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COBA\"/>
    </mc:Choice>
  </mc:AlternateContent>
  <xr:revisionPtr revIDLastSave="0" documentId="13_ncr:1_{362CE32F-8C2B-4B7B-8C05-C278B978AF01}" xr6:coauthVersionLast="47" xr6:coauthVersionMax="47" xr10:uidLastSave="{00000000-0000-0000-0000-000000000000}"/>
  <bookViews>
    <workbookView xWindow="-120" yWindow="-120" windowWidth="20730" windowHeight="11040" firstSheet="3" activeTab="4" xr2:uid="{00000000-000D-0000-FFFF-FFFF00000000}"/>
  </bookViews>
  <sheets>
    <sheet name="DATA MTD" sheetId="2" state="hidden" r:id="rId1"/>
    <sheet name="HARIAN" sheetId="4" r:id="rId2"/>
    <sheet name="Sheet1" sheetId="10" r:id="rId3"/>
    <sheet name="LAPORAN" sheetId="15" r:id="rId4"/>
    <sheet name="Sheet4" sheetId="17" r:id="rId5"/>
    <sheet name="LOOKUP  telda" sheetId="3" r:id="rId6"/>
    <sheet name="COPY DATA XPRO" sheetId="5" r:id="rId7"/>
    <sheet name="Detail2" sheetId="16" r:id="rId8"/>
    <sheet name="Sheet3" sheetId="8" r:id="rId9"/>
    <sheet name="DATA DETAIL" sheetId="7" r:id="rId10"/>
    <sheet name="Sheet2" sheetId="9" r:id="rId11"/>
    <sheet name="Sheet5" sheetId="13" r:id="rId12"/>
  </sheets>
  <externalReferences>
    <externalReference r:id="rId13"/>
  </externalReferences>
  <definedNames>
    <definedName name="_xlnm._FilterDatabase" localSheetId="9" hidden="1">'DATA DETAIL'!$A$1:$BI$5978</definedName>
    <definedName name="_xlnm._FilterDatabase" localSheetId="11" hidden="1">Sheet5!$A$1:$J$270</definedName>
  </definedNames>
  <calcPr calcId="191029"/>
  <pivotCaches>
    <pivotCache cacheId="16" r:id="rId14"/>
    <pivotCache cacheId="22" r:id="rId15"/>
  </pivotCaches>
</workbook>
</file>

<file path=xl/calcChain.xml><?xml version="1.0" encoding="utf-8"?>
<calcChain xmlns="http://schemas.openxmlformats.org/spreadsheetml/2006/main">
  <c r="C2" i="15" l="1"/>
  <c r="C2" i="17" s="1"/>
  <c r="C3" i="17"/>
  <c r="B17" i="17" s="1"/>
  <c r="M25" i="17"/>
  <c r="M26" i="17"/>
  <c r="M27" i="17"/>
  <c r="M28" i="17"/>
  <c r="M29" i="17"/>
  <c r="M30" i="17"/>
  <c r="M31" i="17"/>
  <c r="M32" i="17"/>
  <c r="M33" i="17"/>
  <c r="M34" i="17"/>
  <c r="M35" i="17"/>
  <c r="M36" i="17"/>
  <c r="M37" i="17"/>
  <c r="M38" i="17"/>
  <c r="M39" i="17"/>
  <c r="M40" i="17"/>
  <c r="M41" i="17"/>
  <c r="M42" i="17"/>
  <c r="M43" i="17"/>
  <c r="M44" i="17"/>
  <c r="M45" i="17"/>
  <c r="M46" i="17"/>
  <c r="M47" i="17"/>
  <c r="M48" i="17"/>
  <c r="M49" i="17"/>
  <c r="M50" i="17"/>
  <c r="M51" i="17"/>
  <c r="M52" i="17"/>
  <c r="M54" i="17"/>
  <c r="M55" i="17"/>
  <c r="M56" i="17"/>
  <c r="M57" i="17"/>
  <c r="M58" i="17"/>
  <c r="M59" i="17"/>
  <c r="M60" i="17"/>
  <c r="L60" i="17"/>
  <c r="K60" i="17"/>
  <c r="J60" i="17"/>
  <c r="I60" i="17"/>
  <c r="H60" i="17"/>
  <c r="G60" i="17"/>
  <c r="F60" i="17"/>
  <c r="E60" i="17"/>
  <c r="D60" i="17"/>
  <c r="L59" i="17"/>
  <c r="K59" i="17"/>
  <c r="J59" i="17"/>
  <c r="I59" i="17"/>
  <c r="H59" i="17"/>
  <c r="G59" i="17"/>
  <c r="F59" i="17"/>
  <c r="E59" i="17"/>
  <c r="D59" i="17"/>
  <c r="L58" i="17"/>
  <c r="K58" i="17"/>
  <c r="J58" i="17"/>
  <c r="I58" i="17"/>
  <c r="H58" i="17"/>
  <c r="G58" i="17"/>
  <c r="F58" i="17"/>
  <c r="E58" i="17"/>
  <c r="D58" i="17"/>
  <c r="L57" i="17"/>
  <c r="K57" i="17"/>
  <c r="J57" i="17"/>
  <c r="I57" i="17"/>
  <c r="H57" i="17"/>
  <c r="G57" i="17"/>
  <c r="F57" i="17"/>
  <c r="E57" i="17"/>
  <c r="D57" i="17"/>
  <c r="L56" i="17"/>
  <c r="K56" i="17"/>
  <c r="J56" i="17"/>
  <c r="I56" i="17"/>
  <c r="H56" i="17"/>
  <c r="G56" i="17"/>
  <c r="F56" i="17"/>
  <c r="E56" i="17"/>
  <c r="D56" i="17"/>
  <c r="L55" i="17"/>
  <c r="K55" i="17"/>
  <c r="J55" i="17"/>
  <c r="I55" i="17"/>
  <c r="H55" i="17"/>
  <c r="G55" i="17"/>
  <c r="F55" i="17"/>
  <c r="E55" i="17"/>
  <c r="D55" i="17"/>
  <c r="L54" i="17"/>
  <c r="K54" i="17"/>
  <c r="J54" i="17"/>
  <c r="I54" i="17"/>
  <c r="H54" i="17"/>
  <c r="G54" i="17"/>
  <c r="F54" i="17"/>
  <c r="E54" i="17"/>
  <c r="D54" i="17"/>
  <c r="L53" i="17"/>
  <c r="K53" i="17"/>
  <c r="J53" i="17"/>
  <c r="I53" i="17"/>
  <c r="H53" i="17"/>
  <c r="G53" i="17"/>
  <c r="F53" i="17"/>
  <c r="E53" i="17"/>
  <c r="D53" i="17"/>
  <c r="L52" i="17"/>
  <c r="K52" i="17"/>
  <c r="J52" i="17"/>
  <c r="I52" i="17"/>
  <c r="H52" i="17"/>
  <c r="G52" i="17"/>
  <c r="F52" i="17"/>
  <c r="E52" i="17"/>
  <c r="D52" i="17"/>
  <c r="L51" i="17"/>
  <c r="K51" i="17"/>
  <c r="J51" i="17"/>
  <c r="I51" i="17"/>
  <c r="H51" i="17"/>
  <c r="G51" i="17"/>
  <c r="F51" i="17"/>
  <c r="E51" i="17"/>
  <c r="D51" i="17"/>
  <c r="L50" i="17"/>
  <c r="K50" i="17"/>
  <c r="J50" i="17"/>
  <c r="I50" i="17"/>
  <c r="H50" i="17"/>
  <c r="G50" i="17"/>
  <c r="F50" i="17"/>
  <c r="E50" i="17"/>
  <c r="D50" i="17"/>
  <c r="L49" i="17"/>
  <c r="K49" i="17"/>
  <c r="J49" i="17"/>
  <c r="I49" i="17"/>
  <c r="H49" i="17"/>
  <c r="G49" i="17"/>
  <c r="F49" i="17"/>
  <c r="E49" i="17"/>
  <c r="D49" i="17"/>
  <c r="L48" i="17"/>
  <c r="K48" i="17"/>
  <c r="J48" i="17"/>
  <c r="I48" i="17"/>
  <c r="H48" i="17"/>
  <c r="G48" i="17"/>
  <c r="F48" i="17"/>
  <c r="E48" i="17"/>
  <c r="D48" i="17"/>
  <c r="L47" i="17"/>
  <c r="K47" i="17"/>
  <c r="J47" i="17"/>
  <c r="I47" i="17"/>
  <c r="H47" i="17"/>
  <c r="G47" i="17"/>
  <c r="F47" i="17"/>
  <c r="E47" i="17"/>
  <c r="D47" i="17"/>
  <c r="L46" i="17"/>
  <c r="K46" i="17"/>
  <c r="J46" i="17"/>
  <c r="I46" i="17"/>
  <c r="H46" i="17"/>
  <c r="G46" i="17"/>
  <c r="F46" i="17"/>
  <c r="E46" i="17"/>
  <c r="D46" i="17"/>
  <c r="L45" i="17"/>
  <c r="K45" i="17"/>
  <c r="J45" i="17"/>
  <c r="I45" i="17"/>
  <c r="H45" i="17"/>
  <c r="G45" i="17"/>
  <c r="F45" i="17"/>
  <c r="E45" i="17"/>
  <c r="D45" i="17"/>
  <c r="L44" i="17"/>
  <c r="K44" i="17"/>
  <c r="J44" i="17"/>
  <c r="I44" i="17"/>
  <c r="H44" i="17"/>
  <c r="G44" i="17"/>
  <c r="F44" i="17"/>
  <c r="E44" i="17"/>
  <c r="D44" i="17"/>
  <c r="L43" i="17"/>
  <c r="K43" i="17"/>
  <c r="J43" i="17"/>
  <c r="I43" i="17"/>
  <c r="H43" i="17"/>
  <c r="G43" i="17"/>
  <c r="F43" i="17"/>
  <c r="E43" i="17"/>
  <c r="D43" i="17"/>
  <c r="L42" i="17"/>
  <c r="K42" i="17"/>
  <c r="J42" i="17"/>
  <c r="I42" i="17"/>
  <c r="H42" i="17"/>
  <c r="G42" i="17"/>
  <c r="F42" i="17"/>
  <c r="E42" i="17"/>
  <c r="D42" i="17"/>
  <c r="L41" i="17"/>
  <c r="K41" i="17"/>
  <c r="J41" i="17"/>
  <c r="I41" i="17"/>
  <c r="H41" i="17"/>
  <c r="G41" i="17"/>
  <c r="F41" i="17"/>
  <c r="E41" i="17"/>
  <c r="D41" i="17"/>
  <c r="L40" i="17"/>
  <c r="K40" i="17"/>
  <c r="J40" i="17"/>
  <c r="I40" i="17"/>
  <c r="H40" i="17"/>
  <c r="G40" i="17"/>
  <c r="F40" i="17"/>
  <c r="E40" i="17"/>
  <c r="D40" i="17"/>
  <c r="L39" i="17"/>
  <c r="K39" i="17"/>
  <c r="J39" i="17"/>
  <c r="I39" i="17"/>
  <c r="H39" i="17"/>
  <c r="G39" i="17"/>
  <c r="F39" i="17"/>
  <c r="E39" i="17"/>
  <c r="D39" i="17"/>
  <c r="L38" i="17"/>
  <c r="K38" i="17"/>
  <c r="J38" i="17"/>
  <c r="I38" i="17"/>
  <c r="H38" i="17"/>
  <c r="G38" i="17"/>
  <c r="F38" i="17"/>
  <c r="E38" i="17"/>
  <c r="D38" i="17"/>
  <c r="L37" i="17"/>
  <c r="K37" i="17"/>
  <c r="J37" i="17"/>
  <c r="I37" i="17"/>
  <c r="H37" i="17"/>
  <c r="G37" i="17"/>
  <c r="F37" i="17"/>
  <c r="E37" i="17"/>
  <c r="D37" i="17"/>
  <c r="L36" i="17"/>
  <c r="K36" i="17"/>
  <c r="J36" i="17"/>
  <c r="I36" i="17"/>
  <c r="H36" i="17"/>
  <c r="G36" i="17"/>
  <c r="F36" i="17"/>
  <c r="E36" i="17"/>
  <c r="D36" i="17"/>
  <c r="L35" i="17"/>
  <c r="K35" i="17"/>
  <c r="J35" i="17"/>
  <c r="I35" i="17"/>
  <c r="H35" i="17"/>
  <c r="G35" i="17"/>
  <c r="F35" i="17"/>
  <c r="E35" i="17"/>
  <c r="D35" i="17"/>
  <c r="L34" i="17"/>
  <c r="K34" i="17"/>
  <c r="J34" i="17"/>
  <c r="I34" i="17"/>
  <c r="H34" i="17"/>
  <c r="G34" i="17"/>
  <c r="F34" i="17"/>
  <c r="E34" i="17"/>
  <c r="D34" i="17"/>
  <c r="L33" i="17"/>
  <c r="K33" i="17"/>
  <c r="J33" i="17"/>
  <c r="I33" i="17"/>
  <c r="H33" i="17"/>
  <c r="G33" i="17"/>
  <c r="F33" i="17"/>
  <c r="E33" i="17"/>
  <c r="D33" i="17"/>
  <c r="L32" i="17"/>
  <c r="K32" i="17"/>
  <c r="J32" i="17"/>
  <c r="I32" i="17"/>
  <c r="H32" i="17"/>
  <c r="G32" i="17"/>
  <c r="F32" i="17"/>
  <c r="E32" i="17"/>
  <c r="D32" i="17"/>
  <c r="L31" i="17"/>
  <c r="K31" i="17"/>
  <c r="J31" i="17"/>
  <c r="I31" i="17"/>
  <c r="H31" i="17"/>
  <c r="G31" i="17"/>
  <c r="F31" i="17"/>
  <c r="E31" i="17"/>
  <c r="D31" i="17"/>
  <c r="L30" i="17"/>
  <c r="K30" i="17"/>
  <c r="J30" i="17"/>
  <c r="I30" i="17"/>
  <c r="H30" i="17"/>
  <c r="G30" i="17"/>
  <c r="F30" i="17"/>
  <c r="E30" i="17"/>
  <c r="D30" i="17"/>
  <c r="L29" i="17"/>
  <c r="K29" i="17"/>
  <c r="J29" i="17"/>
  <c r="I29" i="17"/>
  <c r="H29" i="17"/>
  <c r="G29" i="17"/>
  <c r="F29" i="17"/>
  <c r="E29" i="17"/>
  <c r="D29" i="17"/>
  <c r="L28" i="17"/>
  <c r="K28" i="17"/>
  <c r="J28" i="17"/>
  <c r="I28" i="17"/>
  <c r="H28" i="17"/>
  <c r="G28" i="17"/>
  <c r="F28" i="17"/>
  <c r="E28" i="17"/>
  <c r="D28" i="17"/>
  <c r="L27" i="17"/>
  <c r="K27" i="17"/>
  <c r="J27" i="17"/>
  <c r="I27" i="17"/>
  <c r="H27" i="17"/>
  <c r="G27" i="17"/>
  <c r="F27" i="17"/>
  <c r="E27" i="17"/>
  <c r="D27" i="17"/>
  <c r="L26" i="17"/>
  <c r="K26" i="17"/>
  <c r="J26" i="17"/>
  <c r="I26" i="17"/>
  <c r="H26" i="17"/>
  <c r="G26" i="17"/>
  <c r="F26" i="17"/>
  <c r="E26" i="17"/>
  <c r="D26" i="17"/>
  <c r="L25" i="17"/>
  <c r="K25" i="17"/>
  <c r="J25" i="17"/>
  <c r="I25" i="17"/>
  <c r="H25" i="17"/>
  <c r="G25" i="17"/>
  <c r="F25" i="17"/>
  <c r="E25" i="17"/>
  <c r="D25" i="17"/>
  <c r="M24" i="17"/>
  <c r="L24" i="17"/>
  <c r="K24" i="17"/>
  <c r="J24" i="17"/>
  <c r="I24" i="17"/>
  <c r="H24" i="17"/>
  <c r="G24" i="17"/>
  <c r="F24" i="17"/>
  <c r="E24" i="17"/>
  <c r="D24" i="17"/>
  <c r="C11" i="17"/>
  <c r="C10" i="17"/>
  <c r="C9" i="17"/>
  <c r="C8" i="17"/>
  <c r="C7" i="17"/>
  <c r="C6" i="17"/>
  <c r="B16" i="17" l="1"/>
  <c r="B15" i="17"/>
  <c r="C1" i="15" l="1"/>
  <c r="B23" i="15" s="1"/>
  <c r="A3" i="10"/>
  <c r="B24" i="15"/>
  <c r="S34" i="4"/>
  <c r="S45" i="4"/>
  <c r="S48" i="4"/>
  <c r="S50" i="4"/>
  <c r="S51" i="4"/>
  <c r="S52" i="4"/>
  <c r="S54" i="4"/>
  <c r="S55" i="4"/>
  <c r="S57" i="4"/>
  <c r="S58" i="4"/>
  <c r="S62" i="4"/>
  <c r="S66" i="4"/>
  <c r="S69" i="4"/>
  <c r="S70" i="4"/>
  <c r="S73" i="4"/>
  <c r="S75" i="4"/>
  <c r="S77" i="4"/>
  <c r="S78" i="4"/>
  <c r="S79" i="4"/>
  <c r="S80" i="4"/>
  <c r="S81" i="4"/>
  <c r="S82" i="4"/>
  <c r="P37" i="15"/>
  <c r="B25" i="15"/>
  <c r="V34" i="4"/>
  <c r="V35" i="4"/>
  <c r="V36" i="4"/>
  <c r="V37" i="4"/>
  <c r="V38" i="4"/>
  <c r="V39" i="4"/>
  <c r="V40" i="4"/>
  <c r="V41" i="4"/>
  <c r="V42" i="4"/>
  <c r="V43" i="4"/>
  <c r="V44" i="4"/>
  <c r="V45" i="4"/>
  <c r="V46" i="4"/>
  <c r="V47" i="4"/>
  <c r="V48" i="4"/>
  <c r="V49" i="4"/>
  <c r="V50" i="4"/>
  <c r="V51" i="4"/>
  <c r="V52" i="4"/>
  <c r="V53" i="4"/>
  <c r="V54" i="4"/>
  <c r="V55" i="4"/>
  <c r="V56" i="4"/>
  <c r="V57" i="4"/>
  <c r="V58" i="4"/>
  <c r="V59" i="4"/>
  <c r="V60" i="4"/>
  <c r="V61" i="4"/>
  <c r="V62" i="4"/>
  <c r="V63" i="4"/>
  <c r="V64" i="4"/>
  <c r="V65" i="4"/>
  <c r="V66" i="4"/>
  <c r="V67" i="4"/>
  <c r="V68" i="4"/>
  <c r="V69" i="4"/>
  <c r="V70" i="4"/>
  <c r="V71" i="4"/>
  <c r="V72" i="4"/>
  <c r="V73" i="4"/>
  <c r="V74" i="4"/>
  <c r="V75" i="4"/>
  <c r="V76" i="4"/>
  <c r="V77" i="4"/>
  <c r="V78" i="4"/>
  <c r="V79" i="4"/>
  <c r="V80" i="4"/>
  <c r="V81" i="4"/>
  <c r="V82" i="4"/>
  <c r="V83" i="4"/>
  <c r="V33" i="4"/>
  <c r="P10" i="4"/>
  <c r="BI5978" i="7"/>
  <c r="BF5978" i="7"/>
  <c r="BG5978" i="7" s="1"/>
  <c r="BH5978" i="7" s="1"/>
  <c r="BI5977" i="7"/>
  <c r="BF5977" i="7"/>
  <c r="BG5977" i="7" s="1"/>
  <c r="BH5977" i="7" s="1"/>
  <c r="BI5976" i="7"/>
  <c r="BF5976" i="7"/>
  <c r="BG5976" i="7" s="1"/>
  <c r="BH5976" i="7" s="1"/>
  <c r="BI5975" i="7"/>
  <c r="BF5975" i="7"/>
  <c r="BG5975" i="7" s="1"/>
  <c r="BH5975" i="7" s="1"/>
  <c r="BI5974" i="7"/>
  <c r="BF5974" i="7"/>
  <c r="BG5974" i="7" s="1"/>
  <c r="BH5974" i="7" s="1"/>
  <c r="BI5973" i="7"/>
  <c r="BF5973" i="7"/>
  <c r="BG5973" i="7" s="1"/>
  <c r="BH5973" i="7" s="1"/>
  <c r="BI5972" i="7"/>
  <c r="BF5972" i="7"/>
  <c r="BG5972" i="7" s="1"/>
  <c r="BH5972" i="7" s="1"/>
  <c r="BI5971" i="7"/>
  <c r="BF5971" i="7"/>
  <c r="BG5971" i="7" s="1"/>
  <c r="BH5971" i="7" s="1"/>
  <c r="BI5970" i="7"/>
  <c r="BF5970" i="7"/>
  <c r="BG5970" i="7" s="1"/>
  <c r="BH5970" i="7" s="1"/>
  <c r="BI5969" i="7"/>
  <c r="BF5969" i="7"/>
  <c r="BG5969" i="7" s="1"/>
  <c r="BH5969" i="7" s="1"/>
  <c r="BI5968" i="7"/>
  <c r="BF5968" i="7"/>
  <c r="BG5968" i="7" s="1"/>
  <c r="BH5968" i="7" s="1"/>
  <c r="BI5967" i="7"/>
  <c r="BF5967" i="7"/>
  <c r="BG5967" i="7" s="1"/>
  <c r="BH5967" i="7" s="1"/>
  <c r="BI5966" i="7"/>
  <c r="BF5966" i="7"/>
  <c r="BG5966" i="7" s="1"/>
  <c r="BH5966" i="7" s="1"/>
  <c r="BI5965" i="7"/>
  <c r="BF5965" i="7"/>
  <c r="BG5965" i="7" s="1"/>
  <c r="BH5965" i="7" s="1"/>
  <c r="BI5964" i="7"/>
  <c r="BF5964" i="7"/>
  <c r="BG5964" i="7" s="1"/>
  <c r="BH5964" i="7" s="1"/>
  <c r="BI5963" i="7"/>
  <c r="BF5963" i="7"/>
  <c r="BG5963" i="7" s="1"/>
  <c r="BH5963" i="7" s="1"/>
  <c r="BI5962" i="7"/>
  <c r="BF5962" i="7"/>
  <c r="BG5962" i="7" s="1"/>
  <c r="BH5962" i="7" s="1"/>
  <c r="BI5961" i="7"/>
  <c r="BF5961" i="7"/>
  <c r="BG5961" i="7" s="1"/>
  <c r="BH5961" i="7" s="1"/>
  <c r="BI5960" i="7"/>
  <c r="BF5960" i="7"/>
  <c r="BG5960" i="7" s="1"/>
  <c r="BH5960" i="7" s="1"/>
  <c r="BI5959" i="7"/>
  <c r="BF5959" i="7"/>
  <c r="BG5959" i="7" s="1"/>
  <c r="BH5959" i="7" s="1"/>
  <c r="BI5958" i="7"/>
  <c r="BF5958" i="7"/>
  <c r="BG5958" i="7" s="1"/>
  <c r="BH5958" i="7" s="1"/>
  <c r="BI5957" i="7"/>
  <c r="BF5957" i="7"/>
  <c r="BG5957" i="7" s="1"/>
  <c r="BH5957" i="7" s="1"/>
  <c r="BI5956" i="7"/>
  <c r="BF5956" i="7"/>
  <c r="BG5956" i="7" s="1"/>
  <c r="BH5956" i="7" s="1"/>
  <c r="BI5955" i="7"/>
  <c r="BF5955" i="7"/>
  <c r="BG5955" i="7" s="1"/>
  <c r="BH5955" i="7" s="1"/>
  <c r="BI5954" i="7"/>
  <c r="BF5954" i="7"/>
  <c r="BG5954" i="7" s="1"/>
  <c r="BH5954" i="7" s="1"/>
  <c r="BI5953" i="7"/>
  <c r="BF5953" i="7"/>
  <c r="BG5953" i="7" s="1"/>
  <c r="BH5953" i="7" s="1"/>
  <c r="BI5952" i="7"/>
  <c r="BF5952" i="7"/>
  <c r="BG5952" i="7" s="1"/>
  <c r="BH5952" i="7" s="1"/>
  <c r="BI5951" i="7"/>
  <c r="BF5951" i="7"/>
  <c r="BG5951" i="7" s="1"/>
  <c r="BH5951" i="7" s="1"/>
  <c r="BI5950" i="7"/>
  <c r="BF5950" i="7"/>
  <c r="BG5950" i="7" s="1"/>
  <c r="BH5950" i="7" s="1"/>
  <c r="BI5949" i="7"/>
  <c r="BF5949" i="7"/>
  <c r="BG5949" i="7" s="1"/>
  <c r="BH5949" i="7" s="1"/>
  <c r="BI5948" i="7"/>
  <c r="BF5948" i="7"/>
  <c r="BG5948" i="7" s="1"/>
  <c r="BH5948" i="7" s="1"/>
  <c r="BI5947" i="7"/>
  <c r="BF5947" i="7"/>
  <c r="BG5947" i="7" s="1"/>
  <c r="BH5947" i="7" s="1"/>
  <c r="BI5946" i="7"/>
  <c r="BF5946" i="7"/>
  <c r="BG5946" i="7" s="1"/>
  <c r="BH5946" i="7" s="1"/>
  <c r="BI5945" i="7"/>
  <c r="BF5945" i="7"/>
  <c r="BG5945" i="7" s="1"/>
  <c r="BH5945" i="7" s="1"/>
  <c r="BI5944" i="7"/>
  <c r="BF5944" i="7"/>
  <c r="BG5944" i="7" s="1"/>
  <c r="BH5944" i="7" s="1"/>
  <c r="BI5943" i="7"/>
  <c r="BF5943" i="7"/>
  <c r="BG5943" i="7" s="1"/>
  <c r="BH5943" i="7" s="1"/>
  <c r="BI5942" i="7"/>
  <c r="BF5942" i="7"/>
  <c r="BG5942" i="7" s="1"/>
  <c r="BH5942" i="7" s="1"/>
  <c r="BI5941" i="7"/>
  <c r="BF5941" i="7"/>
  <c r="BG5941" i="7" s="1"/>
  <c r="BH5941" i="7" s="1"/>
  <c r="BI5940" i="7"/>
  <c r="BF5940" i="7"/>
  <c r="BG5940" i="7" s="1"/>
  <c r="BH5940" i="7" s="1"/>
  <c r="BI5939" i="7"/>
  <c r="BF5939" i="7"/>
  <c r="BG5939" i="7" s="1"/>
  <c r="BH5939" i="7" s="1"/>
  <c r="BI5938" i="7"/>
  <c r="BF5938" i="7"/>
  <c r="BG5938" i="7" s="1"/>
  <c r="BH5938" i="7" s="1"/>
  <c r="BI5937" i="7"/>
  <c r="BF5937" i="7"/>
  <c r="BG5937" i="7" s="1"/>
  <c r="BH5937" i="7" s="1"/>
  <c r="BI5936" i="7"/>
  <c r="BF5936" i="7"/>
  <c r="BG5936" i="7" s="1"/>
  <c r="BH5936" i="7" s="1"/>
  <c r="BI5935" i="7"/>
  <c r="BF5935" i="7"/>
  <c r="BG5935" i="7" s="1"/>
  <c r="BH5935" i="7" s="1"/>
  <c r="BI5934" i="7"/>
  <c r="BF5934" i="7"/>
  <c r="BG5934" i="7" s="1"/>
  <c r="BH5934" i="7" s="1"/>
  <c r="BI5933" i="7"/>
  <c r="BF5933" i="7"/>
  <c r="BG5933" i="7" s="1"/>
  <c r="BH5933" i="7" s="1"/>
  <c r="BI5932" i="7"/>
  <c r="BF5932" i="7"/>
  <c r="BG5932" i="7" s="1"/>
  <c r="BH5932" i="7" s="1"/>
  <c r="BI5931" i="7"/>
  <c r="BF5931" i="7"/>
  <c r="BG5931" i="7" s="1"/>
  <c r="BH5931" i="7" s="1"/>
  <c r="BI5930" i="7"/>
  <c r="BF5930" i="7"/>
  <c r="BG5930" i="7" s="1"/>
  <c r="BH5930" i="7" s="1"/>
  <c r="BI5929" i="7"/>
  <c r="BF5929" i="7"/>
  <c r="BG5929" i="7" s="1"/>
  <c r="BH5929" i="7" s="1"/>
  <c r="BI5928" i="7"/>
  <c r="BF5928" i="7"/>
  <c r="BG5928" i="7" s="1"/>
  <c r="BH5928" i="7" s="1"/>
  <c r="BI5927" i="7"/>
  <c r="BF5927" i="7"/>
  <c r="BG5927" i="7" s="1"/>
  <c r="BH5927" i="7" s="1"/>
  <c r="BI5926" i="7"/>
  <c r="BF5926" i="7"/>
  <c r="BG5926" i="7" s="1"/>
  <c r="BH5926" i="7" s="1"/>
  <c r="BI5925" i="7"/>
  <c r="BF5925" i="7"/>
  <c r="BG5925" i="7" s="1"/>
  <c r="BH5925" i="7" s="1"/>
  <c r="BI5924" i="7"/>
  <c r="BF5924" i="7"/>
  <c r="BG5924" i="7" s="1"/>
  <c r="BH5924" i="7" s="1"/>
  <c r="BI5923" i="7"/>
  <c r="BF5923" i="7"/>
  <c r="BG5923" i="7" s="1"/>
  <c r="BH5923" i="7" s="1"/>
  <c r="BI5922" i="7"/>
  <c r="BF5922" i="7"/>
  <c r="BG5922" i="7" s="1"/>
  <c r="BH5922" i="7" s="1"/>
  <c r="BI5921" i="7"/>
  <c r="BF5921" i="7"/>
  <c r="BG5921" i="7" s="1"/>
  <c r="BH5921" i="7" s="1"/>
  <c r="BI5920" i="7"/>
  <c r="BF5920" i="7"/>
  <c r="BG5920" i="7" s="1"/>
  <c r="BH5920" i="7" s="1"/>
  <c r="BI5919" i="7"/>
  <c r="BF5919" i="7"/>
  <c r="BG5919" i="7" s="1"/>
  <c r="BH5919" i="7" s="1"/>
  <c r="BI5918" i="7"/>
  <c r="BF5918" i="7"/>
  <c r="BG5918" i="7" s="1"/>
  <c r="BH5918" i="7" s="1"/>
  <c r="BI5917" i="7"/>
  <c r="BF5917" i="7"/>
  <c r="BG5917" i="7" s="1"/>
  <c r="BH5917" i="7" s="1"/>
  <c r="BI5916" i="7"/>
  <c r="BF5916" i="7"/>
  <c r="BG5916" i="7" s="1"/>
  <c r="BH5916" i="7" s="1"/>
  <c r="BI5915" i="7"/>
  <c r="BF5915" i="7"/>
  <c r="BG5915" i="7" s="1"/>
  <c r="BH5915" i="7" s="1"/>
  <c r="BI5914" i="7"/>
  <c r="BF5914" i="7"/>
  <c r="BG5914" i="7" s="1"/>
  <c r="BH5914" i="7" s="1"/>
  <c r="BI5913" i="7"/>
  <c r="BF5913" i="7"/>
  <c r="BG5913" i="7" s="1"/>
  <c r="BH5913" i="7" s="1"/>
  <c r="BI5912" i="7"/>
  <c r="BF5912" i="7"/>
  <c r="BG5912" i="7" s="1"/>
  <c r="BH5912" i="7" s="1"/>
  <c r="BI5911" i="7"/>
  <c r="BF5911" i="7"/>
  <c r="BG5911" i="7" s="1"/>
  <c r="BH5911" i="7" s="1"/>
  <c r="BI5910" i="7"/>
  <c r="BF5910" i="7"/>
  <c r="BG5910" i="7" s="1"/>
  <c r="BH5910" i="7" s="1"/>
  <c r="BI5909" i="7"/>
  <c r="BF5909" i="7"/>
  <c r="BG5909" i="7" s="1"/>
  <c r="BH5909" i="7" s="1"/>
  <c r="BI5908" i="7"/>
  <c r="BF5908" i="7"/>
  <c r="BG5908" i="7" s="1"/>
  <c r="BH5908" i="7" s="1"/>
  <c r="BI5907" i="7"/>
  <c r="BF5907" i="7"/>
  <c r="BG5907" i="7" s="1"/>
  <c r="BH5907" i="7" s="1"/>
  <c r="BI5906" i="7"/>
  <c r="BF5906" i="7"/>
  <c r="BG5906" i="7" s="1"/>
  <c r="BH5906" i="7" s="1"/>
  <c r="BI5905" i="7"/>
  <c r="BF5905" i="7"/>
  <c r="BG5905" i="7" s="1"/>
  <c r="BH5905" i="7" s="1"/>
  <c r="BI5904" i="7"/>
  <c r="BF5904" i="7"/>
  <c r="BG5904" i="7" s="1"/>
  <c r="BH5904" i="7" s="1"/>
  <c r="BI5903" i="7"/>
  <c r="BF5903" i="7"/>
  <c r="BG5903" i="7" s="1"/>
  <c r="BH5903" i="7" s="1"/>
  <c r="BI5902" i="7"/>
  <c r="BF5902" i="7"/>
  <c r="BG5902" i="7" s="1"/>
  <c r="BH5902" i="7" s="1"/>
  <c r="BI5901" i="7"/>
  <c r="BF5901" i="7"/>
  <c r="BG5901" i="7" s="1"/>
  <c r="BH5901" i="7" s="1"/>
  <c r="BI5900" i="7"/>
  <c r="BF5900" i="7"/>
  <c r="BG5900" i="7" s="1"/>
  <c r="BH5900" i="7" s="1"/>
  <c r="BI5899" i="7"/>
  <c r="BF5899" i="7"/>
  <c r="BG5899" i="7" s="1"/>
  <c r="BH5899" i="7" s="1"/>
  <c r="BI5898" i="7"/>
  <c r="BF5898" i="7"/>
  <c r="BG5898" i="7" s="1"/>
  <c r="BH5898" i="7" s="1"/>
  <c r="BI5897" i="7"/>
  <c r="BF5897" i="7"/>
  <c r="BG5897" i="7" s="1"/>
  <c r="BH5897" i="7" s="1"/>
  <c r="BI5896" i="7"/>
  <c r="BF5896" i="7"/>
  <c r="BG5896" i="7" s="1"/>
  <c r="BH5896" i="7" s="1"/>
  <c r="BI5895" i="7"/>
  <c r="BF5895" i="7"/>
  <c r="BG5895" i="7" s="1"/>
  <c r="BH5895" i="7" s="1"/>
  <c r="BI5894" i="7"/>
  <c r="BF5894" i="7"/>
  <c r="BG5894" i="7" s="1"/>
  <c r="BH5894" i="7" s="1"/>
  <c r="BI5893" i="7"/>
  <c r="BF5893" i="7"/>
  <c r="BG5893" i="7" s="1"/>
  <c r="BH5893" i="7" s="1"/>
  <c r="BI5892" i="7"/>
  <c r="BF5892" i="7"/>
  <c r="BG5892" i="7" s="1"/>
  <c r="BH5892" i="7" s="1"/>
  <c r="BI5891" i="7"/>
  <c r="BF5891" i="7"/>
  <c r="BG5891" i="7" s="1"/>
  <c r="BH5891" i="7" s="1"/>
  <c r="BI5890" i="7"/>
  <c r="BF5890" i="7"/>
  <c r="BG5890" i="7" s="1"/>
  <c r="BH5890" i="7" s="1"/>
  <c r="BI5889" i="7"/>
  <c r="BF5889" i="7"/>
  <c r="BG5889" i="7" s="1"/>
  <c r="BH5889" i="7" s="1"/>
  <c r="BI5888" i="7"/>
  <c r="BF5888" i="7"/>
  <c r="BG5888" i="7" s="1"/>
  <c r="BH5888" i="7" s="1"/>
  <c r="BI5887" i="7"/>
  <c r="BF5887" i="7"/>
  <c r="BG5887" i="7" s="1"/>
  <c r="BH5887" i="7" s="1"/>
  <c r="BI5886" i="7"/>
  <c r="BF5886" i="7"/>
  <c r="BG5886" i="7" s="1"/>
  <c r="BH5886" i="7" s="1"/>
  <c r="BI5885" i="7"/>
  <c r="BF5885" i="7"/>
  <c r="BG5885" i="7" s="1"/>
  <c r="BH5885" i="7" s="1"/>
  <c r="BI5884" i="7"/>
  <c r="BF5884" i="7"/>
  <c r="BG5884" i="7" s="1"/>
  <c r="BH5884" i="7" s="1"/>
  <c r="BI5883" i="7"/>
  <c r="BF5883" i="7"/>
  <c r="BG5883" i="7" s="1"/>
  <c r="BH5883" i="7" s="1"/>
  <c r="BI5882" i="7"/>
  <c r="BF5882" i="7"/>
  <c r="BG5882" i="7" s="1"/>
  <c r="BH5882" i="7" s="1"/>
  <c r="BI5881" i="7"/>
  <c r="BF5881" i="7"/>
  <c r="BG5881" i="7" s="1"/>
  <c r="BH5881" i="7" s="1"/>
  <c r="BI5880" i="7"/>
  <c r="BF5880" i="7"/>
  <c r="BG5880" i="7" s="1"/>
  <c r="BH5880" i="7" s="1"/>
  <c r="BI5879" i="7"/>
  <c r="BF5879" i="7"/>
  <c r="BG5879" i="7" s="1"/>
  <c r="BH5879" i="7" s="1"/>
  <c r="BI5878" i="7"/>
  <c r="BF5878" i="7"/>
  <c r="BG5878" i="7" s="1"/>
  <c r="BH5878" i="7" s="1"/>
  <c r="BI5877" i="7"/>
  <c r="BF5877" i="7"/>
  <c r="BG5877" i="7" s="1"/>
  <c r="BH5877" i="7" s="1"/>
  <c r="BI5876" i="7"/>
  <c r="BF5876" i="7"/>
  <c r="BG5876" i="7" s="1"/>
  <c r="BH5876" i="7" s="1"/>
  <c r="BI5875" i="7"/>
  <c r="BF5875" i="7"/>
  <c r="BG5875" i="7" s="1"/>
  <c r="BH5875" i="7" s="1"/>
  <c r="BI5874" i="7"/>
  <c r="BF5874" i="7"/>
  <c r="BG5874" i="7" s="1"/>
  <c r="BH5874" i="7" s="1"/>
  <c r="BI5873" i="7"/>
  <c r="BF5873" i="7"/>
  <c r="BG5873" i="7" s="1"/>
  <c r="BH5873" i="7" s="1"/>
  <c r="BI5872" i="7"/>
  <c r="BF5872" i="7"/>
  <c r="BG5872" i="7" s="1"/>
  <c r="BH5872" i="7" s="1"/>
  <c r="BI5871" i="7"/>
  <c r="BF5871" i="7"/>
  <c r="BG5871" i="7" s="1"/>
  <c r="BH5871" i="7" s="1"/>
  <c r="BI5870" i="7"/>
  <c r="BF5870" i="7"/>
  <c r="BG5870" i="7" s="1"/>
  <c r="BH5870" i="7" s="1"/>
  <c r="BI5869" i="7"/>
  <c r="BF5869" i="7"/>
  <c r="BG5869" i="7" s="1"/>
  <c r="BH5869" i="7" s="1"/>
  <c r="BI5868" i="7"/>
  <c r="BF5868" i="7"/>
  <c r="BG5868" i="7" s="1"/>
  <c r="BH5868" i="7" s="1"/>
  <c r="BI5867" i="7"/>
  <c r="BF5867" i="7"/>
  <c r="BG5867" i="7" s="1"/>
  <c r="BH5867" i="7" s="1"/>
  <c r="BI5866" i="7"/>
  <c r="BF5866" i="7"/>
  <c r="BG5866" i="7" s="1"/>
  <c r="BH5866" i="7" s="1"/>
  <c r="BI5865" i="7"/>
  <c r="BF5865" i="7"/>
  <c r="BG5865" i="7" s="1"/>
  <c r="BH5865" i="7" s="1"/>
  <c r="BI5864" i="7"/>
  <c r="BF5864" i="7"/>
  <c r="BG5864" i="7" s="1"/>
  <c r="BH5864" i="7" s="1"/>
  <c r="BI5863" i="7"/>
  <c r="BF5863" i="7"/>
  <c r="BG5863" i="7" s="1"/>
  <c r="BH5863" i="7" s="1"/>
  <c r="BI5862" i="7"/>
  <c r="BF5862" i="7"/>
  <c r="BG5862" i="7" s="1"/>
  <c r="BH5862" i="7" s="1"/>
  <c r="BI5861" i="7"/>
  <c r="BF5861" i="7"/>
  <c r="BG5861" i="7" s="1"/>
  <c r="BH5861" i="7" s="1"/>
  <c r="BI5860" i="7"/>
  <c r="BF5860" i="7"/>
  <c r="BG5860" i="7" s="1"/>
  <c r="BH5860" i="7" s="1"/>
  <c r="BI5859" i="7"/>
  <c r="BF5859" i="7"/>
  <c r="BG5859" i="7" s="1"/>
  <c r="BH5859" i="7" s="1"/>
  <c r="BI5858" i="7"/>
  <c r="BF5858" i="7"/>
  <c r="BG5858" i="7" s="1"/>
  <c r="BH5858" i="7" s="1"/>
  <c r="BI5857" i="7"/>
  <c r="BF5857" i="7"/>
  <c r="BG5857" i="7" s="1"/>
  <c r="BH5857" i="7" s="1"/>
  <c r="BI5856" i="7"/>
  <c r="BF5856" i="7"/>
  <c r="BG5856" i="7" s="1"/>
  <c r="BH5856" i="7" s="1"/>
  <c r="BI5855" i="7"/>
  <c r="BF5855" i="7"/>
  <c r="BG5855" i="7" s="1"/>
  <c r="BH5855" i="7" s="1"/>
  <c r="BI5854" i="7"/>
  <c r="BF5854" i="7"/>
  <c r="BG5854" i="7" s="1"/>
  <c r="BH5854" i="7" s="1"/>
  <c r="BI5853" i="7"/>
  <c r="BF5853" i="7"/>
  <c r="BG5853" i="7" s="1"/>
  <c r="BH5853" i="7" s="1"/>
  <c r="BI5852" i="7"/>
  <c r="BF5852" i="7"/>
  <c r="BG5852" i="7" s="1"/>
  <c r="BH5852" i="7" s="1"/>
  <c r="BI5851" i="7"/>
  <c r="BF5851" i="7"/>
  <c r="BG5851" i="7" s="1"/>
  <c r="BH5851" i="7" s="1"/>
  <c r="BI5850" i="7"/>
  <c r="BF5850" i="7"/>
  <c r="BG5850" i="7" s="1"/>
  <c r="BH5850" i="7" s="1"/>
  <c r="BI5849" i="7"/>
  <c r="BF5849" i="7"/>
  <c r="BG5849" i="7" s="1"/>
  <c r="BH5849" i="7" s="1"/>
  <c r="BI5848" i="7"/>
  <c r="BF5848" i="7"/>
  <c r="BG5848" i="7" s="1"/>
  <c r="BH5848" i="7" s="1"/>
  <c r="BI5847" i="7"/>
  <c r="BF5847" i="7"/>
  <c r="BG5847" i="7" s="1"/>
  <c r="BH5847" i="7" s="1"/>
  <c r="BI5846" i="7"/>
  <c r="BF5846" i="7"/>
  <c r="BG5846" i="7" s="1"/>
  <c r="BH5846" i="7" s="1"/>
  <c r="BI5845" i="7"/>
  <c r="BF5845" i="7"/>
  <c r="BG5845" i="7" s="1"/>
  <c r="BH5845" i="7" s="1"/>
  <c r="BI5844" i="7"/>
  <c r="BF5844" i="7"/>
  <c r="BG5844" i="7" s="1"/>
  <c r="BH5844" i="7" s="1"/>
  <c r="BI5843" i="7"/>
  <c r="BF5843" i="7"/>
  <c r="BG5843" i="7" s="1"/>
  <c r="BH5843" i="7" s="1"/>
  <c r="BI5842" i="7"/>
  <c r="BF5842" i="7"/>
  <c r="BG5842" i="7" s="1"/>
  <c r="BH5842" i="7" s="1"/>
  <c r="BI5841" i="7"/>
  <c r="BF5841" i="7"/>
  <c r="BG5841" i="7" s="1"/>
  <c r="BH5841" i="7" s="1"/>
  <c r="BI5840" i="7"/>
  <c r="BF5840" i="7"/>
  <c r="BG5840" i="7" s="1"/>
  <c r="BH5840" i="7" s="1"/>
  <c r="BI5839" i="7"/>
  <c r="BF5839" i="7"/>
  <c r="BG5839" i="7" s="1"/>
  <c r="BH5839" i="7" s="1"/>
  <c r="BI5838" i="7"/>
  <c r="BF5838" i="7"/>
  <c r="BG5838" i="7" s="1"/>
  <c r="BH5838" i="7" s="1"/>
  <c r="BI5837" i="7"/>
  <c r="BF5837" i="7"/>
  <c r="BG5837" i="7" s="1"/>
  <c r="BH5837" i="7" s="1"/>
  <c r="BI5836" i="7"/>
  <c r="BF5836" i="7"/>
  <c r="BG5836" i="7" s="1"/>
  <c r="BH5836" i="7" s="1"/>
  <c r="BI5835" i="7"/>
  <c r="BF5835" i="7"/>
  <c r="BG5835" i="7" s="1"/>
  <c r="BH5835" i="7" s="1"/>
  <c r="BI5834" i="7"/>
  <c r="BF5834" i="7"/>
  <c r="BG5834" i="7" s="1"/>
  <c r="BH5834" i="7" s="1"/>
  <c r="BI5833" i="7"/>
  <c r="BF5833" i="7"/>
  <c r="BG5833" i="7" s="1"/>
  <c r="BH5833" i="7" s="1"/>
  <c r="BI5832" i="7"/>
  <c r="BF5832" i="7"/>
  <c r="BG5832" i="7" s="1"/>
  <c r="BH5832" i="7" s="1"/>
  <c r="BI5831" i="7"/>
  <c r="BF5831" i="7"/>
  <c r="BG5831" i="7" s="1"/>
  <c r="BH5831" i="7" s="1"/>
  <c r="BI5830" i="7"/>
  <c r="BF5830" i="7"/>
  <c r="BG5830" i="7" s="1"/>
  <c r="BH5830" i="7" s="1"/>
  <c r="BI5829" i="7"/>
  <c r="BF5829" i="7"/>
  <c r="BG5829" i="7" s="1"/>
  <c r="BH5829" i="7" s="1"/>
  <c r="BI5828" i="7"/>
  <c r="BF5828" i="7"/>
  <c r="BG5828" i="7" s="1"/>
  <c r="BH5828" i="7" s="1"/>
  <c r="BI5827" i="7"/>
  <c r="BF5827" i="7"/>
  <c r="BG5827" i="7" s="1"/>
  <c r="BH5827" i="7" s="1"/>
  <c r="BI5826" i="7"/>
  <c r="BF5826" i="7"/>
  <c r="BG5826" i="7" s="1"/>
  <c r="BH5826" i="7" s="1"/>
  <c r="BI5825" i="7"/>
  <c r="BF5825" i="7"/>
  <c r="BG5825" i="7" s="1"/>
  <c r="BH5825" i="7" s="1"/>
  <c r="BI5824" i="7"/>
  <c r="BF5824" i="7"/>
  <c r="BG5824" i="7" s="1"/>
  <c r="BH5824" i="7" s="1"/>
  <c r="BI5823" i="7"/>
  <c r="BF5823" i="7"/>
  <c r="BG5823" i="7" s="1"/>
  <c r="BH5823" i="7" s="1"/>
  <c r="BI5822" i="7"/>
  <c r="BF5822" i="7"/>
  <c r="BG5822" i="7" s="1"/>
  <c r="BH5822" i="7" s="1"/>
  <c r="BI5821" i="7"/>
  <c r="BF5821" i="7"/>
  <c r="BG5821" i="7" s="1"/>
  <c r="BH5821" i="7" s="1"/>
  <c r="BI5820" i="7"/>
  <c r="BF5820" i="7"/>
  <c r="BG5820" i="7" s="1"/>
  <c r="BH5820" i="7" s="1"/>
  <c r="BI5819" i="7"/>
  <c r="BF5819" i="7"/>
  <c r="BG5819" i="7" s="1"/>
  <c r="BH5819" i="7" s="1"/>
  <c r="BI5818" i="7"/>
  <c r="BF5818" i="7"/>
  <c r="BG5818" i="7" s="1"/>
  <c r="BH5818" i="7" s="1"/>
  <c r="BI5817" i="7"/>
  <c r="BF5817" i="7"/>
  <c r="BG5817" i="7" s="1"/>
  <c r="BH5817" i="7" s="1"/>
  <c r="BI5816" i="7"/>
  <c r="BF5816" i="7"/>
  <c r="BG5816" i="7" s="1"/>
  <c r="BH5816" i="7" s="1"/>
  <c r="BI5815" i="7"/>
  <c r="BF5815" i="7"/>
  <c r="BG5815" i="7" s="1"/>
  <c r="BH5815" i="7" s="1"/>
  <c r="BI5814" i="7"/>
  <c r="BF5814" i="7"/>
  <c r="BG5814" i="7" s="1"/>
  <c r="BH5814" i="7" s="1"/>
  <c r="BI5813" i="7"/>
  <c r="BF5813" i="7"/>
  <c r="BG5813" i="7" s="1"/>
  <c r="BH5813" i="7" s="1"/>
  <c r="BI5812" i="7"/>
  <c r="BF5812" i="7"/>
  <c r="BG5812" i="7" s="1"/>
  <c r="BH5812" i="7" s="1"/>
  <c r="BI5811" i="7"/>
  <c r="BF5811" i="7"/>
  <c r="BG5811" i="7" s="1"/>
  <c r="BH5811" i="7" s="1"/>
  <c r="BI5810" i="7"/>
  <c r="BF5810" i="7"/>
  <c r="BG5810" i="7" s="1"/>
  <c r="BH5810" i="7" s="1"/>
  <c r="BI5809" i="7"/>
  <c r="BF5809" i="7"/>
  <c r="BG5809" i="7" s="1"/>
  <c r="BH5809" i="7" s="1"/>
  <c r="BI5808" i="7"/>
  <c r="BF5808" i="7"/>
  <c r="BG5808" i="7" s="1"/>
  <c r="BH5808" i="7" s="1"/>
  <c r="BI5807" i="7"/>
  <c r="BF5807" i="7"/>
  <c r="BG5807" i="7" s="1"/>
  <c r="BH5807" i="7" s="1"/>
  <c r="BI5806" i="7"/>
  <c r="BF5806" i="7"/>
  <c r="BG5806" i="7" s="1"/>
  <c r="BH5806" i="7" s="1"/>
  <c r="BI5805" i="7"/>
  <c r="BF5805" i="7"/>
  <c r="BG5805" i="7" s="1"/>
  <c r="BH5805" i="7" s="1"/>
  <c r="BI5804" i="7"/>
  <c r="BF5804" i="7"/>
  <c r="BG5804" i="7" s="1"/>
  <c r="BH5804" i="7" s="1"/>
  <c r="BI5803" i="7"/>
  <c r="BF5803" i="7"/>
  <c r="BG5803" i="7" s="1"/>
  <c r="BH5803" i="7" s="1"/>
  <c r="BI5802" i="7"/>
  <c r="BF5802" i="7"/>
  <c r="BG5802" i="7" s="1"/>
  <c r="BH5802" i="7" s="1"/>
  <c r="BI5801" i="7"/>
  <c r="BF5801" i="7"/>
  <c r="BG5801" i="7" s="1"/>
  <c r="BH5801" i="7" s="1"/>
  <c r="BI5800" i="7"/>
  <c r="BF5800" i="7"/>
  <c r="BG5800" i="7" s="1"/>
  <c r="BH5800" i="7" s="1"/>
  <c r="BI5799" i="7"/>
  <c r="BF5799" i="7"/>
  <c r="BG5799" i="7" s="1"/>
  <c r="BH5799" i="7" s="1"/>
  <c r="BI5798" i="7"/>
  <c r="BF5798" i="7"/>
  <c r="BG5798" i="7" s="1"/>
  <c r="BH5798" i="7" s="1"/>
  <c r="BI5797" i="7"/>
  <c r="BF5797" i="7"/>
  <c r="BG5797" i="7" s="1"/>
  <c r="BH5797" i="7" s="1"/>
  <c r="BI5796" i="7"/>
  <c r="BF5796" i="7"/>
  <c r="BG5796" i="7" s="1"/>
  <c r="BH5796" i="7" s="1"/>
  <c r="BI5795" i="7"/>
  <c r="BF5795" i="7"/>
  <c r="BG5795" i="7" s="1"/>
  <c r="BH5795" i="7" s="1"/>
  <c r="BI5794" i="7"/>
  <c r="BF5794" i="7"/>
  <c r="BG5794" i="7" s="1"/>
  <c r="BH5794" i="7" s="1"/>
  <c r="BI5793" i="7"/>
  <c r="BF5793" i="7"/>
  <c r="BG5793" i="7" s="1"/>
  <c r="BH5793" i="7" s="1"/>
  <c r="BI5792" i="7"/>
  <c r="BF5792" i="7"/>
  <c r="BG5792" i="7" s="1"/>
  <c r="BH5792" i="7" s="1"/>
  <c r="BI5791" i="7"/>
  <c r="BF5791" i="7"/>
  <c r="BG5791" i="7" s="1"/>
  <c r="BH5791" i="7" s="1"/>
  <c r="BI5790" i="7"/>
  <c r="BF5790" i="7"/>
  <c r="BG5790" i="7" s="1"/>
  <c r="BH5790" i="7" s="1"/>
  <c r="BI5789" i="7"/>
  <c r="BF5789" i="7"/>
  <c r="BG5789" i="7" s="1"/>
  <c r="BH5789" i="7" s="1"/>
  <c r="BI5788" i="7"/>
  <c r="BF5788" i="7"/>
  <c r="BG5788" i="7" s="1"/>
  <c r="BH5788" i="7" s="1"/>
  <c r="BI5787" i="7"/>
  <c r="BF5787" i="7"/>
  <c r="BG5787" i="7" s="1"/>
  <c r="BH5787" i="7" s="1"/>
  <c r="BI5786" i="7"/>
  <c r="BF5786" i="7"/>
  <c r="BG5786" i="7" s="1"/>
  <c r="BH5786" i="7" s="1"/>
  <c r="BI5785" i="7"/>
  <c r="BF5785" i="7"/>
  <c r="BG5785" i="7" s="1"/>
  <c r="BH5785" i="7" s="1"/>
  <c r="BI5784" i="7"/>
  <c r="BF5784" i="7"/>
  <c r="BG5784" i="7" s="1"/>
  <c r="BH5784" i="7" s="1"/>
  <c r="BI5783" i="7"/>
  <c r="BF5783" i="7"/>
  <c r="BG5783" i="7" s="1"/>
  <c r="BH5783" i="7" s="1"/>
  <c r="BI5782" i="7"/>
  <c r="BF5782" i="7"/>
  <c r="BG5782" i="7" s="1"/>
  <c r="BH5782" i="7" s="1"/>
  <c r="BI5781" i="7"/>
  <c r="BF5781" i="7"/>
  <c r="BG5781" i="7" s="1"/>
  <c r="BH5781" i="7" s="1"/>
  <c r="BI5780" i="7"/>
  <c r="BF5780" i="7"/>
  <c r="BG5780" i="7" s="1"/>
  <c r="BH5780" i="7" s="1"/>
  <c r="BI5779" i="7"/>
  <c r="BF5779" i="7"/>
  <c r="BG5779" i="7" s="1"/>
  <c r="BH5779" i="7" s="1"/>
  <c r="BI5778" i="7"/>
  <c r="BF5778" i="7"/>
  <c r="BG5778" i="7" s="1"/>
  <c r="BH5778" i="7" s="1"/>
  <c r="BI5777" i="7"/>
  <c r="BF5777" i="7"/>
  <c r="BG5777" i="7" s="1"/>
  <c r="BH5777" i="7" s="1"/>
  <c r="BI5776" i="7"/>
  <c r="BF5776" i="7"/>
  <c r="BG5776" i="7" s="1"/>
  <c r="BH5776" i="7" s="1"/>
  <c r="BI5775" i="7"/>
  <c r="BF5775" i="7"/>
  <c r="BG5775" i="7" s="1"/>
  <c r="BH5775" i="7" s="1"/>
  <c r="BI5774" i="7"/>
  <c r="BF5774" i="7"/>
  <c r="BG5774" i="7" s="1"/>
  <c r="BH5774" i="7" s="1"/>
  <c r="BI5773" i="7"/>
  <c r="BF5773" i="7"/>
  <c r="BG5773" i="7" s="1"/>
  <c r="BH5773" i="7" s="1"/>
  <c r="BI5772" i="7"/>
  <c r="BF5772" i="7"/>
  <c r="BG5772" i="7" s="1"/>
  <c r="BH5772" i="7" s="1"/>
  <c r="BI5771" i="7"/>
  <c r="BF5771" i="7"/>
  <c r="BG5771" i="7" s="1"/>
  <c r="BH5771" i="7" s="1"/>
  <c r="BI5770" i="7"/>
  <c r="BF5770" i="7"/>
  <c r="BG5770" i="7" s="1"/>
  <c r="BH5770" i="7" s="1"/>
  <c r="BI5769" i="7"/>
  <c r="BF5769" i="7"/>
  <c r="BG5769" i="7" s="1"/>
  <c r="BH5769" i="7" s="1"/>
  <c r="BI5768" i="7"/>
  <c r="BF5768" i="7"/>
  <c r="BG5768" i="7" s="1"/>
  <c r="BH5768" i="7" s="1"/>
  <c r="BI5767" i="7"/>
  <c r="BF5767" i="7"/>
  <c r="BG5767" i="7" s="1"/>
  <c r="BH5767" i="7" s="1"/>
  <c r="BI5766" i="7"/>
  <c r="BF5766" i="7"/>
  <c r="BG5766" i="7" s="1"/>
  <c r="BH5766" i="7" s="1"/>
  <c r="BI5765" i="7"/>
  <c r="BF5765" i="7"/>
  <c r="BG5765" i="7" s="1"/>
  <c r="BH5765" i="7" s="1"/>
  <c r="BI5764" i="7"/>
  <c r="BF5764" i="7"/>
  <c r="BG5764" i="7" s="1"/>
  <c r="BH5764" i="7" s="1"/>
  <c r="BI5763" i="7"/>
  <c r="BF5763" i="7"/>
  <c r="BG5763" i="7" s="1"/>
  <c r="BH5763" i="7" s="1"/>
  <c r="BI5762" i="7"/>
  <c r="BF5762" i="7"/>
  <c r="BG5762" i="7" s="1"/>
  <c r="BH5762" i="7" s="1"/>
  <c r="BI5761" i="7"/>
  <c r="BF5761" i="7"/>
  <c r="BG5761" i="7" s="1"/>
  <c r="BH5761" i="7" s="1"/>
  <c r="BI5760" i="7"/>
  <c r="BF5760" i="7"/>
  <c r="BG5760" i="7" s="1"/>
  <c r="BH5760" i="7" s="1"/>
  <c r="BI5759" i="7"/>
  <c r="BF5759" i="7"/>
  <c r="BG5759" i="7" s="1"/>
  <c r="BH5759" i="7" s="1"/>
  <c r="BI5758" i="7"/>
  <c r="BF5758" i="7"/>
  <c r="BG5758" i="7" s="1"/>
  <c r="BH5758" i="7" s="1"/>
  <c r="BI5757" i="7"/>
  <c r="BF5757" i="7"/>
  <c r="BG5757" i="7" s="1"/>
  <c r="BH5757" i="7" s="1"/>
  <c r="BI5756" i="7"/>
  <c r="BF5756" i="7"/>
  <c r="BG5756" i="7" s="1"/>
  <c r="BH5756" i="7" s="1"/>
  <c r="BI5755" i="7"/>
  <c r="BF5755" i="7"/>
  <c r="BG5755" i="7" s="1"/>
  <c r="BH5755" i="7" s="1"/>
  <c r="BI5754" i="7"/>
  <c r="BF5754" i="7"/>
  <c r="BG5754" i="7" s="1"/>
  <c r="BH5754" i="7" s="1"/>
  <c r="BI5753" i="7"/>
  <c r="BF5753" i="7"/>
  <c r="BG5753" i="7" s="1"/>
  <c r="BH5753" i="7" s="1"/>
  <c r="BI5752" i="7"/>
  <c r="BF5752" i="7"/>
  <c r="BG5752" i="7" s="1"/>
  <c r="BH5752" i="7" s="1"/>
  <c r="BI5751" i="7"/>
  <c r="BF5751" i="7"/>
  <c r="BG5751" i="7" s="1"/>
  <c r="BH5751" i="7" s="1"/>
  <c r="BI5750" i="7"/>
  <c r="BF5750" i="7"/>
  <c r="BG5750" i="7" s="1"/>
  <c r="BH5750" i="7" s="1"/>
  <c r="BI5749" i="7"/>
  <c r="BF5749" i="7"/>
  <c r="BG5749" i="7" s="1"/>
  <c r="BH5749" i="7" s="1"/>
  <c r="BI5748" i="7"/>
  <c r="BF5748" i="7"/>
  <c r="BG5748" i="7" s="1"/>
  <c r="BH5748" i="7" s="1"/>
  <c r="BI5747" i="7"/>
  <c r="BF5747" i="7"/>
  <c r="BG5747" i="7" s="1"/>
  <c r="BH5747" i="7" s="1"/>
  <c r="BI5746" i="7"/>
  <c r="BF5746" i="7"/>
  <c r="BG5746" i="7" s="1"/>
  <c r="BH5746" i="7" s="1"/>
  <c r="BI5745" i="7"/>
  <c r="BF5745" i="7"/>
  <c r="BG5745" i="7" s="1"/>
  <c r="BH5745" i="7" s="1"/>
  <c r="BI5744" i="7"/>
  <c r="BF5744" i="7"/>
  <c r="BG5744" i="7" s="1"/>
  <c r="BH5744" i="7" s="1"/>
  <c r="BI5743" i="7"/>
  <c r="BF5743" i="7"/>
  <c r="BG5743" i="7" s="1"/>
  <c r="BH5743" i="7" s="1"/>
  <c r="BI5742" i="7"/>
  <c r="BF5742" i="7"/>
  <c r="BG5742" i="7" s="1"/>
  <c r="BH5742" i="7" s="1"/>
  <c r="BI5741" i="7"/>
  <c r="BF5741" i="7"/>
  <c r="BG5741" i="7" s="1"/>
  <c r="BH5741" i="7" s="1"/>
  <c r="BI5740" i="7"/>
  <c r="BF5740" i="7"/>
  <c r="BG5740" i="7" s="1"/>
  <c r="BH5740" i="7" s="1"/>
  <c r="BI5739" i="7"/>
  <c r="BF5739" i="7"/>
  <c r="BG5739" i="7" s="1"/>
  <c r="BH5739" i="7" s="1"/>
  <c r="BI5738" i="7"/>
  <c r="BF5738" i="7"/>
  <c r="BG5738" i="7" s="1"/>
  <c r="BH5738" i="7" s="1"/>
  <c r="BI5737" i="7"/>
  <c r="BF5737" i="7"/>
  <c r="BG5737" i="7" s="1"/>
  <c r="BH5737" i="7" s="1"/>
  <c r="BI5736" i="7"/>
  <c r="BF5736" i="7"/>
  <c r="BG5736" i="7" s="1"/>
  <c r="BH5736" i="7" s="1"/>
  <c r="BI5735" i="7"/>
  <c r="BF5735" i="7"/>
  <c r="BG5735" i="7" s="1"/>
  <c r="BH5735" i="7" s="1"/>
  <c r="BI5734" i="7"/>
  <c r="BF5734" i="7"/>
  <c r="BG5734" i="7" s="1"/>
  <c r="BH5734" i="7" s="1"/>
  <c r="BI5733" i="7"/>
  <c r="BF5733" i="7"/>
  <c r="BG5733" i="7" s="1"/>
  <c r="BH5733" i="7" s="1"/>
  <c r="BI5732" i="7"/>
  <c r="BF5732" i="7"/>
  <c r="BG5732" i="7" s="1"/>
  <c r="BH5732" i="7" s="1"/>
  <c r="BI5731" i="7"/>
  <c r="BF5731" i="7"/>
  <c r="BG5731" i="7" s="1"/>
  <c r="BH5731" i="7" s="1"/>
  <c r="BI5730" i="7"/>
  <c r="BF5730" i="7"/>
  <c r="BG5730" i="7" s="1"/>
  <c r="BH5730" i="7" s="1"/>
  <c r="BI5729" i="7"/>
  <c r="BF5729" i="7"/>
  <c r="BG5729" i="7" s="1"/>
  <c r="BH5729" i="7" s="1"/>
  <c r="BI5728" i="7"/>
  <c r="BF5728" i="7"/>
  <c r="BG5728" i="7" s="1"/>
  <c r="BH5728" i="7" s="1"/>
  <c r="BI5727" i="7"/>
  <c r="BF5727" i="7"/>
  <c r="BG5727" i="7" s="1"/>
  <c r="BH5727" i="7" s="1"/>
  <c r="BI5726" i="7"/>
  <c r="BF5726" i="7"/>
  <c r="BG5726" i="7" s="1"/>
  <c r="BH5726" i="7" s="1"/>
  <c r="BI5725" i="7"/>
  <c r="BF5725" i="7"/>
  <c r="BG5725" i="7" s="1"/>
  <c r="BH5725" i="7" s="1"/>
  <c r="BI5724" i="7"/>
  <c r="BF5724" i="7"/>
  <c r="BG5724" i="7" s="1"/>
  <c r="BH5724" i="7" s="1"/>
  <c r="BI5723" i="7"/>
  <c r="BF5723" i="7"/>
  <c r="BG5723" i="7" s="1"/>
  <c r="BH5723" i="7" s="1"/>
  <c r="BI5722" i="7"/>
  <c r="BF5722" i="7"/>
  <c r="BG5722" i="7" s="1"/>
  <c r="BH5722" i="7" s="1"/>
  <c r="BI5721" i="7"/>
  <c r="BF5721" i="7"/>
  <c r="BG5721" i="7" s="1"/>
  <c r="BH5721" i="7" s="1"/>
  <c r="BI5720" i="7"/>
  <c r="BF5720" i="7"/>
  <c r="BG5720" i="7" s="1"/>
  <c r="BH5720" i="7" s="1"/>
  <c r="BI5719" i="7"/>
  <c r="BF5719" i="7"/>
  <c r="BG5719" i="7" s="1"/>
  <c r="BH5719" i="7" s="1"/>
  <c r="BI5718" i="7"/>
  <c r="BF5718" i="7"/>
  <c r="BG5718" i="7" s="1"/>
  <c r="BH5718" i="7" s="1"/>
  <c r="BI5717" i="7"/>
  <c r="BF5717" i="7"/>
  <c r="BG5717" i="7" s="1"/>
  <c r="BH5717" i="7" s="1"/>
  <c r="BI5716" i="7"/>
  <c r="BF5716" i="7"/>
  <c r="BG5716" i="7" s="1"/>
  <c r="BH5716" i="7" s="1"/>
  <c r="BI5715" i="7"/>
  <c r="BF5715" i="7"/>
  <c r="BG5715" i="7" s="1"/>
  <c r="BH5715" i="7" s="1"/>
  <c r="BI5714" i="7"/>
  <c r="BF5714" i="7"/>
  <c r="BG5714" i="7" s="1"/>
  <c r="BH5714" i="7" s="1"/>
  <c r="BI5713" i="7"/>
  <c r="BF5713" i="7"/>
  <c r="BG5713" i="7" s="1"/>
  <c r="BH5713" i="7" s="1"/>
  <c r="BI5712" i="7"/>
  <c r="BF5712" i="7"/>
  <c r="BG5712" i="7" s="1"/>
  <c r="BH5712" i="7" s="1"/>
  <c r="BI5711" i="7"/>
  <c r="BF5711" i="7"/>
  <c r="BG5711" i="7" s="1"/>
  <c r="BH5711" i="7" s="1"/>
  <c r="BI5710" i="7"/>
  <c r="BF5710" i="7"/>
  <c r="BG5710" i="7" s="1"/>
  <c r="BH5710" i="7" s="1"/>
  <c r="BI5709" i="7"/>
  <c r="BF5709" i="7"/>
  <c r="BG5709" i="7" s="1"/>
  <c r="BH5709" i="7" s="1"/>
  <c r="BI5708" i="7"/>
  <c r="BF5708" i="7"/>
  <c r="BG5708" i="7" s="1"/>
  <c r="BH5708" i="7" s="1"/>
  <c r="BI5707" i="7"/>
  <c r="BF5707" i="7"/>
  <c r="BG5707" i="7" s="1"/>
  <c r="BH5707" i="7" s="1"/>
  <c r="BI5706" i="7"/>
  <c r="BF5706" i="7"/>
  <c r="BG5706" i="7" s="1"/>
  <c r="BH5706" i="7" s="1"/>
  <c r="BI5705" i="7"/>
  <c r="BF5705" i="7"/>
  <c r="BG5705" i="7" s="1"/>
  <c r="BH5705" i="7" s="1"/>
  <c r="BI5704" i="7"/>
  <c r="BF5704" i="7"/>
  <c r="BG5704" i="7" s="1"/>
  <c r="BH5704" i="7" s="1"/>
  <c r="BI5703" i="7"/>
  <c r="BF5703" i="7"/>
  <c r="BG5703" i="7" s="1"/>
  <c r="BH5703" i="7" s="1"/>
  <c r="BI5702" i="7"/>
  <c r="BF5702" i="7"/>
  <c r="BG5702" i="7" s="1"/>
  <c r="BH5702" i="7" s="1"/>
  <c r="BI5701" i="7"/>
  <c r="BF5701" i="7"/>
  <c r="BG5701" i="7" s="1"/>
  <c r="BH5701" i="7" s="1"/>
  <c r="BI5700" i="7"/>
  <c r="BF5700" i="7"/>
  <c r="BG5700" i="7" s="1"/>
  <c r="BH5700" i="7" s="1"/>
  <c r="BI5699" i="7"/>
  <c r="BF5699" i="7"/>
  <c r="BG5699" i="7" s="1"/>
  <c r="BH5699" i="7" s="1"/>
  <c r="BI5698" i="7"/>
  <c r="BF5698" i="7"/>
  <c r="BG5698" i="7" s="1"/>
  <c r="BH5698" i="7" s="1"/>
  <c r="BF5441" i="7"/>
  <c r="BG5441" i="7" s="1"/>
  <c r="BH5441" i="7" s="1"/>
  <c r="BI5441" i="7"/>
  <c r="BF5442" i="7"/>
  <c r="BG5442" i="7" s="1"/>
  <c r="BH5442" i="7" s="1"/>
  <c r="BI5442" i="7"/>
  <c r="BF5443" i="7"/>
  <c r="BG5443" i="7" s="1"/>
  <c r="BH5443" i="7" s="1"/>
  <c r="BI5443" i="7"/>
  <c r="BF5444" i="7"/>
  <c r="BG5444" i="7" s="1"/>
  <c r="BH5444" i="7" s="1"/>
  <c r="BI5444" i="7"/>
  <c r="BF5445" i="7"/>
  <c r="BG5445" i="7" s="1"/>
  <c r="BH5445" i="7" s="1"/>
  <c r="BI5445" i="7"/>
  <c r="BF5446" i="7"/>
  <c r="BG5446" i="7" s="1"/>
  <c r="BH5446" i="7" s="1"/>
  <c r="BI5446" i="7"/>
  <c r="BF5447" i="7"/>
  <c r="BG5447" i="7" s="1"/>
  <c r="BH5447" i="7" s="1"/>
  <c r="BI5447" i="7"/>
  <c r="BF5448" i="7"/>
  <c r="BG5448" i="7" s="1"/>
  <c r="BH5448" i="7" s="1"/>
  <c r="BI5448" i="7"/>
  <c r="BF5449" i="7"/>
  <c r="BG5449" i="7" s="1"/>
  <c r="BH5449" i="7" s="1"/>
  <c r="BI5449" i="7"/>
  <c r="BF5450" i="7"/>
  <c r="BG5450" i="7" s="1"/>
  <c r="BH5450" i="7" s="1"/>
  <c r="BI5450" i="7"/>
  <c r="BF5451" i="7"/>
  <c r="BG5451" i="7" s="1"/>
  <c r="BH5451" i="7" s="1"/>
  <c r="BI5451" i="7"/>
  <c r="BF5452" i="7"/>
  <c r="BG5452" i="7" s="1"/>
  <c r="BH5452" i="7" s="1"/>
  <c r="BI5452" i="7"/>
  <c r="BF5453" i="7"/>
  <c r="BG5453" i="7" s="1"/>
  <c r="BH5453" i="7" s="1"/>
  <c r="BI5453" i="7"/>
  <c r="BF5454" i="7"/>
  <c r="BG5454" i="7" s="1"/>
  <c r="BH5454" i="7" s="1"/>
  <c r="BI5454" i="7"/>
  <c r="BF5455" i="7"/>
  <c r="BG5455" i="7" s="1"/>
  <c r="BH5455" i="7" s="1"/>
  <c r="BI5455" i="7"/>
  <c r="BF5456" i="7"/>
  <c r="BG5456" i="7" s="1"/>
  <c r="BH5456" i="7" s="1"/>
  <c r="BI5456" i="7"/>
  <c r="BF5457" i="7"/>
  <c r="BG5457" i="7" s="1"/>
  <c r="BH5457" i="7" s="1"/>
  <c r="BI5457" i="7"/>
  <c r="BF5458" i="7"/>
  <c r="BG5458" i="7" s="1"/>
  <c r="BH5458" i="7" s="1"/>
  <c r="BI5458" i="7"/>
  <c r="BF5459" i="7"/>
  <c r="BG5459" i="7" s="1"/>
  <c r="BH5459" i="7" s="1"/>
  <c r="BI5459" i="7"/>
  <c r="BF5460" i="7"/>
  <c r="BG5460" i="7" s="1"/>
  <c r="BH5460" i="7" s="1"/>
  <c r="BI5460" i="7"/>
  <c r="BF5461" i="7"/>
  <c r="BG5461" i="7" s="1"/>
  <c r="BH5461" i="7" s="1"/>
  <c r="BI5461" i="7"/>
  <c r="BF5462" i="7"/>
  <c r="BG5462" i="7" s="1"/>
  <c r="BH5462" i="7" s="1"/>
  <c r="BI5462" i="7"/>
  <c r="BF5463" i="7"/>
  <c r="BG5463" i="7" s="1"/>
  <c r="BH5463" i="7" s="1"/>
  <c r="BI5463" i="7"/>
  <c r="BF5464" i="7"/>
  <c r="BG5464" i="7" s="1"/>
  <c r="BH5464" i="7" s="1"/>
  <c r="BI5464" i="7"/>
  <c r="BF5465" i="7"/>
  <c r="BG5465" i="7" s="1"/>
  <c r="BH5465" i="7" s="1"/>
  <c r="BI5465" i="7"/>
  <c r="BF5466" i="7"/>
  <c r="BG5466" i="7" s="1"/>
  <c r="BH5466" i="7" s="1"/>
  <c r="BI5466" i="7"/>
  <c r="BF5467" i="7"/>
  <c r="BG5467" i="7" s="1"/>
  <c r="BH5467" i="7" s="1"/>
  <c r="BI5467" i="7"/>
  <c r="BF5468" i="7"/>
  <c r="BG5468" i="7" s="1"/>
  <c r="BH5468" i="7" s="1"/>
  <c r="BI5468" i="7"/>
  <c r="BF5469" i="7"/>
  <c r="BG5469" i="7" s="1"/>
  <c r="BH5469" i="7" s="1"/>
  <c r="BI5469" i="7"/>
  <c r="BF5470" i="7"/>
  <c r="BG5470" i="7" s="1"/>
  <c r="BH5470" i="7" s="1"/>
  <c r="BI5470" i="7"/>
  <c r="BF5471" i="7"/>
  <c r="BG5471" i="7" s="1"/>
  <c r="BH5471" i="7" s="1"/>
  <c r="BI5471" i="7"/>
  <c r="BF5472" i="7"/>
  <c r="BG5472" i="7" s="1"/>
  <c r="BH5472" i="7" s="1"/>
  <c r="BI5472" i="7"/>
  <c r="BF5473" i="7"/>
  <c r="BG5473" i="7" s="1"/>
  <c r="BH5473" i="7" s="1"/>
  <c r="BI5473" i="7"/>
  <c r="BF5474" i="7"/>
  <c r="BG5474" i="7" s="1"/>
  <c r="BH5474" i="7" s="1"/>
  <c r="BI5474" i="7"/>
  <c r="BF5475" i="7"/>
  <c r="BG5475" i="7" s="1"/>
  <c r="BH5475" i="7" s="1"/>
  <c r="BI5475" i="7"/>
  <c r="BF5476" i="7"/>
  <c r="BG5476" i="7" s="1"/>
  <c r="BH5476" i="7" s="1"/>
  <c r="BI5476" i="7"/>
  <c r="BF5477" i="7"/>
  <c r="BG5477" i="7" s="1"/>
  <c r="BH5477" i="7" s="1"/>
  <c r="BI5477" i="7"/>
  <c r="BF5478" i="7"/>
  <c r="BG5478" i="7" s="1"/>
  <c r="BH5478" i="7" s="1"/>
  <c r="BI5478" i="7"/>
  <c r="BF5479" i="7"/>
  <c r="BG5479" i="7" s="1"/>
  <c r="BH5479" i="7" s="1"/>
  <c r="BI5479" i="7"/>
  <c r="BF5480" i="7"/>
  <c r="BG5480" i="7" s="1"/>
  <c r="BH5480" i="7" s="1"/>
  <c r="BI5480" i="7"/>
  <c r="BF5481" i="7"/>
  <c r="BG5481" i="7" s="1"/>
  <c r="BH5481" i="7" s="1"/>
  <c r="BI5481" i="7"/>
  <c r="BF5482" i="7"/>
  <c r="BG5482" i="7" s="1"/>
  <c r="BH5482" i="7" s="1"/>
  <c r="BI5482" i="7"/>
  <c r="BF5483" i="7"/>
  <c r="BG5483" i="7" s="1"/>
  <c r="BH5483" i="7" s="1"/>
  <c r="BI5483" i="7"/>
  <c r="BF5484" i="7"/>
  <c r="BG5484" i="7" s="1"/>
  <c r="BH5484" i="7" s="1"/>
  <c r="BI5484" i="7"/>
  <c r="BF5485" i="7"/>
  <c r="BG5485" i="7" s="1"/>
  <c r="BH5485" i="7" s="1"/>
  <c r="BI5485" i="7"/>
  <c r="BF5486" i="7"/>
  <c r="BG5486" i="7" s="1"/>
  <c r="BH5486" i="7" s="1"/>
  <c r="BI5486" i="7"/>
  <c r="BF5487" i="7"/>
  <c r="BG5487" i="7" s="1"/>
  <c r="BH5487" i="7" s="1"/>
  <c r="BI5487" i="7"/>
  <c r="BF5488" i="7"/>
  <c r="BG5488" i="7" s="1"/>
  <c r="BH5488" i="7" s="1"/>
  <c r="BI5488" i="7"/>
  <c r="BF5489" i="7"/>
  <c r="BG5489" i="7" s="1"/>
  <c r="BH5489" i="7" s="1"/>
  <c r="BI5489" i="7"/>
  <c r="BF5490" i="7"/>
  <c r="BG5490" i="7" s="1"/>
  <c r="BH5490" i="7" s="1"/>
  <c r="BI5490" i="7"/>
  <c r="BF5491" i="7"/>
  <c r="BG5491" i="7" s="1"/>
  <c r="BH5491" i="7" s="1"/>
  <c r="BI5491" i="7"/>
  <c r="BF5492" i="7"/>
  <c r="BG5492" i="7" s="1"/>
  <c r="BH5492" i="7" s="1"/>
  <c r="BI5492" i="7"/>
  <c r="BF5493" i="7"/>
  <c r="BG5493" i="7" s="1"/>
  <c r="BH5493" i="7" s="1"/>
  <c r="BI5493" i="7"/>
  <c r="BF5494" i="7"/>
  <c r="BG5494" i="7" s="1"/>
  <c r="BH5494" i="7" s="1"/>
  <c r="BI5494" i="7"/>
  <c r="BF5495" i="7"/>
  <c r="BG5495" i="7" s="1"/>
  <c r="BH5495" i="7" s="1"/>
  <c r="BI5495" i="7"/>
  <c r="BF5496" i="7"/>
  <c r="BG5496" i="7" s="1"/>
  <c r="BH5496" i="7" s="1"/>
  <c r="BI5496" i="7"/>
  <c r="BF5497" i="7"/>
  <c r="BG5497" i="7" s="1"/>
  <c r="BH5497" i="7" s="1"/>
  <c r="BI5497" i="7"/>
  <c r="BF5498" i="7"/>
  <c r="BG5498" i="7" s="1"/>
  <c r="BH5498" i="7" s="1"/>
  <c r="BI5498" i="7"/>
  <c r="BF5499" i="7"/>
  <c r="BG5499" i="7" s="1"/>
  <c r="BH5499" i="7" s="1"/>
  <c r="BI5499" i="7"/>
  <c r="BF5500" i="7"/>
  <c r="BG5500" i="7" s="1"/>
  <c r="BH5500" i="7" s="1"/>
  <c r="BI5500" i="7"/>
  <c r="BF5501" i="7"/>
  <c r="BG5501" i="7" s="1"/>
  <c r="BH5501" i="7" s="1"/>
  <c r="BI5501" i="7"/>
  <c r="BF5502" i="7"/>
  <c r="BG5502" i="7" s="1"/>
  <c r="BH5502" i="7" s="1"/>
  <c r="BI5502" i="7"/>
  <c r="BF5503" i="7"/>
  <c r="BG5503" i="7" s="1"/>
  <c r="BH5503" i="7" s="1"/>
  <c r="BI5503" i="7"/>
  <c r="BF5504" i="7"/>
  <c r="BG5504" i="7" s="1"/>
  <c r="BH5504" i="7" s="1"/>
  <c r="BI5504" i="7"/>
  <c r="BF5505" i="7"/>
  <c r="BG5505" i="7" s="1"/>
  <c r="BH5505" i="7" s="1"/>
  <c r="BI5505" i="7"/>
  <c r="BF5506" i="7"/>
  <c r="BG5506" i="7" s="1"/>
  <c r="BH5506" i="7" s="1"/>
  <c r="BI5506" i="7"/>
  <c r="BF5507" i="7"/>
  <c r="BG5507" i="7" s="1"/>
  <c r="BH5507" i="7" s="1"/>
  <c r="BI5507" i="7"/>
  <c r="BF5508" i="7"/>
  <c r="BG5508" i="7" s="1"/>
  <c r="BH5508" i="7" s="1"/>
  <c r="BI5508" i="7"/>
  <c r="BF5509" i="7"/>
  <c r="BG5509" i="7" s="1"/>
  <c r="BH5509" i="7" s="1"/>
  <c r="BI5509" i="7"/>
  <c r="BF5510" i="7"/>
  <c r="BG5510" i="7" s="1"/>
  <c r="BH5510" i="7" s="1"/>
  <c r="BI5510" i="7"/>
  <c r="BF5511" i="7"/>
  <c r="BG5511" i="7" s="1"/>
  <c r="BH5511" i="7" s="1"/>
  <c r="BI5511" i="7"/>
  <c r="BF5512" i="7"/>
  <c r="BG5512" i="7" s="1"/>
  <c r="BH5512" i="7" s="1"/>
  <c r="BI5512" i="7"/>
  <c r="BF5513" i="7"/>
  <c r="BG5513" i="7" s="1"/>
  <c r="BH5513" i="7" s="1"/>
  <c r="BI5513" i="7"/>
  <c r="BF5514" i="7"/>
  <c r="BG5514" i="7" s="1"/>
  <c r="BH5514" i="7" s="1"/>
  <c r="BI5514" i="7"/>
  <c r="BF5515" i="7"/>
  <c r="BG5515" i="7" s="1"/>
  <c r="BH5515" i="7" s="1"/>
  <c r="BI5515" i="7"/>
  <c r="BF5516" i="7"/>
  <c r="BG5516" i="7" s="1"/>
  <c r="BH5516" i="7" s="1"/>
  <c r="BI5516" i="7"/>
  <c r="BF5517" i="7"/>
  <c r="BG5517" i="7" s="1"/>
  <c r="BH5517" i="7" s="1"/>
  <c r="BI5517" i="7"/>
  <c r="BF5518" i="7"/>
  <c r="BG5518" i="7" s="1"/>
  <c r="BH5518" i="7" s="1"/>
  <c r="BI5518" i="7"/>
  <c r="BF5519" i="7"/>
  <c r="BG5519" i="7" s="1"/>
  <c r="BH5519" i="7" s="1"/>
  <c r="BI5519" i="7"/>
  <c r="BF5520" i="7"/>
  <c r="BG5520" i="7" s="1"/>
  <c r="BH5520" i="7" s="1"/>
  <c r="BI5520" i="7"/>
  <c r="BF5521" i="7"/>
  <c r="BG5521" i="7" s="1"/>
  <c r="BH5521" i="7" s="1"/>
  <c r="BI5521" i="7"/>
  <c r="BF5522" i="7"/>
  <c r="BG5522" i="7" s="1"/>
  <c r="BH5522" i="7" s="1"/>
  <c r="BI5522" i="7"/>
  <c r="BF5523" i="7"/>
  <c r="BG5523" i="7" s="1"/>
  <c r="BH5523" i="7" s="1"/>
  <c r="BI5523" i="7"/>
  <c r="BF5524" i="7"/>
  <c r="BG5524" i="7" s="1"/>
  <c r="BH5524" i="7" s="1"/>
  <c r="BI5524" i="7"/>
  <c r="BF5525" i="7"/>
  <c r="BG5525" i="7" s="1"/>
  <c r="BH5525" i="7" s="1"/>
  <c r="BI5525" i="7"/>
  <c r="BF5526" i="7"/>
  <c r="BG5526" i="7" s="1"/>
  <c r="BH5526" i="7" s="1"/>
  <c r="BI5526" i="7"/>
  <c r="BF5527" i="7"/>
  <c r="BG5527" i="7" s="1"/>
  <c r="BH5527" i="7" s="1"/>
  <c r="BI5527" i="7"/>
  <c r="BF5528" i="7"/>
  <c r="BG5528" i="7" s="1"/>
  <c r="BH5528" i="7" s="1"/>
  <c r="BI5528" i="7"/>
  <c r="BF5529" i="7"/>
  <c r="BG5529" i="7" s="1"/>
  <c r="BH5529" i="7" s="1"/>
  <c r="BI5529" i="7"/>
  <c r="BF5530" i="7"/>
  <c r="BG5530" i="7" s="1"/>
  <c r="BH5530" i="7" s="1"/>
  <c r="BI5530" i="7"/>
  <c r="BF5531" i="7"/>
  <c r="BG5531" i="7" s="1"/>
  <c r="BH5531" i="7" s="1"/>
  <c r="BI5531" i="7"/>
  <c r="BF5532" i="7"/>
  <c r="BG5532" i="7" s="1"/>
  <c r="BH5532" i="7" s="1"/>
  <c r="BI5532" i="7"/>
  <c r="BF5533" i="7"/>
  <c r="BG5533" i="7" s="1"/>
  <c r="BH5533" i="7" s="1"/>
  <c r="BI5533" i="7"/>
  <c r="BF5534" i="7"/>
  <c r="BG5534" i="7" s="1"/>
  <c r="BH5534" i="7" s="1"/>
  <c r="BI5534" i="7"/>
  <c r="BF5535" i="7"/>
  <c r="BG5535" i="7" s="1"/>
  <c r="BH5535" i="7" s="1"/>
  <c r="BI5535" i="7"/>
  <c r="BF5536" i="7"/>
  <c r="BG5536" i="7" s="1"/>
  <c r="BH5536" i="7" s="1"/>
  <c r="BI5536" i="7"/>
  <c r="BF5537" i="7"/>
  <c r="BG5537" i="7" s="1"/>
  <c r="BH5537" i="7" s="1"/>
  <c r="BI5537" i="7"/>
  <c r="BF5538" i="7"/>
  <c r="BG5538" i="7" s="1"/>
  <c r="BH5538" i="7" s="1"/>
  <c r="BI5538" i="7"/>
  <c r="BF5539" i="7"/>
  <c r="BG5539" i="7" s="1"/>
  <c r="BH5539" i="7" s="1"/>
  <c r="BI5539" i="7"/>
  <c r="BF5540" i="7"/>
  <c r="BG5540" i="7" s="1"/>
  <c r="BH5540" i="7" s="1"/>
  <c r="BI5540" i="7"/>
  <c r="BF5541" i="7"/>
  <c r="BG5541" i="7" s="1"/>
  <c r="BH5541" i="7" s="1"/>
  <c r="BI5541" i="7"/>
  <c r="BF5542" i="7"/>
  <c r="BG5542" i="7" s="1"/>
  <c r="BH5542" i="7" s="1"/>
  <c r="BI5542" i="7"/>
  <c r="BF5543" i="7"/>
  <c r="BG5543" i="7" s="1"/>
  <c r="BH5543" i="7" s="1"/>
  <c r="BI5543" i="7"/>
  <c r="BF5544" i="7"/>
  <c r="BG5544" i="7" s="1"/>
  <c r="BH5544" i="7" s="1"/>
  <c r="BI5544" i="7"/>
  <c r="BF5545" i="7"/>
  <c r="BG5545" i="7" s="1"/>
  <c r="BH5545" i="7" s="1"/>
  <c r="BI5545" i="7"/>
  <c r="BF5546" i="7"/>
  <c r="BG5546" i="7" s="1"/>
  <c r="BH5546" i="7" s="1"/>
  <c r="BI5546" i="7"/>
  <c r="BF5547" i="7"/>
  <c r="BG5547" i="7" s="1"/>
  <c r="BH5547" i="7" s="1"/>
  <c r="BI5547" i="7"/>
  <c r="BF5548" i="7"/>
  <c r="BG5548" i="7" s="1"/>
  <c r="BH5548" i="7" s="1"/>
  <c r="BI5548" i="7"/>
  <c r="BF5549" i="7"/>
  <c r="BG5549" i="7" s="1"/>
  <c r="BH5549" i="7" s="1"/>
  <c r="BI5549" i="7"/>
  <c r="BF5550" i="7"/>
  <c r="BG5550" i="7" s="1"/>
  <c r="BH5550" i="7" s="1"/>
  <c r="BI5550" i="7"/>
  <c r="BF5551" i="7"/>
  <c r="BG5551" i="7" s="1"/>
  <c r="BH5551" i="7" s="1"/>
  <c r="BI5551" i="7"/>
  <c r="BF5552" i="7"/>
  <c r="BG5552" i="7" s="1"/>
  <c r="BH5552" i="7" s="1"/>
  <c r="BI5552" i="7"/>
  <c r="BF5553" i="7"/>
  <c r="BG5553" i="7" s="1"/>
  <c r="BH5553" i="7" s="1"/>
  <c r="BI5553" i="7"/>
  <c r="BF5554" i="7"/>
  <c r="BG5554" i="7" s="1"/>
  <c r="BH5554" i="7" s="1"/>
  <c r="BI5554" i="7"/>
  <c r="BF5555" i="7"/>
  <c r="BG5555" i="7" s="1"/>
  <c r="BH5555" i="7" s="1"/>
  <c r="BI5555" i="7"/>
  <c r="BF5556" i="7"/>
  <c r="BG5556" i="7" s="1"/>
  <c r="BH5556" i="7" s="1"/>
  <c r="BI5556" i="7"/>
  <c r="BF5557" i="7"/>
  <c r="BG5557" i="7" s="1"/>
  <c r="BH5557" i="7" s="1"/>
  <c r="BI5557" i="7"/>
  <c r="BF5558" i="7"/>
  <c r="BG5558" i="7" s="1"/>
  <c r="BH5558" i="7" s="1"/>
  <c r="BI5558" i="7"/>
  <c r="BF5559" i="7"/>
  <c r="BG5559" i="7" s="1"/>
  <c r="BH5559" i="7" s="1"/>
  <c r="BI5559" i="7"/>
  <c r="BF5560" i="7"/>
  <c r="BG5560" i="7" s="1"/>
  <c r="BH5560" i="7" s="1"/>
  <c r="BI5560" i="7"/>
  <c r="BF5561" i="7"/>
  <c r="BG5561" i="7" s="1"/>
  <c r="BH5561" i="7" s="1"/>
  <c r="BI5561" i="7"/>
  <c r="BF5562" i="7"/>
  <c r="BG5562" i="7" s="1"/>
  <c r="BH5562" i="7" s="1"/>
  <c r="BI5562" i="7"/>
  <c r="BF5563" i="7"/>
  <c r="BG5563" i="7" s="1"/>
  <c r="BH5563" i="7" s="1"/>
  <c r="BI5563" i="7"/>
  <c r="BF5564" i="7"/>
  <c r="BG5564" i="7" s="1"/>
  <c r="BH5564" i="7" s="1"/>
  <c r="BI5564" i="7"/>
  <c r="BF5565" i="7"/>
  <c r="BG5565" i="7" s="1"/>
  <c r="BH5565" i="7" s="1"/>
  <c r="BI5565" i="7"/>
  <c r="BF5566" i="7"/>
  <c r="BG5566" i="7" s="1"/>
  <c r="BH5566" i="7" s="1"/>
  <c r="BI5566" i="7"/>
  <c r="BF5567" i="7"/>
  <c r="BG5567" i="7" s="1"/>
  <c r="BH5567" i="7" s="1"/>
  <c r="BI5567" i="7"/>
  <c r="BF5568" i="7"/>
  <c r="BG5568" i="7" s="1"/>
  <c r="BH5568" i="7" s="1"/>
  <c r="BI5568" i="7"/>
  <c r="BF5569" i="7"/>
  <c r="BG5569" i="7" s="1"/>
  <c r="BH5569" i="7" s="1"/>
  <c r="BI5569" i="7"/>
  <c r="BF5570" i="7"/>
  <c r="BG5570" i="7" s="1"/>
  <c r="BH5570" i="7" s="1"/>
  <c r="BI5570" i="7"/>
  <c r="BF5571" i="7"/>
  <c r="BG5571" i="7" s="1"/>
  <c r="BH5571" i="7" s="1"/>
  <c r="BI5571" i="7"/>
  <c r="BF5572" i="7"/>
  <c r="BG5572" i="7" s="1"/>
  <c r="BH5572" i="7" s="1"/>
  <c r="BI5572" i="7"/>
  <c r="BF5573" i="7"/>
  <c r="BG5573" i="7" s="1"/>
  <c r="BH5573" i="7" s="1"/>
  <c r="BI5573" i="7"/>
  <c r="BF5574" i="7"/>
  <c r="BG5574" i="7" s="1"/>
  <c r="BH5574" i="7" s="1"/>
  <c r="BI5574" i="7"/>
  <c r="BF5575" i="7"/>
  <c r="BG5575" i="7" s="1"/>
  <c r="BH5575" i="7" s="1"/>
  <c r="BI5575" i="7"/>
  <c r="BF5576" i="7"/>
  <c r="BG5576" i="7" s="1"/>
  <c r="BH5576" i="7" s="1"/>
  <c r="BI5576" i="7"/>
  <c r="BF5577" i="7"/>
  <c r="BG5577" i="7" s="1"/>
  <c r="BH5577" i="7" s="1"/>
  <c r="BI5577" i="7"/>
  <c r="BF5578" i="7"/>
  <c r="BG5578" i="7" s="1"/>
  <c r="BH5578" i="7" s="1"/>
  <c r="BI5578" i="7"/>
  <c r="BF5579" i="7"/>
  <c r="BG5579" i="7" s="1"/>
  <c r="BH5579" i="7" s="1"/>
  <c r="BI5579" i="7"/>
  <c r="BF5580" i="7"/>
  <c r="BG5580" i="7" s="1"/>
  <c r="BH5580" i="7" s="1"/>
  <c r="BI5580" i="7"/>
  <c r="BF5581" i="7"/>
  <c r="BG5581" i="7" s="1"/>
  <c r="BH5581" i="7" s="1"/>
  <c r="BI5581" i="7"/>
  <c r="BF5582" i="7"/>
  <c r="BG5582" i="7" s="1"/>
  <c r="BH5582" i="7" s="1"/>
  <c r="BI5582" i="7"/>
  <c r="BF5583" i="7"/>
  <c r="BG5583" i="7" s="1"/>
  <c r="BH5583" i="7" s="1"/>
  <c r="BI5583" i="7"/>
  <c r="BF5584" i="7"/>
  <c r="BG5584" i="7" s="1"/>
  <c r="BH5584" i="7" s="1"/>
  <c r="BI5584" i="7"/>
  <c r="BF5585" i="7"/>
  <c r="BG5585" i="7" s="1"/>
  <c r="BH5585" i="7" s="1"/>
  <c r="BI5585" i="7"/>
  <c r="BF5586" i="7"/>
  <c r="BG5586" i="7" s="1"/>
  <c r="BH5586" i="7" s="1"/>
  <c r="BI5586" i="7"/>
  <c r="BF5587" i="7"/>
  <c r="BG5587" i="7" s="1"/>
  <c r="BH5587" i="7" s="1"/>
  <c r="BI5587" i="7"/>
  <c r="BF5588" i="7"/>
  <c r="BG5588" i="7" s="1"/>
  <c r="BH5588" i="7" s="1"/>
  <c r="BI5588" i="7"/>
  <c r="BF5589" i="7"/>
  <c r="BG5589" i="7" s="1"/>
  <c r="BH5589" i="7" s="1"/>
  <c r="BI5589" i="7"/>
  <c r="BF5590" i="7"/>
  <c r="BG5590" i="7" s="1"/>
  <c r="BH5590" i="7" s="1"/>
  <c r="BI5590" i="7"/>
  <c r="BF5591" i="7"/>
  <c r="BG5591" i="7" s="1"/>
  <c r="BH5591" i="7" s="1"/>
  <c r="BI5591" i="7"/>
  <c r="BF5592" i="7"/>
  <c r="BG5592" i="7" s="1"/>
  <c r="BH5592" i="7" s="1"/>
  <c r="BI5592" i="7"/>
  <c r="BF5593" i="7"/>
  <c r="BG5593" i="7" s="1"/>
  <c r="BH5593" i="7" s="1"/>
  <c r="BI5593" i="7"/>
  <c r="BF5594" i="7"/>
  <c r="BG5594" i="7" s="1"/>
  <c r="BH5594" i="7" s="1"/>
  <c r="BI5594" i="7"/>
  <c r="BF5595" i="7"/>
  <c r="BG5595" i="7" s="1"/>
  <c r="BH5595" i="7" s="1"/>
  <c r="BI5595" i="7"/>
  <c r="BF5596" i="7"/>
  <c r="BG5596" i="7" s="1"/>
  <c r="BH5596" i="7" s="1"/>
  <c r="BI5596" i="7"/>
  <c r="BF5597" i="7"/>
  <c r="BG5597" i="7" s="1"/>
  <c r="BH5597" i="7" s="1"/>
  <c r="BI5597" i="7"/>
  <c r="BF5598" i="7"/>
  <c r="BG5598" i="7" s="1"/>
  <c r="BH5598" i="7" s="1"/>
  <c r="BI5598" i="7"/>
  <c r="BF5599" i="7"/>
  <c r="BG5599" i="7" s="1"/>
  <c r="BH5599" i="7" s="1"/>
  <c r="BI5599" i="7"/>
  <c r="BF5600" i="7"/>
  <c r="BG5600" i="7" s="1"/>
  <c r="BH5600" i="7" s="1"/>
  <c r="BI5600" i="7"/>
  <c r="BF5601" i="7"/>
  <c r="BG5601" i="7" s="1"/>
  <c r="BH5601" i="7" s="1"/>
  <c r="BI5601" i="7"/>
  <c r="BF5602" i="7"/>
  <c r="BG5602" i="7" s="1"/>
  <c r="BH5602" i="7" s="1"/>
  <c r="BI5602" i="7"/>
  <c r="BF5603" i="7"/>
  <c r="BG5603" i="7" s="1"/>
  <c r="BH5603" i="7" s="1"/>
  <c r="BI5603" i="7"/>
  <c r="BF5604" i="7"/>
  <c r="BG5604" i="7" s="1"/>
  <c r="BH5604" i="7" s="1"/>
  <c r="BI5604" i="7"/>
  <c r="BF5605" i="7"/>
  <c r="BG5605" i="7" s="1"/>
  <c r="BH5605" i="7" s="1"/>
  <c r="BI5605" i="7"/>
  <c r="BF5606" i="7"/>
  <c r="BG5606" i="7" s="1"/>
  <c r="BH5606" i="7" s="1"/>
  <c r="BI5606" i="7"/>
  <c r="BF5607" i="7"/>
  <c r="BG5607" i="7" s="1"/>
  <c r="BH5607" i="7" s="1"/>
  <c r="BI5607" i="7"/>
  <c r="BF5608" i="7"/>
  <c r="BG5608" i="7" s="1"/>
  <c r="BH5608" i="7" s="1"/>
  <c r="BI5608" i="7"/>
  <c r="BF5609" i="7"/>
  <c r="BG5609" i="7" s="1"/>
  <c r="BH5609" i="7" s="1"/>
  <c r="BI5609" i="7"/>
  <c r="BF5610" i="7"/>
  <c r="BG5610" i="7" s="1"/>
  <c r="BH5610" i="7" s="1"/>
  <c r="BI5610" i="7"/>
  <c r="BF5611" i="7"/>
  <c r="BG5611" i="7" s="1"/>
  <c r="BH5611" i="7" s="1"/>
  <c r="BI5611" i="7"/>
  <c r="BF5612" i="7"/>
  <c r="BG5612" i="7" s="1"/>
  <c r="BH5612" i="7" s="1"/>
  <c r="BI5612" i="7"/>
  <c r="BF5613" i="7"/>
  <c r="BG5613" i="7" s="1"/>
  <c r="BH5613" i="7" s="1"/>
  <c r="BI5613" i="7"/>
  <c r="BF5614" i="7"/>
  <c r="BG5614" i="7" s="1"/>
  <c r="BH5614" i="7" s="1"/>
  <c r="BI5614" i="7"/>
  <c r="BF5615" i="7"/>
  <c r="BG5615" i="7" s="1"/>
  <c r="BH5615" i="7" s="1"/>
  <c r="BI5615" i="7"/>
  <c r="BF5616" i="7"/>
  <c r="BG5616" i="7" s="1"/>
  <c r="BH5616" i="7" s="1"/>
  <c r="BI5616" i="7"/>
  <c r="BF5617" i="7"/>
  <c r="BG5617" i="7" s="1"/>
  <c r="BH5617" i="7" s="1"/>
  <c r="BI5617" i="7"/>
  <c r="BF5618" i="7"/>
  <c r="BG5618" i="7" s="1"/>
  <c r="BH5618" i="7" s="1"/>
  <c r="BI5618" i="7"/>
  <c r="BF5619" i="7"/>
  <c r="BG5619" i="7" s="1"/>
  <c r="BH5619" i="7" s="1"/>
  <c r="BI5619" i="7"/>
  <c r="BF5620" i="7"/>
  <c r="BG5620" i="7" s="1"/>
  <c r="BH5620" i="7" s="1"/>
  <c r="BI5620" i="7"/>
  <c r="BF5621" i="7"/>
  <c r="BG5621" i="7" s="1"/>
  <c r="BH5621" i="7" s="1"/>
  <c r="BI5621" i="7"/>
  <c r="BF5622" i="7"/>
  <c r="BG5622" i="7" s="1"/>
  <c r="BH5622" i="7" s="1"/>
  <c r="BI5622" i="7"/>
  <c r="BF5623" i="7"/>
  <c r="BG5623" i="7" s="1"/>
  <c r="BH5623" i="7" s="1"/>
  <c r="BI5623" i="7"/>
  <c r="BF5624" i="7"/>
  <c r="BG5624" i="7" s="1"/>
  <c r="BH5624" i="7" s="1"/>
  <c r="BI5624" i="7"/>
  <c r="BF5625" i="7"/>
  <c r="BG5625" i="7" s="1"/>
  <c r="BH5625" i="7" s="1"/>
  <c r="BI5625" i="7"/>
  <c r="BF5626" i="7"/>
  <c r="BG5626" i="7" s="1"/>
  <c r="BH5626" i="7" s="1"/>
  <c r="BI5626" i="7"/>
  <c r="BF5627" i="7"/>
  <c r="BG5627" i="7" s="1"/>
  <c r="BH5627" i="7" s="1"/>
  <c r="BI5627" i="7"/>
  <c r="BF5628" i="7"/>
  <c r="BG5628" i="7" s="1"/>
  <c r="BH5628" i="7" s="1"/>
  <c r="BI5628" i="7"/>
  <c r="BF5629" i="7"/>
  <c r="BG5629" i="7" s="1"/>
  <c r="BH5629" i="7" s="1"/>
  <c r="BI5629" i="7"/>
  <c r="BF5630" i="7"/>
  <c r="BG5630" i="7" s="1"/>
  <c r="BH5630" i="7" s="1"/>
  <c r="BI5630" i="7"/>
  <c r="BF5631" i="7"/>
  <c r="BG5631" i="7" s="1"/>
  <c r="BH5631" i="7" s="1"/>
  <c r="BI5631" i="7"/>
  <c r="BF5632" i="7"/>
  <c r="BG5632" i="7" s="1"/>
  <c r="BH5632" i="7" s="1"/>
  <c r="BI5632" i="7"/>
  <c r="BF5633" i="7"/>
  <c r="BG5633" i="7" s="1"/>
  <c r="BH5633" i="7" s="1"/>
  <c r="BI5633" i="7"/>
  <c r="BF5634" i="7"/>
  <c r="BG5634" i="7" s="1"/>
  <c r="BH5634" i="7" s="1"/>
  <c r="BI5634" i="7"/>
  <c r="BF5635" i="7"/>
  <c r="BG5635" i="7" s="1"/>
  <c r="BH5635" i="7" s="1"/>
  <c r="BI5635" i="7"/>
  <c r="BF5636" i="7"/>
  <c r="BG5636" i="7" s="1"/>
  <c r="BH5636" i="7" s="1"/>
  <c r="BI5636" i="7"/>
  <c r="BF5637" i="7"/>
  <c r="BG5637" i="7" s="1"/>
  <c r="BH5637" i="7" s="1"/>
  <c r="BI5637" i="7"/>
  <c r="BF5638" i="7"/>
  <c r="BG5638" i="7" s="1"/>
  <c r="BH5638" i="7" s="1"/>
  <c r="BI5638" i="7"/>
  <c r="BF5639" i="7"/>
  <c r="BG5639" i="7" s="1"/>
  <c r="BH5639" i="7" s="1"/>
  <c r="BI5639" i="7"/>
  <c r="BF5640" i="7"/>
  <c r="BG5640" i="7" s="1"/>
  <c r="BH5640" i="7" s="1"/>
  <c r="BI5640" i="7"/>
  <c r="BF5641" i="7"/>
  <c r="BG5641" i="7" s="1"/>
  <c r="BH5641" i="7" s="1"/>
  <c r="BI5641" i="7"/>
  <c r="BF5642" i="7"/>
  <c r="BG5642" i="7" s="1"/>
  <c r="BH5642" i="7" s="1"/>
  <c r="BI5642" i="7"/>
  <c r="BF5643" i="7"/>
  <c r="BG5643" i="7" s="1"/>
  <c r="BH5643" i="7" s="1"/>
  <c r="BI5643" i="7"/>
  <c r="BF5644" i="7"/>
  <c r="BG5644" i="7" s="1"/>
  <c r="BH5644" i="7" s="1"/>
  <c r="BI5644" i="7"/>
  <c r="BF5645" i="7"/>
  <c r="BG5645" i="7" s="1"/>
  <c r="BH5645" i="7" s="1"/>
  <c r="BI5645" i="7"/>
  <c r="BF5646" i="7"/>
  <c r="BG5646" i="7" s="1"/>
  <c r="BH5646" i="7" s="1"/>
  <c r="BI5646" i="7"/>
  <c r="BF5647" i="7"/>
  <c r="BG5647" i="7" s="1"/>
  <c r="BH5647" i="7" s="1"/>
  <c r="BI5647" i="7"/>
  <c r="BF5648" i="7"/>
  <c r="BG5648" i="7" s="1"/>
  <c r="BH5648" i="7" s="1"/>
  <c r="BI5648" i="7"/>
  <c r="BF5649" i="7"/>
  <c r="BG5649" i="7" s="1"/>
  <c r="BH5649" i="7" s="1"/>
  <c r="BI5649" i="7"/>
  <c r="BF5650" i="7"/>
  <c r="BG5650" i="7" s="1"/>
  <c r="BH5650" i="7" s="1"/>
  <c r="BI5650" i="7"/>
  <c r="BF5651" i="7"/>
  <c r="BG5651" i="7" s="1"/>
  <c r="BH5651" i="7" s="1"/>
  <c r="BI5651" i="7"/>
  <c r="BF5652" i="7"/>
  <c r="BG5652" i="7" s="1"/>
  <c r="BH5652" i="7" s="1"/>
  <c r="BI5652" i="7"/>
  <c r="BF5653" i="7"/>
  <c r="BG5653" i="7" s="1"/>
  <c r="BH5653" i="7" s="1"/>
  <c r="BI5653" i="7"/>
  <c r="BF5654" i="7"/>
  <c r="BG5654" i="7" s="1"/>
  <c r="BH5654" i="7" s="1"/>
  <c r="BI5654" i="7"/>
  <c r="BF5655" i="7"/>
  <c r="BG5655" i="7" s="1"/>
  <c r="BH5655" i="7" s="1"/>
  <c r="BI5655" i="7"/>
  <c r="BF5656" i="7"/>
  <c r="BG5656" i="7" s="1"/>
  <c r="BH5656" i="7" s="1"/>
  <c r="BI5656" i="7"/>
  <c r="BF5657" i="7"/>
  <c r="BG5657" i="7" s="1"/>
  <c r="BH5657" i="7" s="1"/>
  <c r="BI5657" i="7"/>
  <c r="BF5658" i="7"/>
  <c r="BG5658" i="7" s="1"/>
  <c r="BH5658" i="7" s="1"/>
  <c r="BI5658" i="7"/>
  <c r="BF5659" i="7"/>
  <c r="BG5659" i="7" s="1"/>
  <c r="BH5659" i="7" s="1"/>
  <c r="BI5659" i="7"/>
  <c r="BF5660" i="7"/>
  <c r="BG5660" i="7" s="1"/>
  <c r="BH5660" i="7" s="1"/>
  <c r="BI5660" i="7"/>
  <c r="BF5661" i="7"/>
  <c r="BG5661" i="7" s="1"/>
  <c r="BH5661" i="7" s="1"/>
  <c r="BI5661" i="7"/>
  <c r="BF5662" i="7"/>
  <c r="BG5662" i="7" s="1"/>
  <c r="BH5662" i="7" s="1"/>
  <c r="BI5662" i="7"/>
  <c r="BF5663" i="7"/>
  <c r="BG5663" i="7" s="1"/>
  <c r="BH5663" i="7" s="1"/>
  <c r="BI5663" i="7"/>
  <c r="BF5664" i="7"/>
  <c r="BG5664" i="7" s="1"/>
  <c r="BH5664" i="7" s="1"/>
  <c r="BI5664" i="7"/>
  <c r="BF5665" i="7"/>
  <c r="BG5665" i="7" s="1"/>
  <c r="BH5665" i="7" s="1"/>
  <c r="BI5665" i="7"/>
  <c r="BF5666" i="7"/>
  <c r="BG5666" i="7" s="1"/>
  <c r="BH5666" i="7" s="1"/>
  <c r="BI5666" i="7"/>
  <c r="BF5667" i="7"/>
  <c r="BG5667" i="7" s="1"/>
  <c r="BH5667" i="7" s="1"/>
  <c r="BI5667" i="7"/>
  <c r="BF5668" i="7"/>
  <c r="BG5668" i="7" s="1"/>
  <c r="BH5668" i="7" s="1"/>
  <c r="BI5668" i="7"/>
  <c r="BF5669" i="7"/>
  <c r="BG5669" i="7" s="1"/>
  <c r="BH5669" i="7" s="1"/>
  <c r="BI5669" i="7"/>
  <c r="BF5670" i="7"/>
  <c r="BG5670" i="7" s="1"/>
  <c r="BH5670" i="7" s="1"/>
  <c r="BI5670" i="7"/>
  <c r="BF5671" i="7"/>
  <c r="BG5671" i="7" s="1"/>
  <c r="BH5671" i="7" s="1"/>
  <c r="BI5671" i="7"/>
  <c r="BF5672" i="7"/>
  <c r="BG5672" i="7" s="1"/>
  <c r="BH5672" i="7" s="1"/>
  <c r="BI5672" i="7"/>
  <c r="BF5673" i="7"/>
  <c r="BG5673" i="7" s="1"/>
  <c r="BH5673" i="7" s="1"/>
  <c r="BI5673" i="7"/>
  <c r="BF5674" i="7"/>
  <c r="BG5674" i="7" s="1"/>
  <c r="BH5674" i="7" s="1"/>
  <c r="BI5674" i="7"/>
  <c r="BF5675" i="7"/>
  <c r="BG5675" i="7" s="1"/>
  <c r="BH5675" i="7" s="1"/>
  <c r="BI5675" i="7"/>
  <c r="BF5676" i="7"/>
  <c r="BG5676" i="7" s="1"/>
  <c r="BH5676" i="7" s="1"/>
  <c r="BI5676" i="7"/>
  <c r="BF5677" i="7"/>
  <c r="BG5677" i="7" s="1"/>
  <c r="BH5677" i="7" s="1"/>
  <c r="BI5677" i="7"/>
  <c r="BF5678" i="7"/>
  <c r="BG5678" i="7" s="1"/>
  <c r="BH5678" i="7" s="1"/>
  <c r="BI5678" i="7"/>
  <c r="BF5679" i="7"/>
  <c r="BG5679" i="7" s="1"/>
  <c r="BH5679" i="7" s="1"/>
  <c r="BI5679" i="7"/>
  <c r="BF5680" i="7"/>
  <c r="BG5680" i="7" s="1"/>
  <c r="BH5680" i="7" s="1"/>
  <c r="BI5680" i="7"/>
  <c r="BF5681" i="7"/>
  <c r="BG5681" i="7" s="1"/>
  <c r="BH5681" i="7" s="1"/>
  <c r="BI5681" i="7"/>
  <c r="BF5682" i="7"/>
  <c r="BG5682" i="7" s="1"/>
  <c r="BH5682" i="7" s="1"/>
  <c r="BI5682" i="7"/>
  <c r="BF5683" i="7"/>
  <c r="BG5683" i="7" s="1"/>
  <c r="BH5683" i="7" s="1"/>
  <c r="BI5683" i="7"/>
  <c r="BF5684" i="7"/>
  <c r="BG5684" i="7" s="1"/>
  <c r="BH5684" i="7" s="1"/>
  <c r="BI5684" i="7"/>
  <c r="BF5685" i="7"/>
  <c r="BG5685" i="7" s="1"/>
  <c r="BH5685" i="7" s="1"/>
  <c r="BI5685" i="7"/>
  <c r="BF5686" i="7"/>
  <c r="BG5686" i="7" s="1"/>
  <c r="BH5686" i="7" s="1"/>
  <c r="BI5686" i="7"/>
  <c r="BF5687" i="7"/>
  <c r="BG5687" i="7" s="1"/>
  <c r="BH5687" i="7" s="1"/>
  <c r="BI5687" i="7"/>
  <c r="BF5688" i="7"/>
  <c r="BG5688" i="7" s="1"/>
  <c r="BH5688" i="7" s="1"/>
  <c r="BI5688" i="7"/>
  <c r="BF5689" i="7"/>
  <c r="BG5689" i="7" s="1"/>
  <c r="BH5689" i="7" s="1"/>
  <c r="BI5689" i="7"/>
  <c r="BF5690" i="7"/>
  <c r="BG5690" i="7" s="1"/>
  <c r="BH5690" i="7" s="1"/>
  <c r="BI5690" i="7"/>
  <c r="BF5691" i="7"/>
  <c r="BG5691" i="7" s="1"/>
  <c r="BH5691" i="7" s="1"/>
  <c r="BI5691" i="7"/>
  <c r="BF5692" i="7"/>
  <c r="BG5692" i="7" s="1"/>
  <c r="BH5692" i="7" s="1"/>
  <c r="BI5692" i="7"/>
  <c r="BF5693" i="7"/>
  <c r="BG5693" i="7" s="1"/>
  <c r="BH5693" i="7" s="1"/>
  <c r="BI5693" i="7"/>
  <c r="BF5694" i="7"/>
  <c r="BG5694" i="7" s="1"/>
  <c r="BH5694" i="7" s="1"/>
  <c r="BI5694" i="7"/>
  <c r="BF5695" i="7"/>
  <c r="BG5695" i="7" s="1"/>
  <c r="BH5695" i="7" s="1"/>
  <c r="BI5695" i="7"/>
  <c r="BF5696" i="7"/>
  <c r="BG5696" i="7" s="1"/>
  <c r="BH5696" i="7" s="1"/>
  <c r="BI5696" i="7"/>
  <c r="BF5697" i="7"/>
  <c r="BG5697" i="7" s="1"/>
  <c r="BH5697" i="7" s="1"/>
  <c r="BI5697" i="7"/>
  <c r="BF5066" i="7"/>
  <c r="BG5066" i="7" s="1"/>
  <c r="BH5066" i="7" s="1"/>
  <c r="BI5066" i="7"/>
  <c r="BF5067" i="7"/>
  <c r="BG5067" i="7" s="1"/>
  <c r="BH5067" i="7" s="1"/>
  <c r="BI5067" i="7"/>
  <c r="BF5068" i="7"/>
  <c r="BG5068" i="7" s="1"/>
  <c r="BH5068" i="7" s="1"/>
  <c r="BI5068" i="7"/>
  <c r="BF5069" i="7"/>
  <c r="BG5069" i="7" s="1"/>
  <c r="BH5069" i="7" s="1"/>
  <c r="BI5069" i="7"/>
  <c r="BF5070" i="7"/>
  <c r="BG5070" i="7" s="1"/>
  <c r="BH5070" i="7" s="1"/>
  <c r="BI5070" i="7"/>
  <c r="BF5071" i="7"/>
  <c r="BG5071" i="7" s="1"/>
  <c r="BH5071" i="7" s="1"/>
  <c r="BI5071" i="7"/>
  <c r="BF5072" i="7"/>
  <c r="BG5072" i="7" s="1"/>
  <c r="BH5072" i="7" s="1"/>
  <c r="BI5072" i="7"/>
  <c r="BF5073" i="7"/>
  <c r="BG5073" i="7" s="1"/>
  <c r="BH5073" i="7" s="1"/>
  <c r="BI5073" i="7"/>
  <c r="BF5074" i="7"/>
  <c r="BG5074" i="7" s="1"/>
  <c r="BH5074" i="7" s="1"/>
  <c r="BI5074" i="7"/>
  <c r="BF5075" i="7"/>
  <c r="BG5075" i="7" s="1"/>
  <c r="BH5075" i="7" s="1"/>
  <c r="BI5075" i="7"/>
  <c r="BF5076" i="7"/>
  <c r="BG5076" i="7" s="1"/>
  <c r="BH5076" i="7" s="1"/>
  <c r="BI5076" i="7"/>
  <c r="BF5077" i="7"/>
  <c r="BG5077" i="7" s="1"/>
  <c r="BH5077" i="7" s="1"/>
  <c r="BI5077" i="7"/>
  <c r="BF5078" i="7"/>
  <c r="BG5078" i="7" s="1"/>
  <c r="BH5078" i="7" s="1"/>
  <c r="BI5078" i="7"/>
  <c r="BF5079" i="7"/>
  <c r="BG5079" i="7" s="1"/>
  <c r="BH5079" i="7" s="1"/>
  <c r="BI5079" i="7"/>
  <c r="BF5080" i="7"/>
  <c r="BG5080" i="7" s="1"/>
  <c r="BH5080" i="7" s="1"/>
  <c r="BI5080" i="7"/>
  <c r="BF5081" i="7"/>
  <c r="BG5081" i="7" s="1"/>
  <c r="BH5081" i="7" s="1"/>
  <c r="BI5081" i="7"/>
  <c r="BF5082" i="7"/>
  <c r="BG5082" i="7" s="1"/>
  <c r="BH5082" i="7" s="1"/>
  <c r="BI5082" i="7"/>
  <c r="BF5083" i="7"/>
  <c r="BG5083" i="7" s="1"/>
  <c r="BH5083" i="7" s="1"/>
  <c r="BI5083" i="7"/>
  <c r="BF5084" i="7"/>
  <c r="BG5084" i="7" s="1"/>
  <c r="BH5084" i="7" s="1"/>
  <c r="BI5084" i="7"/>
  <c r="BF5085" i="7"/>
  <c r="BG5085" i="7" s="1"/>
  <c r="BH5085" i="7" s="1"/>
  <c r="BI5085" i="7"/>
  <c r="BF5086" i="7"/>
  <c r="BG5086" i="7" s="1"/>
  <c r="BH5086" i="7" s="1"/>
  <c r="BI5086" i="7"/>
  <c r="BF5087" i="7"/>
  <c r="BG5087" i="7" s="1"/>
  <c r="BH5087" i="7" s="1"/>
  <c r="BI5087" i="7"/>
  <c r="BF5088" i="7"/>
  <c r="BG5088" i="7" s="1"/>
  <c r="BH5088" i="7" s="1"/>
  <c r="BI5088" i="7"/>
  <c r="BF5089" i="7"/>
  <c r="BG5089" i="7" s="1"/>
  <c r="BH5089" i="7" s="1"/>
  <c r="BI5089" i="7"/>
  <c r="BF5090" i="7"/>
  <c r="BG5090" i="7" s="1"/>
  <c r="BH5090" i="7" s="1"/>
  <c r="BI5090" i="7"/>
  <c r="BF5091" i="7"/>
  <c r="BG5091" i="7" s="1"/>
  <c r="BH5091" i="7" s="1"/>
  <c r="BI5091" i="7"/>
  <c r="BF5092" i="7"/>
  <c r="BG5092" i="7" s="1"/>
  <c r="BH5092" i="7" s="1"/>
  <c r="BI5092" i="7"/>
  <c r="BF5093" i="7"/>
  <c r="BG5093" i="7" s="1"/>
  <c r="BH5093" i="7" s="1"/>
  <c r="BI5093" i="7"/>
  <c r="BF5094" i="7"/>
  <c r="BG5094" i="7" s="1"/>
  <c r="BH5094" i="7" s="1"/>
  <c r="BI5094" i="7"/>
  <c r="BF5095" i="7"/>
  <c r="BG5095" i="7" s="1"/>
  <c r="BH5095" i="7" s="1"/>
  <c r="BI5095" i="7"/>
  <c r="BF5096" i="7"/>
  <c r="BG5096" i="7" s="1"/>
  <c r="BH5096" i="7" s="1"/>
  <c r="BI5096" i="7"/>
  <c r="BF5097" i="7"/>
  <c r="BG5097" i="7" s="1"/>
  <c r="BH5097" i="7" s="1"/>
  <c r="BI5097" i="7"/>
  <c r="BF5098" i="7"/>
  <c r="BG5098" i="7" s="1"/>
  <c r="BH5098" i="7" s="1"/>
  <c r="BI5098" i="7"/>
  <c r="BF5099" i="7"/>
  <c r="BG5099" i="7" s="1"/>
  <c r="BH5099" i="7" s="1"/>
  <c r="BI5099" i="7"/>
  <c r="BF5100" i="7"/>
  <c r="BG5100" i="7" s="1"/>
  <c r="BH5100" i="7" s="1"/>
  <c r="BI5100" i="7"/>
  <c r="BF5101" i="7"/>
  <c r="BG5101" i="7" s="1"/>
  <c r="BH5101" i="7" s="1"/>
  <c r="BI5101" i="7"/>
  <c r="BF5102" i="7"/>
  <c r="BG5102" i="7" s="1"/>
  <c r="BH5102" i="7" s="1"/>
  <c r="BI5102" i="7"/>
  <c r="BF5103" i="7"/>
  <c r="BG5103" i="7" s="1"/>
  <c r="BH5103" i="7" s="1"/>
  <c r="BI5103" i="7"/>
  <c r="BF5104" i="7"/>
  <c r="BG5104" i="7" s="1"/>
  <c r="BH5104" i="7" s="1"/>
  <c r="BI5104" i="7"/>
  <c r="BF5105" i="7"/>
  <c r="BG5105" i="7" s="1"/>
  <c r="BH5105" i="7" s="1"/>
  <c r="BI5105" i="7"/>
  <c r="BF5106" i="7"/>
  <c r="BG5106" i="7" s="1"/>
  <c r="BH5106" i="7" s="1"/>
  <c r="BI5106" i="7"/>
  <c r="BF5107" i="7"/>
  <c r="BG5107" i="7" s="1"/>
  <c r="BH5107" i="7" s="1"/>
  <c r="BI5107" i="7"/>
  <c r="BF5108" i="7"/>
  <c r="BG5108" i="7" s="1"/>
  <c r="BH5108" i="7" s="1"/>
  <c r="BI5108" i="7"/>
  <c r="BF5109" i="7"/>
  <c r="BG5109" i="7" s="1"/>
  <c r="BH5109" i="7" s="1"/>
  <c r="BI5109" i="7"/>
  <c r="BF5110" i="7"/>
  <c r="BG5110" i="7" s="1"/>
  <c r="BH5110" i="7" s="1"/>
  <c r="BI5110" i="7"/>
  <c r="BF5111" i="7"/>
  <c r="BG5111" i="7" s="1"/>
  <c r="BH5111" i="7" s="1"/>
  <c r="BI5111" i="7"/>
  <c r="BF5112" i="7"/>
  <c r="BG5112" i="7" s="1"/>
  <c r="BH5112" i="7" s="1"/>
  <c r="BI5112" i="7"/>
  <c r="BF5113" i="7"/>
  <c r="BG5113" i="7" s="1"/>
  <c r="BH5113" i="7" s="1"/>
  <c r="BI5113" i="7"/>
  <c r="BF5114" i="7"/>
  <c r="BG5114" i="7" s="1"/>
  <c r="BH5114" i="7" s="1"/>
  <c r="BI5114" i="7"/>
  <c r="BF5115" i="7"/>
  <c r="BG5115" i="7" s="1"/>
  <c r="BH5115" i="7" s="1"/>
  <c r="BI5115" i="7"/>
  <c r="BF5116" i="7"/>
  <c r="BG5116" i="7" s="1"/>
  <c r="BH5116" i="7" s="1"/>
  <c r="BI5116" i="7"/>
  <c r="BF5117" i="7"/>
  <c r="BG5117" i="7" s="1"/>
  <c r="BH5117" i="7" s="1"/>
  <c r="BI5117" i="7"/>
  <c r="BF5118" i="7"/>
  <c r="BG5118" i="7" s="1"/>
  <c r="BH5118" i="7" s="1"/>
  <c r="BI5118" i="7"/>
  <c r="BF5119" i="7"/>
  <c r="BG5119" i="7" s="1"/>
  <c r="BH5119" i="7" s="1"/>
  <c r="BI5119" i="7"/>
  <c r="BF5120" i="7"/>
  <c r="BG5120" i="7" s="1"/>
  <c r="BH5120" i="7" s="1"/>
  <c r="BI5120" i="7"/>
  <c r="BF5121" i="7"/>
  <c r="BG5121" i="7" s="1"/>
  <c r="BH5121" i="7" s="1"/>
  <c r="BI5121" i="7"/>
  <c r="BF5122" i="7"/>
  <c r="BG5122" i="7" s="1"/>
  <c r="BH5122" i="7" s="1"/>
  <c r="BI5122" i="7"/>
  <c r="BF5123" i="7"/>
  <c r="BG5123" i="7" s="1"/>
  <c r="BH5123" i="7" s="1"/>
  <c r="BI5123" i="7"/>
  <c r="BF5124" i="7"/>
  <c r="BG5124" i="7" s="1"/>
  <c r="BH5124" i="7" s="1"/>
  <c r="BI5124" i="7"/>
  <c r="BF5125" i="7"/>
  <c r="BG5125" i="7" s="1"/>
  <c r="BH5125" i="7" s="1"/>
  <c r="BI5125" i="7"/>
  <c r="BF5126" i="7"/>
  <c r="BG5126" i="7" s="1"/>
  <c r="BH5126" i="7" s="1"/>
  <c r="BI5126" i="7"/>
  <c r="BF5127" i="7"/>
  <c r="BG5127" i="7" s="1"/>
  <c r="BH5127" i="7" s="1"/>
  <c r="BI5127" i="7"/>
  <c r="BF5128" i="7"/>
  <c r="BG5128" i="7" s="1"/>
  <c r="BH5128" i="7" s="1"/>
  <c r="BI5128" i="7"/>
  <c r="BF5129" i="7"/>
  <c r="BG5129" i="7" s="1"/>
  <c r="BH5129" i="7" s="1"/>
  <c r="BI5129" i="7"/>
  <c r="BF5130" i="7"/>
  <c r="BG5130" i="7" s="1"/>
  <c r="BH5130" i="7" s="1"/>
  <c r="BI5130" i="7"/>
  <c r="BF5131" i="7"/>
  <c r="BG5131" i="7" s="1"/>
  <c r="BH5131" i="7" s="1"/>
  <c r="BI5131" i="7"/>
  <c r="BF5132" i="7"/>
  <c r="BG5132" i="7" s="1"/>
  <c r="BH5132" i="7" s="1"/>
  <c r="BI5132" i="7"/>
  <c r="BF5133" i="7"/>
  <c r="BG5133" i="7" s="1"/>
  <c r="BH5133" i="7" s="1"/>
  <c r="BI5133" i="7"/>
  <c r="BF5134" i="7"/>
  <c r="BG5134" i="7" s="1"/>
  <c r="BH5134" i="7" s="1"/>
  <c r="BI5134" i="7"/>
  <c r="BF5135" i="7"/>
  <c r="BG5135" i="7" s="1"/>
  <c r="BH5135" i="7" s="1"/>
  <c r="BI5135" i="7"/>
  <c r="BF5136" i="7"/>
  <c r="BG5136" i="7" s="1"/>
  <c r="BH5136" i="7" s="1"/>
  <c r="BI5136" i="7"/>
  <c r="BF5137" i="7"/>
  <c r="BG5137" i="7" s="1"/>
  <c r="BH5137" i="7" s="1"/>
  <c r="BI5137" i="7"/>
  <c r="BF5138" i="7"/>
  <c r="BG5138" i="7" s="1"/>
  <c r="BH5138" i="7" s="1"/>
  <c r="BI5138" i="7"/>
  <c r="BF5139" i="7"/>
  <c r="BG5139" i="7" s="1"/>
  <c r="BH5139" i="7" s="1"/>
  <c r="BI5139" i="7"/>
  <c r="BF5140" i="7"/>
  <c r="BG5140" i="7" s="1"/>
  <c r="BH5140" i="7" s="1"/>
  <c r="BI5140" i="7"/>
  <c r="BF5141" i="7"/>
  <c r="BG5141" i="7" s="1"/>
  <c r="BH5141" i="7" s="1"/>
  <c r="BI5141" i="7"/>
  <c r="BF5142" i="7"/>
  <c r="BG5142" i="7" s="1"/>
  <c r="BH5142" i="7" s="1"/>
  <c r="BI5142" i="7"/>
  <c r="BF5143" i="7"/>
  <c r="BG5143" i="7" s="1"/>
  <c r="BH5143" i="7" s="1"/>
  <c r="BI5143" i="7"/>
  <c r="BF5144" i="7"/>
  <c r="BG5144" i="7" s="1"/>
  <c r="BH5144" i="7" s="1"/>
  <c r="BI5144" i="7"/>
  <c r="BF5145" i="7"/>
  <c r="BG5145" i="7" s="1"/>
  <c r="BH5145" i="7" s="1"/>
  <c r="BI5145" i="7"/>
  <c r="BF5146" i="7"/>
  <c r="BG5146" i="7" s="1"/>
  <c r="BH5146" i="7" s="1"/>
  <c r="BI5146" i="7"/>
  <c r="BF5147" i="7"/>
  <c r="BG5147" i="7" s="1"/>
  <c r="BH5147" i="7" s="1"/>
  <c r="BI5147" i="7"/>
  <c r="BF5148" i="7"/>
  <c r="BG5148" i="7" s="1"/>
  <c r="BH5148" i="7" s="1"/>
  <c r="BI5148" i="7"/>
  <c r="BF5149" i="7"/>
  <c r="BG5149" i="7" s="1"/>
  <c r="BH5149" i="7" s="1"/>
  <c r="BI5149" i="7"/>
  <c r="BF5150" i="7"/>
  <c r="BG5150" i="7" s="1"/>
  <c r="BH5150" i="7" s="1"/>
  <c r="BI5150" i="7"/>
  <c r="BF5151" i="7"/>
  <c r="BG5151" i="7" s="1"/>
  <c r="BH5151" i="7" s="1"/>
  <c r="BI5151" i="7"/>
  <c r="BF5152" i="7"/>
  <c r="BG5152" i="7" s="1"/>
  <c r="BH5152" i="7" s="1"/>
  <c r="BI5152" i="7"/>
  <c r="BF5153" i="7"/>
  <c r="BG5153" i="7" s="1"/>
  <c r="BH5153" i="7" s="1"/>
  <c r="BI5153" i="7"/>
  <c r="BF5154" i="7"/>
  <c r="BG5154" i="7" s="1"/>
  <c r="BH5154" i="7" s="1"/>
  <c r="BI5154" i="7"/>
  <c r="BF5155" i="7"/>
  <c r="BG5155" i="7" s="1"/>
  <c r="BH5155" i="7" s="1"/>
  <c r="BI5155" i="7"/>
  <c r="BF5156" i="7"/>
  <c r="BG5156" i="7" s="1"/>
  <c r="BH5156" i="7" s="1"/>
  <c r="BI5156" i="7"/>
  <c r="BF5157" i="7"/>
  <c r="BG5157" i="7" s="1"/>
  <c r="BH5157" i="7" s="1"/>
  <c r="BI5157" i="7"/>
  <c r="BF5158" i="7"/>
  <c r="BG5158" i="7" s="1"/>
  <c r="BH5158" i="7" s="1"/>
  <c r="BI5158" i="7"/>
  <c r="BF5159" i="7"/>
  <c r="BG5159" i="7" s="1"/>
  <c r="BH5159" i="7" s="1"/>
  <c r="BI5159" i="7"/>
  <c r="BF5160" i="7"/>
  <c r="BG5160" i="7" s="1"/>
  <c r="BH5160" i="7" s="1"/>
  <c r="BI5160" i="7"/>
  <c r="BF5161" i="7"/>
  <c r="BG5161" i="7" s="1"/>
  <c r="BH5161" i="7" s="1"/>
  <c r="BI5161" i="7"/>
  <c r="BF5162" i="7"/>
  <c r="BG5162" i="7" s="1"/>
  <c r="BH5162" i="7" s="1"/>
  <c r="BI5162" i="7"/>
  <c r="BF5163" i="7"/>
  <c r="BG5163" i="7" s="1"/>
  <c r="BH5163" i="7" s="1"/>
  <c r="BI5163" i="7"/>
  <c r="BF5164" i="7"/>
  <c r="BG5164" i="7" s="1"/>
  <c r="BH5164" i="7" s="1"/>
  <c r="BI5164" i="7"/>
  <c r="BF5165" i="7"/>
  <c r="BG5165" i="7" s="1"/>
  <c r="BH5165" i="7" s="1"/>
  <c r="BI5165" i="7"/>
  <c r="BF5166" i="7"/>
  <c r="BG5166" i="7" s="1"/>
  <c r="BH5166" i="7" s="1"/>
  <c r="BI5166" i="7"/>
  <c r="BF5167" i="7"/>
  <c r="BG5167" i="7" s="1"/>
  <c r="BH5167" i="7" s="1"/>
  <c r="BI5167" i="7"/>
  <c r="BF5168" i="7"/>
  <c r="BG5168" i="7" s="1"/>
  <c r="BH5168" i="7" s="1"/>
  <c r="BI5168" i="7"/>
  <c r="BF5169" i="7"/>
  <c r="BG5169" i="7" s="1"/>
  <c r="BH5169" i="7" s="1"/>
  <c r="BI5169" i="7"/>
  <c r="BF5170" i="7"/>
  <c r="BG5170" i="7" s="1"/>
  <c r="BH5170" i="7" s="1"/>
  <c r="BI5170" i="7"/>
  <c r="BF5171" i="7"/>
  <c r="BG5171" i="7" s="1"/>
  <c r="BH5171" i="7" s="1"/>
  <c r="BI5171" i="7"/>
  <c r="BF5172" i="7"/>
  <c r="BG5172" i="7" s="1"/>
  <c r="BH5172" i="7" s="1"/>
  <c r="BI5172" i="7"/>
  <c r="BF5173" i="7"/>
  <c r="BG5173" i="7" s="1"/>
  <c r="BH5173" i="7" s="1"/>
  <c r="BI5173" i="7"/>
  <c r="BF5174" i="7"/>
  <c r="BG5174" i="7" s="1"/>
  <c r="BH5174" i="7" s="1"/>
  <c r="BI5174" i="7"/>
  <c r="BF5175" i="7"/>
  <c r="BG5175" i="7" s="1"/>
  <c r="BH5175" i="7" s="1"/>
  <c r="BI5175" i="7"/>
  <c r="BF5176" i="7"/>
  <c r="BG5176" i="7" s="1"/>
  <c r="BH5176" i="7" s="1"/>
  <c r="BI5176" i="7"/>
  <c r="BF5177" i="7"/>
  <c r="BG5177" i="7" s="1"/>
  <c r="BH5177" i="7" s="1"/>
  <c r="BI5177" i="7"/>
  <c r="BF5178" i="7"/>
  <c r="BG5178" i="7" s="1"/>
  <c r="BH5178" i="7" s="1"/>
  <c r="BI5178" i="7"/>
  <c r="BF5179" i="7"/>
  <c r="BG5179" i="7" s="1"/>
  <c r="BH5179" i="7" s="1"/>
  <c r="BI5179" i="7"/>
  <c r="BF5180" i="7"/>
  <c r="BG5180" i="7" s="1"/>
  <c r="BH5180" i="7" s="1"/>
  <c r="BI5180" i="7"/>
  <c r="BF5181" i="7"/>
  <c r="BG5181" i="7" s="1"/>
  <c r="BH5181" i="7" s="1"/>
  <c r="BI5181" i="7"/>
  <c r="BF5182" i="7"/>
  <c r="BG5182" i="7" s="1"/>
  <c r="BH5182" i="7" s="1"/>
  <c r="BI5182" i="7"/>
  <c r="BF5183" i="7"/>
  <c r="BG5183" i="7" s="1"/>
  <c r="BH5183" i="7" s="1"/>
  <c r="BI5183" i="7"/>
  <c r="BF5184" i="7"/>
  <c r="BG5184" i="7" s="1"/>
  <c r="BH5184" i="7" s="1"/>
  <c r="BI5184" i="7"/>
  <c r="BF5185" i="7"/>
  <c r="BG5185" i="7" s="1"/>
  <c r="BH5185" i="7" s="1"/>
  <c r="BI5185" i="7"/>
  <c r="BF5186" i="7"/>
  <c r="BG5186" i="7" s="1"/>
  <c r="BH5186" i="7" s="1"/>
  <c r="BI5186" i="7"/>
  <c r="BF5187" i="7"/>
  <c r="BG5187" i="7" s="1"/>
  <c r="BH5187" i="7" s="1"/>
  <c r="BI5187" i="7"/>
  <c r="BF5188" i="7"/>
  <c r="BG5188" i="7" s="1"/>
  <c r="BH5188" i="7" s="1"/>
  <c r="BI5188" i="7"/>
  <c r="BF5189" i="7"/>
  <c r="BG5189" i="7" s="1"/>
  <c r="BH5189" i="7" s="1"/>
  <c r="BI5189" i="7"/>
  <c r="BF5190" i="7"/>
  <c r="BG5190" i="7" s="1"/>
  <c r="BH5190" i="7" s="1"/>
  <c r="BI5190" i="7"/>
  <c r="BF5191" i="7"/>
  <c r="BG5191" i="7" s="1"/>
  <c r="BH5191" i="7" s="1"/>
  <c r="BI5191" i="7"/>
  <c r="BF5192" i="7"/>
  <c r="BG5192" i="7" s="1"/>
  <c r="BH5192" i="7" s="1"/>
  <c r="BI5192" i="7"/>
  <c r="BF5193" i="7"/>
  <c r="BG5193" i="7" s="1"/>
  <c r="BH5193" i="7" s="1"/>
  <c r="BI5193" i="7"/>
  <c r="BF5194" i="7"/>
  <c r="BG5194" i="7" s="1"/>
  <c r="BH5194" i="7" s="1"/>
  <c r="BI5194" i="7"/>
  <c r="BF5195" i="7"/>
  <c r="BG5195" i="7" s="1"/>
  <c r="BH5195" i="7" s="1"/>
  <c r="BI5195" i="7"/>
  <c r="BF5196" i="7"/>
  <c r="BG5196" i="7" s="1"/>
  <c r="BH5196" i="7" s="1"/>
  <c r="BI5196" i="7"/>
  <c r="BF5197" i="7"/>
  <c r="BG5197" i="7" s="1"/>
  <c r="BH5197" i="7" s="1"/>
  <c r="BI5197" i="7"/>
  <c r="BF5198" i="7"/>
  <c r="BG5198" i="7" s="1"/>
  <c r="BH5198" i="7" s="1"/>
  <c r="BI5198" i="7"/>
  <c r="BF5199" i="7"/>
  <c r="BG5199" i="7" s="1"/>
  <c r="BH5199" i="7" s="1"/>
  <c r="BI5199" i="7"/>
  <c r="BF5200" i="7"/>
  <c r="BG5200" i="7" s="1"/>
  <c r="BH5200" i="7" s="1"/>
  <c r="BI5200" i="7"/>
  <c r="BF5201" i="7"/>
  <c r="BG5201" i="7" s="1"/>
  <c r="BH5201" i="7" s="1"/>
  <c r="BI5201" i="7"/>
  <c r="BF5202" i="7"/>
  <c r="BG5202" i="7" s="1"/>
  <c r="BH5202" i="7" s="1"/>
  <c r="BI5202" i="7"/>
  <c r="BF5203" i="7"/>
  <c r="BG5203" i="7" s="1"/>
  <c r="BH5203" i="7" s="1"/>
  <c r="BI5203" i="7"/>
  <c r="BF5204" i="7"/>
  <c r="BG5204" i="7" s="1"/>
  <c r="BH5204" i="7" s="1"/>
  <c r="BI5204" i="7"/>
  <c r="BF5205" i="7"/>
  <c r="BG5205" i="7" s="1"/>
  <c r="BH5205" i="7" s="1"/>
  <c r="BI5205" i="7"/>
  <c r="BF5206" i="7"/>
  <c r="BG5206" i="7" s="1"/>
  <c r="BH5206" i="7" s="1"/>
  <c r="BI5206" i="7"/>
  <c r="BF5207" i="7"/>
  <c r="BG5207" i="7" s="1"/>
  <c r="BH5207" i="7" s="1"/>
  <c r="BI5207" i="7"/>
  <c r="BF5208" i="7"/>
  <c r="BG5208" i="7" s="1"/>
  <c r="BH5208" i="7" s="1"/>
  <c r="BI5208" i="7"/>
  <c r="BF5209" i="7"/>
  <c r="BG5209" i="7" s="1"/>
  <c r="BH5209" i="7" s="1"/>
  <c r="BI5209" i="7"/>
  <c r="BF5210" i="7"/>
  <c r="BG5210" i="7" s="1"/>
  <c r="BH5210" i="7" s="1"/>
  <c r="BI5210" i="7"/>
  <c r="BF5211" i="7"/>
  <c r="BG5211" i="7" s="1"/>
  <c r="BH5211" i="7" s="1"/>
  <c r="BI5211" i="7"/>
  <c r="BF5212" i="7"/>
  <c r="BG5212" i="7" s="1"/>
  <c r="BH5212" i="7" s="1"/>
  <c r="BI5212" i="7"/>
  <c r="BF5213" i="7"/>
  <c r="BG5213" i="7" s="1"/>
  <c r="BH5213" i="7" s="1"/>
  <c r="BI5213" i="7"/>
  <c r="BF5214" i="7"/>
  <c r="BG5214" i="7" s="1"/>
  <c r="BH5214" i="7" s="1"/>
  <c r="BI5214" i="7"/>
  <c r="BF5215" i="7"/>
  <c r="BG5215" i="7" s="1"/>
  <c r="BH5215" i="7" s="1"/>
  <c r="BI5215" i="7"/>
  <c r="BF5216" i="7"/>
  <c r="BG5216" i="7" s="1"/>
  <c r="BH5216" i="7" s="1"/>
  <c r="BI5216" i="7"/>
  <c r="BF5217" i="7"/>
  <c r="BG5217" i="7" s="1"/>
  <c r="BH5217" i="7" s="1"/>
  <c r="BI5217" i="7"/>
  <c r="BF5218" i="7"/>
  <c r="BG5218" i="7" s="1"/>
  <c r="BH5218" i="7" s="1"/>
  <c r="BI5218" i="7"/>
  <c r="BF5219" i="7"/>
  <c r="BG5219" i="7" s="1"/>
  <c r="BH5219" i="7" s="1"/>
  <c r="BI5219" i="7"/>
  <c r="BF5220" i="7"/>
  <c r="BG5220" i="7" s="1"/>
  <c r="BH5220" i="7" s="1"/>
  <c r="BI5220" i="7"/>
  <c r="BF5221" i="7"/>
  <c r="BG5221" i="7" s="1"/>
  <c r="BH5221" i="7" s="1"/>
  <c r="BI5221" i="7"/>
  <c r="BF5222" i="7"/>
  <c r="BG5222" i="7" s="1"/>
  <c r="BH5222" i="7" s="1"/>
  <c r="BI5222" i="7"/>
  <c r="BF5223" i="7"/>
  <c r="BG5223" i="7" s="1"/>
  <c r="BH5223" i="7" s="1"/>
  <c r="BI5223" i="7"/>
  <c r="BF5224" i="7"/>
  <c r="BG5224" i="7" s="1"/>
  <c r="BH5224" i="7" s="1"/>
  <c r="BI5224" i="7"/>
  <c r="BF5225" i="7"/>
  <c r="BG5225" i="7" s="1"/>
  <c r="BH5225" i="7" s="1"/>
  <c r="BI5225" i="7"/>
  <c r="BF5226" i="7"/>
  <c r="BG5226" i="7" s="1"/>
  <c r="BH5226" i="7" s="1"/>
  <c r="BI5226" i="7"/>
  <c r="BF5227" i="7"/>
  <c r="BG5227" i="7" s="1"/>
  <c r="BH5227" i="7" s="1"/>
  <c r="BI5227" i="7"/>
  <c r="BF5228" i="7"/>
  <c r="BG5228" i="7" s="1"/>
  <c r="BH5228" i="7" s="1"/>
  <c r="BI5228" i="7"/>
  <c r="BF5229" i="7"/>
  <c r="BG5229" i="7" s="1"/>
  <c r="BH5229" i="7" s="1"/>
  <c r="BI5229" i="7"/>
  <c r="BF5230" i="7"/>
  <c r="BG5230" i="7" s="1"/>
  <c r="BH5230" i="7" s="1"/>
  <c r="BI5230" i="7"/>
  <c r="BF5231" i="7"/>
  <c r="BG5231" i="7" s="1"/>
  <c r="BH5231" i="7" s="1"/>
  <c r="BI5231" i="7"/>
  <c r="BF5232" i="7"/>
  <c r="BG5232" i="7" s="1"/>
  <c r="BH5232" i="7" s="1"/>
  <c r="BI5232" i="7"/>
  <c r="BF5233" i="7"/>
  <c r="BG5233" i="7" s="1"/>
  <c r="BH5233" i="7" s="1"/>
  <c r="BI5233" i="7"/>
  <c r="BF5234" i="7"/>
  <c r="BG5234" i="7" s="1"/>
  <c r="BH5234" i="7" s="1"/>
  <c r="BI5234" i="7"/>
  <c r="BF5235" i="7"/>
  <c r="BG5235" i="7" s="1"/>
  <c r="BH5235" i="7" s="1"/>
  <c r="BI5235" i="7"/>
  <c r="BF5236" i="7"/>
  <c r="BG5236" i="7" s="1"/>
  <c r="BH5236" i="7" s="1"/>
  <c r="BI5236" i="7"/>
  <c r="BF5237" i="7"/>
  <c r="BG5237" i="7" s="1"/>
  <c r="BH5237" i="7" s="1"/>
  <c r="BI5237" i="7"/>
  <c r="BF5238" i="7"/>
  <c r="BG5238" i="7" s="1"/>
  <c r="BH5238" i="7" s="1"/>
  <c r="BI5238" i="7"/>
  <c r="BF5239" i="7"/>
  <c r="BG5239" i="7" s="1"/>
  <c r="BH5239" i="7" s="1"/>
  <c r="BI5239" i="7"/>
  <c r="BF5240" i="7"/>
  <c r="BG5240" i="7" s="1"/>
  <c r="BH5240" i="7" s="1"/>
  <c r="BI5240" i="7"/>
  <c r="BF5241" i="7"/>
  <c r="BG5241" i="7" s="1"/>
  <c r="BH5241" i="7" s="1"/>
  <c r="BI5241" i="7"/>
  <c r="BF5242" i="7"/>
  <c r="BG5242" i="7" s="1"/>
  <c r="BH5242" i="7" s="1"/>
  <c r="BI5242" i="7"/>
  <c r="BF5243" i="7"/>
  <c r="BG5243" i="7" s="1"/>
  <c r="BH5243" i="7" s="1"/>
  <c r="BI5243" i="7"/>
  <c r="BF5244" i="7"/>
  <c r="BG5244" i="7" s="1"/>
  <c r="BH5244" i="7" s="1"/>
  <c r="BI5244" i="7"/>
  <c r="BF5245" i="7"/>
  <c r="BG5245" i="7" s="1"/>
  <c r="BH5245" i="7" s="1"/>
  <c r="BI5245" i="7"/>
  <c r="BF5246" i="7"/>
  <c r="BG5246" i="7" s="1"/>
  <c r="BH5246" i="7" s="1"/>
  <c r="BI5246" i="7"/>
  <c r="BF5247" i="7"/>
  <c r="BG5247" i="7" s="1"/>
  <c r="BH5247" i="7" s="1"/>
  <c r="BI5247" i="7"/>
  <c r="BF5248" i="7"/>
  <c r="BG5248" i="7" s="1"/>
  <c r="BH5248" i="7" s="1"/>
  <c r="BI5248" i="7"/>
  <c r="BF5249" i="7"/>
  <c r="BG5249" i="7" s="1"/>
  <c r="BH5249" i="7" s="1"/>
  <c r="BI5249" i="7"/>
  <c r="BF5250" i="7"/>
  <c r="BG5250" i="7" s="1"/>
  <c r="BH5250" i="7" s="1"/>
  <c r="BI5250" i="7"/>
  <c r="BF5251" i="7"/>
  <c r="BG5251" i="7" s="1"/>
  <c r="BH5251" i="7" s="1"/>
  <c r="BI5251" i="7"/>
  <c r="BF5252" i="7"/>
  <c r="BG5252" i="7" s="1"/>
  <c r="BH5252" i="7" s="1"/>
  <c r="BI5252" i="7"/>
  <c r="BF5253" i="7"/>
  <c r="BG5253" i="7" s="1"/>
  <c r="BH5253" i="7" s="1"/>
  <c r="BI5253" i="7"/>
  <c r="BF5254" i="7"/>
  <c r="BG5254" i="7" s="1"/>
  <c r="BH5254" i="7" s="1"/>
  <c r="BI5254" i="7"/>
  <c r="BF5255" i="7"/>
  <c r="BG5255" i="7" s="1"/>
  <c r="BH5255" i="7" s="1"/>
  <c r="BI5255" i="7"/>
  <c r="BF5256" i="7"/>
  <c r="BG5256" i="7" s="1"/>
  <c r="BH5256" i="7" s="1"/>
  <c r="BI5256" i="7"/>
  <c r="BF5257" i="7"/>
  <c r="BG5257" i="7" s="1"/>
  <c r="BH5257" i="7" s="1"/>
  <c r="BI5257" i="7"/>
  <c r="BF5258" i="7"/>
  <c r="BG5258" i="7" s="1"/>
  <c r="BH5258" i="7" s="1"/>
  <c r="BI5258" i="7"/>
  <c r="BF5259" i="7"/>
  <c r="BG5259" i="7" s="1"/>
  <c r="BH5259" i="7" s="1"/>
  <c r="BI5259" i="7"/>
  <c r="BF5260" i="7"/>
  <c r="BG5260" i="7" s="1"/>
  <c r="BH5260" i="7" s="1"/>
  <c r="BI5260" i="7"/>
  <c r="BF5261" i="7"/>
  <c r="BG5261" i="7" s="1"/>
  <c r="BH5261" i="7" s="1"/>
  <c r="BI5261" i="7"/>
  <c r="BF5262" i="7"/>
  <c r="BG5262" i="7" s="1"/>
  <c r="BH5262" i="7" s="1"/>
  <c r="BI5262" i="7"/>
  <c r="BF5263" i="7"/>
  <c r="BG5263" i="7" s="1"/>
  <c r="BH5263" i="7" s="1"/>
  <c r="BI5263" i="7"/>
  <c r="BF5264" i="7"/>
  <c r="BG5264" i="7" s="1"/>
  <c r="BH5264" i="7" s="1"/>
  <c r="BI5264" i="7"/>
  <c r="BF5265" i="7"/>
  <c r="BG5265" i="7" s="1"/>
  <c r="BH5265" i="7" s="1"/>
  <c r="BI5265" i="7"/>
  <c r="BF5266" i="7"/>
  <c r="BG5266" i="7" s="1"/>
  <c r="BH5266" i="7" s="1"/>
  <c r="BI5266" i="7"/>
  <c r="BF5267" i="7"/>
  <c r="BG5267" i="7" s="1"/>
  <c r="BH5267" i="7" s="1"/>
  <c r="BI5267" i="7"/>
  <c r="BF5268" i="7"/>
  <c r="BG5268" i="7" s="1"/>
  <c r="BH5268" i="7" s="1"/>
  <c r="BI5268" i="7"/>
  <c r="BF5269" i="7"/>
  <c r="BG5269" i="7" s="1"/>
  <c r="BH5269" i="7" s="1"/>
  <c r="BI5269" i="7"/>
  <c r="BF5270" i="7"/>
  <c r="BG5270" i="7" s="1"/>
  <c r="BH5270" i="7" s="1"/>
  <c r="BI5270" i="7"/>
  <c r="BF5271" i="7"/>
  <c r="BG5271" i="7" s="1"/>
  <c r="BH5271" i="7" s="1"/>
  <c r="BI5271" i="7"/>
  <c r="BF5272" i="7"/>
  <c r="BG5272" i="7" s="1"/>
  <c r="BH5272" i="7" s="1"/>
  <c r="BI5272" i="7"/>
  <c r="BF5273" i="7"/>
  <c r="BG5273" i="7" s="1"/>
  <c r="BH5273" i="7" s="1"/>
  <c r="BI5273" i="7"/>
  <c r="BF5274" i="7"/>
  <c r="BG5274" i="7" s="1"/>
  <c r="BH5274" i="7" s="1"/>
  <c r="BI5274" i="7"/>
  <c r="BF5275" i="7"/>
  <c r="BG5275" i="7" s="1"/>
  <c r="BH5275" i="7" s="1"/>
  <c r="BI5275" i="7"/>
  <c r="BF5276" i="7"/>
  <c r="BG5276" i="7" s="1"/>
  <c r="BH5276" i="7" s="1"/>
  <c r="BI5276" i="7"/>
  <c r="BF5277" i="7"/>
  <c r="BG5277" i="7" s="1"/>
  <c r="BH5277" i="7" s="1"/>
  <c r="BI5277" i="7"/>
  <c r="BF5278" i="7"/>
  <c r="BG5278" i="7" s="1"/>
  <c r="BH5278" i="7" s="1"/>
  <c r="BI5278" i="7"/>
  <c r="BF5279" i="7"/>
  <c r="BG5279" i="7" s="1"/>
  <c r="BH5279" i="7" s="1"/>
  <c r="BI5279" i="7"/>
  <c r="BF5280" i="7"/>
  <c r="BG5280" i="7" s="1"/>
  <c r="BH5280" i="7" s="1"/>
  <c r="BI5280" i="7"/>
  <c r="BF5281" i="7"/>
  <c r="BG5281" i="7" s="1"/>
  <c r="BH5281" i="7" s="1"/>
  <c r="BI5281" i="7"/>
  <c r="BF5282" i="7"/>
  <c r="BG5282" i="7" s="1"/>
  <c r="BH5282" i="7" s="1"/>
  <c r="BI5282" i="7"/>
  <c r="BF5283" i="7"/>
  <c r="BG5283" i="7" s="1"/>
  <c r="BH5283" i="7" s="1"/>
  <c r="BI5283" i="7"/>
  <c r="BF5284" i="7"/>
  <c r="BG5284" i="7" s="1"/>
  <c r="BH5284" i="7" s="1"/>
  <c r="BI5284" i="7"/>
  <c r="BF5285" i="7"/>
  <c r="BG5285" i="7" s="1"/>
  <c r="BH5285" i="7" s="1"/>
  <c r="BI5285" i="7"/>
  <c r="BF5286" i="7"/>
  <c r="BG5286" i="7" s="1"/>
  <c r="BH5286" i="7" s="1"/>
  <c r="BI5286" i="7"/>
  <c r="BF5287" i="7"/>
  <c r="BG5287" i="7" s="1"/>
  <c r="BH5287" i="7" s="1"/>
  <c r="BI5287" i="7"/>
  <c r="BF5288" i="7"/>
  <c r="BG5288" i="7" s="1"/>
  <c r="BH5288" i="7" s="1"/>
  <c r="BI5288" i="7"/>
  <c r="BF5289" i="7"/>
  <c r="BG5289" i="7" s="1"/>
  <c r="BH5289" i="7" s="1"/>
  <c r="BI5289" i="7"/>
  <c r="BF5290" i="7"/>
  <c r="BG5290" i="7" s="1"/>
  <c r="BH5290" i="7" s="1"/>
  <c r="BI5290" i="7"/>
  <c r="BF5291" i="7"/>
  <c r="BG5291" i="7" s="1"/>
  <c r="BH5291" i="7" s="1"/>
  <c r="BI5291" i="7"/>
  <c r="BF5292" i="7"/>
  <c r="BG5292" i="7" s="1"/>
  <c r="BH5292" i="7" s="1"/>
  <c r="BI5292" i="7"/>
  <c r="BF5293" i="7"/>
  <c r="BG5293" i="7" s="1"/>
  <c r="BH5293" i="7" s="1"/>
  <c r="BI5293" i="7"/>
  <c r="BF5294" i="7"/>
  <c r="BG5294" i="7" s="1"/>
  <c r="BH5294" i="7" s="1"/>
  <c r="BI5294" i="7"/>
  <c r="BF5295" i="7"/>
  <c r="BG5295" i="7" s="1"/>
  <c r="BH5295" i="7" s="1"/>
  <c r="BI5295" i="7"/>
  <c r="BF5296" i="7"/>
  <c r="BG5296" i="7" s="1"/>
  <c r="BH5296" i="7" s="1"/>
  <c r="BI5296" i="7"/>
  <c r="BF5297" i="7"/>
  <c r="BG5297" i="7" s="1"/>
  <c r="BH5297" i="7" s="1"/>
  <c r="BI5297" i="7"/>
  <c r="BF5298" i="7"/>
  <c r="BG5298" i="7" s="1"/>
  <c r="BH5298" i="7" s="1"/>
  <c r="BI5298" i="7"/>
  <c r="BF5299" i="7"/>
  <c r="BG5299" i="7" s="1"/>
  <c r="BH5299" i="7" s="1"/>
  <c r="BI5299" i="7"/>
  <c r="BF5300" i="7"/>
  <c r="BG5300" i="7" s="1"/>
  <c r="BH5300" i="7" s="1"/>
  <c r="BI5300" i="7"/>
  <c r="BF5301" i="7"/>
  <c r="BG5301" i="7" s="1"/>
  <c r="BH5301" i="7" s="1"/>
  <c r="BI5301" i="7"/>
  <c r="BF5302" i="7"/>
  <c r="BG5302" i="7" s="1"/>
  <c r="BH5302" i="7" s="1"/>
  <c r="BI5302" i="7"/>
  <c r="BF5303" i="7"/>
  <c r="BG5303" i="7" s="1"/>
  <c r="BH5303" i="7" s="1"/>
  <c r="BI5303" i="7"/>
  <c r="BF5304" i="7"/>
  <c r="BG5304" i="7" s="1"/>
  <c r="BH5304" i="7" s="1"/>
  <c r="BI5304" i="7"/>
  <c r="BF5305" i="7"/>
  <c r="BG5305" i="7" s="1"/>
  <c r="BH5305" i="7" s="1"/>
  <c r="BI5305" i="7"/>
  <c r="BF5306" i="7"/>
  <c r="BG5306" i="7" s="1"/>
  <c r="BH5306" i="7" s="1"/>
  <c r="BI5306" i="7"/>
  <c r="BF5307" i="7"/>
  <c r="BG5307" i="7" s="1"/>
  <c r="BH5307" i="7" s="1"/>
  <c r="BI5307" i="7"/>
  <c r="BF5308" i="7"/>
  <c r="BG5308" i="7" s="1"/>
  <c r="BH5308" i="7" s="1"/>
  <c r="BI5308" i="7"/>
  <c r="BF5309" i="7"/>
  <c r="BG5309" i="7" s="1"/>
  <c r="BH5309" i="7" s="1"/>
  <c r="BI5309" i="7"/>
  <c r="BF5310" i="7"/>
  <c r="BG5310" i="7" s="1"/>
  <c r="BH5310" i="7" s="1"/>
  <c r="BI5310" i="7"/>
  <c r="BF5311" i="7"/>
  <c r="BG5311" i="7" s="1"/>
  <c r="BH5311" i="7" s="1"/>
  <c r="BI5311" i="7"/>
  <c r="BF5312" i="7"/>
  <c r="BG5312" i="7" s="1"/>
  <c r="BH5312" i="7" s="1"/>
  <c r="BI5312" i="7"/>
  <c r="BF5313" i="7"/>
  <c r="BG5313" i="7" s="1"/>
  <c r="BH5313" i="7" s="1"/>
  <c r="BI5313" i="7"/>
  <c r="BF5314" i="7"/>
  <c r="BG5314" i="7" s="1"/>
  <c r="BH5314" i="7" s="1"/>
  <c r="BI5314" i="7"/>
  <c r="BF5315" i="7"/>
  <c r="BG5315" i="7" s="1"/>
  <c r="BH5315" i="7" s="1"/>
  <c r="BI5315" i="7"/>
  <c r="BF5316" i="7"/>
  <c r="BG5316" i="7" s="1"/>
  <c r="BH5316" i="7" s="1"/>
  <c r="BI5316" i="7"/>
  <c r="BF5317" i="7"/>
  <c r="BG5317" i="7" s="1"/>
  <c r="BH5317" i="7" s="1"/>
  <c r="BI5317" i="7"/>
  <c r="BF5318" i="7"/>
  <c r="BG5318" i="7" s="1"/>
  <c r="BH5318" i="7" s="1"/>
  <c r="BI5318" i="7"/>
  <c r="BF5319" i="7"/>
  <c r="BG5319" i="7" s="1"/>
  <c r="BH5319" i="7" s="1"/>
  <c r="BI5319" i="7"/>
  <c r="BF5320" i="7"/>
  <c r="BG5320" i="7" s="1"/>
  <c r="BH5320" i="7" s="1"/>
  <c r="BI5320" i="7"/>
  <c r="BF5321" i="7"/>
  <c r="BG5321" i="7" s="1"/>
  <c r="BH5321" i="7" s="1"/>
  <c r="BI5321" i="7"/>
  <c r="BF5322" i="7"/>
  <c r="BG5322" i="7" s="1"/>
  <c r="BH5322" i="7" s="1"/>
  <c r="BI5322" i="7"/>
  <c r="BF5323" i="7"/>
  <c r="BG5323" i="7" s="1"/>
  <c r="BH5323" i="7" s="1"/>
  <c r="BI5323" i="7"/>
  <c r="BF5324" i="7"/>
  <c r="BG5324" i="7" s="1"/>
  <c r="BH5324" i="7" s="1"/>
  <c r="BI5324" i="7"/>
  <c r="BF5325" i="7"/>
  <c r="BG5325" i="7" s="1"/>
  <c r="BH5325" i="7" s="1"/>
  <c r="BI5325" i="7"/>
  <c r="BF5326" i="7"/>
  <c r="BG5326" i="7" s="1"/>
  <c r="BH5326" i="7" s="1"/>
  <c r="BI5326" i="7"/>
  <c r="BF5327" i="7"/>
  <c r="BG5327" i="7" s="1"/>
  <c r="BH5327" i="7" s="1"/>
  <c r="BI5327" i="7"/>
  <c r="BF5328" i="7"/>
  <c r="BG5328" i="7" s="1"/>
  <c r="BH5328" i="7" s="1"/>
  <c r="BI5328" i="7"/>
  <c r="BF5329" i="7"/>
  <c r="BG5329" i="7" s="1"/>
  <c r="BH5329" i="7" s="1"/>
  <c r="BI5329" i="7"/>
  <c r="BF5330" i="7"/>
  <c r="BG5330" i="7" s="1"/>
  <c r="BH5330" i="7" s="1"/>
  <c r="BI5330" i="7"/>
  <c r="BF5331" i="7"/>
  <c r="BG5331" i="7" s="1"/>
  <c r="BH5331" i="7" s="1"/>
  <c r="BI5331" i="7"/>
  <c r="BF5332" i="7"/>
  <c r="BG5332" i="7" s="1"/>
  <c r="BH5332" i="7" s="1"/>
  <c r="BI5332" i="7"/>
  <c r="BF5333" i="7"/>
  <c r="BG5333" i="7" s="1"/>
  <c r="BH5333" i="7" s="1"/>
  <c r="BI5333" i="7"/>
  <c r="BF5334" i="7"/>
  <c r="BG5334" i="7" s="1"/>
  <c r="BH5334" i="7" s="1"/>
  <c r="BI5334" i="7"/>
  <c r="BF5335" i="7"/>
  <c r="BG5335" i="7" s="1"/>
  <c r="BH5335" i="7" s="1"/>
  <c r="BI5335" i="7"/>
  <c r="BF5336" i="7"/>
  <c r="BG5336" i="7" s="1"/>
  <c r="BH5336" i="7" s="1"/>
  <c r="BI5336" i="7"/>
  <c r="BF5337" i="7"/>
  <c r="BG5337" i="7" s="1"/>
  <c r="BH5337" i="7" s="1"/>
  <c r="BI5337" i="7"/>
  <c r="BF5338" i="7"/>
  <c r="BG5338" i="7" s="1"/>
  <c r="BH5338" i="7" s="1"/>
  <c r="BI5338" i="7"/>
  <c r="BF5339" i="7"/>
  <c r="BG5339" i="7" s="1"/>
  <c r="BH5339" i="7" s="1"/>
  <c r="BI5339" i="7"/>
  <c r="BF5340" i="7"/>
  <c r="BG5340" i="7" s="1"/>
  <c r="BH5340" i="7" s="1"/>
  <c r="BI5340" i="7"/>
  <c r="BF5341" i="7"/>
  <c r="BG5341" i="7" s="1"/>
  <c r="BH5341" i="7" s="1"/>
  <c r="BI5341" i="7"/>
  <c r="BF5342" i="7"/>
  <c r="BG5342" i="7" s="1"/>
  <c r="BH5342" i="7" s="1"/>
  <c r="BI5342" i="7"/>
  <c r="BF5343" i="7"/>
  <c r="BG5343" i="7" s="1"/>
  <c r="BH5343" i="7" s="1"/>
  <c r="BI5343" i="7"/>
  <c r="BF5344" i="7"/>
  <c r="BG5344" i="7" s="1"/>
  <c r="BH5344" i="7" s="1"/>
  <c r="BI5344" i="7"/>
  <c r="BF5345" i="7"/>
  <c r="BG5345" i="7" s="1"/>
  <c r="BH5345" i="7" s="1"/>
  <c r="BI5345" i="7"/>
  <c r="BF5346" i="7"/>
  <c r="BG5346" i="7" s="1"/>
  <c r="BH5346" i="7" s="1"/>
  <c r="BI5346" i="7"/>
  <c r="BF5347" i="7"/>
  <c r="BG5347" i="7" s="1"/>
  <c r="BH5347" i="7" s="1"/>
  <c r="BI5347" i="7"/>
  <c r="BF5348" i="7"/>
  <c r="BG5348" i="7" s="1"/>
  <c r="BH5348" i="7" s="1"/>
  <c r="BI5348" i="7"/>
  <c r="BF5349" i="7"/>
  <c r="BG5349" i="7" s="1"/>
  <c r="BH5349" i="7" s="1"/>
  <c r="BI5349" i="7"/>
  <c r="BF5350" i="7"/>
  <c r="BG5350" i="7" s="1"/>
  <c r="BH5350" i="7" s="1"/>
  <c r="BI5350" i="7"/>
  <c r="BF5351" i="7"/>
  <c r="BG5351" i="7" s="1"/>
  <c r="BH5351" i="7" s="1"/>
  <c r="BI5351" i="7"/>
  <c r="BF5352" i="7"/>
  <c r="BG5352" i="7" s="1"/>
  <c r="BH5352" i="7" s="1"/>
  <c r="BI5352" i="7"/>
  <c r="BF5353" i="7"/>
  <c r="BG5353" i="7" s="1"/>
  <c r="BH5353" i="7" s="1"/>
  <c r="BI5353" i="7"/>
  <c r="BF5354" i="7"/>
  <c r="BG5354" i="7" s="1"/>
  <c r="BH5354" i="7" s="1"/>
  <c r="BI5354" i="7"/>
  <c r="BF5355" i="7"/>
  <c r="BG5355" i="7" s="1"/>
  <c r="BH5355" i="7" s="1"/>
  <c r="BI5355" i="7"/>
  <c r="BF5356" i="7"/>
  <c r="BG5356" i="7" s="1"/>
  <c r="BH5356" i="7" s="1"/>
  <c r="BI5356" i="7"/>
  <c r="BF5357" i="7"/>
  <c r="BG5357" i="7" s="1"/>
  <c r="BH5357" i="7" s="1"/>
  <c r="BI5357" i="7"/>
  <c r="BF5358" i="7"/>
  <c r="BG5358" i="7" s="1"/>
  <c r="BH5358" i="7" s="1"/>
  <c r="BI5358" i="7"/>
  <c r="BF5359" i="7"/>
  <c r="BG5359" i="7" s="1"/>
  <c r="BH5359" i="7" s="1"/>
  <c r="BI5359" i="7"/>
  <c r="BF5360" i="7"/>
  <c r="BG5360" i="7" s="1"/>
  <c r="BH5360" i="7" s="1"/>
  <c r="BI5360" i="7"/>
  <c r="BF5361" i="7"/>
  <c r="BG5361" i="7" s="1"/>
  <c r="BH5361" i="7" s="1"/>
  <c r="BI5361" i="7"/>
  <c r="BF5362" i="7"/>
  <c r="BG5362" i="7" s="1"/>
  <c r="BH5362" i="7" s="1"/>
  <c r="BI5362" i="7"/>
  <c r="BF5363" i="7"/>
  <c r="BG5363" i="7" s="1"/>
  <c r="BH5363" i="7" s="1"/>
  <c r="BI5363" i="7"/>
  <c r="BF5364" i="7"/>
  <c r="BG5364" i="7" s="1"/>
  <c r="BH5364" i="7" s="1"/>
  <c r="BI5364" i="7"/>
  <c r="BF5365" i="7"/>
  <c r="BG5365" i="7" s="1"/>
  <c r="BH5365" i="7" s="1"/>
  <c r="BI5365" i="7"/>
  <c r="BF5366" i="7"/>
  <c r="BG5366" i="7" s="1"/>
  <c r="BH5366" i="7" s="1"/>
  <c r="BI5366" i="7"/>
  <c r="BF5367" i="7"/>
  <c r="BG5367" i="7" s="1"/>
  <c r="BH5367" i="7" s="1"/>
  <c r="BI5367" i="7"/>
  <c r="BF5368" i="7"/>
  <c r="BG5368" i="7" s="1"/>
  <c r="BH5368" i="7" s="1"/>
  <c r="BI5368" i="7"/>
  <c r="BF5369" i="7"/>
  <c r="BG5369" i="7" s="1"/>
  <c r="BH5369" i="7" s="1"/>
  <c r="BI5369" i="7"/>
  <c r="BF5370" i="7"/>
  <c r="BG5370" i="7" s="1"/>
  <c r="BH5370" i="7" s="1"/>
  <c r="BI5370" i="7"/>
  <c r="BF5371" i="7"/>
  <c r="BG5371" i="7" s="1"/>
  <c r="BH5371" i="7" s="1"/>
  <c r="BI5371" i="7"/>
  <c r="BF5372" i="7"/>
  <c r="BG5372" i="7" s="1"/>
  <c r="BH5372" i="7" s="1"/>
  <c r="BI5372" i="7"/>
  <c r="BF5373" i="7"/>
  <c r="BG5373" i="7" s="1"/>
  <c r="BH5373" i="7" s="1"/>
  <c r="BI5373" i="7"/>
  <c r="BF5374" i="7"/>
  <c r="BG5374" i="7" s="1"/>
  <c r="BH5374" i="7" s="1"/>
  <c r="BI5374" i="7"/>
  <c r="BF5375" i="7"/>
  <c r="BG5375" i="7" s="1"/>
  <c r="BH5375" i="7" s="1"/>
  <c r="BI5375" i="7"/>
  <c r="BF5376" i="7"/>
  <c r="BG5376" i="7" s="1"/>
  <c r="BH5376" i="7" s="1"/>
  <c r="BI5376" i="7"/>
  <c r="BF5377" i="7"/>
  <c r="BG5377" i="7" s="1"/>
  <c r="BH5377" i="7" s="1"/>
  <c r="BI5377" i="7"/>
  <c r="BF5378" i="7"/>
  <c r="BG5378" i="7" s="1"/>
  <c r="BH5378" i="7" s="1"/>
  <c r="BI5378" i="7"/>
  <c r="BF5379" i="7"/>
  <c r="BG5379" i="7" s="1"/>
  <c r="BH5379" i="7" s="1"/>
  <c r="BI5379" i="7"/>
  <c r="BF5380" i="7"/>
  <c r="BG5380" i="7" s="1"/>
  <c r="BH5380" i="7" s="1"/>
  <c r="BI5380" i="7"/>
  <c r="BF5381" i="7"/>
  <c r="BG5381" i="7" s="1"/>
  <c r="BH5381" i="7" s="1"/>
  <c r="BI5381" i="7"/>
  <c r="BF5382" i="7"/>
  <c r="BG5382" i="7" s="1"/>
  <c r="BH5382" i="7" s="1"/>
  <c r="BI5382" i="7"/>
  <c r="BF5383" i="7"/>
  <c r="BG5383" i="7" s="1"/>
  <c r="BH5383" i="7" s="1"/>
  <c r="BI5383" i="7"/>
  <c r="BF5384" i="7"/>
  <c r="BG5384" i="7" s="1"/>
  <c r="BH5384" i="7" s="1"/>
  <c r="BI5384" i="7"/>
  <c r="BF5385" i="7"/>
  <c r="BG5385" i="7" s="1"/>
  <c r="BH5385" i="7" s="1"/>
  <c r="BI5385" i="7"/>
  <c r="BF5386" i="7"/>
  <c r="BG5386" i="7" s="1"/>
  <c r="BH5386" i="7" s="1"/>
  <c r="BI5386" i="7"/>
  <c r="BF5387" i="7"/>
  <c r="BG5387" i="7" s="1"/>
  <c r="BH5387" i="7" s="1"/>
  <c r="BI5387" i="7"/>
  <c r="BF5388" i="7"/>
  <c r="BG5388" i="7" s="1"/>
  <c r="BH5388" i="7" s="1"/>
  <c r="BI5388" i="7"/>
  <c r="BF5389" i="7"/>
  <c r="BG5389" i="7" s="1"/>
  <c r="BH5389" i="7" s="1"/>
  <c r="BI5389" i="7"/>
  <c r="BF5390" i="7"/>
  <c r="BG5390" i="7" s="1"/>
  <c r="BH5390" i="7" s="1"/>
  <c r="BI5390" i="7"/>
  <c r="BF5391" i="7"/>
  <c r="BG5391" i="7" s="1"/>
  <c r="BH5391" i="7" s="1"/>
  <c r="BI5391" i="7"/>
  <c r="BF5392" i="7"/>
  <c r="BG5392" i="7" s="1"/>
  <c r="BH5392" i="7" s="1"/>
  <c r="BI5392" i="7"/>
  <c r="BF5393" i="7"/>
  <c r="BG5393" i="7" s="1"/>
  <c r="BH5393" i="7" s="1"/>
  <c r="BI5393" i="7"/>
  <c r="BF5394" i="7"/>
  <c r="BG5394" i="7" s="1"/>
  <c r="BH5394" i="7" s="1"/>
  <c r="BI5394" i="7"/>
  <c r="BF5395" i="7"/>
  <c r="BG5395" i="7" s="1"/>
  <c r="BH5395" i="7" s="1"/>
  <c r="BI5395" i="7"/>
  <c r="BF5396" i="7"/>
  <c r="BG5396" i="7" s="1"/>
  <c r="BH5396" i="7" s="1"/>
  <c r="BI5396" i="7"/>
  <c r="BF5397" i="7"/>
  <c r="BG5397" i="7" s="1"/>
  <c r="BH5397" i="7" s="1"/>
  <c r="BI5397" i="7"/>
  <c r="BF5398" i="7"/>
  <c r="BG5398" i="7" s="1"/>
  <c r="BH5398" i="7" s="1"/>
  <c r="BI5398" i="7"/>
  <c r="BF5399" i="7"/>
  <c r="BG5399" i="7" s="1"/>
  <c r="BH5399" i="7" s="1"/>
  <c r="BI5399" i="7"/>
  <c r="BF5400" i="7"/>
  <c r="BG5400" i="7" s="1"/>
  <c r="BH5400" i="7" s="1"/>
  <c r="BI5400" i="7"/>
  <c r="BF5401" i="7"/>
  <c r="BG5401" i="7" s="1"/>
  <c r="BH5401" i="7" s="1"/>
  <c r="BI5401" i="7"/>
  <c r="BF5402" i="7"/>
  <c r="BG5402" i="7" s="1"/>
  <c r="BH5402" i="7" s="1"/>
  <c r="BI5402" i="7"/>
  <c r="BF5403" i="7"/>
  <c r="BG5403" i="7" s="1"/>
  <c r="BH5403" i="7" s="1"/>
  <c r="BI5403" i="7"/>
  <c r="BF5404" i="7"/>
  <c r="BG5404" i="7" s="1"/>
  <c r="BH5404" i="7" s="1"/>
  <c r="BI5404" i="7"/>
  <c r="BF5405" i="7"/>
  <c r="BG5405" i="7" s="1"/>
  <c r="BH5405" i="7" s="1"/>
  <c r="BI5405" i="7"/>
  <c r="BF5406" i="7"/>
  <c r="BG5406" i="7" s="1"/>
  <c r="BH5406" i="7" s="1"/>
  <c r="BI5406" i="7"/>
  <c r="BF5407" i="7"/>
  <c r="BG5407" i="7" s="1"/>
  <c r="BH5407" i="7" s="1"/>
  <c r="BI5407" i="7"/>
  <c r="BF5408" i="7"/>
  <c r="BG5408" i="7" s="1"/>
  <c r="BH5408" i="7" s="1"/>
  <c r="BI5408" i="7"/>
  <c r="BF5409" i="7"/>
  <c r="BG5409" i="7" s="1"/>
  <c r="BH5409" i="7" s="1"/>
  <c r="BI5409" i="7"/>
  <c r="BF5410" i="7"/>
  <c r="BG5410" i="7" s="1"/>
  <c r="BH5410" i="7" s="1"/>
  <c r="BI5410" i="7"/>
  <c r="BF5411" i="7"/>
  <c r="BG5411" i="7" s="1"/>
  <c r="BH5411" i="7" s="1"/>
  <c r="BI5411" i="7"/>
  <c r="BF5412" i="7"/>
  <c r="BG5412" i="7" s="1"/>
  <c r="BH5412" i="7" s="1"/>
  <c r="BI5412" i="7"/>
  <c r="BF5413" i="7"/>
  <c r="BG5413" i="7" s="1"/>
  <c r="BH5413" i="7" s="1"/>
  <c r="BI5413" i="7"/>
  <c r="BF5414" i="7"/>
  <c r="BG5414" i="7" s="1"/>
  <c r="BH5414" i="7" s="1"/>
  <c r="BI5414" i="7"/>
  <c r="BF5415" i="7"/>
  <c r="BG5415" i="7" s="1"/>
  <c r="BH5415" i="7" s="1"/>
  <c r="BI5415" i="7"/>
  <c r="BF5416" i="7"/>
  <c r="BG5416" i="7" s="1"/>
  <c r="BH5416" i="7" s="1"/>
  <c r="BI5416" i="7"/>
  <c r="BF5417" i="7"/>
  <c r="BG5417" i="7" s="1"/>
  <c r="BH5417" i="7" s="1"/>
  <c r="BI5417" i="7"/>
  <c r="BF5418" i="7"/>
  <c r="BG5418" i="7" s="1"/>
  <c r="BH5418" i="7" s="1"/>
  <c r="BI5418" i="7"/>
  <c r="BF5419" i="7"/>
  <c r="BG5419" i="7" s="1"/>
  <c r="BH5419" i="7" s="1"/>
  <c r="BI5419" i="7"/>
  <c r="BF5420" i="7"/>
  <c r="BG5420" i="7" s="1"/>
  <c r="BH5420" i="7" s="1"/>
  <c r="BI5420" i="7"/>
  <c r="BF5421" i="7"/>
  <c r="BG5421" i="7" s="1"/>
  <c r="BH5421" i="7" s="1"/>
  <c r="BI5421" i="7"/>
  <c r="BF5422" i="7"/>
  <c r="BG5422" i="7" s="1"/>
  <c r="BH5422" i="7" s="1"/>
  <c r="BI5422" i="7"/>
  <c r="BF5423" i="7"/>
  <c r="BG5423" i="7" s="1"/>
  <c r="BH5423" i="7" s="1"/>
  <c r="BI5423" i="7"/>
  <c r="BF5424" i="7"/>
  <c r="BG5424" i="7" s="1"/>
  <c r="BH5424" i="7" s="1"/>
  <c r="BI5424" i="7"/>
  <c r="BF5425" i="7"/>
  <c r="BG5425" i="7" s="1"/>
  <c r="BH5425" i="7" s="1"/>
  <c r="BI5425" i="7"/>
  <c r="BF5426" i="7"/>
  <c r="BG5426" i="7" s="1"/>
  <c r="BH5426" i="7" s="1"/>
  <c r="BI5426" i="7"/>
  <c r="BF5427" i="7"/>
  <c r="BG5427" i="7" s="1"/>
  <c r="BH5427" i="7" s="1"/>
  <c r="BI5427" i="7"/>
  <c r="BF5428" i="7"/>
  <c r="BG5428" i="7" s="1"/>
  <c r="BH5428" i="7" s="1"/>
  <c r="BI5428" i="7"/>
  <c r="BF5429" i="7"/>
  <c r="BG5429" i="7" s="1"/>
  <c r="BH5429" i="7" s="1"/>
  <c r="BI5429" i="7"/>
  <c r="BF5430" i="7"/>
  <c r="BG5430" i="7" s="1"/>
  <c r="BH5430" i="7" s="1"/>
  <c r="BI5430" i="7"/>
  <c r="BF5431" i="7"/>
  <c r="BG5431" i="7" s="1"/>
  <c r="BH5431" i="7" s="1"/>
  <c r="BI5431" i="7"/>
  <c r="BF5432" i="7"/>
  <c r="BG5432" i="7" s="1"/>
  <c r="BH5432" i="7" s="1"/>
  <c r="BI5432" i="7"/>
  <c r="BF5433" i="7"/>
  <c r="BG5433" i="7" s="1"/>
  <c r="BH5433" i="7" s="1"/>
  <c r="BI5433" i="7"/>
  <c r="BF5434" i="7"/>
  <c r="BG5434" i="7" s="1"/>
  <c r="BH5434" i="7" s="1"/>
  <c r="BI5434" i="7"/>
  <c r="BF5435" i="7"/>
  <c r="BG5435" i="7" s="1"/>
  <c r="BH5435" i="7" s="1"/>
  <c r="BI5435" i="7"/>
  <c r="BF5436" i="7"/>
  <c r="BG5436" i="7" s="1"/>
  <c r="BH5436" i="7" s="1"/>
  <c r="BI5436" i="7"/>
  <c r="BF5437" i="7"/>
  <c r="BG5437" i="7" s="1"/>
  <c r="BH5437" i="7" s="1"/>
  <c r="BI5437" i="7"/>
  <c r="BF5438" i="7"/>
  <c r="BG5438" i="7" s="1"/>
  <c r="BH5438" i="7" s="1"/>
  <c r="BI5438" i="7"/>
  <c r="BF5439" i="7"/>
  <c r="BG5439" i="7" s="1"/>
  <c r="BH5439" i="7" s="1"/>
  <c r="BI5439" i="7"/>
  <c r="BF5440" i="7"/>
  <c r="BG5440" i="7" s="1"/>
  <c r="BH5440" i="7" s="1"/>
  <c r="BI5440" i="7"/>
  <c r="C3" i="4"/>
  <c r="B25" i="4" s="1"/>
  <c r="C2" i="4"/>
  <c r="B26" i="4"/>
  <c r="A1" i="10" l="1"/>
  <c r="A2" i="10"/>
  <c r="P9" i="15"/>
  <c r="J6" i="17" s="1"/>
  <c r="A11" i="10" l="1"/>
  <c r="A6" i="10"/>
  <c r="A7" i="10"/>
  <c r="A8" i="10"/>
  <c r="A9" i="10"/>
  <c r="A10" i="10"/>
  <c r="B24" i="4"/>
  <c r="BF4829" i="7"/>
  <c r="BG4829" i="7" s="1"/>
  <c r="BH4829" i="7" s="1"/>
  <c r="BI4829" i="7"/>
  <c r="BF4830" i="7"/>
  <c r="BG4830" i="7" s="1"/>
  <c r="BH4830" i="7" s="1"/>
  <c r="BI4830" i="7"/>
  <c r="BF4831" i="7"/>
  <c r="BG4831" i="7" s="1"/>
  <c r="BH4831" i="7" s="1"/>
  <c r="BI4831" i="7"/>
  <c r="BF4832" i="7"/>
  <c r="BG4832" i="7" s="1"/>
  <c r="BH4832" i="7" s="1"/>
  <c r="BI4832" i="7"/>
  <c r="BF4833" i="7"/>
  <c r="BG4833" i="7" s="1"/>
  <c r="BH4833" i="7" s="1"/>
  <c r="BI4833" i="7"/>
  <c r="BF4834" i="7"/>
  <c r="BG4834" i="7" s="1"/>
  <c r="BH4834" i="7" s="1"/>
  <c r="BI4834" i="7"/>
  <c r="BF4835" i="7"/>
  <c r="BG4835" i="7" s="1"/>
  <c r="BH4835" i="7" s="1"/>
  <c r="BI4835" i="7"/>
  <c r="BF4836" i="7"/>
  <c r="BG4836" i="7" s="1"/>
  <c r="BH4836" i="7" s="1"/>
  <c r="BI4836" i="7"/>
  <c r="BF4837" i="7"/>
  <c r="BG4837" i="7" s="1"/>
  <c r="BH4837" i="7" s="1"/>
  <c r="BI4837" i="7"/>
  <c r="BF4838" i="7"/>
  <c r="BG4838" i="7" s="1"/>
  <c r="BH4838" i="7" s="1"/>
  <c r="BI4838" i="7"/>
  <c r="BF4839" i="7"/>
  <c r="BG4839" i="7" s="1"/>
  <c r="BH4839" i="7" s="1"/>
  <c r="BI4839" i="7"/>
  <c r="BF4840" i="7"/>
  <c r="BG4840" i="7" s="1"/>
  <c r="BH4840" i="7" s="1"/>
  <c r="BI4840" i="7"/>
  <c r="BF4841" i="7"/>
  <c r="BG4841" i="7" s="1"/>
  <c r="BH4841" i="7" s="1"/>
  <c r="BI4841" i="7"/>
  <c r="BF4842" i="7"/>
  <c r="BG4842" i="7" s="1"/>
  <c r="BH4842" i="7" s="1"/>
  <c r="BI4842" i="7"/>
  <c r="BF4843" i="7"/>
  <c r="BG4843" i="7" s="1"/>
  <c r="BH4843" i="7" s="1"/>
  <c r="BI4843" i="7"/>
  <c r="BF4844" i="7"/>
  <c r="BG4844" i="7" s="1"/>
  <c r="BH4844" i="7" s="1"/>
  <c r="BI4844" i="7"/>
  <c r="BF4845" i="7"/>
  <c r="BG4845" i="7" s="1"/>
  <c r="BH4845" i="7" s="1"/>
  <c r="BI4845" i="7"/>
  <c r="BF4846" i="7"/>
  <c r="BG4846" i="7" s="1"/>
  <c r="BH4846" i="7" s="1"/>
  <c r="BI4846" i="7"/>
  <c r="BF4847" i="7"/>
  <c r="BG4847" i="7" s="1"/>
  <c r="BH4847" i="7" s="1"/>
  <c r="BI4847" i="7"/>
  <c r="BF4848" i="7"/>
  <c r="BG4848" i="7" s="1"/>
  <c r="BH4848" i="7" s="1"/>
  <c r="BI4848" i="7"/>
  <c r="BF4849" i="7"/>
  <c r="BG4849" i="7" s="1"/>
  <c r="BH4849" i="7" s="1"/>
  <c r="BI4849" i="7"/>
  <c r="BF4850" i="7"/>
  <c r="BG4850" i="7" s="1"/>
  <c r="BH4850" i="7" s="1"/>
  <c r="BI4850" i="7"/>
  <c r="BF4851" i="7"/>
  <c r="BG4851" i="7" s="1"/>
  <c r="BH4851" i="7" s="1"/>
  <c r="BI4851" i="7"/>
  <c r="BF4852" i="7"/>
  <c r="BG4852" i="7" s="1"/>
  <c r="BH4852" i="7" s="1"/>
  <c r="BI4852" i="7"/>
  <c r="BF4853" i="7"/>
  <c r="BG4853" i="7" s="1"/>
  <c r="BH4853" i="7" s="1"/>
  <c r="BI4853" i="7"/>
  <c r="BF4854" i="7"/>
  <c r="BG4854" i="7" s="1"/>
  <c r="BH4854" i="7" s="1"/>
  <c r="BI4854" i="7"/>
  <c r="BF4855" i="7"/>
  <c r="BG4855" i="7" s="1"/>
  <c r="BH4855" i="7" s="1"/>
  <c r="BI4855" i="7"/>
  <c r="BF4856" i="7"/>
  <c r="BG4856" i="7" s="1"/>
  <c r="BH4856" i="7" s="1"/>
  <c r="BI4856" i="7"/>
  <c r="BF4857" i="7"/>
  <c r="BG4857" i="7" s="1"/>
  <c r="BH4857" i="7" s="1"/>
  <c r="BI4857" i="7"/>
  <c r="BF4858" i="7"/>
  <c r="BG4858" i="7" s="1"/>
  <c r="BH4858" i="7" s="1"/>
  <c r="BI4858" i="7"/>
  <c r="BF4859" i="7"/>
  <c r="BG4859" i="7" s="1"/>
  <c r="BH4859" i="7" s="1"/>
  <c r="BI4859" i="7"/>
  <c r="BF4860" i="7"/>
  <c r="BG4860" i="7" s="1"/>
  <c r="BH4860" i="7" s="1"/>
  <c r="BI4860" i="7"/>
  <c r="BF4861" i="7"/>
  <c r="BG4861" i="7" s="1"/>
  <c r="BH4861" i="7" s="1"/>
  <c r="BI4861" i="7"/>
  <c r="BF4862" i="7"/>
  <c r="BG4862" i="7" s="1"/>
  <c r="BH4862" i="7" s="1"/>
  <c r="BI4862" i="7"/>
  <c r="BF4863" i="7"/>
  <c r="BG4863" i="7" s="1"/>
  <c r="BH4863" i="7" s="1"/>
  <c r="BI4863" i="7"/>
  <c r="BF4864" i="7"/>
  <c r="BG4864" i="7" s="1"/>
  <c r="BH4864" i="7" s="1"/>
  <c r="BI4864" i="7"/>
  <c r="BF4865" i="7"/>
  <c r="BG4865" i="7" s="1"/>
  <c r="BH4865" i="7" s="1"/>
  <c r="BI4865" i="7"/>
  <c r="BF4866" i="7"/>
  <c r="BG4866" i="7" s="1"/>
  <c r="BH4866" i="7" s="1"/>
  <c r="BI4866" i="7"/>
  <c r="BF4867" i="7"/>
  <c r="BG4867" i="7" s="1"/>
  <c r="BH4867" i="7" s="1"/>
  <c r="BI4867" i="7"/>
  <c r="BF4868" i="7"/>
  <c r="BG4868" i="7" s="1"/>
  <c r="BH4868" i="7" s="1"/>
  <c r="BI4868" i="7"/>
  <c r="BF4869" i="7"/>
  <c r="BG4869" i="7" s="1"/>
  <c r="BH4869" i="7" s="1"/>
  <c r="BI4869" i="7"/>
  <c r="BF4870" i="7"/>
  <c r="BG4870" i="7" s="1"/>
  <c r="BH4870" i="7" s="1"/>
  <c r="BI4870" i="7"/>
  <c r="BF4871" i="7"/>
  <c r="BG4871" i="7" s="1"/>
  <c r="BH4871" i="7" s="1"/>
  <c r="BI4871" i="7"/>
  <c r="BF4872" i="7"/>
  <c r="BG4872" i="7" s="1"/>
  <c r="BH4872" i="7" s="1"/>
  <c r="BI4872" i="7"/>
  <c r="BF4873" i="7"/>
  <c r="BG4873" i="7" s="1"/>
  <c r="BH4873" i="7" s="1"/>
  <c r="BI4873" i="7"/>
  <c r="BF4874" i="7"/>
  <c r="BG4874" i="7" s="1"/>
  <c r="BH4874" i="7" s="1"/>
  <c r="BI4874" i="7"/>
  <c r="BF4875" i="7"/>
  <c r="BG4875" i="7" s="1"/>
  <c r="BH4875" i="7" s="1"/>
  <c r="BI4875" i="7"/>
  <c r="BF4876" i="7"/>
  <c r="BG4876" i="7" s="1"/>
  <c r="BH4876" i="7" s="1"/>
  <c r="BI4876" i="7"/>
  <c r="BF4877" i="7"/>
  <c r="BG4877" i="7" s="1"/>
  <c r="BH4877" i="7" s="1"/>
  <c r="BI4877" i="7"/>
  <c r="BF4878" i="7"/>
  <c r="BG4878" i="7" s="1"/>
  <c r="BH4878" i="7" s="1"/>
  <c r="BI4878" i="7"/>
  <c r="BF4879" i="7"/>
  <c r="BG4879" i="7" s="1"/>
  <c r="BH4879" i="7" s="1"/>
  <c r="BI4879" i="7"/>
  <c r="BF4880" i="7"/>
  <c r="BG4880" i="7" s="1"/>
  <c r="BH4880" i="7" s="1"/>
  <c r="BI4880" i="7"/>
  <c r="BF4881" i="7"/>
  <c r="BG4881" i="7" s="1"/>
  <c r="BH4881" i="7" s="1"/>
  <c r="BI4881" i="7"/>
  <c r="BF4882" i="7"/>
  <c r="BG4882" i="7" s="1"/>
  <c r="BH4882" i="7" s="1"/>
  <c r="BI4882" i="7"/>
  <c r="BF4883" i="7"/>
  <c r="BG4883" i="7" s="1"/>
  <c r="BH4883" i="7" s="1"/>
  <c r="BI4883" i="7"/>
  <c r="BF4884" i="7"/>
  <c r="BG4884" i="7" s="1"/>
  <c r="BH4884" i="7" s="1"/>
  <c r="BI4884" i="7"/>
  <c r="BF4885" i="7"/>
  <c r="BG4885" i="7" s="1"/>
  <c r="BH4885" i="7" s="1"/>
  <c r="BI4885" i="7"/>
  <c r="BF4886" i="7"/>
  <c r="BG4886" i="7" s="1"/>
  <c r="BH4886" i="7" s="1"/>
  <c r="BI4886" i="7"/>
  <c r="BF4887" i="7"/>
  <c r="BG4887" i="7" s="1"/>
  <c r="BH4887" i="7" s="1"/>
  <c r="BI4887" i="7"/>
  <c r="BF4888" i="7"/>
  <c r="BG4888" i="7" s="1"/>
  <c r="BH4888" i="7" s="1"/>
  <c r="BI4888" i="7"/>
  <c r="BF4889" i="7"/>
  <c r="BG4889" i="7" s="1"/>
  <c r="BH4889" i="7" s="1"/>
  <c r="BI4889" i="7"/>
  <c r="BF4890" i="7"/>
  <c r="BG4890" i="7" s="1"/>
  <c r="BH4890" i="7" s="1"/>
  <c r="BI4890" i="7"/>
  <c r="BF4891" i="7"/>
  <c r="BG4891" i="7" s="1"/>
  <c r="BH4891" i="7" s="1"/>
  <c r="BI4891" i="7"/>
  <c r="BF4892" i="7"/>
  <c r="BG4892" i="7" s="1"/>
  <c r="BH4892" i="7" s="1"/>
  <c r="BI4892" i="7"/>
  <c r="BF4893" i="7"/>
  <c r="BG4893" i="7" s="1"/>
  <c r="BH4893" i="7" s="1"/>
  <c r="BI4893" i="7"/>
  <c r="BF4894" i="7"/>
  <c r="BG4894" i="7" s="1"/>
  <c r="BH4894" i="7" s="1"/>
  <c r="BI4894" i="7"/>
  <c r="BF4895" i="7"/>
  <c r="BG4895" i="7" s="1"/>
  <c r="BH4895" i="7" s="1"/>
  <c r="BI4895" i="7"/>
  <c r="BF4896" i="7"/>
  <c r="BG4896" i="7" s="1"/>
  <c r="BH4896" i="7" s="1"/>
  <c r="BI4896" i="7"/>
  <c r="BF4897" i="7"/>
  <c r="BG4897" i="7" s="1"/>
  <c r="BH4897" i="7" s="1"/>
  <c r="BI4897" i="7"/>
  <c r="BF4898" i="7"/>
  <c r="BG4898" i="7" s="1"/>
  <c r="BH4898" i="7" s="1"/>
  <c r="BI4898" i="7"/>
  <c r="BF4899" i="7"/>
  <c r="BG4899" i="7" s="1"/>
  <c r="BH4899" i="7" s="1"/>
  <c r="BI4899" i="7"/>
  <c r="BF4900" i="7"/>
  <c r="BG4900" i="7" s="1"/>
  <c r="BH4900" i="7" s="1"/>
  <c r="BI4900" i="7"/>
  <c r="BF4901" i="7"/>
  <c r="BG4901" i="7" s="1"/>
  <c r="BH4901" i="7" s="1"/>
  <c r="BI4901" i="7"/>
  <c r="BF4902" i="7"/>
  <c r="BG4902" i="7" s="1"/>
  <c r="BH4902" i="7" s="1"/>
  <c r="BI4902" i="7"/>
  <c r="BF4903" i="7"/>
  <c r="BG4903" i="7" s="1"/>
  <c r="BH4903" i="7" s="1"/>
  <c r="BI4903" i="7"/>
  <c r="BF4904" i="7"/>
  <c r="BG4904" i="7" s="1"/>
  <c r="BH4904" i="7" s="1"/>
  <c r="BI4904" i="7"/>
  <c r="BF4905" i="7"/>
  <c r="BG4905" i="7" s="1"/>
  <c r="BH4905" i="7" s="1"/>
  <c r="BI4905" i="7"/>
  <c r="BF4906" i="7"/>
  <c r="BG4906" i="7" s="1"/>
  <c r="BH4906" i="7" s="1"/>
  <c r="BI4906" i="7"/>
  <c r="BF4907" i="7"/>
  <c r="BG4907" i="7" s="1"/>
  <c r="BH4907" i="7" s="1"/>
  <c r="BI4907" i="7"/>
  <c r="BF4908" i="7"/>
  <c r="BG4908" i="7" s="1"/>
  <c r="BH4908" i="7" s="1"/>
  <c r="BI4908" i="7"/>
  <c r="BF4909" i="7"/>
  <c r="BG4909" i="7" s="1"/>
  <c r="BH4909" i="7" s="1"/>
  <c r="BI4909" i="7"/>
  <c r="BF4910" i="7"/>
  <c r="BG4910" i="7" s="1"/>
  <c r="BH4910" i="7" s="1"/>
  <c r="BI4910" i="7"/>
  <c r="BF4911" i="7"/>
  <c r="BG4911" i="7" s="1"/>
  <c r="BH4911" i="7" s="1"/>
  <c r="BI4911" i="7"/>
  <c r="BF4912" i="7"/>
  <c r="BG4912" i="7" s="1"/>
  <c r="BH4912" i="7" s="1"/>
  <c r="BI4912" i="7"/>
  <c r="BF4913" i="7"/>
  <c r="BG4913" i="7" s="1"/>
  <c r="BH4913" i="7" s="1"/>
  <c r="BI4913" i="7"/>
  <c r="BF4914" i="7"/>
  <c r="BG4914" i="7" s="1"/>
  <c r="BH4914" i="7" s="1"/>
  <c r="BI4914" i="7"/>
  <c r="BF4915" i="7"/>
  <c r="BG4915" i="7" s="1"/>
  <c r="BH4915" i="7" s="1"/>
  <c r="BI4915" i="7"/>
  <c r="BF4916" i="7"/>
  <c r="BG4916" i="7" s="1"/>
  <c r="BH4916" i="7" s="1"/>
  <c r="BI4916" i="7"/>
  <c r="BF4917" i="7"/>
  <c r="BG4917" i="7" s="1"/>
  <c r="BH4917" i="7" s="1"/>
  <c r="BI4917" i="7"/>
  <c r="BF4918" i="7"/>
  <c r="BG4918" i="7" s="1"/>
  <c r="BH4918" i="7" s="1"/>
  <c r="BI4918" i="7"/>
  <c r="BF4919" i="7"/>
  <c r="BG4919" i="7" s="1"/>
  <c r="BH4919" i="7" s="1"/>
  <c r="BI4919" i="7"/>
  <c r="BF4920" i="7"/>
  <c r="BG4920" i="7" s="1"/>
  <c r="BH4920" i="7" s="1"/>
  <c r="BI4920" i="7"/>
  <c r="BF4921" i="7"/>
  <c r="BG4921" i="7" s="1"/>
  <c r="BH4921" i="7" s="1"/>
  <c r="BI4921" i="7"/>
  <c r="BF4922" i="7"/>
  <c r="BG4922" i="7" s="1"/>
  <c r="BH4922" i="7" s="1"/>
  <c r="BI4922" i="7"/>
  <c r="BF4923" i="7"/>
  <c r="BG4923" i="7" s="1"/>
  <c r="BH4923" i="7" s="1"/>
  <c r="BI4923" i="7"/>
  <c r="BF4924" i="7"/>
  <c r="BG4924" i="7" s="1"/>
  <c r="BH4924" i="7" s="1"/>
  <c r="BI4924" i="7"/>
  <c r="BF4925" i="7"/>
  <c r="BG4925" i="7" s="1"/>
  <c r="BH4925" i="7" s="1"/>
  <c r="BI4925" i="7"/>
  <c r="BF4926" i="7"/>
  <c r="BG4926" i="7" s="1"/>
  <c r="BH4926" i="7" s="1"/>
  <c r="BI4926" i="7"/>
  <c r="BF4927" i="7"/>
  <c r="BG4927" i="7" s="1"/>
  <c r="BH4927" i="7" s="1"/>
  <c r="BI4927" i="7"/>
  <c r="BF4928" i="7"/>
  <c r="BG4928" i="7" s="1"/>
  <c r="BH4928" i="7" s="1"/>
  <c r="BI4928" i="7"/>
  <c r="BF4929" i="7"/>
  <c r="BG4929" i="7" s="1"/>
  <c r="BH4929" i="7" s="1"/>
  <c r="BI4929" i="7"/>
  <c r="BF4930" i="7"/>
  <c r="BG4930" i="7" s="1"/>
  <c r="BH4930" i="7" s="1"/>
  <c r="BI4930" i="7"/>
  <c r="BF4931" i="7"/>
  <c r="BG4931" i="7" s="1"/>
  <c r="BH4931" i="7" s="1"/>
  <c r="BI4931" i="7"/>
  <c r="BF4932" i="7"/>
  <c r="BG4932" i="7" s="1"/>
  <c r="BH4932" i="7" s="1"/>
  <c r="BI4932" i="7"/>
  <c r="BF4933" i="7"/>
  <c r="BG4933" i="7" s="1"/>
  <c r="BH4933" i="7" s="1"/>
  <c r="BI4933" i="7"/>
  <c r="BF4934" i="7"/>
  <c r="BG4934" i="7" s="1"/>
  <c r="BH4934" i="7" s="1"/>
  <c r="BI4934" i="7"/>
  <c r="BF4935" i="7"/>
  <c r="BG4935" i="7" s="1"/>
  <c r="BH4935" i="7" s="1"/>
  <c r="BI4935" i="7"/>
  <c r="BF4936" i="7"/>
  <c r="BG4936" i="7" s="1"/>
  <c r="BH4936" i="7" s="1"/>
  <c r="BI4936" i="7"/>
  <c r="BF4937" i="7"/>
  <c r="BG4937" i="7" s="1"/>
  <c r="BH4937" i="7" s="1"/>
  <c r="BI4937" i="7"/>
  <c r="BF4938" i="7"/>
  <c r="BG4938" i="7" s="1"/>
  <c r="BH4938" i="7" s="1"/>
  <c r="BI4938" i="7"/>
  <c r="BF4939" i="7"/>
  <c r="BG4939" i="7" s="1"/>
  <c r="BH4939" i="7" s="1"/>
  <c r="BI4939" i="7"/>
  <c r="BF4940" i="7"/>
  <c r="BG4940" i="7" s="1"/>
  <c r="BH4940" i="7" s="1"/>
  <c r="BI4940" i="7"/>
  <c r="BF4941" i="7"/>
  <c r="BG4941" i="7" s="1"/>
  <c r="BH4941" i="7" s="1"/>
  <c r="BI4941" i="7"/>
  <c r="BF4942" i="7"/>
  <c r="BG4942" i="7" s="1"/>
  <c r="BH4942" i="7" s="1"/>
  <c r="BI4942" i="7"/>
  <c r="BF4943" i="7"/>
  <c r="BG4943" i="7" s="1"/>
  <c r="BH4943" i="7" s="1"/>
  <c r="BI4943" i="7"/>
  <c r="BF4944" i="7"/>
  <c r="BG4944" i="7" s="1"/>
  <c r="BH4944" i="7" s="1"/>
  <c r="BI4944" i="7"/>
  <c r="BF4945" i="7"/>
  <c r="BG4945" i="7" s="1"/>
  <c r="BH4945" i="7" s="1"/>
  <c r="BI4945" i="7"/>
  <c r="BF4946" i="7"/>
  <c r="BG4946" i="7" s="1"/>
  <c r="BH4946" i="7" s="1"/>
  <c r="BI4946" i="7"/>
  <c r="BF4947" i="7"/>
  <c r="BG4947" i="7" s="1"/>
  <c r="BH4947" i="7" s="1"/>
  <c r="BI4947" i="7"/>
  <c r="BF4948" i="7"/>
  <c r="BG4948" i="7" s="1"/>
  <c r="BH4948" i="7" s="1"/>
  <c r="BI4948" i="7"/>
  <c r="BF4949" i="7"/>
  <c r="BG4949" i="7" s="1"/>
  <c r="BH4949" i="7" s="1"/>
  <c r="BI4949" i="7"/>
  <c r="BF4950" i="7"/>
  <c r="BG4950" i="7" s="1"/>
  <c r="BH4950" i="7" s="1"/>
  <c r="BI4950" i="7"/>
  <c r="BF4951" i="7"/>
  <c r="BG4951" i="7" s="1"/>
  <c r="BH4951" i="7" s="1"/>
  <c r="BI4951" i="7"/>
  <c r="BF4952" i="7"/>
  <c r="BG4952" i="7" s="1"/>
  <c r="BH4952" i="7" s="1"/>
  <c r="BI4952" i="7"/>
  <c r="BF4953" i="7"/>
  <c r="BG4953" i="7" s="1"/>
  <c r="BH4953" i="7" s="1"/>
  <c r="BI4953" i="7"/>
  <c r="BF4954" i="7"/>
  <c r="BG4954" i="7" s="1"/>
  <c r="BH4954" i="7" s="1"/>
  <c r="BI4954" i="7"/>
  <c r="BF4955" i="7"/>
  <c r="BG4955" i="7" s="1"/>
  <c r="BH4955" i="7" s="1"/>
  <c r="BI4955" i="7"/>
  <c r="BF4956" i="7"/>
  <c r="BG4956" i="7" s="1"/>
  <c r="BH4956" i="7" s="1"/>
  <c r="BI4956" i="7"/>
  <c r="BF4957" i="7"/>
  <c r="BG4957" i="7" s="1"/>
  <c r="BH4957" i="7" s="1"/>
  <c r="BI4957" i="7"/>
  <c r="BF4958" i="7"/>
  <c r="BG4958" i="7" s="1"/>
  <c r="BH4958" i="7" s="1"/>
  <c r="BI4958" i="7"/>
  <c r="BF4959" i="7"/>
  <c r="BG4959" i="7" s="1"/>
  <c r="BH4959" i="7" s="1"/>
  <c r="BI4959" i="7"/>
  <c r="BF4960" i="7"/>
  <c r="BG4960" i="7" s="1"/>
  <c r="BH4960" i="7" s="1"/>
  <c r="BI4960" i="7"/>
  <c r="BF4961" i="7"/>
  <c r="BG4961" i="7" s="1"/>
  <c r="BH4961" i="7" s="1"/>
  <c r="BI4961" i="7"/>
  <c r="BF4962" i="7"/>
  <c r="BG4962" i="7" s="1"/>
  <c r="BH4962" i="7" s="1"/>
  <c r="BI4962" i="7"/>
  <c r="BF4963" i="7"/>
  <c r="BG4963" i="7" s="1"/>
  <c r="BH4963" i="7" s="1"/>
  <c r="BI4963" i="7"/>
  <c r="BF4964" i="7"/>
  <c r="BG4964" i="7" s="1"/>
  <c r="BH4964" i="7" s="1"/>
  <c r="BI4964" i="7"/>
  <c r="BF4965" i="7"/>
  <c r="BG4965" i="7" s="1"/>
  <c r="BH4965" i="7" s="1"/>
  <c r="BI4965" i="7"/>
  <c r="BF4966" i="7"/>
  <c r="BG4966" i="7" s="1"/>
  <c r="BH4966" i="7" s="1"/>
  <c r="BI4966" i="7"/>
  <c r="BF4967" i="7"/>
  <c r="BG4967" i="7" s="1"/>
  <c r="BH4967" i="7" s="1"/>
  <c r="BI4967" i="7"/>
  <c r="BF4968" i="7"/>
  <c r="BG4968" i="7" s="1"/>
  <c r="BH4968" i="7" s="1"/>
  <c r="BI4968" i="7"/>
  <c r="BF4969" i="7"/>
  <c r="BG4969" i="7" s="1"/>
  <c r="BH4969" i="7" s="1"/>
  <c r="BI4969" i="7"/>
  <c r="BF4970" i="7"/>
  <c r="BG4970" i="7" s="1"/>
  <c r="BH4970" i="7" s="1"/>
  <c r="BI4970" i="7"/>
  <c r="BF4971" i="7"/>
  <c r="BG4971" i="7" s="1"/>
  <c r="BH4971" i="7" s="1"/>
  <c r="BI4971" i="7"/>
  <c r="BF4972" i="7"/>
  <c r="BG4972" i="7" s="1"/>
  <c r="BH4972" i="7" s="1"/>
  <c r="BI4972" i="7"/>
  <c r="BF4973" i="7"/>
  <c r="BG4973" i="7" s="1"/>
  <c r="BH4973" i="7" s="1"/>
  <c r="BI4973" i="7"/>
  <c r="BF4974" i="7"/>
  <c r="BG4974" i="7" s="1"/>
  <c r="BH4974" i="7" s="1"/>
  <c r="BI4974" i="7"/>
  <c r="BF4975" i="7"/>
  <c r="BG4975" i="7" s="1"/>
  <c r="BH4975" i="7" s="1"/>
  <c r="BI4975" i="7"/>
  <c r="BF4976" i="7"/>
  <c r="BG4976" i="7" s="1"/>
  <c r="BH4976" i="7" s="1"/>
  <c r="BI4976" i="7"/>
  <c r="BF4977" i="7"/>
  <c r="BG4977" i="7" s="1"/>
  <c r="BH4977" i="7" s="1"/>
  <c r="BI4977" i="7"/>
  <c r="BF4978" i="7"/>
  <c r="BG4978" i="7" s="1"/>
  <c r="BH4978" i="7" s="1"/>
  <c r="BI4978" i="7"/>
  <c r="BF4979" i="7"/>
  <c r="BG4979" i="7" s="1"/>
  <c r="BH4979" i="7" s="1"/>
  <c r="BI4979" i="7"/>
  <c r="BF4980" i="7"/>
  <c r="BG4980" i="7" s="1"/>
  <c r="BH4980" i="7" s="1"/>
  <c r="BI4980" i="7"/>
  <c r="BF4981" i="7"/>
  <c r="BG4981" i="7" s="1"/>
  <c r="BH4981" i="7" s="1"/>
  <c r="BI4981" i="7"/>
  <c r="BF4982" i="7"/>
  <c r="BG4982" i="7" s="1"/>
  <c r="BH4982" i="7" s="1"/>
  <c r="BI4982" i="7"/>
  <c r="BF4983" i="7"/>
  <c r="BG4983" i="7" s="1"/>
  <c r="BH4983" i="7" s="1"/>
  <c r="BI4983" i="7"/>
  <c r="BF4984" i="7"/>
  <c r="BG4984" i="7" s="1"/>
  <c r="BH4984" i="7" s="1"/>
  <c r="BI4984" i="7"/>
  <c r="BF4985" i="7"/>
  <c r="BG4985" i="7" s="1"/>
  <c r="BH4985" i="7" s="1"/>
  <c r="BI4985" i="7"/>
  <c r="BF4986" i="7"/>
  <c r="BG4986" i="7" s="1"/>
  <c r="BH4986" i="7" s="1"/>
  <c r="BI4986" i="7"/>
  <c r="BF4987" i="7"/>
  <c r="BG4987" i="7" s="1"/>
  <c r="BH4987" i="7" s="1"/>
  <c r="BI4987" i="7"/>
  <c r="BF4988" i="7"/>
  <c r="BG4988" i="7" s="1"/>
  <c r="BH4988" i="7" s="1"/>
  <c r="BI4988" i="7"/>
  <c r="BF4989" i="7"/>
  <c r="BG4989" i="7" s="1"/>
  <c r="BH4989" i="7" s="1"/>
  <c r="BI4989" i="7"/>
  <c r="BF4990" i="7"/>
  <c r="BG4990" i="7" s="1"/>
  <c r="BH4990" i="7" s="1"/>
  <c r="BI4990" i="7"/>
  <c r="BF4991" i="7"/>
  <c r="BG4991" i="7" s="1"/>
  <c r="BH4991" i="7" s="1"/>
  <c r="BI4991" i="7"/>
  <c r="BF4992" i="7"/>
  <c r="BG4992" i="7" s="1"/>
  <c r="BH4992" i="7" s="1"/>
  <c r="BI4992" i="7"/>
  <c r="BF4993" i="7"/>
  <c r="BG4993" i="7" s="1"/>
  <c r="BH4993" i="7" s="1"/>
  <c r="BI4993" i="7"/>
  <c r="BF4994" i="7"/>
  <c r="BG4994" i="7" s="1"/>
  <c r="BH4994" i="7" s="1"/>
  <c r="BI4994" i="7"/>
  <c r="BF4995" i="7"/>
  <c r="BG4995" i="7" s="1"/>
  <c r="BH4995" i="7" s="1"/>
  <c r="BI4995" i="7"/>
  <c r="BF4996" i="7"/>
  <c r="BG4996" i="7" s="1"/>
  <c r="BH4996" i="7" s="1"/>
  <c r="BI4996" i="7"/>
  <c r="BF4997" i="7"/>
  <c r="BG4997" i="7" s="1"/>
  <c r="BH4997" i="7" s="1"/>
  <c r="BI4997" i="7"/>
  <c r="BF4998" i="7"/>
  <c r="BG4998" i="7" s="1"/>
  <c r="BH4998" i="7" s="1"/>
  <c r="BI4998" i="7"/>
  <c r="BF4999" i="7"/>
  <c r="BG4999" i="7" s="1"/>
  <c r="BH4999" i="7" s="1"/>
  <c r="BI4999" i="7"/>
  <c r="BF5000" i="7"/>
  <c r="BG5000" i="7" s="1"/>
  <c r="BH5000" i="7" s="1"/>
  <c r="BI5000" i="7"/>
  <c r="BF5001" i="7"/>
  <c r="BG5001" i="7" s="1"/>
  <c r="BH5001" i="7" s="1"/>
  <c r="BI5001" i="7"/>
  <c r="BF5002" i="7"/>
  <c r="BG5002" i="7" s="1"/>
  <c r="BH5002" i="7" s="1"/>
  <c r="BI5002" i="7"/>
  <c r="BF5003" i="7"/>
  <c r="BG5003" i="7" s="1"/>
  <c r="BH5003" i="7" s="1"/>
  <c r="BI5003" i="7"/>
  <c r="BF5004" i="7"/>
  <c r="BG5004" i="7" s="1"/>
  <c r="BH5004" i="7" s="1"/>
  <c r="BI5004" i="7"/>
  <c r="BF5005" i="7"/>
  <c r="BG5005" i="7" s="1"/>
  <c r="BH5005" i="7" s="1"/>
  <c r="BI5005" i="7"/>
  <c r="BF5006" i="7"/>
  <c r="BG5006" i="7" s="1"/>
  <c r="BH5006" i="7" s="1"/>
  <c r="BI5006" i="7"/>
  <c r="BF5007" i="7"/>
  <c r="BG5007" i="7" s="1"/>
  <c r="BH5007" i="7" s="1"/>
  <c r="BI5007" i="7"/>
  <c r="BF5008" i="7"/>
  <c r="BG5008" i="7" s="1"/>
  <c r="BH5008" i="7" s="1"/>
  <c r="BI5008" i="7"/>
  <c r="BF5009" i="7"/>
  <c r="BG5009" i="7" s="1"/>
  <c r="BH5009" i="7" s="1"/>
  <c r="BI5009" i="7"/>
  <c r="BF5010" i="7"/>
  <c r="BG5010" i="7" s="1"/>
  <c r="BH5010" i="7" s="1"/>
  <c r="BI5010" i="7"/>
  <c r="BF5011" i="7"/>
  <c r="BG5011" i="7" s="1"/>
  <c r="BH5011" i="7" s="1"/>
  <c r="BI5011" i="7"/>
  <c r="BF5012" i="7"/>
  <c r="BG5012" i="7" s="1"/>
  <c r="BH5012" i="7" s="1"/>
  <c r="BI5012" i="7"/>
  <c r="BF5013" i="7"/>
  <c r="BG5013" i="7" s="1"/>
  <c r="BH5013" i="7" s="1"/>
  <c r="BI5013" i="7"/>
  <c r="BF5014" i="7"/>
  <c r="BG5014" i="7" s="1"/>
  <c r="BH5014" i="7" s="1"/>
  <c r="BI5014" i="7"/>
  <c r="BF5015" i="7"/>
  <c r="BG5015" i="7" s="1"/>
  <c r="BH5015" i="7" s="1"/>
  <c r="BI5015" i="7"/>
  <c r="BF5016" i="7"/>
  <c r="BG5016" i="7" s="1"/>
  <c r="BH5016" i="7" s="1"/>
  <c r="BI5016" i="7"/>
  <c r="BF5017" i="7"/>
  <c r="BG5017" i="7" s="1"/>
  <c r="BH5017" i="7" s="1"/>
  <c r="BI5017" i="7"/>
  <c r="BF5018" i="7"/>
  <c r="BG5018" i="7" s="1"/>
  <c r="BH5018" i="7" s="1"/>
  <c r="BI5018" i="7"/>
  <c r="BF5019" i="7"/>
  <c r="BG5019" i="7" s="1"/>
  <c r="BH5019" i="7" s="1"/>
  <c r="BI5019" i="7"/>
  <c r="BF5020" i="7"/>
  <c r="BG5020" i="7" s="1"/>
  <c r="BH5020" i="7" s="1"/>
  <c r="BI5020" i="7"/>
  <c r="BF5021" i="7"/>
  <c r="BG5021" i="7" s="1"/>
  <c r="BH5021" i="7" s="1"/>
  <c r="BI5021" i="7"/>
  <c r="BF5022" i="7"/>
  <c r="BG5022" i="7" s="1"/>
  <c r="BH5022" i="7" s="1"/>
  <c r="BI5022" i="7"/>
  <c r="BF5023" i="7"/>
  <c r="BG5023" i="7" s="1"/>
  <c r="BH5023" i="7" s="1"/>
  <c r="BI5023" i="7"/>
  <c r="BF5024" i="7"/>
  <c r="BG5024" i="7" s="1"/>
  <c r="BH5024" i="7" s="1"/>
  <c r="BI5024" i="7"/>
  <c r="BF5025" i="7"/>
  <c r="BG5025" i="7" s="1"/>
  <c r="BH5025" i="7" s="1"/>
  <c r="BI5025" i="7"/>
  <c r="BF5026" i="7"/>
  <c r="BG5026" i="7" s="1"/>
  <c r="BH5026" i="7" s="1"/>
  <c r="BI5026" i="7"/>
  <c r="BF5027" i="7"/>
  <c r="BG5027" i="7" s="1"/>
  <c r="BH5027" i="7" s="1"/>
  <c r="BI5027" i="7"/>
  <c r="BF5028" i="7"/>
  <c r="BG5028" i="7" s="1"/>
  <c r="BH5028" i="7" s="1"/>
  <c r="BI5028" i="7"/>
  <c r="BF5029" i="7"/>
  <c r="BG5029" i="7" s="1"/>
  <c r="BH5029" i="7" s="1"/>
  <c r="BI5029" i="7"/>
  <c r="BF5030" i="7"/>
  <c r="BG5030" i="7" s="1"/>
  <c r="BH5030" i="7" s="1"/>
  <c r="BI5030" i="7"/>
  <c r="BF5031" i="7"/>
  <c r="BG5031" i="7" s="1"/>
  <c r="BH5031" i="7" s="1"/>
  <c r="BI5031" i="7"/>
  <c r="BF5032" i="7"/>
  <c r="BG5032" i="7" s="1"/>
  <c r="BH5032" i="7" s="1"/>
  <c r="BI5032" i="7"/>
  <c r="BF5033" i="7"/>
  <c r="BG5033" i="7" s="1"/>
  <c r="BH5033" i="7" s="1"/>
  <c r="BI5033" i="7"/>
  <c r="BF5034" i="7"/>
  <c r="BG5034" i="7" s="1"/>
  <c r="BH5034" i="7" s="1"/>
  <c r="BI5034" i="7"/>
  <c r="BF5035" i="7"/>
  <c r="BG5035" i="7" s="1"/>
  <c r="BH5035" i="7" s="1"/>
  <c r="BI5035" i="7"/>
  <c r="BF5036" i="7"/>
  <c r="BG5036" i="7" s="1"/>
  <c r="BH5036" i="7" s="1"/>
  <c r="BI5036" i="7"/>
  <c r="BF5037" i="7"/>
  <c r="BG5037" i="7" s="1"/>
  <c r="BH5037" i="7" s="1"/>
  <c r="BI5037" i="7"/>
  <c r="BF5038" i="7"/>
  <c r="BG5038" i="7" s="1"/>
  <c r="BH5038" i="7" s="1"/>
  <c r="BI5038" i="7"/>
  <c r="BF5039" i="7"/>
  <c r="BG5039" i="7" s="1"/>
  <c r="BH5039" i="7" s="1"/>
  <c r="BI5039" i="7"/>
  <c r="BF5040" i="7"/>
  <c r="BG5040" i="7" s="1"/>
  <c r="BH5040" i="7" s="1"/>
  <c r="BI5040" i="7"/>
  <c r="BF5041" i="7"/>
  <c r="BG5041" i="7" s="1"/>
  <c r="BH5041" i="7" s="1"/>
  <c r="BI5041" i="7"/>
  <c r="BF5042" i="7"/>
  <c r="BG5042" i="7" s="1"/>
  <c r="BH5042" i="7" s="1"/>
  <c r="BI5042" i="7"/>
  <c r="BF5043" i="7"/>
  <c r="BG5043" i="7" s="1"/>
  <c r="BH5043" i="7" s="1"/>
  <c r="BI5043" i="7"/>
  <c r="BF5044" i="7"/>
  <c r="BG5044" i="7" s="1"/>
  <c r="BH5044" i="7" s="1"/>
  <c r="BI5044" i="7"/>
  <c r="BF5045" i="7"/>
  <c r="BG5045" i="7" s="1"/>
  <c r="BH5045" i="7" s="1"/>
  <c r="BI5045" i="7"/>
  <c r="BF5046" i="7"/>
  <c r="BG5046" i="7" s="1"/>
  <c r="BH5046" i="7" s="1"/>
  <c r="BI5046" i="7"/>
  <c r="BF5047" i="7"/>
  <c r="BG5047" i="7" s="1"/>
  <c r="BH5047" i="7" s="1"/>
  <c r="BI5047" i="7"/>
  <c r="BF5048" i="7"/>
  <c r="BG5048" i="7" s="1"/>
  <c r="BH5048" i="7" s="1"/>
  <c r="BI5048" i="7"/>
  <c r="BF5049" i="7"/>
  <c r="BG5049" i="7" s="1"/>
  <c r="BH5049" i="7" s="1"/>
  <c r="BI5049" i="7"/>
  <c r="BF5050" i="7"/>
  <c r="BG5050" i="7" s="1"/>
  <c r="BH5050" i="7" s="1"/>
  <c r="BI5050" i="7"/>
  <c r="BF5051" i="7"/>
  <c r="BG5051" i="7" s="1"/>
  <c r="BH5051" i="7" s="1"/>
  <c r="BI5051" i="7"/>
  <c r="BF5052" i="7"/>
  <c r="BG5052" i="7" s="1"/>
  <c r="BH5052" i="7" s="1"/>
  <c r="BI5052" i="7"/>
  <c r="BF5053" i="7"/>
  <c r="BG5053" i="7" s="1"/>
  <c r="BH5053" i="7" s="1"/>
  <c r="BI5053" i="7"/>
  <c r="BF5054" i="7"/>
  <c r="BG5054" i="7" s="1"/>
  <c r="BH5054" i="7" s="1"/>
  <c r="BI5054" i="7"/>
  <c r="BF5055" i="7"/>
  <c r="BG5055" i="7" s="1"/>
  <c r="BH5055" i="7" s="1"/>
  <c r="BI5055" i="7"/>
  <c r="BF5056" i="7"/>
  <c r="BG5056" i="7" s="1"/>
  <c r="BH5056" i="7" s="1"/>
  <c r="BI5056" i="7"/>
  <c r="BF5057" i="7"/>
  <c r="BG5057" i="7" s="1"/>
  <c r="BH5057" i="7" s="1"/>
  <c r="BI5057" i="7"/>
  <c r="BF5058" i="7"/>
  <c r="BG5058" i="7" s="1"/>
  <c r="BH5058" i="7" s="1"/>
  <c r="BI5058" i="7"/>
  <c r="BF5059" i="7"/>
  <c r="BG5059" i="7" s="1"/>
  <c r="BH5059" i="7" s="1"/>
  <c r="BI5059" i="7"/>
  <c r="BF5060" i="7"/>
  <c r="BG5060" i="7" s="1"/>
  <c r="BH5060" i="7" s="1"/>
  <c r="BI5060" i="7"/>
  <c r="BF5061" i="7"/>
  <c r="BG5061" i="7" s="1"/>
  <c r="BH5061" i="7" s="1"/>
  <c r="BI5061" i="7"/>
  <c r="BF5062" i="7"/>
  <c r="BG5062" i="7" s="1"/>
  <c r="BH5062" i="7" s="1"/>
  <c r="BI5062" i="7"/>
  <c r="BF5063" i="7"/>
  <c r="BG5063" i="7" s="1"/>
  <c r="BH5063" i="7" s="1"/>
  <c r="BI5063" i="7"/>
  <c r="BF5064" i="7"/>
  <c r="BG5064" i="7" s="1"/>
  <c r="BH5064" i="7" s="1"/>
  <c r="BI5064" i="7"/>
  <c r="BF5065" i="7"/>
  <c r="BG5065" i="7" s="1"/>
  <c r="BH5065" i="7" s="1"/>
  <c r="BI5065" i="7"/>
  <c r="BF4202" i="7"/>
  <c r="BG4202" i="7" s="1"/>
  <c r="BH4202" i="7" s="1"/>
  <c r="BI4202" i="7"/>
  <c r="BF4203" i="7"/>
  <c r="BG4203" i="7" s="1"/>
  <c r="BH4203" i="7" s="1"/>
  <c r="BI4203" i="7"/>
  <c r="BF4204" i="7"/>
  <c r="BG4204" i="7" s="1"/>
  <c r="BH4204" i="7" s="1"/>
  <c r="BI4204" i="7"/>
  <c r="BF4205" i="7"/>
  <c r="BG4205" i="7" s="1"/>
  <c r="BH4205" i="7" s="1"/>
  <c r="BI4205" i="7"/>
  <c r="BF4206" i="7"/>
  <c r="BG4206" i="7" s="1"/>
  <c r="BH4206" i="7" s="1"/>
  <c r="BI4206" i="7"/>
  <c r="BF4207" i="7"/>
  <c r="BG4207" i="7" s="1"/>
  <c r="BH4207" i="7" s="1"/>
  <c r="BI4207" i="7"/>
  <c r="BF4208" i="7"/>
  <c r="BG4208" i="7" s="1"/>
  <c r="BH4208" i="7" s="1"/>
  <c r="BI4208" i="7"/>
  <c r="BF4209" i="7"/>
  <c r="BG4209" i="7" s="1"/>
  <c r="BH4209" i="7" s="1"/>
  <c r="BI4209" i="7"/>
  <c r="BF4210" i="7"/>
  <c r="BG4210" i="7" s="1"/>
  <c r="BH4210" i="7" s="1"/>
  <c r="BI4210" i="7"/>
  <c r="BF4211" i="7"/>
  <c r="BG4211" i="7" s="1"/>
  <c r="BH4211" i="7" s="1"/>
  <c r="BI4211" i="7"/>
  <c r="BF4212" i="7"/>
  <c r="BG4212" i="7" s="1"/>
  <c r="BH4212" i="7" s="1"/>
  <c r="BI4212" i="7"/>
  <c r="BF4213" i="7"/>
  <c r="BG4213" i="7" s="1"/>
  <c r="BH4213" i="7" s="1"/>
  <c r="BI4213" i="7"/>
  <c r="BF4214" i="7"/>
  <c r="BG4214" i="7" s="1"/>
  <c r="BH4214" i="7" s="1"/>
  <c r="BI4214" i="7"/>
  <c r="BF4215" i="7"/>
  <c r="BG4215" i="7" s="1"/>
  <c r="BH4215" i="7" s="1"/>
  <c r="BI4215" i="7"/>
  <c r="BF4216" i="7"/>
  <c r="BG4216" i="7" s="1"/>
  <c r="BH4216" i="7" s="1"/>
  <c r="BI4216" i="7"/>
  <c r="BF4217" i="7"/>
  <c r="BG4217" i="7" s="1"/>
  <c r="BH4217" i="7" s="1"/>
  <c r="BI4217" i="7"/>
  <c r="BF4218" i="7"/>
  <c r="BG4218" i="7" s="1"/>
  <c r="BH4218" i="7" s="1"/>
  <c r="BI4218" i="7"/>
  <c r="BF4219" i="7"/>
  <c r="BG4219" i="7" s="1"/>
  <c r="BH4219" i="7" s="1"/>
  <c r="BI4219" i="7"/>
  <c r="BF4220" i="7"/>
  <c r="BG4220" i="7" s="1"/>
  <c r="BH4220" i="7" s="1"/>
  <c r="BI4220" i="7"/>
  <c r="BF4221" i="7"/>
  <c r="BG4221" i="7" s="1"/>
  <c r="BH4221" i="7" s="1"/>
  <c r="BI4221" i="7"/>
  <c r="BF4222" i="7"/>
  <c r="BG4222" i="7" s="1"/>
  <c r="BH4222" i="7" s="1"/>
  <c r="BI4222" i="7"/>
  <c r="BF4223" i="7"/>
  <c r="BG4223" i="7" s="1"/>
  <c r="BH4223" i="7" s="1"/>
  <c r="BI4223" i="7"/>
  <c r="BF4224" i="7"/>
  <c r="BG4224" i="7" s="1"/>
  <c r="BH4224" i="7" s="1"/>
  <c r="BI4224" i="7"/>
  <c r="BF4225" i="7"/>
  <c r="BG4225" i="7" s="1"/>
  <c r="BH4225" i="7" s="1"/>
  <c r="BI4225" i="7"/>
  <c r="BF4226" i="7"/>
  <c r="BG4226" i="7" s="1"/>
  <c r="BH4226" i="7" s="1"/>
  <c r="BI4226" i="7"/>
  <c r="BF4227" i="7"/>
  <c r="BG4227" i="7" s="1"/>
  <c r="BH4227" i="7" s="1"/>
  <c r="BI4227" i="7"/>
  <c r="BF4228" i="7"/>
  <c r="BG4228" i="7" s="1"/>
  <c r="BH4228" i="7" s="1"/>
  <c r="BI4228" i="7"/>
  <c r="BF4229" i="7"/>
  <c r="BG4229" i="7" s="1"/>
  <c r="BH4229" i="7" s="1"/>
  <c r="BI4229" i="7"/>
  <c r="BF4230" i="7"/>
  <c r="BG4230" i="7" s="1"/>
  <c r="BH4230" i="7" s="1"/>
  <c r="BI4230" i="7"/>
  <c r="BF4231" i="7"/>
  <c r="BG4231" i="7" s="1"/>
  <c r="BH4231" i="7" s="1"/>
  <c r="BI4231" i="7"/>
  <c r="BF4232" i="7"/>
  <c r="BG4232" i="7" s="1"/>
  <c r="BH4232" i="7" s="1"/>
  <c r="BI4232" i="7"/>
  <c r="BF4233" i="7"/>
  <c r="BG4233" i="7" s="1"/>
  <c r="BH4233" i="7" s="1"/>
  <c r="BI4233" i="7"/>
  <c r="BF4234" i="7"/>
  <c r="BG4234" i="7" s="1"/>
  <c r="BH4234" i="7" s="1"/>
  <c r="BI4234" i="7"/>
  <c r="BF4235" i="7"/>
  <c r="BG4235" i="7" s="1"/>
  <c r="BH4235" i="7" s="1"/>
  <c r="BI4235" i="7"/>
  <c r="BF4236" i="7"/>
  <c r="BG4236" i="7" s="1"/>
  <c r="BH4236" i="7" s="1"/>
  <c r="BI4236" i="7"/>
  <c r="BF4237" i="7"/>
  <c r="BG4237" i="7" s="1"/>
  <c r="BH4237" i="7" s="1"/>
  <c r="BI4237" i="7"/>
  <c r="BF4238" i="7"/>
  <c r="BG4238" i="7" s="1"/>
  <c r="BH4238" i="7" s="1"/>
  <c r="BI4238" i="7"/>
  <c r="BF4239" i="7"/>
  <c r="BG4239" i="7" s="1"/>
  <c r="BH4239" i="7" s="1"/>
  <c r="BI4239" i="7"/>
  <c r="BF4240" i="7"/>
  <c r="BG4240" i="7" s="1"/>
  <c r="BH4240" i="7" s="1"/>
  <c r="BI4240" i="7"/>
  <c r="BF4241" i="7"/>
  <c r="BG4241" i="7" s="1"/>
  <c r="BH4241" i="7" s="1"/>
  <c r="BI4241" i="7"/>
  <c r="BF4242" i="7"/>
  <c r="BG4242" i="7" s="1"/>
  <c r="BH4242" i="7" s="1"/>
  <c r="BI4242" i="7"/>
  <c r="BF4243" i="7"/>
  <c r="BG4243" i="7" s="1"/>
  <c r="BH4243" i="7" s="1"/>
  <c r="BI4243" i="7"/>
  <c r="BF4244" i="7"/>
  <c r="BG4244" i="7" s="1"/>
  <c r="BH4244" i="7" s="1"/>
  <c r="BI4244" i="7"/>
  <c r="BF4245" i="7"/>
  <c r="BG4245" i="7" s="1"/>
  <c r="BH4245" i="7" s="1"/>
  <c r="BI4245" i="7"/>
  <c r="BF4246" i="7"/>
  <c r="BG4246" i="7" s="1"/>
  <c r="BH4246" i="7" s="1"/>
  <c r="BI4246" i="7"/>
  <c r="BF4247" i="7"/>
  <c r="BG4247" i="7" s="1"/>
  <c r="BH4247" i="7" s="1"/>
  <c r="BI4247" i="7"/>
  <c r="BF4248" i="7"/>
  <c r="BG4248" i="7" s="1"/>
  <c r="BH4248" i="7" s="1"/>
  <c r="BI4248" i="7"/>
  <c r="BF4249" i="7"/>
  <c r="BG4249" i="7" s="1"/>
  <c r="BH4249" i="7" s="1"/>
  <c r="BI4249" i="7"/>
  <c r="BF4250" i="7"/>
  <c r="BG4250" i="7" s="1"/>
  <c r="BH4250" i="7" s="1"/>
  <c r="BI4250" i="7"/>
  <c r="BF4251" i="7"/>
  <c r="BG4251" i="7" s="1"/>
  <c r="BH4251" i="7" s="1"/>
  <c r="BI4251" i="7"/>
  <c r="BF4252" i="7"/>
  <c r="BG4252" i="7" s="1"/>
  <c r="BH4252" i="7" s="1"/>
  <c r="BI4252" i="7"/>
  <c r="BF4253" i="7"/>
  <c r="BG4253" i="7" s="1"/>
  <c r="BH4253" i="7" s="1"/>
  <c r="BI4253" i="7"/>
  <c r="BF4254" i="7"/>
  <c r="BG4254" i="7" s="1"/>
  <c r="BH4254" i="7" s="1"/>
  <c r="BI4254" i="7"/>
  <c r="BF4255" i="7"/>
  <c r="BG4255" i="7" s="1"/>
  <c r="BH4255" i="7" s="1"/>
  <c r="BI4255" i="7"/>
  <c r="BF4256" i="7"/>
  <c r="BG4256" i="7" s="1"/>
  <c r="BH4256" i="7" s="1"/>
  <c r="BI4256" i="7"/>
  <c r="BF4257" i="7"/>
  <c r="BG4257" i="7" s="1"/>
  <c r="BH4257" i="7" s="1"/>
  <c r="BI4257" i="7"/>
  <c r="BF4258" i="7"/>
  <c r="BG4258" i="7" s="1"/>
  <c r="BH4258" i="7" s="1"/>
  <c r="BI4258" i="7"/>
  <c r="BF4259" i="7"/>
  <c r="BG4259" i="7" s="1"/>
  <c r="BH4259" i="7" s="1"/>
  <c r="BI4259" i="7"/>
  <c r="BF4260" i="7"/>
  <c r="BG4260" i="7" s="1"/>
  <c r="BH4260" i="7" s="1"/>
  <c r="BI4260" i="7"/>
  <c r="BF4261" i="7"/>
  <c r="BG4261" i="7" s="1"/>
  <c r="BH4261" i="7" s="1"/>
  <c r="BI4261" i="7"/>
  <c r="BF4262" i="7"/>
  <c r="BG4262" i="7" s="1"/>
  <c r="BH4262" i="7" s="1"/>
  <c r="BI4262" i="7"/>
  <c r="BF4263" i="7"/>
  <c r="BG4263" i="7" s="1"/>
  <c r="BH4263" i="7" s="1"/>
  <c r="BI4263" i="7"/>
  <c r="BF4264" i="7"/>
  <c r="BG4264" i="7" s="1"/>
  <c r="BH4264" i="7" s="1"/>
  <c r="BI4264" i="7"/>
  <c r="BF4265" i="7"/>
  <c r="BG4265" i="7" s="1"/>
  <c r="BH4265" i="7" s="1"/>
  <c r="BI4265" i="7"/>
  <c r="BF4266" i="7"/>
  <c r="BG4266" i="7" s="1"/>
  <c r="BH4266" i="7" s="1"/>
  <c r="BI4266" i="7"/>
  <c r="BF4267" i="7"/>
  <c r="BG4267" i="7" s="1"/>
  <c r="BH4267" i="7" s="1"/>
  <c r="BI4267" i="7"/>
  <c r="BF4268" i="7"/>
  <c r="BG4268" i="7" s="1"/>
  <c r="BH4268" i="7" s="1"/>
  <c r="BI4268" i="7"/>
  <c r="BF4269" i="7"/>
  <c r="BG4269" i="7" s="1"/>
  <c r="BH4269" i="7" s="1"/>
  <c r="BI4269" i="7"/>
  <c r="BF4270" i="7"/>
  <c r="BG4270" i="7" s="1"/>
  <c r="BH4270" i="7" s="1"/>
  <c r="BI4270" i="7"/>
  <c r="BF4271" i="7"/>
  <c r="BG4271" i="7" s="1"/>
  <c r="BH4271" i="7" s="1"/>
  <c r="BI4271" i="7"/>
  <c r="BF4272" i="7"/>
  <c r="BG4272" i="7" s="1"/>
  <c r="BH4272" i="7" s="1"/>
  <c r="BI4272" i="7"/>
  <c r="BF4273" i="7"/>
  <c r="BG4273" i="7" s="1"/>
  <c r="BH4273" i="7" s="1"/>
  <c r="BI4273" i="7"/>
  <c r="BF4274" i="7"/>
  <c r="BG4274" i="7" s="1"/>
  <c r="BH4274" i="7" s="1"/>
  <c r="BI4274" i="7"/>
  <c r="BF4275" i="7"/>
  <c r="BG4275" i="7" s="1"/>
  <c r="BH4275" i="7" s="1"/>
  <c r="BI4275" i="7"/>
  <c r="BF4276" i="7"/>
  <c r="BG4276" i="7" s="1"/>
  <c r="BH4276" i="7" s="1"/>
  <c r="BI4276" i="7"/>
  <c r="BF4277" i="7"/>
  <c r="BG4277" i="7" s="1"/>
  <c r="BH4277" i="7" s="1"/>
  <c r="BI4277" i="7"/>
  <c r="BF4278" i="7"/>
  <c r="BG4278" i="7" s="1"/>
  <c r="BH4278" i="7" s="1"/>
  <c r="BI4278" i="7"/>
  <c r="BF4279" i="7"/>
  <c r="BG4279" i="7" s="1"/>
  <c r="BH4279" i="7" s="1"/>
  <c r="BI4279" i="7"/>
  <c r="BF4280" i="7"/>
  <c r="BG4280" i="7" s="1"/>
  <c r="BH4280" i="7" s="1"/>
  <c r="BI4280" i="7"/>
  <c r="BF4281" i="7"/>
  <c r="BG4281" i="7" s="1"/>
  <c r="BH4281" i="7" s="1"/>
  <c r="BI4281" i="7"/>
  <c r="BF4282" i="7"/>
  <c r="BG4282" i="7" s="1"/>
  <c r="BH4282" i="7" s="1"/>
  <c r="BI4282" i="7"/>
  <c r="BF4283" i="7"/>
  <c r="BG4283" i="7" s="1"/>
  <c r="BH4283" i="7" s="1"/>
  <c r="BI4283" i="7"/>
  <c r="BF4284" i="7"/>
  <c r="BG4284" i="7" s="1"/>
  <c r="BH4284" i="7" s="1"/>
  <c r="BI4284" i="7"/>
  <c r="BF4285" i="7"/>
  <c r="BG4285" i="7" s="1"/>
  <c r="BH4285" i="7" s="1"/>
  <c r="BI4285" i="7"/>
  <c r="BF4286" i="7"/>
  <c r="BG4286" i="7" s="1"/>
  <c r="BH4286" i="7" s="1"/>
  <c r="BI4286" i="7"/>
  <c r="BF4287" i="7"/>
  <c r="BG4287" i="7" s="1"/>
  <c r="BH4287" i="7" s="1"/>
  <c r="BI4287" i="7"/>
  <c r="BF4288" i="7"/>
  <c r="BG4288" i="7" s="1"/>
  <c r="BH4288" i="7" s="1"/>
  <c r="BI4288" i="7"/>
  <c r="BF4289" i="7"/>
  <c r="BG4289" i="7" s="1"/>
  <c r="BH4289" i="7" s="1"/>
  <c r="BI4289" i="7"/>
  <c r="BF4290" i="7"/>
  <c r="BG4290" i="7" s="1"/>
  <c r="BH4290" i="7" s="1"/>
  <c r="BI4290" i="7"/>
  <c r="BF4291" i="7"/>
  <c r="BG4291" i="7" s="1"/>
  <c r="BH4291" i="7" s="1"/>
  <c r="BI4291" i="7"/>
  <c r="BF4292" i="7"/>
  <c r="BG4292" i="7" s="1"/>
  <c r="BH4292" i="7" s="1"/>
  <c r="BI4292" i="7"/>
  <c r="BF4293" i="7"/>
  <c r="BG4293" i="7" s="1"/>
  <c r="BH4293" i="7" s="1"/>
  <c r="BI4293" i="7"/>
  <c r="BF4294" i="7"/>
  <c r="BG4294" i="7" s="1"/>
  <c r="BH4294" i="7" s="1"/>
  <c r="BI4294" i="7"/>
  <c r="BF4295" i="7"/>
  <c r="BG4295" i="7" s="1"/>
  <c r="BH4295" i="7" s="1"/>
  <c r="BI4295" i="7"/>
  <c r="BF4296" i="7"/>
  <c r="BG4296" i="7" s="1"/>
  <c r="BH4296" i="7" s="1"/>
  <c r="BI4296" i="7"/>
  <c r="BF4297" i="7"/>
  <c r="BG4297" i="7" s="1"/>
  <c r="BH4297" i="7" s="1"/>
  <c r="BI4297" i="7"/>
  <c r="BF4298" i="7"/>
  <c r="BG4298" i="7" s="1"/>
  <c r="BH4298" i="7" s="1"/>
  <c r="BI4298" i="7"/>
  <c r="BF4299" i="7"/>
  <c r="BG4299" i="7" s="1"/>
  <c r="BH4299" i="7" s="1"/>
  <c r="BI4299" i="7"/>
  <c r="BF4300" i="7"/>
  <c r="BG4300" i="7" s="1"/>
  <c r="BH4300" i="7" s="1"/>
  <c r="BI4300" i="7"/>
  <c r="BF4301" i="7"/>
  <c r="BG4301" i="7" s="1"/>
  <c r="BH4301" i="7" s="1"/>
  <c r="BI4301" i="7"/>
  <c r="BF4302" i="7"/>
  <c r="BG4302" i="7" s="1"/>
  <c r="BH4302" i="7" s="1"/>
  <c r="BI4302" i="7"/>
  <c r="BF4303" i="7"/>
  <c r="BG4303" i="7" s="1"/>
  <c r="BH4303" i="7" s="1"/>
  <c r="BI4303" i="7"/>
  <c r="BF4304" i="7"/>
  <c r="BG4304" i="7" s="1"/>
  <c r="BH4304" i="7" s="1"/>
  <c r="BI4304" i="7"/>
  <c r="BF4305" i="7"/>
  <c r="BG4305" i="7" s="1"/>
  <c r="BH4305" i="7" s="1"/>
  <c r="BI4305" i="7"/>
  <c r="BF4306" i="7"/>
  <c r="BG4306" i="7" s="1"/>
  <c r="BH4306" i="7" s="1"/>
  <c r="BI4306" i="7"/>
  <c r="BF4307" i="7"/>
  <c r="BG4307" i="7" s="1"/>
  <c r="BH4307" i="7" s="1"/>
  <c r="BI4307" i="7"/>
  <c r="BF4308" i="7"/>
  <c r="BG4308" i="7" s="1"/>
  <c r="BH4308" i="7" s="1"/>
  <c r="BI4308" i="7"/>
  <c r="BF4309" i="7"/>
  <c r="BG4309" i="7" s="1"/>
  <c r="BH4309" i="7" s="1"/>
  <c r="BI4309" i="7"/>
  <c r="BF4310" i="7"/>
  <c r="BG4310" i="7" s="1"/>
  <c r="BH4310" i="7" s="1"/>
  <c r="BI4310" i="7"/>
  <c r="BF4311" i="7"/>
  <c r="BG4311" i="7" s="1"/>
  <c r="BH4311" i="7" s="1"/>
  <c r="BI4311" i="7"/>
  <c r="BF4312" i="7"/>
  <c r="BG4312" i="7" s="1"/>
  <c r="BH4312" i="7" s="1"/>
  <c r="BI4312" i="7"/>
  <c r="BF4313" i="7"/>
  <c r="BG4313" i="7" s="1"/>
  <c r="BH4313" i="7" s="1"/>
  <c r="BI4313" i="7"/>
  <c r="BF4314" i="7"/>
  <c r="BG4314" i="7" s="1"/>
  <c r="BH4314" i="7" s="1"/>
  <c r="BI4314" i="7"/>
  <c r="BF4315" i="7"/>
  <c r="BG4315" i="7" s="1"/>
  <c r="BH4315" i="7" s="1"/>
  <c r="BI4315" i="7"/>
  <c r="BF4316" i="7"/>
  <c r="BG4316" i="7" s="1"/>
  <c r="BH4316" i="7" s="1"/>
  <c r="BI4316" i="7"/>
  <c r="BF4317" i="7"/>
  <c r="BG4317" i="7" s="1"/>
  <c r="BH4317" i="7" s="1"/>
  <c r="BI4317" i="7"/>
  <c r="BF4318" i="7"/>
  <c r="BG4318" i="7" s="1"/>
  <c r="BH4318" i="7" s="1"/>
  <c r="BI4318" i="7"/>
  <c r="BF4319" i="7"/>
  <c r="BG4319" i="7" s="1"/>
  <c r="BH4319" i="7" s="1"/>
  <c r="BI4319" i="7"/>
  <c r="BF4320" i="7"/>
  <c r="BG4320" i="7" s="1"/>
  <c r="BH4320" i="7" s="1"/>
  <c r="BI4320" i="7"/>
  <c r="BF4321" i="7"/>
  <c r="BG4321" i="7" s="1"/>
  <c r="BH4321" i="7" s="1"/>
  <c r="BI4321" i="7"/>
  <c r="BF4322" i="7"/>
  <c r="BG4322" i="7" s="1"/>
  <c r="BH4322" i="7" s="1"/>
  <c r="BI4322" i="7"/>
  <c r="BF4323" i="7"/>
  <c r="BG4323" i="7" s="1"/>
  <c r="BH4323" i="7" s="1"/>
  <c r="BI4323" i="7"/>
  <c r="BF4324" i="7"/>
  <c r="BG4324" i="7" s="1"/>
  <c r="BH4324" i="7" s="1"/>
  <c r="BI4324" i="7"/>
  <c r="BF4325" i="7"/>
  <c r="BG4325" i="7" s="1"/>
  <c r="BH4325" i="7" s="1"/>
  <c r="BI4325" i="7"/>
  <c r="BF4326" i="7"/>
  <c r="BG4326" i="7" s="1"/>
  <c r="BH4326" i="7" s="1"/>
  <c r="BI4326" i="7"/>
  <c r="BF4327" i="7"/>
  <c r="BG4327" i="7" s="1"/>
  <c r="BH4327" i="7" s="1"/>
  <c r="BI4327" i="7"/>
  <c r="BF4328" i="7"/>
  <c r="BG4328" i="7" s="1"/>
  <c r="BH4328" i="7" s="1"/>
  <c r="BI4328" i="7"/>
  <c r="BF4329" i="7"/>
  <c r="BG4329" i="7" s="1"/>
  <c r="BH4329" i="7" s="1"/>
  <c r="BI4329" i="7"/>
  <c r="BF4330" i="7"/>
  <c r="BG4330" i="7" s="1"/>
  <c r="BH4330" i="7" s="1"/>
  <c r="BI4330" i="7"/>
  <c r="BF4331" i="7"/>
  <c r="BG4331" i="7" s="1"/>
  <c r="BH4331" i="7" s="1"/>
  <c r="BI4331" i="7"/>
  <c r="BF4332" i="7"/>
  <c r="BG4332" i="7" s="1"/>
  <c r="BH4332" i="7" s="1"/>
  <c r="BI4332" i="7"/>
  <c r="BF4333" i="7"/>
  <c r="BG4333" i="7" s="1"/>
  <c r="BH4333" i="7" s="1"/>
  <c r="BI4333" i="7"/>
  <c r="BF4334" i="7"/>
  <c r="BG4334" i="7" s="1"/>
  <c r="BH4334" i="7" s="1"/>
  <c r="BI4334" i="7"/>
  <c r="BF4335" i="7"/>
  <c r="BG4335" i="7" s="1"/>
  <c r="BH4335" i="7" s="1"/>
  <c r="BI4335" i="7"/>
  <c r="BF4336" i="7"/>
  <c r="BG4336" i="7" s="1"/>
  <c r="BH4336" i="7" s="1"/>
  <c r="BI4336" i="7"/>
  <c r="BF4337" i="7"/>
  <c r="BG4337" i="7" s="1"/>
  <c r="BH4337" i="7" s="1"/>
  <c r="BI4337" i="7"/>
  <c r="BF4338" i="7"/>
  <c r="BG4338" i="7" s="1"/>
  <c r="BH4338" i="7" s="1"/>
  <c r="BI4338" i="7"/>
  <c r="BF4339" i="7"/>
  <c r="BG4339" i="7" s="1"/>
  <c r="BH4339" i="7" s="1"/>
  <c r="BI4339" i="7"/>
  <c r="BF4340" i="7"/>
  <c r="BG4340" i="7" s="1"/>
  <c r="BH4340" i="7" s="1"/>
  <c r="BI4340" i="7"/>
  <c r="BF4341" i="7"/>
  <c r="BG4341" i="7" s="1"/>
  <c r="BH4341" i="7" s="1"/>
  <c r="BI4341" i="7"/>
  <c r="BF4342" i="7"/>
  <c r="BG4342" i="7" s="1"/>
  <c r="BH4342" i="7" s="1"/>
  <c r="BI4342" i="7"/>
  <c r="BF4343" i="7"/>
  <c r="BG4343" i="7" s="1"/>
  <c r="BH4343" i="7" s="1"/>
  <c r="BI4343" i="7"/>
  <c r="BF4344" i="7"/>
  <c r="BG4344" i="7" s="1"/>
  <c r="BH4344" i="7" s="1"/>
  <c r="BI4344" i="7"/>
  <c r="BF4345" i="7"/>
  <c r="BG4345" i="7" s="1"/>
  <c r="BH4345" i="7" s="1"/>
  <c r="BI4345" i="7"/>
  <c r="BF4346" i="7"/>
  <c r="BG4346" i="7" s="1"/>
  <c r="BH4346" i="7" s="1"/>
  <c r="BI4346" i="7"/>
  <c r="BF4347" i="7"/>
  <c r="BG4347" i="7" s="1"/>
  <c r="BH4347" i="7" s="1"/>
  <c r="BI4347" i="7"/>
  <c r="BF4348" i="7"/>
  <c r="BG4348" i="7" s="1"/>
  <c r="BH4348" i="7" s="1"/>
  <c r="BI4348" i="7"/>
  <c r="BF4349" i="7"/>
  <c r="BG4349" i="7" s="1"/>
  <c r="BH4349" i="7" s="1"/>
  <c r="BI4349" i="7"/>
  <c r="BF4350" i="7"/>
  <c r="BG4350" i="7" s="1"/>
  <c r="BH4350" i="7" s="1"/>
  <c r="BI4350" i="7"/>
  <c r="BF4351" i="7"/>
  <c r="BG4351" i="7" s="1"/>
  <c r="BH4351" i="7" s="1"/>
  <c r="BI4351" i="7"/>
  <c r="BF4352" i="7"/>
  <c r="BG4352" i="7" s="1"/>
  <c r="BH4352" i="7" s="1"/>
  <c r="BI4352" i="7"/>
  <c r="BF4353" i="7"/>
  <c r="BG4353" i="7" s="1"/>
  <c r="BH4353" i="7" s="1"/>
  <c r="BI4353" i="7"/>
  <c r="BF4354" i="7"/>
  <c r="BG4354" i="7" s="1"/>
  <c r="BH4354" i="7" s="1"/>
  <c r="BI4354" i="7"/>
  <c r="BF4355" i="7"/>
  <c r="BG4355" i="7" s="1"/>
  <c r="BH4355" i="7" s="1"/>
  <c r="BI4355" i="7"/>
  <c r="BF4356" i="7"/>
  <c r="BG4356" i="7" s="1"/>
  <c r="BH4356" i="7" s="1"/>
  <c r="BI4356" i="7"/>
  <c r="BF4357" i="7"/>
  <c r="BG4357" i="7" s="1"/>
  <c r="BH4357" i="7" s="1"/>
  <c r="BI4357" i="7"/>
  <c r="BF4358" i="7"/>
  <c r="BG4358" i="7" s="1"/>
  <c r="BH4358" i="7" s="1"/>
  <c r="BI4358" i="7"/>
  <c r="BF4359" i="7"/>
  <c r="BG4359" i="7" s="1"/>
  <c r="BH4359" i="7" s="1"/>
  <c r="BI4359" i="7"/>
  <c r="BF4360" i="7"/>
  <c r="BG4360" i="7" s="1"/>
  <c r="BH4360" i="7" s="1"/>
  <c r="BI4360" i="7"/>
  <c r="BF4361" i="7"/>
  <c r="BG4361" i="7" s="1"/>
  <c r="BH4361" i="7" s="1"/>
  <c r="BI4361" i="7"/>
  <c r="BF4362" i="7"/>
  <c r="BG4362" i="7" s="1"/>
  <c r="BH4362" i="7" s="1"/>
  <c r="BI4362" i="7"/>
  <c r="BF4363" i="7"/>
  <c r="BG4363" i="7" s="1"/>
  <c r="BH4363" i="7" s="1"/>
  <c r="BI4363" i="7"/>
  <c r="BF4364" i="7"/>
  <c r="BG4364" i="7" s="1"/>
  <c r="BH4364" i="7" s="1"/>
  <c r="BI4364" i="7"/>
  <c r="BF4365" i="7"/>
  <c r="BG4365" i="7" s="1"/>
  <c r="BH4365" i="7" s="1"/>
  <c r="BI4365" i="7"/>
  <c r="BF4366" i="7"/>
  <c r="BG4366" i="7" s="1"/>
  <c r="BH4366" i="7" s="1"/>
  <c r="BI4366" i="7"/>
  <c r="BF4367" i="7"/>
  <c r="BG4367" i="7" s="1"/>
  <c r="BH4367" i="7" s="1"/>
  <c r="BI4367" i="7"/>
  <c r="BF4368" i="7"/>
  <c r="BG4368" i="7" s="1"/>
  <c r="BH4368" i="7" s="1"/>
  <c r="BI4368" i="7"/>
  <c r="BF4369" i="7"/>
  <c r="BG4369" i="7" s="1"/>
  <c r="BH4369" i="7" s="1"/>
  <c r="BI4369" i="7"/>
  <c r="BF4370" i="7"/>
  <c r="BG4370" i="7" s="1"/>
  <c r="BH4370" i="7" s="1"/>
  <c r="BI4370" i="7"/>
  <c r="BF4371" i="7"/>
  <c r="BG4371" i="7" s="1"/>
  <c r="BH4371" i="7" s="1"/>
  <c r="BI4371" i="7"/>
  <c r="BF4372" i="7"/>
  <c r="BG4372" i="7" s="1"/>
  <c r="BH4372" i="7" s="1"/>
  <c r="BI4372" i="7"/>
  <c r="BF4373" i="7"/>
  <c r="BG4373" i="7" s="1"/>
  <c r="BH4373" i="7" s="1"/>
  <c r="BI4373" i="7"/>
  <c r="BF4374" i="7"/>
  <c r="BG4374" i="7" s="1"/>
  <c r="BH4374" i="7" s="1"/>
  <c r="BI4374" i="7"/>
  <c r="BF4375" i="7"/>
  <c r="BG4375" i="7" s="1"/>
  <c r="BH4375" i="7" s="1"/>
  <c r="BI4375" i="7"/>
  <c r="BF4376" i="7"/>
  <c r="BG4376" i="7" s="1"/>
  <c r="BH4376" i="7" s="1"/>
  <c r="BI4376" i="7"/>
  <c r="BF4377" i="7"/>
  <c r="BG4377" i="7" s="1"/>
  <c r="BH4377" i="7" s="1"/>
  <c r="BI4377" i="7"/>
  <c r="BF4378" i="7"/>
  <c r="BG4378" i="7" s="1"/>
  <c r="BH4378" i="7" s="1"/>
  <c r="BI4378" i="7"/>
  <c r="BF4379" i="7"/>
  <c r="BG4379" i="7" s="1"/>
  <c r="BH4379" i="7" s="1"/>
  <c r="BI4379" i="7"/>
  <c r="BF4380" i="7"/>
  <c r="BG4380" i="7" s="1"/>
  <c r="BH4380" i="7" s="1"/>
  <c r="BI4380" i="7"/>
  <c r="BF4381" i="7"/>
  <c r="BG4381" i="7" s="1"/>
  <c r="BH4381" i="7" s="1"/>
  <c r="BI4381" i="7"/>
  <c r="BF4382" i="7"/>
  <c r="BG4382" i="7" s="1"/>
  <c r="BH4382" i="7" s="1"/>
  <c r="BI4382" i="7"/>
  <c r="BF4383" i="7"/>
  <c r="BG4383" i="7" s="1"/>
  <c r="BH4383" i="7" s="1"/>
  <c r="BI4383" i="7"/>
  <c r="BF4384" i="7"/>
  <c r="BG4384" i="7" s="1"/>
  <c r="BH4384" i="7" s="1"/>
  <c r="BI4384" i="7"/>
  <c r="BF4385" i="7"/>
  <c r="BG4385" i="7" s="1"/>
  <c r="BH4385" i="7" s="1"/>
  <c r="BI4385" i="7"/>
  <c r="BF4386" i="7"/>
  <c r="BG4386" i="7" s="1"/>
  <c r="BH4386" i="7" s="1"/>
  <c r="BI4386" i="7"/>
  <c r="BF4387" i="7"/>
  <c r="BG4387" i="7" s="1"/>
  <c r="BH4387" i="7" s="1"/>
  <c r="BI4387" i="7"/>
  <c r="BF4388" i="7"/>
  <c r="BG4388" i="7" s="1"/>
  <c r="BH4388" i="7" s="1"/>
  <c r="BI4388" i="7"/>
  <c r="BF4389" i="7"/>
  <c r="BG4389" i="7" s="1"/>
  <c r="BH4389" i="7" s="1"/>
  <c r="BI4389" i="7"/>
  <c r="BF4390" i="7"/>
  <c r="BG4390" i="7" s="1"/>
  <c r="BH4390" i="7" s="1"/>
  <c r="BI4390" i="7"/>
  <c r="BF4391" i="7"/>
  <c r="BG4391" i="7" s="1"/>
  <c r="BH4391" i="7" s="1"/>
  <c r="BI4391" i="7"/>
  <c r="BF4392" i="7"/>
  <c r="BG4392" i="7" s="1"/>
  <c r="BH4392" i="7" s="1"/>
  <c r="BI4392" i="7"/>
  <c r="BF4393" i="7"/>
  <c r="BG4393" i="7" s="1"/>
  <c r="BH4393" i="7" s="1"/>
  <c r="BI4393" i="7"/>
  <c r="BF4394" i="7"/>
  <c r="BG4394" i="7" s="1"/>
  <c r="BH4394" i="7" s="1"/>
  <c r="BI4394" i="7"/>
  <c r="BF4395" i="7"/>
  <c r="BG4395" i="7" s="1"/>
  <c r="BH4395" i="7" s="1"/>
  <c r="BI4395" i="7"/>
  <c r="BF4396" i="7"/>
  <c r="BG4396" i="7" s="1"/>
  <c r="BH4396" i="7" s="1"/>
  <c r="BI4396" i="7"/>
  <c r="BF4397" i="7"/>
  <c r="BG4397" i="7" s="1"/>
  <c r="BH4397" i="7" s="1"/>
  <c r="BI4397" i="7"/>
  <c r="BF4398" i="7"/>
  <c r="BG4398" i="7" s="1"/>
  <c r="BH4398" i="7" s="1"/>
  <c r="BI4398" i="7"/>
  <c r="BF4399" i="7"/>
  <c r="BG4399" i="7" s="1"/>
  <c r="BH4399" i="7" s="1"/>
  <c r="BI4399" i="7"/>
  <c r="BF4400" i="7"/>
  <c r="BG4400" i="7" s="1"/>
  <c r="BH4400" i="7" s="1"/>
  <c r="BI4400" i="7"/>
  <c r="BF4401" i="7"/>
  <c r="BG4401" i="7" s="1"/>
  <c r="BH4401" i="7" s="1"/>
  <c r="BI4401" i="7"/>
  <c r="BF4402" i="7"/>
  <c r="BG4402" i="7" s="1"/>
  <c r="BH4402" i="7" s="1"/>
  <c r="BI4402" i="7"/>
  <c r="BF4403" i="7"/>
  <c r="BG4403" i="7" s="1"/>
  <c r="BH4403" i="7" s="1"/>
  <c r="BI4403" i="7"/>
  <c r="BF4404" i="7"/>
  <c r="BG4404" i="7" s="1"/>
  <c r="BH4404" i="7" s="1"/>
  <c r="BI4404" i="7"/>
  <c r="BF4405" i="7"/>
  <c r="BG4405" i="7" s="1"/>
  <c r="BH4405" i="7" s="1"/>
  <c r="BI4405" i="7"/>
  <c r="BF4406" i="7"/>
  <c r="BG4406" i="7" s="1"/>
  <c r="BH4406" i="7" s="1"/>
  <c r="BI4406" i="7"/>
  <c r="BF4407" i="7"/>
  <c r="BG4407" i="7" s="1"/>
  <c r="BH4407" i="7" s="1"/>
  <c r="BI4407" i="7"/>
  <c r="BF4408" i="7"/>
  <c r="BG4408" i="7" s="1"/>
  <c r="BH4408" i="7" s="1"/>
  <c r="BI4408" i="7"/>
  <c r="BF4409" i="7"/>
  <c r="BG4409" i="7" s="1"/>
  <c r="BH4409" i="7" s="1"/>
  <c r="BI4409" i="7"/>
  <c r="BF4410" i="7"/>
  <c r="BG4410" i="7" s="1"/>
  <c r="BH4410" i="7" s="1"/>
  <c r="BI4410" i="7"/>
  <c r="BF4411" i="7"/>
  <c r="BG4411" i="7" s="1"/>
  <c r="BH4411" i="7" s="1"/>
  <c r="BI4411" i="7"/>
  <c r="BF4412" i="7"/>
  <c r="BG4412" i="7" s="1"/>
  <c r="BH4412" i="7" s="1"/>
  <c r="BI4412" i="7"/>
  <c r="BF4413" i="7"/>
  <c r="BG4413" i="7" s="1"/>
  <c r="BH4413" i="7" s="1"/>
  <c r="BI4413" i="7"/>
  <c r="BF4414" i="7"/>
  <c r="BG4414" i="7" s="1"/>
  <c r="BH4414" i="7" s="1"/>
  <c r="BI4414" i="7"/>
  <c r="BF4415" i="7"/>
  <c r="BG4415" i="7" s="1"/>
  <c r="BH4415" i="7" s="1"/>
  <c r="BI4415" i="7"/>
  <c r="BF4416" i="7"/>
  <c r="BG4416" i="7" s="1"/>
  <c r="BH4416" i="7" s="1"/>
  <c r="BI4416" i="7"/>
  <c r="BF4417" i="7"/>
  <c r="BG4417" i="7" s="1"/>
  <c r="BH4417" i="7" s="1"/>
  <c r="BI4417" i="7"/>
  <c r="BF4418" i="7"/>
  <c r="BG4418" i="7" s="1"/>
  <c r="BH4418" i="7" s="1"/>
  <c r="BI4418" i="7"/>
  <c r="BF4419" i="7"/>
  <c r="BG4419" i="7" s="1"/>
  <c r="BH4419" i="7" s="1"/>
  <c r="BI4419" i="7"/>
  <c r="BF4420" i="7"/>
  <c r="BG4420" i="7" s="1"/>
  <c r="BH4420" i="7" s="1"/>
  <c r="BI4420" i="7"/>
  <c r="BF4421" i="7"/>
  <c r="BG4421" i="7" s="1"/>
  <c r="BH4421" i="7" s="1"/>
  <c r="BI4421" i="7"/>
  <c r="BF4422" i="7"/>
  <c r="BG4422" i="7" s="1"/>
  <c r="BH4422" i="7" s="1"/>
  <c r="BI4422" i="7"/>
  <c r="BF4423" i="7"/>
  <c r="BG4423" i="7" s="1"/>
  <c r="BH4423" i="7" s="1"/>
  <c r="BI4423" i="7"/>
  <c r="BF4424" i="7"/>
  <c r="BG4424" i="7" s="1"/>
  <c r="BH4424" i="7" s="1"/>
  <c r="BI4424" i="7"/>
  <c r="BF4425" i="7"/>
  <c r="BG4425" i="7" s="1"/>
  <c r="BH4425" i="7" s="1"/>
  <c r="BI4425" i="7"/>
  <c r="BF4426" i="7"/>
  <c r="BG4426" i="7" s="1"/>
  <c r="BH4426" i="7" s="1"/>
  <c r="BI4426" i="7"/>
  <c r="BF4427" i="7"/>
  <c r="BG4427" i="7" s="1"/>
  <c r="BH4427" i="7" s="1"/>
  <c r="BI4427" i="7"/>
  <c r="BF4428" i="7"/>
  <c r="BG4428" i="7" s="1"/>
  <c r="BH4428" i="7" s="1"/>
  <c r="BI4428" i="7"/>
  <c r="BF4429" i="7"/>
  <c r="BG4429" i="7" s="1"/>
  <c r="BH4429" i="7" s="1"/>
  <c r="BI4429" i="7"/>
  <c r="BF4430" i="7"/>
  <c r="BG4430" i="7" s="1"/>
  <c r="BH4430" i="7" s="1"/>
  <c r="BI4430" i="7"/>
  <c r="BF4431" i="7"/>
  <c r="BG4431" i="7" s="1"/>
  <c r="BH4431" i="7" s="1"/>
  <c r="BI4431" i="7"/>
  <c r="BF4432" i="7"/>
  <c r="BG4432" i="7" s="1"/>
  <c r="BH4432" i="7" s="1"/>
  <c r="BI4432" i="7"/>
  <c r="BF4433" i="7"/>
  <c r="BG4433" i="7" s="1"/>
  <c r="BH4433" i="7" s="1"/>
  <c r="BI4433" i="7"/>
  <c r="BF4434" i="7"/>
  <c r="BG4434" i="7" s="1"/>
  <c r="BH4434" i="7" s="1"/>
  <c r="BI4434" i="7"/>
  <c r="BF4435" i="7"/>
  <c r="BG4435" i="7" s="1"/>
  <c r="BH4435" i="7" s="1"/>
  <c r="BI4435" i="7"/>
  <c r="BF4436" i="7"/>
  <c r="BG4436" i="7" s="1"/>
  <c r="BH4436" i="7" s="1"/>
  <c r="BI4436" i="7"/>
  <c r="BF4437" i="7"/>
  <c r="BG4437" i="7" s="1"/>
  <c r="BH4437" i="7" s="1"/>
  <c r="BI4437" i="7"/>
  <c r="BF4438" i="7"/>
  <c r="BG4438" i="7" s="1"/>
  <c r="BH4438" i="7" s="1"/>
  <c r="BI4438" i="7"/>
  <c r="BF4439" i="7"/>
  <c r="BG4439" i="7" s="1"/>
  <c r="BH4439" i="7" s="1"/>
  <c r="BI4439" i="7"/>
  <c r="BF4440" i="7"/>
  <c r="BG4440" i="7" s="1"/>
  <c r="BH4440" i="7" s="1"/>
  <c r="BI4440" i="7"/>
  <c r="BF4441" i="7"/>
  <c r="BG4441" i="7" s="1"/>
  <c r="BH4441" i="7" s="1"/>
  <c r="BI4441" i="7"/>
  <c r="BF4442" i="7"/>
  <c r="BG4442" i="7" s="1"/>
  <c r="BH4442" i="7" s="1"/>
  <c r="BI4442" i="7"/>
  <c r="BF4443" i="7"/>
  <c r="BG4443" i="7" s="1"/>
  <c r="BH4443" i="7" s="1"/>
  <c r="BI4443" i="7"/>
  <c r="BF4444" i="7"/>
  <c r="BG4444" i="7" s="1"/>
  <c r="BH4444" i="7" s="1"/>
  <c r="BI4444" i="7"/>
  <c r="BF4445" i="7"/>
  <c r="BG4445" i="7" s="1"/>
  <c r="BH4445" i="7" s="1"/>
  <c r="BI4445" i="7"/>
  <c r="BF4446" i="7"/>
  <c r="BG4446" i="7" s="1"/>
  <c r="BH4446" i="7" s="1"/>
  <c r="BI4446" i="7"/>
  <c r="BF4447" i="7"/>
  <c r="BG4447" i="7" s="1"/>
  <c r="BH4447" i="7" s="1"/>
  <c r="BI4447" i="7"/>
  <c r="BF4448" i="7"/>
  <c r="BG4448" i="7" s="1"/>
  <c r="BH4448" i="7" s="1"/>
  <c r="BI4448" i="7"/>
  <c r="BF4449" i="7"/>
  <c r="BG4449" i="7" s="1"/>
  <c r="BH4449" i="7" s="1"/>
  <c r="BI4449" i="7"/>
  <c r="BF4450" i="7"/>
  <c r="BG4450" i="7" s="1"/>
  <c r="BH4450" i="7" s="1"/>
  <c r="BI4450" i="7"/>
  <c r="BF4451" i="7"/>
  <c r="BG4451" i="7" s="1"/>
  <c r="BH4451" i="7" s="1"/>
  <c r="BI4451" i="7"/>
  <c r="BF4452" i="7"/>
  <c r="BG4452" i="7" s="1"/>
  <c r="BH4452" i="7" s="1"/>
  <c r="BI4452" i="7"/>
  <c r="BF4453" i="7"/>
  <c r="BG4453" i="7" s="1"/>
  <c r="BH4453" i="7" s="1"/>
  <c r="BI4453" i="7"/>
  <c r="BF4454" i="7"/>
  <c r="BG4454" i="7" s="1"/>
  <c r="BH4454" i="7" s="1"/>
  <c r="BI4454" i="7"/>
  <c r="BF4455" i="7"/>
  <c r="BG4455" i="7" s="1"/>
  <c r="BH4455" i="7" s="1"/>
  <c r="BI4455" i="7"/>
  <c r="BF4456" i="7"/>
  <c r="BG4456" i="7" s="1"/>
  <c r="BH4456" i="7" s="1"/>
  <c r="BI4456" i="7"/>
  <c r="BF4457" i="7"/>
  <c r="BG4457" i="7" s="1"/>
  <c r="BH4457" i="7" s="1"/>
  <c r="BI4457" i="7"/>
  <c r="BF4458" i="7"/>
  <c r="BG4458" i="7" s="1"/>
  <c r="BH4458" i="7" s="1"/>
  <c r="BI4458" i="7"/>
  <c r="BF4459" i="7"/>
  <c r="BG4459" i="7" s="1"/>
  <c r="BH4459" i="7" s="1"/>
  <c r="BI4459" i="7"/>
  <c r="BF4460" i="7"/>
  <c r="BG4460" i="7" s="1"/>
  <c r="BH4460" i="7" s="1"/>
  <c r="BI4460" i="7"/>
  <c r="BF4461" i="7"/>
  <c r="BG4461" i="7" s="1"/>
  <c r="BH4461" i="7" s="1"/>
  <c r="BI4461" i="7"/>
  <c r="BF4462" i="7"/>
  <c r="BG4462" i="7" s="1"/>
  <c r="BH4462" i="7" s="1"/>
  <c r="BI4462" i="7"/>
  <c r="BF4463" i="7"/>
  <c r="BG4463" i="7" s="1"/>
  <c r="BH4463" i="7" s="1"/>
  <c r="BI4463" i="7"/>
  <c r="BF4464" i="7"/>
  <c r="BG4464" i="7" s="1"/>
  <c r="BH4464" i="7" s="1"/>
  <c r="BI4464" i="7"/>
  <c r="BF4465" i="7"/>
  <c r="BG4465" i="7" s="1"/>
  <c r="BH4465" i="7" s="1"/>
  <c r="BI4465" i="7"/>
  <c r="BF4466" i="7"/>
  <c r="BG4466" i="7" s="1"/>
  <c r="BH4466" i="7" s="1"/>
  <c r="BI4466" i="7"/>
  <c r="BF4467" i="7"/>
  <c r="BG4467" i="7" s="1"/>
  <c r="BH4467" i="7" s="1"/>
  <c r="BI4467" i="7"/>
  <c r="BF4468" i="7"/>
  <c r="BG4468" i="7" s="1"/>
  <c r="BH4468" i="7" s="1"/>
  <c r="BI4468" i="7"/>
  <c r="BF4469" i="7"/>
  <c r="BG4469" i="7" s="1"/>
  <c r="BH4469" i="7" s="1"/>
  <c r="BI4469" i="7"/>
  <c r="BF4470" i="7"/>
  <c r="BG4470" i="7" s="1"/>
  <c r="BH4470" i="7" s="1"/>
  <c r="BI4470" i="7"/>
  <c r="BF4471" i="7"/>
  <c r="BG4471" i="7" s="1"/>
  <c r="BH4471" i="7" s="1"/>
  <c r="BI4471" i="7"/>
  <c r="BF4472" i="7"/>
  <c r="BG4472" i="7" s="1"/>
  <c r="BH4472" i="7" s="1"/>
  <c r="BI4472" i="7"/>
  <c r="BF4473" i="7"/>
  <c r="BG4473" i="7" s="1"/>
  <c r="BH4473" i="7" s="1"/>
  <c r="BI4473" i="7"/>
  <c r="BF4474" i="7"/>
  <c r="BG4474" i="7" s="1"/>
  <c r="BH4474" i="7" s="1"/>
  <c r="BI4474" i="7"/>
  <c r="BF4475" i="7"/>
  <c r="BG4475" i="7" s="1"/>
  <c r="BH4475" i="7" s="1"/>
  <c r="BI4475" i="7"/>
  <c r="BF4476" i="7"/>
  <c r="BG4476" i="7" s="1"/>
  <c r="BH4476" i="7" s="1"/>
  <c r="BI4476" i="7"/>
  <c r="BF4477" i="7"/>
  <c r="BG4477" i="7" s="1"/>
  <c r="BH4477" i="7" s="1"/>
  <c r="BI4477" i="7"/>
  <c r="BF4478" i="7"/>
  <c r="BG4478" i="7" s="1"/>
  <c r="BH4478" i="7" s="1"/>
  <c r="BI4478" i="7"/>
  <c r="BF4479" i="7"/>
  <c r="BG4479" i="7" s="1"/>
  <c r="BH4479" i="7" s="1"/>
  <c r="BI4479" i="7"/>
  <c r="BF4480" i="7"/>
  <c r="BG4480" i="7" s="1"/>
  <c r="BH4480" i="7" s="1"/>
  <c r="BI4480" i="7"/>
  <c r="BF4481" i="7"/>
  <c r="BG4481" i="7" s="1"/>
  <c r="BH4481" i="7" s="1"/>
  <c r="BI4481" i="7"/>
  <c r="BF4482" i="7"/>
  <c r="BG4482" i="7" s="1"/>
  <c r="BH4482" i="7" s="1"/>
  <c r="BI4482" i="7"/>
  <c r="BF4483" i="7"/>
  <c r="BG4483" i="7" s="1"/>
  <c r="BH4483" i="7" s="1"/>
  <c r="BI4483" i="7"/>
  <c r="BF4484" i="7"/>
  <c r="BG4484" i="7" s="1"/>
  <c r="BH4484" i="7" s="1"/>
  <c r="BI4484" i="7"/>
  <c r="BF4485" i="7"/>
  <c r="BG4485" i="7" s="1"/>
  <c r="BH4485" i="7" s="1"/>
  <c r="BI4485" i="7"/>
  <c r="BF4486" i="7"/>
  <c r="BG4486" i="7" s="1"/>
  <c r="BH4486" i="7" s="1"/>
  <c r="BI4486" i="7"/>
  <c r="BF4487" i="7"/>
  <c r="BG4487" i="7" s="1"/>
  <c r="BH4487" i="7" s="1"/>
  <c r="BI4487" i="7"/>
  <c r="BF4488" i="7"/>
  <c r="BG4488" i="7" s="1"/>
  <c r="BH4488" i="7" s="1"/>
  <c r="BI4488" i="7"/>
  <c r="BF4489" i="7"/>
  <c r="BG4489" i="7" s="1"/>
  <c r="BH4489" i="7" s="1"/>
  <c r="BI4489" i="7"/>
  <c r="BF4490" i="7"/>
  <c r="BG4490" i="7" s="1"/>
  <c r="BH4490" i="7" s="1"/>
  <c r="BI4490" i="7"/>
  <c r="BF4491" i="7"/>
  <c r="BG4491" i="7" s="1"/>
  <c r="BH4491" i="7" s="1"/>
  <c r="BI4491" i="7"/>
  <c r="BF4492" i="7"/>
  <c r="BG4492" i="7" s="1"/>
  <c r="BH4492" i="7" s="1"/>
  <c r="BI4492" i="7"/>
  <c r="BF4493" i="7"/>
  <c r="BG4493" i="7" s="1"/>
  <c r="BH4493" i="7" s="1"/>
  <c r="BI4493" i="7"/>
  <c r="BF4494" i="7"/>
  <c r="BG4494" i="7" s="1"/>
  <c r="BH4494" i="7" s="1"/>
  <c r="BI4494" i="7"/>
  <c r="BF4495" i="7"/>
  <c r="BG4495" i="7" s="1"/>
  <c r="BH4495" i="7" s="1"/>
  <c r="BI4495" i="7"/>
  <c r="BF4496" i="7"/>
  <c r="BG4496" i="7" s="1"/>
  <c r="BH4496" i="7" s="1"/>
  <c r="BI4496" i="7"/>
  <c r="BF4497" i="7"/>
  <c r="BG4497" i="7" s="1"/>
  <c r="BH4497" i="7" s="1"/>
  <c r="BI4497" i="7"/>
  <c r="BF4498" i="7"/>
  <c r="BG4498" i="7" s="1"/>
  <c r="BH4498" i="7" s="1"/>
  <c r="BI4498" i="7"/>
  <c r="BF4499" i="7"/>
  <c r="BG4499" i="7" s="1"/>
  <c r="BH4499" i="7" s="1"/>
  <c r="BI4499" i="7"/>
  <c r="BF4500" i="7"/>
  <c r="BG4500" i="7" s="1"/>
  <c r="BH4500" i="7" s="1"/>
  <c r="BI4500" i="7"/>
  <c r="BF4501" i="7"/>
  <c r="BG4501" i="7" s="1"/>
  <c r="BH4501" i="7" s="1"/>
  <c r="BI4501" i="7"/>
  <c r="BF4502" i="7"/>
  <c r="BG4502" i="7" s="1"/>
  <c r="BH4502" i="7" s="1"/>
  <c r="BI4502" i="7"/>
  <c r="BF4503" i="7"/>
  <c r="BG4503" i="7" s="1"/>
  <c r="BH4503" i="7" s="1"/>
  <c r="BI4503" i="7"/>
  <c r="BF4504" i="7"/>
  <c r="BG4504" i="7" s="1"/>
  <c r="BH4504" i="7" s="1"/>
  <c r="BI4504" i="7"/>
  <c r="BF4505" i="7"/>
  <c r="BG4505" i="7" s="1"/>
  <c r="BH4505" i="7" s="1"/>
  <c r="BI4505" i="7"/>
  <c r="BF4506" i="7"/>
  <c r="BG4506" i="7" s="1"/>
  <c r="BH4506" i="7" s="1"/>
  <c r="BI4506" i="7"/>
  <c r="BF4507" i="7"/>
  <c r="BG4507" i="7" s="1"/>
  <c r="BH4507" i="7" s="1"/>
  <c r="BI4507" i="7"/>
  <c r="BF4508" i="7"/>
  <c r="BG4508" i="7" s="1"/>
  <c r="BH4508" i="7" s="1"/>
  <c r="BI4508" i="7"/>
  <c r="BF4509" i="7"/>
  <c r="BG4509" i="7" s="1"/>
  <c r="BH4509" i="7" s="1"/>
  <c r="BI4509" i="7"/>
  <c r="BF4510" i="7"/>
  <c r="BG4510" i="7" s="1"/>
  <c r="BH4510" i="7" s="1"/>
  <c r="BI4510" i="7"/>
  <c r="BF4511" i="7"/>
  <c r="BG4511" i="7" s="1"/>
  <c r="BH4511" i="7" s="1"/>
  <c r="BI4511" i="7"/>
  <c r="BF4512" i="7"/>
  <c r="BG4512" i="7" s="1"/>
  <c r="BH4512" i="7" s="1"/>
  <c r="BI4512" i="7"/>
  <c r="BF4513" i="7"/>
  <c r="BG4513" i="7" s="1"/>
  <c r="BH4513" i="7" s="1"/>
  <c r="BI4513" i="7"/>
  <c r="BF4514" i="7"/>
  <c r="BG4514" i="7" s="1"/>
  <c r="BH4514" i="7" s="1"/>
  <c r="BI4514" i="7"/>
  <c r="BF4515" i="7"/>
  <c r="BG4515" i="7" s="1"/>
  <c r="BH4515" i="7" s="1"/>
  <c r="BI4515" i="7"/>
  <c r="BF4516" i="7"/>
  <c r="BG4516" i="7" s="1"/>
  <c r="BH4516" i="7" s="1"/>
  <c r="BI4516" i="7"/>
  <c r="BF4517" i="7"/>
  <c r="BG4517" i="7" s="1"/>
  <c r="BH4517" i="7" s="1"/>
  <c r="BI4517" i="7"/>
  <c r="BF4518" i="7"/>
  <c r="BG4518" i="7" s="1"/>
  <c r="BH4518" i="7" s="1"/>
  <c r="BI4518" i="7"/>
  <c r="BF4519" i="7"/>
  <c r="BG4519" i="7" s="1"/>
  <c r="BH4519" i="7" s="1"/>
  <c r="BI4519" i="7"/>
  <c r="BF4520" i="7"/>
  <c r="BG4520" i="7" s="1"/>
  <c r="BH4520" i="7" s="1"/>
  <c r="BI4520" i="7"/>
  <c r="BF4521" i="7"/>
  <c r="BG4521" i="7" s="1"/>
  <c r="BH4521" i="7" s="1"/>
  <c r="BI4521" i="7"/>
  <c r="BF4522" i="7"/>
  <c r="BG4522" i="7" s="1"/>
  <c r="BH4522" i="7" s="1"/>
  <c r="BI4522" i="7"/>
  <c r="BF4523" i="7"/>
  <c r="BG4523" i="7" s="1"/>
  <c r="BH4523" i="7" s="1"/>
  <c r="BI4523" i="7"/>
  <c r="BF4524" i="7"/>
  <c r="BG4524" i="7" s="1"/>
  <c r="BH4524" i="7" s="1"/>
  <c r="BI4524" i="7"/>
  <c r="BF4525" i="7"/>
  <c r="BG4525" i="7" s="1"/>
  <c r="BH4525" i="7" s="1"/>
  <c r="BI4525" i="7"/>
  <c r="BF4526" i="7"/>
  <c r="BG4526" i="7" s="1"/>
  <c r="BH4526" i="7" s="1"/>
  <c r="BI4526" i="7"/>
  <c r="BF4527" i="7"/>
  <c r="BG4527" i="7" s="1"/>
  <c r="BH4527" i="7" s="1"/>
  <c r="BI4527" i="7"/>
  <c r="BF4528" i="7"/>
  <c r="BG4528" i="7" s="1"/>
  <c r="BH4528" i="7" s="1"/>
  <c r="BI4528" i="7"/>
  <c r="BF4529" i="7"/>
  <c r="BG4529" i="7" s="1"/>
  <c r="BH4529" i="7" s="1"/>
  <c r="BI4529" i="7"/>
  <c r="BF4530" i="7"/>
  <c r="BG4530" i="7" s="1"/>
  <c r="BH4530" i="7" s="1"/>
  <c r="BI4530" i="7"/>
  <c r="BF4531" i="7"/>
  <c r="BG4531" i="7" s="1"/>
  <c r="BH4531" i="7" s="1"/>
  <c r="BI4531" i="7"/>
  <c r="BF4532" i="7"/>
  <c r="BG4532" i="7" s="1"/>
  <c r="BH4532" i="7" s="1"/>
  <c r="BI4532" i="7"/>
  <c r="BF4533" i="7"/>
  <c r="BG4533" i="7" s="1"/>
  <c r="BH4533" i="7" s="1"/>
  <c r="BI4533" i="7"/>
  <c r="BF4534" i="7"/>
  <c r="BG4534" i="7" s="1"/>
  <c r="BH4534" i="7" s="1"/>
  <c r="BI4534" i="7"/>
  <c r="BF4535" i="7"/>
  <c r="BG4535" i="7" s="1"/>
  <c r="BH4535" i="7" s="1"/>
  <c r="BI4535" i="7"/>
  <c r="BF4536" i="7"/>
  <c r="BG4536" i="7" s="1"/>
  <c r="BH4536" i="7" s="1"/>
  <c r="BI4536" i="7"/>
  <c r="BF4537" i="7"/>
  <c r="BG4537" i="7" s="1"/>
  <c r="BH4537" i="7" s="1"/>
  <c r="BI4537" i="7"/>
  <c r="BF4538" i="7"/>
  <c r="BG4538" i="7" s="1"/>
  <c r="BH4538" i="7" s="1"/>
  <c r="BI4538" i="7"/>
  <c r="BF4539" i="7"/>
  <c r="BG4539" i="7" s="1"/>
  <c r="BH4539" i="7" s="1"/>
  <c r="BI4539" i="7"/>
  <c r="BF4540" i="7"/>
  <c r="BG4540" i="7" s="1"/>
  <c r="BH4540" i="7" s="1"/>
  <c r="BI4540" i="7"/>
  <c r="BF4541" i="7"/>
  <c r="BG4541" i="7" s="1"/>
  <c r="BH4541" i="7" s="1"/>
  <c r="BI4541" i="7"/>
  <c r="BF4542" i="7"/>
  <c r="BG4542" i="7" s="1"/>
  <c r="BH4542" i="7" s="1"/>
  <c r="BI4542" i="7"/>
  <c r="BF4543" i="7"/>
  <c r="BG4543" i="7" s="1"/>
  <c r="BH4543" i="7" s="1"/>
  <c r="BI4543" i="7"/>
  <c r="BF4544" i="7"/>
  <c r="BG4544" i="7" s="1"/>
  <c r="BH4544" i="7" s="1"/>
  <c r="BI4544" i="7"/>
  <c r="BF4545" i="7"/>
  <c r="BG4545" i="7" s="1"/>
  <c r="BH4545" i="7" s="1"/>
  <c r="BI4545" i="7"/>
  <c r="BF4546" i="7"/>
  <c r="BG4546" i="7" s="1"/>
  <c r="BH4546" i="7" s="1"/>
  <c r="BI4546" i="7"/>
  <c r="BF4547" i="7"/>
  <c r="BG4547" i="7" s="1"/>
  <c r="BH4547" i="7" s="1"/>
  <c r="BI4547" i="7"/>
  <c r="BF4548" i="7"/>
  <c r="BG4548" i="7" s="1"/>
  <c r="BH4548" i="7" s="1"/>
  <c r="BI4548" i="7"/>
  <c r="BF4549" i="7"/>
  <c r="BG4549" i="7" s="1"/>
  <c r="BH4549" i="7" s="1"/>
  <c r="BI4549" i="7"/>
  <c r="BF4550" i="7"/>
  <c r="BG4550" i="7" s="1"/>
  <c r="BH4550" i="7" s="1"/>
  <c r="BI4550" i="7"/>
  <c r="BF4551" i="7"/>
  <c r="BG4551" i="7" s="1"/>
  <c r="BH4551" i="7" s="1"/>
  <c r="BI4551" i="7"/>
  <c r="BF4552" i="7"/>
  <c r="BG4552" i="7" s="1"/>
  <c r="BH4552" i="7" s="1"/>
  <c r="BI4552" i="7"/>
  <c r="BF4553" i="7"/>
  <c r="BG4553" i="7" s="1"/>
  <c r="BH4553" i="7" s="1"/>
  <c r="BI4553" i="7"/>
  <c r="BF4554" i="7"/>
  <c r="BG4554" i="7" s="1"/>
  <c r="BH4554" i="7" s="1"/>
  <c r="BI4554" i="7"/>
  <c r="BF4555" i="7"/>
  <c r="BG4555" i="7" s="1"/>
  <c r="BH4555" i="7" s="1"/>
  <c r="BI4555" i="7"/>
  <c r="BF4556" i="7"/>
  <c r="BG4556" i="7" s="1"/>
  <c r="BH4556" i="7" s="1"/>
  <c r="BI4556" i="7"/>
  <c r="BF4557" i="7"/>
  <c r="BG4557" i="7" s="1"/>
  <c r="BH4557" i="7" s="1"/>
  <c r="BI4557" i="7"/>
  <c r="BF4558" i="7"/>
  <c r="BG4558" i="7" s="1"/>
  <c r="BH4558" i="7" s="1"/>
  <c r="BI4558" i="7"/>
  <c r="BF4559" i="7"/>
  <c r="BG4559" i="7" s="1"/>
  <c r="BH4559" i="7" s="1"/>
  <c r="BI4559" i="7"/>
  <c r="BF4560" i="7"/>
  <c r="BG4560" i="7" s="1"/>
  <c r="BH4560" i="7" s="1"/>
  <c r="BI4560" i="7"/>
  <c r="BF4561" i="7"/>
  <c r="BG4561" i="7" s="1"/>
  <c r="BH4561" i="7" s="1"/>
  <c r="BI4561" i="7"/>
  <c r="BF4562" i="7"/>
  <c r="BG4562" i="7" s="1"/>
  <c r="BH4562" i="7" s="1"/>
  <c r="BI4562" i="7"/>
  <c r="BF4563" i="7"/>
  <c r="BG4563" i="7" s="1"/>
  <c r="BH4563" i="7" s="1"/>
  <c r="BI4563" i="7"/>
  <c r="BF4564" i="7"/>
  <c r="BG4564" i="7" s="1"/>
  <c r="BH4564" i="7" s="1"/>
  <c r="BI4564" i="7"/>
  <c r="BF4565" i="7"/>
  <c r="BG4565" i="7" s="1"/>
  <c r="BH4565" i="7" s="1"/>
  <c r="BI4565" i="7"/>
  <c r="BF4566" i="7"/>
  <c r="BG4566" i="7" s="1"/>
  <c r="BH4566" i="7" s="1"/>
  <c r="BI4566" i="7"/>
  <c r="BF4567" i="7"/>
  <c r="BG4567" i="7" s="1"/>
  <c r="BH4567" i="7" s="1"/>
  <c r="BI4567" i="7"/>
  <c r="BF4568" i="7"/>
  <c r="BG4568" i="7" s="1"/>
  <c r="BH4568" i="7" s="1"/>
  <c r="BI4568" i="7"/>
  <c r="BF4569" i="7"/>
  <c r="BG4569" i="7" s="1"/>
  <c r="BH4569" i="7" s="1"/>
  <c r="BI4569" i="7"/>
  <c r="BF4570" i="7"/>
  <c r="BG4570" i="7" s="1"/>
  <c r="BH4570" i="7" s="1"/>
  <c r="BI4570" i="7"/>
  <c r="BF4571" i="7"/>
  <c r="BG4571" i="7" s="1"/>
  <c r="BH4571" i="7" s="1"/>
  <c r="BI4571" i="7"/>
  <c r="BF4572" i="7"/>
  <c r="BG4572" i="7" s="1"/>
  <c r="BH4572" i="7" s="1"/>
  <c r="BI4572" i="7"/>
  <c r="BF4573" i="7"/>
  <c r="BG4573" i="7" s="1"/>
  <c r="BH4573" i="7" s="1"/>
  <c r="BI4573" i="7"/>
  <c r="BF4574" i="7"/>
  <c r="BG4574" i="7" s="1"/>
  <c r="BH4574" i="7" s="1"/>
  <c r="BI4574" i="7"/>
  <c r="BF4575" i="7"/>
  <c r="BG4575" i="7" s="1"/>
  <c r="BH4575" i="7" s="1"/>
  <c r="BI4575" i="7"/>
  <c r="BF4576" i="7"/>
  <c r="BG4576" i="7" s="1"/>
  <c r="BH4576" i="7" s="1"/>
  <c r="BI4576" i="7"/>
  <c r="BF4577" i="7"/>
  <c r="BG4577" i="7" s="1"/>
  <c r="BH4577" i="7" s="1"/>
  <c r="BI4577" i="7"/>
  <c r="BF4578" i="7"/>
  <c r="BG4578" i="7" s="1"/>
  <c r="BH4578" i="7" s="1"/>
  <c r="BI4578" i="7"/>
  <c r="BF4579" i="7"/>
  <c r="BG4579" i="7" s="1"/>
  <c r="BH4579" i="7" s="1"/>
  <c r="BI4579" i="7"/>
  <c r="BF4580" i="7"/>
  <c r="BG4580" i="7" s="1"/>
  <c r="BH4580" i="7" s="1"/>
  <c r="BI4580" i="7"/>
  <c r="BF4581" i="7"/>
  <c r="BG4581" i="7" s="1"/>
  <c r="BH4581" i="7" s="1"/>
  <c r="BI4581" i="7"/>
  <c r="BF4582" i="7"/>
  <c r="BG4582" i="7" s="1"/>
  <c r="BH4582" i="7" s="1"/>
  <c r="BI4582" i="7"/>
  <c r="BF4583" i="7"/>
  <c r="BG4583" i="7" s="1"/>
  <c r="BH4583" i="7" s="1"/>
  <c r="BI4583" i="7"/>
  <c r="BF4584" i="7"/>
  <c r="BG4584" i="7" s="1"/>
  <c r="BH4584" i="7" s="1"/>
  <c r="BI4584" i="7"/>
  <c r="BF4585" i="7"/>
  <c r="BG4585" i="7" s="1"/>
  <c r="BH4585" i="7" s="1"/>
  <c r="BI4585" i="7"/>
  <c r="BF4586" i="7"/>
  <c r="BG4586" i="7" s="1"/>
  <c r="BH4586" i="7" s="1"/>
  <c r="BI4586" i="7"/>
  <c r="BF4587" i="7"/>
  <c r="BG4587" i="7" s="1"/>
  <c r="BH4587" i="7" s="1"/>
  <c r="BI4587" i="7"/>
  <c r="BF4588" i="7"/>
  <c r="BG4588" i="7" s="1"/>
  <c r="BH4588" i="7" s="1"/>
  <c r="BI4588" i="7"/>
  <c r="BF4589" i="7"/>
  <c r="BG4589" i="7" s="1"/>
  <c r="BH4589" i="7" s="1"/>
  <c r="BI4589" i="7"/>
  <c r="BF4590" i="7"/>
  <c r="BG4590" i="7" s="1"/>
  <c r="BH4590" i="7" s="1"/>
  <c r="BI4590" i="7"/>
  <c r="BF4591" i="7"/>
  <c r="BG4591" i="7" s="1"/>
  <c r="BH4591" i="7" s="1"/>
  <c r="BI4591" i="7"/>
  <c r="BF4592" i="7"/>
  <c r="BG4592" i="7" s="1"/>
  <c r="BH4592" i="7" s="1"/>
  <c r="BI4592" i="7"/>
  <c r="BF4593" i="7"/>
  <c r="BG4593" i="7" s="1"/>
  <c r="BH4593" i="7" s="1"/>
  <c r="BI4593" i="7"/>
  <c r="BF4594" i="7"/>
  <c r="BG4594" i="7" s="1"/>
  <c r="BH4594" i="7" s="1"/>
  <c r="BI4594" i="7"/>
  <c r="BF4595" i="7"/>
  <c r="BG4595" i="7" s="1"/>
  <c r="BH4595" i="7" s="1"/>
  <c r="BI4595" i="7"/>
  <c r="BF4596" i="7"/>
  <c r="BG4596" i="7" s="1"/>
  <c r="BH4596" i="7" s="1"/>
  <c r="BI4596" i="7"/>
  <c r="BF4597" i="7"/>
  <c r="BG4597" i="7" s="1"/>
  <c r="BH4597" i="7" s="1"/>
  <c r="BI4597" i="7"/>
  <c r="BF4598" i="7"/>
  <c r="BG4598" i="7" s="1"/>
  <c r="BH4598" i="7" s="1"/>
  <c r="BI4598" i="7"/>
  <c r="BF4599" i="7"/>
  <c r="BG4599" i="7" s="1"/>
  <c r="BH4599" i="7" s="1"/>
  <c r="BI4599" i="7"/>
  <c r="BF4600" i="7"/>
  <c r="BG4600" i="7" s="1"/>
  <c r="BH4600" i="7" s="1"/>
  <c r="BI4600" i="7"/>
  <c r="BF4601" i="7"/>
  <c r="BG4601" i="7" s="1"/>
  <c r="BH4601" i="7" s="1"/>
  <c r="BI4601" i="7"/>
  <c r="BF4602" i="7"/>
  <c r="BG4602" i="7" s="1"/>
  <c r="BH4602" i="7" s="1"/>
  <c r="BI4602" i="7"/>
  <c r="BF4603" i="7"/>
  <c r="BG4603" i="7" s="1"/>
  <c r="BH4603" i="7" s="1"/>
  <c r="BI4603" i="7"/>
  <c r="BF4604" i="7"/>
  <c r="BG4604" i="7" s="1"/>
  <c r="BH4604" i="7" s="1"/>
  <c r="BI4604" i="7"/>
  <c r="BF4605" i="7"/>
  <c r="BG4605" i="7" s="1"/>
  <c r="BH4605" i="7" s="1"/>
  <c r="BI4605" i="7"/>
  <c r="BF4606" i="7"/>
  <c r="BG4606" i="7" s="1"/>
  <c r="BH4606" i="7" s="1"/>
  <c r="BI4606" i="7"/>
  <c r="BF4607" i="7"/>
  <c r="BG4607" i="7" s="1"/>
  <c r="BH4607" i="7" s="1"/>
  <c r="BI4607" i="7"/>
  <c r="BF4608" i="7"/>
  <c r="BG4608" i="7" s="1"/>
  <c r="BH4608" i="7" s="1"/>
  <c r="BI4608" i="7"/>
  <c r="BF4609" i="7"/>
  <c r="BG4609" i="7" s="1"/>
  <c r="BH4609" i="7" s="1"/>
  <c r="BI4609" i="7"/>
  <c r="BF4610" i="7"/>
  <c r="BG4610" i="7" s="1"/>
  <c r="BH4610" i="7" s="1"/>
  <c r="BI4610" i="7"/>
  <c r="BF4611" i="7"/>
  <c r="BG4611" i="7" s="1"/>
  <c r="BH4611" i="7" s="1"/>
  <c r="BI4611" i="7"/>
  <c r="BF4612" i="7"/>
  <c r="BG4612" i="7" s="1"/>
  <c r="BH4612" i="7" s="1"/>
  <c r="BI4612" i="7"/>
  <c r="BF4613" i="7"/>
  <c r="BG4613" i="7" s="1"/>
  <c r="BH4613" i="7" s="1"/>
  <c r="BI4613" i="7"/>
  <c r="BF4614" i="7"/>
  <c r="BG4614" i="7" s="1"/>
  <c r="BH4614" i="7" s="1"/>
  <c r="BI4614" i="7"/>
  <c r="BF4615" i="7"/>
  <c r="BG4615" i="7" s="1"/>
  <c r="BH4615" i="7" s="1"/>
  <c r="BI4615" i="7"/>
  <c r="BF4616" i="7"/>
  <c r="BG4616" i="7" s="1"/>
  <c r="BH4616" i="7" s="1"/>
  <c r="BI4616" i="7"/>
  <c r="BF4617" i="7"/>
  <c r="BG4617" i="7" s="1"/>
  <c r="BH4617" i="7" s="1"/>
  <c r="BI4617" i="7"/>
  <c r="BF4618" i="7"/>
  <c r="BG4618" i="7" s="1"/>
  <c r="BH4618" i="7" s="1"/>
  <c r="BI4618" i="7"/>
  <c r="BF4619" i="7"/>
  <c r="BG4619" i="7" s="1"/>
  <c r="BH4619" i="7" s="1"/>
  <c r="BI4619" i="7"/>
  <c r="BF4620" i="7"/>
  <c r="BG4620" i="7" s="1"/>
  <c r="BH4620" i="7" s="1"/>
  <c r="BI4620" i="7"/>
  <c r="BF4621" i="7"/>
  <c r="BG4621" i="7" s="1"/>
  <c r="BH4621" i="7" s="1"/>
  <c r="BI4621" i="7"/>
  <c r="BF4622" i="7"/>
  <c r="BG4622" i="7" s="1"/>
  <c r="BH4622" i="7" s="1"/>
  <c r="BI4622" i="7"/>
  <c r="BF4623" i="7"/>
  <c r="BG4623" i="7" s="1"/>
  <c r="BH4623" i="7" s="1"/>
  <c r="BI4623" i="7"/>
  <c r="BF4624" i="7"/>
  <c r="BG4624" i="7" s="1"/>
  <c r="BH4624" i="7" s="1"/>
  <c r="BI4624" i="7"/>
  <c r="BF4625" i="7"/>
  <c r="BG4625" i="7" s="1"/>
  <c r="BH4625" i="7" s="1"/>
  <c r="BI4625" i="7"/>
  <c r="BF4626" i="7"/>
  <c r="BG4626" i="7" s="1"/>
  <c r="BH4626" i="7" s="1"/>
  <c r="BI4626" i="7"/>
  <c r="BF4627" i="7"/>
  <c r="BG4627" i="7" s="1"/>
  <c r="BH4627" i="7" s="1"/>
  <c r="BI4627" i="7"/>
  <c r="BF4628" i="7"/>
  <c r="BG4628" i="7" s="1"/>
  <c r="BH4628" i="7" s="1"/>
  <c r="BI4628" i="7"/>
  <c r="BF4629" i="7"/>
  <c r="BG4629" i="7" s="1"/>
  <c r="BH4629" i="7" s="1"/>
  <c r="BI4629" i="7"/>
  <c r="BF4630" i="7"/>
  <c r="BG4630" i="7" s="1"/>
  <c r="BH4630" i="7" s="1"/>
  <c r="BI4630" i="7"/>
  <c r="BF4631" i="7"/>
  <c r="BG4631" i="7" s="1"/>
  <c r="BH4631" i="7" s="1"/>
  <c r="BI4631" i="7"/>
  <c r="BF4632" i="7"/>
  <c r="BG4632" i="7" s="1"/>
  <c r="BH4632" i="7" s="1"/>
  <c r="BI4632" i="7"/>
  <c r="BF4633" i="7"/>
  <c r="BG4633" i="7" s="1"/>
  <c r="BH4633" i="7" s="1"/>
  <c r="BI4633" i="7"/>
  <c r="BF4634" i="7"/>
  <c r="BG4634" i="7" s="1"/>
  <c r="BH4634" i="7" s="1"/>
  <c r="BI4634" i="7"/>
  <c r="BF4635" i="7"/>
  <c r="BG4635" i="7" s="1"/>
  <c r="BH4635" i="7" s="1"/>
  <c r="BI4635" i="7"/>
  <c r="BF4636" i="7"/>
  <c r="BG4636" i="7" s="1"/>
  <c r="BH4636" i="7" s="1"/>
  <c r="BI4636" i="7"/>
  <c r="BF4637" i="7"/>
  <c r="BG4637" i="7" s="1"/>
  <c r="BH4637" i="7" s="1"/>
  <c r="BI4637" i="7"/>
  <c r="BF4638" i="7"/>
  <c r="BG4638" i="7" s="1"/>
  <c r="BH4638" i="7" s="1"/>
  <c r="BI4638" i="7"/>
  <c r="BF4639" i="7"/>
  <c r="BG4639" i="7" s="1"/>
  <c r="BH4639" i="7" s="1"/>
  <c r="BI4639" i="7"/>
  <c r="BF4640" i="7"/>
  <c r="BG4640" i="7" s="1"/>
  <c r="BH4640" i="7" s="1"/>
  <c r="BI4640" i="7"/>
  <c r="BF4641" i="7"/>
  <c r="BG4641" i="7" s="1"/>
  <c r="BH4641" i="7" s="1"/>
  <c r="BI4641" i="7"/>
  <c r="BF4642" i="7"/>
  <c r="BG4642" i="7" s="1"/>
  <c r="BH4642" i="7" s="1"/>
  <c r="BI4642" i="7"/>
  <c r="BF4643" i="7"/>
  <c r="BG4643" i="7" s="1"/>
  <c r="BH4643" i="7" s="1"/>
  <c r="BI4643" i="7"/>
  <c r="BF4644" i="7"/>
  <c r="BG4644" i="7" s="1"/>
  <c r="BH4644" i="7" s="1"/>
  <c r="BI4644" i="7"/>
  <c r="BF4645" i="7"/>
  <c r="BG4645" i="7" s="1"/>
  <c r="BH4645" i="7" s="1"/>
  <c r="BI4645" i="7"/>
  <c r="BF4646" i="7"/>
  <c r="BG4646" i="7" s="1"/>
  <c r="BH4646" i="7" s="1"/>
  <c r="BI4646" i="7"/>
  <c r="BF4647" i="7"/>
  <c r="BG4647" i="7" s="1"/>
  <c r="BH4647" i="7" s="1"/>
  <c r="BI4647" i="7"/>
  <c r="BF4648" i="7"/>
  <c r="BG4648" i="7" s="1"/>
  <c r="BH4648" i="7" s="1"/>
  <c r="BI4648" i="7"/>
  <c r="BF4649" i="7"/>
  <c r="BG4649" i="7" s="1"/>
  <c r="BH4649" i="7" s="1"/>
  <c r="BI4649" i="7"/>
  <c r="BF4650" i="7"/>
  <c r="BG4650" i="7" s="1"/>
  <c r="BH4650" i="7" s="1"/>
  <c r="BI4650" i="7"/>
  <c r="BF4651" i="7"/>
  <c r="BG4651" i="7" s="1"/>
  <c r="BH4651" i="7" s="1"/>
  <c r="BI4651" i="7"/>
  <c r="BF4652" i="7"/>
  <c r="BG4652" i="7" s="1"/>
  <c r="BH4652" i="7" s="1"/>
  <c r="BI4652" i="7"/>
  <c r="BF4653" i="7"/>
  <c r="BG4653" i="7" s="1"/>
  <c r="BH4653" i="7" s="1"/>
  <c r="BI4653" i="7"/>
  <c r="BF4654" i="7"/>
  <c r="BG4654" i="7" s="1"/>
  <c r="BH4654" i="7" s="1"/>
  <c r="BI4654" i="7"/>
  <c r="BF4655" i="7"/>
  <c r="BG4655" i="7" s="1"/>
  <c r="BH4655" i="7" s="1"/>
  <c r="BI4655" i="7"/>
  <c r="BF4656" i="7"/>
  <c r="BG4656" i="7" s="1"/>
  <c r="BH4656" i="7" s="1"/>
  <c r="BI4656" i="7"/>
  <c r="BF4657" i="7"/>
  <c r="BG4657" i="7" s="1"/>
  <c r="BH4657" i="7" s="1"/>
  <c r="BI4657" i="7"/>
  <c r="BF4658" i="7"/>
  <c r="BG4658" i="7" s="1"/>
  <c r="BH4658" i="7" s="1"/>
  <c r="BI4658" i="7"/>
  <c r="BF4659" i="7"/>
  <c r="BG4659" i="7" s="1"/>
  <c r="BH4659" i="7" s="1"/>
  <c r="BI4659" i="7"/>
  <c r="BF4660" i="7"/>
  <c r="BG4660" i="7" s="1"/>
  <c r="BH4660" i="7" s="1"/>
  <c r="BI4660" i="7"/>
  <c r="BF4661" i="7"/>
  <c r="BG4661" i="7" s="1"/>
  <c r="BH4661" i="7" s="1"/>
  <c r="BI4661" i="7"/>
  <c r="BF4662" i="7"/>
  <c r="BG4662" i="7" s="1"/>
  <c r="BH4662" i="7" s="1"/>
  <c r="BI4662" i="7"/>
  <c r="BF4663" i="7"/>
  <c r="BG4663" i="7" s="1"/>
  <c r="BH4663" i="7" s="1"/>
  <c r="BI4663" i="7"/>
  <c r="BF4664" i="7"/>
  <c r="BG4664" i="7" s="1"/>
  <c r="BH4664" i="7" s="1"/>
  <c r="BI4664" i="7"/>
  <c r="BF4665" i="7"/>
  <c r="BG4665" i="7" s="1"/>
  <c r="BH4665" i="7" s="1"/>
  <c r="BI4665" i="7"/>
  <c r="BF4666" i="7"/>
  <c r="BG4666" i="7" s="1"/>
  <c r="BH4666" i="7" s="1"/>
  <c r="BI4666" i="7"/>
  <c r="BF4667" i="7"/>
  <c r="BG4667" i="7" s="1"/>
  <c r="BH4667" i="7" s="1"/>
  <c r="BI4667" i="7"/>
  <c r="BF4668" i="7"/>
  <c r="BG4668" i="7" s="1"/>
  <c r="BH4668" i="7" s="1"/>
  <c r="BI4668" i="7"/>
  <c r="BF4669" i="7"/>
  <c r="BG4669" i="7" s="1"/>
  <c r="BH4669" i="7" s="1"/>
  <c r="BI4669" i="7"/>
  <c r="BF4670" i="7"/>
  <c r="BG4670" i="7" s="1"/>
  <c r="BH4670" i="7" s="1"/>
  <c r="BI4670" i="7"/>
  <c r="BF4671" i="7"/>
  <c r="BG4671" i="7" s="1"/>
  <c r="BH4671" i="7" s="1"/>
  <c r="BI4671" i="7"/>
  <c r="BF4672" i="7"/>
  <c r="BG4672" i="7" s="1"/>
  <c r="BH4672" i="7" s="1"/>
  <c r="BI4672" i="7"/>
  <c r="BF4673" i="7"/>
  <c r="BG4673" i="7" s="1"/>
  <c r="BH4673" i="7" s="1"/>
  <c r="BI4673" i="7"/>
  <c r="BF4674" i="7"/>
  <c r="BG4674" i="7" s="1"/>
  <c r="BH4674" i="7" s="1"/>
  <c r="BI4674" i="7"/>
  <c r="BF4675" i="7"/>
  <c r="BG4675" i="7" s="1"/>
  <c r="BH4675" i="7" s="1"/>
  <c r="BI4675" i="7"/>
  <c r="BF4676" i="7"/>
  <c r="BG4676" i="7" s="1"/>
  <c r="BH4676" i="7" s="1"/>
  <c r="BI4676" i="7"/>
  <c r="BF4677" i="7"/>
  <c r="BG4677" i="7" s="1"/>
  <c r="BH4677" i="7" s="1"/>
  <c r="BI4677" i="7"/>
  <c r="BF4678" i="7"/>
  <c r="BG4678" i="7" s="1"/>
  <c r="BH4678" i="7" s="1"/>
  <c r="BI4678" i="7"/>
  <c r="BF4679" i="7"/>
  <c r="BG4679" i="7" s="1"/>
  <c r="BH4679" i="7" s="1"/>
  <c r="BI4679" i="7"/>
  <c r="BF4680" i="7"/>
  <c r="BG4680" i="7" s="1"/>
  <c r="BH4680" i="7" s="1"/>
  <c r="BI4680" i="7"/>
  <c r="BF4681" i="7"/>
  <c r="BG4681" i="7" s="1"/>
  <c r="BH4681" i="7" s="1"/>
  <c r="BI4681" i="7"/>
  <c r="BF4682" i="7"/>
  <c r="BG4682" i="7" s="1"/>
  <c r="BH4682" i="7" s="1"/>
  <c r="BI4682" i="7"/>
  <c r="BF4683" i="7"/>
  <c r="BG4683" i="7" s="1"/>
  <c r="BH4683" i="7" s="1"/>
  <c r="BI4683" i="7"/>
  <c r="BF4684" i="7"/>
  <c r="BG4684" i="7" s="1"/>
  <c r="BH4684" i="7" s="1"/>
  <c r="BI4684" i="7"/>
  <c r="BF4685" i="7"/>
  <c r="BG4685" i="7" s="1"/>
  <c r="BH4685" i="7" s="1"/>
  <c r="BI4685" i="7"/>
  <c r="BF4686" i="7"/>
  <c r="BG4686" i="7" s="1"/>
  <c r="BH4686" i="7" s="1"/>
  <c r="BI4686" i="7"/>
  <c r="BF4687" i="7"/>
  <c r="BG4687" i="7" s="1"/>
  <c r="BH4687" i="7" s="1"/>
  <c r="BI4687" i="7"/>
  <c r="BF4688" i="7"/>
  <c r="BG4688" i="7" s="1"/>
  <c r="BH4688" i="7" s="1"/>
  <c r="BI4688" i="7"/>
  <c r="BF4689" i="7"/>
  <c r="BG4689" i="7" s="1"/>
  <c r="BH4689" i="7" s="1"/>
  <c r="BI4689" i="7"/>
  <c r="BF4690" i="7"/>
  <c r="BG4690" i="7" s="1"/>
  <c r="BH4690" i="7" s="1"/>
  <c r="BI4690" i="7"/>
  <c r="BF4691" i="7"/>
  <c r="BG4691" i="7" s="1"/>
  <c r="BH4691" i="7" s="1"/>
  <c r="BI4691" i="7"/>
  <c r="BF4692" i="7"/>
  <c r="BG4692" i="7" s="1"/>
  <c r="BH4692" i="7" s="1"/>
  <c r="BI4692" i="7"/>
  <c r="BF4693" i="7"/>
  <c r="BG4693" i="7" s="1"/>
  <c r="BH4693" i="7" s="1"/>
  <c r="BI4693" i="7"/>
  <c r="BF4694" i="7"/>
  <c r="BG4694" i="7" s="1"/>
  <c r="BH4694" i="7" s="1"/>
  <c r="BI4694" i="7"/>
  <c r="BF4695" i="7"/>
  <c r="BG4695" i="7" s="1"/>
  <c r="BH4695" i="7" s="1"/>
  <c r="BI4695" i="7"/>
  <c r="BF4696" i="7"/>
  <c r="BG4696" i="7" s="1"/>
  <c r="BH4696" i="7" s="1"/>
  <c r="BI4696" i="7"/>
  <c r="BF4697" i="7"/>
  <c r="BG4697" i="7" s="1"/>
  <c r="BH4697" i="7" s="1"/>
  <c r="BI4697" i="7"/>
  <c r="BF4698" i="7"/>
  <c r="BG4698" i="7" s="1"/>
  <c r="BH4698" i="7" s="1"/>
  <c r="BI4698" i="7"/>
  <c r="BF4699" i="7"/>
  <c r="BG4699" i="7" s="1"/>
  <c r="BH4699" i="7" s="1"/>
  <c r="BI4699" i="7"/>
  <c r="BF4700" i="7"/>
  <c r="BG4700" i="7" s="1"/>
  <c r="BH4700" i="7" s="1"/>
  <c r="BI4700" i="7"/>
  <c r="BF4701" i="7"/>
  <c r="BG4701" i="7" s="1"/>
  <c r="BH4701" i="7" s="1"/>
  <c r="BI4701" i="7"/>
  <c r="BF4702" i="7"/>
  <c r="BG4702" i="7" s="1"/>
  <c r="BH4702" i="7" s="1"/>
  <c r="BI4702" i="7"/>
  <c r="BF4703" i="7"/>
  <c r="BG4703" i="7" s="1"/>
  <c r="BH4703" i="7" s="1"/>
  <c r="BI4703" i="7"/>
  <c r="BF4704" i="7"/>
  <c r="BG4704" i="7" s="1"/>
  <c r="BH4704" i="7" s="1"/>
  <c r="BI4704" i="7"/>
  <c r="BF4705" i="7"/>
  <c r="BG4705" i="7" s="1"/>
  <c r="BH4705" i="7" s="1"/>
  <c r="BI4705" i="7"/>
  <c r="BF4706" i="7"/>
  <c r="BG4706" i="7" s="1"/>
  <c r="BH4706" i="7" s="1"/>
  <c r="BI4706" i="7"/>
  <c r="BF4707" i="7"/>
  <c r="BG4707" i="7" s="1"/>
  <c r="BH4707" i="7" s="1"/>
  <c r="BI4707" i="7"/>
  <c r="BF4708" i="7"/>
  <c r="BG4708" i="7" s="1"/>
  <c r="BH4708" i="7" s="1"/>
  <c r="BI4708" i="7"/>
  <c r="BF4709" i="7"/>
  <c r="BG4709" i="7" s="1"/>
  <c r="BH4709" i="7" s="1"/>
  <c r="BI4709" i="7"/>
  <c r="BF4710" i="7"/>
  <c r="BG4710" i="7" s="1"/>
  <c r="BH4710" i="7" s="1"/>
  <c r="BI4710" i="7"/>
  <c r="BF4711" i="7"/>
  <c r="BG4711" i="7" s="1"/>
  <c r="BH4711" i="7" s="1"/>
  <c r="BI4711" i="7"/>
  <c r="BF4712" i="7"/>
  <c r="BG4712" i="7" s="1"/>
  <c r="BH4712" i="7" s="1"/>
  <c r="BI4712" i="7"/>
  <c r="BF4713" i="7"/>
  <c r="BG4713" i="7" s="1"/>
  <c r="BH4713" i="7" s="1"/>
  <c r="BI4713" i="7"/>
  <c r="BF4714" i="7"/>
  <c r="BG4714" i="7" s="1"/>
  <c r="BH4714" i="7" s="1"/>
  <c r="BI4714" i="7"/>
  <c r="BF4715" i="7"/>
  <c r="BG4715" i="7" s="1"/>
  <c r="BH4715" i="7" s="1"/>
  <c r="BI4715" i="7"/>
  <c r="BF4716" i="7"/>
  <c r="BG4716" i="7" s="1"/>
  <c r="BH4716" i="7" s="1"/>
  <c r="BI4716" i="7"/>
  <c r="BF4717" i="7"/>
  <c r="BG4717" i="7" s="1"/>
  <c r="BH4717" i="7" s="1"/>
  <c r="BI4717" i="7"/>
  <c r="BF4718" i="7"/>
  <c r="BG4718" i="7" s="1"/>
  <c r="BH4718" i="7" s="1"/>
  <c r="BI4718" i="7"/>
  <c r="BF4719" i="7"/>
  <c r="BG4719" i="7" s="1"/>
  <c r="BH4719" i="7" s="1"/>
  <c r="BI4719" i="7"/>
  <c r="BF4720" i="7"/>
  <c r="BG4720" i="7" s="1"/>
  <c r="BH4720" i="7" s="1"/>
  <c r="BI4720" i="7"/>
  <c r="BF4721" i="7"/>
  <c r="BG4721" i="7" s="1"/>
  <c r="BH4721" i="7" s="1"/>
  <c r="BI4721" i="7"/>
  <c r="BF4722" i="7"/>
  <c r="BG4722" i="7" s="1"/>
  <c r="BH4722" i="7" s="1"/>
  <c r="BI4722" i="7"/>
  <c r="BF4723" i="7"/>
  <c r="BG4723" i="7" s="1"/>
  <c r="BH4723" i="7" s="1"/>
  <c r="BI4723" i="7"/>
  <c r="BF4724" i="7"/>
  <c r="BG4724" i="7" s="1"/>
  <c r="BH4724" i="7" s="1"/>
  <c r="BI4724" i="7"/>
  <c r="BF4725" i="7"/>
  <c r="BG4725" i="7" s="1"/>
  <c r="BH4725" i="7" s="1"/>
  <c r="BI4725" i="7"/>
  <c r="BF4726" i="7"/>
  <c r="BG4726" i="7" s="1"/>
  <c r="BH4726" i="7" s="1"/>
  <c r="BI4726" i="7"/>
  <c r="BF4727" i="7"/>
  <c r="BG4727" i="7" s="1"/>
  <c r="BH4727" i="7" s="1"/>
  <c r="BI4727" i="7"/>
  <c r="BF4728" i="7"/>
  <c r="BG4728" i="7" s="1"/>
  <c r="BH4728" i="7" s="1"/>
  <c r="BI4728" i="7"/>
  <c r="BF4729" i="7"/>
  <c r="BG4729" i="7" s="1"/>
  <c r="BH4729" i="7" s="1"/>
  <c r="BI4729" i="7"/>
  <c r="BF4730" i="7"/>
  <c r="BG4730" i="7" s="1"/>
  <c r="BH4730" i="7" s="1"/>
  <c r="BI4730" i="7"/>
  <c r="BF4731" i="7"/>
  <c r="BG4731" i="7" s="1"/>
  <c r="BH4731" i="7" s="1"/>
  <c r="BI4731" i="7"/>
  <c r="BF4732" i="7"/>
  <c r="BG4732" i="7" s="1"/>
  <c r="BH4732" i="7" s="1"/>
  <c r="BI4732" i="7"/>
  <c r="BF4733" i="7"/>
  <c r="BG4733" i="7" s="1"/>
  <c r="BH4733" i="7" s="1"/>
  <c r="BI4733" i="7"/>
  <c r="BF4734" i="7"/>
  <c r="BG4734" i="7" s="1"/>
  <c r="BH4734" i="7" s="1"/>
  <c r="BI4734" i="7"/>
  <c r="BF4735" i="7"/>
  <c r="BG4735" i="7" s="1"/>
  <c r="BH4735" i="7" s="1"/>
  <c r="BI4735" i="7"/>
  <c r="BF4736" i="7"/>
  <c r="BG4736" i="7" s="1"/>
  <c r="BH4736" i="7" s="1"/>
  <c r="BI4736" i="7"/>
  <c r="BF4737" i="7"/>
  <c r="BG4737" i="7" s="1"/>
  <c r="BH4737" i="7" s="1"/>
  <c r="BI4737" i="7"/>
  <c r="BF4738" i="7"/>
  <c r="BG4738" i="7" s="1"/>
  <c r="BH4738" i="7" s="1"/>
  <c r="BI4738" i="7"/>
  <c r="BF4739" i="7"/>
  <c r="BG4739" i="7" s="1"/>
  <c r="BH4739" i="7" s="1"/>
  <c r="BI4739" i="7"/>
  <c r="BF4740" i="7"/>
  <c r="BG4740" i="7" s="1"/>
  <c r="BH4740" i="7" s="1"/>
  <c r="BI4740" i="7"/>
  <c r="BF4741" i="7"/>
  <c r="BG4741" i="7" s="1"/>
  <c r="BH4741" i="7" s="1"/>
  <c r="BI4741" i="7"/>
  <c r="BF4742" i="7"/>
  <c r="BG4742" i="7" s="1"/>
  <c r="BH4742" i="7" s="1"/>
  <c r="BI4742" i="7"/>
  <c r="BF4743" i="7"/>
  <c r="BG4743" i="7" s="1"/>
  <c r="BH4743" i="7" s="1"/>
  <c r="BI4743" i="7"/>
  <c r="BF4744" i="7"/>
  <c r="BG4744" i="7" s="1"/>
  <c r="BH4744" i="7" s="1"/>
  <c r="BI4744" i="7"/>
  <c r="BF4745" i="7"/>
  <c r="BG4745" i="7" s="1"/>
  <c r="BH4745" i="7" s="1"/>
  <c r="BI4745" i="7"/>
  <c r="BF4746" i="7"/>
  <c r="BG4746" i="7" s="1"/>
  <c r="BH4746" i="7" s="1"/>
  <c r="BI4746" i="7"/>
  <c r="BF4747" i="7"/>
  <c r="BG4747" i="7" s="1"/>
  <c r="BH4747" i="7" s="1"/>
  <c r="BI4747" i="7"/>
  <c r="BF4748" i="7"/>
  <c r="BG4748" i="7" s="1"/>
  <c r="BH4748" i="7" s="1"/>
  <c r="BI4748" i="7"/>
  <c r="BF4749" i="7"/>
  <c r="BG4749" i="7" s="1"/>
  <c r="BH4749" i="7" s="1"/>
  <c r="BI4749" i="7"/>
  <c r="BF4750" i="7"/>
  <c r="BG4750" i="7" s="1"/>
  <c r="BH4750" i="7" s="1"/>
  <c r="BI4750" i="7"/>
  <c r="BF4751" i="7"/>
  <c r="BG4751" i="7" s="1"/>
  <c r="BH4751" i="7" s="1"/>
  <c r="BI4751" i="7"/>
  <c r="BF4752" i="7"/>
  <c r="BG4752" i="7" s="1"/>
  <c r="BH4752" i="7" s="1"/>
  <c r="BI4752" i="7"/>
  <c r="BF4753" i="7"/>
  <c r="BG4753" i="7" s="1"/>
  <c r="BH4753" i="7" s="1"/>
  <c r="BI4753" i="7"/>
  <c r="BF4754" i="7"/>
  <c r="BG4754" i="7" s="1"/>
  <c r="BH4754" i="7" s="1"/>
  <c r="BI4754" i="7"/>
  <c r="BF4755" i="7"/>
  <c r="BG4755" i="7" s="1"/>
  <c r="BH4755" i="7" s="1"/>
  <c r="BI4755" i="7"/>
  <c r="BF4756" i="7"/>
  <c r="BG4756" i="7" s="1"/>
  <c r="BH4756" i="7" s="1"/>
  <c r="BI4756" i="7"/>
  <c r="BF4757" i="7"/>
  <c r="BG4757" i="7" s="1"/>
  <c r="BH4757" i="7" s="1"/>
  <c r="BI4757" i="7"/>
  <c r="BF4758" i="7"/>
  <c r="BG4758" i="7" s="1"/>
  <c r="BH4758" i="7" s="1"/>
  <c r="BI4758" i="7"/>
  <c r="BF4759" i="7"/>
  <c r="BG4759" i="7" s="1"/>
  <c r="BH4759" i="7" s="1"/>
  <c r="BI4759" i="7"/>
  <c r="BF4760" i="7"/>
  <c r="BG4760" i="7" s="1"/>
  <c r="BH4760" i="7" s="1"/>
  <c r="BI4760" i="7"/>
  <c r="BF4761" i="7"/>
  <c r="BG4761" i="7" s="1"/>
  <c r="BH4761" i="7" s="1"/>
  <c r="BI4761" i="7"/>
  <c r="BF4762" i="7"/>
  <c r="BG4762" i="7" s="1"/>
  <c r="BH4762" i="7" s="1"/>
  <c r="BI4762" i="7"/>
  <c r="BF4763" i="7"/>
  <c r="BG4763" i="7" s="1"/>
  <c r="BH4763" i="7" s="1"/>
  <c r="BI4763" i="7"/>
  <c r="BF4764" i="7"/>
  <c r="BG4764" i="7" s="1"/>
  <c r="BH4764" i="7" s="1"/>
  <c r="BI4764" i="7"/>
  <c r="BF4765" i="7"/>
  <c r="BG4765" i="7" s="1"/>
  <c r="BH4765" i="7" s="1"/>
  <c r="BI4765" i="7"/>
  <c r="BF4766" i="7"/>
  <c r="BG4766" i="7" s="1"/>
  <c r="BH4766" i="7" s="1"/>
  <c r="BI4766" i="7"/>
  <c r="BF4767" i="7"/>
  <c r="BG4767" i="7" s="1"/>
  <c r="BH4767" i="7" s="1"/>
  <c r="BI4767" i="7"/>
  <c r="BF4768" i="7"/>
  <c r="BG4768" i="7" s="1"/>
  <c r="BH4768" i="7" s="1"/>
  <c r="BI4768" i="7"/>
  <c r="BF4769" i="7"/>
  <c r="BG4769" i="7" s="1"/>
  <c r="BH4769" i="7" s="1"/>
  <c r="BI4769" i="7"/>
  <c r="BF4770" i="7"/>
  <c r="BG4770" i="7" s="1"/>
  <c r="BH4770" i="7" s="1"/>
  <c r="BI4770" i="7"/>
  <c r="BF4771" i="7"/>
  <c r="BG4771" i="7" s="1"/>
  <c r="BH4771" i="7" s="1"/>
  <c r="BI4771" i="7"/>
  <c r="BF4772" i="7"/>
  <c r="BG4772" i="7" s="1"/>
  <c r="BH4772" i="7" s="1"/>
  <c r="BI4772" i="7"/>
  <c r="BF4773" i="7"/>
  <c r="BG4773" i="7" s="1"/>
  <c r="BH4773" i="7" s="1"/>
  <c r="BI4773" i="7"/>
  <c r="BF4774" i="7"/>
  <c r="BG4774" i="7" s="1"/>
  <c r="BH4774" i="7" s="1"/>
  <c r="BI4774" i="7"/>
  <c r="BF4775" i="7"/>
  <c r="BG4775" i="7" s="1"/>
  <c r="BH4775" i="7" s="1"/>
  <c r="BI4775" i="7"/>
  <c r="BF4776" i="7"/>
  <c r="BG4776" i="7" s="1"/>
  <c r="BH4776" i="7" s="1"/>
  <c r="BI4776" i="7"/>
  <c r="BF4777" i="7"/>
  <c r="BG4777" i="7" s="1"/>
  <c r="BH4777" i="7" s="1"/>
  <c r="BI4777" i="7"/>
  <c r="BF4778" i="7"/>
  <c r="BG4778" i="7" s="1"/>
  <c r="BH4778" i="7" s="1"/>
  <c r="BI4778" i="7"/>
  <c r="BF4779" i="7"/>
  <c r="BG4779" i="7" s="1"/>
  <c r="BH4779" i="7" s="1"/>
  <c r="BI4779" i="7"/>
  <c r="BF4780" i="7"/>
  <c r="BG4780" i="7" s="1"/>
  <c r="BH4780" i="7" s="1"/>
  <c r="BI4780" i="7"/>
  <c r="BF4781" i="7"/>
  <c r="BG4781" i="7" s="1"/>
  <c r="BH4781" i="7" s="1"/>
  <c r="BI4781" i="7"/>
  <c r="BF4782" i="7"/>
  <c r="BG4782" i="7" s="1"/>
  <c r="BH4782" i="7" s="1"/>
  <c r="BI4782" i="7"/>
  <c r="BF4783" i="7"/>
  <c r="BG4783" i="7" s="1"/>
  <c r="BH4783" i="7" s="1"/>
  <c r="BI4783" i="7"/>
  <c r="BF4784" i="7"/>
  <c r="BG4784" i="7" s="1"/>
  <c r="BH4784" i="7" s="1"/>
  <c r="BI4784" i="7"/>
  <c r="BF4785" i="7"/>
  <c r="BG4785" i="7" s="1"/>
  <c r="BH4785" i="7" s="1"/>
  <c r="BI4785" i="7"/>
  <c r="BF4786" i="7"/>
  <c r="BG4786" i="7" s="1"/>
  <c r="BH4786" i="7" s="1"/>
  <c r="BI4786" i="7"/>
  <c r="BF4787" i="7"/>
  <c r="BG4787" i="7" s="1"/>
  <c r="BH4787" i="7" s="1"/>
  <c r="BI4787" i="7"/>
  <c r="BF4788" i="7"/>
  <c r="BG4788" i="7" s="1"/>
  <c r="BH4788" i="7" s="1"/>
  <c r="BI4788" i="7"/>
  <c r="BF4789" i="7"/>
  <c r="BG4789" i="7" s="1"/>
  <c r="BH4789" i="7" s="1"/>
  <c r="BI4789" i="7"/>
  <c r="BF4790" i="7"/>
  <c r="BG4790" i="7" s="1"/>
  <c r="BH4790" i="7" s="1"/>
  <c r="BI4790" i="7"/>
  <c r="BF4791" i="7"/>
  <c r="BG4791" i="7" s="1"/>
  <c r="BH4791" i="7" s="1"/>
  <c r="BI4791" i="7"/>
  <c r="BF4792" i="7"/>
  <c r="BG4792" i="7" s="1"/>
  <c r="BH4792" i="7" s="1"/>
  <c r="BI4792" i="7"/>
  <c r="BF4793" i="7"/>
  <c r="BG4793" i="7" s="1"/>
  <c r="BH4793" i="7" s="1"/>
  <c r="BI4793" i="7"/>
  <c r="BF4794" i="7"/>
  <c r="BG4794" i="7" s="1"/>
  <c r="BH4794" i="7" s="1"/>
  <c r="BI4794" i="7"/>
  <c r="BF4795" i="7"/>
  <c r="BG4795" i="7" s="1"/>
  <c r="BH4795" i="7" s="1"/>
  <c r="BI4795" i="7"/>
  <c r="BF4796" i="7"/>
  <c r="BG4796" i="7" s="1"/>
  <c r="BH4796" i="7" s="1"/>
  <c r="BI4796" i="7"/>
  <c r="BF4797" i="7"/>
  <c r="BG4797" i="7" s="1"/>
  <c r="BH4797" i="7" s="1"/>
  <c r="BI4797" i="7"/>
  <c r="BF4798" i="7"/>
  <c r="BG4798" i="7" s="1"/>
  <c r="BH4798" i="7" s="1"/>
  <c r="BI4798" i="7"/>
  <c r="BF4799" i="7"/>
  <c r="BG4799" i="7" s="1"/>
  <c r="BH4799" i="7" s="1"/>
  <c r="BI4799" i="7"/>
  <c r="BF4800" i="7"/>
  <c r="BG4800" i="7" s="1"/>
  <c r="BH4800" i="7" s="1"/>
  <c r="BI4800" i="7"/>
  <c r="BF4801" i="7"/>
  <c r="BG4801" i="7" s="1"/>
  <c r="BH4801" i="7" s="1"/>
  <c r="BI4801" i="7"/>
  <c r="BF4802" i="7"/>
  <c r="BG4802" i="7" s="1"/>
  <c r="BH4802" i="7" s="1"/>
  <c r="BI4802" i="7"/>
  <c r="BF4803" i="7"/>
  <c r="BG4803" i="7" s="1"/>
  <c r="BH4803" i="7" s="1"/>
  <c r="BI4803" i="7"/>
  <c r="BF4804" i="7"/>
  <c r="BG4804" i="7" s="1"/>
  <c r="BH4804" i="7" s="1"/>
  <c r="BI4804" i="7"/>
  <c r="BF4805" i="7"/>
  <c r="BG4805" i="7" s="1"/>
  <c r="BH4805" i="7" s="1"/>
  <c r="BI4805" i="7"/>
  <c r="BF4806" i="7"/>
  <c r="BG4806" i="7" s="1"/>
  <c r="BH4806" i="7" s="1"/>
  <c r="BI4806" i="7"/>
  <c r="BF4807" i="7"/>
  <c r="BG4807" i="7" s="1"/>
  <c r="BH4807" i="7" s="1"/>
  <c r="BI4807" i="7"/>
  <c r="BF4808" i="7"/>
  <c r="BG4808" i="7" s="1"/>
  <c r="BH4808" i="7" s="1"/>
  <c r="BI4808" i="7"/>
  <c r="BF4809" i="7"/>
  <c r="BG4809" i="7" s="1"/>
  <c r="BH4809" i="7" s="1"/>
  <c r="BI4809" i="7"/>
  <c r="BF4810" i="7"/>
  <c r="BG4810" i="7" s="1"/>
  <c r="BH4810" i="7" s="1"/>
  <c r="BI4810" i="7"/>
  <c r="BF4811" i="7"/>
  <c r="BG4811" i="7" s="1"/>
  <c r="BH4811" i="7" s="1"/>
  <c r="BI4811" i="7"/>
  <c r="BF4812" i="7"/>
  <c r="BG4812" i="7" s="1"/>
  <c r="BH4812" i="7" s="1"/>
  <c r="BI4812" i="7"/>
  <c r="BF4813" i="7"/>
  <c r="BG4813" i="7" s="1"/>
  <c r="BH4813" i="7" s="1"/>
  <c r="BI4813" i="7"/>
  <c r="BF4814" i="7"/>
  <c r="BG4814" i="7" s="1"/>
  <c r="BH4814" i="7" s="1"/>
  <c r="BI4814" i="7"/>
  <c r="BF4815" i="7"/>
  <c r="BG4815" i="7" s="1"/>
  <c r="BH4815" i="7" s="1"/>
  <c r="BI4815" i="7"/>
  <c r="BF4816" i="7"/>
  <c r="BG4816" i="7" s="1"/>
  <c r="BH4816" i="7" s="1"/>
  <c r="BI4816" i="7"/>
  <c r="BF4817" i="7"/>
  <c r="BG4817" i="7" s="1"/>
  <c r="BH4817" i="7" s="1"/>
  <c r="BI4817" i="7"/>
  <c r="BF4818" i="7"/>
  <c r="BG4818" i="7" s="1"/>
  <c r="BH4818" i="7" s="1"/>
  <c r="BI4818" i="7"/>
  <c r="BF4819" i="7"/>
  <c r="BG4819" i="7" s="1"/>
  <c r="BH4819" i="7" s="1"/>
  <c r="BI4819" i="7"/>
  <c r="BF4820" i="7"/>
  <c r="BG4820" i="7" s="1"/>
  <c r="BH4820" i="7" s="1"/>
  <c r="BI4820" i="7"/>
  <c r="BF4821" i="7"/>
  <c r="BG4821" i="7" s="1"/>
  <c r="BH4821" i="7" s="1"/>
  <c r="BI4821" i="7"/>
  <c r="BF4822" i="7"/>
  <c r="BG4822" i="7" s="1"/>
  <c r="BH4822" i="7" s="1"/>
  <c r="BI4822" i="7"/>
  <c r="BF4823" i="7"/>
  <c r="BG4823" i="7" s="1"/>
  <c r="BH4823" i="7" s="1"/>
  <c r="BI4823" i="7"/>
  <c r="BF4824" i="7"/>
  <c r="BG4824" i="7" s="1"/>
  <c r="BH4824" i="7" s="1"/>
  <c r="BI4824" i="7"/>
  <c r="BF4825" i="7"/>
  <c r="BG4825" i="7" s="1"/>
  <c r="BH4825" i="7" s="1"/>
  <c r="BI4825" i="7"/>
  <c r="BF4826" i="7"/>
  <c r="BG4826" i="7" s="1"/>
  <c r="BH4826" i="7" s="1"/>
  <c r="BI4826" i="7"/>
  <c r="BF4827" i="7"/>
  <c r="BG4827" i="7" s="1"/>
  <c r="BH4827" i="7" s="1"/>
  <c r="BI4827" i="7"/>
  <c r="BF4828" i="7"/>
  <c r="BG4828" i="7" s="1"/>
  <c r="BH4828" i="7" s="1"/>
  <c r="BI4828" i="7"/>
  <c r="BF2" i="7"/>
  <c r="BG2" i="7" s="1"/>
  <c r="BH2" i="7" s="1"/>
  <c r="BF3" i="7"/>
  <c r="BG3" i="7" s="1"/>
  <c r="BH3" i="7" s="1"/>
  <c r="BF4" i="7"/>
  <c r="BG4" i="7" s="1"/>
  <c r="BH4" i="7" s="1"/>
  <c r="BF5" i="7"/>
  <c r="BG5" i="7" s="1"/>
  <c r="BH5" i="7" s="1"/>
  <c r="BF6" i="7"/>
  <c r="BG6" i="7" s="1"/>
  <c r="BH6" i="7" s="1"/>
  <c r="BF7" i="7"/>
  <c r="BG7" i="7" s="1"/>
  <c r="BH7" i="7" s="1"/>
  <c r="BF8" i="7"/>
  <c r="BG8" i="7" s="1"/>
  <c r="BH8" i="7" s="1"/>
  <c r="BF9" i="7"/>
  <c r="BG9" i="7" s="1"/>
  <c r="BH9" i="7" s="1"/>
  <c r="BF10" i="7"/>
  <c r="BG10" i="7" s="1"/>
  <c r="BH10" i="7" s="1"/>
  <c r="BF11" i="7"/>
  <c r="BG11" i="7" s="1"/>
  <c r="BH11" i="7" s="1"/>
  <c r="BF12" i="7"/>
  <c r="BG12" i="7" s="1"/>
  <c r="BH12" i="7" s="1"/>
  <c r="BF13" i="7"/>
  <c r="BG13" i="7" s="1"/>
  <c r="BH13" i="7" s="1"/>
  <c r="BF14" i="7"/>
  <c r="BG14" i="7" s="1"/>
  <c r="BH14" i="7" s="1"/>
  <c r="BF15" i="7"/>
  <c r="BG15" i="7" s="1"/>
  <c r="BH15" i="7" s="1"/>
  <c r="BF16" i="7"/>
  <c r="BG16" i="7" s="1"/>
  <c r="BH16" i="7" s="1"/>
  <c r="BF17" i="7"/>
  <c r="BG17" i="7" s="1"/>
  <c r="BH17" i="7" s="1"/>
  <c r="BF18" i="7"/>
  <c r="BG18" i="7" s="1"/>
  <c r="BH18" i="7" s="1"/>
  <c r="BF19" i="7"/>
  <c r="BG19" i="7" s="1"/>
  <c r="BH19" i="7" s="1"/>
  <c r="BF20" i="7"/>
  <c r="BG20" i="7" s="1"/>
  <c r="BH20" i="7" s="1"/>
  <c r="BF21" i="7"/>
  <c r="BG21" i="7" s="1"/>
  <c r="BH21" i="7" s="1"/>
  <c r="BF22" i="7"/>
  <c r="BG22" i="7" s="1"/>
  <c r="BH22" i="7" s="1"/>
  <c r="BF23" i="7"/>
  <c r="BG23" i="7" s="1"/>
  <c r="BH23" i="7" s="1"/>
  <c r="BF24" i="7"/>
  <c r="BG24" i="7" s="1"/>
  <c r="BH24" i="7" s="1"/>
  <c r="BF25" i="7"/>
  <c r="BG25" i="7" s="1"/>
  <c r="BH25" i="7" s="1"/>
  <c r="BF26" i="7"/>
  <c r="BG26" i="7" s="1"/>
  <c r="BH26" i="7" s="1"/>
  <c r="BF27" i="7"/>
  <c r="BG27" i="7" s="1"/>
  <c r="BH27" i="7" s="1"/>
  <c r="BF28" i="7"/>
  <c r="BG28" i="7" s="1"/>
  <c r="BH28" i="7" s="1"/>
  <c r="BF29" i="7"/>
  <c r="BG29" i="7" s="1"/>
  <c r="BH29" i="7" s="1"/>
  <c r="BF30" i="7"/>
  <c r="BG30" i="7" s="1"/>
  <c r="BH30" i="7" s="1"/>
  <c r="BF31" i="7"/>
  <c r="BG31" i="7" s="1"/>
  <c r="BH31" i="7" s="1"/>
  <c r="BF32" i="7"/>
  <c r="BG32" i="7" s="1"/>
  <c r="BH32" i="7" s="1"/>
  <c r="BF33" i="7"/>
  <c r="BG33" i="7" s="1"/>
  <c r="BH33" i="7" s="1"/>
  <c r="BF34" i="7"/>
  <c r="BG34" i="7" s="1"/>
  <c r="BH34" i="7" s="1"/>
  <c r="BF35" i="7"/>
  <c r="BG35" i="7" s="1"/>
  <c r="BH35" i="7" s="1"/>
  <c r="BF36" i="7"/>
  <c r="BG36" i="7" s="1"/>
  <c r="BH36" i="7" s="1"/>
  <c r="BF37" i="7"/>
  <c r="BG37" i="7" s="1"/>
  <c r="BH37" i="7" s="1"/>
  <c r="BF38" i="7"/>
  <c r="BG38" i="7" s="1"/>
  <c r="BH38" i="7" s="1"/>
  <c r="BF39" i="7"/>
  <c r="BG39" i="7" s="1"/>
  <c r="BH39" i="7" s="1"/>
  <c r="BF40" i="7"/>
  <c r="BG40" i="7" s="1"/>
  <c r="BH40" i="7" s="1"/>
  <c r="BF41" i="7"/>
  <c r="BG41" i="7" s="1"/>
  <c r="BH41" i="7" s="1"/>
  <c r="BF42" i="7"/>
  <c r="BG42" i="7" s="1"/>
  <c r="BH42" i="7" s="1"/>
  <c r="BF43" i="7"/>
  <c r="BG43" i="7" s="1"/>
  <c r="BH43" i="7" s="1"/>
  <c r="BF44" i="7"/>
  <c r="BG44" i="7" s="1"/>
  <c r="BH44" i="7" s="1"/>
  <c r="BF45" i="7"/>
  <c r="BG45" i="7" s="1"/>
  <c r="BH45" i="7" s="1"/>
  <c r="BF46" i="7"/>
  <c r="BG46" i="7" s="1"/>
  <c r="BH46" i="7" s="1"/>
  <c r="BF47" i="7"/>
  <c r="BG47" i="7" s="1"/>
  <c r="BH47" i="7" s="1"/>
  <c r="BF48" i="7"/>
  <c r="BG48" i="7" s="1"/>
  <c r="BH48" i="7" s="1"/>
  <c r="BF49" i="7"/>
  <c r="BG49" i="7" s="1"/>
  <c r="BH49" i="7" s="1"/>
  <c r="BF50" i="7"/>
  <c r="BG50" i="7" s="1"/>
  <c r="BH50" i="7" s="1"/>
  <c r="BF51" i="7"/>
  <c r="BG51" i="7" s="1"/>
  <c r="BH51" i="7" s="1"/>
  <c r="BF52" i="7"/>
  <c r="BG52" i="7" s="1"/>
  <c r="BH52" i="7" s="1"/>
  <c r="BF53" i="7"/>
  <c r="BG53" i="7" s="1"/>
  <c r="BH53" i="7" s="1"/>
  <c r="BF54" i="7"/>
  <c r="BG54" i="7" s="1"/>
  <c r="BH54" i="7" s="1"/>
  <c r="BF55" i="7"/>
  <c r="BG55" i="7" s="1"/>
  <c r="BH55" i="7" s="1"/>
  <c r="BF56" i="7"/>
  <c r="BG56" i="7" s="1"/>
  <c r="BH56" i="7" s="1"/>
  <c r="BF57" i="7"/>
  <c r="BG57" i="7" s="1"/>
  <c r="BH57" i="7" s="1"/>
  <c r="BF58" i="7"/>
  <c r="BG58" i="7" s="1"/>
  <c r="BH58" i="7" s="1"/>
  <c r="BF59" i="7"/>
  <c r="BG59" i="7" s="1"/>
  <c r="BH59" i="7" s="1"/>
  <c r="BF60" i="7"/>
  <c r="BG60" i="7" s="1"/>
  <c r="BH60" i="7" s="1"/>
  <c r="BF61" i="7"/>
  <c r="BG61" i="7" s="1"/>
  <c r="BH61" i="7" s="1"/>
  <c r="BF62" i="7"/>
  <c r="BG62" i="7" s="1"/>
  <c r="BH62" i="7" s="1"/>
  <c r="BF63" i="7"/>
  <c r="BG63" i="7" s="1"/>
  <c r="BH63" i="7" s="1"/>
  <c r="BF64" i="7"/>
  <c r="BG64" i="7" s="1"/>
  <c r="BH64" i="7" s="1"/>
  <c r="BF65" i="7"/>
  <c r="BG65" i="7" s="1"/>
  <c r="BH65" i="7" s="1"/>
  <c r="BF66" i="7"/>
  <c r="BG66" i="7" s="1"/>
  <c r="BH66" i="7" s="1"/>
  <c r="BF67" i="7"/>
  <c r="BG67" i="7" s="1"/>
  <c r="BH67" i="7" s="1"/>
  <c r="BF68" i="7"/>
  <c r="BG68" i="7" s="1"/>
  <c r="BH68" i="7" s="1"/>
  <c r="BF69" i="7"/>
  <c r="BG69" i="7" s="1"/>
  <c r="BH69" i="7" s="1"/>
  <c r="BF70" i="7"/>
  <c r="BG70" i="7" s="1"/>
  <c r="BH70" i="7" s="1"/>
  <c r="BF71" i="7"/>
  <c r="BG71" i="7" s="1"/>
  <c r="BH71" i="7" s="1"/>
  <c r="BF72" i="7"/>
  <c r="BG72" i="7" s="1"/>
  <c r="BH72" i="7" s="1"/>
  <c r="BF73" i="7"/>
  <c r="BG73" i="7" s="1"/>
  <c r="BH73" i="7" s="1"/>
  <c r="BF74" i="7"/>
  <c r="BG74" i="7" s="1"/>
  <c r="BH74" i="7" s="1"/>
  <c r="BF75" i="7"/>
  <c r="BG75" i="7" s="1"/>
  <c r="BH75" i="7" s="1"/>
  <c r="BF76" i="7"/>
  <c r="BG76" i="7" s="1"/>
  <c r="BH76" i="7" s="1"/>
  <c r="BF77" i="7"/>
  <c r="BG77" i="7" s="1"/>
  <c r="BH77" i="7" s="1"/>
  <c r="BF78" i="7"/>
  <c r="BG78" i="7" s="1"/>
  <c r="BH78" i="7" s="1"/>
  <c r="BF79" i="7"/>
  <c r="BG79" i="7" s="1"/>
  <c r="BH79" i="7" s="1"/>
  <c r="BF80" i="7"/>
  <c r="BG80" i="7" s="1"/>
  <c r="BH80" i="7" s="1"/>
  <c r="BF81" i="7"/>
  <c r="BG81" i="7" s="1"/>
  <c r="BH81" i="7" s="1"/>
  <c r="BF82" i="7"/>
  <c r="BG82" i="7" s="1"/>
  <c r="BH82" i="7" s="1"/>
  <c r="BF83" i="7"/>
  <c r="BG83" i="7" s="1"/>
  <c r="BH83" i="7" s="1"/>
  <c r="BF84" i="7"/>
  <c r="BG84" i="7" s="1"/>
  <c r="BH84" i="7" s="1"/>
  <c r="BF85" i="7"/>
  <c r="BG85" i="7" s="1"/>
  <c r="BH85" i="7" s="1"/>
  <c r="BF86" i="7"/>
  <c r="BG86" i="7" s="1"/>
  <c r="BH86" i="7" s="1"/>
  <c r="BF87" i="7"/>
  <c r="BG87" i="7" s="1"/>
  <c r="BH87" i="7" s="1"/>
  <c r="BF88" i="7"/>
  <c r="BG88" i="7" s="1"/>
  <c r="BH88" i="7" s="1"/>
  <c r="BF89" i="7"/>
  <c r="BG89" i="7" s="1"/>
  <c r="BH89" i="7" s="1"/>
  <c r="BF90" i="7"/>
  <c r="BG90" i="7" s="1"/>
  <c r="BH90" i="7" s="1"/>
  <c r="BF91" i="7"/>
  <c r="BG91" i="7" s="1"/>
  <c r="BH91" i="7" s="1"/>
  <c r="BF92" i="7"/>
  <c r="BG92" i="7" s="1"/>
  <c r="BH92" i="7" s="1"/>
  <c r="BF93" i="7"/>
  <c r="BG93" i="7" s="1"/>
  <c r="BH93" i="7" s="1"/>
  <c r="BF94" i="7"/>
  <c r="BG94" i="7" s="1"/>
  <c r="BH94" i="7" s="1"/>
  <c r="BF95" i="7"/>
  <c r="BG95" i="7" s="1"/>
  <c r="BH95" i="7" s="1"/>
  <c r="BF96" i="7"/>
  <c r="BG96" i="7" s="1"/>
  <c r="BH96" i="7" s="1"/>
  <c r="BF97" i="7"/>
  <c r="BG97" i="7" s="1"/>
  <c r="BH97" i="7" s="1"/>
  <c r="BF98" i="7"/>
  <c r="BG98" i="7" s="1"/>
  <c r="BH98" i="7" s="1"/>
  <c r="BF99" i="7"/>
  <c r="BG99" i="7" s="1"/>
  <c r="BH99" i="7" s="1"/>
  <c r="BF100" i="7"/>
  <c r="BG100" i="7" s="1"/>
  <c r="BH100" i="7" s="1"/>
  <c r="BF101" i="7"/>
  <c r="BG101" i="7" s="1"/>
  <c r="BH101" i="7" s="1"/>
  <c r="BF102" i="7"/>
  <c r="BG102" i="7" s="1"/>
  <c r="BH102" i="7" s="1"/>
  <c r="BF103" i="7"/>
  <c r="BG103" i="7" s="1"/>
  <c r="BH103" i="7" s="1"/>
  <c r="BF104" i="7"/>
  <c r="BG104" i="7" s="1"/>
  <c r="BH104" i="7" s="1"/>
  <c r="BF105" i="7"/>
  <c r="BG105" i="7" s="1"/>
  <c r="BH105" i="7" s="1"/>
  <c r="BF106" i="7"/>
  <c r="BG106" i="7" s="1"/>
  <c r="BH106" i="7" s="1"/>
  <c r="BF107" i="7"/>
  <c r="BG107" i="7" s="1"/>
  <c r="BH107" i="7" s="1"/>
  <c r="BF108" i="7"/>
  <c r="BG108" i="7" s="1"/>
  <c r="BH108" i="7" s="1"/>
  <c r="BF109" i="7"/>
  <c r="BG109" i="7" s="1"/>
  <c r="BH109" i="7" s="1"/>
  <c r="BF110" i="7"/>
  <c r="BG110" i="7" s="1"/>
  <c r="BH110" i="7" s="1"/>
  <c r="BF111" i="7"/>
  <c r="BG111" i="7" s="1"/>
  <c r="BH111" i="7" s="1"/>
  <c r="BF112" i="7"/>
  <c r="BG112" i="7" s="1"/>
  <c r="BH112" i="7" s="1"/>
  <c r="BF113" i="7"/>
  <c r="BG113" i="7" s="1"/>
  <c r="BH113" i="7" s="1"/>
  <c r="BF114" i="7"/>
  <c r="BG114" i="7" s="1"/>
  <c r="BH114" i="7" s="1"/>
  <c r="BF115" i="7"/>
  <c r="BG115" i="7" s="1"/>
  <c r="BH115" i="7" s="1"/>
  <c r="BF116" i="7"/>
  <c r="BG116" i="7" s="1"/>
  <c r="BH116" i="7" s="1"/>
  <c r="BF117" i="7"/>
  <c r="BG117" i="7" s="1"/>
  <c r="BH117" i="7" s="1"/>
  <c r="BF118" i="7"/>
  <c r="BG118" i="7" s="1"/>
  <c r="BH118" i="7" s="1"/>
  <c r="BF119" i="7"/>
  <c r="BG119" i="7" s="1"/>
  <c r="BH119" i="7" s="1"/>
  <c r="BF120" i="7"/>
  <c r="BG120" i="7" s="1"/>
  <c r="BH120" i="7" s="1"/>
  <c r="BF121" i="7"/>
  <c r="BG121" i="7" s="1"/>
  <c r="BH121" i="7" s="1"/>
  <c r="BF122" i="7"/>
  <c r="BG122" i="7" s="1"/>
  <c r="BH122" i="7" s="1"/>
  <c r="BF123" i="7"/>
  <c r="BG123" i="7" s="1"/>
  <c r="BH123" i="7" s="1"/>
  <c r="BF124" i="7"/>
  <c r="BG124" i="7" s="1"/>
  <c r="BH124" i="7" s="1"/>
  <c r="BF125" i="7"/>
  <c r="BG125" i="7" s="1"/>
  <c r="BH125" i="7" s="1"/>
  <c r="BF126" i="7"/>
  <c r="BG126" i="7" s="1"/>
  <c r="BH126" i="7" s="1"/>
  <c r="BF127" i="7"/>
  <c r="BG127" i="7" s="1"/>
  <c r="BH127" i="7" s="1"/>
  <c r="BF128" i="7"/>
  <c r="BG128" i="7" s="1"/>
  <c r="BH128" i="7" s="1"/>
  <c r="BF129" i="7"/>
  <c r="BG129" i="7" s="1"/>
  <c r="BH129" i="7" s="1"/>
  <c r="BF130" i="7"/>
  <c r="BG130" i="7" s="1"/>
  <c r="BH130" i="7" s="1"/>
  <c r="BF131" i="7"/>
  <c r="BG131" i="7" s="1"/>
  <c r="BH131" i="7" s="1"/>
  <c r="BF132" i="7"/>
  <c r="BG132" i="7" s="1"/>
  <c r="BH132" i="7" s="1"/>
  <c r="BF133" i="7"/>
  <c r="BG133" i="7" s="1"/>
  <c r="BH133" i="7" s="1"/>
  <c r="BF134" i="7"/>
  <c r="BG134" i="7" s="1"/>
  <c r="BH134" i="7" s="1"/>
  <c r="BF135" i="7"/>
  <c r="BG135" i="7" s="1"/>
  <c r="BH135" i="7" s="1"/>
  <c r="BF136" i="7"/>
  <c r="BG136" i="7" s="1"/>
  <c r="BH136" i="7" s="1"/>
  <c r="BF137" i="7"/>
  <c r="BG137" i="7" s="1"/>
  <c r="BH137" i="7" s="1"/>
  <c r="BF138" i="7"/>
  <c r="BG138" i="7" s="1"/>
  <c r="BH138" i="7" s="1"/>
  <c r="BF139" i="7"/>
  <c r="BG139" i="7" s="1"/>
  <c r="BH139" i="7" s="1"/>
  <c r="BF140" i="7"/>
  <c r="BG140" i="7" s="1"/>
  <c r="BH140" i="7" s="1"/>
  <c r="BF141" i="7"/>
  <c r="BG141" i="7" s="1"/>
  <c r="BH141" i="7" s="1"/>
  <c r="BF142" i="7"/>
  <c r="BG142" i="7" s="1"/>
  <c r="BH142" i="7" s="1"/>
  <c r="BF143" i="7"/>
  <c r="BG143" i="7" s="1"/>
  <c r="BH143" i="7" s="1"/>
  <c r="BF144" i="7"/>
  <c r="BG144" i="7" s="1"/>
  <c r="BH144" i="7" s="1"/>
  <c r="BF145" i="7"/>
  <c r="BG145" i="7" s="1"/>
  <c r="BH145" i="7" s="1"/>
  <c r="BF146" i="7"/>
  <c r="BG146" i="7" s="1"/>
  <c r="BH146" i="7" s="1"/>
  <c r="BF147" i="7"/>
  <c r="BG147" i="7" s="1"/>
  <c r="BH147" i="7" s="1"/>
  <c r="BF148" i="7"/>
  <c r="BG148" i="7" s="1"/>
  <c r="BH148" i="7" s="1"/>
  <c r="BF149" i="7"/>
  <c r="BG149" i="7" s="1"/>
  <c r="BH149" i="7" s="1"/>
  <c r="BF150" i="7"/>
  <c r="BG150" i="7" s="1"/>
  <c r="BH150" i="7" s="1"/>
  <c r="BF151" i="7"/>
  <c r="BG151" i="7" s="1"/>
  <c r="BH151" i="7" s="1"/>
  <c r="BF152" i="7"/>
  <c r="BG152" i="7" s="1"/>
  <c r="BH152" i="7" s="1"/>
  <c r="BF153" i="7"/>
  <c r="BG153" i="7" s="1"/>
  <c r="BH153" i="7" s="1"/>
  <c r="BF154" i="7"/>
  <c r="BG154" i="7" s="1"/>
  <c r="BH154" i="7" s="1"/>
  <c r="BF155" i="7"/>
  <c r="BG155" i="7" s="1"/>
  <c r="BH155" i="7" s="1"/>
  <c r="BF156" i="7"/>
  <c r="BG156" i="7" s="1"/>
  <c r="BH156" i="7" s="1"/>
  <c r="BF157" i="7"/>
  <c r="BG157" i="7" s="1"/>
  <c r="BH157" i="7" s="1"/>
  <c r="BF158" i="7"/>
  <c r="BG158" i="7" s="1"/>
  <c r="BH158" i="7" s="1"/>
  <c r="BF159" i="7"/>
  <c r="BG159" i="7" s="1"/>
  <c r="BH159" i="7" s="1"/>
  <c r="BF160" i="7"/>
  <c r="BG160" i="7" s="1"/>
  <c r="BH160" i="7" s="1"/>
  <c r="BF161" i="7"/>
  <c r="BG161" i="7" s="1"/>
  <c r="BH161" i="7" s="1"/>
  <c r="BF162" i="7"/>
  <c r="BG162" i="7" s="1"/>
  <c r="BH162" i="7" s="1"/>
  <c r="BF163" i="7"/>
  <c r="BG163" i="7" s="1"/>
  <c r="BH163" i="7" s="1"/>
  <c r="BF164" i="7"/>
  <c r="BG164" i="7" s="1"/>
  <c r="BH164" i="7" s="1"/>
  <c r="BF165" i="7"/>
  <c r="BG165" i="7" s="1"/>
  <c r="BH165" i="7" s="1"/>
  <c r="BF166" i="7"/>
  <c r="BG166" i="7" s="1"/>
  <c r="BH166" i="7" s="1"/>
  <c r="BF167" i="7"/>
  <c r="BG167" i="7" s="1"/>
  <c r="BH167" i="7" s="1"/>
  <c r="BF168" i="7"/>
  <c r="BG168" i="7" s="1"/>
  <c r="BH168" i="7" s="1"/>
  <c r="BF169" i="7"/>
  <c r="BG169" i="7" s="1"/>
  <c r="BH169" i="7" s="1"/>
  <c r="BF170" i="7"/>
  <c r="BG170" i="7" s="1"/>
  <c r="BH170" i="7" s="1"/>
  <c r="BF171" i="7"/>
  <c r="BG171" i="7" s="1"/>
  <c r="BH171" i="7" s="1"/>
  <c r="BF172" i="7"/>
  <c r="BG172" i="7" s="1"/>
  <c r="BH172" i="7" s="1"/>
  <c r="BF173" i="7"/>
  <c r="BG173" i="7" s="1"/>
  <c r="BH173" i="7" s="1"/>
  <c r="BF174" i="7"/>
  <c r="BG174" i="7" s="1"/>
  <c r="BH174" i="7" s="1"/>
  <c r="BF175" i="7"/>
  <c r="BG175" i="7" s="1"/>
  <c r="BH175" i="7" s="1"/>
  <c r="BF176" i="7"/>
  <c r="BG176" i="7" s="1"/>
  <c r="BH176" i="7" s="1"/>
  <c r="BF177" i="7"/>
  <c r="BG177" i="7" s="1"/>
  <c r="BH177" i="7" s="1"/>
  <c r="BF178" i="7"/>
  <c r="BG178" i="7" s="1"/>
  <c r="BH178" i="7" s="1"/>
  <c r="BF179" i="7"/>
  <c r="BG179" i="7" s="1"/>
  <c r="BH179" i="7" s="1"/>
  <c r="BF180" i="7"/>
  <c r="BG180" i="7" s="1"/>
  <c r="BH180" i="7" s="1"/>
  <c r="BF181" i="7"/>
  <c r="BG181" i="7" s="1"/>
  <c r="BH181" i="7" s="1"/>
  <c r="BF182" i="7"/>
  <c r="BG182" i="7" s="1"/>
  <c r="BH182" i="7" s="1"/>
  <c r="BF183" i="7"/>
  <c r="BG183" i="7" s="1"/>
  <c r="BH183" i="7" s="1"/>
  <c r="BF184" i="7"/>
  <c r="BG184" i="7" s="1"/>
  <c r="BH184" i="7" s="1"/>
  <c r="BF185" i="7"/>
  <c r="BG185" i="7" s="1"/>
  <c r="BH185" i="7" s="1"/>
  <c r="BF186" i="7"/>
  <c r="BG186" i="7" s="1"/>
  <c r="BH186" i="7" s="1"/>
  <c r="BF187" i="7"/>
  <c r="BG187" i="7" s="1"/>
  <c r="BH187" i="7" s="1"/>
  <c r="BF188" i="7"/>
  <c r="BG188" i="7" s="1"/>
  <c r="BH188" i="7" s="1"/>
  <c r="BF189" i="7"/>
  <c r="BG189" i="7" s="1"/>
  <c r="BH189" i="7" s="1"/>
  <c r="BF190" i="7"/>
  <c r="BG190" i="7" s="1"/>
  <c r="BH190" i="7" s="1"/>
  <c r="BF191" i="7"/>
  <c r="BG191" i="7" s="1"/>
  <c r="BH191" i="7" s="1"/>
  <c r="BF192" i="7"/>
  <c r="BG192" i="7" s="1"/>
  <c r="BH192" i="7" s="1"/>
  <c r="BF193" i="7"/>
  <c r="BG193" i="7" s="1"/>
  <c r="BH193" i="7" s="1"/>
  <c r="BF194" i="7"/>
  <c r="BG194" i="7" s="1"/>
  <c r="BH194" i="7" s="1"/>
  <c r="BF195" i="7"/>
  <c r="BG195" i="7" s="1"/>
  <c r="BH195" i="7" s="1"/>
  <c r="BF196" i="7"/>
  <c r="BG196" i="7" s="1"/>
  <c r="BH196" i="7" s="1"/>
  <c r="BF197" i="7"/>
  <c r="BG197" i="7" s="1"/>
  <c r="BH197" i="7" s="1"/>
  <c r="BF198" i="7"/>
  <c r="BG198" i="7" s="1"/>
  <c r="BH198" i="7" s="1"/>
  <c r="BF199" i="7"/>
  <c r="BG199" i="7" s="1"/>
  <c r="BH199" i="7" s="1"/>
  <c r="BF200" i="7"/>
  <c r="BG200" i="7" s="1"/>
  <c r="BH200" i="7" s="1"/>
  <c r="BF201" i="7"/>
  <c r="BG201" i="7" s="1"/>
  <c r="BH201" i="7" s="1"/>
  <c r="BF202" i="7"/>
  <c r="BG202" i="7" s="1"/>
  <c r="BH202" i="7" s="1"/>
  <c r="BF203" i="7"/>
  <c r="BG203" i="7" s="1"/>
  <c r="BH203" i="7" s="1"/>
  <c r="BF204" i="7"/>
  <c r="BG204" i="7" s="1"/>
  <c r="BH204" i="7" s="1"/>
  <c r="BF205" i="7"/>
  <c r="BG205" i="7" s="1"/>
  <c r="BH205" i="7" s="1"/>
  <c r="BF206" i="7"/>
  <c r="BG206" i="7" s="1"/>
  <c r="BH206" i="7" s="1"/>
  <c r="BF207" i="7"/>
  <c r="BG207" i="7" s="1"/>
  <c r="BH207" i="7" s="1"/>
  <c r="BF208" i="7"/>
  <c r="BG208" i="7" s="1"/>
  <c r="BH208" i="7" s="1"/>
  <c r="BF209" i="7"/>
  <c r="BG209" i="7" s="1"/>
  <c r="BH209" i="7" s="1"/>
  <c r="BF210" i="7"/>
  <c r="BG210" i="7" s="1"/>
  <c r="BH210" i="7" s="1"/>
  <c r="BF211" i="7"/>
  <c r="BG211" i="7" s="1"/>
  <c r="BH211" i="7" s="1"/>
  <c r="BF212" i="7"/>
  <c r="BG212" i="7" s="1"/>
  <c r="BH212" i="7" s="1"/>
  <c r="BF213" i="7"/>
  <c r="BG213" i="7" s="1"/>
  <c r="BH213" i="7" s="1"/>
  <c r="BF214" i="7"/>
  <c r="BG214" i="7" s="1"/>
  <c r="BH214" i="7" s="1"/>
  <c r="BF215" i="7"/>
  <c r="BG215" i="7" s="1"/>
  <c r="BH215" i="7" s="1"/>
  <c r="BF216" i="7"/>
  <c r="BG216" i="7" s="1"/>
  <c r="BH216" i="7" s="1"/>
  <c r="BF217" i="7"/>
  <c r="BG217" i="7" s="1"/>
  <c r="BH217" i="7" s="1"/>
  <c r="BF218" i="7"/>
  <c r="BG218" i="7" s="1"/>
  <c r="BH218" i="7" s="1"/>
  <c r="BF219" i="7"/>
  <c r="BG219" i="7" s="1"/>
  <c r="BH219" i="7" s="1"/>
  <c r="BF220" i="7"/>
  <c r="BG220" i="7" s="1"/>
  <c r="BH220" i="7" s="1"/>
  <c r="BF221" i="7"/>
  <c r="BG221" i="7" s="1"/>
  <c r="BH221" i="7" s="1"/>
  <c r="BF222" i="7"/>
  <c r="BG222" i="7" s="1"/>
  <c r="BH222" i="7" s="1"/>
  <c r="BF223" i="7"/>
  <c r="BG223" i="7" s="1"/>
  <c r="BH223" i="7" s="1"/>
  <c r="BF224" i="7"/>
  <c r="BG224" i="7" s="1"/>
  <c r="BH224" i="7" s="1"/>
  <c r="BF225" i="7"/>
  <c r="BG225" i="7" s="1"/>
  <c r="BH225" i="7" s="1"/>
  <c r="BF226" i="7"/>
  <c r="BG226" i="7" s="1"/>
  <c r="BH226" i="7" s="1"/>
  <c r="BF227" i="7"/>
  <c r="BG227" i="7" s="1"/>
  <c r="BH227" i="7" s="1"/>
  <c r="BF228" i="7"/>
  <c r="BG228" i="7" s="1"/>
  <c r="BH228" i="7" s="1"/>
  <c r="BF229" i="7"/>
  <c r="BG229" i="7" s="1"/>
  <c r="BH229" i="7" s="1"/>
  <c r="BF230" i="7"/>
  <c r="BG230" i="7" s="1"/>
  <c r="BH230" i="7" s="1"/>
  <c r="BF231" i="7"/>
  <c r="BG231" i="7" s="1"/>
  <c r="BH231" i="7" s="1"/>
  <c r="BF232" i="7"/>
  <c r="BG232" i="7" s="1"/>
  <c r="BH232" i="7" s="1"/>
  <c r="BF233" i="7"/>
  <c r="BG233" i="7" s="1"/>
  <c r="BH233" i="7" s="1"/>
  <c r="BF234" i="7"/>
  <c r="BG234" i="7" s="1"/>
  <c r="BH234" i="7" s="1"/>
  <c r="BF235" i="7"/>
  <c r="BG235" i="7" s="1"/>
  <c r="BH235" i="7" s="1"/>
  <c r="BF236" i="7"/>
  <c r="BG236" i="7" s="1"/>
  <c r="BH236" i="7" s="1"/>
  <c r="BF237" i="7"/>
  <c r="BG237" i="7" s="1"/>
  <c r="BH237" i="7" s="1"/>
  <c r="BF238" i="7"/>
  <c r="BG238" i="7" s="1"/>
  <c r="BH238" i="7" s="1"/>
  <c r="BF239" i="7"/>
  <c r="BG239" i="7" s="1"/>
  <c r="BH239" i="7" s="1"/>
  <c r="BF240" i="7"/>
  <c r="BG240" i="7" s="1"/>
  <c r="BH240" i="7" s="1"/>
  <c r="BF241" i="7"/>
  <c r="BG241" i="7" s="1"/>
  <c r="BH241" i="7" s="1"/>
  <c r="BF242" i="7"/>
  <c r="BG242" i="7" s="1"/>
  <c r="BH242" i="7" s="1"/>
  <c r="BF243" i="7"/>
  <c r="BG243" i="7" s="1"/>
  <c r="BH243" i="7" s="1"/>
  <c r="BF244" i="7"/>
  <c r="BG244" i="7" s="1"/>
  <c r="BH244" i="7" s="1"/>
  <c r="BF245" i="7"/>
  <c r="BG245" i="7" s="1"/>
  <c r="BH245" i="7" s="1"/>
  <c r="BF246" i="7"/>
  <c r="BG246" i="7" s="1"/>
  <c r="BH246" i="7" s="1"/>
  <c r="BF247" i="7"/>
  <c r="BG247" i="7" s="1"/>
  <c r="BH247" i="7" s="1"/>
  <c r="BF248" i="7"/>
  <c r="BG248" i="7" s="1"/>
  <c r="BH248" i="7" s="1"/>
  <c r="BF249" i="7"/>
  <c r="BG249" i="7" s="1"/>
  <c r="BH249" i="7" s="1"/>
  <c r="BF250" i="7"/>
  <c r="BG250" i="7" s="1"/>
  <c r="BH250" i="7" s="1"/>
  <c r="BF251" i="7"/>
  <c r="BG251" i="7" s="1"/>
  <c r="BH251" i="7" s="1"/>
  <c r="BF252" i="7"/>
  <c r="BG252" i="7" s="1"/>
  <c r="BH252" i="7" s="1"/>
  <c r="BF253" i="7"/>
  <c r="BG253" i="7" s="1"/>
  <c r="BH253" i="7" s="1"/>
  <c r="BF254" i="7"/>
  <c r="BG254" i="7" s="1"/>
  <c r="BH254" i="7" s="1"/>
  <c r="BF255" i="7"/>
  <c r="BG255" i="7" s="1"/>
  <c r="BH255" i="7" s="1"/>
  <c r="BF256" i="7"/>
  <c r="BG256" i="7" s="1"/>
  <c r="BH256" i="7" s="1"/>
  <c r="BF257" i="7"/>
  <c r="BG257" i="7" s="1"/>
  <c r="BH257" i="7" s="1"/>
  <c r="BF258" i="7"/>
  <c r="BG258" i="7" s="1"/>
  <c r="BH258" i="7" s="1"/>
  <c r="BF259" i="7"/>
  <c r="BG259" i="7" s="1"/>
  <c r="BH259" i="7" s="1"/>
  <c r="BF260" i="7"/>
  <c r="BG260" i="7" s="1"/>
  <c r="BH260" i="7" s="1"/>
  <c r="BF261" i="7"/>
  <c r="BG261" i="7" s="1"/>
  <c r="BH261" i="7" s="1"/>
  <c r="BF262" i="7"/>
  <c r="BG262" i="7" s="1"/>
  <c r="BH262" i="7" s="1"/>
  <c r="BF263" i="7"/>
  <c r="BG263" i="7" s="1"/>
  <c r="BH263" i="7" s="1"/>
  <c r="BF264" i="7"/>
  <c r="BG264" i="7" s="1"/>
  <c r="BH264" i="7" s="1"/>
  <c r="BF265" i="7"/>
  <c r="BG265" i="7" s="1"/>
  <c r="BH265" i="7" s="1"/>
  <c r="BF266" i="7"/>
  <c r="BG266" i="7" s="1"/>
  <c r="BH266" i="7" s="1"/>
  <c r="BF267" i="7"/>
  <c r="BG267" i="7" s="1"/>
  <c r="BH267" i="7" s="1"/>
  <c r="BF268" i="7"/>
  <c r="BG268" i="7" s="1"/>
  <c r="BH268" i="7" s="1"/>
  <c r="BF269" i="7"/>
  <c r="BG269" i="7" s="1"/>
  <c r="BH269" i="7" s="1"/>
  <c r="BF270" i="7"/>
  <c r="BG270" i="7" s="1"/>
  <c r="BH270" i="7" s="1"/>
  <c r="BF271" i="7"/>
  <c r="BG271" i="7" s="1"/>
  <c r="BH271" i="7" s="1"/>
  <c r="BF272" i="7"/>
  <c r="BG272" i="7" s="1"/>
  <c r="BH272" i="7" s="1"/>
  <c r="BF273" i="7"/>
  <c r="BG273" i="7" s="1"/>
  <c r="BH273" i="7" s="1"/>
  <c r="BF274" i="7"/>
  <c r="BG274" i="7" s="1"/>
  <c r="BH274" i="7" s="1"/>
  <c r="BF275" i="7"/>
  <c r="BG275" i="7" s="1"/>
  <c r="BH275" i="7" s="1"/>
  <c r="BF276" i="7"/>
  <c r="BG276" i="7" s="1"/>
  <c r="BH276" i="7" s="1"/>
  <c r="BF277" i="7"/>
  <c r="BG277" i="7" s="1"/>
  <c r="BH277" i="7" s="1"/>
  <c r="BF278" i="7"/>
  <c r="BG278" i="7" s="1"/>
  <c r="BH278" i="7" s="1"/>
  <c r="BF279" i="7"/>
  <c r="BG279" i="7" s="1"/>
  <c r="BH279" i="7" s="1"/>
  <c r="BF280" i="7"/>
  <c r="BG280" i="7" s="1"/>
  <c r="BH280" i="7" s="1"/>
  <c r="BF281" i="7"/>
  <c r="BG281" i="7" s="1"/>
  <c r="BH281" i="7" s="1"/>
  <c r="BF282" i="7"/>
  <c r="BG282" i="7" s="1"/>
  <c r="BH282" i="7" s="1"/>
  <c r="BF283" i="7"/>
  <c r="BG283" i="7" s="1"/>
  <c r="BH283" i="7" s="1"/>
  <c r="BF284" i="7"/>
  <c r="BG284" i="7" s="1"/>
  <c r="BH284" i="7" s="1"/>
  <c r="BF285" i="7"/>
  <c r="BG285" i="7" s="1"/>
  <c r="BH285" i="7" s="1"/>
  <c r="BF286" i="7"/>
  <c r="BG286" i="7" s="1"/>
  <c r="BH286" i="7" s="1"/>
  <c r="BF287" i="7"/>
  <c r="BG287" i="7" s="1"/>
  <c r="BH287" i="7" s="1"/>
  <c r="BF288" i="7"/>
  <c r="BG288" i="7" s="1"/>
  <c r="BH288" i="7" s="1"/>
  <c r="BF289" i="7"/>
  <c r="BG289" i="7" s="1"/>
  <c r="BH289" i="7" s="1"/>
  <c r="BF290" i="7"/>
  <c r="BG290" i="7" s="1"/>
  <c r="BH290" i="7" s="1"/>
  <c r="BF291" i="7"/>
  <c r="BG291" i="7" s="1"/>
  <c r="BH291" i="7" s="1"/>
  <c r="BF292" i="7"/>
  <c r="BG292" i="7" s="1"/>
  <c r="BH292" i="7" s="1"/>
  <c r="BF293" i="7"/>
  <c r="BG293" i="7" s="1"/>
  <c r="BH293" i="7" s="1"/>
  <c r="BF294" i="7"/>
  <c r="BG294" i="7" s="1"/>
  <c r="BH294" i="7" s="1"/>
  <c r="BF295" i="7"/>
  <c r="BG295" i="7" s="1"/>
  <c r="BH295" i="7" s="1"/>
  <c r="BF296" i="7"/>
  <c r="BG296" i="7" s="1"/>
  <c r="BH296" i="7" s="1"/>
  <c r="BF297" i="7"/>
  <c r="BG297" i="7" s="1"/>
  <c r="BH297" i="7" s="1"/>
  <c r="BF298" i="7"/>
  <c r="BG298" i="7" s="1"/>
  <c r="BH298" i="7" s="1"/>
  <c r="BF299" i="7"/>
  <c r="BG299" i="7" s="1"/>
  <c r="BH299" i="7" s="1"/>
  <c r="BF300" i="7"/>
  <c r="BG300" i="7" s="1"/>
  <c r="BH300" i="7" s="1"/>
  <c r="BF301" i="7"/>
  <c r="BG301" i="7" s="1"/>
  <c r="BH301" i="7" s="1"/>
  <c r="BF302" i="7"/>
  <c r="BG302" i="7" s="1"/>
  <c r="BH302" i="7" s="1"/>
  <c r="BF303" i="7"/>
  <c r="BG303" i="7" s="1"/>
  <c r="BH303" i="7" s="1"/>
  <c r="BF304" i="7"/>
  <c r="BG304" i="7" s="1"/>
  <c r="BH304" i="7" s="1"/>
  <c r="BF305" i="7"/>
  <c r="BG305" i="7" s="1"/>
  <c r="BH305" i="7" s="1"/>
  <c r="BF306" i="7"/>
  <c r="BG306" i="7" s="1"/>
  <c r="BH306" i="7" s="1"/>
  <c r="BF307" i="7"/>
  <c r="BG307" i="7" s="1"/>
  <c r="BH307" i="7" s="1"/>
  <c r="BF308" i="7"/>
  <c r="BG308" i="7" s="1"/>
  <c r="BH308" i="7" s="1"/>
  <c r="BF309" i="7"/>
  <c r="BG309" i="7" s="1"/>
  <c r="BH309" i="7" s="1"/>
  <c r="BF310" i="7"/>
  <c r="BG310" i="7" s="1"/>
  <c r="BH310" i="7" s="1"/>
  <c r="BF311" i="7"/>
  <c r="BG311" i="7" s="1"/>
  <c r="BH311" i="7" s="1"/>
  <c r="BF312" i="7"/>
  <c r="BG312" i="7" s="1"/>
  <c r="BH312" i="7" s="1"/>
  <c r="BF313" i="7"/>
  <c r="BG313" i="7" s="1"/>
  <c r="BH313" i="7" s="1"/>
  <c r="BF314" i="7"/>
  <c r="BG314" i="7" s="1"/>
  <c r="BH314" i="7" s="1"/>
  <c r="BF315" i="7"/>
  <c r="BG315" i="7" s="1"/>
  <c r="BH315" i="7" s="1"/>
  <c r="BF316" i="7"/>
  <c r="BG316" i="7" s="1"/>
  <c r="BH316" i="7" s="1"/>
  <c r="BF317" i="7"/>
  <c r="BG317" i="7" s="1"/>
  <c r="BH317" i="7" s="1"/>
  <c r="BF318" i="7"/>
  <c r="BG318" i="7" s="1"/>
  <c r="BH318" i="7" s="1"/>
  <c r="BF319" i="7"/>
  <c r="BG319" i="7" s="1"/>
  <c r="BH319" i="7" s="1"/>
  <c r="BF320" i="7"/>
  <c r="BG320" i="7" s="1"/>
  <c r="BH320" i="7" s="1"/>
  <c r="BF321" i="7"/>
  <c r="BG321" i="7" s="1"/>
  <c r="BH321" i="7" s="1"/>
  <c r="BF322" i="7"/>
  <c r="BG322" i="7" s="1"/>
  <c r="BH322" i="7" s="1"/>
  <c r="BF323" i="7"/>
  <c r="BG323" i="7" s="1"/>
  <c r="BH323" i="7" s="1"/>
  <c r="BF324" i="7"/>
  <c r="BG324" i="7" s="1"/>
  <c r="BH324" i="7" s="1"/>
  <c r="BF325" i="7"/>
  <c r="BG325" i="7" s="1"/>
  <c r="BH325" i="7" s="1"/>
  <c r="BF326" i="7"/>
  <c r="BG326" i="7" s="1"/>
  <c r="BH326" i="7" s="1"/>
  <c r="BF327" i="7"/>
  <c r="BG327" i="7" s="1"/>
  <c r="BH327" i="7" s="1"/>
  <c r="BF328" i="7"/>
  <c r="BG328" i="7" s="1"/>
  <c r="BH328" i="7" s="1"/>
  <c r="BF329" i="7"/>
  <c r="BG329" i="7" s="1"/>
  <c r="BH329" i="7" s="1"/>
  <c r="BF330" i="7"/>
  <c r="BG330" i="7" s="1"/>
  <c r="BH330" i="7" s="1"/>
  <c r="BF331" i="7"/>
  <c r="BG331" i="7" s="1"/>
  <c r="BH331" i="7" s="1"/>
  <c r="BF332" i="7"/>
  <c r="BG332" i="7" s="1"/>
  <c r="BH332" i="7" s="1"/>
  <c r="BF333" i="7"/>
  <c r="BG333" i="7" s="1"/>
  <c r="BH333" i="7" s="1"/>
  <c r="BF334" i="7"/>
  <c r="BG334" i="7" s="1"/>
  <c r="BH334" i="7" s="1"/>
  <c r="BF335" i="7"/>
  <c r="BG335" i="7" s="1"/>
  <c r="BH335" i="7" s="1"/>
  <c r="BF336" i="7"/>
  <c r="BG336" i="7" s="1"/>
  <c r="BH336" i="7" s="1"/>
  <c r="BF337" i="7"/>
  <c r="BG337" i="7" s="1"/>
  <c r="BH337" i="7" s="1"/>
  <c r="BF338" i="7"/>
  <c r="BG338" i="7" s="1"/>
  <c r="BH338" i="7" s="1"/>
  <c r="BF339" i="7"/>
  <c r="BG339" i="7" s="1"/>
  <c r="BH339" i="7" s="1"/>
  <c r="BF340" i="7"/>
  <c r="BG340" i="7" s="1"/>
  <c r="BH340" i="7" s="1"/>
  <c r="BF341" i="7"/>
  <c r="BG341" i="7" s="1"/>
  <c r="BH341" i="7" s="1"/>
  <c r="BF342" i="7"/>
  <c r="BG342" i="7" s="1"/>
  <c r="BH342" i="7" s="1"/>
  <c r="BF343" i="7"/>
  <c r="BG343" i="7" s="1"/>
  <c r="BH343" i="7" s="1"/>
  <c r="BF344" i="7"/>
  <c r="BG344" i="7" s="1"/>
  <c r="BH344" i="7" s="1"/>
  <c r="BF345" i="7"/>
  <c r="BG345" i="7" s="1"/>
  <c r="BH345" i="7" s="1"/>
  <c r="BF346" i="7"/>
  <c r="BG346" i="7" s="1"/>
  <c r="BH346" i="7" s="1"/>
  <c r="BF347" i="7"/>
  <c r="BG347" i="7" s="1"/>
  <c r="BH347" i="7" s="1"/>
  <c r="BF348" i="7"/>
  <c r="BG348" i="7" s="1"/>
  <c r="BH348" i="7" s="1"/>
  <c r="BF349" i="7"/>
  <c r="BG349" i="7" s="1"/>
  <c r="BH349" i="7" s="1"/>
  <c r="BF350" i="7"/>
  <c r="BG350" i="7" s="1"/>
  <c r="BH350" i="7" s="1"/>
  <c r="BF351" i="7"/>
  <c r="BG351" i="7" s="1"/>
  <c r="BH351" i="7" s="1"/>
  <c r="BF352" i="7"/>
  <c r="BG352" i="7" s="1"/>
  <c r="BH352" i="7" s="1"/>
  <c r="BF353" i="7"/>
  <c r="BG353" i="7" s="1"/>
  <c r="BH353" i="7" s="1"/>
  <c r="BF354" i="7"/>
  <c r="BG354" i="7" s="1"/>
  <c r="BH354" i="7" s="1"/>
  <c r="BF355" i="7"/>
  <c r="BG355" i="7" s="1"/>
  <c r="BH355" i="7" s="1"/>
  <c r="BF356" i="7"/>
  <c r="BG356" i="7" s="1"/>
  <c r="BH356" i="7" s="1"/>
  <c r="BF357" i="7"/>
  <c r="BG357" i="7" s="1"/>
  <c r="BH357" i="7" s="1"/>
  <c r="BF358" i="7"/>
  <c r="BG358" i="7" s="1"/>
  <c r="BH358" i="7" s="1"/>
  <c r="BF359" i="7"/>
  <c r="BG359" i="7" s="1"/>
  <c r="BH359" i="7" s="1"/>
  <c r="BF360" i="7"/>
  <c r="BG360" i="7" s="1"/>
  <c r="BH360" i="7" s="1"/>
  <c r="BF361" i="7"/>
  <c r="BG361" i="7" s="1"/>
  <c r="BH361" i="7" s="1"/>
  <c r="BF362" i="7"/>
  <c r="BG362" i="7" s="1"/>
  <c r="BH362" i="7" s="1"/>
  <c r="BF363" i="7"/>
  <c r="BG363" i="7" s="1"/>
  <c r="BH363" i="7" s="1"/>
  <c r="BF364" i="7"/>
  <c r="BG364" i="7" s="1"/>
  <c r="BH364" i="7" s="1"/>
  <c r="BF365" i="7"/>
  <c r="BG365" i="7" s="1"/>
  <c r="BH365" i="7" s="1"/>
  <c r="BF366" i="7"/>
  <c r="BG366" i="7" s="1"/>
  <c r="BH366" i="7" s="1"/>
  <c r="BF367" i="7"/>
  <c r="BG367" i="7" s="1"/>
  <c r="BH367" i="7" s="1"/>
  <c r="BF368" i="7"/>
  <c r="BG368" i="7" s="1"/>
  <c r="BH368" i="7" s="1"/>
  <c r="BF369" i="7"/>
  <c r="BG369" i="7" s="1"/>
  <c r="BH369" i="7" s="1"/>
  <c r="BF370" i="7"/>
  <c r="BG370" i="7" s="1"/>
  <c r="BH370" i="7" s="1"/>
  <c r="BF371" i="7"/>
  <c r="BG371" i="7" s="1"/>
  <c r="BH371" i="7" s="1"/>
  <c r="BF372" i="7"/>
  <c r="BG372" i="7" s="1"/>
  <c r="BH372" i="7" s="1"/>
  <c r="BF373" i="7"/>
  <c r="BG373" i="7" s="1"/>
  <c r="BH373" i="7" s="1"/>
  <c r="BF374" i="7"/>
  <c r="BG374" i="7" s="1"/>
  <c r="BH374" i="7" s="1"/>
  <c r="BF375" i="7"/>
  <c r="BG375" i="7" s="1"/>
  <c r="BH375" i="7" s="1"/>
  <c r="BF376" i="7"/>
  <c r="BG376" i="7" s="1"/>
  <c r="BH376" i="7" s="1"/>
  <c r="BF377" i="7"/>
  <c r="BG377" i="7" s="1"/>
  <c r="BH377" i="7" s="1"/>
  <c r="BF378" i="7"/>
  <c r="BG378" i="7" s="1"/>
  <c r="BH378" i="7" s="1"/>
  <c r="BF379" i="7"/>
  <c r="BG379" i="7" s="1"/>
  <c r="BH379" i="7" s="1"/>
  <c r="BF380" i="7"/>
  <c r="BG380" i="7" s="1"/>
  <c r="BH380" i="7" s="1"/>
  <c r="BF381" i="7"/>
  <c r="BG381" i="7" s="1"/>
  <c r="BH381" i="7" s="1"/>
  <c r="BF382" i="7"/>
  <c r="BG382" i="7" s="1"/>
  <c r="BH382" i="7" s="1"/>
  <c r="BF383" i="7"/>
  <c r="BG383" i="7" s="1"/>
  <c r="BH383" i="7" s="1"/>
  <c r="BF384" i="7"/>
  <c r="BG384" i="7" s="1"/>
  <c r="BH384" i="7" s="1"/>
  <c r="BF385" i="7"/>
  <c r="BG385" i="7" s="1"/>
  <c r="BH385" i="7" s="1"/>
  <c r="BF386" i="7"/>
  <c r="BG386" i="7" s="1"/>
  <c r="BH386" i="7" s="1"/>
  <c r="BF387" i="7"/>
  <c r="BG387" i="7" s="1"/>
  <c r="BH387" i="7" s="1"/>
  <c r="BF388" i="7"/>
  <c r="BG388" i="7" s="1"/>
  <c r="BH388" i="7" s="1"/>
  <c r="BF389" i="7"/>
  <c r="BG389" i="7" s="1"/>
  <c r="BH389" i="7" s="1"/>
  <c r="BF390" i="7"/>
  <c r="BG390" i="7" s="1"/>
  <c r="BH390" i="7" s="1"/>
  <c r="BF391" i="7"/>
  <c r="BG391" i="7" s="1"/>
  <c r="BH391" i="7" s="1"/>
  <c r="BF392" i="7"/>
  <c r="BG392" i="7" s="1"/>
  <c r="BH392" i="7" s="1"/>
  <c r="BF393" i="7"/>
  <c r="BG393" i="7" s="1"/>
  <c r="BH393" i="7" s="1"/>
  <c r="BF394" i="7"/>
  <c r="BG394" i="7" s="1"/>
  <c r="BH394" i="7" s="1"/>
  <c r="BF395" i="7"/>
  <c r="BG395" i="7" s="1"/>
  <c r="BH395" i="7" s="1"/>
  <c r="BF396" i="7"/>
  <c r="BG396" i="7" s="1"/>
  <c r="BH396" i="7" s="1"/>
  <c r="BF397" i="7"/>
  <c r="BG397" i="7" s="1"/>
  <c r="BH397" i="7" s="1"/>
  <c r="BF398" i="7"/>
  <c r="BG398" i="7" s="1"/>
  <c r="BH398" i="7" s="1"/>
  <c r="BF399" i="7"/>
  <c r="BG399" i="7" s="1"/>
  <c r="BH399" i="7" s="1"/>
  <c r="BF400" i="7"/>
  <c r="BG400" i="7" s="1"/>
  <c r="BH400" i="7" s="1"/>
  <c r="BF401" i="7"/>
  <c r="BG401" i="7" s="1"/>
  <c r="BH401" i="7" s="1"/>
  <c r="BF402" i="7"/>
  <c r="BG402" i="7" s="1"/>
  <c r="BH402" i="7" s="1"/>
  <c r="BF403" i="7"/>
  <c r="BG403" i="7" s="1"/>
  <c r="BH403" i="7" s="1"/>
  <c r="BF404" i="7"/>
  <c r="BG404" i="7" s="1"/>
  <c r="BH404" i="7" s="1"/>
  <c r="BF405" i="7"/>
  <c r="BG405" i="7" s="1"/>
  <c r="BH405" i="7" s="1"/>
  <c r="BF406" i="7"/>
  <c r="BG406" i="7" s="1"/>
  <c r="BH406" i="7" s="1"/>
  <c r="BF407" i="7"/>
  <c r="BG407" i="7" s="1"/>
  <c r="BH407" i="7" s="1"/>
  <c r="BF408" i="7"/>
  <c r="BG408" i="7" s="1"/>
  <c r="BH408" i="7" s="1"/>
  <c r="BF409" i="7"/>
  <c r="BG409" i="7" s="1"/>
  <c r="BH409" i="7" s="1"/>
  <c r="BF410" i="7"/>
  <c r="BG410" i="7" s="1"/>
  <c r="BH410" i="7" s="1"/>
  <c r="BF411" i="7"/>
  <c r="BG411" i="7" s="1"/>
  <c r="BH411" i="7" s="1"/>
  <c r="BF412" i="7"/>
  <c r="BG412" i="7" s="1"/>
  <c r="BH412" i="7" s="1"/>
  <c r="BF413" i="7"/>
  <c r="BG413" i="7" s="1"/>
  <c r="BH413" i="7" s="1"/>
  <c r="BF414" i="7"/>
  <c r="BG414" i="7" s="1"/>
  <c r="BH414" i="7" s="1"/>
  <c r="BF415" i="7"/>
  <c r="BG415" i="7" s="1"/>
  <c r="BH415" i="7" s="1"/>
  <c r="BF416" i="7"/>
  <c r="BG416" i="7" s="1"/>
  <c r="BH416" i="7" s="1"/>
  <c r="BF417" i="7"/>
  <c r="BG417" i="7" s="1"/>
  <c r="BH417" i="7" s="1"/>
  <c r="BF418" i="7"/>
  <c r="BG418" i="7" s="1"/>
  <c r="BH418" i="7" s="1"/>
  <c r="BF419" i="7"/>
  <c r="BG419" i="7" s="1"/>
  <c r="BH419" i="7" s="1"/>
  <c r="BF420" i="7"/>
  <c r="BG420" i="7" s="1"/>
  <c r="BH420" i="7" s="1"/>
  <c r="BF421" i="7"/>
  <c r="BG421" i="7" s="1"/>
  <c r="BH421" i="7" s="1"/>
  <c r="BF422" i="7"/>
  <c r="BG422" i="7" s="1"/>
  <c r="BH422" i="7" s="1"/>
  <c r="BF423" i="7"/>
  <c r="BG423" i="7" s="1"/>
  <c r="BH423" i="7" s="1"/>
  <c r="BF424" i="7"/>
  <c r="BG424" i="7" s="1"/>
  <c r="BH424" i="7" s="1"/>
  <c r="BF425" i="7"/>
  <c r="BG425" i="7" s="1"/>
  <c r="BH425" i="7" s="1"/>
  <c r="BF426" i="7"/>
  <c r="BG426" i="7" s="1"/>
  <c r="BH426" i="7" s="1"/>
  <c r="BF427" i="7"/>
  <c r="BG427" i="7" s="1"/>
  <c r="BH427" i="7" s="1"/>
  <c r="BF428" i="7"/>
  <c r="BG428" i="7" s="1"/>
  <c r="BH428" i="7" s="1"/>
  <c r="BF429" i="7"/>
  <c r="BG429" i="7" s="1"/>
  <c r="BH429" i="7" s="1"/>
  <c r="BF430" i="7"/>
  <c r="BG430" i="7" s="1"/>
  <c r="BH430" i="7" s="1"/>
  <c r="BF431" i="7"/>
  <c r="BG431" i="7" s="1"/>
  <c r="BH431" i="7" s="1"/>
  <c r="BF432" i="7"/>
  <c r="BG432" i="7" s="1"/>
  <c r="BH432" i="7" s="1"/>
  <c r="BF433" i="7"/>
  <c r="BG433" i="7" s="1"/>
  <c r="BH433" i="7" s="1"/>
  <c r="BF434" i="7"/>
  <c r="BG434" i="7" s="1"/>
  <c r="BH434" i="7" s="1"/>
  <c r="BF435" i="7"/>
  <c r="BG435" i="7" s="1"/>
  <c r="BH435" i="7" s="1"/>
  <c r="BF436" i="7"/>
  <c r="BG436" i="7" s="1"/>
  <c r="BH436" i="7" s="1"/>
  <c r="BF437" i="7"/>
  <c r="BG437" i="7" s="1"/>
  <c r="BH437" i="7" s="1"/>
  <c r="BF438" i="7"/>
  <c r="BG438" i="7" s="1"/>
  <c r="BH438" i="7" s="1"/>
  <c r="BF439" i="7"/>
  <c r="BG439" i="7" s="1"/>
  <c r="BH439" i="7" s="1"/>
  <c r="BF440" i="7"/>
  <c r="BG440" i="7" s="1"/>
  <c r="BH440" i="7" s="1"/>
  <c r="BF441" i="7"/>
  <c r="BG441" i="7" s="1"/>
  <c r="BH441" i="7" s="1"/>
  <c r="BF442" i="7"/>
  <c r="BG442" i="7" s="1"/>
  <c r="BH442" i="7" s="1"/>
  <c r="BF443" i="7"/>
  <c r="BG443" i="7" s="1"/>
  <c r="BH443" i="7" s="1"/>
  <c r="BF444" i="7"/>
  <c r="BG444" i="7" s="1"/>
  <c r="BH444" i="7" s="1"/>
  <c r="BF445" i="7"/>
  <c r="BG445" i="7" s="1"/>
  <c r="BH445" i="7" s="1"/>
  <c r="BF446" i="7"/>
  <c r="BG446" i="7" s="1"/>
  <c r="BH446" i="7" s="1"/>
  <c r="BF447" i="7"/>
  <c r="BG447" i="7" s="1"/>
  <c r="BH447" i="7" s="1"/>
  <c r="BF448" i="7"/>
  <c r="BG448" i="7" s="1"/>
  <c r="BH448" i="7" s="1"/>
  <c r="BF449" i="7"/>
  <c r="BG449" i="7" s="1"/>
  <c r="BH449" i="7" s="1"/>
  <c r="BF450" i="7"/>
  <c r="BG450" i="7" s="1"/>
  <c r="BH450" i="7" s="1"/>
  <c r="BF451" i="7"/>
  <c r="BG451" i="7" s="1"/>
  <c r="BH451" i="7" s="1"/>
  <c r="BF452" i="7"/>
  <c r="BG452" i="7" s="1"/>
  <c r="BH452" i="7" s="1"/>
  <c r="BF453" i="7"/>
  <c r="BG453" i="7" s="1"/>
  <c r="BH453" i="7" s="1"/>
  <c r="BF454" i="7"/>
  <c r="BG454" i="7" s="1"/>
  <c r="BH454" i="7" s="1"/>
  <c r="BF455" i="7"/>
  <c r="BG455" i="7" s="1"/>
  <c r="BH455" i="7" s="1"/>
  <c r="BF456" i="7"/>
  <c r="BG456" i="7" s="1"/>
  <c r="BH456" i="7" s="1"/>
  <c r="BF457" i="7"/>
  <c r="BG457" i="7" s="1"/>
  <c r="BH457" i="7" s="1"/>
  <c r="BF458" i="7"/>
  <c r="BG458" i="7" s="1"/>
  <c r="BH458" i="7" s="1"/>
  <c r="BF459" i="7"/>
  <c r="BG459" i="7" s="1"/>
  <c r="BH459" i="7" s="1"/>
  <c r="BF460" i="7"/>
  <c r="BG460" i="7" s="1"/>
  <c r="BH460" i="7" s="1"/>
  <c r="BF461" i="7"/>
  <c r="BG461" i="7" s="1"/>
  <c r="BH461" i="7" s="1"/>
  <c r="BF462" i="7"/>
  <c r="BG462" i="7" s="1"/>
  <c r="BH462" i="7" s="1"/>
  <c r="BF463" i="7"/>
  <c r="BG463" i="7" s="1"/>
  <c r="BH463" i="7" s="1"/>
  <c r="BF464" i="7"/>
  <c r="BG464" i="7" s="1"/>
  <c r="BH464" i="7" s="1"/>
  <c r="BF465" i="7"/>
  <c r="BG465" i="7" s="1"/>
  <c r="BH465" i="7" s="1"/>
  <c r="BF466" i="7"/>
  <c r="BG466" i="7" s="1"/>
  <c r="BH466" i="7" s="1"/>
  <c r="BF467" i="7"/>
  <c r="BG467" i="7" s="1"/>
  <c r="BH467" i="7" s="1"/>
  <c r="BF468" i="7"/>
  <c r="BG468" i="7" s="1"/>
  <c r="BH468" i="7" s="1"/>
  <c r="BF469" i="7"/>
  <c r="BG469" i="7" s="1"/>
  <c r="BH469" i="7" s="1"/>
  <c r="BF470" i="7"/>
  <c r="BG470" i="7" s="1"/>
  <c r="BH470" i="7" s="1"/>
  <c r="BF471" i="7"/>
  <c r="BG471" i="7" s="1"/>
  <c r="BH471" i="7" s="1"/>
  <c r="BF472" i="7"/>
  <c r="BG472" i="7" s="1"/>
  <c r="BH472" i="7" s="1"/>
  <c r="BF473" i="7"/>
  <c r="BG473" i="7" s="1"/>
  <c r="BH473" i="7" s="1"/>
  <c r="BF474" i="7"/>
  <c r="BG474" i="7" s="1"/>
  <c r="BH474" i="7" s="1"/>
  <c r="BF475" i="7"/>
  <c r="BG475" i="7" s="1"/>
  <c r="BH475" i="7" s="1"/>
  <c r="BF476" i="7"/>
  <c r="BG476" i="7" s="1"/>
  <c r="BH476" i="7" s="1"/>
  <c r="BF477" i="7"/>
  <c r="BG477" i="7" s="1"/>
  <c r="BH477" i="7" s="1"/>
  <c r="BF478" i="7"/>
  <c r="BG478" i="7" s="1"/>
  <c r="BH478" i="7" s="1"/>
  <c r="BF479" i="7"/>
  <c r="BG479" i="7" s="1"/>
  <c r="BH479" i="7" s="1"/>
  <c r="BF480" i="7"/>
  <c r="BG480" i="7" s="1"/>
  <c r="BH480" i="7" s="1"/>
  <c r="BF481" i="7"/>
  <c r="BG481" i="7" s="1"/>
  <c r="BH481" i="7" s="1"/>
  <c r="BF482" i="7"/>
  <c r="BG482" i="7" s="1"/>
  <c r="BH482" i="7" s="1"/>
  <c r="BF483" i="7"/>
  <c r="BG483" i="7" s="1"/>
  <c r="BH483" i="7" s="1"/>
  <c r="BF484" i="7"/>
  <c r="BG484" i="7" s="1"/>
  <c r="BH484" i="7" s="1"/>
  <c r="BF485" i="7"/>
  <c r="BG485" i="7" s="1"/>
  <c r="BH485" i="7" s="1"/>
  <c r="BF486" i="7"/>
  <c r="BG486" i="7" s="1"/>
  <c r="BH486" i="7" s="1"/>
  <c r="BF487" i="7"/>
  <c r="BG487" i="7" s="1"/>
  <c r="BH487" i="7" s="1"/>
  <c r="BF488" i="7"/>
  <c r="BG488" i="7" s="1"/>
  <c r="BH488" i="7" s="1"/>
  <c r="BF489" i="7"/>
  <c r="BG489" i="7" s="1"/>
  <c r="BH489" i="7" s="1"/>
  <c r="BF490" i="7"/>
  <c r="BG490" i="7" s="1"/>
  <c r="BH490" i="7" s="1"/>
  <c r="BF491" i="7"/>
  <c r="BG491" i="7" s="1"/>
  <c r="BH491" i="7" s="1"/>
  <c r="BF492" i="7"/>
  <c r="BG492" i="7" s="1"/>
  <c r="BH492" i="7" s="1"/>
  <c r="BF493" i="7"/>
  <c r="BG493" i="7" s="1"/>
  <c r="BH493" i="7" s="1"/>
  <c r="BF494" i="7"/>
  <c r="BG494" i="7" s="1"/>
  <c r="BH494" i="7" s="1"/>
  <c r="BF495" i="7"/>
  <c r="BG495" i="7" s="1"/>
  <c r="BH495" i="7" s="1"/>
  <c r="BF496" i="7"/>
  <c r="BG496" i="7" s="1"/>
  <c r="BH496" i="7" s="1"/>
  <c r="BF497" i="7"/>
  <c r="BG497" i="7" s="1"/>
  <c r="BH497" i="7" s="1"/>
  <c r="BF498" i="7"/>
  <c r="BG498" i="7" s="1"/>
  <c r="BH498" i="7" s="1"/>
  <c r="BF499" i="7"/>
  <c r="BG499" i="7" s="1"/>
  <c r="BH499" i="7" s="1"/>
  <c r="BF500" i="7"/>
  <c r="BG500" i="7" s="1"/>
  <c r="BH500" i="7" s="1"/>
  <c r="BF501" i="7"/>
  <c r="BG501" i="7" s="1"/>
  <c r="BH501" i="7" s="1"/>
  <c r="BF502" i="7"/>
  <c r="BG502" i="7" s="1"/>
  <c r="BH502" i="7" s="1"/>
  <c r="BF503" i="7"/>
  <c r="BG503" i="7" s="1"/>
  <c r="BH503" i="7" s="1"/>
  <c r="BF504" i="7"/>
  <c r="BG504" i="7" s="1"/>
  <c r="BH504" i="7" s="1"/>
  <c r="BF505" i="7"/>
  <c r="BG505" i="7" s="1"/>
  <c r="BH505" i="7" s="1"/>
  <c r="BF506" i="7"/>
  <c r="BG506" i="7" s="1"/>
  <c r="BH506" i="7" s="1"/>
  <c r="BF507" i="7"/>
  <c r="BG507" i="7" s="1"/>
  <c r="BH507" i="7" s="1"/>
  <c r="BF508" i="7"/>
  <c r="BG508" i="7" s="1"/>
  <c r="BH508" i="7" s="1"/>
  <c r="BF509" i="7"/>
  <c r="BG509" i="7" s="1"/>
  <c r="BH509" i="7" s="1"/>
  <c r="BF510" i="7"/>
  <c r="BG510" i="7" s="1"/>
  <c r="BH510" i="7" s="1"/>
  <c r="BF511" i="7"/>
  <c r="BG511" i="7" s="1"/>
  <c r="BH511" i="7" s="1"/>
  <c r="BF512" i="7"/>
  <c r="BG512" i="7" s="1"/>
  <c r="BH512" i="7" s="1"/>
  <c r="BF513" i="7"/>
  <c r="BG513" i="7" s="1"/>
  <c r="BH513" i="7" s="1"/>
  <c r="BF514" i="7"/>
  <c r="BG514" i="7" s="1"/>
  <c r="BH514" i="7" s="1"/>
  <c r="BF515" i="7"/>
  <c r="BG515" i="7" s="1"/>
  <c r="BH515" i="7" s="1"/>
  <c r="BF516" i="7"/>
  <c r="BG516" i="7" s="1"/>
  <c r="BH516" i="7" s="1"/>
  <c r="BF517" i="7"/>
  <c r="BG517" i="7" s="1"/>
  <c r="BH517" i="7" s="1"/>
  <c r="BF518" i="7"/>
  <c r="BG518" i="7" s="1"/>
  <c r="BH518" i="7" s="1"/>
  <c r="BF519" i="7"/>
  <c r="BG519" i="7" s="1"/>
  <c r="BH519" i="7" s="1"/>
  <c r="BF520" i="7"/>
  <c r="BG520" i="7" s="1"/>
  <c r="BH520" i="7" s="1"/>
  <c r="BF521" i="7"/>
  <c r="BG521" i="7" s="1"/>
  <c r="BH521" i="7" s="1"/>
  <c r="BF522" i="7"/>
  <c r="BG522" i="7" s="1"/>
  <c r="BH522" i="7" s="1"/>
  <c r="BF523" i="7"/>
  <c r="BG523" i="7" s="1"/>
  <c r="BH523" i="7" s="1"/>
  <c r="BF524" i="7"/>
  <c r="BG524" i="7" s="1"/>
  <c r="BH524" i="7" s="1"/>
  <c r="BF525" i="7"/>
  <c r="BG525" i="7" s="1"/>
  <c r="BH525" i="7" s="1"/>
  <c r="BF526" i="7"/>
  <c r="BG526" i="7" s="1"/>
  <c r="BH526" i="7" s="1"/>
  <c r="BF527" i="7"/>
  <c r="BG527" i="7" s="1"/>
  <c r="BH527" i="7" s="1"/>
  <c r="BF528" i="7"/>
  <c r="BG528" i="7" s="1"/>
  <c r="BH528" i="7" s="1"/>
  <c r="BF529" i="7"/>
  <c r="BG529" i="7" s="1"/>
  <c r="BH529" i="7" s="1"/>
  <c r="BF530" i="7"/>
  <c r="BG530" i="7" s="1"/>
  <c r="BH530" i="7" s="1"/>
  <c r="BF531" i="7"/>
  <c r="BG531" i="7" s="1"/>
  <c r="BH531" i="7" s="1"/>
  <c r="BF532" i="7"/>
  <c r="BG532" i="7" s="1"/>
  <c r="BH532" i="7" s="1"/>
  <c r="BF533" i="7"/>
  <c r="BG533" i="7" s="1"/>
  <c r="BH533" i="7" s="1"/>
  <c r="BF534" i="7"/>
  <c r="BG534" i="7" s="1"/>
  <c r="BH534" i="7" s="1"/>
  <c r="BF535" i="7"/>
  <c r="BG535" i="7" s="1"/>
  <c r="BH535" i="7" s="1"/>
  <c r="BF536" i="7"/>
  <c r="BG536" i="7" s="1"/>
  <c r="BH536" i="7" s="1"/>
  <c r="BF537" i="7"/>
  <c r="BG537" i="7" s="1"/>
  <c r="BH537" i="7" s="1"/>
  <c r="BF538" i="7"/>
  <c r="BG538" i="7" s="1"/>
  <c r="BH538" i="7" s="1"/>
  <c r="BF539" i="7"/>
  <c r="BG539" i="7" s="1"/>
  <c r="BH539" i="7" s="1"/>
  <c r="BF540" i="7"/>
  <c r="BG540" i="7" s="1"/>
  <c r="BH540" i="7" s="1"/>
  <c r="BF541" i="7"/>
  <c r="BG541" i="7" s="1"/>
  <c r="BH541" i="7" s="1"/>
  <c r="BF542" i="7"/>
  <c r="BG542" i="7" s="1"/>
  <c r="BH542" i="7" s="1"/>
  <c r="BF543" i="7"/>
  <c r="BG543" i="7" s="1"/>
  <c r="BH543" i="7" s="1"/>
  <c r="BF544" i="7"/>
  <c r="BG544" i="7" s="1"/>
  <c r="BH544" i="7" s="1"/>
  <c r="BF545" i="7"/>
  <c r="BG545" i="7" s="1"/>
  <c r="BH545" i="7" s="1"/>
  <c r="BF546" i="7"/>
  <c r="BG546" i="7" s="1"/>
  <c r="BH546" i="7" s="1"/>
  <c r="BF547" i="7"/>
  <c r="BG547" i="7" s="1"/>
  <c r="BH547" i="7" s="1"/>
  <c r="BF548" i="7"/>
  <c r="BG548" i="7" s="1"/>
  <c r="BH548" i="7" s="1"/>
  <c r="BF549" i="7"/>
  <c r="BG549" i="7" s="1"/>
  <c r="BH549" i="7" s="1"/>
  <c r="BF550" i="7"/>
  <c r="BG550" i="7" s="1"/>
  <c r="BH550" i="7" s="1"/>
  <c r="BF551" i="7"/>
  <c r="BG551" i="7" s="1"/>
  <c r="BH551" i="7" s="1"/>
  <c r="BF552" i="7"/>
  <c r="BG552" i="7" s="1"/>
  <c r="BH552" i="7" s="1"/>
  <c r="BF553" i="7"/>
  <c r="BG553" i="7" s="1"/>
  <c r="BH553" i="7" s="1"/>
  <c r="BF554" i="7"/>
  <c r="BG554" i="7" s="1"/>
  <c r="BH554" i="7" s="1"/>
  <c r="BF555" i="7"/>
  <c r="BG555" i="7" s="1"/>
  <c r="BH555" i="7" s="1"/>
  <c r="BF556" i="7"/>
  <c r="BG556" i="7" s="1"/>
  <c r="BH556" i="7" s="1"/>
  <c r="BF557" i="7"/>
  <c r="BG557" i="7" s="1"/>
  <c r="BH557" i="7" s="1"/>
  <c r="BF558" i="7"/>
  <c r="BG558" i="7" s="1"/>
  <c r="BH558" i="7" s="1"/>
  <c r="BF559" i="7"/>
  <c r="BG559" i="7" s="1"/>
  <c r="BH559" i="7" s="1"/>
  <c r="BF560" i="7"/>
  <c r="BG560" i="7" s="1"/>
  <c r="BH560" i="7" s="1"/>
  <c r="BF561" i="7"/>
  <c r="BG561" i="7" s="1"/>
  <c r="BH561" i="7" s="1"/>
  <c r="BF562" i="7"/>
  <c r="BG562" i="7" s="1"/>
  <c r="BH562" i="7" s="1"/>
  <c r="BF563" i="7"/>
  <c r="BG563" i="7" s="1"/>
  <c r="BH563" i="7" s="1"/>
  <c r="BF564" i="7"/>
  <c r="BG564" i="7" s="1"/>
  <c r="BH564" i="7" s="1"/>
  <c r="BF565" i="7"/>
  <c r="BG565" i="7" s="1"/>
  <c r="BH565" i="7" s="1"/>
  <c r="BF566" i="7"/>
  <c r="BG566" i="7" s="1"/>
  <c r="BH566" i="7" s="1"/>
  <c r="BF567" i="7"/>
  <c r="BG567" i="7" s="1"/>
  <c r="BH567" i="7" s="1"/>
  <c r="BF568" i="7"/>
  <c r="BG568" i="7" s="1"/>
  <c r="BH568" i="7" s="1"/>
  <c r="BF569" i="7"/>
  <c r="BG569" i="7" s="1"/>
  <c r="BH569" i="7" s="1"/>
  <c r="BF570" i="7"/>
  <c r="BG570" i="7" s="1"/>
  <c r="BH570" i="7" s="1"/>
  <c r="BF571" i="7"/>
  <c r="BG571" i="7" s="1"/>
  <c r="BH571" i="7" s="1"/>
  <c r="BF572" i="7"/>
  <c r="BG572" i="7" s="1"/>
  <c r="BH572" i="7" s="1"/>
  <c r="BF573" i="7"/>
  <c r="BG573" i="7" s="1"/>
  <c r="BH573" i="7" s="1"/>
  <c r="BF574" i="7"/>
  <c r="BG574" i="7" s="1"/>
  <c r="BH574" i="7" s="1"/>
  <c r="BF575" i="7"/>
  <c r="BG575" i="7" s="1"/>
  <c r="BH575" i="7" s="1"/>
  <c r="BF576" i="7"/>
  <c r="BG576" i="7" s="1"/>
  <c r="BH576" i="7" s="1"/>
  <c r="BF577" i="7"/>
  <c r="BG577" i="7" s="1"/>
  <c r="BH577" i="7" s="1"/>
  <c r="BF578" i="7"/>
  <c r="BG578" i="7" s="1"/>
  <c r="BH578" i="7" s="1"/>
  <c r="BF579" i="7"/>
  <c r="BG579" i="7" s="1"/>
  <c r="BH579" i="7" s="1"/>
  <c r="BF580" i="7"/>
  <c r="BG580" i="7" s="1"/>
  <c r="BH580" i="7" s="1"/>
  <c r="BF581" i="7"/>
  <c r="BG581" i="7" s="1"/>
  <c r="BH581" i="7" s="1"/>
  <c r="BF582" i="7"/>
  <c r="BG582" i="7" s="1"/>
  <c r="BH582" i="7" s="1"/>
  <c r="BF583" i="7"/>
  <c r="BG583" i="7" s="1"/>
  <c r="BH583" i="7" s="1"/>
  <c r="BF584" i="7"/>
  <c r="BG584" i="7" s="1"/>
  <c r="BH584" i="7" s="1"/>
  <c r="BF585" i="7"/>
  <c r="BG585" i="7" s="1"/>
  <c r="BH585" i="7" s="1"/>
  <c r="BF586" i="7"/>
  <c r="BG586" i="7" s="1"/>
  <c r="BH586" i="7" s="1"/>
  <c r="BF587" i="7"/>
  <c r="BG587" i="7" s="1"/>
  <c r="BH587" i="7" s="1"/>
  <c r="BF588" i="7"/>
  <c r="BG588" i="7" s="1"/>
  <c r="BH588" i="7" s="1"/>
  <c r="BF589" i="7"/>
  <c r="BG589" i="7" s="1"/>
  <c r="BH589" i="7" s="1"/>
  <c r="BF590" i="7"/>
  <c r="BG590" i="7" s="1"/>
  <c r="BH590" i="7" s="1"/>
  <c r="BF591" i="7"/>
  <c r="BG591" i="7" s="1"/>
  <c r="BH591" i="7" s="1"/>
  <c r="BF592" i="7"/>
  <c r="BG592" i="7" s="1"/>
  <c r="BH592" i="7" s="1"/>
  <c r="BF593" i="7"/>
  <c r="BG593" i="7" s="1"/>
  <c r="BH593" i="7" s="1"/>
  <c r="BF594" i="7"/>
  <c r="BG594" i="7" s="1"/>
  <c r="BH594" i="7" s="1"/>
  <c r="BF595" i="7"/>
  <c r="BG595" i="7" s="1"/>
  <c r="BH595" i="7" s="1"/>
  <c r="BF596" i="7"/>
  <c r="BG596" i="7" s="1"/>
  <c r="BH596" i="7" s="1"/>
  <c r="BF597" i="7"/>
  <c r="BG597" i="7" s="1"/>
  <c r="BH597" i="7" s="1"/>
  <c r="BF598" i="7"/>
  <c r="BG598" i="7" s="1"/>
  <c r="BH598" i="7" s="1"/>
  <c r="BF599" i="7"/>
  <c r="BG599" i="7" s="1"/>
  <c r="BH599" i="7" s="1"/>
  <c r="BF600" i="7"/>
  <c r="BG600" i="7" s="1"/>
  <c r="BH600" i="7" s="1"/>
  <c r="BF601" i="7"/>
  <c r="BG601" i="7" s="1"/>
  <c r="BH601" i="7" s="1"/>
  <c r="BF602" i="7"/>
  <c r="BG602" i="7" s="1"/>
  <c r="BH602" i="7" s="1"/>
  <c r="BF603" i="7"/>
  <c r="BG603" i="7" s="1"/>
  <c r="BH603" i="7" s="1"/>
  <c r="BF604" i="7"/>
  <c r="BG604" i="7" s="1"/>
  <c r="BH604" i="7" s="1"/>
  <c r="BF605" i="7"/>
  <c r="BG605" i="7" s="1"/>
  <c r="BH605" i="7" s="1"/>
  <c r="BF606" i="7"/>
  <c r="BG606" i="7" s="1"/>
  <c r="BH606" i="7" s="1"/>
  <c r="BF607" i="7"/>
  <c r="BG607" i="7" s="1"/>
  <c r="BH607" i="7" s="1"/>
  <c r="BF608" i="7"/>
  <c r="BG608" i="7" s="1"/>
  <c r="BH608" i="7" s="1"/>
  <c r="BF609" i="7"/>
  <c r="BG609" i="7" s="1"/>
  <c r="BH609" i="7" s="1"/>
  <c r="BF610" i="7"/>
  <c r="BG610" i="7" s="1"/>
  <c r="BH610" i="7" s="1"/>
  <c r="BF611" i="7"/>
  <c r="BG611" i="7" s="1"/>
  <c r="BH611" i="7" s="1"/>
  <c r="BF612" i="7"/>
  <c r="BG612" i="7" s="1"/>
  <c r="BH612" i="7" s="1"/>
  <c r="BF613" i="7"/>
  <c r="BG613" i="7" s="1"/>
  <c r="BH613" i="7" s="1"/>
  <c r="BF614" i="7"/>
  <c r="BG614" i="7" s="1"/>
  <c r="BH614" i="7" s="1"/>
  <c r="BF615" i="7"/>
  <c r="BG615" i="7" s="1"/>
  <c r="BH615" i="7" s="1"/>
  <c r="BF616" i="7"/>
  <c r="BG616" i="7" s="1"/>
  <c r="BH616" i="7" s="1"/>
  <c r="BF617" i="7"/>
  <c r="BG617" i="7" s="1"/>
  <c r="BH617" i="7" s="1"/>
  <c r="BF618" i="7"/>
  <c r="BG618" i="7" s="1"/>
  <c r="BH618" i="7" s="1"/>
  <c r="BF619" i="7"/>
  <c r="BG619" i="7" s="1"/>
  <c r="BH619" i="7" s="1"/>
  <c r="BF620" i="7"/>
  <c r="BG620" i="7" s="1"/>
  <c r="BH620" i="7" s="1"/>
  <c r="BF621" i="7"/>
  <c r="BG621" i="7" s="1"/>
  <c r="BH621" i="7" s="1"/>
  <c r="BF622" i="7"/>
  <c r="BG622" i="7" s="1"/>
  <c r="BH622" i="7" s="1"/>
  <c r="BF623" i="7"/>
  <c r="BG623" i="7" s="1"/>
  <c r="BH623" i="7" s="1"/>
  <c r="BF624" i="7"/>
  <c r="BG624" i="7" s="1"/>
  <c r="BH624" i="7" s="1"/>
  <c r="BF625" i="7"/>
  <c r="BG625" i="7" s="1"/>
  <c r="BH625" i="7" s="1"/>
  <c r="BF626" i="7"/>
  <c r="BG626" i="7" s="1"/>
  <c r="BH626" i="7" s="1"/>
  <c r="BF627" i="7"/>
  <c r="BG627" i="7" s="1"/>
  <c r="BH627" i="7" s="1"/>
  <c r="BF628" i="7"/>
  <c r="BG628" i="7" s="1"/>
  <c r="BH628" i="7" s="1"/>
  <c r="BF629" i="7"/>
  <c r="BG629" i="7" s="1"/>
  <c r="BH629" i="7" s="1"/>
  <c r="BF630" i="7"/>
  <c r="BG630" i="7" s="1"/>
  <c r="BH630" i="7" s="1"/>
  <c r="BF631" i="7"/>
  <c r="BG631" i="7" s="1"/>
  <c r="BH631" i="7" s="1"/>
  <c r="BF632" i="7"/>
  <c r="BG632" i="7" s="1"/>
  <c r="BH632" i="7" s="1"/>
  <c r="BF633" i="7"/>
  <c r="BG633" i="7" s="1"/>
  <c r="BH633" i="7" s="1"/>
  <c r="BF634" i="7"/>
  <c r="BG634" i="7" s="1"/>
  <c r="BH634" i="7" s="1"/>
  <c r="BF635" i="7"/>
  <c r="BG635" i="7" s="1"/>
  <c r="BH635" i="7" s="1"/>
  <c r="BF636" i="7"/>
  <c r="BG636" i="7" s="1"/>
  <c r="BH636" i="7" s="1"/>
  <c r="BF637" i="7"/>
  <c r="BG637" i="7" s="1"/>
  <c r="BH637" i="7" s="1"/>
  <c r="BF638" i="7"/>
  <c r="BG638" i="7" s="1"/>
  <c r="BH638" i="7" s="1"/>
  <c r="BF639" i="7"/>
  <c r="BG639" i="7" s="1"/>
  <c r="BH639" i="7" s="1"/>
  <c r="BF640" i="7"/>
  <c r="BG640" i="7" s="1"/>
  <c r="BH640" i="7" s="1"/>
  <c r="BF641" i="7"/>
  <c r="BG641" i="7" s="1"/>
  <c r="BH641" i="7" s="1"/>
  <c r="BF642" i="7"/>
  <c r="BG642" i="7" s="1"/>
  <c r="BH642" i="7" s="1"/>
  <c r="BF643" i="7"/>
  <c r="BG643" i="7" s="1"/>
  <c r="BH643" i="7" s="1"/>
  <c r="BF644" i="7"/>
  <c r="BG644" i="7" s="1"/>
  <c r="BH644" i="7" s="1"/>
  <c r="BF645" i="7"/>
  <c r="BG645" i="7" s="1"/>
  <c r="BH645" i="7" s="1"/>
  <c r="BF646" i="7"/>
  <c r="BG646" i="7" s="1"/>
  <c r="BH646" i="7" s="1"/>
  <c r="BF647" i="7"/>
  <c r="BG647" i="7" s="1"/>
  <c r="BH647" i="7" s="1"/>
  <c r="BF648" i="7"/>
  <c r="BG648" i="7" s="1"/>
  <c r="BH648" i="7" s="1"/>
  <c r="BF649" i="7"/>
  <c r="BG649" i="7" s="1"/>
  <c r="BH649" i="7" s="1"/>
  <c r="BF650" i="7"/>
  <c r="BG650" i="7" s="1"/>
  <c r="BH650" i="7" s="1"/>
  <c r="BF651" i="7"/>
  <c r="BG651" i="7" s="1"/>
  <c r="BH651" i="7" s="1"/>
  <c r="BF652" i="7"/>
  <c r="BG652" i="7" s="1"/>
  <c r="BH652" i="7" s="1"/>
  <c r="BF653" i="7"/>
  <c r="BG653" i="7" s="1"/>
  <c r="BH653" i="7" s="1"/>
  <c r="BF654" i="7"/>
  <c r="BG654" i="7" s="1"/>
  <c r="BH654" i="7" s="1"/>
  <c r="BF655" i="7"/>
  <c r="BG655" i="7" s="1"/>
  <c r="BH655" i="7" s="1"/>
  <c r="BF656" i="7"/>
  <c r="BG656" i="7" s="1"/>
  <c r="BH656" i="7" s="1"/>
  <c r="BF657" i="7"/>
  <c r="BG657" i="7" s="1"/>
  <c r="BH657" i="7" s="1"/>
  <c r="BF658" i="7"/>
  <c r="BG658" i="7" s="1"/>
  <c r="BH658" i="7" s="1"/>
  <c r="BF659" i="7"/>
  <c r="BG659" i="7" s="1"/>
  <c r="BH659" i="7" s="1"/>
  <c r="BF660" i="7"/>
  <c r="BG660" i="7" s="1"/>
  <c r="BH660" i="7" s="1"/>
  <c r="BF661" i="7"/>
  <c r="BG661" i="7" s="1"/>
  <c r="BH661" i="7" s="1"/>
  <c r="BF662" i="7"/>
  <c r="BG662" i="7" s="1"/>
  <c r="BH662" i="7" s="1"/>
  <c r="BF663" i="7"/>
  <c r="BG663" i="7" s="1"/>
  <c r="BH663" i="7" s="1"/>
  <c r="BF664" i="7"/>
  <c r="BG664" i="7" s="1"/>
  <c r="BH664" i="7" s="1"/>
  <c r="BF665" i="7"/>
  <c r="BG665" i="7" s="1"/>
  <c r="BH665" i="7" s="1"/>
  <c r="BF666" i="7"/>
  <c r="BG666" i="7" s="1"/>
  <c r="BH666" i="7" s="1"/>
  <c r="BF667" i="7"/>
  <c r="BG667" i="7" s="1"/>
  <c r="BH667" i="7" s="1"/>
  <c r="BF668" i="7"/>
  <c r="BG668" i="7" s="1"/>
  <c r="BH668" i="7" s="1"/>
  <c r="BF669" i="7"/>
  <c r="BG669" i="7" s="1"/>
  <c r="BH669" i="7" s="1"/>
  <c r="BF670" i="7"/>
  <c r="BG670" i="7" s="1"/>
  <c r="BH670" i="7" s="1"/>
  <c r="BF671" i="7"/>
  <c r="BG671" i="7" s="1"/>
  <c r="BH671" i="7" s="1"/>
  <c r="BF672" i="7"/>
  <c r="BG672" i="7" s="1"/>
  <c r="BH672" i="7" s="1"/>
  <c r="BF673" i="7"/>
  <c r="BG673" i="7" s="1"/>
  <c r="BH673" i="7" s="1"/>
  <c r="BF674" i="7"/>
  <c r="BG674" i="7" s="1"/>
  <c r="BH674" i="7" s="1"/>
  <c r="BF675" i="7"/>
  <c r="BG675" i="7" s="1"/>
  <c r="BH675" i="7" s="1"/>
  <c r="BF676" i="7"/>
  <c r="BG676" i="7" s="1"/>
  <c r="BH676" i="7" s="1"/>
  <c r="BF677" i="7"/>
  <c r="BG677" i="7" s="1"/>
  <c r="BH677" i="7" s="1"/>
  <c r="BF678" i="7"/>
  <c r="BG678" i="7" s="1"/>
  <c r="BH678" i="7" s="1"/>
  <c r="BF679" i="7"/>
  <c r="BG679" i="7" s="1"/>
  <c r="BH679" i="7" s="1"/>
  <c r="BF680" i="7"/>
  <c r="BG680" i="7" s="1"/>
  <c r="BH680" i="7" s="1"/>
  <c r="BF681" i="7"/>
  <c r="BG681" i="7" s="1"/>
  <c r="BH681" i="7" s="1"/>
  <c r="BF682" i="7"/>
  <c r="BG682" i="7" s="1"/>
  <c r="BH682" i="7" s="1"/>
  <c r="BF683" i="7"/>
  <c r="BG683" i="7" s="1"/>
  <c r="BH683" i="7" s="1"/>
  <c r="BF684" i="7"/>
  <c r="BG684" i="7" s="1"/>
  <c r="BH684" i="7" s="1"/>
  <c r="BF685" i="7"/>
  <c r="BG685" i="7" s="1"/>
  <c r="BH685" i="7" s="1"/>
  <c r="BF686" i="7"/>
  <c r="BG686" i="7" s="1"/>
  <c r="BH686" i="7" s="1"/>
  <c r="BF687" i="7"/>
  <c r="BG687" i="7" s="1"/>
  <c r="BH687" i="7" s="1"/>
  <c r="BF688" i="7"/>
  <c r="BG688" i="7" s="1"/>
  <c r="BH688" i="7" s="1"/>
  <c r="BF689" i="7"/>
  <c r="BG689" i="7" s="1"/>
  <c r="BH689" i="7" s="1"/>
  <c r="BF690" i="7"/>
  <c r="BG690" i="7" s="1"/>
  <c r="BH690" i="7" s="1"/>
  <c r="BF691" i="7"/>
  <c r="BG691" i="7" s="1"/>
  <c r="BH691" i="7" s="1"/>
  <c r="BF692" i="7"/>
  <c r="BG692" i="7" s="1"/>
  <c r="BH692" i="7" s="1"/>
  <c r="BF693" i="7"/>
  <c r="BG693" i="7" s="1"/>
  <c r="BH693" i="7" s="1"/>
  <c r="BF694" i="7"/>
  <c r="BG694" i="7" s="1"/>
  <c r="BH694" i="7" s="1"/>
  <c r="BF695" i="7"/>
  <c r="BG695" i="7" s="1"/>
  <c r="BH695" i="7" s="1"/>
  <c r="BF696" i="7"/>
  <c r="BG696" i="7" s="1"/>
  <c r="BH696" i="7" s="1"/>
  <c r="BF697" i="7"/>
  <c r="BG697" i="7" s="1"/>
  <c r="BH697" i="7" s="1"/>
  <c r="BF698" i="7"/>
  <c r="BG698" i="7" s="1"/>
  <c r="BH698" i="7" s="1"/>
  <c r="BF699" i="7"/>
  <c r="BG699" i="7" s="1"/>
  <c r="BH699" i="7" s="1"/>
  <c r="BF700" i="7"/>
  <c r="BG700" i="7" s="1"/>
  <c r="BH700" i="7" s="1"/>
  <c r="BF701" i="7"/>
  <c r="BG701" i="7" s="1"/>
  <c r="BH701" i="7" s="1"/>
  <c r="BF702" i="7"/>
  <c r="BG702" i="7" s="1"/>
  <c r="BH702" i="7" s="1"/>
  <c r="BF703" i="7"/>
  <c r="BG703" i="7" s="1"/>
  <c r="BH703" i="7" s="1"/>
  <c r="BF704" i="7"/>
  <c r="BG704" i="7" s="1"/>
  <c r="BH704" i="7" s="1"/>
  <c r="BF705" i="7"/>
  <c r="BG705" i="7" s="1"/>
  <c r="BH705" i="7" s="1"/>
  <c r="BF706" i="7"/>
  <c r="BG706" i="7" s="1"/>
  <c r="BH706" i="7" s="1"/>
  <c r="BF707" i="7"/>
  <c r="BG707" i="7" s="1"/>
  <c r="BH707" i="7" s="1"/>
  <c r="BF708" i="7"/>
  <c r="BG708" i="7" s="1"/>
  <c r="BH708" i="7" s="1"/>
  <c r="BF709" i="7"/>
  <c r="BG709" i="7" s="1"/>
  <c r="BH709" i="7" s="1"/>
  <c r="BF710" i="7"/>
  <c r="BG710" i="7" s="1"/>
  <c r="BH710" i="7" s="1"/>
  <c r="BF711" i="7"/>
  <c r="BG711" i="7" s="1"/>
  <c r="BH711" i="7" s="1"/>
  <c r="BF712" i="7"/>
  <c r="BG712" i="7" s="1"/>
  <c r="BH712" i="7" s="1"/>
  <c r="BF713" i="7"/>
  <c r="BG713" i="7" s="1"/>
  <c r="BH713" i="7" s="1"/>
  <c r="BF714" i="7"/>
  <c r="BG714" i="7" s="1"/>
  <c r="BH714" i="7" s="1"/>
  <c r="BF715" i="7"/>
  <c r="BG715" i="7" s="1"/>
  <c r="BH715" i="7" s="1"/>
  <c r="BF716" i="7"/>
  <c r="BG716" i="7" s="1"/>
  <c r="BH716" i="7" s="1"/>
  <c r="BF717" i="7"/>
  <c r="BG717" i="7" s="1"/>
  <c r="BH717" i="7" s="1"/>
  <c r="BF718" i="7"/>
  <c r="BG718" i="7" s="1"/>
  <c r="BH718" i="7" s="1"/>
  <c r="BF719" i="7"/>
  <c r="BG719" i="7" s="1"/>
  <c r="BH719" i="7" s="1"/>
  <c r="BF720" i="7"/>
  <c r="BG720" i="7" s="1"/>
  <c r="BH720" i="7" s="1"/>
  <c r="BF721" i="7"/>
  <c r="BG721" i="7" s="1"/>
  <c r="BH721" i="7" s="1"/>
  <c r="BF722" i="7"/>
  <c r="BG722" i="7" s="1"/>
  <c r="BH722" i="7" s="1"/>
  <c r="BF723" i="7"/>
  <c r="BG723" i="7" s="1"/>
  <c r="BH723" i="7" s="1"/>
  <c r="BF724" i="7"/>
  <c r="BG724" i="7" s="1"/>
  <c r="BH724" i="7" s="1"/>
  <c r="BF725" i="7"/>
  <c r="BG725" i="7" s="1"/>
  <c r="BH725" i="7" s="1"/>
  <c r="BF726" i="7"/>
  <c r="BG726" i="7" s="1"/>
  <c r="BH726" i="7" s="1"/>
  <c r="BF727" i="7"/>
  <c r="BG727" i="7" s="1"/>
  <c r="BH727" i="7" s="1"/>
  <c r="BF728" i="7"/>
  <c r="BG728" i="7" s="1"/>
  <c r="BH728" i="7" s="1"/>
  <c r="BF729" i="7"/>
  <c r="BG729" i="7" s="1"/>
  <c r="BH729" i="7" s="1"/>
  <c r="BF730" i="7"/>
  <c r="BG730" i="7" s="1"/>
  <c r="BH730" i="7" s="1"/>
  <c r="BF731" i="7"/>
  <c r="BG731" i="7" s="1"/>
  <c r="BH731" i="7" s="1"/>
  <c r="BF732" i="7"/>
  <c r="BG732" i="7" s="1"/>
  <c r="BH732" i="7" s="1"/>
  <c r="BF733" i="7"/>
  <c r="BG733" i="7" s="1"/>
  <c r="BH733" i="7" s="1"/>
  <c r="BF734" i="7"/>
  <c r="BG734" i="7" s="1"/>
  <c r="BH734" i="7" s="1"/>
  <c r="BF735" i="7"/>
  <c r="BG735" i="7" s="1"/>
  <c r="BH735" i="7" s="1"/>
  <c r="BF736" i="7"/>
  <c r="BG736" i="7" s="1"/>
  <c r="BH736" i="7" s="1"/>
  <c r="BF737" i="7"/>
  <c r="BG737" i="7" s="1"/>
  <c r="BH737" i="7" s="1"/>
  <c r="BF738" i="7"/>
  <c r="BG738" i="7" s="1"/>
  <c r="BH738" i="7" s="1"/>
  <c r="BF739" i="7"/>
  <c r="BG739" i="7" s="1"/>
  <c r="BH739" i="7" s="1"/>
  <c r="BF740" i="7"/>
  <c r="BG740" i="7" s="1"/>
  <c r="BH740" i="7" s="1"/>
  <c r="BF741" i="7"/>
  <c r="BG741" i="7" s="1"/>
  <c r="BH741" i="7" s="1"/>
  <c r="BF742" i="7"/>
  <c r="BG742" i="7" s="1"/>
  <c r="BH742" i="7" s="1"/>
  <c r="BF743" i="7"/>
  <c r="BG743" i="7" s="1"/>
  <c r="BH743" i="7" s="1"/>
  <c r="BF744" i="7"/>
  <c r="BG744" i="7" s="1"/>
  <c r="BH744" i="7" s="1"/>
  <c r="BF745" i="7"/>
  <c r="BG745" i="7" s="1"/>
  <c r="BH745" i="7" s="1"/>
  <c r="BF746" i="7"/>
  <c r="BG746" i="7" s="1"/>
  <c r="BH746" i="7" s="1"/>
  <c r="BF747" i="7"/>
  <c r="BG747" i="7" s="1"/>
  <c r="BH747" i="7" s="1"/>
  <c r="BF748" i="7"/>
  <c r="BG748" i="7" s="1"/>
  <c r="BH748" i="7" s="1"/>
  <c r="BF749" i="7"/>
  <c r="BG749" i="7" s="1"/>
  <c r="BH749" i="7" s="1"/>
  <c r="BF750" i="7"/>
  <c r="BG750" i="7" s="1"/>
  <c r="BH750" i="7" s="1"/>
  <c r="BF751" i="7"/>
  <c r="BG751" i="7" s="1"/>
  <c r="BH751" i="7" s="1"/>
  <c r="BF752" i="7"/>
  <c r="BG752" i="7" s="1"/>
  <c r="BH752" i="7" s="1"/>
  <c r="BF753" i="7"/>
  <c r="BG753" i="7" s="1"/>
  <c r="BH753" i="7" s="1"/>
  <c r="BF754" i="7"/>
  <c r="BG754" i="7" s="1"/>
  <c r="BH754" i="7" s="1"/>
  <c r="BF755" i="7"/>
  <c r="BG755" i="7" s="1"/>
  <c r="BH755" i="7" s="1"/>
  <c r="BF756" i="7"/>
  <c r="BG756" i="7" s="1"/>
  <c r="BH756" i="7" s="1"/>
  <c r="BF757" i="7"/>
  <c r="BG757" i="7" s="1"/>
  <c r="BH757" i="7" s="1"/>
  <c r="BF758" i="7"/>
  <c r="BG758" i="7" s="1"/>
  <c r="BH758" i="7" s="1"/>
  <c r="BF759" i="7"/>
  <c r="BG759" i="7" s="1"/>
  <c r="BH759" i="7" s="1"/>
  <c r="BF760" i="7"/>
  <c r="BG760" i="7" s="1"/>
  <c r="BH760" i="7" s="1"/>
  <c r="BF761" i="7"/>
  <c r="BG761" i="7" s="1"/>
  <c r="BH761" i="7" s="1"/>
  <c r="BF762" i="7"/>
  <c r="BG762" i="7" s="1"/>
  <c r="BH762" i="7" s="1"/>
  <c r="BF763" i="7"/>
  <c r="BG763" i="7" s="1"/>
  <c r="BH763" i="7" s="1"/>
  <c r="BF764" i="7"/>
  <c r="BG764" i="7" s="1"/>
  <c r="BH764" i="7" s="1"/>
  <c r="BF765" i="7"/>
  <c r="BG765" i="7" s="1"/>
  <c r="BH765" i="7" s="1"/>
  <c r="BF766" i="7"/>
  <c r="BG766" i="7" s="1"/>
  <c r="BH766" i="7" s="1"/>
  <c r="BF767" i="7"/>
  <c r="BG767" i="7" s="1"/>
  <c r="BH767" i="7" s="1"/>
  <c r="BF768" i="7"/>
  <c r="BG768" i="7" s="1"/>
  <c r="BH768" i="7" s="1"/>
  <c r="BF769" i="7"/>
  <c r="BG769" i="7" s="1"/>
  <c r="BH769" i="7" s="1"/>
  <c r="BF770" i="7"/>
  <c r="BG770" i="7" s="1"/>
  <c r="BH770" i="7" s="1"/>
  <c r="BF771" i="7"/>
  <c r="BG771" i="7" s="1"/>
  <c r="BH771" i="7" s="1"/>
  <c r="BF772" i="7"/>
  <c r="BG772" i="7" s="1"/>
  <c r="BH772" i="7" s="1"/>
  <c r="BF773" i="7"/>
  <c r="BG773" i="7" s="1"/>
  <c r="BH773" i="7" s="1"/>
  <c r="BF774" i="7"/>
  <c r="BG774" i="7" s="1"/>
  <c r="BH774" i="7" s="1"/>
  <c r="BF775" i="7"/>
  <c r="BG775" i="7" s="1"/>
  <c r="BH775" i="7" s="1"/>
  <c r="BF776" i="7"/>
  <c r="BG776" i="7" s="1"/>
  <c r="BH776" i="7" s="1"/>
  <c r="BF777" i="7"/>
  <c r="BG777" i="7" s="1"/>
  <c r="BH777" i="7" s="1"/>
  <c r="BF778" i="7"/>
  <c r="BG778" i="7" s="1"/>
  <c r="BH778" i="7" s="1"/>
  <c r="BF779" i="7"/>
  <c r="BG779" i="7" s="1"/>
  <c r="BH779" i="7" s="1"/>
  <c r="BF780" i="7"/>
  <c r="BG780" i="7" s="1"/>
  <c r="BH780" i="7" s="1"/>
  <c r="BF781" i="7"/>
  <c r="BG781" i="7" s="1"/>
  <c r="BH781" i="7" s="1"/>
  <c r="BF782" i="7"/>
  <c r="BG782" i="7" s="1"/>
  <c r="BH782" i="7" s="1"/>
  <c r="BF783" i="7"/>
  <c r="BG783" i="7" s="1"/>
  <c r="BH783" i="7" s="1"/>
  <c r="BF784" i="7"/>
  <c r="BG784" i="7" s="1"/>
  <c r="BH784" i="7" s="1"/>
  <c r="BF785" i="7"/>
  <c r="BG785" i="7" s="1"/>
  <c r="BH785" i="7" s="1"/>
  <c r="BF786" i="7"/>
  <c r="BG786" i="7" s="1"/>
  <c r="BH786" i="7" s="1"/>
  <c r="BF787" i="7"/>
  <c r="BG787" i="7" s="1"/>
  <c r="BH787" i="7" s="1"/>
  <c r="BF788" i="7"/>
  <c r="BG788" i="7" s="1"/>
  <c r="BH788" i="7" s="1"/>
  <c r="BF789" i="7"/>
  <c r="BG789" i="7" s="1"/>
  <c r="BH789" i="7" s="1"/>
  <c r="BF790" i="7"/>
  <c r="BG790" i="7" s="1"/>
  <c r="BH790" i="7" s="1"/>
  <c r="BF791" i="7"/>
  <c r="BG791" i="7" s="1"/>
  <c r="BH791" i="7" s="1"/>
  <c r="BF792" i="7"/>
  <c r="BG792" i="7" s="1"/>
  <c r="BH792" i="7" s="1"/>
  <c r="BF793" i="7"/>
  <c r="BG793" i="7" s="1"/>
  <c r="BH793" i="7" s="1"/>
  <c r="BF794" i="7"/>
  <c r="BG794" i="7" s="1"/>
  <c r="BH794" i="7" s="1"/>
  <c r="BF795" i="7"/>
  <c r="BG795" i="7" s="1"/>
  <c r="BH795" i="7" s="1"/>
  <c r="BF796" i="7"/>
  <c r="BG796" i="7" s="1"/>
  <c r="BH796" i="7" s="1"/>
  <c r="BF797" i="7"/>
  <c r="BG797" i="7" s="1"/>
  <c r="BH797" i="7" s="1"/>
  <c r="BF798" i="7"/>
  <c r="BG798" i="7" s="1"/>
  <c r="BH798" i="7" s="1"/>
  <c r="BF799" i="7"/>
  <c r="BG799" i="7" s="1"/>
  <c r="BH799" i="7" s="1"/>
  <c r="BF800" i="7"/>
  <c r="BG800" i="7" s="1"/>
  <c r="BH800" i="7" s="1"/>
  <c r="BF801" i="7"/>
  <c r="BG801" i="7" s="1"/>
  <c r="BH801" i="7" s="1"/>
  <c r="BF802" i="7"/>
  <c r="BG802" i="7" s="1"/>
  <c r="BH802" i="7" s="1"/>
  <c r="BF803" i="7"/>
  <c r="BG803" i="7" s="1"/>
  <c r="BH803" i="7" s="1"/>
  <c r="BF804" i="7"/>
  <c r="BG804" i="7" s="1"/>
  <c r="BH804" i="7" s="1"/>
  <c r="BF805" i="7"/>
  <c r="BG805" i="7" s="1"/>
  <c r="BH805" i="7" s="1"/>
  <c r="BF806" i="7"/>
  <c r="BG806" i="7" s="1"/>
  <c r="BH806" i="7" s="1"/>
  <c r="BF807" i="7"/>
  <c r="BG807" i="7" s="1"/>
  <c r="BH807" i="7" s="1"/>
  <c r="BF808" i="7"/>
  <c r="BG808" i="7" s="1"/>
  <c r="BH808" i="7" s="1"/>
  <c r="BF809" i="7"/>
  <c r="BG809" i="7" s="1"/>
  <c r="BH809" i="7" s="1"/>
  <c r="BF810" i="7"/>
  <c r="BG810" i="7" s="1"/>
  <c r="BH810" i="7" s="1"/>
  <c r="BF811" i="7"/>
  <c r="BG811" i="7" s="1"/>
  <c r="BH811" i="7" s="1"/>
  <c r="BF812" i="7"/>
  <c r="BG812" i="7" s="1"/>
  <c r="BH812" i="7" s="1"/>
  <c r="BF813" i="7"/>
  <c r="BG813" i="7" s="1"/>
  <c r="BH813" i="7" s="1"/>
  <c r="BF814" i="7"/>
  <c r="BG814" i="7" s="1"/>
  <c r="BH814" i="7" s="1"/>
  <c r="BF815" i="7"/>
  <c r="BG815" i="7" s="1"/>
  <c r="BH815" i="7" s="1"/>
  <c r="BF816" i="7"/>
  <c r="BG816" i="7" s="1"/>
  <c r="BH816" i="7" s="1"/>
  <c r="BF817" i="7"/>
  <c r="BG817" i="7" s="1"/>
  <c r="BH817" i="7" s="1"/>
  <c r="BF818" i="7"/>
  <c r="BG818" i="7" s="1"/>
  <c r="BH818" i="7" s="1"/>
  <c r="BF819" i="7"/>
  <c r="BG819" i="7" s="1"/>
  <c r="BH819" i="7" s="1"/>
  <c r="BF820" i="7"/>
  <c r="BG820" i="7" s="1"/>
  <c r="BH820" i="7" s="1"/>
  <c r="BF821" i="7"/>
  <c r="BG821" i="7" s="1"/>
  <c r="BH821" i="7" s="1"/>
  <c r="BF822" i="7"/>
  <c r="BG822" i="7" s="1"/>
  <c r="BH822" i="7" s="1"/>
  <c r="BF823" i="7"/>
  <c r="BG823" i="7" s="1"/>
  <c r="BH823" i="7" s="1"/>
  <c r="BF824" i="7"/>
  <c r="BG824" i="7" s="1"/>
  <c r="BH824" i="7" s="1"/>
  <c r="BF825" i="7"/>
  <c r="BG825" i="7" s="1"/>
  <c r="BH825" i="7" s="1"/>
  <c r="BF826" i="7"/>
  <c r="BG826" i="7" s="1"/>
  <c r="BH826" i="7" s="1"/>
  <c r="BF827" i="7"/>
  <c r="BG827" i="7" s="1"/>
  <c r="BH827" i="7" s="1"/>
  <c r="BF828" i="7"/>
  <c r="BG828" i="7" s="1"/>
  <c r="BH828" i="7" s="1"/>
  <c r="BF829" i="7"/>
  <c r="BG829" i="7" s="1"/>
  <c r="BH829" i="7" s="1"/>
  <c r="BF830" i="7"/>
  <c r="BG830" i="7" s="1"/>
  <c r="BH830" i="7" s="1"/>
  <c r="BF831" i="7"/>
  <c r="BG831" i="7" s="1"/>
  <c r="BH831" i="7" s="1"/>
  <c r="BF832" i="7"/>
  <c r="BG832" i="7" s="1"/>
  <c r="BH832" i="7" s="1"/>
  <c r="BF833" i="7"/>
  <c r="BG833" i="7" s="1"/>
  <c r="BH833" i="7" s="1"/>
  <c r="BF834" i="7"/>
  <c r="BG834" i="7" s="1"/>
  <c r="BH834" i="7" s="1"/>
  <c r="BF835" i="7"/>
  <c r="BG835" i="7" s="1"/>
  <c r="BH835" i="7" s="1"/>
  <c r="BF836" i="7"/>
  <c r="BG836" i="7" s="1"/>
  <c r="BH836" i="7" s="1"/>
  <c r="BF837" i="7"/>
  <c r="BG837" i="7" s="1"/>
  <c r="BH837" i="7" s="1"/>
  <c r="BF838" i="7"/>
  <c r="BG838" i="7" s="1"/>
  <c r="BH838" i="7" s="1"/>
  <c r="BF839" i="7"/>
  <c r="BG839" i="7" s="1"/>
  <c r="BH839" i="7" s="1"/>
  <c r="BF840" i="7"/>
  <c r="BG840" i="7" s="1"/>
  <c r="BH840" i="7" s="1"/>
  <c r="BF841" i="7"/>
  <c r="BG841" i="7" s="1"/>
  <c r="BH841" i="7" s="1"/>
  <c r="BF842" i="7"/>
  <c r="BG842" i="7" s="1"/>
  <c r="BH842" i="7" s="1"/>
  <c r="BF843" i="7"/>
  <c r="BG843" i="7" s="1"/>
  <c r="BH843" i="7" s="1"/>
  <c r="BF844" i="7"/>
  <c r="BG844" i="7" s="1"/>
  <c r="BH844" i="7" s="1"/>
  <c r="BF845" i="7"/>
  <c r="BG845" i="7" s="1"/>
  <c r="BH845" i="7" s="1"/>
  <c r="BF846" i="7"/>
  <c r="BG846" i="7" s="1"/>
  <c r="BH846" i="7" s="1"/>
  <c r="BF847" i="7"/>
  <c r="BG847" i="7" s="1"/>
  <c r="BH847" i="7" s="1"/>
  <c r="BF848" i="7"/>
  <c r="BG848" i="7" s="1"/>
  <c r="BH848" i="7" s="1"/>
  <c r="BF849" i="7"/>
  <c r="BG849" i="7" s="1"/>
  <c r="BH849" i="7" s="1"/>
  <c r="BF850" i="7"/>
  <c r="BG850" i="7" s="1"/>
  <c r="BH850" i="7" s="1"/>
  <c r="BF851" i="7"/>
  <c r="BG851" i="7" s="1"/>
  <c r="BH851" i="7" s="1"/>
  <c r="BF852" i="7"/>
  <c r="BG852" i="7" s="1"/>
  <c r="BH852" i="7" s="1"/>
  <c r="BF853" i="7"/>
  <c r="BG853" i="7" s="1"/>
  <c r="BH853" i="7" s="1"/>
  <c r="BF854" i="7"/>
  <c r="BG854" i="7" s="1"/>
  <c r="BH854" i="7" s="1"/>
  <c r="BF855" i="7"/>
  <c r="BG855" i="7" s="1"/>
  <c r="BH855" i="7" s="1"/>
  <c r="BF856" i="7"/>
  <c r="BG856" i="7" s="1"/>
  <c r="BH856" i="7" s="1"/>
  <c r="BF857" i="7"/>
  <c r="BG857" i="7" s="1"/>
  <c r="BH857" i="7" s="1"/>
  <c r="BF858" i="7"/>
  <c r="BG858" i="7" s="1"/>
  <c r="BH858" i="7" s="1"/>
  <c r="BF859" i="7"/>
  <c r="BG859" i="7" s="1"/>
  <c r="BH859" i="7" s="1"/>
  <c r="BF860" i="7"/>
  <c r="BG860" i="7" s="1"/>
  <c r="BH860" i="7" s="1"/>
  <c r="BF861" i="7"/>
  <c r="BG861" i="7" s="1"/>
  <c r="BH861" i="7" s="1"/>
  <c r="BF862" i="7"/>
  <c r="BG862" i="7" s="1"/>
  <c r="BH862" i="7" s="1"/>
  <c r="BF863" i="7"/>
  <c r="BG863" i="7" s="1"/>
  <c r="BH863" i="7" s="1"/>
  <c r="BF864" i="7"/>
  <c r="BG864" i="7" s="1"/>
  <c r="BH864" i="7" s="1"/>
  <c r="BF865" i="7"/>
  <c r="BG865" i="7" s="1"/>
  <c r="BH865" i="7" s="1"/>
  <c r="BF866" i="7"/>
  <c r="BG866" i="7" s="1"/>
  <c r="BH866" i="7" s="1"/>
  <c r="BF867" i="7"/>
  <c r="BG867" i="7" s="1"/>
  <c r="BH867" i="7" s="1"/>
  <c r="BF868" i="7"/>
  <c r="BG868" i="7" s="1"/>
  <c r="BH868" i="7" s="1"/>
  <c r="BF869" i="7"/>
  <c r="BG869" i="7" s="1"/>
  <c r="BH869" i="7" s="1"/>
  <c r="BF870" i="7"/>
  <c r="BG870" i="7" s="1"/>
  <c r="BH870" i="7" s="1"/>
  <c r="BF871" i="7"/>
  <c r="BG871" i="7" s="1"/>
  <c r="BH871" i="7" s="1"/>
  <c r="BF872" i="7"/>
  <c r="BG872" i="7" s="1"/>
  <c r="BH872" i="7" s="1"/>
  <c r="BF873" i="7"/>
  <c r="BG873" i="7" s="1"/>
  <c r="BH873" i="7" s="1"/>
  <c r="BF874" i="7"/>
  <c r="BG874" i="7" s="1"/>
  <c r="BH874" i="7" s="1"/>
  <c r="BF875" i="7"/>
  <c r="BG875" i="7" s="1"/>
  <c r="BH875" i="7" s="1"/>
  <c r="BF876" i="7"/>
  <c r="BG876" i="7" s="1"/>
  <c r="BH876" i="7" s="1"/>
  <c r="BF877" i="7"/>
  <c r="BG877" i="7" s="1"/>
  <c r="BH877" i="7" s="1"/>
  <c r="BF878" i="7"/>
  <c r="BG878" i="7" s="1"/>
  <c r="BH878" i="7" s="1"/>
  <c r="BF879" i="7"/>
  <c r="BG879" i="7" s="1"/>
  <c r="BH879" i="7" s="1"/>
  <c r="BF880" i="7"/>
  <c r="BG880" i="7" s="1"/>
  <c r="BH880" i="7" s="1"/>
  <c r="BF881" i="7"/>
  <c r="BG881" i="7" s="1"/>
  <c r="BH881" i="7" s="1"/>
  <c r="BF882" i="7"/>
  <c r="BG882" i="7" s="1"/>
  <c r="BH882" i="7" s="1"/>
  <c r="BF883" i="7"/>
  <c r="BG883" i="7" s="1"/>
  <c r="BH883" i="7" s="1"/>
  <c r="BF884" i="7"/>
  <c r="BG884" i="7" s="1"/>
  <c r="BH884" i="7" s="1"/>
  <c r="BF885" i="7"/>
  <c r="BG885" i="7" s="1"/>
  <c r="BH885" i="7" s="1"/>
  <c r="BF886" i="7"/>
  <c r="BG886" i="7" s="1"/>
  <c r="BH886" i="7" s="1"/>
  <c r="BF887" i="7"/>
  <c r="BG887" i="7" s="1"/>
  <c r="BH887" i="7" s="1"/>
  <c r="BF888" i="7"/>
  <c r="BG888" i="7" s="1"/>
  <c r="BH888" i="7" s="1"/>
  <c r="BF889" i="7"/>
  <c r="BG889" i="7" s="1"/>
  <c r="BH889" i="7" s="1"/>
  <c r="BF890" i="7"/>
  <c r="BG890" i="7" s="1"/>
  <c r="BH890" i="7" s="1"/>
  <c r="BF891" i="7"/>
  <c r="BG891" i="7" s="1"/>
  <c r="BH891" i="7" s="1"/>
  <c r="BF892" i="7"/>
  <c r="BG892" i="7" s="1"/>
  <c r="BH892" i="7" s="1"/>
  <c r="BF893" i="7"/>
  <c r="BG893" i="7" s="1"/>
  <c r="BH893" i="7" s="1"/>
  <c r="BF894" i="7"/>
  <c r="BG894" i="7" s="1"/>
  <c r="BH894" i="7" s="1"/>
  <c r="BF895" i="7"/>
  <c r="BG895" i="7" s="1"/>
  <c r="BH895" i="7" s="1"/>
  <c r="BF896" i="7"/>
  <c r="BG896" i="7" s="1"/>
  <c r="BH896" i="7" s="1"/>
  <c r="BF897" i="7"/>
  <c r="BG897" i="7" s="1"/>
  <c r="BH897" i="7" s="1"/>
  <c r="BF898" i="7"/>
  <c r="BG898" i="7" s="1"/>
  <c r="BH898" i="7" s="1"/>
  <c r="BF899" i="7"/>
  <c r="BG899" i="7" s="1"/>
  <c r="BH899" i="7" s="1"/>
  <c r="BF900" i="7"/>
  <c r="BG900" i="7" s="1"/>
  <c r="BH900" i="7" s="1"/>
  <c r="BF901" i="7"/>
  <c r="BG901" i="7" s="1"/>
  <c r="BH901" i="7" s="1"/>
  <c r="BF902" i="7"/>
  <c r="BG902" i="7" s="1"/>
  <c r="BH902" i="7" s="1"/>
  <c r="BF903" i="7"/>
  <c r="BG903" i="7" s="1"/>
  <c r="BH903" i="7" s="1"/>
  <c r="BF904" i="7"/>
  <c r="BG904" i="7" s="1"/>
  <c r="BH904" i="7" s="1"/>
  <c r="BF905" i="7"/>
  <c r="BG905" i="7" s="1"/>
  <c r="BH905" i="7" s="1"/>
  <c r="BF906" i="7"/>
  <c r="BG906" i="7" s="1"/>
  <c r="BH906" i="7" s="1"/>
  <c r="BF907" i="7"/>
  <c r="BG907" i="7" s="1"/>
  <c r="BH907" i="7" s="1"/>
  <c r="BF908" i="7"/>
  <c r="BG908" i="7" s="1"/>
  <c r="BH908" i="7" s="1"/>
  <c r="BF909" i="7"/>
  <c r="BG909" i="7" s="1"/>
  <c r="BH909" i="7" s="1"/>
  <c r="BF910" i="7"/>
  <c r="BG910" i="7" s="1"/>
  <c r="BH910" i="7" s="1"/>
  <c r="BF911" i="7"/>
  <c r="BG911" i="7" s="1"/>
  <c r="BH911" i="7" s="1"/>
  <c r="BF912" i="7"/>
  <c r="BG912" i="7" s="1"/>
  <c r="BH912" i="7" s="1"/>
  <c r="BF913" i="7"/>
  <c r="BG913" i="7" s="1"/>
  <c r="BH913" i="7" s="1"/>
  <c r="BF914" i="7"/>
  <c r="BG914" i="7" s="1"/>
  <c r="BH914" i="7" s="1"/>
  <c r="BF915" i="7"/>
  <c r="BG915" i="7" s="1"/>
  <c r="BH915" i="7" s="1"/>
  <c r="BF916" i="7"/>
  <c r="BG916" i="7" s="1"/>
  <c r="BH916" i="7" s="1"/>
  <c r="BF917" i="7"/>
  <c r="BG917" i="7" s="1"/>
  <c r="BH917" i="7" s="1"/>
  <c r="BF918" i="7"/>
  <c r="BG918" i="7" s="1"/>
  <c r="BH918" i="7" s="1"/>
  <c r="BF919" i="7"/>
  <c r="BG919" i="7" s="1"/>
  <c r="BH919" i="7" s="1"/>
  <c r="BF920" i="7"/>
  <c r="BG920" i="7" s="1"/>
  <c r="BH920" i="7" s="1"/>
  <c r="BF921" i="7"/>
  <c r="BG921" i="7" s="1"/>
  <c r="BH921" i="7" s="1"/>
  <c r="BF922" i="7"/>
  <c r="BG922" i="7" s="1"/>
  <c r="BH922" i="7" s="1"/>
  <c r="BF923" i="7"/>
  <c r="BG923" i="7" s="1"/>
  <c r="BH923" i="7" s="1"/>
  <c r="BF924" i="7"/>
  <c r="BG924" i="7" s="1"/>
  <c r="BH924" i="7" s="1"/>
  <c r="BF925" i="7"/>
  <c r="BG925" i="7" s="1"/>
  <c r="BH925" i="7" s="1"/>
  <c r="BF926" i="7"/>
  <c r="BG926" i="7" s="1"/>
  <c r="BH926" i="7" s="1"/>
  <c r="BF927" i="7"/>
  <c r="BG927" i="7" s="1"/>
  <c r="BH927" i="7" s="1"/>
  <c r="BF928" i="7"/>
  <c r="BG928" i="7" s="1"/>
  <c r="BH928" i="7" s="1"/>
  <c r="BF929" i="7"/>
  <c r="BG929" i="7" s="1"/>
  <c r="BH929" i="7" s="1"/>
  <c r="BF930" i="7"/>
  <c r="BG930" i="7" s="1"/>
  <c r="BH930" i="7" s="1"/>
  <c r="BF931" i="7"/>
  <c r="BG931" i="7" s="1"/>
  <c r="BH931" i="7" s="1"/>
  <c r="BF932" i="7"/>
  <c r="BG932" i="7" s="1"/>
  <c r="BH932" i="7" s="1"/>
  <c r="BF933" i="7"/>
  <c r="BG933" i="7" s="1"/>
  <c r="BH933" i="7" s="1"/>
  <c r="BF934" i="7"/>
  <c r="BG934" i="7" s="1"/>
  <c r="BH934" i="7" s="1"/>
  <c r="BF935" i="7"/>
  <c r="BG935" i="7" s="1"/>
  <c r="BH935" i="7" s="1"/>
  <c r="BF936" i="7"/>
  <c r="BG936" i="7" s="1"/>
  <c r="BH936" i="7" s="1"/>
  <c r="BF937" i="7"/>
  <c r="BG937" i="7" s="1"/>
  <c r="BH937" i="7" s="1"/>
  <c r="BF938" i="7"/>
  <c r="BG938" i="7" s="1"/>
  <c r="BH938" i="7" s="1"/>
  <c r="BF939" i="7"/>
  <c r="BG939" i="7" s="1"/>
  <c r="BH939" i="7" s="1"/>
  <c r="BF940" i="7"/>
  <c r="BG940" i="7" s="1"/>
  <c r="BH940" i="7" s="1"/>
  <c r="BF941" i="7"/>
  <c r="BG941" i="7" s="1"/>
  <c r="BH941" i="7" s="1"/>
  <c r="BF942" i="7"/>
  <c r="BG942" i="7" s="1"/>
  <c r="BH942" i="7" s="1"/>
  <c r="BF943" i="7"/>
  <c r="BG943" i="7" s="1"/>
  <c r="BH943" i="7" s="1"/>
  <c r="BF944" i="7"/>
  <c r="BG944" i="7" s="1"/>
  <c r="BH944" i="7" s="1"/>
  <c r="BF945" i="7"/>
  <c r="BG945" i="7" s="1"/>
  <c r="BH945" i="7" s="1"/>
  <c r="BF946" i="7"/>
  <c r="BG946" i="7" s="1"/>
  <c r="BH946" i="7" s="1"/>
  <c r="BF947" i="7"/>
  <c r="BG947" i="7" s="1"/>
  <c r="BH947" i="7" s="1"/>
  <c r="BF948" i="7"/>
  <c r="BG948" i="7" s="1"/>
  <c r="BH948" i="7" s="1"/>
  <c r="BF949" i="7"/>
  <c r="BG949" i="7" s="1"/>
  <c r="BH949" i="7" s="1"/>
  <c r="BF950" i="7"/>
  <c r="BG950" i="7" s="1"/>
  <c r="BH950" i="7" s="1"/>
  <c r="BF951" i="7"/>
  <c r="BG951" i="7" s="1"/>
  <c r="BH951" i="7" s="1"/>
  <c r="BF952" i="7"/>
  <c r="BG952" i="7" s="1"/>
  <c r="BH952" i="7" s="1"/>
  <c r="BF953" i="7"/>
  <c r="BG953" i="7" s="1"/>
  <c r="BH953" i="7" s="1"/>
  <c r="BF954" i="7"/>
  <c r="BG954" i="7" s="1"/>
  <c r="BH954" i="7" s="1"/>
  <c r="BF955" i="7"/>
  <c r="BG955" i="7" s="1"/>
  <c r="BH955" i="7" s="1"/>
  <c r="BF956" i="7"/>
  <c r="BG956" i="7" s="1"/>
  <c r="BH956" i="7" s="1"/>
  <c r="BF957" i="7"/>
  <c r="BG957" i="7" s="1"/>
  <c r="BH957" i="7" s="1"/>
  <c r="BF958" i="7"/>
  <c r="BG958" i="7" s="1"/>
  <c r="BH958" i="7" s="1"/>
  <c r="BF959" i="7"/>
  <c r="BG959" i="7" s="1"/>
  <c r="BH959" i="7" s="1"/>
  <c r="BF960" i="7"/>
  <c r="BG960" i="7" s="1"/>
  <c r="BH960" i="7" s="1"/>
  <c r="BF961" i="7"/>
  <c r="BG961" i="7" s="1"/>
  <c r="BH961" i="7" s="1"/>
  <c r="BF962" i="7"/>
  <c r="BG962" i="7" s="1"/>
  <c r="BH962" i="7" s="1"/>
  <c r="BF963" i="7"/>
  <c r="BG963" i="7" s="1"/>
  <c r="BH963" i="7" s="1"/>
  <c r="BF964" i="7"/>
  <c r="BG964" i="7" s="1"/>
  <c r="BH964" i="7" s="1"/>
  <c r="BF965" i="7"/>
  <c r="BG965" i="7" s="1"/>
  <c r="BH965" i="7" s="1"/>
  <c r="BF966" i="7"/>
  <c r="BG966" i="7" s="1"/>
  <c r="BH966" i="7" s="1"/>
  <c r="BF967" i="7"/>
  <c r="BG967" i="7" s="1"/>
  <c r="BH967" i="7" s="1"/>
  <c r="BF968" i="7"/>
  <c r="BG968" i="7" s="1"/>
  <c r="BH968" i="7" s="1"/>
  <c r="BF969" i="7"/>
  <c r="BG969" i="7" s="1"/>
  <c r="BH969" i="7" s="1"/>
  <c r="BF970" i="7"/>
  <c r="BG970" i="7" s="1"/>
  <c r="BH970" i="7" s="1"/>
  <c r="BF971" i="7"/>
  <c r="BG971" i="7" s="1"/>
  <c r="BH971" i="7" s="1"/>
  <c r="BF972" i="7"/>
  <c r="BG972" i="7" s="1"/>
  <c r="BH972" i="7" s="1"/>
  <c r="BF973" i="7"/>
  <c r="BG973" i="7" s="1"/>
  <c r="BH973" i="7" s="1"/>
  <c r="BF974" i="7"/>
  <c r="BG974" i="7" s="1"/>
  <c r="BH974" i="7" s="1"/>
  <c r="BF975" i="7"/>
  <c r="BG975" i="7" s="1"/>
  <c r="BH975" i="7" s="1"/>
  <c r="BF976" i="7"/>
  <c r="BG976" i="7" s="1"/>
  <c r="BH976" i="7" s="1"/>
  <c r="BF977" i="7"/>
  <c r="BG977" i="7" s="1"/>
  <c r="BH977" i="7" s="1"/>
  <c r="BF978" i="7"/>
  <c r="BG978" i="7" s="1"/>
  <c r="BH978" i="7" s="1"/>
  <c r="BF979" i="7"/>
  <c r="BG979" i="7" s="1"/>
  <c r="BH979" i="7" s="1"/>
  <c r="BF980" i="7"/>
  <c r="BG980" i="7" s="1"/>
  <c r="BH980" i="7" s="1"/>
  <c r="BF981" i="7"/>
  <c r="BG981" i="7" s="1"/>
  <c r="BH981" i="7" s="1"/>
  <c r="BF982" i="7"/>
  <c r="BG982" i="7" s="1"/>
  <c r="BH982" i="7" s="1"/>
  <c r="BF983" i="7"/>
  <c r="BG983" i="7" s="1"/>
  <c r="BH983" i="7" s="1"/>
  <c r="BF984" i="7"/>
  <c r="BG984" i="7" s="1"/>
  <c r="BH984" i="7" s="1"/>
  <c r="BF985" i="7"/>
  <c r="BG985" i="7" s="1"/>
  <c r="BH985" i="7" s="1"/>
  <c r="BF986" i="7"/>
  <c r="BG986" i="7" s="1"/>
  <c r="BH986" i="7" s="1"/>
  <c r="BF987" i="7"/>
  <c r="BG987" i="7" s="1"/>
  <c r="BH987" i="7" s="1"/>
  <c r="BF988" i="7"/>
  <c r="BG988" i="7" s="1"/>
  <c r="BH988" i="7" s="1"/>
  <c r="BF989" i="7"/>
  <c r="BG989" i="7" s="1"/>
  <c r="BH989" i="7" s="1"/>
  <c r="BF990" i="7"/>
  <c r="BG990" i="7" s="1"/>
  <c r="BH990" i="7" s="1"/>
  <c r="BF991" i="7"/>
  <c r="BG991" i="7" s="1"/>
  <c r="BH991" i="7" s="1"/>
  <c r="BF992" i="7"/>
  <c r="BG992" i="7" s="1"/>
  <c r="BH992" i="7" s="1"/>
  <c r="BF993" i="7"/>
  <c r="BG993" i="7" s="1"/>
  <c r="BH993" i="7" s="1"/>
  <c r="BF994" i="7"/>
  <c r="BG994" i="7" s="1"/>
  <c r="BH994" i="7" s="1"/>
  <c r="BF995" i="7"/>
  <c r="BG995" i="7" s="1"/>
  <c r="BH995" i="7" s="1"/>
  <c r="BF996" i="7"/>
  <c r="BG996" i="7" s="1"/>
  <c r="BH996" i="7" s="1"/>
  <c r="BF997" i="7"/>
  <c r="BG997" i="7" s="1"/>
  <c r="BH997" i="7" s="1"/>
  <c r="BF998" i="7"/>
  <c r="BG998" i="7" s="1"/>
  <c r="BH998" i="7" s="1"/>
  <c r="BF999" i="7"/>
  <c r="BG999" i="7" s="1"/>
  <c r="BH999" i="7" s="1"/>
  <c r="BF1000" i="7"/>
  <c r="BG1000" i="7" s="1"/>
  <c r="BH1000" i="7" s="1"/>
  <c r="BF1001" i="7"/>
  <c r="BG1001" i="7" s="1"/>
  <c r="BH1001" i="7" s="1"/>
  <c r="BF1002" i="7"/>
  <c r="BG1002" i="7" s="1"/>
  <c r="BH1002" i="7" s="1"/>
  <c r="BF1003" i="7"/>
  <c r="BG1003" i="7" s="1"/>
  <c r="BH1003" i="7" s="1"/>
  <c r="BF1004" i="7"/>
  <c r="BG1004" i="7" s="1"/>
  <c r="BH1004" i="7" s="1"/>
  <c r="BF1005" i="7"/>
  <c r="BG1005" i="7" s="1"/>
  <c r="BH1005" i="7" s="1"/>
  <c r="BF1006" i="7"/>
  <c r="BG1006" i="7" s="1"/>
  <c r="BH1006" i="7" s="1"/>
  <c r="BF1007" i="7"/>
  <c r="BG1007" i="7" s="1"/>
  <c r="BH1007" i="7" s="1"/>
  <c r="BF1008" i="7"/>
  <c r="BG1008" i="7" s="1"/>
  <c r="BH1008" i="7" s="1"/>
  <c r="BF1009" i="7"/>
  <c r="BG1009" i="7" s="1"/>
  <c r="BH1009" i="7" s="1"/>
  <c r="BF1010" i="7"/>
  <c r="BG1010" i="7" s="1"/>
  <c r="BH1010" i="7" s="1"/>
  <c r="BF1011" i="7"/>
  <c r="BG1011" i="7" s="1"/>
  <c r="BH1011" i="7" s="1"/>
  <c r="BF1012" i="7"/>
  <c r="BG1012" i="7" s="1"/>
  <c r="BH1012" i="7" s="1"/>
  <c r="BF1013" i="7"/>
  <c r="BG1013" i="7" s="1"/>
  <c r="BH1013" i="7" s="1"/>
  <c r="BF1014" i="7"/>
  <c r="BG1014" i="7" s="1"/>
  <c r="BH1014" i="7" s="1"/>
  <c r="BF1015" i="7"/>
  <c r="BG1015" i="7" s="1"/>
  <c r="BH1015" i="7" s="1"/>
  <c r="BF1016" i="7"/>
  <c r="BG1016" i="7" s="1"/>
  <c r="BH1016" i="7" s="1"/>
  <c r="BF1017" i="7"/>
  <c r="BG1017" i="7" s="1"/>
  <c r="BH1017" i="7" s="1"/>
  <c r="BF1018" i="7"/>
  <c r="BG1018" i="7" s="1"/>
  <c r="BH1018" i="7" s="1"/>
  <c r="BF1019" i="7"/>
  <c r="BG1019" i="7" s="1"/>
  <c r="BH1019" i="7" s="1"/>
  <c r="BF1020" i="7"/>
  <c r="BG1020" i="7" s="1"/>
  <c r="BH1020" i="7" s="1"/>
  <c r="BF1021" i="7"/>
  <c r="BG1021" i="7" s="1"/>
  <c r="BH1021" i="7" s="1"/>
  <c r="BF1022" i="7"/>
  <c r="BG1022" i="7" s="1"/>
  <c r="BH1022" i="7" s="1"/>
  <c r="BF1023" i="7"/>
  <c r="BG1023" i="7" s="1"/>
  <c r="BH1023" i="7" s="1"/>
  <c r="BF1024" i="7"/>
  <c r="BG1024" i="7" s="1"/>
  <c r="BH1024" i="7" s="1"/>
  <c r="BF1025" i="7"/>
  <c r="BG1025" i="7" s="1"/>
  <c r="BH1025" i="7" s="1"/>
  <c r="BF1026" i="7"/>
  <c r="BG1026" i="7" s="1"/>
  <c r="BH1026" i="7" s="1"/>
  <c r="BF1027" i="7"/>
  <c r="BG1027" i="7" s="1"/>
  <c r="BH1027" i="7" s="1"/>
  <c r="BF1028" i="7"/>
  <c r="BG1028" i="7" s="1"/>
  <c r="BH1028" i="7" s="1"/>
  <c r="BF1029" i="7"/>
  <c r="BG1029" i="7" s="1"/>
  <c r="BH1029" i="7" s="1"/>
  <c r="BF1030" i="7"/>
  <c r="BG1030" i="7" s="1"/>
  <c r="BH1030" i="7" s="1"/>
  <c r="BF1031" i="7"/>
  <c r="BG1031" i="7" s="1"/>
  <c r="BH1031" i="7" s="1"/>
  <c r="BF1032" i="7"/>
  <c r="BG1032" i="7" s="1"/>
  <c r="BH1032" i="7" s="1"/>
  <c r="BF1033" i="7"/>
  <c r="BG1033" i="7" s="1"/>
  <c r="BH1033" i="7" s="1"/>
  <c r="BF1034" i="7"/>
  <c r="BG1034" i="7" s="1"/>
  <c r="BH1034" i="7" s="1"/>
  <c r="BF1035" i="7"/>
  <c r="BG1035" i="7" s="1"/>
  <c r="BH1035" i="7" s="1"/>
  <c r="BF1036" i="7"/>
  <c r="BG1036" i="7" s="1"/>
  <c r="BH1036" i="7" s="1"/>
  <c r="BF1037" i="7"/>
  <c r="BG1037" i="7" s="1"/>
  <c r="BH1037" i="7" s="1"/>
  <c r="BF1038" i="7"/>
  <c r="BG1038" i="7" s="1"/>
  <c r="BH1038" i="7" s="1"/>
  <c r="BF1039" i="7"/>
  <c r="BG1039" i="7" s="1"/>
  <c r="BH1039" i="7" s="1"/>
  <c r="BF1040" i="7"/>
  <c r="BG1040" i="7" s="1"/>
  <c r="BH1040" i="7" s="1"/>
  <c r="BF1041" i="7"/>
  <c r="BG1041" i="7" s="1"/>
  <c r="BH1041" i="7" s="1"/>
  <c r="BF1042" i="7"/>
  <c r="BG1042" i="7" s="1"/>
  <c r="BH1042" i="7" s="1"/>
  <c r="BF1043" i="7"/>
  <c r="BG1043" i="7" s="1"/>
  <c r="BH1043" i="7" s="1"/>
  <c r="BF1044" i="7"/>
  <c r="BG1044" i="7" s="1"/>
  <c r="BH1044" i="7" s="1"/>
  <c r="BF1045" i="7"/>
  <c r="BG1045" i="7" s="1"/>
  <c r="BH1045" i="7" s="1"/>
  <c r="BF1046" i="7"/>
  <c r="BG1046" i="7" s="1"/>
  <c r="BH1046" i="7" s="1"/>
  <c r="BF1047" i="7"/>
  <c r="BG1047" i="7" s="1"/>
  <c r="BH1047" i="7" s="1"/>
  <c r="BF1048" i="7"/>
  <c r="BG1048" i="7" s="1"/>
  <c r="BH1048" i="7" s="1"/>
  <c r="BF1049" i="7"/>
  <c r="BG1049" i="7" s="1"/>
  <c r="BH1049" i="7" s="1"/>
  <c r="BF1050" i="7"/>
  <c r="BG1050" i="7" s="1"/>
  <c r="BH1050" i="7" s="1"/>
  <c r="BF1051" i="7"/>
  <c r="BG1051" i="7" s="1"/>
  <c r="BH1051" i="7" s="1"/>
  <c r="BF1052" i="7"/>
  <c r="BG1052" i="7" s="1"/>
  <c r="BH1052" i="7" s="1"/>
  <c r="BF1053" i="7"/>
  <c r="BG1053" i="7" s="1"/>
  <c r="BH1053" i="7" s="1"/>
  <c r="BF1054" i="7"/>
  <c r="BG1054" i="7" s="1"/>
  <c r="BH1054" i="7" s="1"/>
  <c r="BF1055" i="7"/>
  <c r="BG1055" i="7" s="1"/>
  <c r="BH1055" i="7" s="1"/>
  <c r="BF1056" i="7"/>
  <c r="BG1056" i="7" s="1"/>
  <c r="BH1056" i="7" s="1"/>
  <c r="BF1057" i="7"/>
  <c r="BG1057" i="7" s="1"/>
  <c r="BH1057" i="7" s="1"/>
  <c r="BF1058" i="7"/>
  <c r="BG1058" i="7" s="1"/>
  <c r="BH1058" i="7" s="1"/>
  <c r="BF1059" i="7"/>
  <c r="BG1059" i="7" s="1"/>
  <c r="BH1059" i="7" s="1"/>
  <c r="BF1060" i="7"/>
  <c r="BG1060" i="7" s="1"/>
  <c r="BH1060" i="7" s="1"/>
  <c r="BF1061" i="7"/>
  <c r="BG1061" i="7" s="1"/>
  <c r="BH1061" i="7" s="1"/>
  <c r="BF1062" i="7"/>
  <c r="BG1062" i="7" s="1"/>
  <c r="BH1062" i="7" s="1"/>
  <c r="BF1063" i="7"/>
  <c r="BG1063" i="7" s="1"/>
  <c r="BH1063" i="7" s="1"/>
  <c r="BF1064" i="7"/>
  <c r="BG1064" i="7" s="1"/>
  <c r="BH1064" i="7" s="1"/>
  <c r="BF1065" i="7"/>
  <c r="BG1065" i="7" s="1"/>
  <c r="BH1065" i="7" s="1"/>
  <c r="BF1066" i="7"/>
  <c r="BG1066" i="7" s="1"/>
  <c r="BH1066" i="7" s="1"/>
  <c r="BF1067" i="7"/>
  <c r="BG1067" i="7" s="1"/>
  <c r="BH1067" i="7" s="1"/>
  <c r="BF1068" i="7"/>
  <c r="BG1068" i="7" s="1"/>
  <c r="BH1068" i="7" s="1"/>
  <c r="BF1069" i="7"/>
  <c r="BG1069" i="7" s="1"/>
  <c r="BH1069" i="7" s="1"/>
  <c r="BF1070" i="7"/>
  <c r="BG1070" i="7" s="1"/>
  <c r="BH1070" i="7" s="1"/>
  <c r="BF1071" i="7"/>
  <c r="BG1071" i="7" s="1"/>
  <c r="BH1071" i="7" s="1"/>
  <c r="BF1072" i="7"/>
  <c r="BG1072" i="7" s="1"/>
  <c r="BH1072" i="7" s="1"/>
  <c r="BF1073" i="7"/>
  <c r="BG1073" i="7" s="1"/>
  <c r="BH1073" i="7" s="1"/>
  <c r="BF1074" i="7"/>
  <c r="BG1074" i="7" s="1"/>
  <c r="BH1074" i="7" s="1"/>
  <c r="BF1075" i="7"/>
  <c r="BG1075" i="7" s="1"/>
  <c r="BH1075" i="7" s="1"/>
  <c r="BF1076" i="7"/>
  <c r="BG1076" i="7" s="1"/>
  <c r="BH1076" i="7" s="1"/>
  <c r="BF1077" i="7"/>
  <c r="BG1077" i="7" s="1"/>
  <c r="BH1077" i="7" s="1"/>
  <c r="BF1078" i="7"/>
  <c r="BG1078" i="7" s="1"/>
  <c r="BH1078" i="7" s="1"/>
  <c r="BF1079" i="7"/>
  <c r="BG1079" i="7" s="1"/>
  <c r="BH1079" i="7" s="1"/>
  <c r="BF1080" i="7"/>
  <c r="BG1080" i="7" s="1"/>
  <c r="BH1080" i="7" s="1"/>
  <c r="BF1081" i="7"/>
  <c r="BG1081" i="7" s="1"/>
  <c r="BH1081" i="7" s="1"/>
  <c r="BF1082" i="7"/>
  <c r="BG1082" i="7" s="1"/>
  <c r="BH1082" i="7" s="1"/>
  <c r="BF1083" i="7"/>
  <c r="BG1083" i="7" s="1"/>
  <c r="BH1083" i="7" s="1"/>
  <c r="BF1084" i="7"/>
  <c r="BG1084" i="7" s="1"/>
  <c r="BH1084" i="7" s="1"/>
  <c r="BF1085" i="7"/>
  <c r="BG1085" i="7" s="1"/>
  <c r="BH1085" i="7" s="1"/>
  <c r="BF1086" i="7"/>
  <c r="BG1086" i="7" s="1"/>
  <c r="BH1086" i="7" s="1"/>
  <c r="BF1087" i="7"/>
  <c r="BG1087" i="7" s="1"/>
  <c r="BH1087" i="7" s="1"/>
  <c r="BF1088" i="7"/>
  <c r="BG1088" i="7" s="1"/>
  <c r="BH1088" i="7" s="1"/>
  <c r="BF1089" i="7"/>
  <c r="BG1089" i="7" s="1"/>
  <c r="BH1089" i="7" s="1"/>
  <c r="BF1090" i="7"/>
  <c r="BG1090" i="7" s="1"/>
  <c r="BH1090" i="7" s="1"/>
  <c r="BF1091" i="7"/>
  <c r="BG1091" i="7" s="1"/>
  <c r="BH1091" i="7" s="1"/>
  <c r="BF1092" i="7"/>
  <c r="BG1092" i="7" s="1"/>
  <c r="BH1092" i="7" s="1"/>
  <c r="BF1093" i="7"/>
  <c r="BG1093" i="7" s="1"/>
  <c r="BH1093" i="7" s="1"/>
  <c r="BF1094" i="7"/>
  <c r="BG1094" i="7" s="1"/>
  <c r="BH1094" i="7" s="1"/>
  <c r="BF1095" i="7"/>
  <c r="BG1095" i="7" s="1"/>
  <c r="BH1095" i="7" s="1"/>
  <c r="BF1096" i="7"/>
  <c r="BG1096" i="7" s="1"/>
  <c r="BH1096" i="7" s="1"/>
  <c r="BF1097" i="7"/>
  <c r="BG1097" i="7" s="1"/>
  <c r="BH1097" i="7" s="1"/>
  <c r="BF1098" i="7"/>
  <c r="BG1098" i="7" s="1"/>
  <c r="BH1098" i="7" s="1"/>
  <c r="BF1099" i="7"/>
  <c r="BG1099" i="7" s="1"/>
  <c r="BH1099" i="7" s="1"/>
  <c r="BF1100" i="7"/>
  <c r="BG1100" i="7" s="1"/>
  <c r="BH1100" i="7" s="1"/>
  <c r="BF1101" i="7"/>
  <c r="BG1101" i="7" s="1"/>
  <c r="BH1101" i="7" s="1"/>
  <c r="BF1102" i="7"/>
  <c r="BG1102" i="7" s="1"/>
  <c r="BH1102" i="7" s="1"/>
  <c r="BF1103" i="7"/>
  <c r="BG1103" i="7" s="1"/>
  <c r="BH1103" i="7" s="1"/>
  <c r="BF1104" i="7"/>
  <c r="BG1104" i="7" s="1"/>
  <c r="BH1104" i="7" s="1"/>
  <c r="BF1105" i="7"/>
  <c r="BG1105" i="7" s="1"/>
  <c r="BH1105" i="7" s="1"/>
  <c r="BF1106" i="7"/>
  <c r="BG1106" i="7" s="1"/>
  <c r="BH1106" i="7" s="1"/>
  <c r="BF1107" i="7"/>
  <c r="BG1107" i="7" s="1"/>
  <c r="BH1107" i="7" s="1"/>
  <c r="BF1108" i="7"/>
  <c r="BG1108" i="7" s="1"/>
  <c r="BH1108" i="7" s="1"/>
  <c r="BF1109" i="7"/>
  <c r="BG1109" i="7" s="1"/>
  <c r="BH1109" i="7" s="1"/>
  <c r="BF1110" i="7"/>
  <c r="BG1110" i="7" s="1"/>
  <c r="BH1110" i="7" s="1"/>
  <c r="BF1111" i="7"/>
  <c r="BG1111" i="7" s="1"/>
  <c r="BH1111" i="7" s="1"/>
  <c r="BF1112" i="7"/>
  <c r="BG1112" i="7" s="1"/>
  <c r="BH1112" i="7" s="1"/>
  <c r="BF1113" i="7"/>
  <c r="BG1113" i="7" s="1"/>
  <c r="BH1113" i="7" s="1"/>
  <c r="BF1114" i="7"/>
  <c r="BG1114" i="7" s="1"/>
  <c r="BH1114" i="7" s="1"/>
  <c r="BF1115" i="7"/>
  <c r="BG1115" i="7" s="1"/>
  <c r="BH1115" i="7" s="1"/>
  <c r="BF1116" i="7"/>
  <c r="BG1116" i="7" s="1"/>
  <c r="BH1116" i="7" s="1"/>
  <c r="BF1117" i="7"/>
  <c r="BG1117" i="7" s="1"/>
  <c r="BH1117" i="7" s="1"/>
  <c r="BF1118" i="7"/>
  <c r="BG1118" i="7" s="1"/>
  <c r="BH1118" i="7" s="1"/>
  <c r="BF1119" i="7"/>
  <c r="BG1119" i="7" s="1"/>
  <c r="BH1119" i="7" s="1"/>
  <c r="BF1120" i="7"/>
  <c r="BG1120" i="7" s="1"/>
  <c r="BH1120" i="7" s="1"/>
  <c r="BF1121" i="7"/>
  <c r="BG1121" i="7" s="1"/>
  <c r="BH1121" i="7" s="1"/>
  <c r="BF1122" i="7"/>
  <c r="BG1122" i="7" s="1"/>
  <c r="BH1122" i="7" s="1"/>
  <c r="BF1123" i="7"/>
  <c r="BG1123" i="7" s="1"/>
  <c r="BH1123" i="7" s="1"/>
  <c r="BF1124" i="7"/>
  <c r="BG1124" i="7" s="1"/>
  <c r="BH1124" i="7" s="1"/>
  <c r="BF1125" i="7"/>
  <c r="BG1125" i="7" s="1"/>
  <c r="BH1125" i="7" s="1"/>
  <c r="BF1126" i="7"/>
  <c r="BG1126" i="7" s="1"/>
  <c r="BH1126" i="7" s="1"/>
  <c r="BF1127" i="7"/>
  <c r="BG1127" i="7" s="1"/>
  <c r="BH1127" i="7" s="1"/>
  <c r="BF1128" i="7"/>
  <c r="BG1128" i="7" s="1"/>
  <c r="BH1128" i="7" s="1"/>
  <c r="BF1129" i="7"/>
  <c r="BG1129" i="7" s="1"/>
  <c r="BH1129" i="7" s="1"/>
  <c r="BF1130" i="7"/>
  <c r="BG1130" i="7" s="1"/>
  <c r="BH1130" i="7" s="1"/>
  <c r="BF1131" i="7"/>
  <c r="BG1131" i="7" s="1"/>
  <c r="BH1131" i="7" s="1"/>
  <c r="BF1132" i="7"/>
  <c r="BG1132" i="7" s="1"/>
  <c r="BH1132" i="7" s="1"/>
  <c r="BF1133" i="7"/>
  <c r="BG1133" i="7" s="1"/>
  <c r="BH1133" i="7" s="1"/>
  <c r="BF1134" i="7"/>
  <c r="BG1134" i="7" s="1"/>
  <c r="BH1134" i="7" s="1"/>
  <c r="BF1135" i="7"/>
  <c r="BG1135" i="7" s="1"/>
  <c r="BH1135" i="7" s="1"/>
  <c r="BF1136" i="7"/>
  <c r="BG1136" i="7" s="1"/>
  <c r="BH1136" i="7" s="1"/>
  <c r="BF1137" i="7"/>
  <c r="BG1137" i="7" s="1"/>
  <c r="BH1137" i="7" s="1"/>
  <c r="BF1138" i="7"/>
  <c r="BG1138" i="7" s="1"/>
  <c r="BH1138" i="7" s="1"/>
  <c r="BF1139" i="7"/>
  <c r="BG1139" i="7" s="1"/>
  <c r="BH1139" i="7" s="1"/>
  <c r="BF1140" i="7"/>
  <c r="BG1140" i="7" s="1"/>
  <c r="BH1140" i="7" s="1"/>
  <c r="BF1141" i="7"/>
  <c r="BG1141" i="7" s="1"/>
  <c r="BH1141" i="7" s="1"/>
  <c r="BF1142" i="7"/>
  <c r="BG1142" i="7" s="1"/>
  <c r="BH1142" i="7" s="1"/>
  <c r="BF1143" i="7"/>
  <c r="BG1143" i="7" s="1"/>
  <c r="BH1143" i="7" s="1"/>
  <c r="BF1144" i="7"/>
  <c r="BG1144" i="7" s="1"/>
  <c r="BH1144" i="7" s="1"/>
  <c r="BF1145" i="7"/>
  <c r="BG1145" i="7" s="1"/>
  <c r="BH1145" i="7" s="1"/>
  <c r="BF1146" i="7"/>
  <c r="BG1146" i="7" s="1"/>
  <c r="BH1146" i="7" s="1"/>
  <c r="BF1147" i="7"/>
  <c r="BG1147" i="7" s="1"/>
  <c r="BH1147" i="7" s="1"/>
  <c r="BF1148" i="7"/>
  <c r="BG1148" i="7" s="1"/>
  <c r="BH1148" i="7" s="1"/>
  <c r="BF1149" i="7"/>
  <c r="BG1149" i="7" s="1"/>
  <c r="BH1149" i="7" s="1"/>
  <c r="BF1150" i="7"/>
  <c r="BG1150" i="7" s="1"/>
  <c r="BH1150" i="7" s="1"/>
  <c r="BF1151" i="7"/>
  <c r="BG1151" i="7" s="1"/>
  <c r="BH1151" i="7" s="1"/>
  <c r="BF1152" i="7"/>
  <c r="BG1152" i="7" s="1"/>
  <c r="BH1152" i="7" s="1"/>
  <c r="BF1153" i="7"/>
  <c r="BG1153" i="7" s="1"/>
  <c r="BH1153" i="7" s="1"/>
  <c r="BF1154" i="7"/>
  <c r="BG1154" i="7" s="1"/>
  <c r="BH1154" i="7" s="1"/>
  <c r="BF1155" i="7"/>
  <c r="BG1155" i="7" s="1"/>
  <c r="BH1155" i="7" s="1"/>
  <c r="BF1156" i="7"/>
  <c r="BG1156" i="7" s="1"/>
  <c r="BH1156" i="7" s="1"/>
  <c r="BF1157" i="7"/>
  <c r="BG1157" i="7" s="1"/>
  <c r="BH1157" i="7" s="1"/>
  <c r="BF1158" i="7"/>
  <c r="BG1158" i="7" s="1"/>
  <c r="BH1158" i="7" s="1"/>
  <c r="BF1159" i="7"/>
  <c r="BG1159" i="7" s="1"/>
  <c r="BH1159" i="7" s="1"/>
  <c r="BF1160" i="7"/>
  <c r="BG1160" i="7" s="1"/>
  <c r="BH1160" i="7" s="1"/>
  <c r="BF1161" i="7"/>
  <c r="BG1161" i="7" s="1"/>
  <c r="BH1161" i="7" s="1"/>
  <c r="BF1162" i="7"/>
  <c r="BG1162" i="7" s="1"/>
  <c r="BH1162" i="7" s="1"/>
  <c r="BF1163" i="7"/>
  <c r="BG1163" i="7" s="1"/>
  <c r="BH1163" i="7" s="1"/>
  <c r="BF1164" i="7"/>
  <c r="BG1164" i="7" s="1"/>
  <c r="BH1164" i="7" s="1"/>
  <c r="BF1165" i="7"/>
  <c r="BG1165" i="7" s="1"/>
  <c r="BH1165" i="7" s="1"/>
  <c r="BF1166" i="7"/>
  <c r="BG1166" i="7" s="1"/>
  <c r="BH1166" i="7" s="1"/>
  <c r="BF1167" i="7"/>
  <c r="BG1167" i="7" s="1"/>
  <c r="BH1167" i="7" s="1"/>
  <c r="BF1168" i="7"/>
  <c r="BG1168" i="7" s="1"/>
  <c r="BH1168" i="7" s="1"/>
  <c r="BF1169" i="7"/>
  <c r="BG1169" i="7" s="1"/>
  <c r="BH1169" i="7" s="1"/>
  <c r="BF1170" i="7"/>
  <c r="BG1170" i="7" s="1"/>
  <c r="BH1170" i="7" s="1"/>
  <c r="BF1171" i="7"/>
  <c r="BG1171" i="7" s="1"/>
  <c r="BH1171" i="7" s="1"/>
  <c r="BF1172" i="7"/>
  <c r="BG1172" i="7" s="1"/>
  <c r="BH1172" i="7" s="1"/>
  <c r="BF1173" i="7"/>
  <c r="BG1173" i="7" s="1"/>
  <c r="BH1173" i="7" s="1"/>
  <c r="BF1174" i="7"/>
  <c r="BG1174" i="7" s="1"/>
  <c r="BH1174" i="7" s="1"/>
  <c r="BF1175" i="7"/>
  <c r="BG1175" i="7" s="1"/>
  <c r="BH1175" i="7" s="1"/>
  <c r="BF1176" i="7"/>
  <c r="BG1176" i="7" s="1"/>
  <c r="BH1176" i="7" s="1"/>
  <c r="BF1177" i="7"/>
  <c r="BG1177" i="7" s="1"/>
  <c r="BH1177" i="7" s="1"/>
  <c r="BF1178" i="7"/>
  <c r="BG1178" i="7" s="1"/>
  <c r="BH1178" i="7" s="1"/>
  <c r="BF1179" i="7"/>
  <c r="BG1179" i="7" s="1"/>
  <c r="BH1179" i="7" s="1"/>
  <c r="BF1180" i="7"/>
  <c r="BG1180" i="7" s="1"/>
  <c r="BH1180" i="7" s="1"/>
  <c r="BF1181" i="7"/>
  <c r="BG1181" i="7" s="1"/>
  <c r="BH1181" i="7" s="1"/>
  <c r="BF1182" i="7"/>
  <c r="BG1182" i="7" s="1"/>
  <c r="BH1182" i="7" s="1"/>
  <c r="BF1183" i="7"/>
  <c r="BG1183" i="7" s="1"/>
  <c r="BH1183" i="7" s="1"/>
  <c r="BF1184" i="7"/>
  <c r="BG1184" i="7" s="1"/>
  <c r="BH1184" i="7" s="1"/>
  <c r="BF1185" i="7"/>
  <c r="BG1185" i="7" s="1"/>
  <c r="BH1185" i="7" s="1"/>
  <c r="BF1186" i="7"/>
  <c r="BG1186" i="7" s="1"/>
  <c r="BH1186" i="7" s="1"/>
  <c r="BF1187" i="7"/>
  <c r="BG1187" i="7" s="1"/>
  <c r="BH1187" i="7" s="1"/>
  <c r="BF1188" i="7"/>
  <c r="BG1188" i="7" s="1"/>
  <c r="BH1188" i="7" s="1"/>
  <c r="BF1189" i="7"/>
  <c r="BG1189" i="7" s="1"/>
  <c r="BH1189" i="7" s="1"/>
  <c r="BF1190" i="7"/>
  <c r="BG1190" i="7" s="1"/>
  <c r="BH1190" i="7" s="1"/>
  <c r="BF1191" i="7"/>
  <c r="BG1191" i="7" s="1"/>
  <c r="BH1191" i="7" s="1"/>
  <c r="BF1192" i="7"/>
  <c r="BG1192" i="7" s="1"/>
  <c r="BH1192" i="7" s="1"/>
  <c r="BF1193" i="7"/>
  <c r="BG1193" i="7" s="1"/>
  <c r="BH1193" i="7" s="1"/>
  <c r="BF1194" i="7"/>
  <c r="BG1194" i="7" s="1"/>
  <c r="BH1194" i="7" s="1"/>
  <c r="BF1195" i="7"/>
  <c r="BG1195" i="7" s="1"/>
  <c r="BH1195" i="7" s="1"/>
  <c r="BF1196" i="7"/>
  <c r="BG1196" i="7" s="1"/>
  <c r="BH1196" i="7" s="1"/>
  <c r="BF1197" i="7"/>
  <c r="BG1197" i="7" s="1"/>
  <c r="BH1197" i="7" s="1"/>
  <c r="BF1198" i="7"/>
  <c r="BG1198" i="7" s="1"/>
  <c r="BH1198" i="7" s="1"/>
  <c r="BF1199" i="7"/>
  <c r="BG1199" i="7" s="1"/>
  <c r="BH1199" i="7" s="1"/>
  <c r="BF1200" i="7"/>
  <c r="BG1200" i="7" s="1"/>
  <c r="BH1200" i="7" s="1"/>
  <c r="BF1201" i="7"/>
  <c r="BG1201" i="7" s="1"/>
  <c r="BH1201" i="7" s="1"/>
  <c r="BF1202" i="7"/>
  <c r="BG1202" i="7" s="1"/>
  <c r="BH1202" i="7" s="1"/>
  <c r="BF1203" i="7"/>
  <c r="BG1203" i="7" s="1"/>
  <c r="BH1203" i="7" s="1"/>
  <c r="BF1204" i="7"/>
  <c r="BG1204" i="7" s="1"/>
  <c r="BH1204" i="7" s="1"/>
  <c r="BF1205" i="7"/>
  <c r="BG1205" i="7" s="1"/>
  <c r="BH1205" i="7" s="1"/>
  <c r="BF1206" i="7"/>
  <c r="BG1206" i="7" s="1"/>
  <c r="BH1206" i="7" s="1"/>
  <c r="BF1207" i="7"/>
  <c r="BG1207" i="7" s="1"/>
  <c r="BH1207" i="7" s="1"/>
  <c r="BF1208" i="7"/>
  <c r="BG1208" i="7" s="1"/>
  <c r="BH1208" i="7" s="1"/>
  <c r="BF1209" i="7"/>
  <c r="BG1209" i="7" s="1"/>
  <c r="BH1209" i="7" s="1"/>
  <c r="BF1210" i="7"/>
  <c r="BG1210" i="7" s="1"/>
  <c r="BH1210" i="7" s="1"/>
  <c r="BF1211" i="7"/>
  <c r="BG1211" i="7" s="1"/>
  <c r="BH1211" i="7" s="1"/>
  <c r="BF1212" i="7"/>
  <c r="BG1212" i="7" s="1"/>
  <c r="BH1212" i="7" s="1"/>
  <c r="BF1213" i="7"/>
  <c r="BG1213" i="7" s="1"/>
  <c r="BH1213" i="7" s="1"/>
  <c r="BF1214" i="7"/>
  <c r="BG1214" i="7" s="1"/>
  <c r="BH1214" i="7" s="1"/>
  <c r="BF1215" i="7"/>
  <c r="BG1215" i="7" s="1"/>
  <c r="BH1215" i="7" s="1"/>
  <c r="BF1216" i="7"/>
  <c r="BG1216" i="7" s="1"/>
  <c r="BH1216" i="7" s="1"/>
  <c r="BF1217" i="7"/>
  <c r="BG1217" i="7" s="1"/>
  <c r="BH1217" i="7" s="1"/>
  <c r="BF1218" i="7"/>
  <c r="BG1218" i="7" s="1"/>
  <c r="BH1218" i="7" s="1"/>
  <c r="BF1219" i="7"/>
  <c r="BG1219" i="7" s="1"/>
  <c r="BH1219" i="7" s="1"/>
  <c r="BF1220" i="7"/>
  <c r="BG1220" i="7" s="1"/>
  <c r="BH1220" i="7" s="1"/>
  <c r="BF1221" i="7"/>
  <c r="BG1221" i="7" s="1"/>
  <c r="BH1221" i="7" s="1"/>
  <c r="BF1222" i="7"/>
  <c r="BG1222" i="7" s="1"/>
  <c r="BH1222" i="7" s="1"/>
  <c r="BF1223" i="7"/>
  <c r="BG1223" i="7" s="1"/>
  <c r="BH1223" i="7" s="1"/>
  <c r="BF1224" i="7"/>
  <c r="BG1224" i="7" s="1"/>
  <c r="BH1224" i="7" s="1"/>
  <c r="BF1225" i="7"/>
  <c r="BG1225" i="7" s="1"/>
  <c r="BH1225" i="7" s="1"/>
  <c r="BF1226" i="7"/>
  <c r="BG1226" i="7" s="1"/>
  <c r="BH1226" i="7" s="1"/>
  <c r="BF1227" i="7"/>
  <c r="BG1227" i="7" s="1"/>
  <c r="BH1227" i="7" s="1"/>
  <c r="BF1228" i="7"/>
  <c r="BG1228" i="7" s="1"/>
  <c r="BH1228" i="7" s="1"/>
  <c r="BF1229" i="7"/>
  <c r="BG1229" i="7" s="1"/>
  <c r="BH1229" i="7" s="1"/>
  <c r="BF1230" i="7"/>
  <c r="BG1230" i="7" s="1"/>
  <c r="BH1230" i="7" s="1"/>
  <c r="BF1231" i="7"/>
  <c r="BG1231" i="7" s="1"/>
  <c r="BH1231" i="7" s="1"/>
  <c r="BF1232" i="7"/>
  <c r="BG1232" i="7" s="1"/>
  <c r="BH1232" i="7" s="1"/>
  <c r="BF1233" i="7"/>
  <c r="BG1233" i="7" s="1"/>
  <c r="BH1233" i="7" s="1"/>
  <c r="BF1234" i="7"/>
  <c r="BG1234" i="7" s="1"/>
  <c r="BH1234" i="7" s="1"/>
  <c r="BF1235" i="7"/>
  <c r="BG1235" i="7" s="1"/>
  <c r="BH1235" i="7" s="1"/>
  <c r="BF1236" i="7"/>
  <c r="BG1236" i="7" s="1"/>
  <c r="BH1236" i="7" s="1"/>
  <c r="BF1237" i="7"/>
  <c r="BG1237" i="7" s="1"/>
  <c r="BH1237" i="7" s="1"/>
  <c r="BF1238" i="7"/>
  <c r="BG1238" i="7" s="1"/>
  <c r="BH1238" i="7" s="1"/>
  <c r="BF1239" i="7"/>
  <c r="BG1239" i="7" s="1"/>
  <c r="BH1239" i="7" s="1"/>
  <c r="BF1240" i="7"/>
  <c r="BG1240" i="7" s="1"/>
  <c r="BH1240" i="7" s="1"/>
  <c r="BF1241" i="7"/>
  <c r="BG1241" i="7" s="1"/>
  <c r="BH1241" i="7" s="1"/>
  <c r="BF1242" i="7"/>
  <c r="BG1242" i="7" s="1"/>
  <c r="BH1242" i="7" s="1"/>
  <c r="BF1243" i="7"/>
  <c r="BG1243" i="7" s="1"/>
  <c r="BH1243" i="7" s="1"/>
  <c r="BF1244" i="7"/>
  <c r="BG1244" i="7" s="1"/>
  <c r="BH1244" i="7" s="1"/>
  <c r="BF1245" i="7"/>
  <c r="BG1245" i="7" s="1"/>
  <c r="BH1245" i="7" s="1"/>
  <c r="BF1246" i="7"/>
  <c r="BG1246" i="7" s="1"/>
  <c r="BH1246" i="7" s="1"/>
  <c r="BF1247" i="7"/>
  <c r="BG1247" i="7" s="1"/>
  <c r="BH1247" i="7" s="1"/>
  <c r="BF1248" i="7"/>
  <c r="BG1248" i="7" s="1"/>
  <c r="BH1248" i="7" s="1"/>
  <c r="BF1249" i="7"/>
  <c r="BG1249" i="7" s="1"/>
  <c r="BH1249" i="7" s="1"/>
  <c r="BF1250" i="7"/>
  <c r="BG1250" i="7" s="1"/>
  <c r="BH1250" i="7" s="1"/>
  <c r="BF1251" i="7"/>
  <c r="BG1251" i="7" s="1"/>
  <c r="BH1251" i="7" s="1"/>
  <c r="BF1252" i="7"/>
  <c r="BG1252" i="7" s="1"/>
  <c r="BH1252" i="7" s="1"/>
  <c r="BF1253" i="7"/>
  <c r="BG1253" i="7" s="1"/>
  <c r="BH1253" i="7" s="1"/>
  <c r="BF1254" i="7"/>
  <c r="BG1254" i="7" s="1"/>
  <c r="BH1254" i="7" s="1"/>
  <c r="BF1255" i="7"/>
  <c r="BG1255" i="7" s="1"/>
  <c r="BH1255" i="7" s="1"/>
  <c r="BF1256" i="7"/>
  <c r="BG1256" i="7" s="1"/>
  <c r="BH1256" i="7" s="1"/>
  <c r="BF1257" i="7"/>
  <c r="BG1257" i="7" s="1"/>
  <c r="BH1257" i="7" s="1"/>
  <c r="BF1258" i="7"/>
  <c r="BG1258" i="7" s="1"/>
  <c r="BH1258" i="7" s="1"/>
  <c r="BF1259" i="7"/>
  <c r="BG1259" i="7" s="1"/>
  <c r="BH1259" i="7" s="1"/>
  <c r="BF1260" i="7"/>
  <c r="BG1260" i="7" s="1"/>
  <c r="BH1260" i="7" s="1"/>
  <c r="BF1261" i="7"/>
  <c r="BG1261" i="7" s="1"/>
  <c r="BH1261" i="7" s="1"/>
  <c r="BF1262" i="7"/>
  <c r="BG1262" i="7" s="1"/>
  <c r="BH1262" i="7" s="1"/>
  <c r="BF1263" i="7"/>
  <c r="BG1263" i="7" s="1"/>
  <c r="BH1263" i="7" s="1"/>
  <c r="BF1264" i="7"/>
  <c r="BG1264" i="7" s="1"/>
  <c r="BH1264" i="7" s="1"/>
  <c r="BF1265" i="7"/>
  <c r="BG1265" i="7" s="1"/>
  <c r="BH1265" i="7" s="1"/>
  <c r="BF1266" i="7"/>
  <c r="BG1266" i="7" s="1"/>
  <c r="BH1266" i="7" s="1"/>
  <c r="BF1267" i="7"/>
  <c r="BG1267" i="7" s="1"/>
  <c r="BH1267" i="7" s="1"/>
  <c r="BF1268" i="7"/>
  <c r="BG1268" i="7" s="1"/>
  <c r="BH1268" i="7" s="1"/>
  <c r="BF1269" i="7"/>
  <c r="BG1269" i="7" s="1"/>
  <c r="BH1269" i="7" s="1"/>
  <c r="BF1270" i="7"/>
  <c r="BG1270" i="7" s="1"/>
  <c r="BH1270" i="7" s="1"/>
  <c r="BF1271" i="7"/>
  <c r="BG1271" i="7" s="1"/>
  <c r="BH1271" i="7" s="1"/>
  <c r="BF1272" i="7"/>
  <c r="BG1272" i="7" s="1"/>
  <c r="BH1272" i="7" s="1"/>
  <c r="BF1273" i="7"/>
  <c r="BG1273" i="7" s="1"/>
  <c r="BH1273" i="7" s="1"/>
  <c r="BF1274" i="7"/>
  <c r="BG1274" i="7" s="1"/>
  <c r="BH1274" i="7" s="1"/>
  <c r="BF1275" i="7"/>
  <c r="BG1275" i="7" s="1"/>
  <c r="BH1275" i="7" s="1"/>
  <c r="BF1276" i="7"/>
  <c r="BG1276" i="7" s="1"/>
  <c r="BH1276" i="7" s="1"/>
  <c r="BF1277" i="7"/>
  <c r="BG1277" i="7" s="1"/>
  <c r="BH1277" i="7" s="1"/>
  <c r="BF1278" i="7"/>
  <c r="BG1278" i="7" s="1"/>
  <c r="BH1278" i="7" s="1"/>
  <c r="BF1279" i="7"/>
  <c r="BG1279" i="7" s="1"/>
  <c r="BH1279" i="7" s="1"/>
  <c r="BF1280" i="7"/>
  <c r="BG1280" i="7" s="1"/>
  <c r="BH1280" i="7" s="1"/>
  <c r="BF1281" i="7"/>
  <c r="BG1281" i="7" s="1"/>
  <c r="BH1281" i="7" s="1"/>
  <c r="BF1282" i="7"/>
  <c r="BG1282" i="7" s="1"/>
  <c r="BH1282" i="7" s="1"/>
  <c r="BF1283" i="7"/>
  <c r="BG1283" i="7" s="1"/>
  <c r="BH1283" i="7" s="1"/>
  <c r="BF1284" i="7"/>
  <c r="BG1284" i="7" s="1"/>
  <c r="BH1284" i="7" s="1"/>
  <c r="BF1285" i="7"/>
  <c r="BG1285" i="7" s="1"/>
  <c r="BH1285" i="7" s="1"/>
  <c r="BF1286" i="7"/>
  <c r="BG1286" i="7" s="1"/>
  <c r="BH1286" i="7" s="1"/>
  <c r="BF1287" i="7"/>
  <c r="BG1287" i="7" s="1"/>
  <c r="BH1287" i="7" s="1"/>
  <c r="BF1288" i="7"/>
  <c r="BG1288" i="7" s="1"/>
  <c r="BH1288" i="7" s="1"/>
  <c r="BF1289" i="7"/>
  <c r="BG1289" i="7" s="1"/>
  <c r="BH1289" i="7" s="1"/>
  <c r="BF1290" i="7"/>
  <c r="BG1290" i="7" s="1"/>
  <c r="BH1290" i="7" s="1"/>
  <c r="BF1291" i="7"/>
  <c r="BG1291" i="7" s="1"/>
  <c r="BH1291" i="7" s="1"/>
  <c r="BF1292" i="7"/>
  <c r="BG1292" i="7" s="1"/>
  <c r="BH1292" i="7" s="1"/>
  <c r="BF1293" i="7"/>
  <c r="BG1293" i="7" s="1"/>
  <c r="BH1293" i="7" s="1"/>
  <c r="BF1294" i="7"/>
  <c r="BG1294" i="7" s="1"/>
  <c r="BH1294" i="7" s="1"/>
  <c r="BF1295" i="7"/>
  <c r="BG1295" i="7" s="1"/>
  <c r="BH1295" i="7" s="1"/>
  <c r="BF1296" i="7"/>
  <c r="BG1296" i="7" s="1"/>
  <c r="BH1296" i="7" s="1"/>
  <c r="BF1297" i="7"/>
  <c r="BG1297" i="7" s="1"/>
  <c r="BH1297" i="7" s="1"/>
  <c r="BF1298" i="7"/>
  <c r="BG1298" i="7" s="1"/>
  <c r="BH1298" i="7" s="1"/>
  <c r="BF1299" i="7"/>
  <c r="BG1299" i="7" s="1"/>
  <c r="BH1299" i="7" s="1"/>
  <c r="BF1300" i="7"/>
  <c r="BG1300" i="7" s="1"/>
  <c r="BH1300" i="7" s="1"/>
  <c r="BF1301" i="7"/>
  <c r="BG1301" i="7" s="1"/>
  <c r="BH1301" i="7" s="1"/>
  <c r="BF1302" i="7"/>
  <c r="BG1302" i="7" s="1"/>
  <c r="BH1302" i="7" s="1"/>
  <c r="BF1303" i="7"/>
  <c r="BG1303" i="7" s="1"/>
  <c r="BH1303" i="7" s="1"/>
  <c r="BF1304" i="7"/>
  <c r="BG1304" i="7" s="1"/>
  <c r="BH1304" i="7" s="1"/>
  <c r="BF1305" i="7"/>
  <c r="BG1305" i="7" s="1"/>
  <c r="BH1305" i="7" s="1"/>
  <c r="BF1306" i="7"/>
  <c r="BG1306" i="7" s="1"/>
  <c r="BH1306" i="7" s="1"/>
  <c r="BF1307" i="7"/>
  <c r="BG1307" i="7" s="1"/>
  <c r="BH1307" i="7" s="1"/>
  <c r="BF1308" i="7"/>
  <c r="BG1308" i="7" s="1"/>
  <c r="BH1308" i="7" s="1"/>
  <c r="BF1309" i="7"/>
  <c r="BG1309" i="7" s="1"/>
  <c r="BH1309" i="7" s="1"/>
  <c r="BF1310" i="7"/>
  <c r="BG1310" i="7" s="1"/>
  <c r="BH1310" i="7" s="1"/>
  <c r="BF1311" i="7"/>
  <c r="BG1311" i="7" s="1"/>
  <c r="BH1311" i="7" s="1"/>
  <c r="BF1312" i="7"/>
  <c r="BG1312" i="7" s="1"/>
  <c r="BH1312" i="7" s="1"/>
  <c r="BF1313" i="7"/>
  <c r="BG1313" i="7" s="1"/>
  <c r="BH1313" i="7" s="1"/>
  <c r="BF1314" i="7"/>
  <c r="BG1314" i="7" s="1"/>
  <c r="BH1314" i="7" s="1"/>
  <c r="BF1315" i="7"/>
  <c r="BG1315" i="7" s="1"/>
  <c r="BH1315" i="7" s="1"/>
  <c r="BF1316" i="7"/>
  <c r="BG1316" i="7" s="1"/>
  <c r="BH1316" i="7" s="1"/>
  <c r="BF1317" i="7"/>
  <c r="BG1317" i="7" s="1"/>
  <c r="BH1317" i="7" s="1"/>
  <c r="BF1318" i="7"/>
  <c r="BG1318" i="7" s="1"/>
  <c r="BH1318" i="7" s="1"/>
  <c r="BF1319" i="7"/>
  <c r="BG1319" i="7" s="1"/>
  <c r="BH1319" i="7" s="1"/>
  <c r="BF1320" i="7"/>
  <c r="BG1320" i="7" s="1"/>
  <c r="BH1320" i="7" s="1"/>
  <c r="BF1321" i="7"/>
  <c r="BG1321" i="7" s="1"/>
  <c r="BH1321" i="7" s="1"/>
  <c r="BF1322" i="7"/>
  <c r="BG1322" i="7" s="1"/>
  <c r="BH1322" i="7" s="1"/>
  <c r="BF1323" i="7"/>
  <c r="BG1323" i="7" s="1"/>
  <c r="BH1323" i="7" s="1"/>
  <c r="BF1324" i="7"/>
  <c r="BG1324" i="7" s="1"/>
  <c r="BH1324" i="7" s="1"/>
  <c r="BF1325" i="7"/>
  <c r="BG1325" i="7" s="1"/>
  <c r="BH1325" i="7" s="1"/>
  <c r="BF1326" i="7"/>
  <c r="BG1326" i="7" s="1"/>
  <c r="BH1326" i="7" s="1"/>
  <c r="BF1327" i="7"/>
  <c r="BG1327" i="7" s="1"/>
  <c r="BH1327" i="7" s="1"/>
  <c r="BF1328" i="7"/>
  <c r="BG1328" i="7" s="1"/>
  <c r="BH1328" i="7" s="1"/>
  <c r="BF1329" i="7"/>
  <c r="BG1329" i="7" s="1"/>
  <c r="BH1329" i="7" s="1"/>
  <c r="BF1330" i="7"/>
  <c r="BG1330" i="7" s="1"/>
  <c r="BH1330" i="7" s="1"/>
  <c r="BF1331" i="7"/>
  <c r="BG1331" i="7" s="1"/>
  <c r="BH1331" i="7" s="1"/>
  <c r="BF1332" i="7"/>
  <c r="BG1332" i="7" s="1"/>
  <c r="BH1332" i="7" s="1"/>
  <c r="BF1333" i="7"/>
  <c r="BG1333" i="7" s="1"/>
  <c r="BH1333" i="7" s="1"/>
  <c r="BF1334" i="7"/>
  <c r="BG1334" i="7" s="1"/>
  <c r="BH1334" i="7" s="1"/>
  <c r="BF1335" i="7"/>
  <c r="BG1335" i="7" s="1"/>
  <c r="BH1335" i="7" s="1"/>
  <c r="BF1336" i="7"/>
  <c r="BG1336" i="7" s="1"/>
  <c r="BH1336" i="7" s="1"/>
  <c r="BF1337" i="7"/>
  <c r="BG1337" i="7" s="1"/>
  <c r="BH1337" i="7" s="1"/>
  <c r="BF1338" i="7"/>
  <c r="BG1338" i="7" s="1"/>
  <c r="BH1338" i="7" s="1"/>
  <c r="BF1339" i="7"/>
  <c r="BG1339" i="7" s="1"/>
  <c r="BH1339" i="7" s="1"/>
  <c r="BF1340" i="7"/>
  <c r="BG1340" i="7" s="1"/>
  <c r="BH1340" i="7" s="1"/>
  <c r="BF1341" i="7"/>
  <c r="BG1341" i="7" s="1"/>
  <c r="BH1341" i="7" s="1"/>
  <c r="BF1342" i="7"/>
  <c r="BG1342" i="7" s="1"/>
  <c r="BH1342" i="7" s="1"/>
  <c r="BF1343" i="7"/>
  <c r="BG1343" i="7" s="1"/>
  <c r="BH1343" i="7" s="1"/>
  <c r="BF1344" i="7"/>
  <c r="BG1344" i="7" s="1"/>
  <c r="BH1344" i="7" s="1"/>
  <c r="BF1345" i="7"/>
  <c r="BG1345" i="7" s="1"/>
  <c r="BH1345" i="7" s="1"/>
  <c r="BF1346" i="7"/>
  <c r="BG1346" i="7" s="1"/>
  <c r="BH1346" i="7" s="1"/>
  <c r="BF1347" i="7"/>
  <c r="BG1347" i="7" s="1"/>
  <c r="BH1347" i="7" s="1"/>
  <c r="BF1348" i="7"/>
  <c r="BG1348" i="7" s="1"/>
  <c r="BH1348" i="7" s="1"/>
  <c r="BF1349" i="7"/>
  <c r="BG1349" i="7" s="1"/>
  <c r="BH1349" i="7" s="1"/>
  <c r="BF1350" i="7"/>
  <c r="BG1350" i="7" s="1"/>
  <c r="BH1350" i="7" s="1"/>
  <c r="BF1351" i="7"/>
  <c r="BG1351" i="7" s="1"/>
  <c r="BH1351" i="7" s="1"/>
  <c r="BF1352" i="7"/>
  <c r="BG1352" i="7" s="1"/>
  <c r="BH1352" i="7" s="1"/>
  <c r="BF1353" i="7"/>
  <c r="BG1353" i="7" s="1"/>
  <c r="BH1353" i="7" s="1"/>
  <c r="BF1354" i="7"/>
  <c r="BG1354" i="7" s="1"/>
  <c r="BH1354" i="7" s="1"/>
  <c r="BF1355" i="7"/>
  <c r="BG1355" i="7" s="1"/>
  <c r="BH1355" i="7" s="1"/>
  <c r="BF1356" i="7"/>
  <c r="BG1356" i="7" s="1"/>
  <c r="BH1356" i="7" s="1"/>
  <c r="BF1357" i="7"/>
  <c r="BG1357" i="7" s="1"/>
  <c r="BH1357" i="7" s="1"/>
  <c r="BF1358" i="7"/>
  <c r="BG1358" i="7" s="1"/>
  <c r="BH1358" i="7" s="1"/>
  <c r="BF1359" i="7"/>
  <c r="BG1359" i="7" s="1"/>
  <c r="BH1359" i="7" s="1"/>
  <c r="BF1360" i="7"/>
  <c r="BG1360" i="7" s="1"/>
  <c r="BH1360" i="7" s="1"/>
  <c r="BF1361" i="7"/>
  <c r="BG1361" i="7" s="1"/>
  <c r="BH1361" i="7" s="1"/>
  <c r="BF1362" i="7"/>
  <c r="BG1362" i="7" s="1"/>
  <c r="BH1362" i="7" s="1"/>
  <c r="BF1363" i="7"/>
  <c r="BG1363" i="7" s="1"/>
  <c r="BH1363" i="7" s="1"/>
  <c r="BF1364" i="7"/>
  <c r="BG1364" i="7" s="1"/>
  <c r="BH1364" i="7" s="1"/>
  <c r="BF1365" i="7"/>
  <c r="BG1365" i="7" s="1"/>
  <c r="BH1365" i="7" s="1"/>
  <c r="BF1366" i="7"/>
  <c r="BG1366" i="7" s="1"/>
  <c r="BH1366" i="7" s="1"/>
  <c r="BF1367" i="7"/>
  <c r="BG1367" i="7" s="1"/>
  <c r="BH1367" i="7" s="1"/>
  <c r="BF1368" i="7"/>
  <c r="BG1368" i="7" s="1"/>
  <c r="BH1368" i="7" s="1"/>
  <c r="BF1369" i="7"/>
  <c r="BG1369" i="7" s="1"/>
  <c r="BH1369" i="7" s="1"/>
  <c r="BF1370" i="7"/>
  <c r="BG1370" i="7" s="1"/>
  <c r="BH1370" i="7" s="1"/>
  <c r="BF1371" i="7"/>
  <c r="BG1371" i="7" s="1"/>
  <c r="BH1371" i="7" s="1"/>
  <c r="BF1372" i="7"/>
  <c r="BG1372" i="7" s="1"/>
  <c r="BH1372" i="7" s="1"/>
  <c r="BF1373" i="7"/>
  <c r="BG1373" i="7" s="1"/>
  <c r="BH1373" i="7" s="1"/>
  <c r="BF1374" i="7"/>
  <c r="BG1374" i="7" s="1"/>
  <c r="BH1374" i="7" s="1"/>
  <c r="BF1375" i="7"/>
  <c r="BG1375" i="7" s="1"/>
  <c r="BH1375" i="7" s="1"/>
  <c r="BF1376" i="7"/>
  <c r="BG1376" i="7" s="1"/>
  <c r="BH1376" i="7" s="1"/>
  <c r="BF1377" i="7"/>
  <c r="BG1377" i="7" s="1"/>
  <c r="BH1377" i="7" s="1"/>
  <c r="BF1378" i="7"/>
  <c r="BG1378" i="7" s="1"/>
  <c r="BH1378" i="7" s="1"/>
  <c r="BF1379" i="7"/>
  <c r="BG1379" i="7" s="1"/>
  <c r="BH1379" i="7" s="1"/>
  <c r="BF1380" i="7"/>
  <c r="BG1380" i="7" s="1"/>
  <c r="BH1380" i="7" s="1"/>
  <c r="BF1381" i="7"/>
  <c r="BG1381" i="7" s="1"/>
  <c r="BH1381" i="7" s="1"/>
  <c r="BF1382" i="7"/>
  <c r="BG1382" i="7" s="1"/>
  <c r="BH1382" i="7" s="1"/>
  <c r="BF1383" i="7"/>
  <c r="BG1383" i="7" s="1"/>
  <c r="BH1383" i="7" s="1"/>
  <c r="BF1384" i="7"/>
  <c r="BG1384" i="7" s="1"/>
  <c r="BH1384" i="7" s="1"/>
  <c r="BF1385" i="7"/>
  <c r="BG1385" i="7" s="1"/>
  <c r="BH1385" i="7" s="1"/>
  <c r="BF1386" i="7"/>
  <c r="BG1386" i="7" s="1"/>
  <c r="BH1386" i="7" s="1"/>
  <c r="BF1387" i="7"/>
  <c r="BG1387" i="7" s="1"/>
  <c r="BH1387" i="7" s="1"/>
  <c r="BF1388" i="7"/>
  <c r="BG1388" i="7" s="1"/>
  <c r="BH1388" i="7" s="1"/>
  <c r="BF1389" i="7"/>
  <c r="BG1389" i="7" s="1"/>
  <c r="BH1389" i="7" s="1"/>
  <c r="BF1390" i="7"/>
  <c r="BG1390" i="7" s="1"/>
  <c r="BH1390" i="7" s="1"/>
  <c r="BF1391" i="7"/>
  <c r="BG1391" i="7" s="1"/>
  <c r="BH1391" i="7" s="1"/>
  <c r="BF1392" i="7"/>
  <c r="BG1392" i="7" s="1"/>
  <c r="BH1392" i="7" s="1"/>
  <c r="BF1393" i="7"/>
  <c r="BG1393" i="7" s="1"/>
  <c r="BH1393" i="7" s="1"/>
  <c r="BF1394" i="7"/>
  <c r="BG1394" i="7" s="1"/>
  <c r="BH1394" i="7" s="1"/>
  <c r="BF1395" i="7"/>
  <c r="BG1395" i="7" s="1"/>
  <c r="BH1395" i="7" s="1"/>
  <c r="BF1396" i="7"/>
  <c r="BG1396" i="7" s="1"/>
  <c r="BH1396" i="7" s="1"/>
  <c r="BF1397" i="7"/>
  <c r="BG1397" i="7" s="1"/>
  <c r="BH1397" i="7" s="1"/>
  <c r="BF1398" i="7"/>
  <c r="BG1398" i="7" s="1"/>
  <c r="BH1398" i="7" s="1"/>
  <c r="BF1399" i="7"/>
  <c r="BG1399" i="7" s="1"/>
  <c r="BH1399" i="7" s="1"/>
  <c r="BF1400" i="7"/>
  <c r="BG1400" i="7" s="1"/>
  <c r="BH1400" i="7" s="1"/>
  <c r="BF1401" i="7"/>
  <c r="BG1401" i="7" s="1"/>
  <c r="BH1401" i="7" s="1"/>
  <c r="BF1402" i="7"/>
  <c r="BG1402" i="7" s="1"/>
  <c r="BH1402" i="7" s="1"/>
  <c r="BF1403" i="7"/>
  <c r="BG1403" i="7" s="1"/>
  <c r="BH1403" i="7" s="1"/>
  <c r="BF1404" i="7"/>
  <c r="BG1404" i="7" s="1"/>
  <c r="BH1404" i="7" s="1"/>
  <c r="BF1405" i="7"/>
  <c r="BG1405" i="7" s="1"/>
  <c r="BH1405" i="7" s="1"/>
  <c r="BF1406" i="7"/>
  <c r="BG1406" i="7" s="1"/>
  <c r="BH1406" i="7" s="1"/>
  <c r="BF1407" i="7"/>
  <c r="BG1407" i="7" s="1"/>
  <c r="BH1407" i="7" s="1"/>
  <c r="BF1408" i="7"/>
  <c r="BG1408" i="7" s="1"/>
  <c r="BH1408" i="7" s="1"/>
  <c r="BF1409" i="7"/>
  <c r="BG1409" i="7" s="1"/>
  <c r="BH1409" i="7" s="1"/>
  <c r="BF1410" i="7"/>
  <c r="BG1410" i="7" s="1"/>
  <c r="BH1410" i="7" s="1"/>
  <c r="BF1411" i="7"/>
  <c r="BG1411" i="7" s="1"/>
  <c r="BH1411" i="7" s="1"/>
  <c r="BF1412" i="7"/>
  <c r="BG1412" i="7" s="1"/>
  <c r="BH1412" i="7" s="1"/>
  <c r="BF1413" i="7"/>
  <c r="BG1413" i="7" s="1"/>
  <c r="BH1413" i="7" s="1"/>
  <c r="BF1414" i="7"/>
  <c r="BG1414" i="7" s="1"/>
  <c r="BH1414" i="7" s="1"/>
  <c r="BF1415" i="7"/>
  <c r="BG1415" i="7" s="1"/>
  <c r="BH1415" i="7" s="1"/>
  <c r="BF1416" i="7"/>
  <c r="BG1416" i="7" s="1"/>
  <c r="BH1416" i="7" s="1"/>
  <c r="BF1417" i="7"/>
  <c r="BG1417" i="7" s="1"/>
  <c r="BH1417" i="7" s="1"/>
  <c r="BF1418" i="7"/>
  <c r="BG1418" i="7" s="1"/>
  <c r="BH1418" i="7" s="1"/>
  <c r="BF1419" i="7"/>
  <c r="BG1419" i="7" s="1"/>
  <c r="BH1419" i="7" s="1"/>
  <c r="BF1420" i="7"/>
  <c r="BG1420" i="7" s="1"/>
  <c r="BH1420" i="7" s="1"/>
  <c r="BF1421" i="7"/>
  <c r="BG1421" i="7" s="1"/>
  <c r="BH1421" i="7" s="1"/>
  <c r="BF1422" i="7"/>
  <c r="BG1422" i="7" s="1"/>
  <c r="BH1422" i="7" s="1"/>
  <c r="BF1423" i="7"/>
  <c r="BG1423" i="7" s="1"/>
  <c r="BH1423" i="7" s="1"/>
  <c r="BF1424" i="7"/>
  <c r="BG1424" i="7" s="1"/>
  <c r="BH1424" i="7" s="1"/>
  <c r="BF1425" i="7"/>
  <c r="BG1425" i="7" s="1"/>
  <c r="BH1425" i="7" s="1"/>
  <c r="BF1426" i="7"/>
  <c r="BG1426" i="7" s="1"/>
  <c r="BH1426" i="7" s="1"/>
  <c r="BF1427" i="7"/>
  <c r="BG1427" i="7" s="1"/>
  <c r="BH1427" i="7" s="1"/>
  <c r="BF1428" i="7"/>
  <c r="BG1428" i="7" s="1"/>
  <c r="BH1428" i="7" s="1"/>
  <c r="BF1429" i="7"/>
  <c r="BG1429" i="7" s="1"/>
  <c r="BH1429" i="7" s="1"/>
  <c r="BF1430" i="7"/>
  <c r="BG1430" i="7" s="1"/>
  <c r="BH1430" i="7" s="1"/>
  <c r="BF1431" i="7"/>
  <c r="BG1431" i="7" s="1"/>
  <c r="BH1431" i="7" s="1"/>
  <c r="BF1432" i="7"/>
  <c r="BG1432" i="7" s="1"/>
  <c r="BH1432" i="7" s="1"/>
  <c r="BF1433" i="7"/>
  <c r="BG1433" i="7" s="1"/>
  <c r="BH1433" i="7" s="1"/>
  <c r="BF1434" i="7"/>
  <c r="BG1434" i="7" s="1"/>
  <c r="BH1434" i="7" s="1"/>
  <c r="BF1435" i="7"/>
  <c r="BG1435" i="7" s="1"/>
  <c r="BH1435" i="7" s="1"/>
  <c r="BF1436" i="7"/>
  <c r="BG1436" i="7" s="1"/>
  <c r="BH1436" i="7" s="1"/>
  <c r="BF1437" i="7"/>
  <c r="BG1437" i="7" s="1"/>
  <c r="BH1437" i="7" s="1"/>
  <c r="BF1438" i="7"/>
  <c r="BG1438" i="7" s="1"/>
  <c r="BH1438" i="7" s="1"/>
  <c r="BF1439" i="7"/>
  <c r="BG1439" i="7" s="1"/>
  <c r="BH1439" i="7" s="1"/>
  <c r="BF1440" i="7"/>
  <c r="BG1440" i="7" s="1"/>
  <c r="BH1440" i="7" s="1"/>
  <c r="BF1441" i="7"/>
  <c r="BG1441" i="7" s="1"/>
  <c r="BH1441" i="7" s="1"/>
  <c r="BF1442" i="7"/>
  <c r="BG1442" i="7" s="1"/>
  <c r="BH1442" i="7" s="1"/>
  <c r="BF1443" i="7"/>
  <c r="BG1443" i="7" s="1"/>
  <c r="BH1443" i="7" s="1"/>
  <c r="BF1444" i="7"/>
  <c r="BG1444" i="7" s="1"/>
  <c r="BH1444" i="7" s="1"/>
  <c r="BF1445" i="7"/>
  <c r="BG1445" i="7" s="1"/>
  <c r="BH1445" i="7" s="1"/>
  <c r="BF1446" i="7"/>
  <c r="BG1446" i="7" s="1"/>
  <c r="BH1446" i="7" s="1"/>
  <c r="BF1447" i="7"/>
  <c r="BG1447" i="7" s="1"/>
  <c r="BH1447" i="7" s="1"/>
  <c r="BF1448" i="7"/>
  <c r="BG1448" i="7" s="1"/>
  <c r="BH1448" i="7" s="1"/>
  <c r="BF1449" i="7"/>
  <c r="BG1449" i="7" s="1"/>
  <c r="BH1449" i="7" s="1"/>
  <c r="BF1450" i="7"/>
  <c r="BG1450" i="7" s="1"/>
  <c r="BH1450" i="7" s="1"/>
  <c r="BF1451" i="7"/>
  <c r="BG1451" i="7" s="1"/>
  <c r="BH1451" i="7" s="1"/>
  <c r="BF1452" i="7"/>
  <c r="BG1452" i="7" s="1"/>
  <c r="BH1452" i="7" s="1"/>
  <c r="BF1453" i="7"/>
  <c r="BG1453" i="7" s="1"/>
  <c r="BH1453" i="7" s="1"/>
  <c r="BF1454" i="7"/>
  <c r="BG1454" i="7" s="1"/>
  <c r="BH1454" i="7" s="1"/>
  <c r="BF1455" i="7"/>
  <c r="BG1455" i="7" s="1"/>
  <c r="BH1455" i="7" s="1"/>
  <c r="BF1456" i="7"/>
  <c r="BG1456" i="7" s="1"/>
  <c r="BH1456" i="7" s="1"/>
  <c r="BF1457" i="7"/>
  <c r="BG1457" i="7" s="1"/>
  <c r="BH1457" i="7" s="1"/>
  <c r="BF1458" i="7"/>
  <c r="BG1458" i="7" s="1"/>
  <c r="BH1458" i="7" s="1"/>
  <c r="BF1459" i="7"/>
  <c r="BG1459" i="7" s="1"/>
  <c r="BH1459" i="7" s="1"/>
  <c r="BF1460" i="7"/>
  <c r="BG1460" i="7" s="1"/>
  <c r="BH1460" i="7" s="1"/>
  <c r="BF1461" i="7"/>
  <c r="BG1461" i="7" s="1"/>
  <c r="BH1461" i="7" s="1"/>
  <c r="BF1462" i="7"/>
  <c r="BG1462" i="7" s="1"/>
  <c r="BH1462" i="7" s="1"/>
  <c r="BF1463" i="7"/>
  <c r="BG1463" i="7" s="1"/>
  <c r="BH1463" i="7" s="1"/>
  <c r="BF1464" i="7"/>
  <c r="BG1464" i="7" s="1"/>
  <c r="BH1464" i="7" s="1"/>
  <c r="BF1465" i="7"/>
  <c r="BG1465" i="7" s="1"/>
  <c r="BH1465" i="7" s="1"/>
  <c r="BF1466" i="7"/>
  <c r="BG1466" i="7" s="1"/>
  <c r="BH1466" i="7" s="1"/>
  <c r="BF1467" i="7"/>
  <c r="BG1467" i="7" s="1"/>
  <c r="BH1467" i="7" s="1"/>
  <c r="BF1468" i="7"/>
  <c r="BG1468" i="7" s="1"/>
  <c r="BH1468" i="7" s="1"/>
  <c r="BF1469" i="7"/>
  <c r="BG1469" i="7" s="1"/>
  <c r="BH1469" i="7" s="1"/>
  <c r="BF1470" i="7"/>
  <c r="BG1470" i="7" s="1"/>
  <c r="BH1470" i="7" s="1"/>
  <c r="BF1471" i="7"/>
  <c r="BG1471" i="7" s="1"/>
  <c r="BH1471" i="7" s="1"/>
  <c r="BF1472" i="7"/>
  <c r="BG1472" i="7" s="1"/>
  <c r="BH1472" i="7" s="1"/>
  <c r="BF1473" i="7"/>
  <c r="BG1473" i="7" s="1"/>
  <c r="BH1473" i="7" s="1"/>
  <c r="BF1474" i="7"/>
  <c r="BG1474" i="7" s="1"/>
  <c r="BH1474" i="7" s="1"/>
  <c r="BF1475" i="7"/>
  <c r="BG1475" i="7" s="1"/>
  <c r="BH1475" i="7" s="1"/>
  <c r="BF1476" i="7"/>
  <c r="BG1476" i="7" s="1"/>
  <c r="BH1476" i="7" s="1"/>
  <c r="BF1477" i="7"/>
  <c r="BG1477" i="7" s="1"/>
  <c r="BH1477" i="7" s="1"/>
  <c r="BF1478" i="7"/>
  <c r="BG1478" i="7" s="1"/>
  <c r="BH1478" i="7" s="1"/>
  <c r="BF1479" i="7"/>
  <c r="BG1479" i="7" s="1"/>
  <c r="BH1479" i="7" s="1"/>
  <c r="BF1480" i="7"/>
  <c r="BG1480" i="7" s="1"/>
  <c r="BH1480" i="7" s="1"/>
  <c r="BF1481" i="7"/>
  <c r="BG1481" i="7" s="1"/>
  <c r="BH1481" i="7" s="1"/>
  <c r="BF1482" i="7"/>
  <c r="BG1482" i="7" s="1"/>
  <c r="BH1482" i="7" s="1"/>
  <c r="BF1483" i="7"/>
  <c r="BG1483" i="7" s="1"/>
  <c r="BH1483" i="7" s="1"/>
  <c r="BF1484" i="7"/>
  <c r="BG1484" i="7" s="1"/>
  <c r="BH1484" i="7" s="1"/>
  <c r="BF1485" i="7"/>
  <c r="BG1485" i="7" s="1"/>
  <c r="BH1485" i="7" s="1"/>
  <c r="BF1486" i="7"/>
  <c r="BG1486" i="7" s="1"/>
  <c r="BH1486" i="7" s="1"/>
  <c r="BF1487" i="7"/>
  <c r="BG1487" i="7" s="1"/>
  <c r="BH1487" i="7" s="1"/>
  <c r="BF1488" i="7"/>
  <c r="BG1488" i="7" s="1"/>
  <c r="BH1488" i="7" s="1"/>
  <c r="BF1489" i="7"/>
  <c r="BG1489" i="7" s="1"/>
  <c r="BH1489" i="7" s="1"/>
  <c r="BF1490" i="7"/>
  <c r="BG1490" i="7" s="1"/>
  <c r="BH1490" i="7" s="1"/>
  <c r="BF1491" i="7"/>
  <c r="BG1491" i="7" s="1"/>
  <c r="BH1491" i="7" s="1"/>
  <c r="BF1492" i="7"/>
  <c r="BG1492" i="7" s="1"/>
  <c r="BH1492" i="7" s="1"/>
  <c r="BF1493" i="7"/>
  <c r="BG1493" i="7" s="1"/>
  <c r="BH1493" i="7" s="1"/>
  <c r="BF1494" i="7"/>
  <c r="BG1494" i="7" s="1"/>
  <c r="BH1494" i="7" s="1"/>
  <c r="BF1495" i="7"/>
  <c r="BG1495" i="7" s="1"/>
  <c r="BH1495" i="7" s="1"/>
  <c r="BF1496" i="7"/>
  <c r="BG1496" i="7" s="1"/>
  <c r="BH1496" i="7" s="1"/>
  <c r="BF1497" i="7"/>
  <c r="BG1497" i="7" s="1"/>
  <c r="BH1497" i="7" s="1"/>
  <c r="BF1498" i="7"/>
  <c r="BG1498" i="7" s="1"/>
  <c r="BH1498" i="7" s="1"/>
  <c r="BF1499" i="7"/>
  <c r="BG1499" i="7" s="1"/>
  <c r="BH1499" i="7" s="1"/>
  <c r="BF1500" i="7"/>
  <c r="BG1500" i="7" s="1"/>
  <c r="BH1500" i="7" s="1"/>
  <c r="BF1501" i="7"/>
  <c r="BG1501" i="7" s="1"/>
  <c r="BH1501" i="7" s="1"/>
  <c r="BF1502" i="7"/>
  <c r="BG1502" i="7" s="1"/>
  <c r="BH1502" i="7" s="1"/>
  <c r="BF1503" i="7"/>
  <c r="BG1503" i="7" s="1"/>
  <c r="BH1503" i="7" s="1"/>
  <c r="BF1504" i="7"/>
  <c r="BG1504" i="7" s="1"/>
  <c r="BH1504" i="7" s="1"/>
  <c r="BF1505" i="7"/>
  <c r="BG1505" i="7" s="1"/>
  <c r="BH1505" i="7" s="1"/>
  <c r="BF1506" i="7"/>
  <c r="BG1506" i="7" s="1"/>
  <c r="BH1506" i="7" s="1"/>
  <c r="BF1507" i="7"/>
  <c r="BG1507" i="7" s="1"/>
  <c r="BH1507" i="7" s="1"/>
  <c r="BF1508" i="7"/>
  <c r="BG1508" i="7" s="1"/>
  <c r="BH1508" i="7" s="1"/>
  <c r="BF1509" i="7"/>
  <c r="BG1509" i="7" s="1"/>
  <c r="BH1509" i="7" s="1"/>
  <c r="BF1510" i="7"/>
  <c r="BG1510" i="7" s="1"/>
  <c r="BH1510" i="7" s="1"/>
  <c r="BF1511" i="7"/>
  <c r="BG1511" i="7" s="1"/>
  <c r="BH1511" i="7" s="1"/>
  <c r="BF1512" i="7"/>
  <c r="BG1512" i="7" s="1"/>
  <c r="BH1512" i="7" s="1"/>
  <c r="BF1513" i="7"/>
  <c r="BG1513" i="7" s="1"/>
  <c r="BH1513" i="7" s="1"/>
  <c r="BF1514" i="7"/>
  <c r="BG1514" i="7" s="1"/>
  <c r="BH1514" i="7" s="1"/>
  <c r="BF1515" i="7"/>
  <c r="BG1515" i="7" s="1"/>
  <c r="BH1515" i="7" s="1"/>
  <c r="BF1516" i="7"/>
  <c r="BG1516" i="7" s="1"/>
  <c r="BH1516" i="7" s="1"/>
  <c r="BF1517" i="7"/>
  <c r="BG1517" i="7" s="1"/>
  <c r="BH1517" i="7" s="1"/>
  <c r="BF1518" i="7"/>
  <c r="BG1518" i="7" s="1"/>
  <c r="BH1518" i="7" s="1"/>
  <c r="BF1519" i="7"/>
  <c r="BG1519" i="7" s="1"/>
  <c r="BH1519" i="7" s="1"/>
  <c r="BF1520" i="7"/>
  <c r="BG1520" i="7" s="1"/>
  <c r="BH1520" i="7" s="1"/>
  <c r="BF1521" i="7"/>
  <c r="BG1521" i="7" s="1"/>
  <c r="BH1521" i="7" s="1"/>
  <c r="BF1522" i="7"/>
  <c r="BG1522" i="7" s="1"/>
  <c r="BH1522" i="7" s="1"/>
  <c r="BF1523" i="7"/>
  <c r="BG1523" i="7" s="1"/>
  <c r="BH1523" i="7" s="1"/>
  <c r="BF1524" i="7"/>
  <c r="BG1524" i="7" s="1"/>
  <c r="BH1524" i="7" s="1"/>
  <c r="BF1525" i="7"/>
  <c r="BG1525" i="7" s="1"/>
  <c r="BH1525" i="7" s="1"/>
  <c r="BF1526" i="7"/>
  <c r="BG1526" i="7" s="1"/>
  <c r="BH1526" i="7" s="1"/>
  <c r="BF1527" i="7"/>
  <c r="BG1527" i="7" s="1"/>
  <c r="BH1527" i="7" s="1"/>
  <c r="BF1528" i="7"/>
  <c r="BG1528" i="7" s="1"/>
  <c r="BH1528" i="7" s="1"/>
  <c r="BF1529" i="7"/>
  <c r="BG1529" i="7" s="1"/>
  <c r="BH1529" i="7" s="1"/>
  <c r="BF1530" i="7"/>
  <c r="BG1530" i="7" s="1"/>
  <c r="BH1530" i="7" s="1"/>
  <c r="BF1531" i="7"/>
  <c r="BG1531" i="7" s="1"/>
  <c r="BH1531" i="7" s="1"/>
  <c r="BF1532" i="7"/>
  <c r="BG1532" i="7" s="1"/>
  <c r="BH1532" i="7" s="1"/>
  <c r="BF1533" i="7"/>
  <c r="BG1533" i="7" s="1"/>
  <c r="BH1533" i="7" s="1"/>
  <c r="BF1534" i="7"/>
  <c r="BG1534" i="7" s="1"/>
  <c r="BH1534" i="7" s="1"/>
  <c r="BF1535" i="7"/>
  <c r="BG1535" i="7" s="1"/>
  <c r="BH1535" i="7" s="1"/>
  <c r="BF1536" i="7"/>
  <c r="BG1536" i="7" s="1"/>
  <c r="BH1536" i="7" s="1"/>
  <c r="BF1537" i="7"/>
  <c r="BG1537" i="7" s="1"/>
  <c r="BH1537" i="7" s="1"/>
  <c r="BF1538" i="7"/>
  <c r="BG1538" i="7" s="1"/>
  <c r="BH1538" i="7" s="1"/>
  <c r="BF1539" i="7"/>
  <c r="BG1539" i="7" s="1"/>
  <c r="BH1539" i="7" s="1"/>
  <c r="BF1540" i="7"/>
  <c r="BG1540" i="7" s="1"/>
  <c r="BH1540" i="7" s="1"/>
  <c r="BF1541" i="7"/>
  <c r="BG1541" i="7" s="1"/>
  <c r="BH1541" i="7" s="1"/>
  <c r="BF1542" i="7"/>
  <c r="BG1542" i="7" s="1"/>
  <c r="BH1542" i="7" s="1"/>
  <c r="BF1543" i="7"/>
  <c r="BG1543" i="7" s="1"/>
  <c r="BH1543" i="7" s="1"/>
  <c r="BF1544" i="7"/>
  <c r="BG1544" i="7" s="1"/>
  <c r="BH1544" i="7" s="1"/>
  <c r="BF1545" i="7"/>
  <c r="BG1545" i="7" s="1"/>
  <c r="BH1545" i="7" s="1"/>
  <c r="BF1546" i="7"/>
  <c r="BG1546" i="7" s="1"/>
  <c r="BH1546" i="7" s="1"/>
  <c r="BF1547" i="7"/>
  <c r="BG1547" i="7" s="1"/>
  <c r="BH1547" i="7" s="1"/>
  <c r="BF1548" i="7"/>
  <c r="BG1548" i="7" s="1"/>
  <c r="BH1548" i="7" s="1"/>
  <c r="BF1549" i="7"/>
  <c r="BG1549" i="7" s="1"/>
  <c r="BH1549" i="7" s="1"/>
  <c r="BF1550" i="7"/>
  <c r="BG1550" i="7" s="1"/>
  <c r="BH1550" i="7" s="1"/>
  <c r="BF1551" i="7"/>
  <c r="BG1551" i="7" s="1"/>
  <c r="BH1551" i="7" s="1"/>
  <c r="BF1552" i="7"/>
  <c r="BG1552" i="7" s="1"/>
  <c r="BH1552" i="7" s="1"/>
  <c r="BF1553" i="7"/>
  <c r="BG1553" i="7" s="1"/>
  <c r="BH1553" i="7" s="1"/>
  <c r="BF1554" i="7"/>
  <c r="BG1554" i="7" s="1"/>
  <c r="BH1554" i="7" s="1"/>
  <c r="BF1555" i="7"/>
  <c r="BG1555" i="7" s="1"/>
  <c r="BH1555" i="7" s="1"/>
  <c r="BF1556" i="7"/>
  <c r="BG1556" i="7" s="1"/>
  <c r="BH1556" i="7" s="1"/>
  <c r="BF1557" i="7"/>
  <c r="BG1557" i="7" s="1"/>
  <c r="BH1557" i="7" s="1"/>
  <c r="BF1558" i="7"/>
  <c r="BG1558" i="7" s="1"/>
  <c r="BH1558" i="7" s="1"/>
  <c r="BF1559" i="7"/>
  <c r="BG1559" i="7" s="1"/>
  <c r="BH1559" i="7" s="1"/>
  <c r="BF1560" i="7"/>
  <c r="BG1560" i="7" s="1"/>
  <c r="BH1560" i="7" s="1"/>
  <c r="BF1561" i="7"/>
  <c r="BG1561" i="7" s="1"/>
  <c r="BH1561" i="7" s="1"/>
  <c r="BF1562" i="7"/>
  <c r="BG1562" i="7" s="1"/>
  <c r="BH1562" i="7" s="1"/>
  <c r="BF1563" i="7"/>
  <c r="BG1563" i="7" s="1"/>
  <c r="BH1563" i="7" s="1"/>
  <c r="BF1564" i="7"/>
  <c r="BG1564" i="7" s="1"/>
  <c r="BH1564" i="7" s="1"/>
  <c r="BF1565" i="7"/>
  <c r="BG1565" i="7" s="1"/>
  <c r="BH1565" i="7" s="1"/>
  <c r="BF1566" i="7"/>
  <c r="BG1566" i="7" s="1"/>
  <c r="BH1566" i="7" s="1"/>
  <c r="BF1567" i="7"/>
  <c r="BG1567" i="7" s="1"/>
  <c r="BH1567" i="7" s="1"/>
  <c r="BF1568" i="7"/>
  <c r="BG1568" i="7" s="1"/>
  <c r="BH1568" i="7" s="1"/>
  <c r="BF1569" i="7"/>
  <c r="BG1569" i="7" s="1"/>
  <c r="BH1569" i="7" s="1"/>
  <c r="BF1570" i="7"/>
  <c r="BG1570" i="7" s="1"/>
  <c r="BH1570" i="7" s="1"/>
  <c r="BF1571" i="7"/>
  <c r="BG1571" i="7" s="1"/>
  <c r="BH1571" i="7" s="1"/>
  <c r="BF1572" i="7"/>
  <c r="BG1572" i="7" s="1"/>
  <c r="BH1572" i="7" s="1"/>
  <c r="BF1573" i="7"/>
  <c r="BG1573" i="7" s="1"/>
  <c r="BH1573" i="7" s="1"/>
  <c r="BF1574" i="7"/>
  <c r="BG1574" i="7" s="1"/>
  <c r="BH1574" i="7" s="1"/>
  <c r="BF1575" i="7"/>
  <c r="BG1575" i="7" s="1"/>
  <c r="BH1575" i="7" s="1"/>
  <c r="BF1576" i="7"/>
  <c r="BG1576" i="7" s="1"/>
  <c r="BH1576" i="7" s="1"/>
  <c r="BF1577" i="7"/>
  <c r="BG1577" i="7" s="1"/>
  <c r="BH1577" i="7" s="1"/>
  <c r="BF1578" i="7"/>
  <c r="BG1578" i="7" s="1"/>
  <c r="BH1578" i="7" s="1"/>
  <c r="BF1579" i="7"/>
  <c r="BG1579" i="7" s="1"/>
  <c r="BH1579" i="7" s="1"/>
  <c r="BF1580" i="7"/>
  <c r="BG1580" i="7" s="1"/>
  <c r="BH1580" i="7" s="1"/>
  <c r="BF1581" i="7"/>
  <c r="BG1581" i="7" s="1"/>
  <c r="BH1581" i="7" s="1"/>
  <c r="BF1582" i="7"/>
  <c r="BG1582" i="7" s="1"/>
  <c r="BH1582" i="7" s="1"/>
  <c r="BF1583" i="7"/>
  <c r="BG1583" i="7" s="1"/>
  <c r="BH1583" i="7" s="1"/>
  <c r="BF1584" i="7"/>
  <c r="BG1584" i="7" s="1"/>
  <c r="BH1584" i="7" s="1"/>
  <c r="BF1585" i="7"/>
  <c r="BG1585" i="7" s="1"/>
  <c r="BH1585" i="7" s="1"/>
  <c r="BF1586" i="7"/>
  <c r="BG1586" i="7" s="1"/>
  <c r="BH1586" i="7" s="1"/>
  <c r="BF1587" i="7"/>
  <c r="BG1587" i="7" s="1"/>
  <c r="BH1587" i="7" s="1"/>
  <c r="BF1588" i="7"/>
  <c r="BG1588" i="7" s="1"/>
  <c r="BH1588" i="7" s="1"/>
  <c r="BF1589" i="7"/>
  <c r="BG1589" i="7" s="1"/>
  <c r="BH1589" i="7" s="1"/>
  <c r="BF1590" i="7"/>
  <c r="BG1590" i="7" s="1"/>
  <c r="BH1590" i="7" s="1"/>
  <c r="BF1591" i="7"/>
  <c r="BG1591" i="7" s="1"/>
  <c r="BH1591" i="7" s="1"/>
  <c r="BF1592" i="7"/>
  <c r="BG1592" i="7" s="1"/>
  <c r="BH1592" i="7" s="1"/>
  <c r="BF1593" i="7"/>
  <c r="BG1593" i="7" s="1"/>
  <c r="BH1593" i="7" s="1"/>
  <c r="BF1594" i="7"/>
  <c r="BG1594" i="7" s="1"/>
  <c r="BH1594" i="7" s="1"/>
  <c r="BF1595" i="7"/>
  <c r="BG1595" i="7" s="1"/>
  <c r="BH1595" i="7" s="1"/>
  <c r="BF1596" i="7"/>
  <c r="BG1596" i="7" s="1"/>
  <c r="BH1596" i="7" s="1"/>
  <c r="BF1597" i="7"/>
  <c r="BG1597" i="7" s="1"/>
  <c r="BH1597" i="7" s="1"/>
  <c r="BF1598" i="7"/>
  <c r="BG1598" i="7" s="1"/>
  <c r="BH1598" i="7" s="1"/>
  <c r="BF1599" i="7"/>
  <c r="BG1599" i="7" s="1"/>
  <c r="BH1599" i="7" s="1"/>
  <c r="BF1600" i="7"/>
  <c r="BG1600" i="7" s="1"/>
  <c r="BH1600" i="7" s="1"/>
  <c r="BF1601" i="7"/>
  <c r="BG1601" i="7" s="1"/>
  <c r="BH1601" i="7" s="1"/>
  <c r="BF1602" i="7"/>
  <c r="BG1602" i="7" s="1"/>
  <c r="BH1602" i="7" s="1"/>
  <c r="BF1603" i="7"/>
  <c r="BG1603" i="7" s="1"/>
  <c r="BH1603" i="7" s="1"/>
  <c r="BF1604" i="7"/>
  <c r="BG1604" i="7" s="1"/>
  <c r="BH1604" i="7" s="1"/>
  <c r="BF1605" i="7"/>
  <c r="BG1605" i="7" s="1"/>
  <c r="BH1605" i="7" s="1"/>
  <c r="BF1606" i="7"/>
  <c r="BG1606" i="7" s="1"/>
  <c r="BH1606" i="7" s="1"/>
  <c r="BF1607" i="7"/>
  <c r="BG1607" i="7" s="1"/>
  <c r="BH1607" i="7" s="1"/>
  <c r="BF1608" i="7"/>
  <c r="BG1608" i="7" s="1"/>
  <c r="BH1608" i="7" s="1"/>
  <c r="BF1609" i="7"/>
  <c r="BG1609" i="7" s="1"/>
  <c r="BH1609" i="7" s="1"/>
  <c r="BF1610" i="7"/>
  <c r="BG1610" i="7" s="1"/>
  <c r="BH1610" i="7" s="1"/>
  <c r="BF1611" i="7"/>
  <c r="BG1611" i="7" s="1"/>
  <c r="BH1611" i="7" s="1"/>
  <c r="BF1612" i="7"/>
  <c r="BG1612" i="7" s="1"/>
  <c r="BH1612" i="7" s="1"/>
  <c r="BF1613" i="7"/>
  <c r="BG1613" i="7" s="1"/>
  <c r="BH1613" i="7" s="1"/>
  <c r="BF1614" i="7"/>
  <c r="BG1614" i="7" s="1"/>
  <c r="BH1614" i="7" s="1"/>
  <c r="BF1615" i="7"/>
  <c r="BG1615" i="7" s="1"/>
  <c r="BH1615" i="7" s="1"/>
  <c r="BF1616" i="7"/>
  <c r="BG1616" i="7" s="1"/>
  <c r="BH1616" i="7" s="1"/>
  <c r="BF1617" i="7"/>
  <c r="BG1617" i="7" s="1"/>
  <c r="BH1617" i="7" s="1"/>
  <c r="BF1618" i="7"/>
  <c r="BG1618" i="7" s="1"/>
  <c r="BH1618" i="7" s="1"/>
  <c r="BF1619" i="7"/>
  <c r="BG1619" i="7" s="1"/>
  <c r="BH1619" i="7" s="1"/>
  <c r="BF1620" i="7"/>
  <c r="BG1620" i="7" s="1"/>
  <c r="BH1620" i="7" s="1"/>
  <c r="BF1621" i="7"/>
  <c r="BG1621" i="7" s="1"/>
  <c r="BH1621" i="7" s="1"/>
  <c r="BF1622" i="7"/>
  <c r="BG1622" i="7" s="1"/>
  <c r="BH1622" i="7" s="1"/>
  <c r="BF1623" i="7"/>
  <c r="BG1623" i="7" s="1"/>
  <c r="BH1623" i="7" s="1"/>
  <c r="BF1624" i="7"/>
  <c r="BG1624" i="7" s="1"/>
  <c r="BH1624" i="7" s="1"/>
  <c r="BF1625" i="7"/>
  <c r="BG1625" i="7" s="1"/>
  <c r="BH1625" i="7" s="1"/>
  <c r="BF1626" i="7"/>
  <c r="BG1626" i="7" s="1"/>
  <c r="BH1626" i="7" s="1"/>
  <c r="BF1627" i="7"/>
  <c r="BG1627" i="7" s="1"/>
  <c r="BH1627" i="7" s="1"/>
  <c r="BF1628" i="7"/>
  <c r="BG1628" i="7" s="1"/>
  <c r="BH1628" i="7" s="1"/>
  <c r="BF1629" i="7"/>
  <c r="BG1629" i="7" s="1"/>
  <c r="BH1629" i="7" s="1"/>
  <c r="BF1630" i="7"/>
  <c r="BG1630" i="7" s="1"/>
  <c r="BH1630" i="7" s="1"/>
  <c r="BF1631" i="7"/>
  <c r="BG1631" i="7" s="1"/>
  <c r="BH1631" i="7" s="1"/>
  <c r="BF1632" i="7"/>
  <c r="BG1632" i="7" s="1"/>
  <c r="BH1632" i="7" s="1"/>
  <c r="BF1633" i="7"/>
  <c r="BG1633" i="7" s="1"/>
  <c r="BH1633" i="7" s="1"/>
  <c r="BF1634" i="7"/>
  <c r="BG1634" i="7" s="1"/>
  <c r="BH1634" i="7" s="1"/>
  <c r="BF1635" i="7"/>
  <c r="BG1635" i="7" s="1"/>
  <c r="BH1635" i="7" s="1"/>
  <c r="BF1636" i="7"/>
  <c r="BG1636" i="7" s="1"/>
  <c r="BH1636" i="7" s="1"/>
  <c r="BF1637" i="7"/>
  <c r="BG1637" i="7" s="1"/>
  <c r="BH1637" i="7" s="1"/>
  <c r="BF1638" i="7"/>
  <c r="BG1638" i="7" s="1"/>
  <c r="BH1638" i="7" s="1"/>
  <c r="BF1639" i="7"/>
  <c r="BG1639" i="7" s="1"/>
  <c r="BH1639" i="7" s="1"/>
  <c r="BF1640" i="7"/>
  <c r="BG1640" i="7" s="1"/>
  <c r="BH1640" i="7" s="1"/>
  <c r="BF1641" i="7"/>
  <c r="BG1641" i="7" s="1"/>
  <c r="BH1641" i="7" s="1"/>
  <c r="BF1642" i="7"/>
  <c r="BG1642" i="7" s="1"/>
  <c r="BH1642" i="7" s="1"/>
  <c r="BF1643" i="7"/>
  <c r="BG1643" i="7" s="1"/>
  <c r="BH1643" i="7" s="1"/>
  <c r="BF1644" i="7"/>
  <c r="BG1644" i="7" s="1"/>
  <c r="BH1644" i="7" s="1"/>
  <c r="BF1645" i="7"/>
  <c r="BG1645" i="7" s="1"/>
  <c r="BH1645" i="7" s="1"/>
  <c r="BF1646" i="7"/>
  <c r="BG1646" i="7" s="1"/>
  <c r="BH1646" i="7" s="1"/>
  <c r="BF1647" i="7"/>
  <c r="BG1647" i="7" s="1"/>
  <c r="BH1647" i="7" s="1"/>
  <c r="BF1648" i="7"/>
  <c r="BG1648" i="7" s="1"/>
  <c r="BH1648" i="7" s="1"/>
  <c r="BF1649" i="7"/>
  <c r="BG1649" i="7" s="1"/>
  <c r="BH1649" i="7" s="1"/>
  <c r="BF1650" i="7"/>
  <c r="BG1650" i="7" s="1"/>
  <c r="BH1650" i="7" s="1"/>
  <c r="BF1651" i="7"/>
  <c r="BG1651" i="7" s="1"/>
  <c r="BH1651" i="7" s="1"/>
  <c r="BF1652" i="7"/>
  <c r="BG1652" i="7" s="1"/>
  <c r="BH1652" i="7" s="1"/>
  <c r="BF1653" i="7"/>
  <c r="BG1653" i="7" s="1"/>
  <c r="BH1653" i="7" s="1"/>
  <c r="BF1654" i="7"/>
  <c r="BG1654" i="7" s="1"/>
  <c r="BH1654" i="7" s="1"/>
  <c r="BF1655" i="7"/>
  <c r="BG1655" i="7" s="1"/>
  <c r="BH1655" i="7" s="1"/>
  <c r="BF1656" i="7"/>
  <c r="BG1656" i="7" s="1"/>
  <c r="BH1656" i="7" s="1"/>
  <c r="BF1657" i="7"/>
  <c r="BG1657" i="7" s="1"/>
  <c r="BH1657" i="7" s="1"/>
  <c r="BF1658" i="7"/>
  <c r="BG1658" i="7" s="1"/>
  <c r="BH1658" i="7" s="1"/>
  <c r="BF1659" i="7"/>
  <c r="BG1659" i="7" s="1"/>
  <c r="BH1659" i="7" s="1"/>
  <c r="BF1660" i="7"/>
  <c r="BG1660" i="7" s="1"/>
  <c r="BH1660" i="7" s="1"/>
  <c r="BF1661" i="7"/>
  <c r="BG1661" i="7" s="1"/>
  <c r="BH1661" i="7" s="1"/>
  <c r="BF1662" i="7"/>
  <c r="BG1662" i="7" s="1"/>
  <c r="BH1662" i="7" s="1"/>
  <c r="BF1663" i="7"/>
  <c r="BG1663" i="7" s="1"/>
  <c r="BH1663" i="7" s="1"/>
  <c r="BF1664" i="7"/>
  <c r="BG1664" i="7" s="1"/>
  <c r="BH1664" i="7" s="1"/>
  <c r="BF1665" i="7"/>
  <c r="BG1665" i="7" s="1"/>
  <c r="BH1665" i="7" s="1"/>
  <c r="BF1666" i="7"/>
  <c r="BG1666" i="7" s="1"/>
  <c r="BH1666" i="7" s="1"/>
  <c r="BF1667" i="7"/>
  <c r="BG1667" i="7" s="1"/>
  <c r="BH1667" i="7" s="1"/>
  <c r="BF1668" i="7"/>
  <c r="BG1668" i="7" s="1"/>
  <c r="BH1668" i="7" s="1"/>
  <c r="BF1669" i="7"/>
  <c r="BG1669" i="7" s="1"/>
  <c r="BH1669" i="7" s="1"/>
  <c r="BF1670" i="7"/>
  <c r="BG1670" i="7" s="1"/>
  <c r="BH1670" i="7" s="1"/>
  <c r="BF1671" i="7"/>
  <c r="BG1671" i="7" s="1"/>
  <c r="BH1671" i="7" s="1"/>
  <c r="BF1672" i="7"/>
  <c r="BG1672" i="7" s="1"/>
  <c r="BH1672" i="7" s="1"/>
  <c r="BF1673" i="7"/>
  <c r="BG1673" i="7" s="1"/>
  <c r="BH1673" i="7" s="1"/>
  <c r="BF1674" i="7"/>
  <c r="BG1674" i="7" s="1"/>
  <c r="BH1674" i="7" s="1"/>
  <c r="BF1675" i="7"/>
  <c r="BG1675" i="7" s="1"/>
  <c r="BH1675" i="7" s="1"/>
  <c r="BF1676" i="7"/>
  <c r="BG1676" i="7" s="1"/>
  <c r="BH1676" i="7" s="1"/>
  <c r="BF1677" i="7"/>
  <c r="BG1677" i="7" s="1"/>
  <c r="BH1677" i="7" s="1"/>
  <c r="BF1678" i="7"/>
  <c r="BG1678" i="7" s="1"/>
  <c r="BH1678" i="7" s="1"/>
  <c r="BF1679" i="7"/>
  <c r="BG1679" i="7" s="1"/>
  <c r="BH1679" i="7" s="1"/>
  <c r="BF1680" i="7"/>
  <c r="BG1680" i="7" s="1"/>
  <c r="BH1680" i="7" s="1"/>
  <c r="BF1681" i="7"/>
  <c r="BG1681" i="7" s="1"/>
  <c r="BH1681" i="7" s="1"/>
  <c r="BF1682" i="7"/>
  <c r="BG1682" i="7" s="1"/>
  <c r="BH1682" i="7" s="1"/>
  <c r="BF1683" i="7"/>
  <c r="BG1683" i="7" s="1"/>
  <c r="BH1683" i="7" s="1"/>
  <c r="BF1684" i="7"/>
  <c r="BG1684" i="7" s="1"/>
  <c r="BH1684" i="7" s="1"/>
  <c r="BF1685" i="7"/>
  <c r="BG1685" i="7" s="1"/>
  <c r="BH1685" i="7" s="1"/>
  <c r="BF1686" i="7"/>
  <c r="BG1686" i="7" s="1"/>
  <c r="BH1686" i="7" s="1"/>
  <c r="BF1687" i="7"/>
  <c r="BG1687" i="7" s="1"/>
  <c r="BH1687" i="7" s="1"/>
  <c r="BF1688" i="7"/>
  <c r="BG1688" i="7" s="1"/>
  <c r="BH1688" i="7" s="1"/>
  <c r="BF1689" i="7"/>
  <c r="BG1689" i="7" s="1"/>
  <c r="BH1689" i="7" s="1"/>
  <c r="BF1690" i="7"/>
  <c r="BG1690" i="7" s="1"/>
  <c r="BH1690" i="7" s="1"/>
  <c r="BF1691" i="7"/>
  <c r="BG1691" i="7" s="1"/>
  <c r="BH1691" i="7" s="1"/>
  <c r="BF1692" i="7"/>
  <c r="BG1692" i="7" s="1"/>
  <c r="BH1692" i="7" s="1"/>
  <c r="BF1693" i="7"/>
  <c r="BG1693" i="7" s="1"/>
  <c r="BH1693" i="7" s="1"/>
  <c r="BF1694" i="7"/>
  <c r="BG1694" i="7" s="1"/>
  <c r="BH1694" i="7" s="1"/>
  <c r="BF1695" i="7"/>
  <c r="BG1695" i="7" s="1"/>
  <c r="BH1695" i="7" s="1"/>
  <c r="BF1696" i="7"/>
  <c r="BG1696" i="7" s="1"/>
  <c r="BH1696" i="7" s="1"/>
  <c r="BF1697" i="7"/>
  <c r="BG1697" i="7" s="1"/>
  <c r="BH1697" i="7" s="1"/>
  <c r="BF1698" i="7"/>
  <c r="BG1698" i="7" s="1"/>
  <c r="BH1698" i="7" s="1"/>
  <c r="BF1699" i="7"/>
  <c r="BG1699" i="7" s="1"/>
  <c r="BH1699" i="7" s="1"/>
  <c r="BF1700" i="7"/>
  <c r="BG1700" i="7" s="1"/>
  <c r="BH1700" i="7" s="1"/>
  <c r="BF1701" i="7"/>
  <c r="BG1701" i="7" s="1"/>
  <c r="BH1701" i="7" s="1"/>
  <c r="BF1702" i="7"/>
  <c r="BG1702" i="7" s="1"/>
  <c r="BH1702" i="7" s="1"/>
  <c r="BF1703" i="7"/>
  <c r="BG1703" i="7" s="1"/>
  <c r="BH1703" i="7" s="1"/>
  <c r="BF1704" i="7"/>
  <c r="BG1704" i="7" s="1"/>
  <c r="BH1704" i="7" s="1"/>
  <c r="BF1705" i="7"/>
  <c r="BG1705" i="7" s="1"/>
  <c r="BH1705" i="7" s="1"/>
  <c r="BF1706" i="7"/>
  <c r="BG1706" i="7" s="1"/>
  <c r="BH1706" i="7" s="1"/>
  <c r="BF1707" i="7"/>
  <c r="BG1707" i="7" s="1"/>
  <c r="BH1707" i="7" s="1"/>
  <c r="BF1708" i="7"/>
  <c r="BG1708" i="7" s="1"/>
  <c r="BH1708" i="7" s="1"/>
  <c r="BF1709" i="7"/>
  <c r="BG1709" i="7" s="1"/>
  <c r="BH1709" i="7" s="1"/>
  <c r="BF1710" i="7"/>
  <c r="BG1710" i="7" s="1"/>
  <c r="BH1710" i="7" s="1"/>
  <c r="BF1711" i="7"/>
  <c r="BG1711" i="7" s="1"/>
  <c r="BH1711" i="7" s="1"/>
  <c r="BF1712" i="7"/>
  <c r="BG1712" i="7" s="1"/>
  <c r="BH1712" i="7" s="1"/>
  <c r="BF1713" i="7"/>
  <c r="BG1713" i="7" s="1"/>
  <c r="BH1713" i="7" s="1"/>
  <c r="BF1714" i="7"/>
  <c r="BG1714" i="7" s="1"/>
  <c r="BH1714" i="7" s="1"/>
  <c r="BF1715" i="7"/>
  <c r="BG1715" i="7" s="1"/>
  <c r="BH1715" i="7" s="1"/>
  <c r="BF1716" i="7"/>
  <c r="BG1716" i="7" s="1"/>
  <c r="BH1716" i="7" s="1"/>
  <c r="BF1717" i="7"/>
  <c r="BG1717" i="7" s="1"/>
  <c r="BH1717" i="7" s="1"/>
  <c r="BF1718" i="7"/>
  <c r="BG1718" i="7" s="1"/>
  <c r="BH1718" i="7" s="1"/>
  <c r="BF1719" i="7"/>
  <c r="BG1719" i="7" s="1"/>
  <c r="BH1719" i="7" s="1"/>
  <c r="BF1720" i="7"/>
  <c r="BG1720" i="7" s="1"/>
  <c r="BH1720" i="7" s="1"/>
  <c r="BF1721" i="7"/>
  <c r="BG1721" i="7" s="1"/>
  <c r="BH1721" i="7" s="1"/>
  <c r="BF1722" i="7"/>
  <c r="BG1722" i="7" s="1"/>
  <c r="BH1722" i="7" s="1"/>
  <c r="BF1723" i="7"/>
  <c r="BG1723" i="7" s="1"/>
  <c r="BH1723" i="7" s="1"/>
  <c r="BF1724" i="7"/>
  <c r="BG1724" i="7" s="1"/>
  <c r="BH1724" i="7" s="1"/>
  <c r="BF1725" i="7"/>
  <c r="BG1725" i="7" s="1"/>
  <c r="BH1725" i="7" s="1"/>
  <c r="BF1726" i="7"/>
  <c r="BG1726" i="7" s="1"/>
  <c r="BH1726" i="7" s="1"/>
  <c r="BF1727" i="7"/>
  <c r="BG1727" i="7" s="1"/>
  <c r="BH1727" i="7" s="1"/>
  <c r="BF1728" i="7"/>
  <c r="BG1728" i="7" s="1"/>
  <c r="BH1728" i="7" s="1"/>
  <c r="BF1729" i="7"/>
  <c r="BG1729" i="7" s="1"/>
  <c r="BH1729" i="7" s="1"/>
  <c r="BF1730" i="7"/>
  <c r="BG1730" i="7" s="1"/>
  <c r="BH1730" i="7" s="1"/>
  <c r="BF1731" i="7"/>
  <c r="BG1731" i="7" s="1"/>
  <c r="BH1731" i="7" s="1"/>
  <c r="BF1732" i="7"/>
  <c r="BG1732" i="7" s="1"/>
  <c r="BH1732" i="7" s="1"/>
  <c r="BF1733" i="7"/>
  <c r="BG1733" i="7" s="1"/>
  <c r="BH1733" i="7" s="1"/>
  <c r="BF1734" i="7"/>
  <c r="BG1734" i="7" s="1"/>
  <c r="BH1734" i="7" s="1"/>
  <c r="BF1735" i="7"/>
  <c r="BG1735" i="7" s="1"/>
  <c r="BH1735" i="7" s="1"/>
  <c r="BF1736" i="7"/>
  <c r="BG1736" i="7" s="1"/>
  <c r="BH1736" i="7" s="1"/>
  <c r="BF1737" i="7"/>
  <c r="BG1737" i="7" s="1"/>
  <c r="BH1737" i="7" s="1"/>
  <c r="BF1738" i="7"/>
  <c r="BG1738" i="7" s="1"/>
  <c r="BH1738" i="7" s="1"/>
  <c r="BF1739" i="7"/>
  <c r="BG1739" i="7" s="1"/>
  <c r="BH1739" i="7" s="1"/>
  <c r="BF1740" i="7"/>
  <c r="BG1740" i="7" s="1"/>
  <c r="BH1740" i="7" s="1"/>
  <c r="BF1741" i="7"/>
  <c r="BG1741" i="7" s="1"/>
  <c r="BH1741" i="7" s="1"/>
  <c r="BF1742" i="7"/>
  <c r="BG1742" i="7" s="1"/>
  <c r="BH1742" i="7" s="1"/>
  <c r="BF1743" i="7"/>
  <c r="BG1743" i="7" s="1"/>
  <c r="BH1743" i="7" s="1"/>
  <c r="BF1744" i="7"/>
  <c r="BG1744" i="7" s="1"/>
  <c r="BH1744" i="7" s="1"/>
  <c r="BF1745" i="7"/>
  <c r="BG1745" i="7" s="1"/>
  <c r="BH1745" i="7" s="1"/>
  <c r="BF1746" i="7"/>
  <c r="BG1746" i="7" s="1"/>
  <c r="BH1746" i="7" s="1"/>
  <c r="BF1747" i="7"/>
  <c r="BG1747" i="7" s="1"/>
  <c r="BH1747" i="7" s="1"/>
  <c r="BF1748" i="7"/>
  <c r="BG1748" i="7" s="1"/>
  <c r="BH1748" i="7" s="1"/>
  <c r="BF1749" i="7"/>
  <c r="BG1749" i="7" s="1"/>
  <c r="BH1749" i="7" s="1"/>
  <c r="BF1750" i="7"/>
  <c r="BG1750" i="7" s="1"/>
  <c r="BH1750" i="7" s="1"/>
  <c r="BF1751" i="7"/>
  <c r="BG1751" i="7" s="1"/>
  <c r="BH1751" i="7" s="1"/>
  <c r="BF1752" i="7"/>
  <c r="BG1752" i="7" s="1"/>
  <c r="BH1752" i="7" s="1"/>
  <c r="BF1753" i="7"/>
  <c r="BG1753" i="7" s="1"/>
  <c r="BH1753" i="7" s="1"/>
  <c r="BF1754" i="7"/>
  <c r="BG1754" i="7" s="1"/>
  <c r="BH1754" i="7" s="1"/>
  <c r="BF1755" i="7"/>
  <c r="BG1755" i="7" s="1"/>
  <c r="BH1755" i="7" s="1"/>
  <c r="BF1756" i="7"/>
  <c r="BG1756" i="7" s="1"/>
  <c r="BH1756" i="7" s="1"/>
  <c r="BF1757" i="7"/>
  <c r="BG1757" i="7" s="1"/>
  <c r="BH1757" i="7" s="1"/>
  <c r="BF1758" i="7"/>
  <c r="BG1758" i="7" s="1"/>
  <c r="BH1758" i="7" s="1"/>
  <c r="BF1759" i="7"/>
  <c r="BG1759" i="7" s="1"/>
  <c r="BH1759" i="7" s="1"/>
  <c r="BF1760" i="7"/>
  <c r="BG1760" i="7" s="1"/>
  <c r="BH1760" i="7" s="1"/>
  <c r="BF1761" i="7"/>
  <c r="BG1761" i="7" s="1"/>
  <c r="BH1761" i="7" s="1"/>
  <c r="BF1762" i="7"/>
  <c r="BG1762" i="7" s="1"/>
  <c r="BH1762" i="7" s="1"/>
  <c r="BF1763" i="7"/>
  <c r="BG1763" i="7" s="1"/>
  <c r="BH1763" i="7" s="1"/>
  <c r="BF1764" i="7"/>
  <c r="BG1764" i="7" s="1"/>
  <c r="BH1764" i="7" s="1"/>
  <c r="BF1765" i="7"/>
  <c r="BG1765" i="7" s="1"/>
  <c r="BH1765" i="7" s="1"/>
  <c r="BF1766" i="7"/>
  <c r="BG1766" i="7" s="1"/>
  <c r="BH1766" i="7" s="1"/>
  <c r="BF1767" i="7"/>
  <c r="BG1767" i="7" s="1"/>
  <c r="BH1767" i="7" s="1"/>
  <c r="BF1768" i="7"/>
  <c r="BG1768" i="7" s="1"/>
  <c r="BH1768" i="7" s="1"/>
  <c r="BF1769" i="7"/>
  <c r="BG1769" i="7" s="1"/>
  <c r="BH1769" i="7" s="1"/>
  <c r="BF1770" i="7"/>
  <c r="BG1770" i="7" s="1"/>
  <c r="BH1770" i="7" s="1"/>
  <c r="BF1771" i="7"/>
  <c r="BG1771" i="7" s="1"/>
  <c r="BH1771" i="7" s="1"/>
  <c r="BF1772" i="7"/>
  <c r="BG1772" i="7" s="1"/>
  <c r="BH1772" i="7" s="1"/>
  <c r="BF1773" i="7"/>
  <c r="BG1773" i="7" s="1"/>
  <c r="BH1773" i="7" s="1"/>
  <c r="BF1774" i="7"/>
  <c r="BG1774" i="7" s="1"/>
  <c r="BH1774" i="7" s="1"/>
  <c r="BF1775" i="7"/>
  <c r="BG1775" i="7" s="1"/>
  <c r="BH1775" i="7" s="1"/>
  <c r="BF1776" i="7"/>
  <c r="BG1776" i="7" s="1"/>
  <c r="BH1776" i="7" s="1"/>
  <c r="BF1777" i="7"/>
  <c r="BG1777" i="7" s="1"/>
  <c r="BH1777" i="7" s="1"/>
  <c r="BF1778" i="7"/>
  <c r="BG1778" i="7" s="1"/>
  <c r="BH1778" i="7" s="1"/>
  <c r="BF1779" i="7"/>
  <c r="BG1779" i="7" s="1"/>
  <c r="BH1779" i="7" s="1"/>
  <c r="BF1780" i="7"/>
  <c r="BG1780" i="7" s="1"/>
  <c r="BH1780" i="7" s="1"/>
  <c r="BF1781" i="7"/>
  <c r="BG1781" i="7" s="1"/>
  <c r="BH1781" i="7" s="1"/>
  <c r="BF1782" i="7"/>
  <c r="BG1782" i="7" s="1"/>
  <c r="BH1782" i="7" s="1"/>
  <c r="BF1783" i="7"/>
  <c r="BG1783" i="7" s="1"/>
  <c r="BH1783" i="7" s="1"/>
  <c r="BF1784" i="7"/>
  <c r="BG1784" i="7" s="1"/>
  <c r="BH1784" i="7" s="1"/>
  <c r="BF1785" i="7"/>
  <c r="BG1785" i="7" s="1"/>
  <c r="BH1785" i="7" s="1"/>
  <c r="BF1786" i="7"/>
  <c r="BG1786" i="7" s="1"/>
  <c r="BH1786" i="7" s="1"/>
  <c r="BF1787" i="7"/>
  <c r="BG1787" i="7" s="1"/>
  <c r="BH1787" i="7" s="1"/>
  <c r="BF1788" i="7"/>
  <c r="BG1788" i="7" s="1"/>
  <c r="BH1788" i="7" s="1"/>
  <c r="BF1789" i="7"/>
  <c r="BG1789" i="7" s="1"/>
  <c r="BH1789" i="7" s="1"/>
  <c r="BF1790" i="7"/>
  <c r="BG1790" i="7" s="1"/>
  <c r="BH1790" i="7" s="1"/>
  <c r="BF1791" i="7"/>
  <c r="BG1791" i="7" s="1"/>
  <c r="BH1791" i="7" s="1"/>
  <c r="BF1792" i="7"/>
  <c r="BG1792" i="7" s="1"/>
  <c r="BH1792" i="7" s="1"/>
  <c r="BF1793" i="7"/>
  <c r="BG1793" i="7" s="1"/>
  <c r="BH1793" i="7" s="1"/>
  <c r="BF1794" i="7"/>
  <c r="BG1794" i="7" s="1"/>
  <c r="BH1794" i="7" s="1"/>
  <c r="BF1795" i="7"/>
  <c r="BG1795" i="7" s="1"/>
  <c r="BH1795" i="7" s="1"/>
  <c r="BF1796" i="7"/>
  <c r="BG1796" i="7" s="1"/>
  <c r="BH1796" i="7" s="1"/>
  <c r="BF1797" i="7"/>
  <c r="BG1797" i="7" s="1"/>
  <c r="BH1797" i="7" s="1"/>
  <c r="BF1798" i="7"/>
  <c r="BG1798" i="7" s="1"/>
  <c r="BH1798" i="7" s="1"/>
  <c r="BF1799" i="7"/>
  <c r="BG1799" i="7" s="1"/>
  <c r="BH1799" i="7" s="1"/>
  <c r="BF1800" i="7"/>
  <c r="BG1800" i="7" s="1"/>
  <c r="BH1800" i="7" s="1"/>
  <c r="BF1801" i="7"/>
  <c r="BG1801" i="7" s="1"/>
  <c r="BH1801" i="7" s="1"/>
  <c r="BF1802" i="7"/>
  <c r="BG1802" i="7" s="1"/>
  <c r="BH1802" i="7" s="1"/>
  <c r="BF1803" i="7"/>
  <c r="BG1803" i="7" s="1"/>
  <c r="BH1803" i="7" s="1"/>
  <c r="BF1804" i="7"/>
  <c r="BG1804" i="7" s="1"/>
  <c r="BH1804" i="7" s="1"/>
  <c r="BF1805" i="7"/>
  <c r="BG1805" i="7" s="1"/>
  <c r="BH1805" i="7" s="1"/>
  <c r="BF1806" i="7"/>
  <c r="BG1806" i="7" s="1"/>
  <c r="BH1806" i="7" s="1"/>
  <c r="BF1807" i="7"/>
  <c r="BG1807" i="7" s="1"/>
  <c r="BH1807" i="7" s="1"/>
  <c r="BF1808" i="7"/>
  <c r="BG1808" i="7" s="1"/>
  <c r="BH1808" i="7" s="1"/>
  <c r="BF1809" i="7"/>
  <c r="BG1809" i="7" s="1"/>
  <c r="BH1809" i="7" s="1"/>
  <c r="BF1810" i="7"/>
  <c r="BG1810" i="7" s="1"/>
  <c r="BH1810" i="7" s="1"/>
  <c r="BF1811" i="7"/>
  <c r="BG1811" i="7" s="1"/>
  <c r="BH1811" i="7" s="1"/>
  <c r="BF1812" i="7"/>
  <c r="BG1812" i="7" s="1"/>
  <c r="BH1812" i="7" s="1"/>
  <c r="BF1813" i="7"/>
  <c r="BG1813" i="7" s="1"/>
  <c r="BH1813" i="7" s="1"/>
  <c r="BF1814" i="7"/>
  <c r="BG1814" i="7" s="1"/>
  <c r="BH1814" i="7" s="1"/>
  <c r="BF1815" i="7"/>
  <c r="BG1815" i="7" s="1"/>
  <c r="BH1815" i="7" s="1"/>
  <c r="BF1816" i="7"/>
  <c r="BG1816" i="7" s="1"/>
  <c r="BH1816" i="7" s="1"/>
  <c r="BF1817" i="7"/>
  <c r="BG1817" i="7" s="1"/>
  <c r="BH1817" i="7" s="1"/>
  <c r="BF1818" i="7"/>
  <c r="BG1818" i="7" s="1"/>
  <c r="BH1818" i="7" s="1"/>
  <c r="BF1819" i="7"/>
  <c r="BG1819" i="7" s="1"/>
  <c r="BH1819" i="7" s="1"/>
  <c r="BF1820" i="7"/>
  <c r="BG1820" i="7" s="1"/>
  <c r="BH1820" i="7" s="1"/>
  <c r="BF1821" i="7"/>
  <c r="BG1821" i="7" s="1"/>
  <c r="BH1821" i="7" s="1"/>
  <c r="BF1822" i="7"/>
  <c r="BG1822" i="7" s="1"/>
  <c r="BH1822" i="7" s="1"/>
  <c r="BF1823" i="7"/>
  <c r="BG1823" i="7" s="1"/>
  <c r="BH1823" i="7" s="1"/>
  <c r="BF1824" i="7"/>
  <c r="BG1824" i="7" s="1"/>
  <c r="BH1824" i="7" s="1"/>
  <c r="BF1825" i="7"/>
  <c r="BG1825" i="7" s="1"/>
  <c r="BH1825" i="7" s="1"/>
  <c r="BF1826" i="7"/>
  <c r="BG1826" i="7" s="1"/>
  <c r="BH1826" i="7" s="1"/>
  <c r="BF1827" i="7"/>
  <c r="BG1827" i="7" s="1"/>
  <c r="BH1827" i="7" s="1"/>
  <c r="BF1828" i="7"/>
  <c r="BG1828" i="7" s="1"/>
  <c r="BH1828" i="7" s="1"/>
  <c r="BF1829" i="7"/>
  <c r="BG1829" i="7" s="1"/>
  <c r="BH1829" i="7" s="1"/>
  <c r="BF1830" i="7"/>
  <c r="BG1830" i="7" s="1"/>
  <c r="BH1830" i="7" s="1"/>
  <c r="BF1831" i="7"/>
  <c r="BG1831" i="7" s="1"/>
  <c r="BH1831" i="7" s="1"/>
  <c r="BF1832" i="7"/>
  <c r="BG1832" i="7" s="1"/>
  <c r="BH1832" i="7" s="1"/>
  <c r="BF1833" i="7"/>
  <c r="BG1833" i="7" s="1"/>
  <c r="BH1833" i="7" s="1"/>
  <c r="BF1834" i="7"/>
  <c r="BG1834" i="7" s="1"/>
  <c r="BH1834" i="7" s="1"/>
  <c r="BF1835" i="7"/>
  <c r="BG1835" i="7" s="1"/>
  <c r="BH1835" i="7" s="1"/>
  <c r="BF1836" i="7"/>
  <c r="BG1836" i="7" s="1"/>
  <c r="BH1836" i="7" s="1"/>
  <c r="BF1837" i="7"/>
  <c r="BG1837" i="7" s="1"/>
  <c r="BH1837" i="7" s="1"/>
  <c r="BF1838" i="7"/>
  <c r="BG1838" i="7" s="1"/>
  <c r="BH1838" i="7" s="1"/>
  <c r="BF1839" i="7"/>
  <c r="BG1839" i="7" s="1"/>
  <c r="BH1839" i="7" s="1"/>
  <c r="BF1840" i="7"/>
  <c r="BG1840" i="7" s="1"/>
  <c r="BH1840" i="7" s="1"/>
  <c r="BF1841" i="7"/>
  <c r="BG1841" i="7" s="1"/>
  <c r="BH1841" i="7" s="1"/>
  <c r="BF1842" i="7"/>
  <c r="BG1842" i="7" s="1"/>
  <c r="BH1842" i="7" s="1"/>
  <c r="BF1843" i="7"/>
  <c r="BG1843" i="7" s="1"/>
  <c r="BH1843" i="7" s="1"/>
  <c r="BF1844" i="7"/>
  <c r="BG1844" i="7" s="1"/>
  <c r="BH1844" i="7" s="1"/>
  <c r="BF1845" i="7"/>
  <c r="BG1845" i="7" s="1"/>
  <c r="BH1845" i="7" s="1"/>
  <c r="BF1846" i="7"/>
  <c r="BG1846" i="7" s="1"/>
  <c r="BH1846" i="7" s="1"/>
  <c r="BF1847" i="7"/>
  <c r="BG1847" i="7" s="1"/>
  <c r="BH1847" i="7" s="1"/>
  <c r="BF1848" i="7"/>
  <c r="BG1848" i="7" s="1"/>
  <c r="BH1848" i="7" s="1"/>
  <c r="BF1849" i="7"/>
  <c r="BG1849" i="7" s="1"/>
  <c r="BH1849" i="7" s="1"/>
  <c r="BF1850" i="7"/>
  <c r="BG1850" i="7" s="1"/>
  <c r="BH1850" i="7" s="1"/>
  <c r="BF1851" i="7"/>
  <c r="BG1851" i="7" s="1"/>
  <c r="BH1851" i="7" s="1"/>
  <c r="BF1852" i="7"/>
  <c r="BG1852" i="7" s="1"/>
  <c r="BH1852" i="7" s="1"/>
  <c r="BF1853" i="7"/>
  <c r="BG1853" i="7" s="1"/>
  <c r="BH1853" i="7" s="1"/>
  <c r="BF1854" i="7"/>
  <c r="BG1854" i="7" s="1"/>
  <c r="BH1854" i="7" s="1"/>
  <c r="BF1855" i="7"/>
  <c r="BG1855" i="7" s="1"/>
  <c r="BH1855" i="7" s="1"/>
  <c r="BF1856" i="7"/>
  <c r="BG1856" i="7" s="1"/>
  <c r="BH1856" i="7" s="1"/>
  <c r="BF1857" i="7"/>
  <c r="BG1857" i="7" s="1"/>
  <c r="BH1857" i="7" s="1"/>
  <c r="BF1858" i="7"/>
  <c r="BG1858" i="7" s="1"/>
  <c r="BH1858" i="7" s="1"/>
  <c r="BF1859" i="7"/>
  <c r="BG1859" i="7" s="1"/>
  <c r="BH1859" i="7" s="1"/>
  <c r="BF1860" i="7"/>
  <c r="BG1860" i="7" s="1"/>
  <c r="BH1860" i="7" s="1"/>
  <c r="BF1861" i="7"/>
  <c r="BG1861" i="7" s="1"/>
  <c r="BH1861" i="7" s="1"/>
  <c r="BF1862" i="7"/>
  <c r="BG1862" i="7" s="1"/>
  <c r="BH1862" i="7" s="1"/>
  <c r="BF1863" i="7"/>
  <c r="BG1863" i="7" s="1"/>
  <c r="BH1863" i="7" s="1"/>
  <c r="BF1864" i="7"/>
  <c r="BG1864" i="7" s="1"/>
  <c r="BH1864" i="7" s="1"/>
  <c r="BF1865" i="7"/>
  <c r="BG1865" i="7" s="1"/>
  <c r="BH1865" i="7" s="1"/>
  <c r="BF1866" i="7"/>
  <c r="BG1866" i="7" s="1"/>
  <c r="BH1866" i="7" s="1"/>
  <c r="BF1867" i="7"/>
  <c r="BG1867" i="7" s="1"/>
  <c r="BH1867" i="7" s="1"/>
  <c r="BF1868" i="7"/>
  <c r="BG1868" i="7" s="1"/>
  <c r="BH1868" i="7" s="1"/>
  <c r="BF1869" i="7"/>
  <c r="BG1869" i="7" s="1"/>
  <c r="BH1869" i="7" s="1"/>
  <c r="BF1870" i="7"/>
  <c r="BG1870" i="7" s="1"/>
  <c r="BH1870" i="7" s="1"/>
  <c r="BF1871" i="7"/>
  <c r="BG1871" i="7" s="1"/>
  <c r="BH1871" i="7" s="1"/>
  <c r="BF1872" i="7"/>
  <c r="BG1872" i="7" s="1"/>
  <c r="BH1872" i="7" s="1"/>
  <c r="BF1873" i="7"/>
  <c r="BG1873" i="7" s="1"/>
  <c r="BH1873" i="7" s="1"/>
  <c r="BF1874" i="7"/>
  <c r="BG1874" i="7" s="1"/>
  <c r="BH1874" i="7" s="1"/>
  <c r="BF1875" i="7"/>
  <c r="BG1875" i="7" s="1"/>
  <c r="BH1875" i="7" s="1"/>
  <c r="BF1876" i="7"/>
  <c r="BG1876" i="7" s="1"/>
  <c r="BH1876" i="7" s="1"/>
  <c r="BF1877" i="7"/>
  <c r="BG1877" i="7" s="1"/>
  <c r="BH1877" i="7" s="1"/>
  <c r="BF1878" i="7"/>
  <c r="BG1878" i="7" s="1"/>
  <c r="BH1878" i="7" s="1"/>
  <c r="BF1879" i="7"/>
  <c r="BG1879" i="7" s="1"/>
  <c r="BH1879" i="7" s="1"/>
  <c r="BF1880" i="7"/>
  <c r="BG1880" i="7" s="1"/>
  <c r="BH1880" i="7" s="1"/>
  <c r="BF1881" i="7"/>
  <c r="BG1881" i="7" s="1"/>
  <c r="BH1881" i="7" s="1"/>
  <c r="BF1882" i="7"/>
  <c r="BG1882" i="7" s="1"/>
  <c r="BH1882" i="7" s="1"/>
  <c r="BF1883" i="7"/>
  <c r="BG1883" i="7" s="1"/>
  <c r="BH1883" i="7" s="1"/>
  <c r="BF1884" i="7"/>
  <c r="BG1884" i="7" s="1"/>
  <c r="BH1884" i="7" s="1"/>
  <c r="BF1885" i="7"/>
  <c r="BG1885" i="7" s="1"/>
  <c r="BH1885" i="7" s="1"/>
  <c r="BF1886" i="7"/>
  <c r="BG1886" i="7" s="1"/>
  <c r="BH1886" i="7" s="1"/>
  <c r="BF1887" i="7"/>
  <c r="BG1887" i="7" s="1"/>
  <c r="BH1887" i="7" s="1"/>
  <c r="BF1888" i="7"/>
  <c r="BG1888" i="7" s="1"/>
  <c r="BH1888" i="7" s="1"/>
  <c r="BF1889" i="7"/>
  <c r="BG1889" i="7" s="1"/>
  <c r="BH1889" i="7" s="1"/>
  <c r="BF1890" i="7"/>
  <c r="BG1890" i="7" s="1"/>
  <c r="BH1890" i="7" s="1"/>
  <c r="BF1891" i="7"/>
  <c r="BG1891" i="7" s="1"/>
  <c r="BH1891" i="7" s="1"/>
  <c r="BF1892" i="7"/>
  <c r="BG1892" i="7" s="1"/>
  <c r="BH1892" i="7" s="1"/>
  <c r="BF1893" i="7"/>
  <c r="BG1893" i="7" s="1"/>
  <c r="BH1893" i="7" s="1"/>
  <c r="BF1894" i="7"/>
  <c r="BG1894" i="7" s="1"/>
  <c r="BH1894" i="7" s="1"/>
  <c r="BF1895" i="7"/>
  <c r="BG1895" i="7" s="1"/>
  <c r="BH1895" i="7" s="1"/>
  <c r="BF1896" i="7"/>
  <c r="BG1896" i="7" s="1"/>
  <c r="BH1896" i="7" s="1"/>
  <c r="BF1897" i="7"/>
  <c r="BG1897" i="7" s="1"/>
  <c r="BH1897" i="7" s="1"/>
  <c r="BF1898" i="7"/>
  <c r="BG1898" i="7" s="1"/>
  <c r="BH1898" i="7" s="1"/>
  <c r="BF1899" i="7"/>
  <c r="BG1899" i="7" s="1"/>
  <c r="BH1899" i="7" s="1"/>
  <c r="BF1900" i="7"/>
  <c r="BG1900" i="7" s="1"/>
  <c r="BH1900" i="7" s="1"/>
  <c r="BF1901" i="7"/>
  <c r="BG1901" i="7" s="1"/>
  <c r="BH1901" i="7" s="1"/>
  <c r="BF1902" i="7"/>
  <c r="BG1902" i="7" s="1"/>
  <c r="BH1902" i="7" s="1"/>
  <c r="BF1903" i="7"/>
  <c r="BG1903" i="7" s="1"/>
  <c r="BH1903" i="7" s="1"/>
  <c r="BF1904" i="7"/>
  <c r="BG1904" i="7" s="1"/>
  <c r="BH1904" i="7" s="1"/>
  <c r="BF1905" i="7"/>
  <c r="BG1905" i="7" s="1"/>
  <c r="BH1905" i="7" s="1"/>
  <c r="BF1906" i="7"/>
  <c r="BG1906" i="7" s="1"/>
  <c r="BH1906" i="7" s="1"/>
  <c r="BF1907" i="7"/>
  <c r="BG1907" i="7" s="1"/>
  <c r="BH1907" i="7" s="1"/>
  <c r="BF1908" i="7"/>
  <c r="BG1908" i="7" s="1"/>
  <c r="BH1908" i="7" s="1"/>
  <c r="BF1909" i="7"/>
  <c r="BG1909" i="7" s="1"/>
  <c r="BH1909" i="7" s="1"/>
  <c r="BF1910" i="7"/>
  <c r="BG1910" i="7" s="1"/>
  <c r="BH1910" i="7" s="1"/>
  <c r="BF1911" i="7"/>
  <c r="BG1911" i="7" s="1"/>
  <c r="BH1911" i="7" s="1"/>
  <c r="BF1912" i="7"/>
  <c r="BG1912" i="7" s="1"/>
  <c r="BH1912" i="7" s="1"/>
  <c r="BF1913" i="7"/>
  <c r="BG1913" i="7" s="1"/>
  <c r="BH1913" i="7" s="1"/>
  <c r="BF1914" i="7"/>
  <c r="BG1914" i="7" s="1"/>
  <c r="BH1914" i="7" s="1"/>
  <c r="BF1915" i="7"/>
  <c r="BG1915" i="7" s="1"/>
  <c r="BH1915" i="7" s="1"/>
  <c r="BF1916" i="7"/>
  <c r="BG1916" i="7" s="1"/>
  <c r="BH1916" i="7" s="1"/>
  <c r="BF1917" i="7"/>
  <c r="BG1917" i="7" s="1"/>
  <c r="BH1917" i="7" s="1"/>
  <c r="BF1918" i="7"/>
  <c r="BG1918" i="7" s="1"/>
  <c r="BH1918" i="7" s="1"/>
  <c r="BF1919" i="7"/>
  <c r="BG1919" i="7" s="1"/>
  <c r="BH1919" i="7" s="1"/>
  <c r="BF1920" i="7"/>
  <c r="BG1920" i="7" s="1"/>
  <c r="BH1920" i="7" s="1"/>
  <c r="BF1921" i="7"/>
  <c r="BG1921" i="7" s="1"/>
  <c r="BH1921" i="7" s="1"/>
  <c r="BF1922" i="7"/>
  <c r="BG1922" i="7" s="1"/>
  <c r="BH1922" i="7" s="1"/>
  <c r="BF1923" i="7"/>
  <c r="BG1923" i="7" s="1"/>
  <c r="BH1923" i="7" s="1"/>
  <c r="BF1924" i="7"/>
  <c r="BG1924" i="7" s="1"/>
  <c r="BH1924" i="7" s="1"/>
  <c r="BF1925" i="7"/>
  <c r="BG1925" i="7" s="1"/>
  <c r="BH1925" i="7" s="1"/>
  <c r="BF1926" i="7"/>
  <c r="BG1926" i="7" s="1"/>
  <c r="BH1926" i="7" s="1"/>
  <c r="BF1927" i="7"/>
  <c r="BG1927" i="7" s="1"/>
  <c r="BH1927" i="7" s="1"/>
  <c r="BF1928" i="7"/>
  <c r="BG1928" i="7" s="1"/>
  <c r="BH1928" i="7" s="1"/>
  <c r="BF1929" i="7"/>
  <c r="BG1929" i="7" s="1"/>
  <c r="BH1929" i="7" s="1"/>
  <c r="BF1930" i="7"/>
  <c r="BG1930" i="7" s="1"/>
  <c r="BH1930" i="7" s="1"/>
  <c r="BF1931" i="7"/>
  <c r="BG1931" i="7" s="1"/>
  <c r="BH1931" i="7" s="1"/>
  <c r="BF1932" i="7"/>
  <c r="BG1932" i="7" s="1"/>
  <c r="BH1932" i="7" s="1"/>
  <c r="BF1933" i="7"/>
  <c r="BG1933" i="7" s="1"/>
  <c r="BH1933" i="7" s="1"/>
  <c r="BF1934" i="7"/>
  <c r="BG1934" i="7" s="1"/>
  <c r="BH1934" i="7" s="1"/>
  <c r="BF1935" i="7"/>
  <c r="BG1935" i="7" s="1"/>
  <c r="BH1935" i="7" s="1"/>
  <c r="BF1936" i="7"/>
  <c r="BG1936" i="7" s="1"/>
  <c r="BH1936" i="7" s="1"/>
  <c r="BF1937" i="7"/>
  <c r="BG1937" i="7" s="1"/>
  <c r="BH1937" i="7" s="1"/>
  <c r="BF1938" i="7"/>
  <c r="BG1938" i="7" s="1"/>
  <c r="BH1938" i="7" s="1"/>
  <c r="BF1939" i="7"/>
  <c r="BG1939" i="7" s="1"/>
  <c r="BH1939" i="7" s="1"/>
  <c r="BF1940" i="7"/>
  <c r="BG1940" i="7" s="1"/>
  <c r="BH1940" i="7" s="1"/>
  <c r="BF1941" i="7"/>
  <c r="BG1941" i="7" s="1"/>
  <c r="BH1941" i="7" s="1"/>
  <c r="BF1942" i="7"/>
  <c r="BG1942" i="7" s="1"/>
  <c r="BH1942" i="7" s="1"/>
  <c r="BF1943" i="7"/>
  <c r="BG1943" i="7" s="1"/>
  <c r="BH1943" i="7" s="1"/>
  <c r="BF1944" i="7"/>
  <c r="BG1944" i="7" s="1"/>
  <c r="BH1944" i="7" s="1"/>
  <c r="BF1945" i="7"/>
  <c r="BG1945" i="7" s="1"/>
  <c r="BH1945" i="7" s="1"/>
  <c r="BF1946" i="7"/>
  <c r="BG1946" i="7" s="1"/>
  <c r="BH1946" i="7" s="1"/>
  <c r="BF1947" i="7"/>
  <c r="BG1947" i="7" s="1"/>
  <c r="BH1947" i="7" s="1"/>
  <c r="BF1948" i="7"/>
  <c r="BG1948" i="7" s="1"/>
  <c r="BH1948" i="7" s="1"/>
  <c r="BF1949" i="7"/>
  <c r="BG1949" i="7" s="1"/>
  <c r="BH1949" i="7" s="1"/>
  <c r="BF1950" i="7"/>
  <c r="BG1950" i="7" s="1"/>
  <c r="BH1950" i="7" s="1"/>
  <c r="BF1951" i="7"/>
  <c r="BG1951" i="7" s="1"/>
  <c r="BH1951" i="7" s="1"/>
  <c r="BF1952" i="7"/>
  <c r="BG1952" i="7" s="1"/>
  <c r="BH1952" i="7" s="1"/>
  <c r="BF1953" i="7"/>
  <c r="BG1953" i="7" s="1"/>
  <c r="BH1953" i="7" s="1"/>
  <c r="BF1954" i="7"/>
  <c r="BG1954" i="7" s="1"/>
  <c r="BH1954" i="7" s="1"/>
  <c r="BF1955" i="7"/>
  <c r="BG1955" i="7" s="1"/>
  <c r="BH1955" i="7" s="1"/>
  <c r="BF1956" i="7"/>
  <c r="BG1956" i="7" s="1"/>
  <c r="BH1956" i="7" s="1"/>
  <c r="BF1957" i="7"/>
  <c r="BG1957" i="7" s="1"/>
  <c r="BH1957" i="7" s="1"/>
  <c r="BF1958" i="7"/>
  <c r="BG1958" i="7" s="1"/>
  <c r="BH1958" i="7" s="1"/>
  <c r="BF1959" i="7"/>
  <c r="BG1959" i="7" s="1"/>
  <c r="BH1959" i="7" s="1"/>
  <c r="BF1960" i="7"/>
  <c r="BG1960" i="7" s="1"/>
  <c r="BH1960" i="7" s="1"/>
  <c r="BF1961" i="7"/>
  <c r="BG1961" i="7" s="1"/>
  <c r="BH1961" i="7" s="1"/>
  <c r="BF1962" i="7"/>
  <c r="BG1962" i="7" s="1"/>
  <c r="BH1962" i="7" s="1"/>
  <c r="BF1963" i="7"/>
  <c r="BG1963" i="7" s="1"/>
  <c r="BH1963" i="7" s="1"/>
  <c r="BF1964" i="7"/>
  <c r="BG1964" i="7" s="1"/>
  <c r="BH1964" i="7" s="1"/>
  <c r="BF1965" i="7"/>
  <c r="BG1965" i="7" s="1"/>
  <c r="BH1965" i="7" s="1"/>
  <c r="BF1966" i="7"/>
  <c r="BG1966" i="7" s="1"/>
  <c r="BH1966" i="7" s="1"/>
  <c r="BF1967" i="7"/>
  <c r="BG1967" i="7" s="1"/>
  <c r="BH1967" i="7" s="1"/>
  <c r="BF1968" i="7"/>
  <c r="BG1968" i="7" s="1"/>
  <c r="BH1968" i="7" s="1"/>
  <c r="BF1969" i="7"/>
  <c r="BG1969" i="7" s="1"/>
  <c r="BH1969" i="7" s="1"/>
  <c r="BF1970" i="7"/>
  <c r="BG1970" i="7" s="1"/>
  <c r="BH1970" i="7" s="1"/>
  <c r="BF1971" i="7"/>
  <c r="BG1971" i="7" s="1"/>
  <c r="BH1971" i="7" s="1"/>
  <c r="BF1972" i="7"/>
  <c r="BG1972" i="7" s="1"/>
  <c r="BH1972" i="7" s="1"/>
  <c r="BF1973" i="7"/>
  <c r="BG1973" i="7" s="1"/>
  <c r="BH1973" i="7" s="1"/>
  <c r="BF1974" i="7"/>
  <c r="BG1974" i="7" s="1"/>
  <c r="BH1974" i="7" s="1"/>
  <c r="BF1975" i="7"/>
  <c r="BG1975" i="7" s="1"/>
  <c r="BH1975" i="7" s="1"/>
  <c r="BF1976" i="7"/>
  <c r="BG1976" i="7" s="1"/>
  <c r="BH1976" i="7" s="1"/>
  <c r="BF1977" i="7"/>
  <c r="BG1977" i="7" s="1"/>
  <c r="BH1977" i="7" s="1"/>
  <c r="BF1978" i="7"/>
  <c r="BG1978" i="7" s="1"/>
  <c r="BH1978" i="7" s="1"/>
  <c r="BF1979" i="7"/>
  <c r="BG1979" i="7" s="1"/>
  <c r="BH1979" i="7" s="1"/>
  <c r="BF1980" i="7"/>
  <c r="BG1980" i="7" s="1"/>
  <c r="BH1980" i="7" s="1"/>
  <c r="BF1981" i="7"/>
  <c r="BG1981" i="7" s="1"/>
  <c r="BH1981" i="7" s="1"/>
  <c r="BF1982" i="7"/>
  <c r="BG1982" i="7" s="1"/>
  <c r="BH1982" i="7" s="1"/>
  <c r="BF1983" i="7"/>
  <c r="BG1983" i="7" s="1"/>
  <c r="BH1983" i="7" s="1"/>
  <c r="BF1984" i="7"/>
  <c r="BG1984" i="7" s="1"/>
  <c r="BH1984" i="7" s="1"/>
  <c r="BF1985" i="7"/>
  <c r="BG1985" i="7" s="1"/>
  <c r="BH1985" i="7" s="1"/>
  <c r="BF1986" i="7"/>
  <c r="BG1986" i="7" s="1"/>
  <c r="BH1986" i="7" s="1"/>
  <c r="BF1987" i="7"/>
  <c r="BG1987" i="7" s="1"/>
  <c r="BH1987" i="7" s="1"/>
  <c r="BF1988" i="7"/>
  <c r="BG1988" i="7" s="1"/>
  <c r="BH1988" i="7" s="1"/>
  <c r="BF1989" i="7"/>
  <c r="BG1989" i="7" s="1"/>
  <c r="BH1989" i="7" s="1"/>
  <c r="BF1990" i="7"/>
  <c r="BG1990" i="7" s="1"/>
  <c r="BH1990" i="7" s="1"/>
  <c r="BF1991" i="7"/>
  <c r="BG1991" i="7" s="1"/>
  <c r="BH1991" i="7" s="1"/>
  <c r="BF1992" i="7"/>
  <c r="BG1992" i="7" s="1"/>
  <c r="BH1992" i="7" s="1"/>
  <c r="BF1993" i="7"/>
  <c r="BG1993" i="7" s="1"/>
  <c r="BH1993" i="7" s="1"/>
  <c r="BF1994" i="7"/>
  <c r="BG1994" i="7" s="1"/>
  <c r="BH1994" i="7" s="1"/>
  <c r="BF1995" i="7"/>
  <c r="BG1995" i="7" s="1"/>
  <c r="BH1995" i="7" s="1"/>
  <c r="BF1996" i="7"/>
  <c r="BG1996" i="7" s="1"/>
  <c r="BH1996" i="7" s="1"/>
  <c r="BF1997" i="7"/>
  <c r="BG1997" i="7" s="1"/>
  <c r="BH1997" i="7" s="1"/>
  <c r="BF1998" i="7"/>
  <c r="BG1998" i="7" s="1"/>
  <c r="BH1998" i="7" s="1"/>
  <c r="BF1999" i="7"/>
  <c r="BG1999" i="7" s="1"/>
  <c r="BH1999" i="7" s="1"/>
  <c r="BF2000" i="7"/>
  <c r="BG2000" i="7" s="1"/>
  <c r="BH2000" i="7" s="1"/>
  <c r="BF2001" i="7"/>
  <c r="BG2001" i="7" s="1"/>
  <c r="BH2001" i="7" s="1"/>
  <c r="BF2002" i="7"/>
  <c r="BG2002" i="7" s="1"/>
  <c r="BH2002" i="7" s="1"/>
  <c r="BF2003" i="7"/>
  <c r="BG2003" i="7" s="1"/>
  <c r="BH2003" i="7" s="1"/>
  <c r="BF2004" i="7"/>
  <c r="BG2004" i="7" s="1"/>
  <c r="BH2004" i="7" s="1"/>
  <c r="BF2005" i="7"/>
  <c r="BG2005" i="7" s="1"/>
  <c r="BH2005" i="7" s="1"/>
  <c r="BF2006" i="7"/>
  <c r="BG2006" i="7" s="1"/>
  <c r="BH2006" i="7" s="1"/>
  <c r="BF2007" i="7"/>
  <c r="BG2007" i="7" s="1"/>
  <c r="BH2007" i="7" s="1"/>
  <c r="BF2008" i="7"/>
  <c r="BG2008" i="7" s="1"/>
  <c r="BH2008" i="7" s="1"/>
  <c r="BF2009" i="7"/>
  <c r="BG2009" i="7" s="1"/>
  <c r="BH2009" i="7" s="1"/>
  <c r="BF2010" i="7"/>
  <c r="BG2010" i="7" s="1"/>
  <c r="BH2010" i="7" s="1"/>
  <c r="BF2011" i="7"/>
  <c r="BG2011" i="7" s="1"/>
  <c r="BH2011" i="7" s="1"/>
  <c r="BF2012" i="7"/>
  <c r="BG2012" i="7" s="1"/>
  <c r="BH2012" i="7" s="1"/>
  <c r="BF2013" i="7"/>
  <c r="BG2013" i="7" s="1"/>
  <c r="BH2013" i="7" s="1"/>
  <c r="BF2014" i="7"/>
  <c r="BG2014" i="7" s="1"/>
  <c r="BH2014" i="7" s="1"/>
  <c r="BF2015" i="7"/>
  <c r="BG2015" i="7" s="1"/>
  <c r="BH2015" i="7" s="1"/>
  <c r="BF2016" i="7"/>
  <c r="BG2016" i="7" s="1"/>
  <c r="BH2016" i="7" s="1"/>
  <c r="BF2017" i="7"/>
  <c r="BG2017" i="7" s="1"/>
  <c r="BH2017" i="7" s="1"/>
  <c r="BF2018" i="7"/>
  <c r="BG2018" i="7" s="1"/>
  <c r="BH2018" i="7" s="1"/>
  <c r="BF2019" i="7"/>
  <c r="BG2019" i="7" s="1"/>
  <c r="BH2019" i="7" s="1"/>
  <c r="BF2020" i="7"/>
  <c r="BG2020" i="7" s="1"/>
  <c r="BH2020" i="7" s="1"/>
  <c r="BF2021" i="7"/>
  <c r="BG2021" i="7" s="1"/>
  <c r="BH2021" i="7" s="1"/>
  <c r="BF2022" i="7"/>
  <c r="BG2022" i="7" s="1"/>
  <c r="BH2022" i="7" s="1"/>
  <c r="BF2023" i="7"/>
  <c r="BG2023" i="7" s="1"/>
  <c r="BH2023" i="7" s="1"/>
  <c r="BF2024" i="7"/>
  <c r="BG2024" i="7" s="1"/>
  <c r="BH2024" i="7" s="1"/>
  <c r="BF2025" i="7"/>
  <c r="BG2025" i="7" s="1"/>
  <c r="BH2025" i="7" s="1"/>
  <c r="BF2026" i="7"/>
  <c r="BG2026" i="7" s="1"/>
  <c r="BH2026" i="7" s="1"/>
  <c r="BF2027" i="7"/>
  <c r="BG2027" i="7" s="1"/>
  <c r="BH2027" i="7" s="1"/>
  <c r="BF2028" i="7"/>
  <c r="BG2028" i="7" s="1"/>
  <c r="BH2028" i="7" s="1"/>
  <c r="BF2029" i="7"/>
  <c r="BG2029" i="7" s="1"/>
  <c r="BH2029" i="7" s="1"/>
  <c r="BF2030" i="7"/>
  <c r="BG2030" i="7" s="1"/>
  <c r="BH2030" i="7" s="1"/>
  <c r="BF2031" i="7"/>
  <c r="BG2031" i="7" s="1"/>
  <c r="BH2031" i="7" s="1"/>
  <c r="BF2032" i="7"/>
  <c r="BG2032" i="7" s="1"/>
  <c r="BH2032" i="7" s="1"/>
  <c r="BF2033" i="7"/>
  <c r="BG2033" i="7" s="1"/>
  <c r="BH2033" i="7" s="1"/>
  <c r="BF2034" i="7"/>
  <c r="BG2034" i="7" s="1"/>
  <c r="BH2034" i="7" s="1"/>
  <c r="BF2035" i="7"/>
  <c r="BG2035" i="7" s="1"/>
  <c r="BH2035" i="7" s="1"/>
  <c r="BF2036" i="7"/>
  <c r="BG2036" i="7" s="1"/>
  <c r="BH2036" i="7" s="1"/>
  <c r="BF2037" i="7"/>
  <c r="BG2037" i="7" s="1"/>
  <c r="BH2037" i="7" s="1"/>
  <c r="BF2038" i="7"/>
  <c r="BG2038" i="7" s="1"/>
  <c r="BH2038" i="7" s="1"/>
  <c r="BF2039" i="7"/>
  <c r="BG2039" i="7" s="1"/>
  <c r="BH2039" i="7" s="1"/>
  <c r="BF2040" i="7"/>
  <c r="BG2040" i="7" s="1"/>
  <c r="BH2040" i="7" s="1"/>
  <c r="BF2041" i="7"/>
  <c r="BG2041" i="7" s="1"/>
  <c r="BH2041" i="7" s="1"/>
  <c r="BF2042" i="7"/>
  <c r="BG2042" i="7" s="1"/>
  <c r="BH2042" i="7" s="1"/>
  <c r="BF2043" i="7"/>
  <c r="BG2043" i="7" s="1"/>
  <c r="BH2043" i="7" s="1"/>
  <c r="BF2044" i="7"/>
  <c r="BG2044" i="7" s="1"/>
  <c r="BH2044" i="7" s="1"/>
  <c r="BF2045" i="7"/>
  <c r="BG2045" i="7" s="1"/>
  <c r="BH2045" i="7" s="1"/>
  <c r="BF2046" i="7"/>
  <c r="BG2046" i="7" s="1"/>
  <c r="BH2046" i="7" s="1"/>
  <c r="BF2047" i="7"/>
  <c r="BG2047" i="7" s="1"/>
  <c r="BH2047" i="7" s="1"/>
  <c r="BF2048" i="7"/>
  <c r="BG2048" i="7" s="1"/>
  <c r="BH2048" i="7" s="1"/>
  <c r="BF2049" i="7"/>
  <c r="BG2049" i="7" s="1"/>
  <c r="BH2049" i="7" s="1"/>
  <c r="BF2050" i="7"/>
  <c r="BG2050" i="7" s="1"/>
  <c r="BH2050" i="7" s="1"/>
  <c r="BF2051" i="7"/>
  <c r="BG2051" i="7" s="1"/>
  <c r="BH2051" i="7" s="1"/>
  <c r="BF2052" i="7"/>
  <c r="BG2052" i="7" s="1"/>
  <c r="BH2052" i="7" s="1"/>
  <c r="BF2053" i="7"/>
  <c r="BG2053" i="7" s="1"/>
  <c r="BH2053" i="7" s="1"/>
  <c r="BF2054" i="7"/>
  <c r="BG2054" i="7" s="1"/>
  <c r="BH2054" i="7" s="1"/>
  <c r="BF2055" i="7"/>
  <c r="BG2055" i="7" s="1"/>
  <c r="BH2055" i="7" s="1"/>
  <c r="BF2056" i="7"/>
  <c r="BG2056" i="7" s="1"/>
  <c r="BH2056" i="7" s="1"/>
  <c r="BF2057" i="7"/>
  <c r="BG2057" i="7" s="1"/>
  <c r="BH2057" i="7" s="1"/>
  <c r="BF2058" i="7"/>
  <c r="BG2058" i="7" s="1"/>
  <c r="BH2058" i="7" s="1"/>
  <c r="BF2059" i="7"/>
  <c r="BG2059" i="7" s="1"/>
  <c r="BH2059" i="7" s="1"/>
  <c r="BF2060" i="7"/>
  <c r="BG2060" i="7" s="1"/>
  <c r="BH2060" i="7" s="1"/>
  <c r="BF2061" i="7"/>
  <c r="BG2061" i="7" s="1"/>
  <c r="BH2061" i="7" s="1"/>
  <c r="BF2062" i="7"/>
  <c r="BG2062" i="7" s="1"/>
  <c r="BH2062" i="7" s="1"/>
  <c r="BF2063" i="7"/>
  <c r="BG2063" i="7" s="1"/>
  <c r="BH2063" i="7" s="1"/>
  <c r="BF2064" i="7"/>
  <c r="BG2064" i="7" s="1"/>
  <c r="BH2064" i="7" s="1"/>
  <c r="BF2065" i="7"/>
  <c r="BG2065" i="7" s="1"/>
  <c r="BH2065" i="7" s="1"/>
  <c r="BF2066" i="7"/>
  <c r="BG2066" i="7" s="1"/>
  <c r="BH2066" i="7" s="1"/>
  <c r="BF2067" i="7"/>
  <c r="BG2067" i="7" s="1"/>
  <c r="BH2067" i="7" s="1"/>
  <c r="BF2068" i="7"/>
  <c r="BG2068" i="7" s="1"/>
  <c r="BH2068" i="7" s="1"/>
  <c r="BF2069" i="7"/>
  <c r="BG2069" i="7" s="1"/>
  <c r="BH2069" i="7" s="1"/>
  <c r="BF2070" i="7"/>
  <c r="BG2070" i="7" s="1"/>
  <c r="BH2070" i="7" s="1"/>
  <c r="BF2071" i="7"/>
  <c r="BG2071" i="7" s="1"/>
  <c r="BH2071" i="7" s="1"/>
  <c r="BF2072" i="7"/>
  <c r="BG2072" i="7" s="1"/>
  <c r="BH2072" i="7" s="1"/>
  <c r="BF2073" i="7"/>
  <c r="BG2073" i="7" s="1"/>
  <c r="BH2073" i="7" s="1"/>
  <c r="BF2074" i="7"/>
  <c r="BG2074" i="7" s="1"/>
  <c r="BH2074" i="7" s="1"/>
  <c r="BF2075" i="7"/>
  <c r="BG2075" i="7" s="1"/>
  <c r="BH2075" i="7" s="1"/>
  <c r="BF2076" i="7"/>
  <c r="BG2076" i="7" s="1"/>
  <c r="BH2076" i="7" s="1"/>
  <c r="BF2077" i="7"/>
  <c r="BG2077" i="7" s="1"/>
  <c r="BH2077" i="7" s="1"/>
  <c r="BF2078" i="7"/>
  <c r="BG2078" i="7" s="1"/>
  <c r="BH2078" i="7" s="1"/>
  <c r="BF2079" i="7"/>
  <c r="BG2079" i="7" s="1"/>
  <c r="BH2079" i="7" s="1"/>
  <c r="BF2080" i="7"/>
  <c r="BG2080" i="7" s="1"/>
  <c r="BH2080" i="7" s="1"/>
  <c r="BF2081" i="7"/>
  <c r="BG2081" i="7" s="1"/>
  <c r="BH2081" i="7" s="1"/>
  <c r="BF2082" i="7"/>
  <c r="BG2082" i="7" s="1"/>
  <c r="BH2082" i="7" s="1"/>
  <c r="BF2083" i="7"/>
  <c r="BG2083" i="7" s="1"/>
  <c r="BH2083" i="7" s="1"/>
  <c r="BF2084" i="7"/>
  <c r="BG2084" i="7" s="1"/>
  <c r="BH2084" i="7" s="1"/>
  <c r="BF2085" i="7"/>
  <c r="BG2085" i="7" s="1"/>
  <c r="BH2085" i="7" s="1"/>
  <c r="BF2086" i="7"/>
  <c r="BG2086" i="7" s="1"/>
  <c r="BH2086" i="7" s="1"/>
  <c r="BF2087" i="7"/>
  <c r="BG2087" i="7" s="1"/>
  <c r="BH2087" i="7" s="1"/>
  <c r="BF2088" i="7"/>
  <c r="BG2088" i="7" s="1"/>
  <c r="BH2088" i="7" s="1"/>
  <c r="BF2089" i="7"/>
  <c r="BG2089" i="7" s="1"/>
  <c r="BH2089" i="7" s="1"/>
  <c r="BF2090" i="7"/>
  <c r="BG2090" i="7" s="1"/>
  <c r="BH2090" i="7" s="1"/>
  <c r="BF2091" i="7"/>
  <c r="BG2091" i="7" s="1"/>
  <c r="BH2091" i="7" s="1"/>
  <c r="BF2092" i="7"/>
  <c r="BG2092" i="7" s="1"/>
  <c r="BH2092" i="7" s="1"/>
  <c r="BF2093" i="7"/>
  <c r="BG2093" i="7" s="1"/>
  <c r="BH2093" i="7" s="1"/>
  <c r="BF2094" i="7"/>
  <c r="BG2094" i="7" s="1"/>
  <c r="BH2094" i="7" s="1"/>
  <c r="BF2095" i="7"/>
  <c r="BG2095" i="7" s="1"/>
  <c r="BH2095" i="7" s="1"/>
  <c r="BF2096" i="7"/>
  <c r="BG2096" i="7" s="1"/>
  <c r="BH2096" i="7" s="1"/>
  <c r="BF2097" i="7"/>
  <c r="BG2097" i="7" s="1"/>
  <c r="BH2097" i="7" s="1"/>
  <c r="BF2098" i="7"/>
  <c r="BG2098" i="7" s="1"/>
  <c r="BH2098" i="7" s="1"/>
  <c r="BF2099" i="7"/>
  <c r="BG2099" i="7" s="1"/>
  <c r="BH2099" i="7" s="1"/>
  <c r="BF2100" i="7"/>
  <c r="BG2100" i="7" s="1"/>
  <c r="BH2100" i="7" s="1"/>
  <c r="BF2101" i="7"/>
  <c r="BG2101" i="7" s="1"/>
  <c r="BH2101" i="7" s="1"/>
  <c r="BF2102" i="7"/>
  <c r="BG2102" i="7" s="1"/>
  <c r="BH2102" i="7" s="1"/>
  <c r="BF2103" i="7"/>
  <c r="BG2103" i="7" s="1"/>
  <c r="BH2103" i="7" s="1"/>
  <c r="BF2104" i="7"/>
  <c r="BG2104" i="7" s="1"/>
  <c r="BH2104" i="7" s="1"/>
  <c r="BF2105" i="7"/>
  <c r="BG2105" i="7" s="1"/>
  <c r="BH2105" i="7" s="1"/>
  <c r="BF2106" i="7"/>
  <c r="BG2106" i="7" s="1"/>
  <c r="BH2106" i="7" s="1"/>
  <c r="BF2107" i="7"/>
  <c r="BG2107" i="7" s="1"/>
  <c r="BH2107" i="7" s="1"/>
  <c r="BF2108" i="7"/>
  <c r="BG2108" i="7" s="1"/>
  <c r="BH2108" i="7" s="1"/>
  <c r="BF2109" i="7"/>
  <c r="BG2109" i="7" s="1"/>
  <c r="BH2109" i="7" s="1"/>
  <c r="BF2110" i="7"/>
  <c r="BG2110" i="7" s="1"/>
  <c r="BH2110" i="7" s="1"/>
  <c r="BF2111" i="7"/>
  <c r="BG2111" i="7" s="1"/>
  <c r="BH2111" i="7" s="1"/>
  <c r="BF2112" i="7"/>
  <c r="BG2112" i="7" s="1"/>
  <c r="BH2112" i="7" s="1"/>
  <c r="BF2113" i="7"/>
  <c r="BG2113" i="7" s="1"/>
  <c r="BH2113" i="7" s="1"/>
  <c r="BF2114" i="7"/>
  <c r="BG2114" i="7" s="1"/>
  <c r="BH2114" i="7" s="1"/>
  <c r="BF2115" i="7"/>
  <c r="BG2115" i="7" s="1"/>
  <c r="BH2115" i="7" s="1"/>
  <c r="BF2116" i="7"/>
  <c r="BG2116" i="7" s="1"/>
  <c r="BH2116" i="7" s="1"/>
  <c r="BF2117" i="7"/>
  <c r="BG2117" i="7" s="1"/>
  <c r="BH2117" i="7" s="1"/>
  <c r="BF2118" i="7"/>
  <c r="BG2118" i="7" s="1"/>
  <c r="BH2118" i="7" s="1"/>
  <c r="BF2119" i="7"/>
  <c r="BG2119" i="7" s="1"/>
  <c r="BH2119" i="7" s="1"/>
  <c r="BF2120" i="7"/>
  <c r="BG2120" i="7" s="1"/>
  <c r="BH2120" i="7" s="1"/>
  <c r="BF2121" i="7"/>
  <c r="BG2121" i="7" s="1"/>
  <c r="BH2121" i="7" s="1"/>
  <c r="BF2122" i="7"/>
  <c r="BG2122" i="7" s="1"/>
  <c r="BH2122" i="7" s="1"/>
  <c r="BF2123" i="7"/>
  <c r="BG2123" i="7" s="1"/>
  <c r="BH2123" i="7" s="1"/>
  <c r="BF2124" i="7"/>
  <c r="BG2124" i="7" s="1"/>
  <c r="BH2124" i="7" s="1"/>
  <c r="BF2125" i="7"/>
  <c r="BG2125" i="7" s="1"/>
  <c r="BH2125" i="7" s="1"/>
  <c r="BF2126" i="7"/>
  <c r="BG2126" i="7" s="1"/>
  <c r="BH2126" i="7" s="1"/>
  <c r="BF2127" i="7"/>
  <c r="BG2127" i="7" s="1"/>
  <c r="BH2127" i="7" s="1"/>
  <c r="BF2128" i="7"/>
  <c r="BG2128" i="7" s="1"/>
  <c r="BH2128" i="7" s="1"/>
  <c r="BF2129" i="7"/>
  <c r="BG2129" i="7" s="1"/>
  <c r="BH2129" i="7" s="1"/>
  <c r="BF2130" i="7"/>
  <c r="BG2130" i="7" s="1"/>
  <c r="BH2130" i="7" s="1"/>
  <c r="BF2131" i="7"/>
  <c r="BG2131" i="7" s="1"/>
  <c r="BH2131" i="7" s="1"/>
  <c r="BF2132" i="7"/>
  <c r="BG2132" i="7" s="1"/>
  <c r="BH2132" i="7" s="1"/>
  <c r="BF2133" i="7"/>
  <c r="BG2133" i="7" s="1"/>
  <c r="BH2133" i="7" s="1"/>
  <c r="BF2134" i="7"/>
  <c r="BG2134" i="7" s="1"/>
  <c r="BH2134" i="7" s="1"/>
  <c r="BF2135" i="7"/>
  <c r="BG2135" i="7" s="1"/>
  <c r="BH2135" i="7" s="1"/>
  <c r="BF2136" i="7"/>
  <c r="BG2136" i="7" s="1"/>
  <c r="BH2136" i="7" s="1"/>
  <c r="BF2137" i="7"/>
  <c r="BG2137" i="7" s="1"/>
  <c r="BH2137" i="7" s="1"/>
  <c r="BF2138" i="7"/>
  <c r="BG2138" i="7" s="1"/>
  <c r="BH2138" i="7" s="1"/>
  <c r="BF2139" i="7"/>
  <c r="BG2139" i="7" s="1"/>
  <c r="BH2139" i="7" s="1"/>
  <c r="BF2140" i="7"/>
  <c r="BG2140" i="7" s="1"/>
  <c r="BH2140" i="7" s="1"/>
  <c r="BF2141" i="7"/>
  <c r="BG2141" i="7" s="1"/>
  <c r="BH2141" i="7" s="1"/>
  <c r="BF2142" i="7"/>
  <c r="BG2142" i="7" s="1"/>
  <c r="BH2142" i="7" s="1"/>
  <c r="BF2143" i="7"/>
  <c r="BG2143" i="7" s="1"/>
  <c r="BH2143" i="7" s="1"/>
  <c r="BF2144" i="7"/>
  <c r="BG2144" i="7" s="1"/>
  <c r="BH2144" i="7" s="1"/>
  <c r="BF2145" i="7"/>
  <c r="BG2145" i="7" s="1"/>
  <c r="BH2145" i="7" s="1"/>
  <c r="BF2146" i="7"/>
  <c r="BG2146" i="7" s="1"/>
  <c r="BH2146" i="7" s="1"/>
  <c r="BF2147" i="7"/>
  <c r="BG2147" i="7" s="1"/>
  <c r="BH2147" i="7" s="1"/>
  <c r="BF2148" i="7"/>
  <c r="BG2148" i="7" s="1"/>
  <c r="BH2148" i="7" s="1"/>
  <c r="BF2149" i="7"/>
  <c r="BG2149" i="7" s="1"/>
  <c r="BH2149" i="7" s="1"/>
  <c r="BF2150" i="7"/>
  <c r="BG2150" i="7" s="1"/>
  <c r="BH2150" i="7" s="1"/>
  <c r="BF2151" i="7"/>
  <c r="BG2151" i="7" s="1"/>
  <c r="BH2151" i="7" s="1"/>
  <c r="BF2152" i="7"/>
  <c r="BG2152" i="7" s="1"/>
  <c r="BH2152" i="7" s="1"/>
  <c r="BF2153" i="7"/>
  <c r="BG2153" i="7" s="1"/>
  <c r="BH2153" i="7" s="1"/>
  <c r="BF2154" i="7"/>
  <c r="BG2154" i="7" s="1"/>
  <c r="BH2154" i="7" s="1"/>
  <c r="BF2155" i="7"/>
  <c r="BG2155" i="7" s="1"/>
  <c r="BH2155" i="7" s="1"/>
  <c r="BF2156" i="7"/>
  <c r="BG2156" i="7" s="1"/>
  <c r="BH2156" i="7" s="1"/>
  <c r="BF2157" i="7"/>
  <c r="BG2157" i="7" s="1"/>
  <c r="BH2157" i="7" s="1"/>
  <c r="BF2158" i="7"/>
  <c r="BG2158" i="7" s="1"/>
  <c r="BH2158" i="7" s="1"/>
  <c r="BF2159" i="7"/>
  <c r="BG2159" i="7" s="1"/>
  <c r="BH2159" i="7" s="1"/>
  <c r="BF2160" i="7"/>
  <c r="BG2160" i="7" s="1"/>
  <c r="BH2160" i="7" s="1"/>
  <c r="BF2161" i="7"/>
  <c r="BG2161" i="7" s="1"/>
  <c r="BH2161" i="7" s="1"/>
  <c r="BF2162" i="7"/>
  <c r="BG2162" i="7" s="1"/>
  <c r="BH2162" i="7" s="1"/>
  <c r="BF2163" i="7"/>
  <c r="BG2163" i="7" s="1"/>
  <c r="BH2163" i="7" s="1"/>
  <c r="BF2164" i="7"/>
  <c r="BG2164" i="7" s="1"/>
  <c r="BH2164" i="7" s="1"/>
  <c r="BF2165" i="7"/>
  <c r="BG2165" i="7" s="1"/>
  <c r="BH2165" i="7" s="1"/>
  <c r="BF2166" i="7"/>
  <c r="BG2166" i="7" s="1"/>
  <c r="BH2166" i="7" s="1"/>
  <c r="BF2167" i="7"/>
  <c r="BG2167" i="7" s="1"/>
  <c r="BH2167" i="7" s="1"/>
  <c r="BF2168" i="7"/>
  <c r="BG2168" i="7" s="1"/>
  <c r="BH2168" i="7" s="1"/>
  <c r="BF2169" i="7"/>
  <c r="BG2169" i="7" s="1"/>
  <c r="BH2169" i="7" s="1"/>
  <c r="BF2170" i="7"/>
  <c r="BG2170" i="7" s="1"/>
  <c r="BH2170" i="7" s="1"/>
  <c r="BF2171" i="7"/>
  <c r="BG2171" i="7" s="1"/>
  <c r="BH2171" i="7" s="1"/>
  <c r="BF2172" i="7"/>
  <c r="BG2172" i="7" s="1"/>
  <c r="BH2172" i="7" s="1"/>
  <c r="BF2173" i="7"/>
  <c r="BG2173" i="7" s="1"/>
  <c r="BH2173" i="7" s="1"/>
  <c r="BF2174" i="7"/>
  <c r="BG2174" i="7" s="1"/>
  <c r="BH2174" i="7" s="1"/>
  <c r="BF2175" i="7"/>
  <c r="BG2175" i="7" s="1"/>
  <c r="BH2175" i="7" s="1"/>
  <c r="BF2176" i="7"/>
  <c r="BG2176" i="7" s="1"/>
  <c r="BH2176" i="7" s="1"/>
  <c r="BF2177" i="7"/>
  <c r="BG2177" i="7" s="1"/>
  <c r="BH2177" i="7" s="1"/>
  <c r="BF2178" i="7"/>
  <c r="BG2178" i="7" s="1"/>
  <c r="BH2178" i="7" s="1"/>
  <c r="BF2179" i="7"/>
  <c r="BG2179" i="7" s="1"/>
  <c r="BH2179" i="7" s="1"/>
  <c r="BF2180" i="7"/>
  <c r="BG2180" i="7" s="1"/>
  <c r="BH2180" i="7" s="1"/>
  <c r="BF2181" i="7"/>
  <c r="BG2181" i="7" s="1"/>
  <c r="BH2181" i="7" s="1"/>
  <c r="BF2182" i="7"/>
  <c r="BG2182" i="7" s="1"/>
  <c r="BH2182" i="7" s="1"/>
  <c r="BF2183" i="7"/>
  <c r="BG2183" i="7" s="1"/>
  <c r="BH2183" i="7" s="1"/>
  <c r="BF2184" i="7"/>
  <c r="BG2184" i="7" s="1"/>
  <c r="BH2184" i="7" s="1"/>
  <c r="BF2185" i="7"/>
  <c r="BG2185" i="7" s="1"/>
  <c r="BH2185" i="7" s="1"/>
  <c r="BF2186" i="7"/>
  <c r="BG2186" i="7" s="1"/>
  <c r="BH2186" i="7" s="1"/>
  <c r="BF2187" i="7"/>
  <c r="BG2187" i="7" s="1"/>
  <c r="BH2187" i="7" s="1"/>
  <c r="BF2188" i="7"/>
  <c r="BG2188" i="7" s="1"/>
  <c r="BH2188" i="7" s="1"/>
  <c r="BF2189" i="7"/>
  <c r="BG2189" i="7" s="1"/>
  <c r="BH2189" i="7" s="1"/>
  <c r="BF2190" i="7"/>
  <c r="BG2190" i="7" s="1"/>
  <c r="BH2190" i="7" s="1"/>
  <c r="BF2191" i="7"/>
  <c r="BG2191" i="7" s="1"/>
  <c r="BH2191" i="7" s="1"/>
  <c r="BF2192" i="7"/>
  <c r="BG2192" i="7" s="1"/>
  <c r="BH2192" i="7" s="1"/>
  <c r="BF2193" i="7"/>
  <c r="BG2193" i="7" s="1"/>
  <c r="BH2193" i="7" s="1"/>
  <c r="BF2194" i="7"/>
  <c r="BG2194" i="7" s="1"/>
  <c r="BH2194" i="7" s="1"/>
  <c r="BF2195" i="7"/>
  <c r="BG2195" i="7" s="1"/>
  <c r="BH2195" i="7" s="1"/>
  <c r="BF2196" i="7"/>
  <c r="BG2196" i="7" s="1"/>
  <c r="BH2196" i="7" s="1"/>
  <c r="BF2197" i="7"/>
  <c r="BG2197" i="7" s="1"/>
  <c r="BH2197" i="7" s="1"/>
  <c r="BF2198" i="7"/>
  <c r="BG2198" i="7" s="1"/>
  <c r="BH2198" i="7" s="1"/>
  <c r="BF2199" i="7"/>
  <c r="BG2199" i="7" s="1"/>
  <c r="BH2199" i="7" s="1"/>
  <c r="BF2200" i="7"/>
  <c r="BG2200" i="7" s="1"/>
  <c r="BH2200" i="7" s="1"/>
  <c r="BF2201" i="7"/>
  <c r="BG2201" i="7" s="1"/>
  <c r="BH2201" i="7" s="1"/>
  <c r="BF2202" i="7"/>
  <c r="BG2202" i="7" s="1"/>
  <c r="BH2202" i="7" s="1"/>
  <c r="BF2203" i="7"/>
  <c r="BG2203" i="7" s="1"/>
  <c r="BH2203" i="7" s="1"/>
  <c r="BF2204" i="7"/>
  <c r="BG2204" i="7" s="1"/>
  <c r="BH2204" i="7" s="1"/>
  <c r="BF2205" i="7"/>
  <c r="BG2205" i="7" s="1"/>
  <c r="BH2205" i="7" s="1"/>
  <c r="BF2206" i="7"/>
  <c r="BG2206" i="7" s="1"/>
  <c r="BH2206" i="7" s="1"/>
  <c r="BF2207" i="7"/>
  <c r="BG2207" i="7" s="1"/>
  <c r="BH2207" i="7" s="1"/>
  <c r="BF2208" i="7"/>
  <c r="BG2208" i="7" s="1"/>
  <c r="BH2208" i="7" s="1"/>
  <c r="BF2209" i="7"/>
  <c r="BG2209" i="7" s="1"/>
  <c r="BH2209" i="7" s="1"/>
  <c r="BF2210" i="7"/>
  <c r="BG2210" i="7" s="1"/>
  <c r="BH2210" i="7" s="1"/>
  <c r="BF2211" i="7"/>
  <c r="BG2211" i="7" s="1"/>
  <c r="BH2211" i="7" s="1"/>
  <c r="BF2212" i="7"/>
  <c r="BG2212" i="7" s="1"/>
  <c r="BH2212" i="7" s="1"/>
  <c r="BF2213" i="7"/>
  <c r="BG2213" i="7" s="1"/>
  <c r="BH2213" i="7" s="1"/>
  <c r="BF2214" i="7"/>
  <c r="BG2214" i="7" s="1"/>
  <c r="BH2214" i="7" s="1"/>
  <c r="BF2215" i="7"/>
  <c r="BG2215" i="7" s="1"/>
  <c r="BH2215" i="7" s="1"/>
  <c r="BF2216" i="7"/>
  <c r="BG2216" i="7" s="1"/>
  <c r="BH2216" i="7" s="1"/>
  <c r="BF2217" i="7"/>
  <c r="BG2217" i="7" s="1"/>
  <c r="BH2217" i="7" s="1"/>
  <c r="BF2218" i="7"/>
  <c r="BG2218" i="7" s="1"/>
  <c r="BH2218" i="7" s="1"/>
  <c r="BF2219" i="7"/>
  <c r="BG2219" i="7" s="1"/>
  <c r="BH2219" i="7" s="1"/>
  <c r="BF2220" i="7"/>
  <c r="BG2220" i="7" s="1"/>
  <c r="BH2220" i="7" s="1"/>
  <c r="BF2221" i="7"/>
  <c r="BG2221" i="7" s="1"/>
  <c r="BH2221" i="7" s="1"/>
  <c r="BF2222" i="7"/>
  <c r="BG2222" i="7" s="1"/>
  <c r="BH2222" i="7" s="1"/>
  <c r="BF2223" i="7"/>
  <c r="BG2223" i="7" s="1"/>
  <c r="BH2223" i="7" s="1"/>
  <c r="BF2224" i="7"/>
  <c r="BG2224" i="7" s="1"/>
  <c r="BH2224" i="7" s="1"/>
  <c r="BF2225" i="7"/>
  <c r="BG2225" i="7" s="1"/>
  <c r="BH2225" i="7" s="1"/>
  <c r="BF2226" i="7"/>
  <c r="BG2226" i="7" s="1"/>
  <c r="BH2226" i="7" s="1"/>
  <c r="BF2227" i="7"/>
  <c r="BG2227" i="7" s="1"/>
  <c r="BH2227" i="7" s="1"/>
  <c r="BF2228" i="7"/>
  <c r="BG2228" i="7" s="1"/>
  <c r="BH2228" i="7" s="1"/>
  <c r="BF2229" i="7"/>
  <c r="BG2229" i="7" s="1"/>
  <c r="BH2229" i="7" s="1"/>
  <c r="BF2230" i="7"/>
  <c r="BG2230" i="7" s="1"/>
  <c r="BH2230" i="7" s="1"/>
  <c r="BF2231" i="7"/>
  <c r="BG2231" i="7" s="1"/>
  <c r="BH2231" i="7" s="1"/>
  <c r="BF2232" i="7"/>
  <c r="BG2232" i="7" s="1"/>
  <c r="BH2232" i="7" s="1"/>
  <c r="BF2233" i="7"/>
  <c r="BG2233" i="7" s="1"/>
  <c r="BH2233" i="7" s="1"/>
  <c r="BF2234" i="7"/>
  <c r="BG2234" i="7" s="1"/>
  <c r="BH2234" i="7" s="1"/>
  <c r="BF2235" i="7"/>
  <c r="BG2235" i="7" s="1"/>
  <c r="BH2235" i="7" s="1"/>
  <c r="BF2236" i="7"/>
  <c r="BG2236" i="7" s="1"/>
  <c r="BH2236" i="7" s="1"/>
  <c r="BF2237" i="7"/>
  <c r="BG2237" i="7" s="1"/>
  <c r="BH2237" i="7" s="1"/>
  <c r="BF2238" i="7"/>
  <c r="BG2238" i="7" s="1"/>
  <c r="BH2238" i="7" s="1"/>
  <c r="BF2239" i="7"/>
  <c r="BG2239" i="7" s="1"/>
  <c r="BH2239" i="7" s="1"/>
  <c r="BF2240" i="7"/>
  <c r="BG2240" i="7" s="1"/>
  <c r="BH2240" i="7" s="1"/>
  <c r="BF2241" i="7"/>
  <c r="BG2241" i="7" s="1"/>
  <c r="BH2241" i="7" s="1"/>
  <c r="BF2242" i="7"/>
  <c r="BG2242" i="7" s="1"/>
  <c r="BH2242" i="7" s="1"/>
  <c r="BF2243" i="7"/>
  <c r="BG2243" i="7" s="1"/>
  <c r="BH2243" i="7" s="1"/>
  <c r="BF2244" i="7"/>
  <c r="BG2244" i="7" s="1"/>
  <c r="BH2244" i="7" s="1"/>
  <c r="BF2245" i="7"/>
  <c r="BG2245" i="7" s="1"/>
  <c r="BH2245" i="7" s="1"/>
  <c r="BF2246" i="7"/>
  <c r="BG2246" i="7" s="1"/>
  <c r="BH2246" i="7" s="1"/>
  <c r="BF2247" i="7"/>
  <c r="BG2247" i="7" s="1"/>
  <c r="BH2247" i="7" s="1"/>
  <c r="BF2248" i="7"/>
  <c r="BG2248" i="7" s="1"/>
  <c r="BH2248" i="7" s="1"/>
  <c r="BF2249" i="7"/>
  <c r="BG2249" i="7" s="1"/>
  <c r="BH2249" i="7" s="1"/>
  <c r="BF2250" i="7"/>
  <c r="BG2250" i="7" s="1"/>
  <c r="BH2250" i="7" s="1"/>
  <c r="BF2251" i="7"/>
  <c r="BG2251" i="7" s="1"/>
  <c r="BH2251" i="7" s="1"/>
  <c r="BF2252" i="7"/>
  <c r="BG2252" i="7" s="1"/>
  <c r="BH2252" i="7" s="1"/>
  <c r="BF2253" i="7"/>
  <c r="BG2253" i="7" s="1"/>
  <c r="BH2253" i="7" s="1"/>
  <c r="BF2254" i="7"/>
  <c r="BG2254" i="7" s="1"/>
  <c r="BH2254" i="7" s="1"/>
  <c r="BF2255" i="7"/>
  <c r="BG2255" i="7" s="1"/>
  <c r="BH2255" i="7" s="1"/>
  <c r="BF2256" i="7"/>
  <c r="BG2256" i="7" s="1"/>
  <c r="BH2256" i="7" s="1"/>
  <c r="BF2257" i="7"/>
  <c r="BG2257" i="7" s="1"/>
  <c r="BH2257" i="7" s="1"/>
  <c r="BF2258" i="7"/>
  <c r="BG2258" i="7" s="1"/>
  <c r="BH2258" i="7" s="1"/>
  <c r="BF2259" i="7"/>
  <c r="BG2259" i="7" s="1"/>
  <c r="BH2259" i="7" s="1"/>
  <c r="BF2260" i="7"/>
  <c r="BG2260" i="7" s="1"/>
  <c r="BH2260" i="7" s="1"/>
  <c r="BF2261" i="7"/>
  <c r="BG2261" i="7" s="1"/>
  <c r="BH2261" i="7" s="1"/>
  <c r="BF2262" i="7"/>
  <c r="BG2262" i="7" s="1"/>
  <c r="BH2262" i="7" s="1"/>
  <c r="BF2263" i="7"/>
  <c r="BG2263" i="7" s="1"/>
  <c r="BH2263" i="7" s="1"/>
  <c r="BF2264" i="7"/>
  <c r="BG2264" i="7" s="1"/>
  <c r="BH2264" i="7" s="1"/>
  <c r="BF2265" i="7"/>
  <c r="BG2265" i="7" s="1"/>
  <c r="BH2265" i="7" s="1"/>
  <c r="BF2266" i="7"/>
  <c r="BG2266" i="7" s="1"/>
  <c r="BH2266" i="7" s="1"/>
  <c r="BF2267" i="7"/>
  <c r="BG2267" i="7" s="1"/>
  <c r="BH2267" i="7" s="1"/>
  <c r="BF2268" i="7"/>
  <c r="BG2268" i="7" s="1"/>
  <c r="BH2268" i="7" s="1"/>
  <c r="BF2269" i="7"/>
  <c r="BG2269" i="7" s="1"/>
  <c r="BH2269" i="7" s="1"/>
  <c r="BF2270" i="7"/>
  <c r="BG2270" i="7" s="1"/>
  <c r="BH2270" i="7" s="1"/>
  <c r="BF2271" i="7"/>
  <c r="BG2271" i="7" s="1"/>
  <c r="BH2271" i="7" s="1"/>
  <c r="BF2272" i="7"/>
  <c r="BG2272" i="7" s="1"/>
  <c r="BH2272" i="7" s="1"/>
  <c r="BF2273" i="7"/>
  <c r="BG2273" i="7" s="1"/>
  <c r="BH2273" i="7" s="1"/>
  <c r="BF2274" i="7"/>
  <c r="BG2274" i="7" s="1"/>
  <c r="BH2274" i="7" s="1"/>
  <c r="BF2275" i="7"/>
  <c r="BG2275" i="7" s="1"/>
  <c r="BH2275" i="7" s="1"/>
  <c r="BF2276" i="7"/>
  <c r="BG2276" i="7" s="1"/>
  <c r="BH2276" i="7" s="1"/>
  <c r="BF2277" i="7"/>
  <c r="BG2277" i="7" s="1"/>
  <c r="BH2277" i="7" s="1"/>
  <c r="BF2278" i="7"/>
  <c r="BG2278" i="7" s="1"/>
  <c r="BH2278" i="7" s="1"/>
  <c r="BF2279" i="7"/>
  <c r="BG2279" i="7" s="1"/>
  <c r="BH2279" i="7" s="1"/>
  <c r="BF2280" i="7"/>
  <c r="BG2280" i="7" s="1"/>
  <c r="BH2280" i="7" s="1"/>
  <c r="BF2281" i="7"/>
  <c r="BG2281" i="7" s="1"/>
  <c r="BH2281" i="7" s="1"/>
  <c r="BF2282" i="7"/>
  <c r="BG2282" i="7" s="1"/>
  <c r="BH2282" i="7" s="1"/>
  <c r="BF2283" i="7"/>
  <c r="BG2283" i="7" s="1"/>
  <c r="BH2283" i="7" s="1"/>
  <c r="BF2284" i="7"/>
  <c r="BG2284" i="7" s="1"/>
  <c r="BH2284" i="7" s="1"/>
  <c r="BF2285" i="7"/>
  <c r="BG2285" i="7" s="1"/>
  <c r="BH2285" i="7" s="1"/>
  <c r="BF2286" i="7"/>
  <c r="BG2286" i="7" s="1"/>
  <c r="BH2286" i="7" s="1"/>
  <c r="BF2287" i="7"/>
  <c r="BG2287" i="7" s="1"/>
  <c r="BH2287" i="7" s="1"/>
  <c r="BF2288" i="7"/>
  <c r="BG2288" i="7" s="1"/>
  <c r="BH2288" i="7" s="1"/>
  <c r="BF2289" i="7"/>
  <c r="BG2289" i="7" s="1"/>
  <c r="BH2289" i="7" s="1"/>
  <c r="BF2290" i="7"/>
  <c r="BG2290" i="7" s="1"/>
  <c r="BH2290" i="7" s="1"/>
  <c r="BF2291" i="7"/>
  <c r="BG2291" i="7" s="1"/>
  <c r="BH2291" i="7" s="1"/>
  <c r="BF2292" i="7"/>
  <c r="BG2292" i="7" s="1"/>
  <c r="BH2292" i="7" s="1"/>
  <c r="BF2293" i="7"/>
  <c r="BG2293" i="7" s="1"/>
  <c r="BH2293" i="7" s="1"/>
  <c r="BF2294" i="7"/>
  <c r="BG2294" i="7" s="1"/>
  <c r="BH2294" i="7" s="1"/>
  <c r="BF2295" i="7"/>
  <c r="BG2295" i="7" s="1"/>
  <c r="BH2295" i="7" s="1"/>
  <c r="BF2296" i="7"/>
  <c r="BG2296" i="7" s="1"/>
  <c r="BH2296" i="7" s="1"/>
  <c r="BF2297" i="7"/>
  <c r="BG2297" i="7" s="1"/>
  <c r="BH2297" i="7" s="1"/>
  <c r="BF2298" i="7"/>
  <c r="BG2298" i="7" s="1"/>
  <c r="BH2298" i="7" s="1"/>
  <c r="BF2299" i="7"/>
  <c r="BG2299" i="7" s="1"/>
  <c r="BH2299" i="7" s="1"/>
  <c r="BF2300" i="7"/>
  <c r="BG2300" i="7" s="1"/>
  <c r="BH2300" i="7" s="1"/>
  <c r="BF2301" i="7"/>
  <c r="BG2301" i="7" s="1"/>
  <c r="BH2301" i="7" s="1"/>
  <c r="BF2302" i="7"/>
  <c r="BG2302" i="7" s="1"/>
  <c r="BH2302" i="7" s="1"/>
  <c r="BF2303" i="7"/>
  <c r="BG2303" i="7" s="1"/>
  <c r="BH2303" i="7" s="1"/>
  <c r="BF2304" i="7"/>
  <c r="BG2304" i="7" s="1"/>
  <c r="BH2304" i="7" s="1"/>
  <c r="BF2305" i="7"/>
  <c r="BG2305" i="7" s="1"/>
  <c r="BH2305" i="7" s="1"/>
  <c r="BF2306" i="7"/>
  <c r="BG2306" i="7" s="1"/>
  <c r="BH2306" i="7" s="1"/>
  <c r="BF2307" i="7"/>
  <c r="BG2307" i="7" s="1"/>
  <c r="BH2307" i="7" s="1"/>
  <c r="BF2308" i="7"/>
  <c r="BG2308" i="7" s="1"/>
  <c r="BH2308" i="7" s="1"/>
  <c r="BF2309" i="7"/>
  <c r="BG2309" i="7" s="1"/>
  <c r="BH2309" i="7" s="1"/>
  <c r="BF2310" i="7"/>
  <c r="BG2310" i="7" s="1"/>
  <c r="BH2310" i="7" s="1"/>
  <c r="BF2311" i="7"/>
  <c r="BG2311" i="7" s="1"/>
  <c r="BH2311" i="7" s="1"/>
  <c r="BF2312" i="7"/>
  <c r="BG2312" i="7" s="1"/>
  <c r="BH2312" i="7" s="1"/>
  <c r="BF2313" i="7"/>
  <c r="BG2313" i="7" s="1"/>
  <c r="BH2313" i="7" s="1"/>
  <c r="BF2314" i="7"/>
  <c r="BG2314" i="7" s="1"/>
  <c r="BH2314" i="7" s="1"/>
  <c r="BF2315" i="7"/>
  <c r="BG2315" i="7" s="1"/>
  <c r="BH2315" i="7" s="1"/>
  <c r="BF2316" i="7"/>
  <c r="BG2316" i="7" s="1"/>
  <c r="BH2316" i="7" s="1"/>
  <c r="BF2317" i="7"/>
  <c r="BG2317" i="7" s="1"/>
  <c r="BH2317" i="7" s="1"/>
  <c r="BF2318" i="7"/>
  <c r="BG2318" i="7" s="1"/>
  <c r="BH2318" i="7" s="1"/>
  <c r="BF2319" i="7"/>
  <c r="BG2319" i="7" s="1"/>
  <c r="BH2319" i="7" s="1"/>
  <c r="BF2320" i="7"/>
  <c r="BG2320" i="7" s="1"/>
  <c r="BH2320" i="7" s="1"/>
  <c r="BF2321" i="7"/>
  <c r="BG2321" i="7" s="1"/>
  <c r="BH2321" i="7" s="1"/>
  <c r="BF2322" i="7"/>
  <c r="BG2322" i="7" s="1"/>
  <c r="BH2322" i="7" s="1"/>
  <c r="BF2323" i="7"/>
  <c r="BG2323" i="7" s="1"/>
  <c r="BH2323" i="7" s="1"/>
  <c r="BF2324" i="7"/>
  <c r="BG2324" i="7" s="1"/>
  <c r="BH2324" i="7" s="1"/>
  <c r="BF2325" i="7"/>
  <c r="BG2325" i="7" s="1"/>
  <c r="BH2325" i="7" s="1"/>
  <c r="BF2326" i="7"/>
  <c r="BG2326" i="7" s="1"/>
  <c r="BH2326" i="7" s="1"/>
  <c r="BF2327" i="7"/>
  <c r="BG2327" i="7" s="1"/>
  <c r="BH2327" i="7" s="1"/>
  <c r="BF2328" i="7"/>
  <c r="BG2328" i="7" s="1"/>
  <c r="BH2328" i="7" s="1"/>
  <c r="BF2329" i="7"/>
  <c r="BG2329" i="7" s="1"/>
  <c r="BH2329" i="7" s="1"/>
  <c r="BF2330" i="7"/>
  <c r="BG2330" i="7" s="1"/>
  <c r="BH2330" i="7" s="1"/>
  <c r="BF2331" i="7"/>
  <c r="BG2331" i="7" s="1"/>
  <c r="BH2331" i="7" s="1"/>
  <c r="BF2332" i="7"/>
  <c r="BG2332" i="7" s="1"/>
  <c r="BH2332" i="7" s="1"/>
  <c r="BF2333" i="7"/>
  <c r="BG2333" i="7" s="1"/>
  <c r="BH2333" i="7" s="1"/>
  <c r="BF2334" i="7"/>
  <c r="BG2334" i="7" s="1"/>
  <c r="BH2334" i="7" s="1"/>
  <c r="BF2335" i="7"/>
  <c r="BG2335" i="7" s="1"/>
  <c r="BH2335" i="7" s="1"/>
  <c r="BF2336" i="7"/>
  <c r="BG2336" i="7" s="1"/>
  <c r="BH2336" i="7" s="1"/>
  <c r="BF2337" i="7"/>
  <c r="BG2337" i="7" s="1"/>
  <c r="BH2337" i="7" s="1"/>
  <c r="BF2338" i="7"/>
  <c r="BG2338" i="7" s="1"/>
  <c r="BH2338" i="7" s="1"/>
  <c r="BF2339" i="7"/>
  <c r="BG2339" i="7" s="1"/>
  <c r="BH2339" i="7" s="1"/>
  <c r="BF2340" i="7"/>
  <c r="BG2340" i="7" s="1"/>
  <c r="BH2340" i="7" s="1"/>
  <c r="BF2341" i="7"/>
  <c r="BG2341" i="7" s="1"/>
  <c r="BH2341" i="7" s="1"/>
  <c r="BF2342" i="7"/>
  <c r="BG2342" i="7" s="1"/>
  <c r="BH2342" i="7" s="1"/>
  <c r="BF2343" i="7"/>
  <c r="BG2343" i="7" s="1"/>
  <c r="BH2343" i="7" s="1"/>
  <c r="BF2344" i="7"/>
  <c r="BG2344" i="7" s="1"/>
  <c r="BH2344" i="7" s="1"/>
  <c r="BF2345" i="7"/>
  <c r="BG2345" i="7" s="1"/>
  <c r="BH2345" i="7" s="1"/>
  <c r="BF2346" i="7"/>
  <c r="BG2346" i="7" s="1"/>
  <c r="BH2346" i="7" s="1"/>
  <c r="BF2347" i="7"/>
  <c r="BG2347" i="7" s="1"/>
  <c r="BH2347" i="7" s="1"/>
  <c r="BF2348" i="7"/>
  <c r="BG2348" i="7" s="1"/>
  <c r="BH2348" i="7" s="1"/>
  <c r="BF2349" i="7"/>
  <c r="BG2349" i="7" s="1"/>
  <c r="BH2349" i="7" s="1"/>
  <c r="BF2350" i="7"/>
  <c r="BG2350" i="7" s="1"/>
  <c r="BH2350" i="7" s="1"/>
  <c r="BF2351" i="7"/>
  <c r="BG2351" i="7" s="1"/>
  <c r="BH2351" i="7" s="1"/>
  <c r="BF2352" i="7"/>
  <c r="BG2352" i="7" s="1"/>
  <c r="BH2352" i="7" s="1"/>
  <c r="BF2353" i="7"/>
  <c r="BG2353" i="7" s="1"/>
  <c r="BH2353" i="7" s="1"/>
  <c r="BF2354" i="7"/>
  <c r="BG2354" i="7" s="1"/>
  <c r="BH2354" i="7" s="1"/>
  <c r="BF2355" i="7"/>
  <c r="BG2355" i="7" s="1"/>
  <c r="BH2355" i="7" s="1"/>
  <c r="BF2356" i="7"/>
  <c r="BG2356" i="7" s="1"/>
  <c r="BH2356" i="7" s="1"/>
  <c r="BF2357" i="7"/>
  <c r="BG2357" i="7" s="1"/>
  <c r="BH2357" i="7" s="1"/>
  <c r="BF2358" i="7"/>
  <c r="BG2358" i="7" s="1"/>
  <c r="BH2358" i="7" s="1"/>
  <c r="BF2359" i="7"/>
  <c r="BG2359" i="7" s="1"/>
  <c r="BH2359" i="7" s="1"/>
  <c r="BF2360" i="7"/>
  <c r="BG2360" i="7" s="1"/>
  <c r="BH2360" i="7" s="1"/>
  <c r="BF2361" i="7"/>
  <c r="BG2361" i="7" s="1"/>
  <c r="BH2361" i="7" s="1"/>
  <c r="BF2362" i="7"/>
  <c r="BG2362" i="7" s="1"/>
  <c r="BH2362" i="7" s="1"/>
  <c r="BF2363" i="7"/>
  <c r="BG2363" i="7" s="1"/>
  <c r="BH2363" i="7" s="1"/>
  <c r="BF2364" i="7"/>
  <c r="BG2364" i="7" s="1"/>
  <c r="BH2364" i="7" s="1"/>
  <c r="BF2365" i="7"/>
  <c r="BG2365" i="7" s="1"/>
  <c r="BH2365" i="7" s="1"/>
  <c r="BF2366" i="7"/>
  <c r="BG2366" i="7" s="1"/>
  <c r="BH2366" i="7" s="1"/>
  <c r="BF2367" i="7"/>
  <c r="BG2367" i="7" s="1"/>
  <c r="BH2367" i="7" s="1"/>
  <c r="BF2368" i="7"/>
  <c r="BG2368" i="7" s="1"/>
  <c r="BH2368" i="7" s="1"/>
  <c r="BF2369" i="7"/>
  <c r="BG2369" i="7" s="1"/>
  <c r="BH2369" i="7" s="1"/>
  <c r="BF2370" i="7"/>
  <c r="BG2370" i="7" s="1"/>
  <c r="BH2370" i="7" s="1"/>
  <c r="BF2371" i="7"/>
  <c r="BG2371" i="7" s="1"/>
  <c r="BH2371" i="7" s="1"/>
  <c r="BF2372" i="7"/>
  <c r="BG2372" i="7" s="1"/>
  <c r="BH2372" i="7" s="1"/>
  <c r="BF2373" i="7"/>
  <c r="BG2373" i="7" s="1"/>
  <c r="BH2373" i="7" s="1"/>
  <c r="BF2374" i="7"/>
  <c r="BG2374" i="7" s="1"/>
  <c r="BH2374" i="7" s="1"/>
  <c r="BF2375" i="7"/>
  <c r="BG2375" i="7" s="1"/>
  <c r="BH2375" i="7" s="1"/>
  <c r="BF2376" i="7"/>
  <c r="BG2376" i="7" s="1"/>
  <c r="BH2376" i="7" s="1"/>
  <c r="BF2377" i="7"/>
  <c r="BG2377" i="7" s="1"/>
  <c r="BH2377" i="7" s="1"/>
  <c r="BF2378" i="7"/>
  <c r="BG2378" i="7" s="1"/>
  <c r="BH2378" i="7" s="1"/>
  <c r="BF2379" i="7"/>
  <c r="BG2379" i="7" s="1"/>
  <c r="BH2379" i="7" s="1"/>
  <c r="BF2380" i="7"/>
  <c r="BG2380" i="7" s="1"/>
  <c r="BH2380" i="7" s="1"/>
  <c r="BF2381" i="7"/>
  <c r="BG2381" i="7" s="1"/>
  <c r="BH2381" i="7" s="1"/>
  <c r="BF2382" i="7"/>
  <c r="BG2382" i="7" s="1"/>
  <c r="BH2382" i="7" s="1"/>
  <c r="BF2383" i="7"/>
  <c r="BG2383" i="7" s="1"/>
  <c r="BH2383" i="7" s="1"/>
  <c r="BF2384" i="7"/>
  <c r="BG2384" i="7" s="1"/>
  <c r="BH2384" i="7" s="1"/>
  <c r="BF2385" i="7"/>
  <c r="BG2385" i="7" s="1"/>
  <c r="BH2385" i="7" s="1"/>
  <c r="BF2386" i="7"/>
  <c r="BG2386" i="7" s="1"/>
  <c r="BH2386" i="7" s="1"/>
  <c r="BF2387" i="7"/>
  <c r="BG2387" i="7" s="1"/>
  <c r="BH2387" i="7" s="1"/>
  <c r="BF2388" i="7"/>
  <c r="BG2388" i="7" s="1"/>
  <c r="BH2388" i="7" s="1"/>
  <c r="BF2389" i="7"/>
  <c r="BG2389" i="7" s="1"/>
  <c r="BH2389" i="7" s="1"/>
  <c r="BF2390" i="7"/>
  <c r="BG2390" i="7" s="1"/>
  <c r="BH2390" i="7" s="1"/>
  <c r="BF2391" i="7"/>
  <c r="BG2391" i="7" s="1"/>
  <c r="BH2391" i="7" s="1"/>
  <c r="BF2392" i="7"/>
  <c r="BG2392" i="7" s="1"/>
  <c r="BH2392" i="7" s="1"/>
  <c r="BF2393" i="7"/>
  <c r="BG2393" i="7" s="1"/>
  <c r="BH2393" i="7" s="1"/>
  <c r="BF2394" i="7"/>
  <c r="BG2394" i="7" s="1"/>
  <c r="BH2394" i="7" s="1"/>
  <c r="BF2395" i="7"/>
  <c r="BG2395" i="7" s="1"/>
  <c r="BH2395" i="7" s="1"/>
  <c r="BF2396" i="7"/>
  <c r="BG2396" i="7" s="1"/>
  <c r="BH2396" i="7" s="1"/>
  <c r="BF2397" i="7"/>
  <c r="BG2397" i="7" s="1"/>
  <c r="BH2397" i="7" s="1"/>
  <c r="BF2398" i="7"/>
  <c r="BG2398" i="7" s="1"/>
  <c r="BH2398" i="7" s="1"/>
  <c r="BF2399" i="7"/>
  <c r="BG2399" i="7" s="1"/>
  <c r="BH2399" i="7" s="1"/>
  <c r="BF2400" i="7"/>
  <c r="BG2400" i="7" s="1"/>
  <c r="BH2400" i="7" s="1"/>
  <c r="BF2401" i="7"/>
  <c r="BG2401" i="7" s="1"/>
  <c r="BH2401" i="7" s="1"/>
  <c r="BF2402" i="7"/>
  <c r="BG2402" i="7" s="1"/>
  <c r="BH2402" i="7" s="1"/>
  <c r="BF2403" i="7"/>
  <c r="BG2403" i="7" s="1"/>
  <c r="BH2403" i="7" s="1"/>
  <c r="BF2404" i="7"/>
  <c r="BG2404" i="7" s="1"/>
  <c r="BH2404" i="7" s="1"/>
  <c r="BF2405" i="7"/>
  <c r="BG2405" i="7" s="1"/>
  <c r="BH2405" i="7" s="1"/>
  <c r="BF2406" i="7"/>
  <c r="BG2406" i="7" s="1"/>
  <c r="BH2406" i="7" s="1"/>
  <c r="BF2407" i="7"/>
  <c r="BG2407" i="7" s="1"/>
  <c r="BH2407" i="7" s="1"/>
  <c r="BF2408" i="7"/>
  <c r="BG2408" i="7" s="1"/>
  <c r="BH2408" i="7" s="1"/>
  <c r="BF2409" i="7"/>
  <c r="BG2409" i="7" s="1"/>
  <c r="BH2409" i="7" s="1"/>
  <c r="BF2410" i="7"/>
  <c r="BG2410" i="7" s="1"/>
  <c r="BH2410" i="7" s="1"/>
  <c r="BF2411" i="7"/>
  <c r="BG2411" i="7" s="1"/>
  <c r="BH2411" i="7" s="1"/>
  <c r="BF2412" i="7"/>
  <c r="BG2412" i="7" s="1"/>
  <c r="BH2412" i="7" s="1"/>
  <c r="BF2413" i="7"/>
  <c r="BG2413" i="7" s="1"/>
  <c r="BH2413" i="7" s="1"/>
  <c r="BF2414" i="7"/>
  <c r="BG2414" i="7" s="1"/>
  <c r="BH2414" i="7" s="1"/>
  <c r="BF2415" i="7"/>
  <c r="BG2415" i="7" s="1"/>
  <c r="BH2415" i="7" s="1"/>
  <c r="BF2416" i="7"/>
  <c r="BG2416" i="7" s="1"/>
  <c r="BH2416" i="7" s="1"/>
  <c r="BF2417" i="7"/>
  <c r="BG2417" i="7" s="1"/>
  <c r="BH2417" i="7" s="1"/>
  <c r="BF2418" i="7"/>
  <c r="BG2418" i="7" s="1"/>
  <c r="BH2418" i="7" s="1"/>
  <c r="BF2419" i="7"/>
  <c r="BG2419" i="7" s="1"/>
  <c r="BH2419" i="7" s="1"/>
  <c r="BF2420" i="7"/>
  <c r="BG2420" i="7" s="1"/>
  <c r="BH2420" i="7" s="1"/>
  <c r="BF2421" i="7"/>
  <c r="BG2421" i="7" s="1"/>
  <c r="BH2421" i="7" s="1"/>
  <c r="BF2422" i="7"/>
  <c r="BG2422" i="7" s="1"/>
  <c r="BH2422" i="7" s="1"/>
  <c r="BF2423" i="7"/>
  <c r="BG2423" i="7" s="1"/>
  <c r="BH2423" i="7" s="1"/>
  <c r="BF2424" i="7"/>
  <c r="BG2424" i="7" s="1"/>
  <c r="BH2424" i="7" s="1"/>
  <c r="BF2425" i="7"/>
  <c r="BG2425" i="7" s="1"/>
  <c r="BH2425" i="7" s="1"/>
  <c r="BF2426" i="7"/>
  <c r="BG2426" i="7" s="1"/>
  <c r="BH2426" i="7" s="1"/>
  <c r="BF2427" i="7"/>
  <c r="BG2427" i="7" s="1"/>
  <c r="BH2427" i="7" s="1"/>
  <c r="BF2428" i="7"/>
  <c r="BG2428" i="7" s="1"/>
  <c r="BH2428" i="7" s="1"/>
  <c r="BF2429" i="7"/>
  <c r="BG2429" i="7" s="1"/>
  <c r="BH2429" i="7" s="1"/>
  <c r="BF2430" i="7"/>
  <c r="BG2430" i="7" s="1"/>
  <c r="BH2430" i="7" s="1"/>
  <c r="BF2431" i="7"/>
  <c r="BG2431" i="7" s="1"/>
  <c r="BH2431" i="7" s="1"/>
  <c r="BF2432" i="7"/>
  <c r="BG2432" i="7" s="1"/>
  <c r="BH2432" i="7" s="1"/>
  <c r="BF2433" i="7"/>
  <c r="BG2433" i="7" s="1"/>
  <c r="BH2433" i="7" s="1"/>
  <c r="BF2434" i="7"/>
  <c r="BG2434" i="7" s="1"/>
  <c r="BH2434" i="7" s="1"/>
  <c r="BF2435" i="7"/>
  <c r="BG2435" i="7" s="1"/>
  <c r="BH2435" i="7" s="1"/>
  <c r="BF2436" i="7"/>
  <c r="BG2436" i="7" s="1"/>
  <c r="BH2436" i="7" s="1"/>
  <c r="BF2437" i="7"/>
  <c r="BG2437" i="7" s="1"/>
  <c r="BH2437" i="7" s="1"/>
  <c r="BF2438" i="7"/>
  <c r="BG2438" i="7" s="1"/>
  <c r="BH2438" i="7" s="1"/>
  <c r="BF2439" i="7"/>
  <c r="BG2439" i="7" s="1"/>
  <c r="BH2439" i="7" s="1"/>
  <c r="BF2440" i="7"/>
  <c r="BG2440" i="7" s="1"/>
  <c r="BH2440" i="7" s="1"/>
  <c r="BF2441" i="7"/>
  <c r="BG2441" i="7" s="1"/>
  <c r="BH2441" i="7" s="1"/>
  <c r="BF2442" i="7"/>
  <c r="BG2442" i="7" s="1"/>
  <c r="BH2442" i="7" s="1"/>
  <c r="BF2443" i="7"/>
  <c r="BG2443" i="7" s="1"/>
  <c r="BH2443" i="7" s="1"/>
  <c r="BF2444" i="7"/>
  <c r="BG2444" i="7" s="1"/>
  <c r="BH2444" i="7" s="1"/>
  <c r="BF2445" i="7"/>
  <c r="BG2445" i="7" s="1"/>
  <c r="BH2445" i="7" s="1"/>
  <c r="BF2446" i="7"/>
  <c r="BG2446" i="7" s="1"/>
  <c r="BH2446" i="7" s="1"/>
  <c r="BF2447" i="7"/>
  <c r="BG2447" i="7" s="1"/>
  <c r="BH2447" i="7" s="1"/>
  <c r="BF2448" i="7"/>
  <c r="BG2448" i="7" s="1"/>
  <c r="BH2448" i="7" s="1"/>
  <c r="BF2449" i="7"/>
  <c r="BG2449" i="7" s="1"/>
  <c r="BH2449" i="7" s="1"/>
  <c r="BF2450" i="7"/>
  <c r="BG2450" i="7" s="1"/>
  <c r="BH2450" i="7" s="1"/>
  <c r="BF2451" i="7"/>
  <c r="BG2451" i="7" s="1"/>
  <c r="BH2451" i="7" s="1"/>
  <c r="BF2452" i="7"/>
  <c r="BG2452" i="7" s="1"/>
  <c r="BH2452" i="7" s="1"/>
  <c r="BF2453" i="7"/>
  <c r="BG2453" i="7" s="1"/>
  <c r="BH2453" i="7" s="1"/>
  <c r="BF2454" i="7"/>
  <c r="BG2454" i="7" s="1"/>
  <c r="BH2454" i="7" s="1"/>
  <c r="BF2455" i="7"/>
  <c r="BG2455" i="7" s="1"/>
  <c r="BH2455" i="7" s="1"/>
  <c r="BF2456" i="7"/>
  <c r="BG2456" i="7" s="1"/>
  <c r="BH2456" i="7" s="1"/>
  <c r="BF2457" i="7"/>
  <c r="BG2457" i="7" s="1"/>
  <c r="BH2457" i="7" s="1"/>
  <c r="BF2458" i="7"/>
  <c r="BG2458" i="7" s="1"/>
  <c r="BH2458" i="7" s="1"/>
  <c r="BF2459" i="7"/>
  <c r="BG2459" i="7" s="1"/>
  <c r="BH2459" i="7" s="1"/>
  <c r="BF2460" i="7"/>
  <c r="BG2460" i="7" s="1"/>
  <c r="BH2460" i="7" s="1"/>
  <c r="BF2461" i="7"/>
  <c r="BG2461" i="7" s="1"/>
  <c r="BH2461" i="7" s="1"/>
  <c r="BF2462" i="7"/>
  <c r="BG2462" i="7" s="1"/>
  <c r="BH2462" i="7" s="1"/>
  <c r="BF2463" i="7"/>
  <c r="BG2463" i="7" s="1"/>
  <c r="BH2463" i="7" s="1"/>
  <c r="BF2464" i="7"/>
  <c r="BG2464" i="7" s="1"/>
  <c r="BH2464" i="7" s="1"/>
  <c r="BF2465" i="7"/>
  <c r="BG2465" i="7" s="1"/>
  <c r="BH2465" i="7" s="1"/>
  <c r="BF2466" i="7"/>
  <c r="BG2466" i="7" s="1"/>
  <c r="BH2466" i="7" s="1"/>
  <c r="BF2467" i="7"/>
  <c r="BG2467" i="7" s="1"/>
  <c r="BH2467" i="7" s="1"/>
  <c r="BF2468" i="7"/>
  <c r="BG2468" i="7" s="1"/>
  <c r="BH2468" i="7" s="1"/>
  <c r="BF2469" i="7"/>
  <c r="BG2469" i="7" s="1"/>
  <c r="BH2469" i="7" s="1"/>
  <c r="BF2470" i="7"/>
  <c r="BG2470" i="7" s="1"/>
  <c r="BH2470" i="7" s="1"/>
  <c r="BF2471" i="7"/>
  <c r="BG2471" i="7" s="1"/>
  <c r="BH2471" i="7" s="1"/>
  <c r="BF2472" i="7"/>
  <c r="BG2472" i="7" s="1"/>
  <c r="BH2472" i="7" s="1"/>
  <c r="BF2473" i="7"/>
  <c r="BG2473" i="7" s="1"/>
  <c r="BH2473" i="7" s="1"/>
  <c r="BF2474" i="7"/>
  <c r="BG2474" i="7" s="1"/>
  <c r="BH2474" i="7" s="1"/>
  <c r="BF2475" i="7"/>
  <c r="BG2475" i="7" s="1"/>
  <c r="BH2475" i="7" s="1"/>
  <c r="BF2476" i="7"/>
  <c r="BG2476" i="7" s="1"/>
  <c r="BH2476" i="7" s="1"/>
  <c r="BF2477" i="7"/>
  <c r="BG2477" i="7" s="1"/>
  <c r="BH2477" i="7" s="1"/>
  <c r="BF2478" i="7"/>
  <c r="BG2478" i="7" s="1"/>
  <c r="BH2478" i="7" s="1"/>
  <c r="BF2479" i="7"/>
  <c r="BG2479" i="7" s="1"/>
  <c r="BH2479" i="7" s="1"/>
  <c r="BF2480" i="7"/>
  <c r="BG2480" i="7" s="1"/>
  <c r="BH2480" i="7" s="1"/>
  <c r="BF2481" i="7"/>
  <c r="BG2481" i="7" s="1"/>
  <c r="BH2481" i="7" s="1"/>
  <c r="BF2482" i="7"/>
  <c r="BG2482" i="7" s="1"/>
  <c r="BH2482" i="7" s="1"/>
  <c r="BF2483" i="7"/>
  <c r="BG2483" i="7" s="1"/>
  <c r="BH2483" i="7" s="1"/>
  <c r="BF2484" i="7"/>
  <c r="BG2484" i="7" s="1"/>
  <c r="BH2484" i="7" s="1"/>
  <c r="BF2485" i="7"/>
  <c r="BG2485" i="7" s="1"/>
  <c r="BH2485" i="7" s="1"/>
  <c r="BF2486" i="7"/>
  <c r="BG2486" i="7" s="1"/>
  <c r="BH2486" i="7" s="1"/>
  <c r="BF2487" i="7"/>
  <c r="BG2487" i="7" s="1"/>
  <c r="BH2487" i="7" s="1"/>
  <c r="BF2488" i="7"/>
  <c r="BG2488" i="7" s="1"/>
  <c r="BH2488" i="7" s="1"/>
  <c r="BF2489" i="7"/>
  <c r="BG2489" i="7" s="1"/>
  <c r="BH2489" i="7" s="1"/>
  <c r="BF2490" i="7"/>
  <c r="BG2490" i="7" s="1"/>
  <c r="BH2490" i="7" s="1"/>
  <c r="BF2491" i="7"/>
  <c r="BG2491" i="7" s="1"/>
  <c r="BH2491" i="7" s="1"/>
  <c r="BF2492" i="7"/>
  <c r="BG2492" i="7" s="1"/>
  <c r="BH2492" i="7" s="1"/>
  <c r="BF2493" i="7"/>
  <c r="BG2493" i="7" s="1"/>
  <c r="BH2493" i="7" s="1"/>
  <c r="BF2494" i="7"/>
  <c r="BG2494" i="7" s="1"/>
  <c r="BH2494" i="7" s="1"/>
  <c r="BF2495" i="7"/>
  <c r="BG2495" i="7" s="1"/>
  <c r="BH2495" i="7" s="1"/>
  <c r="BF2496" i="7"/>
  <c r="BG2496" i="7" s="1"/>
  <c r="BH2496" i="7" s="1"/>
  <c r="BF2497" i="7"/>
  <c r="BG2497" i="7" s="1"/>
  <c r="BH2497" i="7" s="1"/>
  <c r="BF2498" i="7"/>
  <c r="BG2498" i="7" s="1"/>
  <c r="BH2498" i="7" s="1"/>
  <c r="BF2499" i="7"/>
  <c r="BG2499" i="7" s="1"/>
  <c r="BH2499" i="7" s="1"/>
  <c r="BF2500" i="7"/>
  <c r="BG2500" i="7" s="1"/>
  <c r="BH2500" i="7" s="1"/>
  <c r="BF2501" i="7"/>
  <c r="BG2501" i="7" s="1"/>
  <c r="BH2501" i="7" s="1"/>
  <c r="BF2502" i="7"/>
  <c r="BG2502" i="7" s="1"/>
  <c r="BH2502" i="7" s="1"/>
  <c r="BF2503" i="7"/>
  <c r="BG2503" i="7" s="1"/>
  <c r="BH2503" i="7" s="1"/>
  <c r="BF2504" i="7"/>
  <c r="BG2504" i="7" s="1"/>
  <c r="BH2504" i="7" s="1"/>
  <c r="BF2505" i="7"/>
  <c r="BG2505" i="7" s="1"/>
  <c r="BH2505" i="7" s="1"/>
  <c r="BF2506" i="7"/>
  <c r="BG2506" i="7" s="1"/>
  <c r="BH2506" i="7" s="1"/>
  <c r="BF2507" i="7"/>
  <c r="BG2507" i="7" s="1"/>
  <c r="BH2507" i="7" s="1"/>
  <c r="BF2508" i="7"/>
  <c r="BG2508" i="7" s="1"/>
  <c r="BH2508" i="7" s="1"/>
  <c r="BF2509" i="7"/>
  <c r="BG2509" i="7" s="1"/>
  <c r="BH2509" i="7" s="1"/>
  <c r="BF2510" i="7"/>
  <c r="BG2510" i="7" s="1"/>
  <c r="BH2510" i="7" s="1"/>
  <c r="BF2511" i="7"/>
  <c r="BG2511" i="7" s="1"/>
  <c r="BH2511" i="7" s="1"/>
  <c r="BF2512" i="7"/>
  <c r="BG2512" i="7" s="1"/>
  <c r="BH2512" i="7" s="1"/>
  <c r="BF2513" i="7"/>
  <c r="BG2513" i="7" s="1"/>
  <c r="BH2513" i="7" s="1"/>
  <c r="BF2514" i="7"/>
  <c r="BG2514" i="7" s="1"/>
  <c r="BH2514" i="7" s="1"/>
  <c r="BF2515" i="7"/>
  <c r="BG2515" i="7" s="1"/>
  <c r="BH2515" i="7" s="1"/>
  <c r="BF2516" i="7"/>
  <c r="BG2516" i="7" s="1"/>
  <c r="BH2516" i="7" s="1"/>
  <c r="BF2517" i="7"/>
  <c r="BG2517" i="7" s="1"/>
  <c r="BH2517" i="7" s="1"/>
  <c r="BF2518" i="7"/>
  <c r="BG2518" i="7" s="1"/>
  <c r="BH2518" i="7" s="1"/>
  <c r="BF2519" i="7"/>
  <c r="BG2519" i="7" s="1"/>
  <c r="BH2519" i="7" s="1"/>
  <c r="BF2520" i="7"/>
  <c r="BG2520" i="7" s="1"/>
  <c r="BH2520" i="7" s="1"/>
  <c r="BF2521" i="7"/>
  <c r="BG2521" i="7" s="1"/>
  <c r="BH2521" i="7" s="1"/>
  <c r="BF2522" i="7"/>
  <c r="BG2522" i="7" s="1"/>
  <c r="BH2522" i="7" s="1"/>
  <c r="BF2523" i="7"/>
  <c r="BG2523" i="7" s="1"/>
  <c r="BH2523" i="7" s="1"/>
  <c r="BF2524" i="7"/>
  <c r="BG2524" i="7" s="1"/>
  <c r="BH2524" i="7" s="1"/>
  <c r="BF2525" i="7"/>
  <c r="BG2525" i="7" s="1"/>
  <c r="BH2525" i="7" s="1"/>
  <c r="BF2526" i="7"/>
  <c r="BG2526" i="7" s="1"/>
  <c r="BH2526" i="7" s="1"/>
  <c r="BF2527" i="7"/>
  <c r="BG2527" i="7" s="1"/>
  <c r="BH2527" i="7" s="1"/>
  <c r="BF2528" i="7"/>
  <c r="BG2528" i="7" s="1"/>
  <c r="BH2528" i="7" s="1"/>
  <c r="BF2529" i="7"/>
  <c r="BG2529" i="7" s="1"/>
  <c r="BH2529" i="7" s="1"/>
  <c r="BF2530" i="7"/>
  <c r="BG2530" i="7" s="1"/>
  <c r="BH2530" i="7" s="1"/>
  <c r="BF2531" i="7"/>
  <c r="BG2531" i="7" s="1"/>
  <c r="BH2531" i="7" s="1"/>
  <c r="BF2532" i="7"/>
  <c r="BG2532" i="7" s="1"/>
  <c r="BH2532" i="7" s="1"/>
  <c r="BF2533" i="7"/>
  <c r="BG2533" i="7" s="1"/>
  <c r="BH2533" i="7" s="1"/>
  <c r="BF2534" i="7"/>
  <c r="BG2534" i="7" s="1"/>
  <c r="BH2534" i="7" s="1"/>
  <c r="BF2535" i="7"/>
  <c r="BG2535" i="7" s="1"/>
  <c r="BH2535" i="7" s="1"/>
  <c r="BF2536" i="7"/>
  <c r="BG2536" i="7" s="1"/>
  <c r="BH2536" i="7" s="1"/>
  <c r="BF2537" i="7"/>
  <c r="BG2537" i="7" s="1"/>
  <c r="BH2537" i="7" s="1"/>
  <c r="BF2538" i="7"/>
  <c r="BG2538" i="7" s="1"/>
  <c r="BH2538" i="7" s="1"/>
  <c r="BF2539" i="7"/>
  <c r="BG2539" i="7" s="1"/>
  <c r="BH2539" i="7" s="1"/>
  <c r="BF2540" i="7"/>
  <c r="BG2540" i="7" s="1"/>
  <c r="BH2540" i="7" s="1"/>
  <c r="BF2541" i="7"/>
  <c r="BG2541" i="7" s="1"/>
  <c r="BH2541" i="7" s="1"/>
  <c r="BF2542" i="7"/>
  <c r="BG2542" i="7" s="1"/>
  <c r="BH2542" i="7" s="1"/>
  <c r="BF2543" i="7"/>
  <c r="BG2543" i="7" s="1"/>
  <c r="BH2543" i="7" s="1"/>
  <c r="BF2544" i="7"/>
  <c r="BG2544" i="7" s="1"/>
  <c r="BH2544" i="7" s="1"/>
  <c r="BF2545" i="7"/>
  <c r="BG2545" i="7" s="1"/>
  <c r="BH2545" i="7" s="1"/>
  <c r="BF2546" i="7"/>
  <c r="BG2546" i="7" s="1"/>
  <c r="BH2546" i="7" s="1"/>
  <c r="BF2547" i="7"/>
  <c r="BG2547" i="7" s="1"/>
  <c r="BH2547" i="7" s="1"/>
  <c r="BF2548" i="7"/>
  <c r="BG2548" i="7" s="1"/>
  <c r="BH2548" i="7" s="1"/>
  <c r="BF2549" i="7"/>
  <c r="BG2549" i="7" s="1"/>
  <c r="BH2549" i="7" s="1"/>
  <c r="BF2550" i="7"/>
  <c r="BG2550" i="7" s="1"/>
  <c r="BH2550" i="7" s="1"/>
  <c r="BF2551" i="7"/>
  <c r="BG2551" i="7" s="1"/>
  <c r="BH2551" i="7" s="1"/>
  <c r="BF2552" i="7"/>
  <c r="BG2552" i="7" s="1"/>
  <c r="BH2552" i="7" s="1"/>
  <c r="BF2553" i="7"/>
  <c r="BG2553" i="7" s="1"/>
  <c r="BH2553" i="7" s="1"/>
  <c r="BF2554" i="7"/>
  <c r="BG2554" i="7" s="1"/>
  <c r="BH2554" i="7" s="1"/>
  <c r="BF2555" i="7"/>
  <c r="BG2555" i="7" s="1"/>
  <c r="BH2555" i="7" s="1"/>
  <c r="BF2556" i="7"/>
  <c r="BG2556" i="7" s="1"/>
  <c r="BH2556" i="7" s="1"/>
  <c r="BF2557" i="7"/>
  <c r="BG2557" i="7" s="1"/>
  <c r="BH2557" i="7" s="1"/>
  <c r="BF2558" i="7"/>
  <c r="BG2558" i="7" s="1"/>
  <c r="BH2558" i="7" s="1"/>
  <c r="BF2559" i="7"/>
  <c r="BG2559" i="7" s="1"/>
  <c r="BH2559" i="7" s="1"/>
  <c r="BF2560" i="7"/>
  <c r="BG2560" i="7" s="1"/>
  <c r="BH2560" i="7" s="1"/>
  <c r="BF2561" i="7"/>
  <c r="BG2561" i="7" s="1"/>
  <c r="BH2561" i="7" s="1"/>
  <c r="BF2562" i="7"/>
  <c r="BG2562" i="7" s="1"/>
  <c r="BH2562" i="7" s="1"/>
  <c r="BF2563" i="7"/>
  <c r="BG2563" i="7" s="1"/>
  <c r="BH2563" i="7" s="1"/>
  <c r="BF2564" i="7"/>
  <c r="BG2564" i="7" s="1"/>
  <c r="BH2564" i="7" s="1"/>
  <c r="BF2565" i="7"/>
  <c r="BG2565" i="7" s="1"/>
  <c r="BH2565" i="7" s="1"/>
  <c r="BF2566" i="7"/>
  <c r="BG2566" i="7" s="1"/>
  <c r="BH2566" i="7" s="1"/>
  <c r="BF2567" i="7"/>
  <c r="BG2567" i="7" s="1"/>
  <c r="BH2567" i="7" s="1"/>
  <c r="BF2568" i="7"/>
  <c r="BG2568" i="7" s="1"/>
  <c r="BH2568" i="7" s="1"/>
  <c r="BF2569" i="7"/>
  <c r="BG2569" i="7" s="1"/>
  <c r="BH2569" i="7" s="1"/>
  <c r="BF2570" i="7"/>
  <c r="BG2570" i="7" s="1"/>
  <c r="BH2570" i="7" s="1"/>
  <c r="BF2571" i="7"/>
  <c r="BG2571" i="7" s="1"/>
  <c r="BH2571" i="7" s="1"/>
  <c r="BF2572" i="7"/>
  <c r="BG2572" i="7" s="1"/>
  <c r="BH2572" i="7" s="1"/>
  <c r="BF2573" i="7"/>
  <c r="BG2573" i="7" s="1"/>
  <c r="BH2573" i="7" s="1"/>
  <c r="BF2574" i="7"/>
  <c r="BG2574" i="7" s="1"/>
  <c r="BH2574" i="7" s="1"/>
  <c r="BF2575" i="7"/>
  <c r="BG2575" i="7" s="1"/>
  <c r="BH2575" i="7" s="1"/>
  <c r="BF2576" i="7"/>
  <c r="BG2576" i="7" s="1"/>
  <c r="BH2576" i="7" s="1"/>
  <c r="BF2577" i="7"/>
  <c r="BG2577" i="7" s="1"/>
  <c r="BH2577" i="7" s="1"/>
  <c r="BF2578" i="7"/>
  <c r="BG2578" i="7" s="1"/>
  <c r="BH2578" i="7" s="1"/>
  <c r="BF2579" i="7"/>
  <c r="BG2579" i="7" s="1"/>
  <c r="BH2579" i="7" s="1"/>
  <c r="BF2580" i="7"/>
  <c r="BG2580" i="7" s="1"/>
  <c r="BH2580" i="7" s="1"/>
  <c r="BF2581" i="7"/>
  <c r="BG2581" i="7" s="1"/>
  <c r="BH2581" i="7" s="1"/>
  <c r="BF2582" i="7"/>
  <c r="BG2582" i="7" s="1"/>
  <c r="BH2582" i="7" s="1"/>
  <c r="BF2583" i="7"/>
  <c r="BG2583" i="7" s="1"/>
  <c r="BH2583" i="7" s="1"/>
  <c r="BF2584" i="7"/>
  <c r="BG2584" i="7" s="1"/>
  <c r="BH2584" i="7" s="1"/>
  <c r="BF2585" i="7"/>
  <c r="BG2585" i="7" s="1"/>
  <c r="BH2585" i="7" s="1"/>
  <c r="BF2586" i="7"/>
  <c r="BG2586" i="7" s="1"/>
  <c r="BH2586" i="7" s="1"/>
  <c r="BF2587" i="7"/>
  <c r="BG2587" i="7" s="1"/>
  <c r="BH2587" i="7" s="1"/>
  <c r="BF2588" i="7"/>
  <c r="BG2588" i="7" s="1"/>
  <c r="BH2588" i="7" s="1"/>
  <c r="BF2589" i="7"/>
  <c r="BG2589" i="7" s="1"/>
  <c r="BH2589" i="7" s="1"/>
  <c r="BF2590" i="7"/>
  <c r="BG2590" i="7" s="1"/>
  <c r="BH2590" i="7" s="1"/>
  <c r="BF2591" i="7"/>
  <c r="BG2591" i="7" s="1"/>
  <c r="BH2591" i="7" s="1"/>
  <c r="BF2592" i="7"/>
  <c r="BG2592" i="7" s="1"/>
  <c r="BH2592" i="7" s="1"/>
  <c r="BF2593" i="7"/>
  <c r="BG2593" i="7" s="1"/>
  <c r="BH2593" i="7" s="1"/>
  <c r="BF2594" i="7"/>
  <c r="BG2594" i="7" s="1"/>
  <c r="BH2594" i="7" s="1"/>
  <c r="BF2595" i="7"/>
  <c r="BG2595" i="7" s="1"/>
  <c r="BH2595" i="7" s="1"/>
  <c r="BF2596" i="7"/>
  <c r="BG2596" i="7" s="1"/>
  <c r="BH2596" i="7" s="1"/>
  <c r="BF2597" i="7"/>
  <c r="BG2597" i="7" s="1"/>
  <c r="BH2597" i="7" s="1"/>
  <c r="BF2598" i="7"/>
  <c r="BG2598" i="7" s="1"/>
  <c r="BH2598" i="7" s="1"/>
  <c r="BF2599" i="7"/>
  <c r="BG2599" i="7" s="1"/>
  <c r="BH2599" i="7" s="1"/>
  <c r="BF2600" i="7"/>
  <c r="BG2600" i="7" s="1"/>
  <c r="BH2600" i="7" s="1"/>
  <c r="BF2601" i="7"/>
  <c r="BG2601" i="7" s="1"/>
  <c r="BH2601" i="7" s="1"/>
  <c r="BF2602" i="7"/>
  <c r="BG2602" i="7" s="1"/>
  <c r="BH2602" i="7" s="1"/>
  <c r="BF2603" i="7"/>
  <c r="BG2603" i="7" s="1"/>
  <c r="BH2603" i="7" s="1"/>
  <c r="BF2604" i="7"/>
  <c r="BG2604" i="7" s="1"/>
  <c r="BH2604" i="7" s="1"/>
  <c r="BF2605" i="7"/>
  <c r="BG2605" i="7" s="1"/>
  <c r="BH2605" i="7" s="1"/>
  <c r="BF2606" i="7"/>
  <c r="BG2606" i="7" s="1"/>
  <c r="BH2606" i="7" s="1"/>
  <c r="BF2607" i="7"/>
  <c r="BG2607" i="7" s="1"/>
  <c r="BH2607" i="7" s="1"/>
  <c r="BF2608" i="7"/>
  <c r="BG2608" i="7" s="1"/>
  <c r="BH2608" i="7" s="1"/>
  <c r="BF2609" i="7"/>
  <c r="BG2609" i="7" s="1"/>
  <c r="BH2609" i="7" s="1"/>
  <c r="BF2610" i="7"/>
  <c r="BG2610" i="7" s="1"/>
  <c r="BH2610" i="7" s="1"/>
  <c r="BF2611" i="7"/>
  <c r="BG2611" i="7" s="1"/>
  <c r="BH2611" i="7" s="1"/>
  <c r="BF2612" i="7"/>
  <c r="BG2612" i="7" s="1"/>
  <c r="BH2612" i="7" s="1"/>
  <c r="BF2613" i="7"/>
  <c r="BG2613" i="7" s="1"/>
  <c r="BH2613" i="7" s="1"/>
  <c r="BF2614" i="7"/>
  <c r="BG2614" i="7" s="1"/>
  <c r="BH2614" i="7" s="1"/>
  <c r="BF2615" i="7"/>
  <c r="BG2615" i="7" s="1"/>
  <c r="BH2615" i="7" s="1"/>
  <c r="BF2616" i="7"/>
  <c r="BG2616" i="7" s="1"/>
  <c r="BH2616" i="7" s="1"/>
  <c r="BF2617" i="7"/>
  <c r="BG2617" i="7" s="1"/>
  <c r="BH2617" i="7" s="1"/>
  <c r="BF2618" i="7"/>
  <c r="BG2618" i="7" s="1"/>
  <c r="BH2618" i="7" s="1"/>
  <c r="BF2619" i="7"/>
  <c r="BG2619" i="7" s="1"/>
  <c r="BH2619" i="7" s="1"/>
  <c r="BF2620" i="7"/>
  <c r="BG2620" i="7" s="1"/>
  <c r="BH2620" i="7" s="1"/>
  <c r="BF2621" i="7"/>
  <c r="BG2621" i="7" s="1"/>
  <c r="BH2621" i="7" s="1"/>
  <c r="BF2622" i="7"/>
  <c r="BG2622" i="7" s="1"/>
  <c r="BH2622" i="7" s="1"/>
  <c r="BF2623" i="7"/>
  <c r="BG2623" i="7" s="1"/>
  <c r="BH2623" i="7" s="1"/>
  <c r="BF2624" i="7"/>
  <c r="BG2624" i="7" s="1"/>
  <c r="BH2624" i="7" s="1"/>
  <c r="BF2625" i="7"/>
  <c r="BG2625" i="7" s="1"/>
  <c r="BH2625" i="7" s="1"/>
  <c r="BF2626" i="7"/>
  <c r="BG2626" i="7" s="1"/>
  <c r="BH2626" i="7" s="1"/>
  <c r="BF2627" i="7"/>
  <c r="BG2627" i="7" s="1"/>
  <c r="BH2627" i="7" s="1"/>
  <c r="BF2628" i="7"/>
  <c r="BG2628" i="7" s="1"/>
  <c r="BH2628" i="7" s="1"/>
  <c r="BF2629" i="7"/>
  <c r="BG2629" i="7" s="1"/>
  <c r="BH2629" i="7" s="1"/>
  <c r="BF2630" i="7"/>
  <c r="BG2630" i="7" s="1"/>
  <c r="BH2630" i="7" s="1"/>
  <c r="BF2631" i="7"/>
  <c r="BG2631" i="7" s="1"/>
  <c r="BH2631" i="7" s="1"/>
  <c r="BF2632" i="7"/>
  <c r="BG2632" i="7" s="1"/>
  <c r="BH2632" i="7" s="1"/>
  <c r="BF2633" i="7"/>
  <c r="BG2633" i="7" s="1"/>
  <c r="BH2633" i="7" s="1"/>
  <c r="BF2634" i="7"/>
  <c r="BG2634" i="7" s="1"/>
  <c r="BH2634" i="7" s="1"/>
  <c r="BF2635" i="7"/>
  <c r="BG2635" i="7" s="1"/>
  <c r="BH2635" i="7" s="1"/>
  <c r="BF2636" i="7"/>
  <c r="BG2636" i="7" s="1"/>
  <c r="BH2636" i="7" s="1"/>
  <c r="BF2637" i="7"/>
  <c r="BG2637" i="7" s="1"/>
  <c r="BH2637" i="7" s="1"/>
  <c r="BF2638" i="7"/>
  <c r="BG2638" i="7" s="1"/>
  <c r="BH2638" i="7" s="1"/>
  <c r="BF2639" i="7"/>
  <c r="BG2639" i="7" s="1"/>
  <c r="BH2639" i="7" s="1"/>
  <c r="BF2640" i="7"/>
  <c r="BG2640" i="7" s="1"/>
  <c r="BH2640" i="7" s="1"/>
  <c r="BF2641" i="7"/>
  <c r="BG2641" i="7" s="1"/>
  <c r="BH2641" i="7" s="1"/>
  <c r="BF2642" i="7"/>
  <c r="BG2642" i="7" s="1"/>
  <c r="BH2642" i="7" s="1"/>
  <c r="BF2643" i="7"/>
  <c r="BG2643" i="7" s="1"/>
  <c r="BH2643" i="7" s="1"/>
  <c r="BF2644" i="7"/>
  <c r="BG2644" i="7" s="1"/>
  <c r="BH2644" i="7" s="1"/>
  <c r="BF2645" i="7"/>
  <c r="BG2645" i="7" s="1"/>
  <c r="BH2645" i="7" s="1"/>
  <c r="BF2646" i="7"/>
  <c r="BG2646" i="7" s="1"/>
  <c r="BH2646" i="7" s="1"/>
  <c r="BF2647" i="7"/>
  <c r="BG2647" i="7" s="1"/>
  <c r="BH2647" i="7" s="1"/>
  <c r="BF2648" i="7"/>
  <c r="BG2648" i="7" s="1"/>
  <c r="BH2648" i="7" s="1"/>
  <c r="BF2649" i="7"/>
  <c r="BG2649" i="7" s="1"/>
  <c r="BH2649" i="7" s="1"/>
  <c r="BF2650" i="7"/>
  <c r="BG2650" i="7" s="1"/>
  <c r="BH2650" i="7" s="1"/>
  <c r="BF2651" i="7"/>
  <c r="BG2651" i="7" s="1"/>
  <c r="BH2651" i="7" s="1"/>
  <c r="BF2652" i="7"/>
  <c r="BG2652" i="7" s="1"/>
  <c r="BH2652" i="7" s="1"/>
  <c r="BF2653" i="7"/>
  <c r="BG2653" i="7" s="1"/>
  <c r="BH2653" i="7" s="1"/>
  <c r="BF2654" i="7"/>
  <c r="BG2654" i="7" s="1"/>
  <c r="BH2654" i="7" s="1"/>
  <c r="BF2655" i="7"/>
  <c r="BG2655" i="7" s="1"/>
  <c r="BH2655" i="7" s="1"/>
  <c r="BF2656" i="7"/>
  <c r="BG2656" i="7" s="1"/>
  <c r="BH2656" i="7" s="1"/>
  <c r="BF2657" i="7"/>
  <c r="BG2657" i="7" s="1"/>
  <c r="BH2657" i="7" s="1"/>
  <c r="BF2658" i="7"/>
  <c r="BG2658" i="7" s="1"/>
  <c r="BH2658" i="7" s="1"/>
  <c r="BF2659" i="7"/>
  <c r="BG2659" i="7" s="1"/>
  <c r="BH2659" i="7" s="1"/>
  <c r="BF2660" i="7"/>
  <c r="BG2660" i="7" s="1"/>
  <c r="BH2660" i="7" s="1"/>
  <c r="BF2661" i="7"/>
  <c r="BG2661" i="7" s="1"/>
  <c r="BH2661" i="7" s="1"/>
  <c r="BF2662" i="7"/>
  <c r="BG2662" i="7" s="1"/>
  <c r="BH2662" i="7" s="1"/>
  <c r="BF2663" i="7"/>
  <c r="BG2663" i="7" s="1"/>
  <c r="BH2663" i="7" s="1"/>
  <c r="BF2664" i="7"/>
  <c r="BG2664" i="7" s="1"/>
  <c r="BH2664" i="7" s="1"/>
  <c r="BF2665" i="7"/>
  <c r="BG2665" i="7" s="1"/>
  <c r="BH2665" i="7" s="1"/>
  <c r="BF2666" i="7"/>
  <c r="BG2666" i="7" s="1"/>
  <c r="BH2666" i="7" s="1"/>
  <c r="BF2667" i="7"/>
  <c r="BG2667" i="7" s="1"/>
  <c r="BH2667" i="7" s="1"/>
  <c r="BF2668" i="7"/>
  <c r="BG2668" i="7" s="1"/>
  <c r="BH2668" i="7" s="1"/>
  <c r="BF2669" i="7"/>
  <c r="BG2669" i="7" s="1"/>
  <c r="BH2669" i="7" s="1"/>
  <c r="BF2670" i="7"/>
  <c r="BG2670" i="7" s="1"/>
  <c r="BH2670" i="7" s="1"/>
  <c r="BF2671" i="7"/>
  <c r="BG2671" i="7" s="1"/>
  <c r="BH2671" i="7" s="1"/>
  <c r="BF2672" i="7"/>
  <c r="BG2672" i="7" s="1"/>
  <c r="BH2672" i="7" s="1"/>
  <c r="BF2673" i="7"/>
  <c r="BG2673" i="7" s="1"/>
  <c r="BH2673" i="7" s="1"/>
  <c r="BF2674" i="7"/>
  <c r="BG2674" i="7" s="1"/>
  <c r="BH2674" i="7" s="1"/>
  <c r="BF2675" i="7"/>
  <c r="BG2675" i="7" s="1"/>
  <c r="BH2675" i="7" s="1"/>
  <c r="BF2676" i="7"/>
  <c r="BG2676" i="7" s="1"/>
  <c r="BH2676" i="7" s="1"/>
  <c r="BF2677" i="7"/>
  <c r="BG2677" i="7" s="1"/>
  <c r="BH2677" i="7" s="1"/>
  <c r="BF2678" i="7"/>
  <c r="BG2678" i="7" s="1"/>
  <c r="BH2678" i="7" s="1"/>
  <c r="BF2679" i="7"/>
  <c r="BG2679" i="7" s="1"/>
  <c r="BH2679" i="7" s="1"/>
  <c r="BF2680" i="7"/>
  <c r="BG2680" i="7" s="1"/>
  <c r="BH2680" i="7" s="1"/>
  <c r="BF2681" i="7"/>
  <c r="BG2681" i="7" s="1"/>
  <c r="BH2681" i="7" s="1"/>
  <c r="BF2682" i="7"/>
  <c r="BG2682" i="7" s="1"/>
  <c r="BH2682" i="7" s="1"/>
  <c r="BF2683" i="7"/>
  <c r="BG2683" i="7" s="1"/>
  <c r="BH2683" i="7" s="1"/>
  <c r="BF2684" i="7"/>
  <c r="BG2684" i="7" s="1"/>
  <c r="BH2684" i="7" s="1"/>
  <c r="BF2685" i="7"/>
  <c r="BG2685" i="7" s="1"/>
  <c r="BH2685" i="7" s="1"/>
  <c r="BF2686" i="7"/>
  <c r="BG2686" i="7" s="1"/>
  <c r="BH2686" i="7" s="1"/>
  <c r="BF2687" i="7"/>
  <c r="BG2687" i="7" s="1"/>
  <c r="BH2687" i="7" s="1"/>
  <c r="BF2688" i="7"/>
  <c r="BG2688" i="7" s="1"/>
  <c r="BH2688" i="7" s="1"/>
  <c r="BF2689" i="7"/>
  <c r="BG2689" i="7" s="1"/>
  <c r="BH2689" i="7" s="1"/>
  <c r="BF2690" i="7"/>
  <c r="BG2690" i="7" s="1"/>
  <c r="BH2690" i="7" s="1"/>
  <c r="BF2691" i="7"/>
  <c r="BG2691" i="7" s="1"/>
  <c r="BH2691" i="7" s="1"/>
  <c r="BF2692" i="7"/>
  <c r="BG2692" i="7" s="1"/>
  <c r="BH2692" i="7" s="1"/>
  <c r="BF2693" i="7"/>
  <c r="BG2693" i="7" s="1"/>
  <c r="BH2693" i="7" s="1"/>
  <c r="BF2694" i="7"/>
  <c r="BG2694" i="7" s="1"/>
  <c r="BH2694" i="7" s="1"/>
  <c r="BF2695" i="7"/>
  <c r="BG2695" i="7" s="1"/>
  <c r="BH2695" i="7" s="1"/>
  <c r="BF2696" i="7"/>
  <c r="BG2696" i="7" s="1"/>
  <c r="BH2696" i="7" s="1"/>
  <c r="BF2697" i="7"/>
  <c r="BG2697" i="7" s="1"/>
  <c r="BH2697" i="7" s="1"/>
  <c r="BF2698" i="7"/>
  <c r="BG2698" i="7" s="1"/>
  <c r="BH2698" i="7" s="1"/>
  <c r="BF2699" i="7"/>
  <c r="BG2699" i="7" s="1"/>
  <c r="BH2699" i="7" s="1"/>
  <c r="BF2700" i="7"/>
  <c r="BG2700" i="7" s="1"/>
  <c r="BH2700" i="7" s="1"/>
  <c r="BF2701" i="7"/>
  <c r="BG2701" i="7" s="1"/>
  <c r="BH2701" i="7" s="1"/>
  <c r="BF2702" i="7"/>
  <c r="BG2702" i="7" s="1"/>
  <c r="BH2702" i="7" s="1"/>
  <c r="BF2703" i="7"/>
  <c r="BG2703" i="7" s="1"/>
  <c r="BH2703" i="7" s="1"/>
  <c r="BF2704" i="7"/>
  <c r="BG2704" i="7" s="1"/>
  <c r="BH2704" i="7" s="1"/>
  <c r="BF2705" i="7"/>
  <c r="BG2705" i="7" s="1"/>
  <c r="BH2705" i="7" s="1"/>
  <c r="BF2706" i="7"/>
  <c r="BG2706" i="7" s="1"/>
  <c r="BH2706" i="7" s="1"/>
  <c r="BF2707" i="7"/>
  <c r="BG2707" i="7" s="1"/>
  <c r="BH2707" i="7" s="1"/>
  <c r="BF2708" i="7"/>
  <c r="BG2708" i="7" s="1"/>
  <c r="BH2708" i="7" s="1"/>
  <c r="BF2709" i="7"/>
  <c r="BG2709" i="7" s="1"/>
  <c r="BH2709" i="7" s="1"/>
  <c r="BF2710" i="7"/>
  <c r="BG2710" i="7" s="1"/>
  <c r="BH2710" i="7" s="1"/>
  <c r="BF2711" i="7"/>
  <c r="BG2711" i="7" s="1"/>
  <c r="BH2711" i="7" s="1"/>
  <c r="BF2712" i="7"/>
  <c r="BG2712" i="7" s="1"/>
  <c r="BH2712" i="7" s="1"/>
  <c r="BF2713" i="7"/>
  <c r="BG2713" i="7" s="1"/>
  <c r="BH2713" i="7" s="1"/>
  <c r="BF2714" i="7"/>
  <c r="BG2714" i="7" s="1"/>
  <c r="BH2714" i="7" s="1"/>
  <c r="BF2715" i="7"/>
  <c r="BG2715" i="7" s="1"/>
  <c r="BH2715" i="7" s="1"/>
  <c r="BF2716" i="7"/>
  <c r="BG2716" i="7" s="1"/>
  <c r="BH2716" i="7" s="1"/>
  <c r="BF2717" i="7"/>
  <c r="BG2717" i="7" s="1"/>
  <c r="BH2717" i="7" s="1"/>
  <c r="BF2718" i="7"/>
  <c r="BG2718" i="7" s="1"/>
  <c r="BH2718" i="7" s="1"/>
  <c r="BF2719" i="7"/>
  <c r="BG2719" i="7" s="1"/>
  <c r="BH2719" i="7" s="1"/>
  <c r="BF2720" i="7"/>
  <c r="BG2720" i="7" s="1"/>
  <c r="BH2720" i="7" s="1"/>
  <c r="BF2721" i="7"/>
  <c r="BG2721" i="7" s="1"/>
  <c r="BH2721" i="7" s="1"/>
  <c r="BF2722" i="7"/>
  <c r="BG2722" i="7" s="1"/>
  <c r="BH2722" i="7" s="1"/>
  <c r="BF2723" i="7"/>
  <c r="BG2723" i="7" s="1"/>
  <c r="BH2723" i="7" s="1"/>
  <c r="BF2724" i="7"/>
  <c r="BG2724" i="7" s="1"/>
  <c r="BH2724" i="7" s="1"/>
  <c r="BF2725" i="7"/>
  <c r="BG2725" i="7" s="1"/>
  <c r="BH2725" i="7" s="1"/>
  <c r="BF2726" i="7"/>
  <c r="BG2726" i="7" s="1"/>
  <c r="BH2726" i="7" s="1"/>
  <c r="BF2727" i="7"/>
  <c r="BG2727" i="7" s="1"/>
  <c r="BH2727" i="7" s="1"/>
  <c r="BF2728" i="7"/>
  <c r="BG2728" i="7" s="1"/>
  <c r="BH2728" i="7" s="1"/>
  <c r="BF2729" i="7"/>
  <c r="BG2729" i="7" s="1"/>
  <c r="BH2729" i="7" s="1"/>
  <c r="BF2730" i="7"/>
  <c r="BG2730" i="7" s="1"/>
  <c r="BH2730" i="7" s="1"/>
  <c r="BF2731" i="7"/>
  <c r="BG2731" i="7" s="1"/>
  <c r="BH2731" i="7" s="1"/>
  <c r="BF2732" i="7"/>
  <c r="BG2732" i="7" s="1"/>
  <c r="BH2732" i="7" s="1"/>
  <c r="BF2733" i="7"/>
  <c r="BG2733" i="7" s="1"/>
  <c r="BH2733" i="7" s="1"/>
  <c r="BF2734" i="7"/>
  <c r="BG2734" i="7" s="1"/>
  <c r="BH2734" i="7" s="1"/>
  <c r="BF2735" i="7"/>
  <c r="BG2735" i="7" s="1"/>
  <c r="BH2735" i="7" s="1"/>
  <c r="BF2736" i="7"/>
  <c r="BG2736" i="7" s="1"/>
  <c r="BH2736" i="7" s="1"/>
  <c r="BF2737" i="7"/>
  <c r="BG2737" i="7" s="1"/>
  <c r="BH2737" i="7" s="1"/>
  <c r="BF2738" i="7"/>
  <c r="BG2738" i="7" s="1"/>
  <c r="BH2738" i="7" s="1"/>
  <c r="BF2739" i="7"/>
  <c r="BG2739" i="7" s="1"/>
  <c r="BH2739" i="7" s="1"/>
  <c r="BF2740" i="7"/>
  <c r="BG2740" i="7" s="1"/>
  <c r="BH2740" i="7" s="1"/>
  <c r="BF2741" i="7"/>
  <c r="BG2741" i="7" s="1"/>
  <c r="BH2741" i="7" s="1"/>
  <c r="BF2742" i="7"/>
  <c r="BG2742" i="7" s="1"/>
  <c r="BH2742" i="7" s="1"/>
  <c r="BF2743" i="7"/>
  <c r="BG2743" i="7" s="1"/>
  <c r="BH2743" i="7" s="1"/>
  <c r="BF2744" i="7"/>
  <c r="BG2744" i="7" s="1"/>
  <c r="BH2744" i="7" s="1"/>
  <c r="BF2745" i="7"/>
  <c r="BG2745" i="7" s="1"/>
  <c r="BH2745" i="7" s="1"/>
  <c r="BF2746" i="7"/>
  <c r="BG2746" i="7" s="1"/>
  <c r="BH2746" i="7" s="1"/>
  <c r="BF2747" i="7"/>
  <c r="BG2747" i="7" s="1"/>
  <c r="BH2747" i="7" s="1"/>
  <c r="BF2748" i="7"/>
  <c r="BG2748" i="7" s="1"/>
  <c r="BH2748" i="7" s="1"/>
  <c r="BF2749" i="7"/>
  <c r="BG2749" i="7" s="1"/>
  <c r="BH2749" i="7" s="1"/>
  <c r="BF2750" i="7"/>
  <c r="BG2750" i="7" s="1"/>
  <c r="BH2750" i="7" s="1"/>
  <c r="BF2751" i="7"/>
  <c r="BG2751" i="7" s="1"/>
  <c r="BH2751" i="7" s="1"/>
  <c r="BF2752" i="7"/>
  <c r="BG2752" i="7" s="1"/>
  <c r="BH2752" i="7" s="1"/>
  <c r="BF2753" i="7"/>
  <c r="BG2753" i="7" s="1"/>
  <c r="BH2753" i="7" s="1"/>
  <c r="BF2754" i="7"/>
  <c r="BG2754" i="7" s="1"/>
  <c r="BH2754" i="7" s="1"/>
  <c r="BF2755" i="7"/>
  <c r="BG2755" i="7" s="1"/>
  <c r="BH2755" i="7" s="1"/>
  <c r="BF2756" i="7"/>
  <c r="BG2756" i="7" s="1"/>
  <c r="BH2756" i="7" s="1"/>
  <c r="BF2757" i="7"/>
  <c r="BG2757" i="7" s="1"/>
  <c r="BH2757" i="7" s="1"/>
  <c r="BF2758" i="7"/>
  <c r="BG2758" i="7" s="1"/>
  <c r="BH2758" i="7" s="1"/>
  <c r="BF2759" i="7"/>
  <c r="BG2759" i="7" s="1"/>
  <c r="BH2759" i="7" s="1"/>
  <c r="BF2760" i="7"/>
  <c r="BG2760" i="7" s="1"/>
  <c r="BH2760" i="7" s="1"/>
  <c r="BF2761" i="7"/>
  <c r="BG2761" i="7" s="1"/>
  <c r="BH2761" i="7" s="1"/>
  <c r="BF2762" i="7"/>
  <c r="BG2762" i="7" s="1"/>
  <c r="BH2762" i="7" s="1"/>
  <c r="BF2763" i="7"/>
  <c r="BG2763" i="7" s="1"/>
  <c r="BH2763" i="7" s="1"/>
  <c r="BF2764" i="7"/>
  <c r="BG2764" i="7" s="1"/>
  <c r="BH2764" i="7" s="1"/>
  <c r="BF2765" i="7"/>
  <c r="BG2765" i="7" s="1"/>
  <c r="BH2765" i="7" s="1"/>
  <c r="BF2766" i="7"/>
  <c r="BG2766" i="7" s="1"/>
  <c r="BH2766" i="7" s="1"/>
  <c r="BF2767" i="7"/>
  <c r="BG2767" i="7" s="1"/>
  <c r="BH2767" i="7" s="1"/>
  <c r="BF2768" i="7"/>
  <c r="BG2768" i="7" s="1"/>
  <c r="BH2768" i="7" s="1"/>
  <c r="BF2769" i="7"/>
  <c r="BG2769" i="7" s="1"/>
  <c r="BH2769" i="7" s="1"/>
  <c r="BF2770" i="7"/>
  <c r="BG2770" i="7" s="1"/>
  <c r="BH2770" i="7" s="1"/>
  <c r="BF2771" i="7"/>
  <c r="BG2771" i="7" s="1"/>
  <c r="BH2771" i="7" s="1"/>
  <c r="BF2772" i="7"/>
  <c r="BG2772" i="7" s="1"/>
  <c r="BH2772" i="7" s="1"/>
  <c r="BF2773" i="7"/>
  <c r="BG2773" i="7" s="1"/>
  <c r="BH2773" i="7" s="1"/>
  <c r="BF2774" i="7"/>
  <c r="BG2774" i="7" s="1"/>
  <c r="BH2774" i="7" s="1"/>
  <c r="BF2775" i="7"/>
  <c r="BG2775" i="7" s="1"/>
  <c r="BH2775" i="7" s="1"/>
  <c r="BF2776" i="7"/>
  <c r="BG2776" i="7" s="1"/>
  <c r="BH2776" i="7" s="1"/>
  <c r="BF2777" i="7"/>
  <c r="BG2777" i="7" s="1"/>
  <c r="BH2777" i="7" s="1"/>
  <c r="BF2778" i="7"/>
  <c r="BG2778" i="7" s="1"/>
  <c r="BH2778" i="7" s="1"/>
  <c r="BF2779" i="7"/>
  <c r="BG2779" i="7" s="1"/>
  <c r="BH2779" i="7" s="1"/>
  <c r="BF2780" i="7"/>
  <c r="BG2780" i="7" s="1"/>
  <c r="BH2780" i="7" s="1"/>
  <c r="BF2781" i="7"/>
  <c r="BG2781" i="7" s="1"/>
  <c r="BH2781" i="7" s="1"/>
  <c r="BF2782" i="7"/>
  <c r="BG2782" i="7" s="1"/>
  <c r="BH2782" i="7" s="1"/>
  <c r="BF2783" i="7"/>
  <c r="BG2783" i="7" s="1"/>
  <c r="BH2783" i="7" s="1"/>
  <c r="BF2784" i="7"/>
  <c r="BG2784" i="7" s="1"/>
  <c r="BH2784" i="7" s="1"/>
  <c r="BF2785" i="7"/>
  <c r="BG2785" i="7" s="1"/>
  <c r="BH2785" i="7" s="1"/>
  <c r="BF2786" i="7"/>
  <c r="BG2786" i="7" s="1"/>
  <c r="BH2786" i="7" s="1"/>
  <c r="BF2787" i="7"/>
  <c r="BG2787" i="7" s="1"/>
  <c r="BH2787" i="7" s="1"/>
  <c r="BF2788" i="7"/>
  <c r="BG2788" i="7" s="1"/>
  <c r="BH2788" i="7" s="1"/>
  <c r="BF2789" i="7"/>
  <c r="BG2789" i="7" s="1"/>
  <c r="BH2789" i="7" s="1"/>
  <c r="BF2790" i="7"/>
  <c r="BG2790" i="7" s="1"/>
  <c r="BH2790" i="7" s="1"/>
  <c r="BF2791" i="7"/>
  <c r="BG2791" i="7" s="1"/>
  <c r="BH2791" i="7" s="1"/>
  <c r="BF2792" i="7"/>
  <c r="BG2792" i="7" s="1"/>
  <c r="BH2792" i="7" s="1"/>
  <c r="BF2793" i="7"/>
  <c r="BG2793" i="7" s="1"/>
  <c r="BH2793" i="7" s="1"/>
  <c r="BF2794" i="7"/>
  <c r="BG2794" i="7" s="1"/>
  <c r="BH2794" i="7" s="1"/>
  <c r="BF2795" i="7"/>
  <c r="BG2795" i="7" s="1"/>
  <c r="BH2795" i="7" s="1"/>
  <c r="BF2796" i="7"/>
  <c r="BG2796" i="7" s="1"/>
  <c r="BH2796" i="7" s="1"/>
  <c r="BF2797" i="7"/>
  <c r="BG2797" i="7" s="1"/>
  <c r="BH2797" i="7" s="1"/>
  <c r="BF2798" i="7"/>
  <c r="BG2798" i="7" s="1"/>
  <c r="BH2798" i="7" s="1"/>
  <c r="BF2799" i="7"/>
  <c r="BG2799" i="7" s="1"/>
  <c r="BH2799" i="7" s="1"/>
  <c r="BF2800" i="7"/>
  <c r="BG2800" i="7" s="1"/>
  <c r="BH2800" i="7" s="1"/>
  <c r="BF2801" i="7"/>
  <c r="BG2801" i="7" s="1"/>
  <c r="BH2801" i="7" s="1"/>
  <c r="BF2802" i="7"/>
  <c r="BG2802" i="7" s="1"/>
  <c r="BH2802" i="7" s="1"/>
  <c r="BF2803" i="7"/>
  <c r="BG2803" i="7" s="1"/>
  <c r="BH2803" i="7" s="1"/>
  <c r="BF2804" i="7"/>
  <c r="BG2804" i="7" s="1"/>
  <c r="BH2804" i="7" s="1"/>
  <c r="BF2805" i="7"/>
  <c r="BG2805" i="7" s="1"/>
  <c r="BH2805" i="7" s="1"/>
  <c r="BF2806" i="7"/>
  <c r="BG2806" i="7" s="1"/>
  <c r="BH2806" i="7" s="1"/>
  <c r="BF2807" i="7"/>
  <c r="BG2807" i="7" s="1"/>
  <c r="BH2807" i="7" s="1"/>
  <c r="BF2808" i="7"/>
  <c r="BG2808" i="7" s="1"/>
  <c r="BH2808" i="7" s="1"/>
  <c r="BF2809" i="7"/>
  <c r="BG2809" i="7" s="1"/>
  <c r="BH2809" i="7" s="1"/>
  <c r="BF2810" i="7"/>
  <c r="BG2810" i="7" s="1"/>
  <c r="BH2810" i="7" s="1"/>
  <c r="BF2811" i="7"/>
  <c r="BG2811" i="7" s="1"/>
  <c r="BH2811" i="7" s="1"/>
  <c r="BF2812" i="7"/>
  <c r="BG2812" i="7" s="1"/>
  <c r="BH2812" i="7" s="1"/>
  <c r="BF2813" i="7"/>
  <c r="BG2813" i="7" s="1"/>
  <c r="BH2813" i="7" s="1"/>
  <c r="BF2814" i="7"/>
  <c r="BG2814" i="7" s="1"/>
  <c r="BH2814" i="7" s="1"/>
  <c r="BF2815" i="7"/>
  <c r="BG2815" i="7" s="1"/>
  <c r="BH2815" i="7" s="1"/>
  <c r="BF2816" i="7"/>
  <c r="BG2816" i="7" s="1"/>
  <c r="BH2816" i="7" s="1"/>
  <c r="BF2817" i="7"/>
  <c r="BG2817" i="7" s="1"/>
  <c r="BH2817" i="7" s="1"/>
  <c r="BF2818" i="7"/>
  <c r="BG2818" i="7" s="1"/>
  <c r="BH2818" i="7" s="1"/>
  <c r="BF2819" i="7"/>
  <c r="BG2819" i="7" s="1"/>
  <c r="BH2819" i="7" s="1"/>
  <c r="BF2820" i="7"/>
  <c r="BG2820" i="7" s="1"/>
  <c r="BH2820" i="7" s="1"/>
  <c r="BF2821" i="7"/>
  <c r="BG2821" i="7" s="1"/>
  <c r="BH2821" i="7" s="1"/>
  <c r="BF2822" i="7"/>
  <c r="BG2822" i="7" s="1"/>
  <c r="BH2822" i="7" s="1"/>
  <c r="BF2823" i="7"/>
  <c r="BG2823" i="7" s="1"/>
  <c r="BH2823" i="7" s="1"/>
  <c r="BF2824" i="7"/>
  <c r="BG2824" i="7" s="1"/>
  <c r="BH2824" i="7" s="1"/>
  <c r="BF2825" i="7"/>
  <c r="BG2825" i="7" s="1"/>
  <c r="BH2825" i="7" s="1"/>
  <c r="BF2826" i="7"/>
  <c r="BG2826" i="7" s="1"/>
  <c r="BH2826" i="7" s="1"/>
  <c r="BF2827" i="7"/>
  <c r="BG2827" i="7" s="1"/>
  <c r="BH2827" i="7" s="1"/>
  <c r="BF2828" i="7"/>
  <c r="BG2828" i="7" s="1"/>
  <c r="BH2828" i="7" s="1"/>
  <c r="BF2829" i="7"/>
  <c r="BG2829" i="7" s="1"/>
  <c r="BH2829" i="7" s="1"/>
  <c r="BF2830" i="7"/>
  <c r="BG2830" i="7" s="1"/>
  <c r="BH2830" i="7" s="1"/>
  <c r="BF2831" i="7"/>
  <c r="BG2831" i="7" s="1"/>
  <c r="BH2831" i="7" s="1"/>
  <c r="BF2832" i="7"/>
  <c r="BG2832" i="7" s="1"/>
  <c r="BH2832" i="7" s="1"/>
  <c r="BF2833" i="7"/>
  <c r="BG2833" i="7" s="1"/>
  <c r="BH2833" i="7" s="1"/>
  <c r="BF2834" i="7"/>
  <c r="BG2834" i="7" s="1"/>
  <c r="BH2834" i="7" s="1"/>
  <c r="BF2835" i="7"/>
  <c r="BG2835" i="7" s="1"/>
  <c r="BH2835" i="7" s="1"/>
  <c r="BF2836" i="7"/>
  <c r="BG2836" i="7" s="1"/>
  <c r="BH2836" i="7" s="1"/>
  <c r="BF2837" i="7"/>
  <c r="BG2837" i="7" s="1"/>
  <c r="BH2837" i="7" s="1"/>
  <c r="BF2838" i="7"/>
  <c r="BG2838" i="7" s="1"/>
  <c r="BH2838" i="7" s="1"/>
  <c r="BF2839" i="7"/>
  <c r="BG2839" i="7" s="1"/>
  <c r="BH2839" i="7" s="1"/>
  <c r="BF2840" i="7"/>
  <c r="BG2840" i="7" s="1"/>
  <c r="BH2840" i="7" s="1"/>
  <c r="BF2841" i="7"/>
  <c r="BG2841" i="7" s="1"/>
  <c r="BH2841" i="7" s="1"/>
  <c r="BF2842" i="7"/>
  <c r="BG2842" i="7" s="1"/>
  <c r="BH2842" i="7" s="1"/>
  <c r="BF2843" i="7"/>
  <c r="BG2843" i="7" s="1"/>
  <c r="BH2843" i="7" s="1"/>
  <c r="BF2844" i="7"/>
  <c r="BG2844" i="7" s="1"/>
  <c r="BH2844" i="7" s="1"/>
  <c r="BF2845" i="7"/>
  <c r="BG2845" i="7" s="1"/>
  <c r="BH2845" i="7" s="1"/>
  <c r="BF2846" i="7"/>
  <c r="BG2846" i="7" s="1"/>
  <c r="BH2846" i="7" s="1"/>
  <c r="BF2847" i="7"/>
  <c r="BG2847" i="7" s="1"/>
  <c r="BH2847" i="7" s="1"/>
  <c r="BF2848" i="7"/>
  <c r="BG2848" i="7" s="1"/>
  <c r="BH2848" i="7" s="1"/>
  <c r="BF2849" i="7"/>
  <c r="BG2849" i="7" s="1"/>
  <c r="BH2849" i="7" s="1"/>
  <c r="BF2850" i="7"/>
  <c r="BG2850" i="7" s="1"/>
  <c r="BH2850" i="7" s="1"/>
  <c r="BF2851" i="7"/>
  <c r="BG2851" i="7" s="1"/>
  <c r="BH2851" i="7" s="1"/>
  <c r="BF2852" i="7"/>
  <c r="BG2852" i="7" s="1"/>
  <c r="BH2852" i="7" s="1"/>
  <c r="BF2853" i="7"/>
  <c r="BG2853" i="7" s="1"/>
  <c r="BH2853" i="7" s="1"/>
  <c r="BF2854" i="7"/>
  <c r="BG2854" i="7" s="1"/>
  <c r="BH2854" i="7" s="1"/>
  <c r="BF2855" i="7"/>
  <c r="BG2855" i="7" s="1"/>
  <c r="BH2855" i="7" s="1"/>
  <c r="BF2856" i="7"/>
  <c r="BG2856" i="7" s="1"/>
  <c r="BH2856" i="7" s="1"/>
  <c r="BF2857" i="7"/>
  <c r="BG2857" i="7" s="1"/>
  <c r="BH2857" i="7" s="1"/>
  <c r="BF2858" i="7"/>
  <c r="BG2858" i="7" s="1"/>
  <c r="BH2858" i="7" s="1"/>
  <c r="BF2859" i="7"/>
  <c r="BG2859" i="7" s="1"/>
  <c r="BH2859" i="7" s="1"/>
  <c r="BF2860" i="7"/>
  <c r="BG2860" i="7" s="1"/>
  <c r="BH2860" i="7" s="1"/>
  <c r="BF2861" i="7"/>
  <c r="BG2861" i="7" s="1"/>
  <c r="BH2861" i="7" s="1"/>
  <c r="BF2862" i="7"/>
  <c r="BG2862" i="7" s="1"/>
  <c r="BH2862" i="7" s="1"/>
  <c r="BF2863" i="7"/>
  <c r="BG2863" i="7" s="1"/>
  <c r="BH2863" i="7" s="1"/>
  <c r="BF2864" i="7"/>
  <c r="BG2864" i="7" s="1"/>
  <c r="BH2864" i="7" s="1"/>
  <c r="BF2865" i="7"/>
  <c r="BG2865" i="7" s="1"/>
  <c r="BH2865" i="7" s="1"/>
  <c r="BF2866" i="7"/>
  <c r="BG2866" i="7" s="1"/>
  <c r="BH2866" i="7" s="1"/>
  <c r="BF2867" i="7"/>
  <c r="BG2867" i="7" s="1"/>
  <c r="BH2867" i="7" s="1"/>
  <c r="BF2868" i="7"/>
  <c r="BG2868" i="7" s="1"/>
  <c r="BH2868" i="7" s="1"/>
  <c r="BF2869" i="7"/>
  <c r="BG2869" i="7" s="1"/>
  <c r="BH2869" i="7" s="1"/>
  <c r="BF2870" i="7"/>
  <c r="BG2870" i="7" s="1"/>
  <c r="BH2870" i="7" s="1"/>
  <c r="BF2871" i="7"/>
  <c r="BG2871" i="7" s="1"/>
  <c r="BH2871" i="7" s="1"/>
  <c r="BF2872" i="7"/>
  <c r="BG2872" i="7" s="1"/>
  <c r="BH2872" i="7" s="1"/>
  <c r="BF2873" i="7"/>
  <c r="BG2873" i="7" s="1"/>
  <c r="BH2873" i="7" s="1"/>
  <c r="BF2874" i="7"/>
  <c r="BG2874" i="7" s="1"/>
  <c r="BH2874" i="7" s="1"/>
  <c r="BF2875" i="7"/>
  <c r="BG2875" i="7" s="1"/>
  <c r="BH2875" i="7" s="1"/>
  <c r="BF2876" i="7"/>
  <c r="BG2876" i="7" s="1"/>
  <c r="BH2876" i="7" s="1"/>
  <c r="BF2877" i="7"/>
  <c r="BG2877" i="7" s="1"/>
  <c r="BH2877" i="7" s="1"/>
  <c r="BF2878" i="7"/>
  <c r="BG2878" i="7" s="1"/>
  <c r="BH2878" i="7" s="1"/>
  <c r="BF2879" i="7"/>
  <c r="BG2879" i="7" s="1"/>
  <c r="BH2879" i="7" s="1"/>
  <c r="BF2880" i="7"/>
  <c r="BG2880" i="7" s="1"/>
  <c r="BH2880" i="7" s="1"/>
  <c r="BF2881" i="7"/>
  <c r="BG2881" i="7" s="1"/>
  <c r="BH2881" i="7" s="1"/>
  <c r="BF2882" i="7"/>
  <c r="BG2882" i="7" s="1"/>
  <c r="BH2882" i="7" s="1"/>
  <c r="BF2883" i="7"/>
  <c r="BG2883" i="7" s="1"/>
  <c r="BH2883" i="7" s="1"/>
  <c r="BF2884" i="7"/>
  <c r="BG2884" i="7" s="1"/>
  <c r="BH2884" i="7" s="1"/>
  <c r="BF2885" i="7"/>
  <c r="BG2885" i="7" s="1"/>
  <c r="BH2885" i="7" s="1"/>
  <c r="BF2886" i="7"/>
  <c r="BG2886" i="7" s="1"/>
  <c r="BH2886" i="7" s="1"/>
  <c r="BF2887" i="7"/>
  <c r="BG2887" i="7" s="1"/>
  <c r="BH2887" i="7" s="1"/>
  <c r="BF2888" i="7"/>
  <c r="BG2888" i="7" s="1"/>
  <c r="BH2888" i="7" s="1"/>
  <c r="BF2889" i="7"/>
  <c r="BG2889" i="7" s="1"/>
  <c r="BH2889" i="7" s="1"/>
  <c r="BF2890" i="7"/>
  <c r="BG2890" i="7" s="1"/>
  <c r="BH2890" i="7" s="1"/>
  <c r="BF2891" i="7"/>
  <c r="BG2891" i="7" s="1"/>
  <c r="BH2891" i="7" s="1"/>
  <c r="BF2892" i="7"/>
  <c r="BG2892" i="7" s="1"/>
  <c r="BH2892" i="7" s="1"/>
  <c r="BF2893" i="7"/>
  <c r="BG2893" i="7" s="1"/>
  <c r="BH2893" i="7" s="1"/>
  <c r="BF2894" i="7"/>
  <c r="BG2894" i="7" s="1"/>
  <c r="BH2894" i="7" s="1"/>
  <c r="BF2895" i="7"/>
  <c r="BG2895" i="7" s="1"/>
  <c r="BH2895" i="7" s="1"/>
  <c r="BF2896" i="7"/>
  <c r="BG2896" i="7" s="1"/>
  <c r="BH2896" i="7" s="1"/>
  <c r="BF2897" i="7"/>
  <c r="BG2897" i="7" s="1"/>
  <c r="BH2897" i="7" s="1"/>
  <c r="BF2898" i="7"/>
  <c r="BG2898" i="7" s="1"/>
  <c r="BH2898" i="7" s="1"/>
  <c r="BF2899" i="7"/>
  <c r="BG2899" i="7" s="1"/>
  <c r="BH2899" i="7" s="1"/>
  <c r="BF2900" i="7"/>
  <c r="BG2900" i="7" s="1"/>
  <c r="BH2900" i="7" s="1"/>
  <c r="BF2901" i="7"/>
  <c r="BG2901" i="7" s="1"/>
  <c r="BH2901" i="7" s="1"/>
  <c r="BF2902" i="7"/>
  <c r="BG2902" i="7" s="1"/>
  <c r="BH2902" i="7" s="1"/>
  <c r="BF2903" i="7"/>
  <c r="BG2903" i="7" s="1"/>
  <c r="BH2903" i="7" s="1"/>
  <c r="BF2904" i="7"/>
  <c r="BG2904" i="7" s="1"/>
  <c r="BH2904" i="7" s="1"/>
  <c r="BF2905" i="7"/>
  <c r="BG2905" i="7" s="1"/>
  <c r="BH2905" i="7" s="1"/>
  <c r="BF2906" i="7"/>
  <c r="BG2906" i="7" s="1"/>
  <c r="BH2906" i="7" s="1"/>
  <c r="BF2907" i="7"/>
  <c r="BG2907" i="7" s="1"/>
  <c r="BH2907" i="7" s="1"/>
  <c r="BF2908" i="7"/>
  <c r="BG2908" i="7" s="1"/>
  <c r="BH2908" i="7" s="1"/>
  <c r="BF2909" i="7"/>
  <c r="BG2909" i="7" s="1"/>
  <c r="BH2909" i="7" s="1"/>
  <c r="BF2910" i="7"/>
  <c r="BG2910" i="7" s="1"/>
  <c r="BH2910" i="7" s="1"/>
  <c r="BF2911" i="7"/>
  <c r="BG2911" i="7" s="1"/>
  <c r="BH2911" i="7" s="1"/>
  <c r="BF2912" i="7"/>
  <c r="BG2912" i="7" s="1"/>
  <c r="BH2912" i="7" s="1"/>
  <c r="BF2913" i="7"/>
  <c r="BG2913" i="7" s="1"/>
  <c r="BH2913" i="7" s="1"/>
  <c r="BF2914" i="7"/>
  <c r="BG2914" i="7" s="1"/>
  <c r="BH2914" i="7" s="1"/>
  <c r="BF2915" i="7"/>
  <c r="BG2915" i="7" s="1"/>
  <c r="BH2915" i="7" s="1"/>
  <c r="BF2916" i="7"/>
  <c r="BG2916" i="7" s="1"/>
  <c r="BH2916" i="7" s="1"/>
  <c r="BF2917" i="7"/>
  <c r="BG2917" i="7" s="1"/>
  <c r="BH2917" i="7" s="1"/>
  <c r="BF2918" i="7"/>
  <c r="BG2918" i="7" s="1"/>
  <c r="BH2918" i="7" s="1"/>
  <c r="BF2919" i="7"/>
  <c r="BG2919" i="7" s="1"/>
  <c r="BH2919" i="7" s="1"/>
  <c r="BF2920" i="7"/>
  <c r="BG2920" i="7" s="1"/>
  <c r="BH2920" i="7" s="1"/>
  <c r="BF2921" i="7"/>
  <c r="BG2921" i="7" s="1"/>
  <c r="BH2921" i="7" s="1"/>
  <c r="BF2922" i="7"/>
  <c r="BG2922" i="7" s="1"/>
  <c r="BH2922" i="7" s="1"/>
  <c r="BF2923" i="7"/>
  <c r="BG2923" i="7" s="1"/>
  <c r="BH2923" i="7" s="1"/>
  <c r="BF2924" i="7"/>
  <c r="BG2924" i="7" s="1"/>
  <c r="BH2924" i="7" s="1"/>
  <c r="BF2925" i="7"/>
  <c r="BG2925" i="7" s="1"/>
  <c r="BH2925" i="7" s="1"/>
  <c r="BF2926" i="7"/>
  <c r="BG2926" i="7" s="1"/>
  <c r="BH2926" i="7" s="1"/>
  <c r="BF2927" i="7"/>
  <c r="BG2927" i="7" s="1"/>
  <c r="BH2927" i="7" s="1"/>
  <c r="BF2928" i="7"/>
  <c r="BG2928" i="7" s="1"/>
  <c r="BH2928" i="7" s="1"/>
  <c r="BF2929" i="7"/>
  <c r="BG2929" i="7" s="1"/>
  <c r="BH2929" i="7" s="1"/>
  <c r="BF2930" i="7"/>
  <c r="BG2930" i="7" s="1"/>
  <c r="BH2930" i="7" s="1"/>
  <c r="BF2931" i="7"/>
  <c r="BG2931" i="7" s="1"/>
  <c r="BH2931" i="7" s="1"/>
  <c r="BF2932" i="7"/>
  <c r="BG2932" i="7" s="1"/>
  <c r="BH2932" i="7" s="1"/>
  <c r="BF2933" i="7"/>
  <c r="BG2933" i="7" s="1"/>
  <c r="BH2933" i="7" s="1"/>
  <c r="BF2934" i="7"/>
  <c r="BG2934" i="7" s="1"/>
  <c r="BH2934" i="7" s="1"/>
  <c r="BF2935" i="7"/>
  <c r="BG2935" i="7" s="1"/>
  <c r="BH2935" i="7" s="1"/>
  <c r="BF2936" i="7"/>
  <c r="BG2936" i="7" s="1"/>
  <c r="BH2936" i="7" s="1"/>
  <c r="BF2937" i="7"/>
  <c r="BG2937" i="7" s="1"/>
  <c r="BH2937" i="7" s="1"/>
  <c r="BF2938" i="7"/>
  <c r="BG2938" i="7" s="1"/>
  <c r="BH2938" i="7" s="1"/>
  <c r="BF2939" i="7"/>
  <c r="BG2939" i="7" s="1"/>
  <c r="BH2939" i="7" s="1"/>
  <c r="BF2940" i="7"/>
  <c r="BG2940" i="7" s="1"/>
  <c r="BH2940" i="7" s="1"/>
  <c r="BF2941" i="7"/>
  <c r="BG2941" i="7" s="1"/>
  <c r="BH2941" i="7" s="1"/>
  <c r="BF2942" i="7"/>
  <c r="BG2942" i="7" s="1"/>
  <c r="BH2942" i="7" s="1"/>
  <c r="BF2943" i="7"/>
  <c r="BG2943" i="7" s="1"/>
  <c r="BH2943" i="7" s="1"/>
  <c r="BF2944" i="7"/>
  <c r="BG2944" i="7" s="1"/>
  <c r="BH2944" i="7" s="1"/>
  <c r="BF2945" i="7"/>
  <c r="BG2945" i="7" s="1"/>
  <c r="BH2945" i="7" s="1"/>
  <c r="BF2946" i="7"/>
  <c r="BG2946" i="7" s="1"/>
  <c r="BH2946" i="7" s="1"/>
  <c r="BF2947" i="7"/>
  <c r="BG2947" i="7" s="1"/>
  <c r="BH2947" i="7" s="1"/>
  <c r="BF2948" i="7"/>
  <c r="BG2948" i="7" s="1"/>
  <c r="BH2948" i="7" s="1"/>
  <c r="BF2949" i="7"/>
  <c r="BG2949" i="7" s="1"/>
  <c r="BH2949" i="7" s="1"/>
  <c r="BF2950" i="7"/>
  <c r="BG2950" i="7" s="1"/>
  <c r="BH2950" i="7" s="1"/>
  <c r="BF2951" i="7"/>
  <c r="BG2951" i="7" s="1"/>
  <c r="BH2951" i="7" s="1"/>
  <c r="BF2952" i="7"/>
  <c r="BG2952" i="7" s="1"/>
  <c r="BH2952" i="7" s="1"/>
  <c r="BF2953" i="7"/>
  <c r="BG2953" i="7" s="1"/>
  <c r="BH2953" i="7" s="1"/>
  <c r="BF2954" i="7"/>
  <c r="BG2954" i="7" s="1"/>
  <c r="BH2954" i="7" s="1"/>
  <c r="BF2955" i="7"/>
  <c r="BG2955" i="7" s="1"/>
  <c r="BH2955" i="7" s="1"/>
  <c r="BF2956" i="7"/>
  <c r="BG2956" i="7" s="1"/>
  <c r="BH2956" i="7" s="1"/>
  <c r="BF2957" i="7"/>
  <c r="BG2957" i="7" s="1"/>
  <c r="BH2957" i="7" s="1"/>
  <c r="BF2958" i="7"/>
  <c r="BG2958" i="7" s="1"/>
  <c r="BH2958" i="7" s="1"/>
  <c r="BF2959" i="7"/>
  <c r="BG2959" i="7" s="1"/>
  <c r="BH2959" i="7" s="1"/>
  <c r="BF2960" i="7"/>
  <c r="BG2960" i="7" s="1"/>
  <c r="BH2960" i="7" s="1"/>
  <c r="BF2961" i="7"/>
  <c r="BG2961" i="7" s="1"/>
  <c r="BH2961" i="7" s="1"/>
  <c r="BF2962" i="7"/>
  <c r="BG2962" i="7" s="1"/>
  <c r="BH2962" i="7" s="1"/>
  <c r="BF2963" i="7"/>
  <c r="BG2963" i="7" s="1"/>
  <c r="BH2963" i="7" s="1"/>
  <c r="BF2964" i="7"/>
  <c r="BG2964" i="7" s="1"/>
  <c r="BH2964" i="7" s="1"/>
  <c r="BF2965" i="7"/>
  <c r="BG2965" i="7" s="1"/>
  <c r="BH2965" i="7" s="1"/>
  <c r="BF2966" i="7"/>
  <c r="BG2966" i="7" s="1"/>
  <c r="BH2966" i="7" s="1"/>
  <c r="BF2967" i="7"/>
  <c r="BG2967" i="7" s="1"/>
  <c r="BH2967" i="7" s="1"/>
  <c r="BF2968" i="7"/>
  <c r="BG2968" i="7" s="1"/>
  <c r="BH2968" i="7" s="1"/>
  <c r="BF2969" i="7"/>
  <c r="BG2969" i="7" s="1"/>
  <c r="BH2969" i="7" s="1"/>
  <c r="BF2970" i="7"/>
  <c r="BG2970" i="7" s="1"/>
  <c r="BH2970" i="7" s="1"/>
  <c r="BF2971" i="7"/>
  <c r="BG2971" i="7" s="1"/>
  <c r="BH2971" i="7" s="1"/>
  <c r="BF2972" i="7"/>
  <c r="BG2972" i="7" s="1"/>
  <c r="BH2972" i="7" s="1"/>
  <c r="BF2973" i="7"/>
  <c r="BG2973" i="7" s="1"/>
  <c r="BH2973" i="7" s="1"/>
  <c r="BF2974" i="7"/>
  <c r="BG2974" i="7" s="1"/>
  <c r="BH2974" i="7" s="1"/>
  <c r="BF2975" i="7"/>
  <c r="BG2975" i="7" s="1"/>
  <c r="BH2975" i="7" s="1"/>
  <c r="BF2976" i="7"/>
  <c r="BG2976" i="7" s="1"/>
  <c r="BH2976" i="7" s="1"/>
  <c r="BF2977" i="7"/>
  <c r="BG2977" i="7" s="1"/>
  <c r="BH2977" i="7" s="1"/>
  <c r="BF2978" i="7"/>
  <c r="BG2978" i="7" s="1"/>
  <c r="BH2978" i="7" s="1"/>
  <c r="BF2979" i="7"/>
  <c r="BG2979" i="7" s="1"/>
  <c r="BH2979" i="7" s="1"/>
  <c r="BF2980" i="7"/>
  <c r="BG2980" i="7" s="1"/>
  <c r="BH2980" i="7" s="1"/>
  <c r="BF2981" i="7"/>
  <c r="BG2981" i="7" s="1"/>
  <c r="BH2981" i="7" s="1"/>
  <c r="BF2982" i="7"/>
  <c r="BG2982" i="7" s="1"/>
  <c r="BH2982" i="7" s="1"/>
  <c r="BF2983" i="7"/>
  <c r="BG2983" i="7" s="1"/>
  <c r="BH2983" i="7" s="1"/>
  <c r="BF2984" i="7"/>
  <c r="BG2984" i="7" s="1"/>
  <c r="BH2984" i="7" s="1"/>
  <c r="BF2985" i="7"/>
  <c r="BG2985" i="7" s="1"/>
  <c r="BH2985" i="7" s="1"/>
  <c r="BF2986" i="7"/>
  <c r="BG2986" i="7" s="1"/>
  <c r="BH2986" i="7" s="1"/>
  <c r="BF2987" i="7"/>
  <c r="BG2987" i="7" s="1"/>
  <c r="BH2987" i="7" s="1"/>
  <c r="BF2988" i="7"/>
  <c r="BG2988" i="7" s="1"/>
  <c r="BH2988" i="7" s="1"/>
  <c r="BF2989" i="7"/>
  <c r="BG2989" i="7" s="1"/>
  <c r="BH2989" i="7" s="1"/>
  <c r="BF2990" i="7"/>
  <c r="BG2990" i="7" s="1"/>
  <c r="BH2990" i="7" s="1"/>
  <c r="BF2991" i="7"/>
  <c r="BG2991" i="7" s="1"/>
  <c r="BH2991" i="7" s="1"/>
  <c r="BF2992" i="7"/>
  <c r="BG2992" i="7" s="1"/>
  <c r="BH2992" i="7" s="1"/>
  <c r="BF2993" i="7"/>
  <c r="BG2993" i="7" s="1"/>
  <c r="BH2993" i="7" s="1"/>
  <c r="BF2994" i="7"/>
  <c r="BG2994" i="7" s="1"/>
  <c r="BH2994" i="7" s="1"/>
  <c r="BF2995" i="7"/>
  <c r="BG2995" i="7" s="1"/>
  <c r="BH2995" i="7" s="1"/>
  <c r="BF2996" i="7"/>
  <c r="BG2996" i="7" s="1"/>
  <c r="BH2996" i="7" s="1"/>
  <c r="BF2997" i="7"/>
  <c r="BG2997" i="7" s="1"/>
  <c r="BH2997" i="7" s="1"/>
  <c r="BF2998" i="7"/>
  <c r="BG2998" i="7" s="1"/>
  <c r="BH2998" i="7" s="1"/>
  <c r="BF2999" i="7"/>
  <c r="BG2999" i="7" s="1"/>
  <c r="BH2999" i="7" s="1"/>
  <c r="BF3000" i="7"/>
  <c r="BG3000" i="7" s="1"/>
  <c r="BH3000" i="7" s="1"/>
  <c r="BF3001" i="7"/>
  <c r="BG3001" i="7" s="1"/>
  <c r="BH3001" i="7" s="1"/>
  <c r="BF3002" i="7"/>
  <c r="BG3002" i="7" s="1"/>
  <c r="BH3002" i="7" s="1"/>
  <c r="BF3003" i="7"/>
  <c r="BG3003" i="7" s="1"/>
  <c r="BH3003" i="7" s="1"/>
  <c r="BF3004" i="7"/>
  <c r="BG3004" i="7" s="1"/>
  <c r="BH3004" i="7" s="1"/>
  <c r="BF3005" i="7"/>
  <c r="BG3005" i="7" s="1"/>
  <c r="BH3005" i="7" s="1"/>
  <c r="BF3006" i="7"/>
  <c r="BG3006" i="7" s="1"/>
  <c r="BH3006" i="7" s="1"/>
  <c r="BF3007" i="7"/>
  <c r="BG3007" i="7" s="1"/>
  <c r="BH3007" i="7" s="1"/>
  <c r="BF3008" i="7"/>
  <c r="BG3008" i="7" s="1"/>
  <c r="BH3008" i="7" s="1"/>
  <c r="BF3009" i="7"/>
  <c r="BG3009" i="7" s="1"/>
  <c r="BH3009" i="7" s="1"/>
  <c r="BF3010" i="7"/>
  <c r="BG3010" i="7" s="1"/>
  <c r="BH3010" i="7" s="1"/>
  <c r="BF3011" i="7"/>
  <c r="BG3011" i="7" s="1"/>
  <c r="BH3011" i="7" s="1"/>
  <c r="BF3012" i="7"/>
  <c r="BG3012" i="7" s="1"/>
  <c r="BH3012" i="7" s="1"/>
  <c r="BF3013" i="7"/>
  <c r="BG3013" i="7" s="1"/>
  <c r="BH3013" i="7" s="1"/>
  <c r="BF3014" i="7"/>
  <c r="BG3014" i="7" s="1"/>
  <c r="BH3014" i="7" s="1"/>
  <c r="BF3015" i="7"/>
  <c r="BG3015" i="7" s="1"/>
  <c r="BH3015" i="7" s="1"/>
  <c r="BF3016" i="7"/>
  <c r="BG3016" i="7" s="1"/>
  <c r="BH3016" i="7" s="1"/>
  <c r="BF3017" i="7"/>
  <c r="BG3017" i="7" s="1"/>
  <c r="BH3017" i="7" s="1"/>
  <c r="BF3018" i="7"/>
  <c r="BG3018" i="7" s="1"/>
  <c r="BH3018" i="7" s="1"/>
  <c r="BF3019" i="7"/>
  <c r="BG3019" i="7" s="1"/>
  <c r="BH3019" i="7" s="1"/>
  <c r="BF3020" i="7"/>
  <c r="BG3020" i="7" s="1"/>
  <c r="BH3020" i="7" s="1"/>
  <c r="BF3021" i="7"/>
  <c r="BG3021" i="7" s="1"/>
  <c r="BH3021" i="7" s="1"/>
  <c r="BF3022" i="7"/>
  <c r="BG3022" i="7" s="1"/>
  <c r="BH3022" i="7" s="1"/>
  <c r="BF3023" i="7"/>
  <c r="BG3023" i="7" s="1"/>
  <c r="BH3023" i="7" s="1"/>
  <c r="BF3024" i="7"/>
  <c r="BG3024" i="7" s="1"/>
  <c r="BH3024" i="7" s="1"/>
  <c r="BF3025" i="7"/>
  <c r="BG3025" i="7" s="1"/>
  <c r="BH3025" i="7" s="1"/>
  <c r="BF3026" i="7"/>
  <c r="BG3026" i="7" s="1"/>
  <c r="BH3026" i="7" s="1"/>
  <c r="BF3027" i="7"/>
  <c r="BG3027" i="7" s="1"/>
  <c r="BH3027" i="7" s="1"/>
  <c r="BF3028" i="7"/>
  <c r="BG3028" i="7" s="1"/>
  <c r="BH3028" i="7" s="1"/>
  <c r="BF3029" i="7"/>
  <c r="BG3029" i="7" s="1"/>
  <c r="BH3029" i="7" s="1"/>
  <c r="BF3030" i="7"/>
  <c r="BG3030" i="7" s="1"/>
  <c r="BH3030" i="7" s="1"/>
  <c r="BF3031" i="7"/>
  <c r="BG3031" i="7" s="1"/>
  <c r="BH3031" i="7" s="1"/>
  <c r="BF3032" i="7"/>
  <c r="BG3032" i="7" s="1"/>
  <c r="BH3032" i="7" s="1"/>
  <c r="BF3033" i="7"/>
  <c r="BG3033" i="7" s="1"/>
  <c r="BH3033" i="7" s="1"/>
  <c r="BF3034" i="7"/>
  <c r="BG3034" i="7" s="1"/>
  <c r="BH3034" i="7" s="1"/>
  <c r="BF3035" i="7"/>
  <c r="BG3035" i="7" s="1"/>
  <c r="BH3035" i="7" s="1"/>
  <c r="BF3036" i="7"/>
  <c r="BG3036" i="7" s="1"/>
  <c r="BH3036" i="7" s="1"/>
  <c r="BF3037" i="7"/>
  <c r="BG3037" i="7" s="1"/>
  <c r="BH3037" i="7" s="1"/>
  <c r="BF3038" i="7"/>
  <c r="BG3038" i="7" s="1"/>
  <c r="BH3038" i="7" s="1"/>
  <c r="BF3039" i="7"/>
  <c r="BG3039" i="7" s="1"/>
  <c r="BH3039" i="7" s="1"/>
  <c r="BF3040" i="7"/>
  <c r="BG3040" i="7" s="1"/>
  <c r="BH3040" i="7" s="1"/>
  <c r="BF3041" i="7"/>
  <c r="BG3041" i="7" s="1"/>
  <c r="BH3041" i="7" s="1"/>
  <c r="BF3042" i="7"/>
  <c r="BG3042" i="7" s="1"/>
  <c r="BH3042" i="7" s="1"/>
  <c r="BF3043" i="7"/>
  <c r="BG3043" i="7" s="1"/>
  <c r="BH3043" i="7" s="1"/>
  <c r="BF3044" i="7"/>
  <c r="BG3044" i="7" s="1"/>
  <c r="BH3044" i="7" s="1"/>
  <c r="BF3045" i="7"/>
  <c r="BG3045" i="7" s="1"/>
  <c r="BH3045" i="7" s="1"/>
  <c r="BF3046" i="7"/>
  <c r="BG3046" i="7" s="1"/>
  <c r="BH3046" i="7" s="1"/>
  <c r="BF3047" i="7"/>
  <c r="BG3047" i="7" s="1"/>
  <c r="BH3047" i="7" s="1"/>
  <c r="BF3048" i="7"/>
  <c r="BG3048" i="7" s="1"/>
  <c r="BH3048" i="7" s="1"/>
  <c r="BF3049" i="7"/>
  <c r="BG3049" i="7" s="1"/>
  <c r="BH3049" i="7" s="1"/>
  <c r="BF3050" i="7"/>
  <c r="BG3050" i="7" s="1"/>
  <c r="BH3050" i="7" s="1"/>
  <c r="BF3051" i="7"/>
  <c r="BG3051" i="7" s="1"/>
  <c r="BH3051" i="7" s="1"/>
  <c r="BF3052" i="7"/>
  <c r="BG3052" i="7" s="1"/>
  <c r="BH3052" i="7" s="1"/>
  <c r="BF3053" i="7"/>
  <c r="BG3053" i="7" s="1"/>
  <c r="BH3053" i="7" s="1"/>
  <c r="BF3054" i="7"/>
  <c r="BG3054" i="7" s="1"/>
  <c r="BH3054" i="7" s="1"/>
  <c r="BF3055" i="7"/>
  <c r="BG3055" i="7" s="1"/>
  <c r="BH3055" i="7" s="1"/>
  <c r="BF3056" i="7"/>
  <c r="BG3056" i="7" s="1"/>
  <c r="BH3056" i="7" s="1"/>
  <c r="BF3057" i="7"/>
  <c r="BG3057" i="7" s="1"/>
  <c r="BH3057" i="7" s="1"/>
  <c r="BF3058" i="7"/>
  <c r="BG3058" i="7" s="1"/>
  <c r="BH3058" i="7" s="1"/>
  <c r="BF3059" i="7"/>
  <c r="BG3059" i="7" s="1"/>
  <c r="BH3059" i="7" s="1"/>
  <c r="BF3060" i="7"/>
  <c r="BG3060" i="7" s="1"/>
  <c r="BH3060" i="7" s="1"/>
  <c r="BF3061" i="7"/>
  <c r="BG3061" i="7" s="1"/>
  <c r="BH3061" i="7" s="1"/>
  <c r="BF3062" i="7"/>
  <c r="BG3062" i="7" s="1"/>
  <c r="BH3062" i="7" s="1"/>
  <c r="BF3063" i="7"/>
  <c r="BG3063" i="7" s="1"/>
  <c r="BH3063" i="7" s="1"/>
  <c r="BF3064" i="7"/>
  <c r="BG3064" i="7" s="1"/>
  <c r="BH3064" i="7" s="1"/>
  <c r="BF3065" i="7"/>
  <c r="BG3065" i="7" s="1"/>
  <c r="BH3065" i="7" s="1"/>
  <c r="BF3066" i="7"/>
  <c r="BG3066" i="7" s="1"/>
  <c r="BH3066" i="7" s="1"/>
  <c r="BF3067" i="7"/>
  <c r="BG3067" i="7" s="1"/>
  <c r="BH3067" i="7" s="1"/>
  <c r="BF3068" i="7"/>
  <c r="BG3068" i="7" s="1"/>
  <c r="BH3068" i="7" s="1"/>
  <c r="BF3069" i="7"/>
  <c r="BG3069" i="7" s="1"/>
  <c r="BH3069" i="7" s="1"/>
  <c r="BF3070" i="7"/>
  <c r="BG3070" i="7" s="1"/>
  <c r="BH3070" i="7" s="1"/>
  <c r="BF3071" i="7"/>
  <c r="BG3071" i="7" s="1"/>
  <c r="BH3071" i="7" s="1"/>
  <c r="BF3072" i="7"/>
  <c r="BG3072" i="7" s="1"/>
  <c r="BH3072" i="7" s="1"/>
  <c r="BF3073" i="7"/>
  <c r="BG3073" i="7" s="1"/>
  <c r="BH3073" i="7" s="1"/>
  <c r="BF3074" i="7"/>
  <c r="BG3074" i="7" s="1"/>
  <c r="BH3074" i="7" s="1"/>
  <c r="BF3075" i="7"/>
  <c r="BG3075" i="7" s="1"/>
  <c r="BH3075" i="7" s="1"/>
  <c r="BF3076" i="7"/>
  <c r="BG3076" i="7" s="1"/>
  <c r="BH3076" i="7" s="1"/>
  <c r="BF3077" i="7"/>
  <c r="BG3077" i="7" s="1"/>
  <c r="BH3077" i="7" s="1"/>
  <c r="BF3078" i="7"/>
  <c r="BG3078" i="7" s="1"/>
  <c r="BH3078" i="7" s="1"/>
  <c r="BF3079" i="7"/>
  <c r="BG3079" i="7" s="1"/>
  <c r="BH3079" i="7" s="1"/>
  <c r="BF3080" i="7"/>
  <c r="BG3080" i="7" s="1"/>
  <c r="BH3080" i="7" s="1"/>
  <c r="BF3081" i="7"/>
  <c r="BG3081" i="7" s="1"/>
  <c r="BH3081" i="7" s="1"/>
  <c r="BF3082" i="7"/>
  <c r="BG3082" i="7" s="1"/>
  <c r="BH3082" i="7" s="1"/>
  <c r="BF3083" i="7"/>
  <c r="BG3083" i="7" s="1"/>
  <c r="BH3083" i="7" s="1"/>
  <c r="BF3084" i="7"/>
  <c r="BG3084" i="7" s="1"/>
  <c r="BH3084" i="7" s="1"/>
  <c r="BF3085" i="7"/>
  <c r="BG3085" i="7" s="1"/>
  <c r="BH3085" i="7" s="1"/>
  <c r="BF3086" i="7"/>
  <c r="BG3086" i="7" s="1"/>
  <c r="BH3086" i="7" s="1"/>
  <c r="BF3087" i="7"/>
  <c r="BG3087" i="7" s="1"/>
  <c r="BH3087" i="7" s="1"/>
  <c r="BF3088" i="7"/>
  <c r="BG3088" i="7" s="1"/>
  <c r="BH3088" i="7" s="1"/>
  <c r="BF3089" i="7"/>
  <c r="BG3089" i="7" s="1"/>
  <c r="BH3089" i="7" s="1"/>
  <c r="BF3090" i="7"/>
  <c r="BG3090" i="7" s="1"/>
  <c r="BH3090" i="7" s="1"/>
  <c r="BF3091" i="7"/>
  <c r="BG3091" i="7" s="1"/>
  <c r="BH3091" i="7" s="1"/>
  <c r="BF3092" i="7"/>
  <c r="BG3092" i="7" s="1"/>
  <c r="BH3092" i="7" s="1"/>
  <c r="BF3093" i="7"/>
  <c r="BG3093" i="7" s="1"/>
  <c r="BH3093" i="7" s="1"/>
  <c r="BF3094" i="7"/>
  <c r="BG3094" i="7" s="1"/>
  <c r="BH3094" i="7" s="1"/>
  <c r="BF3095" i="7"/>
  <c r="BG3095" i="7" s="1"/>
  <c r="BH3095" i="7" s="1"/>
  <c r="BF3096" i="7"/>
  <c r="BG3096" i="7" s="1"/>
  <c r="BH3096" i="7" s="1"/>
  <c r="BF3097" i="7"/>
  <c r="BG3097" i="7" s="1"/>
  <c r="BH3097" i="7" s="1"/>
  <c r="BF3098" i="7"/>
  <c r="BG3098" i="7" s="1"/>
  <c r="BH3098" i="7" s="1"/>
  <c r="BF3099" i="7"/>
  <c r="BG3099" i="7" s="1"/>
  <c r="BH3099" i="7" s="1"/>
  <c r="BF3100" i="7"/>
  <c r="BG3100" i="7" s="1"/>
  <c r="BH3100" i="7" s="1"/>
  <c r="BF3101" i="7"/>
  <c r="BG3101" i="7" s="1"/>
  <c r="BH3101" i="7" s="1"/>
  <c r="BF3102" i="7"/>
  <c r="BG3102" i="7" s="1"/>
  <c r="BH3102" i="7" s="1"/>
  <c r="BF3103" i="7"/>
  <c r="BG3103" i="7" s="1"/>
  <c r="BH3103" i="7" s="1"/>
  <c r="BF3104" i="7"/>
  <c r="BG3104" i="7" s="1"/>
  <c r="BH3104" i="7" s="1"/>
  <c r="BF3105" i="7"/>
  <c r="BG3105" i="7" s="1"/>
  <c r="BH3105" i="7" s="1"/>
  <c r="BF3106" i="7"/>
  <c r="BG3106" i="7" s="1"/>
  <c r="BH3106" i="7" s="1"/>
  <c r="BF3107" i="7"/>
  <c r="BG3107" i="7" s="1"/>
  <c r="BH3107" i="7" s="1"/>
  <c r="BF3108" i="7"/>
  <c r="BG3108" i="7" s="1"/>
  <c r="BH3108" i="7" s="1"/>
  <c r="BF3109" i="7"/>
  <c r="BG3109" i="7" s="1"/>
  <c r="BH3109" i="7" s="1"/>
  <c r="BF3110" i="7"/>
  <c r="BG3110" i="7" s="1"/>
  <c r="BH3110" i="7" s="1"/>
  <c r="BF3111" i="7"/>
  <c r="BG3111" i="7" s="1"/>
  <c r="BH3111" i="7" s="1"/>
  <c r="BF3112" i="7"/>
  <c r="BG3112" i="7" s="1"/>
  <c r="BH3112" i="7" s="1"/>
  <c r="BF3113" i="7"/>
  <c r="BG3113" i="7" s="1"/>
  <c r="BH3113" i="7" s="1"/>
  <c r="BF3114" i="7"/>
  <c r="BG3114" i="7" s="1"/>
  <c r="BH3114" i="7" s="1"/>
  <c r="BF3115" i="7"/>
  <c r="BG3115" i="7" s="1"/>
  <c r="BH3115" i="7" s="1"/>
  <c r="BF3116" i="7"/>
  <c r="BG3116" i="7" s="1"/>
  <c r="BH3116" i="7" s="1"/>
  <c r="BF3117" i="7"/>
  <c r="BG3117" i="7" s="1"/>
  <c r="BH3117" i="7" s="1"/>
  <c r="BF3118" i="7"/>
  <c r="BG3118" i="7" s="1"/>
  <c r="BH3118" i="7" s="1"/>
  <c r="BF3119" i="7"/>
  <c r="BG3119" i="7" s="1"/>
  <c r="BH3119" i="7" s="1"/>
  <c r="BF3120" i="7"/>
  <c r="BG3120" i="7" s="1"/>
  <c r="BH3120" i="7" s="1"/>
  <c r="BF3121" i="7"/>
  <c r="BG3121" i="7" s="1"/>
  <c r="BH3121" i="7" s="1"/>
  <c r="BF3122" i="7"/>
  <c r="BG3122" i="7" s="1"/>
  <c r="BH3122" i="7" s="1"/>
  <c r="BF3123" i="7"/>
  <c r="BG3123" i="7" s="1"/>
  <c r="BH3123" i="7" s="1"/>
  <c r="BF3124" i="7"/>
  <c r="BG3124" i="7" s="1"/>
  <c r="BH3124" i="7" s="1"/>
  <c r="BF3125" i="7"/>
  <c r="BG3125" i="7" s="1"/>
  <c r="BH3125" i="7" s="1"/>
  <c r="BF3126" i="7"/>
  <c r="BG3126" i="7" s="1"/>
  <c r="BH3126" i="7" s="1"/>
  <c r="BF3127" i="7"/>
  <c r="BG3127" i="7" s="1"/>
  <c r="BH3127" i="7" s="1"/>
  <c r="BF3128" i="7"/>
  <c r="BG3128" i="7" s="1"/>
  <c r="BH3128" i="7" s="1"/>
  <c r="BF3129" i="7"/>
  <c r="BG3129" i="7" s="1"/>
  <c r="BH3129" i="7" s="1"/>
  <c r="BF3130" i="7"/>
  <c r="BG3130" i="7" s="1"/>
  <c r="BH3130" i="7" s="1"/>
  <c r="BF3131" i="7"/>
  <c r="BG3131" i="7" s="1"/>
  <c r="BH3131" i="7" s="1"/>
  <c r="BF3132" i="7"/>
  <c r="BG3132" i="7" s="1"/>
  <c r="BH3132" i="7" s="1"/>
  <c r="BF3133" i="7"/>
  <c r="BG3133" i="7" s="1"/>
  <c r="BH3133" i="7" s="1"/>
  <c r="BF3134" i="7"/>
  <c r="BG3134" i="7" s="1"/>
  <c r="BH3134" i="7" s="1"/>
  <c r="BF3135" i="7"/>
  <c r="BG3135" i="7" s="1"/>
  <c r="BH3135" i="7" s="1"/>
  <c r="BF3136" i="7"/>
  <c r="BG3136" i="7" s="1"/>
  <c r="BH3136" i="7" s="1"/>
  <c r="BF3137" i="7"/>
  <c r="BG3137" i="7" s="1"/>
  <c r="BH3137" i="7" s="1"/>
  <c r="BF3138" i="7"/>
  <c r="BG3138" i="7" s="1"/>
  <c r="BH3138" i="7" s="1"/>
  <c r="BF3139" i="7"/>
  <c r="BG3139" i="7" s="1"/>
  <c r="BH3139" i="7" s="1"/>
  <c r="BF3140" i="7"/>
  <c r="BG3140" i="7" s="1"/>
  <c r="BH3140" i="7" s="1"/>
  <c r="BF3141" i="7"/>
  <c r="BG3141" i="7" s="1"/>
  <c r="BH3141" i="7" s="1"/>
  <c r="BF3142" i="7"/>
  <c r="BG3142" i="7" s="1"/>
  <c r="BH3142" i="7" s="1"/>
  <c r="BF3143" i="7"/>
  <c r="BG3143" i="7" s="1"/>
  <c r="BH3143" i="7" s="1"/>
  <c r="BF3144" i="7"/>
  <c r="BG3144" i="7" s="1"/>
  <c r="BH3144" i="7" s="1"/>
  <c r="BF3145" i="7"/>
  <c r="BG3145" i="7" s="1"/>
  <c r="BH3145" i="7" s="1"/>
  <c r="BF3146" i="7"/>
  <c r="BG3146" i="7" s="1"/>
  <c r="BH3146" i="7" s="1"/>
  <c r="BF3147" i="7"/>
  <c r="BG3147" i="7" s="1"/>
  <c r="BH3147" i="7" s="1"/>
  <c r="BF3148" i="7"/>
  <c r="BG3148" i="7" s="1"/>
  <c r="BH3148" i="7" s="1"/>
  <c r="BF3149" i="7"/>
  <c r="BG3149" i="7" s="1"/>
  <c r="BH3149" i="7" s="1"/>
  <c r="BF3150" i="7"/>
  <c r="BG3150" i="7" s="1"/>
  <c r="BH3150" i="7" s="1"/>
  <c r="BF3151" i="7"/>
  <c r="BG3151" i="7" s="1"/>
  <c r="BH3151" i="7" s="1"/>
  <c r="BF3152" i="7"/>
  <c r="BG3152" i="7" s="1"/>
  <c r="BH3152" i="7" s="1"/>
  <c r="BF3153" i="7"/>
  <c r="BG3153" i="7" s="1"/>
  <c r="BH3153" i="7" s="1"/>
  <c r="BF3154" i="7"/>
  <c r="BG3154" i="7" s="1"/>
  <c r="BH3154" i="7" s="1"/>
  <c r="BF3155" i="7"/>
  <c r="BG3155" i="7" s="1"/>
  <c r="BH3155" i="7" s="1"/>
  <c r="BF3156" i="7"/>
  <c r="BG3156" i="7" s="1"/>
  <c r="BH3156" i="7" s="1"/>
  <c r="BF3157" i="7"/>
  <c r="BG3157" i="7" s="1"/>
  <c r="BH3157" i="7" s="1"/>
  <c r="BF3158" i="7"/>
  <c r="BG3158" i="7" s="1"/>
  <c r="BH3158" i="7" s="1"/>
  <c r="BF3159" i="7"/>
  <c r="BG3159" i="7" s="1"/>
  <c r="BH3159" i="7" s="1"/>
  <c r="BF3160" i="7"/>
  <c r="BG3160" i="7" s="1"/>
  <c r="BH3160" i="7" s="1"/>
  <c r="BF3161" i="7"/>
  <c r="BG3161" i="7" s="1"/>
  <c r="BH3161" i="7" s="1"/>
  <c r="BF3162" i="7"/>
  <c r="BG3162" i="7" s="1"/>
  <c r="BH3162" i="7" s="1"/>
  <c r="BF3163" i="7"/>
  <c r="BG3163" i="7" s="1"/>
  <c r="BH3163" i="7" s="1"/>
  <c r="BF3164" i="7"/>
  <c r="BG3164" i="7" s="1"/>
  <c r="BH3164" i="7" s="1"/>
  <c r="BF3165" i="7"/>
  <c r="BG3165" i="7" s="1"/>
  <c r="BH3165" i="7" s="1"/>
  <c r="BF3166" i="7"/>
  <c r="BG3166" i="7" s="1"/>
  <c r="BH3166" i="7" s="1"/>
  <c r="BF3167" i="7"/>
  <c r="BG3167" i="7" s="1"/>
  <c r="BH3167" i="7" s="1"/>
  <c r="BF3168" i="7"/>
  <c r="BG3168" i="7" s="1"/>
  <c r="BH3168" i="7" s="1"/>
  <c r="BF3169" i="7"/>
  <c r="BG3169" i="7" s="1"/>
  <c r="BH3169" i="7" s="1"/>
  <c r="BF3170" i="7"/>
  <c r="BG3170" i="7" s="1"/>
  <c r="BH3170" i="7" s="1"/>
  <c r="BF3171" i="7"/>
  <c r="BG3171" i="7" s="1"/>
  <c r="BH3171" i="7" s="1"/>
  <c r="BF3172" i="7"/>
  <c r="BG3172" i="7" s="1"/>
  <c r="BH3172" i="7" s="1"/>
  <c r="BF3173" i="7"/>
  <c r="BG3173" i="7" s="1"/>
  <c r="BH3173" i="7" s="1"/>
  <c r="BF3174" i="7"/>
  <c r="BG3174" i="7" s="1"/>
  <c r="BH3174" i="7" s="1"/>
  <c r="BF3175" i="7"/>
  <c r="BG3175" i="7" s="1"/>
  <c r="BH3175" i="7" s="1"/>
  <c r="BF3176" i="7"/>
  <c r="BG3176" i="7" s="1"/>
  <c r="BH3176" i="7" s="1"/>
  <c r="BF3177" i="7"/>
  <c r="BG3177" i="7" s="1"/>
  <c r="BH3177" i="7" s="1"/>
  <c r="BF3178" i="7"/>
  <c r="BG3178" i="7" s="1"/>
  <c r="BH3178" i="7" s="1"/>
  <c r="BF3179" i="7"/>
  <c r="BG3179" i="7" s="1"/>
  <c r="BH3179" i="7" s="1"/>
  <c r="BF3180" i="7"/>
  <c r="BG3180" i="7" s="1"/>
  <c r="BH3180" i="7" s="1"/>
  <c r="BF3181" i="7"/>
  <c r="BG3181" i="7" s="1"/>
  <c r="BH3181" i="7" s="1"/>
  <c r="BF3182" i="7"/>
  <c r="BG3182" i="7" s="1"/>
  <c r="BH3182" i="7" s="1"/>
  <c r="BF3183" i="7"/>
  <c r="BG3183" i="7" s="1"/>
  <c r="BH3183" i="7" s="1"/>
  <c r="BF3184" i="7"/>
  <c r="BG3184" i="7" s="1"/>
  <c r="BH3184" i="7" s="1"/>
  <c r="BF3185" i="7"/>
  <c r="BG3185" i="7" s="1"/>
  <c r="BH3185" i="7" s="1"/>
  <c r="BF3186" i="7"/>
  <c r="BG3186" i="7" s="1"/>
  <c r="BH3186" i="7" s="1"/>
  <c r="BF3187" i="7"/>
  <c r="BG3187" i="7" s="1"/>
  <c r="BH3187" i="7" s="1"/>
  <c r="BF3188" i="7"/>
  <c r="BG3188" i="7" s="1"/>
  <c r="BH3188" i="7" s="1"/>
  <c r="BF3189" i="7"/>
  <c r="BG3189" i="7" s="1"/>
  <c r="BH3189" i="7" s="1"/>
  <c r="BF3190" i="7"/>
  <c r="BG3190" i="7" s="1"/>
  <c r="BH3190" i="7" s="1"/>
  <c r="BF3191" i="7"/>
  <c r="BG3191" i="7" s="1"/>
  <c r="BH3191" i="7" s="1"/>
  <c r="BF3192" i="7"/>
  <c r="BG3192" i="7" s="1"/>
  <c r="BH3192" i="7" s="1"/>
  <c r="BF3193" i="7"/>
  <c r="BG3193" i="7" s="1"/>
  <c r="BH3193" i="7" s="1"/>
  <c r="BF3194" i="7"/>
  <c r="BG3194" i="7" s="1"/>
  <c r="BH3194" i="7" s="1"/>
  <c r="BF3195" i="7"/>
  <c r="BG3195" i="7" s="1"/>
  <c r="BH3195" i="7" s="1"/>
  <c r="BF3196" i="7"/>
  <c r="BG3196" i="7" s="1"/>
  <c r="BH3196" i="7" s="1"/>
  <c r="BF3197" i="7"/>
  <c r="BG3197" i="7" s="1"/>
  <c r="BH3197" i="7" s="1"/>
  <c r="BF3198" i="7"/>
  <c r="BG3198" i="7" s="1"/>
  <c r="BH3198" i="7" s="1"/>
  <c r="BF3199" i="7"/>
  <c r="BG3199" i="7" s="1"/>
  <c r="BH3199" i="7" s="1"/>
  <c r="BF3200" i="7"/>
  <c r="BG3200" i="7" s="1"/>
  <c r="BH3200" i="7" s="1"/>
  <c r="BF3201" i="7"/>
  <c r="BG3201" i="7" s="1"/>
  <c r="BH3201" i="7" s="1"/>
  <c r="BF3202" i="7"/>
  <c r="BG3202" i="7" s="1"/>
  <c r="BH3202" i="7" s="1"/>
  <c r="BF3203" i="7"/>
  <c r="BG3203" i="7" s="1"/>
  <c r="BH3203" i="7" s="1"/>
  <c r="BF3204" i="7"/>
  <c r="BG3204" i="7" s="1"/>
  <c r="BH3204" i="7" s="1"/>
  <c r="BF3205" i="7"/>
  <c r="BG3205" i="7" s="1"/>
  <c r="BH3205" i="7" s="1"/>
  <c r="BF3206" i="7"/>
  <c r="BG3206" i="7" s="1"/>
  <c r="BH3206" i="7" s="1"/>
  <c r="BF3207" i="7"/>
  <c r="BG3207" i="7" s="1"/>
  <c r="BH3207" i="7" s="1"/>
  <c r="BF3208" i="7"/>
  <c r="BG3208" i="7" s="1"/>
  <c r="BH3208" i="7" s="1"/>
  <c r="BF3209" i="7"/>
  <c r="BG3209" i="7" s="1"/>
  <c r="BH3209" i="7" s="1"/>
  <c r="BF3210" i="7"/>
  <c r="BG3210" i="7" s="1"/>
  <c r="BH3210" i="7" s="1"/>
  <c r="BF3211" i="7"/>
  <c r="BG3211" i="7" s="1"/>
  <c r="BH3211" i="7" s="1"/>
  <c r="BF3212" i="7"/>
  <c r="BG3212" i="7" s="1"/>
  <c r="BH3212" i="7" s="1"/>
  <c r="BF3213" i="7"/>
  <c r="BG3213" i="7" s="1"/>
  <c r="BH3213" i="7" s="1"/>
  <c r="BF3214" i="7"/>
  <c r="BG3214" i="7" s="1"/>
  <c r="BH3214" i="7" s="1"/>
  <c r="BF3215" i="7"/>
  <c r="BG3215" i="7" s="1"/>
  <c r="BH3215" i="7" s="1"/>
  <c r="BF3216" i="7"/>
  <c r="BG3216" i="7" s="1"/>
  <c r="BH3216" i="7" s="1"/>
  <c r="BF3217" i="7"/>
  <c r="BG3217" i="7" s="1"/>
  <c r="BH3217" i="7" s="1"/>
  <c r="BF3218" i="7"/>
  <c r="BG3218" i="7" s="1"/>
  <c r="BH3218" i="7" s="1"/>
  <c r="BF3219" i="7"/>
  <c r="BG3219" i="7" s="1"/>
  <c r="BH3219" i="7" s="1"/>
  <c r="BF3220" i="7"/>
  <c r="BG3220" i="7" s="1"/>
  <c r="BH3220" i="7" s="1"/>
  <c r="BF3221" i="7"/>
  <c r="BG3221" i="7" s="1"/>
  <c r="BH3221" i="7" s="1"/>
  <c r="BF3222" i="7"/>
  <c r="BG3222" i="7" s="1"/>
  <c r="BH3222" i="7" s="1"/>
  <c r="BF3223" i="7"/>
  <c r="BG3223" i="7" s="1"/>
  <c r="BH3223" i="7" s="1"/>
  <c r="BF3224" i="7"/>
  <c r="BG3224" i="7" s="1"/>
  <c r="BH3224" i="7" s="1"/>
  <c r="BF3225" i="7"/>
  <c r="BG3225" i="7" s="1"/>
  <c r="BH3225" i="7" s="1"/>
  <c r="BF3226" i="7"/>
  <c r="BG3226" i="7" s="1"/>
  <c r="BH3226" i="7" s="1"/>
  <c r="BF3227" i="7"/>
  <c r="BG3227" i="7" s="1"/>
  <c r="BH3227" i="7" s="1"/>
  <c r="BF3228" i="7"/>
  <c r="BG3228" i="7" s="1"/>
  <c r="BH3228" i="7" s="1"/>
  <c r="BF3229" i="7"/>
  <c r="BG3229" i="7" s="1"/>
  <c r="BH3229" i="7" s="1"/>
  <c r="BF3230" i="7"/>
  <c r="BG3230" i="7" s="1"/>
  <c r="BH3230" i="7" s="1"/>
  <c r="BF3231" i="7"/>
  <c r="BG3231" i="7" s="1"/>
  <c r="BH3231" i="7" s="1"/>
  <c r="BF3232" i="7"/>
  <c r="BG3232" i="7" s="1"/>
  <c r="BH3232" i="7" s="1"/>
  <c r="BF3233" i="7"/>
  <c r="BG3233" i="7" s="1"/>
  <c r="BH3233" i="7" s="1"/>
  <c r="BF3234" i="7"/>
  <c r="BG3234" i="7" s="1"/>
  <c r="BH3234" i="7" s="1"/>
  <c r="BF3235" i="7"/>
  <c r="BG3235" i="7" s="1"/>
  <c r="BH3235" i="7" s="1"/>
  <c r="BF3236" i="7"/>
  <c r="BG3236" i="7" s="1"/>
  <c r="BH3236" i="7" s="1"/>
  <c r="BF3237" i="7"/>
  <c r="BG3237" i="7" s="1"/>
  <c r="BH3237" i="7" s="1"/>
  <c r="BF3238" i="7"/>
  <c r="BG3238" i="7" s="1"/>
  <c r="BH3238" i="7" s="1"/>
  <c r="BF3239" i="7"/>
  <c r="BG3239" i="7" s="1"/>
  <c r="BH3239" i="7" s="1"/>
  <c r="BF3240" i="7"/>
  <c r="BG3240" i="7" s="1"/>
  <c r="BH3240" i="7" s="1"/>
  <c r="BF3241" i="7"/>
  <c r="BG3241" i="7" s="1"/>
  <c r="BH3241" i="7" s="1"/>
  <c r="BF3242" i="7"/>
  <c r="BG3242" i="7" s="1"/>
  <c r="BH3242" i="7" s="1"/>
  <c r="BF3243" i="7"/>
  <c r="BG3243" i="7" s="1"/>
  <c r="BH3243" i="7" s="1"/>
  <c r="BF3244" i="7"/>
  <c r="BG3244" i="7" s="1"/>
  <c r="BH3244" i="7" s="1"/>
  <c r="BF3245" i="7"/>
  <c r="BG3245" i="7" s="1"/>
  <c r="BH3245" i="7" s="1"/>
  <c r="BF3246" i="7"/>
  <c r="BG3246" i="7" s="1"/>
  <c r="BH3246" i="7" s="1"/>
  <c r="BF3247" i="7"/>
  <c r="BG3247" i="7" s="1"/>
  <c r="BH3247" i="7" s="1"/>
  <c r="BF3248" i="7"/>
  <c r="BG3248" i="7" s="1"/>
  <c r="BH3248" i="7" s="1"/>
  <c r="BF3249" i="7"/>
  <c r="BG3249" i="7" s="1"/>
  <c r="BH3249" i="7" s="1"/>
  <c r="BF3250" i="7"/>
  <c r="BG3250" i="7" s="1"/>
  <c r="BH3250" i="7" s="1"/>
  <c r="BF3251" i="7"/>
  <c r="BG3251" i="7" s="1"/>
  <c r="BH3251" i="7" s="1"/>
  <c r="BF3252" i="7"/>
  <c r="BG3252" i="7" s="1"/>
  <c r="BH3252" i="7" s="1"/>
  <c r="BF3253" i="7"/>
  <c r="BG3253" i="7" s="1"/>
  <c r="BH3253" i="7" s="1"/>
  <c r="BF3254" i="7"/>
  <c r="BG3254" i="7" s="1"/>
  <c r="BH3254" i="7" s="1"/>
  <c r="BF3255" i="7"/>
  <c r="BG3255" i="7" s="1"/>
  <c r="BH3255" i="7" s="1"/>
  <c r="BF3256" i="7"/>
  <c r="BG3256" i="7" s="1"/>
  <c r="BH3256" i="7" s="1"/>
  <c r="BF3257" i="7"/>
  <c r="BG3257" i="7" s="1"/>
  <c r="BH3257" i="7" s="1"/>
  <c r="BF3258" i="7"/>
  <c r="BG3258" i="7" s="1"/>
  <c r="BH3258" i="7" s="1"/>
  <c r="BF3259" i="7"/>
  <c r="BG3259" i="7" s="1"/>
  <c r="BH3259" i="7" s="1"/>
  <c r="BF3260" i="7"/>
  <c r="BG3260" i="7" s="1"/>
  <c r="BH3260" i="7" s="1"/>
  <c r="BF3261" i="7"/>
  <c r="BG3261" i="7" s="1"/>
  <c r="BH3261" i="7" s="1"/>
  <c r="BF3262" i="7"/>
  <c r="BG3262" i="7" s="1"/>
  <c r="BH3262" i="7" s="1"/>
  <c r="BF3263" i="7"/>
  <c r="BG3263" i="7" s="1"/>
  <c r="BH3263" i="7" s="1"/>
  <c r="BF3264" i="7"/>
  <c r="BG3264" i="7" s="1"/>
  <c r="BH3264" i="7" s="1"/>
  <c r="BF3265" i="7"/>
  <c r="BG3265" i="7" s="1"/>
  <c r="BH3265" i="7" s="1"/>
  <c r="BF3266" i="7"/>
  <c r="BG3266" i="7" s="1"/>
  <c r="BH3266" i="7" s="1"/>
  <c r="BF3267" i="7"/>
  <c r="BG3267" i="7" s="1"/>
  <c r="BH3267" i="7" s="1"/>
  <c r="BF3268" i="7"/>
  <c r="BG3268" i="7" s="1"/>
  <c r="BH3268" i="7" s="1"/>
  <c r="BF3269" i="7"/>
  <c r="BG3269" i="7" s="1"/>
  <c r="BH3269" i="7" s="1"/>
  <c r="BF3270" i="7"/>
  <c r="BG3270" i="7" s="1"/>
  <c r="BH3270" i="7" s="1"/>
  <c r="BF3271" i="7"/>
  <c r="BG3271" i="7" s="1"/>
  <c r="BH3271" i="7" s="1"/>
  <c r="BF3272" i="7"/>
  <c r="BG3272" i="7" s="1"/>
  <c r="BH3272" i="7" s="1"/>
  <c r="BF3273" i="7"/>
  <c r="BG3273" i="7" s="1"/>
  <c r="BH3273" i="7" s="1"/>
  <c r="BF3274" i="7"/>
  <c r="BG3274" i="7" s="1"/>
  <c r="BH3274" i="7" s="1"/>
  <c r="BF3275" i="7"/>
  <c r="BG3275" i="7" s="1"/>
  <c r="BH3275" i="7" s="1"/>
  <c r="BF3276" i="7"/>
  <c r="BG3276" i="7" s="1"/>
  <c r="BH3276" i="7" s="1"/>
  <c r="BF3277" i="7"/>
  <c r="BG3277" i="7" s="1"/>
  <c r="BH3277" i="7" s="1"/>
  <c r="BF3278" i="7"/>
  <c r="BG3278" i="7" s="1"/>
  <c r="BH3278" i="7" s="1"/>
  <c r="BF3279" i="7"/>
  <c r="BG3279" i="7" s="1"/>
  <c r="BH3279" i="7" s="1"/>
  <c r="BF3280" i="7"/>
  <c r="BG3280" i="7" s="1"/>
  <c r="BH3280" i="7" s="1"/>
  <c r="BF3281" i="7"/>
  <c r="BG3281" i="7" s="1"/>
  <c r="BH3281" i="7" s="1"/>
  <c r="BF3282" i="7"/>
  <c r="BG3282" i="7" s="1"/>
  <c r="BH3282" i="7" s="1"/>
  <c r="BF3283" i="7"/>
  <c r="BG3283" i="7" s="1"/>
  <c r="BH3283" i="7" s="1"/>
  <c r="BF3284" i="7"/>
  <c r="BG3284" i="7" s="1"/>
  <c r="BH3284" i="7" s="1"/>
  <c r="BF3285" i="7"/>
  <c r="BG3285" i="7" s="1"/>
  <c r="BH3285" i="7" s="1"/>
  <c r="BF3286" i="7"/>
  <c r="BG3286" i="7" s="1"/>
  <c r="BH3286" i="7" s="1"/>
  <c r="BF3287" i="7"/>
  <c r="BG3287" i="7" s="1"/>
  <c r="BH3287" i="7" s="1"/>
  <c r="BF3288" i="7"/>
  <c r="BG3288" i="7" s="1"/>
  <c r="BH3288" i="7" s="1"/>
  <c r="BF3289" i="7"/>
  <c r="BG3289" i="7" s="1"/>
  <c r="BH3289" i="7" s="1"/>
  <c r="BF3290" i="7"/>
  <c r="BG3290" i="7" s="1"/>
  <c r="BH3290" i="7" s="1"/>
  <c r="BF3291" i="7"/>
  <c r="BG3291" i="7" s="1"/>
  <c r="BH3291" i="7" s="1"/>
  <c r="BF3292" i="7"/>
  <c r="BG3292" i="7" s="1"/>
  <c r="BH3292" i="7" s="1"/>
  <c r="BF3293" i="7"/>
  <c r="BG3293" i="7" s="1"/>
  <c r="BH3293" i="7" s="1"/>
  <c r="BF3294" i="7"/>
  <c r="BG3294" i="7" s="1"/>
  <c r="BH3294" i="7" s="1"/>
  <c r="BF3295" i="7"/>
  <c r="BG3295" i="7" s="1"/>
  <c r="BH3295" i="7" s="1"/>
  <c r="BF3296" i="7"/>
  <c r="BG3296" i="7" s="1"/>
  <c r="BH3296" i="7" s="1"/>
  <c r="BF3297" i="7"/>
  <c r="BG3297" i="7" s="1"/>
  <c r="BH3297" i="7" s="1"/>
  <c r="BF3298" i="7"/>
  <c r="BG3298" i="7" s="1"/>
  <c r="BH3298" i="7" s="1"/>
  <c r="BF3299" i="7"/>
  <c r="BG3299" i="7" s="1"/>
  <c r="BH3299" i="7" s="1"/>
  <c r="BF3300" i="7"/>
  <c r="BG3300" i="7" s="1"/>
  <c r="BH3300" i="7" s="1"/>
  <c r="BF3301" i="7"/>
  <c r="BG3301" i="7" s="1"/>
  <c r="BH3301" i="7" s="1"/>
  <c r="BF3302" i="7"/>
  <c r="BG3302" i="7" s="1"/>
  <c r="BH3302" i="7" s="1"/>
  <c r="BF3303" i="7"/>
  <c r="BG3303" i="7" s="1"/>
  <c r="BH3303" i="7" s="1"/>
  <c r="BF3304" i="7"/>
  <c r="BG3304" i="7" s="1"/>
  <c r="BH3304" i="7" s="1"/>
  <c r="BF3305" i="7"/>
  <c r="BG3305" i="7" s="1"/>
  <c r="BH3305" i="7" s="1"/>
  <c r="BF3306" i="7"/>
  <c r="BG3306" i="7" s="1"/>
  <c r="BH3306" i="7" s="1"/>
  <c r="BF3307" i="7"/>
  <c r="BG3307" i="7" s="1"/>
  <c r="BH3307" i="7" s="1"/>
  <c r="BF3308" i="7"/>
  <c r="BG3308" i="7" s="1"/>
  <c r="BH3308" i="7" s="1"/>
  <c r="BF3309" i="7"/>
  <c r="BG3309" i="7" s="1"/>
  <c r="BH3309" i="7" s="1"/>
  <c r="BF3310" i="7"/>
  <c r="BG3310" i="7" s="1"/>
  <c r="BH3310" i="7" s="1"/>
  <c r="BF3311" i="7"/>
  <c r="BG3311" i="7" s="1"/>
  <c r="BH3311" i="7" s="1"/>
  <c r="BF3312" i="7"/>
  <c r="BG3312" i="7" s="1"/>
  <c r="BH3312" i="7" s="1"/>
  <c r="BF3313" i="7"/>
  <c r="BG3313" i="7" s="1"/>
  <c r="BH3313" i="7" s="1"/>
  <c r="BF3314" i="7"/>
  <c r="BG3314" i="7" s="1"/>
  <c r="BH3314" i="7" s="1"/>
  <c r="BF3315" i="7"/>
  <c r="BG3315" i="7" s="1"/>
  <c r="BH3315" i="7" s="1"/>
  <c r="BF3316" i="7"/>
  <c r="BG3316" i="7" s="1"/>
  <c r="BH3316" i="7" s="1"/>
  <c r="BF3317" i="7"/>
  <c r="BG3317" i="7" s="1"/>
  <c r="BH3317" i="7" s="1"/>
  <c r="BF3318" i="7"/>
  <c r="BG3318" i="7" s="1"/>
  <c r="BH3318" i="7" s="1"/>
  <c r="BF3319" i="7"/>
  <c r="BG3319" i="7" s="1"/>
  <c r="BH3319" i="7" s="1"/>
  <c r="BF3320" i="7"/>
  <c r="BG3320" i="7" s="1"/>
  <c r="BH3320" i="7" s="1"/>
  <c r="BF3321" i="7"/>
  <c r="BG3321" i="7" s="1"/>
  <c r="BH3321" i="7" s="1"/>
  <c r="BF3322" i="7"/>
  <c r="BG3322" i="7" s="1"/>
  <c r="BH3322" i="7" s="1"/>
  <c r="BF3323" i="7"/>
  <c r="BG3323" i="7" s="1"/>
  <c r="BH3323" i="7" s="1"/>
  <c r="BF3324" i="7"/>
  <c r="BG3324" i="7" s="1"/>
  <c r="BH3324" i="7" s="1"/>
  <c r="BF3325" i="7"/>
  <c r="BG3325" i="7" s="1"/>
  <c r="BH3325" i="7" s="1"/>
  <c r="BF3326" i="7"/>
  <c r="BG3326" i="7" s="1"/>
  <c r="BH3326" i="7" s="1"/>
  <c r="BF3327" i="7"/>
  <c r="BG3327" i="7" s="1"/>
  <c r="BH3327" i="7" s="1"/>
  <c r="BF3328" i="7"/>
  <c r="BG3328" i="7" s="1"/>
  <c r="BH3328" i="7" s="1"/>
  <c r="BF3329" i="7"/>
  <c r="BG3329" i="7" s="1"/>
  <c r="BH3329" i="7" s="1"/>
  <c r="BF3330" i="7"/>
  <c r="BG3330" i="7" s="1"/>
  <c r="BH3330" i="7" s="1"/>
  <c r="BF3331" i="7"/>
  <c r="BG3331" i="7" s="1"/>
  <c r="BH3331" i="7" s="1"/>
  <c r="BF3332" i="7"/>
  <c r="BG3332" i="7" s="1"/>
  <c r="BH3332" i="7" s="1"/>
  <c r="BF3333" i="7"/>
  <c r="BG3333" i="7" s="1"/>
  <c r="BH3333" i="7" s="1"/>
  <c r="BF3334" i="7"/>
  <c r="BG3334" i="7" s="1"/>
  <c r="BH3334" i="7" s="1"/>
  <c r="BF3335" i="7"/>
  <c r="BG3335" i="7" s="1"/>
  <c r="BH3335" i="7" s="1"/>
  <c r="BF3336" i="7"/>
  <c r="BG3336" i="7" s="1"/>
  <c r="BH3336" i="7" s="1"/>
  <c r="BF3337" i="7"/>
  <c r="BG3337" i="7" s="1"/>
  <c r="BH3337" i="7" s="1"/>
  <c r="BF3338" i="7"/>
  <c r="BG3338" i="7" s="1"/>
  <c r="BH3338" i="7" s="1"/>
  <c r="BF3339" i="7"/>
  <c r="BG3339" i="7" s="1"/>
  <c r="BH3339" i="7" s="1"/>
  <c r="BF3340" i="7"/>
  <c r="BG3340" i="7" s="1"/>
  <c r="BH3340" i="7" s="1"/>
  <c r="BF3341" i="7"/>
  <c r="BG3341" i="7" s="1"/>
  <c r="BH3341" i="7" s="1"/>
  <c r="BF3342" i="7"/>
  <c r="BG3342" i="7" s="1"/>
  <c r="BH3342" i="7" s="1"/>
  <c r="BF3343" i="7"/>
  <c r="BG3343" i="7" s="1"/>
  <c r="BH3343" i="7" s="1"/>
  <c r="BF3344" i="7"/>
  <c r="BG3344" i="7" s="1"/>
  <c r="BH3344" i="7" s="1"/>
  <c r="BF3345" i="7"/>
  <c r="BG3345" i="7" s="1"/>
  <c r="BH3345" i="7" s="1"/>
  <c r="BF3346" i="7"/>
  <c r="BG3346" i="7" s="1"/>
  <c r="BH3346" i="7" s="1"/>
  <c r="BF3347" i="7"/>
  <c r="BG3347" i="7" s="1"/>
  <c r="BH3347" i="7" s="1"/>
  <c r="BF3348" i="7"/>
  <c r="BG3348" i="7" s="1"/>
  <c r="BH3348" i="7" s="1"/>
  <c r="BF3349" i="7"/>
  <c r="BG3349" i="7" s="1"/>
  <c r="BH3349" i="7" s="1"/>
  <c r="BF3350" i="7"/>
  <c r="BG3350" i="7" s="1"/>
  <c r="BH3350" i="7" s="1"/>
  <c r="BF3351" i="7"/>
  <c r="BG3351" i="7" s="1"/>
  <c r="BH3351" i="7" s="1"/>
  <c r="BF3352" i="7"/>
  <c r="BG3352" i="7" s="1"/>
  <c r="BH3352" i="7" s="1"/>
  <c r="BF3353" i="7"/>
  <c r="BG3353" i="7" s="1"/>
  <c r="BH3353" i="7" s="1"/>
  <c r="BF3354" i="7"/>
  <c r="BG3354" i="7" s="1"/>
  <c r="BH3354" i="7" s="1"/>
  <c r="BF3355" i="7"/>
  <c r="BG3355" i="7" s="1"/>
  <c r="BH3355" i="7" s="1"/>
  <c r="BF3356" i="7"/>
  <c r="BG3356" i="7" s="1"/>
  <c r="BH3356" i="7" s="1"/>
  <c r="BF3357" i="7"/>
  <c r="BG3357" i="7" s="1"/>
  <c r="BH3357" i="7" s="1"/>
  <c r="BF3358" i="7"/>
  <c r="BG3358" i="7" s="1"/>
  <c r="BH3358" i="7" s="1"/>
  <c r="BF3359" i="7"/>
  <c r="BG3359" i="7" s="1"/>
  <c r="BH3359" i="7" s="1"/>
  <c r="BF3360" i="7"/>
  <c r="BG3360" i="7" s="1"/>
  <c r="BH3360" i="7" s="1"/>
  <c r="BF3361" i="7"/>
  <c r="BG3361" i="7" s="1"/>
  <c r="BH3361" i="7" s="1"/>
  <c r="BF3362" i="7"/>
  <c r="BG3362" i="7" s="1"/>
  <c r="BH3362" i="7" s="1"/>
  <c r="BF3363" i="7"/>
  <c r="BG3363" i="7" s="1"/>
  <c r="BH3363" i="7" s="1"/>
  <c r="BF3364" i="7"/>
  <c r="BG3364" i="7" s="1"/>
  <c r="BH3364" i="7" s="1"/>
  <c r="BF3365" i="7"/>
  <c r="BG3365" i="7" s="1"/>
  <c r="BH3365" i="7" s="1"/>
  <c r="BF3366" i="7"/>
  <c r="BG3366" i="7" s="1"/>
  <c r="BH3366" i="7" s="1"/>
  <c r="BF3367" i="7"/>
  <c r="BG3367" i="7" s="1"/>
  <c r="BH3367" i="7" s="1"/>
  <c r="BF3368" i="7"/>
  <c r="BG3368" i="7" s="1"/>
  <c r="BH3368" i="7" s="1"/>
  <c r="BF3369" i="7"/>
  <c r="BG3369" i="7" s="1"/>
  <c r="BH3369" i="7" s="1"/>
  <c r="BF3370" i="7"/>
  <c r="BG3370" i="7" s="1"/>
  <c r="BH3370" i="7" s="1"/>
  <c r="BF3371" i="7"/>
  <c r="BG3371" i="7" s="1"/>
  <c r="BH3371" i="7" s="1"/>
  <c r="BF3372" i="7"/>
  <c r="BG3372" i="7" s="1"/>
  <c r="BH3372" i="7" s="1"/>
  <c r="BF3373" i="7"/>
  <c r="BG3373" i="7" s="1"/>
  <c r="BH3373" i="7" s="1"/>
  <c r="BF3374" i="7"/>
  <c r="BG3374" i="7" s="1"/>
  <c r="BH3374" i="7" s="1"/>
  <c r="BF3375" i="7"/>
  <c r="BG3375" i="7" s="1"/>
  <c r="BH3375" i="7" s="1"/>
  <c r="BF3376" i="7"/>
  <c r="BG3376" i="7" s="1"/>
  <c r="BH3376" i="7" s="1"/>
  <c r="BF3377" i="7"/>
  <c r="BG3377" i="7" s="1"/>
  <c r="BH3377" i="7" s="1"/>
  <c r="BF3378" i="7"/>
  <c r="BG3378" i="7" s="1"/>
  <c r="BH3378" i="7" s="1"/>
  <c r="BF3379" i="7"/>
  <c r="BG3379" i="7" s="1"/>
  <c r="BH3379" i="7" s="1"/>
  <c r="BF3380" i="7"/>
  <c r="BG3380" i="7" s="1"/>
  <c r="BH3380" i="7" s="1"/>
  <c r="BF3381" i="7"/>
  <c r="BG3381" i="7" s="1"/>
  <c r="BH3381" i="7" s="1"/>
  <c r="BF3382" i="7"/>
  <c r="BG3382" i="7" s="1"/>
  <c r="BH3382" i="7" s="1"/>
  <c r="BF3383" i="7"/>
  <c r="BG3383" i="7" s="1"/>
  <c r="BH3383" i="7" s="1"/>
  <c r="BF3384" i="7"/>
  <c r="BG3384" i="7" s="1"/>
  <c r="BH3384" i="7" s="1"/>
  <c r="BF3385" i="7"/>
  <c r="BG3385" i="7" s="1"/>
  <c r="BH3385" i="7" s="1"/>
  <c r="BF3386" i="7"/>
  <c r="BG3386" i="7" s="1"/>
  <c r="BH3386" i="7" s="1"/>
  <c r="BF3387" i="7"/>
  <c r="BG3387" i="7" s="1"/>
  <c r="BH3387" i="7" s="1"/>
  <c r="BF3388" i="7"/>
  <c r="BG3388" i="7" s="1"/>
  <c r="BH3388" i="7" s="1"/>
  <c r="BF3389" i="7"/>
  <c r="BG3389" i="7" s="1"/>
  <c r="BH3389" i="7" s="1"/>
  <c r="BF3390" i="7"/>
  <c r="BG3390" i="7" s="1"/>
  <c r="BH3390" i="7" s="1"/>
  <c r="BF3391" i="7"/>
  <c r="BG3391" i="7" s="1"/>
  <c r="BH3391" i="7" s="1"/>
  <c r="BF3392" i="7"/>
  <c r="BG3392" i="7" s="1"/>
  <c r="BH3392" i="7" s="1"/>
  <c r="BF3393" i="7"/>
  <c r="BG3393" i="7" s="1"/>
  <c r="BH3393" i="7" s="1"/>
  <c r="BF3394" i="7"/>
  <c r="BG3394" i="7" s="1"/>
  <c r="BH3394" i="7" s="1"/>
  <c r="BF3395" i="7"/>
  <c r="BG3395" i="7" s="1"/>
  <c r="BH3395" i="7" s="1"/>
  <c r="BF3396" i="7"/>
  <c r="BG3396" i="7" s="1"/>
  <c r="BH3396" i="7" s="1"/>
  <c r="BF3397" i="7"/>
  <c r="BG3397" i="7" s="1"/>
  <c r="BH3397" i="7" s="1"/>
  <c r="BF3398" i="7"/>
  <c r="BG3398" i="7" s="1"/>
  <c r="BH3398" i="7" s="1"/>
  <c r="BF3399" i="7"/>
  <c r="BG3399" i="7" s="1"/>
  <c r="BH3399" i="7" s="1"/>
  <c r="BF3400" i="7"/>
  <c r="BG3400" i="7" s="1"/>
  <c r="BH3400" i="7" s="1"/>
  <c r="BF3401" i="7"/>
  <c r="BG3401" i="7" s="1"/>
  <c r="BH3401" i="7" s="1"/>
  <c r="BF3402" i="7"/>
  <c r="BG3402" i="7" s="1"/>
  <c r="BH3402" i="7" s="1"/>
  <c r="BF3403" i="7"/>
  <c r="BG3403" i="7" s="1"/>
  <c r="BH3403" i="7" s="1"/>
  <c r="BF3404" i="7"/>
  <c r="BG3404" i="7" s="1"/>
  <c r="BH3404" i="7" s="1"/>
  <c r="BF3405" i="7"/>
  <c r="BG3405" i="7" s="1"/>
  <c r="BH3405" i="7" s="1"/>
  <c r="BF3406" i="7"/>
  <c r="BG3406" i="7" s="1"/>
  <c r="BH3406" i="7" s="1"/>
  <c r="BF3407" i="7"/>
  <c r="BG3407" i="7" s="1"/>
  <c r="BH3407" i="7" s="1"/>
  <c r="BF3408" i="7"/>
  <c r="BG3408" i="7" s="1"/>
  <c r="BH3408" i="7" s="1"/>
  <c r="BF3409" i="7"/>
  <c r="BG3409" i="7" s="1"/>
  <c r="BH3409" i="7" s="1"/>
  <c r="BF3410" i="7"/>
  <c r="BG3410" i="7" s="1"/>
  <c r="BH3410" i="7" s="1"/>
  <c r="BF3411" i="7"/>
  <c r="BG3411" i="7" s="1"/>
  <c r="BH3411" i="7" s="1"/>
  <c r="BF3412" i="7"/>
  <c r="BG3412" i="7" s="1"/>
  <c r="BH3412" i="7" s="1"/>
  <c r="BF3413" i="7"/>
  <c r="BG3413" i="7" s="1"/>
  <c r="BH3413" i="7" s="1"/>
  <c r="BF3414" i="7"/>
  <c r="BG3414" i="7" s="1"/>
  <c r="BH3414" i="7" s="1"/>
  <c r="BF3415" i="7"/>
  <c r="BG3415" i="7" s="1"/>
  <c r="BH3415" i="7" s="1"/>
  <c r="BF3416" i="7"/>
  <c r="BG3416" i="7" s="1"/>
  <c r="BH3416" i="7" s="1"/>
  <c r="BF3417" i="7"/>
  <c r="BG3417" i="7" s="1"/>
  <c r="BH3417" i="7" s="1"/>
  <c r="BF3418" i="7"/>
  <c r="BG3418" i="7" s="1"/>
  <c r="BH3418" i="7" s="1"/>
  <c r="BF3419" i="7"/>
  <c r="BG3419" i="7" s="1"/>
  <c r="BH3419" i="7" s="1"/>
  <c r="BF3420" i="7"/>
  <c r="BG3420" i="7" s="1"/>
  <c r="BH3420" i="7" s="1"/>
  <c r="BF3421" i="7"/>
  <c r="BG3421" i="7" s="1"/>
  <c r="BH3421" i="7" s="1"/>
  <c r="BF3422" i="7"/>
  <c r="BG3422" i="7" s="1"/>
  <c r="BH3422" i="7" s="1"/>
  <c r="BF3423" i="7"/>
  <c r="BG3423" i="7" s="1"/>
  <c r="BH3423" i="7" s="1"/>
  <c r="BF3424" i="7"/>
  <c r="BG3424" i="7" s="1"/>
  <c r="BH3424" i="7" s="1"/>
  <c r="BF3425" i="7"/>
  <c r="BG3425" i="7" s="1"/>
  <c r="BH3425" i="7" s="1"/>
  <c r="BF3426" i="7"/>
  <c r="BG3426" i="7" s="1"/>
  <c r="BH3426" i="7" s="1"/>
  <c r="BF3427" i="7"/>
  <c r="BG3427" i="7" s="1"/>
  <c r="BH3427" i="7" s="1"/>
  <c r="BF3428" i="7"/>
  <c r="BG3428" i="7" s="1"/>
  <c r="BH3428" i="7" s="1"/>
  <c r="BF3429" i="7"/>
  <c r="BG3429" i="7" s="1"/>
  <c r="BH3429" i="7" s="1"/>
  <c r="BF3430" i="7"/>
  <c r="BG3430" i="7" s="1"/>
  <c r="BH3430" i="7" s="1"/>
  <c r="BF3431" i="7"/>
  <c r="BG3431" i="7" s="1"/>
  <c r="BH3431" i="7" s="1"/>
  <c r="BF3432" i="7"/>
  <c r="BG3432" i="7" s="1"/>
  <c r="BH3432" i="7" s="1"/>
  <c r="BF3433" i="7"/>
  <c r="BG3433" i="7" s="1"/>
  <c r="BH3433" i="7" s="1"/>
  <c r="BF3434" i="7"/>
  <c r="BG3434" i="7" s="1"/>
  <c r="BH3434" i="7" s="1"/>
  <c r="BF3435" i="7"/>
  <c r="BG3435" i="7" s="1"/>
  <c r="BH3435" i="7" s="1"/>
  <c r="BF3436" i="7"/>
  <c r="BG3436" i="7" s="1"/>
  <c r="BH3436" i="7" s="1"/>
  <c r="BF3437" i="7"/>
  <c r="BG3437" i="7" s="1"/>
  <c r="BH3437" i="7" s="1"/>
  <c r="BF3438" i="7"/>
  <c r="BG3438" i="7" s="1"/>
  <c r="BH3438" i="7" s="1"/>
  <c r="BF3439" i="7"/>
  <c r="BG3439" i="7" s="1"/>
  <c r="BH3439" i="7" s="1"/>
  <c r="BF3440" i="7"/>
  <c r="BG3440" i="7" s="1"/>
  <c r="BH3440" i="7" s="1"/>
  <c r="BF3441" i="7"/>
  <c r="BG3441" i="7" s="1"/>
  <c r="BH3441" i="7" s="1"/>
  <c r="BF3442" i="7"/>
  <c r="BG3442" i="7" s="1"/>
  <c r="BH3442" i="7" s="1"/>
  <c r="BF3443" i="7"/>
  <c r="BG3443" i="7" s="1"/>
  <c r="BH3443" i="7" s="1"/>
  <c r="BF3444" i="7"/>
  <c r="BG3444" i="7" s="1"/>
  <c r="BH3444" i="7" s="1"/>
  <c r="BF3445" i="7"/>
  <c r="BG3445" i="7" s="1"/>
  <c r="BH3445" i="7" s="1"/>
  <c r="BF3446" i="7"/>
  <c r="BG3446" i="7" s="1"/>
  <c r="BH3446" i="7" s="1"/>
  <c r="BF3447" i="7"/>
  <c r="BG3447" i="7" s="1"/>
  <c r="BH3447" i="7" s="1"/>
  <c r="BF3448" i="7"/>
  <c r="BG3448" i="7" s="1"/>
  <c r="BH3448" i="7" s="1"/>
  <c r="BF3449" i="7"/>
  <c r="BG3449" i="7" s="1"/>
  <c r="BH3449" i="7" s="1"/>
  <c r="BF3450" i="7"/>
  <c r="BG3450" i="7" s="1"/>
  <c r="BH3450" i="7" s="1"/>
  <c r="BF3451" i="7"/>
  <c r="BG3451" i="7" s="1"/>
  <c r="BH3451" i="7" s="1"/>
  <c r="BF3452" i="7"/>
  <c r="BG3452" i="7" s="1"/>
  <c r="BH3452" i="7" s="1"/>
  <c r="BF3453" i="7"/>
  <c r="BG3453" i="7" s="1"/>
  <c r="BH3453" i="7" s="1"/>
  <c r="BF3454" i="7"/>
  <c r="BG3454" i="7" s="1"/>
  <c r="BH3454" i="7" s="1"/>
  <c r="BF3455" i="7"/>
  <c r="BG3455" i="7" s="1"/>
  <c r="BH3455" i="7" s="1"/>
  <c r="BF3456" i="7"/>
  <c r="BG3456" i="7" s="1"/>
  <c r="BH3456" i="7" s="1"/>
  <c r="BF3457" i="7"/>
  <c r="BG3457" i="7" s="1"/>
  <c r="BH3457" i="7" s="1"/>
  <c r="BF3458" i="7"/>
  <c r="BG3458" i="7" s="1"/>
  <c r="BH3458" i="7" s="1"/>
  <c r="BF3459" i="7"/>
  <c r="BG3459" i="7" s="1"/>
  <c r="BH3459" i="7" s="1"/>
  <c r="BF3460" i="7"/>
  <c r="BG3460" i="7" s="1"/>
  <c r="BH3460" i="7" s="1"/>
  <c r="BF3461" i="7"/>
  <c r="BG3461" i="7" s="1"/>
  <c r="BH3461" i="7" s="1"/>
  <c r="BF3462" i="7"/>
  <c r="BG3462" i="7" s="1"/>
  <c r="BH3462" i="7" s="1"/>
  <c r="BF3463" i="7"/>
  <c r="BG3463" i="7" s="1"/>
  <c r="BH3463" i="7" s="1"/>
  <c r="BF3464" i="7"/>
  <c r="BG3464" i="7" s="1"/>
  <c r="BH3464" i="7" s="1"/>
  <c r="BF3465" i="7"/>
  <c r="BG3465" i="7" s="1"/>
  <c r="BH3465" i="7" s="1"/>
  <c r="BF3466" i="7"/>
  <c r="BG3466" i="7" s="1"/>
  <c r="BH3466" i="7" s="1"/>
  <c r="BF3467" i="7"/>
  <c r="BG3467" i="7" s="1"/>
  <c r="BH3467" i="7" s="1"/>
  <c r="BF3468" i="7"/>
  <c r="BG3468" i="7" s="1"/>
  <c r="BH3468" i="7" s="1"/>
  <c r="BF3469" i="7"/>
  <c r="BG3469" i="7" s="1"/>
  <c r="BH3469" i="7" s="1"/>
  <c r="BF3470" i="7"/>
  <c r="BG3470" i="7" s="1"/>
  <c r="BH3470" i="7" s="1"/>
  <c r="BF3471" i="7"/>
  <c r="BG3471" i="7" s="1"/>
  <c r="BH3471" i="7" s="1"/>
  <c r="BF3472" i="7"/>
  <c r="BG3472" i="7" s="1"/>
  <c r="BH3472" i="7" s="1"/>
  <c r="BF3473" i="7"/>
  <c r="BG3473" i="7" s="1"/>
  <c r="BH3473" i="7" s="1"/>
  <c r="BF3474" i="7"/>
  <c r="BG3474" i="7" s="1"/>
  <c r="BH3474" i="7" s="1"/>
  <c r="BF3475" i="7"/>
  <c r="BG3475" i="7" s="1"/>
  <c r="BH3475" i="7" s="1"/>
  <c r="BF3476" i="7"/>
  <c r="BG3476" i="7" s="1"/>
  <c r="BH3476" i="7" s="1"/>
  <c r="BF3477" i="7"/>
  <c r="BG3477" i="7" s="1"/>
  <c r="BH3477" i="7" s="1"/>
  <c r="BF3478" i="7"/>
  <c r="BG3478" i="7" s="1"/>
  <c r="BH3478" i="7" s="1"/>
  <c r="BF3479" i="7"/>
  <c r="BG3479" i="7" s="1"/>
  <c r="BH3479" i="7" s="1"/>
  <c r="BF3480" i="7"/>
  <c r="BG3480" i="7" s="1"/>
  <c r="BH3480" i="7" s="1"/>
  <c r="BF3481" i="7"/>
  <c r="BG3481" i="7" s="1"/>
  <c r="BH3481" i="7" s="1"/>
  <c r="BF3482" i="7"/>
  <c r="BG3482" i="7" s="1"/>
  <c r="BH3482" i="7" s="1"/>
  <c r="BF3483" i="7"/>
  <c r="BG3483" i="7" s="1"/>
  <c r="BH3483" i="7" s="1"/>
  <c r="BF3484" i="7"/>
  <c r="BG3484" i="7" s="1"/>
  <c r="BH3484" i="7" s="1"/>
  <c r="BF3485" i="7"/>
  <c r="BG3485" i="7" s="1"/>
  <c r="BH3485" i="7" s="1"/>
  <c r="BF3486" i="7"/>
  <c r="BG3486" i="7" s="1"/>
  <c r="BH3486" i="7" s="1"/>
  <c r="BF3487" i="7"/>
  <c r="BG3487" i="7" s="1"/>
  <c r="BH3487" i="7" s="1"/>
  <c r="BF3488" i="7"/>
  <c r="BG3488" i="7" s="1"/>
  <c r="BH3488" i="7" s="1"/>
  <c r="BF3489" i="7"/>
  <c r="BG3489" i="7" s="1"/>
  <c r="BH3489" i="7" s="1"/>
  <c r="BF3490" i="7"/>
  <c r="BG3490" i="7" s="1"/>
  <c r="BH3490" i="7" s="1"/>
  <c r="BF3491" i="7"/>
  <c r="BG3491" i="7" s="1"/>
  <c r="BH3491" i="7" s="1"/>
  <c r="BF3492" i="7"/>
  <c r="BG3492" i="7" s="1"/>
  <c r="BH3492" i="7" s="1"/>
  <c r="BF3493" i="7"/>
  <c r="BG3493" i="7" s="1"/>
  <c r="BH3493" i="7" s="1"/>
  <c r="BF3494" i="7"/>
  <c r="BG3494" i="7" s="1"/>
  <c r="BH3494" i="7" s="1"/>
  <c r="BF3495" i="7"/>
  <c r="BG3495" i="7" s="1"/>
  <c r="BH3495" i="7" s="1"/>
  <c r="BF3496" i="7"/>
  <c r="BG3496" i="7" s="1"/>
  <c r="BH3496" i="7" s="1"/>
  <c r="BF3497" i="7"/>
  <c r="BG3497" i="7" s="1"/>
  <c r="BH3497" i="7" s="1"/>
  <c r="BF3498" i="7"/>
  <c r="BG3498" i="7" s="1"/>
  <c r="BH3498" i="7" s="1"/>
  <c r="BF3499" i="7"/>
  <c r="BG3499" i="7" s="1"/>
  <c r="BH3499" i="7" s="1"/>
  <c r="BF3500" i="7"/>
  <c r="BG3500" i="7" s="1"/>
  <c r="BH3500" i="7" s="1"/>
  <c r="BF3501" i="7"/>
  <c r="BG3501" i="7" s="1"/>
  <c r="BH3501" i="7" s="1"/>
  <c r="BF3502" i="7"/>
  <c r="BG3502" i="7" s="1"/>
  <c r="BH3502" i="7" s="1"/>
  <c r="BF3503" i="7"/>
  <c r="BG3503" i="7" s="1"/>
  <c r="BH3503" i="7" s="1"/>
  <c r="BF3504" i="7"/>
  <c r="BG3504" i="7" s="1"/>
  <c r="BH3504" i="7" s="1"/>
  <c r="BF3505" i="7"/>
  <c r="BG3505" i="7" s="1"/>
  <c r="BH3505" i="7" s="1"/>
  <c r="BF3506" i="7"/>
  <c r="BG3506" i="7" s="1"/>
  <c r="BH3506" i="7" s="1"/>
  <c r="BF3507" i="7"/>
  <c r="BG3507" i="7" s="1"/>
  <c r="BH3507" i="7" s="1"/>
  <c r="BF3508" i="7"/>
  <c r="BG3508" i="7" s="1"/>
  <c r="BH3508" i="7" s="1"/>
  <c r="BF3509" i="7"/>
  <c r="BG3509" i="7" s="1"/>
  <c r="BH3509" i="7" s="1"/>
  <c r="BF3510" i="7"/>
  <c r="BG3510" i="7" s="1"/>
  <c r="BH3510" i="7" s="1"/>
  <c r="BF3511" i="7"/>
  <c r="BG3511" i="7" s="1"/>
  <c r="BH3511" i="7" s="1"/>
  <c r="BF3512" i="7"/>
  <c r="BG3512" i="7" s="1"/>
  <c r="BH3512" i="7" s="1"/>
  <c r="BF3513" i="7"/>
  <c r="BG3513" i="7" s="1"/>
  <c r="BH3513" i="7" s="1"/>
  <c r="BF3514" i="7"/>
  <c r="BG3514" i="7" s="1"/>
  <c r="BH3514" i="7" s="1"/>
  <c r="BF3515" i="7"/>
  <c r="BG3515" i="7" s="1"/>
  <c r="BH3515" i="7" s="1"/>
  <c r="BF3516" i="7"/>
  <c r="BG3516" i="7" s="1"/>
  <c r="BH3516" i="7" s="1"/>
  <c r="BF3517" i="7"/>
  <c r="BG3517" i="7" s="1"/>
  <c r="BH3517" i="7" s="1"/>
  <c r="BF3518" i="7"/>
  <c r="BG3518" i="7" s="1"/>
  <c r="BH3518" i="7" s="1"/>
  <c r="BF3519" i="7"/>
  <c r="BG3519" i="7" s="1"/>
  <c r="BH3519" i="7" s="1"/>
  <c r="BF3520" i="7"/>
  <c r="BG3520" i="7" s="1"/>
  <c r="BH3520" i="7" s="1"/>
  <c r="BF3521" i="7"/>
  <c r="BG3521" i="7" s="1"/>
  <c r="BH3521" i="7" s="1"/>
  <c r="BF3522" i="7"/>
  <c r="BG3522" i="7" s="1"/>
  <c r="BH3522" i="7" s="1"/>
  <c r="BF3523" i="7"/>
  <c r="BG3523" i="7" s="1"/>
  <c r="BH3523" i="7" s="1"/>
  <c r="BF3524" i="7"/>
  <c r="BG3524" i="7" s="1"/>
  <c r="BH3524" i="7" s="1"/>
  <c r="BF3525" i="7"/>
  <c r="BG3525" i="7" s="1"/>
  <c r="BH3525" i="7" s="1"/>
  <c r="BF3526" i="7"/>
  <c r="BG3526" i="7" s="1"/>
  <c r="BH3526" i="7" s="1"/>
  <c r="BF3527" i="7"/>
  <c r="BG3527" i="7" s="1"/>
  <c r="BH3527" i="7" s="1"/>
  <c r="BF3528" i="7"/>
  <c r="BG3528" i="7" s="1"/>
  <c r="BH3528" i="7" s="1"/>
  <c r="BF3529" i="7"/>
  <c r="BG3529" i="7" s="1"/>
  <c r="BH3529" i="7" s="1"/>
  <c r="BF3530" i="7"/>
  <c r="BG3530" i="7" s="1"/>
  <c r="BH3530" i="7" s="1"/>
  <c r="BF3531" i="7"/>
  <c r="BG3531" i="7" s="1"/>
  <c r="BH3531" i="7" s="1"/>
  <c r="BF3532" i="7"/>
  <c r="BG3532" i="7" s="1"/>
  <c r="BH3532" i="7" s="1"/>
  <c r="BF3533" i="7"/>
  <c r="BG3533" i="7" s="1"/>
  <c r="BH3533" i="7" s="1"/>
  <c r="BF3534" i="7"/>
  <c r="BG3534" i="7" s="1"/>
  <c r="BH3534" i="7" s="1"/>
  <c r="BF3535" i="7"/>
  <c r="BG3535" i="7" s="1"/>
  <c r="BH3535" i="7" s="1"/>
  <c r="BF3536" i="7"/>
  <c r="BG3536" i="7" s="1"/>
  <c r="BH3536" i="7" s="1"/>
  <c r="BF3537" i="7"/>
  <c r="BG3537" i="7" s="1"/>
  <c r="BH3537" i="7" s="1"/>
  <c r="BF3538" i="7"/>
  <c r="BG3538" i="7" s="1"/>
  <c r="BH3538" i="7" s="1"/>
  <c r="BF3539" i="7"/>
  <c r="BG3539" i="7" s="1"/>
  <c r="BH3539" i="7" s="1"/>
  <c r="BF3540" i="7"/>
  <c r="BG3540" i="7" s="1"/>
  <c r="BH3540" i="7" s="1"/>
  <c r="BF3541" i="7"/>
  <c r="BG3541" i="7" s="1"/>
  <c r="BH3541" i="7" s="1"/>
  <c r="BF3542" i="7"/>
  <c r="BG3542" i="7" s="1"/>
  <c r="BH3542" i="7" s="1"/>
  <c r="BF3543" i="7"/>
  <c r="BG3543" i="7" s="1"/>
  <c r="BH3543" i="7" s="1"/>
  <c r="BF3544" i="7"/>
  <c r="BG3544" i="7" s="1"/>
  <c r="BH3544" i="7" s="1"/>
  <c r="BF3545" i="7"/>
  <c r="BG3545" i="7" s="1"/>
  <c r="BH3545" i="7" s="1"/>
  <c r="BF3546" i="7"/>
  <c r="BG3546" i="7" s="1"/>
  <c r="BH3546" i="7" s="1"/>
  <c r="BF3547" i="7"/>
  <c r="BG3547" i="7" s="1"/>
  <c r="BH3547" i="7" s="1"/>
  <c r="BF3548" i="7"/>
  <c r="BG3548" i="7" s="1"/>
  <c r="BH3548" i="7" s="1"/>
  <c r="BF3549" i="7"/>
  <c r="BG3549" i="7" s="1"/>
  <c r="BH3549" i="7" s="1"/>
  <c r="BF3550" i="7"/>
  <c r="BG3550" i="7" s="1"/>
  <c r="BH3550" i="7" s="1"/>
  <c r="BF3551" i="7"/>
  <c r="BG3551" i="7" s="1"/>
  <c r="BH3551" i="7" s="1"/>
  <c r="BF3552" i="7"/>
  <c r="BG3552" i="7" s="1"/>
  <c r="BH3552" i="7" s="1"/>
  <c r="BF3553" i="7"/>
  <c r="BG3553" i="7" s="1"/>
  <c r="BH3553" i="7" s="1"/>
  <c r="BF3554" i="7"/>
  <c r="BG3554" i="7" s="1"/>
  <c r="BH3554" i="7" s="1"/>
  <c r="BF3555" i="7"/>
  <c r="BG3555" i="7" s="1"/>
  <c r="BH3555" i="7" s="1"/>
  <c r="BF3556" i="7"/>
  <c r="BG3556" i="7" s="1"/>
  <c r="BH3556" i="7" s="1"/>
  <c r="BF3557" i="7"/>
  <c r="BG3557" i="7" s="1"/>
  <c r="BH3557" i="7" s="1"/>
  <c r="BF3558" i="7"/>
  <c r="BG3558" i="7" s="1"/>
  <c r="BH3558" i="7" s="1"/>
  <c r="BF3559" i="7"/>
  <c r="BG3559" i="7" s="1"/>
  <c r="BH3559" i="7" s="1"/>
  <c r="BF3560" i="7"/>
  <c r="BG3560" i="7" s="1"/>
  <c r="BH3560" i="7" s="1"/>
  <c r="BF3561" i="7"/>
  <c r="BG3561" i="7" s="1"/>
  <c r="BH3561" i="7" s="1"/>
  <c r="BF3562" i="7"/>
  <c r="BG3562" i="7" s="1"/>
  <c r="BH3562" i="7" s="1"/>
  <c r="BF3563" i="7"/>
  <c r="BG3563" i="7" s="1"/>
  <c r="BH3563" i="7" s="1"/>
  <c r="BF3564" i="7"/>
  <c r="BG3564" i="7" s="1"/>
  <c r="BH3564" i="7" s="1"/>
  <c r="BF3565" i="7"/>
  <c r="BG3565" i="7" s="1"/>
  <c r="BH3565" i="7" s="1"/>
  <c r="BF3566" i="7"/>
  <c r="BG3566" i="7" s="1"/>
  <c r="BH3566" i="7" s="1"/>
  <c r="BF3567" i="7"/>
  <c r="BG3567" i="7" s="1"/>
  <c r="BH3567" i="7" s="1"/>
  <c r="BF3568" i="7"/>
  <c r="BG3568" i="7" s="1"/>
  <c r="BH3568" i="7" s="1"/>
  <c r="BF3569" i="7"/>
  <c r="BG3569" i="7" s="1"/>
  <c r="BH3569" i="7" s="1"/>
  <c r="BF3570" i="7"/>
  <c r="BG3570" i="7" s="1"/>
  <c r="BH3570" i="7" s="1"/>
  <c r="BF3571" i="7"/>
  <c r="BG3571" i="7" s="1"/>
  <c r="BH3571" i="7" s="1"/>
  <c r="BF3572" i="7"/>
  <c r="BG3572" i="7" s="1"/>
  <c r="BH3572" i="7" s="1"/>
  <c r="BF3573" i="7"/>
  <c r="BG3573" i="7" s="1"/>
  <c r="BH3573" i="7" s="1"/>
  <c r="BF3574" i="7"/>
  <c r="BG3574" i="7" s="1"/>
  <c r="BH3574" i="7" s="1"/>
  <c r="BF3575" i="7"/>
  <c r="BG3575" i="7" s="1"/>
  <c r="BH3575" i="7" s="1"/>
  <c r="BF3576" i="7"/>
  <c r="BG3576" i="7" s="1"/>
  <c r="BH3576" i="7" s="1"/>
  <c r="BF3577" i="7"/>
  <c r="BG3577" i="7" s="1"/>
  <c r="BH3577" i="7" s="1"/>
  <c r="BF3578" i="7"/>
  <c r="BG3578" i="7" s="1"/>
  <c r="BH3578" i="7" s="1"/>
  <c r="BF3579" i="7"/>
  <c r="BG3579" i="7" s="1"/>
  <c r="BH3579" i="7" s="1"/>
  <c r="BF3580" i="7"/>
  <c r="BG3580" i="7" s="1"/>
  <c r="BH3580" i="7" s="1"/>
  <c r="BF3581" i="7"/>
  <c r="BG3581" i="7" s="1"/>
  <c r="BH3581" i="7" s="1"/>
  <c r="BF3582" i="7"/>
  <c r="BG3582" i="7" s="1"/>
  <c r="BH3582" i="7" s="1"/>
  <c r="BF3583" i="7"/>
  <c r="BG3583" i="7" s="1"/>
  <c r="BH3583" i="7" s="1"/>
  <c r="BF3584" i="7"/>
  <c r="BG3584" i="7" s="1"/>
  <c r="BH3584" i="7" s="1"/>
  <c r="BF3585" i="7"/>
  <c r="BG3585" i="7" s="1"/>
  <c r="BH3585" i="7" s="1"/>
  <c r="BF3586" i="7"/>
  <c r="BG3586" i="7" s="1"/>
  <c r="BH3586" i="7" s="1"/>
  <c r="BF3587" i="7"/>
  <c r="BG3587" i="7" s="1"/>
  <c r="BH3587" i="7" s="1"/>
  <c r="BF3588" i="7"/>
  <c r="BG3588" i="7" s="1"/>
  <c r="BH3588" i="7" s="1"/>
  <c r="BF3589" i="7"/>
  <c r="BG3589" i="7" s="1"/>
  <c r="BH3589" i="7" s="1"/>
  <c r="BF3590" i="7"/>
  <c r="BG3590" i="7" s="1"/>
  <c r="BH3590" i="7" s="1"/>
  <c r="BF3591" i="7"/>
  <c r="BG3591" i="7" s="1"/>
  <c r="BH3591" i="7" s="1"/>
  <c r="BF3592" i="7"/>
  <c r="BG3592" i="7" s="1"/>
  <c r="BH3592" i="7" s="1"/>
  <c r="BF3593" i="7"/>
  <c r="BG3593" i="7" s="1"/>
  <c r="BH3593" i="7" s="1"/>
  <c r="BF3594" i="7"/>
  <c r="BG3594" i="7" s="1"/>
  <c r="BH3594" i="7" s="1"/>
  <c r="BF3595" i="7"/>
  <c r="BG3595" i="7" s="1"/>
  <c r="BH3595" i="7" s="1"/>
  <c r="BF3596" i="7"/>
  <c r="BG3596" i="7" s="1"/>
  <c r="BH3596" i="7" s="1"/>
  <c r="BF3597" i="7"/>
  <c r="BG3597" i="7" s="1"/>
  <c r="BH3597" i="7" s="1"/>
  <c r="BF3598" i="7"/>
  <c r="BG3598" i="7" s="1"/>
  <c r="BH3598" i="7" s="1"/>
  <c r="BF3599" i="7"/>
  <c r="BG3599" i="7" s="1"/>
  <c r="BH3599" i="7" s="1"/>
  <c r="BF3600" i="7"/>
  <c r="BG3600" i="7" s="1"/>
  <c r="BH3600" i="7" s="1"/>
  <c r="BF3601" i="7"/>
  <c r="BG3601" i="7" s="1"/>
  <c r="BH3601" i="7" s="1"/>
  <c r="BF3602" i="7"/>
  <c r="BG3602" i="7" s="1"/>
  <c r="BH3602" i="7" s="1"/>
  <c r="BF3603" i="7"/>
  <c r="BG3603" i="7" s="1"/>
  <c r="BH3603" i="7" s="1"/>
  <c r="BF3604" i="7"/>
  <c r="BG3604" i="7" s="1"/>
  <c r="BH3604" i="7" s="1"/>
  <c r="BF3605" i="7"/>
  <c r="BG3605" i="7" s="1"/>
  <c r="BH3605" i="7" s="1"/>
  <c r="BF3606" i="7"/>
  <c r="BG3606" i="7" s="1"/>
  <c r="BH3606" i="7" s="1"/>
  <c r="BF3607" i="7"/>
  <c r="BG3607" i="7" s="1"/>
  <c r="BH3607" i="7" s="1"/>
  <c r="BF3608" i="7"/>
  <c r="BG3608" i="7" s="1"/>
  <c r="BH3608" i="7" s="1"/>
  <c r="BF3609" i="7"/>
  <c r="BG3609" i="7" s="1"/>
  <c r="BH3609" i="7" s="1"/>
  <c r="BF3610" i="7"/>
  <c r="BG3610" i="7" s="1"/>
  <c r="BH3610" i="7" s="1"/>
  <c r="BF3611" i="7"/>
  <c r="BG3611" i="7" s="1"/>
  <c r="BH3611" i="7" s="1"/>
  <c r="BF3612" i="7"/>
  <c r="BG3612" i="7" s="1"/>
  <c r="BH3612" i="7" s="1"/>
  <c r="BF3613" i="7"/>
  <c r="BG3613" i="7" s="1"/>
  <c r="BH3613" i="7" s="1"/>
  <c r="BF3614" i="7"/>
  <c r="BG3614" i="7" s="1"/>
  <c r="BH3614" i="7" s="1"/>
  <c r="BF3615" i="7"/>
  <c r="BG3615" i="7" s="1"/>
  <c r="BH3615" i="7" s="1"/>
  <c r="BF3616" i="7"/>
  <c r="BG3616" i="7" s="1"/>
  <c r="BH3616" i="7" s="1"/>
  <c r="BF3617" i="7"/>
  <c r="BG3617" i="7" s="1"/>
  <c r="BH3617" i="7" s="1"/>
  <c r="BF3618" i="7"/>
  <c r="BG3618" i="7" s="1"/>
  <c r="BH3618" i="7" s="1"/>
  <c r="BF3619" i="7"/>
  <c r="BG3619" i="7" s="1"/>
  <c r="BH3619" i="7" s="1"/>
  <c r="BF3620" i="7"/>
  <c r="BG3620" i="7" s="1"/>
  <c r="BH3620" i="7" s="1"/>
  <c r="BF3621" i="7"/>
  <c r="BG3621" i="7" s="1"/>
  <c r="BH3621" i="7" s="1"/>
  <c r="BF3622" i="7"/>
  <c r="BG3622" i="7" s="1"/>
  <c r="BH3622" i="7" s="1"/>
  <c r="BF3623" i="7"/>
  <c r="BG3623" i="7" s="1"/>
  <c r="BH3623" i="7" s="1"/>
  <c r="BF3624" i="7"/>
  <c r="BG3624" i="7" s="1"/>
  <c r="BH3624" i="7" s="1"/>
  <c r="BF3625" i="7"/>
  <c r="BG3625" i="7" s="1"/>
  <c r="BH3625" i="7" s="1"/>
  <c r="BF3626" i="7"/>
  <c r="BG3626" i="7" s="1"/>
  <c r="BH3626" i="7" s="1"/>
  <c r="BF3627" i="7"/>
  <c r="BG3627" i="7" s="1"/>
  <c r="BH3627" i="7" s="1"/>
  <c r="BF3628" i="7"/>
  <c r="BG3628" i="7" s="1"/>
  <c r="BH3628" i="7" s="1"/>
  <c r="BF3629" i="7"/>
  <c r="BG3629" i="7" s="1"/>
  <c r="BH3629" i="7" s="1"/>
  <c r="BF3630" i="7"/>
  <c r="BG3630" i="7" s="1"/>
  <c r="BH3630" i="7" s="1"/>
  <c r="BF3631" i="7"/>
  <c r="BG3631" i="7" s="1"/>
  <c r="BH3631" i="7" s="1"/>
  <c r="BF3632" i="7"/>
  <c r="BG3632" i="7" s="1"/>
  <c r="BH3632" i="7" s="1"/>
  <c r="BF3633" i="7"/>
  <c r="BG3633" i="7" s="1"/>
  <c r="BH3633" i="7" s="1"/>
  <c r="BF3634" i="7"/>
  <c r="BG3634" i="7" s="1"/>
  <c r="BH3634" i="7" s="1"/>
  <c r="BF3635" i="7"/>
  <c r="BG3635" i="7" s="1"/>
  <c r="BH3635" i="7" s="1"/>
  <c r="BF3636" i="7"/>
  <c r="BG3636" i="7" s="1"/>
  <c r="BH3636" i="7" s="1"/>
  <c r="BF3637" i="7"/>
  <c r="BG3637" i="7" s="1"/>
  <c r="BH3637" i="7" s="1"/>
  <c r="BF3638" i="7"/>
  <c r="BG3638" i="7" s="1"/>
  <c r="BH3638" i="7" s="1"/>
  <c r="BF3639" i="7"/>
  <c r="BG3639" i="7" s="1"/>
  <c r="BH3639" i="7" s="1"/>
  <c r="BF3640" i="7"/>
  <c r="BG3640" i="7" s="1"/>
  <c r="BH3640" i="7" s="1"/>
  <c r="BF3641" i="7"/>
  <c r="BG3641" i="7" s="1"/>
  <c r="BH3641" i="7" s="1"/>
  <c r="BF3642" i="7"/>
  <c r="BG3642" i="7" s="1"/>
  <c r="BH3642" i="7" s="1"/>
  <c r="BF3643" i="7"/>
  <c r="BG3643" i="7" s="1"/>
  <c r="BH3643" i="7" s="1"/>
  <c r="BF3644" i="7"/>
  <c r="BG3644" i="7" s="1"/>
  <c r="BH3644" i="7" s="1"/>
  <c r="BF3645" i="7"/>
  <c r="BG3645" i="7" s="1"/>
  <c r="BH3645" i="7" s="1"/>
  <c r="BF3646" i="7"/>
  <c r="BG3646" i="7" s="1"/>
  <c r="BH3646" i="7" s="1"/>
  <c r="BF3647" i="7"/>
  <c r="BG3647" i="7" s="1"/>
  <c r="BH3647" i="7" s="1"/>
  <c r="BF3648" i="7"/>
  <c r="BG3648" i="7" s="1"/>
  <c r="BH3648" i="7" s="1"/>
  <c r="BF3649" i="7"/>
  <c r="BG3649" i="7" s="1"/>
  <c r="BH3649" i="7" s="1"/>
  <c r="BF3650" i="7"/>
  <c r="BG3650" i="7" s="1"/>
  <c r="BH3650" i="7" s="1"/>
  <c r="BF3651" i="7"/>
  <c r="BG3651" i="7" s="1"/>
  <c r="BH3651" i="7" s="1"/>
  <c r="BF3652" i="7"/>
  <c r="BG3652" i="7" s="1"/>
  <c r="BH3652" i="7" s="1"/>
  <c r="BF3653" i="7"/>
  <c r="BG3653" i="7" s="1"/>
  <c r="BH3653" i="7" s="1"/>
  <c r="BF3654" i="7"/>
  <c r="BG3654" i="7" s="1"/>
  <c r="BH3654" i="7" s="1"/>
  <c r="BF3655" i="7"/>
  <c r="BG3655" i="7" s="1"/>
  <c r="BH3655" i="7" s="1"/>
  <c r="BF3656" i="7"/>
  <c r="BG3656" i="7" s="1"/>
  <c r="BH3656" i="7" s="1"/>
  <c r="BF3657" i="7"/>
  <c r="BG3657" i="7" s="1"/>
  <c r="BH3657" i="7" s="1"/>
  <c r="BF3658" i="7"/>
  <c r="BG3658" i="7" s="1"/>
  <c r="BH3658" i="7" s="1"/>
  <c r="BF3659" i="7"/>
  <c r="BG3659" i="7" s="1"/>
  <c r="BH3659" i="7" s="1"/>
  <c r="BF3660" i="7"/>
  <c r="BG3660" i="7" s="1"/>
  <c r="BH3660" i="7" s="1"/>
  <c r="BF3661" i="7"/>
  <c r="BG3661" i="7" s="1"/>
  <c r="BH3661" i="7" s="1"/>
  <c r="BF3662" i="7"/>
  <c r="BG3662" i="7" s="1"/>
  <c r="BH3662" i="7" s="1"/>
  <c r="BF3663" i="7"/>
  <c r="BG3663" i="7" s="1"/>
  <c r="BH3663" i="7" s="1"/>
  <c r="BF3664" i="7"/>
  <c r="BG3664" i="7" s="1"/>
  <c r="BH3664" i="7" s="1"/>
  <c r="BF3665" i="7"/>
  <c r="BG3665" i="7" s="1"/>
  <c r="BH3665" i="7" s="1"/>
  <c r="BF3666" i="7"/>
  <c r="BG3666" i="7" s="1"/>
  <c r="BH3666" i="7" s="1"/>
  <c r="BF3667" i="7"/>
  <c r="BG3667" i="7" s="1"/>
  <c r="BH3667" i="7" s="1"/>
  <c r="BF3668" i="7"/>
  <c r="BG3668" i="7" s="1"/>
  <c r="BH3668" i="7" s="1"/>
  <c r="BF3669" i="7"/>
  <c r="BG3669" i="7" s="1"/>
  <c r="BH3669" i="7" s="1"/>
  <c r="BF3670" i="7"/>
  <c r="BG3670" i="7" s="1"/>
  <c r="BH3670" i="7" s="1"/>
  <c r="BF3671" i="7"/>
  <c r="BG3671" i="7" s="1"/>
  <c r="BH3671" i="7" s="1"/>
  <c r="BF3672" i="7"/>
  <c r="BG3672" i="7" s="1"/>
  <c r="BH3672" i="7" s="1"/>
  <c r="BF3673" i="7"/>
  <c r="BG3673" i="7" s="1"/>
  <c r="BH3673" i="7" s="1"/>
  <c r="BF3674" i="7"/>
  <c r="BG3674" i="7" s="1"/>
  <c r="BH3674" i="7" s="1"/>
  <c r="BF3675" i="7"/>
  <c r="BG3675" i="7" s="1"/>
  <c r="BH3675" i="7" s="1"/>
  <c r="BF3676" i="7"/>
  <c r="BG3676" i="7" s="1"/>
  <c r="BH3676" i="7" s="1"/>
  <c r="BF3677" i="7"/>
  <c r="BG3677" i="7" s="1"/>
  <c r="BH3677" i="7" s="1"/>
  <c r="BF3678" i="7"/>
  <c r="BG3678" i="7" s="1"/>
  <c r="BH3678" i="7" s="1"/>
  <c r="BF3679" i="7"/>
  <c r="BG3679" i="7" s="1"/>
  <c r="BH3679" i="7" s="1"/>
  <c r="BF3680" i="7"/>
  <c r="BG3680" i="7" s="1"/>
  <c r="BH3680" i="7" s="1"/>
  <c r="BF3681" i="7"/>
  <c r="BG3681" i="7" s="1"/>
  <c r="BH3681" i="7" s="1"/>
  <c r="BF3682" i="7"/>
  <c r="BG3682" i="7" s="1"/>
  <c r="BH3682" i="7" s="1"/>
  <c r="BF3683" i="7"/>
  <c r="BG3683" i="7" s="1"/>
  <c r="BH3683" i="7" s="1"/>
  <c r="BF3684" i="7"/>
  <c r="BG3684" i="7" s="1"/>
  <c r="BH3684" i="7" s="1"/>
  <c r="BF3685" i="7"/>
  <c r="BG3685" i="7" s="1"/>
  <c r="BH3685" i="7" s="1"/>
  <c r="BF3686" i="7"/>
  <c r="BG3686" i="7" s="1"/>
  <c r="BH3686" i="7" s="1"/>
  <c r="BF3687" i="7"/>
  <c r="BG3687" i="7" s="1"/>
  <c r="BH3687" i="7" s="1"/>
  <c r="BF3688" i="7"/>
  <c r="BG3688" i="7" s="1"/>
  <c r="BH3688" i="7" s="1"/>
  <c r="BF3689" i="7"/>
  <c r="BG3689" i="7" s="1"/>
  <c r="BH3689" i="7" s="1"/>
  <c r="BF3690" i="7"/>
  <c r="BG3690" i="7" s="1"/>
  <c r="BH3690" i="7" s="1"/>
  <c r="BF3691" i="7"/>
  <c r="BG3691" i="7" s="1"/>
  <c r="BH3691" i="7" s="1"/>
  <c r="BF3692" i="7"/>
  <c r="BG3692" i="7" s="1"/>
  <c r="BH3692" i="7" s="1"/>
  <c r="BF3693" i="7"/>
  <c r="BG3693" i="7" s="1"/>
  <c r="BH3693" i="7" s="1"/>
  <c r="BF3694" i="7"/>
  <c r="BG3694" i="7" s="1"/>
  <c r="BH3694" i="7" s="1"/>
  <c r="BF3695" i="7"/>
  <c r="BG3695" i="7" s="1"/>
  <c r="BH3695" i="7" s="1"/>
  <c r="BF3696" i="7"/>
  <c r="BG3696" i="7" s="1"/>
  <c r="BH3696" i="7" s="1"/>
  <c r="BF3697" i="7"/>
  <c r="BG3697" i="7" s="1"/>
  <c r="BH3697" i="7" s="1"/>
  <c r="BF3698" i="7"/>
  <c r="BG3698" i="7" s="1"/>
  <c r="BH3698" i="7" s="1"/>
  <c r="BF3699" i="7"/>
  <c r="BG3699" i="7" s="1"/>
  <c r="BH3699" i="7" s="1"/>
  <c r="BF3700" i="7"/>
  <c r="BG3700" i="7" s="1"/>
  <c r="BH3700" i="7" s="1"/>
  <c r="BF3701" i="7"/>
  <c r="BG3701" i="7" s="1"/>
  <c r="BH3701" i="7" s="1"/>
  <c r="BF3702" i="7"/>
  <c r="BG3702" i="7" s="1"/>
  <c r="BH3702" i="7" s="1"/>
  <c r="BF3703" i="7"/>
  <c r="BG3703" i="7" s="1"/>
  <c r="BH3703" i="7" s="1"/>
  <c r="BF3704" i="7"/>
  <c r="BG3704" i="7" s="1"/>
  <c r="BH3704" i="7" s="1"/>
  <c r="BF3705" i="7"/>
  <c r="BG3705" i="7" s="1"/>
  <c r="BH3705" i="7" s="1"/>
  <c r="BF3706" i="7"/>
  <c r="BG3706" i="7" s="1"/>
  <c r="BH3706" i="7" s="1"/>
  <c r="BF3707" i="7"/>
  <c r="BG3707" i="7" s="1"/>
  <c r="BH3707" i="7" s="1"/>
  <c r="BF3708" i="7"/>
  <c r="BG3708" i="7" s="1"/>
  <c r="BH3708" i="7" s="1"/>
  <c r="BF3709" i="7"/>
  <c r="BG3709" i="7" s="1"/>
  <c r="BH3709" i="7" s="1"/>
  <c r="BF3710" i="7"/>
  <c r="BG3710" i="7" s="1"/>
  <c r="BH3710" i="7" s="1"/>
  <c r="BF3711" i="7"/>
  <c r="BG3711" i="7" s="1"/>
  <c r="BH3711" i="7" s="1"/>
  <c r="BF3712" i="7"/>
  <c r="BG3712" i="7" s="1"/>
  <c r="BH3712" i="7" s="1"/>
  <c r="BF3713" i="7"/>
  <c r="BG3713" i="7" s="1"/>
  <c r="BH3713" i="7" s="1"/>
  <c r="BF3714" i="7"/>
  <c r="BG3714" i="7" s="1"/>
  <c r="BH3714" i="7" s="1"/>
  <c r="BF3715" i="7"/>
  <c r="BG3715" i="7" s="1"/>
  <c r="BH3715" i="7" s="1"/>
  <c r="BF3716" i="7"/>
  <c r="BG3716" i="7" s="1"/>
  <c r="BH3716" i="7" s="1"/>
  <c r="BF3717" i="7"/>
  <c r="BG3717" i="7" s="1"/>
  <c r="BH3717" i="7" s="1"/>
  <c r="BF3718" i="7"/>
  <c r="BG3718" i="7" s="1"/>
  <c r="BH3718" i="7" s="1"/>
  <c r="BF3719" i="7"/>
  <c r="BG3719" i="7" s="1"/>
  <c r="BH3719" i="7" s="1"/>
  <c r="BF3720" i="7"/>
  <c r="BG3720" i="7" s="1"/>
  <c r="BH3720" i="7" s="1"/>
  <c r="BF3721" i="7"/>
  <c r="BG3721" i="7" s="1"/>
  <c r="BH3721" i="7" s="1"/>
  <c r="BF3722" i="7"/>
  <c r="BG3722" i="7" s="1"/>
  <c r="BH3722" i="7" s="1"/>
  <c r="BF3723" i="7"/>
  <c r="BG3723" i="7" s="1"/>
  <c r="BH3723" i="7" s="1"/>
  <c r="BF3724" i="7"/>
  <c r="BG3724" i="7" s="1"/>
  <c r="BH3724" i="7" s="1"/>
  <c r="BF3725" i="7"/>
  <c r="BG3725" i="7" s="1"/>
  <c r="BH3725" i="7" s="1"/>
  <c r="BF3726" i="7"/>
  <c r="BG3726" i="7" s="1"/>
  <c r="BH3726" i="7" s="1"/>
  <c r="BF3727" i="7"/>
  <c r="BG3727" i="7" s="1"/>
  <c r="BH3727" i="7" s="1"/>
  <c r="BF3728" i="7"/>
  <c r="BG3728" i="7" s="1"/>
  <c r="BH3728" i="7" s="1"/>
  <c r="BF3729" i="7"/>
  <c r="BG3729" i="7" s="1"/>
  <c r="BH3729" i="7" s="1"/>
  <c r="BF3730" i="7"/>
  <c r="BG3730" i="7" s="1"/>
  <c r="BH3730" i="7" s="1"/>
  <c r="BF3731" i="7"/>
  <c r="BG3731" i="7" s="1"/>
  <c r="BH3731" i="7" s="1"/>
  <c r="BF3732" i="7"/>
  <c r="BG3732" i="7" s="1"/>
  <c r="BH3732" i="7" s="1"/>
  <c r="BF3733" i="7"/>
  <c r="BG3733" i="7" s="1"/>
  <c r="BH3733" i="7" s="1"/>
  <c r="BF3734" i="7"/>
  <c r="BG3734" i="7" s="1"/>
  <c r="BH3734" i="7" s="1"/>
  <c r="BF3735" i="7"/>
  <c r="BG3735" i="7" s="1"/>
  <c r="BH3735" i="7" s="1"/>
  <c r="BF3736" i="7"/>
  <c r="BG3736" i="7" s="1"/>
  <c r="BH3736" i="7" s="1"/>
  <c r="BF3737" i="7"/>
  <c r="BG3737" i="7" s="1"/>
  <c r="BH3737" i="7" s="1"/>
  <c r="BF3738" i="7"/>
  <c r="BG3738" i="7" s="1"/>
  <c r="BH3738" i="7" s="1"/>
  <c r="BF3739" i="7"/>
  <c r="BG3739" i="7" s="1"/>
  <c r="BH3739" i="7" s="1"/>
  <c r="BF3740" i="7"/>
  <c r="BG3740" i="7" s="1"/>
  <c r="BH3740" i="7" s="1"/>
  <c r="BF3741" i="7"/>
  <c r="BG3741" i="7" s="1"/>
  <c r="BH3741" i="7" s="1"/>
  <c r="BF3742" i="7"/>
  <c r="BG3742" i="7" s="1"/>
  <c r="BH3742" i="7" s="1"/>
  <c r="BF3743" i="7"/>
  <c r="BG3743" i="7" s="1"/>
  <c r="BH3743" i="7" s="1"/>
  <c r="BF3744" i="7"/>
  <c r="BG3744" i="7" s="1"/>
  <c r="BH3744" i="7" s="1"/>
  <c r="BF3745" i="7"/>
  <c r="BG3745" i="7" s="1"/>
  <c r="BH3745" i="7" s="1"/>
  <c r="BF3746" i="7"/>
  <c r="BG3746" i="7" s="1"/>
  <c r="BH3746" i="7" s="1"/>
  <c r="BF3747" i="7"/>
  <c r="BG3747" i="7" s="1"/>
  <c r="BH3747" i="7" s="1"/>
  <c r="BF3748" i="7"/>
  <c r="BG3748" i="7" s="1"/>
  <c r="BH3748" i="7" s="1"/>
  <c r="BF3749" i="7"/>
  <c r="BG3749" i="7" s="1"/>
  <c r="BH3749" i="7" s="1"/>
  <c r="BF3750" i="7"/>
  <c r="BG3750" i="7" s="1"/>
  <c r="BH3750" i="7" s="1"/>
  <c r="BF3751" i="7"/>
  <c r="BG3751" i="7" s="1"/>
  <c r="BH3751" i="7" s="1"/>
  <c r="BF3752" i="7"/>
  <c r="BG3752" i="7" s="1"/>
  <c r="BH3752" i="7" s="1"/>
  <c r="BF3753" i="7"/>
  <c r="BG3753" i="7" s="1"/>
  <c r="BH3753" i="7" s="1"/>
  <c r="BF3754" i="7"/>
  <c r="BG3754" i="7" s="1"/>
  <c r="BH3754" i="7" s="1"/>
  <c r="BF3755" i="7"/>
  <c r="BG3755" i="7" s="1"/>
  <c r="BH3755" i="7" s="1"/>
  <c r="BF3756" i="7"/>
  <c r="BG3756" i="7" s="1"/>
  <c r="BH3756" i="7" s="1"/>
  <c r="BF3757" i="7"/>
  <c r="BG3757" i="7" s="1"/>
  <c r="BH3757" i="7" s="1"/>
  <c r="BF3758" i="7"/>
  <c r="BG3758" i="7" s="1"/>
  <c r="BH3758" i="7" s="1"/>
  <c r="BF3759" i="7"/>
  <c r="BG3759" i="7" s="1"/>
  <c r="BH3759" i="7" s="1"/>
  <c r="BF3760" i="7"/>
  <c r="BG3760" i="7" s="1"/>
  <c r="BH3760" i="7" s="1"/>
  <c r="BF3761" i="7"/>
  <c r="BG3761" i="7" s="1"/>
  <c r="BH3761" i="7" s="1"/>
  <c r="BF3762" i="7"/>
  <c r="BG3762" i="7" s="1"/>
  <c r="BH3762" i="7" s="1"/>
  <c r="BF3763" i="7"/>
  <c r="BG3763" i="7" s="1"/>
  <c r="BH3763" i="7" s="1"/>
  <c r="BF3764" i="7"/>
  <c r="BG3764" i="7" s="1"/>
  <c r="BH3764" i="7" s="1"/>
  <c r="BF3765" i="7"/>
  <c r="BG3765" i="7" s="1"/>
  <c r="BH3765" i="7" s="1"/>
  <c r="BF3766" i="7"/>
  <c r="BG3766" i="7" s="1"/>
  <c r="BH3766" i="7" s="1"/>
  <c r="BF3767" i="7"/>
  <c r="BG3767" i="7" s="1"/>
  <c r="BH3767" i="7" s="1"/>
  <c r="BF3768" i="7"/>
  <c r="BG3768" i="7" s="1"/>
  <c r="BH3768" i="7" s="1"/>
  <c r="BF3769" i="7"/>
  <c r="BG3769" i="7" s="1"/>
  <c r="BH3769" i="7" s="1"/>
  <c r="BF3770" i="7"/>
  <c r="BG3770" i="7" s="1"/>
  <c r="BH3770" i="7" s="1"/>
  <c r="BF3771" i="7"/>
  <c r="BG3771" i="7" s="1"/>
  <c r="BH3771" i="7" s="1"/>
  <c r="BF3772" i="7"/>
  <c r="BG3772" i="7" s="1"/>
  <c r="BH3772" i="7" s="1"/>
  <c r="BF3773" i="7"/>
  <c r="BG3773" i="7" s="1"/>
  <c r="BH3773" i="7" s="1"/>
  <c r="BF3774" i="7"/>
  <c r="BG3774" i="7" s="1"/>
  <c r="BH3774" i="7" s="1"/>
  <c r="BF3775" i="7"/>
  <c r="BG3775" i="7" s="1"/>
  <c r="BH3775" i="7" s="1"/>
  <c r="BF3776" i="7"/>
  <c r="BG3776" i="7" s="1"/>
  <c r="BH3776" i="7" s="1"/>
  <c r="BF3777" i="7"/>
  <c r="BG3777" i="7" s="1"/>
  <c r="BH3777" i="7" s="1"/>
  <c r="BF3778" i="7"/>
  <c r="BG3778" i="7" s="1"/>
  <c r="BH3778" i="7" s="1"/>
  <c r="BF3779" i="7"/>
  <c r="BG3779" i="7" s="1"/>
  <c r="BH3779" i="7" s="1"/>
  <c r="BF3780" i="7"/>
  <c r="BG3780" i="7" s="1"/>
  <c r="BH3780" i="7" s="1"/>
  <c r="BF3781" i="7"/>
  <c r="BG3781" i="7" s="1"/>
  <c r="BH3781" i="7" s="1"/>
  <c r="BF3782" i="7"/>
  <c r="BG3782" i="7" s="1"/>
  <c r="BH3782" i="7" s="1"/>
  <c r="BF3783" i="7"/>
  <c r="BG3783" i="7" s="1"/>
  <c r="BH3783" i="7" s="1"/>
  <c r="BF3784" i="7"/>
  <c r="BG3784" i="7" s="1"/>
  <c r="BH3784" i="7" s="1"/>
  <c r="BF3785" i="7"/>
  <c r="BG3785" i="7" s="1"/>
  <c r="BH3785" i="7" s="1"/>
  <c r="BF3786" i="7"/>
  <c r="BG3786" i="7" s="1"/>
  <c r="BH3786" i="7" s="1"/>
  <c r="BF3787" i="7"/>
  <c r="BG3787" i="7" s="1"/>
  <c r="BH3787" i="7" s="1"/>
  <c r="BF3788" i="7"/>
  <c r="BG3788" i="7" s="1"/>
  <c r="BH3788" i="7" s="1"/>
  <c r="BF3789" i="7"/>
  <c r="BG3789" i="7" s="1"/>
  <c r="BH3789" i="7" s="1"/>
  <c r="BF3790" i="7"/>
  <c r="BG3790" i="7" s="1"/>
  <c r="BH3790" i="7" s="1"/>
  <c r="BF3791" i="7"/>
  <c r="BG3791" i="7" s="1"/>
  <c r="BH3791" i="7" s="1"/>
  <c r="BF3792" i="7"/>
  <c r="BG3792" i="7" s="1"/>
  <c r="BH3792" i="7" s="1"/>
  <c r="BF3793" i="7"/>
  <c r="BG3793" i="7" s="1"/>
  <c r="BH3793" i="7" s="1"/>
  <c r="BF3794" i="7"/>
  <c r="BG3794" i="7" s="1"/>
  <c r="BH3794" i="7" s="1"/>
  <c r="BF3795" i="7"/>
  <c r="BG3795" i="7" s="1"/>
  <c r="BH3795" i="7" s="1"/>
  <c r="BF3796" i="7"/>
  <c r="BG3796" i="7" s="1"/>
  <c r="BH3796" i="7" s="1"/>
  <c r="BF3797" i="7"/>
  <c r="BG3797" i="7" s="1"/>
  <c r="BH3797" i="7" s="1"/>
  <c r="BF3798" i="7"/>
  <c r="BG3798" i="7" s="1"/>
  <c r="BH3798" i="7" s="1"/>
  <c r="BF3799" i="7"/>
  <c r="BG3799" i="7" s="1"/>
  <c r="BH3799" i="7" s="1"/>
  <c r="BF3800" i="7"/>
  <c r="BG3800" i="7" s="1"/>
  <c r="BH3800" i="7" s="1"/>
  <c r="BF3801" i="7"/>
  <c r="BG3801" i="7" s="1"/>
  <c r="BH3801" i="7" s="1"/>
  <c r="BF3802" i="7"/>
  <c r="BG3802" i="7" s="1"/>
  <c r="BH3802" i="7" s="1"/>
  <c r="BF3803" i="7"/>
  <c r="BG3803" i="7" s="1"/>
  <c r="BH3803" i="7" s="1"/>
  <c r="BF3804" i="7"/>
  <c r="BG3804" i="7" s="1"/>
  <c r="BH3804" i="7" s="1"/>
  <c r="BF3805" i="7"/>
  <c r="BG3805" i="7" s="1"/>
  <c r="BH3805" i="7" s="1"/>
  <c r="BF3806" i="7"/>
  <c r="BG3806" i="7" s="1"/>
  <c r="BH3806" i="7" s="1"/>
  <c r="BF3807" i="7"/>
  <c r="BG3807" i="7" s="1"/>
  <c r="BH3807" i="7" s="1"/>
  <c r="BF3808" i="7"/>
  <c r="BG3808" i="7" s="1"/>
  <c r="BH3808" i="7" s="1"/>
  <c r="BF3809" i="7"/>
  <c r="BG3809" i="7" s="1"/>
  <c r="BH3809" i="7" s="1"/>
  <c r="BF3810" i="7"/>
  <c r="BG3810" i="7" s="1"/>
  <c r="BH3810" i="7" s="1"/>
  <c r="BF3811" i="7"/>
  <c r="BG3811" i="7" s="1"/>
  <c r="BH3811" i="7" s="1"/>
  <c r="BF3812" i="7"/>
  <c r="BG3812" i="7" s="1"/>
  <c r="BH3812" i="7" s="1"/>
  <c r="BF3813" i="7"/>
  <c r="BG3813" i="7" s="1"/>
  <c r="BH3813" i="7" s="1"/>
  <c r="BF3814" i="7"/>
  <c r="BG3814" i="7" s="1"/>
  <c r="BH3814" i="7" s="1"/>
  <c r="BF3815" i="7"/>
  <c r="BG3815" i="7" s="1"/>
  <c r="BH3815" i="7" s="1"/>
  <c r="BF3816" i="7"/>
  <c r="BG3816" i="7" s="1"/>
  <c r="BH3816" i="7" s="1"/>
  <c r="BF3817" i="7"/>
  <c r="BG3817" i="7" s="1"/>
  <c r="BH3817" i="7" s="1"/>
  <c r="BF3818" i="7"/>
  <c r="BG3818" i="7" s="1"/>
  <c r="BH3818" i="7" s="1"/>
  <c r="BF3819" i="7"/>
  <c r="BG3819" i="7" s="1"/>
  <c r="BH3819" i="7" s="1"/>
  <c r="BF3820" i="7"/>
  <c r="BG3820" i="7" s="1"/>
  <c r="BH3820" i="7" s="1"/>
  <c r="BF3821" i="7"/>
  <c r="BG3821" i="7" s="1"/>
  <c r="BH3821" i="7" s="1"/>
  <c r="BF3822" i="7"/>
  <c r="BG3822" i="7" s="1"/>
  <c r="BH3822" i="7" s="1"/>
  <c r="BF3823" i="7"/>
  <c r="BG3823" i="7" s="1"/>
  <c r="BH3823" i="7" s="1"/>
  <c r="BF3824" i="7"/>
  <c r="BG3824" i="7" s="1"/>
  <c r="BH3824" i="7" s="1"/>
  <c r="BF3825" i="7"/>
  <c r="BG3825" i="7" s="1"/>
  <c r="BH3825" i="7" s="1"/>
  <c r="BF3826" i="7"/>
  <c r="BG3826" i="7" s="1"/>
  <c r="BH3826" i="7" s="1"/>
  <c r="BF3827" i="7"/>
  <c r="BG3827" i="7" s="1"/>
  <c r="BH3827" i="7" s="1"/>
  <c r="BF3828" i="7"/>
  <c r="BG3828" i="7" s="1"/>
  <c r="BH3828" i="7" s="1"/>
  <c r="BF3829" i="7"/>
  <c r="BG3829" i="7" s="1"/>
  <c r="BH3829" i="7" s="1"/>
  <c r="BF3830" i="7"/>
  <c r="BG3830" i="7" s="1"/>
  <c r="BH3830" i="7" s="1"/>
  <c r="BF3831" i="7"/>
  <c r="BG3831" i="7" s="1"/>
  <c r="BH3831" i="7" s="1"/>
  <c r="BF3832" i="7"/>
  <c r="BG3832" i="7" s="1"/>
  <c r="BH3832" i="7" s="1"/>
  <c r="BF3833" i="7"/>
  <c r="BG3833" i="7" s="1"/>
  <c r="BH3833" i="7" s="1"/>
  <c r="BF3834" i="7"/>
  <c r="BG3834" i="7" s="1"/>
  <c r="BH3834" i="7" s="1"/>
  <c r="BF3835" i="7"/>
  <c r="BG3835" i="7" s="1"/>
  <c r="BH3835" i="7" s="1"/>
  <c r="BF3836" i="7"/>
  <c r="BG3836" i="7" s="1"/>
  <c r="BH3836" i="7" s="1"/>
  <c r="BF3837" i="7"/>
  <c r="BG3837" i="7" s="1"/>
  <c r="BH3837" i="7" s="1"/>
  <c r="BF3838" i="7"/>
  <c r="BG3838" i="7" s="1"/>
  <c r="BH3838" i="7" s="1"/>
  <c r="BF3839" i="7"/>
  <c r="BG3839" i="7" s="1"/>
  <c r="BH3839" i="7" s="1"/>
  <c r="BF3840" i="7"/>
  <c r="BG3840" i="7" s="1"/>
  <c r="BH3840" i="7" s="1"/>
  <c r="BF3841" i="7"/>
  <c r="BG3841" i="7" s="1"/>
  <c r="BH3841" i="7" s="1"/>
  <c r="BF3842" i="7"/>
  <c r="BG3842" i="7" s="1"/>
  <c r="BH3842" i="7" s="1"/>
  <c r="BF3843" i="7"/>
  <c r="BG3843" i="7" s="1"/>
  <c r="BH3843" i="7" s="1"/>
  <c r="BF3844" i="7"/>
  <c r="BG3844" i="7" s="1"/>
  <c r="BH3844" i="7" s="1"/>
  <c r="BF3845" i="7"/>
  <c r="BG3845" i="7" s="1"/>
  <c r="BH3845" i="7" s="1"/>
  <c r="BF3846" i="7"/>
  <c r="BG3846" i="7" s="1"/>
  <c r="BH3846" i="7" s="1"/>
  <c r="BF3847" i="7"/>
  <c r="BG3847" i="7" s="1"/>
  <c r="BH3847" i="7" s="1"/>
  <c r="BF3848" i="7"/>
  <c r="BG3848" i="7" s="1"/>
  <c r="BH3848" i="7" s="1"/>
  <c r="BF3849" i="7"/>
  <c r="BG3849" i="7" s="1"/>
  <c r="BH3849" i="7" s="1"/>
  <c r="BF3850" i="7"/>
  <c r="BG3850" i="7" s="1"/>
  <c r="BH3850" i="7" s="1"/>
  <c r="BF3851" i="7"/>
  <c r="BG3851" i="7" s="1"/>
  <c r="BH3851" i="7" s="1"/>
  <c r="BF3852" i="7"/>
  <c r="BG3852" i="7" s="1"/>
  <c r="BH3852" i="7" s="1"/>
  <c r="BF3853" i="7"/>
  <c r="BG3853" i="7" s="1"/>
  <c r="BH3853" i="7" s="1"/>
  <c r="BF3854" i="7"/>
  <c r="BG3854" i="7" s="1"/>
  <c r="BH3854" i="7" s="1"/>
  <c r="BF3855" i="7"/>
  <c r="BG3855" i="7" s="1"/>
  <c r="BH3855" i="7" s="1"/>
  <c r="BF3856" i="7"/>
  <c r="BG3856" i="7" s="1"/>
  <c r="BH3856" i="7" s="1"/>
  <c r="BF3857" i="7"/>
  <c r="BG3857" i="7" s="1"/>
  <c r="BH3857" i="7" s="1"/>
  <c r="BF3858" i="7"/>
  <c r="BG3858" i="7" s="1"/>
  <c r="BH3858" i="7" s="1"/>
  <c r="BF3859" i="7"/>
  <c r="BG3859" i="7" s="1"/>
  <c r="BH3859" i="7" s="1"/>
  <c r="BF3860" i="7"/>
  <c r="BG3860" i="7" s="1"/>
  <c r="BH3860" i="7" s="1"/>
  <c r="BF3861" i="7"/>
  <c r="BG3861" i="7" s="1"/>
  <c r="BH3861" i="7" s="1"/>
  <c r="BF3862" i="7"/>
  <c r="BG3862" i="7" s="1"/>
  <c r="BH3862" i="7" s="1"/>
  <c r="BF3863" i="7"/>
  <c r="BG3863" i="7" s="1"/>
  <c r="BH3863" i="7" s="1"/>
  <c r="BF3864" i="7"/>
  <c r="BG3864" i="7" s="1"/>
  <c r="BH3864" i="7" s="1"/>
  <c r="BF3865" i="7"/>
  <c r="BG3865" i="7" s="1"/>
  <c r="BH3865" i="7" s="1"/>
  <c r="BF3866" i="7"/>
  <c r="BG3866" i="7" s="1"/>
  <c r="BH3866" i="7" s="1"/>
  <c r="BF3867" i="7"/>
  <c r="BG3867" i="7" s="1"/>
  <c r="BH3867" i="7" s="1"/>
  <c r="BF3868" i="7"/>
  <c r="BG3868" i="7" s="1"/>
  <c r="BH3868" i="7" s="1"/>
  <c r="BF3869" i="7"/>
  <c r="BG3869" i="7" s="1"/>
  <c r="BH3869" i="7" s="1"/>
  <c r="BF3870" i="7"/>
  <c r="BG3870" i="7" s="1"/>
  <c r="BH3870" i="7" s="1"/>
  <c r="BF3871" i="7"/>
  <c r="BG3871" i="7" s="1"/>
  <c r="BH3871" i="7" s="1"/>
  <c r="BF3872" i="7"/>
  <c r="BG3872" i="7" s="1"/>
  <c r="BH3872" i="7" s="1"/>
  <c r="BF3873" i="7"/>
  <c r="BG3873" i="7" s="1"/>
  <c r="BH3873" i="7" s="1"/>
  <c r="BF3874" i="7"/>
  <c r="BG3874" i="7" s="1"/>
  <c r="BH3874" i="7" s="1"/>
  <c r="BF3875" i="7"/>
  <c r="BG3875" i="7" s="1"/>
  <c r="BH3875" i="7" s="1"/>
  <c r="BF3876" i="7"/>
  <c r="BG3876" i="7" s="1"/>
  <c r="BH3876" i="7" s="1"/>
  <c r="BF3877" i="7"/>
  <c r="BG3877" i="7" s="1"/>
  <c r="BH3877" i="7" s="1"/>
  <c r="BF3878" i="7"/>
  <c r="BG3878" i="7" s="1"/>
  <c r="BH3878" i="7" s="1"/>
  <c r="BF3879" i="7"/>
  <c r="BG3879" i="7" s="1"/>
  <c r="BH3879" i="7" s="1"/>
  <c r="BF3880" i="7"/>
  <c r="BG3880" i="7" s="1"/>
  <c r="BH3880" i="7" s="1"/>
  <c r="BF3881" i="7"/>
  <c r="BG3881" i="7" s="1"/>
  <c r="BH3881" i="7" s="1"/>
  <c r="BF3882" i="7"/>
  <c r="BG3882" i="7" s="1"/>
  <c r="BH3882" i="7" s="1"/>
  <c r="BF3883" i="7"/>
  <c r="BG3883" i="7" s="1"/>
  <c r="BH3883" i="7" s="1"/>
  <c r="BF3884" i="7"/>
  <c r="BG3884" i="7" s="1"/>
  <c r="BH3884" i="7" s="1"/>
  <c r="BF3885" i="7"/>
  <c r="BG3885" i="7" s="1"/>
  <c r="BH3885" i="7" s="1"/>
  <c r="BF3886" i="7"/>
  <c r="BG3886" i="7" s="1"/>
  <c r="BH3886" i="7" s="1"/>
  <c r="BF3887" i="7"/>
  <c r="BG3887" i="7" s="1"/>
  <c r="BH3887" i="7" s="1"/>
  <c r="BF3888" i="7"/>
  <c r="BG3888" i="7" s="1"/>
  <c r="BH3888" i="7" s="1"/>
  <c r="BF3889" i="7"/>
  <c r="BG3889" i="7" s="1"/>
  <c r="BH3889" i="7" s="1"/>
  <c r="BF3890" i="7"/>
  <c r="BG3890" i="7" s="1"/>
  <c r="BH3890" i="7" s="1"/>
  <c r="BF3891" i="7"/>
  <c r="BG3891" i="7" s="1"/>
  <c r="BH3891" i="7" s="1"/>
  <c r="BF3892" i="7"/>
  <c r="BG3892" i="7" s="1"/>
  <c r="BH3892" i="7" s="1"/>
  <c r="BF3893" i="7"/>
  <c r="BG3893" i="7" s="1"/>
  <c r="BH3893" i="7" s="1"/>
  <c r="BF3894" i="7"/>
  <c r="BG3894" i="7" s="1"/>
  <c r="BH3894" i="7" s="1"/>
  <c r="BF3895" i="7"/>
  <c r="BG3895" i="7" s="1"/>
  <c r="BH3895" i="7" s="1"/>
  <c r="BF3896" i="7"/>
  <c r="BG3896" i="7" s="1"/>
  <c r="BH3896" i="7" s="1"/>
  <c r="BF3897" i="7"/>
  <c r="BG3897" i="7" s="1"/>
  <c r="BH3897" i="7" s="1"/>
  <c r="BF3898" i="7"/>
  <c r="BG3898" i="7" s="1"/>
  <c r="BH3898" i="7" s="1"/>
  <c r="BF3899" i="7"/>
  <c r="BG3899" i="7" s="1"/>
  <c r="BH3899" i="7" s="1"/>
  <c r="BF3900" i="7"/>
  <c r="BG3900" i="7" s="1"/>
  <c r="BH3900" i="7" s="1"/>
  <c r="BF3901" i="7"/>
  <c r="BG3901" i="7" s="1"/>
  <c r="BH3901" i="7" s="1"/>
  <c r="BF3902" i="7"/>
  <c r="BG3902" i="7" s="1"/>
  <c r="BH3902" i="7" s="1"/>
  <c r="BF3903" i="7"/>
  <c r="BG3903" i="7" s="1"/>
  <c r="BH3903" i="7" s="1"/>
  <c r="BF3904" i="7"/>
  <c r="BG3904" i="7" s="1"/>
  <c r="BH3904" i="7" s="1"/>
  <c r="BF3905" i="7"/>
  <c r="BG3905" i="7" s="1"/>
  <c r="BH3905" i="7" s="1"/>
  <c r="BF3906" i="7"/>
  <c r="BG3906" i="7" s="1"/>
  <c r="BH3906" i="7" s="1"/>
  <c r="BF3907" i="7"/>
  <c r="BG3907" i="7" s="1"/>
  <c r="BH3907" i="7" s="1"/>
  <c r="BF3908" i="7"/>
  <c r="BG3908" i="7" s="1"/>
  <c r="BH3908" i="7" s="1"/>
  <c r="BF3909" i="7"/>
  <c r="BG3909" i="7" s="1"/>
  <c r="BH3909" i="7" s="1"/>
  <c r="BF3910" i="7"/>
  <c r="BG3910" i="7" s="1"/>
  <c r="BH3910" i="7" s="1"/>
  <c r="BF3911" i="7"/>
  <c r="BG3911" i="7" s="1"/>
  <c r="BH3911" i="7" s="1"/>
  <c r="BF3912" i="7"/>
  <c r="BG3912" i="7" s="1"/>
  <c r="BH3912" i="7" s="1"/>
  <c r="BF3913" i="7"/>
  <c r="BG3913" i="7" s="1"/>
  <c r="BH3913" i="7" s="1"/>
  <c r="BF3914" i="7"/>
  <c r="BG3914" i="7" s="1"/>
  <c r="BH3914" i="7" s="1"/>
  <c r="BF3915" i="7"/>
  <c r="BG3915" i="7" s="1"/>
  <c r="BH3915" i="7" s="1"/>
  <c r="BF3916" i="7"/>
  <c r="BG3916" i="7" s="1"/>
  <c r="BH3916" i="7" s="1"/>
  <c r="BF3917" i="7"/>
  <c r="BG3917" i="7" s="1"/>
  <c r="BH3917" i="7" s="1"/>
  <c r="BF3918" i="7"/>
  <c r="BG3918" i="7" s="1"/>
  <c r="BH3918" i="7" s="1"/>
  <c r="BF3919" i="7"/>
  <c r="BG3919" i="7" s="1"/>
  <c r="BH3919" i="7" s="1"/>
  <c r="BF3920" i="7"/>
  <c r="BG3920" i="7" s="1"/>
  <c r="BH3920" i="7" s="1"/>
  <c r="BF3921" i="7"/>
  <c r="BG3921" i="7" s="1"/>
  <c r="BH3921" i="7" s="1"/>
  <c r="BF3922" i="7"/>
  <c r="BG3922" i="7" s="1"/>
  <c r="BH3922" i="7" s="1"/>
  <c r="BF3923" i="7"/>
  <c r="BG3923" i="7" s="1"/>
  <c r="BH3923" i="7" s="1"/>
  <c r="BF3924" i="7"/>
  <c r="BG3924" i="7" s="1"/>
  <c r="BH3924" i="7" s="1"/>
  <c r="BF3925" i="7"/>
  <c r="BG3925" i="7" s="1"/>
  <c r="BH3925" i="7" s="1"/>
  <c r="BF3926" i="7"/>
  <c r="BG3926" i="7" s="1"/>
  <c r="BH3926" i="7" s="1"/>
  <c r="BF3927" i="7"/>
  <c r="BG3927" i="7" s="1"/>
  <c r="BH3927" i="7" s="1"/>
  <c r="BF3928" i="7"/>
  <c r="BG3928" i="7" s="1"/>
  <c r="BH3928" i="7" s="1"/>
  <c r="BF3929" i="7"/>
  <c r="BG3929" i="7" s="1"/>
  <c r="BH3929" i="7" s="1"/>
  <c r="BF3930" i="7"/>
  <c r="BG3930" i="7" s="1"/>
  <c r="BH3930" i="7" s="1"/>
  <c r="BF3931" i="7"/>
  <c r="BG3931" i="7" s="1"/>
  <c r="BH3931" i="7" s="1"/>
  <c r="BF3932" i="7"/>
  <c r="BG3932" i="7" s="1"/>
  <c r="BH3932" i="7" s="1"/>
  <c r="BF3933" i="7"/>
  <c r="BG3933" i="7" s="1"/>
  <c r="BH3933" i="7" s="1"/>
  <c r="BF3934" i="7"/>
  <c r="BG3934" i="7" s="1"/>
  <c r="BH3934" i="7" s="1"/>
  <c r="BF3935" i="7"/>
  <c r="BG3935" i="7" s="1"/>
  <c r="BH3935" i="7" s="1"/>
  <c r="BF3936" i="7"/>
  <c r="BG3936" i="7" s="1"/>
  <c r="BH3936" i="7" s="1"/>
  <c r="BF3937" i="7"/>
  <c r="BG3937" i="7" s="1"/>
  <c r="BH3937" i="7" s="1"/>
  <c r="BF3938" i="7"/>
  <c r="BG3938" i="7" s="1"/>
  <c r="BH3938" i="7" s="1"/>
  <c r="BF3939" i="7"/>
  <c r="BG3939" i="7" s="1"/>
  <c r="BH3939" i="7" s="1"/>
  <c r="BF3940" i="7"/>
  <c r="BG3940" i="7" s="1"/>
  <c r="BH3940" i="7" s="1"/>
  <c r="BF3941" i="7"/>
  <c r="BG3941" i="7" s="1"/>
  <c r="BH3941" i="7" s="1"/>
  <c r="BF3942" i="7"/>
  <c r="BG3942" i="7" s="1"/>
  <c r="BH3942" i="7" s="1"/>
  <c r="BF3943" i="7"/>
  <c r="BG3943" i="7" s="1"/>
  <c r="BH3943" i="7" s="1"/>
  <c r="BF3944" i="7"/>
  <c r="BG3944" i="7" s="1"/>
  <c r="BH3944" i="7" s="1"/>
  <c r="BF3945" i="7"/>
  <c r="BG3945" i="7" s="1"/>
  <c r="BH3945" i="7" s="1"/>
  <c r="BF3946" i="7"/>
  <c r="BG3946" i="7" s="1"/>
  <c r="BH3946" i="7" s="1"/>
  <c r="BF3947" i="7"/>
  <c r="BG3947" i="7" s="1"/>
  <c r="BH3947" i="7" s="1"/>
  <c r="BF3948" i="7"/>
  <c r="BG3948" i="7" s="1"/>
  <c r="BH3948" i="7" s="1"/>
  <c r="BF3949" i="7"/>
  <c r="BG3949" i="7" s="1"/>
  <c r="BH3949" i="7" s="1"/>
  <c r="BF3950" i="7"/>
  <c r="BG3950" i="7" s="1"/>
  <c r="BH3950" i="7" s="1"/>
  <c r="BF3951" i="7"/>
  <c r="BG3951" i="7" s="1"/>
  <c r="BH3951" i="7" s="1"/>
  <c r="BF3952" i="7"/>
  <c r="BG3952" i="7" s="1"/>
  <c r="BH3952" i="7" s="1"/>
  <c r="BF3953" i="7"/>
  <c r="BG3953" i="7" s="1"/>
  <c r="BH3953" i="7" s="1"/>
  <c r="BF3954" i="7"/>
  <c r="BG3954" i="7" s="1"/>
  <c r="BH3954" i="7" s="1"/>
  <c r="BF3955" i="7"/>
  <c r="BG3955" i="7" s="1"/>
  <c r="BH3955" i="7" s="1"/>
  <c r="BF3956" i="7"/>
  <c r="BG3956" i="7" s="1"/>
  <c r="BH3956" i="7" s="1"/>
  <c r="BF3957" i="7"/>
  <c r="BG3957" i="7" s="1"/>
  <c r="BH3957" i="7" s="1"/>
  <c r="BF3958" i="7"/>
  <c r="BG3958" i="7" s="1"/>
  <c r="BH3958" i="7" s="1"/>
  <c r="BF3959" i="7"/>
  <c r="BG3959" i="7" s="1"/>
  <c r="BH3959" i="7" s="1"/>
  <c r="BF3960" i="7"/>
  <c r="BG3960" i="7" s="1"/>
  <c r="BH3960" i="7" s="1"/>
  <c r="BF3961" i="7"/>
  <c r="BG3961" i="7" s="1"/>
  <c r="BH3961" i="7" s="1"/>
  <c r="BF3962" i="7"/>
  <c r="BG3962" i="7" s="1"/>
  <c r="BH3962" i="7" s="1"/>
  <c r="BF3963" i="7"/>
  <c r="BG3963" i="7" s="1"/>
  <c r="BH3963" i="7" s="1"/>
  <c r="BF3964" i="7"/>
  <c r="BG3964" i="7" s="1"/>
  <c r="BH3964" i="7" s="1"/>
  <c r="BF3965" i="7"/>
  <c r="BG3965" i="7" s="1"/>
  <c r="BH3965" i="7" s="1"/>
  <c r="BF3966" i="7"/>
  <c r="BG3966" i="7" s="1"/>
  <c r="BH3966" i="7" s="1"/>
  <c r="BF3967" i="7"/>
  <c r="BG3967" i="7" s="1"/>
  <c r="BH3967" i="7" s="1"/>
  <c r="BF3968" i="7"/>
  <c r="BG3968" i="7" s="1"/>
  <c r="BH3968" i="7" s="1"/>
  <c r="BF3969" i="7"/>
  <c r="BG3969" i="7" s="1"/>
  <c r="BH3969" i="7" s="1"/>
  <c r="BF3970" i="7"/>
  <c r="BG3970" i="7" s="1"/>
  <c r="BH3970" i="7" s="1"/>
  <c r="BF3971" i="7"/>
  <c r="BG3971" i="7" s="1"/>
  <c r="BH3971" i="7" s="1"/>
  <c r="BF3972" i="7"/>
  <c r="BG3972" i="7" s="1"/>
  <c r="BH3972" i="7" s="1"/>
  <c r="BF3973" i="7"/>
  <c r="BG3973" i="7" s="1"/>
  <c r="BH3973" i="7" s="1"/>
  <c r="BF3974" i="7"/>
  <c r="BG3974" i="7" s="1"/>
  <c r="BH3974" i="7" s="1"/>
  <c r="BF3975" i="7"/>
  <c r="BG3975" i="7" s="1"/>
  <c r="BH3975" i="7" s="1"/>
  <c r="BF3976" i="7"/>
  <c r="BG3976" i="7" s="1"/>
  <c r="BH3976" i="7" s="1"/>
  <c r="BF3977" i="7"/>
  <c r="BG3977" i="7" s="1"/>
  <c r="BH3977" i="7" s="1"/>
  <c r="BF3978" i="7"/>
  <c r="BG3978" i="7" s="1"/>
  <c r="BH3978" i="7" s="1"/>
  <c r="BF3979" i="7"/>
  <c r="BG3979" i="7" s="1"/>
  <c r="BH3979" i="7" s="1"/>
  <c r="BF3980" i="7"/>
  <c r="BG3980" i="7" s="1"/>
  <c r="BH3980" i="7" s="1"/>
  <c r="BF3981" i="7"/>
  <c r="BG3981" i="7" s="1"/>
  <c r="BH3981" i="7" s="1"/>
  <c r="BF3982" i="7"/>
  <c r="BG3982" i="7" s="1"/>
  <c r="BH3982" i="7" s="1"/>
  <c r="BF3983" i="7"/>
  <c r="BG3983" i="7" s="1"/>
  <c r="BH3983" i="7" s="1"/>
  <c r="BF3984" i="7"/>
  <c r="BG3984" i="7" s="1"/>
  <c r="BH3984" i="7" s="1"/>
  <c r="BF3985" i="7"/>
  <c r="BG3985" i="7" s="1"/>
  <c r="BH3985" i="7" s="1"/>
  <c r="BF3986" i="7"/>
  <c r="BG3986" i="7" s="1"/>
  <c r="BH3986" i="7" s="1"/>
  <c r="BF3987" i="7"/>
  <c r="BG3987" i="7" s="1"/>
  <c r="BH3987" i="7" s="1"/>
  <c r="BF3988" i="7"/>
  <c r="BG3988" i="7" s="1"/>
  <c r="BH3988" i="7" s="1"/>
  <c r="BF3989" i="7"/>
  <c r="BG3989" i="7" s="1"/>
  <c r="BH3989" i="7" s="1"/>
  <c r="BF3990" i="7"/>
  <c r="BG3990" i="7" s="1"/>
  <c r="BH3990" i="7" s="1"/>
  <c r="BF3991" i="7"/>
  <c r="BG3991" i="7" s="1"/>
  <c r="BH3991" i="7" s="1"/>
  <c r="BF3992" i="7"/>
  <c r="BG3992" i="7" s="1"/>
  <c r="BH3992" i="7" s="1"/>
  <c r="BF3993" i="7"/>
  <c r="BG3993" i="7" s="1"/>
  <c r="BH3993" i="7" s="1"/>
  <c r="BF3994" i="7"/>
  <c r="BG3994" i="7" s="1"/>
  <c r="BH3994" i="7" s="1"/>
  <c r="BF3995" i="7"/>
  <c r="BG3995" i="7" s="1"/>
  <c r="BH3995" i="7" s="1"/>
  <c r="BF3996" i="7"/>
  <c r="BG3996" i="7" s="1"/>
  <c r="BH3996" i="7" s="1"/>
  <c r="BF3997" i="7"/>
  <c r="BG3997" i="7" s="1"/>
  <c r="BH3997" i="7" s="1"/>
  <c r="BF3998" i="7"/>
  <c r="BG3998" i="7" s="1"/>
  <c r="BH3998" i="7" s="1"/>
  <c r="BF3999" i="7"/>
  <c r="BG3999" i="7" s="1"/>
  <c r="BH3999" i="7" s="1"/>
  <c r="BF4000" i="7"/>
  <c r="BG4000" i="7" s="1"/>
  <c r="BH4000" i="7" s="1"/>
  <c r="BF4001" i="7"/>
  <c r="BG4001" i="7" s="1"/>
  <c r="BH4001" i="7" s="1"/>
  <c r="BF4002" i="7"/>
  <c r="BG4002" i="7" s="1"/>
  <c r="BH4002" i="7" s="1"/>
  <c r="BF4003" i="7"/>
  <c r="BG4003" i="7" s="1"/>
  <c r="BH4003" i="7" s="1"/>
  <c r="BF4004" i="7"/>
  <c r="BG4004" i="7" s="1"/>
  <c r="BH4004" i="7" s="1"/>
  <c r="BF4005" i="7"/>
  <c r="BG4005" i="7" s="1"/>
  <c r="BH4005" i="7" s="1"/>
  <c r="BF4006" i="7"/>
  <c r="BG4006" i="7" s="1"/>
  <c r="BH4006" i="7" s="1"/>
  <c r="BF4007" i="7"/>
  <c r="BG4007" i="7" s="1"/>
  <c r="BH4007" i="7" s="1"/>
  <c r="BF4008" i="7"/>
  <c r="BG4008" i="7" s="1"/>
  <c r="BH4008" i="7" s="1"/>
  <c r="BF4009" i="7"/>
  <c r="BG4009" i="7" s="1"/>
  <c r="BH4009" i="7" s="1"/>
  <c r="BF4010" i="7"/>
  <c r="BG4010" i="7" s="1"/>
  <c r="BH4010" i="7" s="1"/>
  <c r="BF4011" i="7"/>
  <c r="BG4011" i="7" s="1"/>
  <c r="BH4011" i="7" s="1"/>
  <c r="BF4012" i="7"/>
  <c r="BG4012" i="7" s="1"/>
  <c r="BH4012" i="7" s="1"/>
  <c r="BF4013" i="7"/>
  <c r="BG4013" i="7" s="1"/>
  <c r="BH4013" i="7" s="1"/>
  <c r="BF4014" i="7"/>
  <c r="BG4014" i="7" s="1"/>
  <c r="BH4014" i="7" s="1"/>
  <c r="BF4015" i="7"/>
  <c r="BG4015" i="7" s="1"/>
  <c r="BH4015" i="7" s="1"/>
  <c r="BF4016" i="7"/>
  <c r="BG4016" i="7" s="1"/>
  <c r="BH4016" i="7" s="1"/>
  <c r="BF4017" i="7"/>
  <c r="BG4017" i="7" s="1"/>
  <c r="BH4017" i="7" s="1"/>
  <c r="BF4018" i="7"/>
  <c r="BG4018" i="7" s="1"/>
  <c r="BH4018" i="7" s="1"/>
  <c r="BF4019" i="7"/>
  <c r="BG4019" i="7" s="1"/>
  <c r="BH4019" i="7" s="1"/>
  <c r="BF4020" i="7"/>
  <c r="BG4020" i="7" s="1"/>
  <c r="BH4020" i="7" s="1"/>
  <c r="BF4021" i="7"/>
  <c r="BG4021" i="7" s="1"/>
  <c r="BH4021" i="7" s="1"/>
  <c r="BF4022" i="7"/>
  <c r="BG4022" i="7" s="1"/>
  <c r="BH4022" i="7" s="1"/>
  <c r="BF4023" i="7"/>
  <c r="BG4023" i="7" s="1"/>
  <c r="BH4023" i="7" s="1"/>
  <c r="BF4024" i="7"/>
  <c r="BG4024" i="7" s="1"/>
  <c r="BH4024" i="7" s="1"/>
  <c r="BF4025" i="7"/>
  <c r="BG4025" i="7" s="1"/>
  <c r="BH4025" i="7" s="1"/>
  <c r="BF4026" i="7"/>
  <c r="BG4026" i="7" s="1"/>
  <c r="BH4026" i="7" s="1"/>
  <c r="BF4027" i="7"/>
  <c r="BG4027" i="7" s="1"/>
  <c r="BH4027" i="7" s="1"/>
  <c r="BF4028" i="7"/>
  <c r="BG4028" i="7" s="1"/>
  <c r="BH4028" i="7" s="1"/>
  <c r="BF4029" i="7"/>
  <c r="BG4029" i="7" s="1"/>
  <c r="BH4029" i="7" s="1"/>
  <c r="BF4030" i="7"/>
  <c r="BG4030" i="7" s="1"/>
  <c r="BH4030" i="7" s="1"/>
  <c r="BF4031" i="7"/>
  <c r="BG4031" i="7" s="1"/>
  <c r="BH4031" i="7" s="1"/>
  <c r="BF4032" i="7"/>
  <c r="BG4032" i="7" s="1"/>
  <c r="BH4032" i="7" s="1"/>
  <c r="BF4033" i="7"/>
  <c r="BG4033" i="7" s="1"/>
  <c r="BH4033" i="7" s="1"/>
  <c r="BF4034" i="7"/>
  <c r="BG4034" i="7" s="1"/>
  <c r="BH4034" i="7" s="1"/>
  <c r="BF4035" i="7"/>
  <c r="BG4035" i="7" s="1"/>
  <c r="BH4035" i="7" s="1"/>
  <c r="BF4036" i="7"/>
  <c r="BG4036" i="7" s="1"/>
  <c r="BH4036" i="7" s="1"/>
  <c r="BF4037" i="7"/>
  <c r="BG4037" i="7" s="1"/>
  <c r="BH4037" i="7" s="1"/>
  <c r="BF4038" i="7"/>
  <c r="BG4038" i="7" s="1"/>
  <c r="BH4038" i="7" s="1"/>
  <c r="BF4039" i="7"/>
  <c r="BG4039" i="7" s="1"/>
  <c r="BH4039" i="7" s="1"/>
  <c r="BF4040" i="7"/>
  <c r="BG4040" i="7" s="1"/>
  <c r="BH4040" i="7" s="1"/>
  <c r="BF4041" i="7"/>
  <c r="BG4041" i="7" s="1"/>
  <c r="BH4041" i="7" s="1"/>
  <c r="BF4042" i="7"/>
  <c r="BG4042" i="7" s="1"/>
  <c r="BH4042" i="7" s="1"/>
  <c r="BF4043" i="7"/>
  <c r="BG4043" i="7" s="1"/>
  <c r="BH4043" i="7" s="1"/>
  <c r="BF4044" i="7"/>
  <c r="BG4044" i="7" s="1"/>
  <c r="BH4044" i="7" s="1"/>
  <c r="BF4045" i="7"/>
  <c r="BG4045" i="7" s="1"/>
  <c r="BH4045" i="7" s="1"/>
  <c r="BF4046" i="7"/>
  <c r="BG4046" i="7" s="1"/>
  <c r="BH4046" i="7" s="1"/>
  <c r="BF4047" i="7"/>
  <c r="BG4047" i="7" s="1"/>
  <c r="BH4047" i="7" s="1"/>
  <c r="BF4048" i="7"/>
  <c r="BG4048" i="7" s="1"/>
  <c r="BH4048" i="7" s="1"/>
  <c r="BF4049" i="7"/>
  <c r="BG4049" i="7" s="1"/>
  <c r="BH4049" i="7" s="1"/>
  <c r="BF4050" i="7"/>
  <c r="BG4050" i="7" s="1"/>
  <c r="BH4050" i="7" s="1"/>
  <c r="BF4051" i="7"/>
  <c r="BG4051" i="7" s="1"/>
  <c r="BH4051" i="7" s="1"/>
  <c r="BF4052" i="7"/>
  <c r="BG4052" i="7" s="1"/>
  <c r="BH4052" i="7" s="1"/>
  <c r="BF4053" i="7"/>
  <c r="BG4053" i="7" s="1"/>
  <c r="BH4053" i="7" s="1"/>
  <c r="BF4054" i="7"/>
  <c r="BG4054" i="7" s="1"/>
  <c r="BH4054" i="7" s="1"/>
  <c r="BF4055" i="7"/>
  <c r="BG4055" i="7" s="1"/>
  <c r="BH4055" i="7" s="1"/>
  <c r="BF4056" i="7"/>
  <c r="BG4056" i="7" s="1"/>
  <c r="BH4056" i="7" s="1"/>
  <c r="BF4057" i="7"/>
  <c r="BG4057" i="7" s="1"/>
  <c r="BH4057" i="7" s="1"/>
  <c r="BF4058" i="7"/>
  <c r="BG4058" i="7" s="1"/>
  <c r="BH4058" i="7" s="1"/>
  <c r="BF4059" i="7"/>
  <c r="BG4059" i="7" s="1"/>
  <c r="BH4059" i="7" s="1"/>
  <c r="BF4060" i="7"/>
  <c r="BG4060" i="7" s="1"/>
  <c r="BH4060" i="7" s="1"/>
  <c r="BF4061" i="7"/>
  <c r="BG4061" i="7" s="1"/>
  <c r="BH4061" i="7" s="1"/>
  <c r="BF4062" i="7"/>
  <c r="BG4062" i="7" s="1"/>
  <c r="BH4062" i="7" s="1"/>
  <c r="BF4063" i="7"/>
  <c r="BG4063" i="7" s="1"/>
  <c r="BH4063" i="7" s="1"/>
  <c r="BF4064" i="7"/>
  <c r="BG4064" i="7" s="1"/>
  <c r="BH4064" i="7" s="1"/>
  <c r="BF4065" i="7"/>
  <c r="BG4065" i="7" s="1"/>
  <c r="BH4065" i="7" s="1"/>
  <c r="BF4066" i="7"/>
  <c r="BG4066" i="7" s="1"/>
  <c r="BH4066" i="7" s="1"/>
  <c r="BF4067" i="7"/>
  <c r="BG4067" i="7" s="1"/>
  <c r="BH4067" i="7" s="1"/>
  <c r="BF4068" i="7"/>
  <c r="BG4068" i="7" s="1"/>
  <c r="BH4068" i="7" s="1"/>
  <c r="BF4069" i="7"/>
  <c r="BG4069" i="7" s="1"/>
  <c r="BH4069" i="7" s="1"/>
  <c r="BF4070" i="7"/>
  <c r="BG4070" i="7" s="1"/>
  <c r="BH4070" i="7" s="1"/>
  <c r="BF4071" i="7"/>
  <c r="BG4071" i="7" s="1"/>
  <c r="BH4071" i="7" s="1"/>
  <c r="BF4072" i="7"/>
  <c r="BG4072" i="7" s="1"/>
  <c r="BH4072" i="7" s="1"/>
  <c r="BF4073" i="7"/>
  <c r="BG4073" i="7" s="1"/>
  <c r="BH4073" i="7" s="1"/>
  <c r="BF4074" i="7"/>
  <c r="BG4074" i="7" s="1"/>
  <c r="BH4074" i="7" s="1"/>
  <c r="BF4075" i="7"/>
  <c r="BG4075" i="7" s="1"/>
  <c r="BH4075" i="7" s="1"/>
  <c r="BF4076" i="7"/>
  <c r="BG4076" i="7" s="1"/>
  <c r="BH4076" i="7" s="1"/>
  <c r="BF4077" i="7"/>
  <c r="BG4077" i="7" s="1"/>
  <c r="BH4077" i="7" s="1"/>
  <c r="BF4078" i="7"/>
  <c r="BF4079" i="7"/>
  <c r="BG4079" i="7" s="1"/>
  <c r="BH4079" i="7" s="1"/>
  <c r="BF4080" i="7"/>
  <c r="BG4080" i="7" s="1"/>
  <c r="BH4080" i="7" s="1"/>
  <c r="BF4081" i="7"/>
  <c r="BG4081" i="7" s="1"/>
  <c r="BH4081" i="7" s="1"/>
  <c r="BF4082" i="7"/>
  <c r="BG4082" i="7" s="1"/>
  <c r="BH4082" i="7" s="1"/>
  <c r="BF4083" i="7"/>
  <c r="BG4083" i="7" s="1"/>
  <c r="BH4083" i="7" s="1"/>
  <c r="BF4084" i="7"/>
  <c r="BG4084" i="7" s="1"/>
  <c r="BH4084" i="7" s="1"/>
  <c r="BF4085" i="7"/>
  <c r="BG4085" i="7" s="1"/>
  <c r="BH4085" i="7" s="1"/>
  <c r="BF4086" i="7"/>
  <c r="BG4086" i="7" s="1"/>
  <c r="BH4086" i="7" s="1"/>
  <c r="BF4087" i="7"/>
  <c r="BG4087" i="7" s="1"/>
  <c r="BH4087" i="7" s="1"/>
  <c r="BF4088" i="7"/>
  <c r="BG4088" i="7" s="1"/>
  <c r="BH4088" i="7" s="1"/>
  <c r="BF4089" i="7"/>
  <c r="BG4089" i="7" s="1"/>
  <c r="BH4089" i="7" s="1"/>
  <c r="BF4090" i="7"/>
  <c r="BG4090" i="7" s="1"/>
  <c r="BH4090" i="7" s="1"/>
  <c r="BF4091" i="7"/>
  <c r="BG4091" i="7" s="1"/>
  <c r="BH4091" i="7" s="1"/>
  <c r="BF4092" i="7"/>
  <c r="BG4092" i="7" s="1"/>
  <c r="BH4092" i="7" s="1"/>
  <c r="BF4093" i="7"/>
  <c r="BG4093" i="7" s="1"/>
  <c r="BH4093" i="7" s="1"/>
  <c r="BF4094" i="7"/>
  <c r="BG4094" i="7" s="1"/>
  <c r="BH4094" i="7" s="1"/>
  <c r="BF4095" i="7"/>
  <c r="BG4095" i="7" s="1"/>
  <c r="BH4095" i="7" s="1"/>
  <c r="BF4096" i="7"/>
  <c r="BG4096" i="7" s="1"/>
  <c r="BH4096" i="7" s="1"/>
  <c r="BF4097" i="7"/>
  <c r="BG4097" i="7" s="1"/>
  <c r="BH4097" i="7" s="1"/>
  <c r="BF4098" i="7"/>
  <c r="BG4098" i="7" s="1"/>
  <c r="BH4098" i="7" s="1"/>
  <c r="BF4099" i="7"/>
  <c r="BG4099" i="7" s="1"/>
  <c r="BH4099" i="7" s="1"/>
  <c r="BF4100" i="7"/>
  <c r="BG4100" i="7" s="1"/>
  <c r="BH4100" i="7" s="1"/>
  <c r="BF4101" i="7"/>
  <c r="BG4101" i="7" s="1"/>
  <c r="BH4101" i="7" s="1"/>
  <c r="BF4102" i="7"/>
  <c r="BG4102" i="7" s="1"/>
  <c r="BH4102" i="7" s="1"/>
  <c r="BF4103" i="7"/>
  <c r="BG4103" i="7" s="1"/>
  <c r="BH4103" i="7" s="1"/>
  <c r="BF4104" i="7"/>
  <c r="BG4104" i="7" s="1"/>
  <c r="BH4104" i="7" s="1"/>
  <c r="BF4105" i="7"/>
  <c r="BG4105" i="7" s="1"/>
  <c r="BH4105" i="7" s="1"/>
  <c r="BF4106" i="7"/>
  <c r="BG4106" i="7" s="1"/>
  <c r="BH4106" i="7" s="1"/>
  <c r="BF4107" i="7"/>
  <c r="BG4107" i="7" s="1"/>
  <c r="BH4107" i="7" s="1"/>
  <c r="BF4108" i="7"/>
  <c r="BG4108" i="7" s="1"/>
  <c r="BH4108" i="7" s="1"/>
  <c r="BF4109" i="7"/>
  <c r="BG4109" i="7" s="1"/>
  <c r="BH4109" i="7" s="1"/>
  <c r="BF4110" i="7"/>
  <c r="BG4110" i="7" s="1"/>
  <c r="BH4110" i="7" s="1"/>
  <c r="BF4111" i="7"/>
  <c r="BG4111" i="7" s="1"/>
  <c r="BH4111" i="7" s="1"/>
  <c r="BF4112" i="7"/>
  <c r="BG4112" i="7" s="1"/>
  <c r="BH4112" i="7" s="1"/>
  <c r="BF4113" i="7"/>
  <c r="BG4113" i="7" s="1"/>
  <c r="BH4113" i="7" s="1"/>
  <c r="BF4114" i="7"/>
  <c r="BG4114" i="7" s="1"/>
  <c r="BH4114" i="7" s="1"/>
  <c r="BF4115" i="7"/>
  <c r="BG4115" i="7" s="1"/>
  <c r="BH4115" i="7" s="1"/>
  <c r="BF4116" i="7"/>
  <c r="BG4116" i="7" s="1"/>
  <c r="BH4116" i="7" s="1"/>
  <c r="BF4117" i="7"/>
  <c r="BG4117" i="7" s="1"/>
  <c r="BH4117" i="7" s="1"/>
  <c r="BF4118" i="7"/>
  <c r="BG4118" i="7" s="1"/>
  <c r="BH4118" i="7" s="1"/>
  <c r="BF4119" i="7"/>
  <c r="BG4119" i="7" s="1"/>
  <c r="BH4119" i="7" s="1"/>
  <c r="BF4120" i="7"/>
  <c r="BG4120" i="7" s="1"/>
  <c r="BH4120" i="7" s="1"/>
  <c r="BF4121" i="7"/>
  <c r="BG4121" i="7" s="1"/>
  <c r="BH4121" i="7" s="1"/>
  <c r="BF4122" i="7"/>
  <c r="BG4122" i="7" s="1"/>
  <c r="BH4122" i="7" s="1"/>
  <c r="BF4123" i="7"/>
  <c r="BG4123" i="7" s="1"/>
  <c r="BH4123" i="7" s="1"/>
  <c r="BF4124" i="7"/>
  <c r="BG4124" i="7" s="1"/>
  <c r="BH4124" i="7" s="1"/>
  <c r="BF4125" i="7"/>
  <c r="BG4125" i="7" s="1"/>
  <c r="BH4125" i="7" s="1"/>
  <c r="BF4126" i="7"/>
  <c r="BG4126" i="7" s="1"/>
  <c r="BH4126" i="7" s="1"/>
  <c r="BF4127" i="7"/>
  <c r="BG4127" i="7" s="1"/>
  <c r="BH4127" i="7" s="1"/>
  <c r="BF4128" i="7"/>
  <c r="BG4128" i="7" s="1"/>
  <c r="BH4128" i="7" s="1"/>
  <c r="BF4129" i="7"/>
  <c r="BG4129" i="7" s="1"/>
  <c r="BH4129" i="7" s="1"/>
  <c r="BF4130" i="7"/>
  <c r="BG4130" i="7" s="1"/>
  <c r="BH4130" i="7" s="1"/>
  <c r="BF4131" i="7"/>
  <c r="BG4131" i="7" s="1"/>
  <c r="BH4131" i="7" s="1"/>
  <c r="BF4132" i="7"/>
  <c r="BG4132" i="7" s="1"/>
  <c r="BH4132" i="7" s="1"/>
  <c r="BF4133" i="7"/>
  <c r="BG4133" i="7" s="1"/>
  <c r="BH4133" i="7" s="1"/>
  <c r="BF4134" i="7"/>
  <c r="BG4134" i="7" s="1"/>
  <c r="BH4134" i="7" s="1"/>
  <c r="BF4135" i="7"/>
  <c r="BG4135" i="7" s="1"/>
  <c r="BH4135" i="7" s="1"/>
  <c r="BF4136" i="7"/>
  <c r="BG4136" i="7" s="1"/>
  <c r="BH4136" i="7" s="1"/>
  <c r="BF4137" i="7"/>
  <c r="BG4137" i="7" s="1"/>
  <c r="BH4137" i="7" s="1"/>
  <c r="BF4138" i="7"/>
  <c r="BG4138" i="7" s="1"/>
  <c r="BH4138" i="7" s="1"/>
  <c r="BF4139" i="7"/>
  <c r="BG4139" i="7" s="1"/>
  <c r="BH4139" i="7" s="1"/>
  <c r="BF4140" i="7"/>
  <c r="BG4140" i="7" s="1"/>
  <c r="BH4140" i="7" s="1"/>
  <c r="BF4141" i="7"/>
  <c r="BG4141" i="7" s="1"/>
  <c r="BH4141" i="7" s="1"/>
  <c r="BF4142" i="7"/>
  <c r="BG4142" i="7" s="1"/>
  <c r="BH4142" i="7" s="1"/>
  <c r="BF4143" i="7"/>
  <c r="BG4143" i="7" s="1"/>
  <c r="BH4143" i="7" s="1"/>
  <c r="BF4144" i="7"/>
  <c r="BG4144" i="7" s="1"/>
  <c r="BH4144" i="7" s="1"/>
  <c r="BF4145" i="7"/>
  <c r="BG4145" i="7" s="1"/>
  <c r="BH4145" i="7" s="1"/>
  <c r="BF4146" i="7"/>
  <c r="BG4146" i="7" s="1"/>
  <c r="BH4146" i="7" s="1"/>
  <c r="BF4147" i="7"/>
  <c r="BG4147" i="7" s="1"/>
  <c r="BH4147" i="7" s="1"/>
  <c r="BF4148" i="7"/>
  <c r="BG4148" i="7" s="1"/>
  <c r="BH4148" i="7" s="1"/>
  <c r="BF4149" i="7"/>
  <c r="BG4149" i="7" s="1"/>
  <c r="BH4149" i="7" s="1"/>
  <c r="BF4150" i="7"/>
  <c r="BG4150" i="7" s="1"/>
  <c r="BH4150" i="7" s="1"/>
  <c r="BF4151" i="7"/>
  <c r="BG4151" i="7" s="1"/>
  <c r="BH4151" i="7" s="1"/>
  <c r="BF4152" i="7"/>
  <c r="BG4152" i="7" s="1"/>
  <c r="BH4152" i="7" s="1"/>
  <c r="BF4153" i="7"/>
  <c r="BG4153" i="7" s="1"/>
  <c r="BH4153" i="7" s="1"/>
  <c r="BF4154" i="7"/>
  <c r="BG4154" i="7" s="1"/>
  <c r="BH4154" i="7" s="1"/>
  <c r="BF4155" i="7"/>
  <c r="BG4155" i="7" s="1"/>
  <c r="BH4155" i="7" s="1"/>
  <c r="BF4156" i="7"/>
  <c r="BG4156" i="7" s="1"/>
  <c r="BH4156" i="7" s="1"/>
  <c r="BF4157" i="7"/>
  <c r="BG4157" i="7" s="1"/>
  <c r="BH4157" i="7" s="1"/>
  <c r="BF4158" i="7"/>
  <c r="BG4158" i="7" s="1"/>
  <c r="BH4158" i="7" s="1"/>
  <c r="BF4159" i="7"/>
  <c r="BG4159" i="7" s="1"/>
  <c r="BH4159" i="7" s="1"/>
  <c r="BF4160" i="7"/>
  <c r="BG4160" i="7" s="1"/>
  <c r="BH4160" i="7" s="1"/>
  <c r="BF4161" i="7"/>
  <c r="BG4161" i="7" s="1"/>
  <c r="BH4161" i="7" s="1"/>
  <c r="BF4162" i="7"/>
  <c r="BG4162" i="7" s="1"/>
  <c r="BH4162" i="7" s="1"/>
  <c r="BF4163" i="7"/>
  <c r="BG4163" i="7" s="1"/>
  <c r="BH4163" i="7" s="1"/>
  <c r="BF4164" i="7"/>
  <c r="BG4164" i="7" s="1"/>
  <c r="BH4164" i="7" s="1"/>
  <c r="BF4165" i="7"/>
  <c r="BG4165" i="7" s="1"/>
  <c r="BH4165" i="7" s="1"/>
  <c r="BF4166" i="7"/>
  <c r="BG4166" i="7" s="1"/>
  <c r="BH4166" i="7" s="1"/>
  <c r="BF4167" i="7"/>
  <c r="BG4167" i="7" s="1"/>
  <c r="BH4167" i="7" s="1"/>
  <c r="BF4168" i="7"/>
  <c r="BG4168" i="7" s="1"/>
  <c r="BH4168" i="7" s="1"/>
  <c r="BF4169" i="7"/>
  <c r="BG4169" i="7" s="1"/>
  <c r="BH4169" i="7" s="1"/>
  <c r="BF4170" i="7"/>
  <c r="BG4170" i="7" s="1"/>
  <c r="BH4170" i="7" s="1"/>
  <c r="BF4171" i="7"/>
  <c r="BG4171" i="7" s="1"/>
  <c r="BH4171" i="7" s="1"/>
  <c r="BF4172" i="7"/>
  <c r="BG4172" i="7" s="1"/>
  <c r="BH4172" i="7" s="1"/>
  <c r="BF4173" i="7"/>
  <c r="BG4173" i="7" s="1"/>
  <c r="BH4173" i="7" s="1"/>
  <c r="BF4174" i="7"/>
  <c r="BG4174" i="7" s="1"/>
  <c r="BH4174" i="7" s="1"/>
  <c r="BF4175" i="7"/>
  <c r="BG4175" i="7" s="1"/>
  <c r="BH4175" i="7" s="1"/>
  <c r="BF4176" i="7"/>
  <c r="BG4176" i="7" s="1"/>
  <c r="BH4176" i="7" s="1"/>
  <c r="BF4177" i="7"/>
  <c r="BG4177" i="7" s="1"/>
  <c r="BH4177" i="7" s="1"/>
  <c r="BF4178" i="7"/>
  <c r="BG4178" i="7" s="1"/>
  <c r="BH4178" i="7" s="1"/>
  <c r="BF4179" i="7"/>
  <c r="BG4179" i="7" s="1"/>
  <c r="BH4179" i="7" s="1"/>
  <c r="BF4180" i="7"/>
  <c r="BG4180" i="7" s="1"/>
  <c r="BH4180" i="7" s="1"/>
  <c r="BF4181" i="7"/>
  <c r="BG4181" i="7" s="1"/>
  <c r="BH4181" i="7" s="1"/>
  <c r="BF4182" i="7"/>
  <c r="BG4182" i="7" s="1"/>
  <c r="BH4182" i="7" s="1"/>
  <c r="BF4183" i="7"/>
  <c r="BG4183" i="7" s="1"/>
  <c r="BH4183" i="7" s="1"/>
  <c r="BF4184" i="7"/>
  <c r="BG4184" i="7" s="1"/>
  <c r="BH4184" i="7" s="1"/>
  <c r="BF4185" i="7"/>
  <c r="BG4185" i="7" s="1"/>
  <c r="BH4185" i="7" s="1"/>
  <c r="BF4186" i="7"/>
  <c r="BG4186" i="7" s="1"/>
  <c r="BH4186" i="7" s="1"/>
  <c r="BF4187" i="7"/>
  <c r="BG4187" i="7" s="1"/>
  <c r="BH4187" i="7" s="1"/>
  <c r="BF4188" i="7"/>
  <c r="BG4188" i="7" s="1"/>
  <c r="BH4188" i="7" s="1"/>
  <c r="BF4189" i="7"/>
  <c r="BG4189" i="7" s="1"/>
  <c r="BH4189" i="7" s="1"/>
  <c r="BF4190" i="7"/>
  <c r="BG4190" i="7" s="1"/>
  <c r="BH4190" i="7" s="1"/>
  <c r="BF4191" i="7"/>
  <c r="BG4191" i="7" s="1"/>
  <c r="BH4191" i="7" s="1"/>
  <c r="BF4192" i="7"/>
  <c r="BG4192" i="7" s="1"/>
  <c r="BH4192" i="7" s="1"/>
  <c r="BF4193" i="7"/>
  <c r="BG4193" i="7" s="1"/>
  <c r="BH4193" i="7" s="1"/>
  <c r="BF4194" i="7"/>
  <c r="BG4194" i="7" s="1"/>
  <c r="BH4194" i="7" s="1"/>
  <c r="BF4195" i="7"/>
  <c r="BG4195" i="7" s="1"/>
  <c r="BH4195" i="7" s="1"/>
  <c r="BF4196" i="7"/>
  <c r="BG4196" i="7" s="1"/>
  <c r="BH4196" i="7" s="1"/>
  <c r="BF4197" i="7"/>
  <c r="BG4197" i="7" s="1"/>
  <c r="BH4197" i="7" s="1"/>
  <c r="BF4198" i="7"/>
  <c r="BG4198" i="7" s="1"/>
  <c r="BH4198" i="7" s="1"/>
  <c r="BF4199" i="7"/>
  <c r="BG4199" i="7" s="1"/>
  <c r="BH4199" i="7" s="1"/>
  <c r="BF4200" i="7"/>
  <c r="BG4200" i="7" s="1"/>
  <c r="BH4200" i="7" s="1"/>
  <c r="BF4201" i="7"/>
  <c r="BG4201" i="7" s="1"/>
  <c r="BH4201" i="7" s="1"/>
  <c r="BI4201" i="7"/>
  <c r="BI4200" i="7"/>
  <c r="BI4199" i="7"/>
  <c r="BI4198" i="7"/>
  <c r="BI4197" i="7"/>
  <c r="BI4196" i="7"/>
  <c r="BI4195" i="7"/>
  <c r="BI4194" i="7"/>
  <c r="BI4193" i="7"/>
  <c r="BI4192" i="7"/>
  <c r="BI4191" i="7"/>
  <c r="BI4190" i="7"/>
  <c r="BI4189" i="7"/>
  <c r="BI4188" i="7"/>
  <c r="BI4187" i="7"/>
  <c r="BI4186" i="7"/>
  <c r="BI4185" i="7"/>
  <c r="BI4184" i="7"/>
  <c r="BI4183" i="7"/>
  <c r="BI4182" i="7"/>
  <c r="BI4181" i="7"/>
  <c r="BI4180" i="7"/>
  <c r="BI4179" i="7"/>
  <c r="BI4178" i="7"/>
  <c r="BI4177" i="7"/>
  <c r="BI4176" i="7"/>
  <c r="BI4175" i="7"/>
  <c r="BI4174" i="7"/>
  <c r="BI4173" i="7"/>
  <c r="BI4172" i="7"/>
  <c r="BI4171" i="7"/>
  <c r="BI4170" i="7"/>
  <c r="BI4169" i="7"/>
  <c r="BI4168" i="7"/>
  <c r="BI4167" i="7"/>
  <c r="BI4166" i="7"/>
  <c r="BI4165" i="7"/>
  <c r="BI4164" i="7"/>
  <c r="BI4163" i="7"/>
  <c r="BI4162" i="7"/>
  <c r="BI4161" i="7"/>
  <c r="BI4160" i="7"/>
  <c r="BI4159" i="7"/>
  <c r="BI4158" i="7"/>
  <c r="BI4157" i="7"/>
  <c r="BI4156" i="7"/>
  <c r="BI4155" i="7"/>
  <c r="BI4154" i="7"/>
  <c r="BI4153" i="7"/>
  <c r="BI4152" i="7"/>
  <c r="BI4151" i="7"/>
  <c r="BI4150" i="7"/>
  <c r="BI4149" i="7"/>
  <c r="BI4148" i="7"/>
  <c r="BI4147" i="7"/>
  <c r="BI4146" i="7"/>
  <c r="BI4145" i="7"/>
  <c r="BI4144" i="7"/>
  <c r="BI4143" i="7"/>
  <c r="BI4142" i="7"/>
  <c r="BI4141" i="7"/>
  <c r="BI4140" i="7"/>
  <c r="BI4139" i="7"/>
  <c r="BI4138" i="7"/>
  <c r="BI4137" i="7"/>
  <c r="BI4136" i="7"/>
  <c r="BI4135" i="7"/>
  <c r="BI4134" i="7"/>
  <c r="BI4133" i="7"/>
  <c r="BI4132" i="7"/>
  <c r="BI4131" i="7"/>
  <c r="BI4130" i="7"/>
  <c r="BI4129" i="7"/>
  <c r="BI4128" i="7"/>
  <c r="BI4127" i="7"/>
  <c r="BI4126" i="7"/>
  <c r="BI4125" i="7"/>
  <c r="BI4124" i="7"/>
  <c r="BI4123" i="7"/>
  <c r="BI4122" i="7"/>
  <c r="BI4121" i="7"/>
  <c r="BI4120" i="7"/>
  <c r="BI4119" i="7"/>
  <c r="BI4118" i="7"/>
  <c r="BI4117" i="7"/>
  <c r="BI4116" i="7"/>
  <c r="BI4115" i="7"/>
  <c r="BI4114" i="7"/>
  <c r="BI4113" i="7"/>
  <c r="BI4112" i="7"/>
  <c r="BI4111" i="7"/>
  <c r="BI4110" i="7"/>
  <c r="BI4109" i="7"/>
  <c r="BI4108" i="7"/>
  <c r="BI4107" i="7"/>
  <c r="BI4106" i="7"/>
  <c r="BI4105" i="7"/>
  <c r="BI4104" i="7"/>
  <c r="BI4103" i="7"/>
  <c r="BI4102" i="7"/>
  <c r="BI4101" i="7"/>
  <c r="BI4100" i="7"/>
  <c r="BI4099" i="7"/>
  <c r="BI4098" i="7"/>
  <c r="BI4097" i="7"/>
  <c r="BI4096" i="7"/>
  <c r="BI4095" i="7"/>
  <c r="BI4094" i="7"/>
  <c r="BI4093" i="7"/>
  <c r="BI4092" i="7"/>
  <c r="BI4091" i="7"/>
  <c r="BI4090" i="7"/>
  <c r="BI4089" i="7"/>
  <c r="BI4088" i="7"/>
  <c r="BI4087" i="7"/>
  <c r="BI4086" i="7"/>
  <c r="BI4085" i="7"/>
  <c r="BI4084" i="7"/>
  <c r="BI4083" i="7"/>
  <c r="BI4082" i="7"/>
  <c r="BI4081" i="7"/>
  <c r="BI4080" i="7"/>
  <c r="BI4079" i="7"/>
  <c r="BI4078" i="7"/>
  <c r="BG4078" i="7"/>
  <c r="BH4078" i="7" s="1"/>
  <c r="BI4077" i="7"/>
  <c r="BI4076" i="7"/>
  <c r="BI4075" i="7"/>
  <c r="BI4074" i="7"/>
  <c r="BI4073" i="7"/>
  <c r="BI4072" i="7"/>
  <c r="BI4071" i="7"/>
  <c r="BI4070" i="7"/>
  <c r="BI4069" i="7"/>
  <c r="BI4068" i="7"/>
  <c r="BI4067" i="7"/>
  <c r="BI4066" i="7"/>
  <c r="BI4065" i="7"/>
  <c r="BI4064" i="7"/>
  <c r="BI4063" i="7"/>
  <c r="BI4062" i="7"/>
  <c r="BI4061" i="7"/>
  <c r="BI4060" i="7"/>
  <c r="BI4059" i="7"/>
  <c r="BI4058" i="7"/>
  <c r="BI4057" i="7"/>
  <c r="BI4056" i="7"/>
  <c r="BI4055" i="7"/>
  <c r="BI4054" i="7"/>
  <c r="BI4053" i="7"/>
  <c r="BI4052" i="7"/>
  <c r="BI4051" i="7"/>
  <c r="BI4050" i="7"/>
  <c r="BI4049" i="7"/>
  <c r="BI4048" i="7"/>
  <c r="BI4047" i="7"/>
  <c r="BI4046" i="7"/>
  <c r="BI4045" i="7"/>
  <c r="BI4044" i="7"/>
  <c r="BI4043" i="7"/>
  <c r="BI4042" i="7"/>
  <c r="BI4041" i="7"/>
  <c r="BI4040" i="7"/>
  <c r="BI4039" i="7"/>
  <c r="BI4038" i="7"/>
  <c r="BI4037" i="7"/>
  <c r="BI4036" i="7"/>
  <c r="BI4035" i="7"/>
  <c r="BI4034" i="7"/>
  <c r="BI4033" i="7"/>
  <c r="BI4032" i="7"/>
  <c r="BI4031" i="7"/>
  <c r="BI4030" i="7"/>
  <c r="BI4029" i="7"/>
  <c r="BI4028" i="7"/>
  <c r="BI4027" i="7"/>
  <c r="BI4026" i="7"/>
  <c r="BI4025" i="7"/>
  <c r="BI4024" i="7"/>
  <c r="BI4023" i="7"/>
  <c r="BI4022" i="7"/>
  <c r="BI4021" i="7"/>
  <c r="BI4020" i="7"/>
  <c r="BI4019" i="7"/>
  <c r="BI4018" i="7"/>
  <c r="BI4017" i="7"/>
  <c r="BI4016" i="7"/>
  <c r="BI4015" i="7"/>
  <c r="BI4014" i="7"/>
  <c r="BI4013" i="7"/>
  <c r="BI4012" i="7"/>
  <c r="BI4011" i="7"/>
  <c r="BI4010" i="7"/>
  <c r="BI4009" i="7"/>
  <c r="BI4008" i="7"/>
  <c r="BI4007" i="7"/>
  <c r="BI4006" i="7"/>
  <c r="BI4005" i="7"/>
  <c r="BI4004" i="7"/>
  <c r="BI4003" i="7"/>
  <c r="BI4002" i="7"/>
  <c r="BI4001" i="7"/>
  <c r="BI4000" i="7"/>
  <c r="BI3999" i="7"/>
  <c r="BI3998" i="7"/>
  <c r="BI3997" i="7"/>
  <c r="BI3996" i="7"/>
  <c r="BI3995" i="7"/>
  <c r="BI3994" i="7"/>
  <c r="BI3993" i="7"/>
  <c r="BI3992" i="7"/>
  <c r="BI3991" i="7"/>
  <c r="BI3990" i="7"/>
  <c r="BI3989" i="7"/>
  <c r="BI3988" i="7"/>
  <c r="BI3987" i="7"/>
  <c r="BI3986" i="7"/>
  <c r="BI3985" i="7"/>
  <c r="BI3984" i="7"/>
  <c r="BI3983" i="7"/>
  <c r="BI3982" i="7"/>
  <c r="BI3981" i="7"/>
  <c r="BI3980" i="7"/>
  <c r="BI3979" i="7"/>
  <c r="BI3978" i="7"/>
  <c r="BI3977" i="7"/>
  <c r="BI3976" i="7"/>
  <c r="BI3975" i="7"/>
  <c r="BI3974" i="7"/>
  <c r="BI3973" i="7"/>
  <c r="BI3972" i="7"/>
  <c r="BI3971" i="7"/>
  <c r="BI3970" i="7"/>
  <c r="BI3969" i="7"/>
  <c r="BI3968" i="7"/>
  <c r="BI3967" i="7"/>
  <c r="BI3966" i="7"/>
  <c r="BI3965" i="7"/>
  <c r="BI3964" i="7"/>
  <c r="BI3963" i="7"/>
  <c r="BI3962" i="7"/>
  <c r="BI3961" i="7"/>
  <c r="BI3960" i="7"/>
  <c r="BI3959" i="7"/>
  <c r="BI3958" i="7"/>
  <c r="BI3957" i="7"/>
  <c r="BI3956" i="7"/>
  <c r="BI3955" i="7"/>
  <c r="BI3954" i="7"/>
  <c r="BI3953" i="7"/>
  <c r="BI3952" i="7"/>
  <c r="BI3951" i="7"/>
  <c r="BI3950" i="7"/>
  <c r="BI3949" i="7"/>
  <c r="BI3948" i="7"/>
  <c r="BI3947" i="7"/>
  <c r="BI3946" i="7"/>
  <c r="BI3945" i="7"/>
  <c r="BI3944" i="7"/>
  <c r="BI3943" i="7"/>
  <c r="BI3942" i="7"/>
  <c r="BI3941" i="7"/>
  <c r="BI3940" i="7"/>
  <c r="BI3939" i="7"/>
  <c r="BI3938" i="7"/>
  <c r="BI3937" i="7"/>
  <c r="BI3936" i="7"/>
  <c r="BI3935" i="7"/>
  <c r="BI3934" i="7"/>
  <c r="BI3933" i="7"/>
  <c r="BI3932" i="7"/>
  <c r="BI3931" i="7"/>
  <c r="BI3930" i="7"/>
  <c r="BI3929" i="7"/>
  <c r="BI3928" i="7"/>
  <c r="BI3927" i="7"/>
  <c r="BI3926" i="7"/>
  <c r="BI3925" i="7"/>
  <c r="BI3924" i="7"/>
  <c r="BI3923" i="7"/>
  <c r="BI3922" i="7"/>
  <c r="BI3921" i="7"/>
  <c r="BI3920" i="7"/>
  <c r="BI3919" i="7"/>
  <c r="BI3918" i="7"/>
  <c r="BI3917" i="7"/>
  <c r="BI3916" i="7"/>
  <c r="BI3915" i="7"/>
  <c r="BI3914" i="7"/>
  <c r="BI3913" i="7"/>
  <c r="BI3912" i="7"/>
  <c r="BI3911" i="7"/>
  <c r="BI3910" i="7"/>
  <c r="BI3909" i="7"/>
  <c r="BI3908" i="7"/>
  <c r="BI3907" i="7"/>
  <c r="BI3906" i="7"/>
  <c r="BI3905" i="7"/>
  <c r="BI3904" i="7"/>
  <c r="BI3903" i="7"/>
  <c r="BI3902" i="7"/>
  <c r="BI3901" i="7"/>
  <c r="BI3900" i="7"/>
  <c r="BI3899" i="7"/>
  <c r="BI3898" i="7"/>
  <c r="BI3897" i="7"/>
  <c r="BI3896" i="7"/>
  <c r="BI3895" i="7"/>
  <c r="BI3894" i="7"/>
  <c r="BI3893" i="7"/>
  <c r="BI3892" i="7"/>
  <c r="BI3891" i="7"/>
  <c r="BI3890" i="7"/>
  <c r="BI3889" i="7"/>
  <c r="BI3888" i="7"/>
  <c r="BI3887" i="7"/>
  <c r="BI3886" i="7"/>
  <c r="BI3885" i="7"/>
  <c r="BI3884" i="7"/>
  <c r="BI3883" i="7"/>
  <c r="BI3882" i="7"/>
  <c r="BI3881" i="7"/>
  <c r="BI3880" i="7"/>
  <c r="BI3879" i="7"/>
  <c r="BI3878" i="7"/>
  <c r="BI3877" i="7"/>
  <c r="BI3876" i="7"/>
  <c r="BI3875" i="7"/>
  <c r="BI3874" i="7"/>
  <c r="BI3873" i="7"/>
  <c r="BI3872" i="7"/>
  <c r="BI3871" i="7"/>
  <c r="BI3870" i="7"/>
  <c r="BI3869" i="7"/>
  <c r="BI3868" i="7"/>
  <c r="BI3867" i="7"/>
  <c r="BI3866" i="7"/>
  <c r="BI3865" i="7"/>
  <c r="BI3864" i="7"/>
  <c r="BI3863" i="7"/>
  <c r="BI3862" i="7"/>
  <c r="BI3861" i="7"/>
  <c r="BI3860" i="7"/>
  <c r="BI3859" i="7"/>
  <c r="BI3858" i="7"/>
  <c r="BI3857" i="7"/>
  <c r="BI3856" i="7"/>
  <c r="BI3855" i="7"/>
  <c r="BI3854" i="7"/>
  <c r="BI3853" i="7"/>
  <c r="BI3852" i="7"/>
  <c r="BI3851" i="7"/>
  <c r="BI3850" i="7"/>
  <c r="BI3849" i="7"/>
  <c r="BI3848" i="7"/>
  <c r="BI3847" i="7"/>
  <c r="BI3846" i="7"/>
  <c r="BI3845" i="7"/>
  <c r="BI3844" i="7"/>
  <c r="BI3843" i="7"/>
  <c r="BI3842" i="7"/>
  <c r="BI3841" i="7"/>
  <c r="BI3840" i="7"/>
  <c r="BI3839" i="7"/>
  <c r="BI3838" i="7"/>
  <c r="BI3837" i="7"/>
  <c r="BI3836" i="7"/>
  <c r="BI3835" i="7"/>
  <c r="BI3834" i="7"/>
  <c r="BI3833" i="7"/>
  <c r="BI3832" i="7"/>
  <c r="BI3831" i="7"/>
  <c r="BI3830" i="7"/>
  <c r="BI3829" i="7"/>
  <c r="BI3828" i="7"/>
  <c r="BI3827" i="7"/>
  <c r="BI3826" i="7"/>
  <c r="BI3825" i="7"/>
  <c r="BI3824" i="7"/>
  <c r="BI3823" i="7"/>
  <c r="BI3822" i="7"/>
  <c r="BI3821" i="7"/>
  <c r="BI3820" i="7"/>
  <c r="BI3819" i="7"/>
  <c r="BI3818" i="7"/>
  <c r="BI3817" i="7"/>
  <c r="BI3816" i="7"/>
  <c r="BI3815" i="7"/>
  <c r="BI3814" i="7"/>
  <c r="BI3813" i="7"/>
  <c r="BI3812" i="7"/>
  <c r="BI3811" i="7"/>
  <c r="BI3810" i="7"/>
  <c r="BI3809" i="7"/>
  <c r="BI3808" i="7"/>
  <c r="BI3807" i="7"/>
  <c r="BI3806" i="7"/>
  <c r="BI3805" i="7"/>
  <c r="BI3804" i="7"/>
  <c r="BI3803" i="7"/>
  <c r="BI3802" i="7"/>
  <c r="BI3801" i="7"/>
  <c r="BI3800" i="7"/>
  <c r="BI3799" i="7"/>
  <c r="BI3798" i="7"/>
  <c r="BI3797" i="7"/>
  <c r="BI3796" i="7"/>
  <c r="BI3795" i="7"/>
  <c r="BI3794" i="7"/>
  <c r="BI3793" i="7"/>
  <c r="BI3792" i="7"/>
  <c r="BI3791" i="7"/>
  <c r="BI3790" i="7"/>
  <c r="BI3789" i="7"/>
  <c r="BI3788" i="7"/>
  <c r="BI3787" i="7"/>
  <c r="BI3786" i="7"/>
  <c r="BI3785" i="7"/>
  <c r="BI3784" i="7"/>
  <c r="BI3783" i="7"/>
  <c r="BI3782" i="7"/>
  <c r="BI3781" i="7"/>
  <c r="BI3780" i="7"/>
  <c r="BI3779" i="7"/>
  <c r="BI3778" i="7"/>
  <c r="BI3777" i="7"/>
  <c r="BI3776" i="7"/>
  <c r="BI3775" i="7"/>
  <c r="BI3774" i="7"/>
  <c r="BI3773" i="7"/>
  <c r="BI3772" i="7"/>
  <c r="BI3771" i="7"/>
  <c r="BI3770" i="7"/>
  <c r="BI3769" i="7"/>
  <c r="BI3768" i="7"/>
  <c r="BI3767" i="7"/>
  <c r="BI3766" i="7"/>
  <c r="BI3765" i="7"/>
  <c r="BI3764" i="7"/>
  <c r="BI3763" i="7"/>
  <c r="BI3762" i="7"/>
  <c r="BI3761" i="7"/>
  <c r="BI3760" i="7"/>
  <c r="BI3759" i="7"/>
  <c r="BI3758" i="7"/>
  <c r="BI3757" i="7"/>
  <c r="BI3756" i="7"/>
  <c r="BI3755" i="7"/>
  <c r="BI3754" i="7"/>
  <c r="BI3753" i="7"/>
  <c r="BI3752" i="7"/>
  <c r="BI3751" i="7"/>
  <c r="BI3750" i="7"/>
  <c r="BI3749" i="7"/>
  <c r="BI3748" i="7"/>
  <c r="BI3747" i="7"/>
  <c r="BI3746" i="7"/>
  <c r="BI3745" i="7"/>
  <c r="BI3744" i="7"/>
  <c r="BI3743" i="7"/>
  <c r="BI3742" i="7"/>
  <c r="BI3741" i="7"/>
  <c r="BI3740" i="7"/>
  <c r="BI3739" i="7"/>
  <c r="BI3738" i="7"/>
  <c r="BI3737" i="7"/>
  <c r="BI3736" i="7"/>
  <c r="BI3735" i="7"/>
  <c r="BI3734" i="7"/>
  <c r="BI3733" i="7"/>
  <c r="BI3732" i="7"/>
  <c r="BI3731" i="7"/>
  <c r="BI3730" i="7"/>
  <c r="BI3729" i="7"/>
  <c r="BI3728" i="7"/>
  <c r="BI3727" i="7"/>
  <c r="BI3726" i="7"/>
  <c r="BI3725" i="7"/>
  <c r="BI3724" i="7"/>
  <c r="BI3723" i="7"/>
  <c r="BI3722" i="7"/>
  <c r="BI3721" i="7"/>
  <c r="BI3720" i="7"/>
  <c r="BI3719" i="7"/>
  <c r="BI3718" i="7"/>
  <c r="BI3717" i="7"/>
  <c r="BI3716" i="7"/>
  <c r="BI3715" i="7"/>
  <c r="BI3714" i="7"/>
  <c r="BI3713" i="7"/>
  <c r="BI3712" i="7"/>
  <c r="BI3711" i="7"/>
  <c r="BI3710" i="7"/>
  <c r="BI3709" i="7"/>
  <c r="BI3708" i="7"/>
  <c r="BI3707" i="7"/>
  <c r="BI3706" i="7"/>
  <c r="BI3705" i="7"/>
  <c r="BI3704" i="7"/>
  <c r="BI3703" i="7"/>
  <c r="BI3702" i="7"/>
  <c r="BI3701" i="7"/>
  <c r="BI3700" i="7"/>
  <c r="BI3699" i="7"/>
  <c r="BI3698" i="7"/>
  <c r="BI3697" i="7"/>
  <c r="BI3696" i="7"/>
  <c r="BI3695" i="7"/>
  <c r="BI3694" i="7"/>
  <c r="BI3693" i="7"/>
  <c r="BI3692" i="7"/>
  <c r="BI3691" i="7"/>
  <c r="BI3690" i="7"/>
  <c r="BI3689" i="7"/>
  <c r="BI3688" i="7"/>
  <c r="BI3687" i="7"/>
  <c r="BI3686" i="7"/>
  <c r="BI3685" i="7"/>
  <c r="BI3684" i="7"/>
  <c r="BI3683" i="7"/>
  <c r="BI3682" i="7"/>
  <c r="BI3681" i="7"/>
  <c r="BI3680" i="7"/>
  <c r="BI3679" i="7"/>
  <c r="BI3678" i="7"/>
  <c r="BI3677" i="7"/>
  <c r="BI3676" i="7"/>
  <c r="BI3675" i="7"/>
  <c r="BI3674" i="7"/>
  <c r="BI3673" i="7"/>
  <c r="BI3672" i="7"/>
  <c r="BI3671" i="7"/>
  <c r="BI3670" i="7"/>
  <c r="BI3669" i="7"/>
  <c r="BI3668" i="7"/>
  <c r="BI3667" i="7"/>
  <c r="BI3666" i="7"/>
  <c r="BI3665" i="7"/>
  <c r="BI3664" i="7"/>
  <c r="BI3663" i="7"/>
  <c r="BI3662" i="7"/>
  <c r="BI3661" i="7"/>
  <c r="BI3660" i="7"/>
  <c r="BI3659" i="7"/>
  <c r="BI3658" i="7"/>
  <c r="BI3657" i="7"/>
  <c r="BI3656" i="7"/>
  <c r="BI3655" i="7"/>
  <c r="BI3654" i="7"/>
  <c r="BI3653" i="7"/>
  <c r="BI3652" i="7"/>
  <c r="BI3651" i="7"/>
  <c r="BI3650" i="7"/>
  <c r="BI3649" i="7"/>
  <c r="BI3648" i="7"/>
  <c r="BI3647" i="7"/>
  <c r="BI3646" i="7"/>
  <c r="BI3645" i="7"/>
  <c r="BI3644" i="7"/>
  <c r="BI3643" i="7"/>
  <c r="BI3642" i="7"/>
  <c r="BI3641" i="7"/>
  <c r="BI3640" i="7"/>
  <c r="BI3639" i="7"/>
  <c r="BI3638" i="7"/>
  <c r="BI3637" i="7"/>
  <c r="BI3636" i="7"/>
  <c r="BI3635" i="7"/>
  <c r="BI3634" i="7"/>
  <c r="BI3633" i="7"/>
  <c r="BI3632" i="7"/>
  <c r="BI3631" i="7"/>
  <c r="BI3630" i="7"/>
  <c r="BI3629" i="7"/>
  <c r="BI3628" i="7"/>
  <c r="BI3627" i="7"/>
  <c r="BI3626" i="7"/>
  <c r="BI3625" i="7"/>
  <c r="BI3624" i="7"/>
  <c r="BI3623" i="7"/>
  <c r="BI3622" i="7"/>
  <c r="BI3621" i="7"/>
  <c r="BI3620" i="7"/>
  <c r="BI3619" i="7"/>
  <c r="BI3618" i="7"/>
  <c r="BI3617" i="7"/>
  <c r="BI3616" i="7"/>
  <c r="BI3615" i="7"/>
  <c r="BI3614" i="7"/>
  <c r="BI3613" i="7"/>
  <c r="BI3612" i="7"/>
  <c r="BI3611" i="7"/>
  <c r="BI3610" i="7"/>
  <c r="BI3609" i="7"/>
  <c r="BI3608" i="7"/>
  <c r="BI3607" i="7"/>
  <c r="BI3606" i="7"/>
  <c r="BI3605" i="7"/>
  <c r="BI3604" i="7"/>
  <c r="BI3603" i="7"/>
  <c r="BI3602" i="7"/>
  <c r="BI3601" i="7"/>
  <c r="BI3600" i="7"/>
  <c r="BI3599" i="7"/>
  <c r="BI3598" i="7"/>
  <c r="BI3597" i="7"/>
  <c r="BI3596" i="7"/>
  <c r="BI3595" i="7"/>
  <c r="BI3594" i="7"/>
  <c r="BI3593" i="7"/>
  <c r="BI3592" i="7"/>
  <c r="BI3591" i="7"/>
  <c r="BI3590" i="7"/>
  <c r="BI3589" i="7"/>
  <c r="BI3588" i="7"/>
  <c r="BI3587" i="7"/>
  <c r="BI3586" i="7"/>
  <c r="BI3585" i="7"/>
  <c r="BI3584" i="7"/>
  <c r="BI3583" i="7"/>
  <c r="BI3582" i="7"/>
  <c r="BI3581" i="7"/>
  <c r="BI3580" i="7"/>
  <c r="BI3579" i="7"/>
  <c r="BI3578" i="7"/>
  <c r="BI3577" i="7"/>
  <c r="BI3576" i="7"/>
  <c r="BI3575" i="7"/>
  <c r="BI3574" i="7"/>
  <c r="BI3573" i="7"/>
  <c r="BI3572" i="7"/>
  <c r="BI3571" i="7"/>
  <c r="BI3570" i="7"/>
  <c r="BI3569" i="7"/>
  <c r="BI3568" i="7"/>
  <c r="BI3567" i="7"/>
  <c r="BI3566" i="7"/>
  <c r="BI3565" i="7"/>
  <c r="BI3564" i="7"/>
  <c r="BI3563" i="7"/>
  <c r="BI3562" i="7"/>
  <c r="BI3561" i="7"/>
  <c r="BI3560" i="7"/>
  <c r="BI3559" i="7"/>
  <c r="BI3558" i="7"/>
  <c r="BI3557" i="7"/>
  <c r="BI3556" i="7"/>
  <c r="BI3555" i="7"/>
  <c r="BI3554" i="7"/>
  <c r="BI3553" i="7"/>
  <c r="BI3552" i="7"/>
  <c r="BI3551" i="7"/>
  <c r="BI3550" i="7"/>
  <c r="BI3549" i="7"/>
  <c r="BI3548" i="7"/>
  <c r="BI3547" i="7"/>
  <c r="BI3546" i="7"/>
  <c r="BI3545" i="7"/>
  <c r="BI3544" i="7"/>
  <c r="BI3543" i="7"/>
  <c r="BI3542" i="7"/>
  <c r="BI3541" i="7"/>
  <c r="BI3540" i="7"/>
  <c r="BI3539" i="7"/>
  <c r="BI3538" i="7"/>
  <c r="BI3537" i="7"/>
  <c r="BI3536" i="7"/>
  <c r="BI3535" i="7"/>
  <c r="BI3534" i="7"/>
  <c r="BI3533" i="7"/>
  <c r="BI3532" i="7"/>
  <c r="BI3531" i="7"/>
  <c r="BI3530" i="7"/>
  <c r="BI3529" i="7"/>
  <c r="BI3528" i="7"/>
  <c r="BI3527" i="7"/>
  <c r="BI3526" i="7"/>
  <c r="BI3525" i="7"/>
  <c r="BI3524" i="7"/>
  <c r="BI3523" i="7"/>
  <c r="BI3522" i="7"/>
  <c r="BI3521" i="7"/>
  <c r="BI3520" i="7"/>
  <c r="BI3519" i="7"/>
  <c r="BI3518" i="7"/>
  <c r="BI3517" i="7"/>
  <c r="BI3516" i="7"/>
  <c r="BI3515" i="7"/>
  <c r="BI3514" i="7"/>
  <c r="BI3513" i="7"/>
  <c r="BI3512" i="7"/>
  <c r="BI3511" i="7"/>
  <c r="BI3510" i="7"/>
  <c r="BI3509" i="7"/>
  <c r="BI3508" i="7"/>
  <c r="BI3507" i="7"/>
  <c r="BI3506" i="7"/>
  <c r="BI3505" i="7"/>
  <c r="BI3504" i="7"/>
  <c r="BI3503" i="7"/>
  <c r="BI3502" i="7"/>
  <c r="BI3501" i="7"/>
  <c r="BI3500" i="7"/>
  <c r="BI3499" i="7"/>
  <c r="BI3498" i="7"/>
  <c r="BI3497" i="7"/>
  <c r="BI3496" i="7"/>
  <c r="BI3495" i="7"/>
  <c r="BI3494" i="7"/>
  <c r="BI3493" i="7"/>
  <c r="BI3492" i="7"/>
  <c r="BI3491" i="7"/>
  <c r="BI3490" i="7"/>
  <c r="BI3489" i="7"/>
  <c r="BI3488" i="7"/>
  <c r="BI3487" i="7"/>
  <c r="BI3486" i="7"/>
  <c r="BI3485" i="7"/>
  <c r="BI3484" i="7"/>
  <c r="BI3483" i="7"/>
  <c r="BI3482" i="7"/>
  <c r="BI3481" i="7"/>
  <c r="BI3480" i="7"/>
  <c r="BI3479" i="7"/>
  <c r="BI3478" i="7"/>
  <c r="BI3477" i="7"/>
  <c r="BI3476" i="7"/>
  <c r="BI3475" i="7"/>
  <c r="BI3474" i="7"/>
  <c r="BI3473" i="7"/>
  <c r="BI3472" i="7"/>
  <c r="BI3471" i="7"/>
  <c r="BI3470" i="7"/>
  <c r="BI3469" i="7"/>
  <c r="BI3468" i="7"/>
  <c r="BI3467" i="7"/>
  <c r="BI3466" i="7"/>
  <c r="BI3465" i="7"/>
  <c r="BI3464" i="7"/>
  <c r="BI3463" i="7"/>
  <c r="BI3462" i="7"/>
  <c r="BI3461" i="7"/>
  <c r="BI3460" i="7"/>
  <c r="BI3459" i="7"/>
  <c r="BI3458" i="7"/>
  <c r="BI3457" i="7"/>
  <c r="BI3456" i="7"/>
  <c r="BI3455" i="7"/>
  <c r="BI3454" i="7"/>
  <c r="BI3453" i="7"/>
  <c r="BI3452" i="7"/>
  <c r="BI3451" i="7"/>
  <c r="BI3450" i="7"/>
  <c r="BI3449" i="7"/>
  <c r="BI3448" i="7"/>
  <c r="BI3447" i="7"/>
  <c r="BI3446" i="7"/>
  <c r="BI3445" i="7"/>
  <c r="BI3444" i="7"/>
  <c r="BI3443" i="7"/>
  <c r="BI3442" i="7"/>
  <c r="BI3441" i="7"/>
  <c r="BI3440" i="7"/>
  <c r="BI3439" i="7"/>
  <c r="BI3438" i="7"/>
  <c r="BI3437" i="7"/>
  <c r="BI3436" i="7"/>
  <c r="BI3435" i="7"/>
  <c r="BI3434" i="7"/>
  <c r="BI3433" i="7"/>
  <c r="BI3432" i="7"/>
  <c r="BI3431" i="7"/>
  <c r="BI3430" i="7"/>
  <c r="BI3429" i="7"/>
  <c r="BI3428" i="7"/>
  <c r="BI3427" i="7"/>
  <c r="BI3426" i="7"/>
  <c r="BI3425" i="7"/>
  <c r="BI3424" i="7"/>
  <c r="BI3423" i="7"/>
  <c r="BI3422" i="7"/>
  <c r="BI3421" i="7"/>
  <c r="BI3420" i="7"/>
  <c r="BI3419" i="7"/>
  <c r="BI3418" i="7"/>
  <c r="BI3417" i="7"/>
  <c r="BI3416" i="7"/>
  <c r="BI3415" i="7"/>
  <c r="BI3414" i="7"/>
  <c r="BI3413" i="7"/>
  <c r="BI3412" i="7"/>
  <c r="BI3411" i="7"/>
  <c r="BI3410" i="7"/>
  <c r="BI3409" i="7"/>
  <c r="BI3408" i="7"/>
  <c r="BI3407" i="7"/>
  <c r="BI3406" i="7"/>
  <c r="BI3405" i="7"/>
  <c r="BI3404" i="7"/>
  <c r="BI3403" i="7"/>
  <c r="BI3402" i="7"/>
  <c r="BI3401" i="7"/>
  <c r="BI3400" i="7"/>
  <c r="BI3399" i="7"/>
  <c r="BI3398" i="7"/>
  <c r="BI3397" i="7"/>
  <c r="BI3396" i="7"/>
  <c r="BI3395" i="7"/>
  <c r="BI3394" i="7"/>
  <c r="BI3393" i="7"/>
  <c r="BI3392" i="7"/>
  <c r="BI3391" i="7"/>
  <c r="BI3390" i="7"/>
  <c r="BI3389" i="7"/>
  <c r="BI3388" i="7"/>
  <c r="BI3387" i="7"/>
  <c r="BI3386" i="7"/>
  <c r="BI3385" i="7"/>
  <c r="BI3384" i="7"/>
  <c r="BI3383" i="7"/>
  <c r="BI3382" i="7"/>
  <c r="BI3381" i="7"/>
  <c r="BI3380" i="7"/>
  <c r="BI3379" i="7"/>
  <c r="BI3378" i="7"/>
  <c r="BI3377" i="7"/>
  <c r="BI3376" i="7"/>
  <c r="BI3375" i="7"/>
  <c r="BI3374" i="7"/>
  <c r="BI3373" i="7"/>
  <c r="BI3372" i="7"/>
  <c r="BI3371" i="7"/>
  <c r="BI3370" i="7"/>
  <c r="BI3369" i="7"/>
  <c r="BI3368" i="7"/>
  <c r="BI3367" i="7"/>
  <c r="BI3366" i="7"/>
  <c r="BI3365" i="7"/>
  <c r="BI3364" i="7"/>
  <c r="BI3363" i="7"/>
  <c r="BI3362" i="7"/>
  <c r="BI3361" i="7"/>
  <c r="BI3360" i="7"/>
  <c r="BI3359" i="7"/>
  <c r="BI3358" i="7"/>
  <c r="BI3357" i="7"/>
  <c r="BI3356" i="7"/>
  <c r="BI3355" i="7"/>
  <c r="BI3354" i="7"/>
  <c r="BI3353" i="7"/>
  <c r="BI3352" i="7"/>
  <c r="BI3351" i="7"/>
  <c r="BI3350" i="7"/>
  <c r="BI3349" i="7"/>
  <c r="BI3348" i="7"/>
  <c r="BI3347" i="7"/>
  <c r="BI3346" i="7"/>
  <c r="BI3345" i="7"/>
  <c r="BI3344" i="7"/>
  <c r="BI3343" i="7"/>
  <c r="BI3342" i="7"/>
  <c r="BI3341" i="7"/>
  <c r="BI3340" i="7"/>
  <c r="BI3339" i="7"/>
  <c r="BI3338" i="7"/>
  <c r="BI3337" i="7"/>
  <c r="BI3336" i="7"/>
  <c r="BI3335" i="7"/>
  <c r="BI3334" i="7"/>
  <c r="BI3333" i="7"/>
  <c r="BI3332" i="7"/>
  <c r="BI3331" i="7"/>
  <c r="BI3330" i="7"/>
  <c r="BI3329" i="7"/>
  <c r="BI3328" i="7"/>
  <c r="BI3327" i="7"/>
  <c r="BI3326" i="7"/>
  <c r="BI3325" i="7"/>
  <c r="BI3324" i="7"/>
  <c r="BI3323" i="7"/>
  <c r="BI3322" i="7"/>
  <c r="BI3321" i="7"/>
  <c r="BI3320" i="7"/>
  <c r="BI3319" i="7"/>
  <c r="BI3318" i="7"/>
  <c r="BI3317" i="7"/>
  <c r="BI3316" i="7"/>
  <c r="BI3315" i="7"/>
  <c r="BI3314" i="7"/>
  <c r="BI3313" i="7"/>
  <c r="BI3312" i="7"/>
  <c r="BI3311" i="7"/>
  <c r="BI3310" i="7"/>
  <c r="BI3309" i="7"/>
  <c r="BI3308" i="7"/>
  <c r="BI3307" i="7"/>
  <c r="BI3306" i="7"/>
  <c r="BI3305" i="7"/>
  <c r="BI3304" i="7"/>
  <c r="BI3303" i="7"/>
  <c r="BI3302" i="7"/>
  <c r="BI3301" i="7"/>
  <c r="BI3300" i="7"/>
  <c r="BI3299" i="7"/>
  <c r="BI3298" i="7"/>
  <c r="BI3297" i="7"/>
  <c r="BI3296" i="7"/>
  <c r="BI3295" i="7"/>
  <c r="BI3294" i="7"/>
  <c r="BI3293" i="7"/>
  <c r="BI3292" i="7"/>
  <c r="BI3291" i="7"/>
  <c r="BI3290" i="7"/>
  <c r="BI3289" i="7"/>
  <c r="BI3288" i="7"/>
  <c r="BI3287" i="7"/>
  <c r="BI3286" i="7"/>
  <c r="BI3285" i="7"/>
  <c r="BI3284" i="7"/>
  <c r="BI3283" i="7"/>
  <c r="BI3282" i="7"/>
  <c r="BI3281" i="7"/>
  <c r="BI3280" i="7"/>
  <c r="BI3279" i="7"/>
  <c r="BI3278" i="7"/>
  <c r="BI3277" i="7"/>
  <c r="BI3276" i="7"/>
  <c r="BI3275" i="7"/>
  <c r="BI3274" i="7"/>
  <c r="BI3273" i="7"/>
  <c r="BI3272" i="7"/>
  <c r="BI3271" i="7"/>
  <c r="BI3270" i="7"/>
  <c r="BI3269" i="7"/>
  <c r="BI3268" i="7"/>
  <c r="BI3267" i="7"/>
  <c r="BI3266" i="7"/>
  <c r="BI3265" i="7"/>
  <c r="BI3264" i="7"/>
  <c r="BI3263" i="7"/>
  <c r="BI3262" i="7"/>
  <c r="BI3261" i="7"/>
  <c r="BI3260" i="7"/>
  <c r="BI3259" i="7"/>
  <c r="BI3258" i="7"/>
  <c r="BI3257" i="7"/>
  <c r="BI3256" i="7"/>
  <c r="BI3255" i="7"/>
  <c r="BI3254" i="7"/>
  <c r="BI3253" i="7"/>
  <c r="BI3252" i="7"/>
  <c r="BI3251" i="7"/>
  <c r="BI3250" i="7"/>
  <c r="BI3249" i="7"/>
  <c r="BI3248" i="7"/>
  <c r="BI3247" i="7"/>
  <c r="BI3246" i="7"/>
  <c r="BI3245" i="7"/>
  <c r="BI3244" i="7"/>
  <c r="BI3243" i="7"/>
  <c r="BI3242" i="7"/>
  <c r="BI3241" i="7"/>
  <c r="BI3240" i="7"/>
  <c r="BI3239" i="7"/>
  <c r="BI3238" i="7"/>
  <c r="BI3237" i="7"/>
  <c r="BI3236" i="7"/>
  <c r="BI3235" i="7"/>
  <c r="BI3234" i="7"/>
  <c r="BI3233" i="7"/>
  <c r="BI3232" i="7"/>
  <c r="BI3231" i="7"/>
  <c r="BI3230" i="7"/>
  <c r="BI3229" i="7"/>
  <c r="BI3228" i="7"/>
  <c r="BI3227" i="7"/>
  <c r="BI3226" i="7"/>
  <c r="BI3225" i="7"/>
  <c r="BI3224" i="7"/>
  <c r="BI3223" i="7"/>
  <c r="BI3222" i="7"/>
  <c r="BI3221" i="7"/>
  <c r="BI3220" i="7"/>
  <c r="BI3219" i="7"/>
  <c r="BI3218" i="7"/>
  <c r="BI3217" i="7"/>
  <c r="BI3216" i="7"/>
  <c r="BI3215" i="7"/>
  <c r="BI3214" i="7"/>
  <c r="BI3213" i="7"/>
  <c r="BI3212" i="7"/>
  <c r="BI3211" i="7"/>
  <c r="BI3210" i="7"/>
  <c r="BI3209" i="7"/>
  <c r="BI3208" i="7"/>
  <c r="BI3207" i="7"/>
  <c r="BI3206" i="7"/>
  <c r="BI3205" i="7"/>
  <c r="BI3204" i="7"/>
  <c r="BI3203" i="7"/>
  <c r="BI3202" i="7"/>
  <c r="BI3201" i="7"/>
  <c r="BI3200" i="7"/>
  <c r="BI3199" i="7"/>
  <c r="BI3198" i="7"/>
  <c r="BI3197" i="7"/>
  <c r="BI3196" i="7"/>
  <c r="BI3195" i="7"/>
  <c r="BI3194" i="7"/>
  <c r="BI3193" i="7"/>
  <c r="BI3192" i="7"/>
  <c r="BI3191" i="7"/>
  <c r="BI3190" i="7"/>
  <c r="BI3189" i="7"/>
  <c r="BI3188" i="7"/>
  <c r="BI3187" i="7"/>
  <c r="BI3186" i="7"/>
  <c r="BI3185" i="7"/>
  <c r="BI3184" i="7"/>
  <c r="BI3183" i="7"/>
  <c r="BI3182" i="7"/>
  <c r="BI3181" i="7"/>
  <c r="BI3180" i="7"/>
  <c r="BI3179" i="7"/>
  <c r="BI3178" i="7"/>
  <c r="BI3177" i="7"/>
  <c r="BI3176" i="7"/>
  <c r="BI3175" i="7"/>
  <c r="BI3174" i="7"/>
  <c r="BI3173" i="7"/>
  <c r="BI3172" i="7"/>
  <c r="BI3171" i="7"/>
  <c r="BI3170" i="7"/>
  <c r="BI3169" i="7"/>
  <c r="BI3168" i="7"/>
  <c r="BI3167" i="7"/>
  <c r="BI3166" i="7"/>
  <c r="BI3165" i="7"/>
  <c r="BI3164" i="7"/>
  <c r="BI3163" i="7"/>
  <c r="BI3162" i="7"/>
  <c r="BI3161" i="7"/>
  <c r="BI3160" i="7"/>
  <c r="BI3159" i="7"/>
  <c r="BI3158" i="7"/>
  <c r="BI3157" i="7"/>
  <c r="BI3156" i="7"/>
  <c r="BI3155" i="7"/>
  <c r="BI3154" i="7"/>
  <c r="BI3153" i="7"/>
  <c r="BI3152" i="7"/>
  <c r="BI3151" i="7"/>
  <c r="BI3150" i="7"/>
  <c r="BI3149" i="7"/>
  <c r="BI3148" i="7"/>
  <c r="BI3147" i="7"/>
  <c r="BI3146" i="7"/>
  <c r="BI3145" i="7"/>
  <c r="BI3144" i="7"/>
  <c r="BI3143" i="7"/>
  <c r="BI3142" i="7"/>
  <c r="BI3141" i="7"/>
  <c r="BI3140" i="7"/>
  <c r="BI3139" i="7"/>
  <c r="BI3138" i="7"/>
  <c r="BI3137" i="7"/>
  <c r="BI3136" i="7"/>
  <c r="BI3135" i="7"/>
  <c r="BI3134" i="7"/>
  <c r="BI3133" i="7"/>
  <c r="BI3132" i="7"/>
  <c r="BI3131" i="7"/>
  <c r="BI3130" i="7"/>
  <c r="BI3129" i="7"/>
  <c r="BI3128" i="7"/>
  <c r="BI3127" i="7"/>
  <c r="BI3126" i="7"/>
  <c r="BI3125" i="7"/>
  <c r="BI3124" i="7"/>
  <c r="BI3123" i="7"/>
  <c r="BI3122" i="7"/>
  <c r="BI3121" i="7"/>
  <c r="BI3120" i="7"/>
  <c r="BI3119" i="7"/>
  <c r="BI3118" i="7"/>
  <c r="BI3117" i="7"/>
  <c r="BI3116" i="7"/>
  <c r="BI3115" i="7"/>
  <c r="BI3114" i="7"/>
  <c r="BI3113" i="7"/>
  <c r="BI3112" i="7"/>
  <c r="BI3111" i="7"/>
  <c r="BI3110" i="7"/>
  <c r="BI3109" i="7"/>
  <c r="BI3108" i="7"/>
  <c r="BI3107" i="7"/>
  <c r="BI3106" i="7"/>
  <c r="BI3105" i="7"/>
  <c r="BI3104" i="7"/>
  <c r="BI3103" i="7"/>
  <c r="BI3102" i="7"/>
  <c r="BI3101" i="7"/>
  <c r="BI3100" i="7"/>
  <c r="BI3099" i="7"/>
  <c r="BI3098" i="7"/>
  <c r="BI3097" i="7"/>
  <c r="BI3096" i="7"/>
  <c r="BI3095" i="7"/>
  <c r="BI3094" i="7"/>
  <c r="BI3093" i="7"/>
  <c r="BI3092" i="7"/>
  <c r="BI3091" i="7"/>
  <c r="BI3090" i="7"/>
  <c r="BI3089" i="7"/>
  <c r="BI3088" i="7"/>
  <c r="BI3087" i="7"/>
  <c r="BI3086" i="7"/>
  <c r="BI3085" i="7"/>
  <c r="BI3084" i="7"/>
  <c r="BI3083" i="7"/>
  <c r="BI3082" i="7"/>
  <c r="BI3081" i="7"/>
  <c r="BI3080" i="7"/>
  <c r="BI3079" i="7"/>
  <c r="BI3078" i="7"/>
  <c r="BI3077" i="7"/>
  <c r="BI3076" i="7"/>
  <c r="BI3075" i="7"/>
  <c r="BI3074" i="7"/>
  <c r="BI3073" i="7"/>
  <c r="BI3072" i="7"/>
  <c r="BI3071" i="7"/>
  <c r="BI3070" i="7"/>
  <c r="BI3069" i="7"/>
  <c r="BI3068" i="7"/>
  <c r="BI3067" i="7"/>
  <c r="BI3066" i="7"/>
  <c r="BI3065" i="7"/>
  <c r="BI3064" i="7"/>
  <c r="BI3063" i="7"/>
  <c r="BI3062" i="7"/>
  <c r="BI3061" i="7"/>
  <c r="BI3060" i="7"/>
  <c r="BI3059" i="7"/>
  <c r="BI3058" i="7"/>
  <c r="BI3057" i="7"/>
  <c r="BI3056" i="7"/>
  <c r="BI3055" i="7"/>
  <c r="BI3054" i="7"/>
  <c r="BI3053" i="7"/>
  <c r="BI3052" i="7"/>
  <c r="BI3051" i="7"/>
  <c r="BI3050" i="7"/>
  <c r="BI3049" i="7"/>
  <c r="BI3048" i="7"/>
  <c r="BI3047" i="7"/>
  <c r="BI3046" i="7"/>
  <c r="BI3045" i="7"/>
  <c r="BI3044" i="7"/>
  <c r="BI3043" i="7"/>
  <c r="BI3042" i="7"/>
  <c r="BI3041" i="7"/>
  <c r="BI3040" i="7"/>
  <c r="BI3039" i="7"/>
  <c r="BI3038" i="7"/>
  <c r="BI3037" i="7"/>
  <c r="BI3036" i="7"/>
  <c r="BI3035" i="7"/>
  <c r="BI3034" i="7"/>
  <c r="BI3033" i="7"/>
  <c r="BI3032" i="7"/>
  <c r="BI3031" i="7"/>
  <c r="BI3030" i="7"/>
  <c r="BI3029" i="7"/>
  <c r="BI3028" i="7"/>
  <c r="BI3027" i="7"/>
  <c r="BI3026" i="7"/>
  <c r="BI3025" i="7"/>
  <c r="BI3024" i="7"/>
  <c r="BI3023" i="7"/>
  <c r="BI3022" i="7"/>
  <c r="BI3021" i="7"/>
  <c r="BI3020" i="7"/>
  <c r="BI3019" i="7"/>
  <c r="BI3018" i="7"/>
  <c r="BI3017" i="7"/>
  <c r="BI3016" i="7"/>
  <c r="BI3015" i="7"/>
  <c r="BI3014" i="7"/>
  <c r="BI3013" i="7"/>
  <c r="BI3012" i="7"/>
  <c r="BI3011" i="7"/>
  <c r="BI3010" i="7"/>
  <c r="BI3009" i="7"/>
  <c r="BI3008" i="7"/>
  <c r="BI3007" i="7"/>
  <c r="BI3006" i="7"/>
  <c r="BI3005" i="7"/>
  <c r="BI3004" i="7"/>
  <c r="BI3003" i="7"/>
  <c r="BI3002" i="7"/>
  <c r="BI3001" i="7"/>
  <c r="BI3000" i="7"/>
  <c r="BI2999" i="7"/>
  <c r="BI2998" i="7"/>
  <c r="BI2997" i="7"/>
  <c r="BI2996" i="7"/>
  <c r="BI2995" i="7"/>
  <c r="BI2994" i="7"/>
  <c r="BI2993" i="7"/>
  <c r="BI2992" i="7"/>
  <c r="BI2991" i="7"/>
  <c r="BI2990" i="7"/>
  <c r="BI2989" i="7"/>
  <c r="BI2988" i="7"/>
  <c r="BI2987" i="7"/>
  <c r="BI2986" i="7"/>
  <c r="BI2985" i="7"/>
  <c r="BI2984" i="7"/>
  <c r="BI2983" i="7"/>
  <c r="BI2982" i="7"/>
  <c r="BI2981" i="7"/>
  <c r="BI2980" i="7"/>
  <c r="BI2979" i="7"/>
  <c r="BI2978" i="7"/>
  <c r="BI2977" i="7"/>
  <c r="BI2976" i="7"/>
  <c r="BI2975" i="7"/>
  <c r="BI2974" i="7"/>
  <c r="BI2973" i="7"/>
  <c r="BI2972" i="7"/>
  <c r="BI2971" i="7"/>
  <c r="BI2970" i="7"/>
  <c r="BI2969" i="7"/>
  <c r="BI2968" i="7"/>
  <c r="BI2967" i="7"/>
  <c r="BI2966" i="7"/>
  <c r="BI2965" i="7"/>
  <c r="BI2964" i="7"/>
  <c r="BI2963" i="7"/>
  <c r="BI2962" i="7"/>
  <c r="BI2961" i="7"/>
  <c r="BI2960" i="7"/>
  <c r="BI2959" i="7"/>
  <c r="BI2958" i="7"/>
  <c r="BI2957" i="7"/>
  <c r="BI2956" i="7"/>
  <c r="BI2955" i="7"/>
  <c r="BI2954" i="7"/>
  <c r="BI2953" i="7"/>
  <c r="BI2952" i="7"/>
  <c r="BI2951" i="7"/>
  <c r="BI2950" i="7"/>
  <c r="BI2949" i="7"/>
  <c r="BI2948" i="7"/>
  <c r="BI2947" i="7"/>
  <c r="BI2946" i="7"/>
  <c r="BI2945" i="7"/>
  <c r="BI2944" i="7"/>
  <c r="BI2943" i="7"/>
  <c r="BI2942" i="7"/>
  <c r="BI2941" i="7"/>
  <c r="BI2940" i="7"/>
  <c r="BI2939" i="7"/>
  <c r="BI2938" i="7"/>
  <c r="BI2937" i="7"/>
  <c r="BI2936" i="7"/>
  <c r="BI2935" i="7"/>
  <c r="BI2934" i="7"/>
  <c r="BI2933" i="7"/>
  <c r="BI2932" i="7"/>
  <c r="BI2931" i="7"/>
  <c r="BI2930" i="7"/>
  <c r="BI2929" i="7"/>
  <c r="BI2928" i="7"/>
  <c r="BI2927" i="7"/>
  <c r="BI2926" i="7"/>
  <c r="BI2925" i="7"/>
  <c r="BI2924" i="7"/>
  <c r="BI2923" i="7"/>
  <c r="BI2922" i="7"/>
  <c r="BI2921" i="7"/>
  <c r="BI2920" i="7"/>
  <c r="BI2919" i="7"/>
  <c r="BI2918" i="7"/>
  <c r="BI2917" i="7"/>
  <c r="BI2916" i="7"/>
  <c r="BI2915" i="7"/>
  <c r="BI2914" i="7"/>
  <c r="BI2913" i="7"/>
  <c r="BI2912" i="7"/>
  <c r="BI2911" i="7"/>
  <c r="BI2910" i="7"/>
  <c r="BI2909" i="7"/>
  <c r="BI2908" i="7"/>
  <c r="BI2907" i="7"/>
  <c r="BI2906" i="7"/>
  <c r="BI2905" i="7"/>
  <c r="BI2904" i="7"/>
  <c r="BI2903" i="7"/>
  <c r="BI2902" i="7"/>
  <c r="BI2901" i="7"/>
  <c r="BI2900" i="7"/>
  <c r="BI2899" i="7"/>
  <c r="BI2898" i="7"/>
  <c r="BI2897" i="7"/>
  <c r="BI2896" i="7"/>
  <c r="BI2895" i="7"/>
  <c r="BI2894" i="7"/>
  <c r="BI2893" i="7"/>
  <c r="BI2892" i="7"/>
  <c r="BI2891" i="7"/>
  <c r="BI2890" i="7"/>
  <c r="BI2889" i="7"/>
  <c r="BI2888" i="7"/>
  <c r="BI2887" i="7"/>
  <c r="BI2886" i="7"/>
  <c r="BI2885" i="7"/>
  <c r="BI2884" i="7"/>
  <c r="BI2883" i="7"/>
  <c r="BI2882" i="7"/>
  <c r="BI2881" i="7"/>
  <c r="BI2880" i="7"/>
  <c r="BI2879" i="7"/>
  <c r="BI2878" i="7"/>
  <c r="BI2877" i="7"/>
  <c r="BI2876" i="7"/>
  <c r="BI2875" i="7"/>
  <c r="BI2874" i="7"/>
  <c r="BI2873" i="7"/>
  <c r="BI2872" i="7"/>
  <c r="BI2871" i="7"/>
  <c r="BI2870" i="7"/>
  <c r="BI2869" i="7"/>
  <c r="BI2868" i="7"/>
  <c r="BI2867" i="7"/>
  <c r="BI2866" i="7"/>
  <c r="BI2865" i="7"/>
  <c r="BI2864" i="7"/>
  <c r="BI2863" i="7"/>
  <c r="BI2862" i="7"/>
  <c r="BI2861" i="7"/>
  <c r="BI2860" i="7"/>
  <c r="BI2859" i="7"/>
  <c r="BI2858" i="7"/>
  <c r="BI2857" i="7"/>
  <c r="BI2856" i="7"/>
  <c r="BI2855" i="7"/>
  <c r="BI2854" i="7"/>
  <c r="BI2853" i="7"/>
  <c r="BI2852" i="7"/>
  <c r="BI2851" i="7"/>
  <c r="BI2850" i="7"/>
  <c r="BI2849" i="7"/>
  <c r="BI2848" i="7"/>
  <c r="BI2847" i="7"/>
  <c r="BI2846" i="7"/>
  <c r="BI2845" i="7"/>
  <c r="BI2844" i="7"/>
  <c r="BI2843" i="7"/>
  <c r="BI2842" i="7"/>
  <c r="BI2841" i="7"/>
  <c r="BI2840" i="7"/>
  <c r="BI2839" i="7"/>
  <c r="BI2838" i="7"/>
  <c r="BI2837" i="7"/>
  <c r="BI2836" i="7"/>
  <c r="BI2835" i="7"/>
  <c r="BI2834" i="7"/>
  <c r="BI2833" i="7"/>
  <c r="BI2832" i="7"/>
  <c r="BI2831" i="7"/>
  <c r="BI2830" i="7"/>
  <c r="BI2829" i="7"/>
  <c r="BI2828" i="7"/>
  <c r="BI2827" i="7"/>
  <c r="BI2826" i="7"/>
  <c r="BI2825" i="7"/>
  <c r="BI2824" i="7"/>
  <c r="BI2823" i="7"/>
  <c r="BI2822" i="7"/>
  <c r="BI2821" i="7"/>
  <c r="BI2820" i="7"/>
  <c r="BI2819" i="7"/>
  <c r="BI2818" i="7"/>
  <c r="BI2817" i="7"/>
  <c r="BI2816" i="7"/>
  <c r="BI2815" i="7"/>
  <c r="BI2814" i="7"/>
  <c r="BI2813" i="7"/>
  <c r="BI2812" i="7"/>
  <c r="BI2811" i="7"/>
  <c r="BI2810" i="7"/>
  <c r="BI2809" i="7"/>
  <c r="BI2808" i="7"/>
  <c r="BI2807" i="7"/>
  <c r="BI2806" i="7"/>
  <c r="BI2805" i="7"/>
  <c r="BI2804" i="7"/>
  <c r="BI2803" i="7"/>
  <c r="BI2802" i="7"/>
  <c r="BI2801" i="7"/>
  <c r="BI2800" i="7"/>
  <c r="BI2799" i="7"/>
  <c r="BI2798" i="7"/>
  <c r="BI2797" i="7"/>
  <c r="BI2796" i="7"/>
  <c r="BI2795" i="7"/>
  <c r="BI2794" i="7"/>
  <c r="BI2793" i="7"/>
  <c r="BI2792" i="7"/>
  <c r="BI2791" i="7"/>
  <c r="BI2790" i="7"/>
  <c r="BI2789" i="7"/>
  <c r="BI2788" i="7"/>
  <c r="BI2787" i="7"/>
  <c r="BI2786" i="7"/>
  <c r="BI2785" i="7"/>
  <c r="BI2784" i="7"/>
  <c r="BI2783" i="7"/>
  <c r="BI2782" i="7"/>
  <c r="BI2781" i="7"/>
  <c r="BI2780" i="7"/>
  <c r="BI2779" i="7"/>
  <c r="BI2778" i="7"/>
  <c r="BI2777" i="7"/>
  <c r="BI2776" i="7"/>
  <c r="BI2775" i="7"/>
  <c r="BI2774" i="7"/>
  <c r="BI2773" i="7"/>
  <c r="BI2772" i="7"/>
  <c r="BI2771" i="7"/>
  <c r="BI2770" i="7"/>
  <c r="BI2769" i="7"/>
  <c r="BI2768" i="7"/>
  <c r="BI2767" i="7"/>
  <c r="BI2766" i="7"/>
  <c r="BI2765" i="7"/>
  <c r="BI2764" i="7"/>
  <c r="BI2763" i="7"/>
  <c r="BI2762" i="7"/>
  <c r="BI2761" i="7"/>
  <c r="BI2760" i="7"/>
  <c r="BI2759" i="7"/>
  <c r="BI2758" i="7"/>
  <c r="BI2757" i="7"/>
  <c r="BI2756" i="7"/>
  <c r="BI2755" i="7"/>
  <c r="BI2754" i="7"/>
  <c r="BI2753" i="7"/>
  <c r="BI2752" i="7"/>
  <c r="BI2751" i="7"/>
  <c r="BI2750" i="7"/>
  <c r="BI2749" i="7"/>
  <c r="BI2748" i="7"/>
  <c r="BI2747" i="7"/>
  <c r="BI2746" i="7"/>
  <c r="BI2745" i="7"/>
  <c r="BI2744" i="7"/>
  <c r="BI2743" i="7"/>
  <c r="BI2742" i="7"/>
  <c r="BI2741" i="7"/>
  <c r="BI2740" i="7"/>
  <c r="BI2739" i="7"/>
  <c r="BI2738" i="7"/>
  <c r="BI2737" i="7"/>
  <c r="BI2736" i="7"/>
  <c r="BI2735" i="7"/>
  <c r="BI2734" i="7"/>
  <c r="BI2733" i="7"/>
  <c r="BI2732" i="7"/>
  <c r="BI2731" i="7"/>
  <c r="BI2730" i="7"/>
  <c r="BI2729" i="7"/>
  <c r="BI2728" i="7"/>
  <c r="BI2727" i="7"/>
  <c r="BI2726" i="7"/>
  <c r="BI2725" i="7"/>
  <c r="BI2724" i="7"/>
  <c r="BI2723" i="7"/>
  <c r="BI2722" i="7"/>
  <c r="BI2721" i="7"/>
  <c r="BI2720" i="7"/>
  <c r="BI2719" i="7"/>
  <c r="BI2718" i="7"/>
  <c r="BI2717" i="7"/>
  <c r="BI2716" i="7"/>
  <c r="BI2715" i="7"/>
  <c r="BI2714" i="7"/>
  <c r="BI2713" i="7"/>
  <c r="BI2712" i="7"/>
  <c r="BI2711" i="7"/>
  <c r="BI2710" i="7"/>
  <c r="BI2709" i="7"/>
  <c r="BI2708" i="7"/>
  <c r="BI2707" i="7"/>
  <c r="BI2706" i="7"/>
  <c r="BI2705" i="7"/>
  <c r="BI2704" i="7"/>
  <c r="BI2703" i="7"/>
  <c r="BI2702" i="7"/>
  <c r="BI2701" i="7"/>
  <c r="BI2700" i="7"/>
  <c r="BI2699" i="7"/>
  <c r="BI2698" i="7"/>
  <c r="BI2697" i="7"/>
  <c r="BI2696" i="7"/>
  <c r="BI2695" i="7"/>
  <c r="BI2694" i="7"/>
  <c r="BI2693" i="7"/>
  <c r="BI2692" i="7"/>
  <c r="BI2691" i="7"/>
  <c r="BI2690" i="7"/>
  <c r="BI2689" i="7"/>
  <c r="BI2688" i="7"/>
  <c r="BI2687" i="7"/>
  <c r="BI2686" i="7"/>
  <c r="BI2685" i="7"/>
  <c r="BI2684" i="7"/>
  <c r="BI2683" i="7"/>
  <c r="BI2682" i="7"/>
  <c r="BI2681" i="7"/>
  <c r="BI2680" i="7"/>
  <c r="BI2679" i="7"/>
  <c r="BI2678" i="7"/>
  <c r="BI2677" i="7"/>
  <c r="BI2676" i="7"/>
  <c r="BI2675" i="7"/>
  <c r="BI2674" i="7"/>
  <c r="BI2673" i="7"/>
  <c r="BI2672" i="7"/>
  <c r="BI2671" i="7"/>
  <c r="BI2670" i="7"/>
  <c r="BI2669" i="7"/>
  <c r="BI2668" i="7"/>
  <c r="BI2667" i="7"/>
  <c r="BI2666" i="7"/>
  <c r="BI2665" i="7"/>
  <c r="BI2664" i="7"/>
  <c r="BI2663" i="7"/>
  <c r="BI2662" i="7"/>
  <c r="BI2661" i="7"/>
  <c r="BI2660" i="7"/>
  <c r="BI2659" i="7"/>
  <c r="BI2658" i="7"/>
  <c r="BI2657" i="7"/>
  <c r="BI2656" i="7"/>
  <c r="BI2655" i="7"/>
  <c r="BI2654" i="7"/>
  <c r="BI2653" i="7"/>
  <c r="BI2652" i="7"/>
  <c r="BI2651" i="7"/>
  <c r="BI2650" i="7"/>
  <c r="BI2649" i="7"/>
  <c r="BI2648" i="7"/>
  <c r="BI2647" i="7"/>
  <c r="BI2646" i="7"/>
  <c r="BI2645" i="7"/>
  <c r="BI2644" i="7"/>
  <c r="BI2643" i="7"/>
  <c r="BI2642" i="7"/>
  <c r="BI2641" i="7"/>
  <c r="BI2640" i="7"/>
  <c r="BI2639" i="7"/>
  <c r="BI2638" i="7"/>
  <c r="BI2637" i="7"/>
  <c r="BI2636" i="7"/>
  <c r="BI2635" i="7"/>
  <c r="BI2634" i="7"/>
  <c r="BI2633" i="7"/>
  <c r="BI2632" i="7"/>
  <c r="BI2631" i="7"/>
  <c r="BI2630" i="7"/>
  <c r="BI2629" i="7"/>
  <c r="BI2628" i="7"/>
  <c r="BI2627" i="7"/>
  <c r="BI2626" i="7"/>
  <c r="BI2625" i="7"/>
  <c r="BI2624" i="7"/>
  <c r="BI2623" i="7"/>
  <c r="BI2622" i="7"/>
  <c r="BI2621" i="7"/>
  <c r="BI2620" i="7"/>
  <c r="BI2619" i="7"/>
  <c r="BI2618" i="7"/>
  <c r="BI2617" i="7"/>
  <c r="BI2616" i="7"/>
  <c r="BI2615" i="7"/>
  <c r="BI2614" i="7"/>
  <c r="BI2613" i="7"/>
  <c r="BI2612" i="7"/>
  <c r="BI2611" i="7"/>
  <c r="BI2610" i="7"/>
  <c r="BI2609" i="7"/>
  <c r="BI2608" i="7"/>
  <c r="BI2607" i="7"/>
  <c r="BI2606" i="7"/>
  <c r="BI2605" i="7"/>
  <c r="BI2604" i="7"/>
  <c r="BI2603" i="7"/>
  <c r="BI2602" i="7"/>
  <c r="BI2601" i="7"/>
  <c r="BI2600" i="7"/>
  <c r="BI2599" i="7"/>
  <c r="BI2598" i="7"/>
  <c r="BI2597" i="7"/>
  <c r="BI2596" i="7"/>
  <c r="BI2595" i="7"/>
  <c r="BI2594" i="7"/>
  <c r="BI2593" i="7"/>
  <c r="BI2592" i="7"/>
  <c r="BI2591" i="7"/>
  <c r="BI2590" i="7"/>
  <c r="BI2589" i="7"/>
  <c r="BI2588" i="7"/>
  <c r="BI2587" i="7"/>
  <c r="BI2586" i="7"/>
  <c r="BI2585" i="7"/>
  <c r="BI2584" i="7"/>
  <c r="BI2583" i="7"/>
  <c r="BI2582" i="7"/>
  <c r="BI2581" i="7"/>
  <c r="BI2580" i="7"/>
  <c r="BI2579" i="7"/>
  <c r="BI2578" i="7"/>
  <c r="BI2577" i="7"/>
  <c r="BI2576" i="7"/>
  <c r="BI2575" i="7"/>
  <c r="BI2574" i="7"/>
  <c r="BI2573" i="7"/>
  <c r="BI2572" i="7"/>
  <c r="BI2571" i="7"/>
  <c r="BI2570" i="7"/>
  <c r="BI2569" i="7"/>
  <c r="BI2568" i="7"/>
  <c r="BI2567" i="7"/>
  <c r="BI2566" i="7"/>
  <c r="BI2565" i="7"/>
  <c r="BI2564" i="7"/>
  <c r="BI2563" i="7"/>
  <c r="BI2562" i="7"/>
  <c r="BI2561" i="7"/>
  <c r="BI2560" i="7"/>
  <c r="BI2559" i="7"/>
  <c r="BI2558" i="7"/>
  <c r="BI2557" i="7"/>
  <c r="BI2556" i="7"/>
  <c r="BI2555" i="7"/>
  <c r="BI2554" i="7"/>
  <c r="BI2553" i="7"/>
  <c r="BI2552" i="7"/>
  <c r="BI2551" i="7"/>
  <c r="BI2550" i="7"/>
  <c r="BI2549" i="7"/>
  <c r="BI2548" i="7"/>
  <c r="BI2547" i="7"/>
  <c r="BI2546" i="7"/>
  <c r="BI2545" i="7"/>
  <c r="BI2544" i="7"/>
  <c r="BI2543" i="7"/>
  <c r="BI2542" i="7"/>
  <c r="BI2541" i="7"/>
  <c r="BI2540" i="7"/>
  <c r="BI2539" i="7"/>
  <c r="BI2538" i="7"/>
  <c r="BI2537" i="7"/>
  <c r="BI2536" i="7"/>
  <c r="BI2535" i="7"/>
  <c r="BI2534" i="7"/>
  <c r="BI2533" i="7"/>
  <c r="BI2532" i="7"/>
  <c r="BI2531" i="7"/>
  <c r="BI2530" i="7"/>
  <c r="BI2529" i="7"/>
  <c r="BI2528" i="7"/>
  <c r="BI2527" i="7"/>
  <c r="BI2526" i="7"/>
  <c r="BI2525" i="7"/>
  <c r="BI2524" i="7"/>
  <c r="BI2523" i="7"/>
  <c r="BI2522" i="7"/>
  <c r="BI2521" i="7"/>
  <c r="BI2520" i="7"/>
  <c r="BI2519" i="7"/>
  <c r="BI2518" i="7"/>
  <c r="BI2517" i="7"/>
  <c r="BI2516" i="7"/>
  <c r="BI2515" i="7"/>
  <c r="BI2514" i="7"/>
  <c r="BI2513" i="7"/>
  <c r="BI2512" i="7"/>
  <c r="BI2511" i="7"/>
  <c r="BI2510" i="7"/>
  <c r="BI2509" i="7"/>
  <c r="BI2508" i="7"/>
  <c r="BI2507" i="7"/>
  <c r="BI2506" i="7"/>
  <c r="BI2505" i="7"/>
  <c r="BI2504" i="7"/>
  <c r="BI2503" i="7"/>
  <c r="BI2502" i="7"/>
  <c r="BI2501" i="7"/>
  <c r="BI2500" i="7"/>
  <c r="BI2499" i="7"/>
  <c r="BI2498" i="7"/>
  <c r="BI2497" i="7"/>
  <c r="BI2496" i="7"/>
  <c r="BI2495" i="7"/>
  <c r="BI2494" i="7"/>
  <c r="BI2493" i="7"/>
  <c r="BI2492" i="7"/>
  <c r="BI2491" i="7"/>
  <c r="BI2490" i="7"/>
  <c r="BI2489" i="7"/>
  <c r="BI2488" i="7"/>
  <c r="BI2487" i="7"/>
  <c r="BI2486" i="7"/>
  <c r="BI2485" i="7"/>
  <c r="BI2484" i="7"/>
  <c r="BI2483" i="7"/>
  <c r="BI2482" i="7"/>
  <c r="BI2481" i="7"/>
  <c r="BI2480" i="7"/>
  <c r="BI2479" i="7"/>
  <c r="BI2478" i="7"/>
  <c r="BI2477" i="7"/>
  <c r="BI2476" i="7"/>
  <c r="BI2475" i="7"/>
  <c r="BI2474" i="7"/>
  <c r="BI2473" i="7"/>
  <c r="BI2472" i="7"/>
  <c r="BI2471" i="7"/>
  <c r="BI2470" i="7"/>
  <c r="BI2469" i="7"/>
  <c r="BI2468" i="7"/>
  <c r="BI2467" i="7"/>
  <c r="BI2466" i="7"/>
  <c r="BI2465" i="7"/>
  <c r="BI2464" i="7"/>
  <c r="BI2463" i="7"/>
  <c r="BI2462" i="7"/>
  <c r="BI2461" i="7"/>
  <c r="BI2460" i="7"/>
  <c r="BI2459" i="7"/>
  <c r="BI2458" i="7"/>
  <c r="BI2457" i="7"/>
  <c r="BI2456" i="7"/>
  <c r="BI2455" i="7"/>
  <c r="BI2454" i="7"/>
  <c r="BI2453" i="7"/>
  <c r="BI2452" i="7"/>
  <c r="BI2451" i="7"/>
  <c r="BI2450" i="7"/>
  <c r="BI2449" i="7"/>
  <c r="BI2448" i="7"/>
  <c r="BI2447" i="7"/>
  <c r="BI2446" i="7"/>
  <c r="BI2445" i="7"/>
  <c r="BI2444" i="7"/>
  <c r="BI2443" i="7"/>
  <c r="BI2442" i="7"/>
  <c r="BI2441" i="7"/>
  <c r="BI2440" i="7"/>
  <c r="BI2439" i="7"/>
  <c r="BI2438" i="7"/>
  <c r="BI2437" i="7"/>
  <c r="BI2436" i="7"/>
  <c r="BI2435" i="7"/>
  <c r="BI2434" i="7"/>
  <c r="BI2433" i="7"/>
  <c r="BI2432" i="7"/>
  <c r="BI2431" i="7"/>
  <c r="BI2430" i="7"/>
  <c r="BI2429" i="7"/>
  <c r="BI2428" i="7"/>
  <c r="BI2427" i="7"/>
  <c r="BI2426" i="7"/>
  <c r="BI2425" i="7"/>
  <c r="BI2424" i="7"/>
  <c r="BI2423" i="7"/>
  <c r="BI2422" i="7"/>
  <c r="BI2421" i="7"/>
  <c r="BI2420" i="7"/>
  <c r="BI2419" i="7"/>
  <c r="BI2418" i="7"/>
  <c r="BI2417" i="7"/>
  <c r="BI2416" i="7"/>
  <c r="BI2415" i="7"/>
  <c r="BI2414" i="7"/>
  <c r="BI2413" i="7"/>
  <c r="BI2412" i="7"/>
  <c r="BI2411" i="7"/>
  <c r="BI2410" i="7"/>
  <c r="BI2409" i="7"/>
  <c r="BI2408" i="7"/>
  <c r="BI2407" i="7"/>
  <c r="BI2406" i="7"/>
  <c r="BI2405" i="7"/>
  <c r="BI2404" i="7"/>
  <c r="BI2403" i="7"/>
  <c r="BI2402" i="7"/>
  <c r="BI2401" i="7"/>
  <c r="BI2400" i="7"/>
  <c r="BI2399" i="7"/>
  <c r="BI2398" i="7"/>
  <c r="BI2397" i="7"/>
  <c r="BI2396" i="7"/>
  <c r="BI2395" i="7"/>
  <c r="BI2394" i="7"/>
  <c r="BI2393" i="7"/>
  <c r="BI2392" i="7"/>
  <c r="BI2391" i="7"/>
  <c r="BI2390" i="7"/>
  <c r="BI2389" i="7"/>
  <c r="BI2388" i="7"/>
  <c r="BI2387" i="7"/>
  <c r="BI2386" i="7"/>
  <c r="BI2385" i="7"/>
  <c r="BI2384" i="7"/>
  <c r="BI2383" i="7"/>
  <c r="BI2382" i="7"/>
  <c r="BI2381" i="7"/>
  <c r="BI2380" i="7"/>
  <c r="BI2379" i="7"/>
  <c r="BI2378" i="7"/>
  <c r="BI2377" i="7"/>
  <c r="BI2376" i="7"/>
  <c r="BI2375" i="7"/>
  <c r="BI2374" i="7"/>
  <c r="BI2373" i="7"/>
  <c r="BI2372" i="7"/>
  <c r="BI2371" i="7"/>
  <c r="BI2370" i="7"/>
  <c r="BI2369" i="7"/>
  <c r="BI2368" i="7"/>
  <c r="BI2367" i="7"/>
  <c r="BI2366" i="7"/>
  <c r="BI2365" i="7"/>
  <c r="BI2364" i="7"/>
  <c r="BI2363" i="7"/>
  <c r="BI2362" i="7"/>
  <c r="BI2361" i="7"/>
  <c r="BI2360" i="7"/>
  <c r="BI2359" i="7"/>
  <c r="BI2358" i="7"/>
  <c r="BI2357" i="7"/>
  <c r="BI2356" i="7"/>
  <c r="BI2355" i="7"/>
  <c r="BI2354" i="7"/>
  <c r="BI2353" i="7"/>
  <c r="BI2352" i="7"/>
  <c r="BI2351" i="7"/>
  <c r="BI2350" i="7"/>
  <c r="BI2349" i="7"/>
  <c r="BI2348" i="7"/>
  <c r="BI2347" i="7"/>
  <c r="BI2346" i="7"/>
  <c r="BI2345" i="7"/>
  <c r="BI2344" i="7"/>
  <c r="BI2343" i="7"/>
  <c r="BI2342" i="7"/>
  <c r="BI2341" i="7"/>
  <c r="BI2340" i="7"/>
  <c r="BI2339" i="7"/>
  <c r="BI2338" i="7"/>
  <c r="BI2337" i="7"/>
  <c r="BI2336" i="7"/>
  <c r="BI2335" i="7"/>
  <c r="BI2334" i="7"/>
  <c r="BI2333" i="7"/>
  <c r="BI2332" i="7"/>
  <c r="BI2331" i="7"/>
  <c r="BI2330" i="7"/>
  <c r="BI2329" i="7"/>
  <c r="BI2328" i="7"/>
  <c r="BI2327" i="7"/>
  <c r="BI2326" i="7"/>
  <c r="BI2325" i="7"/>
  <c r="BI2324" i="7"/>
  <c r="BI2323" i="7"/>
  <c r="BI2322" i="7"/>
  <c r="BI2321" i="7"/>
  <c r="BI2320" i="7"/>
  <c r="BI2319" i="7"/>
  <c r="BI2318" i="7"/>
  <c r="BI2317" i="7"/>
  <c r="BI2316" i="7"/>
  <c r="BI2315" i="7"/>
  <c r="BI2314" i="7"/>
  <c r="BI2313" i="7"/>
  <c r="BI2312" i="7"/>
  <c r="BI2311" i="7"/>
  <c r="BI2310" i="7"/>
  <c r="BI2309" i="7"/>
  <c r="BI2308" i="7"/>
  <c r="BI2307" i="7"/>
  <c r="BI2306" i="7"/>
  <c r="BI2305" i="7"/>
  <c r="BI2304" i="7"/>
  <c r="BI2303" i="7"/>
  <c r="BI2302" i="7"/>
  <c r="BI2301" i="7"/>
  <c r="BI2300" i="7"/>
  <c r="BI2299" i="7"/>
  <c r="BI2298" i="7"/>
  <c r="BI2297" i="7"/>
  <c r="BI2296" i="7"/>
  <c r="BI2295" i="7"/>
  <c r="BI2294" i="7"/>
  <c r="BI2293" i="7"/>
  <c r="BI2292" i="7"/>
  <c r="BI2291" i="7"/>
  <c r="BI2290" i="7"/>
  <c r="BI2289" i="7"/>
  <c r="BI2288" i="7"/>
  <c r="BI2287" i="7"/>
  <c r="BI2286" i="7"/>
  <c r="BI2285" i="7"/>
  <c r="BI2284" i="7"/>
  <c r="BI2283" i="7"/>
  <c r="BI2282" i="7"/>
  <c r="BI2281" i="7"/>
  <c r="BI2280" i="7"/>
  <c r="BI2279" i="7"/>
  <c r="BI2278" i="7"/>
  <c r="BI2277" i="7"/>
  <c r="BI2276" i="7"/>
  <c r="BI2275" i="7"/>
  <c r="BI2274" i="7"/>
  <c r="BI2273" i="7"/>
  <c r="BI2272" i="7"/>
  <c r="BI2271" i="7"/>
  <c r="BI2270" i="7"/>
  <c r="BI2269" i="7"/>
  <c r="BI2268" i="7"/>
  <c r="BI2267" i="7"/>
  <c r="BI2266" i="7"/>
  <c r="BI2265" i="7"/>
  <c r="BI2264" i="7"/>
  <c r="BI2263" i="7"/>
  <c r="BI2262" i="7"/>
  <c r="BI2261" i="7"/>
  <c r="BI2260" i="7"/>
  <c r="BI2259" i="7"/>
  <c r="BI2258" i="7"/>
  <c r="BI2257" i="7"/>
  <c r="BI2256" i="7"/>
  <c r="BI2255" i="7"/>
  <c r="BI2254" i="7"/>
  <c r="BI2253" i="7"/>
  <c r="BI2252" i="7"/>
  <c r="BI2251" i="7"/>
  <c r="BI2250" i="7"/>
  <c r="BI2249" i="7"/>
  <c r="BI2248" i="7"/>
  <c r="BI2247" i="7"/>
  <c r="BI2246" i="7"/>
  <c r="BI2245" i="7"/>
  <c r="BI2244" i="7"/>
  <c r="BI2243" i="7"/>
  <c r="BI2242" i="7"/>
  <c r="BI2241" i="7"/>
  <c r="BI2240" i="7"/>
  <c r="BI2239" i="7"/>
  <c r="BI2238" i="7"/>
  <c r="BI2237" i="7"/>
  <c r="BI2236" i="7"/>
  <c r="BI2235" i="7"/>
  <c r="BI2234" i="7"/>
  <c r="BI2233" i="7"/>
  <c r="BI2232" i="7"/>
  <c r="BI2231" i="7"/>
  <c r="BI2230" i="7"/>
  <c r="BI2229" i="7"/>
  <c r="BI2228" i="7"/>
  <c r="BI2227" i="7"/>
  <c r="BI2226" i="7"/>
  <c r="BI2225" i="7"/>
  <c r="BI2224" i="7"/>
  <c r="BI2223" i="7"/>
  <c r="BI2222" i="7"/>
  <c r="BI2221" i="7"/>
  <c r="BI2220" i="7"/>
  <c r="BI2219" i="7"/>
  <c r="BI2218" i="7"/>
  <c r="BI2217" i="7"/>
  <c r="BI2216" i="7"/>
  <c r="BI2215" i="7"/>
  <c r="BI2214" i="7"/>
  <c r="BI2213" i="7"/>
  <c r="BI2212" i="7"/>
  <c r="BI2211" i="7"/>
  <c r="BI2210" i="7"/>
  <c r="BI2209" i="7"/>
  <c r="BI2208" i="7"/>
  <c r="BI2207" i="7"/>
  <c r="BI2206" i="7"/>
  <c r="BI2205" i="7"/>
  <c r="BI2204" i="7"/>
  <c r="BI2203" i="7"/>
  <c r="BI2202" i="7"/>
  <c r="BI2201" i="7"/>
  <c r="BI2200" i="7"/>
  <c r="BI2199" i="7"/>
  <c r="BI2198" i="7"/>
  <c r="BI2197" i="7"/>
  <c r="BI2196" i="7"/>
  <c r="BI2195" i="7"/>
  <c r="BI2194" i="7"/>
  <c r="BI2193" i="7"/>
  <c r="BI2192" i="7"/>
  <c r="BI2191" i="7"/>
  <c r="BI2190" i="7"/>
  <c r="BI2189" i="7"/>
  <c r="BI2188" i="7"/>
  <c r="BI2187" i="7"/>
  <c r="BI2186" i="7"/>
  <c r="BI2185" i="7"/>
  <c r="BI2184" i="7"/>
  <c r="BI2183" i="7"/>
  <c r="BI2182" i="7"/>
  <c r="BI2181" i="7"/>
  <c r="BI2180" i="7"/>
  <c r="BI2179" i="7"/>
  <c r="BI2178" i="7"/>
  <c r="BI2177" i="7"/>
  <c r="BI2176" i="7"/>
  <c r="BI2175" i="7"/>
  <c r="BI2174" i="7"/>
  <c r="BI2173" i="7"/>
  <c r="BI2172" i="7"/>
  <c r="BI2171" i="7"/>
  <c r="BI2170" i="7"/>
  <c r="BI2169" i="7"/>
  <c r="BI2168" i="7"/>
  <c r="BI2167" i="7"/>
  <c r="BI2166" i="7"/>
  <c r="BI2165" i="7"/>
  <c r="BI2164" i="7"/>
  <c r="BI2163" i="7"/>
  <c r="BI2162" i="7"/>
  <c r="BI2161" i="7"/>
  <c r="BI2160" i="7"/>
  <c r="BI2159" i="7"/>
  <c r="BI2158" i="7"/>
  <c r="BI2157" i="7"/>
  <c r="BI2156" i="7"/>
  <c r="BI2155" i="7"/>
  <c r="BI2154" i="7"/>
  <c r="BI2153" i="7"/>
  <c r="BI2152" i="7"/>
  <c r="BI2151" i="7"/>
  <c r="BI2150" i="7"/>
  <c r="BI2149" i="7"/>
  <c r="BI2148" i="7"/>
  <c r="BI2147" i="7"/>
  <c r="BI2146" i="7"/>
  <c r="BI2145" i="7"/>
  <c r="BI2144" i="7"/>
  <c r="BI2143" i="7"/>
  <c r="BI2142" i="7"/>
  <c r="BI2141" i="7"/>
  <c r="BI2140" i="7"/>
  <c r="BI2139" i="7"/>
  <c r="BI2138" i="7"/>
  <c r="BI2137" i="7"/>
  <c r="BI2136" i="7"/>
  <c r="BI2135" i="7"/>
  <c r="BI2134" i="7"/>
  <c r="BI2133" i="7"/>
  <c r="BI2132" i="7"/>
  <c r="BI2131" i="7"/>
  <c r="BI2130" i="7"/>
  <c r="BI2129" i="7"/>
  <c r="BI2128" i="7"/>
  <c r="BI2127" i="7"/>
  <c r="BI2126" i="7"/>
  <c r="BI2125" i="7"/>
  <c r="BI2124" i="7"/>
  <c r="BI2123" i="7"/>
  <c r="BI2122" i="7"/>
  <c r="BI2121" i="7"/>
  <c r="BI2120" i="7"/>
  <c r="BI2119" i="7"/>
  <c r="BI2118" i="7"/>
  <c r="BI2117" i="7"/>
  <c r="BI2116" i="7"/>
  <c r="BI2115" i="7"/>
  <c r="BI2114" i="7"/>
  <c r="BI2113" i="7"/>
  <c r="BI2112" i="7"/>
  <c r="BI2111" i="7"/>
  <c r="BI2110" i="7"/>
  <c r="BI2109" i="7"/>
  <c r="BI2108" i="7"/>
  <c r="BI2107" i="7"/>
  <c r="BI2106" i="7"/>
  <c r="BI2105" i="7"/>
  <c r="BI2104" i="7"/>
  <c r="BI2103" i="7"/>
  <c r="BI2102" i="7"/>
  <c r="BI2101" i="7"/>
  <c r="BI2100" i="7"/>
  <c r="BI2099" i="7"/>
  <c r="BI2098" i="7"/>
  <c r="BI2097" i="7"/>
  <c r="BI2096" i="7"/>
  <c r="BI2095" i="7"/>
  <c r="BI2094" i="7"/>
  <c r="BI2093" i="7"/>
  <c r="BI2092" i="7"/>
  <c r="BI2091" i="7"/>
  <c r="BI2090" i="7"/>
  <c r="BI2089" i="7"/>
  <c r="BI2088" i="7"/>
  <c r="BI2087" i="7"/>
  <c r="BI2086" i="7"/>
  <c r="BI2085" i="7"/>
  <c r="BI2084" i="7"/>
  <c r="BI2083" i="7"/>
  <c r="BI2082" i="7"/>
  <c r="BI2081" i="7"/>
  <c r="BI2080" i="7"/>
  <c r="BI2079" i="7"/>
  <c r="BI2078" i="7"/>
  <c r="BI2077" i="7"/>
  <c r="BI2076" i="7"/>
  <c r="BI2075" i="7"/>
  <c r="BI2074" i="7"/>
  <c r="BI2073" i="7"/>
  <c r="BI2072" i="7"/>
  <c r="BI2071" i="7"/>
  <c r="BI2070" i="7"/>
  <c r="BI2069" i="7"/>
  <c r="BI2068" i="7"/>
  <c r="BI2067" i="7"/>
  <c r="BI2066" i="7"/>
  <c r="BI2065" i="7"/>
  <c r="BI2064" i="7"/>
  <c r="BI2063" i="7"/>
  <c r="BI2062" i="7"/>
  <c r="BI2061" i="7"/>
  <c r="BI2060" i="7"/>
  <c r="BI2059" i="7"/>
  <c r="BI2058" i="7"/>
  <c r="BI2057" i="7"/>
  <c r="BI2056" i="7"/>
  <c r="BI2055" i="7"/>
  <c r="BI2054" i="7"/>
  <c r="BI2053" i="7"/>
  <c r="BI2052" i="7"/>
  <c r="BI2051" i="7"/>
  <c r="BI2050" i="7"/>
  <c r="BI2049" i="7"/>
  <c r="BI2048" i="7"/>
  <c r="BI2047" i="7"/>
  <c r="BI2046" i="7"/>
  <c r="BI2045" i="7"/>
  <c r="BI2044" i="7"/>
  <c r="BI2043" i="7"/>
  <c r="BI2042" i="7"/>
  <c r="BI2041" i="7"/>
  <c r="BI2040" i="7"/>
  <c r="BI2039" i="7"/>
  <c r="BI2038" i="7"/>
  <c r="BI2037" i="7"/>
  <c r="BI2036" i="7"/>
  <c r="BI2035" i="7"/>
  <c r="BI2034" i="7"/>
  <c r="BI2033" i="7"/>
  <c r="BI2032" i="7"/>
  <c r="BI2031" i="7"/>
  <c r="BI2030" i="7"/>
  <c r="BI2029" i="7"/>
  <c r="BI2028" i="7"/>
  <c r="BI2027" i="7"/>
  <c r="BI2026" i="7"/>
  <c r="BI2025" i="7"/>
  <c r="BI2024" i="7"/>
  <c r="BI2023" i="7"/>
  <c r="BI2022" i="7"/>
  <c r="BI2021" i="7"/>
  <c r="BI2020" i="7"/>
  <c r="BI2019" i="7"/>
  <c r="BI2018" i="7"/>
  <c r="BI2017" i="7"/>
  <c r="BI2016" i="7"/>
  <c r="BI2015" i="7"/>
  <c r="BI2014" i="7"/>
  <c r="BI2013" i="7"/>
  <c r="BI2012" i="7"/>
  <c r="BI2011" i="7"/>
  <c r="BI2010" i="7"/>
  <c r="BI2009" i="7"/>
  <c r="BI2008" i="7"/>
  <c r="BI2007" i="7"/>
  <c r="BI2006" i="7"/>
  <c r="BI2005" i="7"/>
  <c r="BI2004" i="7"/>
  <c r="BI2003" i="7"/>
  <c r="BI2002" i="7"/>
  <c r="BI2001" i="7"/>
  <c r="BI2000" i="7"/>
  <c r="BI1999" i="7"/>
  <c r="BI1998" i="7"/>
  <c r="BI1997" i="7"/>
  <c r="BI1996" i="7"/>
  <c r="BI1995" i="7"/>
  <c r="BI1994" i="7"/>
  <c r="BI1993" i="7"/>
  <c r="BI1992" i="7"/>
  <c r="BI1991" i="7"/>
  <c r="BI1990" i="7"/>
  <c r="BI1989" i="7"/>
  <c r="BI1988" i="7"/>
  <c r="BI1987" i="7"/>
  <c r="BI1986" i="7"/>
  <c r="BI1985" i="7"/>
  <c r="BI1984" i="7"/>
  <c r="BI1983" i="7"/>
  <c r="BI1982" i="7"/>
  <c r="BI1981" i="7"/>
  <c r="BI1980" i="7"/>
  <c r="BI1979" i="7"/>
  <c r="BI1978" i="7"/>
  <c r="BI1977" i="7"/>
  <c r="BI1976" i="7"/>
  <c r="BI1975" i="7"/>
  <c r="BI1974" i="7"/>
  <c r="BI1973" i="7"/>
  <c r="BI1972" i="7"/>
  <c r="BI1971" i="7"/>
  <c r="BI1970" i="7"/>
  <c r="BI1969" i="7"/>
  <c r="BI1968" i="7"/>
  <c r="BI1967" i="7"/>
  <c r="BI1966" i="7"/>
  <c r="BI1965" i="7"/>
  <c r="BI1964" i="7"/>
  <c r="BI1963" i="7"/>
  <c r="BI1962" i="7"/>
  <c r="BI1961" i="7"/>
  <c r="BI1960" i="7"/>
  <c r="BI1959" i="7"/>
  <c r="BI1958" i="7"/>
  <c r="BI1957" i="7"/>
  <c r="BI1956" i="7"/>
  <c r="BI1955" i="7"/>
  <c r="BI1954" i="7"/>
  <c r="BI1953" i="7"/>
  <c r="BI1952" i="7"/>
  <c r="BI1951" i="7"/>
  <c r="BI1950" i="7"/>
  <c r="BI1949" i="7"/>
  <c r="BI1948" i="7"/>
  <c r="BI1947" i="7"/>
  <c r="BI1946" i="7"/>
  <c r="BI1945" i="7"/>
  <c r="BI1944" i="7"/>
  <c r="BI1943" i="7"/>
  <c r="BI1942" i="7"/>
  <c r="BI1941" i="7"/>
  <c r="BI1940" i="7"/>
  <c r="BI1939" i="7"/>
  <c r="BI1938" i="7"/>
  <c r="BI1937" i="7"/>
  <c r="BI1936" i="7"/>
  <c r="BI1935" i="7"/>
  <c r="BI1934" i="7"/>
  <c r="BI1933" i="7"/>
  <c r="BI1932" i="7"/>
  <c r="BI1931" i="7"/>
  <c r="BI1930" i="7"/>
  <c r="BI1929" i="7"/>
  <c r="BI1928" i="7"/>
  <c r="BI1927" i="7"/>
  <c r="BI1926" i="7"/>
  <c r="BI1925" i="7"/>
  <c r="BI1924" i="7"/>
  <c r="BI1923" i="7"/>
  <c r="BI1922" i="7"/>
  <c r="BI1921" i="7"/>
  <c r="BI1920" i="7"/>
  <c r="BI1919" i="7"/>
  <c r="BI1918" i="7"/>
  <c r="BI1917" i="7"/>
  <c r="BI1916" i="7"/>
  <c r="BI1915" i="7"/>
  <c r="BI1914" i="7"/>
  <c r="BI1913" i="7"/>
  <c r="BI1912" i="7"/>
  <c r="BI1911" i="7"/>
  <c r="BI1910" i="7"/>
  <c r="BI1909" i="7"/>
  <c r="BI1908" i="7"/>
  <c r="BI1907" i="7"/>
  <c r="BI1906" i="7"/>
  <c r="BI1905" i="7"/>
  <c r="BI1904" i="7"/>
  <c r="BI1903" i="7"/>
  <c r="BI1902" i="7"/>
  <c r="BI1901" i="7"/>
  <c r="BI1900" i="7"/>
  <c r="BI1899" i="7"/>
  <c r="BI1898" i="7"/>
  <c r="BI1897" i="7"/>
  <c r="BI1896" i="7"/>
  <c r="BI1895" i="7"/>
  <c r="BI1894" i="7"/>
  <c r="BI1893" i="7"/>
  <c r="BI1892" i="7"/>
  <c r="BI1891" i="7"/>
  <c r="BI1890" i="7"/>
  <c r="BI1889" i="7"/>
  <c r="BI1888" i="7"/>
  <c r="BI1887" i="7"/>
  <c r="BI1886" i="7"/>
  <c r="BI1885" i="7"/>
  <c r="BI1884" i="7"/>
  <c r="BI1883" i="7"/>
  <c r="BI1882" i="7"/>
  <c r="BI1881" i="7"/>
  <c r="BI1880" i="7"/>
  <c r="BI1879" i="7"/>
  <c r="BI1878" i="7"/>
  <c r="BI1877" i="7"/>
  <c r="BI1876" i="7"/>
  <c r="BI1875" i="7"/>
  <c r="BI1874" i="7"/>
  <c r="BI1873" i="7"/>
  <c r="BI1872" i="7"/>
  <c r="BI1871" i="7"/>
  <c r="BI1870" i="7"/>
  <c r="BI1869" i="7"/>
  <c r="BI1868" i="7"/>
  <c r="BI1867" i="7"/>
  <c r="BI1866" i="7"/>
  <c r="BI1865" i="7"/>
  <c r="BI1864" i="7"/>
  <c r="BI1863" i="7"/>
  <c r="BI1862" i="7"/>
  <c r="BI1861" i="7"/>
  <c r="BI1860" i="7"/>
  <c r="BI1859" i="7"/>
  <c r="BI1858" i="7"/>
  <c r="BI1857" i="7"/>
  <c r="BI1856" i="7"/>
  <c r="BI1855" i="7"/>
  <c r="BI1854" i="7"/>
  <c r="BI1853" i="7"/>
  <c r="BI1852" i="7"/>
  <c r="BI1851" i="7"/>
  <c r="BI1850" i="7"/>
  <c r="BI1849" i="7"/>
  <c r="BI1848" i="7"/>
  <c r="BI1847" i="7"/>
  <c r="BI1846" i="7"/>
  <c r="BI1845" i="7"/>
  <c r="BI1844" i="7"/>
  <c r="BI1843" i="7"/>
  <c r="BI1842" i="7"/>
  <c r="BI1841" i="7"/>
  <c r="BI1840" i="7"/>
  <c r="BI1839" i="7"/>
  <c r="BI1838" i="7"/>
  <c r="BI1837" i="7"/>
  <c r="BI1836" i="7"/>
  <c r="BI1835" i="7"/>
  <c r="BI1834" i="7"/>
  <c r="BI1833" i="7"/>
  <c r="BI1832" i="7"/>
  <c r="BI1831" i="7"/>
  <c r="BI1830" i="7"/>
  <c r="BI1829" i="7"/>
  <c r="BI1828" i="7"/>
  <c r="BI1827" i="7"/>
  <c r="BI1826" i="7"/>
  <c r="BI1825" i="7"/>
  <c r="BI1824" i="7"/>
  <c r="BI1823" i="7"/>
  <c r="BI1822" i="7"/>
  <c r="BI1821" i="7"/>
  <c r="BI1820" i="7"/>
  <c r="BI1819" i="7"/>
  <c r="BI1818" i="7"/>
  <c r="BI1817" i="7"/>
  <c r="BI1816" i="7"/>
  <c r="BI1815" i="7"/>
  <c r="BI1814" i="7"/>
  <c r="BI1813" i="7"/>
  <c r="BI1812" i="7"/>
  <c r="BI1811" i="7"/>
  <c r="BI1810" i="7"/>
  <c r="BI1809" i="7"/>
  <c r="BI1808" i="7"/>
  <c r="BI1807" i="7"/>
  <c r="BI1806" i="7"/>
  <c r="BI1805" i="7"/>
  <c r="BI1804" i="7"/>
  <c r="BI1803" i="7"/>
  <c r="BI1802" i="7"/>
  <c r="BI1801" i="7"/>
  <c r="BI1800" i="7"/>
  <c r="BI1799" i="7"/>
  <c r="BI1798" i="7"/>
  <c r="BI1797" i="7"/>
  <c r="BI1796" i="7"/>
  <c r="BI1795" i="7"/>
  <c r="BI1794" i="7"/>
  <c r="BI1793" i="7"/>
  <c r="BI1792" i="7"/>
  <c r="BI1791" i="7"/>
  <c r="BI1790" i="7"/>
  <c r="BI1789" i="7"/>
  <c r="BI1788" i="7"/>
  <c r="BI1787" i="7"/>
  <c r="BI1786" i="7"/>
  <c r="BI1785" i="7"/>
  <c r="BI1784" i="7"/>
  <c r="BI1783" i="7"/>
  <c r="BI1782" i="7"/>
  <c r="BI1781" i="7"/>
  <c r="BI1780" i="7"/>
  <c r="BI1779" i="7"/>
  <c r="BI1778" i="7"/>
  <c r="BI1777" i="7"/>
  <c r="BI1776" i="7"/>
  <c r="BI1775" i="7"/>
  <c r="BI1774" i="7"/>
  <c r="BI1773" i="7"/>
  <c r="BI1772" i="7"/>
  <c r="BI1771" i="7"/>
  <c r="BI1770" i="7"/>
  <c r="BI1769" i="7"/>
  <c r="BI1768" i="7"/>
  <c r="BI1767" i="7"/>
  <c r="BI1766" i="7"/>
  <c r="BI1765" i="7"/>
  <c r="BI1764" i="7"/>
  <c r="BI1763" i="7"/>
  <c r="BI1762" i="7"/>
  <c r="BI1761" i="7"/>
  <c r="BI1760" i="7"/>
  <c r="BI1759" i="7"/>
  <c r="BI1758" i="7"/>
  <c r="BI1757" i="7"/>
  <c r="BI1756" i="7"/>
  <c r="BI1755" i="7"/>
  <c r="BI1754" i="7"/>
  <c r="BI1753" i="7"/>
  <c r="BI1752" i="7"/>
  <c r="BI1751" i="7"/>
  <c r="BI1750" i="7"/>
  <c r="BI1749" i="7"/>
  <c r="BI1748" i="7"/>
  <c r="BI1747" i="7"/>
  <c r="BI1746" i="7"/>
  <c r="BI1745" i="7"/>
  <c r="BI1744" i="7"/>
  <c r="BI1743" i="7"/>
  <c r="BI1742" i="7"/>
  <c r="BI1741" i="7"/>
  <c r="BI1740" i="7"/>
  <c r="BI1739" i="7"/>
  <c r="BI1738" i="7"/>
  <c r="BI1737" i="7"/>
  <c r="BI1736" i="7"/>
  <c r="BI1735" i="7"/>
  <c r="BI1734" i="7"/>
  <c r="BI1733" i="7"/>
  <c r="BI1732" i="7"/>
  <c r="BI1731" i="7"/>
  <c r="BI1730" i="7"/>
  <c r="BI1729" i="7"/>
  <c r="BI1728" i="7"/>
  <c r="BI1727" i="7"/>
  <c r="BI1726" i="7"/>
  <c r="BI1725" i="7"/>
  <c r="BI1724" i="7"/>
  <c r="BI1723" i="7"/>
  <c r="BI1722" i="7"/>
  <c r="BI1721" i="7"/>
  <c r="BI1720" i="7"/>
  <c r="BI1719" i="7"/>
  <c r="BI1718" i="7"/>
  <c r="BI1717" i="7"/>
  <c r="BI1716" i="7"/>
  <c r="BI1715" i="7"/>
  <c r="BI1714" i="7"/>
  <c r="BI1713" i="7"/>
  <c r="BI1712" i="7"/>
  <c r="BI1711" i="7"/>
  <c r="BI1710" i="7"/>
  <c r="BI1709" i="7"/>
  <c r="BI1708" i="7"/>
  <c r="BI1707" i="7"/>
  <c r="BI1706" i="7"/>
  <c r="BI1705" i="7"/>
  <c r="BI1704" i="7"/>
  <c r="BI1703" i="7"/>
  <c r="BI1702" i="7"/>
  <c r="BI1701" i="7"/>
  <c r="BI1700" i="7"/>
  <c r="BI1699" i="7"/>
  <c r="BI1698" i="7"/>
  <c r="BI1697" i="7"/>
  <c r="BI1696" i="7"/>
  <c r="BI1695" i="7"/>
  <c r="BI1694" i="7"/>
  <c r="BI1693" i="7"/>
  <c r="BI1692" i="7"/>
  <c r="BI1691" i="7"/>
  <c r="BI1690" i="7"/>
  <c r="BI1689" i="7"/>
  <c r="BI1688" i="7"/>
  <c r="BI1687" i="7"/>
  <c r="BI1686" i="7"/>
  <c r="BI1685" i="7"/>
  <c r="BI1684" i="7"/>
  <c r="BI1683" i="7"/>
  <c r="BI1682" i="7"/>
  <c r="BI1681" i="7"/>
  <c r="BI1680" i="7"/>
  <c r="BI1679" i="7"/>
  <c r="BI1678" i="7"/>
  <c r="BI1677" i="7"/>
  <c r="BI1676" i="7"/>
  <c r="BI1675" i="7"/>
  <c r="BI1674" i="7"/>
  <c r="BI1673" i="7"/>
  <c r="BI1672" i="7"/>
  <c r="BI1671" i="7"/>
  <c r="BI1670" i="7"/>
  <c r="BI1669" i="7"/>
  <c r="BI1668" i="7"/>
  <c r="BI1667" i="7"/>
  <c r="BI1666" i="7"/>
  <c r="BI1665" i="7"/>
  <c r="BI1664" i="7"/>
  <c r="BI1663" i="7"/>
  <c r="BI1662" i="7"/>
  <c r="BI1661" i="7"/>
  <c r="BI1660" i="7"/>
  <c r="BI1659" i="7"/>
  <c r="BI1658" i="7"/>
  <c r="BI1657" i="7"/>
  <c r="BI1656" i="7"/>
  <c r="BI1655" i="7"/>
  <c r="BI1654" i="7"/>
  <c r="BI1653" i="7"/>
  <c r="BI1652" i="7"/>
  <c r="BI1651" i="7"/>
  <c r="BI1650" i="7"/>
  <c r="BI1649" i="7"/>
  <c r="BI1648" i="7"/>
  <c r="BI1647" i="7"/>
  <c r="BI1646" i="7"/>
  <c r="BI1645" i="7"/>
  <c r="BI1644" i="7"/>
  <c r="BI1643" i="7"/>
  <c r="BI1642" i="7"/>
  <c r="BI1641" i="7"/>
  <c r="BI1640" i="7"/>
  <c r="BI1639" i="7"/>
  <c r="BI1638" i="7"/>
  <c r="BI1637" i="7"/>
  <c r="BI1636" i="7"/>
  <c r="BI1635" i="7"/>
  <c r="BI1634" i="7"/>
  <c r="BI1633" i="7"/>
  <c r="BI1632" i="7"/>
  <c r="BI1631" i="7"/>
  <c r="BI1630" i="7"/>
  <c r="BI1629" i="7"/>
  <c r="BI1628" i="7"/>
  <c r="BI1627" i="7"/>
  <c r="BI1626" i="7"/>
  <c r="BI1625" i="7"/>
  <c r="BI1624" i="7"/>
  <c r="BI1623" i="7"/>
  <c r="BI1622" i="7"/>
  <c r="BI1621" i="7"/>
  <c r="BI1620" i="7"/>
  <c r="BI1619" i="7"/>
  <c r="BI1618" i="7"/>
  <c r="BI1617" i="7"/>
  <c r="BI1616" i="7"/>
  <c r="BI1615" i="7"/>
  <c r="BI1614" i="7"/>
  <c r="BI1613" i="7"/>
  <c r="BI1612" i="7"/>
  <c r="BI1611" i="7"/>
  <c r="BI1610" i="7"/>
  <c r="BI1609" i="7"/>
  <c r="BI1608" i="7"/>
  <c r="BI1607" i="7"/>
  <c r="BI1606" i="7"/>
  <c r="BI1605" i="7"/>
  <c r="BI1604" i="7"/>
  <c r="BI1603" i="7"/>
  <c r="BI1602" i="7"/>
  <c r="BI1601" i="7"/>
  <c r="BI1600" i="7"/>
  <c r="BI1599" i="7"/>
  <c r="BI1598" i="7"/>
  <c r="BI1597" i="7"/>
  <c r="BI1596" i="7"/>
  <c r="BI1595" i="7"/>
  <c r="BI1594" i="7"/>
  <c r="BI1593" i="7"/>
  <c r="BI1592" i="7"/>
  <c r="BI1591" i="7"/>
  <c r="BI1590" i="7"/>
  <c r="BI1589" i="7"/>
  <c r="BI1588" i="7"/>
  <c r="BI1587" i="7"/>
  <c r="BI1586" i="7"/>
  <c r="BI1585" i="7"/>
  <c r="BI1584" i="7"/>
  <c r="BI1583" i="7"/>
  <c r="BI1582" i="7"/>
  <c r="BI1581" i="7"/>
  <c r="BI1580" i="7"/>
  <c r="BI1579" i="7"/>
  <c r="BI1578" i="7"/>
  <c r="BI1577" i="7"/>
  <c r="BI1576" i="7"/>
  <c r="BI1575" i="7"/>
  <c r="BI1574" i="7"/>
  <c r="BI1573" i="7"/>
  <c r="BI1572" i="7"/>
  <c r="BI1571" i="7"/>
  <c r="BI1570" i="7"/>
  <c r="BI1569" i="7"/>
  <c r="BI1568" i="7"/>
  <c r="BI1567" i="7"/>
  <c r="BI1566" i="7"/>
  <c r="BI1565" i="7"/>
  <c r="BI1564" i="7"/>
  <c r="BI1563" i="7"/>
  <c r="BI1562" i="7"/>
  <c r="BI1561" i="7"/>
  <c r="BI1560" i="7"/>
  <c r="BI1559" i="7"/>
  <c r="BI1558" i="7"/>
  <c r="BI1557" i="7"/>
  <c r="BI1556" i="7"/>
  <c r="BI1555" i="7"/>
  <c r="BI1554" i="7"/>
  <c r="BI1553" i="7"/>
  <c r="BI1552" i="7"/>
  <c r="BI1551" i="7"/>
  <c r="BI1550" i="7"/>
  <c r="BI1549" i="7"/>
  <c r="BI1548" i="7"/>
  <c r="BI1547" i="7"/>
  <c r="BI1546" i="7"/>
  <c r="BI1545" i="7"/>
  <c r="BI1544" i="7"/>
  <c r="BI1543" i="7"/>
  <c r="BI1542" i="7"/>
  <c r="BI1541" i="7"/>
  <c r="BI1540" i="7"/>
  <c r="BI1539" i="7"/>
  <c r="BI1538" i="7"/>
  <c r="BI1537" i="7"/>
  <c r="BI1536" i="7"/>
  <c r="BI1535" i="7"/>
  <c r="BI1534" i="7"/>
  <c r="BI1533" i="7"/>
  <c r="BI1532" i="7"/>
  <c r="BI1531" i="7"/>
  <c r="BI1530" i="7"/>
  <c r="BI1529" i="7"/>
  <c r="BI1528" i="7"/>
  <c r="BI1527" i="7"/>
  <c r="BI1526" i="7"/>
  <c r="BI1525" i="7"/>
  <c r="BI1524" i="7"/>
  <c r="BI1523" i="7"/>
  <c r="BI1522" i="7"/>
  <c r="BI1521" i="7"/>
  <c r="BI1520" i="7"/>
  <c r="BI1519" i="7"/>
  <c r="BI1518" i="7"/>
  <c r="BI1517" i="7"/>
  <c r="BI1516" i="7"/>
  <c r="BI1515" i="7"/>
  <c r="BI1514" i="7"/>
  <c r="BI1513" i="7"/>
  <c r="BI1512" i="7"/>
  <c r="BI1511" i="7"/>
  <c r="BI1510" i="7"/>
  <c r="BI1509" i="7"/>
  <c r="BI1508" i="7"/>
  <c r="BI1507" i="7"/>
  <c r="BI1506" i="7"/>
  <c r="BI1505" i="7"/>
  <c r="BI1504" i="7"/>
  <c r="BI1503" i="7"/>
  <c r="BI1502" i="7"/>
  <c r="BI1501" i="7"/>
  <c r="BI1500" i="7"/>
  <c r="BI1499" i="7"/>
  <c r="BI1498" i="7"/>
  <c r="BI1497" i="7"/>
  <c r="BI1496" i="7"/>
  <c r="BI1495" i="7"/>
  <c r="BI1494" i="7"/>
  <c r="BI1493" i="7"/>
  <c r="BI1492" i="7"/>
  <c r="BI1491" i="7"/>
  <c r="BI1490" i="7"/>
  <c r="BI1489" i="7"/>
  <c r="BI1488" i="7"/>
  <c r="BI1487" i="7"/>
  <c r="BI1486" i="7"/>
  <c r="BI1485" i="7"/>
  <c r="BI1484" i="7"/>
  <c r="BI1483" i="7"/>
  <c r="BI1482" i="7"/>
  <c r="BI1481" i="7"/>
  <c r="BI1480" i="7"/>
  <c r="BI1479" i="7"/>
  <c r="BI1478" i="7"/>
  <c r="BI1477" i="7"/>
  <c r="BI1476" i="7"/>
  <c r="BI1475" i="7"/>
  <c r="BI1474" i="7"/>
  <c r="BI1473" i="7"/>
  <c r="BI1472" i="7"/>
  <c r="BI1471" i="7"/>
  <c r="BI1470" i="7"/>
  <c r="BI1469" i="7"/>
  <c r="BI1468" i="7"/>
  <c r="BI1467" i="7"/>
  <c r="BI1466" i="7"/>
  <c r="BI1465" i="7"/>
  <c r="BI1464" i="7"/>
  <c r="BI1463" i="7"/>
  <c r="BI1462" i="7"/>
  <c r="BI1461" i="7"/>
  <c r="BI1460" i="7"/>
  <c r="BI1459" i="7"/>
  <c r="BI1458" i="7"/>
  <c r="BI1457" i="7"/>
  <c r="BI1456" i="7"/>
  <c r="BI1455" i="7"/>
  <c r="BI1454" i="7"/>
  <c r="BI1453" i="7"/>
  <c r="BI1452" i="7"/>
  <c r="BI1451" i="7"/>
  <c r="BI1450" i="7"/>
  <c r="BI1449" i="7"/>
  <c r="BI1448" i="7"/>
  <c r="BI1447" i="7"/>
  <c r="BI1446" i="7"/>
  <c r="BI1445" i="7"/>
  <c r="BI1444" i="7"/>
  <c r="BI1443" i="7"/>
  <c r="BI1442" i="7"/>
  <c r="BI1441" i="7"/>
  <c r="BI1440" i="7"/>
  <c r="BI1439" i="7"/>
  <c r="BI1438" i="7"/>
  <c r="BI1437" i="7"/>
  <c r="BI1436" i="7"/>
  <c r="BI1435" i="7"/>
  <c r="BI1434" i="7"/>
  <c r="BI1433" i="7"/>
  <c r="BI1432" i="7"/>
  <c r="BI1431" i="7"/>
  <c r="BI1430" i="7"/>
  <c r="BI1429" i="7"/>
  <c r="BI1428" i="7"/>
  <c r="BI1427" i="7"/>
  <c r="BI1426" i="7"/>
  <c r="BI1425" i="7"/>
  <c r="BI1424" i="7"/>
  <c r="BI1423" i="7"/>
  <c r="BI1422" i="7"/>
  <c r="BI1421" i="7"/>
  <c r="BI1420" i="7"/>
  <c r="BI1419" i="7"/>
  <c r="BI1418" i="7"/>
  <c r="BI1417" i="7"/>
  <c r="BI1416" i="7"/>
  <c r="BI1415" i="7"/>
  <c r="BI1414" i="7"/>
  <c r="BI1413" i="7"/>
  <c r="BI1412" i="7"/>
  <c r="BI1411" i="7"/>
  <c r="BI1410" i="7"/>
  <c r="BI1409" i="7"/>
  <c r="BI1408" i="7"/>
  <c r="BI1407" i="7"/>
  <c r="BI1406" i="7"/>
  <c r="BI1405" i="7"/>
  <c r="BI1404" i="7"/>
  <c r="BI1403" i="7"/>
  <c r="BI1402" i="7"/>
  <c r="BI1401" i="7"/>
  <c r="BI1400" i="7"/>
  <c r="BI1399" i="7"/>
  <c r="BI1398" i="7"/>
  <c r="BI1397" i="7"/>
  <c r="BI1396" i="7"/>
  <c r="BI1395" i="7"/>
  <c r="BI1394" i="7"/>
  <c r="BI1393" i="7"/>
  <c r="BI1392" i="7"/>
  <c r="BI1391" i="7"/>
  <c r="BI1390" i="7"/>
  <c r="BI1389" i="7"/>
  <c r="BI1388" i="7"/>
  <c r="BI1387" i="7"/>
  <c r="BI1386" i="7"/>
  <c r="BI1385" i="7"/>
  <c r="BI1384" i="7"/>
  <c r="BI1383" i="7"/>
  <c r="BI1382" i="7"/>
  <c r="BI1381" i="7"/>
  <c r="BI1380" i="7"/>
  <c r="BI1379" i="7"/>
  <c r="BI1378" i="7"/>
  <c r="BI1377" i="7"/>
  <c r="BI1376" i="7"/>
  <c r="BI1375" i="7"/>
  <c r="BI1374" i="7"/>
  <c r="BI1373" i="7"/>
  <c r="BI1372" i="7"/>
  <c r="BI1371" i="7"/>
  <c r="BI1370" i="7"/>
  <c r="BI1369" i="7"/>
  <c r="BI1368" i="7"/>
  <c r="BI1367" i="7"/>
  <c r="BI1366" i="7"/>
  <c r="BI1365" i="7"/>
  <c r="BI1364" i="7"/>
  <c r="BI1363" i="7"/>
  <c r="BI1362" i="7"/>
  <c r="BI1361" i="7"/>
  <c r="BI1360" i="7"/>
  <c r="BI1359" i="7"/>
  <c r="BI1358" i="7"/>
  <c r="BI1357" i="7"/>
  <c r="BI1356" i="7"/>
  <c r="BI1355" i="7"/>
  <c r="BI1354" i="7"/>
  <c r="BI1353" i="7"/>
  <c r="BI1352" i="7"/>
  <c r="BI1351" i="7"/>
  <c r="BI1350" i="7"/>
  <c r="BI1349" i="7"/>
  <c r="BI1348" i="7"/>
  <c r="BI1347" i="7"/>
  <c r="BI1346" i="7"/>
  <c r="BI1345" i="7"/>
  <c r="BI1344" i="7"/>
  <c r="BI1343" i="7"/>
  <c r="BI1342" i="7"/>
  <c r="BI1341" i="7"/>
  <c r="BI1340" i="7"/>
  <c r="BI1339" i="7"/>
  <c r="BI1338" i="7"/>
  <c r="BI1337" i="7"/>
  <c r="BI1336" i="7"/>
  <c r="BI1335" i="7"/>
  <c r="BI1334" i="7"/>
  <c r="BI1333" i="7"/>
  <c r="BI1332" i="7"/>
  <c r="BI1331" i="7"/>
  <c r="BI1330" i="7"/>
  <c r="BI1329" i="7"/>
  <c r="BI1328" i="7"/>
  <c r="BI1327" i="7"/>
  <c r="BI1326" i="7"/>
  <c r="BI1325" i="7"/>
  <c r="BI1324" i="7"/>
  <c r="BI1323" i="7"/>
  <c r="BI1322" i="7"/>
  <c r="BI1321" i="7"/>
  <c r="BI1320" i="7"/>
  <c r="BI1319" i="7"/>
  <c r="BI1318" i="7"/>
  <c r="BI1317" i="7"/>
  <c r="BI1316" i="7"/>
  <c r="BI1315" i="7"/>
  <c r="BI1314" i="7"/>
  <c r="BI1313" i="7"/>
  <c r="BI1312" i="7"/>
  <c r="BI1311" i="7"/>
  <c r="BI1310" i="7"/>
  <c r="BI1309" i="7"/>
  <c r="BI1308" i="7"/>
  <c r="BI1307" i="7"/>
  <c r="BI1306" i="7"/>
  <c r="BI1305" i="7"/>
  <c r="BI1304" i="7"/>
  <c r="BI1303" i="7"/>
  <c r="BI1302" i="7"/>
  <c r="BI1301" i="7"/>
  <c r="BI1300" i="7"/>
  <c r="BI1299" i="7"/>
  <c r="BI1298" i="7"/>
  <c r="BI1297" i="7"/>
  <c r="BI1296" i="7"/>
  <c r="BI1295" i="7"/>
  <c r="BI1294" i="7"/>
  <c r="BI1293" i="7"/>
  <c r="BI1292" i="7"/>
  <c r="BI1291" i="7"/>
  <c r="BI1290" i="7"/>
  <c r="BI1289" i="7"/>
  <c r="BI1288" i="7"/>
  <c r="BI1287" i="7"/>
  <c r="BI1286" i="7"/>
  <c r="BI1285" i="7"/>
  <c r="BI1284" i="7"/>
  <c r="BI1283" i="7"/>
  <c r="BI1282" i="7"/>
  <c r="BI1281" i="7"/>
  <c r="BI1280" i="7"/>
  <c r="BI1279" i="7"/>
  <c r="BI1278" i="7"/>
  <c r="BI1277" i="7"/>
  <c r="BI1276" i="7"/>
  <c r="BI1275" i="7"/>
  <c r="BI1274" i="7"/>
  <c r="BI1273" i="7"/>
  <c r="BI1272" i="7"/>
  <c r="BI1271" i="7"/>
  <c r="BI1270" i="7"/>
  <c r="BI1269" i="7"/>
  <c r="BI1268" i="7"/>
  <c r="BI1267" i="7"/>
  <c r="BI1266" i="7"/>
  <c r="BI1265" i="7"/>
  <c r="BI1264" i="7"/>
  <c r="BI1263" i="7"/>
  <c r="BI1262" i="7"/>
  <c r="BI1261" i="7"/>
  <c r="BI1260" i="7"/>
  <c r="BI1259" i="7"/>
  <c r="BI1258" i="7"/>
  <c r="BI1257" i="7"/>
  <c r="BI1256" i="7"/>
  <c r="BI1255" i="7"/>
  <c r="BI1254" i="7"/>
  <c r="BI1253" i="7"/>
  <c r="BI1252" i="7"/>
  <c r="BI1251" i="7"/>
  <c r="BI1250" i="7"/>
  <c r="BI1249" i="7"/>
  <c r="BI1248" i="7"/>
  <c r="BI1247" i="7"/>
  <c r="BI1246" i="7"/>
  <c r="BI1245" i="7"/>
  <c r="BI1244" i="7"/>
  <c r="BI1243" i="7"/>
  <c r="BI1242" i="7"/>
  <c r="BI1241" i="7"/>
  <c r="BI1240" i="7"/>
  <c r="BI1239" i="7"/>
  <c r="BI1238" i="7"/>
  <c r="BI1237" i="7"/>
  <c r="BI1236" i="7"/>
  <c r="BI1235" i="7"/>
  <c r="BI1234" i="7"/>
  <c r="BI1233" i="7"/>
  <c r="BI1232" i="7"/>
  <c r="BI1231" i="7"/>
  <c r="BI1230" i="7"/>
  <c r="BI1229" i="7"/>
  <c r="BI1228" i="7"/>
  <c r="BI1227" i="7"/>
  <c r="BI1226" i="7"/>
  <c r="BI1225" i="7"/>
  <c r="BI1224" i="7"/>
  <c r="BI1223" i="7"/>
  <c r="BI1222" i="7"/>
  <c r="BI1221" i="7"/>
  <c r="BI1220" i="7"/>
  <c r="BI1219" i="7"/>
  <c r="BI1218" i="7"/>
  <c r="BI1217" i="7"/>
  <c r="BI1216" i="7"/>
  <c r="BI1215" i="7"/>
  <c r="BI1214" i="7"/>
  <c r="BI1213" i="7"/>
  <c r="BI1212" i="7"/>
  <c r="BI1211" i="7"/>
  <c r="BI1210" i="7"/>
  <c r="BI1209" i="7"/>
  <c r="BI1208" i="7"/>
  <c r="BI1207" i="7"/>
  <c r="BI1206" i="7"/>
  <c r="BI1205" i="7"/>
  <c r="BI1204" i="7"/>
  <c r="BI1203" i="7"/>
  <c r="BI1202" i="7"/>
  <c r="BI1201" i="7"/>
  <c r="BI1200" i="7"/>
  <c r="BI1199" i="7"/>
  <c r="BI1198" i="7"/>
  <c r="BI1197" i="7"/>
  <c r="BI1196" i="7"/>
  <c r="BI1195" i="7"/>
  <c r="BI1194" i="7"/>
  <c r="BI1193" i="7"/>
  <c r="BI1192" i="7"/>
  <c r="BI1191" i="7"/>
  <c r="BI1190" i="7"/>
  <c r="BI1189" i="7"/>
  <c r="BI1188" i="7"/>
  <c r="BI1187" i="7"/>
  <c r="BI1186" i="7"/>
  <c r="BI1185" i="7"/>
  <c r="BI1184" i="7"/>
  <c r="BI1183" i="7"/>
  <c r="BI1182" i="7"/>
  <c r="BI1181" i="7"/>
  <c r="BI1180" i="7"/>
  <c r="BI1179" i="7"/>
  <c r="BI1178" i="7"/>
  <c r="BI1177" i="7"/>
  <c r="BI1176" i="7"/>
  <c r="BI1175" i="7"/>
  <c r="BI1174" i="7"/>
  <c r="BI1173" i="7"/>
  <c r="BI1172" i="7"/>
  <c r="BI1171" i="7"/>
  <c r="BI1170" i="7"/>
  <c r="BI1169" i="7"/>
  <c r="BI1168" i="7"/>
  <c r="BI1167" i="7"/>
  <c r="BI1166" i="7"/>
  <c r="BI1165" i="7"/>
  <c r="BI1164" i="7"/>
  <c r="BI1163" i="7"/>
  <c r="BI1162" i="7"/>
  <c r="BI1161" i="7"/>
  <c r="BI1160" i="7"/>
  <c r="BI1159" i="7"/>
  <c r="BI1158" i="7"/>
  <c r="BI1157" i="7"/>
  <c r="BI1156" i="7"/>
  <c r="BI1155" i="7"/>
  <c r="BI1154" i="7"/>
  <c r="BI1153" i="7"/>
  <c r="BI1152" i="7"/>
  <c r="BI1151" i="7"/>
  <c r="BI1150" i="7"/>
  <c r="BI1149" i="7"/>
  <c r="BI1148" i="7"/>
  <c r="BI1147" i="7"/>
  <c r="BI1146" i="7"/>
  <c r="BI1145" i="7"/>
  <c r="BI1144" i="7"/>
  <c r="BI1143" i="7"/>
  <c r="BI1142" i="7"/>
  <c r="BI1141" i="7"/>
  <c r="BI1140" i="7"/>
  <c r="BI1139" i="7"/>
  <c r="BI1138" i="7"/>
  <c r="BI1137" i="7"/>
  <c r="BI1136" i="7"/>
  <c r="BI1135" i="7"/>
  <c r="BI1134" i="7"/>
  <c r="BI1133" i="7"/>
  <c r="BI1132" i="7"/>
  <c r="BI1131" i="7"/>
  <c r="BI1130" i="7"/>
  <c r="BI1129" i="7"/>
  <c r="BI1128" i="7"/>
  <c r="BI1127" i="7"/>
  <c r="BI1126" i="7"/>
  <c r="BI1125" i="7"/>
  <c r="BI1124" i="7"/>
  <c r="BI1123" i="7"/>
  <c r="BI1122" i="7"/>
  <c r="BI1121" i="7"/>
  <c r="BI1120" i="7"/>
  <c r="BI1119" i="7"/>
  <c r="BI1118" i="7"/>
  <c r="BI1117" i="7"/>
  <c r="BI1116" i="7"/>
  <c r="BI1115" i="7"/>
  <c r="BI1114" i="7"/>
  <c r="BI1113" i="7"/>
  <c r="BI1112" i="7"/>
  <c r="BI1111" i="7"/>
  <c r="BI1110" i="7"/>
  <c r="BI1109" i="7"/>
  <c r="BI1108" i="7"/>
  <c r="BI1107" i="7"/>
  <c r="BI1106" i="7"/>
  <c r="BI1105" i="7"/>
  <c r="BI1104" i="7"/>
  <c r="BI1103" i="7"/>
  <c r="BI1102" i="7"/>
  <c r="BI1101" i="7"/>
  <c r="BI1100" i="7"/>
  <c r="BI1099" i="7"/>
  <c r="BI1098" i="7"/>
  <c r="BI1097" i="7"/>
  <c r="BI1096" i="7"/>
  <c r="BI1095" i="7"/>
  <c r="BI1094" i="7"/>
  <c r="BI1093" i="7"/>
  <c r="BI1092" i="7"/>
  <c r="BI1091" i="7"/>
  <c r="BI1090" i="7"/>
  <c r="BI1089" i="7"/>
  <c r="BI1088" i="7"/>
  <c r="BI1087" i="7"/>
  <c r="BI1086" i="7"/>
  <c r="BI1085" i="7"/>
  <c r="BI1084" i="7"/>
  <c r="BI1083" i="7"/>
  <c r="BI1082" i="7"/>
  <c r="BI1081" i="7"/>
  <c r="BI1080" i="7"/>
  <c r="BI1079" i="7"/>
  <c r="BI1078" i="7"/>
  <c r="BI1077" i="7"/>
  <c r="BI1076" i="7"/>
  <c r="BI1075" i="7"/>
  <c r="BI1074" i="7"/>
  <c r="BI1073" i="7"/>
  <c r="BI1072" i="7"/>
  <c r="BI1071" i="7"/>
  <c r="BI1070" i="7"/>
  <c r="BI1069" i="7"/>
  <c r="BI1068" i="7"/>
  <c r="BI1067" i="7"/>
  <c r="BI1066" i="7"/>
  <c r="BI1065" i="7"/>
  <c r="BI1064" i="7"/>
  <c r="BI1063" i="7"/>
  <c r="BI1062" i="7"/>
  <c r="BI1061" i="7"/>
  <c r="BI1060" i="7"/>
  <c r="BI1059" i="7"/>
  <c r="BI1058" i="7"/>
  <c r="BI1057" i="7"/>
  <c r="BI1056" i="7"/>
  <c r="BI1055" i="7"/>
  <c r="BI1054" i="7"/>
  <c r="BI1053" i="7"/>
  <c r="BI1052" i="7"/>
  <c r="BI1051" i="7"/>
  <c r="BI1050" i="7"/>
  <c r="BI1049" i="7"/>
  <c r="BI1048" i="7"/>
  <c r="BI1047" i="7"/>
  <c r="BI1046" i="7"/>
  <c r="BI1045" i="7"/>
  <c r="BI1044" i="7"/>
  <c r="BI1043" i="7"/>
  <c r="BI1042" i="7"/>
  <c r="BI1041" i="7"/>
  <c r="BI1040" i="7"/>
  <c r="BI1039" i="7"/>
  <c r="BI1038" i="7"/>
  <c r="BI1037" i="7"/>
  <c r="BI1036" i="7"/>
  <c r="BI1035" i="7"/>
  <c r="BI1034" i="7"/>
  <c r="BI1033" i="7"/>
  <c r="BI1032" i="7"/>
  <c r="BI1031" i="7"/>
  <c r="BI1030" i="7"/>
  <c r="BI1029" i="7"/>
  <c r="BI1028" i="7"/>
  <c r="BI1027" i="7"/>
  <c r="BI1026" i="7"/>
  <c r="BI1025" i="7"/>
  <c r="BI1024" i="7"/>
  <c r="BI1023" i="7"/>
  <c r="BI1022" i="7"/>
  <c r="BI1021" i="7"/>
  <c r="BI1020" i="7"/>
  <c r="BI1019" i="7"/>
  <c r="BI1018" i="7"/>
  <c r="BI1017" i="7"/>
  <c r="BI1016" i="7"/>
  <c r="BI1015" i="7"/>
  <c r="BI1014" i="7"/>
  <c r="BI1013" i="7"/>
  <c r="BI1012" i="7"/>
  <c r="BI1011" i="7"/>
  <c r="BI1010" i="7"/>
  <c r="BI1009" i="7"/>
  <c r="BI1008" i="7"/>
  <c r="BI1007" i="7"/>
  <c r="BI1006" i="7"/>
  <c r="BI1005" i="7"/>
  <c r="BI1004" i="7"/>
  <c r="BI1003" i="7"/>
  <c r="BI1002" i="7"/>
  <c r="BI1001" i="7"/>
  <c r="BI1000" i="7"/>
  <c r="BI999" i="7"/>
  <c r="BI998" i="7"/>
  <c r="BI997" i="7"/>
  <c r="BI996" i="7"/>
  <c r="BI995" i="7"/>
  <c r="BI994" i="7"/>
  <c r="BI993" i="7"/>
  <c r="BI992" i="7"/>
  <c r="BI991" i="7"/>
  <c r="BI990" i="7"/>
  <c r="BI989" i="7"/>
  <c r="BI988" i="7"/>
  <c r="BI987" i="7"/>
  <c r="BI986" i="7"/>
  <c r="BI985" i="7"/>
  <c r="BI984" i="7"/>
  <c r="BI983" i="7"/>
  <c r="BI982" i="7"/>
  <c r="BI981" i="7"/>
  <c r="BI980" i="7"/>
  <c r="BI979" i="7"/>
  <c r="BI978" i="7"/>
  <c r="BI977" i="7"/>
  <c r="BI976" i="7"/>
  <c r="BI975" i="7"/>
  <c r="BI974" i="7"/>
  <c r="BI973" i="7"/>
  <c r="BI972" i="7"/>
  <c r="BI971" i="7"/>
  <c r="BI970" i="7"/>
  <c r="BI969" i="7"/>
  <c r="BI968" i="7"/>
  <c r="BI967" i="7"/>
  <c r="BI966" i="7"/>
  <c r="BI965" i="7"/>
  <c r="BI964" i="7"/>
  <c r="BI963" i="7"/>
  <c r="BI962" i="7"/>
  <c r="BI961" i="7"/>
  <c r="BI960" i="7"/>
  <c r="BI959" i="7"/>
  <c r="BI958" i="7"/>
  <c r="BI957" i="7"/>
  <c r="BI956" i="7"/>
  <c r="BI955" i="7"/>
  <c r="BI954" i="7"/>
  <c r="BI953" i="7"/>
  <c r="BI952" i="7"/>
  <c r="BI951" i="7"/>
  <c r="BI950" i="7"/>
  <c r="BI949" i="7"/>
  <c r="BI948" i="7"/>
  <c r="BI947" i="7"/>
  <c r="BI946" i="7"/>
  <c r="BI945" i="7"/>
  <c r="BI944" i="7"/>
  <c r="BI943" i="7"/>
  <c r="BI942" i="7"/>
  <c r="BI941" i="7"/>
  <c r="BI940" i="7"/>
  <c r="BI939" i="7"/>
  <c r="BI938" i="7"/>
  <c r="BI937" i="7"/>
  <c r="BI936" i="7"/>
  <c r="BI935" i="7"/>
  <c r="BI934" i="7"/>
  <c r="BI933" i="7"/>
  <c r="BI932" i="7"/>
  <c r="BI931" i="7"/>
  <c r="BI930" i="7"/>
  <c r="BI929" i="7"/>
  <c r="BI928" i="7"/>
  <c r="BI927" i="7"/>
  <c r="BI926" i="7"/>
  <c r="BI925" i="7"/>
  <c r="BI924" i="7"/>
  <c r="BI923" i="7"/>
  <c r="BI922" i="7"/>
  <c r="BI921" i="7"/>
  <c r="BI920" i="7"/>
  <c r="BI919" i="7"/>
  <c r="BI918" i="7"/>
  <c r="BI917" i="7"/>
  <c r="BI916" i="7"/>
  <c r="BI915" i="7"/>
  <c r="BI914" i="7"/>
  <c r="BI913" i="7"/>
  <c r="BI912" i="7"/>
  <c r="BI911" i="7"/>
  <c r="BI910" i="7"/>
  <c r="BI909" i="7"/>
  <c r="BI908" i="7"/>
  <c r="BI907" i="7"/>
  <c r="BI906" i="7"/>
  <c r="BI905" i="7"/>
  <c r="BI904" i="7"/>
  <c r="BI903" i="7"/>
  <c r="BI902" i="7"/>
  <c r="BI901" i="7"/>
  <c r="BI900" i="7"/>
  <c r="BI899" i="7"/>
  <c r="BI898" i="7"/>
  <c r="BI897" i="7"/>
  <c r="BI896" i="7"/>
  <c r="BI895" i="7"/>
  <c r="BI894" i="7"/>
  <c r="BI893" i="7"/>
  <c r="BI892" i="7"/>
  <c r="BI891" i="7"/>
  <c r="BI890" i="7"/>
  <c r="BI889" i="7"/>
  <c r="BI888" i="7"/>
  <c r="BI887" i="7"/>
  <c r="BI886" i="7"/>
  <c r="BI885" i="7"/>
  <c r="BI884" i="7"/>
  <c r="BI883" i="7"/>
  <c r="BI882" i="7"/>
  <c r="BI881" i="7"/>
  <c r="BI880" i="7"/>
  <c r="BI879" i="7"/>
  <c r="BI878" i="7"/>
  <c r="BI877" i="7"/>
  <c r="BI876" i="7"/>
  <c r="BI875" i="7"/>
  <c r="BI874" i="7"/>
  <c r="BI873" i="7"/>
  <c r="BI872" i="7"/>
  <c r="BI871" i="7"/>
  <c r="BI870" i="7"/>
  <c r="BI869" i="7"/>
  <c r="BI868" i="7"/>
  <c r="BI867" i="7"/>
  <c r="BI866" i="7"/>
  <c r="BI865" i="7"/>
  <c r="BI864" i="7"/>
  <c r="BI863" i="7"/>
  <c r="BI862" i="7"/>
  <c r="BI861" i="7"/>
  <c r="BI860" i="7"/>
  <c r="BI859" i="7"/>
  <c r="BI858" i="7"/>
  <c r="BI857" i="7"/>
  <c r="BI856" i="7"/>
  <c r="BI855" i="7"/>
  <c r="BI854" i="7"/>
  <c r="BI853" i="7"/>
  <c r="BI852" i="7"/>
  <c r="BI851" i="7"/>
  <c r="BI850" i="7"/>
  <c r="BI849" i="7"/>
  <c r="BI848" i="7"/>
  <c r="BI847" i="7"/>
  <c r="BI846" i="7"/>
  <c r="BI845" i="7"/>
  <c r="BI844" i="7"/>
  <c r="BI843" i="7"/>
  <c r="BI842" i="7"/>
  <c r="BI841" i="7"/>
  <c r="BI840" i="7"/>
  <c r="BI839" i="7"/>
  <c r="BI838" i="7"/>
  <c r="BI837" i="7"/>
  <c r="BI836" i="7"/>
  <c r="BI835" i="7"/>
  <c r="BI834" i="7"/>
  <c r="BI833" i="7"/>
  <c r="BI832" i="7"/>
  <c r="BI831" i="7"/>
  <c r="BI830" i="7"/>
  <c r="BI829" i="7"/>
  <c r="BI828" i="7"/>
  <c r="BI827" i="7"/>
  <c r="BI826" i="7"/>
  <c r="BI825" i="7"/>
  <c r="BI824" i="7"/>
  <c r="BI823" i="7"/>
  <c r="BI822" i="7"/>
  <c r="BI821" i="7"/>
  <c r="BI820" i="7"/>
  <c r="BI819" i="7"/>
  <c r="BI818" i="7"/>
  <c r="BI817" i="7"/>
  <c r="BI816" i="7"/>
  <c r="BI815" i="7"/>
  <c r="BI814" i="7"/>
  <c r="BI813" i="7"/>
  <c r="BI812" i="7"/>
  <c r="BI811" i="7"/>
  <c r="BI810" i="7"/>
  <c r="BI809" i="7"/>
  <c r="BI808" i="7"/>
  <c r="BI807" i="7"/>
  <c r="BI806" i="7"/>
  <c r="BI805" i="7"/>
  <c r="BI804" i="7"/>
  <c r="BI803" i="7"/>
  <c r="BI802" i="7"/>
  <c r="BI801" i="7"/>
  <c r="BI800" i="7"/>
  <c r="BI799" i="7"/>
  <c r="BI798" i="7"/>
  <c r="BI797" i="7"/>
  <c r="BI796" i="7"/>
  <c r="BI795" i="7"/>
  <c r="BI794" i="7"/>
  <c r="BI793" i="7"/>
  <c r="BI792" i="7"/>
  <c r="BI791" i="7"/>
  <c r="BI790" i="7"/>
  <c r="BI789" i="7"/>
  <c r="BI788" i="7"/>
  <c r="BI787" i="7"/>
  <c r="BI786" i="7"/>
  <c r="BI785" i="7"/>
  <c r="BI784" i="7"/>
  <c r="BI783" i="7"/>
  <c r="BI782" i="7"/>
  <c r="BI781" i="7"/>
  <c r="BI780" i="7"/>
  <c r="BI779" i="7"/>
  <c r="BI778" i="7"/>
  <c r="BI777" i="7"/>
  <c r="BI776" i="7"/>
  <c r="BI775" i="7"/>
  <c r="BI774" i="7"/>
  <c r="BI773" i="7"/>
  <c r="BI772" i="7"/>
  <c r="BI771" i="7"/>
  <c r="BI770" i="7"/>
  <c r="BI769" i="7"/>
  <c r="BI768" i="7"/>
  <c r="BI767" i="7"/>
  <c r="BI766" i="7"/>
  <c r="BI765" i="7"/>
  <c r="BI764" i="7"/>
  <c r="BI763" i="7"/>
  <c r="BI762" i="7"/>
  <c r="BI761" i="7"/>
  <c r="BI760" i="7"/>
  <c r="BI759" i="7"/>
  <c r="BI758" i="7"/>
  <c r="BI757" i="7"/>
  <c r="BI756" i="7"/>
  <c r="BI755" i="7"/>
  <c r="BI754" i="7"/>
  <c r="BI753" i="7"/>
  <c r="BI752" i="7"/>
  <c r="BI751" i="7"/>
  <c r="BI750" i="7"/>
  <c r="BI749" i="7"/>
  <c r="BI748" i="7"/>
  <c r="BI747" i="7"/>
  <c r="BI746" i="7"/>
  <c r="BI745" i="7"/>
  <c r="BI744" i="7"/>
  <c r="BI743" i="7"/>
  <c r="BI742" i="7"/>
  <c r="BI741" i="7"/>
  <c r="BI740" i="7"/>
  <c r="BI739" i="7"/>
  <c r="BI738" i="7"/>
  <c r="BI737" i="7"/>
  <c r="BI736" i="7"/>
  <c r="BI735" i="7"/>
  <c r="BI734" i="7"/>
  <c r="BI733" i="7"/>
  <c r="BI732" i="7"/>
  <c r="BI731" i="7"/>
  <c r="BI730" i="7"/>
  <c r="BI729" i="7"/>
  <c r="BI728" i="7"/>
  <c r="BI727" i="7"/>
  <c r="BI726" i="7"/>
  <c r="BI725" i="7"/>
  <c r="BI724" i="7"/>
  <c r="BI723" i="7"/>
  <c r="BI722" i="7"/>
  <c r="BI721" i="7"/>
  <c r="BI720" i="7"/>
  <c r="BI719" i="7"/>
  <c r="BI718" i="7"/>
  <c r="BI717" i="7"/>
  <c r="BI716" i="7"/>
  <c r="BI715" i="7"/>
  <c r="BI714" i="7"/>
  <c r="BI713" i="7"/>
  <c r="BI712" i="7"/>
  <c r="BI711" i="7"/>
  <c r="BI710" i="7"/>
  <c r="BI709" i="7"/>
  <c r="BI708" i="7"/>
  <c r="BI707" i="7"/>
  <c r="BI706" i="7"/>
  <c r="BI705" i="7"/>
  <c r="BI704" i="7"/>
  <c r="BI703" i="7"/>
  <c r="BI702" i="7"/>
  <c r="BI701" i="7"/>
  <c r="BI700" i="7"/>
  <c r="BI699" i="7"/>
  <c r="BI698" i="7"/>
  <c r="BI697" i="7"/>
  <c r="BI696" i="7"/>
  <c r="BI695" i="7"/>
  <c r="BI694" i="7"/>
  <c r="BI693" i="7"/>
  <c r="BI692" i="7"/>
  <c r="BI691" i="7"/>
  <c r="BI690" i="7"/>
  <c r="BI689" i="7"/>
  <c r="BI688" i="7"/>
  <c r="BI687" i="7"/>
  <c r="BI686" i="7"/>
  <c r="BI685" i="7"/>
  <c r="BI684" i="7"/>
  <c r="BI683" i="7"/>
  <c r="BI682" i="7"/>
  <c r="BI681" i="7"/>
  <c r="BI680" i="7"/>
  <c r="BI679" i="7"/>
  <c r="BI678" i="7"/>
  <c r="BI677" i="7"/>
  <c r="BI676" i="7"/>
  <c r="BI675" i="7"/>
  <c r="BI674" i="7"/>
  <c r="BI673" i="7"/>
  <c r="BI672" i="7"/>
  <c r="BI671" i="7"/>
  <c r="BI670" i="7"/>
  <c r="BI669" i="7"/>
  <c r="BI668" i="7"/>
  <c r="BI667" i="7"/>
  <c r="BI666" i="7"/>
  <c r="BI665" i="7"/>
  <c r="BI664" i="7"/>
  <c r="BI663" i="7"/>
  <c r="BI662" i="7"/>
  <c r="BI661" i="7"/>
  <c r="BI660" i="7"/>
  <c r="BI659" i="7"/>
  <c r="BI658" i="7"/>
  <c r="BI657" i="7"/>
  <c r="BI656" i="7"/>
  <c r="BI655" i="7"/>
  <c r="BI654" i="7"/>
  <c r="BI653" i="7"/>
  <c r="BI652" i="7"/>
  <c r="BI651" i="7"/>
  <c r="BI650" i="7"/>
  <c r="BI649" i="7"/>
  <c r="BI648" i="7"/>
  <c r="BI647" i="7"/>
  <c r="BI646" i="7"/>
  <c r="BI645" i="7"/>
  <c r="BI644" i="7"/>
  <c r="BI643" i="7"/>
  <c r="BI642" i="7"/>
  <c r="BI641" i="7"/>
  <c r="BI640" i="7"/>
  <c r="BI639" i="7"/>
  <c r="BI638" i="7"/>
  <c r="BI637" i="7"/>
  <c r="BI636" i="7"/>
  <c r="BI635" i="7"/>
  <c r="BI634" i="7"/>
  <c r="BI633" i="7"/>
  <c r="BI632" i="7"/>
  <c r="BI631" i="7"/>
  <c r="BI630" i="7"/>
  <c r="BI629" i="7"/>
  <c r="BI628" i="7"/>
  <c r="BI627" i="7"/>
  <c r="BI626" i="7"/>
  <c r="BI625" i="7"/>
  <c r="BI624" i="7"/>
  <c r="BI623" i="7"/>
  <c r="BI622" i="7"/>
  <c r="BI621" i="7"/>
  <c r="BI620" i="7"/>
  <c r="BI619" i="7"/>
  <c r="BI618" i="7"/>
  <c r="BI617" i="7"/>
  <c r="BI616" i="7"/>
  <c r="BI615" i="7"/>
  <c r="BI614" i="7"/>
  <c r="BI613" i="7"/>
  <c r="BI612" i="7"/>
  <c r="BI611" i="7"/>
  <c r="BI610" i="7"/>
  <c r="BI609" i="7"/>
  <c r="BI608" i="7"/>
  <c r="BI607" i="7"/>
  <c r="BI606" i="7"/>
  <c r="BI605" i="7"/>
  <c r="BI604" i="7"/>
  <c r="BI603" i="7"/>
  <c r="BI602" i="7"/>
  <c r="BI601" i="7"/>
  <c r="BI600" i="7"/>
  <c r="BI599" i="7"/>
  <c r="BI598" i="7"/>
  <c r="BI597" i="7"/>
  <c r="BI596" i="7"/>
  <c r="BI595" i="7"/>
  <c r="BI594" i="7"/>
  <c r="BI593" i="7"/>
  <c r="BI592" i="7"/>
  <c r="BI591" i="7"/>
  <c r="BI590" i="7"/>
  <c r="BI589" i="7"/>
  <c r="BI588" i="7"/>
  <c r="BI587" i="7"/>
  <c r="BI586" i="7"/>
  <c r="BI585" i="7"/>
  <c r="BI584" i="7"/>
  <c r="BI583" i="7"/>
  <c r="BI582" i="7"/>
  <c r="BI581" i="7"/>
  <c r="BI580" i="7"/>
  <c r="BI579" i="7"/>
  <c r="BI578" i="7"/>
  <c r="BI577" i="7"/>
  <c r="BI576" i="7"/>
  <c r="BI575" i="7"/>
  <c r="BI574" i="7"/>
  <c r="BI573" i="7"/>
  <c r="BI572" i="7"/>
  <c r="BI571" i="7"/>
  <c r="BI570" i="7"/>
  <c r="BI569" i="7"/>
  <c r="BI568" i="7"/>
  <c r="BI567" i="7"/>
  <c r="BI566" i="7"/>
  <c r="BI565" i="7"/>
  <c r="BI564" i="7"/>
  <c r="BI563" i="7"/>
  <c r="BI562" i="7"/>
  <c r="BI561" i="7"/>
  <c r="BI560" i="7"/>
  <c r="BI559" i="7"/>
  <c r="BI558" i="7"/>
  <c r="BI557" i="7"/>
  <c r="BI556" i="7"/>
  <c r="BI555" i="7"/>
  <c r="BI554" i="7"/>
  <c r="BI553" i="7"/>
  <c r="BI552" i="7"/>
  <c r="BI551" i="7"/>
  <c r="BI550" i="7"/>
  <c r="BI549" i="7"/>
  <c r="BI548" i="7"/>
  <c r="BI547" i="7"/>
  <c r="BI546" i="7"/>
  <c r="BI545" i="7"/>
  <c r="BI544" i="7"/>
  <c r="BI543" i="7"/>
  <c r="BI542" i="7"/>
  <c r="BI541" i="7"/>
  <c r="BI540" i="7"/>
  <c r="BI539" i="7"/>
  <c r="BI538" i="7"/>
  <c r="BI537" i="7"/>
  <c r="BI536" i="7"/>
  <c r="BI535" i="7"/>
  <c r="BI534" i="7"/>
  <c r="BI533" i="7"/>
  <c r="BI532" i="7"/>
  <c r="BI531" i="7"/>
  <c r="BI530" i="7"/>
  <c r="BI529" i="7"/>
  <c r="BI528" i="7"/>
  <c r="BI527" i="7"/>
  <c r="BI526" i="7"/>
  <c r="BI525" i="7"/>
  <c r="BI524" i="7"/>
  <c r="BI523" i="7"/>
  <c r="BI522" i="7"/>
  <c r="BI521" i="7"/>
  <c r="BI520" i="7"/>
  <c r="BI519" i="7"/>
  <c r="BI518" i="7"/>
  <c r="BI517" i="7"/>
  <c r="BI516" i="7"/>
  <c r="BI515" i="7"/>
  <c r="BI514" i="7"/>
  <c r="BI513" i="7"/>
  <c r="BI512" i="7"/>
  <c r="BI511" i="7"/>
  <c r="BI510" i="7"/>
  <c r="BI509" i="7"/>
  <c r="BI508" i="7"/>
  <c r="BI507" i="7"/>
  <c r="BI506" i="7"/>
  <c r="BI505" i="7"/>
  <c r="BI504" i="7"/>
  <c r="BI503" i="7"/>
  <c r="BI502" i="7"/>
  <c r="BI501" i="7"/>
  <c r="BI500" i="7"/>
  <c r="BI499" i="7"/>
  <c r="BI498" i="7"/>
  <c r="BI497" i="7"/>
  <c r="BI496" i="7"/>
  <c r="BI495" i="7"/>
  <c r="BI494" i="7"/>
  <c r="BI493" i="7"/>
  <c r="BI492" i="7"/>
  <c r="BI491" i="7"/>
  <c r="BI490" i="7"/>
  <c r="BI489" i="7"/>
  <c r="BI488" i="7"/>
  <c r="BI487" i="7"/>
  <c r="BI486" i="7"/>
  <c r="BI485" i="7"/>
  <c r="BI484" i="7"/>
  <c r="BI483" i="7"/>
  <c r="BI482" i="7"/>
  <c r="BI481" i="7"/>
  <c r="BI480" i="7"/>
  <c r="BI479" i="7"/>
  <c r="BI478" i="7"/>
  <c r="BI477" i="7"/>
  <c r="BI476" i="7"/>
  <c r="BI475" i="7"/>
  <c r="BI474" i="7"/>
  <c r="BI473" i="7"/>
  <c r="BI472" i="7"/>
  <c r="BI471" i="7"/>
  <c r="BI470" i="7"/>
  <c r="BI469" i="7"/>
  <c r="BI468" i="7"/>
  <c r="BI467" i="7"/>
  <c r="BI466" i="7"/>
  <c r="BI465" i="7"/>
  <c r="BI464" i="7"/>
  <c r="BI463" i="7"/>
  <c r="BI462" i="7"/>
  <c r="BI461" i="7"/>
  <c r="BI460" i="7"/>
  <c r="BI459" i="7"/>
  <c r="BI458" i="7"/>
  <c r="BI457" i="7"/>
  <c r="BI456" i="7"/>
  <c r="BI455" i="7"/>
  <c r="BI454" i="7"/>
  <c r="BI453" i="7"/>
  <c r="BI452" i="7"/>
  <c r="BI451" i="7"/>
  <c r="BI450" i="7"/>
  <c r="BI449" i="7"/>
  <c r="BI448" i="7"/>
  <c r="BI447" i="7"/>
  <c r="BI446" i="7"/>
  <c r="BI445" i="7"/>
  <c r="BI444" i="7"/>
  <c r="BI443" i="7"/>
  <c r="BI442" i="7"/>
  <c r="BI441" i="7"/>
  <c r="BI440" i="7"/>
  <c r="BI439" i="7"/>
  <c r="BI438" i="7"/>
  <c r="BI437" i="7"/>
  <c r="BI436" i="7"/>
  <c r="BI435" i="7"/>
  <c r="BI434" i="7"/>
  <c r="BI433" i="7"/>
  <c r="BI432" i="7"/>
  <c r="BI431" i="7"/>
  <c r="BI430" i="7"/>
  <c r="BI429" i="7"/>
  <c r="BI428" i="7"/>
  <c r="BI427" i="7"/>
  <c r="BI426" i="7"/>
  <c r="BI425" i="7"/>
  <c r="BI424" i="7"/>
  <c r="BI423" i="7"/>
  <c r="BI422" i="7"/>
  <c r="BI421" i="7"/>
  <c r="BI420" i="7"/>
  <c r="BI419" i="7"/>
  <c r="BI418" i="7"/>
  <c r="BI417" i="7"/>
  <c r="BI416" i="7"/>
  <c r="BI415" i="7"/>
  <c r="BI414" i="7"/>
  <c r="BI413" i="7"/>
  <c r="BI412" i="7"/>
  <c r="BI411" i="7"/>
  <c r="BI410" i="7"/>
  <c r="BI409" i="7"/>
  <c r="BI408" i="7"/>
  <c r="BI407" i="7"/>
  <c r="BI406" i="7"/>
  <c r="BI405" i="7"/>
  <c r="BI404" i="7"/>
  <c r="BI403" i="7"/>
  <c r="BI402" i="7"/>
  <c r="BI401" i="7"/>
  <c r="BI400" i="7"/>
  <c r="BI399" i="7"/>
  <c r="BI398" i="7"/>
  <c r="BI397" i="7"/>
  <c r="BI396" i="7"/>
  <c r="BI395" i="7"/>
  <c r="BI394" i="7"/>
  <c r="BI393" i="7"/>
  <c r="BI392" i="7"/>
  <c r="BI391" i="7"/>
  <c r="BI390" i="7"/>
  <c r="BI389" i="7"/>
  <c r="BI388" i="7"/>
  <c r="BI387" i="7"/>
  <c r="BI386" i="7"/>
  <c r="BI385" i="7"/>
  <c r="BI384" i="7"/>
  <c r="BI383" i="7"/>
  <c r="BI382" i="7"/>
  <c r="BI381" i="7"/>
  <c r="BI380" i="7"/>
  <c r="BI379" i="7"/>
  <c r="BI378" i="7"/>
  <c r="BI377" i="7"/>
  <c r="BI376" i="7"/>
  <c r="BI375" i="7"/>
  <c r="BI374" i="7"/>
  <c r="BI373" i="7"/>
  <c r="BI372" i="7"/>
  <c r="BI371" i="7"/>
  <c r="BI370" i="7"/>
  <c r="BI369" i="7"/>
  <c r="BI368" i="7"/>
  <c r="BI367" i="7"/>
  <c r="BI366" i="7"/>
  <c r="BI365" i="7"/>
  <c r="BI364" i="7"/>
  <c r="BI363" i="7"/>
  <c r="BI362" i="7"/>
  <c r="BI361" i="7"/>
  <c r="BI360" i="7"/>
  <c r="BI359" i="7"/>
  <c r="BI358" i="7"/>
  <c r="BI357" i="7"/>
  <c r="BI356" i="7"/>
  <c r="BI355" i="7"/>
  <c r="BI354" i="7"/>
  <c r="BI353" i="7"/>
  <c r="BI352" i="7"/>
  <c r="BI351" i="7"/>
  <c r="BI350" i="7"/>
  <c r="BI349" i="7"/>
  <c r="BI348" i="7"/>
  <c r="BI347" i="7"/>
  <c r="BI346" i="7"/>
  <c r="BI345" i="7"/>
  <c r="BI344" i="7"/>
  <c r="BI343" i="7"/>
  <c r="BI342" i="7"/>
  <c r="BI341" i="7"/>
  <c r="BI340" i="7"/>
  <c r="BI339" i="7"/>
  <c r="BI338" i="7"/>
  <c r="BI337" i="7"/>
  <c r="BI336" i="7"/>
  <c r="BI335" i="7"/>
  <c r="BI334" i="7"/>
  <c r="BI333" i="7"/>
  <c r="BI332" i="7"/>
  <c r="BI331" i="7"/>
  <c r="BI330" i="7"/>
  <c r="BI329" i="7"/>
  <c r="BI328" i="7"/>
  <c r="BI327" i="7"/>
  <c r="BI326" i="7"/>
  <c r="BI325" i="7"/>
  <c r="BI324" i="7"/>
  <c r="BI323" i="7"/>
  <c r="BI322" i="7"/>
  <c r="BI321" i="7"/>
  <c r="BI320" i="7"/>
  <c r="BI319" i="7"/>
  <c r="BI318" i="7"/>
  <c r="BI317" i="7"/>
  <c r="BI316" i="7"/>
  <c r="BI315" i="7"/>
  <c r="BI314" i="7"/>
  <c r="BI313" i="7"/>
  <c r="BI312" i="7"/>
  <c r="BI311" i="7"/>
  <c r="BI310" i="7"/>
  <c r="BI309" i="7"/>
  <c r="BI308" i="7"/>
  <c r="BI307" i="7"/>
  <c r="BI306" i="7"/>
  <c r="BI305" i="7"/>
  <c r="BI304" i="7"/>
  <c r="BI303" i="7"/>
  <c r="BI302" i="7"/>
  <c r="BI301" i="7"/>
  <c r="BI300" i="7"/>
  <c r="BI299" i="7"/>
  <c r="BI298" i="7"/>
  <c r="BI297" i="7"/>
  <c r="BI296" i="7"/>
  <c r="BI295" i="7"/>
  <c r="BI294" i="7"/>
  <c r="BI293" i="7"/>
  <c r="BI292" i="7"/>
  <c r="BI291" i="7"/>
  <c r="BI290" i="7"/>
  <c r="BI289" i="7"/>
  <c r="BI288" i="7"/>
  <c r="BI287" i="7"/>
  <c r="BI286" i="7"/>
  <c r="BI285" i="7"/>
  <c r="BI284" i="7"/>
  <c r="BI283" i="7"/>
  <c r="BI282" i="7"/>
  <c r="BI281" i="7"/>
  <c r="BI280" i="7"/>
  <c r="BI279" i="7"/>
  <c r="BI278" i="7"/>
  <c r="BI277" i="7"/>
  <c r="BI276" i="7"/>
  <c r="BI275" i="7"/>
  <c r="BI274" i="7"/>
  <c r="BI273" i="7"/>
  <c r="BI272" i="7"/>
  <c r="BI271" i="7"/>
  <c r="BI270" i="7"/>
  <c r="BI269" i="7"/>
  <c r="BI268" i="7"/>
  <c r="BI267" i="7"/>
  <c r="BI266" i="7"/>
  <c r="BI265" i="7"/>
  <c r="BI264" i="7"/>
  <c r="BI263" i="7"/>
  <c r="BI262" i="7"/>
  <c r="BI261" i="7"/>
  <c r="BI260" i="7"/>
  <c r="BI259" i="7"/>
  <c r="BI258" i="7"/>
  <c r="BI257" i="7"/>
  <c r="BI256" i="7"/>
  <c r="BI255" i="7"/>
  <c r="BI254" i="7"/>
  <c r="BI253" i="7"/>
  <c r="BI252" i="7"/>
  <c r="BI251" i="7"/>
  <c r="BI250" i="7"/>
  <c r="BI249" i="7"/>
  <c r="BI248" i="7"/>
  <c r="BI247" i="7"/>
  <c r="BI246" i="7"/>
  <c r="BI245" i="7"/>
  <c r="BI244" i="7"/>
  <c r="BI243" i="7"/>
  <c r="BI242" i="7"/>
  <c r="BI241" i="7"/>
  <c r="BI240" i="7"/>
  <c r="BI239" i="7"/>
  <c r="BI238" i="7"/>
  <c r="BI237" i="7"/>
  <c r="BI236" i="7"/>
  <c r="BI235" i="7"/>
  <c r="BI234" i="7"/>
  <c r="BI233" i="7"/>
  <c r="BI232" i="7"/>
  <c r="BI231" i="7"/>
  <c r="BI230" i="7"/>
  <c r="BI229" i="7"/>
  <c r="BI228" i="7"/>
  <c r="BI227" i="7"/>
  <c r="BI226" i="7"/>
  <c r="BI225" i="7"/>
  <c r="BI224" i="7"/>
  <c r="BI223" i="7"/>
  <c r="BI222" i="7"/>
  <c r="BI221" i="7"/>
  <c r="BI220" i="7"/>
  <c r="BI219" i="7"/>
  <c r="BI218" i="7"/>
  <c r="BI217" i="7"/>
  <c r="BI216" i="7"/>
  <c r="BI215" i="7"/>
  <c r="BI214" i="7"/>
  <c r="BI213" i="7"/>
  <c r="BI212" i="7"/>
  <c r="BI211" i="7"/>
  <c r="BI210" i="7"/>
  <c r="BI209" i="7"/>
  <c r="BI208" i="7"/>
  <c r="BI207" i="7"/>
  <c r="BI206" i="7"/>
  <c r="BI205" i="7"/>
  <c r="BI204" i="7"/>
  <c r="BI203" i="7"/>
  <c r="BI202" i="7"/>
  <c r="BI201" i="7"/>
  <c r="BI200" i="7"/>
  <c r="BI199" i="7"/>
  <c r="BI198" i="7"/>
  <c r="BI197" i="7"/>
  <c r="BI196" i="7"/>
  <c r="BI195" i="7"/>
  <c r="BI194" i="7"/>
  <c r="BI193" i="7"/>
  <c r="BI192" i="7"/>
  <c r="BI191" i="7"/>
  <c r="BI190" i="7"/>
  <c r="BI189" i="7"/>
  <c r="BI188" i="7"/>
  <c r="BI187" i="7"/>
  <c r="BI186" i="7"/>
  <c r="BI185" i="7"/>
  <c r="BI184" i="7"/>
  <c r="BI183" i="7"/>
  <c r="BI182" i="7"/>
  <c r="BI181" i="7"/>
  <c r="BI180" i="7"/>
  <c r="BI179" i="7"/>
  <c r="BI178" i="7"/>
  <c r="BI177" i="7"/>
  <c r="BI176" i="7"/>
  <c r="BI175" i="7"/>
  <c r="BI174" i="7"/>
  <c r="BI173" i="7"/>
  <c r="BI172" i="7"/>
  <c r="BI171" i="7"/>
  <c r="BI170" i="7"/>
  <c r="BI169" i="7"/>
  <c r="BI168" i="7"/>
  <c r="BI167" i="7"/>
  <c r="BI166" i="7"/>
  <c r="BI165" i="7"/>
  <c r="BI164" i="7"/>
  <c r="BI163" i="7"/>
  <c r="BI162" i="7"/>
  <c r="BI161" i="7"/>
  <c r="BI160" i="7"/>
  <c r="BI159" i="7"/>
  <c r="BI158" i="7"/>
  <c r="BI157" i="7"/>
  <c r="BI156" i="7"/>
  <c r="BI155" i="7"/>
  <c r="BI154" i="7"/>
  <c r="BI153" i="7"/>
  <c r="BI152" i="7"/>
  <c r="BI151" i="7"/>
  <c r="BI150" i="7"/>
  <c r="BI149" i="7"/>
  <c r="BI148" i="7"/>
  <c r="BI147" i="7"/>
  <c r="BI146" i="7"/>
  <c r="BI145" i="7"/>
  <c r="BI144" i="7"/>
  <c r="BI143" i="7"/>
  <c r="BI142" i="7"/>
  <c r="BI141" i="7"/>
  <c r="BI140" i="7"/>
  <c r="BI139" i="7"/>
  <c r="BI138" i="7"/>
  <c r="BI137" i="7"/>
  <c r="BI136" i="7"/>
  <c r="BI135" i="7"/>
  <c r="BI134" i="7"/>
  <c r="BI133" i="7"/>
  <c r="BI132" i="7"/>
  <c r="BI131" i="7"/>
  <c r="BI130" i="7"/>
  <c r="BI129" i="7"/>
  <c r="BI128" i="7"/>
  <c r="BI127" i="7"/>
  <c r="BI126" i="7"/>
  <c r="BI125" i="7"/>
  <c r="BI124" i="7"/>
  <c r="BI123" i="7"/>
  <c r="BI122" i="7"/>
  <c r="BI121" i="7"/>
  <c r="BI120" i="7"/>
  <c r="BI119" i="7"/>
  <c r="BI118" i="7"/>
  <c r="BI117" i="7"/>
  <c r="BI116" i="7"/>
  <c r="BI115" i="7"/>
  <c r="BI114" i="7"/>
  <c r="BI113" i="7"/>
  <c r="BI112" i="7"/>
  <c r="BI111" i="7"/>
  <c r="BI110" i="7"/>
  <c r="BI109" i="7"/>
  <c r="BI108" i="7"/>
  <c r="BI107" i="7"/>
  <c r="BI106" i="7"/>
  <c r="BI105" i="7"/>
  <c r="BI104" i="7"/>
  <c r="BI103" i="7"/>
  <c r="BI102" i="7"/>
  <c r="BI101" i="7"/>
  <c r="BI100" i="7"/>
  <c r="BI99" i="7"/>
  <c r="BI98" i="7"/>
  <c r="BI97" i="7"/>
  <c r="BI96" i="7"/>
  <c r="BI95" i="7"/>
  <c r="BI94" i="7"/>
  <c r="BI93" i="7"/>
  <c r="BI92" i="7"/>
  <c r="BI91" i="7"/>
  <c r="BI90" i="7"/>
  <c r="BI89" i="7"/>
  <c r="BI88" i="7"/>
  <c r="BI87" i="7"/>
  <c r="BI86" i="7"/>
  <c r="BI85" i="7"/>
  <c r="BI84" i="7"/>
  <c r="BI83" i="7"/>
  <c r="BI82" i="7"/>
  <c r="BI81" i="7"/>
  <c r="BI80" i="7"/>
  <c r="BI79" i="7"/>
  <c r="BI78" i="7"/>
  <c r="BI77" i="7"/>
  <c r="BI76" i="7"/>
  <c r="BI75" i="7"/>
  <c r="BI74" i="7"/>
  <c r="BI73" i="7"/>
  <c r="BI72" i="7"/>
  <c r="BI71" i="7"/>
  <c r="BI70" i="7"/>
  <c r="BI69" i="7"/>
  <c r="BI68" i="7"/>
  <c r="BI67" i="7"/>
  <c r="BI66" i="7"/>
  <c r="BI65" i="7"/>
  <c r="BI64" i="7"/>
  <c r="BI63" i="7"/>
  <c r="BI62" i="7"/>
  <c r="BI61" i="7"/>
  <c r="BI60" i="7"/>
  <c r="BI59" i="7"/>
  <c r="BI58" i="7"/>
  <c r="BI57" i="7"/>
  <c r="BI56" i="7"/>
  <c r="BI55" i="7"/>
  <c r="BI54" i="7"/>
  <c r="BI53" i="7"/>
  <c r="BI52" i="7"/>
  <c r="BI51" i="7"/>
  <c r="BI50" i="7"/>
  <c r="BI49" i="7"/>
  <c r="BI48" i="7"/>
  <c r="BI47" i="7"/>
  <c r="BI46" i="7"/>
  <c r="BI45" i="7"/>
  <c r="BI44" i="7"/>
  <c r="BI43" i="7"/>
  <c r="BI42" i="7"/>
  <c r="BI41" i="7"/>
  <c r="BI40" i="7"/>
  <c r="BI39" i="7"/>
  <c r="BI38" i="7"/>
  <c r="BI37" i="7"/>
  <c r="BI36" i="7"/>
  <c r="BI35" i="7"/>
  <c r="BI34" i="7"/>
  <c r="BI33" i="7"/>
  <c r="BI32" i="7"/>
  <c r="BI31" i="7"/>
  <c r="BI30" i="7"/>
  <c r="BI29" i="7"/>
  <c r="BI28" i="7"/>
  <c r="BI27" i="7"/>
  <c r="BI26" i="7"/>
  <c r="BI25" i="7"/>
  <c r="BI24" i="7"/>
  <c r="BI23" i="7"/>
  <c r="BI22" i="7"/>
  <c r="BI21" i="7"/>
  <c r="BI20" i="7"/>
  <c r="BI19" i="7"/>
  <c r="BI18" i="7"/>
  <c r="BI17" i="7"/>
  <c r="BI16" i="7"/>
  <c r="BI15" i="7"/>
  <c r="BI14" i="7"/>
  <c r="BI13" i="7"/>
  <c r="BI12" i="7"/>
  <c r="BI11" i="7"/>
  <c r="BI10" i="7"/>
  <c r="BI9" i="7"/>
  <c r="BI8" i="7"/>
  <c r="BI7" i="7"/>
  <c r="BI6" i="7"/>
  <c r="BI5" i="7"/>
  <c r="BI4" i="7"/>
  <c r="BI3" i="7"/>
  <c r="BI2" i="7"/>
  <c r="G78" i="8"/>
  <c r="G77" i="8"/>
  <c r="G76" i="8"/>
  <c r="G75" i="8"/>
  <c r="G74" i="8"/>
  <c r="G73" i="8"/>
  <c r="G72" i="8"/>
  <c r="G71" i="8"/>
  <c r="G70" i="8"/>
  <c r="G69" i="8"/>
  <c r="G68" i="8"/>
  <c r="G67" i="8"/>
  <c r="G66" i="8"/>
  <c r="G65" i="8"/>
  <c r="G64" i="8"/>
  <c r="G63" i="8"/>
  <c r="G62" i="8"/>
  <c r="G61" i="8"/>
  <c r="G60" i="8"/>
  <c r="G59" i="8"/>
  <c r="G58" i="8"/>
  <c r="S66" i="15" s="1"/>
  <c r="G57" i="8"/>
  <c r="S67" i="15" s="1"/>
  <c r="G56" i="8"/>
  <c r="S64" i="15" s="1"/>
  <c r="G55" i="8"/>
  <c r="S65" i="15" s="1"/>
  <c r="G54" i="8"/>
  <c r="G53" i="8"/>
  <c r="S57" i="15" s="1"/>
  <c r="G52" i="8"/>
  <c r="S60" i="15" s="1"/>
  <c r="G51" i="8"/>
  <c r="S59" i="15" s="1"/>
  <c r="G50" i="8"/>
  <c r="S63" i="15" s="1"/>
  <c r="G49" i="8"/>
  <c r="S61" i="15" s="1"/>
  <c r="G48" i="8"/>
  <c r="S58" i="15" s="1"/>
  <c r="G47" i="8"/>
  <c r="S54" i="15" s="1"/>
  <c r="G46" i="8"/>
  <c r="S56" i="15" s="1"/>
  <c r="G45" i="8"/>
  <c r="S55" i="15" s="1"/>
  <c r="G44" i="8"/>
  <c r="S62" i="15" s="1"/>
  <c r="G43" i="8"/>
  <c r="G42" i="8"/>
  <c r="S50" i="15" s="1"/>
  <c r="G41" i="8"/>
  <c r="S48" i="15" s="1"/>
  <c r="G40" i="8"/>
  <c r="S51" i="15" s="1"/>
  <c r="G39" i="8"/>
  <c r="S49" i="15" s="1"/>
  <c r="G38" i="8"/>
  <c r="S52" i="15" s="1"/>
  <c r="G37" i="8"/>
  <c r="S53" i="15" s="1"/>
  <c r="G36" i="8"/>
  <c r="G35" i="8"/>
  <c r="S43" i="15" s="1"/>
  <c r="G34" i="8"/>
  <c r="S47" i="15" s="1"/>
  <c r="G33" i="8"/>
  <c r="S40" i="15" s="1"/>
  <c r="G32" i="8"/>
  <c r="G31" i="8"/>
  <c r="S42" i="15" s="1"/>
  <c r="G30" i="8"/>
  <c r="S41" i="15" s="1"/>
  <c r="G29" i="8"/>
  <c r="S39" i="15" s="1"/>
  <c r="G28" i="8"/>
  <c r="S45" i="15" s="1"/>
  <c r="G27" i="8"/>
  <c r="G26" i="8"/>
  <c r="S33" i="15" s="1"/>
  <c r="G25" i="8"/>
  <c r="S36" i="15" s="1"/>
  <c r="G24" i="8"/>
  <c r="S37" i="15" s="1"/>
  <c r="G23" i="8"/>
  <c r="S35" i="15" s="1"/>
  <c r="G22" i="8"/>
  <c r="S38" i="15" s="1"/>
  <c r="G21" i="8"/>
  <c r="G20" i="8"/>
  <c r="S34" i="15" s="1"/>
  <c r="G19" i="8"/>
  <c r="G10" i="8"/>
  <c r="G9" i="8"/>
  <c r="G8" i="8"/>
  <c r="G7" i="8"/>
  <c r="G6" i="8"/>
  <c r="G5" i="8"/>
  <c r="AI56" i="3"/>
  <c r="AH56" i="3"/>
  <c r="AG56" i="3"/>
  <c r="AF56" i="3"/>
  <c r="I82" i="4" s="1"/>
  <c r="AE56" i="3"/>
  <c r="AD56" i="3"/>
  <c r="AC56" i="3"/>
  <c r="AB56" i="3"/>
  <c r="AA56" i="3"/>
  <c r="O96" i="2" s="1"/>
  <c r="Z56" i="3"/>
  <c r="P82" i="4" s="1"/>
  <c r="Y56" i="3"/>
  <c r="O82" i="4" s="1"/>
  <c r="X56" i="3"/>
  <c r="N82" i="4" s="1"/>
  <c r="W56" i="3"/>
  <c r="V56" i="3"/>
  <c r="U56" i="3"/>
  <c r="T56" i="3"/>
  <c r="S56" i="3"/>
  <c r="R56" i="3"/>
  <c r="Q56" i="3"/>
  <c r="P56" i="3"/>
  <c r="M82" i="4" s="1"/>
  <c r="O56" i="3"/>
  <c r="N56" i="3"/>
  <c r="M56" i="3"/>
  <c r="L56" i="3"/>
  <c r="L82" i="4" s="1"/>
  <c r="K56" i="3"/>
  <c r="K82" i="4" s="1"/>
  <c r="J56" i="3"/>
  <c r="G96" i="2" s="1"/>
  <c r="I56" i="3"/>
  <c r="F82" i="4" s="1"/>
  <c r="H56" i="3"/>
  <c r="G56" i="3"/>
  <c r="F56" i="3"/>
  <c r="E56" i="3"/>
  <c r="D96" i="2" s="1"/>
  <c r="D56" i="3"/>
  <c r="AI55" i="3"/>
  <c r="AH55" i="3"/>
  <c r="AG55" i="3"/>
  <c r="AF55" i="3"/>
  <c r="R95" i="2" s="1"/>
  <c r="AE55" i="3"/>
  <c r="AD55" i="3"/>
  <c r="AC55" i="3"/>
  <c r="AB55" i="3"/>
  <c r="AA55" i="3"/>
  <c r="G81" i="4" s="1"/>
  <c r="Z55" i="3"/>
  <c r="P81" i="4" s="1"/>
  <c r="Y55" i="3"/>
  <c r="L95" i="2" s="1"/>
  <c r="X55" i="3"/>
  <c r="K95" i="2" s="1"/>
  <c r="W55" i="3"/>
  <c r="V55" i="3"/>
  <c r="U55" i="3"/>
  <c r="T55" i="3"/>
  <c r="S55" i="3"/>
  <c r="R55" i="3"/>
  <c r="Q55" i="3"/>
  <c r="P55" i="3"/>
  <c r="J95" i="2" s="1"/>
  <c r="O55" i="3"/>
  <c r="N55" i="3"/>
  <c r="M55" i="3"/>
  <c r="L55" i="3"/>
  <c r="L81" i="4" s="1"/>
  <c r="K55" i="3"/>
  <c r="K81" i="4" s="1"/>
  <c r="J55" i="3"/>
  <c r="G95" i="2" s="1"/>
  <c r="I55" i="3"/>
  <c r="F81" i="4" s="1"/>
  <c r="H55" i="3"/>
  <c r="G55" i="3"/>
  <c r="F55" i="3"/>
  <c r="E55" i="3"/>
  <c r="D81" i="4" s="1"/>
  <c r="D55" i="3"/>
  <c r="AI54" i="3"/>
  <c r="AH54" i="3"/>
  <c r="AG54" i="3"/>
  <c r="AF54" i="3"/>
  <c r="I80" i="4" s="1"/>
  <c r="AE54" i="3"/>
  <c r="AD54" i="3"/>
  <c r="AC54" i="3"/>
  <c r="AB54" i="3"/>
  <c r="AA54" i="3"/>
  <c r="O94" i="2" s="1"/>
  <c r="Z54" i="3"/>
  <c r="P80" i="4" s="1"/>
  <c r="Y54" i="3"/>
  <c r="L94" i="2" s="1"/>
  <c r="X54" i="3"/>
  <c r="N80" i="4" s="1"/>
  <c r="W54" i="3"/>
  <c r="V54" i="3"/>
  <c r="U54" i="3"/>
  <c r="T54" i="3"/>
  <c r="S54" i="3"/>
  <c r="R54" i="3"/>
  <c r="Q54" i="3"/>
  <c r="P54" i="3"/>
  <c r="M80" i="4" s="1"/>
  <c r="O54" i="3"/>
  <c r="N54" i="3"/>
  <c r="M54" i="3"/>
  <c r="L54" i="3"/>
  <c r="L80" i="4" s="1"/>
  <c r="K54" i="3"/>
  <c r="H94" i="2" s="1"/>
  <c r="J54" i="3"/>
  <c r="G94" i="2" s="1"/>
  <c r="I54" i="3"/>
  <c r="F80" i="4" s="1"/>
  <c r="H54" i="3"/>
  <c r="G54" i="3"/>
  <c r="F54" i="3"/>
  <c r="E54" i="3"/>
  <c r="D94" i="2" s="1"/>
  <c r="D54" i="3"/>
  <c r="AI53" i="3"/>
  <c r="AH53" i="3"/>
  <c r="AG53" i="3"/>
  <c r="AF53" i="3"/>
  <c r="AE53" i="3"/>
  <c r="AD53" i="3"/>
  <c r="AC53" i="3"/>
  <c r="AB53" i="3"/>
  <c r="AA53" i="3"/>
  <c r="O93" i="2" s="1"/>
  <c r="Z53" i="3"/>
  <c r="P79" i="4" s="1"/>
  <c r="Y53" i="3"/>
  <c r="O79" i="4" s="1"/>
  <c r="X53" i="3"/>
  <c r="N79" i="4" s="1"/>
  <c r="W53" i="3"/>
  <c r="V53" i="3"/>
  <c r="U53" i="3"/>
  <c r="T53" i="3"/>
  <c r="S53" i="3"/>
  <c r="R53" i="3"/>
  <c r="Q53" i="3"/>
  <c r="P53" i="3"/>
  <c r="J93" i="2" s="1"/>
  <c r="O53" i="3"/>
  <c r="N53" i="3"/>
  <c r="M53" i="3"/>
  <c r="L53" i="3"/>
  <c r="L79" i="4" s="1"/>
  <c r="K53" i="3"/>
  <c r="H93" i="2" s="1"/>
  <c r="J53" i="3"/>
  <c r="J79" i="4" s="1"/>
  <c r="I53" i="3"/>
  <c r="F93" i="2" s="1"/>
  <c r="H53" i="3"/>
  <c r="G53" i="3"/>
  <c r="F53" i="3"/>
  <c r="E53" i="3"/>
  <c r="D79" i="4" s="1"/>
  <c r="D53" i="3"/>
  <c r="AI52" i="3"/>
  <c r="AH52" i="3"/>
  <c r="AG52" i="3"/>
  <c r="AF52" i="3"/>
  <c r="I78" i="4" s="1"/>
  <c r="AE52" i="3"/>
  <c r="AD52" i="3"/>
  <c r="AC52" i="3"/>
  <c r="AB52" i="3"/>
  <c r="AA52" i="3"/>
  <c r="G78" i="4" s="1"/>
  <c r="Z52" i="3"/>
  <c r="N92" i="2" s="1"/>
  <c r="Y52" i="3"/>
  <c r="O78" i="4" s="1"/>
  <c r="X52" i="3"/>
  <c r="N78" i="4" s="1"/>
  <c r="W52" i="3"/>
  <c r="V52" i="3"/>
  <c r="U52" i="3"/>
  <c r="T52" i="3"/>
  <c r="S52" i="3"/>
  <c r="R52" i="3"/>
  <c r="Q52" i="3"/>
  <c r="P52" i="3"/>
  <c r="M78" i="4" s="1"/>
  <c r="M67" i="15" s="1"/>
  <c r="O52" i="3"/>
  <c r="N52" i="3"/>
  <c r="M52" i="3"/>
  <c r="L52" i="3"/>
  <c r="I92" i="2" s="1"/>
  <c r="K52" i="3"/>
  <c r="K78" i="4" s="1"/>
  <c r="J52" i="3"/>
  <c r="G92" i="2" s="1"/>
  <c r="I52" i="3"/>
  <c r="F78" i="4" s="1"/>
  <c r="F67" i="15" s="1"/>
  <c r="H52" i="3"/>
  <c r="G52" i="3"/>
  <c r="F52" i="3"/>
  <c r="E52" i="3"/>
  <c r="D78" i="4" s="1"/>
  <c r="D52" i="3"/>
  <c r="AI51" i="3"/>
  <c r="AH51" i="3"/>
  <c r="AG51" i="3"/>
  <c r="AF51" i="3"/>
  <c r="R91" i="2" s="1"/>
  <c r="AE51" i="3"/>
  <c r="AD51" i="3"/>
  <c r="AC51" i="3"/>
  <c r="AB51" i="3"/>
  <c r="AA51" i="3"/>
  <c r="O91" i="2" s="1"/>
  <c r="Z51" i="3"/>
  <c r="N91" i="2" s="1"/>
  <c r="Y51" i="3"/>
  <c r="O77" i="4" s="1"/>
  <c r="O66" i="15" s="1"/>
  <c r="X51" i="3"/>
  <c r="N77" i="4" s="1"/>
  <c r="W51" i="3"/>
  <c r="V51" i="3"/>
  <c r="U51" i="3"/>
  <c r="T51" i="3"/>
  <c r="S51" i="3"/>
  <c r="R51" i="3"/>
  <c r="Q51" i="3"/>
  <c r="P51" i="3"/>
  <c r="M77" i="4" s="1"/>
  <c r="M66" i="15" s="1"/>
  <c r="O51" i="3"/>
  <c r="N51" i="3"/>
  <c r="M51" i="3"/>
  <c r="L51" i="3"/>
  <c r="K51" i="3"/>
  <c r="H91" i="2" s="1"/>
  <c r="J51" i="3"/>
  <c r="J77" i="4" s="1"/>
  <c r="I51" i="3"/>
  <c r="F91" i="2" s="1"/>
  <c r="H51" i="3"/>
  <c r="G51" i="3"/>
  <c r="F51" i="3"/>
  <c r="E51" i="3"/>
  <c r="D91" i="2" s="1"/>
  <c r="D51" i="3"/>
  <c r="AI50" i="3"/>
  <c r="AH50" i="3"/>
  <c r="AG50" i="3"/>
  <c r="AF50" i="3"/>
  <c r="I76" i="4" s="1"/>
  <c r="AE50" i="3"/>
  <c r="AD50" i="3"/>
  <c r="AC50" i="3"/>
  <c r="AB50" i="3"/>
  <c r="AA50" i="3"/>
  <c r="G76" i="4" s="1"/>
  <c r="Z50" i="3"/>
  <c r="P76" i="4" s="1"/>
  <c r="P65" i="15" s="1"/>
  <c r="Y50" i="3"/>
  <c r="O76" i="4" s="1"/>
  <c r="O65" i="15" s="1"/>
  <c r="X50" i="3"/>
  <c r="W50" i="3"/>
  <c r="V50" i="3"/>
  <c r="U50" i="3"/>
  <c r="T50" i="3"/>
  <c r="S50" i="3"/>
  <c r="R50" i="3"/>
  <c r="Q50" i="3"/>
  <c r="P50" i="3"/>
  <c r="M76" i="4" s="1"/>
  <c r="O50" i="3"/>
  <c r="N50" i="3"/>
  <c r="M50" i="3"/>
  <c r="L50" i="3"/>
  <c r="K50" i="3"/>
  <c r="H90" i="2" s="1"/>
  <c r="J50" i="3"/>
  <c r="G90" i="2" s="1"/>
  <c r="I50" i="3"/>
  <c r="F76" i="4" s="1"/>
  <c r="H50" i="3"/>
  <c r="G50" i="3"/>
  <c r="F50" i="3"/>
  <c r="E50" i="3"/>
  <c r="D76" i="4" s="1"/>
  <c r="D65" i="15" s="1"/>
  <c r="D50" i="3"/>
  <c r="AI49" i="3"/>
  <c r="AH49" i="3"/>
  <c r="AG49" i="3"/>
  <c r="AF49" i="3"/>
  <c r="R89" i="2" s="1"/>
  <c r="AE49" i="3"/>
  <c r="AD49" i="3"/>
  <c r="AC49" i="3"/>
  <c r="AB49" i="3"/>
  <c r="AA49" i="3"/>
  <c r="O89" i="2" s="1"/>
  <c r="Z49" i="3"/>
  <c r="P75" i="4" s="1"/>
  <c r="Y49" i="3"/>
  <c r="L89" i="2" s="1"/>
  <c r="X49" i="3"/>
  <c r="N75" i="4" s="1"/>
  <c r="W49" i="3"/>
  <c r="V49" i="3"/>
  <c r="U49" i="3"/>
  <c r="T49" i="3"/>
  <c r="S49" i="3"/>
  <c r="R49" i="3"/>
  <c r="Q49" i="3"/>
  <c r="P49" i="3"/>
  <c r="J89" i="2" s="1"/>
  <c r="O49" i="3"/>
  <c r="N49" i="3"/>
  <c r="M49" i="3"/>
  <c r="L49" i="3"/>
  <c r="L75" i="4" s="1"/>
  <c r="L64" i="15" s="1"/>
  <c r="K49" i="3"/>
  <c r="K75" i="4" s="1"/>
  <c r="J49" i="3"/>
  <c r="J75" i="4" s="1"/>
  <c r="I49" i="3"/>
  <c r="F75" i="4" s="1"/>
  <c r="F64" i="15" s="1"/>
  <c r="H49" i="3"/>
  <c r="G49" i="3"/>
  <c r="F49" i="3"/>
  <c r="E49" i="3"/>
  <c r="D49" i="3"/>
  <c r="AI48" i="3"/>
  <c r="AH48" i="3"/>
  <c r="AG48" i="3"/>
  <c r="AF48" i="3"/>
  <c r="AE48" i="3"/>
  <c r="AD48" i="3"/>
  <c r="AC48" i="3"/>
  <c r="AB48" i="3"/>
  <c r="AA48" i="3"/>
  <c r="O88" i="2" s="1"/>
  <c r="Z48" i="3"/>
  <c r="P74" i="4" s="1"/>
  <c r="Y48" i="3"/>
  <c r="L88" i="2" s="1"/>
  <c r="X48" i="3"/>
  <c r="N74" i="4" s="1"/>
  <c r="W48" i="3"/>
  <c r="V48" i="3"/>
  <c r="U48" i="3"/>
  <c r="T48" i="3"/>
  <c r="S48" i="3"/>
  <c r="R48" i="3"/>
  <c r="Q48" i="3"/>
  <c r="P48" i="3"/>
  <c r="M74" i="4" s="1"/>
  <c r="O48" i="3"/>
  <c r="N48" i="3"/>
  <c r="M48" i="3"/>
  <c r="L48" i="3"/>
  <c r="K48" i="3"/>
  <c r="K74" i="4" s="1"/>
  <c r="J48" i="3"/>
  <c r="G88" i="2" s="1"/>
  <c r="I48" i="3"/>
  <c r="F74" i="4" s="1"/>
  <c r="H48" i="3"/>
  <c r="G48" i="3"/>
  <c r="F48" i="3"/>
  <c r="E48" i="3"/>
  <c r="D74" i="4" s="1"/>
  <c r="D48" i="3"/>
  <c r="AI47" i="3"/>
  <c r="AH47" i="3"/>
  <c r="AG47" i="3"/>
  <c r="AF47" i="3"/>
  <c r="I73" i="4" s="1"/>
  <c r="AE47" i="3"/>
  <c r="AD47" i="3"/>
  <c r="AC47" i="3"/>
  <c r="AB47" i="3"/>
  <c r="AA47" i="3"/>
  <c r="O87" i="2" s="1"/>
  <c r="Z47" i="3"/>
  <c r="P73" i="4" s="1"/>
  <c r="Y47" i="3"/>
  <c r="O73" i="4" s="1"/>
  <c r="X47" i="3"/>
  <c r="N73" i="4" s="1"/>
  <c r="N63" i="15" s="1"/>
  <c r="W47" i="3"/>
  <c r="V47" i="3"/>
  <c r="U47" i="3"/>
  <c r="T47" i="3"/>
  <c r="S47" i="3"/>
  <c r="R47" i="3"/>
  <c r="Q47" i="3"/>
  <c r="P47" i="3"/>
  <c r="O47" i="3"/>
  <c r="N47" i="3"/>
  <c r="M47" i="3"/>
  <c r="L47" i="3"/>
  <c r="L73" i="4" s="1"/>
  <c r="K47" i="3"/>
  <c r="H87" i="2" s="1"/>
  <c r="J47" i="3"/>
  <c r="J73" i="4" s="1"/>
  <c r="I47" i="3"/>
  <c r="F73" i="4" s="1"/>
  <c r="F63" i="15" s="1"/>
  <c r="H47" i="3"/>
  <c r="G47" i="3"/>
  <c r="F47" i="3"/>
  <c r="E47" i="3"/>
  <c r="D87" i="2" s="1"/>
  <c r="D47" i="3"/>
  <c r="AI46" i="3"/>
  <c r="AH46" i="3"/>
  <c r="AG46" i="3"/>
  <c r="AF46" i="3"/>
  <c r="I72" i="4" s="1"/>
  <c r="I62" i="15" s="1"/>
  <c r="AE46" i="3"/>
  <c r="AD46" i="3"/>
  <c r="AC46" i="3"/>
  <c r="AB46" i="3"/>
  <c r="AA46" i="3"/>
  <c r="G72" i="4" s="1"/>
  <c r="G62" i="15" s="1"/>
  <c r="Z46" i="3"/>
  <c r="N86" i="2" s="1"/>
  <c r="Y46" i="3"/>
  <c r="L86" i="2" s="1"/>
  <c r="X46" i="3"/>
  <c r="W46" i="3"/>
  <c r="V46" i="3"/>
  <c r="U46" i="3"/>
  <c r="T46" i="3"/>
  <c r="S46" i="3"/>
  <c r="R46" i="3"/>
  <c r="Q46" i="3"/>
  <c r="P46" i="3"/>
  <c r="M72" i="4" s="1"/>
  <c r="M62" i="15" s="1"/>
  <c r="O46" i="3"/>
  <c r="N46" i="3"/>
  <c r="M46" i="3"/>
  <c r="L46" i="3"/>
  <c r="I86" i="2" s="1"/>
  <c r="K46" i="3"/>
  <c r="K72" i="4" s="1"/>
  <c r="K62" i="15" s="1"/>
  <c r="J46" i="3"/>
  <c r="J72" i="4" s="1"/>
  <c r="J62" i="15" s="1"/>
  <c r="I46" i="3"/>
  <c r="F72" i="4" s="1"/>
  <c r="F62" i="15" s="1"/>
  <c r="H46" i="3"/>
  <c r="G46" i="3"/>
  <c r="F46" i="3"/>
  <c r="E46" i="3"/>
  <c r="D72" i="4" s="1"/>
  <c r="D62" i="15" s="1"/>
  <c r="D46" i="3"/>
  <c r="AI45" i="3"/>
  <c r="AH45" i="3"/>
  <c r="AG45" i="3"/>
  <c r="AF45" i="3"/>
  <c r="AE45" i="3"/>
  <c r="AD45" i="3"/>
  <c r="AC45" i="3"/>
  <c r="AB45" i="3"/>
  <c r="AA45" i="3"/>
  <c r="O85" i="2" s="1"/>
  <c r="Z45" i="3"/>
  <c r="N85" i="2" s="1"/>
  <c r="Y45" i="3"/>
  <c r="O71" i="4" s="1"/>
  <c r="O61" i="15" s="1"/>
  <c r="X45" i="3"/>
  <c r="N71" i="4" s="1"/>
  <c r="N61" i="15" s="1"/>
  <c r="W45" i="3"/>
  <c r="V45" i="3"/>
  <c r="U45" i="3"/>
  <c r="T45" i="3"/>
  <c r="S45" i="3"/>
  <c r="R45" i="3"/>
  <c r="Q45" i="3"/>
  <c r="P45" i="3"/>
  <c r="J85" i="2" s="1"/>
  <c r="O45" i="3"/>
  <c r="N45" i="3"/>
  <c r="M45" i="3"/>
  <c r="L45" i="3"/>
  <c r="L71" i="4" s="1"/>
  <c r="L61" i="15" s="1"/>
  <c r="K45" i="3"/>
  <c r="K71" i="4" s="1"/>
  <c r="K61" i="15" s="1"/>
  <c r="J45" i="3"/>
  <c r="G85" i="2" s="1"/>
  <c r="I45" i="3"/>
  <c r="F85" i="2" s="1"/>
  <c r="H45" i="3"/>
  <c r="G45" i="3"/>
  <c r="F45" i="3"/>
  <c r="E45" i="3"/>
  <c r="D85" i="2" s="1"/>
  <c r="D45" i="3"/>
  <c r="AI44" i="3"/>
  <c r="AH44" i="3"/>
  <c r="AG44" i="3"/>
  <c r="AF44" i="3"/>
  <c r="I70" i="4" s="1"/>
  <c r="AE44" i="3"/>
  <c r="AD44" i="3"/>
  <c r="AC44" i="3"/>
  <c r="AB44" i="3"/>
  <c r="AA44" i="3"/>
  <c r="G70" i="4" s="1"/>
  <c r="Z44" i="3"/>
  <c r="N84" i="2" s="1"/>
  <c r="Y44" i="3"/>
  <c r="L84" i="2" s="1"/>
  <c r="X44" i="3"/>
  <c r="N70" i="4" s="1"/>
  <c r="W44" i="3"/>
  <c r="V44" i="3"/>
  <c r="U44" i="3"/>
  <c r="T44" i="3"/>
  <c r="S44" i="3"/>
  <c r="R44" i="3"/>
  <c r="Q44" i="3"/>
  <c r="P44" i="3"/>
  <c r="M70" i="4" s="1"/>
  <c r="O44" i="3"/>
  <c r="N44" i="3"/>
  <c r="M44" i="3"/>
  <c r="L44" i="3"/>
  <c r="K44" i="3"/>
  <c r="H84" i="2" s="1"/>
  <c r="J44" i="3"/>
  <c r="G84" i="2" s="1"/>
  <c r="I44" i="3"/>
  <c r="F70" i="4" s="1"/>
  <c r="H44" i="3"/>
  <c r="G44" i="3"/>
  <c r="F44" i="3"/>
  <c r="E44" i="3"/>
  <c r="D84" i="2" s="1"/>
  <c r="D44" i="3"/>
  <c r="AI43" i="3"/>
  <c r="AH43" i="3"/>
  <c r="AG43" i="3"/>
  <c r="AF43" i="3"/>
  <c r="I69" i="4" s="1"/>
  <c r="I60" i="15" s="1"/>
  <c r="AE43" i="3"/>
  <c r="AD43" i="3"/>
  <c r="AC43" i="3"/>
  <c r="AB43" i="3"/>
  <c r="AA43" i="3"/>
  <c r="G69" i="4" s="1"/>
  <c r="G60" i="15" s="1"/>
  <c r="Z43" i="3"/>
  <c r="P69" i="4" s="1"/>
  <c r="Y43" i="3"/>
  <c r="O69" i="4" s="1"/>
  <c r="X43" i="3"/>
  <c r="K83" i="2" s="1"/>
  <c r="W43" i="3"/>
  <c r="V43" i="3"/>
  <c r="U43" i="3"/>
  <c r="T43" i="3"/>
  <c r="S43" i="3"/>
  <c r="R43" i="3"/>
  <c r="Q43" i="3"/>
  <c r="P43" i="3"/>
  <c r="M69" i="4" s="1"/>
  <c r="M60" i="15" s="1"/>
  <c r="O43" i="3"/>
  <c r="N43" i="3"/>
  <c r="M43" i="3"/>
  <c r="L43" i="3"/>
  <c r="K43" i="3"/>
  <c r="H83" i="2" s="1"/>
  <c r="J43" i="3"/>
  <c r="J69" i="4" s="1"/>
  <c r="I43" i="3"/>
  <c r="F69" i="4" s="1"/>
  <c r="F60" i="15" s="1"/>
  <c r="H43" i="3"/>
  <c r="G43" i="3"/>
  <c r="F43" i="3"/>
  <c r="E43" i="3"/>
  <c r="D69" i="4" s="1"/>
  <c r="D43" i="3"/>
  <c r="AI42" i="3"/>
  <c r="AH42" i="3"/>
  <c r="AG42" i="3"/>
  <c r="AF42" i="3"/>
  <c r="I68" i="4" s="1"/>
  <c r="I59" i="15" s="1"/>
  <c r="AE42" i="3"/>
  <c r="AD42" i="3"/>
  <c r="AC42" i="3"/>
  <c r="AB42" i="3"/>
  <c r="AA42" i="3"/>
  <c r="O82" i="2" s="1"/>
  <c r="Z42" i="3"/>
  <c r="N82" i="2" s="1"/>
  <c r="Y42" i="3"/>
  <c r="O68" i="4" s="1"/>
  <c r="O59" i="15" s="1"/>
  <c r="X42" i="3"/>
  <c r="W42" i="3"/>
  <c r="V42" i="3"/>
  <c r="U42" i="3"/>
  <c r="T42" i="3"/>
  <c r="S42" i="3"/>
  <c r="R42" i="3"/>
  <c r="Q42" i="3"/>
  <c r="P42" i="3"/>
  <c r="M68" i="4" s="1"/>
  <c r="M59" i="15" s="1"/>
  <c r="O42" i="3"/>
  <c r="N42" i="3"/>
  <c r="M42" i="3"/>
  <c r="L42" i="3"/>
  <c r="I82" i="2" s="1"/>
  <c r="K42" i="3"/>
  <c r="K68" i="4" s="1"/>
  <c r="K59" i="15" s="1"/>
  <c r="J42" i="3"/>
  <c r="G82" i="2" s="1"/>
  <c r="I42" i="3"/>
  <c r="F68" i="4" s="1"/>
  <c r="F59" i="15" s="1"/>
  <c r="H42" i="3"/>
  <c r="G42" i="3"/>
  <c r="F42" i="3"/>
  <c r="E42" i="3"/>
  <c r="D82" i="2" s="1"/>
  <c r="D42" i="3"/>
  <c r="AI41" i="3"/>
  <c r="AH41" i="3"/>
  <c r="AG41" i="3"/>
  <c r="AF41" i="3"/>
  <c r="R81" i="2" s="1"/>
  <c r="AE41" i="3"/>
  <c r="AD41" i="3"/>
  <c r="AC41" i="3"/>
  <c r="AB41" i="3"/>
  <c r="AA41" i="3"/>
  <c r="G67" i="4" s="1"/>
  <c r="G58" i="15" s="1"/>
  <c r="Z41" i="3"/>
  <c r="N81" i="2" s="1"/>
  <c r="Y41" i="3"/>
  <c r="O67" i="4" s="1"/>
  <c r="O58" i="15" s="1"/>
  <c r="X41" i="3"/>
  <c r="N67" i="4" s="1"/>
  <c r="N58" i="15" s="1"/>
  <c r="W41" i="3"/>
  <c r="V41" i="3"/>
  <c r="U41" i="3"/>
  <c r="T41" i="3"/>
  <c r="S41" i="3"/>
  <c r="R41" i="3"/>
  <c r="Q41" i="3"/>
  <c r="P41" i="3"/>
  <c r="O41" i="3"/>
  <c r="N41" i="3"/>
  <c r="M41" i="3"/>
  <c r="L41" i="3"/>
  <c r="L67" i="4" s="1"/>
  <c r="L58" i="15" s="1"/>
  <c r="K41" i="3"/>
  <c r="H81" i="2" s="1"/>
  <c r="J41" i="3"/>
  <c r="G81" i="2" s="1"/>
  <c r="I41" i="3"/>
  <c r="F81" i="2" s="1"/>
  <c r="H41" i="3"/>
  <c r="G41" i="3"/>
  <c r="F41" i="3"/>
  <c r="E41" i="3"/>
  <c r="D67" i="4" s="1"/>
  <c r="D58" i="15" s="1"/>
  <c r="D41" i="3"/>
  <c r="AI40" i="3"/>
  <c r="AH40" i="3"/>
  <c r="AG40" i="3"/>
  <c r="AF40" i="3"/>
  <c r="I66" i="4" s="1"/>
  <c r="I57" i="15" s="1"/>
  <c r="AE40" i="3"/>
  <c r="AD40" i="3"/>
  <c r="AC40" i="3"/>
  <c r="AB40" i="3"/>
  <c r="AA40" i="3"/>
  <c r="O80" i="2" s="1"/>
  <c r="Z40" i="3"/>
  <c r="N80" i="2" s="1"/>
  <c r="Y40" i="3"/>
  <c r="O66" i="4" s="1"/>
  <c r="O57" i="15" s="1"/>
  <c r="X40" i="3"/>
  <c r="N66" i="4" s="1"/>
  <c r="N57" i="15" s="1"/>
  <c r="W40" i="3"/>
  <c r="V40" i="3"/>
  <c r="U40" i="3"/>
  <c r="T40" i="3"/>
  <c r="S40" i="3"/>
  <c r="R40" i="3"/>
  <c r="Q40" i="3"/>
  <c r="P40" i="3"/>
  <c r="M66" i="4" s="1"/>
  <c r="M57" i="15" s="1"/>
  <c r="O40" i="3"/>
  <c r="N40" i="3"/>
  <c r="M40" i="3"/>
  <c r="L40" i="3"/>
  <c r="K40" i="3"/>
  <c r="K66" i="4" s="1"/>
  <c r="K57" i="15" s="1"/>
  <c r="J40" i="3"/>
  <c r="G80" i="2" s="1"/>
  <c r="I40" i="3"/>
  <c r="F80" i="2" s="1"/>
  <c r="H40" i="3"/>
  <c r="G40" i="3"/>
  <c r="F40" i="3"/>
  <c r="E40" i="3"/>
  <c r="D80" i="2" s="1"/>
  <c r="D40" i="3"/>
  <c r="AI39" i="3"/>
  <c r="AH39" i="3"/>
  <c r="AG39" i="3"/>
  <c r="AF39" i="3"/>
  <c r="I65" i="4" s="1"/>
  <c r="I56" i="15" s="1"/>
  <c r="AE39" i="3"/>
  <c r="AD39" i="3"/>
  <c r="AC39" i="3"/>
  <c r="AB39" i="3"/>
  <c r="AA39" i="3"/>
  <c r="G65" i="4" s="1"/>
  <c r="G56" i="15" s="1"/>
  <c r="Z39" i="3"/>
  <c r="P65" i="4" s="1"/>
  <c r="P56" i="15" s="1"/>
  <c r="Y39" i="3"/>
  <c r="O65" i="4" s="1"/>
  <c r="O56" i="15" s="1"/>
  <c r="X39" i="3"/>
  <c r="W39" i="3"/>
  <c r="V39" i="3"/>
  <c r="U39" i="3"/>
  <c r="T39" i="3"/>
  <c r="S39" i="3"/>
  <c r="R39" i="3"/>
  <c r="Q39" i="3"/>
  <c r="P39" i="3"/>
  <c r="M65" i="4" s="1"/>
  <c r="M56" i="15" s="1"/>
  <c r="O39" i="3"/>
  <c r="N39" i="3"/>
  <c r="M39" i="3"/>
  <c r="L39" i="3"/>
  <c r="L65" i="4" s="1"/>
  <c r="L56" i="15" s="1"/>
  <c r="K39" i="3"/>
  <c r="H79" i="2" s="1"/>
  <c r="J39" i="3"/>
  <c r="J65" i="4" s="1"/>
  <c r="J56" i="15" s="1"/>
  <c r="I39" i="3"/>
  <c r="F79" i="2" s="1"/>
  <c r="H39" i="3"/>
  <c r="G39" i="3"/>
  <c r="F39" i="3"/>
  <c r="E39" i="3"/>
  <c r="D65" i="4" s="1"/>
  <c r="D56" i="15" s="1"/>
  <c r="D39" i="3"/>
  <c r="AI38" i="3"/>
  <c r="AH38" i="3"/>
  <c r="AG38" i="3"/>
  <c r="AF38" i="3"/>
  <c r="I64" i="4" s="1"/>
  <c r="I55" i="15" s="1"/>
  <c r="AE38" i="3"/>
  <c r="AD38" i="3"/>
  <c r="AC38" i="3"/>
  <c r="AB38" i="3"/>
  <c r="AA38" i="3"/>
  <c r="G64" i="4" s="1"/>
  <c r="G55" i="15" s="1"/>
  <c r="Z38" i="3"/>
  <c r="N78" i="2" s="1"/>
  <c r="Y38" i="3"/>
  <c r="O64" i="4" s="1"/>
  <c r="O55" i="15" s="1"/>
  <c r="X38" i="3"/>
  <c r="W38" i="3"/>
  <c r="V38" i="3"/>
  <c r="U38" i="3"/>
  <c r="T38" i="3"/>
  <c r="S38" i="3"/>
  <c r="R38" i="3"/>
  <c r="Q38" i="3"/>
  <c r="P38" i="3"/>
  <c r="O38" i="3"/>
  <c r="N38" i="3"/>
  <c r="M38" i="3"/>
  <c r="L38" i="3"/>
  <c r="L64" i="4" s="1"/>
  <c r="L55" i="15" s="1"/>
  <c r="K38" i="3"/>
  <c r="H78" i="2" s="1"/>
  <c r="J38" i="3"/>
  <c r="J64" i="4" s="1"/>
  <c r="J55" i="15" s="1"/>
  <c r="I38" i="3"/>
  <c r="F78" i="2" s="1"/>
  <c r="H38" i="3"/>
  <c r="G38" i="3"/>
  <c r="F38" i="3"/>
  <c r="E38" i="3"/>
  <c r="D78" i="2" s="1"/>
  <c r="D38" i="3"/>
  <c r="AI37" i="3"/>
  <c r="AH37" i="3"/>
  <c r="AG37" i="3"/>
  <c r="AF37" i="3"/>
  <c r="AE37" i="3"/>
  <c r="AD37" i="3"/>
  <c r="AC37" i="3"/>
  <c r="AB37" i="3"/>
  <c r="AA37" i="3"/>
  <c r="O77" i="2" s="1"/>
  <c r="Z37" i="3"/>
  <c r="P63" i="4" s="1"/>
  <c r="P54" i="15" s="1"/>
  <c r="Y37" i="3"/>
  <c r="O63" i="4" s="1"/>
  <c r="O54" i="15" s="1"/>
  <c r="X37" i="3"/>
  <c r="N63" i="4" s="1"/>
  <c r="N54" i="15" s="1"/>
  <c r="W37" i="3"/>
  <c r="V37" i="3"/>
  <c r="U37" i="3"/>
  <c r="T37" i="3"/>
  <c r="S37" i="3"/>
  <c r="R37" i="3"/>
  <c r="Q37" i="3"/>
  <c r="P37" i="3"/>
  <c r="J77" i="2" s="1"/>
  <c r="O37" i="3"/>
  <c r="N37" i="3"/>
  <c r="M37" i="3"/>
  <c r="L37" i="3"/>
  <c r="K37" i="3"/>
  <c r="H77" i="2" s="1"/>
  <c r="J37" i="3"/>
  <c r="J63" i="4" s="1"/>
  <c r="J54" i="15" s="1"/>
  <c r="I37" i="3"/>
  <c r="F77" i="2" s="1"/>
  <c r="H37" i="3"/>
  <c r="G37" i="3"/>
  <c r="F37" i="3"/>
  <c r="E37" i="3"/>
  <c r="D63" i="4" s="1"/>
  <c r="D54" i="15" s="1"/>
  <c r="D37" i="3"/>
  <c r="AI36" i="3"/>
  <c r="AH36" i="3"/>
  <c r="AG36" i="3"/>
  <c r="AF36" i="3"/>
  <c r="I62" i="4" s="1"/>
  <c r="AE36" i="3"/>
  <c r="AD36" i="3"/>
  <c r="AC36" i="3"/>
  <c r="AB36" i="3"/>
  <c r="AA36" i="3"/>
  <c r="O76" i="2" s="1"/>
  <c r="Z36" i="3"/>
  <c r="N76" i="2" s="1"/>
  <c r="Y36" i="3"/>
  <c r="L76" i="2" s="1"/>
  <c r="X36" i="3"/>
  <c r="N62" i="4" s="1"/>
  <c r="W36" i="3"/>
  <c r="V36" i="3"/>
  <c r="U36" i="3"/>
  <c r="T36" i="3"/>
  <c r="S36" i="3"/>
  <c r="R36" i="3"/>
  <c r="Q36" i="3"/>
  <c r="P36" i="3"/>
  <c r="O36" i="3"/>
  <c r="N36" i="3"/>
  <c r="M36" i="3"/>
  <c r="L36" i="3"/>
  <c r="I76" i="2" s="1"/>
  <c r="K36" i="3"/>
  <c r="K62" i="4" s="1"/>
  <c r="J36" i="3"/>
  <c r="J62" i="4" s="1"/>
  <c r="I36" i="3"/>
  <c r="F62" i="4" s="1"/>
  <c r="H36" i="3"/>
  <c r="G36" i="3"/>
  <c r="F36" i="3"/>
  <c r="E36" i="3"/>
  <c r="D76" i="2" s="1"/>
  <c r="D36" i="3"/>
  <c r="AI35" i="3"/>
  <c r="AH35" i="3"/>
  <c r="AG35" i="3"/>
  <c r="AF35" i="3"/>
  <c r="R75" i="2" s="1"/>
  <c r="AE35" i="3"/>
  <c r="AD35" i="3"/>
  <c r="AC35" i="3"/>
  <c r="AB35" i="3"/>
  <c r="AA35" i="3"/>
  <c r="G61" i="4" s="1"/>
  <c r="Z35" i="3"/>
  <c r="Y35" i="3"/>
  <c r="L75" i="2" s="1"/>
  <c r="X35" i="3"/>
  <c r="N61" i="4" s="1"/>
  <c r="W35" i="3"/>
  <c r="V35" i="3"/>
  <c r="U35" i="3"/>
  <c r="T35" i="3"/>
  <c r="S35" i="3"/>
  <c r="R35" i="3"/>
  <c r="Q35" i="3"/>
  <c r="P35" i="3"/>
  <c r="M61" i="4" s="1"/>
  <c r="O35" i="3"/>
  <c r="N35" i="3"/>
  <c r="M35" i="3"/>
  <c r="L35" i="3"/>
  <c r="L61" i="4" s="1"/>
  <c r="K35" i="3"/>
  <c r="K61" i="4" s="1"/>
  <c r="J35" i="3"/>
  <c r="G75" i="2" s="1"/>
  <c r="I35" i="3"/>
  <c r="F61" i="4" s="1"/>
  <c r="H35" i="3"/>
  <c r="G35" i="3"/>
  <c r="F35" i="3"/>
  <c r="E35" i="3"/>
  <c r="D75" i="2" s="1"/>
  <c r="D35" i="3"/>
  <c r="AI34" i="3"/>
  <c r="AH34" i="3"/>
  <c r="AG34" i="3"/>
  <c r="AF34" i="3"/>
  <c r="AE34" i="3"/>
  <c r="AD34" i="3"/>
  <c r="AC34" i="3"/>
  <c r="AB34" i="3"/>
  <c r="AA34" i="3"/>
  <c r="G60" i="4" s="1"/>
  <c r="G52" i="15" s="1"/>
  <c r="Z34" i="3"/>
  <c r="N74" i="2" s="1"/>
  <c r="Y34" i="3"/>
  <c r="O60" i="4" s="1"/>
  <c r="O52" i="15" s="1"/>
  <c r="X34" i="3"/>
  <c r="W34" i="3"/>
  <c r="V34" i="3"/>
  <c r="U34" i="3"/>
  <c r="T34" i="3"/>
  <c r="S34" i="3"/>
  <c r="R34" i="3"/>
  <c r="Q34" i="3"/>
  <c r="P34" i="3"/>
  <c r="O34" i="3"/>
  <c r="N34" i="3"/>
  <c r="M34" i="3"/>
  <c r="L34" i="3"/>
  <c r="I74" i="2" s="1"/>
  <c r="K34" i="3"/>
  <c r="K60" i="4" s="1"/>
  <c r="K52" i="15" s="1"/>
  <c r="J34" i="3"/>
  <c r="J60" i="4" s="1"/>
  <c r="J52" i="15" s="1"/>
  <c r="I34" i="3"/>
  <c r="F74" i="2" s="1"/>
  <c r="H34" i="3"/>
  <c r="G34" i="3"/>
  <c r="F34" i="3"/>
  <c r="E34" i="3"/>
  <c r="D74" i="2" s="1"/>
  <c r="D34" i="3"/>
  <c r="AI33" i="3"/>
  <c r="AH33" i="3"/>
  <c r="AG33" i="3"/>
  <c r="AF33" i="3"/>
  <c r="AE33" i="3"/>
  <c r="AD33" i="3"/>
  <c r="AC33" i="3"/>
  <c r="AB33" i="3"/>
  <c r="AA33" i="3"/>
  <c r="G59" i="4" s="1"/>
  <c r="Z33" i="3"/>
  <c r="N73" i="2" s="1"/>
  <c r="Y33" i="3"/>
  <c r="O59" i="4" s="1"/>
  <c r="X33" i="3"/>
  <c r="K73" i="2" s="1"/>
  <c r="W33" i="3"/>
  <c r="V33" i="3"/>
  <c r="U33" i="3"/>
  <c r="T33" i="3"/>
  <c r="S33" i="3"/>
  <c r="R33" i="3"/>
  <c r="Q33" i="3"/>
  <c r="P33" i="3"/>
  <c r="O33" i="3"/>
  <c r="N33" i="3"/>
  <c r="M33" i="3"/>
  <c r="L33" i="3"/>
  <c r="K33" i="3"/>
  <c r="K59" i="4" s="1"/>
  <c r="J33" i="3"/>
  <c r="J59" i="4" s="1"/>
  <c r="I33" i="3"/>
  <c r="F59" i="4" s="1"/>
  <c r="H33" i="3"/>
  <c r="G33" i="3"/>
  <c r="F33" i="3"/>
  <c r="E33" i="3"/>
  <c r="D59" i="4" s="1"/>
  <c r="D33" i="3"/>
  <c r="AI32" i="3"/>
  <c r="AH32" i="3"/>
  <c r="AG32" i="3"/>
  <c r="AF32" i="3"/>
  <c r="I58" i="4" s="1"/>
  <c r="AE32" i="3"/>
  <c r="AD32" i="3"/>
  <c r="AC32" i="3"/>
  <c r="AB32" i="3"/>
  <c r="AA32" i="3"/>
  <c r="O72" i="2" s="1"/>
  <c r="Z32" i="3"/>
  <c r="P58" i="4" s="1"/>
  <c r="Y32" i="3"/>
  <c r="O58" i="4" s="1"/>
  <c r="X32" i="3"/>
  <c r="W32" i="3"/>
  <c r="V32" i="3"/>
  <c r="U32" i="3"/>
  <c r="T32" i="3"/>
  <c r="S32" i="3"/>
  <c r="R32" i="3"/>
  <c r="Q32" i="3"/>
  <c r="P32" i="3"/>
  <c r="O32" i="3"/>
  <c r="N32" i="3"/>
  <c r="M32" i="3"/>
  <c r="L32" i="3"/>
  <c r="K32" i="3"/>
  <c r="K58" i="4" s="1"/>
  <c r="J32" i="3"/>
  <c r="I32" i="3"/>
  <c r="F58" i="4" s="1"/>
  <c r="H32" i="3"/>
  <c r="G32" i="3"/>
  <c r="F32" i="3"/>
  <c r="E32" i="3"/>
  <c r="D72" i="2" s="1"/>
  <c r="D32" i="3"/>
  <c r="AI31" i="3"/>
  <c r="AH31" i="3"/>
  <c r="AG31" i="3"/>
  <c r="AF31" i="3"/>
  <c r="I57" i="4" s="1"/>
  <c r="AE31" i="3"/>
  <c r="AD31" i="3"/>
  <c r="AC31" i="3"/>
  <c r="AB31" i="3"/>
  <c r="AA31" i="3"/>
  <c r="G57" i="4" s="1"/>
  <c r="G51" i="15" s="1"/>
  <c r="Z31" i="3"/>
  <c r="P57" i="4" s="1"/>
  <c r="Y31" i="3"/>
  <c r="O57" i="4" s="1"/>
  <c r="O51" i="15" s="1"/>
  <c r="X31" i="3"/>
  <c r="W31" i="3"/>
  <c r="V31" i="3"/>
  <c r="U31" i="3"/>
  <c r="T31" i="3"/>
  <c r="S31" i="3"/>
  <c r="R31" i="3"/>
  <c r="Q31" i="3"/>
  <c r="P31" i="3"/>
  <c r="M57" i="4" s="1"/>
  <c r="O31" i="3"/>
  <c r="N31" i="3"/>
  <c r="M31" i="3"/>
  <c r="L31" i="3"/>
  <c r="L57" i="4" s="1"/>
  <c r="K31" i="3"/>
  <c r="K57" i="4" s="1"/>
  <c r="K51" i="15" s="1"/>
  <c r="J31" i="3"/>
  <c r="J57" i="4" s="1"/>
  <c r="J51" i="15" s="1"/>
  <c r="I31" i="3"/>
  <c r="F71" i="2" s="1"/>
  <c r="H31" i="3"/>
  <c r="G31" i="3"/>
  <c r="F31" i="3"/>
  <c r="E31" i="3"/>
  <c r="D71" i="2" s="1"/>
  <c r="D31" i="3"/>
  <c r="AI30" i="3"/>
  <c r="AH30" i="3"/>
  <c r="AG30" i="3"/>
  <c r="AF30" i="3"/>
  <c r="AE30" i="3"/>
  <c r="AD30" i="3"/>
  <c r="AC30" i="3"/>
  <c r="AB30" i="3"/>
  <c r="AA30" i="3"/>
  <c r="Z30" i="3"/>
  <c r="P56" i="4" s="1"/>
  <c r="Y30" i="3"/>
  <c r="O56" i="4" s="1"/>
  <c r="X30" i="3"/>
  <c r="W30" i="3"/>
  <c r="V30" i="3"/>
  <c r="U30" i="3"/>
  <c r="T30" i="3"/>
  <c r="S30" i="3"/>
  <c r="R30" i="3"/>
  <c r="Q30" i="3"/>
  <c r="P30" i="3"/>
  <c r="M56" i="4" s="1"/>
  <c r="O30" i="3"/>
  <c r="N30" i="3"/>
  <c r="M30" i="3"/>
  <c r="L30" i="3"/>
  <c r="I70" i="2" s="1"/>
  <c r="K30" i="3"/>
  <c r="H70" i="2" s="1"/>
  <c r="J30" i="3"/>
  <c r="J56" i="4" s="1"/>
  <c r="I30" i="3"/>
  <c r="F70" i="2" s="1"/>
  <c r="H30" i="3"/>
  <c r="G30" i="3"/>
  <c r="F30" i="3"/>
  <c r="E30" i="3"/>
  <c r="D56" i="4" s="1"/>
  <c r="D30" i="3"/>
  <c r="AI29" i="3"/>
  <c r="AH29" i="3"/>
  <c r="AG29" i="3"/>
  <c r="AF29" i="3"/>
  <c r="AE29" i="3"/>
  <c r="AD29" i="3"/>
  <c r="AC29" i="3"/>
  <c r="AB29" i="3"/>
  <c r="AA29" i="3"/>
  <c r="G55" i="4" s="1"/>
  <c r="G50" i="15" s="1"/>
  <c r="Z29" i="3"/>
  <c r="P55" i="4" s="1"/>
  <c r="P50" i="15" s="1"/>
  <c r="Y29" i="3"/>
  <c r="O55" i="4" s="1"/>
  <c r="O50" i="15" s="1"/>
  <c r="X29" i="3"/>
  <c r="K69" i="2" s="1"/>
  <c r="W29" i="3"/>
  <c r="V29" i="3"/>
  <c r="U29" i="3"/>
  <c r="T29" i="3"/>
  <c r="S29" i="3"/>
  <c r="R29" i="3"/>
  <c r="Q29" i="3"/>
  <c r="P29" i="3"/>
  <c r="J69" i="2" s="1"/>
  <c r="O29" i="3"/>
  <c r="N29" i="3"/>
  <c r="M29" i="3"/>
  <c r="L29" i="3"/>
  <c r="K29" i="3"/>
  <c r="K55" i="4" s="1"/>
  <c r="K50" i="15" s="1"/>
  <c r="J29" i="3"/>
  <c r="G69" i="2" s="1"/>
  <c r="I29" i="3"/>
  <c r="F69" i="2" s="1"/>
  <c r="H29" i="3"/>
  <c r="G29" i="3"/>
  <c r="F29" i="3"/>
  <c r="E29" i="3"/>
  <c r="D69" i="2" s="1"/>
  <c r="D29" i="3"/>
  <c r="AI28" i="3"/>
  <c r="AH28" i="3"/>
  <c r="AG28" i="3"/>
  <c r="AF28" i="3"/>
  <c r="I54" i="4" s="1"/>
  <c r="AE28" i="3"/>
  <c r="AD28" i="3"/>
  <c r="AC28" i="3"/>
  <c r="AB28" i="3"/>
  <c r="AA28" i="3"/>
  <c r="O68" i="2" s="1"/>
  <c r="Z28" i="3"/>
  <c r="N68" i="2" s="1"/>
  <c r="Y28" i="3"/>
  <c r="O54" i="4" s="1"/>
  <c r="O49" i="15" s="1"/>
  <c r="X28" i="3"/>
  <c r="W28" i="3"/>
  <c r="V28" i="3"/>
  <c r="U28" i="3"/>
  <c r="T28" i="3"/>
  <c r="S28" i="3"/>
  <c r="R28" i="3"/>
  <c r="Q28" i="3"/>
  <c r="P28" i="3"/>
  <c r="O28" i="3"/>
  <c r="N28" i="3"/>
  <c r="M28" i="3"/>
  <c r="L28" i="3"/>
  <c r="K28" i="3"/>
  <c r="K54" i="4" s="1"/>
  <c r="J28" i="3"/>
  <c r="G68" i="2" s="1"/>
  <c r="I28" i="3"/>
  <c r="F54" i="4" s="1"/>
  <c r="H28" i="3"/>
  <c r="G28" i="3"/>
  <c r="F28" i="3"/>
  <c r="E28" i="3"/>
  <c r="D68" i="2" s="1"/>
  <c r="D28" i="3"/>
  <c r="AI27" i="3"/>
  <c r="AH27" i="3"/>
  <c r="AG27" i="3"/>
  <c r="AF27" i="3"/>
  <c r="I53" i="4" s="1"/>
  <c r="I48" i="15" s="1"/>
  <c r="AE27" i="3"/>
  <c r="AD27" i="3"/>
  <c r="AC27" i="3"/>
  <c r="AB27" i="3"/>
  <c r="AA27" i="3"/>
  <c r="O67" i="2" s="1"/>
  <c r="Z27" i="3"/>
  <c r="N67" i="2" s="1"/>
  <c r="Y27" i="3"/>
  <c r="O53" i="4" s="1"/>
  <c r="X27" i="3"/>
  <c r="W27" i="3"/>
  <c r="V27" i="3"/>
  <c r="U27" i="3"/>
  <c r="T27" i="3"/>
  <c r="S27" i="3"/>
  <c r="R27" i="3"/>
  <c r="Q27" i="3"/>
  <c r="P27" i="3"/>
  <c r="M53" i="4" s="1"/>
  <c r="O27" i="3"/>
  <c r="N27" i="3"/>
  <c r="M27" i="3"/>
  <c r="L27" i="3"/>
  <c r="L53" i="4" s="1"/>
  <c r="K27" i="3"/>
  <c r="K53" i="4" s="1"/>
  <c r="J27" i="3"/>
  <c r="J53" i="4" s="1"/>
  <c r="J48" i="15" s="1"/>
  <c r="I27" i="3"/>
  <c r="F53" i="4" s="1"/>
  <c r="F48" i="15" s="1"/>
  <c r="H27" i="3"/>
  <c r="G27" i="3"/>
  <c r="F27" i="3"/>
  <c r="E27" i="3"/>
  <c r="D53" i="4" s="1"/>
  <c r="D27" i="3"/>
  <c r="AI26" i="3"/>
  <c r="AH26" i="3"/>
  <c r="AG26" i="3"/>
  <c r="AF26" i="3"/>
  <c r="AE26" i="3"/>
  <c r="AD26" i="3"/>
  <c r="AC26" i="3"/>
  <c r="AB26" i="3"/>
  <c r="AA26" i="3"/>
  <c r="G52" i="4" s="1"/>
  <c r="Z26" i="3"/>
  <c r="N66" i="2" s="1"/>
  <c r="Y26" i="3"/>
  <c r="O52" i="4" s="1"/>
  <c r="X26" i="3"/>
  <c r="W26" i="3"/>
  <c r="V26" i="3"/>
  <c r="U26" i="3"/>
  <c r="T26" i="3"/>
  <c r="S26" i="3"/>
  <c r="R26" i="3"/>
  <c r="Q26" i="3"/>
  <c r="P26" i="3"/>
  <c r="O26" i="3"/>
  <c r="N26" i="3"/>
  <c r="M26" i="3"/>
  <c r="L26" i="3"/>
  <c r="L52" i="4" s="1"/>
  <c r="K26" i="3"/>
  <c r="K52" i="4" s="1"/>
  <c r="J26" i="3"/>
  <c r="G66" i="2" s="1"/>
  <c r="I26" i="3"/>
  <c r="F66" i="2" s="1"/>
  <c r="H26" i="3"/>
  <c r="G26" i="3"/>
  <c r="F26" i="3"/>
  <c r="E26" i="3"/>
  <c r="D52" i="4" s="1"/>
  <c r="D26" i="3"/>
  <c r="AI25" i="3"/>
  <c r="AH25" i="3"/>
  <c r="AG25" i="3"/>
  <c r="AF25" i="3"/>
  <c r="AE25" i="3"/>
  <c r="AD25" i="3"/>
  <c r="AC25" i="3"/>
  <c r="AB25" i="3"/>
  <c r="AA25" i="3"/>
  <c r="O65" i="2" s="1"/>
  <c r="Z25" i="3"/>
  <c r="P51" i="4" s="1"/>
  <c r="Y25" i="3"/>
  <c r="L65" i="2" s="1"/>
  <c r="X25" i="3"/>
  <c r="N51" i="4" s="1"/>
  <c r="W25" i="3"/>
  <c r="V25" i="3"/>
  <c r="U25" i="3"/>
  <c r="T25" i="3"/>
  <c r="S25" i="3"/>
  <c r="R25" i="3"/>
  <c r="Q25" i="3"/>
  <c r="P25" i="3"/>
  <c r="O25" i="3"/>
  <c r="N25" i="3"/>
  <c r="M25" i="3"/>
  <c r="L25" i="3"/>
  <c r="K25" i="3"/>
  <c r="K51" i="4" s="1"/>
  <c r="J25" i="3"/>
  <c r="J51" i="4" s="1"/>
  <c r="I25" i="3"/>
  <c r="F65" i="2" s="1"/>
  <c r="H25" i="3"/>
  <c r="G25" i="3"/>
  <c r="F25" i="3"/>
  <c r="E25" i="3"/>
  <c r="D51" i="4" s="1"/>
  <c r="D25" i="3"/>
  <c r="AI24" i="3"/>
  <c r="AH24" i="3"/>
  <c r="AG24" i="3"/>
  <c r="AF24" i="3"/>
  <c r="I50" i="4" s="1"/>
  <c r="AE24" i="3"/>
  <c r="AD24" i="3"/>
  <c r="AC24" i="3"/>
  <c r="AB24" i="3"/>
  <c r="AA24" i="3"/>
  <c r="G50" i="4" s="1"/>
  <c r="Z24" i="3"/>
  <c r="P50" i="4" s="1"/>
  <c r="Y24" i="3"/>
  <c r="O50" i="4" s="1"/>
  <c r="X24" i="3"/>
  <c r="N50" i="4" s="1"/>
  <c r="W24" i="3"/>
  <c r="V24" i="3"/>
  <c r="U24" i="3"/>
  <c r="T24" i="3"/>
  <c r="S24" i="3"/>
  <c r="R24" i="3"/>
  <c r="Q24" i="3"/>
  <c r="P24" i="3"/>
  <c r="M50" i="4" s="1"/>
  <c r="O24" i="3"/>
  <c r="N24" i="3"/>
  <c r="M24" i="3"/>
  <c r="L24" i="3"/>
  <c r="L50" i="4" s="1"/>
  <c r="K24" i="3"/>
  <c r="J24" i="3"/>
  <c r="G64" i="2" s="1"/>
  <c r="I24" i="3"/>
  <c r="F64" i="2" s="1"/>
  <c r="H24" i="3"/>
  <c r="G24" i="3"/>
  <c r="F24" i="3"/>
  <c r="E24" i="3"/>
  <c r="D50" i="4" s="1"/>
  <c r="D24" i="3"/>
  <c r="AI23" i="3"/>
  <c r="AH23" i="3"/>
  <c r="AG23" i="3"/>
  <c r="AF23" i="3"/>
  <c r="I49" i="4" s="1"/>
  <c r="I47" i="15" s="1"/>
  <c r="AE23" i="3"/>
  <c r="AD23" i="3"/>
  <c r="AC23" i="3"/>
  <c r="AB23" i="3"/>
  <c r="AA23" i="3"/>
  <c r="G49" i="4" s="1"/>
  <c r="G47" i="15" s="1"/>
  <c r="Z23" i="3"/>
  <c r="N63" i="2" s="1"/>
  <c r="Y23" i="3"/>
  <c r="L63" i="2" s="1"/>
  <c r="X23" i="3"/>
  <c r="K63" i="2" s="1"/>
  <c r="W23" i="3"/>
  <c r="V23" i="3"/>
  <c r="U23" i="3"/>
  <c r="T23" i="3"/>
  <c r="S23" i="3"/>
  <c r="R23" i="3"/>
  <c r="Q23" i="3"/>
  <c r="P23" i="3"/>
  <c r="M49" i="4" s="1"/>
  <c r="M47" i="15" s="1"/>
  <c r="O23" i="3"/>
  <c r="N23" i="3"/>
  <c r="M23" i="3"/>
  <c r="L23" i="3"/>
  <c r="L49" i="4" s="1"/>
  <c r="K23" i="3"/>
  <c r="K49" i="4" s="1"/>
  <c r="J23" i="3"/>
  <c r="J49" i="4" s="1"/>
  <c r="I23" i="3"/>
  <c r="F49" i="4" s="1"/>
  <c r="H23" i="3"/>
  <c r="G23" i="3"/>
  <c r="F23" i="3"/>
  <c r="E23" i="3"/>
  <c r="D49" i="4" s="1"/>
  <c r="D47" i="15" s="1"/>
  <c r="D23" i="3"/>
  <c r="AI22" i="3"/>
  <c r="AH22" i="3"/>
  <c r="AG22" i="3"/>
  <c r="AF22" i="3"/>
  <c r="AE22" i="3"/>
  <c r="AD22" i="3"/>
  <c r="AC22" i="3"/>
  <c r="AB22" i="3"/>
  <c r="AA22" i="3"/>
  <c r="G48" i="4" s="1"/>
  <c r="G46" i="15" s="1"/>
  <c r="Z22" i="3"/>
  <c r="P48" i="4" s="1"/>
  <c r="P46" i="15" s="1"/>
  <c r="Y22" i="3"/>
  <c r="L62" i="2" s="1"/>
  <c r="X22" i="3"/>
  <c r="N48" i="4" s="1"/>
  <c r="N46" i="15" s="1"/>
  <c r="W22" i="3"/>
  <c r="V22" i="3"/>
  <c r="U22" i="3"/>
  <c r="T22" i="3"/>
  <c r="S22" i="3"/>
  <c r="R22" i="3"/>
  <c r="Q22" i="3"/>
  <c r="P22" i="3"/>
  <c r="J62" i="2" s="1"/>
  <c r="O22" i="3"/>
  <c r="N22" i="3"/>
  <c r="M22" i="3"/>
  <c r="L22" i="3"/>
  <c r="L48" i="4" s="1"/>
  <c r="L46" i="15" s="1"/>
  <c r="K22" i="3"/>
  <c r="K48" i="4" s="1"/>
  <c r="K46" i="15" s="1"/>
  <c r="J22" i="3"/>
  <c r="J48" i="4" s="1"/>
  <c r="J46" i="15" s="1"/>
  <c r="I22" i="3"/>
  <c r="F48" i="4" s="1"/>
  <c r="F46" i="15" s="1"/>
  <c r="H22" i="3"/>
  <c r="G22" i="3"/>
  <c r="F22" i="3"/>
  <c r="E22" i="3"/>
  <c r="D62" i="2" s="1"/>
  <c r="D22" i="3"/>
  <c r="AI21" i="3"/>
  <c r="AH21" i="3"/>
  <c r="AG21" i="3"/>
  <c r="AF21" i="3"/>
  <c r="I47" i="4" s="1"/>
  <c r="I45" i="15" s="1"/>
  <c r="AE21" i="3"/>
  <c r="AD21" i="3"/>
  <c r="AC21" i="3"/>
  <c r="AB21" i="3"/>
  <c r="AA21" i="3"/>
  <c r="G47" i="4" s="1"/>
  <c r="G45" i="15" s="1"/>
  <c r="Z21" i="3"/>
  <c r="P47" i="4" s="1"/>
  <c r="P45" i="15" s="1"/>
  <c r="Y21" i="3"/>
  <c r="L61" i="2" s="1"/>
  <c r="X21" i="3"/>
  <c r="K61" i="2" s="1"/>
  <c r="W21" i="3"/>
  <c r="V21" i="3"/>
  <c r="U21" i="3"/>
  <c r="T21" i="3"/>
  <c r="S21" i="3"/>
  <c r="R21" i="3"/>
  <c r="Q21" i="3"/>
  <c r="P21" i="3"/>
  <c r="M47" i="4" s="1"/>
  <c r="M45" i="15" s="1"/>
  <c r="O21" i="3"/>
  <c r="N21" i="3"/>
  <c r="M21" i="3"/>
  <c r="L21" i="3"/>
  <c r="K21" i="3"/>
  <c r="K47" i="4" s="1"/>
  <c r="K45" i="15" s="1"/>
  <c r="J21" i="3"/>
  <c r="J47" i="4" s="1"/>
  <c r="J45" i="15" s="1"/>
  <c r="I21" i="3"/>
  <c r="F47" i="4" s="1"/>
  <c r="F45" i="15" s="1"/>
  <c r="H21" i="3"/>
  <c r="G21" i="3"/>
  <c r="F21" i="3"/>
  <c r="E21" i="3"/>
  <c r="D61" i="2" s="1"/>
  <c r="D21" i="3"/>
  <c r="AI20" i="3"/>
  <c r="AH20" i="3"/>
  <c r="AG20" i="3"/>
  <c r="AF20" i="3"/>
  <c r="R60" i="2" s="1"/>
  <c r="AE20" i="3"/>
  <c r="AD20" i="3"/>
  <c r="AC20" i="3"/>
  <c r="AB20" i="3"/>
  <c r="AA20" i="3"/>
  <c r="G46" i="4" s="1"/>
  <c r="G44" i="15" s="1"/>
  <c r="Z20" i="3"/>
  <c r="P46" i="4" s="1"/>
  <c r="P44" i="15" s="1"/>
  <c r="Y20" i="3"/>
  <c r="L60" i="2" s="1"/>
  <c r="X20" i="3"/>
  <c r="K60" i="2" s="1"/>
  <c r="W20" i="3"/>
  <c r="V20" i="3"/>
  <c r="U20" i="3"/>
  <c r="T20" i="3"/>
  <c r="S20" i="3"/>
  <c r="R20" i="3"/>
  <c r="Q20" i="3"/>
  <c r="P20" i="3"/>
  <c r="M46" i="4" s="1"/>
  <c r="M44" i="15" s="1"/>
  <c r="O20" i="3"/>
  <c r="N20" i="3"/>
  <c r="M20" i="3"/>
  <c r="L20" i="3"/>
  <c r="L46" i="4" s="1"/>
  <c r="L44" i="15" s="1"/>
  <c r="K20" i="3"/>
  <c r="K46" i="4" s="1"/>
  <c r="K44" i="15" s="1"/>
  <c r="J20" i="3"/>
  <c r="J46" i="4" s="1"/>
  <c r="J44" i="15" s="1"/>
  <c r="I20" i="3"/>
  <c r="F46" i="4" s="1"/>
  <c r="F44" i="15" s="1"/>
  <c r="H20" i="3"/>
  <c r="G20" i="3"/>
  <c r="F20" i="3"/>
  <c r="E20" i="3"/>
  <c r="D60" i="2" s="1"/>
  <c r="D20" i="3"/>
  <c r="AI19" i="3"/>
  <c r="AH19" i="3"/>
  <c r="AG19" i="3"/>
  <c r="AF19" i="3"/>
  <c r="I45" i="4" s="1"/>
  <c r="I43" i="15" s="1"/>
  <c r="AE19" i="3"/>
  <c r="AD19" i="3"/>
  <c r="AC19" i="3"/>
  <c r="AB19" i="3"/>
  <c r="AA19" i="3"/>
  <c r="G45" i="4" s="1"/>
  <c r="G43" i="15" s="1"/>
  <c r="Z19" i="3"/>
  <c r="P45" i="4" s="1"/>
  <c r="P43" i="15" s="1"/>
  <c r="Y19" i="3"/>
  <c r="O45" i="4" s="1"/>
  <c r="O43" i="15" s="1"/>
  <c r="X19" i="3"/>
  <c r="W19" i="3"/>
  <c r="V19" i="3"/>
  <c r="U19" i="3"/>
  <c r="T19" i="3"/>
  <c r="S19" i="3"/>
  <c r="R19" i="3"/>
  <c r="Q19" i="3"/>
  <c r="P19" i="3"/>
  <c r="M45" i="4" s="1"/>
  <c r="M43" i="15" s="1"/>
  <c r="O19" i="3"/>
  <c r="N19" i="3"/>
  <c r="M19" i="3"/>
  <c r="L19" i="3"/>
  <c r="L45" i="4" s="1"/>
  <c r="L43" i="15" s="1"/>
  <c r="K19" i="3"/>
  <c r="H59" i="2" s="1"/>
  <c r="J19" i="3"/>
  <c r="G59" i="2" s="1"/>
  <c r="I19" i="3"/>
  <c r="F45" i="4" s="1"/>
  <c r="F43" i="15" s="1"/>
  <c r="H19" i="3"/>
  <c r="G19" i="3"/>
  <c r="F19" i="3"/>
  <c r="E19" i="3"/>
  <c r="D45" i="4" s="1"/>
  <c r="D43" i="15" s="1"/>
  <c r="D19" i="3"/>
  <c r="AI18" i="3"/>
  <c r="AH18" i="3"/>
  <c r="AG18" i="3"/>
  <c r="AF18" i="3"/>
  <c r="R58" i="2" s="1"/>
  <c r="AE18" i="3"/>
  <c r="AD18" i="3"/>
  <c r="AC18" i="3"/>
  <c r="AB18" i="3"/>
  <c r="AA18" i="3"/>
  <c r="G44" i="4" s="1"/>
  <c r="G42" i="15" s="1"/>
  <c r="Z18" i="3"/>
  <c r="P44" i="4" s="1"/>
  <c r="P42" i="15" s="1"/>
  <c r="Y18" i="3"/>
  <c r="O44" i="4" s="1"/>
  <c r="O42" i="15" s="1"/>
  <c r="X18" i="3"/>
  <c r="N44" i="4" s="1"/>
  <c r="N42" i="15" s="1"/>
  <c r="W18" i="3"/>
  <c r="V18" i="3"/>
  <c r="U18" i="3"/>
  <c r="T18" i="3"/>
  <c r="S18" i="3"/>
  <c r="R18" i="3"/>
  <c r="Q18" i="3"/>
  <c r="P18" i="3"/>
  <c r="O18" i="3"/>
  <c r="N18" i="3"/>
  <c r="M18" i="3"/>
  <c r="L18" i="3"/>
  <c r="L44" i="4" s="1"/>
  <c r="L42" i="15" s="1"/>
  <c r="K18" i="3"/>
  <c r="K44" i="4" s="1"/>
  <c r="K42" i="15" s="1"/>
  <c r="J18" i="3"/>
  <c r="J44" i="4" s="1"/>
  <c r="J42" i="15" s="1"/>
  <c r="I18" i="3"/>
  <c r="F44" i="4" s="1"/>
  <c r="F42" i="15" s="1"/>
  <c r="H18" i="3"/>
  <c r="G18" i="3"/>
  <c r="F18" i="3"/>
  <c r="E18" i="3"/>
  <c r="D58" i="2" s="1"/>
  <c r="D18" i="3"/>
  <c r="AI17" i="3"/>
  <c r="AH17" i="3"/>
  <c r="AG17" i="3"/>
  <c r="AF17" i="3"/>
  <c r="I43" i="4" s="1"/>
  <c r="AE17" i="3"/>
  <c r="AD17" i="3"/>
  <c r="AC17" i="3"/>
  <c r="AB17" i="3"/>
  <c r="AA17" i="3"/>
  <c r="G43" i="4" s="1"/>
  <c r="Z17" i="3"/>
  <c r="N57" i="2" s="1"/>
  <c r="Y17" i="3"/>
  <c r="O43" i="4" s="1"/>
  <c r="X17" i="3"/>
  <c r="N43" i="4" s="1"/>
  <c r="N41" i="15" s="1"/>
  <c r="W17" i="3"/>
  <c r="V17" i="3"/>
  <c r="U17" i="3"/>
  <c r="T17" i="3"/>
  <c r="S17" i="3"/>
  <c r="R17" i="3"/>
  <c r="Q17" i="3"/>
  <c r="P17" i="3"/>
  <c r="M43" i="4" s="1"/>
  <c r="O17" i="3"/>
  <c r="N17" i="3"/>
  <c r="M17" i="3"/>
  <c r="L17" i="3"/>
  <c r="I57" i="2" s="1"/>
  <c r="K17" i="3"/>
  <c r="K43" i="4" s="1"/>
  <c r="J17" i="3"/>
  <c r="J43" i="4" s="1"/>
  <c r="J41" i="15" s="1"/>
  <c r="I17" i="3"/>
  <c r="F43" i="4" s="1"/>
  <c r="H17" i="3"/>
  <c r="G17" i="3"/>
  <c r="F17" i="3"/>
  <c r="E17" i="3"/>
  <c r="D57" i="2" s="1"/>
  <c r="D17" i="3"/>
  <c r="AI16" i="3"/>
  <c r="AH16" i="3"/>
  <c r="AG16" i="3"/>
  <c r="AF16" i="3"/>
  <c r="I42" i="4" s="1"/>
  <c r="AE16" i="3"/>
  <c r="AD16" i="3"/>
  <c r="AC16" i="3"/>
  <c r="AB16" i="3"/>
  <c r="AA16" i="3"/>
  <c r="G42" i="4" s="1"/>
  <c r="G40" i="15" s="1"/>
  <c r="Z16" i="3"/>
  <c r="P42" i="4" s="1"/>
  <c r="Y16" i="3"/>
  <c r="L56" i="2" s="1"/>
  <c r="X16" i="3"/>
  <c r="N42" i="4" s="1"/>
  <c r="W16" i="3"/>
  <c r="V16" i="3"/>
  <c r="U16" i="3"/>
  <c r="T16" i="3"/>
  <c r="S16" i="3"/>
  <c r="R16" i="3"/>
  <c r="Q16" i="3"/>
  <c r="P16" i="3"/>
  <c r="M42" i="4" s="1"/>
  <c r="O16" i="3"/>
  <c r="N16" i="3"/>
  <c r="M16" i="3"/>
  <c r="L16" i="3"/>
  <c r="I56" i="2" s="1"/>
  <c r="K16" i="3"/>
  <c r="K42" i="4" s="1"/>
  <c r="K40" i="15" s="1"/>
  <c r="J16" i="3"/>
  <c r="J42" i="4" s="1"/>
  <c r="I16" i="3"/>
  <c r="F42" i="4" s="1"/>
  <c r="H16" i="3"/>
  <c r="G16" i="3"/>
  <c r="F16" i="3"/>
  <c r="E16" i="3"/>
  <c r="D42" i="4" s="1"/>
  <c r="D40" i="15" s="1"/>
  <c r="D16" i="3"/>
  <c r="AI15" i="3"/>
  <c r="AH15" i="3"/>
  <c r="AG15" i="3"/>
  <c r="AF15" i="3"/>
  <c r="I41" i="4" s="1"/>
  <c r="I39" i="15" s="1"/>
  <c r="AE15" i="3"/>
  <c r="AD15" i="3"/>
  <c r="AC15" i="3"/>
  <c r="AB15" i="3"/>
  <c r="AA15" i="3"/>
  <c r="Z15" i="3"/>
  <c r="P41" i="4" s="1"/>
  <c r="P39" i="15" s="1"/>
  <c r="Y15" i="3"/>
  <c r="O41" i="4" s="1"/>
  <c r="O39" i="15" s="1"/>
  <c r="X15" i="3"/>
  <c r="K55" i="2" s="1"/>
  <c r="W15" i="3"/>
  <c r="V15" i="3"/>
  <c r="U15" i="3"/>
  <c r="T15" i="3"/>
  <c r="S15" i="3"/>
  <c r="R15" i="3"/>
  <c r="Q15" i="3"/>
  <c r="P15" i="3"/>
  <c r="M41" i="4" s="1"/>
  <c r="M39" i="15" s="1"/>
  <c r="O15" i="3"/>
  <c r="N15" i="3"/>
  <c r="M15" i="3"/>
  <c r="L15" i="3"/>
  <c r="K15" i="3"/>
  <c r="K41" i="4" s="1"/>
  <c r="K39" i="15" s="1"/>
  <c r="J15" i="3"/>
  <c r="G55" i="2" s="1"/>
  <c r="I15" i="3"/>
  <c r="F41" i="4" s="1"/>
  <c r="F39" i="15" s="1"/>
  <c r="H15" i="3"/>
  <c r="G15" i="3"/>
  <c r="F15" i="3"/>
  <c r="E15" i="3"/>
  <c r="D41" i="4" s="1"/>
  <c r="D39" i="15" s="1"/>
  <c r="D15" i="3"/>
  <c r="AI14" i="3"/>
  <c r="AH14" i="3"/>
  <c r="AG14" i="3"/>
  <c r="AF14" i="3"/>
  <c r="AE14" i="3"/>
  <c r="AD14" i="3"/>
  <c r="AC14" i="3"/>
  <c r="AB14" i="3"/>
  <c r="AA14" i="3"/>
  <c r="G40" i="4" s="1"/>
  <c r="G38" i="15" s="1"/>
  <c r="Z14" i="3"/>
  <c r="P40" i="4" s="1"/>
  <c r="P38" i="15" s="1"/>
  <c r="Y14" i="3"/>
  <c r="L54" i="2" s="1"/>
  <c r="X14" i="3"/>
  <c r="N40" i="4" s="1"/>
  <c r="N38" i="15" s="1"/>
  <c r="W14" i="3"/>
  <c r="V14" i="3"/>
  <c r="U14" i="3"/>
  <c r="T14" i="3"/>
  <c r="S14" i="3"/>
  <c r="R14" i="3"/>
  <c r="Q14" i="3"/>
  <c r="P14" i="3"/>
  <c r="J54" i="2" s="1"/>
  <c r="O14" i="3"/>
  <c r="N14" i="3"/>
  <c r="M14" i="3"/>
  <c r="L14" i="3"/>
  <c r="L40" i="4" s="1"/>
  <c r="L38" i="15" s="1"/>
  <c r="K14" i="3"/>
  <c r="K40" i="4" s="1"/>
  <c r="K38" i="15" s="1"/>
  <c r="J14" i="3"/>
  <c r="J40" i="4" s="1"/>
  <c r="J38" i="15" s="1"/>
  <c r="I14" i="3"/>
  <c r="F54" i="2" s="1"/>
  <c r="H14" i="3"/>
  <c r="G14" i="3"/>
  <c r="F14" i="3"/>
  <c r="E14" i="3"/>
  <c r="D40" i="4" s="1"/>
  <c r="D38" i="15" s="1"/>
  <c r="D14" i="3"/>
  <c r="AI13" i="3"/>
  <c r="AH13" i="3"/>
  <c r="AG13" i="3"/>
  <c r="AF13" i="3"/>
  <c r="I39" i="4" s="1"/>
  <c r="AE13" i="3"/>
  <c r="AD13" i="3"/>
  <c r="AC13" i="3"/>
  <c r="AB13" i="3"/>
  <c r="AA13" i="3"/>
  <c r="G39" i="4" s="1"/>
  <c r="Z13" i="3"/>
  <c r="P39" i="4" s="1"/>
  <c r="Y13" i="3"/>
  <c r="L53" i="2" s="1"/>
  <c r="X13" i="3"/>
  <c r="N39" i="4" s="1"/>
  <c r="W13" i="3"/>
  <c r="V13" i="3"/>
  <c r="U13" i="3"/>
  <c r="T13" i="3"/>
  <c r="S13" i="3"/>
  <c r="R13" i="3"/>
  <c r="Q13" i="3"/>
  <c r="P13" i="3"/>
  <c r="M39" i="4" s="1"/>
  <c r="O13" i="3"/>
  <c r="N13" i="3"/>
  <c r="M13" i="3"/>
  <c r="L13" i="3"/>
  <c r="K13" i="3"/>
  <c r="K39" i="4" s="1"/>
  <c r="J13" i="3"/>
  <c r="G53" i="2" s="1"/>
  <c r="I13" i="3"/>
  <c r="F53" i="2" s="1"/>
  <c r="H13" i="3"/>
  <c r="G13" i="3"/>
  <c r="F13" i="3"/>
  <c r="E13" i="3"/>
  <c r="D39" i="4" s="1"/>
  <c r="D13" i="3"/>
  <c r="AI12" i="3"/>
  <c r="AH12" i="3"/>
  <c r="AG12" i="3"/>
  <c r="AF12" i="3"/>
  <c r="R52" i="2" s="1"/>
  <c r="AE12" i="3"/>
  <c r="AD12" i="3"/>
  <c r="AC12" i="3"/>
  <c r="AB12" i="3"/>
  <c r="AA12" i="3"/>
  <c r="G38" i="4" s="1"/>
  <c r="G37" i="15" s="1"/>
  <c r="Z12" i="3"/>
  <c r="Y12" i="3"/>
  <c r="O38" i="4" s="1"/>
  <c r="O37" i="15" s="1"/>
  <c r="X12" i="3"/>
  <c r="N38" i="4" s="1"/>
  <c r="N37" i="15" s="1"/>
  <c r="W12" i="3"/>
  <c r="V12" i="3"/>
  <c r="U12" i="3"/>
  <c r="T12" i="3"/>
  <c r="S12" i="3"/>
  <c r="R12" i="3"/>
  <c r="Q12" i="3"/>
  <c r="P12" i="3"/>
  <c r="J52" i="2" s="1"/>
  <c r="O12" i="3"/>
  <c r="N12" i="3"/>
  <c r="M12" i="3"/>
  <c r="L12" i="3"/>
  <c r="L38" i="4" s="1"/>
  <c r="L37" i="15" s="1"/>
  <c r="K12" i="3"/>
  <c r="K38" i="4" s="1"/>
  <c r="K37" i="15" s="1"/>
  <c r="J12" i="3"/>
  <c r="G52" i="2" s="1"/>
  <c r="I12" i="3"/>
  <c r="F38" i="4" s="1"/>
  <c r="F37" i="15" s="1"/>
  <c r="H12" i="3"/>
  <c r="G12" i="3"/>
  <c r="F12" i="3"/>
  <c r="E12" i="3"/>
  <c r="D38" i="4" s="1"/>
  <c r="D37" i="15" s="1"/>
  <c r="D12" i="3"/>
  <c r="AI11" i="3"/>
  <c r="AH11" i="3"/>
  <c r="AG11" i="3"/>
  <c r="AF11" i="3"/>
  <c r="I37" i="4" s="1"/>
  <c r="I36" i="15" s="1"/>
  <c r="AE11" i="3"/>
  <c r="AD11" i="3"/>
  <c r="AC11" i="3"/>
  <c r="AB11" i="3"/>
  <c r="AA11" i="3"/>
  <c r="G37" i="4" s="1"/>
  <c r="G36" i="15" s="1"/>
  <c r="Z11" i="3"/>
  <c r="P37" i="4" s="1"/>
  <c r="P36" i="15" s="1"/>
  <c r="Y11" i="3"/>
  <c r="L51" i="2" s="1"/>
  <c r="X11" i="3"/>
  <c r="W11" i="3"/>
  <c r="V11" i="3"/>
  <c r="U11" i="3"/>
  <c r="T11" i="3"/>
  <c r="S11" i="3"/>
  <c r="R11" i="3"/>
  <c r="Q11" i="3"/>
  <c r="P11" i="3"/>
  <c r="M37" i="4" s="1"/>
  <c r="M36" i="15" s="1"/>
  <c r="O11" i="3"/>
  <c r="N11" i="3"/>
  <c r="M11" i="3"/>
  <c r="L11" i="3"/>
  <c r="L37" i="4" s="1"/>
  <c r="L36" i="15" s="1"/>
  <c r="K11" i="3"/>
  <c r="H51" i="2" s="1"/>
  <c r="J11" i="3"/>
  <c r="J37" i="4" s="1"/>
  <c r="J36" i="15" s="1"/>
  <c r="I11" i="3"/>
  <c r="F37" i="4" s="1"/>
  <c r="F36" i="15" s="1"/>
  <c r="H11" i="3"/>
  <c r="G11" i="3"/>
  <c r="F11" i="3"/>
  <c r="E11" i="3"/>
  <c r="D37" i="4" s="1"/>
  <c r="D36" i="15" s="1"/>
  <c r="D11" i="3"/>
  <c r="AI10" i="3"/>
  <c r="AH10" i="3"/>
  <c r="AG10" i="3"/>
  <c r="AF10" i="3"/>
  <c r="R50" i="2" s="1"/>
  <c r="AE10" i="3"/>
  <c r="AD10" i="3"/>
  <c r="AC10" i="3"/>
  <c r="AB10" i="3"/>
  <c r="AA10" i="3"/>
  <c r="G36" i="4" s="1"/>
  <c r="G35" i="15" s="1"/>
  <c r="Z10" i="3"/>
  <c r="P36" i="4" s="1"/>
  <c r="P35" i="15" s="1"/>
  <c r="Y10" i="3"/>
  <c r="O36" i="4" s="1"/>
  <c r="O35" i="15" s="1"/>
  <c r="X10" i="3"/>
  <c r="N36" i="4" s="1"/>
  <c r="N35" i="15" s="1"/>
  <c r="W10" i="3"/>
  <c r="V10" i="3"/>
  <c r="U10" i="3"/>
  <c r="T10" i="3"/>
  <c r="S10" i="3"/>
  <c r="R10" i="3"/>
  <c r="Q10" i="3"/>
  <c r="P10" i="3"/>
  <c r="O10" i="3"/>
  <c r="N10" i="3"/>
  <c r="M10" i="3"/>
  <c r="L10" i="3"/>
  <c r="L36" i="4" s="1"/>
  <c r="L35" i="15" s="1"/>
  <c r="K10" i="3"/>
  <c r="K36" i="4" s="1"/>
  <c r="K35" i="15" s="1"/>
  <c r="J10" i="3"/>
  <c r="J36" i="4" s="1"/>
  <c r="J35" i="15" s="1"/>
  <c r="I10" i="3"/>
  <c r="F36" i="4" s="1"/>
  <c r="F35" i="15" s="1"/>
  <c r="H10" i="3"/>
  <c r="G10" i="3"/>
  <c r="F10" i="3"/>
  <c r="E10" i="3"/>
  <c r="D36" i="4" s="1"/>
  <c r="D35" i="15" s="1"/>
  <c r="D10" i="3"/>
  <c r="AI9" i="3"/>
  <c r="AH9" i="3"/>
  <c r="AG9" i="3"/>
  <c r="AF9" i="3"/>
  <c r="I35" i="4" s="1"/>
  <c r="I34" i="15" s="1"/>
  <c r="AE9" i="3"/>
  <c r="AD9" i="3"/>
  <c r="AC9" i="3"/>
  <c r="AB9" i="3"/>
  <c r="AA9" i="3"/>
  <c r="G35" i="4" s="1"/>
  <c r="G34" i="15" s="1"/>
  <c r="Z9" i="3"/>
  <c r="P35" i="4" s="1"/>
  <c r="P34" i="15" s="1"/>
  <c r="Y9" i="3"/>
  <c r="O35" i="4" s="1"/>
  <c r="O34" i="15" s="1"/>
  <c r="X9" i="3"/>
  <c r="N35" i="4" s="1"/>
  <c r="N34" i="15" s="1"/>
  <c r="W9" i="3"/>
  <c r="V9" i="3"/>
  <c r="U9" i="3"/>
  <c r="T9" i="3"/>
  <c r="S9" i="3"/>
  <c r="R9" i="3"/>
  <c r="Q9" i="3"/>
  <c r="P9" i="3"/>
  <c r="M35" i="4" s="1"/>
  <c r="M34" i="15" s="1"/>
  <c r="O9" i="3"/>
  <c r="N9" i="3"/>
  <c r="M9" i="3"/>
  <c r="L9" i="3"/>
  <c r="I49" i="2" s="1"/>
  <c r="K9" i="3"/>
  <c r="K35" i="4" s="1"/>
  <c r="K34" i="15" s="1"/>
  <c r="J9" i="3"/>
  <c r="J35" i="4" s="1"/>
  <c r="J34" i="15" s="1"/>
  <c r="I9" i="3"/>
  <c r="F35" i="4" s="1"/>
  <c r="F34" i="15" s="1"/>
  <c r="H9" i="3"/>
  <c r="G9" i="3"/>
  <c r="F9" i="3"/>
  <c r="E9" i="3"/>
  <c r="D35" i="4" s="1"/>
  <c r="D34" i="15" s="1"/>
  <c r="D9" i="3"/>
  <c r="AI8" i="3"/>
  <c r="AH8" i="3"/>
  <c r="AG8" i="3"/>
  <c r="AF8" i="3"/>
  <c r="I34" i="4" s="1"/>
  <c r="I33" i="15" s="1"/>
  <c r="AE8" i="3"/>
  <c r="AD8" i="3"/>
  <c r="AC8" i="3"/>
  <c r="AB8" i="3"/>
  <c r="AA8" i="3"/>
  <c r="G34" i="4" s="1"/>
  <c r="Z8" i="3"/>
  <c r="P34" i="4" s="1"/>
  <c r="P33" i="15" s="1"/>
  <c r="Y8" i="3"/>
  <c r="L48" i="2" s="1"/>
  <c r="X8" i="3"/>
  <c r="N34" i="4" s="1"/>
  <c r="W8" i="3"/>
  <c r="V8" i="3"/>
  <c r="U8" i="3"/>
  <c r="T8" i="3"/>
  <c r="S8" i="3"/>
  <c r="R8" i="3"/>
  <c r="Q8" i="3"/>
  <c r="P8" i="3"/>
  <c r="M34" i="4" s="1"/>
  <c r="M33" i="15" s="1"/>
  <c r="O8" i="3"/>
  <c r="N8" i="3"/>
  <c r="M8" i="3"/>
  <c r="L8" i="3"/>
  <c r="L34" i="4" s="1"/>
  <c r="K8" i="3"/>
  <c r="K34" i="4" s="1"/>
  <c r="K33" i="15" s="1"/>
  <c r="J8" i="3"/>
  <c r="G48" i="2" s="1"/>
  <c r="I8" i="3"/>
  <c r="F48" i="2" s="1"/>
  <c r="H8" i="3"/>
  <c r="G8" i="3"/>
  <c r="F8" i="3"/>
  <c r="E8" i="3"/>
  <c r="D34" i="4" s="1"/>
  <c r="D33" i="15" s="1"/>
  <c r="D8" i="3"/>
  <c r="AI7" i="3"/>
  <c r="AH7" i="3"/>
  <c r="AG7" i="3"/>
  <c r="AF7" i="3"/>
  <c r="I33" i="4" s="1"/>
  <c r="I32" i="15" s="1"/>
  <c r="AE7" i="3"/>
  <c r="AD7" i="3"/>
  <c r="AC7" i="3"/>
  <c r="AB7" i="3"/>
  <c r="AA7" i="3"/>
  <c r="Z7" i="3"/>
  <c r="N47" i="2" s="1"/>
  <c r="Y7" i="3"/>
  <c r="L47" i="2" s="1"/>
  <c r="X7" i="3"/>
  <c r="K47" i="2" s="1"/>
  <c r="W7" i="3"/>
  <c r="V7" i="3"/>
  <c r="U7" i="3"/>
  <c r="T7" i="3"/>
  <c r="S7" i="3"/>
  <c r="R7" i="3"/>
  <c r="Q7" i="3"/>
  <c r="P7" i="3"/>
  <c r="M33" i="4" s="1"/>
  <c r="M32" i="15" s="1"/>
  <c r="O7" i="3"/>
  <c r="N7" i="3"/>
  <c r="M7" i="3"/>
  <c r="L7" i="3"/>
  <c r="I47" i="2" s="1"/>
  <c r="K7" i="3"/>
  <c r="K33" i="4" s="1"/>
  <c r="K32" i="15" s="1"/>
  <c r="J7" i="3"/>
  <c r="J33" i="4" s="1"/>
  <c r="J32" i="15" s="1"/>
  <c r="I7" i="3"/>
  <c r="F47" i="2" s="1"/>
  <c r="H7" i="3"/>
  <c r="G7" i="3"/>
  <c r="F7" i="3"/>
  <c r="E7" i="3"/>
  <c r="D33" i="4" s="1"/>
  <c r="D32" i="15" s="1"/>
  <c r="D7" i="3"/>
  <c r="P14" i="4"/>
  <c r="O14" i="4"/>
  <c r="O13" i="15" s="1"/>
  <c r="I10" i="17" s="1"/>
  <c r="N14" i="4"/>
  <c r="N13" i="15" s="1"/>
  <c r="H10" i="17" s="1"/>
  <c r="M14" i="4"/>
  <c r="M13" i="15" s="1"/>
  <c r="G10" i="17" s="1"/>
  <c r="L14" i="4"/>
  <c r="L13" i="15" s="1"/>
  <c r="F10" i="17" s="1"/>
  <c r="K14" i="4"/>
  <c r="K13" i="15" s="1"/>
  <c r="E10" i="17" s="1"/>
  <c r="J14" i="4"/>
  <c r="J13" i="15" s="1"/>
  <c r="D10" i="17" s="1"/>
  <c r="I14" i="4"/>
  <c r="G14" i="4"/>
  <c r="F14" i="4"/>
  <c r="F13" i="15" s="1"/>
  <c r="E14" i="4"/>
  <c r="E13" i="15" s="1"/>
  <c r="D14" i="4"/>
  <c r="P13" i="4"/>
  <c r="P12" i="15" s="1"/>
  <c r="J9" i="17" s="1"/>
  <c r="O13" i="4"/>
  <c r="O12" i="15" s="1"/>
  <c r="I9" i="17" s="1"/>
  <c r="N13" i="4"/>
  <c r="N12" i="15" s="1"/>
  <c r="H9" i="17" s="1"/>
  <c r="M13" i="4"/>
  <c r="M12" i="15" s="1"/>
  <c r="G9" i="17" s="1"/>
  <c r="L13" i="4"/>
  <c r="L12" i="15" s="1"/>
  <c r="F9" i="17" s="1"/>
  <c r="K13" i="4"/>
  <c r="K12" i="15" s="1"/>
  <c r="E9" i="17" s="1"/>
  <c r="J13" i="4"/>
  <c r="J12" i="15" s="1"/>
  <c r="D9" i="17" s="1"/>
  <c r="I13" i="4"/>
  <c r="G13" i="4"/>
  <c r="F13" i="4"/>
  <c r="F12" i="15" s="1"/>
  <c r="E13" i="4"/>
  <c r="E12" i="15" s="1"/>
  <c r="D13" i="4"/>
  <c r="P12" i="4"/>
  <c r="P11" i="15" s="1"/>
  <c r="J8" i="17" s="1"/>
  <c r="O12" i="4"/>
  <c r="O11" i="15" s="1"/>
  <c r="I8" i="17" s="1"/>
  <c r="N12" i="4"/>
  <c r="N11" i="15" s="1"/>
  <c r="H8" i="17" s="1"/>
  <c r="M12" i="4"/>
  <c r="M11" i="15" s="1"/>
  <c r="G8" i="17" s="1"/>
  <c r="L12" i="4"/>
  <c r="L11" i="15" s="1"/>
  <c r="F8" i="17" s="1"/>
  <c r="K12" i="4"/>
  <c r="K11" i="15" s="1"/>
  <c r="E8" i="17" s="1"/>
  <c r="J12" i="4"/>
  <c r="J11" i="15" s="1"/>
  <c r="D8" i="17" s="1"/>
  <c r="I12" i="4"/>
  <c r="G12" i="4"/>
  <c r="F12" i="4"/>
  <c r="F11" i="15" s="1"/>
  <c r="E12" i="4"/>
  <c r="E11" i="15" s="1"/>
  <c r="D12" i="4"/>
  <c r="P11" i="4"/>
  <c r="P10" i="15" s="1"/>
  <c r="J7" i="17" s="1"/>
  <c r="O11" i="4"/>
  <c r="O10" i="15" s="1"/>
  <c r="I7" i="17" s="1"/>
  <c r="N11" i="4"/>
  <c r="N10" i="15" s="1"/>
  <c r="H7" i="17" s="1"/>
  <c r="M11" i="4"/>
  <c r="M10" i="15" s="1"/>
  <c r="G7" i="17" s="1"/>
  <c r="L11" i="4"/>
  <c r="L10" i="15" s="1"/>
  <c r="F7" i="17" s="1"/>
  <c r="K11" i="4"/>
  <c r="K10" i="15" s="1"/>
  <c r="E7" i="17" s="1"/>
  <c r="J11" i="4"/>
  <c r="J10" i="15" s="1"/>
  <c r="D7" i="17" s="1"/>
  <c r="I11" i="4"/>
  <c r="G11" i="4"/>
  <c r="F11" i="4"/>
  <c r="F10" i="15" s="1"/>
  <c r="E11" i="4"/>
  <c r="E10" i="15" s="1"/>
  <c r="D11" i="4"/>
  <c r="D6" i="10"/>
  <c r="O10" i="4"/>
  <c r="O9" i="15" s="1"/>
  <c r="I6" i="17" s="1"/>
  <c r="N10" i="4"/>
  <c r="N9" i="15" s="1"/>
  <c r="M10" i="4"/>
  <c r="L10" i="4"/>
  <c r="L9" i="15" s="1"/>
  <c r="K10" i="4"/>
  <c r="K9" i="15" s="1"/>
  <c r="E6" i="17" s="1"/>
  <c r="J10" i="4"/>
  <c r="J9" i="15" s="1"/>
  <c r="I10" i="4"/>
  <c r="G10" i="4"/>
  <c r="G9" i="15" s="1"/>
  <c r="F10" i="4"/>
  <c r="F9" i="15" s="1"/>
  <c r="F14" i="15" s="1"/>
  <c r="E10" i="4"/>
  <c r="E9" i="15" s="1"/>
  <c r="D10" i="4"/>
  <c r="X9" i="4"/>
  <c r="B40" i="2"/>
  <c r="Q31" i="2"/>
  <c r="N31" i="2"/>
  <c r="O31" i="2" s="1"/>
  <c r="M31" i="2"/>
  <c r="K31" i="2"/>
  <c r="J31" i="2"/>
  <c r="I31" i="2"/>
  <c r="H31" i="2"/>
  <c r="G31" i="2"/>
  <c r="F31" i="2"/>
  <c r="E31" i="2"/>
  <c r="D31" i="2"/>
  <c r="C31" i="2"/>
  <c r="Q30" i="2"/>
  <c r="N30" i="2"/>
  <c r="O30" i="2" s="1"/>
  <c r="P30" i="2" s="1"/>
  <c r="M30" i="2"/>
  <c r="K30" i="2"/>
  <c r="J30" i="2"/>
  <c r="I30" i="2"/>
  <c r="H30" i="2"/>
  <c r="G30" i="2"/>
  <c r="F30" i="2"/>
  <c r="E30" i="2"/>
  <c r="D30" i="2"/>
  <c r="C30" i="2"/>
  <c r="Q29" i="2"/>
  <c r="N29" i="2"/>
  <c r="O29" i="2" s="1"/>
  <c r="M29" i="2"/>
  <c r="K29" i="2"/>
  <c r="J29" i="2"/>
  <c r="I29" i="2"/>
  <c r="H29" i="2"/>
  <c r="G29" i="2"/>
  <c r="F29" i="2"/>
  <c r="E29" i="2"/>
  <c r="D29" i="2"/>
  <c r="C29" i="2"/>
  <c r="Q28" i="2"/>
  <c r="N28" i="2"/>
  <c r="M28" i="2"/>
  <c r="K28" i="2"/>
  <c r="J28" i="2"/>
  <c r="I28" i="2"/>
  <c r="H28" i="2"/>
  <c r="G28" i="2"/>
  <c r="F28" i="2"/>
  <c r="E28" i="2"/>
  <c r="D28" i="2"/>
  <c r="C28" i="2"/>
  <c r="Q27" i="2"/>
  <c r="N27" i="2"/>
  <c r="O27" i="2" s="1"/>
  <c r="P27" i="2" s="1"/>
  <c r="M27" i="2"/>
  <c r="K27" i="2"/>
  <c r="J27" i="2"/>
  <c r="I27" i="2"/>
  <c r="H27" i="2"/>
  <c r="G27" i="2"/>
  <c r="F27" i="2"/>
  <c r="E27" i="2"/>
  <c r="D27" i="2"/>
  <c r="C27" i="2"/>
  <c r="B20" i="2"/>
  <c r="S46" i="15" l="1"/>
  <c r="S44" i="15"/>
  <c r="P64" i="15"/>
  <c r="L14" i="15"/>
  <c r="F11" i="17" s="1"/>
  <c r="F6" i="17"/>
  <c r="J14" i="15"/>
  <c r="D11" i="17" s="1"/>
  <c r="D6" i="17"/>
  <c r="N14" i="15"/>
  <c r="H11" i="17" s="1"/>
  <c r="H6" i="17"/>
  <c r="K48" i="15"/>
  <c r="E14" i="15"/>
  <c r="P63" i="15"/>
  <c r="K41" i="15"/>
  <c r="O14" i="15"/>
  <c r="I11" i="17" s="1"/>
  <c r="K14" i="15"/>
  <c r="E11" i="17" s="1"/>
  <c r="K53" i="15"/>
  <c r="F53" i="15"/>
  <c r="N33" i="15"/>
  <c r="K64" i="15"/>
  <c r="L47" i="15"/>
  <c r="N66" i="15"/>
  <c r="G33" i="15"/>
  <c r="S37" i="4"/>
  <c r="S41" i="4"/>
  <c r="S42" i="4"/>
  <c r="S61" i="4"/>
  <c r="S64" i="4"/>
  <c r="S71" i="4"/>
  <c r="S38" i="4"/>
  <c r="S46" i="4"/>
  <c r="S59" i="4"/>
  <c r="S67" i="4"/>
  <c r="S53" i="4"/>
  <c r="S40" i="4"/>
  <c r="S39" i="4"/>
  <c r="S43" i="4"/>
  <c r="S49" i="4"/>
  <c r="S60" i="4"/>
  <c r="S35" i="4"/>
  <c r="S47" i="4"/>
  <c r="S72" i="4"/>
  <c r="S65" i="4"/>
  <c r="S74" i="4"/>
  <c r="S36" i="4"/>
  <c r="S44" i="4"/>
  <c r="S56" i="4"/>
  <c r="S63" i="4"/>
  <c r="S68" i="4"/>
  <c r="S76" i="4"/>
  <c r="N67" i="15"/>
  <c r="I67" i="15"/>
  <c r="D89" i="2"/>
  <c r="D75" i="4"/>
  <c r="D64" i="15" s="1"/>
  <c r="T34" i="15"/>
  <c r="Q34" i="15" s="1"/>
  <c r="U34" i="15"/>
  <c r="R34" i="15" s="1"/>
  <c r="T39" i="15"/>
  <c r="Q39" i="15" s="1"/>
  <c r="D9" i="15"/>
  <c r="T10" i="4"/>
  <c r="C6" i="10"/>
  <c r="I9" i="15"/>
  <c r="M9" i="15"/>
  <c r="U10" i="4"/>
  <c r="R10" i="4" s="1"/>
  <c r="R9" i="15" s="1"/>
  <c r="L6" i="17" s="1"/>
  <c r="B7" i="10"/>
  <c r="D10" i="15"/>
  <c r="C7" i="10"/>
  <c r="I10" i="15"/>
  <c r="B8" i="10"/>
  <c r="D11" i="15"/>
  <c r="C8" i="10"/>
  <c r="I11" i="15"/>
  <c r="B9" i="10"/>
  <c r="D12" i="15"/>
  <c r="C9" i="10"/>
  <c r="I12" i="15"/>
  <c r="B10" i="10"/>
  <c r="D13" i="15"/>
  <c r="C10" i="10"/>
  <c r="I13" i="15"/>
  <c r="H11" i="4"/>
  <c r="H10" i="15" s="1"/>
  <c r="G10" i="15"/>
  <c r="H12" i="4"/>
  <c r="H11" i="15" s="1"/>
  <c r="G11" i="15"/>
  <c r="H13" i="4"/>
  <c r="H12" i="15" s="1"/>
  <c r="G12" i="15"/>
  <c r="H14" i="4"/>
  <c r="H13" i="15" s="1"/>
  <c r="G13" i="15"/>
  <c r="D10" i="10"/>
  <c r="P13" i="15"/>
  <c r="S32" i="15"/>
  <c r="S33" i="4"/>
  <c r="B6" i="10"/>
  <c r="D7" i="10"/>
  <c r="T11" i="4"/>
  <c r="Q11" i="4" s="1"/>
  <c r="D8" i="10"/>
  <c r="T12" i="4"/>
  <c r="Q12" i="4" s="1"/>
  <c r="D9" i="10"/>
  <c r="T13" i="4"/>
  <c r="Q13" i="4" s="1"/>
  <c r="S13" i="4"/>
  <c r="S12" i="15" s="1"/>
  <c r="M9" i="17" s="1"/>
  <c r="S11" i="4"/>
  <c r="S10" i="15" s="1"/>
  <c r="M7" i="17" s="1"/>
  <c r="S15" i="4"/>
  <c r="S12" i="4"/>
  <c r="S11" i="15" s="1"/>
  <c r="M8" i="17" s="1"/>
  <c r="S10" i="4"/>
  <c r="S14" i="4"/>
  <c r="S13" i="15" s="1"/>
  <c r="M10" i="17" s="1"/>
  <c r="F90" i="2"/>
  <c r="L96" i="2"/>
  <c r="D80" i="4"/>
  <c r="D67" i="15" s="1"/>
  <c r="P93" i="2"/>
  <c r="Q93" i="2" s="1"/>
  <c r="K69" i="4"/>
  <c r="O79" i="2"/>
  <c r="K77" i="4"/>
  <c r="K66" i="15" s="1"/>
  <c r="F83" i="2"/>
  <c r="H92" i="2"/>
  <c r="K64" i="4"/>
  <c r="K55" i="15" s="1"/>
  <c r="O75" i="4"/>
  <c r="O81" i="4"/>
  <c r="P89" i="2"/>
  <c r="Q89" i="2" s="1"/>
  <c r="H78" i="4"/>
  <c r="F87" i="2"/>
  <c r="P87" i="2"/>
  <c r="Q87" i="2" s="1"/>
  <c r="H74" i="4"/>
  <c r="O75" i="2"/>
  <c r="P88" i="2"/>
  <c r="Q88" i="2" s="1"/>
  <c r="O95" i="2"/>
  <c r="G71" i="4"/>
  <c r="G61" i="15" s="1"/>
  <c r="F79" i="4"/>
  <c r="F65" i="15" s="1"/>
  <c r="P75" i="2"/>
  <c r="P81" i="2"/>
  <c r="H69" i="4"/>
  <c r="H76" i="4"/>
  <c r="H79" i="4"/>
  <c r="P95" i="2"/>
  <c r="P96" i="2"/>
  <c r="Q96" i="2" s="1"/>
  <c r="H70" i="4"/>
  <c r="H72" i="4"/>
  <c r="H62" i="15" s="1"/>
  <c r="L28" i="2"/>
  <c r="L29" i="2"/>
  <c r="O81" i="2"/>
  <c r="L91" i="2"/>
  <c r="D95" i="2"/>
  <c r="K70" i="4"/>
  <c r="O80" i="4"/>
  <c r="U80" i="4" s="1"/>
  <c r="R80" i="4" s="1"/>
  <c r="Q32" i="2"/>
  <c r="D86" i="2"/>
  <c r="D93" i="2"/>
  <c r="F96" i="2"/>
  <c r="K65" i="4"/>
  <c r="K56" i="15" s="1"/>
  <c r="G73" i="4"/>
  <c r="F77" i="4"/>
  <c r="F66" i="15" s="1"/>
  <c r="K79" i="4"/>
  <c r="G82" i="4"/>
  <c r="D32" i="2"/>
  <c r="H32" i="2"/>
  <c r="M32" i="2"/>
  <c r="F32" i="2"/>
  <c r="J32" i="2"/>
  <c r="P31" i="2"/>
  <c r="H74" i="2"/>
  <c r="K63" i="4"/>
  <c r="K54" i="15" s="1"/>
  <c r="E32" i="2"/>
  <c r="I32" i="2"/>
  <c r="L31" i="2"/>
  <c r="O74" i="2"/>
  <c r="D79" i="2"/>
  <c r="O86" i="2"/>
  <c r="H88" i="2"/>
  <c r="D90" i="2"/>
  <c r="D92" i="2"/>
  <c r="L93" i="2"/>
  <c r="H95" i="2"/>
  <c r="H96" i="2"/>
  <c r="F64" i="4"/>
  <c r="F55" i="15" s="1"/>
  <c r="D71" i="4"/>
  <c r="D61" i="15" s="1"/>
  <c r="K73" i="4"/>
  <c r="K63" i="15" s="1"/>
  <c r="G75" i="4"/>
  <c r="G64" i="15" s="1"/>
  <c r="G77" i="4"/>
  <c r="H81" i="4"/>
  <c r="H82" i="4"/>
  <c r="C32" i="2"/>
  <c r="G32" i="2"/>
  <c r="K32" i="2"/>
  <c r="P29" i="2"/>
  <c r="L30" i="2"/>
  <c r="D67" i="2"/>
  <c r="L80" i="2"/>
  <c r="F89" i="2"/>
  <c r="O90" i="2"/>
  <c r="O92" i="2"/>
  <c r="F94" i="2"/>
  <c r="G62" i="4"/>
  <c r="G74" i="4"/>
  <c r="K80" i="4"/>
  <c r="K67" i="15" s="1"/>
  <c r="N69" i="4"/>
  <c r="K93" i="2"/>
  <c r="I77" i="4"/>
  <c r="I66" i="15" s="1"/>
  <c r="J86" i="2"/>
  <c r="I87" i="2"/>
  <c r="I67" i="4"/>
  <c r="I58" i="15" s="1"/>
  <c r="K88" i="2"/>
  <c r="I94" i="2"/>
  <c r="I81" i="4"/>
  <c r="T81" i="4" s="1"/>
  <c r="Q81" i="4" s="1"/>
  <c r="R72" i="2"/>
  <c r="K80" i="2"/>
  <c r="R84" i="2"/>
  <c r="R90" i="2"/>
  <c r="R92" i="2"/>
  <c r="J94" i="2"/>
  <c r="I95" i="2"/>
  <c r="M95" i="2" s="1"/>
  <c r="I96" i="2"/>
  <c r="L68" i="4"/>
  <c r="L59" i="15" s="1"/>
  <c r="L78" i="4"/>
  <c r="L67" i="15" s="1"/>
  <c r="M79" i="4"/>
  <c r="U79" i="4" s="1"/>
  <c r="R79" i="4" s="1"/>
  <c r="M81" i="4"/>
  <c r="I78" i="2"/>
  <c r="R82" i="2"/>
  <c r="R87" i="2"/>
  <c r="K91" i="2"/>
  <c r="J92" i="2"/>
  <c r="R94" i="2"/>
  <c r="J96" i="2"/>
  <c r="R96" i="2"/>
  <c r="M55" i="4"/>
  <c r="M50" i="15" s="1"/>
  <c r="N81" i="4"/>
  <c r="N64" i="15" s="1"/>
  <c r="I67" i="2"/>
  <c r="I81" i="2"/>
  <c r="K89" i="2"/>
  <c r="J90" i="2"/>
  <c r="K92" i="2"/>
  <c r="I93" i="2"/>
  <c r="K96" i="2"/>
  <c r="L78" i="2"/>
  <c r="L81" i="2"/>
  <c r="F84" i="2"/>
  <c r="L87" i="2"/>
  <c r="F88" i="2"/>
  <c r="D64" i="4"/>
  <c r="D55" i="15" s="1"/>
  <c r="F65" i="4"/>
  <c r="F56" i="15" s="1"/>
  <c r="F67" i="4"/>
  <c r="F58" i="15" s="1"/>
  <c r="D77" i="4"/>
  <c r="F92" i="2"/>
  <c r="L92" i="2"/>
  <c r="F95" i="2"/>
  <c r="D60" i="4"/>
  <c r="D52" i="15" s="1"/>
  <c r="F63" i="4"/>
  <c r="F54" i="15" s="1"/>
  <c r="D66" i="4"/>
  <c r="D57" i="15" s="1"/>
  <c r="D70" i="4"/>
  <c r="D60" i="15" s="1"/>
  <c r="O72" i="4"/>
  <c r="O62" i="15" s="1"/>
  <c r="O74" i="4"/>
  <c r="U74" i="4" s="1"/>
  <c r="R74" i="4" s="1"/>
  <c r="D82" i="4"/>
  <c r="T82" i="4" s="1"/>
  <c r="Q82" i="4" s="1"/>
  <c r="D81" i="2"/>
  <c r="L71" i="2"/>
  <c r="F75" i="2"/>
  <c r="L82" i="2"/>
  <c r="L85" i="2"/>
  <c r="D88" i="2"/>
  <c r="L90" i="2"/>
  <c r="F55" i="4"/>
  <c r="F50" i="15" s="1"/>
  <c r="F66" i="4"/>
  <c r="F57" i="15" s="1"/>
  <c r="P73" i="2"/>
  <c r="P76" i="2"/>
  <c r="Q76" i="2" s="1"/>
  <c r="P83" i="2"/>
  <c r="P86" i="2"/>
  <c r="H75" i="4"/>
  <c r="H77" i="4"/>
  <c r="H80" i="4"/>
  <c r="O73" i="2"/>
  <c r="H76" i="2"/>
  <c r="H80" i="2"/>
  <c r="H82" i="2"/>
  <c r="H85" i="2"/>
  <c r="H86" i="2"/>
  <c r="H89" i="2"/>
  <c r="P94" i="2"/>
  <c r="Q94" i="2" s="1"/>
  <c r="G68" i="4"/>
  <c r="G59" i="15" s="1"/>
  <c r="K76" i="4"/>
  <c r="G80" i="4"/>
  <c r="G67" i="15" s="1"/>
  <c r="H75" i="2"/>
  <c r="O84" i="2"/>
  <c r="G63" i="4"/>
  <c r="G54" i="15" s="1"/>
  <c r="G66" i="4"/>
  <c r="G57" i="15" s="1"/>
  <c r="G79" i="4"/>
  <c r="G65" i="15" s="1"/>
  <c r="O47" i="4"/>
  <c r="O45" i="15" s="1"/>
  <c r="F68" i="2"/>
  <c r="D73" i="2"/>
  <c r="L83" i="2"/>
  <c r="F86" i="2"/>
  <c r="F71" i="4"/>
  <c r="F61" i="15" s="1"/>
  <c r="D73" i="4"/>
  <c r="D63" i="15" s="1"/>
  <c r="F52" i="4"/>
  <c r="F40" i="15" s="1"/>
  <c r="D62" i="4"/>
  <c r="D48" i="15" s="1"/>
  <c r="L64" i="2"/>
  <c r="D70" i="2"/>
  <c r="L79" i="2"/>
  <c r="F82" i="2"/>
  <c r="D83" i="2"/>
  <c r="F50" i="4"/>
  <c r="F47" i="15" s="1"/>
  <c r="D58" i="4"/>
  <c r="D61" i="4"/>
  <c r="D68" i="4"/>
  <c r="D59" i="15" s="1"/>
  <c r="O70" i="4"/>
  <c r="O60" i="15" s="1"/>
  <c r="R83" i="2"/>
  <c r="M71" i="4"/>
  <c r="M61" i="15" s="1"/>
  <c r="J60" i="2"/>
  <c r="I75" i="2"/>
  <c r="R78" i="2"/>
  <c r="K81" i="2"/>
  <c r="I75" i="4"/>
  <c r="I62" i="2"/>
  <c r="R57" i="2"/>
  <c r="R63" i="2"/>
  <c r="I46" i="4"/>
  <c r="I44" i="15" s="1"/>
  <c r="J61" i="2"/>
  <c r="L43" i="4"/>
  <c r="D44" i="4"/>
  <c r="D42" i="15" s="1"/>
  <c r="D50" i="2"/>
  <c r="F55" i="2"/>
  <c r="F40" i="4"/>
  <c r="F38" i="15" s="1"/>
  <c r="F50" i="2"/>
  <c r="D66" i="2"/>
  <c r="L68" i="2"/>
  <c r="F73" i="2"/>
  <c r="O37" i="4"/>
  <c r="O36" i="15" s="1"/>
  <c r="D57" i="4"/>
  <c r="D51" i="15" s="1"/>
  <c r="F57" i="2"/>
  <c r="D63" i="2"/>
  <c r="F67" i="2"/>
  <c r="D46" i="4"/>
  <c r="D53" i="2"/>
  <c r="F72" i="2"/>
  <c r="L74" i="2"/>
  <c r="L77" i="2"/>
  <c r="F51" i="4"/>
  <c r="F41" i="15" s="1"/>
  <c r="F57" i="4"/>
  <c r="F51" i="15" s="1"/>
  <c r="O61" i="4"/>
  <c r="O53" i="15" s="1"/>
  <c r="O62" i="4"/>
  <c r="O48" i="15" s="1"/>
  <c r="F61" i="2"/>
  <c r="L70" i="2"/>
  <c r="O40" i="4"/>
  <c r="O38" i="15" s="1"/>
  <c r="D43" i="4"/>
  <c r="D41" i="15" s="1"/>
  <c r="O48" i="4"/>
  <c r="O46" i="15" s="1"/>
  <c r="D54" i="4"/>
  <c r="D49" i="15" s="1"/>
  <c r="F60" i="4"/>
  <c r="F52" i="15" s="1"/>
  <c r="D48" i="2"/>
  <c r="D54" i="2"/>
  <c r="D59" i="2"/>
  <c r="F62" i="2"/>
  <c r="D64" i="2"/>
  <c r="L66" i="2"/>
  <c r="L69" i="2"/>
  <c r="O49" i="4"/>
  <c r="O47" i="15" s="1"/>
  <c r="D55" i="4"/>
  <c r="D50" i="15" s="1"/>
  <c r="F56" i="4"/>
  <c r="F49" i="15" s="1"/>
  <c r="P66" i="2"/>
  <c r="H64" i="4"/>
  <c r="H55" i="15" s="1"/>
  <c r="P80" i="2"/>
  <c r="Q80" i="2" s="1"/>
  <c r="P85" i="2"/>
  <c r="Q85" i="2" s="1"/>
  <c r="H73" i="4"/>
  <c r="H63" i="15" s="1"/>
  <c r="P90" i="2"/>
  <c r="P91" i="2"/>
  <c r="Q91" i="2" s="1"/>
  <c r="P92" i="2"/>
  <c r="N32" i="2"/>
  <c r="L27" i="2"/>
  <c r="E77" i="4"/>
  <c r="E93" i="2"/>
  <c r="E94" i="2"/>
  <c r="E81" i="4"/>
  <c r="E96" i="2"/>
  <c r="O28" i="2"/>
  <c r="P28" i="2" s="1"/>
  <c r="D47" i="2"/>
  <c r="D52" i="2"/>
  <c r="D56" i="2"/>
  <c r="F59" i="2"/>
  <c r="F63" i="2"/>
  <c r="D65" i="2"/>
  <c r="L67" i="2"/>
  <c r="H71" i="2"/>
  <c r="L72" i="2"/>
  <c r="L73" i="2"/>
  <c r="F76" i="2"/>
  <c r="D77" i="2"/>
  <c r="O78" i="2"/>
  <c r="F39" i="4"/>
  <c r="K67" i="4"/>
  <c r="K58" i="15" s="1"/>
  <c r="I15" i="4"/>
  <c r="C11" i="10" s="1"/>
  <c r="M15" i="4"/>
  <c r="U14" i="4"/>
  <c r="R14" i="4" s="1"/>
  <c r="R13" i="15" s="1"/>
  <c r="L10" i="17" s="1"/>
  <c r="E15" i="4"/>
  <c r="J15" i="4"/>
  <c r="N15" i="4"/>
  <c r="D15" i="4"/>
  <c r="B11" i="10" s="1"/>
  <c r="L15" i="4"/>
  <c r="F15" i="4"/>
  <c r="K15" i="4"/>
  <c r="O15" i="4"/>
  <c r="U12" i="4"/>
  <c r="R12" i="4" s="1"/>
  <c r="R11" i="15" s="1"/>
  <c r="L8" i="17" s="1"/>
  <c r="G15" i="4"/>
  <c r="U13" i="4"/>
  <c r="R13" i="4" s="1"/>
  <c r="R12" i="15" s="1"/>
  <c r="L9" i="17" s="1"/>
  <c r="T14" i="4"/>
  <c r="Q14" i="4" s="1"/>
  <c r="F34" i="4"/>
  <c r="M38" i="4"/>
  <c r="J51" i="2"/>
  <c r="G54" i="4"/>
  <c r="F49" i="2"/>
  <c r="D51" i="2"/>
  <c r="F56" i="2"/>
  <c r="F60" i="2"/>
  <c r="E95" i="2"/>
  <c r="F33" i="4"/>
  <c r="F32" i="15" s="1"/>
  <c r="O39" i="4"/>
  <c r="J82" i="4"/>
  <c r="J66" i="15" s="1"/>
  <c r="L49" i="2"/>
  <c r="F51" i="2"/>
  <c r="L52" i="2"/>
  <c r="D55" i="2"/>
  <c r="F58" i="2"/>
  <c r="O46" i="4"/>
  <c r="O44" i="15" s="1"/>
  <c r="N96" i="2"/>
  <c r="J41" i="4"/>
  <c r="J39" i="15" s="1"/>
  <c r="J50" i="4"/>
  <c r="J47" i="15" s="1"/>
  <c r="P70" i="2"/>
  <c r="P72" i="2"/>
  <c r="Q72" i="2" s="1"/>
  <c r="N51" i="2"/>
  <c r="G61" i="2"/>
  <c r="P70" i="4"/>
  <c r="P60" i="15" s="1"/>
  <c r="N61" i="2"/>
  <c r="G93" i="2"/>
  <c r="G62" i="2"/>
  <c r="H63" i="2"/>
  <c r="G79" i="2"/>
  <c r="N94" i="2"/>
  <c r="N95" i="2"/>
  <c r="P60" i="4"/>
  <c r="P52" i="15" s="1"/>
  <c r="J78" i="4"/>
  <c r="P78" i="4"/>
  <c r="E52" i="2"/>
  <c r="E54" i="2"/>
  <c r="E66" i="2"/>
  <c r="E75" i="2"/>
  <c r="E78" i="2"/>
  <c r="E67" i="4"/>
  <c r="E58" i="15" s="1"/>
  <c r="E87" i="2"/>
  <c r="E75" i="4"/>
  <c r="O61" i="2"/>
  <c r="G58" i="4"/>
  <c r="G53" i="15" s="1"/>
  <c r="H61" i="2"/>
  <c r="P49" i="4"/>
  <c r="O71" i="2"/>
  <c r="O33" i="4"/>
  <c r="O32" i="15" s="1"/>
  <c r="G47" i="2"/>
  <c r="N49" i="2"/>
  <c r="F52" i="2"/>
  <c r="L55" i="2"/>
  <c r="L57" i="2"/>
  <c r="O34" i="4"/>
  <c r="G50" i="2"/>
  <c r="G56" i="2"/>
  <c r="L58" i="2"/>
  <c r="L59" i="2"/>
  <c r="G67" i="2"/>
  <c r="O42" i="4"/>
  <c r="O40" i="15" s="1"/>
  <c r="D47" i="4"/>
  <c r="D48" i="4"/>
  <c r="D46" i="15" s="1"/>
  <c r="O51" i="4"/>
  <c r="O41" i="15" s="1"/>
  <c r="D49" i="2"/>
  <c r="O49" i="2"/>
  <c r="L50" i="2"/>
  <c r="N54" i="2"/>
  <c r="N55" i="2"/>
  <c r="N58" i="2"/>
  <c r="N69" i="2"/>
  <c r="G89" i="2"/>
  <c r="N89" i="2"/>
  <c r="K37" i="4"/>
  <c r="P66" i="4"/>
  <c r="J74" i="4"/>
  <c r="J63" i="15" s="1"/>
  <c r="J76" i="4"/>
  <c r="J65" i="15" s="1"/>
  <c r="P77" i="4"/>
  <c r="J80" i="4"/>
  <c r="J81" i="4"/>
  <c r="J64" i="15" s="1"/>
  <c r="G51" i="2"/>
  <c r="J53" i="2"/>
  <c r="R55" i="2"/>
  <c r="G57" i="2"/>
  <c r="G65" i="2"/>
  <c r="N70" i="2"/>
  <c r="G71" i="2"/>
  <c r="N71" i="2"/>
  <c r="G74" i="2"/>
  <c r="N77" i="2"/>
  <c r="E81" i="2"/>
  <c r="G87" i="2"/>
  <c r="N87" i="2"/>
  <c r="N90" i="2"/>
  <c r="N93" i="2"/>
  <c r="P33" i="4"/>
  <c r="P32" i="15" s="1"/>
  <c r="J34" i="4"/>
  <c r="J39" i="4"/>
  <c r="P52" i="4"/>
  <c r="P40" i="15" s="1"/>
  <c r="P54" i="4"/>
  <c r="P49" i="15" s="1"/>
  <c r="J55" i="4"/>
  <c r="J50" i="15" s="1"/>
  <c r="P59" i="4"/>
  <c r="P51" i="15" s="1"/>
  <c r="P62" i="4"/>
  <c r="P67" i="4"/>
  <c r="P58" i="15" s="1"/>
  <c r="P68" i="4"/>
  <c r="P59" i="15" s="1"/>
  <c r="J70" i="4"/>
  <c r="J60" i="15" s="1"/>
  <c r="J71" i="4"/>
  <c r="J61" i="15" s="1"/>
  <c r="P71" i="4"/>
  <c r="P61" i="15" s="1"/>
  <c r="P72" i="4"/>
  <c r="P47" i="2"/>
  <c r="H34" i="4"/>
  <c r="H37" i="4"/>
  <c r="H36" i="15" s="1"/>
  <c r="P52" i="2"/>
  <c r="H39" i="4"/>
  <c r="H40" i="4"/>
  <c r="H38" i="15" s="1"/>
  <c r="P55" i="2"/>
  <c r="H44" i="4"/>
  <c r="H42" i="15" s="1"/>
  <c r="E60" i="2"/>
  <c r="P61" i="2"/>
  <c r="E62" i="2"/>
  <c r="P62" i="2"/>
  <c r="P63" i="2"/>
  <c r="P65" i="2"/>
  <c r="Q65" i="2" s="1"/>
  <c r="H52" i="4"/>
  <c r="E67" i="2"/>
  <c r="P67" i="2"/>
  <c r="Q67" i="2" s="1"/>
  <c r="P68" i="2"/>
  <c r="Q68" i="2" s="1"/>
  <c r="P69" i="2"/>
  <c r="P71" i="2"/>
  <c r="H62" i="4"/>
  <c r="H63" i="4"/>
  <c r="H54" i="15" s="1"/>
  <c r="H66" i="4"/>
  <c r="H57" i="15" s="1"/>
  <c r="H71" i="4"/>
  <c r="H61" i="15" s="1"/>
  <c r="G49" i="2"/>
  <c r="N50" i="2"/>
  <c r="N52" i="2"/>
  <c r="G54" i="2"/>
  <c r="N56" i="2"/>
  <c r="G63" i="2"/>
  <c r="N64" i="2"/>
  <c r="N72" i="2"/>
  <c r="G77" i="2"/>
  <c r="G83" i="2"/>
  <c r="N83" i="2"/>
  <c r="P43" i="4"/>
  <c r="P53" i="4"/>
  <c r="J68" i="4"/>
  <c r="J59" i="15" s="1"/>
  <c r="E71" i="4"/>
  <c r="E61" i="15" s="1"/>
  <c r="E72" i="4"/>
  <c r="E62" i="15" s="1"/>
  <c r="E73" i="4"/>
  <c r="E89" i="2"/>
  <c r="E91" i="2"/>
  <c r="J45" i="4"/>
  <c r="J43" i="15" s="1"/>
  <c r="J66" i="4"/>
  <c r="J57" i="15" s="1"/>
  <c r="J67" i="4"/>
  <c r="J58" i="15" s="1"/>
  <c r="R47" i="2"/>
  <c r="N48" i="2"/>
  <c r="P53" i="2"/>
  <c r="J59" i="2"/>
  <c r="G60" i="2"/>
  <c r="N62" i="2"/>
  <c r="N65" i="2"/>
  <c r="I66" i="2"/>
  <c r="G70" i="2"/>
  <c r="J71" i="2"/>
  <c r="G73" i="2"/>
  <c r="G76" i="2"/>
  <c r="K77" i="2"/>
  <c r="N79" i="2"/>
  <c r="G86" i="2"/>
  <c r="N88" i="2"/>
  <c r="G91" i="2"/>
  <c r="N33" i="4"/>
  <c r="N32" i="15" s="1"/>
  <c r="J38" i="4"/>
  <c r="J37" i="15" s="1"/>
  <c r="H41" i="4"/>
  <c r="H39" i="15" s="1"/>
  <c r="K45" i="4"/>
  <c r="J52" i="4"/>
  <c r="J40" i="15" s="1"/>
  <c r="J54" i="4"/>
  <c r="J49" i="15" s="1"/>
  <c r="L56" i="4"/>
  <c r="M63" i="4"/>
  <c r="P64" i="4"/>
  <c r="P55" i="15" s="1"/>
  <c r="H35" i="4"/>
  <c r="H34" i="15" s="1"/>
  <c r="H36" i="4"/>
  <c r="H35" i="15" s="1"/>
  <c r="O55" i="2"/>
  <c r="G41" i="4"/>
  <c r="G39" i="15" s="1"/>
  <c r="H42" i="4"/>
  <c r="H43" i="4"/>
  <c r="H45" i="4"/>
  <c r="H43" i="15" s="1"/>
  <c r="P60" i="2"/>
  <c r="H46" i="4"/>
  <c r="H44" i="15" s="1"/>
  <c r="H53" i="2"/>
  <c r="O53" i="2"/>
  <c r="H55" i="2"/>
  <c r="H58" i="2"/>
  <c r="P58" i="2"/>
  <c r="P59" i="2"/>
  <c r="O60" i="2"/>
  <c r="H66" i="2"/>
  <c r="O66" i="2"/>
  <c r="H68" i="2"/>
  <c r="H33" i="4"/>
  <c r="H32" i="15" s="1"/>
  <c r="H47" i="4"/>
  <c r="H45" i="15" s="1"/>
  <c r="G51" i="4"/>
  <c r="G41" i="15" s="1"/>
  <c r="K56" i="4"/>
  <c r="K49" i="15" s="1"/>
  <c r="J58" i="4"/>
  <c r="G72" i="2"/>
  <c r="P61" i="4"/>
  <c r="P53" i="15" s="1"/>
  <c r="N75" i="2"/>
  <c r="E77" i="2"/>
  <c r="E82" i="2"/>
  <c r="E83" i="2"/>
  <c r="O70" i="2"/>
  <c r="G56" i="4"/>
  <c r="H58" i="4"/>
  <c r="P74" i="2"/>
  <c r="H61" i="4"/>
  <c r="P78" i="2"/>
  <c r="H65" i="4"/>
  <c r="H56" i="15" s="1"/>
  <c r="P79" i="2"/>
  <c r="H67" i="4"/>
  <c r="H58" i="15" s="1"/>
  <c r="H68" i="4"/>
  <c r="H59" i="15" s="1"/>
  <c r="P82" i="2"/>
  <c r="Q82" i="2" s="1"/>
  <c r="O47" i="2"/>
  <c r="G33" i="4"/>
  <c r="G32" i="15" s="1"/>
  <c r="H64" i="2"/>
  <c r="K50" i="4"/>
  <c r="K47" i="15" s="1"/>
  <c r="O48" i="2"/>
  <c r="P49" i="2"/>
  <c r="O50" i="2"/>
  <c r="O54" i="2"/>
  <c r="O57" i="2"/>
  <c r="G53" i="4"/>
  <c r="E44" i="4"/>
  <c r="E42" i="15" s="1"/>
  <c r="E63" i="4"/>
  <c r="E54" i="15" s="1"/>
  <c r="E64" i="4"/>
  <c r="E55" i="15" s="1"/>
  <c r="M64" i="4"/>
  <c r="M55" i="15" s="1"/>
  <c r="J78" i="2"/>
  <c r="E79" i="2"/>
  <c r="N65" i="4"/>
  <c r="K79" i="2"/>
  <c r="J81" i="2"/>
  <c r="M67" i="4"/>
  <c r="M58" i="15" s="1"/>
  <c r="E68" i="4"/>
  <c r="E59" i="15" s="1"/>
  <c r="L76" i="4"/>
  <c r="L65" i="15" s="1"/>
  <c r="I90" i="2"/>
  <c r="L77" i="4"/>
  <c r="L66" i="15" s="1"/>
  <c r="I91" i="2"/>
  <c r="H48" i="4"/>
  <c r="H46" i="15" s="1"/>
  <c r="H49" i="2"/>
  <c r="H54" i="2"/>
  <c r="O69" i="2"/>
  <c r="H72" i="2"/>
  <c r="H73" i="2"/>
  <c r="E47" i="2"/>
  <c r="E34" i="4"/>
  <c r="E36" i="4"/>
  <c r="E35" i="15" s="1"/>
  <c r="E51" i="2"/>
  <c r="E40" i="4"/>
  <c r="E38" i="15" s="1"/>
  <c r="E55" i="2"/>
  <c r="I55" i="2"/>
  <c r="L41" i="4"/>
  <c r="L39" i="15" s="1"/>
  <c r="E42" i="4"/>
  <c r="E59" i="2"/>
  <c r="E48" i="4"/>
  <c r="E46" i="15" s="1"/>
  <c r="E63" i="2"/>
  <c r="E50" i="4"/>
  <c r="E51" i="4"/>
  <c r="E55" i="4"/>
  <c r="E50" i="15" s="1"/>
  <c r="E70" i="2"/>
  <c r="E57" i="4"/>
  <c r="E72" i="2"/>
  <c r="E73" i="2"/>
  <c r="J73" i="2"/>
  <c r="M59" i="4"/>
  <c r="M51" i="15" s="1"/>
  <c r="E74" i="2"/>
  <c r="M60" i="4"/>
  <c r="M52" i="15" s="1"/>
  <c r="J74" i="2"/>
  <c r="E61" i="4"/>
  <c r="M62" i="4"/>
  <c r="M48" i="15" s="1"/>
  <c r="J76" i="2"/>
  <c r="L63" i="4"/>
  <c r="L54" i="15" s="1"/>
  <c r="I77" i="2"/>
  <c r="E69" i="4"/>
  <c r="L69" i="4"/>
  <c r="I83" i="2"/>
  <c r="I84" i="2"/>
  <c r="L70" i="4"/>
  <c r="J84" i="2"/>
  <c r="M73" i="4"/>
  <c r="J87" i="2"/>
  <c r="I74" i="4"/>
  <c r="T74" i="4" s="1"/>
  <c r="Q74" i="4" s="1"/>
  <c r="R88" i="2"/>
  <c r="E76" i="4"/>
  <c r="E90" i="2"/>
  <c r="H47" i="2"/>
  <c r="R49" i="2"/>
  <c r="H50" i="2"/>
  <c r="P50" i="2"/>
  <c r="P51" i="2"/>
  <c r="O52" i="2"/>
  <c r="N53" i="2"/>
  <c r="I54" i="2"/>
  <c r="P54" i="2"/>
  <c r="O56" i="2"/>
  <c r="H57" i="2"/>
  <c r="P57" i="2"/>
  <c r="G58" i="2"/>
  <c r="O58" i="2"/>
  <c r="N59" i="2"/>
  <c r="N60" i="2"/>
  <c r="H62" i="2"/>
  <c r="O62" i="2"/>
  <c r="O64" i="2"/>
  <c r="H65" i="2"/>
  <c r="H67" i="2"/>
  <c r="H69" i="2"/>
  <c r="K76" i="2"/>
  <c r="R76" i="2"/>
  <c r="P77" i="2"/>
  <c r="Q77" i="2" s="1"/>
  <c r="G78" i="2"/>
  <c r="J79" i="2"/>
  <c r="R79" i="2"/>
  <c r="J80" i="2"/>
  <c r="J83" i="2"/>
  <c r="O83" i="2"/>
  <c r="E85" i="2"/>
  <c r="I85" i="2"/>
  <c r="H38" i="4"/>
  <c r="H37" i="15" s="1"/>
  <c r="H60" i="4"/>
  <c r="H52" i="15" s="1"/>
  <c r="J61" i="4"/>
  <c r="L72" i="4"/>
  <c r="L62" i="15" s="1"/>
  <c r="E79" i="4"/>
  <c r="E80" i="4"/>
  <c r="E82" i="4"/>
  <c r="P84" i="2"/>
  <c r="K67" i="2"/>
  <c r="N53" i="4"/>
  <c r="N48" i="15" s="1"/>
  <c r="N54" i="4"/>
  <c r="K68" i="2"/>
  <c r="R69" i="2"/>
  <c r="I55" i="4"/>
  <c r="I50" i="15" s="1"/>
  <c r="N56" i="4"/>
  <c r="U56" i="4" s="1"/>
  <c r="R56" i="4" s="1"/>
  <c r="K70" i="2"/>
  <c r="J47" i="2"/>
  <c r="E48" i="2"/>
  <c r="J48" i="2"/>
  <c r="J49" i="2"/>
  <c r="E50" i="2"/>
  <c r="I50" i="2"/>
  <c r="R51" i="2"/>
  <c r="R53" i="2"/>
  <c r="J55" i="2"/>
  <c r="E56" i="2"/>
  <c r="J56" i="2"/>
  <c r="J57" i="2"/>
  <c r="E58" i="2"/>
  <c r="I58" i="2"/>
  <c r="R59" i="2"/>
  <c r="R61" i="2"/>
  <c r="J63" i="2"/>
  <c r="E64" i="2"/>
  <c r="J64" i="2"/>
  <c r="K65" i="2"/>
  <c r="I38" i="4"/>
  <c r="L42" i="4"/>
  <c r="L40" i="15" s="1"/>
  <c r="T42" i="4"/>
  <c r="Q42" i="4" s="1"/>
  <c r="U50" i="4"/>
  <c r="R50" i="4" s="1"/>
  <c r="J50" i="2"/>
  <c r="M36" i="4"/>
  <c r="M35" i="15" s="1"/>
  <c r="J58" i="2"/>
  <c r="M44" i="4"/>
  <c r="L51" i="4"/>
  <c r="I65" i="2"/>
  <c r="I52" i="4"/>
  <c r="I40" i="15" s="1"/>
  <c r="R66" i="2"/>
  <c r="K48" i="2"/>
  <c r="K49" i="2"/>
  <c r="K50" i="2"/>
  <c r="I51" i="2"/>
  <c r="I52" i="2"/>
  <c r="K56" i="2"/>
  <c r="K57" i="2"/>
  <c r="K58" i="2"/>
  <c r="I59" i="2"/>
  <c r="I60" i="2"/>
  <c r="K64" i="2"/>
  <c r="R67" i="2"/>
  <c r="R68" i="2"/>
  <c r="E71" i="2"/>
  <c r="I71" i="2"/>
  <c r="R71" i="2"/>
  <c r="L33" i="4"/>
  <c r="L32" i="15" s="1"/>
  <c r="L35" i="4"/>
  <c r="L34" i="15" s="1"/>
  <c r="I36" i="4"/>
  <c r="M40" i="4"/>
  <c r="M38" i="15" s="1"/>
  <c r="N46" i="4"/>
  <c r="N44" i="15" s="1"/>
  <c r="N47" i="4"/>
  <c r="N45" i="15" s="1"/>
  <c r="E49" i="4"/>
  <c r="N49" i="4"/>
  <c r="N47" i="15" s="1"/>
  <c r="E33" i="4"/>
  <c r="E32" i="15" s="1"/>
  <c r="E38" i="4"/>
  <c r="E37" i="15" s="1"/>
  <c r="E46" i="4"/>
  <c r="E44" i="15" s="1"/>
  <c r="E65" i="2"/>
  <c r="E69" i="2"/>
  <c r="I53" i="2"/>
  <c r="L39" i="4"/>
  <c r="L33" i="15" s="1"/>
  <c r="I40" i="4"/>
  <c r="I38" i="15" s="1"/>
  <c r="R54" i="2"/>
  <c r="K59" i="2"/>
  <c r="N45" i="4"/>
  <c r="I61" i="2"/>
  <c r="L47" i="4"/>
  <c r="L45" i="15" s="1"/>
  <c r="I48" i="4"/>
  <c r="I46" i="15" s="1"/>
  <c r="R62" i="2"/>
  <c r="M51" i="4"/>
  <c r="M41" i="15" s="1"/>
  <c r="J65" i="2"/>
  <c r="I51" i="4"/>
  <c r="I41" i="15" s="1"/>
  <c r="R65" i="2"/>
  <c r="M52" i="4"/>
  <c r="M40" i="15" s="1"/>
  <c r="J66" i="2"/>
  <c r="I68" i="2"/>
  <c r="L54" i="4"/>
  <c r="L55" i="4"/>
  <c r="L50" i="15" s="1"/>
  <c r="I69" i="2"/>
  <c r="I56" i="4"/>
  <c r="I49" i="15" s="1"/>
  <c r="R70" i="2"/>
  <c r="I72" i="2"/>
  <c r="L58" i="4"/>
  <c r="L53" i="15" s="1"/>
  <c r="N58" i="4"/>
  <c r="N53" i="15" s="1"/>
  <c r="K72" i="2"/>
  <c r="L59" i="4"/>
  <c r="L51" i="15" s="1"/>
  <c r="I73" i="2"/>
  <c r="R73" i="2"/>
  <c r="I59" i="4"/>
  <c r="I51" i="15" s="1"/>
  <c r="N60" i="4"/>
  <c r="N52" i="15" s="1"/>
  <c r="K74" i="2"/>
  <c r="I60" i="4"/>
  <c r="I52" i="15" s="1"/>
  <c r="R74" i="2"/>
  <c r="K51" i="2"/>
  <c r="N37" i="4"/>
  <c r="N36" i="15" s="1"/>
  <c r="N52" i="4"/>
  <c r="N40" i="15" s="1"/>
  <c r="K66" i="2"/>
  <c r="M54" i="4"/>
  <c r="M49" i="15" s="1"/>
  <c r="J68" i="2"/>
  <c r="K71" i="2"/>
  <c r="N57" i="4"/>
  <c r="M58" i="4"/>
  <c r="M53" i="15" s="1"/>
  <c r="J72" i="2"/>
  <c r="I48" i="2"/>
  <c r="R48" i="2"/>
  <c r="K52" i="2"/>
  <c r="K53" i="2"/>
  <c r="K54" i="2"/>
  <c r="R56" i="2"/>
  <c r="K62" i="2"/>
  <c r="I63" i="2"/>
  <c r="I64" i="2"/>
  <c r="R64" i="2"/>
  <c r="J67" i="2"/>
  <c r="J70" i="2"/>
  <c r="U35" i="4"/>
  <c r="R35" i="4" s="1"/>
  <c r="T35" i="4"/>
  <c r="Q35" i="4" s="1"/>
  <c r="N41" i="4"/>
  <c r="I44" i="4"/>
  <c r="I42" i="15" s="1"/>
  <c r="M48" i="4"/>
  <c r="M46" i="15" s="1"/>
  <c r="N55" i="4"/>
  <c r="N50" i="15" s="1"/>
  <c r="E59" i="4"/>
  <c r="N59" i="4"/>
  <c r="L60" i="4"/>
  <c r="L52" i="15" s="1"/>
  <c r="K75" i="2"/>
  <c r="I61" i="4"/>
  <c r="I53" i="15" s="1"/>
  <c r="E65" i="4"/>
  <c r="E56" i="15" s="1"/>
  <c r="U82" i="4"/>
  <c r="R82" i="4" s="1"/>
  <c r="E35" i="4"/>
  <c r="E34" i="15" s="1"/>
  <c r="E37" i="4"/>
  <c r="E36" i="15" s="1"/>
  <c r="E39" i="4"/>
  <c r="E41" i="4"/>
  <c r="E39" i="15" s="1"/>
  <c r="E43" i="4"/>
  <c r="E45" i="4"/>
  <c r="E43" i="15" s="1"/>
  <c r="E47" i="4"/>
  <c r="E45" i="15" s="1"/>
  <c r="H49" i="4"/>
  <c r="H50" i="4"/>
  <c r="H51" i="4"/>
  <c r="E52" i="4"/>
  <c r="E53" i="4"/>
  <c r="H53" i="4"/>
  <c r="H48" i="15" s="1"/>
  <c r="E54" i="4"/>
  <c r="E68" i="2"/>
  <c r="H54" i="4"/>
  <c r="H55" i="4"/>
  <c r="H50" i="15" s="1"/>
  <c r="E56" i="4"/>
  <c r="H56" i="4"/>
  <c r="E62" i="4"/>
  <c r="E76" i="2"/>
  <c r="L66" i="4"/>
  <c r="L57" i="15" s="1"/>
  <c r="I80" i="2"/>
  <c r="I71" i="4"/>
  <c r="I61" i="15" s="1"/>
  <c r="R85" i="2"/>
  <c r="I63" i="4"/>
  <c r="I54" i="15" s="1"/>
  <c r="R77" i="2"/>
  <c r="N64" i="4"/>
  <c r="N55" i="15" s="1"/>
  <c r="K78" i="2"/>
  <c r="E66" i="4"/>
  <c r="E57" i="15" s="1"/>
  <c r="E80" i="2"/>
  <c r="N68" i="4"/>
  <c r="N59" i="15" s="1"/>
  <c r="K82" i="2"/>
  <c r="E70" i="4"/>
  <c r="E84" i="2"/>
  <c r="N72" i="4"/>
  <c r="N62" i="15" s="1"/>
  <c r="K86" i="2"/>
  <c r="E74" i="4"/>
  <c r="E88" i="2"/>
  <c r="L74" i="4"/>
  <c r="L63" i="15" s="1"/>
  <c r="I88" i="2"/>
  <c r="N76" i="4"/>
  <c r="K90" i="2"/>
  <c r="E78" i="4"/>
  <c r="E67" i="15" s="1"/>
  <c r="E92" i="2"/>
  <c r="I79" i="4"/>
  <c r="I65" i="15" s="1"/>
  <c r="R93" i="2"/>
  <c r="H48" i="2"/>
  <c r="P48" i="2"/>
  <c r="E49" i="2"/>
  <c r="O51" i="2"/>
  <c r="H52" i="2"/>
  <c r="E53" i="2"/>
  <c r="H56" i="2"/>
  <c r="P56" i="2"/>
  <c r="E57" i="2"/>
  <c r="O59" i="2"/>
  <c r="H60" i="2"/>
  <c r="E61" i="2"/>
  <c r="O63" i="2"/>
  <c r="P64" i="2"/>
  <c r="J75" i="2"/>
  <c r="I79" i="2"/>
  <c r="R80" i="2"/>
  <c r="J82" i="2"/>
  <c r="K84" i="2"/>
  <c r="K85" i="2"/>
  <c r="E86" i="2"/>
  <c r="R86" i="2"/>
  <c r="K87" i="2"/>
  <c r="J88" i="2"/>
  <c r="I89" i="2"/>
  <c r="J91" i="2"/>
  <c r="T41" i="4"/>
  <c r="Q41" i="4" s="1"/>
  <c r="L62" i="4"/>
  <c r="L48" i="15" s="1"/>
  <c r="M75" i="4"/>
  <c r="H57" i="4"/>
  <c r="E58" i="4"/>
  <c r="H59" i="4"/>
  <c r="E60" i="4"/>
  <c r="E52" i="15" s="1"/>
  <c r="K94" i="2"/>
  <c r="U11" i="4"/>
  <c r="R11" i="4" s="1"/>
  <c r="R10" i="15" s="1"/>
  <c r="L7" i="17" s="1"/>
  <c r="P15" i="4"/>
  <c r="D11" i="10" s="1"/>
  <c r="H10" i="4"/>
  <c r="M14" i="15" l="1"/>
  <c r="G11" i="17" s="1"/>
  <c r="G6" i="17"/>
  <c r="P14" i="15"/>
  <c r="J11" i="17" s="1"/>
  <c r="J10" i="17"/>
  <c r="E47" i="15"/>
  <c r="G48" i="15"/>
  <c r="E48" i="15"/>
  <c r="P48" i="15"/>
  <c r="J53" i="15"/>
  <c r="H53" i="15"/>
  <c r="D53" i="15"/>
  <c r="T53" i="15" s="1"/>
  <c r="Q53" i="15" s="1"/>
  <c r="E53" i="15"/>
  <c r="M64" i="15"/>
  <c r="E10" i="10"/>
  <c r="D14" i="15"/>
  <c r="H66" i="15"/>
  <c r="O33" i="15"/>
  <c r="U33" i="15" s="1"/>
  <c r="R33" i="15" s="1"/>
  <c r="E64" i="15"/>
  <c r="H47" i="15"/>
  <c r="J33" i="15"/>
  <c r="E8" i="10"/>
  <c r="E9" i="10"/>
  <c r="H33" i="15"/>
  <c r="E33" i="15"/>
  <c r="H49" i="15"/>
  <c r="U46" i="15"/>
  <c r="R46" i="15" s="1"/>
  <c r="E65" i="15"/>
  <c r="F33" i="15"/>
  <c r="T33" i="15" s="1"/>
  <c r="Q33" i="15" s="1"/>
  <c r="G14" i="15"/>
  <c r="E6" i="10"/>
  <c r="E7" i="10"/>
  <c r="U45" i="15"/>
  <c r="R45" i="15" s="1"/>
  <c r="U36" i="15"/>
  <c r="R36" i="15" s="1"/>
  <c r="U38" i="15"/>
  <c r="R38" i="15" s="1"/>
  <c r="U44" i="15"/>
  <c r="R44" i="15" s="1"/>
  <c r="I64" i="15"/>
  <c r="T64" i="15" s="1"/>
  <c r="Q64" i="15" s="1"/>
  <c r="H64" i="15"/>
  <c r="T46" i="15"/>
  <c r="Q46" i="15" s="1"/>
  <c r="T50" i="15"/>
  <c r="Q50" i="15" s="1"/>
  <c r="H40" i="15"/>
  <c r="H51" i="15"/>
  <c r="E41" i="15"/>
  <c r="L49" i="15"/>
  <c r="T42" i="15"/>
  <c r="Q42" i="15" s="1"/>
  <c r="U50" i="15"/>
  <c r="R50" i="15" s="1"/>
  <c r="T38" i="15"/>
  <c r="Q38" i="15" s="1"/>
  <c r="T56" i="15"/>
  <c r="Q56" i="15" s="1"/>
  <c r="H60" i="15"/>
  <c r="T54" i="15"/>
  <c r="Q54" i="15" s="1"/>
  <c r="G66" i="15"/>
  <c r="T40" i="15"/>
  <c r="Q40" i="15" s="1"/>
  <c r="U40" i="15"/>
  <c r="R40" i="15" s="1"/>
  <c r="T51" i="15"/>
  <c r="Q51" i="15" s="1"/>
  <c r="U57" i="4"/>
  <c r="R57" i="4" s="1"/>
  <c r="N51" i="15"/>
  <c r="U51" i="15" s="1"/>
  <c r="R51" i="15" s="1"/>
  <c r="U45" i="4"/>
  <c r="R45" i="4" s="1"/>
  <c r="N43" i="15"/>
  <c r="U43" i="15" s="1"/>
  <c r="R43" i="15" s="1"/>
  <c r="T36" i="4"/>
  <c r="Q36" i="4" s="1"/>
  <c r="I35" i="15"/>
  <c r="N49" i="15"/>
  <c r="U49" i="15" s="1"/>
  <c r="R49" i="15" s="1"/>
  <c r="E51" i="15"/>
  <c r="E40" i="15"/>
  <c r="E63" i="15"/>
  <c r="T53" i="4"/>
  <c r="Q53" i="4" s="1"/>
  <c r="U77" i="4"/>
  <c r="R77" i="4" s="1"/>
  <c r="P66" i="15"/>
  <c r="T37" i="4"/>
  <c r="Q37" i="4" s="1"/>
  <c r="K36" i="15"/>
  <c r="T47" i="4"/>
  <c r="Q47" i="4" s="1"/>
  <c r="D45" i="15"/>
  <c r="T45" i="15" s="1"/>
  <c r="Q45" i="15" s="1"/>
  <c r="J67" i="15"/>
  <c r="U39" i="4"/>
  <c r="R39" i="4" s="1"/>
  <c r="T39" i="4"/>
  <c r="Q39" i="4" s="1"/>
  <c r="H65" i="15"/>
  <c r="H67" i="15"/>
  <c r="U35" i="15"/>
  <c r="R35" i="15" s="1"/>
  <c r="M65" i="15"/>
  <c r="U73" i="4"/>
  <c r="R73" i="4" s="1"/>
  <c r="M63" i="15"/>
  <c r="T55" i="15"/>
  <c r="Q55" i="15" s="1"/>
  <c r="U55" i="15"/>
  <c r="R55" i="15" s="1"/>
  <c r="U43" i="4"/>
  <c r="R43" i="4" s="1"/>
  <c r="P41" i="15"/>
  <c r="T72" i="4"/>
  <c r="Q72" i="4" s="1"/>
  <c r="P62" i="15"/>
  <c r="T59" i="15"/>
  <c r="Q59" i="15" s="1"/>
  <c r="U59" i="15"/>
  <c r="R59" i="15" s="1"/>
  <c r="T52" i="15"/>
  <c r="Q52" i="15" s="1"/>
  <c r="U52" i="15"/>
  <c r="R52" i="15" s="1"/>
  <c r="U38" i="4"/>
  <c r="R38" i="4" s="1"/>
  <c r="M37" i="15"/>
  <c r="U37" i="15" s="1"/>
  <c r="R37" i="15" s="1"/>
  <c r="L41" i="15"/>
  <c r="T58" i="4"/>
  <c r="Q58" i="4" s="1"/>
  <c r="U69" i="4"/>
  <c r="R69" i="4" s="1"/>
  <c r="N60" i="15"/>
  <c r="U60" i="15" s="1"/>
  <c r="R60" i="15" s="1"/>
  <c r="T69" i="4"/>
  <c r="Q69" i="4" s="1"/>
  <c r="K60" i="15"/>
  <c r="T60" i="15" s="1"/>
  <c r="Q60" i="15" s="1"/>
  <c r="O67" i="15"/>
  <c r="I63" i="15"/>
  <c r="T63" i="15" s="1"/>
  <c r="Q63" i="15" s="1"/>
  <c r="T38" i="4"/>
  <c r="Q38" i="4" s="1"/>
  <c r="I37" i="15"/>
  <c r="T37" i="15" s="1"/>
  <c r="Q37" i="15" s="1"/>
  <c r="L60" i="15"/>
  <c r="U63" i="4"/>
  <c r="R63" i="4" s="1"/>
  <c r="M54" i="15"/>
  <c r="U54" i="15" s="1"/>
  <c r="R54" i="15" s="1"/>
  <c r="T45" i="4"/>
  <c r="Q45" i="4" s="1"/>
  <c r="K43" i="15"/>
  <c r="T43" i="15" s="1"/>
  <c r="Q43" i="15" s="1"/>
  <c r="T61" i="15"/>
  <c r="Q61" i="15" s="1"/>
  <c r="U61" i="15"/>
  <c r="R61" i="15" s="1"/>
  <c r="T58" i="15"/>
  <c r="Q58" i="15" s="1"/>
  <c r="U58" i="15"/>
  <c r="R58" i="15" s="1"/>
  <c r="T49" i="15"/>
  <c r="Q49" i="15" s="1"/>
  <c r="U32" i="15"/>
  <c r="R32" i="15" s="1"/>
  <c r="T32" i="15"/>
  <c r="Q32" i="15" s="1"/>
  <c r="G63" i="15"/>
  <c r="O63" i="15"/>
  <c r="U76" i="4"/>
  <c r="R76" i="4" s="1"/>
  <c r="N65" i="15"/>
  <c r="E49" i="15"/>
  <c r="U41" i="4"/>
  <c r="R41" i="4" s="1"/>
  <c r="N39" i="15"/>
  <c r="U39" i="15" s="1"/>
  <c r="R39" i="15" s="1"/>
  <c r="U44" i="4"/>
  <c r="R44" i="4" s="1"/>
  <c r="M42" i="15"/>
  <c r="U42" i="15" s="1"/>
  <c r="R42" i="15" s="1"/>
  <c r="E60" i="15"/>
  <c r="U65" i="4"/>
  <c r="R65" i="4" s="1"/>
  <c r="N56" i="15"/>
  <c r="U56" i="15" s="1"/>
  <c r="R56" i="15" s="1"/>
  <c r="U53" i="15"/>
  <c r="R53" i="15" s="1"/>
  <c r="H41" i="15"/>
  <c r="U66" i="4"/>
  <c r="R66" i="4" s="1"/>
  <c r="P57" i="15"/>
  <c r="U34" i="4"/>
  <c r="R34" i="4" s="1"/>
  <c r="T49" i="4"/>
  <c r="Q49" i="4" s="1"/>
  <c r="P47" i="15"/>
  <c r="T78" i="4"/>
  <c r="Q78" i="4" s="1"/>
  <c r="P67" i="15"/>
  <c r="G49" i="15"/>
  <c r="E66" i="15"/>
  <c r="T46" i="4"/>
  <c r="Q46" i="4" s="1"/>
  <c r="D44" i="15"/>
  <c r="T44" i="15" s="1"/>
  <c r="Q44" i="15" s="1"/>
  <c r="T76" i="4"/>
  <c r="Q76" i="4" s="1"/>
  <c r="K65" i="15"/>
  <c r="T65" i="15" s="1"/>
  <c r="Q65" i="15" s="1"/>
  <c r="D66" i="15"/>
  <c r="O64" i="15"/>
  <c r="F8" i="10"/>
  <c r="Q11" i="15"/>
  <c r="K8" i="17" s="1"/>
  <c r="G7" i="10"/>
  <c r="F10" i="10"/>
  <c r="Q13" i="15"/>
  <c r="K10" i="17" s="1"/>
  <c r="G8" i="10"/>
  <c r="H15" i="4"/>
  <c r="H9" i="15"/>
  <c r="H14" i="15" s="1"/>
  <c r="G9" i="10"/>
  <c r="G10" i="10"/>
  <c r="F9" i="10"/>
  <c r="Q12" i="15"/>
  <c r="K9" i="17" s="1"/>
  <c r="F7" i="10"/>
  <c r="Q10" i="15"/>
  <c r="K7" i="17" s="1"/>
  <c r="I14" i="15"/>
  <c r="H6" i="10"/>
  <c r="S9" i="15"/>
  <c r="M6" i="17" s="1"/>
  <c r="H9" i="10"/>
  <c r="H8" i="10"/>
  <c r="S83" i="4"/>
  <c r="S14" i="15"/>
  <c r="H10" i="10"/>
  <c r="H7" i="10"/>
  <c r="Q10" i="4"/>
  <c r="G6" i="10"/>
  <c r="H11" i="10"/>
  <c r="E11" i="10"/>
  <c r="Q90" i="2"/>
  <c r="P32" i="2"/>
  <c r="T80" i="4"/>
  <c r="Q80" i="4" s="1"/>
  <c r="L32" i="2"/>
  <c r="T79" i="4"/>
  <c r="Q79" i="4" s="1"/>
  <c r="Q95" i="2"/>
  <c r="Q79" i="2"/>
  <c r="U55" i="4"/>
  <c r="R55" i="4" s="1"/>
  <c r="T54" i="4"/>
  <c r="Q54" i="4" s="1"/>
  <c r="Q92" i="2"/>
  <c r="Q86" i="2"/>
  <c r="T50" i="4"/>
  <c r="Q50" i="4" s="1"/>
  <c r="Q56" i="2"/>
  <c r="Q81" i="2"/>
  <c r="M93" i="2"/>
  <c r="U81" i="4"/>
  <c r="R81" i="4" s="1"/>
  <c r="T65" i="4"/>
  <c r="Q65" i="4" s="1"/>
  <c r="Q75" i="2"/>
  <c r="M92" i="2"/>
  <c r="T73" i="4"/>
  <c r="Q73" i="4" s="1"/>
  <c r="M89" i="2"/>
  <c r="Q83" i="2"/>
  <c r="T70" i="4"/>
  <c r="Q70" i="4" s="1"/>
  <c r="U75" i="4"/>
  <c r="R75" i="4" s="1"/>
  <c r="T63" i="4"/>
  <c r="Q63" i="4" s="1"/>
  <c r="U40" i="4"/>
  <c r="R40" i="4" s="1"/>
  <c r="T60" i="4"/>
  <c r="Q60" i="4" s="1"/>
  <c r="Q74" i="2"/>
  <c r="T75" i="4"/>
  <c r="Q75" i="4" s="1"/>
  <c r="O32" i="2"/>
  <c r="M96" i="2"/>
  <c r="T33" i="4"/>
  <c r="Q33" i="4" s="1"/>
  <c r="U78" i="4"/>
  <c r="R78" i="4" s="1"/>
  <c r="M94" i="2"/>
  <c r="U67" i="4"/>
  <c r="R67" i="4" s="1"/>
  <c r="M60" i="2"/>
  <c r="Q49" i="2"/>
  <c r="M86" i="2"/>
  <c r="T66" i="4"/>
  <c r="Q66" i="4" s="1"/>
  <c r="T64" i="4"/>
  <c r="Q64" i="4" s="1"/>
  <c r="Q73" i="2"/>
  <c r="T57" i="4"/>
  <c r="Q57" i="4" s="1"/>
  <c r="T71" i="4"/>
  <c r="Q71" i="4" s="1"/>
  <c r="M77" i="2"/>
  <c r="T55" i="4"/>
  <c r="Q55" i="4" s="1"/>
  <c r="T68" i="4"/>
  <c r="Q68" i="4" s="1"/>
  <c r="U71" i="4"/>
  <c r="R71" i="4" s="1"/>
  <c r="U47" i="4"/>
  <c r="R47" i="4" s="1"/>
  <c r="U61" i="4"/>
  <c r="R61" i="4" s="1"/>
  <c r="T62" i="4"/>
  <c r="Q62" i="4" s="1"/>
  <c r="T44" i="4"/>
  <c r="Q44" i="4" s="1"/>
  <c r="Q84" i="2"/>
  <c r="M81" i="2"/>
  <c r="U70" i="4"/>
  <c r="R70" i="4" s="1"/>
  <c r="M69" i="2"/>
  <c r="D83" i="4"/>
  <c r="F83" i="4"/>
  <c r="U51" i="4"/>
  <c r="R51" i="4" s="1"/>
  <c r="T40" i="4"/>
  <c r="Q40" i="4" s="1"/>
  <c r="Q66" i="2"/>
  <c r="U46" i="4"/>
  <c r="R46" i="4" s="1"/>
  <c r="T67" i="4"/>
  <c r="Q67" i="4" s="1"/>
  <c r="M61" i="2"/>
  <c r="T59" i="4"/>
  <c r="Q59" i="4" s="1"/>
  <c r="T43" i="4"/>
  <c r="Q43" i="4" s="1"/>
  <c r="T77" i="4"/>
  <c r="Q77" i="4" s="1"/>
  <c r="U49" i="4"/>
  <c r="R49" i="4" s="1"/>
  <c r="M62" i="2"/>
  <c r="U54" i="4"/>
  <c r="R54" i="4" s="1"/>
  <c r="U53" i="4"/>
  <c r="R53" i="4" s="1"/>
  <c r="T48" i="4"/>
  <c r="Q48" i="4" s="1"/>
  <c r="T34" i="4"/>
  <c r="Q34" i="4" s="1"/>
  <c r="M74" i="2"/>
  <c r="M73" i="2"/>
  <c r="T51" i="4"/>
  <c r="Q51" i="4" s="1"/>
  <c r="Q63" i="2"/>
  <c r="U48" i="4"/>
  <c r="R48" i="4" s="1"/>
  <c r="Q53" i="2"/>
  <c r="U33" i="4"/>
  <c r="R33" i="4" s="1"/>
  <c r="F97" i="2"/>
  <c r="J83" i="4"/>
  <c r="Q78" i="2"/>
  <c r="U72" i="4"/>
  <c r="R72" i="4" s="1"/>
  <c r="Q64" i="2"/>
  <c r="U59" i="4"/>
  <c r="R59" i="4" s="1"/>
  <c r="Q51" i="2"/>
  <c r="Q61" i="2"/>
  <c r="M80" i="2"/>
  <c r="Q58" i="2"/>
  <c r="M83" i="2"/>
  <c r="Q70" i="2"/>
  <c r="M90" i="2"/>
  <c r="Q71" i="2"/>
  <c r="M67" i="2"/>
  <c r="U62" i="4"/>
  <c r="R62" i="4" s="1"/>
  <c r="Q47" i="2"/>
  <c r="D97" i="2"/>
  <c r="O83" i="4"/>
  <c r="L97" i="2"/>
  <c r="M49" i="2"/>
  <c r="N97" i="2"/>
  <c r="M82" i="2"/>
  <c r="Q59" i="2"/>
  <c r="U68" i="4"/>
  <c r="R68" i="4" s="1"/>
  <c r="U42" i="4"/>
  <c r="R42" i="4" s="1"/>
  <c r="M91" i="2"/>
  <c r="M63" i="2"/>
  <c r="Q60" i="2"/>
  <c r="P83" i="4"/>
  <c r="M76" i="2"/>
  <c r="Q48" i="2"/>
  <c r="M75" i="2"/>
  <c r="M64" i="2"/>
  <c r="G97" i="2"/>
  <c r="U60" i="4"/>
  <c r="R60" i="4" s="1"/>
  <c r="G83" i="4"/>
  <c r="K83" i="4"/>
  <c r="Q57" i="2"/>
  <c r="M57" i="2"/>
  <c r="M85" i="2"/>
  <c r="M56" i="2"/>
  <c r="T52" i="4"/>
  <c r="Q52" i="4" s="1"/>
  <c r="Q62" i="2"/>
  <c r="Q52" i="2"/>
  <c r="Q69" i="2"/>
  <c r="Q55" i="2"/>
  <c r="M55" i="2"/>
  <c r="E97" i="2"/>
  <c r="Q54" i="2"/>
  <c r="H83" i="4"/>
  <c r="T56" i="4"/>
  <c r="Q56" i="4" s="1"/>
  <c r="I83" i="4"/>
  <c r="M79" i="2"/>
  <c r="H97" i="2"/>
  <c r="M78" i="2"/>
  <c r="T61" i="4"/>
  <c r="Q61" i="4" s="1"/>
  <c r="R97" i="2"/>
  <c r="U58" i="4"/>
  <c r="R58" i="4" s="1"/>
  <c r="N83" i="4"/>
  <c r="M66" i="2"/>
  <c r="M87" i="2"/>
  <c r="M84" i="2"/>
  <c r="U64" i="4"/>
  <c r="R64" i="4" s="1"/>
  <c r="M70" i="2"/>
  <c r="M54" i="2"/>
  <c r="M48" i="2"/>
  <c r="K97" i="2"/>
  <c r="U52" i="4"/>
  <c r="R52" i="4" s="1"/>
  <c r="Q50" i="2"/>
  <c r="L83" i="4"/>
  <c r="M71" i="2"/>
  <c r="U36" i="4"/>
  <c r="R36" i="4" s="1"/>
  <c r="M83" i="4"/>
  <c r="P97" i="2"/>
  <c r="O97" i="2"/>
  <c r="M58" i="2"/>
  <c r="J97" i="2"/>
  <c r="M68" i="2"/>
  <c r="M53" i="2"/>
  <c r="E83" i="4"/>
  <c r="M59" i="2"/>
  <c r="M52" i="2"/>
  <c r="U37" i="4"/>
  <c r="R37" i="4" s="1"/>
  <c r="M50" i="2"/>
  <c r="M47" i="2"/>
  <c r="M88" i="2"/>
  <c r="M72" i="2"/>
  <c r="M51" i="2"/>
  <c r="M65" i="2"/>
  <c r="I97" i="2"/>
  <c r="T15" i="4"/>
  <c r="Q15" i="4" s="1"/>
  <c r="U15" i="4"/>
  <c r="R15" i="4" s="1"/>
  <c r="S68" i="15" l="1"/>
  <c r="M11" i="17"/>
  <c r="U64" i="15"/>
  <c r="R64" i="15" s="1"/>
  <c r="J68" i="15"/>
  <c r="L68" i="15"/>
  <c r="G68" i="15"/>
  <c r="H68" i="15"/>
  <c r="E68" i="15"/>
  <c r="F68" i="15"/>
  <c r="T47" i="15"/>
  <c r="Q47" i="15" s="1"/>
  <c r="U47" i="15"/>
  <c r="R47" i="15" s="1"/>
  <c r="T57" i="15"/>
  <c r="Q57" i="15" s="1"/>
  <c r="U57" i="15"/>
  <c r="R57" i="15" s="1"/>
  <c r="O68" i="15"/>
  <c r="T36" i="15"/>
  <c r="Q36" i="15" s="1"/>
  <c r="K68" i="15"/>
  <c r="T48" i="15"/>
  <c r="Q48" i="15" s="1"/>
  <c r="U48" i="15"/>
  <c r="R48" i="15" s="1"/>
  <c r="M68" i="15"/>
  <c r="T41" i="15"/>
  <c r="Q41" i="15" s="1"/>
  <c r="U41" i="15"/>
  <c r="R41" i="15" s="1"/>
  <c r="U65" i="15"/>
  <c r="R65" i="15" s="1"/>
  <c r="D68" i="15"/>
  <c r="T67" i="15"/>
  <c r="Q67" i="15" s="1"/>
  <c r="U67" i="15"/>
  <c r="R67" i="15" s="1"/>
  <c r="T66" i="15"/>
  <c r="Q66" i="15" s="1"/>
  <c r="U66" i="15"/>
  <c r="R66" i="15" s="1"/>
  <c r="I68" i="15"/>
  <c r="T35" i="15"/>
  <c r="Q35" i="15" s="1"/>
  <c r="P68" i="15"/>
  <c r="T62" i="15"/>
  <c r="Q62" i="15" s="1"/>
  <c r="U62" i="15"/>
  <c r="R62" i="15" s="1"/>
  <c r="N68" i="15"/>
  <c r="U63" i="15"/>
  <c r="R63" i="15" s="1"/>
  <c r="G11" i="10"/>
  <c r="R14" i="15"/>
  <c r="F11" i="10"/>
  <c r="Q14" i="15"/>
  <c r="F6" i="10"/>
  <c r="Q9" i="15"/>
  <c r="K6" i="17" s="1"/>
  <c r="T83" i="4"/>
  <c r="Q83" i="4" s="1"/>
  <c r="Q97" i="2"/>
  <c r="U83" i="4"/>
  <c r="R83" i="4" s="1"/>
  <c r="M97" i="2"/>
  <c r="R68" i="15" l="1"/>
  <c r="L11" i="17"/>
  <c r="Q68" i="15"/>
  <c r="K11" i="17"/>
</calcChain>
</file>

<file path=xl/sharedStrings.xml><?xml version="1.0" encoding="utf-8"?>
<sst xmlns="http://schemas.openxmlformats.org/spreadsheetml/2006/main" count="75619" uniqueCount="13892">
  <si>
    <t>PASTE DISINI</t>
  </si>
  <si>
    <t>WITEL</t>
  </si>
  <si>
    <t>PRE PI</t>
  </si>
  <si>
    <t>REGISTERED (RE)</t>
  </si>
  <si>
    <t>INPROGRESS SC</t>
  </si>
  <si>
    <t>QC1</t>
  </si>
  <si>
    <t>FCC</t>
  </si>
  <si>
    <t>CANCEL BY FCC</t>
  </si>
  <si>
    <t>SURVEY NEW MANJA</t>
  </si>
  <si>
    <t>UN-SC</t>
  </si>
  <si>
    <t xml:space="preserve">OGP </t>
  </si>
  <si>
    <t>JML COMP (PS)</t>
  </si>
  <si>
    <t>CANCEL</t>
  </si>
  <si>
    <t>TOTAL CANCEL</t>
  </si>
  <si>
    <t>REVOKE</t>
  </si>
  <si>
    <t>PI/RE (%)</t>
  </si>
  <si>
    <t>PS/RE (%)</t>
  </si>
  <si>
    <t>PS/PI (%)</t>
  </si>
  <si>
    <t>PI</t>
  </si>
  <si>
    <t>TOTAL PI</t>
  </si>
  <si>
    <t>FALLOUT</t>
  </si>
  <si>
    <t>TOTAL FALLOUT</t>
  </si>
  <si>
    <t>ACT COMP (QC2)</t>
  </si>
  <si>
    <t>WFM</t>
  </si>
  <si>
    <t>UIM</t>
  </si>
  <si>
    <t>ASP</t>
  </si>
  <si>
    <t>OSM</t>
  </si>
  <si>
    <t>&lt; 1 HARI</t>
  </si>
  <si>
    <t>1 - 3 HARI</t>
  </si>
  <si>
    <t>&gt; 3 HARI</t>
  </si>
  <si>
    <t>KNDL PLGN</t>
  </si>
  <si>
    <t>KNDL TEKNIS</t>
  </si>
  <si>
    <t>KNDL SYS</t>
  </si>
  <si>
    <t>OTHERS</t>
  </si>
  <si>
    <t>BALI</t>
  </si>
  <si>
    <t>36.84</t>
  </si>
  <si>
    <t>26.32</t>
  </si>
  <si>
    <t>71.43</t>
  </si>
  <si>
    <t>JATIM BARAT</t>
  </si>
  <si>
    <t>26.67</t>
  </si>
  <si>
    <t>21.43</t>
  </si>
  <si>
    <t>75.00</t>
  </si>
  <si>
    <t>JATIM TIMUR</t>
  </si>
  <si>
    <t>25.93</t>
  </si>
  <si>
    <t>100.00</t>
  </si>
  <si>
    <t>NUSA TENGGARA</t>
  </si>
  <si>
    <t>21.74</t>
  </si>
  <si>
    <t>8.70</t>
  </si>
  <si>
    <t>40.00</t>
  </si>
  <si>
    <t>SEMARANG JATENG UTARA</t>
  </si>
  <si>
    <t>13.33</t>
  </si>
  <si>
    <t>SOLO JATENG TIMUR</t>
  </si>
  <si>
    <t>33.33</t>
  </si>
  <si>
    <t>6.67</t>
  </si>
  <si>
    <t>20.00</t>
  </si>
  <si>
    <t>SURAMADU</t>
  </si>
  <si>
    <t>35.48</t>
  </si>
  <si>
    <t>20.69</t>
  </si>
  <si>
    <t>54.55</t>
  </si>
  <si>
    <t>YOGYA JATENG SELATAN</t>
  </si>
  <si>
    <t>40.74</t>
  </si>
  <si>
    <t>81.82</t>
  </si>
  <si>
    <t>TOTAL</t>
  </si>
  <si>
    <t>29.95</t>
  </si>
  <si>
    <t>20.77</t>
  </si>
  <si>
    <t>67.86</t>
  </si>
  <si>
    <t>Last update proses : 30-08-2024 15:48:52 WIB (Source: ETL XPRO)</t>
  </si>
  <si>
    <t>INPROGRESS SC+QC1+FCC</t>
  </si>
  <si>
    <t>TOTAL OGP</t>
  </si>
  <si>
    <t>KNDL NON PLGN</t>
  </si>
  <si>
    <t>NUSRA</t>
  </si>
  <si>
    <t>Keterangan</t>
  </si>
  <si>
    <t>UIC</t>
  </si>
  <si>
    <t>Inputer, DIT, FCC</t>
  </si>
  <si>
    <t>Order Cancel &amp; Revoke</t>
  </si>
  <si>
    <t>TA, BGESOPS, DAMAN, DIT</t>
  </si>
  <si>
    <t>Completed (PS)</t>
  </si>
  <si>
    <t>Last update proses : 30-08-2024 13:48:46 WIB (Source: ETL XPRO)</t>
  </si>
  <si>
    <t>TELDA</t>
  </si>
  <si>
    <t>GIANYAR</t>
  </si>
  <si>
    <t>JEMBRANA</t>
  </si>
  <si>
    <t>JIMBARAN</t>
  </si>
  <si>
    <t>KLUNGKUNG</t>
  </si>
  <si>
    <t>SANUR</t>
  </si>
  <si>
    <t>SINGARAJA</t>
  </si>
  <si>
    <t>TABANAN</t>
  </si>
  <si>
    <t>UBUNG</t>
  </si>
  <si>
    <t>BATU</t>
  </si>
  <si>
    <t>BLITAR</t>
  </si>
  <si>
    <t>BOJONEGORO</t>
  </si>
  <si>
    <t>KEDIRI</t>
  </si>
  <si>
    <t>KEPANJEN</t>
  </si>
  <si>
    <t>MADIUN</t>
  </si>
  <si>
    <t>NGANJUK</t>
  </si>
  <si>
    <t>NGAWI</t>
  </si>
  <si>
    <t>PONOROGO</t>
  </si>
  <si>
    <t>TRENGGALEK</t>
  </si>
  <si>
    <t>TUBAN</t>
  </si>
  <si>
    <t>TULUNGAGUNG</t>
  </si>
  <si>
    <t>BANYUWANGI</t>
  </si>
  <si>
    <t>BONDOWOSO</t>
  </si>
  <si>
    <t>INNER - JATIM TIMUR</t>
  </si>
  <si>
    <t>JEMBER</t>
  </si>
  <si>
    <t>JOMBANG</t>
  </si>
  <si>
    <t>LUMAJANG</t>
  </si>
  <si>
    <t>MOJOKERTO</t>
  </si>
  <si>
    <t>PASURUAN</t>
  </si>
  <si>
    <t>PROBOLINGGO</t>
  </si>
  <si>
    <t>SITUBONDO</t>
  </si>
  <si>
    <t>ATAMBUA</t>
  </si>
  <si>
    <t>BIMA</t>
  </si>
  <si>
    <t>ENDE</t>
  </si>
  <si>
    <t>INNER - NUSA TENGGARA</t>
  </si>
  <si>
    <t>KUPANG</t>
  </si>
  <si>
    <t>LABOAN BAJO</t>
  </si>
  <si>
    <t>LOMBOK BARAT TENGAH</t>
  </si>
  <si>
    <t>LOMBOK TIMUR UTARA</t>
  </si>
  <si>
    <t>MAUMERE</t>
  </si>
  <si>
    <t>SUMBAWA</t>
  </si>
  <si>
    <t>WAIKABUBAK</t>
  </si>
  <si>
    <t>WAINGAPU</t>
  </si>
  <si>
    <t>BANGKALAN</t>
  </si>
  <si>
    <t>GRESIK</t>
  </si>
  <si>
    <t>KENJERAN</t>
  </si>
  <si>
    <t>KETINTANG</t>
  </si>
  <si>
    <t>LAMONGAN</t>
  </si>
  <si>
    <t>MANYAR</t>
  </si>
  <si>
    <t>PAMEKASAN</t>
  </si>
  <si>
    <t>TANDES</t>
  </si>
  <si>
    <t>(RE)</t>
  </si>
  <si>
    <t>PS/RE (%) (Target 80%)</t>
  </si>
  <si>
    <t>PS/PI  (%) (Target 88%)</t>
  </si>
  <si>
    <t>TTI COMPLY  1X 24  (%) (Target 85%)</t>
  </si>
  <si>
    <t>BY FCC</t>
  </si>
  <si>
    <t>* Target PS/PI Sesuai dengan Draft SLA MSA 2025</t>
  </si>
  <si>
    <t>1. Time To Install (TTI) Comply Indibiz | 1x24 jam</t>
  </si>
  <si>
    <t>2. Fulfillment Guarantee (FFG) Indibiz | 60 hari</t>
  </si>
  <si>
    <t>3. TTR Fulfillment Guarantee Indibiz | 3 jam</t>
  </si>
  <si>
    <t>Performansi</t>
  </si>
  <si>
    <t>5. Underspec warranty Indibiz | &lt;= -25dBm</t>
  </si>
  <si>
    <t>HARIAN</t>
  </si>
  <si>
    <t>0.00</t>
  </si>
  <si>
    <t>25.00</t>
  </si>
  <si>
    <t>55.56</t>
  </si>
  <si>
    <t>11.11</t>
  </si>
  <si>
    <t>50.00</t>
  </si>
  <si>
    <t>16.67</t>
  </si>
  <si>
    <t>14.29</t>
  </si>
  <si>
    <t>TYPE_TRANS</t>
  </si>
  <si>
    <t>NEW SALES</t>
  </si>
  <si>
    <t>Count of HASIL</t>
  </si>
  <si>
    <t>Column Labels</t>
  </si>
  <si>
    <t>Row Labels</t>
  </si>
  <si>
    <t>COMPLY</t>
  </si>
  <si>
    <t>Grand Total</t>
  </si>
  <si>
    <t>NOMOR</t>
  </si>
  <si>
    <t>ORDER_ID</t>
  </si>
  <si>
    <t>REGIONAL</t>
  </si>
  <si>
    <t>REGIONAL_OLD</t>
  </si>
  <si>
    <t>WITEL_OLD</t>
  </si>
  <si>
    <t>DATEL</t>
  </si>
  <si>
    <t>STO</t>
  </si>
  <si>
    <t>UNIT</t>
  </si>
  <si>
    <t>JENISPSB</t>
  </si>
  <si>
    <t>TYPE_LAYANAN</t>
  </si>
  <si>
    <t>STATUS_RESUME</t>
  </si>
  <si>
    <t>PROVIDER</t>
  </si>
  <si>
    <t>ORDER_DATE</t>
  </si>
  <si>
    <t>LAST_UPDATED_DATE</t>
  </si>
  <si>
    <t>NCLI</t>
  </si>
  <si>
    <t>POTS</t>
  </si>
  <si>
    <t>SPEEDY</t>
  </si>
  <si>
    <t>CUSTOMER_NAME</t>
  </si>
  <si>
    <t>LOC_ID</t>
  </si>
  <si>
    <t>WONUM</t>
  </si>
  <si>
    <t>FLAG_DEPOSIT</t>
  </si>
  <si>
    <t>CONTACT_HP</t>
  </si>
  <si>
    <t>INS_ADDRESS</t>
  </si>
  <si>
    <t>GPS_LONGITUDE</t>
  </si>
  <si>
    <t>GPS_LATITUDE</t>
  </si>
  <si>
    <t>KCONTACT</t>
  </si>
  <si>
    <t>CHANNEL</t>
  </si>
  <si>
    <t>STATUS_INET</t>
  </si>
  <si>
    <t>STATUS_ONU</t>
  </si>
  <si>
    <t>UPLOAD</t>
  </si>
  <si>
    <t>DOWNLOAD</t>
  </si>
  <si>
    <t>LAST_PROGRAM</t>
  </si>
  <si>
    <t>STATUS_VOICE</t>
  </si>
  <si>
    <t>CLID</t>
  </si>
  <si>
    <t>LAST_START</t>
  </si>
  <si>
    <t>TINDAK_LANJUT</t>
  </si>
  <si>
    <t>ISI_COMMENT</t>
  </si>
  <si>
    <t>USER_ID_TL</t>
  </si>
  <si>
    <t>TGL_COMMENT</t>
  </si>
  <si>
    <t>TANGGAL_MANJA</t>
  </si>
  <si>
    <t>KELOMPOK_KENDALA</t>
  </si>
  <si>
    <t>KELOMPOK_STATUS</t>
  </si>
  <si>
    <t>HERO</t>
  </si>
  <si>
    <t>ADDON</t>
  </si>
  <si>
    <t>TGL_PS</t>
  </si>
  <si>
    <t>STATUS_MESSAGE</t>
  </si>
  <si>
    <t>PACKAGE_NAME</t>
  </si>
  <si>
    <t>GROUP_PAKET</t>
  </si>
  <si>
    <t>REASON_CANCEL</t>
  </si>
  <si>
    <t>KETERANGAN_CANCEL</t>
  </si>
  <si>
    <t>TGL_MANJA</t>
  </si>
  <si>
    <t>DETAIL_MANJA</t>
  </si>
  <si>
    <t>TANGGAL</t>
  </si>
  <si>
    <t>PS 1</t>
  </si>
  <si>
    <t>CEK</t>
  </si>
  <si>
    <t>HASIL</t>
  </si>
  <si>
    <t>MATARAM</t>
  </si>
  <si>
    <t>SBW</t>
  </si>
  <si>
    <t>REG</t>
  </si>
  <si>
    <t>AO</t>
  </si>
  <si>
    <t>1P INET</t>
  </si>
  <si>
    <t>RBS-Regional 3</t>
  </si>
  <si>
    <t>MYDIGIBIZPARTNER</t>
  </si>
  <si>
    <t>Management Janji</t>
  </si>
  <si>
    <t>PS</t>
  </si>
  <si>
    <t>X</t>
  </si>
  <si>
    <t>NETMONK</t>
  </si>
  <si>
    <t>Completed</t>
  </si>
  <si>
    <t>INDIBIZ</t>
  </si>
  <si>
    <t>PURWOKERTO</t>
  </si>
  <si>
    <t>7 | OSS - PROVISIONING ISSUED</t>
  </si>
  <si>
    <t>Account Manager</t>
  </si>
  <si>
    <t>Provisioning Issued</t>
  </si>
  <si>
    <t>MADURA</t>
  </si>
  <si>
    <t>PME</t>
  </si>
  <si>
    <t>Sales Force DBS</t>
  </si>
  <si>
    <t>NO ADDON</t>
  </si>
  <si>
    <t>SWI</t>
  </si>
  <si>
    <t>SIDOARJO</t>
  </si>
  <si>
    <t>TUN</t>
  </si>
  <si>
    <t>SOLO</t>
  </si>
  <si>
    <t>CANCEL COMPLETED</t>
  </si>
  <si>
    <t>MYIB_ASSISTANT</t>
  </si>
  <si>
    <t>HSI Bisnis PSB 70% - 50 Mbps</t>
  </si>
  <si>
    <t>TET</t>
  </si>
  <si>
    <t>MIE - SEND SURVEY</t>
  </si>
  <si>
    <t>SURVEY_NEW_MANJA</t>
  </si>
  <si>
    <t>SGR</t>
  </si>
  <si>
    <t>MAGELANG</t>
  </si>
  <si>
    <t>SWE</t>
  </si>
  <si>
    <t>PON</t>
  </si>
  <si>
    <t>SEMARANG</t>
  </si>
  <si>
    <t>INNER - SEMARANG JATENG UTARA</t>
  </si>
  <si>
    <t>Kendala Pelanggan</t>
  </si>
  <si>
    <t>BIM</t>
  </si>
  <si>
    <t>MALANG</t>
  </si>
  <si>
    <t>BLB</t>
  </si>
  <si>
    <t>PEKALONGAN</t>
  </si>
  <si>
    <t>SRR</t>
  </si>
  <si>
    <t>TNZ</t>
  </si>
  <si>
    <t>SLAWI</t>
  </si>
  <si>
    <t>MSP</t>
  </si>
  <si>
    <t>END</t>
  </si>
  <si>
    <t>8 | OSS - PONR</t>
  </si>
  <si>
    <t>ACT_COM</t>
  </si>
  <si>
    <t>PONR</t>
  </si>
  <si>
    <t>WONOSOBO</t>
  </si>
  <si>
    <t>WOS</t>
  </si>
  <si>
    <t>SDA</t>
  </si>
  <si>
    <t>PBL</t>
  </si>
  <si>
    <t>SBY UTARA</t>
  </si>
  <si>
    <t>MGO</t>
  </si>
  <si>
    <t>MTR</t>
  </si>
  <si>
    <t>SMA</t>
  </si>
  <si>
    <t>NGI</t>
  </si>
  <si>
    <t>KDU</t>
  </si>
  <si>
    <t>KJR</t>
  </si>
  <si>
    <t>SGG</t>
  </si>
  <si>
    <t>KUDUS</t>
  </si>
  <si>
    <t>KLN</t>
  </si>
  <si>
    <t>KEBALEN</t>
  </si>
  <si>
    <t>UBN</t>
  </si>
  <si>
    <t>OSS - FALLOUT</t>
  </si>
  <si>
    <t>FO_WFM</t>
  </si>
  <si>
    <t>PRY</t>
  </si>
  <si>
    <t>LWB</t>
  </si>
  <si>
    <t>KET</t>
  </si>
  <si>
    <t>BOW</t>
  </si>
  <si>
    <t>TLW</t>
  </si>
  <si>
    <t>KPP</t>
  </si>
  <si>
    <t>TBN</t>
  </si>
  <si>
    <t>MIA - INVALID SURVEY</t>
  </si>
  <si>
    <t>GEN</t>
  </si>
  <si>
    <t>UBU</t>
  </si>
  <si>
    <t>TRE</t>
  </si>
  <si>
    <t>Sales Profesional</t>
  </si>
  <si>
    <t>Amex</t>
  </si>
  <si>
    <t>KPO</t>
  </si>
  <si>
    <t>KBL</t>
  </si>
  <si>
    <t>MGE</t>
  </si>
  <si>
    <t>PATI</t>
  </si>
  <si>
    <t>GEM</t>
  </si>
  <si>
    <t>CRM</t>
  </si>
  <si>
    <t>GND</t>
  </si>
  <si>
    <t>MIP</t>
  </si>
  <si>
    <t>MOJ</t>
  </si>
  <si>
    <t>TUL</t>
  </si>
  <si>
    <t>NJK</t>
  </si>
  <si>
    <t>PCT</t>
  </si>
  <si>
    <t>MRR</t>
  </si>
  <si>
    <t>SMY</t>
  </si>
  <si>
    <t>SPJ</t>
  </si>
  <si>
    <t>ATB</t>
  </si>
  <si>
    <t>MNZ</t>
  </si>
  <si>
    <t>WAT</t>
  </si>
  <si>
    <t>PARE</t>
  </si>
  <si>
    <t>BBE</t>
  </si>
  <si>
    <t>REJECT_FCC</t>
  </si>
  <si>
    <t>SBY SELATAN</t>
  </si>
  <si>
    <t>GBG</t>
  </si>
  <si>
    <t>RKT</t>
  </si>
  <si>
    <t>BWG</t>
  </si>
  <si>
    <t>WRJ</t>
  </si>
  <si>
    <t>WGP</t>
  </si>
  <si>
    <t>DMP</t>
  </si>
  <si>
    <t>BANJARNEGARA</t>
  </si>
  <si>
    <t>BJR</t>
  </si>
  <si>
    <t>JBR</t>
  </si>
  <si>
    <t>OSP</t>
  </si>
  <si>
    <t>UNGARAN</t>
  </si>
  <si>
    <t>KLM</t>
  </si>
  <si>
    <t>BEJ</t>
  </si>
  <si>
    <t>SOE</t>
  </si>
  <si>
    <t>DDS</t>
  </si>
  <si>
    <t>BLI</t>
  </si>
  <si>
    <t>SMP</t>
  </si>
  <si>
    <t>GDG</t>
  </si>
  <si>
    <t>BBA</t>
  </si>
  <si>
    <t>BEA</t>
  </si>
  <si>
    <t>INPROGRESS_SC</t>
  </si>
  <si>
    <t>TPO</t>
  </si>
  <si>
    <t>IJK</t>
  </si>
  <si>
    <t>MGT</t>
  </si>
  <si>
    <t>BNL</t>
  </si>
  <si>
    <t>BLORA</t>
  </si>
  <si>
    <t>NGR</t>
  </si>
  <si>
    <t>ASB</t>
  </si>
  <si>
    <t>SPG</t>
  </si>
  <si>
    <t>SAMPANG</t>
  </si>
  <si>
    <t>SBP</t>
  </si>
  <si>
    <t>PSN</t>
  </si>
  <si>
    <t>BKI</t>
  </si>
  <si>
    <t>BJW</t>
  </si>
  <si>
    <t>BPG</t>
  </si>
  <si>
    <t>RGJ</t>
  </si>
  <si>
    <t>BCR</t>
  </si>
  <si>
    <t>SNT</t>
  </si>
  <si>
    <t>OCA</t>
  </si>
  <si>
    <t>KRZ</t>
  </si>
  <si>
    <t>PAE</t>
  </si>
  <si>
    <t>GSK</t>
  </si>
  <si>
    <t>SDY</t>
  </si>
  <si>
    <t>SDD</t>
  </si>
  <si>
    <t>KUT</t>
  </si>
  <si>
    <t>MBG</t>
  </si>
  <si>
    <t>KNN</t>
  </si>
  <si>
    <t>PNZ</t>
  </si>
  <si>
    <t>BTU</t>
  </si>
  <si>
    <t>JGR</t>
  </si>
  <si>
    <t>AJA</t>
  </si>
  <si>
    <t>BTR</t>
  </si>
  <si>
    <t>SEL</t>
  </si>
  <si>
    <t>RTE</t>
  </si>
  <si>
    <t>PAD</t>
  </si>
  <si>
    <t>NKN</t>
  </si>
  <si>
    <t>JER</t>
  </si>
  <si>
    <t>POS</t>
  </si>
  <si>
    <t>MYCX - SEND OPEN PAPERLESS</t>
  </si>
  <si>
    <t>SEND PAPERLESS OPEN</t>
  </si>
  <si>
    <t>BAB</t>
  </si>
  <si>
    <t>GDW</t>
  </si>
  <si>
    <t>TGU</t>
  </si>
  <si>
    <t>EMP</t>
  </si>
  <si>
    <t>SKS</t>
  </si>
  <si>
    <t>WKB</t>
  </si>
  <si>
    <t>DLA</t>
  </si>
  <si>
    <t>MRT</t>
  </si>
  <si>
    <t>MYR</t>
  </si>
  <si>
    <t>GMK</t>
  </si>
  <si>
    <t>ABL</t>
  </si>
  <si>
    <t>BCK</t>
  </si>
  <si>
    <t>TNS</t>
  </si>
  <si>
    <t>BKL</t>
  </si>
  <si>
    <t>KLH</t>
  </si>
  <si>
    <t>TOP</t>
  </si>
  <si>
    <t>GDA</t>
  </si>
  <si>
    <t>KTS</t>
  </si>
  <si>
    <t>SBI</t>
  </si>
  <si>
    <t>SIT</t>
  </si>
  <si>
    <t>RBP</t>
  </si>
  <si>
    <t>KPS</t>
  </si>
  <si>
    <t>LOG</t>
  </si>
  <si>
    <t>WRU</t>
  </si>
  <si>
    <t>KLJ</t>
  </si>
  <si>
    <t>LBO</t>
  </si>
  <si>
    <t>JTR</t>
  </si>
  <si>
    <t>JOM</t>
  </si>
  <si>
    <t>SAU</t>
  </si>
  <si>
    <t>KWR</t>
  </si>
  <si>
    <t>CAT</t>
  </si>
  <si>
    <t>GER</t>
  </si>
  <si>
    <t>NSD</t>
  </si>
  <si>
    <t>SMJ</t>
  </si>
  <si>
    <t>KEP</t>
  </si>
  <si>
    <t>BJN</t>
  </si>
  <si>
    <t>APR</t>
  </si>
  <si>
    <t>NRJ</t>
  </si>
  <si>
    <t>LKI</t>
  </si>
  <si>
    <t>MLG</t>
  </si>
  <si>
    <t>BAA</t>
  </si>
  <si>
    <t>LMG</t>
  </si>
  <si>
    <t>MCR</t>
  </si>
  <si>
    <t>BDG</t>
  </si>
  <si>
    <t>KPN</t>
  </si>
  <si>
    <t>KDI</t>
  </si>
  <si>
    <t>KNT</t>
  </si>
  <si>
    <t>LRT</t>
  </si>
  <si>
    <t>GDI</t>
  </si>
  <si>
    <t>KEF</t>
  </si>
  <si>
    <t>PWS</t>
  </si>
  <si>
    <t>LMJ</t>
  </si>
  <si>
    <t>MMN</t>
  </si>
  <si>
    <t>BNO</t>
  </si>
  <si>
    <t>DMO</t>
  </si>
  <si>
    <t>KBS</t>
  </si>
  <si>
    <t>SGS</t>
  </si>
  <si>
    <t>GON</t>
  </si>
  <si>
    <t>WRP</t>
  </si>
  <si>
    <t>TUR</t>
  </si>
  <si>
    <t>SKP</t>
  </si>
  <si>
    <t>TMP</t>
  </si>
  <si>
    <t>BLR</t>
  </si>
  <si>
    <t>KRN</t>
  </si>
  <si>
    <t>KRJ</t>
  </si>
  <si>
    <t>KKH</t>
  </si>
  <si>
    <t>NDL</t>
  </si>
  <si>
    <t>SBM</t>
  </si>
  <si>
    <t>LCE</t>
  </si>
  <si>
    <t>PRJ</t>
  </si>
  <si>
    <t>MJS</t>
  </si>
  <si>
    <t>SKW</t>
  </si>
  <si>
    <t>BRG</t>
  </si>
  <si>
    <t>OMB</t>
  </si>
  <si>
    <t>SPO</t>
  </si>
  <si>
    <t>PKS</t>
  </si>
  <si>
    <t>LWG</t>
  </si>
  <si>
    <t>PDA</t>
  </si>
  <si>
    <t>JGO</t>
  </si>
  <si>
    <t>JTO</t>
  </si>
  <si>
    <t>KML</t>
  </si>
  <si>
    <t>SAP</t>
  </si>
  <si>
    <t>PGE</t>
  </si>
  <si>
    <t>YSN</t>
  </si>
  <si>
    <t>KLT</t>
  </si>
  <si>
    <t>MJT</t>
  </si>
  <si>
    <t>WSO</t>
  </si>
  <si>
    <t>KRP</t>
  </si>
  <si>
    <t>NWI</t>
  </si>
  <si>
    <t>KDE</t>
  </si>
  <si>
    <t>MLK</t>
  </si>
  <si>
    <t>WGI</t>
  </si>
  <si>
    <t>MMR</t>
  </si>
  <si>
    <t>GGR</t>
  </si>
  <si>
    <t>PPR</t>
  </si>
  <si>
    <t>SLH</t>
  </si>
  <si>
    <t>PUA</t>
  </si>
  <si>
    <t>GIN</t>
  </si>
  <si>
    <t>PRB</t>
  </si>
  <si>
    <t>RGL</t>
  </si>
  <si>
    <t>GRA</t>
  </si>
  <si>
    <t>GLM</t>
  </si>
  <si>
    <t>WKU</t>
  </si>
  <si>
    <t>SEB</t>
  </si>
  <si>
    <t>SMO</t>
  </si>
  <si>
    <t>SIL</t>
  </si>
  <si>
    <t>GUR</t>
  </si>
  <si>
    <t>TGS</t>
  </si>
  <si>
    <t>CRB</t>
  </si>
  <si>
    <t>BUG</t>
  </si>
  <si>
    <t>BWN</t>
  </si>
  <si>
    <t>SDO</t>
  </si>
  <si>
    <t>TNA</t>
  </si>
  <si>
    <t>BEN</t>
  </si>
  <si>
    <t>ALA</t>
  </si>
  <si>
    <t>DRN</t>
  </si>
  <si>
    <t>TOS</t>
  </si>
  <si>
    <t>TBU</t>
  </si>
  <si>
    <t>ARB</t>
  </si>
  <si>
    <t>SPK</t>
  </si>
  <si>
    <t>SPD</t>
  </si>
  <si>
    <t>ABT</t>
  </si>
  <si>
    <t>PRG</t>
  </si>
  <si>
    <t>MSL</t>
  </si>
  <si>
    <t>POG</t>
  </si>
  <si>
    <t>PRK</t>
  </si>
  <si>
    <t>PSG</t>
  </si>
  <si>
    <t>KBR</t>
  </si>
  <si>
    <t>AJS</t>
  </si>
  <si>
    <t>JGW</t>
  </si>
  <si>
    <t>PUG</t>
  </si>
  <si>
    <t>KNO</t>
  </si>
  <si>
    <t>MLD</t>
  </si>
  <si>
    <t>PII</t>
  </si>
  <si>
    <t>TPH</t>
  </si>
  <si>
    <t>NJA</t>
  </si>
  <si>
    <t>PTN</t>
  </si>
  <si>
    <t>SDN</t>
  </si>
  <si>
    <t>LDY</t>
  </si>
  <si>
    <t>BNU</t>
  </si>
  <si>
    <t>KBN</t>
  </si>
  <si>
    <t>PAN</t>
  </si>
  <si>
    <t>KAA</t>
  </si>
  <si>
    <t>PRI</t>
  </si>
  <si>
    <t>NGU</t>
  </si>
  <si>
    <t>UTR</t>
  </si>
  <si>
    <t>KRK</t>
  </si>
  <si>
    <t>APG</t>
  </si>
  <si>
    <t>PGK</t>
  </si>
  <si>
    <t>GKW</t>
  </si>
  <si>
    <t>DPT</t>
  </si>
  <si>
    <t>DNO</t>
  </si>
  <si>
    <t>BNR</t>
  </si>
  <si>
    <t>SWJ</t>
  </si>
  <si>
    <t>NTG</t>
  </si>
  <si>
    <t>PNG</t>
  </si>
  <si>
    <t>PLG</t>
  </si>
  <si>
    <t>JEN</t>
  </si>
  <si>
    <t>SAT</t>
  </si>
  <si>
    <t>SAR</t>
  </si>
  <si>
    <t>CDS</t>
  </si>
  <si>
    <t>TPS</t>
  </si>
  <si>
    <t>LVN</t>
  </si>
  <si>
    <t>REO</t>
  </si>
  <si>
    <t>WWR</t>
  </si>
  <si>
    <t>KMP</t>
  </si>
  <si>
    <t>#NUM!</t>
  </si>
  <si>
    <t>FORMULA</t>
  </si>
  <si>
    <t>PI/RE : (Total PI + Total Fallout + Act Comp + Jumlah PS + Total Cancel) / Registered</t>
  </si>
  <si>
    <t>PS/RE : PS / (Registered - Cancel by FCC - UNSC - Revoke)</t>
  </si>
  <si>
    <t>PS/PI : PS / (Total PI + Total Fallout + Act Comp + Jumlah PS)</t>
  </si>
  <si>
    <t>4. PS to PI Ratio Indibiz Q3  88 % (Incremental)</t>
  </si>
  <si>
    <t>TAHUN</t>
  </si>
  <si>
    <t>BULAN</t>
  </si>
  <si>
    <t>REVOKE %</t>
  </si>
  <si>
    <t>KENDAL</t>
  </si>
  <si>
    <t>WLR</t>
  </si>
  <si>
    <t>HSI Bisnis PSB 70% - 100 Mbps</t>
  </si>
  <si>
    <t>KAPASAN</t>
  </si>
  <si>
    <t>BREBES</t>
  </si>
  <si>
    <t>PEMALANG</t>
  </si>
  <si>
    <t>CC - HD1A - INPROGRESS UNCONTACTED</t>
  </si>
  <si>
    <t>SLW</t>
  </si>
  <si>
    <t>KEBUMEN</t>
  </si>
  <si>
    <t>PML</t>
  </si>
  <si>
    <t>BMU</t>
  </si>
  <si>
    <t>- 11_11446;Biaya PSB HSI EBIS Tunai di Depan ~ 11[150000]  - E25060;E25060 ~ ES25 - Paket HSI Bisnis (HSIE) Khusus Winback 2.0[0]  - E25060~null~E25060_UNL;UNL ~ Internet-Link Unlimited Internet Usage ~ E25060[0]  - E25060~null~105343;E25060||11||Abodemen</t>
  </si>
  <si>
    <t>- 11_11446;Biaya PSB HSI EBIS Tunai di Depan ~ 11[150000]  - SP_NOSS;SP_NOSS ~ Internet NOSS Multispeed Network[0]  - SP_NOSS;SP_NOSS ~ Internet NOSS Multispeed Network[0]  - E23015;E23015 ~ ES23 - Perangkat ONT[0]  - E23015~null~44292;E23015||11||Abodeme</t>
  </si>
  <si>
    <t>- 11_11446;Biaya PSB HSI EBIS Tunai di Depan ~ 11[150000]  - SP_NOSS;SP_NOSS ~ Internet NOSS Multispeed Network[0]  - SP_NOSS;SP_NOSS ~ Internet NOSS Multispeed Network[0]  - E25060;E25060 ~ ES25 - Paket HSI Bisnis (HSIE) Khusus Winback 2.0[0]  - E25060~n</t>
  </si>
  <si>
    <t>- 11_11446;Biaya PSB HSI EBIS Tunai di Depan ~ 11[150000]  - E23015;E23015 ~ ES23 - Perangkat ONT[0]  - E23015~null~44292;E23015||11||Abodemen 0[0]  - E23015~null~E23015_SWONT;SWONT ~ Biaya Sewa ONT ~ E23015[30000]  - E25060;E25060 ~ ES25 - Paket HSI Bisn</t>
  </si>
  <si>
    <t>Kendala Teknik</t>
  </si>
  <si>
    <t>9 | WFM - UN-SCS</t>
  </si>
  <si>
    <t>UNSC</t>
  </si>
  <si>
    <t>YOGYAKARTA</t>
  </si>
  <si>
    <t>- 11_11446;Biaya PSB HSI EBIS Tunai di Depan ~ 11[150000]  - E23046;E23046 ~ ES23 - Paket HSI Bisnis[0]  - E23046~null~E23046_UNL;UNL ~ Internet-Link Unlimited Internet Usage ~ E23046[0]  - E23046~null~44877;E23046||11||Abodemen 0[0]  - E23046~null~E23046</t>
  </si>
  <si>
    <t>PURWODADI</t>
  </si>
  <si>
    <t>ANTAREZ</t>
  </si>
  <si>
    <t>- 11_11446;Biaya PSB HSI EBIS Tunai di Depan ~ 11[150000]  - E23015;E23015 ~ ES23 - Perangkat ONT[0]  - E23015~null~44292;E23015||11||Abodemen 0[0]  - E23015~null~E23015_SWONT;SWONT ~ Biaya Sewa ONT ~ E23015[30000]  - E25061;E25061 ~ ES25 - Paket HSI Basi</t>
  </si>
  <si>
    <t>- 11_11446;Biaya PSB HSI EBIS Tunai di Depan ~ 11[150000]  - E23015;E23015 ~ ES23 - Perangkat ONT[0]  - E23015~null~44292;E23015||11||Abodemen 0[0]  - E23015~null~E23015_SWONT;SWONT ~ Biaya Sewa ONT ~ E23015[30000]  - SP_NOSS;SP_NOSS ~ Internet NOSS Multi</t>
  </si>
  <si>
    <t>SINGARJA</t>
  </si>
  <si>
    <t>SEMARAPURA</t>
  </si>
  <si>
    <t>102 | FOLLOW UP COMPLETED</t>
  </si>
  <si>
    <t xml:space="preserve">| Jam pemasangan : 12.00 Info Tambahan : Hubungi pelanggan dulu sebelum ke lokasi terimakasih </t>
  </si>
  <si>
    <t>NGADILUWIH</t>
  </si>
  <si>
    <t>KLOJEN</t>
  </si>
  <si>
    <t>WLINGI</t>
  </si>
  <si>
    <t>WAITING AKTIFASI IHLD</t>
  </si>
  <si>
    <t>PURBALINGGA</t>
  </si>
  <si>
    <t>- 11_11446;Biaya PSB HSI EBIS Tunai di Depan ~ 11[150000]  - SP_NOSS;SP_NOSS ~ Internet NOSS Multispeed Network[0]  - SP_NOSS;SP_NOSS ~ Internet NOSS Multispeed Network[0]  - E25061;E25061 ~ ES25 - Paket HSI Basic (HSIEF) Khusus Winback 2.0[0]  - E25061~n</t>
  </si>
  <si>
    <t>MAGETAN</t>
  </si>
  <si>
    <t>INNER - SOLO JATENG TIMUR</t>
  </si>
  <si>
    <t>DENPASAR</t>
  </si>
  <si>
    <t>100 | REVOKE COMPLETED</t>
  </si>
  <si>
    <t>Revoke Completed</t>
  </si>
  <si>
    <t>SALATIGA</t>
  </si>
  <si>
    <t>SLI</t>
  </si>
  <si>
    <t xml:space="preserve">- 11_11446;Biaya PSB HSI EBIS Tunai di Depan ~ 11[150000]  - E23015;E23015 ~ ES23 - Perangkat ONT[0]  - E23015~null~44292;E23015||11||Abodemen 0[0]  - E23015~null~E23015_SWONTPREM;SWONTPREM ~ Biaya Sewa ONT Premium ~ E23015[50000]  - E24057;E24057 ~ ES24 </t>
  </si>
  <si>
    <t xml:space="preserve">- 11_11446;Biaya PSB HSI EBIS Tunai di Depan ~ 11[150000]  - SP_NOSS;SP_NOSS ~ Internet NOSS Multispeed Network[0]  - E23015;E23015 ~ ES23 - Perangkat ONT[0]  - E23015~null~44292;E23015||11||Abodemen 0[0]  - E23015~null~E23015_SWONTPREM;SWONTPREM ~ Biaya </t>
  </si>
  <si>
    <t>GENTENG</t>
  </si>
  <si>
    <t>DOMPU</t>
  </si>
  <si>
    <t>CARUBAN</t>
  </si>
  <si>
    <t>- 11_11446;Biaya PSB HSI EBIS Tunai di Depan ~ 11[150000]  - E25061;E25061 ~ ES25 - Paket HSI Basic (HSIEF) Khusus Winback 2.0[0]  - E25061~null~E25061_UNL;UNL ~ Internet-Link Unlimited Internet Usage ~ E25061[0]  - E25061~null~105351;E25061||11||Abodemen</t>
  </si>
  <si>
    <t>- 11_11446;Biaya PSB HSI EBIS Tunai di Depan ~ 11[150000]  - SP_NOSS;SP_NOSS ~ Internet NOSS Multispeed Network[0]  - E23015;E23015 ~ ES23 - Perangkat ONT[0]  - E23015~null~44292;E23015||11||Abodemen 0[0]  - E23015~null~E23015_SWONT;SWONT ~ Biaya Sewa ONT</t>
  </si>
  <si>
    <t>KRIAN</t>
  </si>
  <si>
    <t>HSI Bisnis PSB 70% Dual Band - 100 Mbps</t>
  </si>
  <si>
    <t>MERGOYOSO</t>
  </si>
  <si>
    <t>REMBANG</t>
  </si>
  <si>
    <t>RBN</t>
  </si>
  <si>
    <t>QC MIA - INVALID QUALITY CONTROL MIA</t>
  </si>
  <si>
    <t>KTM</t>
  </si>
  <si>
    <t>- 11_11446;Biaya PSB HSI EBIS Tunai di Depan ~ 11[150000]  - SP_NOSS;SP_NOSS ~ Internet NOSS Multispeed Network[0]  - SP_NOSS;SP_NOSS ~ Internet NOSS Multispeed Network[0]  - E23046;E23046 ~ ES23 - Paket HSI Bisnis[0]  - E23046~null~E23046_UNL;UNL ~ Inter</t>
  </si>
  <si>
    <t>SEPANJANG</t>
  </si>
  <si>
    <t>2P INET + VOICE</t>
  </si>
  <si>
    <t>CILACAP</t>
  </si>
  <si>
    <t>RBS-Regional 2</t>
  </si>
  <si>
    <t>INNER - YOGYA JATENG SELATAN</t>
  </si>
  <si>
    <t>KEN</t>
  </si>
  <si>
    <t>PGR</t>
  </si>
  <si>
    <t>TUREN</t>
  </si>
  <si>
    <t xml:space="preserve">- 11_11446;Biaya PSB HSI EBIS Tunai di Depan ~ 11[150000]  - BWY DL;BWY DL ~ Saluran Dua Arah(BothWay)[0]  - E23053;E23053 ~ ES23 - Paket HSI Bisnis  Phone (PHONE)[0]  - E23053~null~44864;E23053||11||Abodemen 0[0]  - E23053~null~E23053_IN800;IN800 ~ Free </t>
  </si>
  <si>
    <t>SINGOSARI</t>
  </si>
  <si>
    <t>SMT</t>
  </si>
  <si>
    <t>B2B Partner Management (PM)</t>
  </si>
  <si>
    <t>KRT</t>
  </si>
  <si>
    <t>KERTOSONO</t>
  </si>
  <si>
    <t>NOT COMPLY</t>
  </si>
  <si>
    <t>BBS</t>
  </si>
  <si>
    <t>SAWOJAJAR</t>
  </si>
  <si>
    <t>LABUAN BAJO</t>
  </si>
  <si>
    <t>BAJAWA</t>
  </si>
  <si>
    <t>GNK</t>
  </si>
  <si>
    <t>ABR</t>
  </si>
  <si>
    <t>KANDANGAN</t>
  </si>
  <si>
    <t>TOHPATI SUKAWATI</t>
  </si>
  <si>
    <t>AMBULU</t>
  </si>
  <si>
    <t>SEMINYAK</t>
  </si>
  <si>
    <t>BMK</t>
  </si>
  <si>
    <t>HSI Bisnis Promo Februari Cuan 2026 PSB 70% - 50 Mbps</t>
  </si>
  <si>
    <t>GBU</t>
  </si>
  <si>
    <t>- 11_11446;Biaya PSB HSI EBIS Tunai di Depan ~ 11[150000]  - E23080;E23080 ~ ES23 - Add-on HSI Bisnis Bundling (Netmonk)[0]  - E23080~null~100382;E23080||77||Abodemen 0[0]  - E23080~null~E23080_NMONKHI;NMONKHI ~ Nadefaa Netmonk Hi Alacarte ~ E23080[56100]</t>
  </si>
  <si>
    <t xml:space="preserve">- 11_11446;Biaya PSB HSI EBIS Tunai di Depan ~ 11[150000]  - E23015;E23015 ~ ES23 - Perangkat ONT[0]  - E23015~null~44292;E23015||11||Abodemen 0[0]  - E23015~null~E23015_SWONTPREM;SWONTPREM ~ Biaya Sewa ONT Premium ~ E23015[50000]  - E25060;E25060 ~ ES25 </t>
  </si>
  <si>
    <t>TEMANGGUNG</t>
  </si>
  <si>
    <t>PRN</t>
  </si>
  <si>
    <t>Tanggal Pemasangan :  FEBRUARI 2026  Info Tambahan : Hubungi pelanggan sebelum datang ke lokasi|RI2334|MYDITA</t>
  </si>
  <si>
    <t>BAMBE</t>
  </si>
  <si>
    <t>BENOA</t>
  </si>
  <si>
    <t>RDD</t>
  </si>
  <si>
    <t>BANGIL</t>
  </si>
  <si>
    <t>HSI Bisnis PSB 70% - 300 Mbps</t>
  </si>
  <si>
    <t>RUNGKUT</t>
  </si>
  <si>
    <t>GEDANGAN</t>
  </si>
  <si>
    <t>JAGIR</t>
  </si>
  <si>
    <t>PIJAR</t>
  </si>
  <si>
    <t>PBG</t>
  </si>
  <si>
    <t>PT. AKSES KOMUNIKA PENTADATA</t>
  </si>
  <si>
    <t>- 11_11446;Biaya PSB HSI EBIS Tunai di Depan ~ 11[150000]  - E23015;E23015 ~ ES23 - Perangkat ONT[0]  - E23015~null~44292;E23015||11||Abodemen 0[0]  - E23015~null~E23015_SWONT;SWONT ~ Biaya Sewa ONT ~ E23015[30000]  - E24057;E24057 ~ ES24 - Paket HSI Bisn</t>
  </si>
  <si>
    <t>PT HIPERNET INDODATA</t>
  </si>
  <si>
    <t>Pondok SPA &amp; Home Stay</t>
  </si>
  <si>
    <t>ODP-BTR-FJ/28</t>
  </si>
  <si>
    <t>HSI Bisnis Promo Ramadhan Sepenuh Hati PSB 70% - 50 Mbps</t>
  </si>
  <si>
    <t>WO047675000</t>
  </si>
  <si>
    <t>MN02664/Pondok SPA &amp; Home Stay/PIC Putu Redika/087860429549/darmakarya8@gmail.com</t>
  </si>
  <si>
    <t>telp :087860429549 alt : manja : pagi / siang 03/03/2026 hub sebelum ke lokasi |IL1380|MYDITA</t>
  </si>
  <si>
    <t>The Blooms Garden - Villa</t>
  </si>
  <si>
    <t>ODP-BTR-FK/27</t>
  </si>
  <si>
    <t>WO047670348</t>
  </si>
  <si>
    <t xml:space="preserve">|MC10009|/ PIC Komang Angga Antika/081246720088/Infothebloomsbali@gmail.com  </t>
  </si>
  <si>
    <t>ODP-MNZ-FT/33 FT/D03/33.01</t>
  </si>
  <si>
    <t>WO047801010</t>
  </si>
  <si>
    <t>MD|MYDB-20260303249698|DN00001/MN02280|PT. AKSES KOMUNIKA PENTADATA|81281442001</t>
  </si>
  <si>
    <t>ODP-SWI-FA/63 FA/D05/63.01</t>
  </si>
  <si>
    <t>WO047694773</t>
  </si>
  <si>
    <t>MD|MYDB-20260227249230|DB00001/MB00055|PT HIPERNET INDODATA|087835316536</t>
  </si>
  <si>
    <t xml:space="preserve">| Nama PIC : Ibu Eriza No HP : 087835316536 No Alt : - M Janji : 3 Maret 2026 Jam Pasang : Pagi / Siang Note : hubungi pelanggan jika ingin kelokasi  </t>
  </si>
  <si>
    <t>TOKO PAK YUSUF 2</t>
  </si>
  <si>
    <t>ODP-MNZ-FAU/35 FAU/D08/35.01</t>
  </si>
  <si>
    <t>WO047611880</t>
  </si>
  <si>
    <t>|MN00285|MYIA-066535757836/POI/YUSUF EFENDI/081334330937/yusufe102079@gmail.com</t>
  </si>
  <si>
    <t>| Nama Pic : PAK YUSUF  No Hp Pic : 081334330937 No alt : - Jam Pemasangan : siang  Tanggal Pemasangan : 2 Maret 2026</t>
  </si>
  <si>
    <t>PACITAN</t>
  </si>
  <si>
    <t>UBUD</t>
  </si>
  <si>
    <t>SSL</t>
  </si>
  <si>
    <t>KDW</t>
  </si>
  <si>
    <t>Last update proses : 06-03-2026 15:19:48 WIB (Source: ETL XPRO)</t>
  </si>
  <si>
    <t>Telkom Daerah</t>
  </si>
  <si>
    <t>Telkom Daerah Type</t>
  </si>
  <si>
    <t>Witel</t>
  </si>
  <si>
    <t>Regional</t>
  </si>
  <si>
    <t>sto</t>
  </si>
  <si>
    <t>sto_desc</t>
  </si>
  <si>
    <t>sto_eid</t>
  </si>
  <si>
    <t>New Telkom Daerah</t>
  </si>
  <si>
    <t>New Witel</t>
  </si>
  <si>
    <t>New Regional</t>
  </si>
  <si>
    <t>TIPE 2</t>
  </si>
  <si>
    <t>Regional 3</t>
  </si>
  <si>
    <t>WALIKUKUN</t>
  </si>
  <si>
    <t>GORANGGARENG</t>
  </si>
  <si>
    <t>KARANGJATI</t>
  </si>
  <si>
    <t>SARANGAN</t>
  </si>
  <si>
    <t>JOGOROGO</t>
  </si>
  <si>
    <t>SUMOROTO</t>
  </si>
  <si>
    <t>LOROG</t>
  </si>
  <si>
    <t>SLAHUNG</t>
  </si>
  <si>
    <t>PUNUNG</t>
  </si>
  <si>
    <t>PULUNG</t>
  </si>
  <si>
    <t>JENANGAN</t>
  </si>
  <si>
    <t>SAMBIT</t>
  </si>
  <si>
    <t>TIPE 1</t>
  </si>
  <si>
    <t>MAOSPATI</t>
  </si>
  <si>
    <t>UTERAN</t>
  </si>
  <si>
    <t>BATANGATANG</t>
  </si>
  <si>
    <t>SAPEKAN</t>
  </si>
  <si>
    <t>ARJASA KANGEAN</t>
  </si>
  <si>
    <t>SUMENEP</t>
  </si>
  <si>
    <t>GAYAM / SAPUDI</t>
  </si>
  <si>
    <t>AMBUNTEN</t>
  </si>
  <si>
    <t>PRAGAAN</t>
  </si>
  <si>
    <t>BETUN</t>
  </si>
  <si>
    <t>MDF PASIRIAN</t>
  </si>
  <si>
    <t>MDF LECES</t>
  </si>
  <si>
    <t>MDF KRAKSAAN</t>
  </si>
  <si>
    <t>KALIDAWIR</t>
  </si>
  <si>
    <t>GRESIK-2 (PONGANGAN)</t>
  </si>
  <si>
    <t>STO PASURUAN</t>
  </si>
  <si>
    <t>WARU PAMEKASAN</t>
  </si>
  <si>
    <t>KETAPANG</t>
  </si>
  <si>
    <t>OMBEN</t>
  </si>
  <si>
    <t>MASALEMBU</t>
  </si>
  <si>
    <t>BLEGA</t>
  </si>
  <si>
    <t>KAMAL</t>
  </si>
  <si>
    <t>AROSBAYA</t>
  </si>
  <si>
    <t>TANJUNGUMI</t>
  </si>
  <si>
    <t>DARMO</t>
  </si>
  <si>
    <t>SURABAYA UTARA</t>
  </si>
  <si>
    <t>KARANGPILANG</t>
  </si>
  <si>
    <t>GUBENG</t>
  </si>
  <si>
    <t>SURABAYA SELATAN</t>
  </si>
  <si>
    <t>KALIANAK</t>
  </si>
  <si>
    <t>WARU</t>
  </si>
  <si>
    <t>INJOKO</t>
  </si>
  <si>
    <t>LAKARSANTRI</t>
  </si>
  <si>
    <t>TANJUNG PERAK</t>
  </si>
  <si>
    <t>WARU II TROPODO</t>
  </si>
  <si>
    <t>BESUKI</t>
  </si>
  <si>
    <t>MLANDINGAN</t>
  </si>
  <si>
    <t>ASEMBAGUS</t>
  </si>
  <si>
    <t>ROGOJAMPI</t>
  </si>
  <si>
    <t>PESANGGARAN</t>
  </si>
  <si>
    <t>MUNCAR</t>
  </si>
  <si>
    <t>BENCULUK</t>
  </si>
  <si>
    <t>GLENMORE</t>
  </si>
  <si>
    <t>KALIBARU</t>
  </si>
  <si>
    <t>WONGSOREJO</t>
  </si>
  <si>
    <t>KEBONSARI JEMBER</t>
  </si>
  <si>
    <t>ARJASA JEMBER</t>
  </si>
  <si>
    <t>JENGGAWAH</t>
  </si>
  <si>
    <t>SUKOWONO</t>
  </si>
  <si>
    <t>RAMBIPUJI</t>
  </si>
  <si>
    <t>KALISAT</t>
  </si>
  <si>
    <t>SEMPOLAN</t>
  </si>
  <si>
    <t>SUKOSARI</t>
  </si>
  <si>
    <t>PRAJEKAN</t>
  </si>
  <si>
    <t>LODOYO</t>
  </si>
  <si>
    <t>BINANGUN</t>
  </si>
  <si>
    <t>KESAMBEN</t>
  </si>
  <si>
    <t>SRENGAT</t>
  </si>
  <si>
    <t>PANATARAN</t>
  </si>
  <si>
    <t>NGUNUT</t>
  </si>
  <si>
    <t>CAMPUR DARAT</t>
  </si>
  <si>
    <t>DURENAN</t>
  </si>
  <si>
    <t>PRIGI</t>
  </si>
  <si>
    <t>GURAH</t>
  </si>
  <si>
    <t>KANDANGAN PARE</t>
  </si>
  <si>
    <t>SAMBI</t>
  </si>
  <si>
    <t>PAPAR</t>
  </si>
  <si>
    <t>MOJOROTO</t>
  </si>
  <si>
    <t>WATES KEDIRI</t>
  </si>
  <si>
    <t>GONDANG</t>
  </si>
  <si>
    <t>PRAMBON</t>
  </si>
  <si>
    <t>WARUJAYENG</t>
  </si>
  <si>
    <t>SUKAPURA</t>
  </si>
  <si>
    <t>TONGAS</t>
  </si>
  <si>
    <t>GENDING</t>
  </si>
  <si>
    <t>PAITON</t>
  </si>
  <si>
    <t>GRATI</t>
  </si>
  <si>
    <t>GONDANG WETAN</t>
  </si>
  <si>
    <t>TOSARI</t>
  </si>
  <si>
    <t>NONGKO JAJAR</t>
  </si>
  <si>
    <t>KLAKAH</t>
  </si>
  <si>
    <t>MDF TANGGUL</t>
  </si>
  <si>
    <t>TEMPEH</t>
  </si>
  <si>
    <t>BALUNG</t>
  </si>
  <si>
    <t>SENDURO</t>
  </si>
  <si>
    <t>JATIROTO</t>
  </si>
  <si>
    <t>YOSOWILANGUN</t>
  </si>
  <si>
    <t>PUGER</t>
  </si>
  <si>
    <t>KENCONG</t>
  </si>
  <si>
    <t>BELIMBING</t>
  </si>
  <si>
    <t>TUMPANG</t>
  </si>
  <si>
    <t>LAWANG</t>
  </si>
  <si>
    <t>GADANG</t>
  </si>
  <si>
    <t>PAKIS</t>
  </si>
  <si>
    <t>BURING</t>
  </si>
  <si>
    <t>KARANG PLOSO</t>
  </si>
  <si>
    <t>NGANTANG</t>
  </si>
  <si>
    <t>SUMBER MANJING</t>
  </si>
  <si>
    <t>AMPEL GADING</t>
  </si>
  <si>
    <t>PAGAK</t>
  </si>
  <si>
    <t>GUNUNG KAWI</t>
  </si>
  <si>
    <t>DAMPIT</t>
  </si>
  <si>
    <t>DONO MULYO</t>
  </si>
  <si>
    <t>BANTUR</t>
  </si>
  <si>
    <t>GONDANGLEGI</t>
  </si>
  <si>
    <t>SUMBER PUCUNG</t>
  </si>
  <si>
    <t>SUMBERREJO</t>
  </si>
  <si>
    <t>PULAU PADANGAN</t>
  </si>
  <si>
    <t>KALITIDU</t>
  </si>
  <si>
    <t>SUKODADI</t>
  </si>
  <si>
    <t>BABAD</t>
  </si>
  <si>
    <t>BRONDONG</t>
  </si>
  <si>
    <t>KEREK</t>
  </si>
  <si>
    <t>JATIROGO</t>
  </si>
  <si>
    <t>BANCAR</t>
  </si>
  <si>
    <t>RENGEL</t>
  </si>
  <si>
    <t>MERAKURAK</t>
  </si>
  <si>
    <t>SANGKAPURA / BAWEAN</t>
  </si>
  <si>
    <t>CERME</t>
  </si>
  <si>
    <t>DUDUK SAMPEYAN</t>
  </si>
  <si>
    <t>KEDAMEAN</t>
  </si>
  <si>
    <t>BALONGPANGGANG</t>
  </si>
  <si>
    <t>SEDAYU</t>
  </si>
  <si>
    <t>NGORO JOMBANG</t>
  </si>
  <si>
    <t>MOJOAGUNG</t>
  </si>
  <si>
    <t>PLOSO</t>
  </si>
  <si>
    <t xml:space="preserve">PANDAAN </t>
  </si>
  <si>
    <t>GEMPOL</t>
  </si>
  <si>
    <t>PRIGEN</t>
  </si>
  <si>
    <t>PURWOSARI</t>
  </si>
  <si>
    <t>BEJI</t>
  </si>
  <si>
    <t>INNER</t>
  </si>
  <si>
    <t>TULANGAN</t>
  </si>
  <si>
    <t>SUKODONO</t>
  </si>
  <si>
    <t>PACET</t>
  </si>
  <si>
    <t>MOJOSARI</t>
  </si>
  <si>
    <t>DLANGGU</t>
  </si>
  <si>
    <t>MLIRIP MOJOKERTO</t>
  </si>
  <si>
    <t>NGORO INDUSTRI</t>
  </si>
  <si>
    <t>SUMBAWA BESAR</t>
  </si>
  <si>
    <t>TALIWANG</t>
  </si>
  <si>
    <t>ALAS</t>
  </si>
  <si>
    <t>SENGGIGI</t>
  </si>
  <si>
    <t>SELONG</t>
  </si>
  <si>
    <t>SWETA</t>
  </si>
  <si>
    <t>MATARAM A</t>
  </si>
  <si>
    <t>GERUNG</t>
  </si>
  <si>
    <t>PRAYA</t>
  </si>
  <si>
    <t>MALUK</t>
  </si>
  <si>
    <t>MASBAGIK</t>
  </si>
  <si>
    <t>SAPE</t>
  </si>
  <si>
    <t>KEMPO</t>
  </si>
  <si>
    <t>EMPANG</t>
  </si>
  <si>
    <t>TENTE</t>
  </si>
  <si>
    <t>SILA</t>
  </si>
  <si>
    <t>LARANTUKA</t>
  </si>
  <si>
    <t>WOLO WARU</t>
  </si>
  <si>
    <t>LEWOLEBA</t>
  </si>
  <si>
    <t>KALABAHI</t>
  </si>
  <si>
    <t>TENAU</t>
  </si>
  <si>
    <t>OESAPA</t>
  </si>
  <si>
    <t>SEBA</t>
  </si>
  <si>
    <t>NIKI-NIKI</t>
  </si>
  <si>
    <t>ATAMBUA A</t>
  </si>
  <si>
    <t>KEFAMENANU</t>
  </si>
  <si>
    <t>LOVINA</t>
  </si>
  <si>
    <t>BATURITI</t>
  </si>
  <si>
    <t>PUPUAN</t>
  </si>
  <si>
    <t>SERIRIT</t>
  </si>
  <si>
    <t>GILIMANUK</t>
  </si>
  <si>
    <t>CANDIDASA</t>
  </si>
  <si>
    <t>NEGARA</t>
  </si>
  <si>
    <t>BANGLI</t>
  </si>
  <si>
    <t>KINTAMANI</t>
  </si>
  <si>
    <t>AMLAPURA</t>
  </si>
  <si>
    <t>TAMPAK SIRING</t>
  </si>
  <si>
    <t>NUSA DUA</t>
  </si>
  <si>
    <t>SUKAWATI</t>
  </si>
  <si>
    <t>TOHPATI</t>
  </si>
  <si>
    <t>MONANG MANING</t>
  </si>
  <si>
    <t>KUTA</t>
  </si>
  <si>
    <t>KALIASEM A</t>
  </si>
  <si>
    <t>RUTENG</t>
  </si>
  <si>
    <t>BLU</t>
  </si>
  <si>
    <t>UNR</t>
  </si>
  <si>
    <t>new telda</t>
  </si>
  <si>
    <t>Details for Count of HASIL - HASIL: NOT COMPLY</t>
  </si>
  <si>
    <t>HSI Bisnis Bundling Netmonk PSB 70% Promo - 200 Mbps</t>
  </si>
  <si>
    <t>Inprogress Alpro</t>
  </si>
  <si>
    <t>PT AMARTHA MIKRO FINTEK</t>
  </si>
  <si>
    <t>PS/PI  (%) (Target 92%)</t>
  </si>
  <si>
    <t>TTI COMPLY  1X 24  (%) (Target 92%)</t>
  </si>
  <si>
    <t>SLO</t>
  </si>
  <si>
    <t>MUNTILAN</t>
  </si>
  <si>
    <t>SWT</t>
  </si>
  <si>
    <t>JEPARA</t>
  </si>
  <si>
    <t>PURWOREJJO</t>
  </si>
  <si>
    <t>KTA</t>
  </si>
  <si>
    <t>PAT</t>
  </si>
  <si>
    <t>BANTUL</t>
  </si>
  <si>
    <t>Kendala Lainnya</t>
  </si>
  <si>
    <t>Order dicancel oleh SYSTEM remark : CANCEL ORDER by System : pelanggan belum melakukan upload dokumen melebihi 3 hari</t>
  </si>
  <si>
    <t>MIE - INVALID SURVEY - Kendala Jalur/Rute Tarikan</t>
  </si>
  <si>
    <t>SLEMAN</t>
  </si>
  <si>
    <t>WRO</t>
  </si>
  <si>
    <t>SKH</t>
  </si>
  <si>
    <t>PKL</t>
  </si>
  <si>
    <t>HSI Bisnis Bundling Netmonk PSB 70% - 200 Mbps</t>
  </si>
  <si>
    <t>PWT</t>
  </si>
  <si>
    <t>ADW</t>
  </si>
  <si>
    <t>KRY</t>
  </si>
  <si>
    <t>MUN</t>
  </si>
  <si>
    <t>- 11_11446;Biaya PSB HSI EBIS Tunai di Depan ~ 11[150000]  - SP_NOSS;SP_NOSS ~ Internet NOSS Multispeed Network[0]  - E25060;E25060 ~ ES25 - Paket HSI Bisnis (HSIE) Khusus Winback 2.0[0]  - E25060~null~E25060_UNL;UNL ~ Internet-Link Unlimited Internet Usa</t>
  </si>
  <si>
    <t>LPC_EBIS</t>
  </si>
  <si>
    <t>Cancel Completed</t>
  </si>
  <si>
    <t>PKM</t>
  </si>
  <si>
    <t>HSI Bisnis Khusus Winback PSB 70% - 50 Mbps</t>
  </si>
  <si>
    <t>GOD</t>
  </si>
  <si>
    <t>KTW</t>
  </si>
  <si>
    <t>CLC</t>
  </si>
  <si>
    <t>BTL</t>
  </si>
  <si>
    <t>HSI Bisnis PSB 70% - 150 Mbps</t>
  </si>
  <si>
    <t>JHR</t>
  </si>
  <si>
    <t>HSI Bisnis Bundling Netmonk PSB 70% Promo - 150 Mbps</t>
  </si>
  <si>
    <t xml:space="preserve">- BWY DL;BWY DL ~ Saluran Dua Arah(BothWay)[0]  - E23053;E23053 ~ ES23 - Paket HSI Bisnis  Phone (PHONE)[0]  - E23053~null~44864;E23053||11||Abodemen 0[0]  - E23053~null~E23053_IN800;IN800 ~ Free Lokal dan SLJJ 800 Menit ~ E23053[40000]  - 11_11446;Biaya </t>
  </si>
  <si>
    <t>KDL</t>
  </si>
  <si>
    <t>BATANG</t>
  </si>
  <si>
    <t>MJP</t>
  </si>
  <si>
    <t>TEGAL</t>
  </si>
  <si>
    <t>TEG</t>
  </si>
  <si>
    <t>98 | OSS - CANCEL COMPLETE</t>
  </si>
  <si>
    <t>BDN</t>
  </si>
  <si>
    <t>- 11_11446;Biaya PSB HSI EBIS Tunai di Depan ~ 11[150000]  - E23015;E23015 ~ ES23 - Perangkat ONT[0]  - E23015~null~44292;E23015||11||Abodemen 0[0]  - E23015~null~E23015_SWONT;SWONT ~ Biaya Sewa ONT ~ E23015[30000]  - E23047;E23047 ~ ES23 - Paket HSI Bisn</t>
  </si>
  <si>
    <t>KBU</t>
  </si>
  <si>
    <t>HSI Bisnis Khusus Winback PSB 70% - 150 Mbps</t>
  </si>
  <si>
    <t>HSI Bisnis PSB 70% - 200 Mbps</t>
  </si>
  <si>
    <t>DMA</t>
  </si>
  <si>
    <t>PEC</t>
  </si>
  <si>
    <t>HSI Bisnis Bundling Phone PSB 70% - Free 800 Menit Promo - 300 Mbps</t>
  </si>
  <si>
    <t xml:space="preserve">- 11_11446;Biaya PSB HSI EBIS Tunai di Depan ~ 11[150000]  - E23015;E23015 ~ ES23 - Perangkat ONT[0]  - E23015~null~44292;E23015||11||Abodemen 0[0]  - E23015~null~E23015_SWONTPREM;SWONTPREM ~ Biaya Sewa ONT Premium ~ E23015[50000]  - E23046;E23046 ~ ES23 </t>
  </si>
  <si>
    <t>HSI Bisnis Khusus Winback PSB 70% - 300 Mbps</t>
  </si>
  <si>
    <t>- 11_11446;Biaya PSB HSI EBIS Tunai di Depan ~ 11[150000]  - E23015;E23015 ~ ES23 - Perangkat ONT[0]  - E23015~null~44292;E23015||11||Abodemen 0[0]  - E23015~null~E23015_SWONT;SWONT ~ Biaya Sewa ONT ~ E23015[30000]  - E23046;E23046 ~ ES23 - Paket HSI Bisn</t>
  </si>
  <si>
    <t>BKA</t>
  </si>
  <si>
    <t>KUD</t>
  </si>
  <si>
    <t>HSI Bisnis Bundling Netmonk Promo 2026 PSB 70% - 200 Mbps</t>
  </si>
  <si>
    <t>PWJ</t>
  </si>
  <si>
    <t>PT GLOBAL JET EXPRESS</t>
  </si>
  <si>
    <t>- 11_11446;Biaya PSB HSI EBIS Tunai di Depan ~ 11[150000]  - E23015;E23015 ~ ES23 - Perangkat ONT[0]  - E23015~null~44292;E23015||11||Abodemen 0[0]  - E23015~null~E23015_SWONTPREM;SWONTPREM ~ Biaya Sewa ONT Premium ~ E23015[50000]  - SP_NOSS;SP_NOSS ~ Int</t>
  </si>
  <si>
    <t>BTG</t>
  </si>
  <si>
    <t>BOYOLALI</t>
  </si>
  <si>
    <t>BYL</t>
  </si>
  <si>
    <t>- 11_11446;Biaya PSB HSI EBIS Tunai di Depan ~ 11[150000]  - SP_NOSS;SP_NOSS ~ Internet NOSS Multispeed Network[0]  - E23046;E23046 ~ ES23 - Paket HSI Bisnis[0]  - E23046~null~E23046_UNL;UNL ~ Internet-Link Unlimited Internet Usage ~ E23046[0]  - E23046~n</t>
  </si>
  <si>
    <t>HSI Bisnis PSB 70% - 75 Mbps</t>
  </si>
  <si>
    <t>KGD</t>
  </si>
  <si>
    <t>WONOGIRI</t>
  </si>
  <si>
    <t>Toko Bismillah</t>
  </si>
  <si>
    <t>- 11_11446;Biaya PSB HSI EBIS Tunai di Depan ~ 11[150000]  - E24057;E24057 ~ ES24 - Paket HSI Bisnis (HSIE) Khusus Winback[0]  - E24057~null~E24057_UNL;UNL ~ Internet-Link Unlimited Internet Usage ~ E24057[0]  - E24057~null~103818;E24057||11||Abodemen 0[0</t>
  </si>
  <si>
    <t>FCC - HD1A - INPROGRESS FOLLOW UP</t>
  </si>
  <si>
    <t>MAN</t>
  </si>
  <si>
    <t>BLO</t>
  </si>
  <si>
    <t>HSI Bisnis Basic Bundling Netmonk PSB 70% - 100 Mbps</t>
  </si>
  <si>
    <t>GML</t>
  </si>
  <si>
    <t>HSI Bisnis Basic Bundling Netmonk PSB 70% - 50 Mbps</t>
  </si>
  <si>
    <t>NETMONK - OCA</t>
  </si>
  <si>
    <t xml:space="preserve">- E25060;E25060 ~ ES25 - Paket HSI Bisnis (HSIE) Khusus Winback 2.0[0]  - E25060~null~E25060_UNL;UNL ~ Internet-Link Unlimited Internet Usage ~ E25060[0]  - E25060~null~105343;E25060||11||Abodemen 0[0]  - E25060~null~E25060_HSIE200M;HSIE200M ~ High Speed </t>
  </si>
  <si>
    <t>BRB</t>
  </si>
  <si>
    <t>SMC</t>
  </si>
  <si>
    <t>FCC - HD1A - PROGRESS</t>
  </si>
  <si>
    <t>MYDITA RBS - HD1A - PROGRESS</t>
  </si>
  <si>
    <t>- 11_11446;Biaya PSB HSI EBIS Tunai di Depan ~ 11[150000]  - SP_NOSS;SP_NOSS ~ Internet NOSS Multispeed Network[0]  - E25061;E25061 ~ ES25 - Paket HSI Basic (HSIEF) Khusus Winback 2.0[0]  - E25061~null~E25061_UNL;UNL ~ Internet-Link Unlimited Internet Usa</t>
  </si>
  <si>
    <t>SMN</t>
  </si>
  <si>
    <t>HSI Bisnis Basic PSB 70% - 50 Mbps</t>
  </si>
  <si>
    <t>AJB</t>
  </si>
  <si>
    <t>BWE</t>
  </si>
  <si>
    <t>KBM</t>
  </si>
  <si>
    <t>HSI Bisnis Bundling Phone PSB 70% - Free 800 Menit - 50 Mbps</t>
  </si>
  <si>
    <t>HSI Bisnis Bundling Netmonk Promo 2026 PSB 70% - 300 Mbps</t>
  </si>
  <si>
    <t>HSI Bisnis Khusus Winback PSB 70% - 100 Mbps</t>
  </si>
  <si>
    <t>HSI Bisnis Bundling Netmonk Promo 2026 PSB 70% - 100 Mbps</t>
  </si>
  <si>
    <t>- E23015;E23015 ~ ES23 - Perangkat ONT[0]  - E23015~null~44292;E23015||11||Abodemen 0[0]  - E23015~null~E23015_SWONTPREM;SWONTPREM ~ Biaya Sewa ONT Premium ~ E23015[50000]  - E24057;E24057 ~ ES24 - Paket HSI Bisnis (HSIE) Khusus Winback[0]  - E24057~null~</t>
  </si>
  <si>
    <t>HSI Bisnis Basic Bundling Phone PSB 70% - Free 800 Menit - 50 Mbps</t>
  </si>
  <si>
    <t>- 11_11446;Biaya PSB HSI EBIS Tunai di Depan ~ 11[150000]  - SP_NOSS;SP_NOSS ~ Internet NOSS Multispeed Network[0]  - SP_NOSS;SP_NOSS ~ Internet NOSS Multispeed Network[0]  - E24057;E24057 ~ ES24 - Paket HSI Bisnis (HSIE) Khusus Winback[0]  - E24057~null~</t>
  </si>
  <si>
    <t>HSI Bisnis Promo Ekosistem Hospitality &amp; Tourism PSB 70% - 50 Mbps</t>
  </si>
  <si>
    <t>ODP-NJK-FAJ/51 FAJ/D06/51.01</t>
  </si>
  <si>
    <t>DECLINE : Decline - Batal Order Neng Putri Meilinda Permatasari NE2261|MYDITA</t>
  </si>
  <si>
    <t>UNCONTACTED : Telepon Tidak Diangkat - RNA Muhammad Fauzan Fidhianta 40961370|MYDITA</t>
  </si>
  <si>
    <t>WAITING:  |MYDITA</t>
  </si>
  <si>
    <t>GLD</t>
  </si>
  <si>
    <t>Adanu Adhinata Semesta</t>
  </si>
  <si>
    <t>ODP-PGR-FCC/024</t>
  </si>
  <si>
    <t>TOKO SEMBAKO MADURA</t>
  </si>
  <si>
    <t>PT KENCANA MAJU BERSAMA</t>
  </si>
  <si>
    <t>HSI Bisnis Bundling Phone PSB 70% - Free 800 Menit Promo - 200 Mbps</t>
  </si>
  <si>
    <t>BAN</t>
  </si>
  <si>
    <t xml:space="preserve">- E25060;E25060 ~ ES25 - Paket HSI Bisnis (HSIE) Khusus Winback 2.0[0]  - E25060~null~E25060_UNL;UNL ~ Internet-Link Unlimited Internet Usage ~ E25060[0]  - E25060~null~105343;E25060||11||Abodemen 0[0]  - E25060~null~E25060_HSIE100M;HSIE100M ~ High Speed </t>
  </si>
  <si>
    <t>RDB</t>
  </si>
  <si>
    <t>HSI Bisnis Basic Khusus Winback PSB 70% - 50 Mbps</t>
  </si>
  <si>
    <t>ULYA MART</t>
  </si>
  <si>
    <t>GUNUNG KIDUL</t>
  </si>
  <si>
    <t>WNS</t>
  </si>
  <si>
    <t>TOKO ALDO</t>
  </si>
  <si>
    <t>HSI Bisnis Bundling Netmonk Promo 2026 PSB 70% - 150 Mbps</t>
  </si>
  <si>
    <t>PT. BANGUN INFORMASI TEKNOLOGI</t>
  </si>
  <si>
    <t>TOKO BAROKAH</t>
  </si>
  <si>
    <t>PT. BQUIK OTOMOTIF INDONESIA</t>
  </si>
  <si>
    <t>AMRBS;403145;EVA LESTARI BANGUN;AO;PT. BQUIK OTOMOTIF INDONESIA;HSI Bisnis 1:1 (INET+Voice) 50 Mbps (479k);81181141676;81119922069;dimas.m@b-quik.co.id</t>
  </si>
  <si>
    <t>TOKO SUMBER REZEKI</t>
  </si>
  <si>
    <t>HSI Bisnis Promo HUT Telkom PSB 70% - 50 Mbps</t>
  </si>
  <si>
    <t>DECLINE : Decline - Pindah Segmentasi Yusnani Manalu 40951378|MYDITA</t>
  </si>
  <si>
    <t>HSI Bisnis Promo HUT Telkom PSB 70% - 75 Mbps</t>
  </si>
  <si>
    <t>SOBIZ</t>
  </si>
  <si>
    <t>HSI Bisnis Basic Promo HUT Telkom PSB 70% - 50 Mbps</t>
  </si>
  <si>
    <t>HSI Bisnis Promo HUT Telkom PSB 70% - 300 Mbps</t>
  </si>
  <si>
    <t>RBS-Regional 1</t>
  </si>
  <si>
    <t>HSI Bisnis Basic Khusus Winback PSB 70% - 150 Mbps</t>
  </si>
  <si>
    <t>HSI Bisnis Promo HUT Telkom PSB 70% - 100 Mbps</t>
  </si>
  <si>
    <t xml:space="preserve">- 11_11446;Biaya PSB HSI EBIS Tunai di Depan ~ 11[250000]  - SP_NOSS;SP_NOSS ~ Internet NOSS Multispeed Network[0]  - E23015;E23015 ~ ES23 - Perangkat ONT[0]  - E23015~null~44292;E23015||11||Abodemen 0[0]  - E23015~null~E23015_SWONTPREM;SWONTPREM ~ Biaya </t>
  </si>
  <si>
    <t>HSI Bisnis Promo HUT Telkom PSB 70% - 100 Mbps Dual Band</t>
  </si>
  <si>
    <t>HSI Bisnis Promo HUT Telkom PSB 70% - 150 Mbps</t>
  </si>
  <si>
    <t>HSI Bisnis Basic Promo HUT Telkom PSB 70% - 75 Mbps</t>
  </si>
  <si>
    <t>HSI Bisnis Promo HUT Telkom PSB 70% - 200 Mbps</t>
  </si>
  <si>
    <t>HSI Bisnis Basic Promo HUT Telkom PSB 70% - 150 Mbps</t>
  </si>
  <si>
    <t>HSI Bisnis Basic Promo HUT Telkom PSB 70% - 100 Mbps Dual Band</t>
  </si>
  <si>
    <t>- SP_NOSS;SP_NOSS ~ Internet NOSS Multispeed Network[0]  - SP_NOSS;SP_NOSS ~ Internet NOSS Multispeed Network[0]  - E23015;E23015 ~ ES23 - Perangkat ONT[0]  - E23015~null~44292;E23015||11||Abodemen 0[0]  - E23015~null~E23015_SWONTPREM;SWONTPREM ~ Biaya Se</t>
  </si>
  <si>
    <t>HSI Bisnis Basic Promo HUT Telkom PSB 70% - 100 Mbps</t>
  </si>
  <si>
    <t>Teknisi</t>
  </si>
  <si>
    <t>TK NEGERI 8 TALIWANG</t>
  </si>
  <si>
    <t>ODP-TLW-FH/17</t>
  </si>
  <si>
    <t>WO057704733</t>
  </si>
  <si>
    <t>MD|MYDB-20260629261299|SC00001/MC00149|TK NEGERI 8 TALIWANG|081339898487</t>
  </si>
  <si>
    <t>FALLOUT HOMEPASS</t>
  </si>
  <si>
    <t>97 | SIBEL - CANCEL COMPLETE</t>
  </si>
  <si>
    <t>PT SAKTISETIA SENTOSA</t>
  </si>
  <si>
    <t>AMRBS;940137;AM;ISTIHAMIN FITRIYAH;RBS-3;SURAMADU;PSB;PT SAKTISETIA SENTOSA;ARDI DWI SAPUTRA;081334003312;it@saktisetiasantosa.com;HSI Bisnis (1:1) 75 Mbps (Rp 519.000) PSB Rp 150.000;</t>
  </si>
  <si>
    <t>HSI Bisnis Bundling Netmonk Promo 2026 PSB 70% - 50 Mbps</t>
  </si>
  <si>
    <t>ODP-DLA-FB/24</t>
  </si>
  <si>
    <t>MYDITA - GAGAL SEND CARING UNSC</t>
  </si>
  <si>
    <t>DECLINE : Decline - Batal Order HANIF NUROHMAN 40981182|MYDITA</t>
  </si>
  <si>
    <t>KOST SAFIRA LIMA SAUDARA</t>
  </si>
  <si>
    <t>SDIT IBNU KHALDUN</t>
  </si>
  <si>
    <t>JWN</t>
  </si>
  <si>
    <t>SUK</t>
  </si>
  <si>
    <t>HSI Bisnis Basic Promo HUT Telkom PSB 70% - 200 Mbps</t>
  </si>
  <si>
    <t>HSI Bisnis Bundling Phone Promo 2026 PSB 70% - Free 800 Menit Promo - 50 Mbps</t>
  </si>
  <si>
    <t>AMA AWA RESORT</t>
  </si>
  <si>
    <t>DP CAFE</t>
  </si>
  <si>
    <t>- 11_11446;Biaya PSB HSI EBIS Tunai di Depan ~ 11[150000]  - SP_NOSS;SP_NOSS ~ Internet NOSS Multispeed Network[0]  - SP_NOSS;SP_NOSS ~ Internet NOSS Multispeed Network[0]  - E24058;E24058 ~ ES24 - Paket HSI Bisnis (HSIEF) Khusus Winback[0]  - E24058~null</t>
  </si>
  <si>
    <t>GDO</t>
  </si>
  <si>
    <t>ODP-SIT-FB/41</t>
  </si>
  <si>
    <t>HSI Bisnis Bundling Netmonk PSB 70% Promo - 300 Mbps</t>
  </si>
  <si>
    <t>- 11_11446;Biaya PSB HSI EBIS Tunai di Depan ~ 11[150000]  - SP_NOSS;SP_NOSS ~ Internet NOSS Multispeed Network[0]  - E23015;E23015 ~ ES23 - Perangkat ONT[0]  - E23015~null~44292;E23015||11||Abodemen 0[0]  - E23015~null~E23015_SWONTDUALB;SWONTDUALB ~ Biay</t>
  </si>
  <si>
    <t>DECLINE : Decline - Pindah Segmentasi Ivan Sutiawan 40010577|MYDITA</t>
  </si>
  <si>
    <t>MIE - INVALID SURVEY - ODP Jauh</t>
  </si>
  <si>
    <t>CV NUBA DAI for DINAS LINGKUNGAN HIDUP FLOTIM</t>
  </si>
  <si>
    <t>IBCARE-PI|CV NUBA DAI for DINAS LINGKUNGAN HIDUP FLOTIM|MC40287|082236911649|ddlhflotim@gmail.com|INDIBIZ 100 Mbps</t>
  </si>
  <si>
    <t>ODP-SGG-FCLG/17</t>
  </si>
  <si>
    <t>SMK CANDA BHIRAWA PARE</t>
  </si>
  <si>
    <t>AMRBS;404945;ASIH TRI HARTANTI;PSB PAKET 1P-75MB 415K PSB 150K;081556472540</t>
  </si>
  <si>
    <t>MSO</t>
  </si>
  <si>
    <t>HSI Bisnis Bundling OCA Breach Checker Promo 2026 PSB 70% - 75 Mbps</t>
  </si>
  <si>
    <t>KJE</t>
  </si>
  <si>
    <t>KEDAI SULTAN</t>
  </si>
  <si>
    <t>JATIMPARK 1</t>
  </si>
  <si>
    <t>|MN02703|MYIA-028806572290/POI/Jemmy/08123305579/jemmy.indo@yahoo.com</t>
  </si>
  <si>
    <t>MYINDIBIZ</t>
  </si>
  <si>
    <t xml:space="preserve">- 11_11446;Biaya PSB HSI EBIS Tunai di Depan ~ 11[150000]  - BWY DL;BWY DL ~ Saluran Dua Arah(BothWay)[0]  - E23057;E23057 ~ ES23 - Paket HSI Bisnis Basic Phone (PHONE)[0]  - E23057~null~44873;E23057||11||Abodemen 0[0]  - E23057~null~E23057_IN800;IN800 ~ </t>
  </si>
  <si>
    <t>BBT</t>
  </si>
  <si>
    <t>RUMAH KOST SUTARJO</t>
  </si>
  <si>
    <t>- E23015;E23015 ~ ES23 - Perangkat ONT[0]  - E23015~null~44292;E23015||11||Abodemen 0[0]  - E23015~null~E23015_SWONT;SWONT ~ Biaya Sewa ONT ~ E23015[30000]  - E24057;E24057 ~ ES24 - Paket HSI Bisnis (HSIE) Khusus Winback[0]  - E24057~null~E24057_UNL;UNL ~</t>
  </si>
  <si>
    <t>SMK BUDI UTOMO KERTOSONO</t>
  </si>
  <si>
    <t>|MC20233|MYIA-090935432600/POI/M YAFI ALHAQ MERDEKA UBAIDAH/082260932313/yafialhaq96@gmail.com</t>
  </si>
  <si>
    <t>DECLINE : Decline - Batal Order Yusnani Manalu 40951378|MYDITA</t>
  </si>
  <si>
    <t>CEP</t>
  </si>
  <si>
    <t>TTL</t>
  </si>
  <si>
    <t>INTAN EXPRESS LAUNDRY</t>
  </si>
  <si>
    <t>HSI Basic Khusus Winback 3.0 PSB 70% - 50 Mbps</t>
  </si>
  <si>
    <t>HSI Bisnis Basic PSB 70% - 300 Mbps</t>
  </si>
  <si>
    <t>ODP-MIP-FE/27</t>
  </si>
  <si>
    <t>- SP_NOSS;SP_NOSS ~ Internet NOSS Multispeed Network[0]  - SP_NOSS;SP_NOSS ~ Internet NOSS Multispeed Network[0]  - E23015;E23015 ~ ES23 - Perangkat ONT[0]  - E23015~null~44292;E23015||11||Abodemen 0[0]  - E23015~null~E23015_SWONT;SWONT ~ Biaya Sewa ONT ~</t>
  </si>
  <si>
    <t>TOKO NADILA</t>
  </si>
  <si>
    <t>SMP N 1 Tulakan</t>
  </si>
  <si>
    <t>MD|MYDB-20260720263153|DN00001/MN02053|SMP N 1 Tulakan|085230103982</t>
  </si>
  <si>
    <t>FCC - HD1A - SUBMIT</t>
  </si>
  <si>
    <t>HSI Bisnis Basic Bundling Netmonk Dual Band Promo 2026 PSB 70% - 100 Mbps</t>
  </si>
  <si>
    <t>SMPN 39 Surabaya</t>
  </si>
  <si>
    <t>|MN02083|MYIA-090689692083/POI/Bu Lany/081217353508/smpn39sby@gmail.com</t>
  </si>
  <si>
    <t>DECLINE : Decline - Batal Order Ivan Sutiawan 40010577|MYDITA</t>
  </si>
  <si>
    <t>Blue Bake Houf Kitchen</t>
  </si>
  <si>
    <t>|MN01857|MYIA-065283729498/POI/Erry Bima Nugroho/085232027079/bbhkitchen5758@gmail.com</t>
  </si>
  <si>
    <t>|MN01857|MYIA-070482244462/POI/Erry Bima Nugroho/085232027079/bbhkitchen5758@gmail.com</t>
  </si>
  <si>
    <t>HSI Bisnis Basic Khusus Winback PSB 70% - 75 Mbps</t>
  </si>
  <si>
    <t>warkop bumimas &amp; billiard</t>
  </si>
  <si>
    <t>|MC10009|/Aneka Lovina Villas &amp; Spa Bali - New Superior/PIC Ery Eko/087759735887/sukayasa43@gmail.com</t>
  </si>
  <si>
    <t>PT JOGJA CANTIK SELALU</t>
  </si>
  <si>
    <t>|MC80225|MYIA-017276362044/POI/SHOLIKHAH MULYA EFFENDI /082386999999/lovinabeauty.official@gmail.com</t>
  </si>
  <si>
    <t>DECLINE : Decline - Pindah Segmentasi Muhammad Fauzan Fidhianta 40961370|MYDITA</t>
  </si>
  <si>
    <t>Aneka Lovina Villas &amp; Spa Bali - New Superior</t>
  </si>
  <si>
    <t>2026-07-25 13:00:00|Tanggal pemasangan :25 JULI 2026 Jam pemasangan : 08.00 - 12.00 Info Tambahan : Hubungi pelanggan dulu sebelum ke lokasi terimakasih|DA7880|MYDITA</t>
  </si>
  <si>
    <t>PUSATEMAS.ID</t>
  </si>
  <si>
    <t>PT MITRA NUANSA UTAMA</t>
  </si>
  <si>
    <t>ODP-KET-FE/04</t>
  </si>
  <si>
    <t>MTS UNGGULAN DARUL FALAH</t>
  </si>
  <si>
    <t>SMK Negeri Kabuh</t>
  </si>
  <si>
    <t>STORE KKV PLAZA SURABAYA</t>
  </si>
  <si>
    <t>AMRBS;402409;AMEX;DODOD HERMANU;RBS-3;SURAMADU;PSB;STORE KKV PLAZA SURABAYA;HSI Bisnis + Netmonk (1:1) 300 Mbps (Rp 1.559.000) PSB Rp 150.000;081274594701;elisa@kkgroup.cn;ELISA MARTA NUGRAHA;Plaza Surabaya Lantai I/SC/029-030, Jalan Pemuda 33-37 Surabaya</t>
  </si>
  <si>
    <t>ODP-GIN-FP/38</t>
  </si>
  <si>
    <t>ODP-TBU-FAA/108</t>
  </si>
  <si>
    <t>2026-08-04 13:00:00 | Tanggal Pemasangan : 04 Agustus 2026 Jam Pemasangan : 08:00 13:00 Info Tambahan : Hubungi pelanggan dulu sebelum ke lokasi terimakasih</t>
  </si>
  <si>
    <t>2026-07-31 13:00:00 | Tanggal Pemasangan : 31 Juli 2026 Jam Pemasangan : 08:00 13:00 Info Tambahan : Hubungi pelanggan dulu sebelum ke lokasi terimakasih</t>
  </si>
  <si>
    <t>ODP-MLK-FAD/67 FAD/D06/67.01</t>
  </si>
  <si>
    <t>SMKN 10 MALANG</t>
  </si>
  <si>
    <t>CAFE RATU 2</t>
  </si>
  <si>
    <t>|MN02601|/CAFE RATU 2/NABILA PUTRI SARI/082323095417/putrinabila2284@gmail.com/HSI Bisnis Promo HUT Telkom (1:1) 150 Mbps (Rp 620.000) PSB Rp 150.000</t>
  </si>
  <si>
    <t>PT SATYA LANGGENG SENTOSA</t>
  </si>
  <si>
    <t>ODP-SRR-FC/14</t>
  </si>
  <si>
    <t>AMRBS;940137;AM;ISTIHAMIN FITRIYAH;RBS-3;SURAMADU;PSB;PT KENCANA MAJU BERSAMA;HERMIN LISTIONINGSIH;085648550065;kencanainternet001@gmail.com;HSI Bisnis (1:1) 100 Mbps (Rp 669.000) PSB Rp 150.000;</t>
  </si>
  <si>
    <t>PT FENGSHENG NONWOVEN INDONESIA</t>
  </si>
  <si>
    <t>|MC00213|MYIA-066964787164/POI/SAEFUL ANWAR/082127697470/fengshengnonwovenindonesia@gmail.com</t>
  </si>
  <si>
    <t>ODP-PWJ-FAC/12 FAC/D04/01.12</t>
  </si>
  <si>
    <t>ODP-JHR-FEJ/012</t>
  </si>
  <si>
    <t>PT. SUPRA PRIMATAMA NUSANTARA</t>
  </si>
  <si>
    <t>|MN02677|/CP BACHARUDDIN YUSUF HABIBIE/081333336960/branch_bali_jembranamendoyo@biznetnetworks.com</t>
  </si>
  <si>
    <t>ODP-WOS-FAE/123 FAE/D08/123.01</t>
  </si>
  <si>
    <t>TOKO RIDOI</t>
  </si>
  <si>
    <t>|MN02600|/TOKO RIDOI/087750023016/087778000795/rifaproduction383@gmail.com/HSI Bisnis Promo HUT Telkom (1:1) 50 Mbps (Rp 355.000) PSB Rp 150.000/RIDOI/Desa Ombul, Kedundung, Sampang</t>
  </si>
  <si>
    <t>GADAIKU EMPANG</t>
  </si>
  <si>
    <t>|MN01576|MYIA-091638678224/POI/abdurrahim/082340957350/gadaikuempang@gmail.com</t>
  </si>
  <si>
    <t>PT AUSTIN LINTAS INFORMATIKA</t>
  </si>
  <si>
    <t>|MN02665|MYIA-037808698297/POI/AZZA/081933021555/roykiyoshi823@gmail.com</t>
  </si>
  <si>
    <t>ODP-KUD-FAK/045</t>
  </si>
  <si>
    <t>ODP-KTS-FA/32</t>
  </si>
  <si>
    <t>PT MITRA ASTON (LOGISTIK)</t>
  </si>
  <si>
    <t>WO060357522</t>
  </si>
  <si>
    <t>|MC80054|MYIA-062088024129/POI/YULIANTO S.T /085726445921/lamingaya204@gmail.com</t>
  </si>
  <si>
    <t>2026-07-30 13:00:00 | Jam Pemasangan : 16.00 Tanggal Pemasangan : 30 Juli 2026 Note : mohon hubungi pelanggan dulu sebelum ke lokasi, terima kasih.</t>
  </si>
  <si>
    <t>TK Aisyiyah Bustanul Athfal III</t>
  </si>
  <si>
    <t>ODP-CLC-FK/058</t>
  </si>
  <si>
    <t>|MN02740|MYIA-064188990282/POI/zeny armaniati Saputri /089504451228/zenysaputri061@gmail.com</t>
  </si>
  <si>
    <t>SRC JAYA MART</t>
  </si>
  <si>
    <t>|MC00213|MYIA-063657841741/POI/SYAHDAN GINAWA PAMUJI/085710154686/syahdanginawa24@gmail.com</t>
  </si>
  <si>
    <t xml:space="preserve">AMRBS;404508;MOHAMMAD HAFID DWISAPUTRO;JKT OUTER;HSI BASIC 50MB;085220101016;adam.nurfadillah@amartha.com  </t>
  </si>
  <si>
    <t>MATARAM SOLUTION</t>
  </si>
  <si>
    <t>|MC40292|MYIA-014460893448/POI/Mutholaah/085929142148/lalu.suhairi@gmail.com</t>
  </si>
  <si>
    <t>CV BERKAH MITRA MERAPI FARM</t>
  </si>
  <si>
    <t>|MN02395|MYIA-022654920672/POI/SALMAN AL FARIDZI/08131000230/salmanalfiyah971@gmail.com</t>
  </si>
  <si>
    <t>2026-07-31 08:00:00|Jl. Supriadi No 41 Desa Kudu Kecamatan Kertosono Kabupaten Nganjuk Provinsi Jawa Timur (SMK BUDI UTOMO KERTOSONO)|SYSTEM|MYDITA</t>
  </si>
  <si>
    <t>Royal Sutan Agung (GEA) Yogyakarta</t>
  </si>
  <si>
    <t>ODP-BTL-FBN/017</t>
  </si>
  <si>
    <t>AMRBS/403103/ANISA DWIARYANI/R3/YOGYAKARTA/PSBHSI BISNIS 2S  200 MBPS BUNDLING PHONE PROMO HUT TELKOM 1:1 /Ervan Fakhri/85642919113/rsayogya@gea-rsa.com</t>
  </si>
  <si>
    <t>TOKO PUTRI</t>
  </si>
  <si>
    <t>RBS| HSI |TREG 3 |Bambang wahyudin MN02363|85190337411|Toko Jalil MS |Indibiz 150MB</t>
  </si>
  <si>
    <t>CV DHARMA MIGAS SEJAHTERA</t>
  </si>
  <si>
    <t>|MN02745|MYIA-034780021901/POI/NI WAYAN ALIT/082146307073/iva.n.g.fahmi.fauzi96@gmail.com</t>
  </si>
  <si>
    <t>SUSHI TEI SURABAYA</t>
  </si>
  <si>
    <t>MD|MYDB-20260730263918|DN00001/MN00443|SUSHI TEI SURABAYA|08569801350</t>
  </si>
  <si>
    <t>SPPG BANYUMAS BANTERAN 2 WANGON</t>
  </si>
  <si>
    <t>|MC00213|MYIA-092121090220/POI/RENDY INDRA PRATAMA/081327176491/sppgbanteranwangon@gmail.com</t>
  </si>
  <si>
    <t>MIE - INVALID SURVEY - ODP Full</t>
  </si>
  <si>
    <t>CV. SUBEKTI SETIABUDI</t>
  </si>
  <si>
    <t>TOKO MULYA</t>
  </si>
  <si>
    <t>|MC00213|MYIA-052175650340/POI/MULYATI/088708175802/poncokrc31@gmail.com</t>
  </si>
  <si>
    <t>WO060499289</t>
  </si>
  <si>
    <t>|MN00292|MYIA-092902820817/POI/M IMAM SUROSO/081914133690/surosoimam840@gmail.com</t>
  </si>
  <si>
    <t>2026-08-01 08:00:00 | Jam Pemasangan : 09.00 Tanggal Pemasangan : JUMAT, 31 JULI 2026 Info Tambahan : Hubungi pelanggan sebelum datang ke lokasi, terima kasih.</t>
  </si>
  <si>
    <t>DECLINE : Decline - Batal Order Muhammad Fauzan Fidhianta 40961370|MYDITA</t>
  </si>
  <si>
    <t>FOTOCOPY &amp; FREYA STERE</t>
  </si>
  <si>
    <t>ODP-PYA-FAC/12 FAC/D02/12.01</t>
  </si>
  <si>
    <t>MD|MYDB-20260730263940|SC00001/MC00069|FOTOCOPY &amp; FREYA STERE|081929345162</t>
  </si>
  <si>
    <t>The Bloom Garden - Gazebo</t>
  </si>
  <si>
    <t>ODP-BTR-FK/18</t>
  </si>
  <si>
    <t>KOPERASI NUSA</t>
  </si>
  <si>
    <t>MD|MYDB-20260730263961|SC00001/MC00069|KOPERASI NUSA|087793080830</t>
  </si>
  <si>
    <t>Puskesmas lewolema</t>
  </si>
  <si>
    <t>WO060463534</t>
  </si>
  <si>
    <t>|MC40173|MYIA-068533817741/POI/ibu Sarinah/081246486938/sarinahjulibahi@gmail.com</t>
  </si>
  <si>
    <t>BRN</t>
  </si>
  <si>
    <t>PT Bestari Mulia</t>
  </si>
  <si>
    <t>DEVA MOTOR</t>
  </si>
  <si>
    <t>WO060461249</t>
  </si>
  <si>
    <t>|MC40234|MYIA-076963371891/POI/solihin/087713460255/devamotor305@gmail.com</t>
  </si>
  <si>
    <t xml:space="preserve">2026-07-31 10:00:00 | Jam pemasangan : 12.00 Info Tambahan : Hubungi pelanggan dulu sebelum ke lokasi terimakasih  </t>
  </si>
  <si>
    <t>PT.BIPO TEKNOLOGI OTOMOTIF</t>
  </si>
  <si>
    <t>|MN01722|MYIA-086120249236/POI/rahmad hidayat/085789290996/osrah666@gmail.com</t>
  </si>
  <si>
    <t>CAHAYA MUTIARA</t>
  </si>
  <si>
    <t>MD|MYDB-20260730263926|SC00001/MC00069|CAHAYA MUTIARA|081929345128</t>
  </si>
  <si>
    <t>ETERNISKIN SOLO BARU</t>
  </si>
  <si>
    <t>|MN00396|MYIA-098599653192/POI/Nurul Wahid Hidayah/085111451168/ga.eterniskin@gmail.com</t>
  </si>
  <si>
    <t>|MN00292|MYIA-078048634013/POI/FEGY DWI RIZAKI/085894000776/fegidwir@gmail.com</t>
  </si>
  <si>
    <t>SD NEGERI 3 PERING</t>
  </si>
  <si>
    <t>ODP-GIN-FAM/57</t>
  </si>
  <si>
    <t>|MN02658|/PIC KARIANA MAURINA BETLIANI/081933113251/Sdn3pering@gmail.com</t>
  </si>
  <si>
    <t>SMK DARUSAADAH PONCOKUSUMO</t>
  </si>
  <si>
    <t>ODP-TMP-FP/18 FP/D03/18.01</t>
  </si>
  <si>
    <t>WO060996025</t>
  </si>
  <si>
    <t>MD|MYDB-20260805264402|SC20017/MC20200|SMK DARUSAADAH PONCOKUSUMO|087757955526</t>
  </si>
  <si>
    <t>2026-08-07 08:00:00 | Tanggal Pemasangan : 07 Agustus 2026 Jam Pemasangan : 08:00 13:00 Info Tambahan : Hubungi pelanggan dulu sebelum ke lokasi terimakasih</t>
  </si>
  <si>
    <t>SPBU KRANDING POGALAN</t>
  </si>
  <si>
    <t>ODP-DRN-FD/05 FD/D01/05.01</t>
  </si>
  <si>
    <t>WO061023499</t>
  </si>
  <si>
    <t>|MN00418|MYIA-076787280421/POI/ARI SUNYOTO/085335590000/arisunyoto1@gmail.com</t>
  </si>
  <si>
    <t>2026-08-06 15:00:00 | M Janji : (06/08/2026) jam Pasang pagi / siang  Note : hubungi pelanggan jika ingin kelokasi</t>
  </si>
  <si>
    <t>SD NEGERI 1 PAGUBUGAN</t>
  </si>
  <si>
    <t>ODP-KRY-FF/058 FF/D04/058.01</t>
  </si>
  <si>
    <t>WO060846976</t>
  </si>
  <si>
    <t>|MC00213|MYIA-005342094390/POI/ROMIYATUN/085328416182/buromiyatun@gmail.com</t>
  </si>
  <si>
    <t xml:space="preserve">2026-08-05 08:00:00 | Nama PIC: bu romiyatun Notel: 085328416182 Alt: -  Tanggal: 5/8/2026 Jam Pasang: Pagi Note: Hubungi sebelum ke lokasi, terimakasih. </t>
  </si>
  <si>
    <t>Yayasan Harapan Umat</t>
  </si>
  <si>
    <t>ODP-BRB-FJ/055</t>
  </si>
  <si>
    <t>WO061070500</t>
  </si>
  <si>
    <t>AMRBS;403095;REG3;BAYU;085100296564;HSI 1S 100MB;535k;PIC 089518687894;harapanumat1990@gmail.com</t>
  </si>
  <si>
    <t>2026-08-06 08:00:00|M Janji : (06/08/2026)  jam Pasang pagi / siang   Note : hubungi pelanggan jika ingin kelokasi|40981182|MYDITA</t>
  </si>
  <si>
    <t>SMP IT ABU HURAIRAH SUMBAWA</t>
  </si>
  <si>
    <t>ODP-SBW-FBK/12 FBK/D01/12.01</t>
  </si>
  <si>
    <t>WO060673343</t>
  </si>
  <si>
    <t>|MN01595|MYIA-082660016797/POI/FIRMAN/087860187055/smpitputra.abhursumbawa@gmail.com</t>
  </si>
  <si>
    <t>2026-08-02 15:00:00 | Nama Pic : bp FIRMAN No Hp Pic : 087860187055 No alt : - Jam Pemasangan : siang  Tanggal Pemasangan : 2 Agustus 2026</t>
  </si>
  <si>
    <t>Follow Up Revoke Completed, New Order ID : SC1002506451</t>
  </si>
  <si>
    <t>The Lakebox</t>
  </si>
  <si>
    <t>AMRBS ; 402717 ; AMEX ; WIRA ; TREG3 ; MAGELANG ; 1S HSI BISNIS PROMO 100 Mbps ; RINA 08902506301; Thelakebox.cabin@gmail.com</t>
  </si>
  <si>
    <t>SD NEGERI 6 BLAHBATUH</t>
  </si>
  <si>
    <t>ODP-GIN-FP/103</t>
  </si>
  <si>
    <t>WO060877644</t>
  </si>
  <si>
    <t>|MN02658|/PIC NI MADE RENDRA WISMAYANTI/0895603966097/blahbatuhsdn6@gmail.com</t>
  </si>
  <si>
    <t>2026-08-05 08:00:00|Jam pemasangan : 12.00 Info Tambahan : Hubungi pelanggan dulu sebelum ke lokasi terimakasih |40961370|MYDITA</t>
  </si>
  <si>
    <t>ERABLUE TAMAN PORISGADA</t>
  </si>
  <si>
    <t>ODP-MAN-FC/050</t>
  </si>
  <si>
    <t>WO060781113</t>
  </si>
  <si>
    <t>|MN02587|MYIA-002191551740/POI/HASBIBINTARO SHIDDIQ/081249549394/nextperdanaone@gmail.com</t>
  </si>
  <si>
    <t>2026-08-05 08:00:00 | No Hp Pic : 081249549394 No alt : - Jam Pemasangan :  Tanggal Pemasangan : 04/08/2026 hub sebelum ke lokasi</t>
  </si>
  <si>
    <t>Pusat Gadai MGW009</t>
  </si>
  <si>
    <t>ODP-UBN-FL/19</t>
  </si>
  <si>
    <t>WO060990961</t>
  </si>
  <si>
    <t>|MN02515|MYIA-028505707724/POI/AULIYA PRADITA NUR/081119917743/pusatgadaisintyadewi@gmail.com</t>
  </si>
  <si>
    <t xml:space="preserve">2026-08-04 08:00:00 | JAM : 08:00  TGL : 4 AGUSTUS  2026  CATATAN : HUBUNGI PELANGGAN SEBELUM BERKUNJUNG UNTUK PEMASANGAN </t>
  </si>
  <si>
    <t>SMA Taman Bakti Sampang</t>
  </si>
  <si>
    <t>ODP-OMB-FAA/66 FAA/D07/66.01</t>
  </si>
  <si>
    <t>WO060734292</t>
  </si>
  <si>
    <t>MD|MYDB-20260801264144|DN00001/MN00572|SMA Taman Bakti Sampang|087750255595</t>
  </si>
  <si>
    <t>2026-08-03 15:00:00 | Nama Pic : BP BAHARUDDIN No Hp Pic : 087750255595 Jam Pemasangan : 08:00 - 12.00 Tanggal Pemasangan : SENIN 03 AGUSTUS 2026 Info Tambahan : Hubungi pelanggan sebelum datang ke lokasi, terima kasih.</t>
  </si>
  <si>
    <t>SPBU5480103</t>
  </si>
  <si>
    <t>ODP-TOP-FD/56 FD/D05/56.01</t>
  </si>
  <si>
    <t>WO061090425</t>
  </si>
  <si>
    <t>|MN02665|MYIA-048118956985/POI/pak agung/085738735929/spbu.bali.5480103@gmail.com</t>
  </si>
  <si>
    <t>2026-08-07 13:00:00 | Nama PIC : Dwija  No HP : 085738735929 Alt :  M Janji : 07/08/2026 Jam Pasang : 08.00 - 13:00  NoteÃ‚Â :  hubungi terlebih dahulu sebelum kelokasi</t>
  </si>
  <si>
    <t>PT Cyberindo Aditama (KT&amp;G Indonesia)</t>
  </si>
  <si>
    <t>ODP-SMY-FD/19</t>
  </si>
  <si>
    <t>WO060821940</t>
  </si>
  <si>
    <t>AMRBS;403076;WULAN ALFISAHRI; inet only 50 mbps;081264646699;081386870535;medan@cbn.net.id</t>
  </si>
  <si>
    <t>2026-08-04 13:00:00|Nama Pic : bp riswan  No Hp Pic : 081264646699 No alt : - Jam Pemasangan : pagi  Tanggal Pemasangan : 4 Agustus 2026|40981182|MYDITA</t>
  </si>
  <si>
    <t>Follow Up Revoke Completed, New Order ID : SC1002510037</t>
  </si>
  <si>
    <t>PT BRAMASTRA BAKTI SOLUSINDO UR APOTEK PRO BIMA</t>
  </si>
  <si>
    <t>ODP-BIM-FAL/88</t>
  </si>
  <si>
    <t>WO061097945</t>
  </si>
  <si>
    <t>|MN00542|MYIA-035213225797/POI/HUSEIN/089672423536/bramastrajakarta1@gmail.com</t>
  </si>
  <si>
    <t xml:space="preserve">2026-08-03 13:00:00 | telp :089672423536  alt :  manja : pagi / siang 03/08/2026  hub sebelum ke lokasi </t>
  </si>
  <si>
    <t>CITRA BARU PRINTING</t>
  </si>
  <si>
    <t>ODP-SEL-FAE/21 FAE/D.07/21.01</t>
  </si>
  <si>
    <t>WO061023874</t>
  </si>
  <si>
    <t>MD|MYDB-20260805264469|EC40001/MC40003|CITRA BARU PRINTING|08175753861</t>
  </si>
  <si>
    <t>2026-08-08 15:00:00 | Nama PIC : Bp Muksin No Hp : 08175753861 No Alt : - Tgl Pemasangan : 08 Agustus 2026 Interval : PAGI SIANG Note : Hubungi pelanggan terlebih dahulu</t>
  </si>
  <si>
    <t>PT. Bangkit Lakuliner Indonesia Pemalang Jateng</t>
  </si>
  <si>
    <t>ODP-PML-FA/013</t>
  </si>
  <si>
    <t>WO060675673</t>
  </si>
  <si>
    <t>|MN02235|MYIA-022383961209/POI/Muhamad Arif Nurdin/085283300362/arif.nurdin@seindonesia.co.id</t>
  </si>
  <si>
    <t>2026-08-01 13:00:00 | Tanggal pemasangan : 01 AGUSTUS 2026  Jam pemasangan : pagi/siang  Info Tambahan : Hubungi pelanggan dulu sebelum ke lokasi  terima kasih</t>
  </si>
  <si>
    <t>ODP-WSO-F02/03 GCL/F02/03.01</t>
  </si>
  <si>
    <t>WO061111545</t>
  </si>
  <si>
    <t>MD|MYDB-20260802264209|DN00001/MN00580|TOKO SUMBER REZEKI|082335520566</t>
  </si>
  <si>
    <t>2026-08-07 15:00:00 | Tanggal pemasangan: 6/08/2026 Jam pemasangan : pagi / siang Info Tambahan : Hubungi pelanggan dulu sebelum ke lokasi. terima kasih</t>
  </si>
  <si>
    <t>CV CAHAYA CEMERLANG</t>
  </si>
  <si>
    <t>ODP-RKT-FBS/63 FBS/D05/01.63</t>
  </si>
  <si>
    <t>WO060613346</t>
  </si>
  <si>
    <t>MD|MYDB-20260731264081|DN00001/MN00443|CV CAHAYA CEMERLANG|085608563401</t>
  </si>
  <si>
    <t>2026-08-02 08:00:00 | M Janji : 2 agustus 2026 jam Pasang : pagi  Note : hubungi pelanggan jika ingin kelokasi</t>
  </si>
  <si>
    <t>SPPG TAMBAKREJO 05</t>
  </si>
  <si>
    <t>ODP-JOM-FE/13</t>
  </si>
  <si>
    <t>WO060699923</t>
  </si>
  <si>
    <t>|MN01614|/SPPG TAMBAKREJO 05/WINBACK 2.0 HSI B2B (1:1) 50MBPS 355RB PSB DISC 70%//sulthanali150@gmail.com/ACHMAD SULTAN ALI WIJAYA/85733258831</t>
  </si>
  <si>
    <t>2026-08-03 08:00:00|Nama Pic : BP ALI No Hp Pic : 085733258831 Jam Pemasangan : 08:00 - 12.00 Tanggal Pemasangan : SENIN 03 AGUSTUS 2026 Info Tambahan : Hubungi pelanggan sebelum datang ke lokasi, terima kasih.|YU5156|MYDITA</t>
  </si>
  <si>
    <t>ODP-PYA-FAC/14</t>
  </si>
  <si>
    <t>WO060661009</t>
  </si>
  <si>
    <t>2026-07-31 15:00:00 | Nama : BP WIGUNA (SEKRETARIS)  No Hp : 087793080830  No Alt :   Tgl Pemasangan : 31 Juli 2026  Interval : PAGI SIANG  Note : Hubungi pelanggan terlebih dahulu</t>
  </si>
  <si>
    <t>TOkO ANA</t>
  </si>
  <si>
    <t>ODP-BWN-FAC/12 FAC/D03/12.01</t>
  </si>
  <si>
    <t>WO060742029</t>
  </si>
  <si>
    <t>MD|MYDB-20260802264202|DN00001/MN00018|TOkO ANA|081259523748</t>
  </si>
  <si>
    <t>2026-08-04 08:00:00 | M Janji : (03/08/2026) jam Pasang : 09:00 Note : hubungi pelanggan jika ingin kelokasi</t>
  </si>
  <si>
    <t>MTs ABU DARRIN</t>
  </si>
  <si>
    <t>ODP-BJN-FU/50 FU/D05/50.01</t>
  </si>
  <si>
    <t>WO060960318</t>
  </si>
  <si>
    <t>|MN00799|MYIA-085512615277/POI/MUHTAROM/085736336929/bang.tar90@gmail.com</t>
  </si>
  <si>
    <t>2026-08-06 15:00:00 | Tanggal: 06/8/2026 Jam Pasang: Siang Note: Hubungi pelanggan sebelum ke lokasi, terima kasih.</t>
  </si>
  <si>
    <t>PT. Patra Logistik</t>
  </si>
  <si>
    <t>ODP-TEG-FAF/012 FAF/D02/012.01</t>
  </si>
  <si>
    <t>WO061064015</t>
  </si>
  <si>
    <t>|MB00449|MYIA-045276889499/POI/ibu/081298132948/zaenal.arifin3@gmail.com</t>
  </si>
  <si>
    <t xml:space="preserve">2026-08-07 08:00:00 | M Janji : (07/08/026) jam Pasang : 09:00 Note : hubungi pelanggan jika ingin kelokasi </t>
  </si>
  <si>
    <t>CV. MUDA DIGITAL</t>
  </si>
  <si>
    <t>ODP-PKM-FAY/003 FAY/D01/003.01</t>
  </si>
  <si>
    <t>WO060852330</t>
  </si>
  <si>
    <t>|MC60040|MYIA-084928946309/POI/Sutomo/081995040462/mudadigital57@gmail.com</t>
  </si>
  <si>
    <t>2026-08-05 10:00:00 | M Janji : (05/08/2026) jam Pasang : 09:00 Note : hubungi pelanggan jika ingin kelokasi</t>
  </si>
  <si>
    <t>SMP N 3 MLATI</t>
  </si>
  <si>
    <t>ODP-SMN-FDG/034</t>
  </si>
  <si>
    <t>WO060806035</t>
  </si>
  <si>
    <t>|MC80228|/SMP N 3 MLATI/Paket HSI Bisnis Promo HUT Telkom 1:1 300Mbps/AHMAD NUGROHO/085743385751/ahmadnugroho7@gmail.com</t>
  </si>
  <si>
    <t>2026-08-04 13:00:00|Tanggal pemasangan : 04 agustus 2026 Jam pemasangan : 08.00 - 12.00 Info Tambahan : Hubungi pelanggan dulu sebelum ke lokasi terimakasih|40981182|MYDITA</t>
  </si>
  <si>
    <t>GEDUNG ANSENA AUDIT GLOBAL 2</t>
  </si>
  <si>
    <t>|MN00440|/Elyoenai Christian Kuntolukito/085764652186/elyoenaikunto@gmail.com/ PSB  1S INET ONLY BISNIS WINBACK 2.0 100mbps ABODEMEN 535.000 PLUS PPN</t>
  </si>
  <si>
    <t>SUMBER REJEKI</t>
  </si>
  <si>
    <t>ODP-GEM-FAE/08</t>
  </si>
  <si>
    <t>WO060800947</t>
  </si>
  <si>
    <t>|MC30223|/VANIA HARTONO/82229629998/vaniahartono1@gmail.com</t>
  </si>
  <si>
    <t>2026-08-04 13:00:00|M Janji : 4 agustus 2026 jam Pasang : siang Note : hubungi pelanggan jika ingin kelokasi|40981182|MYDITA</t>
  </si>
  <si>
    <t>Rumah Makan BROTUS lantai 2</t>
  </si>
  <si>
    <t>ODP-KPN-FQD/09 FQD/D01/09.01</t>
  </si>
  <si>
    <t>WO060987312</t>
  </si>
  <si>
    <t>MD|MYDB-20260805264434|DC40005/MC40070|Rumah Makan BROTUS lantai 2|082235258049</t>
  </si>
  <si>
    <t>2026-08-06 13:00:00 | M Janji : (06/08/2026) jam Pasang : 09:00 Note : hubungi pelanggan jika ingin kelokasi</t>
  </si>
  <si>
    <t>intan express laundry</t>
  </si>
  <si>
    <t>ODP-KTS-FG/15</t>
  </si>
  <si>
    <t>WO060779104</t>
  </si>
  <si>
    <t>MD|MYDB-20260803264246|DC20002/MC20039|intan express laundry|083199745414</t>
  </si>
  <si>
    <t>2026-08-04 13:00:00 | M Janji : 4 agustus 2026 jam Pasang : siang Note : hubungi pelanggan jika ingin kelokasi</t>
  </si>
  <si>
    <t>MOVEN FITNESS</t>
  </si>
  <si>
    <t>ODP-MNZ-FU/99</t>
  </si>
  <si>
    <t>WO060994467</t>
  </si>
  <si>
    <t>|MN00285|MYIA-062364956774/POI/ARNOLD TRIANTONY CHANDRA/082226292859/arnoldtriantonychandra@gmail.com</t>
  </si>
  <si>
    <t>SPBU 4459413</t>
  </si>
  <si>
    <t>ODP-PEC-FA/111 FA/D05/111.01</t>
  </si>
  <si>
    <t>WO060930225</t>
  </si>
  <si>
    <t>|MC60142|MYIA-060744012260/POI/DERA BAHTIAR WIDIYANTO/08562685148/spbu_modern@yahoo.com</t>
  </si>
  <si>
    <t>2026-08-05 15:00:00 |  M Janji : (5 AGUSTUS 2026) jam Pasang : siang Note : hubungi pelanggan jika ingin kelokasi</t>
  </si>
  <si>
    <t>TOKO MEGA DARMA</t>
  </si>
  <si>
    <t>ODP-END-FM/06 FM/D01/06.01</t>
  </si>
  <si>
    <t>WO061034385</t>
  </si>
  <si>
    <t>|MC40144|MYIA-077388511005/POI/GIOSCANI BRIAN G F/085231217979/brian0512fanggidae@gmail.com</t>
  </si>
  <si>
    <t xml:space="preserve">2026-08-07 08:00:00 | telp :085231217979 alt : manja : pagi : siang 07/08/2026 hub sebelum ke lokasi </t>
  </si>
  <si>
    <t>PT MODULAR KULINER INDONESIA</t>
  </si>
  <si>
    <t>ODP-PWT-FBE/053 FBE/D04/053.01</t>
  </si>
  <si>
    <t>WO060847164</t>
  </si>
  <si>
    <t>|MN02587|MYIA-089124800085/POI/JULIO PRATAMA PUTRA/081291522934/it.support@ishangry.com</t>
  </si>
  <si>
    <t xml:space="preserve">2026-08-05 08:00:00 | Nama PIC: BP JULIO Notel: 081291522934 Alt: -  Tanggal: 5/8/2026 Jam Pasang: Pagi Note: Hubungi sebelum ke lokasi, terimakasih. </t>
  </si>
  <si>
    <t>Toko Najib</t>
  </si>
  <si>
    <t>ODP-SLI-FAE/062 FAE/D02/062.01</t>
  </si>
  <si>
    <t>WO061062452</t>
  </si>
  <si>
    <t>MD|MYDB-20260805264412|DN00001/MN00663|Toko Najib|089635810679</t>
  </si>
  <si>
    <t>2026-08-07 08:00:00 | Nama Pic : bp Najib No Hp Pic : 089635810679 No alt : - Jam Pemasangan : pagi  Tanggal Pemasangan : 7 Agustus 2026</t>
  </si>
  <si>
    <t>di TURGO village ( PT DWI NUSA PERSADA INDONESIA)</t>
  </si>
  <si>
    <t>ODP-PKM-FAF/087 FAF/D05/087.01</t>
  </si>
  <si>
    <t>WO060948502</t>
  </si>
  <si>
    <t>|MC80054|MYIA-044811527159/POI/ DWI ANDI RIO/088901902661/dwinusapersadaindonesia@gmail.com</t>
  </si>
  <si>
    <t>2026-08-07 13:00:00 | Tanggal pemasangan: 6/08/2026 Jam pemasangan : pagi / siang Info Tambahan : Hubungi pelanggan dulu sebelum ke lokasi. terima kasih</t>
  </si>
  <si>
    <t>SEGO TEMPONG MBAK WIWIN</t>
  </si>
  <si>
    <t>ODP-POS-FE/69</t>
  </si>
  <si>
    <t>WO060863995</t>
  </si>
  <si>
    <t>|MN01463|/SEGO TEMPONG MBAK WIWIN /WINBACK 2.0 HSI B2B (1:1) 50MBPS 355RB PSB DISC 70%/1:1 WINBACK 50MBPS INET ONLY TARIF 355000 BELUM PPN /yulipuji1107@gmail.com/YULI PUJI ASTUTIK/85894165726</t>
  </si>
  <si>
    <t>2026-08-05 08:00:00|NoteÃ‚Â :  Internet Sudah Terpasang Tinggal Aktivasi |40961370|MYDITA</t>
  </si>
  <si>
    <t>mi ma&amp; 39;arif nu teluk</t>
  </si>
  <si>
    <t>ODP-PWT-FP/085 FP/D04/085.01</t>
  </si>
  <si>
    <t>WO061082988</t>
  </si>
  <si>
    <t>|MN02742|MYIA-086458900272/POI/arif hidayat/+6285546640881/arifhidayat.mijen@gmail.com</t>
  </si>
  <si>
    <t>2026-08-07 13:00:00 | Nama Pic : bp arif No Hp Pic : 085546640881 No alt : - Jam Pemasangan : siang  Tanggal Pemasangan : 7 Agustus 2026</t>
  </si>
  <si>
    <t>HSI Bisnis Bundling Phone PSB 70% - Free 800 Menit - 75 Mbps</t>
  </si>
  <si>
    <t>TOKO ROHMAH</t>
  </si>
  <si>
    <t>ODP-PWT-FAH/043</t>
  </si>
  <si>
    <t>WO060820308</t>
  </si>
  <si>
    <t>|MC00213|MYIA-064172393120/POI/FADHILATUR ROHMAH/089670120643/fadilaturrohmah96@gmail.com</t>
  </si>
  <si>
    <t>2026-08-02 13:00:00 | telp :089670120643  Tanggal pemasangan :03/08/2026  Jam pemasangan : pagi/siang  Info Tambahan : Hubungi pelanggan dulu sebelum ke lokasi  terima kasih</t>
  </si>
  <si>
    <t>Toko Aiman</t>
  </si>
  <si>
    <t>ODP-SIL-FAC/46 FAC/D05/46.01</t>
  </si>
  <si>
    <t>WO060833730</t>
  </si>
  <si>
    <t>|MN02085|MYIA-043402253593/POI/Syam firdaus/082359216713/gugarimabi985@gmail.com</t>
  </si>
  <si>
    <t>2026-08-04 15:00:00 |  M Janji : (04/08/2026) jam Pasang : 09:00 Note : hubungi pelanggan jika ingin kelokasi</t>
  </si>
  <si>
    <t>ODP-PAE-FA/39 FA/D07/39.01</t>
  </si>
  <si>
    <t>WO061061888</t>
  </si>
  <si>
    <t>|MC20002|MYIA-033852787383/POI/MOH IQBAL ARIZAL/085334493999/hafidzcadang@tmails.net</t>
  </si>
  <si>
    <t>ODP-SPG-FS/61</t>
  </si>
  <si>
    <t>WO061070684</t>
  </si>
  <si>
    <t>2026-07-31 15:00:00|Nama PIC:  bp ridoi   No HP: 087750023016  Alt:  Tanggal: 31/7/2026  Jam Pasang: Sore  Note: Hubungi sebelum ke lokasi, terimakasih.  Diusahakan siang |RI2334|MYDITA</t>
  </si>
  <si>
    <t>SMK MARDHOTULLAH PLAYEN</t>
  </si>
  <si>
    <t>ODP-WNS-FEA/022 FEA/D02/022.01</t>
  </si>
  <si>
    <t>WO061076997</t>
  </si>
  <si>
    <t>|MN00277|MYIA-075807223071/POI/Rohmat Widiyanto/08122997243/smkmardhotullahplayen@gmail.com</t>
  </si>
  <si>
    <t>2026-08-07 13:00:00 | Nama : BP ROHMAT WIDIYANTO No Hp : 08122997243 No Alt :  Tgl Pemasangan : 07 Agustus 2026 Interval : PAGI  Note : Hubungi pelanggan terlebih dahulu</t>
  </si>
  <si>
    <t>TOKO KAIN MURAH</t>
  </si>
  <si>
    <t>ODP-JTR-FB/15 FB/D03/15.01</t>
  </si>
  <si>
    <t>WO060666682</t>
  </si>
  <si>
    <t>MD|MYDB-20260801264151|DN00001/MN01285|TOKO KAIN MURAH|0895384255955</t>
  </si>
  <si>
    <t>2026-08-02 13:00:00 | Nama Pic : bp ahmad  No Hp Pic : 0895384255955 No alt : - Jam Pemasangan : pagi  Tanggal Pemasangan : 2 Agustus 2026</t>
  </si>
  <si>
    <t>TOKO JAYA MAKMUR SENTOSA</t>
  </si>
  <si>
    <t>ODP-KRN-FAD/50</t>
  </si>
  <si>
    <t>WO061059041</t>
  </si>
  <si>
    <t>|MC30111|/WINARTI/085188645162 / 82144141183/zulaikahwinarti38@gmail.com</t>
  </si>
  <si>
    <t>2026-08-07 08:00:00|Nama PIC : Winarti No HP : 085188645162 Alt :  M Janji : 07/08/2026 Jam Pasang : 08.00 - 13:00  NoteÃ‚Â :  hubungi terlebih dahulu sebelum kelokasi |40981182|MYDITA</t>
  </si>
  <si>
    <t>SPBU 54.622.24</t>
  </si>
  <si>
    <t>ODP-LMG-FJ/83 FJ/D04/83.01</t>
  </si>
  <si>
    <t>WO060757712</t>
  </si>
  <si>
    <t>MD|MYDB-20260803264215|DN00001/MN00216|SPBU 54.622.24|0895341690022</t>
  </si>
  <si>
    <t>2026-08-04 10:00:00 | Tanggal Pemasangan : 04 Agustus 2026 Jam Pemasangan : 08:00 13:00 Info Tambahan : Hubungi pelanggan dulu sebelum ke lokasi terimakasih</t>
  </si>
  <si>
    <t>WARUNG DYNASTY</t>
  </si>
  <si>
    <t>ODP-PSN-FBF/79</t>
  </si>
  <si>
    <t>|MN00025|/WARUNG DYNASTY/WINBACK 2.0 HSI B2B (1:1) 50MBPS 355RB PSB DISC 70%//dinastywarkop@gmail.com/MASDUKI ZAKARIA/85607809498</t>
  </si>
  <si>
    <t>KIOS KRISNA</t>
  </si>
  <si>
    <t>ODP-END-FM/05 FM/D01/05.01</t>
  </si>
  <si>
    <t>WO060993154</t>
  </si>
  <si>
    <t>|MC40142|MYIA-067375161025/POI/GIOSCANI BRIAN/+6285231217979/brian0512fanggidae@gmail.com</t>
  </si>
  <si>
    <t>2026-08-07 08:00:00 | Nama PIC : BAPAK BRIAN No HP : 085231217979 Alt :  M Janji : (JUMAT/7/AGUSTUS/2026) jam Pasang : 09:00 Note : hubungi pelanggan jika ingin kelokasi</t>
  </si>
  <si>
    <t>SDK DETUMBAWA</t>
  </si>
  <si>
    <t>ODP-END-FDA/52 FDA/D03/52.01</t>
  </si>
  <si>
    <t>WO060978813</t>
  </si>
  <si>
    <t>|MC40144|MYIA-078361669405/POI/ADRIANUS LAWI SAMBI/085238366910/adrianussambi@gmail.com</t>
  </si>
  <si>
    <t>2026-08-06 13:00:00 | Tanggal pemasangan: 06/08/2026 Jam pemasangan : pagi / siang Info Tambahan : Hubungi pelanggan dulu sebelum ke lokasi terima kasih</t>
  </si>
  <si>
    <t>TOKO HLP</t>
  </si>
  <si>
    <t>ODP-TGS-FA/54</t>
  </si>
  <si>
    <t>WO060959527</t>
  </si>
  <si>
    <t>|MN01068|/TOKO HLP/WINBACK HSI B2B + OCA BREACH CHECKER  (1:1) 300MBPS 1,250,5JT PSB DISC 70%//Mhidayatullah620@gmail.com/HOLIPA/89527814408</t>
  </si>
  <si>
    <t>2026-08-06 08:00:00|Tanggal: 06/8/2026 Jam Pasang: Pagi Note: Hubungi pelanggan sebelum ke lokasi, terima kasih.|40981182|MYDITA</t>
  </si>
  <si>
    <t>SPBUN 5861102</t>
  </si>
  <si>
    <t>ODP-GSK-FAQ/61 FAQ/D04/61.01</t>
  </si>
  <si>
    <t>WO060663811</t>
  </si>
  <si>
    <t>MD|MYDB-20260731264027|DN00001/MN02100|SPBUN 5861102|085707551304</t>
  </si>
  <si>
    <t>2026-08-03 08:00:00 | Nama PIC : Bp Achmad No Hp : 085707551304 No Alt : - Tgl Pemasangan : 03 Agustus 2026 Interval : PAGI SIANG Note : Hubungi pelanggan terlebih dahulu</t>
  </si>
  <si>
    <t>RUMAH KOST DWI ADITAMA</t>
  </si>
  <si>
    <t>ODP-PRJ-FB/38 FB/D03/38.01</t>
  </si>
  <si>
    <t>WO060764860</t>
  </si>
  <si>
    <t>|MC30175|MYIA-010148255900/POI/RAFLY DWI ADITAMA/083842084874/dwiaditama00@gmail.com</t>
  </si>
  <si>
    <t>2026-08-04 08:00:00 | M Janji : 4 agustus 2026 jam Pasang : pagi  Note : hubungi pelanggan jika ingin kelokasi</t>
  </si>
  <si>
    <t>KOS KOSAN FAHIM</t>
  </si>
  <si>
    <t>ODP-MLK-FAD/44</t>
  </si>
  <si>
    <t>WO060819772</t>
  </si>
  <si>
    <t>|MN02367|MYIA-006819264242/POI/M FAHIM DWI HARDIKA/081215816089/fahimhardika@gmail.com</t>
  </si>
  <si>
    <t>2026-08-03 08:00:00 | Tanggal pemasangan :01 agustus 2026  Jam pemasangan : 08.00 - 12.00  Info Tambahan : Hubungi pelanggan dulu sebelum ke lokasi  terimakasih</t>
  </si>
  <si>
    <t>PT Bangun Abadi Teknologi Indonesia</t>
  </si>
  <si>
    <t>ODP-MMN-FB/50 FB/D04/50.01</t>
  </si>
  <si>
    <t>WO061097942</t>
  </si>
  <si>
    <t>|MB00449|MYIA-031642755437/POI/bapak/08111632312/billing@mybati.co.id</t>
  </si>
  <si>
    <t>2026-08-07 13:00:00 | Tanggal pemasangan : 07 AGUSTUS 2026 Jam pemasangan : pagi/siang Info Tambahan : Hubungi pelanggan dulu sebelum ke lokasi terima kasih</t>
  </si>
  <si>
    <t>KOPI DEL REY</t>
  </si>
  <si>
    <t>ODP-DLA-FM/31</t>
  </si>
  <si>
    <t>WO060894964</t>
  </si>
  <si>
    <t>|MN00518|/KOPI DEL REY/WINBACK 2.0 HSI B2B (1:1) 50MBPS 355RB PSB DISC 70%//siswianielka@gmail.com/SISWIANI ELKA PRAWESTI/81296699886</t>
  </si>
  <si>
    <t>2026-08-05 13:00:00|Tanggal pemasangan : 05 AGUSTUS 2026 Jam pemasangan : pagi/siang Info Tambahan : Hubungi pelanggan dulu sebelum ke lokasi terima kasih|40010577|MYDITA</t>
  </si>
  <si>
    <t>KOS 88</t>
  </si>
  <si>
    <t>ODP-JBR-FA/51</t>
  </si>
  <si>
    <t>|MN02677|/CP I MADE ADI HERMAWAN/085792583858/kadekadiadihermawan@gmail.com</t>
  </si>
  <si>
    <t>UD AVATAR</t>
  </si>
  <si>
    <t>ODP-SBW-FAB/46 FAB/D05/46.01</t>
  </si>
  <si>
    <t>WO060944160</t>
  </si>
  <si>
    <t>MD|MYDB-20260804264357|DN00001/MN01576|UD AVATAR|085338992945</t>
  </si>
  <si>
    <t>2026-08-06 08:00:00 | Tanggal pemasangan: 06/08/2026 Jam pemasangan : pagi / siang Info Tambahan : Hubungi pelanggan dulu sebelum ke lokasi terima kasih</t>
  </si>
  <si>
    <t>SPBU 4459303</t>
  </si>
  <si>
    <t>ODP-KUD-FAX/026 FAX/D03/026.01</t>
  </si>
  <si>
    <t>WO060917668</t>
  </si>
  <si>
    <t>|MC60142|MYIA-071087231335/POI/DERA BAHTIAR WIDIYANTO /08562685148/spbu_modern@yahoo.com</t>
  </si>
  <si>
    <t>2026-08-05 13:00:00 |  M Janji : (5 AGUSTUS 2026) jam Pasang : siang Note : hubungi pelanggan jika ingin kelokasi</t>
  </si>
  <si>
    <t>Follow Up Revoke Completed, New Order ID : SC1002512969</t>
  </si>
  <si>
    <t>CV. JOHAN TEKNIK</t>
  </si>
  <si>
    <t>ODP-SIL-FAA/47 FAA/D03/47.01</t>
  </si>
  <si>
    <t>WO060711242</t>
  </si>
  <si>
    <t>MD|MYDB-20260731264061|DB10005/MB10152|CV. JOHAN TEKNIK|085135771403</t>
  </si>
  <si>
    <t>Darul Arifin 2</t>
  </si>
  <si>
    <t>ODP-JER-FAD/39 FAD/D03/39.01</t>
  </si>
  <si>
    <t>WO060859369</t>
  </si>
  <si>
    <t>|MN00086|MYIA-037477881507/POI/Himmatur Rofi&amp; 39;ah/083111484364/himmaturrofiah27@gmail.com</t>
  </si>
  <si>
    <t>2026-08-05 08:00:00 | M Janji : (05/08/2026) jam Pasang : 09:00 Note : hubungi pelanggan jika ingin kelokasi</t>
  </si>
  <si>
    <t>ERABLUE DIPONEGORO</t>
  </si>
  <si>
    <t>WO061061528</t>
  </si>
  <si>
    <t>|MN02587|MYIA-005767090070/POI/HASBIBINTARO SHIDDIQ/081249549394/nextperdanaone@gmail.com</t>
  </si>
  <si>
    <t>2026-08-09 08:00:00 | Nama : BP HASBIBINTARO SHIDDIQ No Hp : 081249549394 No Alt :  Tgl Pemasangan : 07 Agustus 2026 Interval : PAGI  Note : Hubungi pelanggan terlebih dahulu</t>
  </si>
  <si>
    <t>GPR 10 SAMBIREJO</t>
  </si>
  <si>
    <t>ODP-PAE-FAD/04 FAD/D01/04.01</t>
  </si>
  <si>
    <t>WO060965594</t>
  </si>
  <si>
    <t>MD|MYDB-20260805264401|SC20016/MC20202|GPR 10 SAMBIREJO|08132831080</t>
  </si>
  <si>
    <t>2026-08-06 08:00:00 | Nama Pic : BP CUCUK No Hp Pic : 08132831080 Jam Pemasangan : 08:00 - 12.00 Tanggal Pemasangan : KAMIS 06 AGUSTUS 2026 Info Tambahan : Hubungi pelanggan sebelum datang ke lokasi, terima kasih.</t>
  </si>
  <si>
    <t>SMP Negeri 1 Prambon</t>
  </si>
  <si>
    <t>ODP-KRN-FR/15</t>
  </si>
  <si>
    <t>WO060651167</t>
  </si>
  <si>
    <t>MD|MYDB-20260731264065|DN00001/MN00451|SMP Negeri 1 Prambon|085233929938</t>
  </si>
  <si>
    <t>2026-08-02 13:00:00 | Tanggal pemasangan: 01/08/2026 Jam pemasangan : pagi / siang Info Tambahan : Hubungi pelanggan dulu sebelum ke lokasi terima kasih</t>
  </si>
  <si>
    <t>Follow Up Revoke Completed, New Order ID : SC1002506450</t>
  </si>
  <si>
    <t>KIKI SKINCARE</t>
  </si>
  <si>
    <t>ODP-KLM-FAP/26</t>
  </si>
  <si>
    <t>WO060968682</t>
  </si>
  <si>
    <t>|MN02364|/PIC PHANG ADRYAN FIANTA/081390091888-081916333866/adryanfianta@gmail.com</t>
  </si>
  <si>
    <t>2026-08-08 13:00:00|M Janji : (06/08/2026) jam Pasang pagi / siang  Note : hubungi pelanggan jika ingin kelokasi|40981182|MYDITA</t>
  </si>
  <si>
    <t>SD NEGERI 3 BLAHBATUH</t>
  </si>
  <si>
    <t>ODP-GIN-FP/121</t>
  </si>
  <si>
    <t>WO060857119</t>
  </si>
  <si>
    <t>|MN02658|/PIC NI MADE ARI SAPUTRI/087854900801/sdnegeri3blahbatuh@gmail.com</t>
  </si>
  <si>
    <t>2026-08-05 13:00:00|M Janji : 05/08/2026 Jam Pasang : 08.00 NoteÃ‚Â :  hubungi terlebih dahulu sebelum ke lokasi, terima kasih.|40951378|MYDITA</t>
  </si>
  <si>
    <t>Jaringan Multimedia Indonesia</t>
  </si>
  <si>
    <t>ODP-SMN-FAS/070</t>
  </si>
  <si>
    <t>WO061109997</t>
  </si>
  <si>
    <t>AMRBS/403103/ANISA DWIARYANI/R3/YOGYAKARTA/PSB HSI BISNIS BASIC 1S 50 MBPS PROMO HUT TELKOM 1:2/Jaringan Multimedia Indonesia/081229749275 081804098210/johanfirdi@gmail.com</t>
  </si>
  <si>
    <t>2026-08-08 08:00:00|Nama PIC : IBU USMA No HP : 081229749275 Alt :  M Janji : (SABTU/8/AGUSTUS/2026) jam Pasang : 09:00 Note : hubungi pelanggan jika ingin kelokasi|40961370|MYDITA</t>
  </si>
  <si>
    <t>MI Al Islam Mangunsari 02</t>
  </si>
  <si>
    <t>ODP-UNR-FAN/019 FAN/D03/019.01</t>
  </si>
  <si>
    <t>WO060932980</t>
  </si>
  <si>
    <t>|MN00426|MYIA-056774899841/POI/Kristiadi Setiawan/08973437175/mimuntal02@gmail.com</t>
  </si>
  <si>
    <t>2026-08-06 08:00:00 | Nama Pic : bp wawan  No Hp Pic : 08973437175 No alt : - Jam Pemasangan : pagi  Tanggal Pemasangan : 6 Agustus 2026</t>
  </si>
  <si>
    <t>SPBU 4459414</t>
  </si>
  <si>
    <t>ODP-PEC-FC/19 FC/D02/01.19</t>
  </si>
  <si>
    <t>WO060930437</t>
  </si>
  <si>
    <t>|MC60142|MYIA-019865629024/POI/DERA BAHTIAR WIDIYANTO /08562685148/spbu_modern@yahoo.com</t>
  </si>
  <si>
    <t>PT CITRA WARNA ABADI</t>
  </si>
  <si>
    <t>ODP-SLO-FA/077 FA/D08/077.01</t>
  </si>
  <si>
    <t>WO060995758</t>
  </si>
  <si>
    <t>|MN01857|MYIA-051309612257/POI/Nurul Hidayah/085725616916/maintenance@weldon.co.id</t>
  </si>
  <si>
    <t>PT. MUGI GANGSAR LESTARI ( SPBU PLOSOKANDANG )</t>
  </si>
  <si>
    <t>ODP-TUL-FF/21 FF/D02/21.01</t>
  </si>
  <si>
    <t>WO061085738</t>
  </si>
  <si>
    <t>|MN00418|MYIA-055829676440/POI/EKO SUTRIONO/081252302634/mugigangsarlestari@gmail.com</t>
  </si>
  <si>
    <t>2026-08-07 13:00:00 | Nama PIC : bapak eko No HP : 085648989216 Alt :  M Janji : (JUMAT/7/AGUSTUS/2026) jam Pasang : 09:00 Note : hubungi pelanggan jika ingin kelokasi</t>
  </si>
  <si>
    <t>UNWAHA U/KANTOR</t>
  </si>
  <si>
    <t>ODP-JOM-FE/28</t>
  </si>
  <si>
    <t>WO060877530</t>
  </si>
  <si>
    <t>|MN01463|/UNWAHA U/KANTOR /WINBACK 2.0 HSI B2B (1:1) 50MBPS 355RB PSB DISC 70%/1:1 WINBACK 50MBPS INET ONLY TARIF 355000 BELUM PPN /zuhrisyaifuddin52@gmail.com/SYAIFUDDIN ZUHRI/85784996850</t>
  </si>
  <si>
    <t>2026-08-05 08:00:00|Tanggal Pemasangan : 05 Agustus 2026 Jam Pemasangan : 08:00 13:00 Info Tambahan : Hubungi pelanggan dulu sebelum ke lokasi terimakasih|40010577|MYDITA</t>
  </si>
  <si>
    <t>TK ABA 01 Slawi Kulon</t>
  </si>
  <si>
    <t>ODP-SLW-FN/048 FN/D02/048.01</t>
  </si>
  <si>
    <t>WO061106294</t>
  </si>
  <si>
    <t>|MN00324|MYIA-022144082534/POI/SOPIATUN/081548082314/aisyiyahslawikulon1@gmail.com</t>
  </si>
  <si>
    <t>2026-08-07 15:00:00 | Tanggal pemasangan : 07 AGUSTUS 2026 Jam pemasangan : pagi/siang Info Tambahan : Hubungi pelanggan dulu sebelum ke lokasi terima kasih</t>
  </si>
  <si>
    <t>MTS MIFTAHUL ULUM</t>
  </si>
  <si>
    <t>ODP-BOW-FAK/01 FAK/D01/01.01</t>
  </si>
  <si>
    <t>WO061063591</t>
  </si>
  <si>
    <t>|MN00239|MYIA-067086169779/POI/TAUFIK ABDURAHMAN/+6285232669699/mts.miftahululumkerang.id@gmail.com</t>
  </si>
  <si>
    <t>2026-08-08 08:00:00 | Tanggal pemasangan : 08 AGUSTUS 2026 Jam pemasangan : pagi/siang Info Tambahan : Hubungi pelanggan dulu sebelum ke lokasi terima kasih</t>
  </si>
  <si>
    <t>CAFE KOPI &amp; TEH</t>
  </si>
  <si>
    <t>ODP-KPN-FGC/47 FGC/D03/47.01</t>
  </si>
  <si>
    <t>WO061041081</t>
  </si>
  <si>
    <t>|MN01740|MYIA-003885753529/POI/Dr.ARLEY SADRA TELUSSA /085336541987/saver_edybria@yahoo.co.id</t>
  </si>
  <si>
    <t xml:space="preserve">2026-08-07 08:00:00 | telp :085336541987 alt : manja : pagi : siang 07/08/2026 hub sebelum ke lokasi </t>
  </si>
  <si>
    <t>Jrp JAYA</t>
  </si>
  <si>
    <t>ODP-NDL-FP/05 FP/D01/05.01</t>
  </si>
  <si>
    <t>WO061026248</t>
  </si>
  <si>
    <t>|MC20057|MYIA-010679510151/POI/Suyanto/087704519869/yantogembul1982@gmail.com</t>
  </si>
  <si>
    <t>2026-08-07 08:00:00 | M Janji : (06/08/2026) jam Pasang pagi / siang  Note : hubungi pelanggan jika ingin kelokasi</t>
  </si>
  <si>
    <t>SPBU Candi mas</t>
  </si>
  <si>
    <t>ODP-GML-FE/028</t>
  </si>
  <si>
    <t>WO061118929</t>
  </si>
  <si>
    <t>AMRBS ; 404510 ; AM ; DANIERA ; TREG3 ; PURWOKERTO ;PSB 1S HSI BISNIS PROMO 100 MB;  Ari Triyarso/081392911191/spbucm5@gmail.com</t>
  </si>
  <si>
    <t>2026-08-08 16:00:00| M Janji : (07/08/026) jam Pasang : 09:00 Note : hubungi pelanggan jika ingin kelokasi|40951378|MYDITA</t>
  </si>
  <si>
    <t>Toko Depirtn Karangsukun</t>
  </si>
  <si>
    <t>ODP-MTR-FDE/79 FDE/D07/79.01</t>
  </si>
  <si>
    <t>WO060903407</t>
  </si>
  <si>
    <t>MD|MYDB-20260804264341|SC00001/MC00046|Toko Depirtn Karangsukun|082339474323</t>
  </si>
  <si>
    <t>2026-08-06 15:00:00 | Nama Pic :  No Hp Pic :  Jam Pemasangan : 08:00 - 12.00 Tanggal Pemasangan : RABU 05 AGUSTUS 2026 Info Tambahan : Hubungi pelanggan sebelum datang ke lokasi, terima kasih.</t>
  </si>
  <si>
    <t>Lumbung umaluah villa</t>
  </si>
  <si>
    <t>ODP-SMA-FAK/06</t>
  </si>
  <si>
    <t>|MN02750|/CP NI NYOMAN SULADRI/082340669469/lumbungumaluah@gmail.com</t>
  </si>
  <si>
    <t>Kawisari Pekalongan</t>
  </si>
  <si>
    <t>ODP-KDW-FA/031 FA/D01/031.01</t>
  </si>
  <si>
    <t>WO060678504</t>
  </si>
  <si>
    <t>|MN02342|MYIA-005227789858/POI/Ilham Dwi Cahyo/082133378944/ilham8dc@gmail.com</t>
  </si>
  <si>
    <t>2026-08-02 15:00:00 | telp :082133378944 Tanggal pemasangan :02/08/2026 Jam pemasangan : pagi/siang Info Tambahan : Hubungi pelanggan dulu sebelum ke lokasi terima kasih</t>
  </si>
  <si>
    <t>SPBU 4458116</t>
  </si>
  <si>
    <t>ODP-WRO-FC/105 FC/D03/105.01</t>
  </si>
  <si>
    <t>WO061069386</t>
  </si>
  <si>
    <t>|MN01996|MYIA-065390110769/POI/Aris Budi Wintolo /082137255959/bakullengo7@gmail.com</t>
  </si>
  <si>
    <t xml:space="preserve">2026-08-07 13:00:00 | M Janji : (07/08/026) jam Pasang : 09:00 Note : hubungi pelanggan jika ingin kelokasi </t>
  </si>
  <si>
    <t>PT MANUNGGAL TATA NUGRAHA SPBU BATUWARNO</t>
  </si>
  <si>
    <t>ODP-BRN-FA/044 FA/D07/044.01</t>
  </si>
  <si>
    <t>WO060935192</t>
  </si>
  <si>
    <t>|MN02255|MYIA-037231173894/POI/IRVAN FATONI/082224101316/spbubatuwarno@gmail.com</t>
  </si>
  <si>
    <t>2026-08-06 08:00:00 | Nama Pic : bp IRVAN FATONI No Hp Pic : 082224101316 No alt : - Jam Pemasangan : pagi  Tanggal Pemasangan : 6 Agustus 2026</t>
  </si>
  <si>
    <t>DEPO AIR MINUM HOLLY</t>
  </si>
  <si>
    <t>ODP-KUT-FK/50</t>
  </si>
  <si>
    <t>WO061066914</t>
  </si>
  <si>
    <t>|MC10003|/PIC FILLIA CHRISTINA SURYADI/088103726089-083197993733/fsfillia@gmail.com</t>
  </si>
  <si>
    <t>2026-08-07 13:00:00|Nama : BU FILLIA CHRISTINA SURYADI No Hp : 083197993733 No Alt : 0881037260897 Tgl Pemasangan : 07 Agustus 2026 Interval : PAGI  Note : Hubungi pelanggan terlebih dahulu|40981182|MYDITA</t>
  </si>
  <si>
    <t>WORKSHOP DWI PUTRA</t>
  </si>
  <si>
    <t>ODP-SDA-FDH/11 FDH/D01/11.01</t>
  </si>
  <si>
    <t>WO060883348</t>
  </si>
  <si>
    <t>MD|MYDB-20260804264307|DN00001/MN01572|WORKSHOP DWI PUTRA|085792720781</t>
  </si>
  <si>
    <t>2026-08-05 15:00:00 | Nama : BP DWI LOHDRA MANGGALA No Hp : 085792720781 No Alt :  Tgl Pemasangan : 05 Agustus 2026 Interval : SIANG Note : Hubungi pelanggan terlebih dahulu</t>
  </si>
  <si>
    <t>SPBU 54.663.10 TRENGGALEK</t>
  </si>
  <si>
    <t>ODP-TRE-FM/35 FM/D06/35.01</t>
  </si>
  <si>
    <t>WO061113828</t>
  </si>
  <si>
    <t>|MN00418|MYIA-067867252317/POI/SUYADI/082244213266/spbukarangsoko@yahoo.co.id</t>
  </si>
  <si>
    <t>2026-08-07 15:00:00 | Tanggal pemasangan: 07/08/2026 Jam pemasangan : pagi/siang Info Tambahan : Hubungi pelanggan dulu sebelum ke lokasi. terima kasih</t>
  </si>
  <si>
    <t>SMK KATOLIK ST. LOUIS (YAYASAN LAZARIS)</t>
  </si>
  <si>
    <t>ODP-DMO-FMF/48 FMF/D04/48.01</t>
  </si>
  <si>
    <t>WO060694495</t>
  </si>
  <si>
    <t>MD|MYDB-20260801264163|DN00001/MN02280|SMK KATOLIK ST. LOUIS (YAYASAN LAZARIS)|085648384402</t>
  </si>
  <si>
    <t>2026-08-03 08:00:00 | Tanggal pemasangan :01 agustus 2026 Jam pemasangan : 08.00 - 12.00 Info Tambahan : Hubungi pelanggan dulu sebelum ke lokasi terimakasih</t>
  </si>
  <si>
    <t>ODP-IJK-FHT/04</t>
  </si>
  <si>
    <t>WO060934766</t>
  </si>
  <si>
    <t xml:space="preserve">AMRBS;950223;ALDHIAZ;JKT OUTER;HSI Bisnis PSB 70% - 100 Mbps - (669000);CP  RIZIQ 0877-1577-1000 ALT SANDY 087778113956;billing@bnteknologi.com  </t>
  </si>
  <si>
    <t>2026-08-09 15:00:00|PT Bangun Informasi Teknologi 087778113956|40981182|MYDITA</t>
  </si>
  <si>
    <t>PT. Hande Trade Indonesia</t>
  </si>
  <si>
    <t>ODP-SMT-FBS/108 FBS/D01/108.01</t>
  </si>
  <si>
    <t>WO061069954</t>
  </si>
  <si>
    <t>MD|MYDB-20260806264524|DN00001/MN00300|PT. Hande Trade Indonesia|082149362887</t>
  </si>
  <si>
    <t xml:space="preserve">2026-08-07 13:00:00 | telp :082149362887 alt : manja : pagi : siang 07/08/2026 hub sebelum ke lokasi </t>
  </si>
  <si>
    <t>PEMDES CIHONJE</t>
  </si>
  <si>
    <t>ODP-AJB-FZ/001 FZ/D01/001.01</t>
  </si>
  <si>
    <t>WO060859840</t>
  </si>
  <si>
    <t>|MC80052|MYIA-081669636774/POI/SRI MULYANI/085732364077/mulyanies06@gmail.com</t>
  </si>
  <si>
    <t>PT SARI ARTHA BUANA</t>
  </si>
  <si>
    <t>ODP-KNT-FD/18 FD/D04/18.01</t>
  </si>
  <si>
    <t>WO060757891</t>
  </si>
  <si>
    <t>|MN02745|MYIA-053889203327/POI/NI MADE SEKARUNI/087861604643/a.n.isa.ria.id@gmail.com</t>
  </si>
  <si>
    <t>2026-08-04 08:00:00 | Nama Pic : bu NI MADE SEKARUNI No Hp Pic : 087861604643 No alt : - Jam Pemasangan : pagi  Tanggal Pemasangan : 4 Agustus 2026</t>
  </si>
  <si>
    <t>WO060663754</t>
  </si>
  <si>
    <t>2026-07-31 15:00:00 | Nama PIC : Bp Andre  No HP : 081929345162  No Alt : -  M Janji :  31 Juli  2026  Jam Pasang : Pagi / Siang  Note : hubungi pelanggan jika ingin kelokasi</t>
  </si>
  <si>
    <t>PT Bintang Sayap Utama</t>
  </si>
  <si>
    <t>ODP-DMA-FF/05 FF/D01/07.05</t>
  </si>
  <si>
    <t>WO060665032</t>
  </si>
  <si>
    <t>|MN02256|MYIA-038846615886/POI/IRA MARYATI/082383669498/ira.maryati@bintangsayaputama.com</t>
  </si>
  <si>
    <t>2026-08-02 13:00:00 | Nama Pic : IBU IRA No Hp Pic : 082383669498 Jam Pemasangan : 08:00 - 12.00 Tanggal Pemasangan : MINGGU 02 AGUSTUS 2026 Info Tambahan : Hubungi pelanggan sebelum datang ke lokasi, terima kasih.</t>
  </si>
  <si>
    <t>Follow Up Revoke Completed, New Order ID : SC1002508584</t>
  </si>
  <si>
    <t>KLINIK BEANDVEL MEDIKA</t>
  </si>
  <si>
    <t>ODP-GUR-FM/02 FM/D01/02.01</t>
  </si>
  <si>
    <t>WO061048317</t>
  </si>
  <si>
    <t>MD|MYDB-20260805264422|DN00001/MN01011|KLINIK BEANDVEL MEDIKA|081336438959</t>
  </si>
  <si>
    <t xml:space="preserve">2026-08-07 08:00:00 | Nama PIC : bapak misbah No HP : 081336438959 No Alternatif : 08113373369 M Janji : 07/07/2026 Jam Pasang : Pagi NoteÃ‚Â :  Hubungi terlebih dahulu sebelum ke lokasi </t>
  </si>
  <si>
    <t>SPBU 54.632.16 SUMBER TANI 01</t>
  </si>
  <si>
    <t>ODP-NWI-FL/09 FL/D01/09.01</t>
  </si>
  <si>
    <t>WO060631712</t>
  </si>
  <si>
    <t>|MN00265|MYIA-069020721592/POI/FIRMANSYAH/08563283460/fmansyah923@gmail.com</t>
  </si>
  <si>
    <t>2026-08-02 08:00:00 | Tanggal pemasangan: 01/08/2026 Jam pemasangan : pagi / siang Info Tambahan : Hubungi pelanggan dulu sebelum ke lokasi terima kasih</t>
  </si>
  <si>
    <t>LASKAR BUAH MLANGSEN BLORA</t>
  </si>
  <si>
    <t>ODP-BLO-FFE/117 FFE/D07/117.01</t>
  </si>
  <si>
    <t>WO060812562</t>
  </si>
  <si>
    <t>|MN00799|MYIA-045418772834/POI/LAELATUL AFIATUN NISAK/085733668576/kantorhrdlaskarbuah@gmail.com</t>
  </si>
  <si>
    <t>2026-08-04 13:00:00 | M Janji : 04/08/2026 Jam Pasang : 13:00  NoteÃ‚Â :  hubungi terlebih dahulu sebelum ke lokasi, terima kasih.</t>
  </si>
  <si>
    <t>RA Tarbiyatus Shibyan</t>
  </si>
  <si>
    <t>ODP-ARB-FD/09</t>
  </si>
  <si>
    <t>WO060903122</t>
  </si>
  <si>
    <t>MD|MYDB-20260730263919|DN00001/MN00572|RA Tarbiyatus Shibyan|087836573970</t>
  </si>
  <si>
    <t xml:space="preserve">2026-08-01 13:00:00 | telp :082230329871  alt :  pagi / siang 01/08/2026  hub sebelum ke lokasi </t>
  </si>
  <si>
    <t>ODP-BRB-FF/080</t>
  </si>
  <si>
    <t>WO060545576</t>
  </si>
  <si>
    <t>AMRBS;403095;REG3;BAYU;085100296564;HSI 1S 100MB;HSI 100MB;PIC 0882005129196;spbukemiriamba@gmail.com</t>
  </si>
  <si>
    <t>2026-08-04 13:00:00|SPBU 4452210 Kemiriamba Jatibarang |SYSTEM|MYDITA</t>
  </si>
  <si>
    <t>Toko Santriawan UTM</t>
  </si>
  <si>
    <t>ODP-KML-FF/46</t>
  </si>
  <si>
    <t>|MN02600|/Toko Santriawan UTM/HSI Bisnis Promo HUT Telkom (1:1) 50 Mbps (Rp 355.000) PSB Rp 150.000/087892187243 - 082139042266/oohppp858@gmail.com/Salman Al Farisi/Jln. Raya Telang GG 2 ,Kama Bangkalan</t>
  </si>
  <si>
    <t>Koperasi harian  armey jaya mandiri</t>
  </si>
  <si>
    <t>ODP-PKL-FAK/138 FAK/D07/138.01</t>
  </si>
  <si>
    <t>WO060772110</t>
  </si>
  <si>
    <t>|MN02342|MYIA-098463484908/POI/Agus Trisnoyanto Kudadiri/082233349754/bismanaebahoo@gmail.com</t>
  </si>
  <si>
    <t>2026-08-04 08:00:00 | Tanggal pemasangan : 04 agustus 2026 Jam pemasangan : 09.00 Info Tambahan : Hubungi pelanggan dulu sebelum ke lokasi terimakasih</t>
  </si>
  <si>
    <t>TK NEGERI LILIGUNDI</t>
  </si>
  <si>
    <t>ODP-SGR-FCU/14</t>
  </si>
  <si>
    <t>WO060809314</t>
  </si>
  <si>
    <t>|MC10009|/TK NEGERI LILIGUNDI/PIC IDA AYU KADE MARET/082221571674/081246431476/tknegerililigundi20@gmail.com</t>
  </si>
  <si>
    <t>2026-08-04 13:00:00|Nama PIC: bu ida ayu Notel: 082221571674 Alt: -  Tanggal: 4/8/2026 Jam Pasang: Siang Note: Hubungi sebelum ke lokasi, terimakasih. |40961370|MYDITA</t>
  </si>
  <si>
    <t>PUSKESMAS REMBANG KABUPATEN PASURUAN</t>
  </si>
  <si>
    <t>ODP-BNL-FAA/33</t>
  </si>
  <si>
    <t>WO060991312</t>
  </si>
  <si>
    <t>|MN02680|/PUSKESMAS REMBANG KABUPATEN PASURUAN/HSI B2B (1:1) + PHONE (800 MENIT) 200MBPS 930RB PSB DISC 70%//uptdkes.rembang@gmail com/I WAYAN SUARKA/85655077680</t>
  </si>
  <si>
    <t>2026-08-06 13:00:00|Tanggal pemasangan: 6/08/2026 Jam pemasangan : pagi / siang Info Tambahan : Hubungi pelanggan dulu sebelum ke lokasi. terima kasih|40010577|MYDITA</t>
  </si>
  <si>
    <t>UPT SD NEGERI 168</t>
  </si>
  <si>
    <t>ODP-BBE-FAY/07</t>
  </si>
  <si>
    <t>|MC70135|/RAHMAT LATIF-UPT SD NEGERI 168/088036042467/sdntenaru168@gmail.com/HSI Bisnis Promo HUT Telkom (1:1) 100 Mbps (Rp 535.000) PSB Rp 150.000/-7.350045,112.629677/raya tenaru rt 08 rw 03 kec driyorejo</t>
  </si>
  <si>
    <t>Line cook &amp; cookies</t>
  </si>
  <si>
    <t>ODP-PRB-FB/02 FB/D01/02.01</t>
  </si>
  <si>
    <t>WO060827645</t>
  </si>
  <si>
    <t>MD|MYDB-20260803264280|DN00001/MN00451|Line cook &amp; cookies|085649111879</t>
  </si>
  <si>
    <t>2026-08-04 15:00:00 | Nama Pic : bp TRI SULASTYO PRAMONO No Hp Pic : 085649111879 No alt : - Jam Pemasangan : siang  Tanggal Pemasangan : 4 Agustus 2026</t>
  </si>
  <si>
    <t>RATU CELL</t>
  </si>
  <si>
    <t>ODP-MUN-FAT/024 FAT/D02/024.01</t>
  </si>
  <si>
    <t>WO060831279</t>
  </si>
  <si>
    <t>|MN00935|MYIA-024368912449/POI/RIFQI KURNIAWAN/081226920510/rifqikurniawan001@gmail.com</t>
  </si>
  <si>
    <t>2026-08-05 09:00:00 | Nama PIC : rifqi kurniawan No HP : 081226920510 Tanggal Pemasangan : 05 Agustus 2026 Jam Pemasangan : 08:00 15:00 Info Tambahan : Hubungi pelanggan dulu sebelum ke lokasi terimakasih</t>
  </si>
  <si>
    <t>PT WSI Site RS Petrokimia</t>
  </si>
  <si>
    <t>ODP-BBE-FBC/06 FBC/D01/06.01</t>
  </si>
  <si>
    <t>WO060959809</t>
  </si>
  <si>
    <t>MD|MYDB-20260804264366|SB00003/MB00385|PT WSI Site RS Petrokimia|0851057791550</t>
  </si>
  <si>
    <t>2026-08-06 08:00:00 | Tanggal: 06/8/2026 Jam Pasang: Pagi Note: Hubungi pelanggan sebelum ke lokasi, terima kasih.</t>
  </si>
  <si>
    <t>SMA AT-Taubah</t>
  </si>
  <si>
    <t>ODP-OMB-FAA/66</t>
  </si>
  <si>
    <t>|MN00572|/SMA AT-Taubah/HSI Bisnis + Netmonk Promo 2026 300 Mbps (Rp 1.186.100) PSB 150.000/085230900285/Al.fiancathering@gmail.com/Ach Mustofa Zakki/-7.119629, 113.339825/Jl. Joko Tole, Piaan, Temoran, Kec. Omben, Kabupaten Sampang, Jawa Timur 69291</t>
  </si>
  <si>
    <t>SMA Taruna Nusantara Kampus Malang</t>
  </si>
  <si>
    <t>ODP-KEP-FY/37</t>
  </si>
  <si>
    <t>WO060917929</t>
  </si>
  <si>
    <t xml:space="preserve">AMRBS;407072;AM LEDIT;62Ã‚Â 822Ã¢â‚¬â€˜3081Ã¢â‚¬â€˜8836 (Roni), Diaz +62 812-3302-1045 PSB INDIBIZ 300 MBPS BISNIS </t>
  </si>
  <si>
    <t>2026-08-05 13:00:00|Nama PIC : Bp Rony No HP : 082230818836 No Alt : - M Janji : 05 Agustus 2026 Jam Pasang : Pagi / Siang Note : hubungi pelanggan jika ingin ke lokasi, terima kasih|40951378|MYDITA</t>
  </si>
  <si>
    <t>Toko Sembako Sumber Barokah</t>
  </si>
  <si>
    <t>ODP-BKA-FG/005 FG/D01/005.01</t>
  </si>
  <si>
    <t>WO060794114</t>
  </si>
  <si>
    <t>MD|MYDB-20260802264192|EC50002/MC50042|Toko Sembako Sumber Barokah|082221122183</t>
  </si>
  <si>
    <t>CV. DUTA NIRMALA</t>
  </si>
  <si>
    <t>ODP-BMU-FK/039 FK/D04/039.01</t>
  </si>
  <si>
    <t>WO060738927</t>
  </si>
  <si>
    <t>|MC60040|MYIA-077693543272/POI/Lysia Lidia/087712031893/nirmaladuta3@gmail.com</t>
  </si>
  <si>
    <t xml:space="preserve">2026-08-03 15:00:00 | M Janji : (03/08/2026) jam Pasang : 09:00 Note : hubungi pelanggan jika ingin kelokasi </t>
  </si>
  <si>
    <t>ODP-KEN-FBT/053</t>
  </si>
  <si>
    <t>WO060894459</t>
  </si>
  <si>
    <t>2026-07-24 14:00:00 | Nama Pic : PT JOGJA CANTIK SELALU  No Hp Pic : 082386999999  Jam Pemasangan : 08:00 - 12.00  Tanggal Pemasangan : KAMIS 23 JULI 2026  Info Tambahan : Hubungi pelanggan sebelum datang ke lokasi</t>
  </si>
  <si>
    <t>PT. OLAH KULINER NUSANTARA</t>
  </si>
  <si>
    <t>ODP-SDA-FAG/13</t>
  </si>
  <si>
    <t>WO060657461</t>
  </si>
  <si>
    <t>|MN02332|/PT. OLAH KULINER NUSANTARA/HSI B2B (1:1) + PHONE (800 MENIT) 100MBPS 645RB PSB DISC 70%//mincha2805@gmail.com/ROVIK MAKRUFAH/085179647414 / 082198650011</t>
  </si>
  <si>
    <t>2026-08-02 13:00:00|Nama PIC : Rovik No HP : 085179647414 Alt : 082198650011 / 087870261013 M Janji : 02/08/2026 NoteÃ‚Â :  hubungi terlebih dahulu sebelum kelokasi|NE2261|MYDITA</t>
  </si>
  <si>
    <t>Follow Up Revoke Completed, New Order ID : SC1002505905</t>
  </si>
  <si>
    <t>Desa Creator Indonesia</t>
  </si>
  <si>
    <t>ODP-BLB-FDZ/47 FDZ/D03/47.01</t>
  </si>
  <si>
    <t>WO060911185</t>
  </si>
  <si>
    <t>|MC20236|MYIA-085103460842/POI/sisca/082143705851/personalassist@sastro.id</t>
  </si>
  <si>
    <t>2026-08-05 13:00:00 | Tanggal pemasangan : 05 agustus 2026 Jam pemasangan : 08.00 - 12.00 Info Tambahan : Hubungi pelanggan dulu sebelum ke lokasi terimakasih</t>
  </si>
  <si>
    <t>Asep farm</t>
  </si>
  <si>
    <t>|MN00935|/Asep farm/085641893768/asepkms26@gmail.com/ 1S HSI BISNIS BASIC PROMO HUT 50 Mbps / AGUS SADEWO</t>
  </si>
  <si>
    <t>ODP-KND-FAV/01</t>
  </si>
  <si>
    <t>WO061061996</t>
  </si>
  <si>
    <t>2026-08-06 08:00:00 | Nama PIC : Noorman   No HP : 08569801350  Alt :   M Janji : 06/08/2026  Jam Pasang : 08.00 - 13:00   NoteÃ‚Â :  hubungi terlebih dahulu sebelum kelokasi</t>
  </si>
  <si>
    <t>BANYU MILI RESTO</t>
  </si>
  <si>
    <t>ODP-KBU-FDK/09</t>
  </si>
  <si>
    <t>WO060729870</t>
  </si>
  <si>
    <t>|MN00277|MYIA-035107784095/POI/BR Suyadi/087834446557/sostridanaingg@gmail.com</t>
  </si>
  <si>
    <t>2026-08-04 13:00:00 | Tanggal pemasangan :03/08/2026 Jam pemasangan : siang Info Tambahan : Hubungi pelanggan dulu sebelum ke lokasi terima kasih.</t>
  </si>
  <si>
    <t>ODP-MJT-FK/24 FK/D06/24.01</t>
  </si>
  <si>
    <t>WO061058727</t>
  </si>
  <si>
    <t>MD|MYDB-20260806264512|DC20002/MC20039|intan express laundry|085704696766</t>
  </si>
  <si>
    <t>2026-08-07 13:00:00 | M Janji :  18 Juli 2026 Jam Pasang : 11.00 Note : hubungi pelanggan jika ingin ke lokasi, terima kasih.</t>
  </si>
  <si>
    <t>LASKAR BUAH MEDANG</t>
  </si>
  <si>
    <t>ODP-BLO-FDD/035</t>
  </si>
  <si>
    <t>WO060813628</t>
  </si>
  <si>
    <t>|MN00799|MYIA-022440600479/POI/LAELATUL AFIATUN NISAK/085733668576/kantorhrdlaskarbuah@gmail.com</t>
  </si>
  <si>
    <t>2026-08-04 13:00:00 | Nama Pic : LAELATUL  No Hp Pic : 085733668576 No alt : - Jam Pemasangan : siang  Tanggal Pemasangan : 4 Agustus 2026</t>
  </si>
  <si>
    <t>SPBU KLAMPIS (PT.KLAMPIS PETRO SETIA JAYA)</t>
  </si>
  <si>
    <t>ODP-ARB-FA/40</t>
  </si>
  <si>
    <t>|MN02600|/SPBU KLAMPIS (PT.KLAMPIS PETRO SETIA JAYA)/MUZAYYANAH/081333484599/spbu5469118@gmail.com/HSI Bisnis Promo HUT Telkom (1:1) 50 Mbps (Rp 355.000) PSB Rp 150.000/</t>
  </si>
  <si>
    <t>SMPN 2 BATANGAN</t>
  </si>
  <si>
    <t>ODP-JWN-FH/147 FH/D02/147.01</t>
  </si>
  <si>
    <t>WO060995813</t>
  </si>
  <si>
    <t>|MC60052|MYIA-042546297745/POI/Mukhlisin/082335357398/smpn2batangan@gmail.com</t>
  </si>
  <si>
    <t>2026-08-06 13:00:00 | Nama PIC : BAPAK MUHLISIN No HP : 082335357398 Alt :  M Janji : (kamis/6/AGUSTUS/2026) jam Pasang : 09:00 Note : hubungi pelanggan jika ingin kelokasi</t>
  </si>
  <si>
    <t>Follow Up Revoke Completed, New Order ID : SC1002513051</t>
  </si>
  <si>
    <t>Toko Rasyid Yusuf</t>
  </si>
  <si>
    <t>ODP-SLI-FX/028 FX/D03/028.01</t>
  </si>
  <si>
    <t>WO060734943</t>
  </si>
  <si>
    <t>|MN02374|MYIA-021680197113/POI/Rendy bergas/08135879252/visimk78@gmail.com</t>
  </si>
  <si>
    <t>SANTO KOST</t>
  </si>
  <si>
    <t>ODP-ALA-FAA/46 FAA/D05/46.01</t>
  </si>
  <si>
    <t>WO060634344</t>
  </si>
  <si>
    <t>|MN02367|MYIA-083320557942/POI/ERWAN SUSANTO/081934027685/erwansusanto678@gmail.com</t>
  </si>
  <si>
    <t>Follow Up Revoke Completed, New Order ID : SC1002509194</t>
  </si>
  <si>
    <t>BEST COMPUTER</t>
  </si>
  <si>
    <t>ODP-BDG-FC/23</t>
  </si>
  <si>
    <t>WO060847809</t>
  </si>
  <si>
    <t>|MN00216|MYIA-049510320634/POI/fashfahish shofhal jamil/087869525149/shofhaljamilfashfahish@gmail.com</t>
  </si>
  <si>
    <t xml:space="preserve">2026-08-05 13:00:00 | Nama PIC: bp shofal Notel: 087869525149 Alt: -  Tanggal: 5/8/2026 Jam Pasang: Siang Note: Hubungi sebelum ke lokasi, terimakasih. </t>
  </si>
  <si>
    <t>GUEST HOUSE OF Riyadi</t>
  </si>
  <si>
    <t>ODP-BTU-FW/39 FW/D04/39.01</t>
  </si>
  <si>
    <t>WO060965573</t>
  </si>
  <si>
    <t>MD|MYDB-20260805264405|DN00001/MN01844|GUEST HOUSE OF Riyadi|087870686254</t>
  </si>
  <si>
    <t>PT TRANS HYBRID COMMUNICATION UR APOTEK PRO CEPU</t>
  </si>
  <si>
    <t>ODP-CEP-FE/045 FE/D06/045.01</t>
  </si>
  <si>
    <t>WO060720200</t>
  </si>
  <si>
    <t>|MN00542|MYIA-095183574683/POI/SYUKUR/089672423542/pttcjakarta2@gmail.com</t>
  </si>
  <si>
    <t xml:space="preserve">2026-08-03 15:00:00 | Nama PIC : Sykur No HP : 089672423542 Alt :  M Janji : 03/08/2026 Jam Pasang : 08.00 - 13:00  NoteÃ‚Â :  hubungi terlebih dahulu sebelum kelokasi </t>
  </si>
  <si>
    <t>CANCEL ORDER INVALID SURVEY remark : Moban cancel order diatas sesuai NDE untuk tidak melakukan penarikan IndiBiz ke Prodia m</t>
  </si>
  <si>
    <t>WO060781343</t>
  </si>
  <si>
    <t>2026-08-01 08:00:00|Tanggal pemasangan :01 agustus 2026  Jam pemasangan : 08.00 - 12.00  Info Tambahan : Hubungi pelanggan dulu sebelum ke lokasi  terimakasih|BE1295|MYDITA</t>
  </si>
  <si>
    <t>MI Ma&amp; 39;arif NU 1 Bogares Kidul</t>
  </si>
  <si>
    <t>WO061079987</t>
  </si>
  <si>
    <t>MD|MYDB-20260806264529|DN00001/MN00377|MI Ma&amp; 39;arif NU 1 Bogares Kidul|082264899833</t>
  </si>
  <si>
    <t xml:space="preserve">2026-08-07 13:00:00 | telp :082264899833 alt : manja : pagi : siang 07/08/2026 hub sebelum ke lokasi </t>
  </si>
  <si>
    <t>SENINE COFFEE</t>
  </si>
  <si>
    <t>ODP-KRN-FAC/54 FAC/D05/54.01</t>
  </si>
  <si>
    <t>WO060957410</t>
  </si>
  <si>
    <t>MD|MYDB-20260802264203|DN00001/MN00501|SENINE COFFEE|085749657064</t>
  </si>
  <si>
    <t>PT Noble Bali 3</t>
  </si>
  <si>
    <t>ODP-APR-FF/42</t>
  </si>
  <si>
    <t>WO060964315</t>
  </si>
  <si>
    <t>|MN02677|/CP I NENGAH SUTA/0817562315-081237301115/sutanoble@gmail.com</t>
  </si>
  <si>
    <t>2026-08-07 13:00:00|Nama Pic :  No Hp Pic :  Jam Pemasangan : 08:00 - 12.00 Tanggal Pemasangan : KAMIS 06 AGUSTUS 2026 Info Tambahan : Hubungi pelanggan sebelum datang ke lokasi, terima kasih.|40961370|MYDITA</t>
  </si>
  <si>
    <t>KOST PUTRI SWARGA KANTAKU</t>
  </si>
  <si>
    <t>ODP-SMC-FAP/038</t>
  </si>
  <si>
    <t>WO061005876</t>
  </si>
  <si>
    <t>|MC50018|MYIA-037888593114/POI/Chris Setianingsih/081277154180/christsetia123@gmail.com</t>
  </si>
  <si>
    <t>2026-08-04 13:00:00 | Tanggal pemasangan : 04 agustus 2026  Jam pemasangan : pagi/siang  Info Tambahan : Hubungi pelanggan dulu sebelum ke lokasi  terima kasih</t>
  </si>
  <si>
    <t>SMPN 1 Abiansemal</t>
  </si>
  <si>
    <t>ODP-TBN-FCS/36</t>
  </si>
  <si>
    <t>MN00087/SMPN 1 Abiansemal/PIC Ida Bagus Mas Suryawan/083114712733/smpn1abiansemal@yahoo.co.id</t>
  </si>
  <si>
    <t>BUSINESS CENTER HNI MAGETAN 1</t>
  </si>
  <si>
    <t>ODP-MSP-FC/32 FC/D06/32.01</t>
  </si>
  <si>
    <t>WO060678240</t>
  </si>
  <si>
    <t>|MN00286|MYIA-042716226809/POI/SUJITO/081336597477/agenkopisevelmagetan@gmail.com</t>
  </si>
  <si>
    <t>2026-08-02 15:00:00 | Nama PIC : bapak SUJITO No HP : 081336597477 Alt :  M Janji : (MINGGU/2/AGUSTUS/2026) jam Pasang : 09:00 Note : hubungi pelanggan jika ingin kelokasi</t>
  </si>
  <si>
    <t>TOKO SYAUQY CELL &amp; DIGITAL PRINT</t>
  </si>
  <si>
    <t>ODP-PSN-FCC/04</t>
  </si>
  <si>
    <t>WO061062391</t>
  </si>
  <si>
    <t>|MN01982|/TOKO SYAUQY CELL &amp; DIGITAL PRINT/WINBACK 2.0 HSI B2B (1:1) 50MBPS 355RB PSB DISC 70%/PSN/syauqycell676@gmail.com/SYARIFUDDIN /085119398998082332171331</t>
  </si>
  <si>
    <t>2026-08-07 08:00:00|Tanggal pemasangan: 6/08/2026 Jam pemasangan : pagi / siang Info Tambahan : Hubungi pelanggan dulu sebelum ke lokasi. terima kasih|40010577|MYDITA</t>
  </si>
  <si>
    <t>PT LINGGA SAKTI INDONESIA</t>
  </si>
  <si>
    <t>ODP-NGI-FJ/17</t>
  </si>
  <si>
    <t>WO061062319</t>
  </si>
  <si>
    <t>|MN01068|MYIA-086869770486/POI/JODY/081330706670/lsi@linggasakti.com</t>
  </si>
  <si>
    <t>PUSKESMAS DEPOK I</t>
  </si>
  <si>
    <t>ODP-BBS-FS/010 FS/D01/010.01</t>
  </si>
  <si>
    <t>WO060983273</t>
  </si>
  <si>
    <t>|MN00277|MYIA-014020344008/POI/Rr. Grin Jayanti/08994646845/puskesdepok1@gmail.com</t>
  </si>
  <si>
    <t>2026-08-06 13:00:00 | Tanggal pemasangan: 6/08/2026 Jam pemasangan : pagi / siang Info Tambahan : Hubungi pelanggan dulu sebelum ke lokasi. terima kasih</t>
  </si>
  <si>
    <t>Kantor Desa Panjunan</t>
  </si>
  <si>
    <t>ODP-PAT-FR/104 FR/D06/104.01</t>
  </si>
  <si>
    <t>WO061069520</t>
  </si>
  <si>
    <t>|MC60053|MYIA-004339573928/POI/Yuliana/081337309219/retno4221@gmail.com</t>
  </si>
  <si>
    <t>ODP-MJT-FC/12 FC/D03/12.01</t>
  </si>
  <si>
    <t>WO061119535</t>
  </si>
  <si>
    <t>MD|MYDB-20260806264597|DC20002/MC20039|Toko Bismillah|087760386159</t>
  </si>
  <si>
    <t>2026-08-08 08:00:00 | Tanggal pemasangan: 07/08/2026 Jam pemasangan : pagi/siang Info Tambahan : Hubungi pelanggan dulu sebelum ke lokasi. terima kasih</t>
  </si>
  <si>
    <t>ODP-SBW-FBK/61</t>
  </si>
  <si>
    <t>WO060818947</t>
  </si>
  <si>
    <t>2026-08-02 15:00:00 | Nama Pic : bp FIRMAN  No Hp Pic : 087860187055  No alt : -  Jam Pemasangan : siang   Tanggal Pemasangan : 2 Agustus 2026</t>
  </si>
  <si>
    <t>CV GUDANG BAJU SUJARWO</t>
  </si>
  <si>
    <t>ODP-JER-FA/49 FA/D06/49.01</t>
  </si>
  <si>
    <t>WO060928340</t>
  </si>
  <si>
    <t>|MN00086|MYIA-038325500528/POI/Arindia Merry Firdiana/082143445359/dandimadya4@gmail.com</t>
  </si>
  <si>
    <t>2026-08-05 15:00:00 | Nama : BP DANDI MADYA (MANAGER) No Hp : 089610405144 No Alt :  Tgl Pemasangan : 05 Agustus 2026 Interval : PAGI  Note : Hubungi pelanggan terlebih dahulu</t>
  </si>
  <si>
    <t>BANYU BIROE</t>
  </si>
  <si>
    <t>ODP-BLO-FH/020 FH/D02/020.01</t>
  </si>
  <si>
    <t>WO060972371</t>
  </si>
  <si>
    <t>|MC60133|MYIA-001093782561/POI/INEKE WINDI ISNAWATI/081388885213/nawa01464@gmail.com</t>
  </si>
  <si>
    <t>2026-08-06 08:00:00 | Waktu pemasnagan : 06 Agustus 2026 Jam pemasangan : 08.00 - 12.00 Mohon hubungi pelanggan sebelum ke lokasi  Terima kasih</t>
  </si>
  <si>
    <t>ODP-KDL-FB/050</t>
  </si>
  <si>
    <t>WO060929350</t>
  </si>
  <si>
    <t>AMRBS;403099;TREG4;MUHAMMAD MASTUR;081226139781;CP ABDUL GHOFUR 089659361635;PAKET 2S INET VOICE 100 MBPS (709.000);PT GLOBAL JET EXPRESS//KEDU;input by novi</t>
  </si>
  <si>
    <t>2026-08-05 15:00:00|M Janji : (05/08/2026) jam Pasang pagi / siang  Note : hubungi pelanggan jika ingin kelokasi|40981182|MYDITA</t>
  </si>
  <si>
    <t>MOMOYO ICE CREAM</t>
  </si>
  <si>
    <t>ODP-NJK-FK/41 FK/D05/41.01</t>
  </si>
  <si>
    <t>WO060877248</t>
  </si>
  <si>
    <t>MD|MYDB-20260730263956|EN00005/MC20190|MOMOYO ICE CREAM|088991507194</t>
  </si>
  <si>
    <t xml:space="preserve">2026-08-05 08:00:00 | Nama PIC : Bapak Yudhistiraa No HP : 088991507194 No Alternatif :  M Janji : 05/08/2026 Jam Pasang : Pagi NoteÃ‚Â :  Hubungi terlebih dahulu sebelum ke lokasi  </t>
  </si>
  <si>
    <t>Villa 221 House Ceningan</t>
  </si>
  <si>
    <t>ODP-SMA-FY/22 FY/D03/22.01</t>
  </si>
  <si>
    <t>WO060995522</t>
  </si>
  <si>
    <t>|MN02745|MYIA-072037416480/POI/Ni Nyoman Astini/082228753732/villahouseceningan221@gmail.com</t>
  </si>
  <si>
    <t xml:space="preserve">2026-08-06 13:00:00 | Nama PIC : Bapak Radika No HP : 082228753732 No Alternatif : 081338732503 M Janji : 06/08/2026 Jam Pasang : Pagi NoteÃ‚Â :  Hubungi terlebih dahulu sebelum ke lokasi </t>
  </si>
  <si>
    <t>JNT</t>
  </si>
  <si>
    <t>ODP-DMO-FAC/34 FAC/D04/34.01</t>
  </si>
  <si>
    <t>WO060967554</t>
  </si>
  <si>
    <t>MD|MYID-4042608050002|RBIZTOP|PT PAKET KILAT RAHARJA|081232358866</t>
  </si>
  <si>
    <t>2026-08-06 08:00:00 | Tanggal pemasangan: 6/08/2026 Jam pemasangan : pagi / siang Info Tambahan : Hubungi pelanggan dulu sebelum ke lokasi. terima kasih</t>
  </si>
  <si>
    <t>SPBU 4459308</t>
  </si>
  <si>
    <t>ODP-KUD-FAL/067 FAL/D05/067.01</t>
  </si>
  <si>
    <t>WO061054911</t>
  </si>
  <si>
    <t>|MC60142|MYIA-075805015623/POI/DERA BAHTIAR WIDIYANTO /08562685148/spbu_modern@yahoo.com</t>
  </si>
  <si>
    <t xml:space="preserve">2026-08-07 08:00:00 | Nama PIC : BAPAK DERA No HP : 08562685148 No Alternatif : - M Janji : 07/08/2026 Jam Pasang : Pagi NoteÃ‚Â :  Hubungi terlebih dahulu sebelum ke lokasi </t>
  </si>
  <si>
    <t>toko Sentral jaya</t>
  </si>
  <si>
    <t>ODP-DMP-FAB/70 FAB/D06/70.01</t>
  </si>
  <si>
    <t>WO060931946</t>
  </si>
  <si>
    <t>|MN02363|MYIA-085990006482/POI/alfian LEONARD tannaya /082145830000/oppohera97@gmail.com</t>
  </si>
  <si>
    <t>2026-08-05 15:00:00 | Nama Pic : bp alfian  No Hp Pic : 082145830000 No alt : - Jam Pemasangan : pagi  Tanggal Pemasangan : 5 Agustus 2026</t>
  </si>
  <si>
    <t>Toko Akbal</t>
  </si>
  <si>
    <t>ODP-SWE-FAD/98</t>
  </si>
  <si>
    <t>WO060788404</t>
  </si>
  <si>
    <t>|MC40234|MYIA-056913885278/POI/akbal binan/083866857254/devamotor305@gmail.com</t>
  </si>
  <si>
    <t>2026-08-02 13:00:00 | Nama PIC : bapak Akbal  No HP :  083866857254  Alt :   M Janji : (MINGGU/2/AGUSTUS/2026)  jam Pasang : 09:00  Note : hubungi pelanggan jika ingin kelokasi</t>
  </si>
  <si>
    <t>Raudhatul athfal Nurul Fatimah</t>
  </si>
  <si>
    <t>ODP-KPP-FC/63 FC/D03/63.01</t>
  </si>
  <si>
    <t>WO060640079</t>
  </si>
  <si>
    <t>MD|MYDB-20260801264120|DN00001/MN00572|Raudhatul athfal Nurul Fatimah|081555916848</t>
  </si>
  <si>
    <t xml:space="preserve">2026-08-02 13:00:00 | Nama PIC : Syaiful No HP : 081555916848 Alt :  M Janji : 02/08/2026 NoteÃ‚Â :  hubungi terlebih dahulu sebelum kelokasi </t>
  </si>
  <si>
    <t>Follow Up Revoke Completed, New Order ID : SC1002511731</t>
  </si>
  <si>
    <t>The Heaven Glamping &amp; Resto</t>
  </si>
  <si>
    <t>ODP-WOS-FAP/025</t>
  </si>
  <si>
    <t>AMRBS ; 402717 ; AMEX ; WIRA ; TREG3 ; MAGELANG ; 1S HSI BISNIS PROMO 100 Mbps ; Nurcholis 081225919606; heavenwisataindonesia@gmail.com</t>
  </si>
  <si>
    <t>UNIVERSITAS KH ABDUL WAHAB HASBULLAH</t>
  </si>
  <si>
    <t>WO060878092</t>
  </si>
  <si>
    <t>|MN01463|/UNIVERSITAS KH ABDUL WAHAB HASBULLAH /WINBACK 2.0 HSI B2B (1:1) 50MBPS 355RB PSB DISC 70%/1:1 WINBACK 50MBPS INET ONLY TARIF 355000 BELUM PPN /zuhrisyaifuddin52@gmail.com/SYAIFUDDIN ZUHRI/85784996850</t>
  </si>
  <si>
    <t>2026-08-05 08:00:00|Nama Pic : bp SYAIFUDDIN  No Hp Pic : 085784996850 No alt : - Jam Pemasangan : pagi  Tanggal Pemasangan : 5 Agustus 2026|40981182|MYDITA</t>
  </si>
  <si>
    <t>toko barokah</t>
  </si>
  <si>
    <t>ODP-JTR-FF/57 FF/D03/57.01</t>
  </si>
  <si>
    <t>WO060824008</t>
  </si>
  <si>
    <t>|MN02366|MYIA-006453022541/POI/prisca Dwi Fitri handayani/0882009145791/priscaadwii5@gmail.com</t>
  </si>
  <si>
    <t>TOKO RANI JAYA</t>
  </si>
  <si>
    <t>ODP-PII-FK/09</t>
  </si>
  <si>
    <t>WO060767724</t>
  </si>
  <si>
    <t>|MN00836|/TOKO RANI JAYA/WINBACK HSI B2B + NETMONK (1:1) 200MBPS 946,1RB PSB DISC 70%//ngatminiranijaya@gmail.com/NGATMINI/82264431233</t>
  </si>
  <si>
    <t>2026-08-04 08:00:00|Tanggal Pemasangan : 04 Agustus 2026 Jam Pemasangan : 08:00 13:00 Info Tambahan : Hubungi pelanggan dulu sebelum ke lokasi terimakasih|40961370|MYDITA</t>
  </si>
  <si>
    <t>MYDITA RBS - HD1A - FAILED</t>
  </si>
  <si>
    <t>Surahman farm</t>
  </si>
  <si>
    <t>|MN00935|/Surahman farm/088239679174/surahmante...@gmail.com/ 1S HSI BISNIS BASIC PROMO HUT 50 Mbps / AGUS SADEWO</t>
  </si>
  <si>
    <t>WARKOP NGOPI JOSS TA</t>
  </si>
  <si>
    <t>ODP-MIP-FB/118 FB/D10/118.01</t>
  </si>
  <si>
    <t>WO061062740</t>
  </si>
  <si>
    <t>|MC20217|MYIA-098770704914/POI/mocammad wachid/085113136062/ngopijossta@gmail.com</t>
  </si>
  <si>
    <t xml:space="preserve">2026-08-07 08:00:00 | telp :085113136062 alt : manja : pagi : siang 07/08/2026 hub sebelum ke lokasi </t>
  </si>
  <si>
    <t>TOKO MAINAN ANAK-ANAK</t>
  </si>
  <si>
    <t>ODP-PYA-FAE/18 FAL/D05/18.01</t>
  </si>
  <si>
    <t>WO060875430</t>
  </si>
  <si>
    <t>MD|MYDB-20260803264290|DN00001/MN01272|TOKO MAINAN ANAK-ANAK|083147689744</t>
  </si>
  <si>
    <t>2026-08-05 08:00:00 | Nama PIC : Ibu Nurmala No HP : 083147689744 No Alt : - M Janji : 05 Agustus 2026 Jam Pasang : Pagi / Siang Note : hubungi pelanggan jika ingin ke lokasi, terima kasih</t>
  </si>
  <si>
    <t>SPBU 44 506 06 BEDONO</t>
  </si>
  <si>
    <t>ODP-ABR-FF/042 FF/D04/042.01</t>
  </si>
  <si>
    <t>WO061116023</t>
  </si>
  <si>
    <t>|MN02495|MYIA-007803979152/POI/I MADE MUDITA/081328099275/spbu4450606@gmail.com</t>
  </si>
  <si>
    <t>2026-08-07 15:00:00 | Nama PIC : BAPAK MADE MUDITA No HP : 081328099275 Alt :  M Janji : (JUMAT/7/AGUSTUS/2026) jam Pasang : 09:00 Note : hubungi pelanggan jika ingin kelokasi</t>
  </si>
  <si>
    <t>SPBU 4458118</t>
  </si>
  <si>
    <t>ODP-WRO-FL/035 FL/D05/035.01</t>
  </si>
  <si>
    <t>WO060923300</t>
  </si>
  <si>
    <t>|MN01996|MYIA-016318136315/POI/Heri Susilo/085325311653/sandiblora36@gmail.com</t>
  </si>
  <si>
    <t>2026-08-05 15:00:00 | Tanggal pemasangan : 05 agustus 2026 Jam pemasangan : 08.00 - 12.00 Info Tambahan : Hubungi pelanggan dulu sebelum ke lokasi terimakasih</t>
  </si>
  <si>
    <t>AMRBS/405613/FARISTA APRILLIA/R3/YOGYAKARTA/HSI BISNIS 1S 75 MBPS PROMO HUT TELKOM 1:1/IMAM HANAFI/082241020724 087839358174/work.hanafi@gmail.com</t>
  </si>
  <si>
    <t>Toko Oktavian</t>
  </si>
  <si>
    <t>ODP-GSK-FBX/25 FBX/D02/25.01</t>
  </si>
  <si>
    <t>WO060967779</t>
  </si>
  <si>
    <t>|MN02435|MYIA-054309464545/POI/Oktavian Adisaputra /081321039250/oktavianadisaputra14@gmail.com</t>
  </si>
  <si>
    <t>2026-08-09 13:00:00 | Tanggal: 06/8/2026 Jam Pasang: Siang Note: Hubungi pelanggan sebelum ke lokasi, terima kasih.</t>
  </si>
  <si>
    <t>ODP-MUN-FAH/019</t>
  </si>
  <si>
    <t>WO060799412</t>
  </si>
  <si>
    <t>2026-07-30 08:00:00 | Nama PIC : Salman  No HP : 08131000230  Alt :   M Janji : 29 Juli 2026  Jam Pasang : 08.00 - 13:00   NoteÃ‚Â :  hubungi terlebih dahulu sebelum kelokasi</t>
  </si>
  <si>
    <t>PUSTU KEDUNG BANTENG</t>
  </si>
  <si>
    <t>ODP-BNL-FAA/85</t>
  </si>
  <si>
    <t>WO061016672</t>
  </si>
  <si>
    <t>|MN02680|/PUSTU KEDUNG BANTENG/WINBACK 2.0 HSI B2B (1:1) 50MBPS 355RB PSB DISC 70%//uptdkes.rembang@gmail com/I WAYAN SUARKA/85655077680</t>
  </si>
  <si>
    <t>2026-08-06 15:00:00|M Janji : (06/08/2026) jam Pasang : 09:00 Note : hubungi pelanggan jika ingin kelokasi|40961370|MYDITA</t>
  </si>
  <si>
    <t>Priyanto farm</t>
  </si>
  <si>
    <t>|MN00935|/Priyanto farm/085801282125/priyantohadiprayitno@gmail.com/ 1S HSI BISNIS BASIC PROMO HUT 50 Mbps / AGUS SADEWO</t>
  </si>
  <si>
    <t>PT. PUTRA SURYA MANDIRI SEJAHTERA</t>
  </si>
  <si>
    <t>ODP-TUL-FAH/12</t>
  </si>
  <si>
    <t>WO060969828</t>
  </si>
  <si>
    <t>MD|MYDB-20260803264213|DC20015/MC20183|PT. PUTRA SURYA MANDIRI SEJAHTERA|081227646666</t>
  </si>
  <si>
    <t>2026-08-04 08:00:00 | Tanggal Pemasangan : 04 Agustus 2026  Jam Pemasangan : 08:00 13:00  Info Tambahan : Hubungi pelanggan dulu sebelum ke lokasi terimakasih</t>
  </si>
  <si>
    <t>K88 STATIONERY &amp; Agen BRILink</t>
  </si>
  <si>
    <t>ODP-SWE-FAX/22</t>
  </si>
  <si>
    <t>WO060998147</t>
  </si>
  <si>
    <t>MD|MYDB-20260805264450|SC00001/MC00069|K88 STATIONERY &amp; Agen BRILink|087865511844</t>
  </si>
  <si>
    <t>KUD MISOYO SARI</t>
  </si>
  <si>
    <t>ODP-PML-FS/001 FS/D01/001.01</t>
  </si>
  <si>
    <t>WO061047490</t>
  </si>
  <si>
    <t>|MN02086|MYIA-004026900870/POI/aris kusnandar /085225051702/kud.misoyo.sari@gmail.com</t>
  </si>
  <si>
    <t>2026-08-07 08:00:00 | Nama Pic : bp aris kusnandar  No Hp Pic : 085225051702 No alt : - Jam Pemasangan : pagi  Tanggal Pemasangan : 7 Agustus 2026</t>
  </si>
  <si>
    <t>toko daud</t>
  </si>
  <si>
    <t>ODP-DMP-FAH/34 FAH/D02/34.01</t>
  </si>
  <si>
    <t>WO061034920</t>
  </si>
  <si>
    <t>|MN02363|MYIA-059859121267/POI/daud tandi/082147591537/tiaradompu61@gmail.com</t>
  </si>
  <si>
    <t xml:space="preserve">2026-08-07 08:00:00 | telp :082147591537 alt : manja : pagi : siang 07/08/2026 hub sebelum ke lokasi </t>
  </si>
  <si>
    <t>MADRASAH AL-RAHMAN</t>
  </si>
  <si>
    <t>ODP-OMB-FE/10 FE/D01/10.01</t>
  </si>
  <si>
    <t>WO060979128</t>
  </si>
  <si>
    <t>MD|MYDB-20260805264392|DN00001/MN02006|MADRASAH AL-RAHMAN|087899231342</t>
  </si>
  <si>
    <t xml:space="preserve">2026-08-06 15:00:00 | Jam pemasangan : 12.00 Info Tambahan : Hubungi pelanggan dulu sebelum ke lokasi terimakasih  </t>
  </si>
  <si>
    <t>Hartati Farm</t>
  </si>
  <si>
    <t>|MN00935|/Hartati Farm/085800302224/srihartatishtt662@gmali.com/ 1S HSI BISNIS BASIC PROMO HUT 50 Mbps / AGUS SADEWO</t>
  </si>
  <si>
    <t>UNCONTACTED : Mail Box - Memo Ivan Sutiawan 40010577|MYDITA</t>
  </si>
  <si>
    <t>TOKO KUE DINOYO MALANG</t>
  </si>
  <si>
    <t>ODP-KLJ-FAF/158 FAF/D04/158.01</t>
  </si>
  <si>
    <t>WO060877303</t>
  </si>
  <si>
    <t>|MN02214|MYIA-030609418801/POI/SOFANDI/081211377715/sofandioncom@gmail.com</t>
  </si>
  <si>
    <t>2026-08-05 08:00:00 | Nama Pic : bp SOFANDI No Hp Pic : 081211377715 No alt : - Jam Pemasangan : pagi  Tanggal Pemasangan : 5 Agustus 2026</t>
  </si>
  <si>
    <t>Follow Up Revoke Completed, New Order ID : SC1002512021</t>
  </si>
  <si>
    <t>EZZY HOMESTAY</t>
  </si>
  <si>
    <t>ODP-JER-FA/26 FA/D01/26.01</t>
  </si>
  <si>
    <t>WO060830926</t>
  </si>
  <si>
    <t>|MN02617|MYIA-057292805690/POI/PRABOWO/0881037504976/ezzy.homestay01@gmail.com</t>
  </si>
  <si>
    <t>2026-08-05 08:00:00 | Nama PIC : bu renita No HP : 0881037504976 Tanggal Pemasangan : 05 Agustus 2026 Jam Pemasangan : 08:00 15:00 Info Tambahan : Hubungi pelanggan dulu sebelum ke lokasi terimakasih</t>
  </si>
  <si>
    <t>KOPI PAHING</t>
  </si>
  <si>
    <t>ODP-BLO-FJ/023 FJ/D03/023.01</t>
  </si>
  <si>
    <t>WO060783211</t>
  </si>
  <si>
    <t>|MC60133|MYIA-065472751284/POI/WIO ISTANZA/081227832961/wio398023@gmail.com</t>
  </si>
  <si>
    <t>2026-08-04 13:00:00 | M Janji : 4 agustus 2026 jam Pasang : pagi siang Note : hubungi pelanggan jika ingin kelokasi</t>
  </si>
  <si>
    <t>EXCOM COPY CENTER</t>
  </si>
  <si>
    <t>ODP-ASB-FB/28 FB/D05/28.01</t>
  </si>
  <si>
    <t>WO061061037</t>
  </si>
  <si>
    <t>|MC30281|MYIA-071333616010/POI/SAMSUL HADI /083132974631/samsulhadi2022000@gmail.com</t>
  </si>
  <si>
    <t>2026-08-07 08:00:00 | Waktu pemasnagan : 07 agustus 2026 Jam pemasangan : 08.00 - 12.00 Mohon hubungi pelanggan sebelum ke lokasi  Terima kasih</t>
  </si>
  <si>
    <t>PT. ALINDO MEDIA DIGITAL</t>
  </si>
  <si>
    <t>ODP-GDG-FAP/06 FAP/D01/06.01</t>
  </si>
  <si>
    <t>WO061085352</t>
  </si>
  <si>
    <t>MD|MYDB-20260806264504|SC20017/MC20200|PT. ALINDO MEDIA DIGITAL|085368888819</t>
  </si>
  <si>
    <t>2026-08-09 08:00:00 | Nama Pic : bp ali  No Hp Pic : 085368888819 No alt : - Jam Pemasangan : pagi  Tanggal Pemasangan : 7 Agustus 2026</t>
  </si>
  <si>
    <t>PT ALINCO</t>
  </si>
  <si>
    <t>ODP-KPO-FL/16 FL/D02/16.01</t>
  </si>
  <si>
    <t>WO060873254</t>
  </si>
  <si>
    <t>|MN02295|MYIA-051621827306/POI/ibu Sinta /081336929622/alinco.admn@gmail.com</t>
  </si>
  <si>
    <t>2026-08-05 08:00:00 | Nama PIC : Ibu Anita No HP : 081336929622 No Alt : - M Janji : 05 Agustus 2026 Jam Pasang : Pagi / Siang Note : hubungi pelanggan jika ingin ke lokasi, terima kasih</t>
  </si>
  <si>
    <t>ODP-WAT-FP/37</t>
  </si>
  <si>
    <t>WO060949308</t>
  </si>
  <si>
    <t>2026-08-05 13:00:00|Tanggal Pemasangan : 05 Agustus 2026  Jam Pemasangan : 08:00 13:00  Info Tambahan : Hubungi pelanggan dulu sebelum ke lokasi terimakasih|40010577|MYDITA</t>
  </si>
  <si>
    <t>TOKO DIAN</t>
  </si>
  <si>
    <t>WO060758272</t>
  </si>
  <si>
    <t>MD|MYDB-20260802264211|DN00001/MN02280|TOKO DIAN|082245010104</t>
  </si>
  <si>
    <t>2026-08-08 08:00:00 | Tanggal Pemasangan : 08 Agustus 2026 Jam Pemasangan : 08:00 13:00 Info Tambahan : Hubungi pelanggan dulu sebelum ke lokasi terimakasih</t>
  </si>
  <si>
    <t>WO060809582</t>
  </si>
  <si>
    <t>AMRBS/403104/KRISFIAN TRI SAPUTRA/R3/YOGYAKARTA/PSB HSI BISNIS 1S  300 MBPS PROMO HUT TELKOM 1:1/AHMAD NUGROHO/085743385751/ahmadnugroho7@gmail.com</t>
  </si>
  <si>
    <t>2026-08-02 10:00:00|M Janji : (01/08/2026)  jam Pasang : 09:00  Note : hubungi pelanggan jika ingin kelokasi|PU5218|MYDITA</t>
  </si>
  <si>
    <t>MIXUE PLAMPANG</t>
  </si>
  <si>
    <t>ODP-SBW-FAV/89</t>
  </si>
  <si>
    <t>WO060711515</t>
  </si>
  <si>
    <t>|MN01595|MYIA-087470767723/POI/ARFI/085205255810/arfiadianna2@gmail.com</t>
  </si>
  <si>
    <t>2026-08-01 13:00:00 | M Janji : (01/08/2026)  jam Pasang : 09:00  Note : hubungi pelanggan jika ingin kelokasi</t>
  </si>
  <si>
    <t>sd negri 1 karangklesem</t>
  </si>
  <si>
    <t>ODP-PWT-FAL/004 FAL/D01/004.01</t>
  </si>
  <si>
    <t>WO060900380</t>
  </si>
  <si>
    <t>|MN02742|MYIA-037073417638/POI/arisa rahmawati romadlon/082227022522/risa.zaenudin30@gmail.com</t>
  </si>
  <si>
    <t>2026-08-05 13:00:00 | Tanggal pemasangan : 05 AGUSTUS 2026 Jam pemasangan : pagi/siang Info Tambahan : Hubungi pelanggan dulu sebelum ke lokasi terima kasih</t>
  </si>
  <si>
    <t>DIRGAPURA PUTRA MANDIRI</t>
  </si>
  <si>
    <t>ODP-SMA-FN/19</t>
  </si>
  <si>
    <t>WO060768619</t>
  </si>
  <si>
    <t>|MN02745|MYIA-006844395185/POI/Ida Bagus Wahyu Wedanta/081238719387/iva.n.g.fa.h.mi.fauzi96@gmail.com</t>
  </si>
  <si>
    <t xml:space="preserve">2026-08-02 08:00:00 | Jam pemasangan : 12.00  Info Tambahan : Hubungi pelanggan dulu sebelum ke lokasi  terimakasih </t>
  </si>
  <si>
    <t>KARDIKA KRESNA</t>
  </si>
  <si>
    <t>ODP-NJK-FAC/24</t>
  </si>
  <si>
    <t>WO060643408</t>
  </si>
  <si>
    <t>|MN02309|MYIA-097968776700/POI/ROBET KAUNANG/08139245757/groupkardikakresna@gmail.com</t>
  </si>
  <si>
    <t>WARUNG BU SARI</t>
  </si>
  <si>
    <t>ODP-DPT-FG/07 FG/D01/07.01</t>
  </si>
  <si>
    <t>WO061102013</t>
  </si>
  <si>
    <t>|MN02703|MYIA-013624398936/POI/Astuti/085890510304/astutitokomlg2@gmail.com</t>
  </si>
  <si>
    <t>R Lab SD Sedati gede 2</t>
  </si>
  <si>
    <t>ODP-TPO-FDL/12 FDL/D02/12.01</t>
  </si>
  <si>
    <t>WO060959442</t>
  </si>
  <si>
    <t>|MN00442|MYIA-026707648616/POI/Heru/081252275235/sdnsedatigede2@gmail.com</t>
  </si>
  <si>
    <t xml:space="preserve">2026-08-06 08:00:00 | Jam pemasangan : 12.00 Info Tambahan : Hubungi pelanggan dulu sebelum ke lokasi terimakasih </t>
  </si>
  <si>
    <t>PEMERINTAH DESA DATAR</t>
  </si>
  <si>
    <t>ODP-PWT-FBJ/050 FBJ/D01/050.01</t>
  </si>
  <si>
    <t>WO060797962</t>
  </si>
  <si>
    <t>|MC00213|MYIA-039525677243/POI/LILI PURWANI/081326586775/lilypurwani@gmail.com</t>
  </si>
  <si>
    <t xml:space="preserve">2026-08-04 13:00:00 | Tanggal pemasangan: 04/08/2026 Jam pemasangan : pagi / siang Info Tambahan : Hubungi pelanggan dulu sebelum ke lokasi. terima kasih </t>
  </si>
  <si>
    <t>ODP-NGR-FN/11</t>
  </si>
  <si>
    <t>WO060851877</t>
  </si>
  <si>
    <t>2026-07-29 13:00:00|Nama Pic : BP YUSUF  No Hp Pic : 081333336960  Jam Pemasangan : 08:00 - 12.00  Tanggal Pemasangan : RABU 29 JULI 2026  Info Tambahan : Hubungi pelanggan sebelum datang ke lokasi|YU5156|MYDITA</t>
  </si>
  <si>
    <t>MTs Syiar Islam</t>
  </si>
  <si>
    <t>ODP-RGL-FAE/34</t>
  </si>
  <si>
    <t>WO060854399</t>
  </si>
  <si>
    <t>MD|MYDB-20260804264304|DN00001/MN01285|MTs Syiar Islam|082302325282</t>
  </si>
  <si>
    <t>2026-08-06 08:00:00 | Nama Pic : BP KHOIRUL No Hp Pic : 082302325282 Jam Pemasangan : 08:00 - 12.00 Tanggal Pemasangan : RABU 05 AGUSTUS 2026 Info Tambahan : Hubungi pelanggan sebelum datang ke lokasi, terima kasih.</t>
  </si>
  <si>
    <t>ODP-TUL-FAH/12 FAH/D02/12.01</t>
  </si>
  <si>
    <t>WO060759125</t>
  </si>
  <si>
    <t>2026-08-04 08:00:00 | Tanggal Pemasangan : 04 Agustus 2026 Jam Pemasangan : 08:00 13:00 Info Tambahan : Hubungi pelanggan dulu sebelum ke lokasi terimakasih</t>
  </si>
  <si>
    <t>Follow Up Revoke Completed, New Order ID : SC1002510249</t>
  </si>
  <si>
    <t>PT BRAMASTRA BAKTI SOLUSINDO UR APOTEK PRO WONOSOBO</t>
  </si>
  <si>
    <t>WO060831723</t>
  </si>
  <si>
    <t>|MN00542|MYIA-048065138011/POI/HUSEIN/089672423536/bramastrajakarta1@gmail.com</t>
  </si>
  <si>
    <t>2026-08-04 15:00:00 | Nama PIC : PT BRAMASTRA BAKTI SOLUSINDO UR APOTEK PRO WONOSOBO No HP : 089672423536 Alt :  M Janji : 04/08/2026 Jam Pasang : 08.00 - 13:00  NoteÃ‚Â :  hubungi terlebih dahulu sebelum kelokasi</t>
  </si>
  <si>
    <t>PT MITRA KONJAC INDONESIA</t>
  </si>
  <si>
    <t>ODP-MNZ-FS/81 FS/D11/81.01</t>
  </si>
  <si>
    <t>WO060704777</t>
  </si>
  <si>
    <t>MD|MYDB-20260801264139|DN00001/MN00285|PT MITRA KONJAC INDONESIA|082257936572</t>
  </si>
  <si>
    <t>2026-08-03 08:00:00 | M Janji : 3 agustus 2026 jam Pasang : pagi  Note : hubungi pelanggan jika ingin kelokasi</t>
  </si>
  <si>
    <t>THE LAKEBOX</t>
  </si>
  <si>
    <t>ODP-RKT-FBF/53</t>
  </si>
  <si>
    <t>WO060990962</t>
  </si>
  <si>
    <t>2026-08-05 08:00:00|SMPN 39 surabaya|SYSTEM|MYDITA</t>
  </si>
  <si>
    <t>ERABLUE RAYA KERTEK</t>
  </si>
  <si>
    <t>ODP-WOS-FAA/066 FAA/D05/066.01</t>
  </si>
  <si>
    <t>WO060962108</t>
  </si>
  <si>
    <t>|MN00439|MYIA-060556744229/POI/CHAIDAR SYURYO SAMUDRO/081249549394/billlingnext1@hotmail.com</t>
  </si>
  <si>
    <t>2026-08-06 13:00:00 | Waktu pemasnagan : 06 Agustus 2026 Jam pemasangan : 08.00 - 12.00 Mohon hubungi pelanggan sebelum ke lokasi  Terima kasih</t>
  </si>
  <si>
    <t>SPBU 54.632.06</t>
  </si>
  <si>
    <t>ODP-NWI-FH/22</t>
  </si>
  <si>
    <t>WO060915653</t>
  </si>
  <si>
    <t>|MN00265|MYIA-095293950974/POI/ARIF PAMBUDI HARTA/085335047086/spbu5463206watualang@gmail.com</t>
  </si>
  <si>
    <t xml:space="preserve">2026-08-05 13:00:00 | Nama PIC : bapak Deni No HP : 085186656661 No Alternatif : - M Janji : 05/08/2026 Jam Pasang : Pagi NoteÃ‚Â :  Hubungi terlebih dahulu sebelum ke lokasi  </t>
  </si>
  <si>
    <t>LABKOM SMP MUHAMMADIYAH 2 KEBUMEN</t>
  </si>
  <si>
    <t>ODP-KBM-FAC/10 FAC/D01/02.10</t>
  </si>
  <si>
    <t>WO060923084</t>
  </si>
  <si>
    <t>|MC80224|MYIA-052922483486/POI/FACHTURHADI PRASANU/089619944349/fachturprasanu@gmail.com</t>
  </si>
  <si>
    <t>2026-08-06 08:00:00 | Tanggal pemasangan : 05 AGUSTUS 2026 Jam pemasangan : pagi/siang Info Tambahan : Hubungi pelanggan dulu sebelum ke lokasi terima kasih</t>
  </si>
  <si>
    <t>RUMAH SUNAT PANDAWA</t>
  </si>
  <si>
    <t>ODP-NDL-FG/19 FG/D03/19.01</t>
  </si>
  <si>
    <t>WO061116683</t>
  </si>
  <si>
    <t>|MC20057|MYIA-008667405560/POI/Heni Nurhayati/085353176385/rumahlukapandawa@gmail.com</t>
  </si>
  <si>
    <t xml:space="preserve">2026-08-08 08:00:00 | Jam pemasangan : 12.00 Info Tambahan : Hubungi pelanggan dulu sebelum ke lokasi terimakasih </t>
  </si>
  <si>
    <t>Sikembang Glamping</t>
  </si>
  <si>
    <t>AMRBS ; 402717 ; AMEX ; WIRA ; TREG3 ; MAGELANG ; 1S HSI BISNIS  300 Mbps ; Sony 082220777701; Sonicahyadi0806@gmail.com</t>
  </si>
  <si>
    <t>Gyoza Kitchen</t>
  </si>
  <si>
    <t>ODP-BDG-FB/29 FB/D04/29.01</t>
  </si>
  <si>
    <t>WO061089190</t>
  </si>
  <si>
    <t>MD|MYIB-008476048485|SYSTEM|GYOZA KITCHEN|087822761246</t>
  </si>
  <si>
    <t>2026-08-07 13:00:00 |  M Janji : (07/08/026) jam Pasang : 09:00 Note : hubungi pelanggan jika ingin kelokasi</t>
  </si>
  <si>
    <t>Kopi Kampoeng</t>
  </si>
  <si>
    <t>ODP-PKS-FQ/61 FQ/D06/61.01</t>
  </si>
  <si>
    <t>WO061058232</t>
  </si>
  <si>
    <t>|MN00814|MYIA-037665130340/POI/Aditya Prayoga/0881026044796/adityapecesprayoga@gmail.com</t>
  </si>
  <si>
    <t>Ocean 2 (Athaya Resto)</t>
  </si>
  <si>
    <t>RBS HSI |Rian Puja Atmawikarsa | 406910 | TREG 3 |Ocean 2 (Athaya Resto) | 82236305911|81803680445| HSI BISNIS 50 MBPS</t>
  </si>
  <si>
    <t>ODP-KDL-FS/009</t>
  </si>
  <si>
    <t>WO060726511</t>
  </si>
  <si>
    <t>|MN02184|MYIA-089361482128/POI/NUR HADI/085226240396/nurhadi270577@gmail.com</t>
  </si>
  <si>
    <t xml:space="preserve">2026-08-03 13:00:00 | Nama PIC : Nur Hadi No HP : 085226240396 Alt :  M Janji : 03/08/2026 Jam Pasang : 08.00 - 13:00  NoteÃ‚Â :  hubungi terlebih dahulu sebelum kelokasi </t>
  </si>
  <si>
    <t>PT Neutron Baru Yogyakarta (DD Godean)</t>
  </si>
  <si>
    <t>ODP-GOD-FAA/135 FAA/D06/135.01</t>
  </si>
  <si>
    <t>WO060672336</t>
  </si>
  <si>
    <t>|MB00449|MYIA-008492384480/POI/bapak/08112865989/itheadofficegny@gmail.com</t>
  </si>
  <si>
    <t>2026-08-03 15:00:00 | Nama PIC : Niken  No HP : 08112865989 Alt :  M Janji : 02/08/2026 NoteÃ‚Â :  hubungi terlebih dahulu sebelum kelokasi</t>
  </si>
  <si>
    <t>HSI Bisnis Bundling Phone Promo 2026 PSB 70% - Free 800 Menit Promo - 75 Mbps</t>
  </si>
  <si>
    <t>PT CENTRAL MOTOR SANDY SAKTI</t>
  </si>
  <si>
    <t>ODP-KRT-FW/041</t>
  </si>
  <si>
    <t>AMRBS;960218/Candra Evita Tryariestya/TREG4SOLO/RISKI AGUNG SAPUTRO/085792955580/centralsakti.adm@gmail.com/PSB HSI BISNIS WINBACK 1.0 75MBPS ABODEMEN 472.500</t>
  </si>
  <si>
    <t>KOST MBAH PRAPTO</t>
  </si>
  <si>
    <t>ODP-BTL-FBD/073 FBD/D01/073.01</t>
  </si>
  <si>
    <t>WO061083399</t>
  </si>
  <si>
    <t>|MC80066|MYIA-001225822506/POI/SUMIRAH/089507899056/sumirah.xiaomi17@gmail.com</t>
  </si>
  <si>
    <t>2026-08-07 15:00:00 | Waktu pemasnagan : 07 agustus 2026 Jam pemasangan : 08.00 - 12.00 Mohon hubungi pelanggan sebelum ke lokasi  Terima kasih</t>
  </si>
  <si>
    <t>RSC widodo</t>
  </si>
  <si>
    <t>ODP-UNR-FEB/001</t>
  </si>
  <si>
    <t>WO061079852</t>
  </si>
  <si>
    <t>MD|MYDB-20260805264486|DN00001/MN00663|RSC widodo|0895637400193</t>
  </si>
  <si>
    <t xml:space="preserve">2026-08-08 08:00:00 | Nama PIC : Bapak ananda No HP : 0895637400193 No Alternatif : - M Janji : 08/08/2026 Jam Pasang : Pagi NoteÃ‚Â :  Hubungi terlebih dahulu sebelum ke lokasi </t>
  </si>
  <si>
    <t>APOTEK LUK ULO 6 AMBAL</t>
  </si>
  <si>
    <t>ODP-KTW-FAF/020</t>
  </si>
  <si>
    <t>WO060991641</t>
  </si>
  <si>
    <t>|MN00909|MYIA-087257607160/POI/anggun/085759142196/apoteklukuloambal@gmail.com</t>
  </si>
  <si>
    <t>2026-08-07 13:00:00 | Nama Pic : IBU ANGGUN No Hp Pic : 085759142196 Jam Pemasangan : 08:00 - 12.00 Tanggal Pemasangan : KAMIS 06 AGUSTUS 2026 Info Tambahan : Hubungi pelanggan sebelum datang ke lokasi, terima kasih.</t>
  </si>
  <si>
    <t>SPBU 54.634.20</t>
  </si>
  <si>
    <t>ODP-SMO-FB/29</t>
  </si>
  <si>
    <t>WO061046085</t>
  </si>
  <si>
    <t>|MC20162|/HERI KISWANTO/085735256930/spbu5463420_bangunrejoponorogo@yahoo.co.id</t>
  </si>
  <si>
    <t>2026-08-07 08:00:00|Nama Pic : bp HERI KISWANTO No Hp Pic : 085735256930 No alt : - Jam Pemasangan : pagi  Tanggal Pemasangan : 7 Agustus 2026|40981182|MYDITA</t>
  </si>
  <si>
    <t>Toko Jalil MS</t>
  </si>
  <si>
    <t>ODP-DMP-FAD/62</t>
  </si>
  <si>
    <t>WO060804141</t>
  </si>
  <si>
    <t>2026-08-02 08:00:00|Nama PIC : Bp Jalil  No Hp : 085339099066  No Alt : -  Tgl Pemasangan : 02 Agustus 2026  Interval : PAGI SIANG  Note : Hubungi pelanggan terlebih dahulu|40951378|MYDITA</t>
  </si>
  <si>
    <t>Kos Gareng</t>
  </si>
  <si>
    <t>ODP-BWE-FD/015</t>
  </si>
  <si>
    <t>WO061061982</t>
  </si>
  <si>
    <t>MD|MYDB-20260803264287|DC50007/MC50033|Kos Gareng|0895366788883</t>
  </si>
  <si>
    <t>2026-08-05 08:00:00 | M Janji : 05/08/2026  Jam Pasang : 08.00  NoteÃ‚Â :  hubungi terlebih dahulu sebelum ke lokasi, terima kasih.</t>
  </si>
  <si>
    <t>SPBU 44.502.22 SEMARANG</t>
  </si>
  <si>
    <t>ODP-SMC-FF/085</t>
  </si>
  <si>
    <t>WO060869691</t>
  </si>
  <si>
    <t>|MN02184|MYIA-022512401970/POI/ABDUL BASIR /081901080037/spbu4450222@gmail.com</t>
  </si>
  <si>
    <t xml:space="preserve">2026-08-02 13:00:00 | Jam pemasangan : 12.00  Info Tambahan : Hubungi pelanggan dulu sebelum ke lokasi  terimakasih   </t>
  </si>
  <si>
    <t>ODP-GLD-FBC/059</t>
  </si>
  <si>
    <t>WO060824630</t>
  </si>
  <si>
    <t xml:space="preserve">2026-07-22 15:00:00 | Jam pemasangan : 12.00  Info Tambahan : Hubungi pelanggan dulu sebelum ke lokasi  terimakasih   </t>
  </si>
  <si>
    <t>ODP-OMB-FAA/03</t>
  </si>
  <si>
    <t>BMB CELL</t>
  </si>
  <si>
    <t>ODP-DMA-FDA/019</t>
  </si>
  <si>
    <t>WO060820759</t>
  </si>
  <si>
    <t>|MC60105|MYIA-047028032765/POI/MOKHAMAD YASIN/082322669796/novitahima.nh@gmail.com</t>
  </si>
  <si>
    <t>2026-08-02 08:00:00 | Nama PIC : bapak yasin  No HP :  082322669796  Alt :   M Janji : (MINGGU/2/AGUSTUS/2026)  jam Pasang : 09:00  Note : hubungi pelanggan jika ingin kelokasi</t>
  </si>
  <si>
    <t>Aeny Beauty Store</t>
  </si>
  <si>
    <t>WO061069947</t>
  </si>
  <si>
    <t>|MN02816|MYIA-080509119971/POI/Nur Aeny Rahmawati/085601427875/nuraenyrahmawati@gmail.com</t>
  </si>
  <si>
    <t>2026-08-13 08:00:00 | Nama PIC : bapak fadlan No HP : 085601427875 Alt :  M Janji : (JUMAT/7/AGUSTUS/2026) jam Pasang : 09:00 Note : hubungi pelanggan jika ingin kelokasi</t>
  </si>
  <si>
    <t>PT. ALDTECH PRASIDA ASTAMA</t>
  </si>
  <si>
    <t>ODP-PWS-FA/52</t>
  </si>
  <si>
    <t>|MN02580|/PT. ALDTECH PRASIDA ASTAMA /WINBACK 2.0 HSI B2B (1:1) 100MBPS 535RB PSB DISC 70%//Hrdapa2019@gmail.com /CITRA TRI ANDARINI/85733300816</t>
  </si>
  <si>
    <t>Aziz Olshop</t>
  </si>
  <si>
    <t>ODP-PBG-FAF/044</t>
  </si>
  <si>
    <t>WO060878048</t>
  </si>
  <si>
    <t>|MC20234|MYIA-094186859591/POI/Aziz Maulana/083872051658/azizmaul177@gmail.com</t>
  </si>
  <si>
    <t>2026-08-07 13:00:00 | Nama Pic : BP AZIZ No Hp Pic : 083872051658 Jam Pemasangan : 08:00 - 12.00 Tanggal Pemasangan : RABU 05 AGUSTUS 2026 Info Tambahan : Hubungi pelanggan sebelum datang ke lokasi, terima kasih.</t>
  </si>
  <si>
    <t>KOST BU NURRA</t>
  </si>
  <si>
    <t>ODP-KDI-FS/13 FS/D02/13.01</t>
  </si>
  <si>
    <t>WO060762060</t>
  </si>
  <si>
    <t>MD|MYDB-20260801264152|DN00001/MN01011|KOST BU NURRA|081359041118</t>
  </si>
  <si>
    <t>2026-08-04 08:00:00 | Nama Pic : bu nurrawati No Hp Pic : 081359041118 No alt : - Jam Pemasangan : pagi  Tanggal Pemasangan : 4 Agustus 2026</t>
  </si>
  <si>
    <t>ODP-KLJ-FCA/14</t>
  </si>
  <si>
    <t>WO061060052</t>
  </si>
  <si>
    <t>2026-08-05 08:00:00 | Nama Pic : bp SOFANDI  No Hp Pic : 081211377715  No alt : -  Jam Pemasangan : pagi   Tanggal Pemasangan : 5 Agustus 2026</t>
  </si>
  <si>
    <t>TOKO RODIYAH</t>
  </si>
  <si>
    <t>ODP-BLU-FB/176 FB/D07/176.01</t>
  </si>
  <si>
    <t>WO060993359</t>
  </si>
  <si>
    <t>MD|MYDB-20260805264410|DN00001/MN00377|TOKO RODIYAH|082339183213</t>
  </si>
  <si>
    <t>2026-08-06 13:00:00 | M Janji : (06/08/2026) jam Pasang pagi / siang  Note : hubungi pelanggan jika ingin kelokasi</t>
  </si>
  <si>
    <t>KOS ALPUKAT (CV RIDHO MAJU BAIMBAI)</t>
  </si>
  <si>
    <t>ODP-KEN-FGJ/040</t>
  </si>
  <si>
    <t>WO061062368</t>
  </si>
  <si>
    <t>|MC80228|/CV RIDHO MAJU BAIMBAI/Paket HSI Bisnis Promo HUT Telkom 1:1 50Mbps/MUHAMMAD RIDHO/085175240567/ridhoaza00@gmail.com</t>
  </si>
  <si>
    <t>2026-08-01 15:00:00|M Janji :  1 AGUSTUS 2026  Jam Pasang : Pagi / Siang  Note : hubungi pelanggan jika ingin kelokasi|40981182|MYDITA</t>
  </si>
  <si>
    <t>SAMUDERA WARNA INTERNASIONAL</t>
  </si>
  <si>
    <t>ODP-KRN-FAN/042</t>
  </si>
  <si>
    <t>WO060775172</t>
  </si>
  <si>
    <t>|MN02580|/SAMUDERA WARNA INTERNASIONAL/WINBACK 2.0 HSI B2B (1:1) 100MBPS 535RB PSB DISC 70%//steven.djajadi@hotmail.com/STEVEN ANDREW DJAJADI/82282284141</t>
  </si>
  <si>
    <t>2026-08-04 08:00:00|No Hp Pic : 082282284141 No alt : - Jam Pemasangan :  Tanggal Pemasangan : 04/08/2026 hub sebelum ke lokasi|40961370|MYDITA</t>
  </si>
  <si>
    <t>DAPUR NASI RINGGIT</t>
  </si>
  <si>
    <t>ODP-ASB-FE/111 FE/D11/111.01</t>
  </si>
  <si>
    <t>WO061101959</t>
  </si>
  <si>
    <t>|MN02617|MYIA-030228693126/POI/SUPRIYADI/085236365598/nasiringgitsapitahu@gmail.com</t>
  </si>
  <si>
    <t xml:space="preserve">2026-08-07 13:00:00 | Jam pemasangan : 12.00 Info Tambahan : Hubungi pelanggan dulu sebelum ke lokasi terimakasih </t>
  </si>
  <si>
    <t>WARKOP RF 1 BANJARSARI</t>
  </si>
  <si>
    <t>ODP-CRM-FT/04 FT/D01/04.01</t>
  </si>
  <si>
    <t>WO061047467</t>
  </si>
  <si>
    <t>MD|MYDB-20260804264313|DN00001/MN01273|WARKOP RF 1 BANJARSARI|082333597653</t>
  </si>
  <si>
    <t>2026-08-07 10:00:00 | Tanggal pemasangan: 6/08/2026 Jam pemasangan : pagi / siang Info Tambahan : Hubungi pelanggan dulu sebelum ke lokasi. terima kasih</t>
  </si>
  <si>
    <t>TOKO BU MUS</t>
  </si>
  <si>
    <t>ODP-MTR-FAU/36 FAU/D03/36.36</t>
  </si>
  <si>
    <t>WO060766032</t>
  </si>
  <si>
    <t>MD|MYDB-20260803264226|SC00001/MC00069|TOKO BU MUS|087840014561</t>
  </si>
  <si>
    <t xml:space="preserve">2026-08-05 13:00:00 | Tanggal pemasangan: 04/08/2026 Jam pemasangan : pagi / siang Info Tambahan : Hubungi pelanggan dulu sebelum ke lokasi. terima kasih </t>
  </si>
  <si>
    <t>ODP-WLR-FF/155</t>
  </si>
  <si>
    <t>AMRBS;403099;TREG4;MUHAMMAD MASTUR;081226139781;CP HENDRIK KURNISANDI;088985037014;PAKET 2S INET VOICE 50 MBPS (479.000);PT GLOBAL JET EXPRESS//GRINGSING LAMA;input by tito</t>
  </si>
  <si>
    <t>TOKO AL BAROKAH 6</t>
  </si>
  <si>
    <t>ODP-SPG-FS/62</t>
  </si>
  <si>
    <t>WO061094925</t>
  </si>
  <si>
    <t>|MN02600|TOKO AL BAROKAH 6/SATUMAN/+6287750023016/rifashooting@gmail.com/HSI Bisnis Promo Spesial Hari Kartini (1:1) 50 Mbps (Rp 355.000) PSB Rp 150.000</t>
  </si>
  <si>
    <t>2026-08-05 08:00:00|M Janji : 5 agustus 2026  jam Pasang : pagi   Note : hubungi pelanggan jika ingin kelokasi  |MU1366|MYDITA</t>
  </si>
  <si>
    <t>JASA INSTALASI LISTRIK</t>
  </si>
  <si>
    <t>ODP-MTR-FDP/133 FDP/D05/133.01</t>
  </si>
  <si>
    <t>WO060987027</t>
  </si>
  <si>
    <t>|MC40316|MYIA-057384613979/POI/MUHAMMAD ABI ILHAM/087750862830/akelektrik723@gmail.com</t>
  </si>
  <si>
    <t>SPBU 4459301</t>
  </si>
  <si>
    <t>ODP-KUD-FAJ/137</t>
  </si>
  <si>
    <t>WO061098965</t>
  </si>
  <si>
    <t>|MC60142|MYIA-028825305017/POI/DERA BAHTIAR WIDIYANTO /08562685148/spbu_modern@yahoo.com</t>
  </si>
  <si>
    <t>2026-08-05 13:00:00 | M Janji : (05/08/2026)  jam Pasang : 09:00  Note : hubungi pelanggan jika ingin kelokasi</t>
  </si>
  <si>
    <t>Mess Wahyu Redjo Joglo</t>
  </si>
  <si>
    <t>ODP-SLO-FP/035</t>
  </si>
  <si>
    <t>WO060763170</t>
  </si>
  <si>
    <t>|MN01401|MYIA-012286464671/POI/Sani/081513999957/eslilin8788@gmail.com</t>
  </si>
  <si>
    <t>UNCONTACTED : Line Busy HANIF NUROHMAN 40981182|MYDITA</t>
  </si>
  <si>
    <t>CBM PLAFON PVC WONOSOBO</t>
  </si>
  <si>
    <t>ODP-WOS-FAQ/156 FAQ/D01/156.01</t>
  </si>
  <si>
    <t>WO060983745</t>
  </si>
  <si>
    <t>|MN02495|MYIA-014108436734/POI/AKHMAD MUKTAFI/08998312857/music.wonosobo@gmail.com</t>
  </si>
  <si>
    <t xml:space="preserve">2026-08-06 13:00:00 | Nama PIC : Bapak Ahmad No HP : 08998312857 No Alternatif : M Janji : 06/08/2026 Jam Pasang : Pagi NoteÃ‚Â :  Hubungi terlebih dahulu sebelum ke lokasi </t>
  </si>
  <si>
    <t>SMP MUHAMMADIYAH 2 BALONGPANGGANG Ruang Guru</t>
  </si>
  <si>
    <t>ODP-BPG-FB/09</t>
  </si>
  <si>
    <t>WO060797110</t>
  </si>
  <si>
    <t>MD|MYDB-20260729263896|DN00001/MN01273|SMP MUHAMMADIYAH 2 BALONGPANGGANG Ruang Guru|0085101543633</t>
  </si>
  <si>
    <t>2026-08-02 13:00:00 | Tanggal pemasangan: 01/08/2026  Jam pemasangan : pagi / siang  Info Tambahan : Hubungi pelanggan dulu sebelum ke lokasi  terima kasih</t>
  </si>
  <si>
    <t>PT Tristar Logistik Transindo</t>
  </si>
  <si>
    <t>ODP-RKT-FCG/03</t>
  </si>
  <si>
    <t>WO060925727</t>
  </si>
  <si>
    <t>|MN00843|MYIA-009802619742/POI/Hari Budi Mulyana/085759589579/haribudi.mulyana@tristartransindo.com</t>
  </si>
  <si>
    <t>2026-08-05 08:00:00 | M Janji : (05/08/2026)  jam Pasang : 09:00  Note : hubungi pelanggan jika ingin kelokasi</t>
  </si>
  <si>
    <t>SALIS OLSHOP</t>
  </si>
  <si>
    <t>ODP-TRE-FZ/51 FZ/D04/51.01</t>
  </si>
  <si>
    <t>WO060755029</t>
  </si>
  <si>
    <t>|MN02702|MYIA-067761340039/POI/SALIS FARIHA RAMADHANI/087896578557/ooke64707@gmail.com</t>
  </si>
  <si>
    <t xml:space="preserve">2026-08-04 08:00:00 | Nama PIC: bp rudi  Notel: 087896578557 Alt: -  Tanggal: 4/8/2026 Jam Pasang: Pagi Note: Hubungi sebelum ke lokasi, terimakasih. </t>
  </si>
  <si>
    <t>MESS FORMUSA BAG</t>
  </si>
  <si>
    <t>ODP-GBU-FB/112</t>
  </si>
  <si>
    <t>WO061075506</t>
  </si>
  <si>
    <t>|MN01996|MYIA-023256355286/POI/Nisa Firdausi Riski/081228257499/nisafriski@gmail.com</t>
  </si>
  <si>
    <t>2026-08-05 13:00:00 | Nama PIC: bu nisa  Notel: 081228257499  Alt: -   Tanggal: 5/8/2026  Jam Pasang: Siang  Note: Hubungi sebelum ke lokasi, terimakasih.</t>
  </si>
  <si>
    <t>SMA N 1 TALUN</t>
  </si>
  <si>
    <t>ODP-KDW-FT/003</t>
  </si>
  <si>
    <t>WO060971637</t>
  </si>
  <si>
    <t>|MN02342|MYIA-025641841938/POI/Shaeful Bahri/085741899914/saifmerzii@gmail.com</t>
  </si>
  <si>
    <t>2026-08-06 08:00:00 | M Janji : (06/08/2026) jam Pasang pagi / siang  Note : hubungi pelanggan jika ingin kelokasi</t>
  </si>
  <si>
    <t>SPBU TANGKEL</t>
  </si>
  <si>
    <t>ODP-BKL-FAZ/16</t>
  </si>
  <si>
    <t>WO060798826</t>
  </si>
  <si>
    <t>|MN02600|/SPBU TANGKEL/H.ABDURRAHMAN SOLEH/0811330651/spbu5469111@yahoo.com/HSI Bisnis Promo HUT Telkom (1:1) 50 Mbps (Rp 355.000) PSB Rp 150.000/</t>
  </si>
  <si>
    <t>2026-08-04 13:00:00|Tanggal pemasangan : 04 agustus 2026 Jam pemasangan : 08.00 - 12.00 Info Tambahan : Hubungi pelanggan dulu sebelum ke lokasi terimakasih |40981182|MYDITA</t>
  </si>
  <si>
    <t>Follow Up Revoke Completed, New Order ID : SC1002512605</t>
  </si>
  <si>
    <t>PT. MUDJI GANGSAR JAYA</t>
  </si>
  <si>
    <t>ODP-NGU-FD/47 FD/D07/47.01</t>
  </si>
  <si>
    <t>WO060998610</t>
  </si>
  <si>
    <t>|MN00418|MYIA-039129223992/POI/EKO SUTRIONO/085334196816/mgj_spbu@yahoo.com</t>
  </si>
  <si>
    <t>TOKO E EN</t>
  </si>
  <si>
    <t>ODP-YSN-FA/55</t>
  </si>
  <si>
    <t>WO060723759</t>
  </si>
  <si>
    <t>MD|MYDB-20260802264194|DC30008/MC30147|TOKO E EN|087701957904</t>
  </si>
  <si>
    <t>2026-08-03 13:00:00 | Nama Pic : BP YUSUF No Hp Pic : 087701957904 Jam Pemasangan : 08:00 - 12.00 Tanggal Pemasangan : SENIN 03 AGUSTUS 2026 Info Tambahan : Hubungi pelanggan sebelum datang ke lokasi, terima kasih.</t>
  </si>
  <si>
    <t>SPBU 4459507</t>
  </si>
  <si>
    <t>ODP-DMA-FM/021 FM/D06/021.01</t>
  </si>
  <si>
    <t>WO060954616</t>
  </si>
  <si>
    <t>|MC60142|MYIA-025253220391/POI/DERA BAHTIAR WIDIYANTO /08562685148/spbu_modern@yahoo.com</t>
  </si>
  <si>
    <t>ODP-MMN-FM/04</t>
  </si>
  <si>
    <t>WO060962620</t>
  </si>
  <si>
    <t>2026-08-04 13:00:00|Nama Pic : bp riswan   No Hp Pic : 081264646699  No alt : -  Jam Pemasangan : pagi   Tanggal Pemasangan : 4 Agustus 2026|40981182|MYDITA</t>
  </si>
  <si>
    <t>PT. PENTA VALENT</t>
  </si>
  <si>
    <t>ODP-KBM-FAN/011</t>
  </si>
  <si>
    <t>WO061055780</t>
  </si>
  <si>
    <t>MB00153/Edward P Sipahutar/081220000657/it02@ptpv.co.id/AM 406821 NADYA GWYNNI PANKRASIUS KIOLOL/08135482544</t>
  </si>
  <si>
    <t>2026-08-07 13:00:00|Nama PIC : BAPAK EDWARD No HP : 081316456575 Alt :  M Janji : (JUMAT/7/AGUSTUS/2026) jam Pasang : 09:00 Note : hubungi pelanggan jika ingin kelokasi|40961370|MYDITA</t>
  </si>
  <si>
    <t>CV INTI ALAM NUSANTARA</t>
  </si>
  <si>
    <t>ODP-NDL-FE/66 FE/D01/66.01</t>
  </si>
  <si>
    <t>WO061085820</t>
  </si>
  <si>
    <t>|MN00418|MYIA-038711687664/POI/EKO SUTRIONO/081456125865/spbukdr5464118@gmail.com</t>
  </si>
  <si>
    <t>2026-08-07 13:00:00 | Nama Pic : bp Fiko No Hp Pic : 081456125865 No alt : - Jam Pemasangan : siang  Tanggal Pemasangan : 7 Agustus 2026</t>
  </si>
  <si>
    <t>LOS INC</t>
  </si>
  <si>
    <t>ODP-WOS-FAC/028</t>
  </si>
  <si>
    <t>WO060707841</t>
  </si>
  <si>
    <t>|MN00439|MYIA-022477184330/POI/MEIGI HERYANTO/081225927001/meigiheriyanto@gmail.com</t>
  </si>
  <si>
    <t xml:space="preserve">2026-08-03 13:00:00 | Nama PIC : IGI No HP : 081225927001 Alt : 081529262827 M Janji : 03/08/2026 Jam Pasang : 08.00 - 13:00  NoteÃ‚Â :  hubungi terlebih dahulu sebelum kelokasi </t>
  </si>
  <si>
    <t>PUSTU PAJARAN</t>
  </si>
  <si>
    <t>ODP-BNL-FAL/14</t>
  </si>
  <si>
    <t>WO061016923</t>
  </si>
  <si>
    <t>|MN02680|/PUSTU PAJARAN/WINBACK 2.0 HSI B2B (1:1) 50MBPS 355RB PSB DISC 70%//uptdkes.rembang@gmail.com/I WAYAN SUARKA/85655077680</t>
  </si>
  <si>
    <t>SMP PLUS SABILUR ROSYAD</t>
  </si>
  <si>
    <t>ODP-SDA-FHM/26</t>
  </si>
  <si>
    <t>|MN02627|/SMP PLUS SABILUR ROSYAD/WINBACK 2.0 HSI B2B (1:1) 75MBPS 415RB PSB DISC 70%/-/sabilurrosyad22@yahoo.com/ALI MASUM/85731104611</t>
  </si>
  <si>
    <t>WO060832619</t>
  </si>
  <si>
    <t>|MC10009|/The Bloom Garden - Gazebo/ PIC Komang Angga Antika/082245325931/Infothebloomsbali@gmail.com</t>
  </si>
  <si>
    <t>2026-08-04 15:00:00| M Janji : (04/08/2026) jam Pasang : 09:00 Note : hubungi pelanggan jika ingin kelokasi|40010577|MYDITA</t>
  </si>
  <si>
    <t>WO060778605</t>
  </si>
  <si>
    <t>2026-07-31 09:00:00|Nama PIC:  bu uswa   No HP: 085642919113  Alt:  Tanggal: 31/7/2026  Jam Pasang: Pagi   Note: Hubungi sebelum ke lokasi, terimakasih.|RI2334|MYDITA</t>
  </si>
  <si>
    <t>FIFA JAYA LEATHER</t>
  </si>
  <si>
    <t>ODP-TUN-FN/04</t>
  </si>
  <si>
    <t>|MN02332|/FIFA JAYA LEATHER/WINBACK 2.0 HSI B2B (1:1) 50MBPS 355RB PSB DISC 70%//fifajayaleather07@gmail.com/SUNDARI/85745519001</t>
  </si>
  <si>
    <t>PT ARDJUNA PUTERA KERETEK</t>
  </si>
  <si>
    <t>ODP-WLR-FH/048</t>
  </si>
  <si>
    <t>WO060898952</t>
  </si>
  <si>
    <t>AMRBS;400664;AMEX;ASANDHYASARI;RBS-3;SURAMADU;PT ARDJUNA PUTERA KERETEK;HSI Basic + Phone 800 Menit (1:2) 50 Mbps (Rp 427.000) PSB Rp 150.000;Cp. Edward 089676104600 -</t>
  </si>
  <si>
    <t>2026-08-05 13:00:00|Tanggal pemasangan : 05 agustus 2026 Jam pemasangan : 08.00 - 12.00 Info Tambahan : Hubungi pelanggan dulu sebelum ke lokasi terimakasih|40010577|MYDITA</t>
  </si>
  <si>
    <t>Follow Up Revoke Completed, New Order ID : SC1002511190</t>
  </si>
  <si>
    <t>SMA ISLAM Malang</t>
  </si>
  <si>
    <t>ODP-MLG-FEP/53 FEP/D05/53.01</t>
  </si>
  <si>
    <t>WO061034264</t>
  </si>
  <si>
    <t>MD|MYDB-20260805264489|SC20017/MC20200|SMA ISLAM Malang|081334713449</t>
  </si>
  <si>
    <t>2026-08-07 08:00:00 | Nama Pic : RUSMAN No Hp Pic : 81334713449 No alt : - Jam Pemasangan : pagi  Tanggal Pemasangan : 7 Agustus 2026</t>
  </si>
  <si>
    <t>1P VOICE</t>
  </si>
  <si>
    <t>RS INDRIATI SOLOBARU</t>
  </si>
  <si>
    <t>ODP-SLO-FK/067</t>
  </si>
  <si>
    <t>WO061115702</t>
  </si>
  <si>
    <t>AMRBS;960218/Candra Evita Tryariestya/TREG4SOLO/Johanes Adinda Chrisanta/085647023363/edp.rsindriati@gmail.com/PSB TLP ONLY ABODEMEN 48.100, JANGAN DIREVOKE KARENA PAKAI NO CANTIK</t>
  </si>
  <si>
    <t>2026-08-07 15:00:00|Jam pemasangan : 12.00 Info Tambahan : Hubungi pelanggan dulu sebelum ke lokasi terimakasih |40951378|MYDITA</t>
  </si>
  <si>
    <t>- IPPBX4_IPADD_1154;Biaya PSB Layanan IP PBX ~ IPADD(IPPBX4)[500000]  - BWY DL;BWY DL ~ Saluran Dua Arah(BothWay)[0]  - E23057;E23057 ~ ES23 - Paket HSI Bisnis Basic Phone (PHONE)[0]  - E23057~null~44873;E23057||11||Abodemen 0[0]  - E23057~null~E23057_IN8</t>
  </si>
  <si>
    <t>KOS KINGKONG</t>
  </si>
  <si>
    <t>ODP-LBO-FF/57</t>
  </si>
  <si>
    <t>|IBCARE-PI|MC40287|081337809205|nabaslantar5@gmail.com|-8.4968945,119.8996654</t>
  </si>
  <si>
    <t>WO060962956</t>
  </si>
  <si>
    <t>MD|MYDB-20260804264323|DN00001/MN02309|KEDAI SULTAN|082121210958</t>
  </si>
  <si>
    <t>SMP HANGTUAH 2 SBY</t>
  </si>
  <si>
    <t>ODP-KRP-FBN/09 FBN/D02/09.01</t>
  </si>
  <si>
    <t>WO061062509</t>
  </si>
  <si>
    <t>MD|MYDB-20260805264439|DN00001/MN02093|SMP HANGTUAH 2 SBY|082245534563</t>
  </si>
  <si>
    <t>2026-08-08 15:00:00 | Tanggal pemasangan: 6/08/2026 Jam pemasangan : pagi / siang Info Tambahan : Hubungi pelanggan dulu sebelum ke lokasi. terima kasih</t>
  </si>
  <si>
    <t>NYONYA KAYA</t>
  </si>
  <si>
    <t>ODP-MOJ-FK/16</t>
  </si>
  <si>
    <t>WO060720306</t>
  </si>
  <si>
    <t>|MN02084|/NYONYA KAYA /WINBACK 2.0 HSI B2B (1:1) 100MBPS 535RB PSB DISC 70%//yuestohutama@gmail.com/YUESTO ILHAM PUTRA HUTAMA/82232255577</t>
  </si>
  <si>
    <t>2026-08-03 13:00:00|M Janji : (03/08/2026) jam Pasang : 09:00 Note : hubungi pelanggan jika ingin kelokasi|SO1317|MYDITA</t>
  </si>
  <si>
    <t>LPD Desa Adat Nyuh Kuning Ubud Gianyar</t>
  </si>
  <si>
    <t>ODP-UBU-FH/100</t>
  </si>
  <si>
    <t>WO060772425</t>
  </si>
  <si>
    <t>|MN02658|/PIC NI KETUT KARSI/088212228875/nyuhkuninglpd@gmail.com</t>
  </si>
  <si>
    <t>2026-08-04 08:00:00|M Janji : 04/08/2026 Jam Pasang : 08.00 NoteÃ‚Â :  hubungi terlebih dahulu sebelum ke lokasi, terima kasih.|40961370|MYDITA</t>
  </si>
  <si>
    <t>Follow Up Revoke Completed, New Order ID : SC1002513363</t>
  </si>
  <si>
    <t>PT Sejahtera Esa Dunia</t>
  </si>
  <si>
    <t>ODP-LKS-FAJ/35 FAJ/D05/35.02</t>
  </si>
  <si>
    <t>WO060854307</t>
  </si>
  <si>
    <t>|MN00086|MYIA-052545263190/POI/Riska Maulita/089523429605/ncsaindonesia@gmail.com</t>
  </si>
  <si>
    <t>KEJAR SETORAN SEMARANG</t>
  </si>
  <si>
    <t>ODP-SSL-FAU/019</t>
  </si>
  <si>
    <t>WO060818260</t>
  </si>
  <si>
    <t>|MN01513|MYIA-070783945561/POI/Bp Tyo/087774007256/masterkejarsetoran@gmail.com</t>
  </si>
  <si>
    <t>Sumber karunia anak Indonesia</t>
  </si>
  <si>
    <t>ODP-WGP-FR/15 FR/D02/15.01</t>
  </si>
  <si>
    <t>WO060780461</t>
  </si>
  <si>
    <t>|MN00122|MYIA-091437235739/POI/Yohanis Yanggu Yamar/082247542248/sukaindonesiaa@gmail.com</t>
  </si>
  <si>
    <t>2026-08-05 08:00:00 | Nama PIC : Audre No HP : 082247542248 Alt : 085811134054 M Janji : 04/08/2026 Jam Pasang : 08.00 - 13:00  NoteÃ‚Â :  hubungi terlebih dahulu sebelum kelokasi</t>
  </si>
  <si>
    <t>Alif&amp; 39;s Bakery Office Marketing</t>
  </si>
  <si>
    <t>ODP-KGD-FAP/097</t>
  </si>
  <si>
    <t>WO060877181</t>
  </si>
  <si>
    <t>AMRBS ; 920111 ; AM ; BINDA ANISSA ; TREG3 ; MAGELANG ;1S HSI BISNIS 50MB 1:1 ; Irwan Adi Saputra/085188140787/ageneraffair6@gmail.com</t>
  </si>
  <si>
    <t>2026-08-05 16:00:00|M Janji : (05/08/2026) jam Pasang pagi / siang  Note : hubungi pelanggan jika ingin kelokasi|40981182|MYDITA</t>
  </si>
  <si>
    <t>ERABLUE SURABAYA (CEPU)</t>
  </si>
  <si>
    <t>ODP-CEP-FE/010 FE/D03/010.01</t>
  </si>
  <si>
    <t>WO061062996</t>
  </si>
  <si>
    <t>|MN02587|MYIA-086983113350/POI/HASBIBINTARO SHIDDIQ/081249549394/nextperdanaone@gmail.com</t>
  </si>
  <si>
    <t>2026-08-07 08:00:00 | Nama PIC : bapak hasbi No HP : 081249549394 Alt :  M Janji : (JUMAT/7/AGUSTUS/2026) jam Pasang : 09:00 Note : hubungi pelanggan jika ingin kelokasi</t>
  </si>
  <si>
    <t>ODP-IJK-FLV/18</t>
  </si>
  <si>
    <t>WO060884918</t>
  </si>
  <si>
    <t>|MN01715|MYIA-018902417796/POI/M. IRGI MUNGGARAN /081119807105/pusatemasirgi@gmail.com</t>
  </si>
  <si>
    <t>2026-08-05 11:00:00 |  M Janji : (5 AGUSTUS 2026) jam Pasang : siang Note : hubungi pelanggan jika ingin kelokasi</t>
  </si>
  <si>
    <t>ODP-TUL-FAL/67 FAL/D03/67.01</t>
  </si>
  <si>
    <t>WO060782530</t>
  </si>
  <si>
    <t>MD|MYDB-20260803264243|DC20015/MC20183|PT. PUTRA SURYA MANDIRI SEJAHTERA|081227646666</t>
  </si>
  <si>
    <t xml:space="preserve">2026-08-04 13:00:00 | JAM : 08:00 TGL : 4 AGUSTUS  2026 CATATAN : HUBUNGI PELANGGAN SEBELUM BERKUNJUNG UNTUK PEMASANGAN </t>
  </si>
  <si>
    <t>PT. WINOD RITEL INDONESIA ,</t>
  </si>
  <si>
    <t>ODP-KLM-FBY/66 FBY/D01/66.01</t>
  </si>
  <si>
    <t>WO060626837</t>
  </si>
  <si>
    <t>|MN02229|MYIA-050789311209/POI/CHRISTIAN DWI PRATIKNO/085179902303/winoddenpasar@gmail.com</t>
  </si>
  <si>
    <t>2026-08-02 08:00:00 | M Janji : (02/08/2026) jam Pasang : 09:00 Note : hubungi pelanggan jika ingin kelokasi</t>
  </si>
  <si>
    <t>Bengkel Saepudin</t>
  </si>
  <si>
    <t>ODP-PYA-FAQ/64 FAQ/D05/64.01</t>
  </si>
  <si>
    <t>WO060800484</t>
  </si>
  <si>
    <t>MD|MYDB-20260803264264|SC00001/MC00046|Bengkel Saepudin|081917360777</t>
  </si>
  <si>
    <t>2026-08-04 13:00:00 | Nama : BP SAEPUDIN  No Hp : 081917360777 No Alt :  Tgl Pemasangan : 04 Agustus 2026 Interval : PAGI  Note : Hubungi pelanggan terlebih dahulu</t>
  </si>
  <si>
    <t>SPBU 54.631.07</t>
  </si>
  <si>
    <t>ODP-MNZ-FAX/37</t>
  </si>
  <si>
    <t>WO061056718</t>
  </si>
  <si>
    <t>|MN00265|MYIA-078552717032/POI/ROBBY PERMANA PUTRA/089619618698/spbu_5463107_madiun@yahoo.com</t>
  </si>
  <si>
    <t xml:space="preserve">2026-08-07 08:00:00 | Jam pemasangan : 12.00 Info Tambahan : Hubungi pelanggan dulu sebelum ke lokasi terimakasih </t>
  </si>
  <si>
    <t>SD NEGERI 3 BONA</t>
  </si>
  <si>
    <t>ODP-GIN-FA/53</t>
  </si>
  <si>
    <t>WO061109550</t>
  </si>
  <si>
    <t>|MN02658|/PIC Ni Made Kristiani/085964280157/madekristiani099@gmail.com</t>
  </si>
  <si>
    <t>KAMIMA</t>
  </si>
  <si>
    <t>ODP-JOM-FS/71</t>
  </si>
  <si>
    <t>WO061110249</t>
  </si>
  <si>
    <t>|MN02084|/KAMIMA/WINBACK 2.0 HSI B2B (1:1) 50MBPS 355RB PSB DISC 70%//crahmadanty@gmail.com/CECIA RAHMADANTY /81252330223</t>
  </si>
  <si>
    <t>2026-08-07 15:00:00|Tanggal pemasangan: 6/08/2026 Jam pemasangan : pagi / siang Info Tambahan : Hubungi pelanggan dulu sebelum ke lokasi. terima kasih|40010577|MYDITA</t>
  </si>
  <si>
    <t>SPBU 5362328</t>
  </si>
  <si>
    <t>ODP-BCR-FAD/59 FAD/D06/59.01</t>
  </si>
  <si>
    <t>WO060789043</t>
  </si>
  <si>
    <t>MD|MYDB-20260803264230|DN00001/MN01285|SPBU 5362328|087748027809</t>
  </si>
  <si>
    <t>2026-08-04 13:00:00 |  M Janji : (04/08/2026) jam Pasang : 09:00 Note : hubungi pelanggan jika ingin kelokasi</t>
  </si>
  <si>
    <t>APOTEK MUJUR</t>
  </si>
  <si>
    <t>WO060699312</t>
  </si>
  <si>
    <t>MD|MYDB-20260802264165|SC00001/MC00069|APOTEK MUJUR|081929345150</t>
  </si>
  <si>
    <t xml:space="preserve">2026-08-03 08:00:00 | Nama PIC : Sahnan No HP : 081929345150 Alt :  M Janji : 03/08/2026 Jam Pasang : 08.00 - 13:00  NoteÃ‚Â :  hubungi terlebih dahulu sebelum kelokasi </t>
  </si>
  <si>
    <t>Follow Up Revoke Completed, New Order ID : SC1002509453</t>
  </si>
  <si>
    <t>ODP-PAT-FAJ/001</t>
  </si>
  <si>
    <t>WO060926902</t>
  </si>
  <si>
    <t xml:space="preserve">AMRBS;403099;TREG4;MUHAMMAD MASTUR;081226139781;CP EKO RIWAYAT PUJI SISWANTO ;089672004708;PAKET 2S INET VOICE 50 MBPS (479.000);PT GLOBAL JET EXPRESS//TRANGKIL;input by tito  </t>
  </si>
  <si>
    <t>2026-08-06 08:00:00|Nama Pic : bp EKO  No Hp Pic : 089672004708 No alt : - Jam Pemasangan : pagi  Tanggal Pemasangan : 6 Agustus 2026|40981182|MYDITA</t>
  </si>
  <si>
    <t>yayasan sunatunnur</t>
  </si>
  <si>
    <t>ODP-JTR-FB/38 FB/D08/38.01</t>
  </si>
  <si>
    <t>WO060859092</t>
  </si>
  <si>
    <t>|MN02366|MYIA-021358576561/POI/salehudin/082332907901/smaislamiyah2002@gmail.com</t>
  </si>
  <si>
    <t xml:space="preserve">2026-08-05 08:00:00 | Nama PIC: bp salehuddin Notel: 082332907901 Alt: -  Tanggal: 5/8/2026 Jam Pasang: Pagi Note: Hubungi sebelum ke lokasi, terimakasih. </t>
  </si>
  <si>
    <t>SPBU NGANTRU 54.662.06</t>
  </si>
  <si>
    <t>ODP-TUL-FAP/66 FAP/D05/66.01</t>
  </si>
  <si>
    <t>WO060653984</t>
  </si>
  <si>
    <t>|MN01011|MYIA-094533404365/POI/ARIF PRASETYA WARAHAP/082234244764/itafifarma@gmail.com</t>
  </si>
  <si>
    <t>2026-08-02 13:00:00 | M Janji : 2 agustus 2026 jam Pasang : pagi siang Note : hubungi pelanggan jika ingin kelokasi</t>
  </si>
  <si>
    <t>ERABLUE WH SLEMAN</t>
  </si>
  <si>
    <t>ODP-KBU-FGB/041 FGB/D02/041.01</t>
  </si>
  <si>
    <t>WO061062728</t>
  </si>
  <si>
    <t>|MN02587|MYIA-001120357446/POI/HASBIBINTARO SHIDDIQ/081249549394/nextperdanaone@gmail.com</t>
  </si>
  <si>
    <t>2026-08-08 13:00:00 | Nama PIC : bapak hasbi No HP : 081249549394 Alt :  M Janji : (JUMAT/7/AGUSTUS/2026) jam Pasang : 09:00 Note : hubungi pelanggan jika ingin kelokasi</t>
  </si>
  <si>
    <t>LEMBAGA PENDIDIKAN BAHASA CHINA</t>
  </si>
  <si>
    <t>ODP-DMO-FAC/14 FAC/D03/14.01</t>
  </si>
  <si>
    <t>WO061067864</t>
  </si>
  <si>
    <t>MD|MYDB-20260805264496|DN00001/MN00443|LEMBAGA PENDIDIKAN BAHASA CHINA|085113162223</t>
  </si>
  <si>
    <t>WO060922561</t>
  </si>
  <si>
    <t>AMRBS;407072;AM LEDIT;PIC +62Ã‚Â 822Ã¢â‚¬â€˜3081Ã¢â‚¬â€˜8836 (Roni), Diaz +62 812-3302-1045 PSB INET ONLY 300MBPS</t>
  </si>
  <si>
    <t>2026-08-05 13:00:00|Tanggal pemasangan : 05 agustus 2026 Jam pemasangan : 08.00 - 12.00 Info Tambahan : Hubungi pelanggan dulu sebelum ke lokasi terimakasih |40010577|MYDITA</t>
  </si>
  <si>
    <t>PT. MITRA SARANA PLASTINDO</t>
  </si>
  <si>
    <t>WO060633867</t>
  </si>
  <si>
    <t>|MN00396|MYIA-020519150788/POI/SHAKYRA JUNIA/089509772742/info.mitrasaranaplastindo@gmail.com</t>
  </si>
  <si>
    <t xml:space="preserve">2026-08-02 08:00:00 | Nama PIC : SHAKYRA No HP : 089509772742 Alt :  M Janji : 02/08/2026 NoteÃ‚Â :  hubungi terlebih dahulu sebelum kelokasi </t>
  </si>
  <si>
    <t>PRATAMA CAFE</t>
  </si>
  <si>
    <t>ODP-KDI-FAQ/37 FAQ/D03/37.01</t>
  </si>
  <si>
    <t>WO060897076</t>
  </si>
  <si>
    <t>|MC20191|MYIA-016305736447/POI/JEFRY PRATAMA DINATA/08213638925/jefrypratama@web-library.net</t>
  </si>
  <si>
    <t>2026-08-05 13:00:00 | Nama Pic : BP JEFRY No Hp Pic : 08213638925 Jam Pemasangan : 08:00 - 12.00 Tanggal Pemasangan : RABU 05 AGUSTUS 2026 Info Tambahan : Hubungi pelanggan sebelum datang ke lokasi, terima kasih.</t>
  </si>
  <si>
    <t>SPBU 4459519</t>
  </si>
  <si>
    <t>ODP-KUD-FL/024 FL/D09/024.01</t>
  </si>
  <si>
    <t>WO060923065</t>
  </si>
  <si>
    <t>|MC60142|MYIA-031755604161/POI/DERA BAHTIAR WIDIYANTO /08562685148/spbu_modern@yahoo.com</t>
  </si>
  <si>
    <t>2026-08-05 13:00:00 | M Janji : (05/08/2026) jam Pasang pagi / siang  Note : hubungi pelanggan jika ingin kelokasi</t>
  </si>
  <si>
    <t>STAR JAYA ANUGERAH</t>
  </si>
  <si>
    <t>ODP-LKS-FDA/23 FDA/D02/23.01</t>
  </si>
  <si>
    <t>WO060962583</t>
  </si>
  <si>
    <t>MD|MYDB-20260805264400|DN00001/MN00443|STAR JAYA ANUGERAH|081808868863</t>
  </si>
  <si>
    <t>2026-08-07 15:00:00 | Nama Pic : BP ROY No Hp Pic : 081808868863 Jam Pemasangan : 08:00 - 12.00 Tanggal Pemasangan : KAMIS 06 AGUSTUS 2026 Info Tambahan : Hubungi pelanggan sebelum datang ke lokasi, terima kasih.</t>
  </si>
  <si>
    <t>Herbologist Coffee</t>
  </si>
  <si>
    <t>ODP-MTR-FBW/21 FBW/D04/21.01</t>
  </si>
  <si>
    <t>WO060913733</t>
  </si>
  <si>
    <t>|MC40311|MYIA-096189148507/POI/Tamam/085338267005/tamam.80@gmail.com</t>
  </si>
  <si>
    <t>2026-08-07 13:00:00 | Tanggal Pemasangan : 07 Agustus 2026 Jam Pemasangan : 08:00 13:00 Info Tambahan : Hubungi pelanggan dulu sebelum ke lokasi terimakasih</t>
  </si>
  <si>
    <t>ponpes nurul ishlah</t>
  </si>
  <si>
    <t>ODP-TGU-FA/40 FA/D02/40.01</t>
  </si>
  <si>
    <t>WO060666277</t>
  </si>
  <si>
    <t>MD|MYDB-20260801264123|DB10005/MB10152|ponpes nurul ishlah|088245575443</t>
  </si>
  <si>
    <t>2026-08-02 13:00:00 | M Janji : (02/08/2026) jam Pasang : 09:00 Note : hubungi pelanggan jika ingin kelokasi</t>
  </si>
  <si>
    <t>WO060832138</t>
  </si>
  <si>
    <t>|MN01595|MYIA-046506313461/POI/FIRMAN/087860187055/smpitputra.abhursumbawa@gmail.com</t>
  </si>
  <si>
    <t>2026-08-02 08:00:00 | Tanggal pemasangan: 01/08/2026  Jam pemasangan : pagi / siang  Info Tambahan : Hubungi pelanggan dulu sebelum ke lokasi  terima kasih</t>
  </si>
  <si>
    <t>CV LANCAR REZEKY BERKAT JAYA</t>
  </si>
  <si>
    <t>ODP-PYA-FAM/41</t>
  </si>
  <si>
    <t>WO060931470</t>
  </si>
  <si>
    <t>|MC40315|MYIA-075309102029/POI/RYAN SANJAYA/0818582505/bersamamudah4@gmail.com</t>
  </si>
  <si>
    <t>2026-08-05 15:00:00 | Nama PIC : Bp Ryan No HP : 0818582505 No Alt : - M Janji : 05 Agustus 2026 Jam Pasang : Pagi / Siang Note : hubungi pelanggan jika ingin ke lokasi, terima kasih</t>
  </si>
  <si>
    <t>Toko Sedana</t>
  </si>
  <si>
    <t>ODP-SRR-FK/05 FK/D01/05.01</t>
  </si>
  <si>
    <t>WO060976790</t>
  </si>
  <si>
    <t>MD|MYDB-20260805264428|DN00001/MN00176|Toko Sedana|082146161216</t>
  </si>
  <si>
    <t>2026-08-06 13:00:00 | Nama PIC : bapak nyoman tri No HP : 082146161216 Alt :  M Janji : (kamis/6/AGUSTUS/2026) jam Pasang : 09:00 Note : hubungi pelanggan jika ingin kelokasi</t>
  </si>
  <si>
    <t>PT Langkah Manajemen Indonesia / 096 Sanggrahan</t>
  </si>
  <si>
    <t>ODP-KRT-FAU/050</t>
  </si>
  <si>
    <t>WO060993715</t>
  </si>
  <si>
    <t>|MC80228|/PT Langkah Manajemen Indonesia 096 Sanggrahan/Paket HSI Bisnis Promo HUT Telkom 1:1 50Mbps/Conan Ryan Hindarto/081127012432/iot.004@apps.langkahkecil.id</t>
  </si>
  <si>
    <t>2026-08-06 15:00:00|Jam pemasangan : 12.00 Info Tambahan : Hubungi pelanggan dulu sebelum ke lokasi terimakasih |40951378|MYDITA</t>
  </si>
  <si>
    <t>SD NEGERI 1 KALIBENING</t>
  </si>
  <si>
    <t>ODP-KJE-FH/026 FH/D04/026.01</t>
  </si>
  <si>
    <t>WO060897105</t>
  </si>
  <si>
    <t>|MN01881|MYIA-094712153027/POI/sri sunarsih /085879566626/srinarsih2403@gmail.com</t>
  </si>
  <si>
    <t>2026-08-05 13:00:00 | Nama : BU SRI SUNARSIH No Hp : 085879566626 No Alt :  Tgl Pemasangan : 05 Agustus 2026 Interval : PAGI  Note : Hubungi pelanggan terlebih dahulu</t>
  </si>
  <si>
    <t>Follow Up Revoke Completed, New Order ID : SC1002512273</t>
  </si>
  <si>
    <t>Kedai mamimauw</t>
  </si>
  <si>
    <t>ODP-KNO-FD/72 FD/D02/72.01</t>
  </si>
  <si>
    <t>WO061112238</t>
  </si>
  <si>
    <t>|MC30146|MYIA-081083306159/POI/DINDA SARI FATMAWATI/089514435170/sarifdinda28@gmail.com</t>
  </si>
  <si>
    <t>Toko Nice So</t>
  </si>
  <si>
    <t>ODP-BKL-FCE/33</t>
  </si>
  <si>
    <t>WO060880861</t>
  </si>
  <si>
    <t>|MN02601|/Toko Nice So/HSI Bisnis Promo HUT Telkom (1:1) 50 Mbps (Rp 355.000) PSB Rp 150.000/082310510505/muhammadnurhuda206@gmail.com/Muhammad Nur Huda/Jl. KH. Moh. Kholil No., 92, Kemayoran, Demangan, Kec. Bangkalan, Kabupaten Bangkalan, Jawa Timur 6916</t>
  </si>
  <si>
    <t>2026-08-05 13:00:00|M Janji : (05/08/2026) jam Pasang pagi / siang  Note : hubungi pelanggan jika ingin kelokasi|40981182|MYDITA</t>
  </si>
  <si>
    <t>TOKO SENTOSA RAYA</t>
  </si>
  <si>
    <t>ODP-PME-FCA/08</t>
  </si>
  <si>
    <t>|MC70132|/TOKO SENTOSA RAYA/YUSUF MUSAIVI/085726084288/yusufajjka@gmail.com/HSI Bisnis + Netmonk Promo 2026 100 Mbps (Rp 591.100) PSB 150.000/</t>
  </si>
  <si>
    <t>SUMBER REJEKI MART</t>
  </si>
  <si>
    <t>ODP-PME-FAV/59 FAV/D05/59.01</t>
  </si>
  <si>
    <t>WO060977515</t>
  </si>
  <si>
    <t>MD|MYDB-20260805264394|DN00001/MN00558|SUMBER REJEKI MART|085233134493</t>
  </si>
  <si>
    <t>WO060817548</t>
  </si>
  <si>
    <t>Ponpes AN-NURIYAH ( putri )</t>
  </si>
  <si>
    <t>ODP-RKT-FBM/51</t>
  </si>
  <si>
    <t>WO060966062</t>
  </si>
  <si>
    <t>MD|MYDB-20260803264240|DN00001/MN00459|Ponpes AN-NURIYAH ( putri )|082257588373</t>
  </si>
  <si>
    <t>2026-08-04 11:00:00 | Nama : BU ATINA ZAINAL FUADAH  No Hp : 082257588373  No Alt :   Tgl Pemasangan : 04 Agustus 2026  Interval : SIANG  Note : Hubungi pelanggan terlebih dahulu</t>
  </si>
  <si>
    <t>TOKO PODO LANCAR</t>
  </si>
  <si>
    <t>ODP-LMJ-FD/55</t>
  </si>
  <si>
    <t>WO060920090</t>
  </si>
  <si>
    <t>|MN02178|/TOKO PODO LANCAR/WINBACK 2.0 HSI B2B (1:1) 50MBPS 355RB PSB DISC 70%//pasarplj9@gmai.com/ANDIKA LESMANA/85194582895 / 81232866</t>
  </si>
  <si>
    <t>2026-08-05 13:00:00| M Janji : (5 AGUSTUS 2026) jam Pasang : siang Note : hubungi pelanggan jika ingin kelokasi|40981182|MYDITA</t>
  </si>
  <si>
    <t>Olshop Parfum wangi</t>
  </si>
  <si>
    <t>ODP-TUL-FM/43 FM/D03/43.01</t>
  </si>
  <si>
    <t>WO061054371</t>
  </si>
  <si>
    <t>MD|MYDB-20260805264476|DC20002/MC20039|Olshop Parfum wangi|08562700011</t>
  </si>
  <si>
    <t>2026-08-07 08:00:00 | Nama : BP DONI BRIYAN WAHYUDI No Hp : 08562700011 No Alt :  Tgl Pemasangan : 07 Agustus 2026 Interval : PAGI  Note : Hubungi pelanggan terlebih dahulu</t>
  </si>
  <si>
    <t>FALZ STORE</t>
  </si>
  <si>
    <t>ODP-KDI-FAY/02 FAY/D01/02.01</t>
  </si>
  <si>
    <t>WO060872442</t>
  </si>
  <si>
    <t>MD|MYDB-20260803264289|DN00001/MN01011|FALZ STORE|085649244030</t>
  </si>
  <si>
    <t>2026-08-05 13:00:00 | Nama PIC: bp muh fauzi  Notel: 085649244030 Alt: -  Tanggal: 5/8/2026 Jam Pasang: Siang Note: Hubungi sebelum ke lokasi, terimakasih.</t>
  </si>
  <si>
    <t>MOMOYO ROXY SITUBONDO</t>
  </si>
  <si>
    <t>WO060863543</t>
  </si>
  <si>
    <t>AMRBS/405591/AZKI ZARKASI MUHAMMAD/R3/JATIM TIMUR/WINBACK 2.0 HSI B2B (1:1) 75MBPS 415RB PSB DISC 70%/SANDI SAPUTRA ZANZILI /momoyoroxysitubondo@gmail.com</t>
  </si>
  <si>
    <t>2026-08-05 08:00:00|Tanggal pemasangan : 05 agustus 2026 Jam pemasangan : 10.00 Info Tambahan : Hubungi pelanggan dulu sebelum ke lokasi terimakasih|40010577|MYDITA</t>
  </si>
  <si>
    <t>SMK AL WAHYU</t>
  </si>
  <si>
    <t>ODP-WR1-FBM/04 FBM/D01/04.01</t>
  </si>
  <si>
    <t>WO061084619</t>
  </si>
  <si>
    <t>|MN02145|MYIA-013102338877/POI/Ashari/082231202252/harisahara99@gmail.com</t>
  </si>
  <si>
    <t>2026-08-07 13:00:00 | Tanggal pemasangan: 07/08/2026 Jam pemasangan : pagi/siang Info Tambahan : Hubungi pelanggan dulu sebelum ke lokasi. terima kasih</t>
  </si>
  <si>
    <t>SPPG GENTENG</t>
  </si>
  <si>
    <t>ODP-DMO-FQQ/25</t>
  </si>
  <si>
    <t>WO060876882</t>
  </si>
  <si>
    <t>|MC70135|/SPPG GENTENG/MOHAMMAD ALFIN/081231768783/alfinmohammadalfin@gmail.com/HSI Bisnis Promo HUT Telkom (1:1) 300 Mbps (Rp 1.130.000) PSB Rp 150.000</t>
  </si>
  <si>
    <t>2026-08-05 08:00:00|Nama Pic : bp ALFIN No Hp Pic : 081231768783 No alt : - Jam Pemasangan : pagi  Tanggal Pemasangan : 5 Agustus 2026|40981182|MYDITA</t>
  </si>
  <si>
    <t>PT. ANUGRAH GANGSAR JAYA LESTARI</t>
  </si>
  <si>
    <t>ODP-TUL-FE/15 FE/D03/15.01</t>
  </si>
  <si>
    <t>WO061059071</t>
  </si>
  <si>
    <t>|MN00418|MYIA-049294282840/POI/EKO SUTRISNO/085334196816/anugrahgangsar@gmail.com</t>
  </si>
  <si>
    <t xml:space="preserve">2026-08-07 08:00:00 | telp :085334196816 alt : manja : pagi : siang 07/08/2026 hub sebelum ke lokasi </t>
  </si>
  <si>
    <t>SMP NEGERI2 BANCAR</t>
  </si>
  <si>
    <t>ODP-BCR-FAF/32 FAF/D03/32.01</t>
  </si>
  <si>
    <t>WO060804634</t>
  </si>
  <si>
    <t>|MN02366|MYIA-046837474407/POI/ATMI/081331139175/smpnduabancar@gmail.com</t>
  </si>
  <si>
    <t>2026-08-05 15:00:00 | Nama PIC: BP LUTFI  Notel: 085646737220 Alt: 081331139175 / Whatsapp Tanggal: 5/8/2026 Jam Pasang: Pagi Note: Hubungi sebelum ke lokasi, terimakasih.</t>
  </si>
  <si>
    <t>PT. Indo Container Lines</t>
  </si>
  <si>
    <t>ODP-KBL-FWB/35 FWB/D04/35.01</t>
  </si>
  <si>
    <t>WO061060611</t>
  </si>
  <si>
    <t>MD|MYDB-20260805264484|DN00001/MN02280|PT. Indo Container Lines|085117135651</t>
  </si>
  <si>
    <t>2026-08-11 08:00:00 | Nama Pic : bu fatma  No Hp Pic : 085117135651 No alt : - Jam Pemasangan : pagi  Tanggal Pemasangan : 7 Agustus 2026</t>
  </si>
  <si>
    <t>Toko ada candi</t>
  </si>
  <si>
    <t>ODP-BDN-FC/023</t>
  </si>
  <si>
    <t>WO060838599</t>
  </si>
  <si>
    <t>MD|MYDB-20260803264286|DN00001/MN00663|Toko ada candi|08217746613</t>
  </si>
  <si>
    <t>2026-08-05 08:00:00 | M Janji : 05/08/2026 Jam Pasang : 13:00  NoteÃ‚Â :  hubungi terlebih dahulu sebelum ke lokasi, terima kasih.</t>
  </si>
  <si>
    <t>SMPN2 BANCAR</t>
  </si>
  <si>
    <t>WO060804157</t>
  </si>
  <si>
    <t>|MN02366|MYIA-012663221081/POI/atmi/081331139175/smpnduabancar@gmail.com</t>
  </si>
  <si>
    <t xml:space="preserve">2026-08-05 08:00:00 | Nama PIC: BP LUTFI  Notel: 085646737220 Alt: 081331139175 / Whatsapp Tanggal: 5/8/2026 Jam Pasang: Pagi Note: Hubungi sebelum ke lokasi, terimakasih. </t>
  </si>
  <si>
    <t>TOKOSUGENG</t>
  </si>
  <si>
    <t>ODP-BLO-FFE/040 FFE/D03/040.01</t>
  </si>
  <si>
    <t>WO060964221</t>
  </si>
  <si>
    <t>|MC60162|MYIA-008544800368/POI/FAIZAL RAHMAD NAUVANDA/082341906523/dp3787913@gmail.com</t>
  </si>
  <si>
    <t>WARKOP SODARA</t>
  </si>
  <si>
    <t>ODP-OSP-FP/52 FP/D01/52.01</t>
  </si>
  <si>
    <t>WO061066750</t>
  </si>
  <si>
    <t>|MN01740|MYIA-077185528587/POI/JESSICA ERMANILDA ANGKIRIWANG/08118192092/jeajessang@gmail.com</t>
  </si>
  <si>
    <t>LARVA COFFE</t>
  </si>
  <si>
    <t>ODP-BDG-FC/76 FC/D08/76.01</t>
  </si>
  <si>
    <t>WO060650571</t>
  </si>
  <si>
    <t>MD|MYDB-20260801264112|DN00001/MN01285|LARVA COFFE|085606172718</t>
  </si>
  <si>
    <t>2026-08-02 10:00:00 | Nama Pic : bp erif No Hp Pic : 085606172718 No alt : - Jam Pemasangan : pagi  Tanggal Pemasangan : 2 Agustus 2026</t>
  </si>
  <si>
    <t>SPBU 54.632.24</t>
  </si>
  <si>
    <t>ODP-JGO-FC/20</t>
  </si>
  <si>
    <t>WO060944467</t>
  </si>
  <si>
    <t>|MN00265|MYIA-007360304680/POI/DHONY SANJAYA/085649138273/spbu54.632.24@gmail.com</t>
  </si>
  <si>
    <t>Cahaya Wangi</t>
  </si>
  <si>
    <t>ODP-GNK-FE/032 FE/D03/032.01</t>
  </si>
  <si>
    <t>WO061118991</t>
  </si>
  <si>
    <t>MD|MYDB-20260806264592|DN00001/MN00663|Cahaya Wangi|08132758966</t>
  </si>
  <si>
    <t>2026-08-08 08:00:00 | M Janji :  08 Agustus 2026 Jam Pasang : 11.00 Note : hubungi pelanggan jika ingin ke lokasi, terima kasih.</t>
  </si>
  <si>
    <t>WO061102585</t>
  </si>
  <si>
    <t>AMRBS;940137;AM;ISTIHAMIN FITRIYAH;RBS-3;SURAMADU;PSB;PT MITRA NUANSA UTAMA;STEPHEN MANUEL NUGROHO;082244293461;invoice@platinumceramics.com;HSI Bisnis (1:1) 150 Mbps (Rp 819.000) PSB Rp 150.000;Bulusan, Banyuwangi, Jawa Timur 68421</t>
  </si>
  <si>
    <t>2026-08-08 08:00:00|Tanggal pemasangan: 6/08/2026 Jam pemasangan : pagi / siang Info Tambahan : Hubungi pelanggan dulu sebelum ke lokasi. terima kasih|40010577|MYDITA</t>
  </si>
  <si>
    <t>SPBU PERTAMINA 53.673.17</t>
  </si>
  <si>
    <t>ODP-PII-FF/34</t>
  </si>
  <si>
    <t>WO060878580</t>
  </si>
  <si>
    <t>|MN02178|/SPBU PERTAMINA 53.673.17/WINBACK 2.0 HSI B2B (1:1) 50MBPS 355RB PSB DISC 70%//spbu5367317@gmail.com/SENDY WAHYU TYA ANGGARDA/085204603860085649679996</t>
  </si>
  <si>
    <t>2026-08-05 08:00:00|Nama Pic : BP SENDY No Hp Pic : 085204603860 Jam Pemasangan : 08:00 - 12.00 Tanggal Pemasangan : RABU 05 AGUSTUS 2026 Info Tambahan : Hubungi pelanggan sebelum datang ke lokasi, terima kasih.|40961370|MYDITA</t>
  </si>
  <si>
    <t>SINERGY EFFICIENCY SOLUTIONS</t>
  </si>
  <si>
    <t>ODP-KBU-FHF/002</t>
  </si>
  <si>
    <t>WO060772691</t>
  </si>
  <si>
    <t>|MC80228|/SINERGY EFFICIENCY SOLUTIONS/Paket HSI Bisnis Promo HUT Telkom 1:1 50Mbps/CAROLINE JAKOB/089626900317 08119592576/caroline@synergy.id</t>
  </si>
  <si>
    <t>2026-08-05 13:00:00|Tanggal pemasangan : 05 agustus 2026 Jam pemasangan : pagi/siang Info Tambahan : Hubungi pelanggan dulu sebelum ke lokasi terima kasih|40010577|MYDITA</t>
  </si>
  <si>
    <t>DPC PARTAI GOLKAR KAB. ENDE</t>
  </si>
  <si>
    <t>ODP-END-FH/02 FH/D01/02.01</t>
  </si>
  <si>
    <t>WO060972663</t>
  </si>
  <si>
    <t>|MC40144|MYIA-030013747447/POI/SIPRIANUS DOI/081246101900/siprianusdoy@gmail.com</t>
  </si>
  <si>
    <t>2026-08-06 08:00:00 | Nama PIC : Bp Siprianus No Hp : 081246101900 No Alt : - Tgl Pemasangan : 06 Agustus 2026 Interval : PAGI SIANG Note : Hubungi pelanggan terlebih dahulu</t>
  </si>
  <si>
    <t>RUMAH KOST RIFIN</t>
  </si>
  <si>
    <t>ODP-BOW-FA/43 FA/D06/43.01</t>
  </si>
  <si>
    <t>WO060693014</t>
  </si>
  <si>
    <t>|MC30175|MYIA-070943804512/POI/Samsul Arifin/083184374910/kzak268@gmail.com</t>
  </si>
  <si>
    <t>2026-08-03 08:00:00 | M Janji : 3 agustus 2026 jam Pasang : pagi siang Note : hubungi pelanggan jika ingin kelokasi</t>
  </si>
  <si>
    <t>PT happy tour Indonesia</t>
  </si>
  <si>
    <t>ODP-BMK-FP/120 FP/D08/120.01</t>
  </si>
  <si>
    <t>WO060956408</t>
  </si>
  <si>
    <t>|MN00481|MYIA-063765573546/POI/elisabet indar/081329237856/pthappytourindonesia@gmail.com</t>
  </si>
  <si>
    <t>2026-08-06 08:00:00 | M Janji : (06/08/2026) jam Pasang : 09:00 Note : hubungi pelanggan jika ingin kelokasi</t>
  </si>
  <si>
    <t>ODP-PAE-FK/04 FK/D01/04.01</t>
  </si>
  <si>
    <t>WO060777563</t>
  </si>
  <si>
    <t>MD|MYDB-20260803264236|DC20002/MC20030|warkop bumimas &amp; billiard|085707787099</t>
  </si>
  <si>
    <t>2026-08-04 08:00:00 | Nama : BU RATNA PUJI MAHARANI (OWNER) No Hp : 085707787099 No Alt :  Tgl Pemasangan : 04 Agustus 2026 Interval : PAGI  Note : Hubungi pelanggan terlebih dahulu</t>
  </si>
  <si>
    <t>SPBU 4459317</t>
  </si>
  <si>
    <t>ODP-PAT-FP/042 FP/D06/042.01</t>
  </si>
  <si>
    <t>WO061050694</t>
  </si>
  <si>
    <t>|MC60142|MYIA-038638740377/POI/DERA BAHTIAR WIDIYANTO /08562685148/spbu_modern@yahoo.com</t>
  </si>
  <si>
    <t>2026-08-07 08:00:00 | Nama : BP DERA BAHTIAR WIDIYANTO No Hp : 08562685148 No Alt :  Tgl Pemasangan : 07 Agustus 2026 Interval : PAGI  Note : Hubungi pelanggan terlebih dahulu</t>
  </si>
  <si>
    <t>WO060634767</t>
  </si>
  <si>
    <t>|MN00396|MYIA-052677045144/POI/SHAKYRA JUNIA/089509772742/info.mitrasaranaplastindo@gmail.com</t>
  </si>
  <si>
    <t>ODP-DPT-FE/06</t>
  </si>
  <si>
    <t>WO061096043</t>
  </si>
  <si>
    <t>|MN02703|MYIA-016964483468/POI/astuti/085890510304/saritokodampit@gmail.com</t>
  </si>
  <si>
    <t xml:space="preserve">2026-08-07 13:00:00 | telp :085890510304 alt : manja : pagi : siang 07/08/2026 hub sebelum ke lokasi </t>
  </si>
  <si>
    <t>DP MALL BOSS</t>
  </si>
  <si>
    <t>AMRBS;403098;REG3;DANIEL MARWA DENERO;08112876658;CP.DANNY;081289614441;PAKET 50 Mbps promo 1:1 355rb;DP MALL BOSS</t>
  </si>
  <si>
    <t>ODP-GDA-FAL/55</t>
  </si>
  <si>
    <t>WO060832129</t>
  </si>
  <si>
    <t>PT. Prasetya Maju Mapan (Kampoeng Gamers)</t>
  </si>
  <si>
    <t>|MC80045|/Ega Prasetya/081328454344/mandiriegg@gmail.com</t>
  </si>
  <si>
    <t>ODP-BYL-FAH/064 FAH/D05/064.01</t>
  </si>
  <si>
    <t>SMAIT AL USWAH</t>
  </si>
  <si>
    <t>ODP-BNL-FN/53</t>
  </si>
  <si>
    <t>WO061111223</t>
  </si>
  <si>
    <t>|MN01809|/SMAIT AL USWAH/WINBACK 2.0 HSI B2B (1:1) 50MBPS 355RB PSB DISC 70%//smaitaluswahbangil@gmail.com/SUPRIYANTO/895351840068</t>
  </si>
  <si>
    <t>2026-08-07 15:00:00|Waktu pemasnagan : 07 agustus 2026 Jam pemasangan : 08.00 - 12.00 Mohon hubungi pelanggan sebelum ke lokasi  Terima kasih|40010577|MYDITA</t>
  </si>
  <si>
    <t>kost harmonia</t>
  </si>
  <si>
    <t>ODP-SDA-FAH/12 FAH/D02/01.12</t>
  </si>
  <si>
    <t>WO060654164</t>
  </si>
  <si>
    <t>MD|MYDB-20260801264122|DN00001/MN01572|kost harmonia|082338876610</t>
  </si>
  <si>
    <t>2026-08-02 13:00:00 | Nama PIC : IBU NAJWA No HP : 082338876610 Alt :  M Janji : (MINGGU/2/AGUSTUS/2026) jam Pasang : 09:00 Note : hubungi pelanggan jika ingin kelokasi</t>
  </si>
  <si>
    <t>ODP-KJE-FH/016</t>
  </si>
  <si>
    <t>WO061069879</t>
  </si>
  <si>
    <t>2026-08-05 13:00:00 | Nama : BU SRI SUNARSIH  No Hp : 085879566626  No Alt :   Tgl Pemasangan : 05 Agustus 2026  Interval : PAGI   Note : Hubungi pelanggan terlebih dahulu</t>
  </si>
  <si>
    <t>MESH KARYAWAN</t>
  </si>
  <si>
    <t>ODP-NGI-FG/20</t>
  </si>
  <si>
    <t>WO061110551</t>
  </si>
  <si>
    <t>|MN01575|/MESH KARYAWAN/WINBACK 2.0 HSI B2B (1:1) 100MBPS 535RB PSB DISC 70%//yarohman2001@gmail.com/ABDUR ROHMAN/085701795348 / 85655870884</t>
  </si>
  <si>
    <t>Follow Up Revoke Completed, New Order ID : SC1002513511</t>
  </si>
  <si>
    <t>JHON CAFE</t>
  </si>
  <si>
    <t>ODP-TNZ-FK/109 FK/D03/109.01</t>
  </si>
  <si>
    <t>WO060617479</t>
  </si>
  <si>
    <t>MD|MYDB-20260731264086|DN00001/MN01285|JHON CAFE|089679349030</t>
  </si>
  <si>
    <t>2026-08-03 08:00:00 | Tanggal pemasangan: 01/08/2026 Jam pemasangan : pagi / siang Info Tambahan : Hubungi pelanggan dulu sebelum ke lokasi terima kasih</t>
  </si>
  <si>
    <t>Bocah Gunung production</t>
  </si>
  <si>
    <t>ODP-KWR-FA/91 FA/D08/91.01</t>
  </si>
  <si>
    <t>WO060632586</t>
  </si>
  <si>
    <t>|MN02540|MYIA-080345581936/POI/AHMAD RIZAL ARDIANSYAH/085123756937/cctve985@gmail.com</t>
  </si>
  <si>
    <t>2026-08-02 08:00:00 | telp :085123756937  Tanggal pemasangan :02/08/2026 Jam pemasangan : pagi/siang Info Tambahan : Hubungi pelanggan dulu sebelum ke lokasi terima kasih</t>
  </si>
  <si>
    <t>GLOBAL YMI CARGO</t>
  </si>
  <si>
    <t>ODP-GSK-FAF/70 FAF/D07/70.01</t>
  </si>
  <si>
    <t>WO060778948</t>
  </si>
  <si>
    <t>|MB00449|MYIA-038486925660/POI/bapak/083852359924/it.support.jt.cargo@gmail.com</t>
  </si>
  <si>
    <t>2026-08-06 15:00:00 | M Janji : 04/08/2026 Jam Pasang : 13:00  NoteÃ‚Â :  hubungi terlebih dahulu sebelum ke lokasi, terima kasih.</t>
  </si>
  <si>
    <t>Griya Cendana</t>
  </si>
  <si>
    <t>ODP-DMO-FSB/20 FSB/D01/20.01</t>
  </si>
  <si>
    <t>WO060830494</t>
  </si>
  <si>
    <t>MD|MYDB-20260803264278|DN00001/MN00459|Griya Cendana|081330242234</t>
  </si>
  <si>
    <t>2026-08-04 15:00:00 | Nama PIC : bp benny No HP : 081330242234 Tanggal Pemasangan : 04 Agustus 2026 Jam Pemasangan : 08:00 15:00 Info Tambahan : Hubungi pelanggan dulu sebelum ke lokasi terimakasih</t>
  </si>
  <si>
    <t>PT Dewata Tirta Perkasa</t>
  </si>
  <si>
    <t>|MC10003|/PIC FILLIA CHRISTINA SURYADI/088103726089/fsfillia@gmail.com</t>
  </si>
  <si>
    <t>PT SEMBILAN CAHAYA LESTARI</t>
  </si>
  <si>
    <t>ODP-DMO-FQ/25</t>
  </si>
  <si>
    <t>WO061110122</t>
  </si>
  <si>
    <t>AMRBS;400664;AMEX;ASANDHYASARI;RBS-3;SURAMADU;PT SEMBILAN CAHAYA LESTARI;HSI Basic (1:2) 50 Mbps (Rp 387.000) PSB Rp 150.000;Hendy Simon 082302331284 -Jericho Anthony 082251117350;it.spv@9cl.co.id;Jl. Pregolan Bunder No. 9 Surabaya</t>
  </si>
  <si>
    <t>2026-08-10 13:00:00|Nama : BP HENDY SIMON  No Hp : 082302331284 No Alt : 082251117350  Tgl Pemasangan : 10 Agustus 2026 Interval : SIANG Note : Hubungi pelanggan terlebih dahulu|40981182|MYDITA</t>
  </si>
  <si>
    <t>CABINKU LUMINA</t>
  </si>
  <si>
    <t>ODP-WOS-FAN/056 FAN/D06/056.01</t>
  </si>
  <si>
    <t>WO060801131</t>
  </si>
  <si>
    <t>|MN00909|MYIA-083498976149/POI/viki/08978516238/nurchanafivikiaji@gmail.com</t>
  </si>
  <si>
    <t>2026-08-06 08:00:00 | No Hp Pic : 085137490766 No alt : - Jam Pemasangan :  Tanggal Pemasangan : 08/08/2026 hub sebelum ke lokasi</t>
  </si>
  <si>
    <t>Provisioning Failed|WFM|INF008979901|PP_-7.359872299999999,109.90293050000001_pelanggan minta pending</t>
  </si>
  <si>
    <t>Mojo Cell</t>
  </si>
  <si>
    <t>ODP-WRJ-FD/74 FD/D06/74.01</t>
  </si>
  <si>
    <t>WO060907500</t>
  </si>
  <si>
    <t>MD|MYDB-20260804264318|DC20002/MC20039|Mojo Cell|08994642468</t>
  </si>
  <si>
    <t xml:space="preserve">2026-08-05 13:00:00 | Jam pemasangan : 12.00 Info Tambahan : Hubungi pelanggan dulu sebelum ke lokasi terimakasih </t>
  </si>
  <si>
    <t>Superkitty</t>
  </si>
  <si>
    <t>ODP-LKS-FZ/32 FZ/D03/32.01</t>
  </si>
  <si>
    <t>WO060705557</t>
  </si>
  <si>
    <t>|MN02435|MYIA-083272108085/POI/Indaha Dewi Apriliani /08133039988/indahdewiapril@gmail.com</t>
  </si>
  <si>
    <t>2026-08-03 08:00:00 | Nama PIC : IBU INDAH No HP : 08133039988 Alt :  M Janji : (SENIN/3/AGUSTUS/2026) jam Pasang : 09:00 Note : hubungi pelanggan jika ingin kelokasi</t>
  </si>
  <si>
    <t>BSS BUAH SAYUR SEMBAKO GROSIR DAN ECERAN</t>
  </si>
  <si>
    <t>ODP-PGR-FDJ/042</t>
  </si>
  <si>
    <t>WO060985068</t>
  </si>
  <si>
    <t>|MC80054|MYIA-096453315569/POI/CANDRA/081328362219/candra123krs@gmail.com</t>
  </si>
  <si>
    <t>NATASYA HOUSE</t>
  </si>
  <si>
    <t>ODP-SBW-FAE/23 FAE/D05/23.01</t>
  </si>
  <si>
    <t>WO060724128</t>
  </si>
  <si>
    <t>|MN02367|MYIA-022626439990/POI/NATASYA DILA AGUSTIN/088991617173/natasyadila62@gmail.com</t>
  </si>
  <si>
    <t>2026-08-03 13:00:00 | Tanggal pemasangan :03 agustus 2026 Jam pemasangan : 08.00 - 12.00 Info Tambahan : Hubungi pelanggan dulu sebelum ke lokasi terimakasih</t>
  </si>
  <si>
    <t xml:space="preserve">AMRBS;403099;TREG4;MUHAMMAD MASTUR;081226139781;CP FATKHUR ROZAQ ;089668130939;PAKET 2S INET VOICE 50 MBPS (479.000);PT GLOBAL JET EXPRESS//GEBOG;input by Tito  </t>
  </si>
  <si>
    <t>PT GADAI SAKTI INDONESIA</t>
  </si>
  <si>
    <t>ODP-KRT-FCW/058 FCW/D04/058.01</t>
  </si>
  <si>
    <t>WO060873656</t>
  </si>
  <si>
    <t>|MC80156|MYIA-062400236970/POI/MUCHAMAD SEPTIAN ADITHYA/085702492535/sadityatgb@gmail.com</t>
  </si>
  <si>
    <t>2026-08-05 08:00:00 | Nama : BU KIKI (SPV) No Hp : 085702492535 No Alt :  Tgl Pemasangan : 05 Agustus 2026 Interval : PAGI  Note : Hubungi pelanggan terlebih dahulu</t>
  </si>
  <si>
    <t>Toko Rohman</t>
  </si>
  <si>
    <t>WO060672893</t>
  </si>
  <si>
    <t>|MN02600|/Toko Rohman/087770222745/mbak8568@gmail.com/HSI Bisnis Winback + Netmonk (1:1) 50 Mbps (Rp 461.100) PSB Rp 150.000/Abd. Rohman/-7.038163673894115, 113.20578535838261</t>
  </si>
  <si>
    <t>2026-02-24 13:00:00|M Janji : 21  Feb 2026  Jam Pasang : Siang  Note : hubungi pelanggan jika ingin ke lokasi, terima kasih|SO5830|MYDITA</t>
  </si>
  <si>
    <t>WINSON SINGA LOGISTIK</t>
  </si>
  <si>
    <t>ODP-SMT-FCK/035 FCK/D03/06.35</t>
  </si>
  <si>
    <t>WO060796497</t>
  </si>
  <si>
    <t>|MN01236|MYIA-092542419601/POI/KEVIN LIONARDI/081362336145/ekspedingin.develop@gmail.com</t>
  </si>
  <si>
    <t>COFFEE DULUR DEWE</t>
  </si>
  <si>
    <t>ODP-SDD-FAL/03 FAL/D01/03.01</t>
  </si>
  <si>
    <t>WO060620402</t>
  </si>
  <si>
    <t>MD|MYDB-20260801264104|DN00001/MN00216|COFFEE DULUR DEWE|087869524327</t>
  </si>
  <si>
    <t>2026-08-02 13:00:00 | Nama PIC : Bp Andri No Hp : 087869524327 No Alt : - Tgl Pemasangan : 02 Agustus 2026 Interval : PAGI SIANG Note : Hubungi pelanggan terlebih dahulu</t>
  </si>
  <si>
    <t>ERABLUE RAYA KRETEK</t>
  </si>
  <si>
    <t>ODP-WOS-FAA/066</t>
  </si>
  <si>
    <t>WO060782800</t>
  </si>
  <si>
    <t>|MN02587|MYIA-063304653213/POI/HASBIBINTARO SHIDDIQ/081249549394/nextperdanaone@gmail.com</t>
  </si>
  <si>
    <t>2026-08-04 13:00:00 | No Hp Pic : 081249549394 No alt : - Jam Pemasangan :  Tanggal Pemasangan : 04/08/2026 hub sebelum ke lokasi</t>
  </si>
  <si>
    <t>MEBEL SURYA ABADI</t>
  </si>
  <si>
    <t>ODP-KPO-FK/23 FK/D04/23.01</t>
  </si>
  <si>
    <t>WO060634037</t>
  </si>
  <si>
    <t>MD|MYDB-20260730263964|DN00001/MN00968|MEBEL SURYA ABADI|081230956631</t>
  </si>
  <si>
    <t>2026-08-02 08:00:00 | Nama Pic : bp mustafa No Hp Pic : 081230956631 No alt : - Jam Pemasangan : pagi  Tanggal Pemasangan : 2 Agustus 2026</t>
  </si>
  <si>
    <t>Prisilia Shop</t>
  </si>
  <si>
    <t>ODP-RTE-FA/64 FA/D13/64.01</t>
  </si>
  <si>
    <t>WO060910403</t>
  </si>
  <si>
    <t>|MN00118|MYIA-074018412999/POI/Pak Apri/081246492880/radegundisjehanus@gmail.com</t>
  </si>
  <si>
    <t>Surawan farm</t>
  </si>
  <si>
    <t>|MN00935|/Surawan farm/081329014959/y.surawan@gmail.com/ 1S HSI BISNIS BASIC PROMO HUT 50 Mbps / AGUS SADEWO</t>
  </si>
  <si>
    <t>TK NEGERI PEMBINA KECAMATAN DAWAN</t>
  </si>
  <si>
    <t>ODP-SMA-FAD/20</t>
  </si>
  <si>
    <t>WO061063694</t>
  </si>
  <si>
    <t>|MN02750|/PIC NI KETUT SUARMINI/081238234066/arminiayu05@gmail.com</t>
  </si>
  <si>
    <t>Amaly Food</t>
  </si>
  <si>
    <t>ODP-GSK-FAM/14</t>
  </si>
  <si>
    <t>WO061077905</t>
  </si>
  <si>
    <t>AMRBS;402407;AMEX;TETTUKO WIWENGKU ADHIYAKSO;RBS-3;SURAMADU;Amaly Food;HSI Bisnis Winback + Antares Eazy (1:1) 200 Mbps (Rp 925.000) PSB Rp 150.000;083830618732;finance@akseskebomas.com;SUWAEFI ANWAR;-7.17700277441601, 112.61873121788827Jl. Mayjen Sungkon</t>
  </si>
  <si>
    <t>2026-08-08 15:00:00|Nama PIC : ibu sinta No HP : 083830618732 No Alternatif : - M Janji : 07/08/2026 Jam Pasang : Pagi NoteÃ‚Â :  Hubungi terlebih dahulu sebelum ke lokasi |40961370|MYDITA</t>
  </si>
  <si>
    <t>BINTANG SILVER</t>
  </si>
  <si>
    <t>ODP-WOS-FE/042 FE/D01/042.01</t>
  </si>
  <si>
    <t>WO060707767</t>
  </si>
  <si>
    <t>|MC80016|MYIA-029725328046/POI/Pradipta Widi Anggriawan/085382363742/kaliwaru0224@gmail.com</t>
  </si>
  <si>
    <t>2026-08-03 13:00:00 | Nama Pic : BP DIPTA No Hp Pic : 085382363742 Jam Pemasangan : 08:00 - 12.00 Tanggal Pemasangan : SENIN 03 AGUSTUS 2026 Info Tambahan : Hubungi pelanggan sebelum datang ke lokasi, terima kasih.</t>
  </si>
  <si>
    <t>RUKO PAMUNGKAS</t>
  </si>
  <si>
    <t>ODP-KBL-FEF/21</t>
  </si>
  <si>
    <t>WO060770244</t>
  </si>
  <si>
    <t>|MN00086|MYIA-046678569030/POI/Hilman Pamungkas /089520207522/hilmanpamungkas231@gmail.com</t>
  </si>
  <si>
    <t>2026-08-01 08:00:00 | Tanggal pemasangan :01 agustus 2026  Jam pemasangan : 08.00 - 12.00  Info Tambahan : Hubungi pelanggan dulu sebelum ke lokasi  terimakasih</t>
  </si>
  <si>
    <t>YAYASAN ISLAMIC CENTER WONOSALAM JOMBANG</t>
  </si>
  <si>
    <t>ODP-MOJ-FG/34</t>
  </si>
  <si>
    <t>WO061096552</t>
  </si>
  <si>
    <t>|MN02084|/YAYASAN ISLAMIC CENTER WONOSALAM JOMBANG/WINBACK 2.0 HSI B2B (1:1) 50MBPS 355RB PSB DISC 70%//wonosalamlpitalazhaar@gmail.com/PUTHUT KURNIA ROHADI/85190009681</t>
  </si>
  <si>
    <t>2026-08-07 13:00:00| M Janji : (07/08/026) jam Pasang : 09:00 Note : hubungi pelanggan jika ingin kelokasi|40951378|MYDITA</t>
  </si>
  <si>
    <t>CV BAKSO Klenger Ambulu Cabang Jember</t>
  </si>
  <si>
    <t>ODP-JER-FW/67 FW/D07/67.01</t>
  </si>
  <si>
    <t>WO060974283</t>
  </si>
  <si>
    <t>MD|MYDB-20260804264383|DN00001/MN00580|CV BAKSO Klenger Ambulu Cabang Jember|08136000553</t>
  </si>
  <si>
    <t>BENGKEL MOTOR HABIBI</t>
  </si>
  <si>
    <t>ODP-WOS-FAD/017</t>
  </si>
  <si>
    <t>WO060852664</t>
  </si>
  <si>
    <t>|MN00909|MYIA-033654055388/POI/rizal/089524970672/bungkuadrat@gmail.com</t>
  </si>
  <si>
    <t>TOKO NAYU SEJAHTERA</t>
  </si>
  <si>
    <t>ODP-SGG-FAU/11</t>
  </si>
  <si>
    <t>WO060787057</t>
  </si>
  <si>
    <t>MD|MYDB-20260722263507|DN00001/MN01272|TOKO NAYU SEJAHTERA|085955366999</t>
  </si>
  <si>
    <t>2026-08-02 08:00:00 | M Janji : 01 AGUSTUS 2026  Jam Pasang : Siang  Note : hubungi pelanggan jika ingin ke lokasi, terima kasih.</t>
  </si>
  <si>
    <t>ODP-KDL-FJ/014 FJ/D02/014.01</t>
  </si>
  <si>
    <t>WO061090016</t>
  </si>
  <si>
    <t>|MN02256|MYIA-045994678303/POI/AGUS MAULANA/081957054145/fiber2759@gmail.com</t>
  </si>
  <si>
    <t>2026-08-07 13:00:00 | Nama PIC : Wati No HP : 081957054145 Alt : 081392106026 M Janji : 07/08/2026 Jam Pasang : 08.00 - 13:00  NoteÃ‚Â :  hubungi terlebih dahulu sebelum kelokasi</t>
  </si>
  <si>
    <t>RUANG GURU SMP NEGERI 2 SUMPIUH</t>
  </si>
  <si>
    <t>ODP-KRY-FH/037 FH/D03/037.01</t>
  </si>
  <si>
    <t>WO061101964</t>
  </si>
  <si>
    <t>|MC00213|MYIA-079480580062/POI/DIDIK FIRMANSYAH/089512063354/smpnduasumpiuh@gmail.com</t>
  </si>
  <si>
    <t xml:space="preserve">2026-08-09 08:00:00 | Jam pemasangan : 12.00 Info Tambahan : Hubungi pelanggan dulu sebelum ke lokasi terimakasih </t>
  </si>
  <si>
    <t>PT Utomo Lab Energi Terbarukan</t>
  </si>
  <si>
    <t>ODP-PDA-FAZ/12 FAZ/D02/12.01</t>
  </si>
  <si>
    <t>WO060820605</t>
  </si>
  <si>
    <t>|MB00449|MYIA-036322352201/POI/bapak/085220079700/it@utomodeck.co.id</t>
  </si>
  <si>
    <t>2026-08-06 15:00:00 | Nama PIC : Erlangga No HP : 085220079700 Tanggal Pemasangan : 06 Agustus 2026 Jam Pemasangan : 08:00 15:00 Info Tambahan : Hubungi pelanggan dulu sebelum ke lokasi terimakasih</t>
  </si>
  <si>
    <t>Sd muhammadiyah purwokerto</t>
  </si>
  <si>
    <t>ODP-PWT-FDM/045 FDM/D04/045.01</t>
  </si>
  <si>
    <t>WO060966748</t>
  </si>
  <si>
    <t>|MN02742|MYIA-019816562190/POI/luky sagita dewi/08996645908/lukysagita.ls@gmail.com</t>
  </si>
  <si>
    <t>WO060807888</t>
  </si>
  <si>
    <t>2026-07-30 08:00:00|Jam pemasangan : 12.00  Info Tambahan : Hubungi pelanggan dulu sebelum ke lokasi  terimakasih |MU5280|MYDITA</t>
  </si>
  <si>
    <t>- 11_11446;Biaya PSB HSI EBIS Tunai di Depan ~ 11[150000]  - E23015;E23015 ~ ES23 - Perangkat ONT[0]  - E23015~null~44292;E23015||11||Abodemen 0[0]  - E23015~null~E23015_SWONTDUALB;SWONTDUALB ~ Biaya Sewa ONT Dual Band ~ E23015[50000]  - E23046;E23046 ~ E</t>
  </si>
  <si>
    <t>SPBU 4459309</t>
  </si>
  <si>
    <t>ODP-KUD-FB/09 FB/D01/009.01</t>
  </si>
  <si>
    <t>WO060925411</t>
  </si>
  <si>
    <t>|MC60142|MYIA-083859494361/POI/DERA BAHTIAR WIDIYANTO /08562685148/spbu_modern@yahoo.com</t>
  </si>
  <si>
    <t>2026-08-05 15:00:00 | Nama PIC : Bp Dera No HP : 08562685148 No Alt : - M Janji : 05 Agustus 2026 Jam Pasang : Pagi / Siang Note : hubungi pelanggan jika ingin ke lokasi, terima kasih</t>
  </si>
  <si>
    <t>ODP-CRM-FD/14</t>
  </si>
  <si>
    <t>WO060668949</t>
  </si>
  <si>
    <t>2026-07-09 15:00:00|Tanggal pemasangan : 09/07/2024  Jam pemasangan : 08.00 - 12.00  Info Tambahan : Hubungi pelanggan dulu sebelum ke lokasi  terima kasih.|DA7880|MYDITA</t>
  </si>
  <si>
    <t>UD. TRI SULISTYANINGSIH (SPBU Pertamina 54.662.03)</t>
  </si>
  <si>
    <t>ODP-NGU-FC/58 FC/D01/58.01</t>
  </si>
  <si>
    <t>WO061115422</t>
  </si>
  <si>
    <t>|MN02702|MYIA-008524629991/POI/DWI ARIS SETIAWAN/085749666110/spbu.bsgroup03@gmail.com</t>
  </si>
  <si>
    <t>2026-08-07 15:00:00 | Nama PIC : BAPAK DWI No HP : 085749666110 Alt :  M Janji : (JUMAT/7/AGUSTUS/2026) jam Pasang : 09:00 Note : hubungi pelanggan jika ingin kelokasi</t>
  </si>
  <si>
    <t>Apotik Ummati</t>
  </si>
  <si>
    <t>ODP-KTA-FAG/008 FAG/D01/008.01</t>
  </si>
  <si>
    <t>WO061085517</t>
  </si>
  <si>
    <t>|MN01685|MYIA-082751782251/POI/ARIF BUDI SANTOSO/081392666125/arifbudi.sdr@gmail.com</t>
  </si>
  <si>
    <t>Inprogress Alpro, SC Lama : SC1002500620</t>
  </si>
  <si>
    <t>PT. Zigma Teknologi Indonesia</t>
  </si>
  <si>
    <t>ODP-MLG-FBU/70 FBU/D01/70.01</t>
  </si>
  <si>
    <t>WO060874329</t>
  </si>
  <si>
    <t>|MC20200|MYIA-041450520555/POI/Reyki Irmawan/087856888785/reyki.irmawan@gmail.com</t>
  </si>
  <si>
    <t>2026-08-05 08:00:00 | Nama PIC : Bp Reyki No HP : 087856888785 No Alt : - M Janji : 05 Agustus 2026 Jam Pasang : Pagi / Siang Note : hubungi pelanggan jika ingin ke lokasi, terima kasih</t>
  </si>
  <si>
    <t>SDK SANG TIMUR</t>
  </si>
  <si>
    <t>ODP-PSN-F02/15</t>
  </si>
  <si>
    <t>WO060886770</t>
  </si>
  <si>
    <t>|MN02680|/SDK SANG TIMUR/WINBACK 2.0 HSI B2B (1:1) 75MBPS 415RB PSB DISC 70%//sangtimursdk32@gmail.com/CRESTELA TRI WAHYU PUTRI/82132844800</t>
  </si>
  <si>
    <t>2026-08-05 13:00:00|Nama PIC : Ibu Crestela No HP : 082132844800 No Alt : - M Janji : 05 Agustus 2026 Jam Pasang : Pagi / Siang Note : hubungi pelanggan jika ingin ke lokasi, terima kasih|40951378|MYDITA</t>
  </si>
  <si>
    <t>SPBU 54.633.06</t>
  </si>
  <si>
    <t>WO061116207</t>
  </si>
  <si>
    <t>|MN02429|MYIA-006968730312/POI/ADIAWAN/083865121146/spbu05.5463306@gmail.com</t>
  </si>
  <si>
    <t>ODP-JWN-FH/047</t>
  </si>
  <si>
    <t>WO061099899</t>
  </si>
  <si>
    <t>2026-08-06 13:00:00 | Nama PIC : BAPAK MUHLISIN  No HP :  082335357398  Alt :   M Janji : (kamis/6/AGUSTUS/2026)  jam Pasang : 09:00  Note : hubungi pelanggan jika ingin kelokasi</t>
  </si>
  <si>
    <t>ODP-SMC-FF/085 FF/D11/085.01</t>
  </si>
  <si>
    <t>WO060669803</t>
  </si>
  <si>
    <t xml:space="preserve">2026-08-02 13:00:00 | Jam pemasangan : 12.00 Info Tambahan : Hubungi pelanggan dulu sebelum ke lokasi terimakasih  </t>
  </si>
  <si>
    <t>Follow Up Revoke Completed, New Order ID : SC1002507542</t>
  </si>
  <si>
    <t>Inprogress Alpro, SC Lama : SC1002500654</t>
  </si>
  <si>
    <t>White Bamboo (Athaya Resto)</t>
  </si>
  <si>
    <t>ODP-SGG-FCLG/22</t>
  </si>
  <si>
    <t>RBS HSI |Rian Puja Atmawikarsa | 406910 | TREG 3 |White Bamboo (Athaya Resto)| 82236305911|81803680445| HSI BISNIS 50 MBPS</t>
  </si>
  <si>
    <t>ODP-BRG-FF/48 FF/D06/48.01</t>
  </si>
  <si>
    <t>WO060873291</t>
  </si>
  <si>
    <t>|MN02703|MYIA-067794979046/POI/Nanang/085843555700/nananktw83@gmail.com</t>
  </si>
  <si>
    <t>2026-08-05 15:00:00 | Tanggal Pemasangan : 05 Agustus 2026 Jam Pemasangan : 08:00 15:00 Info Tambahan : Hubungi pelanggan dulu sebelum ke lokasi terimakasih</t>
  </si>
  <si>
    <t>WO061069734</t>
  </si>
  <si>
    <t>|MN01575|/MTS UNGGULAN DARUL FALAH/WINBACK HSI B2B + OCA BREACH CHECKER  (1:1) 100MBPS 635,5RB PSB DISC 70%//mtsdfjerukmacan@gmail.com/RAMADHAN ARYO PUTRA/85792761317</t>
  </si>
  <si>
    <t>2026-08-07 13:00:00|Waktu pemasnagan : 07 agustus 2026 Jam pemasangan : 08.00 - 12.00 Mohon hubungi pelanggan sebelum ke lokasi  Terima kasih|40010577|MYDITA</t>
  </si>
  <si>
    <t>SMKN SENDURO</t>
  </si>
  <si>
    <t>ODP-SDO-FM/19</t>
  </si>
  <si>
    <t>WO060779161</t>
  </si>
  <si>
    <t>MD|MYDB-20260803264235|DN00001/MN01309|SMKN SENDURO|081235567042</t>
  </si>
  <si>
    <t>Baron farm</t>
  </si>
  <si>
    <t>|MN00935|/Baron farm/081329500767/baronmerapi@gmail.com/ 1S HSI BISNIS BASIC PROMO HUT 50 Mbps / AGUS SADEWO</t>
  </si>
  <si>
    <t>RUMAH TRANSAKSI</t>
  </si>
  <si>
    <t>ODP-SMP-FK/38 FK/D02/38.01</t>
  </si>
  <si>
    <t>WO060653657</t>
  </si>
  <si>
    <t>MD|MYDB-20260801264138|DN00001/MN00806|RUMAH TRANSAKSI|08213325454</t>
  </si>
  <si>
    <t>2026-08-02 13:00:00 | Nama PIC : Ibu Sima No Hp : 08213325454 No Alt : - Tgl Pemasangan : 02 Agustus 2026 Interval : PAGI SIANG Note : Hubungi pelanggan terlebih dahulu</t>
  </si>
  <si>
    <t>WARKOP MANTEN</t>
  </si>
  <si>
    <t>ODP-GEM-FY/18</t>
  </si>
  <si>
    <t>WO060738191</t>
  </si>
  <si>
    <t>|MC30224|/M. SYUKRON IN'AM/82139905280/msyukroninam@gmail.com</t>
  </si>
  <si>
    <t>2026-08-04 08:00:00|Nama PIC : bapak sukron No HP : 082139905280 Alt :  M Janji : (SENIN/3/AGUSTUS/2026) jam Pasang : 09:00 Note : hubungi pelanggan jika ingin kelokasi|40010577|MYDITA</t>
  </si>
  <si>
    <t>SPBU 54.632.17</t>
  </si>
  <si>
    <t>ODP-NWI-FB/101 FB/D06/101.01</t>
  </si>
  <si>
    <t>WO061019041</t>
  </si>
  <si>
    <t>|MN00265|MYIA-053926464360/POI/DIDIK SUPRAYITNO/081234240996/spbu5463217@gmail.com</t>
  </si>
  <si>
    <t>2026-08-06 15:00:00 | Nama Pic : BP EKO No Hp Pic : 081234240996 Jam Pemasangan : 08:00 - 12.00 Tanggal Pemasangan : KAMIS 06 AGUSTUS 2026 Info Tambahan : Hubungi pelanggan sebelum datang ke lokasi, terima kasih.</t>
  </si>
  <si>
    <t>BAROKAH CELL</t>
  </si>
  <si>
    <t>ODP-TGS-FE/06</t>
  </si>
  <si>
    <t>WO060964009</t>
  </si>
  <si>
    <t>|MC30006|/SULAIMAN/8133301745/yusufavgpass@gmail.com</t>
  </si>
  <si>
    <t>2026-08-06 08:00:00|Tanggal pemasangan: 6/08/2026 Jam pemasangan : pagi / siang Info Tambahan : Hubungi pelanggan dulu sebelum ke lokasi. terima kasih|40010577|MYDITA</t>
  </si>
  <si>
    <t>SD NEGERI 2 BLAHBATUH</t>
  </si>
  <si>
    <t>ODP-GIN-FP/117</t>
  </si>
  <si>
    <t>WO060931059</t>
  </si>
  <si>
    <t>|MN02658|/PIC ANAK AGUNG ISTRI MAS UDAYANI/089630112174/sdblahbatuh2n@gmail.com</t>
  </si>
  <si>
    <t>2026-08-06 08:00:00| M Janji : (6 AGUSTUS 2026) jam Pasang : pagi  Note : hubungi pelanggan jika ingin kelokasi|40981182|MYDITA</t>
  </si>
  <si>
    <t>SD Khadijah II Surabaya</t>
  </si>
  <si>
    <t>ODP-TDS-FCS/49 FCS/D06/49.01</t>
  </si>
  <si>
    <t>WO060968023</t>
  </si>
  <si>
    <t>|MN01794|MYIA-025228777466/POI/Rico susanto/082229547735/ricosusanto.600@gmail.com</t>
  </si>
  <si>
    <t>2026-08-06 15:00:00 | Tanggal Pemasangan : 06 Agustus 2026 Jam Pemasangan : 08:00 15:00 Info Tambahan : Hubungi pelanggan dulu sebelum ke lokasi terimakasih</t>
  </si>
  <si>
    <t>toko jaya abadi</t>
  </si>
  <si>
    <t>ODP-PSG-FC/34 FC/D04/34.01</t>
  </si>
  <si>
    <t>WO061051080</t>
  </si>
  <si>
    <t>MD|MYDB-20260806264506|DC30004/MC30053|toko jaya abadi|082318199799</t>
  </si>
  <si>
    <t>2026-08-07 08:00:00 | Nama : BP APIN EKO PRASETYO No Hp : 082318199799 No Alt :  Tgl Pemasangan : 07 Agustus 2026 Interval : PAGI  Note : Hubungi pelanggan terlebih dahulu</t>
  </si>
  <si>
    <t>HSI Bisnis Bundling Phone Promo 2026 PSB 70% - Free 800 Menit Promo - 150 Mbps</t>
  </si>
  <si>
    <t>SMK METRIKA</t>
  </si>
  <si>
    <t>ODP-MYR-FWH/43 FWH/D03/43.01</t>
  </si>
  <si>
    <t>WO061088224</t>
  </si>
  <si>
    <t>|MN00458|MYIA-014285914617/POI/smk metrika/0882022605196/smkmetrika205@gmail.com</t>
  </si>
  <si>
    <t xml:space="preserve">2026-08-08 15:00:00 | Nama PIC : Ibu Firda No HP : 0882022605196 No Alternatif : 081330256904 M Janji : 07/08/2026 Jam Pasang : Pagi NoteÃ‚Â :  Hubungi terlebih dahulu sebelum ke lokasi </t>
  </si>
  <si>
    <t>ODP-JBR-FG/48 FG/D02/48.01</t>
  </si>
  <si>
    <t>WO060653991</t>
  </si>
  <si>
    <t>MD|MYDB-20260801264132|DN00001/MN00737|KOST SAFIRA LIMA SAUDARA|087862145892</t>
  </si>
  <si>
    <t>2026-08-02 13:00:00 | telp :087862145892 Tanggal pemasangan :02/08/2026 Jam pemasangan : pagi/siang Info Tambahan : Hubungi pelanggan dulu sebelum ke lokasi terima kasih</t>
  </si>
  <si>
    <t>Follow Up Revoke Completed, New Order ID : SC1002506592</t>
  </si>
  <si>
    <t>MI NURUL R.ULUM KELAS</t>
  </si>
  <si>
    <t>ODP-KRN-FAF/40</t>
  </si>
  <si>
    <t>WO061061541</t>
  </si>
  <si>
    <t>|MN00370|/MI NURUL R.ULUM KELAS/WINBACK 2.0 HSI B2B (1:1) 100MBPS 535RB PSB DISC 70%//111muchlissh@gmail.com/MUHAMMAD MUCHLIS/89504592018</t>
  </si>
  <si>
    <t>ODP-WLR-FH/126</t>
  </si>
  <si>
    <t>WO061013982</t>
  </si>
  <si>
    <t>2026-08-05 13:00:00|Tanggal pemasangan : 05 agustus 2026  Jam pemasangan : 08.00 - 12.00  Info Tambahan : Hubungi pelanggan dulu sebelum ke lokasi  terimakasih|40010577|MYDITA</t>
  </si>
  <si>
    <t>TOKO &amp;quot;ALFIN JAYA&amp;quot;</t>
  </si>
  <si>
    <t>|MN02601|/TOKO ALFIN JAYA/HERMAN FADLI SYAM/085600111199/arifinalfin454@gmail.com/HSI Bisnis Promo HUT Telkom (1:1) 200 Mbps (Rp 790.000) PSB Rp 150.000/</t>
  </si>
  <si>
    <t>SMPIT Harapan Umat Brebes</t>
  </si>
  <si>
    <t>WO060801546</t>
  </si>
  <si>
    <t>AMRBS;403095;REG3;BAYU;085100296564;HSI 1S 100MB;535k;PIC 089501893076</t>
  </si>
  <si>
    <t>2026-08-04 13:00:00|Tanggal pemasangan : 04 agustus 2026 Jam pemasangan : pagi/siang Info Tambahan : Hubungi pelanggan dulu sebelum ke lokasi terima kasih|40010577|MYDITA</t>
  </si>
  <si>
    <t>PT. ATMODJO SURYA TEHNIK</t>
  </si>
  <si>
    <t>ODP-KND-FCA/29</t>
  </si>
  <si>
    <t>WO060883605</t>
  </si>
  <si>
    <t>|MN01735|/PT. ATMODJO SURYA TEHNIK/HSI Basic Promo HUT Telkom (1:2) 50 Mbps (Rp 320.000) PSB Rp 150.000/081217673531/supardoyo.abr@gmail.com/Soepardojo/-7.212307,112.652900/Jl.raya tambak osowilangon,  surabaya</t>
  </si>
  <si>
    <t>2026-08-05 10:00:00|M Janji : (05/08/2026) jam Pasang : 09:00 Note : hubungi pelanggan jika ingin kelokasi|40961370|MYDITA</t>
  </si>
  <si>
    <t>TOKO DT ACC</t>
  </si>
  <si>
    <t>ODP-PCT-FD/22</t>
  </si>
  <si>
    <t>WO060872334</t>
  </si>
  <si>
    <t>|MC30223|/EKA DEVIYANTI/81336653161/noernoell20@gmai.co</t>
  </si>
  <si>
    <t>2026-08-05 08:00:00|Nama PIC : Ibu Eka  No HP : 081336653161 No Alternatif : - M Janji : 05/08/2026 Jam Pasang : Pagi NoteÃ‚Â :  Hubungi terlebih dahulu sebelum ke lokasi  |40961370|MYDITA</t>
  </si>
  <si>
    <t>PT. EVOSALVO</t>
  </si>
  <si>
    <t>ODP-TDS-FDM/07 FDM/D01/07.01</t>
  </si>
  <si>
    <t>WO061034601</t>
  </si>
  <si>
    <t>|MN01401|MYIA-057377579385/POI/FIA/081338384647/zulfia.n@everseikogroup.com</t>
  </si>
  <si>
    <t>2026-08-11 08:00:00 | Nama PIC : Fia No HP : 081338384647 Alt :  M Janji : 07/08/2026 Jam Pasang : 08.00 - 13:00  NoteÃ‚Â :  hubungi terlebih dahulu sebelum kelokasi</t>
  </si>
  <si>
    <t>ART TECH X FASTGASS</t>
  </si>
  <si>
    <t>ODP-RDB-FA/180 FA/D08/180.01</t>
  </si>
  <si>
    <t>WO061090110</t>
  </si>
  <si>
    <t>MD|MYDB-20260806264545|DB10005/MB10071|ART TECH X FASTGASS|08816970175</t>
  </si>
  <si>
    <t>LYY MEDIA CELLULER</t>
  </si>
  <si>
    <t>ODP-PKL-FS/015</t>
  </si>
  <si>
    <t>WO060929311</t>
  </si>
  <si>
    <t>|MN00925|MYIA-006352795685/POI/m erikza al fajrisyah/085199193282/hulandafluu@gmail.com</t>
  </si>
  <si>
    <t>2026-08-04 15:00:00 |   M Janji : (04/08/2026)  jam Pasang : 09:00  Note : hubungi pelanggan jika ingin kelokasi</t>
  </si>
  <si>
    <t>SMP NEGERI 2 KRAMAT</t>
  </si>
  <si>
    <t>ODP-TEG-FAG/019</t>
  </si>
  <si>
    <t>WO060798507</t>
  </si>
  <si>
    <t>AMRBS;403095;REG3;BAYU;085100296564;HSI 1S 100MB;535K;PIC 082325252001</t>
  </si>
  <si>
    <t>2026-08-04 13:00:00|No Hp Pic : 082325252001 No alt : - Jam Pemasangan : pagi/ siang Tanggal Pemasangan : 04/08/2026 hub sebelum ke lokasi|40961370|MYDITA</t>
  </si>
  <si>
    <t>PT STRATEGI CENTRAL CAPITAL</t>
  </si>
  <si>
    <t>ODP-DMO-FQM/18 FQM/D02/18.01</t>
  </si>
  <si>
    <t>WO061095063</t>
  </si>
  <si>
    <t>|MN02394|MYIA-024014342297/POI/MOCH ANJAS PUTRA DARMAWAN /085165932082/anjasputrad18@gmail.com</t>
  </si>
  <si>
    <t>ODP-BKL-FGB/13</t>
  </si>
  <si>
    <t>WO060875649</t>
  </si>
  <si>
    <t>2026-07-29 13:00:00|Nama PIC:  bu nabila   No HP: 082323095417  Alt:  Tanggal: 29/7/2026  Jam Pasang: Siang  Note: Hubungi sebelum ke lokasi, terimakasih.  |RI2334|MYDITA</t>
  </si>
  <si>
    <t>ODP-WNS-FGB/009</t>
  </si>
  <si>
    <t>WO061109259</t>
  </si>
  <si>
    <t>AMRBS/403103/ANISA DWIARYANI/R3/YOGYAKARTA/PSB HSI BISNIS 1S 50 MBPS PROMO HUT TELKOM 1:2/Tri Johan Firdiyanto/081229749275/081804098210/johanfirdi@gmail.com</t>
  </si>
  <si>
    <t>2026-08-07 15:00:00|Nama PIC : IBU USMA No HP : 081229749275 Alt :  M Janji : (JUMAT/7/AGUSTUS/2026) jam Pasang : 09:00 Note : hubungi pelanggan jika ingin kelokasi|40961370|MYDITA</t>
  </si>
  <si>
    <t>Toko Aisyah plus plus</t>
  </si>
  <si>
    <t>ODP-SIL-FAB/09 FAB/D01/09.01</t>
  </si>
  <si>
    <t>WO060823979</t>
  </si>
  <si>
    <t>|MN02085|MYIA-074173164245/POI/umar/082341477797/wadubura1976@gmail.com</t>
  </si>
  <si>
    <t>CV. Rabbani Asysa</t>
  </si>
  <si>
    <t>ODP-MJP-FAU/111</t>
  </si>
  <si>
    <t>AMRBS;406230;SANTOSO AJI;WITEL BDG;CV. Rabbani Asysa;082216797750;faidept@rabbani.co.id;1S HSI BASIC 50MBPS 320K</t>
  </si>
  <si>
    <t>ODP-RDD-FD/032</t>
  </si>
  <si>
    <t>WO060881525</t>
  </si>
  <si>
    <t>AMRBS;403099;TREG4;MUHAMMAD MASTUR;081226139781;CP IS MAELAL HIKAM;082324798182;PAKET 2S INET VOICE 50 MBPS (479.000);PT GLOBAL JET EXPRESS//KEDUNGBANTENG;input by Tito</t>
  </si>
  <si>
    <t>2026-08-06 08:00:00|Nama PIC : Bp Hikam No HP : 082324798182 No Alt : - M Janji : 06 Agustus 2026 Jam Pasang : Pagi / Siang Note : hubungi pelanggan jika ingin ke lokasi, terima kasih|40951378|MYDITA</t>
  </si>
  <si>
    <t>WO060795577</t>
  </si>
  <si>
    <t>|MN01595|MYIA-012000125241/POI/FIRMAN/087860187055/smpitputra.abhursumbawa@gmail.com</t>
  </si>
  <si>
    <t>Cesa</t>
  </si>
  <si>
    <t>2026-08-02 08:00:00 | M Janji : (02/08/2026)  jam Pasang : 09:00  Note : hubungi pelanggan jika ingin kelokasi</t>
  </si>
  <si>
    <t>Blue Bake Houf kitchen</t>
  </si>
  <si>
    <t>WO060974682</t>
  </si>
  <si>
    <t>|MN01857|MYIA-047006669372/POI/Erry Bima Nugroho/085232027079/bbhkitchen5758@gmail.com</t>
  </si>
  <si>
    <t>WARKOP28</t>
  </si>
  <si>
    <t>ODP-MYR-FDV/11</t>
  </si>
  <si>
    <t>WO060975427</t>
  </si>
  <si>
    <t>|MN01731|/WARKOP28/ALVIN/08991522238/alvinw28@gmail.com/HSI Bisnis Promo HUT Telkom (1:1) 50 Mbps (Rp 355.000) PSB Rp 150.000/</t>
  </si>
  <si>
    <t>2026-08-09 08:00:00|M Janji : (06/08/2026) jam Pasang pagi / siang  Note : hubungi pelanggan jika ingin kelokasi|40981182|MYDITA</t>
  </si>
  <si>
    <t>Putra mandiri</t>
  </si>
  <si>
    <t>|MN00935|/Putra mandiri/085743093597/nuryanto293@gmail.com/ 1S HSI BISNIS BASIC PROMO HUT 50 Mbps / AGUS SADEWO</t>
  </si>
  <si>
    <t>warung kopi Bujang</t>
  </si>
  <si>
    <t>ODP-SEL-FAM/49</t>
  </si>
  <si>
    <t>WO060765127</t>
  </si>
  <si>
    <t>|MN00915|Riska apriyani/warung kopi Bujang/200mbps 675rb/0881025675389/087749965959/: ainunpero@gmail.com/Supriadi</t>
  </si>
  <si>
    <t>2026-08-07 08:00:00|M Janji : 7 agustus 2026  jam Pasang : pagi   Note : hubungi pelanggan jika ingin kelokasi|MU1366|MYDITA</t>
  </si>
  <si>
    <t>PT. Aplikasi Solusi Kreatif site WH Emado&amp; 39;s Surabaya</t>
  </si>
  <si>
    <t>ODP-TDS-FLC/04 FLC/D01/04.01</t>
  </si>
  <si>
    <t>WO060898971</t>
  </si>
  <si>
    <t>|MN01063|MYIA-073039694217/POI/Choirul Anam /085859950494/admin@skynetindonesia.id</t>
  </si>
  <si>
    <t>2026-08-05 12:00:00 | Nama Pic : BP CHOIRUL No Hp Pic : 085859950494 Jam Pemasangan : 08:00 - 12.00 Tanggal Pemasangan : RABU 05 AGUSTUS 2026 Info Tambahan : Hubungi pelanggan sebelum datang ke lokasi, terima kasih.</t>
  </si>
  <si>
    <t>ODP-ALA-FAC/53</t>
  </si>
  <si>
    <t>WO060920924</t>
  </si>
  <si>
    <t>PT KARYA HNS</t>
  </si>
  <si>
    <t>ODP-SKH-FL/015</t>
  </si>
  <si>
    <t>WO060972010</t>
  </si>
  <si>
    <t>MD|MYDB-20260804264362|DN00001/MN00440|PT KARYA HNS|08122970843</t>
  </si>
  <si>
    <t xml:space="preserve">2026-08-06 08:00:00 | Jam pemasangan : 12.00 Info Tambahan : Hubungi pelanggan dulu sebelum ke lokasi terimakasih  </t>
  </si>
  <si>
    <t>ODP-BPG-FB/46 FB/D07/46.01</t>
  </si>
  <si>
    <t>WO060658729</t>
  </si>
  <si>
    <t>Follow Up Revoke Completed, New Order ID : SC1002506129</t>
  </si>
  <si>
    <t>PT. Netmarks Indonesia</t>
  </si>
  <si>
    <t>ODP-SDA-FCL/87</t>
  </si>
  <si>
    <t>WO060963331</t>
  </si>
  <si>
    <t>AMRBS;950197;AM;M. ALFIAN FADLI JAUHARI;RBS-3;SURAMADU;PT. Netmarks Indonesia/+6282333543030/ABDI/bu Pingkan /+6281219160922/PINGKAN/pingkan.anggrahini@netmarks.co.id/HSI Bisnis (1:1) 100 Mbps (Rp 669.000) PSB Rp 150.000</t>
  </si>
  <si>
    <t>2026-08-06 13:00:00|Nama PIC : Bapak Nurul No HP : 082333543030 No Alternatif : 081219160922 M Janji : 06/08/2026 Jam Pasang : Pagi NoteÃ‚Â :  Hubungi terlebih dahulu sebelum ke lokasi |40961370|MYDITA</t>
  </si>
  <si>
    <t>Rumah kost Sumardi</t>
  </si>
  <si>
    <t>ODP-BOW-FE/54 FE/D05/54.01</t>
  </si>
  <si>
    <t>WO060621778</t>
  </si>
  <si>
    <t>|MC30175|MYIA-071765487456/POI/DIDIK SUMARDI/083157727104/dindun984@gmail.com</t>
  </si>
  <si>
    <t>ODP-BDG-FC/23 FC/D03/23.01</t>
  </si>
  <si>
    <t>WO060846901</t>
  </si>
  <si>
    <t>|MN00216|MYIA-025433678005/POI/fashfahish shofhal jamil/087869525149/shofhaljamilfashfahish@gmail.com</t>
  </si>
  <si>
    <t xml:space="preserve">2026-08-05 10:00:00 | Jam pemasangan : 12.00 Info Tambahan : Hubungi pelanggan dulu sebelum ke lokasi terimakasih </t>
  </si>
  <si>
    <t>Rumah Kost Bunga Sakura 2</t>
  </si>
  <si>
    <t>ODP-PKS-FH/40 FH/D01/40.01</t>
  </si>
  <si>
    <t>WO061060287</t>
  </si>
  <si>
    <t>|MN00814|MYIA-006730147993/POI/Moch. Ainur Rofin Anwar/089601828558/ainuranwar099@gmail.com</t>
  </si>
  <si>
    <t>2026-08-08 08:00:00 | Tanggal pemasangan: 6/08/2026 Jam pemasangan : pagi / siang Info Tambahan : Hubungi pelanggan dulu sebelum ke lokasi. terima kasih</t>
  </si>
  <si>
    <t>SPBU 44.565.02</t>
  </si>
  <si>
    <t>ODP-SWT-FAQ/026</t>
  </si>
  <si>
    <t>WO060800798</t>
  </si>
  <si>
    <t>|MN00935|MYIA-095837209889/POI/AYU RESTANI YUSUF/085786267370/spbu_sajogja4456502@yahoo.co.id</t>
  </si>
  <si>
    <t>2026-08-05 09:00:00 | Nama : BU AYU RESTANI YUSUF No Hp : 085786267370 No Alt :  Tgl Pemasangan : 04 Agustus 2026 Interval : PAGI  Note : Hubungi pelanggan terlebih dahulu</t>
  </si>
  <si>
    <t>WO061066197</t>
  </si>
  <si>
    <t>MD|MYDB-20260805264494|DN00001/MN00443|LEMBAGA PENDIDIKAN BAHASA CHINA|085113162223</t>
  </si>
  <si>
    <t xml:space="preserve">2026-08-07 13:00:00 | Nama PIC : LEMBAGA PENDIDIKAN BAHASA CHINA No HP : 085113162223 Alt :  M Janji : 07/08/2026 Jam Pasang : 08.00 - 13:00  NoteÃ‚Â :  hubungi terlebih dahulu sebelum kelokasi </t>
  </si>
  <si>
    <t>toko maman</t>
  </si>
  <si>
    <t>ODP-SWE-FAJ/22 FAJ/D06/22.01</t>
  </si>
  <si>
    <t>WO060739769</t>
  </si>
  <si>
    <t>|MC40230|MYIA-067576799528/POI/H EDWAR RIDHO/081934968110/m4893469@gmail.com</t>
  </si>
  <si>
    <t>2026-08-04 08:00:00 | Nama Pic : BP EDWAR No Hp Pic : 081934968110 Jam Pemasangan : 08:00 - 12.00 Tanggal Pemasangan : SENIN 03 AGUSTUS 2026 Info Tambahan : Hubungi pelanggan sebelum datang ke lokasi, terima kasih.</t>
  </si>
  <si>
    <t>ODP-SLO-FD/049</t>
  </si>
  <si>
    <t>WO060628503</t>
  </si>
  <si>
    <t>2026-07-31 15:00:00 | Tanggal: 31/7/2026  Jam Pasang: 10.00  Note: Hubungi sebelum ke lokasi, terimakasih.</t>
  </si>
  <si>
    <t>PR ALFI PUTRA</t>
  </si>
  <si>
    <t>ODP-TRE-FN/20 FN/D02/20.01</t>
  </si>
  <si>
    <t>WO060794012</t>
  </si>
  <si>
    <t>|MN00418|MYIA-037110045139/POI/DWI NUR AINIYATIL/08139346792/pr.alfiputra@gmail.com</t>
  </si>
  <si>
    <t xml:space="preserve">2026-08-04 13:00:00 | Nama PIC: bu dwi nur  Notel: 08139346792 Alt: -  Tanggal: 4/8/2026 Jam Pasang: Siang Note: Hubungi sebelum ke lokasi, terimakasih. Info pl </t>
  </si>
  <si>
    <t>ODP-POS-FN/001</t>
  </si>
  <si>
    <t>WO060775434</t>
  </si>
  <si>
    <t>AMRBS:960319;RENGGA;Indibiz 1:1 300 Mbps;085735046251/+6285735046251;hadist90@gmail.com</t>
  </si>
  <si>
    <t>2026-08-04 08:00:00|Nama : BP NURHADI  No Hp : 085735046251 No Alt :  Tgl Pemasangan : 04 Agustus 2026 Interval : PAGI  Note : Hubungi pelanggan terlebih dahulu|40981182|MYDITA</t>
  </si>
  <si>
    <t>SEKOLAH NASIONAL TERINTEGRASI 2 BANYUMAS</t>
  </si>
  <si>
    <t>ODP-SUK-FM/011 FM/D01/011.01</t>
  </si>
  <si>
    <t>WO060998550</t>
  </si>
  <si>
    <t>|MC80052|MYIA-069319206183/POI/SIGIT PURNOMO ADI/085701442444/11sigitpadi10@gmail.com</t>
  </si>
  <si>
    <t>ODP-RKT-FBM/52 FBM/D06/52.01</t>
  </si>
  <si>
    <t>WO060773847</t>
  </si>
  <si>
    <t>2026-08-04 11:00:00 | Nama : BU ATINA ZAINAL FUADAH No Hp : 082257588373 No Alt :  Tgl Pemasangan : 04 Agustus 2026 Interval : SIANG Note : Hubungi pelanggan terlebih dahulu</t>
  </si>
  <si>
    <t>Follow Up Revoke Completed, New Order ID : SC1002510128</t>
  </si>
  <si>
    <t>Warkop Gemilang</t>
  </si>
  <si>
    <t>ODP-BBE-FAP/31 FAP/D06/31.01</t>
  </si>
  <si>
    <t>WO060677670</t>
  </si>
  <si>
    <t>|MYIB-CUST|MYTN-097871435289/POI/Heri Priyanto/082131558383/priyantoh900@gmail.com</t>
  </si>
  <si>
    <t>2026-08-02 15:00:00 | Nama PIC : bapak heri No HP : 082131558383 Alt :  M Janji : (MINGGU/2/AGUSTUS/2026) jam Pasang : 09:00 Note : hubungi pelanggan jika ingin kelokasi</t>
  </si>
  <si>
    <t>The Foresta</t>
  </si>
  <si>
    <t>ODP-PGR-FBB/087</t>
  </si>
  <si>
    <t>WO061027254</t>
  </si>
  <si>
    <t>AMRBS/965966/DINA MENTARI/R3/YOGYAKARTA/PSB HSI BISNIS 1S  150 MBPS PROMO HUT TELKOM 1:1/VIKA/0811250505/clarissaroselynn@yahoo.com</t>
  </si>
  <si>
    <t>2026-08-07 08:00:00|Tanggal Pemasangan : 07 Agustus 2026 Jam Pemasangan : 08:00 15:00 Info Tambahan : Hubungi pelanggan dulu sebelum ke lokasi terimakasih|40010577|MYDITA</t>
  </si>
  <si>
    <t>MYDITA - GAGAL SEND REMANJA</t>
  </si>
  <si>
    <t>MTS AL IMAN 2 BULUS</t>
  </si>
  <si>
    <t>ODP-PWJ-FBC/022</t>
  </si>
  <si>
    <t>WO060991479</t>
  </si>
  <si>
    <t>AMRBS ; 402718 ; AMEX ; AMY ; TREG3 ; MAGELANG ;/PSB 2S HSI BISNIS NETMONK 300 MB PROMO SAMBUT AWAL TAHUN/DWI RIZQIYANTO/085148350154/rdwi53774@gmail.com/INPUL 1002215760</t>
  </si>
  <si>
    <t>2026-08-09 08:00:00|Tanggal pemasangan: 06/08/2026 Jam pemasangan : pagi / siang Info Tambahan : Hubungi pelanggan dulu sebelum ke lokasi terima kasih|40961370|MYDITA</t>
  </si>
  <si>
    <t>KB-TK-TPA AL QUDWAH KIDS CENTER</t>
  </si>
  <si>
    <t>ODP-SLI-FM/087 FM/D07/087.01</t>
  </si>
  <si>
    <t>WO060960400</t>
  </si>
  <si>
    <t>|MN00481|MYIA-049321494918/POI/suyati/08122889983/nasya0123@gmail.com</t>
  </si>
  <si>
    <t>RANGGA MART</t>
  </si>
  <si>
    <t>ODP-SGR-FEF/20 FEF/D01/20.01</t>
  </si>
  <si>
    <t>WO061110295</t>
  </si>
  <si>
    <t>|MN02665|MYIA-071215966227/POI/KETUT SIGARTA/085238068995/sugiartha83.bali@gmail.com</t>
  </si>
  <si>
    <t xml:space="preserve">2026-08-07 15:00:00 | Nama PIC : Bapak Ketut Sugiarta No HP : 085238068995 No Alternatif : 081338326051 M Janji : 07/08/2026 Jam Pasang : Pagi NoteÃ‚Â :  Hubungi terlebih dahulu sebelum ke lokasi </t>
  </si>
  <si>
    <t>KEPONTEN SIDOGIRI</t>
  </si>
  <si>
    <t>ODP-PSN-FB/02</t>
  </si>
  <si>
    <t>WO060879430</t>
  </si>
  <si>
    <t>|MN02680|/KEPONTEN SIDOGIRI/WINBACK 2.0 HSI B2B (1:2) 50MBPS 320RB PSB DISC 70%// solihinyani@gmail.com/SLAMET/85203030789</t>
  </si>
  <si>
    <t>2026-08-05 13:00:00|M Janji : (05/08/2026) jam Pasang : 09:00 Note : hubungi pelanggan jika ingin kelokasi`|40961370|MYDITA</t>
  </si>
  <si>
    <t>ODP-KLM-FBT/56</t>
  </si>
  <si>
    <t>WO061065969</t>
  </si>
  <si>
    <t>|MN02545|/CP SELEA WATI/081218207980-085715216718/ga.satyalanggeng@gmail.com</t>
  </si>
  <si>
    <t>2026-08-07 13:00:00|Nama : BU SELLA WATI  No Hp : 081218207980 No Alt : 085715216718 Tgl Pemasangan : 07 Agustus 2026 Interval : PAGI  Note : Hubungi pelanggan terlebih dahulu|40981182|MYDITA</t>
  </si>
  <si>
    <t>Kommu Space UNS</t>
  </si>
  <si>
    <t>ODP-MSO-FC/039</t>
  </si>
  <si>
    <t>WO061044510</t>
  </si>
  <si>
    <t>AMRBS;960218/Candra Evita Tryariestya/TREG4SOLO/Dhanindra Khanza Wiratama/0882008699545 dan 085113634183/kommuspace.uns@gmail.com/PSB HSI BISNIS WINBACK 2.0 50MBPS ABODEMEN 320.000</t>
  </si>
  <si>
    <t>2026-08-07 08:00:00|Nama PIC : Indra  No HP : 0882008699545 Alt : 085113634183 M Janji : 07/08/2026 Jam Pasang : 08.00 - 13:00  NoteÃ‚Â :  hubungi terlebih dahulu sebelum kelokasi |40981182|MYDITA</t>
  </si>
  <si>
    <t>LIQUID STORE</t>
  </si>
  <si>
    <t>ODP-BJR-FU/011</t>
  </si>
  <si>
    <t>WO060777227</t>
  </si>
  <si>
    <t>|MN00649|MYIA-065111064327/POI/oktiyas cahya vita/085225677782/predator_cahya@ymail.com</t>
  </si>
  <si>
    <t>Sumarno farm</t>
  </si>
  <si>
    <t>|MN00935|/Sumarno farm/08818633565/fh880784@gmail.com/ 1S HSI BISNIS BASIC PROMO HUT 50 Mbps / AGUS SADEWO</t>
  </si>
  <si>
    <t>ODP-BRB-FB/014</t>
  </si>
  <si>
    <t>WO060793857</t>
  </si>
  <si>
    <t>2026-08-01 08:00:00 | Jam Pemasangan : 08:00  Tanggal Pemasangan : SABTU, 1 AGUSTUS 2026  Info Tambahan : Hubungi pelanggan sebelum datang ke lokasi, terima kasih.</t>
  </si>
  <si>
    <t>SUKSES SEJAHTERA BISNIS BERSAMA</t>
  </si>
  <si>
    <t>ODP-KEN-FAU/131 FAU/D14/131.01</t>
  </si>
  <si>
    <t>WO060762586</t>
  </si>
  <si>
    <t>|MN02102|MYIA-095442643395/POI/Bambang Nugroho setiaji/08118839859/b.nugroho@si-tepat.com</t>
  </si>
  <si>
    <t>2026-08-05 15:00:00 | M Janji : 4 agustus 2026 jam Pasang : pagi siang Note : hubungi pelanggan jika ingin kelokasi</t>
  </si>
  <si>
    <t>ODP-LVN-FAF/01</t>
  </si>
  <si>
    <t>WO060638274</t>
  </si>
  <si>
    <t>2026-07-24 13:00:00|Nama PIC:  bp wayan   No HP: 081958576319  Alt:  Tanggal: 24/7/2026  Jam Pasang: Siang  Note: Hubungi sebelum ke lokasi|RI2334|MYDITA</t>
  </si>
  <si>
    <t>Sumanto farm</t>
  </si>
  <si>
    <t>ODP-MUN-FAM/056</t>
  </si>
  <si>
    <t>WO060985966</t>
  </si>
  <si>
    <t>|MN00935|/Sumanto farm/085729793368/Mantosumanto1019@gmail.com/ 1S HSI BISNIS BASIC PROMO HUT 50 Mbps / AGUS SADEWO</t>
  </si>
  <si>
    <t>2026-08-06 15:00:00|Waktu pemasnagan : 06 Agustus 2026 Jam pemasangan : 08.00 - 12.00 Mohon hubungi pelanggan sebelum ke lokasi  Terima kasih|40010577|MYDITA</t>
  </si>
  <si>
    <t>AGREE : Lanjut berlangganan by Ivan Sutiawan 40010577|MYDITA</t>
  </si>
  <si>
    <t>al barokah</t>
  </si>
  <si>
    <t>ODP-BMU-FS/029</t>
  </si>
  <si>
    <t>WO061069503</t>
  </si>
  <si>
    <t>|MN01881|MYIA-054323853870/POI/purwanto/081225564113/hermanvanarsyad@gmail.com</t>
  </si>
  <si>
    <t>2026-08-06 08:00:00 | Tanggal pemasangan: 06/08/2026  Jam pemasangan : pagi / siang  Info Tambahan : Hubungi pelanggan dulu sebelum ke lokasi  terima kasih</t>
  </si>
  <si>
    <t>ODP-SWE-FAD/97 FAD/D09/97.01</t>
  </si>
  <si>
    <t>WO060662381</t>
  </si>
  <si>
    <t>2026-08-02 13:00:00 | Nama PIC : bapak Akbal No HP : 083866857254 Alt :  M Janji : (MINGGU/2/AGUSTUS/2026) jam Pasang : 09:00 Note : hubungi pelanggan jika ingin kelokasi</t>
  </si>
  <si>
    <t>Follow Up Revoke Completed, New Order ID : SC1002506038</t>
  </si>
  <si>
    <t>AZMA OLSHOP</t>
  </si>
  <si>
    <t>ODP-PNZ-FB/114</t>
  </si>
  <si>
    <t>WO060762015</t>
  </si>
  <si>
    <t>MD|MYDB-20260802264196|DC20015/MC20183|AZMA OLSHOP|085175467873</t>
  </si>
  <si>
    <t>2026-08-06 08:00:00 | Tanggal Pemasangan : 06 Agustus 2026 Jam Pemasangan : 08:00 13:00 Info Tambahan : Hubungi pelanggan dulu sebelum ke lokasi terimakasih</t>
  </si>
  <si>
    <t>ODP-GNK-FL/069 FL/D02/069.01</t>
  </si>
  <si>
    <t>WO060762847</t>
  </si>
  <si>
    <t>MD|MYDB-20260803264214|DN00001/MN00663|Cahaya Wangi|08132758966</t>
  </si>
  <si>
    <t>2026-08-04 13:00:00 | Nama : BP ROCKY SAPUTRO No Hp : 08132758966 No Alt :  Tgl Pemasangan : 04 Agustus 2026 Interval : SIANG Note : Hubungi pelanggan terlebih dahulu</t>
  </si>
  <si>
    <t>PT Yoehuu Inovasi Digital</t>
  </si>
  <si>
    <t>ODP-SDA-FCX/53 FCX/D04/53.01</t>
  </si>
  <si>
    <t>WO060875118</t>
  </si>
  <si>
    <t>MD|MYID-4042608030003|RBIZBestdeals|PT Yoehuu Inovasi Digital|082147211123</t>
  </si>
  <si>
    <t>2026-08-05 08:00:00 | Nama Pic : BP FARHAN No Hp Pic : 082147211123 Jam Pemasangan : 08:00 - 12.00 Tanggal Pemasangan : RABU 05 AGUSTUS 2026 Info Tambahan : Hubungi pelanggan sebelum datang ke lokasi, terima kasih.</t>
  </si>
  <si>
    <t>SDN CLARAK</t>
  </si>
  <si>
    <t>ODP-LCE-FA/05</t>
  </si>
  <si>
    <t>WO060638736</t>
  </si>
  <si>
    <t>|MC30181|/HAFID HASANUDIN/85331260527/sdn.clarak01@gmail.com</t>
  </si>
  <si>
    <t>2026-08-02 13:00:00|Nama PIC : Bp Hafid No Hp : 085331260527 No Alt : - Tgl Pemasangan : 02 Agustus 2026 Interval : PAGI SIANG Note : Hubungi pelanggan terlebih dahulu|40951378|MYDITA</t>
  </si>
  <si>
    <t>SPBU 44 561 01 PAKELAN</t>
  </si>
  <si>
    <t>WO061116037</t>
  </si>
  <si>
    <t>|MN02395|MYIA-059062595089/POI/FEDY TAURINO CHRISTIAN/085725725888/spbu_sajogja4456101@yahoo.co.id</t>
  </si>
  <si>
    <t>2026-08-12 08:00:00 |  M Janji : (07/08/026) jam Pasang : 09:00 Note : hubungi pelanggan jika ingin kelokasi</t>
  </si>
  <si>
    <t>ODP-BJR-FN/015</t>
  </si>
  <si>
    <t>WO060667582</t>
  </si>
  <si>
    <t>2026-07-30 13:00:00 | Nama : BP SYAHDAN GINAWA PAMUJI  No Hp : 085710154686  No Alt :   Tgl Pemasangan : 30 Juli 2026  Interval : SIANG  Note : Hubungi pelanggan terlebih dahulu</t>
  </si>
  <si>
    <t>Kios bahtera</t>
  </si>
  <si>
    <t>ODP-TLW-FA/82 FA/D07/82.01</t>
  </si>
  <si>
    <t>WO061076495</t>
  </si>
  <si>
    <t>MD|MYDB-20260806264528|SC00001/MC00149|Kios bahtera|085337580856</t>
  </si>
  <si>
    <t>2026-08-07 13:00:00 | Nama : BU EKA KARTIKA SARI No Hp : 085337580856 No Alt :  Tgl Pemasangan : 07 Agustus 2026 Interval : PAGI  Note : Hubungi pelanggan terlebih dahulu</t>
  </si>
  <si>
    <t>ODP-CRM-FD/28</t>
  </si>
  <si>
    <t>WO060777833</t>
  </si>
  <si>
    <t>SDN DINOYO 2</t>
  </si>
  <si>
    <t>ODP-KLJ-FB/23 FB/D02/01.23</t>
  </si>
  <si>
    <t>WO061049240</t>
  </si>
  <si>
    <t>|MN01864|MYIA-077022376405/POI/indah siatin/085928167431/tusdndinoyo2@gmail.com</t>
  </si>
  <si>
    <t xml:space="preserve">2026-08-07 15:00:00 | telp :085928167431 alt : manja : pagi : siang 07/08/2026 hub sebelum ke lokasi </t>
  </si>
  <si>
    <t>MUTIARA GROUP</t>
  </si>
  <si>
    <t>ODP-GDW-FG/03</t>
  </si>
  <si>
    <t>WO061022846</t>
  </si>
  <si>
    <t>|MN01809|/MUTIARA GROUP/WINBACK 2.0 HSI B2B (1:1) 100MBPS 535RB PSB DISC 70%//mutiaraurwah.1@gmail.com/ANI FEBRIYANTI/8125219897</t>
  </si>
  <si>
    <t>2026-08-07 08:00:00|M Janji : (07/08/2026) jam Pasang pagi Note : hubungi pelanggan jika ingin kelokasi|40981182|MYDITA</t>
  </si>
  <si>
    <t>WO060991693</t>
  </si>
  <si>
    <t>|MC80228|/Adanu Adhinata Semesta /Paket HSI Bisnis Promo HUT Telkom 1:1 100Mbps/Auzan Iman Patria/085888176424/ga.staff.adanuadhinatasemesta@gmail.com</t>
  </si>
  <si>
    <t>Smkn Sugihwaras</t>
  </si>
  <si>
    <t>ODP-SMJ-FA/78</t>
  </si>
  <si>
    <t>WO060971571</t>
  </si>
  <si>
    <t>|MN00271|MYIA-073344631850/POI/Nila Ekowati/082237399808/smknsugihwaras.official@gmail.com</t>
  </si>
  <si>
    <t>2026-08-06 13:00:00 | Nama PIC : Ibu Nila No Hp : 082237399808 No Alt : - Tgl Pemasangan : 06 Agustus 2026 Interval : PAGI SIANG Note : Hubungi pelanggan terlebih dahulu</t>
  </si>
  <si>
    <t>RUMAH KOST ZAIN</t>
  </si>
  <si>
    <t>ODP-BOW-FAC/32 FAC/D02/32.01</t>
  </si>
  <si>
    <t>WO061043862</t>
  </si>
  <si>
    <t>|MC30175|MYIA-000392348584/POI/ZAINUDDIN/083853348589/kostzain96@gmail.com</t>
  </si>
  <si>
    <t>2026-08-07 08:00:00 | Tanggal pemasangan : 07 AGUSTUS 2026 Jam pemasangan : pagi/siang Info Tambahan : Hubungi pelanggan dulu sebelum ke lokasi terima kasih</t>
  </si>
  <si>
    <t>PT. Ikanindo Rekatama Cipta</t>
  </si>
  <si>
    <t>ODP-LKS-FAE/44 FAE/D05/44.01</t>
  </si>
  <si>
    <t>WO061089482</t>
  </si>
  <si>
    <t>MD|MYDB-20260806264513|DN00001/MN02280|PT. Ikanindo Rekatama Cipta|0881036777266</t>
  </si>
  <si>
    <t>2026-08-07 12:00:00 | Tanggal pemasangan: 6/08/2026 Jam pemasangan : pagi / siang Info Tambahan : Hubungi pelanggan dulu sebelum ke lokasi. terima kasih</t>
  </si>
  <si>
    <t>BUMI ASRI GUCIKU</t>
  </si>
  <si>
    <t>ODP-BLU-FK/010</t>
  </si>
  <si>
    <t>WO060933662</t>
  </si>
  <si>
    <t>AMRBS;403095;REG3;BAYU;085100296564;HSI 1S 50MB;PIC 082234038686;gucikuhotwaterboomkonten@gmail.com</t>
  </si>
  <si>
    <t>2026-08-06 08:00:00|M Janji : (05/08/2026) jam Pasang pagi / siang  Note : hubungi pelanggan jika ingin kelokasi|40981182|MYDITA</t>
  </si>
  <si>
    <t>Hj via homestay</t>
  </si>
  <si>
    <t>ODP-LMG-FJ/60</t>
  </si>
  <si>
    <t>|MN00882|/Hj via homestay/Laylun Nashrul 'Alim/085731001111/satutama884@gmail.com/HSI Basic Promo HUT Telkom (1:2) 50 Mbps (Rp 320.000) PSB Rp 150.000</t>
  </si>
  <si>
    <t>WO060634705</t>
  </si>
  <si>
    <t>Follow Up Revoke Completed, New Order ID : SC1002506111</t>
  </si>
  <si>
    <t>ODP-GBU-FF/014</t>
  </si>
  <si>
    <t>WO061110483</t>
  </si>
  <si>
    <t>AMRBS;403099;TREG4;MUHAMMAD MASTUR;081226139781;CP Maela Kusuma Ningrum ;85954268480;PAKET 2S INET VOICE 50 MBPS (479.000);PT GLOBAL JET EXPRESS//TANGGUNGHARJO01;input by tito</t>
  </si>
  <si>
    <t>2026-08-07 15:00:00| M Janji : (07/08/026) jam Pasang : 09:00 Note : hubungi pelanggan jika ingin kelokasi|40951378|MYDITA</t>
  </si>
  <si>
    <t>SPBU 54.641.26 KEDIRI</t>
  </si>
  <si>
    <t>ODP-KDI-FAS/49 FAS/D03/49.01</t>
  </si>
  <si>
    <t>WO061114049</t>
  </si>
  <si>
    <t>|MN00418|MYIA-045777034632/POI/PUPUT WIJAYANTI/085736677773/spbukatang1@gmail.com</t>
  </si>
  <si>
    <t>2026-08-08 08:00:00 | M Janji :  08 Agustus 2026 Jam Pasang : Pagi Note : hubungi pelanggan jika ingin ke lokasi, terima kasih.</t>
  </si>
  <si>
    <t>SPPG Ombe Baru</t>
  </si>
  <si>
    <t>ODP-GER-FAF/32</t>
  </si>
  <si>
    <t>WO060998933</t>
  </si>
  <si>
    <t>|MC40078|MYIA-090668602438/POI/Herlan/087847426513/eckodaonk4@gmail.com</t>
  </si>
  <si>
    <t>2026-08-07 08:00:00 | Nama Pic : BP ABDUL No Hp Pic : 087847426513 Jam Pemasangan : 08:00 - 12.00 Tanggal Pemasangan : 07 AGUSTUS 2026 Info Tambahan : Hubungi pelanggan sebelum datang ke lokasi, terima kasih.</t>
  </si>
  <si>
    <t>ODP-BJR-FAG/013</t>
  </si>
  <si>
    <t>WO060630011</t>
  </si>
  <si>
    <t>2026-07-31 13:00:00 | M Janji :  31 Juli 2026  Jam Pasang : Pagi / Siang  Note : hubungi pelanggan jika ingin kelokasi</t>
  </si>
  <si>
    <t>SMP Kupang Montessori School</t>
  </si>
  <si>
    <t>ODP-KPN-FG/87 FG/D05/87.01</t>
  </si>
  <si>
    <t>WO060993852</t>
  </si>
  <si>
    <t>MD|MYDB-20260805264441|DC40005/MC40070|SMP Kupang Montessori School|082236039901</t>
  </si>
  <si>
    <t>2026-08-06 13:00:00 | Nama PIC : IBU FERO No HP : 082236039901 Alt :  M Janji : (kamis/6/AGUSTUS/2026) jam Pasang : 09:00 Note : hubungi pelanggan jika ingin kelokasi</t>
  </si>
  <si>
    <t>Smart Digital Marketing</t>
  </si>
  <si>
    <t>ODP-KTA-FAP/034</t>
  </si>
  <si>
    <t>WO061054678</t>
  </si>
  <si>
    <t>|MN01685|/LILIS SETYOWATI CATUR/085875078531/liliscatur321@gmail.com</t>
  </si>
  <si>
    <t>2026-08-08 08:00:00|Nama PIC : Bapak Aditya No HP : 085875078531 No Alternatif : -  M Janji : 08/08/2026 Jam Pasang : Pagi NoteÃ‚Â :  Hubungi terlebih dahulu sebelum ke lokasi |40961370|MYDITA</t>
  </si>
  <si>
    <t>ODP-AJB-FG/096</t>
  </si>
  <si>
    <t>WO060777516</t>
  </si>
  <si>
    <t xml:space="preserve">2026-07-31 13:00:00 | M Janji :  31 Juli 2026  Jam Pasang : Pagi / Siang  Note : hubungi pelanggan jika ingin kelokasi  </t>
  </si>
  <si>
    <t>ODP-TBN-FBM/06</t>
  </si>
  <si>
    <t>WO060870894</t>
  </si>
  <si>
    <t xml:space="preserve">AMRBS;950223;ALDHIAZ;JKT OUTER;HSI Bisnis PSB 70% - 50 Mbps - (439000);CP SANDY 087778113956;billing@bnteknologi.com  </t>
  </si>
  <si>
    <t>2026-08-01 13:00:00|Nama PIC: bp sandy   Notel: 087778113956  Alt: -   Tanggal: 1/8/2026  Jam Pasang: Siang  Note: Hubungi sebelum ke lokasi, terimakasih.|RI2334|MYDITA</t>
  </si>
  <si>
    <t>VILLA NGADAS MOTOR</t>
  </si>
  <si>
    <t>ODP-SKP-FC/29</t>
  </si>
  <si>
    <t>WO061078510</t>
  </si>
  <si>
    <t>|MN00836|/VILLA NGADAS MOTOR/WINBACK 2.0 HSI B2B (1:1) 50MBPS 355RB PSB DISC 70%//anggiagrisyandi@gmail.com/WINDARTO/082334668879 / 82246780298</t>
  </si>
  <si>
    <t>2026-08-07 13:00:00|Nama PIC : BAPAK WINDARTO No HP : 082334668879 Alt :  M Janji : (JUMAT/7/AGUSTUS/2026) jam Pasang : 09:00 Note : hubungi pelanggan jika ingin kelokasi|40961370|MYDITA</t>
  </si>
  <si>
    <t>WO060775807</t>
  </si>
  <si>
    <t>2026-08-02 13:00:00|Nama PIC : Rovik  No HP : 085179647414  Alt : 082198650011 / 087870261013  M Janji : 02/08/2026  NoteÃ‚Â :  hubungi terlebih dahulu sebelum kelokasi|NE2261|MYDITA</t>
  </si>
  <si>
    <t>SD NEGERI 4 KERAMAS</t>
  </si>
  <si>
    <t>ODP-GIN-FB/04</t>
  </si>
  <si>
    <t>WO060918019</t>
  </si>
  <si>
    <t>|MN02658|/PIC EKA YENI ASTUTI/085934480643/sdn4keramas@gmail.com</t>
  </si>
  <si>
    <t>DECLINE : Pelanggan tidak ingin menunggu Muhammad Fauzan Fidhianta 40961370|MYDITA</t>
  </si>
  <si>
    <t>PT. ASIA LUKI TRADING</t>
  </si>
  <si>
    <t>ODP-GDA-FBH/05 FBH/D01/05.01</t>
  </si>
  <si>
    <t>WO061076492</t>
  </si>
  <si>
    <t>|MN00884|MYIA-049780388744/POI/Muhammad Zakky/082229331765/facclukas@gmail.com</t>
  </si>
  <si>
    <t xml:space="preserve">2026-08-07 15:00:00 | Nama PIC : Zakky No HP : 082229331765 Alt : 087848063429 M Janji : 07/08/2026 Jam Pasang : 08.00 - 13:00  NoteÃ‚Â :  hubungi terlebih dahulu sebelum kelokasi </t>
  </si>
  <si>
    <t>KOST PUTRA PADI</t>
  </si>
  <si>
    <t>ODP-PGR-FDH/008</t>
  </si>
  <si>
    <t>WO060838856</t>
  </si>
  <si>
    <t>|MC80067|MYIA-000072141207/POI/Karina Widi Wijaya/085713324660/karinaawidii@gmail.com</t>
  </si>
  <si>
    <t>2026-08-05 08:00:00 |  M Janji : (04/08/2026) jam Pasang : 09:00 Note : hubungi pelanggan jika ingin kelokasi</t>
  </si>
  <si>
    <t>Rumah Kost Bunga Sakura</t>
  </si>
  <si>
    <t>ODP-SGS-FF/126</t>
  </si>
  <si>
    <t>WO061077127</t>
  </si>
  <si>
    <t>|MN00814|MYIA-066834258501/POI/Lasinah/089601828558/ainuranwar022@gmail.com</t>
  </si>
  <si>
    <t>2026-08-05 13:00:00 | Nama PIC: bp ainur   Notel: 089601828558  Alt: -   Tanggal: 5/8/2026  Jam Pasang: Siang  Note: Hubungi sebelum ke lokasi, terimakasih.</t>
  </si>
  <si>
    <t>ODP-JBR-FG/08</t>
  </si>
  <si>
    <t>WO060830546</t>
  </si>
  <si>
    <t>2026-08-02 13:00:00 | telp :087862145892  Tanggal pemasangan :02/08/2026  Jam pemasangan : pagi/siang  Info Tambahan : Hubungi pelanggan dulu sebelum ke lokasi  terima kasih</t>
  </si>
  <si>
    <t>KSPPS ANUGERAH GRABAG</t>
  </si>
  <si>
    <t>ODP-MGE-FU/013</t>
  </si>
  <si>
    <t>WO061050304</t>
  </si>
  <si>
    <t>AMRBS ; 980066; AM ; GINA LYSA PUTRI ; TREG3 ; MAGELANG ;PSB 1S HSI BISNIS PROMO 1:1 100 MB;SARWANI HIDAYAT 081568233250; anugerah.grabag@gmail.com</t>
  </si>
  <si>
    <t>2026-08-13 08:00:00|Tanggal pemasangan: 6/08/2026 Jam pemasangan : pagi / siang Info Tambahan : Hubungi pelanggan dulu sebelum ke lokasi. terima kasih|40010577|MYDITA</t>
  </si>
  <si>
    <t>SDN Susukan 02</t>
  </si>
  <si>
    <t>ODP-UNR-FAA/041</t>
  </si>
  <si>
    <t>WO060735553</t>
  </si>
  <si>
    <t>MD|MYDB-20260802264201|DN00001/MN00663|SDN Susukan 02|085950720005</t>
  </si>
  <si>
    <t xml:space="preserve">2026-08-03 15:00:00 | telp :085950720005 alt : manja : pagi / siang 03/08/2026 hub sebelum ke lokasi  </t>
  </si>
  <si>
    <t>WO060950825</t>
  </si>
  <si>
    <t>MD|MYDB-20260804264345|SC00001/MC00046|Toko Depirtn Karangsukun|082339474323</t>
  </si>
  <si>
    <t>2026-08-06 15:00:00 | Tanggal pemasangan: 06/08/2026 Jam pemasangan : pagi / siang Info Tambahan : Hubungi pelanggan dulu sebelum ke lokasi terima kasih</t>
  </si>
  <si>
    <t>BENGKEL TITI</t>
  </si>
  <si>
    <t>ODP-PYA-FAP/04 FAP/D01/04.01</t>
  </si>
  <si>
    <t>WO061085765</t>
  </si>
  <si>
    <t>|MC40242|MYIA-021897883048/POI/TITI YANI/081933007542/yantititi298@gmail.com</t>
  </si>
  <si>
    <t>2026-08-07 13:00:00 | M Janji :  07 Agustus 2026 Jam Pasang : Siang Note : hubungi pelanggan jika ingin ke lokasi, terima kasih.</t>
  </si>
  <si>
    <t>fajar biro jasa</t>
  </si>
  <si>
    <t>ODP-RDD-FA/066 FA/D05/066.01</t>
  </si>
  <si>
    <t>WO060943839</t>
  </si>
  <si>
    <t>MD|MYDB-20260804264337|SC20017/MC20194|fajar biro jasa|081393043110</t>
  </si>
  <si>
    <t>PT. BAHARIÃ‚Â  MAKMUR SEJATI Cab. Bwi</t>
  </si>
  <si>
    <t>ODP-BWG-FCK/22 FCK/D02/22.01</t>
  </si>
  <si>
    <t>WO060719671</t>
  </si>
  <si>
    <t>MD|MYDB-20260802264180|DC30004/MC30051|PT. BAHARIÃ‚Â  MAKMUR SEJATI Cab. Bwi|083847377573</t>
  </si>
  <si>
    <t>PT. SECURINDO PACKATAMA INDONESIA</t>
  </si>
  <si>
    <t>ODP-JHR-FBN/066</t>
  </si>
  <si>
    <t xml:space="preserve">AMRBS;950223;ALDHIAZ;JKT OUTER;HSI Bisnis PSB 70% - 50 Mbps - (439000);CP Lily Ismalia  089687353200 ALT 0813-8375-5100;promotion@secureparking.co.id  </t>
  </si>
  <si>
    <t>SPPG JOMBANG PLANDAAN TUNDOWULAN</t>
  </si>
  <si>
    <t>ODP-POS-FA/60</t>
  </si>
  <si>
    <t>WO060856031</t>
  </si>
  <si>
    <t>|MN01614|/SPPG JOMBANG PLANDAAN TUNDOWULAN/WINBACK 2.0 HSI B2B (1:1) 75MBPS 415RB PSB DISC 70%//pratamasatriawahyu@gmail.com/SATRIA WAHYU PRATAMA RAMADAN/085194576685 / 82247796766</t>
  </si>
  <si>
    <t>2026-08-05 08:00:00|Tanggal pemasangan : 05 agustus 2026 Jam pemasangan : 08.00 - 12.00 Info Tambahan : Hubungi pelanggan dulu sebelum ke lokasi terimakasih|40010577|MYDITA</t>
  </si>
  <si>
    <t>puskesmas lewolema</t>
  </si>
  <si>
    <t>WO060567462</t>
  </si>
  <si>
    <t>|MC40173|MYIA-063127389107/POI/ibu Linda/081390781414/diazcindy109@gmail.com</t>
  </si>
  <si>
    <t>2026-08-03 08:00:00 | Tanggal Pemasangan : 03 Agustus 2026 Jam Pemasangan : 08:00 13:00 Info Tambahan : Hubungi pelanggan dulu sebelum ke lokasi terimakasih</t>
  </si>
  <si>
    <t>Inprogress Alpro, SC Lama : SC1002503032</t>
  </si>
  <si>
    <t>ODP-BBS-FG/037</t>
  </si>
  <si>
    <t>AMRBS;950223;ALDHIAZ;JKT OUTER; Internet Only Bisnis 1:1 Rp439,000 ; PT. Securindo Packatama Indonesia  CP Lily Ismalia  ; 089687353200 - 0813-8375-5100 ; promotion@secureparking.co.id</t>
  </si>
  <si>
    <t>Yayasan Al khoiron</t>
  </si>
  <si>
    <t>ODP-SMP-FBS/05 FBS/D02/05.01</t>
  </si>
  <si>
    <t>WO060919201</t>
  </si>
  <si>
    <t>MD|MYDB-20260804264344|DN00001/MN00572|Yayasan Al khoiron|081957137909</t>
  </si>
  <si>
    <t>2026-08-05 13:00:00 | Nama PIC : Bp Baharuddin No HP : 081957137909 No Alt : - M Janji : 05 Agustus 2026 Jam Pasang : Pagi / Siang Note : hubungi pelanggan jika ingin ke lokasi, terima kasih</t>
  </si>
  <si>
    <t>SDN MANGKUKUSUMAN 5 TEGAL</t>
  </si>
  <si>
    <t>ODP-TEG-FN/041 FN/D05/041.01</t>
  </si>
  <si>
    <t>WO061051897</t>
  </si>
  <si>
    <t>|MN00292|MYIA-015849851619/POI/Mutmainah/083837087200/sdnmangkukusuman5@gmail.com</t>
  </si>
  <si>
    <t>2026-08-07 08:00:00 | Nama : BU MUTMAINAH No Hp : 083837087200 No Alt :  Tgl Pemasangan : 07 Agustus 2026 Interval : PAGI  Note : Hubungi pelanggan terlebih dahulu</t>
  </si>
  <si>
    <t>ODP-DMO-FSY/18</t>
  </si>
  <si>
    <t>WO061009503</t>
  </si>
  <si>
    <t>2026-07-25 15:00:00|  Nama Pic : TK. AL IRSYAD CILACAP  No Hp Pic : 08122513128  Jam Pemasangan : 08:00 - 12.00  Tanggal Pemasangan : 27 JULI  Info Tambahan : Hubungi pelanggan sebelum datang ke lokasi|BE1295|MYDITA</t>
  </si>
  <si>
    <t>ARSHOP Tech</t>
  </si>
  <si>
    <t>ODP-CDS-FD/06</t>
  </si>
  <si>
    <t>WO060927118</t>
  </si>
  <si>
    <t>|MN02750|/PIC Komang Ari Juniawan/085737334535/ariajoes12062002@gmail.com</t>
  </si>
  <si>
    <t>2026-08-06 08:00:00|Nama : BP KOMANG ARI JUNIAWAN No Hp : 085737334535 No Alt :  Tgl Pemasangan : 05 Agustus 2026 Interval : SIANG Note : Hubungi pelanggan terlebih dahulu|40981182|MYDITA</t>
  </si>
  <si>
    <t>SPBU TURUS 54.641.39</t>
  </si>
  <si>
    <t>ODP-KDI-FB/07 FB/D02/07.01</t>
  </si>
  <si>
    <t>WO060650817</t>
  </si>
  <si>
    <t>|MN01011|MYIA-054099940573/POI/ARIF PRASETYA WARAHAP/08113253781/itafifarma@gmail.com</t>
  </si>
  <si>
    <t>2026-08-02 13:00:00 | Nama PIC : Bp Nadif No Hp : 08113253781 No Alt : - Tgl Pemasangan : 02 Agustus 2026 Interval : PAGI SIANG Note : Hubungi pelanggan terlebih dahulu</t>
  </si>
  <si>
    <t>PT PROFESIONAL INTERNET INDONESIA</t>
  </si>
  <si>
    <t>ODP-BLB-FCU/02</t>
  </si>
  <si>
    <t>WO060979274</t>
  </si>
  <si>
    <t>AMRBS;402711; YUSRI TAUFIK;JKT OUTER ; PT PROFESIONAL INTERNET INDONESIA; pic Rifki / Cp 0852-3203-3363 / PSB indibiz 1P HSI basic 1:2 + Netmonk / mrifkipratama@gmail.com</t>
  </si>
  <si>
    <t>2026-08-06 13:00:00|Nama Pic : BP RIFKI No Hp Pic : 085232033363 Jam Pemasangan : 08:00 - 12.00 Tanggal Pemasangan : KAMIS 06 AGUSTUS 2026 Info Tambahan : Hubungi pelanggan sebelum datang ke lokasi, terima kasih.|40961370|MYDITA</t>
  </si>
  <si>
    <t xml:space="preserve">- SP_NOSS;SP_NOSS ~ Internet NOSS Multispeed Network[0]  - E23015;E23015 ~ ES23 - Perangkat ONT[0]  - E23015~null~44292;E23015||11||Abodemen 0[0]  - E23015~null~E23015_SWONTPREM;SWONTPREM ~ Biaya Sewa ONT Premium ~ E23015[50000]  - E23047;E23047 ~ ES23 - </t>
  </si>
  <si>
    <t>ODP-SMC-FC/159 FC/D18/159.01</t>
  </si>
  <si>
    <t>WO060815929</t>
  </si>
  <si>
    <t>2026-08-04 13:00:00 | Tanggal pemasangan : 04 agustus 2026 Jam pemasangan : pagi/siang Info Tambahan : Hubungi pelanggan dulu sebelum ke lokasi terima kasih</t>
  </si>
  <si>
    <t>Follow Up Revoke Completed, New Order ID : SC1002511060</t>
  </si>
  <si>
    <t>SD NEGERI 5 PERING</t>
  </si>
  <si>
    <t>ODP-GIN-FP/90</t>
  </si>
  <si>
    <t>WO060892354</t>
  </si>
  <si>
    <t>|MN02658|/PIC I PUTU DHARMENDRA/085333862495/sdn5pering@gmail.com</t>
  </si>
  <si>
    <t>2026-08-05 13:00:00|Nama Pic : IBU DAYU No Hp Pic : 087744632973 Jam Pemasangan : 08:00 - 12.00 Tanggal Pemasangan : RABU 05 AGUSTUS 2026 Info Tambahan : Hubungi pelanggan sebelum datang ke lokasi, terima kasih.|40961370|MYDITA</t>
  </si>
  <si>
    <t>ODP-DMO-FAC/14</t>
  </si>
  <si>
    <t>WO061050044</t>
  </si>
  <si>
    <t>MD|MYDB-20260805264493|DN00001/MN00443|LEMBAGA PENDIDIKAN BAHASA CHINA|085113162223</t>
  </si>
  <si>
    <t xml:space="preserve">2026-08-07 08:00:00 | Nama PIC : Risky No HP : 085113162223 Alt :  M Janji : 07/08/2026 Jam Pasang : 08.00 - 13:00  NoteÃ‚Â :  hubungi terlebih dahulu sebelum kelokasi </t>
  </si>
  <si>
    <t>SMP N 4 SENTOLO</t>
  </si>
  <si>
    <t>|MC80063|/Muhammad Thohar Mahmudi/085725511244/smp4sentolo@gmail.com</t>
  </si>
  <si>
    <t>Little Amsterdam (PT Memori Setiap Gigitan)</t>
  </si>
  <si>
    <t>ODP-DMO-FTB/23 FTB/D03/23.01</t>
  </si>
  <si>
    <t>WO060682452</t>
  </si>
  <si>
    <t>MD|MYDB-20260801264160|DN00001/MN02280|Little Amsterdam (PT Memori Setiap Gigitan)|087770104036</t>
  </si>
  <si>
    <t>2026-08-08 08:00:00 | Nama PIC : IBU RENNY No HP : 087770104036 Alt :  M Janji : (SABTU/8/AGUSTUS/2026) jam Pasang : 09:00 Note : hubungi pelanggan jika ingin kelokasi</t>
  </si>
  <si>
    <t>Toko Citra</t>
  </si>
  <si>
    <t>ODP-SEL-FAV/37</t>
  </si>
  <si>
    <t>WO060768500</t>
  </si>
  <si>
    <t>MD|MYDB-20260803264216|SC00001/MC00149|Toko Citra|081929421987</t>
  </si>
  <si>
    <t>2026-08-04 15:00:00 | Tanggal Pemasangan : 04 Agustus 2026 Jam Pemasangan : 08:00 15:00 Info Tambahan : Hubungi pelanggan dulu sebelum ke lokasi terimakasih</t>
  </si>
  <si>
    <t>SMK NEGERI 1 SERIRIT</t>
  </si>
  <si>
    <t>ODP-SRR-FN/66</t>
  </si>
  <si>
    <t>WO060991530</t>
  </si>
  <si>
    <t>|MN02677|/PIC PUTU BISMA PUTERA ARYANA/081936477999/tatausahaskanser@gmail.com</t>
  </si>
  <si>
    <t>2026-08-06 13:00:00|Jam pemasangan : 12.00 Info Tambahan : Hubungi pelanggan dulu sebelum ke lokasi terimakasih  |40951378|MYDITA</t>
  </si>
  <si>
    <t>WO061075593</t>
  </si>
  <si>
    <t>AMRBS;960218/Candra Evita Tryariestya/TREG4SOLO/Dhanindra Khanza Wiratama/0882008699545 dan 085113634183/kommuspace.uns@gmail.com/PSB HSI BISNIS WINBACK 2.0 300MBPS ABODEMEN 1.130.000</t>
  </si>
  <si>
    <t>2026-08-07 13:00:00|Tanggal pemasangan: 07/08/2026 Jam pemasangan : pagi/siang Info Tambahan : Hubungi pelanggan dulu sebelum ke lokasi. terima kasih|40010577|MYDITA</t>
  </si>
  <si>
    <t>SD NEGERI SUKABUMI 6</t>
  </si>
  <si>
    <t>ODP-PBL-FAC/28</t>
  </si>
  <si>
    <t>WO060975552</t>
  </si>
  <si>
    <t>|MC30181|/TAUFIQURROHMAN /85330207253/sukabumienam2021@gmail.com</t>
  </si>
  <si>
    <t>2026-08-06 13:00:00|M Janji : (06/08/2026) jam Pasang : 09:00 Note : hubungi pelanggan jika ingin kelokasi|40961370|MYDITA</t>
  </si>
  <si>
    <t>SMKN 1 DOKO</t>
  </si>
  <si>
    <t>ODP-KBN-FJ/03 FJ/D01/03.01</t>
  </si>
  <si>
    <t>WO061046107</t>
  </si>
  <si>
    <t>MD|MYDB-20260805264430|DN00001/MN00385|SMKN 1 DOKO|082233455630</t>
  </si>
  <si>
    <t xml:space="preserve">2026-08-07 08:00:00 | Nama PIC : Agus No HP : 082233455630 Alt : 081336062984 M Janji : 07/08/2026 Jam Pasang : 08.00 - 13:00  NoteÃ‚Â :  hubungi terlebih dahulu sebelum kelokasi </t>
  </si>
  <si>
    <t>MI SUNAN AMPEL RUANG GURU</t>
  </si>
  <si>
    <t>ODP-CRM-FAA/23 FAA/D03/23.01</t>
  </si>
  <si>
    <t>WO060720891</t>
  </si>
  <si>
    <t>MD|MYDB-20260731264067|DN00001/MN00018|MI SUNAN AMPEL RUANG GURU|085608448241</t>
  </si>
  <si>
    <t>2026-08-03 13:00:00 | M Janji : (03/08/2026) jam Pasang : 09:00 Note : hubungi pelanggan jika ingin kelokasi</t>
  </si>
  <si>
    <t>TOKO ANDIKA PUTRA</t>
  </si>
  <si>
    <t>ODP-KBL-FBU/22</t>
  </si>
  <si>
    <t>WO061097570</t>
  </si>
  <si>
    <t>|MN00889|/TOKO ANDIKA PUTRA/Puguh santoso/083846370654/gabriladrian5@gmail.com/HSI Bisnis Promo HUT Telkom (1:1) 100 Mbps (Rp 535.000) PSB Rp 150.000</t>
  </si>
  <si>
    <t>SMAN 01 KALISAT</t>
  </si>
  <si>
    <t>ODP-KBS-FAC/46 FAC/D02/46.01</t>
  </si>
  <si>
    <t>WO061095181</t>
  </si>
  <si>
    <t>|MN00906|MYIA-047042785758/POI/septian/088226040931/sman01kalisat@gmail.com</t>
  </si>
  <si>
    <t>2026-08-07 13:00:00 | Nama PIC : bapak septian No HP : 088226040931 Alt :  M Janji : (JUMAT/7/AGUSTUS/2026) jam Pasang : 09:00 Note : hubungi pelanggan jika ingin kelokasi</t>
  </si>
  <si>
    <t>ODP-PRJ-FC/42 FC/D02/42.01</t>
  </si>
  <si>
    <t>WO060676559</t>
  </si>
  <si>
    <t>|MN02617|MYIA-029424135448/POI/SUTARJO/083157727102/iade32223@gmail.com</t>
  </si>
  <si>
    <t xml:space="preserve">2026-08-02 15:00:00 | Nama PIC : SUTARJO No HP : 083157727102 Alt :  M Janji : 02/08/2026 NoteÃ‚Â :  hubungi terlebih dahulu sebelum kelokasi </t>
  </si>
  <si>
    <t>SMA Nurul Jadid</t>
  </si>
  <si>
    <t>WO060974749</t>
  </si>
  <si>
    <t>MD|MYDB-20260805264387|DN00001/MN00572|SMA Nurul Jadid|085922194859</t>
  </si>
  <si>
    <t>WO061055314</t>
  </si>
  <si>
    <t>MD|MYDB-20260805264495|DN00001/MN00443|LEMBAGA PENDIDIKAN BAHASA CHINA|085113162223</t>
  </si>
  <si>
    <t>2026-08-07 08:00:00 | Nama : BP RISKY SETIAWAN  No Hp : 085113162223 No Alt : 081259199599 Tgl Pemasangan : 07 Agustus 2026 Interval : PAGI  Note : Hubungi pelanggan terlebih dahulu</t>
  </si>
  <si>
    <t>JET GLOBAL EXPRESS</t>
  </si>
  <si>
    <t>ODP-WLR-FF/011</t>
  </si>
  <si>
    <t>AMRBS;403099;TREG4;MUHAMMAD MASTUR;081226139781;CP HENDRIK KURNISANDI;085161717359;PAKET 2S INET VOICE 50 MBPS (479.000);PT GLOBAL JET EXPRESS//GRINGSING LAMA;input by tito</t>
  </si>
  <si>
    <t>TOKO DANANG</t>
  </si>
  <si>
    <t>ODP-TRE-FW/69 FW/D04/69.01</t>
  </si>
  <si>
    <t>WO060761240</t>
  </si>
  <si>
    <t>|MN00418|MYIA-037693080028/POI/DANANG RIANTO/081234589253/danangrian65@gmail.com</t>
  </si>
  <si>
    <t>2026-08-04 08:00:00 | Nama Pic : DANANG No Hp Pic : 081234589253 No alt : - Jam Pemasangan : pagi  Tanggal Pemasangan : 4 Agustus 2026</t>
  </si>
  <si>
    <t>SDIT Harapan Umat</t>
  </si>
  <si>
    <t>WO060786653</t>
  </si>
  <si>
    <t>AMRBS;403095;REG3;BAYU;085100296564;PIC ASTUTI 083166559676;HSI 1S 100MB;535k;sditharapanumat@gmail.com</t>
  </si>
  <si>
    <t>2026-08-04 13:00:00|Tanggal pemasangan: 04/08/2026 Jam pemasangan : pagi / siang Info Tambahan : Hubungi pelanggan dulu sebelum ke lokasi. terima kasih |40961370|MYDITA</t>
  </si>
  <si>
    <t>BATAKO PA LEKSI</t>
  </si>
  <si>
    <t>ODP-RTE-FA/01 FA/D06/01.01</t>
  </si>
  <si>
    <t>WO060947152</t>
  </si>
  <si>
    <t>|MN02681|MYIA-075226695038/POI/VESPASIANUS SIR OLANG/082138784689/vsirolang@gmail.com</t>
  </si>
  <si>
    <t>2026-08-06 08:00:00 | Nama PIC : BAPAK VESPASIANUS No HP : 082138784689 Alt :  M Janji : (RABU/6/AGUSTUS/2026) jam Pasang : 09:00 Note : hubungi pelanggan jika ingin kelokasi</t>
  </si>
  <si>
    <t>SEKOLAH GRACIA</t>
  </si>
  <si>
    <t>ODP-MYR-FBL/11 FBL/D01/01.11</t>
  </si>
  <si>
    <t>WO060914368</t>
  </si>
  <si>
    <t>|MN02749|MYIA-055423623156/POI/Joko Iswandono/087853008685/sekolahgraciasd@gmail.com</t>
  </si>
  <si>
    <t>2026-08-05 13:00:00 | Nama : BU IRENE (ADMIN) No Hp : 082232027184 No Alt : 087853008685 Tgl Pemasangan : 05 Agustus 2026 Interval : SIANG Note : Hubungi pelanggan terlebih dahulu</t>
  </si>
  <si>
    <t>PT DUA PENDEKAR AYAM (Dikichi)</t>
  </si>
  <si>
    <t>ODP-KRT-FCL3/004</t>
  </si>
  <si>
    <t>AMRBS;406961;DEVI PUSPITASARI;PT DUA PENDEKAR AYAM (Dikichi);HSI 150 Mbps 1:1;081321666999</t>
  </si>
  <si>
    <t>RUMAH KOST SITI MASNONAH</t>
  </si>
  <si>
    <t>ODP-BOW-FAK/17 FAK/D03/17.01</t>
  </si>
  <si>
    <t>WO060948696</t>
  </si>
  <si>
    <t>|MC30175|MYIA-091305779537/POI/SITI MASNONAH/083853348578/faizolabdullah86@gmail.com</t>
  </si>
  <si>
    <t>ODP-DMA-FDA/091 FDA/D03/091/01</t>
  </si>
  <si>
    <t>WO060637535</t>
  </si>
  <si>
    <t>2026-08-02 08:00:00 | Nama PIC : bapak yasin No HP : 082322669796 Alt :  M Janji : (MINGGU/2/AGUSTUS/2026) jam Pasang : 09:00 Note : hubungi pelanggan jika ingin kelokasi</t>
  </si>
  <si>
    <t>Follow Up Revoke Completed, New Order ID : SC1002506486</t>
  </si>
  <si>
    <t>SHAFIRA GROSIR</t>
  </si>
  <si>
    <t>ODP-MTR-FDA/21 FDA/D03/21.01</t>
  </si>
  <si>
    <t>WO061017198</t>
  </si>
  <si>
    <t>MD|MYDB-20260805264458|EC40001/MC40003|SHAFIRA GROSIR|085337369736</t>
  </si>
  <si>
    <t>2026-08-07 13:00:00 | M Janji : (06/08/2026) jam Pasang : 09:00 Note : hubungi pelanggan jika ingin kelokasi</t>
  </si>
  <si>
    <t>ODP-WSO-FD/57 FD/D01/57.01</t>
  </si>
  <si>
    <t>WO061047615</t>
  </si>
  <si>
    <t>MD|MYDB-20260806264507|DC30008/MC30044|TOKO PUTRI|081999930512</t>
  </si>
  <si>
    <t>2026-08-07 08:00:00 | Nama : BU PUTRI EKA DWI RISMAWATI No Hp : 081999930512 No Alt :  Tgl Pemasangan : 07 Agustus 2026 Interval : PAGI  Note : Hubungi pelanggan terlebih dahulu</t>
  </si>
  <si>
    <t>HSI Bisnis Basic Bundling Phone PSB 70% - Free 800 Menit Promo - 300 Mbps</t>
  </si>
  <si>
    <t>TOKO GALIH</t>
  </si>
  <si>
    <t>ODP-KLJ-FCZ/17 FCZ/D02/17.01</t>
  </si>
  <si>
    <t>WO060952709</t>
  </si>
  <si>
    <t>|MN02703|MYIA-046146385420/POI/Agus Sugiono/085234161614/sugionoagus72@gmail.com</t>
  </si>
  <si>
    <t>Yayasan Al Hidayah Kebumen</t>
  </si>
  <si>
    <t>ODP-KBM-FAT/122 FAT/D03/122.01</t>
  </si>
  <si>
    <t>WO060995098</t>
  </si>
  <si>
    <t>|MC80042|MYIA-018741082444/POI/Ahmad Sukron M /081915331253/alhidayahwonoyoso0405@gmail.com</t>
  </si>
  <si>
    <t>2026-08-06 13:00:00 | Nama PIC : Bp Ahmad No Hp : 081915331253 No Alt : - Tgl Pemasangan : 06 Agustus 2026 Interval : PAGI SIANG Note : Hubungi pelanggan terlebih dahulu</t>
  </si>
  <si>
    <t>SPBU KARANGAN</t>
  </si>
  <si>
    <t>ODP-TRE-FL/54</t>
  </si>
  <si>
    <t>WO061023311</t>
  </si>
  <si>
    <t>|MN00418|MYIA-009672685314/POI/ARI SUNYOTO/085335590000/arisunyoto1@gmail.com</t>
  </si>
  <si>
    <t>2026-08-06 15:00:00 | M Janji : (06/08/2026) jam Pasang : 09:00 Note : hubungi pelanggan jika ingin kelokasi</t>
  </si>
  <si>
    <t>RSU PRIMA HUSADA</t>
  </si>
  <si>
    <t>ODP-TPO-FN/20</t>
  </si>
  <si>
    <t>WO060811970</t>
  </si>
  <si>
    <t>MD|MYDB-20260731264079|DN00001/MN00443|RSU PRIMA HUSADA|087856478413</t>
  </si>
  <si>
    <t>2026-08-02 08:00:00 | M Janji : (01/08/2026)  jam Pasang : 09:00  Note : hubungi pelanggan jika ingin kelokasi</t>
  </si>
  <si>
    <t>MTSN 2 JOMBANG</t>
  </si>
  <si>
    <t>ODP-JOM-FT/18</t>
  </si>
  <si>
    <t>WO060657861</t>
  </si>
  <si>
    <t>|MN02084|/MTSN 2 JOMBANG/WINBACK 2.0 HSI B2B (1:1) 50MBPS 355RB PSB DISC 70%//arieferdem178@gmail.com/SAIFUL ARIF /82132400292</t>
  </si>
  <si>
    <t>2026-08-02 13:00:00|M Janji : (02/08/2026) jam Pasang : 09:00 Note : hubungi pelanggan jika ingin kelokasi|SO1317|MYDITA</t>
  </si>
  <si>
    <t>SDIT HARAPAN UMAT</t>
  </si>
  <si>
    <t>AMRBS;403095;REG3;BAYU;085100296564;PIC ASTUTI 083166559676;HSI 1S 50MB;355k;sditharapanumat@gmail.com</t>
  </si>
  <si>
    <t>WO061121576</t>
  </si>
  <si>
    <t>|404303|/MESH KARYAWAN/WINBACK 2.0 HSI B2B (1:1) 100MBPS 535RB PSB DISC 70%//yarohman2001@gmail.com/ABDUR ROHMAN/085701795348 / 85655870884</t>
  </si>
  <si>
    <t>2026-08-07 15:00:00|Waktu pemasnagan : 07 agustus 2026  Jam pemasangan : 08.00 - 12.00  Mohon hubungi pelanggan sebelum ke lokasi   Terima kasih|40010577|MYDITA</t>
  </si>
  <si>
    <t>KOS NURUL ULUM</t>
  </si>
  <si>
    <t>ODP-GDG-FF/92 FF/D10/92.01</t>
  </si>
  <si>
    <t>WO060957068</t>
  </si>
  <si>
    <t>|MC20235|MYIA-011833560054/POI/MUHAMMAD HARIS UBAIDILLAH /0895360517060/mhd16199@gmail.com</t>
  </si>
  <si>
    <t>2026-08-08 08:00:00 | Nama PIC : bapak haris No HP : 0895360517060 Alt :  M Janji : (SABTU/8/AGUSTUS/2026) jam Pasang : 09:00 Note : hubungi pelanggan jika ingin kelokasi</t>
  </si>
  <si>
    <t>Toko Syauqy Cell &amp; Digital Print</t>
  </si>
  <si>
    <t>WO060819873</t>
  </si>
  <si>
    <t>|MN00915| Toko Syauqy Cell &amp; Digital Print / Pic Syarifuddin  / Pic 085119398998 - 082332171331 / syauqycell676@gmail.com</t>
  </si>
  <si>
    <t>PT VARNION TECHNOLOGY SEMESTA</t>
  </si>
  <si>
    <t>ODP-RKT-FGJ/26 FGJ/D03/26.01</t>
  </si>
  <si>
    <t>WO060955202</t>
  </si>
  <si>
    <t>|MC50133|MYIA-011763664852/POI/Anita Octavia/081325889709/anita.octavia@varnion.com</t>
  </si>
  <si>
    <t xml:space="preserve">2026-08-06 08:00:00 | Nama PIC : Ibu Anita No HP : 081325889709 No Alternatif : - M Janji : 06/08/2026 Jam Pasang : Pagi NoteÃ‚Â :  Hubungi terlebih dahulu sebelum ke lokasi </t>
  </si>
  <si>
    <t>ODP-NDL-FN/14 FN/D01/14.01</t>
  </si>
  <si>
    <t>WO061026166</t>
  </si>
  <si>
    <t>|MC20057|MYIA-012892832213/POI/Suyanto/087704519869/yantogembul1982@gmail.com</t>
  </si>
  <si>
    <t>PT. ADHAUS</t>
  </si>
  <si>
    <t>ODP-MMR-F03/04</t>
  </si>
  <si>
    <t>WO060964593</t>
  </si>
  <si>
    <t>AMRBS;950197;AM;M. ALFIAN FJ;RBS-3;SURAMADU;PSB;PT. ADHAUS;DOMINGGUS EDMUNDUS BURA;Jian Jeraus Young/082160889856;Alfian/081321885813;jianjeraus@iconixid.com;HSI Bisnis (1:1) 200 Mbps (Rp 1.049.000) PSB Rp 150.000;</t>
  </si>
  <si>
    <t>2026-08-06 13:00:00|Jam pemasangan : 12.00 Info Tambahan : Hubungi pelanggan dulu sebelum ke lokasi terimakasih |40951378|MYDITA</t>
  </si>
  <si>
    <t>YAYASAN WWF INDONESIA</t>
  </si>
  <si>
    <t>ODP-LBO-FF/57 FF/D05/57.01</t>
  </si>
  <si>
    <t>WO060978616</t>
  </si>
  <si>
    <t>MD|MYDB-20260805264397|SC00001/MC00041|YAYASAN WWF INDONESIA|081547340812</t>
  </si>
  <si>
    <t xml:space="preserve">2026-08-06 13:00:00 | Jam pemasangan : 12.00 Info Tambahan : Hubungi pelanggan dulu sebelum ke lokasi terimakasih </t>
  </si>
  <si>
    <t>ODP-DMA-FF/05</t>
  </si>
  <si>
    <t>WO060903734</t>
  </si>
  <si>
    <t>2026-08-02 13:00:00 | Nama Pic : IBU IRA  No Hp Pic : 082383669498  Jam Pemasangan : 08:00 - 12.00  Tanggal Pemasangan : MINGGU 02 AGUSTUS 2026  Info Tambahan : Hubungi pelanggan sebelum datang ke lokasi, terima kasih.</t>
  </si>
  <si>
    <t>Rumah Makan Brottus lantai 1</t>
  </si>
  <si>
    <t>WO060986663</t>
  </si>
  <si>
    <t>MD|MYDB-20260805264435|DC40005/MC40070|Rumah Makan Brottus lantai 1|085182698446</t>
  </si>
  <si>
    <t>SPBU 44 541 14 LOANO</t>
  </si>
  <si>
    <t>ODP-PWJ-FAN/010 FAN/D02/010.01</t>
  </si>
  <si>
    <t>WO060879554</t>
  </si>
  <si>
    <t>|MN02495|MYIA-006471670117/POI/TUWUH BUDI KUNCORO/082324621600/spbupurworejo4454114@gmail.com</t>
  </si>
  <si>
    <t>2026-08-08 15:00:00 |  M Janji : (8 AGUSTUS 2026) jam Pasang : siang Note : hubungi pelanggan jika ingin kelokasi</t>
  </si>
  <si>
    <t>SD Khadijah 2</t>
  </si>
  <si>
    <t>WO061014599</t>
  </si>
  <si>
    <t>|MN01794|MYIA-091479037303/POI/Rico susanto/082229547735/ricosusanto.600@gmail.com</t>
  </si>
  <si>
    <t>2026-08-06 13:00:00 | Tanggal Pemasangan : 06 Agustus 2026 Jam Pemasangan : 08:00 13:00 Info Tambahan : Hubungi pelanggan dulu sebelum ke lokasi terimakasih</t>
  </si>
  <si>
    <t>CV. HUTAMA CIPTA DIMENSI</t>
  </si>
  <si>
    <t>ODP-SDA-FQ/13</t>
  </si>
  <si>
    <t>WO060932400</t>
  </si>
  <si>
    <t>|MN02280|/CV. HUTAMA CIPTA DIMENSI/89601338294/0895329579037/airlanggaproject@gmail.com/HSI Bisnis Winback + Antares Eazy (1:1) 50 Mbps (Rp 440.000) PSB Rp 150.000/CHARIS WICAKSONO/-7.440653,112.700618</t>
  </si>
  <si>
    <t>2026-08-06 08:00:00|Tanggal Pemasangan : 06 Agustus 2026 Jam Pemasangan : 08:00 13:00 Info Tambahan : Hubungi pelanggan dulu sebelum ke lokasi terimakasih|40010577|MYDITA</t>
  </si>
  <si>
    <t>TK SABILUN NAJJAH</t>
  </si>
  <si>
    <t>ODP-BRG-FQ/18 FQ/D02/18.01</t>
  </si>
  <si>
    <t>WO060873917</t>
  </si>
  <si>
    <t>|MN02703|MYIA-076638709756/POI/Achmad Nuryahya/085100712099/yahyabumiayu010377@gmail.com</t>
  </si>
  <si>
    <t>2026-08-05 13:00:00 | Tanggal Pemasangan : 05 Agustus 2026 Jam Pemasangan : 08:00 13:00 Info Tambahan : Hubungi pelanggan dulu sebelum ke lokasi terimakasih</t>
  </si>
  <si>
    <t>Atlas spa&amp;message</t>
  </si>
  <si>
    <t>ODP-SMC-FE/067</t>
  </si>
  <si>
    <t>WO061014153</t>
  </si>
  <si>
    <t>|MC50018|MYIA-015451999252/POI/Augustine Alphine surya putra/085601832284/intanmalino0217@gmail.com</t>
  </si>
  <si>
    <t xml:space="preserve">2026-08-06 13:00:00 | Jam pemasangan : 12.00 Info Tambahan : Hubungi pelanggan dulu sebelum ke lokasi terimakasih  </t>
  </si>
  <si>
    <t>DEPOT AIR MINUM BIRU SUMBER JAYA</t>
  </si>
  <si>
    <t>ODP-WR1-FKF/53</t>
  </si>
  <si>
    <t>WO061097856</t>
  </si>
  <si>
    <t>|MN00062|/ DEPOT AIR MINUM BIRU SUMBER JAYA / Pic Feni Justiani Tjahjono / Cp 0818978997 -  082257418756/ sby.own@airminumbiru.comÃ‚Â </t>
  </si>
  <si>
    <t>2026-08-07 13:00:00|Nama PIC : Jaka  No HP : 0818978997 Alt :  M Janji : 07/08/2026 Jam Pasang : 08.00 - 13:00  NoteÃ‚Â :  hubungi terlebih dahulu sebelum kelokasi|40981182|MYDITA</t>
  </si>
  <si>
    <t>TOKO TIGAN JAYA</t>
  </si>
  <si>
    <t>ODP-BJN-FBK/20</t>
  </si>
  <si>
    <t>WO060964366</t>
  </si>
  <si>
    <t>|MN02619|MYIA-056086494898/POI/Gaguk Wahyu Puspito/08563203025/rnus705@gmail.com</t>
  </si>
  <si>
    <t>2026-08-06 08:00:00 | Waktu pemasnagan : 06 Agustus 2026 Jam pemasangan : 13.00 Mohon hubungi pelanggan sebelum ke lokasi  Terima kasih</t>
  </si>
  <si>
    <t>DIMART</t>
  </si>
  <si>
    <t>ODP-BLU-FZ/025 FZ/D02/025.01</t>
  </si>
  <si>
    <t>WO060668073</t>
  </si>
  <si>
    <t>|MN00377|MYIA-035043885974/POI/khamdani/083861107373/danilive797@gmail.com</t>
  </si>
  <si>
    <t>2026-08-02 13:00:00 | Nama PIC : BAPAK KHAMDANI No HP : 083861107373 Alt :  M Janji : (MINGGU/2/AGUSTUS/2026) jam Pasang : 09:00 Note : hubungi pelanggan jika ingin kelokasi</t>
  </si>
  <si>
    <t>TOKO MUTIARA 2</t>
  </si>
  <si>
    <t>ODP-KML-FAC/25</t>
  </si>
  <si>
    <t>WO061063671</t>
  </si>
  <si>
    <t>|MN02600|/TOKO MUTIARA 2/ABDURROHMAN/081398009969/Matdesuh@gmail.com/HSI Bisnis Promo HUT Telkom (1:1) 50 Mbps (Rp 355.000) PSB Rp 150.000</t>
  </si>
  <si>
    <t>2026-08-08 08:00:00|Nama PIC : ABDURROHMAN No HP : 081398009969 Alt :  M Janji : 07/08/2026 Jam Pasang : 08.00 - 13:00  NoteÃ‚Â :  hubungi terlebih dahulu sebelum kelokasi |40981182|MYDITA</t>
  </si>
  <si>
    <t>WO060717871</t>
  </si>
  <si>
    <t>ODP-GBU-FB/112 FB/D01/112.01</t>
  </si>
  <si>
    <t>WO060870531</t>
  </si>
  <si>
    <t>2026-08-05 13:00:00 | Nama PIC: bu nisa Notel: 081228257499 Alt: -  Tanggal: 5/8/2026 Jam Pasang: Siang Note: Hubungi sebelum ke lokasi, terimakasih.</t>
  </si>
  <si>
    <t>Follow Up Revoke Completed, New Order ID : SC1002512336</t>
  </si>
  <si>
    <t>MX BIMBEL</t>
  </si>
  <si>
    <t>ODP-SDA-FGQ/50</t>
  </si>
  <si>
    <t>WO060817055</t>
  </si>
  <si>
    <t>|MN02271|/MX BIMBEL/WINBACK 2.0 HSI B2B (1:1) 50MBPS 355RB PSB DISC 70%//mxbimbel@gmail.com/FEBRYAN ANDINATA/817400002</t>
  </si>
  <si>
    <t>2026-08-05 08:00:00|Tanggal pemasangan : 05 agustus 2026 Jam pemasangan : pagi/siang Info Tambahan : Hubungi pelanggan dulu sebelum ke lokasi terima kasih|40010577|MYDITA</t>
  </si>
  <si>
    <t>SPBU 54.632.07</t>
  </si>
  <si>
    <t>ODP-WKU-FA/20 FA/D07/20.01</t>
  </si>
  <si>
    <t>WO060956284</t>
  </si>
  <si>
    <t>|MN00265|MYIA-099891116891/POI/DWI AGUSTIN MUHSINTAWATI/08122627507/spbu5463207@gmail.com</t>
  </si>
  <si>
    <t>SPBU 4458117 TLOGOTIRTO</t>
  </si>
  <si>
    <t>ODP-WRO-FJ/006</t>
  </si>
  <si>
    <t>WO061060938</t>
  </si>
  <si>
    <t>|MN01996|MYIA-074381841558/POI/Yusuf Agus Mulyono /087833124062/spbu4458117tlogotirto@gmail.com</t>
  </si>
  <si>
    <t xml:space="preserve">2026-08-07 08:00:00 | Nama PIC : bapak yusuf No HP : 087833124062 No Alternatif : - M Janji : 07/08/2026 Jam Pasang : Pagi NoteÃ‚Â :  Hubungi terlebih dahulu sebelum ke lokasi </t>
  </si>
  <si>
    <t>PT PANDAWA BALAKOSA SAHWAHITA (SPBU Pertamina 54.662.07)</t>
  </si>
  <si>
    <t>GCL-TUL-F15/01 GCL/F15/01.01</t>
  </si>
  <si>
    <t>WO061107084</t>
  </si>
  <si>
    <t>|MN02702|MYIA-091550352477/POI/ADI WALUYO/081335113123/spbu.bsgroup07@gmail.com</t>
  </si>
  <si>
    <t xml:space="preserve">2026-08-07 15:00:00 | Jam pemasangan : 12.00 Info Tambahan : Hubungi pelanggan dulu sebelum ke lokasi terimakasih </t>
  </si>
  <si>
    <t>ODP-UBN-FQ/81 FQ/D03/81.01</t>
  </si>
  <si>
    <t>WO060753565</t>
  </si>
  <si>
    <t xml:space="preserve">2026-08-04 08:00:00 | JAM : 08:00 TGL : 4 AGUSTUS  2026 CATATAN : HUBUNGI PELANGGAN SEBELUM BERKUNJUNG UNTUK PEMASANGAN </t>
  </si>
  <si>
    <t>Follow Up Revoke Completed, New Order ID : SC1002510663</t>
  </si>
  <si>
    <t>PT. DEDY JAYA LAMBANG PERKASA</t>
  </si>
  <si>
    <t>ODP-TEG-FAU/011 FAU/D03/011.01</t>
  </si>
  <si>
    <t>WO060867688</t>
  </si>
  <si>
    <t>|MN00292|MYIA-012469433290/POI/Ariesti Gita Mentari/081329821989/gitamentari3030@gmail.com</t>
  </si>
  <si>
    <t>2026-08-05 08:00:00 | Nama PIC: bu ariesta gita Notel: 081329821989 Alt: -  Tanggal: 5/8/2026 Jam Pasang: Pagi Note: Hubungi sebelum ke lokasi, terimakasih.</t>
  </si>
  <si>
    <t>AMRBS;403099;TREG4;MUHAMMAD MASTUR;081226139781;CP DARENDI ADITYAS;082276435915;PAKET 2S INET VOICE 50 MBPS (479.000);PT GLOBAL JET EXPRESS//JEKULO;input by Tito</t>
  </si>
  <si>
    <t>PT WILL CORP INDONESIA</t>
  </si>
  <si>
    <t>ODP-MYR-FBM/57</t>
  </si>
  <si>
    <t>MB00304; Soeprianto 085173306144 08132694334;  khamidn688@gmail.com; HSI BISNIS + PHONE 100 MBPS 709K; IKA MUFLIHA</t>
  </si>
  <si>
    <t>MENARA SUAR BAWEAN</t>
  </si>
  <si>
    <t>ODP-BWN-FAA/64</t>
  </si>
  <si>
    <t xml:space="preserve">|MN01273|/MENARA SUAR BAWEAN/HSI Basic Promo HUT Telkom (1:2) 50 Mbps (Rp 320.000) PSB Rp 150.000/089675940745/herlambangdwic@gmail.com/Herlambang Dwi Cahyo/-5.849404,112.652133/Jl. Nagasari Kotakusuma Sangkapura  </t>
  </si>
  <si>
    <t>KANTOR PEMASARAN PALM SAFIRA RESIDENCE</t>
  </si>
  <si>
    <t>ODP-PSN-FBW/68</t>
  </si>
  <si>
    <t>WO061099368</t>
  </si>
  <si>
    <t>|MN00025|/KANTOR PEMASARAN PALM SAFIRA RESIDENCE/WINBACK 2.0 HSI B2B (1:1) 50MBPS 355RB PSB DISC 70%//nofitakumalasari347@gmail.com/NOFITA KUMALASARI/085733033343 / 85748468468</t>
  </si>
  <si>
    <t>2026-08-07 13:00:00|Nama : BU NOFITA KUMALASARI No Hp : 085733033343 No Alt :  Tgl Pemasangan : 07 Agustus 2026 Interval : PAGI  Note : Hubungi pelanggan terlebih dahulu|40981182|MYDITA</t>
  </si>
  <si>
    <t>ODP-GIN-FAN/25</t>
  </si>
  <si>
    <t>WO060673596</t>
  </si>
  <si>
    <t>2026-07-31 13:00:00 | M Janji : (31/07/2026)  jam Pasang : 09:00  Note : hubungi pelanggan jika ingin kelokasi</t>
  </si>
  <si>
    <t>SMK WISNUWARDHANA</t>
  </si>
  <si>
    <t>ODP-SWJ-FB/50 FB/D04/50.01</t>
  </si>
  <si>
    <t>WO061055399</t>
  </si>
  <si>
    <t>|MN01864|MYIA-088710620385/POI/ahmad mulasim/087796646630/smk.wisnuwardhana@gmail.com</t>
  </si>
  <si>
    <t>2026-08-07 08:00:00 | Nama : BP AHMAD MULASIM No Hp : 087796646630 No Alt :  Tgl Pemasangan : 07 Agustus 2026 Interval : PAGI  Note : Hubungi pelanggan terlebih dahulu</t>
  </si>
  <si>
    <t>SMK NEGERI 1 BANGSRI</t>
  </si>
  <si>
    <t>ODP-BAN-FCLA/04 FCLA/D01/01.01</t>
  </si>
  <si>
    <t>WO060776179</t>
  </si>
  <si>
    <t>|MC60028|MYIA-003527952789/POI/Eko Budi Purnawab/085758700025/radusradus794@gmail.com</t>
  </si>
  <si>
    <t xml:space="preserve">2026-08-04 08:00:00 | Nama PIC : Bapak Iwan No HP : 085758700025 No Alternatif : - M Janji : 04/08/2026 Jam Pasang : Pagi NoteÃ‚Â :  Hubungi terlebih dahulu sebelum ke lokasi </t>
  </si>
  <si>
    <t>KOST GEOVANNY</t>
  </si>
  <si>
    <t>ODP-KBL-FAW/54 FAW/D06/54.01</t>
  </si>
  <si>
    <t>WO061015050</t>
  </si>
  <si>
    <t>|MC30027|MYIA-017343415278/POI/GEOVANNY LEBA BENGU /085150609935/lebabengu71@gmail.com</t>
  </si>
  <si>
    <t>Toko Sahrun</t>
  </si>
  <si>
    <t>ODP-SGG-FBA/05</t>
  </si>
  <si>
    <t>WO060961865</t>
  </si>
  <si>
    <t>MD|MYDB-20260802264169|SC00001/MC00149|Toko Sahrun|08175764253</t>
  </si>
  <si>
    <t xml:space="preserve">2026-08-03 15:00:00 | M Janji : (03/08/2026)  jam Pasang : 09:00  Note : hubungi pelanggan jika ingin kelokasi  </t>
  </si>
  <si>
    <t>ODP-PRB-FB/92</t>
  </si>
  <si>
    <t>WO060813548</t>
  </si>
  <si>
    <t>MN00451|SMP Negeri 1 Prambon /085233929938/hudazuana@gmail.com/PSB 50MB 355K PSB 150K/MOZAK KARIM AR</t>
  </si>
  <si>
    <t>2026-08-04 13:00:00| M Janji : (04/08/2026) jam Pasang : 09:00 Note : hubungi pelanggan jika ingin kelokasi|40010577|MYDITA</t>
  </si>
  <si>
    <t>PT Indonesia Kaishi (Jembatan Kaca Bali Tegenungan)</t>
  </si>
  <si>
    <t>ODP-UBU-FP/88</t>
  </si>
  <si>
    <t>|MN02644|/PIC TUTY KIRANA/082281818888/indonesiakaishi168@gmail.com</t>
  </si>
  <si>
    <t>TOKO ARTHA</t>
  </si>
  <si>
    <t>ODP-TRE-FF/05 FF/D01/05.01</t>
  </si>
  <si>
    <t>WO060763761</t>
  </si>
  <si>
    <t>|MN00418|MYIA-010155824793/POI/MOCHAMAD HARI FAJAR UTAMA/085138434679/sayangterimakasih9@gmail.com</t>
  </si>
  <si>
    <t>PT WINDU BALI PROPERTI</t>
  </si>
  <si>
    <t>ODP-SMY-FD/08</t>
  </si>
  <si>
    <t>WO061105734</t>
  </si>
  <si>
    <t>|MN02364|/PIC I kadek Agus setyadi/087898139727/embunwindusindoro@gmail.com</t>
  </si>
  <si>
    <t>2026-08-07 13:00:00|Tanggal pemasangan: 6/08/2026 Jam pemasangan : pagi / siang Info Tambahan : Hubungi pelanggan dulu sebelum ke lokasi. terima kasih|40010577|MYDITA</t>
  </si>
  <si>
    <t>GOEM INDONESIA</t>
  </si>
  <si>
    <t>ODP-KRN-FD/01</t>
  </si>
  <si>
    <t>WO060882665</t>
  </si>
  <si>
    <t>|MN02271|/GOEM INDONESIA/WINBACK 2.0 HSI B2B (1:1) 75MBPS 415RB PSB DISC 70%//goemoffice@gmail.com/KHOIRIL MIFTACHUL HUDA/85732763492</t>
  </si>
  <si>
    <t>2026-08-05 13:00:00|Nama : BP KHOIRIL MIFTACHUL HUDA No Hp : 085732763492 No Alt :  Tgl Pemasangan : 05 Agustus 2026 Interval : PAGI  Note : Hubungi pelanggan terlebih dahulu|40981182|MYDITA</t>
  </si>
  <si>
    <t>WO060624388</t>
  </si>
  <si>
    <t>Follow Up Revoke Completed, New Order ID : SC1002506602</t>
  </si>
  <si>
    <t>WO060655963</t>
  </si>
  <si>
    <t>2026-08-07 08:00:00|M Janji : 7 agustus 2026 jam Pasang : pagi  Note : hubungi pelanggan jika ingin kelokasi|MU1366|MYDITA</t>
  </si>
  <si>
    <t>Centra kos</t>
  </si>
  <si>
    <t>ODP-TNZ-FK/95 FK/D07/95.01</t>
  </si>
  <si>
    <t>WO061026398</t>
  </si>
  <si>
    <t>|MN02366|MYIA-075888039611/POI/Moch alfaruq junaedi/081233240483/junaavage@gmail.com</t>
  </si>
  <si>
    <t>2026-08-07 15:00:00 | M Janji : (06/08/2026) jam Pasang pagi / siang  Note : hubungi pelanggan jika ingin kelokasi</t>
  </si>
  <si>
    <t>KOST PUTRI POPPY</t>
  </si>
  <si>
    <t>ODP-KBS-FP/69 FP/D02/69.01</t>
  </si>
  <si>
    <t>WO060901398</t>
  </si>
  <si>
    <t>|MN00906|MYIA-004543762834/POI/poppy/0895623050012/poppyhomestay@gmail.com</t>
  </si>
  <si>
    <t>KANTIN KPU KOTA SURABAYA</t>
  </si>
  <si>
    <t>ODP-DMO-FSC/54 FSC/D04/54.01</t>
  </si>
  <si>
    <t>WO061107126</t>
  </si>
  <si>
    <t>MD|MYDB-20260806264499|DN00001/MN00086|KANTIN KPU KOTA SURABAYA|08176656606</t>
  </si>
  <si>
    <t>WO061056660</t>
  </si>
  <si>
    <t>|MN01864|MYIA-098063558330/POI/ahmad mulasim/087796646630/smk.wisnuwardhana@gmail.com</t>
  </si>
  <si>
    <t>ODP-KUD-FAX/026</t>
  </si>
  <si>
    <t>WO061097693</t>
  </si>
  <si>
    <t>2026-08-05 13:00:00 |  M Janji : (5 AGUSTUS 2026)  jam Pasang : siang  Note : hubungi pelanggan jika ingin kelokasi</t>
  </si>
  <si>
    <t>SDN MULYOREJO 2</t>
  </si>
  <si>
    <t>ODP-KLJ-FDA/22</t>
  </si>
  <si>
    <t>WO060879792</t>
  </si>
  <si>
    <t>|MN01864|MYIA-090022650076/POI/ARI KUSUMA WIRA PERSADA/087796646629/sdn.mulyorejodua@gmail.com</t>
  </si>
  <si>
    <t>2026-08-01 13:00:00 | Nama PIC : BAPAK ARI  No HP :  087796646629  Alt :   M Janji : (SABTU/1/AGUSTUS/2026)  jam Pasang : 09:00  Note : hubungi pelanggan jika ingin kelokasi</t>
  </si>
  <si>
    <t>WO060822839</t>
  </si>
  <si>
    <t>2026-07-22 13:00:00 | Tanggal Pemasangan : 22 Juli 2026  Jam Pemasangan : 08:00 13:00  Info Tambahan : Hubungi pelanggan dulu sebelum ke lokasi terimakasih</t>
  </si>
  <si>
    <t>PT BRAMASTRA BAKTI SOLUSINDO UR APOTEK PRO PURWOREJO</t>
  </si>
  <si>
    <t>WO060709881</t>
  </si>
  <si>
    <t>|MN00542|MYIA-074953441460/POI/HUSEIN/089672423536/bramastrajakarta1@gmail.com</t>
  </si>
  <si>
    <t xml:space="preserve">2026-08-04 15:00:00 | telp :089672423536 alt : manja : pagi / siang 03/08/2026 hub sebelum ke lokasi </t>
  </si>
  <si>
    <t>ODP-WLR-FD/052</t>
  </si>
  <si>
    <t>WO060875290</t>
  </si>
  <si>
    <t>|MN02256|MYIA-011701290735/POI/MUHAMMAD ROHMANI/081219876542/boucah02@gmail.com</t>
  </si>
  <si>
    <t xml:space="preserve">2026-08-05 08:00:00 | Jam pemasangan : 12.00 Info Tambahan : Hubungi pelanggan dulu sebelum ke lokasi terimakasih </t>
  </si>
  <si>
    <t>CV NUBA DAI for BADAN PENANGGULANGAN BENCANA DAERAH KAB FLOTIM</t>
  </si>
  <si>
    <t>ODP-LRT-FB/18</t>
  </si>
  <si>
    <t>WO061097677</t>
  </si>
  <si>
    <t>IBCARE-PI|CV NUBA DAI for BADAN PENANGGULANGAN BENCANA DAERAH KAB FLOTIM|MC40287|081237013406|bpbd_kab.flotim@yahoo.com|INDIBIZ 200 Mbps</t>
  </si>
  <si>
    <t>GEDUNG ANSENA AUDIT GLOBAL 1</t>
  </si>
  <si>
    <t>KIOS NATASYA</t>
  </si>
  <si>
    <t>ODP-END-FD/78 FD/D07/78.01</t>
  </si>
  <si>
    <t>WO060637768</t>
  </si>
  <si>
    <t>|MC40144|MYIA-038886948797/POI/JORAM MELKY SEDEK/081238064530/korosantos9605@gmail.com</t>
  </si>
  <si>
    <t>PT CERIA JUSINDO NUSANTARA</t>
  </si>
  <si>
    <t>OTB-SAU-ICONMALLSANU</t>
  </si>
  <si>
    <t>MB00304; Nuryadi 087877212653 081383396669; finance@boostjuicebars.co.id; HSI BISNIS + NETMONK 50 MBPS 462K; Firra</t>
  </si>
  <si>
    <t>VILLA SAHADEWA 78</t>
  </si>
  <si>
    <t>ODP-JBR-FY/16</t>
  </si>
  <si>
    <t>|MN02545|/CP IBU RINA/087840078118-087761045108/indorachel@gmail.com</t>
  </si>
  <si>
    <t>Toko Firda</t>
  </si>
  <si>
    <t>ODP-PAT-FP/035 FP/D03/035.01</t>
  </si>
  <si>
    <t>WO061069113</t>
  </si>
  <si>
    <t>|MN00408|MYIA-018330847350/POI/toko firda/085726526171/riaupt754@gmail.com</t>
  </si>
  <si>
    <t>ODP-EMP-FAB/23</t>
  </si>
  <si>
    <t>WO060917496</t>
  </si>
  <si>
    <t>2026-07-28 08:00:00 | Nama PIC : Bp Abdurahim  No HP : 082340957350  No Alt : -  M Janji :  28 Juli 2026  Jam Pasang : Pagi / Siang  Note : hubungi pelanggan jika ingin kelokasi</t>
  </si>
  <si>
    <t>ODP-BRB-FA/040</t>
  </si>
  <si>
    <t>WO060971256</t>
  </si>
  <si>
    <t>2026-08-06 08:00:00|M Janji : (06/08/2026) jam Pasang pagi / siang  Note : hubungi pelanggan jika ingin kelokasi|40981182|MYDITA</t>
  </si>
  <si>
    <t>Follow Up Revoke Completed, New Order ID : SC1002512289</t>
  </si>
  <si>
    <t>kedai titi</t>
  </si>
  <si>
    <t>ODP-BLB-FDX/58 FDX/D03/58.01</t>
  </si>
  <si>
    <t>WO060979390</t>
  </si>
  <si>
    <t>|MN00519|MYIA-094997768747/POI/Agus rubiyanto/0881027638544/titi.kos@outlook.com</t>
  </si>
  <si>
    <t>ODP-KML-FF/47</t>
  </si>
  <si>
    <t>|MN02600|/Toko Santriawan UTM/HSI Bisnis Promo HUT Telkom (1:1) 50 Mbps (Rp 355.000) PSB Rp 150.000/087892187243/oohppp858@gmail.com/Salman Al Farisi/-7.12603,112.7242751,769/Jln. Raya Telang GG 2 ,Kama Bangkalan</t>
  </si>
  <si>
    <t>ODP-JBR-FY/14</t>
  </si>
  <si>
    <t>|MN02545|/PIC DIAH ADE JUNIARTI/087840078118-087761045108/indorachel@gmail.com</t>
  </si>
  <si>
    <t>ODP-BTG-FK/038 FK/D03/038.01</t>
  </si>
  <si>
    <t>WO060895157</t>
  </si>
  <si>
    <t>|MN00925|MYIA-069404448257/POI/rohmad hidayat/085385419812/rohmadhidayat1209@gmail.com</t>
  </si>
  <si>
    <t>2026-08-05 13:00:00 | M Janji : (05/08/2026) jam Pasang : 09:00 Note : hubungi pelanggan jika ingin kelokasi</t>
  </si>
  <si>
    <t>Kaizen Home Service (AC &amp; Listrik)</t>
  </si>
  <si>
    <t>ODP-PEC-FN/001</t>
  </si>
  <si>
    <t>WO060641761</t>
  </si>
  <si>
    <t>|MN01761|MYIA-052025500867/POI/khazinul Asror/085226507007/koziac07@gmail.com</t>
  </si>
  <si>
    <t>2026-08-02 13:00:00 | telp :085226507007 Tanggal pemasangan :02/08/2026 Jam pemasangan : pagi/siang Info Tambahan : Hubungi pelanggan dulu sebelum ke lokasi terima kasih</t>
  </si>
  <si>
    <t>SPBU 4458117</t>
  </si>
  <si>
    <t>ODP-WRO-FK/024</t>
  </si>
  <si>
    <t>WO061070883</t>
  </si>
  <si>
    <t>|MN01996|MYIA-038676306805/POI/Yusuf Agus Mulyono/087833124062/spbu4458117tlogotirto@gmail.com</t>
  </si>
  <si>
    <t>2026-08-05 13:00:00 | M Janji : (05/08/2026)  jam Pasang pagi / siang   Note : hubungi pelanggan jika ingin kelokasi</t>
  </si>
  <si>
    <t>ODP-BTU-FCE/33</t>
  </si>
  <si>
    <t>WO060643882</t>
  </si>
  <si>
    <t>2026-07-16 13:00:00 | Jam Pemasangan : 08:00 - 12.00  Tanggal Pemasangan : Kamis 16 JULI 2026  Info Tambahan : Hubungi pelanggan sebelum datang ke lokasi</t>
  </si>
  <si>
    <t>toko wati</t>
  </si>
  <si>
    <t>ODP-BPG-FE/12 FE/D03/12.01</t>
  </si>
  <si>
    <t>WO060958253</t>
  </si>
  <si>
    <t>MD|MYDB-20260804264336|DN00001/MN00018|toko wati|087838502855</t>
  </si>
  <si>
    <t>PEMDES BALINGASAL - KBM</t>
  </si>
  <si>
    <t>WO061059880</t>
  </si>
  <si>
    <t>|MN00664|MYIA-000047470872/POI/Udhi Purnomo/082322047770/pemdesbalingasal3@gmail.com</t>
  </si>
  <si>
    <t>2026-08-07 15:00:00 | Nama : BP UDHI PURNOMO No Hp : 082322047770 No Alt :  Tgl Pemasangan : 07 Agustus 2026 Interval : PAGI  Note : Hubungi pelanggan terlebih dahulu</t>
  </si>
  <si>
    <t>PT PUSPA CAHAYA TRANS</t>
  </si>
  <si>
    <t>ODP-PSN-FP/28</t>
  </si>
  <si>
    <t>WO060697645</t>
  </si>
  <si>
    <t>|MN01982|/PT PUSPA CAHAYA TRANS/WINBACK 2.0 HSI B2B (1:2) 50MBPS 320RB PSB DISC 70%/PSN/Briananda12@gmail.com/BRIAN TRINANDA PRIYOADI/81217171915</t>
  </si>
  <si>
    <t>2026-08-03 08:00:00|M Janji : 3 agustus 2026 jam Pasang : pagi  Note : hubungi pelanggan jika ingin kelokasi|MU1366|MYDITA</t>
  </si>
  <si>
    <t>PT GOMBEL MAKMUR SEJAHTERA</t>
  </si>
  <si>
    <t>ODP-BMK-FAL/088 FAL/D05/088.01</t>
  </si>
  <si>
    <t>WO061083541</t>
  </si>
  <si>
    <t>MD|MYDB-20260806264533|DN00001/MN00345|PT GOMBEL MAKMUR SEJAHTERA|081226809838</t>
  </si>
  <si>
    <t>2026-08-07 13:00:00 | Nama PIC : Muhsinin No HP : 081226809838 Alt : 085712326209 M Janji : 07/08/2026 Jam Pasang : 08.00 - 13:00  NoteÃ‚Â :  hubungi terlebih dahulu sebelum kelokasi</t>
  </si>
  <si>
    <t>WO060705533</t>
  </si>
  <si>
    <t>|MN02435|MYIA-049741671181/POI/Indah Dewi Apriliani/08133039988/indahdewiapril@gmail.com</t>
  </si>
  <si>
    <t>THE NICE PLAYLAND BANGKALAN MADURA</t>
  </si>
  <si>
    <t>ODP-BKL-FBM/31 FBM/D02/31.01</t>
  </si>
  <si>
    <t>WO060679530</t>
  </si>
  <si>
    <t>|MN00613|MYIA-084029465714/POI/Jemi Kisroh /082310510505/jemilestari85@gmail.com</t>
  </si>
  <si>
    <t>2026-08-02 15:00:00 | Nama PIC : bapak jemi No HP : 082310510505 Alt :  M Janji : (MINGGU/2/AGUSTUS/2026) jam Pasang : 09:00 Note : hubungi pelanggan jika ingin kelokasi</t>
  </si>
  <si>
    <t>ODP-PBG-FE/085</t>
  </si>
  <si>
    <t>WO060821918</t>
  </si>
  <si>
    <t>2026-08-05 08:00:00|M Janji : 5 agustus 2026 jam Pasang : pagi  Note : hubungi pelanggan jika ingin kelokasi|40981182|MYDITA</t>
  </si>
  <si>
    <t>WO060690191</t>
  </si>
  <si>
    <t>Follow Up Revoke Completed, New Order ID : SC1002506472</t>
  </si>
  <si>
    <t>NAM COLLECTION</t>
  </si>
  <si>
    <t>ODP-WSO-FA/64 FA/D08/64.01</t>
  </si>
  <si>
    <t>WO060652605</t>
  </si>
  <si>
    <t>MD|MYDB-20260801264125|DN00001/MN00580|NAM COLLECTION|082198769605</t>
  </si>
  <si>
    <t>2026-08-02 13:00:00 | Nama PIC : BAPAK UNTUNG No HP : 082198769605 Alt :  M Janji : (MINGGU/2/AGUSTUS/2026) jam Pasang : 09:00 Note : hubungi pelanggan jika ingin kelokasi</t>
  </si>
  <si>
    <t>PT TRANS HYBRID COMMUNICATION UR APOTEK PRO MANGKUBUMI</t>
  </si>
  <si>
    <t>ODP-KBU-FCT/13</t>
  </si>
  <si>
    <t>WO061055841</t>
  </si>
  <si>
    <t>|MN00542|MYIA-010419496493/POI/SYUKUR/089672423542/pttcjakarta2@gmail.com</t>
  </si>
  <si>
    <t xml:space="preserve">2026-08-03 13:00:00 | Nama PIC : Sykur  No HP : 089672423542  Alt :   M Janji : 03/08/2026  Jam Pasang : 08.00 - 13:00   NoteÃ‚Â :  hubungi terlebih dahulu sebelum kelokasi </t>
  </si>
  <si>
    <t>UNIVERSITAS MAHASARASWATI DENPASAR</t>
  </si>
  <si>
    <t>ODP-KLM-FB/22</t>
  </si>
  <si>
    <t>WO060972647</t>
  </si>
  <si>
    <t>|MN02665|/CP KETUT AGUS ADRIANTA/085792465628/farmasi@unmas.ac.id</t>
  </si>
  <si>
    <t>2026-08-06 13:00:00|Nama PIC : Bapak Kadek No HP : 085792465628 No Alternatif : - M Janji : 06/08/2026 Jam Pasang : Pagi NoteÃ‚Â :  Hubungi terlebih dahulu sebelum ke lokasi |40961370|MYDITA</t>
  </si>
  <si>
    <t>KOPERASI KSPPS BMT BAROKAH</t>
  </si>
  <si>
    <t>ODP-MUN-FAT/043 FAT/D01/043.01</t>
  </si>
  <si>
    <t>WO060972151</t>
  </si>
  <si>
    <t>|MN02395|MYIA-078360252248/POI/AKHMAD IRFAN NARZUKI/08112657584/bmt.barokah.magelang@gmail.com</t>
  </si>
  <si>
    <t>2026-08-06 13:00:00 | Nama PIC : Bp Akhmad No Hp : 08112657584 No Alt : - Tgl Pemasangan : 06 Agustus 2026 Interval : PAGI SIANG Note : Hubungi pelanggan terlebih dahulu</t>
  </si>
  <si>
    <t>ODP-BIM-FAC/69 FAC/D06/69.01</t>
  </si>
  <si>
    <t>WO060709852</t>
  </si>
  <si>
    <t xml:space="preserve">2026-08-03 13:00:00 | telp :089672423536 alt : manja : pagi / siang 03/08/2026 hub sebelum ke lokasi </t>
  </si>
  <si>
    <t>SPBU 54.641.02</t>
  </si>
  <si>
    <t>ODP-KAA-FC/07 FC/D01/07.01</t>
  </si>
  <si>
    <t>WO061112525</t>
  </si>
  <si>
    <t>MD|MYDB-20260806264578|SC20016/MC20202|SPBU 54.641.02|085608797290</t>
  </si>
  <si>
    <t>2026-08-07 15:00:00 |  M Janji : (07/08/026) jam Pasang : 09:00 Note : hubungi pelanggan jika ingin kelokasi</t>
  </si>
  <si>
    <t>Juku Marlin (Athaya Resto)</t>
  </si>
  <si>
    <t>ODP-SGG-FCLG/16</t>
  </si>
  <si>
    <t>RBS HSI |Rian Puja Atmawikarsa | 406910 | TREG 3 |Juku Marlin ( Athaya Resto} | 82236305911|81803680445| HSI BISNIS 50 MBPS</t>
  </si>
  <si>
    <t>SD NEGERI 1 SABA</t>
  </si>
  <si>
    <t>ODP-GIN-FP/81</t>
  </si>
  <si>
    <t>WO061045109</t>
  </si>
  <si>
    <t>|MN02658|/PIC NI PUTU ENI KOMIARTI/081353267465/sdnegerisatusaba@gmail.com</t>
  </si>
  <si>
    <t>2026-08-07 08:00:00|Nama : BU NI PUTU ENI KOMIARTI No Hp : 081353267465 No Alt :  Tgl Pemasangan : 07 Agustus 2026 Interval : PAGI  Note : Hubungi pelanggan terlebih dahulu|40981182|MYDITA</t>
  </si>
  <si>
    <t>ODP-PKL-FS/049 FS/D04/049.01</t>
  </si>
  <si>
    <t>WO060835268</t>
  </si>
  <si>
    <t>Follow Up Revoke Completed, New Order ID : SC1002509403</t>
  </si>
  <si>
    <t>PAUD DHIYA KIDZ ACADEMY</t>
  </si>
  <si>
    <t>ODP-SDN-FR/59</t>
  </si>
  <si>
    <t>WO061096535</t>
  </si>
  <si>
    <t>|MN02620|/PAUD DHIYA KIDZ ACADEMY/WINBACK 2.0 HSI B2B (1:1) 50MBPS 355RB PSB DISC 70%//smp.tamaddunafkar.sda@gmail.com/SUASTINI/81233605116</t>
  </si>
  <si>
    <t>PT. TULIP TONATA INDONESIA</t>
  </si>
  <si>
    <t>ODP-WR1-FJX/02 FJX/D01/02.01</t>
  </si>
  <si>
    <t>WO061075844</t>
  </si>
  <si>
    <t>|MN00458|MYIA-009868450611/POI/Fajar Muhammad/082164258417/hr@tonata.co.id</t>
  </si>
  <si>
    <t>2026-08-07 13:00:00 | Nama : BP FAJAR MUHAMMAD  No Hp : 082164258417 No Alt : 082257872030 Tgl Pemasangan : 07 Agustus 2026 Interval : SIANG Note : Hubungi pelanggan terlebih dahulu</t>
  </si>
  <si>
    <t>Pusat Gadai MGW010</t>
  </si>
  <si>
    <t>ODP-TBN-FCP/05</t>
  </si>
  <si>
    <t>WO060754650</t>
  </si>
  <si>
    <t>|MN02515|MYIA-051165239783/POI/AULIYA PRADITA NUR/081119917743/pusatgadaisintyadewi@gmail.com</t>
  </si>
  <si>
    <t>2026-08-04 08:00:00 | Tanggal pemasangan : 04 agustus 2026 Jam pemasangan : pagi/siang Info Tambahan : Hubungi pelanggan dulu sebelum ke lokasi terima kasih</t>
  </si>
  <si>
    <t>Follow Up Revoke Completed, New Order ID : SC1002510839</t>
  </si>
  <si>
    <t>LITTLE BEAUTY SALON</t>
  </si>
  <si>
    <t>ODP-KUT-FV/23</t>
  </si>
  <si>
    <t>WO060722587</t>
  </si>
  <si>
    <t>|MN00737|/PIC GARY HASLUCK LITTLE BEAUTY SALON/082135727252/littlebeautysalon@outlook.com</t>
  </si>
  <si>
    <t>2026-08-03 13:00:00|Tanggal pemasangan: 03/08/2026 Jam pemasangan : pagi / siang Info Tambahan : Hubungi pelanggan dulu sebelum ke lokasi terima kasih|IK1270|MYDITA</t>
  </si>
  <si>
    <t>ODP-PSN-F11/56</t>
  </si>
  <si>
    <t>WO060965627</t>
  </si>
  <si>
    <t>|MN00915|/Toko Syauqy Cell &amp; Digital Print /Pic Syarifuddin  / 085119398998 - 082332171331 / syauqycell676@gmail.com</t>
  </si>
  <si>
    <t>WO060883001</t>
  </si>
  <si>
    <t>2026-08-05 13:00:00|Nama PIC : Ibu Tuty No HP : 082281818888 No Alt : - M Janji : 05 Agustus 2026 Jam Pasang : Pagi / Siang Note : hubungi pelanggan jika ingin ke lokasi, terima kasih|40951378|MYDITA</t>
  </si>
  <si>
    <t>PT Fuhua Travel Goods Indonesia</t>
  </si>
  <si>
    <t>|MC60053|/Fitri Aprilia/085643101528/fgoodsindonesia@gmail.com /Permintaan PSB HSI BISNIS REG 300MBPS/PT Fuhua Travel Goods Indonesia</t>
  </si>
  <si>
    <t>WO060829320</t>
  </si>
  <si>
    <t>|MN02587|MYIA-026734351497/POI/HASBIBINTARO SHIDDIQ/081249549394/nextperdanaone@gmail.com</t>
  </si>
  <si>
    <t>2026-08-05 10:00:00 | Nama : BP HASBIBINTARO SHIDDIQ No Hp : 081249549394 No Alt :  Tgl Pemasangan : 04 Agustus 2026 Interval : PAGI  Note : Hubungi pelanggan terlebih dahulu</t>
  </si>
  <si>
    <t>Toko Musfiroh</t>
  </si>
  <si>
    <t>ODP-ABU-FB/18</t>
  </si>
  <si>
    <t>WO060808136</t>
  </si>
  <si>
    <t>|MN00569|/Toko Musfiroh/0878-6564-1217/tsembako170@gmail.com/HSI Bisnis Promo HUT Telkom (1:1) 300 Mbps (Rp 1.130.000) PSB Rp 150.000/ACHMAD KUSOY/-6.887529,113.697700</t>
  </si>
  <si>
    <t>ODP-JOM-FAJ/006</t>
  </si>
  <si>
    <t>WO061117276</t>
  </si>
  <si>
    <t>AMRBS;403076; WULAN ALFISAHRI;inet only 50 mbps;81264646699/81386870535;medan@cbn.net.id</t>
  </si>
  <si>
    <t>2026-08-08 08:00:00| M Janji : (07/08/026) jam Pasang : 09:00 Note : hubungi pelanggan jika ingin kelokasi|40951378|MYDITA</t>
  </si>
  <si>
    <t>ODP-RKT-FCG/94 FCG/D01/94.01</t>
  </si>
  <si>
    <t>WO060870652</t>
  </si>
  <si>
    <t>Follow Up Revoke Completed, New Order ID : SC1002509338</t>
  </si>
  <si>
    <t>NANDAWORSHOP</t>
  </si>
  <si>
    <t>ODP-KRN-FK/11 FK/D03/06.11</t>
  </si>
  <si>
    <t>WO060949281</t>
  </si>
  <si>
    <t>MD|MYDB-20260804264342|DN00001/MN00501|NANDAWORSHOP|085124768122</t>
  </si>
  <si>
    <t>2026-08-06 08:00:00 | Nama PIC : bu nanda No HP : 085124768122 Alt :  M Janji : (RABU/6/AGUSTUS/2026) jam Pasang : 09:00 Note : hubungi pelanggan jika ingin kelokasi</t>
  </si>
  <si>
    <t>ODP-MTR-FDP/109</t>
  </si>
  <si>
    <t>WO060768306</t>
  </si>
  <si>
    <t>2026-07-30 13:00:00 | M Janji : (30/07/2026)  jam Pasang : 09:00  Note : hubungi pelanggan jika ingin kelokasi</t>
  </si>
  <si>
    <t>TOKO RISQUNA</t>
  </si>
  <si>
    <t>ODP-BKI-FA/89 FA/D09/89.01</t>
  </si>
  <si>
    <t>WO060675217</t>
  </si>
  <si>
    <t>|MN02617|MYIA-033997959452/POI/MANSUR/083174448000/awfa.mart2@gmail.com</t>
  </si>
  <si>
    <t xml:space="preserve">2026-08-02 15:00:00 | Jam pemasangan : 12.00 Info Tambahan : Hubungi pelanggan dulu sebelum ke lokasi terimakasih </t>
  </si>
  <si>
    <t>MINI POULTRY SHOP</t>
  </si>
  <si>
    <t>ODP-MJS-FW/54</t>
  </si>
  <si>
    <t>WO061070984</t>
  </si>
  <si>
    <t>|MN02084|/MINI POULTRY SHOP/WINBACK 2.0 HSI B2B (1:1) 75MBPS 415RB PSB DISC 70%//minipoultryshop@gmail.com/RESDI HADI PRAYOGA/85604528477</t>
  </si>
  <si>
    <t>ODP-JTR-FB/04</t>
  </si>
  <si>
    <t>WO060703320</t>
  </si>
  <si>
    <t>MD|MYDB-20260731264059|DN00001/MN01285|TOKO KAIN MURAH|0895384255955</t>
  </si>
  <si>
    <t xml:space="preserve">2026-08-01 15:00:00 | Jam pemasangan : 12.00  Info Tambahan : Hubungi pelanggan dulu sebelum ke lokasi  terimakasih </t>
  </si>
  <si>
    <t>Nanas decoration</t>
  </si>
  <si>
    <t>|MN00935|/Nanas decoration/085881711485/idaratnasari15@gmail.com/ 1S HSI BISNIS BASIC PROMO HUT 50 Mbps / AGUS SADEWO</t>
  </si>
  <si>
    <t>TOKO AIS</t>
  </si>
  <si>
    <t>ODP-MTR-FDG/116 FDG/D05/116.01</t>
  </si>
  <si>
    <t>WO060838840</t>
  </si>
  <si>
    <t>MD|MYDB-20260803264288|SC00001/MC00069|TOKO AIS|082146086487</t>
  </si>
  <si>
    <t>2026-08-05 15:00:00 | No Hp Pic : 082146086487 No alt : - Jam Pemasangan : pagi/ siang Tanggal Pemasangan : 05/08/2026 hub sebelum ke lokasi</t>
  </si>
  <si>
    <t>PUSKESMAS KOTA WILAYAH SELATAN I</t>
  </si>
  <si>
    <t>ODP-KDI-FX/20</t>
  </si>
  <si>
    <t>WO060901939</t>
  </si>
  <si>
    <t>MD|MYDB-20260804264317|DN00001/MN00968|PUSKESMAS KOTA WILAYAH SELATAN I|08155605374</t>
  </si>
  <si>
    <t xml:space="preserve">2026-08-05 13:00:00 |  M Janji : (5 AGUSTUS 2026) jam Pasang : pagi siang Note : hubungi pelanggan jika ingin kelokasi </t>
  </si>
  <si>
    <t>CV. SISY FOOD INDONESIA LAPIS SULTAN JOGJA</t>
  </si>
  <si>
    <t>ODP-KEN-FBL/094 FBL/D06/094.01</t>
  </si>
  <si>
    <t>WO060915085</t>
  </si>
  <si>
    <t>|MC80067|MYIA-063703242199/POI/SABRINA/081945710671/sabrinaswifties9@gmail.com</t>
  </si>
  <si>
    <t>UD. Bambang Purwito (SPBU Pertamina 54.662.05)</t>
  </si>
  <si>
    <t>ODP-TUL-FAF/35 FAF/D03/35.01</t>
  </si>
  <si>
    <t>WO061114990</t>
  </si>
  <si>
    <t>|MN02702|MYIA-096019446945/POI/WAHYU HARTANTO/085708316787/spbu.bsgroup05@gmail.com</t>
  </si>
  <si>
    <t>WO061034241</t>
  </si>
  <si>
    <t>|MN02703|MYIA-028862108827/POI/Rusman/081334713449/afifrusman29@gmail.com</t>
  </si>
  <si>
    <t>2026-08-07 08:00:00 | Nama Pic : bp Rusman No Hp Pic : 081334713449 No alt : - Jam Pemasangan : pagi  Tanggal Pemasangan : 7 Agustus 2026</t>
  </si>
  <si>
    <t>AMRBS/405613/FARISTA APRILLIA/R3/YOGYAKARTA/HSI BISNIS 1S 150 MBPS PROMO HUT TELKOM 1:1/NOVIDA KARTIKA HADHI/082241020724 08112956569/amaawaresort@gmail.com</t>
  </si>
  <si>
    <t>UNCONTACTED : Mail Box - Memo HANIF NUROHMAN 40981182|MYDITA</t>
  </si>
  <si>
    <t>SPBU 54.632.09 SIDOWAYAH 2</t>
  </si>
  <si>
    <t>ODP-WKU-FJ/28 FJ/D03/28.01</t>
  </si>
  <si>
    <t>WO061055057</t>
  </si>
  <si>
    <t>|MN00265|MYIA-008059838918/POI/ROBBY PERMANA PUTRA/089619618698/spbu5463209ngawi@gmail.com</t>
  </si>
  <si>
    <t>Warung Marini</t>
  </si>
  <si>
    <t>ODP-SRR-FK/09 FK/D01/09.01</t>
  </si>
  <si>
    <t>WO060955824</t>
  </si>
  <si>
    <t>MD|MYDB-20260804264371|DN00001/MN00176|Warung Marini|082247337070</t>
  </si>
  <si>
    <t>FRONT TWO KOST</t>
  </si>
  <si>
    <t>ODP-BLB-FCV/75 FCV/D03/75.01</t>
  </si>
  <si>
    <t>WO060934402</t>
  </si>
  <si>
    <t>|MN01864|MYIA-053022229265/POI/ALVIRA BELLINA/082313420796/alvirabellina04@gmail.com</t>
  </si>
  <si>
    <t>2026-08-06 08:00:00 | Nama Pic : bu ALVIRA  No Hp Pic : 082313420796 No alt : - Jam Pemasangan : pagi  Tanggal Pemasangan : 5 Agustus 2026</t>
  </si>
  <si>
    <t>ODP-BTU-FW/65</t>
  </si>
  <si>
    <t xml:space="preserve">|MN0915|/warung ini ricebowl 21 /HSI BASIC 1S INET 100MBPS/085158090919/081334940909/jimshoney1095@gmail.com/Rokhim Siswantoro </t>
  </si>
  <si>
    <t>KRI LKP KENJERAN</t>
  </si>
  <si>
    <t>ODP-KBL-FAY/11</t>
  </si>
  <si>
    <t>WO061024194</t>
  </si>
  <si>
    <t>AMRBS;404252;NADHIRA AUDRIANKA;AO;HSI Bisnis 1:1 Promo Internet 50Mbps (355k);KRI LKP KENJERAN;81219854241;85285407674;it@karyarasaindonesia.co.id</t>
  </si>
  <si>
    <t>2026-08-06 15:00:00|Nama Pic : BP IQBAL No Hp Pic : 081219854241 Jam Pemasangan : 08:00 - 12.00 Tanggal Pemasangan : KAMIS 06 AGUSTUS 2026 Info Tambahan : Hubungi pelanggan sebelum datang ke lokasi, terima kasih.|40961370|MYDITA</t>
  </si>
  <si>
    <t>ODP-KUD-FAJ/137 FAJ/D07/137.01</t>
  </si>
  <si>
    <t>WO060921534</t>
  </si>
  <si>
    <t>Follow Up Revoke Completed, New Order ID : SC1002513019</t>
  </si>
  <si>
    <t>CV LANCAR REZEKI BERKAT JAYA</t>
  </si>
  <si>
    <t>ODP-PYA-FAV/01 FAV/D01/01.01</t>
  </si>
  <si>
    <t>WO060970406</t>
  </si>
  <si>
    <t>|MC40315|MYIA-042139373297/POI/RYAN SANJAYA /087752423937/hemat20199@gmail.com</t>
  </si>
  <si>
    <t>PT Global Multi Pharmalab</t>
  </si>
  <si>
    <t>ODP-GNK-FM/084 FM/D01/084.01</t>
  </si>
  <si>
    <t>WO060827673</t>
  </si>
  <si>
    <t>MD|MYDB-20260803264242|DN00001/MN02296|PT Global Multi Pharmalab|087820296029</t>
  </si>
  <si>
    <t>2026-08-04 15:00:00 | Nama : BP MOKHAMMAD MUGNILABIB No Hp : 087820296029 No Alt :  Tgl Pemasangan : 04 Agustus 2026 Interval : PAGI  Note : Hubungi pelanggan terlebih dahulu</t>
  </si>
  <si>
    <t>SPBU 54.632.04</t>
  </si>
  <si>
    <t>ODP-NWI-FE/150 FE/D09/15.01</t>
  </si>
  <si>
    <t>WO060812854</t>
  </si>
  <si>
    <t>|MN00265|MYIA-026103269468/POI/SARTONO MULYO NUGROHO /081327559920/sartonomulyo.n@gmail.com</t>
  </si>
  <si>
    <t xml:space="preserve">2026-08-04 13:00:00 | Nama PIC: bp sartono  Notel: 081327559920 Alt: -  Tanggal: 4/8/2026 Jam Pasang: Siang Note: Hubungi sebelum ke lokasi, terimakasih. </t>
  </si>
  <si>
    <t>Warung pak sujoko</t>
  </si>
  <si>
    <t>ODP-SWT-FAZ/072</t>
  </si>
  <si>
    <t>WO060952495</t>
  </si>
  <si>
    <t>|MN00935|/Warung pak sujoko/085878422813/joko32836@gmail.com/ 1S HSI BISNIS BASIC PROMO HUT 50 Mbps / AGUS SADEWO</t>
  </si>
  <si>
    <t>ODP-SMA-FB/65</t>
  </si>
  <si>
    <t>WO060935080</t>
  </si>
  <si>
    <t>2026-07-31 15:00:00 | Nama : BP WAYAN KARAS (MARKETING)  No Hp : 082146307073  No Alt :   Tgl Pemasangan : 31 Juli 2026  Interval : PAGI   Note : Hubungi pelanggan terlebih dahulu</t>
  </si>
  <si>
    <t>SPBU 44.513.11 KALIWUNGU</t>
  </si>
  <si>
    <t>ODP-KDL-FL/016</t>
  </si>
  <si>
    <t>WO060680658</t>
  </si>
  <si>
    <t>|MN02184|MYIA-030907881742/POI/AHMAD HUMAIDI /085931179265/spbu4451311@gmail.com</t>
  </si>
  <si>
    <t>Koperasi Simpan Pinjam Sari Sedana Bali</t>
  </si>
  <si>
    <t>ODP-SWI-FE/88</t>
  </si>
  <si>
    <t>|MN02644|/PIC NI LUH ERA WIANTARI/085847477624/era.wd24@gmail.com</t>
  </si>
  <si>
    <t>Bimbel Pijar</t>
  </si>
  <si>
    <t>ODP-JGW-FG/31 FG/D03/31.01</t>
  </si>
  <si>
    <t>WO060903996</t>
  </si>
  <si>
    <t>MD|MYID-4042608040005|RBIZindibiz|BIMBEL PIJAR|085230765600</t>
  </si>
  <si>
    <t>HSI Bisnis Khusus Winback 3.0 PSB 70% - 50 Mbps</t>
  </si>
  <si>
    <t>ODP-PWT-FAH/043 FAH/D04/043.01</t>
  </si>
  <si>
    <t>WO060672032</t>
  </si>
  <si>
    <t>2026-08-02 13:00:00 | telp :089670120643 Tanggal pemasangan :03/08/2026 Jam pemasangan : pagi/siang Info Tambahan : Hubungi pelanggan dulu sebelum ke lokasi terima kasih</t>
  </si>
  <si>
    <t>Follow Up Revoke Completed, New Order ID : SC1002506479</t>
  </si>
  <si>
    <t>Gedung Audit fraud ANS 1</t>
  </si>
  <si>
    <t>|MN00440|/NIKO PUTRA JAYADI/0882008520002/Nicoallano181cm@gmail.com/ PSB  1S INET ONLY BISNIS WINBACK 2.0 300mbps ABODEMEN 1.130.000 PLUS PPN</t>
  </si>
  <si>
    <t>WO060931766</t>
  </si>
  <si>
    <t>|MN01996|MYIA-003223560368/POI/Heri Susilo /085325311653/sandiblora36@gmail.com</t>
  </si>
  <si>
    <t>ODP-SGG-FBA/05 FBA/D01/05.01</t>
  </si>
  <si>
    <t>WO060734754</t>
  </si>
  <si>
    <t>Follow Up Revoke Completed, New Order ID : SC1002509994</t>
  </si>
  <si>
    <t>WO061004852</t>
  </si>
  <si>
    <t>2026-07-28 08:00:00|Jam pemasangan : 12.00  Info Tambahan : Hubungi pelanggan dulu sebelum ke lokasi  terimakasih |SO5830|MYDITA</t>
  </si>
  <si>
    <t>KOSKOSAN ARON</t>
  </si>
  <si>
    <t>ODP-WGP-FA/14 FA/D01/14.01</t>
  </si>
  <si>
    <t>WO061055570</t>
  </si>
  <si>
    <t>|MN00122|MYIA-060972473707/POI/Jacoba Lifine Djoh, S.Sos/081226361576/lifinejacoba@gmail.com</t>
  </si>
  <si>
    <t xml:space="preserve">2026-08-08 13:00:00 | Nama PIC : bapak lifine No HP : 081226361576 No Alternatif : - M Janji : 07/08/2026 Jam Pasang : Pagi NoteÃ‚Â :  Hubungi terlebih dahulu sebelum ke lokasi </t>
  </si>
  <si>
    <t>PT POHON BIRU JAYA</t>
  </si>
  <si>
    <t>ODP-KLM-FN/01</t>
  </si>
  <si>
    <t>WO060988934</t>
  </si>
  <si>
    <t>|MN01984|MYIA-050116075476/POI/Rezza/08170904091/fina.finance@sozoskinclinic.com</t>
  </si>
  <si>
    <t>2026-08-04 08:00:00 | M Janji : 4 agustus 2026  jam Pasang : pagi siang  Note : hubungi pelanggan jika ingin kelokasi</t>
  </si>
  <si>
    <t>SPBU KARANGKANDRI CILACAP</t>
  </si>
  <si>
    <t>ODP-GML-FL/025</t>
  </si>
  <si>
    <t xml:space="preserve"> SA; MC80043 ; TIWI  ; TREG3 ; CILACAP ;PSB 1S HSI BISNIS PROMO 50 MB; SPBU KARANGKANDRI CILACAP; INDRA PRASETYO/ 081391637110 ; indraprasetyob7@gmail.com  </t>
  </si>
  <si>
    <t>ODP-TBN-FCP/35</t>
  </si>
  <si>
    <t>WO060996291</t>
  </si>
  <si>
    <t>2026-08-04 08:00:00 | Tanggal pemasangan : 04 agustus 2026  Jam pemasangan : pagi/siang  Info Tambahan : Hubungi pelanggan dulu sebelum ke lokasi  terima kasih</t>
  </si>
  <si>
    <t>MI NURUL ULUM AULA</t>
  </si>
  <si>
    <t>WO061061447</t>
  </si>
  <si>
    <t>|MN00370|/MI NURUL ULUM AULA/WINBACK 2.0 HSI B2B (1:1) 100MBPS 535RB PSB DISC 70%//111muchlissh@gmail.com/MUHAMMAD MUCHLIS/89504592018</t>
  </si>
  <si>
    <t>PT. INOCYCLE TECHNOLOGI GROUP CAB MOJOKERTO</t>
  </si>
  <si>
    <t>ODP-MJS-FC/20</t>
  </si>
  <si>
    <t>WO060869490</t>
  </si>
  <si>
    <t>|MN00518|/PT. INOCYCLE TECHNOLOGI GROUP CAB MOJOKERTO /WINBACK 2.0 HSI B2B (1:1) 100MBPS 535RB PSB DISC 70%//mokhamadcahyono200597@gmail.com/MOKHAMAD CAHYONO/85700111264</t>
  </si>
  <si>
    <t>2026-08-05 08:00:00|M Janji : (05/08/2026) jam Pasang : 09:00 Note : hubungi pelanggan jika ingin kelokasi|40961370|MYDITA</t>
  </si>
  <si>
    <t>SPBU 54.661.22 CV TONGKOL MAS</t>
  </si>
  <si>
    <t>ODP-SNT-FA/05 FA/D01/05.01</t>
  </si>
  <si>
    <t>WO060933269</t>
  </si>
  <si>
    <t>|MN02734|MYIA-016250997928/POI/WIWIK SULASTRIONINGSIH/081515700168/spbu.tongkolmas@gmail.com</t>
  </si>
  <si>
    <t>2026-08-06 08:00:00 | Nama Pic : bu ilma  No Hp Pic : 081515700168 No alt : - Jam Pemasangan : siang  Tanggal Pemasangan : 5 Agustus 2026</t>
  </si>
  <si>
    <t>SDN LEBETENG 02</t>
  </si>
  <si>
    <t>ODP-ADW-FM/033 FM/D01/033.01</t>
  </si>
  <si>
    <t>WO060816154</t>
  </si>
  <si>
    <t>|MN00292|MYIA-040740529672/POI/Moh. Aris Nugroho/085641775490/sdnlebeteng02@gmail.com</t>
  </si>
  <si>
    <t>2026-08-04 13:00:00 | Nama PIC : Aris  No HP : 085641775490 Alt :  M Janji : 04/08/2026 Jam Pasang : 08.00 - 13:00  NoteÃ‚Â :  hubungi terlebih dahulu sebelum kelokasi</t>
  </si>
  <si>
    <t>METRO BAN</t>
  </si>
  <si>
    <t>ODP-MIP-FH/16</t>
  </si>
  <si>
    <t>WO060657340</t>
  </si>
  <si>
    <t>|MN02783|/METRO BAN/WINBACK 2.0 HSI B2B (1:1) 50MBPS 355RB PSB DISC 70%//kamsoupay.coc@gmail.com/SYAFAUDIN/81806603025</t>
  </si>
  <si>
    <t>2026-08-02 13:00:00|Nama Pic : BP SYAFA No Hp Pic : 081806603025 Jam Pemasangan : 08:00 - 12.00 Tanggal Pemasangan : 03 AGUSTUS 2026 Info Tambahan : Hubungi pelanggan sebelum datang ke lokasi, terima kasih.|YU5156|MYDITA</t>
  </si>
  <si>
    <t>SUMBER TANI</t>
  </si>
  <si>
    <t>ODP-KET-FE/15 FE/D03/15.01</t>
  </si>
  <si>
    <t>WO060996506</t>
  </si>
  <si>
    <t>MD|MYDB-20260804264381|DC30004/MC30051|SUMBER TANI|081914838408</t>
  </si>
  <si>
    <t>2026-08-08 08:00:00 | Nama PIC : Ibu Hanifah No Hp : 081914838408 No Alt : - Tgl Pemasangan : 08 Agustus 2026 Interval : PAGI SIANG Note : Hubungi pelanggan terlebih dahulu</t>
  </si>
  <si>
    <t>WO060997783</t>
  </si>
  <si>
    <t>|MN02680|/PUSKESMAS REMBANG KABUPATEN PASURUAN/WINBACK 2.0 HSI B2B (1:1) 75MBPS 415RB PSB DISC 70%//uptdkes.rembang@gmail com/I WAYAN SUARKA/85655077680</t>
  </si>
  <si>
    <t>2026-08-06 13:00:00|Nama PIC : Bp Dimas No Hp : 085655077680 No Alt : - Tgl Pemasangan : 06 Agustus 2026 Interval : PAGI SIANG Note : Hubungi pelanggan terlebih dahulu|40951378|MYDITA</t>
  </si>
  <si>
    <t>BOSS DUTA PERTIWI MALL</t>
  </si>
  <si>
    <t>ODP-JHR-FEJ/015 FEJ/D01/015.01</t>
  </si>
  <si>
    <t>WO060886097</t>
  </si>
  <si>
    <t>MD|MYDB-20260801264162|DN00001/MN02280|BOSS DUTA PERTIWI MALL|081289614441</t>
  </si>
  <si>
    <t>2026-08-05 13:00:00 | Nama PIC: bp danny  Notel: 081289614441 Alt: -  Tanggal: 5/8/2026 Jam Pasang: Pagi Note: Hubungi sebelum ke lokasi, terimakasih.</t>
  </si>
  <si>
    <t>Kost nana</t>
  </si>
  <si>
    <t>ODP-SEL-FAF/12</t>
  </si>
  <si>
    <t>WO060628216</t>
  </si>
  <si>
    <t>MD|MYDB-20260801264107|SC00001/MC00149|Kost nana|081917999910</t>
  </si>
  <si>
    <t>2026-08-06 15:00:00 | Nama PIC : Bp Dani No Hp : 081917999910 No Alt : - Tgl Pemasangan : 06 Agustus 2026 Interval : PAGI SIANG Note : Hubungi pelanggan terlebih dahulu</t>
  </si>
  <si>
    <t>ODP-SDA-FDL/11</t>
  </si>
  <si>
    <t>WO061113765</t>
  </si>
  <si>
    <t>|MN02627|/SMP PLUS SABILUR ROSYAD/WINBACK 2.0 HSI B2B (1:1) 50MBPS 355RB PSB DISC 70%/-/sabilurrosyad22@yahoo.com/ALI MASUM/85731104611</t>
  </si>
  <si>
    <t>SSB Logistik Winong</t>
  </si>
  <si>
    <t>ODP-BYL-FC/016</t>
  </si>
  <si>
    <t>WO061089607</t>
  </si>
  <si>
    <t>MD|MYDB-20260806264544|DN00001/MN00442|SSB Logistik Winong|6285702042042</t>
  </si>
  <si>
    <t>AL MIRA TOKO BANGUNAN</t>
  </si>
  <si>
    <t>ODP-PYA-FAW/22</t>
  </si>
  <si>
    <t>WO060705325</t>
  </si>
  <si>
    <t>MD|MYDB-20260731264098|SC00001/MC00046|AL MIRA TOKO BANGUNAN|089653976962</t>
  </si>
  <si>
    <t>2026-08-03 15:00:00 | Tanggal pemasangan :03/08/2026 Jam pemasangan : siang Info Tambahan : Hubungi pelanggan dulu sebelum ke lokasi terima kasih.</t>
  </si>
  <si>
    <t>Giras 50 mbae</t>
  </si>
  <si>
    <t>ODP-TDS-FHD/51 FHD/D03/51.01</t>
  </si>
  <si>
    <t>WO061098306</t>
  </si>
  <si>
    <t>|MN01794|MYIA-024129719144/POI/mochamad ferdiansyah/081336999908/wgiras18@gmail.com</t>
  </si>
  <si>
    <t>2026-08-07 12:00:00 | Nama PIC : bapak ferdiansyah No HP : 081336999908 Alt :  M Janji : (JUMAT/7/AGUSTUS/2026) jam Pasang : 09:00 Note : hubungi pelanggan jika ingin kelokasi</t>
  </si>
  <si>
    <t>ODP-SGS-FF/126 FF/D11/126.01</t>
  </si>
  <si>
    <t>WO060897005</t>
  </si>
  <si>
    <t>2026-08-05 13:00:00 | Nama PIC: bp ainur  Notel: 089601828558 Alt: -  Tanggal: 5/8/2026 Jam Pasang: Siang Note: Hubungi sebelum ke lokasi, terimakasih.</t>
  </si>
  <si>
    <t>Follow Up Revoke Completed, New Order ID : SC1002512387</t>
  </si>
  <si>
    <t>jaya sakti motor</t>
  </si>
  <si>
    <t>ODP-PAE-FL/91</t>
  </si>
  <si>
    <t>WO061047051</t>
  </si>
  <si>
    <t>MD|MYDB-20260805264389|DC20002/MC20030|jaya sakti motor|082364041761</t>
  </si>
  <si>
    <t xml:space="preserve">2026-08-07 08:00:00 | Nama PIC : BAPAK AHMAD No HP : 082364041761 No Alternatif : 087830540022 M Janji : 07/07/2026 Jam Pasang : Pagi NoteÃ‚Â :  Hubungi terlebih dahulu sebelum ke lokasi </t>
  </si>
  <si>
    <t>SPBU 4458108</t>
  </si>
  <si>
    <t>ODP-GDO-FG/040 FG/D05/040.01</t>
  </si>
  <si>
    <t>WO061077757</t>
  </si>
  <si>
    <t>|MN01996|MYIA-049216302494/POI/Arif Nur Andika Putra/082241689878/4458108@gmail.com</t>
  </si>
  <si>
    <t>SMP PGRI KASIHAN</t>
  </si>
  <si>
    <t>ODP-PGR-FEJ/039</t>
  </si>
  <si>
    <t>AMRBS/403104/KRISFIAN TRI SAPUTRA/R3/YOGYAKARTA/PSB HSI BISNIS 1S 150 MBPS + PIJAR/ANJARWATI/081328022634/anjarwatipgri@gmail.com</t>
  </si>
  <si>
    <t>PT MITRA WARNA UTAMA</t>
  </si>
  <si>
    <t>ODP-TEG-FAB/054 FAB/D05/054.01</t>
  </si>
  <si>
    <t>WO060953294</t>
  </si>
  <si>
    <t>MD|MYDB-20260803264257|DN00001/MN00347|PT MITRA WARNA UTAMA|085792368333</t>
  </si>
  <si>
    <t xml:space="preserve">2026-08-06 08:00:00 | Tanggal pemasangan: 04/08/2026 Jam pemasangan : pagi / siang Info Tambahan : Hubungi pelanggan dulu sebelum ke lokasi. terima kasih </t>
  </si>
  <si>
    <t>CV. Langgeng Jaya Arthaka</t>
  </si>
  <si>
    <t>ODP-BRB-FT/054</t>
  </si>
  <si>
    <t>WO060794465</t>
  </si>
  <si>
    <t>|MC50042|MYIA-061757958542/POI/Nugroho Ciptaning Caroko/08568585849/kitarokid@yahoo.com</t>
  </si>
  <si>
    <t xml:space="preserve">2026-08-01 08:00:00 | telp :08568585849  alt :  pagi / siang 01/08/2026  hub sebelum ke lokasi </t>
  </si>
  <si>
    <t>SLICK DESIGN</t>
  </si>
  <si>
    <t>ODP-GLD-FBN/055 FBN/D05/07.55</t>
  </si>
  <si>
    <t>WO061067454</t>
  </si>
  <si>
    <t>|MN00943|MYIA-032363664640/POI/RIVAI DHIMAS SAPUTRO /0895391250603/masdimmrisen@gmail.com</t>
  </si>
  <si>
    <t>UD.REZKY</t>
  </si>
  <si>
    <t>ODP-LRT-FC/03 FC/D01/03.01</t>
  </si>
  <si>
    <t>WO060790309</t>
  </si>
  <si>
    <t>MD|MYDB-20260803264229|SC00001/MC00079|UD.REZKY|082348710002</t>
  </si>
  <si>
    <t>2026-08-04 13:00:00 | Tanggal pemasangan : 04 agustus 2026 Jam pemasangan : 08.00 - 12.00 Info Tambahan : Hubungi pelanggan dulu sebelum ke lokasi terimakasih</t>
  </si>
  <si>
    <t>SPBU 44 561 21 SUKARNO HATTA</t>
  </si>
  <si>
    <t>ODP-MGE-FAE/049 FAE/D04/049.01</t>
  </si>
  <si>
    <t>WO060779843</t>
  </si>
  <si>
    <t>|MN02395|MYIA-098952472085/POI/MISBACHUL MUNIR/081915514708/spbu_sajogja4456121@yahoo.co.id</t>
  </si>
  <si>
    <t xml:space="preserve">2026-08-07 15:00:00 | Nama PIC : Bapak Ahmad No HP : 081915514708 No Alternatif : - M Janji : 04/08/2026 Jam Pasang : Pagi NoteÃ‚Â :  Hubungi terlebih dahulu sebelum ke lokasi  </t>
  </si>
  <si>
    <t>WARKOP 70</t>
  </si>
  <si>
    <t>ODP-TMP-FH/31 FH/D03/31.01</t>
  </si>
  <si>
    <t>WO060991008</t>
  </si>
  <si>
    <t>MD|MYDB-20260805264424|SC20017/MC20200|WARKOP 70|082230755532</t>
  </si>
  <si>
    <t>ODP-LOG-FD/21</t>
  </si>
  <si>
    <t>WO060960680</t>
  </si>
  <si>
    <t>2026-08-05 13:00:00|2026-07-21 15:00:00 | Tanggal pemasangan: 21/07/2026 Jam pemasangan : pagi / siang Info Tambahan : Hubungi pelanggan dulu sebelum ke lokasi terima kasih|40961370|MYDITA</t>
  </si>
  <si>
    <t>toko sembako</t>
  </si>
  <si>
    <t>ODP-BWN-FAA/15 FAA/D02/15.01</t>
  </si>
  <si>
    <t>WO060619065</t>
  </si>
  <si>
    <t>MD|MYDB-20260731264050|DN00001/MN00018|toko sembako|081230861298</t>
  </si>
  <si>
    <t>2026-08-02 08:00:00 | Nama Pic : BP BADAI No Hp Pic : 081230861298 Jam Pemasangan : 08:00 - 12.00 Tanggal Pemasangan : MINGGU 02 AGUSTUS 2026 Info Tambahan : Hubungi pelanggan sebelum datang ke lokasi, terima kasih.</t>
  </si>
  <si>
    <t>WO060879222</t>
  </si>
  <si>
    <t>|MN02745|MYIA-044779639905/POI/Ni Nyoman Astini/08135820520/villahouseceningan221@gmail.com</t>
  </si>
  <si>
    <t>2026-08-05 15:00:00 | Nama PIC : Bp Radit No HP : 08135820520 No Alt : - M Janji : 05 Agustus 2026 Jam Pasang : Pagi / Siang Note : hubungi pelanggan jika ingin ke lokasi, terima kasih</t>
  </si>
  <si>
    <t>ODP-BWE-FD/012 FD/D02/012.01</t>
  </si>
  <si>
    <t>WO060838797</t>
  </si>
  <si>
    <t>2026-08-05 08:00:00 | M Janji : 05/08/2026 Jam Pasang : 08.00 NoteÃ‚Â :  hubungi terlebih dahulu sebelum ke lokasi, terima kasih.</t>
  </si>
  <si>
    <t>Follow Up Revoke Completed, New Order ID : SC1002512091</t>
  </si>
  <si>
    <t>PT. MUJI KARUNIA JAYA (SPBU Terminal)</t>
  </si>
  <si>
    <t>ODP-TUL-FCLD/02 FCL/F01/01.02</t>
  </si>
  <si>
    <t>WO060948470</t>
  </si>
  <si>
    <t>|MN00418|MYIA-039164358425/POI/EKO SUTRIONO/081336551939/spbu5466230@gmail.com</t>
  </si>
  <si>
    <t>WO060995729</t>
  </si>
  <si>
    <t>ODP-GOD-FB/005</t>
  </si>
  <si>
    <t>WO060652204</t>
  </si>
  <si>
    <t>|MB10152|/PT Bestari Mulia/08112465562/081336445429/bakhtiyar@royalcorp.co.id</t>
  </si>
  <si>
    <t>2026-08-03 13:00:00|Tanggal pemasangan: 01/08/2026 Jam pemasangan : pagi / siang Info Tambahan : Hubungi pelanggan dulu sebelum ke lokasi terima kasih|40961370|MYDITA</t>
  </si>
  <si>
    <t>KSPPS ANUGERAH REMBANG</t>
  </si>
  <si>
    <t>ODP-BBT-FS/015</t>
  </si>
  <si>
    <t>WO060968767</t>
  </si>
  <si>
    <t>AMRBS ; 980066; AM ; GINA LYSA PUTRI ; TREG3 ; MAGELANG ;PSB 1S HSI BISNIS PROMO 1:1 100 MB;Amat Ariyanto 082138536755; anugerah.rembang@gmail.com</t>
  </si>
  <si>
    <t>2026-08-10 12:00:00|M Janji : (06/08/2026) jam Pasang pagi / siang  Note : hubungi pelanggan jika ingin kelokasi|40981182|MYDITA</t>
  </si>
  <si>
    <t>RS INDRIATI</t>
  </si>
  <si>
    <t>KSP BeSt Kebonagung</t>
  </si>
  <si>
    <t>ODP-GDG-FH/01</t>
  </si>
  <si>
    <t>AMRBS;404543;WAHYU NUR A'DILLA HAQI;KSP BeSt Kebonagung-GALANG  RIAN OKTAVIANUS;1P inet only 50mbps;083845928863</t>
  </si>
  <si>
    <t>Gedung Audit fraud ANS 2</t>
  </si>
  <si>
    <t>WO060896813</t>
  </si>
  <si>
    <t>Harnani farm</t>
  </si>
  <si>
    <t>|MN00935|/Harnani farm/085868746990/shnikuk93@gmail.com/ 1S HSI BISNIS BASIC PROMO HUT 50 Mbps / AGUS SADEWO</t>
  </si>
  <si>
    <t>MI NURUL ULUM R.LAB</t>
  </si>
  <si>
    <t>WO061061745</t>
  </si>
  <si>
    <t>|MN00370|/MI NURUL ULUM R.LAB/WINBACK 2.0 HSI B2B (1:1) 100MBPS 535RB PSB DISC 70%//111muchlissh@gmail.com/MUHAMMAD MUCHLIS/89504592018</t>
  </si>
  <si>
    <t>MBOK TIN</t>
  </si>
  <si>
    <t>ODP-SSL-FA/063</t>
  </si>
  <si>
    <t>WO061007157</t>
  </si>
  <si>
    <t>MD|MYDB-20260803264238|DN00001/MN00345|MBOK TIN|0817459690</t>
  </si>
  <si>
    <t>2026-08-04 13:00:00 | Nama PIC : Donny  No HP : 0817459690  Alt :   M Janji : 04/08/2026  Jam Pasang : 08.00 - 13:00   NoteÃ‚Â :  hubungi terlebih dahulu sebelum kelokasi</t>
  </si>
  <si>
    <t>CV Solusi Inovasi Properti</t>
  </si>
  <si>
    <t>ODP-SMT-FBK/129 FBK/D09/129.01</t>
  </si>
  <si>
    <t>WO061048653</t>
  </si>
  <si>
    <t>MD|MYDB-20260805264414|DN00001/MN00299|CV Solusi Inovasi Properti|081575628551</t>
  </si>
  <si>
    <t xml:space="preserve">2026-08-07 08:00:00 | telp :081575628551 alt : manja : pagi : siang 07/08/2026 hub sebelum ke lokasi </t>
  </si>
  <si>
    <t>Toko Munakib</t>
  </si>
  <si>
    <t>WO060700251</t>
  </si>
  <si>
    <t>|MN02600|/Toko Munakib/081220281034/aqib36212@gmail.com/HSI Bisnis Winback + Netmonk (1:1) 50 Mbps (Rp 461.100) PSB Rp 150.000/Munakib/-7.038163673894115, 113.20578535838261</t>
  </si>
  <si>
    <t>2026-02-21 13:00:00|Nama PIC : Bp Munakib  No Hp : 081220281034  Alt : -  Manja : 21 Feb 2026  Jam : Pagi / Siang  Note : Hubungi pelanggan terlebih dahulu  |MU7871|MYDITA</t>
  </si>
  <si>
    <t>KOS SIWALAN KERTO</t>
  </si>
  <si>
    <t>ODP-RKT-FCU/36</t>
  </si>
  <si>
    <t>WO060871471</t>
  </si>
  <si>
    <t>MD|MYDB-20260804264298|DN00001/MN00443|KOS SIWALAN KERTO|085777777745</t>
  </si>
  <si>
    <t>2026-08-05 08:00:00 | Tanggal Pemasangan : 05 Agustus 2026 Jam Pemasangan : 08:00 13:00 Info Tambahan : Hubungi pelanggan dulu sebelum ke lokasi terimakasih</t>
  </si>
  <si>
    <t>SPBU 54.622.18</t>
  </si>
  <si>
    <t>ODP-SDD-FAP/36 FAP/D04/36.01</t>
  </si>
  <si>
    <t>WO060967534</t>
  </si>
  <si>
    <t>MD|MYDB-20260804264310|DN00001/MN00216|SPBU 54.622.18|082245796524</t>
  </si>
  <si>
    <t xml:space="preserve">2026-08-06 10:00:00 | Nama PIC : Bapak Agus No HP : 082245796524 No Alternatif : - M Janji : 06/08/2026 Jam Pasang : Pagi NoteÃ‚Â :  Hubungi terlebih dahulu sebelum ke lokasi </t>
  </si>
  <si>
    <t>Green Mile Indonesia</t>
  </si>
  <si>
    <t>ODP-MYR-FCJ/69 FCJ/D07/01.69</t>
  </si>
  <si>
    <t>WO061070306</t>
  </si>
  <si>
    <t>MD|MYID-4042608050004|RBIZBestdeals|Green Mile Indonesia|085736570264</t>
  </si>
  <si>
    <t>2026-08-11 08:00:00 | Nama : BP GADING (IT) No Hp : 085736570264 No Alt :  Tgl Pemasangan : 07 Agustus 2026 Interval : SIANG Note : Hubungi pelanggan terlebih dahulu</t>
  </si>
  <si>
    <t>SMP ENTREPRENEUR DAARUS SHALAWAT</t>
  </si>
  <si>
    <t>ODP-MIP-FA/40</t>
  </si>
  <si>
    <t>WO060760288</t>
  </si>
  <si>
    <t>|MC30217|/AHMAD MAKSUM AMIN/87752703567/ppdaarusshalawat@gmail.com</t>
  </si>
  <si>
    <t>2026-08-04 08:00:00|Tanggal pemasangan: 04/08/2026 Jam pemasangan : pagi / siang Info Tambahan : Hubungi pelanggan dulu sebelum ke lokasi. terima kasih |40010577|MYDITA</t>
  </si>
  <si>
    <t>VECTOR UTAMA INDONESIA 02</t>
  </si>
  <si>
    <t>ODP-MLK-FAE/18 FAE/D01/18.01</t>
  </si>
  <si>
    <t>WO060755137</t>
  </si>
  <si>
    <t>|MN02367|MYIA-043800500356/POI/RAHMAD RAMDHANI/081228245989/dhani@vector-corrosion.co.id</t>
  </si>
  <si>
    <t>2026-08-04 08:00:00 | Tanggal pemasangan: 27/07/2026 Jam pemasangan : pagi / siang Info Tambahan : Hubungi pelanggan dulu sebelum ke lokasi. terima kasih</t>
  </si>
  <si>
    <t>SMA NEGERI 1 MOJOSARI</t>
  </si>
  <si>
    <t>ODP-MJS-FQ/29</t>
  </si>
  <si>
    <t>WO061069510</t>
  </si>
  <si>
    <t>|MN01575|/SMA NEGERI 1 MOJOSARI/WINBACK 2.0 HSI B2B (1:2) 100MBPS 440RB PSB DISC 70%//info@sman1mojosari.sch.id/HERMAWAN/89629723894</t>
  </si>
  <si>
    <t>2026-08-07 13:00:00|Jam pemasangan : 12.00 Info Tambahan : Hubungi pelanggan dulu sebelum ke lokasi terimakasih  |40951378|MYDITA</t>
  </si>
  <si>
    <t>Cv. Sarana Multi Keramindo</t>
  </si>
  <si>
    <t>ODP-KND-FGU/18 FGU/D01/18.01</t>
  </si>
  <si>
    <t>WO060759565</t>
  </si>
  <si>
    <t>MD|MYDB-20260803264219|DN00001/MN02280|Cv. Sarana Multi Keramindo|82231881989</t>
  </si>
  <si>
    <t>2026-08-04 08:00:00 | Tanggal pemasangan : 04 agustus 2026 Jam pemasangan : 08.00 - 12.00 Info Tambahan : Hubungi pelanggan dulu sebelum ke lokasi terimakasih</t>
  </si>
  <si>
    <t>BURJO SAMI RAOS</t>
  </si>
  <si>
    <t>ODP-BMK-FY/013</t>
  </si>
  <si>
    <t>WO060988484</t>
  </si>
  <si>
    <t>MD|MYDB-20260805264399|DN00001/MN00663|BURJO SAMI RAOS|089515308132</t>
  </si>
  <si>
    <t>Griya L Kos</t>
  </si>
  <si>
    <t>ODP-MUN-FAG/090</t>
  </si>
  <si>
    <t>WO061095127</t>
  </si>
  <si>
    <t>|MN02816|MYIA-021966598643/POI/Lia Tresnawati/081216639582/liatresnawati1813@gmail.com</t>
  </si>
  <si>
    <t>2026-08-10 08:00:00 | Waktu pemasnagan : 10 agustus 2026 Jam pemasangan : 09.00 Mohon hubungi pelanggan sebelum ke lokasi  Terima kasih</t>
  </si>
  <si>
    <t>WARUNG KELONTONG KHOM</t>
  </si>
  <si>
    <t>ODP-WOS-FAA/079 FAA/D06/079.01</t>
  </si>
  <si>
    <t>WO060949764</t>
  </si>
  <si>
    <t>|MC80087|MYIA-007424223461/POI/EKO PURWANTO/087872848660/donobagus92@gmail.com</t>
  </si>
  <si>
    <t>2026-08-06 13:00:00 | Tanggal: 06/8/2026 Jam Pasang: Siang Note: Hubungi pelanggan sebelum ke lokasi, terima kasih.</t>
  </si>
  <si>
    <t>ODP-SSL-FG/067 FG/D08/067.01</t>
  </si>
  <si>
    <t>WO060792655</t>
  </si>
  <si>
    <t>2026-08-04 13:00:00 | Nama PIC : Donny No HP : 0817459690 Alt :  M Janji : 04/08/2026 Jam Pasang : 08.00 - 13:00  NoteÃ‚Â :  hubungi terlebih dahulu sebelum kelokasi</t>
  </si>
  <si>
    <t>Follow Up Revoke Completed, New Order ID : SC1002511078</t>
  </si>
  <si>
    <t>ODP-KLM-FN/54 FN/D01/54.01</t>
  </si>
  <si>
    <t>WO060763543</t>
  </si>
  <si>
    <t>2026-08-04 08:00:00 | M Janji : 4 agustus 2026 jam Pasang : pagi siang Note : hubungi pelanggan jika ingin kelokasi</t>
  </si>
  <si>
    <t>Follow Up Revoke Completed, New Order ID : SC1002510598</t>
  </si>
  <si>
    <t>WO060663523</t>
  </si>
  <si>
    <t>2026-07-31 13:00:00 | Tanggal Pemasangan : 31 Juli 2026  Jam Pemasangan : 08:00 13:00  Info Tambahan : Hubungi pelanggan dulu sebelum ke lokasi terimakasih</t>
  </si>
  <si>
    <t>WARUNG KOPI KETUG</t>
  </si>
  <si>
    <t>ODP-PSN-FN/51</t>
  </si>
  <si>
    <t>WO060875429</t>
  </si>
  <si>
    <t>|MN01982|/WARUNG KOPI KETUG/WINBACK 2.0 HSI B2B (1:1) 75MBPS 415RB PSB DISC 70%/PSN/sinsunar17@gmail.com/IRFAN/87720097811</t>
  </si>
  <si>
    <t>2026-08-05 08:00:00|M Janji : (05/08/2026) jam Pasang pagi / siang  Note : hubungi pelanggan jika ingin kelokasi|40981182|MYDITA</t>
  </si>
  <si>
    <t>SPBU 4459508</t>
  </si>
  <si>
    <t>ODP-DMA-FAC/044</t>
  </si>
  <si>
    <t>WO061050476</t>
  </si>
  <si>
    <t>|MC60142|MYIA-085292593138/POI/DERA BAHTIAR WIDIYANTO /08562685148/spbu_modern@yahoo.com</t>
  </si>
  <si>
    <t xml:space="preserve">2026-08-07 08:00:00 | Nama PIC : Dera No HP : 08562685148 Alt :  M Janji : 07/08/2026 Jam Pasang : 08.00 - 13:00  NoteÃ‚Â :  hubungi terlebih dahulu sebelum kelokasi </t>
  </si>
  <si>
    <t>SPBU 44.595.21 DEMAK</t>
  </si>
  <si>
    <t>ODP-GNK-FE/024 FE/D04/024.01</t>
  </si>
  <si>
    <t>WO060671588</t>
  </si>
  <si>
    <t>|MN02184|MYIA-014095114720/POI/ACHMAD MUJIB/085325058548/spbu4459521@gmail.com</t>
  </si>
  <si>
    <t>2026-08-02 13:00:00 | telp :085325058548 Tanggal pemasangan :02/08/2026 Jam pemasangan : pagi/siang Info Tambahan : Hubungi pelanggan dulu sebelum ke lokasi terima kasih</t>
  </si>
  <si>
    <t>ERABLUE JATI LAWANGAN</t>
  </si>
  <si>
    <t>ODP-AJB-FG/053 FG/D02/053.01</t>
  </si>
  <si>
    <t>WO060782601</t>
  </si>
  <si>
    <t>|MN02587|MYIA-071724399138/POI/HASBIBINTARO SHIDDIQ/081249549394/nextperdanaone@gmail.com</t>
  </si>
  <si>
    <t>SMP NEGERI 2 SEDAYU</t>
  </si>
  <si>
    <t>|MC80066|/BENNY DWI PUTRA/081328858736/benydwiputra1994@gmail.com</t>
  </si>
  <si>
    <t>SMA SWASTA NESI NEONMAT KUPANG</t>
  </si>
  <si>
    <t>ODP-KPN-FFH/07 FFH/D01/07.01</t>
  </si>
  <si>
    <t>WO061042978</t>
  </si>
  <si>
    <t>|MN01740|MYIA-044674644636/POI/SIMONNESI,A.Md/082145418543/smanesineonmat@gmail.com</t>
  </si>
  <si>
    <t>Kantor Desa Sumbermulyo</t>
  </si>
  <si>
    <t>ODP-PSG-FJ/21</t>
  </si>
  <si>
    <t>WO060782524</t>
  </si>
  <si>
    <t>MD|MYDB-20260803264244|DC30004/MC30051|Kantor Desa Sumbermulyo|085334116388</t>
  </si>
  <si>
    <t>R TU SDN Sedati 2</t>
  </si>
  <si>
    <t>ODP-TPO-FDL/03</t>
  </si>
  <si>
    <t>WO060976046</t>
  </si>
  <si>
    <t>MD|MYDB-20260805264385|DN00001/MN00442|R TU SDN Sedati 2|081252275235</t>
  </si>
  <si>
    <t>ODP-KDL-FAS/011 FAS/D03/011.01</t>
  </si>
  <si>
    <t>WO060637379</t>
  </si>
  <si>
    <t>|MN02256|MYIA-068299663654/POI/MUHAMAD SANTOSO SAPUTRA/085707586512/asunyose@gmail.com</t>
  </si>
  <si>
    <t>Depo Air Minum Cool Day Lembor</t>
  </si>
  <si>
    <t>ODP-RTE-FH/16 FH/D01/16.01</t>
  </si>
  <si>
    <t>WO061047692</t>
  </si>
  <si>
    <t>|MN00118|MYIA-020391539974/POI/Pak Fahrul/082314395072/fahrulalamsyah405@gmail.com</t>
  </si>
  <si>
    <t>ODP-GER-FAC/27</t>
  </si>
  <si>
    <t>WO060930132</t>
  </si>
  <si>
    <t>MD|MYDB-20260804264367|DN00001/MN01272|TOKO ALDO|082147928522</t>
  </si>
  <si>
    <t>2026-08-06 13:00:00 | M Janji : (05/08/2026) jam Pasang pagi / siang  Note : hubungi pelanggan jika ingin kelokasi</t>
  </si>
  <si>
    <t>ODP-BTL-FAZ/104 FAZ/D05/104.01</t>
  </si>
  <si>
    <t>WO060926082</t>
  </si>
  <si>
    <t>|MN02579|MYIA-021805667864/POI/MURTI ARININGSIH/083867894779/hafidzhanahasanarin@gmail.com</t>
  </si>
  <si>
    <t>2026-08-06 13:00:00 | Nama Pic : bu MURTI ARININGSIH No Hp Pic : 083867894779 No alt : - Jam Pemasangan : pagi  Tanggal Pemasangan : 5 Agustus 2026</t>
  </si>
  <si>
    <t>SPPG BREBES BANJARHARJO PAREREJA 2</t>
  </si>
  <si>
    <t>ODP-KTM-FG/034 FG/D03/034.01</t>
  </si>
  <si>
    <t>WO061027804</t>
  </si>
  <si>
    <t>|MN00292|MYIA-087766088790/POI/NABILA TIARA AFIFAH/082138864800/nabillaafifah12345@gmail.com</t>
  </si>
  <si>
    <t>Chamid farm</t>
  </si>
  <si>
    <t>|MN00935|/Chamid farm/085641992018/nurhamidsewukan1988@gmail.com/ 1S HSI BISNIS BASIC PROMO HUT 50 Mbps / AGUS SADEWO</t>
  </si>
  <si>
    <t>CV SINAR WANGI UTOMO</t>
  </si>
  <si>
    <t>ODP-MJS-FU/08</t>
  </si>
  <si>
    <t>WO060640185</t>
  </si>
  <si>
    <t>|MN02271|/CV SINAR WANGI UTOMO/WINBACK 2.0 HSI B2B (1:2) 100MBPS 440RB PSB DISC 70%//cvsinarwangiutomo@gmail.com/NUR KHOFIFAH/81239583851 81233017448</t>
  </si>
  <si>
    <t>2026-08-03 08:00:00|Nama Pic : bu nur No Hp Pic : 081239583851 No alt : - Jam Pemasangan : pagi  Tanggal Pemasangan : 3 Agustus 2026|AF1585|MYDITA</t>
  </si>
  <si>
    <t>SPBU 54.631.06</t>
  </si>
  <si>
    <t>ODP-UTR-FD/55 FD/D08/55.01</t>
  </si>
  <si>
    <t>WO061057605</t>
  </si>
  <si>
    <t>|MN00265|MYIA-060859571947/POI/ROBBY PERMANA PUTRA/089619618698/spbu5463106@gmail.com</t>
  </si>
  <si>
    <t>WO061060030</t>
  </si>
  <si>
    <t>2026-08-07 08:00:00|Tanggal pemasangan: 07/08/2026 Jam pemasangan : pagi/siang Info Tambahan : Hubungi pelanggan dulu sebelum ke lokasi. terima kasih|40010577|MYDITA</t>
  </si>
  <si>
    <t>ODP-NDA-FF/59</t>
  </si>
  <si>
    <t>WO060989721</t>
  </si>
  <si>
    <t>2026-07-29 13:00:00 | Nama PIC : Bp Azza  No HP : 081933021555  No Alt : -  M Janji :  29 Juli 2026  Jam Pasang : Pagi / Siang  Note : hubungi pelanggan jika ingin kelokasi</t>
  </si>
  <si>
    <t>Takapedia Store wso</t>
  </si>
  <si>
    <t>ODP-KET-FC/01 FC/D01/01.01</t>
  </si>
  <si>
    <t>WO060886494</t>
  </si>
  <si>
    <t>MD|MYDB-20260804264308|DC30004/MC30051|Takapedia Store wso|0895405495461</t>
  </si>
  <si>
    <t>2026-08-05 15:00:00 | Tanggal pemasangan : 05 AGUSTUS 2026 Jam pemasangan : pagi/siang Info Tambahan : Hubungi pelanggan dulu sebelum ke lokasi terima kasih</t>
  </si>
  <si>
    <t>PT KEDUNGLENGKONG MAKMUR SEJAHTERA</t>
  </si>
  <si>
    <t>ODP-DLA-FA/29</t>
  </si>
  <si>
    <t>WO060774400</t>
  </si>
  <si>
    <t>|MC30249|/YUSUF ISMAIL MATTALITTI/085881461977 / 082336652230/spbu61330@gmail.com</t>
  </si>
  <si>
    <t>2026-08-04 08:00:00|Nama Pic : bp yusuf  No Hp Pic : 085881461977 No alt : - Jam Pemasangan : pagi  Tanggal Pemasangan : 4 Agustus 2026|40981182|MYDITA</t>
  </si>
  <si>
    <t>PT. Semua karena Anugerah (PG Singaraja)</t>
  </si>
  <si>
    <t>ODP-SGR-FDD/14</t>
  </si>
  <si>
    <t>WO060690119</t>
  </si>
  <si>
    <t>|MN02545|/CP I KOMANG MARIADA/081805682197-085161735371/it.support@planetgadget.store</t>
  </si>
  <si>
    <t>Follow Up Revoke Completed, New Order ID : SC1002507032</t>
  </si>
  <si>
    <t>ODP-PRB-FA/01</t>
  </si>
  <si>
    <t>WO060818672</t>
  </si>
  <si>
    <t>PT MEDIA LINTAS DATA</t>
  </si>
  <si>
    <t>ODP-PKL-FK/54</t>
  </si>
  <si>
    <t>WO060809025</t>
  </si>
  <si>
    <t>MB00304; jamalul izza 0811260413 085213908934; sales@mld.id; HSI BISNIS INET ONLY 100 MBPS 535k; ROSA;  Jl. Gajah Mada Bar no.28, Tirto, Kec. Pekalongan Bar., Kota Pekalongan, Jawa Tengah 51118 / Sebrang Samsat Kota Pekalongan -6.8898617,109.6518702</t>
  </si>
  <si>
    <t>2026-08-10 08:00:00|Tanggal pemasangan : 10 agustus 2026 Jam pemasangan : pagi/siang Info Tambahan : Hubungi pelanggan dulu sebelum ke lokasi terima kasih|40010577|MYDITA</t>
  </si>
  <si>
    <t>SPPG Milenial Spirit Peduli 03</t>
  </si>
  <si>
    <t>ODP-END-FF/96 FF/D08/96.01</t>
  </si>
  <si>
    <t>WO061082831</t>
  </si>
  <si>
    <t>|MC40142|MYIA-012648673440/POI/Abdurahman Marjan/081246804433/milenialspiritpeduli@gmail.com</t>
  </si>
  <si>
    <t xml:space="preserve">2026-08-07 13:00:00 | Nama PIC : Bapak Rahman No HP : 081246804433 No Alternatif :  M Janji : 07/08/2026 Jam Pasang : Pagi NoteÃ‚Â :  Hubungi terlebih dahulu sebelum ke lokasi </t>
  </si>
  <si>
    <t>SPPG DAPUR SINTA</t>
  </si>
  <si>
    <t>ODP-SDY-FA/35 FA/D06/35.01</t>
  </si>
  <si>
    <t>WO061085261</t>
  </si>
  <si>
    <t>MD|MYDB-20260806264536|DN00001/MN00018|SPPG DAPUR SINTA|081234572334</t>
  </si>
  <si>
    <t>2026-08-07 13:00:00 | Nama PIC : SINTA No HP : 081234572334 Alt :  M Janji : 07/08/2026 Jam Pasang : 08.00 - 13:00  NoteÃ‚Â :  hubungi terlebih dahulu sebelum kelokasi</t>
  </si>
  <si>
    <t>WARKOP SEBAT 24 JAM</t>
  </si>
  <si>
    <t>ODP-JOM-FU/30</t>
  </si>
  <si>
    <t>WO060700604</t>
  </si>
  <si>
    <t>|MN02084|/WARKOP SEBAT /WINBACK HSI B2B + NETMONK (1:1) 200MBPS 946,1RB PSB DISC 70%//maulidyaanna1@gmail.com/ANNA MAULIDYA AL THOFUN NISA' /85815181106</t>
  </si>
  <si>
    <t>2026-08-03 08:00:00|telp :085815181106 alt : manja : pagi / siang 03/08/2026 hub sebelum ke lokasi |IL1380|MYDITA</t>
  </si>
  <si>
    <t>PT SUMBER HIDUP SEHAT</t>
  </si>
  <si>
    <t>ODP-MYR-FJP/09</t>
  </si>
  <si>
    <t>WO061116231</t>
  </si>
  <si>
    <t>AMRBS;405075;REG3;KATATA VEKANIDYA;082225049060;CP.VINDYA RUSTAMA WARDHANA;081327371234;PAKET 50MBPS PROMO 355K;PT SUMBER HIDUP SEHAT KALIDAMI</t>
  </si>
  <si>
    <t>2026-08-07 15:00:00|Jam pemasangan : 12.00 Info Tambahan : Hubungi pelanggan dulu sebelum ke lokasi terimakasih  |40951378|MYDITA</t>
  </si>
  <si>
    <t>PT Ideologi Nusa Integrasi</t>
  </si>
  <si>
    <t>ODP-CRB-FH/15</t>
  </si>
  <si>
    <t>WO060758457</t>
  </si>
  <si>
    <t>|MN01984|MYIA-099721108615/POI/Rofik/08985538841/helpdesk@initech.co.id</t>
  </si>
  <si>
    <t xml:space="preserve">2026-08-04 08:00:00 | Tanggal pemasangan: 04/08/2026 Jam pemasangan : pagi / siang Info Tambahan : Hubungi pelanggan dulu sebelum ke lokasi. terima kasih </t>
  </si>
  <si>
    <t>Andy farm</t>
  </si>
  <si>
    <t>|MN00935|/Andy farm/081578521841/aidazahira65@gmail.com/ 1S HSI BISNIS BASIC PROMO HUT 50 Mbps / AGUS SADEWO</t>
  </si>
  <si>
    <t>ODP-UBU-FH/03</t>
  </si>
  <si>
    <t>WO061109993</t>
  </si>
  <si>
    <t>2026-08-04 08:00:00|M Janji : 04/08/2026  Jam Pasang : 08.00  NoteÃ‚Â :  hubungi terlebih dahulu sebelum ke lokasi, terima kasih.|40961370|MYDITA</t>
  </si>
  <si>
    <t>INDRIANA FOTOCOPY</t>
  </si>
  <si>
    <t>ODP-GUR-FD/12 FD/D03/12.01</t>
  </si>
  <si>
    <t>WO061056350</t>
  </si>
  <si>
    <t>|MC20057|MYIA-030360801111/POI/Rangga Egi Krisnando/081210152374/ranggaegikrisnando13@gmail.com</t>
  </si>
  <si>
    <t>RUMAH KOST HARMONIA</t>
  </si>
  <si>
    <t>ODP-SDA-FAK/13</t>
  </si>
  <si>
    <t>|MN01572|/RUMAH KOST HARMONIA/WINBACK 2.0 HSI B2B (1:1) 75MBPS 415RB PSB DISC 70%//najwadindae@gmail.com/NAJWA ADINDA EUFRILL/82338876610</t>
  </si>
  <si>
    <t>ODP-BWN-FAA/14</t>
  </si>
  <si>
    <t>|MN01273|/MENARA SUAR BAWEAN/089675940745/herlambangdwic@gmail.com/HSI Basic Promo HUT Telkom (1:2) 50 Mbps (Rp 320.000) PSB Rp 150.000/Herlambang Dwi Cahyo/-5.849404,112.652133</t>
  </si>
  <si>
    <t>LALA MIE PADANGAN</t>
  </si>
  <si>
    <t>ODP-PAZ-FL/09 FL/D02/09.01</t>
  </si>
  <si>
    <t>WO060804989</t>
  </si>
  <si>
    <t>|MN00799|MYIA-085553204094/POI/LAELATUL AFIATUN NISAK/085733668576/laskarbuah470@gmail.com</t>
  </si>
  <si>
    <t>TOKO PAK HAMIDI</t>
  </si>
  <si>
    <t>ODP-SMP-FM/19</t>
  </si>
  <si>
    <t>WO061034406</t>
  </si>
  <si>
    <t>|MN00213|/TOKO PAK HAMIDI/MOH HAMIDI/081938395799/hamidijayabaya@gmail.com/HSI Bisnis Promo HUT Telkom (1:1) 100 Mbps (Rp 535.000) PSB Rp 150.000/</t>
  </si>
  <si>
    <t>2026-08-07 08:00:00|telp :081938395799 alt : manja : pagi : siang 07/08/2026 hub sebelum ke lokasi |40961370|MYDITA</t>
  </si>
  <si>
    <t>Kiswanto farm</t>
  </si>
  <si>
    <t>|MN00935|/Kiswanto farm/085640403402/kiswantok029@gmail.com/ 1S HSI BISNIS BASIC PROMO HUT 50 Mbps / AGUS SADEWO</t>
  </si>
  <si>
    <t>TOKO HAMIDI JAYA</t>
  </si>
  <si>
    <t>ODP-SMP-FM/18</t>
  </si>
  <si>
    <t>|MN00213|/TOKO HAMIDI JAYA/HSI Bisnis Promo HUT Telkom (1:1) 100 Mbps (Rp 535.000) PSB Rp 150.000/081938395799/hamidijaya_id@gmail.com/Moh. Hamidi/-6.927324,113.830993,770/Dekat Jl. Raya Dasuk, Beringin Tengah, Bringin, Kec. Dasuk, Kabupaten Sumenep, Jawa</t>
  </si>
  <si>
    <t>ODP-BMU-FS/028 FS/D03/028.01</t>
  </si>
  <si>
    <t>WO060969454</t>
  </si>
  <si>
    <t>Follow Up Revoke Completed, New Order ID : SC1002512264</t>
  </si>
  <si>
    <t>WO061050371</t>
  </si>
  <si>
    <t>|MN01864|MYIA-062859009610/POI/indah siatin/085928167431/tusdndinoyo2@gmail.com</t>
  </si>
  <si>
    <t>2026-08-07 15:00:00 | Nama : BP ANGGI (OPERATOR) No Hp : 085928167431 No Alt :  Tgl Pemasangan : 07 Agustus 2026 Interval : PAGI  Note : Hubungi pelanggan terlebih dahulu</t>
  </si>
  <si>
    <t>SD NEGERI 1 BLAHBATUH</t>
  </si>
  <si>
    <t>WO060951797</t>
  </si>
  <si>
    <t>|MN02658|/PIC NI MADE YUDASMINI/082147139226/sdnegeri1blahbatuh@gmail.com</t>
  </si>
  <si>
    <t>SPBU 54.632.16 SUMBER TANI 02</t>
  </si>
  <si>
    <t>WO060635188</t>
  </si>
  <si>
    <t>|MN00265|MYIA-092280514823/POI/FIRMANSYAH/08563283460/fmansyah923@gmail.com</t>
  </si>
  <si>
    <t xml:space="preserve">2026-08-02 08:00:00 | Nama PIC : Firmansyah No HP : 08563283460 Alt :  M Janji : 02/08/2026 NoteÃ‚Â :  hubungi terlebih dahulu sebelum kelokasi </t>
  </si>
  <si>
    <t>HACOM CELL</t>
  </si>
  <si>
    <t>ODP-MRT-FU/28</t>
  </si>
  <si>
    <t>WO060660994</t>
  </si>
  <si>
    <t>|MN02271|/HACOM CELL/WINBACK 2.0 HSI B2B (1:1) 50MBPS 355RB PSB DISC 70%//tidurilah@gmail.com/RUSLAN/81263775999</t>
  </si>
  <si>
    <t>2026-08-02 13:00:00|Nama PIC : Ruslan No HP : 081263775999 Alt :  M Janji : 02/08/2026 NoteÃ‚Â :  hubungi terlebih dahulu sebelum kelokasi|NE2261|MYDITA</t>
  </si>
  <si>
    <t>SPBU 54.634.17</t>
  </si>
  <si>
    <t>ODP-PON-FAN/76 FAN/D05/76.01</t>
  </si>
  <si>
    <t>WO061084638</t>
  </si>
  <si>
    <t>|MN00282|MYIA-053141221434/POI/HERJUNO PERWIRO SEKTI/085320077851/spbupertamina5463417@gmail.com</t>
  </si>
  <si>
    <t>2026-08-07 13:00:00 | Nama PIC : BAPAK KIKI No HP : 085320077851 Alt :  M Janji : (JUMAT/7/AGUSTUS/2026) jam Pasang : 09:00 Note : hubungi pelanggan jika ingin kelokasi</t>
  </si>
  <si>
    <t>TIRTO GUMARANG PARK</t>
  </si>
  <si>
    <t>ODP-SAR-FA/62</t>
  </si>
  <si>
    <t>WO060738527</t>
  </si>
  <si>
    <t>|MN02429|MYIA-055016711824/POI/Marjono/081326991299/marjonogumarangpark1@gmail.com</t>
  </si>
  <si>
    <t>2026-08-03 15:00:00 | M Janji : (03/08/2026) jam Pasang : 09:00 Note : hubungi pelanggan jika ingin kelokasi</t>
  </si>
  <si>
    <t>WO060815199</t>
  </si>
  <si>
    <t>KOST PUTRI</t>
  </si>
  <si>
    <t>WO061108460</t>
  </si>
  <si>
    <t>MD|MYDB-20260806264539|DN00001/MN00966|KOST PUTRI|081242201561</t>
  </si>
  <si>
    <t xml:space="preserve">2026-08-08 08:00:00 | Nama PIC : bapak sandy No HP : 081242201561 No Alternatif : - M Janji : 07/08/2026 Jam Pasang : Pagi NoteÃ‚Â :  Hubungi terlebih dahulu sebelum ke lokasi </t>
  </si>
  <si>
    <t>panti asuhan ybmi</t>
  </si>
  <si>
    <t>ODP-MJP-FBF/022 FBF/D02/022.01</t>
  </si>
  <si>
    <t>WO061019517</t>
  </si>
  <si>
    <t>MD|MYDB-20260805264432|DN00001/MN02296|panti asuhan ybmi|085641654207</t>
  </si>
  <si>
    <t>2026-08-06 15:00:00 | Waktu pemasnagan : 06 Agustus 2026 Jam pemasangan : 08.00 - 12.00 Mohon hubungi pelanggan sebelum ke lokasi  Terima kasih</t>
  </si>
  <si>
    <t>ODP-BKL-FAZ/50</t>
  </si>
  <si>
    <t>WO061083593</t>
  </si>
  <si>
    <t>2026-08-04 13:00:00|Tanggal pemasangan : 04 agustus 2026  Jam pemasangan : 08.00 - 12.00  Info Tambahan : Hubungi pelanggan dulu sebelum ke lokasi  terimakasih  |40981182|MYDITA</t>
  </si>
  <si>
    <t>WO060775573</t>
  </si>
  <si>
    <t>2026-07-30 08:00:00 | Nama PIC : Ibu Neti  No HP : 081326519337  No Alt : -  M Janji :  30 Juli 2026  Jam Pasang : Pagi / Siang  Note : hubungi pelanggan jika ingin kelokasi</t>
  </si>
  <si>
    <t>ODP-KDI-FH/17 FH/D02/17.01</t>
  </si>
  <si>
    <t>WO061117540</t>
  </si>
  <si>
    <t>|MC20057|MYIA-006832475703/POI/Heni Nurhayati/085353176385/rumahlukapandawa@gmail.com</t>
  </si>
  <si>
    <t>ODP-MTR-FBQ/47</t>
  </si>
  <si>
    <t>WO060816027</t>
  </si>
  <si>
    <t>2026-07-30 16:00:00|Nama Pic : PT AMARTHA MIKRO FINTEK  No Hp Pic : 085220101016  Jam Pemasangan : 08:00 - 12.00  Tanggal Pemasangan : KAMIS 30 JULI 2026  Info Tambahan : Hubungi pelanggan sebelum datang ke lokasi|YU5156|MYDITA</t>
  </si>
  <si>
    <t>TOKO &amp; 34;ALFIN JAYA&amp; 34;</t>
  </si>
  <si>
    <t>ODP-TBU-FAA/18</t>
  </si>
  <si>
    <t>WO061042035</t>
  </si>
  <si>
    <t>|MN02601|/TOKO ALFIN JAYA/085600111199/arifinalfin454@gmail.com/HSI Bisnis Promo HUT Telkom (1:1) 200 Mbps (Rp 790.000) PSB Rp 150.000/HERMAN FADLI SYAM/-6.982481, 113.081189</t>
  </si>
  <si>
    <t>2026-08-07 08:00:00|Nama PIC : FADLI  No HP : 085600111199 Alt :  M Janji : 07/08/2026 Jam Pasang : 08.00 - 13:00  NoteÃ‚Â :  hubungi terlebih dahulu sebelum kelokasi |40981182|MYDITA</t>
  </si>
  <si>
    <t>PT KARYA SOLUSI ANGKASA</t>
  </si>
  <si>
    <t>|MC80045|/ROSENNA KARISMA RASUL/082213937887 081279678673/inibisnisseno@gmail.com</t>
  </si>
  <si>
    <t>SPPG TAMBAKREJO 08</t>
  </si>
  <si>
    <t>ODP-JOM-FE/22</t>
  </si>
  <si>
    <t>WO060707595</t>
  </si>
  <si>
    <t>|MN01614|/SPPG TAMBAKREJO 08/WINBACK 2.0 HSI B2B (1:1) 50MBPS 355RB PSB DISC 70%//firzamubarok14@gmail.com/FIRZATUNNISAK/81938669361</t>
  </si>
  <si>
    <t>2026-08-03 08:00:00|telp :081938669361  alt : manja : pagi / siang 03/08/2026 hub sebelum ke lokasi |IL1380|MYDITA</t>
  </si>
  <si>
    <t>ODP-SDA-FGV/41 FGV/D05/41.01</t>
  </si>
  <si>
    <t>WO061052324</t>
  </si>
  <si>
    <t>|MN02734|MYIA-096922251319/POI/JAROHWATI/085196679377/nmii02051@givmail.com</t>
  </si>
  <si>
    <t>2026-08-07 08:00:00 | Tanggal pemasangan: 6/08/2026 Jam pemasangan : pagi / siang Info Tambahan : Hubungi pelanggan dulu sebelum ke lokasi. terima kasih</t>
  </si>
  <si>
    <t>COLORBOX</t>
  </si>
  <si>
    <t>ODP-KPN-FQD/59</t>
  </si>
  <si>
    <t>|IBCARE-PI|403112|087778191985|billing@bnteknologi.com|-10.158908731288042, 123.61124662597672</t>
  </si>
  <si>
    <t>Bolu Kelapa IRF</t>
  </si>
  <si>
    <t>|MN00935|/Bolu Kelapa IRF/085647206318/endangmadiun88@gmail.com/ 1S HSI BISNIS BASIC PROMO HUT 50 Mbps / AGUS SADEWO</t>
  </si>
  <si>
    <t>MI MUHAMMADIYAH DANUREJO</t>
  </si>
  <si>
    <t>ODP-PRN-FAK/058 FAK/D03/058.01</t>
  </si>
  <si>
    <t>WO060977292</t>
  </si>
  <si>
    <t>|MN02495|MYIA-032009459991/POI/FIRMAN SANTOSO/081882850112/muhammadiyahdanurejo@gmail.com</t>
  </si>
  <si>
    <t>PUSTU ORO-ORO OMBO KULON</t>
  </si>
  <si>
    <t>ODP-BNL-FAH/13</t>
  </si>
  <si>
    <t>WO061017182</t>
  </si>
  <si>
    <t>|MN02680|/PUSTU ORO-ORO OMBO KULON/WINBACK 2.0 HSI B2B (1:1) 50MBPS 355RB PSB DISC 70%//uptdkes.rembang@gmail.com/I WAYAN SUARKA/85655077680</t>
  </si>
  <si>
    <t>2026-08-06 15:00:00|Tanggal pemasangan : 06 AGUSTUS 2026 Jam pemasangan : pagi/siang Info Tambahan : Hubungi pelanggan dulu sebelum ke lokasi terima kasih|40010577|MYDITA</t>
  </si>
  <si>
    <t>CITRA PALM RESIDENCE</t>
  </si>
  <si>
    <t>ODP-KPN-FGA/12 FGA/D02/12.01</t>
  </si>
  <si>
    <t>WO060979138</t>
  </si>
  <si>
    <t>MD|MYDB-20260805264386|SC00001/MC00124|CITRA PALM RESIDENCE|081353757677</t>
  </si>
  <si>
    <t>2026-08-06 13:00:00 | Nama PIC : Bp Hansel No Hp : 081353757677 No Alt : - Tgl Pemasangan : 06 Agustus 2026 Interval : PAGI SIANG Note : Hubungi pelanggan terlebih dahulu</t>
  </si>
  <si>
    <t>ODP-KBU-FCT/055 FCT/D04/055.01</t>
  </si>
  <si>
    <t>WO060720151</t>
  </si>
  <si>
    <t xml:space="preserve">2026-08-03 13:00:00 | Nama PIC : Sykur No HP : 089672423542 Alt :  M Janji : 03/08/2026 Jam Pasang : 08.00 - 13:00  NoteÃ‚Â :  hubungi terlebih dahulu sebelum kelokasi </t>
  </si>
  <si>
    <t>Follow Up Revoke Completed, New Order ID : SC1002511888</t>
  </si>
  <si>
    <t>PT Aman Utama Pusaka</t>
  </si>
  <si>
    <t>ODP-BLI-FG/56 FG/D06/56.01</t>
  </si>
  <si>
    <t>WO060747983</t>
  </si>
  <si>
    <t>|MN02745|MYIA-044519319217/POI/I Wayan Sumerta Yasa/082247566992/iva.ng.fahmi.fauzi96@gmail.com</t>
  </si>
  <si>
    <t>ODP-SGR-FDD/13</t>
  </si>
  <si>
    <t>WO060858802</t>
  </si>
  <si>
    <t>2026-08-03 08:00:00|M Janji : 3 agustus 2026  jam Pasang : pagi   Note : hubungi pelanggan jika ingin kelokasi|MU1366|MYDITA</t>
  </si>
  <si>
    <t>WO060821222</t>
  </si>
  <si>
    <t>2026-08-05 08:00:00|M Janji : 05/08/2026 Jam Pasang : 08:00  NoteÃ‚Â :  hubungi terlebih dahulu sebelum ke lokasi, terima kasih.|40961370|MYDITA</t>
  </si>
  <si>
    <t>WO060932862</t>
  </si>
  <si>
    <t xml:space="preserve">2026-08-03 08:00:00 | Nama PIC : Sahnan  No HP : 081929345150  Alt :   M Janji : 03/08/2026  Jam Pasang : 08.00 - 13:00   NoteÃ‚Â :  hubungi terlebih dahulu sebelum kelokasi </t>
  </si>
  <si>
    <t>KOST YANI</t>
  </si>
  <si>
    <t>ODP-MNZ-FAL/10 FAL/D03/10.01</t>
  </si>
  <si>
    <t>WO060897972</t>
  </si>
  <si>
    <t>|MC20208|MYIA-092177748556/POI/YANI DWI WULANDARI/0895347480501/yani00landri@gmail.com</t>
  </si>
  <si>
    <t>SPPG SUCI DESA TANGGA YAYASAN MUTIARA CIPTA BIMA</t>
  </si>
  <si>
    <t>ODP-TET-FAC/11 FAC/D02/11.01</t>
  </si>
  <si>
    <t>WO061061924</t>
  </si>
  <si>
    <t>MD|MYDB-20260805264396|SC00001/MC00152|SPPG SUCI DESA TANGGA YAYASAN MUTIARA CIPTA BIMA|082339162590</t>
  </si>
  <si>
    <t>2026-08-07 08:00:00 | Nama PIC : BAPAK FATURAHMAN No HP : 082339162590 Alt :  M Janji : (JUMAT/7/AGUSTUS/2026) jam Pasang : 09:00 Note : hubungi pelanggan jika ingin kelokasi</t>
  </si>
  <si>
    <t>LEMBAGA PENDIDIKAN ISLAM AZ-ZAHRO LAB</t>
  </si>
  <si>
    <t>ODP-CRM-FC/44 FC/D09/44.01</t>
  </si>
  <si>
    <t>WO061047530</t>
  </si>
  <si>
    <t>MD|MYDB-20260805264455|DN00001/MN02100|LEMBAGA PENDIDIKAN ISLAM AZ-ZAHRO LAB|081333390668</t>
  </si>
  <si>
    <t xml:space="preserve">2026-08-07 10:00:00 | Nama PIC : Laila No HP : 081333390668 Alt : 081913332588 M Janji : 07/08/2026 Jam Pasang : 08.00 - 13:00  NoteÃ‚Â :  hubungi terlebih dahulu sebelum kelokasi </t>
  </si>
  <si>
    <t>Intan express laundry</t>
  </si>
  <si>
    <t>WO060795331</t>
  </si>
  <si>
    <t>MD|MYDB-20260803264245|DC20002/MC20039|Intan express laundry|085196679377</t>
  </si>
  <si>
    <t xml:space="preserve">2026-08-04 15:00:00 | Nama PIC : bapak Rudi No HP : 085196679377 No Alternatif : 081230813688 M Janji : 04/08/2026 Jam Pasang : Pagi NoteÃ‚Â :  Hubungi terlebih dahulu sebelum ke lokasi </t>
  </si>
  <si>
    <t>SPBU 4459203</t>
  </si>
  <si>
    <t>ODP-RBN-FF/077 FF/D01/077.01</t>
  </si>
  <si>
    <t>WO061048911</t>
  </si>
  <si>
    <t>|MC60142|MYIA-045327340075/POI/DERA BAHTIAR WIDIYANTO /08562685148/spbu_modern@yahoo.com</t>
  </si>
  <si>
    <t xml:space="preserve">2026-08-07 08:00:00 | telp :08562685148 alt : manja : pagi : siang 07/08/2026 hub sebelum ke lokasi </t>
  </si>
  <si>
    <t>UD. SRI WAHYU WIDOWATI (SPBU 54.662.19)</t>
  </si>
  <si>
    <t>ODP-CAT-FD/64 FD/D02/64.01</t>
  </si>
  <si>
    <t>WO061113762</t>
  </si>
  <si>
    <t>|MN00418|MYIA-054659160784/POI/ ENDRI SUSANTO, S.H/081335070008/spbu.bsgroup19@gmail.com</t>
  </si>
  <si>
    <t>2026-08-07 15:00:00 | M Janji :  08  Agustus 2026 Jam Pasang : Pagi Note : hubungi pelanggan jika ingin ke lokasi, terima kasih.</t>
  </si>
  <si>
    <t>ODP-TBU-FA/02</t>
  </si>
  <si>
    <t>WO061051105</t>
  </si>
  <si>
    <t xml:space="preserve">2026-08-02 13:00:00 | Nama PIC : Syaiful  No HP : 081555916848  Alt :   M Janji : 02/08/2026  NoteÃ‚Â :  hubungi terlebih dahulu sebelum kelokasi </t>
  </si>
  <si>
    <t>ODP-WRO-FK/024 FK/D05/024.01</t>
  </si>
  <si>
    <t>WO060912545</t>
  </si>
  <si>
    <t>Follow Up Revoke Completed, New Order ID : SC1002512304</t>
  </si>
  <si>
    <t>SO CAFFE</t>
  </si>
  <si>
    <t>WO061024049</t>
  </si>
  <si>
    <t>|MN02271|/SO CAFFE/WINBACK HSI B2B + NETMONK (1:1) 200MBPS 946,1RB PSB DISC 70%//sukmadwi933@gmail.com/SUKMA DWI ROIZA/85785393012</t>
  </si>
  <si>
    <t>2026-08-06 15:00:00|Nama PIC : Ibu Sukma No Hp : 085785393012 No Alt : - Tgl Pemasangan : 06 Agustus 2026 Interval : PAGI SIANG Note : Hubungi pelanggan terlebih dahulu|40951378|MYDITA</t>
  </si>
  <si>
    <t>WO060769383</t>
  </si>
  <si>
    <t>2026-08-04 08:00:00|Tanggal pemasangan: 04/08/2026 Jam pemasangan : pagi / siang Info Tambahan : Hubungi pelanggan dulu sebelum ke lokasi. terima kasih |40961370|MYDITA</t>
  </si>
  <si>
    <t>ODP-TRE-FW/65 FW/D04/65.01</t>
  </si>
  <si>
    <t>WO060665379</t>
  </si>
  <si>
    <t>MD|MYDB-20260801264127|DC20010/MC20002|TOKO SUMBER REZEKI|081231093439</t>
  </si>
  <si>
    <t>2026-08-02 13:00:00 | Nama PIC : Bp Sumano No Hp : 081231093439 No Alt : - Tgl Pemasangan : 02 Agustus 2026 Interval : PAGI SIANG Note : Hubungi pelanggan terlebih dahulu</t>
  </si>
  <si>
    <t>TOKO AL BAROKAH 5</t>
  </si>
  <si>
    <t>WO061087614</t>
  </si>
  <si>
    <t>|MN02600|TOKO AL BAROKAH 5/SATUMAN/+6287750023016/rifashooting@gmail.com/HSI Bisnis Promo Spesial Hari Kartini (1:1) 50 Mbps (Rp 355.000) PSB Rp 150.000</t>
  </si>
  <si>
    <t>STATION CAFE</t>
  </si>
  <si>
    <t>ODP-GSK-FR/116 FR/D11/116.01</t>
  </si>
  <si>
    <t>WO060933190</t>
  </si>
  <si>
    <t>MD|MYDB-20260804264322|DN00001/MN00018|STATION CAFE|088991685063</t>
  </si>
  <si>
    <t>2026-08-06 15:00:00 | Nama : BU INDAH  No Hp : 088991685063  No Alt : 085842893927 Tgl Pemasangan : 05 Agustus 2026 Interval : SIANG Note : Hubungi pelanggan terlebih dahulu</t>
  </si>
  <si>
    <t>PS/PI  (%) (Target 94%)</t>
  </si>
  <si>
    <t>TTI COMPLY  1X 24  (%) (Target 94%)</t>
  </si>
  <si>
    <t>QC2</t>
  </si>
  <si>
    <t xml:space="preserve">PROVISIONING NEW SALES INDIBIZ TR3 JBN MTD H-1  </t>
  </si>
  <si>
    <t>ODP-GNK-FE/024</t>
  </si>
  <si>
    <t>WO061193491</t>
  </si>
  <si>
    <t>2026-08-02 13:00:00 | telp :085325058548  Tanggal pemasangan :02/08/2026  Jam pemasangan : pagi/siang  Info Tambahan : Hubungi pelanggan dulu sebelum ke lokasi  terima kasih</t>
  </si>
  <si>
    <t>Follow Up Revoke Completed, New Order ID : SC1002516587</t>
  </si>
  <si>
    <t>PONDOK PESANTREN AL-FATTAH</t>
  </si>
  <si>
    <t>ODP-GDA-FA/24</t>
  </si>
  <si>
    <t>WO061255055</t>
  </si>
  <si>
    <t>|MN02620|/PONDOK PESANTREN AL-FATTAH/WINBACK 2.0 HSI B2B (1:1) 100MBPS 535RB PSB DISC 70%//nuhungdawud1@gmail.com/NUHUNG DAWUD/82142206563</t>
  </si>
  <si>
    <t>2026-08-09 13:00:00|Tanggal pemasangan : 09 AGUSTUS 2026 Jam pemasangan : pagi/siang Info Tambahan : Hubungi pelanggan dulu sebelum ke lokasi terima kasih|40010577|MYDITA</t>
  </si>
  <si>
    <t>PT AERONUSA INTI RAYA</t>
  </si>
  <si>
    <t>ODP-SLI-FAN/024 FAN/D02/024.01</t>
  </si>
  <si>
    <t>WO061247905</t>
  </si>
  <si>
    <t>|MN02587|MYIA-060484169050/POI/AMIN/087789912308/helpdesk@sentralcargo.co.id</t>
  </si>
  <si>
    <t>2026-08-10 08:00:00 | M Janji : 10 agustus 2026 jam Pasang : pagi  Note : hubungi pelanggan jika ingin kelokasi</t>
  </si>
  <si>
    <t>Follow Up Revoke Completed, New Order ID : SC1002515754</t>
  </si>
  <si>
    <t>MECEN SHOP</t>
  </si>
  <si>
    <t>ODP-RTE-FG/32 FG/D01/32.01</t>
  </si>
  <si>
    <t>WO061263965</t>
  </si>
  <si>
    <t>|MN02681|MYIA-069104438117/POI/YOVITA JUN/081239194929/mecenshop086@gmail.com</t>
  </si>
  <si>
    <t xml:space="preserve">2026-08-09 13:00:00 | Nama PIC: bu yovita Notel: 081239194929 Alt: -  Tanggal: 9/8/2026 Jam Pasang: Siang Note: Hubungi pelanggan sebelum ke lokasi, terima kasih. </t>
  </si>
  <si>
    <t>PEMDES GANDATAPA</t>
  </si>
  <si>
    <t>ODP-PWT-FBN/040</t>
  </si>
  <si>
    <t>WO061198901</t>
  </si>
  <si>
    <t>|MC80042|MYIA-012666269560/POI/Slamet Mujianto /08156563929/desagandatapa646@gmail.com</t>
  </si>
  <si>
    <t>2026-08-08 15:00:00 | Nama PIC : bapak mujianto No HP : 08156563929 Alt :  M Janji : (SABTU/8/AGUSTUS/2026) jam Pasang : 09:00 Note : hubungi pelanggan jika ingin kelokasi</t>
  </si>
  <si>
    <t>KEDAI BAK HALIYEH</t>
  </si>
  <si>
    <t>ODP-OMB-FF/22</t>
  </si>
  <si>
    <t>WO061276251</t>
  </si>
  <si>
    <t>|MC70132|/KEDAI BAK HALIYEH/SAIFUL JAMIL/082227615747/haliyehhdka@gmail.com/HSI Bisnis + Netmonk Promo 2026 300 Mbps (Rp 1.186.100) PSB 150.000</t>
  </si>
  <si>
    <t>2026-08-09 13:00:00|Nama PIC : Bp Saiful No Hp : 082227615747 No Alt : - Tgl Pemasangan : 09 Agustus 2026 Interval : PAGI SIANG Note : Hubungi pelanggan terlebih dahulu|40951378|MYDITA</t>
  </si>
  <si>
    <t>SDN 1 DENGKOL</t>
  </si>
  <si>
    <t>ODP-SGS-FF/132 FF/D11/132.01</t>
  </si>
  <si>
    <t>WO061254557</t>
  </si>
  <si>
    <t>|MN01864|MYIA-026914743278/POI/AHMAD AL HIKAM/087762944248/idengkolsdn@gmail.com</t>
  </si>
  <si>
    <t>2026-08-10 08:00:00 | Tanggal Pemasangan : 10 Agustus 2026 Jam Pemasangan : 08:00 13:00 Info Tambahan : Hubungi pelanggan dulu sebelum ke lokasi terimakasih</t>
  </si>
  <si>
    <t>MIE - INVALID SURVEY - Kendala Perizinan/IKR-IKG</t>
  </si>
  <si>
    <t>CENTRAL KOPI</t>
  </si>
  <si>
    <t>ODP-MLK-FAD/55 FAD/D05/55.01</t>
  </si>
  <si>
    <t>WO061266808</t>
  </si>
  <si>
    <t>|MN02367|MYIA-015083076541/POI/REZA RAMDHANI PUTRA/085942520002/rezaecha286@gmail.com</t>
  </si>
  <si>
    <t xml:space="preserve">2026-08-09 13:00:00 | M Janji : 9 agustus 2026 jam Pasang : siang Note : hubungi pelanggan jika ingin kelokasi </t>
  </si>
  <si>
    <t>ODP-PWT-FP/085</t>
  </si>
  <si>
    <t>WO061235887</t>
  </si>
  <si>
    <t>2026-08-07 13:00:00 | Nama Pic : bp arif  No Hp Pic : 085546640881  No alt : -  Jam Pemasangan : siang   Tanggal Pemasangan : 7 Agustus 2026</t>
  </si>
  <si>
    <t>Follow Up Revoke Completed, New Order ID : SC1002514334</t>
  </si>
  <si>
    <t>Follow Up Revoke Completed, New Order ID : SC1002515611</t>
  </si>
  <si>
    <t>SPBU 54.651.45</t>
  </si>
  <si>
    <t>ODP-GDI-FA/23 GDI/D03/03.23</t>
  </si>
  <si>
    <t>WO061152409</t>
  </si>
  <si>
    <t>|MN02703|MYIA-015809786993/POI/Yusanto Setyo Prihatono/082230577985/spbu5465145gdlg@gmail.com</t>
  </si>
  <si>
    <t>2026-08-08 08:00:00 | Tanggal pemasangan: 08/08/2026 Jam pemasangan : pagi / siang Info Tambahan : Hubungi pelanggan dulu sebelum ke lokasi. terima kasih</t>
  </si>
  <si>
    <t>Follow Up Revoke Completed, New Order ID : SC1002515622</t>
  </si>
  <si>
    <t>SPBU 54.631.24 (OFFICE)</t>
  </si>
  <si>
    <t>ODP-MNZ-FD/198 FD/D19/198.01</t>
  </si>
  <si>
    <t>WO061264067</t>
  </si>
  <si>
    <t>|MN00286|MYIA-074686908705/POI/IWAN SETYAWAN/08563623930/iwansetawan1989e3@gmail.com</t>
  </si>
  <si>
    <t>2026-08-09 13:00:00 | Nama : BP IWAN SETYAWAN No Hp : 08563623930 No Alt :  Tgl Pemasangan : 09 Agustus 2026 Interval : PAGI  Note : Hubungi pelanggan terlebih dahulu</t>
  </si>
  <si>
    <t>LAUNDRY EL</t>
  </si>
  <si>
    <t>ODP-SBW-FBG/06 FBG/D02/06.01</t>
  </si>
  <si>
    <t>WO061164954</t>
  </si>
  <si>
    <t>|MN01595|MYIA-086815516183/POI/fajriansyah/085927313163/fajriansyah030597@gmail.com</t>
  </si>
  <si>
    <t>2026-08-08 13:00:00 | Nama Pic : bp fajriansyah No Hp Pic : 088292061272 No alt : - Jam Pemasangan : pagi  Tanggal Pemasangan : 8 Agustus 2026</t>
  </si>
  <si>
    <t>PUNOKAWAN PAJEKSAN</t>
  </si>
  <si>
    <t>ODP-KBU-FCP/019 FCP/D02/019.01</t>
  </si>
  <si>
    <t>WO061137848</t>
  </si>
  <si>
    <t>|MC80046|MYIA-077951973868/POI/TRIONO/081515001500/punokawanpajeksan@gmail.com</t>
  </si>
  <si>
    <t>2026-08-09 13:00:00 | M Janji : 8 agustus 2026 jam Pasang : pagi siang Note : hubungi pelanggan jika ingin kelokasi</t>
  </si>
  <si>
    <t>SMK Kawung 2 (Ruang Waka)</t>
  </si>
  <si>
    <t>ODP-DMO-FNQ/69 FNQ/D04/69.01</t>
  </si>
  <si>
    <t>WO061278990</t>
  </si>
  <si>
    <t>|MN02813|MYIA-092531568209/POI/Ana/085333142872/smkkawungduasby@gmail.com</t>
  </si>
  <si>
    <t>2026-08-09 13:00:00 | Tanggal pemasangan: 09/08/2026 Jam pemasangan : pagi / siang Info Tambahan : Hubungi pelanggan dulu sebelum ke lokasi. terima kasih</t>
  </si>
  <si>
    <t>HSI Bisnis Basic Bundling OCA Breach Checker Promo 2026 PSB 70% - 50 Mbps</t>
  </si>
  <si>
    <t>PT AIDEN ENERGI INDONESIA</t>
  </si>
  <si>
    <t>ODP-TDS-FQA/03 FQA/D01/03.01</t>
  </si>
  <si>
    <t>WO061143783</t>
  </si>
  <si>
    <t>|MN01063|MYIA-085668635260/POI/anam /085859950494/admin@skynetindonesia.id</t>
  </si>
  <si>
    <t xml:space="preserve">2026-08-08 08:00:00 | Nama PIC : bapak anam No HP : 085859950494 No Alternatif : - M Janji : 08/08/2026 Jam Pasang : Pagi NoteÃ‚Â :  Hubungi terlebih dahulu sebelum ke lokasi  </t>
  </si>
  <si>
    <t>Toko hermansyah</t>
  </si>
  <si>
    <t>ODP-SIL-FAC/18</t>
  </si>
  <si>
    <t>WO061290399</t>
  </si>
  <si>
    <t>|MN02085|MYIA-013097393547/POI/Hermansyah/087890123319/bimasyamsudin015@gmail.com</t>
  </si>
  <si>
    <t>2026-08-08 13:00:00 | Nama Pic : BP HERMANSYAH  No Hp Pic : 087890123319  Jam Pemasangan : 08:00 - 12.00  Tanggal Pemasangan : SABTU 08 AGUSTUS 2026  Info Tambahan : Hubungi pelanggan sebelum datang ke lokasi, terima kasih.</t>
  </si>
  <si>
    <t>- E23015;E23015 ~ ES23 - Perangkat ONT[0]  - E23015~null~44292;E23015||11||Abodemen 0[0]  - E23015~null~E23015_SWONTDUALB;SWONTDUALB ~ Biaya Sewa ONT Dual Band ~ E23015[50000]  - E23046;E23046 ~ ES23 - Paket HSI Bisnis[0]  - E23046~null~E23046_UNL;UNL ~ I</t>
  </si>
  <si>
    <t>MAO</t>
  </si>
  <si>
    <t>SMP PGRI 09 MAOS</t>
  </si>
  <si>
    <t>ODP-MAO-FA/012</t>
  </si>
  <si>
    <t>WO061255778</t>
  </si>
  <si>
    <t>|MN00648|MYIA-023831554777/POI/Dwi Martiwi/085201472166/tiwi.dwi.martiwi@gmail.com</t>
  </si>
  <si>
    <t>2026-08-13 08:00:00 | Nama Pic : bu Dwi Martiwi No Hp Pic : 085201472166 No alt : - Jam Pemasangan : pagi  Tanggal Pemasangan : 13 Agustus 2026</t>
  </si>
  <si>
    <t>SDN TLOGOBODOSARI 1 TUTUR</t>
  </si>
  <si>
    <t>ODP-NJA-FG/05</t>
  </si>
  <si>
    <t>WO061248183</t>
  </si>
  <si>
    <t>|MN02680|/SDN TLOGOBODOSARI 1 TUTUR/WINBACK 2.0 HSI B2B (1:2) 50MBPS 320RB PSB DISC 70%//sdntlogobodosari01@gmail.com/OLIVIA NUR SYAFA'AH/81336694034</t>
  </si>
  <si>
    <t>2026-08-09 08:00:00|Tanggal pemasangan: 09/08/2026 Jam pemasangan : pagi / siang Info Tambahan : Hubungi pelanggan dulu sebelum ke lokasi. terima kasih|40951377|MYDITA</t>
  </si>
  <si>
    <t>Kios Aiman</t>
  </si>
  <si>
    <t>ODP-SAP-FAB/14 FAB/D02/14.01</t>
  </si>
  <si>
    <t>WO061228600</t>
  </si>
  <si>
    <t>|MN02085|MYIA-040467897273/POI/rifdan/085338475722/rifdanwildan07@gmail.com</t>
  </si>
  <si>
    <t>2026-08-09 08:00:00 | Nama PIC : Bp Rifdan No Hp : 085338475722 No Alt : - Tgl Pemasangan : 09 Agustus 2026 Interval : PAGI SIANG Note : Hubungi pelanggan terlebih dahulu</t>
  </si>
  <si>
    <t>HSI Bisnis Bundling Antares Eazy PSB 70% - 150 Mbps</t>
  </si>
  <si>
    <t>SPBU 54.633.02</t>
  </si>
  <si>
    <t>ODP-MGT-FU/45 FU/D03/45.01</t>
  </si>
  <si>
    <t>WO061331697</t>
  </si>
  <si>
    <t>|MN00285|MYIA-025397263711/POI/JUMALI/085785922229/spbu63302@gmail.com</t>
  </si>
  <si>
    <t>2026-08-10 13:00:00 | Tanggal pemasangan: 10/08/2026 Jam pemasangan : 10.00 Info Tambahan : Hubungi pelanggan dulu sebelum ke lokasi. terima kasih</t>
  </si>
  <si>
    <t>TOKO PIREKI</t>
  </si>
  <si>
    <t>ODP-BBE-FAX/37 FAX/D04/37.01</t>
  </si>
  <si>
    <t>WO061138195</t>
  </si>
  <si>
    <t>|MN00086|MYIA-047291489395/POI/RIFKY ARIYANTO /081235377718/ariyantorifky@gmail.com</t>
  </si>
  <si>
    <t xml:space="preserve">2026-08-08 08:00:00 | Nama PIC : Bapak Rifky No HP : 081235377718 No Alternatif : 085739617324 M Janji : 08/08/2026 Jam Pasang : Pagi NoteÃ‚Â :  Hubungi terlebih dahulu sebelum ke lokasi  </t>
  </si>
  <si>
    <t>MIE - INVALID SURVEY - Tidak Ada ODP</t>
  </si>
  <si>
    <t>SPBU 44 532 19 Cantelan Slarang</t>
  </si>
  <si>
    <t>ODP-GML-FAF/111 FAF/D06/111.01</t>
  </si>
  <si>
    <t>WO061142453</t>
  </si>
  <si>
    <t>|MC00213|MYIA-056977305785/POI/DIAN NURMAYA SARI/085869518006/spbu4453219cantelan@yahoo.com</t>
  </si>
  <si>
    <t>2026-08-11 14:00:00 | Nama Pic : IBU DIAN No Hp Pic : 085869518006 Jam Pemasangan : 08:00 - 12.00 Tanggal Pemasangan : SABTU 08 AGUSTUS 2026 Info Tambahan : Hubungi pelanggan sebelum datang ke lokasi, terima kasih.</t>
  </si>
  <si>
    <t xml:space="preserve">TOKO ANDALAN </t>
  </si>
  <si>
    <t>ODP-DLA-FM/14</t>
  </si>
  <si>
    <t>|MN02084|/TOKO ANDALAN /WINBACK 2.0 HSI B2B (1:2) 75MBPS 365RB PSB DISC 70%/085850777835/choirunnisak9099@gmail.com/CHOIRUN NISAK/-7.6191231, 112.4415999</t>
  </si>
  <si>
    <t>WO061174861</t>
  </si>
  <si>
    <t>2026-08-08 13:00:00|Nama PIC : Adi No HP : 085792583858 Alt : 081805469119 M Janji : 08/08/2026 Jam Pasang : 08.00 - 13:00  NoteÃ‚Â :  hubungi terlebih dahulu sebelum kelokasi|40981182|MYDITA</t>
  </si>
  <si>
    <t>Follow Up Revoke Completed, New Order ID : SC1002514539</t>
  </si>
  <si>
    <t>SD NEGERI 1 LOLOAN TIMUR</t>
  </si>
  <si>
    <t>ODP-NGR-FH/28 FH/D03/28.01</t>
  </si>
  <si>
    <t>WO061200441</t>
  </si>
  <si>
    <t>|MN02718|MYIA-038679946236/POI/WAYAN MAHARDIKA /085748355804/mahar982@gmail.com</t>
  </si>
  <si>
    <t>2026-08-08 15:00:00 | M Janji : (08/08/026) jam Pasang : 09:00 Note : hubungi pelanggan jika ingin kelokasi</t>
  </si>
  <si>
    <t>ODP-MAN-FC/021</t>
  </si>
  <si>
    <t>BAHAGIA PLASTIK</t>
  </si>
  <si>
    <t>ODP-MCR-FA/24 FA/D04/24.01</t>
  </si>
  <si>
    <t>WO061136142</t>
  </si>
  <si>
    <t>MD|MYDB-20260807264610|DC30004/MC30042|BAHAGIA PLASTIK|081232525957</t>
  </si>
  <si>
    <t>2026-08-08 08:00:00 | M Janji : 8 agustus 2026 jam Pasang : pagi  Note : hubungi pelanggan jika ingin kelokasi</t>
  </si>
  <si>
    <t>Warkop DPR</t>
  </si>
  <si>
    <t>ODP-BDG-FC/76</t>
  </si>
  <si>
    <t>WO061313801</t>
  </si>
  <si>
    <t>|MN00882|/Warkop DPR/0881026225828/hasanback21@gmail.com/HSI Bisnis Promo HUT Telkom (1:1) 50 Mbps (Rp 355.000) PSB Rp 150.000/Hasan/-6.872349,112.279971</t>
  </si>
  <si>
    <t>2026-08-10 13:00:00|M Janji : (10/08/2026) jam Pasang : 13:00 Note : hubungi pelanggan jika ingin kelokasi |40981182|MYDITA</t>
  </si>
  <si>
    <t>SPBU 54.633.11</t>
  </si>
  <si>
    <t>ODP-MGT-FQ/27 FQ/D02/27.01</t>
  </si>
  <si>
    <t>WO061283558</t>
  </si>
  <si>
    <t>|MN00285|MYIA-038049613810/POI/H SOETOMO/085335609009/spbu05.5463311mgt@gmail.com</t>
  </si>
  <si>
    <t xml:space="preserve">2026-08-09 15:00:00 | Nama PIC: bp slamet Notel: 085335609009 Alt: -  Tanggal: 9/8/2026 Jam Pasang: Sore Note: Hubungi pelanggan sebelum ke lokasi, terima kasih. </t>
  </si>
  <si>
    <t>SMK SUPM YAMIPURA SURADADI</t>
  </si>
  <si>
    <t>ODP-TEG-FBJ/109 FBJ/D08/109.01</t>
  </si>
  <si>
    <t>WO061247400</t>
  </si>
  <si>
    <t>|MN00292|MYIA-074963561232/POI/Mufti Farij/081225426866/mufti95farij@gmail.com</t>
  </si>
  <si>
    <t>2026-08-09 08:00:00 | Nama PIC : bapak mufti No HP : 081225426866 Alt :  M Janji : (RABU/6/AGUSTUS/2026) jam Pasang : 09:00 Note : hubungi pelanggan jika ingin kelokasi</t>
  </si>
  <si>
    <t>SMA Al Hikmah</t>
  </si>
  <si>
    <t>ODP-OMB-FAA/65 FAA/D07/65.01</t>
  </si>
  <si>
    <t>WO061339818</t>
  </si>
  <si>
    <t>MD|MYDB-20260806264569|DN00001/MN00572|SMA Al Hikmah|085230900285</t>
  </si>
  <si>
    <t xml:space="preserve">2026-08-10 15:00:00 | M Janji : (10/08/2026) jam Pasang : 09:00 Note : hubungi pelanggan jika ingin kelokasi </t>
  </si>
  <si>
    <t>BMT BUS</t>
  </si>
  <si>
    <t>ODP-WRO-FD/023 FD/D03/023.01</t>
  </si>
  <si>
    <t>WO061239714</t>
  </si>
  <si>
    <t>|MN01047|MYIA-000893644610/POI/Dyah Nur Khaeni /082299345140/bmtbuswirosari02@gmail.com</t>
  </si>
  <si>
    <t>2026-08-10 08:00:00 | Nama PIC : Ibu Dyah No Hp : 082299345140 No Alt : - Tgl Pemasangan : 10 Agustus 2026 Interval : PAGI SIANG Note : Hubungi pelanggan terlebih dahulu</t>
  </si>
  <si>
    <t>ODP-KUT-FK/42</t>
  </si>
  <si>
    <t>TOKO SEMBAKO WISNU</t>
  </si>
  <si>
    <t>ODP-SGR-FC/27</t>
  </si>
  <si>
    <t>WO061323705</t>
  </si>
  <si>
    <t>MN00087/TOKO SEMBAKO WISNU/PIC Kadek Kertana/081959428867/kadektana994@gmail.com</t>
  </si>
  <si>
    <t>2026-08-10 13:00:00|M Janji : (10/08/2026) jam Pasang : 09:00 Note : hubungi pelanggan jika ingin kelokasi |40981182|MYDITA</t>
  </si>
  <si>
    <t>KLP</t>
  </si>
  <si>
    <t>WARNET SPEED NET</t>
  </si>
  <si>
    <t>WO061314251</t>
  </si>
  <si>
    <t>|MN00909|MYIA-090924779580/POI/sugeng riyadi/087878880605/yadhie9997@gmail.com</t>
  </si>
  <si>
    <t>2026-08-13 15:00:00 | Nama PIC:  bp sugeng No HP: 087878880605 Alt: Tanggal: 13/8/2026 Jam Pasang: Sore Note: Hubungi sebelum ke lokasi, terimakasih. Diusahakan secepatnya.</t>
  </si>
  <si>
    <t>Fotocopy AZKA</t>
  </si>
  <si>
    <t>ODP-WR1-FLC/99 FLC/D01/99.01</t>
  </si>
  <si>
    <t>WO061244049</t>
  </si>
  <si>
    <t>|MN00458|MYIA-024097076361/POI/Ita Fitriyah/081231939422/ita.fitriyah5@gmail.com</t>
  </si>
  <si>
    <t>2026-08-09 08:00:00 | Tgl Pemasangan : 09 Agustus 2026 Interval : PAGI SIANG Note : Hubungi pelanggan terlebih dahulu</t>
  </si>
  <si>
    <t>SMPN 4 MALANG</t>
  </si>
  <si>
    <t>ODP-KLJ-FAK/09 KLJ/D01/01.09</t>
  </si>
  <si>
    <t>WO061126843</t>
  </si>
  <si>
    <t>|MN01864|MYIA-030203574489/POI/NGATEMAN/087796646626/smpn4malang@yahoo.co.id</t>
  </si>
  <si>
    <t xml:space="preserve">2026-08-10 08:00:00 | telp :087796646626  alt : pagi / siang 10/08/2026 hub sebelum ke lokasi </t>
  </si>
  <si>
    <t>SIBEL - CREATE ORDER FAIL</t>
  </si>
  <si>
    <t>PT MITRA ASTON LOGISTIK</t>
  </si>
  <si>
    <t>ODP-WNS-FAE/06 FAE/D03/02.06</t>
  </si>
  <si>
    <t>WO061191606</t>
  </si>
  <si>
    <t>|MC80054|MYIA-042335457606/POI/YULIANTO /083178474657/officemitraaston@gmail.com</t>
  </si>
  <si>
    <t xml:space="preserve">2026-08-09 08:00:00 | Nama PIC : Bapak Cahyo No HP : 083178474657 No Alternatif :  M Janji : 08/08/2026 Jam Pasang : Pagi NoteÃ‚Â :  Hubungi terlebih dahulu sebelum ke lokasi  </t>
  </si>
  <si>
    <t>Warkop Basecamp</t>
  </si>
  <si>
    <t>ODP-DMO-FPP/43</t>
  </si>
  <si>
    <t>WO061281452</t>
  </si>
  <si>
    <t>|MN02435|MYIA-026913344064/POI/Dedi Triyanto /081333986880/dehajayamakmur@gmail.com</t>
  </si>
  <si>
    <t>2026-08-09 13:00:00 | Nama Pic : BP DEDI No Hp Pic : 081333986880 Jam Pemasangan : 08:00 - 12.00 Tanggal Pemasangan : MINGGU 09 AGUSTUS 2026 Info Tambahan : Hubungi pelanggan sebelum datang ke lokasi, terima kasih.</t>
  </si>
  <si>
    <t>WO061132813</t>
  </si>
  <si>
    <t>2026-08-05 13:00:00|Nama Pic : IBU DAYU  No Hp Pic : 087744632973  Jam Pemasangan : 08:00 - 12.00  Tanggal Pemasangan : RABU 05 AGUSTUS 2026  Info Tambahan : Hubungi pelanggan sebelum datang ke lokasi, terima kasih.|40961370|MYDITA</t>
  </si>
  <si>
    <t>PomPom Sports Hub / PT Ekspresi Langkah Inovasi</t>
  </si>
  <si>
    <t>ODP-GOD-FAY/028</t>
  </si>
  <si>
    <t>WO061180712</t>
  </si>
  <si>
    <t>|MN00915|/Emi Sutanta/0815-7811-9933/pompom.sportshub@gmail.com</t>
  </si>
  <si>
    <t>2026-08-09 08:00:00|Nama PIC : Emi No HP : 081578119933 Alt :  M Janji : 08/08/2026 Jam Pasang : 08.00 - 13:00  NoteÃ‚Â :  hubungi terlebih dahulu sebelum kelokasi|40981182|MYDITA</t>
  </si>
  <si>
    <t>SHESA KOST</t>
  </si>
  <si>
    <t>ODP-PGR-FDG/057 FDG/D06/057.01</t>
  </si>
  <si>
    <t>WO061243261</t>
  </si>
  <si>
    <t>|MC80063|MYIA-005418646956/POI/SUGIYANTO/081328431700/g14nsamsung@gmail.com</t>
  </si>
  <si>
    <t xml:space="preserve">2026-08-09 08:00:00 | Jam pemasangan : 12.00 Info Tambahan : Hubungi pelanggan dulu sebelum ke lokasi terimakasih  </t>
  </si>
  <si>
    <t>PT. ERA BAROKAH SANTOSA</t>
  </si>
  <si>
    <t>ODP-TEG-FP/019 FP/D08/019.01</t>
  </si>
  <si>
    <t>WO061251257</t>
  </si>
  <si>
    <t>|MN00292|MYIA-082674871932/POI/Gilang Permana/087822733582/spbuerabarokahsantosa@gmail.com</t>
  </si>
  <si>
    <t>2026-08-09 08:00:00 | Nama Pic : bp Gilang  No Hp Pic : 087822733582 No alt : - Jam Pemasangan : pagi  Tanggal Pemasangan : 9 Agustus 2026</t>
  </si>
  <si>
    <t>SMAN UMBULSARI</t>
  </si>
  <si>
    <t>ODP-TGU-FA/04 FA/D02/04.01</t>
  </si>
  <si>
    <t>WO061159472</t>
  </si>
  <si>
    <t>MD|MYDB-20260806264570|DN00001/MN00906|SMAN UMBULSARI|088230129397</t>
  </si>
  <si>
    <t xml:space="preserve">2026-08-08 13:00:00 | Nama PIC : Bapak Imron No HP : 088230129397 No Alternatif : 085230549169 M Janji : 08/08/2026 Jam Pasang : Pagi NoteÃ‚Â :  Hubungi terlebih dahulu sebelum ke lokasi </t>
  </si>
  <si>
    <t>ENHA KOMPUTER</t>
  </si>
  <si>
    <t>ODP-WRO-FA/018 FA/F01/018.01</t>
  </si>
  <si>
    <t>WO061135601</t>
  </si>
  <si>
    <t>|MN01314|MYIA-090895004894/POI/MOH JASMANI /082136975764/mohjasmani48@gmail.com</t>
  </si>
  <si>
    <t>2026-08-08 13:00:00 | M Janji : 8 agustus 2026 jam Pasang : siang Note : hubungi pelanggan jika ingin kelokasi</t>
  </si>
  <si>
    <t>Follow Up Revoke Completed, New Order ID : SC1002514199</t>
  </si>
  <si>
    <t>WO061158868</t>
  </si>
  <si>
    <t>2026-08-08 13:00:00|Tanggal pemasangan: 08/08/2026 Jam pemasangan : pagi / siang Info Tambahan : Hubungi pelanggan dulu sebelum ke lokasi. terima kasih|40010577|MYDITA</t>
  </si>
  <si>
    <t>CV Smart Artha Muda</t>
  </si>
  <si>
    <t>ODP-BLB-FBD/14 FBD/D02/14.01</t>
  </si>
  <si>
    <t>WO061255404</t>
  </si>
  <si>
    <t>|MC20057|MYIA-030570485283/POI/Nurul Fatimah/085804286006/smartarthamuda@gmail.com</t>
  </si>
  <si>
    <t xml:space="preserve">2026-08-09 13:00:00 | Nama PIC: bu nurul  Notel: 085804286006 Alt: -  Tanggal: 9/8/2026 Jam Pasang: Siang Note: Hubungi pelanggan sebelum ke lokasi, terima kasih. </t>
  </si>
  <si>
    <t>PT Multirasa Nusantara</t>
  </si>
  <si>
    <t>ODP-BTU-FY/59</t>
  </si>
  <si>
    <t>WO061301601</t>
  </si>
  <si>
    <t>|MN00483|/ PT Multirasa Nusantara  / Pic Akhmad Sugiarto/ Cp 085174000139 / akhmad.sugiarto@multirasa.co.id</t>
  </si>
  <si>
    <t>2026-08-10 08:00:00|Tanggal pemasangan: 10/08/2026 Jam pemasangan : pagi / siang Info Tambahan : Hubungi pelanggan dulu sebelum ke lokasi terima kasih.|40951378|MYDITA</t>
  </si>
  <si>
    <t>Yayasan Ponpes Sunanul Muhtadin</t>
  </si>
  <si>
    <t>ODP-SDY-FB/85</t>
  </si>
  <si>
    <t>WO061306085</t>
  </si>
  <si>
    <t>|MN02280|/Yayasan Ponpes Sunanul Muhtadin/085645019135/ysq.sunanulmuhtadin@gmail.com/HSI Bisnis Winback + Antares Eazy (1:1) 300 Mbps (Rp 1.255.000) PSB Rp 150.000/MAHBUB AUFAR/-6.982285,112.521220</t>
  </si>
  <si>
    <t>2026-08-10 08:00:00|M Janji : (10/08/2026) jam Pasang : 09:00 Note : hubungi pelanggan jika ingin kelokasi|40981182|MYDITA</t>
  </si>
  <si>
    <t>NGA</t>
  </si>
  <si>
    <t>FATMA GRAFIKA</t>
  </si>
  <si>
    <t>ODP-NGA-FB/040 FB/D04/040.01</t>
  </si>
  <si>
    <t>WO061164749</t>
  </si>
  <si>
    <t>|MC60133|MYIA-069868867672/POI/SITI MUNAWAROH/08213334960/muna27462@gmail.com</t>
  </si>
  <si>
    <t xml:space="preserve">2026-08-08 13:00:00 | telp :08213334960  alt : pagi / siang 08/08/2026 hub sebelum ke lokasi  </t>
  </si>
  <si>
    <t>PT WASA MITRA ENGINEERING</t>
  </si>
  <si>
    <t>ODP-BAN-FA/045 FA/D04/045.01</t>
  </si>
  <si>
    <t>WO061269769</t>
  </si>
  <si>
    <t>|MC60052|MYIA-031466492350/POI/Andika Janu Pradana /085325614409/andika.point@gmail.com</t>
  </si>
  <si>
    <t>2026-08-10 08:00:00 | Nama : BP ANDIKA JANU PRADANA No Hp : 085325614409 No Alt :  Tgl Pemasangan : 10 Agustus 2026 Interval : PAGI  Note : Hubungi pelanggan terlebih dahulu</t>
  </si>
  <si>
    <t>SPBU 54.633.05</t>
  </si>
  <si>
    <t>ODP-MSP-FE/37 FE/D08/37.01</t>
  </si>
  <si>
    <t>WO061170015</t>
  </si>
  <si>
    <t>|MN02429|MYIA-065421906566/POI/H. IMAM BASUKI, Ir, M.ENG, M.M./082132730909/spbu5463305maospati@gmail.com</t>
  </si>
  <si>
    <t xml:space="preserve">2026-08-08 13:00:00 | Nama PIC : Bapak Faisal No HP : 082132730909 No Alternatif : - M Janji : 08/08/2026 Jam Pasang : Pagi NoteÃ‚Â :  Hubungi terlebih dahulu sebelum ke lokasi </t>
  </si>
  <si>
    <t>DECLINE : Pelanggan tidak ingin menunggu HANIF NUROHMAN 40981182|MYDITA</t>
  </si>
  <si>
    <t>PWB</t>
  </si>
  <si>
    <t>NANA PERCETAKAN</t>
  </si>
  <si>
    <t>ODP-PWB-FN/092 FN/D05/092.01</t>
  </si>
  <si>
    <t>WO061266088</t>
  </si>
  <si>
    <t>|MN00410|MYIA-074304507528/POI/JOKO MURYANTO/0895333430400/apriliagritiani12@gmail.com</t>
  </si>
  <si>
    <t>WO061200236</t>
  </si>
  <si>
    <t>2026-08-08 15:00:00|Nama PIC : ibu MUZAYYANAH No HP : 081333484599 Alt :  M Janji : (SABTU/8/AGUSTUS/2026) jam Pasang : 09:00 Note : hubungi pelanggan jika ingin kelokasi|40951378|MYDITA</t>
  </si>
  <si>
    <t>PT Warisan Abadi Visi Edukasi, NWAVE Corp</t>
  </si>
  <si>
    <t>ODP-KBU-FDL/093</t>
  </si>
  <si>
    <t>WO061288531</t>
  </si>
  <si>
    <t>|MC80006|MYIA-080458309018/POI/Nisa Fadhilla/0895363272887/admnhr.office.dewave@gmail.com</t>
  </si>
  <si>
    <t xml:space="preserve">2026-08-10 13:00:00 | M Janji : 10 agustus 2026 jam Pasang : siang Note : hubungi pelanggan jika ingin kelokasi </t>
  </si>
  <si>
    <t>ODP-SLW-FU/059</t>
  </si>
  <si>
    <t>Spbu 54.651.38</t>
  </si>
  <si>
    <t>ODP-KPO-FL/48 FL/D05/48.01</t>
  </si>
  <si>
    <t>WO061211131</t>
  </si>
  <si>
    <t>|MN02540|MYIA-037148780711/POI/zidan putra maulan/0881027667558/spbungijo65138@gmail.com</t>
  </si>
  <si>
    <t>2026-08-09 08:00:00 | M Janji : (08/08/026) jam Pasang : 09:00 Note : hubungi pelanggan jika ingin kelokasi</t>
  </si>
  <si>
    <t>WO061135412</t>
  </si>
  <si>
    <t>2026-08-10 08:00:00|Nama PIC : Ibu I Made No HP : 083114712733 No Alternatif :  M Janji : 10/08/2026 Jam Pasang : Pagi NoteÃ‚Â :  Hubungi terlebih dahulu sebelum ke lokasi |40961370|MYDITA</t>
  </si>
  <si>
    <t>WO061239942</t>
  </si>
  <si>
    <t>2026-08-07 08:00:00|Nama : BU NI PUTU ENI KOMIARTI  No Hp : 081353267465  No Alt :   Tgl Pemasangan : 07 Agustus 2026  Interval : PAGI   Note : Hubungi pelanggan terlebih dahulu|40981182|MYDITA</t>
  </si>
  <si>
    <t>- E23015;E23015 ~ ES23 - Perangkat ONT[0]  - E23015~null~44292;E23015||11||Abodemen 0[0]  - E23015~null~E23015_SWONTPREM;SWONTPREM ~ Biaya Sewa ONT Premium ~ E23015[50000]  - E25061;E25061 ~ ES25 - Paket HSI Basic (HSIEF) Khusus Winback 2.0[0]  - E25061~n</t>
  </si>
  <si>
    <t>PT. MITRA BALI SUKSES</t>
  </si>
  <si>
    <t>ODP-BNO-FV/28</t>
  </si>
  <si>
    <t>WO061170112</t>
  </si>
  <si>
    <t>|MN02545|/PIC WAHYUDI/08995847815-081381829072/it.info@mitrabalisukses.co.id</t>
  </si>
  <si>
    <t>2026-08-08 13:00:00|Nama : PT. MITRA BALI SUKSES Cp : 08995847815 2026-08-08 13:00 Sebelum kelokasi hub terlebih dahulu |40931150|MYDITA</t>
  </si>
  <si>
    <t>Follow Up Revoke Completed, New Order ID : SC1002516508</t>
  </si>
  <si>
    <t>Sela waktu</t>
  </si>
  <si>
    <t>ODP-TBN-FW/36</t>
  </si>
  <si>
    <t>WO061297704</t>
  </si>
  <si>
    <t>MN02658/Sela waktu/PIC I Putu Anom Arimbawa/085738534306/ayusintya11234@gmail.com</t>
  </si>
  <si>
    <t>2026-08-10 08:00:00|Nama PIC : Bp Putu No Hp : 085738534306 No Alt : - Tgl Pemasangan : 10 Agustus 2026 Interval : PAGI SIANG Note : Hubungi pelanggan terlebih dahulu|40951378|MYDITA</t>
  </si>
  <si>
    <t xml:space="preserve">Provisioning Failed|WFM|INF008992900|TOF_-7.5507332,112.6147786_ODP TERDEKAT FULL 1:8 masuk KU 2, knjungan bertemu pelanggan </t>
  </si>
  <si>
    <t>PT AGUNG ARYA HARDY</t>
  </si>
  <si>
    <t>ODP-KLM-FL/20</t>
  </si>
  <si>
    <t>WO061333992</t>
  </si>
  <si>
    <t>|MN02665|MYIA-079520489554/POI/Pak fandi/087857518641/spbu.bali.5480142@gmail.com</t>
  </si>
  <si>
    <t>2026-08-08 13:00:00 | Nama Pic : BP FANDI  No Hp Pic : 087866890803  Jam Pemasangan : 08:00 - 12.00  Tanggal Pemasangan : SABTU 08 AGUSTUS 2026  Info Tambahan : Hubungi pelanggan sebelum datang ke lokasi, terima kasih.</t>
  </si>
  <si>
    <t>JSO</t>
  </si>
  <si>
    <t>MM Group</t>
  </si>
  <si>
    <t>ODP-JSO-FE/055 FE/D06/055.01</t>
  </si>
  <si>
    <t>WO061201771</t>
  </si>
  <si>
    <t>MD|MYDB-20260807264658|DN00001/MN00969|MM Group|085291919696</t>
  </si>
  <si>
    <t>2026-08-08 15:00:00 | Tanggal pemasangan: 09/08/2026 Jam pemasangan : siang Info Tambahan : Hubungi pelanggan dulu sebelum ke lokasi terima kasih.</t>
  </si>
  <si>
    <t>Follow Up Revoke Completed, New Order ID : SC1002516532</t>
  </si>
  <si>
    <t>ODP-ADW-FC/005 FC/D04/005.01</t>
  </si>
  <si>
    <t>WO061321592</t>
  </si>
  <si>
    <t>|MN00292|MYIA-078266456102/POI/ANDI KRISTIONO/082324500458/andikristiono900@gmail.com</t>
  </si>
  <si>
    <t>2026-08-10 13:00:00 | M Janji : 10 agustus 2026 jam Pasang : siang Note : hubungi pelanggan jika ingin kelokasi</t>
  </si>
  <si>
    <t>KONVEKSI BAIVAVI</t>
  </si>
  <si>
    <t>ODP-KJE-FD/032</t>
  </si>
  <si>
    <t>WO061158554</t>
  </si>
  <si>
    <t>|MC50009|MYIA-025628572701/POI/egah pandu septiawan/085865548343/baivaviofficial@gmail.com</t>
  </si>
  <si>
    <t>2026-08-08 13:00:00 | Tanggal pemasangan: 08/08/2026 Jam pemasangan : pagi / siang Info Tambahan : Hubungi pelanggan dulu sebelum ke lokasi. terima kasih</t>
  </si>
  <si>
    <t>Follow Up Revoke Completed, New Order ID : SC1002516470</t>
  </si>
  <si>
    <t>LB JENANGAN PONOROGO</t>
  </si>
  <si>
    <t>ODP-PON-FAC/25 FAC/D04/25.01</t>
  </si>
  <si>
    <t>WO061277583</t>
  </si>
  <si>
    <t>|MN00799|MYIA-019141524358/POI/LAELATUL AFIATUN NISAK/085733668576/kantorhrdlaskarbuah@gmail.com</t>
  </si>
  <si>
    <t>2026-08-10 08:00:00 | Tgl Pemasangan : 09 Agustus 2026 Interval : PAGI SIANG Note : Hubungi pelanggan terlebih dahulu</t>
  </si>
  <si>
    <t>TOKO INDARTO</t>
  </si>
  <si>
    <t>ODP-SAR-FB/08 FB/D02/08.01</t>
  </si>
  <si>
    <t>WO061265037</t>
  </si>
  <si>
    <t>MD|MYDB-20260808264730|DC20010/MC20002|TOKO INDARTO|089672086540</t>
  </si>
  <si>
    <t xml:space="preserve">2026-08-09 13:00:00 | M Janji : 9 agustus 2026 jam Pasang :  siang Note : hubungi pelanggan jika ingin kelokasi </t>
  </si>
  <si>
    <t>KANTIN WARGA BINAAN</t>
  </si>
  <si>
    <t>ODP-PME-FBE/18 FBE/D03/18.01</t>
  </si>
  <si>
    <t>WO061175660</t>
  </si>
  <si>
    <t>MD|MYDB-20260807264626|DN00001/MN00558|KANTIN WARGA BINAAN|0895635081323</t>
  </si>
  <si>
    <t>2026-08-08 13:00:00 | Nama Pic : bp wahdiyanto  No Hp Pic : 0895635081323 No alt : - Jam Pemasangan : pagi  Tanggal Pemasangan : 8 Agustus 2026</t>
  </si>
  <si>
    <t>Follow Up Revoke Completed, New Order ID : SC1002514264</t>
  </si>
  <si>
    <t>KOS HJ VIA</t>
  </si>
  <si>
    <t>WO061265935</t>
  </si>
  <si>
    <t>|MN00882|/KOS HJ VIA/LATFIYAH/085731001111/satutama884@gmail.com/HSI Basic Promo HUT Telkom (1:2) 50 Mbps (Rp 320.000) PSB Rp 150.000/</t>
  </si>
  <si>
    <t>2026-08-09 10:00:00|Jam pemasangan : 12.00 Info Tambahan : Hubungi pelanggan dulu sebelum ke lokasi terimakasih |40951378|MYDITA</t>
  </si>
  <si>
    <t>SBA</t>
  </si>
  <si>
    <t>GUDANG KACAMATA B RIZKI</t>
  </si>
  <si>
    <t>WO061343083</t>
  </si>
  <si>
    <t>|MN00925|MYIA-098634221247/POI/M agus trimulyo/081325445471/agustrimulyo314@gmail.com</t>
  </si>
  <si>
    <t>2026-08-11 08:00:00 | Nama Pic : BP AGUS No Hp Pic : 081325445471 Jam Pemasangan : 08:00 - 12.00 Tanggal Pemasangan : SENIN 10 AGUSTUS 2026 Info Tambahan : Hubungi pelanggan sebelum datang ke lokasi</t>
  </si>
  <si>
    <t>Follow Up Revoke Completed, New Order ID : SC1002513766</t>
  </si>
  <si>
    <t>WO061181521</t>
  </si>
  <si>
    <t>2026-08-08 13:00:00|M Janji : (08/08/026) jam Pasang : 09:00 Note : hubungi pelanggan jika ingin kelokasi|40900827|MYDITA</t>
  </si>
  <si>
    <t>PT REVASS UTAMA MEDIKA - REP SEMARANG</t>
  </si>
  <si>
    <t>ODP-SMC-FD/105 FD/D09/105.01</t>
  </si>
  <si>
    <t>WO061343379</t>
  </si>
  <si>
    <t>MD|MYDB-20260807264680|DN00001/MN00345|PT REVASS UTAMA MEDIKA - REP SEMARANG|085280141927</t>
  </si>
  <si>
    <t>2026-08-13 08:00:00 | M Janji : 13 agustus 2026 jam Pasang : pagi  Note : hubungi pelanggan jika ingin kelokasi</t>
  </si>
  <si>
    <t>UPT SMP Negeri 1 Wonotirto</t>
  </si>
  <si>
    <t>ODP-LDY-FE/21 FE/D05/21.01</t>
  </si>
  <si>
    <t>WO061160756</t>
  </si>
  <si>
    <t>|MN00385|MYIA-055211737537/POI/Bambang Saifudin/08563298916/smpnsatuwonotirto@gmail.com</t>
  </si>
  <si>
    <t>2026-08-10 08:00:00 | Tanggal pemasangan: 10/08/2026 Jam pemasangan : Pagi Info Tambahan : Hubungi pelanggan dulu sebelum ke lokasi terima kasih.</t>
  </si>
  <si>
    <t>ODP-TTL-FF/035 FF/D02/035.01</t>
  </si>
  <si>
    <t>WO061307666</t>
  </si>
  <si>
    <t>|MN00292|MYIA-026126076198/POI/SUDIARTO/081804621352/prabowo2121new@gmail.com</t>
  </si>
  <si>
    <t>2026-08-10 08:00:00 | Tanggal pemasangan: 10/08/2026 Jam pemasangan : pagi / siang Info Tambahan : Hubungi pelanggan dulu sebelum ke lokasi terima kasih.</t>
  </si>
  <si>
    <t>JPR</t>
  </si>
  <si>
    <t>TOKO DHITO</t>
  </si>
  <si>
    <t>ODP-JPR-FS/114</t>
  </si>
  <si>
    <t>WO061304845</t>
  </si>
  <si>
    <t>|MC60040|MYIA-024365547546/POI/Evaldi Silva Ainil Aziz/085933833422/dhitotoko@gmail.com</t>
  </si>
  <si>
    <t xml:space="preserve">2026-08-10 15:00:00 | Tanggal pemasangan: 10/08/2026 Jam pemasangan : 15.00 Info Tambahan : Hubungi pelanggan dulu sebelum ke lokasi. terima kasih </t>
  </si>
  <si>
    <t>SPBU PILANGKENCENG</t>
  </si>
  <si>
    <t>ODP-CRB-FF/01 FF/D01/01.01</t>
  </si>
  <si>
    <t>WO061258269</t>
  </si>
  <si>
    <t>|MC20208|MYIA-037805015078/POI/RUDI RIANTO/081227456412/spbupilangkenceng5363127@gmail.com</t>
  </si>
  <si>
    <t xml:space="preserve">2026-08-09 13:00:00 | Nama PIC: bp rudi  Notel: 081227456412 Alt: -  Tanggal: 9/8/2026 Jam Pasang: Siang Note: Hubungi pelanggan sebelum ke lokasi, terima kasih. </t>
  </si>
  <si>
    <t>CV. Anugrah jaya sukses</t>
  </si>
  <si>
    <t>ODP-RKT-FGH/63</t>
  </si>
  <si>
    <t>WO061329814</t>
  </si>
  <si>
    <t>|MN02446|/CV. Anugrah jaya sukses/08113112900/anggra2608@gmai.com/HSI Bisnis Promo HUT Telkom (1:1) 200 Mbps (Rp 790.000) PSB Rp 150.000/Anggra kurniawan/-7,316,046,112.77</t>
  </si>
  <si>
    <t>2026-08-10 13:00:00|Nama PIC:  bp anggra  No HP: 08113112900 Alt: Tanggal: 10/8/2026 Jam Pasang: Siang Note: Hubungi sebelum ke lokasi, terimakasih.|40010577|MYDITA</t>
  </si>
  <si>
    <t>SPBU 4458112</t>
  </si>
  <si>
    <t>ODP-WRO-FG/112 FG/D05/112.01</t>
  </si>
  <si>
    <t>WO061186574</t>
  </si>
  <si>
    <t>|MN01996|MYIA-091289207121/POI/Siti Munfaizah/085325118582/spbutruwolu@gmail.com</t>
  </si>
  <si>
    <t xml:space="preserve">2026-08-08 13:00:00 | telp :085325118582  alt : pagi / siang 08/08/2026 hub sebelum ke lokasi  </t>
  </si>
  <si>
    <t>LSE</t>
  </si>
  <si>
    <t>KSPPS BMT ASALAM ARTHADAYA.KK MARYUN</t>
  </si>
  <si>
    <t>ODP-LSE-FC/012</t>
  </si>
  <si>
    <t>WO061248581</t>
  </si>
  <si>
    <t>|MN02366|MYIA-068064921863/POI/AMAR MARUF/081228813815/bmt.assalamarthadaya@gmail.com</t>
  </si>
  <si>
    <t>-</t>
  </si>
  <si>
    <t>Follow Up Revoke Completed, New Order ID : SC1002514362</t>
  </si>
  <si>
    <t>SMA Nahdlatul ulama 1</t>
  </si>
  <si>
    <t>ODP-SPG-FY/100 FY/D07/100.01</t>
  </si>
  <si>
    <t>WO061307531</t>
  </si>
  <si>
    <t>MD|MYDB-20260809264808|DN00001/MN00572|SMA Nahdlatul ulama 1|08381054361</t>
  </si>
  <si>
    <t>2026-08-10 08:00:00 | M Janji : (10/08/2026) jam Pasang : 09:00 Note : hubungi pelanggan jika ingin kelokasi</t>
  </si>
  <si>
    <t>spbu 54.601.76</t>
  </si>
  <si>
    <t>ODP-KBL-FGK/34 FGK/D02/34.01</t>
  </si>
  <si>
    <t>WO061313449</t>
  </si>
  <si>
    <t>MD|MYDB-20260808264768|DN00001/MN00018|spbu 54.601.76|082132599344</t>
  </si>
  <si>
    <t>2026-08-10 14:00:00 | M Janji : 10 agustus 2026 jam Pasang : pagi siang Note : hubungi pelanggan jika ingin kelokasi</t>
  </si>
  <si>
    <t>ODP-IJK-FHD/06</t>
  </si>
  <si>
    <t>Follow Up Revoke Completed, New Order ID : SC1002514357</t>
  </si>
  <si>
    <t>TOKO KONGSI BAROKAH</t>
  </si>
  <si>
    <t>ODP-WRP-FJ/01</t>
  </si>
  <si>
    <t>WO061307001</t>
  </si>
  <si>
    <t>|MC70132|/TOKO KONGSI BAROKAH/RASIDI/08213325989/radidikongsi@gmail.com/HSI Bisnis + Netmonk Promo 2026 200 Mbps (Rp 846.100) PSB 150.000</t>
  </si>
  <si>
    <t>2026-08-10 08:00:00|Tanggal Pemasangan : 10 Agustus 2026 Jam Pemasangan : 08:00 13:00 Info Tambahan : Hubungi pelanggan dulu sebelum ke lokasi terimakasih|40961370|MYDITA</t>
  </si>
  <si>
    <t>SPBU 4459116 PATI</t>
  </si>
  <si>
    <t>ODP-PAT-FM/120</t>
  </si>
  <si>
    <t>WO061323677</t>
  </si>
  <si>
    <t>|MC60040|MYIA-036388763394/POI/Karisna Fatkhan/082325241117/kharisnaef@gmail.com</t>
  </si>
  <si>
    <t>2026-08-10 13:00:00 | Nama PIC : Bp Kharisna No Hp : 082325241117 No Alt : - Tgl Pemasangan : 10 Agustus 2026 Interval : PAGI SIANG Note : Hubungi pelanggan terlebih dahulu</t>
  </si>
  <si>
    <t>WAITING : |MYDITA</t>
  </si>
  <si>
    <t>ODP-PKS-FH/40</t>
  </si>
  <si>
    <t>WO061305841</t>
  </si>
  <si>
    <t>2026-08-08 08:00:00 | Tanggal pemasangan: 6/08/2026  Jam pemasangan : pagi / siang  Info Tambahan : Hubungi pelanggan dulu sebelum ke lokasi.  terima kasih</t>
  </si>
  <si>
    <t>ODP-SMP-FBS/05</t>
  </si>
  <si>
    <t>WO061166585</t>
  </si>
  <si>
    <t>2026-08-05 13:00:00 | Nama PIC : Bp Baharuddin  No HP : 081957137909  No Alt : -  M Janji : 05 Agustus 2026  Jam Pasang : Pagi / Siang  Note : hubungi pelanggan jika ingin ke lokasi, terima kasih</t>
  </si>
  <si>
    <t>SPBU BENCE 54.661.26 AGUNG CATUR UTAMA GROUP</t>
  </si>
  <si>
    <t>ODP-BLR-FBN/21 FBN/D02/21.01</t>
  </si>
  <si>
    <t>WO061188904</t>
  </si>
  <si>
    <t>|MN02734|MYIA-098957173801/POI/AGUNG SUYONO/082143999778/spbuagungbence@gmail.com</t>
  </si>
  <si>
    <t>2026-08-08 13:00:00 | Tanggal pemasangan: 08/08/2026 Jam pemasangan : siang Info Tambahan : Hubungi pelanggan dulu sebelum ke lokasi terima kasih.</t>
  </si>
  <si>
    <t>ODP-PML-FS/045</t>
  </si>
  <si>
    <t>WO061151803</t>
  </si>
  <si>
    <t>2026-08-07 08:00:00 | Nama Pic : bp aris kusnandar   No Hp Pic : 085225051702  No alt : -  Jam Pemasangan : pagi   Tanggal Pemasangan : 7 Agustus 2026</t>
  </si>
  <si>
    <t>UPT PUSKESMAS PALIYAN</t>
  </si>
  <si>
    <t>ODP-WNS-FAY/038 FAY/D03/038.01</t>
  </si>
  <si>
    <t>WO061177723</t>
  </si>
  <si>
    <t>|MN00277|MYIA-069233367829/POI/Supriayanta/081326235702/pusk.paliyan@gmail.com</t>
  </si>
  <si>
    <t xml:space="preserve">2026-08-08 13:00:00 | telp :081326235702  alt : pagi / siang 08/08/2026 hub sebelum ke lokasi  </t>
  </si>
  <si>
    <t>Kantor Yuliani Collection</t>
  </si>
  <si>
    <t>ODP-MSO-FA/020 FA/D02/020.01</t>
  </si>
  <si>
    <t>WO061182877</t>
  </si>
  <si>
    <t>MD|MYDB-20260807264655|DN00001/MN00396|Kantor Yuliani Collection|082323838212</t>
  </si>
  <si>
    <t>2026-08-08 15:00:00 | Tanggal pemasangan: 08/08/2026 Jam pemasangan : siang Info Tambahan : Hubungi pelanggan dulu sebelum ke lokasi terima kasih.</t>
  </si>
  <si>
    <t>KOST PUTRI GADING ASRI</t>
  </si>
  <si>
    <t>ODP-PSN-FAS/02</t>
  </si>
  <si>
    <t>WO061181042</t>
  </si>
  <si>
    <t>|MN00025|/KOST PUTRI GADING ASRI/WINBACK 2.0 HSI B2B (1:1) 50MBPS 355RB PSB DISC 70%//gasri2029@gmail.com/MUHAMMAD IQBAL/87774145339</t>
  </si>
  <si>
    <t>2026-08-11 08:00:00|Nama PIC : bapak iqbal No HP : 087774145339 Alt :  M Janji : (selasa/11/AGUSTUS/2026) jam Pasang : 09:00 Note : hubungi pelanggan jika ingin kelokasi|40951378|MYDITA</t>
  </si>
  <si>
    <t>KLATEN</t>
  </si>
  <si>
    <t>PEN</t>
  </si>
  <si>
    <t>SD Muh Nurul Ilmi Karangdowo (R.Kantor)</t>
  </si>
  <si>
    <t>ODP-PEN-F01/022</t>
  </si>
  <si>
    <t>WO061198052</t>
  </si>
  <si>
    <t>|MN00951|MYIA-011027171015/POI/ARIF HIDAYAT/085640187778/hidayataarief@gmail.com</t>
  </si>
  <si>
    <t>Khaza House</t>
  </si>
  <si>
    <t>ODP-BMK-FAA/010 FAA/D03/010.01</t>
  </si>
  <si>
    <t>WO061173637</t>
  </si>
  <si>
    <t>MD|MYID-4042608060006|RBIZindibiz|KHAZA HOUSE|081703393696</t>
  </si>
  <si>
    <t>2026-08-08 13:00:00 | Nama : BU NOVIGA WICAKSONO No Hp : 081703393696 No Alt :  Tgl Pemasangan : 08 Agustus 2026 Interval : PAGI  Note : Hubungi pelanggan terlebih dahulu</t>
  </si>
  <si>
    <t>HSI Bisnis Khusus Winback 3.0 PSB 70% - 150 Mbps</t>
  </si>
  <si>
    <t>PT laxo global Akses</t>
  </si>
  <si>
    <t>ODP-TDS-FDL/14 FDL/D02/14.01</t>
  </si>
  <si>
    <t>WO061292457</t>
  </si>
  <si>
    <t>MD|MYDB-20260808264781|DN00001/MN02280|PT laxo global Akses|082245003307</t>
  </si>
  <si>
    <t>2026-08-13 08:00:00 | Nama : BP ANDI HERMAWAN  No Hp : 082245003307 No Alt :  Tgl Pemasangan : 10 Agustus 2026 Interval : SIANG Note : Hubungi pelanggan terlebih dahulu</t>
  </si>
  <si>
    <t>Di TURGO Village (PT DWI NUSA PERSADA INDONESIA)</t>
  </si>
  <si>
    <t>ODP-PKM-FAK/032</t>
  </si>
  <si>
    <t>WO061189442</t>
  </si>
  <si>
    <t>|MC80054|/DWI ANDI RIO/088901902661 081227709858/dwinusapersadaindonesia@gmail.com</t>
  </si>
  <si>
    <t>2026-08-11 08:00:00|Nama PIC : bapak DWI ANDI RIO No HP : 088901902661 Alt :  M Janji : (senin/10/AGUSTUS/2026) jam Pasang : 09:00 Note : hubungi pelanggan jika ingin kelokasi|40951378|MYDITA</t>
  </si>
  <si>
    <t>Follow Up Revoke Completed, New Order ID : SC1002515979</t>
  </si>
  <si>
    <t>PT.GADAI MAS NUSANTARA</t>
  </si>
  <si>
    <t>ODP-END-FP/26 FP/D01/26.01</t>
  </si>
  <si>
    <t>WO061134989</t>
  </si>
  <si>
    <t>|MN01740|MYIA-023577104856/POI/MARSEL FERDINAN KASEH /082236338952/marsel.ferdinan@gadaimas.com</t>
  </si>
  <si>
    <t xml:space="preserve">2026-08-08 13:00:00 | Nama PIC : Bapak bapak Marsel  No HP : 082236338952 No Alternatif :  M Janji : 08/08/2026 Jam Pasang : Pagi NoteÃ‚Â :  Hubungi terlebih dahulu sebelum ke lokasi  </t>
  </si>
  <si>
    <t>SERU ADVENTURE</t>
  </si>
  <si>
    <t>ODP-GSK-FAQ/128</t>
  </si>
  <si>
    <t>|MN02318|/SERU ADVENTURE/MUHAMMAD DIAR QISTHI/081357552604/seruadventuregresik@gmail.com/HSI Bisnis Promo HUT Telkom (1:1) 50 Mbps (Rp 355.000) PSB Rp 150.000/</t>
  </si>
  <si>
    <t>WO061245665</t>
  </si>
  <si>
    <t>TOKO PAK WAKIT</t>
  </si>
  <si>
    <t>ODP-SDN-FX/035 FX/D02/035.01</t>
  </si>
  <si>
    <t>WO061203689</t>
  </si>
  <si>
    <t>MD|MYDB-20260806264600|DN00001/MN01572|TOKO PAK WAKIT|08559994191</t>
  </si>
  <si>
    <t>PT SUBUR MAKMUR MAJU SEJAHTERA SPBU 4455705 imogiri</t>
  </si>
  <si>
    <t>WO061330815</t>
  </si>
  <si>
    <t>|MC80054|MYIA-039146833529/POI/SUTOMO/082138835758/spbu_sajogja4455705@yahoo.co.id</t>
  </si>
  <si>
    <t>2026-08-11 09:00:00 | Nama PIC : Bp Galih No Hp : 082138835758 No Alt : - Tgl Pemasangan : 11 Agustus 2026 Interval : PAGI SIANG Note : Hubungi pelanggan terlebih dahulu</t>
  </si>
  <si>
    <t>SPPG YAYASAN LENTERA UTARA BERGIZI UTAMA</t>
  </si>
  <si>
    <t>ODP-GND-FK/16</t>
  </si>
  <si>
    <t>WO061305259</t>
  </si>
  <si>
    <t>|MN00836|/SPPG YAYASAN LENTERA UTARA BERGIZI UTAMA/WINBACK 2.0 HSI B2B (1:1) 50MBPS 355RB PSB DISC 70%//achsinari19@gmail.com/ACH. SINARI/816644910</t>
  </si>
  <si>
    <t>2026-08-10 08:00:00|Nama PIC : Bp Sinari No Hp : 0816644910 No Alt : - Tgl Pemasangan : 10 Agustus 2026 Interval : PAGI SIANG Note : Hubungi pelanggan terlebih dahulu|40951378|MYDITA</t>
  </si>
  <si>
    <t>MGN</t>
  </si>
  <si>
    <t>PANGKALAN GAS LPG LUTFIAUDIN</t>
  </si>
  <si>
    <t>ODP-MGN-FA/023 FA/D04/023.01</t>
  </si>
  <si>
    <t>WO061264265</t>
  </si>
  <si>
    <t>MD|MYDB-20260807264669|DB10005/MB10071|PANGKALAN GAS LPG LUTFIAUDIN|085700961173</t>
  </si>
  <si>
    <t>2026-08-09 13:00:00 | Tgl Pemasangan : 09 Agustus 2026 Interval : PAGI SIANG Note : Hubungi pelanggan terlebih dahulu</t>
  </si>
  <si>
    <t>TK Aisyiyah Bustanul Athfal 12</t>
  </si>
  <si>
    <t>ODP-CLC-FC/042 FC/D02/042.01</t>
  </si>
  <si>
    <t>WO061291079</t>
  </si>
  <si>
    <t>|MN02740|MYIA-053838854373/POI/Eka Kadarwati/085975154131/eka539152@gmail.com</t>
  </si>
  <si>
    <t xml:space="preserve">2026-08-11 08:00:00 | M Janji : 11 agustus 2026 jam Pasang : pagi  Note : hubungi pelanggan jika ingin kelokasi </t>
  </si>
  <si>
    <t>PONDOK PESANTREN MADRASAH TSANAWIYAH WATHONNIYAH ISLAMIYYAH</t>
  </si>
  <si>
    <t>ODP-KRY-FK/019</t>
  </si>
  <si>
    <t>WO061310107</t>
  </si>
  <si>
    <t>|MC00213|MYIA-021445685851/POI/SUNARYO/088226611123/mtsmwi@yahoo.com</t>
  </si>
  <si>
    <t xml:space="preserve">2026-08-12 13:00:00 | M Janji : 12 agustus 2026  jam Pasang : siang   Note : hubungi pelanggan jika ingin kelokasi  </t>
  </si>
  <si>
    <t>ODP-MGE-FBB/056</t>
  </si>
  <si>
    <t>toko Nandang</t>
  </si>
  <si>
    <t>ODP-TET-FAF/36</t>
  </si>
  <si>
    <t>WO061332920</t>
  </si>
  <si>
    <t>MD|MYDB-20260805264431|SC00001/MC00152|toko Nandang|081398945118</t>
  </si>
  <si>
    <t>2026-08-08 08:00:00 | Nama : BP NANDANG  No Hp : 081398945118  No Alt :   Tgl Pemasangan : 08 Agustus 2026  Interval : PAGI   Note : Hubungi pelanggan terlebih dahulu</t>
  </si>
  <si>
    <t>WO061191316</t>
  </si>
  <si>
    <t>2026-08-08 13:00:00|Nama PIC:  bp dimas No HP: 085733300816 Alt: Tanggal: 8/8/2026 Jam Pasang: Siang Note: Hubungi sebelum ke lokasi|40010577|MYDITA</t>
  </si>
  <si>
    <t>Primkopal Juanda</t>
  </si>
  <si>
    <t>ODP-GDA-FS/02</t>
  </si>
  <si>
    <t>AMRBS;405989;AMEX;MUJI;RBS-3;SURAMADU;PSB;Primkopal Juanda;082142425176;spbujuanda16@gmail.com;HSI Bisnis (1:1) 100 Mbps (Rp 669.000) PSB Rp 150.000;Surakim;Jalan Raya Sedati no. 1 Juanda, Sedati, Sidoarjo</t>
  </si>
  <si>
    <t>SMP NEGERI 2 SUMPIUH</t>
  </si>
  <si>
    <t>WO061145924</t>
  </si>
  <si>
    <t>|MC00213|MYIA-071140399755/POI/SMP NEGERI 2 SUMPIUH/089512063354/smpnduasumpiuh@gmail.com</t>
  </si>
  <si>
    <t>2026-08-10 13:00:00 | Nama : BP DIDIK FIRMANSYAH No Hp : 089512063354 No Alt : 082323397458 Tgl Pemasangan : 08 Agustus 2026 Interval : PAGI  Note : Hubungi pelanggan terlebih dahulu</t>
  </si>
  <si>
    <t>ODP-KLM-FL/21 FL/D05/21.01</t>
  </si>
  <si>
    <t>WO061164559</t>
  </si>
  <si>
    <t>2026-08-08 13:00:00 | Nama Pic : BP FANDI No Hp Pic : 087866890803 Jam Pemasangan : 08:00 - 12.00 Tanggal Pemasangan : SABTU 08 AGUSTUS 2026 Info Tambahan : Hubungi pelanggan sebelum datang ke lokasi, terima kasih.</t>
  </si>
  <si>
    <t>Follow Up Revoke Completed, New Order ID : SC1002516591</t>
  </si>
  <si>
    <t>VIVA APOTEK KEBON SARI SBY</t>
  </si>
  <si>
    <t>ODP-IJK-FHD/31</t>
  </si>
  <si>
    <t>WO061182752</t>
  </si>
  <si>
    <t>AMRBS;405075;REG3;KATATA VEKANIDYA;082225049060;CP.VINDYA RUSTAMA WARDHANA;081327371234;PSB INET 50 MBPS 355.000;PT SUMBER HIDUP SEHAT (KEBONSARI)</t>
  </si>
  <si>
    <t>2026-08-11 15:00:00|M Janji : 11 agustus 2026 jam Pasang : siang Note : hubungi pelanggan jika ingin kelokasi |40961370|MYDITA</t>
  </si>
  <si>
    <t>CV GRABAG INDAH SPBU 44.561.10</t>
  </si>
  <si>
    <t>ODP-MGE-FU/044 FU/D01/044.01</t>
  </si>
  <si>
    <t>WO061160201</t>
  </si>
  <si>
    <t>|MN02255|MYIA-052608846021/POI/TAFRIKHAN/082213070983/tafrikhan24@gmail.com</t>
  </si>
  <si>
    <t>2026-08-11 13:00:00 | Nama Pic : BP TAFRIKHAN No Hp Pic : 082213070983 Jam Pemasangan : 08:00 - 12.00 Tanggal Pemasangan : SABTU 08 AGUSTUS 2026 Info Tambahan : Hubungi pelanggan sebelum datang ke lokasi, terima kasih.</t>
  </si>
  <si>
    <t>Toko Puji</t>
  </si>
  <si>
    <t>ODP-SMP-FDB/09 FDB/D01/09.01</t>
  </si>
  <si>
    <t>WO061237876</t>
  </si>
  <si>
    <t>MD|MYDB-20260808264723|DN00001/MN00572|Toko Puji|085904327423</t>
  </si>
  <si>
    <t>2026-08-09 08:00:00 | Nama PIC : Ibu Puji No Hp : 085904327423 No Alt : - Tgl Pemasangan : 09 Agustus 2026 Interval : PAGI SIANG Note : Hubungi pelanggan terlebih dahulu</t>
  </si>
  <si>
    <t>KOST ANDALUS PUTRI</t>
  </si>
  <si>
    <t>ODP-KML-FJ/07</t>
  </si>
  <si>
    <t>WO061331878</t>
  </si>
  <si>
    <t>|MN02600|/KOST ANDALUS PUTRI/087775209111/opporeno09871@gmail.com/HSI Bisnis Promo HUT Telkom (1:1) 150 Mbps (Rp 620.000) PSB Rp 150.000/Abdul Malik/-7.127820, 112.720659</t>
  </si>
  <si>
    <t>2026-08-10 13:00:00|Nama PIC:  bp aris No HP: 087775209111 Alt: Tanggal: 10/8/2026 Jam Pasang: Siang Note: Hubungi sebelum ke lokasi, terimakasih.|40010577|MYDITA</t>
  </si>
  <si>
    <t>SPBU Pertamina 54.593.04</t>
  </si>
  <si>
    <t>ODP-WRP-FC/18</t>
  </si>
  <si>
    <t>WO061264010</t>
  </si>
  <si>
    <t>|MN00213|/SPBU Pertamina 54.593.04/818-0300-8030/mattgege81@gmail.com/HSI Bisnis Promo HUT Telkom (1:1) 75 Mbps (Rp 415.000) PSB Rp 150.000/ACHMAD MUDASSIR/4G3P+JM9, Jl. Raya Sotabar, Rokem Timur, Sotabar, Kec. Pasean, Kabupaten Pamekasan, Jawa Timur 6935</t>
  </si>
  <si>
    <t>2026-08-09 13:00:00|Nama PIC : Bp Achmad No Hp : 081803008030 No Alt : - Tgl Pemasangan : 09 Agustus 2026 Interval : PAGI SIANG Note : Hubungi pelanggan terlebih dahulu|40951378|MYDITA</t>
  </si>
  <si>
    <t>WO061250234</t>
  </si>
  <si>
    <t>2026-08-10 13:00:00|Nama PIC: bp hendrik Notel: 088985037014 Alt: -  Tanggal: 10/8/2026 Jam Pasang: Siang Note: Hubungi pelanggan sebelum ke lokasi, terima kasih. |40010577|MYDITA</t>
  </si>
  <si>
    <t>Follow Up Revoke Completed, New Order ID : SC1002516519</t>
  </si>
  <si>
    <t>SMP NEGERI LIMAN</t>
  </si>
  <si>
    <t>ODP-SOE-FD/48 FD/D01/48.01</t>
  </si>
  <si>
    <t>WO061139155</t>
  </si>
  <si>
    <t>|MC40133|MYIA-065174598743/POI/PAULINA Y MARU/082144408055/paulinamaru93@gmail.com</t>
  </si>
  <si>
    <t xml:space="preserve">2026-08-10 08:00:00 | telp :082144408055  alt : pagi / siang 10/08/2026 hub sebelum ke lokasi </t>
  </si>
  <si>
    <t>HSI Bisnis Basic Bundling Netmonk Dual Band PSB 70% Promo - 100 Mbps</t>
  </si>
  <si>
    <t>FOLLOW UP : Follow Up HANIF NUROHMAN 40981182|MYDITA</t>
  </si>
  <si>
    <t>SPPG LAPAS SLAWI</t>
  </si>
  <si>
    <t>ODP-SLW-FY/011 FY/D01/011.01</t>
  </si>
  <si>
    <t>WO061256462</t>
  </si>
  <si>
    <t>|MN00347|MYIA-086295526647/POI/EDI SUPRIADI/08976405111/sppglapasslawi@gmail.com</t>
  </si>
  <si>
    <t>2026-08-09 13:00:00 | Tanggal Pemasangan : 09 Agustus 2026 Jam Pemasangan : 08:00 13:00 Info Tambahan : Hubungi pelanggan dulu sebelum ke lokasi terimakasih</t>
  </si>
  <si>
    <t>SPBU CANDIMAS 44 531 24 JATILAWANG</t>
  </si>
  <si>
    <t>ODP-AJB-FF/021 FF/D02/021.01</t>
  </si>
  <si>
    <t>WO061282464</t>
  </si>
  <si>
    <t>|MC00213|MYIA-025938327552/POI/RIZKI SEFRITA WULANDARI/081313474706/spbu_cm6@yahoo.com</t>
  </si>
  <si>
    <t xml:space="preserve">2026-08-09 13:00:00 | Nama PIC: bu inka  Notel: 081313474706 Alt: -  Tanggal: 9/8/2026 Jam Pasang: Siang Note: Hubungi pelanggan sebelum ke lokasi, terima kasih. </t>
  </si>
  <si>
    <t>ODP-KUT-FAN/35</t>
  </si>
  <si>
    <t>WO061154391</t>
  </si>
  <si>
    <t>2026-08-08 13:00:00|Nama PIC:  bp wahyudi  No HP: 08995847815 Alt: Tanggal: 8/8/2026 Jam Pasang: Siang Note: Hubungi sebelum ke lokasi, terimakasih|40010577|MYDITA</t>
  </si>
  <si>
    <t>Follow Up Revoke Completed, New Order ID : SC1002516593</t>
  </si>
  <si>
    <t>SPX EXPRESS Janapria Hub</t>
  </si>
  <si>
    <t>ODP-PYA-FAP/80</t>
  </si>
  <si>
    <t>WO061266513</t>
  </si>
  <si>
    <t>MD|MYID-4042608080001|RBIZindibiz|SPX express Janapria|081803203900</t>
  </si>
  <si>
    <t>2026-08-09 13:00:00 | Nama PIC : Bp Ahmad No Hp : 081803203900 No Alt : - Tgl Pemasangan : 09 Agustus 2026 Interval : PAGI SIANG Note : Hubungi pelanggan terlebih dahulu</t>
  </si>
  <si>
    <t>SPBU 54.644.02 UD H MOCH THOHIR</t>
  </si>
  <si>
    <t>ODP-KTS-FG/45 FG/D02/45.01</t>
  </si>
  <si>
    <t>WO061248568</t>
  </si>
  <si>
    <t>MD|MYDB-20260808264736|DC20010/MC20002|SPBU 54.644.02 UD H MOCH THOHIR|08125966920</t>
  </si>
  <si>
    <t xml:space="preserve">2026-08-09 08:00:00 | Nama PIC: BP BUGINYONO  Notel: 08125966920 Alt: 085226364354 Tanggal: 9/8/2026 Jam Pasang: 09.00 Pagi Note: Hubungi pelanggan sebelum ke lokasi, terima kasih. </t>
  </si>
  <si>
    <t>ODP-KUT-FAC/68</t>
  </si>
  <si>
    <t>WO061155305</t>
  </si>
  <si>
    <t>2026-08-08 13:00:00|Nama : BP WAHYUDI No Hp : 08995847815 No Alt : 081381829072 Tgl Pemasangan : 08 Agustus 2026 Interval : PAGI  Note : Hubungi pelanggan terlebih dahulu|40931149|MYDITA</t>
  </si>
  <si>
    <t>PT DARMA PUTRA LESTARI</t>
  </si>
  <si>
    <t>ODP-BMK-FS/013 FS/D02/013.01</t>
  </si>
  <si>
    <t>WO061166132</t>
  </si>
  <si>
    <t>|MC50018|MYIA-009589464128/POI/JOKO SUHARTOTO/085876648648/4450219spbu@gmail.com</t>
  </si>
  <si>
    <t>2026-08-08 13:00:00 | M Janji : (08/08/026) jam Pasang : 09:00 Note : hubungi pelanggan jika ingin kelokasi</t>
  </si>
  <si>
    <t>SPBU 54.631.01 (OFFICE)</t>
  </si>
  <si>
    <t>ODP-CRB-FF/34 FF/D05/34.01</t>
  </si>
  <si>
    <t>WO061279915</t>
  </si>
  <si>
    <t>|MN00286|MYIA-001657676361/POI/PARJONO/087858060685/spbu5.5463110@gmail.com</t>
  </si>
  <si>
    <t>toko wahyudi</t>
  </si>
  <si>
    <t>ODP-BLU-FS/027 FS/D04/027.01</t>
  </si>
  <si>
    <t>WO061303816</t>
  </si>
  <si>
    <t>|MN00377|MYIA-049320420852/POI/tri /085217989259/angkerxelon@gmail.com</t>
  </si>
  <si>
    <t>2026-08-10 08:00:00 | Nama PIC:  bp tri  No HP: 085217989259 Alt: - Tanggal: 10/8/2026 Jam Pasang: Pagi Note: Hubungi sebelum ke lokasi, terimakasih.</t>
  </si>
  <si>
    <t>SPBU 54.622.16</t>
  </si>
  <si>
    <t>ODP-BDG-FC/85 FC/D05/85.01</t>
  </si>
  <si>
    <t>WO061204158</t>
  </si>
  <si>
    <t>|MN02646|MYIA-065691762565/POI/AMAR GADHAFI/0881036108456/gadhafiamar0@gmail.com</t>
  </si>
  <si>
    <t>2026-08-09 10:00:00 | Tanggal pemasangan: 09/08/2026 Jam pemasangan : pagi Info Tambahan : Hubungi pelanggan dulu sebelum ke lokasi terima kasih.</t>
  </si>
  <si>
    <t>DECLINE : Decline - Batal Order Sonya Rahma Winata 40951375|MYDITA</t>
  </si>
  <si>
    <t>ODP-KUT-FG/05</t>
  </si>
  <si>
    <t>WO061334329</t>
  </si>
  <si>
    <t>2026-08-08 13:00:00|Nama PIC:  bp wahyudi   No HP: 08995847815  Alt:  Tanggal: 8/8/2026  Jam Pasang: Siang  Note: Hubungi sebelum ke lokasi, terimakasih|40010577|MYDITA</t>
  </si>
  <si>
    <t>ODP-TDS-FFB/18</t>
  </si>
  <si>
    <t>WO061148852</t>
  </si>
  <si>
    <t>2026-08-06 08:00:00 | Tanggal pemasangan: 6/08/2026  Jam pemasangan : pagi / siang  Info Tambahan : Hubungi pelanggan dulu sebelum ke lokasi.  terima kasih</t>
  </si>
  <si>
    <t>- 11_11446;Biaya PSB HSI EBIS Tunai di Depan ~ 11[150000]  - E26017;E26017 ~ ES26 - Paket HSI Basic (HSIEF) Khusus Winback 3.0[0]  - E26017~null~105871;E26017||11||Abodemen 0[0]  - E26017~null~E26017_UNL;UNL ~ Internet-Link Unlimited Internet Usage ~ E260</t>
  </si>
  <si>
    <t>KOST ABDULLAH</t>
  </si>
  <si>
    <t>ODP-MGT-FY/28 FY/D04/28.01</t>
  </si>
  <si>
    <t>WO061140349</t>
  </si>
  <si>
    <t>|MN00265|MYIA-051062785910/POI/ABDULLAH/085749013783/kostabdullah@gmail.com</t>
  </si>
  <si>
    <t>2026-08-08 08:00:00 | Nama PIC:  bp abdullah No HP: 085749013783 Alt:  Tanggal: 8/8/2026 Jam Pasang: Pagi Note: Hubungi sebelum ke lokasi, terimakasih</t>
  </si>
  <si>
    <t>WO061136671</t>
  </si>
  <si>
    <t>2026-08-10 08:00:00|M Janji : 10 agustus 2026 jam Pasang : pagi  Note : hubungi pelanggan jika ingin kelokasi|40961370|MYDITA</t>
  </si>
  <si>
    <t>TOKO ANANDA</t>
  </si>
  <si>
    <t>ODP-SWE-FAU/77 FAU/D06/77.01</t>
  </si>
  <si>
    <t>WO061199379</t>
  </si>
  <si>
    <t>MD|MYDB-20260806264587|SC00001/MC00090|TOKO ANANDA|087761808261</t>
  </si>
  <si>
    <t xml:space="preserve">2026-08-08 15:00:00 | Jam pemasangan : 12.00 Info Tambahan : Hubungi pelanggan dulu sebelum ke lokasi terimakasih </t>
  </si>
  <si>
    <t>HSI Bisnis Bundling Netmonk PSB 70% - 150 Mbps</t>
  </si>
  <si>
    <t>PT VIVO MOBILE INDONESIA</t>
  </si>
  <si>
    <t>ODP-TEG-FN/076 FN/D04/076.01</t>
  </si>
  <si>
    <t>WO061264052</t>
  </si>
  <si>
    <t>MD|MYDB-20260808264741|DN00001/MN00347|PT VIVO MOBILE INDONESIA|082135851212</t>
  </si>
  <si>
    <t>2026-08-10 13:00:00 | Nama : BU IIS SUMARNI  No Hp : 082135851212 No Alt :  Tgl Pemasangan : 10 Agustus 2026 Interval : SIANG Note : Hubungi pelanggan terlebih dahulu</t>
  </si>
  <si>
    <t>HSI Bisnis Bundling Phone PSB 70% - Free 800 Menit Promo - 100 Mbps</t>
  </si>
  <si>
    <t>ODP-KRY-FK/013</t>
  </si>
  <si>
    <t>WO061267958</t>
  </si>
  <si>
    <t xml:space="preserve">2026-08-12 13:00:00 | M Janji : 12 agustus 2026 jam Pasang : siang  Note : hubungi pelanggan jika ingin kelokasi </t>
  </si>
  <si>
    <t>Follow Up Revoke Completed, New Order ID : SC1002516401</t>
  </si>
  <si>
    <t>ODP-GDA-FAL/52</t>
  </si>
  <si>
    <t>WO061198470</t>
  </si>
  <si>
    <t>ODP-SRR-FAA/16</t>
  </si>
  <si>
    <t>WO061158397</t>
  </si>
  <si>
    <t>2026-08-06 13:00:00|Jam pemasangan : 12.00  Info Tambahan : Hubungi pelanggan dulu sebelum ke lokasi  terimakasih   |40951378|MYDITA</t>
  </si>
  <si>
    <t>TEM</t>
  </si>
  <si>
    <t>SPBU CANDIMULYO KEDU 44 562.03</t>
  </si>
  <si>
    <t>ODP-TMG-FAR/131 FAR/D08/131.01</t>
  </si>
  <si>
    <t>WO061158191</t>
  </si>
  <si>
    <t>|MN02495|MYIA-036966053424/POI/HARKIRJO/085228657577/spbu_sajogja4456203@yahoo.co.id</t>
  </si>
  <si>
    <t>2026-08-08 13:00:00 | Nama PIC : BAPAK HARKIRJO No HP : 085228657577 Alt :  M Janji : (SABTU/8/AGUSTUS/2026) jam Pasang : 09:00 Note : hubungi pelanggan jika ingin kelokasi</t>
  </si>
  <si>
    <t>ODP-DMP-FAE/32</t>
  </si>
  <si>
    <t>WO061135629</t>
  </si>
  <si>
    <t>2026-08-05 15:00:00 | Nama Pic : bp alfian   No Hp Pic : 082145830000  No alt : -  Jam Pemasangan : pagi   Tanggal Pemasangan : 5 Agustus 2026</t>
  </si>
  <si>
    <t>ONDOL</t>
  </si>
  <si>
    <t>ODP-PWB-FD/156 FD/D05/156.01</t>
  </si>
  <si>
    <t>WO061251811</t>
  </si>
  <si>
    <t>|MN00410|MYIA-046729611048/POI/ALI MUCHSIN/082327602683/amuh2150@gmail.com</t>
  </si>
  <si>
    <t xml:space="preserve">2026-08-09 13:00:00 | Nama PIC: bp muchsin Notel: 082327602683 Alt: -  Tanggal: 9/8/2026 Jam Pasang: Siang Note: Hubungi pelanggan sebelum ke lokasi, terima kasih. </t>
  </si>
  <si>
    <t>Bimbel Ganesha Operation</t>
  </si>
  <si>
    <t>ODP-JER-FD/08 FD/D01/01.08</t>
  </si>
  <si>
    <t>WO061172449</t>
  </si>
  <si>
    <t>MD|MYDB-20260806264563|DN00001/MN00906|Bimbel Ganesha Operation|085259222201</t>
  </si>
  <si>
    <t>2026-08-08 13:00:00 | Nama PIC : Huznil No HP : 085259222201 Alt :  M Janji : 08/08/2026 Jam Pasang : 08.00 - 13:00  NoteÃ‚Â :  hubungi terlebih dahulu sebelum kelokasi</t>
  </si>
  <si>
    <t>eatore kost</t>
  </si>
  <si>
    <t>ODP-SLI-FH/003 FH/D01/003.01</t>
  </si>
  <si>
    <t>WO061234050</t>
  </si>
  <si>
    <t>|MN00426|MYIA-030887676866/POI/muchamad rifky/088980332597/muchamad881@gmail.com</t>
  </si>
  <si>
    <t>2026-08-09 08:00:00 | Nama PIC : Bp Rifky No Hp : 088980332597 No Alt : - Tgl Pemasangan : 09 Agustus 2026 Interval : SIANG Note : Hubungi pelanggan terlebih dahulu</t>
  </si>
  <si>
    <t>Follow Up Revoke Completed, New Order ID : SC1002515872</t>
  </si>
  <si>
    <t>PT. Senlan Jaya Abadi</t>
  </si>
  <si>
    <t>ODP-RKT-FBA/11 FBA/D01/11.01</t>
  </si>
  <si>
    <t>WO061311294</t>
  </si>
  <si>
    <t>|MN02351|MYIA-029619196030/POI/Wu Fengmei/082266696168/senlan.88888@gmail.com</t>
  </si>
  <si>
    <t>HSI Bisnis Basic PSB 70% Dual Band - 100 Mbps</t>
  </si>
  <si>
    <t>ODP-PWT-FAL/109</t>
  </si>
  <si>
    <t>WO061151789</t>
  </si>
  <si>
    <t>2026-08-05 13:00:00 | Tanggal pemasangan : 05 AGUSTUS 2026  Jam pemasangan : pagi/siang  Info Tambahan : Hubungi pelanggan dulu sebelum ke lokasi  terima kasih</t>
  </si>
  <si>
    <t>SPBU 54.651.04</t>
  </si>
  <si>
    <t>ODP-BLB-FDS/18 FDS/D01/18.01</t>
  </si>
  <si>
    <t>WO061278120</t>
  </si>
  <si>
    <t>|MN02540|MYIA-059264264303/POI/Arif Sugiarto/085888041271/spbu5465104@gmail.com</t>
  </si>
  <si>
    <t xml:space="preserve">2026-08-10 08:00:00 | M Janji : 10 agustus 2026 jam Pasang : pagi  Note : hubungi pelanggan jika ingin kelokasi </t>
  </si>
  <si>
    <t>WO061204291</t>
  </si>
  <si>
    <t>2026-08-07 13:00:00|Waktu pemasnagan : 07 agustus 2026  Jam pemasangan : 08.00 - 12.00  Mohon hubungi pelanggan sebelum ke lokasi   Terima kasih|40010577|MYDITA</t>
  </si>
  <si>
    <t>ASTANA PROPERTY</t>
  </si>
  <si>
    <t>ODP-KEN-FAW/037 FAW/D05/037.01</t>
  </si>
  <si>
    <t>WO061153975</t>
  </si>
  <si>
    <t>|MC80063|MYIA-014491084795/POI/WILLIAM MAHARDILA DARLIUS/087838403677/rarautha85@gmail.com</t>
  </si>
  <si>
    <t>2026-08-08 15:00:00 | Nama : BU RARA (ACCOUNTING) No Hp : 087838403677 No Alt :  Tgl Pemasangan : 08 Agustus 2026 Interval : PAGI  Note : Hubungi pelanggan terlebih dahulu</t>
  </si>
  <si>
    <t>CAFE ANAK LANANG REBOND</t>
  </si>
  <si>
    <t>ODP-JER-FM/15 FM/D02/15.01</t>
  </si>
  <si>
    <t>WO061205507</t>
  </si>
  <si>
    <t>MD|MYDB-20260807264704|DN00001/MN00906|CAFE ANAK LANANG REBOND|087896653101</t>
  </si>
  <si>
    <t>2026-08-09 08:00:00 | Nama PIC : bapak mizan No HP : 087896653101 Alt :  M Janji : (SABTU/8/AGUSTUS/2026) jam Pasang : 09:00 Note : hubungi pelanggan jika ingin kelokasi</t>
  </si>
  <si>
    <t>Susteran Fransiskanes Larantuka</t>
  </si>
  <si>
    <t>ODP-LRT-FH/57</t>
  </si>
  <si>
    <t>WO061238531</t>
  </si>
  <si>
    <t>MD|MYDB-20260807264632|SC00001/MC00079|Susteran Fransiskanes Larantuka|081337063091</t>
  </si>
  <si>
    <t>Toko rejeki baru mataram</t>
  </si>
  <si>
    <t>ODP-SWE-FAT/76 FAT/D07/76.01</t>
  </si>
  <si>
    <t>WO061185367</t>
  </si>
  <si>
    <t>|MC40071|MYIA-081850829435/POI/Rohima/081337577824/imaakimprut@gmail.com</t>
  </si>
  <si>
    <t>2026-08-08 13:00:00 | Nama PIC : bapak andri No HP : 081337577824 Alt :  M Janji : (SABTU/8/AGUSTUS/2026) jam Pasang : 09:00 Note : hubungi pelanggan jika ingin kelokasi</t>
  </si>
  <si>
    <t>MY PERABOTAN</t>
  </si>
  <si>
    <t>ODP-SAP-FAB/18</t>
  </si>
  <si>
    <t>PSB;ISE207465;MY PERABOTAN;081239626520;PAKET HSI BISNIS 1:1  50 Mbps;yazidsalem53@gmail.com;-8.587772, 119.012494</t>
  </si>
  <si>
    <t>Plasa</t>
  </si>
  <si>
    <t>SPBU 44.532.04 SAMPANG</t>
  </si>
  <si>
    <t>ODP-MAO-FE/073 FE/D01/073.01</t>
  </si>
  <si>
    <t>WO061153370</t>
  </si>
  <si>
    <t>|MN00648|MYIA-081872661726/POI/Arby/085727707508/arby.septiantony@gmail.com</t>
  </si>
  <si>
    <t>2026-08-08 08:00:00 | Nama PIC : BAPAK arby No HP : 085727707508 Alt :  M Janji : (SABTU/8/AGUSTUS/2026) jam Pasang : 09:00 Note : hubungi pelanggan jika ingin kelokasi</t>
  </si>
  <si>
    <t>TK dan PAUD Aisyiyah Bustanul athfal 1</t>
  </si>
  <si>
    <t>ODP-PME-FBF/26 FBF/D05/26.01</t>
  </si>
  <si>
    <t>WO061174284</t>
  </si>
  <si>
    <t>MD|MYDB-20260807264633|DN00001/MN00572|TK dan PAUD Aisyiyah Bustanul athfal 1|082335879324</t>
  </si>
  <si>
    <t xml:space="preserve">2026-08-08 13:00:00 | telp :082335879324  alt : pagi / siang 08/08/2026 hub sebelum ke lokasi  </t>
  </si>
  <si>
    <t>SPBU 54.662.10</t>
  </si>
  <si>
    <t>ODP-TUL-FU/59 FU/D06/59.01</t>
  </si>
  <si>
    <t>WO061141611</t>
  </si>
  <si>
    <t>|MN00418|MYIA-087326441874/POI/ADE TAUFIK ARIYANTO/082257371565/adetariyanto@gmail.com</t>
  </si>
  <si>
    <t>2026-08-08 08:00:00 | Nama Pic : BP ADE No Hp Pic : 082257371565 Jam Pemasangan : 08:00 - 12.00 Tanggal Pemasangan : SABTU 08 AGUSTUS 2026 Info Tambahan : Hubungi pelanggan sebelum datang ke lokasi, terima kasih.</t>
  </si>
  <si>
    <t>PT.GLOBAL YIMI CARGO</t>
  </si>
  <si>
    <t>ODP-GSK-FAW/52</t>
  </si>
  <si>
    <t>WO061308060</t>
  </si>
  <si>
    <t>|MN00086|/PT.GLOBAL YIMI CARGO/Hidayatulloh Nur/083852359924/it.support.jt.cargo@gmail.com/HSI Bisnis Promo HUT Telkom (1:1) 300 Mbps (Rp 1.130.000) PSB Rp 150.000</t>
  </si>
  <si>
    <t>2026-08-10 08:00:00|Nama PIC:  bp hidayatulloh No HP: 083852359924 Alt: Tanggal: 10/8/2026 Jam Pasang: Pagi Note: Hubungi sebelum ke lokasi, terimakasih. Diusahakan secepatnya|40010577|MYDITA</t>
  </si>
  <si>
    <t>ODP-BDG-FB/29</t>
  </si>
  <si>
    <t>WO061265691</t>
  </si>
  <si>
    <t>2026-08-07 13:00:00 |   M Janji : (07/08/026)  jam Pasang : 09:00  Note : hubungi pelanggan jika ingin kelokasi</t>
  </si>
  <si>
    <t>SPBU 54.622.04</t>
  </si>
  <si>
    <t>ODP-BBA-FAH/38 FAH/D02/38.01</t>
  </si>
  <si>
    <t>WO061228680</t>
  </si>
  <si>
    <t>MD|MYDB-20260808264715|DN00001/MN00216|SPBU 54.622.04|085843102464</t>
  </si>
  <si>
    <t>2026-08-09 10:00:00 | Nama PIC : Bp Khafid No Hp : 085843102464 No Alt : - Tgl Pemasangan : 09 Agustus 2026 Interval : PAGI SIANG Note : Hubungi pelanggan terlebih dahulu</t>
  </si>
  <si>
    <t>SPBU 54.644.01 UD. MOCH JAKUB</t>
  </si>
  <si>
    <t>ODP-NJK-FAT/25 FAT/D03/25.01</t>
  </si>
  <si>
    <t>WO061254508</t>
  </si>
  <si>
    <t>MD|MYDB-20260808264740|DC20010/MC20002|SPBU 54.644.01 UD. MOCH JAKUB|085259414873</t>
  </si>
  <si>
    <t>2026-08-09 13:00:00 | Nama PIC : Bp Heri No Hp : 085259414873 No Alt : - Tgl Pemasangan : 09 Agustus 2026 Interval : PAGI SIANG Note : Hubungi pelanggan terlebih dahulu</t>
  </si>
  <si>
    <t>SPBU 54.631.17 (OFFICE)</t>
  </si>
  <si>
    <t>ODP-MNZ-FAN/03 FAN/D01/03.01</t>
  </si>
  <si>
    <t>WO061291434</t>
  </si>
  <si>
    <t>|MN00286|MYIA-021461661755/POI/IWAN SETYAWAN/08563623930/iwansetawan1989e3@gmail.com</t>
  </si>
  <si>
    <t>SMK NEGERI 1 JEPON</t>
  </si>
  <si>
    <t>ODP-BLO-FFD/037 FFD/D05/037.01</t>
  </si>
  <si>
    <t>WO061155851</t>
  </si>
  <si>
    <t>|MN02756|MYIA-091273360153/POI/Olivia Noor Prita sari/085728035407/smkn1jepon@yahoo.com</t>
  </si>
  <si>
    <t>2026-08-11 08:00:00 | Tanggal pemasangan: 11/08/2026 Jam pemasangan : pagi Info Tambahan : Hubungi pelanggan dulu sebelum ke lokasi terima kasih.</t>
  </si>
  <si>
    <t>PT. Adhiusaha Kencana Lestari</t>
  </si>
  <si>
    <t>ODP-DMO-FW/01 FW/D01/01.01</t>
  </si>
  <si>
    <t>WO061267716</t>
  </si>
  <si>
    <t>MD|MYDB-20260808264747|DN00001/MN02093|PT. Adhiusaha Kencana Lestari|081132207878</t>
  </si>
  <si>
    <t xml:space="preserve">2026-08-11 13:00:00 | Nama PIC: bp ilham  Notel: 081132207878 Alt: -  Tanggal: 11/8/2026 Jam Pasang: Siang Note: Hubungi pelanggan sebelum ke lokasi, terima kasih. </t>
  </si>
  <si>
    <t>HSI Bisnis Bundling Phone Promo 2026 Dual Band PSB 70% - Free 800 Menit Promo - 100 Mbps</t>
  </si>
  <si>
    <t>SMA IT ICC</t>
  </si>
  <si>
    <t>ODP-KPN-FU/05 FU/D01/05.01</t>
  </si>
  <si>
    <t>WO061172537</t>
  </si>
  <si>
    <t>MD|MYDB-20260807264660|DC40005/MC40050|SMA IT ICC|085293434340</t>
  </si>
  <si>
    <t>2026-08-08 13:00:00 | Nama Pic : bu sri  No Hp Pic : 085293434340 No alt : - Jam Pemasangan : siang  Tanggal Pemasangan : 8 Agustus 2026</t>
  </si>
  <si>
    <t>ODP-TET-FAF/35 FAF/D04/35.01</t>
  </si>
  <si>
    <t>WO061151647</t>
  </si>
  <si>
    <t>2026-08-08 08:00:00 | Nama : BP NANDANG No Hp : 081398945118 No Alt :  Tgl Pemasangan : 08 Agustus 2026 Interval : PAGI  Note : Hubungi pelanggan terlebih dahulu</t>
  </si>
  <si>
    <t>Follow Up Revoke Completed, New Order ID : SC1002516582</t>
  </si>
  <si>
    <t>HSI Bisnis Bundling Netmonk Dual Band PSB 70% Promo - 100 Mbps</t>
  </si>
  <si>
    <t>SDN. SINDANGSARI 01 MAJENANG</t>
  </si>
  <si>
    <t>ODP-MAN-FB/162</t>
  </si>
  <si>
    <t>WO061270337</t>
  </si>
  <si>
    <t xml:space="preserve"> SA; MC80043 ; TIWI  ; TREG3 ; CILACAP ;PSB 1S HSI BISNIS PROMO 50 MB;SDN. SINDANGSARI 01 MAJENANG; BUDI UNTORO/0823 2446 8689 ; untorobudi545@gmail.com</t>
  </si>
  <si>
    <t>PT. Bangkit Lakuliner Indonesia Pemuda Kebumen</t>
  </si>
  <si>
    <t>ODP-KBM-FAQ/125</t>
  </si>
  <si>
    <t>WO061181725</t>
  </si>
  <si>
    <t>|MN02235|MYIA-076891144730/POI/Muhamad Arif Nurdin/085283300362/arif.nurdin@seindonesia.co.id</t>
  </si>
  <si>
    <t>2026-08-02 08:00:00 | Tanggal Pemasangan : 02 Agustus 2026  Jam Pemasangan : 08:00 13:00  Info Tambahan : Hubungi pelanggan dulu sebelum ke lokasi terimakasih</t>
  </si>
  <si>
    <t>The Prajan Hotel &amp; Villas</t>
  </si>
  <si>
    <t>ODP-KBU-FEL/19 FEL/D02/04.19</t>
  </si>
  <si>
    <t>WO061195936</t>
  </si>
  <si>
    <t>|MC80224|MYIA-036229692047/POI/DIMAS ARIFAN FEBRIYANTO/08132077719/dg@nattshospitality.com</t>
  </si>
  <si>
    <t>2026-08-09 14:00:00 | Nama : BP DIMAS ARIFAN FEBRIYANTO No Hp : 08132077719 No Alt : 0895363656031 Tgl Pemasangan : 08 Agustus 2026 Interval : SIANG Note : Hubungi pelanggan terlebih dahulu</t>
  </si>
  <si>
    <t>RUMAH KOST GUFRON</t>
  </si>
  <si>
    <t>ODP-BOW-FAC/30 FAC/D01/30.01</t>
  </si>
  <si>
    <t>WO061132689</t>
  </si>
  <si>
    <t>|MC30175|MYIA-047201271506/POI/Muhammad Gufron/083853348595/kostgufron96@gmail.com</t>
  </si>
  <si>
    <t xml:space="preserve">2026-08-08 08:00:00 | telp :083853348595  alt : pagi / siang 08/08/2026 hub sebelum ke lokasi </t>
  </si>
  <si>
    <t>Follow Up Revoke Completed, New Order ID : SC1002515426</t>
  </si>
  <si>
    <t>ODP-KJE-FD/046</t>
  </si>
  <si>
    <t>WO061316353</t>
  </si>
  <si>
    <t>2026-08-08 13:00:00 | Tanggal pemasangan: 08/08/2026  Jam pemasangan : pagi / siang  Info Tambahan : Hubungi pelanggan dulu sebelum ke lokasi.  terima kasih</t>
  </si>
  <si>
    <t>ODP-TBN-FAW/21</t>
  </si>
  <si>
    <t>WO061154121</t>
  </si>
  <si>
    <t>2026-08-08 08:00:00|Nama PIC:  bp wahyudi  No HP: 08995847815 Alt: Tanggal: 8/8/2026 Jam Pasang: Pagi Note: Hubungi sebelum ke lokasi, terimakasih|40010577|MYDITA</t>
  </si>
  <si>
    <t>Follow Up Revoke Completed, New Order ID : SC1002516361</t>
  </si>
  <si>
    <t>ALAMANDA VILLA</t>
  </si>
  <si>
    <t>ODP-CDS-FA/18</t>
  </si>
  <si>
    <t>WO061135479</t>
  </si>
  <si>
    <t>|MN02750|/PIC NI KADEK INDAH SUDARTINI/081238117734/Indahkusuma074@gmail.com</t>
  </si>
  <si>
    <t>2026-08-08 08:00:00|telp :081238117734  alt : pagi / siang 08/08/2026 hub sebelum ke lokasi |40961370|MYDITA</t>
  </si>
  <si>
    <t>SPBU 54.631.01</t>
  </si>
  <si>
    <t>ODP-CRB-FD/63 FD/D04/63.01</t>
  </si>
  <si>
    <t>WO061279940</t>
  </si>
  <si>
    <t>|MN00286|MYIA-090139880285/POI/PARJONO/087858060685/spbu5.5463110@gmail.com</t>
  </si>
  <si>
    <t>MUSHOLLA AL-IKHLAS</t>
  </si>
  <si>
    <t>ODP-KUD-FBG/013</t>
  </si>
  <si>
    <t>|MN00915|/ musholla  Al ikhlas / Pic Safii / Cp 081935165070 /  zuss.asfa@gmail.com</t>
  </si>
  <si>
    <t>BAKSO TETELAN NGAPAK</t>
  </si>
  <si>
    <t>ODP-TMG-FAY/058 FAY/D03/058.01</t>
  </si>
  <si>
    <t>WO061285953</t>
  </si>
  <si>
    <t>|MN02587|MYIA-068803338131/POI/IKA PURWANINGSIH/085921491161/ykstorenew@gmail.com</t>
  </si>
  <si>
    <t>2026-08-09 15:00:00 | Nama Pic : IBU IKA No Hp Pic : 085921491161 Jam Pemasangan : 08:00 - 12.00 Tanggal Pemasangan : MINGGU 09 AGUSTUS 2026 Info Tambahan : Hubungi pelanggan sebelum datang ke lokasi, terima kasih.</t>
  </si>
  <si>
    <t>PT ROSIVAN NUSA SEJAHTERA</t>
  </si>
  <si>
    <t>ODP-BMK-FAU/062</t>
  </si>
  <si>
    <t>WO061166837</t>
  </si>
  <si>
    <t>MD|MYDB-20260807264604|DN00001/MN00966|PT ROSIVAN NUSA SEJAHTERA|085643175333</t>
  </si>
  <si>
    <t xml:space="preserve">2026-08-08 13:00:00 | Nama PIC : Bapak Wahyu No HP : 085643175333 No Alternatif : - M Janji : 08/08/2026 Jam Pasang : Pagi NoteÃ‚Â :  Hubungi terlebih dahulu sebelum ke lokasi </t>
  </si>
  <si>
    <t>HSI Bisnis Bundling Phone PSB 70% - Free 800 Menit Promo - 50 Mbps</t>
  </si>
  <si>
    <t>WARKOP RIVAL</t>
  </si>
  <si>
    <t>ODP-JOM-FC/11</t>
  </si>
  <si>
    <t>WO061332401</t>
  </si>
  <si>
    <t>|MN02084|/WARKOP RIVAL/WINBACK 2.0 HSI B2B (1:1) 50MBPS 355RB PSB DISC 70%/08970902489/rivalsaputra140@gmail.com/RIVAL SAPUTRA /-7.6107616, 112.2403632</t>
  </si>
  <si>
    <t>2026-08-10 13:00:00|Nama Pic : BP RIVAL No Hp Pic : 08970902489 Jam Pemasangan : 08:00 - 12.00 Tanggal Pemasangan : SENIN 10 AGUSTUS 2026 Info Tambahan : Hubungi pelanggan sebelum datang ke lokasi|40961370|MYDITA</t>
  </si>
  <si>
    <t>toko jaya abadi tlogosari</t>
  </si>
  <si>
    <t>ODP-GEN-FS/13 FS/D02/13.01</t>
  </si>
  <si>
    <t>WO061190927</t>
  </si>
  <si>
    <t>MD|MYDB-20260807264649|DC30004/MC30053|toko jaya abadi tlogosari|081249400096</t>
  </si>
  <si>
    <t>2026-08-08 13:00:00 | Nama Pic : rendi No Hp Pic : 081249400096 No alt : - Jam Pemasangan : pagi  Tanggal Pemasangan : 8 Agustus 2026</t>
  </si>
  <si>
    <t>WARKOP BUNG KARNO</t>
  </si>
  <si>
    <t>ODP-NJK-FAE/07 FAE/D01/07.01</t>
  </si>
  <si>
    <t>WO061170413</t>
  </si>
  <si>
    <t>|MC20191|MYIA-058042359357/POI/SUKARNO/085743196463/asopo7513@gmail.com</t>
  </si>
  <si>
    <t>SPBU Pertamina 54.693.10</t>
  </si>
  <si>
    <t>ODP-PME-FQ/07</t>
  </si>
  <si>
    <t>WO061281615</t>
  </si>
  <si>
    <t>|MN00213|/SPBU Pertamina 54.693.10/823-3851-4545/sam.p.oernajayasehatselalu@gmail.com/HSI Bisnis Promo HUT Telkom (1:1) 75 Mbps (Rp 415.000) PSB Rp 150.000/ACH. IDRIS/QCHR+Q6V, Jl. Raya Ambat, Tlanakan, Kec. Tlanakan, Kabupaten Pamekasan, Jawa Timur 69371</t>
  </si>
  <si>
    <t>2026-08-09 13:00:00|Nama : BP ROUF (PENGAWAS) No Hp : 082338514545 No Alt :  Tgl Pemasangan : 09 Agustus 2026 Interval : PAGI  Note : Hubungi pelanggan terlebih dahulu|40971402|MYDITA</t>
  </si>
  <si>
    <t>|MN00087|/CP KADEK KERTANA/081959428867/kadektana994@gmail.com</t>
  </si>
  <si>
    <t>SPX POJONG HUB</t>
  </si>
  <si>
    <t>ODP-WNS-FAT/021 FAT/D02/021.01</t>
  </si>
  <si>
    <t>WO061188133</t>
  </si>
  <si>
    <t>|MC80054|MYIA-056521296516/POI/SYAHRUL RAHMADANI SALIM/085713251539/syahrul.salim@spxexpress.com</t>
  </si>
  <si>
    <t>2026-08-09 08:00:00 | Nama PIC:  BP SYAHRUL  No HP: 085713251539 Alt: Tanggal: 9/8/2026 Jam Pasang: Pagi Note: Hubungi sebelum ke lokasi</t>
  </si>
  <si>
    <t>PT JAMBEWANGI INDAH LESTARI SPBU 44.561.03</t>
  </si>
  <si>
    <t>ODP-MGE-FAX/002 FAX/D01/002.01</t>
  </si>
  <si>
    <t>WO061316486</t>
  </si>
  <si>
    <t>|MN02255|MYIA-043469589430/POI/RANGGA MUDA KUSUMA/0895422316410/ramones01012001@gmail.com</t>
  </si>
  <si>
    <t xml:space="preserve">2026-08-10 09:00:00 | M Janji : (10/08/2026) jam Pasang : 09:00 Note : hubungi pelanggan jika ingin kelokasi </t>
  </si>
  <si>
    <t>SPBU 54.633.01</t>
  </si>
  <si>
    <t>ODP-MGT-FF/14 FF/D03/14.01</t>
  </si>
  <si>
    <t>WO061280794</t>
  </si>
  <si>
    <t>|MN00285|MYIA-038735910455/POI/H SOETOMO/085334123351/spbu5.5463301@gmail.com</t>
  </si>
  <si>
    <t>2026-08-10 08:00:00 | Tgl Pemasangan : 10 Agustus 2026 Interval : PAGI 10.00 Note : Hubungi pelanggan terlebih dahulu</t>
  </si>
  <si>
    <t>ODP-KLT-FB/84</t>
  </si>
  <si>
    <t>WO061187800</t>
  </si>
  <si>
    <t>2026-08-07 13:00:00 | Nama PIC : bapak septian  No HP :  088226040931  Alt :   M Janji : (JUMAT/7/AGUSTUS/2026)  jam Pasang : 09:00  Note : hubungi pelanggan jika ingin kelokasi</t>
  </si>
  <si>
    <t>ODP-KRY-FH/036</t>
  </si>
  <si>
    <t>WO061323692</t>
  </si>
  <si>
    <t>|MN00292|MYIA-003197210173/POI/ANNI NOVERIA/081542352008/noverianaani@gmail.com</t>
  </si>
  <si>
    <t>2026-08-10 13:00:00 | Nama PIC:  bu anni  No HP: 081542352008 Alt: Tanggal: 10/8/2026 Jam Pasang: 10.00 Note: Hubungi sebelum ke lokasi, terimakasih.</t>
  </si>
  <si>
    <t>CV. Langgeng Sukses Berkah</t>
  </si>
  <si>
    <t>ODP-KRT-FAF/059 FAF/D05/04.59</t>
  </si>
  <si>
    <t>WO061277235</t>
  </si>
  <si>
    <t>MD|MYDB-20260807264683|DN00001/MN00440|CV. Langgeng Sukses Berkah|085842436070</t>
  </si>
  <si>
    <t>KEDAI SAE</t>
  </si>
  <si>
    <t>WO061330547</t>
  </si>
  <si>
    <t>|MN02367|MYIA-028760493407/POI/RINAWATI/082147552840/rinawtii70@gmail.com</t>
  </si>
  <si>
    <t>2026-08-10 13:00:00 | Nama PIC : Ibu Rina No Hp : 082147552840 No Alt : - Tgl Pemasangan : 10 Agustus 2026 Interval : PAGI SIANG Note : Hubungi pelanggan terlebih dahulu</t>
  </si>
  <si>
    <t>CV. Paracom</t>
  </si>
  <si>
    <t>ODP-KLN-FBE/31 FBE/D01/31.01</t>
  </si>
  <si>
    <t>WO061172044</t>
  </si>
  <si>
    <t>|MB00449|MYIA-023341108656/POI/bapak/085792529001/firdaamufliha@gmail.com</t>
  </si>
  <si>
    <t xml:space="preserve">2026-08-09 13:00:00 | telp :085792529001  alt : pagi / siang 099/08/2026 hub sebelum ke lokasi  </t>
  </si>
  <si>
    <t>PTmarga jaya mapan SPBU 5468138 semboro</t>
  </si>
  <si>
    <t>ODP-TGU-FB/90</t>
  </si>
  <si>
    <t>WO061168364</t>
  </si>
  <si>
    <t>|MC30146|MYIA-032300727967/POI/SONNY YOHANES SUGIYANTO/08113509618/sonny.yohanes@gmail.com</t>
  </si>
  <si>
    <t>2026-08-08 13:00:00 | Nama PIC:  bu maratus No HP: 08113509618 Alt: Tanggal: 8/8/2026 Jam Pasang: Siang Note: Hubungi sebelum ke lokasi, terimakasih</t>
  </si>
  <si>
    <t>SPPG BONDOWOSO BADEAN 1</t>
  </si>
  <si>
    <t>ODP-BOW-FB/37 FB/D01/37.01</t>
  </si>
  <si>
    <t>WO061152957</t>
  </si>
  <si>
    <t>MD|MYDB-20260807264624|DC30008/MC30147|SPPG BONDOWOSO BADEAN 1|082339590905</t>
  </si>
  <si>
    <t>2026-08-08 08:00:00 | Nama PIC : BAPAK FERI No HP : 082339590905 Alt :  M Janji : (SABTU/8/AGUSTUS/2026) jam Pasang : 09:00 Note : hubungi pelanggan jika ingin kelokasi</t>
  </si>
  <si>
    <t>SPBU 5462222</t>
  </si>
  <si>
    <t>ODP-LMG-FD/67</t>
  </si>
  <si>
    <t>WO061260430</t>
  </si>
  <si>
    <t>AMRBS;402409;AMEX;DODOD HERMANU;RBS-3;SURAMADU;PSB;SPBU 5462222;087753000130;spbu.5462222@yahoo.com;HSI Bisnis Promo HUT Telkom (1:1) 50 Mbps (Rp 355.000) PSB Rp 150.000;Winarti;-7.0943377, 112.4453922</t>
  </si>
  <si>
    <t>2026-08-09 10:00:00|Tgl Pemasangan : 09 Agustus 2026 Interval : PAGI SIANG Note : Hubungi pelanggan terlebih dahulu|40981182|MYDITA</t>
  </si>
  <si>
    <t>ODP-MSP-FG/06</t>
  </si>
  <si>
    <t>Toko Alif</t>
  </si>
  <si>
    <t>ODP-BDN-FB/011 FB/D01/011.01</t>
  </si>
  <si>
    <t>WO061139576</t>
  </si>
  <si>
    <t>MD|MYDB-20260807264612|DN00001/MN00663|Toko Alif|0895635152738</t>
  </si>
  <si>
    <t>2026-08-09 08:00:00 | M Janji : 9 agustus 2026 jam Pasang : pagi  Note : hubungi pelanggan jika ingin kelokasi</t>
  </si>
  <si>
    <t>LB PLERET BANTUL</t>
  </si>
  <si>
    <t>ODP-BTL-FBZ/030 FBZ/D01/030.01</t>
  </si>
  <si>
    <t>WO061312803</t>
  </si>
  <si>
    <t>|MN00799|MYIA-060043396531/POI/LAELATUL AFIATUN NISAK/085733668576/kantorhrdlaskarbuah@gmail.com</t>
  </si>
  <si>
    <t>2026-08-11 09:00:00 | Tanggal Pemasangan : 11 Agustus 2026 Jam Pemasangan : 08:00 13:00 Info Tambahan : Hubungi pelanggan dulu sebelum ke lokasi terimakasih</t>
  </si>
  <si>
    <t>TIRTA OASIS PERKASA</t>
  </si>
  <si>
    <t>ODP-PAE-FAP/09</t>
  </si>
  <si>
    <t>WO061306231</t>
  </si>
  <si>
    <t>MC20202|TIRTA OASIS PERKASA /081234033300;085607545750/tirtaoasis.perkasa@gmail.com/PSB 100MB 535K PSB 150K/HERI UAP</t>
  </si>
  <si>
    <t>2026-08-08 13:00:00|BUMIREJO,KRECEK,PARE|SYSTEM|MYDITA</t>
  </si>
  <si>
    <t>Follow Up Revoke Completed, New Order ID : SC1002515497</t>
  </si>
  <si>
    <t>ODP-LSE-FE/114</t>
  </si>
  <si>
    <t>WO061275738</t>
  </si>
  <si>
    <t>AMRBS;403099;TREG4;MUHAMMAD MASTUR;081226139781;CP EKO YASWANTO;08978379539PAKET 2S INET VOICE 50 MBPS (479.000);PT GLOBAL JET EXPRESS//KRAGAN;input by Tito</t>
  </si>
  <si>
    <t>2026-08-09 13:00:00|Tanggal pemasangan: 09/08/2026 Jam pemasangan : pagi / siang Info Tambahan : Hubungi pelanggan dulu sebelum ke lokasi. terima kasih|40951377|MYDITA</t>
  </si>
  <si>
    <t>ODP-SDY-FAD/01</t>
  </si>
  <si>
    <t>WO061266154</t>
  </si>
  <si>
    <t>2026-08-07 13:00:00 | Nama PIC : SINTA  No HP : 081234572334  Alt :   M Janji : 07/08/2026  Jam Pasang : 08.00 - 13:00   NoteÃ‚Â :  hubungi terlebih dahulu sebelum kelokasi</t>
  </si>
  <si>
    <t>Qeela.Net Game</t>
  </si>
  <si>
    <t>ODP-KUD-FZ/042</t>
  </si>
  <si>
    <t>WO061313732</t>
  </si>
  <si>
    <t>|MN00915|/ Qeela.Net Game / 08562788488 - 085735001555 / Cp Wahyu Hadi Kuntarto / doiku_1986@yahoo.co.id</t>
  </si>
  <si>
    <t>2026-08-10 13:00:00|Tanggal pemasangan: 10/08/2026 Jam pemasangan : pagi / siang Info Tambahan : Hubungi pelanggan dulu sebelum ke lokasi. terima kasih|40951377|MYDITA</t>
  </si>
  <si>
    <t>Sowan Coffee Service</t>
  </si>
  <si>
    <t>ODP-SMN-FBG/022 FBG/D04/022.01</t>
  </si>
  <si>
    <t>WO061270190</t>
  </si>
  <si>
    <t>|MB00449|MYIA-063440546079/POI/bapak/085726616666/sowandimari@gmail.com</t>
  </si>
  <si>
    <t>2026-08-10 08:00:00 | Nama PIC : Bp Eri No Hp : 085726616666 No Alt : - Tgl Pemasangan : 10 Agustus 2026 Interval : PAGI SIANG Note : Hubungi pelanggan terlebih dahulu</t>
  </si>
  <si>
    <t>SPBU 5461124</t>
  </si>
  <si>
    <t>ODP-GSK-FBB/19 FBB/D02/19.01</t>
  </si>
  <si>
    <t>WO061186211</t>
  </si>
  <si>
    <t>MD|MYDB-20260807264618|DN00001/MN02100|SPBU 5461124|0811311105</t>
  </si>
  <si>
    <t>KSPPS ASSALAM ARTHADAYA KK TAHUNAN</t>
  </si>
  <si>
    <t>ODP-LSE-FC/051 FC/D05/051.01</t>
  </si>
  <si>
    <t>WO061248955</t>
  </si>
  <si>
    <t>|MN02366|MYIA-001588518261/POI/Amar maruf/085225567772/bmt.assalamarthadaya@gmail.com</t>
  </si>
  <si>
    <t>ANDROMEDA27</t>
  </si>
  <si>
    <t>ODP-TMP-FE/71 FE/D08/71.01</t>
  </si>
  <si>
    <t>WO061304214</t>
  </si>
  <si>
    <t>MD|MYDB-20260809264805|SC20017/MC20200|ANDROMEDA27|6282245408500</t>
  </si>
  <si>
    <t>ODP-MYR-FBL/10</t>
  </si>
  <si>
    <t>WO061164421</t>
  </si>
  <si>
    <t>2026-08-05 13:00:00 | Nama : BU IRENE (ADMIN)  No Hp : 082232027184  No Alt : 087853008685  Tgl Pemasangan : 05 Agustus 2026  Interval : SIANG  Note : Hubungi pelanggan terlebih dahulu</t>
  </si>
  <si>
    <t>WO061324051</t>
  </si>
  <si>
    <t>2026-08-08 13:00:00|Jam pemasangan : 12.00  Info Tambahan : Hubungi pelanggan dulu sebelum ke lokasi  terimakasih   |40951378|MYDITA</t>
  </si>
  <si>
    <t xml:space="preserve">- 11_11446;Biaya PSB HSI EBIS Tunai di Depan ~ 11[150000]  - E23015;E23015 ~ ES23 - Perangkat ONT[0]  - E23015~null~44292;E23015||11||Abodemen 0[0]  - E23015~null~E23015_SWONTPREM;SWONTPREM ~ Biaya Sewa ONT Premium ~ E23015[50000]  - E25061;E25061 ~ ES25 </t>
  </si>
  <si>
    <t>SPARTAN INDONESIA</t>
  </si>
  <si>
    <t>ODP-IJK-FBP/13 FBP/D02/13.01</t>
  </si>
  <si>
    <t>WO061152965</t>
  </si>
  <si>
    <t>|MN00458|MYIA-083793578515/POI/BINCAR/085791348876/bincartsinurat@gmail.com</t>
  </si>
  <si>
    <t>2026-08-10 15:00:00 | M Janji : (08/08/026) jam Pasang : 09:00 Note : hubungi pelanggan jika ingin kelokasi</t>
  </si>
  <si>
    <t>ES TELLER CANGAAN</t>
  </si>
  <si>
    <t>ODP-GEN-FF/91 FF/D03/91.01</t>
  </si>
  <si>
    <t>WO061147136</t>
  </si>
  <si>
    <t>MD|MYDB-20260807264615|DC30004/MC30050|ES TELLER CANGAAN|085196907621</t>
  </si>
  <si>
    <t>2026-08-08 13:00:00 | Nama : BP MUHAMAD ANDIK HARIYANTO No Hp : 085196907621 No Alt :  Tgl Pemasangan : 08 Agustus 2026 Interval : SIANG Note : Hubungi pelanggan terlebih dahulu</t>
  </si>
  <si>
    <t>SPBU 54.662.22 TULUNGAGUNG</t>
  </si>
  <si>
    <t>ODP-TUL-FS/06 FS/D02/06.01</t>
  </si>
  <si>
    <t>WO061281049</t>
  </si>
  <si>
    <t>|MN00418|MYIA-036256364083/POI/YUDA ROCHMANSYAH /085161151181/spbu5466222tulungagung@gmail.com</t>
  </si>
  <si>
    <t>2026-08-09 13:00:00 | Nama Pic : bp YUDA  No Hp Pic : 085161151181 No alt : - Jam Pemasangan : pagi  Tanggal Pemasangan : 9 Agustus 2026</t>
  </si>
  <si>
    <t>Follow Up Revoke Completed, New Order ID : SC1002515840</t>
  </si>
  <si>
    <t>PT.KARUNIA JAYA INDAH</t>
  </si>
  <si>
    <t>ODP-NGI-FH/41</t>
  </si>
  <si>
    <t>WO061198515</t>
  </si>
  <si>
    <t>|MN00518|/PT.KARUNIA JAYA INDAH/WINBACK 2.0 HSI B2B (1:1) 100MBPS 535RB PSB DISC 70%//spbu61314@yahoo.co.id/MUHAMMAD AUFUR ROHMAN/8563609884</t>
  </si>
  <si>
    <t>2026-08-08 15:00:00|Tanggal pemasangan: 08/08/2026 Jam pemasangan : Siang Info Tambahan : Hubungi pelanggan dulu sebelum ke lokasi terima kasih.|40961370|MYDITA</t>
  </si>
  <si>
    <t>WO061145389</t>
  </si>
  <si>
    <t>2026-08-08 08:00:00|M Janji : (07/08/026) jam Pasang : 09:00 Note : hubungi pelanggan jika ingin kelokasi |40931150|MYDITA</t>
  </si>
  <si>
    <t>ODP-KBU-FGP/004 FGP/D02/004.01</t>
  </si>
  <si>
    <t>WO061290135</t>
  </si>
  <si>
    <t>|MC80006|MYIA-033560476623/POI/Nisa Fadhilla/0895363272887/admnhr.office.dewave@gmail.com</t>
  </si>
  <si>
    <t>MIS DARUL ULUM</t>
  </si>
  <si>
    <t>ODP-GDI-FA/84 FA/D07/84.01</t>
  </si>
  <si>
    <t>WO061258615</t>
  </si>
  <si>
    <t>|MN02462|MYIA-032749747581/POI/fanani muhammad /083894463266/midarulu1@gmail.com</t>
  </si>
  <si>
    <t>2026-08-10 08:00:00 | Nama Pic : BP SYAFIQ No Hp Pic : 083894463266 Jam Pemasangan : 08:00 - 12.00 Tanggal Pemasangan : 10 AGUSTUS 2026 Info Tambahan : Hubungi pelanggan sebelum datang ke lokasi, terima kasih.</t>
  </si>
  <si>
    <t>SPPG KARANGMALANG</t>
  </si>
  <si>
    <t>ODP-KTM-FU/008 FU/D01/008.01</t>
  </si>
  <si>
    <t>WO061177375</t>
  </si>
  <si>
    <t>|MN00292|MYIA-046802533185/POI/MELISA ASTRIYANI/085869295036/sppgkarangmalang211@gmail.com</t>
  </si>
  <si>
    <t>2026-08-08 13:00:00 | M Janji : 8 agustus 2026 jam Pasang : pagi siang Note : hubungi pelanggan jika ingin kelokasi</t>
  </si>
  <si>
    <t>WORKSHOP SENGKAPURA</t>
  </si>
  <si>
    <t>ODP-BWN-FAA/13 FAA/D02/13.01</t>
  </si>
  <si>
    <t>WO061189801</t>
  </si>
  <si>
    <t>MD|MYDB-20260806264514|DN00001/MN00443|WORKSHOP SENGKAPURA|085232356571</t>
  </si>
  <si>
    <t>2026-08-08 13:00:00 | Nama PIC : Herlambang No HP : 085232356571 Alt : 082330130710 M Janji : 08/08/2026 Jam Pasang : 08.00 - 13:00  NoteÃ‚Â :  hubungi terlebih dahulu sebelum kelokasi</t>
  </si>
  <si>
    <t>PONPES NURUL ULUM DARUL HIKAM</t>
  </si>
  <si>
    <t>WO061186220</t>
  </si>
  <si>
    <t>|MC20235|MYIA-089212759972/POI/MUHAMMAD HARIS UBAIDILLAH /0895360517060/mhq16199@gmail.com</t>
  </si>
  <si>
    <t>2026-08-10 08:00:00 | Nama PIC:  bp muh harris No HP:  Alt: Tanggal: 10/8/2026 Jam Pasang: Pagi Note: Hubungi sebelum ke lokasi, terima kasih</t>
  </si>
  <si>
    <t>TK DUTA RK99 KARANGKEMIRI</t>
  </si>
  <si>
    <t>ODP-PWT-FDG/005 FDG/D01/005.01</t>
  </si>
  <si>
    <t>WO061255083</t>
  </si>
  <si>
    <t>|MN00649|MYIA-020439370289/POI/Rizal Syahlani/6285865426767/kiebae03@gmail.com</t>
  </si>
  <si>
    <t>2026-08-09 13:00:00 | Nama PIC : Ibu Rizal No Hp : 085865426767 No Alt : - Tgl Pemasangan : 09 Agustus 2026 Interval : PAGI SIANG Note : Hubungi pelanggan terlebih dahulu</t>
  </si>
  <si>
    <t>SPBU 54.631.17 (SERVER)</t>
  </si>
  <si>
    <t>WO061285402</t>
  </si>
  <si>
    <t>|MN00286|MYIA-037907539632/POI/IWAN SETYAWAN/08563623930/iwansetawan1989e3@gmail.com</t>
  </si>
  <si>
    <t>2026-08-09 15:00:00 | Nama Pic : BP IWAN No Hp Pic : 08563623930 Jam Pemasangan : 08:00 - 12.00 Tanggal Pemasangan : MINGGU 09 AGUSTUS 2026 Info Tambahan : Hubungi pelanggan sebelum datang ke lokasi, terima kasih.</t>
  </si>
  <si>
    <t>ODP-KML-FJ/45</t>
  </si>
  <si>
    <t>WO061284729</t>
  </si>
  <si>
    <t>|MN02600|/Toko Santriawan UTM/SALMAN AL FARISI/087892187243/oohppp858@gmail.com/HSI Bisnis Promo HUT Telkom (1:1) 50 Mbps (Rp 355.000) PSB Rp 150.000</t>
  </si>
  <si>
    <t>2026-08-09 15:00:00|Tgl Pemasangan : 09 Agustus 2026 Interval : PAGI SIANG Note : Hubungi pelanggan terlebih dahulu|40981182|MYDITA</t>
  </si>
  <si>
    <t>WO061168327</t>
  </si>
  <si>
    <t>|MN02756|MYIA-087871136124/POI/Olivia Noor Prita sari/085728035407/smkn1jepon@yahoo.com</t>
  </si>
  <si>
    <t>2026-08-11 08:00:00 | Nama PIC : Olivia No HP : 085728035407 Alt :  M Janji : 11/08/2026 Jam Pasang : 08.00 - 13:00  NoteÃ‚Â :  hubungi terlebih dahulu sebelum kelokasi</t>
  </si>
  <si>
    <t>Follow Up Revoke Completed, New Order ID : SC1002516345</t>
  </si>
  <si>
    <t>Griya Madani kos putra</t>
  </si>
  <si>
    <t>ODP-MGE-FS/084</t>
  </si>
  <si>
    <t>WO061172035</t>
  </si>
  <si>
    <t>|MN02816|MYIA-007610420987/POI/Sumiyati/085729725910/sumiyati286@gmail.com</t>
  </si>
  <si>
    <t>2026-08-13 13:00:00 | Nama PIC:  bu sumiyati  No HP: 085729725910 Alt: Tanggal: 13/8/2026 Jam Pasang: Siang Note: Hubungi sebelum ke lokasi, terimakasih</t>
  </si>
  <si>
    <t>PT. Pacific Furniture</t>
  </si>
  <si>
    <t>ODP-SMT-FEE/085 FEE/D05/085.01</t>
  </si>
  <si>
    <t>WO061157464</t>
  </si>
  <si>
    <t>|MC50018|MYIA-058480666546/POI/Darwen Cabucos Bregente/087898118877/sanam@ptpacificfurniture.id</t>
  </si>
  <si>
    <t>2026-08-10 08:00:00 | Tanggal pemasangan: 10/08/2026 Jam pemasangan : pagi Info Tambahan : Hubungi pelanggan dulu sebelum ke lokasi terima kasih.</t>
  </si>
  <si>
    <t>SPBU NGURAH RAI</t>
  </si>
  <si>
    <t>ODP-BLI-FAA/10</t>
  </si>
  <si>
    <t>|MN02750|/CP I WAYAN LEDER/081337154909/wayanleder31@gmail.com</t>
  </si>
  <si>
    <t>J&amp;T Cargo</t>
  </si>
  <si>
    <t>ODP-PAT-FD/008 FD/D02/008.01</t>
  </si>
  <si>
    <t>WO061146854</t>
  </si>
  <si>
    <t>|MC60043|MYIA-090609432088/POI/Prasetiyo Noto Kamil/081335372960/netfa859@gmail.com</t>
  </si>
  <si>
    <t xml:space="preserve">2026-08-08 08:00:00 | telp :081335372960   alt : pagi / siang 08/08/2026 hub sebelum ke lokasi </t>
  </si>
  <si>
    <t>Follow Up Revoke Completed, New Order ID : SC1002514430</t>
  </si>
  <si>
    <t>TOKO COMODORE</t>
  </si>
  <si>
    <t>ODP-NGI-FH/07</t>
  </si>
  <si>
    <t>WO061266850</t>
  </si>
  <si>
    <t>|MN02783|/TOKO COMODORE/WINBACK HSI B2B + NETMONK (1:1) 150MBPS 761,1RB PSB DISC 70%//riefputraragil@gmail.com/MUHAMMAD FARHAN FUADI/85233377738</t>
  </si>
  <si>
    <t>2026-08-09 13:00:00|Nama : BP MUHAMMAD FARHAN FUADI  No Hp : 085233377738 No Alt :  Tgl Pemasangan : 09 Agustus 2026 Interval : PAGI  Note : Hubungi pelanggan terlebih dahulu|40971402|MYDITA</t>
  </si>
  <si>
    <t>CV GASOLINE PRIMA</t>
  </si>
  <si>
    <t>ODP-KRN-FC/29</t>
  </si>
  <si>
    <t>|MN02271|/CV GASOLINE PRIMA/WINBACK 2.0 HSI B2B (1:1) 50MBPS 355RB PSB DISC 70%//mohmusfiq5@gmail.com/RIZKY PRAYUDHI/81330020155</t>
  </si>
  <si>
    <t>SPBU 54.663.04 TRENGGALEK</t>
  </si>
  <si>
    <t>ODP-TRE-FG/50</t>
  </si>
  <si>
    <t>WO061180349</t>
  </si>
  <si>
    <t>|MN02702|MYIA-014483538663/POI/KURNIA TRI BASKORO EDI/08113638346/kurniaedi72@gmail.com</t>
  </si>
  <si>
    <t xml:space="preserve">2026-08-08 13:00:00 | M Janji : 8 agustus 2026 jam Pasang : siang (AKTIVASI) Note : hubungi pelanggan jika ingin kelokasi </t>
  </si>
  <si>
    <t>PT. MERTA HARUMAS</t>
  </si>
  <si>
    <t>ODP-TBN-FDD/17</t>
  </si>
  <si>
    <t>WO061198684</t>
  </si>
  <si>
    <t>MN02658/PT. MERTA HARUMAS/PIC NI NYOMAN SUMAWATI/081339049176/spbu.bali.5480326@gmail.com</t>
  </si>
  <si>
    <t>2026-08-08 15:00:00|Nama PIC : ibu nyoman No HP : 081339049176 Alt :  M Janji : (SABTU/8/AGUSTUS/2026) jam Pasang : 09:00 Note : hubungi pelanggan jika ingin kelokasi|40951378|MYDITA</t>
  </si>
  <si>
    <t>Kos Bu Erma</t>
  </si>
  <si>
    <t>ODP-BMK-FAY/098 FAY/D07/098.01</t>
  </si>
  <si>
    <t>WO061153927</t>
  </si>
  <si>
    <t>|MN00426|MYIA-014896420589/POI/Muchamad Rifky/088980332597/mucharifk73@gmail.com</t>
  </si>
  <si>
    <t>2026-08-08 08:00:00 | Nama : BU MUCHAMAD RIFKY No Hp : 088980332597 No Alt :  Tgl Pemasangan : 08 Agustus 2026 Interval : PAGI  Note : Hubungi pelanggan terlebih dahulu</t>
  </si>
  <si>
    <t>PT KARTIKA POLASWASTI MAHARDHIKA</t>
  </si>
  <si>
    <t>ODP-GBU-FB/058 FB/D05/058.01</t>
  </si>
  <si>
    <t>WO061152229</t>
  </si>
  <si>
    <t>|MN02756|MYIA-015672400421/POI/WILLY NUGROHO/081216317404/kartikasirupofficialstore@gmail.com</t>
  </si>
  <si>
    <t>2026-08-10 08:00:00 | Nama Pic : BP WILLY No Hp Pic : 081216317404 Jam Pemasangan : 08:00 - 12.00 Tanggal Pemasangan : 10 AGUSTUS 2026 Info Tambahan : Hubungi pelanggan sebelum datang ke lokasi, terima kasih.</t>
  </si>
  <si>
    <t>Spbu 54.651.19</t>
  </si>
  <si>
    <t>ODP-GDG-FAC/44 FAC/D10/44.01</t>
  </si>
  <si>
    <t>WO061210337</t>
  </si>
  <si>
    <t>|MN02540|MYIA-084525555246/POI/Nikko adam alexsandro/085704246151/ayikpurwanti01@gmail.com</t>
  </si>
  <si>
    <t>2026-08-10 08:00:00 | M Janji : (08/08/026) jam Pasang : 09:00 Note : hubungi pelanggan jika ingin kelokasi</t>
  </si>
  <si>
    <t>SMKS AL-LATHIFI Gondanglegi</t>
  </si>
  <si>
    <t>ODP-GDI-FT/43 FT/D03/43.01</t>
  </si>
  <si>
    <t>WO061142102</t>
  </si>
  <si>
    <t>MD|MYIB-000625895290|SYSTEM|SMK Al-lathifi|08971412112</t>
  </si>
  <si>
    <t>2026-08-08 08:00:00 | Nama PIC:  bp m faris  No HP: 08971412112 Alt: Tanggal: 8/8/2026 Jam Pasang: Pagi Note: Hubungi sebelum ke lokasi, terimakasih</t>
  </si>
  <si>
    <t>JAYA CELL</t>
  </si>
  <si>
    <t>ODP-PII-FN/30 FN/D01/30.01</t>
  </si>
  <si>
    <t>WO061170783</t>
  </si>
  <si>
    <t>MD|MYDB-20260806264571|DN00001/MN01309|JAYA CELL|085743425994</t>
  </si>
  <si>
    <t xml:space="preserve">2026-08-08 13:00:00 | Nama PIC : Bapk Rohim No HP : 085743425994 No Alternatif : - M Janji : 08/08/2026 Jam Pasang : Pagi NoteÃ‚Â :  Hubungi terlebih dahulu sebelum ke lokasi </t>
  </si>
  <si>
    <t>Rental PS Piyatak</t>
  </si>
  <si>
    <t>ODP-ABR-FF/093 FF/D05/093.01</t>
  </si>
  <si>
    <t>WO061266758</t>
  </si>
  <si>
    <t>MD|MYDB-20260808264746|DB10005/MB10071|Rental PS Piyatak|081235092660</t>
  </si>
  <si>
    <t>2026-08-09 13:00:00 | Nama PIC : Bp Robi No Hp : 081235092660 No Alt : - Tgl Pemasangan : 09 Agustus 2026 Interval : PAGI SIANG Note : Hubungi pelanggan terlebih dahulu</t>
  </si>
  <si>
    <t>ODP-SIL-FAA/87</t>
  </si>
  <si>
    <t>WO061236679</t>
  </si>
  <si>
    <t>SDN DINOYO 4 MALANG</t>
  </si>
  <si>
    <t>ODP-KLJ-FB/17 FB/D02/01.17</t>
  </si>
  <si>
    <t>WO061126768</t>
  </si>
  <si>
    <t>|MN01864|MYIA-033890157208/POI/RAHMA TASYA AMALIA S/087796646626/sdnegeridinoyo.4@gmail.com</t>
  </si>
  <si>
    <t>2026-08-08 08:00:00 | Nama Pic : BP ANDI No Hp Pic : 087796646626 Jam Pemasangan : 08:00 - 12.00 Tanggal Pemasangan : SABTU 08 AGUSTUS 2026 Info Tambahan : Hubungi pelanggan sebelum datang ke lokasi, terima kasih.</t>
  </si>
  <si>
    <t>SPBU 4458108 GODONG</t>
  </si>
  <si>
    <t>WO061240857</t>
  </si>
  <si>
    <t>|MN01996|MYIA-013512526683/POI/Arif Nur Andika Putra /082241689878/4458108@gmail.com</t>
  </si>
  <si>
    <t>2026-08-09 08:00:00 | Tanggal pemasangan: 09/08/2026 Jam pemasangan : pagi / siang Info Tambahan : Hubungi pelanggan dulu sebelum ke lokasi. terima kasih</t>
  </si>
  <si>
    <t>TOKO SIMPANG TIGA</t>
  </si>
  <si>
    <t>ODP-PME-FBE/08 FBE/D01/08.01</t>
  </si>
  <si>
    <t>WO061246928</t>
  </si>
  <si>
    <t>MD|MYDB-20260808264729|DN00001/MN00558|TOKO SIMPANG TIGA|087899231349</t>
  </si>
  <si>
    <t>2026-08-09 08:00:00 | Tanggal Pemasangan : 09 Agustus 2026 Jam Pemasangan : 08:00 13:00 Info Tambahan : Hubungi pelanggan dulu sebelum ke lokasi terimakasih</t>
  </si>
  <si>
    <t>UD. HARMI SULISTYORINI (SPBU Pertamina 54.662.01)</t>
  </si>
  <si>
    <t>ODP-TUL-FAN/06 FAN/D01/06.01</t>
  </si>
  <si>
    <t>WO061247775</t>
  </si>
  <si>
    <t>|MN02702|MYIA-064112401733/POI/BUDI PRIYANTO/081359692889/spbu.bsgroup01@gmail.com</t>
  </si>
  <si>
    <t>2026-08-09 08:00:00 | Nama Pic : BP BUDI No Hp Pic : 081359692889 Jam Pemasangan : 08:00 - 12.00 Tanggal Pemasangan : MINGGU 09 AGUSTUS 2026 Info Tambahan : Hubungi pelanggan sebelum datang ke lokasi, terima kasih.</t>
  </si>
  <si>
    <t>PT SEJATI MANDIRI MULTI RAJUT</t>
  </si>
  <si>
    <t>ODP-SPJ-FC/46 FC/D06/46.01</t>
  </si>
  <si>
    <t>WO061146763</t>
  </si>
  <si>
    <t>MD|MYID-4042608060007|RBIZindibiz|PT. SEJATI MANDIRI MULTI RAJUT |085648012582</t>
  </si>
  <si>
    <t>SPBU 5462330 Parengan</t>
  </si>
  <si>
    <t>ODP-BJN-FBN/17 FBN/D04/17.01</t>
  </si>
  <si>
    <t>WO061321391</t>
  </si>
  <si>
    <t>MD|MYDB-20260809264816|DN00001/MN01285|SPBU 5462330 Parengan|085155412250</t>
  </si>
  <si>
    <t>2026-08-10 13:00:00 | Tanggal pemasangan: 10/08/2026 Jam pemasangan : pagi / siang Info Tambahan : Hubungi pelanggan dulu sebelum ke lokasi terima kasih.</t>
  </si>
  <si>
    <t>ODP-MGE-FRN/055</t>
  </si>
  <si>
    <t>UPT BLUD Puskesmas Puyung 2</t>
  </si>
  <si>
    <t>ODP-PYA-FAG/69</t>
  </si>
  <si>
    <t>WO061233674</t>
  </si>
  <si>
    <t>|MC40242|MYIA-056649581251/POI100198/Ari Kiswandari/081907970487/puskesmaspuyung@gmail.com</t>
  </si>
  <si>
    <t>BMT UGT SIDOGIRI UNIT SA KADIRUN BKLN</t>
  </si>
  <si>
    <t>ODP-BKL-FL/23</t>
  </si>
  <si>
    <t>WO061269357</t>
  </si>
  <si>
    <t>|MN02601|/BMT UGT SIDOGIRI UNIT SA KADIRUN BKLN/Mahfudz MB/082330233222/bangkalandelapan@gmail.com/HSI Bisnis Promo HUT Telkom (1:1) 50 Mbps (Rp 355.000) PSB Rp 150.000</t>
  </si>
  <si>
    <t>2026-08-09 13:00:00|Nama PIC : Bp Mahfudz No Hp : 082330233222 No Alt : - Tgl Pemasangan : 09 Agustus 2026 Interval : PAGI SIANG Note : Hubungi pelanggan terlebih dahulu|40951378|MYDITA</t>
  </si>
  <si>
    <t>DECLINE : Decline - Batal Order EVI PUSPITA EKASARI 40931150|MYDITA</t>
  </si>
  <si>
    <t>TOKO MAKMUR ABADI</t>
  </si>
  <si>
    <t>ODP-PRG-FD/09</t>
  </si>
  <si>
    <t>WO061248372</t>
  </si>
  <si>
    <t>MD|MYDB-20260807264693|DN00001/MN00806|TOKO MAKMUR ABADI|08132834210</t>
  </si>
  <si>
    <t>2026-08-08 15:00:00 | M Janji : (08/08/026)  jam Pasang : 09:00  Note : hubungi pelanggan jika ingin kelokasi</t>
  </si>
  <si>
    <t>LEMBAGA PENDIDIKAN dan PONDOK PESANTREN AL-HAMIDAH</t>
  </si>
  <si>
    <t>ODP-KPP-FE/14 FE/D01/14.01</t>
  </si>
  <si>
    <t>WO061236742</t>
  </si>
  <si>
    <t>MD|MYDB-20260807264707|DN00001/MN02006|LEMBAGA PENDIDIKAN dan PONDOK PESANTREN AL-HAMIDAH|087899231345</t>
  </si>
  <si>
    <t>2026-08-09 08:00:00 | Nama PIC : Bp Hidayat No Hp : 087899231345 No Alt : - Tgl Pemasangan : 09 Agustus 2026 Interval : PAGI  Note : Hubungi pelanggan terlebih dahulu</t>
  </si>
  <si>
    <t>Follow Up Revoke Completed, New Order ID : SC1002516388</t>
  </si>
  <si>
    <t>ODP-TOP-FF/41</t>
  </si>
  <si>
    <t>WO061333724</t>
  </si>
  <si>
    <t>2026-08-07 13:00:00 | Nama PIC : Dwija   No HP : 085738735929  Alt :   M Janji : 07/08/2026  Jam Pasang : 08.00 - 13:00   NoteÃ‚Â :  hubungi terlebih dahulu sebelum kelokasi</t>
  </si>
  <si>
    <t>ASTANA PROPERTY 6</t>
  </si>
  <si>
    <t>WO061154059</t>
  </si>
  <si>
    <t>|MC80063|MYIA-053083823085/POI/WILLIAM MAHARDIKA DARLIUS/087838403677/rarautha85@gmail.com</t>
  </si>
  <si>
    <t>2026-08-09 13:00:00 | Nama PIC : ASTANA PROPERTY 6 No HP : 087838403677 Alt :  M Janji : (SABTU/8/AGUSTUS/2026) jam Pasang : 09:00 Note : hubungi pelanggan jika ingin kelokasi</t>
  </si>
  <si>
    <t>Toko BaCha Borong</t>
  </si>
  <si>
    <t>ODP-RTE-FE/07 FE/D01/07.01</t>
  </si>
  <si>
    <t>WO061168711</t>
  </si>
  <si>
    <t>|MN00118|MYIA-050689351898/POI/Ibu Meina Tri Sandi/081396714362/agungrahmat3949@gmail.com</t>
  </si>
  <si>
    <t xml:space="preserve">2026-08-08 13:00:00 | Nama PIC : Ibu Ibu Meina No HP : 081396714362 No Alternatif : 08123911002 M Janji : 08/08/2026 Jam Pasang : Pagi NoteÃ‚Â :  Hubungi terlebih dahulu sebelum ke lokasi </t>
  </si>
  <si>
    <t>ODP-SGR-FCU/35</t>
  </si>
  <si>
    <t>WO061146473</t>
  </si>
  <si>
    <t>2026-08-04 13:00:00|Nama PIC: bu ida ayu  Notel: 082221571674  Alt: -   Tanggal: 4/8/2026  Jam Pasang: Siang  Note: Hubungi sebelum ke lokasi, terimakasih.  |40961370|MYDITA</t>
  </si>
  <si>
    <t>mi ma&amp; 39;arif nu kedungrandu</t>
  </si>
  <si>
    <t>ODP-PWT-FAR/160 FAR/D10/160.01</t>
  </si>
  <si>
    <t>WO061238171</t>
  </si>
  <si>
    <t>|MN02742|MYIA-062940093784/POI/arsy karim syafii/082322066723/arsykarims.y@gmail.com</t>
  </si>
  <si>
    <t>2026-08-09 08:00:00 | Nama PIC:  bp karim  No HP: 082322066723 Alt: Tanggal: 8/8/2026 Jam Pasang:  Note: Hubungi sebelum ke lokasi</t>
  </si>
  <si>
    <t>SD N 1 Serayukaranganyar</t>
  </si>
  <si>
    <t>ODP-BBT-FE/023 FE/D04/023.01</t>
  </si>
  <si>
    <t>WO061234434</t>
  </si>
  <si>
    <t>|MN02834|MYIA-009639503687/POI/Muhamad Iqbal/0895380071743/sdnegeri1serayukaranganyar@gmail.com</t>
  </si>
  <si>
    <t>2026-08-09 15:00:00 | Nama PIC : Bp Iqbal No Hp : 0895380071743 No Alt : - Tgl Pemasangan : 09 Agustus 2026 Interval : PAGI SIANG Note : Hubungi pelanggan terlebih dahulu</t>
  </si>
  <si>
    <t>WNG</t>
  </si>
  <si>
    <t>ROCKET CHICKEN JATIPURO NEW</t>
  </si>
  <si>
    <t>ODP-WNG-FE/022 FE/D01/022.01</t>
  </si>
  <si>
    <t>WO061326919</t>
  </si>
  <si>
    <t>|MN02255|MYIA-062620165278/POI/ANDRI/082147804829/ulvaarh4@gmail.com</t>
  </si>
  <si>
    <t>SMAN 3 MALANG</t>
  </si>
  <si>
    <t>ODP-MLG-FN/14</t>
  </si>
  <si>
    <t>WO061136656</t>
  </si>
  <si>
    <t>MC20200;SMAN 3 MALANG;HSI Bisnis Promo HUT Telkom 200 mbps 790.000;081359436279</t>
  </si>
  <si>
    <t>2026-08-08 08:00:00|telp :085210490011  alt : pagi / siang 08/08/2026 hub sebelum ke lokasi |40961370|MYDITA</t>
  </si>
  <si>
    <t>TEMAN SEJATI COFFE SHOP</t>
  </si>
  <si>
    <t>ODP-PSN-FBL/12</t>
  </si>
  <si>
    <t>WO061245183</t>
  </si>
  <si>
    <t>|MN00025|/TEMAN SEJATI COFFE SHOP/WINBACK HSI B2B + NETMONK (1:1) 200MBPS 946,1RB PSB DISC 70%/082140338555 085235555553/fandrianto.s@gmail.com/FANDRIANTO SETIAWAN/-7.646362,112.8987821m</t>
  </si>
  <si>
    <t>2026-08-09 08:00:00|Nama PIC: bp fandrianto  Notel: 082140338555 Alt: 085235555553 Tanggal: 9/8/2026 Jam Pasang: Pagi Note: Hubungi pelanggan sebelum ke lokasi, terima kasih. Diusahakan hari ini |40010577|MYDITA</t>
  </si>
  <si>
    <t>- 11_11446;Biaya PSB HSI EBIS Tunai di Depan ~ 11[150000]  - SP_NOSS;SP_NOSS ~ Internet NOSS Multispeed Network[0]  - E24057;E24057 ~ ES24 - Paket HSI Bisnis (HSIE) Khusus Winback[0]  - E24057~null~E24057_UNL;UNL ~ Internet-Link Unlimited Internet Usage ~</t>
  </si>
  <si>
    <t>Miracle Kurnia Farm</t>
  </si>
  <si>
    <t>ODP-SPJ-FC/63 FC/D06/63.01</t>
  </si>
  <si>
    <t>WO061343553</t>
  </si>
  <si>
    <t>MD|MYDB-20260809264835|DN00001/MN00459|Miracle Kurnia Farm|085109011430</t>
  </si>
  <si>
    <t>2026-08-11 08:00:00 | M Janji : 11 agustus 2026 jam Pasang : pagi  Note : hubungi pelanggan jika ingin kelokasi</t>
  </si>
  <si>
    <t>ODP-SUK-FM/011</t>
  </si>
  <si>
    <t>WO061154023</t>
  </si>
  <si>
    <t>2026-08-06 13:00:00 | Tanggal pemasangan: 6/08/2026  Jam pemasangan : pagi / siang  Info Tambahan : Hubungi pelanggan dulu sebelum ke lokasi.  terima kasih</t>
  </si>
  <si>
    <t>ODP-TBN-FK/04</t>
  </si>
  <si>
    <t>WO061306198</t>
  </si>
  <si>
    <t>2026-08-08 08:00:00|Nama PIC:  bp wahyudi   No HP: 08995847815  Alt:  Tanggal: 8/8/2026  Jam Pasang: Pagi  Note: Hubungi sebelum ke lokasi, terimakasih|40010577|MYDITA</t>
  </si>
  <si>
    <t>Kios stoorya</t>
  </si>
  <si>
    <t>ODP-MTR-FDP/141</t>
  </si>
  <si>
    <t>WO061342331</t>
  </si>
  <si>
    <t>|MC40234|MYIA-098717782473/POI/usman wely saputra/085141292587/kenarisenja07@gmail.com</t>
  </si>
  <si>
    <t>2026-08-11 13:00:00 | M Janji : 11 agustus 2026 jam Pasang : siang Note : hubungi pelanggan jika ingin kelokasi</t>
  </si>
  <si>
    <t>Follow Up Revoke Completed, New Order ID : SC1002514620</t>
  </si>
  <si>
    <t>Follow Up Revoke Completed, New Order ID : SC1002514175</t>
  </si>
  <si>
    <t>Follow Up Revoke Completed, New Order ID : SC1002513682</t>
  </si>
  <si>
    <t>ODP-SSL-FBM/004</t>
  </si>
  <si>
    <t>WO061191541</t>
  </si>
  <si>
    <t xml:space="preserve">2026-08-06 13:00:00 | Jam pemasangan : 12.00  Info Tambahan : Hubungi pelanggan dulu sebelum ke lokasi  terimakasih   </t>
  </si>
  <si>
    <t>PT KOLEKTIF PESISIR NUSANTARA</t>
  </si>
  <si>
    <t>ODP-PYA-FCLL/04</t>
  </si>
  <si>
    <t>RBS HSI |DINDA PUSPITASARI | 40951593 | TREG 3 | PT KOLEKTIF PESISIR NUSANTARA | BP RAGIL ALFAJRI | 0823041023654| HSI BISNIS BUNDLING NETMONK - 300 MBPS</t>
  </si>
  <si>
    <t>Follow Up Revoke Completed, New Order ID : SC1002514507</t>
  </si>
  <si>
    <t>ODP-GBU-FF/021</t>
  </si>
  <si>
    <t>WO061308695</t>
  </si>
  <si>
    <t>2026-08-07 15:00:00|  M Janji : (07/08/026)  jam Pasang : 09:00  Note : hubungi pelanggan jika ingin kelokasi|40951378|MYDITA</t>
  </si>
  <si>
    <t>cafe &amp; resto marem 76</t>
  </si>
  <si>
    <t>ODP-SDN-FW/25 FW/D02/25.01</t>
  </si>
  <si>
    <t>WO061314840</t>
  </si>
  <si>
    <t>MD|MYDB-20260809264804|DN00001/MN01572|cafe &amp; resto marem 76|087852371049</t>
  </si>
  <si>
    <t>2026-08-10 13:00:00 | Nama PIC:  bp samsul No HP: 087852371049 Alt: Tanggal: 10/8/2026 Jam Pasang: Siang Note: Hubungi sebelum ke lokasi, terimakasih.</t>
  </si>
  <si>
    <t>Soto Semarang LARIS MANIS</t>
  </si>
  <si>
    <t>ODP-PBG-FG/182 FG/D11/182.01</t>
  </si>
  <si>
    <t>WO061126972</t>
  </si>
  <si>
    <t>|MN02834|MYIA-039633963798/POI/EMI LESTARI FITRIYANA/081329847646/emi891076@gmail.com</t>
  </si>
  <si>
    <t>2026-08-14 08:00:00 | Nama Pic : IBU EMI No Hp Pic : 081329847646 Jam Pemasangan : 08:00 - 12.00 Tanggal Pemasangan : SABTU 08 AGUSTUS 2026 Info Tambahan : Hubungi pelanggan sebelum datang ke lokasi, terima kasih.</t>
  </si>
  <si>
    <t>Follow Up Revoke Completed, New Order ID : SC1002515195</t>
  </si>
  <si>
    <t>PT Citra Berdikari Nusantara</t>
  </si>
  <si>
    <t>|MN02601|/PT Citra Berdikari Nusantara/0856-4655-3175/kuprit409@gmail.com/HSI Bisnis Promo HUT Telkom (1:1) 100 Mbps (Rp 535.000) PSB Rp 150.000/Agus setiawan/-7.044084,112.736940</t>
  </si>
  <si>
    <t>ODP-BLO-FFD/185 FFD/D07/185.01</t>
  </si>
  <si>
    <t>WO061237533</t>
  </si>
  <si>
    <t>|MN02756|MYIA-011968540025/POI/Olivia Noor Prita sari/085728035407/smkn1jepon@yahoo.com</t>
  </si>
  <si>
    <t>2026-08-11 08:00:00 | Tanggal pemasangan: 09/08/2026 Jam pemasangan : pagi / siang Info Tambahan : Hubungi pelanggan dulu sebelum ke lokasi. terima kasih</t>
  </si>
  <si>
    <t>SPBU 54.662.31 Tulungagung</t>
  </si>
  <si>
    <t>ODP-CAT-FJ/09 FJ/D01/09.01</t>
  </si>
  <si>
    <t>WO061271631</t>
  </si>
  <si>
    <t>|MN00418|MYIA-051295835269/POI/YUDA ROCHMANSYAH/0851611511818/batumulyajaya@gmail.com</t>
  </si>
  <si>
    <t>2026-08-09 13:00:00 | Nama PIC : Bp Yuda No Hp : 0851611511818 No Alt : - Tgl Pemasangan : 09 Agustus 2026 Interval : PAGI SIANG Note : Hubungi pelanggan terlebih dahulu</t>
  </si>
  <si>
    <t>SPBU 54.631.24 (SERVER)</t>
  </si>
  <si>
    <t>WO061263093</t>
  </si>
  <si>
    <t>|MN00286|MYIA-074344221507/POI/IWAN SETYAWAN/08563623930/iwansetawan1989e3@gmail.com</t>
  </si>
  <si>
    <t>Follow Up Revoke Completed, New Order ID : SC1002514550</t>
  </si>
  <si>
    <t>PT. SURYA PRIMA LANGGENG MANDIRI</t>
  </si>
  <si>
    <t>ODP-MRT-FQ/68</t>
  </si>
  <si>
    <t>WO061304663</t>
  </si>
  <si>
    <t>|MN00518|/PT. SURYA PRIMA LANGGENG MANDIRI/HSI B2B (1:1) + PHONE (800 MENIT) 50MBPS 445RB PSB DISC 70%/085854781393/suryaprimalanggengmandiri@gmail.com/HERRY AGUS UTOMO/-7.500916, 112.422469</t>
  </si>
  <si>
    <t>2026-08-10 08:00:00|Tanggal pemasangan: 10/08/2026 Jam pemasangan : 08.00 - 12.00 Info Tambahan : Hubungi pelanggan dulu sebelum ke lokasi. terima kasih|40971401|MYDITA</t>
  </si>
  <si>
    <t>YAYASAN TAMBIHUL GHOFILIN</t>
  </si>
  <si>
    <t>ODP-SPG-FY/105 FY/D07/105.01</t>
  </si>
  <si>
    <t>WO061313400</t>
  </si>
  <si>
    <t>MD|MYDB-20260808264789|DN00001/MN02006|YAYASAN TAMBIHUL GHOFILIN|0087731740954</t>
  </si>
  <si>
    <t>2026-08-10 13:00:00 | Nama PIC:  bp moh sholeh No HP: 087731740954 Alt: Tanggal: 10/8/2026 Jam Pasang: Siang Note: Hubungi sebelum ke lokasi, terimakasih.</t>
  </si>
  <si>
    <t>LEMBAGA TK DW 2 KEDUNGGALAR</t>
  </si>
  <si>
    <t>WO061343640</t>
  </si>
  <si>
    <t>|MC20125|MYIA-095275911784/POI/SURATMI/087850629480/tklembaga183@gmail.com</t>
  </si>
  <si>
    <t xml:space="preserve">2026-08-11 08:00:00 | Tanggal pemasangan: 10/08/2026 Jam pemasangan : pagi / siang Info Tambahan : Hubungi pelanggan dulu sebelum ke lokasi. terima kasih </t>
  </si>
  <si>
    <t>HSI Bisnis Bundling OCA Breach Checker Promo 2026 PSB 70% - 300 Mbps</t>
  </si>
  <si>
    <t>WO061149558</t>
  </si>
  <si>
    <t>2026-08-10 08:00:00|Tanggal pemasangan: 10/08/2026 Jam pemasangan : pagi Info Tambahan : Hubungi pelanggan dulu sebelum ke lokasi terima kasih.|40951378|MYDITA</t>
  </si>
  <si>
    <t>SMAN 12 Kupang</t>
  </si>
  <si>
    <t>IBCARE-PI|SMAN 12 KUPANG|MC40287|082340388300|arifin.dasi18@admin.sma.belajar.id|INDIBIZ 300 Mbps</t>
  </si>
  <si>
    <t>UNCONTACTED : Telepon Tidak Diangkat - RNA Siti QoriAh 40971401|MYDITA</t>
  </si>
  <si>
    <t>ZALFA CREATIVE</t>
  </si>
  <si>
    <t>ODP-AJB-FQ/023 FQ/D01/023.01</t>
  </si>
  <si>
    <t>WO061156167</t>
  </si>
  <si>
    <t>|MC80052|MYIA-003526984620/POI/TIARA AINUR HIDAYATI/085865917180/tiaraainur19@gmail.com</t>
  </si>
  <si>
    <t xml:space="preserve">2026-08-08 13:00:00 | Nama PIC : Tiara No HP : 085865917180 Alt : 087826008469 M Janji : 08/08/2026 Jam Pasang : 08.00 - 13:00  NoteÃ‚Â :  hubungi terlebih dahulu sebelum kelokasi </t>
  </si>
  <si>
    <t>PT. BORWITA CITRA PRIMA</t>
  </si>
  <si>
    <t>ODP-WGI-FC/42</t>
  </si>
  <si>
    <t>WO061167108</t>
  </si>
  <si>
    <t>AMRBS/405529/YULYAN MAHARTA SAVIAR/R3/JATIM TIMUR/WINBACK 2.0 HSI B2B (1:1) 50MBPS 355RB PSB DISC 70%/DODIK KURNIAWAN /Email : dodik.kurniawan@borwita.co.id</t>
  </si>
  <si>
    <t>2026-08-10 08:00:00|Nama Pic : dodik No Hp Pic : 085736789776 No alt : - Jam Pemasangan : pagi siang  Tanggal Pemasangan : 10 Agustus 2026|40981182|MYDITA</t>
  </si>
  <si>
    <t>RK SMART</t>
  </si>
  <si>
    <t>ODP-KRN-FAD/28</t>
  </si>
  <si>
    <t>WO061139798</t>
  </si>
  <si>
    <t>|MC30111|/MOCH ARIFIN /82126644904/achmadzainalarifin@gmail.com</t>
  </si>
  <si>
    <t>2026-08-08 08:00:00|Nama PIC : Arifin  No HP : 082126644904 Alt :  M Janji : 08/08/2026 Jam Pasang : 08.00 - 13:00  NoteÃ‚Â :  hubungi terlebih dahulu sebelum kelokasi|40981182|MYDITA</t>
  </si>
  <si>
    <t>SKR</t>
  </si>
  <si>
    <t>KSP SUMBER ARTHA BERKAH</t>
  </si>
  <si>
    <t>ODP-SKR-FA/045 FA/D07/045.01</t>
  </si>
  <si>
    <t>WO061127085</t>
  </si>
  <si>
    <t>|MN01684|MYIA-060595993951/POI/FR EKA EVIE WIJAYANTI/085600006463/sumberarthaberkah@gmail.com</t>
  </si>
  <si>
    <t>2026-08-08 08:00:00 | Nama Pic : IBU EKA No Hp Pic : 085600006463 Jam Pemasangan : 08:00 - 12.00 Tanggal Pemasangan : SABTU 08 AGUSTUS 2026 Info Tambahan : Hubungi pelanggan sebelum datang ke lokasi, terima kasih.</t>
  </si>
  <si>
    <t>WARKOP TANPA STATUS</t>
  </si>
  <si>
    <t>ODP-WR1-FGG/17 FGG/D02/17.01</t>
  </si>
  <si>
    <t>WO061277939</t>
  </si>
  <si>
    <t>MD|MYDB-20260808264766|DN00001/MN02094|WARKOP TANPA STATUS|0881025102119</t>
  </si>
  <si>
    <t>2026-08-09 13:00:00 | Nama Pic : BP RIFQI No Hp Pic : 0881025102119 Jam Pemasangan : 08:00 - 12.00 Tanggal Pemasangan : MINGGU 09 AGUSTUS 2026 Info Tambahan : Hubungi pelanggan sebelum datang ke lokasi, terima kasih.</t>
  </si>
  <si>
    <t>ODP-TEG-FN/063</t>
  </si>
  <si>
    <t>WO061145999</t>
  </si>
  <si>
    <t>2026-08-07 08:00:00 | Nama : BU MUTMAINAH  No Hp : 083837087200  No Alt :   Tgl Pemasangan : 07 Agustus 2026  Interval : PAGI   Note : Hubungi pelanggan terlebih dahulu</t>
  </si>
  <si>
    <t>TOKO MUSTOFA</t>
  </si>
  <si>
    <t>ODP-KPP-FE/14</t>
  </si>
  <si>
    <t>WO061235648</t>
  </si>
  <si>
    <t>|MN00213|/TOKO MUSTOFA/MUSTOFA/087780880483/mustofajaya12@gmail.com/HSI Bisnis + Netmonk Promo 2026 300 Mbps (Rp 1.186.100) PSB 150.000/</t>
  </si>
  <si>
    <t>2026-08-01 08:00:00|telp :087780880483  alt :  pagi / siang 01/08/2026  hub sebelum ke lokasi |IL1380|MYDITA</t>
  </si>
  <si>
    <t>Follow Up Revoke Completed, New Order ID : SC1002515323</t>
  </si>
  <si>
    <t>ODP-JTR-FB/37</t>
  </si>
  <si>
    <t>WO061255203</t>
  </si>
  <si>
    <t xml:space="preserve">2026-08-05 08:00:00 | Nama PIC: bp salehuddin  Notel: 082332907901  Alt: -   Tanggal: 5/8/2026  Jam Pasang: Pagi  Note: Hubungi sebelum ke lokasi, terimakasih.  </t>
  </si>
  <si>
    <t>AH PEK KOPITIAM / LOODEH</t>
  </si>
  <si>
    <t>ODP-MYR-FNQ/03 FNQ/D03/03.01</t>
  </si>
  <si>
    <t>WO061285621</t>
  </si>
  <si>
    <t>MD|MYDB-20260808264760|DN00001/MN00459|AH PEK KOPITIAM / LOODEH|087853926958</t>
  </si>
  <si>
    <t xml:space="preserve">2026-08-12 13:00:00 | M Janji : 12 agustus 2026 jam Pasang : pagi siang Note : hubungi pelanggan jika ingin kelokasi </t>
  </si>
  <si>
    <t>SPBU 54.632.02</t>
  </si>
  <si>
    <t>ODP-NWI-FA/37</t>
  </si>
  <si>
    <t>WO061139409</t>
  </si>
  <si>
    <t>|MN00265|MYIA-087635737418/POI/BRONTHA BASKORO/081331599093/spbu.5463202@yahoo.com</t>
  </si>
  <si>
    <t xml:space="preserve">2026-08-10 08:00:00 | Nama PIC : Bapak Adi No HP : 081331599093 No Alternatif : - M Janji : 08/08/2026 Jam Pasang : Pagi NoteÃ‚Â :  Hubungi terlebih dahulu sebelum ke lokasi  </t>
  </si>
  <si>
    <t>PKM DAWARBLANDONG RUANG LAYANAN</t>
  </si>
  <si>
    <t>ODP-BPG-FL/35 FL/D04/35.01</t>
  </si>
  <si>
    <t>WO061241233</t>
  </si>
  <si>
    <t>MD|MYDB-20260808264719|DN00001/MN02100|PKM DAWARBLANDONG RUANG LAYANAN|081333000850</t>
  </si>
  <si>
    <t>SD PATI WETAN 01 PATI</t>
  </si>
  <si>
    <t>ODP-PAT-FM/049 FM/D04/049.01</t>
  </si>
  <si>
    <t>WO061153570</t>
  </si>
  <si>
    <t>|MC60052|MYIA-014135041955/POI/Evi Erlawati /081575636775/erlawati.evi14@gmail.com</t>
  </si>
  <si>
    <t>2026-08-08 08:00:00 | Tanggal pemasangan: 08/08/2026 Jam pemasangan : pagi Info Tambahan : Hubungi pelanggan dulu sebelum ke lokasi terima kasih.</t>
  </si>
  <si>
    <t>YAYASAN DARUL FIKRI</t>
  </si>
  <si>
    <t>ODP-PON-FBJ/03 FBJ/D01/03.01</t>
  </si>
  <si>
    <t>WO061306589</t>
  </si>
  <si>
    <t>MD|MYDB-20260808264761|DN00001/MN02053|YAYASAN DARUL FIKRI|082244022880</t>
  </si>
  <si>
    <t>2026-08-10 08:00:00 | Nama PIC : Sarwanto No HP : 082244022880 Alt :  M Janji : 09/08/2026 Jam Pasang : 08.00 - 13:00  NoteÃ‚Â :  hubungi terlebih dahulu sebelum kelokasi</t>
  </si>
  <si>
    <t>Es Teh Sulthan</t>
  </si>
  <si>
    <t>ODP-DMA-FK/055 FK/D04/055.01</t>
  </si>
  <si>
    <t>WO061169300</t>
  </si>
  <si>
    <t>MD|MYDB-20260806264505|DN00001/MN00969|Es Teh Sulthan|083856148471</t>
  </si>
  <si>
    <t>KARUNIA SEDANA ARTA</t>
  </si>
  <si>
    <t>ODP-SAU-FV/21 FV/D03/21.01</t>
  </si>
  <si>
    <t>WO061282060</t>
  </si>
  <si>
    <t>|MN02665|MYIA-042053483282/POI/pak dwi/081237942443/karuniaardanaarta07@gmail.com</t>
  </si>
  <si>
    <t>MI NURUL UMMAH KOTAGEDE</t>
  </si>
  <si>
    <t>ODP-KGD-FAA/10 FAA/D05/03.10</t>
  </si>
  <si>
    <t>WO061159520</t>
  </si>
  <si>
    <t>|MC80224|MYIA-001061067161/POI/MUNTAHA/081326211551/ubbaidme@gmail.com</t>
  </si>
  <si>
    <t>2026-08-09 15:00:00 | Nama PIC : MUNTAHA No HP : 081326211551 Alt :  M Janji : 08/08/2026 Jam Pasang : 08.00 - 13:00  NoteÃ‚Â :  hubungi terlebih dahulu sebelum kelokasi</t>
  </si>
  <si>
    <t>WO061158263</t>
  </si>
  <si>
    <t>2026-08-06 13:00:00|Tanggal pemasangan: 6/08/2026  Jam pemasangan : pagi / siang  Info Tambahan : Hubungi pelanggan dulu sebelum ke lokasi.  terima kasih|40010577|MYDITA</t>
  </si>
  <si>
    <t>PERPUSTAKAAN SMP MUHAMMADIYAH 2 KEBUMEN</t>
  </si>
  <si>
    <t>WO061127925</t>
  </si>
  <si>
    <t>|MC80224|MYIA-034162493034/POI/IMAM ROMZAN FAUZI/087868675959/smp.muhduakbm@gmail.com</t>
  </si>
  <si>
    <t xml:space="preserve">2026-08-10 08:00:00 | telp :087868675959  alt : pagi / siang 10/08/2026 hub sebelum ke lokasi </t>
  </si>
  <si>
    <t>CV TRIO BUMEN JAYA TENANT BROTHER MEDIA PHOTOBOX</t>
  </si>
  <si>
    <t>ODP-KBM-FAK/051</t>
  </si>
  <si>
    <t>WO061274561</t>
  </si>
  <si>
    <t>AMRBS/402718/AMY NURHAYATI/R3/MAGELANG/PSB HSI BISNIS 1S 50 MBPS /SYAIFUL ARIF/081213844147/triomallkebumen@gmail.com</t>
  </si>
  <si>
    <t>SPBU 4459128 PATI</t>
  </si>
  <si>
    <t>ODP-PAT-FN/038 FN/D03/038.01</t>
  </si>
  <si>
    <t>WO061308114</t>
  </si>
  <si>
    <t>|MC60040|MYIA-052831325991/POI/Danang Susilo/089670471853/ptbumirejoenergibersama@gmail.com</t>
  </si>
  <si>
    <t>FavlQc Coffeeshop</t>
  </si>
  <si>
    <t>ODP-LMG-FU/24</t>
  </si>
  <si>
    <t>WO061183507</t>
  </si>
  <si>
    <t>|MC70134|/FavlQc Coffeeshop/0851-9117-4029/favlqc.coffeeshop@gmail.com/HSI Bisnis Promo HUT Telkom (1:1) 300 Mbps (Rp 1.130.000) PSB Rp 150.000/ELSIA MULYANDREKA/RT/RW 011/003 Dsn. Megarih, Ds. Kedungmegarih, Kec. Kembangbahu, Kab. Lamongan, Jawa Timur 62</t>
  </si>
  <si>
    <t>WO061191148</t>
  </si>
  <si>
    <t>MTs.TARBIYATUS SHIBYAN</t>
  </si>
  <si>
    <t>ODP-SDY-FB/72 FB/D10/72.01</t>
  </si>
  <si>
    <t>WO061166709</t>
  </si>
  <si>
    <t>MD|MYDB-20260806264530|DN00001/MN01735|MTs.TARBIYATUS SHIBYAN|085606961225</t>
  </si>
  <si>
    <t xml:space="preserve">2026-08-08 10:00:00 | telp :085606961225  alt : pagi / siang 08/08/2026 hub sebelum ke lokasi  </t>
  </si>
  <si>
    <t>WO061336968</t>
  </si>
  <si>
    <t>|MN00292|MYIA-020955482503/POI/WALUYO/083106402708/syafirareal8@gmail.com</t>
  </si>
  <si>
    <t>SPBU 54.641.45 PUTIH GAMPENGREJO</t>
  </si>
  <si>
    <t>ODP-KDI-FAB/25 FAB/D01/25.01</t>
  </si>
  <si>
    <t>WO061170111</t>
  </si>
  <si>
    <t>MD|MYDB-20260807264644|DN00001/MN01011|SPBU 54.641.45 PUTIH GAMPENGREJO|08563511931</t>
  </si>
  <si>
    <t>2026-08-08 13:00:00 | Nama Pic : BP EDI No Hp Pic : 08563511931 Jam Pemasangan : 08:00 - 12.00 Tanggal Pemasangan : SABTU 08 AGUSTUS 2026 Info Tambahan : Hubungi pelanggan sebelum datang ke lokasi, terima kasih.</t>
  </si>
  <si>
    <t>ODP-ABU-FD/07 FD/D01/07.01</t>
  </si>
  <si>
    <t>WO061201018</t>
  </si>
  <si>
    <t>Follow Up Revoke Completed, New Order ID : SC1002515804</t>
  </si>
  <si>
    <t>FOMO CAFE</t>
  </si>
  <si>
    <t>ODP-WRJ-FD/21 FD/D03/21.01</t>
  </si>
  <si>
    <t>WO061239452</t>
  </si>
  <si>
    <t>|MN02822|MYIA-053189488492/POI/PUTRA SURYA ADITYA DIMAS/085733670542/fomoprambon@gmail.com</t>
  </si>
  <si>
    <t>2026-08-09 08:00:00 | Nama PIC : Ibu Lulu No Hp : 085733670542 No Alt : - Tgl Pemasangan : 09 Agustus 2026 Interval : PAGI SIANG Note : Hubungi pelanggan terlebih dahulu</t>
  </si>
  <si>
    <t>SPBU 54.663.02 TRENGGALEK</t>
  </si>
  <si>
    <t>ODP-TRE-FD/50 FD/D02/50.01</t>
  </si>
  <si>
    <t>WO061152506</t>
  </si>
  <si>
    <t>|MN02702|MYIA-001887223238/POI/TONI ARIYANTO/085335055883/toniariyanto130885@gmail.com</t>
  </si>
  <si>
    <t xml:space="preserve">2026-08-08 08:00:00 | Nama PIC : Bapak Toni  No HP : 085335055883 No Alternatif : - M Janji : 08/08/2026 Jam Pasang : Pagi NoteÃ‚Â :  Hubungi terlebih dahulu sebelum ke lokasi </t>
  </si>
  <si>
    <t>WO061186402</t>
  </si>
  <si>
    <t>2026-08-08 13:00:00|Jam pemasangan : 12.00 Info Tambahan : Hubungi pelanggan dulu sebelum ke lokasi terimakasih  |40951378|MYDITA</t>
  </si>
  <si>
    <t>Follow Up Revoke Completed, New Order ID : SC1002516512</t>
  </si>
  <si>
    <t>ODP-SIL-FAB/04</t>
  </si>
  <si>
    <t>WO061252170</t>
  </si>
  <si>
    <t>2026-08-04 13:00:00 |   M Janji : (04/08/2026)  jam Pasang : 09:00  Note : hubungi pelanggan jika ingin kelokasi</t>
  </si>
  <si>
    <t>DECLINE : Decline - Batal Order SOPHAN SOPYAN 40900827|MYDITA</t>
  </si>
  <si>
    <t>UD. HARMI SULISTYORINI (SPBU Pertamina 54.662.26)</t>
  </si>
  <si>
    <t>ODP-TUL-FN/89 FN/D04/89.01</t>
  </si>
  <si>
    <t>WO061256141</t>
  </si>
  <si>
    <t>|MN02702|MYIA-008536462857/POI/FIANA MARZANU/08578578102/spbubsgroup26@gmail.com</t>
  </si>
  <si>
    <t>2026-08-09 13:00:00 | Nama Pic : bp FIANA MARZANU No Hp Pic : 085785781025 No alt : - Jam Pemasangan : pagi  Tanggal Pemasangan : 9 Agustus 2026</t>
  </si>
  <si>
    <t>TOKO DIEGO</t>
  </si>
  <si>
    <t>ODP-KPP-FAD/92 FAD/D09/92.01</t>
  </si>
  <si>
    <t>WO061274608</t>
  </si>
  <si>
    <t>MD|MYDB-20260805264404|DN00001/MN02006|TOKO DIEGO|08567525556</t>
  </si>
  <si>
    <t xml:space="preserve">2026-08-09 13:00:00 | M Janji : 9 agustus 2026 jam Pasang : pagi siang Note : hubungi pelanggan jika ingin kelokasi </t>
  </si>
  <si>
    <t>ODP-TEG-FAG/030 FAG/D02/030.01</t>
  </si>
  <si>
    <t>WO061325791</t>
  </si>
  <si>
    <t>|MN00292|MYIA-018362209124/POI/BUDI WAHYONO/087730339348/budieaces3@gmail.com</t>
  </si>
  <si>
    <t xml:space="preserve">2026-08-10 13:00:00 | M Janji : (10/08/2026) jam Pasang : 09:00 Note : hubungi pelanggan jika ingin kelokasi </t>
  </si>
  <si>
    <t>ODP-KTW-FAK/028</t>
  </si>
  <si>
    <t>TOKO AL-AKHTAR</t>
  </si>
  <si>
    <t>ODP-OMB-FC/12 FC/D04/12.01</t>
  </si>
  <si>
    <t>WO061304469</t>
  </si>
  <si>
    <t>MD|MYDB-20260808264791|DN00001/MN02006|TOKO AL-AKHTAR|085731638550</t>
  </si>
  <si>
    <t>2026-08-10 08:00:00 | Nama PIC:  bp erik  No HP: 085731638550 Alt: Tanggal: 10/8/2026 Jam Pasang: Pagi Note: Hubungi sebelum ke lokasi, terimakasih.</t>
  </si>
  <si>
    <t>Batu Woodcraft</t>
  </si>
  <si>
    <t>ODP-BTU-FF/45 FF/D12/45.01</t>
  </si>
  <si>
    <t>WO061251622</t>
  </si>
  <si>
    <t>|MN02703|MYIA-017451870796/POI/Muchamad Urifan/081336485707/ripanikan6237@givmail.com</t>
  </si>
  <si>
    <t>RUMAH MAKAN BESTUNGIL</t>
  </si>
  <si>
    <t>ODP-SBW-FBE/32 FBE/D04/32.01</t>
  </si>
  <si>
    <t>WO061155727</t>
  </si>
  <si>
    <t>|MN01595|MYIA-008416179563/POI/NURUL WAHIDAH/081237072219/ptbestungilmitrasejahtera@gmail.com</t>
  </si>
  <si>
    <t>ODP-SLW-FY/014</t>
  </si>
  <si>
    <t>|MN00347|/Edi Supriadi/08976405111/sppgslawi@gmail.com</t>
  </si>
  <si>
    <t>HIDAYAH MART</t>
  </si>
  <si>
    <t>ODP-ABU-FE/18 FE/D02/18.01</t>
  </si>
  <si>
    <t>WO061334032</t>
  </si>
  <si>
    <t>MD|MYDB-20260809264827|DN00001/MN00806|HIDAYAH MART|087893843352</t>
  </si>
  <si>
    <t>PT GADAI MAS NUSANTARA</t>
  </si>
  <si>
    <t>ODP-BJW-FC/10 FC/D01/10.01</t>
  </si>
  <si>
    <t>WO061135015</t>
  </si>
  <si>
    <t>|MN01740|MYIA-066011168708/POI/MARSEL FERDINAN KASEH/082236338952/marsel.ferdinan@gadaimas.com</t>
  </si>
  <si>
    <t xml:space="preserve">2026-08-08 08:00:00 | Nama PIC :  No HP :  No Alternatif :  M Janji : 08/08/2026 Jam Pasang : Pagi NoteÃ‚Â :  Hubungi terlebih dahulu sebelum ke lokasi </t>
  </si>
  <si>
    <t>ODP-BTL-FBZ/067 FBZ/D04/067.01</t>
  </si>
  <si>
    <t>WO061178123</t>
  </si>
  <si>
    <t>|MN00799|MYIA-024151377122/POI/LAELATUL AFIATUN NISAK/085733668576/kantorhrdlaskarbuah@gmail.com</t>
  </si>
  <si>
    <t xml:space="preserve">2026-08-10 08:00:00 | telp :085733668576  alt : pagi / siang 10/08/2026 hub sebelum ke lokasi  </t>
  </si>
  <si>
    <t>TOKO PORTUGAL</t>
  </si>
  <si>
    <t>ODP-SGG-FAF/02 FAF/D01/02.01</t>
  </si>
  <si>
    <t>WO061304281</t>
  </si>
  <si>
    <t>MD|MYDB-20260808264780|DN00001/MN01272|TOKO PORTUGAL|085205044407</t>
  </si>
  <si>
    <t>2026-08-10 08:00:00 | Nama PIC : Bp Isnaidi No Hp : 085205044407 No Alt : - Tgl Pemasangan : 10 Agustus 2026 Interval : PAGI SIANG Note : Hubungi pelanggan terlebih dahulu</t>
  </si>
  <si>
    <t>Follow Up Revoke Completed, New Order ID : SC1002515671</t>
  </si>
  <si>
    <t>CV. SEKAR KEDHATON</t>
  </si>
  <si>
    <t>ODP-PGR-FDR/009</t>
  </si>
  <si>
    <t>WO061199620</t>
  </si>
  <si>
    <t>AMRBS/405613/FARISTA APRILLIA/R3/YOGYAKARTA/PSB HSI BISNIS 1S  200 MBPS PROMO HUT TELKOM 1:1/BETTA FARAH/085224408670/restaurantsekarkedhaton@gmail.com</t>
  </si>
  <si>
    <t>2026-08-07 15:00:00|Tanggal pemasangan : 07 AGUSTUS 2026  Jam pemasangan : pagi/siang  Info Tambahan : Hubungi pelanggan dulu sebelum ke lokasi  terima kasih|40010577|MYDITA</t>
  </si>
  <si>
    <t>KANTOR NOTARIS PPAT ACHMAD MUAS SH MH MKn</t>
  </si>
  <si>
    <t>ODP-BJN-FN/34 FN/D03/34.01</t>
  </si>
  <si>
    <t>WO061150077</t>
  </si>
  <si>
    <t>|MN02619|MYIA-012609897405/POI/ACHMAD MUAS SH MH MKn/085230414243/nip873153@gmail.com</t>
  </si>
  <si>
    <t>2026-08-09 13:00:00 | Tanggal pemasangan: 08/08/2026 Jam pemasangan : pagi / siang Info Tambahan : Hubungi pelanggan dulu sebelum ke lokasi. terima kasih</t>
  </si>
  <si>
    <t>Karaoke Number One</t>
  </si>
  <si>
    <t>ODP-BDN-FA/089 FA/D06/089.01</t>
  </si>
  <si>
    <t>WO061287750</t>
  </si>
  <si>
    <t>MD|MYDB-20260807264701|DN00001/MN00663|Karaoke Number One|082135919627</t>
  </si>
  <si>
    <t xml:space="preserve">2026-08-09 15:00:00 | M Janji : 9 agustus 2026 jam Pasang : pagi siang Note : hubungi pelanggan jika ingin kelokasi </t>
  </si>
  <si>
    <t>BERKAH SEMBAKO HERMAWAN</t>
  </si>
  <si>
    <t>ODP-BJR-FAL/008 FAL/D01/008.01</t>
  </si>
  <si>
    <t>WO061297994</t>
  </si>
  <si>
    <t>|MC80042|MYIA-096287865218/POI/Teguh Hermawan /082324780003/teguhhermawant14@gmail.com</t>
  </si>
  <si>
    <t>2026-08-11 08:00:00 | Nama PIC : Bp Teguh No Hp : 082324780003 No Alt : - Tgl Pemasangan : 11 Agustus 2026 Interval : PAGI SIANG Note : Hubungi pelanggan terlebih dahulu</t>
  </si>
  <si>
    <t>SD ISLAM AZ-ZAHRO RUANG GURU</t>
  </si>
  <si>
    <t>WO061136927</t>
  </si>
  <si>
    <t>MD|MYDB-20260805264456|DN00001/MN02100|SD ISLAM AZ-ZAHRO RUANG GURU|081240828123</t>
  </si>
  <si>
    <t>MIYAVI STORE BNA</t>
  </si>
  <si>
    <t>ODP-BJR-FU/113</t>
  </si>
  <si>
    <t>WO061323609</t>
  </si>
  <si>
    <t>|MN00649|MYIA-044608818602/POI/Miftahudin/088238656449/dianasipit62@gmail.com</t>
  </si>
  <si>
    <t>2026-08-09 13:00:00 | M Janji : (08/08/026)  jam Pasang : 09:00  Note : hubungi pelanggan jika ingin kelokasi</t>
  </si>
  <si>
    <t>PT. Artha Permai Kencana</t>
  </si>
  <si>
    <t>ODP-KBL-FWN/020</t>
  </si>
  <si>
    <t>WO061192765</t>
  </si>
  <si>
    <t>|MB00449|MYIA-068394964915/POI/bapak/081333454152/cashier@apk.co.id</t>
  </si>
  <si>
    <t>2026-08-11 10:00:00 | Nama PIC:  bp afif No HP: 081333454152 Alt: Tanggal: 11/8/2026 Jam Pasang: 10.00 Note: Hubungi sebelum ke lokasi</t>
  </si>
  <si>
    <t>UNCONTACTED : Mail Box - Memo Muhammad Fauzan Fidhianta 40961370|MYDITA</t>
  </si>
  <si>
    <t>PT. MAHA KARYA PRIMADANA</t>
  </si>
  <si>
    <t>ODP-TOP-FF/82</t>
  </si>
  <si>
    <t>WO061316121</t>
  </si>
  <si>
    <t>|MN02677|/PIC I PUTU ANGGA AGUSTIAWAN/08113867601/infoprimadana@gmail.com</t>
  </si>
  <si>
    <t>2026-08-10 13:00:00|Nama Pic : BP ANGGA No Hp Pic : 08113867601 Jam Pemasangan : 08:00 - 12.00 Tanggal Pemasangan : SENIN 10 AGUSTUS 2026 Info Tambahan : Hubungi pelanggan sebelum datang ke lokasi|40961370|MYDITA</t>
  </si>
  <si>
    <t>TOKO BU URIFAH</t>
  </si>
  <si>
    <t>ODP-SDY-FAB/55 FAB/D06/55.01</t>
  </si>
  <si>
    <t>WO061302198</t>
  </si>
  <si>
    <t>|MN02646|MYIA-084359532312/POI/urifah/087811510096/urifah365@gmail.com</t>
  </si>
  <si>
    <t>2026-08-10 08:00:00 | Nama PIC : Bp Ahmad No Hp : 087811510096 No Alt : - Tgl Pemasangan : 10 Agustus 2026 Interval : PAGI SIANG Note : Hubungi pelanggan terlebih dahulu</t>
  </si>
  <si>
    <t>BUMDES KARYA MANDIRI BALARADIN</t>
  </si>
  <si>
    <t>ODP-BLU-FW/026 FW/D02/026.01</t>
  </si>
  <si>
    <t>WO061312576</t>
  </si>
  <si>
    <t>MD|MYDB-20260808264792|DN00001/MN00377|BUMDES KARYA MANDIRI BALARADIN|0895402116088</t>
  </si>
  <si>
    <t>WO061139456</t>
  </si>
  <si>
    <t>|MC00213|MYIA-057491626290/POI/DIDIK FIRMANSYAH/089512063354/smpnduasumpiuh@gmail.com</t>
  </si>
  <si>
    <t>2026-08-10 08:00:00 | Nama Pic : BP DIDIK No Hp Pic : 089512063354 Jam Pemasangan : 08:00 - 12.00 Tanggal Pemasangan : SABTU 08 AGUSTUS 2026 Info Tambahan : Hubungi pelanggan sebelum datang ke lokasi, terima kasih.</t>
  </si>
  <si>
    <t>PKM DAWARBLANDONG RUANG UMUM</t>
  </si>
  <si>
    <t>WO061238996</t>
  </si>
  <si>
    <t>MD|MYDB-20260808264716|DN00001/MN02100|PKM DAWARBLANDONG RUANG UMUM|082331680507</t>
  </si>
  <si>
    <t>Titipan Sepeda Motor Ibu Suwarki</t>
  </si>
  <si>
    <t>ODP-KUD-FAS/031 FAS/D05/031.01</t>
  </si>
  <si>
    <t>WO061140783</t>
  </si>
  <si>
    <t>|MYIB-CUST|MYTN-077573585519/POI/Sendy Crys Syafruddin/087777299742/arthagrup123@gmail.com</t>
  </si>
  <si>
    <t xml:space="preserve">2026-08-08 08:00:00 | telp :087777299742  alt : pagi / siang 08/08/2026 hub sebelum ke lokasi </t>
  </si>
  <si>
    <t>HSI Bisnis Basic Promo HUT Telkom PSB 70% - 300 Mbps</t>
  </si>
  <si>
    <t>ASTANA PROPERTY 5</t>
  </si>
  <si>
    <t>WO061152659</t>
  </si>
  <si>
    <t>|MC80063|MYIA-079491601251/POI/WILLIAM MAHARDIKA DARLIUS/087838403677/rarautha85@gmail.com</t>
  </si>
  <si>
    <t>2026-08-08 08:00:00 | Nama PIC:  BU RARA No HP: 087838403677 Alt: Tanggal: 8/8/2026 Jam Pasang: Pagi Note: Hubungi sebelum ke lokasi, terimakasih</t>
  </si>
  <si>
    <t>HANAN FRIEDCHICKEN</t>
  </si>
  <si>
    <t>ODP-BTU-FF/27 FF/D03/27.01</t>
  </si>
  <si>
    <t>WO061315594</t>
  </si>
  <si>
    <t>|MN02703|MYIA-046086004150/POI/Kuswandi/0881026777400/kuswanditlekungbatu@gmail.com</t>
  </si>
  <si>
    <t>2026-08-10 13:00:00 | Nama PIC : Adi No HP : 082257501286 Alt :  M Janji : 09/08/2026 Jam Pasang : 08.00 - 13:00  NoteÃ‚Â :  hubungi terlebih dahulu sebelum kelokasi</t>
  </si>
  <si>
    <t>TOKO SAMI MIRAH</t>
  </si>
  <si>
    <t>ODP-KDL-FAE/031 FAE/D03/031.01</t>
  </si>
  <si>
    <t>WO061141856</t>
  </si>
  <si>
    <t>|MN01867|MYIA-041356863134/POI/SITI NUR FARIDAH/0895391307000/nurf14057@gmail.com</t>
  </si>
  <si>
    <t>warung ini ricebowl 21</t>
  </si>
  <si>
    <t>WO061237862</t>
  </si>
  <si>
    <t>SPBU Karangkandri</t>
  </si>
  <si>
    <t>ODP-GML-FL/025 FL/D04/025.01</t>
  </si>
  <si>
    <t>WO061138391</t>
  </si>
  <si>
    <t>|MN00648|MYIA-082737877580/POI/Indra/081391637110/indraprasetyob7@gmail.com</t>
  </si>
  <si>
    <t>2026-08-11 08:00:00 | Nama PIC : INDRA  No HP : 081391637110 Alt :  M Janji : 08/08/2026 Jam Pasang : 08.00 - 13:00  NoteÃ‚Â :  hubungi terlebih dahulu sebelum kelokasi</t>
  </si>
  <si>
    <t>KOST PUTRI MAMA</t>
  </si>
  <si>
    <t>ODP-KBS-FD/18 FD/D03/18.01</t>
  </si>
  <si>
    <t>WO061146297</t>
  </si>
  <si>
    <t>|MN00906|MYIA-083813970380/POI/samsul arifin/082232233066/zulfabyan@gmail.com</t>
  </si>
  <si>
    <t xml:space="preserve">2026-08-08 08:00:00 | Nama PIC : Ibu Zulfa No HP : 082232233066 No Alternatif : - M Janji : 08/08/2026 Jam Pasang : Pagi NoteÃ‚Â :  Hubungi terlebih dahulu sebelum ke lokasi </t>
  </si>
  <si>
    <t>ODP-WLR-FF/131</t>
  </si>
  <si>
    <t>WO061324658</t>
  </si>
  <si>
    <t>2026-08-10 13:00:00|Nama PIC: bp hendrik  Notel: 088985037014  Alt: -   Tanggal: 10/8/2026  Jam Pasang: Siang  Note: Hubungi pelanggan sebelum ke lokasi, terima kasih.  |40010577|MYDITA</t>
  </si>
  <si>
    <t>KOST BERKAH</t>
  </si>
  <si>
    <t>ODP-BOW-FY/35 FY/D03/35.01</t>
  </si>
  <si>
    <t>WO061302077</t>
  </si>
  <si>
    <t>|MC30027|MYIA-094968920046/POI/NUR CAHYATI/08133092711/kostberkah132@gmail.com</t>
  </si>
  <si>
    <t>2026-08-10 13:00:00 | Nama PIC : Bp Tohari No Hp : 08133092711 No Alt : - Tgl Pemasangan : 10 Agustus 2026 Interval : PAGI SIANG Note : Hubungi pelanggan terlebih dahulu</t>
  </si>
  <si>
    <t>WO061151391</t>
  </si>
  <si>
    <t>2026-08-08 08:00:00|Nama PIC:  bu era No HP: 085847477624 Alt: Tanggal: 8/8/2026 Jam Pasang: pagi Note: Hubungi sebelum ke lokasi, terimakasih|40010577|MYDITA</t>
  </si>
  <si>
    <t>SDJ</t>
  </si>
  <si>
    <t>HOTEL PAPAYA 3</t>
  </si>
  <si>
    <t>ODP-SDJ-FF/079 FF/D04/079.01</t>
  </si>
  <si>
    <t>WO061324578</t>
  </si>
  <si>
    <t>|MC00213|MYIA-007594524633/POI/FAZRI NUR AZIZ/085869416794/papayatiga3@gmail.com</t>
  </si>
  <si>
    <t>2026-08-10 13:00:00 | Nama PIC : Bp Fazri No Hp : 085869416794 No Alt : - Tgl Pemasangan : 10 Agustus 2026 Interval : PAGI SIANG Note : Hubungi pelanggan terlebih dahulu</t>
  </si>
  <si>
    <t>KPTR ARTA ROSAN TIJARI</t>
  </si>
  <si>
    <t>WO061269756</t>
  </si>
  <si>
    <t>|MN02084|/KPTR ARTA ROSAN TIJARI/WINBACK 2.0 HSI B2B (1:1) 75MBPS 415RB PSB DISC 70%/085706941233/officialkptrartarosantijari@gmail.com/EKO UTOMO /-7.6131441, 112.2464541</t>
  </si>
  <si>
    <t>2026-08-09 13:00:00|Nama PIC : Bp Eko No Hp : 085706941233 No Alt : - Tgl Pemasangan : 09 Agustus 2026 Interval : PAGI SIANG Note : Hubungi pelanggan terlebih dahulu|40951378|MYDITA</t>
  </si>
  <si>
    <t>ODP-SIL-FAA/22 FAA/D02/22.01</t>
  </si>
  <si>
    <t>WO061140312</t>
  </si>
  <si>
    <t>2026-08-08 13:00:00 | Nama Pic : BP HERMANSYAH No Hp Pic : 087890123319 Jam Pemasangan : 08:00 - 12.00 Tanggal Pemasangan : SABTU 08 AGUSTUS 2026 Info Tambahan : Hubungi pelanggan sebelum datang ke lokasi, terima kasih.</t>
  </si>
  <si>
    <t>Follow Up Revoke Completed, New Order ID : SC1002516222</t>
  </si>
  <si>
    <t>HSI Bisnis Bundling Netmonk PSB 70% - 100 Mbps</t>
  </si>
  <si>
    <t>SPBU SELOREJO 54.661.19 AGUNG CATUR UTAMA GROUP</t>
  </si>
  <si>
    <t>ODP-KBN-FB/06 FB/D02/06.01</t>
  </si>
  <si>
    <t>WO061279799</t>
  </si>
  <si>
    <t>|MN02734|MYIA-053864582884/POI/AGUNG SUYONO/081233969959/spbuselorejo@gmail.com</t>
  </si>
  <si>
    <t>ODP-BJR-FU/071 FU/D03/071.01</t>
  </si>
  <si>
    <t>WO061196132</t>
  </si>
  <si>
    <t>2026-08-09 13:00:00 | M Janji : (08/08/026) jam Pasang : 09:00 Note : hubungi pelanggan jika ingin kelokasi</t>
  </si>
  <si>
    <t>Follow Up Revoke Completed, New Order ID : SC1002516506</t>
  </si>
  <si>
    <t>PT. SYNERGY INTERCONECT TECHNOLOGY</t>
  </si>
  <si>
    <t>ODP-PWT-FAX/058 FAX/D04/058.01</t>
  </si>
  <si>
    <t>WO061275206</t>
  </si>
  <si>
    <t>|MN01513|MYIA-001862644556/POI/Bp Yogi/089691681027/synergyinterconecttechnology@gmail.com</t>
  </si>
  <si>
    <t>SPBU 54.644.01</t>
  </si>
  <si>
    <t>WO061263273</t>
  </si>
  <si>
    <t>|MN00418|MYIA-046365256536/POI/MOCH JAKUB/085259414873/spbu5.5464401@gmail.com</t>
  </si>
  <si>
    <t xml:space="preserve">2026-08-10 13:00:00 | Nama PIC: bp heri Notel: 085259414873 Alt: -  Tanggal: 10/8/2026 Jam Pasang: Siang Note: Hubungi pelanggan sebelum ke lokasi, terima kasih. </t>
  </si>
  <si>
    <t>HOMESTAY SHAKILA</t>
  </si>
  <si>
    <t>ODP-TLW-FA/30 FA/D05/30.01</t>
  </si>
  <si>
    <t>WO061310599</t>
  </si>
  <si>
    <t>|MN02367|MYIA-037807748710/POI/INDAH SULASTERI/085333206747/shakilakamula71@gmail.com</t>
  </si>
  <si>
    <t>WO061126821</t>
  </si>
  <si>
    <t>|MN01864|MYIA-059563670705/POI/NGATEMAN/087796646626/smpn4malang@yahoo.co.id</t>
  </si>
  <si>
    <t xml:space="preserve">2026-08-08 08:00:00 | telp :087796646626  alt : pagi / siang 10/08/2026 hub sebelum ke lokasi </t>
  </si>
  <si>
    <t>SD MA&amp; 39;ARIF AL-FATTAH SURABAYA</t>
  </si>
  <si>
    <t>ODP-KRP-FBN/11</t>
  </si>
  <si>
    <t>WO061197240</t>
  </si>
  <si>
    <t>|MN01993|/SD MA'ARIF AL-FATTAH SURABAYA/081232283576/sdalfattahsurabaya@gmail.com/HSI Basic Winback + Antares Eazy (1:2) 50 Mbps (Rp 395.000) PSB Rp 150.000/Aprilia awanda putri/Jl. Mastrip 35,karangpilang.Surabaya</t>
  </si>
  <si>
    <t>2026-08-08 15:00:00|Jam pemasangan : 12.00 Info Tambahan : Hubungi pelanggan dulu sebelum ke lokasi terimakasih |40951378|MYDITA</t>
  </si>
  <si>
    <t>- 11_11446;Biaya PSB HSI EBIS Tunai di Depan ~ 11[150000]  - E23015;E23015 ~ ES23 - Perangkat ONT[0]  - E23015~null~44292;E23015||11||Abodemen 0[0]  - E23015~null~E23015_SWONT;SWONT ~ Biaya Sewa ONT ~ E23015[30000]  - E24058;E24058 ~ ES24 - Paket HSI Bisn</t>
  </si>
  <si>
    <t>WO061322624</t>
  </si>
  <si>
    <t>MD|MYDB-20260806264538|DN00001/MN01285|LARVA COFFE|085606172718</t>
  </si>
  <si>
    <t>2026-08-12 10:00:00 | LARVA COFFE 085606172718</t>
  </si>
  <si>
    <t>KOST KHOTIDJAH</t>
  </si>
  <si>
    <t>ODP-SLI-FJ/007 FJ/D03/007.01</t>
  </si>
  <si>
    <t>WO061297697</t>
  </si>
  <si>
    <t>|MN00238|MYIA-030704359141/POI/HASTADI WALUYO/085707687860/wandononirmanudatin@gmail.com</t>
  </si>
  <si>
    <t>WO061329190</t>
  </si>
  <si>
    <t>|MYIB-CUST|MYTN-008529240462/POI/Robiansyah Abi Maulana/081235092660/robi.maulana453@gmail.com</t>
  </si>
  <si>
    <t>2026-08-10 13:00:00 | Nama PIC : Bp Robi No Hp : 081235092660 No Alt : - Tgl Pemasangan : 10 Agustus 2026 Interval : PAGI SIANG Note : Hubungi pelanggan terlebih dahulu</t>
  </si>
  <si>
    <t>BATIK KAHURIPAN</t>
  </si>
  <si>
    <t>ODP-BTG-FAB/098 FAB/D05/098.01</t>
  </si>
  <si>
    <t>WO061304110</t>
  </si>
  <si>
    <t>|MN01913|MYIA-086578587841/POI/ERWIN SANDY NUGROHO/085600001909/azizah7174@gmail.com</t>
  </si>
  <si>
    <t>2026-08-10 13:00:00 | Tanggal pemasangan: 10/08/2026 Jam pemasangan : 13.00 Info Tambahan : Hubungi pelanggan dulu sebelum ke lokasi. terima kasih</t>
  </si>
  <si>
    <t>Waroeng Mebel</t>
  </si>
  <si>
    <t>ODP-JPR-FK/163 FK/D08/163.01</t>
  </si>
  <si>
    <t>WO061233625</t>
  </si>
  <si>
    <t>MD|MYDB-20260807264613|EC60002/MC60029|Waroeng Mebel|085643092750</t>
  </si>
  <si>
    <t>2026-08-09 08:00:00 | Nama PIC : Bp Zian No Hp : 085643092750 No Alt : - Tgl Pemasangan : 09 Agustus 2026 Interval : PAGI SIANG Note : Hubungi pelanggan terlebih dahulu</t>
  </si>
  <si>
    <t>Follow Up Revoke Completed, New Order ID : SC1002514504</t>
  </si>
  <si>
    <t>WO061173594</t>
  </si>
  <si>
    <t>2026-08-10 08:00:00|Nama Pic : BP GALANG No Hp Pic : 083845928863 Jam Pemasangan : 08:00 - 12.00 Tanggal Pemasangan : SABTU 08 AGUSTUS 2026 Info Tambahan : Hubungi pelanggan sebelum datang ke lokasi, terima kasih.|40961370|MYDITA</t>
  </si>
  <si>
    <t>SPBU 54.693.04</t>
  </si>
  <si>
    <t>ODP-WRP-FC/18 FC/D01/18.01</t>
  </si>
  <si>
    <t>WO061257884</t>
  </si>
  <si>
    <t>MD|MYDB-20260807264692|DB10005/MB10071|SPBU 54.693.04|081803008030</t>
  </si>
  <si>
    <t>WO061241331</t>
  </si>
  <si>
    <t>|MN02812|MYIA-063944870176/POI/PUTRA SURYA ADTYA DIMAS/082134306950/adittyadiimas@gmail.com</t>
  </si>
  <si>
    <t xml:space="preserve">2026-08-09 08:00:00 | Nama PIC: BP PUTRA Notel: 082134306950 Alt: -  Tanggal: 9/8/2026 Jam Pasang: Pagi  Note: Hubungi pelanggan sebelum ke lokasi, terima kasih. </t>
  </si>
  <si>
    <t>ODP-SIL-FAA/46</t>
  </si>
  <si>
    <t>WO061163122</t>
  </si>
  <si>
    <t>2026-08-04 08:00:00 | M Janji : (03/08/2026)  jam Pasang : 09:00  Note : hubungi pelanggan jika ingin kelokasi</t>
  </si>
  <si>
    <t>ONLINESHOP ADIM</t>
  </si>
  <si>
    <t>ODP-TTL-FL/072 FL/D02/072.01</t>
  </si>
  <si>
    <t>WO061304103</t>
  </si>
  <si>
    <t>MD|MYDB-20260808264793|SC20016/MC20202|ONLINESHOP ADIM|08981271816</t>
  </si>
  <si>
    <t>2026-08-10 08:00:00 | Nama PIC:  bp adim  No HP: 08981271816 Alt: Tanggal: 10/8/2026 Jam Pasang: Pagi Note: Hubungi sebelum ke lokasi, terimakasih.</t>
  </si>
  <si>
    <t>SPBU 54.641.32 CV SUMBER MAKMUR BERSAMA</t>
  </si>
  <si>
    <t>ODP-SBI-FC/10 FC/D02/10.01</t>
  </si>
  <si>
    <t>WO061201803</t>
  </si>
  <si>
    <t>MD|MYDB-20260806264580|DC20010/MC20002|SPBU 54.641.32 CV SUMBER MAKMUR BERSAMA|085259554964</t>
  </si>
  <si>
    <t>TOKO WISNU</t>
  </si>
  <si>
    <t>ODP-SWE-FAH/03</t>
  </si>
  <si>
    <t>WO061271962</t>
  </si>
  <si>
    <t>MD|MYDB-20260807264654|SC00001/MC00069|TOKO WISNU|085955055717</t>
  </si>
  <si>
    <t>2026-08-09 13:00:00 | Nama PIC : Bp Wisnu No Hp : 085955055717 No Alt : - Tgl Pemasangan : 09 Agustus 2026 Interval : PAGI  Note : Hubungi pelanggan terlebih dahulu</t>
  </si>
  <si>
    <t>Spbu 54.651.36</t>
  </si>
  <si>
    <t>ODP-TUR-FS/14 FS/D02/14.01</t>
  </si>
  <si>
    <t>WO061331875</t>
  </si>
  <si>
    <t>|MN02540|MYIA-060344004279/POI/Muhamad Ardiani/081333219720/muhammadardiani98@gmail.com</t>
  </si>
  <si>
    <t xml:space="preserve">2026-08-10 13:00:00 | Tanggal pemasangan: 10/08/2026 Jam pemasangan : 08.00 - 12.00 Info Tambahan : Hubungi pelanggan dulu sebelum ke lokasi. terima kasih  </t>
  </si>
  <si>
    <t>SPBU SIDOMULYO</t>
  </si>
  <si>
    <t>ODP-CRB-FK/32 FK/D07/32.01</t>
  </si>
  <si>
    <t>WO061275349</t>
  </si>
  <si>
    <t>|MC20208|MYIA-047366687312/POI/Muhammad rizal muhaimin/085745335317/muh13092002@gmail.com</t>
  </si>
  <si>
    <t>CV IKSAN MANDIRI</t>
  </si>
  <si>
    <t>ODP-RKT-FKE/12 FKE/D02/12.01</t>
  </si>
  <si>
    <t>WO061278011</t>
  </si>
  <si>
    <t>MD|MYDB-20260808264748|DN00001/MN00443|CV IKSAN MANDIRI|087747620077</t>
  </si>
  <si>
    <t>TOKO AYU</t>
  </si>
  <si>
    <t>ODP-WSO-F01/02 GCL/F01/02.01</t>
  </si>
  <si>
    <t>WO061158798</t>
  </si>
  <si>
    <t>MD|MYDB-20260806264567|DC30008/MC30044|TOKO AYU|081230650815</t>
  </si>
  <si>
    <t>ODP-JBR-FY/22</t>
  </si>
  <si>
    <t>|MN00087|/CP PAK KADEK KERTANA/081959428867/kadektana994@gmail.com</t>
  </si>
  <si>
    <t>ODP-TEG-FCL/074</t>
  </si>
  <si>
    <t>WO061244977</t>
  </si>
  <si>
    <t xml:space="preserve">2026-08-07 08:00:00 | M Janji : (07/08/026)  jam Pasang : 09:00  Note : hubungi pelanggan jika ingin kelokasi  </t>
  </si>
  <si>
    <t>Follow Up Revoke Completed, New Order ID : SC1002515373</t>
  </si>
  <si>
    <t>warkop imron</t>
  </si>
  <si>
    <t>ODP-TUN-FX/18 FX/D03/18.01</t>
  </si>
  <si>
    <t>WO061337646</t>
  </si>
  <si>
    <t>MD|MYDB-20260809264824|DN00001/MN01993|warkop imron|081999946906</t>
  </si>
  <si>
    <t>2026-08-10 15:00:00 | Nama Pic : BP IMRON No Hp Pic : 081999946906 Jam Pemasangan : 08:00 - 12.00 Tanggal Pemasangan : SENIN 10 AGUSTUS 2026 Info Tambahan : Hubungi pelanggan sebelum datang ke lokasi</t>
  </si>
  <si>
    <t>PT. MANMARINE ETERNIA SAMUDRA</t>
  </si>
  <si>
    <t>ODP-KDE-FAH/11 FAH/D01/11.01</t>
  </si>
  <si>
    <t>WO061289459</t>
  </si>
  <si>
    <t>|MC20232|MYIA-006391736128/POI/Binar Beningati/081239212998/manmarineeterniasamudra@gmail.com</t>
  </si>
  <si>
    <t>2026-08-11 15:00:00 | Nama : BU BINAR BENINGATI No Hp : 081239212998 No Alt :  Tgl Pemasangan : 10 Agustus 2026 Interval : SIANG Note : Hubungi pelanggan terlebih dahulu</t>
  </si>
  <si>
    <t>HSI Bisnis Basic Bundling Phone Promo 2026 PSB 70% - Free 800 Menit Promo - 100 Mbps</t>
  </si>
  <si>
    <t>PUSAT OLEH -OLEH MEKAR JAYA</t>
  </si>
  <si>
    <t>ODP-MJS-FC/01</t>
  </si>
  <si>
    <t xml:space="preserve">|MC30111|/ATIKA NURDIANA FITRI SH/8159112284/sarifitriatika318@gmail.com  </t>
  </si>
  <si>
    <t>SUN KOMODO HOME STAY</t>
  </si>
  <si>
    <t>ODP-LBO-FD/119 FD/D10/119.01</t>
  </si>
  <si>
    <t>WO061204647</t>
  </si>
  <si>
    <t>MD|MYDB-20260807264656|SC00001/MC00103|SUN KOMODO HOME STAY|082136815020</t>
  </si>
  <si>
    <t>HSI Bisnis Bundling Netmonk PSB 70% - 75 Mbps</t>
  </si>
  <si>
    <t>ROCKET CHICKEN GRABAG NEW</t>
  </si>
  <si>
    <t>WO061201704</t>
  </si>
  <si>
    <t>|MN02255|MYIA-098297979091/POI/WILDAN ERSYADI ULA/0895392430133/dhearozzi@gmail.com</t>
  </si>
  <si>
    <t>2026-08-12 15:00:00 | M Janji : (08/08/026) jam Pasang : 09:00 Note : hubungi pelanggan jika ingin kelokasi</t>
  </si>
  <si>
    <t>ODP-JSO-FE/055</t>
  </si>
  <si>
    <t>WO061326052</t>
  </si>
  <si>
    <t>2026-08-08 15:00:00 | Tanggal pemasangan: 09/08/2026  Jam pemasangan : siang  Info Tambahan : Hubungi pelanggan dulu sebelum ke lokasi  terima kasih.</t>
  </si>
  <si>
    <t>SPBU 44 561 05 CANGUK</t>
  </si>
  <si>
    <t>ODP-MGE-FBP/025 FBP/D02/025.01</t>
  </si>
  <si>
    <t>WO061150704</t>
  </si>
  <si>
    <t>|MN02395|MYIA-094672362668/POI/STEVANI KURNIAWAN/087839284584/spbu_sajogja4456105@yahoo.co.id</t>
  </si>
  <si>
    <t xml:space="preserve">2026-08-14 13:00:00 | Jam pemasangan : 12.00 Info Tambahan : Hubungi pelanggan dulu sebelum ke lokasi terimakasih </t>
  </si>
  <si>
    <t>WO061167735</t>
  </si>
  <si>
    <t>|MN02756|MYIA-010832390094/POI/Olivia Noor Prita sari/085728035407/smkn1jepon@yahoo.com</t>
  </si>
  <si>
    <t>2026-08-11 08:00:00 | Nama PIC : ibu olivia No HP : 085728035407 Alt :  M Janji : (selasa/11/AGUSTUS/2026) jam Pasang : 09:00 Note : hubungi pelanggan jika ingin kelokasi</t>
  </si>
  <si>
    <t>Follow Up Revoke Completed, New Order ID : SC1002515987</t>
  </si>
  <si>
    <t>SPBU 54.633.08</t>
  </si>
  <si>
    <t>ODP-MSP-FD/51 FD/D04/51.01</t>
  </si>
  <si>
    <t>WO061255119</t>
  </si>
  <si>
    <t>|MN02429|MYIA-015541949861/POI/ARIS WIDIYANTO/081335618198/spbu.dewisri.5463308@gmail.com</t>
  </si>
  <si>
    <t>2026-08-09 13:00:00 | Nama Pic : BP ARIS No Hp Pic : 081335618198 Jam Pemasangan : 08:00 - 12.00 Tanggal Pemasangan : MINGGU 09 AGUSTUS 2026 Info Tambahan : Hubungi pelanggan sebelum datang ke lokasi, terima kasih.</t>
  </si>
  <si>
    <t>WO061152318</t>
  </si>
  <si>
    <t>2026-08-08 15:00:00|Nama PIC : BAPAK KETUT No HP : 082340669469 Alt :  M Janji : (SABTU/8/AGUSTUS/2026) jam Pasang : 09:00 Note : hubungi pelanggan jika ingin kelokasi|40951378|MYDITA</t>
  </si>
  <si>
    <t>Toko Canai Tok Awi</t>
  </si>
  <si>
    <t>ODP-BWN-FAA/56</t>
  </si>
  <si>
    <t>WO061148316</t>
  </si>
  <si>
    <t>|MC70134|/Toko Canai Tok Awi/081338866836/Burikkiung009@gmail.com/HSI Basic + Netmonk Promo 2026 50 Mbps (Rp 376.100) PSB 150.000/Imam Sibaweh/Dsn. Duku, Desa Sungairujing, Kec. Sangkapura, RT 003/ RW 004</t>
  </si>
  <si>
    <t>2026-07-29 08:00:00|Nama : BP IMAM SIBAWEH  No Hp : 081338866836  No Alt :   Tgl Pemasangan : 29 Juli 2026  Interval : PAGI   Note : Hubungi pelanggan terlebih dahulu|MU1218|MYDITA</t>
  </si>
  <si>
    <t>SPBU KALIMANAH</t>
  </si>
  <si>
    <t>ODP-PBG-FX/032</t>
  </si>
  <si>
    <t>WO061302574</t>
  </si>
  <si>
    <t>|MN02834|MYIA-004699633598/POI/SIGIT SUTRIYANTO/0895384086298/kalimanahspbu@yahoo.co.id</t>
  </si>
  <si>
    <t>2026-08-15 15:00:00 | Tanggal pemasangan: 10/08/2026 Jam pemasangan : 08.00 - 12.00 Info Tambahan : Hubungi pelanggan dulu sebelum ke lokasi. terima kasih</t>
  </si>
  <si>
    <t>PT ROYAL TATA VISINDO</t>
  </si>
  <si>
    <t>ODP-MYR-FWQ/17 FWQ/D01/17.01</t>
  </si>
  <si>
    <t>WO061311253</t>
  </si>
  <si>
    <t>MD|MYDB-20260807264677|DN00001/MN02094|PT ROYAL TATA VISINDO|081132018899</t>
  </si>
  <si>
    <t>2026-08-12 15:00:00 | Nama PIC:  bu novia No HP: 085738296680 Alt: Tanggal: 12/8/2026 Jam Pasang: Sore Note: Hubungi sebelum ke lokasi, terimakasih.</t>
  </si>
  <si>
    <t>WO061279507</t>
  </si>
  <si>
    <t>|MN00347|MYIA-073282605550/POI/IIS SUMARNI/082135851212/iissumarni131@gmail.com</t>
  </si>
  <si>
    <t>2026-08-10 13:00:00 | Nama Pic : bu IIS  No Hp Pic : 082135851212 No alt : - Jam Pemasangan : pagi  Tanggal Pemasangan : 10 Agustus 2026</t>
  </si>
  <si>
    <t>SPBU 54.693.05</t>
  </si>
  <si>
    <t>ODP-PME-FBQ/16</t>
  </si>
  <si>
    <t>WO061308423</t>
  </si>
  <si>
    <t>|MN00213|/SPBU 54.693.05/RAHMAN SALEH/085231485303/spbu69305@yahoo.co.id/HSI Bisnis Promo HUT Telkom (1:1) 75 Mbps (Rp 415.000) PSB Rp 150.000/</t>
  </si>
  <si>
    <t>2026-08-02 13:00:00|M Janji : (01/08/2026)  jam Pasang : 09:00  Note : hubungi pelanggan jika ingin kelokasi|PU5218|MYDITA</t>
  </si>
  <si>
    <t>SPBU 44.513.07 KEBONADEM KENDAL</t>
  </si>
  <si>
    <t>ODP-KDL-FM/109</t>
  </si>
  <si>
    <t>WO061290500</t>
  </si>
  <si>
    <t>|MN02184|MYIA-039404546862/POI/AHMAD MUHSIN /081216434754/spbu4451307@gmail.com</t>
  </si>
  <si>
    <t>ODP-SMT-FY/020</t>
  </si>
  <si>
    <t>Spbu 54.65160</t>
  </si>
  <si>
    <t>ODP-KLJ-FCD/102 FCD/D10/102.01</t>
  </si>
  <si>
    <t>WO061317177</t>
  </si>
  <si>
    <t>|MN02540|MYIA-012154851776/POI/ACHMAD ZAKI WUDDANA ROHMAN/085607020709/sandycrabs87@gmail.com</t>
  </si>
  <si>
    <t>2026-08-10 13:00:00 | Tgl Pemasangan : 09 Agustus 2026 Interval : PAGI SIANG Note : Hubungi pelanggan terlebih dahulu</t>
  </si>
  <si>
    <t>SMP DARUL ULUM MUNCAR</t>
  </si>
  <si>
    <t>ODP-MCR-FC/01</t>
  </si>
  <si>
    <t>WO061248879</t>
  </si>
  <si>
    <t>|MC30051|/NINDA SINTIA WULANDARI/85336258440/smpdu.muncar@gmail.com</t>
  </si>
  <si>
    <t>SPBU 54.651.22</t>
  </si>
  <si>
    <t>ODP-MLG-FFH/126 FFH/D07/126.01</t>
  </si>
  <si>
    <t>WO061263059</t>
  </si>
  <si>
    <t>|MN02540|MYIA-080645730020/POI/RATNA SARI DEWI /089515692615/namputra.abadian@gmail.com</t>
  </si>
  <si>
    <t>BDY</t>
  </si>
  <si>
    <t>WISMA KOST FIKAL</t>
  </si>
  <si>
    <t>ODP-BDY-FK/004 FK/D01/004.01</t>
  </si>
  <si>
    <t>WO061182918</t>
  </si>
  <si>
    <t>|MN01913|MYIA-049925814598/POI/APRIATIN BUDI ASIH/085742145474/titis181921@gmail.com</t>
  </si>
  <si>
    <t xml:space="preserve">2026-08-08 13:00:00 | Tanggal pemasangan: 08/08/2026 Jam pemasangan : pagi / siang Info Tambahan : Hubungi pelanggan dulu sebelum ke lokasi. terima kasih </t>
  </si>
  <si>
    <t>mocca mart</t>
  </si>
  <si>
    <t>ODP-SWJ-FK/16 FK/D03/16.01</t>
  </si>
  <si>
    <t>WO061322152</t>
  </si>
  <si>
    <t>MD|MYDB-20260809264817|DN00001/MN01844|mocca mart|087796640526</t>
  </si>
  <si>
    <t>2026-08-10 13:00:00 | Tanggal pemasangan: 10/08/2026 Jam pemasangan : pagi / siang Info Tambahan : Hubungi pelanggan dulu sebelum ke lokasi. terima kasih</t>
  </si>
  <si>
    <t>SPBU 54.661.03 BLITAR</t>
  </si>
  <si>
    <t>ODP-BLR-FX/10 FX/D01/10.01</t>
  </si>
  <si>
    <t>WO061280862</t>
  </si>
  <si>
    <t>|MN00418|MYIA-017586883113/POI/YUDA ROCHMANSYAH/085161151181/spbupakunden@gmail.com</t>
  </si>
  <si>
    <t>KANTOR BAPAS TEGAL</t>
  </si>
  <si>
    <t>ODP-ADW-FA/008</t>
  </si>
  <si>
    <t>| MN00347 | 085860762926 | posbapastegal@gmail.com</t>
  </si>
  <si>
    <t>KANTIN HMC 04</t>
  </si>
  <si>
    <t>ODP-JHR-FCV/077 FCV/D06/077.01</t>
  </si>
  <si>
    <t>WO061181571</t>
  </si>
  <si>
    <t>MD|MYDB-20260807264634|DN00001/MN00966|KANTIN HMC 04|081266943620</t>
  </si>
  <si>
    <t xml:space="preserve">2026-08-08 13:00:00 | M Janji : 8 agustus 2026 jam Pasang : siang Note : hubungi pelanggan jika ingin kelokasi </t>
  </si>
  <si>
    <t>PT JINZAI SUPPORT</t>
  </si>
  <si>
    <t>ODP-BLU-FC/117 FC/D02/117.01</t>
  </si>
  <si>
    <t>WO061267651</t>
  </si>
  <si>
    <t>MD|MYDB-20260803264260|DN00001/MN00347|PT JINZAI SUPPORT|085792368222</t>
  </si>
  <si>
    <t>2026-08-09 13:00:00 | Nama Pic : IBU EKA No Hp Pic : 085792368222 Jam Pemasangan : 08:00 - 12.00 Tanggal Pemasangan : MINGGU 09 AGUSTUS 2026 Info Tambahan : Hubungi pelanggan sebelum datang ke lokasi, terima kasih.</t>
  </si>
  <si>
    <t>BENGKEL WAHYU</t>
  </si>
  <si>
    <t>ODP-GDN-FC/19 FC/D02/19.01</t>
  </si>
  <si>
    <t>WO061174608</t>
  </si>
  <si>
    <t>|MN02822|MYIA-062005891778/POI/M WAHYUDA PRATAMA/082143164810/ysg69970@gmail.com</t>
  </si>
  <si>
    <t>WO061176129</t>
  </si>
  <si>
    <t>|MN01740|MYIA-088289623326/POI/Dr.ARLEY SADRA TELUSSA/081216010785/saver_edybria@yahoo.co.id</t>
  </si>
  <si>
    <t>PT Laxo Global Akses margo H24</t>
  </si>
  <si>
    <t>ODP-TDS-FDN/76 FDN/D06/76.01</t>
  </si>
  <si>
    <t>WO061311718</t>
  </si>
  <si>
    <t>MD|MYDB-20260809264807|DN00001/MN02280|PT Laxo Global Akses margo H24|082245003307</t>
  </si>
  <si>
    <t>2026-08-10 13:00:00 | Nama PIC:  bp andi  No HP: 082245003307 Alt: Tanggal: 10/8/2026 Jam Pasang: Siang Note: Hubungi sebelum ke lokasi, terimakasih.</t>
  </si>
  <si>
    <t>ODP-PWT-FBE/141</t>
  </si>
  <si>
    <t>WO061151117</t>
  </si>
  <si>
    <t xml:space="preserve">2026-08-05 08:00:00 | Nama PIC: BP JULIO  Notel: 081291522934  Alt: -   Tanggal: 5/8/2026  Jam Pasang: Pagi  Note: Hubungi sebelum ke lokasi, terimakasih.  </t>
  </si>
  <si>
    <t>IHLD - UNSC PT2</t>
  </si>
  <si>
    <t>ODP-BNO-FG/32</t>
  </si>
  <si>
    <t>WO061323773</t>
  </si>
  <si>
    <t>2026-08-08 13:00:00|Nama : PT. MITRA BALI SUKSES  Cp : 08995847815  2026-08-08 13:00  Sebelum kelokasi hub terlebih dahulu |40931150|MYDITA</t>
  </si>
  <si>
    <t>BERKAH SEMBAKO MULYADI</t>
  </si>
  <si>
    <t>ODP-BJR-FAC/053 FAC/D04/053.01</t>
  </si>
  <si>
    <t>WO061149643</t>
  </si>
  <si>
    <t>|MN00909|MYIA-009476230769/POI/mulyadi/085643064718/registrasipenda.ftaraninter.net1@gmail.com</t>
  </si>
  <si>
    <t>2026-08-09 15:00:00 | Nama Pic : BP MULYADI No Hp Pic : 085643064718 Jam Pemasangan : 08:00 - 12.00 Tanggal Pemasangan : SABTU 08 AGUSTUS 2026 Info Tambahan : Hubungi pelanggan sebelum datang ke lokasi, terima kasih.</t>
  </si>
  <si>
    <t>OMNI SPACE</t>
  </si>
  <si>
    <t>ODP-SWI-FE/85</t>
  </si>
  <si>
    <t>WO061439995</t>
  </si>
  <si>
    <t>|MN02365|/PIC I WAYAN GDE EKA PRATAMA/081905575737-08135906565/omnispaceoffice@gmail.com</t>
  </si>
  <si>
    <t>2026-08-11 15:00:00|Nama PIC:  bp i wayan gde eka No HP: 081905575737 Alt: Tanggal: 11/8/2026 Jam Pasang: Sore Note: Hubungi sebelum ke lokasi, terimakasih.|40010577|MYDITA</t>
  </si>
  <si>
    <t>SPBU 4459312</t>
  </si>
  <si>
    <t>ODP-KUD-FV/042</t>
  </si>
  <si>
    <t>WO061428215</t>
  </si>
  <si>
    <t>AMRBS;406740/MUHIBBUDDIN AL MARUF/TREG3/KUDUS/AM/085848866488/DESIE IRMA KUSUMA/spbu4459312@gmail.com /Permintaan PSB HSI WB1 BISNIS 1S INET 100MBPS/SPBU 4459312</t>
  </si>
  <si>
    <t>2026-08-11 13:00:00|telp : 085848866488  alt :  M Janji : (11/08/2026) jam Pasang :pagi / siang  Note : hubungi pelanggan jika ingin kelokasi|40000802|MYDITA</t>
  </si>
  <si>
    <t>ODP-TUL-FS/06</t>
  </si>
  <si>
    <t>WO061377543</t>
  </si>
  <si>
    <t>2026-08-09 13:00:00 | Nama Pic : bp YUDA   No Hp Pic : 085161151181  No alt : -  Jam Pemasangan : pagi   Tanggal Pemasangan : 9 Agustus 2026</t>
  </si>
  <si>
    <t>Follow Up Revoke Completed, New Order ID : SC1002518667</t>
  </si>
  <si>
    <t>Sobat Cuan Abadi</t>
  </si>
  <si>
    <t>ODP-JHR-FBD/020 FBD/D02/020.01</t>
  </si>
  <si>
    <t>WO061392000</t>
  </si>
  <si>
    <t>MD|MYDB-20260810264862|DN00001/MN00299|Sobat Cuan Abadi|08992662022</t>
  </si>
  <si>
    <t>2026-08-11 13:00:00 | Nama : BU LIA (OWNER) No Hp : 08992662022 No Alt :  Tgl Pemasangan : 11 Agustus 2026 Interval : PAGI  Note : Hubungi pelanggan terlebih dahulu</t>
  </si>
  <si>
    <t>SD NEGERI 3 BURUAN</t>
  </si>
  <si>
    <t>ODP-GIN-FAN/21</t>
  </si>
  <si>
    <t>WO061444908</t>
  </si>
  <si>
    <t>|MN02658|/PIC LUH PT OKA MAHAYANI/081339731300/sdburuan3@gmail.com</t>
  </si>
  <si>
    <t>2026-08-11 15:00:00|Tanggal pemasangan : 11 AGUSTUS 2026 Jam pemasangan : pagi/siang Info Tambahan : Hubungi pelanggan dulu sebelum ke lokasi terima kasih|40010577|MYDITA</t>
  </si>
  <si>
    <t>Follow Up Revoke Completed, New Order ID : SC1002517689</t>
  </si>
  <si>
    <t>Follow Up Revoke Completed, New Order ID : SC1002517822</t>
  </si>
  <si>
    <t>ODP-BBT-FE/023</t>
  </si>
  <si>
    <t>WO061392468</t>
  </si>
  <si>
    <t>2026-08-09 15:00:00 | Nama PIC : Bp Iqbal  No Hp : 0895380071743  No Alt : -  Tgl Pemasangan : 09 Agustus 2026  Interval : PAGI SIANG  Note : Hubungi pelanggan terlebih dahulu</t>
  </si>
  <si>
    <t>ODP-KLJ-FH/05</t>
  </si>
  <si>
    <t>WO061378593</t>
  </si>
  <si>
    <t xml:space="preserve">2026-08-08 08:00:00 | telp :087796646626   alt : pagi / siang 10/08/2026  hub sebelum ke lokasi </t>
  </si>
  <si>
    <t>WARUNG KOPI SEMAR MESEM</t>
  </si>
  <si>
    <t>ODP-CAT-FC/29 FC/D05/29.01</t>
  </si>
  <si>
    <t>WO061358376</t>
  </si>
  <si>
    <t>MD|MYDB-20260810264844|DC20015/MC20183|WARUNG KOPI SEMAR MESEM|085842094066</t>
  </si>
  <si>
    <t>2026-08-11 15:00:00 | Tanggal pemasangan :11/08/2026 Jam pemasangan : pagi Info Tambahan : Hubungi pelanggan dulu sebelum ke lokasi terima kasih.</t>
  </si>
  <si>
    <t>Follow Up Revoke Completed, New Order ID : SC1002517068</t>
  </si>
  <si>
    <t>KOMANG KOMPYANG VILLA</t>
  </si>
  <si>
    <t>ODP-SWI-FP/49</t>
  </si>
  <si>
    <t>WO061376239</t>
  </si>
  <si>
    <t>|MN02642|/PIC BAPAK KOMANG KOMPYANG/085339614638/komangkompyang@yahoo.co.id</t>
  </si>
  <si>
    <t>2026-08-11 08:00:00|Nama PIC : bapak komang No HP : 085339614638 Alt :  M Janji : (SELASA/11/AGUSTUS/2026) jam Pasang : 09:00 Note : hubungi pelanggan jika ingin kelokasi|40961371|MYDITA</t>
  </si>
  <si>
    <t>Error invoking service 'EAI Siebel Adapter', method 'Upsert' at step 'Upsert CA BA SA'.(SBL-BPR-00162) -- Method 'WriteRecord</t>
  </si>
  <si>
    <t>WO061417644</t>
  </si>
  <si>
    <t>2026-08-08 08:00:00|Nama PIC:  bu era  No HP: 085847477624  Alt:  Tanggal: 8/8/2026  Jam Pasang: pagi  Note: Hubungi sebelum ke lokasi, terimakasih|40010577|MYDITA</t>
  </si>
  <si>
    <t>SPBU 54.631.23</t>
  </si>
  <si>
    <t>WO061361480</t>
  </si>
  <si>
    <t>|MN00285|MYIA-047275191972/POI/LUKMAN ISMAIL/081359305557/loekmanismail@gmail.com</t>
  </si>
  <si>
    <t>2026-08-11 15:00:00 | Tanggal pemasangan :11/08/2026 Jam pemasangan : 15.00 Info Tambahan : Hubungi pelanggan dulu sebelum ke lokasi terima kasih.</t>
  </si>
  <si>
    <t>LEVIUS CLUB</t>
  </si>
  <si>
    <t>ODP-ALA-FAC/53 FAC/D04/53.01</t>
  </si>
  <si>
    <t>WO061442495</t>
  </si>
  <si>
    <t>|MN02367|MYIA-030800009794/POI/BAHTIARIADI/082340845961/leviusclub@gmail.com</t>
  </si>
  <si>
    <t xml:space="preserve">2026-08-11 15:00:00 | Jam pemasangan : 12.00 Info Tambahan : Hubungi pelanggan dulu sebelum ke lokasi terimakasih </t>
  </si>
  <si>
    <t>ODP-KLP-FQ/025</t>
  </si>
  <si>
    <t>SPBU 54.644.11</t>
  </si>
  <si>
    <t>ODP-NJK-FAE/10 FAE/D01/10.01</t>
  </si>
  <si>
    <t>WO061368426</t>
  </si>
  <si>
    <t>|MN00418|MYIA-019304988784/POI/H. IMAM BASUKI, IR. M. ENG, MM/085330371188/spbu5464411sukomoro@gmail.com</t>
  </si>
  <si>
    <t>2026-08-11 08:00:00 | Nama PIC : Sukidi No HP : 081330313300 Alt : 085330371188 M Janji : 11/08/2026 Jam Pasang : 08.00 - 13:00  NoteÃ‚Â :  hubungi terlebih dahulu sebelum kelokasi</t>
  </si>
  <si>
    <t>ODP-SGR-FDS/31</t>
  </si>
  <si>
    <t>WO061385475</t>
  </si>
  <si>
    <t xml:space="preserve">2026-08-07 15:00:00 | Nama PIC : Bapak Ketut Sugiarta  No HP : 085238068995  No Alternatif : 081338326051  M Janji : 07/08/2026  Jam Pasang : Pagi  NoteÃ‚Â :  Hubungi terlebih dahulu sebelum ke lokasi </t>
  </si>
  <si>
    <t>ODP-CAT-FJ/09</t>
  </si>
  <si>
    <t>WO061382338</t>
  </si>
  <si>
    <t>2026-08-09 13:00:00 | Nama PIC : Bp Yuda  No Hp : 0851611511818  No Alt : -  Tgl Pemasangan : 09 Agustus 2026  Interval : PAGI SIANG  Note : Hubungi pelanggan terlebih dahulu</t>
  </si>
  <si>
    <t>ODP-MLK-FAD/04</t>
  </si>
  <si>
    <t>WO061442860</t>
  </si>
  <si>
    <t xml:space="preserve">2026-08-09 13:00:00 | M Janji : 9 agustus 2026  jam Pasang : siang  Note : hubungi pelanggan jika ingin kelokasi  </t>
  </si>
  <si>
    <t>ODP-TET-FAF/17</t>
  </si>
  <si>
    <t>WO061390853</t>
  </si>
  <si>
    <t>2026-08-07 08:00:00 | Nama PIC : BAPAK FATURAHMAN  No HP :  082339162590  Alt :   M Janji : (JUMAT/7/AGUSTUS/2026)  jam Pasang : 09:00  Note : hubungi pelanggan jika ingin kelokasi</t>
  </si>
  <si>
    <t>Follow Up Revoke Completed, New Order ID : SC1002518018</t>
  </si>
  <si>
    <t>Follow Up Revoke Completed, New Order ID : SC1002517354</t>
  </si>
  <si>
    <t>SPBU 54.633.09</t>
  </si>
  <si>
    <t>ODP-GGR-FC/55 FC/D08/55.01</t>
  </si>
  <si>
    <t>WO061390549</t>
  </si>
  <si>
    <t>|MN00286|MYIA-050902195740/POI/MUHAMAD MAULANA YUSUF ANSORI/082210228183/spbu5463309@gmail.com</t>
  </si>
  <si>
    <t>2026-08-11 13:00:00 | Nama PIC : bapak dedi No HP : 082210228183 Alt :  M Janji : (SELASA/11/AGUSTUS/2026) jam Pasang : 09:00 Note : hubungi pelanggan jika ingin kelokasi</t>
  </si>
  <si>
    <t>TOKO RIZKY JAYA</t>
  </si>
  <si>
    <t>ODP-BBE-FFB/42 FFB/D07/42.01</t>
  </si>
  <si>
    <t>WO061417340</t>
  </si>
  <si>
    <t>MD|MYDB-20260810264875|DN00001/MN00443|TOKO RIZKY JAYA|085335499901</t>
  </si>
  <si>
    <t>2026-08-11 13:00:00 | Waktu pemasnagan : 11 Agustus 2026 Jam pemasangan : 08.00 - 12.00 Mohon hubungi pelanggan sebelum ke lokasi  Terima kasih</t>
  </si>
  <si>
    <t>SPBU 44 564 01 SUCEN</t>
  </si>
  <si>
    <t>ODP-MUN-FAD/072 FAD/D05/072.01</t>
  </si>
  <si>
    <t>WO061385076</t>
  </si>
  <si>
    <t>|MN02395|MYIA-054720966135/POI/GOEI ING TOENALIAS YONG TJONG/083899125835/padimakmur01@gmail.com</t>
  </si>
  <si>
    <t xml:space="preserve">2026-08-11 15:00:00 | telp : 083899125835 alt :  M Janji : (11/08/2026) jam Pasang :pagi / siang  Note : hubungi pelanggan jika ingin kelokasi </t>
  </si>
  <si>
    <t>PT AGRO CROPS INDONESIA</t>
  </si>
  <si>
    <t>ODP-TDS-FDP/45 FDP/D04/45.01</t>
  </si>
  <si>
    <t>WO061438533</t>
  </si>
  <si>
    <t>MD|MYDB-20260810264894|DN00001/MN02280|PT AGRO CROPS INDONESIA|087888978889</t>
  </si>
  <si>
    <t>2026-08-14 13:00:00 | telp : 087888978889 alt :  M Janji : (11/08/2026) jam Pasang :pagi / siang  Note : hubungi pelanggan jika ingin kelokasi</t>
  </si>
  <si>
    <t>Follow Up Revoke Completed, New Order ID : SC1002517668</t>
  </si>
  <si>
    <t>EURO CELL</t>
  </si>
  <si>
    <t>ODP-PML-FAV/008 FAV/D02/008.01</t>
  </si>
  <si>
    <t>WO061423439</t>
  </si>
  <si>
    <t>|MN02086|MYIA-089889720764/POI/khamim/085880209090/kamtaipa63@gmail.com</t>
  </si>
  <si>
    <t>2026-08-11 13:00:00 | Tanggal pemasangan :11/08/2026 Jam pemasangan : siang Info Tambahan : Hubungi pelanggan dulu sebelum ke lokasi terima kasih</t>
  </si>
  <si>
    <t>ODP-UBN-FL/12</t>
  </si>
  <si>
    <t>WO061383704</t>
  </si>
  <si>
    <t>|MC50133|MYIA-083794649499/POI/Anita Octavia/081325889709/anita.octavia@varnion.com</t>
  </si>
  <si>
    <t>2026-08-11 08:00:00 | Waktu pemasnagan : 11 Agustus 2026 Jam pemasangan : 08.00 - 12.00 Mohon hubungi pelanggan sebelum ke lokasi  Terima kasih</t>
  </si>
  <si>
    <t>Spbu 54-65101</t>
  </si>
  <si>
    <t>ODP-GDG-FE/60 FE/D07/60.01</t>
  </si>
  <si>
    <t>WO061374610</t>
  </si>
  <si>
    <t>|MN02540|MYIA-028367288063/POI/Arya putra sabilillah/083165607902/aryaputra260604@gmail.com</t>
  </si>
  <si>
    <t>2026-08-13 08:00:00 | Tanggal pemasangan :11/08/2026 Jam pemasangan : pagi Info Tambahan : Hubungi pelanggan dulu sebelum ke lokasi terima kasih.</t>
  </si>
  <si>
    <t>Follow Up Revoke Completed, New Order ID : SC1002517175</t>
  </si>
  <si>
    <t>SPBU Pakal Benowo 5460173</t>
  </si>
  <si>
    <t>ODP-TDS-FHE/40 FHE/D04/40.01</t>
  </si>
  <si>
    <t>WO061439032</t>
  </si>
  <si>
    <t>|MN02813|MYIA-028485523215/POI/Muhammad Yunus/081231013880/spbu60173@yahoo.co.id</t>
  </si>
  <si>
    <t>2026-08-11 15:00:00 | Nama PIC : BAPAK YUNUS No HP : 081231013880 Alt :  M Janji : (SELASA/11/AGUSTUS/2026) jam Pasang : 09:00 Note : hubungi pelanggan jika ingin kelokasi</t>
  </si>
  <si>
    <t>PT RaColand Mutiara Khatulistiwa ( RaCottage Mandalika )</t>
  </si>
  <si>
    <t>ODP-PYA-FAS/63</t>
  </si>
  <si>
    <t>WO061428846</t>
  </si>
  <si>
    <t>MB00449; Julia Aznawati 081914833672 081239733736; racottage23@gmail.com; HSI BISNIS INET ONLY 200 MBPS 790k; FADLI; Dusun Emate Jl. Raya Kuta, Kuta, Kec. Pujut, Kabupaten Lombok Tengah, Nusa Tenggara Bar. 83573 -8.87005793774224, 116.2758656404744</t>
  </si>
  <si>
    <t>2026-08-11 13:00:00|telp : 081239733736 alt :  M Janji : (11/08/2026) jam Pasang :pagi / siang  Note : hubungi pelanggan jika ingin kelokasi|40000802|MYDITA</t>
  </si>
  <si>
    <t>SPBU 5468405 WONGSOREJO</t>
  </si>
  <si>
    <t>ODP-WSO-FC/12 FC/D04/12.01</t>
  </si>
  <si>
    <t>WO061382595</t>
  </si>
  <si>
    <t>|MN00099|MYIA-015187968640/POI/DODIK KURNIAWAN/083147895700/pomwongsorejo5@gmail.com</t>
  </si>
  <si>
    <t>2026-08-11 08:00:00 | Tanggal pemasangan : 11 AGUSTUS 2026 Jam pemasangan : pagi/siang Info Tambahan : Hubungi pelanggan dulu sebelum ke lokasi terima kasih</t>
  </si>
  <si>
    <t>SMAN 7 KOTA KOMBA</t>
  </si>
  <si>
    <t>ODP-BJW-FT/08 FT/D02/08.01</t>
  </si>
  <si>
    <t>WO061438984</t>
  </si>
  <si>
    <t>|MN00118|MYIA-017159568467/POI/Pak Febrimans/081246321602/ansdyndejeng1@gmail.com</t>
  </si>
  <si>
    <t>2026-08-13 15:00:00 | Waktu pemasnagan : 11 Agustus 2026 Jam pemasangan : 08.00 - 12.00 Mohon hubungi pelanggan sebelum ke lokasi  Terima kasih</t>
  </si>
  <si>
    <t>ODP-DMO-FQD/06</t>
  </si>
  <si>
    <t>WO061427531</t>
  </si>
  <si>
    <t xml:space="preserve">2026-08-07 08:00:00 | Nama PIC : Risky  No HP : 085113162223  Alt :   M Janji : 07/08/2026  Jam Pasang : 08.00 - 13:00   NoteÃ‚Â :  hubungi terlebih dahulu sebelum kelokasi </t>
  </si>
  <si>
    <t>ODP-KRP-FBG/02</t>
  </si>
  <si>
    <t>WO061376049</t>
  </si>
  <si>
    <t>2026-08-08 15:00:00|Jam pemasangan : 12.00  Info Tambahan : Hubungi pelanggan dulu sebelum ke lokasi  terimakasih |40951378|MYDITA</t>
  </si>
  <si>
    <t>- E23015;E23015 ~ ES23 - Perangkat ONT[0]  - E23015~null~44292;E23015||11||Abodemen 0[0]  - E23015~null~E23015_SWONTDUALB;SWONTDUALB ~ Biaya Sewa ONT Dual Band ~ E23015[30000]  - E24058;E24058 ~ ES24 - Paket HSI Bisnis (HSIEF) Khusus Winback[0]  - E24058~</t>
  </si>
  <si>
    <t>TOKO POJOK</t>
  </si>
  <si>
    <t>ODP-SIT-FZ/12 FZ/D02/12.01</t>
  </si>
  <si>
    <t>WO061441453</t>
  </si>
  <si>
    <t>|MN02617|MYIA-041129209814/POI/ZAINUL FAIZIN/085156890468/znlfaizin@gmail.com</t>
  </si>
  <si>
    <t>2026-08-11 15:00:00 | Nama PIC : BAPAK ZAINUL No HP : 085156890468 Alt :  M Janji : (SELASA/11/AGUSTUS/2026) jam Pasang : 09:00 Note : hubungi pelanggan jika ingin kelokasi</t>
  </si>
  <si>
    <t>MITRA GILANG PERKASA</t>
  </si>
  <si>
    <t>ODP-SDA-FHH/15</t>
  </si>
  <si>
    <t>|MN00500|/MITRA GILANG PERKASA/WINBACK 2.0 HSI B2B (1:1) 50MBPS 355RB PSB DISC 70%//i.kusuma1710@gmail.com/IRWAN KUSUMA/8179388321</t>
  </si>
  <si>
    <t>SPBU Kunjang 54.641.50</t>
  </si>
  <si>
    <t>ODP-PPR-FG/32 FG/D01/32.01</t>
  </si>
  <si>
    <t>WO061447495</t>
  </si>
  <si>
    <t>|MC20231|MYIA-003293560610/POI/FATUR ROHMAN/085607866716/spbu5464150@gmail.com</t>
  </si>
  <si>
    <t>2026-08-12 08:00:00 | Nama PIC:  bp bayu No HP: 085607866716 Alt: 0858500088411 Tanggal: 12/8/2026 Jam Pasang: Pagi Note: Hubungi sebelum ke lokasi, terimakasih.</t>
  </si>
  <si>
    <t>ODP-SBA-FE/023</t>
  </si>
  <si>
    <t>Follow Up Revoke Completed, New Order ID : SC1002517230</t>
  </si>
  <si>
    <t>ODP-GOD-VAY/060</t>
  </si>
  <si>
    <t>WO061403730</t>
  </si>
  <si>
    <t xml:space="preserve">2026-08-10 13:00:00 | M Janji : 10 agustus 2026  jam Pasang : siang  Note : hubungi pelanggan jika ingin kelokasi  </t>
  </si>
  <si>
    <t>SPBU 54.662.25 JEPUN TULUNGAGUNG</t>
  </si>
  <si>
    <t>ODP-TUL-FZ/91 FZ/D04/91.01</t>
  </si>
  <si>
    <t>WO061368919</t>
  </si>
  <si>
    <t>|MN00418|MYIA-019816580397/POI/YUDA ROCHMANSYAH/08516115118/officespbujepun@gmail.com</t>
  </si>
  <si>
    <t>2026-08-11 08:00:00 | Nama PIC : SPBU 54.662.25 JEPUN TULUNGAGUNG No HP : 085161151181 Alt : 08516115118 M Janji : 11/08/2026 Jam Pasang : 08.00 - 13:00  NoteÃ‚Â :  hubungi terlebih dahulu sebelum kelokasi</t>
  </si>
  <si>
    <t>Warung Duta Rokok99</t>
  </si>
  <si>
    <t>WO061405222</t>
  </si>
  <si>
    <t>|MN00649|MYIA-041515113953/POI/Rizal Syahlani/085704045661/kiebae03@gmail.com</t>
  </si>
  <si>
    <t>2026-08-11 13:00:00 | Nama PIC : bapak andre No HP : 082122223262 Alt : - M Janji : 11/08/2026 Jam Pasang : 08.00 - 13:00  NoteÃ‚Â :  hubungi terlebih dahulu sebelum kelokasi</t>
  </si>
  <si>
    <t>PT HASTA REKSA MANUNGGAL</t>
  </si>
  <si>
    <t>ODP-GOD-FAF/028 FAF/D02/028.01</t>
  </si>
  <si>
    <t>WO061417257</t>
  </si>
  <si>
    <t>|MN02579|MYIA-017063864225/POI/MUHAMMAD FAIZIN/085643382853/mustidzien@gmail.com</t>
  </si>
  <si>
    <t>2026-08-11 15:00:00 | M Janji : (09/08/2026) jam Pasang : 09:00 Note : hubungi pelanggan jika ingin kelokasi</t>
  </si>
  <si>
    <t>Follow Up Revoke Completed, New Order ID : SC1002518080</t>
  </si>
  <si>
    <t>Follow Up Revoke Completed, New Order ID : SC1002517486</t>
  </si>
  <si>
    <t>SPBU 5469306</t>
  </si>
  <si>
    <t>ODP-WRP-FE/02</t>
  </si>
  <si>
    <t>WO061414477</t>
  </si>
  <si>
    <t>|MN00213|/UD. USAHA INDAH/082334605611/spbu5469306@gmail.com/HSI Bisnis Promo HUT Telkom (1:1) 75 Mbps (Rp 415.000) PSB Rp 150.000/JAUHARI WAHYUDI/-7.0368611, 113.5471389</t>
  </si>
  <si>
    <t>2026-08-11 13:00:00|telp : 082334605611 alt :  M Janji : (11/08/2026) jam Pasang :pagi / siang  Note : hubungi pelanggan jika ingin kelokasi|40000802|MYDITA</t>
  </si>
  <si>
    <t>GUDANG HO YEN YEN</t>
  </si>
  <si>
    <t>ODP-BBE-FBJ/05 FBJ/D01/05.01</t>
  </si>
  <si>
    <t>WO061383094</t>
  </si>
  <si>
    <t>MD|MYDB-20260810264855|DN00001/MN02280|GUDANG HO YEN YEN|082228888875</t>
  </si>
  <si>
    <t xml:space="preserve">2026-08-12 08:00:00 | Jam pemasangan : 12.00 Info Tambahan : Hubungi pelanggan dulu sebelum ke lokasi terimakasih  </t>
  </si>
  <si>
    <t>CV DEWI VENEER INDONESIA</t>
  </si>
  <si>
    <t>ODP-GDA-FC/05</t>
  </si>
  <si>
    <t>WO061365216</t>
  </si>
  <si>
    <t>|MN02774|/CV DEWI VENEER INDONESIA/WINBACK 2.0 HSI B2B (1:1) 100MBPS 535RB PSB DISC 70%//dewiveneer@gmail.com/DEWI MASITA/81229015587</t>
  </si>
  <si>
    <t>2026-08-11 08:00:00|M Janji : (09/08/2026) jam Pasang : 09:00 Note : hubungi pelanggan jika ingin kelokasi|40900827|MYDITA</t>
  </si>
  <si>
    <t>WO061444350</t>
  </si>
  <si>
    <t>2026-08-11 15:00:00|Nama PIC:  BP MUH DIAR  No HP: 082133074591 Alt: Tanggal: 11/8/2026 Jam Pasang: Sore Note: Hubungi sebelum ke lokasi, terimakasih.|40010577|MYDITA</t>
  </si>
  <si>
    <t>ODP-BTL-FGD/058</t>
  </si>
  <si>
    <t>SRAGEN</t>
  </si>
  <si>
    <t>SRG</t>
  </si>
  <si>
    <t>SPPG Pungsari, Plupuh, Sragen  002</t>
  </si>
  <si>
    <t>ODP-SRG-FAP/022 FAP/D02/022.01</t>
  </si>
  <si>
    <t>WO061375269</t>
  </si>
  <si>
    <t>|MN01811|MYIA-009228725521/POI/Tegar Angga Saputra/085806258001/pungsarisppg@gmail.com</t>
  </si>
  <si>
    <t>2026-08-13 08:00:00 | Nama PIC : bapak tegar No HP : 085806258001 Alt : - M Janji : 11/08/2026 Jam Pasang : 08.00 - 13:00  NoteÃ‚Â :  hubungi terlebih dahulu sebelum kelokasi</t>
  </si>
  <si>
    <t>tunas disel</t>
  </si>
  <si>
    <t>ODP-WGP-FR/22 FR/D03/22.01</t>
  </si>
  <si>
    <t>WO061356227</t>
  </si>
  <si>
    <t>|MN00122|MYIA-000378619602/POI/Erlin/085253273500/erlinlie02@gmail.com</t>
  </si>
  <si>
    <t>ODP-DMO-FKQ/14</t>
  </si>
  <si>
    <t>WO061402516</t>
  </si>
  <si>
    <t>2026-08-09 13:00:00 | Tanggal pemasangan: 09/08/2026  Jam pemasangan : pagi / siang  Info Tambahan : Hubungi pelanggan dulu sebelum ke lokasi.  terima kasih</t>
  </si>
  <si>
    <t>WO061398908</t>
  </si>
  <si>
    <t>2026-08-11 13:00:00|Nama PIC:  bp surakim No HP: 082142425176 Alt: 082132733944 Tanggal: 11/8/2026 Jam Pasang: Siang Note: Hubungi sebelum ke lokasi, terimakasih.|40010577|MYDITA</t>
  </si>
  <si>
    <t>SPBU 54.634.09</t>
  </si>
  <si>
    <t>ODP-PON-FU/18 FU/D05/18.01</t>
  </si>
  <si>
    <t>WO061439190</t>
  </si>
  <si>
    <t>|MN00282|MYIA-069822458168/POI/Nova Eka Herawati/082331735920/spbu5.5463409@gmail.com</t>
  </si>
  <si>
    <t>2026-08-11 15:00:00 | telp : 082331735920 alt :  M Janji : (11/08/2026) jam Pasang :pagi / siang  Note : hubungi pelanggan jika ingin kelokasi</t>
  </si>
  <si>
    <t>ODP-TEG-FBP/013</t>
  </si>
  <si>
    <t>WO061377287</t>
  </si>
  <si>
    <t>2026-08-05 08:00:00 | Nama PIC: bu ariesta gita  Notel: 081329821989  Alt: -   Tanggal: 5/8/2026  Jam Pasang: Pagi  Note: Hubungi sebelum ke lokasi, terimakasih.</t>
  </si>
  <si>
    <t>SPBU 54.632.14</t>
  </si>
  <si>
    <t>ODP-WKU-FC/24 FC/D05/24.01</t>
  </si>
  <si>
    <t>WO061360692</t>
  </si>
  <si>
    <t>|MN00265|MYIA-062981920887/POI/JOKO SUPRIYANTO/081335179885/spbu5463214@gmail.com</t>
  </si>
  <si>
    <t>2026-08-11 08:00:00 | Nama PIC : bapak joko No HP : 081335179885 Alt :  M Janji : (SELASA/11/AGUSTUS/2026) jam Pasang : 09:00 Note : hubungi pelanggan jika ingin kelokasi</t>
  </si>
  <si>
    <t>WO061438826</t>
  </si>
  <si>
    <t>2026-08-06 08:00:00|Nama : BP KOMANG ARI JUNIAWAN  No Hp : 085737334535  No Alt :   Tgl Pemasangan : 05 Agustus 2026  Interval : SIANG  Note : Hubungi pelanggan terlebih dahulu|40981182|MYDITA</t>
  </si>
  <si>
    <t>Follow Up Revoke Completed, New Order ID : SC1002518058</t>
  </si>
  <si>
    <t>WO061428002</t>
  </si>
  <si>
    <t>2026-08-08 08:00:00|M Janji : (07/08/026)  jam Pasang : 09:00  Note : hubungi pelanggan jika ingin kelokasi  |40931150|MYDITA</t>
  </si>
  <si>
    <t>JJB DIPAYUDA BANJARNEGARA</t>
  </si>
  <si>
    <t>WO061447874</t>
  </si>
  <si>
    <t>|MN00649|MYIA-047870260127/POI/RESHA ADITIYA/+6285786205096/kopijjbdpy01@gmail.com</t>
  </si>
  <si>
    <t>2026-08-13 13:00:00 | Tanggal pemasangan : 13 AGUSTUS 2026 Jam pemasangan : pagi/siang Info Tambahan : Hubungi pelanggan dulu sebelum ke lokasi terima kasih</t>
  </si>
  <si>
    <t>|MN02642|/PIC I WAYAN GDE EKA PRATAMA/081905575737-08135906565/omnispaceoffice@gmail.com</t>
  </si>
  <si>
    <t>ODP-SLI-FH/003</t>
  </si>
  <si>
    <t>WO061378254</t>
  </si>
  <si>
    <t>2026-08-09 08:00:00 | Nama PIC : Bp Rifky  No Hp : 088980332597  No Alt : -  Tgl Pemasangan : 09 Agustus 2026  Interval : SIANG  Note : Hubungi pelanggan terlebih dahulu</t>
  </si>
  <si>
    <t>Toko Nurhayati</t>
  </si>
  <si>
    <t>ODP-PYA-FAQ/11 FAQ/D03/11.01</t>
  </si>
  <si>
    <t>WO061371163</t>
  </si>
  <si>
    <t>MD|MYDB-20260809264809|SC00001/MC00046|Toko Nurhayati|08132554631</t>
  </si>
  <si>
    <t xml:space="preserve">2026-08-11 08:00:00 | M Janji : (11/08/2026) jam Pasang : 09:00 Note : hubungi pelanggan jika ingin kelokasi </t>
  </si>
  <si>
    <t>ODP-NDA-FV/05</t>
  </si>
  <si>
    <t>WO061362884</t>
  </si>
  <si>
    <t>2026-08-08 13:00:00|Nama PIC : Adi  No HP : 085792583858  Alt : 081805469119  M Janji : 08/08/2026  Jam Pasang : 08.00 - 13:00   NoteÃ‚Â :  hubungi terlebih dahulu sebelum kelokasi|40981182|MYDITA</t>
  </si>
  <si>
    <t>Follow Up Revoke Completed, New Order ID : SC1002517943</t>
  </si>
  <si>
    <t>ODP-SLW-FY/004</t>
  </si>
  <si>
    <t>WO061412152</t>
  </si>
  <si>
    <t>2026-08-09 13:00:00 | Tanggal Pemasangan : 09 Agustus 2026  Jam Pemasangan : 08:00 13:00  Info Tambahan : Hubungi pelanggan dulu sebelum ke lokasi terimakasih</t>
  </si>
  <si>
    <t>WO061393379</t>
  </si>
  <si>
    <t xml:space="preserve">AMRBS;950223;ALDHIAZ;JKT OUTER;HSI Bisnis PSB 70% - 50 Mbps - (439000);CP Lily Ismalia 089687353200 ALT 081383755100;promotion@secureparking.co.id  </t>
  </si>
  <si>
    <t>2026-08-11 15:00:00|Nama PIC : PT. SECURINDO PACKATAMA INDONESIA No HP : 089687353200 Alt :  M Janji : (SELASA/11/AGUSTUS/2026) jam Pasang : 09:00 Note : hubungi pelanggan jika ingin kelokasi|40961371|MYDITA</t>
  </si>
  <si>
    <t>SERASACAFESBY</t>
  </si>
  <si>
    <t>ODP-DMO-FNA/10</t>
  </si>
  <si>
    <t>WO061376419</t>
  </si>
  <si>
    <t>|MN02093|/SERASACAFESBY/Andi Muhammad N/082344652389/ajoppar@gmail.com/HSI Basic Winback + Antares Eazy (1:2) 50 Mbps (Rp 395.000) PSB Rp 150.000</t>
  </si>
  <si>
    <t>2026-08-11 13:00:00|Nama : BP ANDI MUHAMMAD NUR S No Hp : 082344652389 No Alt :  Tgl Pemasangan : 11 Agustus 2026 Interval : SIANG Note : Hubungi pelanggan terlebih dahulu|40971402|MYDITA</t>
  </si>
  <si>
    <t>Follow Up Revoke Completed, New Order ID : SC1002517395</t>
  </si>
  <si>
    <t>TOKO FAIZAH</t>
  </si>
  <si>
    <t>ODP-PSN-FCH/20</t>
  </si>
  <si>
    <t>WO061384440</t>
  </si>
  <si>
    <t>|MN01982|/TOKO FAIZAH/WINBACK 2.0 HSI B2B (1:2) 50MBPS 320RB PSB DISC 70%/PSN/Irfan12@gmail.com/M IRFAN/ 087720098215 / 0882010070930 / 81357570343</t>
  </si>
  <si>
    <t>Follow Up Revoke Completed, New Order ID : SC1002518438</t>
  </si>
  <si>
    <t>ODP-WRO-FG/112</t>
  </si>
  <si>
    <t>WO061370905</t>
  </si>
  <si>
    <t xml:space="preserve">2026-08-08 13:00:00 | telp :085325118582   alt : pagi / siang 08/08/2026  hub sebelum ke lokasi   </t>
  </si>
  <si>
    <t>ODP-PWT-FDG/053</t>
  </si>
  <si>
    <t>WO061432973</t>
  </si>
  <si>
    <t>2026-08-09 13:00:00 | Nama PIC : Ibu Rizal  No Hp : 085865426767  No Alt : -  Tgl Pemasangan : 09 Agustus 2026  Interval : PAGI SIANG  Note : Hubungi pelanggan terlebih dahulu</t>
  </si>
  <si>
    <t>kopi jokek</t>
  </si>
  <si>
    <t>ODP-RDB-FA/047 FA/D05/047.01</t>
  </si>
  <si>
    <t>WO061447659</t>
  </si>
  <si>
    <t>|MN00408|MYIA-030524581060/POI/doni kurniawan/081928040944/dojokon92@gmail.com</t>
  </si>
  <si>
    <t>2026-08-12 08:00:00 | Tanggal pemasangan : 12 AGUSTUS 2026 Jam pemasangan : pagi/siang Info Tambahan : Hubungi pelanggan dulu sebelum ke lokasi terima kasih</t>
  </si>
  <si>
    <t>WO061444449</t>
  </si>
  <si>
    <t>WO061356833</t>
  </si>
  <si>
    <t>2026-08-11 08:00:00|M Janji : (11/08/2026) jam Pasang : 09:00 Note : hubungi pelanggan jika ingin kelokasi |40981184|MYDITA</t>
  </si>
  <si>
    <t>Follow Up Revoke Completed, New Order ID : SC1002517704</t>
  </si>
  <si>
    <t>ERABLUE ABIMANYU</t>
  </si>
  <si>
    <t>ODP-JHR-FZ/105 FZ/D07/105.01</t>
  </si>
  <si>
    <t>WO061430938</t>
  </si>
  <si>
    <t>|MN02713|MYIA-050676802290/POI/HASBIBINTARO SHIDDIQ/081249549394/nextperdanaone@gmail.com</t>
  </si>
  <si>
    <t>SPBU 4459103</t>
  </si>
  <si>
    <t>ODP-PAT-FW/033 FW/D03/033.01</t>
  </si>
  <si>
    <t>WO061377373</t>
  </si>
  <si>
    <t>|MC60053|MYIA-025112025037/POI/Hadi/082137432887/spbuwedarijaksa@gmail.com</t>
  </si>
  <si>
    <t>PT Solo Kulina Utama</t>
  </si>
  <si>
    <t>AMRBS;406329/Afiq Adzana/TREG4SOLO/Guntur/085742212600 / 082226112532/it-solo@indoguna.co.id / acct-solo@indoguna.co.id /PSB Winback 2.0 Bisnis 150 Mbps Rp 620.000</t>
  </si>
  <si>
    <t>Provisioning Failed|WFM|INF009011338|TKJ_-10.171759999999999,123.61145499999999_penarikan rumit kabel tdk bisa lewat sembaran</t>
  </si>
  <si>
    <t>warkop mas gun</t>
  </si>
  <si>
    <t>ODP-NJK-FW/52 FW/D06/52.01</t>
  </si>
  <si>
    <t>WO061425510</t>
  </si>
  <si>
    <t>MD|MYDB-20260810264882|DC20002/MC20039|warkop mas gun|085335059334</t>
  </si>
  <si>
    <t>2026-08-12 08:00:00 | Nama PIC : bapak gunadi No HP : 085335059334 Alt :  M Janji : (rabu/12/AGUSTUS/2026) jam Pasang : 09:00 Note : hubungi pelanggan jika ingin kelokasi</t>
  </si>
  <si>
    <t>Sentra Gudang Assyarif DC</t>
  </si>
  <si>
    <t>ODP-ASB-FB/09</t>
  </si>
  <si>
    <t>WO061403731</t>
  </si>
  <si>
    <t>|MN00099|MYIA-071087842900/POI/SAFRIADI WIRIA PUTRA/082336477213/deank.syafriadi@gmail.com</t>
  </si>
  <si>
    <t>2026-08-11 13:00:00 | Tanggal pemasangan: 11/08/2026 Jam pemasangan : pagi / siang Info Tambahan : Hubungi pelanggan dulu sebelum ke lokasi terima kasih.</t>
  </si>
  <si>
    <t>ODP-SWJ-FB/49</t>
  </si>
  <si>
    <t>WO061384095</t>
  </si>
  <si>
    <t>2026-08-07 08:00:00 | Nama : BP AHMAD MULASIM  No Hp : 087796646630  No Alt :   Tgl Pemasangan : 07 Agustus 2026  Interval : PAGI   Note : Hubungi pelanggan terlebih dahulu</t>
  </si>
  <si>
    <t>FAMILY LOVE CAFE</t>
  </si>
  <si>
    <t>ODP-JWN-FB/128 FB/D08/128.01</t>
  </si>
  <si>
    <t>WO061351831</t>
  </si>
  <si>
    <t>|MC60040|MYIA-059999801651/POI/Hery Setiawan/085225955123/familycafe470@gmail.com</t>
  </si>
  <si>
    <t>2026-08-11 13:00:00 | Tanggal pemasangan :11/08/2026 Jam pemasangan : 11.00 Info Tambahan : Hubungi pelanggan dulu sebelum ke lokasi terima kasih.</t>
  </si>
  <si>
    <t>kios tembakau</t>
  </si>
  <si>
    <t>ODP-SMJ-FL/15 FL/D02/15.01</t>
  </si>
  <si>
    <t>WO061381887</t>
  </si>
  <si>
    <t>|MN02366|MYIA-049710243333/POI/Dimas jaya/081299055545/dj366095@gmail.com</t>
  </si>
  <si>
    <t>2026-08-11 08:00:00 | Tanggal pemasangan: 11/08/2026 Jam pemasangan : pagi / siang Info Tambahan : Hubungi pelanggan dulu sebelum ke lokasi terima kasih.</t>
  </si>
  <si>
    <t>WARKOP HARAPAN LITE</t>
  </si>
  <si>
    <t>ODP-NJK-FE/11 FE/D02/11.01</t>
  </si>
  <si>
    <t>WO061361973</t>
  </si>
  <si>
    <t>MD|MYDB-20260809264840|DC20010/MC20002|WARKOP HARAPAN LITE|085791635635</t>
  </si>
  <si>
    <t>2026-08-11 08:00:00 | Nama PIC : Danang  No HP : 085791635635 Alt :  M Janji : 11/08/2026 Jam Pasang : 08.00 - 13:00  NoteÃ‚Â :  hubungi terlebih dahulu sebelum kelokasi</t>
  </si>
  <si>
    <t>PONDOK PESANTREN NURUL IHSAN SPPG JATIBANTENG</t>
  </si>
  <si>
    <t>ODP-BKI-FA/95 FA/D11/95.01</t>
  </si>
  <si>
    <t>WO061389211</t>
  </si>
  <si>
    <t>|MN02617|MYIA-008234548856/POI/SOFI DWITA LESTARI/085646801433/sppgjatibanteng@gmail.com</t>
  </si>
  <si>
    <t>2026-08-11 13:00:00 | M Janji : (09/08/2026) jam Pasang : 09:00 Note : hubungi pelanggan jika ingin kelokasi</t>
  </si>
  <si>
    <t>Koperasi Wafa Lontar</t>
  </si>
  <si>
    <t>ODP-KND-FEX/15</t>
  </si>
  <si>
    <t>WO061436790</t>
  </si>
  <si>
    <t>|MN02093|/Koperasi Wafa Lontar/085731508869/itmwafa@gmail.com/HSI Bisnis + Phone Promo 2026 50 Mbps (Rp 395.000) PSB 150.000/M. Itmamul Wafa'/-7.283058807938848, 112.66297803648891</t>
  </si>
  <si>
    <t>2026-08-11 15:00:00|Jam pemasangan : 12.00 Info Tambahan : Hubungi pelanggan dulu sebelum ke lokasi terimakasih |40981182|MYDITA</t>
  </si>
  <si>
    <t>warkop compas</t>
  </si>
  <si>
    <t>ODP-SPJ-FAJ/31 FAJ/D03/31.01</t>
  </si>
  <si>
    <t>WO061406875</t>
  </si>
  <si>
    <t>MD|MYDB-20260810264864|DN00001/MN01993|warkop compas|81334151456</t>
  </si>
  <si>
    <t xml:space="preserve">2026-08-11 13:00:00 | M Janji : (11/08/2026) jam Pasang : 09:00 Note : hubungi pelanggan jika ingin kelokasi </t>
  </si>
  <si>
    <t>SEMERU JAYA</t>
  </si>
  <si>
    <t>WO061356768</t>
  </si>
  <si>
    <t>MD|MYDB-20260807264705|DN00001/MN00806|SEMERU JAYA|085927736727</t>
  </si>
  <si>
    <t>WO061427786</t>
  </si>
  <si>
    <t xml:space="preserve">2026-08-07 13:00:00 | Nama PIC : LEMBAGA PENDIDIKAN BAHASA CHINA  No HP : 085113162223  Alt :   M Janji : 07/08/2026  Jam Pasang : 08.00 - 13:00   NoteÃ‚Â :  hubungi terlebih dahulu sebelum kelokasi </t>
  </si>
  <si>
    <t>GRIYA KOMPUTER</t>
  </si>
  <si>
    <t>WO061443167</t>
  </si>
  <si>
    <t>MD|MYDB-20260810264899|DN00001/MN02053|GRIYA KOMPUTER|081936652625</t>
  </si>
  <si>
    <t>2026-08-11 15:00:00 | Waktu pemasnagan : 11 Agustus 2026 Jam pemasangan : 08.00 - 12.00 Mohon hubungi pelanggan sebelum ke lokasi  Terima kasih</t>
  </si>
  <si>
    <t>HOTEL RIMA</t>
  </si>
  <si>
    <t>ODP-RTE-FC/03 FC/D06/03.01</t>
  </si>
  <si>
    <t>WO061428935</t>
  </si>
  <si>
    <t>|MN02681|MYIA-050682685315/POI/SABLON PONGKOR/082340716816/chipoilondoshin@gmail.com</t>
  </si>
  <si>
    <t>2026-08-11 13:00:00 | Waktu pemasnagan : 11 Agustus 2026 Jam pemasangan : 10.00 Mohon hubungi pelanggan sebelum ke lokasi  Terima kasih</t>
  </si>
  <si>
    <t>ODP-TEG-FX/088</t>
  </si>
  <si>
    <t>WARKOP KAMDAN</t>
  </si>
  <si>
    <t>ODP-BPG-FA/100</t>
  </si>
  <si>
    <t>WO061420968</t>
  </si>
  <si>
    <t>|MC70134|/WARKOP KAMDAN/KAMDAN SADAM ALIBI/087785706072/hamdansadamalibi@gmail.com/HSI Bisnis Promo HUT Telkom (1:1) 200 Mbps (Rp 790.000) PSB Rp 150.000/</t>
  </si>
  <si>
    <t>2026-08-11 13:00:00|Nama PIC:  BP KAMDAN  No HP: 087785706072 Alt: 087830543454 / WhatsApp Tanggal: 11/8/2026 Jam Pasang: Siang Note: Hubungi sebelum ke lokasi, terimakasih.|40010577|MYDITA</t>
  </si>
  <si>
    <t>SPBU 5464403</t>
  </si>
  <si>
    <t>ODP-NJK-FQ/08 FQ/D02/08.01</t>
  </si>
  <si>
    <t>WO061417215</t>
  </si>
  <si>
    <t>|MN02822|MYIA-050278662963/POI/SULIS SETYAJI/082140584771/spbu5464403ngk@gmail.com</t>
  </si>
  <si>
    <t>2026-08-11 13:00:00 | Tanggal pemasangan :11/08/2026 Jam pemasangan : siang Info Tambahan : Hubungi pelanggan dulu sebelum ke lokasi terima kasih.</t>
  </si>
  <si>
    <t>SPBU 54.633.18</t>
  </si>
  <si>
    <t>ODP-MGT-FN/23 FN/D04/23.01</t>
  </si>
  <si>
    <t>WO061424049</t>
  </si>
  <si>
    <t>|MN00285|MYIA-064970504293/POI/ANDIKA FAJAR SULENDRA/081335455766/spbuparang.5463318@gmail.com</t>
  </si>
  <si>
    <t>2026-08-11 13:00:00 | Nama PIC : bapak rustam No HP : 081335455766 Alt :  M Janji : (SELASA/11/AGUSTUS/2026) jam Pasang : 09:00 Note : hubungi pelanggan jika ingin kelokasi</t>
  </si>
  <si>
    <t>PT Purty Energi Abadi</t>
  </si>
  <si>
    <t>ODP-GIN-FAN/26</t>
  </si>
  <si>
    <t>|MN02658|/PIC I WAYAN AGUS WIRASA/083119378360/spbu.bali.5480507@gmail.com</t>
  </si>
  <si>
    <t>ODP-TGU-FA/04</t>
  </si>
  <si>
    <t>WO061376967</t>
  </si>
  <si>
    <t xml:space="preserve">2026-08-08 13:00:00 | Nama PIC : Bapak Imron  No HP : 088230129397  No Alternatif : 085230549169  M Janji : 08/08/2026  Jam Pasang : Pagi  NoteÃ‚Â :  Hubungi terlebih dahulu sebelum ke lokasi </t>
  </si>
  <si>
    <t>TOKO HARJATI AA SNACK</t>
  </si>
  <si>
    <t>WO061388404</t>
  </si>
  <si>
    <t>|MN00439|MYIA-077577598557/POI/YOHAN/082226725632/yohan6281@gmail.com</t>
  </si>
  <si>
    <t xml:space="preserve">2026-08-11 13:00:00 | telp : 082226725632 alt :  M Janji : (11/08/2026) jam Pasang :pagi / siang  Note : hubungi pelanggan jika ingin kelokasi </t>
  </si>
  <si>
    <t>KOST BAYU</t>
  </si>
  <si>
    <t>ODP-PGR-FCC/047 FCC/D04/047.01</t>
  </si>
  <si>
    <t>WO061384013</t>
  </si>
  <si>
    <t>|MC80046|MYIA-011666451827/POI/Bayu Rahmat Setiadi/085640907690/bayursetiadi@gmail.com</t>
  </si>
  <si>
    <t>SPBU 54.634.04</t>
  </si>
  <si>
    <t>ODP-PON-FW/63 FW/D02/63.01</t>
  </si>
  <si>
    <t>WO061381449</t>
  </si>
  <si>
    <t>|MN00282|MYIA-027182251327/POI/Wahyudi Nugroho/081329248170/spbu5.5463404@gmail.com</t>
  </si>
  <si>
    <t>SPBU 54.633.03</t>
  </si>
  <si>
    <t>ODP-GGR-FA/21 FA/D02/21.01</t>
  </si>
  <si>
    <t>WO061386647</t>
  </si>
  <si>
    <t>|MN00285|MYIA-085224559777/POI/DIAN ARDHANA RESWARI/081556445838/spbu5463303magetan@gmail.com</t>
  </si>
  <si>
    <t xml:space="preserve">2026-08-11 13:00:00 | Jam pemasangan : 12.00 Info Tambahan : Hubungi pelanggan dulu sebelum ke lokasi terimakasih </t>
  </si>
  <si>
    <t>SPBU 44.513.14 LINGKAR WELERI</t>
  </si>
  <si>
    <t>ODP-WLR-FM/011 FM/D03/011.01</t>
  </si>
  <si>
    <t>WO061442127</t>
  </si>
  <si>
    <t>|MN02184|MYIA-071849660896/POI/ROFIEN ISNAENI/081225641488/spbu4451314@gmail.com</t>
  </si>
  <si>
    <t>2026-08-11 15:00:00 | telp : 081225641488 alt :  M Janji : (11/08/2026) jam Pasang :pagi / siang  Note : hubungi pelanggan jika ingin kelokasi</t>
  </si>
  <si>
    <t>SD NEGERI 1 MEDAHAN</t>
  </si>
  <si>
    <t>ODP-GIN-FC/17</t>
  </si>
  <si>
    <t>WO061361102</t>
  </si>
  <si>
    <t>|MN02658|/PIC NI KOMANG AYU PRAMESTI/081977840045/sdn1medahan1952@gmail.com</t>
  </si>
  <si>
    <t>2026-08-11 08:00:00|Nama PIC : ibu pramesti No HP : 081977840045 Alt :  M Janji : (SELASA/11/AGUSTUS/2026) jam Pasang : 09:00 Note : hubungi pelanggan jika ingin kelokasi|40961371|MYDITA</t>
  </si>
  <si>
    <t>ANUGRAH LAUNDRY</t>
  </si>
  <si>
    <t>ODP-KDI-FBB/72 FBB/D08/72.01</t>
  </si>
  <si>
    <t>WO061379423</t>
  </si>
  <si>
    <t>|MC20231|MYIA-059937188023/POI/ONY APRILIA/085182272300/anugrahlaundryburengan@gmail.com</t>
  </si>
  <si>
    <t>ODP-UTR-FD/55</t>
  </si>
  <si>
    <t>WO061401842</t>
  </si>
  <si>
    <t xml:space="preserve">2026-08-07 08:00:00 | Jam pemasangan : 12.00  Info Tambahan : Hubungi pelanggan dulu sebelum ke lokasi  terimakasih </t>
  </si>
  <si>
    <t>Follow Up Revoke Completed, New Order ID : SC1002517372</t>
  </si>
  <si>
    <t>Follow Up Revoke Completed, New Order ID : SC1002518428</t>
  </si>
  <si>
    <t>Follow Up Revoke Completed, New Order ID : SC1002517938</t>
  </si>
  <si>
    <t>Warkop Bintang</t>
  </si>
  <si>
    <t>ODP-GSK-FAG/22 FAG/D04/22.01</t>
  </si>
  <si>
    <t>WO061436975</t>
  </si>
  <si>
    <t>MD|MYDB-20260805264475|DN00001/MN01211|Warkop Bintang|081234657534</t>
  </si>
  <si>
    <t>2026-08-11 15:00:00 | Nama PIC:  bp saiful  No HP: 081234657534 Alt: Tanggal: 11/8/2026 Jam Pasang: Sore Note: Hubungi sebelum ke lokasi, terimakasih.</t>
  </si>
  <si>
    <t>SPBU 44 565 04 KALIANGKRIK</t>
  </si>
  <si>
    <t>ODP-MGE-FAY/220 FAY/D02/220.01</t>
  </si>
  <si>
    <t>WO061400485</t>
  </si>
  <si>
    <t>|MN02395|MYIA-066837189910/POI/ABDUL MUFID/085800015587/abdulmufit370@gmail.com</t>
  </si>
  <si>
    <t xml:space="preserve">2026-08-12 13:00:00 | M Janji : (11/08/2026) jam Pasang : 09:00 Note : hubungi pelanggan jika ingin kelokasi </t>
  </si>
  <si>
    <t>WO061380701</t>
  </si>
  <si>
    <t>2026-08-11 08:00:00|Nama PIC : Farhan No HP : 087778191985 Alt : 087778113956 M Janji : 11/08/2026 Jam Pasang : 08.00 - 13:00  NoteÃ‚Â :  hubungi terlebih dahulu sebelum kelokasi|40981184|MYDITA</t>
  </si>
  <si>
    <t>Follow Up Revoke Completed, New Order ID : SC1002518496</t>
  </si>
  <si>
    <t>ODP-MNZ-FD/198</t>
  </si>
  <si>
    <t>WO061401373</t>
  </si>
  <si>
    <t>2026-08-09 13:00:00 | Nama : BP IWAN SETYAWAN  No Hp : 08563623930  No Alt :   Tgl Pemasangan : 09 Agustus 2026  Interval : PAGI   Note : Hubungi pelanggan terlebih dahulu</t>
  </si>
  <si>
    <t>Follow Up Revoke Completed, New Order ID : SC1002518525</t>
  </si>
  <si>
    <t>ODP-SAU-FV/38</t>
  </si>
  <si>
    <t>WO061388642</t>
  </si>
  <si>
    <t>QC MIA - SEND QUALITY CONTROL MIA</t>
  </si>
  <si>
    <t>SPBU.5467139</t>
  </si>
  <si>
    <t>AMRBS;404543;WAHYU NUR A'DILLA HAQI;SPBU.5467139;1P inet only 50mbps;081235027967</t>
  </si>
  <si>
    <t>Inprogress Alpro, SC Lama : SC1002514449</t>
  </si>
  <si>
    <t>Follow Up Revoke Completed, New Order ID : SC1002517422</t>
  </si>
  <si>
    <t>Lembaga Pendidikan Al Falah Surabaya</t>
  </si>
  <si>
    <t>ODP-DMO-FAZ/16 FAZ/D05/16.01</t>
  </si>
  <si>
    <t>WO061382747</t>
  </si>
  <si>
    <t>|MB00449|MYIA-059702675320/POI/bapak/082291149946/badrus@alfalahsby.sch.id</t>
  </si>
  <si>
    <t>Follow Up Revoke Completed, New Order ID : SC1002518424</t>
  </si>
  <si>
    <t>WO061407072</t>
  </si>
  <si>
    <t>2026-08-10 13:00:00 | M Janji : 10 agustus 2026  jam Pasang : siang  Note : hubungi pelanggan jika ingin kelokasi</t>
  </si>
  <si>
    <t>PEMERINTAH DESA KARANGBONG</t>
  </si>
  <si>
    <t>ODP-KRZ-FK/41</t>
  </si>
  <si>
    <t xml:space="preserve">|MC30181|/SAIFUL HAQ/085236952514 / 081336559918/desakarangbong99@gmail.com  </t>
  </si>
  <si>
    <t>DECLINE : Decline - Batal Order NENG PUTRI MEILINDA PERMATASARI 40981184|MYDITA</t>
  </si>
  <si>
    <t>RYAN COMPUTER</t>
  </si>
  <si>
    <t>ODP-BEJ-FJ/08</t>
  </si>
  <si>
    <t>|MN01982|/RYAN COMPUTER/WINBACK 2.0 HSI B2B (1:2) 50MBPS 320RB PSB DISC 70%//Mukhammadluddin7@gmail.com/MUHAMMAD LUDDIN/85708945003</t>
  </si>
  <si>
    <t>Follow Up Revoke Completed, New Order ID : SC1002517580</t>
  </si>
  <si>
    <t>ODP-SWJ-FB/52</t>
  </si>
  <si>
    <t>WO061385179</t>
  </si>
  <si>
    <t>PT Internet Solusi Prima</t>
  </si>
  <si>
    <t>ODP-KLJ-FCW/53 FCW/D04/53.01</t>
  </si>
  <si>
    <t>WO061367841</t>
  </si>
  <si>
    <t>|MB00449|MYIA-008299923905/POI/ibu/087880075433/project.maxfo@gmail.com</t>
  </si>
  <si>
    <t>2026-08-11 08:00:00 | M Janji : (09/08/2026) jam Pasang : 09:00 Note : hubungi pelanggan jika ingin kelokasi</t>
  </si>
  <si>
    <t>SPBU 54.633.13</t>
  </si>
  <si>
    <t>ODP-MGT-FH/19 FH/D05/19.01</t>
  </si>
  <si>
    <t>WO061390161</t>
  </si>
  <si>
    <t>|MN00286|MYIA-036916415861/POI/PARIJONO/085329756958/kondang.jaya17@gmail.com</t>
  </si>
  <si>
    <t>2026-08-11 13:00:00 | Nama PIC : bapak PARIJONO No HP : 085329756958 Alt :  M Janji : (SELASA/11/AGUSTUS/2026) jam Pasang : 09:00 Note : hubungi pelanggan jika ingin kelokasi</t>
  </si>
  <si>
    <t>SPBU 5480804 Jasri</t>
  </si>
  <si>
    <t>ODP-APR-FK/28</t>
  </si>
  <si>
    <t>|MN02750|/CP I WAYAN SUKADANA/085974653039/spbu.bali.5480804.ayani@gmail.com</t>
  </si>
  <si>
    <t>CV. KARTIKA PERMATA</t>
  </si>
  <si>
    <t>ODP-DMO-FDF/04</t>
  </si>
  <si>
    <t>WO061375187</t>
  </si>
  <si>
    <t>AMRBS;403536;AMEX;FANI INDRA;RBS-3;SURAMADU;PSB;CV. KARTIKA PERMATA;085 230 264 644;spbu60132@yahoo.co.id;HSI Bisnis (1:1) 50 Mbps (Rp 439.000) PSB Rp 150.000;sutrisno;https://share.google/siQ94HUNEKmyIUens</t>
  </si>
  <si>
    <t>2026-08-11 08:00:00|Waktu pemasnagan : 11 Agustus 2026 Jam pemasangan : 08.00 - 12.00 Mohon hubungi pelanggan sebelum ke lokasi  Terima kasih|40971401|MYDITA</t>
  </si>
  <si>
    <t>PT GARUDA AKHLAK SEJAHTERA</t>
  </si>
  <si>
    <t>ODP-SMY-FW/55 FW/D04/55.01</t>
  </si>
  <si>
    <t>WO061391971</t>
  </si>
  <si>
    <t>|MN02665|MYIA-030368477802/POI/TONI/089619714653/ahmadsultoni3008@gmail.com</t>
  </si>
  <si>
    <t>2026-08-11 13:00:00 | Nama : BP AHMAD SULTONI  No Hp : 089619714653 No Alt :  Tgl Pemasangan : 11 Agustus 2026 Interval : PAGI  Note : Hubungi pelanggan terlebih dahulu</t>
  </si>
  <si>
    <t>SDN 4 SAPURAN</t>
  </si>
  <si>
    <t>ODP-WOS-FAU/031 FAU/D07/031.01</t>
  </si>
  <si>
    <t>WO061445725</t>
  </si>
  <si>
    <t>|MN02495|MYIA-086339101590/POI/SUCI SUSILOWATI/081328612610/sd4sapuran@yahoo.co.id</t>
  </si>
  <si>
    <t>2026-08-11 15:00:00 | Nama PIC:  bp katrin  No HP: 082322546464 Alt: Tanggal: 11/8/2026 Jam Pasang: Sore Note: Hubungi sebelum ke lokasi, terimakasih.</t>
  </si>
  <si>
    <t>SMKN 1 BREBES</t>
  </si>
  <si>
    <t>ODP-BRB-FG/069</t>
  </si>
  <si>
    <t>WO061424905</t>
  </si>
  <si>
    <t>AMRBS;403095;REG3;BAYU;085100296564;HSI 1S 50MB;PIC 089682135614;sarasnomo55@gmail.com</t>
  </si>
  <si>
    <t>2026-08-11 13:00:00|Nama PIC:  bp rudini  No HP: 089682135614 Alt: Tanggal: 11/8/2026 Jam Pasang: Siang Note: Hubungi sebelum ke lokasi, terimakasih.|40010577|MYDITA</t>
  </si>
  <si>
    <t>PT PELITA MULYA</t>
  </si>
  <si>
    <t>ODP-MYR-FTZ/44</t>
  </si>
  <si>
    <t>WO061384112</t>
  </si>
  <si>
    <t>AMRBS;405989;AMEX;SRI MUJI H;RBS-3;SURAMADU;PSB;PT PELITA MULYA;YOKO;081357674198;pt.pelitamulya@gmail.com;HSI Bisnis (1:1) 50 Mbps (Rp 439.000) PSB Rp 150.000;</t>
  </si>
  <si>
    <t>2026-08-13 15:00:00|Nama PIC:  bp yoko  No HP: 081357674198 Alt: 0315024217 Tanggal: 13/8/2026 Jam Pasang: Sore Note: Hubungi sebelum ke lokasi, terimakasih.|40010577|MYDITA</t>
  </si>
  <si>
    <t>TOKO INDRA</t>
  </si>
  <si>
    <t>ODP-PBL-FBA/05</t>
  </si>
  <si>
    <t>WO061404635</t>
  </si>
  <si>
    <t>|MN01068|/TOKO INDRA/WINBACK 2.0 HSI B2B (1:1) 100MBPS 535RB PSB DISC 70%//ucil88523@gmail.com/INDRA/82230045654</t>
  </si>
  <si>
    <t>2026-08-17 15:00:00|Nama PIC:  bp rudi  No HP: 082230045654 Alt: Tanggal: 17/8/2026 Jam Pasang: Sore Note: Hubungi sebelum ke lokasi, terimakasih.|40010577|MYDITA</t>
  </si>
  <si>
    <t>ODP-MSP-FD/51</t>
  </si>
  <si>
    <t>WO061400574</t>
  </si>
  <si>
    <t>2026-08-09 13:00:00 | Nama Pic : BP ARIS  No Hp Pic : 081335618198  Jam Pemasangan : 08:00 - 12.00  Tanggal Pemasangan : MINGGU 09 AGUSTUS 2026  Info Tambahan : Hubungi pelanggan sebelum datang ke lokasi, terima kasih.</t>
  </si>
  <si>
    <t>DEAR DREAM</t>
  </si>
  <si>
    <t>ODP-NJK-FAC/76 FAC/D08/76.01</t>
  </si>
  <si>
    <t>WO061379274</t>
  </si>
  <si>
    <t>|MN01222|MYIA-062840143362/POI/H. ANANG WIBOWO, dr/081249597399/anangwibdr@gmail.com</t>
  </si>
  <si>
    <t>2026-08-11 08:00:00 | Nama PIC:  bp anang  No HP: 081249597399 Alt: Tanggal: 11/8/2026 Jam Pasang: Pagi Note: Hubungi sebelum ke lokasi, terimakasih.</t>
  </si>
  <si>
    <t>toko bintang</t>
  </si>
  <si>
    <t>ODP-BLO-FGA/010 FGA/D01/010.01</t>
  </si>
  <si>
    <t>WO061398945</t>
  </si>
  <si>
    <t>|MN00408|MYIA-093912369984/POI/Supriyono /089613946090/carahoki2@gmail.com</t>
  </si>
  <si>
    <t>2026-08-11 13:00:00 | Nama : BP SUPRIYONO No Hp : 089613946090 No Alt :  Tgl Pemasangan : 11 Agustus 2026 Interval : SIANG Note : Hubungi pelanggan terlebih dahulu</t>
  </si>
  <si>
    <t>ODP-JHR-FCW/010</t>
  </si>
  <si>
    <t>WO061394104</t>
  </si>
  <si>
    <t>AMRBS;950223;ALDHIAZ;JKT OUTER;HSI Bisnis PSB 70% - 50 Mbps - (439000);CP Lily Ismalia 089687353200 ALT 0813-8375-5100;promotion@secureparking.co.id</t>
  </si>
  <si>
    <t>2026-08-11 13:00:00|Tanggal pemasangan: 11/08/2026 Jam pemasangan : pagi / siang Info Tambahan : Hubungi pelanggan dulu sebelum ke lokasi terima kasih.|40951378|MYDITA</t>
  </si>
  <si>
    <t>Follow Up Revoke Completed, New Order ID : SC1002517663</t>
  </si>
  <si>
    <t>ERABLUE DESA KETEGUHAN</t>
  </si>
  <si>
    <t>ODP-SKH-FU/021 FU/D02/021.01</t>
  </si>
  <si>
    <t>WO061431986</t>
  </si>
  <si>
    <t>|MN02713|MYIA-091446040987/POI/HASBIBINTARO SHIDDIQ/081249549394/nextperdanaone@gmail.com</t>
  </si>
  <si>
    <t>Follow Up Revoke Completed, New Order ID : SC1002518620</t>
  </si>
  <si>
    <t>SD NEGERI 2 MEDAHAN</t>
  </si>
  <si>
    <t>ODP-GIN-FC/14</t>
  </si>
  <si>
    <t>WO061373163</t>
  </si>
  <si>
    <t>|MN02658|/PIC NI WAYAN PUTRI ADNYANI/081933001477/sdn2medahan@gmail.com</t>
  </si>
  <si>
    <t>2026-08-11 08:00:00|Nama PIC : ibu putri No HP : 081933001477 Alt :  M Janji : (SELASA/11/AGUSTUS/2026) jam Pasang : 09:00 Note : hubungi pelanggan jika ingin kelokasi|40961371|MYDITA</t>
  </si>
  <si>
    <t>SPBU 54.662.24 Tulungagung</t>
  </si>
  <si>
    <t>ODP-TUL-FAC/43</t>
  </si>
  <si>
    <t>WO061421851</t>
  </si>
  <si>
    <t>|MN02702|MYIA-082962634554/POI/BINTAR YULIANI/082142010379/bintaryuliani5@gmail.com</t>
  </si>
  <si>
    <t>Follow Up Revoke Completed, New Order ID : SC1002517492</t>
  </si>
  <si>
    <t>Follow Up Revoke Completed, New Order ID : SC1002517792</t>
  </si>
  <si>
    <t>SMAN TARUNA NALA</t>
  </si>
  <si>
    <t>ODP-BRG-FA/76 FA/D11/76.01</t>
  </si>
  <si>
    <t>WO061381416</t>
  </si>
  <si>
    <t>MD|MYDB-20260810264851|SC20017/MC20200|SMAN TARUNA NALA|085726689329</t>
  </si>
  <si>
    <t>ODP-WKU-FZA/52</t>
  </si>
  <si>
    <t>SPBU 54.622.10</t>
  </si>
  <si>
    <t>ODP-BDG-FE/39 FE/D03/39.01</t>
  </si>
  <si>
    <t>WO061351305</t>
  </si>
  <si>
    <t>|MN02646|MYIA-054142674382/POI/Athalariq naufal fahreza/081332085553/spbu5462210@yahoo.co.id</t>
  </si>
  <si>
    <t>2026-08-11 10:00:00 | Tanggal pemasangan: 11/08/2026 Jam pemasangan : pagi / siang Info Tambahan : Hubungi pelanggan dulu sebelum ke lokasi terima kasih.</t>
  </si>
  <si>
    <t>Kaara.visual</t>
  </si>
  <si>
    <t>ODP-BLR-FBD/72 FBD/D01/72.01</t>
  </si>
  <si>
    <t>WO061424596</t>
  </si>
  <si>
    <t>MD|MYDB-20260810264871|DN00001/MN00385|Kaara.visual|085230403304</t>
  </si>
  <si>
    <t>2026-08-11 13:00:00 | Nama PIC : Dimas No HP : 085230403304 Alt :  M Janji : 11/08/2026 Jam Pasang : 08.00 - 13:00  NoteÃ‚Â :  hubungi terlebih dahulu sebelum kelokasi</t>
  </si>
  <si>
    <t>CV. GEMILANG INDONESIA</t>
  </si>
  <si>
    <t>ODP-SDA-FHW/001</t>
  </si>
  <si>
    <t>|MN02332|/CV. GEMILANG INDONESIA/HSI B2B BASIC (1:2) + PHONE (800 MENIT) 75MBPS 452,5RB PSB DISC 70%//gemilang_ind@ymail.com/SULIHINGTYAS RETNO H/8123002828</t>
  </si>
  <si>
    <t>SDN KUBANGPARI 02 KERSANA</t>
  </si>
  <si>
    <t>ODP-KTM-FW/030 FW/D05/030.01</t>
  </si>
  <si>
    <t>WO061360391</t>
  </si>
  <si>
    <t>|MN00292|MYIA-000468796780/POI/NUR ALIVIA LESTARI/081289223335/rigiealetha@gmail.com</t>
  </si>
  <si>
    <t>ODP-BDG-FP/21</t>
  </si>
  <si>
    <t>WO061398701</t>
  </si>
  <si>
    <t>2026-08-02 10:00:00 | Nama Pic : bp erif  No Hp Pic : 085606172718  No alt : -  Jam Pemasangan : pagi   Tanggal Pemasangan : 2 Agustus 2026</t>
  </si>
  <si>
    <t>SPBU 44.595.15</t>
  </si>
  <si>
    <t>ODP-DMA-FC/068</t>
  </si>
  <si>
    <t>WO061442250</t>
  </si>
  <si>
    <t>|MC60025|MYIA-033912687919/POI/Teguh Ariyanto/085363135326/askagroup@yahoo.co.id</t>
  </si>
  <si>
    <t>2026-08-11 15:00:00 | Nama PIC : bapak teguh No HP : 085363135326 Alt :  M Janji : (SELASA/11/AGUSTUS/2026) jam Pasang : 09:00 Note : hubungi pelanggan jika ingin kelokasi</t>
  </si>
  <si>
    <t>FIRLI CELL</t>
  </si>
  <si>
    <t>WO061407097</t>
  </si>
  <si>
    <t>|MC50067|MYIA-061038307408/POI/KAKA SALSABILA IRFANDI/081393471055/kakasalsabila22@gmail.com</t>
  </si>
  <si>
    <t>Follow Up Revoke Completed, New Order ID : SC1002517364</t>
  </si>
  <si>
    <t>HAOGOS</t>
  </si>
  <si>
    <t>ODP-TDS-FW/24 FW/D03/03.24</t>
  </si>
  <si>
    <t>WO061446819</t>
  </si>
  <si>
    <t>|MN02332|MYIA-004469841442/POI/HANDOYO SUPRAPTO/081229955555/suprahan@gmail.com</t>
  </si>
  <si>
    <t xml:space="preserve">2026-08-12 08:00:00 | Jam pemasangan : 12.00 Info Tambahan : Hubungi pelanggan dulu sebelum ke lokasi terimakasih </t>
  </si>
  <si>
    <t>Follow Up Revoke Completed, New Order ID : SC1002517530</t>
  </si>
  <si>
    <t>Follow Up Revoke Completed, New Order ID : SC1002517621</t>
  </si>
  <si>
    <t>ODP-SMT-FEE/085</t>
  </si>
  <si>
    <t>WO061379187</t>
  </si>
  <si>
    <t>2026-08-10 08:00:00 | Tanggal pemasangan: 10/08/2026  Jam pemasangan : pagi  Info Tambahan : Hubungi pelanggan dulu sebelum ke lokasi  terima kasih.</t>
  </si>
  <si>
    <t>Ufo elektronik</t>
  </si>
  <si>
    <t>ODP-TUL-FAZ/72 FAZ/D05/72.01</t>
  </si>
  <si>
    <t>WO061382919</t>
  </si>
  <si>
    <t>|MN02803|MYIA-034007001989/POI/Andit/085186849998/ufotulungagung18@yahoo.com</t>
  </si>
  <si>
    <t>2026-08-11 08:00:00 | Tanggal pemasangan :11/08/2026 Jam pemasangan : pagi Info Tambahan : Hubungi pelanggan dulu sebelum ke lokasi terima kasih.</t>
  </si>
  <si>
    <t>ODP-DMO-FQD/01</t>
  </si>
  <si>
    <t>WO061428463</t>
  </si>
  <si>
    <t xml:space="preserve">2026-08-07 13:00:00 | M Janji : (07/08/026)  jam Pasang : 09:00  Note : hubungi pelanggan jika ingin kelokasi  </t>
  </si>
  <si>
    <t>Follow Up Revoke Completed, New Order ID : SC1002517570</t>
  </si>
  <si>
    <t>RUMAH KOST NOVIATUL</t>
  </si>
  <si>
    <t>ODP-BOW-FC/47 FC/D03/47.01</t>
  </si>
  <si>
    <t>WO061438273</t>
  </si>
  <si>
    <t>|MN02331|MYIA-091928291386/POI/NOVIATUL HASANAH/082220031997/noviatuljoss@gmail.com</t>
  </si>
  <si>
    <t>2026-08-11 15:00:00 | Nama PIC:  bp tasman No HP: 082220031997 Alt: Tanggal: 11/8/2026 Jam Pasang: Sore Note: Hubungi sebelum ke lokasi, terimakasih.</t>
  </si>
  <si>
    <t>ODP-KTM-FK/038</t>
  </si>
  <si>
    <t>PKMÃ‚Â DAWARBLANDONG RUANG ADMIN</t>
  </si>
  <si>
    <t>WO061379839</t>
  </si>
  <si>
    <t>MD|MYDB-20260808264717|DN00001/MN02100|PKMÃ‚Â DAWARBLANDONG RUANG ADMIN|081357066470</t>
  </si>
  <si>
    <t>2026-08-11 08:00:00 | Nama PIC : Ibu Wijayanti No HP : 081357066470 Alt : - M Janji : 11/08/2026 Jam Pasang : 08.00 - 13:00  NoteÃ‚Â :  hubungi terlebih dahulu sebelum kelokasi</t>
  </si>
  <si>
    <t>SPBU 4451108 BOJONG</t>
  </si>
  <si>
    <t>ODP-KDW-FN/011 FN/D02/011.01</t>
  </si>
  <si>
    <t>WO061415449</t>
  </si>
  <si>
    <t>|MN01881|MYIA-015555655137/POI/mohamad bajang/087764591666/blacksuryoa7v@gmail.com</t>
  </si>
  <si>
    <t>2026-08-11 13:00:00 | Nama PIC : bapak bajang No HP : 087764591666 Alt :  M Janji : (SELASA/11/AGUSTUS/2026) jam Pasang : 09:00 Note : hubungi pelanggan jika ingin kelokasi</t>
  </si>
  <si>
    <t>Follow Up Revoke Completed, New Order ID : SC1002517716</t>
  </si>
  <si>
    <t>ODP-BLU-FW/025</t>
  </si>
  <si>
    <t>WO061416310</t>
  </si>
  <si>
    <t>2026-08-10 08:00:00 | M Janji : 10 agustus 2026  jam Pasang : pagi   Note : hubungi pelanggan jika ingin kelokasi</t>
  </si>
  <si>
    <t>iA-CAKE</t>
  </si>
  <si>
    <t>ODP-MBG-FAF/13</t>
  </si>
  <si>
    <t>WO061393640</t>
  </si>
  <si>
    <t>MD|MYDB-20260810264863|EC40001/MC40003|iA-CAKE|081933145006</t>
  </si>
  <si>
    <t xml:space="preserve">2026-08-11 13:00:00 | telp : 081933145006 alt :  M Janji : (11/08/2026) jam Pasang :pagi / siang  Note : hubungi pelanggan jika ingin kelokasi </t>
  </si>
  <si>
    <t>Follow Up Revoke Completed, New Order ID : SC1002518658</t>
  </si>
  <si>
    <t>WO061360999</t>
  </si>
  <si>
    <t>2026-08-11 08:00:00|Nama PIC : Ibu Ni Wayan No HP : 081803680445 Alt : - M Janji : 11/08/2026 Jam Pasang : 08.00 - 13:00  NoteÃ‚Â :  hubungi terlebih dahulu sebelum kelokasi|40961370|MYDITA</t>
  </si>
  <si>
    <t>SMK DIAN INDONESIA</t>
  </si>
  <si>
    <t>ODP-SDA-FGY/68</t>
  </si>
  <si>
    <t>WO061364909</t>
  </si>
  <si>
    <t>|MN02627|/SMK DIAN INDONESIA/WINBACK 2.0 HSI B2B (1:1) 75MBPS 415RB PSB DISC 70%//smkdianindonesia.sda@gmail.com/ELMA YUNITA/85944002504</t>
  </si>
  <si>
    <t>2026-08-11 08:00:00|Tanggal pemasangan: 11/08/2026 Jam pemasangan : pagi / siang Info Tambahan : Hubungi pelanggan dulu sebelum ke lokasi terima kasih.|40951378|MYDITA</t>
  </si>
  <si>
    <t>ODP-MSP-FE/37</t>
  </si>
  <si>
    <t>WO061368643</t>
  </si>
  <si>
    <t xml:space="preserve">2026-08-08 13:00:00 | Nama PIC : Bapak Faisal  No HP : 082132730909  No Alternatif : -  M Janji : 08/08/2026  Jam Pasang : Pagi  NoteÃ‚Â :  Hubungi terlebih dahulu sebelum ke lokasi </t>
  </si>
  <si>
    <t>Follow Up Revoke Completed, New Order ID : SC1002518163</t>
  </si>
  <si>
    <t>ODP-KBU-FEL/19</t>
  </si>
  <si>
    <t>WO061440952</t>
  </si>
  <si>
    <t>2026-08-09 14:00:00 | Nama : BP DIMAS ARIFAN FEBRIYANTO  No Hp : 08132077719  No Alt : 0895363656031  Tgl Pemasangan : 08 Agustus 2026  Interval : SIANG  Note : Hubungi pelanggan terlebih dahulu</t>
  </si>
  <si>
    <t>PT PUSAT EMAS INDONESIA</t>
  </si>
  <si>
    <t>ODP-IJK-FLV/35</t>
  </si>
  <si>
    <t>WO061372625</t>
  </si>
  <si>
    <t>AMRBS;400664;AMEX;ASANDHYASARI P;RBS-3;SURAMADU;PSB;PT PUSAT EMAS INDONESIA;M. IRGI MUNGGARAN;081119807105;pusatemasirgi@gmail.com;HSI Bisnis (1:1) 50 Mbps (Rp 439.000) PSB Rp 150.000;</t>
  </si>
  <si>
    <t>2026-08-14 08:00:00|Nama PIC : bapak irgi No HP : 081119807105 Alt :  M Janji : (jumat/14/AGUSTUS/2026) jam Pasang : 09:00 Note : hubungi pelanggan jika ingin kelokasi|40961371|MYDITA</t>
  </si>
  <si>
    <t>Warung Bakso Bang Udin</t>
  </si>
  <si>
    <t>ODP-RTE-FE/15 FE/D02/15.01</t>
  </si>
  <si>
    <t>WO061421044</t>
  </si>
  <si>
    <t>|MN00118|MYIA-042076849460/POI/Pak Jumain/089668439669/ahmadrifaldi2003@gmail.com</t>
  </si>
  <si>
    <t>2026-08-11 13:00:00 | Tanggal pemasangan : 11 AGUSTUS 2026 Jam pemasangan : pagi/siang Info Tambahan : Hubungi pelanggan dulu sebelum ke lokasi terima kasih</t>
  </si>
  <si>
    <t>Follow Up Revoke Completed, New Order ID : SC1002518192</t>
  </si>
  <si>
    <t>ODP-SGG-FAF/02</t>
  </si>
  <si>
    <t>WO061442410</t>
  </si>
  <si>
    <t>2026-08-10 08:00:00 | Nama PIC : Bp Isnaidi  No Hp : 085205044407  No Alt : -  Tgl Pemasangan : 10 Agustus 2026  Interval : PAGI SIANG  Note : Hubungi pelanggan terlebih dahulu</t>
  </si>
  <si>
    <t>SPBU 4451110 WONOPRINGGO</t>
  </si>
  <si>
    <t>ODP-KDW-FK/114 FK/D01/114.01</t>
  </si>
  <si>
    <t>WO061399319</t>
  </si>
  <si>
    <t>|MN01881|MYIA-052334514542/POI/aji kurniawan/081227469459/44.51110.spbu@gmail.com</t>
  </si>
  <si>
    <t>PONDOK PESANTREN MA&amp; 39;HAD ARRIFAH TEGAL</t>
  </si>
  <si>
    <t>ODP-SLW-FT/088 FT/D04/088.01</t>
  </si>
  <si>
    <t>WO061385285</t>
  </si>
  <si>
    <t>|MN00292|MYIA-007240436981/POI/Masruri/081575144643/rurimas33@gmail.com</t>
  </si>
  <si>
    <t>SPBU 5468207 KLABANG BONDOWOSO</t>
  </si>
  <si>
    <t>ODP-PRJ-FE/08 FE/D02/08.01</t>
  </si>
  <si>
    <t>WO061436292</t>
  </si>
  <si>
    <t>|MN02617|MYIA-054222465839/POI/KRISTIAN FAJAR/082311921375/migasasriklabang@gmail.com</t>
  </si>
  <si>
    <t>2026-08-11 15:00:00 | Nama : BP ONI (SUPERVISOR) No Hp : 082311921375 No Alt :  Tgl Pemasangan : 11 Agustus 2026 Interval : PAGI  Note : Hubungi pelanggan terlebih dahulu</t>
  </si>
  <si>
    <t>SMA Takhassus Alquran</t>
  </si>
  <si>
    <t>ODP-OMB-FB/48 FB/D05/48.01</t>
  </si>
  <si>
    <t>WO061356683</t>
  </si>
  <si>
    <t>MD|MYDB-20260809264831|DN00001/MN00572|SMA Takhassus Alquran|087763212518</t>
  </si>
  <si>
    <t>ODP-BLB-FBD/01</t>
  </si>
  <si>
    <t>WO061392707</t>
  </si>
  <si>
    <t xml:space="preserve">2026-08-09 13:00:00 | Nama PIC: bu nurul   Notel: 085804286006  Alt: -   Tanggal: 9/8/2026  Jam Pasang: Siang  Note: Hubungi pelanggan sebelum ke lokasi, terima kasih.  </t>
  </si>
  <si>
    <t>KANTOR SPBU 4457524</t>
  </si>
  <si>
    <t>ODP-WNG-FU/036</t>
  </si>
  <si>
    <t>WO061436376</t>
  </si>
  <si>
    <t>|MN02255|MYIA-091386811678/POI/ARIFIN KURNIAWAN /085524817779/karangtengahspbu21@gmail.com</t>
  </si>
  <si>
    <t>Follow Up Revoke Completed, New Order ID : SC1002517397</t>
  </si>
  <si>
    <t>Follow Up Revoke Completed, New Order ID : SC1002517320</t>
  </si>
  <si>
    <t>Provisioning Failed|WFM|INF009013067|KOORDINAT PEL :-7.520612,110.568381 KET KENDALA : di lokasi belum tercover jaringan TELK</t>
  </si>
  <si>
    <t>UD MADI</t>
  </si>
  <si>
    <t>ODP-EMP-FAB/39 FAB/D04/39.01</t>
  </si>
  <si>
    <t>WO061404250</t>
  </si>
  <si>
    <t>MD|MYDB-20260806264543|DN00001/MN01576|UD MADI|085237468090</t>
  </si>
  <si>
    <t>HSI Bisnis Bundling OCA Breach Checker Promo 2026 PSB 70% - 50 Mbps</t>
  </si>
  <si>
    <t>ODP-GIN-FAN/20</t>
  </si>
  <si>
    <t>WO061443533</t>
  </si>
  <si>
    <t>2026-08-11 15:00:00|telp : 081339731300 alt :  M Janji : (11/08/2026) jam Pasang :pagi / siang  Note : hubungi pelanggan jika ingin kelokasi|40000802|MYDITA</t>
  </si>
  <si>
    <t>IAI AL-FATIMAH BOJONEGORO</t>
  </si>
  <si>
    <t>ODP-BJN-F10/02 FCL-10-02</t>
  </si>
  <si>
    <t>WO061399639</t>
  </si>
  <si>
    <t>|MN00271|MYIA-036613974630/POI/Abdul Khamid/081333388939/iaialfatimahbojonegoro@gmail.com</t>
  </si>
  <si>
    <t xml:space="preserve">2026-08-12 08:00:00 | telp : 081333388939 alt :  M Janji : (11/08/2026) jam Pasang :pagi / siang  Note : hubungi pelanggan jika ingin kelokasi </t>
  </si>
  <si>
    <t>CV Sumber Rejeki</t>
  </si>
  <si>
    <t>ODP-LKS-FBD/37 FBD/D03/37.01</t>
  </si>
  <si>
    <t>WO061401222</t>
  </si>
  <si>
    <t>|MN00483|MYIA-014803231170/POI/Susanto/081252338888/susantorafly@yahoo.com</t>
  </si>
  <si>
    <t xml:space="preserve">2026-08-16 13:00:00 | Jam pemasangan : 12.00 Info Tambahan : Hubungi pelanggan dulu sebelum ke lokasi terimakasih  </t>
  </si>
  <si>
    <t>PT. KENT MANDIRI TEKNIK</t>
  </si>
  <si>
    <t>ODP-SDA-FHD/39</t>
  </si>
  <si>
    <t>WO061431753</t>
  </si>
  <si>
    <t>AMRBS/403113/RACHMANTO PRIYO KUNCORO/R3/JATIM TIMUR/HSI B2B (1:1) + PHONE (800 MENIT) 100MBPS 645RB PSB DISC 70%/MAHPUT DAROINI /financekentmandiriteknik@gmail.com</t>
  </si>
  <si>
    <t>2026-08-05 15:00:00|CENTRAL INDUSTRIAL PARK KAPPA 18 KEMIRI SIDOARJO|SYSTEM|MYDITA</t>
  </si>
  <si>
    <t>ODP-SBW-FBG/07</t>
  </si>
  <si>
    <t>WO061397103</t>
  </si>
  <si>
    <t>2026-08-08 13:00:00 | Nama Pic : bp fajriansyah  No Hp Pic : 088292061272  No alt : -  Jam Pemasangan : pagi   Tanggal Pemasangan : 8 Agustus 2026</t>
  </si>
  <si>
    <t>PT KARYA DARMO TINEM SPBU 44.576.04</t>
  </si>
  <si>
    <t>ODP-WNG-FE/074 FE/D01/074.01</t>
  </si>
  <si>
    <t>WO061365262</t>
  </si>
  <si>
    <t>|MN02255|MYIA-076795064714/POI/ELLISA YULIYANTI/085641059961/spbu4457604bbm@yahoo.com</t>
  </si>
  <si>
    <t>HSI Bisnis Basic Bundling Phone PSB 70% - Free 800 Menit Promo - 75 Mbps</t>
  </si>
  <si>
    <t>KENDALA PELANGGAN</t>
  </si>
  <si>
    <t>Provisioning Failed|WFM|INF009008520|HOLD</t>
  </si>
  <si>
    <t>ERABLUE NGESREP</t>
  </si>
  <si>
    <t>ODP-BMK-FB/010 FB/D09/010.01</t>
  </si>
  <si>
    <t>WO061431637</t>
  </si>
  <si>
    <t>|MN02713|MYIA-080701073796/POI/HASBIBINTARO SHIDDIQ/081249549394/nextperdanaone@gmail.com</t>
  </si>
  <si>
    <t>SPBU 44.513.22 PROTOMULYO</t>
  </si>
  <si>
    <t>ODP-KDL-FX/073 FX/D08/073.01</t>
  </si>
  <si>
    <t>WO061411028</t>
  </si>
  <si>
    <t>|MN02184|MYIA-083767900782/POI/TARA NAJMIA LUTHFITA SARI /085740905252/spbu4451322@gmail.com</t>
  </si>
  <si>
    <t>ODP-SBW-FBE/05</t>
  </si>
  <si>
    <t>WO061398719</t>
  </si>
  <si>
    <t>2026-08-08 13:00:00 | Tanggal pemasangan: 08/08/2026  Jam pemasangan : siang  Info Tambahan : Hubungi pelanggan dulu sebelum ke lokasi  terima kasih.</t>
  </si>
  <si>
    <t>ODP-WNS-FAY/038</t>
  </si>
  <si>
    <t>WO061413165</t>
  </si>
  <si>
    <t xml:space="preserve">2026-08-08 13:00:00 | telp :081326235702   alt : pagi / siang 08/08/2026  hub sebelum ke lokasi   </t>
  </si>
  <si>
    <t>ODP-KML-FAC/18</t>
  </si>
  <si>
    <t>WO061404491</t>
  </si>
  <si>
    <t>2026-08-09 15:00:00|Tgl Pemasangan : 09 Agustus 2026  Interval : PAGI SIANG  Note : Hubungi pelanggan terlebih dahulu|40981182|MYDITA</t>
  </si>
  <si>
    <t>Provisioning Failed|WFM|INF009008696|butuh tati 1btg, izin nok</t>
  </si>
  <si>
    <t>DECLINE : Decline - Salah Tagging Lokasi / Venue EVI PUSPITA EKASARI 40931150|MYDITA</t>
  </si>
  <si>
    <t>WO061386771</t>
  </si>
  <si>
    <t>|MC50018|MYIA-058144986193/POI/JOKO SUHARTOTO/085876648648/4450219spbu@gmail.com</t>
  </si>
  <si>
    <t>Sakinah Kocika lt 2</t>
  </si>
  <si>
    <t>ODP-IJK-FCH/12 FCH/D02/12.01</t>
  </si>
  <si>
    <t>WO061380397</t>
  </si>
  <si>
    <t>MD|MYDB-20260809264811|DN00001/MN00442|Sakinah Kocika lt 2|089502526791</t>
  </si>
  <si>
    <t xml:space="preserve">2026-08-14 15:00:00 | M Janji : (11/08/2026) jam Pasang : 09:00 Note : hubungi pelanggan jika ingin kelokasi </t>
  </si>
  <si>
    <t>SDN MOJOWARNO 1</t>
  </si>
  <si>
    <t>ODP-MOJ-FD/03</t>
  </si>
  <si>
    <t>WO061438437</t>
  </si>
  <si>
    <t>|MN02084|/SDN MOJOWARNO 1/WINBACK 2.0 HSI B2B (1:1) 100MBPS 535RB PSB DISC 70%//ayiksutono@gmail.com/AYIK SUTONO /85755195241</t>
  </si>
  <si>
    <t>2026-08-11 15:00:00|Nama PIC : BAPAK AYIK No HP : 085755195241 Alt : - M Janji : 11/08/2026 Jam Pasang : 08.00 - 13:00  NoteÃ‚Â :  hubungi terlebih dahulu sebelum kelokasi|40961370|MYDITA</t>
  </si>
  <si>
    <t>WO061365289</t>
  </si>
  <si>
    <t>2026-08-11 08:00:00|Nama PIC : Bapak rozi No HP : 08159112284 Alt : - M Janji : 11/08/2026 Jam Pasang : 08.00 - 13:00  NoteÃ‚Â :  hubungi terlebih dahulu sebelum kelokasi|40961370|MYDITA</t>
  </si>
  <si>
    <t>Follow Up Revoke Completed, New Order ID : SC1002517816</t>
  </si>
  <si>
    <t>Santun nur brilink</t>
  </si>
  <si>
    <t>ODP-BIM-FAD/132 FAD/D06/132.01</t>
  </si>
  <si>
    <t>WO061429295</t>
  </si>
  <si>
    <t>|MC40168|MYIA-060479747384/POI/Jumyati /085238585505/jumyati1711@gmail.com</t>
  </si>
  <si>
    <t>HSI Bisnis Bundling Netmonk Promo 2026 PSB 70% - 75 Mbps</t>
  </si>
  <si>
    <t>ODP-MGE-FU/033</t>
  </si>
  <si>
    <t>Follow Up Revoke Completed, New Order ID : SC1002517766</t>
  </si>
  <si>
    <t>ODP-MSO-FA/119</t>
  </si>
  <si>
    <t>WO061381764</t>
  </si>
  <si>
    <t>2026-08-08 15:00:00 | Tanggal pemasangan: 08/08/2026  Jam pemasangan : siang  Info Tambahan : Hubungi pelanggan dulu sebelum ke lokasi  terima kasih.</t>
  </si>
  <si>
    <t>SELLVORA STUDIO</t>
  </si>
  <si>
    <t>ODP-GUR-FH/11 FH/D03/11.01</t>
  </si>
  <si>
    <t>WO061367634</t>
  </si>
  <si>
    <t>MD|MYDB-20260808264775|SC20016/MC20202|SELLVORA STUDIO|082141134189</t>
  </si>
  <si>
    <t>2026-08-11 08:00:00 | Nama PIC : Bapak Yuzniar No HP : 082141134189 Alt : - M Janji : 11/08/2026 Jam Pasang : 08.00 - 13:00  NoteÃ‚Â :  hubungi terlebih dahulu sebelum kelokasi</t>
  </si>
  <si>
    <t>SPBU 54.641.46 TEGOWANGI</t>
  </si>
  <si>
    <t>ODP-PAE-FE/17 FE/D01/17.01</t>
  </si>
  <si>
    <t>WO061400546</t>
  </si>
  <si>
    <t>MD|MYDB-20260810264869|SC20016/MC20202|SPBU 54.641.46 TEGOWANGI|081217117388</t>
  </si>
  <si>
    <t xml:space="preserve">2026-08-11 13:00:00 | telp : 081217117388 alt :  M Janji : (11/08/2026) jam Pasang :pagi / siang  Note : hubungi pelanggan jika ingin kelokasi </t>
  </si>
  <si>
    <t>ODP-TEG-FN/013</t>
  </si>
  <si>
    <t>ILOOKHIJAB</t>
  </si>
  <si>
    <t>ODP-MTR-FCV/26 FCV/D04/26.01</t>
  </si>
  <si>
    <t>WO061365481</t>
  </si>
  <si>
    <t>|MC40040|MYIA-054558200663/POI/Nabila Zain/087865884189/nabilazain90@yahoo.com</t>
  </si>
  <si>
    <t>2026-08-11 08:00:00 | Nama PIC : Nabila No HP : 087865884189 Alt :  M Janji : 11/08/2026 Jam Pasang : 08.00 - 13:00  NoteÃ‚Â :  hubungi terlebih dahulu sebelum kelokasi</t>
  </si>
  <si>
    <t>ODP-KTM-FU/008</t>
  </si>
  <si>
    <t>WO061431514</t>
  </si>
  <si>
    <t>2026-08-08 13:00:00 | M Janji : 8 agustus 2026  jam Pasang : pagi siang  Note : hubungi pelanggan jika ingin kelokasi</t>
  </si>
  <si>
    <t>|MN02093|/Koperasi Wafa Lontar/M. Itmamul Wafa'/085731508869/itmwafa@gmail.com/HSI Bisnis + Phone Promo 2026 50 Mbps (Rp 395.000) PSB 150.000</t>
  </si>
  <si>
    <t>Follow Up Revoke Completed, New Order ID : SC1002517637</t>
  </si>
  <si>
    <t>ODP-TEG-FP/019</t>
  </si>
  <si>
    <t>WO061410857</t>
  </si>
  <si>
    <t>2026-08-09 08:00:00 | Nama Pic : bp Gilang   No Hp Pic : 087822733582  No alt : -  Jam Pemasangan : pagi   Tanggal Pemasangan : 9 Agustus 2026</t>
  </si>
  <si>
    <t>TOKO BAROKAH CENTER</t>
  </si>
  <si>
    <t>ODP-ASB-FF/36 FF/D05/36.01</t>
  </si>
  <si>
    <t>WO061436662</t>
  </si>
  <si>
    <t>|MC30281|MYIA-040451663651/POI/ADIYANTO /081252736323/stbintan@gmail.com</t>
  </si>
  <si>
    <t>2026-08-11 15:00:00 | Jam pemasangan : 12.00 Info Tambahan : Hubungi pelanggan dulu sebelum ke lokasi terimakasih</t>
  </si>
  <si>
    <t>PT. GLOBAL JET EXPRESS</t>
  </si>
  <si>
    <t>|MN02545|/PIC MERI INDAH KHARIANI/085739042532-085932233964/divisibrpjntexpress@gmail.com</t>
  </si>
  <si>
    <t>ODP-TEG-FN/020</t>
  </si>
  <si>
    <t>WO061407671</t>
  </si>
  <si>
    <t>2026-08-10 13:00:00 | Nama : BU IIS SUMARNI   No Hp : 082135851212  No Alt :   Tgl Pemasangan : 10 Agustus 2026  Interval : SIANG  Note : Hubungi pelanggan terlebih dahulu</t>
  </si>
  <si>
    <t>SPBU 55.612.72</t>
  </si>
  <si>
    <t>ODP-KRN-FH/73 FH/D08/73.01</t>
  </si>
  <si>
    <t>WO061385525</t>
  </si>
  <si>
    <t>MD|MYDB-20260807264621|DN00001/MN01211|SPBU 55.612.72|08983463624</t>
  </si>
  <si>
    <t>2026-08-11 13:00:00 | Nama PIC : Bapak Mashuri No HP : 08983463624 Alt : - M Janji : 11/08/2026 Jam Pasang : 08.00 - 13:00  NoteÃ‚Â :  hubungi terlebih dahulu sebelum kelokasi</t>
  </si>
  <si>
    <t>SPBU PETEMON</t>
  </si>
  <si>
    <t>ODP-BKL-FAZ/48</t>
  </si>
  <si>
    <t>|MN02600|/SPBU PETEMON/H. ABDURRAHMAN SOLEH/0811330651/spbu5469111@gmail.com/HSI Bisnis Promo HUT Telkom (1:1) 50 Mbps (Rp 355.000) PSB Rp 150.000/</t>
  </si>
  <si>
    <t>DECLINE : Decline - Batal Order RIRIN RISNAWATI 40931149|MYDITA</t>
  </si>
  <si>
    <t>HOTEL RENO</t>
  </si>
  <si>
    <t>WO061540727</t>
  </si>
  <si>
    <t>|MC00213|MYIA-088825895804/POI/FAZRI NUR AZIZ/085869416794/papayatiga3@gmail.com</t>
  </si>
  <si>
    <t>2026-08-13 08:00:00 | Nama : BP FAZRI NUR AZIZ No Hp : 085869416794 No Alt :  Tgl Pemasangan : 12 Agustus 2026 Interval : SIANG Note : Hubungi pelanggan terlebih dahulu</t>
  </si>
  <si>
    <t>UD MAKMUR</t>
  </si>
  <si>
    <t>WO061538473</t>
  </si>
  <si>
    <t>MD|MYDB-20260811264958|DN00001/MN00558|UD MAKMUR|085337059189</t>
  </si>
  <si>
    <t>2026-08-13 08:00:00 | telp : 085337059189 alt :  M Janji : (13/08/2026) jam Pasang :pagi / siang  Note : hubungi pelanggan jika ingin kelokasi</t>
  </si>
  <si>
    <t>ODP-DMO-FTB/25</t>
  </si>
  <si>
    <t>WO061511063</t>
  </si>
  <si>
    <t>2026-08-08 08:00:00 | Nama PIC : IBU RENNY  No HP :  087770104036  Alt :   M Janji : (SABTU/8/AGUSTUS/2026)  jam Pasang : 09:00  Note : hubungi pelanggan jika ingin kelokasi</t>
  </si>
  <si>
    <t>ODP-PWT-FAX/058</t>
  </si>
  <si>
    <t>WO061467862</t>
  </si>
  <si>
    <t>2026-08-09 13:00:00 | Tgl Pemasangan : 09 Agustus 2026  Interval : PAGI SIANG  Note : Hubungi pelanggan terlebih dahulu</t>
  </si>
  <si>
    <t>SMP PLUS MAMBAUS SHOLIHIN</t>
  </si>
  <si>
    <t>ODP-WRO-FK/112 FK/D08/112.01</t>
  </si>
  <si>
    <t>WO061456506</t>
  </si>
  <si>
    <t>|MN00410|MYIA-031124116376/POI/ADIB BURROCHMAN/081336938046/smpplusmambaussholihin2019@gmail.com</t>
  </si>
  <si>
    <t xml:space="preserve">2026-08-12 08:00:00 | M Janji : (12/08/2026) jam Pasang : 09:00 Note : hubungi pelanggan jika ingin kelokasi </t>
  </si>
  <si>
    <t>PT BUMI GATRA SEJATI SPBU 4456404</t>
  </si>
  <si>
    <t>ODP-MUN-FAQ/029 FAQ/D02/029.01</t>
  </si>
  <si>
    <t>WO061491494</t>
  </si>
  <si>
    <t>|MN02255|MYIA-086521509888/POI/KRIS BIANTORO/081328859575/spbu_sajogja4456404@yahoo.co.id</t>
  </si>
  <si>
    <t>2026-08-15 08:00:00 | Nama PIC : BAPAK KRIS No HP : 081328859575 Alt :  M Janji : (SABTU/15/AGUSTUS/2026) jam Pasang : 09:00 Note : hubungi pelanggan jika ingin kelokasi</t>
  </si>
  <si>
    <t>Follow Up Revoke Completed, New Order ID : SC1002520399</t>
  </si>
  <si>
    <t>heri kos</t>
  </si>
  <si>
    <t>ODP-MGE-FAB/125 FAB/D03/125.01</t>
  </si>
  <si>
    <t>WO061485524</t>
  </si>
  <si>
    <t>|MN02816|MYIA-088097674329/POI/Heri Purnomo/082142629996/harryozborn007@gmail.com</t>
  </si>
  <si>
    <t xml:space="preserve">2026-08-12 09:00:00 | Nama PIC : BAPAK HERI No HP : 082142629996 No Alternatif :  M Janji : 12/07/2026 Jam Pasang : Pagi NoteÃ‚Â :  Hubungi terlebih dahulu sebelum ke lokasi </t>
  </si>
  <si>
    <t>SD MUHAMMADIYAH 2 TULANGAN</t>
  </si>
  <si>
    <t>ODP-TUN-FX/24</t>
  </si>
  <si>
    <t>WO061489854</t>
  </si>
  <si>
    <t>|MN01572|/SD MUHAMMADIYAH 2 TULANGAN/WINBACK 2.0 HSI B2B (1:1) 50MBPS 355RB PSB DISC 70%/sekolahkreatifsdmuda@gmail.com/MUKHAMAD NUR AZIZ/81231441670</t>
  </si>
  <si>
    <t>2026-08-12 13:00:00|Nama Pic : bp AZIZ No Hp Pic : 081231441670 No alt : - Jam Pemasangan : siang  Tanggal Pemasangan : 12 Agustus 2026|40951375|MYDITA</t>
  </si>
  <si>
    <t>CV TRI PUTRA GEMILANG</t>
  </si>
  <si>
    <t>ODP-RDD-FA/054</t>
  </si>
  <si>
    <t>WO061479151</t>
  </si>
  <si>
    <t>AMRBS;950393;REG3;INDRI;082121745712;HSI 100MB;PIC 08122551922;Spbu4452316@gmail.com</t>
  </si>
  <si>
    <t>2026-08-12 08:00:00|Nama Pic : bp basyirun No Hp Pic : 08122551922 No alt : - Jam Pemasangan : pagi  Tanggal Pemasangan : 12 Agustus 2026|40951375|MYDITA</t>
  </si>
  <si>
    <t>ODP-SPJ-FC/33</t>
  </si>
  <si>
    <t>WO061470409</t>
  </si>
  <si>
    <t>ODP-BTU-FF/27</t>
  </si>
  <si>
    <t>WO061498617</t>
  </si>
  <si>
    <t>2026-08-10 13:00:00 | Nama PIC : Adi  No HP : 082257501286  Alt :   M Janji : 09/08/2026  Jam Pasang : 08.00 - 13:00   NoteÃ‚Â :  hubungi terlebih dahulu sebelum kelokasi</t>
  </si>
  <si>
    <t>WARKOP KIRANA</t>
  </si>
  <si>
    <t>ODP-BBA-FAA/30 FAA/D04/30.01</t>
  </si>
  <si>
    <t>WO061533483</t>
  </si>
  <si>
    <t>MD|MYDB-20260811264950|DN00001/MN02280|WARKOP KIRANA|085707501773</t>
  </si>
  <si>
    <t>2026-08-12 15:00:00 | Nama : BU SRI NURHAYATI  No Hp : 085707501773 No Alt :  Tgl Pemasangan : 12 Agustus 2026 Interval : PAGI  Note : Hubungi pelanggan terlebih dahulu</t>
  </si>
  <si>
    <t>ODP-RBN-FF/044</t>
  </si>
  <si>
    <t>AMRBS;403099;TREG4;MUHAMMAD MASTUR;081226139781;CP NUR MUSLIMIN;089621333722;PAKET 2S INET VOICE 50 MBPS (479.000);PT GLOBAL JET EXPRESS//BATANGAN;input by tito</t>
  </si>
  <si>
    <t>Mts. Ma&amp; 39;arif Pucang</t>
  </si>
  <si>
    <t>ODP-MGE-FBB/015 FBB/D05/015.01</t>
  </si>
  <si>
    <t>WO061479255</t>
  </si>
  <si>
    <t>|MN02816|MYIA-031353283288/POI/Intan Pertiwi/087740262737/intanbama85@gmail.com</t>
  </si>
  <si>
    <t>2026-08-13 08:00:00 | Nama PIC : bapak wahyu No HP : 085875670139 Alt :  M Janji : (kamis/13/AGUSTUS/2026) jam Pasang : 09:00 Note : hubungi pelanggan jika ingin kelokasi</t>
  </si>
  <si>
    <t>CV JAYA ABADI PERKASA</t>
  </si>
  <si>
    <t>ODP-GNK-FD/038 FD/D05/038.01</t>
  </si>
  <si>
    <t>WO061474666</t>
  </si>
  <si>
    <t>MD|MYDB-20260811264938|DN00001/MN00345|CV JAYA ABADI PERKASA|081390540531</t>
  </si>
  <si>
    <t xml:space="preserve">2026-08-12 08:00:00 | Waktu pemasangan : 12 agustus 2026 Jam pemasangan : 08.00 - 12.00 Info Tambahan : Hubungi pelanggan dulu sebelum ke lokasi terimakasih  </t>
  </si>
  <si>
    <t>SPPG PASEKAN</t>
  </si>
  <si>
    <t>ODP-ABR-FD/143 FD/D09/143.01</t>
  </si>
  <si>
    <t>WO061457164</t>
  </si>
  <si>
    <t>MD|MYDB-20260811264921|DN00001/MN02296|SPPG PASEKAN|085867684179</t>
  </si>
  <si>
    <t>SMK MUHAMMADIYAH KARANGANYAR</t>
  </si>
  <si>
    <t>ODP-KJE-FB/114</t>
  </si>
  <si>
    <t>WO061537119</t>
  </si>
  <si>
    <t>AMRBS;405260;TREG3;RIZKY WIBAWA;085728102811;PIC 082322122887 RIYANTO;HSI 1S 300MB;1.030.000;riankomp4@gmail.com</t>
  </si>
  <si>
    <t>2026-08-12 15:00:00|Waktu pemasangan : 12 agustus 2026 Jam pemasangan : 08.00 - 12.00 Info Tambahan : Hubungi pelanggan dulu sebelum ke lokasi terimakasih |40971401|MYDITA</t>
  </si>
  <si>
    <t>PT Petro Graha Medika Site site RS Petrokimia Driyorejo</t>
  </si>
  <si>
    <t>WO061522947</t>
  </si>
  <si>
    <t>MD|MYID-4042608110002|RBIZindibiz|PETRO GHARA MEDIKA|085105779155</t>
  </si>
  <si>
    <t xml:space="preserve">2026-08-12 13:00:00 | Waktu pemasangan : 12 agustus 2026 Jam pemasangan : 08.00 - 12.00 Info Tambahan : Hubungi pelanggan dulu sebelum ke lokasi terimakasih  </t>
  </si>
  <si>
    <t>UD SITI BAROKAH</t>
  </si>
  <si>
    <t>ODP-GER-FAH/74</t>
  </si>
  <si>
    <t>WO061463396</t>
  </si>
  <si>
    <t>|MC20037|MYIA-080754133223/POI/MUHAMMAD ZAINUDIN SANI /085923081813/orbitstarzkediri1@gmail.com</t>
  </si>
  <si>
    <t xml:space="preserve">2026-08-12 13:00:00 | Nama PIC : Bapak Zainudin No HP : 085923081813 No Alternatif : M Janji : 12/07/2026 Jam Pasang : Pagi NoteÃ‚Â :  Hubungi terlebih dahulu sebelum ke lokasi </t>
  </si>
  <si>
    <t>WO061532843</t>
  </si>
  <si>
    <t>2026-08-12 15:00:00|Nama PIC : BAPAK IRWAN No HP : 08179388321 Alt :  M Janji : (RABU/12/AGUSTUS/2026) jam Pasang : 09:00 Note : hubungi pelanggan jika ingin kelokasi|40961371|MYDITA</t>
  </si>
  <si>
    <t>IMAM STORE</t>
  </si>
  <si>
    <t>ODP-GLD-FAH/030 FAH/D03/02.30</t>
  </si>
  <si>
    <t>WO061540280</t>
  </si>
  <si>
    <t>|MN01857|MYIA-038645064927/POI/ANDIKA WAHYU PRASETYO/0895422589298/narayani.tajana28@gmail.com</t>
  </si>
  <si>
    <t>2026-08-13 08:00:00 | Nama : BP ANDIKA WAHYU PRASETYO  No Hp : 0895422589298 No Alt :  Tgl Pemasangan : 12 Agustus 2026 Interval : SIANG Note : Hubungi pelanggan terlebih dahulu</t>
  </si>
  <si>
    <t>SPBU OSAMALIKI KANTOR</t>
  </si>
  <si>
    <t>ODP-SLI-FQ/103 FQ/D07/103.01</t>
  </si>
  <si>
    <t>WO061462577</t>
  </si>
  <si>
    <t>|MN00238|MYIA-066893143547/POI/DR.H Achmad Purnomo/081393911231/spbu4450117@gmail.com</t>
  </si>
  <si>
    <t>2026-08-12 08:00:00 | Tanggal pemasangan: 12/08/2026 Jam pemasangan : pag Info Tambahan : Hubungi pelanggan dulu sebelum ke lokasi terima kasih.</t>
  </si>
  <si>
    <t>ORAY CELL</t>
  </si>
  <si>
    <t>WO061530878</t>
  </si>
  <si>
    <t>MD|MYDB-20260811264952|DN00001/MN00558|ORAY CELL|087899231350</t>
  </si>
  <si>
    <t>2026-08-12 15:00:00 | telp : 087899231350 alt :  M Janji : (12/08/2026) jam Pasang :pagi / siang  Note : hubungi pelanggan jika ingin kelokasi</t>
  </si>
  <si>
    <t>SPBU KUBANGKANGKUNG</t>
  </si>
  <si>
    <t>ODP-SDJ-FH/055 FH/D05/055.01</t>
  </si>
  <si>
    <t>WO061489873</t>
  </si>
  <si>
    <t>|MN02591|MYIA-049903737331/POI/SANTOSO DWI NUGROHO/081228372533/spbu.kawunganten@gmail.com</t>
  </si>
  <si>
    <t xml:space="preserve">2026-08-12 13:00:00 | Waktu pemasangan : 12 agustus 2026 Jam pemasangan : 08.00 - 12.00 Info Tambahan : Hubungi pelanggan dulu sebelum ke lokasi terimakasih </t>
  </si>
  <si>
    <t>Hafez Cs Yogyakarta</t>
  </si>
  <si>
    <t>ODP-GOD-FBH/047 FBH/D03/047.01</t>
  </si>
  <si>
    <t>WO061516457</t>
  </si>
  <si>
    <t>|MN00528|MYIA-038129873299/POI/Solehudin/082285650924/hafezindonesia12345@gmail.com</t>
  </si>
  <si>
    <t>2026-08-18 13:00:00 | Tanggal pemasangan: 12/08/2026 Jam pemasangan : siang Info Tambahan : Hubungi pelanggan dulu sebelum ke lokasi terima kasih.</t>
  </si>
  <si>
    <t>SMK CENDIKA BANGSA</t>
  </si>
  <si>
    <t>ODP-KEP-FA/51 FA/D09/51.01</t>
  </si>
  <si>
    <t>WO061536209</t>
  </si>
  <si>
    <t>MD|MYDB-20260811265006|SC20017/MC20200|SMK CENDIKA BANGSA|082331041947</t>
  </si>
  <si>
    <t>2026-08-12 15:00:00 | Nama : BP SETIYO BUDI  No Hp : 082331041947 No Alt :  Tgl Pemasangan : 12 Agustus 2026 Interval : PAGI  Note : Hubungi pelanggan terlebih dahulu</t>
  </si>
  <si>
    <t>HOTEL TILAMAS</t>
  </si>
  <si>
    <t>ODP-WR1-FAU/49 FAU/D04/49.01</t>
  </si>
  <si>
    <t>WO061503738</t>
  </si>
  <si>
    <t>|MN02620|MYIA-088521019132/POI/Sella Maria/08113071515/operasional.tilamas@gmail.com</t>
  </si>
  <si>
    <t>TOKO HANDA</t>
  </si>
  <si>
    <t>ODP-MTR-FAH/59 FAH/D04/59.01</t>
  </si>
  <si>
    <t>WO061497925</t>
  </si>
  <si>
    <t>MD|MYDB-20260810264908|DN00001/MN01272|TOKO HANDA|087855347263</t>
  </si>
  <si>
    <t>PT BLACK COCOS GROUP</t>
  </si>
  <si>
    <t>ODP-MGE-FN/025</t>
  </si>
  <si>
    <t>AMRBS;405075;REG3;KATATA VEKANIDYA;082225049060;CP.Inggrida Kusuma Wiraganingdyah;085195517390;Internet only 200 MBPS 790.000;PT BLACK COCOS GROUP</t>
  </si>
  <si>
    <t>TOKO GARUDA INDAH</t>
  </si>
  <si>
    <t>ODP-SGG-FAW/14 FAW/D02/14.01</t>
  </si>
  <si>
    <t>WO061466971</t>
  </si>
  <si>
    <t>MD|MYDB-20260806264583|DN00001/MN01272|TOKO GARUDA INDAH|082342037744</t>
  </si>
  <si>
    <t>2026-08-12 15:00:00 | Tanggal pemasangan: 12/08/2026 Jam pemasangan : 12.00 Info Tambahan : Hubungi pelanggan dulu sebelum ke lokasi terima kasih.</t>
  </si>
  <si>
    <t>CV PURI PANGAN SEJATI</t>
  </si>
  <si>
    <t>ODP-JOM-FAB/71</t>
  </si>
  <si>
    <t>WO061531075</t>
  </si>
  <si>
    <t>|MN02084|/CV PURI PANGAN SEJATI /WINBACK 2.0 HSI B2B (1:1) 75MBPS 415RB PSB DISC 70%//padpusat@gmail.com/REZA WICAKSONO/85345147369</t>
  </si>
  <si>
    <t>2026-08-12 15:00:00|Jam pemasangan : 12.00 Info Tambahan : Hubungi pelanggan dulu sebelum ke lokasi terimakasih |40900827|MYDITA</t>
  </si>
  <si>
    <t>SPBU PENDAWA 44.52402</t>
  </si>
  <si>
    <t>ODP-SLW-FT/076 FT/D01/076.01</t>
  </si>
  <si>
    <t>WO061540592</t>
  </si>
  <si>
    <t>MD|MYDB-20260811265024|DN00001/MN00347|SPBU PENDAWA 44.52402|085546458592</t>
  </si>
  <si>
    <t>2026-08-13 08:00:00 | Nama : BU WIDHI DIDIK LESTARI No Hp : 085546458592 No Alt :  Tgl Pemasangan : 12 Agustus 2026 Interval : PAGI  Note : Hubungi pelanggan terlebih dahulu</t>
  </si>
  <si>
    <t>SPBU 44.501.04 GAYAMSARI SEMARANG</t>
  </si>
  <si>
    <t>ODP-MJP-FAT/080 FAT/D05/080.01</t>
  </si>
  <si>
    <t>WO061515108</t>
  </si>
  <si>
    <t>|MN02184|MYIA-077131370308/POI/AGUS ANDRIYANTO /082138038568/spbu4450104@gmail.com</t>
  </si>
  <si>
    <t>2026-08-12 15:00:00 | Tanggal pemasangan : 12 AGUSTUS 2026 Jam pemasangan : pagi/siang Info Tambahan : Hubungi pelanggan dulu sebelum ke lokasi terima kasih</t>
  </si>
  <si>
    <t>KOST PUTRI BOUGENVILE</t>
  </si>
  <si>
    <t>ODP-ABR-FC/037 FC/D04/037.01</t>
  </si>
  <si>
    <t>WO061487186</t>
  </si>
  <si>
    <t>|MN00238|MYIA-042595451728/POI/INAS ABILKHOIR/085865300873/inasak09@gmail.com</t>
  </si>
  <si>
    <t xml:space="preserve">2026-08-12 13:00:00 | M Janji : (12/08/2026) jam Pasang : 09:00 Note : hubungi pelanggan jika ingin kelokasi </t>
  </si>
  <si>
    <t>SPBU PEJAGAN 4452221</t>
  </si>
  <si>
    <t>ODP-KTM-FAB/062 FAB/D05/062.01</t>
  </si>
  <si>
    <t>WO061473722</t>
  </si>
  <si>
    <t>MD|MYDB-20260810264879|DN00001/MN00377|SPBU PEJAGAN 4452221|081326310469</t>
  </si>
  <si>
    <t>2026-08-12 08:00:00 | M Janji : (12/08/2026) jam Pasang : 09:00 Note : hubungi pelanggan jika ingin kelokasi</t>
  </si>
  <si>
    <t>SMK PGRI SINGOSARI</t>
  </si>
  <si>
    <t>ODP-SGS-FK/28 FK/D06/28.01</t>
  </si>
  <si>
    <t>WO061515501</t>
  </si>
  <si>
    <t>|MN01864|MYIA-015512521257/POI/HABID HAZBULLAH/083117191304/smkpgri_sgs_mlg@yahoo.co.id</t>
  </si>
  <si>
    <t>2026-08-12 13:00:00 | Tanggal pemasangan : 12 AGUSTUS 2026 Jam pemasangan : pagi/siang Info Tambahan : Hubungi pelanggan dulu sebelum ke lokasi terima kasih</t>
  </si>
  <si>
    <t>UD. SUMBERJAYA</t>
  </si>
  <si>
    <t>ODP-GEM-FAG/047</t>
  </si>
  <si>
    <t>WO061523488</t>
  </si>
  <si>
    <t>|MC30223|/ARI SUGIANTO/81252338289/fikrihanif909@gmail.com</t>
  </si>
  <si>
    <t>2026-08-12 13:00:00|Tanggal pemasangan: 12/08/2026 Jam pemasangan : siang Info Tambahan : Hubungi pelanggan dulu sebelum ke lokasi terima kasih.|40961370|MYDITA</t>
  </si>
  <si>
    <t>Evano_Store 123</t>
  </si>
  <si>
    <t>ODP-KJE-FN/040 FN/D01/040.01</t>
  </si>
  <si>
    <t>WO061504357</t>
  </si>
  <si>
    <t>|MC50067|MYIA-082031954074/POI/RISMANSYAH/081575969685/palestingempar@gmail.com</t>
  </si>
  <si>
    <t xml:space="preserve">2026-08-12 13:00:00 | Jam pemasangan : 12.00 Info Tambahan : Hubungi pelanggan dulu sebelum ke lokasi terimakasih  </t>
  </si>
  <si>
    <t>SPBU 53.622.27</t>
  </si>
  <si>
    <t>ODP-BDG-FG/05</t>
  </si>
  <si>
    <t>WO061534994</t>
  </si>
  <si>
    <t>|MN01781|/SPBU 53.622.27/DANU ANUGRAH PERNIKADILAH/081322092660/spbu5362227@gmail.com/HSI Basic Promo HUT Telkom (1:2) 50 Mbps (Rp 320.000) PSB Rp 150.000/</t>
  </si>
  <si>
    <t>2026-08-12 15:00:00|Waktu pemasangan : 12 agustus 2026 Jam pemasangan : 08.00 - 12.00 Info Tambahan : Hubungi pelanggan dulu sebelum ke lokasi terimakasih  |40971401|MYDITA</t>
  </si>
  <si>
    <t>Follow Up Revoke Completed, New Order ID : SC1002520038</t>
  </si>
  <si>
    <t>DIARY PRINTWORKS</t>
  </si>
  <si>
    <t>ODP-MIP-FD/25</t>
  </si>
  <si>
    <t>WO061477068</t>
  </si>
  <si>
    <t>|MN01614|/DIARY PRINTWORKS/WINBACK 2.0 HSI B2B (1:1) 50MBPS 355RB PSB DISC 70%//dhanidablonk01@gmail.com/IQBAL DHANI MAULANA/82336460393</t>
  </si>
  <si>
    <t>2026-08-12 08:00:00|Nama Pic : bp dhani No Hp Pic : 082336460393 No alt : - Jam Pemasangan : pagi  Tanggal Pemasangan : 12 Agustus 2026|40951375|MYDITA</t>
  </si>
  <si>
    <t>TOKO BUAH DAN JUS YUK NING</t>
  </si>
  <si>
    <t>ODP-TUR-FZ/88</t>
  </si>
  <si>
    <t>WO061477358</t>
  </si>
  <si>
    <t>MD|MYDB-20260623260765|DN00001/MN01844|TOKO BUAH DAN JUS YUK NING|0881027039988</t>
  </si>
  <si>
    <t xml:space="preserve">2026-06-27 13:00:00 | telp :0881027039988  M Janji : (27/06/2026)  jam Pasang :pagi siang  Note : hubungi pelanggan jika ingin kelokasi </t>
  </si>
  <si>
    <t>ODP-BJR-FT/120</t>
  </si>
  <si>
    <t>WO061480945</t>
  </si>
  <si>
    <t>2026-08-12 08:00:00|Tanggal Pemasangan : 12 Agustus 2026 Jam Pemasangan : 08:00 13:00 Info Tambahan : Hubungi pelanggan dulu sebelum ke lokasi terimakasih|40961370|MYDITA</t>
  </si>
  <si>
    <t>WO061493495</t>
  </si>
  <si>
    <t>2026-08-03 15:00:00 | Tanggal pemasangan :03/08/2026  Jam pemasangan : siang  Info Tambahan : Hubungi pelanggan dulu sebelum ke lokasi  terima kasih.</t>
  </si>
  <si>
    <t>YAYASAN BUDI MULYA HIBATULLAH</t>
  </si>
  <si>
    <t>ODP-PAZ-FP/55 FP/D05/55.01</t>
  </si>
  <si>
    <t>WO061476944</t>
  </si>
  <si>
    <t>|MC20010|MYIA-048555655587/POI/ABDUL WAHID /082262263434/pesantrenhibatullah@gmail.com</t>
  </si>
  <si>
    <t>WO061514479</t>
  </si>
  <si>
    <t>|MN01864|MYIA-046083586892/POI/HABID HAZBULLAH/083117191304/smkpgri_sgs_mlg@yahoo.co.id</t>
  </si>
  <si>
    <t>KSP SANTOSA BERSAMA GROBOGAN</t>
  </si>
  <si>
    <t>ODP-GDO-FB/091 FB/D02/091.01</t>
  </si>
  <si>
    <t>WO061491734</t>
  </si>
  <si>
    <t>|MN01047|MYIA-037928621320/POI/RINDA PANGESTUTI/085225751165/rindapangestu93@gmail.com</t>
  </si>
  <si>
    <t>2026-08-12 13:00:00 | Nama : BU RINDA PANGESTUTI  No Hp : 085225751165 No Alt :  Tgl Pemasangan : 12 Agustus 2026 Interval : PAGI  Note : Hubungi pelanggan terlebih dahulu</t>
  </si>
  <si>
    <t>MTSN 1 LOMBOK UTARA</t>
  </si>
  <si>
    <t>ODP-SGG-FAZ/41 FAZ/D05/41.01</t>
  </si>
  <si>
    <t>WO061493794</t>
  </si>
  <si>
    <t>MD|MYDB-20260810264915|DN00001/MN01272|MTSN 1 LOMBOK UTARA|081977358547</t>
  </si>
  <si>
    <t xml:space="preserve">2026-08-13 08:00:00 | M Janji : (12/08/2026) jam Pasang : 09:00 Note : hubungi pelanggan jika ingin kelokasi </t>
  </si>
  <si>
    <t>SPBU ADIWERNA 4452106</t>
  </si>
  <si>
    <t>ODP-ADW-FW/007 FW/D02/007.01</t>
  </si>
  <si>
    <t>WO061510812</t>
  </si>
  <si>
    <t>MD|MYDB-20260811264959|DN00001/MN00347|SPBU ADIWERNA 4452106|085642808700</t>
  </si>
  <si>
    <t>2026-08-12 13:00:00 | Nama PIC:  bp abdullah  No HP: 085642808700 Alt: Tanggal: 12/8/2026 Jam Pasang: Siang Note: Hubungi sebelum ke lokasi, terimakasih.</t>
  </si>
  <si>
    <t>ODP-MGN-FA/023</t>
  </si>
  <si>
    <t>WO061486055</t>
  </si>
  <si>
    <t>PT. SAMI ASIKI BERSAMA</t>
  </si>
  <si>
    <t>ODP-UBU-FZ/16</t>
  </si>
  <si>
    <t>WO061532415</t>
  </si>
  <si>
    <t>|MN02658|/PIC  I WAYAN DARSANA/081236102125/spbu.bali.5480528@gmail.com</t>
  </si>
  <si>
    <t>2026-08-12 15:00:00|Waktu pemasangan : 12 agustus 2026 Jam pemasangan : 08.00 - 12.00 Info Tambahan : Hubungi pelanggan dulu sebelum ke lokasi terimakasih|40971401|MYDITA</t>
  </si>
  <si>
    <t>Kantor Admin PT Boyang</t>
  </si>
  <si>
    <t>ODP-PBG-FJ/050</t>
  </si>
  <si>
    <t>WO061466521</t>
  </si>
  <si>
    <t>|MC20234|MYIA-060927007406/POI/Muhammad Khusnul Imam/083843423802/imam.kinez@gmail.com</t>
  </si>
  <si>
    <t>2026-08-13 11:00:00 | M Janji : (12/08/2026) jam Pasang : 09:00 Note : hubungi pelanggan jika ingin kelokasi</t>
  </si>
  <si>
    <t>MTS AL ITTIHADIYAH KALIJURANG</t>
  </si>
  <si>
    <t>ODP-BMU-FB/019 FB/D01/019.01</t>
  </si>
  <si>
    <t>WO061479932</t>
  </si>
  <si>
    <t>|MN00292|MYIA-022694950023/POI/Mohammad Akrom/085642280087/akrommohammad264@gmail.com</t>
  </si>
  <si>
    <t>Toko Wahyu</t>
  </si>
  <si>
    <t>ODP-GNK-FX/086</t>
  </si>
  <si>
    <t>WO061461913</t>
  </si>
  <si>
    <t>MD|MYDB-20260811264925|DN00001/MN00663|Toko Wahyu|08132758952</t>
  </si>
  <si>
    <t>KLS</t>
  </si>
  <si>
    <t>Apotek Nurra Medika</t>
  </si>
  <si>
    <t>ODP-KLS-FAJ/008</t>
  </si>
  <si>
    <t>WO061527579</t>
  </si>
  <si>
    <t>|MC80228|/Apotek Nurra Medika/Paket HSI Bisnis Promo HUT Telkom 1:1 50Mbps/Cinthia Ayu Maulidia/085715675287/cinthiaayu64@gmail.com</t>
  </si>
  <si>
    <t>2026-08-12 15:00:00|telp : 085954210507  alt :  M Janji : (12/08/2026) jam Pasang :pagi / siang  Note : hubungi pelanggan jika ingin kelokasi|40000802|MYDITA</t>
  </si>
  <si>
    <t>MI TA&amp; 39;ALLUMUSSHIBYAN 01 GALUHTIMUR</t>
  </si>
  <si>
    <t>ODP-BMU-FB/011 FB/D01/011.01</t>
  </si>
  <si>
    <t>WO061493179</t>
  </si>
  <si>
    <t>|MN00292|MYIA-084733634021/POI/Budi Setiawan/082220116917/mitaallumusshibyan1@gmail.com</t>
  </si>
  <si>
    <t>2026-08-13 08:00:00 | Nama PIC:  bp budi setiawan  No HP: 082220116917 Alt: Tanggal: 13/8/2026 Jam Pasang: Pagi Note: Hubungi sebelum ke lokasi, terimakasih.</t>
  </si>
  <si>
    <t>SMP NEGERI 2 ABANG</t>
  </si>
  <si>
    <t>ODP-APR-FD/37</t>
  </si>
  <si>
    <t>WO061527554</t>
  </si>
  <si>
    <t>|MN02750|/PIC I WAYAN SARYA/085842056440-082144951066/spandabang60@gmail.com</t>
  </si>
  <si>
    <t>2026-08-12 13:00:00|M Janji : (12/08/2026) jam Pasang : 09:00 Note : hubungi pelanggan jika ingin kelokasi|40900827|MYDITA</t>
  </si>
  <si>
    <t>SPBU TAROKAN 54.641.49</t>
  </si>
  <si>
    <t>ODP-MJT-FA/48 FA/D01/48.01</t>
  </si>
  <si>
    <t>WO061470140</t>
  </si>
  <si>
    <t>|MC20231|MYIA-010136691788/POI/Fatur Rohman/081249324232/nararizka3@gmail.com</t>
  </si>
  <si>
    <t>2026-08-12 08:00:00 | Tanggal Pemasangan : 12 Agustus 2026 Jam Pemasangan : 08:00 13:00 Info Tambahan : Hubungi pelanggan dulu sebelum ke lokasi terimakasih</t>
  </si>
  <si>
    <t>PT ANUGERAH AGAWE MULYO SPBU 44.565.01</t>
  </si>
  <si>
    <t>ODP-SWT-FAF/005 FAF/D01/005.01</t>
  </si>
  <si>
    <t>WO061463144</t>
  </si>
  <si>
    <t>|MN02255|MYIA-057261799700/POI/SUKANDAR/085225696580/soekandar.oye@gmail.com</t>
  </si>
  <si>
    <t>SPBU PUJON 54.653.30 / CV. SEMBILAN SEMBILAN</t>
  </si>
  <si>
    <t>ODP-BTU-FBF/15 FBF/D03/15.01</t>
  </si>
  <si>
    <t>WO061480559</t>
  </si>
  <si>
    <t>|MN00398|MYIA-019357139161/POI/HANDINI RATIH SURYORINI/081329046359/holding99tuban@gmail.com</t>
  </si>
  <si>
    <t>2026-08-12 08:00:00 | telp : 081329046359 alt :  M Janji : (12/08/2026) jam Pasang :pagi / siang  Note : hubungi pelanggan jika ingin kelokasi</t>
  </si>
  <si>
    <t>SDN 3 GUBUG</t>
  </si>
  <si>
    <t>ODP-GBU-FC/030 FC/D02/030.01</t>
  </si>
  <si>
    <t>WO061490385</t>
  </si>
  <si>
    <t>|MN00410|MYIA-032328219026/POI/DITYA SYETIA AKBAR/081542215717/varestasabrina@gmail.com</t>
  </si>
  <si>
    <t>sd negri 1 karanglewas lor</t>
  </si>
  <si>
    <t>ODP-PWT-FBA/179 FBA/D10/179.01</t>
  </si>
  <si>
    <t>WO061513469</t>
  </si>
  <si>
    <t>|MN02742|MYIA-024899288325/POI/rochimi/+6281327377026/sdsatukaranglewaslor@gmail.com</t>
  </si>
  <si>
    <t>HSI Bisnis Basic Bundling Phone Dual Band PSB 70% - Free 800 Menit Promo - 100 Mbps</t>
  </si>
  <si>
    <t>Provisioning Failed|WFM|INF009024436|PP_-7.349449099999999,112.694201_PP_MENUNGGU INFO PLG_KP RESCHEDULE DENGAN PIC warkop co</t>
  </si>
  <si>
    <t>SPBU 54.641.30 BANYAKAN</t>
  </si>
  <si>
    <t>ODP-MJT-FD/20</t>
  </si>
  <si>
    <t>WO061484485</t>
  </si>
  <si>
    <t>MD|MYDB-20260810264898|SC20016/MC20202|SPBU 54.641.30 BANYAKAN|082244605642</t>
  </si>
  <si>
    <t>2026-08-12 08:00:00 | Nama: Bapak Bisri telp : 082244605642 alt : - M Janji : (12/08/2026) jam Pasang :pagi Note : hubungi pelanggan jika ingin kelokasi</t>
  </si>
  <si>
    <t>ALESHA HIJAB</t>
  </si>
  <si>
    <t>WO061527910</t>
  </si>
  <si>
    <t>|MN02094|/ALESHA HIJABHSI Bisnis Winback + Antares Eazy (1:1) 150 Mbps (Rp 740.000) PSB Rp 150.000/083830161893/ayuftria1@gmail.com/Siti Ayu Fitria/Jl. Simo Gunung Barat 1/29 Surabaya</t>
  </si>
  <si>
    <t>2026-08-12 13:00:00|telp : 083830161893 alt :  M Janji : (12/08/2026) jam Pasang :pagi / siang  Note : hubungi pelanggan jika ingin kelokasi|40000802|MYDITA</t>
  </si>
  <si>
    <t>ODP-PBG-FQ/097</t>
  </si>
  <si>
    <t>|MN00483|/PT HIPERNET INDODATA/HSI BASIC 1S INET 50MBPS/087835316536/eriza.a@hypernet.co.id/Iman Irmansyah</t>
  </si>
  <si>
    <t>PT Solusindo Bintang Pratama</t>
  </si>
  <si>
    <t>ODP-LBO-FB/60 FB/D01/60.01</t>
  </si>
  <si>
    <t>WO061521287</t>
  </si>
  <si>
    <t>|MN02665|MYIA-089615070682/POI/pak ndrue/08174983899/dco@sbp.net.id</t>
  </si>
  <si>
    <t>2026-08-13 08:00:00 | Tanggal pemasangan: 13/08/2026 Jam pemasangan : 10.00 Info Tambahan : Hubungi pelanggan dulu sebelum ke lokasi terima kasih.</t>
  </si>
  <si>
    <t>BAV ( Bagus Alit Villa )</t>
  </si>
  <si>
    <t>ODP-SMA-FM/29</t>
  </si>
  <si>
    <t>WO061520250</t>
  </si>
  <si>
    <t>|MN02677|/PIC I Gusti Lanang Jelantik/087786694644/agungjelantik61@gmail.com</t>
  </si>
  <si>
    <t>2026-08-12 15:00:00|Tanggal pemasangan : 12 AGUSTUS 2026 Jam pemasangan : pagi/siang Info Tambahan : Hubungi pelanggan dulu sebelum ke lokasi terima kasih|40010577|MYDITA</t>
  </si>
  <si>
    <t>ODP-WOS-FE/043</t>
  </si>
  <si>
    <t>KELOMPOK TANI BANGUN KARYO</t>
  </si>
  <si>
    <t>ODP-MJP-FBH/081 FBH/D06/081.01</t>
  </si>
  <si>
    <t>WO061487249</t>
  </si>
  <si>
    <t>|MC50018|MYIA-041679607948/POI/sutarsono/082233309898/kelompoktanibangunkaryo@gmail.com</t>
  </si>
  <si>
    <t>2026-08-13 08:00:00 | Nama Pic : bp sutarsono No Hp Pic : 082233309898 No alt : - Jam Pemasangan : pagi  Tanggal Pemasangan : 13 Agustus 2026</t>
  </si>
  <si>
    <t>PT. Baekjeong Korean Restaurant Indonesia</t>
  </si>
  <si>
    <t>ODP-KUT-FAG/16</t>
  </si>
  <si>
    <t>WO061497177</t>
  </si>
  <si>
    <t>|MN02545|MYIA-012225099036/POI/Kwak Myong jae/081337802155/captkwak@gmail.com</t>
  </si>
  <si>
    <t xml:space="preserve">2026-05-17 15:00:00 | Tanggal pemasangan : 13 MEI 2026  Jam pemasangan : PAGI  Info Tambahan : Hubungi pelanggan dulu sebelum ke lokasi  </t>
  </si>
  <si>
    <t>Universitas Slamet Riyadi Kampus 2</t>
  </si>
  <si>
    <t>ODP-MSO-FF/122</t>
  </si>
  <si>
    <t xml:space="preserve">AMRBS;406949/Elsa//TREG4SOLO/Moenawar Kholil 08112635143/moenawarkholil@gmail.com/PSB BISNIS WINBACK 2.0 1S INET ONLY 300Mbps ABODEMEN 1.130.000 PLUS PPN </t>
  </si>
  <si>
    <t>ODP-PAT-FS/068</t>
  </si>
  <si>
    <t>WO061493285</t>
  </si>
  <si>
    <t>AMRBS;403099;TREG4;MUHAMMAD MASTUR;081226139781;CP ANDHI FITRIYANTO;082132324785;PAKET 2S INET VOICE 50 MBPS (479.000);PT GLOBAL JET EXPRESS//KAYEN;input by tito</t>
  </si>
  <si>
    <t>2026-08-12 13:00:00|Tanggal pemasangan : 12 AGUSTUS 2026 Jam pemasangan : pagi/siang Info Tambahan : Hubungi pelanggan dulu sebelum ke lokasi terima kasih|40010577|MYDITA</t>
  </si>
  <si>
    <t>Toko munzir</t>
  </si>
  <si>
    <t>ODP-MTR-FBX/80 FBX/D04/80.01</t>
  </si>
  <si>
    <t>WO061473089</t>
  </si>
  <si>
    <t>|MC40234|MYIA-029183048932/POI/moh munzir/085935340798/berlinyn477@gmail.com</t>
  </si>
  <si>
    <t>2026-08-13 08:00:00 | Waktu pemasangan : 12 agustus 2026 Jam pemasangan : 08.00 - 12.00 Info Tambahan : Hubungi pelanggan dulu sebelum ke lokasi terimakasih</t>
  </si>
  <si>
    <t>Follow Up Revoke Completed, New Order ID : SC1002519831</t>
  </si>
  <si>
    <t xml:space="preserve">UNIVERSITAS WIJAYA PUTRA </t>
  </si>
  <si>
    <t>ODP-KND-FAF/41</t>
  </si>
  <si>
    <t>|MN00086|/UNIVERSITAS WIJAYA PUTRA /HSI Basic Promo HUT Telkom (1:2) 75 Mbps (Rp 365.000) PSB Rp 150.000/082331359665 - 085730878966/Khafi.xnet@gmail.com/Nida'an Khofiyan/Jl. Pd. Benowo Indah No.1-3, Babat Jerawat, Kec. Pakal, Surabaya, Jawa Timur 60197</t>
  </si>
  <si>
    <t>Follow Up Revoke Completed, New Order ID : SC1002518852</t>
  </si>
  <si>
    <t>Baroka Store</t>
  </si>
  <si>
    <t>ODP-NDL-FN/16</t>
  </si>
  <si>
    <t>WO061522218</t>
  </si>
  <si>
    <t>MD|MYDB-20260811264931|DC20002/MC20039|Baroka Store|085792061118</t>
  </si>
  <si>
    <t xml:space="preserve">2026-08-12 13:00:00 | Waktu pemasangan : 12 agustus 2026 Jam pemasangan : 09.00 Info Tambahan : Hubungi pelanggan dulu sebelum ke lokasi terimakasih </t>
  </si>
  <si>
    <t>SOP</t>
  </si>
  <si>
    <t>UD ASTAR ADI JAYA</t>
  </si>
  <si>
    <t>ODP-SOP-FD/003 FD/D01/003.01</t>
  </si>
  <si>
    <t>WO061532971</t>
  </si>
  <si>
    <t>|MB00449|MYIA-017762226532/POI/bapak/085742326169/spbu_sajogja4457502@yahoo.co.id</t>
  </si>
  <si>
    <t>2026-08-14 08:00:00 | Nama : BP RUDIANTO UTOMO  No Hp : 085742326169 No Alt :  Tgl Pemasangan : 12 Agustus 2026 Interval : PAGI  Note : Hubungi pelanggan terlebih dahulu</t>
  </si>
  <si>
    <t>MTS DARUL FALAH DUMAN</t>
  </si>
  <si>
    <t>ODP-SWE-FAC/08 FAC/D02/08.08</t>
  </si>
  <si>
    <t>WO061490479</t>
  </si>
  <si>
    <t>|MC40311|MYIA-071261746687/POI/Hasbi Halwana/087863557551/darulfalahnew@gmail.com</t>
  </si>
  <si>
    <t>2026-08-12 13:00:00 | Nama : BP HASBI HALWANA  No Hp : 087863557551 No Alt :  Tgl Pemasangan : 12 Agustus 2026 Interval : PAGI  Note : Hubungi pelanggan terlebih dahulu</t>
  </si>
  <si>
    <t>Toko Pak Sofian</t>
  </si>
  <si>
    <t>ODP-SGG-FAW/02 FAW/D02/02.01</t>
  </si>
  <si>
    <t>WO061533691</t>
  </si>
  <si>
    <t>MD|MYDB-20260811264974|SC00001/MC00149|Toko Pak Sofian|087816337522</t>
  </si>
  <si>
    <t>2026-08-13 08:00:00 | Nama : BP SOFIAN HADI  No Hp : 087816337522 No Alt :  Tgl Pemasangan : 12 Agustus 2026 Interval : PAGI  Note : Hubungi pelanggan terlebih dahulu</t>
  </si>
  <si>
    <t>SPBU 4452213 KALIWADAS</t>
  </si>
  <si>
    <t>ODP-BMU-FJ/046</t>
  </si>
  <si>
    <t>AMRBS;403095;REG3;BAYU;085100296564;HSI 1S 100MB;535k;PIC 081225588474;ida.rodlotuljanah1984@gmail.com</t>
  </si>
  <si>
    <t>LAVINA TOKO</t>
  </si>
  <si>
    <t>ODP-BBA-FAH/05 FAH/D01/05.01</t>
  </si>
  <si>
    <t>WO061490203</t>
  </si>
  <si>
    <t>MD|MYDB-20260811264949|DN00001/MN02271|LAVINA TOKO|082234535213</t>
  </si>
  <si>
    <t xml:space="preserve">2026-08-12 10:00:00 | Waktu pemasangan : 12 agustus 2026 Jam pemasangan : 08.00 - 12.00 Info Tambahan : Hubungi pelanggan dulu sebelum ke lokasi terimakasih  </t>
  </si>
  <si>
    <t>WO061467462</t>
  </si>
  <si>
    <t>2026-08-12 13:00:00|Tanggal Pemasangan : 12 Agustus 2026 Jam Pemasangan : 08:00 13:00 Info Tambahan : Hubungi pelanggan dulu sebelum ke lokasi terimakasih|40961370|MYDITA</t>
  </si>
  <si>
    <t>SPBU TINGKIR KANTOR</t>
  </si>
  <si>
    <t>WO061490868</t>
  </si>
  <si>
    <t>|MN00238|MYIA-007179996864/POI/NATALIA/085741444431/spbu4450704@yahoo.co.id</t>
  </si>
  <si>
    <t>2026-08-12 13:00:00 | Nama PIC:  BU NATALIA No HP: 085741444431 Alt: Tanggal: 12/8/2026 Jam Pasang: Siang Note: Hubungi sebelum ke lokasi, terimakasih.</t>
  </si>
  <si>
    <t>SMA NU Sappar</t>
  </si>
  <si>
    <t>ODP-KPP-FE/41 FE/D01/41.01</t>
  </si>
  <si>
    <t>WO061464430</t>
  </si>
  <si>
    <t>MD|MYDB-20260810264883|DN00001/MN00572|SMA NU Sappar|087766381766</t>
  </si>
  <si>
    <t>Follow Up Revoke Completed, New Order ID : SC1002519142</t>
  </si>
  <si>
    <t>SMP PLUS INSAN GEMILANG</t>
  </si>
  <si>
    <t>ODP-BLO-FFA/140 FFA/D06/140.01</t>
  </si>
  <si>
    <t>WO061484515</t>
  </si>
  <si>
    <t>|MN02756|MYIA-076868010536/POI/DWI WAHYUNI/082226166897/smpinsangemilang@gmail.com</t>
  </si>
  <si>
    <t>SMA MUHAMMADIYAH 1 BOJONEGORO</t>
  </si>
  <si>
    <t>ODP-BJN-FP/83 FP/D04/83.01</t>
  </si>
  <si>
    <t>WO061456448</t>
  </si>
  <si>
    <t>|MC20010|MYIA-007306298585/POI/NOVY CAHYA KUNCARA/085708035962/tusmamuh1bjn@gmail.com</t>
  </si>
  <si>
    <t>SMAN 1 MALANG</t>
  </si>
  <si>
    <t>ODP-MLG-FDP/77</t>
  </si>
  <si>
    <t>MC20200|SMAN 1 MALANG|HSI Bisnis Promo HUT Telkom 200 mbps|081359436279</t>
  </si>
  <si>
    <t>Provisioning Failed|WFM|INF009016941|PP_-7.4361462000000005,109.2492037_menunggu pelanggan mau di musyawarahkan ulang</t>
  </si>
  <si>
    <t>SPBU 54.651.79</t>
  </si>
  <si>
    <t>ODP-TUR-FA/70 FA/D06/70.01</t>
  </si>
  <si>
    <t>WO061510340</t>
  </si>
  <si>
    <t>|MN02540|MYIA-088741147186/POI/Toton setyo Wahyudi /089601719505/setyototon5@gmail.com</t>
  </si>
  <si>
    <t>2026-08-12 13:00:00 | M Janji : (12/08/2026) jam Pasang : 09:00 Note : hubungi pelanggan jika ingin kelokasi</t>
  </si>
  <si>
    <t>ODP-SDA-FBE/15</t>
  </si>
  <si>
    <t>WO061493496</t>
  </si>
  <si>
    <t>SPBU BOAWAE</t>
  </si>
  <si>
    <t>ODP-BJW-FE/16 FE/D01/16.01</t>
  </si>
  <si>
    <t>WO061513991</t>
  </si>
  <si>
    <t>|MC40142|MYIA-045600690263/POI/OKTOVIANUS LIE/087831645463/spbuyohanes@gmail.com</t>
  </si>
  <si>
    <t xml:space="preserve">2026-08-13 08:00:00 | telp : 085737539806 alt :  M Janji : (12/08/2026) jam Pasang :pagi / siang  Note : hubungi pelanggan jika ingin kelokasi </t>
  </si>
  <si>
    <t>Follow Up Revoke Completed, New Order ID : SC1002520274</t>
  </si>
  <si>
    <t>WO061475223</t>
  </si>
  <si>
    <t>2026-08-12 08:00:00|Nama Pic : bp Agus  No Hp Pic : 085646553175 No alt : - Jam Pemasangan : pagi siang  Tanggal Pemasangan : 12 Agustus 2026|40951375|MYDITA</t>
  </si>
  <si>
    <t>ODP-SLW-FT/006</t>
  </si>
  <si>
    <t>WO061528855</t>
  </si>
  <si>
    <t>2026-08-11 13:00:00 | Tanggal pemasangan : 11 AGUSTUS 2026  Jam pemasangan : pagi/siang  Info Tambahan : Hubungi pelanggan dulu sebelum ke lokasi  terima kasih</t>
  </si>
  <si>
    <t>SPBU Pertamina 54.671.42 / PT. SEMBILAN SEMBILAN TUBAN PERDANA</t>
  </si>
  <si>
    <t>ODP-PWS-FN/09 FN/D01/09.01</t>
  </si>
  <si>
    <t>WO061480721</t>
  </si>
  <si>
    <t>|MN00398|MYIA-097262483468/POI/HANDINI RATIH SURYORINI/081329046359/holding99tuban@gmail.com</t>
  </si>
  <si>
    <t>2026-08-13 08:00:00 | telp : 081329046359 alt :  M Janji : (12/08/2026) jam Pasang :pagi / siang  Note : hubungi pelanggan jika ingin kelokasi</t>
  </si>
  <si>
    <t>Follow Up Revoke Completed, New Order ID : SC1002519465</t>
  </si>
  <si>
    <t>ONE SIX EIGHT OX HOTEL &amp; RESTAURANT</t>
  </si>
  <si>
    <t>ODP-SLI-FH/027</t>
  </si>
  <si>
    <t>AMRBS;405075;REG3;KATATA VEKANIDYA;082225049060;CP.CHRIST SETIAWAN;087836759777;Internet only 200 MBPS 790.000;ONE SIX EIGHT OX HOTEL &amp; RESTAURANT</t>
  </si>
  <si>
    <t>WO061479208</t>
  </si>
  <si>
    <t>2026-08-12 13:00:00|Jam pemasangan : 12.00 Info Tambahan : Hubungi pelanggan dulu sebelum ke lokasi terimakasih  |40900827|MYDITA</t>
  </si>
  <si>
    <t>CV. Retsa</t>
  </si>
  <si>
    <t>ODP-KDW-FJ/020 FJ/D05/020.01</t>
  </si>
  <si>
    <t>WO061518372</t>
  </si>
  <si>
    <t>|MB00449|MYIA-003788357338/POI/bapak/08122840814/saifuljauhari45@gmail.con</t>
  </si>
  <si>
    <t>PT. MOLADIN FINANCE INDONESIA</t>
  </si>
  <si>
    <t>WO061529258</t>
  </si>
  <si>
    <t>|MN02621|MYIA-052092539033/POI/Bp Hanif/085888444930/billing@moladin.com</t>
  </si>
  <si>
    <t xml:space="preserve">2026-08-12 15:00:00 | Jam pemasangan : 12.00 Info Tambahan : Hubungi pelanggan dulu sebelum ke lokasi terimakasih  </t>
  </si>
  <si>
    <t>PT Laxo Global Akses margo L2</t>
  </si>
  <si>
    <t>WO061485160</t>
  </si>
  <si>
    <t>MD|MYDB-20260811264930|DN00001/MN02280|PT Laxo Global Akses margo L2|082245003307</t>
  </si>
  <si>
    <t>2026-08-13 15:00:00 | Nama PIC : bapak andi hermawan No HP : 082245003307 Alt :  M Janji : (kamis/13/AGUSTUS/2026) jam Pasang : 09:00 Note : hubungi pelanggan jika ingin kelokasi</t>
  </si>
  <si>
    <t>ODP-PKL-FBH/064</t>
  </si>
  <si>
    <t>ODP-SDY-FB/72</t>
  </si>
  <si>
    <t>WO061467401</t>
  </si>
  <si>
    <t xml:space="preserve">2026-08-08 10:00:00 | telp :085606961225   alt : pagi / siang 08/08/2026  hub sebelum ke lokasi   </t>
  </si>
  <si>
    <t>SPBU 54.641.41</t>
  </si>
  <si>
    <t>ODP-WAT-FF/12 FF/D02/12.01</t>
  </si>
  <si>
    <t>WO061479751</t>
  </si>
  <si>
    <t>|MN00418|MYIA-032241701099/POI/HENRI LOMAX WIDARAONO/085736277777/kunjangspbu41@gmail.com</t>
  </si>
  <si>
    <t>WARKOP TM</t>
  </si>
  <si>
    <t>ODP-KBL-FTB/42 FTB/D03/42.01</t>
  </si>
  <si>
    <t>WO061473704</t>
  </si>
  <si>
    <t>|MN02532|MYIA-060270217647/POI/MUTAMMIM/085975127833/banytamim085@gmail.com</t>
  </si>
  <si>
    <t xml:space="preserve">2026-08-12 09:00:00 | M Janji : (12/08/2026) jam Pasang : 09:00 Note : hubungi pelanggan jika ingin kelokasi </t>
  </si>
  <si>
    <t>WO061479898</t>
  </si>
  <si>
    <t>2026-08-10 08:00:00|Tanggal pemasangan: 10/08/2026  Jam pemasangan : pagi  Info Tambahan : Hubungi pelanggan dulu sebelum ke lokasi  terima kasih.|40951378|MYDITA</t>
  </si>
  <si>
    <t>ODP-GDN-FB/29 FB/D03/29.01</t>
  </si>
  <si>
    <t>WO061469282</t>
  </si>
  <si>
    <t>MD|MYDB-20260810264885|DC20002/MC20039|Toko Bismillah|085974597302</t>
  </si>
  <si>
    <t>WO061498825</t>
  </si>
  <si>
    <t>SPBU KANDANGAN 44.56.215</t>
  </si>
  <si>
    <t>ODP-TMG-FAU/013 FAU/D03/013.01</t>
  </si>
  <si>
    <t>WO061524249</t>
  </si>
  <si>
    <t>|MN02495|MYIA-053766632196/POI/ARIS PURWANTO/08112632532/spbu4456215@gmail.com</t>
  </si>
  <si>
    <t>2026-08-12 13:00:00 | Nama : BP ABROR (SPV) No Hp : 08112632532 No Alt :  Tgl Pemasangan : 12 Agustus 2026 Interval : PAGI  Note : Hubungi pelanggan terlebih dahulu</t>
  </si>
  <si>
    <t>GANESHA WIJAYA KUSUMA</t>
  </si>
  <si>
    <t>ODP-BJN-FD/06 FD/D01/06.01</t>
  </si>
  <si>
    <t>WO061468486</t>
  </si>
  <si>
    <t>|MN02619|MYIA-036217419530/POI/DIAH AYU RENGGO PUSPITOWATI/085113675260/purwantopurwanto0269@gmail.com</t>
  </si>
  <si>
    <t>2026-08-13 08:00:00 | Nama PIC : bapak purwanto No HP : 081223751411 Alt :  M Janji : (kamis/13/AGUSTUS/2026) jam Pasang : 09:00 Note : hubungi pelanggan jika ingin kelokasi</t>
  </si>
  <si>
    <t>SPBU 54.641.35</t>
  </si>
  <si>
    <t>ODP-KDI-FAV/03 FAV/D01/03.01</t>
  </si>
  <si>
    <t>WO061510680</t>
  </si>
  <si>
    <t>|MN00418|MYIA-093312506409/POI/AGUS SALIM/085790775250/tempurejospbu35@gmail.com</t>
  </si>
  <si>
    <t>2026-08-12 13:00:00 | Nama PIC : bapak agus No HP : 085790775250 Alt :  M Janji : (RABU/12/AGUSTUS/2026) jam Pasang : 09:00 Note : hubungi pelanggan jika ingin kelokasi</t>
  </si>
  <si>
    <t>Follow Up Revoke Completed, New Order ID : SC1002519026</t>
  </si>
  <si>
    <t>Follow Up Revoke Completed, New Order ID : SC1002519790</t>
  </si>
  <si>
    <t>SPBU 54.633.19</t>
  </si>
  <si>
    <t>ODP-MSP-FK/16 FK/D02/16.01</t>
  </si>
  <si>
    <t>WO061467663</t>
  </si>
  <si>
    <t>|MN00286|MYIA-014612377157/POI/SURYANTO/08125983783/spbu5463319karas@gmail.com</t>
  </si>
  <si>
    <t>2026-08-12 08:00:00 | Tanggal pemasangan: 12/08/2026 Jam pemasangan : pagi Info Tambahan : Hubungi pelanggan dulu sebelum ke lokasi terima kasih.</t>
  </si>
  <si>
    <t>BAROKAH CAHAYA SEJAHTERA SPBU 4456118</t>
  </si>
  <si>
    <t>ODP-MGE-FAM/100 FAM/D07/100.01</t>
  </si>
  <si>
    <t>WO061519805</t>
  </si>
  <si>
    <t>|MN02255|MYIA-040713113547/POI/AHMAD HAJIR/085643680706/spbubandongan@gmail.com</t>
  </si>
  <si>
    <t>2026-08-12 16:00:00 | Nama : BP AHMAD HAJIR  No Hp : 085643680706 No Alt :  Tgl Pemasangan : 12 Agustus 2026 Interval : PAGI  Note : Hubungi pelanggan terlebih dahulu</t>
  </si>
  <si>
    <t>ODP-GIN-FQ/04</t>
  </si>
  <si>
    <t>WO061532548</t>
  </si>
  <si>
    <t>2026-08-12 15:00:00|Nama Pic : PT. MITRA BALI SUKSES No Hp Pic : 08995847815 No alt : - Jam Pemasangan : pagi  Tanggal Pemasangan : 12 Agustus 2026|40951375|MYDITA</t>
  </si>
  <si>
    <t>KAR</t>
  </si>
  <si>
    <t>Penggilingan Padi Makmur</t>
  </si>
  <si>
    <t>ODP-KAR-FG/009 FG/D01/009.01</t>
  </si>
  <si>
    <t>WO061480411</t>
  </si>
  <si>
    <t>MD|MYDB-20260811264933|DN00001/MN00396|Penggilingan Padi Makmur|089658992218</t>
  </si>
  <si>
    <t>2026-08-12 13:00:00 | Nama : BP RIYAN TEGUH PRAKOSO No Hp : 089658992218 No Alt :  Tgl Pemasangan : 12 Agustus 2026 Interval : SIANG Note : Hubungi pelanggan terlebih dahulu</t>
  </si>
  <si>
    <t>SPBU PERTAMINA 44.531.31 RAWALO</t>
  </si>
  <si>
    <t>ODP-PWT-FDV/021 FDV/D02/021.01</t>
  </si>
  <si>
    <t>WO061517219</t>
  </si>
  <si>
    <t>|MC00213|MYIA-045856108212/POI/DES SANDY FITHAN PRIHANTOKO/081226597181/spburwlo@gmail.com</t>
  </si>
  <si>
    <t>2026-08-12 13:00:00 | Tanggal pemasangan: 12/08/2026 Jam pemasangan : siang Info Tambahan : Hubungi pelanggan dulu sebelum ke lokasi terima kasih.</t>
  </si>
  <si>
    <t>SPBU 5460173</t>
  </si>
  <si>
    <t>WO061503101</t>
  </si>
  <si>
    <t>MD|MYDB-20260810264872|DN00001/MN00018|SPBU 5460173|081231013880</t>
  </si>
  <si>
    <t>2026-08-12 13:00:00 | Nama PIC:  BP YUNUS No HP: 081231013880 Alt: Tanggal: 12/8/2026 Jam Pasang: Siang Note: Hubungi sebelum ke lokasi, terimakasih.</t>
  </si>
  <si>
    <t>PT Dewangga Kusuma Pratama</t>
  </si>
  <si>
    <t>ODP-SLW-FT/019</t>
  </si>
  <si>
    <t>AMRBS;404469;REG3;ALI;085100284847;HSI 1S 100MB;535k;PIC 081226472698;44.52405.spbu@gmail.com</t>
  </si>
  <si>
    <t>SPBU 53.623.23</t>
  </si>
  <si>
    <t>ODP-TNZ-FE/61</t>
  </si>
  <si>
    <t>WO061462382</t>
  </si>
  <si>
    <t>MD|MYDB-20260811264920|DN00001/MN01285|SPBU 53.623.23|087794605974</t>
  </si>
  <si>
    <t>Mitra Akses Globalindo</t>
  </si>
  <si>
    <t>ODP-MMN-FM/13</t>
  </si>
  <si>
    <t>AM/920377/AZARIA NATASHA/R3/BALI/1S HSI BISNIS WINBACK 2.0 50MBPS/PIC Mitra Akses Globalindo/08111632268/fin.ops@mag.net.id</t>
  </si>
  <si>
    <t>DLG</t>
  </si>
  <si>
    <t>PT. Tridaya Klaten Delanggu M3</t>
  </si>
  <si>
    <t>ODP-DLG-FG/028 FG/D02/028.01</t>
  </si>
  <si>
    <t>WO061534151</t>
  </si>
  <si>
    <t>|MN00396|MYIA-060840703434/POI/Sukasno/082226387546/ksntridaya@gmail.com</t>
  </si>
  <si>
    <t>2026-08-12 15:00:00 | Nama : BP SUKASNO  No Hp : 082226387546 No Alt :  Tgl Pemasangan : 12 Agustus 2026 Interval : PAGI  Note : Hubungi pelanggan terlebih dahulu</t>
  </si>
  <si>
    <t>ROCKET CHICKEN PURI</t>
  </si>
  <si>
    <t>ODP-MRT-FAL/10</t>
  </si>
  <si>
    <t>WO061513787</t>
  </si>
  <si>
    <t>|MN01575|/ROCKET CHICKEN PURI/WINBACK 2.0 HSI B2B (1:2) 50MBPS 320RB PSB DISC 70%//Vera.andriyani31@gmail.com/VERA ANDRIYANI/8819704407</t>
  </si>
  <si>
    <t>2026-08-12 13:00:00|M Janji : (12/08/2026) jam Pasang : 09:00 Note : hubungi pelanggan jika ingin kelokasi |40981184|MYDITA</t>
  </si>
  <si>
    <t>SPBU 54.694.05</t>
  </si>
  <si>
    <t>ODP-PRG-FAC/21</t>
  </si>
  <si>
    <t>WO061479081</t>
  </si>
  <si>
    <t>|MN00213|/SPBU 54.694.05/85257003788/nadiafahrezaabadi@gmail.com/HSI Bisnis Promo HUT Telkom (1:1) 75 Mbps (Rp 415.000) PSB Rp 150.000/MOH HASAN/VJQP+6WM, Dusun Kacangan, Pakamban Laok, Kec. Pragaan, Kabupaten Sumenep, Jawa Timur 69465</t>
  </si>
  <si>
    <t>2026-07-29 08:00:00|Waktu pemasnagan : 29 Juli 2026  Jam pemasangan : 08.00 - 12.00  Mohon hubungi pelanggan sebelum ke lokasi   Terima kasih|DA7880|MYDITA</t>
  </si>
  <si>
    <t>SPBU KADISOKA</t>
  </si>
  <si>
    <t>ODP-KEN-FGM/086 FGM/D02/086.01</t>
  </si>
  <si>
    <t>WO061497815</t>
  </si>
  <si>
    <t>|MN02579|MYIA-023196783926/POI/ISMAN NUR RAHMAN/085720254999/spbu.kadisoka@gmail.com</t>
  </si>
  <si>
    <t>SMK MUHAMMADIYAH 2 CEPU</t>
  </si>
  <si>
    <t>ODP-CEP-FH/091 FH/D09/091.01</t>
  </si>
  <si>
    <t>WO061529519</t>
  </si>
  <si>
    <t>|MN02756|MYIA-078387090092/POI/SUHARTO/081575430880/suhartost71@gmail.com</t>
  </si>
  <si>
    <t xml:space="preserve">2026-08-12 15:00:00 | telp : 081575430880  alt :  M Janji : (12/08/2026) jam Pasang :pagi / siang  Note : hubungi pelanggan jika ingin kelokasi </t>
  </si>
  <si>
    <t>PT. BINTANG KENCANA SUMBERJAYA</t>
  </si>
  <si>
    <t>ODP-MJS-FS/53</t>
  </si>
  <si>
    <t>WO061534858</t>
  </si>
  <si>
    <t>|MN02580|/PT. BINTANG KENCANA SUMBERJAYA/WINBACK HSI B2B + OCA BREACH CHECKER  (1:1) 150MBPS 735,5RB PSB DISC 70%//spbu61303@yahoo.co.id/MUCHAMAD SLAMET/85746011466</t>
  </si>
  <si>
    <t>2026-08-12 15:00:00|Nama Pic : bp aryanto No Hp Pic : 085746011466 No alt : - Jam Pemasangan : siang  Tanggal Pemasangan : 12 Agustus 2026|40951375|MYDITA</t>
  </si>
  <si>
    <t>- 11_11446;Biaya PSB HSI EBIS Tunai di Depan ~ 11[150000]  - E25023;E25023 ~ ES25 - Paket Produk OCA Breach Checker[0]  - E25023~null~104837;E25023||77||Abodemen 0[0]  - E25023~null~E25023_OCABRECHE;OCABRECHE ~ OCA Breach Checker ~ E25023[30500]  - SP_NOS</t>
  </si>
  <si>
    <t>WO061471137</t>
  </si>
  <si>
    <t>SPBU 54.631.10</t>
  </si>
  <si>
    <t>ODP-CRB-FH/11 FH/D04/11.01</t>
  </si>
  <si>
    <t>WO061489567</t>
  </si>
  <si>
    <t>|MN00286|MYIA-004425821419/POI/GUNAWAN/081335807180/spbu5.5463110@gmail.com</t>
  </si>
  <si>
    <t>2026-08-12 13:00:00 | telp : 081335807180 alt :  M Janji : (12/08/2026) jam Pasang :pagi / siang  Note : hubungi pelanggan jika ingin kelokasi</t>
  </si>
  <si>
    <t>WO061497800</t>
  </si>
  <si>
    <t>|MN02545|MYIA-064056216822/POI/Kwak Myong/081337802155/captkwak@gmail.com</t>
  </si>
  <si>
    <t>2026-05-15 08:00:00 | Tanggal pemasangan: 13/05/2026  Jam pemasangan : pagi/siang  Info Tambahan : Hubungi pelanggan dulu sebelum ke lokasi.  terima kasih</t>
  </si>
  <si>
    <t>SPBU 54.621.11 SYIRKAH</t>
  </si>
  <si>
    <t>ODP-SMJ-FA/35 FA/D04/35.01</t>
  </si>
  <si>
    <t>WO061490590</t>
  </si>
  <si>
    <t>|MC20010|MYIA-085082542281/POI/FITRIYA SUKIDJAN/081335613143/spbu5462111@gmail.com</t>
  </si>
  <si>
    <t>ODP-MNZ-FAF/30</t>
  </si>
  <si>
    <t>ODP-BTL-FBZ/067</t>
  </si>
  <si>
    <t>WO061499691</t>
  </si>
  <si>
    <t>2026-08-11 09:00:00 | Tanggal Pemasangan : 11 Agustus 2026  Jam Pemasangan : 08:00 13:00  Info Tambahan : Hubungi pelanggan dulu sebelum ke lokasi terimakasih</t>
  </si>
  <si>
    <t>TOKO BU DIA</t>
  </si>
  <si>
    <t>ODP-BBA-FAK/25 FAK/D03/25.01</t>
  </si>
  <si>
    <t>WO061473407</t>
  </si>
  <si>
    <t>|MN02646|MYIA-085160341313/POI/dyah kumolosari/0881036108508/kumolosarid@gmail.com</t>
  </si>
  <si>
    <t xml:space="preserve">2026-08-12 10:00:00 | M Janji : (12/08/2026) jam Pasang : 09:00 Note : hubungi pelanggan jika ingin kelokasi </t>
  </si>
  <si>
    <t>Follow Up Revoke Completed, New Order ID : SC1002520957</t>
  </si>
  <si>
    <t>PT SARI BALI TIMUR</t>
  </si>
  <si>
    <t>SPBU 44 562 01 NGADIREJO</t>
  </si>
  <si>
    <t>ODP-PRN-FAL/088 FAL/D08/088.01</t>
  </si>
  <si>
    <t>WO061485106</t>
  </si>
  <si>
    <t>|MN02495|MYIA-056603167985/POI/YUDHY CHRISTIANTO/081575897826/spbungadirejo@gmail.com</t>
  </si>
  <si>
    <t>SPBU 54.634.02</t>
  </si>
  <si>
    <t>ODP-PON-FAM/07 FAM/D02/07.01</t>
  </si>
  <si>
    <t>WO061464642</t>
  </si>
  <si>
    <t>|MN00282|MYIA-089560270254/POI/Fajar Isnani/08123420960/isnani1964@gmail.com</t>
  </si>
  <si>
    <t>MINT PATISSERIE SURABAYA</t>
  </si>
  <si>
    <t>WO061517992</t>
  </si>
  <si>
    <t>MD|MYDB-20260811264975|DN00001/MN00884|MINT PATISSERIE SURABAYA|0818669019</t>
  </si>
  <si>
    <t>2026-08-12 15:00:00 | Tanggal pemasangan: 12/08/2026 Jam pemasangan : siang Info Tambahan : Hubungi pelanggan dulu sebelum ke lokasi terima kasih.</t>
  </si>
  <si>
    <t>HSI Bisnis Basic PSB 70% - 75 Mbps</t>
  </si>
  <si>
    <t>Provisioning Failed|WFM|INF009025863|PP_-6.5228214,110.7087879_manja pemasangan rabu tgl 12</t>
  </si>
  <si>
    <t>SMKS AL ILYASI</t>
  </si>
  <si>
    <t>WO061503950</t>
  </si>
  <si>
    <t>|MN02621|MYIA-089382254914/POI/SOFIULLAH/082331446922/sofiullahtkj@gmail.com</t>
  </si>
  <si>
    <t>2026-08-12 13:00:00 | Nama : BP SOFIULLAH No Hp : 082331446922 No Alt :  Tgl Pemasangan : 12 Agustus 2026 Interval : PAGI  Note : Hubungi pelanggan terlebih dahulu</t>
  </si>
  <si>
    <t>Follow Up Revoke Completed, New Order ID : SC1002519842</t>
  </si>
  <si>
    <t>Follow Up Revoke Completed, New Order ID : SC1002519252</t>
  </si>
  <si>
    <t>ODP-DMO-FMG/02</t>
  </si>
  <si>
    <t>WO061517049</t>
  </si>
  <si>
    <t>2026-08-10 13:00:00|Nama : BP HENDY SIMON   No Hp : 082302331284  No Alt : 082251117350   Tgl Pemasangan : 10 Agustus 2026  Interval : SIANG  Note : Hubungi pelanggan terlebih dahulu|40981182|MYDITA</t>
  </si>
  <si>
    <t>- 11_11446;Biaya PSB HSI EBIS Tunai di Depan ~ 11[150000]  - E23047;E23047 ~ ES23 - Paket HSI Bisnis Basic[0]  - E23047~null~E23047_UNL;UNL ~ Internet-Link Unlimited Internet Usage ~ E23047[0]  - E23047~null~44841;E23047||11||Abodemen 0[0]  - E23047~null~</t>
  </si>
  <si>
    <t>Follow Up Revoke Completed, New Order ID : SC1002520589</t>
  </si>
  <si>
    <t>KOPERASI BUDI DAYA MINA</t>
  </si>
  <si>
    <t>ODP-JPR-FD/007 FCL/F04/007.01</t>
  </si>
  <si>
    <t>WO061524365</t>
  </si>
  <si>
    <t>|MC60141|MYIA-061986873460/POI/ALFIAN NURUL HUDA/085156744733/nalfian1998@gmail.com</t>
  </si>
  <si>
    <t>2026-08-12 13:00:00 | Nama Pic : bp ALFIAN  No Hp Pic : 085156744733 No alt : - Jam Pemasangan : siang  Tanggal Pemasangan : 12 Agustus 2026</t>
  </si>
  <si>
    <t>SPBU 445810</t>
  </si>
  <si>
    <t>ODP-GBU-FH/007 FH/D01/007.01</t>
  </si>
  <si>
    <t>WO061470794</t>
  </si>
  <si>
    <t>|MN01047|MYIA-000499380560/POI/MUHAMMAD ARIFIN/085346121580/4458102@gmail.com</t>
  </si>
  <si>
    <t>2026-08-12 08:00:00 | Nama PIC:  bp muh arifin No HP: 085346121580 Alt: Tanggal: 12/8/2026 Jam Pasang: Pagi Note: Hubungi sebelum ke lokasi, terimakasih.</t>
  </si>
  <si>
    <t>VILLA VINNA A10</t>
  </si>
  <si>
    <t>ODP-BTU-FW/04 FW/D01/04.01</t>
  </si>
  <si>
    <t>WO061488321</t>
  </si>
  <si>
    <t>MD|MYDB-20260810264896|DN00001/MN02280|VILLA VINNA A10|08113502386</t>
  </si>
  <si>
    <t>2026-08-17 13:00:00 | Nama Pic : bp Suryo  No Hp Pic : 08113502386 No alt : - Jam Pemasangan : pagi  Tanggal Pemasangan : 17 Agustus 2026</t>
  </si>
  <si>
    <t>SPBU 44 562 10 MANDISARI</t>
  </si>
  <si>
    <t>ODP-PRN-FAD/005 FAD/D01/005.01</t>
  </si>
  <si>
    <t>WO061498391</t>
  </si>
  <si>
    <t>|MN02495|MYIA-051480665003/POI/DAVID SETIAWAN HARAHAP/082220300499/dataspbu4456210@gmail.com</t>
  </si>
  <si>
    <t>2026-08-12 13:00:00 | Nama PIC : bapak david No HP : 082220300499 Alt :  M Janji : (RABU/12/AGUSTUS/2026) jam Pasang : 09:00 Note : hubungi pelanggan jika ingin kelokasi</t>
  </si>
  <si>
    <t>FCC - HD1A - COMPLETED - WAIT FOR PAYMEN</t>
  </si>
  <si>
    <t>SPBU 4452215 NEGARADAHA</t>
  </si>
  <si>
    <t>ODP-BMU-FG/044</t>
  </si>
  <si>
    <t>WO061514913</t>
  </si>
  <si>
    <t>AMRBS;403095;REG3;BAYU;085100296564;HSI 1S 100MB;535k;PIC ALFIAN 085884760517 ;spbunegaradaha@gmail.com</t>
  </si>
  <si>
    <t>2026-08-12 13:00:00|Jam pemasangan : 12.00 Info Tambahan : Hubungi pelanggan dulu sebelum ke lokasi terimakasih |40900827|MYDITA</t>
  </si>
  <si>
    <t>FCC DBS - HD1A - AGREE - WAIT FOR PAYMENT</t>
  </si>
  <si>
    <t>- 11_11450;Biaya PSB Reguler HSI EBIS ~ 11[500000]  - SP_NOSS;SP_NOSS ~ Internet NOSS Multispeed Network[0]  - SP_NOSS;SP_NOSS ~ Internet NOSS Multispeed Network[0]  - E25060;E25060 ~ ES25 - Paket HSI Bisnis (HSIE) Khusus Winback 2.0[0]  - E25060~null~E25</t>
  </si>
  <si>
    <t xml:space="preserve">SPBU 4452217 TONJONG </t>
  </si>
  <si>
    <t>ODP-BMU-FZ/001</t>
  </si>
  <si>
    <t>AMRBS;403095;REG3;BAYU;085100296564;HSI 1S 100MB;535k;PIC BENI 082323783006;44.52217.spbu@gmail.com</t>
  </si>
  <si>
    <t>SPBU 4452216 SAKALIBELS</t>
  </si>
  <si>
    <t>ODP-BMU-FV/007</t>
  </si>
  <si>
    <t>AMRBS;403095;REG3;BAYU;085100296564;HSI 1S 100MB;535k;PIC 087834130181;spbusakalibelsss16@gmail.com</t>
  </si>
  <si>
    <t>SMK ASSULTHONIYAH / LAB</t>
  </si>
  <si>
    <t>ODP-PBL-FAA/70</t>
  </si>
  <si>
    <t>WO061505917</t>
  </si>
  <si>
    <t>|MN01068|/SMK ASSULTHONIYAH / LAB/WINBACK 2.0 HSI B2B (1:1) 75MBPS 415RB PSB DISC 70%//smk.assulthon@gmail.com/SRI ERNAWATI/85258722109</t>
  </si>
  <si>
    <t>Follow Up Revoke Completed, New Order ID : SC1002519662</t>
  </si>
  <si>
    <t>GUDANG TONNY</t>
  </si>
  <si>
    <t>ODP-BJN-FH/73 FH/D06/73.01</t>
  </si>
  <si>
    <t>WO061522335</t>
  </si>
  <si>
    <t>|MN02619|MYIA-086036283707/POI/TONNY IRAWAN/085185928808/setiy752@gmail.com</t>
  </si>
  <si>
    <t>2026-08-14 08:00:00 | M Janji : (12/08/2026) jam Pasang : 09:00 Note : hubungi pelanggan jika ingin kelokasi</t>
  </si>
  <si>
    <t>ODP-BPG-FL/35</t>
  </si>
  <si>
    <t>WO061504506</t>
  </si>
  <si>
    <t>2026-08-09 08:00:00 | Tanggal Pemasangan : 09 Agustus 2026  Jam Pemasangan : 08:00 13:00  Info Tambahan : Hubungi pelanggan dulu sebelum ke lokasi terimakasih</t>
  </si>
  <si>
    <t>SPBU PERTAMINA 44.531.20 JAMBU</t>
  </si>
  <si>
    <t>ODP-AJB-FW/001 FW/D01/001.01</t>
  </si>
  <si>
    <t>WO061467572</t>
  </si>
  <si>
    <t>|MC00213|MYIA-033355129640/POI/WARNO/081327377920/spbu.jambu@yahoo.co.id</t>
  </si>
  <si>
    <t>ODP-APR-FD/01</t>
  </si>
  <si>
    <t>ASRAMA NUSANTARA</t>
  </si>
  <si>
    <t>ODP-SDA-FDF/52</t>
  </si>
  <si>
    <t>WO061532276</t>
  </si>
  <si>
    <t>AMRBS/405529/YULYAN MAHARTA SAVIAR/R3/JATIM TIMUR/WINBACK 2.0 HSI B2B (1:1) 50MBPS 355RB PSB DISC 70%/MUHAMMAD ASRORI /asrorim18@gmail.com</t>
  </si>
  <si>
    <t>2026-08-12 15:00:00|Nama PIC : BAPAK ASRORI No HP : 087857648115 Alt :  M Janji : (RABU/12/AGUSTUS/2026) jam Pasang : 09:00 Note : hubungi pelanggan jika ingin kelokasi|40961371|MYDITA</t>
  </si>
  <si>
    <t>ODP-OMB-FAA/65</t>
  </si>
  <si>
    <t>WO061535369</t>
  </si>
  <si>
    <t xml:space="preserve">2026-08-10 15:00:00 | M Janji : (10/08/2026)  jam Pasang : 09:00  Note : hubungi pelanggan jika ingin kelokasi  </t>
  </si>
  <si>
    <t>AGEN BRILINK DONOWATI</t>
  </si>
  <si>
    <t>ODP-TDS-FBG/35 FBG/D04/35.01</t>
  </si>
  <si>
    <t>WO061457461</t>
  </si>
  <si>
    <t>MD|MYDB-20260810264884|DN00001/MN00443|AGEN BRILINK DONOWATI|085117489526</t>
  </si>
  <si>
    <t>2026-08-12 13:00:00 | Tanggal Pemasangan : 12 Agustus 2026 Jam Pemasangan : 08:00 13:00 Info Tambahan : Hubungi pelanggan dulu sebelum ke lokasi terimakasih</t>
  </si>
  <si>
    <t>Follow Up Revoke Completed, New Order ID : SC1002520758</t>
  </si>
  <si>
    <t>Karma Mitra Jaya Prakasa</t>
  </si>
  <si>
    <t>ODP-WR1-FH/16 FH/D01/04.16</t>
  </si>
  <si>
    <t>WO061506057</t>
  </si>
  <si>
    <t>|MN00458|MYIA-097115335629/POI/Sugiyanto/+628133305375/asriwasisto092@gmail.com</t>
  </si>
  <si>
    <t>ODP-GEN-FD/06</t>
  </si>
  <si>
    <t xml:space="preserve">|MN00483|/PT HIPERNET INDODATA/HSI BASIC 1S INET 50MBPS/087835316536/eriza.a@hypernet.co.id/Iman Irmansyah  </t>
  </si>
  <si>
    <t>PT Gondosuli Berkah Abadi</t>
  </si>
  <si>
    <t>ODP-BBE-FBC/06</t>
  </si>
  <si>
    <t>AMRBS;403115;AMEX;Muhammad Ubaidil Ulum;RBS-3;SURAMADU;PSB;PT Gondosuli Berkah Abadi;+62 857-0722-2022;spbu5461113@gmail.com;HSI Bisnis Promo HUT Telkom (1:1) 50 Mbps (Rp 355.000) PSB Rp 150.000;Setiyawan Herysantoso;-7.3779825,112.5744817</t>
  </si>
  <si>
    <t>SPBU 54.641.08 MARON</t>
  </si>
  <si>
    <t>ODP-MJT-FE/22 FE/D01/22.01</t>
  </si>
  <si>
    <t>WO061501025</t>
  </si>
  <si>
    <t>MD|MYDB-20260811264973|SC20016/MC20202|SPBU 54.641.08 MARON|081326744074</t>
  </si>
  <si>
    <t>PT. Industrial Robotic Automation</t>
  </si>
  <si>
    <t>ODP-KND-FS/06 FS/D01/06.01</t>
  </si>
  <si>
    <t>WO061478933</t>
  </si>
  <si>
    <t>MD|MYDB-20260808264733|DN00001/MN00086|PT. Industrial Robotic Automation|085741412162</t>
  </si>
  <si>
    <t xml:space="preserve">2026-08-12 10:00:00 | Nama PIC : Bapak Alfian No HP : 085741412162 No Alternatif : - M Janji : 12/07/2026 Jam Pasang : Pagi NoteÃ‚Â :  Hubungi terlebih dahulu sebelum ke lokasi </t>
  </si>
  <si>
    <t>HSI Bisnis Bundling Phone PSB 70% - Free 800 Menit - 150 Mbps</t>
  </si>
  <si>
    <t>WO061519427</t>
  </si>
  <si>
    <t>2026-08-10 08:00:00|Nama PIC : Bp Putu  No Hp : 085738534306  No Alt : -  Tgl Pemasangan : 10 Agustus 2026  Interval : PAGI SIANG  Note : Hubungi pelanggan terlebih dahulu|40951378|MYDITA</t>
  </si>
  <si>
    <t>SMP NEGERI 1 PLUPUH</t>
  </si>
  <si>
    <t>ODP-SRG-FAB/027 FAB/D01/027.01</t>
  </si>
  <si>
    <t>WO061502660</t>
  </si>
  <si>
    <t>|MN01811|MYIA-014806080089/POI/ACHMAD AENAL YAQIN/081393085665/smpnegeri1plupuh@gmail.com</t>
  </si>
  <si>
    <t>SDN TUNDOSORO KEJAYAN</t>
  </si>
  <si>
    <t>ODP-GDW-FD/11</t>
  </si>
  <si>
    <t>WO061531741</t>
  </si>
  <si>
    <t>|MN00833|/SDN TUNDOSORO KEJAYAN/WINBACK 2.0 HSI B2B (1:2) 50MBPS 320RB PSB DISC 70%//sdntundosoroyes@gmail.com/APRILIA PUJIASTUTIK/85803335998</t>
  </si>
  <si>
    <t>2026-08-13 08:00:00|Nama PIC : IBU APRILIA No HP : 085803335998 Alt :  M Janji : (KAMIS/13/AGUSTUS/2026) jam Pasang : 09:00 Note : hubungi pelanggan jika ingin kelokasi|40961371|MYDITA</t>
  </si>
  <si>
    <t>Toko Rahman</t>
  </si>
  <si>
    <t>ODP-PYA-FAN/49 FAN/D06/49.01</t>
  </si>
  <si>
    <t>WO061467226</t>
  </si>
  <si>
    <t>MD|MYDB-20260811264926|SC00001/MC00149|Toko Rahman|083831494555</t>
  </si>
  <si>
    <t xml:space="preserve"> SMK MUHAMMADIYAH KARANGANYAR</t>
  </si>
  <si>
    <t>WO061492346</t>
  </si>
  <si>
    <t>2026-08-12 13:00:00|Nama Pic : bp Guntur No Hp Pic : 085742212600 No alt : - Jam Pemasangan : pagi  Tanggal Pemasangan : 12 Agustus 2026|40951375|MYDITA</t>
  </si>
  <si>
    <t>Follow Up Revoke Completed, New Order ID : SC1002520411</t>
  </si>
  <si>
    <t>SPBU 4353317 Bojongsari Purbalingga</t>
  </si>
  <si>
    <t>WO061531763</t>
  </si>
  <si>
    <t>|MN02834|MYIA-030345768634/POI/WIWIT HERAWANTO/081229412381/kajonganspbu@gmail.com</t>
  </si>
  <si>
    <t>2026-08-14 10:00:00 | Nama Pic : bp WIWIT HERAWANTO No Hp Pic : 081229412381 No alt : - Jam Pemasangan : pagi  Tanggal Pemasangan : 12 Agustus 2026</t>
  </si>
  <si>
    <t>Follow Up Revoke Completed, New Order ID : SC1002520506</t>
  </si>
  <si>
    <t>SPBU 54601116</t>
  </si>
  <si>
    <t>ODP-MYR-FSJ/32</t>
  </si>
  <si>
    <t>WO061484889</t>
  </si>
  <si>
    <t>AMRBS;403536;AMEX;FANI INDRA;RBS-3;SURAMADU;MOETHIA SETIYAWATI;HSI Bisnis (1:1) 50 Mbps (Rp 439.000) PSB Rp 150.000;089634313237;spbu601116@yahoo.co.id;Rudolfo Samuai;Jl. Kedung Cowek No.204, Tanah Kali Kedinding, Kec. Kenjeran, Surabaya, Jawa Timur 60129</t>
  </si>
  <si>
    <t>2026-08-12 10:00:00|M Janji : (12/08/2026) jam Pasang : 09:00 Note : hubungi pelanggan jika ingin kelokasi |40981184|MYDITA</t>
  </si>
  <si>
    <t>DAPUR MBG BIRRU</t>
  </si>
  <si>
    <t>ODP-SRG-FH/048 FH/D04/048.01</t>
  </si>
  <si>
    <t>WO061482470</t>
  </si>
  <si>
    <t>|MN01811|MYIA-019499952721/POI/SRI LESTARI/085293863420/sri074766@gmail.com</t>
  </si>
  <si>
    <t>ODP-SAT-FA/59</t>
  </si>
  <si>
    <t>RUKO GUNAWAN WICAKSONO</t>
  </si>
  <si>
    <t>ODP-DMO-FW/23</t>
  </si>
  <si>
    <t>WO061517455</t>
  </si>
  <si>
    <t>|MN02280|/RUKO GUNAWAN WICAKSONO/GUNAWAN WICAKSONO/081333369634/a.g.viszcara@gmail.com/HSI Bisnis Promo HUT Telkom (1:1) 100 Mbps (Rp 535.000) PSB Rp 150.000/</t>
  </si>
  <si>
    <t>2026-08-13 08:00:00|Nama : BP GUNAWAN WICAKSONO SST No Hp : 081333369634 No Alt :  Tgl Pemasangan : 12 Agustus 2026 Interval : PAGI  Note : Hubungi pelanggan terlebih dahulu|40971402|MYDITA</t>
  </si>
  <si>
    <t>TOKO SUGENG</t>
  </si>
  <si>
    <t>ODP-CEP-FE/090 FE/D08/090.01</t>
  </si>
  <si>
    <t>WO061487810</t>
  </si>
  <si>
    <t>|MC60162|MYIA-067287512504/POI/FAIZAL RAHMAD NAUVANDA/082341906523/dp3787913@gmail.com</t>
  </si>
  <si>
    <t>2026-08-12 13:00:00 | telp : 082341906523 alt :  M Janji : (12/08/2026) jam Pasang :pagi / siang  Note : hubungi pelanggan jika ingin kelokasi</t>
  </si>
  <si>
    <t>SPBU 4452217 TONJONG</t>
  </si>
  <si>
    <t>AMRBS;403095;REG3;BAYU;085100296564;PIC BENI 082323783006;HSI 1S 300mb 1499k;44.52217.spbu@gmail.com</t>
  </si>
  <si>
    <t>YOUNEEDMEE</t>
  </si>
  <si>
    <t>ODP-WRJ-FD/51 FD/D01/51.01</t>
  </si>
  <si>
    <t>WO061511362</t>
  </si>
  <si>
    <t>MD|MYDB-20260809264802|EN00005/MC20190|YOUNEEDMEE|085181739148</t>
  </si>
  <si>
    <t>WO061497761</t>
  </si>
  <si>
    <t>2026-08-12 13:00:00|Nama PIC : Bapak Agus No HP : 083119378360 No Alternatif : - M Janji : 12/07/2026 Jam Pasang : Pagi NoteÃ‚Â :  Hubungi terlebih dahulu sebelum ke lokasi |40961370|MYDITA</t>
  </si>
  <si>
    <t>ODP-MNZ-FAN/12</t>
  </si>
  <si>
    <t>WO061462935</t>
  </si>
  <si>
    <t>2026-08-09 15:00:00 | Nama Pic : BP IWAN  No Hp Pic : 08563623930  Jam Pemasangan : 08:00 - 12.00  Tanggal Pemasangan : MINGGU 09 AGUSTUS 2026  Info Tambahan : Hubungi pelanggan sebelum datang ke lokasi, terima kasih.</t>
  </si>
  <si>
    <t>GREEN HOUSE</t>
  </si>
  <si>
    <t>ODP-KLJ-FCY/15 FCY/D02/15.01</t>
  </si>
  <si>
    <t>WO061519749</t>
  </si>
  <si>
    <t>|MN02627|MYIA-006235113281/POI/Sulistiyani/082132176367/sulistiyani0116@gmail.com</t>
  </si>
  <si>
    <t>2026-08-12 15:00:00 | Nama Pic : bu Sulistiyani No Hp Pic : 082132176367 No alt : - Jam Pemasangan : siang  Tanggal Pemasangan : 12 Agustus 2026</t>
  </si>
  <si>
    <t>Follow Up Revoke Completed, New Order ID : SC1002519878</t>
  </si>
  <si>
    <t>SPBU Pagu 54.641.29</t>
  </si>
  <si>
    <t>ODP-GUR-FG/11 FG/D01/11.01</t>
  </si>
  <si>
    <t>WO061469928</t>
  </si>
  <si>
    <t>|MC20231|MYIA-050184566467/POI/FATUR ROHMAN/081235321497/spbu29@trisnagroup.id</t>
  </si>
  <si>
    <t>2026-08-14 08:00:00 | telp : 081235321497 alt :  M Janji : (11/08/2026) jam Pasang :pagi / siang  Note : hubungi pelanggan jika ingin kelokasi</t>
  </si>
  <si>
    <t>ODP-TUN-FX/25</t>
  </si>
  <si>
    <t>WO061490199</t>
  </si>
  <si>
    <t>2026-08-12 13:00:00|Nama Pic : AZIZ No Hp Pic : 081231441670 No alt : - Jam Pemasangan : siang  Tanggal Pemasangan : 12 Agustus 2026|40951375|MYDITA</t>
  </si>
  <si>
    <t>KB-TK Islam Al-Huda</t>
  </si>
  <si>
    <t>ODP-BWN-FAA/03 FAA/D01/03.01</t>
  </si>
  <si>
    <t>WO061466409</t>
  </si>
  <si>
    <t>MD|MYDB-20260810264886|DN00001/MN00018|KB-TK Islam Al-Huda|082326955342</t>
  </si>
  <si>
    <t>MA AS SYAMSURIYYAH</t>
  </si>
  <si>
    <t>WO061507582</t>
  </si>
  <si>
    <t>MD|MYDB-20260810264890|DB10005/MB10071|MA AS SYAMSURIYYAH|08553261297</t>
  </si>
  <si>
    <t xml:space="preserve">2026-08-12 13:00:00 | Nama PIC : BAPAK MUHAMMAD ABDULLAH No HP : 08553261297 No Alternatif : - M Janji : 12/07/2026 Jam Pasang : Pagi NoteÃ‚Â :  Hubungi terlebih dahulu sebelum ke lokasi </t>
  </si>
  <si>
    <t>WO061476618</t>
  </si>
  <si>
    <t>|MN02086|MYIA-030209656661/POI/Khamim/082322332230/kamtaipa@gmail.com</t>
  </si>
  <si>
    <t xml:space="preserve">2026-08-12 08:00:00 | Nama PIC : BAPAK KHAMIM No HP : 082322332230 No Alternatif : M Janji : 12/07/2026 Jam Pasang : Pagi NoteÃ‚Â :  Hubungi terlebih dahulu sebelum ke lokasi </t>
  </si>
  <si>
    <t>GUDANG JMB</t>
  </si>
  <si>
    <t>ODP-MIP-FA/36</t>
  </si>
  <si>
    <t>|MC30111|/MOCH IMRON AFANDI /85732366110/imronafandi048@gmail.com</t>
  </si>
  <si>
    <t>SMP NEGERI 1 KEMBARAN</t>
  </si>
  <si>
    <t>ODP-PWT-FBK/003</t>
  </si>
  <si>
    <t>PSB;MN02713;SMP NEGERI 1 KEMBARAN;082134062273;PSB HSI BISNIS 300MBPS PROMO ULTAH TELKOM;smpnegeri01kembaran@gmail.com;BACHTIAR;-7.4079166893025725, 109.28696572883577</t>
  </si>
  <si>
    <t>Follow Up Revoke Completed, New Order ID : SC1002519169</t>
  </si>
  <si>
    <t>CV SAMI ASIKI</t>
  </si>
  <si>
    <t>ODP-GIN-FH/42</t>
  </si>
  <si>
    <t>WO061531732</t>
  </si>
  <si>
    <t>|MN02658|/PIC I NENGAH SUARTA/081246891426/spbu.bali.5480504@gmail.com</t>
  </si>
  <si>
    <t>2026-08-12 15:00:00|Nama PIC:  bp suarta No HP: 081246891426 Alt: 081236102105 Tanggal: 12/8/2026 Jam Pasang: Sore Note: Hubungi sebelum ke lokasi, terimakasih.|40931149|MYDITA</t>
  </si>
  <si>
    <t>ODP-SAP-FAB/14</t>
  </si>
  <si>
    <t>WO061514806</t>
  </si>
  <si>
    <t>2026-08-09 08:00:00 | Nama PIC : Bp Rifdan  No Hp : 085338475722  No Alt : -  Tgl Pemasangan : 09 Agustus 2026  Interval : PAGI SIANG  Note : Hubungi pelanggan terlebih dahulu</t>
  </si>
  <si>
    <t>ODP-MGO-FAL/09</t>
  </si>
  <si>
    <t>WO061498601</t>
  </si>
  <si>
    <t>ERABLUE WH KUDUS</t>
  </si>
  <si>
    <t>ODP-KUD-FBD/035 FBD/D03/035.01</t>
  </si>
  <si>
    <t>WO061539185</t>
  </si>
  <si>
    <t>|MN02713|MYIA-091683043021/POI/HASBIBINTARO SHIDDIQ/081249549394/nextperdanaone@gmail.com</t>
  </si>
  <si>
    <t>2026-08-18 08:00:00 | telp : 081249549394 alt :  M Janji : (18/08/2026) jam Pasang :pagi / siang  Note : hubungi pelanggan jika ingin kelokasi</t>
  </si>
  <si>
    <t>Toko Lalu Kadarusman</t>
  </si>
  <si>
    <t>ODP-PYA-FAQ/66 FAQ/D06/66.01</t>
  </si>
  <si>
    <t>WO061471284</t>
  </si>
  <si>
    <t>MD|MYDB-20260810264914|SC00001/MC00046|Toko Lalu Kadarusman|082326518436</t>
  </si>
  <si>
    <t>2026-08-12 08:00:00 | Nama Pic : Lalu Kadarusman No Hp Pic : 082326518436 No alt : - Jam Pemasangan : pagi  Tanggal Pemasangan : 12 Agustus 2026</t>
  </si>
  <si>
    <t>PT INTAN SURYA PRIMA ABADI</t>
  </si>
  <si>
    <t>ODP-UBN-FV/33</t>
  </si>
  <si>
    <t>AMRBS;940137;AM;ISTIHAMIN FITRI;RBS-3;SURAMADU;PSB;PT INTAN SURYA PRIMA ABADI;81241818747;Ispa.denpasar@yahoo.co.id;HSI Bisnis (1:1) 100 Mbps (Rp 669.000) PSB Rp 150.000;GEDE MUDITA;-8.6348517,115.1770676</t>
  </si>
  <si>
    <t>SPBU 4459512 KATONSARI DEMAK</t>
  </si>
  <si>
    <t>ODP-DMA-FDA/037 FDA/D02/037.01</t>
  </si>
  <si>
    <t>WO061536707</t>
  </si>
  <si>
    <t>|MN01414|MYIA-018277252262/POI/KHASAN/081215754268/demak@yahoo.com</t>
  </si>
  <si>
    <t>2026-08-12 15:00:00 | Nama : BP KHASAN  No Hp : 081215754268 No Alt :  Tgl Pemasangan : 12 Agustus 2026 Interval : PAGI  Note : Hubungi pelanggan terlebih dahulu</t>
  </si>
  <si>
    <t>WO061514830</t>
  </si>
  <si>
    <t>SPBU TRAJI 44.562.14</t>
  </si>
  <si>
    <t>ODP-PRN-FAD/008 FAD/D01/008.01</t>
  </si>
  <si>
    <t>WO061523772</t>
  </si>
  <si>
    <t>|MN02495|MYIA-034556523926/POI/PRATIWI FAJAR PAMUNGKAS/082226408281/spbu4456214.pterm@gmail.com</t>
  </si>
  <si>
    <t>2026-08-12 13:00:00 | Nama PIC:  bu tiwi No HP: 082226408281 Alt: Tanggal: 12/8/2026 Jam Pasang: Siang Note: Hubungi sebelum ke lokasi, terimakasih.</t>
  </si>
  <si>
    <t>PCN MR DIY XGRG</t>
  </si>
  <si>
    <t>ODP-GER-FAA/23 FAA/D02/23.01</t>
  </si>
  <si>
    <t>WO061485808</t>
  </si>
  <si>
    <t>|MN02621|MYIA-041207783254/POI/RIZKY NANDA/081289014442/diy.xgrg@panducitiakses.com</t>
  </si>
  <si>
    <t>2026-08-12 15:00:00 | Tanggal pemasangan: 12/08/2026 Jam pemasangan : 10.00 Info Tambahan : Hubungi pelanggan dulu sebelum ke lokasi terima kasih.</t>
  </si>
  <si>
    <t>UD. CHANDRA HANDOYO</t>
  </si>
  <si>
    <t>ODP-GRA-FB/68</t>
  </si>
  <si>
    <t>WO061516514</t>
  </si>
  <si>
    <t>|MN02680|/UD. CHANDRA HANDOYO/WINBACK 2.0 HSI B2B (1:1) 50MBPS 355RB PSB DISC 70%//spbuwatestani5467130@gmail.com/CHANDRA HANDOYO/85233406454</t>
  </si>
  <si>
    <t>2026-08-12 13:00:00|Nama PIC:  bp nanang No HP: 085233406454 Alt: Tanggal: 12/8/2026 Jam Pasang: Siang Note: Hubungi sebelum ke lokasi, terimakasih.|40931149|MYDITA</t>
  </si>
  <si>
    <t>PT RAMIL SILICA SENTOSA</t>
  </si>
  <si>
    <t>ODP-BCR-FAE/06 FAE/D01/06.01</t>
  </si>
  <si>
    <t>WO061497863</t>
  </si>
  <si>
    <t>|MN02366|MYIA-034040536677/POI/nur Setya ningsih/082334597830/nursetya41@gmail.com</t>
  </si>
  <si>
    <t>2026-08-12 15:00:00 | Nama PIC : ibu nur No HP : 082334597830 Alt :  M Janji : (RABU/12/AGUSTUS/2026) jam Pasang : 09:00 Note : hubungi pelanggan jika ingin kelokasi</t>
  </si>
  <si>
    <t>WO061487168</t>
  </si>
  <si>
    <t>|MN02756|MYIA-084351735759/POI/DWI WAHYUNI/082226166897/smpinsangemilang@gmail.com</t>
  </si>
  <si>
    <t xml:space="preserve">2026-08-12 13:00:00 | Jam pemasangan : 12.00 Info Tambahan : Hubungi pelanggan dulu sebelum ke lokasi terimakasih </t>
  </si>
  <si>
    <t>SPBU 4452226 KALIERANG</t>
  </si>
  <si>
    <t>ODP-BMU-FJ/030</t>
  </si>
  <si>
    <t>AMRBS;403095;REG3;BAYU;085100296564;PIC 082135564896 INA;HSI 100MB;535k;spbukalierang.4452226@gmail.com</t>
  </si>
  <si>
    <t>BROMO PERMAI</t>
  </si>
  <si>
    <t>ODP-SKP-FC/02</t>
  </si>
  <si>
    <t>WO061487135</t>
  </si>
  <si>
    <t>|MN01316|/BROMO PERMAI/WINBACK 2.0 HSI B2B (1:1) 100MBPS 535RB PSB DISC 70%//bromopermaiindah@gmail.com/MOCHAMMAD RIZKY SURYA GEMILANG/85231390107</t>
  </si>
  <si>
    <t>ILHAM STORE</t>
  </si>
  <si>
    <t>ODP-MJT-FA/50 FA/D06/50.01</t>
  </si>
  <si>
    <t>WO061471643</t>
  </si>
  <si>
    <t>MD|MYDB-20260810264888|DN00001/MN01011|ILHAM STORE|085850876219</t>
  </si>
  <si>
    <t>KOGJA</t>
  </si>
  <si>
    <t>ODP-PBL-FG/104</t>
  </si>
  <si>
    <t>WO061518277</t>
  </si>
  <si>
    <t>|MN01316|/KOGJA/WINBACK 2.0 HSI B2B (1:1) 100MBPS 535RB PSB DISC 70%//Kogjamedia@gmail.com/ACHMAD ARFIAN RIFKI/82215224543</t>
  </si>
  <si>
    <t>2026-08-12 13:00:00|Nama PIC : bapak ahmad No HP : 082215224543 Alt :  M Janji : (RABU/12/AGUSTUS/2026) jam Pasang : 09:00 Note : hubungi pelanggan jika ingin kelokasi|40961371|MYDITA</t>
  </si>
  <si>
    <t>KB AL-IDRUS</t>
  </si>
  <si>
    <t>ODP-KUD-FBH/004 FBH/D01/004.01</t>
  </si>
  <si>
    <t>WO061502192</t>
  </si>
  <si>
    <t>|MC60024|MYIA-062993426175/POI/Dheta Carollyn /0895341343800/adhilesmana17@gmail.com</t>
  </si>
  <si>
    <t>CAFE &amp; RENTAL PLAYSTATION</t>
  </si>
  <si>
    <t>ODP-DLA-FH/24</t>
  </si>
  <si>
    <t>WO061532043</t>
  </si>
  <si>
    <t>|MC30080|/MOHAMMAD KHOLIQ/82371305284/mohammadkholiq927@gmail.com</t>
  </si>
  <si>
    <t>ODP-AJB-FF/007</t>
  </si>
  <si>
    <t>WO061503292</t>
  </si>
  <si>
    <t xml:space="preserve">2026-08-09 13:00:00 | Nama PIC: bu inka   Notel: 081313474706  Alt: -   Tanggal: 9/8/2026  Jam Pasang: Siang  Note: Hubungi pelanggan sebelum ke lokasi, terima kasih.  </t>
  </si>
  <si>
    <t>Follow Up Revoke Completed, New Order ID : SC1002520090</t>
  </si>
  <si>
    <t>SD NEGERI 3 BEDULU</t>
  </si>
  <si>
    <t>ODP-GIN-FH/38</t>
  </si>
  <si>
    <t>|MN02658|/PIC SD NEGERI 3 BEDULU/085940740422/3bedulu@gmail.com</t>
  </si>
  <si>
    <t>Follow Up Revoke Completed, New Order ID : SC1002519315</t>
  </si>
  <si>
    <t>ODP-KGD-FBF/094</t>
  </si>
  <si>
    <t>WO061475156</t>
  </si>
  <si>
    <t>2026-08-09 15:00:00 | Nama PIC : MUNTAHA  No HP : 081326211551  Alt :   M Janji : 08/08/2026  Jam Pasang : 08.00 - 13:00   NoteÃ‚Â :  hubungi terlebih dahulu sebelum kelokasi</t>
  </si>
  <si>
    <t>ODP-PWB-FD/028</t>
  </si>
  <si>
    <t>WO061525424</t>
  </si>
  <si>
    <t xml:space="preserve">2026-08-09 13:00:00 | Nama PIC: bp muchsin  Notel: 082327602683  Alt: -   Tanggal: 9/8/2026  Jam Pasang: Siang  Note: Hubungi pelanggan sebelum ke lokasi, terima kasih.  </t>
  </si>
  <si>
    <t>Follow Up Revoke Completed, New Order ID : SC1002519011</t>
  </si>
  <si>
    <t>WNJ</t>
  </si>
  <si>
    <t>SDN Klepu 03</t>
  </si>
  <si>
    <t>ODP-PUS-FB/020 FB/D03/020.01</t>
  </si>
  <si>
    <t>WO061463388</t>
  </si>
  <si>
    <t>|MN00426|MYIA-004617892114/POI/Didit Sulistio/081325414933/sdklepu03@gmail.com</t>
  </si>
  <si>
    <t>WO061532655</t>
  </si>
  <si>
    <t>2026-08-12 15:00:00|Nama PIC : BAPAK AZIZ No HP : 081231441670 Alt :  M Janji : (RABU/12/AGUSTUS/2026) jam Pasang : 09:00 Note : hubungi pelanggan jika ingin kelokasi|40961371|MYDITA</t>
  </si>
  <si>
    <t>KAK</t>
  </si>
  <si>
    <t>PEMERINTAH DESA KEDALEMANWETAN</t>
  </si>
  <si>
    <t>ODP-KAK-FAH/059 FAH/D03/059.01</t>
  </si>
  <si>
    <t>WO061472195</t>
  </si>
  <si>
    <t>|MN00662|MYIA-082797876696/POI/Asep/085290461690/pemdeskedalemanwetan@gmail.com</t>
  </si>
  <si>
    <t xml:space="preserve">2026-08-12 08:00:00 | Jam pemasangan : 08.00 - 12.00 Info Tambahan : Hubungi pelanggan dulu sebelum ke lokasi terimakasih </t>
  </si>
  <si>
    <t>SPBU Pertamina 54.671.04 / CV. SEMBILAN SEMBILAN TUBAN PERDANA</t>
  </si>
  <si>
    <t>ODP-PWS-FL/50 FL/D04/50.01</t>
  </si>
  <si>
    <t>WO061480526</t>
  </si>
  <si>
    <t>|MN00398|MYIA-073765090162/POI/HANDINI RATIH SURYORINI/081329046359/holding99tuban@gmail.com</t>
  </si>
  <si>
    <t>SD Muhammadiyah Jogokariyan (Kampus 2)</t>
  </si>
  <si>
    <t>ODP-PGR-FBT/008</t>
  </si>
  <si>
    <t>WO061529245</t>
  </si>
  <si>
    <t>|MC80228|/SD Muhammadiyah Jogokariyan (Kampus 2)/Paket HSI 2S Bisnis Promo HUT Telkom 1:1 300Mbps + Telp/Fika Widiana Kuspratiwi/085348548664/sdmjogokariyan@gmail.com</t>
  </si>
  <si>
    <t>2026-08-13 08:00:00|Waktu pemasangan : 12 agustus 2026 Jam pemasangan : 08.00 - 12.00 Info Tambahan : Hubungi pelanggan dulu sebelum ke lokasi terimakasih |40971401|MYDITA</t>
  </si>
  <si>
    <t>SPBU 54.641.09</t>
  </si>
  <si>
    <t>ODP-PAE-FF/60 FF/D04/60.01</t>
  </si>
  <si>
    <t>WO061481599</t>
  </si>
  <si>
    <t>|MN00418|MYIA-010741271193/POI/MUHAMMAD MANSYUR/081357425272/parespbu09@gmail.com</t>
  </si>
  <si>
    <t>PCN MR DIY XBNT</t>
  </si>
  <si>
    <t>WO061485579</t>
  </si>
  <si>
    <t>|MN02713|MYIA-021756358454/POI/RIZKY NANDA/081917636163/diy.xbnt@panducitiakses.com</t>
  </si>
  <si>
    <t>2026-08-12 13:00:00 | Tanggal pemasangan: 12/08/2026 Jam pemasangan : 10.00 Info Tambahan : Hubungi pelanggan dulu sebelum ke lokasi terima kasih.</t>
  </si>
  <si>
    <t>ODP-JBR-FF/45</t>
  </si>
  <si>
    <t>WO061530506</t>
  </si>
  <si>
    <t>2026-08-12 15:00:00|Nama Pic : bp wahyudi  No Hp Pic : 08995847815 No alt : - Jam Pemasangan : pagi  Tanggal Pemasangan : 12 Agustus 2026|40951375|MYDITA</t>
  </si>
  <si>
    <t>SPBU 5483307</t>
  </si>
  <si>
    <t>ODP-SWE-FAF/09 FAF/D02/09.01</t>
  </si>
  <si>
    <t>WO061469698</t>
  </si>
  <si>
    <t>MD|MYDB-20260810264906|SC00001/MC00046|SPBU 5483307|087713006064</t>
  </si>
  <si>
    <t>DUTA PATRADAYA</t>
  </si>
  <si>
    <t>PT. Alphita Prima Era</t>
  </si>
  <si>
    <t>ODP-GDG-FZ/70 FZ/D10/70.01</t>
  </si>
  <si>
    <t>WO061500555</t>
  </si>
  <si>
    <t>|MN00814|MYIA-095453782890/POI/Vivi Milawati/081232765519/alphita.adm@gmail.com</t>
  </si>
  <si>
    <t>2026-08-14 08:00:00 | Nama PIC:  bp yogi No HP: 081232765519 Alt: Tanggal: 14/8/2026 Jam Pasang: Pagi Note: Hubungi sebelum ke lokasi, terimakasih.</t>
  </si>
  <si>
    <t>ODP-SLI-FW/087 FW/D07/087.01</t>
  </si>
  <si>
    <t>WO061525744</t>
  </si>
  <si>
    <t>|MN00238|MYIA-081048668245/POI/M WAHYU SETIAWAN/085700273615/spbugamol4350716@gmail.com</t>
  </si>
  <si>
    <t>SPBU 44.513.09 JENARSARI</t>
  </si>
  <si>
    <t>ODP-WLR-FH/068 FH/D05/068.01</t>
  </si>
  <si>
    <t>WO061462117</t>
  </si>
  <si>
    <t>|MN02184|MYIA-004506884937/POI/AHMAD ARI SANTOSO/085225751665/spbu4451309@gmail.com</t>
  </si>
  <si>
    <t>ODP-KND-FAF/42</t>
  </si>
  <si>
    <t>MASJID_AL_IHSAN</t>
  </si>
  <si>
    <t>ODP-PWJ-FAD/120</t>
  </si>
  <si>
    <t>|MC80049|/MASJID_AL_IHSAN/ 085159054100/nurmuhammad81@gmail.com/ 1S HSI BISNIS 1:2 PROMO 100 Mbps / Supri Amanati/HGN</t>
  </si>
  <si>
    <t>ODP-CEP-FJ/031 FJ/D02/031.01</t>
  </si>
  <si>
    <t>WO061469586</t>
  </si>
  <si>
    <t>|MN02587|MYIA-048230681415/POI/HASBIBINTARO SHIDDIQ/081249594394/nextperdanaone@gmail.com</t>
  </si>
  <si>
    <t>2026-08-12 08:00:00 | Nama PIC : BAPAK HASBI No HP : 081249549394 Alt :  M Janji : (RABU/12/AGUSTUS/2026) jam Pasang : 09:00 Note : hubungi pelanggan jika ingin kelokasi</t>
  </si>
  <si>
    <t>Follow Up Revoke Completed, New Order ID : SC1002519839</t>
  </si>
  <si>
    <t>ODP-KPO-FBP/12</t>
  </si>
  <si>
    <t>WO061473486</t>
  </si>
  <si>
    <t>2026-08-09 08:00:00 | M Janji : (08/08/026)  jam Pasang : 09:00  Note : hubungi pelanggan jika ingin kelokasi</t>
  </si>
  <si>
    <t>PT ALAM CEMPAKA RAYA</t>
  </si>
  <si>
    <t>WO061535426</t>
  </si>
  <si>
    <t>|MN02579|MYIA-001830934374/POI/ZONALSA PRAMADHA/0811277303/febriaaanaaa@gmail.com</t>
  </si>
  <si>
    <t xml:space="preserve">2026-08-13 13:00:00 | Waktu pemasangan : 12 agustus 2026 Jam pemasangan : 08.00 - 12.00 Info Tambahan : Hubungi pelanggan dulu sebelum ke lokasi terimakasih  </t>
  </si>
  <si>
    <t>CV PATRA PUTRAMAS REDJO</t>
  </si>
  <si>
    <t>ODP-KRN-FBB/11</t>
  </si>
  <si>
    <t>WO061536072</t>
  </si>
  <si>
    <t>|MN02627|/CV PATRA PUTRAMAS REDJO/WINBACK 2.0 HSI B2B (1:1) 50MBPS 355RB PSB DISC 70%/-/adi.setiyawan99@gmail.com/ADI SETIYAWAN /08123069191089675853244</t>
  </si>
  <si>
    <t>Follow Up Revoke Completed, New Order ID : SC1002520843</t>
  </si>
  <si>
    <t>TOKO LANCAR JAYA</t>
  </si>
  <si>
    <t>ODP-ARB-FD/15 FD/D01/15.01</t>
  </si>
  <si>
    <t>WO061501483</t>
  </si>
  <si>
    <t>MD|MYDB-20260811264962|DN00001/MN00802|TOKO LANCAR JAYA|081937393916</t>
  </si>
  <si>
    <t>Follow Up Revoke Completed, New Order ID : SC1002519787</t>
  </si>
  <si>
    <t>SPBU 44 561 19 BANYUBIRU</t>
  </si>
  <si>
    <t>WO061525499</t>
  </si>
  <si>
    <t>|MN02395|MYIA-083649661903/POI/YUDHI MULYANTORO/085643621726/pomyudie19@gmail.com</t>
  </si>
  <si>
    <t>2026-08-12 13:00:00 | Nama Pic : bp YUDHI  No Hp Pic : 085643621726 No alt : - Jam Pemasangan : siang  Tanggal Pemasangan : 12 Agustus 2026</t>
  </si>
  <si>
    <t>WO061537340</t>
  </si>
  <si>
    <t>TOKO KHALIF</t>
  </si>
  <si>
    <t>ODP-MJT-FAU/07</t>
  </si>
  <si>
    <t>WO061480581</t>
  </si>
  <si>
    <t>|MN00968|MYIA-093470299262/POI/MUHAMMAD YAHYA KHAFITULLAH/085733241999/yahyahafidz81@gmail.com</t>
  </si>
  <si>
    <t>2026-08-12 08:00:00 | Nama PIC:  bp yahya No HP: 085733241999 Alt: Tanggal: 12/8/2026 Jam Pasang: Pagi Note: Hubungi sebelum ke lokasi, terimakasih.</t>
  </si>
  <si>
    <t>LPK TAKARA SUKOREJO</t>
  </si>
  <si>
    <t>WO061484386</t>
  </si>
  <si>
    <t>|MN01684|MYIA-069335269612/POI/Ishfit eko prastiyo/082226152327/ishfiteko278@gmail.com</t>
  </si>
  <si>
    <t>2026-08-15 13:00:00 | Tanggal Pemasangan : 15 Agustus 2026 Jam Pemasangan : 08:00 13:00 Info Tambahan : Hubungi pelanggan dulu sebelum ke lokasi terimakasih</t>
  </si>
  <si>
    <t>ANTO CELL</t>
  </si>
  <si>
    <t>WO061531596</t>
  </si>
  <si>
    <t>|MC00213|MYIA-059772567192/POI/MERIYANTO/082326525973/arfsidodadi@gmail.com</t>
  </si>
  <si>
    <t>2026-08-14 08:00:00 | Nama : BP MERIYANTO No Hp : 082326525973 No Alt :  Tgl Pemasangan : 12 Agustus 2026 Interval : SIANG Note : Hubungi pelanggan terlebih dahulu</t>
  </si>
  <si>
    <t>SMP Raj Yamuna Denpasar</t>
  </si>
  <si>
    <t>ODP-TOP-FT/35</t>
  </si>
  <si>
    <t>WO061511011</t>
  </si>
  <si>
    <t>MD|MYID-4042608070001|RBIZmochamad|SMP RAJ YUMUNA|081717312128</t>
  </si>
  <si>
    <t>2026-08-12 13:00:00 | 2026-08-12 13:00</t>
  </si>
  <si>
    <t>HSI Bisnis Bundling Pijar Sekolah PSB 70% Promo - 75 Mbps</t>
  </si>
  <si>
    <t>SPBU 5362321</t>
  </si>
  <si>
    <t>ODP-TNZ-FG/64</t>
  </si>
  <si>
    <t>WO061526371</t>
  </si>
  <si>
    <t>MD|MYDB-20260811264939|DN00001/MN01285|SPBU 5362321|085854203668</t>
  </si>
  <si>
    <t>2026-08-15 08:00:00 | Nama PIC:  bu filia No HP: 085854203668 Alt: Tanggal: 15/8/2026 Jam Pasang: Pagi Note: Hubungi sebelum ke lokasi, terimakasih.</t>
  </si>
  <si>
    <t>Provisioning Failed|WFM|INF009025492|TKJ_-7.3265445,112.70133270000001_-7.2904243, 112.5696784, TIDAK ADA SPBT, ODP-KDE-FAH/3</t>
  </si>
  <si>
    <t>Kos Puri alea 3</t>
  </si>
  <si>
    <t>|MN02471|/riyan/081311022032 ALT 081382445794/purialea3.info@gmail.com</t>
  </si>
  <si>
    <t xml:space="preserve"> PT Haosi industrial Indonesia</t>
  </si>
  <si>
    <t>ODP-BKA-FA/085</t>
  </si>
  <si>
    <t>AMRBS;403095;REG3;BAYU;085100296564;HSI 1S 200MB;PIC 0895367402109;haosiindustrialindonesia@gmail.com</t>
  </si>
  <si>
    <t>SPBU 44.513.06 CANGKRING</t>
  </si>
  <si>
    <t>ODP-KDL-FM/004 FM/D02/004.01</t>
  </si>
  <si>
    <t>WO061519723</t>
  </si>
  <si>
    <t>|MN02184|MYIA-064206997959/POI/ALI ENDRA /08156518952/spbu4451306@gmail.com</t>
  </si>
  <si>
    <t>2026-08-12 13:00:00 | Nama : BP ALI ENDRA  No Hp : 08156518952 No Alt : 081228605200 Tgl Pemasangan : 12 Agustus 2026 Interval : PAGI  Note : Hubungi pelanggan terlebih dahulu</t>
  </si>
  <si>
    <t>PT BINTANGKENCANA SUMBERJAYA</t>
  </si>
  <si>
    <t>ODP-GEM-FK/01</t>
  </si>
  <si>
    <t>WO061524243</t>
  </si>
  <si>
    <t>|MC30223|/HERMANTO AGUS BUDIONO/81216614133/mysunoto95@gmail.com</t>
  </si>
  <si>
    <t>2026-08-12 13:00:00|Nama PIC:  bp hermanto No HP: 081216614133 Alt: Tanggal: 12/8/2026 Jam Pasang: Siang Note: Hubungi sebelum ke lokasi, terimakasih.|40931149|MYDITA</t>
  </si>
  <si>
    <t>POOL &amp; GIRAS AIRLANGGA</t>
  </si>
  <si>
    <t>ODP-MIP-FD/29</t>
  </si>
  <si>
    <t>WO061482859</t>
  </si>
  <si>
    <t>|MC30217|/DINE ALFIAN/83877304448/Dinealfian05@gmail.com</t>
  </si>
  <si>
    <t>2026-08-12 08:00:00|Nama : BP DINE ALFIAN  No Hp : 083877304448 No Alt :  Tgl Pemasangan : 12 Agustus 2026 Interval : PAGI  Note : Hubungi pelanggan terlebih dahulu|40971402|MYDITA</t>
  </si>
  <si>
    <t>WO061494812</t>
  </si>
  <si>
    <t>2026-08-14 08:00:00|Nama PIC : Bapak Adi No HP : 085739042532 No Alternatif : - M Janji : 12/07/2026 Jam Pasang : Pagi NoteÃ‚Â :  Hubungi terlebih dahulu sebelum ke lokasi |40961370|MYDITA</t>
  </si>
  <si>
    <t>ODP-KML-FJ/08</t>
  </si>
  <si>
    <t>WO061499876</t>
  </si>
  <si>
    <t>2026-08-10 13:00:00|Nama PIC:  bp aris  No HP: 087775209111  Alt:  Tanggal: 10/8/2026  Jam Pasang: Siang  Note: Hubungi sebelum ke lokasi, terimakasih.|40010577|MYDITA</t>
  </si>
  <si>
    <t>ASRAMA PUTRA PONDOK PESANTREN BUMI SHALAWAT</t>
  </si>
  <si>
    <t>WO061532336</t>
  </si>
  <si>
    <t>NAYYARA PROJECT</t>
  </si>
  <si>
    <t>ODP-PWT-FDD/074 FDD/D07/074.01</t>
  </si>
  <si>
    <t>WO061461885</t>
  </si>
  <si>
    <t>|MC00213|MYIA-078416611205/POI/FARHATUN NI&amp; 39;MAH WULANDA/085726802885/gibstore65@gmail.com</t>
  </si>
  <si>
    <t>Provisioning Failed|WFM|INF009025589|PGP_-7.447758,112.6963126_REVOKE ORDER</t>
  </si>
  <si>
    <t>SPBU 5484312 LABUHAN BADAS</t>
  </si>
  <si>
    <t>ODP-SBW-FAA/72 FAA/D10/72.01</t>
  </si>
  <si>
    <t>WO061569026</t>
  </si>
  <si>
    <t>MD|MYDB-20260812265048|DN00001/MN01576|SPBU 5484312 LABUHAN BADAS|081909020111</t>
  </si>
  <si>
    <t>2026-08-13 08:00:00 |  M Janji : (13/AGUSTUS/2026) jam Pasang : 09:00 Note : hubungi pelanggan jika ingin kelokasi</t>
  </si>
  <si>
    <t>WO061563986</t>
  </si>
  <si>
    <t>2026-08-13 08:00:00| M Janji : (13/AGUSTUS/2026) jam Pasang : 09:00 Note : hubungi pelanggan jika ingin kelokasi|40900827|MYDITA</t>
  </si>
  <si>
    <t>WO061567453</t>
  </si>
  <si>
    <t>SPPG BENDO BELOTAN</t>
  </si>
  <si>
    <t>WO061617021</t>
  </si>
  <si>
    <t>|MN02145|MYIA-002022444441/POI/Ali Nur Wakhid/08133139609/sppgbelotan@gmail.com</t>
  </si>
  <si>
    <t>2026-08-13 15:00:00 |  M Janji : (13/AGUSTUS/2026) jam Pasang : 09:00 Note : hubungi pelanggan jika ingin kelokasi</t>
  </si>
  <si>
    <t>ODP-SDJ-FG/066</t>
  </si>
  <si>
    <t>CV ALAM MULYO PUTRO</t>
  </si>
  <si>
    <t>ODP-JTR-FD/26</t>
  </si>
  <si>
    <t>WO061597567</t>
  </si>
  <si>
    <t>AMRBS;406740/MUHIBBUDDIN AL MARUF/TREG3/KUDUS/AM/082326845795/Fian Dwi Nanda/alammulyoputra_cv@amp-bio.id /Permintaan PSB HSI REG BISNIS 1S INET 50MBPS/CV AMP</t>
  </si>
  <si>
    <t>2026-08-14 08:00:00|Nama PIC : Fian  No HP : 082326845795 Alt :  M Janji : 13/08/2026 Jam Pasang : 08.00  - 13:00  NoteÃ‚Â :  hubungi terlebih dahulu sebelum ke lokasi, terima kasih.|40981184|MYDITA</t>
  </si>
  <si>
    <t>PKBM AL MADINAH</t>
  </si>
  <si>
    <t>ODP-BYL-FL/025 FL/D02/025.01</t>
  </si>
  <si>
    <t>WO061600476</t>
  </si>
  <si>
    <t>|MN00372|MYIA-097060090276/POI/JOHANTO/081226219655/hantojojo868@gmail.com</t>
  </si>
  <si>
    <t>2026-08-13 13:00:00 | Nama PIC : bapak JOHANTO No HP : 081226219655 Alt :  M Janji : (KAMIS/13/AGUSTUS/2026) jam Pasang : 09:00 Note : hubungi pelanggan jika ingin kelokasi</t>
  </si>
  <si>
    <t>SPBU KS TUBUN 44.52115</t>
  </si>
  <si>
    <t>ODP-TEG-FT/011 FT/D05/011.01</t>
  </si>
  <si>
    <t>WO061558646</t>
  </si>
  <si>
    <t>MD|MYDB-20260811265025|DN00001/MN00347|SPBU KS TUBUN 44.52115|085314391749</t>
  </si>
  <si>
    <t>2026-08-13 08:00:00 | Nama PIC : Bp Maiko No HP : 085314391749 No Alt : - M Janji :  13 Agustus 2026 Jam Pasang : Pagi / Siang Note : hubungi pelanggan jika ingin kelokasi</t>
  </si>
  <si>
    <t>WARKOP KABE KABEAN</t>
  </si>
  <si>
    <t>ODP-TUN-FF/27</t>
  </si>
  <si>
    <t>WO061606942</t>
  </si>
  <si>
    <t>|MN02580|/WARKOP KABE KABEAN/WINBACK 2.0 HSI B2B (1:1) 50MBPS 355RB PSB DISC 70%//mus023719@gmail.com/MUSTAKIM/85385229744</t>
  </si>
  <si>
    <t>2026-08-13 13:00:00|Nama Pic : bp MUSTAKIM No Hp Pic : 085385229744 No alt : - Jam Pemasangan : siang  Tanggal Pemasangan : 13 Agustus 2026|40951375|MYDITA</t>
  </si>
  <si>
    <t>SMK YOS SUDARSO</t>
  </si>
  <si>
    <t>ODP-END-FK/26 FK/D07/26.01</t>
  </si>
  <si>
    <t>WO061548101</t>
  </si>
  <si>
    <t>|MC40142|MYIA-097930461820/POI/Oskar Handrianus Ladja Neto/085337059120/arisladja@gmail.com</t>
  </si>
  <si>
    <t>2026-08-19 08:00:00 | M Janji : (13 AGUSTUS 2026) jam Pasang : pagi  Note : hubungi pelanggan jika ingin kelokasi</t>
  </si>
  <si>
    <t>SMP Negeri 38 Surabaya (ruang Perpustakaan)</t>
  </si>
  <si>
    <t>ODP-KBL-FGL/38 FGL/D04/38.01</t>
  </si>
  <si>
    <t>WO061604077</t>
  </si>
  <si>
    <t>MD|MYDB-20260812265072|DN00001/MN02093|SMP Negeri 38 Surabaya (ruang Perpustakaan)|081230674728</t>
  </si>
  <si>
    <t>2026-08-14 08:00:00 | Waktu pemasnagan : 13 Agustus 2026 Jam pemasangan : 08.00 - 12.00 Mohon hubungi pelanggan sebelum ke lokasi  Terima kasih</t>
  </si>
  <si>
    <t>SMAN 1 Pace</t>
  </si>
  <si>
    <t>ODP-NJK-FS/19 FS/D01/19.01</t>
  </si>
  <si>
    <t>WO061570114</t>
  </si>
  <si>
    <t>MD|MYDB-20260811265020|DN00001/MN00451|SMAN 1 Pace|081326577934</t>
  </si>
  <si>
    <t>2026-08-13 08:00:00 | Nama Pic : IBU DWI No Hp Pic : 081326577934 Jam Pemasangan : 08:00 - 12.00 Tanggal Pemasangan : KAMIS 13 AGUSTUS 2026 Info Tambahan : Hubungi pelanggan sebelum datang ke lokasi</t>
  </si>
  <si>
    <t>Provisioning Failed|WFM|INF009032600|PP_-7.135784200000001,112.1038545_PP PEL H&gt;3 TGL 18082026</t>
  </si>
  <si>
    <t xml:space="preserve"> Ruangan TA Konstruksi Gedung OPMC</t>
  </si>
  <si>
    <t>ODP-KBL-FTL/46</t>
  </si>
  <si>
    <t>WO061580948</t>
  </si>
  <si>
    <t>C.Tel.51/TK 000/JTAK-6D40000/2026/Ruangan TA Konstruksi Gedung OPMC Telkom Kebalen Lt.0/Mochammad Amiruddin/081216563000</t>
  </si>
  <si>
    <t>segera</t>
  </si>
  <si>
    <t>ODP-TUN-FX/18</t>
  </si>
  <si>
    <t>WO061616682</t>
  </si>
  <si>
    <t>2026-08-10 15:00:00 | Nama Pic : BP IMRON  No Hp Pic : 081999946906  Jam Pemasangan : 08:00 - 12.00  Tanggal Pemasangan : SENIN 10 AGUSTUS 2026  Info Tambahan : Hubungi pelanggan sebelum datang ke lokasi</t>
  </si>
  <si>
    <t>SMK ISLAMIYAH SAPUGARUT</t>
  </si>
  <si>
    <t>ODP-PKL-FAK/018 FAK/D01/018.01</t>
  </si>
  <si>
    <t>WO061567400</t>
  </si>
  <si>
    <t>|MB00449|MYIA-059096539680/POI/bapak/085740964441/smkislamiyah.s@gmail.com</t>
  </si>
  <si>
    <t xml:space="preserve">2026-08-13 08:00:00 | Nama PIC : bapak naufal No HP : 085740964441 No Alternatif : 085175040905 M Janji : 13/07/2026 Jam Pasang : Pagi NoteÃ‚Â :  Hubungi terlebih dahulu sebelum ke lokasi </t>
  </si>
  <si>
    <t>MTY</t>
  </si>
  <si>
    <t>DUTA MEDIA DIGITAL</t>
  </si>
  <si>
    <t>ODP-MTY-FAN/021 FAN/D04/021.01</t>
  </si>
  <si>
    <t>WO061616929</t>
  </si>
  <si>
    <t>|MN02230|MYIA-059145168319/POI/Achmad saifudin/0818722725/sales.dutamediadigital@gmail.com</t>
  </si>
  <si>
    <t>2026-08-13 15:00:00 | Waktu pemasnagan : 13 Agustus 2026 Jam pemasangan : 08.00 - 12.00 Mohon hubungi pelanggan sebelum ke lokasi  Terima kasih</t>
  </si>
  <si>
    <t>PTQ HAMILUL QUR&amp; 39;AN</t>
  </si>
  <si>
    <t>ODP-KRT-FAH/045</t>
  </si>
  <si>
    <t>WO061555464</t>
  </si>
  <si>
    <t>|MC60006|MYIA-077360360424/POI/Mirza Zufraida/082265329827/khumayramidhfara@gmail.com</t>
  </si>
  <si>
    <t xml:space="preserve">2026-08-13 13:00:00 | Waktu pemasangan : 12 agustus 2026 Jam pemasangan : 08.00 - 12.00 Info Tambahan : Hubungi pelanggan dulu sebelum ke lokasi terimakasih </t>
  </si>
  <si>
    <t>PT. KARUNIA KULINER INDONESIA</t>
  </si>
  <si>
    <t>WO061626182</t>
  </si>
  <si>
    <t>AMRBS;403098;REG3;DANIEL MARWA DENERO;08112876658;CP.mas giyanto;085747120763;PAKET 2S INET VOICE 100 MBPS (709.000);PT. KARUNIA KULINER INDONESIA</t>
  </si>
  <si>
    <t>2026-08-14 08:00:00|Nama Pic : giyanto No Hp Pic : 085747120763 No alt : - Jam Pemasangan : pagi  Tanggal Pemasangan : 13 Agustus 2026|40951375|MYDITA</t>
  </si>
  <si>
    <t>Follow Up Revoke Completed, New Order ID : SC1002521302</t>
  </si>
  <si>
    <t>PT. KARYA ROSO PUTRA</t>
  </si>
  <si>
    <t>ODP-KDW-FB/045 FB/D05/045.01</t>
  </si>
  <si>
    <t>WO061573876</t>
  </si>
  <si>
    <t>|MB00449|MYIA-001405462472/POI/bapak/08122883316/spbu4451116kdw@gmail.com</t>
  </si>
  <si>
    <t>2026-08-13 08:00:00 | Nama PIC : BAPAK EDI No HP : 08122883316 Alt :  M Janji : (KAMIS/13/AGUSTUS/2026) jam Pasang : 09:00 Note : hubungi pelanggan jika ingin kelokasi</t>
  </si>
  <si>
    <t>SMP NEGERI 1 SURABAYA</t>
  </si>
  <si>
    <t>ODP-DMO-FMC/13 FMC/D02/13.01</t>
  </si>
  <si>
    <t>WO061592083</t>
  </si>
  <si>
    <t>MD|MYDB-20260812265077|DN00001/MN00443|SMP NEGERI 1 SURABAYA|085648090121</t>
  </si>
  <si>
    <t>2026-08-14 13:00:00 | Nama Pic : bp weka No Hp Pic : 085648090121 No alt : - Jam Pemasangan : pagi  Tanggal Pemasangan : 13 Agustus 2026</t>
  </si>
  <si>
    <t>Flowrise Entertainment Indonesia</t>
  </si>
  <si>
    <t>ODP-JHR-FCT/037 FCT/D02/037.01</t>
  </si>
  <si>
    <t>WO061617875</t>
  </si>
  <si>
    <t>|MC50018|MYIA-096469786996/POI/Annisa Noviana Putri/081558953099/flowriseentertainmentindonesia@gmail.com</t>
  </si>
  <si>
    <t>2026-08-13 15:00:00 | Tanggal pemasangan :13/08/2026 Jam pemasangan : pagi/siang Info Tambahan : Hubungi pelanggan dulu sebelum ke lokasi terima kasih.</t>
  </si>
  <si>
    <t>CV. MONAS JAYA SEJAHTERA</t>
  </si>
  <si>
    <t>ODP-RTE-FN/07 FN/D01/07.01</t>
  </si>
  <si>
    <t>WO061568709</t>
  </si>
  <si>
    <t>|MN00118|MYIA-037201756915/POI/Pak Heribertus/085380363834/erikaeriksamsun@gmail.com</t>
  </si>
  <si>
    <t xml:space="preserve">2026-08-13 08:00:00 | M Janji : (14/08/2026) jam Pasang : 09:00 Note : hubungi pelanggan jika ingin kelokasi </t>
  </si>
  <si>
    <t>ODP-MGE-FAM/058</t>
  </si>
  <si>
    <t>AMRBS ; 920111 ; AM ; BINDA ANISSA ; TREG3 ; MAGELANG ;1S HSI BISNIS PROMO 30MB 1:1 ; Irwan Adi Saputra/085188140787/alifsbakerybandongan@gmail.com</t>
  </si>
  <si>
    <t>- E23015;E23015 ~ ES23 - Perangkat ONT[0]  - E23015~null~44292;E23015||11||Abodemen 0[0]  - E23015~null~E23015_SWONT;SWONT ~ Biaya Sewa ONT ~ E23015[30000]  - E24058;E24058 ~ ES24 - Paket HSI Bisnis (HSIEF) Khusus Winback[0]  - E24058~null~103819;E24058||</t>
  </si>
  <si>
    <t>ODP-PML-FAV/008</t>
  </si>
  <si>
    <t>WO061556112</t>
  </si>
  <si>
    <t>2026-08-11 13:00:00 | Tanggal pemasangan :11/08/2026  Jam pemasangan : siang  Info Tambahan : Hubungi pelanggan dulu sebelum ke lokasi  terima kasih</t>
  </si>
  <si>
    <t>ODP-PME-FAS/57</t>
  </si>
  <si>
    <t>SPBU 4452225 Rengaspendawa</t>
  </si>
  <si>
    <t>ODP-KTM-FH/016 FH/D01/016.01</t>
  </si>
  <si>
    <t>WO061581336</t>
  </si>
  <si>
    <t>MD|MYDB-20260812265076|DN00001/MN00377|SPBU 4452225 Rengaspendawa|085329179104</t>
  </si>
  <si>
    <t>2026-08-13 13:00:00 | Tanggal pemasangan :13/08/2026 Jam pemasangan : pagi/siang Info Tambahan : Hubungi pelanggan dulu sebelum ke lokasi terima kasih.</t>
  </si>
  <si>
    <t>ODP-KRT-FCT/015 FCT/D01/015-01</t>
  </si>
  <si>
    <t>WO061621220</t>
  </si>
  <si>
    <t>|MC50133|MYIA-046755141537/POI/Anita Octavia/081325889709/anita.octavia@varnion.com</t>
  </si>
  <si>
    <t>2026-08-13 15:00:00 | Tanggal pemasangan: 13/08/2026 Jam pemasangan : siang Info Tambahan : Hubungi pelanggan dulu sebelum ke lokasi terima kasih.</t>
  </si>
  <si>
    <t>SPBU TUWEL 44.52423</t>
  </si>
  <si>
    <t>ODP-BLU-FE/052 FE/D03/052.01</t>
  </si>
  <si>
    <t>WO061614438</t>
  </si>
  <si>
    <t>MD|MYDB-20260811265026|DN00001/MN00347|SPBU TUWEL 44.52423|085802727675</t>
  </si>
  <si>
    <t>2026-08-13 13:00:00 | Tanggal Pemasangan : 13 Agustus 2026 Jam Pemasangan : 08:00 13:00 Info Tambahan : Hubungi pelanggan dulu sebelum ke lokasi terimakasih</t>
  </si>
  <si>
    <t>ODP-BWN-FAA/15</t>
  </si>
  <si>
    <t>WO061560518</t>
  </si>
  <si>
    <t>2026-08-02 08:00:00 | Nama Pic : BP BADAI  No Hp Pic : 081230861298  Jam Pemasangan : 08:00 - 12.00  Tanggal Pemasangan : MINGGU 02 AGUSTUS 2026  Info Tambahan : Hubungi pelanggan sebelum datang ke lokasi, terima kasih.</t>
  </si>
  <si>
    <t>Follow Up Revoke Completed, New Order ID : SC1002521894</t>
  </si>
  <si>
    <t>ODP-CRB-FD/63</t>
  </si>
  <si>
    <t>WO061555570</t>
  </si>
  <si>
    <t>TOKO UPIK</t>
  </si>
  <si>
    <t>ODP-WLR-FN/045 FN/D04/045.01</t>
  </si>
  <si>
    <t>WO061580477</t>
  </si>
  <si>
    <t>|MN02184|MYIA-014789918718/POI/YULIANA. S/082147991118/yuliananfirdaus82@gmail.com</t>
  </si>
  <si>
    <t>2026-08-13 13:00:00 | M Janji : (14/08/2026) jam Pasang : 09:00 Note : hubungi pelanggan jika ingin kelokasi</t>
  </si>
  <si>
    <t>ODP-GOD-FAE/02</t>
  </si>
  <si>
    <t>WO061579791</t>
  </si>
  <si>
    <t>2026-08-11 15:00:00 | M Janji : (09/08/2026)  jam Pasang : 09:00  Note : hubungi pelanggan jika ingin kelokasi</t>
  </si>
  <si>
    <t>Follow Up Revoke Completed, New Order ID : SC1002522007</t>
  </si>
  <si>
    <t>SMA PGRI KUWU</t>
  </si>
  <si>
    <t>ODP-WRO-FC/116 FC/D07/116.01</t>
  </si>
  <si>
    <t>WO061591665</t>
  </si>
  <si>
    <t>|MN01314|MYIA-007331783878/POI/EMMANUEL DANANG RAHARJO/082353229550/smapgrikuwu00@gmail.com</t>
  </si>
  <si>
    <t xml:space="preserve">2026-08-13 13:00:00 | Waktu pemasangan : 13 agustus 2026 Jam pemasangan : 08.00 - 12.00 Info Tambahan : Hubungi pelanggan dulu sebelum ke lokasi terimakasih </t>
  </si>
  <si>
    <t>SD NEGERI POTO TANO</t>
  </si>
  <si>
    <t>ODP-ALA-FAC/59 FAC/D04/59.01</t>
  </si>
  <si>
    <t>WO061573731</t>
  </si>
  <si>
    <t>|MN02367|MYIA-016843908103/POI/JULIANA/081237679153/julianaakem79@gmail.com</t>
  </si>
  <si>
    <t>2026-08-13 08:00:00 | Tanggal pemasangan :13/08/2026 Jam pemasangan : pagi/siang Info Tambahan : Hubungi pelanggan dulu sebelum ke lokasi terima kasih.</t>
  </si>
  <si>
    <t>Follow Up Revoke Completed, New Order ID : SC1002521748</t>
  </si>
  <si>
    <t>PT Langkah Manajemen Indonesia / 009 Ngestiharjo</t>
  </si>
  <si>
    <t>ODP-PGR-FEQ/048</t>
  </si>
  <si>
    <t>AMRBS/403103/ANISA DWIARYANI/R3/YOGYAKARTA/PSB HSI BISNIS 1S 50 MBPS PROMO HUT TELKOM 1:1/Conan Ryan Hindarto/081127012432/iot.004@apps.langkahkecil.id</t>
  </si>
  <si>
    <t>Follow Up Revoke Completed, New Order ID : SC1002521806</t>
  </si>
  <si>
    <t>KOST T2</t>
  </si>
  <si>
    <t>ODP-PKM-FAF/073 FAF/D04/073.01</t>
  </si>
  <si>
    <t>WO061623737</t>
  </si>
  <si>
    <t>|MN02579|MYIA-037657642760/POI/RACHMANTA/085695080964/rafidhifa@gmail.com</t>
  </si>
  <si>
    <t>2026-08-14 12:00:00 | Tanggal pemasangan: 13/08/2026 Jam pemasangan : siang Info Tambahan : Hubungi pelanggan dulu sebelum ke lokasi terima kasih.</t>
  </si>
  <si>
    <t>Follow Up Revoke Completed, New Order ID : SC1002521306</t>
  </si>
  <si>
    <t>ODP-SWE-FAF/05</t>
  </si>
  <si>
    <t>WO061614574</t>
  </si>
  <si>
    <t>2026-08-12 08:00:00 | Tanggal pemasangan: 12/08/2026  Jam pemasangan : pagi  Info Tambahan : Hubungi pelanggan dulu sebelum ke lokasi  terima kasih.</t>
  </si>
  <si>
    <t>KANTOR SMK MUHAMMADIYYAH 7 KEDUNGPRING</t>
  </si>
  <si>
    <t>ODP-BBA-FAE/77 FAE/D06/77.01</t>
  </si>
  <si>
    <t>WO061579225</t>
  </si>
  <si>
    <t>|MN02646|MYIA-034473458908/POI/achmad sobri/0881036108338/achmadsobri814@gmail.com</t>
  </si>
  <si>
    <t>2026-08-13 10:00:00 | Nama PIC : Sobri No HP : 0881036108338 Alt :  M Janji : 13/08/2026 Jam Pasang : 08.00  - 13:00  NoteÃ‚Â :  hubungi terlebih dahulu sebelum ke lokasi, terima kasih.</t>
  </si>
  <si>
    <t>KOST TENGAH ANYELIR</t>
  </si>
  <si>
    <t>ODP-PAE-FAJ/10</t>
  </si>
  <si>
    <t>|MN00419|KOST TENGAH ANYELIR | 0815-5332-9919|herushima06@gmail.com| 50 Mbps 310.000 indibiz bisnis 1:1 | ULIT KURNIAWATI AR</t>
  </si>
  <si>
    <t>SD INPRES RIANGBUNGA</t>
  </si>
  <si>
    <t>ODP-LRT-FG/23</t>
  </si>
  <si>
    <t>|IBCARE-PI|MC40287|082237302081|verawatiromakia@gmail.com|-8.373685,123.184783</t>
  </si>
  <si>
    <t>Inprogress Alpro, SC Lama : SC1002517909</t>
  </si>
  <si>
    <t>KARYA KREASI HIJAB</t>
  </si>
  <si>
    <t>ODP-TDS-FBS/21 FBS/D03/21.01</t>
  </si>
  <si>
    <t>WO061548588</t>
  </si>
  <si>
    <t>MD|MYDB-20260811264935|DN00001/MN00086|KARYA KREASI HIJAB|083139659315</t>
  </si>
  <si>
    <t xml:space="preserve">2026-08-14 15:00:00 | Waktu pemasangan : 12 agustus 2026 Jam pemasangan : 08.00 - 12.00 Info Tambahan : Hubungi pelanggan dulu sebelum ke lokasi terimakasih </t>
  </si>
  <si>
    <t>PEMDES PIJI</t>
  </si>
  <si>
    <t>ODP-PWJ-FAS/119 FAS/D08/119.01</t>
  </si>
  <si>
    <t>WO061591974</t>
  </si>
  <si>
    <t>MD|MYDB-20260812265092|EC80006/MC80049|PEMDES PIJI|081318656576</t>
  </si>
  <si>
    <t>2026-08-17 15:00:00 | Nama Pic : BP SUGENG No Hp Pic : 081318656576 Jam Pemasangan : 08:00 - 12.00 Tanggal Pemasangan : KAMIS 13 AGUSTUS 2026 Info Tambahan : Hubungi pelanggan sebelum datang ke lokasi</t>
  </si>
  <si>
    <t>SPBU PERTAMINA 44 531 21 LARANGAN</t>
  </si>
  <si>
    <t>ODP-PWT-FBL/057 FBL/D04/057.01</t>
  </si>
  <si>
    <t>WO061552960</t>
  </si>
  <si>
    <t>|MC00213|MYIA-091601238003/POI/PURWANTO/081327233368/spbu4453121_karangkemiri@yahoo.com</t>
  </si>
  <si>
    <t xml:space="preserve">2026-08-13 08:00:00 | Waktu pemasangan : 12 agustus 2026 Jam pemasangan : 08.00 - 12.00 Info Tambahan : Hubungi pelanggan dulu sebelum ke lokasi terimakasih </t>
  </si>
  <si>
    <t>UD Lodtunduh Pratama Jaya</t>
  </si>
  <si>
    <t>ODP-UBU-FAR/10</t>
  </si>
  <si>
    <t>WO061605476</t>
  </si>
  <si>
    <t>|MN02658|/PIC I GUSTI AGUNG AYU PARTINI/0895347694489/SPBU.bali.5480513@gmail.com</t>
  </si>
  <si>
    <t>2026-08-13 13:00:00| M Janji : (13/AGUSTUS/2026) jam Pasang : 09:00 Note : hubungi pelanggan jika ingin kelokasi|40900827|MYDITA</t>
  </si>
  <si>
    <t>Follow Up Revoke Completed, New Order ID : SC1002522304</t>
  </si>
  <si>
    <t>Follow Up Revoke Completed, New Order ID : SC1002521288</t>
  </si>
  <si>
    <t>HASBANAH GEGER</t>
  </si>
  <si>
    <t>WO061626087</t>
  </si>
  <si>
    <t>MD|MYDB-20260812265155|DN00001/MN00802|HASBANAH GEGER|082323095217</t>
  </si>
  <si>
    <t>2026-08-14 08:00:00 | Nama PIC : bapak riyadul No HP : 082323095217 Alt :  M Janji : (jumat/14/AGUSTUS/2026) jam Pasang : 09:00 Note : hubungi pelanggan jika ingin kelokasi</t>
  </si>
  <si>
    <t>RUMAH KOST ASNAWI</t>
  </si>
  <si>
    <t>WO061625518</t>
  </si>
  <si>
    <t>|MC30175|MYIA-059798012317/POI/ASNAWI/083853348594/asnawi81@gmail.com</t>
  </si>
  <si>
    <t>2026-08-14 08:00:00 | Tanggal pemasangan :13/08/2026 Jam pemasangan : pagi/siang Info Tambahan : Hubungi pelanggan dulu sebelum ke lokasi terima kasih.</t>
  </si>
  <si>
    <t>PT PEREKONOMIAN SUNAN DRAJAT TANJUNG MADE</t>
  </si>
  <si>
    <t>ODP-LMG-FL/65</t>
  </si>
  <si>
    <t>WO061554196</t>
  </si>
  <si>
    <t>|MN01781|/PT PEREKONOMIAN SUNAN DRAJAT TANJUNG MADE/Dr. Anas Al Hifnisei M,si/082257019526/ahlamabidinrokhim03@gmail.com/HSI Bisnis + Netmonk Promo 2026 50 Mbps (Rp 411.100) PSB 150.000/</t>
  </si>
  <si>
    <t>2026-08-13 10:00:00|Waktu pemasangan : 12 agustus 2026 Jam pemasangan : 08.00 - 12.00 Info Tambahan : Hubungi pelanggan dulu sebelum ke lokasi terimakasih |40951377|MYDITA</t>
  </si>
  <si>
    <t>KANDANG AYAM BAJANGAN B</t>
  </si>
  <si>
    <t>ODP-GDW-FB/118</t>
  </si>
  <si>
    <t>WO061570499</t>
  </si>
  <si>
    <t>|MN00025|/KANDANG AYAM BAJANGAN B/WINBACK 2.0 HSI B2B (1:2) 50MBPS 320RB PSB DISC 70%//mu.happyernestoputra@gmail.com/HAPPY ERNESTO/82330736168</t>
  </si>
  <si>
    <t>2026-08-13 08:00:00|Tanggal pemasangan: 13/08/2026 Jam pemasangan : pagi Info Tambahan : Hubungi pelanggan dulu sebelum ke lokasi terima kasih.|40010577|MYDITA</t>
  </si>
  <si>
    <t>WO061572325</t>
  </si>
  <si>
    <t>aida training center</t>
  </si>
  <si>
    <t>ODP-KEP-FA/74 FA/D09/74.01</t>
  </si>
  <si>
    <t>WO061570010</t>
  </si>
  <si>
    <t>|MN02462|MYIA-061639612380/POI/+62 812-5291-3196/085928160777/aidatrainingcenter@gmail.com</t>
  </si>
  <si>
    <t>2026-08-13 08:00:00 | Tanggal pemasangan: 13/08/2026 Jam pemasangan : pagi Info Tambahan : Hubungi pelanggan dulu sebelum ke lokasi terima kasih.</t>
  </si>
  <si>
    <t>WO061569532</t>
  </si>
  <si>
    <t>2026-08-13 11:00:00|Nama PIC : IBU eriza No HP : 087835316536 Alt :  M Janji : (KAMIS/13/AGUSTUS/2026) jam Pasang : 09:00 Note : hubungi pelanggan jika ingin kelokasi|40961371|MYDITA</t>
  </si>
  <si>
    <t>Provisioning Failed|WFM|INF009031014|PP_-8.5485946,115.31997129999999_planggan minta besok Sekarang GK ada orang  di lokasi.</t>
  </si>
  <si>
    <t>WO061576543</t>
  </si>
  <si>
    <t>2026-08-13 13:00:00|Nama Pic : bu yulianti  No Hp Pic : 081803680445 No alt : - Jam Pemasangan : pagi  Tanggal Pemasangan : 13 Agustus 2026|40951375|MYDITA</t>
  </si>
  <si>
    <t>ODP-MLG-FEP/136</t>
  </si>
  <si>
    <t>WO061592692</t>
  </si>
  <si>
    <t>PT. Tata Hiburan Permai</t>
  </si>
  <si>
    <t>ODP-MYR-FBY/32 FBY/D04/01.32</t>
  </si>
  <si>
    <t>WO061579968</t>
  </si>
  <si>
    <t>MD|MYDB-20260812265064|DN00001/MN02280|PT. Tata Hiburan Permai|082123555799</t>
  </si>
  <si>
    <t>2026-08-14 15:00:00 | Nama PIC : Heni No HP : 082123555799 Alt : 0816533153 M Janji : 13/08/2026 Jam Pasang : 08.00  - 13:00  NoteÃ‚Â :  hubungi terlebih dahulu sebelum ke lokasi, terima kasih.</t>
  </si>
  <si>
    <t>UNIVERSITAS WIJAYA PUTRA</t>
  </si>
  <si>
    <t>WO061587486</t>
  </si>
  <si>
    <t>2026-08-13 13:00:00|Nama PIC : bapa khofian No HP : 082331359665 No Alternatif : M Janji : 13/07/2026 Jam Pasang : Pagi NoteÃ‚Â :  Hubungi terlebih dahulu sebelum ke lokasi|40961370|MYDITA</t>
  </si>
  <si>
    <t>Provisioning Failed|WFM|INF009031100|Menunggu ombak Tinggi</t>
  </si>
  <si>
    <t>SPBU 4458107</t>
  </si>
  <si>
    <t>ODP-PWB-FG/028 FG/D02/028.01</t>
  </si>
  <si>
    <t>WO061570121</t>
  </si>
  <si>
    <t>|MN01314|MYIA-013334079149/POI/SIMON HARSONO /081328284840/harsonosimon@yahoo.co.id</t>
  </si>
  <si>
    <t>2026-08-13 08:00:00 | M Janji : (14/08/2026) jam Pasang : 09:00 Note : hubungi pelanggan jika ingin kelokasi</t>
  </si>
  <si>
    <t>MUSHOLA NURUL HAQ</t>
  </si>
  <si>
    <t>ODP-KBL-FTJ/20</t>
  </si>
  <si>
    <t>|MN02813|/MUSHOLA NURUL HAQ/087751282899/muhadjirbelantik@gmail.com/HSI Basic Promo HUT Telkom (1:2) 50 Mbps (Rp 320.000) PSB Rp 150.000</t>
  </si>
  <si>
    <t>ODP-PWS-FL/49</t>
  </si>
  <si>
    <t>WO061554136</t>
  </si>
  <si>
    <t>2026-08-13 13:00:00|M Janji : (13 AGUSTUS 2026) jam Pasang : siang Note : hubungi pelanggan jika ingin kelokasi|40931149|MYDITA</t>
  </si>
  <si>
    <t>SPBU Ratna 5484314</t>
  </si>
  <si>
    <t>ODP-SBW-FBK/57 FBK/D03/57.01</t>
  </si>
  <si>
    <t>WO061616135</t>
  </si>
  <si>
    <t>MD|MYDB-20260812265091|DN00001/MN01576|SPBU Ratna 5484314|081312122047</t>
  </si>
  <si>
    <t>2026-08-13 13:00:00 | Tanggal pemasangan: 13/08/2026 Jam pemasangan : siang Info Tambahan : Hubungi pelanggan dulu sebelum ke lokasi terima kasih.</t>
  </si>
  <si>
    <t>WO061587816</t>
  </si>
  <si>
    <t>2026-08-13 13:00:00|Nama PIC : Ibu Ida No HP : 081225588474 No Alt : - M Janji :  13 Agustus 2026 Jam Pasang : Pagi / Siang Note : hubungi pelanggan jika ingin kelokasi|40951378|MYDITA</t>
  </si>
  <si>
    <t>ODP-SLI-FE/062</t>
  </si>
  <si>
    <t>PT Bangun Usaha Mulia</t>
  </si>
  <si>
    <t>ODP-KRT-FAQ/020</t>
  </si>
  <si>
    <t>WO061559920</t>
  </si>
  <si>
    <t>|MB00449|MYIA-027738445128/POI/bapak/088986181256/catrasakti@gmail.com</t>
  </si>
  <si>
    <t>2026-08-13 13:00:00 | Nama Pic : BP CATRA No Hp Pic : 082328025797 Jam Pemasangan : 08:00 - 12.00 Tanggal Pemasangan : KAMIS 13 AGUSTUS 2026 Info Tambahan : Hubungi pelanggan sebelum datang ke lokasi</t>
  </si>
  <si>
    <t>WO061577121</t>
  </si>
  <si>
    <t>2026-08-14 13:00:00|Nama PIC : PT. MITRA BALI SUKSES No HP : 08995847815 Alt :  M Janji : (KAMIS/13/AGUSTUS/2026) jam Pasang : 09:00 Note : hubungi pelanggan jika ingin kelokasi|40961371|MYDITA</t>
  </si>
  <si>
    <t>UPTD SDN JATIROTO 01</t>
  </si>
  <si>
    <t>ODP-JTO-FK/11</t>
  </si>
  <si>
    <t>|MC30211|/CHRISTIAN DRIFIRMAN WIDODO/81217910263/sdnegerijatiroto1@gmail.com</t>
  </si>
  <si>
    <t>Villa Siji Seturan</t>
  </si>
  <si>
    <t>ODP-BBS-FK/042</t>
  </si>
  <si>
    <t>WO061573489</t>
  </si>
  <si>
    <t>|MC80228|/Villa Siji Seturan/Paket HSI Bisnis Promo HUT Telkom 1:1 150Mbps/Achmad Kurnia/085775983033/sijiproperties@gmail.com</t>
  </si>
  <si>
    <t>2026-08-13 08:00:00|Waktu pemasangan : 13 agustus 2026 Jam pemasangan : 08.00 - 12.00 Info Tambahan : Hubungi pelanggan dulu sebelum ke lokasi terimakasih |40951377|MYDITA</t>
  </si>
  <si>
    <t>WO061588598</t>
  </si>
  <si>
    <t>SDN RORA</t>
  </si>
  <si>
    <t>ODP-SIL-FAB/40 FAB/D04/40.01</t>
  </si>
  <si>
    <t>WO061595706</t>
  </si>
  <si>
    <t>|MN02363|MYIA-011079158835/POI/IMRAN SPD/052340789947/bambang24170@gmail.com</t>
  </si>
  <si>
    <t>2026-08-14 08:00:00 | M Janji : (14/08/2026) jam Pasang : 09:00 Note : hubungi pelanggan jika ingin kelokasi</t>
  </si>
  <si>
    <t>Follow Up Revoke Completed, New Order ID : SC1002522293</t>
  </si>
  <si>
    <t>SMA NEGERI 4 MALANG</t>
  </si>
  <si>
    <t>ODP-MLG-FDP/65</t>
  </si>
  <si>
    <t>MC20200|SMAN 4 MALANG|HSI Bisnis Promo winback 300 mbps 1.220.000|0813Ã¢â‚¬â€˜5943Ã¢â‚¬â€˜6279</t>
  </si>
  <si>
    <t>Follow Up Revoke Completed, New Order ID : SC1002521663</t>
  </si>
  <si>
    <t>WO061617822</t>
  </si>
  <si>
    <t>2026-08-14 08:00:00|Nama PIC : BAPA RAGIL No HP : 082341023654 No Alternatif : - M Janji : 08/08/2026 Jam Pasang : Pagi NoteÃ‚Â :  Hubungi terlebih dahulu sebelum ke lokasi |40961370|MYDITA</t>
  </si>
  <si>
    <t>SPBU 54.692.09</t>
  </si>
  <si>
    <t>ODP-SPG-FV/32 FV/D03/32.01</t>
  </si>
  <si>
    <t>WO061617430</t>
  </si>
  <si>
    <t>MD|MYDB-20260812265089|DN00001/MN00572|SPBU 54.692.09|085231510991</t>
  </si>
  <si>
    <t>2026-08-13 15:00:00 | Nama Pic : BP AMIR No Hp Pic : 085231510991 Jam Pemasangan : 08:00 - 12.00 Tanggal Pemasangan : KAMIS 13 AGUSTUS 2026 Info Tambahan : Hubungi pelanggan sebelum datang ke lokasi</t>
  </si>
  <si>
    <t>ODP-BKL-FAJ/42</t>
  </si>
  <si>
    <t>Toko Ferdian</t>
  </si>
  <si>
    <t>ODP-MBG-FAE/69 FAE/D06/69.01</t>
  </si>
  <si>
    <t>WO061580578</t>
  </si>
  <si>
    <t>MD|MYDB-20260812265073|SC00001/MC00149|Toko Ferdian|087782205755</t>
  </si>
  <si>
    <t>Inprogress Alpro, SC Lama : SC1002510952</t>
  </si>
  <si>
    <t>TOKO SRIWIJAYA</t>
  </si>
  <si>
    <t>ODP-BKI-FA/02 FA/D01/02.01</t>
  </si>
  <si>
    <t>WO061563277</t>
  </si>
  <si>
    <t>|MN00099|MYIA-075526574716/POI/YAHYA BA&amp; 39;DIL/082118404040/yahyabadil16@gmail.com</t>
  </si>
  <si>
    <t>2026-08-13 08:00:00 | Tanggal Pemasangan : 13 Agustus 2026 Jam Pemasangan : 08:00 13:00 Info Tambahan : Hubungi pelanggan dulu sebelum ke lokasi terimakasih</t>
  </si>
  <si>
    <t>SPBU 54.634.10</t>
  </si>
  <si>
    <t>ODP-SMO-FE/13 FE/D01/13.01</t>
  </si>
  <si>
    <t>WO061580176</t>
  </si>
  <si>
    <t>|MN02145|MYIA-033438405272/POI/Handika wahyu nur affandi/082228952282/handikadika701@gmail.com</t>
  </si>
  <si>
    <t>Bakul cobek bapak kamar</t>
  </si>
  <si>
    <t>ODP-BTU-FBT/09 FBT/D02/09.01</t>
  </si>
  <si>
    <t>WO061603841</t>
  </si>
  <si>
    <t>|MN00519|MYIA-035159841008/POI/sinta yunistira/082233766204/fajaritspprtpd@gmail.com</t>
  </si>
  <si>
    <t>2026-08-13 13:00:00 | Nama PIC : Bp Fajar No HP : 082233766204 No Alt : - M Janji :  13 Agustus 2026 Jam Pasang : Pagi / Siang Note : hubungi pelanggan jika ingin kelokasi</t>
  </si>
  <si>
    <t>KEMIRA CHEMICALS INDONESIA</t>
  </si>
  <si>
    <t>ODP-PSN-FA/13</t>
  </si>
  <si>
    <t>WO061604024</t>
  </si>
  <si>
    <t>|MN01982|/KEMIRA CHEMICALS INDONESIA/WINBACK 2.0 HSI B2B (1:1) 50MBPS 355RB PSB DISC 70%/PSN/effendi.nugroho@kemira.com/EFFENDI AGUNG NUGROHO/085740123292</t>
  </si>
  <si>
    <t>2026-07-31 08:00:00|Nama Pic : effendi  No Hp Pic : 085740123292  No alt : -  Jam Pemasangan : siang   Tanggal Pemasangan : 31 Juli 2026|AF1585|MYDITA</t>
  </si>
  <si>
    <t>Follow Up Revoke Completed, New Order ID : SC1002522660</t>
  </si>
  <si>
    <t>ODP-KDI-FM/09</t>
  </si>
  <si>
    <t>SPBU 44.522.14</t>
  </si>
  <si>
    <t>ODP-KTM-FE/023 FE/D04/023.01</t>
  </si>
  <si>
    <t>WO061598957</t>
  </si>
  <si>
    <t>MD|MYDB-20260812265088|DN00001/MN00377|SPBU 44.522.14|081542025073</t>
  </si>
  <si>
    <t>2026-08-13 13:00:00 | Nama PIC : bapak wono No HP : 081542025073 Alt :  M Janji : (KAMIS/13/AGUSTUS/2026) jam Pasang : 09:00 Note : hubungi pelanggan jika ingin kelokasi</t>
  </si>
  <si>
    <t>SPBU 44.524.04 BALAPULANG</t>
  </si>
  <si>
    <t>ODP-BLU-FB/054 FB/D03/054.01</t>
  </si>
  <si>
    <t>WO061569621</t>
  </si>
  <si>
    <t>MD|MYDB-20260812265051|DN00001/MN00377|SPBU 44.524.04 BALAPULANG|085923381513</t>
  </si>
  <si>
    <t>HASBUNA CELL</t>
  </si>
  <si>
    <t>ODP-WOS-FAP/090 FAP/D08/090.01</t>
  </si>
  <si>
    <t>WO061596080</t>
  </si>
  <si>
    <t>|MN00439|MYIA-066550744555/POI/SEPTI YUNANDA CHOERI/085643250705/hasbunacellwsb@gmail.com</t>
  </si>
  <si>
    <t>DPC PKB KAB ENDE</t>
  </si>
  <si>
    <t>ODP-END-FD/12 FD/D01/12.01</t>
  </si>
  <si>
    <t>WO061583147</t>
  </si>
  <si>
    <t>|MC40142|MYIA-009731729154/POI/yulius cesar nonga/082145663007/dpcpkb.endejaya@gmail.com</t>
  </si>
  <si>
    <t>2026-08-13 15:00:00 | Nama Pic : BP YULIUS No Hp Pic : 082145663007 Jam Pemasangan : 08:00 - 12.00 Tanggal Pemasangan : KAMIS 13 AGUSTUS 2026 Info Tambahan : Hubungi pelanggan sebelum datang ke lokasi</t>
  </si>
  <si>
    <t>KANDANG AYAM BAJANGAN A</t>
  </si>
  <si>
    <t>WO061587154</t>
  </si>
  <si>
    <t>|MN00025|/KANDANG AYAM BAJANGAN A/WINBACK 2.0 HSI B2B (1:2) 50MBPS 320RB PSB DISC 70%//mu.happyernestoputra@gmail.com/HAPPY ERNESTO/82330736168</t>
  </si>
  <si>
    <t>2026-08-13 13:00:00|Nama Pic : BP HAPPY No Hp Pic : 082330736168 Jam Pemasangan : 08:00 - 12.00 Tanggal Pemasangan : KAMIS 13 AGUSTUS 2026 Info Tambahan : Hubungi pelanggan sebelum datang ke lokasi|40961370|MYDITA</t>
  </si>
  <si>
    <t>ODP-TPO-FDL/08</t>
  </si>
  <si>
    <t>WO061570263</t>
  </si>
  <si>
    <t>2026-08-11 13:00:00|Nama PIC:  bp surakim  No HP: 082142425176  Alt: 082132733944  Tanggal: 11/8/2026  Jam Pasang: Siang  Note: Hubungi sebelum ke lokasi, terimakasih.|40010577|MYDITA</t>
  </si>
  <si>
    <t>homestay Rusmadi</t>
  </si>
  <si>
    <t>ODP-SLO-FQ/024 FQ/D02/024.01</t>
  </si>
  <si>
    <t>WO061614282</t>
  </si>
  <si>
    <t>|MN00943|MYIA-065570822435/POI/Rusmadi Wijaya Hadi Santoso /0895400383892/hrdcvijbsukoharjo@gmail.com</t>
  </si>
  <si>
    <t>2026-08-13 13:00:00 | Waktu pemasnagan : 13 Agustus 2026 Jam pemasangan : 08.00 - 12.00 Mohon hubungi pelanggan sebelum ke lokasi  Terima kasih</t>
  </si>
  <si>
    <t>JATI KENCANA</t>
  </si>
  <si>
    <t>ODP-BWE-FD/014</t>
  </si>
  <si>
    <t>AMRBS;403098;REG3;DANIEL MARWA DENERO;08112876658;CP.HANS;087832519000;PAKET 1S INET 100 MBPS (669.000);JATI KENCANA</t>
  </si>
  <si>
    <t>MI MIFTAHUL MUNA</t>
  </si>
  <si>
    <t>ODP-PRB-FC/66</t>
  </si>
  <si>
    <t>WO061556820</t>
  </si>
  <si>
    <t>|MN02812|MYIA-094852776543/POI/NAFHAN TAUFIK KHAKIM/08553251499/nafhant@gmail.com</t>
  </si>
  <si>
    <t>2026-08-13 08:00:00 | Nama PIC : Bp Nafhan No HP : 08553251499 No Alt : - M Janji :  13 Agustus 2026 Jam Pasang : Pagi / Siang Note : hubungi pelanggan jika ingin kelokasi</t>
  </si>
  <si>
    <t>KUD GUNUNG SARI USP 2</t>
  </si>
  <si>
    <t>ODP-SAT-FE/06 FE/D02/06.01</t>
  </si>
  <si>
    <t>WO061621816</t>
  </si>
  <si>
    <t>MD|MYDB-20260812265145|DN00001/MN02053|KUD GUNUNG SARI USP 2|081336435989</t>
  </si>
  <si>
    <t>2026-08-13 15:00:00 | Nama PIC : bapak setiyo No HP : 081336435989 Alt :  M Janji : (KAMIS/13/AGUSTUS/2026) jam Pasang : 09:00 Note : hubungi pelanggan jika ingin kelokasi</t>
  </si>
  <si>
    <t>Follow Up Revoke Completed, New Order ID : SC1002521419</t>
  </si>
  <si>
    <t>SMAN 1 SUBAH</t>
  </si>
  <si>
    <t>ODP-SBA-FE/006 FE/D01/006.01</t>
  </si>
  <si>
    <t>WO061573294</t>
  </si>
  <si>
    <t>|MN02342|MYIA-075332042195/POI/Maulana Arfin Al Farisz/085747104262/saifhack77@gmail.com</t>
  </si>
  <si>
    <t>2026-08-13 08:00:00 | Waktu pemasnagan : 13 Agustus 2026 Jam pemasangan : 08.00 - 12.00 Mohon hubungi pelanggan sebelum ke lokasi  Terima kasih</t>
  </si>
  <si>
    <t>SPPG PAGUYANGAN WINDUAJI</t>
  </si>
  <si>
    <t>ODP-BMU-FL/069 FL/D01/069.01</t>
  </si>
  <si>
    <t>WO061594154</t>
  </si>
  <si>
    <t>|MN00292|MYIA-047497960010/POI/DIO DWIYAN PAZHARI/082328899767/diodwiyanp@gmail.com</t>
  </si>
  <si>
    <t>WARKOP GIRAS POJAS</t>
  </si>
  <si>
    <t>ODP-KRN-FAC/68 FAC/D04/68.01</t>
  </si>
  <si>
    <t>WO061579907</t>
  </si>
  <si>
    <t>MD|MYDB-20260811264964|DN00001/MN00443|WARKOP GIRAS POJAS|085730295814</t>
  </si>
  <si>
    <t>2026-08-13 13:00:00 | Nama Pic : fatikhurrokhim No Hp Pic : 085730295814 No alt : - Jam Pemasangan : pagi  Tanggal Pemasangan : 13 Agustus 2026</t>
  </si>
  <si>
    <t>PT. Bali Simpang Siur Ritelindo</t>
  </si>
  <si>
    <t>ODP-UBU-FG/92</t>
  </si>
  <si>
    <t>WO061604469</t>
  </si>
  <si>
    <t>|MN02658|/PIC GUSTI NGURAH WIRATA/081337951700/spbu.bali.5480519@gmail.com</t>
  </si>
  <si>
    <t>2026-08-14 08:00:00|M Janji : (13 AGUSTUS 2026) jam Pasang : pagi Note : hubungi pelanggan jika ingin kelokasi|40931149|MYDITA</t>
  </si>
  <si>
    <t>KOST PAK ROZAK</t>
  </si>
  <si>
    <t>ODP-MLK-FAD/66 FAD/D06/66.01</t>
  </si>
  <si>
    <t>WO061609151</t>
  </si>
  <si>
    <t>|MN02367|MYIA-068827468684/POI/AMIR HIDAYAT/085694549667/amirhidayatofficial@gmail.com</t>
  </si>
  <si>
    <t>WO061604110</t>
  </si>
  <si>
    <t>2026-08-15 08:00:00|M Janji : (13/08/2026) jam Pasang : 09:00 Note : hubungi pelanggan jika ingin kelokasi|40981182|MYDITA</t>
  </si>
  <si>
    <t>SPBU 54.634.08</t>
  </si>
  <si>
    <t>ODP-PON-FBA/26 FBA/D02/26.01</t>
  </si>
  <si>
    <t>WO061553203</t>
  </si>
  <si>
    <t>|MN00282|MYIA-081391829232/POI/Fajar Isnani/08123420960/isnani1964@gmail.com</t>
  </si>
  <si>
    <t>2026-08-13 08:00:00 | Nama PIC : Bp Fajar No HP : 08123420960 No Alt : - M Janji :  13 Agustus 2026 Jam Pasang : Pagi / Siang Note : hubungi pelanggan jika ingin kelokasi</t>
  </si>
  <si>
    <t>SPBU 54.641.01</t>
  </si>
  <si>
    <t>ODP-GUR-FB/05 FB/D01/05.01</t>
  </si>
  <si>
    <t>WO061582991</t>
  </si>
  <si>
    <t>|MN00418|MYIA-031193488219/POI/HERMUDJANTO/082141646462/gurahspbu01@gmail.com</t>
  </si>
  <si>
    <t>2026-08-13 13:00:00 | M Janji : (13 AGUSTUS 2026) jam Pasang : siang Note : hubungi pelanggan jika ingin kelokasi</t>
  </si>
  <si>
    <t>Follow Up Revoke Completed, New Order ID : SC1002521460</t>
  </si>
  <si>
    <t>ODP-AJB-FQ/038</t>
  </si>
  <si>
    <t>WO061571295</t>
  </si>
  <si>
    <t xml:space="preserve">2026-08-08 13:00:00 | Nama PIC : Tiara  No HP : 085865917180  Alt : 087826008469  M Janji : 08/08/2026  Jam Pasang : 08.00 - 13:00   NoteÃ‚Â :  hubungi terlebih dahulu sebelum kelokasi </t>
  </si>
  <si>
    <t>Follow Up Revoke Completed, New Order ID : SC1002521498</t>
  </si>
  <si>
    <t>TOKO SEMBAKO AZKA</t>
  </si>
  <si>
    <t>ODP-MRT-FAP/16</t>
  </si>
  <si>
    <t>WO061595534</t>
  </si>
  <si>
    <t>|MC30217|/AMINATUN AISYAH/82140635859/amiaisyah01@gmail.com</t>
  </si>
  <si>
    <t>2026-08-13 13:00:00|Waktu pemasangan : 13 agustus 2026 Jam pemasangan : 08.00 - 12.00 Info Tambahan : Hubungi pelanggan dulu sebelum ke lokasi terimakasih |40951377|MYDITA</t>
  </si>
  <si>
    <t>Follow Up Revoke Completed, New Order ID : SC1002523151</t>
  </si>
  <si>
    <t>Follow Up Revoke Completed, New Order ID : SC1002522985</t>
  </si>
  <si>
    <t>WARKOP PAK AHMAD</t>
  </si>
  <si>
    <t>ODP-NJK-FM/22 FM/D03/22.01</t>
  </si>
  <si>
    <t>WO061576040</t>
  </si>
  <si>
    <t>|MC20191|MYIA-092085626710/POI/AHMAD ZAINUL MUHIBUN NIAM/087717920455/mukibzainul220@gmail.com</t>
  </si>
  <si>
    <t>Koperasi Berlian Emas Sejahtera Terus</t>
  </si>
  <si>
    <t>ODP-LVN-FAF/06 FAF/D01/06.01</t>
  </si>
  <si>
    <t>WO061553630</t>
  </si>
  <si>
    <t>|MN02631|MYIA-044812841323/POI/Pak Fajar/081338338700/it.supportbali@datajayaperkasa.com</t>
  </si>
  <si>
    <t>WO061569888</t>
  </si>
  <si>
    <t>2026-08-13 08:00:00|Tanggal pemasangan :13/08/2026 Jam pemasangan : pagi/siang Info Tambahan : Hubungi pelanggan dulu sebelum ke lokasi terima kasih.|40971401|MYDITA</t>
  </si>
  <si>
    <t>SPPG Kendal Weleri Sambongsari</t>
  </si>
  <si>
    <t>ODP-WLR-FD/012 FD/D01/012.01</t>
  </si>
  <si>
    <t>WO061572211</t>
  </si>
  <si>
    <t>|MN02256|MYIA-018482487889/POI/AMALIA AYUDYA DEWAYANTI/0895412547821/amaliaayudya091@gmail.com</t>
  </si>
  <si>
    <t>MAXXIS</t>
  </si>
  <si>
    <t>ODP-KPO-FC/69 FC/D10/69.01</t>
  </si>
  <si>
    <t>WO061617552</t>
  </si>
  <si>
    <t>|MN02703|MYIA-055438232586/POI/Tony Setiawan/082330752145/tonyst2@givmail.com</t>
  </si>
  <si>
    <t>Sppg Blitar Selorejo Selorejo</t>
  </si>
  <si>
    <t>ODP-KBN-FB/11 FB/D03/11.01</t>
  </si>
  <si>
    <t>WO061568494</t>
  </si>
  <si>
    <t>MD|MYDB-20260811264923|DN00001/MN00385|Sppg Blitar Selorejo Selorejo|0881027511619</t>
  </si>
  <si>
    <t>2026-08-13 08:00:00 | Nama Pic : BP MIKA No Hp Pic : 0881027511619 Jam Pemasangan : 08:00 - 12.00 Tanggal Pemasangan : KAMIS 13 AGUSTUS 2026 Info Tambahan : Hubungi pelanggan sebelum datang ke lokasi</t>
  </si>
  <si>
    <t>ODP-CRB-FF/01</t>
  </si>
  <si>
    <t>WO061574463</t>
  </si>
  <si>
    <t xml:space="preserve">2026-08-09 13:00:00 | Nama PIC: bp rudi   Notel: 081227456412  Alt: -   Tanggal: 9/8/2026  Jam Pasang: Siang  Note: Hubungi pelanggan sebelum ke lokasi, terima kasih.  </t>
  </si>
  <si>
    <t>ODP-PWT-FBA/179</t>
  </si>
  <si>
    <t>WO061592993</t>
  </si>
  <si>
    <t>2026-08-12 13:00:00 | Tanggal pemasangan : 12 AGUSTUS 2026  Jam pemasangan : pagi/siang  Info Tambahan : Hubungi pelanggan dulu sebelum ke lokasi  terima kasih</t>
  </si>
  <si>
    <t>ODP-SMP-FG/02</t>
  </si>
  <si>
    <t>WO061603758</t>
  </si>
  <si>
    <t>2026-08-09 08:00:00 | Nama PIC : Ibu Puji  No Hp : 085904327423  No Alt : -  Tgl Pemasangan : 09 Agustus 2026  Interval : PAGI SIANG  Note : Hubungi pelanggan terlebih dahulu</t>
  </si>
  <si>
    <t>SPBU KALISALAK 44.52208</t>
  </si>
  <si>
    <t>ODP-BMU-FB/007 FB/D03/007.01</t>
  </si>
  <si>
    <t>WO061615671</t>
  </si>
  <si>
    <t>MD|MYDB-20260812265042|DN00001/MN00347|SPBU KALISALAK 44.52208|081328907930</t>
  </si>
  <si>
    <t>2026-08-14 08:00:00 | Tanggal pemasangan: 13/08/2026 Jam pemasangan : siang Info Tambahan : Hubungi pelanggan dulu sebelum ke lokasi terima kasih.</t>
  </si>
  <si>
    <t>kantor desa wonoyoso</t>
  </si>
  <si>
    <t>ODP-PUS-FA/102 FA/D06/102.01</t>
  </si>
  <si>
    <t>WO061560229</t>
  </si>
  <si>
    <t>MD|MYDB-20260811265022|DC50007/MC50033|kantor desa wonoyoso|088216456714</t>
  </si>
  <si>
    <t>2026-08-13 08:00:00 | Nama PIC : Bp Guntur No HP : 088216456714 No Alt : - M Janji :  13 Agustus 2026 Jam Pasang : Pagi / Siang Note : hubungi pelanggan jika ingin kelokasi</t>
  </si>
  <si>
    <t>PT EKA CIPTA GADING SPBU PERTAMINA 4455809</t>
  </si>
  <si>
    <t>ODP-WNS-FAD/090 FAD/D08/090.01</t>
  </si>
  <si>
    <t>WO061610046</t>
  </si>
  <si>
    <t>|MC80054|MYIA-053793671232/POI/IR PRAMANA/087839640280/siskanovitasari68@gmail.com</t>
  </si>
  <si>
    <t>2026-08-13 13:00:00 | Nama Pic : bu siska No Hp Pic : 087839640280 No alt : - Jam Pemasangan : siang  Tanggal Pemasangan : 13 Agustus 2026</t>
  </si>
  <si>
    <t>PT. AMARTHA MIKRO FINTEK</t>
  </si>
  <si>
    <t>ODP-WRO-FC/127 FC/D05/127.01</t>
  </si>
  <si>
    <t>WO061588922</t>
  </si>
  <si>
    <t>MD|MYDB-20260811265009|DN00001/MN00966|PT. AMARTHA MIKRO FINTEK|085943519355</t>
  </si>
  <si>
    <t>2026-08-14 13:00:00 | Nama Pic : bu eka No Hp Pic : 085943519355 No alt : - Jam Pemasangan : pagi  Tanggal Pemasangan : 14 Agustus 2026</t>
  </si>
  <si>
    <t>KEL</t>
  </si>
  <si>
    <t>SPBU 4459411</t>
  </si>
  <si>
    <t>ODP-KEL-FD/046 FD/D02/046.01</t>
  </si>
  <si>
    <t>WO061606873</t>
  </si>
  <si>
    <t>|MC60115|MYIA-066244856910/POI/Ruslim/082326071579/spbumojo88@gmail.com</t>
  </si>
  <si>
    <t>2026-08-13 13:00:00 |  M Janji : (13/AGUSTUS/2026) jam Pasang : 09:00 Note : hubungi pelanggan jika ingin kelokasi</t>
  </si>
  <si>
    <t>SPX KANDANGSERANG HUB</t>
  </si>
  <si>
    <t>ODP-KJE-FY/002 FY/D01/002.01</t>
  </si>
  <si>
    <t>WO061555577</t>
  </si>
  <si>
    <t>|MN01881|MYIA-068510457342/POI/siti rochanah/081548544543/siti.rochanah@spxexpress.com</t>
  </si>
  <si>
    <t>RUMAH KOST JAELANI DUA</t>
  </si>
  <si>
    <t>ODP-PRJ-FB/57</t>
  </si>
  <si>
    <t>WO061581514</t>
  </si>
  <si>
    <t>|MC30175|/JAELANI/87792366873/rikomoh577@gmail.com</t>
  </si>
  <si>
    <t>SPBU 5484306 TALIWANG DS MENALA</t>
  </si>
  <si>
    <t>ODP-TLW-FC/22 FC/D05/22.01</t>
  </si>
  <si>
    <t>WO061577924</t>
  </si>
  <si>
    <t>MD|MYDB-20260811264957|DN00001/MN01576|SPBU 5484306 TALIWANG DS MENALA|081353576464</t>
  </si>
  <si>
    <t>2026-08-13 13:00:00 | Nama Pic : bp ratmaji  No Hp Pic : 081353576464 No alt : - Jam Pemasangan : siang  Tanggal Pemasangan : 13 Agustus 2026</t>
  </si>
  <si>
    <t>SMP ISLAM TARBIYATUS SALAFIYAH</t>
  </si>
  <si>
    <t>ODP-PSN-FD/47</t>
  </si>
  <si>
    <t>WO061600852</t>
  </si>
  <si>
    <t>|MN00833|/SMP ISLAM TARBIYATUS SALAFIYAH /WINBACK 2.0 HSI B2B (1:1) 50MBPS 355RB PSB DISC 70%//muflihhudallah@gmail.com/M. MUFLIHUDALLAH HUSNA/85730107269</t>
  </si>
  <si>
    <t>2026-08-13 13:00:00|Nama PIC : Bp Muflih No HP : 085730107269 No Alt : - M Janji :  13 Agustus 2026 Jam Pasang : Pagi / Siang Note : hubungi pelanggan jika ingin kelokasi|40951378|MYDITA</t>
  </si>
  <si>
    <t>SMP NEGERI 6 RUANG TU</t>
  </si>
  <si>
    <t>ODP-BJN-FM/08 FM/D03/08.01</t>
  </si>
  <si>
    <t>WO061611132</t>
  </si>
  <si>
    <t>|MC20010|MYIA-092844592461/POI/Ali Safaat /082333813737/srikurniawatiira@gmail.com</t>
  </si>
  <si>
    <t>2026-08-14 08:00:00 | Nama PIC : SMP NEGERI 6 RUANG TU No HP : 082333813737 Alt :  M Janji : (KAMIS/13/AGUSTUS/2026) jam Pasang : 09:00 Note : hubungi pelanggan jika ingin kelokasi</t>
  </si>
  <si>
    <t>SPBU 5467107 GEMPOL</t>
  </si>
  <si>
    <t>ODP-GEM-FA/07</t>
  </si>
  <si>
    <t>|MN02332|/SPBU 5467107 GEMPOL/WINBACK 2.0 HSI B2B (1:1) 100MBPS 535RB PSB DISC 70%//spbu5467107gempol@gmail.com/FAIZAL MEGA HARDIANSYAH/81252132282</t>
  </si>
  <si>
    <t>INAYAH GORDEN</t>
  </si>
  <si>
    <t>ODP-LMJ-FE/156 FE/D11/156.01</t>
  </si>
  <si>
    <t>WO061606636</t>
  </si>
  <si>
    <t>MD|MYDB-20260812265058|DN00001/MN01309|INAYAH GORDEN|085229094242</t>
  </si>
  <si>
    <t>SMK Wijaya Putra (Gedung D)</t>
  </si>
  <si>
    <t>WO061616319</t>
  </si>
  <si>
    <t>|MN02813|MYIA-042405094623/POI/Yulian Varantino/087787386225/varantino@wijayaputra.sch.id</t>
  </si>
  <si>
    <t>2026-08-13 13:00:00 | M Janji : (13/08/2026) jam Pasang : 08:00 Note : hubungi pelanggan jika ingin kelokasi</t>
  </si>
  <si>
    <t>WO061557823</t>
  </si>
  <si>
    <t>PT TRANS MERDEKA INVESTAMA</t>
  </si>
  <si>
    <t>ODP-SDN-FC/33</t>
  </si>
  <si>
    <t>WO061575489</t>
  </si>
  <si>
    <t>|MN02627|/PT TRANS MERDEKA INVESTAMA/WINBACK HSI B2B  (1:1) 150MBPS 705RB PSB DISC 70%/REQ PAKET 150MBPS - 705K/transmerdekainvesment@gmail.com/82234861166/82234861166</t>
  </si>
  <si>
    <t>2026-08-13 13:00:00|Tanggal pemasangan :13/08/2026 Jam pemasangan : pagi/siang Info Tambahan : Hubungi pelanggan dulu sebelum ke lokasi terima kasih.|40971401|MYDITA</t>
  </si>
  <si>
    <t>Toko WAWA SEJAHTERA</t>
  </si>
  <si>
    <t>ODP-BWN-FAA/42</t>
  </si>
  <si>
    <t>WO061605827</t>
  </si>
  <si>
    <t>|MC70134|/Toko WAWA SEJAHTERA/081331728088/Heisynuddinunda@gmail.com/HSI Bisnis Promo HUT Telkom (1:1) 150 Mbps (Rp 620.000) PSB Rp 150.000/HEISYNUDDIN/-5.841612,112.619715</t>
  </si>
  <si>
    <t>2026-07-20 10:00:00|Tanggal Pemasangan : 20 Juli 2026  Jam Pemasangan : 08:00 13:00  Info Tambahan : Hubungi pelanggan dulu sebelum ke lokasi terimakasih|40961370|MYDITA</t>
  </si>
  <si>
    <t>ODP-TDS-FJ/41</t>
  </si>
  <si>
    <t>TOKO MISNATO</t>
  </si>
  <si>
    <t>ODP-SIT-FAC/45 FAC/D04/45.01</t>
  </si>
  <si>
    <t>WO061558750</t>
  </si>
  <si>
    <t>|MN02617|MYIA-063559137301/POI/MISNATO AFANDI/082233022832/agussupriyono9478@gmail.com</t>
  </si>
  <si>
    <t>ODP-BEA-FAD/17</t>
  </si>
  <si>
    <t>TOKO KENDAL</t>
  </si>
  <si>
    <t>ODP-JGO-FB/16 FB/D02/16.01</t>
  </si>
  <si>
    <t>WO061624385</t>
  </si>
  <si>
    <t>|MN02429|MYIA-092051041984/POI/ADIMAS YUDA ALVIANTO/087811352005/pkendalngw2026@gmail.com</t>
  </si>
  <si>
    <t>PEMERINTAH DESA KEDALEMANKULON</t>
  </si>
  <si>
    <t>ODP-KAK-FAH/007 FAH/D03/007.01</t>
  </si>
  <si>
    <t>WO061598378</t>
  </si>
  <si>
    <t>|MN00662|MYIA-081864464235/POI/Juminto/087829380924/askajuminto@gmail.com</t>
  </si>
  <si>
    <t xml:space="preserve">2026-08-14 08:00:00 | Waktu pemasangan : 13 agustus 2026 Jam pemasangan : 08.00 - 12.00 Info Tambahan : Hubungi pelanggan dulu sebelum ke lokasi terimakasih </t>
  </si>
  <si>
    <t>PT WIETPANDA LESTARI STEEL</t>
  </si>
  <si>
    <t>ODP-KLN-GA/04 GA/D01/03.04</t>
  </si>
  <si>
    <t>WO061558262</t>
  </si>
  <si>
    <t>MD|MYDB-20260812265036|DN00001/MN00443|PT WIETPANDA LESTARI STEEL|087856700850</t>
  </si>
  <si>
    <t>2026-08-13 15:00:00 | Nama PIC : Yuli No HP : 087856700850 Alt : 0317497100 M Janji : 13/08/2026 Jam Pasang : 08.00  - 13:00  NoteÃ‚Â :  hubungi terlebih dahulu sebelum ke lokasi, terima kasih.</t>
  </si>
  <si>
    <t>PT. LAMERE TIRTA MUTIARA</t>
  </si>
  <si>
    <t>ODP-BIM-FAE/23 FAE/D02/23.01</t>
  </si>
  <si>
    <t>WO061617978</t>
  </si>
  <si>
    <t>MD|MYDB-20260812265134|DN00001/MN02085|PT. LAMERE TIRTA MUTIARA|082214575099</t>
  </si>
  <si>
    <t>HSI Bisnis Bundling Netmonk PSB 70% - 50 Mbps</t>
  </si>
  <si>
    <t>ODP-SBI-FG/03 FG/D01/03.01</t>
  </si>
  <si>
    <t>WO061591105</t>
  </si>
  <si>
    <t>MD|MYDB-20260812265103|DC20002/MC20039|Intan express laundry|085708429500</t>
  </si>
  <si>
    <t>2026-08-16 08:00:00 | Nama Pic : ika No Hp Pic : 085708429500 No alt : - Jam Pemasangan : pagi  Tanggal Pemasangan : 16 Agustus 2026</t>
  </si>
  <si>
    <t>Lotide surf Camp</t>
  </si>
  <si>
    <t>ODP-PYA-FAS/80</t>
  </si>
  <si>
    <t>WO061547810</t>
  </si>
  <si>
    <t>|MC40078|MYIA-030706050912/POI/Zainul Muttaqin Sany/081916979558/zmsany17@gmail.com</t>
  </si>
  <si>
    <t>TOKO JAYA</t>
  </si>
  <si>
    <t>ODP-TPH-FG/06 FG/D01/06.01</t>
  </si>
  <si>
    <t>WO061566254</t>
  </si>
  <si>
    <t>MD|MYDB-20260811265029|DN00001/MN01309|TOKO JAYA|083141427031</t>
  </si>
  <si>
    <t>WO061635422</t>
  </si>
  <si>
    <t>2026-08-14 13:00:00|Nama PIC:  bu tasya  No HP: 087834130181 Alt: Tanggal: 14/8/2026 Jam Pasang: Siang Note: Hubungi sebelum ke lokasi, terimakasih.|40010577|MYDITA</t>
  </si>
  <si>
    <t>SD NEGERI 4 BEDULU</t>
  </si>
  <si>
    <t>ODP-UBU-FG/100</t>
  </si>
  <si>
    <t>WO061604490</t>
  </si>
  <si>
    <t>|MN02658|/PIC I KETUT WIARTA/087744013736/sdn4bedulu@gmail.com</t>
  </si>
  <si>
    <t>THE NICE PLAYLAND</t>
  </si>
  <si>
    <t>ODP-BKL-FAZ/16 FAZ/D02/16.01</t>
  </si>
  <si>
    <t>WO061596654</t>
  </si>
  <si>
    <t>|MN00613|MYIA-050528124076/POI/Jemi Kisroh /082310510505/jemilestari85@gmail.com</t>
  </si>
  <si>
    <t>PT Jantra Grupo Indonesia</t>
  </si>
  <si>
    <t>ODP-LKS-FAX/31 FAX/D04/31.01</t>
  </si>
  <si>
    <t>WO061548610</t>
  </si>
  <si>
    <t>MD|MYIB-001568809332|SYSTEM|PT Jantra Grupo Indonesia|081213651933</t>
  </si>
  <si>
    <t>2026-08-15 10:00:00 | Nama PIC : Ari No HP : 081213651933 Alt : 089681628174 M Janji : 11/08/2026 Jam Pasang : 08.00 - 13:00  NoteÃ‚Â :  hubungi terlebih dahulu sebelum kelokasi</t>
  </si>
  <si>
    <t>SPBU PERTAMINA 44 532 13 RANDEGAN</t>
  </si>
  <si>
    <t>ODP-KRY-FT/024</t>
  </si>
  <si>
    <t>WO061559666</t>
  </si>
  <si>
    <t>|MC00213|MYIA-027910061862/POI/SOCHIBUN/08981005480/sochibun16@gmail.com</t>
  </si>
  <si>
    <t>2026-08-14 13:00:00 | M Janji : (14 AGUSTUS 2026) jam Pasang : siang Note : hubungi pelanggan jika ingin kelokasi</t>
  </si>
  <si>
    <t>WO061609295</t>
  </si>
  <si>
    <t>2026-08-14 13:00:00|Nama PIC : Yuli No HP : 082236305911 Alt : 081803680445 M Janji : 13/08/2026 Jam Pasang : 08.00  - 13:00  NoteÃ‚Â :  hubungi terlebih dahulu sebelum ke lokasi, terima kasih.|40981184|MYDITA</t>
  </si>
  <si>
    <t>SPBU 44 541 05 CANGKREP</t>
  </si>
  <si>
    <t>ODP-PWJ-FAS/121 FAS/D09/121.01</t>
  </si>
  <si>
    <t>WO061578949</t>
  </si>
  <si>
    <t>|MN02495|MYIA-004466990619/POI/MUHAMMAD NAFIDZ FATHNANA/081326407565/spbucangkrep4454105@gmail.com</t>
  </si>
  <si>
    <t>2026-08-15 15:00:00 | Nama PIC : BAPAK NAFIZ No HP : 081326407565 Alt :  M Janji : (SABTU/15/AGUSTUS/2026) jam Pasang : 09:00 Note : hubungi pelanggan jika ingin kelokasi</t>
  </si>
  <si>
    <t>Follow Up Revoke Completed, New Order ID : SC1002522585</t>
  </si>
  <si>
    <t>SPBU 54.622.05</t>
  </si>
  <si>
    <t>ODP-BBA-FAJ/96 FAJ/D08/96.01</t>
  </si>
  <si>
    <t>WO061554388</t>
  </si>
  <si>
    <t>|MN02646|MYIA-093579391010/POI/moh bintang febriant/085100991157/mitragasindopratama5462205@gmail.com</t>
  </si>
  <si>
    <t>2026-08-13 10:00:00 | Nama PIC : Bp Yupito No HP : 085100991157 No Alt : - M Janji :  13 Agustus 2026 Jam Pasang : Pagi / Siang Note : hubungi pelanggan jika ingin kelokasi</t>
  </si>
  <si>
    <t>warkop Baim</t>
  </si>
  <si>
    <t>ODP-BBA-FAQ/47 FAQ/D02/47.01</t>
  </si>
  <si>
    <t>WO061624161</t>
  </si>
  <si>
    <t>MD|MYDB-20260812265142|DC20002/MC20039|warkop Baim|085172377660</t>
  </si>
  <si>
    <t>2026-08-13 15:00:00 | Nama Pic : Baim No Hp Pic : 085172377660 No alt : - Jam Pemasangan : siang  Tanggal Pemasangan : 13 Agustus 2026</t>
  </si>
  <si>
    <t>SLBN 1 KLUNGKUNG</t>
  </si>
  <si>
    <t>WO061609459</t>
  </si>
  <si>
    <t>|MN02750|/PIC NI MADE SANTINIWATI/087766770010/slbn.klungkung@gmail.com</t>
  </si>
  <si>
    <t>2026-08-14 15:00:00|Nama PIC : Bp Wike No HP : 087766770010 No Alt : - M Janji :  13 Agustus 2026 Jam Pasang : Pagi / Siang Note : hubungi pelanggan jika ingin kelokasi|40951378|MYDITA</t>
  </si>
  <si>
    <t>SPBU WZ YOHANES</t>
  </si>
  <si>
    <t>ODP-END-FH/11 FH/D03/11.01</t>
  </si>
  <si>
    <t>WO061548603</t>
  </si>
  <si>
    <t>|MC40144|MYIA-097284783270/POI/OKTOVIANUS LIE/087831645463/spbuyohanes@gmail.com</t>
  </si>
  <si>
    <t xml:space="preserve">2026-08-19 08:00:00 | telp : 087831645463 alt :  M Janji : (12/08/2026) jam Pasang :pagi / siang  Note : hubungi pelanggan jika ingin kelokasi </t>
  </si>
  <si>
    <t>WO061573575</t>
  </si>
  <si>
    <t>2026-08-13 08:00:00|M Janji : (14/08/2026) jam Pasang : 09:00 Note : hubungi pelanggan jika ingin kelokasi|40981182|MYDITA</t>
  </si>
  <si>
    <t>WO061564146</t>
  </si>
  <si>
    <t>2026-08-13 08:00:00|Nama PIC : Bp Hery No HP : 085707222022 No Alt : - M Janji :  13 Agustus 2026 Jam Pasang : Pagi / Siang Note : hubungi pelanggan jika ingin kelokasi|40951378|MYDITA</t>
  </si>
  <si>
    <t>SMPN 20 SURABAYA</t>
  </si>
  <si>
    <t>ODP-KND-FEQ/01</t>
  </si>
  <si>
    <t>|MN00086|/SMPN 20 SURABAYA/BANGKIT IRMANUDIN BAHRI/085645018597/smpn20sby@gmail.com/HSI Basic Winback + Antares Eazy (1:2) 50 Mbps (Rp 395.000) PSB Rp 150.000/</t>
  </si>
  <si>
    <t>- 11_11446;Biaya PSB HSI EBIS Tunai di Depan ~ 11[150000]  - E23015;E23015 ~ ES23 - Perangkat ONT[0]  - E23015~null~44292;E23015||11||Abodemen 0[0]  - E23015~null~E23015_SWONTDUALB;SWONTDUALB ~ Biaya Sewa ONT Dual Band ~ E23015[30000]  - E24058;E24058 ~ E</t>
  </si>
  <si>
    <t>Ottoban Barata surabaya</t>
  </si>
  <si>
    <t>ODP-MYR-FBN/53 FBN/D05/53.01</t>
  </si>
  <si>
    <t>WO061611969</t>
  </si>
  <si>
    <t>|MB00263|MYIA-075334758339/POI/Farhan Jazmi /089530505126/fjazmi27@gmail.com</t>
  </si>
  <si>
    <t>2026-08-17 13:00:00 | Nama PIC : Farhan No HP : 089530505126 Alt :  M Janji : 13/08/2026 Jam Pasang : 08.00  - 13:00  NoteÃ‚Â :  hubungi terlebih dahulu sebelum ke lokasi, terima kasih.</t>
  </si>
  <si>
    <t>KEDAI FORREST 1</t>
  </si>
  <si>
    <t>ODP-JER-FAD/40</t>
  </si>
  <si>
    <t>WO061614130</t>
  </si>
  <si>
    <t>|MN01982|/KEDAI FORREST 1/WINBACK 2.0 HSI B2B (1:2) 50MBPS 320RB PSB DISC 70%/JER/anamchoirulmuhammad95@gmail.com/CHOIRUL ANAM/82245825091</t>
  </si>
  <si>
    <t>2026-08-13 13:00:00|Nama Pic : BP CHOIRUL No Hp Pic : 082245825091 Jam Pemasangan : 08:00 - 12.00 Tanggal Pemasangan : KAMIS 13 AGUSTUS 2026 Info Tambahan : Hubungi pelanggan sebelum datang ke lokasi|40961370|MYDITA</t>
  </si>
  <si>
    <t>ODP-BIM-FAL/93</t>
  </si>
  <si>
    <t>WO061559296</t>
  </si>
  <si>
    <t>KEDAI FORREST 2</t>
  </si>
  <si>
    <t>WO061614368</t>
  </si>
  <si>
    <t>|MN01982|/KEDAI FORREST 2/WINBACK 2.0 HSI B2B (1:2) 50MBPS 320RB PSB DISC 70%/JER/anamchoirulmuhammad95@gmail.com/CHOIRUL ANAM/82245825091</t>
  </si>
  <si>
    <t>ODP-KDW-FJ/044</t>
  </si>
  <si>
    <t>WO061607023</t>
  </si>
  <si>
    <t>SPBU 54.634.11</t>
  </si>
  <si>
    <t>ODP-SAT-FC/27 FC/D05/27.01</t>
  </si>
  <si>
    <t>WO061556182</t>
  </si>
  <si>
    <t>|MN00282|MYIA-027782782555/POI/Fajar Isnani/08123420960/isnani1964@gmail.com</t>
  </si>
  <si>
    <t>QC MIA - INVALID QUALITY CONTROL MIA - Foto Lokasi Instalasi Tidak Valid - upload dokumen SKU dari RT dan foto lokasi berbeda</t>
  </si>
  <si>
    <t>PT LIMA BERDIKASIH CAHAYA</t>
  </si>
  <si>
    <t>ODP-PKM-FAN/027 FAN/D02/027.01</t>
  </si>
  <si>
    <t>WO061568054</t>
  </si>
  <si>
    <t>|MC80054|MYIA-099063892728/POI/FURNIAWAN TIJA/08119825322/furniawan_chen@yahoo.co.id</t>
  </si>
  <si>
    <t>2026-08-14 10:00:00 | Tanggal Pemasangan : 14 Agustus 2026 Jam Pemasangan : 08:00 13:00 Info Tambahan : Hubungi pelanggan dulu sebelum ke lokasi terimakasih</t>
  </si>
  <si>
    <t>PEMDES MUDALREJO</t>
  </si>
  <si>
    <t>ODP-PWJ-FAN/056 FAN/D01/056.01</t>
  </si>
  <si>
    <t>WO061588696</t>
  </si>
  <si>
    <t>|MN01685|MYIA-085676889841/POI/TAFSIR BADAWI/085329323909/tafsirbadawi12@gmail.com</t>
  </si>
  <si>
    <t>2026-08-17 13:00:00 | Tanggal pemasangan :13/08/2026 Jam pemasangan : pagi/siang Info Tambahan : Hubungi pelanggan dulu sebelum ke lokasi terima kasih.</t>
  </si>
  <si>
    <t>PT Bina Artha Ventura</t>
  </si>
  <si>
    <t>ODP-SLI-FAF/091 FAF/D05/091.01</t>
  </si>
  <si>
    <t>WO061599218</t>
  </si>
  <si>
    <t>|MN00481|MYIA-081434256711/POI/joko prasetiyo/089648520408/j.prasetiyo19@gmail.com</t>
  </si>
  <si>
    <t>2026-08-14 08:00:00 | Tanggal Pemasangan : 14 Agustus 2026 Jam Pemasangan : 08:00 13:00 Info Tambahan : Hubungi pelanggan dulu sebelum ke lokasi terimakasih</t>
  </si>
  <si>
    <t>MI AL - MA&amp; 39;RUF DENPASAR</t>
  </si>
  <si>
    <t>ODP-UBN-FBE/33</t>
  </si>
  <si>
    <t>WO061618113</t>
  </si>
  <si>
    <t>|MN02545|/PIC IBU PENY MARLISTYAWARDHANY/081999148710/mialmarufdps@gmail.com</t>
  </si>
  <si>
    <t>2026-08-13 15:00:00|Nama Pic : bu PENY  No Hp Pic : 081999148710 No alt : - Jam Pemasangan : siang  Tanggal Pemasangan : 13 Agustus 2026|40951375|MYDITA</t>
  </si>
  <si>
    <t>ODP-KRT-FAZ/031</t>
  </si>
  <si>
    <t>WO061605244</t>
  </si>
  <si>
    <t>2026-08-13 13:00:00|Nama PIC : Bp Wiarta No HP : 087744013736 No Alt : - M Janji :  13 Agustus 2026 Jam Pasang : Pagi / Siang Note : hubungi pelanggan jika ingin kelokasi|40951378|MYDITA</t>
  </si>
  <si>
    <t>ODP-PBG-FAF/119</t>
  </si>
  <si>
    <t>ODP-CRB-FK/32</t>
  </si>
  <si>
    <t>WO061561647</t>
  </si>
  <si>
    <t>2026-08-10 08:00:00 | Tanggal Pemasangan : 10 Agustus 2026  Jam Pemasangan : 08:00 13:00  Info Tambahan : Hubungi pelanggan dulu sebelum ke lokasi terimakasih</t>
  </si>
  <si>
    <t>PT Kanisius</t>
  </si>
  <si>
    <t>ODP-KBU-FEE/093</t>
  </si>
  <si>
    <t>AMRBS/403103/ANISA DWIARYANI/R3/YOGYAKARTA/PSB HSI BISNIS 1S 300 MBPS PROMO HUT TELKOM 1:1/Margaretha Sulistyorini/08132745792/office@kanisiusmedia.co.id</t>
  </si>
  <si>
    <t>WO061608050</t>
  </si>
  <si>
    <t>2026-08-14 15:00:00|Nama PIC : Bp Wike No HP : 087766770010 No Alt : - M Janji :  14 Agustus 2026 Jam Pasang : Pagi / Siang Note : hubungi pelanggan jika ingin kelokasi|40951378|MYDITA</t>
  </si>
  <si>
    <t>Villa Dibali - Godean 2</t>
  </si>
  <si>
    <t>ODP-KBU-FDK/78 FDK/D07/78.01</t>
  </si>
  <si>
    <t>WO061612910</t>
  </si>
  <si>
    <t>|MC80150|MYIA-012801611862/POI/yona/081225560048/yonameii95@gmail.com</t>
  </si>
  <si>
    <t>2026-08-13 13:00:00 | Nama PIC : IBU YONA No HP : 082283559281 No Alternatif : - M Janji : 13/07/2026 Jam Pasang : Pagi NoteÃ‚Â :  Hubungi terlebih dahulu sebelum ke lokasi</t>
  </si>
  <si>
    <t>GUHDO</t>
  </si>
  <si>
    <t>ODP-MRT-FAK/29</t>
  </si>
  <si>
    <t>WO061614456</t>
  </si>
  <si>
    <t>|MC30217|/MUJIADI BUDI ANSORI/8217748646/guhdo0029@gmail.com</t>
  </si>
  <si>
    <t>2026-08-13 13:00:00|Nama Pic : BP MUJIADI No Hp Pic : 08217748646 Jam Pemasangan : 08:00 - 12.00 Tanggal Pemasangan : KAMIS 13 AGUSTUS 2026 Info Tambahan : Hubungi pelanggan sebelum datang ke lokasi|40961370|MYDITA</t>
  </si>
  <si>
    <t>WO061618104</t>
  </si>
  <si>
    <t>2026-08-13 15:00:00|Nama PIC : MI AL - MA&amp; 39;RUF DENPASAR No HP : 081999148710 Alt :  M Janji : (KAMIS/13/AGUSTUS/2026) jam Pasang : 09:00 Note : hubungi pelanggan jika ingin kelokasi|40961371|MYDITA</t>
  </si>
  <si>
    <t>Azka ketring</t>
  </si>
  <si>
    <t>ODP-BMK-FV/087</t>
  </si>
  <si>
    <t>|MN00915|/Azka ketring/HSI BASIC 1S INET 50MBPS/081322200026/nurismanto262610@gmail.com/nur ismanto</t>
  </si>
  <si>
    <t>HOTEL PAPAYA 1</t>
  </si>
  <si>
    <t>ODP-SDJ-FF/055 FF/D04/055.01</t>
  </si>
  <si>
    <t>WO061575750</t>
  </si>
  <si>
    <t>|MC00213|MYIA-047543095335/POI/FAZRI NUR AZIZ/085869416794/papayatiga3@gmail.com</t>
  </si>
  <si>
    <t>SPBU KS TUBUN TEGAL</t>
  </si>
  <si>
    <t>ODP-TEG-FT/066</t>
  </si>
  <si>
    <t>AMRBS;404469;REG3;ALI;085100284847;HSI 1S 200MB;PIC 0895397962226;790k;spbu4452115.kstubun@gmail.com</t>
  </si>
  <si>
    <t>ODP-BRB-FAH/015</t>
  </si>
  <si>
    <t>SPBU 54.634.13</t>
  </si>
  <si>
    <t>ODP-SMO-FC/26 FC/D06/26.01</t>
  </si>
  <si>
    <t>WO061562380</t>
  </si>
  <si>
    <t>|MN00282|MYIA-024043119875/POI/Fajar Isnani/08123420960/isnani1964@gmail.com</t>
  </si>
  <si>
    <t>WO061615816</t>
  </si>
  <si>
    <t>2026-08-13 13:00:00|Nama Pic : BP FANDI No Hp Pic : 085732366110 Jam Pemasangan : 08:00 - 12.00 Tanggal Pemasangan : KAMIS 13 AGUSTUS 2026 Info Tambahan : Hubungi pelanggan sebelum datang ke lokasi|40961370|MYDITA</t>
  </si>
  <si>
    <t>KALINDO SUKSES</t>
  </si>
  <si>
    <t>ODP-TDS-FDN/50 FDN/D04/50.01</t>
  </si>
  <si>
    <t>WO061604113</t>
  </si>
  <si>
    <t>|MN02499|MYIA-020780110430/POI/Ricky Darmawan /089655316341/kalindosukses265@gmail.com</t>
  </si>
  <si>
    <t>2026-08-15 08:00:00 | Nama PIC : Ricky No HP : 089655316341 Alt :  M Janji : 13/08/2026 Jam Pasang : 08.00  - 13:00  NoteÃ‚Â :  hubungi terlebih dahulu sebelum ke lokasi, terima kasih.</t>
  </si>
  <si>
    <t>BOJ</t>
  </si>
  <si>
    <t>ENOMAX KOMPUTER</t>
  </si>
  <si>
    <t>ODP-BOJ-FY/008 FY/D01/008.01</t>
  </si>
  <si>
    <t>WO061560298</t>
  </si>
  <si>
    <t>|MN02184|MYIA-097075143542/POI/LUKMAN HAKIM /085179609688/aishinobi@gmail.com</t>
  </si>
  <si>
    <t xml:space="preserve">2026-08-13 08:00:00 | Nama PIC : bapak lukman No HP : 085179609688 No Alternatif : - M Janji : 13/07/2026 Jam Pasang : Pagi NoteÃ‚Â :  Hubungi terlebih dahulu sebelum ke lokasi </t>
  </si>
  <si>
    <t>Provisioning Failed|WFM|INF009031772|TKJ_-8.5385033,115.33462829999999_pelanggan minta pemasangan besok</t>
  </si>
  <si>
    <t>KANTOR DESA MOYO</t>
  </si>
  <si>
    <t>ODP-SBW-FAY/02 FAY/D01/02.01</t>
  </si>
  <si>
    <t>WO061574030</t>
  </si>
  <si>
    <t>|MN01595|MYIA-015207964087/POI/RAMLAH/082340398336/desamoyokeren@gmail.com</t>
  </si>
  <si>
    <t>Provisioning Failed|WFM|INF009032815|PP_-6.7680939,110.8029291_Pelanggan manja hari Selasa tanggal 18/08/2026</t>
  </si>
  <si>
    <t>QC MIA - INVALID QUALITY CONTROL MIA - Indikasi Foto Diambil dari Google Maps - Upload foto tampak depan bangunan secara lang</t>
  </si>
  <si>
    <t>SMA Darul Mahmudien</t>
  </si>
  <si>
    <t>ODP-PYA-FAP/25 FAP/D01/25.01</t>
  </si>
  <si>
    <t>WO061593766</t>
  </si>
  <si>
    <t>MD|MYDB-20260812265069|SC00001/MC00046|SMA Darul Mahmudien|087750508384</t>
  </si>
  <si>
    <t>WARKOP BANG DOEL</t>
  </si>
  <si>
    <t>ODP-TUL-FAF/51 FAF/D04/51.01</t>
  </si>
  <si>
    <t>WO061588116</t>
  </si>
  <si>
    <t>|MN00418|MYIA-049383423034/POI/MUJIATI/081232410178/bangdoel944@gmail.com</t>
  </si>
  <si>
    <t>SPBU 54.641.31</t>
  </si>
  <si>
    <t>ODP-PAE-FAC/09 FAC/D01/09.01</t>
  </si>
  <si>
    <t>WO061616782</t>
  </si>
  <si>
    <t>|MN00418|MYIA-093633004313/POI/BUDI SANTOSA/085859674455/adanspbu31@gmail.com</t>
  </si>
  <si>
    <t>RUMAH ATEKA</t>
  </si>
  <si>
    <t>ODP-JOM-FU/29</t>
  </si>
  <si>
    <t>|MN02084|/RUMAH ATEKA/WINBACK 2.0 HSI B2B (1:1) 100MBPS 535RB PSB DISC 70%//khuludhilala@gmail.com/KHULUD HILALA AZZAHRAN/85733834742</t>
  </si>
  <si>
    <t>SPBU 4452205 JATISAWIT</t>
  </si>
  <si>
    <t>ODP-BMU-FCL/19 FCL/F05/19.01</t>
  </si>
  <si>
    <t>WO061553936</t>
  </si>
  <si>
    <t>MD|MYDB-20260811264940|DN00001/MN00347|SPBU 4452205 JATISAWIT|082166654711</t>
  </si>
  <si>
    <t>2026-08-13 08:00:00 | M Janji : (13 AGUSTUS 2026) jam Pasang : pagi  Note : hubungi pelanggan jika ingin kelokasi</t>
  </si>
  <si>
    <t>SMA Hasyim Baidhowi</t>
  </si>
  <si>
    <t>WO061588333</t>
  </si>
  <si>
    <t>MD|MYDB-20260812265085|DN00001/MN00572|SMA Hasyim Baidhowi|082315371464</t>
  </si>
  <si>
    <t>2026-08-13 13:00:00 | Nama PIC : Imam  No HP : 082315371464 Alt :  M Janji : 13/08/2026 Jam Pasang : 08.00  - 13:00  NoteÃ‚Â :  hubungi terlebih dahulu sebelum ke lokasi, terima kasih.</t>
  </si>
  <si>
    <t>Provisioning Failed|WFM|INF009032851|ODP-BCR-FAE/04 PORT READY BLANG TB 1 BH 9M</t>
  </si>
  <si>
    <t>RUMAH KOST SUMARNI SATU</t>
  </si>
  <si>
    <t>WO061566185</t>
  </si>
  <si>
    <t>|MC30175|/SUMARNI/85745512394/mkoyyimo@gmail.com</t>
  </si>
  <si>
    <t>2026-08-13 08:00:00|Tanggal pemasangan: 13/08/2026 Jam pemasangan : siang Info Tambahan : Hubungi pelanggan dulu sebelum ke lokasi terima kasih.|40010577|MYDITA</t>
  </si>
  <si>
    <t>WO061557704</t>
  </si>
  <si>
    <t>lavika outfit</t>
  </si>
  <si>
    <t>ODP-KDW-FV/132 FV/D02/132.01</t>
  </si>
  <si>
    <t>WO061604876</t>
  </si>
  <si>
    <t>|MN01881|MYIA-046985616666/POI/nur asep/08813803360/lamborgasep@gmail.com</t>
  </si>
  <si>
    <t>2026-08-13 15:00:00 | Nama PIC : Bp Nur asep No HP : 08813803360 No Alt : - M Janji :  13 Agustus 2026 Jam Pasang : Pagi / Siang Note : hubungi pelanggan jika ingin kelokasi</t>
  </si>
  <si>
    <t>SPBU BALAPULANG</t>
  </si>
  <si>
    <t>ODP-BLU-FB/054</t>
  </si>
  <si>
    <t>WO061601189</t>
  </si>
  <si>
    <t>AMRBS;404469;REG3;ALI;085100284847;HSI 1 S 100MB;535k;PIC 085923381513;spbubalapulang04@gmail.com</t>
  </si>
  <si>
    <t>2026-08-13 13:00:00|M Janji : (13/08/2026) jam Pasang : 09:00 Note : hubungi pelanggan jika ingin kelokasi|40981182|MYDITA</t>
  </si>
  <si>
    <t>PT. KOMPAS KONTRUKSI BERJAYA</t>
  </si>
  <si>
    <t>ODP-BLR-FS/05 FS/D01/05.01</t>
  </si>
  <si>
    <t>WO061594422</t>
  </si>
  <si>
    <t>|MN00385|MYIA-092185599224/POI/kukuh supramono/081331274649/kompaskonstruksiberjaya@gmail.com</t>
  </si>
  <si>
    <t>SPBU 54.621.10</t>
  </si>
  <si>
    <t>ODP-BBA-FAC/35 FAC/D04/35.01</t>
  </si>
  <si>
    <t>WO061569471</t>
  </si>
  <si>
    <t>MD|MYDB-20260812265035|DN00001/MN00216|SPBU 54.621.10|08125970465</t>
  </si>
  <si>
    <t>2026-08-13 10:00:00 | Waktu pemasnagan : 13 Agustus 2026 Jam pemasangan : 08.00 - 12.00 Mohon hubungi pelanggan sebelum ke lokasi  Terima kasih</t>
  </si>
  <si>
    <t>WO061556111</t>
  </si>
  <si>
    <t>MYDIGIBIZ</t>
  </si>
  <si>
    <t>Follow Up Revoke Completed, New Order ID : SC1002521777</t>
  </si>
  <si>
    <t>CV SINAR BARU</t>
  </si>
  <si>
    <t>ODP-SMP-FAV/129 FAV/D08/129.01</t>
  </si>
  <si>
    <t>WO061624605</t>
  </si>
  <si>
    <t>MD|MYDB-20260812265152|DN00001/MN00806|CV SINAR BARU|082332381734</t>
  </si>
  <si>
    <t>2026-08-13 15:00:00 | Tanggal pemasangan: 14/08/2026 Jam pemasangan : pagi Info Tambahan : Hubungi pelanggan dulu sebelum ke lokasi terima kasih.</t>
  </si>
  <si>
    <t>SPBU KS Tubun Tegal</t>
  </si>
  <si>
    <t>WO061627367</t>
  </si>
  <si>
    <t>AMRBS;404469;REG3;ALI;085100284847;HSI 1S 200MB;HSI 1S 200MB;spbu4452115.kstubun@gmail.com</t>
  </si>
  <si>
    <t>2026-08-14 08:00:00|Tanggal pemasangan :13/08/2026 Jam pemasangan : pagi/siang Info Tambahan : Hubungi pelanggan dulu sebelum ke lokasi terima kasih.|40971401|MYDITA</t>
  </si>
  <si>
    <t>WO061634679</t>
  </si>
  <si>
    <t>2026-08-14 08:00:00|M Janji : (14 AGUSTUS 2026) jam Pasang : pagi  Note : hubungi pelanggan jika ingin kelokasi|40931149|MYDITA</t>
  </si>
  <si>
    <t>WO061603087</t>
  </si>
  <si>
    <t>2026-08-11 15:00:00|telp : 081339731300  alt :   M Janji : (11/08/2026)  jam Pasang :pagi / siang   Note : hubungi pelanggan jika ingin kelokasi|40000802|MYDITA</t>
  </si>
  <si>
    <t>SPBU 5465156 Ngantang</t>
  </si>
  <si>
    <t>ODP-NTG-FB/16 FB/D04/16.01</t>
  </si>
  <si>
    <t>WO061618667</t>
  </si>
  <si>
    <t>|MN02703|MYIA-014891087980/POI/Arif Dwi Setiawan/082336646553/spbungantang@gmail.com</t>
  </si>
  <si>
    <t>2026-08-13 15:00:00 | Nama Pic : bp Arif Dwi  No Hp Pic : 082336646553 No alt : - Jam Pemasangan : siang  Tanggal Pemasangan : 13 Agustus 2026</t>
  </si>
  <si>
    <t>SPBU MALUK 5484304</t>
  </si>
  <si>
    <t>ODP-MLK-FAE/17 FAE/D01/17.01</t>
  </si>
  <si>
    <t>WO061612325</t>
  </si>
  <si>
    <t>MD|MYDB-20260812265080|DN00001/MN01576|SPBU MALUK 5484304|085205613275</t>
  </si>
  <si>
    <t>2026-08-13 15:00:00 | Nama PIC : Bp Yamin No HP : 085205613275 No Alt : - M Janji :  13 Agustus 2026 Jam Pasang : Pagi / Siang Note : hubungi pelanggan jika ingin kelokasi</t>
  </si>
  <si>
    <t>TRO</t>
  </si>
  <si>
    <t>SPBU 4458114 TOROH</t>
  </si>
  <si>
    <t>ODP-TRO-FC/056 FC/D02/056.01</t>
  </si>
  <si>
    <t>WO061554511</t>
  </si>
  <si>
    <t>|MN01996|MYIA-040129459675/POI/Mustofa Budi Santoso,M.Si./082226117055/4458114@gmail.com</t>
  </si>
  <si>
    <t>2026-08-13 08:00:00 | Nama PIC : Wibowo No HP : 082226117055 Alt :  M Janji : 13/08/2026 Jam Pasang : 08.00  - 13:00  NoteÃ‚Â :  hubungi terlebih dahulu sebelum ke lokasi, terima kasih.</t>
  </si>
  <si>
    <t>QC MIA - INVALID QUALITY CONTROL MIA - Foto Dokumen Usaha Tidak Valid - Lampirkan dokumen NIB/SIUP/IUMK/SKU atas nama usaha t</t>
  </si>
  <si>
    <t>TOKO ZUHFI</t>
  </si>
  <si>
    <t>ODP-BWG-FAP/25 FAP/D03/25.01</t>
  </si>
  <si>
    <t>WO061571687</t>
  </si>
  <si>
    <t>MD|MYDB-20260811264929|DN00001/MN01010|TOKO ZUHFI|083851996075</t>
  </si>
  <si>
    <t>SMK MUHAMMADIYAH 2 MUNTILAN</t>
  </si>
  <si>
    <t>ODP-MUN-FAH/027</t>
  </si>
  <si>
    <t>AMRBS ; 920111 ; AM ; BINDA ANISSA ; TREG3 ; MAGELANG ; PSB 1S HSI  BISNIS 1:1 50 MB; 081210166085 NOVIC SETIAJI PANUNTUN;  smkmuh2muntilan@gmail.com</t>
  </si>
  <si>
    <t>YAYASAN AN NUR SOKOBANAH MADURA</t>
  </si>
  <si>
    <t>ODP-KPP-FG/12</t>
  </si>
  <si>
    <t>|MN00213|/YAYASAN AN NUR SOKOBANAH MADURA/APRILIN ARDIYANTI/087851233417/april.ardiyanti@gmail.com/HSI Bisnis + Netmonk Promo 2026 300 Mbps (Rp 1.186.100) PSB 150.000/</t>
  </si>
  <si>
    <t>QC MIA - INVALID QUALITY CONTROL MIA - Tidak Ada Lampiran Penunjang - ingin  konfirmasi pembayaran</t>
  </si>
  <si>
    <t>PT MITRA BALI SUKSES</t>
  </si>
  <si>
    <t>ODP-UBN-FBC/37</t>
  </si>
  <si>
    <t>WO061608470</t>
  </si>
  <si>
    <t>AMRBS;403076;WULAN ALFISAHRI; inet bundling netmonk 150 mbps (1:1);081381829072;081296955024;it.info@mitrabalisukses.co.id</t>
  </si>
  <si>
    <t>2026-08-13 13:00:00|Nama Pic : PT MITRA BALI SUKSES No Hp Pic : 081381829072 Jam Pemasangan : 08:00 - 12.00 Tanggal Pemasangan : KAMIS 13 AGUSTUS 2026 Info Tambahan : Hubungi pelanggan sebelum datang ke lokasi|40961370|MYDITA</t>
  </si>
  <si>
    <t>ODP-PGR-FDU/13</t>
  </si>
  <si>
    <t>Follow Up Revoke Completed, New Order ID : SC1002522906</t>
  </si>
  <si>
    <t>PT Verona Ecommerce Indonesia</t>
  </si>
  <si>
    <t>ODP-GSK-FU/02 FU/D-01/01-02</t>
  </si>
  <si>
    <t>WO061616493</t>
  </si>
  <si>
    <t>MD|MYDB-20260812265083|DN00001/MN01735|PT Verona Ecommerce Indonesia|083111031948</t>
  </si>
  <si>
    <t>2026-08-13 13:00:00 | Waktu pemasnagan : 13 Agustus 2026 Jam pemasangan : 10.00 Mohon hubungi pelanggan sebelum ke lokasi  Terima kasih</t>
  </si>
  <si>
    <t>WO061563948</t>
  </si>
  <si>
    <t>2026-08-13 08:00:00|Nama PIC : BAPAK NUR No HP : 085159054100 No Alternatif : - M Janji : 13/07/2026 Jam Pasang : Pagi NoteÃ‚Â :  Hubungi terlebih dahulu sebelum ke lokasi |40961370|MYDITA</t>
  </si>
  <si>
    <t>2026-08-15 08:00:00|M Janji : (04/08/2026) jam Pasang : 09:00 Note : hubungi pelanggan jika ingin kelokasi|40931150|MYDITA</t>
  </si>
  <si>
    <t>SPBU PULOREJO 4458110</t>
  </si>
  <si>
    <t>ODP-GDO-FE/040 FE/D04/040.01</t>
  </si>
  <si>
    <t>WO061602763</t>
  </si>
  <si>
    <t>|MN00410|MYIA-029983690979/POI/DWI SARTONO/085641921602/4458110@gmail.com</t>
  </si>
  <si>
    <t>ODP-KEN-FGM/052</t>
  </si>
  <si>
    <t>WO061581075</t>
  </si>
  <si>
    <t>|MN01314|MYIA-038356042830/POI/EMMANUEL DANANG RAHARJO/082353229550/smapgrikuwu00@gmail.com</t>
  </si>
  <si>
    <t>SPBU 5468307 KEMBANG SAMBI PASIR PUTIH SITUBONDO</t>
  </si>
  <si>
    <t>ODP-MLD-FB/29 FB/D03/29.01</t>
  </si>
  <si>
    <t>WO061573727</t>
  </si>
  <si>
    <t>|MN02617|MYIA-086079707773/POI/AGIL FADHLULLAH/083878239609/kembangsambi07@gmail.com</t>
  </si>
  <si>
    <t>PT SURYA AUTO GLOBAL</t>
  </si>
  <si>
    <t>WO061615491</t>
  </si>
  <si>
    <t>MD|MYDB-20260812265132|DN00001/MN00443|PT SURYA AUTO GLOBAL|085230627007</t>
  </si>
  <si>
    <t>SMP NEGERI 6 RUANG LAB 1</t>
  </si>
  <si>
    <t>WO061611841</t>
  </si>
  <si>
    <t>|MC20010|MYIA-006625422237/POI/Ali Safaat /082333813737/srikurniawatiira@gmail.com</t>
  </si>
  <si>
    <t>2026-08-14 15:00:00 | Nama Pic : bp Ali Safaat  No Hp Pic : 082333813737 No alt : - Jam Pemasangan : siang  Tanggal Pemasangan : 13 Agustus 2026</t>
  </si>
  <si>
    <t>SPBU SINGKIL</t>
  </si>
  <si>
    <t>ODP-ADW-FE/084</t>
  </si>
  <si>
    <t>WO061557351</t>
  </si>
  <si>
    <t>|MN00292|MYIA-032055336255/POI/Antoro/081226068687/spbusingkil@gmail.com</t>
  </si>
  <si>
    <t>2026-08-13 08:00:00 | Nama Pic : BP ANTORO No Hp Pic : 081226068687 Jam Pemasangan : 08:00 - 12.00 Tanggal Pemasangan : KAMIS 13 AGUSTUS 2026 Info Tambahan : Hubungi pelanggan sebelum datang ke lokasi</t>
  </si>
  <si>
    <t>Ragali Group</t>
  </si>
  <si>
    <t>ODP-BLB-FAR/76 FAR/D11/76.01</t>
  </si>
  <si>
    <t>WO061574912</t>
  </si>
  <si>
    <t>|MN00814|MYIA-018217102621/POI/Citra Cholifatus Syaijiah/081233263778/citracholifatus@gmail.com</t>
  </si>
  <si>
    <t>SPBU 4458115</t>
  </si>
  <si>
    <t>ODP-PWB-FD/049 FD/D03/049.01</t>
  </si>
  <si>
    <t>WO061607194</t>
  </si>
  <si>
    <t>|MN01047|MYIA-094744729195/POI/AGUS INA AENA/081390857555/spbu.ngabenrejo4458115@gmail.com</t>
  </si>
  <si>
    <t>2026-08-13 15:00:00 | Nama Pic : BP SUTARNO No Hp Pic : 081390857555 Jam Pemasangan : 08:00 - 12.00 Tanggal Pemasangan : KAMIS 13 AGUSTUS 2026 Info Tambahan : Hubungi pelanggan sebelum datang ke lokasi</t>
  </si>
  <si>
    <t>ABADI JAYA</t>
  </si>
  <si>
    <t>ODP-SMP-FN/26 FN/D03/26.01</t>
  </si>
  <si>
    <t>WO061562910</t>
  </si>
  <si>
    <t>MD|MYDB-20260811265018|DN00001/MN00806|ABADI JAYA|08385834507</t>
  </si>
  <si>
    <t xml:space="preserve">2026-08-13 08:00:00 | Nama PIC : bapak saifi No HP : 08385834507 No Alternatif : - M Janji : 13/07/2026 Jam Pasang : Pagi NoteÃ‚Â :  Hubungi terlebih dahulu sebelum ke lokasi </t>
  </si>
  <si>
    <t>SPBU CANDIROTO 44.562.09</t>
  </si>
  <si>
    <t>ODP-PRN-FAG/010 FAG/D03/010.01</t>
  </si>
  <si>
    <t>WO061564309</t>
  </si>
  <si>
    <t>|MN02495|MYIA-084963534782/POI/ARISTA ABRIAWATI/085743060500/spbu4456209.cvap@gmail.com</t>
  </si>
  <si>
    <t xml:space="preserve">2026-08-13 08:00:00 | Nama PIC : ibu arista No HP : 085743060500 No Alternatif : - M Janji : 13/07/2026 Jam Pasang : Pagi NoteÃ‚Â :  Hubungi terlebih dahulu sebelum ke lokasi </t>
  </si>
  <si>
    <t>SPBU 4458109 PURI CITRA</t>
  </si>
  <si>
    <t>ODP-WRO-FK/008 FK/D01/008.01</t>
  </si>
  <si>
    <t>WO061597959</t>
  </si>
  <si>
    <t>|MN02756|MYIA-072284567622/POI/Samekto hidayat/08122537472/spbu4458109kradenan@gmail.com</t>
  </si>
  <si>
    <t>2026-08-13 15:00:00 | Nama PIC : bapak samekto No HP : 08122537472 Alt :  M Janji : (KAMIS/13/AGUSTUS/2026) jam Pasang : 09:00 Note : hubungi pelanggan jika ingin kelokasi</t>
  </si>
  <si>
    <t>Follow Up Revoke Completed, New Order ID : SC1002522559</t>
  </si>
  <si>
    <t>ODP-MUN-FAB/052</t>
  </si>
  <si>
    <t>UD SPBU KUSUMA BANGSA</t>
  </si>
  <si>
    <t>ODP-DMO-FPK/12 FPK/D01/12.01</t>
  </si>
  <si>
    <t>WO061602543</t>
  </si>
  <si>
    <t>MD|MYDB-20260812265114|DN00001/MN02094|UD SPBU KUSUMA BANGSA|081330279580</t>
  </si>
  <si>
    <t>2026-08-15 08:00:00 |  M Janji : (13/AGUSTUS/2026) jam Pasang : 09:00 Note : hubungi pelanggan jika ingin kelokasi</t>
  </si>
  <si>
    <t>TK ALHUDA CAMPUR</t>
  </si>
  <si>
    <t>ODP-GDN-FA/21 FA/D02/21.01</t>
  </si>
  <si>
    <t>WO061563344</t>
  </si>
  <si>
    <t>MD|MYDB-20260811265016|DN00001/MN01011|TK ALHUDA CAMPUR|085235923875</t>
  </si>
  <si>
    <t xml:space="preserve">2026-08-13 08:00:00 | Nama PIC : IBU HERLINA No HP : 085235923875 No Alternatif : M Janji : 13/07/2026 Jam Pasang : Pagi NoteÃ‚Â :  Hubungi terlebih dahulu sebelum ke lokasi </t>
  </si>
  <si>
    <t>ODP-PBG-FAB/039</t>
  </si>
  <si>
    <t>HAFID OLSHOP</t>
  </si>
  <si>
    <t>ODP-KTS-FCLK/01 001</t>
  </si>
  <si>
    <t>WO061574296</t>
  </si>
  <si>
    <t>|MC20191|MYIA-049590205059/POI/ABDUL HAFID/081334259869/hvidcoper@gmail.com</t>
  </si>
  <si>
    <t>PT RJGF INTERNATIONAL INDONESIA</t>
  </si>
  <si>
    <t>ODP-RKT-FBK/48 FBK/D03/01.48</t>
  </si>
  <si>
    <t>WO061555037</t>
  </si>
  <si>
    <t>|MB00449|MYIA-091398089685/POI/bapak/081324374859/yesayaimanuel5@gmail.com</t>
  </si>
  <si>
    <t>ODP-DLA-FJ/01</t>
  </si>
  <si>
    <t>WO061627099</t>
  </si>
  <si>
    <t>2026-08-13 13:00:00|Waktu pemasangan : 13 agustus 2026  Jam pemasangan : 08.00 - 12.00  Info Tambahan : Hubungi pelanggan dulu sebelum ke lokasi  terimakasih |40951377|MYDITA</t>
  </si>
  <si>
    <t>SPBU 44.576.11</t>
  </si>
  <si>
    <t>ODP-JSO-F02/001 FCL/F02/001.01</t>
  </si>
  <si>
    <t>WO061548498</t>
  </si>
  <si>
    <t>|MN00282|MYIA-092206786614/POI/Fajar Isnani/08123420960/isnani1964@gmail.com</t>
  </si>
  <si>
    <t>RUMAH KOS ROWINDA</t>
  </si>
  <si>
    <t>ODP-BOW-FAQ/18</t>
  </si>
  <si>
    <t>WO061558358</t>
  </si>
  <si>
    <t>|MC30280|MYIA-074523786014/POI/ROWINDA/085842029284/rowinda88@gmail.com</t>
  </si>
  <si>
    <t>Toko yuniarti</t>
  </si>
  <si>
    <t>ODP-SIL-FAA/44</t>
  </si>
  <si>
    <t>WO061615161</t>
  </si>
  <si>
    <t>MD|MYDB-20260812265034|DN00001/MN02085|Toko yuniarti|085339262214</t>
  </si>
  <si>
    <t>MTS NEGERI 2 BANJARNEGARA</t>
  </si>
  <si>
    <t>WO061624965</t>
  </si>
  <si>
    <t>|MN00909|MYIA-014820423441/POI/sudarto/085799848565/mtsnbanjarnegara2@gmail.com</t>
  </si>
  <si>
    <t>2026-08-14 13:00:00 | Nama Pic : bp SUDARTO No Hp Pic : 085799848565 No alt : - Jam Pemasangan : siang  Tanggal Pemasangan : 13 Agustus 2026</t>
  </si>
  <si>
    <t>WO061552544</t>
  </si>
  <si>
    <t>2026-08-13 08:00:00|Nama PIC : BAPAK RYAN No HP : 081311022032 No Alternatif : - M Janji : 13/07/2026 Jam Pasang : Pagi NoteÃ‚Â :  Hubungi terlebih dahulu sebelum ke lokasi|40961370|MYDITA</t>
  </si>
  <si>
    <t>SPBU 54.641.17</t>
  </si>
  <si>
    <t>ODP-NDL-FA/36 FA/D02/36.01</t>
  </si>
  <si>
    <t>WO061596299</t>
  </si>
  <si>
    <t>|MN00418|MYIA-005963266856/POI/DONI SUGIARTO/081818616363/branggahanspbu17@gmail.com</t>
  </si>
  <si>
    <t>2026-08-13 13:00:00 | Nama Pic : bp DONI  No Hp Pic : 081818616363 No alt : - Jam Pemasangan : siang  Tanggal Pemasangan : 13 Agustus 2026</t>
  </si>
  <si>
    <t>DEPOT AIR MINUM TIRTA RENGGUNG</t>
  </si>
  <si>
    <t>ODP-MTR-FDB/67 FDB/D06/67.01</t>
  </si>
  <si>
    <t>WO061581323</t>
  </si>
  <si>
    <t>MD|MYDB-20260811264969|SC00001/MC00025|DEPOT AIR MINUM TIRTA RENGGUNG|087793988211</t>
  </si>
  <si>
    <t>2026-08-13 15:00:00 | Nama Pic : bp rodi  No Hp Pic :  No alt : -087793988211 Jam Pemasangan : pagi  Tanggal Pemasangan : 13 Agustus 2026</t>
  </si>
  <si>
    <t>GCL-SEL-F04/08</t>
  </si>
  <si>
    <t>PT. EVA CIPTA MAKMUR JAYA</t>
  </si>
  <si>
    <t>ODP-CRM-F02/11</t>
  </si>
  <si>
    <t>|MN00086|/PT. EVA CIPTA MAKMUR JAYA/ROKMA SUTAMININGSIH/082231135237/evaciptamj@gmail.com/HSI Bisnis Promo HUT Telkom (1:1) 75 Mbps (Rp 415.000) PSB Rp 150.000/</t>
  </si>
  <si>
    <t>13-08-2026 15:25:45</t>
  </si>
  <si>
    <t>UNCONTACTED : Telepon Tidak Diangkat - RNA SOPHAN SOPYAN 40900827|MYDITA</t>
  </si>
  <si>
    <t>Follow Up Revoke Completed, New Order ID : SC1002523921</t>
  </si>
  <si>
    <t>ODP-GGR-FA/81</t>
  </si>
  <si>
    <t>ODP-PME-FBM/30</t>
  </si>
  <si>
    <t>Maju Hardware Xiaomi Pare</t>
  </si>
  <si>
    <t>ODP-PAE-FAH/24 FAH/D03/24.01</t>
  </si>
  <si>
    <t>WO061656549</t>
  </si>
  <si>
    <t>|MN02145|MYIA-084652962840/POI/IWAN SETIAWAN/085735553535/it.majuhardware@gmail.com</t>
  </si>
  <si>
    <t>2026-08-14 08:00:00 | Tanggal pemasangan: 14/08/2026 Jam pemasangan : pagi / siang Info Tambahan : Hubungi pelanggan dulu sebelum ke lokasi terima kasih.</t>
  </si>
  <si>
    <t>13-08-2026 11:54:51</t>
  </si>
  <si>
    <t>PT SEAIR CONTAINER LINES</t>
  </si>
  <si>
    <t>ODP-SMT-FAP/068 FAP/D05/068.01</t>
  </si>
  <si>
    <t>WO061647858</t>
  </si>
  <si>
    <t>|MC50018|MYIA-055551340504/POI/mr zeng xiaobo/081917319472/seaircontainerlines@gmail.com</t>
  </si>
  <si>
    <t xml:space="preserve">2026-08-14 08:00:00 | Jam Pemasangan : 08:00 - 12.00 Tanggal Pemasangan : 14/08/2026 Info Tambahan : Hubungi pelanggan sebelum datang ke lokasi </t>
  </si>
  <si>
    <t>13-08-2026 10:39:50</t>
  </si>
  <si>
    <t>SPBU 546716 KEPULUNGAN</t>
  </si>
  <si>
    <t>ODP-PDA-FAP/021</t>
  </si>
  <si>
    <t>|MN02332|/SPBU 546716 KEPULUNGAN/WINBACK 2.0 HSI B2B (1:1) 100MBPS 535RB PSB DISC 70%//spbu546716kepulungan@gmail.com/FAIZAL MEGA HARDIANSYAH/82228980555</t>
  </si>
  <si>
    <t>13-08-2026 11:25:53</t>
  </si>
  <si>
    <t>Provisioning Failed|WFM|INF009039203|PP_-8.841788900000001,121.65054090000001_RESCHEDULE</t>
  </si>
  <si>
    <t>SPBU MATARAM 44.521.21</t>
  </si>
  <si>
    <t>ODP-TEG-FAB/045 FAB/D08/045.01</t>
  </si>
  <si>
    <t>WO061638041</t>
  </si>
  <si>
    <t>MD|MYDB-20260812265161|DN00001/MN00347|SPBU MATARAM 44.521.21|08997043431</t>
  </si>
  <si>
    <t>2026-08-14 08:00:00 | telp : 08997043431 M Janji : (14/08/2026) jam Pasang : 09:00 Note : hubungi pelanggan jika ingin kelokasi</t>
  </si>
  <si>
    <t>13-08-2026 08:55:52</t>
  </si>
  <si>
    <t>SPBU 54.641.03</t>
  </si>
  <si>
    <t>ODP-PPR-FF/23 FF/D03/23.01</t>
  </si>
  <si>
    <t>WO061643717</t>
  </si>
  <si>
    <t>|MN00418|MYIA-097953596668/POI/MUHAMMAD CHUSNUDIN/085735819886/muhammadchusnudin06@gmail.com</t>
  </si>
  <si>
    <t>2026-08-14 08:00:00 | Nama PIC : CHUSNUDIN No HP : 082139050186 Alt :  M Janji : 14/08/2026 Jam Pasang : 08.00  - 13:00  NoteÃ‚Â :  hubungi terlebih dahulu sebelum ke lokasi, terima kasih.</t>
  </si>
  <si>
    <t>13-08-2026 09:40:08</t>
  </si>
  <si>
    <t>TOKO YANTO SEJAHTERA</t>
  </si>
  <si>
    <t>WO061649946</t>
  </si>
  <si>
    <t>|MC70132|/TOKO YANTO SEJAHTERA/YANTO EFENDI/087811994460/yantooshko@gmail.com/HSI Bisnis + Netmonk Promo 2026 150 Mbps (Rp 676.100) PSB 150.000/</t>
  </si>
  <si>
    <t>2026-08-14 08:00:00|M Janji : (14/08/2026) jam Pasang :pagi / siang  Note : hubungi pelanggan jika ingin kelokasi|40981182|MYDITA</t>
  </si>
  <si>
    <t>13-08-2026 08:40:16</t>
  </si>
  <si>
    <t>Provisioning Failed|WFM|INF009037569|TIDAK TERCOVER JARINGAN</t>
  </si>
  <si>
    <t>PT RAMEN MASTER INDONESIA</t>
  </si>
  <si>
    <t>WO061660192</t>
  </si>
  <si>
    <t>MD|MYDB-20260813265200|DN00001/MN00519|PT RAMEN MASTER INDONESIA|6281217207780</t>
  </si>
  <si>
    <t>2026-08-14 13:00:00 | M Janji : (Jumat/14/Agustus/2026) jam Pasang : 09:00 Note : hubungi pelanggan jika ingin kelokasi</t>
  </si>
  <si>
    <t>13-08-2026 12:25:00</t>
  </si>
  <si>
    <t>GOM</t>
  </si>
  <si>
    <t>SPPG TRADHA ANNUR SEJAHTERA ( Purbowangi )</t>
  </si>
  <si>
    <t>ODP-GOM-FAS/024 FAS/D02/024.01</t>
  </si>
  <si>
    <t>WO061692761</t>
  </si>
  <si>
    <t>|MN00662|MYIA-061696556892/POI/FATAH/087700085672/sppgpurbowangi@gmail.com</t>
  </si>
  <si>
    <t>2026-08-18 13:00:00 | telp : 087700085672 M Janji : (18/08/2026) jam Pasang : 09:00 Note : hubungi pelanggan jika ingin kelokasi</t>
  </si>
  <si>
    <t>13-08-2026 16:39:58</t>
  </si>
  <si>
    <t>Shinar Group Malo</t>
  </si>
  <si>
    <t>ODP-KDU-FF/19</t>
  </si>
  <si>
    <t>WO061676444</t>
  </si>
  <si>
    <t>|MN00271|MYIA-030998796310/POI/Moch Rifky Adhiyoko/085648396603/adhiyokorois@gmail.com</t>
  </si>
  <si>
    <t>2026-08-13 08:00:00|Dusun karuk rendeng|SYSTEM|MYDITA</t>
  </si>
  <si>
    <t>13-08-2026 14:39:50</t>
  </si>
  <si>
    <t>toko setiawan</t>
  </si>
  <si>
    <t>ODP-WR1-FCM/07 FCM/D02/07.01</t>
  </si>
  <si>
    <t>WO061678290</t>
  </si>
  <si>
    <t>MD|MYDB-20260813265177|DN00001/MN01993|toko setiawan|089670772125</t>
  </si>
  <si>
    <t>2026-08-14 13:00:00 | telp : 089670772125 M Janji : (14/08/2026) jam Pasang : 09:00 Note : hubungi pelanggan jika ingin kelokasi</t>
  </si>
  <si>
    <t>13-08-2026 14:55:15</t>
  </si>
  <si>
    <t>ERAFONE BONDOWOSO</t>
  </si>
  <si>
    <t>ODP-BOW-FB/21 FB/D04/21.01</t>
  </si>
  <si>
    <t>WO061645839</t>
  </si>
  <si>
    <t>|MN02621|MYIA-010045246292/POI/IWAN/081999552999/dl-rutinfinance@erajaya.com</t>
  </si>
  <si>
    <t>2026-08-14 08:00:00 | Nama : BP IWAN SANJAYA  No Hp : 081999552999 No Alt :  Tgl Pemasangan : 14 Agustus 2026 Interval : PAGI  Note : Hubungi pelanggan terlebih dahulu</t>
  </si>
  <si>
    <t>13-08-2026 10:09:52</t>
  </si>
  <si>
    <t>SD NEGERI AYAM PUTIH 1&amp;2 - KBM</t>
  </si>
  <si>
    <t>ODP-KBM-FBH/001 FBH/D01/001.01</t>
  </si>
  <si>
    <t>WO061647447</t>
  </si>
  <si>
    <t>|MN00664|MYIA-051944183613/POI/Joko Siswanto/085722800062/sdnayamputih@gmail.com</t>
  </si>
  <si>
    <t>2026-08-14 08:00:00 | telp : 085722800062 M Janji : (14/08/2026) jam Pasang : 09:00 Note : hubungi pelanggan jika ingin kelokasi</t>
  </si>
  <si>
    <t>Follow Up Revoke Completed, New Order ID : SC1002523924</t>
  </si>
  <si>
    <t>Toko barokah Abadi</t>
  </si>
  <si>
    <t>ODP-WRJ-FA/106 FA/D02/106.01</t>
  </si>
  <si>
    <t>WO061678958</t>
  </si>
  <si>
    <t>MD|MYDB-20260813265230|DC20002/MC20039|Toko barokah Abadi|085706167964</t>
  </si>
  <si>
    <t>ODP-SLI-FAN/024</t>
  </si>
  <si>
    <t>WO061654807</t>
  </si>
  <si>
    <t>13-08-2026 11:39:50</t>
  </si>
  <si>
    <t>Alif&amp; 39;s Bakery Bandongan</t>
  </si>
  <si>
    <t>WO061643354</t>
  </si>
  <si>
    <t>2026-08-15 13:00:00|Jam Pemasangan : 08:00 - 12.00 Tanggal Pemasangan : 14/08/2026 Info Tambahan : Hubungi pelanggan sebelum datang ke lokasi |40981184|MYDITA</t>
  </si>
  <si>
    <t>KOPI SEDJAWA</t>
  </si>
  <si>
    <t>WO061638524</t>
  </si>
  <si>
    <t>|MN02083|MYIA-093520047367/POI/Wahyu Lavia Ridho/085536905230/laviawahyu@gmail.com</t>
  </si>
  <si>
    <t xml:space="preserve">2026-08-14 13:00:00 | M Janji : (14 AGUSTUS 2026) jam Pasang : pagi siang Note : hubungi pelanggan jika ingin kelokasi </t>
  </si>
  <si>
    <t>13-08-2026 09:10:25</t>
  </si>
  <si>
    <t>Follow Up Revoke Completed, New Order ID : SC1002524427</t>
  </si>
  <si>
    <t>MIE - INVALID SURVEY - Bangunan/Perangkat Pelanggan Belum Siap</t>
  </si>
  <si>
    <t>Provisioning Failed|WFM|INF009036389|TOR_-6.951467,110.0256645_-6.956117, 110.022502 | TOR_ODP-WLR-FF/051 REDAMAN TINGGI, ALT</t>
  </si>
  <si>
    <t>PT Harapan Jaya Utama</t>
  </si>
  <si>
    <t>ODP-SMA-FN/41</t>
  </si>
  <si>
    <t>WO061663612</t>
  </si>
  <si>
    <t>|MN02750|/CP I KOMANG SUPRIADI/08174701404/komangsuriadi582@gmail.com</t>
  </si>
  <si>
    <t>2026-08-15 08:00:00|Nama Pic : 08174701404 ada usaha PT Harapan Jaya Utama No Hp Pic :  Jam Pemasangan : 08:00 - 12.00 Tanggal Pemasangan : JUMAT 14 AGUSTUS 2026 Info Tambahan : Hubungi pelanggan sebelum datang ke lokasi|40961370|MYDITA</t>
  </si>
  <si>
    <t>TOKO MAS ADIT</t>
  </si>
  <si>
    <t>ODP-PNZ-FC/98</t>
  </si>
  <si>
    <t>WO061652805</t>
  </si>
  <si>
    <t>|MN00418|MYIA-045544358961/POI/ADITYA NURUL MUSTOFA/087758841618/bbaik4589@gmail.com</t>
  </si>
  <si>
    <t>2026-08-14 08:00:00 | Nama PIC : ADITYA  No HP : 087758841618 Alt : 08973418696 M Janji : 14/08/2026 Jam Pasang : 08.00  - 13:00  NoteÃ‚Â :  hubungi terlebih dahulu sebelum ke lokasi, terima kasih.</t>
  </si>
  <si>
    <t>ODP-MLK-FAA/17</t>
  </si>
  <si>
    <t>WO061644595</t>
  </si>
  <si>
    <t>2026-08-10 13:00:00 | Nama PIC : Ibu Rina  No Hp : 082147552840  No Alt : -  Tgl Pemasangan : 10 Agustus 2026  Interval : PAGI SIANG  Note : Hubungi pelanggan terlebih dahulu</t>
  </si>
  <si>
    <t>13-08-2026 09:54:52</t>
  </si>
  <si>
    <t>PT Putra Hutama Investama</t>
  </si>
  <si>
    <t>ODP-CRM-FK/18</t>
  </si>
  <si>
    <t>AMRBS;402407;AMEX;TETTUKO WIWENGKU ADHIYAKSO;RBS-3;SURAMADU;PT Putra Hutama Investama;HSI Basic + OCA Breach Checker Promo 2026 50 Mbps (Rp 350.500) PSB 150.000;felicia / Ã¢ÂÂ 0813-3199-8887;Hrdteam.poi@gmail.com;FELICIA ANGELICA GIOVANI;-7.219340240462854, 1</t>
  </si>
  <si>
    <t>13-08-2026 16:25:51</t>
  </si>
  <si>
    <t>WO061655297</t>
  </si>
  <si>
    <t>2026-08-16 08:00:00|Nama PIC:  BU MOLINA No HP: 085195517390 Alt: Tanggal: 16/8/2026 Jam Pasang: Pagi Note: Hubungi sebelum ke lokasi, terimakasih.|40010577|MYDITA</t>
  </si>
  <si>
    <t>Follow Up Revoke Completed, New Order ID : SC1002525456</t>
  </si>
  <si>
    <t xml:space="preserve">- 11_11446;Biaya PSB HSI EBIS Tunai di Depan ~ 11[150000]  - E23015;E23015 ~ ES23 - Perangkat ONT[0]  - E23015~null~44292;E23015||11||Abodemen 0[0]  - E23015~null~E23015_SWONTPREM;SWONTPREM ~ Biaya Sewa ONT Premium ~ E23015[50000]  - E23047;E23047 ~ ES23 </t>
  </si>
  <si>
    <t>ODP-KLJ-FAQ/02</t>
  </si>
  <si>
    <t>WO061664204</t>
  </si>
  <si>
    <t>2026-08-08 08:00:00 | Nama Pic : BP ANDI  No Hp Pic : 087796646626  Jam Pemasangan : 08:00 - 12.00  Tanggal Pemasangan : SABTU 08 AGUSTUS 2026  Info Tambahan : Hubungi pelanggan sebelum datang ke lokasi, terima kasih.</t>
  </si>
  <si>
    <t>13-08-2026 13:10:22</t>
  </si>
  <si>
    <t>ODP-KBU-FFA/027 FFA/D03/027.01</t>
  </si>
  <si>
    <t>WO061685444</t>
  </si>
  <si>
    <t>|MN00483|MYIA-056470952631/POI/Iman Irmansyah/087835316536/eriza.a@hypernet.co.id</t>
  </si>
  <si>
    <t>2026-08-14 13:00:00 | Nama Pic : IBU ERIZA No Hp Pic : 087835316536 Jam Pemasangan : 08:00 - 12.00 Tanggal Pemasangan : JUMAT 14 AGUSTUS 2026 Info Tambahan : Hubungi pelanggan sebelum datang ke lokasi</t>
  </si>
  <si>
    <t>13-08-2026 15:39:59</t>
  </si>
  <si>
    <t>PT WALI SONGO ( SPBU 5467221 BENTAR)</t>
  </si>
  <si>
    <t>ODP-GND-FC/04</t>
  </si>
  <si>
    <t>WO061698001</t>
  </si>
  <si>
    <t>|MN01068|/PT WALI SONGO ( SPBU 5467221 BENTAR)/WINBACK 2.0 HSI B2B (1:2) 50MBPS 320RB PSB DISC 70%//walisongo_pt@ymail.com/SYAMSUDDIN/85347646825</t>
  </si>
  <si>
    <t>2026-08-14 15:00:00|M Janji : (14/08/2026) jam Pasang :pagi / siang  Note : hubungi pelanggan jika ingin kelokasi|40981182|MYDITA</t>
  </si>
  <si>
    <t>SPBU PERTAMINA 44.531.14 KEDUNGRANDU</t>
  </si>
  <si>
    <t>ODP-PWT-FAR/006 FAR/D02/006.01</t>
  </si>
  <si>
    <t>WO061690095</t>
  </si>
  <si>
    <t>|MC00213|MYIA-073765634558/POI/MASRURI/081227515505/pupantaraarhath@gmail.com</t>
  </si>
  <si>
    <t>2026-08-14 13:00:00 | Jam Pemasangan : 08:00 - 12.00 Tanggal Pemasangan : 14/08/2026 Info Tambahan : Hubungi pelanggan sebelum datang ke lokasi</t>
  </si>
  <si>
    <t>WO061704608</t>
  </si>
  <si>
    <t>2026-08-12 08:00:00|Nama : BP DINE ALFIAN   No Hp : 083877304448  No Alt :   Tgl Pemasangan : 12 Agustus 2026  Interval : PAGI   Note : Hubungi pelanggan terlebih dahulu|40971402|MYDITA</t>
  </si>
  <si>
    <t>13-08-2026 19:39:52</t>
  </si>
  <si>
    <t>UNCONTACTED : Line Busy Muhammad Fauzan Fidhianta 40961370|MYDITA</t>
  </si>
  <si>
    <t>JAYA CEMERLANG</t>
  </si>
  <si>
    <t>ODP-PRG-FAA/27 FAA/D04/27.01</t>
  </si>
  <si>
    <t>WO061689051</t>
  </si>
  <si>
    <t>MD|MYDB-20260813265235|DN00001/MN00806|JAYA CEMERLANG|082327147125</t>
  </si>
  <si>
    <t xml:space="preserve">2026-08-14 13:00:00 | Nama PIC : Bp Khalifi No HP : 082327147125 No Alt : - M Janji :  14 Agustus 2026 Jam Pasang : Pagi / Siang Note : hubungi pelanggan jika ingin kelokasi </t>
  </si>
  <si>
    <t>13-08-2026 16:09:57</t>
  </si>
  <si>
    <t>TPA ISLAM AT-TAUHID</t>
  </si>
  <si>
    <t>ODP-WR1-FGV/48 FGV/D03/48.01</t>
  </si>
  <si>
    <t>WO061704961</t>
  </si>
  <si>
    <t>|MN02394|MYIA-040507138900/POI/CHULAIDAH FINA /085731111315/chulaidahfina@gmail.com</t>
  </si>
  <si>
    <t>2026-08-15 08:00:00 | Tanggal pemasangan: 14/08/2026 Jam pemasangan : pagi / siang Info Tambahan : Hubungi pelanggan dulu sebelum ke lokasi terima kasih.</t>
  </si>
  <si>
    <t>TB UTAMA</t>
  </si>
  <si>
    <t>ODP-PME-FBF/29</t>
  </si>
  <si>
    <t>WO061648467</t>
  </si>
  <si>
    <t>|MN00558|/TB UTAMA/087899231346/aguspurwanto9@gmail.com/HSI Bisnis Promo HUT Telkom (1:1) 300 Mbps (Rp 1.130.000) PSB Rp 150.000/Agus/-7,1226188, 113,3929332</t>
  </si>
  <si>
    <t>Provisioning Failed|WFM|INF009037483|TIDAK TERCOVER JARINGAN</t>
  </si>
  <si>
    <t>SPBU 5467112 BEJI</t>
  </si>
  <si>
    <t>ODP-BEJ-FB/29</t>
  </si>
  <si>
    <t>WO061701140</t>
  </si>
  <si>
    <t>|MN02332|/SPBU 5467112 BEJI/WINBACK 2.0 HSI B2B (1:1) 50MBPS 355RB PSB DISC 70%//spbubeji1@yahoo.com/CHOIRUL/81252460673</t>
  </si>
  <si>
    <t>2026-08-15 13:00:00|Tanggal pemasangan: 14/08/2026 Jam pemasangan : pagi / siang Info Tambahan : Hubungi pelanggan dulu sebelum ke lokasi terima kasih.|40951377|MYDITA</t>
  </si>
  <si>
    <t>CV MAJU JAYA ABADI</t>
  </si>
  <si>
    <t>ODP-KBU-FCQ/102</t>
  </si>
  <si>
    <t>WO061688575</t>
  </si>
  <si>
    <t>AMRBS/965966/DINA MENTARI/R3/YOGYAKARTA/PSB HSI BISNIS 1S 300 MBPS PROMO KHUSUS/ARLEN PUTRA SANJAYA/+628112570238/finance@bakpia25.com</t>
  </si>
  <si>
    <t>2026-08-14 13:00:00|Tanggal pemasangan: 14/08/2026 Jam pemasangan : pagi / siang Info Tambahan : Hubungi pelanggan dulu sebelum ke lokasi terima kasih.|40951377|MYDITA</t>
  </si>
  <si>
    <t>LAB MA FUTUHIYYAH 2</t>
  </si>
  <si>
    <t>ODP-MJP-FAG/178 FAG/D13/178.01</t>
  </si>
  <si>
    <t>WO061660089</t>
  </si>
  <si>
    <t>MD|MYDB-20260813265204|DN00001/MN00345|LAB MA FUTUHIYYAH 2|08997077542</t>
  </si>
  <si>
    <t>2026-08-16 11:00:00 | telp : 08997077542 M Janji : minta di hari selasa jam Pasang : 09:00 Note : hubungi pelanggan jika ingin kelokasi</t>
  </si>
  <si>
    <t>WO061653778</t>
  </si>
  <si>
    <t>2026-08-14 08:00:00|Nama PIC : Heru No HP : 081553329919 Alt :  M Janji : 14/08/2026 Jam Pasang : 08.00  - 13:00  NoteÃ‚Â :  hubungi terlebih dahulu sebelum ke lokasi, terima kasih.|40981184|MYDITA</t>
  </si>
  <si>
    <t>WO061664500</t>
  </si>
  <si>
    <t>2026-08-14 13:00:00|Jam Pemasangan : 08:00 - 12.00 Tanggal Pemasangan : 14/08/2026 Info Tambahan : Hubungi pelanggan sebelum datang ke lokasi|40981184|MYDITA</t>
  </si>
  <si>
    <t>TOKO SRC YUDE</t>
  </si>
  <si>
    <t>ODP-SGG-FAW/52 FAW/D06/52.01</t>
  </si>
  <si>
    <t>WO061699765</t>
  </si>
  <si>
    <t>MD|MYDB-20260812265153|DN00001/MN01272|TOKO SRC YUDE|087866750145</t>
  </si>
  <si>
    <t xml:space="preserve">2026-08-15 13:00:00 | Nama PIC : Bp Budi No HP : 087866750145 No Alt : - M Janji :  15 Agustus 2026 Jam Pasang : Pagi / Siang Note : hubungi pelanggan jika ingin kelokasi </t>
  </si>
  <si>
    <t>13-08-2026 18:25:15</t>
  </si>
  <si>
    <t>SMP TAHFIDZ AL IKHLAS</t>
  </si>
  <si>
    <t>ODP-TUL-FAE/90 FAE/D03/90.01</t>
  </si>
  <si>
    <t>WO061653280</t>
  </si>
  <si>
    <t>MD|MYDB-20260812265118|DC20015/MC20183|SMP TAHFIDZ AL IKHLAS|082244833729</t>
  </si>
  <si>
    <t xml:space="preserve">2026-08-14 08:00:00 | Nama PIC : Ibu Titah No HP : 082244833729 No Alt : - M Janji :  14 Agustus 2026 Jam Pasang : Pagi / Siang Note : hubungi pelanggan jika ingin kelokasi </t>
  </si>
  <si>
    <t>SPBU WONOREJO</t>
  </si>
  <si>
    <t>ODP-JPR-FK/128 FK/D05/128.01</t>
  </si>
  <si>
    <t>WO061646752</t>
  </si>
  <si>
    <t>|MC60141|MYIA-021188247509/POI/MUHAMMAD SYAIFUZZAKI/085647204409/spbuwonorejo@gmail.com</t>
  </si>
  <si>
    <t>2026-08-14 08:00:00 | Nama : BP MUHAMMAD SYAIFUZZAKI No Hp : 085647204409 No Alt :  Tgl Pemasangan : 14 Agustus 2026 Interval : PAGI  Note : Hubungi pelanggan terlebih dahulu</t>
  </si>
  <si>
    <t>PT SHAKA BERKAH JAYA LOGISTIK</t>
  </si>
  <si>
    <t>ODP-SMT-FBB/032 FBB/D03/05.032</t>
  </si>
  <si>
    <t>WO061654986</t>
  </si>
  <si>
    <t>MD|MYDB-20260813265180|DB10005/MB10139|PT SHAKA BERKAH JAYA LOGISTIK|0895398936707</t>
  </si>
  <si>
    <t>HSI Bisnis Bundling Phone PSB 70% - Free 800 Menit - 200 Mbps</t>
  </si>
  <si>
    <t>Follow Up Revoke Completed, New Order ID : SC1002524255</t>
  </si>
  <si>
    <t>CV BINTANG JAYA</t>
  </si>
  <si>
    <t>WO061704338</t>
  </si>
  <si>
    <t>|MN00347|MYIA-077321999221/POI/Agung Yuliyanto/0895385226573/bintangjaya.bubut@gmail.com</t>
  </si>
  <si>
    <t xml:space="preserve">2026-08-15 08:00:00 | Nama PIC : Bp Agung No HP : 0895385226573 No Alt : - M Janji :  15 Agustus 2026 Jam Pasang : Pagi / Siang Note : hubungi pelanggan jika ingin kelokasi </t>
  </si>
  <si>
    <t>PT MAKMUR SUMBERSONO SEJAHTERA</t>
  </si>
  <si>
    <t>|MC30249|/YUSUF ISMAIL MATTALITTI, S.H./085881461977 / 082139731648/spbu61322@gmail.com</t>
  </si>
  <si>
    <t>13-08-2026 13:54:52</t>
  </si>
  <si>
    <t>CV SURYA MANDIRI FLORES</t>
  </si>
  <si>
    <t>ODP-BJW-FA/02 FA/D01/02.01</t>
  </si>
  <si>
    <t>WO061651215</t>
  </si>
  <si>
    <t>|MC40144|MYIA-082665526095/POI/NICHOLAS ARIEL ADINATHA/082144939303/arieladinatha18@gmail.com</t>
  </si>
  <si>
    <t xml:space="preserve">2026-08-17 13:00:00 | Jam Pemasangan : 08:00 - 12.00 Tanggal Pemasangan : 17/08/2026 Info Tambahan : Hubungi pelanggan sebelum datang ke lokasi </t>
  </si>
  <si>
    <t>13-08-2026 11:10:22</t>
  </si>
  <si>
    <t>Follow Up Revoke Completed, New Order ID : SC1002524904</t>
  </si>
  <si>
    <t xml:space="preserve">QC MIA - INVALID QUALITY CONTROL MIA - Foto Lokasi Instalasi Tidak Valid - </t>
  </si>
  <si>
    <t>SMK SORE TULUNGAGUNG</t>
  </si>
  <si>
    <t>ODP-TUL-FG/38 FG/D03/38.01</t>
  </si>
  <si>
    <t>WO061647895</t>
  </si>
  <si>
    <t>|MN00419|MYIA-027717370765/POI/ALFANO ENDRA WARDHANA/081332030960/alfanoewa@gmail.com</t>
  </si>
  <si>
    <t>PT.TUNAS DWIPA MATRA (POS LABUAPI)</t>
  </si>
  <si>
    <t>ODP-MTR-FBA/65 FBA/D06/65.01</t>
  </si>
  <si>
    <t>WO061644539</t>
  </si>
  <si>
    <t>|MC40311|MYIA-035099400371/POI/Ego Dwi Cahyo/081299927270/tdm.adm.lombok@gmail.com</t>
  </si>
  <si>
    <t>2026-08-14 08:00:00 | Nama PIC : EGO No HP : 081299927270 Alt : 085333520905 M Janji : 14/08/2026 Jam Pasang : 08.00  - 13:00  NoteÃ‚Â :  hubungi terlebih dahulu sebelum ke lokasi, terima kasih.</t>
  </si>
  <si>
    <t>SS VILLA</t>
  </si>
  <si>
    <t>ODP-MLK-FAC/37 FAC/D05/37.01</t>
  </si>
  <si>
    <t>WO061676285</t>
  </si>
  <si>
    <t>|MN02367|MYIA-081237795693/POI/MARYANTI/081337270271/srie_fun@yahoo.com</t>
  </si>
  <si>
    <t>2026-08-14 13:00:00 | telp : 081337270271 M Janji : (14/08/2026) jam Pasang : 09:00 Note : hubungi pelanggan jika ingin kelokasi</t>
  </si>
  <si>
    <t>HSI Bisnis Bundling Antares Eazy PSB 70% - 100 Mbps</t>
  </si>
  <si>
    <t>Provisioning Failed|WFM|INF009036998|TOJ_-7.0611853,112.2453103_Odp jarak jauh 250++  Tikor pelanggan:-7.124283,112.384101</t>
  </si>
  <si>
    <t>MTS MUHAMMADIYAH SIGALUH</t>
  </si>
  <si>
    <t>ODP-WOS-FQ/041 FQ/D05/041.01</t>
  </si>
  <si>
    <t>WO061646065</t>
  </si>
  <si>
    <t>|MN00909|MYIA-031096276909/POI/neneng/085228938661/mtsmuhsigaluh@gmail.com</t>
  </si>
  <si>
    <t>2026-08-14 08:00:00 | Nama PIC:  bu tri neneng No HP: 085228938661 Alt: 081392678626 / epi  Tanggal: 14/8/2026 Jam Pasang: Pagi Note: Hubungi sebelum ke lokasi, terimakasih.</t>
  </si>
  <si>
    <t>ODP-TDS-FAV/40</t>
  </si>
  <si>
    <t>PEMERINTAH DESA KARANGDUREN</t>
  </si>
  <si>
    <t>ODP-BBT-FE/046 FE/D05/046.01</t>
  </si>
  <si>
    <t>WO061703529</t>
  </si>
  <si>
    <t>|MN02834|MYIA-089023852970/POI/MEI DWI NUGRAHENING/081903152338/dkarangduren@gmail.com</t>
  </si>
  <si>
    <t>2026-08-17 15:00:00 | Tanggal pemasangan: 14/08/2026 Jam pemasangan : pagi / siang Info Tambahan : Hubungi pelanggan dulu sebelum ke lokasi terima kasih.</t>
  </si>
  <si>
    <t>13-08-2026 19:25:54</t>
  </si>
  <si>
    <t>SMK SHOFA PLUS PANGKAH (Kampus 1)</t>
  </si>
  <si>
    <t>ODP-SLW-FP/098 FP/D05/098.01</t>
  </si>
  <si>
    <t>WO061664291</t>
  </si>
  <si>
    <t>|MN02810|MYIA-083287854023/POI/Moh. Naenul Rizqoni/085928058012/masrizqoni@gmail.com</t>
  </si>
  <si>
    <t>Provisioning Failed|WFM|INF009040643|PRK_-7.388031000000001,109.3497211_minta tanggal 21</t>
  </si>
  <si>
    <t>CV. Rizqi Jaya</t>
  </si>
  <si>
    <t>ODP-TEG-FAW/043 FAW/D03/043.01</t>
  </si>
  <si>
    <t>WO061661055</t>
  </si>
  <si>
    <t>|MB00449|MYIA-096512863631/POI/bapak/087830095785/spbudemangharjo@gmail.com</t>
  </si>
  <si>
    <t xml:space="preserve">2026-08-14 13:00:00 | Nama PIC : Bp Hasan No HP : 087830095785 No Alt : - M Janji :  14 Agustus 2026 Jam Pasang : Pagi / Siang Note : hubungi pelanggan jika ingin kelokasi </t>
  </si>
  <si>
    <t>13-08-2026 12:39:48</t>
  </si>
  <si>
    <t>SPX Express</t>
  </si>
  <si>
    <t>ODP-SGG-FAK/18</t>
  </si>
  <si>
    <t>WO061635046</t>
  </si>
  <si>
    <t>|MN00515|MYIA-053314846205/POI/Nougi Indra Pratama/082339426520/giigaming86@gmail.com</t>
  </si>
  <si>
    <t>2026-08-14 15:00:00 | Nama : BP NOUGI INDRA PRATAMA  No Hp : 082339426520 No Alt :  Tgl Pemasangan : 14 Agustus 2026 Interval : SIANG Note : Hubungi pelanggan terlebih dahulu</t>
  </si>
  <si>
    <t>13-08-2026 07:55:20</t>
  </si>
  <si>
    <t>NOVITA CELL 2</t>
  </si>
  <si>
    <t>ODP-BKI-FF/51 FF/D03/51.01</t>
  </si>
  <si>
    <t>WO061699859</t>
  </si>
  <si>
    <t>|MN02617|MYIA-062944027970/POI/DIA FARA YUNINGSIH/085973654913/shariyadi116@gmail.com</t>
  </si>
  <si>
    <t>2026-08-14 15:00:00 | Tanggal pemasangan: 14/08/2026 Jam pemasangan : pagi / siang Info Tambahan : Hubungi pelanggan dulu sebelum ke lokasi terima kasih.</t>
  </si>
  <si>
    <t>WO061643208</t>
  </si>
  <si>
    <t>2026-08-14 08:00:00|Nama PIC : Moenawar Kholil  No HP : 08112635143 Alt :  M Janji : 14/08/2026 Jam Pasang : 08.00  - 13:00  NoteÃ‚Â :  hubungi terlebih dahulu sebelum ke lokasi, terima kasih.|40981184|MYDITA</t>
  </si>
  <si>
    <t>RUMAH KOST FATHORRASI SATU</t>
  </si>
  <si>
    <t>WO061635677</t>
  </si>
  <si>
    <t>|MC30175|MYIA-030471190511/POI/Fathorrasi/083853348579/fathorrasi5@gmail.com</t>
  </si>
  <si>
    <t>2026-08-14 13:00:00 | Nama : BP FATHORRASI No Hp : 083853348579 No Alt :  Tgl Pemasangan : 14 Agustus 2026 Interval : SIANG Note : Hubungi pelanggan terlebih dahulu</t>
  </si>
  <si>
    <t>13-08-2026 08:10:40</t>
  </si>
  <si>
    <t>PT ASRY MANDIRI SEJAHTERA Kaliboto</t>
  </si>
  <si>
    <t>ODP-PWJ-FAM/044 FAM/D02/044.01</t>
  </si>
  <si>
    <t>WO061686600</t>
  </si>
  <si>
    <t>|MB00450|MYIA-050947217266/POI/NOVIANI ARIFAH/085157955964/admiin.artha1234@gmail.com</t>
  </si>
  <si>
    <t>2026-08-19 08:00:00 | Nama : BU NOVIANI ARIFAH  No Hp : 085157955964 No Alt :  Tgl Pemasangan : 14 Agustus 2026 Interval : SIANG Note : Hubungi pelanggan terlebih dahulu</t>
  </si>
  <si>
    <t>13-08-2026 15:55:16</t>
  </si>
  <si>
    <t>SPBU TONJONG 4452217</t>
  </si>
  <si>
    <t>ODP-BMU-FZ/003 FZ/D01/003.01</t>
  </si>
  <si>
    <t>WO061647685</t>
  </si>
  <si>
    <t>MD|MYDB-20260813265175|DN00001/MN00377|SPBU TONJONG 4452217|081259161116</t>
  </si>
  <si>
    <t>2026-08-14 08:00:00 | telp : 081259161116 M Janji : (14/08/2026) jam Pasang : 09:00 Note : hubungi pelanggan jika ingin kelokasi</t>
  </si>
  <si>
    <t>ODP-PTN-FE/44</t>
  </si>
  <si>
    <t>|MN01068|/PT WALI SONGO (SPBU 5467216 RANDU MERAK PAITON) /WINBACK 2.0 HSI B2B (1:2) 50MBPS 320RB PSB DISC 70%//walisongo_pt@ymail.com/SYAMSUDDIN/85347646825</t>
  </si>
  <si>
    <t>13-08-2026 20:10:16</t>
  </si>
  <si>
    <t>KPRI KARMILA</t>
  </si>
  <si>
    <t>ODP-PRI-FB/02</t>
  </si>
  <si>
    <t>WO061661554</t>
  </si>
  <si>
    <t>|MN00418|MYIA-046338213905/POI/ANAM TOFANI/085138434679/kopersippn6@gmail.com</t>
  </si>
  <si>
    <t xml:space="preserve">2026-08-14 13:00:00 | Nama PIC : Ibu Dina No HP : 085138434679 No Alt : - M Janji :  14 Agustus 2026 Jam Pasang : Pagi / Siang Note : hubungi pelanggan jika ingin kelokasi </t>
  </si>
  <si>
    <t>Oemah Crispy</t>
  </si>
  <si>
    <t>ODP-RGJ-FS/06 FS/D02/06.01</t>
  </si>
  <si>
    <t>WO061694446</t>
  </si>
  <si>
    <t>MD|MYDB-20260813265224|DN00001/MN00580|Oemah Crispy|081232736550</t>
  </si>
  <si>
    <t>2026-08-14 15:00:00 | M Janji : (14/08/2026) jam Pasang :pagi / siang  Note : hubungi pelanggan jika ingin kelokasi</t>
  </si>
  <si>
    <t>13-08-2026 17:10:31</t>
  </si>
  <si>
    <t>KRI Store Merr</t>
  </si>
  <si>
    <t>ODP-TUL-FX/28</t>
  </si>
  <si>
    <t>AMRBS;404252;NADHIRA AUDRIANKA;AO;1S HSI Bisnis 1:1 Internet 50Mbps (355k);KRI Store Merr;PIC IQBAL 087872217552;it@karyarasaindonesia.co.id</t>
  </si>
  <si>
    <t>PANGGON NGOPI</t>
  </si>
  <si>
    <t>ODP-NGI-FD/26</t>
  </si>
  <si>
    <t>|MC30080|/NOVIA SAIDAH/85707504840/noviatusa@gmail.com</t>
  </si>
  <si>
    <t>Follow Up Revoke Completed, New Order ID : SC1002523847</t>
  </si>
  <si>
    <t>PT Putra Buana Wood Industri Indonesia</t>
  </si>
  <si>
    <t>ODP-GNK-FAM/016 FAM/D03/016.01</t>
  </si>
  <si>
    <t>WO061692401</t>
  </si>
  <si>
    <t>|MB00449|MYIA-008086821854/POI/ibu/085181676615/rajkapadia13@gmail.com</t>
  </si>
  <si>
    <t>2026-08-14 13:00:00 | 082146476758 WA  M Janji : (14/08/2026) jam Pasang :pagi / siang  Note : hubungi pelanggan jika ingin kelokasi</t>
  </si>
  <si>
    <t>QC MIA - INVALID QUALITY CONTROL MIA - Upload Kartu Identitas Tidak Sesuai - Mohon upload KTP asli bukan fotocopy/printan - S</t>
  </si>
  <si>
    <t>ODP-SEL-FAF/30</t>
  </si>
  <si>
    <t>WO061656343</t>
  </si>
  <si>
    <t>2026-08-14 08:00:00|Nama PIC : CHRISTIAN  No HP : 081217910263 Alt :  M Janji : 14/08/2026 Jam Pasang : 08.00  - 13:00  NoteÃ‚Â :  hubungi terlebih dahulu sebelum ke lokasi, terima kasih.|40981184|MYDITA</t>
  </si>
  <si>
    <t>ODP-MYR-FBM/55</t>
  </si>
  <si>
    <t>13-08-2026 13:39:51</t>
  </si>
  <si>
    <t>RAMA CELL JAMBON</t>
  </si>
  <si>
    <t>ODP-SMO-FC/40 FC/D02/40.01</t>
  </si>
  <si>
    <t>WO061704883</t>
  </si>
  <si>
    <t>MD|MYDB-20260813265265|DN00001/MN02053|RAMA CELL JAMBON|08131323430</t>
  </si>
  <si>
    <t>2026-08-15 08:00:00 | Nama Pic : BP KAMTO No Hp Pic : 08131323430 Jam Pemasangan : 08:00 - 12.00 Tanggal Pemasangan : JUMAT 14 AGUSTUS 2026 Info Tambahan : Hubungi pelanggan sebelum datang ke lokasi</t>
  </si>
  <si>
    <t>SMP Negeri 38 Surabaya (Lab komputer)</t>
  </si>
  <si>
    <t>WO061652360</t>
  </si>
  <si>
    <t>MD|MYDB-20260813265183|DN00001/MN02093|SMP Negeri 38 Surabaya (Lab komputer)|081230674728</t>
  </si>
  <si>
    <t>WARKOP CAK SES</t>
  </si>
  <si>
    <t>ODP-BEJ-FA/71</t>
  </si>
  <si>
    <t>WO061696931</t>
  </si>
  <si>
    <t>|MN00833|/WARKOP CAK SES/WINBACK 2.0 HSI B2B (1:2) 50MBPS 320RB PSB DISC 70%//astutikwinarni75@gmail.com/SISWANTO /8819811916</t>
  </si>
  <si>
    <t>2026-08-15 08:00:00|M Janji : (14/08/2026) jam Pasang :pagi / siang  Note : hubungi pelanggan jika ingin kelokasi|40981182|MYDITA</t>
  </si>
  <si>
    <t>Klinik Alfa Alfi Syifa</t>
  </si>
  <si>
    <t>ODP-BDG-FE/49 FE/D06/49.01</t>
  </si>
  <si>
    <t>WO061674914</t>
  </si>
  <si>
    <t>MD|MYDB-20260813265220|DN00001/MN00882|Klinik Alfa Alfi Syifa|085852622562</t>
  </si>
  <si>
    <t xml:space="preserve">2026-08-14 13:00:00 | Waktu pemasangan : 13 agustus 2026 Jam pemasangan : 08.00 - 12.00 Info Tambahan : Hubungi pelanggan dulu sebelum ke lokasi terimakasih </t>
  </si>
  <si>
    <t>MIE - INVALID SURVEY - Pelanggan RNA</t>
  </si>
  <si>
    <t>warkop sohib</t>
  </si>
  <si>
    <t>ODP-KDE-FAV/19 FAV/D03/19.01</t>
  </si>
  <si>
    <t>WO061664000</t>
  </si>
  <si>
    <t>|MN01794|MYIA-015966668819/POI/Dhaffa gibran dielfiandito/0895410711403/dafafian17@gmail.com</t>
  </si>
  <si>
    <t>2026-08-15 08:00:00 | M Janji : (14/08/2026) jam Pasang :pagi / siang  Note : hubungi pelanggan jika ingin kelokasi</t>
  </si>
  <si>
    <t>Provisioning Failed|WFM|INF009040632|Kendall battal oasang</t>
  </si>
  <si>
    <t>ODP-SWT-FAM/086</t>
  </si>
  <si>
    <t>WO061689794</t>
  </si>
  <si>
    <t>2026-08-13 15:00:00 | Waktu pemasnagan : 13 Agustus 2026  Jam pemasangan : 08.00 - 12.00  Mohon hubungi pelanggan sebelum ke lokasi   Terima kasih</t>
  </si>
  <si>
    <t>SPBU 54.651.76</t>
  </si>
  <si>
    <t>ODP-GDG-FAC/32 FAC/D07/32.01</t>
  </si>
  <si>
    <t>WO061636136</t>
  </si>
  <si>
    <t>|MN02540|MYIA-096647744315/POI/Dedyk Sukarmanto/085791776140/spbu76malang@gmail.com</t>
  </si>
  <si>
    <t xml:space="preserve">2026-08-17 08:00:00 | M Janji : (17 AGUSTUS 2026) jam Pasang : pagi  Note : hubungi pelanggan jika ingin kelokasi </t>
  </si>
  <si>
    <t>13-08-2026 08:25:29</t>
  </si>
  <si>
    <t>Sekolah Kristen Aletheia Ampenan</t>
  </si>
  <si>
    <t>ODP-MTR-FBU/43</t>
  </si>
  <si>
    <t>RBS HSI |Rian Puja Atmawikarsa | 406910 | TREG 3 |Sekolah Kristen Aletheia Ampenan | 87865750811|81803680445| HSI BISNIS 150 MBPS</t>
  </si>
  <si>
    <t>QC MIA - INVALID QUALITY CONTROL MIA - Tidak Mengunggah Foto Lokasi Instalasi Tampak Depan Menyeluruh - upload dokumen  usaha</t>
  </si>
  <si>
    <t>NUGRAHA HOMESTAY</t>
  </si>
  <si>
    <t>ODP-SBW-FBB/38 FBB/D03/38.01</t>
  </si>
  <si>
    <t>WO061669950</t>
  </si>
  <si>
    <t>MD|MYDB-20260813265217|DN00001/MN01576|NUGRAHA HOMESTAY|087863552030</t>
  </si>
  <si>
    <t>ODP-KAK-FAH/059</t>
  </si>
  <si>
    <t>WO061662767</t>
  </si>
  <si>
    <t xml:space="preserve">2026-08-12 08:00:00 | Jam pemasangan : 08.00 - 12.00  Info Tambahan : Hubungi pelanggan dulu sebelum ke lokasi  terimakasih </t>
  </si>
  <si>
    <t>13-08-2026 12:54:45</t>
  </si>
  <si>
    <t>Spbu 54.621.07</t>
  </si>
  <si>
    <t>ODP-KDU-FA/03 FA/D01/03.01</t>
  </si>
  <si>
    <t>WO061662550</t>
  </si>
  <si>
    <t>|MN02619|MYIA-021158228222/POI/EDI SUSANTO/082338033765/spbu5462107@yahoo.co.id</t>
  </si>
  <si>
    <t>2026-08-14 13:00:00 | Tanggal pemasangan: 14/08/2026 Jam pemasangan : pagi / siang Info Tambahan : Hubungi pelanggan dulu sebelum ke lokasi terima kasih.</t>
  </si>
  <si>
    <t>Provisioning Failed|WFM|INF009040659|JARINGAN TERDEKAT 550M</t>
  </si>
  <si>
    <t>TOKO OLIK</t>
  </si>
  <si>
    <t>ODP-TRE-FU/25 FU/D04/25.01</t>
  </si>
  <si>
    <t>WO061648190</t>
  </si>
  <si>
    <t>|MN00418|MYIA-018594018143/POI/KHOLIK MANSYUR/082216316858/sayhaloo353@gmail.com</t>
  </si>
  <si>
    <t>2026-08-14 08:00:00 | Nama PIC:  bp muh kholik  No HP: 082216316858 Alt: Tanggal: 14/8/2026 Jam Pasang: Pagi  Note: Hubungi sebelum ke lokasi, terimakasih.</t>
  </si>
  <si>
    <t>SPBU 54.634.15</t>
  </si>
  <si>
    <t>WO061669043</t>
  </si>
  <si>
    <t>|MN00282|MYIA-031447322166/POI/Ascholi Retno Wulandari/087786793857/spbuslahung0@gmail.com</t>
  </si>
  <si>
    <t xml:space="preserve">2026-08-14 13:00:00 | Nama PIC : Ibu Retno No HP : 087786793857 No Alt : - M Janji :  14 Agustus 2026 Jam Pasang : Pagi / Siang Note : hubungi pelanggan jika ingin kelokasi </t>
  </si>
  <si>
    <t>13-08-2026 13:25:44</t>
  </si>
  <si>
    <t>toko nadjib</t>
  </si>
  <si>
    <t>ODP-GSK-FAC/30 FAC/D03/30-01</t>
  </si>
  <si>
    <t>WO061692362</t>
  </si>
  <si>
    <t>MD|MYDB-20260813265189|DN00001/MN00018|toko nadjib|085600551348</t>
  </si>
  <si>
    <t>2026-08-14 13:00:00 | Nama PIC : Nadjib No HP : 085600551348 Alt : nadjibhabibi2513@gmail.com M Janji : 14/08/2026 Jam Pasang : 08.00  - 13:00  NoteÃ‚Â :  hubungi terlebih dahulu sebelum ke lokasi, terima kasih.</t>
  </si>
  <si>
    <t>TOKO PELANGI PANDIAN</t>
  </si>
  <si>
    <t>ODP-SMP-FCL/23</t>
  </si>
  <si>
    <t>WO061649808</t>
  </si>
  <si>
    <t>|MN00213|/TOKO PELANGI PANDIAN/Antony Boediharto/081934931399/pelangipandian@gmail.com/HSI Bisnis Promo HUT Telkom (1:1) 50 Mbps (Rp 355.000) PSB Rp 150.000</t>
  </si>
  <si>
    <t>2026-08-14 08:00:00|Jam Pemasangan : 08:00 - 12.00 Tanggal Pemasangan : 14/08/2026 Info Tambahan : Hubungi pelanggan sebelum datang ke lokasi |40981184|MYDITA</t>
  </si>
  <si>
    <t>ODP-SAT-FE/05</t>
  </si>
  <si>
    <t>SPBU MAJENANG</t>
  </si>
  <si>
    <t>ODP-MAN-FF/039 FF/D03/039.01</t>
  </si>
  <si>
    <t>WO061645878</t>
  </si>
  <si>
    <t>|MN02591|MYIA-074538668258/POI/ODY SETYAWAN /083863283659/odisetyafgz@gmail.com</t>
  </si>
  <si>
    <t xml:space="preserve">2026-08-15 08:00:00 | Nama PIC : BAPA ODI No HP : 083863283659 No Alternatif : M Janji : 14/07/2026 Jam Pasang : Pagi NoteÃ‚Â :  Hubungi terlebih dahulu sebelum ke lokasi </t>
  </si>
  <si>
    <t>SAMATOR BOLA VOLI KLUB INDONESIA</t>
  </si>
  <si>
    <t>ODP-BBE-FAS/12</t>
  </si>
  <si>
    <t>WO061653578</t>
  </si>
  <si>
    <t>|MN02813|/SAMATOR BOLA VOLI KLUB INDONESIA/089687875825/yusak.surabayasamator@gmail.com/HSI Basic Promo HUT Telkom (1:2) 100 Mbps (Rp 440.000) PSB Rp 150.000</t>
  </si>
  <si>
    <t>2026-08-14 08:00:00|Tanggal pemasangan: 14/08/2026 Jam pemasangan : pagi / siang Info Tambahan : Hubungi pelanggan dulu sebelum ke lokasi terima kasih.|40951377|MYDITA</t>
  </si>
  <si>
    <t>ODP-CRB-FH/16</t>
  </si>
  <si>
    <t>WO061679717</t>
  </si>
  <si>
    <t>2026-08-12 13:00:00 | telp : 081335807180  alt :   M Janji : (12/08/2026)  jam Pasang :pagi / siang   Note : hubungi pelanggan jika ingin kelokasi</t>
  </si>
  <si>
    <t>SMA Ihsaniyah</t>
  </si>
  <si>
    <t>ODP-PME-FBB/10 FBB/D01/10.01</t>
  </si>
  <si>
    <t>WO061634798</t>
  </si>
  <si>
    <t>MD|MYDB-20260812265157|DN00001/MN00572|SMA Ihsaniyah|081993172498</t>
  </si>
  <si>
    <t>2026-08-14 08:00:00 | Nama : BP ABD BASID  No Hp : 081993172498 No Alt :  Tgl Pemasangan : 14 Agustus 2026 Interval : PAGI  Note : Hubungi pelanggan terlebih dahulu</t>
  </si>
  <si>
    <t>13-08-2026 07:39:52</t>
  </si>
  <si>
    <t>WO061680251</t>
  </si>
  <si>
    <t>2026-08-15 08:00:00|M Janji : (04/08/2026)  jam Pasang : 09:00  Note : hubungi pelanggan jika ingin kelokasi|40931150|MYDITA</t>
  </si>
  <si>
    <t>13-08-2026 15:10:25</t>
  </si>
  <si>
    <t>TOKO ORY</t>
  </si>
  <si>
    <t>ODP-PCT-FA/30</t>
  </si>
  <si>
    <t xml:space="preserve">|MC30111|/PONINTEN/82326971354/sriayuponinten@gmail.com  </t>
  </si>
  <si>
    <t>13-08-2026 20:25:02</t>
  </si>
  <si>
    <t>KRI Store Nginden</t>
  </si>
  <si>
    <t>ODP-MYR-FQG/08</t>
  </si>
  <si>
    <t>AMRBS;404252;NADHIRA AUDRIANKA;AO;1S HSI Bisnis 1:1 Internet 50Mbps (355k);KRI Store Nginden;PIC IQBAL 087872217552;it@karyarasaindonesia.co.id</t>
  </si>
  <si>
    <t>QC MIA - INVALID QUALITY CONTROL MIA - Tanda Tangan Berbeda - Uploadkan ttd digital sesuai KTP</t>
  </si>
  <si>
    <t>RAJA PULSA</t>
  </si>
  <si>
    <t>ODP-SMP-FDB/05 FDB/D01/05.01</t>
  </si>
  <si>
    <t>WO061657704</t>
  </si>
  <si>
    <t>MD|MYIB-032778880572|SYSTEM|Raja Pulsa|0817813879</t>
  </si>
  <si>
    <t>2026-08-14 13:00:00 | Nama : BP RUDI HARTONO No Hp : 0817813879 No Alt :  Tgl Pemasangan : 14 Agustus 2026 Interval : SIANG Note : Hubungi pelanggan terlebih dahulu</t>
  </si>
  <si>
    <t>13-08-2026 12:09:47</t>
  </si>
  <si>
    <t>HSI Bisnis Khusus Winback 3.0 PSB 70% - 300 Mbps</t>
  </si>
  <si>
    <t>Brilink Muntilan</t>
  </si>
  <si>
    <t>ODP-MUN-FAG/005 FAG/D01/005.01</t>
  </si>
  <si>
    <t>WO061686638</t>
  </si>
  <si>
    <t>|MN02816|MYIA-007084247961/POI/Ihsan Ardany/085803067947/ardaniy578@gmail.com</t>
  </si>
  <si>
    <t>2026-08-15 11:00:00 | Nama : BP IHSAN ARDANY No Hp : 085803067947 No Alt :  Tgl Pemasangan : 14 Agustus 2026 Interval : SIANG Note : Hubungi pelanggan terlebih dahulu</t>
  </si>
  <si>
    <t>Follow Up Revoke Completed, New Order ID : SC1002525541</t>
  </si>
  <si>
    <t>TOKO NURI BAROKAH</t>
  </si>
  <si>
    <t>ODP-OMB-FB/21</t>
  </si>
  <si>
    <t>|MC70132|/TOKO NURI BAROKAH/087755804999/nurishkak@gmail.com/HSI Bisnis + Netmonk Promo 2026 200 Mbps (Rp 846.100) PSB 150.000/MOH NURI/-7.0362177, 113.3889377</t>
  </si>
  <si>
    <t>RUMAH KOST FATHORRASI DUA</t>
  </si>
  <si>
    <t>WO061661164</t>
  </si>
  <si>
    <t>|MC30175|MYIA-091509299613/POI/ FATHORRASI /083853348579/fathorrasi5@gmail.com</t>
  </si>
  <si>
    <t>2026-08-14 13:00:00 | Nama : BP FATHORRASI No Hp : 083853348579 No Alt :  Tgl Pemasangan : 14 Agustus 2026 Interval : PAGI  Note : Hubungi pelanggan terlebih dahulu</t>
  </si>
  <si>
    <t>SPPG KEMUNING</t>
  </si>
  <si>
    <t>ODP-TEG-FAV/086 FAV/D05/086.01</t>
  </si>
  <si>
    <t>WO061661550</t>
  </si>
  <si>
    <t>MD|MYDB-20260813265190|DN00001/MN00377|SPPG KEMUNING|085772480551</t>
  </si>
  <si>
    <t>2026-08-14 13:00:00 | Nama : BP IMAM BUKHORI  No Hp : 085772480551 No Alt :  Tgl Pemasangan : 14 Agustus 2026 Interval : PAGI  Note : Hubungi pelanggan terlebih dahulu</t>
  </si>
  <si>
    <t>TOKO ELVI KOMPUTER KAPAS</t>
  </si>
  <si>
    <t>ODP-BJN-FAG/06 FAG/D01/06.01</t>
  </si>
  <si>
    <t>WO061701419</t>
  </si>
  <si>
    <t>|MN00799|MYIA-059433990897/POI/SRI WAHYUNINGSIH/082140326771/elvikomputer@gmail.com</t>
  </si>
  <si>
    <t>13-08-2026 18:39:53</t>
  </si>
  <si>
    <t>LAB SMA SUNAN DRAJAT</t>
  </si>
  <si>
    <t>ODP-BBA-FAG/12 FAG/D02/12.01</t>
  </si>
  <si>
    <t>WO061642644</t>
  </si>
  <si>
    <t>|MN02646|MYIA-019314316928/POI/muh syamsul spd/0881026631280/muhsyamsul43@gmail.com</t>
  </si>
  <si>
    <t>2026-08-14 10:00:00 | Nama : BP MUH SYAMSUL SPD No Hp : 0881026631280 No Alt :  Tgl Pemasangan : 14 Agustus 2026 Interval : PAGI  Note : Hubungi pelanggan terlebih dahulu</t>
  </si>
  <si>
    <t>SUSTERAN WAJAH KUDUS</t>
  </si>
  <si>
    <t>ODP-END-FD/75 FD/D06/75.01</t>
  </si>
  <si>
    <t>WO061634731</t>
  </si>
  <si>
    <t>|MC40144|MYIA-046076086984/POI/SUSTER THERESIA TADON/081237621109/sr.theresiatadon@gmail.com</t>
  </si>
  <si>
    <t>2026-08-20 08:00:00 | Nama PIC:  BU THERESIA No HP: 081237621109 Alt: Tanggal: 20/8/2026 Jam Pasang: Pagi Note: Hubungi sebelum ke lokasi, terimakasih.</t>
  </si>
  <si>
    <t>ODP-BMU-FJ/083</t>
  </si>
  <si>
    <t>WO061660805</t>
  </si>
  <si>
    <t>2026-08-13 13:00:00|  M Janji : (13/AGUSTUS/2026)  jam Pasang : 09:00  Note : hubungi pelanggan jika ingin kelokasi|40900827|MYDITA</t>
  </si>
  <si>
    <t>Follow Up Revoke Completed, New Order ID : SC1002524584</t>
  </si>
  <si>
    <t>toko ampera</t>
  </si>
  <si>
    <t>ODP-APG-FA/08</t>
  </si>
  <si>
    <t>WO061696553</t>
  </si>
  <si>
    <t>|MN02462|MYIA-085687022674/POI/ampera/085210374542/harisubekti025@gmail.com</t>
  </si>
  <si>
    <t>13-08-2026 17:25:32</t>
  </si>
  <si>
    <t>Follow Up Revoke Completed, New Order ID : SC1002525463</t>
  </si>
  <si>
    <t>KRI Store Malioboro</t>
  </si>
  <si>
    <t>ODP-KBU-FGA/056</t>
  </si>
  <si>
    <t>AMRBS;404252;NADHIRA AUDRIANKA;AO;1S HSI Bisnis 1:1 Internet 50Mbps (355k);KRI Store Malioboro;PIC IQBAL 087872217552;it@karyarasaindonesia.co.id</t>
  </si>
  <si>
    <t>WO061647174</t>
  </si>
  <si>
    <t>MD|MYDB-20260813265176|DN00001/MN00443|SMP NEGERI 1 SURABAYA|085648090121</t>
  </si>
  <si>
    <t>2026-08-14 13:00:00 | Nama : BP WEKA ARDIANSYAH SPD No Hp : 085648090121 No Alt :  Tgl Pemasangan : 14 Agustus 2026 Interval : SIANG Note : Hubungi pelanggan terlebih dahulu</t>
  </si>
  <si>
    <t>NI NYOMAN SUMAWATI</t>
  </si>
  <si>
    <t>SPPG PAGUYANGAN PAGOJENGAN 1</t>
  </si>
  <si>
    <t>ODP-BMU-FG/025 FG/D02/025.01</t>
  </si>
  <si>
    <t>WO061664371</t>
  </si>
  <si>
    <t>|MN00292|MYIA-012556967464/POI/EDO SAPUTRA/085641141912/eddoschakin@gmail.com</t>
  </si>
  <si>
    <t xml:space="preserve">2026-08-15 08:00:00 | Waktu pemasangan : 13 agustus 2026 Jam pemasangan : 08.00 - 12.00 Info Tambahan : Hubungi pelanggan dulu sebelum ke lokasi terimakasih </t>
  </si>
  <si>
    <t>PT. SIDOREJO MAKMUR SEJAHTERA (SPBU 4459513)</t>
  </si>
  <si>
    <t>ODP-MJP-FCU/040</t>
  </si>
  <si>
    <t>AMRBS;401428;REG3;FIRONIKA;081393111688;CP.Adi Satiya Wijayanto;081325713775;PAKET WINBACK 3.0 INET 100MBPS 1:1 TARIF 500K;PT. SIDOREJO MAKMUR SEJAHTERA (SPBU 4459513)</t>
  </si>
  <si>
    <t>- 11_11446;Biaya PSB HSI EBIS Tunai di Depan ~ 11[150000]  - SP_NOSS;SP_NOSS ~ Internet NOSS Multispeed Network[0]  - SP_NOSS;SP_NOSS ~ Internet NOSS Multispeed Network[0]  - E26016;E26016 ~ ES26 - Paket HSI Bisnis (HSIE) Khusus Winback 3.0[0]  - E26016~n</t>
  </si>
  <si>
    <t>PT EVARINDO MEGA MAKMUR</t>
  </si>
  <si>
    <t>ODP-GEM-FAK/012</t>
  </si>
  <si>
    <t>WO061649079</t>
  </si>
  <si>
    <t>|MN02627|/PT EVARINDO MEGA MAKMUR/WINBACK 2.0 HSI B2B (1:1) 50MBPS 355RB PSB DISC 70%//evarindo@gmail.com/SYAIFUL ARIFIN /8990737501</t>
  </si>
  <si>
    <t>PT. KALAMAYA INTEGRA MEDIA</t>
  </si>
  <si>
    <t>ODP-KUD-FM/035 FM/D04/035.01</t>
  </si>
  <si>
    <t>WO061656623</t>
  </si>
  <si>
    <t>|MN01006|MYIA-022129390271/POI/BENY TRI ANJANI /083173620166/klinsi.2333@gmail.com</t>
  </si>
  <si>
    <t>2026-08-14 08:00:00 | telp : 083173620166 M Janji : (14/08/2026) jam Pasang : 09:00 Note : hubungi pelanggan jika ingin kelokasi</t>
  </si>
  <si>
    <t>Warnyet By Miatun</t>
  </si>
  <si>
    <t>WO061690175</t>
  </si>
  <si>
    <t>|MN02435|/Warnyet By Miatun/083833183825/Fahrymerana@gmail.com/HSI Bisnis Winback + Antares Eazy (1:1) 50 Mbps (Rp 440.000) PSB Rp 150.000/MADDAHRI/-7.2681431,112.7103435</t>
  </si>
  <si>
    <t>2026-08-14 15:00:00|Waktu pemasangan : 13 agustus 2026 Jam pemasangan : 08.00 - 12.00 Info Tambahan : Hubungi pelanggan dulu sebelum ke lokasi terimakasih |40951377|MYDITA</t>
  </si>
  <si>
    <t>PT GIGAN TRANS LOGISTICS</t>
  </si>
  <si>
    <t>ODP-RKT-FPA/33</t>
  </si>
  <si>
    <t>|MN01731|/PT GIGAN TRANS LOGISTICS/HSI Basic Promo HUT Telkom (1:2) 50 Mbps (Rp 320.000) PSB Rp 150.000/0811333514/gigantrans@gmail.com/GOEY SOEDRAJAT WIBOWO/Jl. Green Semnaggi Mangrove J1-21 Agiceras Cluster, Wonorejo, Rungkut, Surabaya</t>
  </si>
  <si>
    <t>Follow Up Revoke Completed, New Order ID : SC1002524577</t>
  </si>
  <si>
    <t>PT MUTIARA AGUNG ABADI</t>
  </si>
  <si>
    <t>WO061704579</t>
  </si>
  <si>
    <t>|MC80054|MYIA-071140234446/POI/YULIANTO.,S.T/081215510270/ptmutiaraaggungabadi@gmail.com</t>
  </si>
  <si>
    <t>2026-08-15 08:00:00 | M Janji : (Jumat/14/Agustus/2026) jam Pasang : 09:00 Note : hubungi pelanggan jika ingin kelokasi</t>
  </si>
  <si>
    <t>PT.Ekadharma International Tbk</t>
  </si>
  <si>
    <t>ODP-GDA-FC/05 FC/D01/05.01</t>
  </si>
  <si>
    <t>WO061659381</t>
  </si>
  <si>
    <t>|MN01470|MYIA-086129079341/POI/pujiyono/081332043709/ar@sby2.ekadharma.com</t>
  </si>
  <si>
    <t>2026-08-14 13:00:00 | M Janji : (14/08/2026) jam Pasang :pagi / siang  Note : hubungi pelanggan jika ingin kelokasi</t>
  </si>
  <si>
    <t>ODP-KND-FAF/39</t>
  </si>
  <si>
    <t>Follow Up Revoke Completed, New Order ID : SC1002524460</t>
  </si>
  <si>
    <t>UZGAMING SURABAYA</t>
  </si>
  <si>
    <t>ODP-KBL-FGJ/25</t>
  </si>
  <si>
    <t>WO061654453</t>
  </si>
  <si>
    <t>|MN02446|/UZGAMING SURABAYA/UFAIRAH/081334230368/uffairahabdulaziz@gmail.com/HSI Bisnis Promo HUT Telkom (1:1) 100 Mbps (Rp 535.000) PSB Rp 150.000/</t>
  </si>
  <si>
    <t>2026-08-14 11:00:00|Tanggal pemasangan: 14/08/2026 Jam pemasangan : pagi / siang Info Tambahan : Hubungi pelanggan dulu sebelum ke lokasi terima kasih.|40951377|MYDITA</t>
  </si>
  <si>
    <t>SPBU 44.513.05 JAMBEARUM</t>
  </si>
  <si>
    <t>ODP-KDL-FP/043 FP/D13/043.01</t>
  </si>
  <si>
    <t>WO061689457</t>
  </si>
  <si>
    <t>|MN02184|MYIA-087855599869/POI/OKE /082134581204/spbujambearum2@gmail.com</t>
  </si>
  <si>
    <t>2026-08-14 13:00:00 | Nama PIC : Dani No HP : 082134581204 Alt :  M Janji : 14/08/2026 Jam Pasang : 08.00  - 13:00  NoteÃ‚Â :  hubungi terlebih dahulu sebelum ke lokasi, terima kasih.</t>
  </si>
  <si>
    <t>ODP-GDO-FD/007</t>
  </si>
  <si>
    <t>WO061661016</t>
  </si>
  <si>
    <t>2026-08-12 08:00:00 | Nama PIC:  bp muh arifin  No HP: 085346121580  Alt:  Tanggal: 12/8/2026  Jam Pasang: Pagi  Note: Hubungi sebelum ke lokasi, terimakasih.</t>
  </si>
  <si>
    <t>MOBENG RUNGKUT</t>
  </si>
  <si>
    <t>ODP-RKT-FGX/37</t>
  </si>
  <si>
    <t>WO061718604</t>
  </si>
  <si>
    <t>|MB10139|/MOBENG RUNGKUT/081211886671/it.rony@mobeng.co.id</t>
  </si>
  <si>
    <t>2026-08-18 13:00:00|M Janji :  18 Agustus 2026 Jam Pasang : 11.00 Note : hubungi pelanggan jika ingin ke lokasi, terima kasih. |40941148|MYDITA</t>
  </si>
  <si>
    <t>SULTAN SEAFOOD</t>
  </si>
  <si>
    <t>ODP-PDA-FJ/02</t>
  </si>
  <si>
    <t>WO061678845</t>
  </si>
  <si>
    <t>|MC30112|/WAHYU AJENG PROKLAMIR DAASMARA/82331271252/sultanseafood01@gmail.com</t>
  </si>
  <si>
    <t>2026-08-14 13:00:00|Nama PIC : Ibu Wahyu No HP : 082331271252 No Alt : - M Janji :  14 Agustus 2026 Jam Pasang : Pagi / Siang Note : hubungi pelanggan jika ingin kelokasi |40951378|MYDITA</t>
  </si>
  <si>
    <t>WARKOP CAK JUKI</t>
  </si>
  <si>
    <t>ODP-JER-FG/10 FG/D01/06.10</t>
  </si>
  <si>
    <t>WO061681226</t>
  </si>
  <si>
    <t>MD|MYDB-20260813265174|DN00001/MN00086|WARKOP CAK JUKI|082230298166</t>
  </si>
  <si>
    <t>2026-08-14 13:00:00 | Nama PIC : Zuki No HP : 082230298166 Alt : alinjuki8@gmail.com M Janji : 14/08/2026 Jam Pasang : 08.00  - 13:00  NoteÃ‚Â :  hubungi terlebih dahulu sebelum ke lokasi, terima kasih.</t>
  </si>
  <si>
    <t>WO061643383</t>
  </si>
  <si>
    <t>Follow Up Revoke Completed, New Order ID : SC1002524089</t>
  </si>
  <si>
    <t>Mampir Ngangkring Menayu</t>
  </si>
  <si>
    <t>ODP-MUN-FAS/002 FAS/D05/002.01</t>
  </si>
  <si>
    <t>WO061645833</t>
  </si>
  <si>
    <t>|MN00298|MYIA-005249208778/POI/Antoni Andrianto SH/08159077119/gamenettegalrejo@gmail.com</t>
  </si>
  <si>
    <t>2026-08-14 15:00:00 | Nama PIC : Sabrina No HP : 08159077119 Alt :  M Janji : 14/08/2026 Jam Pasang : 08.00  - 13:00  NoteÃ‚Â :  hubungi terlebih dahulu sebelum ke lokasi, terima kasih.</t>
  </si>
  <si>
    <t>BARKAS MALANG</t>
  </si>
  <si>
    <t>ODP-GDI-FT/56</t>
  </si>
  <si>
    <t>WO061653859</t>
  </si>
  <si>
    <t>MD|MYDB-20260813265184|DN00001/MN01844|BARKAS MALANG|087870686279</t>
  </si>
  <si>
    <t>SPPG SENGKUT</t>
  </si>
  <si>
    <t>ODP-NJK-FK/44 FK/D06/44.01</t>
  </si>
  <si>
    <t>WO061643964</t>
  </si>
  <si>
    <t>MD|MYDB-20260812265122|EN00005/MC20190|SPPG SENGKUT|081333585896</t>
  </si>
  <si>
    <t xml:space="preserve">2026-08-14 08:00:00 | M Janji : (14 AGUSTUS 2026) jam Pasang : pagi  Note : hubungi pelanggan jika ingin kelokasi </t>
  </si>
  <si>
    <t>PONDOK MODERN AL-RIFA&amp; 39;IE 2</t>
  </si>
  <si>
    <t>ODP-GDI-FM/11 FM/D03/11.01</t>
  </si>
  <si>
    <t>WO061677110</t>
  </si>
  <si>
    <t>|MC20232|MYIA-008293069435/POI/WAHYU SULAIMAN/085178966608/wahyusnerut@gmail.com</t>
  </si>
  <si>
    <t xml:space="preserve">2026-08-14 13:00:00 | Nama PIC : bapa wahyu No HP : 085178966608 No Alternatif : 0855850434084 M Janji : 14/07/2026 Jam Pasang : Pagi NoteÃ‚Â :  Hubungi terlebih dahulu sebelum ke lokasi </t>
  </si>
  <si>
    <t>SMKN 7 MALANG</t>
  </si>
  <si>
    <t>ODP-GDG-FA/36 FA/D04/36.01</t>
  </si>
  <si>
    <t>WO061645308</t>
  </si>
  <si>
    <t>MD|MYDB-20260811264992|SC20017/MC20200|SMKN 7 MALANG|085546222546</t>
  </si>
  <si>
    <t>2026-08-16 08:00:00 | Nama PIC : Mahersea No HP : 085546222546 Alt :  M Janji : 15/08/2026 Jam Pasang : 08.00  - 13:00  NoteÃ‚Â :  hubungi terlebih dahulu sebelum ke lokasi, terima kasih.</t>
  </si>
  <si>
    <t>Diamond Playstation Kupang</t>
  </si>
  <si>
    <t>ODP-KPN-FDB/29 FDB/D02/29.01</t>
  </si>
  <si>
    <t>WO061680801</t>
  </si>
  <si>
    <t>|MN00365|MYIA-077781480417/POI/Ayu Puspitasari/085190446163/diamondplaystation70@gmail.com</t>
  </si>
  <si>
    <t xml:space="preserve">2026-08-14 13:00:00 | Nama PIC : bapak dedi No HP : 085190446163 No Alternatif : - M Janji : 14/07/2026 Jam Pasang : Pagi NoteÃ‚Â :  Hubungi terlebih dahulu sebelum ke lokasi </t>
  </si>
  <si>
    <t>ODP-DMA-FC/091</t>
  </si>
  <si>
    <t>WO061658278</t>
  </si>
  <si>
    <t>2026-08-11 15:00:00 | Nama PIC : bapak teguh  No HP :  085363135326  Alt :   M Janji : (SELASA/11/AGUSTUS/2026)  jam Pasang : 09:00  Note : hubungi pelanggan jika ingin kelokasi</t>
  </si>
  <si>
    <t>MDTU Al Kautsar Pacul</t>
  </si>
  <si>
    <t>ODP-TEG-FJ/079 FJ/D05/079.01</t>
  </si>
  <si>
    <t>WO061673952</t>
  </si>
  <si>
    <t>MD|MYDB-20260813265196|EC50002/MC50089|MDTU Al Kautsar Pacul|08156664659</t>
  </si>
  <si>
    <t>2026-08-14 13:00:00 | Nama : BP WAHIDIN No Hp : 08156664659 No Alt :  Tgl Pemasangan : 14 Agustus 2026 Interval : PAGI  Note : Hubungi pelanggan terlebih dahulu</t>
  </si>
  <si>
    <t>Follow Up Revoke Completed, New Order ID : SC1002525157</t>
  </si>
  <si>
    <t>TOKOMU 24 BARENG</t>
  </si>
  <si>
    <t>ODP-SGS-FAC/87 FAC/D07/87.01</t>
  </si>
  <si>
    <t>WO061701545</t>
  </si>
  <si>
    <t>MD|MYDB-20260813265261|SC20017/MC20200|TOKOMU 24 BARENG|085101693003</t>
  </si>
  <si>
    <t>2026-08-14 15:00:00 | Nama Pic : BP GIGIK No Hp Pic : 085101693003 Jam Pemasangan : 08:00 - 12.00 Tanggal Pemasangan : JUMAT 14 AGUSTUS 2026 Info Tambahan : Hubungi pelanggan sebelum datang ke lokasi</t>
  </si>
  <si>
    <t>ODP-PWT-FDD/078</t>
  </si>
  <si>
    <t>WO061666906</t>
  </si>
  <si>
    <t>TOKO SEJATI</t>
  </si>
  <si>
    <t>ODP-BKI-FB/54 FB/D07/54.01</t>
  </si>
  <si>
    <t>WO061637864</t>
  </si>
  <si>
    <t>|MN02617|MYIA-030842988800/POI/SUYITNO/082286000967/menyala221991@gmail.com</t>
  </si>
  <si>
    <t>2026-08-14 08:00:00 | telp : 082286000967 M Janji : (14/08/2026) jam Pasang : 09:00 Note : hubungi pelanggan jika ingin kelokasi</t>
  </si>
  <si>
    <t>ODP-JHR-FBN/074</t>
  </si>
  <si>
    <t xml:space="preserve">AMRBS;403098;REG3;DANIEL MARWA DENERO;08112876658;CP.Lily Ismalia;089687353200;PAKET 1S INET 50 MBPS (439.000);PT. Securindo Packatama Indonesia </t>
  </si>
  <si>
    <t>pr santoso</t>
  </si>
  <si>
    <t>ODP-BYL-FA/083 FA/D06/083.01</t>
  </si>
  <si>
    <t>WO061684301</t>
  </si>
  <si>
    <t>|MN00372|MYIA-047444164649/POI/yusuf ahmadi/085212212221/jusuflaw@gmail.com</t>
  </si>
  <si>
    <t>ODP-PWT-FDV/021</t>
  </si>
  <si>
    <t>WO061679964</t>
  </si>
  <si>
    <t>2026-08-12 13:00:00 | Tanggal pemasangan: 12/08/2026  Jam pemasangan : siang  Info Tambahan : Hubungi pelanggan dulu sebelum ke lokasi  terima kasih.</t>
  </si>
  <si>
    <t>WO061654655</t>
  </si>
  <si>
    <t>2026-08-10 08:00:00|Tanggal pemasangan: 10/08/2026  Jam pemasangan : pagi / siang  Info Tambahan : Hubungi pelanggan dulu sebelum ke lokasi  terima kasih.|40951378|MYDITA</t>
  </si>
  <si>
    <t>Follow Up Revoke Completed, New Order ID : SC1002525493</t>
  </si>
  <si>
    <t>KELURAHAN DESA GEBANGMALANG</t>
  </si>
  <si>
    <t>ODP-MRT-FAT/033</t>
  </si>
  <si>
    <t>|MN02271|/KELURAHAN DESA GEBANGMALANG/WINBACK 2.0 HSI B2B (1:2) 50MBPS 320RB PSB DISC 70%//desagebangmalang@gmail.com/FARIZA ZILFANA PUTRI/85706036069</t>
  </si>
  <si>
    <t>SMP Katolik Stella Maris (Bangsal Sekolah)</t>
  </si>
  <si>
    <t>WO061700106</t>
  </si>
  <si>
    <t>|MN02813|MYIA-006700163614/POI/Mukriyadi/081234679138/sbysmpkstelma@gmail.com</t>
  </si>
  <si>
    <t xml:space="preserve">2026-08-14 15:00:00 | Nama PIC : Bp Mukriyadi No HP : 081234679138 No Alt : - M Janji :  14 Agustus 2026 Jam Pasang : Pagi / Siang Note : hubungi pelanggan jika ingin kelokasi </t>
  </si>
  <si>
    <t>WO061669309</t>
  </si>
  <si>
    <t>2026-08-14 13:00:00|Nama : BP BANGKIT IRMANUDIN BAHRI No Hp : 085645018597 No Alt :  Tgl Pemasangan : 14 Agustus 2026 Interval : PAGI  Note : Hubungi pelanggan terlebih dahulu|40971402|MYDITA</t>
  </si>
  <si>
    <t>WO061643355</t>
  </si>
  <si>
    <t>TRANS MARINE INDONESIA</t>
  </si>
  <si>
    <t>RBS HSI |ADE RAGIL PURWANDANI | 406650 | TREG 3 | TRANS MARINE INDONESIA | BP AGUS| 085238565557 | PSB INET NETMONK 50 MBPS</t>
  </si>
  <si>
    <t>13-08-2026 10:54:48</t>
  </si>
  <si>
    <t>QC MIA - INVALID QUALITY CONTROL MIA - Tidak Mengunggah Foto Lokasi Instalasi Tampak Depan Menyeluruh - mohon upload lokasi t</t>
  </si>
  <si>
    <t>UD BERSAUDARA</t>
  </si>
  <si>
    <t>WO061656884</t>
  </si>
  <si>
    <t>|MN00558|/UD BERSAUDARA/HSI Bisnis Promo HUT Telkom (1:1) 200 Mbps (Rp 790.000) PSB Rp 150.000/0895703207862/mohismail22@gmail.com/Sa'roni/-7.1304016, 113.3710531/Dekat Jl. Kyai H. Agus Salim, Badung Tengah, Badung, Kec. Proppo, Kabupaten Sampang, Jawa Ti</t>
  </si>
  <si>
    <t>WO061653456</t>
  </si>
  <si>
    <t>PT. Harapan Baru Migasindo (SPBU 548.01.11)</t>
  </si>
  <si>
    <t>ODP-TOP-FE/74</t>
  </si>
  <si>
    <t>WO061670099</t>
  </si>
  <si>
    <t>|MN02364|/PIC SRIYANI/089522868899/spbu.bali.5480111@gmail.com</t>
  </si>
  <si>
    <t>2026-08-14 13:00:00|M Janji : (Jumat/14/Agustus/2026) jam Pasang : 09:00 Note : hubungi pelanggan jika ingin kelokasi|40900827|MYDITA</t>
  </si>
  <si>
    <t>ODP-BBA-FAK/25</t>
  </si>
  <si>
    <t>WO061676649</t>
  </si>
  <si>
    <t xml:space="preserve">2026-08-12 10:00:00 | M Janji : (12/08/2026)  jam Pasang : 09:00  Note : hubungi pelanggan jika ingin kelokasi  </t>
  </si>
  <si>
    <t>CV. TAYU INDAH JAYA</t>
  </si>
  <si>
    <t>ODP-PAT-FAA/114</t>
  </si>
  <si>
    <t>WO061658581</t>
  </si>
  <si>
    <t>AMRBS;403098;REG3;DANIEL MARWA DENERO;08112876658;CP.DWI RUSTINI;085728852436;PAKET PROMO 535.000 100mb 1:1;CV. TAYU INDAH JAYA</t>
  </si>
  <si>
    <t>2026-08-14 13:00:00|telp : 085728852436 M Janji : (14/08/2026) jam Pasang : 09:00 Note : hubungi pelanggan jika ingin kelokasi|40000802|MYDITA</t>
  </si>
  <si>
    <t>Sppg Tanjungrejo</t>
  </si>
  <si>
    <t>ODP-KUD-FZ/043 FZ/D03/043.01</t>
  </si>
  <si>
    <t>WO061653157</t>
  </si>
  <si>
    <t>|MC60025|MYIA-003664853783/POI/Muhammad yusuf/081229008887/muhammadyusuf.m1183@gmail.com</t>
  </si>
  <si>
    <t>2026-08-14 08:00:00 | Nama : BP MUHAMMAD YUSUF No Hp : 081229008887 No Alt :  Tgl Pemasangan : 14 Agustus 2026 Interval : PAGI  Note : Hubungi pelanggan terlebih dahulu</t>
  </si>
  <si>
    <t>UPT SD Negeri 215 Gresik Ruang Lab</t>
  </si>
  <si>
    <t>ODP-CRM-FG/04 FG/D03/04.01</t>
  </si>
  <si>
    <t>WO061673444</t>
  </si>
  <si>
    <t>MD|MYDB-20260813265215|DN00001/MN02100|UPT SD Negeri 215 Gresik Ruang Lab|085648972100</t>
  </si>
  <si>
    <t>2026-08-14 13:00:00 | Nama : BU SHELLA MASDJID No Hp : 085648972100 No Alt :  Tgl Pemasangan : 14 Agustus 2026 Interval : PAGI  Note : Hubungi pelanggan terlebih dahulu</t>
  </si>
  <si>
    <t>SPBU BUANA RAYA</t>
  </si>
  <si>
    <t>ODP-MMN-FB/75 FB/D05/75.01</t>
  </si>
  <si>
    <t>WO061645550</t>
  </si>
  <si>
    <t>MD|MYDB-20260812265126|DN00001/MN00737|SPBU BUANA RAYA|081236755881</t>
  </si>
  <si>
    <t>2026-08-14 08:00:00 | Nama : BP MULYANA SURYA No Hp : 081236755881 No Alt :  Tgl Pemasangan : 14 Agustus 2026 Interval : PAGI  Note : Hubungi pelanggan terlebih dahulu</t>
  </si>
  <si>
    <t>WO061648333</t>
  </si>
  <si>
    <t>2026-08-14 08:00:00|Waktu pemasangan : 13 agustus 2026 Jam pemasangan : 08.00 - 12.00 Info Tambahan : Hubungi pelanggan dulu sebelum ke lokasi terimakasih |40951377|MYDITA</t>
  </si>
  <si>
    <t>CV Onedaindo Sumber Makmur</t>
  </si>
  <si>
    <t>ODP-SMT-FBS/070 FBS/D05/070.01</t>
  </si>
  <si>
    <t>WO061656869</t>
  </si>
  <si>
    <t>MD|MYDB-20260811265013|DN00001/MN00299|CV Onedaindo Sumber Makmur|088216435622</t>
  </si>
  <si>
    <t>2026-08-14 08:00:00 | Nama PIC : Irwan  No HP : 088216435622 Alt : 0815765789 M Janji : 14/08/2026 Jam Pasang : 08.00  - 13:00  NoteÃ‚Â :  hubungi terlebih dahulu sebelum ke lokasi, terima kasih.</t>
  </si>
  <si>
    <t>SMPN 3 SAPE</t>
  </si>
  <si>
    <t>ODP-SAP-FAA/99</t>
  </si>
  <si>
    <t>WO061690830</t>
  </si>
  <si>
    <t xml:space="preserve">RBS|HSI|TREG3|AO|SMPN 3 SAPE|M.Faridilhaq|MC40312|82340079918|100mbps 1:1 netmonk </t>
  </si>
  <si>
    <t>2026-08-14 13:00:00|telp : 082340079918 M Janji : (14/08/2026) jam Pasang : 09:00 Note : hubungi pelanggan jika ingin kelokasi|40000802|MYDITA</t>
  </si>
  <si>
    <t>UNCONTACTED : Telepon Tidak Diangkat - RNA Yusnani Manalu 40951378|MYDITA</t>
  </si>
  <si>
    <t>SPBU 54.692.06</t>
  </si>
  <si>
    <t>WO061649019</t>
  </si>
  <si>
    <t>MD|MYDB-20260812265129|DN00001/MN00572|SPBU 54.692.06|087737491004</t>
  </si>
  <si>
    <t>2026-08-14 08:00:00 | Nama PIC : BAPA ROSI No HP : 087737491004 No Alternatif : - M Janji : 14/07/2026 Jam Pasang : Pagi NoteÃ‚Â :  Hubungi terlebih dahulu sebelum ke lokasi</t>
  </si>
  <si>
    <t>BAGUS MEDIA COMPUTER (BMC)</t>
  </si>
  <si>
    <t>ODP-NGR-FN/13 FN/D01/13.01</t>
  </si>
  <si>
    <t>WO061637009</t>
  </si>
  <si>
    <t>|MN02718|MYIA-020849688149/POI/NI KETUT AYU SILAWATI/087861592207/aquariawan@gmail.com</t>
  </si>
  <si>
    <t>2026-08-14 08:00:00 | telp : 087861592207 M Janji : (14/08/2026) jam Pasang : 09:00 Note : hubungi pelanggan jika ingin kelokasi</t>
  </si>
  <si>
    <t>WO061656296</t>
  </si>
  <si>
    <t>2026-08-20 13:00:00|Nama PIC : Bp Fatkhur No HP : 089668130939 No Alt : - M Janji :  20 Agustus 2026 Jam Pasang : Pagi / Siang Note : hubungi pelanggan jika ingin kelokasi |40951378|MYDITA</t>
  </si>
  <si>
    <t>Follow Up Revoke Completed, New Order ID : SC1002523987</t>
  </si>
  <si>
    <t>BOT NESCAFE MLARAK</t>
  </si>
  <si>
    <t>WO061650929</t>
  </si>
  <si>
    <t>MD|MYDB-20260812265143|DN00001/MN02053|BOT NESCAFE MLARAK|088292221694</t>
  </si>
  <si>
    <t>2026-08-14 08:00:00 | Nama PIC : Akzha No HP : 088292221694 Alt :  M Janji : 14/08/2026 Jam Pasang : 08.00  - 13:00  NoteÃ‚Â :  hubungi terlebih dahulu sebelum ke lokasi, terima kasih.</t>
  </si>
  <si>
    <t>Follow Up Revoke Completed, New Order ID : SC1002523511</t>
  </si>
  <si>
    <t>KLX</t>
  </si>
  <si>
    <t>PT Green Sigma Group</t>
  </si>
  <si>
    <t>ODP-KLX-FAJ/029</t>
  </si>
  <si>
    <t>|MC60143|/Dyah Susanti/085814696969/greensigmagroup@gmail.com/ PSB  1S INET ONLY BISNIS WINBACK 1.0 50mbps ABODEMEN 405.000 PLUS PPN/ TTPN Ifan</t>
  </si>
  <si>
    <t>13-08-2026 16:55:35</t>
  </si>
  <si>
    <t>PT. Sidorejo Makmur Sejahtera ( SPBU 4459518 )</t>
  </si>
  <si>
    <t>AMRBS;401428;REG3;FIRONIKA;081393111688;CP.Mujiyanto;081327945860;PAKET 1S INET 100 MBPS (669.000);PAKET WINBACK 3.0 INET 100MBPS 1:1 TARIF 500K;PT. Sidorejo Makmur Sejahtera ( SPBU 4459518 )</t>
  </si>
  <si>
    <t>SPBU PERTAMINA 44.543.10 KUWAYUHAN</t>
  </si>
  <si>
    <t>ODP-KBM-FAF/053 FAF/D03/053.01</t>
  </si>
  <si>
    <t>WO061675277</t>
  </si>
  <si>
    <t>|MN00648|MYIA-084850189370/POI/MICHELLE/081326186535/3spas44.543.10@gmail.com</t>
  </si>
  <si>
    <t xml:space="preserve">2026-08-14 15:00:00 | Nama PIC : Bp Michell No HP : 081326186535 No Alt : - M Janji :  14 Agustus 2026 Jam Pasang : Pagi / Siang Note : hubungi pelanggan jika ingin kelokasi </t>
  </si>
  <si>
    <t>PT. INOCYCLE TECHNOLOGI GROUP CAB</t>
  </si>
  <si>
    <t>ODP-MJS-FAC/27</t>
  </si>
  <si>
    <t>WO061672133</t>
  </si>
  <si>
    <t>|MN00518|/PT. INOCYCLE TECHNOLOGI GROUP CAB MOJOKERTO /HSI B2B (1:1) + PHONE (800 MENIT) 100MBPS 645RB PSB DISC 70%//mokhamadcahyono200597@gmail.com/MOKHAMAD CAHYONO/85700111264</t>
  </si>
  <si>
    <t>2026-08-14 13:00:00|Nama PIC : Cahyono No HP : 085700111264 Alt :  M Janji : 14/08/2026 Jam Pasang : 08.00  - 13:00  NoteÃ‚Â :  hubungi terlebih dahulu sebelum ke lokasi, terima kasih.|40981184|MYDITA</t>
  </si>
  <si>
    <t>Follow Up Revoke Completed, New Order ID : SC1002525555</t>
  </si>
  <si>
    <t>RUMAH WAKAF USMAN BIN AFFAN</t>
  </si>
  <si>
    <t>ODP-PKM-FAB/02 FAB/D01/02.01</t>
  </si>
  <si>
    <t>WO061683800</t>
  </si>
  <si>
    <t>|MN02579|MYIA-084151612663/POI/SASONGKOJATi/081585200277/sjati2478@gmail.com</t>
  </si>
  <si>
    <t xml:space="preserve">2026-08-14 12:00:00 | Nama PIC : bapak sasongko No HP : 081585200277 No Alternatif : 088225461230 M Janji : 14/07/2026 Jam Pasang : Pagi NoteÃ‚Â :  Hubungi terlebih dahulu sebelum ke lokasi </t>
  </si>
  <si>
    <t>Istana mart</t>
  </si>
  <si>
    <t>ODP-SKR-FA/080 FA/D07/080.01</t>
  </si>
  <si>
    <t>WO061674522</t>
  </si>
  <si>
    <t>|MN01684|MYIA-094557087213/POI/Ayuq astuti/081326837346/setiyonoarif902@gmail.com</t>
  </si>
  <si>
    <t>WO061669488</t>
  </si>
  <si>
    <t>MATARAM VILLA JOGJA / LANGKAH BERSAMA PROPERTY</t>
  </si>
  <si>
    <t>ODP-PGR-FAX/024 FAX/D02/024.01</t>
  </si>
  <si>
    <t>WO061642751</t>
  </si>
  <si>
    <t>|MC80054|MYIA-032362016126/POI/A ISYAD KAMALI/081615640174/mataramvillajogja@gmail.com</t>
  </si>
  <si>
    <t>2026-08-14 08:00:00 | telp : 081615640174 M Janji : (14/08/2026) jam Pasang : 09:00 Note : hubungi pelanggan jika ingin kelokasi</t>
  </si>
  <si>
    <t>Follow Up Revoke Completed, New Order ID : SC1002524600</t>
  </si>
  <si>
    <t>HSI Bisnis Basic Bundling Phone PSB 70% - Free 800 Menit Promo - 100 Mbps</t>
  </si>
  <si>
    <t>ODP-AJB-FW/001</t>
  </si>
  <si>
    <t>WO061699281</t>
  </si>
  <si>
    <t xml:space="preserve">2026-08-12 08:00:00 | M Janji : (12/08/2026)  jam Pasang : 09:00  Note : hubungi pelanggan jika ingin kelokasi  </t>
  </si>
  <si>
    <t>13-08-2026 17:55:20</t>
  </si>
  <si>
    <t>ODP-GBU-FC/055</t>
  </si>
  <si>
    <t>WO061691319</t>
  </si>
  <si>
    <t>2026-08-12 15:00:00 | Tanggal pemasangan : 12 AGUSTUS 2026  Jam pemasangan : pagi/siang  Info Tambahan : Hubungi pelanggan dulu sebelum ke lokasi  terima kasih</t>
  </si>
  <si>
    <t>SMK SHOFA PLUS PANGKAH</t>
  </si>
  <si>
    <t>WO061690347</t>
  </si>
  <si>
    <t>|MN02303|MYIA-003596459248/POI/Moh. Naenul Rizqoni/087856009296/masrizqoni@gmail.com</t>
  </si>
  <si>
    <t>2026-08-14 13:00:00 | Nama PIC : Rizqon No HP : 087856009296 Alt : 085600635347 M Janji : 14/08/2026 Jam Pasang : 08.00  - 13:00  NoteÃ‚Â :  hubungi terlebih dahulu sebelum ke lokasi, terima kasih.</t>
  </si>
  <si>
    <t>ODP-BLU-FJ/026</t>
  </si>
  <si>
    <t>WO061675526</t>
  </si>
  <si>
    <t>2026-08-13 13:00:00 | Tanggal Pemasangan : 13 Agustus 2026  Jam Pemasangan : 08:00 13:00  Info Tambahan : Hubungi pelanggan dulu sebelum ke lokasi terimakasih</t>
  </si>
  <si>
    <t>PT TRI KASIH KARUNIA</t>
  </si>
  <si>
    <t>ODP-MOJ-FH/51</t>
  </si>
  <si>
    <t>WO061679914</t>
  </si>
  <si>
    <t>|MN01614|/PT TRI KASIH KARUNIA/WINBACK 2.0 HSI B2B (1:1) 75MBPS 415RB PSB DISC 70%//staffithardware@gmail.com/MOHAMMAD ILHAM PRATAMA/89529851517</t>
  </si>
  <si>
    <t>2026-08-14 13:00:00|Nama PIC : Ilham No HP : 089529851517 Alt :  M Janji : 14/08/2026 Jam Pasang : 08.00  - 13:00  NoteÃ‚Â :  hubungi terlebih dahulu sebelum ke lokasi, terima kasih.|40981184|MYDITA</t>
  </si>
  <si>
    <t>WO061694866</t>
  </si>
  <si>
    <t>MD|MYDB-20260813265245|DN00001/MN00806|JAYA CEMERLANG|082327147125</t>
  </si>
  <si>
    <t>2026-08-14 13:00:00 | Nama Pic : BP KHALIFI No Hp Pic : 082327147125 Jam Pemasangan : 08:00 - 12.00 Tanggal Pemasangan : JUMAT 14 AGUSTUS 2026 Info Tambahan : Hubungi pelanggan sebelum datang ke lokasi</t>
  </si>
  <si>
    <t>MTS dan MA AN-NURRIYAH</t>
  </si>
  <si>
    <t>WO061663998</t>
  </si>
  <si>
    <t>MD|MYDB-20260813265208|DN00001/MN02006|MTS dan MA AN-NURRIYAH|08139388649</t>
  </si>
  <si>
    <t>ODP-KLJ-FCW/53</t>
  </si>
  <si>
    <t>WO061652642</t>
  </si>
  <si>
    <t>2026-08-11 08:00:00 | M Janji : (09/08/2026)  jam Pasang : 09:00  Note : hubungi pelanggan jika ingin kelokasi</t>
  </si>
  <si>
    <t>NEKA SEMARANG MULAWARMAN</t>
  </si>
  <si>
    <t>ODP-BMK-FY/018 FY/D02/018.01</t>
  </si>
  <si>
    <t>WO061698244</t>
  </si>
  <si>
    <t>|MN02054|MYIA-080739152751/POI/Ayu putri angreani kusanto/08990794495/anext213@gmail.com</t>
  </si>
  <si>
    <t>KLINIK PRATAMA RAWAT INAP RAHMADANA</t>
  </si>
  <si>
    <t>ODP-PAE-FZ/11 FZ/D02/11.01</t>
  </si>
  <si>
    <t>WO061662955</t>
  </si>
  <si>
    <t>MD|MYDB-20260812265149|DN00001/MN00419|KLINIK PRATAMA RAWAT INAP RAHMADANA|082131572514</t>
  </si>
  <si>
    <t>Apotek K24 Atambua Belu (PT Anugerah Timur Gemilang)</t>
  </si>
  <si>
    <t>ODP-ATB-FA/43</t>
  </si>
  <si>
    <t>WO061694876</t>
  </si>
  <si>
    <t>AMRBS/403103/ANISA DWIARYANI/R3/YOGYAKARTA/PSB HSI BISNIS 1S 50 MBPS PROMO HUT TELKOM 1:1/Witarso Praditya/81229773200/anjaraji1996@gmail.com</t>
  </si>
  <si>
    <t>Follow Up Revoke Completed, New Order ID : SC1002524149</t>
  </si>
  <si>
    <t>raw design</t>
  </si>
  <si>
    <t>ODP-TDS-FDZ/54 FDZ/D06/54.01</t>
  </si>
  <si>
    <t>WO061692956</t>
  </si>
  <si>
    <t>|MYIB-CUST|MYTN-061749626935/POI/Ronny Wijaya/081703340226/ron2sky@gmail.com</t>
  </si>
  <si>
    <t xml:space="preserve">2026-08-15 12:00:00 | Nama PIC : Bp Ronny No HP : 081703340226 No Alt : - M Janji :  15 Agustus 2026 Jam Pasang : Pagi / Siang Note : hubungi pelanggan jika ingin kelokasi </t>
  </si>
  <si>
    <t>WO061653557</t>
  </si>
  <si>
    <t>2026-08-14 08:00:00|Nama PIC : IBU KHULUD No HP : 085733834742 No Alternatif : 085737348083 M Janji : 14/07/2026 Jam Pasang : Pagi NoteÃ‚Â :  Hubungi terlebih dahulu sebelum ke lokasi|40961370|MYDITA</t>
  </si>
  <si>
    <t>Follow Up Revoke Completed, New Order ID : SC1002524083</t>
  </si>
  <si>
    <t>toko Ageng parijatah</t>
  </si>
  <si>
    <t>ODP-RGJ-FK/39 FK/D03/39.01</t>
  </si>
  <si>
    <t>WO061676726</t>
  </si>
  <si>
    <t>MD|MYDB-20260813265222|DC30004/MC30053|toko Ageng parijatah|085646829209</t>
  </si>
  <si>
    <t>Provisioning Failed|WFM|INF009036806|TIDAK TERCOVER JARINGAN</t>
  </si>
  <si>
    <t>KRI Store Mojopahit</t>
  </si>
  <si>
    <t>ODP-MRT-FV/38</t>
  </si>
  <si>
    <t>AMRBS;404252;NADHIRA AUDRIANKA;AO;1S HSI Bisnis 1:1 Internet 50Mbps (355k);KRI Store Mojopahit;PIC IQBAL 087872217552;it@karyarasaindonesia.co.id</t>
  </si>
  <si>
    <t>PT ASRY MANDIRI SEJAHTERA Gadu</t>
  </si>
  <si>
    <t>ODP-CEP-FG/030 FG/D10/030.01</t>
  </si>
  <si>
    <t>WO061689137</t>
  </si>
  <si>
    <t>|MB00450|MYIA-088553205785/POI/NOVIANI ARIFAH/085157955964/admiin.artha1234@gmail.com</t>
  </si>
  <si>
    <t>2026-08-14 13:00:00 | telp : 085157955964 M Janji : (14/08/2026) jam Pasang : 09:00 Note : hubungi pelanggan jika ingin kelokasi</t>
  </si>
  <si>
    <t>KARAOKE MELODY</t>
  </si>
  <si>
    <t>WO061705676</t>
  </si>
  <si>
    <t>|MN00264|MYIA-064827278462/POI/yudha mahendra septiawan/085338541585/yudhamahendra09@gmail.com</t>
  </si>
  <si>
    <t>13-08-2026 19:55:23</t>
  </si>
  <si>
    <t>PT Data Prima Solusindo</t>
  </si>
  <si>
    <t>ODP-PGR-FBH/074</t>
  </si>
  <si>
    <t>AMRBS;404486;ADALYDE M JOWEY;JKT OUTER; PT Data Prima Solusindo ;Hsi inet only 100 Mbps ;Pic Harizan Farizi ; Cp 085718503440 - 082295880875 ; harizan.farizi@newconnext.com</t>
  </si>
  <si>
    <t>Follow Up Revoke Completed, New Order ID : SC1002524026</t>
  </si>
  <si>
    <t>SMA Muhamadiyah Sampang</t>
  </si>
  <si>
    <t>WO061672228</t>
  </si>
  <si>
    <t>MD|MYDB-20260812265148|DN00001/MN00572|SMA Muhamadiyah Sampang|085745412985</t>
  </si>
  <si>
    <t xml:space="preserve">2026-08-14 13:00:00 | Nama PIC : BAPAK BARI No HP : 085745412985 No Alternatif : - M Janji : 14/07/2026 Jam Pasang : Pagi NoteÃ‚Â :  Hubungi terlebih dahulu sebelum ke lokasi </t>
  </si>
  <si>
    <t>ODP-TEG-FT/016</t>
  </si>
  <si>
    <t>PT WALI SONGO (SPBU 5467209 SEMAMPIR)</t>
  </si>
  <si>
    <t>ODP-KRZ-FF/24</t>
  </si>
  <si>
    <t>WO061705629</t>
  </si>
  <si>
    <t>|MN01068|/PT WALI SONGO (SPBU 5467209 SEMAMPIR)/WINBACK 2.0 HSI B2B (1:2) 50MBPS 320RB PSB DISC 70%//walisongo_pt@ymail.com/SYAMSUDDIN/85347646825</t>
  </si>
  <si>
    <t>2026-08-15 08:00:00|Nama Pic : BP SYAMSUDDIN No Hp Pic : 085347646825 Jam Pemasangan : 08:00 - 12.00 Tanggal Pemasangan : JUMAT 14 AGUSTUS 2026 Info Tambahan : Hubungi pelanggan sebelum datang ke lokasi|40961370|MYDITA</t>
  </si>
  <si>
    <t>PT Solo Kulina Utama (R&amp;B Grill Solo)</t>
  </si>
  <si>
    <t>ODP-KRT-FEC/084</t>
  </si>
  <si>
    <t>WO061664009</t>
  </si>
  <si>
    <t>2026-08-14 13:00:00|Waktu pemasangan : 13 agustus 2026 Jam pemasangan : 08.00 - 12.00 Info Tambahan : Hubungi pelanggan dulu sebelum ke lokasi terimakasih |40951377|MYDITA</t>
  </si>
  <si>
    <t>SPPG Boyolali Gladagsari Kaligentong</t>
  </si>
  <si>
    <t>WO061703358</t>
  </si>
  <si>
    <t>|MN00372|MYIA-061998966550/POI/Kukuh Nurcahyo/085900032123/sppggladagsarikaligentong@gmail.com</t>
  </si>
  <si>
    <t>2026-08-15 08:00:00 | Nama Pic : BP KUKUH No Hp Pic : 085900032123 Jam Pemasangan : 08:00 - 12.00 Tanggal Pemasangan : JUMAT 14 AGUSTUS 2026 Info Tambahan : Hubungi pelanggan sebelum datang ke lokasi</t>
  </si>
  <si>
    <t>13-08-2026 19:10:02</t>
  </si>
  <si>
    <t>SMP IT AL FURQAN AMBAL</t>
  </si>
  <si>
    <t>ODP-KTW-FAD/056 FAD/D03/056.01</t>
  </si>
  <si>
    <t>WO061669804</t>
  </si>
  <si>
    <t>|MN00664|MYIA-026012716239/POI/Meilia Puspita Utama/0895325669755/meiliapuspitautama@gmail.com</t>
  </si>
  <si>
    <t>2026-08-14 13:00:00 | Nama Pic : IBU MEILIA No Hp Pic : 0895325669755 Jam Pemasangan : 08:00 - 12.00 Tanggal Pemasangan : JUMAT 14 AGUSTUS 2026 Info Tambahan : Hubungi pelanggan sebelum datang ke lokasi</t>
  </si>
  <si>
    <t>Follow Up Revoke Completed, New Order ID : SC1002524126</t>
  </si>
  <si>
    <t>Provisioning Failed|WFM|INF009036796|CANCEL PELANGGAN</t>
  </si>
  <si>
    <t>WO061655051</t>
  </si>
  <si>
    <t>2026-08-15 08:00:00|Nama Pic : BP NOVI No Hp Pic : 081210166085 Jam Pemasangan : 08:00 - 12.00 Tanggal Pemasangan : JUMAT 14 AGUSTUS 2026 Info Tambahan : Hubungi pelanggan sebelum datang ke lokasi|40961370|MYDITA</t>
  </si>
  <si>
    <t>Neka Semarang Hasanudin</t>
  </si>
  <si>
    <t>ODP-JHR-FV/053 FV/D04/053.01</t>
  </si>
  <si>
    <t>WO061688292</t>
  </si>
  <si>
    <t>|MN02054|MYIA-053522459126/POI/Ayu putri angreani kusanto/08990794495/anext213@gmail.com</t>
  </si>
  <si>
    <t>2026-08-14 13:00:00 | Nama : BU AYU PUTRI ANGREANI KUSANTO No Hp : 08990794495 No Alt :  Tgl Pemasangan : 14 Agustus 2026 Interval : PAGI  Note : Hubungi pelanggan terlebih dahulu</t>
  </si>
  <si>
    <t>WO061690853</t>
  </si>
  <si>
    <t>2026-08-14 15:00:00|Nama PIC : Felix No HP : 081325325171 Alt :  M Janji : 14/08/2026 Jam Pasang : 08.00  - 13:00  NoteÃ‚Â :  hubungi terlebih dahulu sebelum ke lokasi, terima kasih.|40981184|MYDITA</t>
  </si>
  <si>
    <t>SPBU 54.622.11</t>
  </si>
  <si>
    <t>WO061697722</t>
  </si>
  <si>
    <t>MD|MYDB-20260813265253|DD00001/MN01781|SPBU 54.622.11|082299819676</t>
  </si>
  <si>
    <t xml:space="preserve">2026-08-14 15:00:00 | Waktu pemasangan : 14 agustus 2026 Jam pemasangan : 08.00 - 12.00 Info Tambahan : Hubungi pelanggan dulu sebelum ke lokasi terimakasih </t>
  </si>
  <si>
    <t>13-08-2026 17:39:49</t>
  </si>
  <si>
    <t>ODP-JHR-FZ/105</t>
  </si>
  <si>
    <t>WO061670785</t>
  </si>
  <si>
    <t>2026-08-11 13:00:00 | Waktu pemasnagan : 11 Agustus 2026  Jam pemasangan : 08.00 - 12.00  Mohon hubungi pelanggan sebelum ke lokasi   Terima kasih</t>
  </si>
  <si>
    <t>MR STEAK HOUSE &amp; ROOFTOP SANDIK</t>
  </si>
  <si>
    <t>ODP-MTR-FDJ/34 FDJ/D04/34.01</t>
  </si>
  <si>
    <t>WO061659907</t>
  </si>
  <si>
    <t>|MC40311|MYIA-046163664758/POI/Ameliyah Hasan/081977868888/akunptanugerahameliasentosa@gmail.com</t>
  </si>
  <si>
    <t>2026-08-14 13:00:00 | M Janji : (14/08/2026) jam Pasang :pagi 08:00 Note : hubungi pelanggan jika ingin kelokasi</t>
  </si>
  <si>
    <t>ODP-PGR-FAX/073</t>
  </si>
  <si>
    <t>WO061680459</t>
  </si>
  <si>
    <t>2026-08-14 08:00:00 | telp : 081615640174  M Janji : (14/08/2026)  jam Pasang : 09:00  Note : hubungi pelanggan jika ingin kelokasi</t>
  </si>
  <si>
    <t>Follow Up Revoke Completed, New Order ID : SC1002524596</t>
  </si>
  <si>
    <t>SMA NEGERI MOJOAGUNG U/ AULA</t>
  </si>
  <si>
    <t>ODP-MOJ-FE/86</t>
  </si>
  <si>
    <t>WO061655301</t>
  </si>
  <si>
    <t>|MN01463|/SMA NEGERI MOJOAGUNG U/ AULA/WINBACK 2.0 HSI B2B (1:1) 50MBPS 355RB PSB DISC 70%/smun1mojoagung@yahoo.com/NANANG RUDIAWAN/85648993223</t>
  </si>
  <si>
    <t>2026-08-14 08:00:00|M Janji : (Jumat/14/Agustus/2026) jam Pasang : 09:00 Note : hubungi pelanggan jika ingin kelokasi|40900827|MYDITA</t>
  </si>
  <si>
    <t>SPBU 54 842 03</t>
  </si>
  <si>
    <t>ODP-DMP-FAA/131</t>
  </si>
  <si>
    <t xml:space="preserve">RBS|HSI|TREG3|AO|SPBU 54 842 03|Bambang Wahyudin MN02363|081239482000|Indibiz 50 Mbps </t>
  </si>
  <si>
    <t>SMA NEGERI 1 SULANG</t>
  </si>
  <si>
    <t>ODP-RBN-FJ/075 FJ/D02/075.01</t>
  </si>
  <si>
    <t>WO061648686</t>
  </si>
  <si>
    <t>|MC60037|MYIA-027301623967/POI/MUHAMAD KHOIRUL AMIN/08985416560/gufly90@gmail.com</t>
  </si>
  <si>
    <t>2026-08-15 13:00:00 | Nama : BP MUHAMAD KHOIRUL AMIN No Hp : 08985416560 No Alt :  Tgl Pemasangan : 14 Agustus 2026 Interval : PAGI  Note : Hubungi pelanggan terlebih dahulu</t>
  </si>
  <si>
    <t>ODP-DMO-FBJ/18</t>
  </si>
  <si>
    <t>Warung sembako madura An-Nur</t>
  </si>
  <si>
    <t>WO061699649</t>
  </si>
  <si>
    <t>MD|MYDB-20260813265258|DN00001/MN00572|Warung sembako madura An-Nur|085334870667</t>
  </si>
  <si>
    <t>Follow Up Revoke Completed, New Order ID : SC1002525562</t>
  </si>
  <si>
    <t>ODP-MYR-FJV/05</t>
  </si>
  <si>
    <t>WO061706579</t>
  </si>
  <si>
    <t>2026-08-12 15:00:00 | Nama PIC:  bu novia  No HP: 085738296680  Alt:  Tanggal: 12/8/2026  Jam Pasang: Sore  Note: Hubungi sebelum ke lokasi, terimakasih.</t>
  </si>
  <si>
    <t>Provisioning Failed|WFM|INF009037473|ODP FULL</t>
  </si>
  <si>
    <t>Follow Up Revoke Completed, New Order ID : SC1002525496</t>
  </si>
  <si>
    <t>Ulva Riani fashion</t>
  </si>
  <si>
    <t>WO061704040</t>
  </si>
  <si>
    <t>|MN02435|MYIA-084707635585/POI/Ulva Riani /087851107799/ulvariani999@gmail.com</t>
  </si>
  <si>
    <t xml:space="preserve">2026-08-14 17:00:00 | Nama PIC : Ibu Ulva No HP : 087851107799 No Alt : - M Janji :  14 Agustus 2026 Jam Pasang : Pagi / Siang Note : hubungi pelanggan jika ingin kelokasi </t>
  </si>
  <si>
    <t>NEKA NUSUKAN SOLO</t>
  </si>
  <si>
    <t>ODP-MSO-F09/004 FCL/F09/004.01</t>
  </si>
  <si>
    <t>WO061661624</t>
  </si>
  <si>
    <t>|MN02054|MYIA-085917769935/POI/Ayu putri angreani kusanto/08990794495/anext213@gmail.com</t>
  </si>
  <si>
    <t>2026-08-14 15:00:00 | Nama Pic : IBU AYU No Hp Pic : 08990794495 Jam Pemasangan : 08:00 - 12.00 Tanggal Pemasangan : JUMAT 14 AGUSTUS 2026 Info Tambahan : Hubungi pelanggan sebelum datang ke lokasi</t>
  </si>
  <si>
    <t>SPBU 4459319 GARUNGKIDUL</t>
  </si>
  <si>
    <t>ODP-KUD-FL/11 FL/D05/05.11</t>
  </si>
  <si>
    <t>WO061647379</t>
  </si>
  <si>
    <t>|MN01414|MYIA-071581173500/POI/CHAFIF FAUZI/087746466646/spbu4459319.gk@gmail.com</t>
  </si>
  <si>
    <t>2026-08-14 08:00:00 | Nama PIC : CHAFIF FAUZI No HP : 087746466646 Alt :  M Janji : 14/08/2026 Jam Pasang : 08.00  - 13:00  NoteÃ‚Â :  hubungi terlebih dahulu sebelum ke lokasi, terima kasih.</t>
  </si>
  <si>
    <t>ELVI COSMETIC</t>
  </si>
  <si>
    <t>ODP-NTG-FF/09 FF/D02/09.01</t>
  </si>
  <si>
    <t>WO061705491</t>
  </si>
  <si>
    <t>MD|MYDB-20260813265270|SC20017/MC20200|ELVI COSMETIC|6285746659730</t>
  </si>
  <si>
    <t xml:space="preserve">2026-08-15 08:00:00 | Nama PIC : Bp Edi No HP : 085746659730 No Alt : - M Janji :  15 Agustus 2026 Jam Pasang : Pagi / Siang Note : hubungi pelanggan jika ingin kelokasi </t>
  </si>
  <si>
    <t>PT NARCISSE ABADI JAYA</t>
  </si>
  <si>
    <t>ODP-PBL-FM/27</t>
  </si>
  <si>
    <t>WO061717961</t>
  </si>
  <si>
    <t>|MN01068|/PT NARCISSE ABADI JAYA/WINBACK 2.0 HSI B2B (1:2) 50MBPS 320RB PSB DISC 70%//rafifbz193@gmail.com/MUHAMMAD RAFIF/82132431944</t>
  </si>
  <si>
    <t>2026-08-15 08:00:00|Waktu pemasangan : 15 agustus 2026 Jam pemasangan : 08.00 - 12.00 Info Tambahan : Hubungi pelanggan dulu sebelum ke lokasi terimakasih  |40971401|MYDITA</t>
  </si>
  <si>
    <t>13-08-2026 20:40:07</t>
  </si>
  <si>
    <t>Follow Up Revoke Completed, New Order ID : SC1002523864</t>
  </si>
  <si>
    <t>MAS MATHALIBUL HUDA</t>
  </si>
  <si>
    <t>ODP-BAN-FB/069 FB/D06/069.01</t>
  </si>
  <si>
    <t>WO061662796</t>
  </si>
  <si>
    <t>|MC60115|MYIA-000126828186/POI/AZIZ MUMTAZA/082341907099/malidamlonggo@outlook.co.id</t>
  </si>
  <si>
    <t>ODP-SRG-FH/110</t>
  </si>
  <si>
    <t>WO061656421</t>
  </si>
  <si>
    <t>SMA BANI HASYIM RUANG LAB</t>
  </si>
  <si>
    <t>ODP-BPG-FE/36 FE/D06/36.01</t>
  </si>
  <si>
    <t>WO061636427</t>
  </si>
  <si>
    <t>MD|MYDB-20260812265052|DN00001/MN02100|SMA BANI HASYIM RUANG LAB|082245257078</t>
  </si>
  <si>
    <t>2026-08-14 08:00:00 | Nama : BP YAZID (KETUA LAB) No Hp : 082245257078 No Alt :  Tgl Pemasangan : 14 Agustus 2026 Interval : PAGI  Note : Hubungi pelanggan terlebih dahulu</t>
  </si>
  <si>
    <t>ODP-TDS-FLA/08</t>
  </si>
  <si>
    <t>NEKA GEDONG KUNING YOGYA</t>
  </si>
  <si>
    <t>ODP-KGD-FBF/056</t>
  </si>
  <si>
    <t>WO061687557</t>
  </si>
  <si>
    <t>|MN02054|MYIA-049177742743/POI/Ayu putri angreani kusanto/08990794495/anext213@gmail.com</t>
  </si>
  <si>
    <t>2026-08-14 15:00:00 | Nama : BU AYU PUTRI ANGREANI KUSANTO No Hp : 08990794495 No Alt :  Tgl Pemasangan : 14 Agustus 2026 Interval : PAGI  Note : Hubungi pelanggan terlebih dahulu</t>
  </si>
  <si>
    <t>WARUNG BIRU</t>
  </si>
  <si>
    <t>ODP-LCE-FC/40</t>
  </si>
  <si>
    <t>WO061675620</t>
  </si>
  <si>
    <t>|MN01316 |/WARUNG BIRU/WINBACK 2.0 HSI B2B (1:1) 50MBPS 355RB PSB DISC 70%/Terdywahyu13@gmail.com/TEDDY WAHYU RAMADHAN/895352605400</t>
  </si>
  <si>
    <t>SPBU 54.641.37</t>
  </si>
  <si>
    <t>ODP-MJT-FAC/54</t>
  </si>
  <si>
    <t>WO061689587</t>
  </si>
  <si>
    <t>|MN00418|MYIA-074663237498/POI/WIDHI NURTI HASMORO/085707625447/ngampelspbu37@gmail.com</t>
  </si>
  <si>
    <t>MADRASAH TSANAWIYAH WATHONNIYAH ISLAMIYYAH</t>
  </si>
  <si>
    <t>WO061691901</t>
  </si>
  <si>
    <t>|MC00213|MYIA-030862619542/POI/SUNARYO/085743156716/mtsmwi@yahoo.com</t>
  </si>
  <si>
    <t xml:space="preserve">2026-08-15 13:00:00 | Nama PIC : bapak sunaryo No HP : 085743156716 No Alternatif : M Janji : 14/07/2026 Jam Pasang : Pagi NoteÃ‚Â :  Hubungi terlebih dahulu sebelum ke lokasi </t>
  </si>
  <si>
    <t>Lumbung Umaluah Villa</t>
  </si>
  <si>
    <t>WD KOPI</t>
  </si>
  <si>
    <t>ODP-SDY-FA/78</t>
  </si>
  <si>
    <t>WO061641600</t>
  </si>
  <si>
    <t>|MN00882|/WD KOPI/NANANG MAHMUDI/081325695041/Wardokopi@gmail.com/HSI Bisnis Promo HUT Telkom (1:1) 50 Mbps (Rp 355.000) PSB Rp 150.000/</t>
  </si>
  <si>
    <t>SMP NEGERI 1 GRINGSING ( LAB. KOMPUTER )</t>
  </si>
  <si>
    <t>ODP-WLR-FF/172 FF/D10/172.01</t>
  </si>
  <si>
    <t>WO061698273</t>
  </si>
  <si>
    <t>|MN02184|MYIA-084074533111/POI/TEGUH RIYANTO /089610116574/smpnegeri1gringsing@gmail.com</t>
  </si>
  <si>
    <t>2026-08-14 15:00:00 | Nama PIC : TEGUH RIYANTO No HP : 089610116574 Alt :  M Janji : 14/08/2026 Jam Pasang : 08.00  - 13:00  NoteÃ‚Â :  hubungi terlebih dahulu sebelum ke lokasi, terima kasih.</t>
  </si>
  <si>
    <t>AMRBS;404486;ADALYDE M JOWEY;JKT OUTER; PT Data Prima Solusindo ;Hsi inet only 100 Mbps ;Pic Harizan Farizi ; Cp 085718503440 - 082295880875  ;  harizan.farizi@newconnext.com</t>
  </si>
  <si>
    <t>SPBU 44-51201</t>
  </si>
  <si>
    <t>ODP-SBA-FD/020 FD/D03/020.01</t>
  </si>
  <si>
    <t>WO061657496</t>
  </si>
  <si>
    <t>|MC50009|MYIA-012349183725/POI/Abdul sukur/082326860369/spbu_4451201@yahoo.co.id</t>
  </si>
  <si>
    <t>2026-08-14 08:00:00 | Nama PIC : Fauzi No HP : 082326860369 Alt : 085642845006 M Janji : 14/08/2026 Jam Pasang : 08.00  - 13:00  NoteÃ‚Â :  hubungi terlebih dahulu sebelum ke lokasi, terima kasih.</t>
  </si>
  <si>
    <t>Follow Up Revoke Completed, New Order ID : SC1002525259</t>
  </si>
  <si>
    <t>KRI Store Tugu</t>
  </si>
  <si>
    <t>ODP-KBU-FDD/088</t>
  </si>
  <si>
    <t>AMRBS;404252;NADHIRA AUDRIANKA;AO;1S HSI Bisnis 1:1 Internet 50Mbps (355k);KRI Store Tugu;PIC IQBAL 087872217552;it@karyarasaindonesia.co.id</t>
  </si>
  <si>
    <t>Sangiang karya Pratama</t>
  </si>
  <si>
    <t>ODP-SAP-FAA/01 FAA/D01/01.01</t>
  </si>
  <si>
    <t>WO061655344</t>
  </si>
  <si>
    <t>MD|MYDB-20260813265187|DN00001/MN02085|Sangiang karya Pratama|082339076557</t>
  </si>
  <si>
    <t>2026-08-14 15:00:00 | M Janji : (14 AGUSTUS 2026) jam Pasang : siang Note : hubungi pelanggan jika ingin kelokasi</t>
  </si>
  <si>
    <t>Follow Up Revoke Completed, New Order ID : SC1002524181</t>
  </si>
  <si>
    <t>PT. SEKARJATI (SPBU MINDAKA)</t>
  </si>
  <si>
    <t>ODP-ADW-FF/011 FF/D01/011.01</t>
  </si>
  <si>
    <t>WO061665478</t>
  </si>
  <si>
    <t>|MN00292|MYIA-097157995104/POI/Hadi Sucipto/085700873963/pt.sekarjati10@gmail.com</t>
  </si>
  <si>
    <t>Last update proses : 14-08-2026 09:19:06 WIB (Source: ETL XPRO)</t>
  </si>
  <si>
    <t>DIGITAL KREASI NETWORK (Bima)</t>
  </si>
  <si>
    <t>WO061737333</t>
  </si>
  <si>
    <t>|MN02760|MYIA-050721007481/POI/Marsya/08212469479/networkdigitalkreasi@gmail.com</t>
  </si>
  <si>
    <t xml:space="preserve">2026-08-15 08:00:00 | M Janji :  15 Agustus 2026 Jam Pasang : Siang Note : hubungi pelanggan jika ingin ke lokasi, terima kasih. </t>
  </si>
  <si>
    <t>14-08-2026 12:09:49</t>
  </si>
  <si>
    <t>TPQ MI NURUL ISLAM 2</t>
  </si>
  <si>
    <t>ODP-PAE-FU/58 FU/D05/58.01</t>
  </si>
  <si>
    <t>WO061883142</t>
  </si>
  <si>
    <t>|MC20202|MYIA-072551068938/POI/NUFAL BAIDAWI/08213329613/tpq.nurulislam2929@gmail.com</t>
  </si>
  <si>
    <t>2026-08-17 13:00:00 | Tanggal Pemasangan : 17 Agustus 2026 Jam Pemasangan : 08:00 13:00 Info Tambahan : Hubungi pelanggan dulu sebelum ke lokasi terimakasih</t>
  </si>
  <si>
    <t>16-08-2026 14:40:39</t>
  </si>
  <si>
    <t>warkop mabar</t>
  </si>
  <si>
    <t>ODP-NJK-FAT/79 FAT/D04/79.01</t>
  </si>
  <si>
    <t>WO061826851</t>
  </si>
  <si>
    <t>MD|MYDB-20260814265419|DC20002/MC20039|warkop mabar|085601244905</t>
  </si>
  <si>
    <t xml:space="preserve">2026-08-16 13:00:00 | Nama PIC:  bu siti halimah  No HP:  085601244905 Alt: Tanggal: 16/08/2026 Jam Pasang: Siang Note: Hubungi sebelum ke lokasi, terimakasih.   Info pl sudah dipasang di hari 15/08/2026 jam 10.00 pagi </t>
  </si>
  <si>
    <t>15-08-2026 14:09:43</t>
  </si>
  <si>
    <t>Provisioning Failed|WFM|INF009054761|PDI_-7.6373633,111.90393_pelanggan doble input</t>
  </si>
  <si>
    <t>DGS</t>
  </si>
  <si>
    <t>DGS-B2B TREG</t>
  </si>
  <si>
    <t>INTERNET TAMAN - AREA PUBLIK</t>
  </si>
  <si>
    <t>ODP-DMO-FY/19</t>
  </si>
  <si>
    <t>WO060951653</t>
  </si>
  <si>
    <t>GS SURAMADU/ AM HANIF/ PSB INET INLY 100 MBPS/ INET AREA PUBLIK LOKASI HITECH MALL/ PIC FIKRI 081213131927 DAVIP 082245657000</t>
  </si>
  <si>
    <t xml:space="preserve">- 11_11450;Biaya PSB Reguler HSI EBIS ~ 11[150000]  - SP_NOSS;SP_NOSS ~ Internet NOSS Multispeed Network[0]  - SP_NOSS;SP_NOSS ~ Internet NOSS Multispeed Network[0]  - E23015;E23015 ~ ES23 - Perangkat ONT[0]  - E23015~null~44292;E23015||11||Abodemen 0[0] </t>
  </si>
  <si>
    <t>DPS</t>
  </si>
  <si>
    <t>DPS-Logistic &amp; Manufacturing</t>
  </si>
  <si>
    <t>PT Nusantara Ekspres Kilat Hub Sukorejo Kendal 2</t>
  </si>
  <si>
    <t>ODP-SKR-FA/044</t>
  </si>
  <si>
    <t>WO061209782</t>
  </si>
  <si>
    <t xml:space="preserve">P26-204347 ; PIC Dhimas Permadi Okta, dhimas.dewa@spxexpress.com, 085647823280  </t>
  </si>
  <si>
    <t>TAM</t>
  </si>
  <si>
    <t>KANTOR LURAH NAGEKEO</t>
  </si>
  <si>
    <t>ODP-BJW-FA/16</t>
  </si>
  <si>
    <t>WO061083994</t>
  </si>
  <si>
    <t>DGS HSI |HOTDA | Aidah | 780018 | TREG 3 | Kantor Lurah Nagekeo| 082145769926| HSI BISNIS 50MBPS</t>
  </si>
  <si>
    <t>Warung Sembako Madura AN-NUR</t>
  </si>
  <si>
    <t>ODP-WRP-FP/41 FP/D03/41.01</t>
  </si>
  <si>
    <t>WO061724471</t>
  </si>
  <si>
    <t>MD|MYDB-20260813265277|DN00001/MN00558|Warung Sembako Madura AN-NUR|0895703207865</t>
  </si>
  <si>
    <t xml:space="preserve">2026-08-15 08:00:00 | Waktu pemasangan : 15 agustus 2026 Jam pemasangan : 08.00 - 12.00 Info Tambahan : Hubungi pelanggan dulu sebelum ke lokasi terimakasih  </t>
  </si>
  <si>
    <t>14-08-2026 10:09:48</t>
  </si>
  <si>
    <t>TOKO MAS ALI RAHMAN</t>
  </si>
  <si>
    <t>ODP-PKS-FW/18 FW/D04/18.01</t>
  </si>
  <si>
    <t>WO061779234</t>
  </si>
  <si>
    <t>|MC20235|MYIA-069996015617/POI/HANDIK ALI RAHMAN/081511444415/cctvspr87@gmail.com</t>
  </si>
  <si>
    <t>2026-08-15 15:00:00 | Tanggal pemasangan: 27/07/2026 Jam pemasangan : pagi / siang Info Tambahan : Hubungi pelanggan dulu sebelum ke lokasi. terima kasih</t>
  </si>
  <si>
    <t>14-08-2026 18:09:52</t>
  </si>
  <si>
    <t>TOKO CAKRABUWANA</t>
  </si>
  <si>
    <t>ODP-PME-FBF/16 FBF/D05/16.01</t>
  </si>
  <si>
    <t>WO061907938</t>
  </si>
  <si>
    <t>MD|MYDB-20260817265794|DN00001/MN00558|TOKO CAKRABUWANA|08815020148</t>
  </si>
  <si>
    <t>2026-08-18 08:00:00 | Jam Pemasangan : 08:00 - 12.00 Tanggal Pemasangan : 18/08/2026 Info Tambahan : Hubungi pelanggan sebelum datang ke lokasi</t>
  </si>
  <si>
    <t>17-08-2026 08:26:02</t>
  </si>
  <si>
    <t>FO_ASAP</t>
  </si>
  <si>
    <t>Provisioning Failed|ACTIVATION|INF009061031|U31_PORT_NOT_FOUND:ServicePort Not Found / ONT Connectivity is Missing</t>
  </si>
  <si>
    <t>RUMAH KOST SITI NURHALISA</t>
  </si>
  <si>
    <t>ODP-PRJ-FC/23 FC/D01/23.01</t>
  </si>
  <si>
    <t>WO061806278</t>
  </si>
  <si>
    <t>|MC30175|MYIA-048815721825/POI/SITI NURHALISA/083853348592/nurhaliza01@gmail.com</t>
  </si>
  <si>
    <t>2026-08-20 08:00:00 | Nama Pic : bp hermawan  No Hp Pic : 083853348592 No alt : - Jam Pemasangan : pagi siang  Tanggal Pemasangan : 15 Agustus 2026</t>
  </si>
  <si>
    <t>15-08-2026 10:54:52</t>
  </si>
  <si>
    <t>RUMAH DINAS KOMINFO 2</t>
  </si>
  <si>
    <t>ODP-RKT-FGT/58</t>
  </si>
  <si>
    <t>WO061720332</t>
  </si>
  <si>
    <t>GS SURAMADU/AM HANIF/ PSB INET ONLY 75 MBPS/ RUMDIN KADIS KOMINFO 2/ JL ECO MEDAYU BLOK B10 -  PIC EKO 085179708552 DAN IYAN  +62 813-3388-6585</t>
  </si>
  <si>
    <t>14-08-2026 09:40:20</t>
  </si>
  <si>
    <t>SPBU 44.592.24 KEMADU SULANG</t>
  </si>
  <si>
    <t>ODP-RBN-FL/026 FL/D02/026.01</t>
  </si>
  <si>
    <t>WO061876455</t>
  </si>
  <si>
    <t>|MC60037|MYIA-096743783981/POI/ANDRI SETIAWAN/085659354996/lolwildr2020@gmail.com</t>
  </si>
  <si>
    <t>2026-08-17 13:00:00 | Tanggal pemasangan : 17 AGUSTUS 2026 Jam pemasangan : pagi/siang Info Tambahan : Hubungi pelanggan dulu sebelum ke lokasi terima kasih</t>
  </si>
  <si>
    <t>16-08-2026 13:39:58</t>
  </si>
  <si>
    <t>UNCONTACTED : Line Busy RANGGA WISNU EKAPAKSI 40951381|MYDITA</t>
  </si>
  <si>
    <t>Toko Munawir</t>
  </si>
  <si>
    <t>ODP-SGG-FBB/05 FBB/D01/05.01</t>
  </si>
  <si>
    <t>WO061861730</t>
  </si>
  <si>
    <t>MD|MYDB-20260816265659|SC00001/MC00149|Toko Munawir|089656538779</t>
  </si>
  <si>
    <t>2026-08-17 13:00:00 | Nama : BP M MUNAWIR AZIS No Hp : 089656538779 No Alt :  Tgl Pemasangan : 17 Agustus 2026 Interval : PAGI  Note : Hubungi pelanggan terlebih dahulu</t>
  </si>
  <si>
    <t>16-08-2026 10:54:48</t>
  </si>
  <si>
    <t>giras tower 88</t>
  </si>
  <si>
    <t>ODP-BJN-FV/05 FV/D01/05.01</t>
  </si>
  <si>
    <t>WO061763553</t>
  </si>
  <si>
    <t>|MN01794|MYIA-055874499470/POI/fatkan/085746360425/pojokgiras3@gmail.com</t>
  </si>
  <si>
    <t>2026-08-15 15:00:00 | Nama PIC : Fatkhan No HP : 085746360425 Alt :  M Janji : 15 Augustus 2026 Jam Pasang : 08.00 - 13:00  NoteÃ‚Â :  hubungi terlebih dahulu sebelum kelokasi</t>
  </si>
  <si>
    <t>14-08-2026 15:39:56</t>
  </si>
  <si>
    <t>RAMDHANI HOMESTAY</t>
  </si>
  <si>
    <t>ODP-SBW-FAH/03</t>
  </si>
  <si>
    <t>WO061796993</t>
  </si>
  <si>
    <t>MD|MYDB-20260814265420|DN00001/MN01595|RAMDHANI HOMESTAY|087862364324</t>
  </si>
  <si>
    <t>2026-08-18 08:00:00 | Nama Pic : bp gading  No Hp Pic : 087862364324 No alt : - Jam Pemasangan : siang  Tanggal Pemasangan : 15 Agustus 2026</t>
  </si>
  <si>
    <t>15-08-2026 08:39:51</t>
  </si>
  <si>
    <t>HSI Bisnis Bundling OCA Breach Checker Promo 2026 PSB 70% - 100 Mbps</t>
  </si>
  <si>
    <t>Follow Up Revoke Completed, New Order ID : SC1002526016</t>
  </si>
  <si>
    <t>DPS-Private Conglomeration</t>
  </si>
  <si>
    <t>PT Surya Pratista Hutama</t>
  </si>
  <si>
    <t>ODP-SDA-FGK/72</t>
  </si>
  <si>
    <t>WO061046280</t>
  </si>
  <si>
    <t>DPS HSI | RIZAL EKO CAHYONI | 930085| TREG 3 |PT Surya Pratista Hutama | TEGUH| 0811372869</t>
  </si>
  <si>
    <t>- 11_11450;Biaya PSB Reguler HSI EBIS ~ 11[150000]  - E24057;E24057 ~ ES24 - Paket HSI Bisnis (HSIE) Khusus Winback[0]  - E24057~null~E24057_UNL;UNL ~ Internet-Link Unlimited Internet Usage ~ E24057[0]  - E24057~null~103818;E24057||11||Abodemen 0[0]  - E2</t>
  </si>
  <si>
    <t>AGEN BRI LINK ANDALAN</t>
  </si>
  <si>
    <t>ODP-BKI-FH/04 FH/D01/04.01</t>
  </si>
  <si>
    <t>WO061813974</t>
  </si>
  <si>
    <t>|MN02617|MYIA-081206306732/POI/FIRMANSYAH/085706129616/adryjr55@gmail.com</t>
  </si>
  <si>
    <t xml:space="preserve">2026-08-16 08:00:00 | Nama PIC:  BP FIRMANSYAH  No HP: 085706129616 Alt: Tanggal: 16/08/2026 Jam Pasang: Pagi Note: Hubungi sebelum ke lokasi, terimakasih. </t>
  </si>
  <si>
    <t>15-08-2026 12:10:01</t>
  </si>
  <si>
    <t>ODP-MMR-FE/15 FE/D01/15.01</t>
  </si>
  <si>
    <t>WO061798543</t>
  </si>
  <si>
    <t>|MN01740|MYIA-006251396759/POI/MARSEL FERDINAN KASEH /082236338952/marsel.ferdinan@gadaimas.com</t>
  </si>
  <si>
    <t>2026-08-18 08:00:00 | Nama Pic : bp MARSEL  No Hp Pic : 082236338952 No alt : - Jam Pemasangan : pagi siang  Tanggal Pemasangan : 15 Agustus 2026</t>
  </si>
  <si>
    <t>15-08-2026 09:09:57</t>
  </si>
  <si>
    <t>TOKO BANGUNAN NGECER 2</t>
  </si>
  <si>
    <t>ODP-BOW-FS/16 FS/D02/16.01</t>
  </si>
  <si>
    <t>WO061825524</t>
  </si>
  <si>
    <t>|MN02331|MYIA-093001690593/POI/TRI AGUNG BUDIMAN/083178970342/triagung9911@gmail.com</t>
  </si>
  <si>
    <t xml:space="preserve">2026-08-16 13:00:00 | Nama PIC:  bp tri agung  No HP: 083178970342 Alt: Tanggal: 16/08/2026 Jam Pasang: Siang Note: Hubungi sebelum ke lokasi, terimakasih. </t>
  </si>
  <si>
    <t>15-08-2026 13:39:51</t>
  </si>
  <si>
    <t>TOKO EGI</t>
  </si>
  <si>
    <t>ODP-MTR-FDN/106 FDN/D03/106.01</t>
  </si>
  <si>
    <t>WO061749889</t>
  </si>
  <si>
    <t>MD|MYDB-20260813265275|DN00001/MN01272|TOKO EGI|081999353337</t>
  </si>
  <si>
    <t xml:space="preserve">2026-08-16 08:00:00 | M Janji :  15 Agustus 2026 Jam Pasang : Siang Note : hubungi pelanggan jika ingin ke lokasi, terima kasih. </t>
  </si>
  <si>
    <t>14-08-2026 14:10:15</t>
  </si>
  <si>
    <t>Follow Up Revoke Completed, New Order ID : SC1002530779</t>
  </si>
  <si>
    <t>WO061892587</t>
  </si>
  <si>
    <t>2026-08-17 13:00:00|Nama : BP FAIZAL MEGA HARDIANSYAH  No Hp : 082228980555 No Alt :  Tgl Pemasangan : 17 Agustus 2026 Interval : SIANG Note : Hubungi pelanggan terlebih dahulu|40971402|MYDITA</t>
  </si>
  <si>
    <t>PT MITRA TELEMEDIA MANUNGGAL</t>
  </si>
  <si>
    <t>ODP-PPR-FH/14 FH/D02/14.01</t>
  </si>
  <si>
    <t>WO061927858</t>
  </si>
  <si>
    <t>|MC80054|MYIA-043875269937/POI/AL GERISETIAWAN/081654953360/ipsrssolidteaam@gmail.com</t>
  </si>
  <si>
    <t xml:space="preserve">2026-08-18 15:00:00 | Waktu pemasangan : 17 agustus 2026 Jam pemasangan : 08.00 - 12.00 Info Tambahan : Hubungi pelanggan dulu sebelum ke lokasi terimakasih </t>
  </si>
  <si>
    <t>17-08-2026 13:10:11</t>
  </si>
  <si>
    <t>MA AL-MAHRUSIYAH u/ ruang SERVER</t>
  </si>
  <si>
    <t>ODP-MJT-FM/02</t>
  </si>
  <si>
    <t>WO061729804</t>
  </si>
  <si>
    <t>|MN02540|MYIA-013093430666/POI/YASIN/085755062469/vengevul@gmail.com</t>
  </si>
  <si>
    <t xml:space="preserve">2026-08-15 08:00:00 | Waktu pemasangan : 15 agustus 2026 Jam pemasangan : 08.00 - 12.00 Info Tambahan : Hubungi pelanggan dulu sebelum ke lokasi terimakasih </t>
  </si>
  <si>
    <t>14-08-2026 10:54:53</t>
  </si>
  <si>
    <t>TOKO DUA PUTRI</t>
  </si>
  <si>
    <t>ODP-NGR-FA/12 FA/D02/12.01</t>
  </si>
  <si>
    <t>WO061819896</t>
  </si>
  <si>
    <t>|MN02718|MYIA-016523826536/POI/ADITYA ARIESMA PUTRA/085198439573/tabranilobar@gmail.com</t>
  </si>
  <si>
    <t>2026-08-16 13:00:00 | M Janji :  16 Agustus 2026 Jam Pasang : Siang Note : hubungi pelanggan jika ingin ke lokasi, terima kasih</t>
  </si>
  <si>
    <t>15-08-2026 13:10:06</t>
  </si>
  <si>
    <t>TOKO JAMJAM</t>
  </si>
  <si>
    <t>ODP-TET-FAF/15 FAF/D01/15.01</t>
  </si>
  <si>
    <t>WO061719735</t>
  </si>
  <si>
    <t>MD|MYDB-20260813265274|SC00001/MC00152|TOKO JAMJAM|085337493897</t>
  </si>
  <si>
    <t>2026-08-15 08:00:00 | Tanggal pemasangan : 15 AGUSTUS 2026 Jam pemasangan : pagi/siang Info Tambahan : Hubungi pelanggan dulu sebelum ke lokasi terima kasih</t>
  </si>
  <si>
    <t>14-08-2026 09:10:50</t>
  </si>
  <si>
    <t>Follow Up Revoke Completed, New Order ID : SC1002529923</t>
  </si>
  <si>
    <t>Kantor Camat Buer</t>
  </si>
  <si>
    <t>ODP-ALA-FAB/16</t>
  </si>
  <si>
    <t>WO061672161</t>
  </si>
  <si>
    <t>DGS HSI | ADI HERMANTO | 403209 || TREG 3 |Kantor Camat BuerI| 82359324724|HSI BISNIS 1:1 50Mbps Bundling Netmonk</t>
  </si>
  <si>
    <t>- 11_11464;Biaya PSB ~ 11[0]  - SP_NOSS;SP_NOSS ~ Internet NOSS Multispeed Network[0]  - SP_NOSS;SP_NOSS ~ Internet NOSS Multispeed Network[0]  - E23046;E23046 ~ ES23 - Paket HSI Bisnis[0]  - E23046~null~E23046_UNL;UNL ~ Internet-Link Unlimited Internet U</t>
  </si>
  <si>
    <t>ODP-APR-FD/58</t>
  </si>
  <si>
    <t>WO061801940</t>
  </si>
  <si>
    <t>2026-08-13 13:00:00|M Janji : (13 AGUSTUS 2026)  jam Pasang : siang  Note : hubungi pelanggan jika ingin kelokasi|40931149|MYDITA</t>
  </si>
  <si>
    <t>15-08-2026 09:55:09</t>
  </si>
  <si>
    <t>VILLA KOES 3</t>
  </si>
  <si>
    <t>ODP-PGE-FC/66</t>
  </si>
  <si>
    <t>WO061808450</t>
  </si>
  <si>
    <t>|MC30224|/KHUSAENI/81259415471/khusaenihaji@gmail.com</t>
  </si>
  <si>
    <t>2026-08-16 08:00:00|M Janji :  16 Agustus 2026 Jam Pasang : Pagi Note : hubungi pelanggan jika ingin ke lokasi, terima kasih|40941148|MYDITA</t>
  </si>
  <si>
    <t>14-08-2026 16:10:01</t>
  </si>
  <si>
    <t>TOKO DEN BAGOES</t>
  </si>
  <si>
    <t>ODP-BTU-FF/17 FF/D03/17.01</t>
  </si>
  <si>
    <t>WO061724035</t>
  </si>
  <si>
    <t>|MN02703|MYIA-080694385130/POI/Mochamad Iqbal Rato/085852266735/miqbalrato@gmail.com</t>
  </si>
  <si>
    <t>2026-08-15 08:00:00 | Nama PIC : BAPAK IQBAL No HP : 085852266735 No Alternatif : - M Janji : 15/07/2026 Jam Pasang : Pagi NoteÃ‚Â :  Hubungi terlebih dahulu sebelum ke lokasi</t>
  </si>
  <si>
    <t>WARKOP TKK NGINDEN</t>
  </si>
  <si>
    <t>ODP-MYR-FKM/02 FKM/D01/02.01</t>
  </si>
  <si>
    <t>WO061799726</t>
  </si>
  <si>
    <t>|MN02280|MYIA-008042362451/POI/BAYU ADITYA CAESARYANDI/081217664565/warkoptkkreborn@gmail.com</t>
  </si>
  <si>
    <t>2026-08-16 08:00:00 | Nama PIC : bapak bayu No HP : 081217664565 Alt :  M Janji : (MINGGU/16/AGUSTUS/2026) jam Pasang : 09:00 Note : hubungi pelanggan jika ingin kelokasi</t>
  </si>
  <si>
    <t>15-08-2026 09:40:30</t>
  </si>
  <si>
    <t>MOI MART</t>
  </si>
  <si>
    <t>ODP-PII-FF/46</t>
  </si>
  <si>
    <t>|MN01068|/MOI MART/WINBACK HSI B2B + OCA BREACH CHECKER  (1:1) 300MBPS 1,250,5JT PSB DISC 70%//junaidiachmad810@gmail.com/ACHMAD JUNAIDI/89675014131</t>
  </si>
  <si>
    <t>17-08-2026 09:55:06</t>
  </si>
  <si>
    <t>UNCONTACTED : Mail Box - Memo Putri Arviyanti 40971304|MYDITA</t>
  </si>
  <si>
    <t>Follow Up Revoke Completed, New Order ID : SC1002527049</t>
  </si>
  <si>
    <t>FM Hub + Hub Magelang Utar</t>
  </si>
  <si>
    <t>ODP-MGE-FAS/068</t>
  </si>
  <si>
    <t>WO060801342</t>
  </si>
  <si>
    <t>P26-204066 ; PIC Dhimas Permadi Okta, dhimas.dewa@spxexpress.com, 085647823280</t>
  </si>
  <si>
    <t>PAPRINGAN KAPE 3</t>
  </si>
  <si>
    <t>ODP-PPR-FB/20 FB/D04/20.01</t>
  </si>
  <si>
    <t>WO061739232</t>
  </si>
  <si>
    <t>|MC20202|MYIA-074485641308/POI/ARROHMAN ABADI/08213329615/kafepapringan@gmail.com</t>
  </si>
  <si>
    <t>2026-08-15 13:00:00 | Nama PIC : Bp Arrohman No HP : 08213329615 No Alt : - M Janji :  15 Agustus 2026 Jam Pasang : Pagi / Siang Note : hubungi pelanggan jika ingin kelokasi</t>
  </si>
  <si>
    <t>14-08-2026 12:39:47</t>
  </si>
  <si>
    <t>KIOS YUSUF</t>
  </si>
  <si>
    <t>ODP-MTR-FDP/64 FDP/D06/64.01</t>
  </si>
  <si>
    <t>WO061774314</t>
  </si>
  <si>
    <t>MD|MYDB-20260813265198|SC00001/MC00025|KIOS YUSUF|087733099089</t>
  </si>
  <si>
    <t>2026-08-16 13:00:00 | Tanggal pemasangan: 27/07/2026 Jam pemasangan : pagi / siang Info Tambahan : Hubungi pelanggan dulu sebelum ke lokasi. terima kasih</t>
  </si>
  <si>
    <t>14-08-2026 17:10:17</t>
  </si>
  <si>
    <t>darabell kosan</t>
  </si>
  <si>
    <t>ODP-ABR-FB/003 FB/D01/003.01</t>
  </si>
  <si>
    <t>WO061914538</t>
  </si>
  <si>
    <t>|MC50033|MYIA-019584528910/POI/Dwi Wahyu hastuti /085712325799/darrayanbella24@gmail.com</t>
  </si>
  <si>
    <t>2026-08-18 08:00:00 | Nama PIC : Ibu Wahyu No Hp : 085712325799 No Alt : - Tgl Pemasangan : 18 Agustus 2026 Interval : PAGI SIANG Note : Hubungi pelanggan terlebih dahulu</t>
  </si>
  <si>
    <t>17-08-2026 10:10:25</t>
  </si>
  <si>
    <t>BAKSO BARONGAN</t>
  </si>
  <si>
    <t>ODP-PCT-FB/10</t>
  </si>
  <si>
    <t>WO061954535</t>
  </si>
  <si>
    <t>|MN02271|/BAKSO BARONGAN/WINBACK 2.0 HSI B2B (1:1) 75MBPS 415RB PSB DISC 70%//ratumebel.16@g</t>
  </si>
  <si>
    <t>2026-08-19 08:00:00|telp :081992091619 alt : Tanggal pemasangan :19/08/2026 Jam pemasangan : pagi/siang Info Tambahan : Hubungi pelanggan dulu sebelum ke lokasi terima kasih.|40000802|MYDITA</t>
  </si>
  <si>
    <t>17-08-2026 18:10:08</t>
  </si>
  <si>
    <t>SPBU 54.613.37</t>
  </si>
  <si>
    <t>ODP-MJS-FP/12 FP/D02/12.01</t>
  </si>
  <si>
    <t>WO061858903</t>
  </si>
  <si>
    <t>|MN02540|MYIA-040406910931/POI/SATYA BAGAS PRATAMA/085755144593/spbumojosari37@gmail.com</t>
  </si>
  <si>
    <t>2026-08-17 08:00:00 | Nama : BP SATYA BAGAS PRATAMA No Hp : 085755144593 No Alt :  Tgl Pemasangan : 17 Agustus 2026 Interval : PAGI  Note : Hubungi pelanggan terlebih dahulu</t>
  </si>
  <si>
    <t>16-08-2026 09:25:37</t>
  </si>
  <si>
    <t>Provisioning Failed|WFM|INF009061046|HOLD</t>
  </si>
  <si>
    <t>Kos2an Kusuma</t>
  </si>
  <si>
    <t>ODP-DDS-FA/47 FA/D02/47.01</t>
  </si>
  <si>
    <t>WO061809707</t>
  </si>
  <si>
    <t>MD|MYDB-20260815265464|DN00001/MN01273|Kos2an Kusuma|085129607971</t>
  </si>
  <si>
    <t>2026-08-16 08:00:00 | Tanggal Pemasangan : 16 Agustus 2026 Jam Pemasangan : 08:00 15:00 Info Tambahan : Hubungi pelanggan dulu sebelum ke lokasi terimakasih</t>
  </si>
  <si>
    <t>15-08-2026 11:25:43</t>
  </si>
  <si>
    <t>PT Nusantara Ekspres Kilat Hub Warungpring</t>
  </si>
  <si>
    <t>ODP-RDD-FE/056</t>
  </si>
  <si>
    <t>WO061768718</t>
  </si>
  <si>
    <t xml:space="preserve">P26-204457  PSB HSI Bisnis 1 Lokasi Hub Warungpring ; PIC Dhimas Permadi Okta, dhimas.dewa@spxexpress.com, 085647823280  </t>
  </si>
  <si>
    <t>P26-204457  PSB HSI Bisnis 1 Lokasi Hub Warungpring ; PIC Dhimas Permadi Okta, dhimas.dewa@spxexpress.com, 085647823280</t>
  </si>
  <si>
    <t>14-08-2026 16:39:53</t>
  </si>
  <si>
    <t>- 11_11450;Biaya PSB Reguler HSI EBIS ~ 11[150000]  - SP_NOSS;SP_NOSS ~ Internet NOSS Multispeed Network[0]  - E23046;E23046 ~ ES23 - Paket HSI Bisnis[0]  - E23046~null~E23046_UNL;UNL ~ Internet-Link Unlimited Internet Usage ~ E23046[0]  - E23046~null~448</t>
  </si>
  <si>
    <t>PONDOK PESANTREN AL IMAM</t>
  </si>
  <si>
    <t>ODP-BOW-FAC/55 FAC/D05/55.01</t>
  </si>
  <si>
    <t>WO061746862</t>
  </si>
  <si>
    <t>MD|MYDB-20260814265341|DC30008/MC30027|PONDOK PESANTREN AL IMAM|082139073078</t>
  </si>
  <si>
    <t>2026-08-15 13:00:00 | Jam Pemasangan : 08:00 - 12.00 Tanggal Pemasangan : 15/08/2026 Info Tambahan : Hubungi pelanggan sebelum datang ke lokasi</t>
  </si>
  <si>
    <t>14-08-2026 13:25:32</t>
  </si>
  <si>
    <t>SMP Negeri 3 Satu Atap Sambirejo</t>
  </si>
  <si>
    <t>ODP-SRG-FAJ/040 FAJ/D02/040.01</t>
  </si>
  <si>
    <t>WO061897993</t>
  </si>
  <si>
    <t>|MN01811|MYIA-072700561358/POI/Fendy Widyastono/081393181666/smpnsatap3sambirejo@gmail.com</t>
  </si>
  <si>
    <t>2026-08-18 08:00:00 | Tanggal Pemasangan : 18 Agustus 2026 Jam Pemasangan : 08:00 13:00 Info Tambahan : Hubungi pelanggan dulu sebelum ke lokasi terimakasih</t>
  </si>
  <si>
    <t>16-08-2026 18:25:12</t>
  </si>
  <si>
    <t>Provisioning Failed|WFM|INF009057508|PGP_-7.5750459999999995,109.2841794_ganti paket</t>
  </si>
  <si>
    <t>MADRASAH IBTIDAIYAH TANWIRUL ISLAM III</t>
  </si>
  <si>
    <t>ODP-SPG-FF/93</t>
  </si>
  <si>
    <t>WO061936391</t>
  </si>
  <si>
    <t>MD|MYDB-20260817265812|DN00001/MN00802|MADRASAH IBTIDAIYAH TANWIRUL ISLAM III|082329848916</t>
  </si>
  <si>
    <t xml:space="preserve">2026-08-18 13:00:00 | Waktu pemasangan : 17 agustus 2026 Jam pemasangan : 08.00 - 12.00 Info Tambahan : Hubungi pelanggan dulu sebelum ke lokasi terimakasih </t>
  </si>
  <si>
    <t>17-08-2026 14:40:02</t>
  </si>
  <si>
    <t>Hub Purwodadi Pasuruan</t>
  </si>
  <si>
    <t>ODP-PWS-FN/05</t>
  </si>
  <si>
    <t>WO061504728</t>
  </si>
  <si>
    <t>P26-204083 3 Site ; PIC Julian Tri Wibowo, julian.wibowo@spxexpress.com, 082245365180</t>
  </si>
  <si>
    <t>- 11_11450;Biaya PSB Reguler HSI EBIS ~ 11[150000]  - E23046;E23046 ~ ES23 - Paket HSI Bisnis[0]  - E23046~null~E23046_UNL;UNL ~ Internet-Link Unlimited Internet Usage ~ E23046[0]  - E23046~null~44877;E23046||11||Abodemen 0[0]  - E23046~null~E23046_HSIE50</t>
  </si>
  <si>
    <t>RUMDIN ASPIDUM</t>
  </si>
  <si>
    <t>ODP-SMC-FX/002</t>
  </si>
  <si>
    <t>WO061825911</t>
  </si>
  <si>
    <t>DGS HSI | FAISAL | 940218 | TREG 3 | KEJATI | REZA | 08170444563  | HSIBISNIS50MBPSBASIC</t>
  </si>
  <si>
    <t>KONFIRMASI UP</t>
  </si>
  <si>
    <t>- 11_11450;Biaya PSB Reguler HSI EBIS ~ 11[150000]  - E23015;E23015 ~ ES23 - Perangkat ONT[0]  - E23015~null~44292;E23015||11||Abodemen 0[0]  - E23015~null~E23015_SWONTDUALB;SWONTDUALB ~ Biaya Sewa ONT Dual Band ~ E23015[30000]  - E23047;E23047 ~ ES23 - P</t>
  </si>
  <si>
    <t>SMP NEGERI 3 BOBOTSARI</t>
  </si>
  <si>
    <t>ODP-BBT-FD/028</t>
  </si>
  <si>
    <t>WO061725384</t>
  </si>
  <si>
    <t>|MC00213|MYIA-012649513954/POI/ASEP JULIANTORO/085713416536/sepjultor.07@gmail.com</t>
  </si>
  <si>
    <t xml:space="preserve">2026-08-18 13:00:00 | Jam pemasangan : 12.00 Info Tambahan : Hubungi pelanggan dulu sebelum ke lokasi terimakasih  </t>
  </si>
  <si>
    <t>DSS</t>
  </si>
  <si>
    <t>DSS-Man &amp; Infrastructure</t>
  </si>
  <si>
    <t>PT REKAINDO CANDI SEWU 3</t>
  </si>
  <si>
    <t>ODP-MNZ-FY/39</t>
  </si>
  <si>
    <t>WO061652014</t>
  </si>
  <si>
    <t xml:space="preserve">AMDES;405605;CHUSNUL NUUR FADILLAH;PSB;300 MBPS INET ONLY +62 851-5661-3540/ Batara </t>
  </si>
  <si>
    <t>FF</t>
  </si>
  <si>
    <t>- 11_11450;Biaya PSB Reguler HSI EBIS ~ 11[150000]  - SP_NOSS;SP_NOSS ~ Internet NOSS Multispeed Network[0]  - SP_NOSS;SP_NOSS ~ Internet NOSS Multispeed Network[0]  - E23046;E23046 ~ ES23 - Paket HSI Bisnis[0]  - E23046~null~E23046_UNL;UNL ~ Internet-Lin</t>
  </si>
  <si>
    <t>ODP-BLU-FS/027</t>
  </si>
  <si>
    <t>WO061813741</t>
  </si>
  <si>
    <t>2026-08-10 08:00:00 | Nama PIC:  bp tri   No HP: 085217989259  Alt: -  Tanggal: 10/8/2026  Jam Pasang: Pagi  Note: Hubungi sebelum ke lokasi, terimakasih.</t>
  </si>
  <si>
    <t>15-08-2026 11:54:56</t>
  </si>
  <si>
    <t>ODP-DMO-FNS/02</t>
  </si>
  <si>
    <t>PAPRINGAN KAPE 2</t>
  </si>
  <si>
    <t>ODP-PPR-FJ/18 FJ/D01/18.01</t>
  </si>
  <si>
    <t>WO061750755</t>
  </si>
  <si>
    <t>|MC20202|MYIA-033243599117/POI/ARROHMAN ABADI/08213329615/kafepapringan@gmail.com</t>
  </si>
  <si>
    <t xml:space="preserve">2026-08-15 13:00:00 | Waktu pemasangan : 15 agustus 2026 Jam pemasangan : 08.00 - 12.00 Info Tambahan : Hubungi pelanggan dulu sebelum ke lokasi terimakasih </t>
  </si>
  <si>
    <t>TOKO BERKAH SAHABAT</t>
  </si>
  <si>
    <t>ODP-BJR-FAB/071 FAB/D04/071.01</t>
  </si>
  <si>
    <t>WO061717727</t>
  </si>
  <si>
    <t>|MN00649|MYIA-023052012281/POI/Heriyadi/6285136980919/alvar8488@gmail.com</t>
  </si>
  <si>
    <t>2026-08-16 08:00:00 | Waktu pemasangan : 15 agustus 2026 Jam pemasangan : 08.00 - 12.00 Info Tambahan : Hubungi pelanggan dulu sebelum ke lokasi terimakasih</t>
  </si>
  <si>
    <t>14-08-2026 08:39:59</t>
  </si>
  <si>
    <t>IDEA KOMPUTER BADEGAN</t>
  </si>
  <si>
    <t>ODP-SMO-FD/12</t>
  </si>
  <si>
    <t>WO061712692</t>
  </si>
  <si>
    <t>MD|MYDB-20260813265271|DN00001/MN02053|IDEA KOMPUTER BADEGAN|088989468602</t>
  </si>
  <si>
    <t>14-08-2026 07:25:56</t>
  </si>
  <si>
    <t>ODP-JHR-FCW/028</t>
  </si>
  <si>
    <t>WO061815832</t>
  </si>
  <si>
    <t>2026-08-14 08:00:00|Waktu pemasangan : 13 agustus 2026  Jam pemasangan : 08.00 - 12.00  Info Tambahan : Hubungi pelanggan dulu sebelum ke lokasi  terimakasih |40951377|MYDITA</t>
  </si>
  <si>
    <t>WARKOP POJOK</t>
  </si>
  <si>
    <t>ODP-TUL-FAP/09 FAP/D01/09.01</t>
  </si>
  <si>
    <t>WO061828709</t>
  </si>
  <si>
    <t>MD|MYDB-20260815265481|DC20015/MC20183|WARKOP POJOK|085196901609</t>
  </si>
  <si>
    <t xml:space="preserve">2026-08-16 13:00:00 | Nama PIC:  BP MUH RIZAL No HP: 085196901609 Alt: Tanggal: 16/08/2026 Jam Pasang: Siang Note: Hubungi sebelum ke lokasi, terimakasih. </t>
  </si>
  <si>
    <t>15-08-2026 14:39:57</t>
  </si>
  <si>
    <t>WARKOP 5758</t>
  </si>
  <si>
    <t>ODP-PGK-FB/14 FB/D02/14.01</t>
  </si>
  <si>
    <t>WO061835391</t>
  </si>
  <si>
    <t>MD|MYDB-20260815265581|SC20017/MC20200|WARKOP 5758|6282330743067</t>
  </si>
  <si>
    <t xml:space="preserve">2026-08-16 13:00:00 | Waktu pemasangan : 16 agustus 2026 Jam pemasangan : 08.00 - 12.00 Info Tambahan : Hubungi pelanggan dulu sebelum ke lokasi terimakasih </t>
  </si>
  <si>
    <t>15-08-2026 16:25:44</t>
  </si>
  <si>
    <t>WO061718351</t>
  </si>
  <si>
    <t>KANTOR KEMENTERIAN HAJI DAN UMRAHÃ‚Â Kab Kediri</t>
  </si>
  <si>
    <t>ODP-PAE-FAH/15</t>
  </si>
  <si>
    <t>WO061009633</t>
  </si>
  <si>
    <t>DGS HSI | Renny Agung Lestariani | 800034| TREG 3|KANTOR KEMENTERIAN HAJI DAN UMRAH Kab Kediri|SALMA| 082293414145| PSB 100Mbps</t>
  </si>
  <si>
    <t>PSB</t>
  </si>
  <si>
    <t>- E23015;E23015 ~ ES23 - Perangkat ONT[0]  - E23015~null~44292;E23015||11||Abodemen 0[0]  - E23015~null~E23015_SWONTPREM;SWONTPREM ~ Biaya Sewa ONT Premium ~ E23015[50000]  - E23014;E23014 ~ ES23 ~ Paket Indibiz 1S Internet[0]  - E23014~null~44282;E23014|</t>
  </si>
  <si>
    <t>PT. Global Jet Express - Kejawar Arcawinangun</t>
  </si>
  <si>
    <t>ODP-PWT-FH/071</t>
  </si>
  <si>
    <t>WO061760971</t>
  </si>
  <si>
    <t>DES HSI | RIZKY ANDAWASATYA | 916315 | TREG3 | PT. Global Jet Express - Kejawar Arcawinangun Purwokerto | 089510570220</t>
  </si>
  <si>
    <t xml:space="preserve">PT. Global Jet Express - Kejawar Arcawinangun Purwokerto  Jl. Martadireja II No.3, Kejawar, Arcawinangun, Kec. Purwokerto Tim., Kab Banyumas, Jawa Tengah  </t>
  </si>
  <si>
    <t>14-08-2026 15:25:22</t>
  </si>
  <si>
    <t>- 11_11450;Biaya PSB Reguler HSI EBIS ~ 11[150000]  - E23015;E23015 ~ ES23 - Perangkat ONT[0]  - E23015~null~44292;E23015||11||Abodemen 0[0]  - E23015~null~E23015_SWONTPREM;SWONTPREM ~ Biaya Sewa ONT Premium ~ E23015[50000]  - E23046;E23046 ~ ES23 - Paket</t>
  </si>
  <si>
    <t>ODP-RKT-FFV/11</t>
  </si>
  <si>
    <t>BRAWIJAYA STUDY COLLEGE</t>
  </si>
  <si>
    <t>ODP-BLB-FV/19 BLB/D01/01.19</t>
  </si>
  <si>
    <t>WO061927976</t>
  </si>
  <si>
    <t>|MC20235|MYIA-079291376934/POI/DIDIK SUPRIYANTO /0811324489/adsmarketingbsc@gmail.com</t>
  </si>
  <si>
    <t>2026-08-18 13:00:00 | Jam Pemasangan : 08:00 - 12.00 Tanggal Pemasangan : 18/08/2026 Info Tambahan : Hubungi pelanggan sebelum datang ke lokasi</t>
  </si>
  <si>
    <t>WARUNG NAILA</t>
  </si>
  <si>
    <t>ODP-WOS-FAX/042</t>
  </si>
  <si>
    <t>WO061836512</t>
  </si>
  <si>
    <t>|MN00439|MYIA-001440409180/POI/PANDU MUKTI WIBOWO/085136992757/sayapandu43@gmail.com</t>
  </si>
  <si>
    <t>2026-08-16 13:00:00 | Tanggal pemasangan : 16AGUSTUS 2026 Jam pemasangan : pagi/siang Info Tambahan : Hubungi pelanggan dulu sebelum ke lokasi terima kasih</t>
  </si>
  <si>
    <t>15-08-2026 16:55:08</t>
  </si>
  <si>
    <t>Cancel Order</t>
  </si>
  <si>
    <t>PT Nusantara Ekspres Kilat Hub Ponjong</t>
  </si>
  <si>
    <t>ODP-WNS-FAT/021</t>
  </si>
  <si>
    <t>WO061217761</t>
  </si>
  <si>
    <t>Order dicancel oleh PUTRI NUR CAHYANTI remark : DOUBLE INPUT revoke ke sc 1002520810 PS  response : transactionID : SC1002515</t>
  </si>
  <si>
    <t>WO061886927</t>
  </si>
  <si>
    <t>2026-08-18 08:00:00|M Janji : (18 AGUSTUS 2026) jam Pasang : pagi  Note : hubungi pelanggan jika ingin kelokasi|40900827|MYDITA</t>
  </si>
  <si>
    <t>HALAL MART</t>
  </si>
  <si>
    <t>ODP-JGO-FD/28</t>
  </si>
  <si>
    <t>WO061806187</t>
  </si>
  <si>
    <t>|MN00264|MYIA-093395896313/POI/ROHMAT ABDUL LATHIF /085655755745/supriyantoeko23@yahoo.id</t>
  </si>
  <si>
    <t xml:space="preserve">2026-08-16 13:00:00 | Waktu pemasangan : 16 agustus 2026 Jam pemasangan : 13.00 Info Tambahan : Hubungi pelanggan dulu sebelum ke lokasi terimakasih </t>
  </si>
  <si>
    <t>Follow Up Revoke Completed, New Order ID : SC1002528063</t>
  </si>
  <si>
    <t>OCTOPUS PHONE</t>
  </si>
  <si>
    <t>ODP-PWT-FAQ/012 FAQ/D01/012.01</t>
  </si>
  <si>
    <t>WO061796613</t>
  </si>
  <si>
    <t>|MC00213|MYIA-041299996822/POI/SIDI IRIANTO/081125209631/sidiirianto@gmail.com</t>
  </si>
  <si>
    <t>2026-08-16 08:00:00 | Tanggal pemasangan: 16/08/2026 Jam pemasangan : pagi / siang Info Tambahan : Hubungi pelanggan dulu sebelum ke lokasi terima kasih.</t>
  </si>
  <si>
    <t>15-08-2026 08:25:42</t>
  </si>
  <si>
    <t>Provisioning Failed|WFM|INF009054820|PDI_-7.4234482,109.1991667_pending udah ps dengan nomor inet :146303609875</t>
  </si>
  <si>
    <t>DPS-Retail &amp; Media</t>
  </si>
  <si>
    <t>LOMBOK EPICENTRUM MALL / WHITE MODE</t>
  </si>
  <si>
    <t>ODP-MTR-FAT/05</t>
  </si>
  <si>
    <t>WO060858039</t>
  </si>
  <si>
    <t>DPS HSI | Ida Harianti | 402005 | TREG 3 |PAK FATRIA| +62 819-2920-0005 | PSB | INET NETMONK 50MBPS</t>
  </si>
  <si>
    <t>Follow Up Revoke Completed, New Order ID : SC1002518235</t>
  </si>
  <si>
    <t>- 11_11450;Biaya PSB Reguler HSI EBIS ~ 11[150000]  - SP_NOSS;SP_NOSS ~ Internet NOSS Multispeed Network[0]  - E23015;E23015 ~ ES23 - Perangkat ONT[0]  - E23015~null~44292;E23015||11||Abodemen 0[0]  - E23015~null~E23015_SWONT;SWONT ~ Biaya Sewa ONT ~ E230</t>
  </si>
  <si>
    <t>DGS-Government Defense Service</t>
  </si>
  <si>
    <t xml:space="preserve">Tampaksiring Bali </t>
  </si>
  <si>
    <t>ODP-TPS-FCL/05</t>
  </si>
  <si>
    <t>WO061705289</t>
  </si>
  <si>
    <t>Tampaksiring Bali   Jl. Dr. Ir. Soekarno, Manukaya, Kec. Tampaksiring, Kabupaten Gianyar, Bali 80552  Hiqbal Haris 0821-8722-8445  Bayu Prasetyo Anwar 0811-8881-9797</t>
  </si>
  <si>
    <t>- 11_11446;Biaya PSB HSI EBIS Tunai di Depan ~ 11[500000]  - SP_NOSS;SP_NOSS ~ Internet NOSS Multispeed Network[0]  - SP_NOSS;SP_NOSS ~ Internet NOSS Multispeed Network[0]  - E23046;E23046 ~ ES23 - Paket HSI Bisnis[0]  - E23046~null~E23046_UNL;UNL ~ Inter</t>
  </si>
  <si>
    <t>ODP-CEP-FP/055 FP/D04/055.01</t>
  </si>
  <si>
    <t>WO061929638</t>
  </si>
  <si>
    <t>|MC60162|MYIA-054954455113/POI/FAIZAL RAHMAD NAUVANDA/082341906523/dp3787913@gmail.com</t>
  </si>
  <si>
    <t xml:space="preserve">2026-08-18 13:00:00 | M janji : pagi Tanggal Pemasangan : 18/agustus/2026 Note : hubungi pelanggan jika ingin kelokasi </t>
  </si>
  <si>
    <t>17-08-2026 13:39:51</t>
  </si>
  <si>
    <t>ARIF KOST</t>
  </si>
  <si>
    <t>ODP-TLW-FE/80 FE/D05/80.01</t>
  </si>
  <si>
    <t>WO061859202</t>
  </si>
  <si>
    <t>|MN02367|MYIA-038794861593/POI/SYARIFUDDIN/082146480271/syarifuddinarif524@gmail.com</t>
  </si>
  <si>
    <t>2026-08-17 13:00:00 | M Janji : (17 AGUSTUS 2026) jam Pasang : siang Note : hubungi pelanggan jika ingin kelokasi</t>
  </si>
  <si>
    <t>16-08-2026 09:40:18</t>
  </si>
  <si>
    <t>RUMAH DINAS KADIS KOMINFO 1</t>
  </si>
  <si>
    <t>ODP-RKT-FFF/27</t>
  </si>
  <si>
    <t>WO061719589</t>
  </si>
  <si>
    <t>GS SURAMADU/ AM HANIF/ PSB INET ONLY 75 MBPS/ RUMDIN KADIS KOMINFO SBY JL MEDOKAN ASRI UTARA XIII NO 38 / PIC EKO 085179708552 DAN IYAN  +62 813-3388-6585</t>
  </si>
  <si>
    <t>LOGISTIK POLRESTA SURAKARTA</t>
  </si>
  <si>
    <t>ODP-KRT-FBQ/115</t>
  </si>
  <si>
    <t>WO061505495</t>
  </si>
  <si>
    <t>DGS HSI | NUR RAHMAWATI | 920163 | TREG 3 |LOGISTIK POLRESTA SURAKARTA | SIGIT |  082313221263 | PSB 1S  BISNIS  50MBPS</t>
  </si>
  <si>
    <t>BNN KOTA MATARAM 3</t>
  </si>
  <si>
    <t>ODP-MTR-FCE/09</t>
  </si>
  <si>
    <t>WO061146097</t>
  </si>
  <si>
    <t>DGS HSI |BNN KOTA MATARAM| 85238849232| AM DGS | RYAN PRATAMA |896616 |INET 50MBPS | PSB</t>
  </si>
  <si>
    <t>Follow Up Revoke Completed, New Order ID : SC1002515961</t>
  </si>
  <si>
    <t>- 11_11450;Biaya PSB Reguler HSI EBIS ~ 11[150000]  - E23015;E23015 ~ ES23 - Perangkat ONT[0]  - E23015~null~44292;E23015||11||Abodemen 0[0]  - E23015~null~E23015_SWONT;SWONT ~ Biaya Sewa ONT ~ E23015[30000]  - E24058;E24058 ~ ES24 - Paket HSI Bisnis (HSI</t>
  </si>
  <si>
    <t>KOPI SEPUR</t>
  </si>
  <si>
    <t>ODP-BRG-FB/18 BRG/D01/01.18</t>
  </si>
  <si>
    <t>WO061733297</t>
  </si>
  <si>
    <t>MD|MYDB-20260813265260|SC20017/MC20200|KOPI SEPUR|081333232456</t>
  </si>
  <si>
    <t>2026-08-15 13:00:00 | Tanggal pemasangan: 27/07/2026 Jam pemasangan : pagi / siang Info Tambahan : Hubungi pelanggan dulu sebelum ke lokasi. terima kasih</t>
  </si>
  <si>
    <t>14-08-2026 11:39:52</t>
  </si>
  <si>
    <t>SMP ISTIQOMAH SAMBAS PURBALINGGA BOARDING SCHOOL PUTRI</t>
  </si>
  <si>
    <t>ODP-PBG-FZ/089 FZ/D03/089.01</t>
  </si>
  <si>
    <t>WO061769166</t>
  </si>
  <si>
    <t>|MN02713|MYIA-062516913427/POI/Giarto/085601017791/ggiarto89@gmail.com</t>
  </si>
  <si>
    <t>2026-08-16 11:00:00 | Nama Pic : bp Giarto No Hp Pic : 085601017791 No alt : - Jam Pemasangan : siang  Tanggal Pemasangan : 15 Agustus 2026</t>
  </si>
  <si>
    <t>Tampaksiring Bali</t>
  </si>
  <si>
    <t>WO061618665</t>
  </si>
  <si>
    <t>Jl. Dr. Ir. Soekarno, Manukaya, Kec. Tampaksiring, Kabupaten Gianyar, Bali 80552 HSI 1P (Inet Only)  100 Mbps  TPS  Hiqbal Haris 0821-8722-8445    Bayu Prasetyo Anwar 0811-8881-9797 (AM)</t>
  </si>
  <si>
    <t>- 11_11450;Biaya PSB Reguler HSI EBIS ~ 11[500000]  - SP_NOSS;SP_NOSS ~ Internet NOSS Multispeed Network[0]  - SP_NOSS;SP_NOSS ~ Internet NOSS Multispeed Network[0]  - E23046;E23046 ~ ES23 - Paket HSI Bisnis[0]  - E23046~null~E23046_UNL;UNL ~ Internet-Lin</t>
  </si>
  <si>
    <t>KTO</t>
  </si>
  <si>
    <t>RS Bhayangkara Surakarta</t>
  </si>
  <si>
    <t>ODP-KTO-FP/030</t>
  </si>
  <si>
    <t>WO061643815</t>
  </si>
  <si>
    <t>DGS HSI | NUR RAHMAWATI | 920163 | TREG 3 |RS Bhayangkara Surakarta | Kuwat Iman Santosa |  089674046938 | PSB 1S  BISNIS  50MBPS</t>
  </si>
  <si>
    <t>SMPN 4 BATU</t>
  </si>
  <si>
    <t>ODP-BTU-FBY/04 FBY/D01/04.01</t>
  </si>
  <si>
    <t>WO061907626</t>
  </si>
  <si>
    <t>|MN01864|MYIA-002937553623/POI/EKO SISWANTO/087870686270/smpn4batu@gmail.com</t>
  </si>
  <si>
    <t>Provisioning Failed|WFM|INF009045641|listrik belum ready</t>
  </si>
  <si>
    <t>Follow Up Revoke Completed, New Order ID : SC1002528266</t>
  </si>
  <si>
    <t>TEMPORER KEGIATAN PEMKOT</t>
  </si>
  <si>
    <t>ODP-DMO-FTD/32</t>
  </si>
  <si>
    <t>WO060868900</t>
  </si>
  <si>
    <t>GS SURAMADU/ AM HANIF/ PSB INET ONLY 200 MBPS/ TEMPORER/ grandcity exhibition/ PEMKOT SURABAYA 5-9 AGUSTUS/ PIC FIKRI 081213131927</t>
  </si>
  <si>
    <t>- 11_11450;Biaya PSB Reguler HSI EBIS ~ 11[150000]  - SP_NOSS;SP_NOSS ~ Internet NOSS Multispeed Network[0]  - E23015;E23015 ~ ES23 - Perangkat ONT[0]  - E23015~null~44292;E23015||11||Abodemen 0[0]  - E23015~null~E23015_SWONTPREM;SWONTPREM ~ Biaya Sewa ON</t>
  </si>
  <si>
    <t>SHOPEE EXPRESS</t>
  </si>
  <si>
    <t>ODP-RDD-FE/056 FE/D01/056.01</t>
  </si>
  <si>
    <t>WO061758717</t>
  </si>
  <si>
    <t>|MN02086|MYIA-098824036129/POI/APRON KHASANI/087886012387/apron.khasani@spxexpress.com</t>
  </si>
  <si>
    <t xml:space="preserve">2026-08-15 13:00:00 |  M Janji : (15/08/2026) jam Pasang :pagi Note : hubungi pelanggan jika ingin kelokasi </t>
  </si>
  <si>
    <t>14-08-2026 15:10:48</t>
  </si>
  <si>
    <t>FTL GYM PAKUWON</t>
  </si>
  <si>
    <t>ODP-TDS-FCK/15</t>
  </si>
  <si>
    <t>WO061733144</t>
  </si>
  <si>
    <t>|MN00458|MYIA-012456947056/POI/Vito/081806806070/vitovito.kuan@gmail.com</t>
  </si>
  <si>
    <t xml:space="preserve">2026-08-15 13:00:00 | Waktu pemasangan : 15 agustus 2026 Jam pemasangan : 13.00 Info Tambahan : Hubungi pelanggan dulu sebelum ke lokasi terimakasih </t>
  </si>
  <si>
    <t>Toko Mulhakim</t>
  </si>
  <si>
    <t>ODP-SGG-FAW/05 FAW/D02/05.01</t>
  </si>
  <si>
    <t>WO061901184</t>
  </si>
  <si>
    <t>MD|MYDB-20260816265760|SC00001/MC00149|Toko Mulhakim|082339598016</t>
  </si>
  <si>
    <t>2026-08-20 08:00:00 | Nama PIC : bapak yatim No HP : 082339598016 Alt :  M Janji : (kamis/20/AGUSTUS/2026) jam Pasang : 09:00 Note : hubungi pelanggan jika ingin kelokasi</t>
  </si>
  <si>
    <t>16-08-2026 19:40:00</t>
  </si>
  <si>
    <t>warung sembako temukerep</t>
  </si>
  <si>
    <t>ODP-KTM-FE/039 FE/D05/039.01</t>
  </si>
  <si>
    <t>WO061880995</t>
  </si>
  <si>
    <t>MD|MYDB-20260815265567|EC50002/MC50042|warung sembako temukerep|087792997638</t>
  </si>
  <si>
    <t>2026-08-17 13:00:00 | Tanggal pemasangan: 17/08/2026 Jam pemasangan : pagi / siang Info Tambahan : Hubungi pelanggan dulu sebelum ke lokasi terima kasih.</t>
  </si>
  <si>
    <t>16-08-2026 14:25:39</t>
  </si>
  <si>
    <t>Follow Up Revoke Completed, New Order ID : SC1002530931</t>
  </si>
  <si>
    <t>Follow Up Revoke Completed, New Order ID : SC1002526844</t>
  </si>
  <si>
    <t>KOST GRIYA ASRI</t>
  </si>
  <si>
    <t>ODP-BMK-FAQ/072 FAQ/D08/072.01</t>
  </si>
  <si>
    <t>WO061728312</t>
  </si>
  <si>
    <t>MD|MYDB-20260814265293|DN00001/MN00966|KOST GRIYA ASRI|081387624625</t>
  </si>
  <si>
    <t xml:space="preserve">2026-08-18 13:00:00 | Nama PIC : bu erna  No HP : 081387624625 Alt :  M Janji : 18/AGUSTUS/2026 jam Pasang : Siang Note : hubungi pelanggan jika ingin kelokasi, terimakasih. </t>
  </si>
  <si>
    <t>14-08-2026 10:39:51</t>
  </si>
  <si>
    <t>TOKO MASHUD BAROKAH</t>
  </si>
  <si>
    <t>ODP-PME-FL/59</t>
  </si>
  <si>
    <t>WO061919218</t>
  </si>
  <si>
    <t>|MC70132|/FADILAH MASHUD-TOKO MASHUD BAROKAH/081997015248/mashudfasdi@gmail.com/HSI Bisnis + Netmonk Promo 2026 300 Mbps (Rp 1.186.100) PSB 150.000/ -7.1645526, 113.4165856/Dekat Relubeng, Toket, Kec. Proppo, Kabupaten Pamekasan, Jawa Timur 69363</t>
  </si>
  <si>
    <t>2026-08-18 13:00:00|Jam Pemasangan : 08:00 - 12.00 Tanggal Pemasangan : 18/08/2026 Info Tambahan : Hubungi pelanggan sebelum datang ke lokasi|40981184|MYDITA</t>
  </si>
  <si>
    <t>17-08-2026 08:55:02</t>
  </si>
  <si>
    <t>PT Istana Mitra Sendany ( Mitra Honda Tuban)</t>
  </si>
  <si>
    <t>ODP-TNZ-FT/64</t>
  </si>
  <si>
    <t>WO061825752</t>
  </si>
  <si>
    <t>|MC20228|MYIA-096576214297/POI/Aang Kurniawan/082230052925/admbphmt@gmail.com</t>
  </si>
  <si>
    <t>2026-08-22 13:00:00 | Jam Pemasangan : 08:00 - 12.00 Tanggal Pemasangan : MINGGU 16 AGUSTUS 2026 Info Tambahan : Hubungi pelanggan sebelum datang ke lokasi</t>
  </si>
  <si>
    <t>TOKO SUMBER URIP</t>
  </si>
  <si>
    <t>ODP-WLR-FK/013</t>
  </si>
  <si>
    <t>WO061878861</t>
  </si>
  <si>
    <t>|MN01867|MYIA-096976794618/POI/SOBIRIN/08212288021/birinsobsobirin2@gmail.com</t>
  </si>
  <si>
    <t>2026-08-17 13:00:00 | Nama PIC : bapak sobirin No HP : 08212288021 Alt :  M Janji : (SENIN/17/AGUSTUS/2026) jam Pasang : 09:00 Note : hubungi pelanggan jika ingin kelokasi</t>
  </si>
  <si>
    <t>16-08-2026 13:54:56</t>
  </si>
  <si>
    <t>TOKO SEMBAKO AMANAH</t>
  </si>
  <si>
    <t>ODP-NJK-FAJ/03</t>
  </si>
  <si>
    <t>WO061921812</t>
  </si>
  <si>
    <t>MD|MYDB-20260816265747|EN00005/MC20190|TOKO SEMBAKO AMANAH|08132557575</t>
  </si>
  <si>
    <t xml:space="preserve">2026-08-18 08:00:00 | M janji : pagi Tanggal Pemasangan : 18/agustus/2026 Note : hubungi pelanggan jika ingin kelokasi </t>
  </si>
  <si>
    <t>17-08-2026 11:55:11</t>
  </si>
  <si>
    <t>DPS-Property &amp; Resources</t>
  </si>
  <si>
    <t>CIPUTRA WORLD SURABAYA</t>
  </si>
  <si>
    <t>ODP-DMO-FLE/02</t>
  </si>
  <si>
    <t>WO060689923</t>
  </si>
  <si>
    <t>dpshsi/amnovi/405690/Via Tower Lantai 16 No 06/inet only 100mbps/pic zanita 083831643563</t>
  </si>
  <si>
    <t>TOKO ABDUL</t>
  </si>
  <si>
    <t>ODP-WSO-FD/09 FD/D01/09.01</t>
  </si>
  <si>
    <t>WO061747449</t>
  </si>
  <si>
    <t>MD|MYDB-20260813265280|DC30008/MC30044|TOKO ABDUL|08213320073</t>
  </si>
  <si>
    <t xml:space="preserve">2026-08-15 13:00:00 | M Janji :  15 Agustus 2026 Jam Pasang : Siang Note : hubungi pelanggan jika ingin ke lokasi, terima kasih. </t>
  </si>
  <si>
    <t>14-08-2026 13:39:54</t>
  </si>
  <si>
    <t>Provisioning Failed|WFM|INF009045672|PP_-8.8417312,121.65056170000001_RESCHEDULE</t>
  </si>
  <si>
    <t>PT SANATEL</t>
  </si>
  <si>
    <t>ODP-PAT-FZ/057</t>
  </si>
  <si>
    <t>WO060798344</t>
  </si>
  <si>
    <t xml:space="preserve">DPS;PCS; LOP284912 ;PSB HSI BISNIS 50Mbps; PIC Rudi Agus Cahyono 081390816621; AM : ERLANGGA 406745 081212619208 406745@telkom.co.id  </t>
  </si>
  <si>
    <t>- 11_11446;Biaya PSB HSI EBIS Tunai di Depan ~ 11[500000]  - E23046;E23046 ~ ES23 - Paket HSI Bisnis[0]  - E23046~null~E23046_UNL;UNL ~ Internet-Link Unlimited Internet Usage ~ E23046[0]  - E23046~null~44877;E23046||11||Abodemen 0[0]  - E23046~null~E23046</t>
  </si>
  <si>
    <t>NILAHOUSE</t>
  </si>
  <si>
    <t>WO061865186</t>
  </si>
  <si>
    <t>|MN02367|MYIA-061488130340/POI/NILASPRIANA, S.E/082340224553/nilaapriana402@gmail.com</t>
  </si>
  <si>
    <t xml:space="preserve">2026-08-17 08:00:00 | Jam pemasangan : 12.00 Info Tambahan : Hubungi pelanggan dulu sebelum ke lokasi terimakasih  </t>
  </si>
  <si>
    <t>16-08-2026 11:39:53</t>
  </si>
  <si>
    <t>FO_UIM</t>
  </si>
  <si>
    <t>Provisioning Failed|UIM|INF009056882|1029:Reservation not found for Broadband CFS with Reservation ID : 37202732959</t>
  </si>
  <si>
    <t>KATON STUDIO</t>
  </si>
  <si>
    <t>ODP-MLG-FBG/38 FBG/D05/38.01</t>
  </si>
  <si>
    <t>WO061792479</t>
  </si>
  <si>
    <t>MD|MYDB-20260815265444|DN00001/MN00500|KATON STUDIO|089514673874</t>
  </si>
  <si>
    <t>2026-08-16 08:00:00 | Nama Pic : BP EKO No Hp Pic : 089514673874 Jam Pemasangan : 08:00 - 12.00 Tanggal Pemasangan : MINGGU 16 AGUSTUS 2026 Info Tambahan : Hubungi pelanggan sebelum datang ke lokasi</t>
  </si>
  <si>
    <t>15-08-2026 08:10:40</t>
  </si>
  <si>
    <t>Follow Up Revoke Completed, New Order ID : SC1002529582</t>
  </si>
  <si>
    <t>ODP-MLK-FAE/17</t>
  </si>
  <si>
    <t>WO061761526</t>
  </si>
  <si>
    <t>2026-08-13 15:00:00 | Nama PIC : Bp Yamin  No HP : 085205613275  No Alt : -  M Janji :  13 Agustus 2026  Jam Pasang : Pagi / Siang  Note : hubungi pelanggan jika ingin kelokasi</t>
  </si>
  <si>
    <t>TOKO BUAH PAW</t>
  </si>
  <si>
    <t>ODP-PME-FAT/61 FAT/D06/61.01</t>
  </si>
  <si>
    <t>WO061800081</t>
  </si>
  <si>
    <t>MD|MYDB-20260814265384|DN00001/MN00558|TOKO BUAH PAW|087755132880</t>
  </si>
  <si>
    <t>2026-08-18 08:00:00 | Tanggal pemasangan: 27/07/2026 Jam pemasangan : pagi / siang Info Tambahan : Hubungi pelanggan dulu sebelum ke lokasi. terima kasih</t>
  </si>
  <si>
    <t>BUMDES DESA KREBET</t>
  </si>
  <si>
    <t>WO061765091</t>
  </si>
  <si>
    <t>MD|MYDB-20260814265316|DN00001/MN02053|BUMDES DESA KREBET|085738073433</t>
  </si>
  <si>
    <t>2026-08-16 08:00:00 | Tanggal pemasangan: 27/07/2026 Jam pemasangan : pagi / siang Info Tambahan : Hubungi pelanggan dulu sebelum ke lokasi. terima kasih</t>
  </si>
  <si>
    <t>14-08-2026 15:55:01</t>
  </si>
  <si>
    <t>SD Muhammadiyah 6 Surabaya</t>
  </si>
  <si>
    <t>ODP-RKT-FBJ/34 FBJ/D03/01.34</t>
  </si>
  <si>
    <t>WO061834040</t>
  </si>
  <si>
    <t>|MN02749|MYIA-099739499289/POI/Warno/08113976667/sdmusixgadung@gmail.com</t>
  </si>
  <si>
    <t>2026-08-18 08:00:00 | M Janji :  18 Agustus 2026 Jam Pasang : Pagi Note : hubungi pelanggan jika ingin ke lokasi, terima kasih</t>
  </si>
  <si>
    <t>15-08-2026 16:10:16</t>
  </si>
  <si>
    <t>TOKO MAULANA BAROKAH</t>
  </si>
  <si>
    <t>ODP-WRP-FB/06</t>
  </si>
  <si>
    <t>WO061931912</t>
  </si>
  <si>
    <t>|MC70132|/TOKO MAULANA BAROKAH/087712871553/riskimauula@gmail.com/HSI Bisnis + Netmonk Promo 2026 200 Mbps (Rp 846.100) PSB 150.000/MOH RISKI MAULANA/-7.0349150, 113.5911494</t>
  </si>
  <si>
    <t>2026-08-16 08:00:00|Jam pemasangan : 12.00  Info Tambahan : Hubungi pelanggan dulu sebelum ke lokasi  terimakasih|40951381|MYDITA</t>
  </si>
  <si>
    <t>ODP-MTR-FCE/64</t>
  </si>
  <si>
    <t>WO061264701</t>
  </si>
  <si>
    <t>call by phone</t>
  </si>
  <si>
    <t>DINKES PROV JATIM U/ R.FARMASI</t>
  </si>
  <si>
    <t>OTB-IJK-44</t>
  </si>
  <si>
    <t>WO060753065</t>
  </si>
  <si>
    <t>AM VENA GOV SURAMADU/  PSB HSI 50 MB /DINKES JATIM RAUNG FARMASI /PIC : mas rangga +6285104560707</t>
  </si>
  <si>
    <t>AGEN BRI LINK ARBA&amp; 39;I</t>
  </si>
  <si>
    <t>ODP-SWE-FAH/05</t>
  </si>
  <si>
    <t>WO061877676</t>
  </si>
  <si>
    <t>MD|MYDB-20260814265347|SC00001/MC00020|AGEN BRI LINK ARBA&amp; 39;I|087856666619</t>
  </si>
  <si>
    <t xml:space="preserve">2026-08-15 13:00:00 | Nama PIC : bp agus   No HP : 087856666619  Alt :   M Janji : 15/AGUSTUS/2026  jam Pasang : Siang  Note : hubungi pelanggan jika ingin kelokasi, terimakasih.  </t>
  </si>
  <si>
    <t>SPBU 4459316</t>
  </si>
  <si>
    <t>ODP-KUD-FAD/070 FAD/D02/070.01</t>
  </si>
  <si>
    <t>WO061809155</t>
  </si>
  <si>
    <t>|MN01414|MYIA-023584747581/POI/Mohamad Saifuddin Rois/089672808464/spbu4459316@gmail.com</t>
  </si>
  <si>
    <t>2026-08-16 08:00:00 | Jam pemasangan : 12.00 Info Tambahan : Hubungi pelanggan dulu sebelum ke lokasi terimakasih</t>
  </si>
  <si>
    <t>15-08-2026 11:09:59</t>
  </si>
  <si>
    <t>Dinas Pendidikan Kab Probolinggo SICC (lt 2)</t>
  </si>
  <si>
    <t>ODP-KRZ-FF/104</t>
  </si>
  <si>
    <t>WO061187673</t>
  </si>
  <si>
    <t>AM;NITA;930122;GS;PSB 50MBPS;PIC 0817294831</t>
  </si>
  <si>
    <t>- 11_11450;Biaya PSB Reguler HSI EBIS ~ 11[150000]  - E23015;E23015 ~ ES23 - Perangkat ONT[0]  - E23015~null~44292;E23015||11||Abodemen 0[0]  - E23015~null~E23015_SWONTPREM;SWONTPREM ~ Biaya Sewa ONT Premium ~ E23015[50000]  - E24058;E24058 ~ ES24 - Paket</t>
  </si>
  <si>
    <t>BANK PEREKONOMIAN RAKYAT DANAMITRA SURYA</t>
  </si>
  <si>
    <t>ODP-RKT-FDM/99 FDM/D11/01.99</t>
  </si>
  <si>
    <t>WO061733919</t>
  </si>
  <si>
    <t>|MN02083|MYIA-053180874532/POI/Pak Oenit/082131084371/bprdanamitrasurya@gmail.com</t>
  </si>
  <si>
    <t xml:space="preserve">2026-08-18 08:00:00 | Nama PIC : ibu finka No HP : 082131084371 No Alternatif : - M Janji : 18/07/2026 Jam Pasang : Pagi NoteÃ‚Â :  Hubungi terlebih dahulu sebelum ke lokasi </t>
  </si>
  <si>
    <t>Inprogress Alpro, SC Lama : SC1002512636</t>
  </si>
  <si>
    <t>TOKO POTO&amp; 39;AN</t>
  </si>
  <si>
    <t>ODP-PME-FBF/31</t>
  </si>
  <si>
    <t>WO061792323</t>
  </si>
  <si>
    <t>MD|MYDB-20260815265445|DN00001/MN00558|TOKO POTO&amp; 39;AN|0895703207866</t>
  </si>
  <si>
    <t>2026-08-16 08:00:00 | Nama PIC : bapak mudani No HP : 0895703207866 Alt :  M Janji : (MINGGU/16/AGUSTUS/2026) jam Pasang : 09:00 Note : hubungi pelanggan jika ingin kelokasi</t>
  </si>
  <si>
    <t>ODP-IJK-FCC/08</t>
  </si>
  <si>
    <t>Kantor Kementerian Haji dan Umrah Kota Yogyakarta</t>
  </si>
  <si>
    <t>ODP-KGD-FBE/057</t>
  </si>
  <si>
    <t>WO060801237</t>
  </si>
  <si>
    <t>DGS HSI | CHRISTOVAN H | NIK 950149| TREG 3 | Kantor Kementerian Haji dan Umrah Kota Yogyakarta PSB INDIBIZ WINBACK HSIE INET ONLY 50MBPS | FARIDA | 081392277272</t>
  </si>
  <si>
    <t>Follow Up Revoke Completed, New Order ID : SC1002509103</t>
  </si>
  <si>
    <t xml:space="preserve">- 11_11450;Biaya PSB Reguler HSI EBIS ~ 11[500000]  - SP_NOSS;SP_NOSS ~ Internet NOSS Multispeed Network[0]  - SP_NOSS;SP_NOSS ~ Internet NOSS Multispeed Network[0]  - E23015;E23015 ~ ES23 - Perangkat ONT[0]  - E23015~null~44292;E23015||11||Abodemen 0[0] </t>
  </si>
  <si>
    <t>DSS-Fin &amp; Regional Banking</t>
  </si>
  <si>
    <t>BANK SYARIAH INDONESIA</t>
  </si>
  <si>
    <t>OTB-DMO-378</t>
  </si>
  <si>
    <t>WO061672877</t>
  </si>
  <si>
    <t>DSS HSI | PSB INDIBIZ 100 MBPS (INET ONLY)| AM NADYA | 403613 | TREG 3 | Bank Syariah Indonesia KC Surabaya Darmo | PIC : Pak Alba  +62Ã‚Â 856Ã¢â‚¬â€˜4500Ã¢â‚¬â€˜0052 | Email : contactus@bankbsi.co.id | Alamat : Jl. Raya Darmo No.15, Keputran, Kec. Tegalsari, Surabaya |</t>
  </si>
  <si>
    <t>CALL/WA PIC : Pak Alba  +62Ã‚Â 856Ã¢â‚¬â€˜4500Ã¢â‚¬â€˜0052 | Alamat : Jl. Raya Darmo No.15, Keputran, Kec. Tegalsari, Surabaya |</t>
  </si>
  <si>
    <t>Toko Haridi</t>
  </si>
  <si>
    <t>ODP-MBG-FAF/46</t>
  </si>
  <si>
    <t>WO061872390</t>
  </si>
  <si>
    <t>MD|MYDB-20260816265660|SC00001/MC00149|Toko Haridi|087850786822</t>
  </si>
  <si>
    <t>2026-08-18 15:00:00 | Nama : BU HUDAI BIAH  No Hp : 087850786822 No Alt :  Tgl Pemasangan : 17 Agustus 2026 Interval : PAGI  Note : Hubungi pelanggan terlebih dahulu</t>
  </si>
  <si>
    <t>16-08-2026 12:55:02</t>
  </si>
  <si>
    <t>Toko sembako songgom</t>
  </si>
  <si>
    <t>ODP-BRB-FM/017 FM/D03/017.01</t>
  </si>
  <si>
    <t>WO061807314</t>
  </si>
  <si>
    <t>MD|MYDB-20260814265400|EC50002/MC50042|Toko sembako songgom|081326336640</t>
  </si>
  <si>
    <t>2026-08-18 08:00:00 | Nama PIC : Bp Selamet No HP : 081326336640 No Alt : - M Janji :  16 Agustus 2026 Jam Pasang : Pagi / Siang Note : hubungi pelanggan jika ingin kelokasi</t>
  </si>
  <si>
    <t>TPQ NURUL IMAN</t>
  </si>
  <si>
    <t>ODP-SBI-FL/20 FL/D04/20.01</t>
  </si>
  <si>
    <t>WO061921250</t>
  </si>
  <si>
    <t>MD|MYDB-20260815265623|SC20016/MC20202|TPQ NURUL IMAN|08132831079</t>
  </si>
  <si>
    <t>2026-08-18 08:00:00 | Nama : BP PANDU SULISTIO No Hp : 08132831079 No Alt :  Tgl Pemasangan : 18 Agustus 2026 Interval : PAGI  Note : Hubungi pelanggan terlebih dahulu</t>
  </si>
  <si>
    <t>INTERNET KOMINFO PELAYANAN PUBLIK</t>
  </si>
  <si>
    <t>ODP-MYR-FBQ/16</t>
  </si>
  <si>
    <t>WO061638761</t>
  </si>
  <si>
    <t>GS SURAMADU/ AM HANIF/ PSB INET ONLY 50 MBPS/ LOKET TERMINAL BRATANG / PIC DIDIK  085105050477</t>
  </si>
  <si>
    <t>WO061052705</t>
  </si>
  <si>
    <t>DGS HSI | CHRISTOVAN H | NIK 950149| TREG 3 | Kantor Kementerian Haji dan Umrah Kota Yogyakarta PSB INDIBIZ WINBACK INET TELP 50MBPS | FARIDA | 081392277272</t>
  </si>
  <si>
    <t>- 11_11450;Biaya PSB Reguler HSI EBIS ~ 11[250000]  - BWY DL;BWY DL ~ Saluran Dua Arah(BothWay)[0]  - E23053;E23053 ~ ES23 - Paket HSI Bisnis  Phone (PHONE)[0]  - E23053~null~44864;E23053||11||Abodemen 0[0]  - E23053~null~E23053_IN800;IN800 ~ Free Lokal d</t>
  </si>
  <si>
    <t>PT Tirtakencana Tatawarna</t>
  </si>
  <si>
    <t>ODP-PML-FW/079 FW/D01/079.01</t>
  </si>
  <si>
    <t>WO061842027</t>
  </si>
  <si>
    <t>|MC80042|MYIA-077141354178/POI/Ricky Albertus /089631707778/rickyalbertus5@gmail.com</t>
  </si>
  <si>
    <t>2026-08-18 08:00:00 | Jam Pemasangan : 08:00 - 12.00 Tanggal Pemasangan : MINGGU 16 AGUSTUS 2026 Info Tambahan : Hubungi pelanggan sebelum datang ke lokasi</t>
  </si>
  <si>
    <t>15-08-2026 18:39:57</t>
  </si>
  <si>
    <t>HSI Bisnis Khusus Winback PSB 70% - 75 Mbps</t>
  </si>
  <si>
    <t>PT BUDI MAS SALAHIN</t>
  </si>
  <si>
    <t>ODP-UBU-FBV/14</t>
  </si>
  <si>
    <t>|MN02658|/PIC PAK NYOMAN SUDIARSA/081338326003/spbu.bali.5480520@gmail.com</t>
  </si>
  <si>
    <t>15-08-2026 07:25:38</t>
  </si>
  <si>
    <t>QC MIA - INVALID QUALITY CONTROL MIA - Upload Kartu Identitas Tidak Sesuai - Upload ulang foto kartu identitas aslinya</t>
  </si>
  <si>
    <t>Toko Iman Adlian Kurniawan</t>
  </si>
  <si>
    <t>ODP-PYA-FAP/40 FAP/D06/40.01</t>
  </si>
  <si>
    <t>WO061781722</t>
  </si>
  <si>
    <t>MD|MYDB-20260814265370|SC00001/MC00046|Toko Iman Adlian Kurniawan|081937034418</t>
  </si>
  <si>
    <t xml:space="preserve">2026-08-15 15:00:00 | Nama PIC : Iman No HP : 081937034418 Alt :  M Janji : 15 Augustus 2026 Jam Pasang : 08.00 - 13:00  NoteÃ‚Â :  hubungi terlebih dahulu sebelum kelokasi </t>
  </si>
  <si>
    <t>14-08-2026 18:54:58</t>
  </si>
  <si>
    <t>Follow Up Revoke Completed, New Order ID : SC1002529270</t>
  </si>
  <si>
    <t>POLRES DEMAK GEDUNG SPKT</t>
  </si>
  <si>
    <t>ODP-DMA-FDB/079</t>
  </si>
  <si>
    <t>WO061051280</t>
  </si>
  <si>
    <t xml:space="preserve">DGS HSI | ERIKA KURNIAWATI | 403208 | TREG 3 |POLRES DEMAK GEDUNG SPKT | CHRISTIAN ARDIANTO| 085641724199  | PSB 1S 50MBPS BASIC 387K  </t>
  </si>
  <si>
    <t>- 11_11450;Biaya PSB Reguler HSI EBIS ~ 11[150000]  - E23015;E23015 ~ ES23 - Perangkat ONT[0]  - E23015~null~44292;E23015||11||Abodemen 0[0]  - E23015~null~E23015_SWONT;SWONT ~ Biaya Sewa ONT ~ E23015[30000]  - E23047;E23047 ~ ES23 - Paket HSI Bisnis Basi</t>
  </si>
  <si>
    <t>MOZA KITCHEN</t>
  </si>
  <si>
    <t>ODP-PNZ-FH/19 FH/D03/19.01</t>
  </si>
  <si>
    <t>WO061729851</t>
  </si>
  <si>
    <t>|MN00418|MYIA-005329855094/POI/SEFIE OKTA SAFANA/08213651481/embohketuju@gmail.com</t>
  </si>
  <si>
    <t>2026-08-15 13:00:00 | M Janji : (15/08/2026) jam Pasang : 09:00 Note : hubungi pelanggan jika ingin kelokasi</t>
  </si>
  <si>
    <t>CMA</t>
  </si>
  <si>
    <t>TEMAN SEMEJA CAFE</t>
  </si>
  <si>
    <t>ODP-CMA-FB/060 FB/D05/060.01</t>
  </si>
  <si>
    <t>WO061867608</t>
  </si>
  <si>
    <t>|MN01913|MYIA-020610363525/POI/AKHMAD SALEH/081910004414/akhhsaaa@gmail.com</t>
  </si>
  <si>
    <t>16-08-2026 11:55:09</t>
  </si>
  <si>
    <t>DPS-DPS Dummy</t>
  </si>
  <si>
    <t>STIKES BETHESDA YAKKUM TEMANGGUNG</t>
  </si>
  <si>
    <t>ODP-PRN-FAB/086</t>
  </si>
  <si>
    <t>WO061140188</t>
  </si>
  <si>
    <t>AMRBS ; 402717 ; AMEX ; WIRA ; TREG3 ; MAGELANG ; 1S HSI BISNIS 150 Mbps ; Yoel Andromeda 089669943300; psdku.temanggung@stikesbethesda.ac.id</t>
  </si>
  <si>
    <t>APS</t>
  </si>
  <si>
    <t>TAY</t>
  </si>
  <si>
    <t>PT Nusantara Ekspres Kilat  FM Hub + Hub Cluwak</t>
  </si>
  <si>
    <t>ODP-TAY-FC/043</t>
  </si>
  <si>
    <t>WO061189755</t>
  </si>
  <si>
    <t xml:space="preserve">P26-204347 PIC Dhimas Permadi Okta, dhimas.dewa@spxexpress.com, 085647823280  </t>
  </si>
  <si>
    <t xml:space="preserve">Dhimas Permadi Okta, dhimas.dewa@spxexpress.com, 085647823280  </t>
  </si>
  <si>
    <t>ODP-TPS-FA/55</t>
  </si>
  <si>
    <t>WO061705003</t>
  </si>
  <si>
    <t>- 11_11446;Biaya PSB HSI EBIS Tunai di Depan ~ 11[500000]  - SP_NOSS;SP_NOSS ~ Internet NOSS Multispeed Network[0]  - E23015;E23015 ~ ES23 - Perangkat ONT[0]  - E23015~null~44292;E23015||11||Abodemen 0[0]  - E23015~null~E23015_SWONT;SWONT ~ Biaya Sewa ONT</t>
  </si>
  <si>
    <t>Provisioning Failed|WFM|INF009056905|cp RNA</t>
  </si>
  <si>
    <t>UNCONTACTED : Line Busy Benita Lailani 40951377|MYDITA</t>
  </si>
  <si>
    <t>Erablue Sudirman Randudongkal</t>
  </si>
  <si>
    <t>ODP-RDD-FC/010 FC/D.01/010.01</t>
  </si>
  <si>
    <t>WO061953538</t>
  </si>
  <si>
    <t>|MN02054|MYIA-052795389521/POI/Chaidar syuryo samudro/081249549394/anext213@gmail.com</t>
  </si>
  <si>
    <t xml:space="preserve">2026-08-18 15:00:00 | M janji : pagi Tanggal Pemasangan : 18/agustus/2026 Note : hubungi pelanggan jika ingin kelokasi </t>
  </si>
  <si>
    <t>17-08-2026 18:55:33</t>
  </si>
  <si>
    <t>BAMBINI MONTESSORI SCHOOL</t>
  </si>
  <si>
    <t>ODP-SMN-FBE/133</t>
  </si>
  <si>
    <t>WO061761998</t>
  </si>
  <si>
    <t>AMRBS/405613/FARISTA APRILLIA/R3/YOGYAKARTA/PSB HSI BISNIS 1S  100 MBPS PROMO HUT TELKOM 1:2/BENI S/085759285030/ybpb.purchasing@gmail.com</t>
  </si>
  <si>
    <t>2026-08-15 15:00:00|Nama PIC : Beni No HP : 085759285030 Alt : 082289338883 M Janji : 15 Augustus 2026 Jam Pasang : 08.00 - 13:00  NoteÃ‚Â :  hubungi terlebih dahulu sebelum kelokasi|40981184|MYDITA</t>
  </si>
  <si>
    <t>14-08-2026 14:40:08</t>
  </si>
  <si>
    <t>ODP-KTM-FE/035</t>
  </si>
  <si>
    <t>WO061934123</t>
  </si>
  <si>
    <t>2026-08-17 13:00:00 | Tanggal pemasangan: 17/08/2026  Jam pemasangan : pagi / siang  Info Tambahan : Hubungi pelanggan dulu sebelum ke lokasi  terima kasih.</t>
  </si>
  <si>
    <t>17-08-2026 13:55:06</t>
  </si>
  <si>
    <t>REZKY ABADI TOSERBA</t>
  </si>
  <si>
    <t>ODP-KWR-FA/97</t>
  </si>
  <si>
    <t>WO061798968</t>
  </si>
  <si>
    <t>|MN02453|MYIA-042892311161/POI/ABDUL MUNIR MIFTAHUL HUDA/085648591415/ilahic178@gmail.com</t>
  </si>
  <si>
    <t xml:space="preserve">2026-08-16 15:00:00 | Waktu pemasangan : 16 agustus 2026 Jam pemasangan : 15.00 Info Tambahan : Hubungi pelanggan dulu sebelum ke lokasi terimakasih  </t>
  </si>
  <si>
    <t>WARKOP GAMING</t>
  </si>
  <si>
    <t>ODP-KTS-FB/92 FB/D07/92.01</t>
  </si>
  <si>
    <t>WO061857469</t>
  </si>
  <si>
    <t>MD|MYDB-20260815265625|DC20002/MC20039|WARKOP GAMING|085706776765</t>
  </si>
  <si>
    <t xml:space="preserve">2026-08-17 08:00:00 | Waktu pemasangan : 17 agustus 2026 Jam pemasangan : 08.00 - 12.00 Info Tambahan : Hubungi pelanggan dulu sebelum ke lokasi terimakasih </t>
  </si>
  <si>
    <t>16-08-2026 08:25:54</t>
  </si>
  <si>
    <t>ODP-DMA-FGA/109</t>
  </si>
  <si>
    <t>WO061050745</t>
  </si>
  <si>
    <t>ODP-KUD-FM/106 FM/D06/106.01</t>
  </si>
  <si>
    <t>WO061808957</t>
  </si>
  <si>
    <t>|MN01006|MYIA-026807038696/POI/PT. KALAMAYA INTEGRA MEDIA/083173620166/kalammaya666@gmail.com</t>
  </si>
  <si>
    <t>2026-08-17 13:00:00 | M Janji :  17 Agustus 2026 Jam Pasang : Siang Note : hubungi pelanggan jika ingin ke lokasi, terima kasih</t>
  </si>
  <si>
    <t>Provisioning Failed|WFM|INF009059938|batal</t>
  </si>
  <si>
    <t>UD JAYADI ZK</t>
  </si>
  <si>
    <t>ODP-SWE-FAH/13 FAH/D04/13.01</t>
  </si>
  <si>
    <t>WO061808871</t>
  </si>
  <si>
    <t>MD|MYDB-20260815265482|SC00001/MC00020|UD JAYADI ZK|085338630107</t>
  </si>
  <si>
    <t>HSI Bisnis Bundling OCA Interaction Lite PSB 70% Promo - 150 Mbps</t>
  </si>
  <si>
    <t>AMNT Townsite 2 D43</t>
  </si>
  <si>
    <t>ODP-MLK-FAC/09</t>
  </si>
  <si>
    <t>WO061399327</t>
  </si>
  <si>
    <t>DSS HSI | WILHELMI A IDRIS | 970167 | TREG 3 | AMNT Townsite 2 D42|SYAHRUL ALQADRI| 081237399497 | PSB 2P INET TV 20MBPS</t>
  </si>
  <si>
    <t>WARUNG GEN Z</t>
  </si>
  <si>
    <t>ODP-PKL-FBJ/019 FBJ/D01/019.01</t>
  </si>
  <si>
    <t>WO061725858</t>
  </si>
  <si>
    <t>|MN01913|MYIA-025116068441/POI/MUCHAMMAD ISYUL AROB/085640099777/isyularob46@gmail.com</t>
  </si>
  <si>
    <t>2026-08-15 08:00:00 | Nama PIC : ISYUL AROB No HP : 085640099777 Alt :  M Janji : 15 Augustus 2026 Jam Pasang : 08.00 - 13:00  NoteÃ‚Â :  hubungi terlebih dahulu sebelum kelokasi</t>
  </si>
  <si>
    <t>UPPD SLAWI</t>
  </si>
  <si>
    <t>ODP-SLW-FS/086</t>
  </si>
  <si>
    <t>WO060974808</t>
  </si>
  <si>
    <t>DGS HSI | BUDIYANTO ZHEZA ARDANA | NIK. 960209 | TREG 3 | HSI 1S 75MB | 519.000 | PIC NIKEN | 08131343500 | up3adslawi@gmail.com</t>
  </si>
  <si>
    <t>ok</t>
  </si>
  <si>
    <t xml:space="preserve">- 11_11450;Biaya PSB Reguler HSI EBIS ~ 11[150000]  - E23015;E23015 ~ ES23 - Perangkat ONT[0]  - E23015~null~44292;E23015||11||Abodemen 0[0]  - E23015~null~E23015_SWONT;SWONT ~ Biaya Sewa ONT ~ E23015[30000]  - E23046;E23046 ~ ES23 - Paket HSI Bisnis[0]  </t>
  </si>
  <si>
    <t>SD NEGERI KRANDEGAN</t>
  </si>
  <si>
    <t>ODP-TRE-FN/32 FN/D03/32.01</t>
  </si>
  <si>
    <t>WO061872236</t>
  </si>
  <si>
    <t>|MN02734|MYIA-004698951977/POI/APRIONO/083193582978/zadynfashion@tmails.net</t>
  </si>
  <si>
    <t>PT Avery Sentra Furnitur</t>
  </si>
  <si>
    <t>ODP-TDS-FEN/02</t>
  </si>
  <si>
    <t>|MN02749|/Avery Sentosa Indonesia/081353636794/averyfurnitures@gmail.com/ (averyfurnitures@gmail.com/HSI)HSI Basic Winback + Antares Eazy (1:2) 50 Mbps (Rp 395.000) PSB Rp 150.000/Helga Yosinda Violetta</t>
  </si>
  <si>
    <t>FOLLOW UP : Follow Up Munah Oktaviani 40971402|MYDITA</t>
  </si>
  <si>
    <t>Lapangan THOR Surabaya</t>
  </si>
  <si>
    <t>ODP-DMO-FAM/63</t>
  </si>
  <si>
    <t>WO061144221</t>
  </si>
  <si>
    <t>AM HANIF 936156/ PSB HSI 200 MB/Lapangan THOR Surabaya/PIC Mas Teleng 081233378147</t>
  </si>
  <si>
    <t>TOKO SULTAN ZAHRA</t>
  </si>
  <si>
    <t>ODP-MIP-FA/42</t>
  </si>
  <si>
    <t>WO061949672</t>
  </si>
  <si>
    <t>|MN02783|/TOKO SULTAN ZAHRA/WINBACK HSI B2B + NETMONK (1:1) 200MBPS 946,1RB PSB DISC 70%//ahmadnasirrr09@gmail.com/SYAUQI ARDIANSYAH/082245136902</t>
  </si>
  <si>
    <t>2026-08-18 15:00:00|Nama : BP SYAUQI ARDIANSYAH  No Hp : 082245136902 No Alt :  Tgl Pemasangan : 18 Agustus 2026 Interval : PAGI  Note : Hubungi pelanggan terlebih dahulu|40971402|MYDITA</t>
  </si>
  <si>
    <t>17-08-2026 17:10:14</t>
  </si>
  <si>
    <t>WARUNG SARI KOPI</t>
  </si>
  <si>
    <t>ODP-NJK-FN/48 FN/D06/48.01</t>
  </si>
  <si>
    <t>WO061938579</t>
  </si>
  <si>
    <t>|MC20191|MYIA-096187151803/POI/YUNITASARI/082323084244/khayraelshanum91@gmail.com</t>
  </si>
  <si>
    <t>2026-08-18 13:00:00 | Tanggal Pemasangan : 18 Agustus 2026 Jam Pemasangan : 08:00 13:00 Info Tambahan : Hubungi pelanggan dulu sebelum ke lokasi terimakasih</t>
  </si>
  <si>
    <t>17-08-2026 15:10:37</t>
  </si>
  <si>
    <t>IVAN WIJAYA N PARTNERS</t>
  </si>
  <si>
    <t>ODP-MYR-FWV/30 FWV/D02/30.01</t>
  </si>
  <si>
    <t>WO061818170</t>
  </si>
  <si>
    <t>MD|MYDB-20260814265424|DN00001/MN00442|IVAN WIJAYA N PARTNERS|081234855260</t>
  </si>
  <si>
    <t xml:space="preserve">2026-08-18 13:00:00 | Nama PIC:  bu awandayuri No HP: 081234855260 Alt: Tanggal: 18/08/2026 Jam Pasang: Siang Note: Hubungi sebelum ke lokasi, terimakasih. </t>
  </si>
  <si>
    <t>15-08-2026 12:39:54</t>
  </si>
  <si>
    <t>DD STORE</t>
  </si>
  <si>
    <t>ODP-GSK-FJ/65 FJ/D-07/65-01</t>
  </si>
  <si>
    <t>WO061765468</t>
  </si>
  <si>
    <t>MD|MYDB-20260814265376|DN00001/MN02094|DD STORE|085117346467</t>
  </si>
  <si>
    <t>HSI Bisnis Bundling Phone Promo 2026 PSB 70% - Free 800 Menit Promo - 300 Mbps</t>
  </si>
  <si>
    <t>ALEX JUJUR</t>
  </si>
  <si>
    <t>ODP-GND-FE/53</t>
  </si>
  <si>
    <t>|MN00836|/ALEX JUJUR/WINBACK HSI B2B + NETMONK (1:1) 200MBPS 946,1RB PSB DISC 70%//bambangtriatmojo408@gmail.com/BANG BANG/82330300641</t>
  </si>
  <si>
    <t>DECLINE : Decline - Batal Order Ghina Swanti Ariesa 40941148|MYDITA</t>
  </si>
  <si>
    <t>WARKOP TITIK TERAS</t>
  </si>
  <si>
    <t>ODP-POS-FH/24</t>
  </si>
  <si>
    <t>WO061781387</t>
  </si>
  <si>
    <t>|MN01222|/WARKOP TITIK TERAS/WINBACK HSI B2B + OCA BREACH CHECKER  (1:1) 300MBPS 1,250,5JT PSB DISC 70%//warkopteras63@gmail.com/AGUS ISWAHYUDI/81259784120</t>
  </si>
  <si>
    <t>2026-08-15 15:00:00|Nama PIC : Bp Agus No HP : 081259784120 No Alt : - M Janji :  Aktivasi Jam Pasang : Pagi / Siang Note : hubungi pelanggan jika ingin kelokasi|40951378|MYDITA</t>
  </si>
  <si>
    <t>14-08-2026 17:39:52</t>
  </si>
  <si>
    <t>FM Hub + Hub Gresik (Replacement)</t>
  </si>
  <si>
    <t>ODP-CRM-FS/26</t>
  </si>
  <si>
    <t>WO060834378</t>
  </si>
  <si>
    <t>Julian Tri Wibowo, julian.wibowo@spxexpress.com, 082245365180</t>
  </si>
  <si>
    <t>Istana Jogja</t>
  </si>
  <si>
    <t>ODP-KBU-FCQ/114</t>
  </si>
  <si>
    <t>WO061704443</t>
  </si>
  <si>
    <t>Istana Jogja   Jl. Jend. Ahmad Yani, Ngupasan, Kec. Gondomanan, Kota Yogyakarta, Daerah Istimewa Yogyakarta  Hiqbal Haris 0821-8722-8445  Bayu Prasetyo Anwar 0811-8881-9797</t>
  </si>
  <si>
    <t>- 11_11446;Biaya PSB HSI EBIS Tunai di Depan ~ 11[500000]  - SP_NOSS;SP_NOSS ~ Internet NOSS Multispeed Network[0]  - SP_NOSS;SP_NOSS ~ Internet NOSS Multispeed Network[0]  - E23015;E23015 ~ ES23 - Perangkat ONT[0]  - E23015~null~44292;E23015||11||Abodeme</t>
  </si>
  <si>
    <t>KSOP Probolinggo (POS KPLP 1)</t>
  </si>
  <si>
    <t>ODP-PBL-FP/64</t>
  </si>
  <si>
    <t>WO061726733</t>
  </si>
  <si>
    <t>AM;NITA;930122;GS;PSB 50MBPS;PIC 085233701452</t>
  </si>
  <si>
    <t>Dinas Kominfo Kab Probolinggo  SICC (lt 1)</t>
  </si>
  <si>
    <t>ODP-KRS-F07/01</t>
  </si>
  <si>
    <t>WO061186284</t>
  </si>
  <si>
    <t>- E23015;E23015 ~ ES23 - Perangkat ONT[0]  - E23015~null~44292;E23015||11||Abodemen 0[0]  - E23015~null~E23015_SWONTPREM;SWONTPREM ~ Biaya Sewa ONT Premium ~ E23015[50000]  - E24058;E24058 ~ ES24 - Paket HSI Bisnis (HSIEF) Khusus Winback[0]  - E24058~null</t>
  </si>
  <si>
    <t>SCRET PROJECT GARAGE</t>
  </si>
  <si>
    <t>ODP-WNG-FV/041 FV/D02/041.01</t>
  </si>
  <si>
    <t>WO061933757</t>
  </si>
  <si>
    <t>|MN02579|MYIA-099327025985/POI/ARDY DWI SAPUTRO/085198523463/ardydwis15@gmail.com</t>
  </si>
  <si>
    <t>2026-08-18 13:00:00 | Nama : BP ARDY DWI SAPUTRO  No Hp : 085198523463 No Alt :  Tgl Pemasangan : 18 Agustus 2026 Interval : PAGI  Note : Hubungi pelanggan terlebih dahulu</t>
  </si>
  <si>
    <t>TOKO ORANGE</t>
  </si>
  <si>
    <t>ODP-BEJ-FD/44</t>
  </si>
  <si>
    <t>WO061857765</t>
  </si>
  <si>
    <t>|MC30275|MYIA-010872295084/POI/FAKTUR ROCHMAN/085280900626/stbded51@gmail.com</t>
  </si>
  <si>
    <t xml:space="preserve">2026-08-17 08:00:00 | Waktu pemasangan : 17 agustus 2026 Jam pemasangan : 08.00 - 12.00 Info Tambahan : Hubungi pelanggan dulu sebelum ke lokasi terimakasih  </t>
  </si>
  <si>
    <t>16-08-2026 08:40:01</t>
  </si>
  <si>
    <t>Provisioning Failed|WFM|INF009059424|Hold Witel</t>
  </si>
  <si>
    <t>Follow Up Revoke Completed, New Order ID : SC1002526368</t>
  </si>
  <si>
    <t>ODP-GSK-FU/39</t>
  </si>
  <si>
    <t>WO061752392</t>
  </si>
  <si>
    <t>2026-08-13 13:00:00 | Waktu pemasnagan : 13 Agustus 2026  Jam pemasangan : 10.00  Mohon hubungi pelanggan sebelum ke lokasi   Terima kasih</t>
  </si>
  <si>
    <t>SPBU KARANGREJO DEMAK</t>
  </si>
  <si>
    <t>ODP-DMA-FDA/095</t>
  </si>
  <si>
    <t>WO061880138</t>
  </si>
  <si>
    <t>|MC60105|MYIA-091170124000/POI/Farid Khoirul Rizal/082141897815/spbu4459523@gmail.com</t>
  </si>
  <si>
    <t>16-08-2026 14:10:39</t>
  </si>
  <si>
    <t>CCTV KOTA SURABAYA</t>
  </si>
  <si>
    <t>ODP-MYR-FDF/15</t>
  </si>
  <si>
    <t>WO061664307</t>
  </si>
  <si>
    <t>GS SURAMADU/ AM HANIF/ PSB INET ONLY 30 MBPS/ CCTV KOTA/ SWALAYAN SAKINAH/ PIC MACHRUS 087880720497</t>
  </si>
  <si>
    <t>- 11_11450;Biaya PSB Reguler HSI EBIS ~ 11[150000]  - E23015;E23015 ~ ES23 - Perangkat ONT[0]  - E23015~null~44292;E23015||11||Abodemen 0[0]  - E23015~null~E23015_SWONT;SWONT ~ Biaya Sewa ONT ~ E23015[30000]  - E24013;E24013 ~ E24 - Paket SBR Diskominfo P</t>
  </si>
  <si>
    <t>CU SERVIAM WINI</t>
  </si>
  <si>
    <t>ODP-KEF-FQ/09 FQ/D01/09.01</t>
  </si>
  <si>
    <t>WO061756542</t>
  </si>
  <si>
    <t>|MN00130|MYIA-008756818720/POI/RICHARDUS HADIA PRANATA JELO/082237157032/richardusjello@gmail.com</t>
  </si>
  <si>
    <t>2026-08-15 13:00:00 | telp:082237157032 alt : sudah dipasang moban aktivasi</t>
  </si>
  <si>
    <t>14-08-2026 14:55:03</t>
  </si>
  <si>
    <t>HSI Bisnis Basic Bundling Netmonk Promo 2026 PSB 70% - 50 Mbps</t>
  </si>
  <si>
    <t>WO061726813</t>
  </si>
  <si>
    <t>2026-08-15 08:00:00|M Janji : (15/08/2026) jam Pasang :pagi Note : hubungi pelanggan jika ingin kelokasi|40971304|MYDITA</t>
  </si>
  <si>
    <t>TOKO SEMBAKO RIZQIL JAYA</t>
  </si>
  <si>
    <t>ODP-SIT-FN/69</t>
  </si>
  <si>
    <t>WO061770233</t>
  </si>
  <si>
    <t>|MN00099|MYIA-080745790216/POI/HORIYANTO/085236909600/sayangphoto@gmail.com</t>
  </si>
  <si>
    <t>2026-08-15 13:00:00 | Nama PIC : Bp Horiyanto No HP : 085236909600 No Alt : - M Janji :  15 Agustus 2026 Jam Pasang : Pagi / Siang Note : hubungi pelanggan jika ingin kelokasi</t>
  </si>
  <si>
    <t>HSI Bisnis Khusus Winback PSB 70% - 200 Mbps</t>
  </si>
  <si>
    <t>AMNT Townsite 2 D48</t>
  </si>
  <si>
    <t>ODP-MLK-FAC/08</t>
  </si>
  <si>
    <t>WO061098893</t>
  </si>
  <si>
    <t>DSS HSI | WILHELMI A IDRIS | 970167 | TREG 3 | AMNT Townsite 2 D48|SYAHRUL ALQADRI| 081237399497 | PSB 2P INET TV 20MBPS</t>
  </si>
  <si>
    <t>SEGMEN BUD - WAITING AKTIVASI IHLD</t>
  </si>
  <si>
    <t>OPTIK NASIONAL</t>
  </si>
  <si>
    <t>ODP-GEN-FC/14 FC/D03/14.01</t>
  </si>
  <si>
    <t>WO061842475</t>
  </si>
  <si>
    <t>MD|MYDB-20260815265598|DC30004/MC30050|OPTIK NASIONAL|083835761045</t>
  </si>
  <si>
    <t>2026-08-16 15:00:00 | Jam Pemasangan : 08:00 - 12.00 Tanggal Pemasangan : MINGGU 16 AGUSTUS 2026 Info Tambahan : Hubungi pelanggan sebelum datang ke lokasi</t>
  </si>
  <si>
    <t>ES TELLER JAMBEWANGI</t>
  </si>
  <si>
    <t>ODP-GEN-FS/35 FS/D01/35.01</t>
  </si>
  <si>
    <t>WO061878552</t>
  </si>
  <si>
    <t>MD|MYDB-20260816265690|DC30004/MC30050|ES TELLER JAMBEWANGI|081334620161</t>
  </si>
  <si>
    <t>2026-08-17 13:00:00 | Nama PIC : ibu winda No HP : 081334620161 Alt :  M Janji : (SENIN/17/AGUSTUS/2026) jam Pasang : 09:00 Note : hubungi pelanggan jika ingin kelokasi</t>
  </si>
  <si>
    <t>ODP-MTR-FAT/06</t>
  </si>
  <si>
    <t>WO061419885</t>
  </si>
  <si>
    <t>- 11_11450;Biaya PSB Reguler HSI EBIS ~ 11[150000]  - SP_NOSS;SP_NOSS ~ Internet NOSS Multispeed Network[0]  - SP_NOSS;SP_NOSS ~ Internet NOSS Multispeed Network[0]  - E24057;E24057 ~ ES24 - Paket HSI Bisnis (HSIE) Khusus Winback[0]  - E24057~null~E24057_</t>
  </si>
  <si>
    <t>WO061690808</t>
  </si>
  <si>
    <t>dpshsi/ammcesar/cws apartemen Vue Unit 2107 Ogrivia Ratih  /inet 75mbps/pic  08115411029 ogrivia</t>
  </si>
  <si>
    <t>SD Inpres Osmok</t>
  </si>
  <si>
    <t>ODP-TNA-FH/109 FH/D04/109.01</t>
  </si>
  <si>
    <t>WO061944626</t>
  </si>
  <si>
    <t>|MC40288|MYIA-063185915092/POI/Frida Bessie /087839677071/sd.inpres.osmok@gmail.com</t>
  </si>
  <si>
    <t>2026-08-18 13:00:00 | telp :087839677071 alt : Tanggal pemasangan :18/08/2026 Jam pemasangan : pagi/siang Info Tambahan : Hubungi pelanggan dulu sebelum ke lokasi terima kasih.</t>
  </si>
  <si>
    <t>17-08-2026 16:25:32</t>
  </si>
  <si>
    <t>ODP-RBN-FL/009</t>
  </si>
  <si>
    <t>|MC60037|/ANDRI SETIAWAN/085659354996;0895327509685/lolwildr2020@gmail.com /Permintaan PSB HSI BISNIS WB2 100MBPS/SPBU 44.592.24 KEMADU SULANG</t>
  </si>
  <si>
    <t>16-08-2026 12:10:22</t>
  </si>
  <si>
    <t>TOKO MARHAM</t>
  </si>
  <si>
    <t>ODP-BKI-FH/54 FH/D01/54.01</t>
  </si>
  <si>
    <t>WO061733871</t>
  </si>
  <si>
    <t>|MN00099|MYIA-002224267773/POI/SAIFUL MARHAMDI/081252182998/marhamdisaiful@gmail.com</t>
  </si>
  <si>
    <t>2026-08-15 08:00:00 | Nama PIC : SAIFUL  No HP : 081252182998 Alt : 085232460535 M Janji : 15 Augustus 2026 Jam Pasang : 08.00 - 13:00  NoteÃ‚Â :  hubungi terlebih dahulu sebelum kelokasi</t>
  </si>
  <si>
    <t>PT SUN RISE MILL</t>
  </si>
  <si>
    <t>ODP-MRT-FP/42</t>
  </si>
  <si>
    <t>AMRBS;940137;AM;ISTIHAMIN FITRI;RBS-3;SURAMADU;PSB :+6282137332214/FAJAR/+6282331115521/YOLANDA/purchase7.sunrise@gmail.com/HSI Bisnis (1:1) 50 Mbps (Rp 439.000) PSB Rp 150.000</t>
  </si>
  <si>
    <t>Toko Khabir</t>
  </si>
  <si>
    <t>ODP-MBG-FAE/49</t>
  </si>
  <si>
    <t>WO061800854</t>
  </si>
  <si>
    <t>MD|MYDB-20260814265342|SC00001/MC00149|Toko Khabir|085333820115</t>
  </si>
  <si>
    <t xml:space="preserve">2026-08-17 13:00:00 | Jam pemasangan : 12.00 Info Tambahan : Hubungi pelanggan dulu sebelum ke lokasi terimakasih </t>
  </si>
  <si>
    <t>PT PNM MEKAAR REMBANG PURBALINGGA 2</t>
  </si>
  <si>
    <t>ODP-BBT-FU/028</t>
  </si>
  <si>
    <t>WO061466175</t>
  </si>
  <si>
    <t>DSS RACE | AM.ANDRE | 406108 | TREG 3 | PNM | FARIZ | 085174366336 | HSIBISNIS50MBPS</t>
  </si>
  <si>
    <t>WO060950636</t>
  </si>
  <si>
    <t>Warung sembako madura Erwin barokah</t>
  </si>
  <si>
    <t>ODP-WRP-FE/40</t>
  </si>
  <si>
    <t>WO061859265</t>
  </si>
  <si>
    <t>MD|MYDB-20260816265656|DN00001/MN00572|Warung sembako madura Erwin barokah|087768933338</t>
  </si>
  <si>
    <t>2026-08-17 08:00:00 | Nama : BP EDY NURAHMAN  No Hp : 087768933338 No Alt :  Tgl Pemasangan : 17 Agustus 2026 Interval : SIANG Note : Hubungi pelanggan terlebih dahulu</t>
  </si>
  <si>
    <t>16-08-2026 09:54:47</t>
  </si>
  <si>
    <t>Bengkel Motor semethon jempong</t>
  </si>
  <si>
    <t>ODP-MTR-FBB/33</t>
  </si>
  <si>
    <t>WO061872898</t>
  </si>
  <si>
    <t>MD|MYDB-20260816265682|SC00001/MC00046|Bengkel Motor semethon jempong|087862251496</t>
  </si>
  <si>
    <t>ODP-ARB-FD/15</t>
  </si>
  <si>
    <t>WO061718911</t>
  </si>
  <si>
    <t xml:space="preserve">2026-08-12 13:00:00 | M Janji : (12/08/2026)  jam Pasang : 09:00  Note : hubungi pelanggan jika ingin kelokasi  </t>
  </si>
  <si>
    <t>FM Hub + Hub Comal 2</t>
  </si>
  <si>
    <t>ODP-CMA-FS/018</t>
  </si>
  <si>
    <t>WO061751078</t>
  </si>
  <si>
    <t xml:space="preserve">Dhimas Permadi Okta, dhimas.dewa@spxexpress.com, 085647823280 </t>
  </si>
  <si>
    <t>ODP-PAT-FZ/140</t>
  </si>
  <si>
    <t>WO060901981</t>
  </si>
  <si>
    <t>Toko Uswatun</t>
  </si>
  <si>
    <t>ODP-SEL-FAK/27 FAK/D05/27.01</t>
  </si>
  <si>
    <t>WO061802272</t>
  </si>
  <si>
    <t>MD|MYDB-20260815265450|SC00001/MC00149|Toko Uswatun|081939610552</t>
  </si>
  <si>
    <t xml:space="preserve">2026-08-19 15:00:00 | Jam pemasangan : 12.00 Info Tambahan : Hubungi pelanggan dulu sebelum ke lokasi terimakasih  </t>
  </si>
  <si>
    <t>Hub Cluring</t>
  </si>
  <si>
    <t>ODP-BCK-FE/17</t>
  </si>
  <si>
    <t>WO060916315</t>
  </si>
  <si>
    <t>P26-204066 ;PIC Julian Tri Wibowo, julian.wibowo@spxexpress.com, 08224536518</t>
  </si>
  <si>
    <t>Follow Up Revoke Completed, New Order ID : SC1002528112</t>
  </si>
  <si>
    <t>Follow Up Revoke Completed, New Order ID : SC1002528303</t>
  </si>
  <si>
    <t>SDN KERTAGENA LAOK 2</t>
  </si>
  <si>
    <t>ODP-PRG-FE/01</t>
  </si>
  <si>
    <t>WO061890757</t>
  </si>
  <si>
    <t>MD|MYDB-20260814265389|DN00001/MN00558|SDN KERTAGENA LAOK 2|08139381698</t>
  </si>
  <si>
    <t>2026-08-15 13:00:00 | Jam Pemasangan : 08:00 - 12.00  Tanggal Pemasangan : 15/08/2026  Info Tambahan : Hubungi pelanggan sebelum datang ke lokasi</t>
  </si>
  <si>
    <t>16-08-2026 16:09:43</t>
  </si>
  <si>
    <t>MEGANTARA COFFEE 03</t>
  </si>
  <si>
    <t>ODP-BDG-FB/31 FB/D04/31.01</t>
  </si>
  <si>
    <t>WO061750198</t>
  </si>
  <si>
    <t>|MB00449|MYIA-012803211790/POI/bapak/08132617559/megantaragamingid@gmail.com</t>
  </si>
  <si>
    <t>2026-08-15 10:00:00 | Nama PIC : Bp Ibadur No HP : 08132617559 No Alt : - M Janji :  15 Agustus 2026 Jam Pasang : Pagi / Siang Note : hubungi pelanggan jika ingin kelokasi</t>
  </si>
  <si>
    <t>MM SURYA JAYA</t>
  </si>
  <si>
    <t>ODP-JOM-FN/108</t>
  </si>
  <si>
    <t>WO061802708</t>
  </si>
  <si>
    <t>|MN01614|/MM SURYA JAYA/WINBACK 2.0 HSI B2B (1:2) 75MBPS 365RB PSB DISC 70%//mariosebastian1102@gmail.com/MARIO SEBASTIAN AVELINO/85156594</t>
  </si>
  <si>
    <t>2026-08-16 08:00:00|Nama Pic : BP MARIO No Hp Pic : 085156594813 Jam Pemasangan : 08:00 - 12.00 Tanggal Pemasangan : MINGGU 16 AGUSTUS 2026 Info Tambahan : Hubungi pelanggan sebelum datang ke lokasi|40000798|MYDITA</t>
  </si>
  <si>
    <t>15-08-2026 01:39:53</t>
  </si>
  <si>
    <t>Toko jumadil</t>
  </si>
  <si>
    <t>ODP-SEL-FAU/37 FAU/D01/37.01</t>
  </si>
  <si>
    <t>WO061801036</t>
  </si>
  <si>
    <t>MD|MYDB-20260814265297|SC00001/MC00149|Toko jumadil|087894150060</t>
  </si>
  <si>
    <t xml:space="preserve">2026-08-19 08:00:00 | Jam pemasangan : 12.00 Info Tambahan : Hubungi pelanggan dulu sebelum ke lokasi terimakasih </t>
  </si>
  <si>
    <t>TOKO DUA BERSAUDARA</t>
  </si>
  <si>
    <t>ODP-SIT-FX/27 FX/D01/27.01</t>
  </si>
  <si>
    <t>WO061917172</t>
  </si>
  <si>
    <t>|MN02617|MYIA-071675920462/POI/RASULIN/085364038467/rasulin44@gmail.com</t>
  </si>
  <si>
    <t>2026-08-18 08:00:00 | Nama PIC : Bp Rasulin No Hp : 085364038467 No Alt : - Tgl Pemasangan : 18 Agustus 2026 Interval : PAGI SIANG Note : Hubungi pelanggan terlebih dahulu</t>
  </si>
  <si>
    <t>17-08-2026 10:55:01</t>
  </si>
  <si>
    <t>HIKAM GUESTHOUSE</t>
  </si>
  <si>
    <t>ODP-KPO-FA/45 FA/D04/45.01</t>
  </si>
  <si>
    <t>WO061953824</t>
  </si>
  <si>
    <t>|MN02703|MYIA-073790984959/POI/FAUZ HIKAM SADIED/081232388711/hikamfauz3@givmail.com</t>
  </si>
  <si>
    <t>2026-08-18 15:00:00 | Nama : BP FAUZ HIKAM SADIED No Hp : 081232388711 No Alt :  Tgl Pemasangan : 18 Agustus 2026 Interval : SIANG Note : Hubungi pelanggan terlebih dahulu</t>
  </si>
  <si>
    <t>17-08-2026 19:10:30</t>
  </si>
  <si>
    <t>Brilink cipelem</t>
  </si>
  <si>
    <t>ODP-BKA-FJ/105 FJ/D04/105.01</t>
  </si>
  <si>
    <t>WO061814434</t>
  </si>
  <si>
    <t>MD|MYDB-20260815265461|EC50002/MC50042|Brilink cipelem|083160111643</t>
  </si>
  <si>
    <t>Follow Up Revoke Completed, New Order ID : SC1002529691</t>
  </si>
  <si>
    <t>CAMPLONG JAYA MART</t>
  </si>
  <si>
    <t>ODP-SPG-FP/08 FP/D01/08.01</t>
  </si>
  <si>
    <t>WO061922821</t>
  </si>
  <si>
    <t>MD|MYDB-20260817265826|DN00001/MN00558|CAMPLONG JAYA MART|085941875418</t>
  </si>
  <si>
    <t>17-08-2026 12:10:09</t>
  </si>
  <si>
    <t>UNCONTACTED : Line Busy Ghina Swanti Ariesa 40941148|MYDITA</t>
  </si>
  <si>
    <t>Sentra Busa dan Oscar</t>
  </si>
  <si>
    <t>ODP-UNR-FEB/075</t>
  </si>
  <si>
    <t>WO061795504</t>
  </si>
  <si>
    <t>|MN00481|MYIA-066882185730/POI/ikmaluddin arifan/08995935796/covermoe.carseat@gmail.com</t>
  </si>
  <si>
    <t>SR PRINTING</t>
  </si>
  <si>
    <t>WO061895970</t>
  </si>
  <si>
    <t>MD|MYDB-20260816265748|SC00001/MC00020|SR PRINTING|082341022073</t>
  </si>
  <si>
    <t>2026-08-17 15:00:00 | Nama : BP JAYADI ZAKARIA  No Hp : 082341022073 No Alt :  Tgl Pemasangan : 17 Agustus 2026 Interval : PAGI  Note : Hubungi pelanggan terlebih dahulu</t>
  </si>
  <si>
    <t>16-08-2026 17:39:54</t>
  </si>
  <si>
    <t>coffee shop (cafe sawah)</t>
  </si>
  <si>
    <t>ODP-SEL-FAZ/01</t>
  </si>
  <si>
    <t>WO061734103</t>
  </si>
  <si>
    <t>|MN00915|/NANANG WIRA GANDI/083117237979/082342505826/nanangwiragandi@gmail.com</t>
  </si>
  <si>
    <t>2026-08-16 13:00:00|Nama Pic : nanangwiragandi No Hp Pic : 083117237979 No alt : - Jam Pemasangan : siang  Tanggal Pemasangan : 16 Agustus 2026|40951375|MYDITA</t>
  </si>
  <si>
    <t>FCC - HD1A - OPEN</t>
  </si>
  <si>
    <t>DGS-Government Infrastructure</t>
  </si>
  <si>
    <t>Bayu</t>
  </si>
  <si>
    <t xml:space="preserve">Bayu +62 813-2828-5434  </t>
  </si>
  <si>
    <t>MYDITA DGS-Government Infrastructure - HD1A - OPEN, Order tidak perlu di caring</t>
  </si>
  <si>
    <t>DRS KNALPOT</t>
  </si>
  <si>
    <t>ODP-PBG-FT/028 FT/D05/028.01</t>
  </si>
  <si>
    <t>WO061877392</t>
  </si>
  <si>
    <t>|MN02834|MYIA-074390086956/POI/FITRI WARDIYANTI/081388992552/fitriwardiyanti@gmail.com</t>
  </si>
  <si>
    <t>2026-08-18 13:00:00 | M Janji : (18 AGUSTUS 2026) jam Pasang : pagi siang Note : hubungi pelanggan jika ingin kelokasi</t>
  </si>
  <si>
    <t>MEMO X</t>
  </si>
  <si>
    <t>ODP-KLJ-FR/21 KLJ/D04/01.21</t>
  </si>
  <si>
    <t>WO061872137</t>
  </si>
  <si>
    <t>MD|MYDB-20260815265537|DN00001/MN01844|MEMO X|083183328602</t>
  </si>
  <si>
    <t>2026-08-17 13:00:00 | Nama Pic : bp fian  No Hp Pic : 6283183328602 No alt : - Jam Pemasangan : pagi  Tanggal Pemasangan : 17 Agustus 2026</t>
  </si>
  <si>
    <t>Toko Bustomi</t>
  </si>
  <si>
    <t>ODP-SEL-FAU/40 FAU/D03/40.01</t>
  </si>
  <si>
    <t>WO061921066</t>
  </si>
  <si>
    <t>MD|MYDB-20260815265521|SC00001/MC00149|Toko Bustomi|087819075360</t>
  </si>
  <si>
    <t>2026-08-19 13:00:00 | M Janji : (19 AGUSTUS 2026) jam Pasang : siang Note : hubungi pelanggan jika ingin kelokasi</t>
  </si>
  <si>
    <t>17-08-2026 11:40:22</t>
  </si>
  <si>
    <t>KOST &amp; HOMESTAY G.B SUMBAWANTO</t>
  </si>
  <si>
    <t>ODP-TLW-FC/35</t>
  </si>
  <si>
    <t>WO061805629</t>
  </si>
  <si>
    <t>|MN02367|MYIA-042984570491/POI/Ir. GUSTI BAGUS SUMBAWANTO/085333203792/rizkiahmad2105@gmail.com</t>
  </si>
  <si>
    <t>2026-08-17 08:00:00 | Nama PIC : Bp Gusti No HP : 085333203792 No Alt : - M Janji :  16 Agustus 2026 Jam Pasang : Pagi / Siang Note : hubungi pelanggan jika ingin kelokasi</t>
  </si>
  <si>
    <t>15-08-2026 10:39:56</t>
  </si>
  <si>
    <t>WO061871183</t>
  </si>
  <si>
    <t>2026-08-07 13:00:00|Nama Pic :   No Hp Pic :   Jam Pemasangan : 08:00 - 12.00  Tanggal Pemasangan : KAMIS 06 AGUSTUS 2026  Info Tambahan : Hubungi pelanggan sebelum datang ke lokasi, terima kasih.|40961370|MYDITA</t>
  </si>
  <si>
    <t>16-08-2026 12:40:03</t>
  </si>
  <si>
    <t>TOKO PUTRA MINGGRIMING</t>
  </si>
  <si>
    <t>ODP-PME-FV/65 FV/D11/65.01</t>
  </si>
  <si>
    <t>WO061925490</t>
  </si>
  <si>
    <t>MD|MYDB-20260817265821|DN00001/MN00558|TOKO PUTRA MINGGRIMING|0895703207875</t>
  </si>
  <si>
    <t>17-08-2026 12:40:04</t>
  </si>
  <si>
    <t>AMNT Townsite 2 B24</t>
  </si>
  <si>
    <t>ODP-MLK-FAC/24</t>
  </si>
  <si>
    <t>WO061056295</t>
  </si>
  <si>
    <t>DSS HSI | WILHELMI A IDRIS | 970167 | TREG 3 | AMNT Townsite |SYAHRUL ALQADRI| 081237399497 | PSB 2P INET TV 20MBPS</t>
  </si>
  <si>
    <t>SPBU 54.622.20</t>
  </si>
  <si>
    <t>ODP-LMG-FQ/34</t>
  </si>
  <si>
    <t>WO061759344</t>
  </si>
  <si>
    <t>MD|MYDB-20260813265266|DN00001/MN00216|SPBU 54.622.20|085730922279</t>
  </si>
  <si>
    <t xml:space="preserve">2026-08-15 13:00:00 | Jam pemasangan : 12.00 Info Tambahan : Hubungi pelanggan dulu sebelum ke lokasi terimakasih  </t>
  </si>
  <si>
    <t>EKONOMI SETDA KOBI</t>
  </si>
  <si>
    <t>ODP-BIM-FAA/14</t>
  </si>
  <si>
    <t>WO061640185</t>
  </si>
  <si>
    <t>DGS HSI | ADI HERMANTO | 403209 | | TREG 3 |EKONOMI SETDA KOBI | Cahyadi | 81353506714|75Mbps</t>
  </si>
  <si>
    <t>BALAIDESA SINGGET</t>
  </si>
  <si>
    <t>ODP-RDB-FC/029 FC/D01/029.01</t>
  </si>
  <si>
    <t>WO061922753</t>
  </si>
  <si>
    <t>|MC60133|MYIA-073557239047/POI/085337294800/085337294800/d62048784@gmail.com</t>
  </si>
  <si>
    <t>TIBS - FULFILL BILLING COMPLETED</t>
  </si>
  <si>
    <t>EKA DF</t>
  </si>
  <si>
    <t>ODP-GND-FK/26 FK/D03/26.01</t>
  </si>
  <si>
    <t>WO061881913</t>
  </si>
  <si>
    <t>MD|MYDB-20260816265669|DN00001/MN00836|EKA DF|082332593981</t>
  </si>
  <si>
    <t>Fulfill Billing Completed</t>
  </si>
  <si>
    <t>INFINITY AKSES NETWORK 2</t>
  </si>
  <si>
    <t>ODP-WKU-FK/02</t>
  </si>
  <si>
    <t>WO061779175</t>
  </si>
  <si>
    <t>|MN00264|MYIA-066956155618/POI/wahyu indarto/081226194221/indifaiz00@gmail.com</t>
  </si>
  <si>
    <t xml:space="preserve">2026-08-15 15:00:00 |  M Janji : (15/08/2026) jam Pasang :pagi Note : hubungi pelanggan jika ingin kelokasi </t>
  </si>
  <si>
    <t>SPPG KUPU WANASARI 1</t>
  </si>
  <si>
    <t>ODP-BRB-FAA/050</t>
  </si>
  <si>
    <t>WO061776190</t>
  </si>
  <si>
    <t>|MN00292|MYIA-053465004972/POI/ILHAM NUR HABIBIE/0895704297703/ilhamnurhabibie17@gmail.com</t>
  </si>
  <si>
    <t xml:space="preserve">2026-08-15 15:00:00 | Nama PIC : Ilham  No HP : 0895704297703 Alt :  M Janji : 15 Augustus 2026 Jam Pasang : 08.00 - 13:00  NoteÃ‚Â :  hubungi terlebih dahulu sebelum kelokasi </t>
  </si>
  <si>
    <t>WARKOP TELDA</t>
  </si>
  <si>
    <t>ODP-BWN-FAE/22</t>
  </si>
  <si>
    <t>|MC70134|/WARKOP TELDA/Ach Mubarok EP/082233377391/elly34808@gmail.com/HSI Bisnis Winback (1:1) 200 Mbps (Rp 890.000) PSB Rp 150.000</t>
  </si>
  <si>
    <t>DECLINE : Decline - Batal Order YUDA SEPTIAN 40000798|MYDITA</t>
  </si>
  <si>
    <t>ODP-OMB-FAA/56</t>
  </si>
  <si>
    <t>WO061799583</t>
  </si>
  <si>
    <t>2026-08-14 08:00:00|M Janji : (14/08/2026)  jam Pasang :pagi / siang   Note : hubungi pelanggan jika ingin kelokasi|40981182|MYDITA</t>
  </si>
  <si>
    <t>Follow Up Revoke Completed, New Order ID : SC1002528753</t>
  </si>
  <si>
    <t>ODP-KBU-FDK/78</t>
  </si>
  <si>
    <t>WO061768465</t>
  </si>
  <si>
    <t>2026-08-13 13:00:00 | Nama PIC : IBU YONA  No HP : 082283559281  No Alternatif : -  M Janji : 13/07/2026  Jam Pasang : Pagi  NoteÃ‚Â :  Hubungi terlebih dahulu sebelum ke lokasi</t>
  </si>
  <si>
    <t>WO061720271</t>
  </si>
  <si>
    <t>2026-08-07 08:00:00|Tanggal pemasangan: 6/08/2026  Jam pemasangan : pagi / siang  Info Tambahan : Hubungi pelanggan dulu sebelum ke lokasi.  terima kasih|40010577|MYDITA</t>
  </si>
  <si>
    <t>TOKO ZAINUL</t>
  </si>
  <si>
    <t>ODP-LCE-FC/105</t>
  </si>
  <si>
    <t>WO061883149</t>
  </si>
  <si>
    <t>|MN01068|/TOKO ZAINUL/WINBACK HSI B2B + OCA BREACH CHECKER  (1:1) 200MBPS 920,5RB PSB DISC 70%/0895622695967/Muklisraditiya@gmail.com/MUHAMMAD ZAINUL/-7.852675, 113.213404</t>
  </si>
  <si>
    <t>2026-08-17 13:00:00|Jam pemasangan : 12.00 Info Tambahan : Hubungi pelanggan dulu sebelum ke lokasi terimakasih  |40951381|MYDITA</t>
  </si>
  <si>
    <t>15-08-2026 15:39:51</t>
  </si>
  <si>
    <t>Follow Up Revoke Completed, New Order ID : SC1002527820</t>
  </si>
  <si>
    <t>ODP-KPP-FE/22</t>
  </si>
  <si>
    <t>WO061755820</t>
  </si>
  <si>
    <t>2026-08-13 13:00:00 | Nama PIC : Imam   No HP : 082315371464  Alt :   M Janji : 13/08/2026  Jam Pasang : 08.00  - 13:00   NoteÃ‚Â :  hubungi terlebih dahulu sebelum ke lokasi, terima kasih.</t>
  </si>
  <si>
    <t>SPC BAJAWA</t>
  </si>
  <si>
    <t>ODP-BJW-FC/67 FC/D08/67.01</t>
  </si>
  <si>
    <t>WO061753465</t>
  </si>
  <si>
    <t>MD|MYDB-20260813265172|SC00001/MC00124|SPC BAJAWA|082259935552</t>
  </si>
  <si>
    <t>2026-08-15 13:00:00 | Waktu pemasangan : 15 agustus 2026 Jam pemasangan : 08.00 - 12.00 Info Tambahan : Hubungi pelanggan dulu sebelum ke lokasi terimakasih</t>
  </si>
  <si>
    <t>ODP-BAN-FB/005</t>
  </si>
  <si>
    <t>WO061825483</t>
  </si>
  <si>
    <t>2026-08-14 13:00:00 | M Janji : (14/08/2026)  jam Pasang :pagi / siang   Note : hubungi pelanggan jika ingin kelokasi</t>
  </si>
  <si>
    <t>DPS-Financial &amp; Welfare</t>
  </si>
  <si>
    <t>Universitas Siber Muhammadiyah</t>
  </si>
  <si>
    <t>ODP-GOD-FK/078</t>
  </si>
  <si>
    <t>WO060629907</t>
  </si>
  <si>
    <t>DPS HSI | AM MEYTA NINDIASARI | NIK 826150 | TREG 3 | Universitas Siber Muhammadiyah | 083869058513 PUTRA | INTERNET 50MB | Penempatan Modem Di Pintu Belakang Gedung Utama</t>
  </si>
  <si>
    <t>Kantor Balaidesa Sidomulyo</t>
  </si>
  <si>
    <t>ODP-MGE-FQ/015 FQ/D03/015.01</t>
  </si>
  <si>
    <t>WO061944636</t>
  </si>
  <si>
    <t>|MC80006|MYIA-097869397891/POI/Tristanto/087845611911/wannabe4media@gmail.com</t>
  </si>
  <si>
    <t>2026-08-18 15:00:00 | M Janji : (18 AGUSTUS 2026) jam Pasang : siang Note : hubungi pelanggan jika ingin kelokasi</t>
  </si>
  <si>
    <t>krizna cell</t>
  </si>
  <si>
    <t>ODP-SLI-FAA/087 FAA/D08/087.01</t>
  </si>
  <si>
    <t>WO061950256</t>
  </si>
  <si>
    <t>|MN00481|MYIA-057479899931/POI/budi harsoyo/085725151235/harsoyobudi826@gmail.com</t>
  </si>
  <si>
    <t>2026-08-18 15:00:00 | Nama PIC : Ibu pri No Hp : 085725151235 No Alt : - Tgl Pemasangan : 18 Agustus 2026 Interval : PAGI SIANG Note : Hubungi pelanggan terlebih dahulu</t>
  </si>
  <si>
    <t>17-08-2026 17:55:10</t>
  </si>
  <si>
    <t>Gudang TKL</t>
  </si>
  <si>
    <t>ODP-LRT-FB/41 FB/D04/41.01</t>
  </si>
  <si>
    <t>WO061918866</t>
  </si>
  <si>
    <t>|MC40173|MYIA-071271995593/POI/Raymond Tanai/085339309999/tanjungsarilarantuka@gmail.com</t>
  </si>
  <si>
    <t>2026-08-18 08:00:00 | Nama : BP BERNARD RAYMOND CH TANAY No Hp : 085339309999 No Alt :  Tgl Pemasangan : 18 Agustus 2026 Interval : PAGI  Note : Hubungi pelanggan terlebih dahulu</t>
  </si>
  <si>
    <t>17-08-2026 11:10:12</t>
  </si>
  <si>
    <t>KPU KABUPATEN BIMA</t>
  </si>
  <si>
    <t>ODP-BIM-FAA/01</t>
  </si>
  <si>
    <t>WO061642713</t>
  </si>
  <si>
    <t>DGS HSI | ADI HERMANTO | 403209 |IRAWATI |960251| TREG 3 |KPU KABUPATEN BIMA| IKA MUSTIKASARI| 81353506714|HSI BISNIS 1:1 200Mbps Bundling Telpon</t>
  </si>
  <si>
    <t>Follow Up Revoke Completed, New Order ID : SC1002527151</t>
  </si>
  <si>
    <t>- 11_11450;Biaya PSB Reguler HSI EBIS ~ 11[150000]  - BWY DL;BWY DL ~ Saluran Dua Arah(BothWay)[0]  - E23053;E23053 ~ ES23 - Paket HSI Bisnis  Phone (PHONE)[0]  - E23053~null~44864;E23053||11||Abodemen 0[0]  - E23053~null~E23053_IN800;IN800 ~ Free Lokal d</t>
  </si>
  <si>
    <t>ODP-TEG-FAB/042</t>
  </si>
  <si>
    <t>BNN KOTA MATARAM 1</t>
  </si>
  <si>
    <t>WO061144328</t>
  </si>
  <si>
    <t>Follow Up Revoke Completed, New Order ID : SC1002515743</t>
  </si>
  <si>
    <t>TOKO ANDAYANI</t>
  </si>
  <si>
    <t>ODP-RGJ-FQ/16 FQ/D03/16.01</t>
  </si>
  <si>
    <t>WO061775342</t>
  </si>
  <si>
    <t>MD|MYDB-20260814265377|DN00001/MN00580|TOKO ANDAYANI|081336304083</t>
  </si>
  <si>
    <t>14-08-2026 17:25:05</t>
  </si>
  <si>
    <t>ODP-MCR-FC/50 FC/D05/50.01</t>
  </si>
  <si>
    <t>WO061820531</t>
  </si>
  <si>
    <t>MD|MYDB-20260815265458|DC30004/MC30042|BAHAGIA PLASTIK|085204850375</t>
  </si>
  <si>
    <t xml:space="preserve">2026-08-16 13:00:00 | Nama PIC:  bp andi  No HP: 085204850375 Alt: Tanggal: 16/08/2026 Jam Pasang: Siang Note: Hubungi sebelum ke lokasi, terimakasih. </t>
  </si>
  <si>
    <t>IMF CELL SERVICE</t>
  </si>
  <si>
    <t>ODP-WOS-FAW/034 FAW/D04/034.01</t>
  </si>
  <si>
    <t>WO061763372</t>
  </si>
  <si>
    <t>|MN00439|MYIA-024717114039/POI/IMAM FUADI/081225194262/caricassu@gmail.com</t>
  </si>
  <si>
    <t>Belva Food</t>
  </si>
  <si>
    <t>ODP-BTU-FBS/06 FBS/D01/06.01</t>
  </si>
  <si>
    <t>WO061827047</t>
  </si>
  <si>
    <t>MD|MYIB-036204487115|SYSTEM|Belva Kitchen|085156596804</t>
  </si>
  <si>
    <t>2026-08-16 13:00:00 | Tanggal pemasangan: 16/08/2026 Jam pemasangan : pagi / siang Info Tambahan : Hubungi pelanggan dulu sebelum ke lokasi terima kasih.</t>
  </si>
  <si>
    <t>ODP-BMU-FG/027</t>
  </si>
  <si>
    <t>WO061767730</t>
  </si>
  <si>
    <t>2026-08-13 08:00:00 | M Janji : (13 AGUSTUS 2026)  jam Pasang : pagi   Note : hubungi pelanggan jika ingin kelokasi</t>
  </si>
  <si>
    <t>ODP-DLA-FD/15</t>
  </si>
  <si>
    <t>WO061831954</t>
  </si>
  <si>
    <t>2026-08-16 13:00:00|M Janji :  16 Agustus 2026 Jam Pasang : Siang Note : hubungi pelanggan jika ingin ke lokasi, terima kasih|40941148|MYDITA</t>
  </si>
  <si>
    <t>CV. RAHAYU JAYA</t>
  </si>
  <si>
    <t>ODP-SMO-FC/23</t>
  </si>
  <si>
    <t>WO061779103</t>
  </si>
  <si>
    <t>|MN01066|MYIA-025366129939/POI/FAYZAL ANWAR/082329830323/anwarfayzal90@gmail.com</t>
  </si>
  <si>
    <t xml:space="preserve">2026-08-16 13:00:00 |  M Janji : (15/08/2026) jam Pasang :pagi Note : hubungi pelanggan jika ingin kelokasi </t>
  </si>
  <si>
    <t>toko grosir tri sakti</t>
  </si>
  <si>
    <t>ODP-GDI-FC/01 GDI/D01/01.01</t>
  </si>
  <si>
    <t>WO061751638</t>
  </si>
  <si>
    <t>|MN02462|MYIA-078473830123/POI/teisakti/081217148678/tokotrisakti@gmail.com</t>
  </si>
  <si>
    <t>Stasiun Kereta Api Tawang</t>
  </si>
  <si>
    <t>ODP-JHR-FAF/031</t>
  </si>
  <si>
    <t>WO060828554</t>
  </si>
  <si>
    <t xml:space="preserve">Semarang Tawang, Jl. Taman Tawang No, RW.1, Tj. Mas, Kec. Semarang Utara, Kota Semarang, Jawa Tengah 50211 HSI 1P (Inet Only)     50  Mbps  Fathir 082111115053 Link Telkom   Nadia Maharani (AM) 62 821-2672-6103  </t>
  </si>
  <si>
    <t>POLRES DEMAK GEDUNG PENJAGAAN</t>
  </si>
  <si>
    <t>WO061056210</t>
  </si>
  <si>
    <t xml:space="preserve">DGS HSI | ERIKA KURNIAWATI | 403208 | TREG 3 |POLRES DEMAK GEDUNG PENJAGAAN | CHRISTIAN ARDIANTO| 085641724199  | PSB 1S 50MBPS BASIC 387K  </t>
  </si>
  <si>
    <t>- E23015;E23015 ~ ES23 - Perangkat ONT[0]  - E23015~null~44292;E23015||11||Abodemen 0[0]  - E23015~null~E23015_SWONT;SWONT ~ Biaya Sewa ONT ~ E23015[30000]  - E23047;E23047 ~ ES23 - Paket HSI Bisnis Basic[0]  - E23047~null~E23047_UNL;UNL ~ Internet-Link U</t>
  </si>
  <si>
    <t>WO061728941</t>
  </si>
  <si>
    <t>MD|MYDB-20260814265312|DN00001/MN00966|KOST GRIYA ASRI|081387624625</t>
  </si>
  <si>
    <t>2026-08-18 13:00:00 | Nama PIC : bu erna  No HP : 081387624625 Alt :  M Janji : 18/AGUSTUS/2026 jam Pasang : Siang Note : hubungi pelanggan jika ingin kelokasi, terimakasih.</t>
  </si>
  <si>
    <t>Toko Mahrus Jaya</t>
  </si>
  <si>
    <t>ODP-PME-FBF/21</t>
  </si>
  <si>
    <t>WO061917108</t>
  </si>
  <si>
    <t>MD|MYDB-20260817265811|DN00001/MN00572|Toko Mahrus Jaya|087749030337</t>
  </si>
  <si>
    <t>yayasan pendidikan islam tambihul ghofilin</t>
  </si>
  <si>
    <t>ODP-SPG-FY/105</t>
  </si>
  <si>
    <t>WO061815588</t>
  </si>
  <si>
    <t>MD|MYDB-20260815265494|DN00001/MN00572|yayasan pendidikan islam tambihul ghofilin|081931348412</t>
  </si>
  <si>
    <t>2026-08-16 13:00:00 | Tanggal Pemasangan : 16 Agustus 2026 Jam Pemasangan : 08:00 15:00 Info Tambahan : Hubungi pelanggan dulu sebelum ke lokasi terimakasih</t>
  </si>
  <si>
    <t>15-08-2026 12:25:37</t>
  </si>
  <si>
    <t>AGA KOMPUTER</t>
  </si>
  <si>
    <t>ODP-BTU-FBX/15</t>
  </si>
  <si>
    <t>WO061891791</t>
  </si>
  <si>
    <t>MD|MYDB-20260815265502|SC20017/MC20200|AGA KOMPUTER|085134792145</t>
  </si>
  <si>
    <t>16-08-2026 16:39:59</t>
  </si>
  <si>
    <t>PT SMART EDUCAFE INDONESIA</t>
  </si>
  <si>
    <t>ODP-KEN-FAP/037 FAP/D04/037.01</t>
  </si>
  <si>
    <t>WO061767060</t>
  </si>
  <si>
    <t>|MC80054|MYIA-078270767176/POI/HENDRO/083840455430/educafesmart@gmail.com</t>
  </si>
  <si>
    <t xml:space="preserve">2026-08-16 13:00:00 | Nama PIC : bp hendro  No HP : 083840455430 Alt :  M Janji : 16/AGUSTUS/2026 jam Pasang : Siang Note : hubungi pelanggan jika ingin kelokasi, terimakasih. </t>
  </si>
  <si>
    <t>ODP-ARB-FD/11</t>
  </si>
  <si>
    <t>GAJAH MADA MART</t>
  </si>
  <si>
    <t>ODP-JTO-FF/04</t>
  </si>
  <si>
    <t>|MC30211|/WEDHAR REDHYANANG YUDHA/8551111241/sakujang907@gmail.com</t>
  </si>
  <si>
    <t>DSS-Tourism &amp; Welfare</t>
  </si>
  <si>
    <t>Rumah Dinas M8 Sekip</t>
  </si>
  <si>
    <t>ODP-KBU-FFL/046</t>
  </si>
  <si>
    <t>WO061181839</t>
  </si>
  <si>
    <t xml:space="preserve">DSS HSI | AM ANNASTASIA SUKARNO | NIK 810113 | YOGYA JATENG SELATAN | TREG 3 | Rumah Dinas M8 Sekip | CP 81285519296 | PRINGGO | 1P  INET 50MBPS </t>
  </si>
  <si>
    <t>TOKO YUDI</t>
  </si>
  <si>
    <t>ODP-BKI-FH/40 FH/D03/40.01</t>
  </si>
  <si>
    <t>WO061803674</t>
  </si>
  <si>
    <t>|MN02617|MYIA-096365121389/POI/MIFTAHUL ARIFIN/082322661370/sayudi461@gmail.com</t>
  </si>
  <si>
    <t>2026-08-16 08:00:00 | Nama PIC : BAPAK MIFTAHUL No HP : 082322661370 Alt :  M Janji : (MINGGU/16/AGUSTUS/2026) jam Pasang : 09:00 Note : hubungi pelanggan jika ingin kelokasi</t>
  </si>
  <si>
    <t>DGS-Government Public Services</t>
  </si>
  <si>
    <t>Wilker Pelabuhan Motaain (BKK KELAS 1 KUPANG )</t>
  </si>
  <si>
    <t>ODP-ATB-FE/14</t>
  </si>
  <si>
    <t>WO061056130</t>
  </si>
  <si>
    <t>DGS HSI|AGUSTINA MEME GORAN|770015|TREG 3-NUSRA|Wilker Pelabuhan Motaain (BKK KELAS 1 KUPANG )|WILLIAM HOTAN|08218171328|HSI 50 Mbps (Bisnis)</t>
  </si>
  <si>
    <t>OK</t>
  </si>
  <si>
    <t>RUMAH KOST MUZAKKI 22</t>
  </si>
  <si>
    <t>WO061713250</t>
  </si>
  <si>
    <t>|MC30175|MYIA-073601771593/POI/MUZAKKI/083853348580/muzakki70@gmail.com</t>
  </si>
  <si>
    <t>14-08-2026 08:10:10</t>
  </si>
  <si>
    <t>sembako Annisa</t>
  </si>
  <si>
    <t>ODP-BKA-FJ/083 FJ/D04/083.01</t>
  </si>
  <si>
    <t>WO061734596</t>
  </si>
  <si>
    <t>MD|MYDB-20260814265322|EC50002/MC50042|sembako Annisa|087792997405</t>
  </si>
  <si>
    <t xml:space="preserve">2026-08-15 08:00:00 | telp:087792997405 alt : manja : pagi / siang 15/08/2026 hub sebelum ke lokasi </t>
  </si>
  <si>
    <t>TOKO BAHAN KUE DAN TOKOYAN PLASTIK</t>
  </si>
  <si>
    <t>ODP-NGA-FF/015 FF/D03/015.01</t>
  </si>
  <si>
    <t>WO061731427</t>
  </si>
  <si>
    <t>|MC60133|MYIA-067013197894/POI/SARTINI/08132751300/09siti12@gmail.com</t>
  </si>
  <si>
    <t>2026-08-16 08:00:00 | Tanggal pemasangan : 15 AGUSTUS 2026 Jam pemasangan : pagi/siang Info Tambahan : Hubungi pelanggan dulu sebelum ke lokasi terima kasih</t>
  </si>
  <si>
    <t>14-08-2026 11:10:21</t>
  </si>
  <si>
    <t>Follow Up Revoke Completed, New Order ID : SC1002529259</t>
  </si>
  <si>
    <t>AGEN AYAM BOILER AL ALIEF</t>
  </si>
  <si>
    <t>ODP-SPO-FA/28 FA/D03/28.01</t>
  </si>
  <si>
    <t>WO061853492</t>
  </si>
  <si>
    <t>|MN02331|MYIA-069489941014/POI/HOIRUL ANAM/081535297210/khoiruljoss8@gmail.com</t>
  </si>
  <si>
    <t>2026-08-17 08:00:00 | Nama Pic : bp HOIRUL  No Hp Pic : 081535297210 No alt : - Jam Pemasangan : pagi  Tanggal Pemasangan : 17 Agustus 2026</t>
  </si>
  <si>
    <t>16-08-2026 07:25:31</t>
  </si>
  <si>
    <t>SSB JAYA</t>
  </si>
  <si>
    <t>ODP-MBG-FAE/33</t>
  </si>
  <si>
    <t>WO060787557</t>
  </si>
  <si>
    <t>MD|MYTN-4003013830019|SYSTEM|SSB JAYA|08192423144/tvlggol4@gmail.com</t>
  </si>
  <si>
    <t>PT Nusantara Ekspres Kilat Hub Gabus Kab Grobogan</t>
  </si>
  <si>
    <t>ODP-WRO-FJ/033</t>
  </si>
  <si>
    <t>WO060803486</t>
  </si>
  <si>
    <t>DPS-LMS;PIC PROVINSI</t>
  </si>
  <si>
    <t>WO061757374</t>
  </si>
  <si>
    <t>2026-08-14 08:00:00 | telp : 081259161116  M Janji : (14/08/2026)  jam Pasang : 09:00  Note : hubungi pelanggan jika ingin kelokasi</t>
  </si>
  <si>
    <t>TOKO TAUFIQUR BAROKAH</t>
  </si>
  <si>
    <t>ODP-PME-FBK/15</t>
  </si>
  <si>
    <t>|MC70132|/TAUFIQUR RAHMAN-TOKO TAUFIQUR BAROKAH/081939249988/taufuqyrr@gmail.com/HSI Bisnis + Netmonk Promo 2026 200 Mbps (Rp 846.100) PSB 150.000/ -7.0677042, 113.4586181/Dekat Lot Polot, Kacok, Kec. Palengaan, Kabupaten Pamekasan, Jawa Timur 69362</t>
  </si>
  <si>
    <t>17-08-2026 14:55:19</t>
  </si>
  <si>
    <t>TOKO TIYANA BAROKAH</t>
  </si>
  <si>
    <t>|MC70132|/TIYANA - TOKO TIYANA BAROKAH/085931099333/titanyana@gmail.com/HSI Bisnis + Netmonk Promo 2026 200 Mbps (Rp 846.100) PSB 150.000/Dekat Lot Polot, Kacok, Kec. Palengaan, Kabupaten Pamekasan, Jawa Timur 69362</t>
  </si>
  <si>
    <t>FOLLOW UP : Follow Up Yusnani Manalu 40951378|MYDITA</t>
  </si>
  <si>
    <t>WO061703836</t>
  </si>
  <si>
    <t>TOKO PAK MUZAKI</t>
  </si>
  <si>
    <t>ODP-MTR-FAK/58 FAK/D06/58.01</t>
  </si>
  <si>
    <t>WO061925463</t>
  </si>
  <si>
    <t>MD|MYDB-20260817265829|SC00001/MC00090|TOKO PAK MUZAKI|087812761505</t>
  </si>
  <si>
    <t>HSI Bisnis Bundling OCA Breach Checker PSB 70% Promo - 100 Mbps</t>
  </si>
  <si>
    <t>TOKO LISTRIK KITA</t>
  </si>
  <si>
    <t>ODP-ASB-FC/38 FC/D05/38.01</t>
  </si>
  <si>
    <t>WO061732862</t>
  </si>
  <si>
    <t>|MN00099|MYIA-017969395415/POI/AHMAD ZAMROJI/085231353155/adisasmoko5@gmail.com</t>
  </si>
  <si>
    <t>2026-08-15 08:00:00 | Nama PIC : Bp Ahmad No HP : 085231353155 No Alt : - M Janji :  15 Agustus 2026 Jam Pasang : Pagi / Siang Note : hubungi pelanggan jika ingin kelokasi</t>
  </si>
  <si>
    <t>Hub Marga</t>
  </si>
  <si>
    <t>ODP-TBN-FCK/05</t>
  </si>
  <si>
    <t>WO060959801</t>
  </si>
  <si>
    <t>P26-203886 ; PIC Agyl Nur Fahrurrozi, agyl.fahrurrozi@spxexpress.com, 081515454098</t>
  </si>
  <si>
    <t>POLSEK TONGAS</t>
  </si>
  <si>
    <t>ODP-TGS-FA/15</t>
  </si>
  <si>
    <t>WO060950103</t>
  </si>
  <si>
    <t>AM;NITA;930122;GS;PSB 50MBPS;PIC 085142491115</t>
  </si>
  <si>
    <t>Toko Muhammad Suhaili</t>
  </si>
  <si>
    <t>ODP-MTR-FAE/09 FAE/D02/03.09</t>
  </si>
  <si>
    <t>WO061833328</t>
  </si>
  <si>
    <t>MD|MYDB-20260815265553|SC00001/MC00046|Toko Muhammad Suhaili|087750768656</t>
  </si>
  <si>
    <t>15-08-2026 15:54:49</t>
  </si>
  <si>
    <t>RIDHO CELL</t>
  </si>
  <si>
    <t>ODP-LMJ-FZ/01 FZ/D01/01.01</t>
  </si>
  <si>
    <t>WO061938408</t>
  </si>
  <si>
    <t>MD|MYDB-20260817265823|DN00001/MN01309|RIDHO CELL|085743647434</t>
  </si>
  <si>
    <t>HSI Bisnis Basic Bundling Netmonk PSB 70% Promo - 150 Mbps</t>
  </si>
  <si>
    <t>UD Karya Mandiri</t>
  </si>
  <si>
    <t>ODP-UBN-FAF/43</t>
  </si>
  <si>
    <t>WO061936814</t>
  </si>
  <si>
    <t>|MN02750|/PIC EKO SUPRIADI/081338282011/Spbu.bali.5480102@gmail.com</t>
  </si>
  <si>
    <t>2026-08-18 13:00:00|M janji : pagi Tanggal Pemasangan : 18/agustus/2026 Note : hubungi pelanggan jika ingin kelokasi |40971304|MYDITA</t>
  </si>
  <si>
    <t>ODP-WRO-FC/116</t>
  </si>
  <si>
    <t>WO061746767</t>
  </si>
  <si>
    <t xml:space="preserve">2026-08-13 13:00:00 | Waktu pemasangan : 13 agustus 2026  Jam pemasangan : 08.00 - 12.00  Info Tambahan : Hubungi pelanggan dulu sebelum ke lokasi  terimakasih </t>
  </si>
  <si>
    <t>ODP-PPR-FH/17 FH/D02/17.01</t>
  </si>
  <si>
    <t>WO061764069</t>
  </si>
  <si>
    <t>|MC80054|MYIA-069092144938/POI/HENDRO/082135553975/networkoffice11@gmail.com</t>
  </si>
  <si>
    <t xml:space="preserve">2026-08-15 15:00:00 | Waktu pemasangan : 15 agustus 2026 Jam pemasangan : 08.00 - 12.00 Info Tambahan : Hubungi pelanggan dulu sebelum ke lokasi terimakasih  </t>
  </si>
  <si>
    <t xml:space="preserve">Provisioning Failed|WFM|INF009054290|PCP_-7.70113,112.099858_PCP_KP_indikasi cabsang dengan no inet 152652209036 menghindari </t>
  </si>
  <si>
    <t>Follow Up Revoke Completed, New Order ID : SC1002527276</t>
  </si>
  <si>
    <t xml:space="preserve">PT BPR BKK Jateng KC Tegal Kas Suradadi </t>
  </si>
  <si>
    <t>ODP-TEG-FBJ/035</t>
  </si>
  <si>
    <t>AMRBS;404469;REG3;ALI;085100284847;HSI 1S 75MB;415k;PIC 081575383212;kc.tegal@bkkjateng.co.id</t>
  </si>
  <si>
    <t>QC MIA - INVALID QUALITY CONTROL MIA - Foto Lokasi Instalasi Tidak Valid - Silakan upload foto lokasi sesuai tikor</t>
  </si>
  <si>
    <t>Ahass Maju Jaya</t>
  </si>
  <si>
    <t>ODP-KBR-FB/13</t>
  </si>
  <si>
    <t>WO061692209</t>
  </si>
  <si>
    <t>|MN00580|/DPS HSI AR PROGRAM/dari NIPNAS an PT.TUNAS JAYA MEKAR ARMADA</t>
  </si>
  <si>
    <t>- 11_11450;Biaya PSB Reguler HSI EBIS ~ 11[150000]  - E23015;E23015 ~ ES23 - Perangkat ONT[0]  - E23015~null~44292;E23015||11||Abodemen 0[0]  - E23015~null~E23015_SWONT;SWONT ~ Biaya Sewa ONT ~ E23015[30000]  - E24057;E24057 ~ ES24 - Paket HSI Bisnis (HSI</t>
  </si>
  <si>
    <t>TOKO SUCI BERKAH</t>
  </si>
  <si>
    <t>WO061914252</t>
  </si>
  <si>
    <t>|MN02617|MYIA-018361674720/POI/FATHUSSURUR ALMABRUR/082245047577/suciaqidah05@gmail.com</t>
  </si>
  <si>
    <t>ODP-KPO-FBE/16</t>
  </si>
  <si>
    <t>WO061773769</t>
  </si>
  <si>
    <t>2026-08-13 15:00:00 |   M Janji : (13/AGUSTUS/2026)  jam Pasang : 09:00  Note : hubungi pelanggan jika ingin kelokasi</t>
  </si>
  <si>
    <t>Gendhisbatik.id</t>
  </si>
  <si>
    <t>ODP-PKL-FCG/096 FCG/D01/096.01</t>
  </si>
  <si>
    <t>WO061950562</t>
  </si>
  <si>
    <t>|MC50067|MYIA-028013322113/POI/M TAUFAN/085777774324/alsaa6x22@gmail.com</t>
  </si>
  <si>
    <t>2026-08-18 15:00:00 | Nama : BP M TAUFAN  No Hp : 085777774324 No Alt :  Tgl Pemasangan : 18 Agustus 2026 Interval : PAGI  Note : Hubungi pelanggan terlebih dahulu</t>
  </si>
  <si>
    <t>SDN PEHWETAN 1</t>
  </si>
  <si>
    <t>ODP-PPR-FE/78 FE/D08/78.01</t>
  </si>
  <si>
    <t>WO061913346</t>
  </si>
  <si>
    <t>|MC20057|MYIA-063953679208/POI/Rekza Ravi Anggara/081992623703/sdnpehwetan36@gmail.com</t>
  </si>
  <si>
    <t>17-08-2026 09:39:54</t>
  </si>
  <si>
    <t>SPBU PENDOWOHARJO 44.557.11</t>
  </si>
  <si>
    <t>ODP-BTL-FBD/043</t>
  </si>
  <si>
    <t>WO061937687</t>
  </si>
  <si>
    <t>|MN02579|MYIA-098633278047/POI/AGUS SURAWAN/085743422968/spbupucung4455711@gmail.com</t>
  </si>
  <si>
    <t>2026-08-16 08:00:00 | Tanggal pemasangan : 16 AGUSTUS 2026  Jam pemasangan : pagi/siang  Info Tambahan : Hubungi pelanggan dulu sebelum ke lokasi  terima kasih</t>
  </si>
  <si>
    <t>Temporary Kecamatan Cepu</t>
  </si>
  <si>
    <t>ODP-CEP-FN/035</t>
  </si>
  <si>
    <t>WO061768259</t>
  </si>
  <si>
    <t xml:space="preserve">DGS HSI | MUHYIDDIN TAUFIQ ARDHIYYAN | 402206 | TREG 3 |Temporary Kecamatan Cepu| PUPUK | 082220113188| PSB 1S 100MBPS BISNIS </t>
  </si>
  <si>
    <t>SD PLOSO</t>
  </si>
  <si>
    <t>ODP-NDL-FP/36 FP/D02/36.01</t>
  </si>
  <si>
    <t>WO061796676</t>
  </si>
  <si>
    <t>|MC20057|MYIA-090461247327/POI/Muhamad Chusni M/088983009495/sd.ploso.kediri@gmail.com</t>
  </si>
  <si>
    <t>2026-08-16 08:00:00 | Nama PIC : bapak cusni No HP : 088983009495 Alt :  M Janji : (MINGGU/16/AGUSTUS/2026) jam Pasang : 09:00 Note : hubungi pelanggan jika ingin kelokasi</t>
  </si>
  <si>
    <t>ODP-KBL-FGP/21</t>
  </si>
  <si>
    <t>WO061146835</t>
  </si>
  <si>
    <t>DSS HSI; AM WIDA; PSB SBR HSI KAI 50MBPS; PIC AINUL 087776828836</t>
  </si>
  <si>
    <t>- 11_11464;Biaya PSB ~ 11[0]  - E25007;E25007 ~ ES25 - Paket  SBR PT Kereta Api Indonesia (KAI) HSI Bisnis[0]  - E25007~null~E25007_UNL;UNL ~ Internet-Link Unlimited Internet Usage ~ E25007[0]  - E25007~null~104384;E25007||11||Abodemen 0[0]  - E25007~null</t>
  </si>
  <si>
    <t>WARKOP BERKAH</t>
  </si>
  <si>
    <t>ODP-NJK-FM/03 FM/D01/03.01</t>
  </si>
  <si>
    <t>WO061725931</t>
  </si>
  <si>
    <t>MD|MYDB-20260814265294|EN00005/MC20190|WARKOP BERKAH|081947734828</t>
  </si>
  <si>
    <t>Follow Up Revoke Completed, New Order ID : SC1002526815</t>
  </si>
  <si>
    <t>rumah kos reswara</t>
  </si>
  <si>
    <t>ODP-BOW-FX/24 FX/D01/24.01</t>
  </si>
  <si>
    <t>WO061773858</t>
  </si>
  <si>
    <t>|MC30280|MYIA-057036475407/POI/reswara favian afiff/085257349400/reswarafavian9865@gmail.com</t>
  </si>
  <si>
    <t>2026-08-15 13:00:00 | Nama Pic : bp reswara No Hp Pic : 085257349400 No alt : - Jam Pemasangan : pagi siang  Tanggal Pemasangan : 15 Agustus 2026</t>
  </si>
  <si>
    <t>ODP-SLH-FH/29 FH/D04/29.01</t>
  </si>
  <si>
    <t>WO061873187</t>
  </si>
  <si>
    <t>MD|MYDB-20260815265546|DN00001/MN02053|GRIYA KOMPUTER|081936652625</t>
  </si>
  <si>
    <t>16-08-2026 13:10:27</t>
  </si>
  <si>
    <t>BAHA BAHA VILLAS 2</t>
  </si>
  <si>
    <t>ODP-MLK-FAC/28 FAC/D04/28.01</t>
  </si>
  <si>
    <t>WO061948364</t>
  </si>
  <si>
    <t>|MN02367|MYIA-059357153844/POI/PANDITA WIRAWAN/082144952971/pandytawirawan96@gmail.com</t>
  </si>
  <si>
    <t>17-08-2026 17:39:44</t>
  </si>
  <si>
    <t>ODP-KUD-FK/105</t>
  </si>
  <si>
    <t>WO060801836</t>
  </si>
  <si>
    <t>- 11_11446;Biaya PSB HSI EBIS Tunai di Depan ~ 11[500000]  - SP_NOSS;SP_NOSS ~ Internet NOSS Multispeed Network[0]  - E23046;E23046 ~ ES23 - Paket HSI Bisnis[0]  - E23046~null~E23046_UNL;UNL ~ Internet-Link Unlimited Internet Usage ~ E23046[0]  - E23046~n</t>
  </si>
  <si>
    <t>TOKO FIRMAN</t>
  </si>
  <si>
    <t>ODP-RGJ-FC/36 FC/D03/36.01</t>
  </si>
  <si>
    <t>WO061954198</t>
  </si>
  <si>
    <t>MD|MYDB-20260817265906|DC30008/MC30044|TOKO FIRMAN|089627274535</t>
  </si>
  <si>
    <t>2026-08-19 08:00:00 | telp :089627274535 alt : Tanggal pemasangan :18/08/2026 Jam pemasangan : pagi/siang Info Tambahan : Hubungi pelanggan dulu sebelum ke lokasi terima kasih.</t>
  </si>
  <si>
    <t>AMNT Townsite 2 B22</t>
  </si>
  <si>
    <t>ODP-MLK-FAC/02</t>
  </si>
  <si>
    <t>WO061506177</t>
  </si>
  <si>
    <t>SMP KARYA WATES</t>
  </si>
  <si>
    <t>ODP-WAT-FB/26 FB/D03/26.01</t>
  </si>
  <si>
    <t>WO061831913</t>
  </si>
  <si>
    <t>|MC20002|MYIA-006945002001/POI/GURUH BAYU ANGGARA/081333884916/kopiungu19@gmail.com</t>
  </si>
  <si>
    <t>2026-08-16 13:00:00 | Jam Pemasangan : JAM 4 SORE Tanggal Pemasangan : SABTU 15 AGUSTUS 2026 Info Tambahan : Hubungi pelanggan sebelum datang ke lokasi</t>
  </si>
  <si>
    <t>ODP-SMO-FC/01 FC/D02/01.01</t>
  </si>
  <si>
    <t>WO061816492</t>
  </si>
  <si>
    <t>MD|MYDB-20260815265495|DN00001/MN02053|IDEA KOMPUTER BADEGAN|088989468602</t>
  </si>
  <si>
    <t>2026-08-17 08:00:00 | Tanggal Pemasangan : 16 Agustus 2026 Jam Pemasangan : 08:00 15:00 Info Tambahan : Hubungi pelanggan dulu sebelum ke lokasi terimakasih</t>
  </si>
  <si>
    <t>SMP NEGERI 6 RUANG LAB 2</t>
  </si>
  <si>
    <t>WO061826454</t>
  </si>
  <si>
    <t>|MC20010|MYIA-037592003439/POI/ALI SAFAAT /082333813737/srikurniawatiira@gmail.com</t>
  </si>
  <si>
    <t xml:space="preserve">2026-08-18 08:00:00 | Nama PIC:  bp ali safaat  No HP: 082333813737 Alt: Tanggal: 18/08/2026 Jam Pasang: Pagi Note: Hubungi sebelum ke lokasi, terimakasih. </t>
  </si>
  <si>
    <t>15-08-2026 13:54:55</t>
  </si>
  <si>
    <t>WO061719961</t>
  </si>
  <si>
    <t>TOKO SRC TARMINI</t>
  </si>
  <si>
    <t>ODP-GER-FAN/06 FAN/D01/06.01</t>
  </si>
  <si>
    <t>WO061914927</t>
  </si>
  <si>
    <t>MD|MYDB-20260816265666|DN00001/MN01272|TOKO SRC TARMINI|081802186818</t>
  </si>
  <si>
    <t>TOKO JABOLANI</t>
  </si>
  <si>
    <t>ODP-PME-FBQ/16 FBQ/D03/16.01</t>
  </si>
  <si>
    <t>WO061853742</t>
  </si>
  <si>
    <t>MD|MYDB-20260815265621|DN00001/MN00558|TOKO JABOLANI|085741855102</t>
  </si>
  <si>
    <t>2026-08-17 08:00:00 | Nama Pic : bp salam No Hp Pic : 085741855102 No alt : - Jam Pemasangan : pagi  Tanggal Pemasangan : 17 Agustus 2026</t>
  </si>
  <si>
    <t>16-08-2026 07:54:59</t>
  </si>
  <si>
    <t>UNY</t>
  </si>
  <si>
    <t>ODP-BLO-FFE/044</t>
  </si>
  <si>
    <t>WO061693250</t>
  </si>
  <si>
    <t>DSS HSI | AM ANNASTASIA SUKARNO | NIK 810113 | SOLO JATENG TIMUR | TREG 3 | UNY | CP 81285519296  PRINGGO | HSI 100MB</t>
  </si>
  <si>
    <t>SMP NEGERI 4 GRINGSING ( LAB. KOMPUTER )</t>
  </si>
  <si>
    <t>ODP-WLR-FU/021 FU/D02/021.01</t>
  </si>
  <si>
    <t>WO061826430</t>
  </si>
  <si>
    <t>|MN02184|MYIA-097166802638/POI/RATNA DWI KURNIAWATI /085640019833/neea29githu@yahoo.com</t>
  </si>
  <si>
    <t>2026-08-17 08:00:00 | Jam Pemasangan : 08:00 - 12.00 Tanggal Pemasangan : MINGGU 16 AGUSTUS 2026 Info Tambahan : Hubungi pelanggan sebelum datang ke lokasi</t>
  </si>
  <si>
    <t>REYGA CELL &amp; SHOP</t>
  </si>
  <si>
    <t>ODP-WGI-FU/02 FU/D01/02.01</t>
  </si>
  <si>
    <t>WO061923467</t>
  </si>
  <si>
    <t>MD|MYDB-20260815265575|DC20015/MC20167|REYGA CELL &amp; SHOP|085857150210</t>
  </si>
  <si>
    <t>2026-08-18 13:00:00 | Nama : BP NANANG CAHYONO No Hp : 085857150210 No Alt :  Tgl Pemasangan : 18 Agustus 2026 Interval : PAGI  Note : Hubungi pelanggan terlebih dahulu</t>
  </si>
  <si>
    <t>Follow Up Revoke Completed, New Order ID : SC1002526704</t>
  </si>
  <si>
    <t>BENGKEL TRI POETRA PASURUAN</t>
  </si>
  <si>
    <t>ODP-PWS-FK/06</t>
  </si>
  <si>
    <t>WO061803474</t>
  </si>
  <si>
    <t>|MC30224|/FAKI IMAWAN BAC/81283376909/fk.imawan@gmail.com</t>
  </si>
  <si>
    <t>2026-08-16 13:00:00|Waktu pemasangan : 16 agustus 2026 Jam pemasangan : 08.00 - 12.00 Info Tambahan : Hubungi pelanggan dulu sebelum ke lokasi terimakasih |40971401|MYDITA</t>
  </si>
  <si>
    <t>toko sampurna</t>
  </si>
  <si>
    <t>ODP-KBL-FBV/39</t>
  </si>
  <si>
    <t>WO061946594</t>
  </si>
  <si>
    <t>|MC30211|MYIA-022999305819/POI/abdul hadi/083831070940/msy4fiq123@gmail.com</t>
  </si>
  <si>
    <t>17-08-2026 16:55:01</t>
  </si>
  <si>
    <t>Follow Up Revoke Completed, New Order ID : SC1002527243</t>
  </si>
  <si>
    <t>DPD PDI PERJUANGAN JAWA TIMUR</t>
  </si>
  <si>
    <t>ODP-RKT-FTX/33</t>
  </si>
  <si>
    <t>WO061569355</t>
  </si>
  <si>
    <t>GS SURAMADU/ AM HANIF/ PSB INET 30 MBPS/ KANTOR DPD PDI PERJUANGAN JAWA TIMUR JL JEMUR ANDAYANI 67 / PIC PAK JAFAR +62Ã‚Â 851Ã¢â‚¬â€˜0309Ã¢â‚¬â€˜2655</t>
  </si>
  <si>
    <t>PT WALI SONGO (SPBU 5467216 RANDU MERAK PAITON)</t>
  </si>
  <si>
    <t>WO061720809</t>
  </si>
  <si>
    <t>2026-08-15 08:00:00|M Janji :  15 Agustus 2026 Jam Pasang : Pagi Note : hubungi pelanggan jika ingin ke lokasi, terima kasih. |40941148|MYDITA</t>
  </si>
  <si>
    <t>ODP-SLW-FP/026</t>
  </si>
  <si>
    <t>WO061774304</t>
  </si>
  <si>
    <t>2026-08-14 13:00:00 | M Janji : (Jumat/14/Agustus/2026)  jam Pasang : 09:00  Note : hubungi pelanggan jika ingin kelokasi</t>
  </si>
  <si>
    <t>Toko Bangunan Ngecer 2</t>
  </si>
  <si>
    <t>ODP-BOW-FF/36 FF/D01/36.01</t>
  </si>
  <si>
    <t>WO061796853</t>
  </si>
  <si>
    <t>|MN02331|MYIA-091186210695/POI/TRI AGUNG BUDIMAN/083178970342/paklopakjoss@gmail.com</t>
  </si>
  <si>
    <t>2026-08-16 08:00:00 | Nama PIC : bapak agung No HP : 083178970342 Alt :  M Janji : (MINGGU/16/AGUSTUS/2026) jam Pasang : 09:00 Note : hubungi pelanggan jika ingin kelokasi</t>
  </si>
  <si>
    <t>AJ SEQUISLIFE</t>
  </si>
  <si>
    <t>OTB-MYR-190</t>
  </si>
  <si>
    <t>WO060955962</t>
  </si>
  <si>
    <t>dpshsi/amnovi/896661/reg 3/Tenka Tempura &amp; Katsu Restaurant 2-304-305 GM 3/inet only 50mbps/pic Iyan 0852-3673-8277</t>
  </si>
  <si>
    <t>WO061735506</t>
  </si>
  <si>
    <t>2026-08-15 13:00:00|Tanggal pemasangan: 27/07/2026 Jam pemasangan : pagi / siang Info Tambahan : Hubungi pelanggan dulu sebelum ke lokasi. terima kasih|40951377|MYDITA</t>
  </si>
  <si>
    <t>PONPES AL FATAH PUTRI</t>
  </si>
  <si>
    <t>ODP-PBL-FBD/10</t>
  </si>
  <si>
    <t>WO061890319</t>
  </si>
  <si>
    <t>|MN01068|/PONPES AL FATAH PUTRI/WINBACK HSI B2B + OCA BREACH CHECKER  (1:1) 200MBPS 920,5RB PSB DISC 70%/087810634409/alfiatulayusetiyawati@gmail.com/ALFIATUL AYU SETIYAWATI/-7.960754, 113.098204</t>
  </si>
  <si>
    <t>2026-08-17 13:00:00|Tanggal pemasangan : 17 AGUSTUS 2026 Jam pemasangan : pagi/siang Info Tambahan : Hubungi pelanggan dulu sebelum ke lokasi terima kasih|40010577|MYDITA</t>
  </si>
  <si>
    <t>15-08-2026 17:39:56</t>
  </si>
  <si>
    <t>WO061864629</t>
  </si>
  <si>
    <t>2026-08-17 08:00:00|Nama Pic : bp iqbal  No Hp Pic : 081219854241 No alt : - Jam Pemasangan : pagi  Tanggal Pemasangan : 17 Agustus 2026|40951375|MYDITA</t>
  </si>
  <si>
    <t>WIWIT SHUTTLECOCK</t>
  </si>
  <si>
    <t>ODP-WRJ-FG/61 FG/D05/61.01</t>
  </si>
  <si>
    <t>WO061935573</t>
  </si>
  <si>
    <t>MD|MYDB-20260816265702|EN00005/MC20190|WIWIT SHUTTLECOCK|085923055162</t>
  </si>
  <si>
    <t>2026-08-18 15:00:00 | telp :085923055162 alt : Tanggal pemasangan :18/08/2026 Jam pemasangan : pagi/siang Info Tambahan : Hubungi pelanggan dulu sebelum ke lokasi terima kasih.</t>
  </si>
  <si>
    <t>17-08-2026 14:25:30</t>
  </si>
  <si>
    <t>Kantor Pertanahan Kabupaten Boyolali</t>
  </si>
  <si>
    <t>ODP-BYL-FK/129</t>
  </si>
  <si>
    <t>WO060860437</t>
  </si>
  <si>
    <t>DGS HSI | YASINTA DN | 896703| TREG 3 |Kantor Pertanahan Kabupaten Boyolali| ARJUN| 081779203711| PSB 1S INET  100MBPS BISNIS 535K</t>
  </si>
  <si>
    <t>UD MAJU LANCAR</t>
  </si>
  <si>
    <t>ODP-MBG-FAK/02</t>
  </si>
  <si>
    <t>WO061240044</t>
  </si>
  <si>
    <t xml:space="preserve">MD|MYTN-4001010030019|SYSTEM|UD MAJU LANCAR|081959302305/ hpmahesa08@gmail.com  </t>
  </si>
  <si>
    <t xml:space="preserve">APPOINTMENT DESC 2026-08-08 09:50:00|Nama PIC : INDRA No Hp : 081959302305 Alt : Manja : 08 AGUSTUS 2026 Jam : 12.00 Note : Hubungi pelanggan terlebih dahulu|NE2261|MYDITA  </t>
  </si>
  <si>
    <t>WO061755119</t>
  </si>
  <si>
    <t>2026-08-15 13:00:00|Nama PIC : ibu novi No HP : 085707504840 No Alternatif : - M Janji : 15/07/2026 Jam Pasang : Pagi NoteÃ‚Â :  Hubungi terlebih dahulu sebelum ke lokasi |40961370|MYDITA</t>
  </si>
  <si>
    <t>Grosir Sepatu Mukti</t>
  </si>
  <si>
    <t>ODP-GNK-FAF/002 FAF/D01/002.01</t>
  </si>
  <si>
    <t>WO061880396</t>
  </si>
  <si>
    <t>|MN02374|MYIA-087307978801/POI/Abdul Mukti/0882007501385/jennyabdul91@gmail.com</t>
  </si>
  <si>
    <t>2026-08-17 13:00:00 | Nama : BP ABDUL MUKTI  No Hp : 0882007501385 No Alt :  Tgl Pemasangan : 17 Agustus 2026 Interval : PAGI  Note : Hubungi pelanggan terlebih dahulu</t>
  </si>
  <si>
    <t>ODP-PWB-FG/051</t>
  </si>
  <si>
    <t>WO060802695</t>
  </si>
  <si>
    <t>Provisioning Failed|WFM|INF008990261|CANCEL HOTDA,SEGMEN TIDAK SESUAI</t>
  </si>
  <si>
    <t>TPQ/TK NURUL ISLAM</t>
  </si>
  <si>
    <t>ODP-PAE-FE/04 FE/D01/04.01</t>
  </si>
  <si>
    <t>WO061895976</t>
  </si>
  <si>
    <t>|MC20202|MYIA-077194636342/POI/NUFAL BAIDAWI/08213329613/tpq.nurulislam2929@gmail.com</t>
  </si>
  <si>
    <t>2026-08-17 15:00:00 | Tanggal Pemasangan : 17 Agustus 2026 Jam Pemasangan : 08:00 15:00 Info Tambahan : Hubungi pelanggan dulu sebelum ke lokasi terimakasih</t>
  </si>
  <si>
    <t>PT. ARSUAR DIGITAL BISNIS</t>
  </si>
  <si>
    <t>ODP-BDG-FJ/10 FJ/D01/10.01</t>
  </si>
  <si>
    <t>WO061846384</t>
  </si>
  <si>
    <t>|MYIB-CUST|MYTN-074371274459/POI/AHMAD FERI INDRA JAYA/085111342200/ptafi.lmg@gmail.com</t>
  </si>
  <si>
    <t>2026-08-17 10:00:00 | Jam Pemasangan : 08:00 - 12.00 Tanggal Pemasangan : MINGGU 16 AGUSTUS 2026 Info Tambahan : Hubungi pelanggan sebelum datang ke lokasi</t>
  </si>
  <si>
    <t>15-08-2026 19:54:57</t>
  </si>
  <si>
    <t>PT Haosi industrial Indonesia</t>
  </si>
  <si>
    <t>WO061748395</t>
  </si>
  <si>
    <t>AMRBS;403095;REG3;BAYU;085100296564;HSI 1S 200MB;PIC 085867859258;haosiindustrialindonesia@gmail.com</t>
  </si>
  <si>
    <t>2026-08-15 13:00:00|Jam Pemasangan : 08:00 - 12.00 Tanggal Pemasangan : 15/08/2026 Info Tambahan : Hubungi pelanggan sebelum datang ke lokasi|40971402|MYDITA</t>
  </si>
  <si>
    <t>TOKO HAFID</t>
  </si>
  <si>
    <t>ODP-SIT-FN/64</t>
  </si>
  <si>
    <t>WO061918353</t>
  </si>
  <si>
    <t>|MN00099|MYIA-070842329245/POI/HAFID SULAEMAN RIDHO/083169868003/plaosawardatul@gmail.com</t>
  </si>
  <si>
    <t>2026-08-18 08:00:00 | telp :083169868003 alt : Tanggal pemasangan :18/08/2026 Jam pemasangan : pagi/siang Info Tambahan : Hubungi pelanggan dulu sebelum ke lokasi terima kasih.</t>
  </si>
  <si>
    <t>MITRA KERAMIK 1</t>
  </si>
  <si>
    <t>ODP-MIP-FJ/21</t>
  </si>
  <si>
    <t>WO061817095</t>
  </si>
  <si>
    <t>|MC30111|/MOCH MUSTOFA /81515054553/mochalimustofa03@gmail.com</t>
  </si>
  <si>
    <t>Posko BPDB Sikka</t>
  </si>
  <si>
    <t>ODP-MMR-FB/93</t>
  </si>
  <si>
    <t>WO061891909</t>
  </si>
  <si>
    <t>DGS|HSI|AO|Posko BPDB Sikka|PSB 100MBPS|81392225552</t>
  </si>
  <si>
    <t>GRESIK MANDIRI</t>
  </si>
  <si>
    <t>ODP-GSK-FAL/67</t>
  </si>
  <si>
    <t>WO061857941</t>
  </si>
  <si>
    <t>|MN01735|/GRESIK MANDIRI/085134366295/gresikmandiriberkah@gmail.com/HSI Bisnis + Phone Promo 2026 200 Mbps (Rp 830.000) PSB 150.000/Roudlotul maftuhah/-7.167710,112.654492</t>
  </si>
  <si>
    <t>2026-07-11 13:00:00|Nama PIC : Ibu MaftuhahNo HP : 085134366295No Alt : -M Janji :  10 Juli  2026Jam Pasang : Pagi / SiangNote : hubungi pelanggan jika ingin kelokasi|40951378|MYDITA</t>
  </si>
  <si>
    <t>16-08-2026 08:55:08</t>
  </si>
  <si>
    <t xml:space="preserve">- 11_11446;Biaya PSB HSI EBIS Tunai di Depan ~ 11[150000]  - E23053;E23053 ~ ES23 - Paket HSI Bisnis  Phone (PHONE)[0]  - E23053~null~44864;E23053||11||Abodemen 0[0]  - E23053~null~E23053_IN800;IN800 ~ Free Lokal dan SLJJ 800 Menit ~ E23053[40000]  - BWY </t>
  </si>
  <si>
    <t>Provisioning Failed|WFM|INF009046538|PCL_PELANGGAN MINTA BATAL TARIKAN 450 METER BUTUH 9 TATI</t>
  </si>
  <si>
    <t>brilink Fakhsan</t>
  </si>
  <si>
    <t>ODP-KTM-FD/056</t>
  </si>
  <si>
    <t>WO061748148</t>
  </si>
  <si>
    <t>MD|MYDB-20260814265343|EC50002/MC50042|brilink Fakhsan|082325772824</t>
  </si>
  <si>
    <t>2026-08-15 13:00:00 | Nama Pic : bu puspa No Hp Pic : 082325772824 No alt : - Jam Pemasangan : pagi  Tanggal Pemasangan : 15 Agustus 2026</t>
  </si>
  <si>
    <t>PP Nahdatul Islamiyah</t>
  </si>
  <si>
    <t>ODP-SPG-FS/46</t>
  </si>
  <si>
    <t>WO061945259</t>
  </si>
  <si>
    <t>MD|MYDB-20260815265571|DN00001/MN00572|PP Nahdatul Islamiyah|08999957320</t>
  </si>
  <si>
    <t>2026-08-16 13:00:00 | Tanggal pemasangan: 16/08/2026  Jam pemasangan : pagi / siang  Info Tambahan : Hubungi pelanggan dulu sebelum ke lokasi  terima kasih.</t>
  </si>
  <si>
    <t>AMNT Townsite 2 B21</t>
  </si>
  <si>
    <t>ODP-MLK-FAC/05</t>
  </si>
  <si>
    <t>WO061050787</t>
  </si>
  <si>
    <t>Follow Up Revoke Completed, New Order ID : SC1002522204</t>
  </si>
  <si>
    <t>WARKOP SELIR</t>
  </si>
  <si>
    <t>ODP-TUL-FAP/58 FAP/D04/58.01</t>
  </si>
  <si>
    <t>WO061948410</t>
  </si>
  <si>
    <t>MD|MYDB-20260817265878|DC20015/MC20167|WARKOP SELIR|081330859450</t>
  </si>
  <si>
    <t>Rumdin KPU Kab Blitar</t>
  </si>
  <si>
    <t>ODP-BLR-FBN/45</t>
  </si>
  <si>
    <t>WO061070333</t>
  </si>
  <si>
    <t>DGS HSI | Femelio Asad Andiwinata | 404792 | TREG 3 |Rumdin KPU Kab Blitar |Haryanto|085646275990 |PSB INDIBIZ BASIC 50MB</t>
  </si>
  <si>
    <t>UNCONTACTED : Mail Box - Memo Ghina Swanti Ariesa 40941148|MYDITA</t>
  </si>
  <si>
    <t>KOPERASI SKADRON 11 S27 AMARA JAYA</t>
  </si>
  <si>
    <t>ODP-SMT-FCP/137</t>
  </si>
  <si>
    <t>WO061659968</t>
  </si>
  <si>
    <t>DGS HSI | FAISAL | 940218 | TREG 3 | SKADRON | ARIF | 082282226365 | HSIBISNIS100MBPS</t>
  </si>
  <si>
    <t>ODP-PAZ-FP/63</t>
  </si>
  <si>
    <t>WO061926145</t>
  </si>
  <si>
    <t>|MC20010|MYIA-061123096931/POI/PURWANTO /08133048515/keysavanovyanti@gmail.com</t>
  </si>
  <si>
    <t>2026-08-19 13:00:00 | Tanggal Pemasangan : 19 Agustus 2026 Jam Pemasangan : 08:00 13:00 Info Tambahan : Hubungi pelanggan dulu sebelum ke lokasi terimakasih</t>
  </si>
  <si>
    <t>17-08-2026 12:54:48</t>
  </si>
  <si>
    <t>ODP-SMO-FC/40</t>
  </si>
  <si>
    <t>JCO DONUTS &amp; COFFEE</t>
  </si>
  <si>
    <t>ODP-KRT-FP/019</t>
  </si>
  <si>
    <t>WO061190101</t>
  </si>
  <si>
    <t>BTS;RMS;LOP285134;TS-HSI PSB HSI BISNIS BUNDLING PHONE 50 MBPS LOKASI MAKO SOLO SQUARE UNTUK JOHNY ANDREAN GROUP;HABIBI/085230018946/habib@johnnyandrean.com; AM ULFA/960378</t>
  </si>
  <si>
    <t>Provisioning Failed|WFM|INF009040969|kendala perijinan</t>
  </si>
  <si>
    <t>- 11_11450;Biaya PSB Reguler HSI EBIS ~ 11[500000]  - BWY DL;BWY DL ~ Saluran Dua Arah(BothWay)[0]  - E23053;E23053 ~ ES23 - Paket HSI Bisnis  Phone (PHONE)[0]  - E23053~null~44864;E23053||11||Abodemen 0[0]  - E23053~null~E23053_IN800;IN800 ~ Free Lokal d</t>
  </si>
  <si>
    <t>Follow Up Revoke Completed, New Order ID : SC1002527818</t>
  </si>
  <si>
    <t>WO060827971</t>
  </si>
  <si>
    <t>Semarang Tawang, Jl. Taman Tawang No, RW.1, Tj. Mas, Kec. Semarang Utara, Kota Semarang, Jawa Tengah 50211 HSI 1P (Inet Only)     50  Mbps  Fathir 082111115053 Link Telkom   Nadia Maharani (AM) 62 821-2672-6103</t>
  </si>
  <si>
    <t>PAKUWON JATI</t>
  </si>
  <si>
    <t>ODP-TDS-FGS/30</t>
  </si>
  <si>
    <t>WO061465695</t>
  </si>
  <si>
    <t>DPSHSI/AMNOVI/896661/MANDIRI PAKUWON MALL/INET ONLY 50MBPS/PIC WINNIE +6282344661133</t>
  </si>
  <si>
    <t>TAMTAM THERAPY CENTRE ANAK</t>
  </si>
  <si>
    <t>ODP-JHR-FBJ/051</t>
  </si>
  <si>
    <t>WO061840946</t>
  </si>
  <si>
    <t>MD|MYDB-20260814265310|DN00001/MN02296|TAMTAM THERAPY CENTRE ANAK|6285212412544</t>
  </si>
  <si>
    <t xml:space="preserve">2026-08-18 08:00:00 | Nama PIC:  bu puti  No HP: 085212412544 Alt: 085121555841 Tanggal: 18/08/2026 Jam Pasang: Pagi Note: Hubungi sebelum ke lokasi, terimakasih. </t>
  </si>
  <si>
    <t>15-08-2026 18:25:51</t>
  </si>
  <si>
    <t>Provisioning Failed|WFM|INF009058118|PP_-6.9703502,110.42460290000001_PP_PELANGGAN REMANJA 18/8</t>
  </si>
  <si>
    <t>MADRASAH SABILUS SALAM</t>
  </si>
  <si>
    <t>ODP-OMB-FAA/04</t>
  </si>
  <si>
    <t>WO061846236</t>
  </si>
  <si>
    <t>MD|MYDB-20260815265607|DN00001/MN00802|MADRASAH SABILUS SALAM|085335789300</t>
  </si>
  <si>
    <t>TOKO KASYFAN BAROKAH</t>
  </si>
  <si>
    <t>ODP-PME-FBF/28</t>
  </si>
  <si>
    <t>WO061920528</t>
  </si>
  <si>
    <t>|MC70132|/KASYFAN NADHARI-TOKO KASYFAN BAROKAH/081995230794/toketjayaaa@gmail.com/HSI Bisnis + Netmonk Promo 2026 300 Mbps (Rp 1.186.100) PSB 150.000/ -7.1093416, 113.4132080/Dekat Potreanom, Mapper, Kec. Proppo, Kabupaten Pamekasan, Jawa Timur 69363</t>
  </si>
  <si>
    <t>2026-08-18 13:00:00|Nama PIC : Bp Kasyfan No Hp : 081995230794 No Alt : - Tgl Pemasangan : 18 Agustus 2026 Interval : PAGI SIANG Note : Hubungi pelanggan terlebih dahulu|40951378|MYDITA</t>
  </si>
  <si>
    <t>TOKO GROSIR HARIANTO</t>
  </si>
  <si>
    <t>ODP-PYA-FAN/53</t>
  </si>
  <si>
    <t>WO061896359</t>
  </si>
  <si>
    <t>|MC40272|MYIA-092573299711/POI/Muh arianto /085353847804/itemele726@gmail.com</t>
  </si>
  <si>
    <t>2026-08-15 13:00:00 | M Janji : (15/08/2026)  jam Pasang : 09:00  Note : hubungi pelanggan jika ingin kelokasi</t>
  </si>
  <si>
    <t>16-08-2026 17:55:00</t>
  </si>
  <si>
    <t>ODP-KLJ-FR/20 KLJ/D04/01.20</t>
  </si>
  <si>
    <t>WO061814675</t>
  </si>
  <si>
    <t>MD|MYDB-20260815265490|DN00001/MN01844|MEMO X|083183328602</t>
  </si>
  <si>
    <t xml:space="preserve">2026-08-16 08:00:00 | Jam pemasangan : 12.00 Info Tambahan : Hubungi pelanggan dulu sebelum ke lokasi terimakasih </t>
  </si>
  <si>
    <t>toko wahyu</t>
  </si>
  <si>
    <t>ODP-GDI-FN/18 FN/D03/18.01</t>
  </si>
  <si>
    <t>WO061723110</t>
  </si>
  <si>
    <t>|MN02462|MYIA-094803550224/POI/081390030512/087796642411/wahyuta443@gmail.com</t>
  </si>
  <si>
    <t>2026-08-15 08:00:00 | M Janji : (15/08/2026) jam Pasang : 09:00 Note : hubungi pelanggan jika ingin kelokasi</t>
  </si>
  <si>
    <t>14-08-2026 09:54:58</t>
  </si>
  <si>
    <t>Toko Barokah</t>
  </si>
  <si>
    <t>ODP-SMP-FK/74</t>
  </si>
  <si>
    <t>|MN00569|/Toko Barokah/Laili/087777060946/Lailiberes@gmail.com/HSI Bisnis Promo HUT Telkom (1:1) 300 Mbps (Rp 1.130.000) PSB Rp 150.000</t>
  </si>
  <si>
    <t>Provisioning Failed|WFM|INF009044414|TOR_-8.4625606,118.7472689_KENDALA ODP RETTING</t>
  </si>
  <si>
    <t>SPBU 54.601.23</t>
  </si>
  <si>
    <t>ODP-DMO-FQQ/37 FQQ/D01/37.01</t>
  </si>
  <si>
    <t>WO061814422</t>
  </si>
  <si>
    <t>MD|MYDB-20260814265434|DN00001/MN00018|SPBU 54.601.23|082140061985</t>
  </si>
  <si>
    <t xml:space="preserve">2026-08-18 15:00:00 | Nama PIC:  bp suryo No HP: 082140061985 Alt: 0315343634 Tanggal: 18/08/2026 Jam Pasang: Sore Note: Hubungi sebelum ke lokasi, terimakasih. </t>
  </si>
  <si>
    <t>TOKO BALI JAYA</t>
  </si>
  <si>
    <t>ODP-PME-FQ/02</t>
  </si>
  <si>
    <t>WO061872128</t>
  </si>
  <si>
    <t>MD|MYDB-20260816265678|DN00001/MN00558|TOKO BALI JAYA|085259918263</t>
  </si>
  <si>
    <t>2026-08-17 13:00:00 | Nama PIC : bapak haikal No HP : 085259918263 Alt :  M Janji : (SENIN/17/AGUSTUS/2026) jam Pasang : 09:00 Note : hubungi pelanggan jika ingin kelokasi</t>
  </si>
  <si>
    <t>WARKOP TKK NGINDEN LT2</t>
  </si>
  <si>
    <t>WO061805422</t>
  </si>
  <si>
    <t>|MN02280|MYIA-041033305436/POI/BAYU ADITYA CAESARYANDI /081217664565/warkoptkkreborn@gmail.com</t>
  </si>
  <si>
    <t>2026-08-16 08:00:00 | Nama PIC : WARKOP TKK NGINDEN LT2 No HP : 081217664565 Alt :  M Janji : (MINGGU/16/AGUSTUS/2026) jam Pasang : 09:00 Note : hubungi pelanggan jika ingin kelokasi</t>
  </si>
  <si>
    <t>ODP-ABR-FD/143</t>
  </si>
  <si>
    <t>WO061761544</t>
  </si>
  <si>
    <t>LELY GUESTHOUSE</t>
  </si>
  <si>
    <t>ODP-KLJ-FX/101 FX/D09/101.01</t>
  </si>
  <si>
    <t>WO061840144</t>
  </si>
  <si>
    <t>|MN02703|MYIA-093952377101/POI/Chofifah Yunita Indriana/081359941169/chofifahyunita16@gmail.com</t>
  </si>
  <si>
    <t>2026-08-16 15:00:00 | M Janji :  16 Agustus 2026 Jam Pasang : Siang Note : hubungi pelanggan jika ingin ke lokasi, terima kasih</t>
  </si>
  <si>
    <t>15-08-2026 18:10:17</t>
  </si>
  <si>
    <t>Follow Up Revoke Completed, New Order ID : SC1002530956</t>
  </si>
  <si>
    <t>KANTOR KECAMATAN PATIKRAJA</t>
  </si>
  <si>
    <t>ODP-PWT-FED/002</t>
  </si>
  <si>
    <t>WO061733180</t>
  </si>
  <si>
    <t>HOTDGS; 730231 ; TREG3;YOGI BAHTIAR ;KANTOR KECAMATAN PATIKRAJA;082136977888;kecamatanpatikraja1@gmail.com</t>
  </si>
  <si>
    <t xml:space="preserve">HSI BISNIS 1:1 100 MBPS </t>
  </si>
  <si>
    <t>- 11_11450;Biaya PSB Reguler HSI EBIS ~ 11[500000]  - E23015;E23015 ~ ES23 - Perangkat ONT[0]  - E23015~null~44292;E23015||11||Abodemen 0[0]  - E23015~null~E23015_SWONTPREM;SWONTPREM ~ Biaya Sewa ONT Premium ~ E23015[50000]  - E25060;E25060 ~ ES25 - Paket</t>
  </si>
  <si>
    <t>|MN00569|/Toko Barokah/Laili/087777060946/Lailiberes@gmail.com/HSI Bisnis Promo HUT Telkom (1:1) 200 Mbps (Rp 790.000) PSB Rp 150.000</t>
  </si>
  <si>
    <t>ATM BPD DIY Digital Corner</t>
  </si>
  <si>
    <t>ODP-WNS-FCG/08</t>
  </si>
  <si>
    <t>WO061399424</t>
  </si>
  <si>
    <t xml:space="preserve">DSS HSI | AM ANNASTASIA SUKARNO | NIK 810113 | YOGYA JATENG SELATAN | TREG 3 | ATM BPD DIY Digital Corner | CP +62 812 10670160 | ANJAR| 1P  INET 50MBPS </t>
  </si>
  <si>
    <t>- 11_11450;Biaya PSB Reguler HSI EBIS ~ 11[500000]  - E23015;E23015 ~ ES23 - Perangkat ONT[0]  - E23015~null~44292;E23015||11||Abodemen 0[0]  - E23015~null~E23015_SWONT;SWONT ~ Biaya Sewa ONT ~ E23015[30000]  - E25060;E25060 ~ ES25 - Paket HSI Bisnis (HSI</t>
  </si>
  <si>
    <t>GARUDA PUTRA PUTRI JAYA</t>
  </si>
  <si>
    <t>ODP-KTM-FK/088</t>
  </si>
  <si>
    <t>WO061436384</t>
  </si>
  <si>
    <t>DPS;LMS;P26-203854;PSB HSI 50 MBPS;PIC Rony/085640049489</t>
  </si>
  <si>
    <t xml:space="preserve">PSB HSI 50 MBPS;PIC Rony/085640049489  </t>
  </si>
  <si>
    <t>Follow Up Revoke Completed, New Order ID : SC1002526852</t>
  </si>
  <si>
    <t>- 11_11450;Biaya PSB Reguler HSI EBIS ~ 11[500000]  - SP_NOSS;SP_NOSS ~ Internet NOSS Multispeed Network[0]  - E23015;E23015 ~ ES23 - Perangkat ONT[0]  - E23015~null~44292;E23015||11||Abodemen 0[0]  - E23015~null~E23015_SWONT;SWONT ~ Biaya Sewa ONT ~ E230</t>
  </si>
  <si>
    <t>KIOS PUPUK DAN OBAT</t>
  </si>
  <si>
    <t>ODP-LCE-FE/17</t>
  </si>
  <si>
    <t>WO061781130</t>
  </si>
  <si>
    <t>|MC30211|/SUPARDI/8980575418/wikenovianawifi@gmail.com</t>
  </si>
  <si>
    <t>2026-08-15 15:00:00|Jam Pemasangan : 08:00 - 12.00 Tanggal Pemasangan : 15/08/2026 Info Tambahan : Hubungi pelanggan sebelum datang ke lokasi|40971402|MYDITA</t>
  </si>
  <si>
    <t>SMP NEGERI 1 TONJONG</t>
  </si>
  <si>
    <t>ODP-BMU-FC/041</t>
  </si>
  <si>
    <t>WO061748178</t>
  </si>
  <si>
    <t>AMRBS;404469;REG3;ALI;085100284847;HSI 1S 300MB;1.130k;PIC 085328930397;smpn1tonjong.creative@gmail.com</t>
  </si>
  <si>
    <t>2026-08-15 15:00:00|Waktu pemasangan : 15 agustus 2026 Jam pemasangan : 08.00 - 12.00 Info Tambahan : Hubungi pelanggan dulu sebelum ke lokasi terimakasih |40971401|MYDITA</t>
  </si>
  <si>
    <t>ODP-BWN-FAC/12</t>
  </si>
  <si>
    <t>WO061731653</t>
  </si>
  <si>
    <t>WO061734135</t>
  </si>
  <si>
    <t>2026-08-15 08:00:00|Tanggal pemasangan: 27/07/2026 Jam pemasangan : pagi / siang Info Tambahan : Hubungi pelanggan dulu sebelum ke lokasi. terima kasih|40951377|MYDITA</t>
  </si>
  <si>
    <t>Provisioning Failed|WFM|INF009045695|PP_-8.8417438,121.65051720000001_RESCHEDULE</t>
  </si>
  <si>
    <t>BNN KOTA MATARAM 4</t>
  </si>
  <si>
    <t>WO061269168</t>
  </si>
  <si>
    <t>call y phone</t>
  </si>
  <si>
    <t>WM BERKAH</t>
  </si>
  <si>
    <t>ODP-PYA-FAP/71</t>
  </si>
  <si>
    <t>WO060866053</t>
  </si>
  <si>
    <t xml:space="preserve">MD|MYTN-4005013830019|SYSTEM|WM BERKAH|081959302305/salwacolection52@gmail.com  </t>
  </si>
  <si>
    <t>APPOINTMENT DESC 2026-08-04 10:35:00|Nama PIC : RANTI No Hp : 081959302305 Alt : Manja : 04 AGUSTUS 2026 Jam : 12.30 Note : Hubungi pelanggan terlebih dahulu|NE2261|MYDITA</t>
  </si>
  <si>
    <t>PENGRAJIN WARANGKA PODOJOYONYO</t>
  </si>
  <si>
    <t>ODP-BTL-FCP/026 FCP/D01/026.01</t>
  </si>
  <si>
    <t>WO061807812</t>
  </si>
  <si>
    <t>|MC80066|MYIA-071975678110/POI/BOWO SANTOSO/08170420455/sandiman.sukro@gmail.com</t>
  </si>
  <si>
    <t>SPBU 44.593.11 TERBAN</t>
  </si>
  <si>
    <t>ODP-PAT-FP/041 FP/D06/041.01</t>
  </si>
  <si>
    <t>WO061732290</t>
  </si>
  <si>
    <t>|MC60025|MYIA-088524732679/POI/Eko Santoso/0895402963572/spbu_terban@yahoo.com</t>
  </si>
  <si>
    <t>2026-08-15 08:00:00 | Jam Pemasangan : 08:00 - 12.00 Tanggal Pemasangan : 15/08/2026 Info Tambahan : Hubungi pelanggan sebelum datang ke lokasi</t>
  </si>
  <si>
    <t>PT. WILL CORP INDONESIA</t>
  </si>
  <si>
    <t>ODP-KDI-FY/27</t>
  </si>
  <si>
    <t>WO061826276</t>
  </si>
  <si>
    <t>|MN02691|MYIA-092867498714/POI/SOEPRIADI/085150820540/khamidn688@gmail.com</t>
  </si>
  <si>
    <t>2026-08-16 13:00:00 | Jam Pemasangan : 10.00 Tanggal Pemasangan : MINGGU 16 AGUSTUS 2026 Info Tambahan : Hubungi pelanggan sebelum datang ke lokasi</t>
  </si>
  <si>
    <t>HSI Bisnis Bundling Phone Dual Band PSB 70% - Free 800 Menit Promo - 100 Mbps</t>
  </si>
  <si>
    <t>PT. PANGGUNG SEJAHTERA</t>
  </si>
  <si>
    <t>ODP-GLD-FY/008 FY/D01/04.08</t>
  </si>
  <si>
    <t>WO061798469</t>
  </si>
  <si>
    <t>MD|MYDB-20260814265336|DN00001/MN00440|PT. PANGGUNG SEJAHTERA|081225064898</t>
  </si>
  <si>
    <t>2026-08-16 08:00:00 | Jam Pemasangan : 08:00 - 12.00 Tanggal Pemasangan : 15/08/2026 Info Tambahan : Hubungi pelanggan sebelum datang ke lokasi</t>
  </si>
  <si>
    <t>KOS NAKULA</t>
  </si>
  <si>
    <t>ODP-MLG-FFK/32 FFK/D04/32.01</t>
  </si>
  <si>
    <t>WO061835963</t>
  </si>
  <si>
    <t>|MC20235|MYIA-003139782902/POI/RIZQI PRATAMA /082228691484/ardianharis10@gmail.com</t>
  </si>
  <si>
    <t>15-08-2026 16:39:52</t>
  </si>
  <si>
    <t>HSI Bisnis Bundling OCA Breach Checker Promo 2026 PSB 70% - 200 Mbps</t>
  </si>
  <si>
    <t>AGUSTINA FASHION</t>
  </si>
  <si>
    <t>ODP-GND-FF/47 FF/D02/47.01</t>
  </si>
  <si>
    <t>WO061892450</t>
  </si>
  <si>
    <t>MD|MYDB-20260815265600|DB10005/MB10139|AGUSTINA FASHION|08981239034</t>
  </si>
  <si>
    <t>Provisioning Failed|WFM|INF009059348|PELANGGAN BATAL</t>
  </si>
  <si>
    <t>PUSAT DASTER MURAH 489</t>
  </si>
  <si>
    <t>ODP-GND-FF/41</t>
  </si>
  <si>
    <t>WO061857853</t>
  </si>
  <si>
    <t>MD|MYDB-20260815265618|DN00001/MN00836|PUSAT DASTER MURAH 489|082330300641</t>
  </si>
  <si>
    <t>2026-08-17 08:00:00 | M Janji : (17 AGUSTUS 2026) jam Pasang : pagi siang Note : hubungi pelanggan jika ingin kelokasi</t>
  </si>
  <si>
    <t>SETNEG : Istana Jogja</t>
  </si>
  <si>
    <t>WO061770401</t>
  </si>
  <si>
    <t>Istana Jogja Jl. Jend. Ahmad Yani, Ngupasan, Kec. Gondomanan, Kota Yogyakarta, Daerah Istimewa Yogyakarta Hiqbal Haris 0821-8722-8445 Bayu Prasetyo Anwar 0811-8881-9797</t>
  </si>
  <si>
    <t>WO061590092</t>
  </si>
  <si>
    <t>TRIPLETREE KENARO HOTEL MALANG</t>
  </si>
  <si>
    <t>ODP-BLB-FP/61</t>
  </si>
  <si>
    <t>WO061892042</t>
  </si>
  <si>
    <t>MC20119|NOVIYAN|0816373381|hm.kenarohotelbytripletree@gmail.com|-7.928986240444906, 112.6271304166297|PSB INET 300 MBPS HRGA 1.130</t>
  </si>
  <si>
    <t>PT KALAMAYA INTEGRA MEDIA</t>
  </si>
  <si>
    <t>ODP-DMA-FGA/059 FGA/D03/059.01</t>
  </si>
  <si>
    <t>WO061778606</t>
  </si>
  <si>
    <t>|MN02336|MYIA-004290260349/POI/BENY TRI ANJANI/083173620166/kalammaya66@gmail.com</t>
  </si>
  <si>
    <t>Provisioning Failed|WFM|INF009051481|salah input</t>
  </si>
  <si>
    <t>ODP-MLK-FAC/37</t>
  </si>
  <si>
    <t>WO061779789</t>
  </si>
  <si>
    <t>2026-08-14 13:00:00 | telp : 081337270271  M Janji : (14/08/2026)  jam Pasang : 09:00  Note : hubungi pelanggan jika ingin kelokasi</t>
  </si>
  <si>
    <t>14-08-2026 18:39:59</t>
  </si>
  <si>
    <t>BNN KOTA MATARAM 2</t>
  </si>
  <si>
    <t>WO061253319</t>
  </si>
  <si>
    <t>BARAK ALAP ALAP</t>
  </si>
  <si>
    <t>ODP-KDI-FAS/29 FAS/D05/29.01</t>
  </si>
  <si>
    <t>WO061750886</t>
  </si>
  <si>
    <t>|MN01011|MYIA-090326372572/POI/M. ARIEL FEBRYAN/081217603476/tugelfighter22@gmail.com</t>
  </si>
  <si>
    <t>2026-08-15 13:00:00 | Tanggal pemasangan : 15 AGUSTUS 2026 Jam pemasangan : pagi/siang Info Tambahan : Hubungi pelanggan dulu sebelum ke lokasi terima kasih</t>
  </si>
  <si>
    <t>Erablue Sudirman Sokaraja</t>
  </si>
  <si>
    <t>ODP-SUK-FA/018 FA/D04/018.01</t>
  </si>
  <si>
    <t>WO061953634</t>
  </si>
  <si>
    <t>|MN02054|MYIA-015674375500/POI/Chaidar syuryo samudro/081249549394/anext213@gmail.com</t>
  </si>
  <si>
    <t xml:space="preserve">2026-08-19 15:00:00 | M janji : pagi Tanggal Pemasangan : 18/agustus/2026 Note : hubungi pelanggan jika ingin kelokasi </t>
  </si>
  <si>
    <t>Pondok pesantren Darul falah</t>
  </si>
  <si>
    <t>ODP-OMB-FAA/42 FAA/D06/42.01</t>
  </si>
  <si>
    <t>WO061826758</t>
  </si>
  <si>
    <t>MD|MYDB-20260815265531|DN00001/MN00572|Pondok pesantren Darul falah|082134204879</t>
  </si>
  <si>
    <t>AGEN MINYAK MURAH</t>
  </si>
  <si>
    <t>ODP-PCT-FE/23</t>
  </si>
  <si>
    <t>WO061879114</t>
  </si>
  <si>
    <t>|MC30111|/FATONI ALAMSYAH/082132716632/fathonialamsyah82@gmail.com</t>
  </si>
  <si>
    <t>2026-08-17 13:00:00|Tanggal Pemasangan : 17 Agustus 2026 Jam Pemasangan : 08:00 13:00 Info Tambahan : Hubungi pelanggan dulu sebelum ke lokasi terimakasih|40961370|MYDITA</t>
  </si>
  <si>
    <t>16-08-2026 12:25:45</t>
  </si>
  <si>
    <t>TOKO NADIRA</t>
  </si>
  <si>
    <t>ODP-SWE-FAD/87 FAD/D07/87.01</t>
  </si>
  <si>
    <t>WO061817043</t>
  </si>
  <si>
    <t>|MC40234|MYIA-076940623656/POI/fitria/081917040406/adidayat839@gmail.com</t>
  </si>
  <si>
    <t>Follow Up Revoke Completed, New Order ID : SC1002530098</t>
  </si>
  <si>
    <t>DINAS PERPUSTAKAAN DAN KEARSIPAN KABUPATEN PASURUAN</t>
  </si>
  <si>
    <t>ODP-BNL-FY/21</t>
  </si>
  <si>
    <t>WO061521642</t>
  </si>
  <si>
    <t>AM| OKKY | 936479 | GS  | PSB  | TREG 3 |DISPUSIT| HSIE 100MBPS|0815-5334-4511</t>
  </si>
  <si>
    <t>- E23015;E23015 ~ ES23 - Perangkat ONT[0]  - E23015~null~44292;E23015||11||Abodemen 0[0]  - E23015~null~E23015_SWONTDUALB;SWONTDUALB ~ Biaya Sewa ONT Dual Band ~ E23015[50000]  - E24057;E24057 ~ ES24 - Paket HSI Bisnis (HSIE) Khusus Winback[0]  - E24057~n</t>
  </si>
  <si>
    <t>TOKO SYIFA JAYA</t>
  </si>
  <si>
    <t>ODP-PME-FBS/71</t>
  </si>
  <si>
    <t>WO061892780</t>
  </si>
  <si>
    <t>MD|MYDB-20260815265513|DN00001/MN00558|TOKO SYIFA JAYA|081808018735</t>
  </si>
  <si>
    <t>16-08-2026 16:54:58</t>
  </si>
  <si>
    <t>dina anggrek</t>
  </si>
  <si>
    <t>ODP-MLG-FBU/59</t>
  </si>
  <si>
    <t>WO061811437</t>
  </si>
  <si>
    <t>|MN02812|MYIA-065238168782/POI/dina wahyu ajarini/081999404260/dinawahyuajarini@gmail.com</t>
  </si>
  <si>
    <t xml:space="preserve">2026-08-15 08:00:00 | Nama PIC : bu dina   No HP : 081999404260  Alt :   M Janji : 15/AGUSTUS/2026  jam Pasang : Pagi  Note : hubungi pelanggan jika ingin kelokasi, terimakasih.  </t>
  </si>
  <si>
    <t>15-08-2026 11:39:55</t>
  </si>
  <si>
    <t>GUDANG TAHU LUMBANG</t>
  </si>
  <si>
    <t>ODP-SKP-FE/43</t>
  </si>
  <si>
    <t>WO061885310</t>
  </si>
  <si>
    <t>|MN01068|/GUDANG TAHU LUMBANG / NARYASIH 2/WINBACK HSI B2B + OCA BREACH CHECKER (1:1) 300MBPS 1,250,5JT PSB DISC 70%//naryasihbranggah@gmail.com/NARYASIH/85655623225</t>
  </si>
  <si>
    <t>2026-08-17 13:00:00|Nama : BU NARYASIH No Hp : 085655623225 No Alt :  Tgl Pemasangan : 17 Agustus 2026 Interval : SIANG Note : Hubungi pelanggan terlebih dahulu|40971402|MYDITA</t>
  </si>
  <si>
    <t>ODP-KBU-FCQ/111</t>
  </si>
  <si>
    <t>WO061619693</t>
  </si>
  <si>
    <t>Jl. Jend. Ahmad Yani, Ngupasan, Kec. Gondomanan, Kota Yogyakarta, Daerah Istimewa Yogyakarta HSI 1P (Inet Only) 100 Mbps Hiqbal Haris 0821-8722-8445 4839296  Dukungan Bayu Prasetyo Anwar 0811-8881-9797 (AM)</t>
  </si>
  <si>
    <t>Provisioning Failed|WFM|INF009041918|PGP_-7.8143408,110.3604865_ganti paket ke  50 mbps</t>
  </si>
  <si>
    <t>- 11_11450;Biaya PSB Reguler HSI EBIS ~ 11[500000]  - SP_NOSS;SP_NOSS ~ Internet NOSS Multispeed Network[0]  - E23046;E23046 ~ ES23 - Paket HSI Bisnis[0]  - E23046~null~E23046_UNL;UNL ~ Internet-Link Unlimited Internet Usage ~ E23046[0]  - E23046~null~448</t>
  </si>
  <si>
    <t>PT Nusantara Ekspres Kilat FM Hub + Hub Jepara Kota (Replacement)</t>
  </si>
  <si>
    <t>ODP-JPR-FA/096</t>
  </si>
  <si>
    <t>WO061465936</t>
  </si>
  <si>
    <t xml:space="preserve">P26-204370 ; PIC  Dhimas Permadi Okta, dhimas.dewa@spxexpress.com, 085647823280   </t>
  </si>
  <si>
    <t>MAJU SEJAHTERA</t>
  </si>
  <si>
    <t>ODP-BAB-FAB/04 FAB/D01/04.01</t>
  </si>
  <si>
    <t>WO061781753</t>
  </si>
  <si>
    <t>MD|MYDB-20260814265416|DN00001/MN00806|MAJU SEJAHTERA|085748668919</t>
  </si>
  <si>
    <t>2026-08-15 15:00:00 | Nama Pic : bp fauzi  No Hp Pic : 085748668919 No alt : - Jam Pemasangan : pagi siang  Tanggal Pemasangan : 15 Agustus 2026</t>
  </si>
  <si>
    <t>Ayam Geprek Sa e Kelet</t>
  </si>
  <si>
    <t>ODP-KEL-FA/014 FA/D04/01.14</t>
  </si>
  <si>
    <t>WO061842156</t>
  </si>
  <si>
    <t>MD|MYDB-20260815265601|EC60002/MC60029|Ayam Geprek Sa e Kelet|081252699001</t>
  </si>
  <si>
    <t>2026-08-16 15:00:00 | Tanggal Pemasangan : 16 Agustus 2026 Jam Pemasangan : 08:00 15:00 Info Tambahan : Hubungi pelanggan dulu sebelum ke lokasi terimakasih</t>
  </si>
  <si>
    <t>HA MANAGEMENT</t>
  </si>
  <si>
    <t>ODP-SBI-FA/19 FA/D03/19.01</t>
  </si>
  <si>
    <t>WO061817972</t>
  </si>
  <si>
    <t>MD|MYDB-20260815265500|SC20016/MC20217|HA MANAGEMENT|085195129999</t>
  </si>
  <si>
    <t>2026-08-16 13:00:00 | Nama Pic : BP HENDRO No Hp Pic : 085195129999 Jam Pemasangan : 08:00 - 12.00 Tanggal Pemasangan : MINGGU 16 AGUSTUS 2026 Info Tambahan : Hubungi pelanggan sebelum datang ke lokasi</t>
  </si>
  <si>
    <t>SPBU 54.644.19 UD ARIF NUR SAIFULLAH</t>
  </si>
  <si>
    <t>ODP-WRJ-FA/54 FA/D05/54.01</t>
  </si>
  <si>
    <t>WO061828973</t>
  </si>
  <si>
    <t>MD|MYDB-20260815265532|DC20010/MC20002|SPBU 54.644.19 UD ARIF NUR SAIFULLAH|085335106918</t>
  </si>
  <si>
    <t>2026-08-18 08:00:00 | Nama PIC : bapak wahyu No HP : 085335106918 Alt :  M Janji : (selasa/18/AGUSTUS/2026) jam Pasang : 09:00 Note : hubungi pelanggan jika ingin kelokasi</t>
  </si>
  <si>
    <t>Planet Ban Ahmad Yani Batang</t>
  </si>
  <si>
    <t>ODP-BTG-FE/03</t>
  </si>
  <si>
    <t>WO061836636</t>
  </si>
  <si>
    <t>AMRBS;A00559;AM RANDI (WITEL BANDUNG);Dedy Prastyo - 085641454795; HSI Basic 20 Mbps; it.smg.dedy@surganyamotor.co.id</t>
  </si>
  <si>
    <t>Warkop Pojok Makam</t>
  </si>
  <si>
    <t>ODP-TDS-FLM/19</t>
  </si>
  <si>
    <t>WO061801186</t>
  </si>
  <si>
    <t>|MN02435|MYIA-066715800601/POI/Cahaya Wardani/081934443997/cahayuwarda@gmail.com</t>
  </si>
  <si>
    <t xml:space="preserve">2026-08-16 12:00:00 | Waktu pemasangan : 16 agustus 2026 Jam pemasangan : 08.00 - 12.00 Info Tambahan : Hubungi pelanggan dulu sebelum ke lokasi terimakasih </t>
  </si>
  <si>
    <t>WO061853427</t>
  </si>
  <si>
    <t>|MC80054|MYIA-038341522968/POI/A HENDRO WAN/083899456646/educafesmart@gmail.com</t>
  </si>
  <si>
    <t>2026-08-17 08:00:00 | Nama Pic : bp HENDRO  No Hp Pic : 083899456646 No alt : - Jam Pemasangan : pagi  Tanggal Pemasangan : 17 Agustus 2026</t>
  </si>
  <si>
    <t>SUMBER JAYA GAMING HOUSE</t>
  </si>
  <si>
    <t>ODP-KEN-FAW/066 FAW/D06/066.01</t>
  </si>
  <si>
    <t>WO061883666</t>
  </si>
  <si>
    <t>|MN00099|MYIA-092677168715/POI/ARIF WICAKSONO/081262269536/cozysugar123@gmail.com</t>
  </si>
  <si>
    <t>2026-08-18 08:00:00 | Tanggal pemasangan : 18 AGUSTUS 2026 Jam pemasangan : pagi/siang Info Tambahan : Hubungi pelanggan dulu sebelum ke lokasi terima kasih</t>
  </si>
  <si>
    <t>16-08-2026 14:54:48</t>
  </si>
  <si>
    <t>SPBU 5465141</t>
  </si>
  <si>
    <t>ODP-APG-FCLB/08 FCLB/D02/08.01</t>
  </si>
  <si>
    <t>WO061943577</t>
  </si>
  <si>
    <t>|MN02703|MYIA-053122121110/POI/Afan Candra Wiranika/081336474479/rizalsoleh980@gmail.com</t>
  </si>
  <si>
    <t>17-08-2026 15:55:05</t>
  </si>
  <si>
    <t>GRESIK MANDIRI 5</t>
  </si>
  <si>
    <t>ODP-GSK-FY/82</t>
  </si>
  <si>
    <t>WO061858235</t>
  </si>
  <si>
    <t>|MN01735|/GRESIK MANDIRI 5/HSI Bisnis + Phone Promo 2026 300 Mbps (Rp 1.170.000) PSB 150.000/085134366295/gresikmandiriberkah@gmail.com/Anugerah ercy eka putra /-7.167710,112.654492/Jl.pangsud no.111 gresik</t>
  </si>
  <si>
    <t>2026-08-15 08:00:00|2026-07-10 15:00:00|Nama PIC : Ibu Maftuhah No HP : 085134366295 No Alt : - M Janji : 10 Juli 2026 Jam Pasang : Pagi / Siang Note : hubungi pelanggan jika ingin kelokasi|40951378|MYDITA|40900827|MYDITA</t>
  </si>
  <si>
    <t>Rumah Kos Kusnadi</t>
  </si>
  <si>
    <t>ODP-BOW-FAM/11 FAM/D01/11.01</t>
  </si>
  <si>
    <t>WO061778908</t>
  </si>
  <si>
    <t>|MC30280|MYIA-014290179718/POI/Kusnadi/085218960236/kuskuskusnadi134@gmail.com</t>
  </si>
  <si>
    <t>SDN GEJAGAN 2</t>
  </si>
  <si>
    <t>ODP-NJK-FL/29 FL/D05/29.01</t>
  </si>
  <si>
    <t>WO061949749</t>
  </si>
  <si>
    <t>MD|MYDB-20260817265895|DC20010/MC20003|SDN GEJAGAN 2|08980538372</t>
  </si>
  <si>
    <t>WO060818287</t>
  </si>
  <si>
    <t>Follow Up Revoke Completed, New Order ID : SC1002511805</t>
  </si>
  <si>
    <t>PT UNO PRIMA NUSANTARA</t>
  </si>
  <si>
    <t>ODP-JHR-FCV/091 FCV/D07/091.01</t>
  </si>
  <si>
    <t>WO061720652</t>
  </si>
  <si>
    <t>MD|MYDB-20260812265137|DN00001/MN00966|PT UNO PRIMA NUSANTARA|081215844100</t>
  </si>
  <si>
    <t>2026-08-18 13:00:00 | Nama PIC:  bu tiwi No HP: 081215844100 Alt: 08816982242 / hesti  Tanggal: 18/8/2026 Jam Pasang: SIANG Note: Hubungi sebelum ke lokasi, terimakasih.</t>
  </si>
  <si>
    <t xml:space="preserve">Hub Banyuputih Kab. Situbondo </t>
  </si>
  <si>
    <t>ODP-ASB-FD/14</t>
  </si>
  <si>
    <t>WO061755939</t>
  </si>
  <si>
    <t>TOKO SUAIDI BAROKAH</t>
  </si>
  <si>
    <t>|MC70132|/ANWAR SUAIDI-TOKO SUAIDI BAROKAH/081917523280/suadiandgi@gmail.com/HSI Bisnis + Netmonk Promo 2026 300 Mbps (Rp 1.186.100) PSB 150.000/ -7.0349110, 113.5913550/Dekat Jl. K. Abdullah, Somalang, Batu Ampar, Kec. Guluk-Guluk, Kabupaten Sumenep, Jaw</t>
  </si>
  <si>
    <t>ODP-WR1-FJV/46</t>
  </si>
  <si>
    <t>WO061753991</t>
  </si>
  <si>
    <t>2026-08-13 13:00:00|Tanggal pemasangan :13/08/2026  Jam pemasangan : pagi/siang  Info Tambahan : Hubungi pelanggan dulu sebelum ke lokasi  terima kasih.|40971401|MYDITA</t>
  </si>
  <si>
    <t>MTS AL MUHAMMAD CEPU</t>
  </si>
  <si>
    <t>ODP-CEP-FE/022 FE/D05/022.01</t>
  </si>
  <si>
    <t>WO061729969</t>
  </si>
  <si>
    <t>|MN02756|MYIA-030101274574/POI/PURWANTI/082138304274/onetiex82@gmail.com</t>
  </si>
  <si>
    <t xml:space="preserve">2026-08-15 08:00:00 | Jam pemasangan : 12.00 Info Tambahan : Hubungi pelanggan dulu sebelum ke lokasi terimakasih </t>
  </si>
  <si>
    <t>toko wahyu 2</t>
  </si>
  <si>
    <t>ODP-TUR-FF/28</t>
  </si>
  <si>
    <t>WO061804619</t>
  </si>
  <si>
    <t>|MN02462|MYIA-010409345853/POI/+62 822-2802-5558/087796642411/wahyuta443@gmail.com</t>
  </si>
  <si>
    <t>Toko Chika madura</t>
  </si>
  <si>
    <t>ODP-OMB-FB/23</t>
  </si>
  <si>
    <t>WO061900517</t>
  </si>
  <si>
    <t>MD|MYDB-20260816265761|DN00001/MN00572|Toko Chika madura|085726119952</t>
  </si>
  <si>
    <t>16-08-2026 19:25:16</t>
  </si>
  <si>
    <t>Provisioning Failed|ACTIVATION|INF009061157|MGR_PORT_NOT_FOUND:ServicePort Not Found / ONT Connectivity is Missing</t>
  </si>
  <si>
    <t>Warung Sembako Rian</t>
  </si>
  <si>
    <t>ODP-SEL-FAZ/17</t>
  </si>
  <si>
    <t>|MN00915|/Warung Sembako Rian/HSI BISNIS 1S INET 150MBPS/087860500902/rian13999@gmail.com/RIAN BUDIHARJANI</t>
  </si>
  <si>
    <t>UNCONTACTED : Line Busy Ivan Sutiawan 40010577|MYDITA</t>
  </si>
  <si>
    <t>PT Nusantara Ekspres Kilat Hub Cakranegara</t>
  </si>
  <si>
    <t>ODP-MTR-FCE/14</t>
  </si>
  <si>
    <t>WO061205690</t>
  </si>
  <si>
    <t xml:space="preserve">P26-204347 ; PIC Agyl Nur Fahrurrozi, agyl.fahrurrozi@spxexpress.com, 081515454098  </t>
  </si>
  <si>
    <t>DENI YOHANIS SOLOGIA</t>
  </si>
  <si>
    <t>ODP-TDS-FGS/35</t>
  </si>
  <si>
    <t>WO061652334</t>
  </si>
  <si>
    <t>BTS;RMS;P26-203820;Permintaan HSI 50 Mbps 4 Lokasi untuk Shihlin;Deni Yohanis Sologia / deni@tribinagroup.co.id / 08127999927; AM Ikhsana Diana Putri/082119051310</t>
  </si>
  <si>
    <t xml:space="preserve">Provisioning Failed|WFM|INF009045282|PIT_-7.2720744,112.67987380000001_Update lokasi pemasangan alamat area PTC Pakuwon mall </t>
  </si>
  <si>
    <t>- 11_11450;Biaya PSB Reguler HSI EBIS ~ 11[500000]  - E23077;E23077 ~ ES23 - Paket HSI Bisnis Bundling (Netmonk)[0]  - E23077~null~100380;E23077||77||Abodemen 0[0]  - E23077~null~E23077_NMONKHI;NMONKHI ~ Nadefaa Netmonk Hi Alacarte ~ E23077[26000]  - SP_N</t>
  </si>
  <si>
    <t>Warung Madura SUMBER REZEKI</t>
  </si>
  <si>
    <t>ODP-SPG-FF/127 FF/D07/127.01</t>
  </si>
  <si>
    <t>WO061804474</t>
  </si>
  <si>
    <t>MD|MYDB-20260815265475|DN00001/MN00558|Warung Madura SUMBER REZEKI|0895703207863</t>
  </si>
  <si>
    <t>2026-08-16 08:00:00 | Nama PIC : BAPAK ASNAWI No HP : 0895703207863 Alt :  M Janji : (MINGGU/16/AGUSTUS/2026) jam Pasang : 09:00 Note : hubungi pelanggan jika ingin kelokasi</t>
  </si>
  <si>
    <t>SMK MAWADDAH PALENGAAN</t>
  </si>
  <si>
    <t>ODP-OMB-FB/68 FB/D06/68.01</t>
  </si>
  <si>
    <t>WO061739406</t>
  </si>
  <si>
    <t>MD|MYDB-20260814265327|DN00001/MN00558|SMK MAWADDAH PALENGAAN|087888433908</t>
  </si>
  <si>
    <t>2026-08-15 13:00:00 | Nama PIC : Subaidi No HP : 087888433908 Alt : 085257641478 M Janji : 15 Augustus 2026 Jam Pasang : 08.00 - 13:00  NoteÃ‚Â :  hubungi terlebih dahulu sebelum kelokasi</t>
  </si>
  <si>
    <t>Follow Up Revoke Completed, New Order ID : SC1002531894</t>
  </si>
  <si>
    <t>KLA KOMPUTER</t>
  </si>
  <si>
    <t>ODP-PLG-FB/08 FB/D01/08.01</t>
  </si>
  <si>
    <t>WO061741092</t>
  </si>
  <si>
    <t>MD|MYDB-20260814265335|DN00001/MN02053|KLA KOMPUTER|0881026372723</t>
  </si>
  <si>
    <t>2026-08-15 13:00:00 | Nama Pic : bp jasman  No Hp Pic : 0881026372723 No alt : - Jam Pemasangan : pagi  Tanggal Pemasangan : 15 Agustus 2026</t>
  </si>
  <si>
    <t>14-08-2026 12:54:56</t>
  </si>
  <si>
    <t>TOKO FIRFAN 3</t>
  </si>
  <si>
    <t>ODP-MLG-FEK/64 FEK/D06/64.01</t>
  </si>
  <si>
    <t>WO061734554</t>
  </si>
  <si>
    <t>MD|MYDB-20260813265262|SC20017/MC20200|TOKO FIRFAN 3|081336664745</t>
  </si>
  <si>
    <t>2026-08-15 08:00:00 | Tanggal pemasangan: 27/07/2026 Jam pemasangan : pagi / siang Info Tambahan : Hubungi pelanggan dulu sebelum ke lokasi. terima kasih</t>
  </si>
  <si>
    <t>ODP-TET-FAB/104</t>
  </si>
  <si>
    <t>WO061770511</t>
  </si>
  <si>
    <t>TOKO ARTAHTA</t>
  </si>
  <si>
    <t>ODP-SDO-FB/31 FB/D02/31.01</t>
  </si>
  <si>
    <t>WO061814760</t>
  </si>
  <si>
    <t>MD|MYDB-20260815265491|DN00001/MN01309|TOKO ARTAHTA|082335325859</t>
  </si>
  <si>
    <t>GRAHA SEBAWANA</t>
  </si>
  <si>
    <t>ODP-SLI-FAT/031 FAT/D01/031.01</t>
  </si>
  <si>
    <t>WO061890792</t>
  </si>
  <si>
    <t>|MN00238|MYIA-060849330502/POI/YUSUF ABDURROSYID/082220458919/abduryusuf8@gmail.com</t>
  </si>
  <si>
    <t>KANTOR DIGITAL CORNER BPD</t>
  </si>
  <si>
    <t>ODP-WNS-FCG/032</t>
  </si>
  <si>
    <t>WO061649840</t>
  </si>
  <si>
    <t>DSS HSI | AM ANNASTASIA SUKARNO | NIK 810113 | YOGYA JATENG SELATAN | TREG 3 | KANTOR DIGITAL CORNER BPD | CP85102858584  GIYONO | HSI 2P 50MB</t>
  </si>
  <si>
    <t>Provisioning Failed|WFM|INF009044717|PP_-7.8143322,110.3605429_pending sabtu</t>
  </si>
  <si>
    <t>ODP-PWT-FAQ/012</t>
  </si>
  <si>
    <t>WO061799812</t>
  </si>
  <si>
    <t>|MC00213|MYIA-052204812804/POI/SIDI IRIANTO/081125209631/sidiirianto@gmail.com</t>
  </si>
  <si>
    <t>2026-08-16 08:00:00 | Nama Pic : BP SIDI No Hp Pic : 081125209631 Jam Pemasangan : 08:00 - 12.00 Tanggal Pemasangan : MINGGU 16 AGUSTUS 2026 Info Tambahan : Hubungi pelanggan sebelum datang ke lokasi</t>
  </si>
  <si>
    <t>UD MOETHIA SETIYAWATI</t>
  </si>
  <si>
    <t>ODP-MYR-FDW/05</t>
  </si>
  <si>
    <t>WO061808303</t>
  </si>
  <si>
    <t>AMRBS;403536;AMEX;FANI INDRA;RBS-3;SURAMADU;PSB;MOETHIA SETIYAWATI;089634313237;spbu601116@yahoo.co.id;HSI Bisnis (1:1) 150 Mbps (Rp 819.000) PSB Rp 150.000;Rudolfo Samuai;https://maps.app.goo.gl/mnqCKabjuEfuVNZ66</t>
  </si>
  <si>
    <t>2026-08-16 08:00:00|Nama PIC : BAPAK rudolfo No HP : 089634313237 Alt :  M Janji : (MINGGU/16/AGUSTUS/2026) jam Pasang : 09:00 Note : hubungi pelanggan jika ingin kelokasi|40961371|MYDITA</t>
  </si>
  <si>
    <t>PT. CIPTA KAYA WARNA (SPBU 4459520)</t>
  </si>
  <si>
    <t>ODP-MJP-FCA/046</t>
  </si>
  <si>
    <t>AMRBS;406295;REG3;UKHIBUL MUKHSININ;ADI SULISTYO WIBOWO;082220938883;PSB INDIBIZ 50MB 310K 150K</t>
  </si>
  <si>
    <t>UNCONTACTED : Invalid Phone Number Ika Paramitha M 40921089|MYDITA</t>
  </si>
  <si>
    <t>- 11_11446;Biaya PSB HSI EBIS Tunai di Depan ~ 11[150000]  - E26016;E26016 ~ ES26 - Paket HSI Bisnis (HSIE) Khusus Winback 3.0[0]  - E26016~null~E26016_UNL;UNL ~ Internet-Link Unlimited Internet Usage ~ E26016[0]  - E26016~null~105863;E26016||11||Abodemen</t>
  </si>
  <si>
    <t>PT KLA TEKNOLOGI INDONESIA</t>
  </si>
  <si>
    <t>ODP-JHR-FCA/041 FCA/D04/13.041</t>
  </si>
  <si>
    <t>WO061719776</t>
  </si>
  <si>
    <t>MD|MYIB-099281727936|SYSTEM|PT KLA TEKNOLOGI INDONESIA|085357628866</t>
  </si>
  <si>
    <t>2026-08-15 08:00:00 | Tanggal pemasangan : 15 Agustus 2026 Jam pemasangan : pagi/siang Info Tambahan : Hubungi pelanggan dulu sebelum ke lokasi terima kasih</t>
  </si>
  <si>
    <t>HSI Basic Khusus Winback 3.0 PSB 70% - 200 Mbps</t>
  </si>
  <si>
    <t>ODP-BDY-FF/036</t>
  </si>
  <si>
    <t>WO061478710</t>
  </si>
  <si>
    <t>DPS-LMS;P26-203853 PSB HSI 50 Mbps SP Batang Garudafood;PIC Rony (085640049489) zaenuddin.faroni@snsgroup.co.id</t>
  </si>
  <si>
    <t>- 11_11446;Biaya PSB HSI EBIS Tunai di Depan ~ 11[500000]  - E23015;E23015 ~ ES23 - Perangkat ONT[0]  - E23015~null~44292;E23015||11||Abodemen 0[0]  - E23015~null~E23015_SWONT;SWONT ~ Biaya Sewa ONT ~ E23015[30000]  - E23046;E23046 ~ ES23 - Paket HSI Bisn</t>
  </si>
  <si>
    <t>ODP-PWB-FG/028</t>
  </si>
  <si>
    <t>WO061773344</t>
  </si>
  <si>
    <t>2026-08-13 08:00:00 | M Janji : (14/08/2026)  jam Pasang : 09:00  Note : hubungi pelanggan jika ingin kelokasi</t>
  </si>
  <si>
    <t>14-08-2026 16:54:56</t>
  </si>
  <si>
    <t>ODP-SLH-FA/15</t>
  </si>
  <si>
    <t>Yayasan Pondok Pesantren Assalamah</t>
  </si>
  <si>
    <t>WO061847324</t>
  </si>
  <si>
    <t>MD|MYDB-20260815265608|DN00001/MN00802|Yayasan Pondok Pesantren Assalamah|082334066262</t>
  </si>
  <si>
    <t>15-08-2026 20:25:20</t>
  </si>
  <si>
    <t>PT Nusantara Ekspres Kilat  FM Hub + Hub Cilacap Selatan</t>
  </si>
  <si>
    <t>ODP-CLC-FK/070</t>
  </si>
  <si>
    <t>WO061202053</t>
  </si>
  <si>
    <t xml:space="preserve">P26-204347 ;PIC Dhimas Permadi Okta, dhimas.dewa@spxexpress.com, 085647823280  </t>
  </si>
  <si>
    <t>WO061777784</t>
  </si>
  <si>
    <t>2026-08-15 15:00:00|Nama PIC : Bp Hans No HP : 087832519000  No Alt : - M Janji :  15 Agustus 2026 Jam Pasang : Pagi / Siang Note : hubungi pelanggan jika ingin kelokasi|40951378|MYDITA</t>
  </si>
  <si>
    <t>Provisioning Failed|WFM|INF009052528|-7.173964,110.435858 | PST_CEKLOK RADIUS 250M BELUM ADA JARINGAN FO</t>
  </si>
  <si>
    <t>CV. AUTOMOVA DETAILING INDONESIA</t>
  </si>
  <si>
    <t>ODP-GEM-FAG/010</t>
  </si>
  <si>
    <t>WO061863869</t>
  </si>
  <si>
    <t>|MC30224|/SUGANDA WIRANATA/83114430565/wiranata.suganda@gmail.com</t>
  </si>
  <si>
    <t>2026-08-18 13:00:00|Waktu pemasangan : 17 agustus 2026 Jam pemasangan : 13.00 Info Tambahan : Hubungi pelanggan dulu sebelum ke lokasi terimakasih |40971401|MYDITA</t>
  </si>
  <si>
    <t>ODP-UBN-FV/34</t>
  </si>
  <si>
    <t>WO061945361</t>
  </si>
  <si>
    <t>AMRBS;940137;AM;ISTIHAMIN FITRIYAH;RBS-3;SURAMADU;PSB;PT INTAN SURYA PRIMA ABADI;GEDE MUDITA;081241818747;Ispa.denpasar@yahoo.co.id;HSI Bisnis (1:1) 100 Mbps (Rp 669.000) PSB Rp 150.000;</t>
  </si>
  <si>
    <t>2026-08-18 13:00:00|Nama Pic : BP WARIS No Hp Pic : 081241818747 Jam Pemasangan : 08:00 - 12.00 Tanggal Pemasangan : SELASA 18 AGUSTUS 2026 Info Tambahan : Hubungi pelanggan sebelum datang ke lokasi|40000798|MYDITA</t>
  </si>
  <si>
    <t>TOKO SEKAWAN</t>
  </si>
  <si>
    <t>ODP-MLD-FB/64 FB/D08/64.01</t>
  </si>
  <si>
    <t>WO061752742</t>
  </si>
  <si>
    <t>|MN02617|MYIA-022332668833/POI/PUNIDIN/085194578565/menyala2022@gmail.com</t>
  </si>
  <si>
    <t>CV TEAK JEPARA FURNITURE</t>
  </si>
  <si>
    <t>ODP-BAN-FF/045 FF/D03/045.01</t>
  </si>
  <si>
    <t>WO061827674</t>
  </si>
  <si>
    <t>MD|MYDB-20260815265533|EC60002/MC60029|CV TEAK JEPARA FURNITURE|085325933523</t>
  </si>
  <si>
    <t>2026-08-18 13:00:00 | Jam Pemasangan : 08:00 - 12.00 Tanggal Pemasangan : MINGGU 16 AGUSTUS 2026 Info Tambahan : Hubungi pelanggan sebelum datang ke lokasi</t>
  </si>
  <si>
    <t>15-08-2026 14:25:27</t>
  </si>
  <si>
    <t>PT. PENAK NATA BAROKAH</t>
  </si>
  <si>
    <t>ODP-SPJ-FBA/09</t>
  </si>
  <si>
    <t>WO061779283</t>
  </si>
  <si>
    <t>|MN00501|/PT. PENAK NATA BAROKAH/WINBACK HSI B2B  (1:1) 300MBPS 1,220JT PSB DISC 70%/handihisana@gmail.com/MUHAMMAD FAUZAN ALFIANTO/85895545657</t>
  </si>
  <si>
    <t>2026-08-15 15:00:00|Nama PIC : Bp Fauzan No HP : 085895545657 No Alt : - M Janji :  15 Agustus 2026 Jam Pasang : Pagi / Siang Note : hubungi pelanggan jika ingin kelokasi|40951378|MYDITA</t>
  </si>
  <si>
    <t>Toko Perlengkapan Kantor</t>
  </si>
  <si>
    <t>ODP-ABR-FL/022 FL/D02/022.01</t>
  </si>
  <si>
    <t>WO061954188</t>
  </si>
  <si>
    <t>|MN02374|MYIA-075885844101/POI/Uki Roland/0882007421713/ukiroland310@gmail.com</t>
  </si>
  <si>
    <t>2026-08-18 15:00:00 | telp :0882007421713 alt : Tanggal pemasangan :18/08/2026 Jam pemasangan : pagi/siang Info Tambahan : Hubungi pelanggan dulu sebelum ke lokasi terima kasih.</t>
  </si>
  <si>
    <t>SASAKU LOMBOK INDONESIA</t>
  </si>
  <si>
    <t>ODP-MTR-FAE/11 FAE/D01/11.01</t>
  </si>
  <si>
    <t>WO061829443</t>
  </si>
  <si>
    <t>MD|MYDB-20260812265146|DN00001/MN01272|SASAKU LOMBOK INDONESIA|08196000031</t>
  </si>
  <si>
    <t>15-08-2026 14:55:18</t>
  </si>
  <si>
    <t>Toko Rahmah</t>
  </si>
  <si>
    <t>ODP-SPG-FBC/46</t>
  </si>
  <si>
    <t>WO061881926</t>
  </si>
  <si>
    <t>MD|MYDB-20260816265712|DN00001/MN02006|Toko Rahmah|08132555383</t>
  </si>
  <si>
    <t>HSI Bisnis Bundling Netmonk Dual Band Promo 2026 PSB 70% - 100 Mbps</t>
  </si>
  <si>
    <t>ABRN AGENCY STREAM &amp;</t>
  </si>
  <si>
    <t>ODP-PDA-FV/19</t>
  </si>
  <si>
    <t>WO061801070</t>
  </si>
  <si>
    <t>|MN01982|/ABRN AGENCY STREAM &amp; SHINE/WINBACK 2.0 HSI B2B (1:1) 100MBPS 535RB PSB DISC 70%/PSN/nurullaini907@gmail.com/NURUL AINI/85706130525</t>
  </si>
  <si>
    <t>2026-08-16 08:00:00|Nama PIC : ibu aini No HP : 085706130525 Alt :  M Janji : (MINGGU/16/AGUSTUS/2026) jam Pasang : 09:00 Note : hubungi pelanggan jika ingin kelokasi|40961371|MYDITA</t>
  </si>
  <si>
    <t>ODP-TAY-FG/041</t>
  </si>
  <si>
    <t>WO061832595</t>
  </si>
  <si>
    <t>2026-08-14 13:00:00|telp : 085728852436  M Janji : (14/08/2026)  jam Pasang : 09:00  Note : hubungi pelanggan jika ingin kelokasi|40000802|MYDITA</t>
  </si>
  <si>
    <t>DSS-SOE Banking</t>
  </si>
  <si>
    <t>BRI CABANG GESI</t>
  </si>
  <si>
    <t>ODP-SRG-FAN/026</t>
  </si>
  <si>
    <t>WO061757268</t>
  </si>
  <si>
    <t>DSS RACE | HOTDA YULITA WIJAYANTI | NIK 770033 | SOLO JATENG TIMUR | TREG 3 | FITO ARDANA 85182340293</t>
  </si>
  <si>
    <t xml:space="preserve">- 11_11450;Biaya PSB Reguler HSI EBIS ~ 11[500000]  - E25060;E25060 ~ ES25 - Paket HSI Bisnis (HSIE) Khusus Winback 2.0[0]  - E25060~null~E25060_UNL;UNL ~ Internet-Link Unlimited Internet Usage ~ E25060[0]  - E25060~null~105343;E25060||11||Abodemen 0[0]  </t>
  </si>
  <si>
    <t>KOST BERKAH KEMBANG 001</t>
  </si>
  <si>
    <t>ODP-BOW-FAQ/42 FQ/D03/42.01</t>
  </si>
  <si>
    <t>WO061719853</t>
  </si>
  <si>
    <t>|MC30027|MYIA-003904226073/POI/NUR KHOLIS HASAN/085111356117/anitadawuhan@gmail.com</t>
  </si>
  <si>
    <t>GRANDONG CELL</t>
  </si>
  <si>
    <t>ODP-MOJ-FP/33</t>
  </si>
  <si>
    <t>WO061783388</t>
  </si>
  <si>
    <t>|MN02084|/GRANDONG CELL/WINBACK HSI B2B + NETMONK 150 mbps 1: 1 bundling netmonk Rp 761.100//toharachmad2@gmail.com/ACHMAD TOHAR BACHRI /81919288171</t>
  </si>
  <si>
    <t>2026-08-16 08:00:00|Nama Pic : bp ACHMAD TOHAR BACHRI No Hp Pic : 081919288171 No alt : - Jam Pemasangan : pagi  Tanggal Pemasangan : 15 Agustus 2026|40951375|MYDITA</t>
  </si>
  <si>
    <t>PT MITRA SEHATI ABADI</t>
  </si>
  <si>
    <t>ODP-TET-FAB/47 FAB/D06/47.01</t>
  </si>
  <si>
    <t>WO061718159</t>
  </si>
  <si>
    <t>MD|MYDB-20260813265203|DN00001/MN02085|PT MITRA SEHATI ABADI|082340613427</t>
  </si>
  <si>
    <t xml:space="preserve">2026-08-15 08:00:00 | Nama PIC : bu maya  No HP: 082340613427 Alt : 08213830554 / syahbudin M Janji : 15/AGUSTUS/2026 jam Pasang : Pagi Note : hubungi pelanggan jika ingin kelokasi, terimakasih. </t>
  </si>
  <si>
    <t>WARKOP SHANTI 2</t>
  </si>
  <si>
    <t>WO061847212</t>
  </si>
  <si>
    <t>|MN00836|/WARKOP SHANTI 2/WINBACK 2.0 HSI B2B (1:2) 100MBPS 440RB PSB DISC 70%//gesialex41@gmail.com/SHANTI YESSY PENALOSSA/82334455053</t>
  </si>
  <si>
    <t>2026-08-17 08:00:00|Jam Pemasangan : 08:00 - 12.00 Tanggal Pemasangan : MINGGU 16 AGUSTUS 2026 Info Tambahan : Hubungi pelanggan sebelum datang ke lokasi|40981182|MYDITA</t>
  </si>
  <si>
    <t>TOKO ANEKA JAYA 2</t>
  </si>
  <si>
    <t>ODP-DMO-FAN/03 FAN/D01/02.03</t>
  </si>
  <si>
    <t>WO061713304</t>
  </si>
  <si>
    <t>MD|MYDB-20260813265191|DN00001/MN02280|TOKO ANEKA JAYA 2|082233700079</t>
  </si>
  <si>
    <t xml:space="preserve">2026-08-15 13:00:00 | M Janji :  14 Agustus 2026 Jam Pasang : Pagi Note : hubungi pelanggan jika ingin ke lokasi, terima kasih. </t>
  </si>
  <si>
    <t>WARKOP 10 NOVEMBER RESTU IBU</t>
  </si>
  <si>
    <t>ODP-PCT-FD/07</t>
  </si>
  <si>
    <t>WO061934802</t>
  </si>
  <si>
    <t>|MC30217|/ARIADI PRASETYO/081992091619 / 081944881153/sego.sambel8080@gmail.com</t>
  </si>
  <si>
    <t>CAHAYA SURYA</t>
  </si>
  <si>
    <t>WO061804015</t>
  </si>
  <si>
    <t>MD|MYDB-20260814265404|DN00001/MN00806|CAHAYA SURYA|082327147062</t>
  </si>
  <si>
    <t xml:space="preserve">2026-08-16 08:00:00 | Waktu pemasangan : 16 agustus 2026 Jam pemasangan : 08.00 - 12.00 Info Tambahan : Hubungi pelanggan dulu sebelum ke lokasi terimakasih </t>
  </si>
  <si>
    <t>Toko Mazrul</t>
  </si>
  <si>
    <t>ODP-SEL-FAD/56 FAD/D01/56.01</t>
  </si>
  <si>
    <t>WO061955249</t>
  </si>
  <si>
    <t>MD|MYDB-20260817265836|SC00001/MC00149|Toko Mazrul|085925885827</t>
  </si>
  <si>
    <t>2026-08-20 15:00:00 | Tanggal Pemasangan : 20 Agustus 2026 Jam Pemasangan : 08:00 15:00 Info Tambahan : Hubungi pelanggan dulu sebelum ke lokasi terimakasih</t>
  </si>
  <si>
    <t>17-08-2026 19:39:49</t>
  </si>
  <si>
    <t>KUBERA BALI JAYA</t>
  </si>
  <si>
    <t>ODP-KUT-FQ/35</t>
  </si>
  <si>
    <t>|MN02677|/CP MANOJ VASDEV DARYANANI/089627520004/cvkuberabalijaya@gmail.com</t>
  </si>
  <si>
    <t>QC MIA - INVALID QUALITY CONTROL MIA - Indikasi Foto Diambil dari Google Maps - mohon upload lokasi secara langsung tidak goo</t>
  </si>
  <si>
    <t>UPTD PERTANIAN DAN PERKEBUNAN KEC.HU,U</t>
  </si>
  <si>
    <t>ODP-DMP-FAH/51</t>
  </si>
  <si>
    <t>WO061005563</t>
  </si>
  <si>
    <t>DGS HSI |TREG 3 | IRAWATI | 960251|Bambang wahyudin MN02363|82340557346|UPTD PERTANIAN DAN PERKEBUNAN KEC.HU,U|Indibiz 50MB</t>
  </si>
  <si>
    <t>KOST PUTRA DAN PUTRI PUCANGANOM</t>
  </si>
  <si>
    <t>ODP-KEN-FGL/086</t>
  </si>
  <si>
    <t>WO061921967</t>
  </si>
  <si>
    <t>|MC80054|MYIA-030407433714/POI/DWI RUSWANTI/081818205953/egiigosuban05@gmail.com</t>
  </si>
  <si>
    <t xml:space="preserve">2026-08-16 13:00:00 | Waktu pemasangan : 16 agustus 2026  Jam pemasangan : 08.00 - 12.00  Info Tambahan : Hubungi pelanggan dulu sebelum ke lokasi  terimakasih   </t>
  </si>
  <si>
    <t>Follow Up Revoke Completed, New Order ID : SC1002529850</t>
  </si>
  <si>
    <t>KSPPS BMT PETA Capem Kunduran</t>
  </si>
  <si>
    <t>ODP-NGA-FB/012</t>
  </si>
  <si>
    <t>WO061802303</t>
  </si>
  <si>
    <t>|MC60133|MYIA-001270602359/POI/MUHAMMAD ALI MUSTHOFA/088220007878/bmtpeta.blora@gmail.com</t>
  </si>
  <si>
    <t>2026-08-16 08:00:00 | Nama PIC : BAPAK MUSTOFA No HP : 088220007878 Alt :  M Janji : (MINGGU/16/AGUSTUS/2026) jam Pasang : 09:00 Note : hubungi pelanggan jika ingin kelokasi</t>
  </si>
  <si>
    <t>WO061753070</t>
  </si>
  <si>
    <t>MD|MYDB-20260814265366|DN00001/MN00806|HIDAYAH MART|087893843352</t>
  </si>
  <si>
    <t>KLINIK DDC</t>
  </si>
  <si>
    <t>ODP-KEF-FA/28 FA/D06/28.01</t>
  </si>
  <si>
    <t>WO061775353</t>
  </si>
  <si>
    <t>|MC40283|MYIA-090975989042/POI/drg.DIONYDIUS SAIJAO S.KG/085253037223/saijaodionysius@yahoo.com</t>
  </si>
  <si>
    <t>2026-08-15 15:00:00 | Jam Pemasangan : 08:00 - 12.00 Tanggal Pemasangan : 15/08/2026 Info Tambahan : Hubungi pelanggan sebelum datang ke lokasi</t>
  </si>
  <si>
    <t>Luthfi baja cemerlang</t>
  </si>
  <si>
    <t>ODP-NGA-FD/042 FD/D05/042.01</t>
  </si>
  <si>
    <t>WO061954090</t>
  </si>
  <si>
    <t>|MC60134|MYIA-046089489830/POI/Muhammad aliyul muttaqin/088985550465/sis718328@gmail.com</t>
  </si>
  <si>
    <t>2026-08-18 15:00:00 | telp :088985550465 alt : Tanggal pemasangan :18/08/2026 Jam pemasangan : pagi/siang Info Tambahan : Hubungi pelanggan dulu sebelum ke lokasi terima kasih.</t>
  </si>
  <si>
    <t>TOKO AL - BAROKAH UTAMA</t>
  </si>
  <si>
    <t>ODP-BOW-FAH/09</t>
  </si>
  <si>
    <t>WO061896411</t>
  </si>
  <si>
    <t>|MC30183|/TOKO AL - BAROKAH UTAMA /WINBACK HSI B2B + NETMONK + OCA BREACH CHECKER (1:1) 300MBPS 1,306,5RB PSB DISC 70%/085165081293/baisuni344@gmail.com/MOHAMMAD AKRAMAL WILDAN/-7.8906625,113.7204531</t>
  </si>
  <si>
    <t>2026-08-17 15:00:00|Tanggal Pemasangan : 17 Agustus 2026 Jam Pemasangan : 08:00 15:00 Info Tambahan : Hubungi pelanggan dulu sebelum ke lokasi terimakasih|40961370|MYDITA</t>
  </si>
  <si>
    <t>Toko Mantap</t>
  </si>
  <si>
    <t>ODP-SMP-FBD/03</t>
  </si>
  <si>
    <t>|MN00569|/Toko mantap/HSI Bisnis Promo HUT Telkom (1:1) 200 Mbps (Rp 790.000) PSB Rp 150.000/082330700164/qobassah@gmail.com/zainal Arifin/-6.953532,113.746304/Kombira, Rubaru, Kec. Rubaru, Kabupaten Sumenep</t>
  </si>
  <si>
    <t>CHIKEY STORE</t>
  </si>
  <si>
    <t>ODP-TPH-FG/19 FG/D03/19.01</t>
  </si>
  <si>
    <t>WO061934412</t>
  </si>
  <si>
    <t>|MN01068|MYIA-083134676835/POI/MUHAMMAD SYAIFUDDIN/085785050194/msyaifud490@gmail.com</t>
  </si>
  <si>
    <t>2026-08-18 13:00:00 | Nama Pic : BP SYAIFUDIN No Hp Pic : 085785050194 Jam Pemasangan : 08:00 - 12.00 Tanggal Pemasangan : SELASA 18 AGUSTUS 2026 Info Tambahan : Hubungi pelanggan sebelum datang ke lokasi</t>
  </si>
  <si>
    <t>17-08-2026 14:10:14</t>
  </si>
  <si>
    <t>Ruang Guru Yayasan Nurul Hidayah</t>
  </si>
  <si>
    <t>ODP-BOW-FE/13 FE/D01/13.01</t>
  </si>
  <si>
    <t>WO061832155</t>
  </si>
  <si>
    <t>|MN02331|MYIA-074613249927/POI/Indah Riyani/08139379128/yayasannurulhiidayah@gmail.com</t>
  </si>
  <si>
    <t>ODP-PAT-FR/108</t>
  </si>
  <si>
    <t>WO061736619</t>
  </si>
  <si>
    <t>2026-08-15 08:00:00|Nama Pic : bu susan No Hp Pic : 085643101528 No alt : - Jam Pemasangan : pagi  Tanggal Pemasangan : 15 Agustus 2026|40951375|MYDITA</t>
  </si>
  <si>
    <t>UNCONTACTED : Telepon Tidak Diangkat - RNA YUDA SEPTIAN 40000798|MYDITA</t>
  </si>
  <si>
    <t>Ds Sembalun</t>
  </si>
  <si>
    <t>ODP-SGG-FBA/27</t>
  </si>
  <si>
    <t>WO061012815</t>
  </si>
  <si>
    <t xml:space="preserve">Ds sembalun bumbung kec. Sembalun kab .lombok timur, NTB Pic Pak Rio 0811212007 Surat B/1515/VIII/TIK.7.6./2026/Div TIK tanggal 05 Agustus 2026 AM Wassy +62 822-2745-9162  </t>
  </si>
  <si>
    <t>OUTFIT NUSANTARA</t>
  </si>
  <si>
    <t>ODP-BTG-FAB/113 FAB/D07/113.01</t>
  </si>
  <si>
    <t>WO061942849</t>
  </si>
  <si>
    <t>|MN00925|MYIA-078583019492/POI/muhamad muhdhor/082226776572/otfit.nusantara@gmail.com</t>
  </si>
  <si>
    <t>2026-08-18 13:00:00 | M Janji : (18 AGUSTUS 2026) jam Pasang : siang Note : hubungi pelanggan jika ingin kelokasi</t>
  </si>
  <si>
    <t>TOKO TIRTA WANGI</t>
  </si>
  <si>
    <t>ODP-KML-FB/45</t>
  </si>
  <si>
    <t>WO061946975</t>
  </si>
  <si>
    <t>|MN00213|/TOKO TIRTA WANGI/HSI Basic Promo HUT Telkom (1:2) 75 Mbps (Rp 365.000) PSB Rp 150.000/081331967888/santosotapip2@gmail.com/TAPIP SANTOSO/-7.089884, 112.708181/ Bandung Barat, Keleyan, Kec. Socah, Kabupaten Bangkalan, Jawa Timur 69161</t>
  </si>
  <si>
    <t>2026-08-18 13:00:00|Nama : BP TAPIP SANTOSO  No Hp : 081331967888 No Alt :  Tgl Pemasangan : 18 Agustus 2026 Interval : PAGI  Note : Hubungi pelanggan terlebih dahulu|40971402|MYDITA</t>
  </si>
  <si>
    <t>SMAN 3 BATU</t>
  </si>
  <si>
    <t>ODP-BTU-FAG/129 FAG/D14/129.01</t>
  </si>
  <si>
    <t>WO061907533</t>
  </si>
  <si>
    <t>|MN01864|MYIA-028434661702/POI/INDRA RIBAWA/0881027643853/sman3batu@gmail.com</t>
  </si>
  <si>
    <t>17-08-2026 07:54:41</t>
  </si>
  <si>
    <t>WO061863851</t>
  </si>
  <si>
    <t>ANEKA JAJAN</t>
  </si>
  <si>
    <t>ODP-BJR-FT/024</t>
  </si>
  <si>
    <t>WO061798133</t>
  </si>
  <si>
    <t>|MC80042|MYIA-082671874130/POI/Dheni Irawan /081315444555/registrasipendaft.araninter.net1@gmail.com</t>
  </si>
  <si>
    <t>2026-08-20 08:00:00 | Nama PIC : ANEKA JAJAN No HP : 081315444555  No Alt : - M Janji :  17 Agustus 2026 Jam Pasang : Pagi / Siang Note : hubungi pelanggan jika ingin kelokasi</t>
  </si>
  <si>
    <t>15-08-2026 08:54:52</t>
  </si>
  <si>
    <t>TOKO ANWARI JAYA</t>
  </si>
  <si>
    <t>ODP-PME-FAU/07</t>
  </si>
  <si>
    <t>WO061920771</t>
  </si>
  <si>
    <t xml:space="preserve">|MC70132|/MUHAMMAD ANWARI-TOKO ANWARI JAYA/085337058964/jumiangjaya@gmail.com/HSI Bisnis + Netmonk Promo 2026 300 Mbps (Rp 1.186.100) PSB 150.000/-7.2325518, 113.5447761/Dekat Jl. Pantai Jumiang, Jumiang, Tanjung, Kec. Pademawu, Kabupaten Pamekasan, Jawa </t>
  </si>
  <si>
    <t>2026-08-18 13:00:00|Nama PIC : Bp Anwari No Hp : 085337058964 No Alt : - Tgl Pemasangan : 18 Agustus 2026 Interval : PAGI SIANG Note : Hubungi pelanggan terlebih dahulu|40951378|MYDITA</t>
  </si>
  <si>
    <t>POLDA JATIM</t>
  </si>
  <si>
    <t>ODP-SAT-FC/48</t>
  </si>
  <si>
    <t>WO061555059</t>
  </si>
  <si>
    <t>DGS-TR3-SURAMADU/405271/DAMAS/PSB INTERNET HSI BISNIS 100 MBPS/PIC. Pak Prabowo kasitipol ponorogo +62 85649677144</t>
  </si>
  <si>
    <t>DGS-TR3-SURAMADU/405271/DAMAS/PSB INTERNET HSI BISNIS 100 MBPS/PIC. Pak Prabowo kasitipol ponorogo +62 85649677144  https://goo.gl/maps/E3FXmM2tUEbT3Yqp7?g_st=atm  2G2Q+22H Grogol, Ponorogo Regency, East Java</t>
  </si>
  <si>
    <t>Provisioning Failed|WFM|INF009053116|TKJ_-8.321435,115.61924669999999_PENDING</t>
  </si>
  <si>
    <t>AMNT Townsite 2 D47</t>
  </si>
  <si>
    <t>ODP-MLK-FAC/06</t>
  </si>
  <si>
    <t>WO061174084</t>
  </si>
  <si>
    <t>DSS HSI | WILHELMI A IDRIS | 970167 | TREG 3 | AMNT Townsite 2 D47|SYAHRUL ALQADRI| 081237399497 | PSB 2P INET TV 20MBPS</t>
  </si>
  <si>
    <t>ao</t>
  </si>
  <si>
    <t>SDN 2 SELAT</t>
  </si>
  <si>
    <t>ODP-SWE-FAU/39 FAU/D01/39.01</t>
  </si>
  <si>
    <t>WO061926119</t>
  </si>
  <si>
    <t>|MC40299|MYIA-044942651474/POI/aziz irwandi/087897473040/aziztoke@gmail.com</t>
  </si>
  <si>
    <t>JM TAILOR</t>
  </si>
  <si>
    <t>ODP-PME-FAP/26</t>
  </si>
  <si>
    <t>WO061741606</t>
  </si>
  <si>
    <t>MD|MYDB-20260814265292|DN00001/MN00558|JM TAILOR|083177644967</t>
  </si>
  <si>
    <t>WARKOP KOLEGA</t>
  </si>
  <si>
    <t>ODP-SBP-FB/36 FB/D05/36.01</t>
  </si>
  <si>
    <t>WO061861320</t>
  </si>
  <si>
    <t>MD|MYDB-20260815265503|SC20017/MC20200|WARKOP KOLEGA|083160521121</t>
  </si>
  <si>
    <t>2026-08-17 08:00:00 | Tanggal pemasangan: 17/08/2026 Jam pemasangan : pagi / siang Info Tambahan : Hubungi pelanggan dulu sebelum ke lokasi terima kasih.</t>
  </si>
  <si>
    <t>16-08-2026 10:40:33</t>
  </si>
  <si>
    <t>KLINIK SEHATI HERBAL</t>
  </si>
  <si>
    <t>ODP-GDN-FE/28 FE/D04/28.01</t>
  </si>
  <si>
    <t>WO061893208</t>
  </si>
  <si>
    <t>MD|MYDB-20260814265435|SC20016/MC20202|KLINIK SEHATI HERBAL|085792237607</t>
  </si>
  <si>
    <t>SMK TUNAS HARAPAN PLUPUH</t>
  </si>
  <si>
    <t>ODP-SRG-FC/065 FC/D02/065.01</t>
  </si>
  <si>
    <t>WO061832705</t>
  </si>
  <si>
    <t>|MN01811|MYIA-073210862396/POI/WANGSIT ARIO/08562747777/wangsitbosskecil@gmail.com</t>
  </si>
  <si>
    <t xml:space="preserve">2026-08-16 13:00:00 | Nama PIC:  bp wangsit  No HP: 08562747777 Alt: Tanggal: 16/08/2026 Jam Pasang: Siang Note: Hubungi sebelum ke lokasi, terimakasih. </t>
  </si>
  <si>
    <t>WO061773367</t>
  </si>
  <si>
    <t>2026-08-18 08:00:00|Nama PIC : Ibu Hedi No HP : 082146118884 No Alt : - M Janji :  18 Agustus 2026 Jam Pasang : Pagi / Siang Note : hubungi pelanggan jika ingin kelokasi|40951378|MYDITA</t>
  </si>
  <si>
    <t>ODP-MTR-FCE/56</t>
  </si>
  <si>
    <t>WO061886415</t>
  </si>
  <si>
    <t>2026-08-16 13:00:00 | M Janji :  16 Agustus 2026  Jam Pasang : Siang  Note : hubungi pelanggan jika ingin ke lokasi, terima kasih</t>
  </si>
  <si>
    <t>16-08-2026 15:10:15</t>
  </si>
  <si>
    <t>TOKO ROLIS BAROKAH</t>
  </si>
  <si>
    <t>ODP-PME-FAP/10</t>
  </si>
  <si>
    <t>WO061938762</t>
  </si>
  <si>
    <t>|MC70132|/TOKO ROLIS BAROKAH/ROLIS/089659286281/rolispameks@gmail.com/HSI Bisnis + Netmonk Promo 2026 300 Mbps (Rp 1.186.100) PSB 150.000</t>
  </si>
  <si>
    <t>2026-08-18 15:00:00|Nama : BP ROLIS  No Hp : 089659286281 No Alt :  Tgl Pemasangan : 18 Agustus 2026 Interval : PAGI  Note : Hubungi pelanggan terlebih dahulu|40971402|MYDITA</t>
  </si>
  <si>
    <t>LSM LIRA</t>
  </si>
  <si>
    <t>ODP-GND-FL/22</t>
  </si>
  <si>
    <t>|MN00836|/KANTOR LIRA 2/WINBACK 2.0 HSI B2B (1:2) 100MBPS 440RB PSB DISC 70%/085259461903/Asanzy0203@gmail.com/HARSONO/-7.949503, 113.444513</t>
  </si>
  <si>
    <t>UNCONTACTED : Line Busy Ika Paramitha M 40921089|MYDITA</t>
  </si>
  <si>
    <t>Yayasan Ar Rosyidiyah mambaul ulum</t>
  </si>
  <si>
    <t>ODP-SPG-FH/31</t>
  </si>
  <si>
    <t>WO061793065</t>
  </si>
  <si>
    <t>MD|MYDB-20260815265446|DN00001/MN00572|Yayasan Ar Rosyidiyah mambaul ulum|085856051246</t>
  </si>
  <si>
    <t>2026-08-16 13:00:00 | Nama Pic : IBU LILIS No Hp Pic : 085856051246 Jam Pemasangan : 08:00 - 12.00 Tanggal Pemasangan : MINGGU 16 AGUSTUS 2026 Info Tambahan : Hubungi pelanggan sebelum datang ke lokasi</t>
  </si>
  <si>
    <t>Toko Seniwati</t>
  </si>
  <si>
    <t>ODP-PYA-FAB/53 FBB/D08/53.01</t>
  </si>
  <si>
    <t>WO061935807</t>
  </si>
  <si>
    <t>MD|MYDB-20260817265813|SC00001/MC00046|Toko Seniwati|087788268250</t>
  </si>
  <si>
    <t>2026-08-18 13:00:00 | telp :087788268250 alt : Tanggal pemasangan :18/08/2026 Jam pemasangan : pagi/siang Info Tambahan : Hubungi pelanggan dulu sebelum ke lokasi terima kasih.</t>
  </si>
  <si>
    <t>PUSKESMAS WANASARI</t>
  </si>
  <si>
    <t>ODP-BRB-FT/021</t>
  </si>
  <si>
    <t>WO061465869</t>
  </si>
  <si>
    <t>DGS HSI | BUDIYANTO ZHEZA ARDANA | NIK. 960209 | TREG 3 | HSI 1S 100MB | 669k |RICHIE 081809571382 | pusk.wanasari@gmail.com</t>
  </si>
  <si>
    <t>Follow Up Revoke Completed, New Order ID : SC1002523065</t>
  </si>
  <si>
    <t>ODP-BBA-FAK/26</t>
  </si>
  <si>
    <t>WO061719164</t>
  </si>
  <si>
    <t>2026-08-13 15:00:00 | Nama Pic : Baim  No Hp Pic : 085172377660  No alt : -  Jam Pemasangan : siang   Tanggal Pemasangan : 13 Agustus 2026</t>
  </si>
  <si>
    <t>Stadion Gelora 10 Nov Surabaya</t>
  </si>
  <si>
    <t>ODP-MYR-FCY/20</t>
  </si>
  <si>
    <t>WO061133972</t>
  </si>
  <si>
    <t>AM HANIF 936156/ PSB HSI 200 MB/GOR TAMBAKSARI SOEKARNO CUP/PIC MAS TELENG 081233378147</t>
  </si>
  <si>
    <t>PT Kreasi Pangan Lokal / 007 Kalicari</t>
  </si>
  <si>
    <t>ODP-MJP-FJ/026</t>
  </si>
  <si>
    <t>WO061769153</t>
  </si>
  <si>
    <t>|MC80228|/PT Kreasi Pangan Lokal 007 Kalicari/Paket HSI Bisnis Promo HUT Telkom 1:1 50Mbps/Conan Ryan Hindarto/081127012432/iot.004@apps.langkahkecil.id</t>
  </si>
  <si>
    <t>2026-08-15 15:00:00|telp:081127012432 alt : manja : pagi / siang 15/08/2026 hub sebelum ke lokasi |40000802|MYDITA</t>
  </si>
  <si>
    <t>WO061737108</t>
  </si>
  <si>
    <t>2026-08-15 08:00:00|Nama PIC : bapak nuri No HP : 087755804999 No Alternatif : - M Janji : 15/07/2026 Jam Pasang : Pagi NoteÃ‚Â :  Hubungi terlebih dahulu sebelum ke lokasi |40961370|MYDITA</t>
  </si>
  <si>
    <t>LOMBOK EPICENTRUM MALL / X8</t>
  </si>
  <si>
    <t>WO060860036</t>
  </si>
  <si>
    <t>TOKO TAUFIQ</t>
  </si>
  <si>
    <t>ODP-MCR-FL/12 FL/D01/12.01</t>
  </si>
  <si>
    <t>WO061955106</t>
  </si>
  <si>
    <t>MD|MYDB-20260817265874|DC30004/MC30042|TOKO TAUFIQ|085330791739</t>
  </si>
  <si>
    <t>2026-08-19 08:00:00 | telp :085330791739 alt : Tanggal pemasangan :18/08/2026 Jam pemasangan : pagi/siang Info Tambahan : Hubungi pelanggan dulu sebelum ke lokasi terima kasih.</t>
  </si>
  <si>
    <t>17-08-2026 19:25:20</t>
  </si>
  <si>
    <t>TOKO &amp; LAUNDRY AGISNA</t>
  </si>
  <si>
    <t>ODP-MTR-FCB/167 FCB/D08/167.01</t>
  </si>
  <si>
    <t>WO061925521</t>
  </si>
  <si>
    <t>|MC40234|MYIA-051282211271/POI/aril agisna/082236887607/kenarisenja07@gmail.com</t>
  </si>
  <si>
    <t>Inprogress Alpro, SC Lama : SC1002511759</t>
  </si>
  <si>
    <t xml:space="preserve">JAYA ABDI GUNA ( JAG ) </t>
  </si>
  <si>
    <t>ODP-PCT-FA/26</t>
  </si>
  <si>
    <t>|MC30111|/AGUS IMAM MAHSUS/085604594857/imammahsus166@gmail.com</t>
  </si>
  <si>
    <t>UNCONTACTED : Telepon Tidak Diangkat - RNA Ivan Sutiawan 40010577|MYDITA</t>
  </si>
  <si>
    <t>TOKO ARINDI</t>
  </si>
  <si>
    <t>ODP-LMJ-FJ/55</t>
  </si>
  <si>
    <t>|MC30211|/EDY HARIYANTO/85184972514/Achmadabdulrozaq9@gmail.com</t>
  </si>
  <si>
    <t>SURABAYA EUROPEAN SCHOOL</t>
  </si>
  <si>
    <t>ODP-TDS-FX/52</t>
  </si>
  <si>
    <t>|MC70131|/SURABAYA EUROPEAN SCHOOL/081233775623/085173281368/yunita@surabayaeuropeanschool.com/HSI Bisnis Promo HUT Telkom (1:1) 300 Mbps (Rp 1.130.000) PSB Rp 150.000/AULIA/-7.293992,112.665746</t>
  </si>
  <si>
    <t>UNCONTACTED : Line Busy Sonya Rahma Winata 40951375|MYDITA</t>
  </si>
  <si>
    <t>GLOBAL ELEKTRONIK MITAPRANA</t>
  </si>
  <si>
    <t>ODP-BMK-FAZ/057</t>
  </si>
  <si>
    <t>WO061400171</t>
  </si>
  <si>
    <t>DPS;LMS;P26-204068 - HSI 50mbps BANYUMANIK dan UNGARAN PT GEM;PIC LOK;Andree Januar Sumadi   IT Support  +62 857-2220-4509  andree.sumadi@gdn-commerce.com</t>
  </si>
  <si>
    <t>DPS;LMS;P26-204068 - HSI 50mbps BANYUMANIK dan UNGARAN PT GEM;PIC LOK;"""Andree Januar Sumadi   IT Support  +62 857-2220-4509  andree.sumadi@gdn-commerce.com"""</t>
  </si>
  <si>
    <t>ODP-PYA-FAP/40</t>
  </si>
  <si>
    <t>WO061858703</t>
  </si>
  <si>
    <t xml:space="preserve">2026-08-15 15:00:00 | Nama PIC : Iman  No HP : 081937034418  Alt :   M Janji : 15 Augustus 2026  Jam Pasang : 08.00 - 13:00   NoteÃ‚Â :  hubungi terlebih dahulu sebelum kelokasi </t>
  </si>
  <si>
    <t>16-08-2026 09:10:16</t>
  </si>
  <si>
    <t>SPBU 44.572.14</t>
  </si>
  <si>
    <t>ODP-MSO-FQ/014 FQ/D05/014.01</t>
  </si>
  <si>
    <t>WO061893890</t>
  </si>
  <si>
    <t>|MN01811|MYIA-015054855368/POI/TRI SUTRISNO/085225778997/sragenspbu@gmail.com</t>
  </si>
  <si>
    <t>2026-08-17 13:00:00 | Nama PIC : bapak tri No HP : 085225778997 Alt :  M Janji : (SENIN/17/AGUSTUS/2026) jam Pasang : 09:00 Note : hubungi pelanggan jika ingin kelokasi</t>
  </si>
  <si>
    <t>16-08-2026 17:25:29</t>
  </si>
  <si>
    <t>Hub Sukorejo Kendal 2</t>
  </si>
  <si>
    <t>WO061587630</t>
  </si>
  <si>
    <t>Dhimas Permadi Okta, dhimas.dewa@spxexpress.com, 085647823280</t>
  </si>
  <si>
    <t>KOST BERKAH KEMBANG 002</t>
  </si>
  <si>
    <t>WO061720085</t>
  </si>
  <si>
    <t>|MC30027|MYIA-027571112278/POI/NUR KHOLIS HASAN /085111356117/anitadawuhan@gmail.com</t>
  </si>
  <si>
    <t>Gpdi getsemani siliragung</t>
  </si>
  <si>
    <t>ODP-PSG-FD/24</t>
  </si>
  <si>
    <t>WO061749562</t>
  </si>
  <si>
    <t>MD|MYDB-20260814265349|DC30004/MC30053|Gpdi getsemani siliragung|085258445673</t>
  </si>
  <si>
    <t>2026-08-15 13:00:00 | Nama Pic : bp edih  No Hp Pic : 085258445673 No alt : - Jam Pemasangan : pagi  Tanggal Pemasangan : 15 Agustus 2026</t>
  </si>
  <si>
    <t>Kost Dava Davi</t>
  </si>
  <si>
    <t>ODP-PEC-FC/062 FC/D06/062.01</t>
  </si>
  <si>
    <t>WO061853420</t>
  </si>
  <si>
    <t>|MN01761|MYIA-019383222865/POI/MUHAMMAD FERIANSYAH BAGUS/081232146008/feriansyah0017@gmail.com</t>
  </si>
  <si>
    <t>2026-08-17 08:00:00 | Nama Pic : bp MUHAMMAD FERIANSYAH BAGUS No Hp Pic : 081232146008 No alt : - Jam Pemasangan : pagi  Tanggal Pemasangan : 17 Agustus 2026</t>
  </si>
  <si>
    <t>XMC GARAGE</t>
  </si>
  <si>
    <t>ODP-TUR-FW/44 FW/D04/44.01</t>
  </si>
  <si>
    <t>WO061814877</t>
  </si>
  <si>
    <t>|MC20235|MYIA-053045248457/POI/ARIF SYAIFUDIN /082195568016/arifsyaifuddin.skuter@gmail.com</t>
  </si>
  <si>
    <t>2026-08-16 13:00:00 | Jam Pemasangan : 08:00 - 12.00 Tanggal Pemasangan : MINGGU 16 AGUSTUS 2026 Info Tambahan : Hubungi pelanggan sebelum datang ke lokasi</t>
  </si>
  <si>
    <t>Provisioning Failed|WFM|INF009056923|PP_-8.1125435,115.0923787_remanja</t>
  </si>
  <si>
    <t>toko surya gambiran1</t>
  </si>
  <si>
    <t>ODP-GEN-FH/17 FH/D02/17.01</t>
  </si>
  <si>
    <t>WO061737085</t>
  </si>
  <si>
    <t>MD|MYDB-20260814265313|DC30004/MC30053|toko surya gambiran1|089682904797</t>
  </si>
  <si>
    <t xml:space="preserve">2026-08-15 08:00:00 | Nama PIC : bu vega  No HP : 089682904797 Alt :  M Janji : 15/AGUSTUS/2026 jam Pasang : Pagi Note : hubungi pelanggan jika ingin kelokasi, terimakasih. </t>
  </si>
  <si>
    <t>TOKO SAHNAN</t>
  </si>
  <si>
    <t>ODP-SGG-FAN/17 FAN/D05/17.01</t>
  </si>
  <si>
    <t>WO061929958</t>
  </si>
  <si>
    <t>MD|MYDB-20260817265835|SC00001/MC00069|TOKO SAHNAN|085923631589</t>
  </si>
  <si>
    <t xml:space="preserve">2026-08-20 13:00:00 | M janji : pagi Tanggal Pemasangan : 18/agustus/2026 Note : hubungi pelanggan jika ingin kelokasi </t>
  </si>
  <si>
    <t>AMNT Townsite 2 B25</t>
  </si>
  <si>
    <t>ODP-MLK-FAC/07</t>
  </si>
  <si>
    <t>WO061063548</t>
  </si>
  <si>
    <t>- 11_11450;Biaya PSB Reguler HSI EBIS ~ 11[150000]  - E24058;E24058 ~ ES24 - Paket HSI Bisnis (HSIEF) Khusus Winback[0]  - E24058~null~103819;E24058||11||Abodemen 0[0]  - E24058~null~E24058_UNL;UNL ~ Internet-Link Unlimited Internet Usage ~ E24058[0]  - E</t>
  </si>
  <si>
    <t>TOKO ISTIQOMAH</t>
  </si>
  <si>
    <t>ODP-DLA-FB/25</t>
  </si>
  <si>
    <t>WO061942451</t>
  </si>
  <si>
    <t>|MC30111|/NUR ISTIQOMAH/85113190819/nuristikhomah027@gmail.com</t>
  </si>
  <si>
    <t>2026-08-18 13:00:00|Nama : BU NUR ISTIKOMAH No Hp : 085113190819 No Alt :  Tgl Pemasangan : 18 Agustus 2026 Interval : PAGI  Note : Hubungi pelanggan terlebih dahulu|40971402|MYDITA</t>
  </si>
  <si>
    <t>rama ayu bordir</t>
  </si>
  <si>
    <t>ODP-KBL-FV/33</t>
  </si>
  <si>
    <t>WO061772396</t>
  </si>
  <si>
    <t>MD|MYDB-20260814265390|DN00001/MN01993|rama ayu bordir|82140759631</t>
  </si>
  <si>
    <t>2026-08-15 13:00:00 | Nama PIC : Bp Jaenal No HP : 082140759631  No Alt : - M Janji :  15 Agustus 2026 Jam Pasang : Pagi / Siang Note : hubungi pelanggan jika ingin kelokasi</t>
  </si>
  <si>
    <t>WO061817114</t>
  </si>
  <si>
    <t>2026-08-16 13:00:00|M Janji :  16 Agustus 2026 Jam Pasang :  Siang Note : hubungi pelanggan jika ingin ke lokasi, terima kasih|40941148|MYDITA</t>
  </si>
  <si>
    <t>Klinik Kimia Farma</t>
  </si>
  <si>
    <t>WO060948382</t>
  </si>
  <si>
    <t>DSS RACE | ANNASTASIA SUKARNO | NIK 810113 | JOGJA JATENG SELATAN | TREG 3 | ANJAR 081210670160</t>
  </si>
  <si>
    <t>ODP-MYR-FUU/72</t>
  </si>
  <si>
    <t>WO061663041</t>
  </si>
  <si>
    <t>GS SURAMADU/ AM HANIF/ PSB INET ONLY 30 MBPS/ CCTV KOTA SURABAYA/ JUNGLE PADEL PIC MACHRUS +62 87880720497</t>
  </si>
  <si>
    <t>Provisioning Failed|WFM|INF009042388|PP_-7.349908,112.7613771_nunggu info EOS belum bisa diprogrees  karna masih proses antri</t>
  </si>
  <si>
    <t>ODP-KBM-FBH/001</t>
  </si>
  <si>
    <t>WO061820194</t>
  </si>
  <si>
    <t>2026-08-14 08:00:00 | telp : 085722800062  M Janji : (14/08/2026)  jam Pasang : 09:00  Note : hubungi pelanggan jika ingin kelokasi</t>
  </si>
  <si>
    <t>15-08-2026 12:55:19</t>
  </si>
  <si>
    <t>POJOK PAK SUJAI</t>
  </si>
  <si>
    <t>ODP-PME-FAM/11 FAM/D04/11.01</t>
  </si>
  <si>
    <t>WO061922559</t>
  </si>
  <si>
    <t>|MN00099|MYIA-097861069499/POI/HUDAIFI/087765988907/hudaifipamekasan@gmail.com</t>
  </si>
  <si>
    <t>2026-08-18 15:00:00 | Jam Pemasangan : 08:00 - 12.00 Tanggal Pemasangan : 18/08/2026 Info Tambahan : Hubungi pelanggan sebelum datang ke lokasi</t>
  </si>
  <si>
    <t>AMM DIGITAMA BAJING</t>
  </si>
  <si>
    <t>ODP-KRY-FB/010 FB/D01/010.01</t>
  </si>
  <si>
    <t>WO061733644</t>
  </si>
  <si>
    <t>|MC00213|MYIA-031135141157/POI/ASIP MANAN MAWAHIB/081213000913/ammdigitama@gmail.com</t>
  </si>
  <si>
    <t>2026-08-16 13:00:00 | Tanggal pemasangan : 16 AGUSTUS 2026 Jam pemasangan : pagi/siang Info Tambahan : Hubungi pelanggan dulu sebelum ke lokasi terima kasih</t>
  </si>
  <si>
    <t>SPBU PERTAMINA 44 532 19 CANTELAN SLARANG</t>
  </si>
  <si>
    <t>ODP-GML-FAF/020</t>
  </si>
  <si>
    <t>WO061814522</t>
  </si>
  <si>
    <t>|MC00213|MYIA-005070658191/POI/DIAN NURMAYA SARI/085869518006/spbu4453219cantelan@yahoo.com</t>
  </si>
  <si>
    <t>2026-08-20 13:00:00 | Nama Pic : IBU DIAN No Hp Pic : 085869518006 Jam Pemasangan : 08:00 - 12.00 Tanggal Pemasangan : MINGGU 16 AGUSTUS 2026 Info Tambahan : Hubungi pelanggan sebelum datang ke lokasi</t>
  </si>
  <si>
    <t>Provisioning Failed|WFM|INF009042862|-6.971531, 110.053377 |TOL_ODP-WLR-FE/047 LOSS</t>
  </si>
  <si>
    <t>BEA CUKAI ATAMBUA LT.2</t>
  </si>
  <si>
    <t>ODP-ATB-FE/21</t>
  </si>
  <si>
    <t>WO061094412</t>
  </si>
  <si>
    <t>DGS HSI||JUSUF JAMBRES LONA|740030|TREG 3-NUSRA|BEA CUKAI ATAMBUA LT.2|M ADMIRE A. AHYADI|082132976143|HSI 75 Mbps + Netmonk (Bisnis)</t>
  </si>
  <si>
    <t>moban di proses</t>
  </si>
  <si>
    <t>KLINIK SEHAT TRADISIONAL</t>
  </si>
  <si>
    <t>ODP-PAE-FU/73 FU/D07/73.01</t>
  </si>
  <si>
    <t>WO061808513</t>
  </si>
  <si>
    <t>MD|MYDB-20260814265427|SC20016/MC20202|KLINIK SEHAT TRADISIONAL|08213329614</t>
  </si>
  <si>
    <t>Follow Up Revoke Completed, New Order ID : SC1002531567</t>
  </si>
  <si>
    <t>PT. Antarmitra Sembada ( AMS )</t>
  </si>
  <si>
    <t>ODP-MYR-FXF/33</t>
  </si>
  <si>
    <t>WO060960069</t>
  </si>
  <si>
    <t xml:space="preserve">DES HSI | RIZKY ANDAWASATYA | 916315 | TREG3 | PT. Antarmitra Sembada ( AMS )| 089510570220  </t>
  </si>
  <si>
    <t xml:space="preserve"> PT. Antarmitra Sembada ( AMS ) Site Sukolilo  Jl. Manyar Kartika VII No. 10-16 Kec. Sukolilo, Surabaya  </t>
  </si>
  <si>
    <t>Follow Up Revoke Completed, New Order ID : SC1002527258</t>
  </si>
  <si>
    <t>WO061863649</t>
  </si>
  <si>
    <t>2026-08-17 15:00:00|Nama Pic : KRI Store Malioboro No Hp Pic : 081219854241 No alt : - Jam Pemasangan : pagi  Tanggal Pemasangan : 17 Agustus 2026|40951375|MYDITA</t>
  </si>
  <si>
    <t>PT NUSA INDAH METALINDO</t>
  </si>
  <si>
    <t>ODP-BBE-FC/01</t>
  </si>
  <si>
    <t>WO061764290</t>
  </si>
  <si>
    <t>|MC70135|/R HERU WAHYUDI-PT NUSA INDAH METALINDO/085104657779/Nim.hrga@gmail.com/HSI Bisnis Promo HUT Telkom (1:1) 200 Mbps (Rp 790.000) PSB Rp 150.000/-7.358517,112.602624/dusun lopang rt 03 rw 01 driyorejo gresik</t>
  </si>
  <si>
    <t>2026-08-18 08:00:00|Nama PIC : bp heru No HP : 085104657779 Alt :  M Janji : 18/AGUSTUS/2026 jam Pasang : Pagi Note : hubungi pelanggan jika ingin kelokasi, terimakasih. |40931149|MYDITA</t>
  </si>
  <si>
    <t>WO061621088</t>
  </si>
  <si>
    <t>-6.864934, 109.004984</t>
  </si>
  <si>
    <t>- 11_11450;Biaya PSB Reguler HSI EBIS ~ 11[150000]  - E23046;E23046 ~ ES23 - Paket HSI Bisnis[0]  - E23046~null~E23046_UNL;UNL ~ Internet-Link Unlimited Internet Usage ~ E23046[0]  - E23046~null~44877;E23046||11||Abodemen 0[0]  - E23046~null~E23046_HSIE10</t>
  </si>
  <si>
    <t>F2B KONVEKSI</t>
  </si>
  <si>
    <t>ODP-RGJ-FD/82 FD/D01/82.01</t>
  </si>
  <si>
    <t>WO061951455</t>
  </si>
  <si>
    <t>MD|MYDB-20260817265860|DC30008/MC30020|F2B KONVEKSI|085258447721</t>
  </si>
  <si>
    <t>2026-08-18 15:00:00 | Nama : BP NURHADI  No Hp : 085258447721 No Alt :  Tgl Pemasangan : 18 Agustus 2026 Interval : PAGI  Note : Hubungi pelanggan terlebih dahulu</t>
  </si>
  <si>
    <t>17-08-2026 18:39:59</t>
  </si>
  <si>
    <t>PT Nusantara Ekspres Kilat FM Hub + Hub Madiun (Replacement)</t>
  </si>
  <si>
    <t>ODP-MNZ-FAA/102</t>
  </si>
  <si>
    <t>WO061361264</t>
  </si>
  <si>
    <t xml:space="preserve">P26-204371  PSB HSI Bisnis 5 Lokasi  ; PIC  Julian Tri Wibowo, julian.wibowo@spxexpress.com, 082245365180   </t>
  </si>
  <si>
    <t>Provisioning Failed|WFM|INF009035279|PP_-7.6449357,111.5049841_menunggu ijin atasan</t>
  </si>
  <si>
    <t>ODP-SWT-FAM/082</t>
  </si>
  <si>
    <t>WO061811834</t>
  </si>
  <si>
    <t>AMNT Townsite 2 B23</t>
  </si>
  <si>
    <t>ODP-MLK-FAC/26</t>
  </si>
  <si>
    <t>WO061054735</t>
  </si>
  <si>
    <t>Follow Up Revoke Completed, New Order ID : SC1002520362</t>
  </si>
  <si>
    <t>RUPAT WAKAPOLDA</t>
  </si>
  <si>
    <t>ODP-MTR-FAF/43</t>
  </si>
  <si>
    <t>WO061227837</t>
  </si>
  <si>
    <t>DGS HSI | MARLINTIKA | 940162 | TREG 3 |RUPAT WAKAPOLDA | 81339527212| HSI BISNIS 100 MBPS</t>
  </si>
  <si>
    <t>- 11_11450;Biaya PSB Reguler HSI EBIS ~ 11[150000]  - E23015;E23015 ~ ES23 - Perangkat ONT[0]  - E23015~null~44292;E23015||11||Abodemen 0[0]  - E23015~null~E23015_SWONTPREM;SWONTPREM ~ Biaya Sewa ONT Premium ~ E23015[50000]  - E24057;E24057 ~ ES24 - Paket</t>
  </si>
  <si>
    <t>Provisioning Failed|WFM|INF009061069|PP_-7.2553909,109.079555_A/N SPPG PAGUYANGAN PAGOJENGAN 1 | PELANGGAN MINTA PEMASANGAN T</t>
  </si>
  <si>
    <t>Toko Nanu Pink Kosmetik</t>
  </si>
  <si>
    <t>ODP-GNK-FF/051 FF/D01/051.01</t>
  </si>
  <si>
    <t>WO061944737</t>
  </si>
  <si>
    <t>|MN02374|MYIA-075180670216/POI/sugiarto/08995566136/balingbambu.57.57@gmail.com</t>
  </si>
  <si>
    <t>2026-08-18 13:00:00 | telp :08995566136 alt : Tanggal pemasangan :18/08/2026 Jam pemasangan : pagi/siang Info Tambahan : Hubungi pelanggan dulu sebelum ke lokasi terima kasih.</t>
  </si>
  <si>
    <t>WARKOP GM</t>
  </si>
  <si>
    <t>ODP-MJS-FQ/43</t>
  </si>
  <si>
    <t>|MC30080|/BAGAS JULIANTO/085700111021/bjulianto57@gmail.com</t>
  </si>
  <si>
    <t>UNCONTACTED : Mail Box - Memo Sonya Rahma Winata 40951375|MYDITA</t>
  </si>
  <si>
    <t>WO061807524</t>
  </si>
  <si>
    <t>2026-08-16 08:00:00|Waktu pemasangan : 17 agustus 2026 Jam pemasangan : 08.00 - 12.00 Info Tambahan : Hubungi pelanggan dulu sebelum ke lokasi terimakasih |40971401|MYDITA</t>
  </si>
  <si>
    <t>GIRAS SOEDJANA</t>
  </si>
  <si>
    <t>ODP-PCT-FB/19</t>
  </si>
  <si>
    <t>|MC30080|/SAIFUN FIKRI/08211847307/saifunfikri1997@gmail.com</t>
  </si>
  <si>
    <t>servis radiator</t>
  </si>
  <si>
    <t>ODP-MTR-FDC/09 FDC/D01/09.01</t>
  </si>
  <si>
    <t>WO061946930</t>
  </si>
  <si>
    <t>|MC40299|MYIA-044512760930/POI/padiah/087736860089/ufatah38@gmail.com</t>
  </si>
  <si>
    <t>2026-08-19 13:00:00 | Nama PIC : Bp Fatahuddin No Hp : 087736860089 No Alt : - Tgl Pemasangan : 19 Agustus 2026 Interval : PAGI SIANG Note : Hubungi pelanggan terlebih dahulu</t>
  </si>
  <si>
    <t>GUDANG TYANFARM</t>
  </si>
  <si>
    <t>ODP-PPR-FF/12 FF/D03/12.01</t>
  </si>
  <si>
    <t>WO061956570</t>
  </si>
  <si>
    <t>MD|MYDB-20260817265912|DN00001/MN00968|GUDANG TYANFARM|085607479595</t>
  </si>
  <si>
    <t xml:space="preserve">2026-08-19 08:00:00 | M janji : pagi Tanggal Pemasangan : 18/agustus/2026 Note : hubungi pelanggan jika ingin kelokasi </t>
  </si>
  <si>
    <t>17-08-2026 19:54:51</t>
  </si>
  <si>
    <t>BENGKEL OM YANTO</t>
  </si>
  <si>
    <t>ODP-KTS-FK/26 FK/D03/26.01</t>
  </si>
  <si>
    <t>WO061921253</t>
  </si>
  <si>
    <t>|MC20191|MYIA-042274156267/POI/SUYANTO/081234565167/ysu3494@gmail.com</t>
  </si>
  <si>
    <t>2026-08-18 08:00:00 | Nama PIC : Bp Suyanto No Hp : 081234565167 No Alt : - Tgl Pemasangan : 18 Agustus 2026 Interval : PAGI SIANG Note : Hubungi pelanggan terlebih dahulu</t>
  </si>
  <si>
    <t>Provisioning Failed|WFM|INF009041361|salah segmen</t>
  </si>
  <si>
    <t>SAHABAT SUKSES</t>
  </si>
  <si>
    <t>WO061757202</t>
  </si>
  <si>
    <t>MD|MYDB-20260814265360|DN00001/MN00806|SAHABAT SUKSES|085725531372</t>
  </si>
  <si>
    <t>TOKO BERKAH SEMBAKO WANITI</t>
  </si>
  <si>
    <t>ODP-BJR-FAH/025</t>
  </si>
  <si>
    <t>WO061737752</t>
  </si>
  <si>
    <t>|MC80042|MYIA-058046167718/POI/WANITI /081392329155/andriyawa25@gmail.com</t>
  </si>
  <si>
    <t xml:space="preserve">2026-08-15 08:00:00 | Nama PIC : bu waniti No HP : 081392329155 Alt :  M Janji : 15/AGUSTUS/2026 jam Pasang : Pagi  Note : hubungi pelanggan jika ingin kelokasi, terimakasih. </t>
  </si>
  <si>
    <t>Provisioning Failed|WFM|INF009053291|inpul</t>
  </si>
  <si>
    <t>PAPRINGAN KAPE</t>
  </si>
  <si>
    <t>ODP-PAE-FU/33 FU/D01/33.01</t>
  </si>
  <si>
    <t>WO061751021</t>
  </si>
  <si>
    <t>MD|MYDB-20260813265282|SC20016/MC20202|PAPRINGAN KAPE|08213329615</t>
  </si>
  <si>
    <t>cafe 68</t>
  </si>
  <si>
    <t>ODP-RDB-FE/037 FE/D01/037.01</t>
  </si>
  <si>
    <t>WO061826862</t>
  </si>
  <si>
    <t>|MN00408|MYIA-079876412668/POI/edo triutomo/0882006453523/carahoki2@gmail.com</t>
  </si>
  <si>
    <t>PT. ADM Animal Nutrition Indonesia</t>
  </si>
  <si>
    <t>WO060353282</t>
  </si>
  <si>
    <t>DPS HSI | BIGEL | 404931| REG3 |PT. ADM Animal Nutrition Indonesia|YUDI|08119440605</t>
  </si>
  <si>
    <t>ODP-TPS-FA/03</t>
  </si>
  <si>
    <t>WO061617663</t>
  </si>
  <si>
    <t>ODP-DMO-FNS/60</t>
  </si>
  <si>
    <t>ODP-TLW-FB/45</t>
  </si>
  <si>
    <t>WO061769152</t>
  </si>
  <si>
    <t xml:space="preserve">MD|MYTN-40561010036019|SYSTEM|UD MAJU LANCAR|087716786622/ hpmahesa08@gmail.com  </t>
  </si>
  <si>
    <t xml:space="preserve">APPOINTMENT DESC 2026-08-14 16:20:00|Nama PIC : INDRA No Hp : 087716786622 Alt : Manja : 14 AGUSTUS 2026 Jam : 18.00 Note : Hubungi pelanggan terlebih dahulu|NE2261|MYDITA  </t>
  </si>
  <si>
    <t>CV. TAYU INDAH JAYA (SPBU 44.592.07)</t>
  </si>
  <si>
    <t>ODP-PAT-FAG/039</t>
  </si>
  <si>
    <t>AMRBS;403098;REG3;DANIEL MARWA DENERO;08112876658;CP.DWI RUSTINI;085728852436;PAKET 535 RB 100MB 1:1;CV. TAYU INDAH JAYA (SPBU 44.592.07)</t>
  </si>
  <si>
    <t>PT Tridayabakti Ketapanggilimanuk</t>
  </si>
  <si>
    <t>ODP-BWG-FAZ/44 FAZ/D01/44.01</t>
  </si>
  <si>
    <t>WO061776092</t>
  </si>
  <si>
    <t>MD|MYDB-20260814265391|DN00001/MN01010|PT Tridayabakti Ketapanggilimanuk|082144718055</t>
  </si>
  <si>
    <t>2026-08-15 15:00:00 | Nama PIC : Bp Bhima No HP : 082144718055 No Alt : - M Janji :  15 Agustus 2026 Jam Pasang : Pagi / Siang Note : hubungi pelanggan jika ingin kelokasi</t>
  </si>
  <si>
    <t>TOKO NURIL BAROKAH</t>
  </si>
  <si>
    <t>ODP-PME-FAU/27</t>
  </si>
  <si>
    <t>|MC70132|/NURIL FAJRI-TOKO NURIL BAROKAH/082337624124/nurilbarok@gmail.com/HSI Bisnis + Netmonk Promo 2026 100 Mbps (Rp 591.100) PSB 150.000/-7.2074572, 113.5112102/Dekat Malangan, Majungan, Kec. Pademawu, Kabupaten Pamekasan, Jawa Timur 69323</t>
  </si>
  <si>
    <t>17-08-2026 16:39:54</t>
  </si>
  <si>
    <t>UNCONTACTED : Telepon Tidak Diangkat - RNA Ilham Budhi Prasetya 40000802|MYDITA</t>
  </si>
  <si>
    <t>TOKO WARINTO</t>
  </si>
  <si>
    <t>ODP-BBE-FUA/03 FUA/D01/03.01</t>
  </si>
  <si>
    <t>WO061742583</t>
  </si>
  <si>
    <t>|MN00086|MYIA-017436881311/POI/WARINTO/085755947770/evitasarisari28@gmail.com</t>
  </si>
  <si>
    <t>14-08-2026 13:10:24</t>
  </si>
  <si>
    <t>SMP Ibnu Achmad</t>
  </si>
  <si>
    <t>WO061800641</t>
  </si>
  <si>
    <t>MD|MYDB-20260814265408|DN00001/MN00572|SMP Ibnu Achmad|083850501537</t>
  </si>
  <si>
    <t>TOKO ONE</t>
  </si>
  <si>
    <t>ODP-PWJ-FAN/005 FAN/D02/005.01</t>
  </si>
  <si>
    <t>WO061940755</t>
  </si>
  <si>
    <t>|MN00938|MYIA-035571526718/POI/Febri Haryanto/085747100057/yasta.putra84@gmail.com</t>
  </si>
  <si>
    <t xml:space="preserve">2026-08-19 08:00:00 | Waktu pemasangan : 17 agustus 2026 Jam pemasangan : 08.00 - 12.00 Info Tambahan : Hubungi pelanggan dulu sebelum ke lokasi terimakasih </t>
  </si>
  <si>
    <t>17-08-2026 15:25:50</t>
  </si>
  <si>
    <t>WO061720365</t>
  </si>
  <si>
    <t>WO061739562</t>
  </si>
  <si>
    <t>AMNT TOWNSITE 2 D46</t>
  </si>
  <si>
    <t>WO061043621</t>
  </si>
  <si>
    <t>DSS HSI | WILHELMI A IDRIS | 970167 | TREG 3 | AMNT Townsite 2 D46|SYAHRUL ALQADRI| 081237399497 | PSB 2P INET TV 20MBPS</t>
  </si>
  <si>
    <t>SPBU PERTAMINA 44.594.15 ATLANTIS</t>
  </si>
  <si>
    <t>ODP-PEC-FE/061 FE/D04/061.01</t>
  </si>
  <si>
    <t>WO061814980</t>
  </si>
  <si>
    <t>|MC60028|MYIA-094349357425/POI/Muhammad Zaenal Afrodi/082242641943/budhyha94@gmail.com</t>
  </si>
  <si>
    <t>2026-08-16 13:00:00 | Nama Pic : BP RUDI No Hp Pic : 082242641943 Jam Pemasangan : 08:00 - 12.00 Tanggal Pemasangan : MINGGU 16 AGUSTUS 2026 Info Tambahan : Hubungi pelanggan sebelum datang ke lokasi</t>
  </si>
  <si>
    <t>Provisioning Failed|WFM|INF009043518|PP_-6.960723300000001,109.63929350000001_PENDING</t>
  </si>
  <si>
    <t>ODP-BDY-FF/020</t>
  </si>
  <si>
    <t>WO061435435</t>
  </si>
  <si>
    <t xml:space="preserve">CALL PIC Rony (085640049489) zaenuddin.faroni@snsgroup.co.id  </t>
  </si>
  <si>
    <t>Follow Up Revoke Completed, New Order ID : SC1002519439</t>
  </si>
  <si>
    <t>Provisioning Failed|WFM|INF009045665|TOJ_-7.922448,113.8183115_jarak lebih 250m</t>
  </si>
  <si>
    <t>Dagang kecil</t>
  </si>
  <si>
    <t>ODP-SEL-FAZ/17 FAZ/D04/17.01</t>
  </si>
  <si>
    <t>WO061952726</t>
  </si>
  <si>
    <t>MD|MYID-4042608170001|RBIZTLKMACCES|WARUNG YOGI ALPIAN|081907712941</t>
  </si>
  <si>
    <t xml:space="preserve">2026-08-20 13:00:00 |  M janji : pagi Tanggal Pemasangan : 18/agustus/2026 Note : hubungi pelanggan jika ingin kelokasi </t>
  </si>
  <si>
    <t>ODP-MBG-FAE/34</t>
  </si>
  <si>
    <t>WO060717003</t>
  </si>
  <si>
    <t xml:space="preserve">APPOINTMENT DESC 2026-08-02 13:25:00|Nama PIC : RAHMAD No Hp : 08192423144 Alt : Manja : 02 AGUSTUS 2026 Jam : 15.00 Note : Hubungi pelanggan terlebih dahulu|NE2261|MYDITA  </t>
  </si>
  <si>
    <t>Follow Up Revoke Completed, New Order ID : SC1002506032</t>
  </si>
  <si>
    <t>PTÃ‚Â Selecta</t>
  </si>
  <si>
    <t>ODP-BTU-FN/11</t>
  </si>
  <si>
    <t>WO061359273</t>
  </si>
  <si>
    <t xml:space="preserve">DES HSI | RIZKY ANDAWASATYA | 916315 | TREG3 | PTÃ‚Â Selecta | 089510570220  </t>
  </si>
  <si>
    <t>PTÃ‚Â Selecta  Jl RayaÃ‚Â SelectaÃ‚Â No 01, Desa Tulungrejo, Kec Bumiaji Kota Batu 65336</t>
  </si>
  <si>
    <t>WO061915537</t>
  </si>
  <si>
    <t>|MN02374|MYIA-056667418611/POI/Rocky Saputro/08132758952/nurfaidahfaidah.400@gmail.com</t>
  </si>
  <si>
    <t>2026-08-19 13:00:00 | Nama : BP ROCKY SAPUTRO No Hp : 08132758952 No Alt :  Tgl Pemasangan : 19 Agustus 2026 Interval : SIANG Note : Hubungi pelanggan terlebih dahulu</t>
  </si>
  <si>
    <t>17-08-2026 10:25:20</t>
  </si>
  <si>
    <t>DPS-Private Banking</t>
  </si>
  <si>
    <t>PT ADIRA DINAMIKA MULTI FINANCE, TBK</t>
  </si>
  <si>
    <t>ODP-MNZ-FD/95</t>
  </si>
  <si>
    <t>WO061739568</t>
  </si>
  <si>
    <t>MN02145/ANDREAN SAMOSIR/DPS HSI AR PROGRAM</t>
  </si>
  <si>
    <t>dd</t>
  </si>
  <si>
    <t>ODP-BJR-FAH/026</t>
  </si>
  <si>
    <t>WO061777997</t>
  </si>
  <si>
    <t>|MC80042|MYIA-078781739357/POI/WANITI /081326092639/andriyawa25@gmail.com</t>
  </si>
  <si>
    <t>2026-08-17 08:00:00 | Nama PIC : BAPAK TARNO No HP : 081392329155 Alt :  M Janji : 17/08/2026 Jam Pasang : 08.00  - 13:00  NoteÃ‚Â :  hubungi terlebih dahulu sebelum ke lokasi, terima kasih.</t>
  </si>
  <si>
    <t>14-08-2026 17:54:48</t>
  </si>
  <si>
    <t>KANTOR PNM HUB ENDE</t>
  </si>
  <si>
    <t>GCL-END-F06/07</t>
  </si>
  <si>
    <t>WO061095701</t>
  </si>
  <si>
    <t>DSS HSI||DESY CAHYANI LARI|970252|TREG 3-NUSRA|KANTOR PNM HUB ENDE|HILDEGARDIS FAMILLIA|082236655366|HSI 100 Mbps + Netmonk (Bisnis)</t>
  </si>
  <si>
    <t>Provisioning Failed|WFM|INF009039123|PENDING MASIH REHAB KANTOR</t>
  </si>
  <si>
    <t>TOKO TRIO</t>
  </si>
  <si>
    <t>ODP-PPR-FH/05</t>
  </si>
  <si>
    <t>WO061913289</t>
  </si>
  <si>
    <t>MD|MYDB-20260816265769|DN00001/MN01011|TOKO TRIO|088901882089</t>
  </si>
  <si>
    <t>2026-08-18 08:00:00 | Nama PIC : Bp Trio No Hp : 088901882089 No Alt : - Tgl Pemasangan : 18 Agustus 2026 Interval : PAGI SIANG Note : Hubungi pelanggan terlebih dahulu</t>
  </si>
  <si>
    <t>WO061761166</t>
  </si>
  <si>
    <t>2026-08-15 13:00:00|Nama PIC : Bp Bayu No HP : 081252132282 No Alt : - M Janji :  15 Agustus 2026 Jam Pasang : Pagi / Siang Note : hubungi pelanggan jika ingin kelokasi|40951378|MYDITA</t>
  </si>
  <si>
    <t xml:space="preserve">PT Nusantara Ekspres Kilat Hub Ponjong </t>
  </si>
  <si>
    <t>WO061527859</t>
  </si>
  <si>
    <t>P26-204347 ; PIC Dhimas Permadi Okta, dhimas.dewa@spxexpress.com, 085647823280</t>
  </si>
  <si>
    <t>Inti Citra Agung</t>
  </si>
  <si>
    <t>ODP-DMO-FSU/48</t>
  </si>
  <si>
    <t>WO061433705</t>
  </si>
  <si>
    <t xml:space="preserve">DPS;FWS;P26-204207;PSB INET 100 MB_AP;Yohan/081215888001;AM_Frisha/081210304308  </t>
  </si>
  <si>
    <t>POLSEK UBUD</t>
  </si>
  <si>
    <t>ODP-UBU-FBV/53</t>
  </si>
  <si>
    <t>WO060956087</t>
  </si>
  <si>
    <t>DGS HSI | DEWA AYU RASMINI | 40222 | TREG3 |POLSEK UBUD| PSB HSI BISNIS 50MBPS | PIC : Kasiumum Polsek Ubud Bu Agung Tirta +6289528418105</t>
  </si>
  <si>
    <t>MOHON FU</t>
  </si>
  <si>
    <t>- 11_11450;Biaya PSB Reguler HSI EBIS ~ 11[500000]  - SP_NOSS;SP_NOSS ~ Internet NOSS Multispeed Network[0]  - SP_NOSS;SP_NOSS ~ Internet NOSS Multispeed Network[0]  - E26016;E26016 ~ ES26 - Paket HSI Bisnis (HSIE) Khusus Winback 3.0[0]  - E26016~null~E26</t>
  </si>
  <si>
    <t>PT Nusantara Ekspres Kilat Hub Wanasari 2</t>
  </si>
  <si>
    <t>ODP-BRB-FT/016</t>
  </si>
  <si>
    <t>WO061222013</t>
  </si>
  <si>
    <t xml:space="preserve">P26-204376 ; PIC  Dhimas Permadi Okta, dhimas.dewa@spxexpress.com, 085647823280   </t>
  </si>
  <si>
    <t>WORKSHOP INDRAPURA</t>
  </si>
  <si>
    <t>ODP-KBL-FVW/05 FVW/D01/05.01</t>
  </si>
  <si>
    <t>WO061900293</t>
  </si>
  <si>
    <t>MD|MYDB-20260816265759|DN00001/MN00443|WORKSHOP INDRAPURA|085184031386</t>
  </si>
  <si>
    <t>16-08-2026 19:10:05</t>
  </si>
  <si>
    <t>ODP-PME-FL/56</t>
  </si>
  <si>
    <t>|MC70132|/FADILAH MASHUD-TOKO MASHUD BAROKAH/081997015248/mashudfasdi@gmail.com/HSI Bisnis + Netmonk Promo 2026 300 Mbps (Rp 1.186.100) PSB 150.000/-7.1645526, 113.4165856/Dekat Relubeng, Toket, Kec. Proppo, Kabupaten Pamekasan, Jawa Timur 69363</t>
  </si>
  <si>
    <t>WO060951173</t>
  </si>
  <si>
    <t>Chatha saditan</t>
  </si>
  <si>
    <t>ODP-BRB-FG/066 FG/D01/066.01</t>
  </si>
  <si>
    <t>WO061798590</t>
  </si>
  <si>
    <t>MD|MYDB-20260814265415|EC50002/MC50042|Chatha saditan|083160111658</t>
  </si>
  <si>
    <t>2026-08-18 08:00:00 | Jam Pemasangan : 08:00 - 12.00 Tanggal Pemasangan : 15/08/2026 Info Tambahan : Hubungi pelanggan sebelum datang ke lokasi</t>
  </si>
  <si>
    <t>BAKSO RAMA2 FROZEN FOOD</t>
  </si>
  <si>
    <t>ODP-GLM-FG/11 FG/D03/11.01</t>
  </si>
  <si>
    <t>WO061870738</t>
  </si>
  <si>
    <t>MD|MYDB-20260815265612|DC30004/MC30053|BAKSO RAMA2 FROZEN FOOD|08113503333</t>
  </si>
  <si>
    <t>WO061858470</t>
  </si>
  <si>
    <t>ODP-GSK-FA/25</t>
  </si>
  <si>
    <t>WO060780522</t>
  </si>
  <si>
    <t>INTILAND DEVELOPMENT TBK.</t>
  </si>
  <si>
    <t>ODP-DMO-FSZ/02</t>
  </si>
  <si>
    <t>WO061680111</t>
  </si>
  <si>
    <t>DPS HSI | PSB INET ONLY 50 MBPS | AM NADYA ZH (403613) | PT Cendekiawan Berkah Makmur (Carnis) | PIC : Ike +62 857-3942-9913 | Alamat : Intiland Tower Lt11-3D Jl Panglima Sudirman No 101-103, Embong kaliasin, kec Genteng Surabaya |</t>
  </si>
  <si>
    <t xml:space="preserve">CALL/WA  PIC : Ike +62 857-3942-9913 | Alamat : Intiland Tower Lt11-3D Jl Panglima Sudirman No 101-103, Embong kaliasin, kec Genteng Surabaya | </t>
  </si>
  <si>
    <t>BAROKAH JAYA</t>
  </si>
  <si>
    <t>ODP-SGS-FS/23 FS/D01/23.01</t>
  </si>
  <si>
    <t>WO061912512</t>
  </si>
  <si>
    <t>|MN02703|MYIA-042564827398/POI/Rapiyadi Yuwono/088987027739/ryuwono2@givmail.com</t>
  </si>
  <si>
    <t>17-08-2026 09:10:46</t>
  </si>
  <si>
    <t>Follow Up Revoke Completed, New Order ID : SC1002526545</t>
  </si>
  <si>
    <t>UPT SMP NEGERI 5 GRESIK RUANG GURU</t>
  </si>
  <si>
    <t>GCL-CRM-F03/04 GCL/F03/04.01</t>
  </si>
  <si>
    <t>WO061726664</t>
  </si>
  <si>
    <t>MD|MYDB-20260814265298|DN00001/MN02100|UPT SMP NEGERI 5 GRESIK RUANG GURU|085649927000</t>
  </si>
  <si>
    <t xml:space="preserve">2026-08-15 10:00:00 | Waktu pemasangan : 15 agustus 2026 Jam pemasangan : 08.00 - 12.00 Info Tambahan : Hubungi pelanggan dulu sebelum ke lokasi terimakasih </t>
  </si>
  <si>
    <t>brilink rancawuluh</t>
  </si>
  <si>
    <t>ODP-BKA-FJ/081 FJ/D04/081.01</t>
  </si>
  <si>
    <t>WO061948340</t>
  </si>
  <si>
    <t>MD|MYDB-20260817265885|EC50002/MC50042|brilink rancawuluh|083160111646</t>
  </si>
  <si>
    <t>2026-08-18 15:00:00 | telp :083160111646 alt : Tanggal pemasangan :18/08/2026 Jam pemasangan : pagi/siang Info Tambahan : Hubungi pelanggan dulu sebelum ke lokasi terima kasih.</t>
  </si>
  <si>
    <t>UPTD-UPPRD WILAYAH V CABANG RABA BIMA</t>
  </si>
  <si>
    <t>ODP-BIM-FAN/74</t>
  </si>
  <si>
    <t>WO060675627</t>
  </si>
  <si>
    <t>DGS HSI |TREG 3 | IRAWATI | 960251|85242810198/82191978182|UPTD-UPPRD WILAYAH V CABANG RABA BIMA|Indibiz 100mbps 1:1 netmonk</t>
  </si>
  <si>
    <t>- E23015;E23015 ~ ES23 - Perangkat ONT[0]  - E23015~null~44292;E23015||11||Abodemen 0[0]  - E23015~null~E23015_SWONTPREM;SWONTPREM ~ Biaya Sewa ONT Premium ~ E23015[50000]  - E23046;E23046 ~ ES23 - Paket HSI Bisnis[0]  - E23046~null~E23046_UNL;UNL ~ Inter</t>
  </si>
  <si>
    <t>Kementerian Haji dan Umrah Kab. Mojokerto</t>
  </si>
  <si>
    <t>ODP-MRT-FP/19</t>
  </si>
  <si>
    <t>WO061416349</t>
  </si>
  <si>
    <t>AM | SYUKRON| 248909 | GS  | PSB  |TREG 3 |KEMENHAJ;PIC 085888999991 PAKET 100MBPS</t>
  </si>
  <si>
    <t>yayasan pondok pesantren bustanul hikmah</t>
  </si>
  <si>
    <t>ODP-LMG-FQ/33 FQ/D02/33.01</t>
  </si>
  <si>
    <t>WO061845544</t>
  </si>
  <si>
    <t>MD|MYDB-20260815265583|DN00001/MN00018|yayasan pondok pesantren bustanul hikmah|082142570633</t>
  </si>
  <si>
    <t xml:space="preserve">2026-08-17 13:00:00 | Nama PIC:  bp chairul umam  No HP: 082142570633 Alt: Tanggal: 17/08/2026 Jam Pasang: Siang Note: Hubungi sebelum ke lokasi, terimakasih. </t>
  </si>
  <si>
    <t>15-08-2026 19:39:46</t>
  </si>
  <si>
    <t>UD MUNAWIR</t>
  </si>
  <si>
    <t>ODP-GER-FAM/22 FAM/D05/22.01</t>
  </si>
  <si>
    <t>WO061930027</t>
  </si>
  <si>
    <t>|MC40230|MYIA-093053297575/POI/MUNAWIR/087750983177/harisgazali61@gmail.com</t>
  </si>
  <si>
    <t>ODP-SPG-FS/46 FS/D07/46.01</t>
  </si>
  <si>
    <t>WO061834135</t>
  </si>
  <si>
    <t>Follow Up Revoke Completed, New Order ID : SC1002531224</t>
  </si>
  <si>
    <t>WO060979911</t>
  </si>
  <si>
    <t>BLORA PETSHOP</t>
  </si>
  <si>
    <t>ODP-BLO-FDD/028 FDD/D03/028.01</t>
  </si>
  <si>
    <t>WO061833565</t>
  </si>
  <si>
    <t>|MC60133|MYIA-052857611397/POI/Ahmad faiza nur sufani/085736202383/45faiza44@gmail.com</t>
  </si>
  <si>
    <t>TOKO CITRA</t>
  </si>
  <si>
    <t>ODP-SIT-FQ/48 FQ/D05/48.01</t>
  </si>
  <si>
    <t>WO061913602</t>
  </si>
  <si>
    <t>|MN02617|MYIA-014778849619/POI/085218960556/085218960556/pranataaprilio90@gmail.com</t>
  </si>
  <si>
    <t>MJE</t>
  </si>
  <si>
    <t>TOKO RUDI</t>
  </si>
  <si>
    <t>ODP-MJE-FJ/046 FJ/D03/046.01</t>
  </si>
  <si>
    <t>WO061914677</t>
  </si>
  <si>
    <t>|MB10056|MYIA-011764240073/POI/RUDINI DWI HARSONO/0818222545/rudini.dh@gmail.com</t>
  </si>
  <si>
    <t xml:space="preserve">2026-08-18 08:00:00 | Waktu pemasangan : 17 agustus 2026 Jam pemasangan : 08.00 - 12.00 Info Tambahan : Hubungi pelanggan dulu sebelum ke lokasi terimakasih </t>
  </si>
  <si>
    <t>WO061098346</t>
  </si>
  <si>
    <t>Follow Up Revoke Completed, New Order ID : SC1002514871</t>
  </si>
  <si>
    <t>ODP-KRN-FBC/21</t>
  </si>
  <si>
    <t>WO061750836</t>
  </si>
  <si>
    <t>AMRBS;950223;ALDHIAZ;JKT OUTER;HSI Bisnis PSB 70% - 200 Mbps - (1049000);CP FARHAN 0877-7819-1985 ALT REYHANSYAH 087778113956;billing@bnteknologi.com</t>
  </si>
  <si>
    <t>2026-08-15 13:00:00|M Janji : (15/08/2026) jam Pasang : 09:00 Note : hubungi pelanggan jika ingin kelokasi|40981182|MYDITA</t>
  </si>
  <si>
    <t>Provisioning Failed|||Failed to create and start the order due to oracle.communications.ordermanagement.ws.OrderTransactionNo</t>
  </si>
  <si>
    <t>ODP-KDI-FAH/17 FAH/D03/17.01</t>
  </si>
  <si>
    <t>WO061814520</t>
  </si>
  <si>
    <t>|MN02691|MYIA-042856375103/POI/SOEPRIADI/085173306144/khamidn688@gmail.com</t>
  </si>
  <si>
    <t>2026-08-16 08:00:00 | M Janji :  16 Agustus 2026 Jam Pasang : Pagi Note : hubungi pelanggan jika ingin ke lokasi, terima kasih</t>
  </si>
  <si>
    <t>Provisioning Failed|WFM|INF009053526|PDI_-7.8281314,112.01086_double input</t>
  </si>
  <si>
    <t>Provisioning Failed|WFM|INF009047200|belym ada jaringn di lokasi</t>
  </si>
  <si>
    <t>Global Jet Express / MUG02 GRABAG</t>
  </si>
  <si>
    <t>ODP-MGE-FU/051</t>
  </si>
  <si>
    <t>WO061734565</t>
  </si>
  <si>
    <t>|MC80228|/Global Jet Express MUG02 GRABAG/Paket HSI Bisnis Promo HUT Telkom 1:1 50Mbps/Rahmawati Tianingrum/081127008226 081391662927/purchasepilarprima@gmail.com</t>
  </si>
  <si>
    <t>2026-08-16 15:00:00|Nama Pic : bu neni  No Hp Pic : 081127008226 No alt : - Jam Pemasangan : pagi  Tanggal Pemasangan : 15 Agustus 2026|40951375|MYDITA</t>
  </si>
  <si>
    <t>Posko Gelora Samador</t>
  </si>
  <si>
    <t>ODP-MMR-FB/65</t>
  </si>
  <si>
    <t>WO061889101</t>
  </si>
  <si>
    <t>DGS|HSI|AO|Posko Gelora Samador|PSB 150MBPS|81392225552</t>
  </si>
  <si>
    <t>16-08-2026 15:55:12</t>
  </si>
  <si>
    <t>ODP-PYA-FAN/53 FAN/D01/53.01</t>
  </si>
  <si>
    <t>WO061760848</t>
  </si>
  <si>
    <t>Follow Up Revoke Completed, New Order ID : SC1002530021</t>
  </si>
  <si>
    <t>insert.shop</t>
  </si>
  <si>
    <t>ODP-KDW-FAD/050 FAD/D02/050.01</t>
  </si>
  <si>
    <t>WO061860169</t>
  </si>
  <si>
    <t>|MN01913|MYIA-016172840667/POI/NASRUL HAYAT/085113282237/nurhayatty87@gmail.com</t>
  </si>
  <si>
    <t>16-08-2026 10:25:34</t>
  </si>
  <si>
    <t>FixUp Moto BS Riyadi Malang</t>
  </si>
  <si>
    <t>ODP-MLG-FFS/49 FFS/D03/49.01</t>
  </si>
  <si>
    <t>WO061752393</t>
  </si>
  <si>
    <t>|MN00398|MYIA-037766916882/POI/ELYAS KAMBUNO/085179798961/fixupmotoidn@gmail.com</t>
  </si>
  <si>
    <t>TOKO ZULFA</t>
  </si>
  <si>
    <t>ODP-TGS-FC/21</t>
  </si>
  <si>
    <t>WO061923456</t>
  </si>
  <si>
    <t>|MC30181|/M.LUTFI ANSORI /85235605406/rusman.1.zulfa@gmail.com</t>
  </si>
  <si>
    <t>2026-08-18 13:00:00|Nama PIC : Bp Lutfi No Hp : 085235605406 No Alt : - Tgl Pemasangan : 18 Agustus 2026 Interval : PAGI SIANG Note : Hubungi pelanggan terlebih dahulu|40951378|MYDITA</t>
  </si>
  <si>
    <t>SPBU CIMANGGU</t>
  </si>
  <si>
    <t>ODP-MAN-FA/030 FA/D02/030.01</t>
  </si>
  <si>
    <t>WO061951346</t>
  </si>
  <si>
    <t>|MN02591|MYIA-042287221713/POI/TOTO SUSILO/083843625700/spbucimanggu@yahoo.co.id</t>
  </si>
  <si>
    <t>2026-08-19 08:00:00 | M Janji : (19 AGUSTUS 2026) jam Pasang : pagi  Note : hubungi pelanggan jika ingin kelokasi</t>
  </si>
  <si>
    <t>Niswa Fashion</t>
  </si>
  <si>
    <t>ODP-PAE-FS/46 FS/D05/46.01</t>
  </si>
  <si>
    <t>WO061805695</t>
  </si>
  <si>
    <t>MD|MYDB-20260814265375|DC20002/MC20030|Niswa Fashion|0881027165655</t>
  </si>
  <si>
    <t>2026-08-18 08:00:00 | Tanggal pemasangan: 15/08/2026 Jam pemasangan : pagi / siang Info Tambahan : Hubungi pelanggan dulu sebelum ke lokasi. terima kasih</t>
  </si>
  <si>
    <t>ODP-MLG-FBU/35 FBU/D03/35.01</t>
  </si>
  <si>
    <t>WO061736605</t>
  </si>
  <si>
    <t xml:space="preserve">2026-08-15 08:00:00 | Nama PIC : bu dina  No HP : 081999404260 Alt :  M Janji : 15/AGUSTUS/2026 jam Pasang : Pagi Note : hubungi pelanggan jika ingin kelokasi, terimakasih. </t>
  </si>
  <si>
    <t>14-08-2026 11:54:50</t>
  </si>
  <si>
    <t>Follow Up Revoke Completed, New Order ID : SC1002528044</t>
  </si>
  <si>
    <t>Kantor Bapas Tegal</t>
  </si>
  <si>
    <t>ODP-ADW-FA/103</t>
  </si>
  <si>
    <t>WO061576405</t>
  </si>
  <si>
    <t xml:space="preserve">DGS HSI | BUDIYANTO ZHEZA ARDANA | NIK. 960209 | TREG 3 | HSI 1S 50MB | 439.000 | PIC DARYOTO 085860762926 </t>
  </si>
  <si>
    <t>o</t>
  </si>
  <si>
    <t>PT Nusantara Ekspres Kilat FM Hub + Hub Kerjo (Replacement)</t>
  </si>
  <si>
    <t>ODP-KAR-FT/004</t>
  </si>
  <si>
    <t>WO061477985</t>
  </si>
  <si>
    <t>P26-204376 ; PIC Dhimas Permadi Okta, dhimas.dewa@spxexpress.com, 085647823280</t>
  </si>
  <si>
    <t>PT CIPTA NIAGA SEMESTA</t>
  </si>
  <si>
    <t>ODP-JER-FE/07 FE/D02/07.01</t>
  </si>
  <si>
    <t>WO061725024</t>
  </si>
  <si>
    <t>MD|MYDB-20260813265272|DN00001/MN00906|PT CIPTA NIAGA SEMESTA|082337790090</t>
  </si>
  <si>
    <t>ALL STARS</t>
  </si>
  <si>
    <t>ODP-NJK-FAJ/47 FAJ/D06/47.01</t>
  </si>
  <si>
    <t>WO061921338</t>
  </si>
  <si>
    <t>MD|MYDB-20260817265824|DN00001/MN02309|ALL STARS|08139245757</t>
  </si>
  <si>
    <t>WO061618202</t>
  </si>
  <si>
    <t>- 11_11450;Biaya PSB Reguler HSI EBIS ~ 11[500000]  - E23046;E23046 ~ ES23 - Paket HSI Bisnis[0]  - E23046~null~E23046_UNL;UNL ~ Internet-Link Unlimited Internet Usage ~ E23046[0]  - E23046~null~44877;E23046||11||Abodemen 0[0]  - E23046~null~E23046_HSIE10</t>
  </si>
  <si>
    <t>POSKO BPBD NAGEKEO</t>
  </si>
  <si>
    <t>ODP-BJW-FA/06</t>
  </si>
  <si>
    <t>WO061897303</t>
  </si>
  <si>
    <t>DGS|HSI|AO|POSKO BPBD NAGEKEO|PSB 150MBPS|81236993133</t>
  </si>
  <si>
    <t>16-08-2026 18:10:41</t>
  </si>
  <si>
    <t>ANDA MAKMUR</t>
  </si>
  <si>
    <t>ODP-MCR-FC/20</t>
  </si>
  <si>
    <t>WO061859667</t>
  </si>
  <si>
    <t>MD|MYDB-20260815265489|DN00001/MN00580|ANDA MAKMUR|085333005310</t>
  </si>
  <si>
    <t>2026-08-17 08:00:00 | Nama Pic : yanuar No Hp Pic : 085333005310 No alt : - Jam Pemasangan : pagi  Tanggal Pemasangan : 17 Agustus 2026</t>
  </si>
  <si>
    <t>AINI COLLECTION</t>
  </si>
  <si>
    <t>ODP-NJK-FT/47 FT/D06/47.01</t>
  </si>
  <si>
    <t>WO061857754</t>
  </si>
  <si>
    <t>MD|MYDB-20260815265632|DN00001/MN00968|AINI COLLECTION|081233320679</t>
  </si>
  <si>
    <t>2026-08-17 08:00:00 | M Janji : (17 AGUSTUS 2026) jam Pasang : pagi  Note : hubungi pelanggan jika ingin kelokasi</t>
  </si>
  <si>
    <t>BAPAS PEKALONGAN POS BAPAS PEMALANG</t>
  </si>
  <si>
    <t>ODP-PML-FW/074</t>
  </si>
  <si>
    <t>WO061707497</t>
  </si>
  <si>
    <t>DGS HSI | ATIK RAHMAWATI| HOTDA PEMALANG | TREG 3 | BAPAS PEKALONGAN POS BAPAS PEMALANG | Andri Wicaksono | 081347421124 | HSI BISNIS 50 MBPS</t>
  </si>
  <si>
    <t>Provisioning Failed|WFM|INF009043490|PP_-6.9607384,109.639436_PENDING</t>
  </si>
  <si>
    <t>SHANUM MART</t>
  </si>
  <si>
    <t>ODP-WOS-FF/004 FF/D01/004.01</t>
  </si>
  <si>
    <t>WO061816210</t>
  </si>
  <si>
    <t>|MN00439|MYIA-082828379842/POI/FIANTO/081335345787/alfiantof90@gmail.com</t>
  </si>
  <si>
    <t>TPQ - MI NURUL ISLAM</t>
  </si>
  <si>
    <t>ODP-PAE-FU/41</t>
  </si>
  <si>
    <t>WO061892887</t>
  </si>
  <si>
    <t>MD|MYDB-20260815265613|SC20016/MC20202|TPQ - MI NURUL ISLAM|08213329613</t>
  </si>
  <si>
    <t>BUMDES PEHKULON</t>
  </si>
  <si>
    <t>ODP-PPR-FE/21 FE/D03/21.01</t>
  </si>
  <si>
    <t>WO061892258</t>
  </si>
  <si>
    <t>|MN00968|MYIA-041571792296/POI/MUJIATI/08128536082/jayamekar615@gmail.com</t>
  </si>
  <si>
    <t>Dinas Tenaga Kerja Kota Bima</t>
  </si>
  <si>
    <t>ODP-BIM-FAE/30</t>
  </si>
  <si>
    <t>WO061133575</t>
  </si>
  <si>
    <t xml:space="preserve">DGS HSI |TREG 3 | IRAWATI | 960251|85251114962|Dinas Tenaga Kerja Kota Bima|Indibiz 200mbps </t>
  </si>
  <si>
    <t>UNCONTACTED : Line Busy Ilham Budhi Prasetya 40000802|MYDITA</t>
  </si>
  <si>
    <t>|MN02783|/TOKO SULTAN ZAHRA/WINBACK HSI B2B + NETMONK (1:1) 200MBPS 946,1RB PSB DISC 70%/085745498519/ahmadnasirrr09@gmail.com/SYAUQI ARDIANSYAH/-7.3771716, 112.4642304</t>
  </si>
  <si>
    <t>ODP-GSK-FJ/68 FJ/D-07/68-01</t>
  </si>
  <si>
    <t>WO061727678</t>
  </si>
  <si>
    <t>MD|MYDB-20260813265273|DN00001/MN02094|DD STORE|085117346467</t>
  </si>
  <si>
    <t>2026-08-15 10:00:00 | M Janji : (15/08/2026) jam Pasang : 09:00 Note : hubungi pelanggan jika ingin kelokasi</t>
  </si>
  <si>
    <t>WO061234893</t>
  </si>
  <si>
    <t>Follow Up Revoke Completed, New Order ID : SC1002518977</t>
  </si>
  <si>
    <t>ODP-SAT-FE/06</t>
  </si>
  <si>
    <t>WO061809777</t>
  </si>
  <si>
    <t>2026-08-14 08:00:00 | Nama PIC : Akzha  No HP : 088292221694  Alt :   M Janji : 14/08/2026  Jam Pasang : 08.00  - 13:00   NoteÃ‚Â :  hubungi terlebih dahulu sebelum ke lokasi, terima kasih.</t>
  </si>
  <si>
    <t>TOKO DAFA</t>
  </si>
  <si>
    <t>ODP-BJR-FAF/006</t>
  </si>
  <si>
    <t>WO061828406</t>
  </si>
  <si>
    <t>|MC80042|MYIA-081477174713/POI/Dafa/082135507759/registrasipendafta.raninter.net1@gmail.com</t>
  </si>
  <si>
    <t>2026-08-17 08:00:00 | Waktu pemasangan : 16 agustus 2026 Jam pemasangan : 08.00 - 12.00 Info Tambahan : Hubungi pelanggan dulu sebelum ke lokasi terimakasih</t>
  </si>
  <si>
    <t>toko pancing mas</t>
  </si>
  <si>
    <t>ODP-MCR-FA/16 FA/D02/16.01</t>
  </si>
  <si>
    <t>WO061933658</t>
  </si>
  <si>
    <t>MD|MYDB-20260817265840|DC30008/MC30020|toko pancing mas|085124916933</t>
  </si>
  <si>
    <t>PT PNM MEKAAR SEMANDING TUBAN</t>
  </si>
  <si>
    <t>ODP-TNZ-FL/28</t>
  </si>
  <si>
    <t>WO061057841</t>
  </si>
  <si>
    <t>AMDES;405605;CHUSNUL NUUR FADILLAH;PSB;50 MBPS INET ONLY;fenti kusuma 0895397435090; -6.9065732,112.0435453</t>
  </si>
  <si>
    <t>toko fauziah</t>
  </si>
  <si>
    <t>ODP-DDS-FF/03 FF/D01/03.01</t>
  </si>
  <si>
    <t>WO061845582</t>
  </si>
  <si>
    <t>MD|MYDB-20260815265595|DN00001/MN00018|toko fauziah|081553820156</t>
  </si>
  <si>
    <t xml:space="preserve">2026-08-17 08:00:00 | Nama PIC:  bu fauziah  No HP: 081553820156 Alt: Tanggal: 17/08/2026 Jam Pasang: Pagi Note: Hubungi sebelum ke lokasi, terimakasih. </t>
  </si>
  <si>
    <t>TOKO WIDIYATUL BAROKAH</t>
  </si>
  <si>
    <t>ODP-PME-FBK/21</t>
  </si>
  <si>
    <t>WO061921065</t>
  </si>
  <si>
    <t>|MC70132|/WIDIYATUL HASANAH-TOKO WIDIYATUL BAROKAH/087830421696/widiyatulkasa@gmail.com/HSI Bisnis + Netmonk Promo 2026 200 Mbps (Rp 846.100) PSB 150.000/-7.0744339, 113.4493612/Dekat UD ISTANA TERNAK, Bapao II, Kacok, Kec. Palengaan, Kabupaten Pamekasan,</t>
  </si>
  <si>
    <t>2026-08-18 13:00:00|Nama PIC : Ibu Widiyatul No Hp : 087830421696 No Alt : - Tgl Pemasangan : 18 Agustus 2026 Interval : PAGI SIANG Note : Hubungi pelanggan terlebih dahulu|40951378|MYDITA</t>
  </si>
  <si>
    <t>TOKO MELATI BENDAGEDE</t>
  </si>
  <si>
    <t>ODP-SDJ-FH/014 FH/D04/014.01</t>
  </si>
  <si>
    <t>WO061716363</t>
  </si>
  <si>
    <t>|MC00213|MYIA-086269933754/POI/TOKO MELATI BENDAGEDE/081326121521/djirolupatmha@gmail.com</t>
  </si>
  <si>
    <t>2026-08-15 15:00:00 | Tanggal pemasangan : 15 AGUSTUS 2026 Jam pemasangan : pagi/siang Info Tambahan : Hubungi pelanggan dulu sebelum ke lokasi terima kasih</t>
  </si>
  <si>
    <t>14-08-2026 08:26:00</t>
  </si>
  <si>
    <t xml:space="preserve">PT Nusantara Ekspres Kilat FM Hub + Hub Binangun (Replacement) </t>
  </si>
  <si>
    <t>ODP-KBN-FK/01</t>
  </si>
  <si>
    <t>WO061653271</t>
  </si>
  <si>
    <t xml:space="preserve">Julian Tri Wibowo, julian.wibowo@spxexpress.com, 082245365180  </t>
  </si>
  <si>
    <t>Follow Up Revoke Completed, New Order ID : SC1002528727</t>
  </si>
  <si>
    <t>Toko Siswandi</t>
  </si>
  <si>
    <t>ODP-SEL-FAZ/15 FAZ/D02/15.01</t>
  </si>
  <si>
    <t>WO061807206</t>
  </si>
  <si>
    <t>MD|MYDB-20260814265406|SC00001/MC00149|Toko Siswandi|087798572570</t>
  </si>
  <si>
    <t>2026-08-21 15:00:00 | Nama PIC : Bp Saparwadi No HP : 087798572570 No Alt : - M Janji :  16 Agustus 2026 Jam Pasang : Pagi / Siang Note : hubungi pelanggan jika ingin kelokasi</t>
  </si>
  <si>
    <t>PT. NS TRADE</t>
  </si>
  <si>
    <t>ODP-KTO-FG/003 FG/D02/003.01</t>
  </si>
  <si>
    <t>WO061713308</t>
  </si>
  <si>
    <t>MD|MYDB-20260813265193|DN00001/MN00440|PT. NS TRADE|087783274625</t>
  </si>
  <si>
    <t>2026-08-15 08:00:00 | Waktu pemasangan : 15 agustus 2026 Jam pemasangan : 08.00 - 12.00 Info Tambahan : Hubungi pelanggan dulu sebelum ke lokasi terimakasih</t>
  </si>
  <si>
    <t>HSI Bisnis Basic Bundling Phone PSB 70% - Free 800 Menit Promo - 50 Mbps</t>
  </si>
  <si>
    <t>TOKO 56 SNACK</t>
  </si>
  <si>
    <t>ODP-TMP-FA/88 FA/D14/88.01</t>
  </si>
  <si>
    <t>WO061873161</t>
  </si>
  <si>
    <t>MD|MYDB-20260815265559|SC20017/MC20200|TOKO 56 SNACK|081995741831</t>
  </si>
  <si>
    <t>2026-08-17 13:00:00 | Nama Pic : bu ayu  No Hp Pic : 081995741831 No alt : - Jam Pemasangan : siang  Tanggal Pemasangan : 17 Agustus 2026</t>
  </si>
  <si>
    <t>ODP-DMO-FY/21</t>
  </si>
  <si>
    <t>WO060950051</t>
  </si>
  <si>
    <t>TOKO SAHABAT</t>
  </si>
  <si>
    <t>ODP-BNR-FA/03 BNR/D02/08.03</t>
  </si>
  <si>
    <t>WO061910505</t>
  </si>
  <si>
    <t>MD|MYDB-20260816265779|SC20017/MC20200|TOKO SAHABAT|6285649272972</t>
  </si>
  <si>
    <t>Madura Mart Multazam Jaya 2</t>
  </si>
  <si>
    <t>ODP-WRP-FQ/12 FQ/D02/12.01</t>
  </si>
  <si>
    <t>WO061853879</t>
  </si>
  <si>
    <t>MD|MYDB-20260815265622|DN00001/MN00572|Madura Mart Multazam Jaya 2|085337039146</t>
  </si>
  <si>
    <t>2026-08-17 08:00:00 | Nama Pic : bp syaiful  No Hp Pic : 085337039146 No alt : - Jam Pemasangan : pagi  Tanggal Pemasangan : 17 Agustus 2026</t>
  </si>
  <si>
    <t>16-08-2026 08:10:15</t>
  </si>
  <si>
    <t>TOKO SRC NABILAH</t>
  </si>
  <si>
    <t>ODP-MTR-FBE/38</t>
  </si>
  <si>
    <t>WO061889869</t>
  </si>
  <si>
    <t>MD|MYDB-20260812265151|DN00001/MN01272|TOKO SRC NABILAH|087760397870</t>
  </si>
  <si>
    <t>2026-08-18 15:00:00 | Tanggal Pemasangan : 18 Agustus 2026 Jam Pemasangan : 08:00 13:00 Info Tambahan : Hubungi pelanggan dulu sebelum ke lokasi terimakasih</t>
  </si>
  <si>
    <t>SMKN 1 SEMEN</t>
  </si>
  <si>
    <t>ODP-MJT-FV/44</t>
  </si>
  <si>
    <t>WO061898497</t>
  </si>
  <si>
    <t>|MC20231|MYIA-069157500554/POI/MUHAMMAD DARUSALAM/085135675838/smkn1semen@tmails.net</t>
  </si>
  <si>
    <t>16-08-2026 18:39:58</t>
  </si>
  <si>
    <t>RUANG SIE DOKKES POLRES SEMARANG</t>
  </si>
  <si>
    <t>ODP-UNR-FAA/027</t>
  </si>
  <si>
    <t>WO061388224</t>
  </si>
  <si>
    <t>DGS HSI | FAISAL | 940218 | TREG 3 | POLRESTABES KAB SMG | ISMA | 081226777168 | HSIBISNIS50MBPS</t>
  </si>
  <si>
    <t>UD SPBU SILAKARANG</t>
  </si>
  <si>
    <t>ODP-UBU-FM/66</t>
  </si>
  <si>
    <t>WO061827338</t>
  </si>
  <si>
    <t>|MN02658|/PIC I DEWA AGUNG AYU ARSANI DEWI/085737001636/spbu.bali.5480523@gmail.com</t>
  </si>
  <si>
    <t>2026-08-16 13:00:00|Nama PIC : ibu ayu No HP : 085737001636 Alt :  M Janji : (MINGGU/16/AGUSTUS/2026) jam Pasang : 09:00 Note : hubungi pelanggan jika ingin kelokasi|40961371|MYDITA</t>
  </si>
  <si>
    <t>Klinik Pratama Wlingi</t>
  </si>
  <si>
    <t>ODP-WGI-FC/39</t>
  </si>
  <si>
    <t>WO061828449</t>
  </si>
  <si>
    <t>MD|MYDB-20260813265210|DN00001/MN00285|Klinik Pratama Wlingi|081556774395</t>
  </si>
  <si>
    <t xml:space="preserve">2026-08-18 08:00:00 | Nama PIC:  bp robig  No HP: 081556774395 Alt: 082374868686 / catur  Tanggal: 18/08/2026 Jam Pasang: Pagi Note: Hubungi sebelum ke lokasi, terimakasih. </t>
  </si>
  <si>
    <t>WO061953590</t>
  </si>
  <si>
    <t>|MN02054|MYIA-074510949162/POI/Chaidar syuryo samudro/081249549394/anext213@gmail.com</t>
  </si>
  <si>
    <t>2026-08-18 15:00:00 | Nama : BP HASBIBINTARO SHIDDIQ No Hp : 081249549394 No Alt :  Tgl Pemasangan : 18 Agustus 2026 Interval : PAGI  Note : Hubungi pelanggan terlebih dahulu</t>
  </si>
  <si>
    <t>BPR ARTAPERDANA DELTASENTOSA</t>
  </si>
  <si>
    <t>ODP-PAT-FT/067 FT/D03/067.01</t>
  </si>
  <si>
    <t>WO061832102</t>
  </si>
  <si>
    <t>|MC60040|MYIA-080373106751/POI/Rani Oktaviana Sari/085227762446/ranioktaviana1700@gmail.com</t>
  </si>
  <si>
    <t xml:space="preserve">2026-08-18 15:00:00 | Waktu pemasangan : 18 agustus 2026 Jam pemasangan : 08.00 - 12.00 Info Tambahan : Hubungi pelanggan dulu sebelum ke lokasi terimakasih </t>
  </si>
  <si>
    <t>Burjo dan Kost Putri</t>
  </si>
  <si>
    <t>ODP-BDN-FE/013</t>
  </si>
  <si>
    <t>WO061774476</t>
  </si>
  <si>
    <t>|MN02374|MYIA-084053309407/POI/Agustinus Heri Setyawan/083137623228/anginse.gar19.98@gmail.com</t>
  </si>
  <si>
    <t>TB PUTRA JAYA</t>
  </si>
  <si>
    <t>ODP-LCE-FC/100</t>
  </si>
  <si>
    <t>|MN01316 |/TB PUTRA JAYA/WINBACK 2.0 HSI B2B (1:1) 100MBPS 535RB PSB DISC 70%/085230747202/enoniqaye@gmail.com/KHUSNUL YAQIN/-7.856661, 113.213319</t>
  </si>
  <si>
    <t>15-08-2026 19:25:46</t>
  </si>
  <si>
    <t>UNCONTACTED : Line Busy SOPHAN SOPYAN 40900827|MYDITA</t>
  </si>
  <si>
    <t>R.M. Surya Minang</t>
  </si>
  <si>
    <t>ODP-RTE-FE/25 FE/D04/25.01</t>
  </si>
  <si>
    <t>WO061753710</t>
  </si>
  <si>
    <t>|MN00118|MYIA-033347752840/POI/Pak Efendi/081237828727/efendiilyas72@gmail.com</t>
  </si>
  <si>
    <t xml:space="preserve">2026-08-15 13:00:00 | Nama PIC : bp ilyasri No HP : 081237828727 Alt :  M Janji : 15/AGUSTUS/2026 jam Pasang : Siang Note : hubungi pelanggan jika ingin kelokasi, terimakasih. </t>
  </si>
  <si>
    <t>PT Laxo Global Akses Ruko Megah</t>
  </si>
  <si>
    <t>ODP-DMO-FAJ/03 FAJ/D01/01.03</t>
  </si>
  <si>
    <t>WO061727668</t>
  </si>
  <si>
    <t>MD|MYDB-20260814265309|DN00001/MN02280|PT Laxo Global Akses Ruko Megah|082245003307</t>
  </si>
  <si>
    <t xml:space="preserve">2026-08-17 15:00:00 | Waktu pemasangan : 15 agustus 2026 Jam pemasangan : 08.00 - 12.00 Info Tambahan : Hubungi pelanggan dulu sebelum ke lokasi terimakasih </t>
  </si>
  <si>
    <t>WARKOP LINA 24JAM</t>
  </si>
  <si>
    <t>ODP-NGI-FD/10</t>
  </si>
  <si>
    <t>WO061943976</t>
  </si>
  <si>
    <t>WINBACK HSI B2B + NETMONK + OCA BREACH CHECKER (1:1) 300MBPS 1,306,5RB PSB DISC 70%</t>
  </si>
  <si>
    <t>TOKO ARUM</t>
  </si>
  <si>
    <t>ODP-MCR-FC/87</t>
  </si>
  <si>
    <t>WO061809926</t>
  </si>
  <si>
    <t>MD|MYDB-20260815265480|DC30004/MC30042|TOKO ARUM|085185048520</t>
  </si>
  <si>
    <t>UPTD-UPPRD WILAYAH V CABANG PANDA</t>
  </si>
  <si>
    <t>WO060632822</t>
  </si>
  <si>
    <t>DGS HSI |TREG 3 | IRAWATI | 960251|85242810198/82191978182|UPTD-UPPRD WILAYAH V CABANG PANDA|Indibiz 100mbps 1:1 netmonk</t>
  </si>
  <si>
    <t>toko grosir randy</t>
  </si>
  <si>
    <t>ODP-KEP-FU/49 FU/D04/49.01</t>
  </si>
  <si>
    <t>WO061802641</t>
  </si>
  <si>
    <t>|MN02462|MYIA-075688850236/POI/randy@gmail.com/081351798661/galihrendysatriya@gmail.com</t>
  </si>
  <si>
    <t>15-08-2026 10:10:11</t>
  </si>
  <si>
    <t>toko surya Gambiran 2</t>
  </si>
  <si>
    <t>ODP-GEN-FH/15 FH/D02/15.01</t>
  </si>
  <si>
    <t>WO061745444</t>
  </si>
  <si>
    <t>MD|MYDB-20260814265314|DC30004/MC30053|toko surya Gambiran 2|089682904797</t>
  </si>
  <si>
    <t xml:space="preserve">2026-08-15 13:00:00 | M Janji :  15 Agustus 2026 Jam Pasang : Pagi Note : hubungi pelanggan jika ingin ke lokasi, terima kasih. </t>
  </si>
  <si>
    <t>PT BIMA ADIKARYA PERSADA</t>
  </si>
  <si>
    <t>ODP-KDL-FA/025</t>
  </si>
  <si>
    <t>WO060829067</t>
  </si>
  <si>
    <t>DPS HSI | OKTIAWAN | 403652 | TREG 3| KAWASAN INDUSTRI KENDAL | KIKIN | 081336360377 | HSIBISNIS100MBPS</t>
  </si>
  <si>
    <t>PLN NP UP PACITAN</t>
  </si>
  <si>
    <t>OTB-LOG-027</t>
  </si>
  <si>
    <t>WO061675206</t>
  </si>
  <si>
    <t>AMDES;405605;CHUSNUL NUUR FADILLAH;PSB;100 MBPS INET ONLY;BERNIE/+62 821-4307-7435</t>
  </si>
  <si>
    <t>ss</t>
  </si>
  <si>
    <t>YAYASAN AL-IKHLAS BALONG JAMBE</t>
  </si>
  <si>
    <t>ODP-PAE-FY/09 FY/D03/09.01</t>
  </si>
  <si>
    <t>WO061907421</t>
  </si>
  <si>
    <t>|MC20002|MYIA-057262297076/POI/CAHYO SEJATI/085604985346/cahyosejati21@gmail.com</t>
  </si>
  <si>
    <t>Wilker Pelabuhan Kalabahi (BKK KELAS 1 KUPANG)</t>
  </si>
  <si>
    <t>ODP-KLH-FA/126</t>
  </si>
  <si>
    <t>WO061069754</t>
  </si>
  <si>
    <t>DGS HSI|AGUSTINA MEME GORAN|770015|TREG 3-NUSRA|Wilker Pelabuhan Kalabahi (BKK KELAS 1 KUPANG )|SOLEMAN OUTANG|082147666084|HSI 50 Mbps (Bisnis)</t>
  </si>
  <si>
    <t>HOTEL PESONA OSING</t>
  </si>
  <si>
    <t>ODP-GEN-FN/28 FN/D01/28.01</t>
  </si>
  <si>
    <t>WO061796620</t>
  </si>
  <si>
    <t>MD|MYDB-20260814265402|DC30004/MC30050|HOTEL PESONA OSING|082233998013</t>
  </si>
  <si>
    <t>2026-08-18 13:00:00 | HOTEL PESONA OSING 082233998013</t>
  </si>
  <si>
    <t>CERIA ABADI</t>
  </si>
  <si>
    <t>ODP-BAB-FD/17 FD/D03/17.01</t>
  </si>
  <si>
    <t>WO061828593</t>
  </si>
  <si>
    <t>MD|MYDB-20260815265535|DN00001/MN00806|CERIA ABADI|081959146050</t>
  </si>
  <si>
    <t>PT NUSANTARA EKSPRES KILAT - HUB KEBASEN</t>
  </si>
  <si>
    <t>ODP-MAO-FE/072</t>
  </si>
  <si>
    <t>WO061723646</t>
  </si>
  <si>
    <t xml:space="preserve">P26-204066 ; PIC Dhimas Permadi Okta, dhimas.dewa@spxexpress.com, 085647823280  </t>
  </si>
  <si>
    <t>ATA KARYA</t>
  </si>
  <si>
    <t>ODP-SMT-FT/026</t>
  </si>
  <si>
    <t>WO061042598</t>
  </si>
  <si>
    <t>DPS HSI | OKTIAWAN | 403652 | TREG 3| ATA KARYA | ACHMAD | 082314541717 | HSIBISNIS50MBPS</t>
  </si>
  <si>
    <t>Follow Up Revoke Completed, New Order ID : SC1002513746</t>
  </si>
  <si>
    <t>LAMAN COFFE ART BOOKS</t>
  </si>
  <si>
    <t>ODP-PPR-FG/64 FG/D05/64.01</t>
  </si>
  <si>
    <t>WO061877510</t>
  </si>
  <si>
    <t>|MC80054|MYIA-052252672292/POI/GERI SEPTIAN/082135553975/lamingaya204@gmail.com</t>
  </si>
  <si>
    <t>Provisioning Failed|WFM|INF009060255|PCP_-7.5632488,112.2149931_INDIKASI CABUT PASANG = PCP_KP_indikasi cabsang dengan no ine</t>
  </si>
  <si>
    <t>ODP-NJK-FAE/51 FAE/D03/51.01</t>
  </si>
  <si>
    <t>WO061738709</t>
  </si>
  <si>
    <t>MD|MYDB-20260814265290|DN00001/MN02309|KEDAI SULTAN|08132557607</t>
  </si>
  <si>
    <t>Provisioning Failed|WFM|INF009049344|TKJ_-7.5465322,111.9506617_pelanggan cancel</t>
  </si>
  <si>
    <t>PT PERMODALAN NASIONAL MADANI</t>
  </si>
  <si>
    <t>ODP-PWB-FJ/029</t>
  </si>
  <si>
    <t>WO060927007</t>
  </si>
  <si>
    <t>DSS RACE | AM.ANDRE | 406108 | TREG 3 | PNM | MASROKAH | 081225315153 | HSIBISNIS50MBPS</t>
  </si>
  <si>
    <t>- 11_11450;Biaya PSB Reguler HSI EBIS ~ 11[150000]  - E23015;E23015 ~ ES23 - Perangkat ONT[0]  - E23015~null~44292;E23015||11||Abodemen 0[0]  - E23015~null~E23015_SWONT;SWONT ~ Biaya Sewa ONT ~ E23015[30000]  - SP_NOSS;SP_NOSS ~ Internet NOSS Multispeed N</t>
  </si>
  <si>
    <t>PT FELTTIST DENTAL INDO</t>
  </si>
  <si>
    <t>ODP-KRT-FV/032</t>
  </si>
  <si>
    <t>WO061871990</t>
  </si>
  <si>
    <t>MD|MYDB-20260814265382|DN00001/MN00440|PT FELTTIST DENTAL INDO|085713209822</t>
  </si>
  <si>
    <t xml:space="preserve">2026-08-15 13:00:00 |   M Janji : (15/08/2026)  jam Pasang :pagi  Note : hubungi pelanggan jika ingin kelokasi  </t>
  </si>
  <si>
    <t>ODP-KEN-FGL/051 FGL/D04/051.01</t>
  </si>
  <si>
    <t>WO061836819</t>
  </si>
  <si>
    <t xml:space="preserve">2026-08-16 13:00:00 | Waktu pemasangan : 16 agustus 2026 Jam pemasangan : 08.00 - 12.00 Info Tambahan : Hubungi pelanggan dulu sebelum ke lokasi terimakasih  </t>
  </si>
  <si>
    <t>15-08-2026 17:10:04</t>
  </si>
  <si>
    <t>Follow Up Revoke Completed, New Order ID : SC1002530710</t>
  </si>
  <si>
    <t>212 MART PONDOK JATI SIDOARJO</t>
  </si>
  <si>
    <t>ODP-SDA-FAP/14</t>
  </si>
  <si>
    <t>|MN00370|/212 MART PONDOK JATI SIDOARJO/WINBACK 2.0 HSI B2B (1:1) 50MBPS 355RB PSB DISC 70%//harissupriadiazza@gmail.com/HARIS SUPRIADI/88217182878</t>
  </si>
  <si>
    <t>PT PNM MEKAAR LEKSONO</t>
  </si>
  <si>
    <t>ODP-WOS-FAX/006</t>
  </si>
  <si>
    <t>WO061613658</t>
  </si>
  <si>
    <t>YAYASAN RIYADLATUL MUBTADIIN</t>
  </si>
  <si>
    <t>ODP-WRP-FL/39</t>
  </si>
  <si>
    <t>WO061893695</t>
  </si>
  <si>
    <t>|MC70132|/YAYASAN RIYADLATUL MUBTADIIN/ACHMAD MOKID/082359623003/yayasanriyad@gmail.com/HSI Bisnis + Netmonk Promo 2026 200 Mbps (Rp 846.100) PSB 150.000</t>
  </si>
  <si>
    <t>2026-08-17 13:00:00|Nama : BP ACHMAD MOKID No Hp : 082359623003 No Alt :  Tgl Pemasangan : 17 Agustus 2026 Interval : SIANG Note : Hubungi pelanggan terlebih dahulu|40971402|MYDITA</t>
  </si>
  <si>
    <t>ODP-NJK-FAT/46 FAT/D04/46.01</t>
  </si>
  <si>
    <t>WO061825020</t>
  </si>
  <si>
    <t>MD|MYDB-20260815265519|DC20002/MC20039|warkop mabar|085601244905</t>
  </si>
  <si>
    <t>ODP-SMA-FAU/43</t>
  </si>
  <si>
    <t>WO061750011</t>
  </si>
  <si>
    <t>2026-08-15 13:00:00|Nama PIC : Ibu Fariza No HP : 085706036069 No Alt : - M Janji :  Aktivasi Jam Pasang : Aktivasi Note : hubungi pelanggan jika ingin kelokasi|40951378|MYDITA</t>
  </si>
  <si>
    <t>BANK JATENG WONOGIRI</t>
  </si>
  <si>
    <t>ODP-WNG-FK/055</t>
  </si>
  <si>
    <t>WO061239813</t>
  </si>
  <si>
    <t>DSS RACE | FELIA | 990053 | TREG 3 | BANK JATENG | WAHYU | 08112739090 | HSIBISNIS50MBPS</t>
  </si>
  <si>
    <t>ODP-KBL-FDE/01</t>
  </si>
  <si>
    <t>RUANG NURUL ULUM MEDIA</t>
  </si>
  <si>
    <t>ODP-BOW-FAL/14 FAL/D01/14.01</t>
  </si>
  <si>
    <t>WO061826302</t>
  </si>
  <si>
    <t>|MN00239|MYIA-020575930537/POI/Salman Alfarisi/082141441160/mtsnucintabon@gmail.com</t>
  </si>
  <si>
    <t>2026-08-16 13:00:00 | Nama Pic : BP SALMAN No Hp Pic : 082141441160 Jam Pemasangan : 08:00 - 12.00 Tanggal Pemasangan : 17 AGUSTUS 2026 Info Tambahan : Hubungi pelanggan sebelum datang ke lokasi</t>
  </si>
  <si>
    <t>ud air bersih</t>
  </si>
  <si>
    <t>ODP-GER-FAS/56 FAS/D01/56.01</t>
  </si>
  <si>
    <t>WO061942514</t>
  </si>
  <si>
    <t>MD|MYDB-20260816265749|SC00001/MC00149|ud air bersih|087792025442</t>
  </si>
  <si>
    <t>ODP-UNR-FAM/084</t>
  </si>
  <si>
    <t>WO061201243</t>
  </si>
  <si>
    <t>Toko Fahrurrozi</t>
  </si>
  <si>
    <t>ODP-SWE-FAU/71 FAU/D06/71.01</t>
  </si>
  <si>
    <t>WO061924488</t>
  </si>
  <si>
    <t>MD|MYDB-20260816265784|SC00001/MC00046|Toko Fahrurrozi|083143173079</t>
  </si>
  <si>
    <t>Araya Arcade Garden by Rustic Market</t>
  </si>
  <si>
    <t>ODP-BLB-FBR/52</t>
  </si>
  <si>
    <t>WO061179957</t>
  </si>
  <si>
    <t>DES HSI | RIZKY ANDAWASATYA | 916315 | TREG3 | Araya Arcade Garden by Rustic Market   | 0881036815872</t>
  </si>
  <si>
    <t xml:space="preserve">Araya Arcade Garden by Rustic Market  Mansion hill, Jl. Mansion Valley, Genitri, Tirtomoyo Kab Malang   </t>
  </si>
  <si>
    <t>WARKOP LEGEND</t>
  </si>
  <si>
    <t>ODP-MIP-FE/30</t>
  </si>
  <si>
    <t>|MN02271|/WARKOP LEGEND/WINBACK HSI B2B + OCA BREACH CHECKER  (1:1) 200MBPS 920,5RB PSB DISC 70%//erlitasari535@gmail.com/VIKO ARDIANTO/85194570176</t>
  </si>
  <si>
    <t>QC MIA - INVALID QUALITY CONTROL MIA - Upload Kartu Identitas Tidak Sesuai - Mohon upload foto ktp tidak editan</t>
  </si>
  <si>
    <t>WO061735614</t>
  </si>
  <si>
    <t>MD|MYDB-20260814265317|DN00001/MN02053|BUMDES DESA KREBET|085738073433</t>
  </si>
  <si>
    <t>2026-08-15 15:00:00 | Nama Pic : bp parno  No Hp Pic : 085738073433 No alt : - Jam Pemasangan : pagi  Tanggal Pemasangan : 15 Agustus 2026</t>
  </si>
  <si>
    <t>WO061174081</t>
  </si>
  <si>
    <t>DSS HSI | AM ANNASTASIA SUKARNO | NIK 810113 | YOGYA JATENG SELATAN | TREG 3 | ATM BPD DIY Digital Corner | CP +62 812 10670160 | ANJAR| 1P  INET 50MBPS</t>
  </si>
  <si>
    <t>Follow Up Revoke Completed, New Order ID : SC1002517744</t>
  </si>
  <si>
    <t>- 11_11450;Biaya PSB Reguler HSI EBIS ~ 11[500000]  - SP_NOSS;SP_NOSS ~ Internet NOSS Multispeed Network[0]  - E25060;E25060 ~ ES25 - Paket HSI Bisnis (HSIE) Khusus Winback 2.0[0]  - E25060~null~E25060_UNL;UNL ~ Internet-Link Unlimited Internet Usage ~ E2</t>
  </si>
  <si>
    <t>TOKO SEMBAKO AURELLIA</t>
  </si>
  <si>
    <t>ODP-MLD-FD/05 FD/D02/05.01</t>
  </si>
  <si>
    <t>WO061861207</t>
  </si>
  <si>
    <t>|MN00099|MYIA-004006629129/POI/SULHADI/082330528967/mursidimladingan@gmail.com</t>
  </si>
  <si>
    <t>2026-08-17 08:00:00 | Nama : BU TINA (ANAK) No Hp : 082330528967 No Alt :  Tgl Pemasangan : 17 Agustus 2026 Interval : PAGI  Note : Hubungi pelanggan terlebih dahulu</t>
  </si>
  <si>
    <t>Toko Al Maidah</t>
  </si>
  <si>
    <t>ODP-MYR-FVL/50</t>
  </si>
  <si>
    <t>WO061939997</t>
  </si>
  <si>
    <t>|MN02813|/Toko Al Maidah/081386007805/martiningsih0612@gmail.com/HSI Bisnis Promo HUT Telkom (1:1) 50 Mbps (Rp 355.000) PSB Rp 150.000/Vivi Al Maidah/Jalan Bronggalan Sawah IV i no 44</t>
  </si>
  <si>
    <t>2026-08-18 13:00:00|telp :081386007805 alt : Tanggal pemasangan :18/08/2026 Jam pemasangan : pagi/siang Info Tambahan : Hubungi pelanggan dulu sebelum ke lokasi terima kasih.|40000802|MYDITA</t>
  </si>
  <si>
    <t>UNCONTACTED : Telepon Tidak Diangkat - RNA Ika Paramitha M 40921089|MYDITA</t>
  </si>
  <si>
    <t>ODP-SGS-FN/51 FN/D04/51.01</t>
  </si>
  <si>
    <t>WO061914755</t>
  </si>
  <si>
    <t>MD|MYDB-20260817265810|SC20017/MC20200|TOKOMU 24 BARENG|.085101693003</t>
  </si>
  <si>
    <t>2026-08-18 08:00:00 | Nama PIC : Bp Gigik No Hp : 085101693003 No Alt : - Tgl Pemasangan : 18 Agustus 2026 Interval : PAGI SIANG Note : Hubungi pelanggan terlebih dahulu</t>
  </si>
  <si>
    <t>menara indah cafe</t>
  </si>
  <si>
    <t>ODP-KPP-FE/58 FE/D07/58.01</t>
  </si>
  <si>
    <t>WO061907437</t>
  </si>
  <si>
    <t>MD|MYDB-20260816265780|DN00001/MN00572|menara indah cafe|087882780286</t>
  </si>
  <si>
    <t>PONPES AL FATAH PUTRA</t>
  </si>
  <si>
    <t>ODP-PBL-FBD/09</t>
  </si>
  <si>
    <t>WO061890205</t>
  </si>
  <si>
    <t>|MN01068|/PONPES AL FATAH PUTRA/WINBACK HSI B2B + OCA BREACH CHECKER  (1:1) 200MBPS 920,5RB PSB DISC 70%/087810634409/alfiatulayusetiyawati@gmail.com/ALFIATUL AYU SETIYAWATI/-7.960754, 113.098204</t>
  </si>
  <si>
    <t>ODP-UNR-FAM/067</t>
  </si>
  <si>
    <t>WO061009534</t>
  </si>
  <si>
    <t>DPS;LMS;P26-204068 - HSI 50mbps BANYUMANIK dan UNGARAN PT GEM;PIC LOK;"Andree Januar Sumadi   IT Support  +62 857-2220-4509  andree.sumadi@gdn-commerce.com"</t>
  </si>
  <si>
    <t>SRC BOHRI</t>
  </si>
  <si>
    <t>ODP-SWE-FAJ/25 FAJ/D06/25.01</t>
  </si>
  <si>
    <t>WO061798603</t>
  </si>
  <si>
    <t>MD|MYDB-20260814265393|SB00003/MB00385|SRC BOHRI|081703531950</t>
  </si>
  <si>
    <t>2026-08-16 08:00:00 | Nama PIC : bapak sabil No HP : 081703531950 Alt :  M Janji : (MINGGU/16/AGUSTUS/2026) jam Pasang : 09:00 Note : hubungi pelanggan jika ingin kelokasi</t>
  </si>
  <si>
    <t>Follow Up Revoke Completed, New Order ID : SC1002529578</t>
  </si>
  <si>
    <t>SMK MUHAMMADIYAH 1 KEPANJEN KAMPUS 2</t>
  </si>
  <si>
    <t>ODP-KEP-FC/46 FC/D01/46.01</t>
  </si>
  <si>
    <t>WO061730386</t>
  </si>
  <si>
    <t>|MC20200|MYIA-050601780509/POI/ANANG PRIHANTONO/081216000939/info@smkm1-kpn.sch.id</t>
  </si>
  <si>
    <t xml:space="preserve">2026-08-15 08:00:00 | M Janji :  15 Agustus 2026 Jam Pasang : Pagi Note : hubungi pelanggan jika ingin ke lokasi, terima kasih. </t>
  </si>
  <si>
    <t>Follow Up Revoke Completed, New Order ID : SC1002528479</t>
  </si>
  <si>
    <t>DISKOMINFO GRESIK 2023</t>
  </si>
  <si>
    <t>ODP-GSK-FAV/03</t>
  </si>
  <si>
    <t>WO061726842</t>
  </si>
  <si>
    <t xml:space="preserve">  DGS/SURAMADU/404849/ANDIS BAGUS PRASETYO/PSB 1P INDIBIZ 300MBPS TEMPORER HSI ACARA TURNAMEN ESPORTS Ã¢â‚¬Å“ESI Gresik Cup 2026Ã¢â‚¬Â  /PIC/DIMAS/ +62 813-6736-9199</t>
  </si>
  <si>
    <t xml:space="preserve">PSB TEMPORER 1P INDIBIZ 300MBPS TEMPORER HSI ACARA TURNAMEN ESPORTS Ã¢â‚¬Å“ESI Gresik Cup 2026Ã¢â‚¬Â </t>
  </si>
  <si>
    <t>- 11_11450;Biaya PSB Reguler HSI EBIS ~ 11[500000]  - E23014;E23014 ~ ES23 ~ Paket Indibiz 1S Internet[0]  - E23014~null~44282;E23014||11||Abodemen 0[0]  - E23014~null~E23014_UNL;UNL ~ Internet-Link Unlimited Internet Usage ~ E23014[0]  - E23014~null~E230</t>
  </si>
  <si>
    <t>SPPG yayasan rumah inovasi sejahtera</t>
  </si>
  <si>
    <t>ODP-KPP-FE/60 FE/D08/60.01</t>
  </si>
  <si>
    <t>WO061792574</t>
  </si>
  <si>
    <t>MD|MYDB-20260815265447|DN00001/MN00572|SPPG yayasan rumah inovasi sejahtera|08139388646</t>
  </si>
  <si>
    <t>2026-08-16 13:00:00 | Nama Pic : BP SUDI No Hp Pic : 08139388646 Jam Pemasangan : 08:00 - 12.00 Tanggal Pemasangan : MINGGU 16 AGUSTUS 2026 Info Tambahan : Hubungi pelanggan sebelum datang ke lokasi</t>
  </si>
  <si>
    <t>Kos Ahmad</t>
  </si>
  <si>
    <t>ODP-BOW-FAE/27</t>
  </si>
  <si>
    <t>WO061922047</t>
  </si>
  <si>
    <t>|MC30280|MYIA-050853409170/POI/Ahmad Hakiki Firmansyah/085283362695/liverpoolanfield1992@gmail.com</t>
  </si>
  <si>
    <t>PT Bank Rasuna - Somoroto</t>
  </si>
  <si>
    <t>ODP-SMO-FA/23 FA/D01/23.01</t>
  </si>
  <si>
    <t>WO061807052</t>
  </si>
  <si>
    <t>|MN00282|MYIA-070096340318/POI/Bagas Zulfan Anugerah/087814992249/bankrasuna@gmail.com</t>
  </si>
  <si>
    <t xml:space="preserve">2026-08-16 15:00:00 | Jam pemasangan : 12.00 Info Tambahan : Hubungi pelanggan dulu sebelum ke lokasi terimakasih  </t>
  </si>
  <si>
    <t>Toko Laher Jaya</t>
  </si>
  <si>
    <t>WO061885307</t>
  </si>
  <si>
    <t>MD|MYDB-20260816265729|DN00001/MN00572|Toko Laher Jaya|08139373588</t>
  </si>
  <si>
    <t>2026-08-17 13:00:00 | Nama : BU SALAMAH No Hp : 08139373588 No Alt :  Tgl Pemasangan : 17 Agustus 2026 Interval : PAGI  Note : Hubungi pelanggan terlebih dahulu</t>
  </si>
  <si>
    <t>16-08-2026 15:25:15</t>
  </si>
  <si>
    <t>ODP-MTR-FDN/106</t>
  </si>
  <si>
    <t>WO061924922</t>
  </si>
  <si>
    <t xml:space="preserve">2026-08-16 08:00:00 | M Janji :  15 Agustus 2026  Jam Pasang : Siang  Note : hubungi pelanggan jika ingin ke lokasi, terima kasih.  </t>
  </si>
  <si>
    <t>ODP-OMB-FE/31</t>
  </si>
  <si>
    <t>Follow Up Revoke Completed, New Order ID : SC1002527750</t>
  </si>
  <si>
    <t>WO061812198</t>
  </si>
  <si>
    <t>2026-08-16 08:00:00|Jam pemasangan : 12.00 Info Tambahan : Hubungi pelanggan dulu sebelum ke lokasi terimakasih |40951381|MYDITA</t>
  </si>
  <si>
    <t>ODP-RKT-FUG/45 FUG/D03/45.01</t>
  </si>
  <si>
    <t>WO061804194</t>
  </si>
  <si>
    <t>MD|MYDB-20260814265430|DN00001/MN00443|PT RJGF INTERNATIONAL INDONESIA|081324374859</t>
  </si>
  <si>
    <t>2026-08-16 08:00:00 | Nama Pic : BP IMANEUL No Hp Pic : 081324374859 Jam Pemasangan : 08:00 - 12.00 Tanggal Pemasangan : MINGGU 16 AGUSTUS 2026 Info Tambahan : Hubungi pelanggan sebelum datang ke lokasi</t>
  </si>
  <si>
    <t>Dukcapil Nagekeo</t>
  </si>
  <si>
    <t>WO061088346</t>
  </si>
  <si>
    <t>DGS HSI |HOTDA | Aidah | 780018 | TREG 3 | Dukcapil Nagekeo| 082145769926| HSI BISNIS 50MBPS</t>
  </si>
  <si>
    <t>Provisioning Failed|WFM|INF009039232|ODP JAUH</t>
  </si>
  <si>
    <t>PT.JAYA SENTOSA LANCARABADI</t>
  </si>
  <si>
    <t>ODP-TDS-FCF/50</t>
  </si>
  <si>
    <t>WO060800390</t>
  </si>
  <si>
    <t>DPS HSI |RINALDY|405403|III|PT.JAYA SENTOSA LANCARABADI|JOKO|+6281331095217</t>
  </si>
  <si>
    <t>Yayasan Al-Jennah</t>
  </si>
  <si>
    <t>ODP-OMB-FAA/10 FAA/D05/10.01</t>
  </si>
  <si>
    <t>WO061927882</t>
  </si>
  <si>
    <t>MD|MYDB-20260816265700|DN00001/MN00802|Yayasan Al-Jennah|087750312176</t>
  </si>
  <si>
    <t>ODP-MRT-FP/29</t>
  </si>
  <si>
    <t>16-08-2026 11:10:25</t>
  </si>
  <si>
    <t>TEMPORER KEGIATAN PEMPROV JATIM</t>
  </si>
  <si>
    <t>ODP-BLB-FAZ/22</t>
  </si>
  <si>
    <t>WO061467422</t>
  </si>
  <si>
    <t>GS SURAMADU/ TREG 3/ AM HANIF/ PSB INET ONLY 100 MBPS/ TEMPORER/ Malang Creative Center, ruang amphiteather / pic achsan 081334040924</t>
  </si>
  <si>
    <t>Provisioning Failed|WFM|INF009043130|TOF_-8.6359096,115.2376194_ODP terdekat full, alt. crossing jalan besar</t>
  </si>
  <si>
    <t>TOKO POJOK NDANYANG</t>
  </si>
  <si>
    <t>ODP-PON-FH/27 FH/D04/27.01</t>
  </si>
  <si>
    <t>WO061865414</t>
  </si>
  <si>
    <t>MD|MYDB-20260815265635|DN00001/MN02053|TOKO POJOK NDANYANG|082359607055</t>
  </si>
  <si>
    <t>ODP-UTR-FC/77</t>
  </si>
  <si>
    <t>WO061758026</t>
  </si>
  <si>
    <t>|MN01066|MYIA-073522805642/POI/FAYZAL ANWAR/082329830323/anwarfayzal90@gmail.com</t>
  </si>
  <si>
    <t>Follow Up Revoke Completed, New Order ID : SC1002528549</t>
  </si>
  <si>
    <t>TOKO ARYA PERABOT RUMAH TANGGA SIJERUK</t>
  </si>
  <si>
    <t>ODP-BJR-FAJ/017</t>
  </si>
  <si>
    <t>WO061724062</t>
  </si>
  <si>
    <t>|MC00213|MYIA-007540559436/POI/ARYA BUDHI PRAJNA/0882006386703/aryabodiprajena@gmail.com</t>
  </si>
  <si>
    <t>2026-08-16 13:00:00 | M Janji : (15/08/2026) jam Pasang : 09:00 Note : hubungi pelanggan jika ingin kelokasi</t>
  </si>
  <si>
    <t>Toko sembako cc clariss</t>
  </si>
  <si>
    <t>ODP-OMB-FAA/45 FAA/D04/45.01</t>
  </si>
  <si>
    <t>WO061934000</t>
  </si>
  <si>
    <t>MD|MYDB-20260816265715|DN00001/MN00572|Toko sembako cc clariss|083845242806</t>
  </si>
  <si>
    <t>2026-08-18 15:00:00 | Nama : BU USWATUN HASANAH No Hp : 083845242806 No Alt :  Tgl Pemasangan : 18 Agustus 2026 Interval : PAGI  Note : Hubungi pelanggan terlebih dahulu</t>
  </si>
  <si>
    <t>TOKO SEMBAKO IRWANTO</t>
  </si>
  <si>
    <t>ODP-BJR-FAR/021 FAR/D02/021.01</t>
  </si>
  <si>
    <t>WO061772731</t>
  </si>
  <si>
    <t>|MC80042|MYIA-078083065672/POI/irwanto/082324780003/registrasipendaf.taraninter.net1@gmail.com</t>
  </si>
  <si>
    <t>2026-08-17 08:00:00 | Tanggal pemasangan: 27/07/2026 Jam pemasangan : pagi / siang Info Tambahan : Hubungi pelanggan dulu sebelum ke lokasi. terima kasih</t>
  </si>
  <si>
    <t>ODP-BMU-FL/069</t>
  </si>
  <si>
    <t>WO061887303</t>
  </si>
  <si>
    <t>TOKO AZIZI BAROKAH</t>
  </si>
  <si>
    <t>ODP-OMB-FG/01 FG/D01/01.01</t>
  </si>
  <si>
    <t>WO061916426</t>
  </si>
  <si>
    <t>MD|MYDB-20260815265611|DN00001/MN00802|TOKO AZIZI BAROKAH|085856976028</t>
  </si>
  <si>
    <t>2026-08-18 13:00:00 | Nama Pic : bp nauval No Hp Pic : 085856976028 No alt : - Jam Pemasangan : pagi siang  Tanggal Pemasangan : 17 Agustus 2026</t>
  </si>
  <si>
    <t>17-08-2026 10:39:55</t>
  </si>
  <si>
    <t>Rumah Harwanto</t>
  </si>
  <si>
    <t>ODP-KRT-FC/002</t>
  </si>
  <si>
    <t>AMRBS;960218/Candra Evita Tryariestya/TREG4SOLO/Sinta Fitrianingrum/08994114600/082226006543/sinta.fitrii@gmail.com /PSB HSI BISNIS WB2 1S INET 200MBPS 790K/Rumah Harwanto/PASANG 2 LINE</t>
  </si>
  <si>
    <t>PT. KB FINANSIA MULTI FINANCE</t>
  </si>
  <si>
    <t>ODP-KPN-FU/66</t>
  </si>
  <si>
    <t>WO061644174</t>
  </si>
  <si>
    <t>DPS FWS LOP285258  AM Saphira Diella Varianty  081259233103    Pic Lokasi Ilham Ansori  +62 813-6666-5378 / ilham.ansori@finansia.com</t>
  </si>
  <si>
    <t>Indibiz 2P INTERNET + TELP 50 Mbps</t>
  </si>
  <si>
    <t>ODP-WR1-FHD/06 FHD/D01/01.06</t>
  </si>
  <si>
    <t>WO061764196</t>
  </si>
  <si>
    <t>|MN00458|MYIA-014270298589/POI/Sugiyanto/+628133305375/asriwasisto092@gmail.com</t>
  </si>
  <si>
    <t>2026-08-15 13:00:00 | Tanggal Pemasangan : 13 Agustus 2026 Jam Pemasangan : 08:00 15:00 Info Tambahan : Hubungi pelanggan dulu sebelum ke lokasi terimakasih</t>
  </si>
  <si>
    <t>DIGITAL KREASI NETWORK (Cepu)</t>
  </si>
  <si>
    <t>WO061720940</t>
  </si>
  <si>
    <t>|MN02760|MYIA-029093073061/POI/Marsya/08212469479/networkdigitalkreasi@gmail.com</t>
  </si>
  <si>
    <t xml:space="preserve">2026-08-15 08:00:00 | Nama PIC : bu rani  No HP : 08212469479 Alt : 081943566206 / reza M Janji : 15/AGUSTUS/2026 jam Pasang : Pagi  Note : hubungi pelanggan jika ingin kelokasi, terimakasih. </t>
  </si>
  <si>
    <t>TOKO ANJANI RS</t>
  </si>
  <si>
    <t>ODP-ALA-FAC/12 FAC/D01/12.01</t>
  </si>
  <si>
    <t>WO061862330</t>
  </si>
  <si>
    <t>MD|MYDB-20260814265428|SC00001/MC00025|TOKO ANJANI RS|085139051982</t>
  </si>
  <si>
    <t>Follow Up Revoke Completed, New Order ID : SC1002530025</t>
  </si>
  <si>
    <t>ODP-DMO-FQP/32</t>
  </si>
  <si>
    <t>WO061731296</t>
  </si>
  <si>
    <t>GS SURAMADU/ AM HANIF/ PSB INET ONLY 50 MBPS/ LOKET PARKIR JL TANJUNG ANOM/ PIC DAVIP 082245657000</t>
  </si>
  <si>
    <t>- SP_NOSS;SP_NOSS ~ Internet NOSS Multispeed Network[0]  - SP_NOSS;SP_NOSS ~ Internet NOSS Multispeed Network[0]  - E23046;E23046 ~ ES23 - Paket HSI Bisnis[0]  - E23046~null~E23046_UNL;UNL ~ Internet-Link Unlimited Internet Usage ~ E23046[0]  - E23046~nul</t>
  </si>
  <si>
    <t>Follow Up Revoke Completed, New Order ID : SC1002528168</t>
  </si>
  <si>
    <t>WO061761463</t>
  </si>
  <si>
    <t>Toko Habibah Madura</t>
  </si>
  <si>
    <t>WO061882728</t>
  </si>
  <si>
    <t>MD|MYDB-20260816265713|DN00001/MN00572|Toko Habibah Madura|087853583473</t>
  </si>
  <si>
    <t>2026-08-17 13:00:00 | Nama : BU MAILAH  No Hp : 087853583473 No Alt :  Tgl Pemasangan : 17 Agustus 2026 Interval : SIANG Note : Hubungi pelanggan terlebih dahulu</t>
  </si>
  <si>
    <t>UNCONTACTED : Mail Box - Memo Yusnani Manalu 40951378|MYDITA</t>
  </si>
  <si>
    <t>ODP-SPG-FAL/39</t>
  </si>
  <si>
    <t>TOKO TAMIN BAROKAH</t>
  </si>
  <si>
    <t>ODP-PME-FAU/41</t>
  </si>
  <si>
    <t>WO061776491</t>
  </si>
  <si>
    <t>|MC70132|/TOKO TAMIN BAROKAH/08388388024/taminmohno@gmail.com/HSI Bisnis + Netmonk Promo 2026 200 Mbps (Rp 846.100) PSB 150.000/MOH TAMIN/-7.2357781, 113.5281356</t>
  </si>
  <si>
    <t>2026-08-15 15:00:00|Tanggal pemasangan: 27/07/2026 Jam pemasangan : pagi / siang Info Tambahan : Hubungi pelanggan dulu sebelum ke lokasi. terima kasih|40951377|MYDITA</t>
  </si>
  <si>
    <t>ROTI BAKAR PAK YONO</t>
  </si>
  <si>
    <t>ODP-NJK-FAB/93 FAB/D04/93.01</t>
  </si>
  <si>
    <t>WO061840488</t>
  </si>
  <si>
    <t>MD|MYDB-20260813265209|EN00005/MC20190|ROTI BAKAR PAK YONO|082323083949</t>
  </si>
  <si>
    <t>2026-08-16 15:00:00 | Nama PIC:  bp hariyono  No HP: 082323083949 Alt: Tanggal: 16/08/2026 Jam Pasang:  Note: Hubungi sebelum ke lokasi, terimakasih.  Info pl sudah dipasangkan, tinggal aktivasi</t>
  </si>
  <si>
    <t>TOKO SOEJANA</t>
  </si>
  <si>
    <t>ODP-BOW-FX/42 FX/D05/42.01</t>
  </si>
  <si>
    <t>WO061732968</t>
  </si>
  <si>
    <t>|MN02617|MYIA-012314453833/POI/SOEJANA/087858930315/miskandialex8@gmail.com</t>
  </si>
  <si>
    <t>2026-08-15 08:00:00 | M Janji : (15/08/2026) jam Pasang :pagi Note : hubungi pelanggan jika ingin kelokasi</t>
  </si>
  <si>
    <t>Warung madura mart</t>
  </si>
  <si>
    <t>ODP-OMB-FB/99 FB/D05/99.01</t>
  </si>
  <si>
    <t>WO061896562</t>
  </si>
  <si>
    <t>MD|MYDB-20260816265751|DN00001/MN00572|Warung madura mart|085232075353</t>
  </si>
  <si>
    <t>2026-08-17 15:00:00 | Nama PIC : bapak rosid No HP : 085232075353 Alt :  M Janji : (SENIN/17/AGUSTUS/2026) jam Pasang : 09:00 Note : hubungi pelanggan jika ingin kelokasi</t>
  </si>
  <si>
    <t>AMNT Townsite 2 D40</t>
  </si>
  <si>
    <t>ODP-MLK-FAD/66</t>
  </si>
  <si>
    <t>WO061255851</t>
  </si>
  <si>
    <t>DSS HSI | WILHELMI A IDRIS | 970167 | TREG 3 | AMNT Townsite 2 D40|SYAHRUL ALQADRI| 081237399497 | PSB 2P INET TV 20MBPS</t>
  </si>
  <si>
    <t>Dash Kost 1</t>
  </si>
  <si>
    <t>ODP-RKT-FGS/39 FGS/D03/01.39</t>
  </si>
  <si>
    <t>WO061718024</t>
  </si>
  <si>
    <t>|MN02083|MYIA-036229748057/POI/Pak Dimas/085733083275/dimas.andi.sh@gmail.com</t>
  </si>
  <si>
    <t xml:space="preserve">2026-08-15 08:00:00 | Nama PIC : BAPAK ANDRI No HP : 085733083275 No Alternatif : - M Janji : 15/07/2026 Jam Pasang : SIANG NoteÃ‚Â :  Hubungi terlebih dahulu sebelum ke lokasi </t>
  </si>
  <si>
    <t>LEMBIMJAR NEUTRON YOGYAKARTA CABANG GOMBONG</t>
  </si>
  <si>
    <t>ODP-GOM-FAK/013 FAK/D01/013.01</t>
  </si>
  <si>
    <t>WO061863374</t>
  </si>
  <si>
    <t>|MN02495|MYIA-071894867614/POI/RIDWANSYAH PUTRA/081325111611/ridwansyhputra28@gmail.com</t>
  </si>
  <si>
    <t>2026-08-21 08:00:00 | Nama : BP RIDWANSYAH PUTRA No Hp : 081325111611 No Alt :  Tgl Pemasangan : 18 Agustus 2026 Interval : PAGI  Note : Hubungi pelanggan terlebih dahulu</t>
  </si>
  <si>
    <t>Follow Up Revoke Completed, New Order ID : SC1002527073</t>
  </si>
  <si>
    <t>ODP-WRJ-FA/08 FA/D02/08.01</t>
  </si>
  <si>
    <t>WO061921169</t>
  </si>
  <si>
    <t>MD|MYDB-20260817265822|DN00001/MN02309|ALL STARS|08139245757</t>
  </si>
  <si>
    <t>ODP-TAY-FG/069</t>
  </si>
  <si>
    <t>AMRBS;403098;REG3;DANIEL MARWA DENERO;08112876658;HSI 1S 100MB;669k;PIC 085728852436;1068office@gmail.com</t>
  </si>
  <si>
    <t>SARIGUNA PRIMATIRTA</t>
  </si>
  <si>
    <t>ODP-TBN-FCR/12</t>
  </si>
  <si>
    <t>WO061359207</t>
  </si>
  <si>
    <t>DPS HSI | AM NADYA | 403613 | TREG 3 | Sariguna Primatirta / Tanobel | PIC : Andy  +62Ã‚Â 819Ã¢â‚¬â€˜1644Ã¢â‚¬â€˜2744 | PSB HSI Inet + netmonk 100Mbps | Email : hendra.talaa@tanobel.com | Alamat : Jl. Raya Denpasar - Gilimanuk, Barembeng, Kec Selemadeg, Kab. Tabanan, Bali</t>
  </si>
  <si>
    <t>call/wa PIC : Andy  +62Ã‚Â 819Ã¢â‚¬â€˜1644Ã¢â‚¬â€˜2744</t>
  </si>
  <si>
    <t>Provisioning Failed|WFM|INF009017732|cp RNA</t>
  </si>
  <si>
    <t>ODP-NJK-FM/14</t>
  </si>
  <si>
    <t>WO061760913</t>
  </si>
  <si>
    <t>2026-08-15 08:00:00 | Tanggal pemasangan : 15 AGUSTUS 2026  Jam pemasangan : pagi/siang  Info Tambahan : Hubungi pelanggan dulu sebelum ke lokasi  terima kasih</t>
  </si>
  <si>
    <t>WO061820694</t>
  </si>
  <si>
    <t>MD|MYDB-20260814265388|DN00001/MN00806|CERIA ABADI|081959146050</t>
  </si>
  <si>
    <t>Provisioning Failed|WFM|INF009055457|PDI_-7.0187932,113.87528999999999_dobele input dengan sc 1002528465</t>
  </si>
  <si>
    <t>R STAF BINOPS SATRESNARKOBA POLRESTABES SEMARANG</t>
  </si>
  <si>
    <t>ODP-SSL-FAP/021</t>
  </si>
  <si>
    <t>WO060925306</t>
  </si>
  <si>
    <t>DGS HSI | FAISAL | 940218 | TREG 3 | POLRESTABES | ANAS | 082133505211 | HSIBISNIS100MBPS</t>
  </si>
  <si>
    <t>Provisioning Failed|WFM|INF009030171|PP_-7.064274999999999,110.41192170000001_PELANGGAN MINTA PENDING SAMPAI WAKTU BELUM BISA</t>
  </si>
  <si>
    <t>PT. BINTANG SAYAP UTAMA</t>
  </si>
  <si>
    <t>ODP-MTY-FAF/002 FAF/D01/002.01</t>
  </si>
  <si>
    <t>WO061769796</t>
  </si>
  <si>
    <t>|MN00935|MYIA-030181233717/POI/ANDI SISWANTO/082232693152/andisiswanto43@gmail.com</t>
  </si>
  <si>
    <t>2026-08-15 15:00:00 | M Janji : (15/08/2026) jam Pasang : 09:00 Note : hubungi pelanggan jika ingin kelokasi</t>
  </si>
  <si>
    <t>Provisioning Failed|WFM|INF009056924|PP_-7.5000111,110.2277682_rabu</t>
  </si>
  <si>
    <t>TOKO SURATMI</t>
  </si>
  <si>
    <t>ODP-KLP-FN/007 FN/D02/007.01</t>
  </si>
  <si>
    <t>WO061921298</t>
  </si>
  <si>
    <t>|MN00909|MYIA-071519790407/POI/solikhin/082136374411/aqeelaalmaqhvira3@gmail.com</t>
  </si>
  <si>
    <t xml:space="preserve">2026-08-20 08:00:00 | M janji : pagi Tanggal Pemasangan : 18/agustus/2026 Note : hubungi pelanggan jika ingin kelokasi </t>
  </si>
  <si>
    <t>Follow Up Revoke Completed, New Order ID : SC1002528009</t>
  </si>
  <si>
    <t>pondok pesantren al ulum wal altiqf</t>
  </si>
  <si>
    <t>ODP-OMB-FB/58</t>
  </si>
  <si>
    <t>WO061877387</t>
  </si>
  <si>
    <t>MD|MYDB-20260816265681|DN00001/MN00572|pondok pesantren al ulum wal altiqf|08139384370</t>
  </si>
  <si>
    <t>2026-08-17 13:00:00 | Nama : BU DWI (ISTRI) No Hp : 08139384370 No Alt :  Tgl Pemasangan : 17 Agustus 2026 Interval : PAGI  Note : Hubungi pelanggan terlebih dahulu</t>
  </si>
  <si>
    <t>Toko Samsuddin</t>
  </si>
  <si>
    <t>ODP-SEL-FAT/13 FAT/D02/13.01</t>
  </si>
  <si>
    <t>WO061799921</t>
  </si>
  <si>
    <t>MD|MYDB-20260815265452|SC00001/MC00149|Toko Samsuddin|081996629007</t>
  </si>
  <si>
    <t>2026-08-18 15:00:00 | Nama PIC : bapak samsudin No HP : 081996629007 Alt :  M Janji : (selasa/18/AGUSTUS/2026) jam Pasang : 09:00 Note : hubungi pelanggan jika ingin kelokasi</t>
  </si>
  <si>
    <t>ODP-NTG-FF/05</t>
  </si>
  <si>
    <t>WO061764619</t>
  </si>
  <si>
    <t>2026-08-13 15:00:00 | Nama Pic : bp Arif Dwi   No Hp Pic : 082336646553  No alt : -  Jam Pemasangan : siang   Tanggal Pemasangan : 13 Agustus 2026</t>
  </si>
  <si>
    <t>Toko SRC TOLIP</t>
  </si>
  <si>
    <t>ODP-BTU-FAF/05 FAF/D01/05.01</t>
  </si>
  <si>
    <t>WO061805688</t>
  </si>
  <si>
    <t>|MN02703|MYIA-048187806206/POI/Abdul Muntolip/085101394401/abdulmm@givmail.com</t>
  </si>
  <si>
    <t>2026-08-18 15:00:00 | Jam Pemasangan : 08:00 - 12.00 Tanggal Pemasangan : 15/08/2026 Info Tambahan : Hubungi pelanggan sebelum datang ke lokasi</t>
  </si>
  <si>
    <t>TOKO MANDIRI</t>
  </si>
  <si>
    <t>ODP-DRN-FB/74</t>
  </si>
  <si>
    <t>WO061717596</t>
  </si>
  <si>
    <t>MD|MYDB-20260814265286|DC20015/MC20183|TOKO MANDIRI|085113037952</t>
  </si>
  <si>
    <t>2026-08-15 08:00:00 | Nama PIC : BAPAK AJIT No HP : 085113037952 No Alternatif : M Janji : 15/07/2026 Jam Pasang : Pagi NoteÃ‚Â :  Hubungi terlebih dahulu sebelum ke lokasi</t>
  </si>
  <si>
    <t>Resik Sae Laundry</t>
  </si>
  <si>
    <t>ODP-KRT-FAG/076 FAG/D5/09.76</t>
  </si>
  <si>
    <t>WO061945777</t>
  </si>
  <si>
    <t>|MN01857|MYIA-063724258221/POI/Ratna Ditya Pratiwi/082142646045/rtndityap@gmail.com</t>
  </si>
  <si>
    <t>2026-08-20 08:00:00 | Tanggal Pemasangan : 20 Agustus 2026 Jam Pemasangan : 08:00 13:00 Info Tambahan : Hubungi pelanggan dulu sebelum ke lokasi terimakasih</t>
  </si>
  <si>
    <t>SMK MUHAMMADIYAH 1 KEPANJEN</t>
  </si>
  <si>
    <t>ODP-KEP-FS/39 FS/D03/39.01</t>
  </si>
  <si>
    <t>WO061732875</t>
  </si>
  <si>
    <t>|MC20200|MYIA-010035064591/POI/ANANG PRIHANTONO/081216000939/info@smkm1-kpn.sch.id</t>
  </si>
  <si>
    <t>Toko Syarifuddin</t>
  </si>
  <si>
    <t>ODP-BIM-FAN/16 FAN/D01/16.01</t>
  </si>
  <si>
    <t>WO061922766</t>
  </si>
  <si>
    <t>|MN02085|MYIA-049471176852/POI/Syarifuddin/085338411427/syarifuddinbima77@gmail.com</t>
  </si>
  <si>
    <t>ODP-DMA-FD/017</t>
  </si>
  <si>
    <t>WO060800599</t>
  </si>
  <si>
    <t>WO061758398</t>
  </si>
  <si>
    <t xml:space="preserve">Pic:  Dhimas Permadi Okta, dhimas.dewa@spxexpress.com, 085647823280 </t>
  </si>
  <si>
    <t>Provisioning Failed|WFM|INF009048201|PP_-6.871550300000001,108.9688474_PENDING, A/N PT Nusantara Ekspres Kilat Hub Wanasari 2</t>
  </si>
  <si>
    <t>UNCONTACTED : Call rejected YUDA SEPTIAN 40000798|MYDITA</t>
  </si>
  <si>
    <t>ODP-SGS-FU/38</t>
  </si>
  <si>
    <t>WO060898241</t>
  </si>
  <si>
    <t xml:space="preserve">P26-204083 ; PIC Julian Tri Wibowo, julian.wibowo@spxexpress.com, 082245365180  </t>
  </si>
  <si>
    <t>Provisioning Failed|WFM|INF008972776|SALAH AREA IKUT AREA PASURUAN</t>
  </si>
  <si>
    <t>ODP-CLC-FD/006</t>
  </si>
  <si>
    <t>WO060785000</t>
  </si>
  <si>
    <t>ODP-WRP-FE/32</t>
  </si>
  <si>
    <t>WO061811367</t>
  </si>
  <si>
    <t>2026-08-16 08:00:00|Jam pemasangan : 12.00 Info Tambahan : Hubungi pelanggan dulu sebelum ke lokasi terimakasih|40951381|MYDITA</t>
  </si>
  <si>
    <t>Follow Up Revoke Completed, New Order ID : SC1002530873</t>
  </si>
  <si>
    <t>PT. FASTANA WAREHOUSE INDONESIA</t>
  </si>
  <si>
    <t>ODP-KRN-FM/23</t>
  </si>
  <si>
    <t>WO061002238</t>
  </si>
  <si>
    <t xml:space="preserve"> DPS;LMS;P26-202931 - HSI Indibiz 50 Mbps Inet Only PT Fastana Logistik Indonesia Site DC Kawitan     ;LOK PIC ; Moch. Insani Huda / 087741017090 /insani.huda@fli.co.id    </t>
  </si>
  <si>
    <t>a Cheng service</t>
  </si>
  <si>
    <t>ODP-GDI-FAD/41 FAD/D03/41.01</t>
  </si>
  <si>
    <t>WO061868688</t>
  </si>
  <si>
    <t>|MN02462|MYIA-096162051902/POI/mustakim/085732735659/ptandalan190@gmail.com</t>
  </si>
  <si>
    <t>WO061927367</t>
  </si>
  <si>
    <t>2026-08-18 11:00:00|Waktu pemasangan : 17 agustus 2026 Jam pemasangan : 08.00 - 12.00 Info Tambahan : Hubungi pelanggan dulu sebelum ke lokasi terimakasih |40951377|MYDITA</t>
  </si>
  <si>
    <t>ODP-PBG-FZ/089</t>
  </si>
  <si>
    <t>PSB;MN02713;SMP ISTIQOMAH SAMBAS PURBALINGGA BOARDING SCHOOL PUTRI;085601017791;PSB HSI BISNIS 100MBPS PROMO KEMERDEKAAN;ggiarto89@gmail.com;GIARTO;-7.372658359192687, 109.34751707116423</t>
  </si>
  <si>
    <t>MTSN1tuban</t>
  </si>
  <si>
    <t>ODP-TNZ-FT/85 FT/D07/85.01</t>
  </si>
  <si>
    <t>WO061727033</t>
  </si>
  <si>
    <t>|MN02366|MYIA-079223650635/POI/DANIEL ASYHADA ST/08123394014/mtsn1tuban@gmail.com</t>
  </si>
  <si>
    <t>2026-08-21 08:00:00 | Tanggal pemasangan: 14/08/2026 Jam pemasangan : pagi / siang Info Tambahan : Hubungi pelanggan dulu sebelum ke lokasi terima kasih.</t>
  </si>
  <si>
    <t>ODP-BKI-FH/37 FH/D03/37.01</t>
  </si>
  <si>
    <t>WO061759472</t>
  </si>
  <si>
    <t>|MN02617|MYIA-077891365911/POI/MAHRUS ALI/08561136623/motorcb95@gmail.com</t>
  </si>
  <si>
    <t>WO061741052</t>
  </si>
  <si>
    <t>MEUBEL BERKAH</t>
  </si>
  <si>
    <t>ODP-JOM-FAB/107</t>
  </si>
  <si>
    <t>WO061919388</t>
  </si>
  <si>
    <t>|MN01463|/MEUBEL BERKAH/WINBACK HSI B2B + NETMONK (1:1) 150MBPS 761,1RB PSB DISC 70%/1:1 WINBACK 150MBPS INET +; NETMONK 761100 BELUM PPN /renymufidah785@gmail.com/RENY MUFIDAH /85850870233</t>
  </si>
  <si>
    <t>2026-08-18 08:00:00|Jam Pemasangan : 08:00 - 12.00 Tanggal Pemasangan : 18/08/2026 Info Tambahan : Hubungi pelanggan sebelum datang ke lokasi|40981184|MYDITA</t>
  </si>
  <si>
    <t>ODP-KBU-FCQ/113</t>
  </si>
  <si>
    <t>WO061704121</t>
  </si>
  <si>
    <t>Provisioning Failed|WFM|INF009042403|TOF_-7.814362,110.3605482_revoke ke odp lain</t>
  </si>
  <si>
    <t>ODP-KBU-FFL/035</t>
  </si>
  <si>
    <t>WO061049000</t>
  </si>
  <si>
    <t>Follow Up Revoke Completed, New Order ID : SC1002515057</t>
  </si>
  <si>
    <t>PT CITRA WARNA ABADI (Gudang)</t>
  </si>
  <si>
    <t>ODP-TBN-FCU/20 FCU/D01/20.01</t>
  </si>
  <si>
    <t>WO061899973</t>
  </si>
  <si>
    <t>|MN02229|MYIA-009460721771/POI/NI Nyoman Prati Daiwataningrum/0881038419413/admtabali3@gmail.com</t>
  </si>
  <si>
    <t>2026-08-18 08:00:00 | Nama PIC : ibu ningrum No HP : 0881038419413 Alt :  M Janji : (selasa/18/AGUSTUS/2026) jam Pasang : 09:00 Note : hubungi pelanggan jika ingin kelokasi</t>
  </si>
  <si>
    <t>ODP-JPR-FJ/091</t>
  </si>
  <si>
    <t>WO061049827</t>
  </si>
  <si>
    <t>Provisioning Failed|WFM|INF009061027|ODP FULL</t>
  </si>
  <si>
    <t>Warkop Mabar</t>
  </si>
  <si>
    <t>ODP-SNT-FCLC/02 001</t>
  </si>
  <si>
    <t>WO061925785</t>
  </si>
  <si>
    <t>MD|MYDB-20260814265285|DC20002/MC20039|Warkop Mabar|082302111666</t>
  </si>
  <si>
    <t>RBS-Regional 4</t>
  </si>
  <si>
    <t>WARUNG SIGAP</t>
  </si>
  <si>
    <t>ODP-PME-FAS/23</t>
  </si>
  <si>
    <t>|MN00558|/WARUNG SIGAP/Fauzan/087891093191/achmadfauzan@gmail.com/HSI Bisnis Winback + Antares Eazy (1:1) 100 Mbps (Rp 640.000) PSB Rp 150.000</t>
  </si>
  <si>
    <t>ODP-RDD-FC/044</t>
  </si>
  <si>
    <t>WO061953690</t>
  </si>
  <si>
    <t>|MN02054|MYIA-071116355443/POI/Chaidar syuryo samudro/081249549394/anext213@gmail.com</t>
  </si>
  <si>
    <t>"LABORATORIUM KLINIK PARAHITA HR.MUHAMMAD"</t>
  </si>
  <si>
    <t>ODP-MYR-FUF/10</t>
  </si>
  <si>
    <t>WO061375542</t>
  </si>
  <si>
    <t>DPS HSI | PSB Indibiz 200 mbps 1:1| AM ERVINA HANDAYANI (920064) | TREG-3 | Laboratorium Pramita Ngagel | PIC lokasi : Pak Udin 081938515858 | Email : lintang@pramita.co.id |</t>
  </si>
  <si>
    <t>CALL/WA PIC lokasi : Pak Udin 081938515858 | Alamat Instalasi : Jl. Ngagel Jaya No.71-73, Pucang Sewu, Kec. Gubeng, Surabaya, Jawa Timur 60283 |</t>
  </si>
  <si>
    <t>Mess Temanggung Ã¢â‚¬â€œ PT DJARUM</t>
  </si>
  <si>
    <t>ODP-TMG-FAE/024</t>
  </si>
  <si>
    <t>WO061644679</t>
  </si>
  <si>
    <t>DPS HSI | ADITYA NOVIYANTO/KUDUS | 402219/TREG 3| Mess Temanggung Ã¢â‚¬â€œ PT DJARUM|MUKTI| 085719376544 |PSB INET 50MBPS BASIC 320K</t>
  </si>
  <si>
    <t>DECLINE : Decline - Terlalu Lama Menunggu EVI PUSPITA EKASARI 40931150|MYDITA</t>
  </si>
  <si>
    <t>ODP-PAE-FU/28</t>
  </si>
  <si>
    <t>WO061957463</t>
  </si>
  <si>
    <t>2026-08-16 08:00:00 | Tanggal Pemasangan : 16 Agustus 2026  Jam Pemasangan : 08:00 15:00  Info Tambahan : Hubungi pelanggan dulu sebelum ke lokasi terimakasih</t>
  </si>
  <si>
    <t>KOST BAROKAH</t>
  </si>
  <si>
    <t>ODP-KML-FAC/64</t>
  </si>
  <si>
    <t>WO061732289</t>
  </si>
  <si>
    <t>|MN02600|/KOST BAROKAH/IMAM CHOSIIN/087755963068/mohfayrussofi1212@gmail.com/HSI Bisnis Promo HUT Telkom (1:1) 75 Mbps (Rp 415.000) PSB Rp 150.000/</t>
  </si>
  <si>
    <t>2026-08-15 08:00:00|Tanggal pemasangan : 15 AGUSTUS 2026 Jam pemasangan : pagi/siang Info Tambahan : Hubungi pelanggan dulu sebelum ke lokasi terima kasih|40010577|MYDITA</t>
  </si>
  <si>
    <t>Provisioning Failed|WFM|INF009049451|ONT LOS, KENA PENEBANGAN, MASIH REPAIR ULANG</t>
  </si>
  <si>
    <t>KANTOR DESA DRAJAT</t>
  </si>
  <si>
    <t>ODP-BDG-FE/124 FE/D10/124.01</t>
  </si>
  <si>
    <t>WO061872596</t>
  </si>
  <si>
    <t>|MN00216|MYIA-062504554412/POI/hilmi adib/0881036108506/hilmiadib56@gmail.com</t>
  </si>
  <si>
    <t>Warung Madura Silvi fahim</t>
  </si>
  <si>
    <t>ODP-KPP-FD/17 FD/D01/17.01</t>
  </si>
  <si>
    <t>WO061796476</t>
  </si>
  <si>
    <t>MD|MYDB-20260813265276|DN00001/MN00572|Warung Madura Silvi fahim|085745754726</t>
  </si>
  <si>
    <t>2026-08-18 08:00:00 | Warung Madura Silvi fahim 085745754726</t>
  </si>
  <si>
    <t>ODP-KBU-FCM/001</t>
  </si>
  <si>
    <t>WO061824701</t>
  </si>
  <si>
    <t>2026-08-14 13:00:00|Tanggal pemasangan: 14/08/2026  Jam pemasangan : pagi / siang  Info Tambahan : Hubungi pelanggan dulu sebelum ke lokasi  terima kasih.|40951377|MYDITA</t>
  </si>
  <si>
    <t>ODP-MJP-FCA/031</t>
  </si>
  <si>
    <t>AMRBS;406295;REG3;UKHIBUL MUKHSININ;ADI SULISTYO WIBOWO;WA 082220938883; SELULER Bisa ke 082229582249;PSB INDIBIZ 50MB 310K 150K</t>
  </si>
  <si>
    <t>16-08-2026 07:10:14</t>
  </si>
  <si>
    <t>QC MIA - INVALID QUALITY CONTROL MIA - Tanda Tangan Berbeda - upload ulang ttd digital sesuai KTP</t>
  </si>
  <si>
    <t>ODP-PWT-FED/003</t>
  </si>
  <si>
    <t>WO061727725</t>
  </si>
  <si>
    <t>PSB 100 MBPS</t>
  </si>
  <si>
    <t>Follow Up Revoke Completed, New Order ID : SC1002526097</t>
  </si>
  <si>
    <t>TOKO UFAIRA</t>
  </si>
  <si>
    <t>ODP-KLT-FE/10 FE/D01/10.01</t>
  </si>
  <si>
    <t>WO061721489</t>
  </si>
  <si>
    <t>|MC30027|MYIA-069701614193/POI/FAHRUL AQIL HIDAYATULLAH/085258896476/aqilfairul594@gmail.com</t>
  </si>
  <si>
    <t>WO061802278</t>
  </si>
  <si>
    <t>2026-08-12 13:00:00|M Janji : (12/08/2026)  jam Pasang : 09:00  Note : hubungi pelanggan jika ingin kelokasi|40900827|MYDITA</t>
  </si>
  <si>
    <t>WO061134699</t>
  </si>
  <si>
    <t>TOKO SEMBAKO MADURA MART</t>
  </si>
  <si>
    <t>ODP-MYR-FTW/23</t>
  </si>
  <si>
    <t>WO061736514</t>
  </si>
  <si>
    <t>|MN02083|/WIVIA BUMIAIRINI/TOKO SEMBAKO MADURA MART/ZENNY EKAWATI/085820188589/Zennyeka08@gmail.com/HSI Basic Promo HUT Telkom (1:2) 50 Mbps (Rp 320.000) PSB Rp 150.000/</t>
  </si>
  <si>
    <t>2026-08-18 08:00:00|M Janji : (15/08/2026) jam Pasang :pagi Note : hubungi pelanggan jika ingin kelokasi|40971304|MYDITA</t>
  </si>
  <si>
    <t>ODP-KBU-FGH/008 FGH/D01/008.01</t>
  </si>
  <si>
    <t>WO061739617</t>
  </si>
  <si>
    <t>|MN00483|MYIA-081248002933/POI/Iman Irmansyah/087835316536/eriza.a@hypernet.co.id</t>
  </si>
  <si>
    <t>2026-08-15 13:00:00 | Nama PIC : Eriza No HP : 087835316536 M Janji : 15 Augustus 2026 Jam Pasang : 08.00 - 13:00  NoteÃ‚Â :  hubungi terlebih dahulu sebelum kelokasi</t>
  </si>
  <si>
    <t>Ruang Wartel 3 Lapas Kuripan</t>
  </si>
  <si>
    <t>ODP-SWE-FAJ/111</t>
  </si>
  <si>
    <t>WO061507838</t>
  </si>
  <si>
    <t xml:space="preserve">DGS HSI |Ruang Wartel 3 Lapas Kuripan | 83129613370/85338697971| AM DGS | RYAN PRATAMA |896616|MN01272|ZIZI WAHYU SAPUTRA|INET 100MBPS | PSB </t>
  </si>
  <si>
    <t>TOKO ABDUS SARI</t>
  </si>
  <si>
    <t>ODP-SPG-FH/13</t>
  </si>
  <si>
    <t>WO061918915</t>
  </si>
  <si>
    <t>|MN02600|/TOKO ABDUS SARI/ABDUS/08388662010/davaproduction8@gmail.com/HSI Bisnis Promo HUT Telkom (1:1) 50 Mbps (Rp 355.000) PSB Rp 150.000</t>
  </si>
  <si>
    <t>2026-08-18 08:00:00|Nama Pic : BP ABDUS SARI No Hp Pic : 08388662010 Jam Pemasangan : 08:00 - 12.00 Tanggal Pemasangan : SELASA 18 AGUSTUS 2026 Info Tambahan : Hubungi pelanggan sebelum datang ke lokasi|40000798|MYDITA</t>
  </si>
  <si>
    <t>PT Nusantara Ekspres Kilat FM Hub + Hub Cilacap Selatan</t>
  </si>
  <si>
    <t>WO061586967</t>
  </si>
  <si>
    <t>KOST B22</t>
  </si>
  <si>
    <t>ODP-GDA-FAR/11</t>
  </si>
  <si>
    <t>WO061782837</t>
  </si>
  <si>
    <t>|MC30223|/EKA KURNIAWAN SUMBAWANTO, ST/82214145736/slametslumanslumun427@gmail.com</t>
  </si>
  <si>
    <t>KARMILA COFFE</t>
  </si>
  <si>
    <t>ODP-PRI-FB/45 FB/D04/45.01</t>
  </si>
  <si>
    <t>WO061950648</t>
  </si>
  <si>
    <t>|MN00418|MYIA-026386323075/POI/ANAM TOFANI/085113181083/koperasippn6@gmail.com</t>
  </si>
  <si>
    <t>2026-08-18 15:00:00 | Nama : BP ANAM TOFANI No Hp : 085113181083 No Alt :  Tgl Pemasangan : 18 Agustus 2026 Interval : PAGI  Note : Hubungi pelanggan terlebih dahulu</t>
  </si>
  <si>
    <t>ODP-KEP-FU/70</t>
  </si>
  <si>
    <t>WO061829342</t>
  </si>
  <si>
    <t xml:space="preserve">2026-08-15 08:00:00 | M Janji :  15 Agustus 2026  Jam Pasang : Pagi  Note : hubungi pelanggan jika ingin ke lokasi, terima kasih.  </t>
  </si>
  <si>
    <t>SPBU 54.613.33</t>
  </si>
  <si>
    <t>ODP-MOJ-FK/01</t>
  </si>
  <si>
    <t>WO061858558</t>
  </si>
  <si>
    <t>|MN02540|MYIA-022267046317/POI/M. adi vaishal/085784760355/madivaishal@gmail.com</t>
  </si>
  <si>
    <t>Provisioning Failed|WFM|INF009057557|lainnya</t>
  </si>
  <si>
    <t>ODP-SGG-FAW/52</t>
  </si>
  <si>
    <t>WO061837251</t>
  </si>
  <si>
    <t xml:space="preserve">2026-08-15 13:00:00 | Nama PIC : Bp Budi  No HP : 087866750145  No Alt : -  M Janji :  15 Agustus 2026  Jam Pasang : Pagi / Siang  Note : hubungi pelanggan jika ingin kelokasi  </t>
  </si>
  <si>
    <t>WO061936415</t>
  </si>
  <si>
    <t>Provisioning Failed|WFM|INF009043297|PP_-7.102512099999999,110.44489320000001_-7.0329841,110.38644 |pp-20/08  pelanggan minta</t>
  </si>
  <si>
    <t>TEMPORER BGES MAGELANG</t>
  </si>
  <si>
    <t>ODP-MGE-FAU/024</t>
  </si>
  <si>
    <t>WO061644257</t>
  </si>
  <si>
    <t>950291 / AM / DIMAS R/ TREG3 / HSI BISNIS 300 MBPS / 081335698822 SUPARMAN/ TEMPORER HUT RI</t>
  </si>
  <si>
    <t>ODP-ADW-FF/013</t>
  </si>
  <si>
    <t>WO061756074</t>
  </si>
  <si>
    <t>2026-08-14 13:00:00 | M Janji : (14 AGUSTUS 2026)  jam Pasang : siang  Note : hubungi pelanggan jika ingin kelokasi</t>
  </si>
  <si>
    <t>TOKO ARAFAH</t>
  </si>
  <si>
    <t>ODP-MLD-FD/06 FD/D02/06.01</t>
  </si>
  <si>
    <t>WO061744097</t>
  </si>
  <si>
    <t>|MN02617|MYIA-014765274927/POI/KAMARUDDIN/082131060939/kr2134820@gmail.com</t>
  </si>
  <si>
    <t>SUMADI COFFEE</t>
  </si>
  <si>
    <t>ODP-BBA-FB/62 FB/D02/62.01</t>
  </si>
  <si>
    <t>WO061846734</t>
  </si>
  <si>
    <t>|MN00216|MYIA-011432491432/POI/sumadi/0881026630610/s7256371@gmail.com</t>
  </si>
  <si>
    <t xml:space="preserve">2026-08-17 10:00:00 | Nama PIC:  bp sumadi No HP: 0881026630610 Alt: Tanggal: 17/08/2026 Jam Pasang: 10.00 pagi Note: Hubungi sebelum ke lokasi, terimakasih. </t>
  </si>
  <si>
    <t>15-08-2026 20:10:13</t>
  </si>
  <si>
    <t>Warung Widari</t>
  </si>
  <si>
    <t>ODP-SGR-FC/43 FC/D04/43.01</t>
  </si>
  <si>
    <t>WO061945946</t>
  </si>
  <si>
    <t>|MN00176|MYIA-095043627421/POI/Putu Kajeng Sudirja Asprilla, S. pd/081353733901/warungwidari2@gmail.com</t>
  </si>
  <si>
    <t>2026-08-22 08:00:00 | Nama Pic : BP PUTU KAJENG SUDIRJA ASPRILLA SPD No Hp Pic : 081353733901 Jam Pemasangan : 08:00 - 12.00 Tanggal Pemasangan : 22 AGUSTUS 2026 Info Tambahan : Hubungi pelanggan sebelum datang ke lokasi</t>
  </si>
  <si>
    <t>Toko Syamsuddin</t>
  </si>
  <si>
    <t>WO061924188</t>
  </si>
  <si>
    <t>MD|MYDB-20260816265785|SC00001/MC00046|Toko Syamsuddin|083134987052</t>
  </si>
  <si>
    <t>ODP-WLR-FM/039 FM/D02/039.01</t>
  </si>
  <si>
    <t>WO061921403</t>
  </si>
  <si>
    <t>|MN01867|MYIA-055062304506/POI/TARMAN/08135956451/bisrobborsib@gmail.com</t>
  </si>
  <si>
    <t>Provisioning Failed|ACTIVATION|INF009059523|ALU_AMS_PORT_NT_FOUN:ServicePort Not Found / ONT Connectivity is Missing.</t>
  </si>
  <si>
    <t>Provisioning Failed|WFM|INF009046004|PIT_-7.2683900999999995,112.67285170000001_INDIBIZ TIDAK ADA PKS DENGAN CITRALAND</t>
  </si>
  <si>
    <t>ODP-KBL-FAJ/08 FAJ/D02/08.01</t>
  </si>
  <si>
    <t>WO061734141</t>
  </si>
  <si>
    <t>|MB00449|MYIA-071205252228/POI/bapak/081333454152/cashier@apk.co.id</t>
  </si>
  <si>
    <t xml:space="preserve">2026-08-15 10:00:00 | Jam pemasangan : 12.00 Info Tambahan : Hubungi pelanggan dulu sebelum ke lokasi terimakasih  </t>
  </si>
  <si>
    <t>BNI GATSU BARAT</t>
  </si>
  <si>
    <t>ODP-UBN-FAM/63</t>
  </si>
  <si>
    <t>WO060895722</t>
  </si>
  <si>
    <t>DSS/402782/AM ICHA/PSB HSI 100Mbps, NETMONK/BNI GATSU BARAT / PIC AGUS ASTRA 082144643661</t>
  </si>
  <si>
    <t>ODP-SLW-FS/057</t>
  </si>
  <si>
    <t>WO060907493</t>
  </si>
  <si>
    <t>Follow Up Revoke Completed, New Order ID : SC1002510366</t>
  </si>
  <si>
    <t>- 11_11450;Biaya PSB Reguler HSI EBIS ~ 11[150000]  - E23046;E23046 ~ ES23 - Paket HSI Bisnis[0]  - E23046~null~E23046_UNL;UNL ~ Internet-Link Unlimited Internet Usage ~ E23046[0]  - E23046~null~44877;E23046||11||Abodemen 0[0]  - E23046~null~E23046_HSIE75</t>
  </si>
  <si>
    <t>PONDOK PESANTREN TARBIYATUL AL-QUR&amp; 39;AN</t>
  </si>
  <si>
    <t>ODP-NJK-FAC/44 FAC/D04/44.01</t>
  </si>
  <si>
    <t>WO061936560</t>
  </si>
  <si>
    <t>MD|MYDB-20260817265849|DC20010/MC20003|PONDOK PESANTREN TARBIYATUL AL-QUR&amp; 39;AN|085236823300</t>
  </si>
  <si>
    <t>KANWIL DJP JAWA TENGAH I</t>
  </si>
  <si>
    <t>ODP-JHR-F05/006</t>
  </si>
  <si>
    <t>WO061468351</t>
  </si>
  <si>
    <t>DGS HSI | ILHAM ARRAZI | 980258 | TREG 3 | KANWIL DJP | PRATOMO | 081317974117 | HSIBISNIS200MBPS</t>
  </si>
  <si>
    <t>WO061947786</t>
  </si>
  <si>
    <t>|MC60134|MYIA-050751839136/POI/Muhammad aliyul muttaqin/088985550465/sis718328@gmail.com</t>
  </si>
  <si>
    <t>WO061804151</t>
  </si>
  <si>
    <t>MD|MYDB-20260814265394|DN00001/MN00806|CAHAYA SURYA|082327147062</t>
  </si>
  <si>
    <t>ODP-DMO-FDL/26</t>
  </si>
  <si>
    <t>WO060903808</t>
  </si>
  <si>
    <t>DPS HSI | PSB INDIBIZ 1P-50 MBPS (INET ONLY)| AM NADYA|403613|TREG 3| PT Orix Indonesia Finance|PIC Tenant : 0811-1079-881 (Ops. ICT) atau PIC Gedung : 0895-1799-4438 (Hapsari - TR)|alamat : Sinar Mas Land Plaza Lt. 8   815 - 816, Jalan Pemuda 60-70 SBY |</t>
  </si>
  <si>
    <t>CALL/WA PIC Tenant : 0811-1079-881 (Ops. ICT) atau PIC Gedung : 0895-1799-4438 (Hapsari - TR)</t>
  </si>
  <si>
    <t>BALAI DESA TELAWAH</t>
  </si>
  <si>
    <t>ODP-GDO-FH/059</t>
  </si>
  <si>
    <t>WO061721429</t>
  </si>
  <si>
    <t>|MN02756|MYIA-048987443535/POI/dodid anggas wari/0882005396160/dodidwari10@gmail.com</t>
  </si>
  <si>
    <t>KIOS AIRYN NAZRIL</t>
  </si>
  <si>
    <t>ODP-SAP-FAD/28 FAD/D05/28.01</t>
  </si>
  <si>
    <t>WO061944395</t>
  </si>
  <si>
    <t>|MC40040|MYIA-005131899182/POI/Mawardin/085338599759/mawardinalmihra4@gmail.com</t>
  </si>
  <si>
    <t>2026-08-18 13:00:00 | Nama : BP MAWARDIN  No Hp : 085338599759 No Alt :  Tgl Pemasangan : 18 Agustus 2026 Interval : PAGI  Note : Hubungi pelanggan terlebih dahulu</t>
  </si>
  <si>
    <t>17-08-2026 16:10:22</t>
  </si>
  <si>
    <t>SPBU 54.644.20 UD FITRIA EVY FERDIANSYAH</t>
  </si>
  <si>
    <t>ODP-KTS-FE/58 FE/D08/58.01</t>
  </si>
  <si>
    <t>WO061828962</t>
  </si>
  <si>
    <t>MD|MYDB-20260815265530|DC20010/MC20002|SPBU 54.644.20 UD FITRIA EVY FERDIANSYAH|081216434953</t>
  </si>
  <si>
    <t>Follow Up Revoke Completed, New Order ID : SC1002527039</t>
  </si>
  <si>
    <t>Follow Up Revoke Completed, New Order ID : SC1002526618</t>
  </si>
  <si>
    <t>ODP-WOS-FAX/010</t>
  </si>
  <si>
    <t>WO061235189</t>
  </si>
  <si>
    <t>UD. LIN</t>
  </si>
  <si>
    <t>ODP-PME-FBV/21 FBV/D02/21.01</t>
  </si>
  <si>
    <t>WO061939369</t>
  </si>
  <si>
    <t>MD|MYDB-20260817265864|DN00001/MN00558|UD. LIN|085801312339</t>
  </si>
  <si>
    <t>Hotel Green Garden</t>
  </si>
  <si>
    <t>ODP-TNZ-FF/32 FF/D04/32.01</t>
  </si>
  <si>
    <t>WO061751596</t>
  </si>
  <si>
    <t>|MC20228|MYIA-020199052778/POI/Julio Setiadi Hendra/081216973410/greengardenhotel47@gmail.com</t>
  </si>
  <si>
    <t>2026-08-20 13:00:00 | M Janji : (15/08/2026) jam Pasang : 09:00 Note : hubungi pelanggan jika ingin kelokasi</t>
  </si>
  <si>
    <t>Provisioning Failed|WFM|INF009045673|TOJ_-7.9224536,113.81831299999999_jarak odp lebih 250m</t>
  </si>
  <si>
    <t>wakop LEGEND</t>
  </si>
  <si>
    <t>ODP-MIP-FE/30 FE/D01/30.01</t>
  </si>
  <si>
    <t>WO061942220</t>
  </si>
  <si>
    <t>MD|MYDB-20260817265848|DN00001/MN02271|wakop LEGEND|085194570176</t>
  </si>
  <si>
    <t>17-08-2026 15:40:12</t>
  </si>
  <si>
    <t>sembako madura mas bram</t>
  </si>
  <si>
    <t>ODP-PME-FBF/45 FBF/D04/45.01</t>
  </si>
  <si>
    <t>WO061894916</t>
  </si>
  <si>
    <t>MD|MYDB-20260816265746|DN00001/MN00572|sembako madura mas bram|085922502576</t>
  </si>
  <si>
    <t>2026-08-17 15:00:00 | Nama PIC : bapak wasik No HP : 085922502576 Alt :  M Janji : (SENIN/17/AGUSTUS/2026) jam Pasang : 09:00 Note : hubungi pelanggan jika ingin kelokasi</t>
  </si>
  <si>
    <t>ODP-JPR-FC/04</t>
  </si>
  <si>
    <t>WO060784063</t>
  </si>
  <si>
    <t>Toko dan kost Surya</t>
  </si>
  <si>
    <t>ODP-BWE-FC/004</t>
  </si>
  <si>
    <t>WO061802090</t>
  </si>
  <si>
    <t>|MN02374|MYIA-000902782464/POI/Priyadi Handoko/081225566432/handoko.link@gmail.com</t>
  </si>
  <si>
    <t>WO061334895</t>
  </si>
  <si>
    <t>MD|MYTN-4001010030019|SYSTEM|UD MAJU LANCAR|081959302305/ hpmahesa08@gmail.com</t>
  </si>
  <si>
    <t>APPOINTMENT DESC 2026-08-09 16:39:00|Nama PIC : INDRA No Hp : 081959302305 Alt : Manja : 09 AGUSTUS 2026 Jam : 18.00 Note : Hubungi pelanggan terlebih dahulu|NE2261|MYDITA</t>
  </si>
  <si>
    <t>sdn 6 jaddih</t>
  </si>
  <si>
    <t>ODP-BKL-FBL/31 FBL/D03/31.01</t>
  </si>
  <si>
    <t>WO061921059</t>
  </si>
  <si>
    <t>MD|MYDB-20260816265674|DN00001/MN00802|sdn 6 jaddih|082330821145</t>
  </si>
  <si>
    <t>2026-08-18 13:00:00 | Nama Pic : BP MUHYIDIN No Hp Pic : 082330821145 Jam Pemasangan : 08:00 - 12.00 Tanggal Pemasangan : SELASA 18 AGUSTUS 2026 Info Tambahan : Hubungi pelanggan sebelum datang ke lokasi</t>
  </si>
  <si>
    <t>PT Nusantara Ekspres Kilat Hub Teluk Mutiara (Replacement)</t>
  </si>
  <si>
    <t>ODP-KLH-FB/10</t>
  </si>
  <si>
    <t>WO060765799</t>
  </si>
  <si>
    <t xml:space="preserve">P26-204164 ; PIC Agyl Nur Fahrurrozi, agyl.fahrurrozi@spxexpress.com, 081515454098  </t>
  </si>
  <si>
    <t>PEMKOT INTERNET AREA PUBLIK</t>
  </si>
  <si>
    <t>ODP-KBL-FBC/27</t>
  </si>
  <si>
    <t>WO061363043</t>
  </si>
  <si>
    <t>GS SURAMADU/ AM HANIF/ PSB INET ONLY 100 MBPS/ AREA PUBLIK PAUD SERUNI/ JL BOLODEWO 46, SIDOTOPO/ PIC FIKRI 081213131927 PAK SUYONO 082233607744</t>
  </si>
  <si>
    <t xml:space="preserve"> INTERNET PELAYANAN MASYARAKAT 2025</t>
  </si>
  <si>
    <t>ODP-KBL-FAZ/23</t>
  </si>
  <si>
    <t>WO061661779</t>
  </si>
  <si>
    <t>GS SURAMADU/ AM HANIF/ PSB INET ONLY 50 MBPS/ TERMINAL AMPEL/ PIC DAVIP 082245657000</t>
  </si>
  <si>
    <t>UQ CLINIC</t>
  </si>
  <si>
    <t>ODP-SLW-FC/016</t>
  </si>
  <si>
    <t>WO061771183</t>
  </si>
  <si>
    <t>|MC50013|MYIA-096233119093/POI/Dwi Kartiko/081542882000/uqclinic@gmail.com</t>
  </si>
  <si>
    <t>ODP-BMU-FV/015</t>
  </si>
  <si>
    <t>WO061836590</t>
  </si>
  <si>
    <t>2026-08-14 13:00:00|Nama PIC:  bu tasya   No HP: 087834130181  Alt:  Tanggal: 14/8/2026  Jam Pasang: Siang  Note: Hubungi sebelum ke lokasi, terimakasih.|40010577|MYDITA</t>
  </si>
  <si>
    <t>ODP-SWE-FAJ/21</t>
  </si>
  <si>
    <t>WO061870987</t>
  </si>
  <si>
    <t>2026-08-16 08:00:00 | Nama PIC : bapak sabil  No HP :  081703531950  Alt :   M Janji : (MINGGU/16/AGUSTUS/2026)  jam Pasang : 09:00  Note : hubungi pelanggan jika ingin kelokasi</t>
  </si>
  <si>
    <t>PENDOPO BOROBUDUR</t>
  </si>
  <si>
    <t>ODP-BMK-FY/048</t>
  </si>
  <si>
    <t>WO060927566</t>
  </si>
  <si>
    <t>DGS HSI | FAISAL | 940218 | TREG 3 | POLDA | REY | 087883068939 | HSIBISNIS500MBPSBASIC</t>
  </si>
  <si>
    <t>- 11_11450;Biaya PSB Reguler HSI EBIS ~ 11[150000]  - E23015;E23015 ~ ES23 - Perangkat ONT[0]  - E23015~null~44292;E23015||11||Abodemen 0[0]  - E23015~null~E23015_SWONTDUALB;SWONTDUALB ~ Biaya Sewa ONT Dual Band ~ E23015[30000]  - E23040;E23040 ~ Paket HS</t>
  </si>
  <si>
    <t>Hub Gembong</t>
  </si>
  <si>
    <t>ODP-PAT-FAM/012</t>
  </si>
  <si>
    <t>WO060800414</t>
  </si>
  <si>
    <t>P26-204125 ; PIC Dhimas Permadi Okta, dhimas.dewa@spxexpress.com, 085647823280</t>
  </si>
  <si>
    <t>toko lancar jaya</t>
  </si>
  <si>
    <t>ODP-MGE-FAD/055 FAD/D06/055.01</t>
  </si>
  <si>
    <t>WO061728608</t>
  </si>
  <si>
    <t>|MN00935|MYIA-053085314536/POI/Haryadi/085113655578/lancarjayatoko123@gmail.com</t>
  </si>
  <si>
    <t xml:space="preserve">2026-08-15 15:00:00 | telp:085113655578 alt : manja : pagi / siang 15/08/2026 hub sebelum ke lokasi </t>
  </si>
  <si>
    <t xml:space="preserve">KSOP Probolinggo </t>
  </si>
  <si>
    <t>ODP-PBL-FP/59</t>
  </si>
  <si>
    <t>WO061725818</t>
  </si>
  <si>
    <t>SPPG TAMBELANGAN 2</t>
  </si>
  <si>
    <t>ODP-SPG-FY/51</t>
  </si>
  <si>
    <t>WO061877990</t>
  </si>
  <si>
    <t>MD|MYDB-20260815265528|DN00001/MN02006|SPPG TAMBELANGAN 2|0081717434443</t>
  </si>
  <si>
    <t>POSKO LAPANGAN BERDIKARI NAGEKEO</t>
  </si>
  <si>
    <t>ODP-BJW-FA/19</t>
  </si>
  <si>
    <t>WO061895678</t>
  </si>
  <si>
    <t>DGS|HSI|AO|POSKO LAPANGAN BERDIKARI NAGEKEO|PSB 150MBPS|81236993133</t>
  </si>
  <si>
    <t>Provisioning Failed|ACTIVATION|INF009061040|U31_USR_DONT_EXIST:The Subscriber / ONU doesn't exist.... Rollback Succeeded.</t>
  </si>
  <si>
    <t>ODP-NJK-FAE/26 FAE/D03/26.01</t>
  </si>
  <si>
    <t>WO061731057</t>
  </si>
  <si>
    <t>MD|MYDB-20260814265287|DN00001/MN02309|KEDAI SULTAN|08132557607</t>
  </si>
  <si>
    <t>RAFI VISION</t>
  </si>
  <si>
    <t>ODP-TNZ-FT/71 FT/D06/71.01</t>
  </si>
  <si>
    <t>WO061950403</t>
  </si>
  <si>
    <t>MD|MYDB-20260813265188|DN00001/MN01010|RAFI VISION|085784002004</t>
  </si>
  <si>
    <t>2026-08-19 10:00:00 | Nama : BP FATKUR ROHMAN  No Hp : 085784002004 No Alt :  Tgl Pemasangan : 18 Agustus 2026 Interval : PAGI  Note : Hubungi pelanggan terlebih dahulu</t>
  </si>
  <si>
    <t>ODP-WRP-FH/59</t>
  </si>
  <si>
    <t>WO061718264</t>
  </si>
  <si>
    <t>2026-08-11 13:00:00|telp : 082334605611  alt :   M Janji : (11/08/2026)  jam Pasang :pagi / siang   Note : hubungi pelanggan jika ingin kelokasi|40000802|MYDITA</t>
  </si>
  <si>
    <t>TOKO ADIBA JAYA</t>
  </si>
  <si>
    <t>ODP-PWS-FR/05</t>
  </si>
  <si>
    <t>WO061860593</t>
  </si>
  <si>
    <t>|MC30038|/DYAH KRISTIN LARASATI/085842071533/diahkristinlarasati@gmail.com</t>
  </si>
  <si>
    <t>2026-08-17 08:00:00|M Janji : (17 AGUSTUS 2026) jam Pasang : pagi  Note : hubungi pelanggan jika ingin kelokasi|40900827|MYDITA</t>
  </si>
  <si>
    <t>SEBRITA MART</t>
  </si>
  <si>
    <t>ODP-PME-FBK/22 FBK/D01/22.01</t>
  </si>
  <si>
    <t>WO061932510</t>
  </si>
  <si>
    <t>MD|MYDB-20260817265838|DN00001/MN00558|SEBRITA MART|0895703207876</t>
  </si>
  <si>
    <t>2026-08-18 15:00:00 | Nama PIC : Bp Syafiuddin No Hp : 0895703207876 No Alt : - Tgl Pemasangan : 18 Agustus 2026 Interval : PAGI SIANG Note : Hubungi pelanggan terlebih dahulu</t>
  </si>
  <si>
    <t>PT. BIOFEED TEKNOLOGI INDUSTRI</t>
  </si>
  <si>
    <t>ODP-TUL-FAN/02 FAN/D01/02.01</t>
  </si>
  <si>
    <t>WO061798735</t>
  </si>
  <si>
    <t>|MN00418|MYIA-034808356681/POI/EDO ARDYAN PRASETYA/082231911943/ardianedo106@gmail.com</t>
  </si>
  <si>
    <t>2026-08-19 08:00:00 | Nama PIC : Bp Edo No HP : 082231911943 No Alt : - M Janji :  18 Agustus 2026 Jam Pasang : Pagi / Siang Note : hubungi pelanggan jika ingin kelokasi</t>
  </si>
  <si>
    <t>SDN 2 TAMANREJO</t>
  </si>
  <si>
    <t>ODP-SKR-FD/018 FD/D01/018.01</t>
  </si>
  <si>
    <t>WO061721678</t>
  </si>
  <si>
    <t>|MN01684|MYIA-041710176695/POI/alif latifatunisa/082138033862/alibnisa559@gmail.com</t>
  </si>
  <si>
    <t xml:space="preserve">2026-08-15 08:00:00 | Nama PIC : IBU ALIF No HP : 082138033862 No Alternatif : M Janji : 15/07/2026 Jam Pasang : Pagi NoteÃ‚Â :  Hubungi terlebih dahulu sebelum ke lokasi </t>
  </si>
  <si>
    <t>Provisioning Failed|WFM|INF009051083|-7.142752, 109.990174 |TNO_DI LOKASI PELANGGAN BLM ADA JARINGAN TELKOM SAMA SEKALI</t>
  </si>
  <si>
    <t>Posko Seminari BSB</t>
  </si>
  <si>
    <t>WO061889671</t>
  </si>
  <si>
    <t>DGS|HSI|AO|Posko Seminari BSB|PSB 100MBPS|81392225552</t>
  </si>
  <si>
    <t>WO061864289</t>
  </si>
  <si>
    <t>Rumah Kos Siti</t>
  </si>
  <si>
    <t>ODP-BOW-FV/50</t>
  </si>
  <si>
    <t>WO061808245</t>
  </si>
  <si>
    <t>|MC30280|MYIA-078095754804/POI/SITI AISYAH/085726140786/langkahfarm@gmail.com</t>
  </si>
  <si>
    <t>2026-08-18 08:00:00 | Nama Pic : BP MUNIB No Hp Pic : 085726140786 Jam Pemasangan : 08:00 - 12.00 Tanggal Pemasangan : 18 AGUSTUS 2026 Info Tambahan : Hubungi pelanggan sebelum datang ke lokasi</t>
  </si>
  <si>
    <t>ODP-KGD-FAG/010</t>
  </si>
  <si>
    <t>WO060918267</t>
  </si>
  <si>
    <t>psb</t>
  </si>
  <si>
    <t>- 11_11450;Biaya PSB Reguler HSI EBIS ~ 11[500000]  - E23015;E23015 ~ ES23 - Perangkat ONT[0]  - E23015~null~44292;E23015||11||Abodemen 0[0]  - E23015~null~E23015_SWONT;SWONT ~ Biaya Sewa ONT ~ E23015[30000]  - E26016;E26016 ~ ES26 - Paket HSI Bisnis (HSI</t>
  </si>
  <si>
    <t>WO060803945</t>
  </si>
  <si>
    <t>Gudang Santosa</t>
  </si>
  <si>
    <t>ODP-MLG-FET/25 FET/D04/25.01</t>
  </si>
  <si>
    <t>WO061896745</t>
  </si>
  <si>
    <t>|MN00814|MYIA-099458101065/POI/Ervina Juwitasari/082229262016/juwitasariervina@gmail.com</t>
  </si>
  <si>
    <t>TOKO JAMILAH</t>
  </si>
  <si>
    <t>ODP-MLD-FD/08 FD/D02/08.01</t>
  </si>
  <si>
    <t>WO061769795</t>
  </si>
  <si>
    <t>|MN00099|MYIA-081888475790/POI/NUR JAMILAH/082231443669/nurjamilah65@gmail.com</t>
  </si>
  <si>
    <t xml:space="preserve">2026-08-15 13:00:00 | telp:082231443669 alt : manja : pagi / siang 15/08/2026 hub sebelum ke lokasi </t>
  </si>
  <si>
    <t>LASKAR BUAH GODEAN GAMPING YOGYAKARTA</t>
  </si>
  <si>
    <t>ODP-GOD-FAD/100 FAD/D06/100.01</t>
  </si>
  <si>
    <t>WO061825840</t>
  </si>
  <si>
    <t>|MN00799|MYIA-086722364901/POI/LAELATUL AFIATUN NISAK/085733668576/kantorhrdlaskarbuah@gmail.com</t>
  </si>
  <si>
    <t xml:space="preserve">2026-08-16 11:00:00 | Nama PIC:  bu laela No HP: 085733668576 Alt: Tanggal: 16/08/2026 Jam Pasang: Siang Note: Hubungi sebelum ke lokasi, terimakasih. </t>
  </si>
  <si>
    <t>KOST SARLIA PUTRI</t>
  </si>
  <si>
    <t>ODP-MSP-FC/41 FC/D04/41.01</t>
  </si>
  <si>
    <t>WO061732213</t>
  </si>
  <si>
    <t>|MN00264|MYIA-023475796588/POI/wiwik winarni ningsih/085895418097/wiwikwinarni1310@gmail.com</t>
  </si>
  <si>
    <t xml:space="preserve">2026-08-15 08:00:00 | Jam pemasangan : 12.00 Info Tambahan : Hubungi pelanggan dulu sebelum ke lokasi terimakasih  </t>
  </si>
  <si>
    <t>HAPPY MART</t>
  </si>
  <si>
    <t>ODP-SMP-FJ/02 FJ/D01/02.01</t>
  </si>
  <si>
    <t>WO061860914</t>
  </si>
  <si>
    <t>MD|MYDB-20260816265665|DN00001/MN00806|HAPPY MART|087893843649</t>
  </si>
  <si>
    <t>DEA BAKERY ROGONOTO</t>
  </si>
  <si>
    <t>ODP-SGS-FJ/40 FJ/D06/40.01</t>
  </si>
  <si>
    <t>WO061922440</t>
  </si>
  <si>
    <t>|MN01864|MYIA-096270659427/POI/EKO ALFIYANTO/0895395167680/systemdevelopmentdea@gmail.com</t>
  </si>
  <si>
    <t>ZEN AUDIO 2</t>
  </si>
  <si>
    <t>ODP-PBL-FAX/03</t>
  </si>
  <si>
    <t>|MN01316 |/ZEN AUDIO 2/WINBACK 2.0 HSI B2B (1:2) 100MBPS 440RB PSB DISC 70%/081336902265 / 82334137395/muhammad80hanif@gmail.com/MUHAMMAD HANIF/82334137395</t>
  </si>
  <si>
    <t>DECLINE : Decline - Pindah Segmentasi RANGGA WISNU EKAPAKSI 40951381|MYDITA</t>
  </si>
  <si>
    <t>STT POMOSDA</t>
  </si>
  <si>
    <t>ODP-WRJ-FH/33 FH/D03/33.01</t>
  </si>
  <si>
    <t>WO061923356</t>
  </si>
  <si>
    <t>|MC20057|MYIA-051141953467/POI/Dony Cahyo Dwi Putra/088983166308/karimjayasentosa@gmail.com</t>
  </si>
  <si>
    <t>2026-08-18 13:00:00 | Nama : BU SARAH (BENDAHARA) No Hp : 088983166308 No Alt :  Tgl Pemasangan : 18 Agustus 2026 Interval : PAGI  Note : Hubungi pelanggan terlebih dahulu</t>
  </si>
  <si>
    <t>toko udin</t>
  </si>
  <si>
    <t>ODP-KLN-FAT/12 FAT/D02/12.01</t>
  </si>
  <si>
    <t>WO061847109</t>
  </si>
  <si>
    <t>MD|MYDB-20260815265604|DN00001/MN00018|toko udin|087895083547</t>
  </si>
  <si>
    <t xml:space="preserve">2026-08-17 15:00:00 | Nama PIC:  bp zainuddin No HP: 087895083547 Alt: Tanggal: 17/08/2026 Jam Pasang: Sore Note: Hubungi sebelum ke lokasi, terimakasih. </t>
  </si>
  <si>
    <t>ODP-SMP-FV/80 FV/D05/80.01</t>
  </si>
  <si>
    <t>WO061768087</t>
  </si>
  <si>
    <t>MD|MYDB-20260814265378|DN00001/MN00806|RUMAH TRANSAKSI|08213325454</t>
  </si>
  <si>
    <t xml:space="preserve">2026-08-15 13:00:00 | Nama PIC :  bu nyunyuk  No HP : 08213325454 Alt :  M Janji : 15/AGUSTUS/2026 jam Pasang : Siang  Note : hubungi pelanggan jika ingin kelokasi, terimakasih. </t>
  </si>
  <si>
    <t>ODP-NWI-FE/107</t>
  </si>
  <si>
    <t>WO061874179</t>
  </si>
  <si>
    <t>SMKN 1 PARON</t>
  </si>
  <si>
    <t>ODP-JGO-FE/01 FE/D01/01.01</t>
  </si>
  <si>
    <t>WO061899626</t>
  </si>
  <si>
    <t>|MN00264|MYIA-060208828997/POI/SUPARJAK/082334498282/smkn1.paron@yahoo.co.id</t>
  </si>
  <si>
    <t>2026-08-18 08:00:00 | Tanggal pemasangan : 17 AGUSTUS 2026 Jam pemasangan : pagi/siang Info Tambahan : Hubungi pelanggan dulu sebelum ke lokasi terima kasih</t>
  </si>
  <si>
    <t>16-08-2026 18:54:52</t>
  </si>
  <si>
    <t>KOST PUTRI KDM ( Kang Di Man )</t>
  </si>
  <si>
    <t>ODP-PGR-FDD/002 FDD/D01/002.01</t>
  </si>
  <si>
    <t>WO061927110</t>
  </si>
  <si>
    <t>|MN00277|MYIA-099460413010/POI/Pipit Titani/083867005793/pipittitani298@gmail.com</t>
  </si>
  <si>
    <t>TOKO ARYA PERABOT RUMAH TANGGA</t>
  </si>
  <si>
    <t>ODP-BJR-FAN/018</t>
  </si>
  <si>
    <t>WO061713930</t>
  </si>
  <si>
    <t>|MC00213|MYIA-067685822768/POI/ARYA BUDHI PRAJNA/0882006386703/aryabodiprajena@gmail.com</t>
  </si>
  <si>
    <t xml:space="preserve">2026-08-15 15:00:00 | Waktu pemasangan : 15 agustus 2026 Jam pemasangan : 08.00 - 12.00 Info Tambahan : Hubungi pelanggan dulu sebelum ke lokasi terimakasih </t>
  </si>
  <si>
    <t>WO061907540</t>
  </si>
  <si>
    <t>|MN01864|MYIA-042837145537/POI/indra ribawa/0881027643853/sman3batu@gmail.com</t>
  </si>
  <si>
    <t>TOKO OKE ESQU</t>
  </si>
  <si>
    <t>ODP-LCE-FE/03 FE/D01/03.01</t>
  </si>
  <si>
    <t>WO061765814</t>
  </si>
  <si>
    <t>|MN01068|MYIA-076829544636/POI/LAILATUL NISFAH/087810634436/lailatulnisfah06@gmail.com</t>
  </si>
  <si>
    <t>ODP-BMK-FAZ/009</t>
  </si>
  <si>
    <t>WO061008928</t>
  </si>
  <si>
    <t>ODP-SWE-FAH/05 FAH/D04/05.01</t>
  </si>
  <si>
    <t>WO061748771</t>
  </si>
  <si>
    <t xml:space="preserve">2026-08-15 13:00:00 | Nama PIC : bp agus  No HP : 087856666619 Alt :  M Janji : 15/AGUSTUS/2026 jam Pasang : Siang Note : hubungi pelanggan jika ingin kelokasi, terimakasih. </t>
  </si>
  <si>
    <t>Follow Up Revoke Completed, New Order ID : SC1002529635</t>
  </si>
  <si>
    <t>HSI Bisnis Bundling OCA Blast Lite PSB 70% Promo - 200 Mbps</t>
  </si>
  <si>
    <t>DS SEMBALUN</t>
  </si>
  <si>
    <t>WO061869018</t>
  </si>
  <si>
    <t>Ds sembalun bumbung kec. Sembalun kab .lombok timur, NTB Pic Pak Rio 0811212007 Surat B/1515/VIII/TIK.7.6./2026/Div TIK tanggal 05 Agustus 2026 AM Wassy +62 822-2745-9162</t>
  </si>
  <si>
    <t>TOKO MAKMUR REJEKI ABADI (Sepatu &amp; Sandal)</t>
  </si>
  <si>
    <t>ODP-TBU-FAA/33</t>
  </si>
  <si>
    <t>WO061929092</t>
  </si>
  <si>
    <t>|MN00213|/TOKO MAKMUR REJEKI ABADI (Sepatu &amp; Sandal)/HSI Bisnis Promo HUT Telkom (1:1) 150 Mbps (Rp 620.000) PSB Rp 150.000/085234944944/saostomat102@gmail.com/ABDUL LATIP S.PD/Paseseh, Kec. Tj. Bumi, Kabupaten Bangkalan, Jawa Timur 69156</t>
  </si>
  <si>
    <t>ODP-KPP-FC/67</t>
  </si>
  <si>
    <t>ODP-PRI-FB/35 FB/D04/35.01</t>
  </si>
  <si>
    <t>WO061932492</t>
  </si>
  <si>
    <t>|MN00418|MYIA-025188175459/POI/ANAM TOFANI/085138434679/koperasippn6@gmail.com</t>
  </si>
  <si>
    <t>WARKOP BONOROWO</t>
  </si>
  <si>
    <t>ODP-NGI-FD/17</t>
  </si>
  <si>
    <t>WO061798037</t>
  </si>
  <si>
    <t>|MC30080|/SEPTIAN WAHYU PRATAMA/82143136566/septianwahyu2121@gmail.com</t>
  </si>
  <si>
    <t>2026-08-16 15:00:00|Nama Pic : BP SEPTIAN No Hp Pic : 082143136566 Jam Pemasangan : 08:00 - 12.00 Tanggal Pemasangan : MINGGU 16 AGUSTUS 2026 Info Tambahan : Hubungi pelanggan sebelum datang ke lokasi|40961370|MYDITA</t>
  </si>
  <si>
    <t>ODP-MYR-FXB/18</t>
  </si>
  <si>
    <t>WO061153776</t>
  </si>
  <si>
    <t>DPS HSI | PSB INDIBIZ 150 Mbps (Inet Only) | AM CESAR | 405690 | ONE WORKS Galaxy Mall 2 lantai 3 | PIC : vicky 0895089241700 / xio yen 085283257905 | Email :  officeoneworks@gmail com |</t>
  </si>
  <si>
    <t>CALL/WA PIC : vicky 0895089241700 / xio yen 085283257905 | alamat : Galaxy Mall 2 lantai 3 Jl Dharmahusada Indah Timur No 35-37 kel Mulyorejo kec.Mulyorejo Jawatimur</t>
  </si>
  <si>
    <t>WO061243864</t>
  </si>
  <si>
    <t>UD Aman Abadi Tabanan</t>
  </si>
  <si>
    <t>ODP-BTR-FF/05</t>
  </si>
  <si>
    <t>|MN02750|/PIC NI MADE NURATNI/085956420639/spbu.bali.5482103@gmail.com</t>
  </si>
  <si>
    <t>ODP-PBL-FAG/56</t>
  </si>
  <si>
    <t>WO061864783</t>
  </si>
  <si>
    <t>|MN01316 |/MTS MIFTAHUL ULUM/WINBACK HSI B2B + NETMONK + OCA BREACH CHECKER (1:1) 300MBPS 1,306,5RB PSB DISC 70%//Mi.Miftahululum742@gmail.com/FAUSI/85136595612</t>
  </si>
  <si>
    <t>2026-08-17 08:00:00|Nama PIC : BAPAK FAUSI No HP : 085136595612 Alt : 082242156020 M Janji : (SENIN/17/AGUSTUS/2026) jam Pasang : 09:00 Note : hubungi pelanggan jika ingin kelokasi|40961371|MYDITA</t>
  </si>
  <si>
    <t>AMNT Townsite 2 D41</t>
  </si>
  <si>
    <t>WO061305132</t>
  </si>
  <si>
    <t>DSS HSI | WILHELMI A IDRIS | 970167 | TREG 3 | AMNT Townsite 2 D41|SYAHRUL ALQADRI| 081237399497 | PSB 2P INET TV 20MBPS</t>
  </si>
  <si>
    <t>WO061901013</t>
  </si>
  <si>
    <t>ODP-MMN-FB/75</t>
  </si>
  <si>
    <t>WO061896593</t>
  </si>
  <si>
    <t>2026-08-14 08:00:00 | Nama : BP MULYANA SURYA  No Hp : 081236755881  No Alt :   Tgl Pemasangan : 14 Agustus 2026  Interval : PAGI   Note : Hubungi pelanggan terlebih dahulu</t>
  </si>
  <si>
    <t>Follow Up Revoke Completed, New Order ID : SC1002526951</t>
  </si>
  <si>
    <t>KLINIK SEHAT TRADISIONAL 3</t>
  </si>
  <si>
    <t>ODP-PAE-FP/24</t>
  </si>
  <si>
    <t>WO061833574</t>
  </si>
  <si>
    <t>|MC20202|MYIA-009088038870/POI/ALI ROMANDHON/08213329614/kliniksehat1366@gmail.com</t>
  </si>
  <si>
    <t xml:space="preserve">2026-08-16 13:00:00 | Jam pemasangan : 12.00 Info Tambahan : Hubungi pelanggan dulu sebelum ke lokasi terimakasih </t>
  </si>
  <si>
    <t>KEDAI EPI</t>
  </si>
  <si>
    <t>ODP-PGK-FB/15 FB/D06/15.01</t>
  </si>
  <si>
    <t>WO061839723</t>
  </si>
  <si>
    <t>MD|MYDB-20260814265311|SC20017/MC20200|KEDAI EPI|082330743067</t>
  </si>
  <si>
    <t xml:space="preserve">2026-08-16 15:00:00 | Nama PIC:  bp anto  No HP: 082330743067 Alt: Tanggal: 16/08/2026 Jam Pasang: Sore  Note: Hubungi sebelum ke lokasi, terimakasih. </t>
  </si>
  <si>
    <t>15-08-2026 17:55:14</t>
  </si>
  <si>
    <t>Follow Up Revoke Completed, New Order ID : SC1002526834</t>
  </si>
  <si>
    <t>SPPG DESA BANJARSARI</t>
  </si>
  <si>
    <t>ODP-TUL-FAP/83 FAP/D04/83.01</t>
  </si>
  <si>
    <t>WO061806809</t>
  </si>
  <si>
    <t>MD|MYDB-20260814265301|DC20015/MC20183|SPPG DESA BANJARSARI|0881036708501</t>
  </si>
  <si>
    <t xml:space="preserve">2026-08-16 08:00:00 | Waktu pemasangan : 16 agustus 2026 Jam pemasangan : 08.00 - 12.00 Info Tambahan : Hubungi pelanggan dulu sebelum ke lokasi terimakasih  </t>
  </si>
  <si>
    <t>DÃ¢â‚¬â„¢Kost Ortu W</t>
  </si>
  <si>
    <t>ODP-KLJ-FCA/138 FCA/D11/138.01</t>
  </si>
  <si>
    <t>WO061879222</t>
  </si>
  <si>
    <t>|MN00814|MYIA-078779355425/POI/Wandoyo/081231562018/traknuswandoyo@gmail.com</t>
  </si>
  <si>
    <t>2026-08-17 13:00:00 | Nama PIC : bapak Wandoyo No HP : 081231562018 Alt :  M Janji : (SENIN/17/AGUSTUS/2026) jam Pasang : 09:00 Note : hubungi pelanggan jika ingin kelokasi</t>
  </si>
  <si>
    <t>PT Nusantara Ekspres Kilat Hub Ngaringan</t>
  </si>
  <si>
    <t>ODP-WRO-FL/052</t>
  </si>
  <si>
    <t>WO061211640</t>
  </si>
  <si>
    <t>ODP-BYL-FH/144</t>
  </si>
  <si>
    <t>ODP-WRO-FK/112</t>
  </si>
  <si>
    <t>WO061767943</t>
  </si>
  <si>
    <t>PT BFI FINANCE INDONESIA</t>
  </si>
  <si>
    <t>ODP-KRP-FCD/02</t>
  </si>
  <si>
    <t>WO061651369</t>
  </si>
  <si>
    <t>DPS FWS P26-204359  AM Risalatul Haq Anasha 085121502622 Pic Lokasi  Rangga 085701800090</t>
  </si>
  <si>
    <t>PSB HSI BUNDLING NETMONK 50 MBPS</t>
  </si>
  <si>
    <t>Provisioning Failed|WFM|INF009036748|PP_-7.333358,112.6956935_-7.342898639790543, 112.69481078894992, MANJA HARI SELASA 18/08</t>
  </si>
  <si>
    <t>WO061419283</t>
  </si>
  <si>
    <t>Follow Up Revoke Completed, New Order ID : SC1002521957</t>
  </si>
  <si>
    <t>ODP-BKA-FJ/083</t>
  </si>
  <si>
    <t>WO061879806</t>
  </si>
  <si>
    <t>2026-08-16 08:00:00 | Tanggal pemasangan: 16/08/2026  Jam pemasangan : pagi / siang  Info Tambahan : Hubungi pelanggan dulu sebelum ke lokasi  terima kasih.</t>
  </si>
  <si>
    <t>toko jaya abadi sumberagung</t>
  </si>
  <si>
    <t>ODP-PSG-FA/22 FA/D05/22.01</t>
  </si>
  <si>
    <t>WO061914198</t>
  </si>
  <si>
    <t>MD|MYDB-20260816265774|DC30004/MC30053|toko jaya abadi sumberagung|085139140506</t>
  </si>
  <si>
    <t>HSI Bisnis Bundling Phone PSB 70% - Free 800 Menit Promo - 150 Mbps</t>
  </si>
  <si>
    <t>PT. INKA MULTI SOLUSI TRADING - KANTOR SALAK</t>
  </si>
  <si>
    <t>ODP-MNZ-FP/80</t>
  </si>
  <si>
    <t>WO061105142</t>
  </si>
  <si>
    <t>AMDES;405605;CHUSNUL NUUR FADILLAH;PSB;300 MBPS INET ONLY;RAGIL IMAM UTOMO 082229690447</t>
  </si>
  <si>
    <t>JUAL BELI LAPTOP</t>
  </si>
  <si>
    <t>ODP-PON-FK/19 FK/D01/19.01</t>
  </si>
  <si>
    <t>WO061872950</t>
  </si>
  <si>
    <t>MD|MYDB-20260816265638|DN00001/MN02053|JUAL BELI LAPTOP|085233618522</t>
  </si>
  <si>
    <t xml:space="preserve">2026-08-17 13:00:00 | Waktu pemasangan : 17 agustus 2026 Jam pemasangan : 08.00 - 12.00 Info Tambahan : Hubungi pelanggan dulu sebelum ke lokasi terimakasih </t>
  </si>
  <si>
    <t>LAB KOM SMPN 5 WONOGIRI</t>
  </si>
  <si>
    <t>ODP-SKH-FZ/009</t>
  </si>
  <si>
    <t>WO061738984</t>
  </si>
  <si>
    <t>|MN02255|MYIA-045464525674/POI/GATOT WINOWO/081329246246/gaguma.81@gmail.com</t>
  </si>
  <si>
    <t>2026-08-15 13:00:00 | Nama PIC : Gatot  No HP : 081329246246 Alt :  M Janji : 15 Augustus 2026 Jam Pasang : 08.00 - 13:00  NoteÃ‚Â :  hubungi terlebih dahulu sebelum kelokasi</t>
  </si>
  <si>
    <t>KANTOR DESA BANDINGAN</t>
  </si>
  <si>
    <t>ODP-WOS-FQ/043 FQ/D05/043.01</t>
  </si>
  <si>
    <t>WO061729822</t>
  </si>
  <si>
    <t>|MN00909|MYIA-082222002669/POI/widi/087856968204/widisumono@gmail.com</t>
  </si>
  <si>
    <t>SPBU LERAN KALITIDU</t>
  </si>
  <si>
    <t>ODP-KDU-FE/07 FE/D02/07.01</t>
  </si>
  <si>
    <t>WO061945279</t>
  </si>
  <si>
    <t>|MC20010|MYIA-039379594642/POI/Ade Setiawan /085893095578/spbuleran@gmail.com</t>
  </si>
  <si>
    <t>INTERNET PERANGKAT DAERAH - 2025</t>
  </si>
  <si>
    <t>ODP-MYR-FLS/50</t>
  </si>
  <si>
    <t>WO060855411</t>
  </si>
  <si>
    <t>GS SURAMADU/ AM HANIF/ PSB INET ONLY 200MBPS/ KANTOR BAZNAS/ JL KEJAWAN PUTIH MUTIARA 4 / PIC APRI +62 851 07011367</t>
  </si>
  <si>
    <t>ODP-BTL-FBS/034 FBS/D03/034.01</t>
  </si>
  <si>
    <t>WO061767144</t>
  </si>
  <si>
    <t>2026-08-16 08:00:00 | Tanggal pemasangan : 16 AGUSTUS 2026 Jam pemasangan : pagi/siang Info Tambahan : Hubungi pelanggan dulu sebelum ke lokasi terima kasih</t>
  </si>
  <si>
    <t>Follow Up Revoke Completed, New Order ID : SC1002531032</t>
  </si>
  <si>
    <t>TOKO RENALDI JAYA</t>
  </si>
  <si>
    <t>ODP-PME-FAP/17</t>
  </si>
  <si>
    <t>WO061807004</t>
  </si>
  <si>
    <t>|MC70132|/TOKO RENALDI JAYA/087839454000/rendaliigskah@gmail.com/HSI Bisnis + Netmonk Promo 2026 200 Mbps (Rp 846.100) PSB 150.000/MOH RENALDI SAPUTRA/-7.2207052, 113.476433</t>
  </si>
  <si>
    <t>2026-08-15 13:00:00|  M Janji : (15/08/2026)  jam Pasang :pagi  Note : hubungi pelanggan jika ingin kelokasi  |40971304|MYDITA</t>
  </si>
  <si>
    <t>Follow Up Revoke Completed, New Order ID : SC1002527135</t>
  </si>
  <si>
    <t>SDN PUNIK</t>
  </si>
  <si>
    <t>ODP-PYA-FAD/45 FAD/D03/45.01</t>
  </si>
  <si>
    <t>WO061717389</t>
  </si>
  <si>
    <t>|MC40040|MYIA-009625640684/POI/Rausul Akzam, S.Pd/087791221116/rausulakzam65@gmail.com</t>
  </si>
  <si>
    <t xml:space="preserve">2026-08-15 15:00:00 | Waktu pemasangan : 15 agustus 2026 Jam pemasangan : 15.00 Info Tambahan : Hubungi pelanggan dulu sebelum ke lokasi terimakasih </t>
  </si>
  <si>
    <t>Provisioning Failed|WFM|INF009058497|PCP_-8.6806212,116.2808445_FOLOUT</t>
  </si>
  <si>
    <t>SDN DAMARWULAN 1</t>
  </si>
  <si>
    <t>ODP-KAA-FD/09 FD/D01/09.01</t>
  </si>
  <si>
    <t>WO061837954</t>
  </si>
  <si>
    <t>|MC20057|MYIA-060963066514/POI/Muhammad Faisal Anang/088983119392/sdndamarwulan01@gmail.com</t>
  </si>
  <si>
    <t>ODP-MJP-FAP/012</t>
  </si>
  <si>
    <t>AMRBS;403099;TREG4;MUHAMMAD MASTUR;081226139781;CP Felix Yulisar;081325325171;PAKET 1S INET 100 MBPS (669.000);DUTA PATRADAYA;input by tito</t>
  </si>
  <si>
    <t>ODP-TET-FAF/52</t>
  </si>
  <si>
    <t>WO061891300</t>
  </si>
  <si>
    <t>ODP-MLK-FAC/40</t>
  </si>
  <si>
    <t>WO061052247</t>
  </si>
  <si>
    <t>Follow Up Revoke Completed, New Order ID : SC1002520169</t>
  </si>
  <si>
    <t>WO061948508</t>
  </si>
  <si>
    <t>|MN02363|MYIA-054888285538/POI/sumarni/081239482000/cv.rizkyhellasnusantara@gmail.com</t>
  </si>
  <si>
    <t>2026-08-18 15:00:00 | Nama : BP PANOS (MANAGER) No Hp : 081239482000 No Alt :  Tgl Pemasangan : 18 Agustus 2026 Interval : PAGI  Note : Hubungi pelanggan terlebih dahulu</t>
  </si>
  <si>
    <t>WO061766769</t>
  </si>
  <si>
    <t>2026-08-13 13:00:00 | Tanggal pemasangan :13/08/2026  Jam pemasangan : pagi/siang  Info Tambahan : Hubungi pelanggan dulu sebelum ke lokasi  terima kasih.</t>
  </si>
  <si>
    <t>Provisioning Failed|WFM|INF009049850|ont rusak</t>
  </si>
  <si>
    <t>WO061146538</t>
  </si>
  <si>
    <t>Follow Up Revoke Completed, New Order ID : SC1002516037</t>
  </si>
  <si>
    <t>INFINITY AKSES NETWORK</t>
  </si>
  <si>
    <t>ODP-WKU-FK/13 FK/D01/13.01</t>
  </si>
  <si>
    <t>WO061927777</t>
  </si>
  <si>
    <t>|MN00264|MYIA-040432850272/POI/wahyu indarto/081226194221/indifaiz00@gmail.com</t>
  </si>
  <si>
    <t>2026-08-18 13:00:00 | Nama Pic : BP WAHYU No Hp Pic : 081226194221 Jam Pemasangan : 08:00 - 12.00 Tanggal Pemasangan : SELASA 18 AGUSTUS 2026 Info Tambahan : Hubungi pelanggan sebelum datang ke lokasi</t>
  </si>
  <si>
    <t>ODP-UNR-FAA/086</t>
  </si>
  <si>
    <t>WO061193572</t>
  </si>
  <si>
    <t>Follow Up Revoke Completed, New Order ID : SC1002517622</t>
  </si>
  <si>
    <t>Follow Up Revoke Completed, New Order ID : SC1002526475</t>
  </si>
  <si>
    <t>WO061923760</t>
  </si>
  <si>
    <t>|MN00968|MYIA-010780103490/POI/NUR AINI/081233320679/meisya0002@gmail.com</t>
  </si>
  <si>
    <t>2026-08-18 13:00:00 | Nama : BU NUR AINI No Hp : 081233320679 No Alt :  Tgl Pemasangan : 18 Agustus 2026 Interval : PAGI  Note : Hubungi pelanggan terlebih dahulu</t>
  </si>
  <si>
    <t>WO061736490</t>
  </si>
  <si>
    <t>WO061705517</t>
  </si>
  <si>
    <t>ODP-BBA-FAL/32</t>
  </si>
  <si>
    <t>Toko Araf</t>
  </si>
  <si>
    <t>ODP-SPG-FM/71 FM/D09/71.01</t>
  </si>
  <si>
    <t>WO061881172</t>
  </si>
  <si>
    <t>MD|MYDB-20260816265708|DN00001/MN00572|Toko Araf|087766972587</t>
  </si>
  <si>
    <t>2026-08-17 13:00:00 | Nama : BU SAHAROH No Hp : 087766972587 No Alt :  Tgl Pemasangan : 17 Agustus 2026 Interval : PAGI  Note : Hubungi pelanggan terlebih dahulu</t>
  </si>
  <si>
    <t>ODP-KAR-FT/030</t>
  </si>
  <si>
    <t>WO061222674</t>
  </si>
  <si>
    <t>Follow Up Revoke Completed, New Order ID : SC1002519411</t>
  </si>
  <si>
    <t>TOKO MBA FENI</t>
  </si>
  <si>
    <t>ODP-TRE-FP/60 FP/D04/60.01</t>
  </si>
  <si>
    <t>WO061873244</t>
  </si>
  <si>
    <t>|MN00418|MYIA-013411636506/POI/FENI FATIMAH/085124038457/embohkeenam@gmail.com</t>
  </si>
  <si>
    <t>ODP-PRG-FE/01 FE/D01/01.01</t>
  </si>
  <si>
    <t>WO061768054</t>
  </si>
  <si>
    <t>Follow Up Revoke Completed, New Order ID : SC1002529913</t>
  </si>
  <si>
    <t>RUMAH KOST AURIEL</t>
  </si>
  <si>
    <t>ODP-SKW-FA/15</t>
  </si>
  <si>
    <t>WO061825573</t>
  </si>
  <si>
    <t>|MN02617|MYIA-009432360171/POI/AURIEL NADIFIAH FAJRIN/085141690089/paktibet761@gmail.com</t>
  </si>
  <si>
    <t>2026-08-16 13:00:00 | Nama Pic : BP MAWARDI No Hp Pic : 085141690089 Jam Pemasangan : 08:00 - 12.00 Tanggal Pemasangan : MINGGU 16 AGUSTUS 2026 Info Tambahan : Hubungi pelanggan sebelum datang ke lokasi</t>
  </si>
  <si>
    <t>PT BRI Multifinance Indonesia</t>
  </si>
  <si>
    <t>ODP-MNZ-FC/85</t>
  </si>
  <si>
    <t>WO061050798</t>
  </si>
  <si>
    <t>DSS RACE | Irma Nur Rahmawati | 840162 | Witel JTB | TREG 3 | Firmansyah RS | 08118382698</t>
  </si>
  <si>
    <t>- 11_11450;Biaya PSB Reguler HSI EBIS ~ 11[150000]  - E23015;E23015 ~ ES23 - Perangkat ONT[0]  - E23015~null~44292;E23015||11||Abodemen 0[0]  - E23015~null~E23015_SWONTPREM;SWONTPREM ~ Biaya Sewa ONT Premium ~ E23015[50000]  - E23040;E23040 ~ Paket HSI B2</t>
  </si>
  <si>
    <t>WO061742531</t>
  </si>
  <si>
    <t>Unit Kerja Kantor Imigrasi Kelas II TPI Sumbawa Besar</t>
  </si>
  <si>
    <t>ODP-TLW-FG/17</t>
  </si>
  <si>
    <t>WO061726825</t>
  </si>
  <si>
    <t>DGS HSI | MUHAMMAD CHAIRIL | 860035 | TREG 3 | Unit Kerja Kantor Imigrasi Kelas II TPI Sumbawa Besar | ROBY RADIANTO | 89674476886 / 81357555295| HSI BISNIS - 50MBPS</t>
  </si>
  <si>
    <t>KOPDES BOROKIDUL</t>
  </si>
  <si>
    <t>ODP-PPR-FB/23 FB/D04/23.01</t>
  </si>
  <si>
    <t>WO061907286</t>
  </si>
  <si>
    <t>MD|MYDB-20260816265770|DN00001/MN00968|KOPDES BOROKIDUL|08139247360</t>
  </si>
  <si>
    <t>17-08-2026 07:39:56</t>
  </si>
  <si>
    <t>MINI ATM RIZQIA CELL</t>
  </si>
  <si>
    <t>ODP-MTR-FBA/39 FBA/D01/39.01</t>
  </si>
  <si>
    <t>WO061751700</t>
  </si>
  <si>
    <t>MD|MYDB-20260814265354|SC00001/MC00020|MINI ATM RIZQIA CELL|608132553790</t>
  </si>
  <si>
    <t>PT EVA CIPTA MAKMUR JAYA</t>
  </si>
  <si>
    <t>ODP-CRM-F02/17</t>
  </si>
  <si>
    <t>WO061917756</t>
  </si>
  <si>
    <t>|MN00086|MYIA-054622121752/POI/ROKMA SUTAMININGSIH /0895807772538/evaciptamj@gmail.com</t>
  </si>
  <si>
    <t>ODP-KBU-FEG/075</t>
  </si>
  <si>
    <t>DUNIA KOMPUTER</t>
  </si>
  <si>
    <t>ODP-PLG-FB/04</t>
  </si>
  <si>
    <t>WO061742780</t>
  </si>
  <si>
    <t>MD|MYDB-20260814265338|DN00001/MN02053|DUNIA KOMPUTER|085126431536</t>
  </si>
  <si>
    <t xml:space="preserve">2026-08-15 15:00:00 | M Janji :  15 Agustus 2026 Jam Pasang : Siang Note : hubungi pelanggan jika ingin ke lokasi, terima kasih. </t>
  </si>
  <si>
    <t>YANTI HIDAYAT KEBAYA</t>
  </si>
  <si>
    <t>ODP-SWE-FAU/57 FAU/D05/57.01</t>
  </si>
  <si>
    <t>WO061815161</t>
  </si>
  <si>
    <t>|MC40316|MYIA-001699982642/POI/SANDI MAULANA YUSUF/085924768456/algibulet@gmail.com</t>
  </si>
  <si>
    <t>WO061620564</t>
  </si>
  <si>
    <t>Provisioning Failed|WFM|INF009041928|PGP_-7.8142673,110.3604865_ganti paket ke 50 mbps</t>
  </si>
  <si>
    <t>INFOMEDIA NUSANTARA</t>
  </si>
  <si>
    <t>ODP-SSL-FV/110</t>
  </si>
  <si>
    <t>WO061609405</t>
  </si>
  <si>
    <t xml:space="preserve"> Ari Akbar Filardi  ari.akbar@infomedia.co.id +62 85659999767  </t>
  </si>
  <si>
    <t>PT Somurah Karya Indonesia</t>
  </si>
  <si>
    <t>ODP-KND-FEA/05 FEA/D01/05.01</t>
  </si>
  <si>
    <t>WO061945750</t>
  </si>
  <si>
    <t>|MN00884|MYIA-085474164859/POI/Muhammad Zakky/082229331765/facclukas@gmail.com</t>
  </si>
  <si>
    <t>2026-08-18 13:00:00 | Nama PIC : Bp Zakky No Hp : 082229331765 No Alt : - Tgl Pemasangan : 18 Agustus 2026 Interval : PAGI SIANG Note : Hubungi pelanggan terlebih dahulu</t>
  </si>
  <si>
    <t>ODP-KRT-FV/025 FV/D02/025.01</t>
  </si>
  <si>
    <t>WO061771603</t>
  </si>
  <si>
    <t>Follow Up Revoke Completed, New Order ID : SC1002529586</t>
  </si>
  <si>
    <t>Galaxy Solusindo</t>
  </si>
  <si>
    <t>ODP-DMO-FTB/12</t>
  </si>
  <si>
    <t>WO061729399</t>
  </si>
  <si>
    <t>MD|MYDB-20260813265237|DN00001/MN02093|Galaxy Solusindo|08819368781</t>
  </si>
  <si>
    <t xml:space="preserve">2026-08-17 15:00:00 | Jam pemasangan : 12.00 Info Tambahan : Hubungi pelanggan dulu sebelum ke lokasi terimakasih </t>
  </si>
  <si>
    <t>PT WINDOW SHUTTERS INDONESIA</t>
  </si>
  <si>
    <t>ODP-WLR-FN/086</t>
  </si>
  <si>
    <t>WO060929280</t>
  </si>
  <si>
    <t>DSS RACE | OKTIAWAN | 403652 | TREG 3 | PT WINDOWS SHUTTERS INDONESIA KITB | VINCENT | 081315388003 | HSIBISNIS200MBPS</t>
  </si>
  <si>
    <t>Musholla Al - Amin</t>
  </si>
  <si>
    <t>ODP-RKT-FBE/37 FBE/D03/01.37</t>
  </si>
  <si>
    <t>WO061760968</t>
  </si>
  <si>
    <t>MD|MYDB-20260813265195|DN00001/MN00459|Musholla Al - Amin|085847896686</t>
  </si>
  <si>
    <t>2026-08-16 08:00:00 | Nama PIC : bapak sumarjono No HP : 085847896686 Alt : - M Janji : 14/08/2026 Jam Pasang : 08.00  - 13:00  NoteÃ‚Â :  hubungi terlebih dahulu sebelum ke lokasi, terima kasih.</t>
  </si>
  <si>
    <t>ODP-IJK-FJJ/25</t>
  </si>
  <si>
    <t>WO060986871</t>
  </si>
  <si>
    <t>DGS-TR3-SURAMADU/405271/DAMAS/PSB INTERNET HSI 50 MBPS/PIC. B. ANDJAR +62 82233877870</t>
  </si>
  <si>
    <t>DGS-TR3-SURAMADU/405271/DAMAS/PSB INTERNET HSI 50 MBPS/PIC. B. ANDJAR +62 82233877870  ASPOL KETINTANG BLOK-D no. 19 SURABAYA</t>
  </si>
  <si>
    <t>BINTANG AGUNG</t>
  </si>
  <si>
    <t>ODP-ABU-FB/22</t>
  </si>
  <si>
    <t>WO061817527</t>
  </si>
  <si>
    <t>MD|MYDB-20260815265498|DN00001/MN00806|BINTANG AGUNG|081991663251</t>
  </si>
  <si>
    <t>2026-08-16 13:00:00 | Nama Pic : BP RIFAI No Hp Pic : 081991663251 Jam Pemasangan : 08:00 - 12.00 Tanggal Pemasangan : MINGGU 16 AGUSTUS 2026 Info Tambahan : Hubungi pelanggan sebelum datang ke lokasi</t>
  </si>
  <si>
    <t>QC MIA - INVALID QUALITY CONTROL MIA - Sebagian Data Tidak terbaca - Ttd pada KTP tidak terbaca jelas,ganti SIM aktif</t>
  </si>
  <si>
    <t>Follow Up Revoke Completed, New Order ID : SC1002526346</t>
  </si>
  <si>
    <t>UPTD LAB DAN PERALATAN KAB. SUMBAWA BARAT</t>
  </si>
  <si>
    <t>ODP-TLW-FB/97</t>
  </si>
  <si>
    <t>WO061723255</t>
  </si>
  <si>
    <t>DGS HSI | MUHAMMAD CHAIRIL | 860035 | TREG 3 | UPTD LAB DAN PERALATAN KAB. SUMBAWA BARAT | ROBY RADIANTO | 82339318368 | HSI BISNIS - 75 MBPS</t>
  </si>
  <si>
    <t>TOKO MAMAH MUDA</t>
  </si>
  <si>
    <t>ODP-PME-FBS/15 FBS/D02/15.01</t>
  </si>
  <si>
    <t>WO061907549</t>
  </si>
  <si>
    <t>MD|MYDB-20260817265796|DN00001/MN00558|TOKO MAMAH MUDA|085337078375</t>
  </si>
  <si>
    <t>PERHUTANI</t>
  </si>
  <si>
    <t>ODP-BMU-FE/018</t>
  </si>
  <si>
    <t>WO061519177</t>
  </si>
  <si>
    <t>LOP285226, PSB HSI 100 Mbps, PERHUTANI TPK TALOK, Pak Siswoyo, 081391309494</t>
  </si>
  <si>
    <t>Customer Care</t>
  </si>
  <si>
    <t>Provisioning Failed|WFM|INF009048734|A/N PERHUTANI CHAT PELANGGAN RNA MALAH LEMPAR2AN GA ADA YG TAHU</t>
  </si>
  <si>
    <t>- 11_11464;Biaya PSB ~ 11[0]  - E23015;E23015 ~ ES23 - Perangkat ONT[0]  - E23015~null~44292;E23015||11||Abodemen 0[0]  - E23015~null~E23015_SWONTPREM;SWONTPREM ~ Biaya Sewa ONT Premium ~ E23015[50000]  - E25006;E25006 ~ ES25 - Paket Perum Perhutani HSI B</t>
  </si>
  <si>
    <t>KIOS PADAIDI</t>
  </si>
  <si>
    <t>ODP-KEF-FD/08 FD/D01/08.01</t>
  </si>
  <si>
    <t>WO061758501</t>
  </si>
  <si>
    <t>|MC40283|MYIA-027782788452/POI/FATIMA/082145774487/fatimahj473@gmail.com</t>
  </si>
  <si>
    <t>UPTD-UPPRD WILAYAH V CABANG DOMPU</t>
  </si>
  <si>
    <t>WO060628153</t>
  </si>
  <si>
    <t>DGS HSI |TREG 3 | IRAWATI | 960251|85242810198/82191978182|UPTD-UPPRD WILAYAH V CABANG DOMPU|Indibiz 100mbps 1:1 netmonk</t>
  </si>
  <si>
    <t>- 11_11464;Biaya PSB ~ 11[0]  - E23046;E23046 ~ ES23 - Paket HSI Bisnis[0]  - E23046~null~E23046_UNL;UNL ~ Internet-Link Unlimited Internet Usage ~ E23046[0]  - E23046~null~44877;E23046||11||Abodemen 0[0]  - E23046~null~E23046_UNL;UNL ~ Internet-Link Unli</t>
  </si>
  <si>
    <t>Agus Electronik</t>
  </si>
  <si>
    <t>ODP-SRR-FAA/86 FAA/D02/86.01</t>
  </si>
  <si>
    <t>WO061726877</t>
  </si>
  <si>
    <t>|MN00176|MYIA-067773771401/POI/I Gst. PT. Agus Sudarsana/081936557222/agussudarsanagusti@gmail.com</t>
  </si>
  <si>
    <t>Provisioning Failed|WFM|INF009056927|TOF_-8.1125659,115.0923744_odp full</t>
  </si>
  <si>
    <t>ODP-KPP-FD/46</t>
  </si>
  <si>
    <t>PT. YOHANA CITRA MANDIRI</t>
  </si>
  <si>
    <t>ODP-GNK-F01/004</t>
  </si>
  <si>
    <t>WO061783401</t>
  </si>
  <si>
    <t>AMRBS;406295;REG3;UKHIBUL MUKHSININ;YAINAL ARIFIN;081390301235;PSB 100MB 1:1 500K PSB 150K</t>
  </si>
  <si>
    <t>2026-08-16 08:00:00|Tanggal pemasangan: 27/07/2026 Jam pemasangan : pagi / siang Info Tambahan : Hubungi pelanggan dulu sebelum ke lokasi. terima kasih|40951377|MYDITA</t>
  </si>
  <si>
    <t>AMNT Townsite 2 D45</t>
  </si>
  <si>
    <t>ODP-MLK-FAC/13</t>
  </si>
  <si>
    <t>WO061048851</t>
  </si>
  <si>
    <t>DSS HSI | WILHELMI A IDRIS | 970167 | TREG 3 | AMNT Townsite 2 D45SYAHRUL ALQADRI| 081237399497 | PSB 2P INET TV 20MBPS</t>
  </si>
  <si>
    <t>WO061712973</t>
  </si>
  <si>
    <t>|MC60138|MYIA-050155793559/POI/suharto/081575430880/suhartost71@gmail.com</t>
  </si>
  <si>
    <t>14-08-2026 07:39:51</t>
  </si>
  <si>
    <t>KLINIK GERAI SEHAT BLITAR</t>
  </si>
  <si>
    <t>ODP-SNT-FD/08 FD/D02/08.01</t>
  </si>
  <si>
    <t>WO061818724</t>
  </si>
  <si>
    <t>MD|MYDB-20260815265460|DC20002/MC20039|KLINIK GERAI SEHAT BLITAR|085607556856</t>
  </si>
  <si>
    <t xml:space="preserve">2026-08-16 13:00:00 | Nama PIC:  bu iva  No HP: 085607556856 Alt: Tanggal: 16/08/2026 Jam Pasang: Siang Note: Hubungi sebelum ke lokasi, terimakasih. </t>
  </si>
  <si>
    <t>TOKO KELVIN</t>
  </si>
  <si>
    <t>ODP-KRZ-FT/28</t>
  </si>
  <si>
    <t>WO061740862</t>
  </si>
  <si>
    <t>|MN00836|/TOKO KELVIN/WINBACK 2.0 HSI B2B (1:1) 100MBPS 535RB PSB DISC 70%//Mohammadkelvin889@gmail.com/MOHAMMAD KELVIN/85259697887</t>
  </si>
  <si>
    <t>2026-08-15 13:00:00|Nama PIC : Bp Kelvin No HP : 085259697887 No Alt : - M Janji :  15 Agustus 2026 Jam Pasang : Pagi / Siang Note : hubungi pelanggan jika ingin kelokasi|40951378|MYDITA</t>
  </si>
  <si>
    <t>WO061756618</t>
  </si>
  <si>
    <t>|MN01066|MYIA-030286343931/POI/FAYZAL ANWAR/082329830323/anwarfayzal90@gmail.com</t>
  </si>
  <si>
    <t>ODP-KBL-FKC/100</t>
  </si>
  <si>
    <t>CV MITRA LANCAR</t>
  </si>
  <si>
    <t>ODP-TLW-FE/84</t>
  </si>
  <si>
    <t>WO061897554</t>
  </si>
  <si>
    <t xml:space="preserve">MD|MYTN-5575012133019|SYSTEM|CV MITRA LANCAR|08126368052/bamboosilang@gmail.com  </t>
  </si>
  <si>
    <t xml:space="preserve">APPOINTMENT DESC 2026-08-16 16:57:00|Nama PIC : RATNA No Hp : 08126368052 Alt : Manja : 15 AGUSTUS 2026 Jam : 18.00 Note : Hubungi pelanggan terlebih dahulu|NE2261|MYDITA  </t>
  </si>
  <si>
    <t>Risma Olhsop</t>
  </si>
  <si>
    <t>ODP-NJK-FAJ/72 FAJ/D07/72.01</t>
  </si>
  <si>
    <t>WO061881359</t>
  </si>
  <si>
    <t>MD|MYDB-20260816265709|DC20002/MC20039|Risma Olhsop|08132957757</t>
  </si>
  <si>
    <t>2026-08-17 13:00:00 | Nama : BU RISMA PUTRI WAHYUNI No Hp : 08132957757 No Alt :  Tgl Pemasangan : 17 Agustus 2026 Interval : PAGI  Note : Hubungi pelanggan terlebih dahulu</t>
  </si>
  <si>
    <t>WO061866405</t>
  </si>
  <si>
    <t>|MC20057|MYIA-055178312583/POI/Dony Cahyo Dwi Putra/088983166308/karimjayasentosa@gmail.com</t>
  </si>
  <si>
    <t>teras coffe</t>
  </si>
  <si>
    <t>ODP-BJN-FBA/38 FBA/D04/38.01</t>
  </si>
  <si>
    <t>WO061826181</t>
  </si>
  <si>
    <t>|MN02366|MYIA-034858610091/POI/Dewi Sri usman/082257206555/sesecantik23@gmail.com</t>
  </si>
  <si>
    <t xml:space="preserve">2026-08-16 15:00:00 | Nama PIC:  bu dewi  No HP: 082336828863 Alt: Tanggal: 16/08/2026 Jam Pasang: Sore Note: Hubungi sebelum ke lokasi, terimakasih. </t>
  </si>
  <si>
    <t>kost putri ungu 19</t>
  </si>
  <si>
    <t>ODP-MYR-FCA/63 FCA/D06/01.63</t>
  </si>
  <si>
    <t>WO061925473</t>
  </si>
  <si>
    <t>|MN00915|MYIA-041648648213/POI/sherlina anggraeni/0881026932228/gaffi1523@gmail.com</t>
  </si>
  <si>
    <t>UD BAHARI</t>
  </si>
  <si>
    <t>ODP-TLW-FB/21</t>
  </si>
  <si>
    <t>WO061896842</t>
  </si>
  <si>
    <t xml:space="preserve">MD|MYIB-4575012130019|SYSTEM|UD BAHARI|081365695620/bamboosilang@gmail.com  </t>
  </si>
  <si>
    <t xml:space="preserve">APPOINTMENT DESC 2026-08-16 15:57:00|Nama PIC : ANIS No Hp : 081365695620 Alt : Manja : 15 AGUSTUS 2026 Jam : 17.00 Note : Hubungi pelanggan terlebih dahulu|NE2261|MYDITA  </t>
  </si>
  <si>
    <t>Warkop sumber rejeki koblen</t>
  </si>
  <si>
    <t>ODP-DMO-FMS/12</t>
  </si>
  <si>
    <t>|MN02446|/Warkop sumber rejeki koblen/Mat sholeh/082200474020/mat33903@gmail.com/HSI Basic Promo HUT Telkom (1:2) 75 Mbps (Rp 365.000) PSB Rp 150.000</t>
  </si>
  <si>
    <t>UNCONTACTED : Invalid Phone Number Novin Dwigo Prayudha 40961371|MYDITA</t>
  </si>
  <si>
    <t>CV. TAYU INDAH JAYA (SPBU 44.594.03)</t>
  </si>
  <si>
    <t>ODP-BAN-FC/073</t>
  </si>
  <si>
    <t>AMRBS;403098;REG3;DANIEL MARWA DENERO;08112876658;CP.DWI RUSTINI;082137672229;PAKET PROMO 535 rb 100mb 1:1;CV. TAYU INDAH JAYA (SPBU 44.594.03)</t>
  </si>
  <si>
    <t>DECLINE : Decline - Tidak Merasa Melakukan Registrasi YUDA SEPTIAN 40000798|MYDITA</t>
  </si>
  <si>
    <t>JAYA SENTOSA</t>
  </si>
  <si>
    <t>ODP-SMP-FK/17 FK/D03/17.01</t>
  </si>
  <si>
    <t>WO061779105</t>
  </si>
  <si>
    <t>MD|MYDB-20260814265399|DN00001/MN00806|JAYA SENTOSA|087713119194</t>
  </si>
  <si>
    <t>Rumah Dinas KSOP Celukan Bawang</t>
  </si>
  <si>
    <t>GCL-SRR-F08/24</t>
  </si>
  <si>
    <t>WO060671131</t>
  </si>
  <si>
    <t>DGS HSI | KETUT SOMA | 403210 | TREG3 | Rumah Dinas KSOP Celukan Bawang| HSI Bisnis 50mbps | Pic : +62 812-3973-3894</t>
  </si>
  <si>
    <t>FU</t>
  </si>
  <si>
    <t xml:space="preserve">- 11_11450;Biaya PSB Reguler HSI EBIS ~ 11[500000]  - E26016;E26016 ~ ES26 - Paket HSI Bisnis (HSIE) Khusus Winback 3.0[0]  - E26016~null~E26016_UNL;UNL ~ Internet-Link Unlimited Internet Usage ~ E26016[0]  - E26016~null~105863;E26016||11||Abodemen 0[0]  </t>
  </si>
  <si>
    <t>TOKO PAK IMAM</t>
  </si>
  <si>
    <t>ODP-TRE-FU/21 FU/D04/21.01</t>
  </si>
  <si>
    <t>WO061936377</t>
  </si>
  <si>
    <t>|MN00418|MYIA-033541664420/POI/IMAM SHOLIKIN/082128127747/embohkeempat@gmail.com</t>
  </si>
  <si>
    <t>2026-08-18 13:00:00 | Nama PIC : Bp Imam No Hp : 082128127747 No Alt : - Tgl Pemasangan : 18 Agustus 2026 Interval : PAGI SIANG Note : Hubungi pelanggan terlebih dahulu</t>
  </si>
  <si>
    <t>RAISYA TOYS</t>
  </si>
  <si>
    <t>ODP-GND-FE/88 FE/D06/88.01</t>
  </si>
  <si>
    <t>WO061896067</t>
  </si>
  <si>
    <t>MD|MYDB-20260814265373|DN00001/MN00836|RAISYA TOYS|085233179978</t>
  </si>
  <si>
    <t>2026-08-17 15:00:00 | Tanggal pemasangan: 17/08/2026 Jam pemasangan : pagi / siang Info Tambahan : Hubungi pelanggan dulu sebelum ke lokasi terima kasih.</t>
  </si>
  <si>
    <t>Avery Sentosa Indonesia</t>
  </si>
  <si>
    <t>ODP-TDS-FGT/12</t>
  </si>
  <si>
    <t>|MN02749|/Avery Sentosa Indonesia/081353636794/averyfurnitures@gmail.com/HSI Bisnis Winback + Antares Eazy (1:1) 50 Mbps (Rp 440.000) PSB Rp 150.000/Helga Yosinda Violetta/jalan tanjungsari no 58 surabaya</t>
  </si>
  <si>
    <t>PT PNM MEKAAR JATIROGO TUBAN</t>
  </si>
  <si>
    <t>ODP-JTR-FE/21</t>
  </si>
  <si>
    <t>WO061674796</t>
  </si>
  <si>
    <t>AMDES;405605;CHUSNUL NUUR FADILLAH;PSB;50 MBPS INET ONLY;nita 085647146898</t>
  </si>
  <si>
    <t>TB Syafia jaya</t>
  </si>
  <si>
    <t>ODP-SPG-FP/64 FP/D05/64.01</t>
  </si>
  <si>
    <t>WO061933576</t>
  </si>
  <si>
    <t>MD|MYDB-20260816265725|DN00001/MN00572|TB Syafia jaya|08139384510</t>
  </si>
  <si>
    <t>INTERNET AREA PUBLIK - 2025</t>
  </si>
  <si>
    <t>ODP-DMO-FQG/06</t>
  </si>
  <si>
    <t>WO061672176</t>
  </si>
  <si>
    <t>GS SURAMADU/ AM HANIF/PSB INET ONLY 100 MBPS/ POSKO TERPADU GENTENG/ PIC FIKRI 081213131927 / PAK LILIK 087888022799</t>
  </si>
  <si>
    <t>UD SINAR JAYA</t>
  </si>
  <si>
    <t>ODP-PME-FBF/08 FBF/D05/08.01</t>
  </si>
  <si>
    <t>WO061950115</t>
  </si>
  <si>
    <t>MD|MYDB-20260817265892|DN00001/MN00558|UD SINAR JAYA|085801312311</t>
  </si>
  <si>
    <t>2026-08-19 08:00:00 | Nama PIC : Bp Sony No Hp : 085801312311 No Alt : - Tgl Pemasangan : 19 Agustus 2026 Interval : SIANG Note : Hubungi pelanggan terlebih dahulu</t>
  </si>
  <si>
    <t>FM Hub + Hub Jambangan</t>
  </si>
  <si>
    <t>ODP-IJK-FHL/37</t>
  </si>
  <si>
    <t>WO060900760</t>
  </si>
  <si>
    <t xml:space="preserve">P26-204155 ; PIC Julian Tri Wibowo, julian.wibowo@spxexpress.com, 082245365180  </t>
  </si>
  <si>
    <t>julian.wibowo@spxexpress.com</t>
  </si>
  <si>
    <t>RUMAH KOST SAIPULLAH</t>
  </si>
  <si>
    <t>ODP-BOW-FY/11</t>
  </si>
  <si>
    <t>WO061826885</t>
  </si>
  <si>
    <t>|MN02331|MYIA-023461507591/POI/AHMAD SAIPULLAH/083141694494/sipoljoss92@gmail.com</t>
  </si>
  <si>
    <t>Follow Up Revoke Completed, New Order ID : SC1002528329</t>
  </si>
  <si>
    <t>Giras los 86</t>
  </si>
  <si>
    <t>ODP-KBL-FAW/50</t>
  </si>
  <si>
    <t>WO061841747</t>
  </si>
  <si>
    <t>|MN01794|MYIA-061334221021/POI/suyono/085708085429/nenokjaya123@gmail.com</t>
  </si>
  <si>
    <t>2026-08-16 15:00:00 | 081227420666  Jam Pemasangan : 08:00 - 12.00 Tanggal Pemasangan : MINGGU 16 AGUSTUS 2026 Info Tambahan : Hubungi pelanggan sebelum datang ke lokasi</t>
  </si>
  <si>
    <t>ROZIE HOMESTAY</t>
  </si>
  <si>
    <t>ODP-SBW-FAC/62 FAC/D08/62.01</t>
  </si>
  <si>
    <t>WO061752059</t>
  </si>
  <si>
    <t>MD|MYDB-20260814265352|DN00001/MN01576|ROZIE HOMESTAY|085339040494</t>
  </si>
  <si>
    <t>Provisioning Failed|WFM|INF009055365|TOJ_-8.4975627,117.4257286_odp jauh</t>
  </si>
  <si>
    <t>Rumah Kos Nur</t>
  </si>
  <si>
    <t>WO061727677</t>
  </si>
  <si>
    <t>|MC30280|MYIA-058362504828/POI/Siti Nur Khalifah/085738529343/masfud93@gmail.com</t>
  </si>
  <si>
    <t>WO061724576</t>
  </si>
  <si>
    <t>DGS HSI | MUHAMMAD CHAIRIL | 860035 | TREG 3 | UPTD LAB DAN PERALATAN KAB. SUMBAWA BARAT | ROBY RADIANTO | 82339318368 | HSI BISNIS - 50MBPS</t>
  </si>
  <si>
    <t>Follow Up Revoke Completed, New Order ID : SC1002527004</t>
  </si>
  <si>
    <t>CV Guna tama Nusantara</t>
  </si>
  <si>
    <t>ODP-BWG-FY/12 FY/D04/12.01</t>
  </si>
  <si>
    <t>WO061757319</t>
  </si>
  <si>
    <t>MD|MYDB-20260814265344|DC30008/MC30020|CV Guna tama Nusantara|089524605824</t>
  </si>
  <si>
    <t>WO061720882</t>
  </si>
  <si>
    <t>MD|MYDB-20260814265288|DN00001/MN02309|KEDAI SULTAN|08132557607</t>
  </si>
  <si>
    <t>WO061512503</t>
  </si>
  <si>
    <t>SMAN 1 BATU</t>
  </si>
  <si>
    <t>ODP-BTU-FG/50 FG/D05/50.01</t>
  </si>
  <si>
    <t>WO061758942</t>
  </si>
  <si>
    <t>MD|MYDB-20260813265214|SC20017/MC20200|SMAN 1 BATU|6285210490011</t>
  </si>
  <si>
    <t>ODP-BJR-FF/074</t>
  </si>
  <si>
    <t>ODP-SWE-FAJ/87</t>
  </si>
  <si>
    <t>WO061463894</t>
  </si>
  <si>
    <t>Follow Up Revoke Completed, New Order ID : SC1002520212</t>
  </si>
  <si>
    <t>ODP-KLJ-FH/27</t>
  </si>
  <si>
    <t>WO061935562</t>
  </si>
  <si>
    <t>2026-08-16 15:00:00 | M Janji :  16 Agustus 2026  Jam Pasang : Siang  Note : hubungi pelanggan jika ingin ke lokasi, terima kasih</t>
  </si>
  <si>
    <t>TOKO PAK AHMAD</t>
  </si>
  <si>
    <t>ODP-NJK-FAC/23</t>
  </si>
  <si>
    <t>WO061918787</t>
  </si>
  <si>
    <t>MD|MYDB-20260816265711|EN00005/MC20190|TOKO PAK AHMAD|085601243956</t>
  </si>
  <si>
    <t>WO060950405</t>
  </si>
  <si>
    <t>WO061740724</t>
  </si>
  <si>
    <t>|MC70132|/TOKO RENALDI JAYA/087839454000/rendaliigskah@gmail.com/HSI Bisnis + Netmonk Promo 2026 300 Mbps (Rp 1.186.100) PSB 150.000/MOH RENALDI SAPUTRA/-7.2207052, 113.4764330</t>
  </si>
  <si>
    <t>2026-08-15 13:00:00| M Janji : (15/08/2026) jam Pasang :pagi Note : hubungi pelanggan jika ingin kelokasi |40971304|MYDITA</t>
  </si>
  <si>
    <t>Follow Up Revoke Completed, New Order ID : SC1002527936</t>
  </si>
  <si>
    <t>Polsek Banjarsari</t>
  </si>
  <si>
    <t>ODP-GLD-FA/004</t>
  </si>
  <si>
    <t>WO061506542</t>
  </si>
  <si>
    <t>DGS HSI | NUR RAHMAWATI | 920163 | TREG 3 |Polsek Banjarsari | SIGIT |  082313221263 | PSB 1S  BISNIS  50MBPS</t>
  </si>
  <si>
    <t>AMNT Townsite 2 D44</t>
  </si>
  <si>
    <t>WO061050218</t>
  </si>
  <si>
    <t>DSS HSI | WILHELMI A IDRIS | 970167 | TREG 3 | AMNT Townsite 2 D44|SYAHRUL ALQADRI| 081237399497 | PSB 2P INET TV 20MBPS</t>
  </si>
  <si>
    <t>PT. MUGEN JAYA NIAGA</t>
  </si>
  <si>
    <t>ODP-RKT-FHD/33</t>
  </si>
  <si>
    <t>WO061724163</t>
  </si>
  <si>
    <t>|MN02446|/PT. MUGEN JAYA NIAGA/ANIES DWI ERDIANTO/0895324878289/mugenjayaniagapt@gmail.com/HSI Bisnis Promo HUT Telkom (1:1) 75 Mbps (Rp 415.000) PSB Rp 150.000/</t>
  </si>
  <si>
    <t>2026-08-15 08:00:00|telp:0895324878289 alt : manja : pagi / siang 15/08/2026 hub sebelum ke lokasi |40000802|MYDITA</t>
  </si>
  <si>
    <t>Treasury 1</t>
  </si>
  <si>
    <t>ODP-GSK-FAL/66</t>
  </si>
  <si>
    <t>WO061912876</t>
  </si>
  <si>
    <t>|MN01735|/Treasury 1/HSI Bisnis + Phone Promo 2026 200 Mbps (Rp 830.000) PSB 150.000/085134366295/gresikmandiriberkah@gmail.com/Dinar tanjung aditya putra/-7.167710,112.654492/Jl.pangsud no.111 gresik</t>
  </si>
  <si>
    <t>2026-07-11 08:00:00|Nama PIC:  bu rodlatul  No HP: 085134366295  Alt:  Tanggal:11/7/2026  Jam Pasang: Pagi  Note: Hubungi sebelum ke lokasi  |RI2334|MYDITA</t>
  </si>
  <si>
    <t>UMAR BAROKAH</t>
  </si>
  <si>
    <t>ODP-BRG-FD/25 FD/D01/25.01</t>
  </si>
  <si>
    <t>WO061915251</t>
  </si>
  <si>
    <t>|MN02703|MYIA-007679316642/POI/Daman Huri/08980365553/damanhuri1@givmail.com</t>
  </si>
  <si>
    <t>WO061620131</t>
  </si>
  <si>
    <t>Provisioning Failed|WFM|INF009041906|PGP_-7.8144124,110.3605602_ganti paket 50</t>
  </si>
  <si>
    <t>TOKO NURHIDAYAH</t>
  </si>
  <si>
    <t>ODP-PNZ-FH/19</t>
  </si>
  <si>
    <t>WO061921638</t>
  </si>
  <si>
    <t>|MN00418|MYIA-043179828424/POI/TUYEM/081235222420/embohketiga@gmail.com</t>
  </si>
  <si>
    <t>2026-08-18 08:00:00 | telp :081235222420 alt : Tanggal pemasangan :18/08/2026 Jam pemasangan : pagi/siang Info Tambahan : Hubungi pelanggan dulu sebelum ke lokasi terima kasih.</t>
  </si>
  <si>
    <t>DECLINE : Decline - Batal Order Ilham Budhi Prasetya 40000802|MYDITA</t>
  </si>
  <si>
    <t>HAFANA CAFE N CAR WASH</t>
  </si>
  <si>
    <t>ODP-GDW-FT/14</t>
  </si>
  <si>
    <t>WO061878773</t>
  </si>
  <si>
    <t>|MN00833|/HAFANA CAFE  N CAR WASH/WINBACK 2.0 HSI B2B (1:2) 50MBPS 320RB PSB DISC 70%//islamyainiyah@gmail.com/ISLAMY AINIYA FITRI/81236685434</t>
  </si>
  <si>
    <t>2026-08-17 13:00:00|Tanggal pemasangan: 17/08/2026 Jam pemasangan : pagi / siang Info Tambahan : Hubungi pelanggan dulu sebelum ke lokasi terima kasih.|40921089|MYDITA</t>
  </si>
  <si>
    <t>WO061770139</t>
  </si>
  <si>
    <t>2026-08-11 08:00:00|Nama PIC : Ibu Ni Wayan  No HP : 081803680445  Alt : -  M Janji : 11/08/2026  Jam Pasang : 08.00 - 13:00   NoteÃ‚Â :  hubungi terlebih dahulu sebelum kelokasi|40961370|MYDITA</t>
  </si>
  <si>
    <t>barokah mandiri</t>
  </si>
  <si>
    <t>ODP-TUR-FC/65 FC/D03/65.01</t>
  </si>
  <si>
    <t>WO061805313</t>
  </si>
  <si>
    <t>|MN02462|MYIA-071593056329/POI/ali mukhlas agung/085233163393/barokahmandiri@gmail.com</t>
  </si>
  <si>
    <t>ODP-CRM-FV/26 FV/D03/26.01</t>
  </si>
  <si>
    <t>WO061919986</t>
  </si>
  <si>
    <t>|MN00086|MYIA-000624131996/POI/ROKMA SUTAMININGSIH /0895807772538/evaciptamj@gmail.com</t>
  </si>
  <si>
    <t>2026-08-18 08:00:00 | telp :0895807772538 alt : Tanggal pemasangan :18/08/2026 Jam pemasangan : pagi/siang Info Tambahan : Hubungi pelanggan dulu sebelum ke lokasi terima kasih.</t>
  </si>
  <si>
    <t>TOKO LINDA</t>
  </si>
  <si>
    <t>ODP-NGR-FG/11 FG/D02/11.01</t>
  </si>
  <si>
    <t>WO061936815</t>
  </si>
  <si>
    <t>|MN02718|MYIA-039368558074/POI/RETNO MELINDA/08213133374/retnomelinda30@gmail.com</t>
  </si>
  <si>
    <t>WO061873846</t>
  </si>
  <si>
    <t>GVS (gz vape shop)</t>
  </si>
  <si>
    <t>ODP-BMU-FH/023 FH/D03/023.01</t>
  </si>
  <si>
    <t>WO061733616</t>
  </si>
  <si>
    <t>|MB00450|MYIA-054014397005/POI/Koko tryandicka arifin/082324697554/lexsagiozanka@gmail.com</t>
  </si>
  <si>
    <t>Provisioning Failed|WFM|INF009053189|a/n GVS (gz vape shop) cp 82324697554 | pelanggan tidak merasa pengajuan pemasangan</t>
  </si>
  <si>
    <t>WO061864812</t>
  </si>
  <si>
    <t>2026-08-18 13:00:00|Nama Pic : bp iqbal  No Hp Pic : 081219854241 No alt : - Jam Pemasangan : pagi  Tanggal Pemasangan : 17 Agustus 2026|40951375|MYDITA</t>
  </si>
  <si>
    <t>WARKOP VRB</t>
  </si>
  <si>
    <t>ODP-SDA-FGJ/27 FGJ/D05/27.01</t>
  </si>
  <si>
    <t>WO061779883</t>
  </si>
  <si>
    <t>MD|MYDB-20260814265401|DN00001/MN00443|WARKOP VRB|085931352519</t>
  </si>
  <si>
    <t>2026-08-15 15:00:00 | Nama PIC : Bp Vito No HP : 085931352519 No Alt : - M Janji :  15 Agustus 2026 Jam Pasang : Pagi / Siang Note : hubungi pelanggan jika ingin kelokasi</t>
  </si>
  <si>
    <t>ODP-PWT-FH/085</t>
  </si>
  <si>
    <t>WO061360728</t>
  </si>
  <si>
    <t>PT. Global Jet Express - Kejawar Arcawinangun Purwokerto  Jl. Martadireja II No.3, Kejawar, Arcawinangun, Kec. Purwokerto Tim., Kab Banyumas, Jawa Tengah</t>
  </si>
  <si>
    <t>Follow Up Revoke Completed, New Order ID : SC1002526833</t>
  </si>
  <si>
    <t>WO061145674</t>
  </si>
  <si>
    <t>Follow Up Revoke Completed, New Order ID : SC1002515855</t>
  </si>
  <si>
    <t>SPBU KURIPAN PEKALONGAN</t>
  </si>
  <si>
    <t>ODP-PKL-FCF/066</t>
  </si>
  <si>
    <t>WO061806989</t>
  </si>
  <si>
    <t>AMRBS;950393;REG3;INDRI;082121745712;HSI 1S 100MB;535k;PIC 085731181050;kuripankidulspbu@yahoo.co.id</t>
  </si>
  <si>
    <t>2026-08-18 08:00:00|M Janji :  18 Agustus 2026 Jam Pasang : Pagi Note : hubungi pelanggan jika ingin ke lokasi, terima kasih|40941148|MYDITA</t>
  </si>
  <si>
    <t>WO061755638</t>
  </si>
  <si>
    <t>MD|MYDB-20260814265351|DN00001/MN00968|BUMDES PEHKULON|08128536082</t>
  </si>
  <si>
    <t>2026-08-15 15:00:00 | Nama PIC : Mujiati No HP : 08128536082 Alt :  M Janji : 15 Augustus 2026 Jam Pasang : 08.00 - 13:00  NoteÃ‚Â :  hubungi terlebih dahulu sebelum kelokasi</t>
  </si>
  <si>
    <t>Toko Sukiman</t>
  </si>
  <si>
    <t>ODP-SEL-FAW/34 FAW/D01/34.01</t>
  </si>
  <si>
    <t>WO061916441</t>
  </si>
  <si>
    <t>MD|MYDB-20260817265803|SC00001/MC00149|Toko Sukiman|087744563778</t>
  </si>
  <si>
    <t>2026-08-18 15:00:00 | Nama : BP MUHAMMAD SUKIMAN AZMY No Hp : 087744563778 No Alt :  Tgl Pemasangan : 18 Agustus 2026 Interval : SIANG Note : Hubungi pelanggan terlebih dahulu</t>
  </si>
  <si>
    <t>Follow Up Revoke Completed, New Order ID : SC1002526624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</si>
</sst>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Calibri"/>
      <charset val="134"/>
      <scheme val="minor"/>
    </font>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26"/>
      <color theme="1"/>
      <name val="Calibri"/>
      <family val="2"/>
      <scheme val="minor"/>
    </font>
    <font>
      <b/>
      <sz val="14"/>
      <color rgb="FF111827"/>
      <name val="Segoe UI"/>
      <family val="2"/>
    </font>
    <font>
      <u/>
      <sz val="11"/>
      <color theme="10"/>
      <name val="Calibri"/>
      <family val="2"/>
      <scheme val="minor"/>
    </font>
    <font>
      <b/>
      <sz val="5"/>
      <color rgb="FF000000"/>
      <name val="Segoe UI"/>
      <family val="2"/>
    </font>
    <font>
      <b/>
      <sz val="5"/>
      <color rgb="FFFFFFFF"/>
      <name val="Segoe UI"/>
      <family val="2"/>
    </font>
    <font>
      <b/>
      <sz val="14"/>
      <color theme="1"/>
      <name val="Calibri"/>
      <family val="2"/>
      <scheme val="minor"/>
    </font>
    <font>
      <b/>
      <sz val="12"/>
      <color theme="1"/>
      <name val="Calibri"/>
      <family val="2"/>
      <scheme val="minor"/>
    </font>
    <font>
      <b/>
      <sz val="12"/>
      <color theme="0"/>
      <name val="Calibri"/>
      <family val="2"/>
      <scheme val="minor"/>
    </font>
    <font>
      <sz val="12"/>
      <color theme="1"/>
      <name val="Calibri"/>
      <family val="2"/>
      <scheme val="minor"/>
    </font>
    <font>
      <b/>
      <sz val="48"/>
      <color theme="7"/>
      <name val="Calibri"/>
      <family val="2"/>
      <scheme val="minor"/>
    </font>
    <font>
      <sz val="11"/>
      <color theme="1"/>
      <name val="Calibri"/>
      <family val="2"/>
      <scheme val="minor"/>
    </font>
    <font>
      <b/>
      <sz val="11"/>
      <color rgb="FF000000"/>
      <name val="Calibri"/>
      <family val="2"/>
      <scheme val="minor"/>
    </font>
    <font>
      <sz val="11"/>
      <color rgb="FF000000"/>
      <name val="Calibri"/>
      <family val="2"/>
      <scheme val="minor"/>
    </font>
  </fonts>
  <fills count="22">
    <fill>
      <patternFill patternType="none"/>
    </fill>
    <fill>
      <patternFill patternType="gray125"/>
    </fill>
    <fill>
      <patternFill patternType="solid">
        <fgColor rgb="FFF04444"/>
        <bgColor indexed="64"/>
      </patternFill>
    </fill>
    <fill>
      <patternFill patternType="solid">
        <fgColor theme="9"/>
        <bgColor indexed="64"/>
      </patternFill>
    </fill>
    <fill>
      <patternFill patternType="solid">
        <fgColor theme="7"/>
        <bgColor indexed="64"/>
      </patternFill>
    </fill>
    <fill>
      <patternFill patternType="solid">
        <fgColor theme="6" tint="-0.499984740745262"/>
        <bgColor indexed="64"/>
      </patternFill>
    </fill>
    <fill>
      <patternFill patternType="solid">
        <fgColor rgb="FFCCCCCC"/>
        <bgColor indexed="64"/>
      </patternFill>
    </fill>
    <fill>
      <patternFill patternType="solid">
        <fgColor theme="0"/>
        <bgColor indexed="64"/>
      </patternFill>
    </fill>
    <fill>
      <patternFill patternType="solid">
        <fgColor theme="8"/>
        <bgColor indexed="64"/>
      </patternFill>
    </fill>
    <fill>
      <patternFill patternType="solid">
        <fgColor rgb="FFC00000"/>
        <bgColor indexed="64"/>
      </patternFill>
    </fill>
    <fill>
      <patternFill patternType="solid">
        <fgColor theme="6"/>
        <bgColor indexed="64"/>
      </patternFill>
    </fill>
    <fill>
      <patternFill patternType="solid">
        <fgColor theme="5" tint="-0.249977111117893"/>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rgb="FFDDEBF7"/>
        <bgColor indexed="64"/>
      </patternFill>
    </fill>
    <fill>
      <patternFill patternType="solid">
        <fgColor theme="9" tint="0.79998168889431442"/>
        <bgColor indexed="64"/>
      </patternFill>
    </fill>
    <fill>
      <patternFill patternType="solid">
        <fgColor theme="0" tint="-0.34998626667073579"/>
        <bgColor indexed="64"/>
      </patternFill>
    </fill>
  </fills>
  <borders count="41">
    <border>
      <left/>
      <right/>
      <top/>
      <bottom/>
      <diagonal/>
    </border>
    <border>
      <left style="thin">
        <color auto="1"/>
      </left>
      <right style="thin">
        <color auto="1"/>
      </right>
      <top style="thin">
        <color auto="1"/>
      </top>
      <bottom style="thin">
        <color auto="1"/>
      </bottom>
      <diagonal/>
    </border>
    <border>
      <left/>
      <right/>
      <top/>
      <bottom style="thin">
        <color theme="0"/>
      </bottom>
      <diagonal/>
    </border>
    <border>
      <left style="thin">
        <color theme="0"/>
      </left>
      <right style="thin">
        <color theme="0"/>
      </right>
      <top style="thin">
        <color theme="0"/>
      </top>
      <bottom style="thin">
        <color theme="0"/>
      </bottom>
      <diagonal/>
    </border>
    <border>
      <left style="medium">
        <color rgb="FFE5E7EB"/>
      </left>
      <right style="medium">
        <color rgb="FFE5E7EB"/>
      </right>
      <top style="medium">
        <color rgb="FFE5E7EB"/>
      </top>
      <bottom style="medium">
        <color rgb="FFE5E7EB"/>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medium">
        <color theme="0" tint="-0.34998626667073579"/>
      </left>
      <right/>
      <top style="medium">
        <color theme="0" tint="-0.34998626667073579"/>
      </top>
      <bottom/>
      <diagonal/>
    </border>
    <border>
      <left/>
      <right/>
      <top style="medium">
        <color theme="0" tint="-0.34998626667073579"/>
      </top>
      <bottom/>
      <diagonal/>
    </border>
    <border>
      <left/>
      <right style="medium">
        <color theme="0" tint="-0.34998626667073579"/>
      </right>
      <top style="medium">
        <color theme="0" tint="-0.34998626667073579"/>
      </top>
      <bottom/>
      <diagonal/>
    </border>
    <border>
      <left style="medium">
        <color theme="0" tint="-0.34998626667073579"/>
      </left>
      <right/>
      <top/>
      <bottom/>
      <diagonal/>
    </border>
    <border>
      <left/>
      <right style="medium">
        <color theme="0" tint="-0.34998626667073579"/>
      </right>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style="medium">
        <color theme="0" tint="-0.34998626667073579"/>
      </right>
      <top/>
      <bottom style="medium">
        <color theme="0" tint="-0.34998626667073579"/>
      </bottom>
      <diagonal/>
    </border>
    <border>
      <left style="thin">
        <color theme="0" tint="-0.34998626667073579"/>
      </left>
      <right style="thin">
        <color theme="0" tint="-0.34998626667073579"/>
      </right>
      <top/>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3">
    <xf numFmtId="0" fontId="0" fillId="0" borderId="0"/>
    <xf numFmtId="9" fontId="15" fillId="0" borderId="0" applyFont="0" applyFill="0" applyBorder="0" applyAlignment="0" applyProtection="0"/>
    <xf numFmtId="0" fontId="7" fillId="0" borderId="0" applyNumberFormat="0" applyFill="0" applyBorder="0" applyAlignment="0" applyProtection="0"/>
  </cellStyleXfs>
  <cellXfs count="193">
    <xf numFmtId="0" fontId="0" fillId="0" borderId="0" xfId="0"/>
    <xf numFmtId="0" fontId="0" fillId="0" borderId="0" xfId="0" applyAlignment="1">
      <alignment horizontal="center"/>
    </xf>
    <xf numFmtId="0" fontId="3" fillId="2" borderId="1" xfId="0" applyFont="1" applyFill="1" applyBorder="1" applyAlignment="1">
      <alignment horizontal="center" vertical="center"/>
    </xf>
    <xf numFmtId="0" fontId="4" fillId="0" borderId="1" xfId="0" applyFont="1" applyBorder="1" applyAlignment="1">
      <alignment horizontal="center"/>
    </xf>
    <xf numFmtId="0" fontId="0" fillId="0" borderId="1" xfId="0" applyBorder="1" applyAlignment="1">
      <alignment horizontal="center"/>
    </xf>
    <xf numFmtId="0" fontId="0" fillId="3" borderId="0" xfId="0" applyFill="1"/>
    <xf numFmtId="14" fontId="0" fillId="0" borderId="0" xfId="0" applyNumberFormat="1"/>
    <xf numFmtId="0" fontId="0" fillId="0" borderId="0" xfId="0" applyAlignment="1">
      <alignment horizontal="left"/>
    </xf>
    <xf numFmtId="10" fontId="0" fillId="0" borderId="0" xfId="1" applyNumberFormat="1" applyFont="1"/>
    <xf numFmtId="0" fontId="0" fillId="0" borderId="0" xfId="0" applyAlignment="1">
      <alignment horizontal="left" indent="1"/>
    </xf>
    <xf numFmtId="9" fontId="0" fillId="0" borderId="0" xfId="1" applyFont="1"/>
    <xf numFmtId="0" fontId="6" fillId="0" borderId="4" xfId="0" applyFont="1" applyBorder="1" applyAlignment="1">
      <alignment horizontal="left" vertical="center"/>
    </xf>
    <xf numFmtId="0" fontId="0" fillId="0" borderId="4" xfId="2" applyFont="1" applyBorder="1" applyAlignment="1">
      <alignment horizontal="center" vertical="center"/>
    </xf>
    <xf numFmtId="0" fontId="3" fillId="5" borderId="3" xfId="0" applyFont="1" applyFill="1" applyBorder="1" applyAlignment="1">
      <alignment vertical="center" wrapText="1"/>
    </xf>
    <xf numFmtId="0" fontId="0" fillId="0" borderId="4" xfId="0" applyBorder="1" applyAlignment="1">
      <alignment horizontal="center" vertical="center"/>
    </xf>
    <xf numFmtId="0" fontId="6" fillId="6" borderId="0" xfId="0" applyFont="1" applyFill="1" applyAlignment="1">
      <alignment horizontal="center" vertical="center"/>
    </xf>
    <xf numFmtId="0" fontId="7" fillId="6" borderId="0" xfId="2" applyFill="1" applyAlignment="1">
      <alignment horizontal="center" vertical="center" wrapText="1"/>
    </xf>
    <xf numFmtId="0" fontId="8" fillId="6" borderId="0" xfId="0" applyFont="1" applyFill="1" applyAlignment="1">
      <alignment horizontal="center" vertical="center" wrapText="1"/>
    </xf>
    <xf numFmtId="0" fontId="9" fillId="6" borderId="0" xfId="0" applyFont="1" applyFill="1" applyAlignment="1">
      <alignment horizontal="center" vertical="center" wrapText="1"/>
    </xf>
    <xf numFmtId="0" fontId="0" fillId="0" borderId="0" xfId="0" applyAlignment="1">
      <alignment wrapText="1"/>
    </xf>
    <xf numFmtId="0" fontId="10" fillId="7" borderId="0" xfId="0" applyFont="1" applyFill="1" applyAlignment="1">
      <alignment horizontal="center"/>
    </xf>
    <xf numFmtId="0" fontId="11" fillId="7" borderId="0" xfId="0" applyFont="1" applyFill="1" applyAlignment="1">
      <alignment horizontal="center" vertical="top" wrapText="1"/>
    </xf>
    <xf numFmtId="0" fontId="12" fillId="9" borderId="1" xfId="0" applyFont="1" applyFill="1" applyBorder="1" applyAlignment="1">
      <alignment horizontal="center" vertical="center" wrapText="1"/>
    </xf>
    <xf numFmtId="0" fontId="11" fillId="0" borderId="1" xfId="0" applyFont="1" applyBorder="1"/>
    <xf numFmtId="0" fontId="13" fillId="0" borderId="1" xfId="0" applyFont="1" applyBorder="1" applyAlignment="1">
      <alignment horizontal="center" vertical="center"/>
    </xf>
    <xf numFmtId="0" fontId="11" fillId="10" borderId="1" xfId="0" applyFont="1" applyFill="1" applyBorder="1"/>
    <xf numFmtId="0" fontId="11" fillId="10" borderId="1" xfId="0" applyFont="1" applyFill="1" applyBorder="1" applyAlignment="1">
      <alignment horizontal="center" vertical="center"/>
    </xf>
    <xf numFmtId="0" fontId="11" fillId="0" borderId="0" xfId="0" applyFont="1"/>
    <xf numFmtId="0" fontId="13" fillId="0" borderId="5" xfId="0" applyFont="1" applyBorder="1"/>
    <xf numFmtId="0" fontId="13" fillId="8" borderId="8" xfId="0" applyFont="1" applyFill="1" applyBorder="1"/>
    <xf numFmtId="0" fontId="0" fillId="9" borderId="8" xfId="0" applyFill="1" applyBorder="1"/>
    <xf numFmtId="0" fontId="0" fillId="5" borderId="8" xfId="0" applyFill="1" applyBorder="1"/>
    <xf numFmtId="0" fontId="0" fillId="3" borderId="8" xfId="0" applyFill="1" applyBorder="1"/>
    <xf numFmtId="0" fontId="0" fillId="11" borderId="10" xfId="0" applyFill="1" applyBorder="1"/>
    <xf numFmtId="0" fontId="4" fillId="0" borderId="0" xfId="0" applyFont="1" applyAlignment="1">
      <alignment horizontal="center" wrapText="1"/>
    </xf>
    <xf numFmtId="0" fontId="10" fillId="0" borderId="0" xfId="0" applyFont="1" applyAlignment="1">
      <alignment horizontal="center"/>
    </xf>
    <xf numFmtId="0" fontId="11" fillId="7" borderId="0" xfId="0" applyFont="1" applyFill="1" applyAlignment="1">
      <alignment horizontal="center"/>
    </xf>
    <xf numFmtId="0" fontId="12" fillId="5" borderId="1" xfId="0" applyFont="1" applyFill="1" applyBorder="1" applyAlignment="1">
      <alignment horizontal="center" vertical="center" wrapText="1"/>
    </xf>
    <xf numFmtId="0" fontId="10" fillId="7" borderId="0" xfId="0" applyFont="1" applyFill="1"/>
    <xf numFmtId="0" fontId="11" fillId="7" borderId="0" xfId="0" applyFont="1" applyFill="1"/>
    <xf numFmtId="10" fontId="13" fillId="0" borderId="1" xfId="0" applyNumberFormat="1" applyFont="1" applyBorder="1" applyAlignment="1">
      <alignment horizontal="center" vertical="center"/>
    </xf>
    <xf numFmtId="10" fontId="11" fillId="10" borderId="1" xfId="0" applyNumberFormat="1" applyFont="1" applyFill="1" applyBorder="1" applyAlignment="1">
      <alignment horizontal="center" vertical="center"/>
    </xf>
    <xf numFmtId="0" fontId="7" fillId="0" borderId="4" xfId="2" applyBorder="1" applyAlignment="1">
      <alignment horizontal="center" vertical="center"/>
    </xf>
    <xf numFmtId="0" fontId="12" fillId="9" borderId="13" xfId="0" applyFont="1" applyFill="1" applyBorder="1" applyAlignment="1">
      <alignment horizontal="center" vertical="center" wrapText="1"/>
    </xf>
    <xf numFmtId="0" fontId="13" fillId="0" borderId="13" xfId="0" applyFont="1" applyBorder="1"/>
    <xf numFmtId="0" fontId="13" fillId="0" borderId="13" xfId="0" applyFont="1" applyBorder="1" applyAlignment="1">
      <alignment horizontal="right"/>
    </xf>
    <xf numFmtId="0" fontId="11" fillId="10" borderId="15" xfId="0" applyFont="1" applyFill="1" applyBorder="1"/>
    <xf numFmtId="0" fontId="13" fillId="0" borderId="16" xfId="0" applyFont="1" applyBorder="1"/>
    <xf numFmtId="0" fontId="13" fillId="8" borderId="19" xfId="0" applyFont="1" applyFill="1" applyBorder="1"/>
    <xf numFmtId="0" fontId="0" fillId="9" borderId="19" xfId="0" applyFill="1" applyBorder="1"/>
    <xf numFmtId="0" fontId="0" fillId="5" borderId="19" xfId="0" applyFill="1" applyBorder="1"/>
    <xf numFmtId="0" fontId="0" fillId="3" borderId="21" xfId="0" applyFill="1" applyBorder="1"/>
    <xf numFmtId="0" fontId="0" fillId="0" borderId="13" xfId="0" applyBorder="1" applyAlignment="1">
      <alignment horizontal="center" vertical="center" wrapText="1"/>
    </xf>
    <xf numFmtId="0" fontId="0" fillId="0" borderId="13" xfId="0" applyBorder="1" applyAlignment="1">
      <alignment horizontal="center" vertical="center"/>
    </xf>
    <xf numFmtId="0" fontId="8" fillId="0" borderId="4" xfId="0" applyFont="1" applyBorder="1" applyAlignment="1">
      <alignment horizontal="center" vertical="center"/>
    </xf>
    <xf numFmtId="0" fontId="9" fillId="0" borderId="4" xfId="0" applyFont="1" applyBorder="1" applyAlignment="1">
      <alignment horizontal="center" vertical="center"/>
    </xf>
    <xf numFmtId="0" fontId="11" fillId="10" borderId="15" xfId="0" applyFont="1" applyFill="1" applyBorder="1" applyAlignment="1">
      <alignment horizontal="center" vertical="center"/>
    </xf>
    <xf numFmtId="22" fontId="0" fillId="0" borderId="0" xfId="0" applyNumberFormat="1"/>
    <xf numFmtId="15" fontId="0" fillId="0" borderId="0" xfId="0" applyNumberFormat="1"/>
    <xf numFmtId="0" fontId="0" fillId="0" borderId="0" xfId="0" pivotButton="1"/>
    <xf numFmtId="0" fontId="16" fillId="0" borderId="0" xfId="0" applyFont="1"/>
    <xf numFmtId="0" fontId="17" fillId="0" borderId="0" xfId="0" applyFont="1"/>
    <xf numFmtId="0" fontId="4" fillId="13" borderId="1" xfId="0" applyFont="1" applyFill="1" applyBorder="1" applyAlignment="1">
      <alignment horizontal="center" vertical="center" wrapText="1"/>
    </xf>
    <xf numFmtId="0" fontId="0" fillId="13" borderId="1" xfId="0" applyFill="1" applyBorder="1" applyAlignment="1">
      <alignment horizontal="center" vertical="center"/>
    </xf>
    <xf numFmtId="0" fontId="4" fillId="14" borderId="1" xfId="0" applyFont="1" applyFill="1" applyBorder="1" applyAlignment="1">
      <alignment horizontal="center" vertical="center" wrapText="1"/>
    </xf>
    <xf numFmtId="0" fontId="0" fillId="14" borderId="1" xfId="0" applyFill="1" applyBorder="1" applyAlignment="1">
      <alignment horizontal="center" vertical="center"/>
    </xf>
    <xf numFmtId="0" fontId="4" fillId="15" borderId="1" xfId="0" applyFont="1" applyFill="1" applyBorder="1" applyAlignment="1">
      <alignment horizontal="center" vertical="center" wrapText="1"/>
    </xf>
    <xf numFmtId="0" fontId="0" fillId="15" borderId="1" xfId="0" applyFill="1" applyBorder="1" applyAlignment="1">
      <alignment horizontal="center" vertical="center"/>
    </xf>
    <xf numFmtId="0" fontId="4" fillId="16" borderId="1" xfId="0" applyFont="1" applyFill="1" applyBorder="1" applyAlignment="1">
      <alignment horizontal="center" vertical="center" wrapText="1"/>
    </xf>
    <xf numFmtId="0" fontId="0" fillId="16" borderId="1" xfId="0" applyFill="1" applyBorder="1" applyAlignment="1">
      <alignment horizontal="center" vertical="center"/>
    </xf>
    <xf numFmtId="0" fontId="4" fillId="17" borderId="1" xfId="0" applyFont="1" applyFill="1" applyBorder="1" applyAlignment="1">
      <alignment horizontal="center" vertical="center" wrapText="1"/>
    </xf>
    <xf numFmtId="0" fontId="0" fillId="17" borderId="1" xfId="0" applyFill="1" applyBorder="1" applyAlignment="1">
      <alignment horizontal="center" vertical="center"/>
    </xf>
    <xf numFmtId="0" fontId="12" fillId="11" borderId="1" xfId="0" applyFont="1" applyFill="1" applyBorder="1" applyAlignment="1">
      <alignment horizontal="center" vertical="center" wrapText="1"/>
    </xf>
    <xf numFmtId="0" fontId="12" fillId="8" borderId="1" xfId="0" applyFont="1" applyFill="1" applyBorder="1" applyAlignment="1">
      <alignment horizontal="center" vertical="center"/>
    </xf>
    <xf numFmtId="0" fontId="12" fillId="8" borderId="1" xfId="0" applyFont="1" applyFill="1" applyBorder="1" applyAlignment="1">
      <alignment horizontal="center" vertical="center" wrapText="1"/>
    </xf>
    <xf numFmtId="0" fontId="12" fillId="3" borderId="1" xfId="0" applyFont="1" applyFill="1" applyBorder="1" applyAlignment="1">
      <alignment horizontal="center" vertical="center" wrapText="1"/>
    </xf>
    <xf numFmtId="0" fontId="0" fillId="0" borderId="1" xfId="0" applyBorder="1"/>
    <xf numFmtId="10" fontId="0" fillId="0" borderId="1" xfId="1" applyNumberFormat="1" applyFont="1" applyBorder="1" applyAlignment="1">
      <alignment horizontal="center"/>
    </xf>
    <xf numFmtId="10" fontId="0" fillId="0" borderId="1" xfId="0" applyNumberFormat="1" applyBorder="1" applyAlignment="1">
      <alignment horizontal="center"/>
    </xf>
    <xf numFmtId="0" fontId="0" fillId="18" borderId="1" xfId="0" applyFill="1" applyBorder="1"/>
    <xf numFmtId="0" fontId="0" fillId="18" borderId="1" xfId="0" applyFill="1" applyBorder="1" applyAlignment="1">
      <alignment horizontal="center"/>
    </xf>
    <xf numFmtId="10" fontId="0" fillId="18" borderId="1" xfId="1" applyNumberFormat="1" applyFont="1" applyFill="1" applyBorder="1" applyAlignment="1">
      <alignment horizontal="center"/>
    </xf>
    <xf numFmtId="10" fontId="0" fillId="18" borderId="1" xfId="0" applyNumberFormat="1" applyFill="1" applyBorder="1" applyAlignment="1">
      <alignment horizontal="center"/>
    </xf>
    <xf numFmtId="0" fontId="4" fillId="0" borderId="0" xfId="0" applyFont="1"/>
    <xf numFmtId="0" fontId="4" fillId="0" borderId="0" xfId="0" applyFont="1" applyAlignment="1">
      <alignment horizontal="center"/>
    </xf>
    <xf numFmtId="0" fontId="4" fillId="19" borderId="0" xfId="0" applyFont="1" applyFill="1" applyAlignment="1">
      <alignment horizontal="center"/>
    </xf>
    <xf numFmtId="0" fontId="4" fillId="20" borderId="0" xfId="0" applyFont="1" applyFill="1" applyAlignment="1">
      <alignment horizontal="center"/>
    </xf>
    <xf numFmtId="0" fontId="0" fillId="0" borderId="0" xfId="0" applyAlignment="1">
      <alignment horizontal="center" vertical="center"/>
    </xf>
    <xf numFmtId="0" fontId="2" fillId="0" borderId="0" xfId="0" applyFont="1"/>
    <xf numFmtId="0" fontId="4" fillId="14" borderId="1" xfId="0" applyFont="1" applyFill="1" applyBorder="1" applyAlignment="1">
      <alignment horizontal="center" vertical="center"/>
    </xf>
    <xf numFmtId="0" fontId="4" fillId="15" borderId="1" xfId="0" applyFont="1" applyFill="1" applyBorder="1" applyAlignment="1">
      <alignment horizontal="center" vertical="center"/>
    </xf>
    <xf numFmtId="0" fontId="4" fillId="13" borderId="1" xfId="0" applyFont="1" applyFill="1" applyBorder="1" applyAlignment="1">
      <alignment horizontal="center" vertical="center"/>
    </xf>
    <xf numFmtId="0" fontId="4" fillId="16" borderId="1" xfId="0" applyFont="1" applyFill="1" applyBorder="1" applyAlignment="1">
      <alignment horizontal="center" vertical="center"/>
    </xf>
    <xf numFmtId="0" fontId="4" fillId="17" borderId="1" xfId="0" applyFont="1" applyFill="1" applyBorder="1" applyAlignment="1">
      <alignment horizontal="center" vertical="center"/>
    </xf>
    <xf numFmtId="0" fontId="11" fillId="7" borderId="0" xfId="0" applyFont="1" applyFill="1" applyAlignment="1">
      <alignment horizontal="center" vertical="top"/>
    </xf>
    <xf numFmtId="0" fontId="0" fillId="0" borderId="1" xfId="0" applyBorder="1" applyAlignment="1">
      <alignment horizontal="center" vertical="center"/>
    </xf>
    <xf numFmtId="0" fontId="0" fillId="21" borderId="1" xfId="0" applyFill="1" applyBorder="1"/>
    <xf numFmtId="0" fontId="0" fillId="21" borderId="1" xfId="0" applyFill="1" applyBorder="1" applyAlignment="1">
      <alignment horizontal="center" vertical="center"/>
    </xf>
    <xf numFmtId="10" fontId="13" fillId="21" borderId="1" xfId="0" applyNumberFormat="1" applyFont="1" applyFill="1" applyBorder="1" applyAlignment="1">
      <alignment horizontal="center" vertical="center"/>
    </xf>
    <xf numFmtId="0" fontId="3" fillId="5" borderId="3" xfId="0" applyFont="1" applyFill="1" applyBorder="1" applyAlignment="1">
      <alignment horizontal="center" vertical="center" wrapText="1"/>
    </xf>
    <xf numFmtId="0" fontId="12" fillId="5" borderId="13" xfId="0" applyFont="1" applyFill="1" applyBorder="1" applyAlignment="1">
      <alignment horizontal="center" vertical="center" wrapText="1"/>
    </xf>
    <xf numFmtId="0" fontId="10" fillId="7" borderId="0" xfId="0" applyFont="1" applyFill="1" applyAlignment="1">
      <alignment horizontal="center"/>
    </xf>
    <xf numFmtId="0" fontId="11" fillId="7" borderId="0" xfId="0" applyFont="1" applyFill="1" applyAlignment="1">
      <alignment horizontal="center"/>
    </xf>
    <xf numFmtId="0" fontId="3" fillId="5" borderId="3" xfId="0" applyFont="1" applyFill="1" applyBorder="1" applyAlignment="1">
      <alignment horizontal="center" vertical="center"/>
    </xf>
    <xf numFmtId="0" fontId="4" fillId="12" borderId="28" xfId="0" applyFont="1" applyFill="1" applyBorder="1" applyAlignment="1">
      <alignment horizontal="center" vertical="center"/>
    </xf>
    <xf numFmtId="0" fontId="4" fillId="12" borderId="29" xfId="0" applyFont="1" applyFill="1" applyBorder="1" applyAlignment="1">
      <alignment horizontal="center" vertical="center"/>
    </xf>
    <xf numFmtId="0" fontId="0" fillId="0" borderId="15"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12" fillId="8" borderId="13" xfId="0" applyFont="1" applyFill="1" applyBorder="1" applyAlignment="1">
      <alignment horizontal="center" vertical="center"/>
    </xf>
    <xf numFmtId="0" fontId="12" fillId="8" borderId="13" xfId="0" applyFont="1" applyFill="1" applyBorder="1" applyAlignment="1">
      <alignment horizontal="center" vertical="center" wrapText="1"/>
    </xf>
    <xf numFmtId="0" fontId="0" fillId="0" borderId="22" xfId="0" applyBorder="1" applyAlignment="1">
      <alignment horizontal="center"/>
    </xf>
    <xf numFmtId="0" fontId="0" fillId="0" borderId="23" xfId="0" applyBorder="1" applyAlignment="1">
      <alignment horizontal="center"/>
    </xf>
    <xf numFmtId="0" fontId="12" fillId="5" borderId="14" xfId="0" applyFont="1" applyFill="1" applyBorder="1" applyAlignment="1">
      <alignment horizontal="center" vertical="center" wrapText="1"/>
    </xf>
    <xf numFmtId="0" fontId="12" fillId="5" borderId="26" xfId="0" applyFont="1" applyFill="1" applyBorder="1" applyAlignment="1">
      <alignment horizontal="center" vertical="center" wrapText="1"/>
    </xf>
    <xf numFmtId="0" fontId="12" fillId="5" borderId="27" xfId="0" applyFont="1" applyFill="1" applyBorder="1" applyAlignment="1">
      <alignment horizontal="center" vertical="center" wrapText="1"/>
    </xf>
    <xf numFmtId="0" fontId="12" fillId="3" borderId="13" xfId="0" applyFont="1" applyFill="1" applyBorder="1" applyAlignment="1">
      <alignment horizontal="center" vertical="center" wrapText="1"/>
    </xf>
    <xf numFmtId="0" fontId="12" fillId="9" borderId="13" xfId="0" applyFont="1" applyFill="1" applyBorder="1" applyAlignment="1">
      <alignment horizontal="center" vertical="center" wrapText="1"/>
    </xf>
    <xf numFmtId="0" fontId="4" fillId="0" borderId="17" xfId="0" applyFont="1" applyBorder="1" applyAlignment="1">
      <alignment horizontal="center"/>
    </xf>
    <xf numFmtId="0" fontId="4" fillId="0" borderId="18" xfId="0" applyFont="1" applyBorder="1" applyAlignment="1">
      <alignment horizontal="center"/>
    </xf>
    <xf numFmtId="0" fontId="0" fillId="0" borderId="20" xfId="0" applyBorder="1" applyAlignment="1">
      <alignment horizontal="center"/>
    </xf>
    <xf numFmtId="0" fontId="14" fillId="0" borderId="0" xfId="0" applyFont="1" applyAlignment="1">
      <alignment horizontal="left"/>
    </xf>
    <xf numFmtId="0" fontId="12" fillId="11" borderId="1" xfId="0" applyFont="1" applyFill="1" applyBorder="1" applyAlignment="1">
      <alignment horizontal="center" vertical="center" wrapText="1"/>
    </xf>
    <xf numFmtId="0" fontId="0" fillId="0" borderId="11" xfId="0" applyBorder="1" applyAlignment="1">
      <alignment horizontal="center"/>
    </xf>
    <xf numFmtId="0" fontId="0" fillId="0" borderId="12" xfId="0" applyBorder="1" applyAlignment="1">
      <alignment horizontal="center"/>
    </xf>
    <xf numFmtId="0" fontId="4" fillId="0" borderId="0" xfId="0" applyFont="1" applyAlignment="1">
      <alignment horizontal="center" wrapText="1"/>
    </xf>
    <xf numFmtId="0" fontId="10" fillId="0" borderId="0" xfId="0" applyFont="1" applyAlignment="1">
      <alignment horizontal="center"/>
    </xf>
    <xf numFmtId="0" fontId="0" fillId="0" borderId="0" xfId="0" applyAlignment="1">
      <alignment horizontal="center"/>
    </xf>
    <xf numFmtId="0" fontId="0" fillId="0" borderId="9" xfId="0" applyBorder="1" applyAlignment="1">
      <alignment horizontal="center"/>
    </xf>
    <xf numFmtId="0" fontId="11" fillId="7" borderId="0" xfId="0" applyFont="1" applyFill="1" applyAlignment="1">
      <alignment horizontal="center" vertical="top" wrapText="1"/>
    </xf>
    <xf numFmtId="0" fontId="4" fillId="0" borderId="6" xfId="0" applyFont="1" applyBorder="1" applyAlignment="1">
      <alignment horizontal="center"/>
    </xf>
    <xf numFmtId="0" fontId="4" fillId="0" borderId="7" xfId="0" applyFont="1" applyBorder="1" applyAlignment="1">
      <alignment horizontal="center"/>
    </xf>
    <xf numFmtId="0" fontId="12" fillId="8" borderId="30" xfId="0" applyFont="1" applyFill="1" applyBorder="1" applyAlignment="1">
      <alignment horizontal="center" vertical="center"/>
    </xf>
    <xf numFmtId="0" fontId="12" fillId="8" borderId="31" xfId="0" applyFont="1" applyFill="1" applyBorder="1" applyAlignment="1">
      <alignment horizontal="center" vertical="center"/>
    </xf>
    <xf numFmtId="0" fontId="12" fillId="8" borderId="32" xfId="0" applyFont="1" applyFill="1" applyBorder="1" applyAlignment="1">
      <alignment horizontal="center" vertical="center"/>
    </xf>
    <xf numFmtId="0" fontId="12" fillId="8" borderId="30" xfId="0" applyFont="1" applyFill="1" applyBorder="1" applyAlignment="1">
      <alignment horizontal="center" vertical="center" wrapText="1"/>
    </xf>
    <xf numFmtId="0" fontId="12" fillId="8" borderId="31" xfId="0" applyFont="1" applyFill="1" applyBorder="1" applyAlignment="1">
      <alignment horizontal="center" vertical="center" wrapText="1"/>
    </xf>
    <xf numFmtId="0" fontId="12" fillId="8" borderId="32" xfId="0" applyFont="1" applyFill="1" applyBorder="1" applyAlignment="1">
      <alignment horizontal="center" vertical="center" wrapText="1"/>
    </xf>
    <xf numFmtId="0" fontId="12" fillId="9" borderId="30" xfId="0" applyFont="1" applyFill="1" applyBorder="1" applyAlignment="1">
      <alignment horizontal="center" vertical="center" wrapText="1"/>
    </xf>
    <xf numFmtId="0" fontId="12" fillId="9" borderId="31" xfId="0" applyFont="1" applyFill="1" applyBorder="1" applyAlignment="1">
      <alignment horizontal="center" vertical="center" wrapText="1"/>
    </xf>
    <xf numFmtId="0" fontId="12" fillId="9" borderId="32" xfId="0" applyFont="1" applyFill="1" applyBorder="1" applyAlignment="1">
      <alignment horizontal="center" vertical="center" wrapText="1"/>
    </xf>
    <xf numFmtId="0" fontId="12" fillId="5" borderId="30" xfId="0" applyFont="1" applyFill="1" applyBorder="1" applyAlignment="1">
      <alignment horizontal="center" vertical="center" wrapText="1"/>
    </xf>
    <xf numFmtId="0" fontId="12" fillId="5" borderId="31" xfId="0" applyFont="1" applyFill="1" applyBorder="1" applyAlignment="1">
      <alignment horizontal="center" vertical="center" wrapText="1"/>
    </xf>
    <xf numFmtId="0" fontId="12" fillId="5" borderId="32" xfId="0" applyFont="1" applyFill="1" applyBorder="1" applyAlignment="1">
      <alignment horizontal="center" vertical="center" wrapText="1"/>
    </xf>
    <xf numFmtId="0" fontId="12" fillId="3" borderId="30" xfId="0" applyFont="1" applyFill="1" applyBorder="1" applyAlignment="1">
      <alignment horizontal="center" vertical="center" wrapText="1"/>
    </xf>
    <xf numFmtId="0" fontId="12" fillId="3" borderId="31" xfId="0" applyFont="1" applyFill="1" applyBorder="1" applyAlignment="1">
      <alignment horizontal="center" vertical="center" wrapText="1"/>
    </xf>
    <xf numFmtId="0" fontId="12" fillId="3" borderId="32" xfId="0" applyFont="1" applyFill="1" applyBorder="1" applyAlignment="1">
      <alignment horizontal="center" vertical="center" wrapText="1"/>
    </xf>
    <xf numFmtId="0" fontId="12" fillId="11" borderId="30" xfId="0" applyFont="1" applyFill="1" applyBorder="1" applyAlignment="1">
      <alignment horizontal="center" vertical="center" wrapText="1"/>
    </xf>
    <xf numFmtId="0" fontId="12" fillId="11" borderId="31" xfId="0" applyFont="1" applyFill="1" applyBorder="1" applyAlignment="1">
      <alignment horizontal="center" vertical="center" wrapText="1"/>
    </xf>
    <xf numFmtId="0" fontId="12" fillId="11" borderId="32" xfId="0" applyFont="1" applyFill="1" applyBorder="1" applyAlignment="1">
      <alignment horizontal="center" vertical="center" wrapText="1"/>
    </xf>
    <xf numFmtId="0" fontId="4" fillId="12" borderId="1" xfId="0" applyFont="1" applyFill="1" applyBorder="1" applyAlignment="1">
      <alignment horizontal="center" vertical="center"/>
    </xf>
    <xf numFmtId="0" fontId="12" fillId="8" borderId="1" xfId="0" applyFont="1" applyFill="1" applyBorder="1" applyAlignment="1">
      <alignment horizontal="center" vertical="center" wrapText="1"/>
    </xf>
    <xf numFmtId="0" fontId="4" fillId="14" borderId="1" xfId="0" applyFont="1" applyFill="1" applyBorder="1" applyAlignment="1">
      <alignment horizontal="center" vertical="center" wrapText="1"/>
    </xf>
    <xf numFmtId="0" fontId="4" fillId="15" borderId="1" xfId="0" applyFont="1" applyFill="1" applyBorder="1" applyAlignment="1">
      <alignment horizontal="center" vertical="center" wrapText="1"/>
    </xf>
    <xf numFmtId="0" fontId="4" fillId="13" borderId="1" xfId="0" applyFont="1" applyFill="1" applyBorder="1" applyAlignment="1">
      <alignment horizontal="center" vertical="center" wrapText="1"/>
    </xf>
    <xf numFmtId="0" fontId="4" fillId="16" borderId="1" xfId="0" applyFont="1" applyFill="1" applyBorder="1" applyAlignment="1">
      <alignment horizontal="center" vertical="center" wrapText="1"/>
    </xf>
    <xf numFmtId="0" fontId="4" fillId="17" borderId="1" xfId="0" applyFont="1" applyFill="1" applyBorder="1" applyAlignment="1">
      <alignment horizontal="center" vertical="center" wrapText="1"/>
    </xf>
    <xf numFmtId="0" fontId="12" fillId="8" borderId="1" xfId="0" applyFont="1" applyFill="1" applyBorder="1" applyAlignment="1">
      <alignment horizontal="center" vertical="center"/>
    </xf>
    <xf numFmtId="0" fontId="12" fillId="9" borderId="33" xfId="0" applyFont="1" applyFill="1" applyBorder="1" applyAlignment="1">
      <alignment horizontal="center" vertical="center" wrapText="1"/>
    </xf>
    <xf numFmtId="0" fontId="12" fillId="9" borderId="34" xfId="0" applyFont="1" applyFill="1" applyBorder="1" applyAlignment="1">
      <alignment horizontal="center" vertical="center" wrapText="1"/>
    </xf>
    <xf numFmtId="0" fontId="12" fillId="9" borderId="35" xfId="0" applyFont="1" applyFill="1" applyBorder="1" applyAlignment="1">
      <alignment horizontal="center" vertical="center" wrapText="1"/>
    </xf>
    <xf numFmtId="0" fontId="12" fillId="9" borderId="36" xfId="0" applyFont="1" applyFill="1" applyBorder="1" applyAlignment="1">
      <alignment horizontal="center" vertical="center" wrapText="1"/>
    </xf>
    <xf numFmtId="0" fontId="12" fillId="9" borderId="0" xfId="0" applyFont="1" applyFill="1" applyAlignment="1">
      <alignment horizontal="center" vertical="center" wrapText="1"/>
    </xf>
    <xf numFmtId="0" fontId="12" fillId="9" borderId="37" xfId="0" applyFont="1" applyFill="1" applyBorder="1" applyAlignment="1">
      <alignment horizontal="center" vertical="center" wrapText="1"/>
    </xf>
    <xf numFmtId="0" fontId="12" fillId="9" borderId="38" xfId="0" applyFont="1" applyFill="1" applyBorder="1" applyAlignment="1">
      <alignment horizontal="center" vertical="center" wrapText="1"/>
    </xf>
    <xf numFmtId="0" fontId="12" fillId="9" borderId="39" xfId="0" applyFont="1" applyFill="1" applyBorder="1" applyAlignment="1">
      <alignment horizontal="center" vertical="center" wrapText="1"/>
    </xf>
    <xf numFmtId="0" fontId="12" fillId="9" borderId="40" xfId="0" applyFont="1" applyFill="1" applyBorder="1" applyAlignment="1">
      <alignment horizontal="center" vertical="center" wrapText="1"/>
    </xf>
    <xf numFmtId="0" fontId="12" fillId="5" borderId="33" xfId="0" applyFont="1" applyFill="1" applyBorder="1" applyAlignment="1">
      <alignment horizontal="center" vertical="center" wrapText="1"/>
    </xf>
    <xf numFmtId="0" fontId="12" fillId="5" borderId="34" xfId="0" applyFont="1" applyFill="1" applyBorder="1" applyAlignment="1">
      <alignment horizontal="center" vertical="center" wrapText="1"/>
    </xf>
    <xf numFmtId="0" fontId="12" fillId="5" borderId="35" xfId="0" applyFont="1" applyFill="1" applyBorder="1" applyAlignment="1">
      <alignment horizontal="center" vertical="center" wrapText="1"/>
    </xf>
    <xf numFmtId="0" fontId="12" fillId="5" borderId="36" xfId="0" applyFont="1" applyFill="1" applyBorder="1" applyAlignment="1">
      <alignment horizontal="center" vertical="center" wrapText="1"/>
    </xf>
    <xf numFmtId="0" fontId="12" fillId="5" borderId="0" xfId="0" applyFont="1" applyFill="1" applyAlignment="1">
      <alignment horizontal="center" vertical="center" wrapText="1"/>
    </xf>
    <xf numFmtId="0" fontId="12" fillId="5" borderId="37" xfId="0" applyFont="1" applyFill="1" applyBorder="1" applyAlignment="1">
      <alignment horizontal="center" vertical="center" wrapText="1"/>
    </xf>
    <xf numFmtId="0" fontId="12" fillId="5" borderId="38" xfId="0" applyFont="1" applyFill="1" applyBorder="1" applyAlignment="1">
      <alignment horizontal="center" vertical="center" wrapText="1"/>
    </xf>
    <xf numFmtId="0" fontId="12" fillId="5" borderId="39" xfId="0" applyFont="1" applyFill="1" applyBorder="1" applyAlignment="1">
      <alignment horizontal="center" vertical="center" wrapText="1"/>
    </xf>
    <xf numFmtId="0" fontId="12" fillId="5" borderId="40" xfId="0" applyFont="1" applyFill="1" applyBorder="1" applyAlignment="1">
      <alignment horizontal="center" vertical="center" wrapText="1"/>
    </xf>
    <xf numFmtId="0" fontId="12" fillId="5" borderId="1" xfId="0" applyFont="1" applyFill="1" applyBorder="1" applyAlignment="1">
      <alignment horizontal="center" vertical="center" wrapText="1"/>
    </xf>
    <xf numFmtId="0" fontId="12" fillId="9" borderId="1" xfId="0" applyFont="1" applyFill="1" applyBorder="1" applyAlignment="1">
      <alignment horizontal="center" vertical="center" wrapText="1"/>
    </xf>
    <xf numFmtId="0" fontId="12" fillId="3" borderId="1" xfId="0" applyFont="1" applyFill="1" applyBorder="1" applyAlignment="1">
      <alignment horizontal="center" vertical="center" wrapText="1"/>
    </xf>
    <xf numFmtId="0" fontId="4" fillId="0" borderId="0" xfId="0" applyFont="1" applyAlignment="1">
      <alignment horizontal="center"/>
    </xf>
    <xf numFmtId="0" fontId="11" fillId="7" borderId="0" xfId="0" applyFont="1" applyFill="1" applyAlignment="1">
      <alignment horizontal="center" vertical="top"/>
    </xf>
    <xf numFmtId="0" fontId="12" fillId="9" borderId="1" xfId="0" applyFont="1" applyFill="1" applyBorder="1" applyAlignment="1">
      <alignment horizontal="center" vertical="center"/>
    </xf>
    <xf numFmtId="0" fontId="12" fillId="5" borderId="1" xfId="0" applyFont="1" applyFill="1" applyBorder="1" applyAlignment="1">
      <alignment horizontal="center" vertical="center"/>
    </xf>
    <xf numFmtId="0" fontId="4" fillId="14" borderId="1" xfId="0" applyFont="1" applyFill="1" applyBorder="1" applyAlignment="1">
      <alignment horizontal="center" vertical="center"/>
    </xf>
    <xf numFmtId="0" fontId="4" fillId="15" borderId="1" xfId="0" applyFont="1" applyFill="1" applyBorder="1" applyAlignment="1">
      <alignment horizontal="center" vertical="center"/>
    </xf>
    <xf numFmtId="0" fontId="4" fillId="13" borderId="1" xfId="0" applyFont="1" applyFill="1" applyBorder="1" applyAlignment="1">
      <alignment horizontal="center" vertical="center"/>
    </xf>
    <xf numFmtId="0" fontId="4" fillId="16" borderId="1" xfId="0" applyFont="1" applyFill="1" applyBorder="1" applyAlignment="1">
      <alignment horizontal="center" vertical="center"/>
    </xf>
    <xf numFmtId="0" fontId="4" fillId="17" borderId="1" xfId="0" applyFont="1" applyFill="1" applyBorder="1" applyAlignment="1">
      <alignment horizontal="center" vertical="center"/>
    </xf>
    <xf numFmtId="0" fontId="0" fillId="0" borderId="0" xfId="0" applyAlignment="1">
      <alignment horizontal="center" vertical="center"/>
    </xf>
    <xf numFmtId="0" fontId="5" fillId="4" borderId="0" xfId="0" applyFont="1" applyFill="1" applyAlignment="1">
      <alignment horizontal="center"/>
    </xf>
    <xf numFmtId="0" fontId="5" fillId="4" borderId="2" xfId="0" applyFont="1" applyFill="1" applyBorder="1" applyAlignment="1">
      <alignment horizontal="center"/>
    </xf>
    <xf numFmtId="0" fontId="1" fillId="3" borderId="0" xfId="0" applyFont="1" applyFill="1"/>
    <xf numFmtId="0" fontId="0" fillId="0" borderId="0" xfId="0" applyNumberFormat="1"/>
  </cellXfs>
  <cellStyles count="3">
    <cellStyle name="Hyperlink" xfId="2" builtinId="8"/>
    <cellStyle name="Normal" xfId="0" builtinId="0"/>
    <cellStyle name="Percent" xfId="1" builtinId="5"/>
  </cellStyles>
  <dxfs count="29">
    <dxf>
      <fill>
        <patternFill patternType="solid">
          <bgColor theme="9" tint="0.59996337778862885"/>
        </patternFill>
      </fill>
    </dxf>
    <dxf>
      <fill>
        <patternFill patternType="solid">
          <bgColor rgb="FFFCA79E"/>
        </patternFill>
      </fill>
    </dxf>
    <dxf>
      <fill>
        <patternFill patternType="solid">
          <bgColor theme="9" tint="0.59996337778862885"/>
        </patternFill>
      </fill>
    </dxf>
    <dxf>
      <fill>
        <patternFill patternType="solid">
          <bgColor rgb="FFFCA79E"/>
        </patternFill>
      </fill>
    </dxf>
    <dxf>
      <fill>
        <patternFill patternType="solid">
          <bgColor theme="9" tint="0.59996337778862885"/>
        </patternFill>
      </fill>
    </dxf>
    <dxf>
      <fill>
        <patternFill patternType="solid">
          <bgColor rgb="FFFCA79E"/>
        </patternFill>
      </fill>
    </dxf>
    <dxf>
      <fill>
        <patternFill patternType="solid">
          <bgColor theme="9" tint="0.59996337778862885"/>
        </patternFill>
      </fill>
    </dxf>
    <dxf>
      <fill>
        <patternFill patternType="solid">
          <bgColor rgb="FFFCA79E"/>
        </patternFill>
      </fill>
    </dxf>
    <dxf>
      <fill>
        <patternFill patternType="solid">
          <bgColor theme="9" tint="0.59996337778862885"/>
        </patternFill>
      </fill>
    </dxf>
    <dxf>
      <fill>
        <patternFill patternType="solid">
          <bgColor rgb="FFFCA79E"/>
        </patternFill>
      </fill>
    </dxf>
    <dxf>
      <fill>
        <patternFill patternType="solid">
          <bgColor theme="9" tint="0.59996337778862885"/>
        </patternFill>
      </fill>
    </dxf>
    <dxf>
      <fill>
        <patternFill patternType="solid">
          <bgColor rgb="FFFCA79E"/>
        </patternFill>
      </fill>
    </dxf>
    <dxf>
      <fill>
        <patternFill patternType="solid">
          <bgColor theme="9" tint="0.59996337778862885"/>
        </patternFill>
      </fill>
    </dxf>
    <dxf>
      <fill>
        <patternFill patternType="solid">
          <bgColor rgb="FFFCA79E"/>
        </patternFill>
      </fill>
    </dxf>
    <dxf>
      <fill>
        <patternFill patternType="solid">
          <bgColor theme="9" tint="0.59996337778862885"/>
        </patternFill>
      </fill>
    </dxf>
    <dxf>
      <fill>
        <patternFill patternType="solid">
          <bgColor rgb="FFFCA79E"/>
        </patternFill>
      </fill>
    </dxf>
    <dxf>
      <fill>
        <patternFill patternType="solid">
          <bgColor theme="9" tint="0.59996337778862885"/>
        </patternFill>
      </fill>
    </dxf>
    <dxf>
      <fill>
        <patternFill patternType="solid">
          <bgColor rgb="FFFCA79E"/>
        </patternFill>
      </fill>
    </dxf>
    <dxf>
      <fill>
        <patternFill patternType="solid">
          <bgColor theme="9" tint="0.59996337778862885"/>
        </patternFill>
      </fill>
    </dxf>
    <dxf>
      <fill>
        <patternFill patternType="solid">
          <bgColor rgb="FFFCA79E"/>
        </patternFill>
      </fill>
    </dxf>
    <dxf>
      <fill>
        <patternFill patternType="solid">
          <bgColor theme="9" tint="0.59996337778862885"/>
        </patternFill>
      </fill>
    </dxf>
    <dxf>
      <fill>
        <patternFill patternType="solid">
          <bgColor rgb="FFFCA79E"/>
        </patternFill>
      </fill>
    </dxf>
    <dxf>
      <fill>
        <patternFill patternType="solid">
          <bgColor theme="0" tint="-4.9989318521683403E-2"/>
        </patternFill>
      </fill>
    </dxf>
    <dxf>
      <numFmt numFmtId="19" formatCode="m/d/yyyy"/>
    </dxf>
    <dxf>
      <numFmt numFmtId="19" formatCode="m/d/yyyy"/>
    </dxf>
    <dxf>
      <numFmt numFmtId="27" formatCode="m/d/yyyy\ h:mm"/>
    </dxf>
    <dxf>
      <numFmt numFmtId="27" formatCode="m/d/yyyy\ h:mm"/>
    </dxf>
    <dxf>
      <numFmt numFmtId="27" formatCode="m/d/yyyy\ h:mm"/>
    </dxf>
    <dxf>
      <numFmt numFmtId="27" formatCode="m/d/yyyy\ h:mm"/>
    </dxf>
  </dxfs>
  <tableStyles count="0" defaultTableStyle="TableStyleMedium2" defaultPivotStyle="PivotStyleLight16"/>
  <colors>
    <mruColors>
      <color rgb="FFFCA79E"/>
      <color rgb="FFF95A49"/>
      <color rgb="FFEF1D07"/>
      <color rgb="FFF85124"/>
      <color rgb="FFFFB9B9"/>
      <color rgb="FFFD0701"/>
      <color rgb="FFF75311"/>
      <color rgb="FFFF979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REVOKE - PS/RE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0.10776159230096238"/>
          <c:y val="0.13930555555555557"/>
          <c:w val="0.85334951881014875"/>
          <c:h val="0.59557195975503063"/>
        </c:manualLayout>
      </c:layout>
      <c:barChart>
        <c:barDir val="col"/>
        <c:grouping val="clustered"/>
        <c:varyColors val="0"/>
        <c:ser>
          <c:idx val="3"/>
          <c:order val="3"/>
          <c:tx>
            <c:strRef>
              <c:f>Sheet1!$E$5</c:f>
              <c:strCache>
                <c:ptCount val="1"/>
                <c:pt idx="0">
                  <c:v>REVOKE %</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Sheet1!$A$6:$A$10</c:f>
              <c:strCache>
                <c:ptCount val="5"/>
                <c:pt idx="0">
                  <c:v>BALI</c:v>
                </c:pt>
                <c:pt idx="1">
                  <c:v>JATIM BARAT</c:v>
                </c:pt>
                <c:pt idx="2">
                  <c:v>JATIM TIMUR</c:v>
                </c:pt>
                <c:pt idx="3">
                  <c:v>NUSA TENGGARA</c:v>
                </c:pt>
                <c:pt idx="4">
                  <c:v>SURAMADU</c:v>
                </c:pt>
              </c:strCache>
            </c:strRef>
          </c:cat>
          <c:val>
            <c:numRef>
              <c:f>Sheet1!$E$6:$E$10</c:f>
              <c:numCache>
                <c:formatCode>0.00%</c:formatCode>
                <c:ptCount val="5"/>
                <c:pt idx="0">
                  <c:v>0.18435754189944134</c:v>
                </c:pt>
                <c:pt idx="1">
                  <c:v>7.459677419354839E-2</c:v>
                </c:pt>
                <c:pt idx="2">
                  <c:v>4.8843187660668377E-2</c:v>
                </c:pt>
                <c:pt idx="3">
                  <c:v>0.15652173913043479</c:v>
                </c:pt>
                <c:pt idx="4">
                  <c:v>0.14677103718199608</c:v>
                </c:pt>
              </c:numCache>
            </c:numRef>
          </c:val>
          <c:extLst>
            <c:ext xmlns:c16="http://schemas.microsoft.com/office/drawing/2014/chart" uri="{C3380CC4-5D6E-409C-BE32-E72D297353CC}">
              <c16:uniqueId val="{00000003-2802-4CCA-88A8-A38842401CD3}"/>
            </c:ext>
          </c:extLst>
        </c:ser>
        <c:ser>
          <c:idx val="4"/>
          <c:order val="4"/>
          <c:tx>
            <c:strRef>
              <c:f>Sheet1!$F$5</c:f>
              <c:strCache>
                <c:ptCount val="1"/>
                <c:pt idx="0">
                  <c:v>PS/RE (%) (Target 80%)</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Sheet1!$A$6:$A$10</c:f>
              <c:strCache>
                <c:ptCount val="5"/>
                <c:pt idx="0">
                  <c:v>BALI</c:v>
                </c:pt>
                <c:pt idx="1">
                  <c:v>JATIM BARAT</c:v>
                </c:pt>
                <c:pt idx="2">
                  <c:v>JATIM TIMUR</c:v>
                </c:pt>
                <c:pt idx="3">
                  <c:v>NUSA TENGGARA</c:v>
                </c:pt>
                <c:pt idx="4">
                  <c:v>SURAMADU</c:v>
                </c:pt>
              </c:strCache>
            </c:strRef>
          </c:cat>
          <c:val>
            <c:numRef>
              <c:f>Sheet1!$F$6:$F$10</c:f>
              <c:numCache>
                <c:formatCode>0.00%</c:formatCode>
                <c:ptCount val="5"/>
                <c:pt idx="0">
                  <c:v>0.73880597014925375</c:v>
                </c:pt>
                <c:pt idx="1">
                  <c:v>0.85054945054945053</c:v>
                </c:pt>
                <c:pt idx="2">
                  <c:v>0.8044692737430168</c:v>
                </c:pt>
                <c:pt idx="3">
                  <c:v>0.65</c:v>
                </c:pt>
                <c:pt idx="4">
                  <c:v>0.78520286396181382</c:v>
                </c:pt>
              </c:numCache>
            </c:numRef>
          </c:val>
          <c:extLst>
            <c:ext xmlns:c16="http://schemas.microsoft.com/office/drawing/2014/chart" uri="{C3380CC4-5D6E-409C-BE32-E72D297353CC}">
              <c16:uniqueId val="{00000004-2802-4CCA-88A8-A38842401CD3}"/>
            </c:ext>
          </c:extLst>
        </c:ser>
        <c:dLbls>
          <c:dLblPos val="inEnd"/>
          <c:showLegendKey val="0"/>
          <c:showVal val="1"/>
          <c:showCatName val="0"/>
          <c:showSerName val="0"/>
          <c:showPercent val="0"/>
          <c:showBubbleSize val="0"/>
        </c:dLbls>
        <c:gapWidth val="100"/>
        <c:overlap val="-24"/>
        <c:axId val="492802208"/>
        <c:axId val="492793928"/>
        <c:extLst>
          <c:ext xmlns:c15="http://schemas.microsoft.com/office/drawing/2012/chart" uri="{02D57815-91ED-43cb-92C2-25804820EDAC}">
            <c15:filteredBarSeries>
              <c15:ser>
                <c:idx val="0"/>
                <c:order val="0"/>
                <c:tx>
                  <c:strRef>
                    <c:extLst>
                      <c:ext uri="{02D57815-91ED-43cb-92C2-25804820EDAC}">
                        <c15:formulaRef>
                          <c15:sqref>Sheet1!$B$5</c15:sqref>
                        </c15:formulaRef>
                      </c:ext>
                    </c:extLst>
                    <c:strCache>
                      <c:ptCount val="1"/>
                      <c:pt idx="0">
                        <c:v>(RE)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uri="{CE6537A1-D6FC-4f65-9D91-7224C49458BB}">
                      <c15:showLeaderLines val="1"/>
                      <c15:leaderLines>
                        <c:spPr>
                          <a:ln w="9525">
                            <a:solidFill>
                              <a:schemeClr val="lt1">
                                <a:lumMod val="95000"/>
                                <a:alpha val="54000"/>
                              </a:schemeClr>
                            </a:solidFill>
                          </a:ln>
                          <a:effectLst/>
                        </c:spPr>
                      </c15:leaderLines>
                    </c:ext>
                  </c:extLst>
                </c:dLbls>
                <c:cat>
                  <c:strRef>
                    <c:extLst>
                      <c:ex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c:ext uri="{02D57815-91ED-43cb-92C2-25804820EDAC}">
                        <c15:formulaRef>
                          <c15:sqref>Sheet1!$B$6:$B$10</c15:sqref>
                        </c15:formulaRef>
                      </c:ext>
                    </c:extLst>
                    <c:numCache>
                      <c:formatCode>General</c:formatCode>
                      <c:ptCount val="5"/>
                      <c:pt idx="0">
                        <c:v>179</c:v>
                      </c:pt>
                      <c:pt idx="1">
                        <c:v>496</c:v>
                      </c:pt>
                      <c:pt idx="2">
                        <c:v>389</c:v>
                      </c:pt>
                      <c:pt idx="3">
                        <c:v>345</c:v>
                      </c:pt>
                      <c:pt idx="4">
                        <c:v>511</c:v>
                      </c:pt>
                    </c:numCache>
                  </c:numRef>
                </c:val>
                <c:extLst>
                  <c:ext xmlns:c16="http://schemas.microsoft.com/office/drawing/2014/chart" uri="{C3380CC4-5D6E-409C-BE32-E72D297353CC}">
                    <c16:uniqueId val="{00000000-2802-4CCA-88A8-A38842401CD3}"/>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Sheet1!$C$5</c15:sqref>
                        </c15:formulaRef>
                      </c:ext>
                    </c:extLst>
                    <c:strCache>
                      <c:ptCount val="1"/>
                      <c:pt idx="0">
                        <c:v>REVOKE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xmlns:c15="http://schemas.microsoft.com/office/drawing/2012/chart">
                      <c:ext xmlns:c15="http://schemas.microsoft.com/office/drawing/2012/chart" uri="{02D57815-91ED-43cb-92C2-25804820EDAC}">
                        <c15:formulaRef>
                          <c15:sqref>Sheet1!$C$6:$C$10</c15:sqref>
                        </c15:formulaRef>
                      </c:ext>
                    </c:extLst>
                    <c:numCache>
                      <c:formatCode>General</c:formatCode>
                      <c:ptCount val="5"/>
                      <c:pt idx="0">
                        <c:v>33</c:v>
                      </c:pt>
                      <c:pt idx="1">
                        <c:v>37</c:v>
                      </c:pt>
                      <c:pt idx="2">
                        <c:v>19</c:v>
                      </c:pt>
                      <c:pt idx="3">
                        <c:v>54</c:v>
                      </c:pt>
                      <c:pt idx="4">
                        <c:v>75</c:v>
                      </c:pt>
                    </c:numCache>
                  </c:numRef>
                </c:val>
                <c:extLst xmlns:c15="http://schemas.microsoft.com/office/drawing/2012/chart">
                  <c:ext xmlns:c16="http://schemas.microsoft.com/office/drawing/2014/chart" uri="{C3380CC4-5D6E-409C-BE32-E72D297353CC}">
                    <c16:uniqueId val="{00000001-2802-4CCA-88A8-A38842401CD3}"/>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Sheet1!$D$5</c15:sqref>
                        </c15:formulaRef>
                      </c:ext>
                    </c:extLst>
                    <c:strCache>
                      <c:ptCount val="1"/>
                      <c:pt idx="0">
                        <c:v>JML COMP (PS)</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xmlns:c15="http://schemas.microsoft.com/office/drawing/2012/chart">
                      <c:ext xmlns:c15="http://schemas.microsoft.com/office/drawing/2012/chart" uri="{02D57815-91ED-43cb-92C2-25804820EDAC}">
                        <c15:formulaRef>
                          <c15:sqref>Sheet1!$D$6:$D$10</c15:sqref>
                        </c15:formulaRef>
                      </c:ext>
                    </c:extLst>
                    <c:numCache>
                      <c:formatCode>General</c:formatCode>
                      <c:ptCount val="5"/>
                      <c:pt idx="0">
                        <c:v>99</c:v>
                      </c:pt>
                      <c:pt idx="1">
                        <c:v>387</c:v>
                      </c:pt>
                      <c:pt idx="2">
                        <c:v>288</c:v>
                      </c:pt>
                      <c:pt idx="3">
                        <c:v>182</c:v>
                      </c:pt>
                      <c:pt idx="4">
                        <c:v>329</c:v>
                      </c:pt>
                    </c:numCache>
                  </c:numRef>
                </c:val>
                <c:extLst xmlns:c15="http://schemas.microsoft.com/office/drawing/2012/chart">
                  <c:ext xmlns:c16="http://schemas.microsoft.com/office/drawing/2014/chart" uri="{C3380CC4-5D6E-409C-BE32-E72D297353CC}">
                    <c16:uniqueId val="{00000002-2802-4CCA-88A8-A38842401CD3}"/>
                  </c:ext>
                </c:extLst>
              </c15:ser>
            </c15:filteredBarSeries>
            <c15:filteredBarSeries>
              <c15:ser>
                <c:idx val="5"/>
                <c:order val="5"/>
                <c:tx>
                  <c:strRef>
                    <c:extLst xmlns:c15="http://schemas.microsoft.com/office/drawing/2012/chart">
                      <c:ext xmlns:c15="http://schemas.microsoft.com/office/drawing/2012/chart" uri="{02D57815-91ED-43cb-92C2-25804820EDAC}">
                        <c15:formulaRef>
                          <c15:sqref>Sheet1!$G$5</c15:sqref>
                        </c15:formulaRef>
                      </c:ext>
                    </c:extLst>
                    <c:strCache>
                      <c:ptCount val="1"/>
                      <c:pt idx="0">
                        <c:v>PS/PI  (%) (Target 88%)</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xmlns:c15="http://schemas.microsoft.com/office/drawing/2012/chart">
                      <c:ext xmlns:c15="http://schemas.microsoft.com/office/drawing/2012/chart" uri="{02D57815-91ED-43cb-92C2-25804820EDAC}">
                        <c15:formulaRef>
                          <c15:sqref>Sheet1!$G$6:$G$10</c15:sqref>
                        </c15:formulaRef>
                      </c:ext>
                    </c:extLst>
                    <c:numCache>
                      <c:formatCode>0.00%</c:formatCode>
                      <c:ptCount val="5"/>
                      <c:pt idx="0">
                        <c:v>0.90825688073394495</c:v>
                      </c:pt>
                      <c:pt idx="1">
                        <c:v>0.94852941176470584</c:v>
                      </c:pt>
                      <c:pt idx="2">
                        <c:v>0.89440993788819878</c:v>
                      </c:pt>
                      <c:pt idx="3">
                        <c:v>0.74897119341563789</c:v>
                      </c:pt>
                      <c:pt idx="4">
                        <c:v>0.95362318840579707</c:v>
                      </c:pt>
                    </c:numCache>
                  </c:numRef>
                </c:val>
                <c:extLst xmlns:c15="http://schemas.microsoft.com/office/drawing/2012/chart">
                  <c:ext xmlns:c16="http://schemas.microsoft.com/office/drawing/2014/chart" uri="{C3380CC4-5D6E-409C-BE32-E72D297353CC}">
                    <c16:uniqueId val="{00000005-2802-4CCA-88A8-A38842401CD3}"/>
                  </c:ext>
                </c:extLst>
              </c15:ser>
            </c15:filteredBarSeries>
            <c15:filteredBarSeries>
              <c15:ser>
                <c:idx val="6"/>
                <c:order val="6"/>
                <c:tx>
                  <c:strRef>
                    <c:extLst xmlns:c15="http://schemas.microsoft.com/office/drawing/2012/chart">
                      <c:ext xmlns:c15="http://schemas.microsoft.com/office/drawing/2012/chart" uri="{02D57815-91ED-43cb-92C2-25804820EDAC}">
                        <c15:formulaRef>
                          <c15:sqref>Sheet1!$H$5</c15:sqref>
                        </c15:formulaRef>
                      </c:ext>
                    </c:extLst>
                    <c:strCache>
                      <c:ptCount val="1"/>
                      <c:pt idx="0">
                        <c:v>TTI COMPLY  1X 24  (%) (Target 85%)</c:v>
                      </c:pt>
                    </c:strCache>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xmlns:c15="http://schemas.microsoft.com/office/drawing/2012/chart">
                      <c:ext xmlns:c15="http://schemas.microsoft.com/office/drawing/2012/chart" uri="{02D57815-91ED-43cb-92C2-25804820EDAC}">
                        <c15:formulaRef>
                          <c15:sqref>Sheet1!$H$6:$H$10</c15:sqref>
                        </c15:formulaRef>
                      </c:ext>
                    </c:extLst>
                    <c:numCache>
                      <c:formatCode>0.00%</c:formatCode>
                      <c:ptCount val="5"/>
                      <c:pt idx="0">
                        <c:v>0.81</c:v>
                      </c:pt>
                      <c:pt idx="1">
                        <c:v>0.98976982097186705</c:v>
                      </c:pt>
                      <c:pt idx="2">
                        <c:v>0.98269896193771622</c:v>
                      </c:pt>
                      <c:pt idx="3">
                        <c:v>0.81318681318681318</c:v>
                      </c:pt>
                      <c:pt idx="4">
                        <c:v>0.96969696969696972</c:v>
                      </c:pt>
                    </c:numCache>
                  </c:numRef>
                </c:val>
                <c:extLst xmlns:c15="http://schemas.microsoft.com/office/drawing/2012/chart">
                  <c:ext xmlns:c16="http://schemas.microsoft.com/office/drawing/2014/chart" uri="{C3380CC4-5D6E-409C-BE32-E72D297353CC}">
                    <c16:uniqueId val="{00000006-2802-4CCA-88A8-A38842401CD3}"/>
                  </c:ext>
                </c:extLst>
              </c15:ser>
            </c15:filteredBarSeries>
          </c:ext>
        </c:extLst>
      </c:barChart>
      <c:catAx>
        <c:axId val="49280220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92793928"/>
        <c:crosses val="autoZero"/>
        <c:auto val="1"/>
        <c:lblAlgn val="ctr"/>
        <c:lblOffset val="100"/>
        <c:noMultiLvlLbl val="0"/>
      </c:catAx>
      <c:valAx>
        <c:axId val="492793928"/>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9280220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REVOKE - PS/PI</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3"/>
          <c:order val="3"/>
          <c:tx>
            <c:strRef>
              <c:f>Sheet1!$E$5</c:f>
              <c:strCache>
                <c:ptCount val="1"/>
                <c:pt idx="0">
                  <c:v>REVOKE %</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Sheet1!$A$6:$A$10</c:f>
              <c:strCache>
                <c:ptCount val="5"/>
                <c:pt idx="0">
                  <c:v>BALI</c:v>
                </c:pt>
                <c:pt idx="1">
                  <c:v>JATIM BARAT</c:v>
                </c:pt>
                <c:pt idx="2">
                  <c:v>JATIM TIMUR</c:v>
                </c:pt>
                <c:pt idx="3">
                  <c:v>NUSA TENGGARA</c:v>
                </c:pt>
                <c:pt idx="4">
                  <c:v>SURAMADU</c:v>
                </c:pt>
              </c:strCache>
            </c:strRef>
          </c:cat>
          <c:val>
            <c:numRef>
              <c:f>Sheet1!$E$6:$E$10</c:f>
              <c:numCache>
                <c:formatCode>0.00%</c:formatCode>
                <c:ptCount val="5"/>
                <c:pt idx="0">
                  <c:v>0.18435754189944134</c:v>
                </c:pt>
                <c:pt idx="1">
                  <c:v>7.459677419354839E-2</c:v>
                </c:pt>
                <c:pt idx="2">
                  <c:v>4.8843187660668377E-2</c:v>
                </c:pt>
                <c:pt idx="3">
                  <c:v>0.15652173913043479</c:v>
                </c:pt>
                <c:pt idx="4">
                  <c:v>0.14677103718199608</c:v>
                </c:pt>
              </c:numCache>
            </c:numRef>
          </c:val>
          <c:extLst>
            <c:ext xmlns:c16="http://schemas.microsoft.com/office/drawing/2014/chart" uri="{C3380CC4-5D6E-409C-BE32-E72D297353CC}">
              <c16:uniqueId val="{00000003-079F-49AD-83CC-B64FA3F8B061}"/>
            </c:ext>
          </c:extLst>
        </c:ser>
        <c:ser>
          <c:idx val="5"/>
          <c:order val="5"/>
          <c:tx>
            <c:strRef>
              <c:f>Sheet1!$G$5</c:f>
              <c:strCache>
                <c:ptCount val="1"/>
                <c:pt idx="0">
                  <c:v>PS/PI  (%) (Target 88%)</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Sheet1!$A$6:$A$10</c:f>
              <c:strCache>
                <c:ptCount val="5"/>
                <c:pt idx="0">
                  <c:v>BALI</c:v>
                </c:pt>
                <c:pt idx="1">
                  <c:v>JATIM BARAT</c:v>
                </c:pt>
                <c:pt idx="2">
                  <c:v>JATIM TIMUR</c:v>
                </c:pt>
                <c:pt idx="3">
                  <c:v>NUSA TENGGARA</c:v>
                </c:pt>
                <c:pt idx="4">
                  <c:v>SURAMADU</c:v>
                </c:pt>
              </c:strCache>
            </c:strRef>
          </c:cat>
          <c:val>
            <c:numRef>
              <c:f>Sheet1!$G$6:$G$10</c:f>
              <c:numCache>
                <c:formatCode>0.00%</c:formatCode>
                <c:ptCount val="5"/>
                <c:pt idx="0">
                  <c:v>0.90825688073394495</c:v>
                </c:pt>
                <c:pt idx="1">
                  <c:v>0.94852941176470584</c:v>
                </c:pt>
                <c:pt idx="2">
                  <c:v>0.89440993788819878</c:v>
                </c:pt>
                <c:pt idx="3">
                  <c:v>0.74897119341563789</c:v>
                </c:pt>
                <c:pt idx="4">
                  <c:v>0.95362318840579707</c:v>
                </c:pt>
              </c:numCache>
            </c:numRef>
          </c:val>
          <c:extLst>
            <c:ext xmlns:c16="http://schemas.microsoft.com/office/drawing/2014/chart" uri="{C3380CC4-5D6E-409C-BE32-E72D297353CC}">
              <c16:uniqueId val="{00000005-079F-49AD-83CC-B64FA3F8B061}"/>
            </c:ext>
          </c:extLst>
        </c:ser>
        <c:dLbls>
          <c:dLblPos val="inEnd"/>
          <c:showLegendKey val="0"/>
          <c:showVal val="1"/>
          <c:showCatName val="0"/>
          <c:showSerName val="0"/>
          <c:showPercent val="0"/>
          <c:showBubbleSize val="0"/>
        </c:dLbls>
        <c:gapWidth val="100"/>
        <c:overlap val="-24"/>
        <c:axId val="398639128"/>
        <c:axId val="398649568"/>
        <c:extLst>
          <c:ext xmlns:c15="http://schemas.microsoft.com/office/drawing/2012/chart" uri="{02D57815-91ED-43cb-92C2-25804820EDAC}">
            <c15:filteredBarSeries>
              <c15:ser>
                <c:idx val="0"/>
                <c:order val="0"/>
                <c:tx>
                  <c:strRef>
                    <c:extLst>
                      <c:ext uri="{02D57815-91ED-43cb-92C2-25804820EDAC}">
                        <c15:formulaRef>
                          <c15:sqref>Sheet1!$B$5</c15:sqref>
                        </c15:formulaRef>
                      </c:ext>
                    </c:extLst>
                    <c:strCache>
                      <c:ptCount val="1"/>
                      <c:pt idx="0">
                        <c:v>(RE)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uri="{CE6537A1-D6FC-4f65-9D91-7224C49458BB}">
                      <c15:showLeaderLines val="1"/>
                      <c15:leaderLines>
                        <c:spPr>
                          <a:ln w="9525">
                            <a:solidFill>
                              <a:schemeClr val="lt1">
                                <a:lumMod val="95000"/>
                                <a:alpha val="54000"/>
                              </a:schemeClr>
                            </a:solidFill>
                          </a:ln>
                          <a:effectLst/>
                        </c:spPr>
                      </c15:leaderLines>
                    </c:ext>
                  </c:extLst>
                </c:dLbls>
                <c:cat>
                  <c:strRef>
                    <c:extLst>
                      <c:ex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c:ext uri="{02D57815-91ED-43cb-92C2-25804820EDAC}">
                        <c15:formulaRef>
                          <c15:sqref>Sheet1!$B$6:$B$10</c15:sqref>
                        </c15:formulaRef>
                      </c:ext>
                    </c:extLst>
                    <c:numCache>
                      <c:formatCode>General</c:formatCode>
                      <c:ptCount val="5"/>
                      <c:pt idx="0">
                        <c:v>179</c:v>
                      </c:pt>
                      <c:pt idx="1">
                        <c:v>496</c:v>
                      </c:pt>
                      <c:pt idx="2">
                        <c:v>389</c:v>
                      </c:pt>
                      <c:pt idx="3">
                        <c:v>345</c:v>
                      </c:pt>
                      <c:pt idx="4">
                        <c:v>511</c:v>
                      </c:pt>
                    </c:numCache>
                  </c:numRef>
                </c:val>
                <c:extLst>
                  <c:ext xmlns:c16="http://schemas.microsoft.com/office/drawing/2014/chart" uri="{C3380CC4-5D6E-409C-BE32-E72D297353CC}">
                    <c16:uniqueId val="{00000000-079F-49AD-83CC-B64FA3F8B061}"/>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Sheet1!$C$5</c15:sqref>
                        </c15:formulaRef>
                      </c:ext>
                    </c:extLst>
                    <c:strCache>
                      <c:ptCount val="1"/>
                      <c:pt idx="0">
                        <c:v>REVOKE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xmlns:c15="http://schemas.microsoft.com/office/drawing/2012/chart">
                      <c:ext xmlns:c15="http://schemas.microsoft.com/office/drawing/2012/chart" uri="{02D57815-91ED-43cb-92C2-25804820EDAC}">
                        <c15:formulaRef>
                          <c15:sqref>Sheet1!$C$6:$C$10</c15:sqref>
                        </c15:formulaRef>
                      </c:ext>
                    </c:extLst>
                    <c:numCache>
                      <c:formatCode>General</c:formatCode>
                      <c:ptCount val="5"/>
                      <c:pt idx="0">
                        <c:v>33</c:v>
                      </c:pt>
                      <c:pt idx="1">
                        <c:v>37</c:v>
                      </c:pt>
                      <c:pt idx="2">
                        <c:v>19</c:v>
                      </c:pt>
                      <c:pt idx="3">
                        <c:v>54</c:v>
                      </c:pt>
                      <c:pt idx="4">
                        <c:v>75</c:v>
                      </c:pt>
                    </c:numCache>
                  </c:numRef>
                </c:val>
                <c:extLst xmlns:c15="http://schemas.microsoft.com/office/drawing/2012/chart">
                  <c:ext xmlns:c16="http://schemas.microsoft.com/office/drawing/2014/chart" uri="{C3380CC4-5D6E-409C-BE32-E72D297353CC}">
                    <c16:uniqueId val="{00000001-079F-49AD-83CC-B64FA3F8B061}"/>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Sheet1!$D$5</c15:sqref>
                        </c15:formulaRef>
                      </c:ext>
                    </c:extLst>
                    <c:strCache>
                      <c:ptCount val="1"/>
                      <c:pt idx="0">
                        <c:v>JML COMP (PS)</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xmlns:c15="http://schemas.microsoft.com/office/drawing/2012/chart">
                      <c:ext xmlns:c15="http://schemas.microsoft.com/office/drawing/2012/chart" uri="{02D57815-91ED-43cb-92C2-25804820EDAC}">
                        <c15:formulaRef>
                          <c15:sqref>Sheet1!$D$6:$D$10</c15:sqref>
                        </c15:formulaRef>
                      </c:ext>
                    </c:extLst>
                    <c:numCache>
                      <c:formatCode>General</c:formatCode>
                      <c:ptCount val="5"/>
                      <c:pt idx="0">
                        <c:v>99</c:v>
                      </c:pt>
                      <c:pt idx="1">
                        <c:v>387</c:v>
                      </c:pt>
                      <c:pt idx="2">
                        <c:v>288</c:v>
                      </c:pt>
                      <c:pt idx="3">
                        <c:v>182</c:v>
                      </c:pt>
                      <c:pt idx="4">
                        <c:v>329</c:v>
                      </c:pt>
                    </c:numCache>
                  </c:numRef>
                </c:val>
                <c:extLst xmlns:c15="http://schemas.microsoft.com/office/drawing/2012/chart">
                  <c:ext xmlns:c16="http://schemas.microsoft.com/office/drawing/2014/chart" uri="{C3380CC4-5D6E-409C-BE32-E72D297353CC}">
                    <c16:uniqueId val="{00000002-079F-49AD-83CC-B64FA3F8B061}"/>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Sheet1!$F$5</c15:sqref>
                        </c15:formulaRef>
                      </c:ext>
                    </c:extLst>
                    <c:strCache>
                      <c:ptCount val="1"/>
                      <c:pt idx="0">
                        <c:v>PS/RE (%) (Target 80%)</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xmlns:c15="http://schemas.microsoft.com/office/drawing/2012/chart">
                      <c:ext xmlns:c15="http://schemas.microsoft.com/office/drawing/2012/chart" uri="{02D57815-91ED-43cb-92C2-25804820EDAC}">
                        <c15:formulaRef>
                          <c15:sqref>Sheet1!$F$6:$F$10</c15:sqref>
                        </c15:formulaRef>
                      </c:ext>
                    </c:extLst>
                    <c:numCache>
                      <c:formatCode>0.00%</c:formatCode>
                      <c:ptCount val="5"/>
                      <c:pt idx="0">
                        <c:v>0.73880597014925375</c:v>
                      </c:pt>
                      <c:pt idx="1">
                        <c:v>0.85054945054945053</c:v>
                      </c:pt>
                      <c:pt idx="2">
                        <c:v>0.8044692737430168</c:v>
                      </c:pt>
                      <c:pt idx="3">
                        <c:v>0.65</c:v>
                      </c:pt>
                      <c:pt idx="4">
                        <c:v>0.78520286396181382</c:v>
                      </c:pt>
                    </c:numCache>
                  </c:numRef>
                </c:val>
                <c:extLst xmlns:c15="http://schemas.microsoft.com/office/drawing/2012/chart">
                  <c:ext xmlns:c16="http://schemas.microsoft.com/office/drawing/2014/chart" uri="{C3380CC4-5D6E-409C-BE32-E72D297353CC}">
                    <c16:uniqueId val="{00000004-079F-49AD-83CC-B64FA3F8B061}"/>
                  </c:ext>
                </c:extLst>
              </c15:ser>
            </c15:filteredBarSeries>
            <c15:filteredBarSeries>
              <c15:ser>
                <c:idx val="6"/>
                <c:order val="6"/>
                <c:tx>
                  <c:strRef>
                    <c:extLst xmlns:c15="http://schemas.microsoft.com/office/drawing/2012/chart">
                      <c:ext xmlns:c15="http://schemas.microsoft.com/office/drawing/2012/chart" uri="{02D57815-91ED-43cb-92C2-25804820EDAC}">
                        <c15:formulaRef>
                          <c15:sqref>Sheet1!$H$5</c15:sqref>
                        </c15:formulaRef>
                      </c:ext>
                    </c:extLst>
                    <c:strCache>
                      <c:ptCount val="1"/>
                      <c:pt idx="0">
                        <c:v>TTI COMPLY  1X 24  (%) (Target 85%)</c:v>
                      </c:pt>
                    </c:strCache>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xmlns:c15="http://schemas.microsoft.com/office/drawing/2012/chart">
                      <c:ext xmlns:c15="http://schemas.microsoft.com/office/drawing/2012/chart" uri="{02D57815-91ED-43cb-92C2-25804820EDAC}">
                        <c15:formulaRef>
                          <c15:sqref>Sheet1!$H$6:$H$10</c15:sqref>
                        </c15:formulaRef>
                      </c:ext>
                    </c:extLst>
                    <c:numCache>
                      <c:formatCode>0.00%</c:formatCode>
                      <c:ptCount val="5"/>
                      <c:pt idx="0">
                        <c:v>0.81</c:v>
                      </c:pt>
                      <c:pt idx="1">
                        <c:v>0.98976982097186705</c:v>
                      </c:pt>
                      <c:pt idx="2">
                        <c:v>0.98269896193771622</c:v>
                      </c:pt>
                      <c:pt idx="3">
                        <c:v>0.81318681318681318</c:v>
                      </c:pt>
                      <c:pt idx="4">
                        <c:v>0.96969696969696972</c:v>
                      </c:pt>
                    </c:numCache>
                  </c:numRef>
                </c:val>
                <c:extLst xmlns:c15="http://schemas.microsoft.com/office/drawing/2012/chart">
                  <c:ext xmlns:c16="http://schemas.microsoft.com/office/drawing/2014/chart" uri="{C3380CC4-5D6E-409C-BE32-E72D297353CC}">
                    <c16:uniqueId val="{00000006-079F-49AD-83CC-B64FA3F8B061}"/>
                  </c:ext>
                </c:extLst>
              </c15:ser>
            </c15:filteredBarSeries>
          </c:ext>
        </c:extLst>
      </c:barChart>
      <c:catAx>
        <c:axId val="39863912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8649568"/>
        <c:crosses val="autoZero"/>
        <c:auto val="1"/>
        <c:lblAlgn val="ctr"/>
        <c:lblOffset val="100"/>
        <c:noMultiLvlLbl val="0"/>
      </c:catAx>
      <c:valAx>
        <c:axId val="398649568"/>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86391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REVOKE - TTI</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3"/>
          <c:order val="3"/>
          <c:tx>
            <c:strRef>
              <c:f>Sheet1!$E$5</c:f>
              <c:strCache>
                <c:ptCount val="1"/>
                <c:pt idx="0">
                  <c:v>REVOKE %</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Sheet1!$A$6:$A$10</c:f>
              <c:strCache>
                <c:ptCount val="5"/>
                <c:pt idx="0">
                  <c:v>BALI</c:v>
                </c:pt>
                <c:pt idx="1">
                  <c:v>JATIM BARAT</c:v>
                </c:pt>
                <c:pt idx="2">
                  <c:v>JATIM TIMUR</c:v>
                </c:pt>
                <c:pt idx="3">
                  <c:v>NUSA TENGGARA</c:v>
                </c:pt>
                <c:pt idx="4">
                  <c:v>SURAMADU</c:v>
                </c:pt>
              </c:strCache>
            </c:strRef>
          </c:cat>
          <c:val>
            <c:numRef>
              <c:f>Sheet1!$E$6:$E$10</c:f>
              <c:numCache>
                <c:formatCode>0.00%</c:formatCode>
                <c:ptCount val="5"/>
                <c:pt idx="0">
                  <c:v>0.18435754189944134</c:v>
                </c:pt>
                <c:pt idx="1">
                  <c:v>7.459677419354839E-2</c:v>
                </c:pt>
                <c:pt idx="2">
                  <c:v>4.8843187660668377E-2</c:v>
                </c:pt>
                <c:pt idx="3">
                  <c:v>0.15652173913043479</c:v>
                </c:pt>
                <c:pt idx="4">
                  <c:v>0.14677103718199608</c:v>
                </c:pt>
              </c:numCache>
            </c:numRef>
          </c:val>
          <c:extLst>
            <c:ext xmlns:c16="http://schemas.microsoft.com/office/drawing/2014/chart" uri="{C3380CC4-5D6E-409C-BE32-E72D297353CC}">
              <c16:uniqueId val="{00000000-EC9B-4AE3-9958-7F9DFAF6C386}"/>
            </c:ext>
          </c:extLst>
        </c:ser>
        <c:ser>
          <c:idx val="6"/>
          <c:order val="6"/>
          <c:tx>
            <c:strRef>
              <c:f>Sheet1!$H$5</c:f>
              <c:strCache>
                <c:ptCount val="1"/>
                <c:pt idx="0">
                  <c:v>TTI COMPLY  1X 24  (%) (Target 85%)</c:v>
                </c:pt>
              </c:strCache>
              <c:extLst xmlns:c15="http://schemas.microsoft.com/office/drawing/2012/chart"/>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Sheet1!$A$6:$A$10</c:f>
              <c:strCache>
                <c:ptCount val="5"/>
                <c:pt idx="0">
                  <c:v>BALI</c:v>
                </c:pt>
                <c:pt idx="1">
                  <c:v>JATIM BARAT</c:v>
                </c:pt>
                <c:pt idx="2">
                  <c:v>JATIM TIMUR</c:v>
                </c:pt>
                <c:pt idx="3">
                  <c:v>NUSA TENGGARA</c:v>
                </c:pt>
                <c:pt idx="4">
                  <c:v>SURAMADU</c:v>
                </c:pt>
              </c:strCache>
              <c:extLst xmlns:c15="http://schemas.microsoft.com/office/drawing/2012/chart"/>
            </c:strRef>
          </c:cat>
          <c:val>
            <c:numRef>
              <c:f>Sheet1!$H$6:$H$10</c:f>
              <c:numCache>
                <c:formatCode>0.00%</c:formatCode>
                <c:ptCount val="5"/>
                <c:pt idx="0">
                  <c:v>0.81</c:v>
                </c:pt>
                <c:pt idx="1">
                  <c:v>0.98976982097186705</c:v>
                </c:pt>
                <c:pt idx="2">
                  <c:v>0.98269896193771622</c:v>
                </c:pt>
                <c:pt idx="3">
                  <c:v>0.81318681318681318</c:v>
                </c:pt>
                <c:pt idx="4">
                  <c:v>0.96969696969696972</c:v>
                </c:pt>
              </c:numCache>
              <c:extLst xmlns:c15="http://schemas.microsoft.com/office/drawing/2012/chart"/>
            </c:numRef>
          </c:val>
          <c:extLst>
            <c:ext xmlns:c16="http://schemas.microsoft.com/office/drawing/2014/chart" uri="{C3380CC4-5D6E-409C-BE32-E72D297353CC}">
              <c16:uniqueId val="{00000006-EC9B-4AE3-9958-7F9DFAF6C386}"/>
            </c:ext>
          </c:extLst>
        </c:ser>
        <c:dLbls>
          <c:dLblPos val="inEnd"/>
          <c:showLegendKey val="0"/>
          <c:showVal val="1"/>
          <c:showCatName val="0"/>
          <c:showSerName val="0"/>
          <c:showPercent val="0"/>
          <c:showBubbleSize val="0"/>
        </c:dLbls>
        <c:gapWidth val="100"/>
        <c:overlap val="-24"/>
        <c:axId val="398639128"/>
        <c:axId val="398649568"/>
        <c:extLst>
          <c:ext xmlns:c15="http://schemas.microsoft.com/office/drawing/2012/chart" uri="{02D57815-91ED-43cb-92C2-25804820EDAC}">
            <c15:filteredBarSeries>
              <c15:ser>
                <c:idx val="0"/>
                <c:order val="0"/>
                <c:tx>
                  <c:strRef>
                    <c:extLst>
                      <c:ext uri="{02D57815-91ED-43cb-92C2-25804820EDAC}">
                        <c15:formulaRef>
                          <c15:sqref>Sheet1!$B$5</c15:sqref>
                        </c15:formulaRef>
                      </c:ext>
                    </c:extLst>
                    <c:strCache>
                      <c:ptCount val="1"/>
                      <c:pt idx="0">
                        <c:v>(RE)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uri="{CE6537A1-D6FC-4f65-9D91-7224C49458BB}">
                      <c15:showLeaderLines val="1"/>
                      <c15:leaderLines>
                        <c:spPr>
                          <a:ln w="9525">
                            <a:solidFill>
                              <a:schemeClr val="lt1">
                                <a:lumMod val="95000"/>
                                <a:alpha val="54000"/>
                              </a:schemeClr>
                            </a:solidFill>
                          </a:ln>
                          <a:effectLst/>
                        </c:spPr>
                      </c15:leaderLines>
                    </c:ext>
                  </c:extLst>
                </c:dLbls>
                <c:cat>
                  <c:strRef>
                    <c:extLst>
                      <c:ex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c:ext uri="{02D57815-91ED-43cb-92C2-25804820EDAC}">
                        <c15:formulaRef>
                          <c15:sqref>Sheet1!$B$6:$B$10</c15:sqref>
                        </c15:formulaRef>
                      </c:ext>
                    </c:extLst>
                    <c:numCache>
                      <c:formatCode>General</c:formatCode>
                      <c:ptCount val="5"/>
                      <c:pt idx="0">
                        <c:v>179</c:v>
                      </c:pt>
                      <c:pt idx="1">
                        <c:v>496</c:v>
                      </c:pt>
                      <c:pt idx="2">
                        <c:v>389</c:v>
                      </c:pt>
                      <c:pt idx="3">
                        <c:v>345</c:v>
                      </c:pt>
                      <c:pt idx="4">
                        <c:v>511</c:v>
                      </c:pt>
                    </c:numCache>
                  </c:numRef>
                </c:val>
                <c:extLst>
                  <c:ext xmlns:c16="http://schemas.microsoft.com/office/drawing/2014/chart" uri="{C3380CC4-5D6E-409C-BE32-E72D297353CC}">
                    <c16:uniqueId val="{00000002-EC9B-4AE3-9958-7F9DFAF6C386}"/>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Sheet1!$C$5</c15:sqref>
                        </c15:formulaRef>
                      </c:ext>
                    </c:extLst>
                    <c:strCache>
                      <c:ptCount val="1"/>
                      <c:pt idx="0">
                        <c:v>REVOKE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xmlns:c15="http://schemas.microsoft.com/office/drawing/2012/chart">
                      <c:ext xmlns:c15="http://schemas.microsoft.com/office/drawing/2012/chart" uri="{02D57815-91ED-43cb-92C2-25804820EDAC}">
                        <c15:formulaRef>
                          <c15:sqref>Sheet1!$C$6:$C$10</c15:sqref>
                        </c15:formulaRef>
                      </c:ext>
                    </c:extLst>
                    <c:numCache>
                      <c:formatCode>General</c:formatCode>
                      <c:ptCount val="5"/>
                      <c:pt idx="0">
                        <c:v>33</c:v>
                      </c:pt>
                      <c:pt idx="1">
                        <c:v>37</c:v>
                      </c:pt>
                      <c:pt idx="2">
                        <c:v>19</c:v>
                      </c:pt>
                      <c:pt idx="3">
                        <c:v>54</c:v>
                      </c:pt>
                      <c:pt idx="4">
                        <c:v>75</c:v>
                      </c:pt>
                    </c:numCache>
                  </c:numRef>
                </c:val>
                <c:extLst xmlns:c15="http://schemas.microsoft.com/office/drawing/2012/chart">
                  <c:ext xmlns:c16="http://schemas.microsoft.com/office/drawing/2014/chart" uri="{C3380CC4-5D6E-409C-BE32-E72D297353CC}">
                    <c16:uniqueId val="{00000003-EC9B-4AE3-9958-7F9DFAF6C386}"/>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Sheet1!$D$5</c15:sqref>
                        </c15:formulaRef>
                      </c:ext>
                    </c:extLst>
                    <c:strCache>
                      <c:ptCount val="1"/>
                      <c:pt idx="0">
                        <c:v>JML COMP (PS)</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xmlns:c15="http://schemas.microsoft.com/office/drawing/2012/chart">
                      <c:ext xmlns:c15="http://schemas.microsoft.com/office/drawing/2012/chart" uri="{02D57815-91ED-43cb-92C2-25804820EDAC}">
                        <c15:formulaRef>
                          <c15:sqref>Sheet1!$D$6:$D$10</c15:sqref>
                        </c15:formulaRef>
                      </c:ext>
                    </c:extLst>
                    <c:numCache>
                      <c:formatCode>General</c:formatCode>
                      <c:ptCount val="5"/>
                      <c:pt idx="0">
                        <c:v>99</c:v>
                      </c:pt>
                      <c:pt idx="1">
                        <c:v>387</c:v>
                      </c:pt>
                      <c:pt idx="2">
                        <c:v>288</c:v>
                      </c:pt>
                      <c:pt idx="3">
                        <c:v>182</c:v>
                      </c:pt>
                      <c:pt idx="4">
                        <c:v>329</c:v>
                      </c:pt>
                    </c:numCache>
                  </c:numRef>
                </c:val>
                <c:extLst xmlns:c15="http://schemas.microsoft.com/office/drawing/2012/chart">
                  <c:ext xmlns:c16="http://schemas.microsoft.com/office/drawing/2014/chart" uri="{C3380CC4-5D6E-409C-BE32-E72D297353CC}">
                    <c16:uniqueId val="{00000004-EC9B-4AE3-9958-7F9DFAF6C386}"/>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Sheet1!$F$5</c15:sqref>
                        </c15:formulaRef>
                      </c:ext>
                    </c:extLst>
                    <c:strCache>
                      <c:ptCount val="1"/>
                      <c:pt idx="0">
                        <c:v>PS/RE (%) (Target 80%)</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xmlns:c15="http://schemas.microsoft.com/office/drawing/2012/chart">
                      <c:ext xmlns:c15="http://schemas.microsoft.com/office/drawing/2012/chart" uri="{02D57815-91ED-43cb-92C2-25804820EDAC}">
                        <c15:formulaRef>
                          <c15:sqref>Sheet1!$F$6:$F$10</c15:sqref>
                        </c15:formulaRef>
                      </c:ext>
                    </c:extLst>
                    <c:numCache>
                      <c:formatCode>0.00%</c:formatCode>
                      <c:ptCount val="5"/>
                      <c:pt idx="0">
                        <c:v>0.73880597014925375</c:v>
                      </c:pt>
                      <c:pt idx="1">
                        <c:v>0.85054945054945053</c:v>
                      </c:pt>
                      <c:pt idx="2">
                        <c:v>0.8044692737430168</c:v>
                      </c:pt>
                      <c:pt idx="3">
                        <c:v>0.65</c:v>
                      </c:pt>
                      <c:pt idx="4">
                        <c:v>0.78520286396181382</c:v>
                      </c:pt>
                    </c:numCache>
                  </c:numRef>
                </c:val>
                <c:extLst xmlns:c15="http://schemas.microsoft.com/office/drawing/2012/chart">
                  <c:ext xmlns:c16="http://schemas.microsoft.com/office/drawing/2014/chart" uri="{C3380CC4-5D6E-409C-BE32-E72D297353CC}">
                    <c16:uniqueId val="{00000005-EC9B-4AE3-9958-7F9DFAF6C386}"/>
                  </c:ext>
                </c:extLst>
              </c15:ser>
            </c15:filteredBarSeries>
            <c15:filteredBarSeries>
              <c15:ser>
                <c:idx val="5"/>
                <c:order val="5"/>
                <c:tx>
                  <c:strRef>
                    <c:extLst xmlns:c15="http://schemas.microsoft.com/office/drawing/2012/chart">
                      <c:ext xmlns:c15="http://schemas.microsoft.com/office/drawing/2012/chart" uri="{02D57815-91ED-43cb-92C2-25804820EDAC}">
                        <c15:formulaRef>
                          <c15:sqref>Sheet1!$G$5</c15:sqref>
                        </c15:formulaRef>
                      </c:ext>
                    </c:extLst>
                    <c:strCache>
                      <c:ptCount val="1"/>
                      <c:pt idx="0">
                        <c:v>PS/PI  (%) (Target 88%)</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xmlns:c15="http://schemas.microsoft.com/office/drawing/2012/chart">
                      <c:ext xmlns:c15="http://schemas.microsoft.com/office/drawing/2012/chart" uri="{02D57815-91ED-43cb-92C2-25804820EDAC}">
                        <c15:formulaRef>
                          <c15:sqref>Sheet1!$G$6:$G$10</c15:sqref>
                        </c15:formulaRef>
                      </c:ext>
                    </c:extLst>
                    <c:numCache>
                      <c:formatCode>0.00%</c:formatCode>
                      <c:ptCount val="5"/>
                      <c:pt idx="0">
                        <c:v>0.90825688073394495</c:v>
                      </c:pt>
                      <c:pt idx="1">
                        <c:v>0.94852941176470584</c:v>
                      </c:pt>
                      <c:pt idx="2">
                        <c:v>0.89440993788819878</c:v>
                      </c:pt>
                      <c:pt idx="3">
                        <c:v>0.74897119341563789</c:v>
                      </c:pt>
                      <c:pt idx="4">
                        <c:v>0.95362318840579707</c:v>
                      </c:pt>
                    </c:numCache>
                  </c:numRef>
                </c:val>
                <c:extLst xmlns:c15="http://schemas.microsoft.com/office/drawing/2012/chart">
                  <c:ext xmlns:c16="http://schemas.microsoft.com/office/drawing/2014/chart" uri="{C3380CC4-5D6E-409C-BE32-E72D297353CC}">
                    <c16:uniqueId val="{00000001-EC9B-4AE3-9958-7F9DFAF6C386}"/>
                  </c:ext>
                </c:extLst>
              </c15:ser>
            </c15:filteredBarSeries>
          </c:ext>
        </c:extLst>
      </c:barChart>
      <c:catAx>
        <c:axId val="39863912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8649568"/>
        <c:crosses val="autoZero"/>
        <c:auto val="1"/>
        <c:lblAlgn val="ctr"/>
        <c:lblOffset val="100"/>
        <c:noMultiLvlLbl val="0"/>
      </c:catAx>
      <c:valAx>
        <c:axId val="398649568"/>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86391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38101</xdr:colOff>
      <xdr:row>13</xdr:row>
      <xdr:rowOff>14287</xdr:rowOff>
    </xdr:from>
    <xdr:to>
      <xdr:col>3</xdr:col>
      <xdr:colOff>676276</xdr:colOff>
      <xdr:row>25</xdr:row>
      <xdr:rowOff>104775</xdr:rowOff>
    </xdr:to>
    <xdr:graphicFrame macro="">
      <xdr:nvGraphicFramePr>
        <xdr:cNvPr id="2" name="Chart 1">
          <a:extLst>
            <a:ext uri="{FF2B5EF4-FFF2-40B4-BE49-F238E27FC236}">
              <a16:creationId xmlns:a16="http://schemas.microsoft.com/office/drawing/2014/main" id="{1FC52C87-4D66-4AD8-4096-63AD961B89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719138</xdr:colOff>
      <xdr:row>13</xdr:row>
      <xdr:rowOff>4762</xdr:rowOff>
    </xdr:from>
    <xdr:to>
      <xdr:col>7</xdr:col>
      <xdr:colOff>962026</xdr:colOff>
      <xdr:row>25</xdr:row>
      <xdr:rowOff>104775</xdr:rowOff>
    </xdr:to>
    <xdr:graphicFrame macro="">
      <xdr:nvGraphicFramePr>
        <xdr:cNvPr id="3" name="Chart 2">
          <a:extLst>
            <a:ext uri="{FF2B5EF4-FFF2-40B4-BE49-F238E27FC236}">
              <a16:creationId xmlns:a16="http://schemas.microsoft.com/office/drawing/2014/main" id="{CE8802B1-BAAC-280A-87E7-4BB0C0FF55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1019175</xdr:colOff>
      <xdr:row>13</xdr:row>
      <xdr:rowOff>0</xdr:rowOff>
    </xdr:from>
    <xdr:to>
      <xdr:col>13</xdr:col>
      <xdr:colOff>381000</xdr:colOff>
      <xdr:row>25</xdr:row>
      <xdr:rowOff>104775</xdr:rowOff>
    </xdr:to>
    <xdr:graphicFrame macro="">
      <xdr:nvGraphicFramePr>
        <xdr:cNvPr id="4" name="Chart 3">
          <a:extLst>
            <a:ext uri="{FF2B5EF4-FFF2-40B4-BE49-F238E27FC236}">
              <a16:creationId xmlns:a16="http://schemas.microsoft.com/office/drawing/2014/main" id="{3228E911-7EB5-4A39-9A96-CC2C3C58CC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COBA\data%204%20agustus%202026.xlsx" TargetMode="External"/><Relationship Id="rId1" Type="http://schemas.openxmlformats.org/officeDocument/2006/relationships/externalLinkPath" Target="data%204%20agustus%20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A MTD"/>
      <sheetName val="HARIAN"/>
      <sheetName val="LAPORAN"/>
      <sheetName val="Sheet4"/>
      <sheetName val="LOOKUP  telda"/>
      <sheetName val="COPY DATA XPRO"/>
      <sheetName val="Sheet3"/>
      <sheetName val="DATA DETAIL"/>
      <sheetName val="Sheet2"/>
      <sheetName val="Sheet5"/>
    </sheetNames>
    <sheetDataSet>
      <sheetData sheetId="0"/>
      <sheetData sheetId="1"/>
      <sheetData sheetId="2">
        <row r="1">
          <cell r="C1" t="str">
            <v xml:space="preserve">PROVISIONING NEW SALES INDIBIZ TR3 JBN MTD H-1  2026-08-06 </v>
          </cell>
        </row>
        <row r="9">
          <cell r="C9" t="str">
            <v>BALI</v>
          </cell>
        </row>
        <row r="10">
          <cell r="C10" t="str">
            <v>JATIM BARAT</v>
          </cell>
        </row>
        <row r="11">
          <cell r="C11" t="str">
            <v>JATIM TIMUR</v>
          </cell>
        </row>
        <row r="12">
          <cell r="C12" t="str">
            <v>NUSA TENGGARA</v>
          </cell>
        </row>
        <row r="13">
          <cell r="C13" t="str">
            <v>SURAMADU</v>
          </cell>
        </row>
        <row r="14">
          <cell r="C14" t="str">
            <v>TOTAL</v>
          </cell>
        </row>
        <row r="32">
          <cell r="J32">
            <v>0</v>
          </cell>
          <cell r="K32">
            <v>0</v>
          </cell>
          <cell r="L32">
            <v>0</v>
          </cell>
          <cell r="M32">
            <v>2</v>
          </cell>
          <cell r="N32">
            <v>1</v>
          </cell>
          <cell r="O32">
            <v>1</v>
          </cell>
          <cell r="P32">
            <v>6</v>
          </cell>
          <cell r="Q32">
            <v>0.5</v>
          </cell>
          <cell r="R32">
            <v>0.6</v>
          </cell>
          <cell r="S32">
            <v>1</v>
          </cell>
        </row>
        <row r="33">
          <cell r="J33">
            <v>0</v>
          </cell>
          <cell r="K33">
            <v>0</v>
          </cell>
          <cell r="L33">
            <v>0</v>
          </cell>
          <cell r="M33">
            <v>0</v>
          </cell>
          <cell r="N33">
            <v>0</v>
          </cell>
          <cell r="O33">
            <v>0</v>
          </cell>
          <cell r="P33">
            <v>3</v>
          </cell>
          <cell r="Q33">
            <v>1</v>
          </cell>
          <cell r="R33">
            <v>0</v>
          </cell>
          <cell r="S33">
            <v>1</v>
          </cell>
        </row>
        <row r="34">
          <cell r="J34">
            <v>0</v>
          </cell>
          <cell r="K34">
            <v>0</v>
          </cell>
          <cell r="L34">
            <v>0</v>
          </cell>
          <cell r="M34">
            <v>0</v>
          </cell>
          <cell r="N34">
            <v>0</v>
          </cell>
          <cell r="O34">
            <v>1</v>
          </cell>
          <cell r="P34">
            <v>2</v>
          </cell>
          <cell r="Q34">
            <v>0.4</v>
          </cell>
          <cell r="R34">
            <v>0.66666666666666663</v>
          </cell>
          <cell r="S34">
            <v>1</v>
          </cell>
        </row>
        <row r="35">
          <cell r="J35">
            <v>2</v>
          </cell>
          <cell r="K35">
            <v>0</v>
          </cell>
          <cell r="L35">
            <v>0</v>
          </cell>
          <cell r="M35">
            <v>1</v>
          </cell>
          <cell r="N35">
            <v>0</v>
          </cell>
          <cell r="O35">
            <v>0</v>
          </cell>
          <cell r="P35">
            <v>2</v>
          </cell>
          <cell r="Q35">
            <v>0.25</v>
          </cell>
          <cell r="R35">
            <v>0.66666666666666663</v>
          </cell>
          <cell r="S35">
            <v>1</v>
          </cell>
        </row>
        <row r="36">
          <cell r="J36">
            <v>2</v>
          </cell>
          <cell r="K36">
            <v>0</v>
          </cell>
          <cell r="L36">
            <v>0</v>
          </cell>
          <cell r="M36">
            <v>0</v>
          </cell>
          <cell r="N36">
            <v>0</v>
          </cell>
          <cell r="O36">
            <v>1</v>
          </cell>
          <cell r="P36">
            <v>1</v>
          </cell>
          <cell r="Q36">
            <v>0.25</v>
          </cell>
          <cell r="R36">
            <v>0.5</v>
          </cell>
          <cell r="S36">
            <v>1</v>
          </cell>
        </row>
        <row r="37">
          <cell r="J37">
            <v>3</v>
          </cell>
          <cell r="K37">
            <v>0</v>
          </cell>
          <cell r="L37">
            <v>0</v>
          </cell>
          <cell r="M37">
            <v>1</v>
          </cell>
          <cell r="N37">
            <v>1</v>
          </cell>
          <cell r="O37">
            <v>0</v>
          </cell>
          <cell r="P37">
            <v>1</v>
          </cell>
          <cell r="Q37">
            <v>0.1</v>
          </cell>
          <cell r="R37">
            <v>0.33333333333333331</v>
          </cell>
          <cell r="S37">
            <v>1</v>
          </cell>
        </row>
        <row r="38">
          <cell r="J38">
            <v>0</v>
          </cell>
          <cell r="K38">
            <v>0</v>
          </cell>
          <cell r="L38">
            <v>0</v>
          </cell>
          <cell r="M38">
            <v>0</v>
          </cell>
          <cell r="N38">
            <v>0</v>
          </cell>
          <cell r="O38">
            <v>1</v>
          </cell>
          <cell r="P38">
            <v>1</v>
          </cell>
          <cell r="Q38">
            <v>0.5</v>
          </cell>
          <cell r="R38">
            <v>0</v>
          </cell>
          <cell r="S38">
            <v>1</v>
          </cell>
        </row>
        <row r="39">
          <cell r="J39">
            <v>5</v>
          </cell>
          <cell r="K39">
            <v>0</v>
          </cell>
          <cell r="L39">
            <v>0</v>
          </cell>
          <cell r="M39">
            <v>0</v>
          </cell>
          <cell r="N39">
            <v>0</v>
          </cell>
          <cell r="O39">
            <v>1</v>
          </cell>
          <cell r="P39">
            <v>5</v>
          </cell>
          <cell r="Q39">
            <v>0.45454545454545453</v>
          </cell>
          <cell r="R39">
            <v>0.83333333333333337</v>
          </cell>
          <cell r="S39">
            <v>1</v>
          </cell>
        </row>
        <row r="40">
          <cell r="J40">
            <v>1</v>
          </cell>
          <cell r="K40">
            <v>0</v>
          </cell>
          <cell r="L40">
            <v>0</v>
          </cell>
          <cell r="M40">
            <v>0</v>
          </cell>
          <cell r="N40">
            <v>0</v>
          </cell>
          <cell r="O40">
            <v>0</v>
          </cell>
          <cell r="P40">
            <v>5</v>
          </cell>
          <cell r="Q40">
            <v>0.7142857142857143</v>
          </cell>
          <cell r="R40">
            <v>1</v>
          </cell>
          <cell r="S40">
            <v>1</v>
          </cell>
        </row>
        <row r="41">
          <cell r="J41">
            <v>2</v>
          </cell>
          <cell r="K41">
            <v>0</v>
          </cell>
          <cell r="L41">
            <v>0</v>
          </cell>
          <cell r="M41">
            <v>0</v>
          </cell>
          <cell r="N41">
            <v>1</v>
          </cell>
          <cell r="O41">
            <v>0</v>
          </cell>
          <cell r="P41">
            <v>9</v>
          </cell>
          <cell r="Q41">
            <v>0.6428571428571429</v>
          </cell>
          <cell r="R41">
            <v>0.9</v>
          </cell>
          <cell r="S41">
            <v>1</v>
          </cell>
        </row>
        <row r="42">
          <cell r="J42">
            <v>1</v>
          </cell>
          <cell r="K42">
            <v>0</v>
          </cell>
          <cell r="L42">
            <v>0</v>
          </cell>
          <cell r="M42">
            <v>0</v>
          </cell>
          <cell r="N42">
            <v>0</v>
          </cell>
          <cell r="O42">
            <v>0</v>
          </cell>
          <cell r="P42">
            <v>7</v>
          </cell>
          <cell r="Q42">
            <v>0.7</v>
          </cell>
          <cell r="R42">
            <v>1</v>
          </cell>
          <cell r="S42">
            <v>1</v>
          </cell>
        </row>
        <row r="43">
          <cell r="J43">
            <v>3</v>
          </cell>
          <cell r="K43">
            <v>0</v>
          </cell>
          <cell r="L43">
            <v>0</v>
          </cell>
          <cell r="M43">
            <v>0</v>
          </cell>
          <cell r="N43">
            <v>0</v>
          </cell>
          <cell r="O43">
            <v>0</v>
          </cell>
          <cell r="P43">
            <v>6</v>
          </cell>
          <cell r="Q43">
            <v>0</v>
          </cell>
          <cell r="R43">
            <v>0</v>
          </cell>
          <cell r="S43">
            <v>0</v>
          </cell>
        </row>
        <row r="44">
          <cell r="J44">
            <v>1</v>
          </cell>
          <cell r="K44">
            <v>0</v>
          </cell>
          <cell r="L44">
            <v>0</v>
          </cell>
          <cell r="M44">
            <v>1</v>
          </cell>
          <cell r="N44">
            <v>0</v>
          </cell>
          <cell r="O44">
            <v>0</v>
          </cell>
          <cell r="P44">
            <v>3</v>
          </cell>
          <cell r="Q44">
            <v>0.6</v>
          </cell>
          <cell r="R44">
            <v>0.75</v>
          </cell>
          <cell r="S44">
            <v>1</v>
          </cell>
        </row>
        <row r="45">
          <cell r="J45">
            <v>0</v>
          </cell>
          <cell r="K45">
            <v>0</v>
          </cell>
          <cell r="L45">
            <v>0</v>
          </cell>
          <cell r="M45">
            <v>0</v>
          </cell>
          <cell r="N45">
            <v>0</v>
          </cell>
          <cell r="O45">
            <v>0</v>
          </cell>
          <cell r="P45">
            <v>8</v>
          </cell>
          <cell r="Q45">
            <v>1</v>
          </cell>
          <cell r="R45">
            <v>1</v>
          </cell>
          <cell r="S45">
            <v>1</v>
          </cell>
        </row>
        <row r="46">
          <cell r="J46">
            <v>1</v>
          </cell>
          <cell r="K46">
            <v>0</v>
          </cell>
          <cell r="L46">
            <v>0</v>
          </cell>
          <cell r="M46">
            <v>1</v>
          </cell>
          <cell r="N46">
            <v>0</v>
          </cell>
          <cell r="O46">
            <v>0</v>
          </cell>
          <cell r="P46">
            <v>6</v>
          </cell>
          <cell r="Q46">
            <v>0.75</v>
          </cell>
          <cell r="R46">
            <v>0.8571428571428571</v>
          </cell>
          <cell r="S46">
            <v>1</v>
          </cell>
        </row>
        <row r="47">
          <cell r="J47">
            <v>2</v>
          </cell>
          <cell r="K47">
            <v>0</v>
          </cell>
          <cell r="L47">
            <v>0</v>
          </cell>
          <cell r="M47">
            <v>0</v>
          </cell>
          <cell r="N47">
            <v>0</v>
          </cell>
          <cell r="O47">
            <v>1</v>
          </cell>
          <cell r="P47">
            <v>6</v>
          </cell>
          <cell r="Q47">
            <v>0.6</v>
          </cell>
          <cell r="R47">
            <v>0.8571428571428571</v>
          </cell>
          <cell r="S47">
            <v>1</v>
          </cell>
        </row>
        <row r="48">
          <cell r="J48">
            <v>1</v>
          </cell>
          <cell r="K48">
            <v>0</v>
          </cell>
          <cell r="L48">
            <v>0</v>
          </cell>
          <cell r="M48">
            <v>0</v>
          </cell>
          <cell r="N48">
            <v>0</v>
          </cell>
          <cell r="O48">
            <v>0</v>
          </cell>
          <cell r="P48">
            <v>6</v>
          </cell>
          <cell r="Q48">
            <v>0.75</v>
          </cell>
          <cell r="R48">
            <v>1</v>
          </cell>
          <cell r="S48">
            <v>1</v>
          </cell>
        </row>
        <row r="49">
          <cell r="J49">
            <v>0</v>
          </cell>
          <cell r="K49">
            <v>0</v>
          </cell>
          <cell r="L49">
            <v>0</v>
          </cell>
          <cell r="M49">
            <v>0</v>
          </cell>
          <cell r="N49">
            <v>0</v>
          </cell>
          <cell r="O49">
            <v>0</v>
          </cell>
          <cell r="P49">
            <v>12</v>
          </cell>
          <cell r="Q49">
            <v>1</v>
          </cell>
          <cell r="R49">
            <v>1</v>
          </cell>
          <cell r="S49">
            <v>1</v>
          </cell>
        </row>
        <row r="50">
          <cell r="J50">
            <v>0</v>
          </cell>
          <cell r="K50">
            <v>0</v>
          </cell>
          <cell r="L50">
            <v>0</v>
          </cell>
          <cell r="M50">
            <v>2</v>
          </cell>
          <cell r="N50">
            <v>1</v>
          </cell>
          <cell r="O50">
            <v>0</v>
          </cell>
          <cell r="P50">
            <v>9</v>
          </cell>
          <cell r="Q50">
            <v>0.47368421052631576</v>
          </cell>
          <cell r="R50">
            <v>0.75</v>
          </cell>
          <cell r="S50">
            <v>1</v>
          </cell>
        </row>
        <row r="51">
          <cell r="J51">
            <v>0</v>
          </cell>
          <cell r="K51">
            <v>0</v>
          </cell>
          <cell r="L51">
            <v>0</v>
          </cell>
          <cell r="M51">
            <v>2</v>
          </cell>
          <cell r="N51">
            <v>0</v>
          </cell>
          <cell r="O51">
            <v>0</v>
          </cell>
          <cell r="P51">
            <v>17</v>
          </cell>
          <cell r="Q51">
            <v>0.70833333333333337</v>
          </cell>
          <cell r="R51">
            <v>0.89473684210526316</v>
          </cell>
          <cell r="S51">
            <v>1</v>
          </cell>
        </row>
        <row r="52">
          <cell r="J52">
            <v>7</v>
          </cell>
          <cell r="K52">
            <v>0</v>
          </cell>
          <cell r="L52">
            <v>0</v>
          </cell>
          <cell r="M52">
            <v>0</v>
          </cell>
          <cell r="N52">
            <v>0</v>
          </cell>
          <cell r="O52">
            <v>0</v>
          </cell>
          <cell r="P52">
            <v>6</v>
          </cell>
          <cell r="Q52">
            <v>0.35294117647058826</v>
          </cell>
          <cell r="R52">
            <v>1</v>
          </cell>
          <cell r="S52">
            <v>1</v>
          </cell>
        </row>
        <row r="53">
          <cell r="J53">
            <v>0</v>
          </cell>
          <cell r="K53">
            <v>0</v>
          </cell>
          <cell r="L53">
            <v>0</v>
          </cell>
          <cell r="M53">
            <v>0</v>
          </cell>
          <cell r="N53">
            <v>0</v>
          </cell>
          <cell r="O53">
            <v>1</v>
          </cell>
          <cell r="P53">
            <v>8</v>
          </cell>
          <cell r="Q53">
            <v>0.8</v>
          </cell>
          <cell r="R53">
            <v>0.88888888888888884</v>
          </cell>
          <cell r="S53">
            <v>1</v>
          </cell>
        </row>
        <row r="54">
          <cell r="J54">
            <v>0</v>
          </cell>
          <cell r="K54">
            <v>0</v>
          </cell>
          <cell r="L54">
            <v>0</v>
          </cell>
          <cell r="M54">
            <v>0</v>
          </cell>
          <cell r="N54">
            <v>0</v>
          </cell>
          <cell r="O54">
            <v>0</v>
          </cell>
          <cell r="P54">
            <v>0</v>
          </cell>
          <cell r="Q54">
            <v>0</v>
          </cell>
          <cell r="R54">
            <v>0</v>
          </cell>
          <cell r="S54">
            <v>0</v>
          </cell>
        </row>
        <row r="55">
          <cell r="J55">
            <v>0</v>
          </cell>
          <cell r="K55">
            <v>0</v>
          </cell>
          <cell r="L55">
            <v>0</v>
          </cell>
          <cell r="M55">
            <v>5</v>
          </cell>
          <cell r="N55">
            <v>0</v>
          </cell>
          <cell r="O55">
            <v>0</v>
          </cell>
          <cell r="P55">
            <v>1</v>
          </cell>
          <cell r="Q55">
            <v>0.16666666666666666</v>
          </cell>
          <cell r="R55">
            <v>0.16666666666666666</v>
          </cell>
          <cell r="S55">
            <v>1</v>
          </cell>
        </row>
        <row r="56">
          <cell r="J56">
            <v>1</v>
          </cell>
          <cell r="K56">
            <v>0</v>
          </cell>
          <cell r="L56">
            <v>0</v>
          </cell>
          <cell r="M56">
            <v>1</v>
          </cell>
          <cell r="N56">
            <v>0</v>
          </cell>
          <cell r="O56">
            <v>0</v>
          </cell>
          <cell r="P56">
            <v>2</v>
          </cell>
          <cell r="Q56">
            <v>0.5</v>
          </cell>
          <cell r="R56">
            <v>0</v>
          </cell>
          <cell r="S56">
            <v>1</v>
          </cell>
        </row>
        <row r="57">
          <cell r="J57">
            <v>5</v>
          </cell>
          <cell r="K57">
            <v>1</v>
          </cell>
          <cell r="L57">
            <v>0</v>
          </cell>
          <cell r="M57">
            <v>1</v>
          </cell>
          <cell r="N57">
            <v>0</v>
          </cell>
          <cell r="O57">
            <v>0</v>
          </cell>
          <cell r="P57">
            <v>6</v>
          </cell>
          <cell r="Q57">
            <v>0.5</v>
          </cell>
          <cell r="R57">
            <v>0.8571428571428571</v>
          </cell>
          <cell r="S57">
            <v>1</v>
          </cell>
        </row>
        <row r="58">
          <cell r="J58">
            <v>3</v>
          </cell>
          <cell r="K58">
            <v>0</v>
          </cell>
          <cell r="L58">
            <v>0</v>
          </cell>
          <cell r="M58">
            <v>1</v>
          </cell>
          <cell r="N58">
            <v>0</v>
          </cell>
          <cell r="O58">
            <v>0</v>
          </cell>
          <cell r="P58">
            <v>0</v>
          </cell>
          <cell r="Q58">
            <v>0</v>
          </cell>
          <cell r="R58">
            <v>0</v>
          </cell>
          <cell r="S58">
            <v>0</v>
          </cell>
        </row>
        <row r="59">
          <cell r="J59">
            <v>1</v>
          </cell>
          <cell r="K59">
            <v>0</v>
          </cell>
          <cell r="L59">
            <v>0</v>
          </cell>
          <cell r="M59">
            <v>1</v>
          </cell>
          <cell r="N59">
            <v>0</v>
          </cell>
          <cell r="O59">
            <v>0</v>
          </cell>
          <cell r="P59">
            <v>1</v>
          </cell>
          <cell r="Q59">
            <v>0</v>
          </cell>
          <cell r="R59">
            <v>0</v>
          </cell>
          <cell r="S59">
            <v>0</v>
          </cell>
        </row>
        <row r="60">
          <cell r="J60">
            <v>2</v>
          </cell>
          <cell r="K60">
            <v>0</v>
          </cell>
          <cell r="L60">
            <v>0</v>
          </cell>
          <cell r="M60">
            <v>3</v>
          </cell>
          <cell r="N60">
            <v>0</v>
          </cell>
          <cell r="O60">
            <v>0</v>
          </cell>
          <cell r="P60">
            <v>13</v>
          </cell>
          <cell r="Q60">
            <v>0.61904761904761907</v>
          </cell>
          <cell r="R60">
            <v>0.8125</v>
          </cell>
          <cell r="S60">
            <v>1</v>
          </cell>
        </row>
        <row r="61">
          <cell r="J61">
            <v>1</v>
          </cell>
          <cell r="K61">
            <v>2</v>
          </cell>
          <cell r="L61">
            <v>0</v>
          </cell>
          <cell r="M61">
            <v>2</v>
          </cell>
          <cell r="N61">
            <v>0</v>
          </cell>
          <cell r="O61">
            <v>0</v>
          </cell>
          <cell r="P61">
            <v>0</v>
          </cell>
          <cell r="Q61">
            <v>0</v>
          </cell>
          <cell r="R61">
            <v>0</v>
          </cell>
        </row>
        <row r="62">
          <cell r="J62">
            <v>0</v>
          </cell>
          <cell r="K62">
            <v>0</v>
          </cell>
          <cell r="L62">
            <v>0</v>
          </cell>
          <cell r="M62">
            <v>1</v>
          </cell>
          <cell r="N62">
            <v>0</v>
          </cell>
          <cell r="O62">
            <v>1</v>
          </cell>
          <cell r="P62">
            <v>8</v>
          </cell>
          <cell r="Q62">
            <v>0.72727272727272729</v>
          </cell>
          <cell r="R62">
            <v>0.8</v>
          </cell>
          <cell r="S62">
            <v>1</v>
          </cell>
        </row>
        <row r="63">
          <cell r="J63">
            <v>0</v>
          </cell>
          <cell r="K63">
            <v>0</v>
          </cell>
          <cell r="L63">
            <v>0</v>
          </cell>
          <cell r="M63">
            <v>0</v>
          </cell>
          <cell r="N63">
            <v>0</v>
          </cell>
          <cell r="O63">
            <v>0</v>
          </cell>
          <cell r="P63">
            <v>1</v>
          </cell>
          <cell r="Q63">
            <v>1</v>
          </cell>
          <cell r="R63">
            <v>1</v>
          </cell>
          <cell r="S63">
            <v>1</v>
          </cell>
        </row>
        <row r="64">
          <cell r="J64">
            <v>3</v>
          </cell>
          <cell r="K64">
            <v>0</v>
          </cell>
          <cell r="L64">
            <v>0</v>
          </cell>
          <cell r="M64">
            <v>2</v>
          </cell>
          <cell r="N64">
            <v>3</v>
          </cell>
          <cell r="O64">
            <v>1</v>
          </cell>
          <cell r="P64">
            <v>7</v>
          </cell>
          <cell r="Q64">
            <v>0.3888888888888889</v>
          </cell>
          <cell r="R64">
            <v>0.53846153846153844</v>
          </cell>
          <cell r="S64">
            <v>1</v>
          </cell>
        </row>
        <row r="65">
          <cell r="J65">
            <v>2</v>
          </cell>
          <cell r="K65">
            <v>0</v>
          </cell>
          <cell r="L65">
            <v>0</v>
          </cell>
          <cell r="M65">
            <v>1</v>
          </cell>
          <cell r="N65">
            <v>2</v>
          </cell>
          <cell r="O65">
            <v>0</v>
          </cell>
          <cell r="P65">
            <v>11</v>
          </cell>
          <cell r="Q65">
            <v>0.6470588235294118</v>
          </cell>
          <cell r="R65">
            <v>0.7857142857142857</v>
          </cell>
          <cell r="S65">
            <v>1</v>
          </cell>
        </row>
        <row r="66">
          <cell r="J66">
            <v>6</v>
          </cell>
          <cell r="K66">
            <v>0</v>
          </cell>
          <cell r="L66">
            <v>0</v>
          </cell>
          <cell r="M66">
            <v>0</v>
          </cell>
          <cell r="N66">
            <v>2</v>
          </cell>
          <cell r="O66">
            <v>0</v>
          </cell>
          <cell r="P66">
            <v>7</v>
          </cell>
          <cell r="Q66">
            <v>0.4375</v>
          </cell>
          <cell r="R66">
            <v>0.77777777777777779</v>
          </cell>
          <cell r="S66">
            <v>1</v>
          </cell>
        </row>
        <row r="67">
          <cell r="J67">
            <v>4</v>
          </cell>
          <cell r="K67">
            <v>0</v>
          </cell>
          <cell r="L67">
            <v>0</v>
          </cell>
          <cell r="M67">
            <v>2</v>
          </cell>
          <cell r="N67">
            <v>1</v>
          </cell>
          <cell r="O67">
            <v>0</v>
          </cell>
          <cell r="P67">
            <v>10</v>
          </cell>
          <cell r="Q67">
            <v>0.52631578947368418</v>
          </cell>
          <cell r="R67">
            <v>0.76923076923076927</v>
          </cell>
          <cell r="S67">
            <v>1</v>
          </cell>
        </row>
        <row r="68">
          <cell r="J68">
            <v>59</v>
          </cell>
          <cell r="K68">
            <v>3</v>
          </cell>
          <cell r="L68">
            <v>0</v>
          </cell>
          <cell r="M68">
            <v>30</v>
          </cell>
          <cell r="N68">
            <v>12</v>
          </cell>
          <cell r="O68">
            <v>9</v>
          </cell>
          <cell r="P68">
            <v>196</v>
          </cell>
          <cell r="Q68">
            <v>0.55932203389830504</v>
          </cell>
          <cell r="R68">
            <v>0.79518072289156627</v>
          </cell>
          <cell r="S68">
            <v>1</v>
          </cell>
        </row>
      </sheetData>
      <sheetData sheetId="3"/>
      <sheetData sheetId="4"/>
      <sheetData sheetId="5"/>
      <sheetData sheetId="6"/>
      <sheetData sheetId="7"/>
      <sheetData sheetId="8"/>
      <sheetData sheetId="9"/>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OME" refreshedDate="46252.400757291667" createdVersion="6" refreshedVersion="8" minRefreshableVersion="3" recordCount="5978" xr:uid="{00000000-000A-0000-FFFF-FFFF01000000}">
  <cacheSource type="worksheet">
    <worksheetSource ref="A1:BI1048576" sheet="DATA DETAIL"/>
  </cacheSource>
  <cacheFields count="61">
    <cacheField name="NOMOR" numFmtId="0">
      <sharedItems containsString="0" containsBlank="1" containsNumber="1" containsInteger="1" minValue="1" maxValue="2885"/>
    </cacheField>
    <cacheField name="ORDER_ID" numFmtId="0">
      <sharedItems containsString="0" containsBlank="1" containsNumber="1" containsInteger="1" minValue="1002504231" maxValue="1002531569"/>
    </cacheField>
    <cacheField name="REGIONAL" numFmtId="0">
      <sharedItems containsString="0" containsBlank="1" containsNumber="1" containsInteger="1" minValue="3" maxValue="3"/>
    </cacheField>
    <cacheField name="WITEL" numFmtId="0">
      <sharedItems containsBlank="1" count="9">
        <s v="NUSA TENGGARA"/>
        <s v="SURAMADU"/>
        <s v="JATIM BARAT"/>
        <s v="YOGYA JATENG SELATAN"/>
        <s v="SEMARANG JATENG UTARA"/>
        <s v="BALI"/>
        <s v="JATIM TIMUR"/>
        <s v="SOLO JATENG TIMUR"/>
        <m/>
      </sharedItems>
    </cacheField>
    <cacheField name="REGIONAL_OLD" numFmtId="0">
      <sharedItems containsString="0" containsBlank="1" containsNumber="1" containsInteger="1" minValue="4" maxValue="5"/>
    </cacheField>
    <cacheField name="WITEL_OLD" numFmtId="0">
      <sharedItems containsBlank="1"/>
    </cacheField>
    <cacheField name="DATEL" numFmtId="0">
      <sharedItems containsBlank="1"/>
    </cacheField>
    <cacheField name="STO" numFmtId="0">
      <sharedItems containsBlank="1"/>
    </cacheField>
    <cacheField name="UNIT" numFmtId="0">
      <sharedItems containsBlank="1"/>
    </cacheField>
    <cacheField name="JENISPSB" numFmtId="0">
      <sharedItems containsBlank="1"/>
    </cacheField>
    <cacheField name="TYPE_TRANS" numFmtId="0">
      <sharedItems containsBlank="1"/>
    </cacheField>
    <cacheField name="TYPE_LAYANAN" numFmtId="0">
      <sharedItems containsBlank="1"/>
    </cacheField>
    <cacheField name="STATUS_RESUME" numFmtId="0">
      <sharedItems containsBlank="1"/>
    </cacheField>
    <cacheField name="PROVIDER" numFmtId="0">
      <sharedItems containsBlank="1"/>
    </cacheField>
    <cacheField name="ORDER_DATE" numFmtId="0">
      <sharedItems containsNonDate="0" containsDate="1" containsString="0" containsBlank="1" minDate="2026-08-01T08:04:57" maxDate="2026-08-17T19:45:03"/>
    </cacheField>
    <cacheField name="LAST_UPDATED_DATE" numFmtId="0">
      <sharedItems containsNonDate="0" containsDate="1" containsString="0" containsBlank="1" minDate="2026-08-01T11:41:28" maxDate="2026-08-18T08:54:30"/>
    </cacheField>
    <cacheField name="NCLI" numFmtId="0">
      <sharedItems containsString="0" containsBlank="1" containsNumber="1" containsInteger="1" minValue="1076" maxValue="69368446"/>
    </cacheField>
    <cacheField name="POTS" numFmtId="0">
      <sharedItems containsBlank="1" containsMixedTypes="1" containsNumber="1" containsInteger="1" minValue="2435314178" maxValue="3808479386"/>
    </cacheField>
    <cacheField name="SPEEDY" numFmtId="0">
      <sharedItems containsString="0" containsBlank="1" containsNumber="1" containsInteger="1" minValue="-152631207308" maxValue="172620205045"/>
    </cacheField>
    <cacheField name="CUSTOMER_NAME" numFmtId="0">
      <sharedItems containsBlank="1"/>
    </cacheField>
    <cacheField name="LOC_ID" numFmtId="0">
      <sharedItems containsBlank="1"/>
    </cacheField>
    <cacheField name="WONUM" numFmtId="0">
      <sharedItems containsBlank="1"/>
    </cacheField>
    <cacheField name="FLAG_DEPOSIT" numFmtId="0">
      <sharedItems containsNonDate="0" containsString="0" containsBlank="1"/>
    </cacheField>
    <cacheField name="CONTACT_HP" numFmtId="0">
      <sharedItems containsNonDate="0" containsString="0" containsBlank="1"/>
    </cacheField>
    <cacheField name="INS_ADDRESS" numFmtId="0">
      <sharedItems containsNonDate="0" containsString="0" containsBlank="1"/>
    </cacheField>
    <cacheField name="GPS_LONGITUDE" numFmtId="0">
      <sharedItems containsString="0" containsBlank="1" containsNumber="1" minValue="106.822342872619" maxValue="124.910125750924"/>
    </cacheField>
    <cacheField name="GPS_LATITUDE" numFmtId="0">
      <sharedItems containsString="0" containsBlank="1" containsNumber="1" minValue="-10.211603853334999" maxValue="-5.7479184999999999"/>
    </cacheField>
    <cacheField name="KCONTACT" numFmtId="0">
      <sharedItems containsBlank="1" longText="1"/>
    </cacheField>
    <cacheField name="CHANNEL" numFmtId="0">
      <sharedItems containsBlank="1"/>
    </cacheField>
    <cacheField name="STATUS_INET" numFmtId="0">
      <sharedItems containsNonDate="0" containsString="0" containsBlank="1"/>
    </cacheField>
    <cacheField name="STATUS_ONU" numFmtId="0">
      <sharedItems containsNonDate="0" containsString="0" containsBlank="1"/>
    </cacheField>
    <cacheField name="UPLOAD" numFmtId="0">
      <sharedItems containsNonDate="0" containsString="0" containsBlank="1"/>
    </cacheField>
    <cacheField name="DOWNLOAD" numFmtId="0">
      <sharedItems containsNonDate="0" containsString="0" containsBlank="1"/>
    </cacheField>
    <cacheField name="LAST_PROGRAM" numFmtId="0">
      <sharedItems containsNonDate="0" containsString="0" containsBlank="1"/>
    </cacheField>
    <cacheField name="STATUS_VOICE" numFmtId="0">
      <sharedItems containsNonDate="0" containsString="0" containsBlank="1"/>
    </cacheField>
    <cacheField name="CLID" numFmtId="0">
      <sharedItems containsNonDate="0" containsString="0" containsBlank="1"/>
    </cacheField>
    <cacheField name="LAST_START" numFmtId="0">
      <sharedItems containsNonDate="0" containsString="0" containsBlank="1"/>
    </cacheField>
    <cacheField name="TINDAK_LANJUT" numFmtId="0">
      <sharedItems containsBlank="1"/>
    </cacheField>
    <cacheField name="ISI_COMMENT" numFmtId="0">
      <sharedItems containsDate="1" containsBlank="1" containsMixedTypes="1" minDate="1970-01-01T00:00:00" maxDate="1900-01-01T18:52:06"/>
    </cacheField>
    <cacheField name="USER_ID_TL" numFmtId="0">
      <sharedItems containsBlank="1"/>
    </cacheField>
    <cacheField name="TGL_COMMENT" numFmtId="0">
      <sharedItems containsDate="1" containsBlank="1" containsMixedTypes="1" minDate="2026-01-08T08:10:00" maxDate="2026-12-08T19:39:46"/>
    </cacheField>
    <cacheField name="TANGGAL_MANJA" numFmtId="0">
      <sharedItems containsNonDate="0" containsDate="1" containsString="0" containsBlank="1" minDate="2026-07-25T00:00:00" maxDate="2026-08-22T13:00:00"/>
    </cacheField>
    <cacheField name="KELOMPOK_KENDALA" numFmtId="0">
      <sharedItems containsBlank="1"/>
    </cacheField>
    <cacheField name="KELOMPOK_STATUS" numFmtId="0">
      <sharedItems containsBlank="1"/>
    </cacheField>
    <cacheField name="HERO" numFmtId="0">
      <sharedItems containsBlank="1"/>
    </cacheField>
    <cacheField name="ADDON" numFmtId="0">
      <sharedItems containsBlank="1"/>
    </cacheField>
    <cacheField name="TGL_PS" numFmtId="0">
      <sharedItems containsString="0" containsBlank="1" containsNumber="1" containsInteger="1" minValue="20260801" maxValue="20260818"/>
    </cacheField>
    <cacheField name="STATUS_MESSAGE" numFmtId="0">
      <sharedItems containsBlank="1"/>
    </cacheField>
    <cacheField name="PACKAGE_NAME" numFmtId="0">
      <sharedItems containsBlank="1"/>
    </cacheField>
    <cacheField name="GROUP_PAKET" numFmtId="0">
      <sharedItems containsBlank="1"/>
    </cacheField>
    <cacheField name="REASON_CANCEL" numFmtId="0">
      <sharedItems containsNonDate="0" containsString="0" containsBlank="1"/>
    </cacheField>
    <cacheField name="KETERANGAN_CANCEL" numFmtId="0">
      <sharedItems containsBlank="1"/>
    </cacheField>
    <cacheField name="TGL_MANJA" numFmtId="0">
      <sharedItems containsNonDate="0" containsDate="1" containsString="0" containsBlank="1" minDate="1970-01-01T00:00:00" maxDate="2026-08-22T13:00:00"/>
    </cacheField>
    <cacheField name="DETAIL_MANJA" numFmtId="0">
      <sharedItems containsDate="1" containsBlank="1" containsMixedTypes="1" minDate="1970-01-01T00:00:00" maxDate="1900-01-01T18:52:06"/>
    </cacheField>
    <cacheField name="TAHUN" numFmtId="0">
      <sharedItems containsString="0" containsBlank="1" containsNumber="1" containsInteger="1" minValue="2026" maxValue="2026"/>
    </cacheField>
    <cacheField name="BULAN" numFmtId="0">
      <sharedItems containsString="0" containsBlank="1" containsNumber="1" containsInteger="1" minValue="8" maxValue="8"/>
    </cacheField>
    <cacheField name="TANGGAL" numFmtId="0">
      <sharedItems containsString="0" containsBlank="1" containsNumber="1" containsInteger="1" minValue="1" maxValue="18"/>
    </cacheField>
    <cacheField name="PS 1" numFmtId="0">
      <sharedItems containsDate="1" containsBlank="1" containsMixedTypes="1" minDate="2026-08-01T00:00:00" maxDate="2026-08-19T00:00:00"/>
    </cacheField>
    <cacheField name="CEK" numFmtId="0">
      <sharedItems containsBlank="1" containsMixedTypes="1" containsNumber="1" minValue="-7.5416666666642413" maxValue="46246"/>
    </cacheField>
    <cacheField name="HASIL" numFmtId="0">
      <sharedItems containsBlank="1" count="4">
        <s v="COMPLY"/>
        <e v="#NUM!"/>
        <s v="NOT COMPLY"/>
        <m/>
      </sharedItems>
    </cacheField>
    <cacheField name="TELDA" numFmtId="0">
      <sharedItems containsBlank="1" count="111">
        <s v="SUMBAWA"/>
        <s v="MADURA"/>
        <s v="PONOROGO"/>
        <e v="#N/A"/>
        <s v="BIMA"/>
        <s v="KEDIRI"/>
        <s v="KLUNGKUNG"/>
        <s v="NGANJUK"/>
        <s v="SURABAYA SELATAN"/>
        <s v="SELONG"/>
        <s v="ENDE"/>
        <s v="BATU"/>
        <s v="SANUR"/>
        <s v="UBUNG"/>
        <s v="JEMBER"/>
        <s v="GRESIK"/>
        <s v="BANYUWANGI"/>
        <s v="SIDOARJO"/>
        <s v="BOJONEGORO"/>
        <s v="MOJOKERTO"/>
        <s v="MADIUN"/>
        <s v="LABOAN BAJO"/>
        <s v="MAUMERE"/>
        <s v="MATARAM"/>
        <s v="PASURUAN"/>
        <s v="TABANAN"/>
        <s v="PROBOLINGGO"/>
        <s v="SURABAYA UTARA"/>
        <s v="BLITAR"/>
        <s v="MALANG"/>
        <s v="JIMBARAN"/>
        <s v="GIANYAR"/>
        <s v="ATAMBUA"/>
        <s v="KUPANG"/>
        <s v="SINGARAJA"/>
        <s v="WAINGAPU"/>
        <m/>
        <s v="JOMBANG" u="1"/>
        <s v="INNER - JATIM TIMUR" u="1"/>
        <s v="TUBAN" u="1"/>
        <s v="LOMBOK BARAT TENGAH" u="1"/>
        <s v="BANGKALAN" u="1"/>
        <s v="KETINTANG" u="1"/>
        <s v="KEPANJEN" u="1"/>
        <s v="KENJERAN" u="1"/>
        <s v="PAMEKASAN" u="1"/>
        <s v="LUMAJANG" u="1"/>
        <s v="MANYAR" u="1"/>
        <s v="TANDES" u="1"/>
        <s v="LAMONGAN" u="1"/>
        <s v="LOMBOK TIMUR UTARA" u="1"/>
        <s v="TRENGGALEK" u="1"/>
        <s v="SITUBONDO" u="1"/>
        <s v="TULUNGAGUNG" u="1"/>
        <s v="INNER - NUSA TENGGARA" u="1"/>
        <s v="NGAWI" u="1"/>
        <s v="BONDOWOSO" u="1"/>
        <s v="JEMBRANA" u="1"/>
        <s v="WAIKABUBAK" u="1"/>
        <s v="TELDA JEMBER" u="1"/>
        <s v="TELDA SITUBONDO" u="1"/>
        <s v="TELDA LOMBOK TIMUR UTARA" u="1"/>
        <s v="INNER SIDOARJO" u="1"/>
        <s v="TELDA TRENGGALEK" u="1"/>
        <s v="TELDA LABUAN BAJO" u="1"/>
        <s v="TELDA TUBAN" u="1"/>
        <s v="TELDA TABANAN" u="1"/>
        <s v="TELDA PASURUAN" u="1"/>
        <s v="TELDA NGAWI" u="1"/>
        <s v="TELDA PROBOLINGGO" u="1"/>
        <s v="TELDA MANYAR" u="1"/>
        <s v="TELDA JOMBANG" u="1"/>
        <s v="TELDA PONOROGO" u="1"/>
        <s v="TELDA BANYUWANGI" u="1"/>
        <s v="TELDA BIMA" u="1"/>
        <s v="TELDA WAIKABUBAK" u="1"/>
        <s v="TELDA KUPANG" u="1"/>
        <s v="TELDA MOJOKERTO" u="1"/>
        <s v="TELDA LAMONGAN" u="1"/>
        <s v="TELDA UBUNG" u="1"/>
        <s v="TELDA SINGARAJA" u="1"/>
        <s v="TELDA BATU" u="1"/>
        <s v="TELDA BOJONEGORO" u="1"/>
        <s v="TELDA BANGKALAN" u="1"/>
        <s v="TELDA KENJERAN" u="1"/>
        <s v="TELDA SANUR" u="1"/>
        <s v="TELDA GRESIK" u="1"/>
        <s v="TELDA ATAMBUA" u="1"/>
        <s v="TELDA KEDIRI" u="1"/>
        <s v="TELDA BLITAR" u="1"/>
        <s v="TELDA NGANJUK" u="1"/>
        <s v="TELDA BONDOWOSO" u="1"/>
        <s v="TELDA ENDE" u="1"/>
        <s v="TELDA WAINGAPU" u="1"/>
        <s v="INNER MATARAM" u="1"/>
        <s v="LABUAN BAJO" u="1"/>
        <s v="TELDA INNER MATARAM" u="1"/>
        <s v="TELDA KETINTANG" u="1"/>
        <s v="TELDA MAUMERE" u="1"/>
        <s v="TELDA SUMBAWA" u="1"/>
        <s v="TELDA KEPANJEN" u="1"/>
        <s v="TELDA JIMBARAN" u="1"/>
        <s v="TELDA MADIUN" u="1"/>
        <s v="TELDA INNER SIDOARJO" u="1"/>
        <s v="TELDA KLUNGKUNG" u="1"/>
        <s v="TELDA TANDES" u="1"/>
        <s v="TELDA LUMAJANG" u="1"/>
        <s v="TELDA TULUNGAGUNG" u="1"/>
        <s v="TELDA LOMBOK BARAT TENGAH" u="1"/>
        <s v="TELDA GIANYAR" u="1"/>
        <s v="TELDA PAMEKASAN" u="1"/>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OME" refreshedDate="46252.400759490738" createdVersion="6" refreshedVersion="8" minRefreshableVersion="3" recordCount="5978" xr:uid="{00000000-000A-0000-FFFF-FFFF00000000}">
  <cacheSource type="worksheet">
    <worksheetSource ref="A1:BH1048576" sheet="DATA DETAIL"/>
  </cacheSource>
  <cacheFields count="60">
    <cacheField name="NOMOR" numFmtId="0">
      <sharedItems containsString="0" containsBlank="1" containsNumber="1" containsInteger="1" minValue="1" maxValue="2885"/>
    </cacheField>
    <cacheField name="ORDER_ID" numFmtId="0">
      <sharedItems containsString="0" containsBlank="1" containsNumber="1" containsInteger="1" minValue="1002504231" maxValue="1002531569"/>
    </cacheField>
    <cacheField name="REGIONAL" numFmtId="0">
      <sharedItems containsString="0" containsBlank="1" containsNumber="1" containsInteger="1" minValue="3" maxValue="3"/>
    </cacheField>
    <cacheField name="WITEL" numFmtId="0">
      <sharedItems containsBlank="1" count="9">
        <s v="NUSA TENGGARA"/>
        <s v="SURAMADU"/>
        <s v="JATIM BARAT"/>
        <s v="YOGYA JATENG SELATAN"/>
        <s v="SEMARANG JATENG UTARA"/>
        <s v="BALI"/>
        <s v="JATIM TIMUR"/>
        <s v="SOLO JATENG TIMUR"/>
        <m/>
      </sharedItems>
    </cacheField>
    <cacheField name="REGIONAL_OLD" numFmtId="0">
      <sharedItems containsString="0" containsBlank="1" containsNumber="1" containsInteger="1" minValue="4" maxValue="5"/>
    </cacheField>
    <cacheField name="WITEL_OLD" numFmtId="0">
      <sharedItems containsBlank="1"/>
    </cacheField>
    <cacheField name="DATEL" numFmtId="0">
      <sharedItems containsBlank="1"/>
    </cacheField>
    <cacheField name="STO" numFmtId="0">
      <sharedItems containsBlank="1"/>
    </cacheField>
    <cacheField name="UNIT" numFmtId="0">
      <sharedItems containsBlank="1"/>
    </cacheField>
    <cacheField name="JENISPSB" numFmtId="0">
      <sharedItems containsBlank="1"/>
    </cacheField>
    <cacheField name="TYPE_TRANS" numFmtId="0">
      <sharedItems containsBlank="1" count="4">
        <s v="NEW SALES"/>
        <m/>
        <s v="MODIFICATION" u="1"/>
        <s v="PDA" u="1"/>
      </sharedItems>
    </cacheField>
    <cacheField name="TYPE_LAYANAN" numFmtId="0">
      <sharedItems containsBlank="1"/>
    </cacheField>
    <cacheField name="STATUS_RESUME" numFmtId="0">
      <sharedItems containsBlank="1"/>
    </cacheField>
    <cacheField name="PROVIDER" numFmtId="0">
      <sharedItems containsBlank="1"/>
    </cacheField>
    <cacheField name="ORDER_DATE" numFmtId="0">
      <sharedItems containsNonDate="0" containsDate="1" containsString="0" containsBlank="1" minDate="2026-08-01T08:04:57" maxDate="2026-08-17T19:45:03"/>
    </cacheField>
    <cacheField name="LAST_UPDATED_DATE" numFmtId="0">
      <sharedItems containsNonDate="0" containsDate="1" containsString="0" containsBlank="1" minDate="2026-08-01T11:41:28" maxDate="2026-08-18T08:54:30"/>
    </cacheField>
    <cacheField name="NCLI" numFmtId="0">
      <sharedItems containsString="0" containsBlank="1" containsNumber="1" containsInteger="1" minValue="1076" maxValue="69368446"/>
    </cacheField>
    <cacheField name="POTS" numFmtId="0">
      <sharedItems containsBlank="1" containsMixedTypes="1" containsNumber="1" containsInteger="1" minValue="2435314178" maxValue="3808479386"/>
    </cacheField>
    <cacheField name="SPEEDY" numFmtId="0">
      <sharedItems containsString="0" containsBlank="1" containsNumber="1" containsInteger="1" minValue="-152631207308" maxValue="172620205045"/>
    </cacheField>
    <cacheField name="CUSTOMER_NAME" numFmtId="0">
      <sharedItems containsBlank="1"/>
    </cacheField>
    <cacheField name="LOC_ID" numFmtId="0">
      <sharedItems containsBlank="1"/>
    </cacheField>
    <cacheField name="WONUM" numFmtId="0">
      <sharedItems containsBlank="1"/>
    </cacheField>
    <cacheField name="FLAG_DEPOSIT" numFmtId="0">
      <sharedItems containsNonDate="0" containsString="0" containsBlank="1"/>
    </cacheField>
    <cacheField name="CONTACT_HP" numFmtId="0">
      <sharedItems containsNonDate="0" containsString="0" containsBlank="1"/>
    </cacheField>
    <cacheField name="INS_ADDRESS" numFmtId="0">
      <sharedItems containsNonDate="0" containsString="0" containsBlank="1"/>
    </cacheField>
    <cacheField name="GPS_LONGITUDE" numFmtId="0">
      <sharedItems containsString="0" containsBlank="1" containsNumber="1" minValue="106.822342872619" maxValue="124.910125750924"/>
    </cacheField>
    <cacheField name="GPS_LATITUDE" numFmtId="0">
      <sharedItems containsString="0" containsBlank="1" containsNumber="1" minValue="-10.211603853334999" maxValue="-5.7479184999999999"/>
    </cacheField>
    <cacheField name="KCONTACT" numFmtId="0">
      <sharedItems containsBlank="1" longText="1"/>
    </cacheField>
    <cacheField name="CHANNEL" numFmtId="0">
      <sharedItems containsBlank="1"/>
    </cacheField>
    <cacheField name="STATUS_INET" numFmtId="0">
      <sharedItems containsNonDate="0" containsString="0" containsBlank="1"/>
    </cacheField>
    <cacheField name="STATUS_ONU" numFmtId="0">
      <sharedItems containsNonDate="0" containsString="0" containsBlank="1"/>
    </cacheField>
    <cacheField name="UPLOAD" numFmtId="0">
      <sharedItems containsNonDate="0" containsString="0" containsBlank="1"/>
    </cacheField>
    <cacheField name="DOWNLOAD" numFmtId="0">
      <sharedItems containsNonDate="0" containsString="0" containsBlank="1"/>
    </cacheField>
    <cacheField name="LAST_PROGRAM" numFmtId="0">
      <sharedItems containsNonDate="0" containsString="0" containsBlank="1"/>
    </cacheField>
    <cacheField name="STATUS_VOICE" numFmtId="0">
      <sharedItems containsNonDate="0" containsString="0" containsBlank="1"/>
    </cacheField>
    <cacheField name="CLID" numFmtId="0">
      <sharedItems containsNonDate="0" containsString="0" containsBlank="1"/>
    </cacheField>
    <cacheField name="LAST_START" numFmtId="0">
      <sharedItems containsNonDate="0" containsString="0" containsBlank="1"/>
    </cacheField>
    <cacheField name="TINDAK_LANJUT" numFmtId="0">
      <sharedItems containsBlank="1"/>
    </cacheField>
    <cacheField name="ISI_COMMENT" numFmtId="0">
      <sharedItems containsDate="1" containsBlank="1" containsMixedTypes="1" minDate="1970-01-01T00:00:00" maxDate="1900-01-01T18:52:06"/>
    </cacheField>
    <cacheField name="USER_ID_TL" numFmtId="0">
      <sharedItems containsBlank="1"/>
    </cacheField>
    <cacheField name="TGL_COMMENT" numFmtId="0">
      <sharedItems containsDate="1" containsBlank="1" containsMixedTypes="1" minDate="2026-01-08T08:10:00" maxDate="2026-12-08T19:39:46"/>
    </cacheField>
    <cacheField name="TANGGAL_MANJA" numFmtId="0">
      <sharedItems containsNonDate="0" containsDate="1" containsString="0" containsBlank="1" minDate="2026-07-25T00:00:00" maxDate="2026-08-22T13:00:00"/>
    </cacheField>
    <cacheField name="KELOMPOK_KENDALA" numFmtId="0">
      <sharedItems containsBlank="1"/>
    </cacheField>
    <cacheField name="KELOMPOK_STATUS" numFmtId="0">
      <sharedItems containsBlank="1"/>
    </cacheField>
    <cacheField name="HERO" numFmtId="0">
      <sharedItems containsBlank="1"/>
    </cacheField>
    <cacheField name="ADDON" numFmtId="0">
      <sharedItems containsBlank="1"/>
    </cacheField>
    <cacheField name="TGL_PS" numFmtId="0">
      <sharedItems containsString="0" containsBlank="1" containsNumber="1" containsInteger="1" minValue="20260801" maxValue="20260818"/>
    </cacheField>
    <cacheField name="STATUS_MESSAGE" numFmtId="0">
      <sharedItems containsBlank="1"/>
    </cacheField>
    <cacheField name="PACKAGE_NAME" numFmtId="0">
      <sharedItems containsBlank="1"/>
    </cacheField>
    <cacheField name="GROUP_PAKET" numFmtId="0">
      <sharedItems containsBlank="1"/>
    </cacheField>
    <cacheField name="REASON_CANCEL" numFmtId="0">
      <sharedItems containsNonDate="0" containsString="0" containsBlank="1"/>
    </cacheField>
    <cacheField name="KETERANGAN_CANCEL" numFmtId="0">
      <sharedItems containsBlank="1"/>
    </cacheField>
    <cacheField name="TGL_MANJA" numFmtId="0">
      <sharedItems containsNonDate="0" containsDate="1" containsString="0" containsBlank="1" minDate="1970-01-01T00:00:00" maxDate="2026-08-22T13:00:00"/>
    </cacheField>
    <cacheField name="DETAIL_MANJA" numFmtId="0">
      <sharedItems containsDate="1" containsBlank="1" containsMixedTypes="1" minDate="1970-01-01T00:00:00" maxDate="1900-01-01T18:52:06"/>
    </cacheField>
    <cacheField name="TAHUN" numFmtId="0">
      <sharedItems containsString="0" containsBlank="1" containsNumber="1" containsInteger="1" minValue="2026" maxValue="2026"/>
    </cacheField>
    <cacheField name="BULAN" numFmtId="0">
      <sharedItems containsString="0" containsBlank="1" containsNumber="1" containsInteger="1" minValue="8" maxValue="8"/>
    </cacheField>
    <cacheField name="TANGGAL" numFmtId="0">
      <sharedItems containsString="0" containsBlank="1" containsNumber="1" containsInteger="1" minValue="1" maxValue="18"/>
    </cacheField>
    <cacheField name="PS 1" numFmtId="0">
      <sharedItems containsDate="1" containsBlank="1" containsMixedTypes="1" minDate="2026-08-01T00:00:00" maxDate="2026-08-19T00:00:00"/>
    </cacheField>
    <cacheField name="CEK" numFmtId="0">
      <sharedItems containsBlank="1" containsMixedTypes="1" containsNumber="1" minValue="-7.5416666666642413" maxValue="46246"/>
    </cacheField>
    <cacheField name="HASIL" numFmtId="0">
      <sharedItems containsBlank="1" count="4">
        <s v="COMPLY"/>
        <e v="#NUM!"/>
        <s v="NOT COMPLY"/>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78">
  <r>
    <n v="1"/>
    <n v="1002521730"/>
    <n v="3"/>
    <x v="0"/>
    <n v="5"/>
    <s v="MATARAM"/>
    <s v="SUMBAWA"/>
    <s v="SBW"/>
    <s v="REG"/>
    <s v="AO"/>
    <s v="NEW SALES"/>
    <s v="1P INET"/>
    <s v="Completed (PS)"/>
    <s v="RBS-Regional 3"/>
    <d v="2026-08-12T11:13:56"/>
    <d v="2026-08-13T13:46:57"/>
    <n v="69364041"/>
    <m/>
    <n v="172606792157"/>
    <s v="SPBU 5484312 LABUHAN BADAS"/>
    <s v="ODP-SBW-FAA/72 FAA/D10/72.01"/>
    <s v="WO061569026"/>
    <m/>
    <m/>
    <m/>
    <n v="117.379958108067"/>
    <n v="-8.4718363890345696"/>
    <s v="MD|MYDB-20260812265048|DN00001/MN01576|SPBU 5484312 LABUHAN BADAS|081909020111"/>
    <s v="MYDIGIBIZPARTNER"/>
    <m/>
    <m/>
    <m/>
    <m/>
    <m/>
    <m/>
    <m/>
    <m/>
    <s v="Management Janji"/>
    <s v="2026-08-13 08:00:00 |  M Janji : (13/AGUSTUS/2026) jam Pasang : 09:00 Note : hubungi pelanggan jika ingin kelokasi"/>
    <s v="FCC"/>
    <d v="2026-12-08T11:39:52"/>
    <d v="2026-08-13T08:00:00"/>
    <m/>
    <s v="PS"/>
    <s v="SBW"/>
    <s v="NO ADDON"/>
    <n v="20260813"/>
    <s v="Completed"/>
    <s v="HSI Bisnis Promo HUT Telkom PSB 70% - 75 Mbps"/>
    <s v="INDIBIZ"/>
    <m/>
    <m/>
    <d v="2026-08-13T08:00:00"/>
    <s v="2026-08-13 08:00:00 |  M Janji : (13/AGUSTUS/2026) jam Pasang : 09:00 Note : hubungi pelanggan jika ingin kelokasi"/>
    <n v="2026"/>
    <n v="8"/>
    <n v="13"/>
    <d v="2026-08-13T00:00:00"/>
    <n v="-0.33333333333575865"/>
    <x v="0"/>
    <x v="0"/>
  </r>
  <r>
    <n v="2"/>
    <n v="1002518863"/>
    <n v="3"/>
    <x v="1"/>
    <n v="5"/>
    <s v="MADURA"/>
    <s v="BANGKALAN"/>
    <s v="BKL"/>
    <s v="REG"/>
    <s v="AO"/>
    <s v="NEW SALES"/>
    <m/>
    <s v="MIA - INVALID SURVEY"/>
    <s v="RBS-Regional 3"/>
    <d v="2026-08-11T08:36:24"/>
    <d v="2026-08-12T19:25:51"/>
    <n v="69362884"/>
    <m/>
    <n v="152435222711"/>
    <s v="SPBU PETEMON"/>
    <s v="ODP-BKL-FAZ/48"/>
    <s v="WO061563986"/>
    <m/>
    <m/>
    <m/>
    <n v="112.72248449999999"/>
    <n v="-7.1712109000000002"/>
    <s v="|MN02600|/SPBU PETEMON/H. ABDURRAHMAN SOLEH/0811330651/spbu5469111@gmail.com/HSI Bisnis Promo HUT Telkom (1:1) 50 Mbps (Rp 355.000) PSB Rp 150.000/"/>
    <s v="Sales Force DBS"/>
    <m/>
    <m/>
    <m/>
    <m/>
    <m/>
    <m/>
    <m/>
    <m/>
    <s v="Management Janji"/>
    <s v="2026-08-13 08:00:00| M Janji : (13/AGUSTUS/2026) jam Pasang : 09:00 Note : hubungi pelanggan jika ingin kelokasi|40900827|MYDITA"/>
    <s v="FCC"/>
    <d v="2026-11-08T08:40:11"/>
    <d v="2026-08-13T08:00:00"/>
    <m/>
    <s v="SURVEY_NEW_MANJA"/>
    <s v="BKL"/>
    <s v="NO ADDON"/>
    <m/>
    <s v="MIE - INVALID SURVEY - Kendala Jalur/Rute Tarikan"/>
    <s v="- 11_11446;Biaya PSB HSI EBIS Tunai di Depan ~ 11[150000]  - SP_NOSS;SP_NOSS ~ Internet NOSS Multispeed Network[0]  - SP_NOSS;SP_NOSS ~ Internet NOSS Multispeed Network[0]  - E23015;E23015 ~ ES23 - Perangkat ONT[0]  - E23015~null~44292;E23015||11||Abodeme"/>
    <s v="INDIBIZ"/>
    <m/>
    <m/>
    <d v="2026-08-13T08:00:00"/>
    <s v="2026-08-13 08:00:00| M Janji : (13/AGUSTUS/2026) jam Pasang : 09:00 Note : hubungi pelanggan jika ingin kelokasi|40900827|MYDITA"/>
    <m/>
    <m/>
    <m/>
    <e v="#NUM!"/>
    <e v="#NUM!"/>
    <x v="1"/>
    <x v="1"/>
  </r>
  <r>
    <n v="3"/>
    <n v="1002511325"/>
    <n v="3"/>
    <x v="2"/>
    <n v="5"/>
    <s v="KEDIRI"/>
    <s v="TRENGGALEK"/>
    <s v="DRN"/>
    <s v="REG"/>
    <s v="AO"/>
    <s v="NEW SALES"/>
    <s v="1P INET"/>
    <s v="Completed (PS)"/>
    <s v="RBS-Regional 3"/>
    <d v="2026-08-05T18:46:56"/>
    <d v="2026-08-06T15:45:06"/>
    <n v="69359485"/>
    <m/>
    <n v="152638204277"/>
    <s v="SPBU KRANDING POGALAN"/>
    <s v="ODP-DRN-FD/05 FD/D01/05.01"/>
    <s v="WO061023499"/>
    <m/>
    <m/>
    <m/>
    <n v="111.763418474533"/>
    <n v="-8.1063936560634104"/>
    <s v="|MN00418|MYIA-076787280421/POI/ARI SUNYOTO/085335590000/arisunyoto1@gmail.com"/>
    <s v="MYIB_ASSISTANT"/>
    <m/>
    <m/>
    <m/>
    <m/>
    <m/>
    <m/>
    <m/>
    <m/>
    <s v="Management Janji"/>
    <s v="2026-08-06 15:00:00 | M Janji : (06/08/2026) jam Pasang pagi / siang  Note : hubungi pelanggan jika ingin kelokasi"/>
    <s v="FCC"/>
    <d v="2026-05-08T18:54:57"/>
    <d v="2026-08-06T15:00:00"/>
    <m/>
    <s v="PS"/>
    <s v="DRN"/>
    <s v="NO ADDON"/>
    <n v="20260806"/>
    <s v="Completed"/>
    <s v="HSI Bisnis Promo HUT Telkom PSB 70% - 50 Mbps"/>
    <s v="INDIBIZ"/>
    <m/>
    <m/>
    <d v="2026-08-06T15:00:00"/>
    <s v="2026-08-06 15:00:00 | M Janji : (06/08/2026) jam Pasang pagi / siang  Note : hubungi pelanggan jika ingin kelokasi"/>
    <n v="2026"/>
    <n v="8"/>
    <n v="6"/>
    <d v="2026-08-06T00:00:00"/>
    <n v="-0.625"/>
    <x v="0"/>
    <x v="2"/>
  </r>
  <r>
    <n v="4"/>
    <n v="1002506693"/>
    <n v="3"/>
    <x v="3"/>
    <n v="4"/>
    <s v="PURWOKERTO"/>
    <s v="CILACAP"/>
    <s v="KRY"/>
    <s v="REG"/>
    <s v="AO"/>
    <s v="NEW SALES"/>
    <s v="1P INET"/>
    <s v="Completed (PS)"/>
    <s v="RBS-Regional 3"/>
    <d v="2026-08-04T07:32:56"/>
    <d v="2026-08-04T13:06:52"/>
    <n v="69357861"/>
    <m/>
    <n v="143385101104"/>
    <s v="SD NEGERI 1 PAGUBUGAN"/>
    <s v="ODP-KRY-FF/058 FF/D04/058.01"/>
    <s v="WO060846976"/>
    <m/>
    <m/>
    <m/>
    <n v="109.313632"/>
    <n v="-7.6915800000000001"/>
    <s v="|MC00213|MYIA-005342094390/POI/ROMIYATUN/085328416182/buromiyatun@gmail.com"/>
    <s v="MYIB_ASSISTANT"/>
    <m/>
    <m/>
    <m/>
    <m/>
    <m/>
    <m/>
    <m/>
    <m/>
    <s v="Management Janji"/>
    <s v="2026-08-05 08:00:00 | Nama PIC: bu romiyatun Notel: 085328416182 Alt: -  Tanggal: 5/8/2026 Jam Pasang: Pagi Note: Hubungi sebelum ke lokasi, terimakasih. "/>
    <s v="FCC"/>
    <d v="2026-04-08T07:40:08"/>
    <d v="2026-08-05T08:00:00"/>
    <m/>
    <s v="PS"/>
    <s v="KRY"/>
    <s v="NO ADDON"/>
    <n v="20260804"/>
    <s v="Completed"/>
    <s v="HSI Bisnis Promo HUT Telkom PSB 70% - 50 Mbps"/>
    <s v="INDIBIZ"/>
    <m/>
    <m/>
    <d v="2026-08-05T08:00:00"/>
    <s v="2026-08-05 08:00:00 | Nama PIC: bu romiyatun Notel: 085328416182 Alt: -  Tanggal: 5/8/2026 Jam Pasang: Pagi Note: Hubungi sebelum ke lokasi, terimakasih. "/>
    <n v="2026"/>
    <n v="8"/>
    <n v="4"/>
    <d v="2026-08-04T00:00:00"/>
    <n v="-1.3333333333357587"/>
    <x v="0"/>
    <x v="3"/>
  </r>
  <r>
    <n v="5"/>
    <n v="1002526272"/>
    <n v="3"/>
    <x v="0"/>
    <n v="5"/>
    <s v="MATARAM"/>
    <s v="BIMA"/>
    <s v="BIM"/>
    <s v="REG"/>
    <s v="AO"/>
    <s v="NEW SALES"/>
    <s v="1P INET"/>
    <s v="7 | OSS - PROVISIONING ISSUED"/>
    <s v="RBS-Regional 3"/>
    <d v="2026-08-14T11:58:56"/>
    <d v="2026-08-15T08:06:27"/>
    <n v="69365970"/>
    <m/>
    <n v="172616801882"/>
    <s v="DIGITAL KREASI NETWORK (Bima)"/>
    <s v="ODP-BIM-FAC/69 FAC/D06/69.01"/>
    <s v="WO061737333"/>
    <m/>
    <m/>
    <m/>
    <n v="118.7327141"/>
    <n v="-8.4568989999999999"/>
    <s v="|MN02760|MYIA-050721007481/POI/Marsya/08212469479/networkdigitalkreasi@gmail.com"/>
    <s v="MYIB_ASSISTANT"/>
    <m/>
    <m/>
    <m/>
    <m/>
    <m/>
    <m/>
    <m/>
    <m/>
    <s v="Management Janji"/>
    <s v="2026-08-15 08:00:00 | M Janji :  15 Agustus 2026 Jam Pasang : Siang Note : hubungi pelanggan jika ingin ke lokasi, terima kasih. "/>
    <s v="FCC"/>
    <s v="14-08-2026 12:09:49"/>
    <d v="2026-08-15T08:00:00"/>
    <m/>
    <s v="PI"/>
    <s v="BIM"/>
    <s v="NO ADDON"/>
    <m/>
    <s v="Provisioning Issued"/>
    <s v="HSI Bisnis Promo HUT Telkom PSB 70% - 50 Mbps"/>
    <s v="INDIBIZ"/>
    <m/>
    <m/>
    <d v="2026-08-15T08:00:00"/>
    <s v="2026-08-15 08:00:00 | M Janji :  15 Agustus 2026 Jam Pasang : Siang Note : hubungi pelanggan jika ingin ke lokasi, terima kasih. "/>
    <m/>
    <m/>
    <m/>
    <e v="#NUM!"/>
    <e v="#NUM!"/>
    <x v="1"/>
    <x v="4"/>
  </r>
  <r>
    <n v="6"/>
    <n v="1002529791"/>
    <n v="3"/>
    <x v="2"/>
    <n v="5"/>
    <s v="KEDIRI"/>
    <s v="KEDIRI"/>
    <s v="PAE"/>
    <s v="REG"/>
    <s v="AO"/>
    <s v="NEW SALES"/>
    <s v="1P INET"/>
    <s v="Completed (PS)"/>
    <s v="RBS-Regional 3"/>
    <d v="2026-08-16T14:37:57"/>
    <d v="2026-08-17T14:50:21"/>
    <n v="69367609"/>
    <m/>
    <n v="152639219501"/>
    <s v="TPQ MI NURUL ISLAM 2"/>
    <s v="ODP-PAE-FU/58 FU/D05/58.01"/>
    <s v="WO061883142"/>
    <m/>
    <m/>
    <m/>
    <n v="112.259882"/>
    <n v="-7.8231719999999996"/>
    <s v="|MC20202|MYIA-072551068938/POI/NUFAL BAIDAWI/08213329613/tpq.nurulislam2929@gmail.com"/>
    <s v="MYIB_ASSISTANT"/>
    <m/>
    <m/>
    <m/>
    <m/>
    <m/>
    <m/>
    <m/>
    <m/>
    <s v="Management Janji"/>
    <s v="2026-08-17 13:00:00 | Tanggal Pemasangan : 17 Agustus 2026 Jam Pemasangan : 08:00 13:00 Info Tambahan : Hubungi pelanggan dulu sebelum ke lokasi terimakasih"/>
    <s v="FCC"/>
    <s v="16-08-2026 14:40:39"/>
    <d v="2026-08-17T13:00:00"/>
    <m/>
    <s v="PS"/>
    <s v="PAE"/>
    <s v="NO ADDON"/>
    <n v="20260817"/>
    <s v="Completed"/>
    <s v="HSI Bisnis PSB 70% - 300 Mbps"/>
    <s v="INDIBIZ"/>
    <m/>
    <m/>
    <d v="2026-08-17T13:00:00"/>
    <s v="2026-08-17 13:00:00 | Tanggal Pemasangan : 17 Agustus 2026 Jam Pemasangan : 08:00 13:00 Info Tambahan : Hubungi pelanggan dulu sebelum ke lokasi terimakasih"/>
    <n v="2026"/>
    <n v="8"/>
    <n v="17"/>
    <d v="2026-08-17T00:00:00"/>
    <n v="-0.54166666666424135"/>
    <x v="0"/>
    <x v="5"/>
  </r>
  <r>
    <n v="7"/>
    <n v="1002512289"/>
    <n v="3"/>
    <x v="4"/>
    <n v="4"/>
    <s v="PEKALONGAN"/>
    <s v="BREBES"/>
    <s v="BRB"/>
    <s v="REG"/>
    <s v="AO"/>
    <s v="NEW SALES"/>
    <m/>
    <s v="Completed (PS)"/>
    <s v="RBS-Regional 3"/>
    <d v="2026-08-06T12:55:33"/>
    <d v="2026-08-06T14:10:11"/>
    <n v="69357257"/>
    <m/>
    <n v="146284106910"/>
    <s v="Yayasan Harapan Umat"/>
    <s v="ODP-BRB-FJ/055"/>
    <s v="WO061070500"/>
    <m/>
    <m/>
    <m/>
    <n v="109.04882600000001"/>
    <n v="-6.857437"/>
    <s v="AMRBS;403095;REG3;BAYU;085100296564;HSI 1S 100MB;535k;PIC 089518687894;harapanumat1990@gmail.com"/>
    <s v="Account Manager"/>
    <m/>
    <m/>
    <m/>
    <m/>
    <m/>
    <m/>
    <m/>
    <m/>
    <s v="Management Janji"/>
    <s v="2026-08-06 08:00:00|M Janji : (06/08/2026)  jam Pasang pagi / siang   Note : hubungi pelanggan jika ingin kelokasi|40981182|MYDITA"/>
    <s v="FCC"/>
    <d v="2026-06-08T13:10:52"/>
    <m/>
    <m/>
    <s v="PS"/>
    <s v="BRB"/>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6T07:00:00"/>
    <s v="2026-08-06 08:00:00|M Janji : (06/08/2026)  jam Pasang pagi / siang   Note : hubungi pelanggan jika ingin kelokasi|40981182|MYDITA"/>
    <n v="2026"/>
    <n v="8"/>
    <n v="6"/>
    <d v="2026-08-06T00:00:00"/>
    <n v="-0.29166666666424135"/>
    <x v="0"/>
    <x v="3"/>
  </r>
  <r>
    <n v="8"/>
    <n v="1002504852"/>
    <n v="3"/>
    <x v="0"/>
    <n v="5"/>
    <s v="MATARAM"/>
    <s v="SUMBAWA"/>
    <s v="SBW"/>
    <s v="REG"/>
    <s v="AO"/>
    <s v="NEW SALES"/>
    <s v="1P INET"/>
    <s v="102 | FOLLOW UP COMPLETED"/>
    <s v="RBS-Regional 3"/>
    <d v="2026-08-01T17:04:56"/>
    <d v="2026-08-03T15:59:28"/>
    <n v="69356869"/>
    <m/>
    <n v="172606791709"/>
    <s v="SMP IT ABU HURAIRAH SUMBAWA"/>
    <s v="ODP-SBW-FBK/12 FBK/D01/12.01"/>
    <s v="WO060673343"/>
    <m/>
    <m/>
    <m/>
    <n v="117.4378584"/>
    <n v="-8.6448596000000002"/>
    <s v="|MN01595|MYIA-082660016797/POI/FIRMAN/087860187055/smpitputra.abhursumbawa@gmail.com"/>
    <s v="MYIB_ASSISTANT"/>
    <m/>
    <m/>
    <m/>
    <m/>
    <m/>
    <m/>
    <m/>
    <m/>
    <s v="Management Janji"/>
    <s v="2026-08-02 15:00:00 | Nama Pic : bp FIRMAN No Hp Pic : 087860187055 No alt : - Jam Pemasangan : siang  Tanggal Pemasangan : 2 Agustus 2026"/>
    <s v="FCC"/>
    <d v="2026-01-08T17:09:58"/>
    <d v="2026-08-02T15:00:00"/>
    <s v="Kendala Lainnya"/>
    <s v="REVOKE"/>
    <s v="SBW"/>
    <s v="NO ADDON"/>
    <m/>
    <s v="Follow Up Revoke Completed, New Order ID : SC1002506451"/>
    <s v="HSI Bisnis Promo HUT Telkom PSB 70% - 50 Mbps"/>
    <s v="INDIBIZ"/>
    <m/>
    <m/>
    <d v="2026-08-02T15:00:00"/>
    <s v="2026-08-02 15:00:00 | Nama Pic : bp FIRMAN No Hp Pic : 087860187055 No alt : - Jam Pemasangan : siang  Tanggal Pemasangan : 2 Agustus 2026"/>
    <m/>
    <m/>
    <m/>
    <e v="#NUM!"/>
    <e v="#NUM!"/>
    <x v="1"/>
    <x v="0"/>
  </r>
  <r>
    <n v="9"/>
    <n v="1002507635"/>
    <n v="3"/>
    <x v="3"/>
    <n v="4"/>
    <s v="MAGELANG"/>
    <s v="WONOSOBO"/>
    <s v="WOS"/>
    <s v="REG"/>
    <s v="AO"/>
    <s v="NEW SALES"/>
    <m/>
    <s v="FCC - HD1A - PROGRESS"/>
    <s v="RBS-Regional 3"/>
    <d v="2026-08-04T11:07:07"/>
    <d v="2026-08-04T11:08:15"/>
    <n v="69358103"/>
    <m/>
    <n v="141373127381"/>
    <s v="The Lakebox"/>
    <m/>
    <m/>
    <m/>
    <m/>
    <m/>
    <n v="109.93055092246"/>
    <n v="-7.26728667952493"/>
    <s v="AMRBS ; 402717 ; AMEX ; WIRA ; TREG3 ; MAGELANG ; 1S HSI BISNIS PROMO 100 Mbps ; RINA 08902506301; Thelakebox.cabin@gmail.com"/>
    <s v="Amex"/>
    <m/>
    <m/>
    <m/>
    <m/>
    <m/>
    <m/>
    <m/>
    <m/>
    <m/>
    <m/>
    <m/>
    <d v="2026-04-08T11:10:54"/>
    <m/>
    <m/>
    <s v="FCC"/>
    <s v="WOS"/>
    <s v="NO ADDON"/>
    <m/>
    <s v="MYDITA RBS - HD1A - PROGRESS"/>
    <s v="- SP_NOSS;SP_NOSS ~ Internet NOSS Multispeed Network[0]  - SP_NOSS;SP_NOSS ~ Internet NOSS Multispeed Network[0]  - E23015;E23015 ~ ES23 - Perangkat ONT[0]  - E23015~null~44292;E23015||11||Abodemen 0[0]  - E23015~null~E23015_SWONTPREM;SWONTPREM ~ Biaya Se"/>
    <s v="INDIBIZ"/>
    <m/>
    <m/>
    <m/>
    <m/>
    <m/>
    <m/>
    <m/>
    <e v="#NUM!"/>
    <e v="#NUM!"/>
    <x v="1"/>
    <x v="3"/>
  </r>
  <r>
    <n v="10"/>
    <n v="1002521320"/>
    <n v="3"/>
    <x v="5"/>
    <n v="5"/>
    <s v="SINGARJA"/>
    <s v="KLUNGKUNG"/>
    <s v="SMA"/>
    <s v="REG"/>
    <s v="AO"/>
    <s v="NEW SALES"/>
    <m/>
    <s v="WAITING AKTIFASI IHLD"/>
    <s v="RBS-Regional 3"/>
    <d v="2026-08-12T09:03:47"/>
    <d v="2026-08-12T18:33:03"/>
    <n v="69358911"/>
    <m/>
    <m/>
    <s v="Lumbung umaluah villa"/>
    <m/>
    <s v="WO061152318"/>
    <m/>
    <m/>
    <m/>
    <n v="115.4341"/>
    <n v="-8.4644999999999992"/>
    <s v="|MN02750|/CP NI NYOMAN SULADRI/082340669469/lumbungumaluah@gmail.com"/>
    <s v="Sales Force DBS"/>
    <m/>
    <m/>
    <m/>
    <m/>
    <m/>
    <m/>
    <m/>
    <m/>
    <s v="Management Janji"/>
    <s v="2026-08-08 15:00:00|Nama PIC : BAPAK KETUT No HP : 082340669469 Alt :  M Janji : (SABTU/8/AGUSTUS/2026) jam Pasang : 09:00 Note : hubungi pelanggan jika ingin kelokasi|40951378|MYDITA"/>
    <s v="FCC"/>
    <d v="2026-12-08T09:10:20"/>
    <d v="2026-08-08T00:00:00"/>
    <m/>
    <s v="UNSC"/>
    <s v="SMA"/>
    <s v="NO ADDON"/>
    <m/>
    <s v="WAITING:  |MYDITA"/>
    <s v="- 11_11446;Biaya PSB HSI EBIS Tunai di Depan ~ 11[150000]  - SP_NOSS;SP_NOSS ~ Internet NOSS Multispeed Network[0]  - E25061;E25061 ~ ES25 - Paket HSI Basic (HSIEF) Khusus Winback 2.0[0]  - E25061~null~E25061_UNL;UNL ~ Internet-Link Unlimited Internet Usa"/>
    <s v="INDIBIZ"/>
    <m/>
    <m/>
    <d v="2026-08-08T15:00:00"/>
    <s v="2026-08-08 15:00:00|Nama PIC : BAPAK KETUT No HP : 082340669469 Alt :  M Janji : (SABTU/8/AGUSTUS/2026) jam Pasang : 09:00 Note : hubungi pelanggan jika ingin kelokasi|40951378|MYDITA"/>
    <m/>
    <m/>
    <m/>
    <e v="#NUM!"/>
    <e v="#NUM!"/>
    <x v="1"/>
    <x v="6"/>
  </r>
  <r>
    <n v="11"/>
    <n v="1002528407"/>
    <n v="3"/>
    <x v="2"/>
    <n v="5"/>
    <s v="KEDIRI"/>
    <s v="NGANJUK"/>
    <s v="NJK"/>
    <s v="REG"/>
    <s v="AO"/>
    <s v="NEW SALES"/>
    <s v="1P INET"/>
    <s v="OSS - FALLOUT"/>
    <s v="RBS-Regional 3"/>
    <d v="2026-08-15T13:58:57"/>
    <d v="2026-08-16T15:06:51"/>
    <n v="69366938"/>
    <m/>
    <n v="152611229897"/>
    <s v="warkop mabar"/>
    <s v="ODP-NJK-FAT/79 FAT/D04/79.01"/>
    <s v="WO061826851"/>
    <m/>
    <m/>
    <m/>
    <n v="112.038092091679"/>
    <n v="-7.5985629036849902"/>
    <s v="MD|MYDB-20260814265419|DC20002/MC20039|warkop mabar|085601244905"/>
    <s v="MYDIGIBIZPARTNER"/>
    <m/>
    <m/>
    <m/>
    <m/>
    <m/>
    <m/>
    <m/>
    <m/>
    <s v="Management Janji"/>
    <s v="2026-08-16 13:00:00 | Nama PIC:  bu siti halimah  No HP:  085601244905 Alt: Tanggal: 16/08/2026 Jam Pasang: Siang Note: Hubungi sebelum ke lokasi, terimakasih.   Info pl sudah dipasang di hari 15/08/2026 jam 10.00 pagi "/>
    <s v="FCC"/>
    <s v="15-08-2026 14:09:43"/>
    <d v="2026-08-16T13:00:00"/>
    <s v="Kendala Pelanggan"/>
    <s v="FO_WFM"/>
    <s v="NJK"/>
    <s v="NO ADDON"/>
    <m/>
    <s v="Provisioning Failed|WFM|INF009054761|PDI_-7.6373633,111.90393_pelanggan doble input"/>
    <s v="HSI Bisnis Promo HUT Telkom PSB 70% - 200 Mbps"/>
    <s v="INDIBIZ"/>
    <m/>
    <m/>
    <d v="2026-08-16T13:00:00"/>
    <s v="2026-08-16 13:00:00 | Nama PIC:  bu siti halimah  No HP:  085601244905 Alt: Tanggal: 16/08/2026 Jam Pasang: Siang Note: Hubungi sebelum ke lokasi, terimakasih.   Info pl sudah dipasang di hari 15/08/2026 jam 10.00 pagi "/>
    <m/>
    <m/>
    <m/>
    <e v="#NUM!"/>
    <e v="#NUM!"/>
    <x v="1"/>
    <x v="7"/>
  </r>
  <r>
    <n v="12"/>
    <n v="1002509679"/>
    <n v="3"/>
    <x v="1"/>
    <n v="5"/>
    <s v="SBY UTARA"/>
    <s v="MANYAR"/>
    <s v="MGO"/>
    <s v="DGS"/>
    <s v="AO"/>
    <s v="NEW SALES"/>
    <m/>
    <s v="Completed (PS)"/>
    <s v="DGS-B2B TREG"/>
    <d v="2026-08-05T09:02:26"/>
    <d v="2026-08-05T17:10:42"/>
    <n v="62190535"/>
    <m/>
    <n v="152413167535"/>
    <s v="INTERNET TAMAN - AREA PUBLIK"/>
    <s v="ODP-DMO-FY/19"/>
    <s v="WO060951653"/>
    <m/>
    <m/>
    <m/>
    <n v="112.7501860445"/>
    <n v="-7.2526344967408898"/>
    <s v="GS SURAMADU/ AM HANIF/ PSB INET INLY 100 MBPS/ INET AREA PUBLIK LOKASI HITECH MALL/ PIC FIKRI 081213131927 DAVIP 082245657000"/>
    <s v="Account Manager"/>
    <m/>
    <m/>
    <m/>
    <m/>
    <m/>
    <m/>
    <m/>
    <m/>
    <s v="Management Janji"/>
    <s v="GS SURAMADU/ AM HANIF/ PSB INET INLY 100 MBPS/ INET AREA PUBLIK LOKASI HITECH MALL/ PIC FIKRI 081213131927 DAVIP 082245657000"/>
    <s v="FCC"/>
    <d v="2026-05-08T09:24:57"/>
    <m/>
    <m/>
    <s v="PS"/>
    <s v="MGO"/>
    <s v="NO ADDON"/>
    <n v="20260805"/>
    <s v="Completed"/>
    <s v="- 11_11450;Biaya PSB Reguler HSI EBIS ~ 11[150000]  - SP_NOSS;SP_NOSS ~ Internet NOSS Multispeed Network[0]  - SP_NOSS;SP_NOSS ~ Internet NOSS Multispeed Network[0]  - E23015;E23015 ~ ES23 - Perangkat ONT[0]  - E23015~null~44292;E23015||11||Abodemen 0[0] "/>
    <s v="INDIBIZ"/>
    <m/>
    <m/>
    <d v="2026-08-05T12:30:00"/>
    <s v="GS SURAMADU/ AM HANIF/ PSB INET INLY 100 MBPS/ INET AREA PUBLIK LOKASI HITECH MALL/ PIC FIKRI 081213131927 DAVIP 082245657000"/>
    <n v="2026"/>
    <n v="8"/>
    <n v="5"/>
    <d v="2026-08-05T00:00:00"/>
    <n v="-0.52083333333575865"/>
    <x v="0"/>
    <x v="8"/>
  </r>
  <r>
    <n v="13"/>
    <n v="1002505980"/>
    <n v="3"/>
    <x v="3"/>
    <n v="4"/>
    <s v="PURWOKERTO"/>
    <s v="CILACAP"/>
    <s v="MAN"/>
    <s v="REG"/>
    <s v="AO"/>
    <s v="NEW SALES"/>
    <s v="1P INET"/>
    <s v="Completed (PS)"/>
    <s v="RBS-Regional 3"/>
    <d v="2026-08-03T12:19:56"/>
    <d v="2026-08-04T14:11:41"/>
    <n v="69357450"/>
    <m/>
    <n v="146391108637"/>
    <s v="ERABLUE TAMAN PORISGADA"/>
    <s v="ODP-MAN-FC/050"/>
    <s v="WO060781113"/>
    <m/>
    <m/>
    <m/>
    <n v="108.77165973186401"/>
    <n v="-7.2986093593107597"/>
    <s v="|MN02587|MYIA-002191551740/POI/HASBIBINTARO SHIDDIQ/081249549394/nextperdanaone@gmail.com"/>
    <s v="MYIB_ASSISTANT"/>
    <m/>
    <m/>
    <m/>
    <m/>
    <m/>
    <m/>
    <m/>
    <m/>
    <s v="Management Janji"/>
    <s v="2026-08-05 08:00:00 | No Hp Pic : 081249549394 No alt : - Jam Pemasangan :  Tanggal Pemasangan : 04/08/2026 hub sebelum ke lokasi"/>
    <s v="FCC"/>
    <d v="2026-03-08T12:25:25"/>
    <d v="2026-08-05T08:00:00"/>
    <m/>
    <s v="PS"/>
    <s v="MAN"/>
    <s v="NO ADDON"/>
    <n v="20260804"/>
    <s v="Completed"/>
    <s v="HSI Bisnis PSB 70% - 50 Mbps"/>
    <s v="INDIBIZ"/>
    <m/>
    <m/>
    <d v="2026-08-05T08:00:00"/>
    <s v="2026-08-05 08:00:00 | No Hp Pic : 081249549394 No alt : - Jam Pemasangan :  Tanggal Pemasangan : 04/08/2026 hub sebelum ke lokasi"/>
    <n v="2026"/>
    <n v="8"/>
    <n v="4"/>
    <d v="2026-08-04T00:00:00"/>
    <n v="-1.3333333333357587"/>
    <x v="0"/>
    <x v="3"/>
  </r>
  <r>
    <n v="14"/>
    <n v="1002519170"/>
    <n v="3"/>
    <x v="0"/>
    <n v="5"/>
    <s v="MATARAM"/>
    <s v="LOMBOK BARAT TENGAH"/>
    <s v="PRY"/>
    <s v="REG"/>
    <s v="AO"/>
    <s v="NEW SALES"/>
    <s v="1P INET"/>
    <s v="CANCEL COMPLETED"/>
    <s v="RBS-Regional 3"/>
    <d v="2026-08-11T10:04:31"/>
    <d v="2026-08-11T13:51:16"/>
    <n v="69361492"/>
    <m/>
    <m/>
    <s v="SPX EXPRESS Janapria Hub"/>
    <m/>
    <s v="WO061266513"/>
    <m/>
    <m/>
    <m/>
    <n v="116.40271"/>
    <n v="-8.6959169999999997"/>
    <s v="MD|MYID-4042608080001|RBIZindibiz|SPX express Janapria|081803203900"/>
    <s v="SOBIZ"/>
    <m/>
    <m/>
    <m/>
    <m/>
    <m/>
    <m/>
    <m/>
    <m/>
    <s v="Management Janji"/>
    <s v="2026-08-09 13:00:00 | Nama PIC : Bp Ahmad No Hp : 081803203900 No Alt : - Tgl Pemasangan : 09 Agustus 2026 Interval : PAGI SIANG Note : Hubungi pelanggan terlebih dahulu"/>
    <s v="FCC"/>
    <d v="2026-11-08T10:10:31"/>
    <d v="2026-08-09T00:00:00"/>
    <m/>
    <s v="REJECT_FCC"/>
    <s v="PRY"/>
    <s v="NO ADDON"/>
    <m/>
    <s v="DECLINE : Decline - Batal Order RIRIN RISNAWATI 40931149|MYDITA"/>
    <s v="HSI Bisnis Basic Promo HUT Telkom PSB 70% - 50 Mbps"/>
    <s v="INDIBIZ"/>
    <m/>
    <m/>
    <d v="2026-08-09T13:00:00"/>
    <s v="2026-08-09 13:00:00 | Nama PIC : Bp Ahmad No Hp : 081803203900 No Alt : - Tgl Pemasangan : 09 Agustus 2026 Interval : PAGI SIANG Note : Hubungi pelanggan terlebih dahulu"/>
    <m/>
    <m/>
    <m/>
    <e v="#NUM!"/>
    <e v="#NUM!"/>
    <x v="1"/>
    <x v="9"/>
  </r>
  <r>
    <n v="15"/>
    <n v="1002515515"/>
    <n v="3"/>
    <x v="4"/>
    <n v="4"/>
    <s v="SEMARANG"/>
    <s v="KENDAL"/>
    <s v="SKR"/>
    <s v="DPS"/>
    <s v="AO"/>
    <s v="NEW SALES"/>
    <m/>
    <s v="98 | OSS - CANCEL COMPLETE"/>
    <s v="DPS-Logistic &amp; Manufacturing"/>
    <d v="2026-08-07T19:44:38"/>
    <d v="2026-08-12T14:33:01"/>
    <n v="69361185"/>
    <m/>
    <n v="141409102109"/>
    <s v="PT Nusantara Ekspres Kilat Hub Sukorejo Kendal 2"/>
    <s v="ODP-SKR-FA/044"/>
    <s v="WO061209782"/>
    <m/>
    <m/>
    <m/>
    <n v="110.04425000000001"/>
    <n v="-7.0951940000000002"/>
    <s v="P26-204347 ; PIC Dhimas Permadi Okta, dhimas.dewa@spxexpress.com, 085647823280  "/>
    <s v="TAM"/>
    <m/>
    <m/>
    <m/>
    <m/>
    <m/>
    <m/>
    <m/>
    <m/>
    <s v="Management Janji"/>
    <s v="P26-204347 ; PIC Dhimas Permadi Okta, dhimas.dewa@spxexpress.com, 085647823280  "/>
    <s v="FCC"/>
    <d v="2026-07-08T19:55:00"/>
    <m/>
    <s v="Kendala Pelanggan"/>
    <s v="CANCEL"/>
    <s v="SKR"/>
    <s v="NO ADDON"/>
    <m/>
    <s v="Cancel Completed"/>
    <s v="- 11_11450;Biaya PSB Reguler HSI EBIS ~ 11[150000]  - SP_NOSS;SP_NOSS ~ Internet NOSS Multispeed Network[0]  - SP_NOSS;SP_NOSS ~ Internet NOSS Multispeed Network[0]  - E23015;E23015 ~ ES23 - Perangkat ONT[0]  - E23015~null~44292;E23015||11||Abodemen 0[0] "/>
    <s v="INDIBIZ"/>
    <m/>
    <m/>
    <d v="2026-08-10T14:00:00"/>
    <s v="P26-204347 ; PIC Dhimas Permadi Okta, dhimas.dewa@spxexpress.com, 085647823280  "/>
    <m/>
    <m/>
    <m/>
    <e v="#NUM!"/>
    <e v="#NUM!"/>
    <x v="1"/>
    <x v="3"/>
  </r>
  <r>
    <n v="16"/>
    <n v="1002512636"/>
    <n v="3"/>
    <x v="0"/>
    <n v="5"/>
    <s v="KUPANG"/>
    <s v="ENDE"/>
    <s v="BJW"/>
    <s v="DGS"/>
    <s v="AO"/>
    <s v="NEW SALES"/>
    <m/>
    <s v="98 | OSS - CANCEL COMPLETE"/>
    <s v="DGS-B2B TREG"/>
    <d v="2026-08-06T14:17:02"/>
    <d v="2026-08-14T09:04:00"/>
    <n v="69360024"/>
    <m/>
    <n v="172511797089"/>
    <s v="KANTOR LURAH NAGEKEO"/>
    <s v="ODP-BJW-FA/16"/>
    <s v="WO061083994"/>
    <m/>
    <m/>
    <m/>
    <n v="121.26620638222499"/>
    <n v="-8.56523375687628"/>
    <s v="DGS HSI |HOTDA | Aidah | 780018 | TREG 3 | Kantor Lurah Nagekeo| 082145769926| HSI BISNIS 50MBPS"/>
    <s v="Amex"/>
    <m/>
    <m/>
    <m/>
    <m/>
    <m/>
    <m/>
    <m/>
    <m/>
    <s v="Management Janji"/>
    <s v="AO"/>
    <s v="FCC"/>
    <d v="2026-06-08T14:26:03"/>
    <m/>
    <s v="FALLOUT HOMEPASS"/>
    <s v="CANCEL"/>
    <s v="BJW"/>
    <s v="NO ADDON"/>
    <m/>
    <s v="Cancel Completed"/>
    <s v="- 11_11450;Biaya PSB Reguler HSI EBIS ~ 11[150000]  - SP_NOSS;SP_NOSS ~ Internet NOSS Multispeed Network[0]  - SP_NOSS;SP_NOSS ~ Internet NOSS Multispeed Network[0]  - E23015;E23015 ~ ES23 - Perangkat ONT[0]  - E23015~null~44292;E23015||11||Abodemen 0[0] "/>
    <s v="INDIBIZ"/>
    <m/>
    <m/>
    <d v="2026-08-06T12:00:00"/>
    <s v="AO"/>
    <m/>
    <m/>
    <m/>
    <e v="#NUM!"/>
    <e v="#NUM!"/>
    <x v="1"/>
    <x v="10"/>
  </r>
  <r>
    <n v="17"/>
    <n v="1002505392"/>
    <n v="3"/>
    <x v="1"/>
    <n v="5"/>
    <s v="MADURA"/>
    <s v="BANGKALAN"/>
    <s v="OMB"/>
    <s v="REG"/>
    <s v="AO"/>
    <s v="NEW SALES"/>
    <s v="1P INET"/>
    <s v="Completed (PS)"/>
    <s v="RBS-Regional 3"/>
    <d v="2026-08-02T17:23:56"/>
    <d v="2026-08-03T17:20:53"/>
    <n v="69357105"/>
    <m/>
    <n v="152438901261"/>
    <s v="SMA Taman Bakti Sampang"/>
    <s v="ODP-OMB-FAA/66 FAA/D07/66.01"/>
    <s v="WO060734292"/>
    <m/>
    <m/>
    <m/>
    <n v="113.339274935424"/>
    <n v="-7.1195809693231"/>
    <s v="MD|MYDB-20260801264144|DN00001/MN00572|SMA Taman Bakti Sampang|087750255595"/>
    <s v="MYDIGIBIZPARTNER"/>
    <m/>
    <m/>
    <m/>
    <m/>
    <m/>
    <m/>
    <m/>
    <m/>
    <s v="Management Janji"/>
    <s v="2026-08-03 15:00:00 | Nama Pic : BP BAHARUDDIN No Hp Pic : 087750255595 Jam Pemasangan : 08:00 - 12.00 Tanggal Pemasangan : SENIN 03 AGUSTUS 2026 Info Tambahan : Hubungi pelanggan sebelum datang ke lokasi, terima kasih."/>
    <s v="FCC"/>
    <d v="2026-02-08T17:25:11"/>
    <d v="2026-08-03T15:00:00"/>
    <m/>
    <s v="PS"/>
    <s v="OMB"/>
    <s v="NETMONK"/>
    <n v="20260803"/>
    <s v="Completed"/>
    <s v="HSI Bisnis Bundling Netmonk Promo 2026 PSB 70% - 300 Mbps"/>
    <s v="INDIBIZ"/>
    <m/>
    <m/>
    <d v="2026-08-03T15:00:00"/>
    <s v="2026-08-03 15:00:00 | Nama Pic : BP BAHARUDDIN No Hp Pic : 087750255595 Jam Pemasangan : 08:00 - 12.00 Tanggal Pemasangan : SENIN 03 AGUSTUS 2026 Info Tambahan : Hubungi pelanggan sebelum datang ke lokasi, terima kasih."/>
    <n v="2026"/>
    <n v="8"/>
    <n v="3"/>
    <d v="2026-08-03T00:00:00"/>
    <n v="-0.625"/>
    <x v="0"/>
    <x v="1"/>
  </r>
  <r>
    <n v="18"/>
    <n v="1002525741"/>
    <n v="3"/>
    <x v="1"/>
    <n v="5"/>
    <s v="MADURA"/>
    <s v="PAMEKASAN"/>
    <s v="WRP"/>
    <s v="REG"/>
    <s v="AO"/>
    <s v="NEW SALES"/>
    <s v="1P INET"/>
    <s v="Completed (PS)"/>
    <s v="RBS-Regional 3"/>
    <d v="2026-08-14T09:58:57"/>
    <d v="2026-08-15T13:56:25"/>
    <n v="69365739"/>
    <m/>
    <n v="152427205708"/>
    <s v="Warung Sembako Madura AN-NUR"/>
    <s v="ODP-WRP-FP/41 FP/D03/41.01"/>
    <s v="WO061724471"/>
    <m/>
    <m/>
    <m/>
    <n v="113.578415997326"/>
    <n v="-6.9802076437713998"/>
    <s v="MD|MYDB-20260813265277|DN00001/MN00558|Warung Sembako Madura AN-NUR|0895703207865"/>
    <s v="MYDIGIBIZPARTNER"/>
    <m/>
    <m/>
    <m/>
    <m/>
    <m/>
    <m/>
    <m/>
    <m/>
    <s v="Management Janji"/>
    <s v="2026-08-15 08:00:00 | Waktu pemasangan : 15 agustus 2026 Jam pemasangan : 08.00 - 12.00 Info Tambahan : Hubungi pelanggan dulu sebelum ke lokasi terimakasih  "/>
    <s v="FCC"/>
    <s v="14-08-2026 10:09:48"/>
    <d v="2026-08-15T08:00:00"/>
    <m/>
    <s v="PS"/>
    <s v="WRP"/>
    <s v="NO ADDON"/>
    <n v="20260815"/>
    <s v="Completed"/>
    <s v="HSI Bisnis Promo HUT Telkom PSB 70% - 150 Mbps"/>
    <s v="INDIBIZ"/>
    <m/>
    <m/>
    <d v="2026-08-15T08:00:00"/>
    <s v="2026-08-15 08:00:00 | Waktu pemasangan : 15 agustus 2026 Jam pemasangan : 08.00 - 12.00 Info Tambahan : Hubungi pelanggan dulu sebelum ke lokasi terimakasih  "/>
    <n v="2026"/>
    <n v="8"/>
    <n v="15"/>
    <d v="2026-08-15T00:00:00"/>
    <n v="-0.33333333333575865"/>
    <x v="0"/>
    <x v="1"/>
  </r>
  <r>
    <n v="19"/>
    <n v="1002527385"/>
    <n v="3"/>
    <x v="2"/>
    <n v="5"/>
    <s v="MALANG"/>
    <s v="BATU"/>
    <s v="PKS"/>
    <s v="REG"/>
    <s v="AO"/>
    <s v="NEW SALES"/>
    <s v="1P INET"/>
    <s v="MIA - INVALID SURVEY"/>
    <s v="RBS-Regional 3"/>
    <d v="2026-08-14T18:05:57"/>
    <d v="2026-08-15T12:14:02"/>
    <n v="69366448"/>
    <m/>
    <n v="152710214230"/>
    <s v="TOKO MAS ALI RAHMAN"/>
    <s v="ODP-PKS-FW/18 FW/D04/18.01"/>
    <s v="WO061779234"/>
    <m/>
    <m/>
    <m/>
    <n v="112.766260488439"/>
    <n v="-7.9471624627403497"/>
    <s v="|MC20235|MYIA-069996015617/POI/HANDIK ALI RAHMAN/081511444415/cctvspr87@gmail.com"/>
    <s v="MYIB_ASSISTANT"/>
    <m/>
    <m/>
    <m/>
    <m/>
    <m/>
    <m/>
    <m/>
    <m/>
    <s v="Management Janji"/>
    <s v="2026-08-15 15:00:00 | Tanggal pemasangan: 27/07/2026 Jam pemasangan : pagi / siang Info Tambahan : Hubungi pelanggan dulu sebelum ke lokasi. terima kasih"/>
    <s v="FCC"/>
    <s v="14-08-2026 18:09:52"/>
    <d v="2026-08-15T15:00:00"/>
    <m/>
    <s v="SURVEY_NEW_MANJA"/>
    <s v="PKS"/>
    <s v="NETMONK"/>
    <m/>
    <s v="MIE - INVALID SURVEY - Kendala Jalur/Rute Tarikan"/>
    <s v="HSI Bisnis Bundling Netmonk Promo 2026 PSB 70% - 300 Mbps"/>
    <s v="INDIBIZ"/>
    <m/>
    <m/>
    <d v="2026-08-15T15:00:00"/>
    <s v="2026-08-15 15:00:00 | Tanggal pemasangan: 27/07/2026 Jam pemasangan : pagi / siang Info Tambahan : Hubungi pelanggan dulu sebelum ke lokasi. terima kasih"/>
    <m/>
    <m/>
    <m/>
    <e v="#NUM!"/>
    <e v="#NUM!"/>
    <x v="1"/>
    <x v="11"/>
  </r>
  <r>
    <n v="20"/>
    <n v="1002510478"/>
    <n v="3"/>
    <x v="3"/>
    <n v="4"/>
    <s v="YOGYAKARTA"/>
    <s v="GUNUNG KIDUL"/>
    <s v="WNS"/>
    <s v="REG"/>
    <s v="AO"/>
    <s v="NEW SALES"/>
    <s v="1P INET"/>
    <s v="CANCEL COMPLETED"/>
    <s v="RBS-Regional 3"/>
    <d v="2026-08-05T13:12:49"/>
    <d v="2026-08-16T11:39:03"/>
    <n v="69354224"/>
    <m/>
    <m/>
    <s v="PT MITRA ASTON (LOGISTIK)"/>
    <m/>
    <s v="WO060357522"/>
    <m/>
    <m/>
    <m/>
    <n v="110.475126"/>
    <n v="-7.9772210000000001"/>
    <s v="|MC80054|MYIA-062088024129/POI/YULIANTO S.T /085726445921/lamingaya204@gmail.com"/>
    <s v="MYIB_ASSISTANT"/>
    <m/>
    <m/>
    <m/>
    <m/>
    <m/>
    <m/>
    <m/>
    <m/>
    <s v="Management Janji"/>
    <s v="2026-07-30 13:00:00 | Jam Pemasangan : 16.00 Tanggal Pemasangan : 30 Juli 2026 Note : mohon hubungi pelanggan dulu sebelum ke lokasi, terima kasih."/>
    <s v="FCC"/>
    <d v="2026-05-08T13:25:39"/>
    <d v="2026-07-30T00:00:00"/>
    <m/>
    <s v="REJECT_FCC"/>
    <s v="WNS"/>
    <s v="NO ADDON"/>
    <m/>
    <s v="DECLINE : Decline - Batal Order EVI PUSPITA EKASARI 40931150|MYDITA"/>
    <s v="HSI Bisnis PSB 70% - 100 Mbps"/>
    <s v="INDIBIZ"/>
    <m/>
    <m/>
    <d v="2026-07-30T13:00:00"/>
    <s v="2026-07-30 13:00:00 | Jam Pemasangan : 16.00 Tanggal Pemasangan : 30 Juli 2026 Note : mohon hubungi pelanggan dulu sebelum ke lokasi, terima kasih."/>
    <m/>
    <m/>
    <m/>
    <e v="#NUM!"/>
    <e v="#NUM!"/>
    <x v="1"/>
    <x v="3"/>
  </r>
  <r>
    <n v="21"/>
    <n v="1002512830"/>
    <n v="3"/>
    <x v="5"/>
    <n v="5"/>
    <s v="DENPASAR"/>
    <s v="SANUR"/>
    <s v="TOP"/>
    <s v="REG"/>
    <s v="AO"/>
    <s v="NEW SALES"/>
    <s v="1P INET"/>
    <s v="102 | FOLLOW UP COMPLETED"/>
    <s v="RBS-Regional 3"/>
    <d v="2026-08-06T15:08:56"/>
    <d v="2026-08-09T16:17:30"/>
    <n v="69360114"/>
    <m/>
    <n v="172422212689"/>
    <s v="SPBU5480103"/>
    <s v="ODP-TOP-FD/56 FD/D05/56.01"/>
    <s v="WO061090425"/>
    <m/>
    <m/>
    <m/>
    <n v="115.25310570000001"/>
    <n v="-8.6396125000000001"/>
    <s v="|MN02665|MYIA-048118956985/POI/pak agung/085738735929/spbu.bali.5480103@gmail.com"/>
    <s v="MYIB_ASSISTANT"/>
    <m/>
    <m/>
    <m/>
    <m/>
    <m/>
    <m/>
    <m/>
    <m/>
    <s v="Management Janji"/>
    <s v="2026-08-07 13:00:00 | Nama PIC : Dwija  No HP : 085738735929 Alt :  M Janji : 07/08/2026 Jam Pasang : 08.00 - 13:00  NoteÃ‚Â :  hubungi terlebih dahulu sebelum kelokasi"/>
    <s v="FCC"/>
    <d v="2026-06-08T15:25:44"/>
    <d v="2026-08-07T13:00:00"/>
    <s v="Kendala Pelanggan"/>
    <s v="REVOKE"/>
    <s v="TOP"/>
    <s v="NO ADDON"/>
    <m/>
    <s v="Follow Up Revoke Completed, New Order ID : SC1002516587"/>
    <s v="HSI Bisnis Promo HUT Telkom PSB 70% - 100 Mbps"/>
    <s v="INDIBIZ"/>
    <m/>
    <m/>
    <d v="2026-08-07T13:00:00"/>
    <s v="2026-08-07 13:00:00 | Nama PIC : Dwija  No HP : 085738735929 Alt :  M Janji : 07/08/2026 Jam Pasang : 08.00 - 13:00  NoteÃ‚Â :  hubungi terlebih dahulu sebelum kelokasi"/>
    <m/>
    <m/>
    <m/>
    <e v="#NUM!"/>
    <e v="#NUM!"/>
    <x v="1"/>
    <x v="12"/>
  </r>
  <r>
    <n v="22"/>
    <n v="1002530394"/>
    <n v="3"/>
    <x v="1"/>
    <n v="5"/>
    <s v="MADURA"/>
    <s v="PAMEKASAN"/>
    <s v="PME"/>
    <s v="REG"/>
    <s v="AO"/>
    <s v="NEW SALES"/>
    <s v="1P INET"/>
    <s v="OSS - FALLOUT"/>
    <s v="RBS-Regional 3"/>
    <d v="2026-08-17T08:08:56"/>
    <d v="2026-08-18T08:25:08"/>
    <n v="69367813"/>
    <m/>
    <n v="152426928248"/>
    <s v="TOKO CAKRABUWANA"/>
    <s v="ODP-PME-FBF/16 FBF/D05/16.01"/>
    <s v="WO061907938"/>
    <m/>
    <m/>
    <m/>
    <n v="113.41681960970099"/>
    <n v="-7.1278376208904897"/>
    <s v="MD|MYDB-20260817265794|DN00001/MN00558|TOKO CAKRABUWANA|08815020148"/>
    <s v="MYDIGIBIZPARTNER"/>
    <m/>
    <m/>
    <m/>
    <m/>
    <m/>
    <m/>
    <m/>
    <m/>
    <s v="Management Janji"/>
    <s v="2026-08-18 08:00:00 | Jam Pemasangan : 08:00 - 12.00 Tanggal Pemasangan : 18/08/2026 Info Tambahan : Hubungi pelanggan sebelum datang ke lokasi"/>
    <s v="FCC"/>
    <s v="17-08-2026 08:26:02"/>
    <d v="2026-08-18T08:00:00"/>
    <m/>
    <s v="FO_ASAP"/>
    <s v="PME"/>
    <s v="NO ADDON"/>
    <m/>
    <s v="Provisioning Failed|ACTIVATION|INF009061031|U31_PORT_NOT_FOUND:ServicePort Not Found / ONT Connectivity is Missing"/>
    <s v="HSI Bisnis Promo HUT Telkom PSB 70% - 200 Mbps"/>
    <s v="INDIBIZ"/>
    <m/>
    <m/>
    <d v="2026-08-18T08:00:00"/>
    <s v="2026-08-18 08:00:00 | Jam Pemasangan : 08:00 - 12.00 Tanggal Pemasangan : 18/08/2026 Info Tambahan : Hubungi pelanggan sebelum datang ke lokasi"/>
    <m/>
    <m/>
    <m/>
    <e v="#NUM!"/>
    <e v="#NUM!"/>
    <x v="1"/>
    <x v="1"/>
  </r>
  <r>
    <n v="23"/>
    <n v="1002506284"/>
    <n v="3"/>
    <x v="5"/>
    <n v="5"/>
    <s v="DENPASAR"/>
    <s v="UBUNG"/>
    <s v="SMY"/>
    <s v="REG"/>
    <s v="AO"/>
    <s v="NEW SALES"/>
    <m/>
    <s v="102 | FOLLOW UP COMPLETED"/>
    <s v="RBS-Regional 1"/>
    <d v="2026-08-03T14:40:56"/>
    <d v="2026-08-05T10:41:12"/>
    <n v="69357651"/>
    <m/>
    <n v="172416797776"/>
    <s v="PT Cyberindo Aditama (KT&amp;G Indonesia)"/>
    <s v="ODP-SMY-FD/19"/>
    <s v="WO060821940"/>
    <m/>
    <m/>
    <m/>
    <n v="115.1821587"/>
    <n v="-8.6756408999999994"/>
    <s v="AMRBS;403076;WULAN ALFISAHRI; inet only 50 mbps;081264646699;081386870535;medan@cbn.net.id"/>
    <s v="Account Manager"/>
    <m/>
    <m/>
    <m/>
    <m/>
    <m/>
    <m/>
    <m/>
    <m/>
    <s v="Management Janji"/>
    <s v="2026-08-04 13:00:00|Nama Pic : bp riswan  No Hp Pic : 081264646699 No alt : - Jam Pemasangan : pagi  Tanggal Pemasangan : 4 Agustus 2026|40981182|MYDITA"/>
    <s v="FCC"/>
    <d v="2026-03-08T14:55:18"/>
    <d v="2026-08-04T13:00:00"/>
    <s v="Kendala Pelanggan"/>
    <s v="REVOKE"/>
    <s v="SMY"/>
    <s v="NO ADDON"/>
    <m/>
    <s v="Follow Up Revoke Completed, New Order ID : SC1002510037"/>
    <s v="- 11_11446;Biaya PSB HSI EBIS Tunai di Depan ~ 11[150000]  - SP_NOSS;SP_NOSS ~ Internet NOSS Multispeed Network[0]  - E23015;E23015 ~ ES23 - Perangkat ONT[0]  - E23015~null~44292;E23015||11||Abodemen 0[0]  - E23015~null~E23015_SWONT;SWONT ~ Biaya Sewa ONT"/>
    <s v="INDIBIZ"/>
    <m/>
    <m/>
    <d v="2026-08-04T13:00:00"/>
    <s v="2026-08-04 13:00:00|Nama Pic : bp riswan  No Hp Pic : 081264646699 No alt : - Jam Pemasangan : pagi  Tanggal Pemasangan : 4 Agustus 2026|40981182|MYDITA"/>
    <m/>
    <m/>
    <m/>
    <e v="#NUM!"/>
    <e v="#NUM!"/>
    <x v="1"/>
    <x v="13"/>
  </r>
  <r>
    <n v="24"/>
    <n v="1002527931"/>
    <n v="3"/>
    <x v="6"/>
    <n v="5"/>
    <s v="JEMBER"/>
    <s v="BONDOWOSO"/>
    <s v="PRJ"/>
    <s v="REG"/>
    <s v="AO"/>
    <s v="NEW SALES"/>
    <s v="2P INET + VOICE"/>
    <s v="MIE - SEND SURVEY"/>
    <s v="RBS-Regional 3"/>
    <d v="2026-08-15T10:40:58"/>
    <d v="2026-08-15T10:42:02"/>
    <n v="69366644"/>
    <n v="3322011035"/>
    <n v="152526201036"/>
    <s v="RUMAH KOST SITI NURHALISA"/>
    <s v="ODP-PRJ-FC/23 FC/D01/23.01"/>
    <s v="WO061806278"/>
    <m/>
    <m/>
    <m/>
    <n v="114.04859509900599"/>
    <n v="-7.7791233712169898"/>
    <s v="|MC30175|MYIA-048815721825/POI/SITI NURHALISA/083853348592/nurhaliza01@gmail.com"/>
    <s v="MYIB_ASSISTANT"/>
    <m/>
    <m/>
    <m/>
    <m/>
    <m/>
    <m/>
    <m/>
    <m/>
    <s v="Management Janji"/>
    <s v="2026-08-20 08:00:00 | Nama Pic : bp hermawan  No Hp Pic : 083853348592 No alt : - Jam Pemasangan : pagi siang  Tanggal Pemasangan : 15 Agustus 2026"/>
    <s v="FCC"/>
    <s v="15-08-2026 10:54:52"/>
    <d v="2026-08-20T08:00:00"/>
    <m/>
    <s v="SURVEY_NEW_MANJA"/>
    <s v="PRJ"/>
    <s v="NO ADDON"/>
    <m/>
    <s v="MIE - SEND SURVEY"/>
    <s v="HSI Bisnis Bundling Phone PSB 70% - Free 800 Menit Promo - 300 Mbps"/>
    <s v="INDIBIZ"/>
    <m/>
    <m/>
    <d v="2026-08-20T08:00:00"/>
    <s v="2026-08-20 08:00:00 | Nama Pic : bp hermawan  No Hp Pic : 083853348592 No alt : - Jam Pemasangan : pagi siang  Tanggal Pemasangan : 15 Agustus 2026"/>
    <m/>
    <m/>
    <m/>
    <e v="#NUM!"/>
    <e v="#NUM!"/>
    <x v="1"/>
    <x v="14"/>
  </r>
  <r>
    <n v="25"/>
    <n v="1002525571"/>
    <n v="3"/>
    <x v="1"/>
    <n v="5"/>
    <s v="SBY SELATAN"/>
    <s v="MANYAR"/>
    <s v="JGR"/>
    <s v="DGS"/>
    <s v="AO"/>
    <s v="NEW SALES"/>
    <m/>
    <s v="Completed (PS)"/>
    <s v="DGS-B2B TREG"/>
    <d v="2026-08-14T09:11:10"/>
    <d v="2026-08-14T16:22:48"/>
    <n v="69365661"/>
    <m/>
    <n v="152310255734"/>
    <s v="RUMAH DINAS KOMINFO 2"/>
    <s v="ODP-RKT-FGT/58"/>
    <s v="WO061720332"/>
    <m/>
    <m/>
    <m/>
    <n v="112.792659771971"/>
    <n v="-7.3293701752493403"/>
    <s v="GS SURAMADU/AM HANIF/ PSB INET ONLY 75 MBPS/ RUMDIN KADIS KOMINFO 2/ JL ECO MEDAYU BLOK B10 -  PIC EKO 085179708552 DAN IYAN  +62 813-3388-6585"/>
    <s v="Account Manager"/>
    <m/>
    <m/>
    <m/>
    <m/>
    <m/>
    <m/>
    <m/>
    <m/>
    <s v="Management Janji"/>
    <s v="GS SURAMADU/AM HANIF/ PSB INET ONLY 75 MBPS/ RUMDIN KADIS KOMINFO 2/ JL ECO MEDAYU BLOK B10 -  PIC EKO 085179708552 DAN IYAN  +62 813-3388-6585"/>
    <s v="FCC"/>
    <s v="14-08-2026 09:40:20"/>
    <m/>
    <m/>
    <s v="PS"/>
    <s v="JGR"/>
    <s v="NO ADDON"/>
    <n v="20260814"/>
    <s v="Completed"/>
    <s v="- 11_11450;Biaya PSB Reguler HSI EBIS ~ 11[150000]  - SP_NOSS;SP_NOSS ~ Internet NOSS Multispeed Network[0]  - SP_NOSS;SP_NOSS ~ Internet NOSS Multispeed Network[0]  - E23015;E23015 ~ ES23 - Perangkat ONT[0]  - E23015~null~44292;E23015||11||Abodemen 0[0] "/>
    <s v="INDIBIZ"/>
    <m/>
    <m/>
    <d v="2026-08-14T13:00:00"/>
    <s v="GS SURAMADU/AM HANIF/ PSB INET ONLY 75 MBPS/ RUMDIN KADIS KOMINFO 2/ JL ECO MEDAYU BLOK B10 -  PIC EKO 085179708552 DAN IYAN  +62 813-3388-6585"/>
    <n v="2026"/>
    <n v="8"/>
    <n v="14"/>
    <d v="2026-08-14T00:00:00"/>
    <n v="-0.54166666666424135"/>
    <x v="0"/>
    <x v="8"/>
  </r>
  <r>
    <n v="26"/>
    <n v="1002512981"/>
    <n v="3"/>
    <x v="0"/>
    <n v="5"/>
    <s v="MATARAM"/>
    <s v="BIMA"/>
    <s v="BIM"/>
    <s v="REG"/>
    <s v="AO"/>
    <s v="NEW SALES"/>
    <m/>
    <s v="100 | REVOKE COMPLETED"/>
    <s v="RBS-Regional 3"/>
    <d v="2026-08-06T15:48:32"/>
    <d v="2026-08-12T09:36:37"/>
    <n v="69356981"/>
    <m/>
    <n v="172616801799"/>
    <s v="PT BRAMASTRA BAKTI SOLUSINDO UR APOTEK PRO BIMA"/>
    <s v="ODP-BIM-FAL/88"/>
    <s v="WO061097945"/>
    <m/>
    <m/>
    <m/>
    <n v="118.723395497406"/>
    <n v="-8.4621556420658806"/>
    <s v="|MN00542|MYIA-035213225797/POI/HUSEIN/089672423536/bramastrajakarta1@gmail.com"/>
    <s v="Sales Profesional"/>
    <m/>
    <m/>
    <m/>
    <m/>
    <m/>
    <m/>
    <m/>
    <m/>
    <s v="Management Janji"/>
    <s v="2026-08-03 13:00:00 | telp :089672423536  alt :  manja : pagi / siang 03/08/2026  hub sebelum ke lokasi "/>
    <s v="FCC"/>
    <d v="2026-06-08T16:10:32"/>
    <m/>
    <s v="Kendala Lainnya"/>
    <s v="REVOKE"/>
    <s v="BIM"/>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3 13:00:00 | telp :089672423536  alt :  manja : pagi / siang 03/08/2026  hub sebelum ke lokasi "/>
    <m/>
    <m/>
    <m/>
    <e v="#NUM!"/>
    <e v="#NUM!"/>
    <x v="1"/>
    <x v="4"/>
  </r>
  <r>
    <n v="27"/>
    <n v="1002529634"/>
    <n v="3"/>
    <x v="7"/>
    <n v="4"/>
    <s v="KUDUS"/>
    <s v="REMBANG"/>
    <s v="RBN"/>
    <s v="REG"/>
    <s v="AO"/>
    <s v="NEW SALES"/>
    <s v="1P INET"/>
    <s v="7 | OSS - PROVISIONING ISSUED"/>
    <s v="RBS-Regional 3"/>
    <d v="2026-08-16T13:13:56"/>
    <d v="2026-08-17T13:07:16"/>
    <n v="69367506"/>
    <m/>
    <n v="142570111996"/>
    <s v="SPBU 44.592.24 KEMADU SULANG"/>
    <s v="ODP-RBN-FL/026 FL/D02/026.01"/>
    <s v="WO061876455"/>
    <m/>
    <m/>
    <m/>
    <n v="111.39394"/>
    <n v="-6.8375399999999997"/>
    <s v="|MC60037|MYIA-096743783981/POI/ANDRI SETIAWAN/085659354996/lolwildr2020@gmail.com"/>
    <s v="MYIB_ASSISTANT"/>
    <m/>
    <m/>
    <m/>
    <m/>
    <m/>
    <m/>
    <m/>
    <m/>
    <s v="Management Janji"/>
    <s v="2026-08-17 13:00:00 | Tanggal pemasangan : 17 AGUSTUS 2026 Jam pemasangan : pagi/siang Info Tambahan : Hubungi pelanggan dulu sebelum ke lokasi terima kasih"/>
    <s v="FCC"/>
    <s v="16-08-2026 13:39:58"/>
    <d v="2026-08-17T13:00:00"/>
    <m/>
    <s v="PI"/>
    <s v="RBN"/>
    <s v="NO ADDON"/>
    <m/>
    <s v="Provisioning Issued"/>
    <s v="HSI Bisnis Promo HUT Telkom PSB 70% - 100 Mbps"/>
    <s v="INDIBIZ"/>
    <m/>
    <m/>
    <d v="2026-08-17T13:00:00"/>
    <s v="2026-08-17 13:00:00 | Tanggal pemasangan : 17 AGUSTUS 2026 Jam pemasangan : pagi/siang Info Tambahan : Hubungi pelanggan dulu sebelum ke lokasi terima kasih"/>
    <m/>
    <m/>
    <m/>
    <e v="#NUM!"/>
    <e v="#NUM!"/>
    <x v="1"/>
    <x v="3"/>
  </r>
  <r>
    <n v="28"/>
    <n v="1002524692"/>
    <n v="3"/>
    <x v="1"/>
    <n v="5"/>
    <s v="SBY UTARA"/>
    <s v="GRESIK"/>
    <s v="CRM"/>
    <s v="REG"/>
    <s v="AO"/>
    <s v="NEW SALES"/>
    <m/>
    <s v="CC - HD1A - INPROGRESS UNCONTACTED"/>
    <s v="RBS-Regional 3"/>
    <d v="2026-08-13T15:24:39"/>
    <d v="2026-08-14T11:39:24"/>
    <n v="69365348"/>
    <m/>
    <n v="152446245701"/>
    <s v="PT. EVA CIPTA MAKMUR JAYA"/>
    <s v="ODP-CRM-F02/11"/>
    <m/>
    <m/>
    <m/>
    <m/>
    <n v="112.6001687"/>
    <n v="-7.2463372000000001"/>
    <s v="|MN00086|/PT. EVA CIPTA MAKMUR JAYA/ROKMA SUTAMININGSIH/082231135237/evaciptamj@gmail.com/HSI Bisnis Promo HUT Telkom (1:1) 75 Mbps (Rp 415.000) PSB Rp 150.000/"/>
    <s v="Sales Force DBS"/>
    <m/>
    <m/>
    <m/>
    <m/>
    <m/>
    <m/>
    <m/>
    <m/>
    <m/>
    <m/>
    <m/>
    <s v="13-08-2026 15:25:45"/>
    <m/>
    <m/>
    <s v="FCC"/>
    <s v="CRM"/>
    <s v="NO ADDON"/>
    <m/>
    <s v="UNCONTACTED : Line Busy RANGGA WISNU EKAPAKSI 40951381|MYDITA"/>
    <s v="- 11_11446;Biaya PSB HSI EBIS Tunai di Depan ~ 11[150000]  - SP_NOSS;SP_NOSS ~ Internet NOSS Multispeed Network[0]  - E23015;E23015 ~ ES23 - Perangkat ONT[0]  - E23015~null~44292;E23015||11||Abodemen 0[0]  - E23015~null~E23015_SWONT;SWONT ~ Biaya Sewa ONT"/>
    <s v="INDIBIZ"/>
    <m/>
    <m/>
    <m/>
    <m/>
    <m/>
    <m/>
    <m/>
    <e v="#NUM!"/>
    <e v="#NUM!"/>
    <x v="1"/>
    <x v="15"/>
  </r>
  <r>
    <n v="29"/>
    <n v="1002513395"/>
    <n v="3"/>
    <x v="6"/>
    <n v="5"/>
    <s v="JEMBER"/>
    <s v="BANYUWANGI"/>
    <s v="WSO"/>
    <s v="REG"/>
    <s v="AO"/>
    <s v="NEW SALES"/>
    <s v="1P INET"/>
    <s v="Completed (PS)"/>
    <s v="RBS-Regional 3"/>
    <d v="2026-08-06T17:55:56"/>
    <d v="2026-08-07T10:56:58"/>
    <n v="69360314"/>
    <m/>
    <n v="152518202023"/>
    <s v="TOKO SUMBER REZEKI"/>
    <s v="ODP-WSO-F02/03 GCL/F02/03.01"/>
    <s v="WO061111545"/>
    <m/>
    <m/>
    <m/>
    <n v="114.400153644382"/>
    <n v="-7.98969230876253"/>
    <s v="MD|MYDB-20260802264209|DN00001/MN00580|TOKO SUMBER REZEKI|082335520566"/>
    <s v="MYDIGIBIZPARTNER"/>
    <m/>
    <m/>
    <m/>
    <m/>
    <m/>
    <m/>
    <m/>
    <m/>
    <s v="Management Janji"/>
    <s v="2026-08-07 15:00:00 | Tanggal pemasangan: 6/08/2026 Jam pemasangan : pagi / siang Info Tambahan : Hubungi pelanggan dulu sebelum ke lokasi. terima kasih"/>
    <s v="FCC"/>
    <d v="2026-06-08T18:09:46"/>
    <d v="2026-08-07T15:00:00"/>
    <m/>
    <s v="PS"/>
    <s v="WSO"/>
    <s v="NO ADDON"/>
    <n v="20260807"/>
    <s v="Completed"/>
    <s v="HSI Bisnis Promo HUT Telkom PSB 70% - 75 Mbps"/>
    <s v="INDIBIZ"/>
    <m/>
    <m/>
    <d v="2026-08-07T15:00:00"/>
    <s v="2026-08-07 15:00:00 | Tanggal pemasangan: 6/08/2026 Jam pemasangan : pagi / siang Info Tambahan : Hubungi pelanggan dulu sebelum ke lokasi. terima kasih"/>
    <n v="2026"/>
    <n v="8"/>
    <n v="7"/>
    <d v="2026-08-07T00:00:00"/>
    <n v="-0.625"/>
    <x v="0"/>
    <x v="16"/>
  </r>
  <r>
    <n v="30"/>
    <n v="1002514787"/>
    <n v="3"/>
    <x v="6"/>
    <n v="5"/>
    <s v="SIDOARJO"/>
    <s v="INNER - JATIM TIMUR"/>
    <s v="GDA"/>
    <s v="REG"/>
    <s v="AO"/>
    <s v="NEW SALES"/>
    <m/>
    <s v="Completed (PS)"/>
    <s v="RBS-Regional 3"/>
    <d v="2026-08-07T14:15:11"/>
    <d v="2026-08-08T20:10:32"/>
    <n v="69360865"/>
    <m/>
    <n v="152317261516"/>
    <s v="PONDOK PESANTREN AL-FATTAH"/>
    <s v="ODP-GDA-FA/24"/>
    <s v="WO061255055"/>
    <m/>
    <m/>
    <m/>
    <n v="112.73942409999999"/>
    <n v="-7.4124081000000004"/>
    <s v="|MN02620|/PONDOK PESANTREN AL-FATTAH/WINBACK 2.0 HSI B2B (1:1) 100MBPS 535RB PSB DISC 70%//nuhungdawud1@gmail.com/NUHUNG DAWUD/82142206563"/>
    <s v="Sales Force DBS"/>
    <m/>
    <m/>
    <m/>
    <m/>
    <m/>
    <m/>
    <m/>
    <m/>
    <s v="Management Janji"/>
    <s v="2026-08-09 13:00:00|Tanggal pemasangan : 09 AGUSTUS 2026 Jam pemasangan : pagi/siang Info Tambahan : Hubungi pelanggan dulu sebelum ke lokasi terima kasih|40010577|MYDITA"/>
    <s v="FCC"/>
    <d v="2026-07-08T14:25:34"/>
    <d v="2026-08-09T13:00:00"/>
    <m/>
    <s v="PS"/>
    <s v="GDA"/>
    <s v="NO ADDON"/>
    <n v="20260808"/>
    <s v="Completed"/>
    <s v="- 11_11446;Biaya PSB HSI EBIS Tunai di Depan ~ 11[150000]  - E25060;E25060 ~ ES25 - Paket HSI Bisnis (HSIE) Khusus Winback 2.0[0]  - E25060~null~E25060_UNL;UNL ~ Internet-Link Unlimited Internet Usage ~ E25060[0]  - E25060~null~105343;E25060||11||Abodemen"/>
    <s v="INDIBIZ"/>
    <m/>
    <m/>
    <d v="2026-08-09T13:00:00"/>
    <s v="2026-08-09 13:00:00|Tanggal pemasangan : 09 AGUSTUS 2026 Jam pemasangan : pagi/siang Info Tambahan : Hubungi pelanggan dulu sebelum ke lokasi terima kasih|40010577|MYDITA"/>
    <n v="2026"/>
    <n v="8"/>
    <n v="8"/>
    <d v="2026-08-08T00:00:00"/>
    <n v="-1.5416666666642413"/>
    <x v="0"/>
    <x v="17"/>
  </r>
  <r>
    <n v="31"/>
    <n v="1002515807"/>
    <n v="3"/>
    <x v="4"/>
    <n v="4"/>
    <s v="SEMARANG"/>
    <s v="SALATIGA"/>
    <s v="SLI"/>
    <s v="REG"/>
    <s v="AO"/>
    <s v="NEW SALES"/>
    <s v="1P INET"/>
    <s v="102 | FOLLOW UP COMPLETED"/>
    <s v="RBS-Regional 3"/>
    <d v="2026-08-08T11:22:56"/>
    <d v="2026-08-13T11:27:40"/>
    <n v="69361369"/>
    <m/>
    <n v="142434111351"/>
    <s v="PT AERONUSA INTI RAYA"/>
    <s v="ODP-SLI-FAN/024 FAN/D02/024.01"/>
    <s v="WO061247905"/>
    <m/>
    <m/>
    <m/>
    <n v="110.532135"/>
    <n v="-7.3621210000000001"/>
    <s v="|MN02587|MYIA-060484169050/POI/AMIN/087789912308/helpdesk@sentralcargo.co.id"/>
    <s v="MYIB_ASSISTANT"/>
    <m/>
    <m/>
    <m/>
    <m/>
    <m/>
    <m/>
    <m/>
    <m/>
    <s v="Management Janji"/>
    <s v="2026-08-10 08:00:00 | M Janji : 10 agustus 2026 jam Pasang : pagi  Note : hubungi pelanggan jika ingin kelokasi"/>
    <s v="FCC"/>
    <d v="2026-08-08T11:25:30"/>
    <d v="2026-08-10T08:00:00"/>
    <s v="Kendala Lainnya"/>
    <s v="REVOKE"/>
    <s v="SLI"/>
    <s v="NO ADDON"/>
    <m/>
    <s v="Follow Up Revoke Completed, New Order ID : SC1002523921"/>
    <s v="HSI Bisnis Promo HUT Telkom PSB 70% - 50 Mbps"/>
    <s v="INDIBIZ"/>
    <m/>
    <m/>
    <d v="2026-08-10T08:00:00"/>
    <s v="2026-08-10 08:00:00 | M Janji : 10 agustus 2026 jam Pasang : pagi  Note : hubungi pelanggan jika ingin kelokasi"/>
    <m/>
    <m/>
    <m/>
    <e v="#NUM!"/>
    <e v="#NUM!"/>
    <x v="1"/>
    <x v="3"/>
  </r>
  <r>
    <n v="32"/>
    <n v="1002504231"/>
    <n v="3"/>
    <x v="1"/>
    <n v="5"/>
    <s v="SBY SELATAN"/>
    <s v="KETINTANG"/>
    <s v="RKT"/>
    <s v="REG"/>
    <s v="AO"/>
    <s v="NEW SALES"/>
    <s v="1P INET"/>
    <s v="Completed (PS)"/>
    <s v="RBS-Regional 3"/>
    <d v="2026-08-01T08:04:57"/>
    <d v="2026-08-02T16:36:12"/>
    <n v="69356536"/>
    <m/>
    <n v="152308242622"/>
    <s v="CV CAHAYA CEMERLANG"/>
    <s v="ODP-RKT-FBS/63 FBS/D05/01.63"/>
    <s v="WO060613346"/>
    <m/>
    <m/>
    <m/>
    <n v="112.7662302"/>
    <n v="-7.3157215000000004"/>
    <s v="MD|MYDB-20260731264081|DN00001/MN00443|CV CAHAYA CEMERLANG|085608563401"/>
    <s v="MYDIGIBIZPARTNER"/>
    <m/>
    <m/>
    <m/>
    <m/>
    <m/>
    <m/>
    <m/>
    <m/>
    <s v="Management Janji"/>
    <s v="2026-08-02 08:00:00 | M Janji : 2 agustus 2026 jam Pasang : pagi  Note : hubungi pelanggan jika ingin kelokasi"/>
    <s v="FCC"/>
    <d v="2026-01-08T08:10:00"/>
    <d v="2026-08-02T08:00:00"/>
    <m/>
    <s v="PS"/>
    <s v="RKT"/>
    <s v="NO ADDON"/>
    <n v="20260802"/>
    <s v="Completed"/>
    <s v="HSI Bisnis Basic Promo HUT Telkom PSB 70% - 100 Mbps"/>
    <s v="INDIBIZ"/>
    <m/>
    <m/>
    <d v="2026-08-02T08:00:00"/>
    <s v="2026-08-02 08:00:00 | M Janji : 2 agustus 2026 jam Pasang : pagi  Note : hubungi pelanggan jika ingin kelokasi"/>
    <n v="2026"/>
    <n v="8"/>
    <n v="2"/>
    <d v="2026-08-02T00:00:00"/>
    <n v="-0.33333333333575865"/>
    <x v="0"/>
    <x v="8"/>
  </r>
  <r>
    <n v="33"/>
    <n v="1002529421"/>
    <n v="3"/>
    <x v="0"/>
    <n v="5"/>
    <s v="MATARAM"/>
    <s v="LOMBOK TIMUR UTARA"/>
    <s v="SGG"/>
    <s v="REG"/>
    <s v="AO"/>
    <s v="NEW SALES"/>
    <s v="1P INET"/>
    <s v="Completed (PS)"/>
    <s v="RBS-Regional 3"/>
    <d v="2026-08-16T10:44:56"/>
    <d v="2026-08-16T16:10:36"/>
    <n v="69367379"/>
    <m/>
    <n v="172604214111"/>
    <s v="Toko Munawir"/>
    <s v="ODP-SGG-FBB/05 FBB/D01/05.01"/>
    <s v="WO061861730"/>
    <m/>
    <m/>
    <m/>
    <n v="116.43098115921001"/>
    <n v="-8.2525794535158195"/>
    <s v="MD|MYDB-20260816265659|SC00001/MC00149|Toko Munawir|089656538779"/>
    <s v="MYDIGIBIZPARTNER"/>
    <m/>
    <m/>
    <m/>
    <m/>
    <m/>
    <m/>
    <m/>
    <m/>
    <s v="Management Janji"/>
    <s v="2026-08-17 13:00:00 | Nama : BP M MUNAWIR AZIS No Hp : 089656538779 No Alt :  Tgl Pemasangan : 17 Agustus 2026 Interval : PAGI  Note : Hubungi pelanggan terlebih dahulu"/>
    <s v="FCC"/>
    <s v="16-08-2026 10:54:48"/>
    <d v="2026-08-17T13:00:00"/>
    <m/>
    <s v="PS"/>
    <s v="SGG"/>
    <s v="NO ADDON"/>
    <n v="20260816"/>
    <s v="Completed"/>
    <s v="HSI Bisnis Promo HUT Telkom PSB 70% - 150 Mbps"/>
    <s v="INDIBIZ"/>
    <m/>
    <m/>
    <d v="2026-08-17T13:00:00"/>
    <s v="2026-08-17 13:00:00 | Nama : BP M MUNAWIR AZIS No Hp : 089656538779 No Alt :  Tgl Pemasangan : 17 Agustus 2026 Interval : PAGI  Note : Hubungi pelanggan terlebih dahulu"/>
    <n v="2026"/>
    <n v="8"/>
    <n v="16"/>
    <d v="2026-08-16T00:00:00"/>
    <n v="-1.5416666666642413"/>
    <x v="0"/>
    <x v="9"/>
  </r>
  <r>
    <n v="34"/>
    <n v="1002526930"/>
    <n v="3"/>
    <x v="2"/>
    <n v="5"/>
    <s v="MADIUN"/>
    <s v="BOJONEGORO"/>
    <s v="BJN"/>
    <s v="REG"/>
    <s v="AO"/>
    <s v="NEW SALES"/>
    <s v="1P INET"/>
    <s v="Completed (PS)"/>
    <s v="RBS-Regional 3"/>
    <d v="2026-08-14T15:31:56"/>
    <d v="2026-08-15T19:12:40"/>
    <n v="69366265"/>
    <m/>
    <n v="152609258594"/>
    <s v="giras tower 88"/>
    <s v="ODP-BJN-FV/05 FV/D01/05.01"/>
    <s v="WO061763553"/>
    <m/>
    <m/>
    <m/>
    <n v="111.8937403"/>
    <n v="-7.1529863999999996"/>
    <s v="|MN01794|MYIA-055874499470/POI/fatkan/085746360425/pojokgiras3@gmail.com"/>
    <s v="MYIB_ASSISTANT"/>
    <m/>
    <m/>
    <m/>
    <m/>
    <m/>
    <m/>
    <m/>
    <m/>
    <s v="Management Janji"/>
    <s v="2026-08-15 15:00:00 | Nama PIC : Fatkhan No HP : 085746360425 Alt :  M Janji : 15 Augustus 2026 Jam Pasang : 08.00 - 13:00  NoteÃ‚Â :  hubungi terlebih dahulu sebelum kelokasi"/>
    <s v="FCC"/>
    <s v="14-08-2026 15:39:56"/>
    <d v="2026-08-15T15:00:00"/>
    <m/>
    <s v="PS"/>
    <s v="BJN"/>
    <s v="NO ADDON"/>
    <n v="20260815"/>
    <s v="Completed"/>
    <s v="HSI Bisnis Promo HUT Telkom PSB 70% - 200 Mbps"/>
    <s v="INDIBIZ"/>
    <m/>
    <m/>
    <d v="2026-08-15T15:00:00"/>
    <s v="2026-08-15 15:00:00 | Nama PIC : Fatkhan No HP : 085746360425 Alt :  M Janji : 15 Augustus 2026 Jam Pasang : 08.00 - 13:00  NoteÃ‚Â :  hubungi terlebih dahulu sebelum kelokasi"/>
    <n v="2026"/>
    <n v="8"/>
    <n v="15"/>
    <d v="2026-08-15T00:00:00"/>
    <n v="-0.625"/>
    <x v="0"/>
    <x v="18"/>
  </r>
  <r>
    <n v="35"/>
    <n v="1002505042"/>
    <n v="3"/>
    <x v="6"/>
    <n v="5"/>
    <s v="SIDOARJO"/>
    <s v="JOMBANG"/>
    <s v="JOM"/>
    <s v="REG"/>
    <s v="AO"/>
    <s v="NEW SALES"/>
    <m/>
    <s v="Completed (PS)"/>
    <s v="RBS-Regional 3"/>
    <d v="2026-08-02T08:58:11"/>
    <d v="2026-08-02T14:55:13"/>
    <n v="69356948"/>
    <m/>
    <n v="152318241021"/>
    <s v="SPPG TAMBAKREJO 05"/>
    <s v="ODP-JOM-FE/13"/>
    <s v="WO060699923"/>
    <m/>
    <m/>
    <m/>
    <n v="112.23798840000001"/>
    <n v="-7.5384528"/>
    <s v="|MN01614|/SPPG TAMBAKREJO 05/WINBACK 2.0 HSI B2B (1:1) 50MBPS 355RB PSB DISC 70%//sulthanali150@gmail.com/ACHMAD SULTAN ALI WIJAYA/85733258831"/>
    <s v="Sales Force DBS"/>
    <m/>
    <m/>
    <m/>
    <m/>
    <m/>
    <m/>
    <m/>
    <m/>
    <s v="Management Janji"/>
    <s v="2026-08-03 08:00:00|Nama Pic : BP ALI No Hp Pic : 085733258831 Jam Pemasangan : 08:00 - 12.00 Tanggal Pemasangan : SENIN 03 AGUSTUS 2026 Info Tambahan : Hubungi pelanggan sebelum datang ke lokasi, terima kasih.|YU5156|MYDITA"/>
    <s v="FCC"/>
    <d v="2026-02-08T09:09:51"/>
    <d v="2026-08-03T08:00:00"/>
    <m/>
    <s v="PS"/>
    <s v="JOM"/>
    <s v="NO ADDON"/>
    <n v="20260802"/>
    <s v="Completed"/>
    <s v="- 11_11446;Biaya PSB HSI EBIS Tunai di Depan ~ 11[150000]  - SP_NOSS;SP_NOSS ~ Internet NOSS Multispeed Network[0]  - SP_NOSS;SP_NOSS ~ Internet NOSS Multispeed Network[0]  - E23015;E23015 ~ ES23 - Perangkat ONT[0]  - E23015~null~44292;E23015||11||Abodeme"/>
    <s v="INDIBIZ"/>
    <m/>
    <m/>
    <d v="2026-08-03T08:00:00"/>
    <s v="2026-08-03 08:00:00|Nama Pic : BP ALI No Hp Pic : 085733258831 Jam Pemasangan : 08:00 - 12.00 Tanggal Pemasangan : SENIN 03 AGUSTUS 2026 Info Tambahan : Hubungi pelanggan sebelum datang ke lokasi, terima kasih.|YU5156|MYDITA"/>
    <n v="2026"/>
    <n v="8"/>
    <n v="2"/>
    <d v="2026-08-02T00:00:00"/>
    <n v="-1.3333333333357587"/>
    <x v="0"/>
    <x v="19"/>
  </r>
  <r>
    <n v="36"/>
    <n v="1002521663"/>
    <n v="3"/>
    <x v="1"/>
    <n v="5"/>
    <s v="SBY UTARA"/>
    <s v="MANYAR"/>
    <s v="MGO"/>
    <s v="REG"/>
    <s v="AO"/>
    <s v="NEW SALES"/>
    <m/>
    <s v="Completed (PS)"/>
    <s v="RBS-Regional 3"/>
    <d v="2026-08-12T10:55:59"/>
    <d v="2026-08-12T15:06:57"/>
    <n v="69359701"/>
    <m/>
    <n v="152413167636"/>
    <s v="LEMBAGA PENDIDIKAN BAHASA CHINA"/>
    <s v="ODP-DMO-FQD/06"/>
    <s v="WO061567453"/>
    <m/>
    <m/>
    <m/>
    <n v="112.7513218"/>
    <n v="-7.2599382439999998"/>
    <s v="MD|MYDB-20260805264493|DN00001/MN00443|LEMBAGA PENDIDIKAN BAHASA CHINA|085113162223"/>
    <s v="MYDIGIBIZPARTNER"/>
    <m/>
    <m/>
    <m/>
    <m/>
    <m/>
    <m/>
    <m/>
    <m/>
    <s v="Management Janji"/>
    <s v="2026-08-07 08:00:00 | Nama PIC : Risky  No HP : 085113162223  Alt :   M Janji : 07/08/2026  Jam Pasang : 08.00 - 13:00   NoteÃ‚Â :  hubungi terlebih dahulu sebelum kelokasi "/>
    <s v="FCC"/>
    <d v="2026-12-08T11:10:28"/>
    <m/>
    <m/>
    <s v="PS"/>
    <s v="MGO"/>
    <s v="NO ADDON"/>
    <n v="20260812"/>
    <s v="Completed"/>
    <s v="- 11_11446;Biaya PSB HSI EBIS Tunai di Depan ~ 11[150000]  - E23015;E23015 ~ ES23 - Perangkat ONT[0]  - E23015~null~44292;E23015||11||Abodemen 0[0]  - E23015~null~E23015_SWONTPREM;SWONTPREM ~ Biaya Sewa ONT Premium ~ E23015[50000]  - E25060;E25060 ~ ES25 "/>
    <s v="INDIBIZ"/>
    <m/>
    <m/>
    <d v="2026-08-12T07:00:00"/>
    <s v="2026-08-07 08:00:00 | Nama PIC : Risky  No HP : 085113162223  Alt :   M Janji : 07/08/2026  Jam Pasang : 08.00 - 13:00   NoteÃ‚Â :  hubungi terlebih dahulu sebelum kelokasi "/>
    <n v="2026"/>
    <n v="8"/>
    <n v="12"/>
    <d v="2026-08-12T00:00:00"/>
    <n v="-0.29166666666424135"/>
    <x v="0"/>
    <x v="8"/>
  </r>
  <r>
    <n v="37"/>
    <n v="1002527688"/>
    <n v="3"/>
    <x v="0"/>
    <n v="5"/>
    <s v="MATARAM"/>
    <s v="SUMBAWA"/>
    <s v="SBW"/>
    <s v="REG"/>
    <s v="AO"/>
    <s v="NEW SALES"/>
    <s v="1P INET"/>
    <s v="Completed (PS)"/>
    <s v="RBS-Regional 3"/>
    <d v="2026-08-15T08:26:56"/>
    <d v="2026-08-15T13:01:18"/>
    <n v="69366537"/>
    <m/>
    <n v="172606792171"/>
    <s v="RAMDHANI HOMESTAY"/>
    <s v="ODP-SBW-FAH/03"/>
    <s v="WO061796993"/>
    <m/>
    <m/>
    <m/>
    <n v="117.56115579999999"/>
    <n v="-8.6138108999999901"/>
    <s v="MD|MYDB-20260814265420|DN00001/MN01595|RAMDHANI HOMESTAY|087862364324"/>
    <s v="MYDIGIBIZPARTNER"/>
    <m/>
    <m/>
    <m/>
    <m/>
    <m/>
    <m/>
    <m/>
    <m/>
    <s v="Management Janji"/>
    <s v="2026-08-18 08:00:00 | Nama Pic : bp gading  No Hp Pic : 087862364324 No alt : - Jam Pemasangan : siang  Tanggal Pemasangan : 15 Agustus 2026"/>
    <s v="FCC"/>
    <s v="15-08-2026 08:39:51"/>
    <d v="2026-08-18T08:00:00"/>
    <m/>
    <s v="PS"/>
    <s v="SBW"/>
    <s v="OCA"/>
    <n v="20260815"/>
    <s v="Completed"/>
    <s v="HSI Bisnis Bundling OCA Breach Checker Promo 2026 PSB 70% - 100 Mbps"/>
    <s v="INDIBIZ"/>
    <m/>
    <m/>
    <d v="2026-08-18T08:00:00"/>
    <s v="2026-08-18 08:00:00 | Nama Pic : bp gading  No Hp Pic : 087862364324 No alt : - Jam Pemasangan : siang  Tanggal Pemasangan : 15 Agustus 2026"/>
    <n v="2026"/>
    <n v="8"/>
    <n v="15"/>
    <d v="2026-08-15T00:00:00"/>
    <n v="-3.3333333333357587"/>
    <x v="0"/>
    <x v="0"/>
  </r>
  <r>
    <n v="38"/>
    <n v="1002523002"/>
    <n v="3"/>
    <x v="2"/>
    <n v="5"/>
    <s v="MADIUN"/>
    <s v="NGAWI"/>
    <s v="GGR"/>
    <s v="REG"/>
    <s v="AO"/>
    <s v="NEW SALES"/>
    <s v="1P INET"/>
    <s v="Completed (PS)"/>
    <s v="RBS-Regional 3"/>
    <d v="2026-08-12T17:07:56"/>
    <d v="2026-08-13T13:46:37"/>
    <n v="69364564"/>
    <m/>
    <n v="152613205369"/>
    <s v="SPPG BENDO BELOTAN"/>
    <s v="ODP-GGR-FA/81"/>
    <s v="WO061617021"/>
    <m/>
    <m/>
    <m/>
    <n v="111.4225737"/>
    <n v="-7.6627181000000002"/>
    <s v="|MN02145|MYIA-002022444441/POI/Ali Nur Wakhid/08133139609/sppgbelotan@gmail.com"/>
    <s v="MYIB_ASSISTANT"/>
    <m/>
    <m/>
    <m/>
    <m/>
    <m/>
    <m/>
    <m/>
    <m/>
    <s v="Management Janji"/>
    <s v="2026-08-13 15:00:00 |  M Janji : (13/AGUSTUS/2026) jam Pasang : 09:00 Note : hubungi pelanggan jika ingin kelokasi"/>
    <s v="FCC"/>
    <d v="2026-12-08T17:10:31"/>
    <d v="2026-08-13T15:00:00"/>
    <m/>
    <s v="PS"/>
    <s v="GGR"/>
    <s v="NO ADDON"/>
    <n v="20260813"/>
    <s v="Completed"/>
    <s v="HSI Bisnis Basic Promo HUT Telkom PSB 70% - 50 Mbps"/>
    <s v="INDIBIZ"/>
    <m/>
    <m/>
    <d v="2026-08-13T15:00:00"/>
    <s v="2026-08-13 15:00:00 |  M Janji : (13/AGUSTUS/2026) jam Pasang : 09:00 Note : hubungi pelanggan jika ingin kelokasi"/>
    <n v="2026"/>
    <n v="8"/>
    <n v="13"/>
    <d v="2026-08-13T00:00:00"/>
    <n v="-0.625"/>
    <x v="0"/>
    <x v="20"/>
  </r>
  <r>
    <n v="39"/>
    <n v="1002504677"/>
    <n v="3"/>
    <x v="0"/>
    <n v="5"/>
    <s v="MATARAM"/>
    <s v="LOMBOK BARAT TENGAH"/>
    <s v="PRY"/>
    <s v="REG"/>
    <s v="AO"/>
    <s v="NEW SALES"/>
    <m/>
    <s v="Completed (PS)"/>
    <s v="RBS-Regional 3"/>
    <d v="2026-08-01T15:01:24"/>
    <d v="2026-08-01T16:23:00"/>
    <n v="69355477"/>
    <m/>
    <n v="172603791292"/>
    <s v="KOPERASI NUSA"/>
    <s v="ODP-PYA-FAC/14"/>
    <s v="WO060661009"/>
    <m/>
    <m/>
    <m/>
    <n v="116.352376279308"/>
    <n v="-8.7610257703329495"/>
    <s v="MD|MYDB-20260730263961|SC00001/MC00069|KOPERASI NUSA|087793080830"/>
    <s v="MYDIGIBIZPARTNER"/>
    <m/>
    <m/>
    <m/>
    <m/>
    <m/>
    <m/>
    <m/>
    <m/>
    <s v="Management Janji"/>
    <s v="2026-07-31 15:00:00 | Nama : BP WIGUNA (SEKRETARIS)  No Hp : 087793080830  No Alt :   Tgl Pemasangan : 31 Juli 2026  Interval : PAGI SIANG  Note : Hubungi pelanggan terlebih dahulu"/>
    <s v="FCC"/>
    <d v="2026-01-08T15:09:59"/>
    <m/>
    <m/>
    <s v="PS"/>
    <s v="PRY"/>
    <s v="NO ADDON"/>
    <n v="20260801"/>
    <s v="Completed"/>
    <s v="- 11_11446;Biaya PSB HSI EBIS Tunai di Depan ~ 11[150000]  - SP_NOSS;SP_NOSS ~ Internet NOSS Multispeed Network[0]  - SP_NOSS;SP_NOSS ~ Internet NOSS Multispeed Network[0]  - E23015;E23015 ~ ES23 - Perangkat ONT[0]  - E23015~null~44292;E23015||11||Abodeme"/>
    <s v="INDIBIZ"/>
    <m/>
    <m/>
    <d v="2026-08-01T07:00:00"/>
    <s v="2026-07-31 15:00:00 | Nama : BP WIGUNA (SEKRETARIS)  No Hp : 087793080830  No Alt :   Tgl Pemasangan : 31 Juli 2026  Interval : PAGI SIANG  Note : Hubungi pelanggan terlebih dahulu"/>
    <n v="2026"/>
    <n v="8"/>
    <n v="1"/>
    <d v="2026-08-01T00:00:00"/>
    <n v="-0.29166666666424135"/>
    <x v="0"/>
    <x v="9"/>
  </r>
  <r>
    <n v="40"/>
    <n v="1002518131"/>
    <n v="3"/>
    <x v="7"/>
    <n v="4"/>
    <s v="KUDUS"/>
    <s v="KUDUS"/>
    <s v="KUD"/>
    <s v="REG"/>
    <s v="AO"/>
    <s v="NEW SALES"/>
    <m/>
    <s v="Completed (PS)"/>
    <s v="RBS-Regional 3"/>
    <d v="2026-08-10T14:53:08"/>
    <d v="2026-08-11T14:40:41"/>
    <n v="69362593"/>
    <m/>
    <n v="142401145757"/>
    <s v="SPBU 4459312"/>
    <s v="ODP-KUD-FV/042"/>
    <s v="WO061428215"/>
    <m/>
    <m/>
    <m/>
    <n v="110.78982259999999"/>
    <n v="-6.9303517000000001"/>
    <s v="AMRBS;406740/MUHIBBUDDIN AL MARUF/TREG3/KUDUS/AM/085848866488/DESIE IRMA KUSUMA/spbu4459312@gmail.com /Permintaan PSB HSI WB1 BISNIS 1S INET 100MBPS/SPBU 4459312"/>
    <s v="Account Manager"/>
    <m/>
    <m/>
    <m/>
    <m/>
    <m/>
    <m/>
    <m/>
    <m/>
    <s v="Management Janji"/>
    <s v="2026-08-11 13:00:00|telp : 085848866488  alt :  M Janji : (11/08/2026) jam Pasang :pagi / siang  Note : hubungi pelanggan jika ingin kelokasi|40000802|MYDITA"/>
    <s v="FCC"/>
    <d v="2026-10-08T14:55:31"/>
    <d v="2026-08-11T13:00:00"/>
    <m/>
    <s v="PS"/>
    <s v="KUD"/>
    <s v="NO ADDON"/>
    <n v="20260811"/>
    <s v="Completed"/>
    <s v="- 11_11446;Biaya PSB HSI EBIS Tunai di Depan ~ 11[150000]  - SP_NOSS;SP_NOSS ~ Internet NOSS Multispeed Network[0]  - SP_NOSS;SP_NOSS ~ Internet NOSS Multispeed Network[0]  - E24057;E24057 ~ ES24 - Paket HSI Bisnis (HSIE) Khusus Winback[0]  - E24057~null~"/>
    <s v="INDIBIZ"/>
    <m/>
    <m/>
    <d v="2026-08-11T13:00:00"/>
    <s v="2026-08-11 13:00:00|telp : 085848866488  alt :  M Janji : (11/08/2026) jam Pasang :pagi / siang  Note : hubungi pelanggan jika ingin kelokasi|40000802|MYDITA"/>
    <n v="2026"/>
    <n v="8"/>
    <n v="11"/>
    <d v="2026-08-11T00:00:00"/>
    <n v="-0.54166666666424135"/>
    <x v="0"/>
    <x v="3"/>
  </r>
  <r>
    <n v="41"/>
    <n v="1002505426"/>
    <n v="3"/>
    <x v="1"/>
    <n v="5"/>
    <s v="SBY UTARA"/>
    <s v="GRESIK"/>
    <s v="BWN"/>
    <s v="REG"/>
    <s v="AO"/>
    <s v="NEW SALES"/>
    <s v="1P INET"/>
    <s v="102 | FOLLOW UP COMPLETED"/>
    <s v="RBS-Regional 3"/>
    <d v="2026-08-02T19:50:56"/>
    <d v="2026-08-14T11:02:32"/>
    <n v="69357121"/>
    <m/>
    <n v="152453209225"/>
    <s v="TOkO ANA"/>
    <s v="ODP-BWN-FAC/12 FAC/D03/12.01"/>
    <s v="WO060742029"/>
    <m/>
    <m/>
    <m/>
    <n v="112.727671936154"/>
    <n v="-5.8104920897655497"/>
    <s v="MD|MYDB-20260802264202|DN00001/MN00018|TOkO ANA|081259523748"/>
    <s v="MYDIGIBIZPARTNER"/>
    <m/>
    <m/>
    <m/>
    <m/>
    <m/>
    <m/>
    <m/>
    <m/>
    <s v="Management Janji"/>
    <s v="2026-08-04 08:00:00 | M Janji : (03/08/2026) jam Pasang : 09:00 Note : hubungi pelanggan jika ingin kelokasi"/>
    <s v="FCC"/>
    <d v="2026-02-08T19:54:46"/>
    <d v="2026-08-04T08:00:00"/>
    <s v="Kendala Lainnya"/>
    <s v="REVOKE"/>
    <s v="BWN"/>
    <s v="NO ADDON"/>
    <m/>
    <s v="Follow Up Revoke Completed, New Order ID : SC1002526016"/>
    <s v="HSI Bisnis Promo HUT Telkom PSB 70% - 50 Mbps"/>
    <s v="INDIBIZ"/>
    <m/>
    <m/>
    <d v="2026-08-04T08:00:00"/>
    <s v="2026-08-04 08:00:00 | M Janji : (03/08/2026) jam Pasang : 09:00 Note : hubungi pelanggan jika ingin kelokasi"/>
    <m/>
    <m/>
    <m/>
    <e v="#NUM!"/>
    <e v="#NUM!"/>
    <x v="1"/>
    <x v="15"/>
  </r>
  <r>
    <n v="42"/>
    <n v="1002521030"/>
    <n v="3"/>
    <x v="3"/>
    <n v="4"/>
    <s v="PURWOKERTO"/>
    <s v="CILACAP"/>
    <s v="SDJ"/>
    <s v="REG"/>
    <s v="AO"/>
    <s v="NEW SALES"/>
    <s v="1P INET"/>
    <s v="Completed (PS)"/>
    <s v="RBS-Regional 3"/>
    <d v="2026-08-11T19:47:58"/>
    <d v="2026-08-12T14:30:02"/>
    <n v="69363768"/>
    <m/>
    <n v="143390112850"/>
    <s v="HOTEL RENO"/>
    <s v="ODP-SDJ-FG/066"/>
    <s v="WO061540727"/>
    <m/>
    <m/>
    <m/>
    <n v="108.795413"/>
    <n v="-7.4854229999999999"/>
    <s v="|MC00213|MYIA-088825895804/POI/FAZRI NUR AZIZ/085869416794/papayatiga3@gmail.com"/>
    <s v="MYIB_ASSISTANT"/>
    <m/>
    <m/>
    <m/>
    <m/>
    <m/>
    <m/>
    <m/>
    <m/>
    <s v="Management Janji"/>
    <s v="2026-08-13 08:00:00 | Nama : BP FAZRI NUR AZIZ No Hp : 085869416794 No Alt :  Tgl Pemasangan : 12 Agustus 2026 Interval : SIANG Note : Hubungi pelanggan terlebih dahulu"/>
    <s v="FCC"/>
    <d v="2026-11-08T19:54:58"/>
    <d v="2026-08-13T08:00:00"/>
    <m/>
    <s v="PS"/>
    <s v="SDJ"/>
    <s v="NO ADDON"/>
    <n v="20260812"/>
    <s v="Completed"/>
    <s v="HSI Bisnis Promo HUT Telkom PSB 70% - 300 Mbps"/>
    <s v="INDIBIZ"/>
    <m/>
    <m/>
    <d v="2026-08-13T08:00:00"/>
    <s v="2026-08-13 08:00:00 | Nama : BP FAZRI NUR AZIZ No Hp : 085869416794 No Alt :  Tgl Pemasangan : 12 Agustus 2026 Interval : SIANG Note : Hubungi pelanggan terlebih dahulu"/>
    <n v="2026"/>
    <n v="8"/>
    <n v="12"/>
    <d v="2026-08-12T00:00:00"/>
    <n v="-1.3333333333357587"/>
    <x v="0"/>
    <x v="3"/>
  </r>
  <r>
    <n v="43"/>
    <n v="1002521004"/>
    <n v="3"/>
    <x v="1"/>
    <n v="5"/>
    <s v="MADURA"/>
    <s v="PAMEKASAN"/>
    <s v="PME"/>
    <s v="REG"/>
    <s v="AO"/>
    <s v="NEW SALES"/>
    <s v="1P INET"/>
    <s v="Completed (PS)"/>
    <s v="RBS-Regional 3"/>
    <d v="2026-08-11T19:07:56"/>
    <d v="2026-08-13T15:24:41"/>
    <n v="69363748"/>
    <m/>
    <n v="152426928149"/>
    <s v="UD MAKMUR"/>
    <s v="ODP-PME-FBM/30"/>
    <s v="WO061538473"/>
    <m/>
    <m/>
    <m/>
    <n v="113.5063677"/>
    <n v="-7.1160457999999904"/>
    <s v="MD|MYDB-20260811264958|DN00001/MN00558|UD MAKMUR|085337059189"/>
    <s v="MYDIGIBIZPARTNER"/>
    <m/>
    <m/>
    <m/>
    <m/>
    <m/>
    <m/>
    <m/>
    <m/>
    <s v="Management Janji"/>
    <s v="2026-08-13 08:00:00 | telp : 085337059189 alt :  M Janji : (13/08/2026) jam Pasang :pagi / siang  Note : hubungi pelanggan jika ingin kelokasi"/>
    <s v="FCC"/>
    <d v="2026-11-08T19:09:51"/>
    <d v="2026-08-13T08:00:00"/>
    <m/>
    <s v="PS"/>
    <s v="PME"/>
    <s v="NO ADDON"/>
    <n v="20260813"/>
    <s v="Completed"/>
    <s v="HSI Bisnis Promo HUT Telkom PSB 70% - 150 Mbps"/>
    <s v="INDIBIZ"/>
    <m/>
    <m/>
    <d v="2026-08-13T08:00:00"/>
    <s v="2026-08-13 08:00:00 | telp : 085337059189 alt :  M Janji : (13/08/2026) jam Pasang :pagi / siang  Note : hubungi pelanggan jika ingin kelokasi"/>
    <n v="2026"/>
    <n v="8"/>
    <n v="13"/>
    <d v="2026-08-13T00:00:00"/>
    <n v="-0.33333333333575865"/>
    <x v="0"/>
    <x v="1"/>
  </r>
  <r>
    <n v="44"/>
    <n v="1002520274"/>
    <n v="3"/>
    <x v="1"/>
    <n v="5"/>
    <s v="SBY UTARA"/>
    <s v="MANYAR"/>
    <s v="MGO"/>
    <s v="REG"/>
    <s v="AO"/>
    <s v="NEW SALES"/>
    <m/>
    <s v="Completed (PS)"/>
    <s v="RBS-Regional 3"/>
    <d v="2026-08-11T14:58:49"/>
    <d v="2026-08-11T16:26:36"/>
    <n v="69356915"/>
    <m/>
    <n v="152413167621"/>
    <s v="Little Amsterdam (PT Memori Setiap Gigitan)"/>
    <s v="ODP-DMO-FTB/25"/>
    <s v="WO061511063"/>
    <m/>
    <m/>
    <m/>
    <n v="112.74749956687999"/>
    <n v="-7.2634318140746004"/>
    <s v="MD|MYDB-20260801264160|DN00001/MN02280|Little Amsterdam (PT Memori Setiap Gigitan)|087770104036"/>
    <s v="MYDIGIBIZPARTNER"/>
    <m/>
    <m/>
    <m/>
    <m/>
    <m/>
    <m/>
    <m/>
    <m/>
    <s v="Management Janji"/>
    <s v="2026-08-08 08:00:00 | Nama PIC : IBU RENNY  No HP :  087770104036  Alt :   M Janji : (SABTU/8/AGUSTUS/2026)  jam Pasang : 09:00  Note : hubungi pelanggan jika ingin kelokasi"/>
    <s v="FCC"/>
    <d v="2026-11-08T15:10:17"/>
    <m/>
    <m/>
    <s v="PS"/>
    <s v="MGO"/>
    <s v="NO ADDON"/>
    <n v="20260811"/>
    <s v="Completed"/>
    <s v="- 11_11446;Biaya PSB HSI EBIS Tunai di Depan ~ 11[150000]  - SP_NOSS;SP_NOSS ~ Internet NOSS Multispeed Network[0]  - E23015;E23015 ~ ES23 - Perangkat ONT[0]  - E23015~null~44292;E23015||11||Abodemen 0[0]  - E23015~null~E23015_SWONT;SWONT ~ Biaya Sewa ONT"/>
    <s v="INDIBIZ"/>
    <m/>
    <m/>
    <d v="2026-08-11T07:00:00"/>
    <s v="2026-08-08 08:00:00 | Nama PIC : IBU RENNY  No HP :  087770104036  Alt :   M Janji : (SABTU/8/AGUSTUS/2026)  jam Pasang : 09:00  Note : hubungi pelanggan jika ingin kelokasi"/>
    <n v="2026"/>
    <n v="8"/>
    <n v="11"/>
    <d v="2026-08-11T00:00:00"/>
    <n v="-0.29166666666424135"/>
    <x v="0"/>
    <x v="8"/>
  </r>
  <r>
    <n v="45"/>
    <n v="1002511611"/>
    <n v="3"/>
    <x v="6"/>
    <n v="5"/>
    <s v="SIDOARJO"/>
    <s v="INNER - JATIM TIMUR"/>
    <s v="SDA"/>
    <s v="DPS"/>
    <s v="AO"/>
    <s v="NEW SALES"/>
    <m/>
    <s v="Completed (PS)"/>
    <s v="DPS-Private Conglomeration"/>
    <d v="2026-08-06T09:34:33"/>
    <d v="2026-08-06T18:44:19"/>
    <n v="69359641"/>
    <m/>
    <n v="152316231081"/>
    <s v="PT Surya Pratista Hutama"/>
    <s v="ODP-SDA-FGK/72"/>
    <s v="WO061046280"/>
    <m/>
    <m/>
    <m/>
    <n v="112.68266"/>
    <n v="-7.4431585279065704"/>
    <s v="DPS HSI | RIZAL EKO CAHYONI | 930085| TREG 3 |PT Surya Pratista Hutama | TEGUH| 0811372869"/>
    <s v="Account Manager"/>
    <m/>
    <m/>
    <m/>
    <m/>
    <m/>
    <m/>
    <m/>
    <m/>
    <s v="Management Janji"/>
    <s v="-"/>
    <s v="FCC"/>
    <d v="2026-06-08T09:39:52"/>
    <m/>
    <m/>
    <s v="PS"/>
    <s v="SDA"/>
    <s v="NO ADDON"/>
    <n v="20260806"/>
    <s v="Completed"/>
    <s v="- 11_11450;Biaya PSB Reguler HSI EBIS ~ 11[150000]  - E24057;E24057 ~ ES24 - Paket HSI Bisnis (HSIE) Khusus Winback[0]  - E24057~null~E24057_UNL;UNL ~ Internet-Link Unlimited Internet Usage ~ E24057[0]  - E24057~null~103818;E24057||11||Abodemen 0[0]  - E2"/>
    <s v="INDIBIZ"/>
    <m/>
    <m/>
    <d v="2026-08-06T12:00:00"/>
    <s v="-"/>
    <n v="2026"/>
    <n v="8"/>
    <n v="6"/>
    <d v="2026-08-06T00:00:00"/>
    <n v="-0.5"/>
    <x v="0"/>
    <x v="17"/>
  </r>
  <r>
    <n v="46"/>
    <n v="1002519026"/>
    <n v="3"/>
    <x v="3"/>
    <n v="4"/>
    <s v="PURWOKERTO"/>
    <s v="PURWOKERTO"/>
    <s v="PWT"/>
    <s v="REG"/>
    <s v="AO"/>
    <s v="NEW SALES"/>
    <m/>
    <s v="Completed (PS)"/>
    <s v="RBS-Regional 3"/>
    <d v="2026-08-11T09:33:53"/>
    <d v="2026-08-11T14:47:52"/>
    <n v="69361544"/>
    <m/>
    <n v="146303609799"/>
    <s v="PT. SYNERGY INTERCONECT TECHNOLOGY"/>
    <s v="ODP-PWT-FAX/058"/>
    <s v="WO061467862"/>
    <m/>
    <m/>
    <m/>
    <n v="109.253967"/>
    <n v="-7.4119729000000003"/>
    <s v="|MN01513|MYIA-001862644556/POI/Bp Yogi/089691681027/synergyinterconecttechnology@gmail.com"/>
    <s v="Sales Profesional"/>
    <m/>
    <m/>
    <m/>
    <m/>
    <m/>
    <m/>
    <m/>
    <m/>
    <s v="Management Janji"/>
    <s v="2026-08-09 13:00:00 | Tgl Pemasangan : 09 Agustus 2026  Interval : PAGI SIANG  Note : Hubungi pelanggan terlebih dahulu"/>
    <s v="FCC"/>
    <d v="2026-11-08T09:40:16"/>
    <m/>
    <m/>
    <s v="PS"/>
    <s v="PWT"/>
    <s v="NO ADDON"/>
    <n v="20260811"/>
    <s v="Completed"/>
    <s v="- 11_11446;Biaya PSB HSI EBIS Tunai di Depan ~ 11[150000]  - E25061;E25061 ~ ES25 - Paket HSI Basic (HSIEF) Khusus Winback 2.0[0]  - E25061~null~E25061_UNL;UNL ~ Internet-Link Unlimited Internet Usage ~ E25061[0]  - E25061~null~105351;E25061||11||Abodemen"/>
    <s v="INDIBIZ"/>
    <m/>
    <m/>
    <d v="2026-08-11T07:00:00"/>
    <s v="2026-08-09 13:00:00 | Tgl Pemasangan : 09 Agustus 2026  Interval : PAGI SIANG  Note : Hubungi pelanggan terlebih dahulu"/>
    <n v="2026"/>
    <n v="8"/>
    <n v="11"/>
    <d v="2026-08-11T00:00:00"/>
    <n v="-0.29166666666424135"/>
    <x v="0"/>
    <x v="3"/>
  </r>
  <r>
    <n v="47"/>
    <n v="1002528135"/>
    <n v="3"/>
    <x v="6"/>
    <n v="5"/>
    <s v="JEMBER"/>
    <s v="SITUBONDO"/>
    <s v="BKI"/>
    <s v="REG"/>
    <s v="AO"/>
    <s v="NEW SALES"/>
    <s v="1P INET"/>
    <s v="Completed (PS)"/>
    <s v="RBS-Regional 3"/>
    <d v="2026-08-15T11:55:57"/>
    <d v="2026-08-16T18:38:02"/>
    <n v="69366788"/>
    <m/>
    <n v="152531208030"/>
    <s v="AGEN BRI LINK ANDALAN"/>
    <s v="ODP-BKI-FH/04 FH/D01/04.01"/>
    <s v="WO061813974"/>
    <m/>
    <m/>
    <m/>
    <n v="113.71668099999999"/>
    <n v="-7.7793729999999996"/>
    <s v="|MN02617|MYIA-081206306732/POI/FIRMANSYAH/085706129616/adryjr55@gmail.com"/>
    <s v="MYIB_ASSISTANT"/>
    <m/>
    <m/>
    <m/>
    <m/>
    <m/>
    <m/>
    <m/>
    <m/>
    <s v="Management Janji"/>
    <s v="2026-08-16 08:00:00 | Nama PIC:  BP FIRMANSYAH  No HP: 085706129616 Alt: Tanggal: 16/08/2026 Jam Pasang: Pagi Note: Hubungi sebelum ke lokasi, terimakasih. "/>
    <s v="FCC"/>
    <s v="15-08-2026 12:10:01"/>
    <d v="2026-08-16T08:00:00"/>
    <m/>
    <s v="PS"/>
    <s v="BKI"/>
    <s v="NETMONK"/>
    <n v="20260816"/>
    <s v="Completed"/>
    <s v="HSI Bisnis Bundling Netmonk PSB 70% Promo - 300 Mbps"/>
    <s v="INDIBIZ"/>
    <m/>
    <m/>
    <d v="2026-08-16T08:00:00"/>
    <s v="2026-08-16 08:00:00 | Nama PIC:  BP FIRMANSYAH  No HP: 085706129616 Alt: Tanggal: 16/08/2026 Jam Pasang: Pagi Note: Hubungi sebelum ke lokasi, terimakasih. "/>
    <n v="2026"/>
    <n v="8"/>
    <n v="16"/>
    <d v="2026-08-16T00:00:00"/>
    <n v="-0.33333333333575865"/>
    <x v="0"/>
    <x v="16"/>
  </r>
  <r>
    <n v="48"/>
    <n v="1002506762"/>
    <n v="3"/>
    <x v="3"/>
    <n v="4"/>
    <s v="YOGYAKARTA"/>
    <s v="SLEMAN"/>
    <s v="PKM"/>
    <s v="REG"/>
    <s v="AO"/>
    <s v="NEW SALES"/>
    <s v="1P INET"/>
    <s v="Completed (PS)"/>
    <s v="RBS-Regional 3"/>
    <d v="2026-08-04T08:23:57"/>
    <d v="2026-08-04T16:18:33"/>
    <n v="69357913"/>
    <m/>
    <n v="146144119809"/>
    <s v="CV. MUDA DIGITAL"/>
    <s v="ODP-PKM-FAY/003 FAY/D01/003.01"/>
    <s v="WO060852330"/>
    <m/>
    <m/>
    <m/>
    <n v="110.423714"/>
    <n v="-7.7133269999999996"/>
    <s v="|MC60040|MYIA-084928946309/POI/Sutomo/081995040462/mudadigital57@gmail.com"/>
    <s v="MYIB_ASSISTANT"/>
    <m/>
    <m/>
    <m/>
    <m/>
    <m/>
    <m/>
    <m/>
    <m/>
    <s v="Management Janji"/>
    <s v="2026-08-05 10:00:00 | M Janji : (05/08/2026) jam Pasang : 09:00 Note : hubungi pelanggan jika ingin kelokasi"/>
    <s v="FCC"/>
    <d v="2026-04-08T08:25:42"/>
    <d v="2026-08-05T10:00:00"/>
    <m/>
    <s v="PS"/>
    <s v="PKM"/>
    <s v="NO ADDON"/>
    <n v="20260804"/>
    <s v="Completed"/>
    <s v="HSI Bisnis Promo HUT Telkom PSB 70% - 200 Mbps"/>
    <s v="INDIBIZ"/>
    <m/>
    <m/>
    <d v="2026-08-05T10:00:00"/>
    <s v="2026-08-05 10:00:00 | M Janji : (05/08/2026) jam Pasang : 09:00 Note : hubungi pelanggan jika ingin kelokasi"/>
    <n v="2026"/>
    <n v="8"/>
    <n v="4"/>
    <d v="2026-08-04T00:00:00"/>
    <n v="-1.4166666666642413"/>
    <x v="0"/>
    <x v="3"/>
  </r>
  <r>
    <n v="49"/>
    <n v="1002512185"/>
    <n v="3"/>
    <x v="4"/>
    <n v="4"/>
    <s v="PEKALONGAN"/>
    <s v="TEGAL"/>
    <s v="TEG"/>
    <s v="REG"/>
    <s v="AO"/>
    <s v="NEW SALES"/>
    <s v="1P INET"/>
    <s v="102 | FOLLOW UP COMPLETED"/>
    <s v="RBS-Regional 3"/>
    <d v="2026-08-06T11:59:56"/>
    <d v="2026-08-08T10:47:15"/>
    <n v="69359906"/>
    <m/>
    <n v="142212126662"/>
    <s v="PT. Patra Logistik"/>
    <s v="ODP-TEG-FAF/012 FAF/D02/012.01"/>
    <s v="WO061064015"/>
    <m/>
    <m/>
    <m/>
    <n v="109.187613"/>
    <n v="-6.8713160000000002"/>
    <s v="|MB00449|MYIA-045276889499/POI/ibu/081298132948/zaenal.arifin3@gmail.com"/>
    <s v="MYIB_ASSISTANT"/>
    <m/>
    <m/>
    <m/>
    <m/>
    <m/>
    <m/>
    <m/>
    <m/>
    <s v="Management Janji"/>
    <s v="2026-08-07 08:00:00 | M Janji : (07/08/026) jam Pasang : 09:00 Note : hubungi pelanggan jika ingin kelokasi "/>
    <s v="FCC"/>
    <d v="2026-06-08T12:10:32"/>
    <d v="2026-08-07T08:00:00"/>
    <s v="Kendala Teknik"/>
    <s v="REVOKE"/>
    <s v="TEG"/>
    <s v="NO ADDON"/>
    <m/>
    <s v="Follow Up Revoke Completed, New Order ID : SC1002515754"/>
    <s v="HSI Bisnis Promo HUT Telkom PSB 70% - 50 Mbps"/>
    <s v="INDIBIZ"/>
    <m/>
    <m/>
    <d v="2026-08-07T08:00:00"/>
    <s v="2026-08-07 08:00:00 | M Janji : (07/08/026) jam Pasang : 09:00 Note : hubungi pelanggan jika ingin kelokasi "/>
    <m/>
    <m/>
    <m/>
    <e v="#NUM!"/>
    <e v="#NUM!"/>
    <x v="1"/>
    <x v="3"/>
  </r>
  <r>
    <n v="50"/>
    <n v="1002524002"/>
    <n v="3"/>
    <x v="2"/>
    <n v="5"/>
    <s v="KEDIRI"/>
    <s v="KEDIRI"/>
    <s v="PAE"/>
    <s v="REG"/>
    <s v="AO"/>
    <s v="NEW SALES"/>
    <s v="1P INET"/>
    <s v="Completed (PS)"/>
    <s v="RBS-Regional 3"/>
    <d v="2026-08-13T11:49:56"/>
    <d v="2026-08-14T18:47:07"/>
    <n v="69364994"/>
    <m/>
    <n v="152639219492"/>
    <s v="Maju Hardware Xiaomi Pare"/>
    <s v="ODP-PAE-FAH/24 FAH/D03/24.01"/>
    <s v="WO061656549"/>
    <m/>
    <m/>
    <m/>
    <n v="112.1890429"/>
    <n v="-7.7657989999999897"/>
    <s v="|MN02145|MYIA-084652962840/POI/IWAN SETIAWAN/085735553535/it.majuhardware@gmail.com"/>
    <s v="MYIB_ASSISTANT"/>
    <m/>
    <m/>
    <m/>
    <m/>
    <m/>
    <m/>
    <m/>
    <m/>
    <s v="Management Janji"/>
    <s v="2026-08-14 08:00:00 | Tanggal pemasangan: 14/08/2026 Jam pemasangan : pagi / siang Info Tambahan : Hubungi pelanggan dulu sebelum ke lokasi terima kasih."/>
    <s v="FCC"/>
    <s v="13-08-2026 11:54:51"/>
    <d v="2026-08-14T08:00:00"/>
    <m/>
    <s v="PS"/>
    <s v="PAE"/>
    <s v="NO ADDON"/>
    <n v="20260814"/>
    <s v="Completed"/>
    <s v="HSI Bisnis Promo HUT Telkom PSB 70% - 50 Mbps"/>
    <s v="INDIBIZ"/>
    <m/>
    <m/>
    <d v="2026-08-14T08:00:00"/>
    <s v="2026-08-14 08:00:00 | Tanggal pemasangan: 14/08/2026 Jam pemasangan : pagi / siang Info Tambahan : Hubungi pelanggan dulu sebelum ke lokasi terima kasih."/>
    <n v="2026"/>
    <n v="8"/>
    <n v="14"/>
    <d v="2026-08-14T00:00:00"/>
    <n v="-0.33333333333575865"/>
    <x v="0"/>
    <x v="5"/>
  </r>
  <r>
    <n v="51"/>
    <n v="1002523704"/>
    <n v="3"/>
    <x v="4"/>
    <n v="4"/>
    <s v="SEMARANG"/>
    <s v="INNER - SEMARANG JATENG UTARA"/>
    <s v="SMT"/>
    <s v="REG"/>
    <s v="AO"/>
    <s v="NEW SALES"/>
    <s v="1P INET"/>
    <s v="Completed (PS)"/>
    <s v="RBS-Regional 3"/>
    <d v="2026-08-13T10:25:58"/>
    <d v="2026-08-14T12:46:48"/>
    <n v="69364864"/>
    <m/>
    <n v="141420144733"/>
    <s v="PT SEAIR CONTAINER LINES"/>
    <s v="ODP-SMT-FAP/068 FAP/D05/068.01"/>
    <s v="WO061647858"/>
    <m/>
    <m/>
    <m/>
    <n v="110.385223"/>
    <n v="-6.9633929999999999"/>
    <s v="|MC50018|MYIA-055551340504/POI/mr zeng xiaobo/081917319472/seaircontainerlines@gmail.com"/>
    <s v="MYIB_ASSISTANT"/>
    <m/>
    <m/>
    <m/>
    <m/>
    <m/>
    <m/>
    <m/>
    <m/>
    <s v="Management Janji"/>
    <s v="2026-08-14 08:00:00 | Jam Pemasangan : 08:00 - 12.00 Tanggal Pemasangan : 14/08/2026 Info Tambahan : Hubungi pelanggan sebelum datang ke lokasi "/>
    <s v="FCC"/>
    <s v="13-08-2026 10:39:50"/>
    <d v="2026-08-14T08:00:00"/>
    <m/>
    <s v="PS"/>
    <s v="SMT"/>
    <s v="NO ADDON"/>
    <n v="20260814"/>
    <s v="Completed"/>
    <s v="HSI Bisnis Khusus Winback PSB 70% - 150 Mbps"/>
    <s v="INDIBIZ"/>
    <m/>
    <m/>
    <d v="2026-08-14T08:00:00"/>
    <s v="2026-08-14 08:00:00 | Jam Pemasangan : 08:00 - 12.00 Tanggal Pemasangan : 14/08/2026 Info Tambahan : Hubungi pelanggan sebelum datang ke lokasi "/>
    <n v="2026"/>
    <n v="8"/>
    <n v="14"/>
    <d v="2026-08-14T00:00:00"/>
    <n v="-0.33333333333575865"/>
    <x v="0"/>
    <x v="3"/>
  </r>
  <r>
    <n v="52"/>
    <n v="1002515951"/>
    <n v="3"/>
    <x v="0"/>
    <n v="5"/>
    <s v="KUPANG"/>
    <s v="LABOAN BAJO"/>
    <s v="RTE"/>
    <s v="REG"/>
    <s v="AO"/>
    <s v="NEW SALES"/>
    <s v="1P INET"/>
    <s v="Completed (PS)"/>
    <s v="RBS-Regional 3"/>
    <d v="2026-08-08T13:26:58"/>
    <d v="2026-08-09T21:00:39"/>
    <n v="69361471"/>
    <m/>
    <n v="172514216906"/>
    <s v="MECEN SHOP"/>
    <s v="ODP-RTE-FG/32 FG/D01/32.01"/>
    <s v="WO061263965"/>
    <m/>
    <m/>
    <m/>
    <n v="120.450884138596"/>
    <n v="-8.5999956407606799"/>
    <s v="|MN02681|MYIA-069104438117/POI/YOVITA JUN/081239194929/mecenshop086@gmail.com"/>
    <s v="MYIB_ASSISTANT"/>
    <m/>
    <m/>
    <m/>
    <m/>
    <m/>
    <m/>
    <m/>
    <m/>
    <s v="Management Janji"/>
    <s v="2026-08-09 13:00:00 | Nama PIC: bu yovita Notel: 081239194929 Alt: -  Tanggal: 9/8/2026 Jam Pasang: Siang Note: Hubungi pelanggan sebelum ke lokasi, terima kasih. "/>
    <s v="FCC"/>
    <d v="2026-08-08T13:39:52"/>
    <d v="2026-08-09T13:00:00"/>
    <m/>
    <s v="PS"/>
    <s v="RTE"/>
    <s v="NO ADDON"/>
    <n v="20260809"/>
    <s v="Completed"/>
    <s v="HSI Bisnis Basic PSB 70% - 50 Mbps"/>
    <s v="INDIBIZ"/>
    <m/>
    <m/>
    <d v="2026-08-09T13:00:00"/>
    <s v="2026-08-09 13:00:00 | Nama PIC: bu yovita Notel: 081239194929 Alt: -  Tanggal: 9/8/2026 Jam Pasang: Siang Note: Hubungi pelanggan sebelum ke lokasi, terima kasih. "/>
    <n v="2026"/>
    <n v="8"/>
    <n v="9"/>
    <d v="2026-08-09T00:00:00"/>
    <n v="-0.54166666666424135"/>
    <x v="0"/>
    <x v="21"/>
  </r>
  <r>
    <n v="53"/>
    <n v="1002527730"/>
    <n v="3"/>
    <x v="0"/>
    <n v="5"/>
    <s v="KUPANG"/>
    <s v="MAUMERE"/>
    <s v="MMR"/>
    <s v="REG"/>
    <s v="AO"/>
    <s v="NEW SALES"/>
    <s v="1P INET"/>
    <s v="7 | OSS - PROVISIONING ISSUED"/>
    <s v="RBS-Regional 3"/>
    <d v="2026-08-15T08:55:58"/>
    <d v="2026-08-18T08:08:53"/>
    <n v="69366554"/>
    <m/>
    <n v="172508208934"/>
    <s v="PT GADAI MAS NUSANTARA"/>
    <s v="ODP-MMR-FE/15 FE/D01/15.01"/>
    <s v="WO061798543"/>
    <m/>
    <m/>
    <m/>
    <n v="122.21782640000001"/>
    <n v="-8.6231445999999998"/>
    <s v="|MN01740|MYIA-006251396759/POI/MARSEL FERDINAN KASEH /082236338952/marsel.ferdinan@gadaimas.com"/>
    <s v="MYIB_ASSISTANT"/>
    <m/>
    <m/>
    <m/>
    <m/>
    <m/>
    <m/>
    <m/>
    <m/>
    <s v="Management Janji"/>
    <s v="2026-08-18 08:00:00 | Nama Pic : bp MARSEL  No Hp Pic : 082236338952 No alt : - Jam Pemasangan : pagi siang  Tanggal Pemasangan : 15 Agustus 2026"/>
    <s v="FCC"/>
    <s v="15-08-2026 09:09:57"/>
    <d v="2026-08-18T08:00:00"/>
    <m/>
    <s v="PI"/>
    <s v="MMR"/>
    <s v="NO ADDON"/>
    <m/>
    <s v="Provisioning Issued"/>
    <s v="HSI Bisnis Basic Promo HUT Telkom PSB 70% - 50 Mbps"/>
    <s v="INDIBIZ"/>
    <m/>
    <m/>
    <d v="2026-08-18T08:00:00"/>
    <s v="2026-08-18 08:00:00 | Nama Pic : bp MARSEL  No Hp Pic : 082236338952 No alt : - Jam Pemasangan : pagi siang  Tanggal Pemasangan : 15 Agustus 2026"/>
    <m/>
    <m/>
    <m/>
    <e v="#NUM!"/>
    <e v="#NUM!"/>
    <x v="1"/>
    <x v="22"/>
  </r>
  <r>
    <n v="54"/>
    <n v="1002528356"/>
    <n v="3"/>
    <x v="6"/>
    <n v="5"/>
    <s v="JEMBER"/>
    <s v="BONDOWOSO"/>
    <s v="BOW"/>
    <s v="REG"/>
    <s v="AO"/>
    <s v="NEW SALES"/>
    <s v="1P INET"/>
    <s v="7 | OSS - PROVISIONING ISSUED"/>
    <s v="RBS-Regional 3"/>
    <d v="2026-08-15T13:34:56"/>
    <d v="2026-08-16T13:06:52"/>
    <n v="69366917"/>
    <m/>
    <n v="152507223626"/>
    <s v="TOKO BANGUNAN NGECER 2"/>
    <s v="ODP-BOW-FS/16 FS/D02/16.01"/>
    <s v="WO061825524"/>
    <m/>
    <m/>
    <m/>
    <n v="113.815222840489"/>
    <n v="-7.9086973219909202"/>
    <s v="|MN02331|MYIA-093001690593/POI/TRI AGUNG BUDIMAN/083178970342/triagung9911@gmail.com"/>
    <s v="MYIB_ASSISTANT"/>
    <m/>
    <m/>
    <m/>
    <m/>
    <m/>
    <m/>
    <m/>
    <m/>
    <s v="Management Janji"/>
    <s v="2026-08-16 13:00:00 | Nama PIC:  bp tri agung  No HP: 083178970342 Alt: Tanggal: 16/08/2026 Jam Pasang: Siang Note: Hubungi sebelum ke lokasi, terimakasih. "/>
    <s v="FCC"/>
    <s v="15-08-2026 13:39:51"/>
    <d v="2026-08-16T13:00:00"/>
    <m/>
    <s v="PI"/>
    <s v="BOW"/>
    <s v="NO ADDON"/>
    <m/>
    <s v="Provisioning Issued"/>
    <s v="HSI Bisnis Promo HUT Telkom PSB 70% - 300 Mbps"/>
    <s v="INDIBIZ"/>
    <m/>
    <m/>
    <d v="2026-08-16T13:00:00"/>
    <s v="2026-08-16 13:00:00 | Nama PIC:  bp tri agung  No HP: 083178970342 Alt: Tanggal: 16/08/2026 Jam Pasang: Siang Note: Hubungi sebelum ke lokasi, terimakasih. "/>
    <m/>
    <m/>
    <m/>
    <e v="#NUM!"/>
    <e v="#NUM!"/>
    <x v="1"/>
    <x v="14"/>
  </r>
  <r>
    <n v="55"/>
    <n v="1002506241"/>
    <n v="3"/>
    <x v="7"/>
    <n v="4"/>
    <s v="SOLO"/>
    <s v="INNER - SOLO JATENG TIMUR"/>
    <s v="KRT"/>
    <s v="REG"/>
    <s v="AO"/>
    <s v="NEW SALES"/>
    <m/>
    <s v="MYDITA - GAGAL SEND CARING UNSC"/>
    <s v="RBS-Regional 3"/>
    <d v="2026-08-03T14:22:48"/>
    <d v="2026-08-05T10:35:13"/>
    <n v="69357601"/>
    <m/>
    <m/>
    <s v="GEDUNG ANSENA AUDIT GLOBAL 2"/>
    <m/>
    <m/>
    <m/>
    <m/>
    <m/>
    <n v="110.7651979"/>
    <n v="-7.5410035000000004"/>
    <s v="|MN00440|/Elyoenai Christian Kuntolukito/085764652186/elyoenaikunto@gmail.com/ PSB  1S INET ONLY BISNIS WINBACK 2.0 100mbps ABODEMEN 535.000 PLUS PPN"/>
    <s v="Sales Force DBS"/>
    <m/>
    <m/>
    <m/>
    <m/>
    <m/>
    <m/>
    <m/>
    <m/>
    <s v="Management Janji"/>
    <d v="1970-01-01T00:00:00"/>
    <s v="FCC"/>
    <d v="2026-03-08T14:40:09"/>
    <m/>
    <m/>
    <m/>
    <s v="KRT"/>
    <s v="NO ADDON"/>
    <m/>
    <s v="MYDITA - GAGAL SEND CARING UNSC"/>
    <s v="- 11_11446;Biaya PSB HSI EBIS Tunai di Depan ~ 11[150000]  - E23015;E23015 ~ ES23 - Perangkat ONT[0]  - E23015~null~44292;E23015||11||Abodemen 0[0]  - E23015~null~E23015_SWONTPREM;SWONTPREM ~ Biaya Sewa ONT Premium ~ E23015[50000]  - E25060;E25060 ~ ES25 "/>
    <s v="INDIBIZ"/>
    <m/>
    <m/>
    <d v="1970-01-01T00:00:00"/>
    <d v="1970-01-01T00:00:00"/>
    <m/>
    <m/>
    <m/>
    <e v="#NUM!"/>
    <e v="#NUM!"/>
    <x v="1"/>
    <x v="3"/>
  </r>
  <r>
    <n v="56"/>
    <n v="1002526432"/>
    <n v="3"/>
    <x v="0"/>
    <n v="5"/>
    <s v="MATARAM"/>
    <s v="INNER - NUSA TENGGARA"/>
    <s v="MTR"/>
    <s v="REG"/>
    <s v="AO"/>
    <s v="NEW SALES"/>
    <s v="1P INET"/>
    <s v="102 | FOLLOW UP COMPLETED"/>
    <s v="RBS-Regional 3"/>
    <d v="2026-08-14T13:52:57"/>
    <d v="2026-08-17T12:23:25"/>
    <n v="69366085"/>
    <m/>
    <n v="172601796998"/>
    <s v="TOKO EGI"/>
    <s v="ODP-MTR-FDN/106 FDN/D03/106.01"/>
    <s v="WO061749889"/>
    <m/>
    <m/>
    <m/>
    <n v="116.1115961"/>
    <n v="-8.6394053"/>
    <s v="MD|MYDB-20260813265275|DN00001/MN01272|TOKO EGI|081999353337"/>
    <s v="MYDIGIBIZPARTNER"/>
    <m/>
    <m/>
    <m/>
    <m/>
    <m/>
    <m/>
    <m/>
    <m/>
    <s v="Management Janji"/>
    <s v="2026-08-16 08:00:00 | M Janji :  15 Agustus 2026 Jam Pasang : Siang Note : hubungi pelanggan jika ingin ke lokasi, terima kasih. "/>
    <s v="FCC"/>
    <s v="14-08-2026 14:10:15"/>
    <d v="2026-08-16T08:00:00"/>
    <s v="Kendala Lainnya"/>
    <s v="REVOKE"/>
    <s v="MTR"/>
    <s v="NO ADDON"/>
    <m/>
    <s v="Follow Up Revoke Completed, New Order ID : SC1002530779"/>
    <s v="HSI Bisnis Promo HUT Telkom PSB 70% - 150 Mbps"/>
    <s v="INDIBIZ"/>
    <m/>
    <m/>
    <d v="2026-08-16T08:00:00"/>
    <s v="2026-08-16 08:00:00 | M Janji :  15 Agustus 2026 Jam Pasang : Siang Note : hubungi pelanggan jika ingin ke lokasi, terima kasih. "/>
    <m/>
    <m/>
    <m/>
    <e v="#NUM!"/>
    <e v="#NUM!"/>
    <x v="1"/>
    <x v="23"/>
  </r>
  <r>
    <n v="57"/>
    <n v="1002506082"/>
    <n v="3"/>
    <x v="6"/>
    <n v="5"/>
    <s v="SIDOARJO"/>
    <s v="PASURUAN"/>
    <s v="GEM"/>
    <s v="REG"/>
    <s v="AO"/>
    <s v="NEW SALES"/>
    <m/>
    <s v="Completed (PS)"/>
    <s v="RBS-Regional 3"/>
    <d v="2026-08-03T13:23:38"/>
    <d v="2026-08-04T19:50:27"/>
    <n v="69357529"/>
    <m/>
    <n v="152743206244"/>
    <s v="SUMBER REJEKI"/>
    <s v="ODP-GEM-FAE/08"/>
    <s v="WO060800947"/>
    <m/>
    <m/>
    <m/>
    <n v="112.6950853"/>
    <n v="-7.5210730000000003"/>
    <s v="|MC30223|/VANIA HARTONO/82229629998/vaniahartono1@gmail.com"/>
    <s v="Sales Force DBS"/>
    <m/>
    <m/>
    <m/>
    <m/>
    <m/>
    <m/>
    <m/>
    <m/>
    <s v="Management Janji"/>
    <s v="2026-08-04 13:00:00|M Janji : 4 agustus 2026 jam Pasang : siang Note : hubungi pelanggan jika ingin kelokasi|40981182|MYDITA"/>
    <s v="FCC"/>
    <d v="2026-03-08T13:25:40"/>
    <d v="2026-08-04T13:00:00"/>
    <m/>
    <s v="PS"/>
    <s v="GEM"/>
    <s v="NO ADDON"/>
    <n v="20260804"/>
    <s v="Completed"/>
    <s v="- 11_11446;Biaya PSB HSI EBIS Tunai di Depan ~ 11[150000]  - SP_NOSS;SP_NOSS ~ Internet NOSS Multispeed Network[0]  - SP_NOSS;SP_NOSS ~ Internet NOSS Multispeed Network[0]  - E25061;E25061 ~ ES25 - Paket HSI Basic (HSIEF) Khusus Winback 2.0[0]  - E25061~n"/>
    <s v="INDIBIZ"/>
    <m/>
    <m/>
    <d v="2026-08-04T13:00:00"/>
    <s v="2026-08-04 13:00:00|M Janji : 4 agustus 2026 jam Pasang : siang Note : hubungi pelanggan jika ingin kelokasi|40981182|MYDITA"/>
    <n v="2026"/>
    <n v="8"/>
    <n v="4"/>
    <d v="2026-08-04T00:00:00"/>
    <n v="-0.54166666666424135"/>
    <x v="0"/>
    <x v="24"/>
  </r>
  <r>
    <n v="58"/>
    <n v="1002515875"/>
    <n v="3"/>
    <x v="2"/>
    <n v="5"/>
    <s v="MALANG"/>
    <s v="BATU"/>
    <s v="SGS"/>
    <s v="REG"/>
    <s v="AO"/>
    <s v="NEW SALES"/>
    <s v="1P INET"/>
    <s v="Completed (PS)"/>
    <s v="RBS-Regional 3"/>
    <d v="2026-08-08T12:25:57"/>
    <d v="2026-08-10T14:19:15"/>
    <n v="69361412"/>
    <m/>
    <n v="152721299708"/>
    <s v="SDN 1 DENGKOL"/>
    <s v="ODP-SGS-FF/132 FF/D11/132.01"/>
    <s v="WO061254557"/>
    <m/>
    <m/>
    <m/>
    <n v="112.72318660000001"/>
    <n v="-7.9057347"/>
    <s v="|MN01864|MYIA-026914743278/POI/AHMAD AL HIKAM/087762944248/idengkolsdn@gmail.com"/>
    <s v="MYIB_ASSISTANT"/>
    <m/>
    <m/>
    <m/>
    <m/>
    <m/>
    <m/>
    <m/>
    <m/>
    <s v="Management Janji"/>
    <s v="2026-08-10 08:00:00 | Tanggal Pemasangan : 10 Agustus 2026 Jam Pemasangan : 08:00 13:00 Info Tambahan : Hubungi pelanggan dulu sebelum ke lokasi terimakasih"/>
    <s v="FCC"/>
    <d v="2026-08-08T12:39:51"/>
    <d v="2026-08-10T08:00:00"/>
    <m/>
    <s v="PS"/>
    <s v="SGS"/>
    <s v="NO ADDON"/>
    <n v="20260810"/>
    <s v="Completed"/>
    <s v="HSI Bisnis Basic Promo HUT Telkom PSB 70% - 50 Mbps"/>
    <s v="INDIBIZ"/>
    <m/>
    <m/>
    <d v="2026-08-10T08:00:00"/>
    <s v="2026-08-10 08:00:00 | Tanggal Pemasangan : 10 Agustus 2026 Jam Pemasangan : 08:00 13:00 Info Tambahan : Hubungi pelanggan dulu sebelum ke lokasi terimakasih"/>
    <n v="2026"/>
    <n v="8"/>
    <n v="10"/>
    <d v="2026-08-10T00:00:00"/>
    <n v="-0.33333333333575865"/>
    <x v="0"/>
    <x v="11"/>
  </r>
  <r>
    <n v="59"/>
    <n v="1002523885"/>
    <n v="3"/>
    <x v="6"/>
    <n v="5"/>
    <s v="SIDOARJO"/>
    <s v="PASURUAN"/>
    <s v="PDA"/>
    <s v="REG"/>
    <s v="AO"/>
    <s v="NEW SALES"/>
    <m/>
    <s v="Completed (PS)"/>
    <s v="RBS-Regional 3"/>
    <d v="2026-08-13T11:16:34"/>
    <d v="2026-08-17T20:24:43"/>
    <n v="69364949"/>
    <m/>
    <n v="152741225087"/>
    <s v="SPBU 546716 KEPULUNGAN"/>
    <s v="ODP-PDA-FAP/021"/>
    <s v="WO061892587"/>
    <m/>
    <m/>
    <m/>
    <n v="112.6870014"/>
    <n v="-7.6119769000000002"/>
    <s v="|MN02332|/SPBU 546716 KEPULUNGAN/WINBACK 2.0 HSI B2B (1:1) 100MBPS 535RB PSB DISC 70%//spbu546716kepulungan@gmail.com/FAIZAL MEGA HARDIANSYAH/82228980555"/>
    <s v="Sales Force DBS"/>
    <m/>
    <m/>
    <m/>
    <m/>
    <m/>
    <m/>
    <m/>
    <m/>
    <s v="Management Janji"/>
    <s v="2026-08-17 13:00:00|Nama : BP FAIZAL MEGA HARDIANSYAH  No Hp : 082228980555 No Alt :  Tgl Pemasangan : 17 Agustus 2026 Interval : SIANG Note : Hubungi pelanggan terlebih dahulu|40971402|MYDITA"/>
    <s v="FCC"/>
    <s v="13-08-2026 11:25:53"/>
    <d v="2026-08-17T13:00:00"/>
    <m/>
    <s v="PS"/>
    <s v="PDA"/>
    <s v="NO ADDON"/>
    <n v="20260817"/>
    <s v="Complet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Nama : BP FAIZAL MEGA HARDIANSYAH  No Hp : 082228980555 No Alt :  Tgl Pemasangan : 17 Agustus 2026 Interval : SIANG Note : Hubungi pelanggan terlebih dahulu|40971402|MYDITA"/>
    <n v="2026"/>
    <n v="8"/>
    <n v="17"/>
    <d v="2026-08-17T00:00:00"/>
    <n v="-0.54166666666424135"/>
    <x v="0"/>
    <x v="24"/>
  </r>
  <r>
    <n v="60"/>
    <n v="1002530853"/>
    <n v="3"/>
    <x v="2"/>
    <n v="5"/>
    <s v="KEDIRI"/>
    <s v="KEDIRI"/>
    <s v="PPR"/>
    <s v="REG"/>
    <s v="AO"/>
    <s v="NEW SALES"/>
    <s v="1P INET"/>
    <s v="MIE - SEND SURVEY"/>
    <s v="RBS-Regional 3"/>
    <d v="2026-08-17T13:08:56"/>
    <d v="2026-08-17T13:10:02"/>
    <n v="69368091"/>
    <m/>
    <n v="152652204465"/>
    <s v="PT MITRA TELEMEDIA MANUNGGAL"/>
    <s v="ODP-PPR-FH/14 FH/D02/14.01"/>
    <s v="WO061927858"/>
    <m/>
    <m/>
    <m/>
    <n v="112.1392276"/>
    <n v="-7.6798582999999896"/>
    <s v="|MC80054|MYIA-043875269937/POI/AL GERISETIAWAN/081654953360/ipsrssolidteaam@gmail.com"/>
    <s v="MYIB_ASSISTANT"/>
    <m/>
    <m/>
    <m/>
    <m/>
    <m/>
    <m/>
    <m/>
    <m/>
    <s v="Management Janji"/>
    <s v="2026-08-18 15:00:00 | Waktu pemasangan : 17 agustus 2026 Jam pemasangan : 08.00 - 12.00 Info Tambahan : Hubungi pelanggan dulu sebelum ke lokasi terimakasih "/>
    <s v="FCC"/>
    <s v="17-08-2026 13:10:11"/>
    <d v="2026-08-18T15:00:00"/>
    <m/>
    <s v="SURVEY_NEW_MANJA"/>
    <s v="PPR"/>
    <s v="NO ADDON"/>
    <m/>
    <s v="MIE - SEND SURVEY"/>
    <s v="HSI Bisnis PSB 70% - 300 Mbps"/>
    <s v="INDIBIZ"/>
    <m/>
    <m/>
    <d v="2026-08-18T15:00:00"/>
    <s v="2026-08-18 15:00:00 | Waktu pemasangan : 17 agustus 2026 Jam pemasangan : 08.00 - 12.00 Info Tambahan : Hubungi pelanggan dulu sebelum ke lokasi terimakasih "/>
    <m/>
    <m/>
    <m/>
    <e v="#NUM!"/>
    <e v="#NUM!"/>
    <x v="1"/>
    <x v="5"/>
  </r>
  <r>
    <n v="61"/>
    <n v="1002525996"/>
    <n v="3"/>
    <x v="2"/>
    <n v="5"/>
    <s v="KEDIRI"/>
    <s v="KEDIRI"/>
    <s v="MJT"/>
    <s v="REG"/>
    <s v="AO"/>
    <s v="NEW SALES"/>
    <s v="1P INET"/>
    <s v="Completed (PS)"/>
    <s v="RBS-Regional 3"/>
    <d v="2026-08-14T10:52:56"/>
    <d v="2026-08-14T18:54:48"/>
    <n v="69365822"/>
    <m/>
    <n v="152640225892"/>
    <s v="MA AL-MAHRUSIYAH u/ ruang SERVER"/>
    <s v="ODP-MJT-FM/02"/>
    <s v="WO061729804"/>
    <m/>
    <m/>
    <m/>
    <n v="111.996925611709"/>
    <n v="-7.8177761134150598"/>
    <s v="|MN02540|MYIA-013093430666/POI/YASIN/085755062469/vengevul@gmail.com"/>
    <s v="MYIB_ASSISTANT"/>
    <m/>
    <m/>
    <m/>
    <m/>
    <m/>
    <m/>
    <m/>
    <m/>
    <s v="Management Janji"/>
    <s v="2026-08-15 08:00:00 | Waktu pemasangan : 15 agustus 2026 Jam pemasangan : 08.00 - 12.00 Info Tambahan : Hubungi pelanggan dulu sebelum ke lokasi terimakasih "/>
    <s v="FCC"/>
    <s v="14-08-2026 10:54:53"/>
    <d v="2026-08-15T08:00:00"/>
    <m/>
    <s v="PS"/>
    <s v="MJT"/>
    <s v="NO ADDON"/>
    <n v="20260814"/>
    <s v="Completed"/>
    <s v="HSI Bisnis Promo HUT Telkom PSB 70% - 300 Mbps"/>
    <s v="INDIBIZ"/>
    <m/>
    <m/>
    <d v="2026-08-15T08:00:00"/>
    <s v="2026-08-15 08:00:00 | Waktu pemasangan : 15 agustus 2026 Jam pemasangan : 08.00 - 12.00 Info Tambahan : Hubungi pelanggan dulu sebelum ke lokasi terimakasih "/>
    <n v="2026"/>
    <n v="8"/>
    <n v="14"/>
    <d v="2026-08-14T00:00:00"/>
    <n v="-1.3333333333357587"/>
    <x v="0"/>
    <x v="5"/>
  </r>
  <r>
    <n v="62"/>
    <n v="1002528278"/>
    <n v="3"/>
    <x v="5"/>
    <n v="5"/>
    <s v="SINGARJA"/>
    <s v="JEMBRANA"/>
    <s v="NGR"/>
    <s v="REG"/>
    <s v="AO"/>
    <s v="NEW SALES"/>
    <s v="1P INET"/>
    <s v="Completed (PS)"/>
    <s v="RBS-Regional 3"/>
    <d v="2026-08-15T12:55:56"/>
    <d v="2026-08-17T15:56:28"/>
    <n v="69366850"/>
    <m/>
    <n v="172411226117"/>
    <s v="TOKO DUA PUTRI"/>
    <s v="ODP-NGR-FA/12 FA/D02/12.01"/>
    <s v="WO061819896"/>
    <m/>
    <m/>
    <m/>
    <n v="114.582019115012"/>
    <n v="-8.3897403667389607"/>
    <s v="|MN02718|MYIA-016523826536/POI/ADITYA ARIESMA PUTRA/085198439573/tabranilobar@gmail.com"/>
    <s v="MYIB_ASSISTANT"/>
    <m/>
    <m/>
    <m/>
    <m/>
    <m/>
    <m/>
    <m/>
    <m/>
    <s v="Management Janji"/>
    <s v="2026-08-16 13:00:00 | M Janji :  16 Agustus 2026 Jam Pasang : Siang Note : hubungi pelanggan jika ingin ke lokasi, terima kasih"/>
    <s v="FCC"/>
    <s v="15-08-2026 13:10:06"/>
    <d v="2026-08-16T13:00:00"/>
    <m/>
    <s v="PS"/>
    <s v="NGR"/>
    <s v="NO ADDON"/>
    <n v="20260817"/>
    <s v="Completed"/>
    <s v="HSI Bisnis Promo HUT Telkom PSB 70% - 300 Mbps"/>
    <s v="INDIBIZ"/>
    <m/>
    <m/>
    <d v="2026-08-16T13:00:00"/>
    <s v="2026-08-16 13:00:00 | M Janji :  16 Agustus 2026 Jam Pasang : Siang Note : hubungi pelanggan jika ingin ke lokasi, terima kasih"/>
    <n v="2026"/>
    <n v="8"/>
    <n v="17"/>
    <d v="2026-08-17T00:00:00"/>
    <n v="0.45833333333575865"/>
    <x v="0"/>
    <x v="25"/>
  </r>
  <r>
    <n v="63"/>
    <n v="1002525545"/>
    <n v="3"/>
    <x v="0"/>
    <n v="5"/>
    <s v="MATARAM"/>
    <s v="BIMA"/>
    <s v="TET"/>
    <s v="REG"/>
    <s v="AO"/>
    <s v="NEW SALES"/>
    <s v="1P INET"/>
    <s v="102 | FOLLOW UP COMPLETED"/>
    <s v="RBS-Regional 3"/>
    <d v="2026-08-14T09:04:57"/>
    <d v="2026-08-16T16:16:15"/>
    <n v="69365657"/>
    <m/>
    <n v="172616790182"/>
    <s v="TOKO JAMJAM"/>
    <s v="ODP-TET-FAF/15 FAF/D01/15.01"/>
    <s v="WO061719735"/>
    <m/>
    <m/>
    <m/>
    <n v="118.693739958107"/>
    <n v="-8.6525693846559903"/>
    <s v="MD|MYDB-20260813265274|SC00001/MC00152|TOKO JAMJAM|085337493897"/>
    <s v="MYDIGIBIZPARTNER"/>
    <m/>
    <m/>
    <m/>
    <m/>
    <m/>
    <m/>
    <m/>
    <m/>
    <s v="Management Janji"/>
    <s v="2026-08-15 08:00:00 | Tanggal pemasangan : 15 AGUSTUS 2026 Jam pemasangan : pagi/siang Info Tambahan : Hubungi pelanggan dulu sebelum ke lokasi terima kasih"/>
    <s v="FCC"/>
    <s v="14-08-2026 09:10:50"/>
    <d v="2026-08-15T08:00:00"/>
    <m/>
    <s v="REVOKE"/>
    <s v="TET"/>
    <s v="NETMONK"/>
    <m/>
    <s v="Follow Up Revoke Completed, New Order ID : SC1002529923"/>
    <s v="HSI Bisnis Bundling Netmonk PSB 70% Promo - 150 Mbps"/>
    <s v="INDIBIZ"/>
    <m/>
    <m/>
    <d v="2026-08-15T08:00:00"/>
    <s v="2026-08-15 08:00:00 | Tanggal pemasangan : 15 AGUSTUS 2026 Jam pemasangan : pagi/siang Info Tambahan : Hubungi pelanggan dulu sebelum ke lokasi terima kasih"/>
    <m/>
    <m/>
    <m/>
    <e v="#NUM!"/>
    <e v="#NUM!"/>
    <x v="1"/>
    <x v="4"/>
  </r>
  <r>
    <n v="64"/>
    <n v="1002524325"/>
    <n v="3"/>
    <x v="0"/>
    <n v="5"/>
    <s v="MATARAM"/>
    <s v="SUMBAWA"/>
    <s v="ALA"/>
    <s v="DGS"/>
    <s v="AO"/>
    <s v="NEW SALES"/>
    <m/>
    <s v="7 | OSS - PROVISIONING ISSUED"/>
    <s v="DGS-B2B TREG"/>
    <d v="2026-08-13T13:44:28"/>
    <d v="2026-08-13T13:48:45"/>
    <n v="69365160"/>
    <m/>
    <n v="172607203855"/>
    <s v="Kantor Camat Buer"/>
    <s v="ODP-ALA-FAB/16"/>
    <s v="WO061672161"/>
    <m/>
    <m/>
    <m/>
    <n v="117.034391675701"/>
    <n v="-8.4655804786357098"/>
    <s v="DGS HSI | ADI HERMANTO | 403209 || TREG 3 |Kantor Camat BuerI| 82359324724|HSI BISNIS 1:1 50Mbps Bundling Netmonk"/>
    <s v="Amex"/>
    <m/>
    <m/>
    <m/>
    <m/>
    <m/>
    <m/>
    <m/>
    <m/>
    <s v="Management Janji"/>
    <s v="AO"/>
    <s v="FCC"/>
    <s v="13-08-2026 13:54:52"/>
    <m/>
    <m/>
    <s v="PI"/>
    <s v="ALA"/>
    <s v="NETMONK"/>
    <m/>
    <s v="Provisioning Issued"/>
    <s v="- 11_11464;Biaya PSB ~ 11[0]  - SP_NOSS;SP_NOSS ~ Internet NOSS Multispeed Network[0]  - SP_NOSS;SP_NOSS ~ Internet NOSS Multispeed Network[0]  - E23046;E23046 ~ ES23 - Paket HSI Bisnis[0]  - E23046~null~E23046_UNL;UNL ~ Internet-Link Unlimited Internet U"/>
    <s v="INDIBIZ"/>
    <m/>
    <m/>
    <d v="2026-08-13T12:00:00"/>
    <s v="AO"/>
    <m/>
    <m/>
    <m/>
    <e v="#NUM!"/>
    <e v="#NUM!"/>
    <x v="1"/>
    <x v="0"/>
  </r>
  <r>
    <n v="65"/>
    <n v="1002527818"/>
    <n v="3"/>
    <x v="5"/>
    <n v="5"/>
    <s v="SINGARJA"/>
    <s v="KLUNGKUNG"/>
    <s v="APR"/>
    <s v="REG"/>
    <s v="AO"/>
    <s v="NEW SALES"/>
    <m/>
    <s v="Completed (PS)"/>
    <s v="RBS-Regional 3"/>
    <d v="2026-08-15T09:44:31"/>
    <d v="2026-08-15T13:04:04"/>
    <n v="69363279"/>
    <m/>
    <n v="172404209341"/>
    <s v="SMP NEGERI 2 ABANG"/>
    <s v="ODP-APR-FD/58"/>
    <s v="WO061801940"/>
    <m/>
    <m/>
    <m/>
    <n v="115.614019"/>
    <n v="-8.3507639999999999"/>
    <s v="|MN02750|/PIC I WAYAN SARYA/085842056440-082144951066/spandabang60@gmail.com"/>
    <s v="Sales Force DBS"/>
    <m/>
    <m/>
    <m/>
    <m/>
    <m/>
    <m/>
    <m/>
    <m/>
    <s v="Management Janji"/>
    <s v="2026-08-13 13:00:00|M Janji : (13 AGUSTUS 2026)  jam Pasang : siang  Note : hubungi pelanggan jika ingin kelokasi|40931149|MYDITA"/>
    <s v="FCC"/>
    <s v="15-08-2026 09:55:09"/>
    <m/>
    <m/>
    <s v="PS"/>
    <s v="APR"/>
    <s v="NO ADDON"/>
    <n v="20260815"/>
    <s v="Completed"/>
    <s v="- 11_11446;Biaya PSB HSI EBIS Tunai di Depan ~ 11[150000]  - E25061;E25061 ~ ES25 - Paket HSI Basic (HSIEF) Khusus Winback 2.0[0]  - E25061~null~E25061_UNL;UNL ~ Internet-Link Unlimited Internet Usage ~ E25061[0]  - E25061~null~105351;E25061||11||Abodemen"/>
    <s v="INDIBIZ"/>
    <m/>
    <m/>
    <d v="2026-08-15T07:00:00"/>
    <s v="2026-08-13 13:00:00|M Janji : (13 AGUSTUS 2026)  jam Pasang : siang  Note : hubungi pelanggan jika ingin kelokasi|40931149|MYDITA"/>
    <n v="2026"/>
    <n v="8"/>
    <n v="15"/>
    <d v="2026-08-15T00:00:00"/>
    <n v="-0.29166666666424135"/>
    <x v="0"/>
    <x v="6"/>
  </r>
  <r>
    <n v="66"/>
    <n v="1002527068"/>
    <n v="3"/>
    <x v="6"/>
    <n v="5"/>
    <s v="SIDOARJO"/>
    <s v="PASURUAN"/>
    <s v="PGE"/>
    <s v="REG"/>
    <s v="AO"/>
    <s v="NEW SALES"/>
    <m/>
    <s v="Completed (PS)"/>
    <s v="RBS-Regional 3"/>
    <d v="2026-08-14T16:05:16"/>
    <d v="2026-08-15T19:28:10"/>
    <n v="69366319"/>
    <m/>
    <n v="152746208623"/>
    <s v="VILLA KOES 3"/>
    <s v="ODP-PGE-FC/66"/>
    <s v="WO061808450"/>
    <m/>
    <m/>
    <m/>
    <n v="112.6387337"/>
    <n v="-7.6898115999999996"/>
    <s v="|MC30224|/KHUSAENI/81259415471/khusaenihaji@gmail.com"/>
    <s v="Sales Force DBS"/>
    <m/>
    <m/>
    <m/>
    <m/>
    <m/>
    <m/>
    <m/>
    <m/>
    <s v="Management Janji"/>
    <s v="2026-08-16 08:00:00|M Janji :  16 Agustus 2026 Jam Pasang : Pagi Note : hubungi pelanggan jika ingin ke lokasi, terima kasih|40941148|MYDITA"/>
    <s v="FCC"/>
    <s v="14-08-2026 16:10:01"/>
    <d v="2026-08-16T08:00:00"/>
    <m/>
    <s v="PS"/>
    <s v="PGE"/>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M Janji :  16 Agustus 2026 Jam Pasang : Pagi Note : hubungi pelanggan jika ingin ke lokasi, terima kasih|40941148|MYDITA"/>
    <n v="2026"/>
    <n v="8"/>
    <n v="15"/>
    <d v="2026-08-15T00:00:00"/>
    <n v="-1.3333333333357587"/>
    <x v="0"/>
    <x v="24"/>
  </r>
  <r>
    <n v="67"/>
    <n v="1002505964"/>
    <n v="3"/>
    <x v="2"/>
    <n v="5"/>
    <s v="KEDIRI"/>
    <s v="NGANJUK"/>
    <s v="KTS"/>
    <s v="REG"/>
    <s v="AO"/>
    <s v="NEW SALES"/>
    <s v="1P INET"/>
    <s v="Completed (PS)"/>
    <s v="RBS-Regional 3"/>
    <d v="2026-08-03T12:05:56"/>
    <d v="2026-08-03T20:33:19"/>
    <n v="69357434"/>
    <m/>
    <n v="152615203022"/>
    <s v="intan express laundry"/>
    <s v="ODP-KTS-FG/15"/>
    <s v="WO060779104"/>
    <m/>
    <m/>
    <m/>
    <n v="112.098257057368"/>
    <n v="-7.5993458772087896"/>
    <s v="MD|MYDB-20260803264246|DC20002/MC20039|intan express laundry|083199745414"/>
    <s v="MYDIGIBIZPARTNER"/>
    <m/>
    <m/>
    <m/>
    <m/>
    <m/>
    <m/>
    <m/>
    <m/>
    <s v="Management Janji"/>
    <s v="2026-08-04 13:00:00 | M Janji : 4 agustus 2026 jam Pasang : siang Note : hubungi pelanggan jika ingin kelokasi"/>
    <s v="FCC"/>
    <d v="2026-03-08T12:10:27"/>
    <d v="2026-08-04T13:00:00"/>
    <m/>
    <s v="PS"/>
    <s v="KTS"/>
    <s v="NO ADDON"/>
    <n v="20260803"/>
    <s v="Completed"/>
    <s v="HSI Bisnis Promo HUT Telkom PSB 70% - 100 Mbps Dual Band"/>
    <s v="INDIBIZ"/>
    <m/>
    <m/>
    <d v="2026-08-04T13:00:00"/>
    <s v="2026-08-04 13:00:00 | M Janji : 4 agustus 2026 jam Pasang : siang Note : hubungi pelanggan jika ingin kelokasi"/>
    <n v="2026"/>
    <n v="8"/>
    <n v="3"/>
    <d v="2026-08-03T00:00:00"/>
    <n v="-1.5416666666642413"/>
    <x v="0"/>
    <x v="7"/>
  </r>
  <r>
    <n v="68"/>
    <n v="1002525728"/>
    <n v="3"/>
    <x v="2"/>
    <n v="5"/>
    <s v="MALANG"/>
    <s v="BATU"/>
    <s v="BTU"/>
    <s v="REG"/>
    <s v="AO"/>
    <s v="NEW SALES"/>
    <s v="1P INET"/>
    <s v="MIA - INVALID SURVEY"/>
    <s v="RBS-Regional 3"/>
    <d v="2026-08-14T09:55:57"/>
    <d v="2026-08-15T05:40:50"/>
    <n v="69365721"/>
    <m/>
    <n v="152707239047"/>
    <s v="TOKO DEN BAGOES"/>
    <s v="ODP-BTU-FF/17 FF/D03/17.01"/>
    <s v="WO061724035"/>
    <m/>
    <m/>
    <m/>
    <n v="112.5382755"/>
    <n v="-7.9080776000000004"/>
    <s v="|MN02703|MYIA-080694385130/POI/Mochamad Iqbal Rato/085852266735/miqbalrato@gmail.com"/>
    <s v="MYIB_ASSISTANT"/>
    <m/>
    <m/>
    <m/>
    <m/>
    <m/>
    <m/>
    <m/>
    <m/>
    <s v="Management Janji"/>
    <s v="2026-08-15 08:00:00 | Nama PIC : BAPAK IQBAL No HP : 085852266735 No Alternatif : - M Janji : 15/07/2026 Jam Pasang : Pagi NoteÃ‚Â :  Hubungi terlebih dahulu sebelum ke lokasi"/>
    <s v="FCC"/>
    <s v="14-08-2026 10:09:48"/>
    <d v="2026-08-15T08:00:00"/>
    <m/>
    <s v="SURVEY_NEW_MANJA"/>
    <s v="BTU"/>
    <s v="NO ADDON"/>
    <m/>
    <s v="MIE - INVALID SURVEY - Kendala Jalur/Rute Tarikan"/>
    <s v="HSI Bisnis Promo HUT Telkom PSB 70% - 50 Mbps"/>
    <s v="INDIBIZ"/>
    <m/>
    <m/>
    <d v="2026-08-15T08:00:00"/>
    <s v="2026-08-15 08:00:00 | Nama PIC : BAPAK IQBAL No HP : 085852266735 No Alternatif : - M Janji : 15/07/2026 Jam Pasang : Pagi NoteÃ‚Â :  Hubungi terlebih dahulu sebelum ke lokasi"/>
    <m/>
    <m/>
    <m/>
    <e v="#NUM!"/>
    <e v="#NUM!"/>
    <x v="1"/>
    <x v="11"/>
  </r>
  <r>
    <n v="69"/>
    <n v="1002510808"/>
    <n v="3"/>
    <x v="2"/>
    <n v="5"/>
    <s v="MADIUN"/>
    <s v="MADIUN"/>
    <s v="MNZ"/>
    <s v="REG"/>
    <s v="AO"/>
    <s v="NEW SALES"/>
    <s v="1P INET"/>
    <s v="Completed (PS)"/>
    <s v="RBS-Regional 3"/>
    <d v="2026-08-05T14:29:57"/>
    <d v="2026-08-06T16:42:54"/>
    <n v="69359295"/>
    <m/>
    <n v="152601214975"/>
    <s v="MOVEN FITNESS"/>
    <s v="ODP-MNZ-FU/99"/>
    <s v="WO060994467"/>
    <m/>
    <m/>
    <m/>
    <n v="111.525505943307"/>
    <n v="-7.6229470195620799"/>
    <s v="|MN00285|MYIA-062364956774/POI/ARNOLD TRIANTONY CHANDRA/082226292859/arnoldtriantonychandra@gmail.com"/>
    <s v="MYIB_ASSISTANT"/>
    <m/>
    <m/>
    <m/>
    <m/>
    <m/>
    <m/>
    <m/>
    <m/>
    <s v="Management Janji"/>
    <s v="2026-08-06 13:00:00 | M Janji : (06/08/2026) jam Pasang : 09:00 Note : hubungi pelanggan jika ingin kelokasi"/>
    <s v="FCC"/>
    <d v="2026-05-08T14:39:46"/>
    <d v="2026-08-06T13:00:00"/>
    <m/>
    <s v="PS"/>
    <s v="MNZ"/>
    <s v="NO ADDON"/>
    <n v="20260806"/>
    <s v="Completed"/>
    <s v="HSI Bisnis Promo HUT Telkom PSB 70% - 50 Mbps"/>
    <s v="INDIBIZ"/>
    <m/>
    <m/>
    <d v="2026-08-06T13:00:00"/>
    <s v="2026-08-06 13:00:00 | M Janji : (06/08/2026) jam Pasang : 09:00 Note : hubungi pelanggan jika ingin kelokasi"/>
    <n v="2026"/>
    <n v="8"/>
    <n v="6"/>
    <d v="2026-08-06T00:00:00"/>
    <n v="-0.54166666666424135"/>
    <x v="0"/>
    <x v="20"/>
  </r>
  <r>
    <n v="70"/>
    <n v="1002521639"/>
    <n v="3"/>
    <x v="2"/>
    <n v="5"/>
    <s v="MADIUN"/>
    <s v="TUBAN"/>
    <s v="JTR"/>
    <s v="REG"/>
    <s v="AO"/>
    <s v="NEW SALES"/>
    <m/>
    <s v="Completed (PS)"/>
    <s v="RBS-Regional 3"/>
    <d v="2026-08-12T10:50:09"/>
    <d v="2026-08-13T14:46:45"/>
    <n v="69363993"/>
    <m/>
    <n v="152645203135"/>
    <s v="CV ALAM MULYO PUTRO"/>
    <s v="ODP-JTR-FD/26"/>
    <s v="WO061597567"/>
    <m/>
    <m/>
    <m/>
    <n v="111.578639745712"/>
    <n v="-6.8485330760665297"/>
    <s v="AMRBS;406740/MUHIBBUDDIN AL MARUF/TREG3/KUDUS/AM/082326845795/Fian Dwi Nanda/alammulyoputra_cv@amp-bio.id /Permintaan PSB HSI REG BISNIS 1S INET 50MBPS/CV AMP"/>
    <s v="Sales Profesional"/>
    <m/>
    <m/>
    <m/>
    <m/>
    <m/>
    <m/>
    <m/>
    <m/>
    <s v="Management Janji"/>
    <s v="2026-08-14 08:00:00|Nama PIC : Fian  No HP : 082326845795 Alt :  M Janji : 13/08/2026 Jam Pasang : 08.00  - 13:00  NoteÃ‚Â :  hubungi terlebih dahulu sebelum ke lokasi, terima kasih.|40981184|MYDITA"/>
    <s v="FCC"/>
    <d v="2026-12-08T10:55:16"/>
    <d v="2026-08-14T08:00:00"/>
    <m/>
    <s v="PS"/>
    <s v="JTR"/>
    <s v="NO ADDON"/>
    <n v="20260813"/>
    <s v="Completed"/>
    <s v="- 11_11446;Biaya PSB HSI EBIS Tunai di Depan ~ 11[150000]  - E23046;E23046 ~ ES23 - Paket HSI Bisnis[0]  - E23046~null~E23046_UNL;UNL ~ Internet-Link Unlimited Internet Usage ~ E23046[0]  - E23046~null~44877;E23046||11||Abodemen 0[0]  - E23046~null~E23046"/>
    <s v="INDIBIZ"/>
    <m/>
    <m/>
    <d v="2026-08-14T08:00:00"/>
    <s v="2026-08-14 08:00:00|Nama PIC : Fian  No HP : 082326845795 Alt :  M Janji : 13/08/2026 Jam Pasang : 08.00  - 13:00  NoteÃ‚Â :  hubungi terlebih dahulu sebelum ke lokasi, terima kasih.|40981184|MYDITA"/>
    <n v="2026"/>
    <n v="8"/>
    <n v="13"/>
    <d v="2026-08-13T00:00:00"/>
    <n v="-1.3333333333357587"/>
    <x v="0"/>
    <x v="18"/>
  </r>
  <r>
    <n v="71"/>
    <n v="1002522544"/>
    <n v="3"/>
    <x v="7"/>
    <n v="4"/>
    <s v="SOLO"/>
    <s v="BOYOLALI"/>
    <s v="BYL"/>
    <s v="REG"/>
    <s v="AO"/>
    <s v="NEW SALES"/>
    <s v="1P INET"/>
    <s v="Completed (PS)"/>
    <s v="RBS-Regional 3"/>
    <d v="2026-08-12T15:04:57"/>
    <d v="2026-08-13T14:55:36"/>
    <n v="69364394"/>
    <m/>
    <n v="143553212775"/>
    <s v="PKBM AL MADINAH"/>
    <s v="ODP-BYL-FL/025 FL/D02/025.01"/>
    <s v="WO061600476"/>
    <m/>
    <m/>
    <m/>
    <n v="110.50985799999999"/>
    <n v="-7.5051560000000004"/>
    <s v="|MN00372|MYIA-097060090276/POI/JOHANTO/081226219655/hantojojo868@gmail.com"/>
    <s v="MYIB_ASSISTANT"/>
    <m/>
    <m/>
    <m/>
    <m/>
    <m/>
    <m/>
    <m/>
    <m/>
    <s v="Management Janji"/>
    <s v="2026-08-13 13:00:00 | Nama PIC : bapak JOHANTO No HP : 081226219655 Alt :  M Janji : (KAMIS/13/AGUSTUS/2026) jam Pasang : 09:00 Note : hubungi pelanggan jika ingin kelokasi"/>
    <s v="FCC"/>
    <d v="2026-12-08T15:10:41"/>
    <d v="2026-08-13T13:00:00"/>
    <m/>
    <s v="PS"/>
    <s v="BYL"/>
    <s v="NO ADDON"/>
    <n v="20260813"/>
    <s v="Completed"/>
    <s v="HSI Bisnis Promo HUT Telkom PSB 70% - 100 Mbps"/>
    <s v="INDIBIZ"/>
    <m/>
    <m/>
    <d v="2026-08-13T13:00:00"/>
    <s v="2026-08-13 13:00:00 | Nama PIC : bapak JOHANTO No HP : 081226219655 Alt :  M Janji : (KAMIS/13/AGUSTUS/2026) jam Pasang : 09:00 Note : hubungi pelanggan jika ingin kelokasi"/>
    <n v="2026"/>
    <n v="8"/>
    <n v="13"/>
    <d v="2026-08-13T00:00:00"/>
    <n v="-0.54166666666424135"/>
    <x v="0"/>
    <x v="3"/>
  </r>
  <r>
    <n v="72"/>
    <n v="1002515611"/>
    <n v="3"/>
    <x v="3"/>
    <n v="4"/>
    <s v="PURWOKERTO"/>
    <s v="PURWOKERTO"/>
    <s v="PWT"/>
    <s v="REG"/>
    <s v="AO"/>
    <s v="NEW SALES"/>
    <m/>
    <s v="Completed (PS)"/>
    <s v="RBS-Regional 3"/>
    <d v="2026-08-08T08:59:56"/>
    <d v="2026-08-08T10:32:29"/>
    <n v="69360049"/>
    <n v="2812959935"/>
    <n v="146303609747"/>
    <s v="mi ma&amp; 39;arif nu teluk"/>
    <s v="ODP-PWT-FP/085"/>
    <s v="WO061235887"/>
    <m/>
    <m/>
    <m/>
    <n v="109.25261260000001"/>
    <n v="-7.4512397999999997"/>
    <s v="|MN02742|MYIA-086458900272/POI/arif hidayat/+6285546640881/arifhidayat.mijen@gmail.com"/>
    <s v="Sales Profesional"/>
    <m/>
    <m/>
    <m/>
    <m/>
    <m/>
    <m/>
    <m/>
    <m/>
    <s v="Management Janji"/>
    <s v="2026-08-07 13:00:00 | Nama Pic : bp arif  No Hp Pic : 085546640881  No alt : -  Jam Pemasangan : siang   Tanggal Pemasangan : 7 Agustus 2026"/>
    <s v="FCC"/>
    <d v="2026-08-08T09:10:12"/>
    <m/>
    <m/>
    <s v="PS"/>
    <s v="PWT"/>
    <s v="NO ADDON"/>
    <n v="20260808"/>
    <s v="Completed"/>
    <s v="- 11_11446;Biaya PSB HSI EBIS Tunai di Depan ~ 11[150000]  - BWY DL;BWY DL ~ Saluran Dua Arah(BothWay)[0]  - E23053;E23053 ~ ES23 - Paket HSI Bisnis  Phone (PHONE)[0]  - E23053~null~44864;E23053||11||Abodemen 0[0]  - E23053~null~E23053_IN800;IN800 ~ Free "/>
    <s v="INDIBIZ"/>
    <m/>
    <m/>
    <d v="2026-08-08T07:00:00"/>
    <s v="2026-08-07 13:00:00 | Nama Pic : bp arif  No Hp Pic : 085546640881  No alt : -  Jam Pemasangan : siang   Tanggal Pemasangan : 7 Agustus 2026"/>
    <n v="2026"/>
    <n v="8"/>
    <n v="8"/>
    <d v="2026-08-08T00:00:00"/>
    <n v="-0.29166666666424135"/>
    <x v="0"/>
    <x v="3"/>
  </r>
  <r>
    <n v="73"/>
    <n v="1002509420"/>
    <n v="3"/>
    <x v="7"/>
    <n v="4"/>
    <s v="KUDUS"/>
    <s v="JEPARA"/>
    <s v="PEC"/>
    <s v="REG"/>
    <s v="AO"/>
    <s v="NEW SALES"/>
    <s v="1P INET"/>
    <s v="Completed (PS)"/>
    <s v="RBS-Regional 3"/>
    <d v="2026-08-04T18:22:56"/>
    <d v="2026-08-05T17:18:30"/>
    <n v="69358672"/>
    <m/>
    <n v="146593115480"/>
    <s v="SPBU 4459413"/>
    <s v="ODP-PEC-FA/111 FA/D05/111.01"/>
    <s v="WO060930225"/>
    <m/>
    <m/>
    <m/>
    <n v="110.7116123"/>
    <n v="-6.6703828999999999"/>
    <s v="|MC60142|MYIA-060744012260/POI/DERA BAHTIAR WIDIYANTO/08562685148/spbu_modern@yahoo.com"/>
    <s v="MYIB_ASSISTANT"/>
    <m/>
    <m/>
    <m/>
    <m/>
    <m/>
    <m/>
    <m/>
    <m/>
    <s v="Management Janji"/>
    <s v="2026-08-05 15:00:00 |  M Janji : (5 AGUSTUS 2026) jam Pasang : siang Note : hubungi pelanggan jika ingin kelokasi"/>
    <s v="FCC"/>
    <d v="2026-04-08T18:24:52"/>
    <d v="2026-08-05T15:00:00"/>
    <m/>
    <s v="PS"/>
    <s v="PEC"/>
    <s v="NO ADDON"/>
    <n v="20260805"/>
    <s v="Completed"/>
    <s v="HSI Bisnis Basic Promo HUT Telkom PSB 70% - 100 Mbps Dual Band"/>
    <s v="INDIBIZ"/>
    <m/>
    <m/>
    <d v="2026-08-05T15:00:00"/>
    <s v="2026-08-05 15:00:00 |  M Janji : (5 AGUSTUS 2026) jam Pasang : siang Note : hubungi pelanggan jika ingin kelokasi"/>
    <n v="2026"/>
    <n v="8"/>
    <n v="5"/>
    <d v="2026-08-05T00:00:00"/>
    <n v="-0.625"/>
    <x v="0"/>
    <x v="3"/>
  </r>
  <r>
    <n v="74"/>
    <n v="1002511398"/>
    <n v="3"/>
    <x v="0"/>
    <n v="5"/>
    <s v="KUPANG"/>
    <s v="ENDE"/>
    <s v="END"/>
    <s v="REG"/>
    <s v="AO"/>
    <s v="NEW SALES"/>
    <s v="1P INET"/>
    <s v="OSS - FALLOUT"/>
    <s v="RBS-Regional 3"/>
    <d v="2026-08-06T07:25:57"/>
    <d v="2026-08-13T18:41:26"/>
    <n v="69359519"/>
    <m/>
    <n v="172506788769"/>
    <s v="TOKO MEGA DARMA"/>
    <s v="ODP-END-FM/06 FM/D01/06.01"/>
    <s v="WO061034385"/>
    <m/>
    <m/>
    <m/>
    <n v="121.6514122"/>
    <n v="-8.8423689999999997"/>
    <s v="|MC40144|MYIA-077388511005/POI/GIOSCANI BRIAN G F/085231217979/brian0512fanggidae@gmail.com"/>
    <s v="MYIB_ASSISTANT"/>
    <m/>
    <m/>
    <m/>
    <m/>
    <m/>
    <m/>
    <m/>
    <m/>
    <s v="Management Janji"/>
    <s v="2026-08-07 08:00:00 | telp :085231217979 alt : manja : pagi : siang 07/08/2026 hub sebelum ke lokasi "/>
    <s v="FCC"/>
    <d v="2026-06-08T07:40:01"/>
    <d v="2026-08-07T08:00:00"/>
    <s v="Kendala Pelanggan"/>
    <s v="FO_WFM"/>
    <s v="END"/>
    <s v="NO ADDON"/>
    <m/>
    <s v="Provisioning Failed|WFM|INF009039203|PP_-8.841788900000001,121.65054090000001_RESCHEDULE"/>
    <s v="HSI Bisnis Promo HUT Telkom PSB 70% - 50 Mbps"/>
    <s v="INDIBIZ"/>
    <m/>
    <m/>
    <d v="2026-08-07T08:00:00"/>
    <s v="2026-08-07 08:00:00 | telp :085231217979 alt : manja : pagi : siang 07/08/2026 hub sebelum ke lokasi "/>
    <m/>
    <m/>
    <m/>
    <e v="#NUM!"/>
    <e v="#NUM!"/>
    <x v="1"/>
    <x v="10"/>
  </r>
  <r>
    <n v="75"/>
    <n v="1002527757"/>
    <n v="3"/>
    <x v="1"/>
    <n v="5"/>
    <s v="SBY SELATAN"/>
    <s v="MANYAR"/>
    <s v="MYR"/>
    <s v="REG"/>
    <s v="AO"/>
    <s v="NEW SALES"/>
    <s v="1P INET"/>
    <s v="Completed (PS)"/>
    <s v="RBS-Regional 3"/>
    <d v="2026-08-15T09:16:56"/>
    <d v="2026-08-15T16:23:00"/>
    <n v="69366581"/>
    <m/>
    <n v="152303246239"/>
    <s v="WARKOP TKK NGINDEN"/>
    <s v="ODP-MYR-FKM/02 FKM/D01/02.01"/>
    <s v="WO061799726"/>
    <m/>
    <m/>
    <m/>
    <n v="112.767563"/>
    <n v="-7.2999260000000001"/>
    <s v="|MN02280|MYIA-008042362451/POI/BAYU ADITYA CAESARYANDI/081217664565/warkoptkkreborn@gmail.com"/>
    <s v="MYIB_ASSISTANT"/>
    <m/>
    <m/>
    <m/>
    <m/>
    <m/>
    <m/>
    <m/>
    <m/>
    <s v="Management Janji"/>
    <s v="2026-08-16 08:00:00 | Nama PIC : bapak bayu No HP : 081217664565 Alt :  M Janji : (MINGGU/16/AGUSTUS/2026) jam Pasang : 09:00 Note : hubungi pelanggan jika ingin kelokasi"/>
    <s v="FCC"/>
    <s v="15-08-2026 09:40:30"/>
    <d v="2026-08-16T08:00:00"/>
    <m/>
    <s v="PS"/>
    <s v="MYR"/>
    <s v="NO ADDON"/>
    <n v="20260815"/>
    <s v="Completed"/>
    <s v="HSI Bisnis Promo HUT Telkom PSB 70% - 150 Mbps"/>
    <s v="INDIBIZ"/>
    <m/>
    <m/>
    <d v="2026-08-16T08:00:00"/>
    <s v="2026-08-16 08:00:00 | Nama PIC : bapak bayu No HP : 081217664565 Alt :  M Janji : (MINGGU/16/AGUSTUS/2026) jam Pasang : 09:00 Note : hubungi pelanggan jika ingin kelokasi"/>
    <n v="2026"/>
    <n v="8"/>
    <n v="15"/>
    <d v="2026-08-15T00:00:00"/>
    <n v="-1.3333333333357587"/>
    <x v="0"/>
    <x v="8"/>
  </r>
  <r>
    <n v="76"/>
    <n v="1002530516"/>
    <n v="3"/>
    <x v="6"/>
    <n v="5"/>
    <s v="PASURUAN"/>
    <s v="LUMAJANG"/>
    <s v="PII"/>
    <s v="REG"/>
    <s v="AO"/>
    <s v="NEW SALES"/>
    <m/>
    <s v="CC - HD1A - INPROGRESS UNCONTACTED"/>
    <s v="RBS-Regional 3"/>
    <d v="2026-08-17T09:50:04"/>
    <d v="2026-08-17T16:37:12"/>
    <n v="69367882"/>
    <m/>
    <n v="152542208088"/>
    <s v="MOI MART"/>
    <s v="ODP-PII-FF/46"/>
    <m/>
    <m/>
    <m/>
    <m/>
    <n v="113.13623990000001"/>
    <n v="-8.2274539999999998"/>
    <s v="|MN01068|/MOI MART/WINBACK HSI B2B + OCA BREACH CHECKER  (1:1) 300MBPS 1,250,5JT PSB DISC 70%//junaidiachmad810@gmail.com/ACHMAD JUNAIDI/89675014131"/>
    <s v="Sales Force DBS"/>
    <m/>
    <m/>
    <m/>
    <m/>
    <m/>
    <m/>
    <m/>
    <m/>
    <m/>
    <m/>
    <m/>
    <s v="17-08-2026 09:55:06"/>
    <d v="2026-08-19T08:00:00"/>
    <m/>
    <s v="FCC"/>
    <s v="PII"/>
    <s v="OCA"/>
    <m/>
    <s v="UNCONTACTED : Mail Box - Memo Putri Arviyanti 40971304|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26"/>
  </r>
  <r>
    <n v="77"/>
    <n v="1002518788"/>
    <n v="3"/>
    <x v="7"/>
    <n v="4"/>
    <s v="KUDUS"/>
    <s v="PURWODADI"/>
    <s v="WRO"/>
    <s v="REG"/>
    <s v="AO"/>
    <s v="NEW SALES"/>
    <s v="1P INET"/>
    <s v="102 | FOLLOW UP COMPLETED"/>
    <s v="RBS-Regional 3"/>
    <d v="2026-08-11T07:28:57"/>
    <d v="2026-08-14T16:01:18"/>
    <n v="69362839"/>
    <m/>
    <n v="142509107232"/>
    <s v="SMP PLUS MAMBAUS SHOLIHIN"/>
    <s v="ODP-WRO-FK/112 FK/D08/112.01"/>
    <s v="WO061456506"/>
    <m/>
    <m/>
    <m/>
    <n v="111.139915"/>
    <n v="-7.1633940000000003"/>
    <s v="|MN00410|MYIA-031124116376/POI/ADIB BURROCHMAN/081336938046/smpplusmambaussholihin2019@gmail.com"/>
    <s v="MYIB_ASSISTANT"/>
    <m/>
    <m/>
    <m/>
    <m/>
    <m/>
    <m/>
    <m/>
    <m/>
    <s v="Management Janji"/>
    <s v="2026-08-12 08:00:00 | M Janji : (12/08/2026) jam Pasang : 09:00 Note : hubungi pelanggan jika ingin kelokasi "/>
    <s v="FCC"/>
    <d v="2026-11-08T07:39:48"/>
    <d v="2026-08-12T08:00:00"/>
    <m/>
    <s v="REVOKE"/>
    <s v="WRO"/>
    <s v="NO ADDON"/>
    <m/>
    <s v="Follow Up Revoke Completed, New Order ID : SC1002527049"/>
    <s v="HSI Bisnis Promo HUT Telkom PSB 70% - 50 Mbps"/>
    <s v="INDIBIZ"/>
    <m/>
    <m/>
    <d v="2026-08-12T08:00:00"/>
    <s v="2026-08-12 08:00:00 | M Janji : (12/08/2026) jam Pasang : 09:00 Note : hubungi pelanggan jika ingin kelokasi "/>
    <m/>
    <m/>
    <m/>
    <e v="#NUM!"/>
    <e v="#NUM!"/>
    <x v="1"/>
    <x v="3"/>
  </r>
  <r>
    <n v="78"/>
    <n v="1002506699"/>
    <n v="3"/>
    <x v="3"/>
    <n v="4"/>
    <s v="PURWOKERTO"/>
    <s v="PURWOKERTO"/>
    <s v="PWT"/>
    <s v="REG"/>
    <s v="AO"/>
    <s v="NEW SALES"/>
    <s v="1P INET"/>
    <s v="102 | FOLLOW UP COMPLETED"/>
    <s v="RBS-Regional 3"/>
    <d v="2026-08-04T07:43:56"/>
    <d v="2026-08-07T11:26:39"/>
    <n v="69357877"/>
    <m/>
    <n v="146303609114"/>
    <s v="PT MODULAR KULINER INDONESIA"/>
    <s v="ODP-PWT-FBE/053 FBE/D04/053.01"/>
    <s v="WO060847164"/>
    <m/>
    <m/>
    <m/>
    <n v="109.242199"/>
    <n v="-7.4297899999999997"/>
    <s v="|MN02587|MYIA-089124800085/POI/JULIO PRATAMA PUTRA/081291522934/it.support@ishangry.com"/>
    <s v="MYIB_ASSISTANT"/>
    <m/>
    <m/>
    <m/>
    <m/>
    <m/>
    <m/>
    <m/>
    <m/>
    <s v="Management Janji"/>
    <s v="2026-08-05 08:00:00 | Nama PIC: BP JULIO Notel: 081291522934 Alt: -  Tanggal: 5/8/2026 Jam Pasang: Pagi Note: Hubungi sebelum ke lokasi, terimakasih. "/>
    <s v="FCC"/>
    <d v="2026-04-08T07:55:19"/>
    <d v="2026-08-05T08:00:00"/>
    <m/>
    <s v="REVOKE"/>
    <s v="PWT"/>
    <s v="NO ADDON"/>
    <m/>
    <s v="Follow Up Revoke Completed, New Order ID : SC1002514334"/>
    <s v="HSI Bisnis PSB 70% - 50 Mbps"/>
    <s v="INDIBIZ"/>
    <m/>
    <m/>
    <d v="2026-08-05T08:00:00"/>
    <s v="2026-08-05 08:00:00 | Nama PIC: BP JULIO Notel: 081291522934 Alt: -  Tanggal: 5/8/2026 Jam Pasang: Pagi Note: Hubungi sebelum ke lokasi, terimakasih. "/>
    <m/>
    <m/>
    <m/>
    <e v="#NUM!"/>
    <e v="#NUM!"/>
    <x v="1"/>
    <x v="3"/>
  </r>
  <r>
    <n v="79"/>
    <n v="1002506210"/>
    <n v="3"/>
    <x v="3"/>
    <n v="4"/>
    <s v="MAGELANG"/>
    <s v="MAGELANG"/>
    <s v="MGE"/>
    <s v="DPS"/>
    <s v="AO"/>
    <s v="NEW SALES"/>
    <m/>
    <s v="Completed (PS)"/>
    <s v="DPS-Logistic &amp; Manufacturing"/>
    <d v="2026-08-03T14:15:34"/>
    <d v="2026-08-04T11:49:38"/>
    <n v="69357611"/>
    <m/>
    <n v="146137149610"/>
    <s v="FM Hub + Hub Magelang Utar"/>
    <s v="ODP-MGE-FAS/068"/>
    <s v="WO060801342"/>
    <m/>
    <m/>
    <m/>
    <n v="110.218306"/>
    <n v="-7.4517670000000003"/>
    <s v="P26-204066 ; PIC Dhimas Permadi Okta, dhimas.dewa@spxexpress.com, 085647823280"/>
    <s v="TAM"/>
    <m/>
    <m/>
    <m/>
    <m/>
    <m/>
    <m/>
    <m/>
    <m/>
    <s v="Management Janji"/>
    <s v="P26-204066 ; PIC Dhimas Permadi Okta, dhimas.dewa@spxexpress.com, 085647823280"/>
    <s v="FCC"/>
    <d v="2026-03-08T14:40:09"/>
    <m/>
    <m/>
    <s v="PS"/>
    <s v="MGE"/>
    <s v="NO ADDON"/>
    <n v="20260804"/>
    <s v="Completed"/>
    <s v="- 11_11450;Biaya PSB Reguler HSI EBIS ~ 11[150000]  - SP_NOSS;SP_NOSS ~ Internet NOSS Multispeed Network[0]  - SP_NOSS;SP_NOSS ~ Internet NOSS Multispeed Network[0]  - E23015;E23015 ~ ES23 - Perangkat ONT[0]  - E23015~null~44292;E23015||11||Abodemen 0[0] "/>
    <s v="INDIBIZ"/>
    <m/>
    <m/>
    <d v="2026-08-03T12:30:00"/>
    <s v="P26-204066 ; PIC Dhimas Permadi Okta, dhimas.dewa@spxexpress.com, 085647823280"/>
    <n v="2026"/>
    <n v="8"/>
    <n v="4"/>
    <d v="2026-08-04T00:00:00"/>
    <n v="0.47916666666424135"/>
    <x v="0"/>
    <x v="3"/>
  </r>
  <r>
    <n v="80"/>
    <n v="1002517665"/>
    <n v="3"/>
    <x v="4"/>
    <n v="4"/>
    <s v="SEMARANG"/>
    <s v="INNER - SEMARANG JATENG UTARA"/>
    <s v="JHR"/>
    <s v="REG"/>
    <s v="AO"/>
    <s v="NEW SALES"/>
    <s v="1P INET"/>
    <s v="Completed (PS)"/>
    <s v="RBS-Regional 3"/>
    <d v="2026-08-10T12:55:57"/>
    <d v="2026-08-11T14:08:45"/>
    <n v="69362403"/>
    <m/>
    <n v="142406122707"/>
    <s v="Sobat Cuan Abadi"/>
    <s v="ODP-JHR-FBD/020 FBD/D02/020.01"/>
    <s v="WO061392000"/>
    <m/>
    <m/>
    <m/>
    <n v="110.42993109673201"/>
    <n v="-6.9711133723907999"/>
    <s v="MD|MYDB-20260810264862|DN00001/MN00299|Sobat Cuan Abadi|08992662022"/>
    <s v="MYDIGIBIZPARTNER"/>
    <m/>
    <m/>
    <m/>
    <m/>
    <m/>
    <m/>
    <m/>
    <m/>
    <s v="Management Janji"/>
    <s v="2026-08-11 13:00:00 | Nama : BU LIA (OWNER) No Hp : 08992662022 No Alt :  Tgl Pemasangan : 11 Agustus 2026 Interval : PAGI  Note : Hubungi pelanggan terlebih dahulu"/>
    <s v="FCC"/>
    <d v="2026-10-08T13:09:48"/>
    <d v="2026-08-11T13:00:00"/>
    <m/>
    <s v="PS"/>
    <s v="JHR"/>
    <s v="NO ADDON"/>
    <n v="20260811"/>
    <s v="Completed"/>
    <s v="HSI Bisnis Promo HUT Telkom PSB 70% - 50 Mbps"/>
    <s v="INDIBIZ"/>
    <m/>
    <m/>
    <d v="2026-08-11T13:00:00"/>
    <s v="2026-08-11 13:00:00 | Nama : BU LIA (OWNER) No Hp : 08992662022 No Alt :  Tgl Pemasangan : 11 Agustus 2026 Interval : PAGI  Note : Hubungi pelanggan terlebih dahulu"/>
    <n v="2026"/>
    <n v="8"/>
    <n v="11"/>
    <d v="2026-08-11T00:00:00"/>
    <n v="-0.54166666666424135"/>
    <x v="0"/>
    <x v="3"/>
  </r>
  <r>
    <n v="81"/>
    <n v="1002512142"/>
    <n v="3"/>
    <x v="4"/>
    <n v="4"/>
    <s v="SEMARANG"/>
    <s v="SALATIGA"/>
    <s v="SLI"/>
    <s v="REG"/>
    <s v="AO"/>
    <s v="NEW SALES"/>
    <s v="1P INET"/>
    <s v="Completed (PS)"/>
    <s v="RBS-Regional 3"/>
    <d v="2026-08-06T11:47:57"/>
    <d v="2026-08-08T13:29:10"/>
    <n v="69359884"/>
    <m/>
    <n v="142434111346"/>
    <s v="Toko Najib"/>
    <s v="ODP-SLI-FAE/062 FAE/D02/062.01"/>
    <s v="WO061062452"/>
    <m/>
    <m/>
    <m/>
    <n v="110.42077101767001"/>
    <n v="-7.4028708677662003"/>
    <s v="MD|MYDB-20260805264412|DN00001/MN00663|Toko Najib|089635810679"/>
    <s v="MYDIGIBIZPARTNER"/>
    <m/>
    <m/>
    <m/>
    <m/>
    <m/>
    <m/>
    <m/>
    <m/>
    <s v="Management Janji"/>
    <s v="2026-08-07 08:00:00 | Nama Pic : bp Najib No Hp Pic : 089635810679 No alt : - Jam Pemasangan : pagi  Tanggal Pemasangan : 7 Agustus 2026"/>
    <s v="FCC"/>
    <d v="2026-06-08T11:54:59"/>
    <d v="2026-08-07T08:00:00"/>
    <m/>
    <s v="PS"/>
    <s v="SLI"/>
    <s v="NO ADDON"/>
    <n v="20260808"/>
    <s v="Completed"/>
    <s v="HSI Bisnis Promo HUT Telkom PSB 70% - 100 Mbps"/>
    <s v="INDIBIZ"/>
    <m/>
    <m/>
    <d v="2026-08-07T08:00:00"/>
    <s v="2026-08-07 08:00:00 | Nama Pic : bp Najib No Hp Pic : 089635810679 No alt : - Jam Pemasangan : pagi  Tanggal Pemasangan : 7 Agustus 2026"/>
    <n v="2026"/>
    <n v="8"/>
    <n v="8"/>
    <d v="2026-08-08T00:00:00"/>
    <n v="0.66666666666424135"/>
    <x v="0"/>
    <x v="3"/>
  </r>
  <r>
    <n v="82"/>
    <n v="1002509545"/>
    <n v="3"/>
    <x v="3"/>
    <n v="4"/>
    <s v="YOGYAKARTA"/>
    <s v="SLEMAN"/>
    <s v="PKM"/>
    <s v="REG"/>
    <s v="AO"/>
    <s v="NEW SALES"/>
    <s v="1P INET"/>
    <s v="MIA - INVALID SURVEY"/>
    <s v="RBS-Regional 3"/>
    <d v="2026-08-05T08:19:56"/>
    <d v="2026-08-07T12:47:38"/>
    <n v="69358736"/>
    <m/>
    <n v="146144119829"/>
    <s v="di TURGO village ( PT DWI NUSA PERSADA INDONESIA)"/>
    <s v="ODP-PKM-FAF/087 FAF/D05/087.01"/>
    <s v="WO060948502"/>
    <m/>
    <m/>
    <m/>
    <n v="110.4142365"/>
    <n v="-7.6876500999999999"/>
    <s v="|MC80054|MYIA-044811527159/POI/ DWI ANDI RIO/088901902661/dwinusapersadaindonesia@gmail.com"/>
    <s v="MYIB_ASSISTANT"/>
    <m/>
    <m/>
    <m/>
    <m/>
    <m/>
    <m/>
    <m/>
    <m/>
    <s v="Management Janji"/>
    <s v="2026-08-07 13:00:00 | Tanggal pemasangan: 6/08/2026 Jam pemasangan : pagi / siang Info Tambahan : Hubungi pelanggan dulu sebelum ke lokasi. terima kasih"/>
    <s v="FCC"/>
    <d v="2026-05-08T08:25:38"/>
    <d v="2026-08-07T13:00:00"/>
    <m/>
    <s v="SURVEY_NEW_MANJA"/>
    <s v="PKM"/>
    <s v="NO ADDON"/>
    <m/>
    <s v="MIE - INVALID SURVEY - ODP Jauh"/>
    <s v="HSI Bisnis Promo HUT Telkom PSB 70% - 300 Mbps"/>
    <s v="INDIBIZ"/>
    <m/>
    <m/>
    <d v="2026-08-07T13:00:00"/>
    <s v="2026-08-07 13:00:00 | Tanggal pemasangan: 6/08/2026 Jam pemasangan : pagi / siang Info Tambahan : Hubungi pelanggan dulu sebelum ke lokasi. terima kasih"/>
    <m/>
    <m/>
    <m/>
    <e v="#NUM!"/>
    <e v="#NUM!"/>
    <x v="1"/>
    <x v="3"/>
  </r>
  <r>
    <n v="83"/>
    <n v="1002505606"/>
    <n v="3"/>
    <x v="6"/>
    <n v="5"/>
    <s v="SIDOARJO"/>
    <s v="JOMBANG"/>
    <s v="POS"/>
    <s v="REG"/>
    <s v="AO"/>
    <s v="NEW SALES"/>
    <m/>
    <s v="Completed (PS)"/>
    <s v="RBS-Regional 3"/>
    <d v="2026-08-03T09:25:49"/>
    <d v="2026-08-04T15:26:35"/>
    <n v="69357248"/>
    <m/>
    <n v="152333218440"/>
    <s v="SEGO TEMPONG MBAK WIWIN"/>
    <s v="ODP-POS-FE/69"/>
    <s v="WO060863995"/>
    <m/>
    <m/>
    <m/>
    <n v="112.2292388"/>
    <n v="-7.4674636000000003"/>
    <s v="|MN01463|/SEGO TEMPONG MBAK WIWIN /WINBACK 2.0 HSI B2B (1:1) 50MBPS 355RB PSB DISC 70%/1:1 WINBACK 50MBPS INET ONLY TARIF 355000 BELUM PPN /yulipuji1107@gmail.com/YULI PUJI ASTUTIK/85894165726"/>
    <s v="Sales Force DBS"/>
    <m/>
    <m/>
    <m/>
    <m/>
    <m/>
    <m/>
    <m/>
    <m/>
    <s v="Management Janji"/>
    <s v="2026-08-05 08:00:00|NoteÃ‚Â :  Internet Sudah Terpasang Tinggal Aktivasi |40961370|MYDITA"/>
    <s v="FCC"/>
    <d v="2026-03-08T09:40:13"/>
    <d v="2026-08-05T08:00:00"/>
    <m/>
    <s v="PS"/>
    <s v="POS"/>
    <s v="NO ADDON"/>
    <n v="20260804"/>
    <s v="Completed"/>
    <s v="- 11_11446;Biaya PSB HSI EBIS Tunai di Depan ~ 11[150000]  - SP_NOSS;SP_NOSS ~ Internet NOSS Multispeed Network[0]  - E23015;E23015 ~ ES23 - Perangkat ONT[0]  - E23015~null~44292;E23015||11||Abodemen 0[0]  - E23015~null~E23015_SWONT;SWONT ~ Biaya Sewa ONT"/>
    <s v="INDIBIZ"/>
    <m/>
    <m/>
    <d v="2026-08-05T08:00:00"/>
    <s v="2026-08-05 08:00:00|NoteÃ‚Â :  Internet Sudah Terpasang Tinggal Aktivasi |40961370|MYDITA"/>
    <n v="2026"/>
    <n v="8"/>
    <n v="4"/>
    <d v="2026-08-04T00:00:00"/>
    <n v="-1.3333333333357587"/>
    <x v="0"/>
    <x v="19"/>
  </r>
  <r>
    <n v="84"/>
    <n v="1002512621"/>
    <n v="3"/>
    <x v="3"/>
    <n v="4"/>
    <s v="PURWOKERTO"/>
    <s v="PURWOKERTO"/>
    <s v="PWT"/>
    <s v="REG"/>
    <s v="AO"/>
    <s v="NEW SALES"/>
    <s v="2P INET + VOICE"/>
    <s v="102 | FOLLOW UP COMPLETED"/>
    <s v="RBS-Regional 3"/>
    <d v="2026-08-06T14:13:56"/>
    <d v="2026-08-08T08:59:55"/>
    <n v="69360049"/>
    <n v="2812958014"/>
    <n v="146303609155"/>
    <s v="mi ma&amp; 39;arif nu teluk"/>
    <s v="ODP-PWT-FP/085 FP/D04/085.01"/>
    <s v="WO061082988"/>
    <m/>
    <m/>
    <m/>
    <n v="109.2525802"/>
    <n v="-7.4514927000000002"/>
    <s v="|MN02742|MYIA-086458900272/POI/arif hidayat/+6285546640881/arifhidayat.mijen@gmail.com"/>
    <s v="MYIB_ASSISTANT"/>
    <m/>
    <m/>
    <m/>
    <m/>
    <m/>
    <m/>
    <m/>
    <m/>
    <s v="Management Janji"/>
    <s v="2026-08-07 13:00:00 | Nama Pic : bp arif No Hp Pic : 085546640881 No alt : - Jam Pemasangan : siang  Tanggal Pemasangan : 7 Agustus 2026"/>
    <s v="FCC"/>
    <d v="2026-06-08T14:26:03"/>
    <d v="2026-08-07T13:00:00"/>
    <m/>
    <s v="REVOKE"/>
    <s v="PWT"/>
    <s v="NO ADDON"/>
    <m/>
    <s v="Follow Up Revoke Completed, New Order ID : SC1002515611"/>
    <s v="HSI Bisnis Bundling Phone PSB 70% - Free 800 Menit - 75 Mbps"/>
    <s v="INDIBIZ"/>
    <m/>
    <m/>
    <d v="2026-08-07T13:00:00"/>
    <s v="2026-08-07 13:00:00 | Nama Pic : bp arif No Hp Pic : 085546640881 No alt : - Jam Pemasangan : siang  Tanggal Pemasangan : 7 Agustus 2026"/>
    <m/>
    <m/>
    <m/>
    <e v="#NUM!"/>
    <e v="#NUM!"/>
    <x v="1"/>
    <x v="3"/>
  </r>
  <r>
    <n v="85"/>
    <n v="1002526305"/>
    <n v="3"/>
    <x v="2"/>
    <n v="5"/>
    <s v="KEDIRI"/>
    <s v="KEDIRI"/>
    <s v="PPR"/>
    <s v="REG"/>
    <s v="AO"/>
    <s v="NEW SALES"/>
    <s v="1P INET"/>
    <s v="Completed (PS)"/>
    <s v="RBS-Regional 3"/>
    <d v="2026-08-14T12:22:57"/>
    <d v="2026-08-14T18:36:46"/>
    <n v="69365975"/>
    <m/>
    <n v="152652209190"/>
    <s v="PAPRINGAN KAPE 3"/>
    <s v="ODP-PPR-FB/20 FB/D04/20.01"/>
    <s v="WO061739232"/>
    <m/>
    <m/>
    <m/>
    <n v="112.122541"/>
    <n v="-7.6859190000000002"/>
    <s v="|MC20202|MYIA-074485641308/POI/ARROHMAN ABADI/08213329615/kafepapringan@gmail.com"/>
    <s v="MYIB_ASSISTANT"/>
    <m/>
    <m/>
    <m/>
    <m/>
    <m/>
    <m/>
    <m/>
    <m/>
    <s v="Management Janji"/>
    <s v="2026-08-15 13:00:00 | Nama PIC : Bp Arrohman No HP : 08213329615 No Alt : - M Janji :  15 Agustus 2026 Jam Pasang : Pagi / Siang Note : hubungi pelanggan jika ingin kelokasi"/>
    <s v="FCC"/>
    <s v="14-08-2026 12:39:47"/>
    <d v="2026-08-15T13:00:00"/>
    <m/>
    <s v="PS"/>
    <s v="PPR"/>
    <s v="NO ADDON"/>
    <n v="20260814"/>
    <s v="Completed"/>
    <s v="HSI Bisnis PSB 70% - 300 Mbps"/>
    <s v="INDIBIZ"/>
    <m/>
    <m/>
    <d v="2026-08-15T13:00:00"/>
    <s v="2026-08-15 13:00:00 | Nama PIC : Bp Arrohman No HP : 08213329615 No Alt : - M Janji :  15 Agustus 2026 Jam Pasang : Pagi / Siang Note : hubungi pelanggan jika ingin kelokasi"/>
    <n v="2026"/>
    <n v="8"/>
    <n v="14"/>
    <d v="2026-08-14T00:00:00"/>
    <n v="-1.5416666666642413"/>
    <x v="0"/>
    <x v="5"/>
  </r>
  <r>
    <n v="86"/>
    <n v="1002506479"/>
    <n v="3"/>
    <x v="3"/>
    <n v="4"/>
    <s v="PURWOKERTO"/>
    <s v="PURWOKERTO"/>
    <s v="PWT"/>
    <s v="REG"/>
    <s v="AO"/>
    <s v="NEW SALES"/>
    <m/>
    <s v="Completed (PS)"/>
    <s v="RBS-Regional 3"/>
    <d v="2026-08-03T16:10:58"/>
    <d v="2026-08-03T21:09:34"/>
    <n v="69356855"/>
    <m/>
    <n v="146303609646"/>
    <s v="TOKO ROHMAH"/>
    <s v="ODP-PWT-FAH/043"/>
    <s v="WO060820308"/>
    <m/>
    <m/>
    <m/>
    <n v="109.2279032"/>
    <n v="-7.4381497999999997"/>
    <s v="|MC00213|MYIA-064172393120/POI/FADHILATUR ROHMAH/089670120643/fadilaturrohmah96@gmail.com"/>
    <s v="Sales Profesional"/>
    <m/>
    <m/>
    <m/>
    <m/>
    <m/>
    <m/>
    <m/>
    <m/>
    <s v="Management Janji"/>
    <s v="2026-08-02 13:00:00 | telp :089670120643  Tanggal pemasangan :03/08/2026  Jam pemasangan : pagi/siang  Info Tambahan : Hubungi pelanggan dulu sebelum ke lokasi  terima kasih"/>
    <s v="FCC"/>
    <d v="2026-03-08T16:39:49"/>
    <m/>
    <m/>
    <s v="PS"/>
    <s v="PWT"/>
    <s v="NO ADDON"/>
    <n v="20260803"/>
    <s v="Completed"/>
    <s v="- 11_11446;Biaya PSB HSI EBIS Tunai di Depan ~ 11[150000]  - E23015;E23015 ~ ES23 - Perangkat ONT[0]  - E23015~null~44292;E23015||11||Abodemen 0[0]  - E23015~null~E23015_SWONT;SWONT ~ Biaya Sewa ONT ~ E23015[30000]  - E25060;E25060 ~ ES25 - Paket HSI Bisn"/>
    <s v="INDIBIZ"/>
    <m/>
    <m/>
    <d v="2026-08-03T07:00:00"/>
    <s v="2026-08-02 13:00:00 | telp :089670120643  Tanggal pemasangan :03/08/2026  Jam pemasangan : pagi/siang  Info Tambahan : Hubungi pelanggan dulu sebelum ke lokasi  terima kasih"/>
    <n v="2026"/>
    <n v="8"/>
    <n v="3"/>
    <d v="2026-08-03T00:00:00"/>
    <n v="-0.29166666666424135"/>
    <x v="0"/>
    <x v="3"/>
  </r>
  <r>
    <n v="87"/>
    <n v="1002506609"/>
    <n v="3"/>
    <x v="0"/>
    <n v="5"/>
    <s v="MATARAM"/>
    <s v="BIMA"/>
    <s v="SIL"/>
    <s v="REG"/>
    <s v="AO"/>
    <s v="NEW SALES"/>
    <s v="1P INET"/>
    <s v="102 | FOLLOW UP COMPLETED"/>
    <s v="RBS-Regional 3"/>
    <d v="2026-08-03T18:31:56"/>
    <d v="2026-08-08T09:10:56"/>
    <n v="69357823"/>
    <m/>
    <n v="172617203040"/>
    <s v="Toko Aiman"/>
    <s v="ODP-SIL-FAC/46 FAC/D05/46.01"/>
    <s v="WO060833730"/>
    <m/>
    <m/>
    <m/>
    <n v="118.633106"/>
    <n v="-8.5087240000000008"/>
    <s v="|MN02085|MYIA-043402253593/POI/Syam firdaus/082359216713/gugarimabi985@gmail.com"/>
    <s v="MYIB_ASSISTANT"/>
    <m/>
    <m/>
    <m/>
    <m/>
    <m/>
    <m/>
    <m/>
    <m/>
    <s v="Management Janji"/>
    <s v="2026-08-04 15:00:00 |  M Janji : (04/08/2026) jam Pasang : 09:00 Note : hubungi pelanggan jika ingin kelokasi"/>
    <s v="FCC"/>
    <d v="2026-03-08T18:40:14"/>
    <d v="2026-08-04T15:00:00"/>
    <s v="Kendala Lainnya"/>
    <s v="REVOKE"/>
    <s v="SIL"/>
    <s v="NETMONK"/>
    <m/>
    <s v="Follow Up Revoke Completed, New Order ID : SC1002515622"/>
    <s v="HSI Bisnis Bundling Netmonk PSB 70% - 200 Mbps"/>
    <s v="INDIBIZ"/>
    <m/>
    <m/>
    <d v="2026-08-04T15:00:00"/>
    <s v="2026-08-04 15:00:00 |  M Janji : (04/08/2026) jam Pasang : 09:00 Note : hubungi pelanggan jika ingin kelokasi"/>
    <m/>
    <m/>
    <m/>
    <e v="#NUM!"/>
    <e v="#NUM!"/>
    <x v="1"/>
    <x v="4"/>
  </r>
  <r>
    <n v="88"/>
    <n v="1002512123"/>
    <n v="3"/>
    <x v="2"/>
    <n v="5"/>
    <s v="KEDIRI"/>
    <s v="KEDIRI"/>
    <s v="PAE"/>
    <s v="REG"/>
    <s v="AO"/>
    <s v="NEW SALES"/>
    <s v="1P INET"/>
    <s v="Completed (PS)"/>
    <s v="RBS-Regional 3"/>
    <d v="2026-08-06T11:43:56"/>
    <d v="2026-08-06T21:18:48"/>
    <n v="69359874"/>
    <m/>
    <n v="152639219479"/>
    <s v="TOKO NADILA"/>
    <s v="ODP-PAE-FA/39 FA/D07/39.01"/>
    <s v="WO061061888"/>
    <m/>
    <m/>
    <m/>
    <n v="112.188255"/>
    <n v="-7.7536740000000002"/>
    <s v="|MC20002|MYIA-033852787383/POI/MOH IQBAL ARIZAL/085334493999/hafidzcadang@tmails.net"/>
    <s v="MYIB_ASSISTANT"/>
    <m/>
    <m/>
    <m/>
    <m/>
    <m/>
    <m/>
    <m/>
    <m/>
    <s v="Management Janji"/>
    <s v="2026-08-07 08:00:00 | M Janji : (07/08/026) jam Pasang : 09:00 Note : hubungi pelanggan jika ingin kelokasi "/>
    <s v="FCC"/>
    <d v="2026-06-08T11:54:59"/>
    <d v="2026-08-07T08:00:00"/>
    <m/>
    <s v="PS"/>
    <s v="PAE"/>
    <s v="NO ADDON"/>
    <n v="20260806"/>
    <s v="Completed"/>
    <s v="HSI Bisnis Promo HUT Telkom PSB 70% - 100 Mbps"/>
    <s v="INDIBIZ"/>
    <m/>
    <m/>
    <d v="2026-08-07T08:00:00"/>
    <s v="2026-08-07 08:00:00 | M Janji : (07/08/026) jam Pasang : 09:00 Note : hubungi pelanggan jika ingin kelokasi "/>
    <n v="2026"/>
    <n v="8"/>
    <n v="6"/>
    <d v="2026-08-06T00:00:00"/>
    <n v="-1.3333333333357587"/>
    <x v="0"/>
    <x v="5"/>
  </r>
  <r>
    <n v="89"/>
    <n v="1002527290"/>
    <n v="3"/>
    <x v="0"/>
    <n v="5"/>
    <s v="MATARAM"/>
    <s v="INNER - NUSA TENGGARA"/>
    <s v="MTR"/>
    <s v="REG"/>
    <s v="AO"/>
    <s v="NEW SALES"/>
    <s v="1P INET"/>
    <s v="Completed (PS)"/>
    <s v="RBS-Regional 3"/>
    <d v="2026-08-14T17:07:56"/>
    <d v="2026-08-15T16:18:51"/>
    <n v="69366385"/>
    <m/>
    <n v="172601797003"/>
    <s v="KIOS YUSUF"/>
    <s v="ODP-MTR-FDP/64 FDP/D06/64.01"/>
    <s v="WO061774314"/>
    <m/>
    <m/>
    <m/>
    <n v="116.11994951963401"/>
    <n v="-8.5567181452157399"/>
    <s v="MD|MYDB-20260813265198|SC00001/MC00025|KIOS YUSUF|087733099089"/>
    <s v="MYDIGIBIZPARTNER"/>
    <m/>
    <m/>
    <m/>
    <m/>
    <m/>
    <m/>
    <m/>
    <m/>
    <s v="Management Janji"/>
    <s v="2026-08-16 13:00:00 | Tanggal pemasangan: 27/07/2026 Jam pemasangan : pagi / siang Info Tambahan : Hubungi pelanggan dulu sebelum ke lokasi. terima kasih"/>
    <s v="FCC"/>
    <s v="14-08-2026 17:10:17"/>
    <d v="2026-08-16T13:00:00"/>
    <m/>
    <s v="PS"/>
    <s v="MTR"/>
    <s v="NO ADDON"/>
    <n v="20260815"/>
    <s v="Completed"/>
    <s v="HSI Bisnis PSB 70% - 100 Mbps"/>
    <s v="INDIBIZ"/>
    <m/>
    <m/>
    <d v="2026-08-16T13:00:00"/>
    <s v="2026-08-16 13:00:00 | Tanggal pemasangan: 27/07/2026 Jam pemasangan : pagi / siang Info Tambahan : Hubungi pelanggan dulu sebelum ke lokasi. terima kasih"/>
    <n v="2026"/>
    <n v="8"/>
    <n v="15"/>
    <d v="2026-08-15T00:00:00"/>
    <n v="-1.5416666666642413"/>
    <x v="0"/>
    <x v="23"/>
  </r>
  <r>
    <n v="90"/>
    <n v="1002512300"/>
    <n v="3"/>
    <x v="1"/>
    <n v="5"/>
    <s v="MADURA"/>
    <s v="BANGKALAN"/>
    <s v="SPG"/>
    <s v="REG"/>
    <s v="AO"/>
    <s v="NEW SALES"/>
    <m/>
    <s v="Completed (PS)"/>
    <s v="RBS-Regional 3"/>
    <d v="2026-08-06T12:58:21"/>
    <d v="2026-08-06T15:45:57"/>
    <n v="69352598"/>
    <m/>
    <n v="152434913487"/>
    <s v="TOKO RIDOI"/>
    <s v="ODP-SPG-FS/61"/>
    <s v="WO061070684"/>
    <m/>
    <m/>
    <m/>
    <n v="113.20769919999999"/>
    <n v="-7.0520544000000003"/>
    <s v="|MN02600|/TOKO RIDOI/087750023016/087778000795/rifaproduction383@gmail.com/HSI Bisnis Promo HUT Telkom (1:1) 50 Mbps (Rp 355.000) PSB Rp 150.000/RIDOI/Desa Ombul, Kedundung, Sampang"/>
    <s v="Sales Force DBS"/>
    <m/>
    <m/>
    <m/>
    <m/>
    <m/>
    <m/>
    <m/>
    <m/>
    <s v="Management Janji"/>
    <s v="2026-07-31 15:00:00|Nama PIC:  bp ridoi   No HP: 087750023016  Alt:  Tanggal: 31/7/2026  Jam Pasang: Sore  Note: Hubungi sebelum ke lokasi, terimakasih.  Diusahakan siang |RI2334|MYDITA"/>
    <s v="FCC"/>
    <d v="2026-06-08T13:10:52"/>
    <m/>
    <m/>
    <s v="PS"/>
    <s v="SPG"/>
    <s v="NO ADDON"/>
    <n v="20260806"/>
    <s v="Completed"/>
    <s v="- 11_11446;Biaya PSB HSI EBIS Tunai di Depan ~ 11[150000]  - E23015;E23015 ~ ES23 - Perangkat ONT[0]  - E23015~null~44292;E23015||11||Abodemen 0[0]  - E23015~null~E23015_SWONT;SWONT ~ Biaya Sewa ONT ~ E23015[30000]  - E25060;E25060 ~ ES25 - Paket HSI Bisn"/>
    <s v="INDIBIZ"/>
    <m/>
    <m/>
    <d v="2026-08-06T07:00:00"/>
    <s v="2026-07-31 15:00:00|Nama PIC:  bp ridoi   No HP: 087750023016  Alt:  Tanggal: 31/7/2026  Jam Pasang: Sore  Note: Hubungi sebelum ke lokasi, terimakasih.  Diusahakan siang |RI2334|MYDITA"/>
    <n v="2026"/>
    <n v="8"/>
    <n v="6"/>
    <d v="2026-08-06T00:00:00"/>
    <n v="-0.29166666666424135"/>
    <x v="0"/>
    <x v="1"/>
  </r>
  <r>
    <n v="91"/>
    <n v="1002515955"/>
    <n v="3"/>
    <x v="2"/>
    <n v="5"/>
    <s v="MADIUN"/>
    <s v="MADIUN"/>
    <s v="MNZ"/>
    <s v="REG"/>
    <s v="AO"/>
    <s v="NEW SALES"/>
    <s v="1P INET"/>
    <s v="Completed (PS)"/>
    <s v="RBS-Regional 3"/>
    <d v="2026-08-08T13:28:58"/>
    <d v="2026-08-09T21:56:24"/>
    <n v="69361458"/>
    <m/>
    <n v="152601214983"/>
    <s v="SPBU 54.631.24 (OFFICE)"/>
    <s v="ODP-MNZ-FD/198 FD/D19/198.01"/>
    <s v="WO061264067"/>
    <m/>
    <m/>
    <m/>
    <n v="111.512415"/>
    <n v="-7.6384629999999998"/>
    <s v="|MN00286|MYIA-074686908705/POI/IWAN SETYAWAN/08563623930/iwansetawan1989e3@gmail.com"/>
    <s v="MYIB_ASSISTANT"/>
    <m/>
    <m/>
    <m/>
    <m/>
    <m/>
    <m/>
    <m/>
    <m/>
    <s v="Management Janji"/>
    <s v="2026-08-09 13:00:00 | Nama : BP IWAN SETYAWAN No Hp : 08563623930 No Alt :  Tgl Pemasangan : 09 Agustus 2026 Interval : PAGI  Note : Hubungi pelanggan terlebih dahulu"/>
    <s v="FCC"/>
    <d v="2026-08-08T13:39:52"/>
    <d v="2026-08-09T13:00:00"/>
    <m/>
    <s v="PS"/>
    <s v="MNZ"/>
    <s v="NO ADDON"/>
    <n v="20260809"/>
    <s v="Completed"/>
    <s v="HSI Bisnis Promo HUT Telkom PSB 70% - 50 Mbps"/>
    <s v="INDIBIZ"/>
    <m/>
    <m/>
    <d v="2026-08-09T13:00:00"/>
    <s v="2026-08-09 13:00:00 | Nama : BP IWAN SETYAWAN No Hp : 08563623930 No Alt :  Tgl Pemasangan : 09 Agustus 2026 Interval : PAGI  Note : Hubungi pelanggan terlebih dahulu"/>
    <n v="2026"/>
    <n v="8"/>
    <n v="9"/>
    <d v="2026-08-09T00:00:00"/>
    <n v="-0.54166666666424135"/>
    <x v="0"/>
    <x v="20"/>
  </r>
  <r>
    <n v="92"/>
    <n v="1002512410"/>
    <n v="3"/>
    <x v="3"/>
    <n v="4"/>
    <s v="YOGYAKARTA"/>
    <s v="GUNUNG KIDUL"/>
    <s v="WNS"/>
    <s v="REG"/>
    <s v="AO"/>
    <s v="NEW SALES"/>
    <s v="1P INET"/>
    <s v="Completed (PS)"/>
    <s v="RBS-Regional 3"/>
    <d v="2026-08-06T13:29:56"/>
    <d v="2026-08-07T12:32:18"/>
    <n v="69359986"/>
    <m/>
    <n v="143135115031"/>
    <s v="SMK MARDHOTULLAH PLAYEN"/>
    <s v="ODP-WNS-FEA/022 FEA/D02/022.01"/>
    <s v="WO061076997"/>
    <m/>
    <m/>
    <m/>
    <n v="110.5860709"/>
    <n v="-7.9555423999999997"/>
    <s v="|MN00277|MYIA-075807223071/POI/Rohmat Widiyanto/08122997243/smkmardhotullahplayen@gmail.com"/>
    <s v="MYIB_ASSISTANT"/>
    <m/>
    <m/>
    <m/>
    <m/>
    <m/>
    <m/>
    <m/>
    <m/>
    <s v="Management Janji"/>
    <s v="2026-08-07 13:00:00 | Nama : BP ROHMAT WIDIYANTO No Hp : 08122997243 No Alt :  Tgl Pemasangan : 07 Agustus 2026 Interval : PAGI  Note : Hubungi pelanggan terlebih dahulu"/>
    <s v="FCC"/>
    <d v="2026-06-08T13:40:05"/>
    <d v="2026-08-07T13:00:00"/>
    <m/>
    <s v="PS"/>
    <s v="WNS"/>
    <s v="NO ADDON"/>
    <n v="20260807"/>
    <s v="Completed"/>
    <s v="HSI Bisnis Basic Promo HUT Telkom PSB 70% - 50 Mbps"/>
    <s v="INDIBIZ"/>
    <m/>
    <m/>
    <d v="2026-08-07T13:00:00"/>
    <s v="2026-08-07 13:00:00 | Nama : BP ROHMAT WIDIYANTO No Hp : 08122997243 No Alt :  Tgl Pemasangan : 07 Agustus 2026 Interval : PAGI  Note : Hubungi pelanggan terlebih dahulu"/>
    <n v="2026"/>
    <n v="8"/>
    <n v="7"/>
    <d v="2026-08-07T00:00:00"/>
    <n v="-0.54166666666424135"/>
    <x v="0"/>
    <x v="3"/>
  </r>
  <r>
    <n v="93"/>
    <n v="1002504770"/>
    <n v="3"/>
    <x v="2"/>
    <n v="5"/>
    <s v="MADIUN"/>
    <s v="TUBAN"/>
    <s v="JTR"/>
    <s v="REG"/>
    <s v="AO"/>
    <s v="NEW SALES"/>
    <s v="1P INET"/>
    <s v="Completed (PS)"/>
    <s v="RBS-Regional 3"/>
    <d v="2026-08-01T15:47:56"/>
    <d v="2026-08-02T15:08:36"/>
    <n v="69356827"/>
    <m/>
    <n v="152645203491"/>
    <s v="TOKO KAIN MURAH"/>
    <s v="ODP-JTR-FB/15 FB/D03/15.01"/>
    <s v="WO060666682"/>
    <m/>
    <m/>
    <m/>
    <n v="111.72435209155"/>
    <n v="-7.0172890869492202"/>
    <s v="MD|MYDB-20260801264151|DN00001/MN01285|TOKO KAIN MURAH|0895384255955"/>
    <s v="MYDIGIBIZPARTNER"/>
    <m/>
    <m/>
    <m/>
    <m/>
    <m/>
    <m/>
    <m/>
    <m/>
    <s v="Management Janji"/>
    <s v="2026-08-02 13:00:00 | Nama Pic : bp ahmad  No Hp Pic : 0895384255955 No alt : - Jam Pemasangan : pagi  Tanggal Pemasangan : 2 Agustus 2026"/>
    <s v="FCC"/>
    <d v="2026-01-08T15:55:09"/>
    <d v="2026-08-02T13:00:00"/>
    <m/>
    <s v="PS"/>
    <s v="JTR"/>
    <s v="NO ADDON"/>
    <n v="20260802"/>
    <s v="Completed"/>
    <s v="HSI Bisnis Promo HUT Telkom PSB 70% - 150 Mbps"/>
    <s v="INDIBIZ"/>
    <m/>
    <m/>
    <d v="2026-08-02T13:00:00"/>
    <s v="2026-08-02 13:00:00 | Nama Pic : bp ahmad  No Hp Pic : 0895384255955 No alt : - Jam Pemasangan : pagi  Tanggal Pemasangan : 2 Agustus 2026"/>
    <n v="2026"/>
    <n v="8"/>
    <n v="2"/>
    <d v="2026-08-02T00:00:00"/>
    <n v="-0.54166666666424135"/>
    <x v="0"/>
    <x v="18"/>
  </r>
  <r>
    <n v="94"/>
    <n v="1002530531"/>
    <n v="3"/>
    <x v="4"/>
    <n v="4"/>
    <s v="SEMARANG"/>
    <s v="UNGARAN"/>
    <s v="ABR"/>
    <s v="REG"/>
    <s v="AO"/>
    <s v="NEW SALES"/>
    <s v="1P INET"/>
    <s v="7 | OSS - PROVISIONING ISSUED"/>
    <s v="RBS-Regional 3"/>
    <d v="2026-08-17T09:56:56"/>
    <d v="2026-08-18T08:09:04"/>
    <n v="69367863"/>
    <m/>
    <n v="141459107988"/>
    <s v="darabell kosan"/>
    <s v="ODP-ABR-FB/003 FB/D01/003.01"/>
    <s v="WO061914538"/>
    <m/>
    <m/>
    <m/>
    <n v="110.406257"/>
    <n v="-7.2641210000000003"/>
    <s v="|MC50033|MYIA-019584528910/POI/Dwi Wahyu hastuti /085712325799/darrayanbella24@gmail.com"/>
    <s v="MYIB_ASSISTANT"/>
    <m/>
    <m/>
    <m/>
    <m/>
    <m/>
    <m/>
    <m/>
    <m/>
    <s v="Management Janji"/>
    <s v="2026-08-18 08:00:00 | Nama PIC : Ibu Wahyu No Hp : 085712325799 No Alt : - Tgl Pemasangan : 18 Agustus 2026 Interval : PAGI SIANG Note : Hubungi pelanggan terlebih dahulu"/>
    <s v="FCC"/>
    <s v="17-08-2026 10:10:25"/>
    <d v="2026-08-18T08:00:00"/>
    <m/>
    <s v="PI"/>
    <s v="ABR"/>
    <s v="NO ADDON"/>
    <m/>
    <s v="Provisioning Issued"/>
    <s v="HSI Bisnis Promo HUT Telkom PSB 70% - 200 Mbps"/>
    <s v="INDIBIZ"/>
    <m/>
    <m/>
    <d v="2026-08-18T08:00:00"/>
    <s v="2026-08-18 08:00:00 | Nama PIC : Ibu Wahyu No Hp : 085712325799 No Alt : - Tgl Pemasangan : 18 Agustus 2026 Interval : PAGI SIANG Note : Hubungi pelanggan terlebih dahulu"/>
    <m/>
    <m/>
    <m/>
    <e v="#NUM!"/>
    <e v="#NUM!"/>
    <x v="1"/>
    <x v="3"/>
  </r>
  <r>
    <n v="95"/>
    <n v="1002511598"/>
    <n v="3"/>
    <x v="6"/>
    <n v="5"/>
    <s v="SIDOARJO"/>
    <s v="INNER - JATIM TIMUR"/>
    <s v="KRN"/>
    <s v="REG"/>
    <s v="AO"/>
    <s v="NEW SALES"/>
    <m/>
    <s v="Completed (PS)"/>
    <s v="RBS-Regional 3"/>
    <d v="2026-08-06T09:31:36"/>
    <d v="2026-08-07T17:32:28"/>
    <n v="69359639"/>
    <m/>
    <n v="152331250926"/>
    <s v="TOKO JAYA MAKMUR SENTOSA"/>
    <s v="ODP-KRN-FAD/50"/>
    <s v="WO061059041"/>
    <m/>
    <m/>
    <m/>
    <n v="112.5469586"/>
    <n v="-7.4551435000000001"/>
    <s v="|MC30111|/WINARTI/085188645162 / 82144141183/zulaikahwinarti38@gmail.com"/>
    <s v="Sales Force DBS"/>
    <m/>
    <m/>
    <m/>
    <m/>
    <m/>
    <m/>
    <m/>
    <m/>
    <s v="Management Janji"/>
    <s v="2026-08-07 08:00:00|Nama PIC : Winarti No HP : 085188645162 Alt :  M Janji : 07/08/2026 Jam Pasang : 08.00 - 13:00  NoteÃ‚Â :  hubungi terlebih dahulu sebelum kelokasi |40981182|MYDITA"/>
    <s v="FCC"/>
    <d v="2026-06-08T09:39:52"/>
    <d v="2026-08-07T08:00:00"/>
    <m/>
    <s v="PS"/>
    <s v="KRN"/>
    <s v="NETMONK - OCA"/>
    <n v="20260807"/>
    <s v="Completed"/>
    <s v="- E23015;E23015 ~ ES23 - Perangkat ONT[0]  - E23015~null~44292;E23015||11||Abodemen 0[0]  - E23015~null~E23015_SWONTPREM;SWONTPREM ~ Biaya Sewa ONT Premium ~ E23015[50000]  - E24057;E24057 ~ ES24 - Paket HSI Bisnis (HSIE) Khusus Winback[0]  - E24057~null~"/>
    <s v="INDIBIZ"/>
    <m/>
    <m/>
    <d v="2026-08-07T08:00:00"/>
    <s v="2026-08-07 08:00:00|Nama PIC : Winarti No HP : 085188645162 Alt :  M Janji : 07/08/2026 Jam Pasang : 08.00 - 13:00  NoteÃ‚Â :  hubungi terlebih dahulu sebelum kelokasi |40981182|MYDITA"/>
    <n v="2026"/>
    <n v="8"/>
    <n v="7"/>
    <d v="2026-08-07T00:00:00"/>
    <n v="-0.33333333333575865"/>
    <x v="0"/>
    <x v="17"/>
  </r>
  <r>
    <n v="96"/>
    <n v="1002531412"/>
    <n v="3"/>
    <x v="6"/>
    <n v="5"/>
    <s v="SIDOARJO"/>
    <s v="MOJOKERTO"/>
    <s v="PCT"/>
    <s v="REG"/>
    <s v="AO"/>
    <s v="NEW SALES"/>
    <m/>
    <s v="MIE - SEND SURVEY"/>
    <s v="RBS-Regional 3"/>
    <d v="2026-08-17T18:00:03"/>
    <d v="2026-08-17T19:12:01"/>
    <n v="69368366"/>
    <m/>
    <n v="152324211312"/>
    <s v="BAKSO BARONGAN"/>
    <s v="ODP-PCT-FB/10"/>
    <s v="WO061954535"/>
    <m/>
    <m/>
    <m/>
    <n v="112.56685179999999"/>
    <n v="-7.6750844000000003"/>
    <s v="|MN02271|/BAKSO BARONGAN/WINBACK 2.0 HSI B2B (1:1) 75MBPS 415RB PSB DISC 70%//ratumebel.16@g"/>
    <s v="Sales Force DBS"/>
    <m/>
    <m/>
    <m/>
    <m/>
    <m/>
    <m/>
    <m/>
    <m/>
    <s v="Management Janji"/>
    <s v="2026-08-19 08:00:00|telp :081992091619 alt : Tanggal pemasangan :19/08/2026 Jam pemasangan : pagi/siang Info Tambahan : Hubungi pelanggan dulu sebelum ke lokasi terima kasih.|40000802|MYDITA"/>
    <s v="FCC"/>
    <s v="17-08-2026 18:10:08"/>
    <d v="2026-08-19T08:00:00"/>
    <m/>
    <s v="SURVEY_NEW_MANJA"/>
    <s v="PCT"/>
    <s v="NO ADDON"/>
    <m/>
    <s v="MIE - SEND SURVEY"/>
    <s v="- 11_11446;Biaya PSB HSI EBIS Tunai di Depan ~ 11[150000]  - SP_NOSS;SP_NOSS ~ Internet NOSS Multispeed Network[0]  - SP_NOSS;SP_NOSS ~ Internet NOSS Multispeed Network[0]  - E23015;E23015 ~ ES23 - Perangkat ONT[0]  - E23015~null~44292;E23015||11||Abodeme"/>
    <s v="INDIBIZ"/>
    <m/>
    <m/>
    <d v="2026-08-19T08:00:00"/>
    <s v="2026-08-19 08:00:00|telp :081992091619 alt : Tanggal pemasangan :19/08/2026 Jam pemasangan : pagi/siang Info Tambahan : Hubungi pelanggan dulu sebelum ke lokasi terima kasih.|40000802|MYDITA"/>
    <m/>
    <m/>
    <m/>
    <e v="#NUM!"/>
    <e v="#NUM!"/>
    <x v="1"/>
    <x v="19"/>
  </r>
  <r>
    <n v="97"/>
    <n v="1002529290"/>
    <n v="3"/>
    <x v="6"/>
    <n v="5"/>
    <s v="SIDOARJO"/>
    <s v="MOJOKERTO"/>
    <s v="MJS"/>
    <s v="REG"/>
    <s v="AO"/>
    <s v="NEW SALES"/>
    <s v="1P INET"/>
    <s v="OSS - FALLOUT"/>
    <s v="RBS-Regional 3"/>
    <d v="2026-08-16T09:22:57"/>
    <d v="2026-08-18T08:26:41"/>
    <n v="69367304"/>
    <m/>
    <n v="152330220737"/>
    <s v="SPBU 54.613.37"/>
    <s v="ODP-MJS-FP/12 FP/D02/12.01"/>
    <s v="WO061858903"/>
    <m/>
    <m/>
    <m/>
    <n v="112.5337335"/>
    <n v="-7.5757253999999996"/>
    <s v="|MN02540|MYIA-040406910931/POI/SATYA BAGAS PRATAMA/085755144593/spbumojosari37@gmail.com"/>
    <s v="MYIB_ASSISTANT"/>
    <m/>
    <m/>
    <m/>
    <m/>
    <m/>
    <m/>
    <m/>
    <m/>
    <s v="Management Janji"/>
    <s v="2026-08-17 08:00:00 | Nama : BP SATYA BAGAS PRATAMA No Hp : 085755144593 No Alt :  Tgl Pemasangan : 17 Agustus 2026 Interval : PAGI  Note : Hubungi pelanggan terlebih dahulu"/>
    <s v="FCC"/>
    <s v="16-08-2026 09:25:37"/>
    <d v="2026-08-17T08:00:00"/>
    <s v="Kendala Pelanggan"/>
    <s v="FO_WFM"/>
    <s v="MJS"/>
    <s v="NO ADDON"/>
    <m/>
    <s v="Provisioning Failed|WFM|INF009061046|HOLD"/>
    <s v="HSI Bisnis Promo HUT Telkom PSB 70% - 50 Mbps"/>
    <s v="INDIBIZ"/>
    <m/>
    <m/>
    <d v="2026-08-17T08:00:00"/>
    <s v="2026-08-17 08:00:00 | Nama : BP SATYA BAGAS PRATAMA No Hp : 085755144593 No Alt :  Tgl Pemasangan : 17 Agustus 2026 Interval : PAGI  Note : Hubungi pelanggan terlebih dahulu"/>
    <m/>
    <m/>
    <m/>
    <e v="#NUM!"/>
    <e v="#NUM!"/>
    <x v="1"/>
    <x v="19"/>
  </r>
  <r>
    <n v="98"/>
    <n v="1002505593"/>
    <n v="3"/>
    <x v="1"/>
    <n v="5"/>
    <s v="SBY UTARA"/>
    <s v="LAMONGAN"/>
    <s v="LMG"/>
    <s v="REG"/>
    <s v="AO"/>
    <s v="NEW SALES"/>
    <s v="1P INET"/>
    <s v="Completed (PS)"/>
    <s v="RBS-Regional 3"/>
    <d v="2026-08-03T09:19:56"/>
    <d v="2026-08-04T09:51:24"/>
    <n v="69357227"/>
    <m/>
    <n v="152433909900"/>
    <s v="SPBU 54.622.24"/>
    <s v="ODP-LMG-FJ/83 FJ/D04/83.01"/>
    <s v="WO060757712"/>
    <m/>
    <m/>
    <m/>
    <n v="112.405857145786"/>
    <n v="-7.1195071119091997"/>
    <s v="MD|MYDB-20260803264215|DN00001/MN00216|SPBU 54.622.24|0895341690022"/>
    <s v="MYDIGIBIZPARTNER"/>
    <m/>
    <m/>
    <m/>
    <m/>
    <m/>
    <m/>
    <m/>
    <m/>
    <s v="Management Janji"/>
    <s v="2026-08-04 10:00:00 | Tanggal Pemasangan : 04 Agustus 2026 Jam Pemasangan : 08:00 13:00 Info Tambahan : Hubungi pelanggan dulu sebelum ke lokasi terimakasih"/>
    <s v="FCC"/>
    <d v="2026-03-08T09:25:39"/>
    <d v="2026-08-04T10:00:00"/>
    <m/>
    <s v="PS"/>
    <s v="LMG"/>
    <s v="NO ADDON"/>
    <n v="20260804"/>
    <s v="Completed"/>
    <s v="HSI Bisnis Promo HUT Telkom PSB 70% - 50 Mbps"/>
    <s v="INDIBIZ"/>
    <m/>
    <m/>
    <d v="2026-08-04T10:00:00"/>
    <s v="2026-08-04 10:00:00 | Tanggal Pemasangan : 04 Agustus 2026 Jam Pemasangan : 08:00 13:00 Info Tambahan : Hubungi pelanggan dulu sebelum ke lokasi terimakasih"/>
    <n v="2026"/>
    <n v="8"/>
    <n v="4"/>
    <d v="2026-08-04T00:00:00"/>
    <n v="-0.41666666666424135"/>
    <x v="0"/>
    <x v="15"/>
  </r>
  <r>
    <n v="99"/>
    <n v="1002510759"/>
    <n v="3"/>
    <x v="0"/>
    <n v="5"/>
    <s v="KUPANG"/>
    <s v="ENDE"/>
    <s v="END"/>
    <s v="REG"/>
    <s v="AO"/>
    <s v="NEW SALES"/>
    <s v="1P INET"/>
    <s v="Completed (PS)"/>
    <s v="RBS-Regional 3"/>
    <d v="2026-08-05T14:19:56"/>
    <d v="2026-08-05T21:17:22"/>
    <n v="69359260"/>
    <m/>
    <n v="172506788955"/>
    <s v="KIOS KRISNA"/>
    <s v="ODP-END-FM/05 FM/D01/05.01"/>
    <s v="WO060993154"/>
    <m/>
    <m/>
    <m/>
    <n v="121.6504387"/>
    <n v="-8.8422325999999902"/>
    <s v="|MC40142|MYIA-067375161025/POI/GIOSCANI BRIAN/+6285231217979/brian0512fanggidae@gmail.com"/>
    <s v="MYIB_ASSISTANT"/>
    <m/>
    <m/>
    <m/>
    <m/>
    <m/>
    <m/>
    <m/>
    <m/>
    <s v="Management Janji"/>
    <s v="2026-08-07 08:00:00 | Nama PIC : BAPAK BRIAN No HP : 085231217979 Alt :  M Janji : (JUMAT/7/AGUSTUS/2026) jam Pasang : 09:00 Note : hubungi pelanggan jika ingin kelokasi"/>
    <s v="FCC"/>
    <d v="2026-05-08T14:25:36"/>
    <d v="2026-08-07T08:00:00"/>
    <m/>
    <s v="PS"/>
    <s v="END"/>
    <s v="NO ADDON"/>
    <n v="20260805"/>
    <s v="Completed"/>
    <s v="HSI Bisnis Promo HUT Telkom PSB 70% - 50 Mbps"/>
    <s v="INDIBIZ"/>
    <m/>
    <m/>
    <d v="2026-08-07T08:00:00"/>
    <s v="2026-08-07 08:00:00 | Nama PIC : BAPAK BRIAN No HP : 085231217979 Alt :  M Janji : (JUMAT/7/AGUSTUS/2026) jam Pasang : 09:00 Note : hubungi pelanggan jika ingin kelokasi"/>
    <n v="2026"/>
    <n v="8"/>
    <n v="5"/>
    <d v="2026-08-05T00:00:00"/>
    <n v="-2.3333333333357587"/>
    <x v="0"/>
    <x v="10"/>
  </r>
  <r>
    <n v="100"/>
    <n v="1002513883"/>
    <n v="3"/>
    <x v="3"/>
    <n v="4"/>
    <s v="YOGYAKARTA"/>
    <s v="INNER - YOGYA JATENG SELATAN"/>
    <s v="KBU"/>
    <s v="REG"/>
    <s v="AO"/>
    <s v="NEW SALES"/>
    <s v="1P INET"/>
    <s v="Completed (PS)"/>
    <s v="RBS-Regional 3"/>
    <d v="2026-08-07T09:37:57"/>
    <d v="2026-08-08T12:47:06"/>
    <n v="69360476"/>
    <m/>
    <n v="146113146452"/>
    <s v="PUNOKAWAN PAJEKSAN"/>
    <s v="ODP-KBU-FCP/019 FCP/D02/019.01"/>
    <s v="WO061137848"/>
    <m/>
    <m/>
    <m/>
    <n v="110.36300900000001"/>
    <n v="-7.7960019999999997"/>
    <s v="|MC80046|MYIA-077951973868/POI/TRIONO/081515001500/punokawanpajeksan@gmail.com"/>
    <s v="MYIB_ASSISTANT"/>
    <m/>
    <m/>
    <m/>
    <m/>
    <m/>
    <m/>
    <m/>
    <m/>
    <s v="Management Janji"/>
    <s v="2026-08-09 13:00:00 | M Janji : 8 agustus 2026 jam Pasang : pagi siang Note : hubungi pelanggan jika ingin kelokasi"/>
    <s v="FCC"/>
    <d v="2026-07-08T09:40:07"/>
    <d v="2026-08-09T13:00:00"/>
    <m/>
    <s v="PS"/>
    <s v="KBU"/>
    <s v="NO ADDON"/>
    <n v="20260808"/>
    <s v="Completed"/>
    <s v="HSI Bisnis Promo HUT Telkom PSB 70% - 100 Mbps"/>
    <s v="INDIBIZ"/>
    <m/>
    <m/>
    <d v="2026-08-09T13:00:00"/>
    <s v="2026-08-09 13:00:00 | M Janji : 8 agustus 2026 jam Pasang : pagi siang Note : hubungi pelanggan jika ingin kelokasi"/>
    <n v="2026"/>
    <n v="8"/>
    <n v="8"/>
    <d v="2026-08-08T00:00:00"/>
    <n v="-1.5416666666642413"/>
    <x v="0"/>
    <x v="3"/>
  </r>
  <r>
    <n v="101"/>
    <n v="1002528022"/>
    <n v="3"/>
    <x v="1"/>
    <n v="5"/>
    <s v="SBY UTARA"/>
    <s v="GRESIK"/>
    <s v="DDS"/>
    <s v="REG"/>
    <s v="AO"/>
    <s v="NEW SALES"/>
    <s v="1P INET"/>
    <s v="Completed (PS)"/>
    <s v="RBS-Regional 3"/>
    <d v="2026-08-15T11:13:56"/>
    <d v="2026-08-15T16:20:42"/>
    <n v="69366741"/>
    <m/>
    <n v="152445902371"/>
    <s v="Kos2an Kusuma"/>
    <s v="ODP-DDS-FA/47 FA/D02/47.01"/>
    <s v="WO061809707"/>
    <m/>
    <m/>
    <m/>
    <n v="112.56026353687"/>
    <n v="-7.1666280489624103"/>
    <s v="MD|MYDB-20260815265464|DN00001/MN01273|Kos2an Kusuma|085129607971"/>
    <s v="MYDIGIBIZPARTNER"/>
    <m/>
    <m/>
    <m/>
    <m/>
    <m/>
    <m/>
    <m/>
    <m/>
    <s v="Management Janji"/>
    <s v="2026-08-16 08:00:00 | Tanggal Pemasangan : 16 Agustus 2026 Jam Pemasangan : 08:00 15:00 Info Tambahan : Hubungi pelanggan dulu sebelum ke lokasi terimakasih"/>
    <s v="FCC"/>
    <s v="15-08-2026 11:25:43"/>
    <d v="2026-08-16T08:00:00"/>
    <m/>
    <s v="PS"/>
    <s v="DDS"/>
    <s v="NO ADDON"/>
    <n v="20260815"/>
    <s v="Completed"/>
    <s v="HSI Bisnis Promo HUT Telkom PSB 70% - 100 Mbps"/>
    <s v="INDIBIZ"/>
    <m/>
    <m/>
    <d v="2026-08-16T08:00:00"/>
    <s v="2026-08-16 08:00:00 | Tanggal Pemasangan : 16 Agustus 2026 Jam Pemasangan : 08:00 15:00 Info Tambahan : Hubungi pelanggan dulu sebelum ke lokasi terimakasih"/>
    <n v="2026"/>
    <n v="8"/>
    <n v="15"/>
    <d v="2026-08-15T00:00:00"/>
    <n v="-1.3333333333357587"/>
    <x v="0"/>
    <x v="15"/>
  </r>
  <r>
    <n v="102"/>
    <n v="1002523357"/>
    <n v="3"/>
    <x v="4"/>
    <n v="4"/>
    <s v="PEKALONGAN"/>
    <s v="TEGAL"/>
    <s v="TEG"/>
    <s v="REG"/>
    <s v="AO"/>
    <s v="NEW SALES"/>
    <s v="1P INET"/>
    <s v="Completed (PS)"/>
    <s v="RBS-Regional 3"/>
    <d v="2026-08-13T08:53:56"/>
    <d v="2026-08-13T13:36:25"/>
    <n v="69364734"/>
    <m/>
    <n v="142212126727"/>
    <s v="SPBU MATARAM 44.521.21"/>
    <s v="ODP-TEG-FAB/045 FAB/D08/045.01"/>
    <s v="WO061638041"/>
    <m/>
    <m/>
    <m/>
    <n v="109.1086719"/>
    <n v="-6.8707487"/>
    <s v="MD|MYDB-20260812265161|DN00001/MN00347|SPBU MATARAM 44.521.21|08997043431"/>
    <s v="MYDIGIBIZPARTNER"/>
    <m/>
    <m/>
    <m/>
    <m/>
    <m/>
    <m/>
    <m/>
    <m/>
    <s v="Management Janji"/>
    <s v="2026-08-14 08:00:00 | telp : 08997043431 M Janji : (14/08/2026) jam Pasang : 09:00 Note : hubungi pelanggan jika ingin kelokasi"/>
    <s v="FCC"/>
    <s v="13-08-2026 08:55:52"/>
    <d v="2026-08-14T08:00:00"/>
    <m/>
    <s v="PS"/>
    <s v="TEG"/>
    <s v="NO ADDON"/>
    <n v="20260813"/>
    <s v="Completed"/>
    <s v="HSI Bisnis Promo HUT Telkom PSB 70% - 100 Mbps"/>
    <s v="INDIBIZ"/>
    <m/>
    <m/>
    <d v="2026-08-14T08:00:00"/>
    <s v="2026-08-14 08:00:00 | telp : 08997043431 M Janji : (14/08/2026) jam Pasang : 09:00 Note : hubungi pelanggan jika ingin kelokasi"/>
    <n v="2026"/>
    <n v="8"/>
    <n v="13"/>
    <d v="2026-08-13T00:00:00"/>
    <n v="-1.3333333333357587"/>
    <x v="0"/>
    <x v="3"/>
  </r>
  <r>
    <n v="103"/>
    <n v="1002527092"/>
    <n v="3"/>
    <x v="4"/>
    <n v="4"/>
    <s v="PEKALONGAN"/>
    <s v="PEMALANG"/>
    <s v="RDD"/>
    <s v="DPS"/>
    <s v="AO"/>
    <s v="NEW SALES"/>
    <m/>
    <s v="CANCEL COMPLETED"/>
    <s v="DPS-Logistic &amp; Manufacturing"/>
    <d v="2026-08-14T16:09:50"/>
    <d v="2026-08-18T02:01:12"/>
    <n v="69366297"/>
    <m/>
    <n v="142213107393"/>
    <s v="PT Nusantara Ekspres Kilat Hub Warungpring"/>
    <s v="ODP-RDD-FE/056"/>
    <s v="WO061768718"/>
    <m/>
    <m/>
    <m/>
    <n v="109.264333411827"/>
    <n v="-7.07354428470319"/>
    <s v="P26-204457  PSB HSI Bisnis 1 Lokasi Hub Warungpring ; PIC Dhimas Permadi Okta, dhimas.dewa@spxexpress.com, 085647823280  "/>
    <s v="TAM"/>
    <m/>
    <m/>
    <m/>
    <m/>
    <m/>
    <m/>
    <m/>
    <m/>
    <s v="Management Janji"/>
    <s v="P26-204457  PSB HSI Bisnis 1 Lokasi Hub Warungpring ; PIC Dhimas Permadi Okta, dhimas.dewa@spxexpress.com, 085647823280"/>
    <s v="FCC"/>
    <s v="14-08-2026 16:39:53"/>
    <m/>
    <m/>
    <s v="REJECT_FCC"/>
    <s v="RDD"/>
    <s v="NO ADDON"/>
    <m/>
    <s v="Order dicancel oleh SYSTEM remark : CANCEL ORDER by System : pelanggan belum melakukan upload dokumen melebihi 3 hari"/>
    <s v="- 11_11450;Biaya PSB Reguler HSI EBIS ~ 11[150000]  - SP_NOSS;SP_NOSS ~ Internet NOSS Multispeed Network[0]  - E23046;E23046 ~ ES23 - Paket HSI Bisnis[0]  - E23046~null~E23046_UNL;UNL ~ Internet-Link Unlimited Internet Usage ~ E23046[0]  - E23046~null~448"/>
    <s v="INDIBIZ"/>
    <m/>
    <s v="Order dicancel oleh SYSTEM remark : CANCEL ORDER by System : pelanggan belum melakukan upload dokumen melebihi 3 hari"/>
    <d v="2026-08-17T20:30:00"/>
    <s v="P26-204457  PSB HSI Bisnis 1 Lokasi Hub Warungpring ; PIC Dhimas Permadi Okta, dhimas.dewa@spxexpress.com, 085647823280"/>
    <m/>
    <m/>
    <m/>
    <e v="#NUM!"/>
    <e v="#NUM!"/>
    <x v="1"/>
    <x v="3"/>
  </r>
  <r>
    <n v="104"/>
    <n v="1002519767"/>
    <n v="3"/>
    <x v="3"/>
    <n v="4"/>
    <s v="MAGELANG"/>
    <s v="MUNTILAN"/>
    <s v="MUN"/>
    <s v="REG"/>
    <s v="AO"/>
    <s v="NEW SALES"/>
    <s v="1P INET"/>
    <s v="Completed (PS)"/>
    <s v="RBS-Regional 3"/>
    <d v="2026-08-11T12:52:57"/>
    <d v="2026-08-12T12:52:09"/>
    <n v="69363283"/>
    <m/>
    <n v="141146114819"/>
    <s v="PT BUMI GATRA SEJATI SPBU 4456404"/>
    <s v="ODP-MUN-FAQ/029 FAQ/D02/029.01"/>
    <s v="WO061491494"/>
    <m/>
    <m/>
    <m/>
    <n v="110.32302730000001"/>
    <n v="-7.6403416000000002"/>
    <s v="|MN02255|MYIA-086521509888/POI/KRIS BIANTORO/081328859575/spbu_sajogja4456404@yahoo.co.id"/>
    <s v="MYIB_ASSISTANT"/>
    <m/>
    <m/>
    <m/>
    <m/>
    <m/>
    <m/>
    <m/>
    <m/>
    <s v="Management Janji"/>
    <s v="2026-08-15 08:00:00 | Nama PIC : BAPAK KRIS No HP : 081328859575 Alt :  M Janji : (SABTU/15/AGUSTUS/2026) jam Pasang : 09:00 Note : hubungi pelanggan jika ingin kelokasi"/>
    <s v="FCC"/>
    <d v="2026-11-08T12:54:45"/>
    <d v="2026-08-15T08:00:00"/>
    <m/>
    <s v="PS"/>
    <s v="MUN"/>
    <s v="NO ADDON"/>
    <n v="20260812"/>
    <s v="Completed"/>
    <s v="HSI Bisnis Basic Promo HUT Telkom PSB 70% - 50 Mbps"/>
    <s v="INDIBIZ"/>
    <m/>
    <m/>
    <d v="2026-08-15T08:00:00"/>
    <s v="2026-08-15 08:00:00 | Nama PIC : BAPAK KRIS No HP : 081328859575 Alt :  M Janji : (SABTU/15/AGUSTUS/2026) jam Pasang : 09:00 Note : hubungi pelanggan jika ingin kelokasi"/>
    <n v="2026"/>
    <n v="8"/>
    <n v="12"/>
    <d v="2026-08-12T00:00:00"/>
    <n v="-3.3333333333357587"/>
    <x v="0"/>
    <x v="3"/>
  </r>
  <r>
    <n v="105"/>
    <n v="1002526382"/>
    <n v="3"/>
    <x v="6"/>
    <n v="5"/>
    <s v="JEMBER"/>
    <s v="BONDOWOSO"/>
    <s v="BOW"/>
    <s v="REG"/>
    <s v="AO"/>
    <s v="NEW SALES"/>
    <s v="2P INET + VOICE"/>
    <s v="Completed (PS)"/>
    <s v="RBS-Regional 3"/>
    <d v="2026-08-14T13:17:56"/>
    <d v="2026-08-15T19:13:40"/>
    <n v="69366032"/>
    <n v="3322010103"/>
    <n v="152507223608"/>
    <s v="PONDOK PESANTREN AL IMAM"/>
    <s v="ODP-BOW-FAC/55 FAC/D05/55.01"/>
    <s v="WO061746862"/>
    <m/>
    <m/>
    <m/>
    <n v="113.84197090000001"/>
    <n v="-7.9662249999999997"/>
    <s v="MD|MYDB-20260814265341|DC30008/MC30027|PONDOK PESANTREN AL IMAM|082139073078"/>
    <s v="MYDIGIBIZPARTNER"/>
    <m/>
    <m/>
    <m/>
    <m/>
    <m/>
    <m/>
    <m/>
    <m/>
    <s v="Management Janji"/>
    <s v="2026-08-15 13:00:00 | Jam Pemasangan : 08:00 - 12.00 Tanggal Pemasangan : 15/08/2026 Info Tambahan : Hubungi pelanggan sebelum datang ke lokasi"/>
    <s v="FCC"/>
    <s v="14-08-2026 13:25:32"/>
    <d v="2026-08-15T13:00:00"/>
    <m/>
    <s v="PS"/>
    <s v="BOW"/>
    <s v="NO ADDON"/>
    <n v="20260815"/>
    <s v="Completed"/>
    <s v="HSI Bisnis Bundling Phone PSB 70% - Free 800 Menit Promo - 300 Mbps"/>
    <s v="INDIBIZ"/>
    <m/>
    <m/>
    <d v="2026-08-15T13:00:00"/>
    <s v="2026-08-15 13:00:00 | Jam Pemasangan : 08:00 - 12.00 Tanggal Pemasangan : 15/08/2026 Info Tambahan : Hubungi pelanggan sebelum datang ke lokasi"/>
    <n v="2026"/>
    <n v="8"/>
    <n v="15"/>
    <d v="2026-08-15T00:00:00"/>
    <n v="-0.54166666666424135"/>
    <x v="0"/>
    <x v="14"/>
  </r>
  <r>
    <n v="106"/>
    <n v="1002506472"/>
    <n v="3"/>
    <x v="0"/>
    <n v="5"/>
    <s v="MATARAM"/>
    <s v="SUMBAWA"/>
    <s v="MLK"/>
    <s v="REG"/>
    <s v="AO"/>
    <s v="NEW SALES"/>
    <m/>
    <s v="Completed (PS)"/>
    <s v="RBS-Regional 3"/>
    <d v="2026-08-03T16:06:41"/>
    <d v="2026-08-06T13:36:17"/>
    <n v="69356929"/>
    <m/>
    <n v="172608206211"/>
    <s v="KOS KOSAN FAHIM"/>
    <s v="ODP-MLK-FAD/44"/>
    <s v="WO060819772"/>
    <m/>
    <m/>
    <m/>
    <n v="116.7539867"/>
    <n v="-8.9201683000000003"/>
    <s v="|MN02367|MYIA-006819264242/POI/M FAHIM DWI HARDIKA/081215816089/fahimhardika@gmail.com"/>
    <s v="Sales Profesional"/>
    <m/>
    <m/>
    <m/>
    <m/>
    <m/>
    <m/>
    <m/>
    <m/>
    <s v="Management Janji"/>
    <s v="2026-08-03 08:00:00 | Tanggal pemasangan :01 agustus 2026  Jam pemasangan : 08.00 - 12.00  Info Tambahan : Hubungi pelanggan dulu sebelum ke lokasi  terimakasih"/>
    <s v="FCC"/>
    <d v="2026-03-08T16:10:38"/>
    <m/>
    <m/>
    <s v="PS"/>
    <s v="MLK"/>
    <s v="NO ADDON"/>
    <n v="20260806"/>
    <s v="Completed"/>
    <s v="- 11_11446;Biaya PSB HSI EBIS Tunai di Depan ~ 11[150000]  - E23015;E23015 ~ ES23 - Perangkat ONT[0]  - E23015~null~44292;E23015||11||Abodemen 0[0]  - E23015~null~E23015_SWONT;SWONT ~ Biaya Sewa ONT ~ E23015[30000]  - E25060;E25060 ~ ES25 - Paket HSI Bisn"/>
    <s v="INDIBIZ"/>
    <m/>
    <m/>
    <d v="2026-08-03T07:00:00"/>
    <s v="2026-08-03 08:00:00 | Tanggal pemasangan :01 agustus 2026  Jam pemasangan : 08.00 - 12.00  Info Tambahan : Hubungi pelanggan dulu sebelum ke lokasi  terimakasih"/>
    <n v="2026"/>
    <n v="8"/>
    <n v="6"/>
    <d v="2026-08-06T00:00:00"/>
    <n v="2.7083333333357587"/>
    <x v="2"/>
    <x v="0"/>
  </r>
  <r>
    <n v="107"/>
    <n v="1002514653"/>
    <n v="3"/>
    <x v="6"/>
    <n v="5"/>
    <s v="PASURUAN"/>
    <s v="PASURUAN"/>
    <s v="NJA"/>
    <s v="REG"/>
    <s v="AO"/>
    <s v="NEW SALES"/>
    <m/>
    <s v="Completed (PS)"/>
    <s v="RBS-Regional 3"/>
    <d v="2026-08-07T13:43:51"/>
    <d v="2026-08-08T15:16:45"/>
    <n v="69360795"/>
    <m/>
    <n v="152745210044"/>
    <s v="SDN TLOGOBODOSARI 1 TUTUR"/>
    <s v="ODP-NJA-FG/05"/>
    <s v="WO061248183"/>
    <m/>
    <m/>
    <m/>
    <n v="112.79071829999999"/>
    <n v="-7.8880851999999999"/>
    <s v="|MN02680|/SDN TLOGOBODOSARI 1 TUTUR/WINBACK 2.0 HSI B2B (1:2) 50MBPS 320RB PSB DISC 70%//sdntlogobodosari01@gmail.com/OLIVIA NUR SYAFA'AH/81336694034"/>
    <s v="Sales Force DBS"/>
    <m/>
    <m/>
    <m/>
    <m/>
    <m/>
    <m/>
    <m/>
    <m/>
    <s v="Management Janji"/>
    <s v="2026-08-09 08:00:00|Tanggal pemasangan: 09/08/2026 Jam pemasangan : pagi / siang Info Tambahan : Hubungi pelanggan dulu sebelum ke lokasi. terima kasih|40951377|MYDITA"/>
    <s v="FCC"/>
    <d v="2026-07-08T13:54:50"/>
    <d v="2026-08-09T08:00:00"/>
    <m/>
    <s v="PS"/>
    <s v="NJA"/>
    <s v="NO ADDON"/>
    <n v="20260808"/>
    <s v="Completed"/>
    <s v="- 11_11446;Biaya PSB HSI EBIS Tunai di Depan ~ 11[150000]  - SP_NOSS;SP_NOSS ~ Internet NOSS Multispeed Network[0]  - E25061;E25061 ~ ES25 - Paket HSI Basic (HSIEF) Khusus Winback 2.0[0]  - E25061~null~E25061_UNL;UNL ~ Internet-Link Unlimited Internet Usa"/>
    <s v="INDIBIZ"/>
    <m/>
    <m/>
    <d v="2026-08-09T08:00:00"/>
    <s v="2026-08-09 08:00:00|Tanggal pemasangan: 09/08/2026 Jam pemasangan : pagi / siang Info Tambahan : Hubungi pelanggan dulu sebelum ke lokasi. terima kasih|40951377|MYDITA"/>
    <n v="2026"/>
    <n v="8"/>
    <n v="8"/>
    <d v="2026-08-08T00:00:00"/>
    <n v="-1.3333333333357587"/>
    <x v="0"/>
    <x v="24"/>
  </r>
  <r>
    <n v="108"/>
    <n v="1002515554"/>
    <n v="3"/>
    <x v="0"/>
    <n v="5"/>
    <s v="MATARAM"/>
    <s v="BIMA"/>
    <s v="SAP"/>
    <s v="REG"/>
    <s v="AO"/>
    <s v="NEW SALES"/>
    <s v="1P INET"/>
    <s v="102 | FOLLOW UP COMPLETED"/>
    <s v="RBS-Regional 3"/>
    <d v="2026-08-08T07:46:56"/>
    <d v="2026-08-11T15:18:32"/>
    <n v="69361211"/>
    <m/>
    <n v="172610305713"/>
    <s v="Kios Aiman"/>
    <s v="ODP-SAP-FAB/14 FAB/D02/14.01"/>
    <s v="WO061228600"/>
    <m/>
    <m/>
    <m/>
    <n v="119.012339"/>
    <n v="-8.5867240000000002"/>
    <s v="|MN02085|MYIA-040467897273/POI/rifdan/085338475722/rifdanwildan07@gmail.com"/>
    <s v="MYIB_ASSISTANT"/>
    <m/>
    <m/>
    <m/>
    <m/>
    <m/>
    <m/>
    <m/>
    <m/>
    <s v="Management Janji"/>
    <s v="2026-08-09 08:00:00 | Nama PIC : Bp Rifdan No Hp : 085338475722 No Alt : - Tgl Pemasangan : 09 Agustus 2026 Interval : PAGI SIANG Note : Hubungi pelanggan terlebih dahulu"/>
    <s v="FCC"/>
    <d v="2026-08-08T07:55:20"/>
    <d v="2026-08-09T08:00:00"/>
    <m/>
    <s v="REVOKE"/>
    <s v="SAP"/>
    <s v="ANTAREZ"/>
    <m/>
    <s v="Follow Up Revoke Completed, New Order ID : SC1002520399"/>
    <s v="HSI Bisnis Bundling Antares Eazy PSB 70% - 150 Mbps"/>
    <s v="INDIBIZ"/>
    <m/>
    <m/>
    <d v="2026-08-09T08:00:00"/>
    <s v="2026-08-09 08:00:00 | Nama PIC : Bp Rifdan No Hp : 085338475722 No Alt : - Tgl Pemasangan : 09 Agustus 2026 Interval : PAGI SIANG Note : Hubungi pelanggan terlebih dahulu"/>
    <m/>
    <m/>
    <m/>
    <e v="#NUM!"/>
    <e v="#NUM!"/>
    <x v="1"/>
    <x v="4"/>
  </r>
  <r>
    <n v="109"/>
    <n v="1002530062"/>
    <n v="3"/>
    <x v="7"/>
    <n v="4"/>
    <s v="SOLO"/>
    <s v="SRAGEN"/>
    <s v="SRG"/>
    <s v="REG"/>
    <s v="AO"/>
    <s v="NEW SALES"/>
    <s v="1P INET"/>
    <s v="7 | OSS - PROVISIONING ISSUED"/>
    <s v="RBS-Regional 3"/>
    <d v="2026-08-16T18:17:56"/>
    <d v="2026-08-18T08:05:33"/>
    <n v="69367744"/>
    <m/>
    <n v="142565107625"/>
    <s v="SMP Negeri 3 Satu Atap Sambirejo"/>
    <s v="ODP-SRG-FAJ/040 FAJ/D02/040.01"/>
    <s v="WO061897993"/>
    <m/>
    <m/>
    <m/>
    <n v="111.14368589999999"/>
    <n v="-7.5077292999999896"/>
    <s v="|MN01811|MYIA-072700561358/POI/Fendy Widyastono/081393181666/smpnsatap3sambirejo@gmail.com"/>
    <s v="MYIB_ASSISTANT"/>
    <m/>
    <m/>
    <m/>
    <m/>
    <m/>
    <m/>
    <m/>
    <m/>
    <s v="Management Janji"/>
    <s v="2026-08-18 08:00:00 | Tanggal Pemasangan : 18 Agustus 2026 Jam Pemasangan : 08:00 13:00 Info Tambahan : Hubungi pelanggan dulu sebelum ke lokasi terimakasih"/>
    <s v="FCC"/>
    <s v="16-08-2026 18:25:12"/>
    <d v="2026-08-18T08:00:00"/>
    <m/>
    <s v="PI"/>
    <s v="SRG"/>
    <s v="NO ADDON"/>
    <m/>
    <s v="Provisioning Issued"/>
    <s v="HSI Bisnis Promo HUT Telkom PSB 70% - 75 Mbps"/>
    <s v="INDIBIZ"/>
    <m/>
    <m/>
    <d v="2026-08-18T08:00:00"/>
    <s v="2026-08-18 08:00:00 | Tanggal Pemasangan : 18 Agustus 2026 Jam Pemasangan : 08:00 13:00 Info Tambahan : Hubungi pelanggan dulu sebelum ke lokasi terimakasih"/>
    <m/>
    <m/>
    <m/>
    <e v="#NUM!"/>
    <e v="#NUM!"/>
    <x v="1"/>
    <x v="3"/>
  </r>
  <r>
    <n v="110"/>
    <n v="1002517663"/>
    <n v="3"/>
    <x v="3"/>
    <n v="4"/>
    <s v="PURWOKERTO"/>
    <s v="PURBALINGGA"/>
    <s v="BBT"/>
    <s v="REG"/>
    <s v="AO"/>
    <s v="NEW SALES"/>
    <m/>
    <s v="Completed (PS)"/>
    <s v="RBS-Regional 3"/>
    <d v="2026-08-10T12:56:22"/>
    <d v="2026-08-10T14:28:56"/>
    <n v="69361219"/>
    <m/>
    <n v="146394104895"/>
    <s v="SD N 1 Serayukaranganyar"/>
    <s v="ODP-BBT-FE/023"/>
    <s v="WO061392468"/>
    <m/>
    <m/>
    <m/>
    <n v="109.33593616931699"/>
    <n v="-7.2954366789835303"/>
    <s v="|MN02834|MYIA-009639503687/POI/Muhamad Iqbal/0895380071743/sdnegeri1serayukaranganyar@gmail.com"/>
    <s v="Sales Profesional"/>
    <m/>
    <m/>
    <m/>
    <m/>
    <m/>
    <m/>
    <m/>
    <m/>
    <s v="Management Janji"/>
    <s v="2026-08-09 15:00:00 | Nama PIC : Bp Iqbal  No Hp : 0895380071743  No Alt : -  Tgl Pemasangan : 09 Agustus 2026  Interval : PAGI SIANG  Note : Hubungi pelanggan terlebih dahulu"/>
    <s v="FCC"/>
    <d v="2026-10-08T13:09:48"/>
    <m/>
    <m/>
    <s v="PS"/>
    <s v="BBT"/>
    <s v="NO ADDON"/>
    <n v="20260810"/>
    <s v="Completed"/>
    <s v="- 11_11446;Biaya PSB HSI EBIS Tunai di Depan ~ 11[150000]  - E25061;E25061 ~ ES25 - Paket HSI Basic (HSIEF) Khusus Winback 2.0[0]  - E25061~null~E25061_UNL;UNL ~ Internet-Link Unlimited Internet Usage ~ E25061[0]  - E25061~null~105351;E25061||11||Abodemen"/>
    <s v="INDIBIZ"/>
    <m/>
    <m/>
    <d v="2026-08-10T07:00:00"/>
    <s v="2026-08-09 15:00:00 | Nama PIC : Bp Iqbal  No Hp : 0895380071743  No Alt : -  Tgl Pemasangan : 09 Agustus 2026  Interval : PAGI SIANG  Note : Hubungi pelanggan terlebih dahulu"/>
    <n v="2026"/>
    <n v="8"/>
    <n v="10"/>
    <d v="2026-08-10T00:00:00"/>
    <n v="-0.29166666666424135"/>
    <x v="0"/>
    <x v="3"/>
  </r>
  <r>
    <n v="111"/>
    <n v="1002513892"/>
    <n v="3"/>
    <x v="1"/>
    <n v="5"/>
    <s v="SBY UTARA"/>
    <s v="TANDES"/>
    <s v="BBE"/>
    <s v="REG"/>
    <s v="AO"/>
    <s v="NEW SALES"/>
    <s v="1P INET"/>
    <s v="MIA - INVALID SURVEY"/>
    <s v="RBS-Regional 3"/>
    <d v="2026-08-07T09:40:56"/>
    <d v="2026-08-07T13:26:18"/>
    <n v="69360480"/>
    <m/>
    <n v="152417233897"/>
    <s v="TOKO PIREKI"/>
    <s v="ODP-BBE-FAX/37 FAX/D04/37.01"/>
    <s v="WO061138195"/>
    <m/>
    <m/>
    <m/>
    <n v="112.6424025"/>
    <n v="-7.3462629000000002"/>
    <s v="|MN00086|MYIA-047291489395/POI/RIFKY ARIYANTO /081235377718/ariyantorifky@gmail.com"/>
    <s v="MYIB_ASSISTANT"/>
    <m/>
    <m/>
    <m/>
    <m/>
    <m/>
    <m/>
    <m/>
    <m/>
    <s v="Management Janji"/>
    <s v="2026-08-08 08:00:00 | Nama PIC : Bapak Rifky No HP : 081235377718 No Alternatif : 085739617324 M Janji : 08/08/2026 Jam Pasang : Pagi NoteÃ‚Â :  Hubungi terlebih dahulu sebelum ke lokasi  "/>
    <s v="FCC"/>
    <d v="2026-07-08T09:55:18"/>
    <d v="2026-08-08T08:00:00"/>
    <m/>
    <s v="SURVEY_NEW_MANJA"/>
    <s v="BBE"/>
    <s v="NO ADDON"/>
    <m/>
    <s v="MIE - INVALID SURVEY - Tidak Ada ODP"/>
    <s v="HSI Bisnis Promo HUT Telkom PSB 70% - 50 Mbps"/>
    <s v="INDIBIZ"/>
    <m/>
    <m/>
    <d v="2026-08-08T08:00:00"/>
    <s v="2026-08-08 08:00:00 | Nama PIC : Bapak Rifky No HP : 081235377718 No Alternatif : 085739617324 M Janji : 08/08/2026 Jam Pasang : Pagi NoteÃ‚Â :  Hubungi terlebih dahulu sebelum ke lokasi  "/>
    <m/>
    <m/>
    <m/>
    <e v="#NUM!"/>
    <e v="#NUM!"/>
    <x v="1"/>
    <x v="27"/>
  </r>
  <r>
    <n v="112"/>
    <n v="1002514066"/>
    <n v="3"/>
    <x v="3"/>
    <n v="4"/>
    <s v="PURWOKERTO"/>
    <s v="CILACAP"/>
    <s v="GML"/>
    <s v="REG"/>
    <s v="AO"/>
    <s v="NEW SALES"/>
    <s v="1P INET"/>
    <s v="OSS - FALLOUT"/>
    <s v="RBS-Regional 3"/>
    <d v="2026-08-07T10:19:57"/>
    <d v="2026-08-17T10:53:51"/>
    <n v="69360545"/>
    <m/>
    <n v="141362105336"/>
    <s v="SPBU 44 532 19 Cantelan Slarang"/>
    <s v="ODP-GML-FAF/111 FAF/D06/111.01"/>
    <s v="WO061142453"/>
    <m/>
    <m/>
    <m/>
    <n v="109.11779"/>
    <n v="-7.6533009999999999"/>
    <s v="|MC00213|MYIA-056977305785/POI/DIAN NURMAYA SARI/085869518006/spbu4453219cantelan@yahoo.com"/>
    <s v="MYIB_ASSISTANT"/>
    <m/>
    <m/>
    <m/>
    <m/>
    <m/>
    <m/>
    <m/>
    <m/>
    <s v="Management Janji"/>
    <s v="2026-08-11 14:00:00 | Nama Pic : IBU DIAN No Hp Pic : 085869518006 Jam Pemasangan : 08:00 - 12.00 Tanggal Pemasangan : SABTU 08 AGUSTUS 2026 Info Tambahan : Hubungi pelanggan sebelum datang ke lokasi, terima kasih."/>
    <s v="FCC"/>
    <d v="2026-07-08T10:25:16"/>
    <d v="2026-08-11T14:00:00"/>
    <s v="Kendala Pelanggan"/>
    <s v="FO_WFM"/>
    <s v="GML"/>
    <s v="NO ADDON"/>
    <m/>
    <s v="Provisioning Failed|WFM|INF009057508|PGP_-7.5750459999999995,109.2841794_ganti paket"/>
    <s v="HSI Bisnis Promo HUT Telkom PSB 70% - 75 Mbps"/>
    <s v="INDIBIZ"/>
    <m/>
    <m/>
    <d v="2026-08-11T14:00:00"/>
    <s v="2026-08-11 14:00:00 | Nama Pic : IBU DIAN No Hp Pic : 085869518006 Jam Pemasangan : 08:00 - 12.00 Tanggal Pemasangan : SABTU 08 AGUSTUS 2026 Info Tambahan : Hubungi pelanggan sebelum datang ke lokasi, terima kasih."/>
    <m/>
    <m/>
    <m/>
    <e v="#NUM!"/>
    <e v="#NUM!"/>
    <x v="1"/>
    <x v="3"/>
  </r>
  <r>
    <n v="113"/>
    <n v="1002530991"/>
    <n v="3"/>
    <x v="1"/>
    <n v="5"/>
    <s v="MADURA"/>
    <s v="BANGKALAN"/>
    <s v="SPG"/>
    <s v="REG"/>
    <s v="AO"/>
    <s v="NEW SALES"/>
    <s v="1P INET"/>
    <s v="MIE - SEND SURVEY"/>
    <s v="RBS-Regional 3"/>
    <d v="2026-08-17T14:26:57"/>
    <d v="2026-08-17T14:28:01"/>
    <n v="69368173"/>
    <m/>
    <n v="152434913725"/>
    <s v="MADRASAH IBTIDAIYAH TANWIRUL ISLAM III"/>
    <s v="ODP-SPG-FF/93"/>
    <s v="WO061936391"/>
    <m/>
    <m/>
    <m/>
    <n v="113.26215606182799"/>
    <n v="-7.1823760818875302"/>
    <s v="MD|MYDB-20260817265812|DN00001/MN00802|MADRASAH IBTIDAIYAH TANWIRUL ISLAM III|082329848916"/>
    <s v="MYDIGIBIZPARTNER"/>
    <m/>
    <m/>
    <m/>
    <m/>
    <m/>
    <m/>
    <m/>
    <m/>
    <s v="Management Janji"/>
    <s v="2026-08-18 13:00:00 | Waktu pemasangan : 17 agustus 2026 Jam pemasangan : 08.00 - 12.00 Info Tambahan : Hubungi pelanggan dulu sebelum ke lokasi terimakasih "/>
    <s v="FCC"/>
    <s v="17-08-2026 14:40:02"/>
    <d v="2026-08-18T13:00:00"/>
    <m/>
    <s v="SURVEY_NEW_MANJA"/>
    <s v="SPG"/>
    <s v="NETMONK"/>
    <m/>
    <s v="MIE - SEND SURVEY"/>
    <s v="HSI Bisnis Bundling Netmonk Promo 2026 PSB 70% - 200 Mbps"/>
    <s v="INDIBIZ"/>
    <m/>
    <m/>
    <d v="2026-08-18T13:00:00"/>
    <s v="2026-08-18 13:00:00 | Waktu pemasangan : 17 agustus 2026 Jam pemasangan : 08.00 - 12.00 Info Tambahan : Hubungi pelanggan dulu sebelum ke lokasi terimakasih "/>
    <m/>
    <m/>
    <m/>
    <e v="#NUM!"/>
    <e v="#NUM!"/>
    <x v="1"/>
    <x v="1"/>
  </r>
  <r>
    <n v="114"/>
    <n v="1002513009"/>
    <n v="3"/>
    <x v="5"/>
    <n v="5"/>
    <s v="DENPASAR"/>
    <s v="UBUNG"/>
    <s v="MMN"/>
    <s v="REG"/>
    <s v="AO"/>
    <s v="NEW SALES"/>
    <s v="1P INET"/>
    <s v="100 | REVOKE COMPLETED"/>
    <s v="RBS-Regional 3"/>
    <d v="2026-08-06T15:52:56"/>
    <d v="2026-08-10T09:42:27"/>
    <n v="69360194"/>
    <m/>
    <n v="172419207103"/>
    <s v="PT Bangun Abadi Teknologi Indonesia"/>
    <s v="ODP-MMN-FB/50 FB/D04/50.01"/>
    <s v="WO061097942"/>
    <m/>
    <m/>
    <m/>
    <n v="115.18986099999999"/>
    <n v="-8.6802499999999991"/>
    <s v="|MB00449|MYIA-031642755437/POI/bapak/08111632312/billing@mybati.co.id"/>
    <s v="MYIB_ASSISTANT"/>
    <m/>
    <m/>
    <m/>
    <m/>
    <m/>
    <m/>
    <m/>
    <m/>
    <s v="Management Janji"/>
    <s v="2026-08-07 13:00:00 | Tanggal pemasangan : 07 AGUSTUS 2026 Jam pemasangan : pagi/siang Info Tambahan : Hubungi pelanggan dulu sebelum ke lokasi terima kasih"/>
    <s v="FCC"/>
    <d v="2026-06-08T16:10:32"/>
    <d v="2026-08-07T13:00:00"/>
    <s v="Kendala Pelanggan"/>
    <s v="REVOKE"/>
    <s v="MMN"/>
    <s v="NO ADDON"/>
    <m/>
    <s v="Revoke Completed"/>
    <s v="HSI Bisnis Promo HUT Telkom PSB 70% - 100 Mbps Dual Band"/>
    <s v="INDIBIZ"/>
    <m/>
    <m/>
    <d v="2026-08-07T13:00:00"/>
    <s v="2026-08-07 13:00:00 | Tanggal pemasangan : 07 AGUSTUS 2026 Jam pemasangan : pagi/siang Info Tambahan : Hubungi pelanggan dulu sebelum ke lokasi terima kasih"/>
    <m/>
    <m/>
    <m/>
    <e v="#NUM!"/>
    <e v="#NUM!"/>
    <x v="1"/>
    <x v="13"/>
  </r>
  <r>
    <n v="115"/>
    <n v="1002515718"/>
    <n v="3"/>
    <x v="6"/>
    <n v="5"/>
    <s v="SIDOARJO"/>
    <s v="MOJOKERTO"/>
    <s v="DLA"/>
    <s v="REG"/>
    <s v="AO"/>
    <s v="NEW SALES"/>
    <m/>
    <s v="CANCEL COMPLETED"/>
    <s v="RBS-Regional 3"/>
    <d v="2026-08-08T10:26:09"/>
    <d v="2026-08-10T11:20:41"/>
    <n v="69361308"/>
    <m/>
    <n v="152329216771"/>
    <s v="TOKO ANDALAN "/>
    <s v="ODP-DLA-FM/14"/>
    <m/>
    <m/>
    <m/>
    <m/>
    <n v="112.4416389"/>
    <n v="-7.6191402000000004"/>
    <s v="|MN02084|/TOKO ANDALAN /WINBACK 2.0 HSI B2B (1:2) 75MBPS 365RB PSB DISC 70%/085850777835/choirunnisak9099@gmail.com/CHOIRUN NISAK/-7.6191231, 112.4415999"/>
    <s v="Sales Force DBS"/>
    <m/>
    <m/>
    <m/>
    <m/>
    <m/>
    <m/>
    <m/>
    <m/>
    <m/>
    <m/>
    <m/>
    <d v="2026-08-08T10:40:08"/>
    <m/>
    <m/>
    <s v="REJECT_FCC"/>
    <s v="DLA"/>
    <s v="NO ADDON"/>
    <m/>
    <s v="DECLINE : Decline - Batal Order Muhammad Fauzan Fidhianta 40961370|MYDITA"/>
    <s v="- 11_11446;Biaya PSB HSI EBIS Tunai di Depan ~ 11[150000]  - E23015;E23015 ~ ES23 - Perangkat ONT[0]  - E23015~null~44292;E23015||11||Abodemen 0[0]  - E23015~null~E23015_SWONT;SWONT ~ Biaya Sewa ONT ~ E23015[30000]  - SP_NOSS;SP_NOSS ~ Internet NOSS Multi"/>
    <s v="INDIBIZ"/>
    <m/>
    <s v="DECLINE : Decline - Batal Order Muhammad Fauzan Fidhianta 40961370|MYDITA"/>
    <m/>
    <m/>
    <m/>
    <m/>
    <m/>
    <e v="#NUM!"/>
    <e v="#NUM!"/>
    <x v="1"/>
    <x v="19"/>
  </r>
  <r>
    <n v="116"/>
    <n v="1002520119"/>
    <n v="3"/>
    <x v="6"/>
    <n v="5"/>
    <s v="SIDOARJO"/>
    <s v="PASURUAN"/>
    <s v="PWS"/>
    <s v="DPS"/>
    <s v="AO"/>
    <s v="NEW SALES"/>
    <m/>
    <s v="Completed (PS)"/>
    <s v="DPS-Logistic &amp; Manufacturing"/>
    <d v="2026-08-11T14:11:32"/>
    <d v="2026-08-12T15:50:13"/>
    <n v="69363431"/>
    <m/>
    <n v="152740208011"/>
    <s v="Hub Purwodadi Pasuruan"/>
    <s v="ODP-PWS-FN/05"/>
    <s v="WO061504728"/>
    <m/>
    <m/>
    <m/>
    <n v="112.73874259999999"/>
    <n v="-7.7931819999999998"/>
    <s v="P26-204083 3 Site ; PIC Julian Tri Wibowo, julian.wibowo@spxexpress.com, 082245365180"/>
    <s v="TAM"/>
    <m/>
    <m/>
    <m/>
    <m/>
    <m/>
    <m/>
    <m/>
    <m/>
    <s v="Management Janji"/>
    <s v="P26-204083 3 Site ; PIC Julian Tri Wibowo, julian.wibowo@spxexpress.com, 082245365180"/>
    <s v="FCC"/>
    <d v="2026-11-08T14:39:49"/>
    <m/>
    <m/>
    <s v="PS"/>
    <s v="PWS"/>
    <s v="NO ADDON"/>
    <n v="20260812"/>
    <s v="Completed"/>
    <s v="- 11_11450;Biaya PSB Reguler HSI EBIS ~ 11[150000]  - E23046;E23046 ~ ES23 - Paket HSI Bisnis[0]  - E23046~null~E23046_UNL;UNL ~ Internet-Link Unlimited Internet Usage ~ E23046[0]  - E23046~null~44877;E23046||11||Abodemen 0[0]  - E23046~null~E23046_HSIE50"/>
    <s v="INDIBIZ"/>
    <m/>
    <m/>
    <d v="2026-08-11T21:30:00"/>
    <s v="P26-204083 3 Site ; PIC Julian Tri Wibowo, julian.wibowo@spxexpress.com, 082245365180"/>
    <n v="2026"/>
    <n v="8"/>
    <n v="12"/>
    <d v="2026-08-12T00:00:00"/>
    <n v="0.10416666666424135"/>
    <x v="0"/>
    <x v="24"/>
  </r>
  <r>
    <n v="117"/>
    <n v="1002517140"/>
    <n v="3"/>
    <x v="5"/>
    <n v="5"/>
    <s v="DENPASAR"/>
    <s v="SANUR"/>
    <s v="SWI"/>
    <s v="REG"/>
    <s v="AO"/>
    <s v="NEW SALES"/>
    <m/>
    <s v="SIBEL - CREATE ORDER FAIL"/>
    <s v="RBS-Regional 3"/>
    <d v="2026-08-10T10:06:02"/>
    <d v="2026-08-11T08:04:21"/>
    <n v="69362176"/>
    <m/>
    <n v="172423220307"/>
    <s v="KOMANG KOMPYANG VILLA"/>
    <s v="ODP-SWI-FP/49"/>
    <s v="WO061376239"/>
    <m/>
    <m/>
    <m/>
    <n v="115.283664"/>
    <n v="-8.6131817000000002"/>
    <s v="|MN02642|/PIC BAPAK KOMANG KOMPYANG/085339614638/komangkompyang@yahoo.co.id"/>
    <s v="Sales Force DBS"/>
    <m/>
    <m/>
    <m/>
    <m/>
    <m/>
    <m/>
    <m/>
    <m/>
    <s v="Management Janji"/>
    <s v="2026-08-11 08:00:00|Nama PIC : bapak komang No HP : 085339614638 Alt :  M Janji : (SELASA/11/AGUSTUS/2026) jam Pasang : 09:00 Note : hubungi pelanggan jika ingin kelokasi|40961371|MYDITA"/>
    <s v="FCC"/>
    <d v="2026-10-08T10:10:08"/>
    <d v="2026-08-11T08:00:00"/>
    <m/>
    <s v="INPROGRESS_SC"/>
    <s v="SWI"/>
    <s v="NO ADDON"/>
    <m/>
    <s v="Error invoking service 'EAI Siebel Adapter', method 'Upsert' at step 'Upsert CA BA SA'.(SBL-BPR-00162) -- Method 'WriteRecord"/>
    <s v="- 11_11446;Biaya PSB HSI EBIS Tunai di Depan ~ 11[150000]  - SP_NOSS;SP_NOSS ~ Internet NOSS Multispeed Network[0]  - SP_NOSS;SP_NOSS ~ Internet NOSS Multispeed Network[0]  - E25061;E25061 ~ ES25 - Paket HSI Basic (HSIEF) Khusus Winback 2.0[0]  - E25061~n"/>
    <s v="INDIBIZ"/>
    <m/>
    <m/>
    <d v="2026-08-11T08:00:00"/>
    <s v="2026-08-11 08:00:00|Nama PIC : bapak komang No HP : 085339614638 Alt :  M Janji : (SELASA/11/AGUSTUS/2026) jam Pasang : 09:00 Note : hubungi pelanggan jika ingin kelokasi|40961371|MYDITA"/>
    <m/>
    <m/>
    <m/>
    <e v="#NUM!"/>
    <e v="#NUM!"/>
    <x v="1"/>
    <x v="12"/>
  </r>
  <r>
    <n v="118"/>
    <n v="1002528359"/>
    <n v="3"/>
    <x v="4"/>
    <n v="4"/>
    <s v="SEMARANG"/>
    <s v="INNER - SEMARANG JATENG UTARA"/>
    <s v="SMC"/>
    <s v="DGS"/>
    <s v="AO"/>
    <s v="NEW SALES"/>
    <m/>
    <s v="7 | OSS - PROVISIONING ISSUED"/>
    <s v="DGS-B2B TREG"/>
    <d v="2026-08-15T13:37:33"/>
    <d v="2026-08-15T13:42:03"/>
    <n v="69366889"/>
    <m/>
    <n v="146422108812"/>
    <s v="RUMDIN ASPIDUM"/>
    <s v="ODP-SMC-FX/002"/>
    <s v="WO061825911"/>
    <m/>
    <m/>
    <m/>
    <n v="110.41161554232799"/>
    <n v="-7.0256247310253297"/>
    <s v="DGS HSI | FAISAL | 940218 | TREG 3 | KEJATI | REZA | 08170444563  | HSIBISNIS50MBPSBASIC"/>
    <s v="Account Manager"/>
    <m/>
    <m/>
    <m/>
    <m/>
    <m/>
    <m/>
    <m/>
    <m/>
    <s v="Management Janji"/>
    <s v="KONFIRMASI UP"/>
    <s v="FCC"/>
    <s v="15-08-2026 13:39:51"/>
    <m/>
    <m/>
    <s v="PI"/>
    <s v="SMC"/>
    <s v="NO ADDON"/>
    <m/>
    <s v="Provisioning Issued"/>
    <s v="- 11_11450;Biaya PSB Reguler HSI EBIS ~ 11[150000]  - E23015;E23015 ~ ES23 - Perangkat ONT[0]  - E23015~null~44292;E23015||11||Abodemen 0[0]  - E23015~null~E23015_SWONTDUALB;SWONTDUALB ~ Biaya Sewa ONT Dual Band ~ E23015[30000]  - E23047;E23047 ~ ES23 - P"/>
    <s v="INDIBIZ"/>
    <m/>
    <m/>
    <d v="2026-08-15T14:00:00"/>
    <s v="KONFIRMASI UP"/>
    <m/>
    <m/>
    <m/>
    <e v="#NUM!"/>
    <e v="#NUM!"/>
    <x v="1"/>
    <x v="3"/>
  </r>
  <r>
    <n v="119"/>
    <n v="1002518192"/>
    <n v="3"/>
    <x v="5"/>
    <n v="5"/>
    <s v="DENPASAR"/>
    <s v="SANUR"/>
    <s v="SWI"/>
    <s v="REG"/>
    <s v="AO"/>
    <s v="NEW SALES"/>
    <m/>
    <s v="Completed (PS)"/>
    <s v="RBS-Regional 3"/>
    <d v="2026-08-10T15:05:14"/>
    <d v="2026-08-12T15:43:32"/>
    <n v="69360182"/>
    <m/>
    <n v="172423220860"/>
    <s v="Koperasi Simpan Pinjam Sari Sedana Bali"/>
    <s v="ODP-SWI-FE/88"/>
    <s v="WO061417644"/>
    <m/>
    <m/>
    <m/>
    <n v="115.278186368645"/>
    <n v="-8.5812914696436593"/>
    <s v="|MN02644|/PIC NI LUH ERA WIANTARI/085847477624/era.wd24@gmail.com"/>
    <s v="Sales Force DBS"/>
    <m/>
    <m/>
    <m/>
    <m/>
    <m/>
    <m/>
    <m/>
    <m/>
    <s v="Management Janji"/>
    <s v="2026-08-08 08:00:00|Nama PIC:  bu era  No HP: 085847477624  Alt:  Tanggal: 8/8/2026  Jam Pasang: pagi  Note: Hubungi sebelum ke lokasi, terimakasih|40010577|MYDITA"/>
    <s v="FCC"/>
    <d v="2026-10-08T15:09:52"/>
    <m/>
    <m/>
    <s v="PS"/>
    <s v="SWI"/>
    <s v="NO ADDON"/>
    <n v="20260812"/>
    <s v="Completed"/>
    <s v="- 11_11446;Biaya PSB HSI EBIS Tunai di Depan ~ 11[150000]  - E23015;E23015 ~ ES23 - Perangkat ONT[0]  - E23015~null~44292;E23015||11||Abodemen 0[0]  - E23015~null~E23015_SWONTPREM;SWONTPREM ~ Biaya Sewa ONT Premium ~ E23015[50000]  - E25060;E25060 ~ ES25 "/>
    <s v="INDIBIZ"/>
    <m/>
    <m/>
    <d v="2026-08-10T07:00:00"/>
    <s v="2026-08-08 08:00:00|Nama PIC:  bu era  No HP: 085847477624  Alt:  Tanggal: 8/8/2026  Jam Pasang: pagi  Note: Hubungi sebelum ke lokasi, terimakasih|40010577|MYDITA"/>
    <n v="2026"/>
    <n v="8"/>
    <n v="12"/>
    <d v="2026-08-12T00:00:00"/>
    <n v="1.7083333333357587"/>
    <x v="2"/>
    <x v="12"/>
  </r>
  <r>
    <n v="120"/>
    <n v="1002525786"/>
    <n v="3"/>
    <x v="3"/>
    <n v="4"/>
    <s v="PURWOKERTO"/>
    <s v="PURBALINGGA"/>
    <s v="BBT"/>
    <s v="REG"/>
    <s v="AO"/>
    <s v="NEW SALES"/>
    <s v="1P INET"/>
    <s v="Completed (PS)"/>
    <s v="RBS-Regional 3"/>
    <d v="2026-08-14T10:07:56"/>
    <d v="2026-08-14T17:46:50"/>
    <n v="69365759"/>
    <m/>
    <n v="146394104909"/>
    <s v="SMP NEGERI 3 BOBOTSARI"/>
    <s v="ODP-BBT-FD/028"/>
    <s v="WO061725384"/>
    <m/>
    <m/>
    <m/>
    <n v="109.350507814189"/>
    <n v="-7.2840618739338696"/>
    <s v="|MC00213|MYIA-012649513954/POI/ASEP JULIANTORO/085713416536/sepjultor.07@gmail.com"/>
    <s v="MYIB_ASSISTANT"/>
    <m/>
    <m/>
    <m/>
    <m/>
    <m/>
    <m/>
    <m/>
    <m/>
    <s v="Management Janji"/>
    <s v="2026-08-18 13:00:00 | Jam pemasangan : 12.00 Info Tambahan : Hubungi pelanggan dulu sebelum ke lokasi terimakasih  "/>
    <s v="FCC"/>
    <s v="14-08-2026 10:09:48"/>
    <d v="2026-08-18T13:00:00"/>
    <m/>
    <s v="PS"/>
    <s v="BBT"/>
    <s v="NO ADDON"/>
    <n v="20260814"/>
    <s v="Completed"/>
    <s v="HSI Bisnis Promo HUT Telkom PSB 70% - 150 Mbps"/>
    <s v="INDIBIZ"/>
    <m/>
    <m/>
    <d v="2026-08-18T13:00:00"/>
    <s v="2026-08-18 13:00:00 | Jam pemasangan : 12.00 Info Tambahan : Hubungi pelanggan dulu sebelum ke lokasi terimakasih  "/>
    <n v="2026"/>
    <n v="8"/>
    <n v="14"/>
    <d v="2026-08-14T00:00:00"/>
    <n v="-4.5416666666642413"/>
    <x v="0"/>
    <x v="3"/>
  </r>
  <r>
    <n v="121"/>
    <n v="1002523488"/>
    <n v="3"/>
    <x v="2"/>
    <n v="5"/>
    <s v="KEDIRI"/>
    <s v="KEDIRI"/>
    <s v="PPR"/>
    <s v="REG"/>
    <s v="AO"/>
    <s v="NEW SALES"/>
    <s v="1P INET"/>
    <s v="Completed (PS)"/>
    <s v="RBS-Regional 3"/>
    <d v="2026-08-13T09:32:56"/>
    <d v="2026-08-13T17:08:11"/>
    <n v="69364780"/>
    <m/>
    <n v="152652208822"/>
    <s v="SPBU 54.641.03"/>
    <s v="ODP-PPR-FF/23 FF/D03/23.01"/>
    <s v="WO061643717"/>
    <m/>
    <m/>
    <m/>
    <n v="112.079723"/>
    <n v="-7.6870494000000003"/>
    <s v="|MN00418|MYIA-097953596668/POI/MUHAMMAD CHUSNUDIN/085735819886/muhammadchusnudin06@gmail.com"/>
    <s v="MYIB_ASSISTANT"/>
    <m/>
    <m/>
    <m/>
    <m/>
    <m/>
    <m/>
    <m/>
    <m/>
    <s v="Management Janji"/>
    <s v="2026-08-14 08:00:00 | Nama PIC : CHUSNUDIN No HP : 082139050186 Alt :  M Janji : 14/08/2026 Jam Pasang : 08.00  - 13:00  NoteÃ‚Â :  hubungi terlebih dahulu sebelum ke lokasi, terima kasih."/>
    <s v="FCC"/>
    <s v="13-08-2026 09:40:08"/>
    <d v="2026-08-14T08:00:00"/>
    <m/>
    <s v="PS"/>
    <s v="PPR"/>
    <s v="NO ADDON"/>
    <n v="20260813"/>
    <s v="Completed"/>
    <s v="HSI Bisnis Promo HUT Telkom PSB 70% - 50 Mbps"/>
    <s v="INDIBIZ"/>
    <m/>
    <m/>
    <d v="2026-08-14T08:00:00"/>
    <s v="2026-08-14 08:00:00 | Nama PIC : CHUSNUDIN No HP : 082139050186 Alt :  M Janji : 14/08/2026 Jam Pasang : 08.00  - 13:00  NoteÃ‚Â :  hubungi terlebih dahulu sebelum ke lokasi, terima kasih."/>
    <n v="2026"/>
    <n v="8"/>
    <n v="13"/>
    <d v="2026-08-13T00:00:00"/>
    <n v="-1.3333333333357587"/>
    <x v="0"/>
    <x v="5"/>
  </r>
  <r>
    <n v="122"/>
    <n v="1002523844"/>
    <n v="3"/>
    <x v="2"/>
    <n v="5"/>
    <s v="MADIUN"/>
    <s v="MADIUN"/>
    <s v="MNZ"/>
    <s v="DSS"/>
    <s v="AO"/>
    <s v="NEW SALES"/>
    <m/>
    <s v="98 | OSS - CANCEL COMPLETE"/>
    <s v="DSS-Man &amp; Infrastructure"/>
    <d v="2026-08-13T11:02:56"/>
    <d v="2026-08-13T16:54:08"/>
    <n v="69364913"/>
    <m/>
    <n v="152601215012"/>
    <s v="PT REKAINDO CANDI SEWU 3"/>
    <s v="ODP-MNZ-FY/39"/>
    <s v="WO061652014"/>
    <m/>
    <m/>
    <m/>
    <n v="111.521405752296"/>
    <n v="-7.61589075687652"/>
    <s v="AMDES;405605;CHUSNUL NUUR FADILLAH;PSB;300 MBPS INET ONLY +62 851-5661-3540/ Batara "/>
    <s v="Account Manager"/>
    <m/>
    <m/>
    <m/>
    <m/>
    <m/>
    <m/>
    <m/>
    <m/>
    <s v="Management Janji"/>
    <s v="FF"/>
    <s v="FCC"/>
    <s v="13-08-2026 11:10:22"/>
    <m/>
    <s v="Kendala Pelanggan"/>
    <s v="CANCEL"/>
    <s v="MNZ"/>
    <s v="NO ADDON"/>
    <m/>
    <s v="Cancel Completed"/>
    <s v="- 11_11450;Biaya PSB Reguler HSI EBIS ~ 11[150000]  - SP_NOSS;SP_NOSS ~ Internet NOSS Multispeed Network[0]  - SP_NOSS;SP_NOSS ~ Internet NOSS Multispeed Network[0]  - E23046;E23046 ~ ES23 - Paket HSI Bisnis[0]  - E23046~null~E23046_UNL;UNL ~ Internet-Lin"/>
    <s v="INDIBIZ"/>
    <m/>
    <m/>
    <d v="2026-08-13T20:30:00"/>
    <s v="FF"/>
    <m/>
    <m/>
    <m/>
    <e v="#NUM!"/>
    <e v="#NUM!"/>
    <x v="1"/>
    <x v="20"/>
  </r>
  <r>
    <n v="123"/>
    <n v="1002528112"/>
    <n v="3"/>
    <x v="4"/>
    <n v="4"/>
    <s v="PEKALONGAN"/>
    <s v="SLAWI"/>
    <s v="BLU"/>
    <s v="REG"/>
    <s v="AO"/>
    <s v="NEW SALES"/>
    <m/>
    <s v="Completed (PS)"/>
    <s v="RBS-Regional 3"/>
    <d v="2026-08-15T11:47:56"/>
    <d v="2026-08-15T13:53:45"/>
    <n v="69361724"/>
    <m/>
    <n v="142206131328"/>
    <s v="toko wahyudi"/>
    <s v="ODP-BLU-FS/027"/>
    <s v="WO061813741"/>
    <m/>
    <m/>
    <m/>
    <n v="108.981315882313"/>
    <n v="-7.0916468868262603"/>
    <s v="|MN00377|MYIA-049320420852/POI/tri /085217989259/angkerxelon@gmail.com"/>
    <s v="Account Manager"/>
    <m/>
    <m/>
    <m/>
    <m/>
    <m/>
    <m/>
    <m/>
    <m/>
    <s v="Management Janji"/>
    <s v="2026-08-10 08:00:00 | Nama PIC:  bp tri   No HP: 085217989259  Alt: -  Tanggal: 10/8/2026  Jam Pasang: Pagi  Note: Hubungi sebelum ke lokasi, terimakasih."/>
    <s v="FCC"/>
    <s v="15-08-2026 11:54:56"/>
    <m/>
    <m/>
    <s v="PS"/>
    <s v="BLU"/>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7:00:00"/>
    <s v="2026-08-10 08:00:00 | Nama PIC:  bp tri   No HP: 085217989259  Alt: -  Tanggal: 10/8/2026  Jam Pasang: Pagi  Note: Hubungi sebelum ke lokasi, terimakasih."/>
    <n v="2026"/>
    <n v="8"/>
    <n v="15"/>
    <d v="2026-08-15T00:00:00"/>
    <n v="-0.29166666666424135"/>
    <x v="0"/>
    <x v="3"/>
  </r>
  <r>
    <n v="124"/>
    <n v="1002523307"/>
    <n v="3"/>
    <x v="1"/>
    <n v="5"/>
    <s v="SBY SELATAN"/>
    <s v="TANDES"/>
    <s v="DMO"/>
    <s v="REG"/>
    <s v="AO"/>
    <s v="NEW SALES"/>
    <m/>
    <s v="Completed (PS)"/>
    <s v="RBS-Regional 3"/>
    <d v="2026-08-13T08:31:42"/>
    <d v="2026-08-14T14:53:58"/>
    <n v="69364717"/>
    <m/>
    <n v="152301273129"/>
    <s v="TOKO YANTO SEJAHTERA"/>
    <s v="ODP-DMO-FNS/02"/>
    <s v="WO061649946"/>
    <m/>
    <m/>
    <m/>
    <n v="112.713918116109"/>
    <n v="-7.2684766403282497"/>
    <s v="|MC70132|/TOKO YANTO SEJAHTERA/YANTO EFENDI/087811994460/yantooshko@gmail.com/HSI Bisnis + Netmonk Promo 2026 150 Mbps (Rp 676.100) PSB 150.000/"/>
    <s v="Sales Force DBS"/>
    <m/>
    <m/>
    <m/>
    <m/>
    <m/>
    <m/>
    <m/>
    <m/>
    <s v="Management Janji"/>
    <s v="2026-08-14 08:00:00|M Janji : (14/08/2026) jam Pasang :pagi / siang  Note : hubungi pelanggan jika ingin kelokasi|40981182|MYDITA"/>
    <s v="FCC"/>
    <s v="13-08-2026 08:40:16"/>
    <d v="2026-08-14T08:00:00"/>
    <m/>
    <s v="PS"/>
    <s v="DMO"/>
    <s v="NETMONK"/>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8:00:00"/>
    <s v="2026-08-14 08:00:00|M Janji : (14/08/2026) jam Pasang :pagi / siang  Note : hubungi pelanggan jika ingin kelokasi|40981182|MYDITA"/>
    <n v="2026"/>
    <n v="8"/>
    <n v="14"/>
    <d v="2026-08-14T00:00:00"/>
    <n v="-0.33333333333575865"/>
    <x v="0"/>
    <x v="27"/>
  </r>
  <r>
    <n v="125"/>
    <n v="1002505231"/>
    <n v="3"/>
    <x v="0"/>
    <n v="5"/>
    <s v="MATARAM"/>
    <s v="BIMA"/>
    <s v="SIL"/>
    <s v="REG"/>
    <s v="AO"/>
    <s v="NEW SALES"/>
    <s v="1P INET"/>
    <s v="102 | FOLLOW UP COMPLETED"/>
    <s v="RBS-Regional 3"/>
    <d v="2026-08-02T12:55:57"/>
    <d v="2026-08-07T13:10:16"/>
    <n v="69356983"/>
    <m/>
    <n v="172617203038"/>
    <s v="CV. JOHAN TEKNIK"/>
    <s v="ODP-SIL-FAA/47 FAA/D03/47.01"/>
    <s v="WO060711242"/>
    <m/>
    <m/>
    <m/>
    <n v="118.627527952194"/>
    <n v="-8.5060150392965497"/>
    <s v="MD|MYDB-20260731264061|DB10005/MB10152|CV. JOHAN TEKNIK|085135771403"/>
    <s v="MYDIGIBIZPARTNER"/>
    <m/>
    <m/>
    <m/>
    <m/>
    <m/>
    <m/>
    <m/>
    <m/>
    <s v="Management Janji"/>
    <s v="2026-08-04 08:00:00 | M Janji : (03/08/2026) jam Pasang : 09:00 Note : hubungi pelanggan jika ingin kelokasi"/>
    <s v="FCC"/>
    <d v="2026-02-08T13:09:53"/>
    <d v="2026-08-04T08:00:00"/>
    <s v="Kendala Lainnya"/>
    <s v="REVOKE"/>
    <s v="SIL"/>
    <s v="NO ADDON"/>
    <m/>
    <s v="Follow Up Revoke Completed, New Order ID : SC1002514539"/>
    <s v="HSI Bisnis Khusus Winback PSB 70% - 150 Mbps"/>
    <s v="INDIBIZ"/>
    <m/>
    <m/>
    <d v="2026-08-04T08:00:00"/>
    <s v="2026-08-04 08:00:00 | M Janji : (03/08/2026) jam Pasang : 09:00 Note : hubungi pelanggan jika ingin kelokasi"/>
    <m/>
    <m/>
    <m/>
    <e v="#NUM!"/>
    <e v="#NUM!"/>
    <x v="1"/>
    <x v="4"/>
  </r>
  <r>
    <n v="126"/>
    <n v="1002519665"/>
    <n v="3"/>
    <x v="3"/>
    <n v="4"/>
    <s v="MAGELANG"/>
    <s v="MAGELANG"/>
    <s v="MGE"/>
    <s v="REG"/>
    <s v="AO"/>
    <s v="NEW SALES"/>
    <s v="1P INET"/>
    <s v="Completed (PS)"/>
    <s v="RBS-Regional 3"/>
    <d v="2026-08-11T12:01:56"/>
    <d v="2026-08-12T12:44:29"/>
    <n v="69363220"/>
    <m/>
    <n v="146137149717"/>
    <s v="heri kos"/>
    <s v="ODP-MGE-FAB/125 FAB/D03/125.01"/>
    <s v="WO061485524"/>
    <m/>
    <m/>
    <m/>
    <n v="110.26108762848099"/>
    <n v="-7.4561405134910199"/>
    <s v="|MN02816|MYIA-088097674329/POI/Heri Purnomo/082142629996/harryozborn007@gmail.com"/>
    <s v="MYIB_ASSISTANT"/>
    <m/>
    <m/>
    <m/>
    <m/>
    <m/>
    <m/>
    <m/>
    <m/>
    <s v="Management Janji"/>
    <s v="2026-08-12 09:00:00 | Nama PIC : BAPAK HERI No HP : 082142629996 No Alternatif :  M Janji : 12/07/2026 Jam Pasang : Pagi NoteÃ‚Â :  Hubungi terlebih dahulu sebelum ke lokasi "/>
    <s v="FCC"/>
    <d v="2026-11-08T12:10:44"/>
    <d v="2026-08-12T09:00:00"/>
    <m/>
    <s v="PS"/>
    <s v="MGE"/>
    <s v="NO ADDON"/>
    <n v="20260812"/>
    <s v="Completed"/>
    <s v="HSI Bisnis Basic Promo HUT Telkom PSB 70% - 50 Mbps"/>
    <s v="INDIBIZ"/>
    <m/>
    <m/>
    <d v="2026-08-12T09:00:00"/>
    <s v="2026-08-12 09:00:00 | Nama PIC : BAPAK HERI No HP : 082142629996 No Alternatif :  M Janji : 12/07/2026 Jam Pasang : Pagi NoteÃ‚Â :  Hubungi terlebih dahulu sebelum ke lokasi "/>
    <n v="2026"/>
    <n v="8"/>
    <n v="12"/>
    <d v="2026-08-12T00:00:00"/>
    <n v="-0.375"/>
    <x v="0"/>
    <x v="3"/>
  </r>
  <r>
    <n v="127"/>
    <n v="1002519422"/>
    <n v="3"/>
    <x v="6"/>
    <n v="5"/>
    <s v="SIDOARJO"/>
    <s v="INNER - JATIM TIMUR"/>
    <s v="TUN"/>
    <s v="REG"/>
    <s v="AO"/>
    <s v="NEW SALES"/>
    <m/>
    <s v="OSS - FALLOUT"/>
    <s v="RBS-Regional 3"/>
    <d v="2026-08-11T11:05:40"/>
    <d v="2026-08-13T15:40:33"/>
    <n v="69363090"/>
    <m/>
    <n v="152327226341"/>
    <s v="SD MUHAMMADIYAH 2 TULANGAN"/>
    <s v="ODP-TUN-FX/24"/>
    <s v="WO061489854"/>
    <m/>
    <m/>
    <m/>
    <n v="112.64543329999999"/>
    <n v="-7.4735848999999996"/>
    <s v="|MN01572|/SD MUHAMMADIYAH 2 TULANGAN/WINBACK 2.0 HSI B2B (1:1) 50MBPS 355RB PSB DISC 70%/sekolahkreatifsdmuda@gmail.com/MUKHAMAD NUR AZIZ/81231441670"/>
    <s v="Sales Force DBS"/>
    <m/>
    <m/>
    <m/>
    <m/>
    <m/>
    <m/>
    <m/>
    <m/>
    <s v="Management Janji"/>
    <s v="2026-08-12 13:00:00|Nama Pic : bp AZIZ No Hp Pic : 081231441670 No alt : - Jam Pemasangan : siang  Tanggal Pemasangan : 12 Agustus 2026|40951375|MYDITA"/>
    <s v="FCC"/>
    <d v="2026-11-08T11:10:21"/>
    <d v="2026-08-12T13:00:00"/>
    <s v="Kendala Pelanggan"/>
    <s v="FO_WFM"/>
    <s v="TUN"/>
    <s v="NO ADDON"/>
    <m/>
    <s v="Provisioning Failed|WFM|INF009037569|TIDAK TERCOVER JARINGAN"/>
    <s v="- 11_11446;Biaya PSB HSI EBIS Tunai di Depan ~ 11[150000]  - SP_NOSS;SP_NOSS ~ Internet NOSS Multispeed Network[0]  - SP_NOSS;SP_NOSS ~ Internet NOSS Multispeed Network[0]  - E23015;E23015 ~ ES23 - Perangkat ONT[0]  - E23015~null~44292;E23015||11||Abodeme"/>
    <s v="INDIBIZ"/>
    <m/>
    <m/>
    <d v="2026-08-12T13:00:00"/>
    <s v="2026-08-12 13:00:00|Nama Pic : bp AZIZ No Hp Pic : 081231441670 No alt : - Jam Pemasangan : siang  Tanggal Pemasangan : 12 Agustus 2026|40951375|MYDITA"/>
    <m/>
    <m/>
    <m/>
    <e v="#NUM!"/>
    <e v="#NUM!"/>
    <x v="1"/>
    <x v="17"/>
  </r>
  <r>
    <n v="128"/>
    <n v="1002515460"/>
    <n v="3"/>
    <x v="5"/>
    <n v="5"/>
    <s v="SINGARJA"/>
    <s v="JEMBRANA"/>
    <s v="NGR"/>
    <s v="REG"/>
    <s v="AO"/>
    <s v="NEW SALES"/>
    <s v="1P INET"/>
    <s v="Completed (PS)"/>
    <s v="RBS-Regional 3"/>
    <d v="2026-08-07T18:28:56"/>
    <d v="2026-08-10T09:12:26"/>
    <n v="69361138"/>
    <m/>
    <n v="172411226083"/>
    <s v="SD NEGERI 1 LOLOAN TIMUR"/>
    <s v="ODP-NGR-FH/28 FH/D03/28.01"/>
    <s v="WO061200441"/>
    <m/>
    <m/>
    <m/>
    <n v="114.625195047033"/>
    <n v="-8.3693071464069906"/>
    <s v="|MN02718|MYIA-038679946236/POI/WAYAN MAHARDIKA /085748355804/mahar982@gmail.com"/>
    <s v="MYIB_ASSISTANT"/>
    <m/>
    <m/>
    <m/>
    <m/>
    <m/>
    <m/>
    <m/>
    <m/>
    <s v="Management Janji"/>
    <s v="2026-08-08 15:00:00 | M Janji : (08/08/026) jam Pasang : 09:00 Note : hubungi pelanggan jika ingin kelokasi"/>
    <s v="FCC"/>
    <d v="2026-07-08T18:39:49"/>
    <d v="2026-08-08T15:00:00"/>
    <s v="Kendala Pelanggan"/>
    <s v="PS"/>
    <s v="NGR"/>
    <s v="NO ADDON"/>
    <n v="20260810"/>
    <s v="Completed"/>
    <s v="HSI Bisnis Promo HUT Telkom PSB 70% - 50 Mbps"/>
    <s v="INDIBIZ"/>
    <m/>
    <m/>
    <d v="2026-08-08T15:00:00"/>
    <s v="2026-08-08 15:00:00 | M Janji : (08/08/026) jam Pasang : 09:00 Note : hubungi pelanggan jika ingin kelokasi"/>
    <n v="2026"/>
    <n v="8"/>
    <n v="10"/>
    <d v="2026-08-10T00:00:00"/>
    <n v="1.375"/>
    <x v="2"/>
    <x v="25"/>
  </r>
  <r>
    <n v="129"/>
    <n v="1002512111"/>
    <n v="3"/>
    <x v="3"/>
    <n v="4"/>
    <s v="PURWOKERTO"/>
    <s v="CILACAP"/>
    <s v="MAN"/>
    <s v="REG"/>
    <s v="AO"/>
    <s v="NEW SALES"/>
    <s v="1P INET"/>
    <s v="Completed (PS)"/>
    <s v="RBS-Regional 3"/>
    <d v="2026-08-06T11:40:56"/>
    <d v="2026-08-07T13:17:37"/>
    <n v="69359851"/>
    <m/>
    <n v="146391107024"/>
    <s v="ERABLUE DIPONEGORO"/>
    <s v="ODP-MAN-FC/021"/>
    <s v="WO061061528"/>
    <m/>
    <m/>
    <m/>
    <n v="108.77170599999999"/>
    <n v="-7.2989259999999998"/>
    <s v="|MN02587|MYIA-005767090070/POI/HASBIBINTARO SHIDDIQ/081249549394/nextperdanaone@gmail.com"/>
    <s v="MYIB_ASSISTANT"/>
    <m/>
    <m/>
    <m/>
    <m/>
    <m/>
    <m/>
    <m/>
    <m/>
    <s v="Management Janji"/>
    <s v="2026-08-09 08:00:00 | Nama : BP HASBIBINTARO SHIDDIQ No Hp : 081249549394 No Alt :  Tgl Pemasangan : 07 Agustus 2026 Interval : PAGI  Note : Hubungi pelanggan terlebih dahulu"/>
    <s v="FCC"/>
    <d v="2026-06-08T11:54:59"/>
    <d v="2026-08-09T08:00:00"/>
    <m/>
    <s v="PS"/>
    <s v="MAN"/>
    <s v="NO ADDON"/>
    <n v="20260807"/>
    <s v="Completed"/>
    <s v="HSI Bisnis PSB 70% Dual Band - 100 Mbps"/>
    <s v="INDIBIZ"/>
    <m/>
    <m/>
    <d v="2026-08-09T08:00:00"/>
    <s v="2026-08-09 08:00:00 | Nama : BP HASBIBINTARO SHIDDIQ No Hp : 081249549394 No Alt :  Tgl Pemasangan : 07 Agustus 2026 Interval : PAGI  Note : Hubungi pelanggan terlebih dahulu"/>
    <n v="2026"/>
    <n v="8"/>
    <n v="7"/>
    <d v="2026-08-07T00:00:00"/>
    <n v="-2.3333333333357587"/>
    <x v="0"/>
    <x v="3"/>
  </r>
  <r>
    <n v="130"/>
    <n v="1002526446"/>
    <n v="3"/>
    <x v="2"/>
    <n v="5"/>
    <s v="KEDIRI"/>
    <s v="KEDIRI"/>
    <s v="PPR"/>
    <s v="REG"/>
    <s v="AO"/>
    <s v="NEW SALES"/>
    <s v="1P INET"/>
    <s v="Completed (PS)"/>
    <s v="RBS-Regional 3"/>
    <d v="2026-08-14T13:58:56"/>
    <d v="2026-08-14T15:45:55"/>
    <n v="69366089"/>
    <m/>
    <n v="152652209191"/>
    <s v="PAPRINGAN KAPE 2"/>
    <s v="ODP-PPR-FJ/18 FJ/D01/18.01"/>
    <s v="WO061750755"/>
    <m/>
    <m/>
    <m/>
    <n v="112.11842444733701"/>
    <n v="-7.7399985733452201"/>
    <s v="|MC20202|MYIA-033243599117/POI/ARROHMAN ABADI/08213329615/kafepapringan@gmail.com"/>
    <s v="MYIB_ASSISTANT"/>
    <m/>
    <m/>
    <m/>
    <m/>
    <m/>
    <m/>
    <m/>
    <m/>
    <s v="Management Janji"/>
    <s v="2026-08-15 13:00:00 | Waktu pemasangan : 15 agustus 2026 Jam pemasangan : 08.00 - 12.00 Info Tambahan : Hubungi pelanggan dulu sebelum ke lokasi terimakasih "/>
    <s v="FCC"/>
    <s v="14-08-2026 14:10:15"/>
    <d v="2026-08-15T13:00:00"/>
    <m/>
    <s v="PS"/>
    <s v="PPR"/>
    <s v="NO ADDON"/>
    <n v="20260814"/>
    <s v="Completed"/>
    <s v="HSI Bisnis PSB 70% - 300 Mbps"/>
    <s v="INDIBIZ"/>
    <m/>
    <m/>
    <d v="2026-08-15T13:00:00"/>
    <s v="2026-08-15 13:00:00 | Waktu pemasangan : 15 agustus 2026 Jam pemasangan : 08.00 - 12.00 Info Tambahan : Hubungi pelanggan dulu sebelum ke lokasi terimakasih "/>
    <n v="2026"/>
    <n v="8"/>
    <n v="14"/>
    <d v="2026-08-14T00:00:00"/>
    <n v="-1.5416666666642413"/>
    <x v="0"/>
    <x v="5"/>
  </r>
  <r>
    <n v="131"/>
    <n v="1002510138"/>
    <n v="3"/>
    <x v="2"/>
    <n v="5"/>
    <s v="KEDIRI"/>
    <s v="KEDIRI"/>
    <s v="PAE"/>
    <s v="REG"/>
    <s v="AO"/>
    <s v="NEW SALES"/>
    <s v="1P INET"/>
    <s v="Completed (PS)"/>
    <s v="RBS-Regional 3"/>
    <d v="2026-08-05T11:10:56"/>
    <d v="2026-08-06T14:31:56"/>
    <n v="69358959"/>
    <m/>
    <n v="152639219473"/>
    <s v="GPR 10 SAMBIREJO"/>
    <s v="ODP-PAE-FAD/04 FAD/D01/04.01"/>
    <s v="WO060965594"/>
    <m/>
    <m/>
    <m/>
    <n v="112.139983847737"/>
    <n v="-7.7702668682857201"/>
    <s v="MD|MYDB-20260805264401|SC20016/MC20202|GPR 10 SAMBIREJO|08132831080"/>
    <s v="MYDIGIBIZPARTNER"/>
    <m/>
    <m/>
    <m/>
    <m/>
    <m/>
    <m/>
    <m/>
    <m/>
    <s v="Management Janji"/>
    <s v="2026-08-06 08:00:00 | Nama Pic : BP CUCUK No Hp Pic : 08132831080 Jam Pemasangan : 08:00 - 12.00 Tanggal Pemasangan : KAMIS 06 AGUSTUS 2026 Info Tambahan : Hubungi pelanggan sebelum datang ke lokasi, terima kasih."/>
    <s v="FCC"/>
    <d v="2026-05-08T11:24:55"/>
    <d v="2026-08-06T08:00:00"/>
    <m/>
    <s v="PS"/>
    <s v="PAE"/>
    <s v="NO ADDON"/>
    <n v="20260806"/>
    <s v="Completed"/>
    <s v="HSI Bisnis Promo HUT Telkom PSB 70% - 50 Mbps"/>
    <s v="INDIBIZ"/>
    <m/>
    <m/>
    <d v="2026-08-06T08:00:00"/>
    <s v="2026-08-06 08:00:00 | Nama Pic : BP CUCUK No Hp Pic : 08132831080 Jam Pemasangan : 08:00 - 12.00 Tanggal Pemasangan : KAMIS 06 AGUSTUS 2026 Info Tambahan : Hubungi pelanggan sebelum datang ke lokasi, terima kasih."/>
    <n v="2026"/>
    <n v="8"/>
    <n v="6"/>
    <d v="2026-08-06T00:00:00"/>
    <n v="-0.33333333333575865"/>
    <x v="0"/>
    <x v="5"/>
  </r>
  <r>
    <n v="132"/>
    <n v="1002525445"/>
    <n v="3"/>
    <x v="3"/>
    <n v="4"/>
    <s v="PURWOKERTO"/>
    <s v="BANJARNEGARA"/>
    <s v="BJR"/>
    <s v="REG"/>
    <s v="AO"/>
    <s v="NEW SALES"/>
    <s v="1P INET"/>
    <s v="Completed (PS)"/>
    <s v="RBS-Regional 3"/>
    <d v="2026-08-14T08:25:56"/>
    <d v="2026-08-14T15:44:52"/>
    <n v="69365602"/>
    <m/>
    <n v="146372102785"/>
    <s v="TOKO BERKAH SAHABAT"/>
    <s v="ODP-BJR-FAB/071 FAB/D04/071.01"/>
    <s v="WO061717727"/>
    <m/>
    <m/>
    <m/>
    <n v="109.752798"/>
    <n v="-7.4030930000000001"/>
    <s v="|MN00649|MYIA-023052012281/POI/Heriyadi/6285136980919/alvar8488@gmail.com"/>
    <s v="MYIB_ASSISTANT"/>
    <m/>
    <m/>
    <m/>
    <m/>
    <m/>
    <m/>
    <m/>
    <m/>
    <s v="Management Janji"/>
    <s v="2026-08-16 08:00:00 | Waktu pemasangan : 15 agustus 2026 Jam pemasangan : 08.00 - 12.00 Info Tambahan : Hubungi pelanggan dulu sebelum ke lokasi terimakasih"/>
    <s v="FCC"/>
    <s v="14-08-2026 08:39:59"/>
    <d v="2026-08-16T08:00:00"/>
    <m/>
    <s v="PS"/>
    <s v="BJR"/>
    <s v="NO ADDON"/>
    <n v="20260814"/>
    <s v="Completed"/>
    <s v="HSI Bisnis Promo HUT Telkom PSB 70% - 200 Mbps"/>
    <s v="INDIBIZ"/>
    <m/>
    <m/>
    <d v="2026-08-16T08:00:00"/>
    <s v="2026-08-16 08:00:00 | Waktu pemasangan : 15 agustus 2026 Jam pemasangan : 08.00 - 12.00 Info Tambahan : Hubungi pelanggan dulu sebelum ke lokasi terimakasih"/>
    <n v="2026"/>
    <n v="8"/>
    <n v="14"/>
    <d v="2026-08-14T00:00:00"/>
    <n v="-2.3333333333357587"/>
    <x v="0"/>
    <x v="3"/>
  </r>
  <r>
    <n v="133"/>
    <n v="1002525393"/>
    <n v="3"/>
    <x v="2"/>
    <n v="5"/>
    <s v="MADIUN"/>
    <s v="PONOROGO"/>
    <s v="SMO"/>
    <s v="REG"/>
    <s v="AO"/>
    <s v="NEW SALES"/>
    <s v="1P INET"/>
    <s v="Completed (PS)"/>
    <s v="RBS-Regional 3"/>
    <d v="2026-08-14T07:16:57"/>
    <d v="2026-08-14T12:38:30"/>
    <n v="69365581"/>
    <m/>
    <n v="152614209518"/>
    <s v="IDEA KOMPUTER BADEGAN"/>
    <s v="ODP-SMO-FD/12"/>
    <s v="WO061712692"/>
    <m/>
    <m/>
    <m/>
    <n v="111.321131808548"/>
    <n v="-7.8973930498513401"/>
    <s v="MD|MYDB-20260813265271|DN00001/MN02053|IDEA KOMPUTER BADEGAN|088989468602"/>
    <s v="MYDIGIBIZPARTNER"/>
    <m/>
    <m/>
    <m/>
    <m/>
    <m/>
    <m/>
    <m/>
    <m/>
    <s v="Management Janji"/>
    <s v="2026-08-15 13:00:00 | Waktu pemasangan : 15 agustus 2026 Jam pemasangan : 08.00 - 12.00 Info Tambahan : Hubungi pelanggan dulu sebelum ke lokasi terimakasih "/>
    <s v="FCC"/>
    <s v="14-08-2026 07:25:56"/>
    <d v="2026-08-15T13:00:00"/>
    <m/>
    <s v="PS"/>
    <s v="SMO"/>
    <s v="NO ADDON"/>
    <n v="20260814"/>
    <s v="Completed"/>
    <s v="HSI Bisnis Promo HUT Telkom PSB 70% - 100 Mbps"/>
    <s v="INDIBIZ"/>
    <m/>
    <m/>
    <d v="2026-08-15T13:00:00"/>
    <s v="2026-08-15 13:00:00 | Waktu pemasangan : 15 agustus 2026 Jam pemasangan : 08.00 - 12.00 Info Tambahan : Hubungi pelanggan dulu sebelum ke lokasi terimakasih "/>
    <n v="2026"/>
    <n v="8"/>
    <n v="14"/>
    <d v="2026-08-14T00:00:00"/>
    <n v="-1.5416666666642413"/>
    <x v="0"/>
    <x v="2"/>
  </r>
  <r>
    <n v="134"/>
    <n v="1002528168"/>
    <n v="3"/>
    <x v="4"/>
    <n v="4"/>
    <s v="SEMARANG"/>
    <s v="INNER - SEMARANG JATENG UTARA"/>
    <s v="JHR"/>
    <s v="REG"/>
    <s v="AO"/>
    <s v="NEW SALES"/>
    <m/>
    <s v="Completed (PS)"/>
    <s v="RBS-Regional 3"/>
    <d v="2026-08-15T12:07:56"/>
    <d v="2026-08-15T16:35:11"/>
    <n v="69360260"/>
    <m/>
    <n v="142406122392"/>
    <s v="DP MALL BOSS"/>
    <s v="ODP-JHR-FCW/028"/>
    <s v="WO061815832"/>
    <m/>
    <m/>
    <m/>
    <n v="110.413365551818"/>
    <n v="-6.9838013269457697"/>
    <s v="AMRBS;403098;REG3;DANIEL MARWA DENERO;08112876658;CP.DANNY;081289614441;PAKET 50 Mbps promo 1:1 355rb;DP MALL BOSS"/>
    <s v="Account Manager"/>
    <m/>
    <m/>
    <m/>
    <m/>
    <m/>
    <m/>
    <m/>
    <m/>
    <s v="Management Janji"/>
    <s v="2026-08-14 08:00:00|Waktu pemasangan : 13 agustus 2026  Jam pemasangan : 08.00 - 12.00  Info Tambahan : Hubungi pelanggan dulu sebelum ke lokasi  terimakasih |40951377|MYDITA"/>
    <s v="FCC"/>
    <s v="15-08-2026 12:10:01"/>
    <m/>
    <m/>
    <s v="PS"/>
    <s v="JHR"/>
    <s v="NO ADDON"/>
    <n v="20260815"/>
    <s v="Completed"/>
    <s v="- 11_11446;Biaya PSB HSI EBIS Tunai di Depan ~ 11[150000]  - E23015;E23015 ~ ES23 - Perangkat ONT[0]  - E23015~null~44292;E23015||11||Abodemen 0[0]  - E23015~null~E23015_SWONT;SWONT ~ Biaya Sewa ONT ~ E23015[30000]  - E25060;E25060 ~ ES25 - Paket HSI Bisn"/>
    <s v="INDIBIZ"/>
    <m/>
    <m/>
    <d v="2026-08-15T07:00:00"/>
    <s v="2026-08-14 08:00:00|Waktu pemasangan : 13 agustus 2026  Jam pemasangan : 08.00 - 12.00  Info Tambahan : Hubungi pelanggan dulu sebelum ke lokasi  terimakasih |40951377|MYDITA"/>
    <n v="2026"/>
    <n v="8"/>
    <n v="15"/>
    <d v="2026-08-15T00:00:00"/>
    <n v="-0.29166666666424135"/>
    <x v="0"/>
    <x v="3"/>
  </r>
  <r>
    <n v="135"/>
    <n v="1002528469"/>
    <n v="3"/>
    <x v="2"/>
    <n v="5"/>
    <s v="KEDIRI"/>
    <s v="TULUNGAGUNG"/>
    <s v="TUL"/>
    <s v="REG"/>
    <s v="AO"/>
    <s v="NEW SALES"/>
    <s v="1P INET"/>
    <s v="Completed (PS)"/>
    <s v="RBS-Regional 3"/>
    <d v="2026-08-15T14:32:56"/>
    <d v="2026-08-16T17:03:12"/>
    <n v="69366973"/>
    <m/>
    <n v="152606246440"/>
    <s v="WARKOP POJOK"/>
    <s v="ODP-TUL-FAP/09 FAP/D01/09.01"/>
    <s v="WO061828709"/>
    <m/>
    <m/>
    <m/>
    <n v="111.940780878067"/>
    <n v="-8.0054859400330898"/>
    <s v="MD|MYDB-20260815265481|DC20015/MC20183|WARKOP POJOK|085196901609"/>
    <s v="MYDIGIBIZPARTNER"/>
    <m/>
    <m/>
    <m/>
    <m/>
    <m/>
    <m/>
    <m/>
    <m/>
    <s v="Management Janji"/>
    <s v="2026-08-16 13:00:00 | Nama PIC:  BP MUH RIZAL No HP: 085196901609 Alt: Tanggal: 16/08/2026 Jam Pasang: Siang Note: Hubungi sebelum ke lokasi, terimakasih. "/>
    <s v="FCC"/>
    <s v="15-08-2026 14:39:57"/>
    <d v="2026-08-16T13:00:00"/>
    <m/>
    <s v="PS"/>
    <s v="TUL"/>
    <s v="NO ADDON"/>
    <n v="20260816"/>
    <s v="Completed"/>
    <s v="HSI Bisnis Promo HUT Telkom PSB 70% - 300 Mbps"/>
    <s v="INDIBIZ"/>
    <m/>
    <m/>
    <d v="2026-08-16T13:00:00"/>
    <s v="2026-08-16 13:00:00 | Nama PIC:  BP MUH RIZAL No HP: 085196901609 Alt: Tanggal: 16/08/2026 Jam Pasang: Siang Note: Hubungi sebelum ke lokasi, terimakasih. "/>
    <n v="2026"/>
    <n v="8"/>
    <n v="16"/>
    <d v="2026-08-16T00:00:00"/>
    <n v="-0.54166666666424135"/>
    <x v="0"/>
    <x v="28"/>
  </r>
  <r>
    <n v="136"/>
    <n v="1002509561"/>
    <n v="3"/>
    <x v="5"/>
    <n v="5"/>
    <s v="DENPASAR"/>
    <s v="SANUR"/>
    <s v="KLM"/>
    <s v="REG"/>
    <s v="AO"/>
    <s v="NEW SALES"/>
    <m/>
    <s v="Completed (PS)"/>
    <s v="RBS-Regional 3"/>
    <d v="2026-08-05T08:27:58"/>
    <d v="2026-08-10T15:52:26"/>
    <n v="69358752"/>
    <m/>
    <n v="172401792879"/>
    <s v="KIKI SKINCARE"/>
    <s v="ODP-KLM-FAP/26"/>
    <s v="WO060968682"/>
    <m/>
    <m/>
    <m/>
    <n v="115.22172500000001"/>
    <n v="-8.6459171999999995"/>
    <s v="|MN02364|/PIC PHANG ADRYAN FIANTA/081390091888-081916333866/adryanfianta@gmail.com"/>
    <s v="Sales Force DBS"/>
    <m/>
    <m/>
    <m/>
    <m/>
    <m/>
    <m/>
    <m/>
    <m/>
    <s v="Management Janji"/>
    <s v="2026-08-08 13:00:00|M Janji : (06/08/2026) jam Pasang pagi / siang  Note : hubungi pelanggan jika ingin kelokasi|40981182|MYDITA"/>
    <s v="FCC"/>
    <d v="2026-05-08T08:39:46"/>
    <d v="2026-08-08T13:00:00"/>
    <m/>
    <s v="PS"/>
    <s v="KLM"/>
    <s v="NO ADDON"/>
    <n v="20260810"/>
    <s v="Completed"/>
    <s v="- 11_11446;Biaya PSB HSI EBIS Tunai di Depan ~ 11[150000]  - SP_NOSS;SP_NOSS ~ Internet NOSS Multispeed Network[0]  - SP_NOSS;SP_NOSS ~ Internet NOSS Multispeed Network[0]  - E25061;E25061 ~ ES25 - Paket HSI Basic (HSIEF) Khusus Winback 2.0[0]  - E25061~n"/>
    <s v="INDIBIZ"/>
    <m/>
    <m/>
    <d v="2026-08-08T13:00:00"/>
    <s v="2026-08-08 13:00:00|M Janji : (06/08/2026) jam Pasang pagi / siang  Note : hubungi pelanggan jika ingin kelokasi|40981182|MYDITA"/>
    <n v="2026"/>
    <n v="8"/>
    <n v="10"/>
    <d v="2026-08-10T00:00:00"/>
    <n v="1.4583333333357587"/>
    <x v="2"/>
    <x v="12"/>
  </r>
  <r>
    <n v="137"/>
    <n v="1002521420"/>
    <n v="3"/>
    <x v="4"/>
    <n v="4"/>
    <s v="PEKALONGAN"/>
    <s v="TEGAL"/>
    <s v="TEG"/>
    <s v="REG"/>
    <s v="AO"/>
    <s v="NEW SALES"/>
    <s v="1P INET"/>
    <s v="98 | OSS - CANCEL COMPLETE"/>
    <s v="RBS-Regional 3"/>
    <d v="2026-08-12T09:38:57"/>
    <d v="2026-08-13T15:43:49"/>
    <n v="69363906"/>
    <m/>
    <n v="142212126715"/>
    <s v="SPBU KS TUBUN 44.52115"/>
    <s v="ODP-TEG-FT/011 FT/D05/011.01"/>
    <s v="WO061558646"/>
    <m/>
    <m/>
    <m/>
    <n v="109.1326159"/>
    <n v="-6.8847354000000003"/>
    <s v="MD|MYDB-20260811265025|DN00001/MN00347|SPBU KS TUBUN 44.52115|085314391749"/>
    <s v="MYDIGIBIZPARTNER"/>
    <m/>
    <m/>
    <m/>
    <m/>
    <m/>
    <m/>
    <m/>
    <m/>
    <s v="Management Janji"/>
    <s v="2026-08-13 08:00:00 | Nama PIC : Bp Maiko No HP : 085314391749 No Alt : - M Janji :  13 Agustus 2026 Jam Pasang : Pagi / Siang Note : hubungi pelanggan jika ingin kelokasi"/>
    <s v="FCC"/>
    <d v="2026-12-08T09:40:31"/>
    <d v="2026-08-13T08:00:00"/>
    <s v="Kendala Pelanggan"/>
    <s v="CANCEL"/>
    <s v="TEG"/>
    <s v="NO ADDON"/>
    <m/>
    <s v="Cancel Completed"/>
    <s v="HSI Bisnis Promo HUT Telkom PSB 70% - 200 Mbps"/>
    <s v="INDIBIZ"/>
    <m/>
    <m/>
    <d v="2026-08-13T08:00:00"/>
    <s v="2026-08-13 08:00:00 | Nama PIC : Bp Maiko No HP : 085314391749 No Alt : - M Janji :  13 Agustus 2026 Jam Pasang : Pagi / Siang Note : hubungi pelanggan jika ingin kelokasi"/>
    <m/>
    <m/>
    <m/>
    <e v="#NUM!"/>
    <e v="#NUM!"/>
    <x v="1"/>
    <x v="3"/>
  </r>
  <r>
    <n v="138"/>
    <n v="1002512885"/>
    <n v="3"/>
    <x v="3"/>
    <n v="4"/>
    <s v="YOGYAKARTA"/>
    <s v="SLEMAN"/>
    <s v="SMN"/>
    <s v="REG"/>
    <s v="AO"/>
    <s v="NEW SALES"/>
    <m/>
    <s v="MYDITA - GAGAL SEND CARING UNSC"/>
    <s v="RBS-Regional 3"/>
    <d v="2026-08-06T15:25:36"/>
    <d v="2026-08-07T10:10:10"/>
    <n v="69360148"/>
    <m/>
    <n v="146133131946"/>
    <s v="Jaringan Multimedia Indonesia"/>
    <s v="ODP-SMN-FAS/070"/>
    <s v="WO061109997"/>
    <m/>
    <m/>
    <m/>
    <n v="110.317965311724"/>
    <n v="-7.6703035543060398"/>
    <s v="AMRBS/403103/ANISA DWIARYANI/R3/YOGYAKARTA/PSB HSI BISNIS BASIC 1S 50 MBPS PROMO HUT TELKOM 1:2/Jaringan Multimedia Indonesia/081229749275 081804098210/johanfirdi@gmail.com"/>
    <s v="Amex"/>
    <m/>
    <m/>
    <m/>
    <m/>
    <m/>
    <m/>
    <m/>
    <m/>
    <s v="Management Janji"/>
    <s v="2026-08-08 08:00:00|Nama PIC : IBU USMA No HP : 081229749275 Alt :  M Janji : (SABTU/8/AGUSTUS/2026) jam Pasang : 09:00 Note : hubungi pelanggan jika ingin kelokasi|40961370|MYDITA"/>
    <s v="FCC"/>
    <d v="2026-06-08T15:40:04"/>
    <d v="2026-08-08T00:00:00"/>
    <m/>
    <m/>
    <s v="SMN"/>
    <s v="NO ADDON"/>
    <m/>
    <s v="MYDITA - GAGAL SEND CARING UNSC"/>
    <s v="- 11_11446;Biaya PSB HSI EBIS Tunai di Depan ~ 11[150000]  - SP_NOSS;SP_NOSS ~ Internet NOSS Multispeed Network[0]  - SP_NOSS;SP_NOSS ~ Internet NOSS Multispeed Network[0]  - E25061;E25061 ~ ES25 - Paket HSI Basic (HSIEF) Khusus Winback 2.0[0]  - E25061~n"/>
    <s v="INDIBIZ"/>
    <m/>
    <m/>
    <d v="2026-08-08T08:00:00"/>
    <s v="2026-08-08 08:00:00|Nama PIC : IBU USMA No HP : 081229749275 Alt :  M Janji : (SABTU/8/AGUSTUS/2026) jam Pasang : 09:00 Note : hubungi pelanggan jika ingin kelokasi|40961370|MYDITA"/>
    <m/>
    <m/>
    <m/>
    <e v="#NUM!"/>
    <e v="#NUM!"/>
    <x v="1"/>
    <x v="3"/>
  </r>
  <r>
    <n v="139"/>
    <n v="1002528684"/>
    <n v="3"/>
    <x v="2"/>
    <n v="5"/>
    <s v="MALANG"/>
    <s v="KEPANJEN"/>
    <s v="PGK"/>
    <s v="REG"/>
    <s v="AO"/>
    <s v="NEW SALES"/>
    <s v="1P INET"/>
    <s v="Completed (PS)"/>
    <s v="RBS-Regional 3"/>
    <d v="2026-08-15T16:22:56"/>
    <d v="2026-08-16T20:49:10"/>
    <n v="69367131"/>
    <m/>
    <n v="152722205142"/>
    <s v="WARKOP 5758"/>
    <s v="ODP-PGK-FB/14 FB/D02/14.01"/>
    <s v="WO061835391"/>
    <m/>
    <m/>
    <m/>
    <n v="112.526570968329"/>
    <n v="-8.23094024280093"/>
    <s v="MD|MYDB-20260815265581|SC20017/MC20200|WARKOP 5758|6282330743067"/>
    <s v="MYDIGIBIZPARTNER"/>
    <m/>
    <m/>
    <m/>
    <m/>
    <m/>
    <m/>
    <m/>
    <m/>
    <s v="Management Janji"/>
    <s v="2026-08-16 13:00:00 | Waktu pemasangan : 16 agustus 2026 Jam pemasangan : 08.00 - 12.00 Info Tambahan : Hubungi pelanggan dulu sebelum ke lokasi terimakasih "/>
    <s v="FCC"/>
    <s v="15-08-2026 16:25:44"/>
    <d v="2026-08-16T13:00:00"/>
    <m/>
    <s v="PS"/>
    <s v="PGK"/>
    <s v="NO ADDON"/>
    <n v="20260816"/>
    <s v="Completed"/>
    <s v="HSI Bisnis Promo HUT Telkom PSB 70% - 300 Mbps"/>
    <s v="INDIBIZ"/>
    <m/>
    <m/>
    <d v="2026-08-16T13:00:00"/>
    <s v="2026-08-16 13:00:00 | Waktu pemasangan : 16 agustus 2026 Jam pemasangan : 08.00 - 12.00 Info Tambahan : Hubungi pelanggan dulu sebelum ke lokasi terimakasih "/>
    <n v="2026"/>
    <n v="8"/>
    <n v="16"/>
    <d v="2026-08-16T00:00:00"/>
    <n v="-0.54166666666424135"/>
    <x v="0"/>
    <x v="29"/>
  </r>
  <r>
    <n v="140"/>
    <n v="1002518995"/>
    <n v="3"/>
    <x v="4"/>
    <n v="4"/>
    <s v="PEKALONGAN"/>
    <s v="PEMALANG"/>
    <s v="RDD"/>
    <s v="REG"/>
    <s v="AO"/>
    <s v="NEW SALES"/>
    <m/>
    <s v="Completed (PS)"/>
    <s v="RBS-Regional 3"/>
    <d v="2026-08-11T09:28:43"/>
    <d v="2026-08-13T16:29:16"/>
    <n v="69362928"/>
    <m/>
    <n v="142213107383"/>
    <s v="CV TRI PUTRA GEMILANG"/>
    <s v="ODP-RDD-FA/054"/>
    <s v="WO061479151"/>
    <m/>
    <m/>
    <m/>
    <n v="109.2459363"/>
    <n v="-7.1159718999999999"/>
    <s v="AMRBS;950393;REG3;INDRI;082121745712;HSI 100MB;PIC 08122551922;Spbu4452316@gmail.com"/>
    <s v="Account Manager"/>
    <m/>
    <m/>
    <m/>
    <m/>
    <m/>
    <m/>
    <m/>
    <m/>
    <s v="Management Janji"/>
    <s v="2026-08-12 08:00:00|Nama Pic : bp basyirun No Hp Pic : 08122551922 No alt : - Jam Pemasangan : pagi  Tanggal Pemasangan : 12 Agustus 2026|40951375|MYDITA"/>
    <s v="FCC"/>
    <d v="2026-11-08T09:40:16"/>
    <d v="2026-08-12T08:00:00"/>
    <m/>
    <s v="PS"/>
    <s v="RDD"/>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2T08:00:00"/>
    <s v="2026-08-12 08:00:00|Nama Pic : bp basyirun No Hp Pic : 08122551922 No alt : - Jam Pemasangan : pagi  Tanggal Pemasangan : 12 Agustus 2026|40951375|MYDITA"/>
    <n v="2026"/>
    <n v="8"/>
    <n v="13"/>
    <d v="2026-08-13T00:00:00"/>
    <n v="0.66666666666424135"/>
    <x v="0"/>
    <x v="3"/>
  </r>
  <r>
    <n v="141"/>
    <n v="1002525463"/>
    <n v="3"/>
    <x v="1"/>
    <n v="5"/>
    <s v="SBY SELATAN"/>
    <s v="MANYAR"/>
    <s v="MYR"/>
    <s v="REG"/>
    <s v="AO"/>
    <s v="NEW SALES"/>
    <m/>
    <s v="Completed (PS)"/>
    <s v="RBS-Regional 3"/>
    <d v="2026-08-14T08:33:41"/>
    <d v="2026-08-14T13:02:23"/>
    <n v="69361781"/>
    <m/>
    <n v="152303244023"/>
    <s v="PT ROYAL TATA VISINDO"/>
    <s v="ODP-MYR-FJV/05"/>
    <s v="WO061718351"/>
    <m/>
    <m/>
    <m/>
    <n v="112.78255263"/>
    <n v="-7.2667680749999999"/>
    <s v="MD|MYDB-20260807264677|DN00001/MN02094|PT ROYAL TATA VISINDO|081132018899"/>
    <s v="MYDIGIBIZPARTNER"/>
    <m/>
    <m/>
    <m/>
    <m/>
    <m/>
    <m/>
    <m/>
    <m/>
    <s v="Management Janji"/>
    <s v="2026-08-12 15:00:00 | Nama PIC:  bu novia  No HP: 085738296680  Alt:  Tanggal: 12/8/2026  Jam Pasang: Sore  Note: Hubungi sebelum ke lokasi, terimakasih."/>
    <s v="FCC"/>
    <s v="14-08-2026 08:39:59"/>
    <m/>
    <m/>
    <s v="PS"/>
    <s v="MYR"/>
    <s v="NO ADDON"/>
    <n v="20260814"/>
    <s v="Completed"/>
    <s v="- 11_11446;Biaya PSB HSI EBIS Tunai di Depan ~ 11[150000]  - E23015;E23015 ~ ES23 - Perangkat ONT[0]  - E23015~null~44292;E23015||11||Abodemen 0[0]  - E23015~null~E23015_SWONTPREM;SWONTPREM ~ Biaya Sewa ONT Premium ~ E23015[50000]  - E25060;E25060 ~ ES25 "/>
    <s v="INDIBIZ"/>
    <m/>
    <m/>
    <d v="2026-08-14T07:00:00"/>
    <s v="2026-08-12 15:00:00 | Nama PIC:  bu novia  No HP: 085738296680  Alt:  Tanggal: 12/8/2026  Jam Pasang: Sore  Note: Hubungi sebelum ke lokasi, terimakasih."/>
    <n v="2026"/>
    <n v="8"/>
    <n v="14"/>
    <d v="2026-08-14T00:00:00"/>
    <n v="-0.29166666666424135"/>
    <x v="0"/>
    <x v="8"/>
  </r>
  <r>
    <n v="142"/>
    <n v="1002518669"/>
    <n v="3"/>
    <x v="0"/>
    <n v="5"/>
    <s v="MATARAM"/>
    <s v="SUMBAWA"/>
    <s v="ALA"/>
    <s v="REG"/>
    <s v="AO"/>
    <s v="NEW SALES"/>
    <s v="1P INET"/>
    <s v="7 | OSS - PROVISIONING ISSUED"/>
    <s v="RBS-Regional 3"/>
    <d v="2026-08-10T18:11:56"/>
    <d v="2026-08-11T15:32:08"/>
    <n v="69362785"/>
    <m/>
    <n v="172607203818"/>
    <s v="LEVIUS CLUB"/>
    <s v="ODP-ALA-FAC/53 FAC/D04/53.01"/>
    <s v="WO061442495"/>
    <m/>
    <m/>
    <m/>
    <n v="116.92054552424101"/>
    <n v="-8.5259622878868502"/>
    <s v="|MN02367|MYIA-030800009794/POI/BAHTIARIADI/082340845961/leviusclub@gmail.com"/>
    <s v="MYIB_ASSISTANT"/>
    <m/>
    <m/>
    <m/>
    <m/>
    <m/>
    <m/>
    <m/>
    <m/>
    <s v="Management Janji"/>
    <s v="2026-08-11 15:00:00 | Jam pemasangan : 12.00 Info Tambahan : Hubungi pelanggan dulu sebelum ke lokasi terimakasih "/>
    <s v="FCC"/>
    <d v="2026-10-08T18:39:50"/>
    <d v="2026-08-11T15:00:00"/>
    <m/>
    <s v="PI"/>
    <s v="ALA"/>
    <s v="NO ADDON"/>
    <m/>
    <s v="Provisioning Issued"/>
    <s v="HSI Bisnis Promo HUT Telkom PSB 70% - 75 Mbps"/>
    <s v="INDIBIZ"/>
    <m/>
    <m/>
    <d v="2026-08-11T15:00:00"/>
    <s v="2026-08-11 15:00:00 | Jam pemasangan : 12.00 Info Tambahan : Hubungi pelanggan dulu sebelum ke lokasi terimakasih "/>
    <m/>
    <m/>
    <m/>
    <e v="#NUM!"/>
    <e v="#NUM!"/>
    <x v="1"/>
    <x v="0"/>
  </r>
  <r>
    <n v="143"/>
    <n v="1002511138"/>
    <n v="3"/>
    <x v="2"/>
    <n v="5"/>
    <s v="KEDIRI"/>
    <s v="KEDIRI"/>
    <s v="PAE"/>
    <s v="DGS"/>
    <s v="AO"/>
    <s v="NEW SALES"/>
    <m/>
    <s v="Completed (PS)"/>
    <s v="DGS-B2B TREG"/>
    <d v="2026-08-05T16:13:27"/>
    <d v="2026-08-05T18:40:01"/>
    <n v="69359382"/>
    <m/>
    <n v="152639219476"/>
    <s v="KANTOR KEMENTERIAN HAJI DAN UMRAHÃ‚Â Kab Kediri"/>
    <s v="ODP-PAE-FAH/15"/>
    <s v="WO061009633"/>
    <m/>
    <m/>
    <m/>
    <n v="112.18276400000001"/>
    <n v="-7.763852"/>
    <s v="DGS HSI | Renny Agung Lestariani | 800034| TREG 3|KANTOR KEMENTERIAN HAJI DAN UMRAH Kab Kediri|SALMA| 082293414145| PSB 100Mbps"/>
    <s v="Sales Profesional"/>
    <m/>
    <m/>
    <m/>
    <m/>
    <m/>
    <m/>
    <m/>
    <m/>
    <s v="Management Janji"/>
    <s v="PSB"/>
    <s v="FCC"/>
    <d v="2026-05-08T16:25:31"/>
    <m/>
    <m/>
    <s v="PS"/>
    <s v="PAE"/>
    <s v="NO ADDON"/>
    <n v="20260805"/>
    <s v="Completed"/>
    <s v="- E23015;E23015 ~ ES23 - Perangkat ONT[0]  - E23015~null~44292;E23015||11||Abodemen 0[0]  - E23015~null~E23015_SWONTPREM;SWONTPREM ~ Biaya Sewa ONT Premium ~ E23015[50000]  - E23014;E23014 ~ ES23 ~ Paket Indibiz 1S Internet[0]  - E23014~null~44282;E23014|"/>
    <s v="INDIBIZ"/>
    <m/>
    <m/>
    <d v="2026-08-05T12:00:00"/>
    <s v="PSB"/>
    <n v="2026"/>
    <n v="8"/>
    <n v="5"/>
    <d v="2026-08-05T00:00:00"/>
    <n v="-0.5"/>
    <x v="0"/>
    <x v="5"/>
  </r>
  <r>
    <n v="144"/>
    <n v="1002522283"/>
    <n v="3"/>
    <x v="6"/>
    <n v="5"/>
    <s v="SIDOARJO"/>
    <s v="INNER - JATIM TIMUR"/>
    <s v="TUN"/>
    <s v="REG"/>
    <s v="AO"/>
    <s v="NEW SALES"/>
    <m/>
    <s v="Completed (PS)"/>
    <s v="RBS-Regional 3"/>
    <d v="2026-08-12T13:58:11"/>
    <d v="2026-08-13T20:22:01"/>
    <n v="69364311"/>
    <m/>
    <n v="152327226355"/>
    <s v="WARKOP KABE KABEAN"/>
    <s v="ODP-TUN-FF/27"/>
    <s v="WO061606942"/>
    <m/>
    <m/>
    <m/>
    <n v="112.6849138"/>
    <n v="-7.4980858000000001"/>
    <s v="|MN02580|/WARKOP KABE KABEAN/WINBACK 2.0 HSI B2B (1:1) 50MBPS 355RB PSB DISC 70%//mus023719@gmail.com/MUSTAKIM/85385229744"/>
    <s v="Sales Force DBS"/>
    <m/>
    <m/>
    <m/>
    <m/>
    <m/>
    <m/>
    <m/>
    <m/>
    <s v="Management Janji"/>
    <s v="2026-08-13 13:00:00|Nama Pic : bp MUSTAKIM No Hp Pic : 085385229744 No alt : - Jam Pemasangan : siang  Tanggal Pemasangan : 13 Agustus 2026|40951375|MYDITA"/>
    <s v="FCC"/>
    <d v="2026-12-08T14:10:11"/>
    <d v="2026-08-13T13:00:00"/>
    <m/>
    <s v="PS"/>
    <s v="TUN"/>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bp MUSTAKIM No Hp Pic : 085385229744 No alt : - Jam Pemasangan : siang  Tanggal Pemasangan : 13 Agustus 2026|40951375|MYDITA"/>
    <n v="2026"/>
    <n v="8"/>
    <n v="13"/>
    <d v="2026-08-13T00:00:00"/>
    <n v="-0.54166666666424135"/>
    <x v="0"/>
    <x v="17"/>
  </r>
  <r>
    <n v="145"/>
    <n v="1002521149"/>
    <n v="3"/>
    <x v="0"/>
    <n v="5"/>
    <s v="KUPANG"/>
    <s v="ENDE"/>
    <s v="END"/>
    <s v="REG"/>
    <s v="AO"/>
    <s v="NEW SALES"/>
    <s v="1P INET"/>
    <s v="Completed (PS)"/>
    <s v="RBS-Regional 3"/>
    <d v="2026-08-12T07:34:56"/>
    <d v="2026-08-14T20:02:46"/>
    <n v="69363781"/>
    <m/>
    <n v="172506789007"/>
    <s v="SMK YOS SUDARSO"/>
    <s v="ODP-END-FK/26 FK/D07/26.01"/>
    <s v="WO061548101"/>
    <m/>
    <m/>
    <m/>
    <n v="121.65509489999999"/>
    <n v="-8.8352108000000005"/>
    <s v="|MC40142|MYIA-097930461820/POI/Oskar Handrianus Ladja Neto/085337059120/arisladja@gmail.com"/>
    <s v="MYIB_ASSISTANT"/>
    <m/>
    <m/>
    <m/>
    <m/>
    <m/>
    <m/>
    <m/>
    <m/>
    <s v="Management Janji"/>
    <s v="2026-08-19 08:00:00 | M Janji : (13 AGUSTUS 2026) jam Pasang : pagi  Note : hubungi pelanggan jika ingin kelokasi"/>
    <s v="FCC"/>
    <d v="2026-12-08T07:39:44"/>
    <d v="2026-08-19T08:00:00"/>
    <m/>
    <s v="PS"/>
    <s v="END"/>
    <s v="NO ADDON"/>
    <n v="20260814"/>
    <s v="Completed"/>
    <s v="HSI Bisnis Promo HUT Telkom PSB 70% - 100 Mbps Dual Band"/>
    <s v="INDIBIZ"/>
    <m/>
    <m/>
    <d v="2026-08-19T08:00:00"/>
    <s v="2026-08-19 08:00:00 | M Janji : (13 AGUSTUS 2026) jam Pasang : pagi  Note : hubungi pelanggan jika ingin kelokasi"/>
    <n v="2026"/>
    <n v="8"/>
    <n v="14"/>
    <d v="2026-08-14T00:00:00"/>
    <n v="-5.3333333333357587"/>
    <x v="0"/>
    <x v="10"/>
  </r>
  <r>
    <n v="146"/>
    <n v="1002526833"/>
    <n v="3"/>
    <x v="3"/>
    <n v="4"/>
    <s v="PURWOKERTO"/>
    <s v="PURWOKERTO"/>
    <s v="PWT"/>
    <s v="DPS"/>
    <s v="AO"/>
    <s v="NEW SALES"/>
    <m/>
    <s v="Completed (PS)"/>
    <s v="DPS-Private Conglomeration"/>
    <d v="2026-08-14T15:10:25"/>
    <d v="2026-08-14T17:16:37"/>
    <n v="69362096"/>
    <m/>
    <n v="146303609303"/>
    <s v="PT. Global Jet Express - Kejawar Arcawinangun"/>
    <s v="ODP-PWT-FH/071"/>
    <s v="WO061760971"/>
    <m/>
    <m/>
    <m/>
    <n v="109.261212791378"/>
    <n v="-7.4198967722375802"/>
    <s v="DES HSI | RIZKY ANDAWASATYA | 916315 | TREG3 | PT. Global Jet Express - Kejawar Arcawinangun Purwokerto | 089510570220"/>
    <s v="Account Manager"/>
    <m/>
    <m/>
    <m/>
    <m/>
    <m/>
    <m/>
    <m/>
    <m/>
    <s v="Management Janji"/>
    <s v="PT. Global Jet Express - Kejawar Arcawinangun Purwokerto  Jl. Martadireja II No.3, Kejawar, Arcawinangun, Kec. Purwokerto Tim., Kab Banyumas, Jawa Tengah  "/>
    <s v="FCC"/>
    <s v="14-08-2026 15:25:22"/>
    <m/>
    <m/>
    <s v="PS"/>
    <s v="PWT"/>
    <s v="NO ADDON"/>
    <n v="20260814"/>
    <s v="Completed"/>
    <s v="- 11_11450;Biaya PSB Reguler HSI EBIS ~ 11[150000]  - E23015;E23015 ~ ES23 - Perangkat ONT[0]  - E23015~null~44292;E23015||11||Abodemen 0[0]  - E23015~null~E23015_SWONTPREM;SWONTPREM ~ Biaya Sewa ONT Premium ~ E23015[50000]  - E23046;E23046 ~ ES23 - Paket"/>
    <s v="INDIBIZ"/>
    <m/>
    <m/>
    <d v="1970-01-01T07:00:00"/>
    <s v="PT. Global Jet Express - Kejawar Arcawinangun Purwokerto  Jl. Martadireja II No.3, Kejawar, Arcawinangun, Kec. Purwokerto Tim., Kab Banyumas, Jawa Tengah  "/>
    <n v="2026"/>
    <n v="8"/>
    <n v="14"/>
    <d v="2026-08-14T00:00:00"/>
    <n v="20678.708333333332"/>
    <x v="2"/>
    <x v="3"/>
  </r>
  <r>
    <n v="147"/>
    <n v="1002509460"/>
    <n v="3"/>
    <x v="4"/>
    <n v="4"/>
    <s v="SEMARANG"/>
    <s v="UNGARAN"/>
    <s v="UNR"/>
    <s v="REG"/>
    <s v="AO"/>
    <s v="NEW SALES"/>
    <s v="1P INET"/>
    <s v="Completed (PS)"/>
    <s v="RBS-Regional 3"/>
    <d v="2026-08-04T19:10:56"/>
    <d v="2026-08-05T21:45:16"/>
    <n v="69358690"/>
    <m/>
    <n v="146425112622"/>
    <s v="MI Al Islam Mangunsari 02"/>
    <s v="ODP-UNR-FAN/019 FAN/D03/019.01"/>
    <s v="WO060932980"/>
    <m/>
    <m/>
    <m/>
    <n v="110.3876276"/>
    <n v="-7.0790470999999897"/>
    <s v="|MN00426|MYIA-056774899841/POI/Kristiadi Setiawan/08973437175/mimuntal02@gmail.com"/>
    <s v="MYIB_ASSISTANT"/>
    <m/>
    <m/>
    <m/>
    <m/>
    <m/>
    <m/>
    <m/>
    <m/>
    <s v="Management Janji"/>
    <s v="2026-08-06 08:00:00 | Nama Pic : bp wawan  No Hp Pic : 08973437175 No alt : - Jam Pemasangan : pagi  Tanggal Pemasangan : 6 Agustus 2026"/>
    <s v="FCC"/>
    <d v="2026-04-08T19:25:12"/>
    <d v="2026-08-06T08:00:00"/>
    <m/>
    <s v="PS"/>
    <s v="UNR"/>
    <s v="NO ADDON"/>
    <n v="20260805"/>
    <s v="Completed"/>
    <s v="HSI Bisnis Basic Promo HUT Telkom PSB 70% - 50 Mbps"/>
    <s v="INDIBIZ"/>
    <m/>
    <m/>
    <d v="2026-08-06T08:00:00"/>
    <s v="2026-08-06 08:00:00 | Nama Pic : bp wawan  No Hp Pic : 08973437175 No alt : - Jam Pemasangan : pagi  Tanggal Pemasangan : 6 Agustus 2026"/>
    <n v="2026"/>
    <n v="8"/>
    <n v="5"/>
    <d v="2026-08-05T00:00:00"/>
    <n v="-1.3333333333357587"/>
    <x v="0"/>
    <x v="3"/>
  </r>
  <r>
    <n v="148"/>
    <n v="1002509424"/>
    <n v="3"/>
    <x v="7"/>
    <n v="4"/>
    <s v="KUDUS"/>
    <s v="JEPARA"/>
    <s v="PEC"/>
    <s v="REG"/>
    <s v="AO"/>
    <s v="NEW SALES"/>
    <s v="1P INET"/>
    <s v="Completed (PS)"/>
    <s v="RBS-Regional 3"/>
    <d v="2026-08-04T18:25:57"/>
    <d v="2026-08-06T12:16:30"/>
    <n v="69358660"/>
    <m/>
    <n v="146593115481"/>
    <s v="SPBU 4459414"/>
    <s v="ODP-PEC-FC/19 FC/D02/01.19"/>
    <s v="WO060930437"/>
    <m/>
    <m/>
    <m/>
    <n v="110.703463"/>
    <n v="-6.6896870000000002"/>
    <s v="|MC60142|MYIA-019865629024/POI/DERA BAHTIAR WIDIYANTO /08562685148/spbu_modern@yahoo.com"/>
    <s v="MYIB_ASSISTANT"/>
    <m/>
    <m/>
    <m/>
    <m/>
    <m/>
    <m/>
    <m/>
    <m/>
    <s v="Management Janji"/>
    <s v="2026-08-05 15:00:00 |  M Janji : (5 AGUSTUS 2026) jam Pasang : siang Note : hubungi pelanggan jika ingin kelokasi"/>
    <s v="FCC"/>
    <d v="2026-04-08T18:39:51"/>
    <d v="2026-08-05T15:00:00"/>
    <m/>
    <s v="PS"/>
    <s v="PEC"/>
    <s v="NO ADDON"/>
    <n v="20260806"/>
    <s v="Completed"/>
    <s v="HSI Bisnis Basic Promo HUT Telkom PSB 70% - 100 Mbps Dual Band"/>
    <s v="INDIBIZ"/>
    <m/>
    <m/>
    <d v="2026-08-05T15:00:00"/>
    <s v="2026-08-05 15:00:00 |  M Janji : (5 AGUSTUS 2026) jam Pasang : siang Note : hubungi pelanggan jika ingin kelokasi"/>
    <n v="2026"/>
    <n v="8"/>
    <n v="6"/>
    <d v="2026-08-06T00:00:00"/>
    <n v="0.375"/>
    <x v="0"/>
    <x v="3"/>
  </r>
  <r>
    <n v="149"/>
    <n v="1002510860"/>
    <n v="3"/>
    <x v="7"/>
    <n v="4"/>
    <s v="SOLO"/>
    <s v="INNER - SOLO JATENG TIMUR"/>
    <s v="SLO"/>
    <s v="REG"/>
    <s v="AO"/>
    <s v="NEW SALES"/>
    <s v="2P INET + VOICE"/>
    <s v="Completed (PS)"/>
    <s v="RBS-Regional 3"/>
    <d v="2026-08-05T14:40:57"/>
    <d v="2026-08-06T13:27:48"/>
    <n v="69359284"/>
    <n v="2716007656"/>
    <n v="146527605614"/>
    <s v="PT CITRA WARNA ABADI"/>
    <s v="ODP-SLO-FA/077 FA/D08/077.01"/>
    <s v="WO060995758"/>
    <m/>
    <m/>
    <m/>
    <n v="110.81706620862001"/>
    <n v="-7.6264647892558601"/>
    <s v="|MN01857|MYIA-051309612257/POI/Nurul Hidayah/085725616916/maintenance@weldon.co.id"/>
    <s v="MYIB_ASSISTANT"/>
    <m/>
    <m/>
    <m/>
    <m/>
    <m/>
    <m/>
    <m/>
    <m/>
    <s v="Management Janji"/>
    <s v="2026-08-06 13:00:00 | M Janji : (06/08/2026) jam Pasang : 09:00 Note : hubungi pelanggan jika ingin kelokasi"/>
    <s v="FCC"/>
    <d v="2026-05-08T14:54:47"/>
    <d v="2026-08-06T13:00:00"/>
    <m/>
    <s v="PS"/>
    <s v="SLO"/>
    <s v="NO ADDON"/>
    <n v="20260806"/>
    <s v="Completed"/>
    <s v="HSI Bisnis Basic Bundling Phone PSB 70% - Free 800 Menit - 50 Mbps"/>
    <s v="INDIBIZ"/>
    <m/>
    <m/>
    <d v="2026-08-06T13:00:00"/>
    <s v="2026-08-06 13:00:00 | M Janji : (06/08/2026) jam Pasang : 09:00 Note : hubungi pelanggan jika ingin kelokasi"/>
    <n v="2026"/>
    <n v="8"/>
    <n v="6"/>
    <d v="2026-08-06T00:00:00"/>
    <n v="-0.54166666666424135"/>
    <x v="0"/>
    <x v="3"/>
  </r>
  <r>
    <n v="150"/>
    <n v="1002512688"/>
    <n v="3"/>
    <x v="2"/>
    <n v="5"/>
    <s v="KEDIRI"/>
    <s v="TULUNGAGUNG"/>
    <s v="TUL"/>
    <s v="REG"/>
    <s v="AO"/>
    <s v="NEW SALES"/>
    <s v="1P INET"/>
    <s v="Completed (PS)"/>
    <s v="RBS-Regional 3"/>
    <d v="2026-08-06T14:31:56"/>
    <d v="2026-08-07T13:06:32"/>
    <n v="69360066"/>
    <m/>
    <n v="152606246389"/>
    <s v="PT. MUGI GANGSAR LESTARI ( SPBU PLOSOKANDANG )"/>
    <s v="ODP-TUL-FF/21 FF/D02/21.01"/>
    <s v="WO061085738"/>
    <m/>
    <m/>
    <m/>
    <n v="111.931556452644"/>
    <n v="-8.0796325447702806"/>
    <s v="|MN00418|MYIA-055829676440/POI/EKO SUTRIONO/081252302634/mugigangsarlestari@gmail.com"/>
    <s v="MYIB_ASSISTANT"/>
    <m/>
    <m/>
    <m/>
    <m/>
    <m/>
    <m/>
    <m/>
    <m/>
    <s v="Management Janji"/>
    <s v="2026-08-07 13:00:00 | Nama PIC : bapak eko No HP : 085648989216 Alt :  M Janji : (JUMAT/7/AGUSTUS/2026) jam Pasang : 09:00 Note : hubungi pelanggan jika ingin kelokasi"/>
    <s v="FCC"/>
    <d v="2026-06-08T14:40:01"/>
    <d v="2026-08-07T13:00:00"/>
    <m/>
    <s v="PS"/>
    <s v="TUL"/>
    <s v="NO ADDON"/>
    <n v="20260807"/>
    <s v="Completed"/>
    <s v="HSI Bisnis Promo HUT Telkom PSB 70% - 50 Mbps"/>
    <s v="INDIBIZ"/>
    <m/>
    <m/>
    <d v="2026-08-07T13:00:00"/>
    <s v="2026-08-07 13:00:00 | Nama PIC : bapak eko No HP : 085648989216 Alt :  M Janji : (JUMAT/7/AGUSTUS/2026) jam Pasang : 09:00 Note : hubungi pelanggan jika ingin kelokasi"/>
    <n v="2026"/>
    <n v="8"/>
    <n v="7"/>
    <d v="2026-08-07T00:00:00"/>
    <n v="-0.54166666666424135"/>
    <x v="0"/>
    <x v="28"/>
  </r>
  <r>
    <n v="151"/>
    <n v="1002519142"/>
    <n v="3"/>
    <x v="6"/>
    <n v="5"/>
    <s v="SIDOARJO"/>
    <s v="INNER - JATIM TIMUR"/>
    <s v="SPJ"/>
    <s v="REG"/>
    <s v="AO"/>
    <s v="NEW SALES"/>
    <m/>
    <s v="Completed (PS)"/>
    <s v="RBS-Regional 3"/>
    <d v="2026-08-11T09:59:30"/>
    <d v="2026-08-11T14:53:22"/>
    <n v="69360620"/>
    <m/>
    <n v="152332252843"/>
    <s v="PT SEJATI MANDIRI MULTI RAJUT"/>
    <s v="ODP-SPJ-FC/33"/>
    <s v="WO061470409"/>
    <m/>
    <m/>
    <m/>
    <n v="112.66597"/>
    <n v="-7.3647999999999998"/>
    <s v="MD|MYID-4042608060007|RBIZindibiz|PT. SEJATI MANDIRI MULTI RAJUT |085648012582"/>
    <m/>
    <m/>
    <m/>
    <m/>
    <m/>
    <m/>
    <m/>
    <m/>
    <m/>
    <s v="Management Janji"/>
    <s v="2026-08-08 08:00:00 | Tanggal pemasangan: 6/08/2026  Jam pemasangan : pagi / siang  Info Tambahan : Hubungi pelanggan dulu sebelum ke lokasi.  terima kasih"/>
    <s v="FCC"/>
    <d v="2026-11-08T10:10:31"/>
    <m/>
    <m/>
    <s v="PS"/>
    <s v="SPJ"/>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08 08:00:00 | Tanggal pemasangan: 6/08/2026  Jam pemasangan : pagi / siang  Info Tambahan : Hubungi pelanggan dulu sebelum ke lokasi.  terima kasih"/>
    <n v="2026"/>
    <n v="8"/>
    <n v="11"/>
    <d v="2026-08-11T00:00:00"/>
    <n v="-0.29166666666424135"/>
    <x v="0"/>
    <x v="17"/>
  </r>
  <r>
    <n v="152"/>
    <n v="1002524081"/>
    <n v="3"/>
    <x v="1"/>
    <n v="5"/>
    <s v="SBY SELATAN"/>
    <s v="MANYAR"/>
    <s v="JGR"/>
    <s v="REG"/>
    <s v="AO"/>
    <s v="NEW SALES"/>
    <s v="1P INET"/>
    <s v="Completed (PS)"/>
    <s v="RBS-Regional 3"/>
    <d v="2026-08-13T12:22:56"/>
    <d v="2026-08-14T12:28:15"/>
    <n v="69365043"/>
    <m/>
    <n v="152310255738"/>
    <s v="PT RAMEN MASTER INDONESIA"/>
    <s v="ODP-RKT-FFV/11"/>
    <s v="WO061660192"/>
    <m/>
    <m/>
    <m/>
    <n v="112.78067406266899"/>
    <n v="-7.3178209122475399"/>
    <s v="MD|MYDB-20260813265200|DN00001/MN00519|PT RAMEN MASTER INDONESIA|6281217207780"/>
    <s v="MYDIGIBIZPARTNER"/>
    <m/>
    <m/>
    <m/>
    <m/>
    <m/>
    <m/>
    <m/>
    <m/>
    <s v="Management Janji"/>
    <s v="2026-08-14 13:00:00 | M Janji : (Jumat/14/Agustus/2026) jam Pasang : 09:00 Note : hubungi pelanggan jika ingin kelokasi"/>
    <s v="FCC"/>
    <s v="13-08-2026 12:25:00"/>
    <d v="2026-08-14T13:00:00"/>
    <m/>
    <s v="PS"/>
    <s v="JGR"/>
    <s v="NO ADDON"/>
    <n v="20260814"/>
    <s v="Completed"/>
    <s v="HSI Bisnis Basic Promo HUT Telkom PSB 70% - 50 Mbps"/>
    <s v="INDIBIZ"/>
    <m/>
    <m/>
    <d v="2026-08-14T13:00:00"/>
    <s v="2026-08-14 13:00:00 | M Janji : (Jumat/14/Agustus/2026) jam Pasang : 09:00 Note : hubungi pelanggan jika ingin kelokasi"/>
    <n v="2026"/>
    <n v="8"/>
    <n v="14"/>
    <d v="2026-08-14T00:00:00"/>
    <n v="-0.54166666666424135"/>
    <x v="0"/>
    <x v="8"/>
  </r>
  <r>
    <n v="153"/>
    <n v="1002512181"/>
    <n v="3"/>
    <x v="6"/>
    <n v="5"/>
    <s v="JEMBER"/>
    <s v="BONDOWOSO"/>
    <s v="BOW"/>
    <s v="REG"/>
    <s v="AO"/>
    <s v="NEW SALES"/>
    <s v="1P INET"/>
    <s v="Completed (PS)"/>
    <s v="RBS-Regional 3"/>
    <d v="2026-08-06T11:56:56"/>
    <d v="2026-08-08T17:44:19"/>
    <n v="69359861"/>
    <m/>
    <n v="152507225601"/>
    <s v="MTS MIFTAHUL ULUM"/>
    <s v="ODP-BOW-FAK/01 FAK/D01/01.01"/>
    <s v="WO061063591"/>
    <m/>
    <m/>
    <m/>
    <n v="113.93269100000001"/>
    <n v="-7.939152"/>
    <s v="|MN00239|MYIA-067086169779/POI/TAUFIK ABDURAHMAN/+6285232669699/mts.miftahululumkerang.id@gmail.com"/>
    <s v="MYIB_ASSISTANT"/>
    <m/>
    <m/>
    <m/>
    <m/>
    <m/>
    <m/>
    <m/>
    <m/>
    <s v="Management Janji"/>
    <s v="2026-08-08 08:00:00 | Tanggal pemasangan : 08 AGUSTUS 2026 Jam pemasangan : pagi/siang Info Tambahan : Hubungi pelanggan dulu sebelum ke lokasi terima kasih"/>
    <s v="FCC"/>
    <d v="2026-06-08T12:10:32"/>
    <d v="2026-08-08T08:00:00"/>
    <m/>
    <s v="PS"/>
    <s v="BOW"/>
    <s v="NO ADDON"/>
    <n v="20260808"/>
    <s v="Completed"/>
    <s v="HSI Bisnis Promo HUT Telkom PSB 70% - 100 Mbps Dual Band"/>
    <s v="INDIBIZ"/>
    <m/>
    <m/>
    <d v="2026-08-08T08:00:00"/>
    <s v="2026-08-08 08:00:00 | Tanggal pemasangan : 08 AGUSTUS 2026 Jam pemasangan : pagi/siang Info Tambahan : Hubungi pelanggan dulu sebelum ke lokasi terima kasih"/>
    <n v="2026"/>
    <n v="8"/>
    <n v="8"/>
    <d v="2026-08-08T00:00:00"/>
    <n v="-0.33333333333575865"/>
    <x v="0"/>
    <x v="14"/>
  </r>
  <r>
    <n v="154"/>
    <n v="1002512235"/>
    <n v="3"/>
    <x v="3"/>
    <n v="4"/>
    <s v="PURWOKERTO"/>
    <s v="CILACAP"/>
    <s v="GML"/>
    <s v="REG"/>
    <s v="AO"/>
    <s v="NEW SALES"/>
    <m/>
    <s v="Completed (PS)"/>
    <s v="RBS-Regional 3"/>
    <d v="2026-08-06T12:30:08"/>
    <d v="2026-08-07T15:26:11"/>
    <n v="69359898"/>
    <m/>
    <n v="141362105180"/>
    <s v="SPBU Candi mas"/>
    <s v="ODP-GML-FE/028"/>
    <s v="WO061118929"/>
    <m/>
    <m/>
    <m/>
    <n v="109.044604336372"/>
    <n v="-7.6649099393786297"/>
    <s v="AMRBS ; 404510 ; AM ; DANIERA ; TREG3 ; PURWOKERTO ;PSB 1S HSI BISNIS PROMO 100 MB;  Ari Triyarso/081392911191/spbucm5@gmail.com"/>
    <s v="Amex"/>
    <m/>
    <m/>
    <m/>
    <m/>
    <m/>
    <m/>
    <m/>
    <m/>
    <s v="Management Janji"/>
    <s v="2026-08-08 16:00:00| M Janji : (07/08/026) jam Pasang : 09:00 Note : hubungi pelanggan jika ingin kelokasi|40951378|MYDITA"/>
    <s v="FCC"/>
    <d v="2026-06-08T12:40:10"/>
    <d v="2026-08-08T16:00:00"/>
    <m/>
    <s v="PS"/>
    <s v="GML"/>
    <s v="NO ADDON"/>
    <n v="20260807"/>
    <s v="Completed"/>
    <s v="- 11_11446;Biaya PSB HSI EBIS Tunai di Depan ~ 11[150000]  - E23015;E23015 ~ ES23 - Perangkat ONT[0]  - E23015~null~44292;E23015||11||Abodemen 0[0]  - E23015~null~E23015_SWONTPREM;SWONTPREM ~ Biaya Sewa ONT Premium ~ E23015[50000]  - E25060;E25060 ~ ES25 "/>
    <s v="INDIBIZ"/>
    <m/>
    <m/>
    <d v="2026-08-08T16:00:00"/>
    <s v="2026-08-08 16:00:00| M Janji : (07/08/026) jam Pasang : 09:00 Note : hubungi pelanggan jika ingin kelokasi|40951378|MYDITA"/>
    <n v="2026"/>
    <n v="8"/>
    <n v="7"/>
    <d v="2026-08-07T00:00:00"/>
    <n v="-1.6666666666642413"/>
    <x v="0"/>
    <x v="3"/>
  </r>
  <r>
    <n v="155"/>
    <n v="1002519839"/>
    <n v="3"/>
    <x v="2"/>
    <n v="5"/>
    <s v="MALANG"/>
    <s v="BATU"/>
    <s v="BTU"/>
    <s v="REG"/>
    <s v="AO"/>
    <s v="NEW SALES"/>
    <m/>
    <s v="Completed (PS)"/>
    <s v="RBS-Regional 3"/>
    <d v="2026-08-11T13:18:21"/>
    <d v="2026-08-11T20:22:38"/>
    <n v="69361856"/>
    <m/>
    <n v="152707239232"/>
    <s v="HANAN FRIEDCHICKEN"/>
    <s v="ODP-BTU-FF/27"/>
    <s v="WO061498617"/>
    <m/>
    <m/>
    <m/>
    <n v="112.53859180000001"/>
    <n v="-7.9108983999999998"/>
    <s v="|MN02703|MYIA-046086004150/POI/Kuswandi/0881026777400/kuswanditlekungbatu@gmail.com"/>
    <s v="Sales Profesional"/>
    <m/>
    <m/>
    <m/>
    <m/>
    <m/>
    <m/>
    <m/>
    <m/>
    <s v="Management Janji"/>
    <s v="2026-08-10 13:00:00 | Nama PIC : Adi  No HP : 082257501286  Alt :   M Janji : 09/08/2026  Jam Pasang : 08.00 - 13:00   NoteÃ‚Â :  hubungi terlebih dahulu sebelum kelokasi"/>
    <s v="FCC"/>
    <d v="2026-11-08T13:39:46"/>
    <m/>
    <m/>
    <s v="PS"/>
    <s v="BTU"/>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10 13:00:00 | Nama PIC : Adi  No HP : 082257501286  Alt :   M Janji : 09/08/2026  Jam Pasang : 08.00 - 13:00   NoteÃ‚Â :  hubungi terlebih dahulu sebelum kelokasi"/>
    <n v="2026"/>
    <n v="8"/>
    <n v="11"/>
    <d v="2026-08-11T00:00:00"/>
    <n v="-0.29166666666424135"/>
    <x v="0"/>
    <x v="11"/>
  </r>
  <r>
    <n v="156"/>
    <n v="1002522614"/>
    <n v="3"/>
    <x v="1"/>
    <n v="5"/>
    <s v="SBY UTARA"/>
    <s v="KENJERAN"/>
    <s v="KBL"/>
    <s v="REG"/>
    <s v="AO"/>
    <s v="NEW SALES"/>
    <s v="1P INET"/>
    <s v="Completed (PS)"/>
    <s v="RBS-Regional 3"/>
    <d v="2026-08-12T15:23:57"/>
    <d v="2026-08-12T23:01:29"/>
    <n v="69364433"/>
    <m/>
    <n v="152401227397"/>
    <s v="SMP Negeri 38 Surabaya (ruang Perpustakaan)"/>
    <s v="ODP-KBL-FGL/38 FGL/D04/38.01"/>
    <s v="WO061604077"/>
    <m/>
    <m/>
    <m/>
    <n v="112.7349265"/>
    <n v="-7.2342518999999896"/>
    <s v="MD|MYDB-20260812265072|DN00001/MN02093|SMP Negeri 38 Surabaya (ruang Perpustakaan)|081230674728"/>
    <s v="MYDIGIBIZPARTNER"/>
    <m/>
    <m/>
    <m/>
    <m/>
    <m/>
    <m/>
    <m/>
    <m/>
    <s v="Management Janji"/>
    <s v="2026-08-14 08:00:00 | Waktu pemasnagan : 13 Agustus 2026 Jam pemasangan : 08.00 - 12.00 Mohon hubungi pelanggan sebelum ke lokasi  Terima kasih"/>
    <s v="FCC"/>
    <d v="2026-12-08T15:25:37"/>
    <d v="2026-08-14T08:00:00"/>
    <m/>
    <s v="PS"/>
    <s v="KBL"/>
    <s v="NO ADDON"/>
    <n v="20260812"/>
    <s v="Completed"/>
    <s v="HSI Bisnis Basic Promo HUT Telkom PSB 70% - 75 Mbps"/>
    <s v="INDIBIZ"/>
    <m/>
    <m/>
    <d v="2026-08-14T08:00:00"/>
    <s v="2026-08-14 08:00:00 | Waktu pemasnagan : 13 Agustus 2026 Jam pemasangan : 08.00 - 12.00 Mohon hubungi pelanggan sebelum ke lokasi  Terima kasih"/>
    <n v="2026"/>
    <n v="8"/>
    <n v="12"/>
    <d v="2026-08-12T00:00:00"/>
    <n v="-2.3333333333357587"/>
    <x v="0"/>
    <x v="27"/>
  </r>
  <r>
    <n v="157"/>
    <n v="1002508603"/>
    <n v="3"/>
    <x v="0"/>
    <n v="5"/>
    <s v="MATARAM"/>
    <s v="INNER - NUSA TENGGARA"/>
    <s v="MTR"/>
    <s v="REG"/>
    <s v="AO"/>
    <s v="NEW SALES"/>
    <s v="1P INET"/>
    <s v="Completed (PS)"/>
    <s v="RBS-Regional 3"/>
    <d v="2026-08-04T14:34:56"/>
    <d v="2026-08-06T18:36:58"/>
    <n v="69358383"/>
    <m/>
    <n v="172601796799"/>
    <s v="Toko Depirtn Karangsukun"/>
    <s v="ODP-MTR-FDE/79 FDE/D07/79.01"/>
    <s v="WO060903407"/>
    <m/>
    <m/>
    <m/>
    <n v="116.11249789999999"/>
    <n v="-8.5882553000000001"/>
    <s v="MD|MYDB-20260804264341|SC00001/MC00046|Toko Depirtn Karangsukun|082339474323"/>
    <s v="MYDIGIBIZPARTNER"/>
    <m/>
    <m/>
    <m/>
    <m/>
    <m/>
    <m/>
    <m/>
    <m/>
    <s v="Management Janji"/>
    <s v="2026-08-06 15:00:00 | Nama Pic :  No Hp Pic :  Jam Pemasangan : 08:00 - 12.00 Tanggal Pemasangan : RABU 05 AGUSTUS 2026 Info Tambahan : Hubungi pelanggan sebelum datang ke lokasi, terima kasih."/>
    <s v="FCC"/>
    <d v="2026-04-08T14:40:14"/>
    <d v="2026-08-06T15:00:00"/>
    <m/>
    <s v="PS"/>
    <s v="MTR"/>
    <s v="NO ADDON"/>
    <n v="20260806"/>
    <s v="Completed"/>
    <s v="HSI Bisnis Promo HUT Telkom PSB 70% - 75 Mbps"/>
    <s v="INDIBIZ"/>
    <m/>
    <m/>
    <d v="2026-08-06T15:00:00"/>
    <s v="2026-08-06 15:00:00 | Nama Pic :  No Hp Pic :  Jam Pemasangan : 08:00 - 12.00 Tanggal Pemasangan : RABU 05 AGUSTUS 2026 Info Tambahan : Hubungi pelanggan sebelum datang ke lokasi, terima kasih."/>
    <n v="2026"/>
    <n v="8"/>
    <n v="6"/>
    <d v="2026-08-06T00:00:00"/>
    <n v="-0.625"/>
    <x v="0"/>
    <x v="23"/>
  </r>
  <r>
    <n v="158"/>
    <n v="1002530856"/>
    <n v="3"/>
    <x v="2"/>
    <n v="5"/>
    <s v="MALANG"/>
    <s v="BATU"/>
    <s v="BLB"/>
    <s v="REG"/>
    <s v="AO"/>
    <s v="NEW SALES"/>
    <s v="1P INET"/>
    <s v="MIE - SEND SURVEY"/>
    <s v="RBS-Regional 3"/>
    <d v="2026-08-17T13:08:57"/>
    <d v="2026-08-17T13:10:02"/>
    <n v="69368094"/>
    <m/>
    <n v="152702232261"/>
    <s v="BRAWIJAYA STUDY COLLEGE"/>
    <s v="ODP-BLB-FV/19 BLB/D01/01.19"/>
    <s v="WO061927976"/>
    <m/>
    <m/>
    <m/>
    <n v="112.649358983692"/>
    <n v="-7.96245309600212"/>
    <s v="|MC20235|MYIA-079291376934/POI/DIDIK SUPRIYANTO /0811324489/adsmarketingbsc@gmail.com"/>
    <s v="MYIB_ASSISTANT"/>
    <m/>
    <m/>
    <m/>
    <m/>
    <m/>
    <m/>
    <m/>
    <m/>
    <s v="Management Janji"/>
    <s v="2026-08-18 13:00:00 | Jam Pemasangan : 08:00 - 12.00 Tanggal Pemasangan : 18/08/2026 Info Tambahan : Hubungi pelanggan sebelum datang ke lokasi"/>
    <s v="FCC"/>
    <s v="17-08-2026 13:10:11"/>
    <d v="2026-08-18T13:00:00"/>
    <m/>
    <s v="SURVEY_NEW_MANJA"/>
    <s v="BLB"/>
    <s v="NO ADDON"/>
    <m/>
    <s v="MIE - SEND SURVEY"/>
    <s v="HSI Bisnis Promo HUT Telkom PSB 70% - 75 Mbps"/>
    <s v="INDIBIZ"/>
    <m/>
    <m/>
    <d v="2026-08-18T13:00:00"/>
    <s v="2026-08-18 13:00:00 | Jam Pemasangan : 08:00 - 12.00 Tanggal Pemasangan : 18/08/2026 Info Tambahan : Hubungi pelanggan sebelum datang ke lokasi"/>
    <m/>
    <m/>
    <m/>
    <e v="#NUM!"/>
    <e v="#NUM!"/>
    <x v="1"/>
    <x v="11"/>
  </r>
  <r>
    <n v="159"/>
    <n v="1002521771"/>
    <n v="3"/>
    <x v="2"/>
    <n v="5"/>
    <s v="KEDIRI"/>
    <s v="NGANJUK"/>
    <s v="NJK"/>
    <s v="REG"/>
    <s v="AO"/>
    <s v="NEW SALES"/>
    <s v="1P INET"/>
    <s v="Completed (PS)"/>
    <s v="RBS-Regional 3"/>
    <d v="2026-08-12T11:22:57"/>
    <d v="2026-08-13T11:22:14"/>
    <n v="69364069"/>
    <m/>
    <n v="152611229877"/>
    <s v="SMAN 1 Pace"/>
    <s v="ODP-NJK-FS/19 FS/D01/19.01"/>
    <s v="WO061570114"/>
    <m/>
    <m/>
    <m/>
    <n v="111.9366151"/>
    <n v="-7.6817688000000004"/>
    <s v="MD|MYDB-20260811265020|DN00001/MN00451|SMAN 1 Pace|081326577934"/>
    <s v="MYDIGIBIZPARTNER"/>
    <m/>
    <m/>
    <m/>
    <m/>
    <m/>
    <m/>
    <m/>
    <m/>
    <s v="Management Janji"/>
    <s v="2026-08-13 08:00:00 | Nama Pic : IBU DWI No Hp Pic : 081326577934 Jam Pemasangan : 08:00 - 12.00 Tanggal Pemasangan : KAMIS 13 AGUSTUS 2026 Info Tambahan : Hubungi pelanggan sebelum datang ke lokasi"/>
    <s v="FCC"/>
    <d v="2026-12-08T11:39:52"/>
    <d v="2026-08-13T08:00:00"/>
    <m/>
    <s v="PS"/>
    <s v="NJK"/>
    <s v="NO ADDON"/>
    <n v="20260813"/>
    <s v="Completed"/>
    <s v="HSI Bisnis Promo HUT Telkom PSB 70% - 50 Mbps"/>
    <s v="INDIBIZ"/>
    <m/>
    <m/>
    <d v="2026-08-13T08:00:00"/>
    <s v="2026-08-13 08:00:00 | Nama Pic : IBU DWI No Hp Pic : 081326577934 Jam Pemasangan : 08:00 - 12.00 Tanggal Pemasangan : KAMIS 13 AGUSTUS 2026 Info Tambahan : Hubungi pelanggan sebelum datang ke lokasi"/>
    <n v="2026"/>
    <n v="8"/>
    <n v="13"/>
    <d v="2026-08-13T00:00:00"/>
    <n v="-0.33333333333575865"/>
    <x v="0"/>
    <x v="7"/>
  </r>
  <r>
    <n v="160"/>
    <n v="1002528734"/>
    <n v="3"/>
    <x v="3"/>
    <n v="4"/>
    <s v="MAGELANG"/>
    <s v="WONOSOBO"/>
    <s v="WOS"/>
    <s v="REG"/>
    <s v="AO"/>
    <s v="NEW SALES"/>
    <s v="1P INET"/>
    <s v="Completed (PS)"/>
    <s v="RBS-Regional 3"/>
    <d v="2026-08-15T16:50:57"/>
    <d v="2026-08-16T12:30:32"/>
    <n v="69367142"/>
    <m/>
    <n v="141373127458"/>
    <s v="WARUNG NAILA"/>
    <s v="ODP-WOS-FAX/042"/>
    <s v="WO061836512"/>
    <m/>
    <m/>
    <m/>
    <n v="109.867305"/>
    <n v="-7.4085710000000002"/>
    <s v="|MN00439|MYIA-001440409180/POI/PANDU MUKTI WIBOWO/085136992757/sayapandu43@gmail.com"/>
    <s v="MYIB_ASSISTANT"/>
    <m/>
    <m/>
    <m/>
    <m/>
    <m/>
    <m/>
    <m/>
    <m/>
    <s v="Management Janji"/>
    <s v="2026-08-16 13:00:00 | Tanggal pemasangan : 16AGUSTUS 2026 Jam pemasangan : pagi/siang Info Tambahan : Hubungi pelanggan dulu sebelum ke lokasi terima kasih"/>
    <s v="FCC"/>
    <s v="15-08-2026 16:55:08"/>
    <d v="2026-08-16T13:00:00"/>
    <m/>
    <s v="PS"/>
    <s v="WOS"/>
    <s v="NO ADDON"/>
    <n v="20260816"/>
    <s v="Completed"/>
    <s v="HSI Bisnis Basic Promo HUT Telkom PSB 70% - 50 Mbps"/>
    <s v="INDIBIZ"/>
    <m/>
    <m/>
    <d v="2026-08-16T13:00:00"/>
    <s v="2026-08-16 13:00:00 | Tanggal pemasangan : 16AGUSTUS 2026 Jam pemasangan : pagi/siang Info Tambahan : Hubungi pelanggan dulu sebelum ke lokasi terima kasih"/>
    <n v="2026"/>
    <n v="8"/>
    <n v="16"/>
    <d v="2026-08-16T00:00:00"/>
    <n v="-0.54166666666424135"/>
    <x v="0"/>
    <x v="3"/>
  </r>
  <r>
    <n v="161"/>
    <n v="1002515528"/>
    <n v="3"/>
    <x v="3"/>
    <n v="4"/>
    <s v="YOGYAKARTA"/>
    <s v="GUNUNG KIDUL"/>
    <s v="WNS"/>
    <s v="DPS"/>
    <s v="AO"/>
    <s v="NEW SALES"/>
    <m/>
    <s v="Cancel Order"/>
    <s v="DPS-Logistic &amp; Manufacturing"/>
    <d v="2026-08-07T20:43:25"/>
    <d v="2026-08-12T09:56:25"/>
    <n v="69361184"/>
    <m/>
    <n v="143135115052"/>
    <s v="PT Nusantara Ekspres Kilat Hub Ponjong"/>
    <s v="ODP-WNS-FAT/021"/>
    <s v="WO061217761"/>
    <m/>
    <m/>
    <m/>
    <n v="110.709796510828"/>
    <n v="-7.9692525639340097"/>
    <s v="P26-204347 ; PIC Dhimas Permadi Okta, dhimas.dewa@spxexpress.com, 085647823280  "/>
    <s v="TAM"/>
    <m/>
    <m/>
    <m/>
    <m/>
    <m/>
    <m/>
    <m/>
    <m/>
    <s v="Management Janji"/>
    <s v="P26-204347 ; PIC Dhimas Permadi Okta, dhimas.dewa@spxexpress.com, 085647823280  "/>
    <s v="FCC"/>
    <d v="2026-07-08T20:54:58"/>
    <m/>
    <s v="Kendala Teknik"/>
    <s v="CANCEL"/>
    <s v="WNS"/>
    <s v="NO ADDON"/>
    <m/>
    <s v="Order dicancel oleh PUTRI NUR CAHYANTI remark : DOUBLE INPUT revoke ke sc 1002520810 PS  response : transactionID : SC1002515"/>
    <s v="- 11_11450;Biaya PSB Reguler HSI EBIS ~ 11[150000]  - SP_NOSS;SP_NOSS ~ Internet NOSS Multispeed Network[0]  - SP_NOSS;SP_NOSS ~ Internet NOSS Multispeed Network[0]  - E23015;E23015 ~ ES23 - Perangkat ONT[0]  - E23015~null~44292;E23015||11||Abodemen 0[0] "/>
    <s v="INDIBIZ"/>
    <m/>
    <m/>
    <d v="2026-08-10T13:30:00"/>
    <s v="P26-204347 ; PIC Dhimas Permadi Okta, dhimas.dewa@spxexpress.com, 085647823280  "/>
    <m/>
    <m/>
    <m/>
    <e v="#NUM!"/>
    <e v="#NUM!"/>
    <x v="1"/>
    <x v="3"/>
  </r>
  <r>
    <n v="162"/>
    <n v="1002524981"/>
    <n v="3"/>
    <x v="3"/>
    <n v="4"/>
    <s v="MAGELANG"/>
    <s v="KEBUMEN"/>
    <s v="GOM"/>
    <s v="REG"/>
    <s v="AO"/>
    <s v="NEW SALES"/>
    <s v="1P INET"/>
    <s v="Completed (PS)"/>
    <s v="RBS-Regional 3"/>
    <d v="2026-08-13T16:37:57"/>
    <d v="2026-08-14T15:10:37"/>
    <n v="69365442"/>
    <m/>
    <n v="146140112273"/>
    <s v="SPPG TRADHA ANNUR SEJAHTERA ( Purbowangi )"/>
    <s v="ODP-GOM-FAS/024 FAS/D02/024.01"/>
    <s v="WO061692761"/>
    <m/>
    <m/>
    <m/>
    <n v="109.48226099999999"/>
    <n v="-7.6099240000000004"/>
    <s v="|MN00662|MYIA-061696556892/POI/FATAH/087700085672/sppgpurbowangi@gmail.com"/>
    <s v="MYIB_ASSISTANT"/>
    <m/>
    <m/>
    <m/>
    <m/>
    <m/>
    <m/>
    <m/>
    <m/>
    <s v="Management Janji"/>
    <s v="2026-08-18 13:00:00 | telp : 087700085672 M Janji : (18/08/2026) jam Pasang : 09:00 Note : hubungi pelanggan jika ingin kelokasi"/>
    <s v="FCC"/>
    <s v="13-08-2026 16:39:58"/>
    <d v="2026-08-18T13:00:00"/>
    <m/>
    <s v="PS"/>
    <s v="GOM"/>
    <s v="NO ADDON"/>
    <n v="20260814"/>
    <s v="Completed"/>
    <s v="HSI Bisnis Basic Promo HUT Telkom PSB 70% - 50 Mbps"/>
    <s v="INDIBIZ"/>
    <m/>
    <m/>
    <d v="2026-08-18T13:00:00"/>
    <s v="2026-08-18 13:00:00 | telp : 087700085672 M Janji : (18/08/2026) jam Pasang : 09:00 Note : hubungi pelanggan jika ingin kelokasi"/>
    <n v="2026"/>
    <n v="8"/>
    <n v="14"/>
    <d v="2026-08-14T00:00:00"/>
    <n v="-4.5416666666642413"/>
    <x v="0"/>
    <x v="3"/>
  </r>
  <r>
    <n v="163"/>
    <n v="1002520937"/>
    <n v="3"/>
    <x v="1"/>
    <n v="5"/>
    <s v="SBY UTARA"/>
    <s v="LAMONGAN"/>
    <s v="BBA"/>
    <s v="REG"/>
    <s v="AO"/>
    <s v="NEW SALES"/>
    <s v="1P INET"/>
    <s v="OSS - FALLOUT"/>
    <s v="RBS-Regional 3"/>
    <d v="2026-08-11T17:56:56"/>
    <d v="2026-08-12T18:59:10"/>
    <n v="69363730"/>
    <m/>
    <n v="152441211299"/>
    <s v="WARKOP KIRANA"/>
    <s v="ODP-BBA-FAA/30 FAA/D04/30.01"/>
    <s v="WO061533483"/>
    <m/>
    <m/>
    <m/>
    <n v="112.167616970837"/>
    <n v="-7.1605779797101299"/>
    <s v="MD|MYDB-20260811264950|DN00001/MN02280|WARKOP KIRANA|085707501773"/>
    <s v="MYDIGIBIZPARTNER"/>
    <m/>
    <m/>
    <m/>
    <m/>
    <m/>
    <m/>
    <m/>
    <m/>
    <s v="Management Janji"/>
    <s v="2026-08-12 15:00:00 | Nama : BU SRI NURHAYATI  No Hp : 085707501773 No Alt :  Tgl Pemasangan : 12 Agustus 2026 Interval : PAGI  Note : Hubungi pelanggan terlebih dahulu"/>
    <s v="FCC"/>
    <d v="2026-11-08T18:10:11"/>
    <d v="2026-08-12T15:00:00"/>
    <s v="Kendala Pelanggan"/>
    <s v="FO_WFM"/>
    <s v="BBA"/>
    <s v="NO ADDON"/>
    <m/>
    <s v="Provisioning Failed|WFM|INF009032600|PP_-7.135784200000001,112.1038545_PP PEL H&gt;3 TGL 18082026"/>
    <s v="HSI Bisnis Promo HUT Telkom PSB 70% - 50 Mbps"/>
    <s v="INDIBIZ"/>
    <m/>
    <m/>
    <d v="2026-08-12T15:00:00"/>
    <s v="2026-08-12 15:00:00 | Nama : BU SRI NURHAYATI  No Hp : 085707501773 No Alt :  Tgl Pemasangan : 12 Agustus 2026 Interval : PAGI  Note : Hubungi pelanggan terlebih dahulu"/>
    <m/>
    <m/>
    <m/>
    <e v="#NUM!"/>
    <e v="#NUM!"/>
    <x v="1"/>
    <x v="15"/>
  </r>
  <r>
    <n v="164"/>
    <n v="1002509474"/>
    <n v="3"/>
    <x v="7"/>
    <n v="4"/>
    <s v="SOLO"/>
    <s v="WONOGIRI"/>
    <s v="BRN"/>
    <s v="REG"/>
    <s v="AO"/>
    <s v="NEW SALES"/>
    <s v="1P INET"/>
    <s v="Completed (PS)"/>
    <s v="RBS-Regional 3"/>
    <d v="2026-08-04T19:55:56"/>
    <d v="2026-08-05T19:36:05"/>
    <n v="69358700"/>
    <m/>
    <n v="146517100676"/>
    <s v="PT MANUNGGAL TATA NUGRAHA SPBU BATUWARNO"/>
    <s v="ODP-BRN-FA/044 FA/D07/044.01"/>
    <s v="WO060935192"/>
    <m/>
    <m/>
    <m/>
    <n v="110.99956090000001"/>
    <n v="-7.9862694999999997"/>
    <s v="|MN02255|MYIA-037231173894/POI/IRVAN FATONI/082224101316/spbubatuwarno@gmail.com"/>
    <s v="MYIB_ASSISTANT"/>
    <m/>
    <m/>
    <m/>
    <m/>
    <m/>
    <m/>
    <m/>
    <m/>
    <s v="Management Janji"/>
    <s v="2026-08-06 08:00:00 | Nama Pic : bp IRVAN FATONI No Hp Pic : 082224101316 No alt : - Jam Pemasangan : pagi  Tanggal Pemasangan : 6 Agustus 2026"/>
    <s v="FCC"/>
    <d v="2026-04-08T20:10:24"/>
    <d v="2026-08-06T08:00:00"/>
    <m/>
    <s v="PS"/>
    <s v="BRN"/>
    <s v="NO ADDON"/>
    <n v="20260805"/>
    <s v="Completed"/>
    <s v="HSI Bisnis Basic Promo HUT Telkom PSB 70% - 75 Mbps"/>
    <s v="INDIBIZ"/>
    <m/>
    <m/>
    <d v="2026-08-06T08:00:00"/>
    <s v="2026-08-06 08:00:00 | Nama Pic : bp IRVAN FATONI No Hp Pic : 082224101316 No alt : - Jam Pemasangan : pagi  Tanggal Pemasangan : 6 Agustus 2026"/>
    <n v="2026"/>
    <n v="8"/>
    <n v="5"/>
    <d v="2026-08-05T00:00:00"/>
    <n v="-1.3333333333357587"/>
    <x v="0"/>
    <x v="3"/>
  </r>
  <r>
    <n v="165"/>
    <n v="1002515681"/>
    <n v="3"/>
    <x v="7"/>
    <n v="4"/>
    <s v="KUDUS"/>
    <s v="PURWODADI"/>
    <s v="WRO"/>
    <s v="REG"/>
    <s v="AO"/>
    <s v="NEW SALES"/>
    <s v="1P INET"/>
    <s v="Completed (PS)"/>
    <s v="RBS-Regional 3"/>
    <d v="2026-08-08T09:55:56"/>
    <d v="2026-08-10T15:52:46"/>
    <n v="69361292"/>
    <m/>
    <n v="142509107225"/>
    <s v="BMT BUS"/>
    <s v="ODP-WRO-FD/023 FD/D03/023.01"/>
    <s v="WO061239714"/>
    <m/>
    <m/>
    <m/>
    <n v="111.09495800000001"/>
    <n v="-7.0892749999999998"/>
    <s v="|MN01047|MYIA-000893644610/POI/Dyah Nur Khaeni /082299345140/bmtbuswirosari02@gmail.com"/>
    <s v="MYIB_ASSISTANT"/>
    <m/>
    <m/>
    <m/>
    <m/>
    <m/>
    <m/>
    <m/>
    <m/>
    <s v="Management Janji"/>
    <s v="2026-08-10 08:00:00 | Nama PIC : Ibu Dyah No Hp : 082299345140 No Alt : - Tgl Pemasangan : 10 Agustus 2026 Interval : PAGI SIANG Note : Hubungi pelanggan terlebih dahulu"/>
    <s v="FCC"/>
    <d v="2026-08-08T10:10:05"/>
    <d v="2026-08-10T08:00:00"/>
    <m/>
    <s v="PS"/>
    <s v="WRO"/>
    <s v="NO ADDON"/>
    <n v="20260810"/>
    <s v="Completed"/>
    <s v="HSI Bisnis Promo HUT Telkom PSB 70% - 75 Mbps"/>
    <s v="INDIBIZ"/>
    <m/>
    <m/>
    <d v="2026-08-10T08:00:00"/>
    <s v="2026-08-10 08:00:00 | Nama PIC : Ibu Dyah No Hp : 082299345140 No Alt : - Tgl Pemasangan : 10 Agustus 2026 Interval : PAGI SIANG Note : Hubungi pelanggan terlebih dahulu"/>
    <n v="2026"/>
    <n v="8"/>
    <n v="10"/>
    <d v="2026-08-10T00:00:00"/>
    <n v="-0.33333333333575865"/>
    <x v="0"/>
    <x v="3"/>
  </r>
  <r>
    <n v="166"/>
    <n v="1002519365"/>
    <n v="3"/>
    <x v="7"/>
    <n v="4"/>
    <s v="KUDUS"/>
    <s v="REMBANG"/>
    <s v="RBN"/>
    <s v="REG"/>
    <s v="AO"/>
    <s v="NEW SALES"/>
    <m/>
    <s v="7 | OSS - PROVISIONING ISSUED"/>
    <s v="RBS-Regional 3"/>
    <d v="2026-08-11T10:56:52"/>
    <d v="2026-08-18T08:06:34"/>
    <n v="69363038"/>
    <n v="2955163019"/>
    <n v="142570111984"/>
    <s v="PT GLOBAL JET EXPRESS"/>
    <s v="ODP-RBN-FF/044"/>
    <s v="WO061886927"/>
    <m/>
    <m/>
    <m/>
    <n v="111.23123820000001"/>
    <n v="-6.7440157000000003"/>
    <s v="AMRBS;403099;TREG4;MUHAMMAD MASTUR;081226139781;CP NUR MUSLIMIN;089621333722;PAKET 2S INET VOICE 50 MBPS (479.000);PT GLOBAL JET EXPRESS//BATANGAN;input by tito"/>
    <s v="Account Manager"/>
    <m/>
    <m/>
    <m/>
    <m/>
    <m/>
    <m/>
    <m/>
    <m/>
    <s v="Management Janji"/>
    <s v="2026-08-18 08:00:00|M Janji : (18 AGUSTUS 2026) jam Pasang : pagi  Note : hubungi pelanggan jika ingin kelokasi|40900827|MYDITA"/>
    <s v="FCC"/>
    <d v="2026-11-08T11:10:21"/>
    <d v="2026-08-18T08:00:00"/>
    <m/>
    <s v="PI"/>
    <s v="RBN"/>
    <s v="NO ADDON"/>
    <m/>
    <s v="Provisioning Issued"/>
    <s v="- 11_11446;Biaya PSB HSI EBIS Tunai di Depan ~ 11[150000]  - BWY DL;BWY DL ~ Saluran Dua Arah(BothWay)[0]  - E23053;E23053 ~ ES23 - Paket HSI Bisnis  Phone (PHONE)[0]  - E23053~null~44864;E23053||11||Abodemen 0[0]  - E23053~null~E23053_IN800;IN800 ~ Free "/>
    <s v="INDIBIZ"/>
    <m/>
    <m/>
    <d v="2026-08-18T08:00:00"/>
    <s v="2026-08-18 08:00:00|M Janji : (18 AGUSTUS 2026) jam Pasang : pagi  Note : hubungi pelanggan jika ingin kelokasi|40900827|MYDITA"/>
    <m/>
    <m/>
    <m/>
    <e v="#NUM!"/>
    <e v="#NUM!"/>
    <x v="1"/>
    <x v="3"/>
  </r>
  <r>
    <n v="167"/>
    <n v="1002509573"/>
    <n v="3"/>
    <x v="5"/>
    <n v="5"/>
    <s v="DENPASAR"/>
    <s v="JIMBARAN"/>
    <s v="KUT"/>
    <s v="REG"/>
    <s v="AO"/>
    <s v="NEW SALES"/>
    <m/>
    <s v="Completed (PS)"/>
    <s v="RBS-Regional 3"/>
    <d v="2026-08-05T08:35:13"/>
    <d v="2026-08-07T18:17:32"/>
    <n v="69358754"/>
    <m/>
    <n v="172416429239"/>
    <s v="DEPO AIR MINUM HOLLY"/>
    <s v="ODP-KUT-FK/42"/>
    <s v="WO061066914"/>
    <m/>
    <m/>
    <m/>
    <n v="115.17978410000001"/>
    <n v="-8.7114194000000005"/>
    <s v="|MC10003|/PIC FILLIA CHRISTINA SURYADI/088103726089-083197993733/fsfillia@gmail.com"/>
    <s v="Sales Force DBS"/>
    <m/>
    <m/>
    <m/>
    <m/>
    <m/>
    <m/>
    <m/>
    <m/>
    <s v="Management Janji"/>
    <s v="2026-08-07 13:00:00|Nama : BU FILLIA CHRISTINA SURYADI No Hp : 083197993733 No Alt : 0881037260897 Tgl Pemasangan : 07 Agustus 2026 Interval : PAGI  Note : Hubungi pelanggan terlebih dahulu|40981182|MYDITA"/>
    <s v="FCC"/>
    <d v="2026-05-08T08:39:46"/>
    <d v="2026-08-07T13:00:00"/>
    <m/>
    <s v="PS"/>
    <s v="KUT"/>
    <s v="NO ADDON"/>
    <n v="20260807"/>
    <s v="Completed"/>
    <s v="- 11_11446;Biaya PSB HSI EBIS Tunai di Depan ~ 11[150000]  - SP_NOSS;SP_NOSS ~ Internet NOSS Multispeed Network[0]  - SP_NOSS;SP_NOSS ~ Internet NOSS Multispeed Network[0]  - E25061;E25061 ~ ES25 - Paket HSI Basic (HSIEF) Khusus Winback 2.0[0]  - E25061~n"/>
    <s v="INDIBIZ"/>
    <m/>
    <m/>
    <d v="2026-08-07T13:00:00"/>
    <s v="2026-08-07 13:00:00|Nama : BU FILLIA CHRISTINA SURYADI No Hp : 083197993733 No Alt : 0881037260897 Tgl Pemasangan : 07 Agustus 2026 Interval : PAGI  Note : Hubungi pelanggan terlebih dahulu|40981182|MYDITA"/>
    <n v="2026"/>
    <n v="8"/>
    <n v="7"/>
    <d v="2026-08-07T00:00:00"/>
    <n v="-0.54166666666424135"/>
    <x v="0"/>
    <x v="30"/>
  </r>
  <r>
    <n v="168"/>
    <n v="1002522037"/>
    <n v="3"/>
    <x v="1"/>
    <n v="5"/>
    <s v="SBY UTARA"/>
    <s v="KENJERAN"/>
    <s v="KBL"/>
    <s v="REG"/>
    <s v="AO"/>
    <s v="NEW SALES"/>
    <m/>
    <s v="Completed (PS)"/>
    <s v="RBS-Regional 3"/>
    <d v="2026-08-12T12:49:22"/>
    <d v="2026-08-12T16:58:54"/>
    <n v="69364191"/>
    <m/>
    <n v="152401227372"/>
    <s v=" Ruangan TA Konstruksi Gedung OPMC"/>
    <s v="ODP-KBL-FTL/46"/>
    <s v="WO061580948"/>
    <m/>
    <m/>
    <m/>
    <n v="112.7351613"/>
    <n v="-7.2295558999999896"/>
    <s v="C.Tel.51/TK 000/JTAK-6D40000/2026/Ruangan TA Konstruksi Gedung OPMC Telkom Kebalen Lt.0/Mochammad Amiruddin/081216563000"/>
    <s v="Sales Force DBS"/>
    <m/>
    <m/>
    <m/>
    <m/>
    <m/>
    <m/>
    <m/>
    <m/>
    <m/>
    <s v="segera"/>
    <m/>
    <d v="2026-12-08T12:55:00"/>
    <m/>
    <m/>
    <s v="PS"/>
    <s v="KBL"/>
    <s v="NO ADDON"/>
    <n v="20260812"/>
    <s v="Completed"/>
    <s v="- 11_11446;Biaya PSB HSI EBIS Tunai di Depan ~ 11[150000]  - E23046;E23046 ~ ES23 - Paket HSI Bisnis[0]  - E23046~null~E23046_UNL;UNL ~ Internet-Link Unlimited Internet Usage ~ E23046[0]  - E23046~null~44877;E23046||11||Abodemen 0[0]  - E23046~null~E23046"/>
    <s v="INDIBIZ"/>
    <m/>
    <m/>
    <m/>
    <s v="segera"/>
    <n v="2026"/>
    <n v="8"/>
    <n v="12"/>
    <d v="2026-08-12T00:00:00"/>
    <n v="46246"/>
    <x v="2"/>
    <x v="27"/>
  </r>
  <r>
    <n v="169"/>
    <n v="1002508039"/>
    <n v="3"/>
    <x v="6"/>
    <n v="5"/>
    <s v="SIDOARJO"/>
    <s v="INNER - JATIM TIMUR"/>
    <s v="SDA"/>
    <s v="REG"/>
    <s v="AO"/>
    <s v="NEW SALES"/>
    <s v="2P INET + VOICE"/>
    <s v="Completed (PS)"/>
    <s v="RBS-Regional 3"/>
    <d v="2026-08-04T12:37:56"/>
    <d v="2026-08-05T22:57:34"/>
    <n v="69358250"/>
    <n v="3135917245"/>
    <n v="152316231889"/>
    <s v="WORKSHOP DWI PUTRA"/>
    <s v="ODP-SDA-FDH/11 FDH/D01/11.01"/>
    <s v="WO060883348"/>
    <m/>
    <m/>
    <m/>
    <n v="112.699966900099"/>
    <n v="-7.4489907985515096"/>
    <s v="MD|MYDB-20260804264307|DN00001/MN01572|WORKSHOP DWI PUTRA|085792720781"/>
    <s v="MYDIGIBIZPARTNER"/>
    <m/>
    <m/>
    <m/>
    <m/>
    <m/>
    <m/>
    <m/>
    <m/>
    <s v="Management Janji"/>
    <s v="2026-08-05 15:00:00 | Nama : BP DWI LOHDRA MANGGALA No Hp : 085792720781 No Alt :  Tgl Pemasangan : 05 Agustus 2026 Interval : SIANG Note : Hubungi pelanggan terlebih dahulu"/>
    <s v="FCC"/>
    <d v="2026-04-08T12:39:55"/>
    <d v="2026-08-05T15:00:00"/>
    <m/>
    <s v="PS"/>
    <s v="SDA"/>
    <s v="NO ADDON"/>
    <n v="20260805"/>
    <s v="Completed"/>
    <s v="HSI Bisnis Bundling Phone PSB 70% - Free 800 Menit Promo - 200 Mbps"/>
    <s v="INDIBIZ"/>
    <m/>
    <m/>
    <d v="2026-08-05T15:00:00"/>
    <s v="2026-08-05 15:00:00 | Nama : BP DWI LOHDRA MANGGALA No Hp : 085792720781 No Alt :  Tgl Pemasangan : 05 Agustus 2026 Interval : SIANG Note : Hubungi pelanggan terlebih dahulu"/>
    <n v="2026"/>
    <n v="8"/>
    <n v="5"/>
    <d v="2026-08-05T00:00:00"/>
    <n v="-0.625"/>
    <x v="0"/>
    <x v="17"/>
  </r>
  <r>
    <n v="170"/>
    <n v="1002527930"/>
    <n v="3"/>
    <x v="2"/>
    <n v="5"/>
    <s v="MADIUN"/>
    <s v="NGAWI"/>
    <s v="JGO"/>
    <s v="REG"/>
    <s v="AO"/>
    <s v="NEW SALES"/>
    <s v="1P INET"/>
    <s v="Completed (PS)"/>
    <s v="RBS-Regional 3"/>
    <d v="2026-08-15T10:40:57"/>
    <d v="2026-08-16T13:19:39"/>
    <n v="69366641"/>
    <m/>
    <n v="152635205072"/>
    <s v="HALAL MART"/>
    <s v="ODP-JGO-FD/28"/>
    <s v="WO061806187"/>
    <m/>
    <m/>
    <m/>
    <n v="111.142685555548"/>
    <n v="-7.47994629241113"/>
    <s v="|MN00264|MYIA-093395896313/POI/ROHMAT ABDUL LATHIF /085655755745/supriyantoeko23@yahoo.id"/>
    <s v="MYIB_ASSISTANT"/>
    <m/>
    <m/>
    <m/>
    <m/>
    <m/>
    <m/>
    <m/>
    <m/>
    <s v="Management Janji"/>
    <s v="2026-08-16 13:00:00 | Waktu pemasangan : 16 agustus 2026 Jam pemasangan : 13.00 Info Tambahan : Hubungi pelanggan dulu sebelum ke lokasi terimakasih "/>
    <s v="FCC"/>
    <s v="15-08-2026 10:54:52"/>
    <d v="2026-08-16T13:00:00"/>
    <m/>
    <s v="PS"/>
    <s v="JGO"/>
    <s v="NO ADDON"/>
    <n v="20260816"/>
    <s v="Completed"/>
    <s v="HSI Bisnis Khusus Winback PSB 70% - 300 Mbps"/>
    <s v="INDIBIZ"/>
    <m/>
    <m/>
    <d v="2026-08-16T13:00:00"/>
    <s v="2026-08-16 13:00:00 | Waktu pemasangan : 16 agustus 2026 Jam pemasangan : 13.00 Info Tambahan : Hubungi pelanggan dulu sebelum ke lokasi terimakasih "/>
    <n v="2026"/>
    <n v="8"/>
    <n v="16"/>
    <d v="2026-08-16T00:00:00"/>
    <n v="-0.54166666666424135"/>
    <x v="0"/>
    <x v="20"/>
  </r>
  <r>
    <n v="171"/>
    <n v="1002522985"/>
    <n v="3"/>
    <x v="6"/>
    <n v="5"/>
    <s v="SIDOARJO"/>
    <s v="INNER - JATIM TIMUR"/>
    <s v="TUN"/>
    <s v="REG"/>
    <s v="AO"/>
    <s v="NEW SALES"/>
    <m/>
    <s v="Completed (PS)"/>
    <s v="RBS-Regional 3"/>
    <d v="2026-08-12T17:00:45"/>
    <d v="2026-08-13T07:31:08"/>
    <n v="69361970"/>
    <m/>
    <n v="152327226360"/>
    <s v="warkop imron"/>
    <s v="ODP-TUN-FX/18"/>
    <s v="WO061616682"/>
    <m/>
    <m/>
    <m/>
    <n v="112.64965668310199"/>
    <n v="-7.4653585523908701"/>
    <s v="MD|MYDB-20260809264824|DN00001/MN01993|warkop imron|081999946906"/>
    <s v="MYDIGIBIZPARTNER"/>
    <m/>
    <m/>
    <m/>
    <m/>
    <m/>
    <m/>
    <m/>
    <m/>
    <s v="Management Janji"/>
    <s v="2026-08-10 15:00:00 | Nama Pic : BP IMRON  No Hp Pic : 081999946906  Jam Pemasangan : 08:00 - 12.00  Tanggal Pemasangan : SENIN 10 AGUSTUS 2026  Info Tambahan : Hubungi pelanggan sebelum datang ke lokasi"/>
    <s v="FCC"/>
    <d v="2026-12-08T17:10:31"/>
    <m/>
    <m/>
    <s v="PS"/>
    <s v="TUN"/>
    <s v="NO ADDON"/>
    <n v="20260813"/>
    <s v="Completed"/>
    <s v="- 11_11446;Biaya PSB HSI EBIS Tunai di Depan ~ 11[150000]  - SP_NOSS;SP_NOSS ~ Internet NOSS Multispeed Network[0]  - SP_NOSS;SP_NOSS ~ Internet NOSS Multispeed Network[0]  - E25061;E25061 ~ ES25 - Paket HSI Basic (HSIEF) Khusus Winback 2.0[0]  - E25061~n"/>
    <s v="INDIBIZ"/>
    <m/>
    <m/>
    <d v="2026-08-12T07:00:00"/>
    <s v="2026-08-10 15:00:00 | Nama Pic : BP IMRON  No Hp Pic : 081999946906  Jam Pemasangan : 08:00 - 12.00  Tanggal Pemasangan : SENIN 10 AGUSTUS 2026  Info Tambahan : Hubungi pelanggan sebelum datang ke lokasi"/>
    <n v="2026"/>
    <n v="8"/>
    <n v="13"/>
    <d v="2026-08-13T00:00:00"/>
    <n v="0.70833333333575865"/>
    <x v="0"/>
    <x v="17"/>
  </r>
  <r>
    <n v="172"/>
    <n v="1002516462"/>
    <n v="3"/>
    <x v="3"/>
    <n v="4"/>
    <s v="PURWOKERTO"/>
    <s v="BANJARNEGARA"/>
    <s v="KLP"/>
    <s v="REG"/>
    <s v="AO"/>
    <s v="NEW SALES"/>
    <s v="1P INET"/>
    <s v="Completed (PS)"/>
    <s v="RBS-Regional 3"/>
    <d v="2026-08-09T12:25:58"/>
    <d v="2026-08-10T17:30:49"/>
    <n v="69361851"/>
    <m/>
    <n v="143395108273"/>
    <s v="WARNET SPEED NET"/>
    <s v="ODP-KLP-FQ/025"/>
    <s v="WO061314251"/>
    <m/>
    <m/>
    <m/>
    <n v="109.559673614204"/>
    <n v="-7.43927841419689"/>
    <s v="|MN00909|MYIA-090924779580/POI/sugeng riyadi/087878880605/yadhie9997@gmail.com"/>
    <s v="MYIB_ASSISTANT"/>
    <m/>
    <m/>
    <m/>
    <m/>
    <m/>
    <m/>
    <m/>
    <m/>
    <s v="Management Janji"/>
    <s v="2026-08-13 15:00:00 | Nama PIC:  bp sugeng No HP: 087878880605 Alt: Tanggal: 13/8/2026 Jam Pasang: Sore Note: Hubungi sebelum ke lokasi, terimakasih. Diusahakan secepatnya."/>
    <s v="FCC"/>
    <d v="2026-09-08T12:39:53"/>
    <d v="2026-08-13T15:00:00"/>
    <m/>
    <s v="PS"/>
    <s v="KLP"/>
    <s v="NO ADDON"/>
    <n v="20260810"/>
    <s v="Completed"/>
    <s v="HSI Bisnis Promo HUT Telkom PSB 70% - 150 Mbps"/>
    <s v="INDIBIZ"/>
    <m/>
    <m/>
    <d v="2026-08-13T15:00:00"/>
    <s v="2026-08-13 15:00:00 | Nama PIC:  bp sugeng No HP: 087878880605 Alt: Tanggal: 13/8/2026 Jam Pasang: Sore Note: Hubungi sebelum ke lokasi, terimakasih. Diusahakan secepatnya."/>
    <n v="2026"/>
    <n v="8"/>
    <n v="10"/>
    <d v="2026-08-10T00:00:00"/>
    <n v="-3.625"/>
    <x v="0"/>
    <x v="3"/>
  </r>
  <r>
    <n v="173"/>
    <n v="1002521688"/>
    <n v="3"/>
    <x v="4"/>
    <n v="4"/>
    <s v="PEKALONGAN"/>
    <s v="PEKALONGAN"/>
    <s v="PKL"/>
    <s v="REG"/>
    <s v="AO"/>
    <s v="NEW SALES"/>
    <s v="1P INET"/>
    <s v="Completed (PS)"/>
    <s v="RBS-Regional 3"/>
    <d v="2026-08-12T11:02:07"/>
    <d v="2026-08-14T07:55:19"/>
    <n v="69364004"/>
    <m/>
    <n v="142202154743"/>
    <s v="SMK ISLAMIYAH SAPUGARUT"/>
    <s v="ODP-PKL-FAK/018 FAK/D01/018.01"/>
    <s v="WO061567400"/>
    <m/>
    <m/>
    <m/>
    <n v="109.654679813491"/>
    <n v="-6.9377462693288896"/>
    <s v="|MB00449|MYIA-059096539680/POI/bapak/085740964441/smkislamiyah.s@gmail.com"/>
    <s v="MYIB_ASSISTANT"/>
    <m/>
    <m/>
    <m/>
    <m/>
    <m/>
    <m/>
    <m/>
    <m/>
    <s v="Management Janji"/>
    <s v="2026-08-13 08:00:00 | Nama PIC : bapak naufal No HP : 085740964441 No Alternatif : 085175040905 M Janji : 13/07/2026 Jam Pasang : Pagi NoteÃ‚Â :  Hubungi terlebih dahulu sebelum ke lokasi "/>
    <s v="FCC"/>
    <d v="2026-12-08T11:10:28"/>
    <d v="2026-08-13T08:00:00"/>
    <m/>
    <s v="PS"/>
    <s v="PKL"/>
    <s v="NO ADDON"/>
    <n v="20260814"/>
    <s v="Completed"/>
    <s v="HSI Bisnis Promo HUT Telkom PSB 70% - 200 Mbps"/>
    <s v="INDIBIZ"/>
    <m/>
    <m/>
    <d v="2026-08-13T08:00:00"/>
    <s v="2026-08-13 08:00:00 | Nama PIC : bapak naufal No HP : 085740964441 No Alternatif : 085175040905 M Janji : 13/07/2026 Jam Pasang : Pagi NoteÃ‚Â :  Hubungi terlebih dahulu sebelum ke lokasi "/>
    <n v="2026"/>
    <n v="8"/>
    <n v="14"/>
    <d v="2026-08-14T00:00:00"/>
    <n v="0.66666666666424135"/>
    <x v="0"/>
    <x v="3"/>
  </r>
  <r>
    <n v="174"/>
    <n v="1002524458"/>
    <n v="3"/>
    <x v="2"/>
    <n v="5"/>
    <s v="MADIUN"/>
    <s v="BOJONEGORO"/>
    <s v="KDU"/>
    <s v="REG"/>
    <s v="AO"/>
    <s v="NEW SALES"/>
    <m/>
    <s v="Completed (PS)"/>
    <s v="RBS-Regional 3"/>
    <d v="2026-08-13T14:22:10"/>
    <d v="2026-08-13T15:32:12"/>
    <n v="69345160"/>
    <m/>
    <n v="152643202393"/>
    <s v="Shinar Group Malo"/>
    <s v="ODP-KDU-FF/19"/>
    <s v="WO061676444"/>
    <m/>
    <m/>
    <m/>
    <n v="111.72596009999999"/>
    <n v="-7.1118911000000002"/>
    <s v="|MN00271|MYIA-030998796310/POI/Moch Rifky Adhiyoko/085648396603/adhiyokorois@gmail.com"/>
    <s v="Sales Force DBS"/>
    <m/>
    <m/>
    <m/>
    <m/>
    <m/>
    <m/>
    <m/>
    <m/>
    <s v="Management Janji"/>
    <s v="2026-08-13 08:00:00|Dusun karuk rendeng|SYSTEM|MYDITA"/>
    <s v="FCC"/>
    <s v="13-08-2026 14:39:50"/>
    <m/>
    <m/>
    <s v="PS"/>
    <s v="KDU"/>
    <s v="NO ADDON"/>
    <n v="20260813"/>
    <s v="Completed"/>
    <s v="- 11_11446;Biaya PSB HSI EBIS Tunai di Depan ~ 11[150000]  - SP_NOSS;SP_NOSS ~ Internet NOSS Multispeed Network[0]  - E23015;E23015 ~ ES23 - Perangkat ONT[0]  - E23015~null~44292;E23015||11||Abodemen 0[0]  - E23015~null~E23015_SWONTPREM;SWONTPREM ~ Biaya "/>
    <s v="INDIBIZ"/>
    <m/>
    <m/>
    <d v="2026-08-13T07:00:00"/>
    <s v="2026-08-13 08:00:00|Dusun karuk rendeng|SYSTEM|MYDITA"/>
    <n v="2026"/>
    <n v="8"/>
    <n v="13"/>
    <d v="2026-08-13T00:00:00"/>
    <n v="-0.29166666666424135"/>
    <x v="0"/>
    <x v="18"/>
  </r>
  <r>
    <n v="175"/>
    <n v="1002517195"/>
    <n v="3"/>
    <x v="2"/>
    <n v="5"/>
    <s v="KEDIRI"/>
    <s v="NGANJUK"/>
    <s v="NJK"/>
    <s v="REG"/>
    <s v="AO"/>
    <s v="NEW SALES"/>
    <s v="1P INET"/>
    <s v="Completed (PS)"/>
    <s v="RBS-Regional 3"/>
    <d v="2026-08-10T10:16:57"/>
    <d v="2026-08-11T12:32:16"/>
    <n v="69362201"/>
    <m/>
    <n v="152611229868"/>
    <s v="SPBU 54.644.11"/>
    <s v="ODP-NJK-FAE/10 FAE/D01/10.01"/>
    <s v="WO061368426"/>
    <m/>
    <m/>
    <m/>
    <n v="111.938289577475"/>
    <n v="-7.6020775298222603"/>
    <s v="|MN00418|MYIA-019304988784/POI/H. IMAM BASUKI, IR. M. ENG, MM/085330371188/spbu5464411sukomoro@gmail.com"/>
    <s v="MYIB_ASSISTANT"/>
    <m/>
    <m/>
    <m/>
    <m/>
    <m/>
    <m/>
    <m/>
    <m/>
    <s v="Management Janji"/>
    <s v="2026-08-11 08:00:00 | Nama PIC : Sukidi No HP : 081330313300 Alt : 085330371188 M Janji : 11/08/2026 Jam Pasang : 08.00 - 13:00  NoteÃ‚Â :  hubungi terlebih dahulu sebelum kelokasi"/>
    <s v="FCC"/>
    <d v="2026-10-08T10:24:54"/>
    <d v="2026-08-11T08:00:00"/>
    <m/>
    <s v="PS"/>
    <s v="NJK"/>
    <s v="NO ADDON"/>
    <n v="20260811"/>
    <s v="Completed"/>
    <s v="HSI Bisnis Promo HUT Telkom PSB 70% - 100 Mbps Dual Band"/>
    <s v="INDIBIZ"/>
    <m/>
    <m/>
    <d v="2026-08-11T08:00:00"/>
    <s v="2026-08-11 08:00:00 | Nama PIC : Sukidi No HP : 081330313300 Alt : 085330371188 M Janji : 11/08/2026 Jam Pasang : 08.00 - 13:00  NoteÃ‚Â :  hubungi terlebih dahulu sebelum kelokasi"/>
    <n v="2026"/>
    <n v="8"/>
    <n v="11"/>
    <d v="2026-08-11T00:00:00"/>
    <n v="-0.33333333333575865"/>
    <x v="0"/>
    <x v="7"/>
  </r>
  <r>
    <n v="176"/>
    <n v="1002505021"/>
    <n v="3"/>
    <x v="1"/>
    <n v="5"/>
    <s v="SBY UTARA"/>
    <s v="MANYAR"/>
    <s v="MGO"/>
    <s v="REG"/>
    <s v="AO"/>
    <s v="NEW SALES"/>
    <s v="1P INET"/>
    <s v="Completed (PS)"/>
    <s v="RBS-Regional 3"/>
    <d v="2026-08-02T08:17:57"/>
    <d v="2026-08-03T17:20:23"/>
    <n v="69356921"/>
    <m/>
    <n v="152413165505"/>
    <s v="SMK KATOLIK ST. LOUIS (YAYASAN LAZARIS)"/>
    <s v="ODP-DMO-FMF/48 FMF/D04/48.01"/>
    <s v="WO060694495"/>
    <m/>
    <m/>
    <m/>
    <n v="112.72101704031201"/>
    <n v="-7.2576461263273604"/>
    <s v="MD|MYDB-20260801264163|DN00001/MN02280|SMK KATOLIK ST. LOUIS (YAYASAN LAZARIS)|085648384402"/>
    <s v="MYDIGIBIZPARTNER"/>
    <m/>
    <m/>
    <m/>
    <m/>
    <m/>
    <m/>
    <m/>
    <m/>
    <s v="Management Janji"/>
    <s v="2026-08-03 08:00:00 | Tanggal pemasangan :01 agustus 2026 Jam pemasangan : 08.00 - 12.00 Info Tambahan : Hubungi pelanggan dulu sebelum ke lokasi terimakasih"/>
    <s v="FCC"/>
    <d v="2026-02-08T08:24:55"/>
    <d v="2026-08-03T08:00:00"/>
    <m/>
    <s v="PS"/>
    <s v="MGO"/>
    <s v="NO ADDON"/>
    <n v="20260803"/>
    <s v="Completed"/>
    <s v="HSI Bisnis Promo HUT Telkom PSB 70% - 150 Mbps"/>
    <s v="INDIBIZ"/>
    <m/>
    <m/>
    <d v="2026-08-03T08:00:00"/>
    <s v="2026-08-03 08:00:00 | Tanggal pemasangan :01 agustus 2026 Jam pemasangan : 08.00 - 12.00 Info Tambahan : Hubungi pelanggan dulu sebelum ke lokasi terimakasih"/>
    <n v="2026"/>
    <n v="8"/>
    <n v="3"/>
    <d v="2026-08-03T00:00:00"/>
    <n v="-0.33333333333575865"/>
    <x v="0"/>
    <x v="8"/>
  </r>
  <r>
    <n v="177"/>
    <n v="1002523003"/>
    <n v="3"/>
    <x v="3"/>
    <n v="4"/>
    <s v="MAGELANG"/>
    <s v="MAGELANG"/>
    <s v="MTY"/>
    <s v="REG"/>
    <s v="AO"/>
    <s v="NEW SALES"/>
    <s v="1P INET"/>
    <s v="102 | FOLLOW UP COMPLETED"/>
    <s v="RBS-Regional 3"/>
    <d v="2026-08-12T17:07:56"/>
    <d v="2026-08-15T11:29:17"/>
    <n v="69364523"/>
    <m/>
    <n v="146175114810"/>
    <s v="DUTA MEDIA DIGITAL"/>
    <s v="ODP-MTY-FAN/021 FAN/D04/021.01"/>
    <s v="WO061616929"/>
    <m/>
    <m/>
    <m/>
    <n v="110.2376029"/>
    <n v="-7.5430158"/>
    <s v="|MN02230|MYIA-059145168319/POI/Achmad saifudin/0818722725/sales.dutamediadigital@gmail.com"/>
    <s v="MYIB_ASSISTANT"/>
    <m/>
    <m/>
    <m/>
    <m/>
    <m/>
    <m/>
    <m/>
    <m/>
    <s v="Management Janji"/>
    <s v="2026-08-13 15:00:00 | Waktu pemasnagan : 13 Agustus 2026 Jam pemasangan : 08.00 - 12.00 Mohon hubungi pelanggan sebelum ke lokasi  Terima kasih"/>
    <s v="FCC"/>
    <d v="2026-12-08T17:10:31"/>
    <d v="2026-08-13T15:00:00"/>
    <s v="Kendala Pelanggan"/>
    <s v="REVOKE"/>
    <s v="MTY"/>
    <s v="NO ADDON"/>
    <m/>
    <s v="Follow Up Revoke Completed, New Order ID : SC1002528063"/>
    <s v="HSI Bisnis Promo HUT Telkom PSB 70% - 50 Mbps"/>
    <s v="INDIBIZ"/>
    <m/>
    <m/>
    <d v="2026-08-13T15:00:00"/>
    <s v="2026-08-13 15:00:00 | Waktu pemasnagan : 13 Agustus 2026 Jam pemasangan : 08.00 - 12.00 Mohon hubungi pelanggan sebelum ke lokasi  Terima kasih"/>
    <m/>
    <m/>
    <m/>
    <e v="#NUM!"/>
    <e v="#NUM!"/>
    <x v="1"/>
    <x v="3"/>
  </r>
  <r>
    <n v="178"/>
    <n v="1002527674"/>
    <n v="3"/>
    <x v="3"/>
    <n v="4"/>
    <s v="PURWOKERTO"/>
    <s v="PURWOKERTO"/>
    <s v="PWT"/>
    <s v="REG"/>
    <s v="AO"/>
    <s v="NEW SALES"/>
    <s v="1P INET"/>
    <s v="OSS - FALLOUT"/>
    <s v="RBS-Regional 3"/>
    <d v="2026-08-15T08:17:57"/>
    <d v="2026-08-16T15:16:29"/>
    <n v="69366535"/>
    <m/>
    <n v="146303609864"/>
    <s v="OCTOPUS PHONE"/>
    <s v="ODP-PWT-FAQ/012 FAQ/D01/012.01"/>
    <s v="WO061796613"/>
    <m/>
    <m/>
    <m/>
    <n v="109.24575900000001"/>
    <n v="-7.4096690000000001"/>
    <s v="|MC00213|MYIA-041299996822/POI/SIDI IRIANTO/081125209631/sidiirianto@gmail.com"/>
    <s v="MYIB_ASSISTANT"/>
    <m/>
    <m/>
    <m/>
    <m/>
    <m/>
    <m/>
    <m/>
    <m/>
    <s v="Management Janji"/>
    <s v="2026-08-16 08:00:00 | Tanggal pemasangan: 16/08/2026 Jam pemasangan : pagi / siang Info Tambahan : Hubungi pelanggan dulu sebelum ke lokasi terima kasih."/>
    <s v="FCC"/>
    <s v="15-08-2026 08:25:42"/>
    <d v="2026-08-16T08:00:00"/>
    <s v="Kendala Pelanggan"/>
    <s v="FO_WFM"/>
    <s v="PWT"/>
    <s v="NO ADDON"/>
    <m/>
    <s v="Provisioning Failed|WFM|INF009054820|PDI_-7.4234482,109.1991667_pending udah ps dengan nomor inet :146303609875"/>
    <s v="HSI Bisnis Promo HUT Telkom PSB 70% - 50 Mbps"/>
    <s v="INDIBIZ"/>
    <m/>
    <m/>
    <d v="2026-08-16T08:00:00"/>
    <s v="2026-08-16 08:00:00 | Tanggal pemasangan: 16/08/2026 Jam pemasangan : pagi / siang Info Tambahan : Hubungi pelanggan dulu sebelum ke lokasi terima kasih."/>
    <m/>
    <m/>
    <m/>
    <e v="#NUM!"/>
    <e v="#NUM!"/>
    <x v="1"/>
    <x v="3"/>
  </r>
  <r>
    <n v="179"/>
    <n v="1002506991"/>
    <n v="3"/>
    <x v="0"/>
    <n v="5"/>
    <s v="MATARAM"/>
    <s v="INNER - NUSA TENGGARA"/>
    <s v="MTR"/>
    <s v="DPS"/>
    <s v="AO"/>
    <s v="NEW SALES"/>
    <m/>
    <s v="102 | FOLLOW UP COMPLETED"/>
    <s v="DPS-Retail &amp; Media"/>
    <d v="2026-08-04T09:31:54"/>
    <d v="2026-08-10T15:14:26"/>
    <n v="69357987"/>
    <m/>
    <n v="172601796785"/>
    <s v="LOMBOK EPICENTRUM MALL / WHITE MODE"/>
    <s v="ODP-MTR-FAT/05"/>
    <s v="WO060858039"/>
    <m/>
    <m/>
    <m/>
    <n v="116.1046795"/>
    <n v="-8.5934965999999999"/>
    <s v="DPS HSI | Ida Harianti | 402005 | TREG 3 |PAK FATRIA| +62 819-2920-0005 | PSB | INET NETMONK 50MBPS"/>
    <s v="Amex"/>
    <m/>
    <m/>
    <m/>
    <m/>
    <m/>
    <m/>
    <m/>
    <m/>
    <s v="Management Janji"/>
    <s v="AO"/>
    <s v="FCC"/>
    <d v="2026-04-08T09:40:48"/>
    <m/>
    <s v="Kendala Lainnya"/>
    <s v="REVOKE"/>
    <s v="MTR"/>
    <s v="NETMONK"/>
    <m/>
    <s v="Follow Up Revoke Completed, New Order ID : SC1002518235"/>
    <s v="- 11_11450;Biaya PSB Reguler HSI EBIS ~ 11[150000]  - SP_NOSS;SP_NOSS ~ Internet NOSS Multispeed Network[0]  - E23015;E23015 ~ ES23 - Perangkat ONT[0]  - E23015~null~44292;E23015||11||Abodemen 0[0]  - E23015~null~E23015_SWONT;SWONT ~ Biaya Sewa ONT ~ E230"/>
    <s v="INDIBIZ"/>
    <m/>
    <m/>
    <d v="2026-08-04T12:00:00"/>
    <s v="AO"/>
    <m/>
    <m/>
    <m/>
    <e v="#NUM!"/>
    <e v="#NUM!"/>
    <x v="1"/>
    <x v="23"/>
  </r>
  <r>
    <n v="180"/>
    <n v="1002512295"/>
    <n v="3"/>
    <x v="4"/>
    <n v="4"/>
    <s v="SEMARANG"/>
    <s v="INNER - SEMARANG JATENG UTARA"/>
    <s v="SMT"/>
    <s v="REG"/>
    <s v="AO"/>
    <s v="NEW SALES"/>
    <s v="2P INET + VOICE"/>
    <s v="Completed (PS)"/>
    <s v="RBS-Regional 3"/>
    <d v="2026-08-06T12:55:57"/>
    <d v="2026-08-07T13:39:17"/>
    <n v="69359936"/>
    <n v="2435320572"/>
    <n v="141420144943"/>
    <s v="PT. Hande Trade Indonesia"/>
    <s v="ODP-SMT-FBS/108 FBS/D01/108.01"/>
    <s v="WO061069954"/>
    <m/>
    <m/>
    <m/>
    <n v="110.36413449794"/>
    <n v="-6.9877037037879397"/>
    <s v="MD|MYDB-20260806264524|DN00001/MN00300|PT. Hande Trade Indonesia|082149362887"/>
    <s v="MYDIGIBIZPARTNER"/>
    <m/>
    <m/>
    <m/>
    <m/>
    <m/>
    <m/>
    <m/>
    <m/>
    <s v="Management Janji"/>
    <s v="2026-08-07 13:00:00 | telp :082149362887 alt : manja : pagi : siang 07/08/2026 hub sebelum ke lokasi "/>
    <s v="FCC"/>
    <d v="2026-06-08T13:10:52"/>
    <d v="2026-08-07T13:00:00"/>
    <m/>
    <s v="PS"/>
    <s v="SMT"/>
    <s v="NO ADDON"/>
    <n v="20260807"/>
    <s v="Completed"/>
    <s v="HSI Bisnis Bundling Phone Promo 2026 PSB 70% - Free 800 Menit Promo - 50 Mbps"/>
    <s v="INDIBIZ"/>
    <m/>
    <m/>
    <d v="2026-08-07T13:00:00"/>
    <s v="2026-08-07 13:00:00 | telp :082149362887 alt : manja : pagi : siang 07/08/2026 hub sebelum ke lokasi "/>
    <n v="2026"/>
    <n v="8"/>
    <n v="7"/>
    <d v="2026-08-07T00:00:00"/>
    <n v="-0.54166666666424135"/>
    <x v="0"/>
    <x v="3"/>
  </r>
  <r>
    <n v="181"/>
    <n v="1002525283"/>
    <n v="3"/>
    <x v="5"/>
    <n v="5"/>
    <s v="SINGARJA"/>
    <s v="GIANYAR"/>
    <s v="TPS"/>
    <s v="DGS"/>
    <s v="AO"/>
    <s v="NEW SALES"/>
    <m/>
    <s v="Completed (PS)"/>
    <s v="DGS-Government Defense Service"/>
    <d v="2026-08-13T19:39:36"/>
    <d v="2026-08-14T17:03:26"/>
    <n v="69365567"/>
    <m/>
    <n v="172409210374"/>
    <s v="Tampaksiring Bali "/>
    <s v="ODP-TPS-FCL/05"/>
    <s v="WO061705289"/>
    <m/>
    <m/>
    <m/>
    <n v="115.310956526506"/>
    <n v="-8.4144495342988499"/>
    <s v="Tampaksiring Bali   Jl. Dr. Ir. Soekarno, Manukaya, Kec. Tampaksiring, Kabupaten Gianyar, Bali 80552  Hiqbal Haris 0821-8722-8445  Bayu Prasetyo Anwar 0811-8881-9797"/>
    <s v="Account Manager"/>
    <m/>
    <m/>
    <m/>
    <m/>
    <m/>
    <m/>
    <m/>
    <m/>
    <s v="Management Janji"/>
    <s v="Tampaksiring Bali   Jl. Dr. Ir. Soekarno, Manukaya, Kec. Tampaksiring, Kabupaten Gianyar, Bali 80552  Hiqbal Haris 0821-8722-8445  Bayu Prasetyo Anwar 0811-8881-9797"/>
    <s v="FCC"/>
    <s v="13-08-2026 19:55:23"/>
    <m/>
    <m/>
    <s v="PS"/>
    <s v="TPS"/>
    <s v="NO ADDON"/>
    <n v="20260814"/>
    <s v="Completed"/>
    <s v="- 11_11446;Biaya PSB HSI EBIS Tunai di Depan ~ 11[500000]  - SP_NOSS;SP_NOSS ~ Internet NOSS Multispeed Network[0]  - SP_NOSS;SP_NOSS ~ Internet NOSS Multispeed Network[0]  - E23046;E23046 ~ ES23 - Paket HSI Bisnis[0]  - E23046~null~E23046_UNL;UNL ~ Inter"/>
    <s v="INDIBIZ"/>
    <m/>
    <m/>
    <d v="2026-08-13T14:30:00"/>
    <s v="Tampaksiring Bali   Jl. Dr. Ir. Soekarno, Manukaya, Kec. Tampaksiring, Kabupaten Gianyar, Bali 80552  Hiqbal Haris 0821-8722-8445  Bayu Prasetyo Anwar 0811-8881-9797"/>
    <n v="2026"/>
    <n v="8"/>
    <n v="14"/>
    <d v="2026-08-14T00:00:00"/>
    <n v="0.39583333333575865"/>
    <x v="0"/>
    <x v="31"/>
  </r>
  <r>
    <n v="182"/>
    <n v="1002517492"/>
    <n v="3"/>
    <x v="2"/>
    <n v="5"/>
    <s v="KEDIRI"/>
    <s v="TULUNGAGUNG"/>
    <s v="CAT"/>
    <s v="REG"/>
    <s v="AO"/>
    <s v="NEW SALES"/>
    <m/>
    <s v="Completed (PS)"/>
    <s v="RBS-Regional 3"/>
    <d v="2026-08-10T11:43:41"/>
    <d v="2026-08-10T17:03:56"/>
    <n v="69361530"/>
    <m/>
    <n v="152622209045"/>
    <s v="SPBU 54.662.31 Tulungagung"/>
    <s v="ODP-CAT-FJ/09"/>
    <s v="WO061382338"/>
    <m/>
    <m/>
    <m/>
    <n v="111.823453"/>
    <n v="-8.2103059999999992"/>
    <s v="|MN00418|MYIA-051295835269/POI/YUDA ROCHMANSYAH/0851611511818/batumulyajaya@gmail.com"/>
    <s v="Sales Profesional"/>
    <m/>
    <m/>
    <m/>
    <m/>
    <m/>
    <m/>
    <m/>
    <m/>
    <s v="Management Janji"/>
    <s v="2026-08-09 13:00:00 | Nama PIC : Bp Yuda  No Hp : 0851611511818  No Alt : -  Tgl Pemasangan : 09 Agustus 2026  Interval : PAGI SIANG  Note : Hubungi pelanggan terlebih dahulu"/>
    <s v="FCC"/>
    <d v="2026-10-08T11:54:41"/>
    <m/>
    <m/>
    <s v="PS"/>
    <s v="CAT"/>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9 13:00:00 | Nama PIC : Bp Yuda  No Hp : 0851611511818  No Alt : -  Tgl Pemasangan : 09 Agustus 2026  Interval : PAGI SIANG  Note : Hubungi pelanggan terlebih dahulu"/>
    <n v="2026"/>
    <n v="8"/>
    <n v="10"/>
    <d v="2026-08-10T00:00:00"/>
    <n v="-0.29166666666424135"/>
    <x v="0"/>
    <x v="28"/>
  </r>
  <r>
    <n v="183"/>
    <n v="1002530863"/>
    <n v="3"/>
    <x v="7"/>
    <n v="4"/>
    <s v="KUDUS"/>
    <s v="BLORA"/>
    <s v="CEP"/>
    <s v="REG"/>
    <s v="AO"/>
    <s v="NEW SALES"/>
    <s v="1P INET"/>
    <s v="MIE - SEND SURVEY"/>
    <s v="RBS-Regional 3"/>
    <d v="2026-08-17T13:14:57"/>
    <d v="2026-08-17T13:16:02"/>
    <n v="69368095"/>
    <m/>
    <n v="142552107787"/>
    <s v="TOKOSUGENG"/>
    <s v="ODP-CEP-FP/055 FP/D04/055.01"/>
    <s v="WO061929638"/>
    <m/>
    <m/>
    <m/>
    <n v="111.5028023"/>
    <n v="-7.1970659999999897"/>
    <s v="|MC60162|MYIA-054954455113/POI/FAIZAL RAHMAD NAUVANDA/082341906523/dp3787913@gmail.com"/>
    <s v="MYIB_ASSISTANT"/>
    <m/>
    <m/>
    <m/>
    <m/>
    <m/>
    <m/>
    <m/>
    <m/>
    <s v="Management Janji"/>
    <s v="2026-08-18 13:00:00 | M janji : pagi Tanggal Pemasangan : 18/agustus/2026 Note : hubungi pelanggan jika ingin kelokasi "/>
    <s v="FCC"/>
    <s v="17-08-2026 13:39:51"/>
    <d v="2026-08-18T13:00:00"/>
    <m/>
    <s v="SURVEY_NEW_MANJA"/>
    <s v="CEP"/>
    <s v="NO ADDON"/>
    <m/>
    <s v="MIE - SEND SURVEY"/>
    <s v="HSI Bisnis Promo HUT Telkom PSB 70% - 200 Mbps"/>
    <s v="INDIBIZ"/>
    <m/>
    <m/>
    <d v="2026-08-18T13:00:00"/>
    <s v="2026-08-18 13:00:00 | M janji : pagi Tanggal Pemasangan : 18/agustus/2026 Note : hubungi pelanggan jika ingin kelokasi "/>
    <m/>
    <m/>
    <m/>
    <e v="#NUM!"/>
    <e v="#NUM!"/>
    <x v="1"/>
    <x v="3"/>
  </r>
  <r>
    <n v="184"/>
    <n v="1002529303"/>
    <n v="3"/>
    <x v="0"/>
    <n v="5"/>
    <s v="MATARAM"/>
    <s v="SUMBAWA"/>
    <s v="TLW"/>
    <s v="REG"/>
    <s v="AO"/>
    <s v="NEW SALES"/>
    <s v="1P INET"/>
    <s v="7 | OSS - PROVISIONING ISSUED"/>
    <s v="RBS-Regional 3"/>
    <d v="2026-08-16T09:37:57"/>
    <d v="2026-08-17T13:07:26"/>
    <n v="69367329"/>
    <m/>
    <n v="172610203629"/>
    <s v="ARIF KOST"/>
    <s v="ODP-TLW-FE/80 FE/D05/80.01"/>
    <s v="WO061859202"/>
    <m/>
    <m/>
    <m/>
    <n v="116.85891156540499"/>
    <n v="-8.6331870444847105"/>
    <s v="|MN02367|MYIA-038794861593/POI/SYARIFUDDIN/082146480271/syarifuddinarif524@gmail.com"/>
    <s v="MYIB_ASSISTANT"/>
    <m/>
    <m/>
    <m/>
    <m/>
    <m/>
    <m/>
    <m/>
    <m/>
    <s v="Management Janji"/>
    <s v="2026-08-17 13:00:00 | M Janji : (17 AGUSTUS 2026) jam Pasang : siang Note : hubungi pelanggan jika ingin kelokasi"/>
    <s v="FCC"/>
    <s v="16-08-2026 09:40:18"/>
    <d v="2026-08-17T13:00:00"/>
    <m/>
    <s v="PI"/>
    <s v="TLW"/>
    <s v="NO ADDON"/>
    <m/>
    <s v="Provisioning Issued"/>
    <s v="HSI Bisnis Promo HUT Telkom PSB 70% - 150 Mbps"/>
    <s v="INDIBIZ"/>
    <m/>
    <m/>
    <d v="2026-08-17T13:00:00"/>
    <s v="2026-08-17 13:00:00 | M Janji : (17 AGUSTUS 2026) jam Pasang : siang Note : hubungi pelanggan jika ingin kelokasi"/>
    <m/>
    <m/>
    <m/>
    <e v="#NUM!"/>
    <e v="#NUM!"/>
    <x v="1"/>
    <x v="0"/>
  </r>
  <r>
    <n v="185"/>
    <n v="1002525532"/>
    <n v="3"/>
    <x v="1"/>
    <n v="5"/>
    <s v="SBY SELATAN"/>
    <s v="MANYAR"/>
    <s v="JGR"/>
    <s v="DGS"/>
    <s v="AO"/>
    <s v="NEW SALES"/>
    <m/>
    <s v="Completed (PS)"/>
    <s v="DGS-B2B TREG"/>
    <d v="2026-08-14T09:00:29"/>
    <d v="2026-08-14T16:51:04"/>
    <n v="69365653"/>
    <m/>
    <n v="152310255732"/>
    <s v="RUMAH DINAS KADIS KOMINFO 1"/>
    <s v="ODP-RKT-FFF/27"/>
    <s v="WO061719589"/>
    <m/>
    <m/>
    <m/>
    <n v="112.79330940622"/>
    <n v="-7.3208267598654002"/>
    <s v="GS SURAMADU/ AM HANIF/ PSB INET ONLY 75 MBPS/ RUMDIN KADIS KOMINFO SBY JL MEDOKAN ASRI UTARA XIII NO 38 / PIC EKO 085179708552 DAN IYAN  +62 813-3388-6585"/>
    <s v="Account Manager"/>
    <m/>
    <m/>
    <m/>
    <m/>
    <m/>
    <m/>
    <m/>
    <m/>
    <s v="Management Janji"/>
    <s v="GS SURAMADU/ AM HANIF/ PSB INET ONLY 75 MBPS/ RUMDIN KADIS KOMINFO SBY JL MEDOKAN ASRI UTARA XIII NO 38 / PIC EKO 085179708552 DAN IYAN  +62 813-3388-6585"/>
    <s v="FCC"/>
    <s v="14-08-2026 09:10:50"/>
    <m/>
    <m/>
    <s v="PS"/>
    <s v="JGR"/>
    <s v="NO ADDON"/>
    <n v="20260814"/>
    <s v="Completed"/>
    <s v="- 11_11450;Biaya PSB Reguler HSI EBIS ~ 11[150000]  - SP_NOSS;SP_NOSS ~ Internet NOSS Multispeed Network[0]  - SP_NOSS;SP_NOSS ~ Internet NOSS Multispeed Network[0]  - E23015;E23015 ~ ES23 - Perangkat ONT[0]  - E23015~null~44292;E23015||11||Abodemen 0[0] "/>
    <s v="INDIBIZ"/>
    <m/>
    <m/>
    <d v="2026-08-14T13:00:00"/>
    <s v="GS SURAMADU/ AM HANIF/ PSB INET ONLY 75 MBPS/ RUMDIN KADIS KOMINFO SBY JL MEDOKAN ASRI UTARA XIII NO 38 / PIC EKO 085179708552 DAN IYAN  +62 813-3388-6585"/>
    <n v="2026"/>
    <n v="8"/>
    <n v="14"/>
    <d v="2026-08-14T00:00:00"/>
    <n v="-0.54166666666424135"/>
    <x v="0"/>
    <x v="8"/>
  </r>
  <r>
    <n v="186"/>
    <n v="1002515351"/>
    <n v="3"/>
    <x v="3"/>
    <n v="4"/>
    <s v="YOGYAKARTA"/>
    <s v="GUNUNG KIDUL"/>
    <s v="WNS"/>
    <s v="REG"/>
    <s v="AO"/>
    <s v="NEW SALES"/>
    <s v="1P INET"/>
    <s v="98 | OSS - CANCEL COMPLETE"/>
    <s v="RBS-Regional 3"/>
    <d v="2026-08-07T16:47:01"/>
    <d v="2026-08-11T10:34:50"/>
    <n v="69361080"/>
    <m/>
    <n v="143135115050"/>
    <s v="PT MITRA ASTON LOGISTIK"/>
    <s v="ODP-WNS-FAE/06 FAE/D03/02.06"/>
    <s v="WO061191606"/>
    <m/>
    <m/>
    <m/>
    <n v="110.6029597"/>
    <n v="-7.9672131999999998"/>
    <s v="|MC80054|MYIA-042335457606/POI/YULIANTO /083178474657/officemitraaston@gmail.com"/>
    <s v="MYIB_ASSISTANT"/>
    <m/>
    <m/>
    <m/>
    <m/>
    <m/>
    <m/>
    <m/>
    <m/>
    <s v="Management Janji"/>
    <s v="2026-08-09 08:00:00 | Nama PIC : Bapak Cahyo No HP : 083178474657 No Alternatif :  M Janji : 08/08/2026 Jam Pasang : Pagi NoteÃ‚Â :  Hubungi terlebih dahulu sebelum ke lokasi  "/>
    <s v="FCC"/>
    <d v="2026-07-08T16:55:31"/>
    <d v="2026-08-09T08:00:00"/>
    <s v="Kendala Teknik"/>
    <s v="CANCEL"/>
    <s v="WNS"/>
    <s v="NO ADDON"/>
    <m/>
    <s v="Cancel Completed"/>
    <s v="HSI Bisnis PSB 70% - 75 Mbps"/>
    <s v="INDIBIZ"/>
    <m/>
    <m/>
    <d v="2026-08-09T08:00:00"/>
    <s v="2026-08-09 08:00:00 | Nama PIC : Bapak Cahyo No HP : 083178474657 No Alternatif :  M Janji : 08/08/2026 Jam Pasang : Pagi NoteÃ‚Â :  Hubungi terlebih dahulu sebelum ke lokasi  "/>
    <m/>
    <m/>
    <m/>
    <e v="#NUM!"/>
    <e v="#NUM!"/>
    <x v="1"/>
    <x v="3"/>
  </r>
  <r>
    <n v="187"/>
    <n v="1002521303"/>
    <n v="3"/>
    <x v="7"/>
    <n v="4"/>
    <s v="SOLO"/>
    <s v="INNER - SOLO JATENG TIMUR"/>
    <s v="KRT"/>
    <s v="REG"/>
    <s v="AO"/>
    <s v="NEW SALES"/>
    <s v="1P INET"/>
    <s v="Completed (PS)"/>
    <s v="RBS-Regional 3"/>
    <d v="2026-08-12T08:59:56"/>
    <d v="2026-08-12T18:34:24"/>
    <n v="69363863"/>
    <m/>
    <n v="142505404876"/>
    <s v="PTQ HAMILUL QUR&amp; 39;AN"/>
    <s v="ODP-KRT-FAH/045"/>
    <s v="WO061555464"/>
    <m/>
    <m/>
    <m/>
    <n v="110.7842424"/>
    <n v="-7.5284551000000004"/>
    <s v="|MC60006|MYIA-077360360424/POI/Mirza Zufraida/082265329827/khumayramidhfara@gmail.com"/>
    <s v="MYIB_ASSISTANT"/>
    <m/>
    <m/>
    <m/>
    <m/>
    <m/>
    <m/>
    <m/>
    <m/>
    <s v="Management Janji"/>
    <s v="2026-08-13 13:00:00 | Waktu pemasangan : 12 agustus 2026 Jam pemasangan : 08.00 - 12.00 Info Tambahan : Hubungi pelanggan dulu sebelum ke lokasi terimakasih "/>
    <s v="FCC"/>
    <d v="2026-12-08T09:10:20"/>
    <d v="2026-08-13T13:00:00"/>
    <m/>
    <s v="PS"/>
    <s v="KRT"/>
    <s v="NO ADDON"/>
    <n v="20260812"/>
    <s v="Completed"/>
    <s v="HSI Bisnis PSB 70% - 50 Mbps"/>
    <s v="INDIBIZ"/>
    <m/>
    <m/>
    <d v="2026-08-13T13:00:00"/>
    <s v="2026-08-13 13:00:00 | Waktu pemasangan : 12 agustus 2026 Jam pemasangan : 08.00 - 12.00 Info Tambahan : Hubungi pelanggan dulu sebelum ke lokasi terimakasih "/>
    <n v="2026"/>
    <n v="8"/>
    <n v="12"/>
    <d v="2026-08-12T00:00:00"/>
    <n v="-1.5416666666642413"/>
    <x v="0"/>
    <x v="3"/>
  </r>
  <r>
    <n v="188"/>
    <n v="1002520146"/>
    <n v="3"/>
    <x v="7"/>
    <n v="4"/>
    <s v="SOLO"/>
    <s v="INNER - SOLO JATENG TIMUR"/>
    <s v="KRT"/>
    <s v="DGS"/>
    <s v="AO"/>
    <s v="NEW SALES"/>
    <m/>
    <s v="Completed (PS)"/>
    <s v="DGS-B2B TREG"/>
    <d v="2026-08-11T14:16:39"/>
    <d v="2026-08-12T12:20:30"/>
    <n v="69363442"/>
    <m/>
    <n v="142505404608"/>
    <s v="LOGISTIK POLRESTA SURAKARTA"/>
    <s v="ODP-KRT-FBQ/115"/>
    <s v="WO061505495"/>
    <m/>
    <m/>
    <m/>
    <n v="110.80560539875199"/>
    <n v="-7.5637859431396404"/>
    <s v="DGS HSI | NUR RAHMAWATI | 920163 | TREG 3 |LOGISTIK POLRESTA SURAKARTA | SIGIT |  082313221263 | PSB 1S  BISNIS  50MBPS"/>
    <s v="Amex"/>
    <m/>
    <m/>
    <m/>
    <m/>
    <m/>
    <m/>
    <m/>
    <m/>
    <s v="Management Janji"/>
    <n v="82313221263"/>
    <s v="FCC"/>
    <d v="2026-11-08T14:39:49"/>
    <m/>
    <m/>
    <s v="PS"/>
    <s v="KRT"/>
    <s v="NO ADDON"/>
    <n v="20260812"/>
    <s v="Completed"/>
    <s v="- 11_11450;Biaya PSB Reguler HSI EBIS ~ 11[150000]  - SP_NOSS;SP_NOSS ~ Internet NOSS Multispeed Network[0]  - SP_NOSS;SP_NOSS ~ Internet NOSS Multispeed Network[0]  - E23015;E23015 ~ ES23 - Perangkat ONT[0]  - E23015~null~44292;E23015||11||Abodemen 0[0] "/>
    <s v="INDIBIZ"/>
    <m/>
    <m/>
    <d v="2026-08-11T12:00:00"/>
    <n v="82313221263"/>
    <n v="2026"/>
    <n v="8"/>
    <n v="12"/>
    <d v="2026-08-12T00:00:00"/>
    <n v="0.5"/>
    <x v="0"/>
    <x v="3"/>
  </r>
  <r>
    <n v="189"/>
    <n v="1002514189"/>
    <n v="3"/>
    <x v="0"/>
    <n v="5"/>
    <s v="MATARAM"/>
    <s v="INNER - NUSA TENGGARA"/>
    <s v="MTR"/>
    <s v="DGS"/>
    <s v="AO"/>
    <s v="NEW SALES"/>
    <m/>
    <s v="102 | FOLLOW UP COMPLETED"/>
    <s v="DGS-B2B TREG"/>
    <d v="2026-08-07T10:46:50"/>
    <d v="2026-08-08T13:33:29"/>
    <n v="69360605"/>
    <m/>
    <n v="172601796869"/>
    <s v="BNN KOTA MATARAM 3"/>
    <s v="ODP-MTR-FCE/09"/>
    <s v="WO061146097"/>
    <m/>
    <m/>
    <m/>
    <n v="116.1359752"/>
    <n v="-8.5664175"/>
    <s v="DGS HSI |BNN KOTA MATARAM| 85238849232| AM DGS | RYAN PRATAMA |896616 |INET 50MBPS | PSB"/>
    <s v="Account Manager"/>
    <m/>
    <m/>
    <m/>
    <m/>
    <m/>
    <m/>
    <m/>
    <m/>
    <s v="Management Janji"/>
    <s v="AO"/>
    <s v="FCC"/>
    <d v="2026-07-08T10:55:20"/>
    <m/>
    <s v="Kendala Pelanggan"/>
    <s v="REVOKE"/>
    <s v="MTR"/>
    <s v="NO ADDON"/>
    <m/>
    <s v="Follow Up Revoke Completed, New Order ID : SC1002515961"/>
    <s v="- 11_11450;Biaya PSB Reguler HSI EBIS ~ 11[150000]  - E23015;E23015 ~ ES23 - Perangkat ONT[0]  - E23015~null~44292;E23015||11||Abodemen 0[0]  - E23015~null~E23015_SWONT;SWONT ~ Biaya Sewa ONT ~ E23015[30000]  - E24058;E24058 ~ ES24 - Paket HSI Bisnis (HSI"/>
    <s v="INDIBIZ"/>
    <m/>
    <m/>
    <d v="2026-08-07T12:00:00"/>
    <s v="AO"/>
    <m/>
    <m/>
    <m/>
    <e v="#NUM!"/>
    <e v="#NUM!"/>
    <x v="1"/>
    <x v="23"/>
  </r>
  <r>
    <n v="190"/>
    <n v="1002524549"/>
    <n v="3"/>
    <x v="1"/>
    <n v="5"/>
    <s v="SBY SELATAN"/>
    <s v="KETINTANG"/>
    <s v="WRU"/>
    <s v="REG"/>
    <s v="AO"/>
    <s v="NEW SALES"/>
    <s v="1P INET"/>
    <s v="Completed (PS)"/>
    <s v="RBS-Regional 3"/>
    <d v="2026-08-13T14:43:56"/>
    <d v="2026-08-14T17:37:19"/>
    <n v="69365282"/>
    <m/>
    <n v="152302236750"/>
    <s v="toko setiawan"/>
    <s v="ODP-WR1-FCM/07 FCM/D02/07.01"/>
    <s v="WO061678290"/>
    <m/>
    <m/>
    <m/>
    <n v="112.70329959999999"/>
    <n v="-7.3739936000000004"/>
    <s v="MD|MYDB-20260813265177|DN00001/MN01993|toko setiawan|089670772125"/>
    <s v="MYDIGIBIZPARTNER"/>
    <m/>
    <m/>
    <m/>
    <m/>
    <m/>
    <m/>
    <m/>
    <m/>
    <s v="Management Janji"/>
    <s v="2026-08-14 13:00:00 | telp : 089670772125 M Janji : (14/08/2026) jam Pasang : 09:00 Note : hubungi pelanggan jika ingin kelokasi"/>
    <s v="FCC"/>
    <s v="13-08-2026 14:55:15"/>
    <d v="2026-08-14T13:00:00"/>
    <m/>
    <s v="PS"/>
    <s v="WRU"/>
    <s v="NO ADDON"/>
    <n v="20260814"/>
    <s v="Completed"/>
    <s v="HSI Bisnis Promo HUT Telkom PSB 70% - 200 Mbps"/>
    <s v="INDIBIZ"/>
    <m/>
    <m/>
    <d v="2026-08-14T13:00:00"/>
    <s v="2026-08-14 13:00:00 | telp : 089670772125 M Janji : (14/08/2026) jam Pasang : 09:00 Note : hubungi pelanggan jika ingin kelokasi"/>
    <n v="2026"/>
    <n v="8"/>
    <n v="14"/>
    <d v="2026-08-14T00:00:00"/>
    <n v="-0.54166666666424135"/>
    <x v="0"/>
    <x v="8"/>
  </r>
  <r>
    <n v="191"/>
    <n v="1002526125"/>
    <n v="3"/>
    <x v="2"/>
    <n v="5"/>
    <s v="MALANG"/>
    <s v="KEPANJEN"/>
    <s v="BRG"/>
    <s v="REG"/>
    <s v="AO"/>
    <s v="NEW SALES"/>
    <s v="1P INET"/>
    <s v="Completed (PS)"/>
    <s v="RBS-Regional 3"/>
    <d v="2026-08-14T11:20:58"/>
    <d v="2026-08-14T16:24:58"/>
    <n v="69365914"/>
    <m/>
    <n v="152708207215"/>
    <s v="KOPI SEPUR"/>
    <s v="ODP-BRG-FB/18 BRG/D01/01.18"/>
    <s v="WO061733297"/>
    <m/>
    <m/>
    <m/>
    <n v="112.652608975768"/>
    <n v="-8.0294828267021199"/>
    <s v="MD|MYDB-20260813265260|SC20017/MC20200|KOPI SEPUR|081333232456"/>
    <s v="MYDIGIBIZPARTNER"/>
    <m/>
    <m/>
    <m/>
    <m/>
    <m/>
    <m/>
    <m/>
    <m/>
    <s v="Management Janji"/>
    <s v="2026-08-15 13:00:00 | Tanggal pemasangan: 27/07/2026 Jam pemasangan : pagi / siang Info Tambahan : Hubungi pelanggan dulu sebelum ke lokasi. terima kasih"/>
    <s v="FCC"/>
    <s v="14-08-2026 11:39:52"/>
    <d v="2026-08-15T13:00:00"/>
    <m/>
    <s v="PS"/>
    <s v="BRG"/>
    <s v="NO ADDON"/>
    <n v="20260814"/>
    <s v="Completed"/>
    <s v="HSI Bisnis PSB 70% - 300 Mbps"/>
    <s v="INDIBIZ"/>
    <m/>
    <m/>
    <d v="2026-08-15T13:00:00"/>
    <s v="2026-08-15 13:00:00 | Tanggal pemasangan: 27/07/2026 Jam pemasangan : pagi / siang Info Tambahan : Hubungi pelanggan dulu sebelum ke lokasi. terima kasih"/>
    <n v="2026"/>
    <n v="8"/>
    <n v="14"/>
    <d v="2026-08-14T00:00:00"/>
    <n v="-1.5416666666642413"/>
    <x v="0"/>
    <x v="29"/>
  </r>
  <r>
    <n v="192"/>
    <n v="1002504396"/>
    <n v="3"/>
    <x v="2"/>
    <n v="5"/>
    <s v="MADIUN"/>
    <s v="NGAWI"/>
    <s v="NWI"/>
    <s v="REG"/>
    <s v="AO"/>
    <s v="NEW SALES"/>
    <s v="1P INET"/>
    <s v="Completed (PS)"/>
    <s v="RBS-Regional 3"/>
    <d v="2026-08-01T11:07:56"/>
    <d v="2026-08-02T12:48:44"/>
    <n v="69356633"/>
    <m/>
    <n v="152605224535"/>
    <s v="SPBU 54.632.16 SUMBER TANI 01"/>
    <s v="ODP-NWI-FL/09 FL/D01/09.01"/>
    <s v="WO060631712"/>
    <m/>
    <m/>
    <m/>
    <n v="111.469151368875"/>
    <n v="-7.3852604382568403"/>
    <s v="|MN00265|MYIA-069020721592/POI/FIRMANSYAH/08563283460/fmansyah923@gmail.com"/>
    <s v="MYIB_ASSISTANT"/>
    <m/>
    <m/>
    <m/>
    <m/>
    <m/>
    <m/>
    <m/>
    <m/>
    <s v="Management Janji"/>
    <s v="2026-08-02 08:00:00 | Tanggal pemasangan: 01/08/2026 Jam pemasangan : pagi / siang Info Tambahan : Hubungi pelanggan dulu sebelum ke lokasi terima kasih"/>
    <s v="FCC"/>
    <d v="2026-01-08T11:10:09"/>
    <d v="2026-08-02T08:00:00"/>
    <m/>
    <s v="PS"/>
    <s v="NWI"/>
    <s v="NO ADDON"/>
    <n v="20260802"/>
    <s v="Completed"/>
    <s v="HSI Bisnis Promo HUT Telkom PSB 70% - 50 Mbps"/>
    <s v="INDIBIZ"/>
    <m/>
    <m/>
    <d v="2026-08-02T08:00:00"/>
    <s v="2026-08-02 08:00:00 | Tanggal pemasangan: 01/08/2026 Jam pemasangan : pagi / siang Info Tambahan : Hubungi pelanggan dulu sebelum ke lokasi terima kasih"/>
    <n v="2026"/>
    <n v="8"/>
    <n v="2"/>
    <d v="2026-08-02T00:00:00"/>
    <n v="-0.33333333333575865"/>
    <x v="0"/>
    <x v="20"/>
  </r>
  <r>
    <n v="193"/>
    <n v="1002513682"/>
    <n v="3"/>
    <x v="5"/>
    <n v="5"/>
    <s v="SINGARJA"/>
    <s v="GIANYAR"/>
    <s v="GIN"/>
    <s v="REG"/>
    <s v="AO"/>
    <s v="NEW SALES"/>
    <m/>
    <s v="Completed (PS)"/>
    <s v="RBS-Regional 3"/>
    <d v="2026-08-07T08:24:33"/>
    <d v="2026-08-08T08:13:56"/>
    <n v="69357302"/>
    <m/>
    <n v="172407212650"/>
    <s v="SD NEGERI 5 PERING"/>
    <s v="ODP-GIN-FP/90"/>
    <s v="WO061132813"/>
    <m/>
    <m/>
    <m/>
    <n v="115.30133781042299"/>
    <n v="-8.5810374742345097"/>
    <s v="|MN02658|/PIC I PUTU DHARMENDRA/085333862495/sdn5pering@gmail.com"/>
    <s v="Sales Force DBS"/>
    <m/>
    <m/>
    <m/>
    <m/>
    <m/>
    <m/>
    <m/>
    <m/>
    <s v="Management Janji"/>
    <s v="2026-08-05 13:00:00|Nama Pic : IBU DAYU  No Hp Pic : 087744632973  Jam Pemasangan : 08:00 - 12.00  Tanggal Pemasangan : RABU 05 AGUSTUS 2026  Info Tambahan : Hubungi pelanggan sebelum datang ke lokasi, terima kasih.|40961370|MYDITA"/>
    <s v="FCC"/>
    <d v="2026-07-08T08:25:28"/>
    <m/>
    <m/>
    <s v="PS"/>
    <s v="GIN"/>
    <s v="NO ADDON"/>
    <n v="20260808"/>
    <s v="Completed"/>
    <s v="- 11_11446;Biaya PSB HSI EBIS Tunai di Depan ~ 11[150000]  - E25061;E25061 ~ ES25 - Paket HSI Basic (HSIEF) Khusus Winback 2.0[0]  - E25061~null~E25061_UNL;UNL ~ Internet-Link Unlimited Internet Usage ~ E25061[0]  - E25061~null~105351;E25061||11||Abodemen"/>
    <s v="INDIBIZ"/>
    <m/>
    <m/>
    <d v="2026-08-07T07:00:00"/>
    <s v="2026-08-05 13:00:00|Nama Pic : IBU DAYU  No Hp Pic : 087744632973  Jam Pemasangan : 08:00 - 12.00  Tanggal Pemasangan : RABU 05 AGUSTUS 2026  Info Tambahan : Hubungi pelanggan sebelum datang ke lokasi, terima kasih.|40961370|MYDITA"/>
    <n v="2026"/>
    <n v="8"/>
    <n v="8"/>
    <d v="2026-08-08T00:00:00"/>
    <n v="0.70833333333575865"/>
    <x v="0"/>
    <x v="31"/>
  </r>
  <r>
    <n v="194"/>
    <n v="1002506382"/>
    <n v="3"/>
    <x v="7"/>
    <n v="4"/>
    <s v="KUDUS"/>
    <s v="BLORA"/>
    <s v="BLO"/>
    <s v="REG"/>
    <s v="AO"/>
    <s v="NEW SALES"/>
    <s v="1P INET"/>
    <s v="Completed (PS)"/>
    <s v="RBS-Regional 3"/>
    <d v="2026-08-03T15:20:57"/>
    <d v="2026-08-04T15:01:58"/>
    <n v="69357699"/>
    <m/>
    <n v="141569115680"/>
    <s v="LASKAR BUAH MLANGSEN BLORA"/>
    <s v="ODP-BLO-FFE/117 FFE/D07/117.01"/>
    <s v="WO060812562"/>
    <m/>
    <m/>
    <m/>
    <n v="111.410686"/>
    <n v="-6.9905850000000003"/>
    <s v="|MN00799|MYIA-045418772834/POI/LAELATUL AFIATUN NISAK/085733668576/kantorhrdlaskarbuah@gmail.com"/>
    <s v="MYIB_ASSISTANT"/>
    <m/>
    <m/>
    <m/>
    <m/>
    <m/>
    <m/>
    <m/>
    <m/>
    <s v="Management Janji"/>
    <s v="2026-08-04 13:00:00 | M Janji : 04/08/2026 Jam Pasang : 13:00  NoteÃ‚Â :  hubungi terlebih dahulu sebelum ke lokasi, terima kasih."/>
    <s v="FCC"/>
    <d v="2026-03-08T15:25:36"/>
    <d v="2026-08-04T13:00:00"/>
    <m/>
    <s v="PS"/>
    <s v="BLO"/>
    <s v="NO ADDON"/>
    <n v="20260804"/>
    <s v="Completed"/>
    <s v="HSI Bisnis Basic Promo HUT Telkom PSB 70% - 50 Mbps"/>
    <s v="INDIBIZ"/>
    <m/>
    <m/>
    <d v="2026-08-04T13:00:00"/>
    <s v="2026-08-04 13:00:00 | M Janji : 04/08/2026 Jam Pasang : 13:00  NoteÃ‚Â :  hubungi terlebih dahulu sebelum ke lokasi, terima kasih."/>
    <n v="2026"/>
    <n v="8"/>
    <n v="4"/>
    <d v="2026-08-04T00:00:00"/>
    <n v="-0.54166666666424135"/>
    <x v="0"/>
    <x v="3"/>
  </r>
  <r>
    <n v="195"/>
    <n v="1002514582"/>
    <n v="3"/>
    <x v="3"/>
    <n v="4"/>
    <s v="YOGYAKARTA"/>
    <s v="SLEMAN"/>
    <s v="GOD"/>
    <s v="REG"/>
    <s v="AO"/>
    <s v="NEW SALES"/>
    <m/>
    <s v="Completed (PS)"/>
    <s v="RBS-Regional 2"/>
    <d v="2026-08-07T13:22:04"/>
    <d v="2026-08-08T16:02:30"/>
    <n v="69360742"/>
    <m/>
    <n v="146136130088"/>
    <s v="PomPom Sports Hub / PT Ekspresi Langkah Inovasi"/>
    <s v="ODP-GOD-FAY/028"/>
    <s v="WO061180712"/>
    <m/>
    <m/>
    <m/>
    <n v="110.3382618"/>
    <n v="-7.7550401000000004"/>
    <s v="|MN00915|/Emi Sutanta/0815-7811-9933/pompom.sportshub@gmail.com"/>
    <s v="B2B Partner Management (PM)"/>
    <m/>
    <m/>
    <m/>
    <m/>
    <m/>
    <m/>
    <m/>
    <m/>
    <s v="Management Janji"/>
    <s v="2026-08-09 08:00:00|Nama PIC : Emi No HP : 081578119933 Alt :  M Janji : 08/08/2026 Jam Pasang : 08.00 - 13:00  NoteÃ‚Â :  hubungi terlebih dahulu sebelum kelokasi|40981182|MYDITA"/>
    <s v="FCC"/>
    <d v="2026-07-08T13:25:39"/>
    <d v="2026-08-09T08:00:00"/>
    <m/>
    <s v="PS"/>
    <s v="GOD"/>
    <s v="NO ADDON"/>
    <n v="20260808"/>
    <s v="Completed"/>
    <s v="- 11_11446;Biaya PSB HSI EBIS Tunai di Depan ~ 11[150000]  - SP_NOSS;SP_NOSS ~ Internet NOSS Multispeed Network[0]  - E25061;E25061 ~ ES25 - Paket HSI Basic (HSIEF) Khusus Winback 2.0[0]  - E25061~null~E25061_UNL;UNL ~ Internet-Link Unlimited Internet Usa"/>
    <s v="INDIBIZ"/>
    <m/>
    <m/>
    <d v="2026-08-09T08:00:00"/>
    <s v="2026-08-09 08:00:00|Nama PIC : Emi No HP : 081578119933 Alt :  M Janji : 08/08/2026 Jam Pasang : 08.00 - 13:00  NoteÃ‚Â :  hubungi terlebih dahulu sebelum kelokasi|40981182|MYDITA"/>
    <n v="2026"/>
    <n v="8"/>
    <n v="8"/>
    <d v="2026-08-08T00:00:00"/>
    <n v="-1.3333333333357587"/>
    <x v="0"/>
    <x v="3"/>
  </r>
  <r>
    <n v="196"/>
    <n v="1002515737"/>
    <n v="3"/>
    <x v="3"/>
    <n v="4"/>
    <s v="YOGYAKARTA"/>
    <s v="INNER - YOGYA JATENG SELATAN"/>
    <s v="PGR"/>
    <s v="REG"/>
    <s v="AO"/>
    <s v="NEW SALES"/>
    <s v="1P INET"/>
    <s v="Completed (PS)"/>
    <s v="RBS-Regional 3"/>
    <d v="2026-08-08T10:35:56"/>
    <d v="2026-08-10T07:19:08"/>
    <n v="69361316"/>
    <m/>
    <n v="141114227847"/>
    <s v="SHESA KOST"/>
    <s v="ODP-PGR-FDG/057 FDG/D06/057.01"/>
    <s v="WO061243261"/>
    <m/>
    <m/>
    <m/>
    <n v="110.3352979"/>
    <n v="-7.8193406000000003"/>
    <s v="|MC80063|MYIA-005418646956/POI/SUGIYANTO/081328431700/g14nsamsung@gmail.com"/>
    <s v="MYIB_ASSISTANT"/>
    <m/>
    <m/>
    <m/>
    <m/>
    <m/>
    <m/>
    <m/>
    <m/>
    <s v="Management Janji"/>
    <s v="2026-08-09 08:00:00 | Jam pemasangan : 12.00 Info Tambahan : Hubungi pelanggan dulu sebelum ke lokasi terimakasih  "/>
    <s v="FCC"/>
    <d v="2026-08-08T10:40:08"/>
    <d v="2026-08-09T08:00:00"/>
    <m/>
    <s v="PS"/>
    <s v="PGR"/>
    <s v="NO ADDON"/>
    <n v="20260810"/>
    <s v="Completed"/>
    <s v="HSI Bisnis Basic Promo HUT Telkom PSB 70% - 50 Mbps"/>
    <s v="INDIBIZ"/>
    <m/>
    <m/>
    <d v="2026-08-09T08:00:00"/>
    <s v="2026-08-09 08:00:00 | Jam pemasangan : 12.00 Info Tambahan : Hubungi pelanggan dulu sebelum ke lokasi terimakasih  "/>
    <n v="2026"/>
    <n v="8"/>
    <n v="10"/>
    <d v="2026-08-10T00:00:00"/>
    <n v="0.66666666666424135"/>
    <x v="0"/>
    <x v="3"/>
  </r>
  <r>
    <n v="197"/>
    <n v="1002527120"/>
    <n v="3"/>
    <x v="3"/>
    <n v="4"/>
    <s v="PURWOKERTO"/>
    <s v="PURBALINGGA"/>
    <s v="PBG"/>
    <s v="REG"/>
    <s v="AO"/>
    <s v="NEW SALES"/>
    <s v="1P INET"/>
    <s v="7 | OSS - PROVISIONING ISSUED"/>
    <s v="RBS-Regional 3"/>
    <d v="2026-08-14T16:16:56"/>
    <d v="2026-08-16T11:21:35"/>
    <n v="69366330"/>
    <m/>
    <n v="143363112139"/>
    <s v="SMP ISTIQOMAH SAMBAS PURBALINGGA BOARDING SCHOOL PUTRI"/>
    <s v="ODP-PBG-FZ/089 FZ/D03/089.01"/>
    <s v="WO061769166"/>
    <m/>
    <m/>
    <m/>
    <n v="109.34753600000001"/>
    <n v="-7.3727270000000003"/>
    <s v="|MN02713|MYIA-062516913427/POI/Giarto/085601017791/ggiarto89@gmail.com"/>
    <s v="MYIB_ASSISTANT"/>
    <m/>
    <m/>
    <m/>
    <m/>
    <m/>
    <m/>
    <m/>
    <m/>
    <s v="Management Janji"/>
    <s v="2026-08-16 11:00:00 | Nama Pic : bp Giarto No Hp Pic : 085601017791 No alt : - Jam Pemasangan : siang  Tanggal Pemasangan : 15 Agustus 2026"/>
    <s v="FCC"/>
    <s v="14-08-2026 16:39:53"/>
    <d v="2026-08-16T11:00:00"/>
    <m/>
    <s v="PI"/>
    <s v="PBG"/>
    <s v="NO ADDON"/>
    <m/>
    <s v="Provisioning Issued"/>
    <s v="HSI Bisnis Promo HUT Telkom PSB 70% - 100 Mbps"/>
    <s v="INDIBIZ"/>
    <m/>
    <m/>
    <d v="2026-08-16T11:00:00"/>
    <s v="2026-08-16 11:00:00 | Nama Pic : bp Giarto No Hp Pic : 085601017791 No alt : - Jam Pemasangan : siang  Tanggal Pemasangan : 15 Agustus 2026"/>
    <m/>
    <m/>
    <m/>
    <e v="#NUM!"/>
    <e v="#NUM!"/>
    <x v="1"/>
    <x v="3"/>
  </r>
  <r>
    <n v="198"/>
    <n v="1002522125"/>
    <n v="3"/>
    <x v="4"/>
    <n v="4"/>
    <s v="SEMARANG"/>
    <s v="INNER - SEMARANG JATENG UTARA"/>
    <s v="JHR"/>
    <s v="REG"/>
    <s v="AO"/>
    <s v="NEW SALES"/>
    <m/>
    <s v="7 | OSS - PROVISIONING ISSUED"/>
    <s v="RBS-Regional 3"/>
    <d v="2026-08-12T13:29:02"/>
    <d v="2026-08-14T08:06:42"/>
    <n v="69364231"/>
    <n v="2435314178"/>
    <n v="142406122550"/>
    <s v="PT. KARUNIA KULINER INDONESIA"/>
    <s v="ODP-JHR-FEJ/012"/>
    <s v="WO061626182"/>
    <m/>
    <m/>
    <m/>
    <n v="106.828287115262"/>
    <n v="-6.1740246018306504"/>
    <s v="AMRBS;403098;REG3;DANIEL MARWA DENERO;08112876658;CP.mas giyanto;085747120763;PAKET 2S INET VOICE 100 MBPS (709.000);PT. KARUNIA KULINER INDONESIA"/>
    <s v="Account Manager"/>
    <m/>
    <m/>
    <m/>
    <m/>
    <m/>
    <m/>
    <m/>
    <m/>
    <s v="Management Janji"/>
    <s v="2026-08-14 08:00:00|Nama Pic : giyanto No Hp Pic : 085747120763 No alt : - Jam Pemasangan : pagi  Tanggal Pemasangan : 13 Agustus 2026|40951375|MYDITA"/>
    <s v="FCC"/>
    <d v="2026-12-08T13:39:52"/>
    <d v="2026-08-14T08:00:00"/>
    <m/>
    <s v="PI"/>
    <s v="JHR"/>
    <s v="NO ADDON"/>
    <m/>
    <s v="Provisioning Issued"/>
    <s v="- 11_11446;Biaya PSB HSI EBIS Tunai di Depan ~ 11[150000]  - BWY DL;BWY DL ~ Saluran Dua Arah(BothWay)[0]  - E23053;E23053 ~ ES23 - Paket HSI Bisnis  Phone (PHONE)[0]  - E23053~null~44864;E23053||11||Abodemen 0[0]  - E23053~null~E23053_IN800;IN800 ~ Free "/>
    <s v="INDIBIZ"/>
    <m/>
    <m/>
    <d v="2026-08-14T08:00:00"/>
    <s v="2026-08-14 08:00:00|Nama Pic : giyanto No Hp Pic : 085747120763 No alt : - Jam Pemasangan : pagi  Tanggal Pemasangan : 13 Agustus 2026|40951375|MYDITA"/>
    <m/>
    <m/>
    <m/>
    <e v="#NUM!"/>
    <e v="#NUM!"/>
    <x v="1"/>
    <x v="3"/>
  </r>
  <r>
    <n v="199"/>
    <n v="1002505598"/>
    <n v="3"/>
    <x v="4"/>
    <n v="4"/>
    <s v="PEKALONGAN"/>
    <s v="BREBES"/>
    <s v="BRB"/>
    <s v="REG"/>
    <s v="AO"/>
    <s v="NEW SALES"/>
    <m/>
    <s v="100 | REVOKE COMPLETED"/>
    <s v="RBS-Regional 3"/>
    <d v="2026-08-03T09:20:46"/>
    <d v="2026-08-04T13:41:37"/>
    <n v="69355882"/>
    <m/>
    <n v="146284108495"/>
    <s v="CV. SUBEKTI SETIABUDI"/>
    <s v="ODP-BRB-FF/080"/>
    <s v="WO060545576"/>
    <m/>
    <m/>
    <m/>
    <n v="109.05099"/>
    <n v="-6.96577"/>
    <s v="AMRBS;403095;REG3;BAYU;085100296564;HSI 1S 100MB;HSI 100MB;PIC 0882005129196;spbukemiriamba@gmail.com"/>
    <s v="Account Manager"/>
    <m/>
    <m/>
    <m/>
    <m/>
    <m/>
    <m/>
    <m/>
    <m/>
    <s v="Management Janji"/>
    <s v="2026-08-04 13:00:00|SPBU 4452210 Kemiriamba Jatibarang |SYSTEM|MYDITA"/>
    <s v="FCC"/>
    <d v="2026-03-08T09:25:39"/>
    <d v="2026-08-04T00:00:00"/>
    <m/>
    <s v="REVOKE"/>
    <s v="BRB"/>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4T13:00:00"/>
    <s v="2026-08-04 13:00:00|SPBU 4452210 Kemiriamba Jatibarang |SYSTEM|MYDITA"/>
    <m/>
    <m/>
    <m/>
    <e v="#NUM!"/>
    <e v="#NUM!"/>
    <x v="1"/>
    <x v="3"/>
  </r>
  <r>
    <n v="200"/>
    <n v="1002519478"/>
    <n v="3"/>
    <x v="3"/>
    <n v="4"/>
    <s v="MAGELANG"/>
    <s v="MAGELANG"/>
    <s v="MGE"/>
    <s v="REG"/>
    <s v="AO"/>
    <s v="NEW SALES"/>
    <s v="1P INET"/>
    <s v="Completed (PS)"/>
    <s v="RBS-Regional 3"/>
    <d v="2026-08-11T11:16:56"/>
    <d v="2026-08-12T16:52:53"/>
    <n v="69363115"/>
    <m/>
    <n v="146137149715"/>
    <s v="Mts. Ma&amp; 39;arif Pucang"/>
    <s v="ODP-MGE-FBB/015 FBB/D05/015.01"/>
    <s v="WO061479255"/>
    <m/>
    <m/>
    <m/>
    <n v="110.2592748"/>
    <n v="-7.4203340999999998"/>
    <s v="|MN02816|MYIA-031353283288/POI/Intan Pertiwi/087740262737/intanbama85@gmail.com"/>
    <s v="MYIB_ASSISTANT"/>
    <m/>
    <m/>
    <m/>
    <m/>
    <m/>
    <m/>
    <m/>
    <m/>
    <s v="Management Janji"/>
    <s v="2026-08-13 08:00:00 | Nama PIC : bapak wahyu No HP : 085875670139 Alt :  M Janji : (kamis/13/AGUSTUS/2026) jam Pasang : 09:00 Note : hubungi pelanggan jika ingin kelokasi"/>
    <s v="FCC"/>
    <d v="2026-11-08T11:40:03"/>
    <d v="2026-08-13T08:00:00"/>
    <m/>
    <s v="PS"/>
    <s v="MGE"/>
    <s v="NO ADDON"/>
    <n v="20260812"/>
    <s v="Completed"/>
    <s v="HSI Bisnis Basic Promo HUT Telkom PSB 70% - 50 Mbps"/>
    <s v="INDIBIZ"/>
    <m/>
    <m/>
    <d v="2026-08-13T08:00:00"/>
    <s v="2026-08-13 08:00:00 | Nama PIC : bapak wahyu No HP : 085875670139 Alt :  M Janji : (kamis/13/AGUSTUS/2026) jam Pasang : 09:00 Note : hubungi pelanggan jika ingin kelokasi"/>
    <n v="2026"/>
    <n v="8"/>
    <n v="12"/>
    <d v="2026-08-12T00:00:00"/>
    <n v="-1.3333333333357587"/>
    <x v="0"/>
    <x v="3"/>
  </r>
  <r>
    <n v="201"/>
    <n v="1002515837"/>
    <n v="3"/>
    <x v="4"/>
    <n v="4"/>
    <s v="PEKALONGAN"/>
    <s v="TEGAL"/>
    <s v="TEG"/>
    <s v="REG"/>
    <s v="AO"/>
    <s v="NEW SALES"/>
    <s v="1P INET"/>
    <s v="102 | FOLLOW UP COMPLETED"/>
    <s v="RBS-Regional 3"/>
    <d v="2026-08-08T11:53:56"/>
    <d v="2026-08-10T14:27:26"/>
    <n v="69361380"/>
    <m/>
    <n v="142212126686"/>
    <s v="PT. ERA BAROKAH SANTOSA"/>
    <s v="ODP-TEG-FP/019 FP/D08/019.01"/>
    <s v="WO061251257"/>
    <m/>
    <m/>
    <m/>
    <n v="109.14579310000001"/>
    <n v="-6.8704896"/>
    <s v="|MN00292|MYIA-082674871932/POI/Gilang Permana/087822733582/spbuerabarokahsantosa@gmail.com"/>
    <s v="MYIB_ASSISTANT"/>
    <m/>
    <m/>
    <m/>
    <m/>
    <m/>
    <m/>
    <m/>
    <m/>
    <s v="Management Janji"/>
    <s v="2026-08-09 08:00:00 | Nama Pic : bp Gilang  No Hp Pic : 087822733582 No alt : - Jam Pemasangan : pagi  Tanggal Pemasangan : 9 Agustus 2026"/>
    <s v="FCC"/>
    <d v="2026-08-08T11:54:59"/>
    <d v="2026-08-09T08:00:00"/>
    <m/>
    <s v="REVOKE"/>
    <s v="TEG"/>
    <s v="NO ADDON"/>
    <m/>
    <s v="Follow Up Revoke Completed, New Order ID : SC1002518018"/>
    <s v="HSI Bisnis Promo HUT Telkom PSB 70% - 50 Mbps"/>
    <s v="INDIBIZ"/>
    <m/>
    <m/>
    <d v="2026-08-09T08:00:00"/>
    <s v="2026-08-09 08:00:00 | Nama Pic : bp Gilang  No Hp Pic : 087822733582 No alt : - Jam Pemasangan : pagi  Tanggal Pemasangan : 9 Agustus 2026"/>
    <m/>
    <m/>
    <m/>
    <e v="#NUM!"/>
    <e v="#NUM!"/>
    <x v="1"/>
    <x v="3"/>
  </r>
  <r>
    <n v="202"/>
    <n v="1002523034"/>
    <n v="3"/>
    <x v="5"/>
    <n v="5"/>
    <s v="SINGARJA"/>
    <s v="GIANYAR"/>
    <s v="TPS"/>
    <s v="DGS"/>
    <s v="AO"/>
    <s v="NEW SALES"/>
    <m/>
    <s v="98 | OSS - CANCEL COMPLETE"/>
    <s v="DGS-Government Defense Service"/>
    <d v="2026-08-12T17:23:59"/>
    <d v="2026-08-14T09:50:56"/>
    <n v="69364592"/>
    <m/>
    <n v="172409210372"/>
    <s v="Tampaksiring Bali"/>
    <s v="ODP-TPS-FCL/05"/>
    <s v="WO061618665"/>
    <m/>
    <m/>
    <m/>
    <n v="115.310956526506"/>
    <n v="-8.4144495342988499"/>
    <s v="Jl. Dr. Ir. Soekarno, Manukaya, Kec. Tampaksiring, Kabupaten Gianyar, Bali 80552 HSI 1P (Inet Only)  100 Mbps  TPS  Hiqbal Haris 0821-8722-8445    Bayu Prasetyo Anwar 0811-8881-9797 (AM)"/>
    <s v="Account Manager"/>
    <m/>
    <m/>
    <m/>
    <m/>
    <m/>
    <m/>
    <m/>
    <m/>
    <s v="Management Janji"/>
    <s v="Jl. Dr. Ir. Soekarno, Manukaya, Kec. Tampaksiring, Kabupaten Gianyar, Bali 80552 HSI 1P (Inet Only)  100 Mbps  TPS  Hiqbal Haris 0821-8722-8445    Bayu Prasetyo Anwar 0811-8881-9797 (AM)"/>
    <s v="FCC"/>
    <d v="2026-12-08T17:39:53"/>
    <m/>
    <s v="Kendala Pelanggan"/>
    <s v="CANCEL"/>
    <s v="TPS"/>
    <s v="NO ADDON"/>
    <m/>
    <s v="Cancel Completed"/>
    <s v="- 11_11450;Biaya PSB Reguler HSI EBIS ~ 11[500000]  - SP_NOSS;SP_NOSS ~ Internet NOSS Multispeed Network[0]  - SP_NOSS;SP_NOSS ~ Internet NOSS Multispeed Network[0]  - E23046;E23046 ~ ES23 - Paket HSI Bisnis[0]  - E23046~null~E23046_UNL;UNL ~ Internet-Lin"/>
    <s v="INDIBIZ"/>
    <m/>
    <m/>
    <d v="2026-08-12T14:00:00"/>
    <s v="Jl. Dr. Ir. Soekarno, Manukaya, Kec. Tampaksiring, Kabupaten Gianyar, Bali 80552 HSI 1P (Inet Only)  100 Mbps  TPS  Hiqbal Haris 0821-8722-8445    Bayu Prasetyo Anwar 0811-8881-9797 (AM)"/>
    <m/>
    <m/>
    <m/>
    <e v="#NUM!"/>
    <e v="#NUM!"/>
    <x v="1"/>
    <x v="31"/>
  </r>
  <r>
    <n v="203"/>
    <n v="1002523478"/>
    <n v="3"/>
    <x v="7"/>
    <n v="4"/>
    <s v="SOLO"/>
    <s v="INNER - SOLO JATENG TIMUR"/>
    <s v="KTO"/>
    <s v="DGS"/>
    <s v="AO"/>
    <s v="NEW SALES"/>
    <m/>
    <s v="Completed (PS)"/>
    <s v="DGS-B2B TREG"/>
    <d v="2026-08-13T09:30:49"/>
    <d v="2026-08-15T08:41:29"/>
    <n v="69364792"/>
    <m/>
    <n v="142505113535"/>
    <s v="RS Bhayangkara Surakarta"/>
    <s v="ODP-KTO-FP/030"/>
    <s v="WO061643815"/>
    <m/>
    <m/>
    <m/>
    <n v="110.768778373016"/>
    <n v="-7.5216263521749998"/>
    <s v="DGS HSI | NUR RAHMAWATI | 920163 | TREG 3 |RS Bhayangkara Surakarta | Kuwat Iman Santosa |  089674046938 | PSB 1S  BISNIS  50MBPS"/>
    <s v="Amex"/>
    <m/>
    <m/>
    <m/>
    <m/>
    <m/>
    <m/>
    <m/>
    <m/>
    <s v="Management Janji"/>
    <n v="89674046938"/>
    <s v="FCC"/>
    <s v="13-08-2026 09:40:08"/>
    <m/>
    <s v="Kendala Lainnya"/>
    <s v="PS"/>
    <s v="KTO"/>
    <s v="NO ADDON"/>
    <n v="20260815"/>
    <s v="Completed"/>
    <s v="- 11_11450;Biaya PSB Reguler HSI EBIS ~ 11[150000]  - SP_NOSS;SP_NOSS ~ Internet NOSS Multispeed Network[0]  - SP_NOSS;SP_NOSS ~ Internet NOSS Multispeed Network[0]  - E23015;E23015 ~ ES23 - Perangkat ONT[0]  - E23015~null~44292;E23015||11||Abodemen 0[0] "/>
    <s v="INDIBIZ"/>
    <m/>
    <m/>
    <d v="2026-08-13T12:00:00"/>
    <n v="89674046938"/>
    <n v="2026"/>
    <n v="8"/>
    <n v="15"/>
    <d v="2026-08-15T00:00:00"/>
    <n v="1.5"/>
    <x v="2"/>
    <x v="3"/>
  </r>
  <r>
    <n v="204"/>
    <n v="1002530387"/>
    <n v="3"/>
    <x v="2"/>
    <n v="5"/>
    <s v="MALANG"/>
    <s v="BATU"/>
    <s v="BTU"/>
    <s v="REG"/>
    <s v="AO"/>
    <s v="NEW SALES"/>
    <s v="1P INET"/>
    <s v="MIA - INVALID SURVEY"/>
    <s v="RBS-Regional 3"/>
    <d v="2026-08-17T07:59:57"/>
    <d v="2026-08-18T05:01:11"/>
    <n v="69367811"/>
    <m/>
    <n v="152707239266"/>
    <s v="SMPN 4 BATU"/>
    <s v="ODP-BTU-FBY/04 FBY/D01/04.01"/>
    <s v="WO061907626"/>
    <m/>
    <m/>
    <m/>
    <n v="112.5312668"/>
    <n v="-7.8229769999999998"/>
    <s v="|MN01864|MYIA-002937553623/POI/EKO SISWANTO/087870686270/smpn4batu@gmail.com"/>
    <s v="MYIB_ASSISTANT"/>
    <m/>
    <m/>
    <m/>
    <m/>
    <m/>
    <m/>
    <m/>
    <m/>
    <s v="Management Janji"/>
    <s v="2026-08-18 08:00:00 | Jam Pemasangan : 08:00 - 12.00 Tanggal Pemasangan : 18/08/2026 Info Tambahan : Hubungi pelanggan sebelum datang ke lokasi"/>
    <s v="FCC"/>
    <s v="17-08-2026 08:26:02"/>
    <d v="2026-08-18T08:00:00"/>
    <m/>
    <s v="SURVEY_NEW_MANJA"/>
    <s v="BTU"/>
    <s v="NO ADDON"/>
    <m/>
    <s v="MIE - INVALID SURVEY - Kendala Jalur/Rute Tarikan"/>
    <s v="HSI Bisnis Basic Promo HUT Telkom PSB 70% - 50 Mbps"/>
    <s v="INDIBIZ"/>
    <m/>
    <m/>
    <d v="2026-08-18T08:00:00"/>
    <s v="2026-08-18 08:00:00 | Jam Pemasangan : 08:00 - 12.00 Tanggal Pemasangan : 18/08/2026 Info Tambahan : Hubungi pelanggan sebelum datang ke lokasi"/>
    <m/>
    <m/>
    <m/>
    <e v="#NUM!"/>
    <e v="#NUM!"/>
    <x v="1"/>
    <x v="11"/>
  </r>
  <r>
    <n v="205"/>
    <n v="1002514537"/>
    <n v="3"/>
    <x v="6"/>
    <n v="5"/>
    <s v="JEMBER"/>
    <s v="JEMBER"/>
    <s v="TGU"/>
    <s v="REG"/>
    <s v="AO"/>
    <s v="NEW SALES"/>
    <s v="1P INET"/>
    <s v="102 | FOLLOW UP COMPLETED"/>
    <s v="RBS-Regional 3"/>
    <d v="2026-08-07T13:07:56"/>
    <d v="2026-08-10T11:08:57"/>
    <n v="69360737"/>
    <m/>
    <n v="152513202839"/>
    <s v="SMAN UMBULSARI"/>
    <s v="ODP-TGU-FA/04 FA/D02/04.01"/>
    <s v="WO061159472"/>
    <m/>
    <m/>
    <m/>
    <n v="113.42640012502601"/>
    <n v="-8.2555069521620403"/>
    <s v="MD|MYDB-20260806264570|DN00001/MN00906|SMAN UMBULSARI|088230129397"/>
    <s v="MYDIGIBIZPARTNER"/>
    <m/>
    <m/>
    <m/>
    <m/>
    <m/>
    <m/>
    <m/>
    <m/>
    <s v="Management Janji"/>
    <s v="2026-08-08 13:00:00 | Nama PIC : Bapak Imron No HP : 088230129397 No Alternatif : 085230549169 M Janji : 08/08/2026 Jam Pasang : Pagi NoteÃ‚Â :  Hubungi terlebih dahulu sebelum ke lokasi "/>
    <s v="FCC"/>
    <d v="2026-07-08T13:10:14"/>
    <d v="2026-08-08T13:00:00"/>
    <s v="Kendala Pelanggan"/>
    <s v="REVOKE"/>
    <s v="TGU"/>
    <s v="NO ADDON"/>
    <m/>
    <s v="Follow Up Revoke Completed, New Order ID : SC1002517354"/>
    <s v="HSI Bisnis Basic Promo HUT Telkom PSB 70% - 100 Mbps"/>
    <s v="INDIBIZ"/>
    <m/>
    <m/>
    <d v="2026-08-08T13:00:00"/>
    <s v="2026-08-08 13:00:00 | Nama PIC : Bapak Imron No HP : 088230129397 No Alternatif : 085230549169 M Janji : 08/08/2026 Jam Pasang : Pagi NoteÃ‚Â :  Hubungi terlebih dahulu sebelum ke lokasi "/>
    <m/>
    <m/>
    <m/>
    <e v="#NUM!"/>
    <e v="#NUM!"/>
    <x v="1"/>
    <x v="14"/>
  </r>
  <r>
    <n v="206"/>
    <n v="1002517644"/>
    <n v="3"/>
    <x v="2"/>
    <n v="5"/>
    <s v="MADIUN"/>
    <s v="NGAWI"/>
    <s v="GGR"/>
    <s v="REG"/>
    <s v="AO"/>
    <s v="NEW SALES"/>
    <s v="1P INET"/>
    <s v="Completed (PS)"/>
    <s v="RBS-Regional 3"/>
    <d v="2026-08-10T12:43:56"/>
    <d v="2026-08-11T17:17:53"/>
    <n v="69362392"/>
    <m/>
    <n v="152613205367"/>
    <s v="SPBU 54.633.09"/>
    <s v="ODP-GGR-FC/55 FC/D08/55.01"/>
    <s v="WO061390549"/>
    <m/>
    <m/>
    <m/>
    <n v="111.4888954"/>
    <n v="-7.6745903999999996"/>
    <s v="|MN00286|MYIA-050902195740/POI/MUHAMAD MAULANA YUSUF ANSORI/082210228183/spbu5463309@gmail.com"/>
    <s v="MYIB_ASSISTANT"/>
    <m/>
    <m/>
    <m/>
    <m/>
    <m/>
    <m/>
    <m/>
    <m/>
    <s v="Management Janji"/>
    <s v="2026-08-11 13:00:00 | Nama PIC : bapak dedi No HP : 082210228183 Alt :  M Janji : (SELASA/11/AGUSTUS/2026) jam Pasang : 09:00 Note : hubungi pelanggan jika ingin kelokasi"/>
    <s v="FCC"/>
    <d v="2026-10-08T12:54:40"/>
    <d v="2026-08-11T13:00:00"/>
    <m/>
    <s v="PS"/>
    <s v="GGR"/>
    <s v="NO ADDON"/>
    <n v="20260811"/>
    <s v="Completed"/>
    <s v="HSI Bisnis Promo HUT Telkom PSB 70% - 50 Mbps"/>
    <s v="INDIBIZ"/>
    <m/>
    <m/>
    <d v="2026-08-11T13:00:00"/>
    <s v="2026-08-11 13:00:00 | Nama PIC : bapak dedi No HP : 082210228183 Alt :  M Janji : (SELASA/11/AGUSTUS/2026) jam Pasang : 09:00 Note : hubungi pelanggan jika ingin kelokasi"/>
    <n v="2026"/>
    <n v="8"/>
    <n v="11"/>
    <d v="2026-08-11T00:00:00"/>
    <n v="-0.54166666666424135"/>
    <x v="0"/>
    <x v="20"/>
  </r>
  <r>
    <n v="207"/>
    <n v="1002505873"/>
    <n v="3"/>
    <x v="4"/>
    <n v="4"/>
    <s v="PEKALONGAN"/>
    <s v="PEKALONGAN"/>
    <s v="PKL"/>
    <s v="REG"/>
    <s v="AO"/>
    <s v="NEW SALES"/>
    <s v="1P INET"/>
    <s v="Completed (PS)"/>
    <s v="RBS-Regional 3"/>
    <d v="2026-08-03T11:17:56"/>
    <d v="2026-08-04T14:49:19"/>
    <n v="69357385"/>
    <m/>
    <n v="142202154670"/>
    <s v="Koperasi harian  armey jaya mandiri"/>
    <s v="ODP-PKL-FAK/138 FAK/D07/138.01"/>
    <s v="WO060772110"/>
    <m/>
    <m/>
    <m/>
    <n v="109.654250458501"/>
    <n v="-6.9263082745137696"/>
    <s v="|MN02342|MYIA-098463484908/POI/Agus Trisnoyanto Kudadiri/082233349754/bismanaebahoo@gmail.com"/>
    <s v="MYIB_ASSISTANT"/>
    <m/>
    <m/>
    <m/>
    <m/>
    <m/>
    <m/>
    <m/>
    <m/>
    <s v="Management Janji"/>
    <s v="2026-08-04 08:00:00 | Tanggal pemasangan : 04 agustus 2026 Jam pemasangan : 09.00 Info Tambahan : Hubungi pelanggan dulu sebelum ke lokasi terimakasih"/>
    <s v="FCC"/>
    <d v="2026-03-08T11:39:48"/>
    <d v="2026-08-04T08:00:00"/>
    <m/>
    <s v="PS"/>
    <s v="PKL"/>
    <s v="NO ADDON"/>
    <n v="20260804"/>
    <s v="Completed"/>
    <s v="HSI Bisnis Promo HUT Telkom PSB 70% - 50 Mbps"/>
    <s v="INDIBIZ"/>
    <m/>
    <m/>
    <d v="2026-08-04T08:00:00"/>
    <s v="2026-08-04 08:00:00 | Tanggal pemasangan : 04 agustus 2026 Jam pemasangan : 09.00 Info Tambahan : Hubungi pelanggan dulu sebelum ke lokasi terimakasih"/>
    <n v="2026"/>
    <n v="8"/>
    <n v="4"/>
    <d v="2026-08-04T00:00:00"/>
    <n v="-0.33333333333575865"/>
    <x v="0"/>
    <x v="3"/>
  </r>
  <r>
    <n v="208"/>
    <n v="1002523599"/>
    <n v="3"/>
    <x v="6"/>
    <n v="5"/>
    <s v="JEMBER"/>
    <s v="BONDOWOSO"/>
    <s v="BOW"/>
    <s v="REG"/>
    <s v="AO"/>
    <s v="NEW SALES"/>
    <s v="2P INET + VOICE"/>
    <s v="OSS - FALLOUT"/>
    <s v="RBS-Regional 3"/>
    <d v="2026-08-13T10:01:57"/>
    <d v="2026-08-14T17:49:01"/>
    <n v="69364841"/>
    <n v="3322010094"/>
    <n v="152507226145"/>
    <s v="ERAFONE BONDOWOSO"/>
    <s v="ODP-BOW-FB/21 FB/D04/21.01"/>
    <s v="WO061645839"/>
    <m/>
    <m/>
    <m/>
    <n v="113.824656"/>
    <n v="-7.9127689999999999"/>
    <s v="|MN02621|MYIA-010045246292/POI/IWAN/081999552999/dl-rutinfinance@erajaya.com"/>
    <s v="MYIB_ASSISTANT"/>
    <m/>
    <m/>
    <m/>
    <m/>
    <m/>
    <m/>
    <m/>
    <m/>
    <s v="Management Janji"/>
    <s v="2026-08-14 08:00:00 | Nama : BP IWAN SANJAYA  No Hp : 081999552999 No Alt :  Tgl Pemasangan : 14 Agustus 2026 Interval : PAGI  Note : Hubungi pelanggan terlebih dahulu"/>
    <s v="FCC"/>
    <s v="13-08-2026 10:09:52"/>
    <d v="2026-08-14T08:00:00"/>
    <s v="Kendala Teknik"/>
    <s v="FO_WFM"/>
    <s v="BOW"/>
    <s v="NO ADDON"/>
    <m/>
    <s v="Provisioning Failed|WFM|INF009045641|listrik belum ready"/>
    <s v="HSI Bisnis Basic Bundling Phone PSB 70% - Free 800 Menit - 50 Mbps"/>
    <s v="INDIBIZ"/>
    <m/>
    <m/>
    <d v="2026-08-14T08:00:00"/>
    <s v="2026-08-14 08:00:00 | Nama : BP IWAN SANJAYA  No Hp : 081999552999 No Alt :  Tgl Pemasangan : 14 Agustus 2026 Interval : PAGI  Note : Hubungi pelanggan terlebih dahulu"/>
    <m/>
    <m/>
    <m/>
    <e v="#NUM!"/>
    <e v="#NUM!"/>
    <x v="1"/>
    <x v="14"/>
  </r>
  <r>
    <n v="209"/>
    <n v="1002510583"/>
    <n v="3"/>
    <x v="6"/>
    <n v="5"/>
    <s v="PASURUAN"/>
    <s v="PASURUAN"/>
    <s v="BNL"/>
    <s v="REG"/>
    <s v="AO"/>
    <s v="NEW SALES"/>
    <m/>
    <s v="Completed (PS)"/>
    <s v="RBS-Regional 3"/>
    <d v="2026-08-05T13:36:25"/>
    <d v="2026-08-06T18:19:16"/>
    <n v="69359161"/>
    <n v="3436000064"/>
    <n v="152744222119"/>
    <s v="PUSKESMAS REMBANG KABUPATEN PASURUAN"/>
    <s v="ODP-BNL-FAA/33"/>
    <s v="WO060991312"/>
    <m/>
    <m/>
    <m/>
    <n v="112.81394179999999"/>
    <n v="-7.6427918999999997"/>
    <s v="|MN02680|/PUSKESMAS REMBANG KABUPATEN PASURUAN/HSI B2B (1:1) + PHONE (800 MENIT) 200MBPS 930RB PSB DISC 70%//uptdkes.rembang@gmail com/I WAYAN SUARKA/85655077680"/>
    <s v="Sales Force DBS"/>
    <m/>
    <m/>
    <m/>
    <m/>
    <m/>
    <m/>
    <m/>
    <m/>
    <s v="Management Janji"/>
    <s v="2026-08-06 13:00:00|Tanggal pemasangan: 6/08/2026 Jam pemasangan : pagi / siang Info Tambahan : Hubungi pelanggan dulu sebelum ke lokasi. terima kasih|40010577|MYDITA"/>
    <s v="FCC"/>
    <d v="2026-05-08T13:39:44"/>
    <d v="2026-08-06T13:00:00"/>
    <m/>
    <s v="PS"/>
    <s v="BNL"/>
    <s v="NO ADDON"/>
    <n v="20260806"/>
    <s v="Completed"/>
    <s v="- 11_11446;Biaya PSB HSI EBIS Tunai di Depan ~ 11[150000]  - BWY DL;BWY DL ~ Saluran Dua Arah(BothWay)[0]  - E23053;E23053 ~ ES23 - Paket HSI Bisnis  Phone (PHONE)[0]  - E23053~null~44864;E23053||11||Abodemen 0[0]  - E23053~null~E23053_IN800;IN800 ~ Free "/>
    <s v="INDIBIZ"/>
    <m/>
    <m/>
    <d v="2026-08-06T13:00:00"/>
    <s v="2026-08-06 13:00:00|Tanggal pemasangan: 6/08/2026 Jam pemasangan : pagi / siang Info Tambahan : Hubungi pelanggan dulu sebelum ke lokasi. terima kasih|40010577|MYDITA"/>
    <n v="2026"/>
    <n v="8"/>
    <n v="6"/>
    <d v="2026-08-06T00:00:00"/>
    <n v="-0.54166666666424135"/>
    <x v="0"/>
    <x v="24"/>
  </r>
  <r>
    <n v="210"/>
    <n v="1002512092"/>
    <n v="3"/>
    <x v="1"/>
    <n v="5"/>
    <s v="SBY UTARA"/>
    <s v="TANDES"/>
    <s v="BBE"/>
    <s v="REG"/>
    <s v="AO"/>
    <s v="NEW SALES"/>
    <m/>
    <s v="Completed (PS)"/>
    <s v="RBS-Regional 3"/>
    <d v="2026-08-06T11:49:12"/>
    <d v="2026-08-08T12:33:06"/>
    <n v="69359822"/>
    <m/>
    <n v="152417233888"/>
    <s v="UPT SD NEGERI 168"/>
    <s v="ODP-BBE-FAY/07"/>
    <s v="WO061158868"/>
    <m/>
    <m/>
    <m/>
    <n v="112.6134753"/>
    <n v="-7.3644718999999998"/>
    <s v="|MC70135|/RAHMAT LATIF-UPT SD NEGERI 168/088036042467/sdntenaru168@gmail.com/HSI Bisnis Promo HUT Telkom (1:1) 100 Mbps (Rp 535.000) PSB Rp 150.000/-7.350045,112.629677/raya tenaru rt 08 rw 03 kec driyorejo"/>
    <s v="Sales Force DBS"/>
    <m/>
    <m/>
    <m/>
    <m/>
    <m/>
    <m/>
    <m/>
    <m/>
    <s v="Management Janji"/>
    <s v="2026-08-08 13:00:00|Tanggal pemasangan: 08/08/2026 Jam pemasangan : pagi / siang Info Tambahan : Hubungi pelanggan dulu sebelum ke lokasi. terima kasih|40010577|MYDITA"/>
    <s v="FCC"/>
    <d v="2026-06-08T11:54:59"/>
    <d v="2026-08-08T13:00:00"/>
    <m/>
    <s v="PS"/>
    <s v="BBE"/>
    <s v="NO ADDON"/>
    <n v="20260808"/>
    <s v="Completed"/>
    <s v="- 11_11446;Biaya PSB HSI EBIS Tunai di Depan ~ 11[150000]  - E23015;E23015 ~ ES23 - Perangkat ONT[0]  - E23015~null~44292;E23015||11||Abodemen 0[0]  - E23015~null~E23015_SWONTPREM;SWONTPREM ~ Biaya Sewa ONT Premium ~ E23015[50000]  - E25060;E25060 ~ ES25 "/>
    <s v="INDIBIZ"/>
    <m/>
    <m/>
    <d v="2026-08-08T13:00:00"/>
    <s v="2026-08-08 13:00:00|Tanggal pemasangan: 08/08/2026 Jam pemasangan : pagi / siang Info Tambahan : Hubungi pelanggan dulu sebelum ke lokasi. terima kasih|40010577|MYDITA"/>
    <n v="2026"/>
    <n v="8"/>
    <n v="8"/>
    <d v="2026-08-08T00:00:00"/>
    <n v="-0.54166666666424135"/>
    <x v="0"/>
    <x v="27"/>
  </r>
  <r>
    <n v="211"/>
    <n v="1002523678"/>
    <n v="3"/>
    <x v="3"/>
    <n v="4"/>
    <s v="MAGELANG"/>
    <s v="KEBUMEN"/>
    <s v="KBM"/>
    <s v="REG"/>
    <s v="AO"/>
    <s v="NEW SALES"/>
    <s v="1P INET"/>
    <s v="102 | FOLLOW UP COMPLETED"/>
    <s v="RBS-Regional 3"/>
    <d v="2026-08-13T10:19:56"/>
    <d v="2026-08-15T12:51:45"/>
    <n v="69364858"/>
    <m/>
    <n v="142141120203"/>
    <s v="SD NEGERI AYAM PUTIH 1&amp;2 - KBM"/>
    <s v="ODP-KBM-FBH/001 FBH/D01/001.01"/>
    <s v="WO061647447"/>
    <m/>
    <m/>
    <m/>
    <n v="109.6517044"/>
    <n v="-7.7668024000000004"/>
    <s v="|MN00664|MYIA-051944183613/POI/Joko Siswanto/085722800062/sdnayamputih@gmail.com"/>
    <s v="MYIB_ASSISTANT"/>
    <m/>
    <m/>
    <m/>
    <m/>
    <m/>
    <m/>
    <m/>
    <m/>
    <s v="Management Janji"/>
    <s v="2026-08-14 08:00:00 | telp : 085722800062 M Janji : (14/08/2026) jam Pasang : 09:00 Note : hubungi pelanggan jika ingin kelokasi"/>
    <s v="FCC"/>
    <s v="13-08-2026 10:39:50"/>
    <d v="2026-08-14T08:00:00"/>
    <s v="Kendala Pelanggan"/>
    <s v="REVOKE"/>
    <s v="KBM"/>
    <s v="NO ADDON"/>
    <m/>
    <s v="Follow Up Revoke Completed, New Order ID : SC1002528266"/>
    <s v="HSI Bisnis Promo HUT Telkom PSB 70% - 200 Mbps"/>
    <s v="INDIBIZ"/>
    <m/>
    <m/>
    <d v="2026-08-14T08:00:00"/>
    <s v="2026-08-14 08:00:00 | telp : 085722800062 M Janji : (14/08/2026) jam Pasang : 09:00 Note : hubungi pelanggan jika ingin kelokasi"/>
    <m/>
    <m/>
    <m/>
    <e v="#NUM!"/>
    <e v="#NUM!"/>
    <x v="1"/>
    <x v="3"/>
  </r>
  <r>
    <n v="212"/>
    <n v="1002519328"/>
    <n v="3"/>
    <x v="4"/>
    <n v="4"/>
    <s v="SEMARANG"/>
    <s v="INNER - SEMARANG JATENG UTARA"/>
    <s v="GNK"/>
    <s v="REG"/>
    <s v="AO"/>
    <s v="NEW SALES"/>
    <s v="1P INET"/>
    <s v="Completed (PS)"/>
    <s v="RBS-Regional 3"/>
    <d v="2026-08-11T10:40:56"/>
    <d v="2026-08-12T16:53:43"/>
    <n v="69363068"/>
    <m/>
    <n v="143424113414"/>
    <s v="CV JAYA ABADI PERKASA"/>
    <s v="ODP-GNK-FD/038 FD/D05/038.01"/>
    <s v="WO061474666"/>
    <m/>
    <m/>
    <m/>
    <n v="110.485224165022"/>
    <n v="-6.9495113163912396"/>
    <s v="MD|MYDB-20260811264938|DN00001/MN00345|CV JAYA ABADI PERKASA|081390540531"/>
    <s v="MYDIGIBIZPARTNER"/>
    <m/>
    <m/>
    <m/>
    <m/>
    <m/>
    <m/>
    <m/>
    <m/>
    <s v="Management Janji"/>
    <s v="2026-08-12 08:00:00 | Waktu pemasangan : 12 agustus 2026 Jam pemasangan : 08.00 - 12.00 Info Tambahan : Hubungi pelanggan dulu sebelum ke lokasi terimakasih  "/>
    <s v="FCC"/>
    <d v="2026-11-08T10:55:28"/>
    <d v="2026-08-12T08:00:00"/>
    <m/>
    <s v="PS"/>
    <s v="GNK"/>
    <s v="NO ADDON"/>
    <n v="20260812"/>
    <s v="Completed"/>
    <s v="HSI Bisnis Promo HUT Telkom PSB 70% - 50 Mbps"/>
    <s v="INDIBIZ"/>
    <m/>
    <m/>
    <d v="2026-08-12T08:00:00"/>
    <s v="2026-08-12 08:00:00 | Waktu pemasangan : 12 agustus 2026 Jam pemasangan : 08.00 - 12.00 Info Tambahan : Hubungi pelanggan dulu sebelum ke lokasi terimakasih  "/>
    <n v="2026"/>
    <n v="8"/>
    <n v="12"/>
    <d v="2026-08-12T00:00:00"/>
    <n v="-0.33333333333575865"/>
    <x v="0"/>
    <x v="3"/>
  </r>
  <r>
    <n v="213"/>
    <n v="1002516080"/>
    <n v="3"/>
    <x v="2"/>
    <n v="5"/>
    <s v="MALANG"/>
    <s v="BATU"/>
    <s v="BTU"/>
    <s v="REG"/>
    <s v="AO"/>
    <s v="NEW SALES"/>
    <m/>
    <s v="102 | FOLLOW UP COMPLETED"/>
    <s v="RBS-Regional 2"/>
    <d v="2026-08-08T15:12:30"/>
    <d v="2026-08-13T11:26:53"/>
    <n v="69361537"/>
    <m/>
    <n v="152707239216"/>
    <s v="PT Multirasa Nusantara"/>
    <s v="ODP-BTU-FY/59"/>
    <s v="WO061301601"/>
    <m/>
    <m/>
    <m/>
    <n v="112.55397929999999"/>
    <n v="-7.8981211"/>
    <s v="|MN00483|/ PT Multirasa Nusantara  / Pic Akhmad Sugiarto/ Cp 085174000139 / akhmad.sugiarto@multirasa.co.id"/>
    <s v="Sales Profesional"/>
    <m/>
    <m/>
    <m/>
    <m/>
    <m/>
    <m/>
    <m/>
    <m/>
    <s v="Management Janji"/>
    <s v="2026-08-10 08:00:00|Tanggal pemasangan: 10/08/2026 Jam pemasangan : pagi / siang Info Tambahan : Hubungi pelanggan dulu sebelum ke lokasi terima kasih.|40951378|MYDITA"/>
    <s v="FCC"/>
    <d v="2026-08-08T15:25:37"/>
    <d v="2026-08-10T08:00:00"/>
    <m/>
    <s v="REVOKE"/>
    <s v="BTU"/>
    <s v="NO ADDON"/>
    <m/>
    <s v="Follow Up Revoke Completed, New Order ID : SC1002523924"/>
    <s v="- 11_11446;Biaya PSB HSI EBIS Tunai di Depan ~ 11[150000]  - SP_NOSS;SP_NOSS ~ Internet NOSS Multispeed Network[0]  - SP_NOSS;SP_NOSS ~ Internet NOSS Multispeed Network[0]  - E23015;E23015 ~ ES23 - Perangkat ONT[0]  - E23015~null~44292;E23015||11||Abodeme"/>
    <s v="INDIBIZ"/>
    <m/>
    <m/>
    <d v="2026-08-10T08:00:00"/>
    <s v="2026-08-10 08:00:00|Tanggal pemasangan: 10/08/2026 Jam pemasangan : pagi / siang Info Tambahan : Hubungi pelanggan dulu sebelum ke lokasi terima kasih.|40951378|MYDITA"/>
    <m/>
    <m/>
    <m/>
    <e v="#NUM!"/>
    <e v="#NUM!"/>
    <x v="1"/>
    <x v="11"/>
  </r>
  <r>
    <n v="214"/>
    <n v="1002507522"/>
    <n v="3"/>
    <x v="1"/>
    <n v="5"/>
    <s v="SBY UTARA"/>
    <s v="MANYAR"/>
    <s v="MGO"/>
    <s v="DGS"/>
    <s v="AO"/>
    <s v="NEW SALES"/>
    <m/>
    <s v="Completed (PS)"/>
    <s v="DGS-B2B TREG"/>
    <d v="2026-08-04T10:48:47"/>
    <d v="2026-08-04T18:21:50"/>
    <n v="62633598"/>
    <m/>
    <n v="152413167504"/>
    <s v="TEMPORER KEGIATAN PEMKOT"/>
    <s v="ODP-DMO-FTD/32"/>
    <s v="WO060868900"/>
    <m/>
    <m/>
    <m/>
    <n v="112.7510156"/>
    <n v="-7.2614288999999896"/>
    <s v="GS SURAMADU/ AM HANIF/ PSB INET ONLY 200 MBPS/ TEMPORER/ grandcity exhibition/ PEMKOT SURABAYA 5-9 AGUSTUS/ PIC FIKRI 081213131927"/>
    <s v="Account Manager"/>
    <m/>
    <m/>
    <m/>
    <m/>
    <m/>
    <m/>
    <m/>
    <m/>
    <s v="Management Janji"/>
    <s v="GS SURAMADU/ AM HANIF/ PSB INET ONLY 200 MBPS/ TEMPORER/ grandcity exhibition/ PEMKOT SURABAYA 5-9 AGUSTUS/ PIC FIKRI 081213131927"/>
    <s v="FCC"/>
    <d v="2026-04-08T10:55:08"/>
    <m/>
    <m/>
    <s v="PS"/>
    <s v="MGO"/>
    <s v="NO ADDON"/>
    <n v="20260804"/>
    <s v="Completed"/>
    <s v="- 11_11450;Biaya PSB Reguler HSI EBIS ~ 11[150000]  - SP_NOSS;SP_NOSS ~ Internet NOSS Multispeed Network[0]  - E23015;E23015 ~ ES23 - Perangkat ONT[0]  - E23015~null~44292;E23015||11||Abodemen 0[0]  - E23015~null~E23015_SWONTPREM;SWONTPREM ~ Biaya Sewa ON"/>
    <s v="INDIBIZ"/>
    <m/>
    <m/>
    <d v="2026-08-04T13:30:00"/>
    <s v="GS SURAMADU/ AM HANIF/ PSB INET ONLY 200 MBPS/ TEMPORER/ grandcity exhibition/ PEMKOT SURABAYA 5-9 AGUSTUS/ PIC FIKRI 081213131927"/>
    <n v="2026"/>
    <n v="8"/>
    <n v="4"/>
    <d v="2026-08-04T00:00:00"/>
    <n v="-0.5625"/>
    <x v="0"/>
    <x v="8"/>
  </r>
  <r>
    <n v="215"/>
    <n v="1002518343"/>
    <n v="3"/>
    <x v="4"/>
    <n v="4"/>
    <s v="PEKALONGAN"/>
    <s v="PEMALANG"/>
    <s v="PML"/>
    <s v="REG"/>
    <s v="AO"/>
    <s v="NEW SALES"/>
    <s v="1P INET"/>
    <s v="102 | FOLLOW UP COMPLETED"/>
    <s v="RBS-Regional 3"/>
    <d v="2026-08-10T15:44:57"/>
    <d v="2026-08-12T09:01:04"/>
    <n v="69362673"/>
    <m/>
    <n v="142278112660"/>
    <s v="EURO CELL"/>
    <s v="ODP-PML-FAV/008 FAV/D02/008.01"/>
    <s v="WO061423439"/>
    <m/>
    <m/>
    <m/>
    <n v="109.33093700000001"/>
    <n v="-6.9063480000000004"/>
    <s v="|MN02086|MYIA-089889720764/POI/khamim/085880209090/kamtaipa63@gmail.com"/>
    <s v="MYIB_ASSISTANT"/>
    <m/>
    <m/>
    <m/>
    <m/>
    <m/>
    <m/>
    <m/>
    <m/>
    <s v="Management Janji"/>
    <s v="2026-08-11 13:00:00 | Tanggal pemasangan :11/08/2026 Jam pemasangan : siang Info Tambahan : Hubungi pelanggan dulu sebelum ke lokasi terima kasih"/>
    <s v="FCC"/>
    <d v="2026-10-08T15:55:05"/>
    <d v="2026-08-11T13:00:00"/>
    <m/>
    <s v="REVOKE"/>
    <s v="PML"/>
    <s v="NO ADDON"/>
    <m/>
    <s v="Follow Up Revoke Completed, New Order ID : SC1002521302"/>
    <s v="HSI Bisnis Promo HUT Telkom PSB 70% - 100 Mbps"/>
    <s v="INDIBIZ"/>
    <m/>
    <m/>
    <d v="2026-08-11T13:00:00"/>
    <s v="2026-08-11 13:00:00 | Tanggal pemasangan :11/08/2026 Jam pemasangan : siang Info Tambahan : Hubungi pelanggan dulu sebelum ke lokasi terima kasih"/>
    <m/>
    <m/>
    <m/>
    <e v="#NUM!"/>
    <e v="#NUM!"/>
    <x v="1"/>
    <x v="3"/>
  </r>
  <r>
    <n v="216"/>
    <n v="1002526797"/>
    <n v="3"/>
    <x v="4"/>
    <n v="4"/>
    <s v="PEKALONGAN"/>
    <s v="PEMALANG"/>
    <s v="RDD"/>
    <s v="REG"/>
    <s v="AO"/>
    <s v="NEW SALES"/>
    <s v="1P INET"/>
    <s v="7 | OSS - PROVISIONING ISSUED"/>
    <s v="RBS-Regional 3"/>
    <d v="2026-08-14T15:04:56"/>
    <d v="2026-08-15T13:09:36"/>
    <n v="69366214"/>
    <m/>
    <n v="142213107392"/>
    <s v="SHOPEE EXPRESS"/>
    <s v="ODP-RDD-FE/056 FE/D01/056.01"/>
    <s v="WO061758717"/>
    <m/>
    <m/>
    <m/>
    <n v="109.26435600000001"/>
    <n v="-7.0735469999999996"/>
    <s v="|MN02086|MYIA-098824036129/POI/APRON KHASANI/087886012387/apron.khasani@spxexpress.com"/>
    <s v="MYIB_ASSISTANT"/>
    <m/>
    <m/>
    <m/>
    <m/>
    <m/>
    <m/>
    <m/>
    <m/>
    <s v="Management Janji"/>
    <s v="2026-08-15 13:00:00 |  M Janji : (15/08/2026) jam Pasang :pagi Note : hubungi pelanggan jika ingin kelokasi "/>
    <s v="FCC"/>
    <s v="14-08-2026 15:10:48"/>
    <d v="2026-08-15T13:00:00"/>
    <m/>
    <s v="PI"/>
    <s v="RDD"/>
    <s v="NO ADDON"/>
    <m/>
    <s v="Provisioning Issued"/>
    <s v="HSI Bisnis Promo HUT Telkom PSB 70% - 50 Mbps"/>
    <s v="INDIBIZ"/>
    <m/>
    <m/>
    <d v="2026-08-15T13:00:00"/>
    <s v="2026-08-15 13:00:00 |  M Janji : (15/08/2026) jam Pasang :pagi Note : hubungi pelanggan jika ingin kelokasi "/>
    <m/>
    <m/>
    <m/>
    <e v="#NUM!"/>
    <e v="#NUM!"/>
    <x v="1"/>
    <x v="3"/>
  </r>
  <r>
    <n v="217"/>
    <n v="1002509965"/>
    <n v="3"/>
    <x v="1"/>
    <n v="5"/>
    <s v="SBY UTARA"/>
    <s v="TANDES"/>
    <s v="BBE"/>
    <s v="REG"/>
    <s v="AO"/>
    <s v="NEW SALES"/>
    <s v="1P INET"/>
    <s v="100 | REVOKE COMPLETED"/>
    <s v="RBS-Regional 3"/>
    <d v="2026-08-05T10:23:56"/>
    <d v="2026-08-11T17:06:47"/>
    <n v="69358906"/>
    <m/>
    <n v="152417233879"/>
    <s v="PT WSI Site RS Petrokimia"/>
    <s v="ODP-BBE-FBC/06 FBC/D01/06.01"/>
    <s v="WO060959809"/>
    <m/>
    <m/>
    <m/>
    <n v="112.57454130000001"/>
    <n v="-7.3782619"/>
    <s v="MD|MYDB-20260804264366|SB00003/MB00385|PT WSI Site RS Petrokimia|0851057791550"/>
    <s v="MYDIGIBIZPARTNER"/>
    <m/>
    <m/>
    <m/>
    <m/>
    <m/>
    <m/>
    <m/>
    <m/>
    <s v="Management Janji"/>
    <s v="2026-08-06 08:00:00 | Tanggal: 06/8/2026 Jam Pasang: Pagi Note: Hubungi pelanggan sebelum ke lokasi, terima kasih."/>
    <s v="FCC"/>
    <d v="2026-05-08T10:39:45"/>
    <d v="2026-08-06T08:00:00"/>
    <s v="Kendala Pelanggan"/>
    <s v="REVOKE"/>
    <s v="BBE"/>
    <s v="NO ADDON"/>
    <m/>
    <s v="Revoke Completed"/>
    <s v="HSI Bisnis Promo HUT Telkom PSB 70% - 50 Mbps"/>
    <s v="INDIBIZ"/>
    <m/>
    <m/>
    <d v="2026-08-06T08:00:00"/>
    <s v="2026-08-06 08:00:00 | Tanggal: 06/8/2026 Jam Pasang: Pagi Note: Hubungi pelanggan sebelum ke lokasi, terima kasih."/>
    <m/>
    <m/>
    <m/>
    <e v="#NUM!"/>
    <e v="#NUM!"/>
    <x v="1"/>
    <x v="27"/>
  </r>
  <r>
    <n v="218"/>
    <n v="1002504764"/>
    <n v="3"/>
    <x v="1"/>
    <n v="5"/>
    <s v="MADURA"/>
    <s v="BANGKALAN"/>
    <s v="OMB"/>
    <s v="REG"/>
    <s v="AO"/>
    <s v="NEW SALES"/>
    <m/>
    <s v="CANCEL COMPLETED"/>
    <s v="RBS-Regional 3"/>
    <d v="2026-08-01T15:47:37"/>
    <d v="2026-08-04T09:03:39"/>
    <n v="69356825"/>
    <m/>
    <n v="152438901086"/>
    <s v="SMA AT-Taubah"/>
    <s v="ODP-OMB-FAA/66"/>
    <m/>
    <m/>
    <m/>
    <m/>
    <n v="113.33976939999999"/>
    <n v="-7.1196311000000003"/>
    <s v="|MN00572|/SMA AT-Taubah/HSI Bisnis + Netmonk Promo 2026 300 Mbps (Rp 1.186.100) PSB 150.000/085230900285/Al.fiancathering@gmail.com/Ach Mustofa Zakki/-7.119629, 113.339825/Jl. Joko Tole, Piaan, Temoran, Kec. Omben, Kabupaten Sampang, Jawa Timur 69291"/>
    <s v="Sales Force DBS"/>
    <m/>
    <m/>
    <m/>
    <m/>
    <m/>
    <m/>
    <m/>
    <m/>
    <m/>
    <m/>
    <m/>
    <d v="2026-01-08T15:55:09"/>
    <m/>
    <m/>
    <s v="REJECT_FCC"/>
    <s v="OMB"/>
    <s v="NETMONK"/>
    <m/>
    <s v="DECLINE : Decline - Batal Order Yusnani Manalu 40951378|MYDITA"/>
    <s v="- 11_11446;Biaya PSB HSI EBIS Tunai di Depan ~ 11[150000]  - SP_NOSS;SP_NOSS ~ Internet NOSS Multispeed Network[0]  - E23015;E23015 ~ ES23 - Perangkat ONT[0]  - E23015~null~44292;E23015||11||Abodemen 0[0]  - E23015~null~E23015_SWONTPREM;SWONTPREM ~ Biaya "/>
    <s v="INDIBIZ"/>
    <m/>
    <s v="DECLINE : Decline - Batal Order Yusnani Manalu 40951378|MYDITA"/>
    <m/>
    <m/>
    <m/>
    <m/>
    <m/>
    <e v="#NUM!"/>
    <e v="#NUM!"/>
    <x v="1"/>
    <x v="1"/>
  </r>
  <r>
    <n v="219"/>
    <n v="1002526121"/>
    <n v="3"/>
    <x v="1"/>
    <n v="5"/>
    <s v="SBY UTARA"/>
    <s v="TANDES"/>
    <s v="TNS"/>
    <s v="REG"/>
    <s v="AO"/>
    <s v="NEW SALES"/>
    <s v="1P INET"/>
    <s v="Completed (PS)"/>
    <s v="RBS-Regional 3"/>
    <d v="2026-08-14T11:19:56"/>
    <d v="2026-08-15T15:40:07"/>
    <n v="69365912"/>
    <m/>
    <n v="152409278120"/>
    <s v="FTL GYM PAKUWON"/>
    <s v="ODP-TDS-FCK/15"/>
    <s v="WO061733144"/>
    <m/>
    <m/>
    <m/>
    <n v="112.6810031"/>
    <n v="-7.2852946000000003"/>
    <s v="|MN00458|MYIA-012456947056/POI/Vito/081806806070/vitovito.kuan@gmail.com"/>
    <s v="MYIB_ASSISTANT"/>
    <m/>
    <m/>
    <m/>
    <m/>
    <m/>
    <m/>
    <m/>
    <m/>
    <s v="Management Janji"/>
    <s v="2026-08-15 13:00:00 | Waktu pemasangan : 15 agustus 2026 Jam pemasangan : 13.00 Info Tambahan : Hubungi pelanggan dulu sebelum ke lokasi terimakasih "/>
    <s v="FCC"/>
    <s v="14-08-2026 11:39:52"/>
    <d v="2026-08-15T13:00:00"/>
    <m/>
    <s v="PS"/>
    <s v="TNS"/>
    <s v="NO ADDON"/>
    <n v="20260815"/>
    <s v="Completed"/>
    <s v="HSI Bisnis Promo HUT Telkom PSB 70% - 50 Mbps"/>
    <s v="INDIBIZ"/>
    <m/>
    <m/>
    <d v="2026-08-15T13:00:00"/>
    <s v="2026-08-15 13:00:00 | Waktu pemasangan : 15 agustus 2026 Jam pemasangan : 13.00 Info Tambahan : Hubungi pelanggan dulu sebelum ke lokasi terimakasih "/>
    <n v="2026"/>
    <n v="8"/>
    <n v="15"/>
    <d v="2026-08-15T00:00:00"/>
    <n v="-0.54166666666424135"/>
    <x v="0"/>
    <x v="27"/>
  </r>
  <r>
    <n v="220"/>
    <n v="1002521904"/>
    <n v="3"/>
    <x v="4"/>
    <n v="4"/>
    <s v="PEKALONGAN"/>
    <s v="PEKALONGAN"/>
    <s v="KDW"/>
    <s v="REG"/>
    <s v="AO"/>
    <s v="NEW SALES"/>
    <s v="1P INET"/>
    <s v="Completed (PS)"/>
    <s v="RBS-Regional 3"/>
    <d v="2026-08-12T11:52:56"/>
    <d v="2026-08-13T15:18:17"/>
    <n v="69364108"/>
    <m/>
    <n v="146285103787"/>
    <s v="PT. KARYA ROSO PUTRA"/>
    <s v="ODP-KDW-FB/045 FB/D05/045.01"/>
    <s v="WO061573876"/>
    <m/>
    <m/>
    <m/>
    <n v="109.644232"/>
    <n v="-6.9624779999999999"/>
    <s v="|MB00449|MYIA-001405462472/POI/bapak/08122883316/spbu4451116kdw@gmail.com"/>
    <s v="MYIB_ASSISTANT"/>
    <m/>
    <m/>
    <m/>
    <m/>
    <m/>
    <m/>
    <m/>
    <m/>
    <s v="Management Janji"/>
    <s v="2026-08-13 08:00:00 | Nama PIC : BAPAK EDI No HP : 08122883316 Alt :  M Janji : (KAMIS/13/AGUSTUS/2026) jam Pasang : 09:00 Note : hubungi pelanggan jika ingin kelokasi"/>
    <s v="FCC"/>
    <d v="2026-12-08T11:55:22"/>
    <d v="2026-08-13T08:00:00"/>
    <m/>
    <s v="PS"/>
    <s v="KDW"/>
    <s v="NO ADDON"/>
    <n v="20260813"/>
    <s v="Completed"/>
    <s v="HSI Bisnis Promo HUT Telkom PSB 70% - 50 Mbps"/>
    <s v="INDIBIZ"/>
    <m/>
    <m/>
    <d v="2026-08-13T08:00:00"/>
    <s v="2026-08-13 08:00:00 | Nama PIC : BAPAK EDI No HP : 08122883316 Alt :  M Janji : (KAMIS/13/AGUSTUS/2026) jam Pasang : 09:00 Note : hubungi pelanggan jika ingin kelokasi"/>
    <n v="2026"/>
    <n v="8"/>
    <n v="13"/>
    <d v="2026-08-13T00:00:00"/>
    <n v="-0.33333333333575865"/>
    <x v="0"/>
    <x v="3"/>
  </r>
  <r>
    <n v="221"/>
    <n v="1002508451"/>
    <n v="3"/>
    <x v="2"/>
    <n v="5"/>
    <s v="MALANG"/>
    <s v="KEPANJEN"/>
    <s v="KEP"/>
    <s v="REG"/>
    <s v="AO"/>
    <s v="NEW SALES"/>
    <m/>
    <s v="Completed (PS)"/>
    <s v="RBS-Regional 2"/>
    <d v="2026-08-04T14:09:21"/>
    <d v="2026-08-05T20:37:21"/>
    <n v="69358339"/>
    <m/>
    <n v="152718219090"/>
    <s v="SMA Taruna Nusantara Kampus Malang"/>
    <s v="ODP-KEP-FY/37"/>
    <s v="WO060917929"/>
    <m/>
    <m/>
    <m/>
    <n v="112.5413346"/>
    <n v="-8.1912453000000003"/>
    <s v="AMRBS;407072;AM LEDIT;62Ã‚Â 822Ã¢â‚¬â€˜3081Ã¢â‚¬â€˜8836 (Roni), Diaz +62 812-3302-1045 PSB INDIBIZ 300 MBPS BISNIS "/>
    <s v="Amex"/>
    <m/>
    <m/>
    <m/>
    <m/>
    <m/>
    <m/>
    <m/>
    <m/>
    <s v="Management Janji"/>
    <s v="2026-08-05 13:00:00|Nama PIC : Bp Rony No HP : 082230818836 No Alt : - M Janji : 05 Agustus 2026 Jam Pasang : Pagi / Siang Note : hubungi pelanggan jika ingin ke lokasi, terima kasih|40951378|MYDITA"/>
    <s v="FCC"/>
    <d v="2026-04-08T14:10:29"/>
    <d v="2026-08-05T13:00:00"/>
    <m/>
    <s v="PS"/>
    <s v="KEP"/>
    <s v="NO ADDON"/>
    <n v="20260805"/>
    <s v="Completed"/>
    <s v="- 11_11446;Biaya PSB HSI EBIS Tunai di Depan ~ 11[150000]  - SP_NOSS;SP_NOSS ~ Internet NOSS Multispeed Network[0]  - SP_NOSS;SP_NOSS ~ Internet NOSS Multispeed Network[0]  - E25060;E25060 ~ ES25 - Paket HSI Bisnis (HSIE) Khusus Winback 2.0[0]  - E25060~n"/>
    <s v="INDIBIZ"/>
    <m/>
    <m/>
    <d v="2026-08-05T13:00:00"/>
    <s v="2026-08-05 13:00:00|Nama PIC : Bp Rony No HP : 082230818836 No Alt : - M Janji : 05 Agustus 2026 Jam Pasang : Pagi / Siang Note : hubungi pelanggan jika ingin ke lokasi, terima kasih|40951378|MYDITA"/>
    <n v="2026"/>
    <n v="8"/>
    <n v="5"/>
    <d v="2026-08-05T00:00:00"/>
    <n v="-0.54166666666424135"/>
    <x v="0"/>
    <x v="29"/>
  </r>
  <r>
    <n v="222"/>
    <n v="1002530106"/>
    <n v="3"/>
    <x v="0"/>
    <n v="5"/>
    <s v="MATARAM"/>
    <s v="LOMBOK TIMUR UTARA"/>
    <s v="SGG"/>
    <s v="REG"/>
    <s v="AO"/>
    <s v="NEW SALES"/>
    <s v="1P INET"/>
    <s v="Completed (PS)"/>
    <s v="RBS-Regional 3"/>
    <d v="2026-08-16T19:31:56"/>
    <d v="2026-08-17T16:33:01"/>
    <n v="69367785"/>
    <m/>
    <n v="172604214116"/>
    <s v="Toko Mulhakim"/>
    <s v="ODP-SGG-FAW/05 FAW/D02/05.01"/>
    <s v="WO061901184"/>
    <m/>
    <m/>
    <m/>
    <n v="116.291434206068"/>
    <n v="-8.3220823444741203"/>
    <s v="MD|MYDB-20260816265760|SC00001/MC00149|Toko Mulhakim|082339598016"/>
    <s v="MYDIGIBIZPARTNER"/>
    <m/>
    <m/>
    <m/>
    <m/>
    <m/>
    <m/>
    <m/>
    <m/>
    <s v="Management Janji"/>
    <s v="2026-08-20 08:00:00 | Nama PIC : bapak yatim No HP : 082339598016 Alt :  M Janji : (kamis/20/AGUSTUS/2026) jam Pasang : 09:00 Note : hubungi pelanggan jika ingin kelokasi"/>
    <s v="FCC"/>
    <s v="16-08-2026 19:40:00"/>
    <d v="2026-08-20T08:00:00"/>
    <m/>
    <s v="PS"/>
    <s v="SGG"/>
    <s v="NO ADDON"/>
    <n v="20260817"/>
    <s v="Completed"/>
    <s v="HSI Bisnis Promo HUT Telkom PSB 70% - 100 Mbps"/>
    <s v="INDIBIZ"/>
    <m/>
    <m/>
    <d v="2026-08-20T08:00:00"/>
    <s v="2026-08-20 08:00:00 | Nama PIC : bapak yatim No HP : 082339598016 Alt :  M Janji : (kamis/20/AGUSTUS/2026) jam Pasang : 09:00 Note : hubungi pelanggan jika ingin kelokasi"/>
    <n v="2026"/>
    <n v="8"/>
    <n v="17"/>
    <d v="2026-08-17T00:00:00"/>
    <n v="-3.3333333333357587"/>
    <x v="0"/>
    <x v="9"/>
  </r>
  <r>
    <n v="223"/>
    <n v="1002514589"/>
    <n v="3"/>
    <x v="7"/>
    <n v="4"/>
    <s v="KUDUS"/>
    <s v="BLORA"/>
    <s v="NGA"/>
    <s v="REG"/>
    <s v="AO"/>
    <s v="NEW SALES"/>
    <s v="1P INET"/>
    <s v="Completed (PS)"/>
    <s v="RBS-Regional 3"/>
    <d v="2026-08-07T13:22:56"/>
    <d v="2026-08-08T15:12:04"/>
    <n v="69360769"/>
    <m/>
    <n v="142519105194"/>
    <s v="FATMA GRAFIKA"/>
    <s v="ODP-NGA-FB/040 FB/D04/040.01"/>
    <s v="WO061164749"/>
    <m/>
    <m/>
    <m/>
    <n v="111.26236470000001"/>
    <n v="-7.0468659000000002"/>
    <s v="|MC60133|MYIA-069868867672/POI/SITI MUNAWAROH/08213334960/muna27462@gmail.com"/>
    <s v="MYIB_ASSISTANT"/>
    <m/>
    <m/>
    <m/>
    <m/>
    <m/>
    <m/>
    <m/>
    <m/>
    <s v="Management Janji"/>
    <s v="2026-08-08 13:00:00 | telp :08213334960  alt : pagi / siang 08/08/2026 hub sebelum ke lokasi  "/>
    <s v="FCC"/>
    <d v="2026-07-08T13:25:39"/>
    <d v="2026-08-08T13:00:00"/>
    <m/>
    <s v="PS"/>
    <s v="NGA"/>
    <s v="NO ADDON"/>
    <n v="20260808"/>
    <s v="Completed"/>
    <s v="HSI Bisnis PSB 70% - 300 Mbps"/>
    <s v="INDIBIZ"/>
    <m/>
    <m/>
    <d v="2026-08-08T13:00:00"/>
    <s v="2026-08-08 13:00:00 | telp :08213334960  alt : pagi / siang 08/08/2026 hub sebelum ke lokasi  "/>
    <n v="2026"/>
    <n v="8"/>
    <n v="8"/>
    <d v="2026-08-08T00:00:00"/>
    <n v="-0.54166666666424135"/>
    <x v="0"/>
    <x v="3"/>
  </r>
  <r>
    <n v="224"/>
    <n v="1002529743"/>
    <n v="3"/>
    <x v="4"/>
    <n v="4"/>
    <s v="PEKALONGAN"/>
    <s v="BREBES"/>
    <s v="KTM"/>
    <s v="REG"/>
    <s v="AO"/>
    <s v="NEW SALES"/>
    <s v="1P INET"/>
    <s v="102 | FOLLOW UP COMPLETED"/>
    <s v="RBS-Regional 3"/>
    <d v="2026-08-16T14:11:56"/>
    <d v="2026-08-17T13:49:07"/>
    <n v="69367580"/>
    <m/>
    <n v="142214106733"/>
    <s v="warung sembako temukerep"/>
    <s v="ODP-KTM-FE/039 FE/D05/039.01"/>
    <s v="WO061880995"/>
    <m/>
    <m/>
    <m/>
    <n v="108.947178460657"/>
    <n v="-6.9739401465703201"/>
    <s v="MD|MYDB-20260815265567|EC50002/MC50042|warung sembako temukerep|087792997638"/>
    <s v="MYDIGIBIZPARTNER"/>
    <m/>
    <m/>
    <m/>
    <m/>
    <m/>
    <m/>
    <m/>
    <m/>
    <s v="Management Janji"/>
    <s v="2026-08-17 13:00:00 | Tanggal pemasangan: 17/08/2026 Jam pemasangan : pagi / siang Info Tambahan : Hubungi pelanggan dulu sebelum ke lokasi terima kasih."/>
    <s v="FCC"/>
    <s v="16-08-2026 14:25:39"/>
    <d v="2026-08-17T13:00:00"/>
    <s v="Kendala Teknik"/>
    <s v="REVOKE"/>
    <s v="KTM"/>
    <s v="NO ADDON"/>
    <m/>
    <s v="Follow Up Revoke Completed, New Order ID : SC1002530931"/>
    <s v="HSI Bisnis PSB 70% - 200 Mbps"/>
    <s v="INDIBIZ"/>
    <m/>
    <m/>
    <d v="2026-08-17T13:00:00"/>
    <s v="2026-08-17 13:00:00 | Tanggal pemasangan: 17/08/2026 Jam pemasangan : pagi / siang Info Tambahan : Hubungi pelanggan dulu sebelum ke lokasi terima kasih."/>
    <m/>
    <m/>
    <m/>
    <e v="#NUM!"/>
    <e v="#NUM!"/>
    <x v="1"/>
    <x v="3"/>
  </r>
  <r>
    <n v="225"/>
    <n v="1002518793"/>
    <n v="3"/>
    <x v="4"/>
    <n v="4"/>
    <s v="SEMARANG"/>
    <s v="UNGARAN"/>
    <s v="ABR"/>
    <s v="REG"/>
    <s v="AO"/>
    <s v="NEW SALES"/>
    <s v="1P INET"/>
    <s v="102 | FOLLOW UP COMPLETED"/>
    <s v="RBS-Regional 3"/>
    <d v="2026-08-11T07:52:56"/>
    <d v="2026-08-14T15:12:40"/>
    <n v="69362823"/>
    <m/>
    <n v="141459107798"/>
    <s v="SPPG PASEKAN"/>
    <s v="ODP-ABR-FD/143 FD/D09/143.01"/>
    <s v="WO061457164"/>
    <m/>
    <m/>
    <m/>
    <n v="110.36551559999999"/>
    <n v="-7.2444375000000001"/>
    <s v="MD|MYDB-20260811264921|DN00001/MN02296|SPPG PASEKAN|085867684179"/>
    <s v="MYDIGIBIZPARTNER"/>
    <m/>
    <m/>
    <m/>
    <m/>
    <m/>
    <m/>
    <m/>
    <m/>
    <s v="Management Janji"/>
    <s v="2026-08-12 08:00:00 | M Janji : (12/08/2026) jam Pasang : 09:00 Note : hubungi pelanggan jika ingin kelokasi "/>
    <s v="FCC"/>
    <d v="2026-11-08T07:55:13"/>
    <d v="2026-08-12T08:00:00"/>
    <s v="Kendala Lainnya"/>
    <s v="REVOKE"/>
    <s v="ABR"/>
    <s v="NO ADDON"/>
    <m/>
    <s v="Follow Up Revoke Completed, New Order ID : SC1002526844"/>
    <s v="HSI Bisnis Basic Promo HUT Telkom PSB 70% - 50 Mbps"/>
    <s v="INDIBIZ"/>
    <m/>
    <m/>
    <d v="2026-08-12T08:00:00"/>
    <s v="2026-08-12 08:00:00 | M Janji : (12/08/2026) jam Pasang : 09:00 Note : hubungi pelanggan jika ingin kelokasi "/>
    <m/>
    <m/>
    <m/>
    <e v="#NUM!"/>
    <e v="#NUM!"/>
    <x v="1"/>
    <x v="3"/>
  </r>
  <r>
    <n v="226"/>
    <n v="1002522308"/>
    <n v="3"/>
    <x v="1"/>
    <n v="5"/>
    <s v="SBY UTARA"/>
    <s v="MANYAR"/>
    <s v="MGO"/>
    <s v="REG"/>
    <s v="AO"/>
    <s v="NEW SALES"/>
    <s v="1P INET"/>
    <s v="Completed (PS)"/>
    <s v="RBS-Regional 3"/>
    <d v="2026-08-12T14:01:56"/>
    <d v="2026-08-14T08:13:37"/>
    <n v="69364313"/>
    <m/>
    <n v="152413167087"/>
    <s v="SMP NEGERI 1 SURABAYA"/>
    <s v="ODP-DMO-FMC/13 FMC/D02/13.01"/>
    <s v="WO061592083"/>
    <m/>
    <m/>
    <m/>
    <n v="112.74768570000001"/>
    <n v="-7.2573064"/>
    <s v="MD|MYDB-20260812265077|DN00001/MN00443|SMP NEGERI 1 SURABAYA|085648090121"/>
    <s v="MYDIGIBIZPARTNER"/>
    <m/>
    <m/>
    <m/>
    <m/>
    <m/>
    <m/>
    <m/>
    <m/>
    <s v="Management Janji"/>
    <s v="2026-08-14 13:00:00 | Nama Pic : bp weka No Hp Pic : 085648090121 No alt : - Jam Pemasangan : pagi  Tanggal Pemasangan : 13 Agustus 2026"/>
    <s v="FCC"/>
    <d v="2026-12-08T14:10:11"/>
    <d v="2026-08-14T13:00:00"/>
    <m/>
    <s v="PS"/>
    <s v="MGO"/>
    <s v="NO ADDON"/>
    <n v="20260814"/>
    <s v="Completed"/>
    <s v="HSI Bisnis Promo HUT Telkom PSB 70% - 100 Mbps"/>
    <s v="INDIBIZ"/>
    <m/>
    <m/>
    <d v="2026-08-14T13:00:00"/>
    <s v="2026-08-14 13:00:00 | Nama Pic : bp weka No Hp Pic : 085648090121 No alt : - Jam Pemasangan : pagi  Tanggal Pemasangan : 13 Agustus 2026"/>
    <n v="2026"/>
    <n v="8"/>
    <n v="14"/>
    <d v="2026-08-14T00:00:00"/>
    <n v="-0.54166666666424135"/>
    <x v="0"/>
    <x v="8"/>
  </r>
  <r>
    <n v="227"/>
    <n v="1002525932"/>
    <n v="3"/>
    <x v="4"/>
    <n v="4"/>
    <s v="SEMARANG"/>
    <s v="INNER - SEMARANG JATENG UTARA"/>
    <s v="BMK"/>
    <s v="REG"/>
    <s v="AO"/>
    <s v="NEW SALES"/>
    <s v="1P INET"/>
    <s v="MIE - SEND SURVEY"/>
    <s v="RBS-Regional 3"/>
    <d v="2026-08-14T10:37:56"/>
    <d v="2026-08-14T10:40:01"/>
    <n v="69365802"/>
    <m/>
    <n v="141423136389"/>
    <s v="KOST GRIYA ASRI"/>
    <s v="ODP-BMK-FAQ/072 FAQ/D08/072.01"/>
    <s v="WO061728312"/>
    <m/>
    <m/>
    <m/>
    <n v="110.42677879999999"/>
    <n v="-7.0526176999999999"/>
    <s v="MD|MYDB-20260814265293|DN00001/MN00966|KOST GRIYA ASRI|081387624625"/>
    <s v="MYDIGIBIZPARTNER"/>
    <m/>
    <m/>
    <m/>
    <m/>
    <m/>
    <m/>
    <m/>
    <m/>
    <s v="Management Janji"/>
    <s v="2026-08-18 13:00:00 | Nama PIC : bu erna  No HP : 081387624625 Alt :  M Janji : 18/AGUSTUS/2026 jam Pasang : Siang Note : hubungi pelanggan jika ingin kelokasi, terimakasih. "/>
    <s v="FCC"/>
    <s v="14-08-2026 10:39:51"/>
    <d v="2026-08-18T13:00:00"/>
    <m/>
    <s v="SURVEY_NEW_MANJA"/>
    <s v="BMK"/>
    <s v="NO ADDON"/>
    <m/>
    <s v="MIE - SEND SURVEY"/>
    <s v="HSI Bisnis Promo HUT Telkom PSB 70% - 50 Mbps"/>
    <s v="INDIBIZ"/>
    <m/>
    <m/>
    <d v="2026-08-18T13:00:00"/>
    <s v="2026-08-18 13:00:00 | Nama PIC : bu erna  No HP : 081387624625 Alt :  M Janji : 18/AGUSTUS/2026 jam Pasang : Siang Note : hubungi pelanggan jika ingin kelokasi, terimakasih. "/>
    <m/>
    <m/>
    <m/>
    <e v="#NUM!"/>
    <e v="#NUM!"/>
    <x v="1"/>
    <x v="3"/>
  </r>
  <r>
    <n v="228"/>
    <n v="1002504571"/>
    <n v="3"/>
    <x v="6"/>
    <n v="5"/>
    <s v="SIDOARJO"/>
    <s v="INNER - JATIM TIMUR"/>
    <s v="SDA"/>
    <s v="REG"/>
    <s v="AO"/>
    <s v="NEW SALES"/>
    <m/>
    <s v="102 | FOLLOW UP COMPLETED"/>
    <s v="RBS-Regional 3"/>
    <d v="2026-08-01T13:22:56"/>
    <d v="2026-08-03T11:37:04"/>
    <n v="69356756"/>
    <n v="3135917276"/>
    <n v="152316231786"/>
    <s v="PT. OLAH KULINER NUSANTARA"/>
    <s v="ODP-SDA-FAG/13"/>
    <s v="WO060657461"/>
    <m/>
    <m/>
    <m/>
    <n v="112.6992666"/>
    <n v="-7.4508666000000003"/>
    <s v="|MN02332|/PT. OLAH KULINER NUSANTARA/HSI B2B (1:1) + PHONE (800 MENIT) 100MBPS 645RB PSB DISC 70%//mincha2805@gmail.com/ROVIK MAKRUFAH/085179647414 / 082198650011"/>
    <s v="Sales Force DBS"/>
    <m/>
    <m/>
    <m/>
    <m/>
    <m/>
    <m/>
    <m/>
    <m/>
    <s v="Management Janji"/>
    <s v="2026-08-02 13:00:00|Nama PIC : Rovik No HP : 085179647414 Alt : 082198650011 / 087870261013 M Janji : 02/08/2026 NoteÃ‚Â :  hubungi terlebih dahulu sebelum kelokasi|NE2261|MYDITA"/>
    <s v="FCC"/>
    <d v="2026-01-08T13:25:26"/>
    <d v="2026-08-02T13:00:00"/>
    <m/>
    <s v="REVOKE"/>
    <s v="SDA"/>
    <s v="NO ADDON"/>
    <m/>
    <s v="Follow Up Revoke Completed, New Order ID : SC1002505905"/>
    <s v="- 11_11446;Biaya PSB HSI EBIS Tunai di Depan ~ 11[150000]  - SP_NOSS;SP_NOSS ~ Internet NOSS Multispeed Network[0]  - SP_NOSS;SP_NOSS ~ Internet NOSS Multispeed Network[0]  - E24057;E24057 ~ ES24 - Paket HSI Bisnis (HSIE) Khusus Winback[0]  - E24057~null~"/>
    <s v="INDIBIZ"/>
    <m/>
    <m/>
    <d v="2026-08-02T13:00:00"/>
    <s v="2026-08-02 13:00:00|Nama PIC : Rovik No HP : 085179647414 Alt : 082198650011 / 087870261013 M Janji : 02/08/2026 NoteÃ‚Â :  hubungi terlebih dahulu sebelum kelokasi|NE2261|MYDITA"/>
    <m/>
    <m/>
    <m/>
    <e v="#NUM!"/>
    <e v="#NUM!"/>
    <x v="1"/>
    <x v="17"/>
  </r>
  <r>
    <n v="229"/>
    <n v="1002508859"/>
    <n v="3"/>
    <x v="2"/>
    <n v="5"/>
    <s v="MALANG"/>
    <s v="BATU"/>
    <s v="BLB"/>
    <s v="REG"/>
    <s v="AO"/>
    <s v="NEW SALES"/>
    <s v="1P INET"/>
    <s v="Completed (PS)"/>
    <s v="RBS-Regional 3"/>
    <d v="2026-08-04T15:20:12"/>
    <d v="2026-08-05T16:46:57"/>
    <n v="69358454"/>
    <m/>
    <n v="152702232100"/>
    <s v="Desa Creator Indonesia"/>
    <s v="ODP-BLB-FDZ/47 FDZ/D03/47.01"/>
    <s v="WO060911185"/>
    <m/>
    <m/>
    <m/>
    <n v="112.658198916646"/>
    <n v="-7.9384202994198798"/>
    <s v="|MC20236|MYIA-085103460842/POI/sisca/082143705851/personalassist@sastro.id"/>
    <s v="MYIB_ASSISTANT"/>
    <m/>
    <m/>
    <m/>
    <m/>
    <m/>
    <m/>
    <m/>
    <m/>
    <s v="Management Janji"/>
    <s v="2026-08-05 13:00:00 | Tanggal pemasangan : 05 agustus 2026 Jam pemasangan : 08.00 - 12.00 Info Tambahan : Hubungi pelanggan dulu sebelum ke lokasi terimakasih"/>
    <s v="FCC"/>
    <d v="2026-04-08T15:25:54"/>
    <d v="2026-08-05T13:00:00"/>
    <m/>
    <s v="PS"/>
    <s v="BLB"/>
    <s v="NO ADDON"/>
    <n v="20260805"/>
    <s v="Completed"/>
    <s v="HSI Bisnis Promo HUT Telkom PSB 70% - 150 Mbps"/>
    <s v="INDIBIZ"/>
    <m/>
    <m/>
    <d v="2026-08-05T13:00:00"/>
    <s v="2026-08-05 13:00:00 | Tanggal pemasangan : 05 agustus 2026 Jam pemasangan : 08.00 - 12.00 Info Tambahan : Hubungi pelanggan dulu sebelum ke lokasi terimakasih"/>
    <n v="2026"/>
    <n v="8"/>
    <n v="5"/>
    <d v="2026-08-05T00:00:00"/>
    <n v="-0.54166666666424135"/>
    <x v="0"/>
    <x v="11"/>
  </r>
  <r>
    <n v="230"/>
    <n v="1002508813"/>
    <n v="3"/>
    <x v="3"/>
    <n v="4"/>
    <s v="MAGELANG"/>
    <s v="MUNTILAN"/>
    <s v="SWT"/>
    <s v="REG"/>
    <s v="AO"/>
    <s v="NEW SALES"/>
    <m/>
    <s v="FCC - HD1A - PROGRESS"/>
    <s v="RBS-Regional 3"/>
    <d v="2026-08-04T15:12:20"/>
    <d v="2026-08-04T15:14:14"/>
    <n v="69358433"/>
    <m/>
    <n v="142164113613"/>
    <s v="Asep farm"/>
    <m/>
    <m/>
    <m/>
    <m/>
    <m/>
    <n v="110.3612528"/>
    <n v="-7.5318306000000002"/>
    <s v="|MN00935|/Asep farm/085641893768/asepkms26@gmail.com/ 1S HSI BISNIS BASIC PROMO HUT 50 Mbps / AGUS SADEWO"/>
    <s v="Sales Profesional"/>
    <m/>
    <m/>
    <m/>
    <m/>
    <m/>
    <m/>
    <m/>
    <m/>
    <m/>
    <m/>
    <m/>
    <d v="2026-04-08T15:25:54"/>
    <m/>
    <m/>
    <s v="FCC"/>
    <s v="SWT"/>
    <s v="NO ADDON"/>
    <m/>
    <s v="MYDITA RBS - HD1A - PROGRESS"/>
    <s v="- 11_11446;Biaya PSB HSI EBIS Tunai di Depan ~ 11[150000]  - SP_NOSS;SP_NOSS ~ Internet NOSS Multispeed Network[0]  - SP_NOSS;SP_NOSS ~ Internet NOSS Multispeed Network[0]  - E25061;E25061 ~ ES25 - Paket HSI Basic (HSIEF) Khusus Winback 2.0[0]  - E25061~n"/>
    <s v="INDIBIZ"/>
    <m/>
    <m/>
    <m/>
    <m/>
    <m/>
    <m/>
    <m/>
    <e v="#NUM!"/>
    <e v="#NUM!"/>
    <x v="1"/>
    <x v="3"/>
  </r>
  <r>
    <n v="231"/>
    <n v="1002530423"/>
    <n v="3"/>
    <x v="1"/>
    <n v="5"/>
    <s v="MADURA"/>
    <s v="PAMEKASAN"/>
    <s v="PME"/>
    <s v="REG"/>
    <s v="AO"/>
    <s v="NEW SALES"/>
    <m/>
    <s v="MIE - SEND SURVEY"/>
    <s v="RBS-Regional 3"/>
    <d v="2026-08-17T08:45:02"/>
    <d v="2026-08-17T11:12:01"/>
    <n v="69367831"/>
    <m/>
    <n v="152426928250"/>
    <s v="TOKO MASHUD BAROKAH"/>
    <s v="ODP-PME-FL/59"/>
    <s v="WO061919218"/>
    <m/>
    <m/>
    <m/>
    <n v="113.4165541"/>
    <n v="-7.1645894999999999"/>
    <s v="|MC70132|/FADILAH MASHUD-TOKO MASHUD BAROKAH/081997015248/mashudfasdi@gmail.com/HSI Bisnis + Netmonk Promo 2026 300 Mbps (Rp 1.186.100) PSB 150.000/ -7.1645526, 113.4165856/Dekat Relubeng, Toket, Kec. Proppo, Kabupaten Pamekasan, Jawa Timur 69363"/>
    <s v="Sales Force DBS"/>
    <m/>
    <m/>
    <m/>
    <m/>
    <m/>
    <m/>
    <m/>
    <m/>
    <s v="Management Janji"/>
    <s v="2026-08-18 13:00:00|Jam Pemasangan : 08:00 - 12.00 Tanggal Pemasangan : 18/08/2026 Info Tambahan : Hubungi pelanggan sebelum datang ke lokasi|40981184|MYDITA"/>
    <s v="FCC"/>
    <s v="17-08-2026 08:55:02"/>
    <d v="2026-08-18T13:00:00"/>
    <m/>
    <s v="SURVEY_NEW_MANJA"/>
    <s v="PME"/>
    <s v="NETMONK"/>
    <m/>
    <s v="MIE - SEND SURVEY"/>
    <s v="- 11_11446;Biaya PSB HSI EBIS Tunai di Depan ~ 11[150000]  - E23080;E23080 ~ ES23 - Add-on HSI Bisnis Bundling (Netmonk)[0]  - E23080~null~100382;E23080||77||Abodemen 0[0]  - E23080~null~E23080_NMONKHI;NMONKHI ~ Nadefaa Netmonk Hi Alacarte ~ E23080[56100]"/>
    <s v="INDIBIZ"/>
    <m/>
    <m/>
    <d v="2026-08-18T13:00:00"/>
    <s v="2026-08-18 13:00:00|Jam Pemasangan : 08:00 - 12.00 Tanggal Pemasangan : 18/08/2026 Info Tambahan : Hubungi pelanggan sebelum datang ke lokasi|40981184|MYDITA"/>
    <m/>
    <m/>
    <m/>
    <e v="#NUM!"/>
    <e v="#NUM!"/>
    <x v="1"/>
    <x v="1"/>
  </r>
  <r>
    <n v="232"/>
    <n v="1002524574"/>
    <n v="3"/>
    <x v="2"/>
    <n v="5"/>
    <s v="KEDIRI"/>
    <s v="NGANJUK"/>
    <s v="WRJ"/>
    <s v="REG"/>
    <s v="AO"/>
    <s v="NEW SALES"/>
    <s v="1P INET"/>
    <s v="Completed (PS)"/>
    <s v="RBS-Regional 3"/>
    <d v="2026-08-13T14:50:07"/>
    <d v="2026-08-13T16:46:39"/>
    <n v="69365295"/>
    <m/>
    <n v="152641205609"/>
    <s v="Toko barokah Abadi"/>
    <s v="ODP-WRJ-FA/106 FA/D02/106.01"/>
    <s v="WO061678958"/>
    <m/>
    <m/>
    <m/>
    <n v="112.023335918784"/>
    <n v="-7.6136039873273704"/>
    <s v="MD|MYDB-20260813265230|DC20002/MC20039|Toko barokah Abadi|085706167964"/>
    <s v="MYDIGIBIZPARTNER"/>
    <m/>
    <m/>
    <m/>
    <m/>
    <m/>
    <m/>
    <m/>
    <m/>
    <s v="Management Janji"/>
    <s v="2026-08-14 13:00:00 | M Janji : (14 AGUSTUS 2026) jam Pasang : siang Note : hubungi pelanggan jika ingin kelokasi"/>
    <s v="FCC"/>
    <s v="13-08-2026 14:55:15"/>
    <d v="2026-08-14T13:00:00"/>
    <m/>
    <s v="PS"/>
    <s v="WRJ"/>
    <s v="NO ADDON"/>
    <n v="20260813"/>
    <s v="Completed"/>
    <s v="HSI Bisnis Promo HUT Telkom PSB 70% - 150 Mbps"/>
    <s v="INDIBIZ"/>
    <m/>
    <m/>
    <d v="2026-08-14T13:00:00"/>
    <s v="2026-08-14 13:00:00 | M Janji : (14 AGUSTUS 2026) jam Pasang : siang Note : hubungi pelanggan jika ingin kelokasi"/>
    <n v="2026"/>
    <n v="8"/>
    <n v="13"/>
    <d v="2026-08-13T00:00:00"/>
    <n v="-1.5416666666642413"/>
    <x v="0"/>
    <x v="7"/>
  </r>
  <r>
    <n v="233"/>
    <n v="1002518632"/>
    <n v="3"/>
    <x v="1"/>
    <n v="5"/>
    <s v="SBY UTARA"/>
    <s v="TANDES"/>
    <s v="KNN"/>
    <s v="REG"/>
    <s v="AO"/>
    <s v="NEW SALES"/>
    <s v="1P INET"/>
    <s v="Completed (PS)"/>
    <s v="RBS-Regional 3"/>
    <d v="2026-08-10T17:37:57"/>
    <d v="2026-08-11T20:23:53"/>
    <n v="69362757"/>
    <m/>
    <n v="152412248782"/>
    <s v="SPBU Pakal Benowo 5460173"/>
    <s v="ODP-TDS-FHE/40 FHE/D04/40.01"/>
    <s v="WO061439032"/>
    <m/>
    <m/>
    <m/>
    <n v="112.61867719999999"/>
    <n v="-7.2369163999999904"/>
    <s v="|MN02813|MYIA-028485523215/POI/Muhammad Yunus/081231013880/spbu60173@yahoo.co.id"/>
    <s v="MYIB_ASSISTANT"/>
    <m/>
    <m/>
    <m/>
    <m/>
    <m/>
    <m/>
    <m/>
    <m/>
    <s v="Management Janji"/>
    <s v="2026-08-11 15:00:00 | Nama PIC : BAPAK YUNUS No HP : 081231013880 Alt :  M Janji : (SELASA/11/AGUSTUS/2026) jam Pasang : 09:00 Note : hubungi pelanggan jika ingin kelokasi"/>
    <s v="FCC"/>
    <d v="2026-10-08T17:39:53"/>
    <d v="2026-08-11T15:00:00"/>
    <m/>
    <s v="PS"/>
    <s v="KNN"/>
    <s v="NO ADDON"/>
    <n v="20260811"/>
    <s v="Completed"/>
    <s v="HSI Bisnis Promo HUT Telkom PSB 70% - 50 Mbps"/>
    <s v="INDIBIZ"/>
    <m/>
    <m/>
    <d v="2026-08-11T15:00:00"/>
    <s v="2026-08-11 15:00:00 | Nama PIC : BAPAK YUNUS No HP : 081231013880 Alt :  M Janji : (SELASA/11/AGUSTUS/2026) jam Pasang : 09:00 Note : hubungi pelanggan jika ingin kelokasi"/>
    <n v="2026"/>
    <n v="8"/>
    <n v="11"/>
    <d v="2026-08-11T00:00:00"/>
    <n v="-0.625"/>
    <x v="0"/>
    <x v="27"/>
  </r>
  <r>
    <n v="234"/>
    <n v="1002528361"/>
    <n v="3"/>
    <x v="2"/>
    <n v="5"/>
    <s v="MADIUN"/>
    <s v="TUBAN"/>
    <s v="TNZ"/>
    <s v="REG"/>
    <s v="AO"/>
    <s v="NEW SALES"/>
    <s v="1P INET"/>
    <s v="Completed (PS)"/>
    <s v="RBS-Regional 3"/>
    <d v="2026-08-15T13:37:56"/>
    <d v="2026-08-17T11:58:54"/>
    <n v="69366894"/>
    <m/>
    <n v="152612240471"/>
    <s v="PT Istana Mitra Sendany ( Mitra Honda Tuban)"/>
    <s v="ODP-TNZ-FT/64"/>
    <s v="WO061825752"/>
    <m/>
    <m/>
    <m/>
    <n v="112.0448804"/>
    <n v="-6.8987552000000001"/>
    <s v="|MC20228|MYIA-096576214297/POI/Aang Kurniawan/082230052925/admbphmt@gmail.com"/>
    <s v="MYIB_ASSISTANT"/>
    <m/>
    <m/>
    <m/>
    <m/>
    <m/>
    <m/>
    <m/>
    <m/>
    <s v="Management Janji"/>
    <s v="2026-08-22 13:00:00 | Jam Pemasangan : 08:00 - 12.00 Tanggal Pemasangan : MINGGU 16 AGUSTUS 2026 Info Tambahan : Hubungi pelanggan sebelum datang ke lokasi"/>
    <s v="FCC"/>
    <s v="15-08-2026 13:39:51"/>
    <d v="2026-08-22T13:00:00"/>
    <m/>
    <s v="PS"/>
    <s v="TNZ"/>
    <s v="NO ADDON"/>
    <n v="20260817"/>
    <s v="Completed"/>
    <s v="HSI Bisnis Basic Promo HUT Telkom PSB 70% - 50 Mbps"/>
    <s v="INDIBIZ"/>
    <m/>
    <m/>
    <d v="2026-08-22T13:00:00"/>
    <s v="2026-08-22 13:00:00 | Jam Pemasangan : 08:00 - 12.00 Tanggal Pemasangan : MINGGU 16 AGUSTUS 2026 Info Tambahan : Hubungi pelanggan sebelum datang ke lokasi"/>
    <n v="2026"/>
    <n v="8"/>
    <n v="17"/>
    <d v="2026-08-17T00:00:00"/>
    <n v="-5.5416666666642413"/>
    <x v="0"/>
    <x v="18"/>
  </r>
  <r>
    <n v="235"/>
    <n v="1002529678"/>
    <n v="3"/>
    <x v="4"/>
    <n v="4"/>
    <s v="SEMARANG"/>
    <s v="KENDAL"/>
    <s v="WLR"/>
    <s v="REG"/>
    <s v="AO"/>
    <s v="NEW SALES"/>
    <s v="1P INET"/>
    <s v="Completed (PS)"/>
    <s v="RBS-Regional 3"/>
    <d v="2026-08-16T13:40:56"/>
    <d v="2026-08-16T18:26:17"/>
    <n v="69367532"/>
    <m/>
    <n v="143407106668"/>
    <s v="TOKO SUMBER URIP"/>
    <s v="ODP-WLR-FK/013"/>
    <s v="WO061878861"/>
    <m/>
    <m/>
    <m/>
    <n v="110.064373"/>
    <n v="-6.9323860000000002"/>
    <s v="|MN01867|MYIA-096976794618/POI/SOBIRIN/08212288021/birinsobsobirin2@gmail.com"/>
    <s v="MYIB_ASSISTANT"/>
    <m/>
    <m/>
    <m/>
    <m/>
    <m/>
    <m/>
    <m/>
    <m/>
    <s v="Management Janji"/>
    <s v="2026-08-17 13:00:00 | Nama PIC : bapak sobirin No HP : 08212288021 Alt :  M Janji : (SENIN/17/AGUSTUS/2026) jam Pasang : 09:00 Note : hubungi pelanggan jika ingin kelokasi"/>
    <s v="FCC"/>
    <s v="16-08-2026 13:54:56"/>
    <d v="2026-08-17T13:00:00"/>
    <m/>
    <s v="PS"/>
    <s v="WLR"/>
    <s v="NO ADDON"/>
    <n v="20260816"/>
    <s v="Completed"/>
    <s v="HSI Bisnis Promo HUT Telkom PSB 70% - 300 Mbps"/>
    <s v="INDIBIZ"/>
    <m/>
    <m/>
    <d v="2026-08-17T13:00:00"/>
    <s v="2026-08-17 13:00:00 | Nama PIC : bapak sobirin No HP : 08212288021 Alt :  M Janji : (SENIN/17/AGUSTUS/2026) jam Pasang : 09:00 Note : hubungi pelanggan jika ingin kelokasi"/>
    <n v="2026"/>
    <n v="8"/>
    <n v="16"/>
    <d v="2026-08-16T00:00:00"/>
    <n v="-1.5416666666642413"/>
    <x v="0"/>
    <x v="3"/>
  </r>
  <r>
    <n v="236"/>
    <n v="1002520769"/>
    <n v="3"/>
    <x v="4"/>
    <n v="4"/>
    <s v="PEKALONGAN"/>
    <s v="PEKALONGAN"/>
    <s v="KJE"/>
    <s v="REG"/>
    <s v="AO"/>
    <s v="NEW SALES"/>
    <m/>
    <s v="Completed (PS)"/>
    <s v="RBS-Regional 3"/>
    <d v="2026-08-11T16:43:22"/>
    <d v="2026-08-12T15:11:38"/>
    <n v="69363671"/>
    <m/>
    <n v="146219104087"/>
    <s v="SMK MUHAMMADIYAH KARANGANYAR"/>
    <s v="ODP-KJE-FB/114"/>
    <s v="WO061537119"/>
    <m/>
    <m/>
    <m/>
    <n v="109.6075632"/>
    <n v="-7.0324717999999997"/>
    <s v="AMRBS;405260;TREG3;RIZKY WIBAWA;085728102811;PIC 082322122887 RIYANTO;HSI 1S 300MB;1.030.000;riankomp4@gmail.com"/>
    <s v="Account Manager"/>
    <m/>
    <m/>
    <m/>
    <m/>
    <m/>
    <m/>
    <m/>
    <m/>
    <s v="Management Janji"/>
    <s v="2026-08-12 15:00:00|Waktu pemasangan : 12 agustus 2026 Jam pemasangan : 08.00 - 12.00 Info Tambahan : Hubungi pelanggan dulu sebelum ke lokasi terimakasih |40971401|MYDITA"/>
    <s v="FCC"/>
    <d v="2026-11-08T16:54:58"/>
    <d v="2026-08-12T15:00:00"/>
    <m/>
    <s v="PS"/>
    <s v="KJE"/>
    <s v="NO ADDON"/>
    <n v="20260812"/>
    <s v="Completed"/>
    <s v="- 11_11446;Biaya PSB HSI EBIS Tunai di Depan ~ 11[150000]  - E25060;E25060 ~ ES25 - Paket HSI Bisnis (HSIE) Khusus Winback 2.0[0]  - E25060~null~E25060_UNL;UNL ~ Internet-Link Unlimited Internet Usage ~ E25060[0]  - E25060~null~105343;E25060||11||Abodemen"/>
    <s v="INDIBIZ"/>
    <m/>
    <m/>
    <d v="2026-08-12T15:00:00"/>
    <s v="2026-08-12 15:00:00|Waktu pemasangan : 12 agustus 2026 Jam pemasangan : 08.00 - 12.00 Info Tambahan : Hubungi pelanggan dulu sebelum ke lokasi terimakasih |40971401|MYDITA"/>
    <n v="2026"/>
    <n v="8"/>
    <n v="12"/>
    <d v="2026-08-12T00:00:00"/>
    <n v="-0.625"/>
    <x v="0"/>
    <x v="3"/>
  </r>
  <r>
    <n v="237"/>
    <n v="1002530719"/>
    <n v="3"/>
    <x v="2"/>
    <n v="5"/>
    <s v="KEDIRI"/>
    <s v="NGANJUK"/>
    <s v="NJK"/>
    <s v="REG"/>
    <s v="AO"/>
    <s v="NEW SALES"/>
    <s v="1P INET"/>
    <s v="Completed (PS)"/>
    <s v="RBS-Regional 3"/>
    <d v="2026-08-17T11:47:57"/>
    <d v="2026-08-18T07:46:03"/>
    <n v="69367986"/>
    <m/>
    <n v="152611229774"/>
    <s v="TOKO SEMBAKO AMANAH"/>
    <s v="ODP-NJK-FAJ/03"/>
    <s v="WO061921812"/>
    <m/>
    <m/>
    <m/>
    <n v="111.8630699"/>
    <n v="-7.6610177000000004"/>
    <s v="MD|MYDB-20260816265747|EN00005/MC20190|TOKO SEMBAKO AMANAH|08132557575"/>
    <s v="MYDIGIBIZPARTNER"/>
    <m/>
    <m/>
    <m/>
    <m/>
    <m/>
    <m/>
    <m/>
    <m/>
    <s v="Management Janji"/>
    <s v="2026-08-18 08:00:00 | M janji : pagi Tanggal Pemasangan : 18/agustus/2026 Note : hubungi pelanggan jika ingin kelokasi "/>
    <s v="FCC"/>
    <s v="17-08-2026 11:55:11"/>
    <d v="2026-08-18T08:00:00"/>
    <m/>
    <s v="PS"/>
    <s v="NJK"/>
    <s v="NO ADDON"/>
    <n v="20260818"/>
    <s v="Completed"/>
    <s v="HSI Bisnis Promo HUT Telkom PSB 70% - 300 Mbps"/>
    <s v="INDIBIZ"/>
    <m/>
    <m/>
    <d v="2026-08-18T08:00:00"/>
    <s v="2026-08-18 08:00:00 | M janji : pagi Tanggal Pemasangan : 18/agustus/2026 Note : hubungi pelanggan jika ingin kelokasi "/>
    <n v="2026"/>
    <n v="8"/>
    <n v="18"/>
    <d v="2026-08-18T00:00:00"/>
    <n v="-0.33333333333575865"/>
    <x v="0"/>
    <x v="7"/>
  </r>
  <r>
    <n v="238"/>
    <n v="1002505012"/>
    <n v="3"/>
    <x v="1"/>
    <n v="5"/>
    <s v="SBY SELATAN"/>
    <s v="TANDES"/>
    <s v="DMO"/>
    <s v="DPS"/>
    <s v="AO"/>
    <s v="NEW SALES"/>
    <m/>
    <s v="Completed (PS)"/>
    <s v="DPS-Property &amp; Resources"/>
    <d v="2026-08-02T06:57:46"/>
    <d v="2026-08-03T17:26:48"/>
    <n v="32746031"/>
    <m/>
    <n v="152301273493"/>
    <s v="CIPUTRA WORLD SURABAYA"/>
    <s v="ODP-DMO-FLE/02"/>
    <s v="WO060689923"/>
    <m/>
    <m/>
    <m/>
    <n v="112.7198353"/>
    <n v="-7.2930482000000003"/>
    <s v="dpshsi/amnovi/405690/Via Tower Lantai 16 No 06/inet only 100mbps/pic zanita 083831643563"/>
    <s v="Account Manager"/>
    <m/>
    <m/>
    <m/>
    <m/>
    <m/>
    <m/>
    <m/>
    <m/>
    <s v="Management Janji"/>
    <s v="dpshsi/amnovi/405690/Via Tower Lantai 16 No 06/inet only 100mbps/pic zanita 083831643563"/>
    <s v="FCC"/>
    <d v="2026-02-08T07:10:26"/>
    <m/>
    <s v="Kendala Pelanggan"/>
    <s v="PS"/>
    <s v="DMO"/>
    <s v="NO ADDON"/>
    <n v="20260803"/>
    <s v="Completed"/>
    <s v="- 11_11450;Biaya PSB Reguler HSI EBIS ~ 11[150000]  - SP_NOSS;SP_NOSS ~ Internet NOSS Multispeed Network[0]  - SP_NOSS;SP_NOSS ~ Internet NOSS Multispeed Network[0]  - E23015;E23015 ~ ES23 - Perangkat ONT[0]  - E23015~null~44292;E23015||11||Abodemen 0[0] "/>
    <s v="INDIBIZ"/>
    <m/>
    <m/>
    <d v="2026-08-02T14:30:00"/>
    <s v="dpshsi/amnovi/405690/Via Tower Lantai 16 No 06/inet only 100mbps/pic zanita 083831643563"/>
    <n v="2026"/>
    <n v="8"/>
    <n v="3"/>
    <d v="2026-08-03T00:00:00"/>
    <n v="0.39583333333575865"/>
    <x v="0"/>
    <x v="27"/>
  </r>
  <r>
    <n v="239"/>
    <n v="1002510858"/>
    <n v="3"/>
    <x v="7"/>
    <n v="4"/>
    <s v="KUDUS"/>
    <s v="PATI"/>
    <s v="JWN"/>
    <s v="REG"/>
    <s v="AO"/>
    <s v="NEW SALES"/>
    <s v="1P INET"/>
    <s v="102 | FOLLOW UP COMPLETED"/>
    <s v="RBS-Regional 3"/>
    <d v="2026-08-05T14:40:57"/>
    <d v="2026-08-06T16:04:29"/>
    <n v="69359310"/>
    <m/>
    <n v="141571105596"/>
    <s v="SMPN 2 BATANGAN"/>
    <s v="ODP-JWN-FH/147 FH/D02/147.01"/>
    <s v="WO060995813"/>
    <m/>
    <m/>
    <m/>
    <n v="111.201481"/>
    <n v="-6.7131249999999998"/>
    <s v="|MC60052|MYIA-042546297745/POI/Mukhlisin/082335357398/smpn2batangan@gmail.com"/>
    <s v="MYIB_ASSISTANT"/>
    <m/>
    <m/>
    <m/>
    <m/>
    <m/>
    <m/>
    <m/>
    <m/>
    <s v="Management Janji"/>
    <s v="2026-08-06 13:00:00 | Nama PIC : BAPAK MUHLISIN No HP : 082335357398 Alt :  M Janji : (kamis/6/AGUSTUS/2026) jam Pasang : 09:00 Note : hubungi pelanggan jika ingin kelokasi"/>
    <s v="FCC"/>
    <d v="2026-05-08T14:54:47"/>
    <d v="2026-08-06T13:00:00"/>
    <m/>
    <s v="REVOKE"/>
    <s v="JWN"/>
    <s v="NO ADDON"/>
    <m/>
    <s v="Follow Up Revoke Completed, New Order ID : SC1002513051"/>
    <s v="HSI Bisnis Promo HUT Telkom PSB 70% - 200 Mbps"/>
    <s v="INDIBIZ"/>
    <m/>
    <m/>
    <d v="2026-08-06T13:00:00"/>
    <s v="2026-08-06 13:00:00 | Nama PIC : BAPAK MUHLISIN No HP : 082335357398 Alt :  M Janji : (kamis/6/AGUSTUS/2026) jam Pasang : 09:00 Note : hubungi pelanggan jika ingin kelokasi"/>
    <m/>
    <m/>
    <m/>
    <e v="#NUM!"/>
    <e v="#NUM!"/>
    <x v="1"/>
    <x v="3"/>
  </r>
  <r>
    <n v="240"/>
    <n v="1002526392"/>
    <n v="3"/>
    <x v="6"/>
    <n v="5"/>
    <s v="JEMBER"/>
    <s v="BANYUWANGI"/>
    <s v="WSO"/>
    <s v="REG"/>
    <s v="AO"/>
    <s v="NEW SALES"/>
    <s v="1P INET"/>
    <s v="Completed (PS)"/>
    <s v="RBS-Regional 3"/>
    <d v="2026-08-14T13:25:56"/>
    <d v="2026-08-14T16:54:23"/>
    <n v="69366055"/>
    <m/>
    <n v="152518202030"/>
    <s v="TOKO ABDUL"/>
    <s v="ODP-WSO-FD/09 FD/D01/09.01"/>
    <s v="WO061747449"/>
    <m/>
    <m/>
    <m/>
    <n v="114.4032031"/>
    <n v="-7.9966124999999897"/>
    <s v="MD|MYDB-20260813265280|DC30008/MC30044|TOKO ABDUL|08213320073"/>
    <s v="MYDIGIBIZPARTNER"/>
    <m/>
    <m/>
    <m/>
    <m/>
    <m/>
    <m/>
    <m/>
    <m/>
    <s v="Management Janji"/>
    <s v="2026-08-15 13:00:00 | M Janji :  15 Agustus 2026 Jam Pasang : Siang Note : hubungi pelanggan jika ingin ke lokasi, terima kasih. "/>
    <s v="FCC"/>
    <s v="14-08-2026 13:39:54"/>
    <d v="2026-08-15T13:00:00"/>
    <m/>
    <s v="PS"/>
    <s v="WSO"/>
    <s v="NO ADDON"/>
    <n v="20260814"/>
    <s v="Completed"/>
    <s v="HSI Bisnis Promo HUT Telkom PSB 70% - 300 Mbps"/>
    <s v="INDIBIZ"/>
    <m/>
    <m/>
    <d v="2026-08-15T13:00:00"/>
    <s v="2026-08-15 13:00:00 | M Janji :  15 Agustus 2026 Jam Pasang : Siang Note : hubungi pelanggan jika ingin ke lokasi, terima kasih. "/>
    <n v="2026"/>
    <n v="8"/>
    <n v="14"/>
    <d v="2026-08-14T00:00:00"/>
    <n v="-1.5416666666642413"/>
    <x v="0"/>
    <x v="16"/>
  </r>
  <r>
    <n v="241"/>
    <n v="1002518631"/>
    <n v="3"/>
    <x v="0"/>
    <n v="5"/>
    <s v="KUPANG"/>
    <s v="ENDE"/>
    <s v="BJW"/>
    <s v="REG"/>
    <s v="AO"/>
    <s v="NEW SALES"/>
    <s v="1P INET"/>
    <s v="OSS - FALLOUT"/>
    <s v="RBS-Regional 3"/>
    <d v="2026-08-10T17:37:56"/>
    <d v="2026-08-14T17:52:21"/>
    <n v="69362756"/>
    <m/>
    <n v="172511797112"/>
    <s v="SMAN 7 KOTA KOMBA"/>
    <s v="ODP-BJW-FT/08 FT/D02/08.01"/>
    <s v="WO061438984"/>
    <m/>
    <m/>
    <m/>
    <n v="120.7174851"/>
    <n v="-8.7837134999999993"/>
    <s v="|MN00118|MYIA-017159568467/POI/Pak Febrimans/081246321602/ansdyndejeng1@gmail.com"/>
    <s v="MYIB_ASSISTANT"/>
    <m/>
    <m/>
    <m/>
    <m/>
    <m/>
    <m/>
    <m/>
    <m/>
    <s v="Management Janji"/>
    <s v="2026-08-13 15:00:00 | Waktu pemasnagan : 11 Agustus 2026 Jam pemasangan : 08.00 - 12.00 Mohon hubungi pelanggan sebelum ke lokasi  Terima kasih"/>
    <s v="FCC"/>
    <d v="2026-10-08T17:39:53"/>
    <d v="2026-08-13T15:00:00"/>
    <s v="Kendala Pelanggan"/>
    <s v="FO_WFM"/>
    <s v="BJW"/>
    <s v="NO ADDON"/>
    <m/>
    <s v="Provisioning Failed|WFM|INF009045672|PP_-8.8417312,121.65056170000001_RESCHEDULE"/>
    <s v="HSI Bisnis Promo HUT Telkom PSB 70% - 50 Mbps"/>
    <s v="INDIBIZ"/>
    <m/>
    <m/>
    <d v="2026-08-13T15:00:00"/>
    <s v="2026-08-13 15:00:00 | Waktu pemasnagan : 11 Agustus 2026 Jam pemasangan : 08.00 - 12.00 Mohon hubungi pelanggan sebelum ke lokasi  Terima kasih"/>
    <m/>
    <m/>
    <m/>
    <e v="#NUM!"/>
    <e v="#NUM!"/>
    <x v="1"/>
    <x v="10"/>
  </r>
  <r>
    <n v="242"/>
    <n v="1002506167"/>
    <n v="3"/>
    <x v="7"/>
    <n v="4"/>
    <s v="KUDUS"/>
    <s v="PATI"/>
    <s v="PAT"/>
    <s v="DPS"/>
    <s v="AO"/>
    <s v="NEW SALES"/>
    <m/>
    <s v="98 | OSS - CANCEL COMPLETE"/>
    <s v="DPS-Private Conglomeration"/>
    <d v="2026-08-03T13:54:16"/>
    <d v="2026-08-04T17:48:24"/>
    <n v="66038855"/>
    <m/>
    <n v="142551119436"/>
    <s v="PT SANATEL"/>
    <s v="ODP-PAT-FZ/057"/>
    <s v="WO060798344"/>
    <m/>
    <m/>
    <m/>
    <n v="111.02090588374099"/>
    <n v="-6.7542473415921496"/>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3:55:38"/>
    <m/>
    <s v="Kendala Pelanggan"/>
    <s v="CANCEL"/>
    <s v="PAT"/>
    <s v="NO ADDON"/>
    <m/>
    <s v="Cancel Completed"/>
    <s v="- 11_11446;Biaya PSB HSI EBIS Tunai di Depan ~ 11[500000]  - E23046;E23046 ~ ES23 - Paket HSI Bisnis[0]  - E23046~null~E23046_UNL;UNL ~ Internet-Link Unlimited Internet Usage ~ E23046[0]  - E23046~null~44877;E23046||11||Abodemen 0[0]  - E23046~null~E23046"/>
    <s v="INDIBIZ"/>
    <m/>
    <m/>
    <d v="2026-08-03T14:00:00"/>
    <s v="DPS;PCS; LOP284912 ;PSB HSI BISNIS 50Mbps; PIC Rudi Agus Cahyono 081390816621; AM : ERLANGGA 406745 081212619208 406745@telkom.co.id  "/>
    <m/>
    <m/>
    <m/>
    <e v="#NUM!"/>
    <e v="#NUM!"/>
    <x v="1"/>
    <x v="3"/>
  </r>
  <r>
    <n v="243"/>
    <n v="1002510139"/>
    <n v="3"/>
    <x v="2"/>
    <n v="5"/>
    <s v="MALANG"/>
    <s v="BATU"/>
    <s v="BTU"/>
    <s v="REG"/>
    <s v="AO"/>
    <s v="NEW SALES"/>
    <s v="1P INET"/>
    <s v="MIA - INVALID SURVEY"/>
    <s v="RBS-Regional 3"/>
    <d v="2026-08-05T11:10:57"/>
    <d v="2026-08-06T06:31:20"/>
    <n v="69358957"/>
    <m/>
    <n v="152707239187"/>
    <s v="GUEST HOUSE OF Riyadi"/>
    <s v="ODP-BTU-FW/39 FW/D04/39.01"/>
    <s v="WO060965573"/>
    <m/>
    <m/>
    <m/>
    <n v="112.521755062043"/>
    <n v="-7.8830795856101297"/>
    <s v="MD|MYDB-20260805264405|DN00001/MN01844|GUEST HOUSE OF Riyadi|087870686254"/>
    <s v="MYDIGIBIZPARTNER"/>
    <m/>
    <m/>
    <m/>
    <m/>
    <m/>
    <m/>
    <m/>
    <m/>
    <s v="Management Janji"/>
    <s v="2026-08-06 08:00:00 | Tanggal pemasangan: 06/08/2026 Jam pemasangan : pagi / siang Info Tambahan : Hubungi pelanggan dulu sebelum ke lokasi terima kasih"/>
    <s v="FCC"/>
    <d v="2026-05-08T11:24:55"/>
    <d v="2026-08-06T08:00:00"/>
    <m/>
    <s v="SURVEY_NEW_MANJA"/>
    <s v="BTU"/>
    <s v="NO ADDON"/>
    <m/>
    <s v="MIE - INVALID SURVEY - Kendala Jalur/Rute Tarikan"/>
    <s v="HSI Bisnis Basic Promo HUT Telkom PSB 70% - 200 Mbps"/>
    <s v="INDIBIZ"/>
    <m/>
    <m/>
    <d v="2026-08-06T08:00:00"/>
    <s v="2026-08-06 08:00:00 | Tanggal pemasangan: 06/08/2026 Jam pemasangan : pagi / siang Info Tambahan : Hubungi pelanggan dulu sebelum ke lokasi terima kasih"/>
    <m/>
    <m/>
    <m/>
    <e v="#NUM!"/>
    <e v="#NUM!"/>
    <x v="1"/>
    <x v="11"/>
  </r>
  <r>
    <n v="244"/>
    <n v="1002505290"/>
    <n v="3"/>
    <x v="7"/>
    <n v="4"/>
    <s v="KUDUS"/>
    <s v="BLORA"/>
    <s v="CEP"/>
    <s v="REG"/>
    <s v="AO"/>
    <s v="NEW SALES"/>
    <s v="1P INET"/>
    <s v="CANCEL COMPLETED"/>
    <s v="RBS-Regional 3"/>
    <d v="2026-08-02T14:11:57"/>
    <d v="2026-08-03T08:43:08"/>
    <n v="69357056"/>
    <m/>
    <n v="142552107736"/>
    <s v="PT TRANS HYBRID COMMUNICATION UR APOTEK PRO CEPU"/>
    <s v="ODP-CEP-FE/045 FE/D06/045.01"/>
    <s v="WO060720200"/>
    <m/>
    <m/>
    <m/>
    <n v="111.59343730000001"/>
    <n v="-7.1407641000000002"/>
    <s v="|MN00542|MYIA-095183574683/POI/SYUKUR/089672423542/pttcjakarta2@gmail.com"/>
    <s v="MYIB_ASSISTANT"/>
    <m/>
    <m/>
    <m/>
    <m/>
    <m/>
    <m/>
    <m/>
    <m/>
    <s v="Management Janji"/>
    <s v="2026-08-03 15:00:00 | Nama PIC : Sykur No HP : 089672423542 Alt :  M Janji : 03/08/2026 Jam Pasang : 08.00 - 13:00  NoteÃ‚Â :  hubungi terlebih dahulu sebelum kelokasi "/>
    <s v="FCC"/>
    <d v="2026-02-08T14:25:15"/>
    <d v="2026-08-03T15:00:00"/>
    <m/>
    <s v="CANCEL"/>
    <s v="CEP"/>
    <s v="NO ADDON"/>
    <m/>
    <s v="CANCEL ORDER INVALID SURVEY remark : Moban cancel order diatas sesuai NDE untuk tidak melakukan penarikan IndiBiz ke Prodia m"/>
    <s v="HSI Bisnis Promo HUT Telkom PSB 70% - 50 Mbps"/>
    <s v="INDIBIZ"/>
    <m/>
    <m/>
    <d v="2026-08-03T15:00:00"/>
    <s v="2026-08-03 15:00:00 | Nama PIC : Sykur No HP : 089672423542 Alt :  M Janji : 03/08/2026 Jam Pasang : 08.00 - 13:00  NoteÃ‚Â :  hubungi terlebih dahulu sebelum kelokasi "/>
    <m/>
    <m/>
    <m/>
    <e v="#NUM!"/>
    <e v="#NUM!"/>
    <x v="1"/>
    <x v="3"/>
  </r>
  <r>
    <n v="245"/>
    <n v="1002529488"/>
    <n v="3"/>
    <x v="0"/>
    <n v="5"/>
    <s v="MATARAM"/>
    <s v="SUMBAWA"/>
    <s v="MLK"/>
    <s v="REG"/>
    <s v="AO"/>
    <s v="NEW SALES"/>
    <s v="1P INET"/>
    <s v="OSS - FALLOUT"/>
    <s v="RBS-Regional 3"/>
    <d v="2026-08-16T11:22:56"/>
    <d v="2026-08-17T08:05:51"/>
    <n v="69367400"/>
    <m/>
    <n v="172608206231"/>
    <s v="NILAHOUSE"/>
    <s v="ODP-MLK-FAD/67 FAD/D06/67.01"/>
    <s v="WO061865186"/>
    <m/>
    <m/>
    <m/>
    <n v="116.753758122886"/>
    <n v="-8.9119030433195796"/>
    <s v="|MN02367|MYIA-061488130340/POI/NILASPRIANA, S.E/082340224553/nilaapriana402@gmail.com"/>
    <s v="MYIB_ASSISTANT"/>
    <m/>
    <m/>
    <m/>
    <m/>
    <m/>
    <m/>
    <m/>
    <m/>
    <s v="Management Janji"/>
    <s v="2026-08-17 08:00:00 | Jam pemasangan : 12.00 Info Tambahan : Hubungi pelanggan dulu sebelum ke lokasi terimakasih  "/>
    <s v="FCC"/>
    <s v="16-08-2026 11:39:53"/>
    <d v="2026-08-17T08:00:00"/>
    <m/>
    <s v="FO_UIM"/>
    <s v="MLK"/>
    <s v="NO ADDON"/>
    <m/>
    <s v="Provisioning Failed|UIM|INF009056882|1029:Reservation not found for Broadband CFS with Reservation ID : 37202732959"/>
    <s v="HSI Bisnis Basic Promo HUT Telkom PSB 70% - 50 Mbps"/>
    <s v="INDIBIZ"/>
    <m/>
    <m/>
    <d v="2026-08-17T08:00:00"/>
    <s v="2026-08-17 08:00:00 | Jam pemasangan : 12.00 Info Tambahan : Hubungi pelanggan dulu sebelum ke lokasi terimakasih  "/>
    <m/>
    <m/>
    <m/>
    <e v="#NUM!"/>
    <e v="#NUM!"/>
    <x v="1"/>
    <x v="0"/>
  </r>
  <r>
    <n v="246"/>
    <n v="1002527651"/>
    <n v="3"/>
    <x v="2"/>
    <n v="5"/>
    <s v="MALANG"/>
    <s v="KEPANJEN"/>
    <s v="SWJ"/>
    <s v="REG"/>
    <s v="AO"/>
    <s v="NEW SALES"/>
    <s v="1P INET"/>
    <s v="Completed (PS)"/>
    <s v="RBS-Regional 3"/>
    <d v="2026-08-15T08:01:56"/>
    <d v="2026-08-15T14:10:15"/>
    <n v="69366516"/>
    <m/>
    <n v="152705283043"/>
    <s v="KATON STUDIO"/>
    <s v="ODP-MLG-FBG/38 FBG/D05/38.01"/>
    <s v="WO061792479"/>
    <m/>
    <m/>
    <m/>
    <n v="112.66377903521"/>
    <n v="-7.9703930955862399"/>
    <s v="MD|MYDB-20260815265444|DN00001/MN00500|KATON STUDIO|089514673874"/>
    <s v="MYDIGIBIZPARTNER"/>
    <m/>
    <m/>
    <m/>
    <m/>
    <m/>
    <m/>
    <m/>
    <m/>
    <s v="Management Janji"/>
    <s v="2026-08-16 08:00:00 | Nama Pic : BP EKO No Hp Pic : 089514673874 Jam Pemasangan : 08:00 - 12.00 Tanggal Pemasangan : MINGGU 16 AGUSTUS 2026 Info Tambahan : Hubungi pelanggan sebelum datang ke lokasi"/>
    <s v="FCC"/>
    <s v="15-08-2026 08:10:40"/>
    <d v="2026-08-16T08:00:00"/>
    <m/>
    <s v="PS"/>
    <s v="SWJ"/>
    <s v="NO ADDON"/>
    <n v="20260815"/>
    <s v="Completed"/>
    <s v="HSI Bisnis Promo HUT Telkom PSB 70% - 100 Mbps"/>
    <s v="INDIBIZ"/>
    <m/>
    <m/>
    <d v="2026-08-16T08:00:00"/>
    <s v="2026-08-16 08:00:00 | Nama Pic : BP EKO No Hp Pic : 089514673874 Jam Pemasangan : 08:00 - 12.00 Tanggal Pemasangan : MINGGU 16 AGUSTUS 2026 Info Tambahan : Hubungi pelanggan sebelum datang ke lokasi"/>
    <n v="2026"/>
    <n v="8"/>
    <n v="15"/>
    <d v="2026-08-15T00:00:00"/>
    <n v="-1.3333333333357587"/>
    <x v="0"/>
    <x v="29"/>
  </r>
  <r>
    <n v="247"/>
    <n v="1002509859"/>
    <n v="3"/>
    <x v="5"/>
    <n v="5"/>
    <s v="SINGARJA"/>
    <s v="KLUNGKUNG"/>
    <s v="APR"/>
    <s v="REG"/>
    <s v="AO"/>
    <s v="NEW SALES"/>
    <m/>
    <s v="102 | FOLLOW UP COMPLETED"/>
    <s v="RBS-Regional 3"/>
    <d v="2026-08-05T09:57:48"/>
    <d v="2026-08-16T12:25:35"/>
    <n v="69358874"/>
    <m/>
    <n v="172404209305"/>
    <s v="PT Noble Bali 3"/>
    <s v="ODP-APR-FF/42"/>
    <s v="WO060964315"/>
    <m/>
    <m/>
    <m/>
    <n v="115.5941828"/>
    <n v="-8.2799444999999992"/>
    <s v="|MN02677|/CP I NENGAH SUTA/0817562315-081237301115/sutanoble@gmail.com"/>
    <s v="Sales Force DBS"/>
    <m/>
    <m/>
    <m/>
    <m/>
    <m/>
    <m/>
    <m/>
    <m/>
    <s v="Management Janji"/>
    <s v="2026-08-07 13:00:00|Nama Pic :  No Hp Pic :  Jam Pemasangan : 08:00 - 12.00 Tanggal Pemasangan : KAMIS 06 AGUSTUS 2026 Info Tambahan : Hubungi pelanggan sebelum datang ke lokasi, terima kasih.|40961370|MYDITA"/>
    <s v="FCC"/>
    <d v="2026-05-08T10:09:56"/>
    <d v="2026-08-07T13:00:00"/>
    <s v="Kendala Pelanggan"/>
    <s v="REVOKE"/>
    <s v="APR"/>
    <s v="NO ADDON"/>
    <m/>
    <s v="Follow Up Revoke Completed, New Order ID : SC1002529582"/>
    <s v="- 11_11446;Biaya PSB HSI EBIS Tunai di Depan ~ 11[150000]  - SP_NOSS;SP_NOSS ~ Internet NOSS Multispeed Network[0]  - SP_NOSS;SP_NOSS ~ Internet NOSS Multispeed Network[0]  - E25060;E25060 ~ ES25 - Paket HSI Bisnis (HSIE) Khusus Winback 2.0[0]  - E25060~n"/>
    <s v="INDIBIZ"/>
    <m/>
    <m/>
    <d v="2026-08-07T13:00:00"/>
    <s v="2026-08-07 13:00:00|Nama Pic :  No Hp Pic :  Jam Pemasangan : 08:00 - 12.00 Tanggal Pemasangan : KAMIS 06 AGUSTUS 2026 Info Tambahan : Hubungi pelanggan sebelum datang ke lokasi, terima kasih.|40961370|MYDITA"/>
    <m/>
    <m/>
    <m/>
    <e v="#NUM!"/>
    <e v="#NUM!"/>
    <x v="1"/>
    <x v="6"/>
  </r>
  <r>
    <n v="248"/>
    <n v="1002526834"/>
    <n v="3"/>
    <x v="0"/>
    <n v="5"/>
    <s v="MATARAM"/>
    <s v="SUMBAWA"/>
    <s v="MLK"/>
    <s v="REG"/>
    <s v="AO"/>
    <s v="NEW SALES"/>
    <m/>
    <s v="Completed (PS)"/>
    <s v="RBS-Regional 3"/>
    <d v="2026-08-14T15:11:09"/>
    <d v="2026-08-14T17:06:25"/>
    <n v="69364505"/>
    <m/>
    <n v="172608206227"/>
    <s v="SPBU MALUK 5484304"/>
    <s v="ODP-MLK-FAE/17"/>
    <s v="WO061761526"/>
    <m/>
    <m/>
    <m/>
    <n v="116.7523138"/>
    <n v="-8.9049376999999996"/>
    <s v="MD|MYDB-20260812265080|DN00001/MN01576|SPBU MALUK 5484304|085205613275"/>
    <s v="MYDIGIBIZPARTNER"/>
    <m/>
    <m/>
    <m/>
    <m/>
    <m/>
    <m/>
    <m/>
    <m/>
    <s v="Management Janji"/>
    <s v="2026-08-13 15:00:00 | Nama PIC : Bp Yamin  No HP : 085205613275  No Alt : -  M Janji :  13 Agustus 2026  Jam Pasang : Pagi / Siang  Note : hubungi pelanggan jika ingin kelokasi"/>
    <s v="FCC"/>
    <s v="14-08-2026 15:25:22"/>
    <m/>
    <m/>
    <s v="PS"/>
    <s v="MLK"/>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15:00:00 | Nama PIC : Bp Yamin  No HP : 085205613275  No Alt : -  M Janji :  13 Agustus 2026  Jam Pasang : Pagi / Siang  Note : hubungi pelanggan jika ingin kelokasi"/>
    <n v="2026"/>
    <n v="8"/>
    <n v="14"/>
    <d v="2026-08-14T00:00:00"/>
    <n v="-0.29166666666424135"/>
    <x v="0"/>
    <x v="0"/>
  </r>
  <r>
    <n v="249"/>
    <n v="1002511645"/>
    <n v="3"/>
    <x v="5"/>
    <n v="5"/>
    <s v="SINGARJA"/>
    <s v="TABANAN"/>
    <s v="TBN"/>
    <s v="REG"/>
    <s v="AO"/>
    <s v="NEW SALES"/>
    <m/>
    <s v="Completed (PS)"/>
    <s v="RBS-Regional 3"/>
    <d v="2026-08-06T09:50:45"/>
    <d v="2026-08-12T15:27:00"/>
    <n v="69359656"/>
    <m/>
    <n v="172413244326"/>
    <s v="SMPN 1 Abiansemal"/>
    <s v="ODP-TBN-FCS/36"/>
    <s v="WO061135412"/>
    <m/>
    <m/>
    <m/>
    <n v="115.2101701"/>
    <n v="-8.5104325000000003"/>
    <s v="MN00087/SMPN 1 Abiansemal/PIC Ida Bagus Mas Suryawan/083114712733/smpn1abiansemal@yahoo.co.id"/>
    <s v="Sales Force DBS"/>
    <m/>
    <m/>
    <m/>
    <m/>
    <m/>
    <m/>
    <m/>
    <m/>
    <s v="Management Janji"/>
    <s v="2026-08-10 08:00:00|Nama PIC : Ibu I Made No HP : 083114712733 No Alternatif :  M Janji : 10/08/2026 Jam Pasang : Pagi NoteÃ‚Â :  Hubungi terlebih dahulu sebelum ke lokasi |40961370|MYDITA"/>
    <s v="FCC"/>
    <d v="2026-06-08T09:55:05"/>
    <d v="2026-08-10T08:00:00"/>
    <s v="Kendala Pelanggan"/>
    <s v="PS"/>
    <s v="TBN"/>
    <s v="PIJAR"/>
    <n v="20260812"/>
    <s v="Completed"/>
    <s v="- 11_11446;Biaya PSB HSI EBIS Tunai di Depan ~ 11[150000]  - SP_NOSS;SP_NOSS ~ Internet NOSS Multispeed Network[0]  - E25060;E25060 ~ ES25 - Paket HSI Bisnis (HSIE) Khusus Winback 2.0[0]  - E25060~null~E25060_UNL;UNL ~ Internet-Link Unlimited Internet Usa"/>
    <s v="INDIBIZ"/>
    <m/>
    <m/>
    <d v="2026-08-10T08:00:00"/>
    <s v="2026-08-10 08:00:00|Nama PIC : Ibu I Made No HP : 083114712733 No Alternatif :  M Janji : 10/08/2026 Jam Pasang : Pagi NoteÃ‚Â :  Hubungi terlebih dahulu sebelum ke lokasi |40961370|MYDITA"/>
    <n v="2026"/>
    <n v="8"/>
    <n v="12"/>
    <d v="2026-08-12T00:00:00"/>
    <n v="1.6666666666642413"/>
    <x v="2"/>
    <x v="25"/>
  </r>
  <r>
    <n v="250"/>
    <n v="1002527772"/>
    <n v="3"/>
    <x v="1"/>
    <n v="5"/>
    <s v="MADURA"/>
    <s v="PAMEKASAN"/>
    <s v="PME"/>
    <s v="REG"/>
    <s v="AO"/>
    <s v="NEW SALES"/>
    <s v="1P INET"/>
    <s v="Completed (PS)"/>
    <s v="RBS-Regional 3"/>
    <d v="2026-08-15T09:23:56"/>
    <d v="2026-08-15T19:37:11"/>
    <n v="69366605"/>
    <m/>
    <n v="152426928203"/>
    <s v="TOKO BUAH PAW"/>
    <s v="ODP-PME-FAT/61 FAT/D06/61.01"/>
    <s v="WO061800081"/>
    <m/>
    <m/>
    <m/>
    <n v="113.43680329999999"/>
    <n v="-7.0336305000000001"/>
    <s v="MD|MYDB-20260814265384|DN00001/MN00558|TOKO BUAH PAW|087755132880"/>
    <s v="MYDIGIBIZPARTNER"/>
    <m/>
    <m/>
    <m/>
    <m/>
    <m/>
    <m/>
    <m/>
    <m/>
    <s v="Management Janji"/>
    <s v="2026-08-18 08:00:00 | Tanggal pemasangan: 27/07/2026 Jam pemasangan : pagi / siang Info Tambahan : Hubungi pelanggan dulu sebelum ke lokasi. terima kasih"/>
    <s v="FCC"/>
    <s v="15-08-2026 09:40:30"/>
    <d v="2026-08-18T08:00:00"/>
    <m/>
    <s v="PS"/>
    <s v="PME"/>
    <s v="NO ADDON"/>
    <n v="20260815"/>
    <s v="Completed"/>
    <s v="HSI Bisnis Promo HUT Telkom PSB 70% - 150 Mbps"/>
    <s v="INDIBIZ"/>
    <m/>
    <m/>
    <d v="2026-08-18T08:00:00"/>
    <s v="2026-08-18 08:00:00 | Tanggal pemasangan: 27/07/2026 Jam pemasangan : pagi / siang Info Tambahan : Hubungi pelanggan dulu sebelum ke lokasi. terima kasih"/>
    <n v="2026"/>
    <n v="8"/>
    <n v="15"/>
    <d v="2026-08-15T00:00:00"/>
    <n v="-3.3333333333357587"/>
    <x v="0"/>
    <x v="1"/>
  </r>
  <r>
    <n v="251"/>
    <n v="1002526988"/>
    <n v="3"/>
    <x v="2"/>
    <n v="5"/>
    <s v="MADIUN"/>
    <s v="PONOROGO"/>
    <s v="SMO"/>
    <s v="REG"/>
    <s v="AO"/>
    <s v="NEW SALES"/>
    <s v="1P INET"/>
    <s v="Completed (PS)"/>
    <s v="RBS-Regional 3"/>
    <d v="2026-08-14T15:43:57"/>
    <d v="2026-08-15T18:40:35"/>
    <n v="69366271"/>
    <m/>
    <n v="152614209521"/>
    <s v="BUMDES DESA KREBET"/>
    <s v="ODP-SMO-FC/40 FC/D02/40.01"/>
    <s v="WO061765091"/>
    <m/>
    <m/>
    <m/>
    <n v="111.371033079922"/>
    <n v="-7.9048101543606997"/>
    <s v="MD|MYDB-20260814265316|DN00001/MN02053|BUMDES DESA KREBET|085738073433"/>
    <s v="MYDIGIBIZPARTNER"/>
    <m/>
    <m/>
    <m/>
    <m/>
    <m/>
    <m/>
    <m/>
    <m/>
    <s v="Management Janji"/>
    <s v="2026-08-16 08:00:00 | Tanggal pemasangan: 27/07/2026 Jam pemasangan : pagi / siang Info Tambahan : Hubungi pelanggan dulu sebelum ke lokasi. terima kasih"/>
    <s v="FCC"/>
    <s v="14-08-2026 15:55:01"/>
    <d v="2026-08-16T08:00:00"/>
    <m/>
    <s v="PS"/>
    <s v="SMO"/>
    <s v="NO ADDON"/>
    <n v="20260815"/>
    <s v="Completed"/>
    <s v="HSI Bisnis Promo HUT Telkom PSB 70% - 300 Mbps"/>
    <s v="INDIBIZ"/>
    <m/>
    <m/>
    <d v="2026-08-16T08:00:00"/>
    <s v="2026-08-16 08:00:00 | Tanggal pemasangan: 27/07/2026 Jam pemasangan : pagi / siang Info Tambahan : Hubungi pelanggan dulu sebelum ke lokasi. terima kasih"/>
    <n v="2026"/>
    <n v="8"/>
    <n v="15"/>
    <d v="2026-08-15T00:00:00"/>
    <n v="-1.3333333333357587"/>
    <x v="0"/>
    <x v="2"/>
  </r>
  <r>
    <n v="252"/>
    <n v="1002504905"/>
    <n v="3"/>
    <x v="2"/>
    <n v="5"/>
    <s v="MADIUN"/>
    <s v="MADIUN"/>
    <s v="MSP"/>
    <s v="REG"/>
    <s v="AO"/>
    <s v="NEW SALES"/>
    <s v="1P INET"/>
    <s v="Completed (PS)"/>
    <s v="RBS-Regional 3"/>
    <d v="2026-08-01T18:13:56"/>
    <d v="2026-08-03T13:27:57"/>
    <n v="69356900"/>
    <m/>
    <n v="152631207303"/>
    <s v="BUSINESS CENTER HNI MAGETAN 1"/>
    <s v="ODP-MSP-FC/32 FC/D06/32.01"/>
    <s v="WO060678240"/>
    <m/>
    <m/>
    <m/>
    <n v="111.43723300000001"/>
    <n v="-7.5921969999999996"/>
    <s v="|MN00286|MYIA-042716226809/POI/SUJITO/081336597477/agenkopisevelmagetan@gmail.com"/>
    <s v="MYIB_ASSISTANT"/>
    <m/>
    <m/>
    <m/>
    <m/>
    <m/>
    <m/>
    <m/>
    <m/>
    <s v="Management Janji"/>
    <s v="2026-08-02 15:00:00 | Nama PIC : bapak SUJITO No HP : 081336597477 Alt :  M Janji : (MINGGU/2/AGUSTUS/2026) jam Pasang : 09:00 Note : hubungi pelanggan jika ingin kelokasi"/>
    <s v="FCC"/>
    <d v="2026-01-08T18:25:26"/>
    <d v="2026-08-02T15:00:00"/>
    <m/>
    <s v="PS"/>
    <s v="MSP"/>
    <s v="NO ADDON"/>
    <n v="20260803"/>
    <s v="Completed"/>
    <s v="HSI Bisnis Promo HUT Telkom PSB 70% - 50 Mbps"/>
    <s v="INDIBIZ"/>
    <m/>
    <m/>
    <d v="2026-08-02T15:00:00"/>
    <s v="2026-08-02 15:00:00 | Nama PIC : bapak SUJITO No HP : 081336597477 Alt :  M Janji : (MINGGU/2/AGUSTUS/2026) jam Pasang : 09:00 Note : hubungi pelanggan jika ingin kelokasi"/>
    <n v="2026"/>
    <n v="8"/>
    <n v="3"/>
    <d v="2026-08-03T00:00:00"/>
    <n v="0.375"/>
    <x v="0"/>
    <x v="20"/>
  </r>
  <r>
    <n v="253"/>
    <n v="1002517320"/>
    <n v="3"/>
    <x v="1"/>
    <n v="5"/>
    <s v="SBY UTARA"/>
    <s v="TANDES"/>
    <s v="KRP"/>
    <s v="REG"/>
    <s v="AO"/>
    <s v="NEW SALES"/>
    <m/>
    <s v="Completed (PS)"/>
    <s v="RBS-Regional 3"/>
    <d v="2026-08-10T11:02:24"/>
    <d v="2026-08-10T16:07:38"/>
    <n v="69360705"/>
    <m/>
    <n v="152415234847"/>
    <s v="SD MA&amp; 39;ARIF AL-FATTAH SURABAYA"/>
    <s v="ODP-KRP-FBG/02"/>
    <s v="WO061376049"/>
    <m/>
    <m/>
    <m/>
    <n v="112.6965369"/>
    <n v="-7.340522"/>
    <s v="|MN01993|/SD MA'ARIF AL-FATTAH SURABAYA/081232283576/sdalfattahsurabaya@gmail.com/HSI Basic Winback + Antares Eazy (1:2) 50 Mbps (Rp 395.000) PSB Rp 150.000/Aprilia awanda putri/Jl. Mastrip 35,karangpilang.Surabaya"/>
    <s v="Sales Force DBS"/>
    <m/>
    <m/>
    <m/>
    <m/>
    <m/>
    <m/>
    <m/>
    <m/>
    <s v="Management Janji"/>
    <s v="2026-08-08 15:00:00|Jam pemasangan : 12.00  Info Tambahan : Hubungi pelanggan dulu sebelum ke lokasi  terimakasih |40951378|MYDITA"/>
    <s v="FCC"/>
    <d v="2026-10-08T11:10:24"/>
    <m/>
    <m/>
    <s v="PS"/>
    <s v="KRP"/>
    <s v="ANTAREZ"/>
    <n v="20260810"/>
    <s v="Completed"/>
    <s v="- E23015;E23015 ~ ES23 - Perangkat ONT[0]  - E23015~null~44292;E23015||11||Abodemen 0[0]  - E23015~null~E23015_SWONTDUALB;SWONTDUALB ~ Biaya Sewa ONT Dual Band ~ E23015[30000]  - E24058;E24058 ~ ES24 - Paket HSI Bisnis (HSIEF) Khusus Winback[0]  - E24058~"/>
    <s v="INDIBIZ"/>
    <m/>
    <m/>
    <d v="2026-08-10T07:00:00"/>
    <s v="2026-08-08 15:00:00|Jam pemasangan : 12.00  Info Tambahan : Hubungi pelanggan dulu sebelum ke lokasi  terimakasih |40951378|MYDITA"/>
    <n v="2026"/>
    <n v="8"/>
    <n v="10"/>
    <d v="2026-08-10T00:00:00"/>
    <n v="-0.29166666666424135"/>
    <x v="0"/>
    <x v="27"/>
  </r>
  <r>
    <n v="254"/>
    <n v="1002515671"/>
    <n v="3"/>
    <x v="5"/>
    <n v="5"/>
    <s v="SINGARJA"/>
    <s v="GIANYAR"/>
    <s v="GIN"/>
    <s v="REG"/>
    <s v="AO"/>
    <s v="NEW SALES"/>
    <m/>
    <s v="Completed (PS)"/>
    <s v="RBS-Regional 3"/>
    <d v="2026-08-08T09:53:05"/>
    <d v="2026-08-10T07:31:35"/>
    <n v="69359555"/>
    <m/>
    <n v="172407213569"/>
    <s v="SD NEGERI 1 SABA"/>
    <s v="ODP-GIN-FP/81"/>
    <s v="WO061239942"/>
    <m/>
    <m/>
    <m/>
    <n v="115.29658154569699"/>
    <n v="-8.5913484751015101"/>
    <s v="|MN02658|/PIC NI PUTU ENI KOMIARTI/081353267465/sdnegerisatusaba@gmail.com"/>
    <s v="Sales Force DBS"/>
    <m/>
    <m/>
    <m/>
    <m/>
    <m/>
    <m/>
    <m/>
    <m/>
    <s v="Management Janji"/>
    <s v="2026-08-07 08:00:00|Nama : BU NI PUTU ENI KOMIARTI  No Hp : 081353267465  No Alt :   Tgl Pemasangan : 07 Agustus 2026  Interval : PAGI   Note : Hubungi pelanggan terlebih dahulu|40981182|MYDITA"/>
    <s v="FCC"/>
    <d v="2026-08-08T09:55:05"/>
    <m/>
    <m/>
    <s v="PS"/>
    <s v="GIN"/>
    <s v="NO ADDON"/>
    <n v="20260810"/>
    <s v="Completed"/>
    <s v="- E23015;E23015 ~ ES23 - Perangkat ONT[0]  - E23015~null~44292;E23015||11||Abodemen 0[0]  - E23015~null~E23015_SWONTPREM;SWONTPREM ~ Biaya Sewa ONT Premium ~ E23015[50000]  - E25061;E25061 ~ ES25 - Paket HSI Basic (HSIEF) Khusus Winback 2.0[0]  - E25061~n"/>
    <s v="INDIBIZ"/>
    <m/>
    <m/>
    <d v="2026-08-08T07:00:00"/>
    <s v="2026-08-07 08:00:00|Nama : BU NI PUTU ENI KOMIARTI  No Hp : 081353267465  No Alt :   Tgl Pemasangan : 07 Agustus 2026  Interval : PAGI   Note : Hubungi pelanggan terlebih dahulu|40981182|MYDITA"/>
    <n v="2026"/>
    <n v="8"/>
    <n v="10"/>
    <d v="2026-08-10T00:00:00"/>
    <n v="1.7083333333357587"/>
    <x v="2"/>
    <x v="31"/>
  </r>
  <r>
    <n v="255"/>
    <n v="1002520725"/>
    <n v="3"/>
    <x v="1"/>
    <n v="5"/>
    <s v="SBY UTARA"/>
    <s v="TANDES"/>
    <s v="BBE"/>
    <s v="REG"/>
    <s v="AO"/>
    <s v="NEW SALES"/>
    <s v="1P INET"/>
    <s v="CANCEL COMPLETED"/>
    <s v="RBS-Regional 3"/>
    <d v="2026-08-11T16:25:57"/>
    <d v="2026-08-14T20:05:18"/>
    <n v="69363630"/>
    <m/>
    <n v="152417233944"/>
    <s v="PT Petro Graha Medika Site site RS Petrokimia Driyorejo"/>
    <s v="ODP-BBE-FBC/06 FBC/D01/06.01"/>
    <s v="WO061522947"/>
    <m/>
    <m/>
    <m/>
    <n v="112.5746875"/>
    <n v="-7.3783124999999901"/>
    <s v="MD|MYID-4042608110002|RBIZindibiz|PETRO GHARA MEDIKA|085105779155"/>
    <s v="SOBIZ"/>
    <m/>
    <m/>
    <m/>
    <m/>
    <m/>
    <m/>
    <m/>
    <m/>
    <s v="Management Janji"/>
    <s v="2026-08-12 13:00:00 | Waktu pemasangan : 12 agustus 2026 Jam pemasangan : 08.00 - 12.00 Info Tambahan : Hubungi pelanggan dulu sebelum ke lokasi terimakasih  "/>
    <s v="FCC"/>
    <d v="2026-11-08T16:39:47"/>
    <d v="2026-08-12T13:00:00"/>
    <m/>
    <s v="CANCEL"/>
    <s v="BBE"/>
    <s v="NO ADDON"/>
    <m/>
    <s v="Cancel Completed"/>
    <s v="HSI Bisnis Promo HUT Telkom PSB 70% - 50 Mbps"/>
    <s v="INDIBIZ"/>
    <m/>
    <m/>
    <d v="2026-08-12T13:00:00"/>
    <s v="2026-08-12 13:00:00 | Waktu pemasangan : 12 agustus 2026 Jam pemasangan : 08.00 - 12.00 Info Tambahan : Hubungi pelanggan dulu sebelum ke lokasi terimakasih  "/>
    <m/>
    <m/>
    <m/>
    <e v="#NUM!"/>
    <e v="#NUM!"/>
    <x v="1"/>
    <x v="27"/>
  </r>
  <r>
    <n v="256"/>
    <n v="1002514122"/>
    <n v="3"/>
    <x v="5"/>
    <n v="5"/>
    <s v="DENPASAR"/>
    <s v="JIMBARAN"/>
    <s v="BNO"/>
    <s v="REG"/>
    <s v="AO"/>
    <s v="NEW SALES"/>
    <m/>
    <s v="102 | FOLLOW UP COMPLETED"/>
    <s v="RBS-Regional 3"/>
    <d v="2026-08-07T10:34:50"/>
    <d v="2026-08-09T13:53:18"/>
    <n v="69360566"/>
    <m/>
    <n v="172402803015"/>
    <s v="PT. MITRA BALI SUKSES"/>
    <s v="ODP-BNO-FV/28"/>
    <s v="WO061170112"/>
    <m/>
    <m/>
    <m/>
    <n v="115.2153156"/>
    <n v="-8.6857918999999999"/>
    <s v="|MN02545|/PIC WAHYUDI/08995847815-081381829072/it.info@mitrabalisukses.co.id"/>
    <s v="Sales Force DBS"/>
    <m/>
    <m/>
    <m/>
    <m/>
    <m/>
    <m/>
    <m/>
    <m/>
    <s v="Management Janji"/>
    <s v="2026-08-08 13:00:00|Nama : PT. MITRA BALI SUKSES Cp : 08995847815 2026-08-08 13:00 Sebelum kelokasi hub terlebih dahulu |40931150|MYDITA"/>
    <s v="FCC"/>
    <d v="2026-07-08T10:39:56"/>
    <d v="2026-08-08T13:00:00"/>
    <m/>
    <s v="REVOKE"/>
    <s v="BNO"/>
    <s v="NO ADDON"/>
    <m/>
    <s v="Follow Up Revoke Completed, New Order ID : SC1002516508"/>
    <s v="- 11_11446;Biaya PSB HSI EBIS Tunai di Depan ~ 11[150000]  - SP_NOSS;SP_NOSS ~ Internet NOSS Multispeed Network[0]  - SP_NOSS;SP_NOSS ~ Internet NOSS Multispeed Network[0]  - E23015;E23015 ~ ES23 - Perangkat ONT[0]  - E23015~null~44292;E23015||11||Abodeme"/>
    <s v="INDIBIZ"/>
    <m/>
    <m/>
    <d v="2026-08-08T13:00:00"/>
    <s v="2026-08-08 13:00:00|Nama : PT. MITRA BALI SUKSES Cp : 08995847815 2026-08-08 13:00 Sebelum kelokasi hub terlebih dahulu |40931150|MYDITA"/>
    <m/>
    <m/>
    <m/>
    <e v="#NUM!"/>
    <e v="#NUM!"/>
    <x v="1"/>
    <x v="30"/>
  </r>
  <r>
    <n v="257"/>
    <n v="1002518883"/>
    <n v="3"/>
    <x v="0"/>
    <n v="5"/>
    <s v="MATARAM"/>
    <s v="LOMBOK BARAT TENGAH"/>
    <s v="GER"/>
    <s v="REG"/>
    <s v="AO"/>
    <s v="NEW SALES"/>
    <s v="1P INET"/>
    <s v="7 | OSS - PROVISIONING ISSUED"/>
    <s v="RBS-Regional 3"/>
    <d v="2026-08-11T08:43:57"/>
    <d v="2026-08-12T13:09:33"/>
    <n v="69362864"/>
    <m/>
    <n v="172602203926"/>
    <s v="UD SITI BAROKAH"/>
    <s v="ODP-GER-FAH/74"/>
    <s v="WO061463396"/>
    <m/>
    <m/>
    <m/>
    <n v="116.148222"/>
    <n v="-8.7095680000000009"/>
    <s v="|MC20037|MYIA-080754133223/POI/MUHAMMAD ZAINUDIN SANI /085923081813/orbitstarzkediri1@gmail.com"/>
    <s v="MYIB_ASSISTANT"/>
    <m/>
    <m/>
    <m/>
    <m/>
    <m/>
    <m/>
    <m/>
    <m/>
    <s v="Management Janji"/>
    <s v="2026-08-12 13:00:00 | Nama PIC : Bapak Zainudin No HP : 085923081813 No Alternatif : M Janji : 12/07/2026 Jam Pasang : Pagi NoteÃ‚Â :  Hubungi terlebih dahulu sebelum ke lokasi "/>
    <s v="FCC"/>
    <d v="2026-11-08T08:55:45"/>
    <d v="2026-08-12T13:00:00"/>
    <m/>
    <s v="PI"/>
    <s v="GER"/>
    <s v="NO ADDON"/>
    <m/>
    <s v="Provisioning Issued"/>
    <s v="HSI Bisnis Promo HUT Telkom PSB 70% - 200 Mbps"/>
    <s v="INDIBIZ"/>
    <m/>
    <m/>
    <d v="2026-08-12T13:00:00"/>
    <s v="2026-08-12 13:00:00 | Nama PIC : Bapak Zainudin No HP : 085923081813 No Alternatif : M Janji : 12/07/2026 Jam Pasang : Pagi NoteÃ‚Â :  Hubungi terlebih dahulu sebelum ke lokasi "/>
    <m/>
    <m/>
    <m/>
    <e v="#NUM!"/>
    <e v="#NUM!"/>
    <x v="1"/>
    <x v="9"/>
  </r>
  <r>
    <n v="258"/>
    <n v="1002516591"/>
    <n v="3"/>
    <x v="5"/>
    <n v="5"/>
    <s v="DENPASAR"/>
    <s v="SANUR"/>
    <s v="KLM"/>
    <s v="REG"/>
    <s v="AO"/>
    <s v="NEW SALES"/>
    <m/>
    <s v="Completed (PS)"/>
    <s v="RBS-Regional 3"/>
    <d v="2026-08-09T16:21:05"/>
    <d v="2026-08-10T08:11:09"/>
    <n v="69360741"/>
    <m/>
    <n v="172401793436"/>
    <s v="PT AGUNG ARYA HARDY"/>
    <s v="ODP-KLM-FL/20"/>
    <s v="WO061333992"/>
    <m/>
    <m/>
    <m/>
    <n v="115.2311"/>
    <n v="-8.6775000000000002"/>
    <s v="|MN02665|MYIA-079520489554/POI/Pak fandi/087857518641/spbu.bali.5480142@gmail.com"/>
    <s v="Sales Force DBS"/>
    <m/>
    <m/>
    <m/>
    <m/>
    <m/>
    <m/>
    <m/>
    <m/>
    <s v="Management Janji"/>
    <s v="2026-08-08 13:00:00 | Nama Pic : BP FANDI  No Hp Pic : 087866890803  Jam Pemasangan : 08:00 - 12.00  Tanggal Pemasangan : SABTU 08 AGUSTUS 2026  Info Tambahan : Hubungi pelanggan sebelum datang ke lokasi, terima kasih."/>
    <s v="FCC"/>
    <d v="2026-09-08T16:25:16"/>
    <m/>
    <m/>
    <s v="PS"/>
    <s v="KLM"/>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08 13:00:00 | Nama Pic : BP FANDI  No Hp Pic : 087866890803  Jam Pemasangan : 08:00 - 12.00  Tanggal Pemasangan : SABTU 08 AGUSTUS 2026  Info Tambahan : Hubungi pelanggan sebelum datang ke lokasi, terima kasih."/>
    <n v="2026"/>
    <n v="8"/>
    <n v="10"/>
    <d v="2026-08-10T00:00:00"/>
    <n v="0.70833333333575865"/>
    <x v="0"/>
    <x v="12"/>
  </r>
  <r>
    <n v="259"/>
    <n v="1002515486"/>
    <n v="3"/>
    <x v="7"/>
    <n v="4"/>
    <s v="SOLO"/>
    <s v="WONOGIRI"/>
    <s v="JSO"/>
    <s v="REG"/>
    <s v="AO"/>
    <s v="NEW SALES"/>
    <s v="1P INET"/>
    <s v="102 | FOLLOW UP COMPLETED"/>
    <s v="RBS-Regional 3"/>
    <d v="2026-08-07T18:52:56"/>
    <d v="2026-08-09T14:31:24"/>
    <n v="69361152"/>
    <m/>
    <n v="142523108541"/>
    <s v="MM Group"/>
    <s v="ODP-JSO-FE/055 FE/D06/055.01"/>
    <s v="WO061201771"/>
    <m/>
    <m/>
    <m/>
    <n v="111.256274431943"/>
    <n v="-7.8441328060763498"/>
    <s v="MD|MYDB-20260807264658|DN00001/MN00969|MM Group|085291919696"/>
    <s v="MYDIGIBIZPARTNER"/>
    <m/>
    <m/>
    <m/>
    <m/>
    <m/>
    <m/>
    <m/>
    <m/>
    <s v="Management Janji"/>
    <s v="2026-08-08 15:00:00 | Tanggal pemasangan: 09/08/2026 Jam pemasangan : siang Info Tambahan : Hubungi pelanggan dulu sebelum ke lokasi terima kasih."/>
    <s v="FCC"/>
    <d v="2026-07-08T18:55:10"/>
    <d v="2026-08-08T15:00:00"/>
    <m/>
    <s v="REVOKE"/>
    <s v="JSO"/>
    <s v="NO ADDON"/>
    <m/>
    <s v="Follow Up Revoke Completed, New Order ID : SC1002516532"/>
    <s v="HSI Bisnis Promo HUT Telkom PSB 70% - 100 Mbps Dual Band"/>
    <s v="INDIBIZ"/>
    <m/>
    <m/>
    <d v="2026-08-08T15:00:00"/>
    <s v="2026-08-08 15:00:00 | Tanggal pemasangan: 09/08/2026 Jam pemasangan : siang Info Tambahan : Hubungi pelanggan dulu sebelum ke lokasi terima kasih."/>
    <m/>
    <m/>
    <m/>
    <e v="#NUM!"/>
    <e v="#NUM!"/>
    <x v="1"/>
    <x v="3"/>
  </r>
  <r>
    <n v="260"/>
    <n v="1002512280"/>
    <n v="3"/>
    <x v="7"/>
    <n v="4"/>
    <s v="KUDUS"/>
    <s v="PATI"/>
    <s v="PAT"/>
    <s v="REG"/>
    <s v="AO"/>
    <s v="NEW SALES"/>
    <s v="1P INET"/>
    <s v="Completed (PS)"/>
    <s v="RBS-Regional 3"/>
    <d v="2026-08-06T12:50:56"/>
    <d v="2026-08-07T11:40:19"/>
    <n v="69359947"/>
    <m/>
    <n v="142551119463"/>
    <s v="Kantor Desa Panjunan"/>
    <s v="ODP-PAT-FR/104 FR/D06/104.01"/>
    <s v="WO061069520"/>
    <m/>
    <m/>
    <m/>
    <n v="111.04212440000001"/>
    <n v="-6.7585606999999897"/>
    <s v="|MC60053|MYIA-004339573928/POI/Yuliana/081337309219/retno4221@gmail.com"/>
    <s v="MYIB_ASSISTANT"/>
    <m/>
    <m/>
    <m/>
    <m/>
    <m/>
    <m/>
    <m/>
    <m/>
    <s v="Management Janji"/>
    <s v="2026-08-07 13:00:00 | Tanggal pemasangan: 6/08/2026 Jam pemasangan : pagi / siang Info Tambahan : Hubungi pelanggan dulu sebelum ke lokasi. terima kasih"/>
    <s v="FCC"/>
    <d v="2026-06-08T12:55:41"/>
    <d v="2026-08-07T13:00:00"/>
    <m/>
    <s v="PS"/>
    <s v="PAT"/>
    <s v="NO ADDON"/>
    <n v="20260807"/>
    <s v="Completed"/>
    <s v="HSI Bisnis Promo HUT Telkom PSB 70% - 50 Mbps"/>
    <s v="INDIBIZ"/>
    <m/>
    <m/>
    <d v="2026-08-07T13:00:00"/>
    <s v="2026-08-07 13:00:00 | Tanggal pemasangan: 6/08/2026 Jam pemasangan : pagi / siang Info Tambahan : Hubungi pelanggan dulu sebelum ke lokasi. terima kasih"/>
    <n v="2026"/>
    <n v="8"/>
    <n v="7"/>
    <d v="2026-08-07T00:00:00"/>
    <n v="-0.54166666666424135"/>
    <x v="0"/>
    <x v="3"/>
  </r>
  <r>
    <n v="261"/>
    <n v="1002523921"/>
    <n v="3"/>
    <x v="4"/>
    <n v="4"/>
    <s v="SEMARANG"/>
    <s v="SALATIGA"/>
    <s v="SLI"/>
    <s v="REG"/>
    <s v="AO"/>
    <s v="NEW SALES"/>
    <m/>
    <s v="Completed (PS)"/>
    <s v="RBS-Regional 3"/>
    <d v="2026-08-13T11:27:40"/>
    <d v="2026-08-13T12:11:16"/>
    <n v="69361369"/>
    <m/>
    <n v="142434111393"/>
    <s v="PT AERONUSA INTI RAYA"/>
    <s v="ODP-SLI-FAN/024"/>
    <s v="WO061654807"/>
    <m/>
    <m/>
    <m/>
    <n v="110.53187310073"/>
    <n v="-7.3620236148851896"/>
    <s v="|MN02587|MYIA-060484169050/POI/AMIN/087789912308/helpdesk@sentralcargo.co.id"/>
    <s v="MYDIGIBIZPARTNER"/>
    <m/>
    <m/>
    <m/>
    <m/>
    <m/>
    <m/>
    <m/>
    <m/>
    <s v="Management Janji"/>
    <s v="2026-08-10 08:00:00 | M Janji : 10 agustus 2026  jam Pasang : pagi   Note : hubungi pelanggan jika ingin kelokasi"/>
    <s v="FCC"/>
    <s v="13-08-2026 11:39:50"/>
    <m/>
    <m/>
    <s v="PS"/>
    <s v="SLI"/>
    <s v="NO ADDON"/>
    <n v="20260813"/>
    <s v="Completed"/>
    <s v="- 11_11446;Biaya PSB HSI EBIS Tunai di Depan ~ 11[150000]  - E25060;E25060 ~ ES25 - Paket HSI Bisnis (HSIE) Khusus Winback 2.0[0]  - E25060~null~E25060_UNL;UNL ~ Internet-Link Unlimited Internet Usage ~ E25060[0]  - E25060~null~105343;E25060||11||Abodemen"/>
    <s v="INDIBIZ"/>
    <m/>
    <m/>
    <d v="2026-08-13T07:00:00"/>
    <s v="2026-08-10 08:00:00 | M Janji : 10 agustus 2026  jam Pasang : pagi   Note : hubungi pelanggan jika ingin kelokasi"/>
    <n v="2026"/>
    <n v="8"/>
    <n v="13"/>
    <d v="2026-08-13T00:00:00"/>
    <n v="-0.29166666666424135"/>
    <x v="0"/>
    <x v="3"/>
  </r>
  <r>
    <n v="262"/>
    <n v="1002523023"/>
    <n v="3"/>
    <x v="4"/>
    <n v="4"/>
    <s v="SEMARANG"/>
    <s v="INNER - SEMARANG JATENG UTARA"/>
    <s v="JHR"/>
    <s v="REG"/>
    <s v="AO"/>
    <s v="NEW SALES"/>
    <s v="1P INET"/>
    <s v="Completed (PS)"/>
    <s v="RBS-Regional 3"/>
    <d v="2026-08-12T17:16:56"/>
    <d v="2026-08-13T18:41:30"/>
    <n v="69364575"/>
    <m/>
    <n v="142406122726"/>
    <s v="Flowrise Entertainment Indonesia"/>
    <s v="ODP-JHR-FCT/037 FCT/D02/037.01"/>
    <s v="WO061617875"/>
    <m/>
    <m/>
    <m/>
    <n v="110.42590800000001"/>
    <n v="-6.9833369999999997"/>
    <s v="|MC50018|MYIA-096469786996/POI/Annisa Noviana Putri/081558953099/flowriseentertainmentindonesia@gmail.com"/>
    <s v="MYIB_ASSISTANT"/>
    <m/>
    <m/>
    <m/>
    <m/>
    <m/>
    <m/>
    <m/>
    <m/>
    <s v="Management Janji"/>
    <s v="2026-08-13 15:00:00 | Tanggal pemasangan :13/08/2026 Jam pemasangan : pagi/siang Info Tambahan : Hubungi pelanggan dulu sebelum ke lokasi terima kasih."/>
    <s v="FCC"/>
    <d v="2026-12-08T17:39:53"/>
    <d v="2026-08-13T15:00:00"/>
    <m/>
    <s v="PS"/>
    <s v="JHR"/>
    <s v="NO ADDON"/>
    <n v="20260813"/>
    <s v="Completed"/>
    <s v="HSI Bisnis PSB 70% - 200 Mbps"/>
    <s v="INDIBIZ"/>
    <m/>
    <m/>
    <d v="2026-08-13T15:00:00"/>
    <s v="2026-08-13 15:00:00 | Tanggal pemasangan :13/08/2026 Jam pemasangan : pagi/siang Info Tambahan : Hubungi pelanggan dulu sebelum ke lokasi terima kasih."/>
    <n v="2026"/>
    <n v="8"/>
    <n v="13"/>
    <d v="2026-08-13T00:00:00"/>
    <n v="-0.625"/>
    <x v="0"/>
    <x v="3"/>
  </r>
  <r>
    <n v="263"/>
    <n v="1002528638"/>
    <n v="3"/>
    <x v="1"/>
    <n v="5"/>
    <s v="SBY SELATAN"/>
    <s v="KETINTANG"/>
    <s v="RKT"/>
    <s v="REG"/>
    <s v="AO"/>
    <s v="NEW SALES"/>
    <s v="1P INET"/>
    <s v="7 | OSS - PROVISIONING ISSUED"/>
    <s v="RBS-Regional 3"/>
    <d v="2026-08-15T15:59:56"/>
    <d v="2026-08-18T08:09:16"/>
    <n v="69367084"/>
    <m/>
    <n v="152308242771"/>
    <s v="SD Muhammadiyah 6 Surabaya"/>
    <s v="ODP-RKT-FBJ/34 FBJ/D03/01.34"/>
    <s v="WO061834040"/>
    <m/>
    <m/>
    <m/>
    <n v="112.7392243"/>
    <n v="-7.3067463999999998"/>
    <s v="|MN02749|MYIA-099739499289/POI/Warno/08113976667/sdmusixgadung@gmail.com"/>
    <s v="MYIB_ASSISTANT"/>
    <m/>
    <m/>
    <m/>
    <m/>
    <m/>
    <m/>
    <m/>
    <m/>
    <s v="Management Janji"/>
    <s v="2026-08-18 08:00:00 | M Janji :  18 Agustus 2026 Jam Pasang : Pagi Note : hubungi pelanggan jika ingin ke lokasi, terima kasih"/>
    <s v="FCC"/>
    <s v="15-08-2026 16:10:16"/>
    <d v="2026-08-18T08:00:00"/>
    <m/>
    <s v="PI"/>
    <s v="RKT"/>
    <s v="NO ADDON"/>
    <m/>
    <s v="Provisioning Issued"/>
    <s v="HSI Bisnis Basic Promo HUT Telkom PSB 70% - 50 Mbps"/>
    <s v="INDIBIZ"/>
    <m/>
    <m/>
    <d v="2026-08-18T08:00:00"/>
    <s v="2026-08-18 08:00:00 | M Janji :  18 Agustus 2026 Jam Pasang : Pagi Note : hubungi pelanggan jika ingin ke lokasi, terima kasih"/>
    <m/>
    <m/>
    <m/>
    <e v="#NUM!"/>
    <e v="#NUM!"/>
    <x v="1"/>
    <x v="8"/>
  </r>
  <r>
    <n v="264"/>
    <n v="1002521718"/>
    <n v="3"/>
    <x v="0"/>
    <n v="5"/>
    <s v="KUPANG"/>
    <s v="LABOAN BAJO"/>
    <s v="RTE"/>
    <s v="REG"/>
    <s v="AO"/>
    <s v="NEW SALES"/>
    <s v="1P INET"/>
    <s v="Completed (PS)"/>
    <s v="RBS-Regional 3"/>
    <d v="2026-08-12T11:10:56"/>
    <d v="2026-08-13T13:25:05"/>
    <n v="69364037"/>
    <m/>
    <n v="172514216933"/>
    <s v="CV. MONAS JAYA SEJAHTERA"/>
    <s v="ODP-RTE-FN/07 FN/D01/07.01"/>
    <s v="WO061568709"/>
    <m/>
    <m/>
    <m/>
    <n v="120.44091570000001"/>
    <n v="-8.5901166999999994"/>
    <s v="|MN00118|MYIA-037201756915/POI/Pak Heribertus/085380363834/erikaeriksamsun@gmail.com"/>
    <s v="MYIB_ASSISTANT"/>
    <m/>
    <m/>
    <m/>
    <m/>
    <m/>
    <m/>
    <m/>
    <m/>
    <s v="Management Janji"/>
    <s v="2026-08-13 08:00:00 | M Janji : (14/08/2026) jam Pasang : 09:00 Note : hubungi pelanggan jika ingin kelokasi "/>
    <s v="FCC"/>
    <d v="2026-12-08T11:39:52"/>
    <d v="2026-08-13T08:00:00"/>
    <m/>
    <s v="PS"/>
    <s v="RTE"/>
    <s v="NO ADDON"/>
    <n v="20260813"/>
    <s v="Completed"/>
    <s v="HSI Bisnis Basic Promo HUT Telkom PSB 70% - 75 Mbps"/>
    <s v="INDIBIZ"/>
    <m/>
    <m/>
    <d v="2026-08-13T08:00:00"/>
    <s v="2026-08-13 08:00:00 | M Janji : (14/08/2026) jam Pasang : 09:00 Note : hubungi pelanggan jika ingin kelokasi "/>
    <n v="2026"/>
    <n v="8"/>
    <n v="13"/>
    <d v="2026-08-13T00:00:00"/>
    <n v="-0.33333333333575865"/>
    <x v="0"/>
    <x v="21"/>
  </r>
  <r>
    <n v="265"/>
    <n v="1002518162"/>
    <n v="3"/>
    <x v="6"/>
    <n v="5"/>
    <s v="SIDOARJO"/>
    <s v="INNER - JATIM TIMUR"/>
    <s v="SDA"/>
    <s v="REG"/>
    <s v="AO"/>
    <s v="NEW SALES"/>
    <m/>
    <s v="Completed (PS)"/>
    <s v="RBS-Regional 3"/>
    <d v="2026-08-10T14:59:32"/>
    <d v="2026-08-11T20:21:33"/>
    <n v="69362597"/>
    <m/>
    <n v="152316230486"/>
    <s v="MITRA GILANG PERKASA"/>
    <s v="ODP-SDA-FHH/15"/>
    <s v="WO061532843"/>
    <m/>
    <m/>
    <m/>
    <n v="112.7381491"/>
    <n v="-7.4524578999999997"/>
    <s v="|MN00500|/MITRA GILANG PERKASA/WINBACK 2.0 HSI B2B (1:1) 50MBPS 355RB PSB DISC 70%//i.kusuma1710@gmail.com/IRWAN KUSUMA/8179388321"/>
    <s v="Sales Force DBS"/>
    <m/>
    <m/>
    <m/>
    <m/>
    <m/>
    <m/>
    <m/>
    <m/>
    <s v="Management Janji"/>
    <s v="2026-08-12 15:00:00|Nama PIC : BAPAK IRWAN No HP : 08179388321 Alt :  M Janji : (RABU/12/AGUSTUS/2026) jam Pasang : 09:00 Note : hubungi pelanggan jika ingin kelokasi|40961371|MYDITA"/>
    <s v="FCC"/>
    <d v="2026-10-08T15:09:52"/>
    <d v="2026-08-12T15:00:00"/>
    <m/>
    <s v="PS"/>
    <s v="SDA"/>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2T15:00:00"/>
    <s v="2026-08-12 15:00:00|Nama PIC : BAPAK IRWAN No HP : 08179388321 Alt :  M Janji : (RABU/12/AGUSTUS/2026) jam Pasang : 09:00 Note : hubungi pelanggan jika ingin kelokasi|40961371|MYDITA"/>
    <n v="2026"/>
    <n v="8"/>
    <n v="11"/>
    <d v="2026-08-11T00:00:00"/>
    <n v="-1.625"/>
    <x v="0"/>
    <x v="17"/>
  </r>
  <r>
    <n v="266"/>
    <n v="1002522019"/>
    <n v="3"/>
    <x v="3"/>
    <n v="4"/>
    <s v="MAGELANG"/>
    <s v="MAGELANG"/>
    <s v="MGE"/>
    <s v="REG"/>
    <s v="AO"/>
    <s v="NEW SALES"/>
    <m/>
    <s v="Completed (PS)"/>
    <s v="RBS-Regional 3"/>
    <d v="2026-08-12T12:43:27"/>
    <d v="2026-08-14T13:58:47"/>
    <n v="69364170"/>
    <m/>
    <n v="146137149729"/>
    <s v="Alif&amp; 39;s Bakery Bandongan"/>
    <s v="ODP-MGE-FAM/058"/>
    <s v="WO061643354"/>
    <m/>
    <m/>
    <m/>
    <n v="110.18978118896401"/>
    <n v="-7.4660441321345701"/>
    <s v="AMRBS ; 920111 ; AM ; BINDA ANISSA ; TREG3 ; MAGELANG ;1S HSI BISNIS PROMO 30MB 1:1 ; Irwan Adi Saputra/085188140787/alifsbakerybandongan@gmail.com"/>
    <s v="Account Manager"/>
    <m/>
    <m/>
    <m/>
    <m/>
    <m/>
    <m/>
    <m/>
    <m/>
    <s v="Management Janji"/>
    <s v="2026-08-15 13:00:00|Jam Pemasangan : 08:00 - 12.00 Tanggal Pemasangan : 14/08/2026 Info Tambahan : Hubungi pelanggan sebelum datang ke lokasi |40981184|MYDITA"/>
    <s v="FCC"/>
    <d v="2026-12-08T12:55:00"/>
    <d v="2026-08-15T13:00:00"/>
    <m/>
    <s v="PS"/>
    <s v="MGE"/>
    <s v="NO ADDON"/>
    <n v="20260814"/>
    <s v="Completed"/>
    <s v="- E23015;E23015 ~ ES23 - Perangkat ONT[0]  - E23015~null~44292;E23015||11||Abodemen 0[0]  - E23015~null~E23015_SWONT;SWONT ~ Biaya Sewa ONT ~ E23015[30000]  - E24058;E24058 ~ ES24 - Paket HSI Bisnis (HSIEF) Khusus Winback[0]  - E24058~null~103819;E24058||"/>
    <s v="INDIBIZ"/>
    <m/>
    <m/>
    <d v="2026-08-15T13:00:00"/>
    <s v="2026-08-15 13:00:00|Jam Pemasangan : 08:00 - 12.00 Tanggal Pemasangan : 14/08/2026 Info Tambahan : Hubungi pelanggan sebelum datang ke lokasi |40981184|MYDITA"/>
    <n v="2026"/>
    <n v="8"/>
    <n v="14"/>
    <d v="2026-08-14T00:00:00"/>
    <n v="-1.5416666666642413"/>
    <x v="0"/>
    <x v="3"/>
  </r>
  <r>
    <n v="267"/>
    <n v="1002530873"/>
    <n v="3"/>
    <x v="1"/>
    <n v="5"/>
    <s v="MADURA"/>
    <s v="PAMEKASAN"/>
    <s v="WRP"/>
    <s v="REG"/>
    <s v="AO"/>
    <s v="NEW SALES"/>
    <m/>
    <s v="Completed (PS)"/>
    <s v="RBS-Regional 3"/>
    <d v="2026-08-17T13:20:11"/>
    <d v="2026-08-17T21:01:33"/>
    <n v="69366655"/>
    <m/>
    <n v="152427203170"/>
    <s v="TOKO MAULANA BAROKAH"/>
    <s v="ODP-WRP-FB/06"/>
    <s v="WO061931912"/>
    <m/>
    <m/>
    <m/>
    <n v="113.59093443"/>
    <n v="-7.0442166090000002"/>
    <s v="|MC70132|/TOKO MAULANA BAROKAH/087712871553/riskimauula@gmail.com/HSI Bisnis + Netmonk Promo 2026 200 Mbps (Rp 846.100) PSB 150.000/MOH RISKI MAULANA/-7.0349150, 113.5911494"/>
    <s v="Sales Force DBS"/>
    <m/>
    <m/>
    <m/>
    <m/>
    <m/>
    <m/>
    <m/>
    <m/>
    <s v="Management Janji"/>
    <s v="2026-08-16 08:00:00|Jam pemasangan : 12.00  Info Tambahan : Hubungi pelanggan dulu sebelum ke lokasi  terimakasih|40951381|MYDITA"/>
    <s v="FCC"/>
    <s v="17-08-2026 13:39:51"/>
    <m/>
    <m/>
    <s v="PS"/>
    <s v="WRP"/>
    <s v="NETMONK"/>
    <n v="20260817"/>
    <s v="Completed"/>
    <s v="- 11_11446;Biaya PSB HSI EBIS Tunai di Depan ~ 11[150000]  - E23015;E23015 ~ ES23 - Perangkat ONT[0]  - E23015~null~44292;E23015||11||Abodemen 0[0]  - E23015~null~E23015_SWONTPREM;SWONTPREM ~ Biaya Sewa ONT Premium ~ E23015[50000]  - E25060;E25060 ~ ES25 "/>
    <s v="INDIBIZ"/>
    <m/>
    <m/>
    <d v="2026-08-17T07:00:00"/>
    <s v="2026-08-16 08:00:00|Jam pemasangan : 12.00  Info Tambahan : Hubungi pelanggan dulu sebelum ke lokasi  terimakasih|40951381|MYDITA"/>
    <n v="2026"/>
    <n v="8"/>
    <n v="17"/>
    <d v="2026-08-17T00:00:00"/>
    <n v="-0.29166666666424135"/>
    <x v="0"/>
    <x v="1"/>
  </r>
  <r>
    <n v="268"/>
    <n v="1002516497"/>
    <n v="3"/>
    <x v="4"/>
    <n v="4"/>
    <s v="PEKALONGAN"/>
    <s v="SLAWI"/>
    <s v="ADW"/>
    <s v="REG"/>
    <s v="AO"/>
    <s v="NEW SALES"/>
    <s v="1P INET"/>
    <s v="Completed (PS)"/>
    <s v="RBS-Regional 3"/>
    <d v="2026-08-09T13:28:56"/>
    <d v="2026-08-11T13:01:35"/>
    <n v="69361868"/>
    <m/>
    <n v="146282105146"/>
    <s v="PT. DEDY JAYA LAMBANG PERKASA"/>
    <s v="ODP-ADW-FC/005 FC/D04/005.01"/>
    <s v="WO061321592"/>
    <m/>
    <m/>
    <m/>
    <n v="109.1667286"/>
    <n v="-6.9461591"/>
    <s v="|MN00292|MYIA-078266456102/POI/ANDI KRISTIONO/082324500458/andikristiono900@gmail.com"/>
    <s v="MYIB_ASSISTANT"/>
    <m/>
    <m/>
    <m/>
    <m/>
    <m/>
    <m/>
    <m/>
    <m/>
    <s v="Management Janji"/>
    <s v="2026-08-10 13:00:00 | M Janji : 10 agustus 2026 jam Pasang : siang Note : hubungi pelanggan jika ingin kelokasi"/>
    <s v="FCC"/>
    <d v="2026-09-08T13:39:46"/>
    <d v="2026-08-10T13:00:00"/>
    <m/>
    <s v="PS"/>
    <s v="ADW"/>
    <s v="NO ADDON"/>
    <n v="20260811"/>
    <s v="Completed"/>
    <s v="HSI Bisnis Promo HUT Telkom PSB 70% - 100 Mbps"/>
    <s v="INDIBIZ"/>
    <m/>
    <m/>
    <d v="2026-08-10T13:00:00"/>
    <s v="2026-08-10 13:00:00 | M Janji : 10 agustus 2026 jam Pasang : siang Note : hubungi pelanggan jika ingin kelokasi"/>
    <n v="2026"/>
    <n v="8"/>
    <n v="11"/>
    <d v="2026-08-11T00:00:00"/>
    <n v="0.45833333333575865"/>
    <x v="0"/>
    <x v="3"/>
  </r>
  <r>
    <n v="269"/>
    <n v="1002510339"/>
    <n v="3"/>
    <x v="7"/>
    <n v="4"/>
    <s v="KUDUS"/>
    <s v="BLORA"/>
    <s v="BLO"/>
    <s v="REG"/>
    <s v="AO"/>
    <s v="NEW SALES"/>
    <s v="1P INET"/>
    <s v="Completed (PS)"/>
    <s v="RBS-Regional 3"/>
    <d v="2026-08-05T12:01:58"/>
    <d v="2026-08-06T16:03:09"/>
    <n v="69359068"/>
    <m/>
    <n v="141569115690"/>
    <s v="BANYU BIROE"/>
    <s v="ODP-BLO-FH/020 FH/D02/020.01"/>
    <s v="WO060972371"/>
    <m/>
    <m/>
    <m/>
    <n v="111.4842957"/>
    <n v="-6.9021403000000001"/>
    <s v="|MC60133|MYIA-001093782561/POI/INEKE WINDI ISNAWATI/081388885213/nawa01464@gmail.com"/>
    <s v="MYIB_ASSISTANT"/>
    <m/>
    <m/>
    <m/>
    <m/>
    <m/>
    <m/>
    <m/>
    <m/>
    <s v="Management Janji"/>
    <s v="2026-08-06 08:00:00 | Waktu pemasnagan : 06 Agustus 2026 Jam pemasangan : 08.00 - 12.00 Mohon hubungi pelanggan sebelum ke lokasi  Terima kasih"/>
    <s v="FCC"/>
    <d v="2026-05-08T12:09:50"/>
    <d v="2026-08-06T08:00:00"/>
    <m/>
    <s v="PS"/>
    <s v="BLO"/>
    <s v="NO ADDON"/>
    <n v="20260806"/>
    <s v="Completed"/>
    <s v="HSI Bisnis PSB 70% - 75 Mbps"/>
    <s v="INDIBIZ"/>
    <m/>
    <m/>
    <d v="2026-08-06T08:00:00"/>
    <s v="2026-08-06 08:00:00 | Waktu pemasnagan : 06 Agustus 2026 Jam pemasangan : 08.00 - 12.00 Mohon hubungi pelanggan sebelum ke lokasi  Terima kasih"/>
    <n v="2026"/>
    <n v="8"/>
    <n v="6"/>
    <d v="2026-08-06T00:00:00"/>
    <n v="-0.33333333333575865"/>
    <x v="0"/>
    <x v="3"/>
  </r>
  <r>
    <n v="270"/>
    <n v="1002515961"/>
    <n v="3"/>
    <x v="0"/>
    <n v="5"/>
    <s v="MATARAM"/>
    <s v="INNER - NUSA TENGGARA"/>
    <s v="MTR"/>
    <s v="DGS"/>
    <s v="AO"/>
    <s v="NEW SALES"/>
    <m/>
    <s v="Completed (PS)"/>
    <s v="DGS-B2B TREG"/>
    <d v="2026-08-08T13:33:30"/>
    <d v="2026-08-08T15:17:49"/>
    <n v="69360605"/>
    <m/>
    <n v="172601796878"/>
    <s v="BNN KOTA MATARAM 3"/>
    <s v="ODP-MTR-FCE/64"/>
    <s v="WO061264701"/>
    <m/>
    <m/>
    <m/>
    <n v="116.13512914"/>
    <n v="-8.5665815989999992"/>
    <s v="DGS HSI |BNN KOTA MATARAM| 85238849232| AM DGS | RYAN PRATAMA |896616 |INET 50MBPS | PSB"/>
    <s v="Account Manager"/>
    <m/>
    <m/>
    <m/>
    <m/>
    <m/>
    <m/>
    <m/>
    <m/>
    <s v="Management Janji"/>
    <s v="call by phone"/>
    <s v="FCC"/>
    <d v="2026-08-08T13:39:52"/>
    <m/>
    <m/>
    <s v="PS"/>
    <s v="MTR"/>
    <s v="NO ADDON"/>
    <n v="20260808"/>
    <s v="Completed"/>
    <s v="- E23015;E23015 ~ ES23 - Perangkat ONT[0]  - E23015~null~44292;E23015||11||Abodemen 0[0]  - E23015~null~E23015_SWONT;SWONT ~ Biaya Sewa ONT ~ E23015[30000]  - E24058;E24058 ~ ES24 - Paket HSI Bisnis (HSIEF) Khusus Winback[0]  - E24058~null~103819;E24058||"/>
    <s v="INDIBIZ"/>
    <m/>
    <m/>
    <d v="1970-01-01T07:00:00"/>
    <s v="call by phone"/>
    <n v="2026"/>
    <n v="8"/>
    <n v="8"/>
    <d v="2026-08-08T00:00:00"/>
    <n v="20672.708333333332"/>
    <x v="2"/>
    <x v="23"/>
  </r>
  <r>
    <n v="271"/>
    <n v="1002521028"/>
    <n v="3"/>
    <x v="7"/>
    <n v="4"/>
    <s v="SOLO"/>
    <s v="INNER - SOLO JATENG TIMUR"/>
    <s v="GLD"/>
    <s v="REG"/>
    <s v="AO"/>
    <s v="NEW SALES"/>
    <s v="1P INET"/>
    <s v="Completed (PS)"/>
    <s v="RBS-Regional 3"/>
    <d v="2026-08-11T19:40:57"/>
    <d v="2026-08-12T18:07:51"/>
    <n v="69363766"/>
    <m/>
    <n v="146514602629"/>
    <s v="IMAM STORE"/>
    <s v="ODP-GLD-FAH/030 FAH/D03/02.30"/>
    <s v="WO061540280"/>
    <m/>
    <m/>
    <m/>
    <n v="110.85061074466201"/>
    <n v="-7.5722052566320102"/>
    <s v="|MN01857|MYIA-038645064927/POI/ANDIKA WAHYU PRASETYO/0895422589298/narayani.tajana28@gmail.com"/>
    <s v="MYIB_ASSISTANT"/>
    <m/>
    <m/>
    <m/>
    <m/>
    <m/>
    <m/>
    <m/>
    <m/>
    <s v="Management Janji"/>
    <s v="2026-08-13 08:00:00 | Nama : BP ANDIKA WAHYU PRASETYO  No Hp : 0895422589298 No Alt :  Tgl Pemasangan : 12 Agustus 2026 Interval : SIANG Note : Hubungi pelanggan terlebih dahulu"/>
    <s v="FCC"/>
    <d v="2026-11-08T19:54:58"/>
    <d v="2026-08-13T08:00:00"/>
    <m/>
    <s v="PS"/>
    <s v="GLD"/>
    <s v="NO ADDON"/>
    <n v="20260812"/>
    <s v="Completed"/>
    <s v="HSI Bisnis Promo HUT Telkom PSB 70% - 75 Mbps"/>
    <s v="INDIBIZ"/>
    <m/>
    <m/>
    <d v="2026-08-13T08:00:00"/>
    <s v="2026-08-13 08:00:00 | Nama : BP ANDIKA WAHYU PRASETYO  No Hp : 0895422589298 No Alt :  Tgl Pemasangan : 12 Agustus 2026 Interval : SIANG Note : Hubungi pelanggan terlebih dahulu"/>
    <n v="2026"/>
    <n v="8"/>
    <n v="12"/>
    <d v="2026-08-12T00:00:00"/>
    <n v="-1.3333333333357587"/>
    <x v="0"/>
    <x v="3"/>
  </r>
  <r>
    <n v="272"/>
    <n v="1002505468"/>
    <n v="3"/>
    <x v="1"/>
    <n v="5"/>
    <s v="SBY SELATAN"/>
    <s v="KETINTANG"/>
    <s v="IJK"/>
    <s v="DGS"/>
    <s v="AO"/>
    <s v="NEW SALES"/>
    <m/>
    <s v="Completed (PS)"/>
    <s v="DGS-B2B TREG"/>
    <d v="2026-08-03T08:15:03"/>
    <d v="2026-08-05T16:07:35"/>
    <n v="69357141"/>
    <m/>
    <n v="152306252881"/>
    <s v="DINKES PROV JATIM U/ R.FARMASI"/>
    <s v="OTB-IJK-44"/>
    <s v="WO060753065"/>
    <m/>
    <m/>
    <m/>
    <n v="112.7298188"/>
    <n v="-7.3251849"/>
    <s v="AM VENA GOV SURAMADU/  PSB HSI 50 MB /DINKES JATIM RAUNG FARMASI /PIC : mas rangga +6285104560707"/>
    <s v="Amex"/>
    <m/>
    <m/>
    <m/>
    <m/>
    <m/>
    <m/>
    <m/>
    <m/>
    <s v="Management Janji"/>
    <s v="AM VENA GOV SURAMADU/  PSB HSI 50 MB /DINKES JATIM RAUNG FARMASI /PIC : mas rangga +6285104560707"/>
    <s v="FCC"/>
    <d v="2026-03-08T08:25:13"/>
    <m/>
    <m/>
    <s v="PS"/>
    <s v="IJK"/>
    <s v="NO ADDON"/>
    <n v="20260805"/>
    <s v="Completed"/>
    <s v="- 11_11450;Biaya PSB Reguler HSI EBIS ~ 11[150000]  - SP_NOSS;SP_NOSS ~ Internet NOSS Multispeed Network[0]  - SP_NOSS;SP_NOSS ~ Internet NOSS Multispeed Network[0]  - E23015;E23015 ~ ES23 - Perangkat ONT[0]  - E23015~null~44292;E23015||11||Abodemen 0[0] "/>
    <s v="INDIBIZ"/>
    <m/>
    <m/>
    <d v="2026-08-03T12:00:00"/>
    <s v="AM VENA GOV SURAMADU/  PSB HSI 50 MB /DINKES JATIM RAUNG FARMASI /PIC : mas rangga +6285104560707"/>
    <n v="2026"/>
    <n v="8"/>
    <n v="5"/>
    <d v="2026-08-05T00:00:00"/>
    <n v="1.5"/>
    <x v="2"/>
    <x v="8"/>
  </r>
  <r>
    <n v="273"/>
    <n v="1002529635"/>
    <n v="3"/>
    <x v="0"/>
    <n v="5"/>
    <s v="MATARAM"/>
    <s v="INNER - NUSA TENGGARA"/>
    <s v="SWE"/>
    <s v="REG"/>
    <s v="AO"/>
    <s v="NEW SALES"/>
    <m/>
    <s v="Completed (PS)"/>
    <s v="RBS-Regional 3"/>
    <d v="2026-08-16T13:18:38"/>
    <d v="2026-08-16T18:31:08"/>
    <n v="69366042"/>
    <m/>
    <n v="172605804162"/>
    <s v="AGEN BRI LINK ARBA&amp; 39;I"/>
    <s v="ODP-SWE-FAH/05"/>
    <s v="WO061877676"/>
    <m/>
    <m/>
    <m/>
    <n v="116.24433329999999"/>
    <n v="-8.5414177000000002"/>
    <s v="MD|MYDB-20260814265347|SC00001/MC00020|AGEN BRI LINK ARBA&amp; 39;I|087856666619"/>
    <s v="MYDIGIBIZPARTNER"/>
    <m/>
    <m/>
    <m/>
    <m/>
    <m/>
    <m/>
    <m/>
    <m/>
    <s v="Management Janji"/>
    <s v="2026-08-15 13:00:00 | Nama PIC : bp agus   No HP : 087856666619  Alt :   M Janji : 15/AGUSTUS/2026  jam Pasang : Siang  Note : hubungi pelanggan jika ingin kelokasi, terimakasih.  "/>
    <s v="FCC"/>
    <s v="16-08-2026 13:39:58"/>
    <m/>
    <m/>
    <s v="PS"/>
    <s v="SWE"/>
    <s v="OCA"/>
    <n v="20260816"/>
    <s v="Completed"/>
    <s v="- 11_11446;Biaya PSB HSI EBIS Tunai di Depan ~ 11[150000]  - SP_NOSS;SP_NOSS ~ Internet NOSS Multispeed Network[0]  - SP_NOSS;SP_NOSS ~ Internet NOSS Multispeed Network[0]  - E25060;E25060 ~ ES25 - Paket HSI Bisnis (HSIE) Khusus Winback 2.0[0]  - E25060~n"/>
    <s v="INDIBIZ"/>
    <m/>
    <m/>
    <d v="2026-08-16T07:00:00"/>
    <s v="2026-08-15 13:00:00 | Nama PIC : bp agus   No HP : 087856666619  Alt :   M Janji : 15/AGUSTUS/2026  jam Pasang : Siang  Note : hubungi pelanggan jika ingin kelokasi, terimakasih.  "/>
    <n v="2026"/>
    <n v="8"/>
    <n v="16"/>
    <d v="2026-08-16T00:00:00"/>
    <n v="-0.29166666666424135"/>
    <x v="0"/>
    <x v="23"/>
  </r>
  <r>
    <n v="274"/>
    <n v="1002528006"/>
    <n v="3"/>
    <x v="7"/>
    <n v="4"/>
    <s v="KUDUS"/>
    <s v="KUDUS"/>
    <s v="KUD"/>
    <s v="REG"/>
    <s v="AO"/>
    <s v="NEW SALES"/>
    <s v="1P INET"/>
    <s v="Completed (PS)"/>
    <s v="RBS-Regional 3"/>
    <d v="2026-08-15T11:08:56"/>
    <d v="2026-08-16T08:44:31"/>
    <n v="69366733"/>
    <m/>
    <n v="142401146052"/>
    <s v="SPBU 4459316"/>
    <s v="ODP-KUD-FAD/070 FAD/D02/070.01"/>
    <s v="WO061809155"/>
    <m/>
    <m/>
    <m/>
    <n v="110.83404899999999"/>
    <n v="-6.8470230000000001"/>
    <s v="|MN01414|MYIA-023584747581/POI/Mohamad Saifuddin Rois/089672808464/spbu4459316@gmail.com"/>
    <s v="MYIB_ASSISTANT"/>
    <m/>
    <m/>
    <m/>
    <m/>
    <m/>
    <m/>
    <m/>
    <m/>
    <s v="Management Janji"/>
    <s v="2026-08-16 08:00:00 | Jam pemasangan : 12.00 Info Tambahan : Hubungi pelanggan dulu sebelum ke lokasi terimakasih"/>
    <s v="FCC"/>
    <s v="15-08-2026 11:09:59"/>
    <d v="2026-08-16T08:00:00"/>
    <m/>
    <s v="PS"/>
    <s v="KUD"/>
    <s v="NO ADDON"/>
    <n v="20260816"/>
    <s v="Completed"/>
    <s v="HSI Bisnis Promo HUT Telkom PSB 70% - 100 Mbps"/>
    <s v="INDIBIZ"/>
    <m/>
    <m/>
    <d v="2026-08-16T08:00:00"/>
    <s v="2026-08-16 08:00:00 | Jam pemasangan : 12.00 Info Tambahan : Hubungi pelanggan dulu sebelum ke lokasi terimakasih"/>
    <n v="2026"/>
    <n v="8"/>
    <n v="16"/>
    <d v="2026-08-16T00:00:00"/>
    <n v="-0.33333333333575865"/>
    <x v="0"/>
    <x v="3"/>
  </r>
  <r>
    <n v="275"/>
    <n v="1002521302"/>
    <n v="3"/>
    <x v="4"/>
    <n v="4"/>
    <s v="PEKALONGAN"/>
    <s v="PEMALANG"/>
    <s v="PML"/>
    <s v="REG"/>
    <s v="AO"/>
    <s v="NEW SALES"/>
    <m/>
    <s v="Completed (PS)"/>
    <s v="RBS-Regional 3"/>
    <d v="2026-08-12T09:01:05"/>
    <d v="2026-08-12T11:25:12"/>
    <n v="69362673"/>
    <m/>
    <n v="142278112670"/>
    <s v="EURO CELL"/>
    <s v="ODP-PML-FAV/008"/>
    <s v="WO061556112"/>
    <m/>
    <m/>
    <m/>
    <n v="109.332272"/>
    <n v="-6.9066729999999996"/>
    <s v="|MN02086|MYIA-089889720764/POI/khamim/085880209090/kamtaipa63@gmail.com"/>
    <s v="Account Manager"/>
    <m/>
    <m/>
    <m/>
    <m/>
    <m/>
    <m/>
    <m/>
    <m/>
    <s v="Management Janji"/>
    <s v="2026-08-11 13:00:00 | Tanggal pemasangan :11/08/2026  Jam pemasangan : siang  Info Tambahan : Hubungi pelanggan dulu sebelum ke lokasi  terima kasih"/>
    <s v="FCC"/>
    <d v="2026-12-08T09:10:20"/>
    <m/>
    <m/>
    <s v="PS"/>
    <s v="PML"/>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07:00:00"/>
    <s v="2026-08-11 13:00:00 | Tanggal pemasangan :11/08/2026  Jam pemasangan : siang  Info Tambahan : Hubungi pelanggan dulu sebelum ke lokasi  terima kasih"/>
    <n v="2026"/>
    <n v="8"/>
    <n v="12"/>
    <d v="2026-08-12T00:00:00"/>
    <n v="-0.29166666666424135"/>
    <x v="0"/>
    <x v="3"/>
  </r>
  <r>
    <n v="276"/>
    <n v="1002515204"/>
    <n v="3"/>
    <x v="6"/>
    <n v="5"/>
    <s v="PASURUAN"/>
    <s v="PROBOLINGGO"/>
    <s v="KRZ"/>
    <s v="DGS"/>
    <s v="AO"/>
    <s v="NEW SALES"/>
    <m/>
    <s v="Completed (PS)"/>
    <s v="DGS-B2B TREG"/>
    <d v="2026-08-07T16:08:36"/>
    <d v="2026-08-08T15:58:33"/>
    <n v="69361026"/>
    <m/>
    <n v="152509216351"/>
    <s v="Dinas Pendidikan Kab Probolinggo SICC (lt 2)"/>
    <s v="ODP-KRZ-FF/104"/>
    <s v="WO061187673"/>
    <m/>
    <m/>
    <m/>
    <n v="113.4167084"/>
    <n v="-7.7601912000000004"/>
    <s v="AM;NITA;930122;GS;PSB 50MBPS;PIC 0817294831"/>
    <s v="Account Manager"/>
    <m/>
    <m/>
    <m/>
    <m/>
    <m/>
    <m/>
    <m/>
    <m/>
    <s v="Management Janji"/>
    <s v="PSB"/>
    <s v="FCC"/>
    <d v="2026-07-08T16:25:36"/>
    <m/>
    <m/>
    <s v="PS"/>
    <s v="KRZ"/>
    <s v="NO ADDON"/>
    <n v="20260808"/>
    <s v="Completed"/>
    <s v="- 11_11450;Biaya PSB Reguler HSI EBIS ~ 11[150000]  - E23015;E23015 ~ ES23 - Perangkat ONT[0]  - E23015~null~44292;E23015||11||Abodemen 0[0]  - E23015~null~E23015_SWONTPREM;SWONTPREM ~ Biaya Sewa ONT Premium ~ E23015[50000]  - E24058;E24058 ~ ES24 - Paket"/>
    <s v="INDIBIZ"/>
    <m/>
    <m/>
    <d v="2026-08-07T14:30:00"/>
    <s v="PSB"/>
    <n v="2026"/>
    <n v="8"/>
    <n v="8"/>
    <d v="2026-08-08T00:00:00"/>
    <n v="0.39583333333575865"/>
    <x v="0"/>
    <x v="26"/>
  </r>
  <r>
    <n v="277"/>
    <n v="1002516121"/>
    <n v="3"/>
    <x v="2"/>
    <n v="5"/>
    <s v="MADIUN"/>
    <s v="PONOROGO"/>
    <s v="PON"/>
    <s v="REG"/>
    <s v="AO"/>
    <s v="NEW SALES"/>
    <s v="1P INET"/>
    <s v="Completed (PS)"/>
    <s v="RBS-Regional 3"/>
    <d v="2026-08-08T15:53:56"/>
    <d v="2026-08-10T18:54:09"/>
    <n v="69361560"/>
    <m/>
    <n v="152604231078"/>
    <s v="LB JENANGAN PONOROGO"/>
    <s v="ODP-PON-FAC/25 FAC/D04/25.01"/>
    <s v="WO061277583"/>
    <m/>
    <m/>
    <m/>
    <n v="111.496"/>
    <n v="-7.8552780000000002"/>
    <s v="|MN00799|MYIA-019141524358/POI/LAELATUL AFIATUN NISAK/085733668576/kantorhrdlaskarbuah@gmail.com"/>
    <s v="MYIB_ASSISTANT"/>
    <m/>
    <m/>
    <m/>
    <m/>
    <m/>
    <m/>
    <m/>
    <m/>
    <s v="Management Janji"/>
    <s v="2026-08-10 08:00:00 | Tgl Pemasangan : 09 Agustus 2026 Interval : PAGI SIANG Note : Hubungi pelanggan terlebih dahulu"/>
    <s v="FCC"/>
    <d v="2026-08-08T16:09:53"/>
    <d v="2026-08-10T08:00:00"/>
    <m/>
    <s v="PS"/>
    <s v="PON"/>
    <s v="NO ADDON"/>
    <n v="20260810"/>
    <s v="Completed"/>
    <s v="HSI Bisnis Basic Promo HUT Telkom PSB 70% - 50 Mbps"/>
    <s v="INDIBIZ"/>
    <m/>
    <m/>
    <d v="2026-08-10T08:00:00"/>
    <s v="2026-08-10 08:00:00 | Tgl Pemasangan : 09 Agustus 2026 Interval : PAGI SIANG Note : Hubungi pelanggan terlebih dahulu"/>
    <n v="2026"/>
    <n v="8"/>
    <n v="10"/>
    <d v="2026-08-10T00:00:00"/>
    <n v="-0.33333333333575865"/>
    <x v="0"/>
    <x v="2"/>
  </r>
  <r>
    <n v="278"/>
    <n v="1002526151"/>
    <n v="3"/>
    <x v="1"/>
    <n v="5"/>
    <s v="SBY SELATAN"/>
    <s v="KETINTANG"/>
    <s v="RKT"/>
    <s v="REG"/>
    <s v="AO"/>
    <s v="NEW SALES"/>
    <s v="1P INET"/>
    <s v="MIA - INVALID SURVEY"/>
    <s v="RBS-Regional 3"/>
    <d v="2026-08-14T11:25:56"/>
    <d v="2026-08-16T21:32:47"/>
    <n v="69365904"/>
    <m/>
    <n v="152308243039"/>
    <s v="BANK PEREKONOMIAN RAKYAT DANAMITRA SURYA"/>
    <s v="ODP-RKT-FDM/99 FDM/D11/01.99"/>
    <s v="WO061733919"/>
    <m/>
    <m/>
    <m/>
    <n v="112.74893830000001"/>
    <n v="-7.3290492999999897"/>
    <s v="|MN02083|MYIA-053180874532/POI/Pak Oenit/082131084371/bprdanamitrasurya@gmail.com"/>
    <s v="MYIB_ASSISTANT"/>
    <m/>
    <m/>
    <m/>
    <m/>
    <m/>
    <m/>
    <m/>
    <m/>
    <s v="Management Janji"/>
    <s v="2026-08-18 08:00:00 | Nama PIC : ibu finka No HP : 082131084371 No Alternatif : - M Janji : 18/07/2026 Jam Pasang : Pagi NoteÃ‚Â :  Hubungi terlebih dahulu sebelum ke lokasi "/>
    <s v="FCC"/>
    <s v="14-08-2026 11:39:52"/>
    <d v="2026-08-18T08:00:00"/>
    <m/>
    <s v="SURVEY_NEW_MANJA"/>
    <s v="RKT"/>
    <s v="NO ADDON"/>
    <m/>
    <s v="MIE - INVALID SURVEY - Kendala Jalur/Rute Tarikan"/>
    <s v="HSI Bisnis Basic Promo HUT Telkom PSB 70% - 100 Mbps"/>
    <s v="INDIBIZ"/>
    <m/>
    <m/>
    <d v="2026-08-18T08:00:00"/>
    <s v="2026-08-18 08:00:00 | Nama PIC : ibu finka No HP : 082131084371 No Alternatif : - M Janji : 18/07/2026 Jam Pasang : Pagi NoteÃ‚Â :  Hubungi terlebih dahulu sebelum ke lokasi "/>
    <m/>
    <m/>
    <m/>
    <e v="#NUM!"/>
    <e v="#NUM!"/>
    <x v="1"/>
    <x v="8"/>
  </r>
  <r>
    <n v="279"/>
    <n v="1002508718"/>
    <n v="3"/>
    <x v="4"/>
    <n v="4"/>
    <s v="SEMARANG"/>
    <s v="KENDAL"/>
    <s v="KDL"/>
    <s v="REG"/>
    <s v="AO"/>
    <s v="NEW SALES"/>
    <m/>
    <s v="Completed (PS)"/>
    <s v="RBS-Regional 3"/>
    <d v="2026-08-04T15:05:59"/>
    <d v="2026-08-06T08:45:02"/>
    <n v="69358418"/>
    <n v="2946100062"/>
    <n v="146457106321"/>
    <s v="PT GLOBAL JET EXPRESS"/>
    <s v="ODP-KDL-FB/050"/>
    <s v="WO060929350"/>
    <m/>
    <m/>
    <m/>
    <n v="110.24616"/>
    <n v="-6.9547477000000004"/>
    <s v="AMRBS;403099;TREG4;MUHAMMAD MASTUR;081226139781;CP ABDUL GHOFUR 089659361635;PAKET 2S INET VOICE 100 MBPS (709.000);PT GLOBAL JET EXPRESS//KEDU;input by novi"/>
    <s v="Account Manager"/>
    <m/>
    <m/>
    <m/>
    <m/>
    <m/>
    <m/>
    <m/>
    <m/>
    <s v="Management Janji"/>
    <s v="2026-08-05 15:00:00|M Janji : (05/08/2026) jam Pasang pagi / siang  Note : hubungi pelanggan jika ingin kelokasi|40981182|MYDITA"/>
    <s v="FCC"/>
    <d v="2026-04-08T15:10:39"/>
    <d v="2026-08-05T15:00:00"/>
    <m/>
    <s v="PS"/>
    <s v="KDL"/>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5T15:00:00"/>
    <s v="2026-08-05 15:00:00|M Janji : (05/08/2026) jam Pasang pagi / siang  Note : hubungi pelanggan jika ingin kelokasi|40981182|MYDITA"/>
    <n v="2026"/>
    <n v="8"/>
    <n v="6"/>
    <d v="2026-08-06T00:00:00"/>
    <n v="0.375"/>
    <x v="0"/>
    <x v="3"/>
  </r>
  <r>
    <n v="280"/>
    <n v="1002525542"/>
    <n v="3"/>
    <x v="0"/>
    <n v="5"/>
    <s v="KUPANG"/>
    <s v="ENDE"/>
    <s v="BJW"/>
    <s v="DGS"/>
    <s v="AO"/>
    <s v="NEW SALES"/>
    <m/>
    <s v="9 | WFM - UN-SCS"/>
    <s v="DGS-B2B TREG"/>
    <d v="2026-08-14T09:03:03"/>
    <d v="2026-08-14T09:03:03"/>
    <n v="69360024"/>
    <m/>
    <m/>
    <s v="KANTOR LURAH NAGEKEO"/>
    <m/>
    <s v="WO061083994"/>
    <m/>
    <m/>
    <m/>
    <n v="121.266206"/>
    <n v="-8.5652329999999992"/>
    <s v="DGS HSI |HOTDA | Aidah | 780018 | TREG 3 | Kantor Lurah Nagekeo| 082145769926| HSI BISNIS 50MBPS"/>
    <s v="Amex"/>
    <m/>
    <m/>
    <m/>
    <m/>
    <m/>
    <m/>
    <m/>
    <m/>
    <s v="Management Janji"/>
    <s v="AO"/>
    <s v="FCC"/>
    <s v="14-08-2026 09:10:50"/>
    <m/>
    <m/>
    <s v="UNSC"/>
    <s v="BJW"/>
    <s v="NO ADDON"/>
    <m/>
    <s v="Inprogress Alpro, SC Lama : SC1002512636"/>
    <s v="- 11_11450;Biaya PSB Reguler HSI EBIS ~ 11[150000]  - SP_NOSS;SP_NOSS ~ Internet NOSS Multispeed Network[0]  - SP_NOSS;SP_NOSS ~ Internet NOSS Multispeed Network[0]  - E23015;E23015 ~ ES23 - Perangkat ONT[0]  - E23015~null~44292;E23015||11||Abodemen 0[0] "/>
    <s v="INDIBIZ"/>
    <m/>
    <m/>
    <d v="2026-08-06T12:00:00"/>
    <s v="AO"/>
    <m/>
    <m/>
    <m/>
    <e v="#NUM!"/>
    <e v="#NUM!"/>
    <x v="1"/>
    <x v="10"/>
  </r>
  <r>
    <n v="281"/>
    <n v="1002515972"/>
    <n v="3"/>
    <x v="2"/>
    <n v="5"/>
    <s v="MADIUN"/>
    <s v="NGAWI"/>
    <s v="SAR"/>
    <s v="REG"/>
    <s v="AO"/>
    <s v="NEW SALES"/>
    <s v="1P INET"/>
    <s v="Completed (PS)"/>
    <s v="RBS-Regional 3"/>
    <d v="2026-08-08T13:40:57"/>
    <d v="2026-08-09T19:54:33"/>
    <n v="69361486"/>
    <m/>
    <n v="152633207493"/>
    <s v="TOKO INDARTO"/>
    <s v="ODP-SAR-FB/08 FB/D02/08.01"/>
    <s v="WO061265037"/>
    <m/>
    <m/>
    <m/>
    <n v="111.24202486127599"/>
    <n v="-7.6868839813697099"/>
    <s v="MD|MYDB-20260808264730|DC20010/MC20002|TOKO INDARTO|089672086540"/>
    <s v="MYDIGIBIZPARTNER"/>
    <m/>
    <m/>
    <m/>
    <m/>
    <m/>
    <m/>
    <m/>
    <m/>
    <s v="Management Janji"/>
    <s v="2026-08-09 13:00:00 | M Janji : 9 agustus 2026 jam Pasang :  siang Note : hubungi pelanggan jika ingin kelokasi "/>
    <s v="FCC"/>
    <d v="2026-08-08T13:55:01"/>
    <d v="2026-08-09T13:00:00"/>
    <m/>
    <s v="PS"/>
    <s v="SAR"/>
    <s v="NO ADDON"/>
    <n v="20260809"/>
    <s v="Completed"/>
    <s v="HSI Bisnis Promo HUT Telkom PSB 70% - 50 Mbps"/>
    <s v="INDIBIZ"/>
    <m/>
    <m/>
    <d v="2026-08-09T13:00:00"/>
    <s v="2026-08-09 13:00:00 | M Janji : 9 agustus 2026 jam Pasang :  siang Note : hubungi pelanggan jika ingin kelokasi "/>
    <n v="2026"/>
    <n v="8"/>
    <n v="9"/>
    <d v="2026-08-09T00:00:00"/>
    <n v="-0.54166666666424135"/>
    <x v="0"/>
    <x v="20"/>
  </r>
  <r>
    <n v="282"/>
    <n v="1002518726"/>
    <n v="3"/>
    <x v="2"/>
    <n v="5"/>
    <s v="KEDIRI"/>
    <s v="KEDIRI"/>
    <s v="PPR"/>
    <s v="REG"/>
    <s v="AO"/>
    <s v="NEW SALES"/>
    <s v="1P INET"/>
    <s v="Completed (PS)"/>
    <s v="RBS-Regional 3"/>
    <d v="2026-08-10T19:29:56"/>
    <d v="2026-08-11T13:58:43"/>
    <n v="69362808"/>
    <m/>
    <n v="152652209188"/>
    <s v="SPBU Kunjang 54.641.50"/>
    <s v="ODP-PPR-FG/32 FG/D01/32.01"/>
    <s v="WO061447495"/>
    <m/>
    <m/>
    <m/>
    <n v="112.157878"/>
    <n v="-7.6543749999999999"/>
    <s v="|MC20231|MYIA-003293560610/POI/FATUR ROHMAN/085607866716/spbu5464150@gmail.com"/>
    <s v="MYIB_ASSISTANT"/>
    <m/>
    <m/>
    <m/>
    <m/>
    <m/>
    <m/>
    <m/>
    <m/>
    <s v="Management Janji"/>
    <s v="2026-08-12 08:00:00 | Nama PIC:  bp bayu No HP: 085607866716 Alt: 0858500088411 Tanggal: 12/8/2026 Jam Pasang: Pagi Note: Hubungi sebelum ke lokasi, terimakasih."/>
    <s v="FCC"/>
    <d v="2026-10-08T19:39:53"/>
    <d v="2026-08-12T08:00:00"/>
    <m/>
    <s v="PS"/>
    <s v="PPR"/>
    <s v="NO ADDON"/>
    <n v="20260811"/>
    <s v="Completed"/>
    <s v="HSI Bisnis Promo HUT Telkom PSB 70% - 50 Mbps"/>
    <s v="INDIBIZ"/>
    <m/>
    <m/>
    <d v="2026-08-12T08:00:00"/>
    <s v="2026-08-12 08:00:00 | Nama PIC:  bp bayu No HP: 085607866716 Alt: 0858500088411 Tanggal: 12/8/2026 Jam Pasang: Pagi Note: Hubungi sebelum ke lokasi, terimakasih."/>
    <n v="2026"/>
    <n v="8"/>
    <n v="11"/>
    <d v="2026-08-11T00:00:00"/>
    <n v="-1.3333333333357587"/>
    <x v="0"/>
    <x v="5"/>
  </r>
  <r>
    <n v="283"/>
    <n v="1002527647"/>
    <n v="3"/>
    <x v="1"/>
    <n v="5"/>
    <s v="MADURA"/>
    <s v="PAMEKASAN"/>
    <s v="PME"/>
    <s v="REG"/>
    <s v="AO"/>
    <s v="NEW SALES"/>
    <s v="1P INET"/>
    <s v="Completed (PS)"/>
    <s v="RBS-Regional 3"/>
    <d v="2026-08-15T07:56:57"/>
    <d v="2026-08-16T12:32:33"/>
    <n v="69366514"/>
    <m/>
    <n v="152426928230"/>
    <s v="TOKO POTO&amp; 39;AN"/>
    <s v="ODP-PME-FBF/31"/>
    <s v="WO061792323"/>
    <m/>
    <m/>
    <m/>
    <n v="113.46129809999999"/>
    <n v="-7.0876972999999897"/>
    <s v="MD|MYDB-20260815265445|DN00001/MN00558|TOKO POTO&amp; 39;AN|0895703207866"/>
    <s v="MYDIGIBIZPARTNER"/>
    <m/>
    <m/>
    <m/>
    <m/>
    <m/>
    <m/>
    <m/>
    <m/>
    <s v="Management Janji"/>
    <s v="2026-08-16 08:00:00 | Nama PIC : bapak mudani No HP : 0895703207866 Alt :  M Janji : (MINGGU/16/AGUSTUS/2026) jam Pasang : 09:00 Note : hubungi pelanggan jika ingin kelokasi"/>
    <s v="FCC"/>
    <s v="15-08-2026 08:10:40"/>
    <d v="2026-08-16T08:00:00"/>
    <m/>
    <s v="PS"/>
    <s v="PME"/>
    <s v="NO ADDON"/>
    <n v="20260816"/>
    <s v="Completed"/>
    <s v="HSI Bisnis Promo HUT Telkom PSB 70% - 200 Mbps"/>
    <s v="INDIBIZ"/>
    <m/>
    <m/>
    <d v="2026-08-16T08:00:00"/>
    <s v="2026-08-16 08:00:00 | Nama PIC : bapak mudani No HP : 0895703207866 Alt :  M Janji : (MINGGU/16/AGUSTUS/2026) jam Pasang : 09:00 Note : hubungi pelanggan jika ingin kelokasi"/>
    <n v="2026"/>
    <n v="8"/>
    <n v="16"/>
    <d v="2026-08-16T00:00:00"/>
    <n v="-0.33333333333575865"/>
    <x v="0"/>
    <x v="1"/>
  </r>
  <r>
    <n v="284"/>
    <n v="1002518855"/>
    <n v="3"/>
    <x v="4"/>
    <n v="4"/>
    <s v="SEMARANG"/>
    <s v="SALATIGA"/>
    <s v="SLI"/>
    <s v="REG"/>
    <s v="AO"/>
    <s v="NEW SALES"/>
    <s v="1P INET"/>
    <s v="Completed (PS)"/>
    <s v="RBS-Regional 3"/>
    <d v="2026-08-11T08:31:57"/>
    <d v="2026-08-12T13:55:28"/>
    <n v="69362880"/>
    <m/>
    <n v="142434111371"/>
    <s v="SPBU OSAMALIKI KANTOR"/>
    <s v="ODP-SLI-FQ/103 FQ/D07/103.01"/>
    <s v="WO061462577"/>
    <m/>
    <m/>
    <m/>
    <n v="110.49585905885"/>
    <n v="-7.3300369070302001"/>
    <s v="|MN00238|MYIA-066893143547/POI/DR.H Achmad Purnomo/081393911231/spbu4450117@gmail.com"/>
    <s v="MYIB_ASSISTANT"/>
    <m/>
    <m/>
    <m/>
    <m/>
    <m/>
    <m/>
    <m/>
    <m/>
    <s v="Management Janji"/>
    <s v="2026-08-12 08:00:00 | Tanggal pemasangan: 12/08/2026 Jam pemasangan : pag Info Tambahan : Hubungi pelanggan dulu sebelum ke lokasi terima kasih."/>
    <s v="FCC"/>
    <d v="2026-11-08T08:40:11"/>
    <d v="2026-08-12T08:00:00"/>
    <m/>
    <s v="PS"/>
    <s v="SLI"/>
    <s v="NO ADDON"/>
    <n v="20260812"/>
    <s v="Completed"/>
    <s v="HSI Bisnis Promo HUT Telkom PSB 70% - 100 Mbps"/>
    <s v="INDIBIZ"/>
    <m/>
    <m/>
    <d v="2026-08-12T08:00:00"/>
    <s v="2026-08-12 08:00:00 | Tanggal pemasangan: 12/08/2026 Jam pemasangan : pag Info Tambahan : Hubungi pelanggan dulu sebelum ke lokasi terima kasih."/>
    <n v="2026"/>
    <n v="8"/>
    <n v="12"/>
    <d v="2026-08-12T00:00:00"/>
    <n v="-0.33333333333575865"/>
    <x v="0"/>
    <x v="3"/>
  </r>
  <r>
    <n v="285"/>
    <n v="1002523378"/>
    <n v="3"/>
    <x v="1"/>
    <n v="5"/>
    <s v="SBY SELATAN"/>
    <s v="KETINTANG"/>
    <s v="IJK"/>
    <s v="REG"/>
    <s v="AO"/>
    <s v="NEW SALES"/>
    <s v="1P INET"/>
    <s v="Completed (PS)"/>
    <s v="RBS-Regional 3"/>
    <d v="2026-08-13T09:02:56"/>
    <d v="2026-08-14T17:27:48"/>
    <n v="69364738"/>
    <m/>
    <n v="152306253248"/>
    <s v="KOPI SEDJAWA"/>
    <s v="ODP-IJK-FCC/08"/>
    <s v="WO061638524"/>
    <m/>
    <m/>
    <m/>
    <n v="112.7172932"/>
    <n v="-7.3383063999999996"/>
    <s v="|MN02083|MYIA-093520047367/POI/Wahyu Lavia Ridho/085536905230/laviawahyu@gmail.com"/>
    <s v="MYIB_ASSISTANT"/>
    <m/>
    <m/>
    <m/>
    <m/>
    <m/>
    <m/>
    <m/>
    <m/>
    <s v="Management Janji"/>
    <s v="2026-08-14 13:00:00 | M Janji : (14 AGUSTUS 2026) jam Pasang : pagi siang Note : hubungi pelanggan jika ingin kelokasi "/>
    <s v="FCC"/>
    <s v="13-08-2026 09:10:25"/>
    <d v="2026-08-14T13:00:00"/>
    <m/>
    <s v="PS"/>
    <s v="IJK"/>
    <s v="NO ADDON"/>
    <n v="20260814"/>
    <s v="Completed"/>
    <s v="HSI Bisnis Promo HUT Telkom PSB 70% - 50 Mbps"/>
    <s v="INDIBIZ"/>
    <m/>
    <m/>
    <d v="2026-08-14T13:00:00"/>
    <s v="2026-08-14 13:00:00 | M Janji : (14 AGUSTUS 2026) jam Pasang : pagi siang Note : hubungi pelanggan jika ingin kelokasi "/>
    <n v="2026"/>
    <n v="8"/>
    <n v="14"/>
    <d v="2026-08-14T00:00:00"/>
    <n v="-0.54166666666424135"/>
    <x v="0"/>
    <x v="8"/>
  </r>
  <r>
    <n v="286"/>
    <n v="1002511881"/>
    <n v="3"/>
    <x v="7"/>
    <n v="4"/>
    <s v="KUDUS"/>
    <s v="KUDUS"/>
    <s v="KUD"/>
    <s v="REG"/>
    <s v="AO"/>
    <s v="NEW SALES"/>
    <s v="1P INET"/>
    <s v="Completed (PS)"/>
    <s v="RBS-Regional 3"/>
    <d v="2026-08-06T10:50:56"/>
    <d v="2026-08-07T15:46:24"/>
    <n v="69359765"/>
    <m/>
    <n v="142401145984"/>
    <s v="SPBU 4459308"/>
    <s v="ODP-KUD-FAL/067 FAL/D05/067.01"/>
    <s v="WO061054911"/>
    <m/>
    <m/>
    <m/>
    <n v="110.8797488"/>
    <n v="-6.8147047000000001"/>
    <s v="|MC60142|MYIA-075805015623/POI/DERA BAHTIAR WIDIYANTO /08562685148/spbu_modern@yahoo.com"/>
    <s v="MYIB_ASSISTANT"/>
    <m/>
    <m/>
    <m/>
    <m/>
    <m/>
    <m/>
    <m/>
    <m/>
    <s v="Management Janji"/>
    <s v="2026-08-07 08:00:00 | Nama PIC : BAPAK DERA No HP : 08562685148 No Alternatif : - M Janji : 07/08/2026 Jam Pasang : Pagi NoteÃ‚Â :  Hubungi terlebih dahulu sebelum ke lokasi "/>
    <s v="FCC"/>
    <d v="2026-06-08T10:55:32"/>
    <d v="2026-08-07T08:00:00"/>
    <m/>
    <s v="PS"/>
    <s v="KUD"/>
    <s v="NO ADDON"/>
    <n v="20260807"/>
    <s v="Completed"/>
    <s v="HSI Bisnis Basic Promo HUT Telkom PSB 70% - 150 Mbps"/>
    <s v="INDIBIZ"/>
    <m/>
    <m/>
    <d v="2026-08-07T08:00:00"/>
    <s v="2026-08-07 08:00:00 | Nama PIC : BAPAK DERA No HP : 08562685148 No Alternatif : - M Janji : 07/08/2026 Jam Pasang : Pagi NoteÃ‚Â :  Hubungi terlebih dahulu sebelum ke lokasi "/>
    <n v="2026"/>
    <n v="8"/>
    <n v="7"/>
    <d v="2026-08-07T00:00:00"/>
    <n v="-0.33333333333575865"/>
    <x v="0"/>
    <x v="3"/>
  </r>
  <r>
    <n v="287"/>
    <n v="1002520905"/>
    <n v="3"/>
    <x v="1"/>
    <n v="5"/>
    <s v="MADURA"/>
    <s v="PAMEKASAN"/>
    <s v="PME"/>
    <s v="REG"/>
    <s v="AO"/>
    <s v="NEW SALES"/>
    <s v="1P INET"/>
    <s v="Completed (PS)"/>
    <s v="RBS-Regional 3"/>
    <d v="2026-08-11T17:22:56"/>
    <d v="2026-08-13T09:18:35"/>
    <n v="69363701"/>
    <m/>
    <n v="152426928128"/>
    <s v="ORAY CELL"/>
    <s v="ODP-PME-FAS/57"/>
    <s v="WO061530878"/>
    <m/>
    <m/>
    <m/>
    <n v="113.51677479999999"/>
    <n v="-7.0924293"/>
    <s v="MD|MYDB-20260811264952|DN00001/MN00558|ORAY CELL|087899231350"/>
    <s v="MYDIGIBIZPARTNER"/>
    <m/>
    <m/>
    <m/>
    <m/>
    <m/>
    <m/>
    <m/>
    <m/>
    <s v="Management Janji"/>
    <s v="2026-08-12 15:00:00 | telp : 087899231350 alt :  M Janji : (12/08/2026) jam Pasang :pagi / siang  Note : hubungi pelanggan jika ingin kelokasi"/>
    <s v="FCC"/>
    <d v="2026-11-08T17:25:44"/>
    <d v="2026-08-12T15:00:00"/>
    <m/>
    <s v="PS"/>
    <s v="PME"/>
    <s v="NO ADDON"/>
    <n v="20260813"/>
    <s v="Completed"/>
    <s v="HSI Bisnis Promo HUT Telkom PSB 70% - 75 Mbps"/>
    <s v="INDIBIZ"/>
    <m/>
    <m/>
    <d v="2026-08-12T15:00:00"/>
    <s v="2026-08-12 15:00:00 | telp : 087899231350 alt :  M Janji : (12/08/2026) jam Pasang :pagi / siang  Note : hubungi pelanggan jika ingin kelokasi"/>
    <n v="2026"/>
    <n v="8"/>
    <n v="13"/>
    <d v="2026-08-13T00:00:00"/>
    <n v="0.375"/>
    <x v="0"/>
    <x v="1"/>
  </r>
  <r>
    <n v="288"/>
    <n v="1002516658"/>
    <n v="3"/>
    <x v="4"/>
    <n v="4"/>
    <s v="PEKALONGAN"/>
    <s v="BATANG"/>
    <s v="SBA"/>
    <s v="REG"/>
    <s v="AO"/>
    <s v="NEW SALES"/>
    <s v="1P INET"/>
    <s v="Completed (PS)"/>
    <s v="RBS-Regional 3"/>
    <d v="2026-08-09T19:37:58"/>
    <d v="2026-08-10T16:48:04"/>
    <n v="69362010"/>
    <m/>
    <n v="142200200880"/>
    <s v="GUDANG KACAMATA B RIZKI"/>
    <s v="ODP-SBA-FE/023"/>
    <s v="WO061343083"/>
    <m/>
    <m/>
    <m/>
    <n v="109.90411400000001"/>
    <n v="-6.9839830000000003"/>
    <s v="|MN00925|MYIA-098634221247/POI/M agus trimulyo/081325445471/agustrimulyo314@gmail.com"/>
    <s v="MYIB_ASSISTANT"/>
    <m/>
    <m/>
    <m/>
    <m/>
    <m/>
    <m/>
    <m/>
    <m/>
    <s v="Management Janji"/>
    <s v="2026-08-11 08:00:00 | Nama Pic : BP AGUS No Hp Pic : 081325445471 Jam Pemasangan : 08:00 - 12.00 Tanggal Pemasangan : SENIN 10 AGUSTUS 2026 Info Tambahan : Hubungi pelanggan sebelum datang ke lokasi"/>
    <s v="FCC"/>
    <d v="2026-09-08T19:39:57"/>
    <d v="2026-08-11T08:00:00"/>
    <m/>
    <s v="PS"/>
    <s v="SBA"/>
    <s v="NO ADDON"/>
    <n v="20260810"/>
    <s v="Completed"/>
    <s v="HSI Bisnis Basic Promo HUT Telkom PSB 70% - 50 Mbps"/>
    <s v="INDIBIZ"/>
    <m/>
    <m/>
    <d v="2026-08-11T08:00:00"/>
    <s v="2026-08-11 08:00:00 | Nama Pic : BP AGUS No Hp Pic : 081325445471 Jam Pemasangan : 08:00 - 12.00 Tanggal Pemasangan : SENIN 10 AGUSTUS 2026 Info Tambahan : Hubungi pelanggan sebelum datang ke lokasi"/>
    <n v="2026"/>
    <n v="8"/>
    <n v="10"/>
    <d v="2026-08-10T00:00:00"/>
    <n v="-1.3333333333357587"/>
    <x v="0"/>
    <x v="3"/>
  </r>
  <r>
    <n v="289"/>
    <n v="1002506212"/>
    <n v="3"/>
    <x v="3"/>
    <n v="4"/>
    <s v="YOGYAKARTA"/>
    <s v="INNER - YOGYA JATENG SELATAN"/>
    <s v="KGD"/>
    <s v="DGS"/>
    <s v="AO"/>
    <s v="NEW SALES"/>
    <m/>
    <s v="102 | FOLLOW UP COMPLETED"/>
    <s v="DGS-B2B TREG"/>
    <d v="2026-08-03T14:14:50"/>
    <d v="2026-08-04T16:12:10"/>
    <n v="69357594"/>
    <m/>
    <n v="143132123492"/>
    <s v="Kantor Kementerian Haji dan Umrah Kota Yogyakarta"/>
    <s v="ODP-KGD-FBE/057"/>
    <s v="WO060801237"/>
    <m/>
    <m/>
    <m/>
    <n v="110.402127266695"/>
    <n v="-7.8093372029478001"/>
    <s v="DGS HSI | CHRISTOVAN H | NIK 950149| TREG 3 | Kantor Kementerian Haji dan Umrah Kota Yogyakarta PSB INDIBIZ WINBACK HSIE INET ONLY 50MBPS | FARIDA | 081392277272"/>
    <s v="Account Manager"/>
    <m/>
    <m/>
    <m/>
    <m/>
    <m/>
    <m/>
    <m/>
    <m/>
    <s v="Management Janji"/>
    <s v="PSB"/>
    <s v="FCC"/>
    <d v="2026-03-08T14:40:09"/>
    <m/>
    <s v="Kendala Teknik"/>
    <s v="REVOKE"/>
    <s v="KGD"/>
    <s v="NO ADDON"/>
    <m/>
    <s v="Follow Up Revoke Completed, New Order ID : SC1002509103"/>
    <s v="- 11_11450;Biaya PSB Reguler HSI EBIS ~ 11[500000]  - SP_NOSS;SP_NOSS ~ Internet NOSS Multispeed Network[0]  - SP_NOSS;SP_NOSS ~ Internet NOSS Multispeed Network[0]  - E23015;E23015 ~ ES23 - Perangkat ONT[0]  - E23015~null~44292;E23015||11||Abodemen 0[0] "/>
    <s v="INDIBIZ"/>
    <m/>
    <m/>
    <d v="2026-08-03T12:00:00"/>
    <s v="PSB"/>
    <m/>
    <m/>
    <m/>
    <e v="#NUM!"/>
    <e v="#NUM!"/>
    <x v="1"/>
    <x v="3"/>
  </r>
  <r>
    <n v="290"/>
    <n v="1002506038"/>
    <n v="3"/>
    <x v="0"/>
    <n v="5"/>
    <s v="MATARAM"/>
    <s v="INNER - NUSA TENGGARA"/>
    <s v="SWE"/>
    <s v="REG"/>
    <s v="AO"/>
    <s v="NEW SALES"/>
    <m/>
    <s v="Completed (PS)"/>
    <s v="RBS-Regional 3"/>
    <d v="2026-08-03T13:05:21"/>
    <d v="2026-08-03T21:09:34"/>
    <n v="69356809"/>
    <m/>
    <n v="172605804076"/>
    <s v="Toko Akbal"/>
    <s v="ODP-SWE-FAD/98"/>
    <s v="WO060788404"/>
    <m/>
    <m/>
    <m/>
    <n v="116.1636649"/>
    <n v="-8.5731260999999996"/>
    <s v="|MC40234|MYIA-056913885278/POI/akbal binan/083866857254/devamotor305@gmail.com"/>
    <s v="Sales Profesional"/>
    <m/>
    <m/>
    <m/>
    <m/>
    <m/>
    <m/>
    <m/>
    <m/>
    <s v="Management Janji"/>
    <s v="2026-08-02 13:00:00 | Nama PIC : bapak Akbal  No HP :  083866857254  Alt :   M Janji : (MINGGU/2/AGUSTUS/2026)  jam Pasang : 09:00  Note : hubungi pelanggan jika ingin kelokasi"/>
    <s v="FCC"/>
    <d v="2026-03-08T13:10:38"/>
    <m/>
    <m/>
    <s v="PS"/>
    <s v="SWE"/>
    <s v="NO ADDON"/>
    <n v="20260803"/>
    <s v="Completed"/>
    <s v="- 11_11446;Biaya PSB HSI EBIS Tunai di Depan ~ 11[150000]  - SP_NOSS;SP_NOSS ~ Internet NOSS Multispeed Network[0]  - E23015;E23015 ~ ES23 - Perangkat ONT[0]  - E23015~null~44292;E23015||11||Abodemen 0[0]  - E23015~null~E23015_SWONTPREM;SWONTPREM ~ Biaya "/>
    <s v="INDIBIZ"/>
    <m/>
    <m/>
    <d v="2026-08-03T07:00:00"/>
    <s v="2026-08-02 13:00:00 | Nama PIC : bapak Akbal  No HP :  083866857254  Alt :   M Janji : (MINGGU/2/AGUSTUS/2026)  jam Pasang : 09:00  Note : hubungi pelanggan jika ingin kelokasi"/>
    <n v="2026"/>
    <n v="8"/>
    <n v="3"/>
    <d v="2026-08-03T00:00:00"/>
    <n v="-0.29166666666424135"/>
    <x v="0"/>
    <x v="23"/>
  </r>
  <r>
    <n v="291"/>
    <n v="1002504505"/>
    <n v="3"/>
    <x v="1"/>
    <n v="5"/>
    <s v="MADURA"/>
    <s v="BANGKALAN"/>
    <s v="KPP"/>
    <s v="REG"/>
    <s v="AO"/>
    <s v="NEW SALES"/>
    <s v="1P INET"/>
    <s v="102 | FOLLOW UP COMPLETED"/>
    <s v="RBS-Regional 3"/>
    <d v="2026-08-01T12:16:56"/>
    <d v="2026-08-06T10:16:08"/>
    <n v="69356710"/>
    <m/>
    <n v="152437905567"/>
    <s v="Raudhatul athfal Nurul Fatimah"/>
    <s v="ODP-KPP-FC/63 FC/D03/63.01"/>
    <s v="WO060640079"/>
    <m/>
    <m/>
    <m/>
    <n v="113.146657124161"/>
    <n v="-6.9156510451016402"/>
    <s v="MD|MYDB-20260801264120|DN00001/MN00572|Raudhatul athfal Nurul Fatimah|081555916848"/>
    <s v="MYDIGIBIZPARTNER"/>
    <m/>
    <m/>
    <m/>
    <m/>
    <m/>
    <m/>
    <m/>
    <m/>
    <s v="Management Janji"/>
    <s v="2026-08-02 13:00:00 | Nama PIC : Syaiful No HP : 081555916848 Alt :  M Janji : 02/08/2026 NoteÃ‚Â :  hubungi terlebih dahulu sebelum kelokasi "/>
    <s v="FCC"/>
    <d v="2026-01-08T12:25:09"/>
    <d v="2026-08-02T13:00:00"/>
    <s v="Kendala Pelanggan"/>
    <s v="REVOKE"/>
    <s v="KPP"/>
    <s v="NETMONK"/>
    <m/>
    <s v="Follow Up Revoke Completed, New Order ID : SC1002511731"/>
    <s v="HSI Bisnis Bundling Netmonk Promo 2026 PSB 70% - 300 Mbps"/>
    <s v="INDIBIZ"/>
    <m/>
    <m/>
    <d v="2026-08-02T13:00:00"/>
    <s v="2026-08-02 13:00:00 | Nama PIC : Syaiful No HP : 081555916848 Alt :  M Janji : 02/08/2026 NoteÃ‚Â :  hubungi terlebih dahulu sebelum kelokasi "/>
    <m/>
    <m/>
    <m/>
    <e v="#NUM!"/>
    <e v="#NUM!"/>
    <x v="1"/>
    <x v="1"/>
  </r>
  <r>
    <n v="292"/>
    <n v="1002507307"/>
    <n v="3"/>
    <x v="3"/>
    <n v="4"/>
    <s v="MAGELANG"/>
    <s v="WONOSOBO"/>
    <s v="WOS"/>
    <s v="REG"/>
    <s v="AO"/>
    <s v="NEW SALES"/>
    <m/>
    <s v="CANCEL COMPLETED"/>
    <s v="RBS-Regional 3"/>
    <d v="2026-08-04T10:14:50"/>
    <d v="2026-08-08T02:01:02"/>
    <n v="69358049"/>
    <m/>
    <n v="141373127378"/>
    <s v="The Heaven Glamping &amp; Resto"/>
    <s v="ODP-WOS-FAP/025"/>
    <m/>
    <m/>
    <m/>
    <m/>
    <n v="109.926529968709"/>
    <n v="-7.2733716078933801"/>
    <s v="AMRBS ; 402717 ; AMEX ; WIRA ; TREG3 ; MAGELANG ; 1S HSI BISNIS PROMO 100 Mbps ; Nurcholis 081225919606; heavenwisataindonesia@gmail.com"/>
    <s v="Amex"/>
    <m/>
    <m/>
    <m/>
    <m/>
    <m/>
    <m/>
    <m/>
    <m/>
    <m/>
    <m/>
    <m/>
    <d v="2026-04-08T10:25:32"/>
    <m/>
    <m/>
    <s v="REJECT_FCC"/>
    <s v="WOS"/>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m/>
    <m/>
    <m/>
    <m/>
    <m/>
    <e v="#NUM!"/>
    <e v="#NUM!"/>
    <x v="1"/>
    <x v="3"/>
  </r>
  <r>
    <n v="293"/>
    <n v="1002524351"/>
    <n v="3"/>
    <x v="1"/>
    <n v="5"/>
    <s v="SBY SELATAN"/>
    <s v="TANDES"/>
    <s v="DMO"/>
    <s v="DSS"/>
    <s v="AO"/>
    <s v="NEW SALES"/>
    <m/>
    <s v="Completed (PS)"/>
    <s v="DSS-Fin &amp; Regional Banking"/>
    <d v="2026-08-13T13:51:22"/>
    <d v="2026-08-14T13:18:45"/>
    <n v="69131670"/>
    <m/>
    <n v="152301273616"/>
    <s v="BANK SYARIAH INDONESIA"/>
    <s v="OTB-DMO-378"/>
    <s v="WO061672877"/>
    <m/>
    <m/>
    <m/>
    <n v="112.7414582"/>
    <n v="-7.2789954999999997"/>
    <s v="DSS HSI | PSB INDIBIZ 100 MBPS (INET ONLY)| AM NADYA | 403613 | TREG 3 | Bank Syariah Indonesia KC Surabaya Darmo | PIC : Pak Alba  +62Ã‚Â 856Ã¢â‚¬â€˜4500Ã¢â‚¬â€˜0052 | Email : contactus@bankbsi.co.id | Alamat : Jl. Raya Darmo No.15, Keputran, Kec. Tegalsari, Surabaya |"/>
    <s v="Amex"/>
    <m/>
    <m/>
    <m/>
    <m/>
    <m/>
    <m/>
    <m/>
    <m/>
    <s v="Management Janji"/>
    <s v="CALL/WA PIC : Pak Alba  +62Ã‚Â 856Ã¢â‚¬â€˜4500Ã¢â‚¬â€˜0052 | Alamat : Jl. Raya Darmo No.15, Keputran, Kec. Tegalsari, Surabaya |"/>
    <s v="FCC"/>
    <s v="13-08-2026 13:54:52"/>
    <m/>
    <s v="Kendala Pelanggan"/>
    <s v="PS"/>
    <s v="DMO"/>
    <s v="NO ADDON"/>
    <n v="20260814"/>
    <s v="Completed"/>
    <s v="- 11_11450;Biaya PSB Reguler HSI EBIS ~ 11[500000]  - SP_NOSS;SP_NOSS ~ Internet NOSS Multispeed Network[0]  - SP_NOSS;SP_NOSS ~ Internet NOSS Multispeed Network[0]  - E23046;E23046 ~ ES23 - Paket HSI Bisnis[0]  - E23046~null~E23046_UNL;UNL ~ Internet-Lin"/>
    <s v="INDIBIZ"/>
    <m/>
    <m/>
    <d v="2026-08-13T12:00:00"/>
    <s v="CALL/WA PIC : Pak Alba  +62Ã‚Â 856Ã¢â‚¬â€˜4500Ã¢â‚¬â€˜0052 | Alamat : Jl. Raya Darmo No.15, Keputran, Kec. Tegalsari, Surabaya |"/>
    <n v="2026"/>
    <n v="8"/>
    <n v="14"/>
    <d v="2026-08-14T00:00:00"/>
    <n v="0.5"/>
    <x v="0"/>
    <x v="27"/>
  </r>
  <r>
    <n v="294"/>
    <n v="1002514804"/>
    <n v="3"/>
    <x v="6"/>
    <n v="5"/>
    <s v="SIDOARJO"/>
    <s v="INNER - JATIM TIMUR"/>
    <s v="GDA"/>
    <s v="REG"/>
    <s v="AO"/>
    <s v="NEW SALES"/>
    <m/>
    <s v="Completed (PS)"/>
    <s v="RBS-Regional 3"/>
    <d v="2026-08-07T14:18:37"/>
    <d v="2026-08-08T20:08:12"/>
    <n v="69360870"/>
    <m/>
    <n v="152317261828"/>
    <s v="PONDOK PESANTREN AL-FATTAH"/>
    <s v="ODP-GDA-FA/24"/>
    <s v="WO061181521"/>
    <m/>
    <m/>
    <m/>
    <n v="112.73942409999999"/>
    <n v="-7.4124081000000004"/>
    <s v="|MN02620|/PONDOK PESANTREN AL-FATTAH/WINBACK 2.0 HSI B2B (1:1) 100MBPS 535RB PSB DISC 70%//nuhungdawud1@gmail.com/NUHUNG DAWUD/82142206563"/>
    <s v="Sales Force DBS"/>
    <m/>
    <m/>
    <m/>
    <m/>
    <m/>
    <m/>
    <m/>
    <m/>
    <s v="Management Janji"/>
    <s v="2026-08-08 13:00:00|M Janji : (08/08/026) jam Pasang : 09:00 Note : hubungi pelanggan jika ingin kelokasi|40900827|MYDITA"/>
    <s v="FCC"/>
    <d v="2026-07-08T14:25:34"/>
    <d v="2026-08-08T13:00:00"/>
    <m/>
    <s v="PS"/>
    <s v="GDA"/>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8T13:00:00"/>
    <s v="2026-08-08 13:00:00|M Janji : (08/08/026) jam Pasang : 09:00 Note : hubungi pelanggan jika ingin kelokasi|40900827|MYDITA"/>
    <n v="2026"/>
    <n v="8"/>
    <n v="8"/>
    <d v="2026-08-08T00:00:00"/>
    <n v="-0.54166666666424135"/>
    <x v="0"/>
    <x v="17"/>
  </r>
  <r>
    <n v="295"/>
    <n v="1002507588"/>
    <n v="3"/>
    <x v="6"/>
    <n v="5"/>
    <s v="SIDOARJO"/>
    <s v="JOMBANG"/>
    <s v="JOM"/>
    <s v="REG"/>
    <s v="AO"/>
    <s v="NEW SALES"/>
    <m/>
    <s v="Completed (PS)"/>
    <s v="RBS-Regional 3"/>
    <d v="2026-08-04T10:59:19"/>
    <d v="2026-08-04T15:25:31"/>
    <n v="69358105"/>
    <m/>
    <n v="152318240368"/>
    <s v="UNIVERSITAS KH ABDUL WAHAB HASBULLAH"/>
    <s v="ODP-JOM-FE/28"/>
    <s v="WO060878092"/>
    <m/>
    <m/>
    <m/>
    <n v="112.2322135"/>
    <n v="-7.5205311000000004"/>
    <s v="|MN01463|/UNIVERSITAS KH ABDUL WAHAB HASBULLAH /WINBACK 2.0 HSI B2B (1:1) 50MBPS 355RB PSB DISC 70%/1:1 WINBACK 50MBPS INET ONLY TARIF 355000 BELUM PPN /zuhrisyaifuddin52@gmail.com/SYAIFUDDIN ZUHRI/85784996850"/>
    <s v="Sales Force DBS"/>
    <m/>
    <m/>
    <m/>
    <m/>
    <m/>
    <m/>
    <m/>
    <m/>
    <s v="Management Janji"/>
    <s v="2026-08-05 08:00:00|Nama Pic : bp SYAIFUDDIN  No Hp Pic : 085784996850 No alt : - Jam Pemasangan : pagi  Tanggal Pemasangan : 5 Agustus 2026|40981182|MYDITA"/>
    <s v="FCC"/>
    <d v="2026-04-08T11:10:54"/>
    <d v="2026-08-05T08:00:00"/>
    <m/>
    <s v="PS"/>
    <s v="JOM"/>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Nama Pic : bp SYAIFUDDIN  No Hp Pic : 085784996850 No alt : - Jam Pemasangan : pagi  Tanggal Pemasangan : 5 Agustus 2026|40981182|MYDITA"/>
    <n v="2026"/>
    <n v="8"/>
    <n v="4"/>
    <d v="2026-08-04T00:00:00"/>
    <n v="-1.3333333333357587"/>
    <x v="0"/>
    <x v="19"/>
  </r>
  <r>
    <n v="296"/>
    <n v="1002529597"/>
    <n v="3"/>
    <x v="0"/>
    <n v="5"/>
    <s v="MATARAM"/>
    <s v="LOMBOK TIMUR UTARA"/>
    <s v="MBG"/>
    <s v="REG"/>
    <s v="AO"/>
    <s v="NEW SALES"/>
    <s v="1P INET"/>
    <s v="Completed (PS)"/>
    <s v="RBS-Regional 3"/>
    <d v="2026-08-16T12:46:58"/>
    <d v="2026-08-17T13:37:27"/>
    <n v="69367478"/>
    <m/>
    <n v="172620205045"/>
    <s v="Toko Haridi"/>
    <s v="ODP-MBG-FAF/46"/>
    <s v="WO061872390"/>
    <m/>
    <m/>
    <m/>
    <n v="116.48018695414"/>
    <n v="-8.6257967192345202"/>
    <s v="MD|MYDB-20260816265660|SC00001/MC00149|Toko Haridi|087850786822"/>
    <s v="MYDIGIBIZPARTNER"/>
    <m/>
    <m/>
    <m/>
    <m/>
    <m/>
    <m/>
    <m/>
    <m/>
    <s v="Management Janji"/>
    <s v="2026-08-18 15:00:00 | Nama : BU HUDAI BIAH  No Hp : 087850786822 No Alt :  Tgl Pemasangan : 17 Agustus 2026 Interval : PAGI  Note : Hubungi pelanggan terlebih dahulu"/>
    <s v="FCC"/>
    <s v="16-08-2026 12:55:02"/>
    <d v="2026-08-18T15:00:00"/>
    <m/>
    <s v="PS"/>
    <s v="MBG"/>
    <s v="NO ADDON"/>
    <n v="20260817"/>
    <s v="Completed"/>
    <s v="HSI Bisnis Promo HUT Telkom PSB 70% - 150 Mbps"/>
    <s v="INDIBIZ"/>
    <m/>
    <m/>
    <d v="2026-08-18T15:00:00"/>
    <s v="2026-08-18 15:00:00 | Nama : BU HUDAI BIAH  No Hp : 087850786822 No Alt :  Tgl Pemasangan : 17 Agustus 2026 Interval : PAGI  Note : Hubungi pelanggan terlebih dahulu"/>
    <n v="2026"/>
    <n v="8"/>
    <n v="17"/>
    <d v="2026-08-17T00:00:00"/>
    <n v="-1.625"/>
    <x v="0"/>
    <x v="9"/>
  </r>
  <r>
    <n v="297"/>
    <n v="1002527973"/>
    <n v="3"/>
    <x v="4"/>
    <n v="4"/>
    <s v="PEKALONGAN"/>
    <s v="BREBES"/>
    <s v="BRB"/>
    <s v="REG"/>
    <s v="AO"/>
    <s v="NEW SALES"/>
    <s v="1P INET"/>
    <s v="Completed (PS)"/>
    <s v="RBS-Regional 3"/>
    <d v="2026-08-15T10:52:57"/>
    <d v="2026-08-16T13:33:17"/>
    <n v="69366698"/>
    <m/>
    <n v="146284106938"/>
    <s v="Toko sembako songgom"/>
    <s v="ODP-BRB-FM/017 FM/D03/017.01"/>
    <s v="WO061807314"/>
    <m/>
    <m/>
    <m/>
    <n v="109.007748500631"/>
    <n v="-7.0123112490177597"/>
    <s v="MD|MYDB-20260814265400|EC50002/MC50042|Toko sembako songgom|081326336640"/>
    <s v="MYDIGIBIZPARTNER"/>
    <m/>
    <m/>
    <m/>
    <m/>
    <m/>
    <m/>
    <m/>
    <m/>
    <s v="Management Janji"/>
    <s v="2026-08-18 08:00:00 | Nama PIC : Bp Selamet No HP : 081326336640 No Alt : - M Janji :  16 Agustus 2026 Jam Pasang : Pagi / Siang Note : hubungi pelanggan jika ingin kelokasi"/>
    <s v="FCC"/>
    <s v="15-08-2026 10:54:52"/>
    <d v="2026-08-18T08:00:00"/>
    <m/>
    <s v="PS"/>
    <s v="BRB"/>
    <s v="NO ADDON"/>
    <n v="20260816"/>
    <s v="Completed"/>
    <s v="HSI Bisnis PSB 70% - 200 Mbps"/>
    <s v="INDIBIZ"/>
    <m/>
    <m/>
    <d v="2026-08-18T08:00:00"/>
    <s v="2026-08-18 08:00:00 | Nama PIC : Bp Selamet No HP : 081326336640 No Alt : - M Janji :  16 Agustus 2026 Jam Pasang : Pagi / Siang Note : hubungi pelanggan jika ingin kelokasi"/>
    <n v="2026"/>
    <n v="8"/>
    <n v="16"/>
    <d v="2026-08-16T00:00:00"/>
    <n v="-2.3333333333357587"/>
    <x v="0"/>
    <x v="3"/>
  </r>
  <r>
    <n v="298"/>
    <n v="1002530701"/>
    <n v="3"/>
    <x v="2"/>
    <n v="5"/>
    <s v="KEDIRI"/>
    <s v="KEDIRI"/>
    <s v="SBI"/>
    <s v="REG"/>
    <s v="AO"/>
    <s v="NEW SALES"/>
    <s v="1P INET"/>
    <s v="7 | OSS - PROVISIONING ISSUED"/>
    <s v="RBS-Regional 3"/>
    <d v="2026-08-17T11:41:56"/>
    <d v="2026-08-18T08:06:53"/>
    <n v="69367978"/>
    <m/>
    <n v="152626204674"/>
    <s v="TPQ NURUL IMAN"/>
    <s v="ODP-SBI-FL/20 FL/D04/20.01"/>
    <s v="WO061921250"/>
    <m/>
    <m/>
    <m/>
    <n v="112.03375495970199"/>
    <n v="-7.9514891111655999"/>
    <s v="MD|MYDB-20260815265623|SC20016/MC20202|TPQ NURUL IMAN|08132831079"/>
    <s v="MYDIGIBIZPARTNER"/>
    <m/>
    <m/>
    <m/>
    <m/>
    <m/>
    <m/>
    <m/>
    <m/>
    <s v="Management Janji"/>
    <s v="2026-08-18 08:00:00 | Nama : BP PANDU SULISTIO No Hp : 08132831079 No Alt :  Tgl Pemasangan : 18 Agustus 2026 Interval : PAGI  Note : Hubungi pelanggan terlebih dahulu"/>
    <s v="FCC"/>
    <s v="17-08-2026 11:55:11"/>
    <d v="2026-08-18T08:00:00"/>
    <m/>
    <s v="PI"/>
    <s v="SBI"/>
    <s v="NO ADDON"/>
    <m/>
    <s v="Provisioning Issued"/>
    <s v="HSI Bisnis Promo HUT Telkom PSB 70% - 300 Mbps"/>
    <s v="INDIBIZ"/>
    <m/>
    <m/>
    <d v="2026-08-18T08:00:00"/>
    <s v="2026-08-18 08:00:00 | Nama : BP PANDU SULISTIO No Hp : 08132831079 No Alt :  Tgl Pemasangan : 18 Agustus 2026 Interval : PAGI  Note : Hubungi pelanggan terlebih dahulu"/>
    <m/>
    <m/>
    <m/>
    <e v="#NUM!"/>
    <e v="#NUM!"/>
    <x v="1"/>
    <x v="5"/>
  </r>
  <r>
    <n v="299"/>
    <n v="1002522051"/>
    <n v="3"/>
    <x v="4"/>
    <n v="4"/>
    <s v="PEKALONGAN"/>
    <s v="BREBES"/>
    <s v="KTM"/>
    <s v="REG"/>
    <s v="AO"/>
    <s v="NEW SALES"/>
    <s v="1P INET"/>
    <s v="Completed (PS)"/>
    <s v="RBS-Regional 3"/>
    <d v="2026-08-12T12:55:56"/>
    <d v="2026-08-13T13:53:48"/>
    <n v="69364201"/>
    <m/>
    <n v="142214105811"/>
    <s v="SPBU 4452225 Rengaspendawa"/>
    <s v="ODP-KTM-FH/016 FH/D01/016.01"/>
    <s v="WO061581336"/>
    <m/>
    <m/>
    <m/>
    <n v="109.001121036708"/>
    <n v="-6.9571959035465101"/>
    <s v="MD|MYDB-20260812265076|DN00001/MN00377|SPBU 4452225 Rengaspendawa|085329179104"/>
    <s v="MYDIGIBIZPARTNER"/>
    <m/>
    <m/>
    <m/>
    <m/>
    <m/>
    <m/>
    <m/>
    <m/>
    <s v="Management Janji"/>
    <s v="2026-08-13 13:00:00 | Tanggal pemasangan :13/08/2026 Jam pemasangan : pagi/siang Info Tambahan : Hubungi pelanggan dulu sebelum ke lokasi terima kasih."/>
    <s v="FCC"/>
    <d v="2026-12-08T13:10:01"/>
    <d v="2026-08-13T13:00:00"/>
    <m/>
    <s v="PS"/>
    <s v="KTM"/>
    <s v="NO ADDON"/>
    <n v="20260813"/>
    <s v="Completed"/>
    <s v="HSI Bisnis Promo HUT Telkom PSB 70% - 100 Mbps"/>
    <s v="INDIBIZ"/>
    <m/>
    <m/>
    <d v="2026-08-13T13:00:00"/>
    <s v="2026-08-13 13:00:00 | Tanggal pemasangan :13/08/2026 Jam pemasangan : pagi/siang Info Tambahan : Hubungi pelanggan dulu sebelum ke lokasi terima kasih."/>
    <n v="2026"/>
    <n v="8"/>
    <n v="13"/>
    <d v="2026-08-13T00:00:00"/>
    <n v="-0.54166666666424135"/>
    <x v="0"/>
    <x v="3"/>
  </r>
  <r>
    <n v="300"/>
    <n v="1002506541"/>
    <n v="3"/>
    <x v="2"/>
    <n v="5"/>
    <s v="MADIUN"/>
    <s v="TUBAN"/>
    <s v="JTR"/>
    <s v="REG"/>
    <s v="AO"/>
    <s v="NEW SALES"/>
    <s v="1P INET"/>
    <s v="98 | OSS - CANCEL COMPLETE"/>
    <s v="RBS-Regional 3"/>
    <d v="2026-08-03T16:43:57"/>
    <d v="2026-08-05T08:44:07"/>
    <n v="69357756"/>
    <m/>
    <n v="152645203669"/>
    <s v="toko barokah"/>
    <s v="ODP-JTR-FF/57 FF/D03/57.01"/>
    <s v="WO060824008"/>
    <m/>
    <m/>
    <m/>
    <n v="111.685762545891"/>
    <n v="-6.9184010071025304"/>
    <s v="|MN02366|MYIA-006453022541/POI/prisca Dwi Fitri handayani/0882009145791/priscaadwii5@gmail.com"/>
    <s v="MYIB_ASSISTANT"/>
    <m/>
    <m/>
    <m/>
    <m/>
    <m/>
    <m/>
    <m/>
    <m/>
    <s v="Management Janji"/>
    <s v="2026-08-04 13:00:00 | M Janji : 04/08/2026 Jam Pasang : 13:00  NoteÃ‚Â :  hubungi terlebih dahulu sebelum ke lokasi, terima kasih."/>
    <s v="FCC"/>
    <d v="2026-03-08T16:54:53"/>
    <d v="2026-08-04T13:00:00"/>
    <s v="Kendala Pelanggan"/>
    <s v="CANCEL"/>
    <s v="JTR"/>
    <s v="NO ADDON"/>
    <m/>
    <s v="Cancel Completed"/>
    <s v="HSI Bisnis Basic Promo HUT Telkom PSB 70% - 50 Mbps"/>
    <s v="INDIBIZ"/>
    <m/>
    <m/>
    <d v="2026-08-04T13:00:00"/>
    <s v="2026-08-04 13:00:00 | M Janji : 04/08/2026 Jam Pasang : 13:00  NoteÃ‚Â :  hubungi terlebih dahulu sebelum ke lokasi, terima kasih."/>
    <m/>
    <m/>
    <m/>
    <e v="#NUM!"/>
    <e v="#NUM!"/>
    <x v="1"/>
    <x v="18"/>
  </r>
  <r>
    <n v="301"/>
    <n v="1002523382"/>
    <n v="3"/>
    <x v="1"/>
    <n v="5"/>
    <s v="SBY SELATAN"/>
    <s v="MANYAR"/>
    <s v="GBG"/>
    <s v="DGS"/>
    <s v="AO"/>
    <s v="NEW SALES"/>
    <m/>
    <s v="Completed (PS)"/>
    <s v="DGS-B2B TREG"/>
    <d v="2026-08-13T09:04:06"/>
    <d v="2026-08-14T08:21:29"/>
    <n v="69232660"/>
    <m/>
    <n v="152320246268"/>
    <s v="INTERNET KOMINFO PELAYANAN PUBLIK"/>
    <s v="ODP-MYR-FBQ/16"/>
    <s v="WO061638761"/>
    <m/>
    <m/>
    <m/>
    <n v="112.761297767682"/>
    <n v="-7.2990502337794796"/>
    <s v="GS SURAMADU/ AM HANIF/ PSB INET ONLY 50 MBPS/ LOKET TERMINAL BRATANG / PIC DIDIK  085105050477"/>
    <s v="Account Manager"/>
    <m/>
    <m/>
    <m/>
    <m/>
    <m/>
    <m/>
    <m/>
    <m/>
    <s v="Management Janji"/>
    <s v="GS SURAMADU/ AM HANIF/ PSB INET ONLY 50 MBPS/ LOKET TERMINAL BRATANG / PIC DIDIK  085105050477"/>
    <s v="FCC"/>
    <s v="13-08-2026 09:10:25"/>
    <m/>
    <m/>
    <s v="PS"/>
    <s v="GBG"/>
    <s v="NO ADDON"/>
    <n v="20260814"/>
    <s v="Completed"/>
    <s v="- SP_NOSS;SP_NOSS ~ Internet NOSS Multispeed Network[0]  - SP_NOSS;SP_NOSS ~ Internet NOSS Multispeed Network[0]  - E23015;E23015 ~ ES23 - Perangkat ONT[0]  - E23015~null~44292;E23015||11||Abodemen 0[0]  - E23015~null~E23015_SWONT;SWONT ~ Biaya Sewa ONT ~"/>
    <s v="INDIBIZ"/>
    <m/>
    <m/>
    <d v="2026-08-13T12:30:00"/>
    <s v="GS SURAMADU/ AM HANIF/ PSB INET ONLY 50 MBPS/ LOKET TERMINAL BRATANG / PIC DIDIK  085105050477"/>
    <n v="2026"/>
    <n v="8"/>
    <n v="14"/>
    <d v="2026-08-14T00:00:00"/>
    <n v="0.47916666666424135"/>
    <x v="0"/>
    <x v="8"/>
  </r>
  <r>
    <n v="302"/>
    <n v="1002511805"/>
    <n v="3"/>
    <x v="3"/>
    <n v="4"/>
    <s v="YOGYAKARTA"/>
    <s v="INNER - YOGYA JATENG SELATAN"/>
    <s v="KGD"/>
    <s v="DGS"/>
    <s v="AO"/>
    <s v="NEW SALES"/>
    <m/>
    <s v="Completed (PS)"/>
    <s v="DGS-B2B TREG"/>
    <d v="2026-08-06T10:30:58"/>
    <d v="2026-08-06T11:55:08"/>
    <n v="69357732"/>
    <n v="2745064044"/>
    <n v="143132123224"/>
    <s v="Kantor Kementerian Haji dan Umrah Kota Yogyakarta"/>
    <s v="ODP-KGD-FBF/056"/>
    <s v="WO061052705"/>
    <m/>
    <m/>
    <m/>
    <n v="110.402129542328"/>
    <n v="-7.8089546451873701"/>
    <s v="DGS HSI | CHRISTOVAN H | NIK 950149| TREG 3 | Kantor Kementerian Haji dan Umrah Kota Yogyakarta PSB INDIBIZ WINBACK INET TELP 50MBPS | FARIDA | 081392277272"/>
    <s v="Account Manager"/>
    <m/>
    <m/>
    <m/>
    <m/>
    <m/>
    <m/>
    <m/>
    <m/>
    <s v="Management Janji"/>
    <s v="PSB"/>
    <s v="FCC"/>
    <d v="2026-06-08T10:39:54"/>
    <m/>
    <m/>
    <s v="PS"/>
    <s v="KGD"/>
    <s v="NO ADDON"/>
    <n v="20260806"/>
    <s v="Completed"/>
    <s v="- 11_11450;Biaya PSB Reguler HSI EBIS ~ 11[250000]  - BWY DL;BWY DL ~ Saluran Dua Arah(BothWay)[0]  - E23053;E23053 ~ ES23 - Paket HSI Bisnis  Phone (PHONE)[0]  - E23053~null~44864;E23053||11||Abodemen 0[0]  - E23053~null~E23053_IN800;IN800 ~ Free Lokal d"/>
    <s v="INDIBIZ"/>
    <m/>
    <m/>
    <d v="1970-01-01T07:00:00"/>
    <s v="PSB"/>
    <n v="2026"/>
    <n v="8"/>
    <n v="6"/>
    <d v="2026-08-06T00:00:00"/>
    <n v="20670.708333333332"/>
    <x v="2"/>
    <x v="3"/>
  </r>
  <r>
    <n v="303"/>
    <n v="1002505565"/>
    <n v="3"/>
    <x v="6"/>
    <n v="5"/>
    <s v="PASURUAN"/>
    <s v="LUMAJANG"/>
    <s v="PII"/>
    <s v="REG"/>
    <s v="AO"/>
    <s v="NEW SALES"/>
    <m/>
    <s v="Completed (PS)"/>
    <s v="RBS-Regional 3"/>
    <d v="2026-08-03T09:02:27"/>
    <d v="2026-08-05T00:17:45"/>
    <n v="69357196"/>
    <m/>
    <n v="152542208040"/>
    <s v="TOKO RANI JAYA"/>
    <s v="ODP-PII-FK/09"/>
    <s v="WO060767724"/>
    <m/>
    <m/>
    <m/>
    <n v="112.9506734"/>
    <n v="-8.2702948000000003"/>
    <s v="|MN00836|/TOKO RANI JAYA/WINBACK HSI B2B + NETMONK (1:1) 200MBPS 946,1RB PSB DISC 70%//ngatminiranijaya@gmail.com/NGATMINI/82264431233"/>
    <s v="Sales Force DBS"/>
    <m/>
    <m/>
    <m/>
    <m/>
    <m/>
    <m/>
    <m/>
    <m/>
    <s v="Management Janji"/>
    <s v="2026-08-04 08:00:00|Tanggal Pemasangan : 04 Agustus 2026 Jam Pemasangan : 08:00 13:00 Info Tambahan : Hubungi pelanggan dulu sebelum ke lokasi terimakasih|40961370|MYDITA"/>
    <s v="FCC"/>
    <d v="2026-03-08T09:25:39"/>
    <d v="2026-08-04T08:00:00"/>
    <m/>
    <s v="PS"/>
    <s v="PII"/>
    <s v="NETMONK"/>
    <n v="20260805"/>
    <s v="Completed"/>
    <s v="- 11_11446;Biaya PSB HSI EBIS Tunai di Depan ~ 11[150000]  - SP_NOSS;SP_NOSS ~ Internet NOSS Multispeed Network[0]  - SP_NOSS;SP_NOSS ~ Internet NOSS Multispeed Network[0]  - E23015;E23015 ~ ES23 - Perangkat ONT[0]  - E23015~null~44292;E23015||11||Abodeme"/>
    <s v="INDIBIZ"/>
    <m/>
    <m/>
    <d v="2026-08-04T08:00:00"/>
    <s v="2026-08-04 08:00:00|Tanggal Pemasangan : 04 Agustus 2026 Jam Pemasangan : 08:00 13:00 Info Tambahan : Hubungi pelanggan dulu sebelum ke lokasi terimakasih|40961370|MYDITA"/>
    <n v="2026"/>
    <n v="8"/>
    <n v="5"/>
    <d v="2026-08-05T00:00:00"/>
    <n v="0.66666666666424135"/>
    <x v="0"/>
    <x v="26"/>
  </r>
  <r>
    <n v="304"/>
    <n v="1002507800"/>
    <n v="3"/>
    <x v="3"/>
    <n v="4"/>
    <s v="MAGELANG"/>
    <s v="MUNTILAN"/>
    <s v="SWT"/>
    <s v="REG"/>
    <s v="AO"/>
    <s v="NEW SALES"/>
    <m/>
    <s v="MYDITA RBS - HD1A - FAILED"/>
    <s v="RBS-Regional 3"/>
    <d v="2026-08-04T11:37:14"/>
    <d v="2026-08-04T11:40:04"/>
    <n v="69358162"/>
    <m/>
    <n v="142164113594"/>
    <s v="Surahman farm"/>
    <m/>
    <m/>
    <m/>
    <m/>
    <m/>
    <n v="110.36586389999999"/>
    <n v="-7.5306443999999999"/>
    <s v="|MN00935|/Surahman farm/088239679174/surahmante...@gmail.com/ 1S HSI BISNIS BASIC PROMO HUT 50 Mbps / AGUS SADEWO"/>
    <s v="Sales Profesional"/>
    <m/>
    <m/>
    <m/>
    <m/>
    <m/>
    <m/>
    <m/>
    <m/>
    <m/>
    <m/>
    <m/>
    <d v="2026-04-08T11:40:22"/>
    <m/>
    <m/>
    <m/>
    <s v="SWT"/>
    <s v="NO ADDON"/>
    <m/>
    <s v="MYDITA RBS - HD1A - FAILED"/>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305"/>
    <n v="1002507813"/>
    <n v="3"/>
    <x v="0"/>
    <n v="5"/>
    <s v="MATARAM"/>
    <s v="LOMBOK BARAT TENGAH"/>
    <s v="PRY"/>
    <s v="REG"/>
    <s v="AO"/>
    <s v="NEW SALES"/>
    <s v="1P INET"/>
    <s v="Completed (PS)"/>
    <s v="RBS-Regional 3"/>
    <d v="2026-08-04T11:37:56"/>
    <d v="2026-08-05T19:16:23"/>
    <n v="69358168"/>
    <m/>
    <n v="172603791531"/>
    <s v="TOKO MAINAN ANAK-ANAK"/>
    <s v="ODP-PYA-FAE/18 FAL/D05/18.01"/>
    <s v="WO060875430"/>
    <m/>
    <m/>
    <m/>
    <n v="116.241137087345"/>
    <n v="-8.7467539285934297"/>
    <s v="MD|MYDB-20260803264290|DN00001/MN01272|TOKO MAINAN ANAK-ANAK|083147689744"/>
    <s v="MYDIGIBIZPARTNER"/>
    <m/>
    <m/>
    <m/>
    <m/>
    <m/>
    <m/>
    <m/>
    <m/>
    <s v="Management Janji"/>
    <s v="2026-08-05 08:00:00 | Nama PIC : Ibu Nurmala No HP : 083147689744 No Alt : - M Janji : 05 Agustus 2026 Jam Pasang : Pagi / Siang Note : hubungi pelanggan jika ingin ke lokasi, terima kasih"/>
    <s v="FCC"/>
    <d v="2026-04-08T11:40:22"/>
    <d v="2026-08-05T08:00:00"/>
    <m/>
    <s v="PS"/>
    <s v="PRY"/>
    <s v="NO ADDON"/>
    <n v="20260805"/>
    <s v="Completed"/>
    <s v="HSI Bisnis Promo HUT Telkom PSB 70% - 50 Mbps"/>
    <s v="INDIBIZ"/>
    <m/>
    <m/>
    <d v="2026-08-05T08:00:00"/>
    <s v="2026-08-05 08:00:00 | Nama PIC : Ibu Nurmala No HP : 083147689744 No Alt : - M Janji : 05 Agustus 2026 Jam Pasang : Pagi / Siang Note : hubungi pelanggan jika ingin ke lokasi, terima kasih"/>
    <n v="2026"/>
    <n v="8"/>
    <n v="5"/>
    <d v="2026-08-05T00:00:00"/>
    <n v="-0.33333333333575865"/>
    <x v="0"/>
    <x v="9"/>
  </r>
  <r>
    <n v="306"/>
    <n v="1002519687"/>
    <n v="3"/>
    <x v="2"/>
    <n v="5"/>
    <s v="MADIUN"/>
    <s v="BOJONEGORO"/>
    <s v="BJN"/>
    <s v="REG"/>
    <s v="AO"/>
    <s v="NEW SALES"/>
    <s v="1P INET"/>
    <s v="WAITING AKTIFASI IHLD"/>
    <s v="RBS-Regional 3"/>
    <d v="2026-08-11T12:07:23"/>
    <d v="2026-08-11T13:09:03"/>
    <n v="69361886"/>
    <m/>
    <m/>
    <s v="SPBU 5462330 Parengan"/>
    <m/>
    <s v="WO061321391"/>
    <m/>
    <m/>
    <m/>
    <n v="111.84826"/>
    <n v="-7.0747099999999996"/>
    <s v="MD|MYDB-20260809264816|DN00001/MN01285|SPBU 5462330 Parengan|085155412250"/>
    <s v="MYDIGIBIZPARTNER"/>
    <m/>
    <m/>
    <m/>
    <m/>
    <m/>
    <m/>
    <m/>
    <m/>
    <s v="Management Janji"/>
    <s v="2026-08-10 13:00:00 | Tanggal pemasangan: 10/08/2026 Jam pemasangan : pagi / siang Info Tambahan : Hubungi pelanggan dulu sebelum ke lokasi terima kasih."/>
    <s v="FCC"/>
    <d v="2026-11-08T12:10:44"/>
    <d v="2026-08-10T00:00:00"/>
    <m/>
    <s v="UNSC"/>
    <s v="BJN"/>
    <s v="NO ADDON"/>
    <m/>
    <s v="WAITING:  |MYDITA"/>
    <s v="HSI Bisnis Promo HUT Telkom PSB 70% - 50 Mbps"/>
    <s v="INDIBIZ"/>
    <m/>
    <m/>
    <d v="2026-08-10T13:00:00"/>
    <s v="2026-08-10 13:00:00 | Tanggal pemasangan: 10/08/2026 Jam pemasangan : pagi / siang Info Tambahan : Hubungi pelanggan dulu sebelum ke lokasi terima kasih."/>
    <m/>
    <m/>
    <m/>
    <e v="#NUM!"/>
    <e v="#NUM!"/>
    <x v="1"/>
    <x v="18"/>
  </r>
  <r>
    <n v="307"/>
    <n v="1002528869"/>
    <n v="3"/>
    <x v="4"/>
    <n v="4"/>
    <s v="PEKALONGAN"/>
    <s v="PEMALANG"/>
    <s v="PML"/>
    <s v="REG"/>
    <s v="AO"/>
    <s v="NEW SALES"/>
    <s v="1P INET"/>
    <s v="7 | OSS - PROVISIONING ISSUED"/>
    <s v="RBS-Regional 3"/>
    <d v="2026-08-15T18:28:56"/>
    <d v="2026-08-18T08:06:32"/>
    <n v="69367196"/>
    <m/>
    <n v="142278112460"/>
    <s v="PT Tirtakencana Tatawarna"/>
    <s v="ODP-PML-FW/079 FW/D01/079.01"/>
    <s v="WO061842027"/>
    <m/>
    <m/>
    <m/>
    <n v="109.357029"/>
    <n v="-6.8729940000000003"/>
    <s v="|MC80042|MYIA-077141354178/POI/Ricky Albertus /089631707778/rickyalbertus5@gmail.com"/>
    <s v="MYIB_ASSISTANT"/>
    <m/>
    <m/>
    <m/>
    <m/>
    <m/>
    <m/>
    <m/>
    <m/>
    <s v="Management Janji"/>
    <s v="2026-08-18 08:00:00 | Jam Pemasangan : 08:00 - 12.00 Tanggal Pemasangan : MINGGU 16 AGUSTUS 2026 Info Tambahan : Hubungi pelanggan sebelum datang ke lokasi"/>
    <s v="FCC"/>
    <s v="15-08-2026 18:39:57"/>
    <d v="2026-08-18T08:00:00"/>
    <m/>
    <s v="PI"/>
    <s v="PML"/>
    <s v="NO ADDON"/>
    <m/>
    <s v="Provisioning Issued"/>
    <s v="HSI Bisnis Khusus Winback PSB 70% - 75 Mbps"/>
    <s v="INDIBIZ"/>
    <m/>
    <m/>
    <d v="2026-08-18T08:00:00"/>
    <s v="2026-08-18 08:00:00 | Jam Pemasangan : 08:00 - 12.00 Tanggal Pemasangan : MINGGU 16 AGUSTUS 2026 Info Tambahan : Hubungi pelanggan sebelum datang ke lokasi"/>
    <m/>
    <m/>
    <m/>
    <e v="#NUM!"/>
    <e v="#NUM!"/>
    <x v="1"/>
    <x v="3"/>
  </r>
  <r>
    <n v="308"/>
    <n v="1002527622"/>
    <n v="3"/>
    <x v="5"/>
    <n v="5"/>
    <s v="SINGARJA"/>
    <s v="GIANYAR"/>
    <s v="UBU"/>
    <s v="REG"/>
    <s v="AO"/>
    <s v="NEW SALES"/>
    <m/>
    <s v="QC MIA - INVALID QUALITY CONTROL MIA"/>
    <s v="RBS-Regional 3"/>
    <d v="2026-08-15T07:24:10"/>
    <d v="2026-08-15T07:46:12"/>
    <n v="69366508"/>
    <m/>
    <n v="172408248166"/>
    <s v="PT BUDI MAS SALAHIN"/>
    <s v="ODP-UBU-FBV/14"/>
    <m/>
    <m/>
    <m/>
    <m/>
    <n v="115.271702530295"/>
    <n v="-8.5052254469880193"/>
    <s v="|MN02658|/PIC PAK NYOMAN SUDIARSA/081338326003/spbu.bali.5480520@gmail.com"/>
    <s v="Sales Force DBS"/>
    <m/>
    <m/>
    <m/>
    <m/>
    <m/>
    <m/>
    <m/>
    <m/>
    <m/>
    <m/>
    <m/>
    <s v="15-08-2026 07:25:38"/>
    <m/>
    <m/>
    <s v="QC1"/>
    <s v="UBU"/>
    <s v="NO ADDON"/>
    <m/>
    <s v="QC MIA - INVALID QUALITY CONTROL MIA - Upload Kartu Identitas Tidak Sesuai - Upload ulang foto kartu identitas aslinya"/>
    <s v="- 11_11446;Biaya PSB HSI EBIS Tunai di Depan ~ 11[150000]  - SP_NOSS;SP_NOSS ~ Internet NOSS Multispeed Network[0]  - SP_NOSS;SP_NOSS ~ Internet NOSS Multispeed Network[0]  - E23015;E23015 ~ ES23 - Perangkat ONT[0]  - E23015~null~44292;E23015||11||Abodeme"/>
    <s v="INDIBIZ"/>
    <m/>
    <m/>
    <m/>
    <m/>
    <m/>
    <m/>
    <m/>
    <e v="#NUM!"/>
    <e v="#NUM!"/>
    <x v="1"/>
    <x v="31"/>
  </r>
  <r>
    <n v="309"/>
    <n v="1002527411"/>
    <n v="3"/>
    <x v="0"/>
    <n v="5"/>
    <s v="MATARAM"/>
    <s v="LOMBOK BARAT TENGAH"/>
    <s v="PRY"/>
    <s v="REG"/>
    <s v="AO"/>
    <s v="NEW SALES"/>
    <s v="1P INET"/>
    <s v="102 | FOLLOW UP COMPLETED"/>
    <s v="RBS-Regional 3"/>
    <d v="2026-08-14T18:41:56"/>
    <d v="2026-08-16T09:08:56"/>
    <n v="69366469"/>
    <m/>
    <n v="172603791390"/>
    <s v="Toko Iman Adlian Kurniawan"/>
    <s v="ODP-PYA-FAP/40 FAP/D06/40.01"/>
    <s v="WO061781722"/>
    <m/>
    <m/>
    <m/>
    <n v="116.374030821025"/>
    <n v="-8.6510562654812109"/>
    <s v="MD|MYDB-20260814265370|SC00001/MC00046|Toko Iman Adlian Kurniawan|081937034418"/>
    <s v="MYDIGIBIZPARTNER"/>
    <m/>
    <m/>
    <m/>
    <m/>
    <m/>
    <m/>
    <m/>
    <m/>
    <s v="Management Janji"/>
    <s v="2026-08-15 15:00:00 | Nama PIC : Iman No HP : 081937034418 Alt :  M Janji : 15 Augustus 2026 Jam Pasang : 08.00 - 13:00  NoteÃ‚Â :  hubungi terlebih dahulu sebelum kelokasi "/>
    <s v="FCC"/>
    <s v="14-08-2026 18:54:58"/>
    <d v="2026-08-15T15:00:00"/>
    <s v="Kendala Lainnya"/>
    <s v="REVOKE"/>
    <s v="PRY"/>
    <s v="NO ADDON"/>
    <m/>
    <s v="Follow Up Revoke Completed, New Order ID : SC1002529270"/>
    <s v="HSI Bisnis Promo HUT Telkom PSB 70% - 150 Mbps"/>
    <s v="INDIBIZ"/>
    <m/>
    <m/>
    <d v="2026-08-15T15:00:00"/>
    <s v="2026-08-15 15:00:00 | Nama PIC : Iman No HP : 081937034418 Alt :  M Janji : 15 Augustus 2026 Jam Pasang : 08.00 - 13:00  NoteÃ‚Â :  hubungi terlebih dahulu sebelum kelokasi "/>
    <m/>
    <m/>
    <m/>
    <e v="#NUM!"/>
    <e v="#NUM!"/>
    <x v="1"/>
    <x v="9"/>
  </r>
  <r>
    <n v="310"/>
    <n v="1002513461"/>
    <n v="3"/>
    <x v="4"/>
    <n v="4"/>
    <s v="SEMARANG"/>
    <s v="UNGARAN"/>
    <s v="ABR"/>
    <s v="REG"/>
    <s v="AO"/>
    <s v="NEW SALES"/>
    <s v="1P INET"/>
    <s v="Completed (PS)"/>
    <s v="RBS-Regional 3"/>
    <d v="2026-08-06T18:58:57"/>
    <d v="2026-08-08T16:49:55"/>
    <n v="69360335"/>
    <m/>
    <n v="141459107434"/>
    <s v="SPBU 44 506 06 BEDONO"/>
    <s v="ODP-ABR-FF/042 FF/D04/042.01"/>
    <s v="WO061116023"/>
    <m/>
    <m/>
    <m/>
    <n v="110.34745150000001"/>
    <n v="-7.3084971999999997"/>
    <s v="|MN02495|MYIA-007803979152/POI/I MADE MUDITA/081328099275/spbu4450606@gmail.com"/>
    <s v="MYIB_ASSISTANT"/>
    <m/>
    <m/>
    <m/>
    <m/>
    <m/>
    <m/>
    <m/>
    <m/>
    <s v="Management Janji"/>
    <s v="2026-08-07 15:00:00 | Nama PIC : BAPAK MADE MUDITA No HP : 081328099275 Alt :  M Janji : (JUMAT/7/AGUSTUS/2026) jam Pasang : 09:00 Note : hubungi pelanggan jika ingin kelokasi"/>
    <s v="FCC"/>
    <d v="2026-06-08T19:10:22"/>
    <d v="2026-08-07T15:00:00"/>
    <m/>
    <s v="PS"/>
    <s v="ABR"/>
    <s v="NO ADDON"/>
    <n v="20260808"/>
    <s v="Completed"/>
    <s v="HSI Bisnis Basic Promo HUT Telkom PSB 70% - 50 Mbps"/>
    <s v="INDIBIZ"/>
    <m/>
    <m/>
    <d v="2026-08-07T15:00:00"/>
    <s v="2026-08-07 15:00:00 | Nama PIC : BAPAK MADE MUDITA No HP : 081328099275 Alt :  M Janji : (JUMAT/7/AGUSTUS/2026) jam Pasang : 09:00 Note : hubungi pelanggan jika ingin kelokasi"/>
    <n v="2026"/>
    <n v="8"/>
    <n v="8"/>
    <d v="2026-08-08T00:00:00"/>
    <n v="0.375"/>
    <x v="0"/>
    <x v="3"/>
  </r>
  <r>
    <n v="311"/>
    <n v="1002511759"/>
    <n v="3"/>
    <x v="7"/>
    <n v="4"/>
    <s v="KUDUS"/>
    <s v="KUDUS"/>
    <s v="DMA"/>
    <s v="DGS"/>
    <s v="AO"/>
    <s v="NEW SALES"/>
    <m/>
    <s v="98 | OSS - CANCEL COMPLETE"/>
    <s v="DGS-B2B TREG"/>
    <d v="2026-08-06T10:19:37"/>
    <d v="2026-08-06T12:38:32"/>
    <n v="69359714"/>
    <m/>
    <n v="141456115376"/>
    <s v="POLRES DEMAK GEDUNG SPKT"/>
    <s v="ODP-DMA-FDB/079"/>
    <s v="WO061051280"/>
    <m/>
    <m/>
    <m/>
    <n v="110.619294893795"/>
    <n v="-6.9095398257197997"/>
    <s v="DGS HSI | ERIKA KURNIAWATI | 403208 | TREG 3 |POLRES DEMAK GEDUNG SPKT | CHRISTIAN ARDIANTO| 085641724199  | PSB 1S 50MBPS BASIC 387K  "/>
    <s v="Amex"/>
    <m/>
    <m/>
    <m/>
    <m/>
    <m/>
    <m/>
    <m/>
    <m/>
    <s v="Management Janji"/>
    <n v="85641724199"/>
    <s v="FCC"/>
    <d v="2026-06-08T10:25:07"/>
    <m/>
    <s v="Kendala Teknik"/>
    <s v="CANCEL"/>
    <s v="DMA"/>
    <s v="NO ADDON"/>
    <m/>
    <s v="Cancel Completed"/>
    <s v="- 11_11450;Biaya PSB Reguler HSI EBIS ~ 11[150000]  - E23015;E23015 ~ ES23 - Perangkat ONT[0]  - E23015~null~44292;E23015||11||Abodemen 0[0]  - E23015~null~E23015_SWONT;SWONT ~ Biaya Sewa ONT ~ E23015[30000]  - E23047;E23047 ~ ES23 - Paket HSI Bisnis Basi"/>
    <s v="INDIBIZ"/>
    <m/>
    <m/>
    <d v="2026-08-06T12:00:00"/>
    <n v="85641724199"/>
    <m/>
    <m/>
    <m/>
    <e v="#NUM!"/>
    <e v="#NUM!"/>
    <x v="1"/>
    <x v="3"/>
  </r>
  <r>
    <n v="312"/>
    <n v="1002522928"/>
    <n v="3"/>
    <x v="4"/>
    <n v="4"/>
    <s v="PEKALONGAN"/>
    <s v="SLAWI"/>
    <s v="BLU"/>
    <s v="REG"/>
    <s v="AO"/>
    <s v="NEW SALES"/>
    <s v="1P INET"/>
    <s v="102 | FOLLOW UP COMPLETED"/>
    <s v="RBS-Regional 3"/>
    <d v="2026-08-12T16:41:57"/>
    <d v="2026-08-13T14:14:12"/>
    <n v="69364532"/>
    <m/>
    <n v="142206131320"/>
    <s v="SPBU TUWEL 44.52423"/>
    <s v="ODP-BLU-FE/052 FE/D03/052.01"/>
    <s v="WO061614438"/>
    <m/>
    <m/>
    <m/>
    <n v="109.150515"/>
    <n v="-7.1563602999999896"/>
    <s v="MD|MYDB-20260811265026|DN00001/MN00347|SPBU TUWEL 44.52423|085802727675"/>
    <s v="MYDIGIBIZPARTNER"/>
    <m/>
    <m/>
    <m/>
    <m/>
    <m/>
    <m/>
    <m/>
    <m/>
    <s v="Management Janji"/>
    <s v="2026-08-13 13:00:00 | Tanggal Pemasangan : 13 Agustus 2026 Jam Pemasangan : 08:00 13:00 Info Tambahan : Hubungi pelanggan dulu sebelum ke lokasi terimakasih"/>
    <s v="FCC"/>
    <d v="2026-12-08T16:54:54"/>
    <d v="2026-08-13T13:00:00"/>
    <m/>
    <s v="REVOKE"/>
    <s v="BLU"/>
    <s v="NO ADDON"/>
    <m/>
    <s v="Follow Up Revoke Completed, New Order ID : SC1002524427"/>
    <s v="HSI Bisnis Promo HUT Telkom PSB 70% - 200 Mbps"/>
    <s v="INDIBIZ"/>
    <m/>
    <m/>
    <d v="2026-08-13T13:00:00"/>
    <s v="2026-08-13 13:00:00 | Tanggal Pemasangan : 13 Agustus 2026 Jam Pemasangan : 08:00 13:00 Info Tambahan : Hubungi pelanggan dulu sebelum ke lokasi terimakasih"/>
    <m/>
    <m/>
    <m/>
    <e v="#NUM!"/>
    <e v="#NUM!"/>
    <x v="1"/>
    <x v="3"/>
  </r>
  <r>
    <n v="313"/>
    <n v="1002523070"/>
    <n v="3"/>
    <x v="7"/>
    <n v="4"/>
    <s v="SOLO"/>
    <s v="INNER - SOLO JATENG TIMUR"/>
    <s v="KRT"/>
    <s v="REG"/>
    <s v="AO"/>
    <s v="NEW SALES"/>
    <s v="1P INET"/>
    <s v="Completed (PS)"/>
    <s v="RBS-Regional 3"/>
    <d v="2026-08-12T17:59:57"/>
    <d v="2026-08-14T09:02:56"/>
    <n v="69364615"/>
    <m/>
    <n v="142505403347"/>
    <s v="PT VARNION TECHNOLOGY SEMESTA"/>
    <s v="ODP-KRT-FCT/015 FCT/D01/015-01"/>
    <s v="WO061621220"/>
    <m/>
    <m/>
    <m/>
    <n v="110.8200415"/>
    <n v="-7.5583678999999897"/>
    <s v="|MC50133|MYIA-046755141537/POI/Anita Octavia/081325889709/anita.octavia@varnion.com"/>
    <s v="MYIB_ASSISTANT"/>
    <m/>
    <m/>
    <m/>
    <m/>
    <m/>
    <m/>
    <m/>
    <m/>
    <s v="Management Janji"/>
    <s v="2026-08-13 15:00:00 | Tanggal pemasangan: 13/08/2026 Jam pemasangan : siang Info Tambahan : Hubungi pelanggan dulu sebelum ke lokasi terima kasih."/>
    <s v="FCC"/>
    <d v="2026-12-08T18:10:29"/>
    <d v="2026-08-13T15:00:00"/>
    <m/>
    <s v="PS"/>
    <s v="KRT"/>
    <s v="NO ADDON"/>
    <n v="20260814"/>
    <s v="Completed"/>
    <s v="HSI Bisnis Promo HUT Telkom PSB 70% - 300 Mbps"/>
    <s v="INDIBIZ"/>
    <m/>
    <m/>
    <d v="2026-08-13T15:00:00"/>
    <s v="2026-08-13 15:00:00 | Tanggal pemasangan: 13/08/2026 Jam pemasangan : siang Info Tambahan : Hubungi pelanggan dulu sebelum ke lokasi terima kasih."/>
    <n v="2026"/>
    <n v="8"/>
    <n v="14"/>
    <d v="2026-08-14T00:00:00"/>
    <n v="0.375"/>
    <x v="0"/>
    <x v="3"/>
  </r>
  <r>
    <n v="314"/>
    <n v="1002506124"/>
    <n v="3"/>
    <x v="3"/>
    <n v="4"/>
    <s v="YOGYAKARTA"/>
    <s v="GUNUNG KIDUL"/>
    <s v="WNS"/>
    <s v="REG"/>
    <s v="AO"/>
    <s v="NEW SALES"/>
    <m/>
    <s v="CANCEL COMPLETED"/>
    <s v="RBS-Regional 3"/>
    <d v="2026-08-03T13:37:50"/>
    <d v="2026-08-13T15:16:19"/>
    <n v="69357543"/>
    <m/>
    <n v="143135115015"/>
    <s v="DP CAFE"/>
    <m/>
    <m/>
    <m/>
    <m/>
    <m/>
    <n v="110.556403455207"/>
    <n v="-8.1306640952167992"/>
    <s v="AMRBS/405613/FARISTA APRILLIA/R3/YOGYAKARTA/HSI BISNIS 1S 75 MBPS PROMO HUT TELKOM 1:1/IMAM HANAFI/082241020724 087839358174/work.hanafi@gmail.com"/>
    <s v="Amex"/>
    <m/>
    <m/>
    <m/>
    <m/>
    <m/>
    <m/>
    <m/>
    <m/>
    <m/>
    <m/>
    <m/>
    <d v="2026-03-08T13:40:15"/>
    <m/>
    <m/>
    <s v="REJECT_FCC"/>
    <s v="WNS"/>
    <s v="NO ADDON"/>
    <m/>
    <s v="DECLINE : Decline - Batal Order EVI PUSPITA EKASARI 40931150|MYDITA"/>
    <s v="- 11_11446;Biaya PSB HSI EBIS Tunai di Depan ~ 11[150000]  - SP_NOSS;SP_NOSS ~ Internet NOSS Multispeed Network[0]  - E23015;E23015 ~ ES23 - Perangkat ONT[0]  - E23015~null~44292;E23015||11||Abodemen 0[0]  - E23015~null~E23015_SWONT;SWONT ~ Biaya Sewa ONT"/>
    <s v="INDIBIZ"/>
    <m/>
    <s v="DECLINE : Decline - Batal Order EVI PUSPITA EKASARI 40931150|MYDITA"/>
    <m/>
    <m/>
    <m/>
    <m/>
    <m/>
    <e v="#NUM!"/>
    <e v="#NUM!"/>
    <x v="1"/>
    <x v="3"/>
  </r>
  <r>
    <n v="315"/>
    <n v="1002521460"/>
    <n v="3"/>
    <x v="1"/>
    <n v="5"/>
    <s v="SBY UTARA"/>
    <s v="GRESIK"/>
    <s v="BWN"/>
    <s v="REG"/>
    <s v="AO"/>
    <s v="NEW SALES"/>
    <m/>
    <s v="Completed (PS)"/>
    <s v="RBS-Regional 3"/>
    <d v="2026-08-12T09:52:08"/>
    <d v="2026-08-12T15:41:32"/>
    <n v="69356566"/>
    <m/>
    <n v="152453209405"/>
    <s v="toko sembako"/>
    <s v="ODP-BWN-FAA/15"/>
    <s v="WO061560518"/>
    <m/>
    <m/>
    <m/>
    <n v="112.65376512"/>
    <n v="-5.851414686"/>
    <s v="MD|MYDB-20260731264050|DN00001/MN00018|toko sembako|081230861298"/>
    <s v="MYDIGIBIZPARTNER"/>
    <m/>
    <m/>
    <m/>
    <m/>
    <m/>
    <m/>
    <m/>
    <m/>
    <s v="Management Janji"/>
    <s v="2026-08-02 08:00:00 | Nama Pic : BP BADAI  No Hp Pic : 081230861298  Jam Pemasangan : 08:00 - 12.00  Tanggal Pemasangan : MINGGU 02 AGUSTUS 2026  Info Tambahan : Hubungi pelanggan sebelum datang ke lokasi, terima kasih."/>
    <s v="FCC"/>
    <d v="2026-12-08T09:55:11"/>
    <m/>
    <m/>
    <s v="PS"/>
    <s v="BWN"/>
    <s v="NO ADDON"/>
    <n v="20260812"/>
    <s v="Completed"/>
    <s v="- 11_11446;Biaya PSB HSI EBIS Tunai di Depan ~ 11[150000]  - SP_NOSS;SP_NOSS ~ Internet NOSS Multispeed Network[0]  - E23015;E23015 ~ ES23 - Perangkat ONT[0]  - E23015~null~44292;E23015||11||Abodemen 0[0]  - E23015~null~E23015_SWONTPREM;SWONTPREM ~ Biaya "/>
    <s v="INDIBIZ"/>
    <m/>
    <m/>
    <d v="2026-08-12T07:00:00"/>
    <s v="2026-08-02 08:00:00 | Nama Pic : BP BADAI  No Hp Pic : 081230861298  Jam Pemasangan : 08:00 - 12.00  Tanggal Pemasangan : MINGGU 02 AGUSTUS 2026  Info Tambahan : Hubungi pelanggan sebelum datang ke lokasi, terima kasih."/>
    <n v="2026"/>
    <n v="8"/>
    <n v="12"/>
    <d v="2026-08-12T00:00:00"/>
    <n v="-0.29166666666424135"/>
    <x v="0"/>
    <x v="15"/>
  </r>
  <r>
    <n v="316"/>
    <n v="1002519746"/>
    <n v="3"/>
    <x v="3"/>
    <n v="4"/>
    <s v="PURWOKERTO"/>
    <s v="CILACAP"/>
    <s v="SDJ"/>
    <s v="REG"/>
    <s v="AO"/>
    <s v="NEW SALES"/>
    <s v="1P INET"/>
    <s v="Completed (PS)"/>
    <s v="RBS-Regional 3"/>
    <d v="2026-08-11T12:38:57"/>
    <d v="2026-08-13T07:55:00"/>
    <n v="69363267"/>
    <m/>
    <n v="143390101206"/>
    <s v="SPBU KUBANGKANGKUNG"/>
    <s v="ODP-SDJ-FH/055 FH/D05/055.01"/>
    <s v="WO061489873"/>
    <m/>
    <m/>
    <m/>
    <n v="108.9352232"/>
    <n v="-7.6175476"/>
    <s v="|MN02591|MYIA-049903737331/POI/SANTOSO DWI NUGROHO/081228372533/spbu.kawunganten@gmail.com"/>
    <s v="MYIB_ASSISTANT"/>
    <m/>
    <m/>
    <m/>
    <m/>
    <m/>
    <m/>
    <m/>
    <m/>
    <s v="Management Janji"/>
    <s v="2026-08-12 13:00:00 | Waktu pemasangan : 12 agustus 2026 Jam pemasangan : 08.00 - 12.00 Info Tambahan : Hubungi pelanggan dulu sebelum ke lokasi terimakasih "/>
    <s v="FCC"/>
    <d v="2026-11-08T12:40:20"/>
    <d v="2026-08-12T13:00:00"/>
    <m/>
    <s v="PS"/>
    <s v="SDJ"/>
    <s v="NO ADDON"/>
    <n v="20260813"/>
    <s v="Completed"/>
    <s v="HSI Bisnis Promo HUT Telkom PSB 70% - 50 Mbps"/>
    <s v="INDIBIZ"/>
    <m/>
    <m/>
    <d v="2026-08-12T13:00:00"/>
    <s v="2026-08-12 13:00:00 | Waktu pemasangan : 12 agustus 2026 Jam pemasangan : 08.00 - 12.00 Info Tambahan : Hubungi pelanggan dulu sebelum ke lokasi terimakasih "/>
    <n v="2026"/>
    <n v="8"/>
    <n v="13"/>
    <d v="2026-08-13T00:00:00"/>
    <n v="0.45833333333575865"/>
    <x v="0"/>
    <x v="3"/>
  </r>
  <r>
    <n v="317"/>
    <n v="1002515915"/>
    <n v="3"/>
    <x v="2"/>
    <n v="5"/>
    <s v="MADIUN"/>
    <s v="MADIUN"/>
    <s v="CRB"/>
    <s v="REG"/>
    <s v="AO"/>
    <s v="NEW SALES"/>
    <s v="1P INET"/>
    <s v="102 | FOLLOW UP COMPLETED"/>
    <s v="RBS-Regional 3"/>
    <d v="2026-08-08T13:04:58"/>
    <d v="2026-08-12T11:51:42"/>
    <n v="69361421"/>
    <m/>
    <n v="152632208647"/>
    <s v="SPBU PILANGKENCENG"/>
    <s v="ODP-CRB-FF/01 FF/D01/01.01"/>
    <s v="WO061258269"/>
    <m/>
    <m/>
    <m/>
    <n v="111.663045"/>
    <n v="-7.5149819999999998"/>
    <s v="|MC20208|MYIA-037805015078/POI/RUDI RIANTO/081227456412/spbupilangkenceng5363127@gmail.com"/>
    <s v="MYIB_ASSISTANT"/>
    <m/>
    <m/>
    <m/>
    <m/>
    <m/>
    <m/>
    <m/>
    <m/>
    <s v="Management Janji"/>
    <s v="2026-08-09 13:00:00 | Nama PIC: bp rudi  Notel: 081227456412 Alt: -  Tanggal: 9/8/2026 Jam Pasang: Siang Note: Hubungi pelanggan sebelum ke lokasi, terima kasih. "/>
    <s v="FCC"/>
    <d v="2026-08-08T13:10:17"/>
    <d v="2026-08-09T13:00:00"/>
    <s v="Kendala Lainnya"/>
    <s v="REVOKE"/>
    <s v="CRB"/>
    <s v="NO ADDON"/>
    <m/>
    <s v="Follow Up Revoke Completed, New Order ID : SC1002521894"/>
    <s v="HSI Bisnis Promo HUT Telkom PSB 70% - 50 Mbps"/>
    <s v="INDIBIZ"/>
    <m/>
    <m/>
    <d v="2026-08-09T13:00:00"/>
    <s v="2026-08-09 13:00:00 | Nama PIC: bp rudi  Notel: 081227456412 Alt: -  Tanggal: 9/8/2026 Jam Pasang: Siang Note: Hubungi pelanggan sebelum ke lokasi, terima kasih. "/>
    <m/>
    <m/>
    <m/>
    <e v="#NUM!"/>
    <e v="#NUM!"/>
    <x v="1"/>
    <x v="20"/>
  </r>
  <r>
    <n v="318"/>
    <n v="1002525992"/>
    <n v="3"/>
    <x v="2"/>
    <n v="5"/>
    <s v="MADIUN"/>
    <s v="PONOROGO"/>
    <s v="PNZ"/>
    <s v="REG"/>
    <s v="AO"/>
    <s v="NEW SALES"/>
    <s v="1P INET"/>
    <s v="Completed (PS)"/>
    <s v="RBS-Regional 3"/>
    <d v="2026-08-14T10:52:56"/>
    <d v="2026-08-14T16:15:38"/>
    <n v="69365839"/>
    <m/>
    <n v="152607221714"/>
    <s v="MOZA KITCHEN"/>
    <s v="ODP-PNZ-FH/19 FH/D03/19.01"/>
    <s v="WO061729851"/>
    <m/>
    <m/>
    <m/>
    <n v="111.23085500000001"/>
    <n v="-8.0676609999999993"/>
    <s v="|MN00418|MYIA-005329855094/POI/SEFIE OKTA SAFANA/08213651481/embohketuju@gmail.com"/>
    <s v="MYIB_ASSISTANT"/>
    <m/>
    <m/>
    <m/>
    <m/>
    <m/>
    <m/>
    <m/>
    <m/>
    <s v="Management Janji"/>
    <s v="2026-08-15 13:00:00 | M Janji : (15/08/2026) jam Pasang : 09:00 Note : hubungi pelanggan jika ingin kelokasi"/>
    <s v="FCC"/>
    <s v="14-08-2026 10:54:53"/>
    <d v="2026-08-15T13:00:00"/>
    <m/>
    <s v="PS"/>
    <s v="PNZ"/>
    <s v="NO ADDON"/>
    <n v="20260814"/>
    <s v="Completed"/>
    <s v="HSI Bisnis Promo HUT Telkom PSB 70% - 200 Mbps"/>
    <s v="INDIBIZ"/>
    <m/>
    <m/>
    <d v="2026-08-15T13:00:00"/>
    <s v="2026-08-15 13:00:00 | M Janji : (15/08/2026) jam Pasang : 09:00 Note : hubungi pelanggan jika ingin kelokasi"/>
    <n v="2026"/>
    <n v="8"/>
    <n v="14"/>
    <d v="2026-08-14T00:00:00"/>
    <n v="-1.5416666666642413"/>
    <x v="0"/>
    <x v="2"/>
  </r>
  <r>
    <n v="319"/>
    <n v="1002516393"/>
    <n v="3"/>
    <x v="1"/>
    <n v="5"/>
    <s v="SBY SELATAN"/>
    <s v="MANYAR"/>
    <s v="JGR"/>
    <s v="REG"/>
    <s v="AO"/>
    <s v="NEW SALES"/>
    <m/>
    <s v="Completed (PS)"/>
    <s v="RBS-Regional 3"/>
    <d v="2026-08-09T11:08:32"/>
    <d v="2026-08-10T18:31:45"/>
    <n v="69361788"/>
    <m/>
    <n v="152310255290"/>
    <s v="CV. Anugrah jaya sukses"/>
    <s v="ODP-RKT-FGH/63"/>
    <s v="WO061329814"/>
    <m/>
    <m/>
    <m/>
    <n v="112.7692893"/>
    <n v="-7.3160546000000002"/>
    <s v="|MN02446|/CV. Anugrah jaya sukses/08113112900/anggra2608@gmai.com/HSI Bisnis Promo HUT Telkom (1:1) 200 Mbps (Rp 790.000) PSB Rp 150.000/Anggra kurniawan/-7,316,046,112.77"/>
    <s v="Sales Force DBS"/>
    <m/>
    <m/>
    <m/>
    <m/>
    <m/>
    <m/>
    <m/>
    <m/>
    <s v="Management Janji"/>
    <s v="2026-08-10 13:00:00|Nama PIC:  bp anggra  No HP: 08113112900 Alt: Tanggal: 10/8/2026 Jam Pasang: Siang Note: Hubungi sebelum ke lokasi, terimakasih.|40010577|MYDITA"/>
    <s v="FCC"/>
    <d v="2026-09-08T11:10:11"/>
    <d v="2026-08-10T13:00:00"/>
    <m/>
    <s v="PS"/>
    <s v="JGR"/>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13:00:00"/>
    <s v="2026-08-10 13:00:00|Nama PIC:  bp anggra  No HP: 08113112900 Alt: Tanggal: 10/8/2026 Jam Pasang: Siang Note: Hubungi sebelum ke lokasi, terimakasih.|40010577|MYDITA"/>
    <n v="2026"/>
    <n v="8"/>
    <n v="10"/>
    <d v="2026-08-10T00:00:00"/>
    <n v="-0.54166666666424135"/>
    <x v="0"/>
    <x v="8"/>
  </r>
  <r>
    <n v="320"/>
    <n v="1002521288"/>
    <n v="3"/>
    <x v="2"/>
    <n v="5"/>
    <s v="MADIUN"/>
    <s v="MADIUN"/>
    <s v="CRB"/>
    <s v="REG"/>
    <s v="AO"/>
    <s v="NEW SALES"/>
    <m/>
    <s v="Completed (PS)"/>
    <s v="RBS-Regional 3"/>
    <d v="2026-08-12T08:55:27"/>
    <d v="2026-08-12T11:49:26"/>
    <n v="69361606"/>
    <m/>
    <n v="152632208652"/>
    <s v="SPBU 54.631.01"/>
    <s v="ODP-CRB-FD/63"/>
    <s v="WO061555570"/>
    <m/>
    <m/>
    <m/>
    <n v="111.65669800000001"/>
    <n v="-7.5392479999999997"/>
    <s v="|MN00286|MYIA-090139880285/POI/PARJONO/087858060685/spbu5.5463110@gmail.com"/>
    <s v="MYDIGIBIZPARTNER"/>
    <m/>
    <m/>
    <m/>
    <m/>
    <m/>
    <m/>
    <m/>
    <m/>
    <s v="Management Janji"/>
    <s v="2026-08-09 13:00:00 | Tgl Pemasangan : 09 Agustus 2026  Interval : PAGI SIANG  Note : Hubungi pelanggan terlebih dahulu"/>
    <s v="FCC"/>
    <d v="2026-12-08T09:10:20"/>
    <m/>
    <m/>
    <s v="PS"/>
    <s v="CRB"/>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07:00:00"/>
    <s v="2026-08-09 13:00:00 | Tgl Pemasangan : 09 Agustus 2026  Interval : PAGI SIANG  Note : Hubungi pelanggan terlebih dahulu"/>
    <n v="2026"/>
    <n v="8"/>
    <n v="12"/>
    <d v="2026-08-12T00:00:00"/>
    <n v="-0.29166666666424135"/>
    <x v="0"/>
    <x v="20"/>
  </r>
  <r>
    <n v="321"/>
    <n v="1002515183"/>
    <n v="3"/>
    <x v="7"/>
    <n v="4"/>
    <s v="KUDUS"/>
    <s v="PURWODADI"/>
    <s v="WRO"/>
    <s v="REG"/>
    <s v="AO"/>
    <s v="NEW SALES"/>
    <s v="1P INET"/>
    <s v="102 | FOLLOW UP COMPLETED"/>
    <s v="RBS-Regional 3"/>
    <d v="2026-08-07T16:01:56"/>
    <d v="2026-08-10T10:26:09"/>
    <n v="69361025"/>
    <m/>
    <n v="142509107223"/>
    <s v="SPBU 4458112"/>
    <s v="ODP-WRO-FG/112 FG/D05/112.01"/>
    <s v="WO061186574"/>
    <m/>
    <m/>
    <m/>
    <n v="111.135701"/>
    <n v="-7.0903549999999997"/>
    <s v="|MN01996|MYIA-091289207121/POI/Siti Munfaizah/085325118582/spbutruwolu@gmail.com"/>
    <s v="MYIB_ASSISTANT"/>
    <m/>
    <m/>
    <m/>
    <m/>
    <m/>
    <m/>
    <m/>
    <m/>
    <s v="Management Janji"/>
    <s v="2026-08-08 13:00:00 | telp :085325118582  alt : pagi / siang 08/08/2026 hub sebelum ke lokasi  "/>
    <s v="FCC"/>
    <d v="2026-07-08T16:25:36"/>
    <d v="2026-08-08T13:00:00"/>
    <s v="Kendala Lainnya"/>
    <s v="REVOKE"/>
    <s v="WRO"/>
    <s v="NO ADDON"/>
    <m/>
    <s v="Follow Up Revoke Completed, New Order ID : SC1002517230"/>
    <s v="HSI Bisnis Promo HUT Telkom PSB 70% - 100 Mbps"/>
    <s v="INDIBIZ"/>
    <m/>
    <m/>
    <d v="2026-08-08T13:00:00"/>
    <s v="2026-08-08 13:00:00 | telp :085325118582  alt : pagi / siang 08/08/2026 hub sebelum ke lokasi  "/>
    <m/>
    <m/>
    <m/>
    <e v="#NUM!"/>
    <e v="#NUM!"/>
    <x v="1"/>
    <x v="3"/>
  </r>
  <r>
    <n v="322"/>
    <n v="1002508268"/>
    <n v="3"/>
    <x v="3"/>
    <n v="4"/>
    <s v="MAGELANG"/>
    <s v="MUNTILAN"/>
    <s v="SWT"/>
    <s v="REG"/>
    <s v="AO"/>
    <s v="NEW SALES"/>
    <m/>
    <s v="FCC - HD1A - PROGRESS"/>
    <s v="RBS-Regional 3"/>
    <d v="2026-08-04T13:36:25"/>
    <d v="2026-08-04T13:38:14"/>
    <n v="69358298"/>
    <m/>
    <n v="142164113600"/>
    <s v="Priyanto farm"/>
    <m/>
    <m/>
    <m/>
    <m/>
    <m/>
    <n v="110.365425"/>
    <n v="-7.5303500000000003"/>
    <s v="|MN00935|/Priyanto farm/085801282125/priyantohadiprayitno@gmail.com/ 1S HSI BISNIS BASIC PROMO HUT 50 Mbps / AGUS SADEWO"/>
    <s v="Sales Profesional"/>
    <m/>
    <m/>
    <m/>
    <m/>
    <m/>
    <m/>
    <m/>
    <m/>
    <m/>
    <m/>
    <m/>
    <d v="2026-04-08T13:39:51"/>
    <m/>
    <m/>
    <s v="FCC"/>
    <s v="SWT"/>
    <s v="NO ADDON"/>
    <m/>
    <s v="MYDITA RBS - HD1A - PROGRESS"/>
    <s v="- 11_11446;Biaya PSB HSI EBIS Tunai di Depan ~ 11[150000]  - SP_NOSS;SP_NOSS ~ Internet NOSS Multispeed Network[0]  - E23015;E23015 ~ ES23 - Perangkat ONT[0]  - E23015~null~44292;E23015||11||Abodemen 0[0]  - E23015~null~E23015_SWONT;SWONT ~ Biaya Sewa ONT"/>
    <s v="INDIBIZ"/>
    <m/>
    <m/>
    <m/>
    <m/>
    <m/>
    <m/>
    <m/>
    <e v="#NUM!"/>
    <e v="#NUM!"/>
    <x v="1"/>
    <x v="3"/>
  </r>
  <r>
    <n v="323"/>
    <n v="1002529533"/>
    <n v="3"/>
    <x v="4"/>
    <n v="4"/>
    <s v="PEKALONGAN"/>
    <s v="PEMALANG"/>
    <s v="CMA"/>
    <s v="REG"/>
    <s v="AO"/>
    <s v="NEW SALES"/>
    <s v="1P INET"/>
    <s v="7 | OSS - PROVISIONING ISSUED"/>
    <s v="RBS-Regional 3"/>
    <d v="2026-08-16T11:49:56"/>
    <d v="2026-08-17T08:06:24"/>
    <n v="69367423"/>
    <m/>
    <n v="142211111566"/>
    <s v="TEMAN SEMEJA CAFE"/>
    <s v="ODP-CMA-FB/060 FB/D05/060.01"/>
    <s v="WO061867608"/>
    <m/>
    <m/>
    <m/>
    <n v="109.563135"/>
    <n v="-6.9265090000000002"/>
    <s v="|MN01913|MYIA-020610363525/POI/AKHMAD SALEH/081910004414/akhhsaaa@gmail.com"/>
    <s v="MYIB_ASSISTANT"/>
    <m/>
    <m/>
    <m/>
    <m/>
    <m/>
    <m/>
    <m/>
    <m/>
    <s v="Management Janji"/>
    <s v="2026-08-17 08:00:00 | Jam pemasangan : 12.00 Info Tambahan : Hubungi pelanggan dulu sebelum ke lokasi terimakasih  "/>
    <s v="FCC"/>
    <s v="16-08-2026 11:55:09"/>
    <d v="2026-08-17T08:00:00"/>
    <m/>
    <s v="PI"/>
    <s v="CMA"/>
    <s v="NO ADDON"/>
    <m/>
    <s v="Provisioning Issued"/>
    <s v="HSI Bisnis Promo HUT Telkom PSB 70% - 200 Mbps"/>
    <s v="INDIBIZ"/>
    <m/>
    <m/>
    <d v="2026-08-17T08:00:00"/>
    <s v="2026-08-17 08:00:00 | Jam pemasangan : 12.00 Info Tambahan : Hubungi pelanggan dulu sebelum ke lokasi terimakasih  "/>
    <m/>
    <m/>
    <m/>
    <e v="#NUM!"/>
    <e v="#NUM!"/>
    <x v="1"/>
    <x v="3"/>
  </r>
  <r>
    <n v="324"/>
    <n v="1002513967"/>
    <n v="3"/>
    <x v="3"/>
    <n v="4"/>
    <s v="MAGELANG"/>
    <s v="TEMANGGUNG"/>
    <s v="PRN"/>
    <s v="DPS"/>
    <s v="AO"/>
    <s v="NEW SALES"/>
    <m/>
    <s v="Completed (PS)"/>
    <s v="DPS-DPS Dummy"/>
    <d v="2026-08-07T09:57:00"/>
    <d v="2026-08-07T16:42:21"/>
    <n v="69360508"/>
    <m/>
    <n v="141149112900"/>
    <s v="STIKES BETHESDA YAKKUM TEMANGGUNG"/>
    <s v="ODP-PRN-FAB/086"/>
    <s v="WO061140188"/>
    <m/>
    <m/>
    <m/>
    <n v="110.104738"/>
    <n v="-7.2870160000000004"/>
    <s v="AMRBS ; 402717 ; AMEX ; WIRA ; TREG3 ; MAGELANG ; 1S HSI BISNIS 150 Mbps ; Yoel Andromeda 089669943300; psdku.temanggung@stikesbethesda.ac.id"/>
    <s v="Amex"/>
    <m/>
    <m/>
    <m/>
    <m/>
    <m/>
    <m/>
    <m/>
    <m/>
    <s v="Management Janji"/>
    <s v="APS"/>
    <s v="FCC"/>
    <d v="2026-07-08T10:10:08"/>
    <m/>
    <m/>
    <s v="PS"/>
    <s v="PRN"/>
    <s v="NO ADDON"/>
    <n v="20260807"/>
    <s v="Completed"/>
    <s v="- 11_11450;Biaya PSB Reguler HSI EBIS ~ 11[150000]  - SP_NOSS;SP_NOSS ~ Internet NOSS Multispeed Network[0]  - E23046;E23046 ~ ES23 - Paket HSI Bisnis[0]  - E23046~null~E23046_UNL;UNL ~ Internet-Link Unlimited Internet Usage ~ E23046[0]  - E23046~null~448"/>
    <s v="INDIBIZ"/>
    <m/>
    <m/>
    <d v="2026-08-07T12:00:00"/>
    <s v="APS"/>
    <n v="2026"/>
    <n v="8"/>
    <n v="7"/>
    <d v="2026-08-07T00:00:00"/>
    <n v="-0.5"/>
    <x v="0"/>
    <x v="3"/>
  </r>
  <r>
    <n v="325"/>
    <n v="1002510249"/>
    <n v="3"/>
    <x v="2"/>
    <n v="5"/>
    <s v="KEDIRI"/>
    <s v="TULUNGAGUNG"/>
    <s v="TUL"/>
    <s v="REG"/>
    <s v="AO"/>
    <s v="NEW SALES"/>
    <m/>
    <s v="Completed (PS)"/>
    <s v="RBS-Regional 3"/>
    <d v="2026-08-05T11:35:22"/>
    <d v="2026-08-06T08:17:34"/>
    <n v="69357251"/>
    <s v="-"/>
    <n v="-152606246379"/>
    <s v="PT. PUTRA SURYA MANDIRI SEJAHTERA"/>
    <s v="ODP-TUL-FAH/12"/>
    <s v="WO060969828"/>
    <m/>
    <m/>
    <m/>
    <n v="111.93582600000001"/>
    <n v="-8.0178799000000005"/>
    <s v="MD|MYDB-20260803264213|DC20015/MC20183|PT. PUTRA SURYA MANDIRI SEJAHTERA|081227646666"/>
    <s v="MYDIGIBIZPARTNER"/>
    <m/>
    <m/>
    <m/>
    <m/>
    <m/>
    <m/>
    <m/>
    <m/>
    <s v="Management Janji"/>
    <s v="2026-08-04 08:00:00 | Tanggal Pemasangan : 04 Agustus 2026  Jam Pemasangan : 08:00 13:00  Info Tambahan : Hubungi pelanggan dulu sebelum ke lokasi terimakasih"/>
    <s v="FCC"/>
    <d v="2026-05-08T11:39:53"/>
    <m/>
    <m/>
    <s v="PS"/>
    <s v="TUL"/>
    <s v="NO ADDON"/>
    <n v="20260806"/>
    <s v="Completed"/>
    <s v="- 11_11446;Biaya PSB HSI EBIS Tunai di Depan ~ 11[150000]  - E23046;E23046 ~ ES23 - Paket HSI Bisnis[0]  - E23046~null~E23046_UNL;UNL ~ Internet-Link Unlimited Internet Usage ~ E23046[0]  - E23046~null~44877;E23046||11||Abodemen 0[0]  - E23046~null~E23046"/>
    <s v="INDIBIZ"/>
    <m/>
    <m/>
    <d v="2026-08-05T07:00:00"/>
    <s v="2026-08-04 08:00:00 | Tanggal Pemasangan : 04 Agustus 2026  Jam Pemasangan : 08:00 13:00  Info Tambahan : Hubungi pelanggan dulu sebelum ke lokasi terimakasih"/>
    <n v="2026"/>
    <n v="8"/>
    <n v="6"/>
    <d v="2026-08-06T00:00:00"/>
    <n v="0.70833333333575865"/>
    <x v="0"/>
    <x v="28"/>
  </r>
  <r>
    <n v="326"/>
    <n v="1002510924"/>
    <n v="3"/>
    <x v="0"/>
    <n v="5"/>
    <s v="MATARAM"/>
    <s v="INNER - NUSA TENGGARA"/>
    <s v="SWE"/>
    <s v="REG"/>
    <s v="AO"/>
    <s v="NEW SALES"/>
    <s v="1P INET"/>
    <s v="Completed (PS)"/>
    <s v="RBS-Regional 3"/>
    <d v="2026-08-05T14:58:56"/>
    <d v="2026-08-06T12:21:08"/>
    <n v="69359324"/>
    <m/>
    <n v="172605804101"/>
    <s v="K88 STATIONERY &amp; Agen BRILink"/>
    <s v="ODP-SWE-FAX/22"/>
    <s v="WO060998147"/>
    <m/>
    <m/>
    <m/>
    <n v="116.15454398095601"/>
    <n v="-8.6053575383132603"/>
    <s v="MD|MYDB-20260805264450|SC00001/MC00069|K88 STATIONERY &amp; Agen BRILink|087865511844"/>
    <s v="MYDIGIBIZPARTNER"/>
    <m/>
    <m/>
    <m/>
    <m/>
    <m/>
    <m/>
    <m/>
    <m/>
    <s v="Management Janji"/>
    <s v="2026-08-06 13:00:00 | M Janji : (06/08/2026) jam Pasang : 09:00 Note : hubungi pelanggan jika ingin kelokasi"/>
    <s v="FCC"/>
    <d v="2026-05-08T15:10:31"/>
    <d v="2026-08-06T13:00:00"/>
    <m/>
    <s v="PS"/>
    <s v="SWE"/>
    <s v="NO ADDON"/>
    <n v="20260806"/>
    <s v="Completed"/>
    <s v="HSI Bisnis Promo HUT Telkom PSB 70% - 150 Mbps"/>
    <s v="INDIBIZ"/>
    <m/>
    <m/>
    <d v="2026-08-06T13:00:00"/>
    <s v="2026-08-06 13:00:00 | M Janji : (06/08/2026) jam Pasang : 09:00 Note : hubungi pelanggan jika ingin kelokasi"/>
    <n v="2026"/>
    <n v="8"/>
    <n v="6"/>
    <d v="2026-08-06T00:00:00"/>
    <n v="-0.54166666666424135"/>
    <x v="0"/>
    <x v="23"/>
  </r>
  <r>
    <n v="327"/>
    <n v="1002520516"/>
    <n v="3"/>
    <x v="3"/>
    <n v="4"/>
    <s v="YOGYAKARTA"/>
    <s v="SLEMAN"/>
    <s v="GOD"/>
    <s v="REG"/>
    <s v="AO"/>
    <s v="NEW SALES"/>
    <s v="1P INET"/>
    <s v="MIA - INVALID SURVEY"/>
    <s v="RBS-Regional 3"/>
    <d v="2026-08-11T15:34:57"/>
    <d v="2026-08-13T11:44:51"/>
    <n v="69363567"/>
    <m/>
    <n v="146136130145"/>
    <s v="Hafez Cs Yogyakarta"/>
    <s v="ODP-GOD-FBH/047 FBH/D03/047.01"/>
    <s v="WO061516457"/>
    <m/>
    <m/>
    <m/>
    <n v="110.2850668"/>
    <n v="-7.8216947000000001"/>
    <s v="|MN00528|MYIA-038129873299/POI/Solehudin/082285650924/hafezindonesia12345@gmail.com"/>
    <s v="MYIB_ASSISTANT"/>
    <m/>
    <m/>
    <m/>
    <m/>
    <m/>
    <m/>
    <m/>
    <m/>
    <s v="Management Janji"/>
    <s v="2026-08-18 13:00:00 | Tanggal pemasangan: 12/08/2026 Jam pemasangan : siang Info Tambahan : Hubungi pelanggan dulu sebelum ke lokasi terima kasih."/>
    <s v="FCC"/>
    <d v="2026-11-08T15:39:49"/>
    <d v="2026-08-18T13:00:00"/>
    <m/>
    <s v="SURVEY_NEW_MANJA"/>
    <s v="GOD"/>
    <s v="NO ADDON"/>
    <m/>
    <s v="MIE - INVALID SURVEY - Bangunan/Perangkat Pelanggan Belum Siap"/>
    <s v="HSI Bisnis Promo HUT Telkom PSB 70% - 50 Mbps"/>
    <s v="INDIBIZ"/>
    <m/>
    <m/>
    <d v="2026-08-18T13:00:00"/>
    <s v="2026-08-18 13:00:00 | Tanggal pemasangan: 12/08/2026 Jam pemasangan : siang Info Tambahan : Hubungi pelanggan dulu sebelum ke lokasi terima kasih."/>
    <m/>
    <m/>
    <m/>
    <e v="#NUM!"/>
    <e v="#NUM!"/>
    <x v="1"/>
    <x v="3"/>
  </r>
  <r>
    <n v="328"/>
    <n v="1002515274"/>
    <n v="3"/>
    <x v="7"/>
    <n v="4"/>
    <s v="KUDUS"/>
    <s v="PATI"/>
    <s v="TAY"/>
    <s v="DPS"/>
    <s v="AO"/>
    <s v="NEW SALES"/>
    <m/>
    <s v="Completed (PS)"/>
    <s v="DPS-Logistic &amp; Manufacturing"/>
    <d v="2026-08-07T16:27:26"/>
    <d v="2026-08-11T13:37:02"/>
    <n v="69361042"/>
    <m/>
    <n v="142599105999"/>
    <s v="PT Nusantara Ekspres Kilat  FM Hub + Hub Cluwak"/>
    <s v="ODP-TAY-FC/043"/>
    <s v="WO061189755"/>
    <m/>
    <m/>
    <m/>
    <n v="110.975972"/>
    <n v="-6.5346669999999998"/>
    <s v="P26-204347 PIC Dhimas Permadi Okta, dhimas.dewa@spxexpress.com, 085647823280  "/>
    <s v="TAM"/>
    <m/>
    <m/>
    <m/>
    <m/>
    <m/>
    <m/>
    <m/>
    <m/>
    <s v="Management Janji"/>
    <s v="Dhimas Permadi Okta, dhimas.dewa@spxexpress.com, 085647823280  "/>
    <s v="FCC"/>
    <d v="2026-07-08T16:40:12"/>
    <m/>
    <m/>
    <s v="PS"/>
    <s v="TAY"/>
    <s v="NO ADDON"/>
    <n v="20260811"/>
    <s v="Completed"/>
    <s v="- 11_11450;Biaya PSB Reguler HSI EBIS ~ 11[150000]  - SP_NOSS;SP_NOSS ~ Internet NOSS Multispeed Network[0]  - SP_NOSS;SP_NOSS ~ Internet NOSS Multispeed Network[0]  - E23015;E23015 ~ ES23 - Perangkat ONT[0]  - E23015~null~44292;E23015||11||Abodemen 0[0] "/>
    <s v="INDIBIZ"/>
    <m/>
    <m/>
    <d v="2026-08-10T13:30:00"/>
    <s v="Dhimas Permadi Okta, dhimas.dewa@spxexpress.com, 085647823280  "/>
    <n v="2026"/>
    <n v="8"/>
    <n v="11"/>
    <d v="2026-08-11T00:00:00"/>
    <n v="0.4375"/>
    <x v="0"/>
    <x v="3"/>
  </r>
  <r>
    <n v="329"/>
    <n v="1002511413"/>
    <n v="3"/>
    <x v="0"/>
    <n v="5"/>
    <s v="MATARAM"/>
    <s v="BIMA"/>
    <s v="DMP"/>
    <s v="REG"/>
    <s v="AO"/>
    <s v="NEW SALES"/>
    <s v="1P INET"/>
    <s v="Completed (PS)"/>
    <s v="RBS-Regional 3"/>
    <d v="2026-08-06T07:52:57"/>
    <d v="2026-08-07T17:12:06"/>
    <n v="69359523"/>
    <m/>
    <n v="172611785893"/>
    <s v="toko daud"/>
    <s v="ODP-DMP-FAH/34 FAH/D02/34.01"/>
    <s v="WO061034920"/>
    <m/>
    <m/>
    <m/>
    <n v="118.38266609999999"/>
    <n v="-8.7961479999999899"/>
    <s v="|MN02363|MYIA-059859121267/POI/daud tandi/082147591537/tiaradompu61@gmail.com"/>
    <s v="MYIB_ASSISTANT"/>
    <m/>
    <m/>
    <m/>
    <m/>
    <m/>
    <m/>
    <m/>
    <m/>
    <s v="Management Janji"/>
    <s v="2026-08-07 08:00:00 | telp :082147591537 alt : manja : pagi : siang 07/08/2026 hub sebelum ke lokasi "/>
    <s v="FCC"/>
    <d v="2026-06-08T07:55:38"/>
    <d v="2026-08-07T08:00:00"/>
    <m/>
    <s v="PS"/>
    <s v="DMP"/>
    <s v="NO ADDON"/>
    <n v="20260807"/>
    <s v="Completed"/>
    <s v="HSI Bisnis Promo HUT Telkom PSB 70% - 50 Mbps"/>
    <s v="INDIBIZ"/>
    <m/>
    <m/>
    <d v="2026-08-07T08:00:00"/>
    <s v="2026-08-07 08:00:00 | telp :082147591537 alt : manja : pagi : siang 07/08/2026 hub sebelum ke lokasi "/>
    <n v="2026"/>
    <n v="8"/>
    <n v="7"/>
    <d v="2026-08-07T00:00:00"/>
    <n v="-0.33333333333575865"/>
    <x v="0"/>
    <x v="4"/>
  </r>
  <r>
    <n v="330"/>
    <n v="1002522035"/>
    <n v="3"/>
    <x v="4"/>
    <n v="4"/>
    <s v="SEMARANG"/>
    <s v="KENDAL"/>
    <s v="WLR"/>
    <s v="REG"/>
    <s v="AO"/>
    <s v="NEW SALES"/>
    <s v="1P INET"/>
    <s v="OSS - FALLOUT"/>
    <s v="RBS-Regional 3"/>
    <d v="2026-08-12T12:46:56"/>
    <d v="2026-08-13T13:54:32"/>
    <n v="69364175"/>
    <m/>
    <n v="143407106655"/>
    <s v="TOKO UPIK"/>
    <s v="ODP-WLR-FN/045 FN/D04/045.01"/>
    <s v="WO061580477"/>
    <m/>
    <m/>
    <m/>
    <n v="110.02371100000001"/>
    <n v="-6.9544129999999997"/>
    <s v="|MN02184|MYIA-014789918718/POI/YULIANA. S/082147991118/yuliananfirdaus82@gmail.com"/>
    <s v="MYIB_ASSISTANT"/>
    <m/>
    <m/>
    <m/>
    <m/>
    <m/>
    <m/>
    <m/>
    <m/>
    <s v="Management Janji"/>
    <s v="2026-08-13 13:00:00 | M Janji : (14/08/2026) jam Pasang : 09:00 Note : hubungi pelanggan jika ingin kelokasi"/>
    <s v="FCC"/>
    <d v="2026-12-08T12:55:00"/>
    <d v="2026-08-13T13:00:00"/>
    <s v="Kendala Teknik"/>
    <s v="FO_WFM"/>
    <s v="WLR"/>
    <s v="NO ADDON"/>
    <m/>
    <s v="Provisioning Failed|WFM|INF009036389|TOR_-6.951467,110.0256645_-6.956117, 110.022502 | TOR_ODP-WLR-FF/051 REDAMAN TINGGI, ALT"/>
    <s v="HSI Bisnis Basic Promo HUT Telkom PSB 70% - 50 Mbps"/>
    <s v="INDIBIZ"/>
    <m/>
    <m/>
    <d v="2026-08-13T13:00:00"/>
    <s v="2026-08-13 13:00:00 | M Janji : (14/08/2026) jam Pasang : 09:00 Note : hubungi pelanggan jika ingin kelokasi"/>
    <m/>
    <m/>
    <m/>
    <e v="#NUM!"/>
    <e v="#NUM!"/>
    <x v="1"/>
    <x v="3"/>
  </r>
  <r>
    <n v="331"/>
    <n v="1002510440"/>
    <n v="3"/>
    <x v="1"/>
    <n v="5"/>
    <s v="MADURA"/>
    <s v="BANGKALAN"/>
    <s v="OMB"/>
    <s v="REG"/>
    <s v="AO"/>
    <s v="NEW SALES"/>
    <s v="1P INET"/>
    <s v="Completed (PS)"/>
    <s v="RBS-Regional 3"/>
    <d v="2026-08-05T12:58:57"/>
    <d v="2026-08-06T09:17:30"/>
    <n v="69359136"/>
    <m/>
    <n v="152438901447"/>
    <s v="MADRASAH AL-RAHMAN"/>
    <s v="ODP-OMB-FE/10 FE/D01/10.01"/>
    <s v="WO060979128"/>
    <m/>
    <m/>
    <m/>
    <n v="113.36249615996999"/>
    <n v="-7.12767593593487"/>
    <s v="MD|MYDB-20260805264392|DN00001/MN02006|MADRASAH AL-RAHMAN|087899231342"/>
    <s v="MYDIGIBIZPARTNER"/>
    <m/>
    <m/>
    <m/>
    <m/>
    <m/>
    <m/>
    <m/>
    <m/>
    <s v="Management Janji"/>
    <s v="2026-08-06 15:00:00 | Jam pemasangan : 12.00 Info Tambahan : Hubungi pelanggan dulu sebelum ke lokasi terimakasih  "/>
    <s v="FCC"/>
    <d v="2026-05-08T13:10:17"/>
    <d v="2026-08-06T15:00:00"/>
    <m/>
    <s v="PS"/>
    <s v="OMB"/>
    <s v="NETMONK"/>
    <n v="20260806"/>
    <s v="Completed"/>
    <s v="HSI Bisnis Bundling Netmonk Promo 2026 PSB 70% - 300 Mbps"/>
    <s v="INDIBIZ"/>
    <m/>
    <m/>
    <d v="2026-08-06T15:00:00"/>
    <s v="2026-08-06 15:00:00 | Jam pemasangan : 12.00 Info Tambahan : Hubungi pelanggan dulu sebelum ke lokasi terimakasih  "/>
    <n v="2026"/>
    <n v="8"/>
    <n v="6"/>
    <d v="2026-08-06T00:00:00"/>
    <n v="-0.625"/>
    <x v="0"/>
    <x v="1"/>
  </r>
  <r>
    <n v="332"/>
    <n v="1002525274"/>
    <n v="3"/>
    <x v="5"/>
    <n v="5"/>
    <s v="SINGARJA"/>
    <s v="GIANYAR"/>
    <s v="TPS"/>
    <s v="DGS"/>
    <s v="AO"/>
    <s v="NEW SALES"/>
    <m/>
    <s v="Completed (PS)"/>
    <s v="DGS-Government Defense Service"/>
    <d v="2026-08-13T19:34:44"/>
    <d v="2026-08-14T16:07:07"/>
    <n v="69365544"/>
    <m/>
    <n v="172409210373"/>
    <s v="Tampaksiring Bali"/>
    <s v="ODP-TPS-FA/55"/>
    <s v="WO061705003"/>
    <m/>
    <m/>
    <m/>
    <n v="115.30875899999999"/>
    <n v="-8.4206570999999997"/>
    <s v="Tampaksiring Bali   Jl. Dr. Ir. Soekarno, Manukaya, Kec. Tampaksiring, Kabupaten Gianyar, Bali 80552  Hiqbal Haris 0821-8722-8445  Bayu Prasetyo Anwar 0811-8881-9797"/>
    <s v="Account Manager"/>
    <m/>
    <m/>
    <m/>
    <m/>
    <m/>
    <m/>
    <m/>
    <m/>
    <s v="Management Janji"/>
    <s v="Tampaksiring Bali   Jl. Dr. Ir. Soekarno, Manukaya, Kec. Tampaksiring, Kabupaten Gianyar, Bali 80552  Hiqbal Haris 0821-8722-8445  Bayu Prasetyo Anwar 0811-8881-9797"/>
    <s v="FCC"/>
    <s v="13-08-2026 19:39:52"/>
    <m/>
    <m/>
    <s v="PS"/>
    <s v="TPS"/>
    <s v="NO ADDON"/>
    <n v="20260814"/>
    <s v="Completed"/>
    <s v="- 11_11446;Biaya PSB HSI EBIS Tunai di Depan ~ 11[500000]  - SP_NOSS;SP_NOSS ~ Internet NOSS Multispeed Network[0]  - E23015;E23015 ~ ES23 - Perangkat ONT[0]  - E23015~null~44292;E23015||11||Abodemen 0[0]  - E23015~null~E23015_SWONT;SWONT ~ Biaya Sewa ONT"/>
    <s v="INDIBIZ"/>
    <m/>
    <m/>
    <d v="2026-08-13T19:00:00"/>
    <s v="Tampaksiring Bali   Jl. Dr. Ir. Soekarno, Manukaya, Kec. Tampaksiring, Kabupaten Gianyar, Bali 80552  Hiqbal Haris 0821-8722-8445  Bayu Prasetyo Anwar 0811-8881-9797"/>
    <n v="2026"/>
    <n v="8"/>
    <n v="14"/>
    <d v="2026-08-14T00:00:00"/>
    <n v="0.20833333333575865"/>
    <x v="0"/>
    <x v="31"/>
  </r>
  <r>
    <n v="333"/>
    <n v="1002520980"/>
    <n v="3"/>
    <x v="2"/>
    <n v="5"/>
    <s v="MALANG"/>
    <s v="KEPANJEN"/>
    <s v="KEP"/>
    <s v="REG"/>
    <s v="AO"/>
    <s v="NEW SALES"/>
    <s v="1P INET"/>
    <s v="Completed (PS)"/>
    <s v="RBS-Regional 3"/>
    <d v="2026-08-11T18:31:58"/>
    <d v="2026-08-12T13:58:58"/>
    <n v="69363714"/>
    <m/>
    <n v="152718219103"/>
    <s v="SMK CENDIKA BANGSA"/>
    <s v="ODP-KEP-FA/51 FA/D09/51.01"/>
    <s v="WO061536209"/>
    <m/>
    <m/>
    <m/>
    <n v="112.5823857"/>
    <n v="-8.0983023000000003"/>
    <s v="MD|MYDB-20260811265006|SC20017/MC20200|SMK CENDIKA BANGSA|082331041947"/>
    <s v="MYDIGIBIZPARTNER"/>
    <m/>
    <m/>
    <m/>
    <m/>
    <m/>
    <m/>
    <m/>
    <m/>
    <s v="Management Janji"/>
    <s v="2026-08-12 15:00:00 | Nama : BP SETIYO BUDI  No Hp : 082331041947 No Alt :  Tgl Pemasangan : 12 Agustus 2026 Interval : PAGI  Note : Hubungi pelanggan terlebih dahulu"/>
    <s v="FCC"/>
    <d v="2026-11-08T18:39:50"/>
    <d v="2026-08-12T15:00:00"/>
    <m/>
    <s v="PS"/>
    <s v="KEP"/>
    <s v="NO ADDON"/>
    <n v="20260812"/>
    <s v="Completed"/>
    <s v="HSI Bisnis Promo HUT Telkom PSB 70% - 200 Mbps"/>
    <s v="INDIBIZ"/>
    <m/>
    <m/>
    <d v="2026-08-12T15:00:00"/>
    <s v="2026-08-12 15:00:00 | Nama : BP SETIYO BUDI  No Hp : 082331041947 No Alt :  Tgl Pemasangan : 12 Agustus 2026 Interval : PAGI  Note : Hubungi pelanggan terlebih dahulu"/>
    <n v="2026"/>
    <n v="8"/>
    <n v="12"/>
    <d v="2026-08-12T00:00:00"/>
    <n v="-0.625"/>
    <x v="0"/>
    <x v="29"/>
  </r>
  <r>
    <n v="334"/>
    <n v="1002524068"/>
    <n v="3"/>
    <x v="5"/>
    <n v="5"/>
    <s v="SINGARJA"/>
    <s v="KLUNGKUNG"/>
    <s v="SMA"/>
    <s v="REG"/>
    <s v="AO"/>
    <s v="NEW SALES"/>
    <m/>
    <s v="OSS - FALLOUT"/>
    <s v="RBS-Regional 3"/>
    <d v="2026-08-13T12:16:30"/>
    <d v="2026-08-17T08:26:17"/>
    <n v="69365055"/>
    <m/>
    <n v="172428815990"/>
    <s v="PT Harapan Jaya Utama"/>
    <s v="ODP-SMA-FN/41"/>
    <s v="WO061663612"/>
    <m/>
    <m/>
    <m/>
    <n v="115.3746249"/>
    <n v="-8.5684764999999992"/>
    <s v="|MN02750|/CP I KOMANG SUPRIADI/08174701404/komangsuriadi582@gmail.com"/>
    <s v="Sales Force DBS"/>
    <m/>
    <m/>
    <m/>
    <m/>
    <m/>
    <m/>
    <m/>
    <m/>
    <s v="Management Janji"/>
    <s v="2026-08-15 08:00:00|Nama Pic : 08174701404 ada usaha PT Harapan Jaya Utama No Hp Pic :  Jam Pemasangan : 08:00 - 12.00 Tanggal Pemasangan : JUMAT 14 AGUSTUS 2026 Info Tambahan : Hubungi pelanggan sebelum datang ke lokasi|40961370|MYDITA"/>
    <s v="FCC"/>
    <s v="13-08-2026 12:25:00"/>
    <d v="2026-08-15T08:00:00"/>
    <s v="Kendala Pelanggan"/>
    <s v="FO_WFM"/>
    <s v="SMA"/>
    <s v="NO ADDON"/>
    <m/>
    <s v="Provisioning Failed|WFM|INF009056905|cp RNA"/>
    <s v="- 11_11446;Biaya PSB HSI EBIS Tunai di Depan ~ 11[150000]  - SP_NOSS;SP_NOSS ~ Internet NOSS Multispeed Network[0]  - SP_NOSS;SP_NOSS ~ Internet NOSS Multispeed Network[0]  - E23015;E23015 ~ ES23 - Perangkat ONT[0]  - E23015~null~44292;E23015||11||Abodeme"/>
    <s v="INDIBIZ"/>
    <m/>
    <m/>
    <d v="2026-08-15T08:00:00"/>
    <s v="2026-08-15 08:00:00|Nama Pic : 08174701404 ada usaha PT Harapan Jaya Utama No Hp Pic :  Jam Pemasangan : 08:00 - 12.00 Tanggal Pemasangan : JUMAT 14 AGUSTUS 2026 Info Tambahan : Hubungi pelanggan sebelum datang ke lokasi|40961370|MYDITA"/>
    <m/>
    <m/>
    <m/>
    <e v="#NUM!"/>
    <e v="#NUM!"/>
    <x v="1"/>
    <x v="6"/>
  </r>
  <r>
    <n v="335"/>
    <n v="1002523876"/>
    <n v="3"/>
    <x v="2"/>
    <n v="5"/>
    <s v="MADIUN"/>
    <s v="PONOROGO"/>
    <s v="PNZ"/>
    <s v="REG"/>
    <s v="AO"/>
    <s v="NEW SALES"/>
    <s v="1P INET"/>
    <s v="Completed (PS)"/>
    <s v="RBS-Regional 3"/>
    <d v="2026-08-13T11:13:56"/>
    <d v="2026-08-13T16:06:37"/>
    <n v="69364943"/>
    <m/>
    <n v="152607221713"/>
    <s v="TOKO MAS ADIT"/>
    <s v="ODP-PNZ-FC/98"/>
    <s v="WO061652805"/>
    <m/>
    <m/>
    <m/>
    <n v="111.07909188446401"/>
    <n v="-8.21593944849071"/>
    <s v="|MN00418|MYIA-045544358961/POI/ADITYA NURUL MUSTOFA/087758841618/bbaik4589@gmail.com"/>
    <s v="MYIB_ASSISTANT"/>
    <m/>
    <m/>
    <m/>
    <m/>
    <m/>
    <m/>
    <m/>
    <m/>
    <s v="Management Janji"/>
    <s v="2026-08-14 08:00:00 | Nama PIC : ADITYA  No HP : 087758841618 Alt : 08973418696 M Janji : 14/08/2026 Jam Pasang : 08.00  - 13:00  NoteÃ‚Â :  hubungi terlebih dahulu sebelum ke lokasi, terima kasih."/>
    <s v="FCC"/>
    <s v="13-08-2026 11:25:53"/>
    <d v="2026-08-14T08:00:00"/>
    <m/>
    <s v="PS"/>
    <s v="PNZ"/>
    <s v="NO ADDON"/>
    <n v="20260813"/>
    <s v="Completed"/>
    <s v="HSI Bisnis Promo HUT Telkom PSB 70% - 200 Mbps"/>
    <s v="INDIBIZ"/>
    <m/>
    <m/>
    <d v="2026-08-14T08:00:00"/>
    <s v="2026-08-14 08:00:00 | Nama PIC : ADITYA  No HP : 087758841618 Alt : 08973418696 M Janji : 14/08/2026 Jam Pasang : 08.00  - 13:00  NoteÃ‚Â :  hubungi terlebih dahulu sebelum ke lokasi, terima kasih."/>
    <n v="2026"/>
    <n v="8"/>
    <n v="13"/>
    <d v="2026-08-13T00:00:00"/>
    <n v="-1.3333333333357587"/>
    <x v="0"/>
    <x v="2"/>
  </r>
  <r>
    <n v="336"/>
    <n v="1002520098"/>
    <n v="3"/>
    <x v="1"/>
    <n v="5"/>
    <s v="SBY SELATAN"/>
    <s v="KETINTANG"/>
    <s v="TPO"/>
    <s v="REG"/>
    <s v="AO"/>
    <s v="NEW SALES"/>
    <s v="1P INET"/>
    <s v="Completed (PS)"/>
    <s v="RBS-Regional 3"/>
    <d v="2026-08-11T14:07:57"/>
    <d v="2026-08-12T22:16:15"/>
    <n v="69363426"/>
    <m/>
    <n v="152305230247"/>
    <s v="HOTEL TILAMAS"/>
    <s v="ODP-WR1-FAU/49 FAU/D04/49.01"/>
    <s v="WO061503738"/>
    <m/>
    <m/>
    <m/>
    <n v="112.7531747"/>
    <n v="-7.3808240999999999"/>
    <s v="|MN02620|MYIA-088521019132/POI/Sella Maria/08113071515/operasional.tilamas@gmail.com"/>
    <s v="MYIB_ASSISTANT"/>
    <m/>
    <m/>
    <m/>
    <m/>
    <m/>
    <m/>
    <m/>
    <m/>
    <s v="Management Janji"/>
    <s v="2026-08-12 13:00:00 | Waktu pemasangan : 12 agustus 2026 Jam pemasangan : 08.00 - 12.00 Info Tambahan : Hubungi pelanggan dulu sebelum ke lokasi terimakasih "/>
    <s v="FCC"/>
    <d v="2026-11-08T14:10:22"/>
    <d v="2026-08-12T13:00:00"/>
    <m/>
    <s v="PS"/>
    <s v="TPO"/>
    <s v="NETMONK"/>
    <n v="20260812"/>
    <s v="Completed"/>
    <s v="HSI Bisnis Bundling Netmonk PSB 70% Promo - 150 Mbps"/>
    <s v="INDIBIZ"/>
    <m/>
    <m/>
    <d v="2026-08-12T13:00:00"/>
    <s v="2026-08-12 13:00:00 | Waktu pemasangan : 12 agustus 2026 Jam pemasangan : 08.00 - 12.00 Info Tambahan : Hubungi pelanggan dulu sebelum ke lokasi terimakasih "/>
    <n v="2026"/>
    <n v="8"/>
    <n v="12"/>
    <d v="2026-08-12T00:00:00"/>
    <n v="-0.54166666666424135"/>
    <x v="0"/>
    <x v="8"/>
  </r>
  <r>
    <n v="337"/>
    <n v="1002523511"/>
    <n v="3"/>
    <x v="0"/>
    <n v="5"/>
    <s v="MATARAM"/>
    <s v="SUMBAWA"/>
    <s v="MLK"/>
    <s v="REG"/>
    <s v="AO"/>
    <s v="NEW SALES"/>
    <m/>
    <s v="Completed (PS)"/>
    <s v="RBS-Regional 3"/>
    <d v="2026-08-13T09:40:53"/>
    <d v="2026-08-13T14:14:50"/>
    <n v="69361913"/>
    <m/>
    <n v="172608206155"/>
    <s v="KEDAI SAE"/>
    <s v="ODP-MLK-FAA/17"/>
    <s v="WO061644595"/>
    <m/>
    <m/>
    <m/>
    <n v="116.74872816"/>
    <n v="-8.9113208230000005"/>
    <s v="|MN02367|MYIA-028760493407/POI/RINAWATI/082147552840/rinawtii70@gmail.com"/>
    <s v="Sales Profesional"/>
    <m/>
    <m/>
    <m/>
    <m/>
    <m/>
    <m/>
    <m/>
    <m/>
    <s v="Management Janji"/>
    <s v="2026-08-10 13:00:00 | Nama PIC : Ibu Rina  No Hp : 082147552840  No Alt : -  Tgl Pemasangan : 10 Agustus 2026  Interval : PAGI SIANG  Note : Hubungi pelanggan terlebih dahulu"/>
    <s v="FCC"/>
    <s v="13-08-2026 09:54:52"/>
    <m/>
    <m/>
    <s v="PS"/>
    <s v="MLK"/>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0 13:00:00 | Nama PIC : Ibu Rina  No Hp : 082147552840  No Alt : -  Tgl Pemasangan : 10 Agustus 2026  Interval : PAGI SIANG  Note : Hubungi pelanggan terlebih dahulu"/>
    <n v="2026"/>
    <n v="8"/>
    <n v="13"/>
    <d v="2026-08-13T00:00:00"/>
    <n v="-0.29166666666424135"/>
    <x v="0"/>
    <x v="0"/>
  </r>
  <r>
    <n v="338"/>
    <n v="1002507881"/>
    <n v="3"/>
    <x v="2"/>
    <n v="5"/>
    <s v="MALANG"/>
    <s v="KEPANJEN"/>
    <s v="KLJ"/>
    <s v="REG"/>
    <s v="AO"/>
    <s v="NEW SALES"/>
    <s v="1P INET"/>
    <s v="102 | FOLLOW UP COMPLETED"/>
    <s v="RBS-Regional 3"/>
    <d v="2026-08-04T11:50:58"/>
    <d v="2026-08-06T11:22:38"/>
    <n v="69358189"/>
    <m/>
    <n v="152703903403"/>
    <s v="TOKO KUE DINOYO MALANG"/>
    <s v="ODP-KLJ-FAF/158 FAF/D04/158.01"/>
    <s v="WO060877303"/>
    <m/>
    <m/>
    <m/>
    <n v="112.6063291"/>
    <n v="-7.9375565999999997"/>
    <s v="|MN02214|MYIA-030609418801/POI/SOFANDI/081211377715/sofandioncom@gmail.com"/>
    <s v="MYIB_ASSISTANT"/>
    <m/>
    <m/>
    <m/>
    <m/>
    <m/>
    <m/>
    <m/>
    <m/>
    <s v="Management Janji"/>
    <s v="2026-08-05 08:00:00 | Nama Pic : bp SOFANDI No Hp Pic : 081211377715 No alt : - Jam Pemasangan : pagi  Tanggal Pemasangan : 5 Agustus 2026"/>
    <s v="FCC"/>
    <d v="2026-04-08T11:55:14"/>
    <d v="2026-08-05T08:00:00"/>
    <m/>
    <s v="REVOKE"/>
    <s v="KLJ"/>
    <s v="NO ADDON"/>
    <m/>
    <s v="Follow Up Revoke Completed, New Order ID : SC1002512021"/>
    <s v="HSI Bisnis Promo HUT Telkom PSB 70% - 50 Mbps"/>
    <s v="INDIBIZ"/>
    <m/>
    <m/>
    <d v="2026-08-05T08:00:00"/>
    <s v="2026-08-05 08:00:00 | Nama Pic : bp SOFANDI No Hp Pic : 081211377715 No alt : - Jam Pemasangan : pagi  Tanggal Pemasangan : 5 Agustus 2026"/>
    <m/>
    <m/>
    <m/>
    <e v="#NUM!"/>
    <e v="#NUM!"/>
    <x v="1"/>
    <x v="29"/>
  </r>
  <r>
    <n v="339"/>
    <n v="1002516378"/>
    <n v="3"/>
    <x v="1"/>
    <n v="5"/>
    <s v="MADURA"/>
    <s v="BANGKALAN"/>
    <s v="SPG"/>
    <s v="REG"/>
    <s v="AO"/>
    <s v="NEW SALES"/>
    <s v="1P INET"/>
    <s v="Completed (PS)"/>
    <s v="RBS-Regional 3"/>
    <d v="2026-08-09T10:40:56"/>
    <d v="2026-08-10T13:45:50"/>
    <n v="69361763"/>
    <m/>
    <n v="152434913563"/>
    <s v="SMA Nahdlatul ulama 1"/>
    <s v="ODP-SPG-FY/100 FY/D07/100.01"/>
    <s v="WO061307531"/>
    <m/>
    <m/>
    <m/>
    <n v="113.155218064785"/>
    <n v="-7.0075908919928098"/>
    <s v="MD|MYDB-20260809264808|DN00001/MN00572|SMA Nahdlatul ulama 1|08381054361"/>
    <s v="MYDIGIBIZPARTNER"/>
    <m/>
    <m/>
    <m/>
    <m/>
    <m/>
    <m/>
    <m/>
    <m/>
    <s v="Management Janji"/>
    <s v="2026-08-10 08:00:00 | M Janji : (10/08/2026) jam Pasang : 09:00 Note : hubungi pelanggan jika ingin kelokasi"/>
    <s v="FCC"/>
    <d v="2026-09-08T10:54:43"/>
    <d v="2026-08-10T08:00:00"/>
    <m/>
    <s v="PS"/>
    <s v="SPG"/>
    <s v="NETMONK"/>
    <n v="20260810"/>
    <s v="Completed"/>
    <s v="HSI Bisnis Bundling Netmonk Promo 2026 PSB 70% - 300 Mbps"/>
    <s v="INDIBIZ"/>
    <m/>
    <m/>
    <d v="2026-08-10T08:00:00"/>
    <s v="2026-08-10 08:00:00 | M Janji : (10/08/2026) jam Pasang : 09:00 Note : hubungi pelanggan jika ingin kelokasi"/>
    <n v="2026"/>
    <n v="8"/>
    <n v="10"/>
    <d v="2026-08-10T00:00:00"/>
    <n v="-0.33333333333575865"/>
    <x v="0"/>
    <x v="1"/>
  </r>
  <r>
    <n v="340"/>
    <n v="1002512085"/>
    <n v="3"/>
    <x v="6"/>
    <n v="5"/>
    <s v="JEMBER"/>
    <s v="SITUBONDO"/>
    <s v="ASB"/>
    <s v="REG"/>
    <s v="AO"/>
    <s v="NEW SALES"/>
    <s v="1P INET"/>
    <s v="Completed (PS)"/>
    <s v="RBS-Regional 3"/>
    <d v="2026-08-06T11:34:56"/>
    <d v="2026-08-06T14:54:49"/>
    <n v="69359866"/>
    <m/>
    <n v="152527209089"/>
    <s v="EXCOM COPY CENTER"/>
    <s v="ODP-ASB-FB/28 FB/D05/28.01"/>
    <s v="WO061061037"/>
    <m/>
    <m/>
    <m/>
    <n v="114.293574782487"/>
    <n v="-7.7571493701770704"/>
    <s v="|MC30281|MYIA-071333616010/POI/SAMSUL HADI /083132974631/samsulhadi2022000@gmail.com"/>
    <s v="MYIB_ASSISTANT"/>
    <m/>
    <m/>
    <m/>
    <m/>
    <m/>
    <m/>
    <m/>
    <m/>
    <s v="Management Janji"/>
    <s v="2026-08-07 08:00:00 | Waktu pemasnagan : 07 agustus 2026 Jam pemasangan : 08.00 - 12.00 Mohon hubungi pelanggan sebelum ke lokasi  Terima kasih"/>
    <s v="FCC"/>
    <d v="2026-06-08T11:39:52"/>
    <d v="2026-08-07T08:00:00"/>
    <m/>
    <s v="PS"/>
    <s v="ASB"/>
    <s v="NO ADDON"/>
    <n v="20260806"/>
    <s v="Completed"/>
    <s v="HSI Bisnis Promo HUT Telkom PSB 70% - 300 Mbps"/>
    <s v="INDIBIZ"/>
    <m/>
    <m/>
    <d v="2026-08-07T08:00:00"/>
    <s v="2026-08-07 08:00:00 | Waktu pemasnagan : 07 agustus 2026 Jam pemasangan : 08.00 - 12.00 Mohon hubungi pelanggan sebelum ke lokasi  Terima kasih"/>
    <n v="2026"/>
    <n v="8"/>
    <n v="6"/>
    <d v="2026-08-06T00:00:00"/>
    <n v="-1.3333333333357587"/>
    <x v="0"/>
    <x v="16"/>
  </r>
  <r>
    <n v="341"/>
    <n v="1002524843"/>
    <n v="3"/>
    <x v="1"/>
    <n v="5"/>
    <s v="SBY UTARA"/>
    <s v="GRESIK"/>
    <s v="CRM"/>
    <s v="REG"/>
    <s v="AO"/>
    <s v="NEW SALES"/>
    <m/>
    <s v="CC - HD1A - INPROGRESS UNCONTACTED"/>
    <s v="RBS-Regional 3"/>
    <d v="2026-08-13T16:10:20"/>
    <d v="2026-08-17T10:56:30"/>
    <n v="69365368"/>
    <m/>
    <n v="152446245968"/>
    <s v="PT Putra Hutama Investama"/>
    <s v="ODP-CRM-FK/18"/>
    <m/>
    <m/>
    <m/>
    <m/>
    <n v="112.5765457"/>
    <n v="-7.2200633999999999"/>
    <s v="AMRBS;402407;AMEX;TETTUKO WIWENGKU ADHIYAKSO;RBS-3;SURAMADU;PT Putra Hutama Investama;HSI Basic + OCA Breach Checker Promo 2026 50 Mbps (Rp 350.500) PSB 150.000;felicia / Ã¢ÂÂ 0813-3199-8887;Hrdteam.poi@gmail.com;FELICIA ANGELICA GIOVANI;-7.219340240462854, 1"/>
    <s v="Amex"/>
    <m/>
    <m/>
    <m/>
    <m/>
    <m/>
    <m/>
    <m/>
    <m/>
    <m/>
    <m/>
    <m/>
    <s v="13-08-2026 16:25:51"/>
    <m/>
    <m/>
    <s v="FCC"/>
    <s v="CRM"/>
    <s v="OCA"/>
    <m/>
    <s v="UNCONTACTED : Line Busy Benita Lailani 40951377|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15"/>
  </r>
  <r>
    <n v="342"/>
    <n v="1002507731"/>
    <n v="3"/>
    <x v="2"/>
    <n v="5"/>
    <s v="MALANG"/>
    <s v="BATU"/>
    <s v="KPO"/>
    <s v="REG"/>
    <s v="AO"/>
    <s v="NEW SALES"/>
    <s v="1P INET"/>
    <s v="Completed (PS)"/>
    <s v="RBS-Regional 3"/>
    <d v="2026-08-04T11:22:56"/>
    <d v="2026-08-06T11:29:46"/>
    <n v="69358149"/>
    <m/>
    <n v="152711247289"/>
    <s v="PT ALINCO"/>
    <s v="ODP-KPO-FL/16 FL/D02/16.01"/>
    <s v="WO060873254"/>
    <m/>
    <m/>
    <m/>
    <n v="112.59694829999999"/>
    <n v="-7.9008349999999998"/>
    <s v="|MN02295|MYIA-051621827306/POI/ibu Sinta /081336929622/alinco.admn@gmail.com"/>
    <s v="MYIB_ASSISTANT"/>
    <m/>
    <m/>
    <m/>
    <m/>
    <m/>
    <m/>
    <m/>
    <m/>
    <s v="Management Janji"/>
    <s v="2026-08-05 08:00:00 | Nama PIC : Ibu Anita No HP : 081336929622 No Alt : - M Janji : 05 Agustus 2026 Jam Pasang : Pagi / Siang Note : hubungi pelanggan jika ingin ke lokasi, terima kasih"/>
    <s v="FCC"/>
    <d v="2026-04-08T11:25:40"/>
    <d v="2026-08-05T08:00:00"/>
    <m/>
    <s v="PS"/>
    <s v="KPO"/>
    <s v="NO ADDON"/>
    <n v="20260806"/>
    <s v="Completed"/>
    <s v="HSI Bisnis Basic Promo HUT Telkom PSB 70% - 50 Mbps"/>
    <s v="INDIBIZ"/>
    <m/>
    <m/>
    <d v="2026-08-05T08:00:00"/>
    <s v="2026-08-05 08:00:00 | Nama PIC : Ibu Anita No HP : 081336929622 No Alt : - M Janji : 05 Agustus 2026 Jam Pasang : Pagi / Siang Note : hubungi pelanggan jika ingin ke lokasi, terima kasih"/>
    <n v="2026"/>
    <n v="8"/>
    <n v="6"/>
    <d v="2026-08-06T00:00:00"/>
    <n v="0.66666666666424135"/>
    <x v="0"/>
    <x v="11"/>
  </r>
  <r>
    <n v="343"/>
    <n v="1002531501"/>
    <n v="3"/>
    <x v="4"/>
    <n v="4"/>
    <s v="PEKALONGAN"/>
    <s v="PEMALANG"/>
    <s v="RDD"/>
    <s v="REG"/>
    <s v="AO"/>
    <s v="NEW SALES"/>
    <s v="1P INET"/>
    <s v="MIE - SEND SURVEY"/>
    <s v="RBS-Regional 3"/>
    <d v="2026-08-17T18:53:56"/>
    <d v="2026-08-17T18:56:01"/>
    <n v="69368405"/>
    <m/>
    <n v="142213107396"/>
    <s v="Erablue Sudirman Randudongkal"/>
    <s v="ODP-RDD-FC/010 FC/D.01/010.01"/>
    <s v="WO061953538"/>
    <m/>
    <m/>
    <m/>
    <n v="109.326224"/>
    <n v="-7.1000529999999999"/>
    <s v="|MN02054|MYIA-052795389521/POI/Chaidar syuryo samudro/081249549394/anext213@gmail.com"/>
    <s v="MYIB_ASSISTANT"/>
    <m/>
    <m/>
    <m/>
    <m/>
    <m/>
    <m/>
    <m/>
    <m/>
    <s v="Management Janji"/>
    <s v="2026-08-18 15:00:00 | M janji : pagi Tanggal Pemasangan : 18/agustus/2026 Note : hubungi pelanggan jika ingin kelokasi "/>
    <s v="FCC"/>
    <s v="17-08-2026 18:55:33"/>
    <d v="2026-08-18T15:00:00"/>
    <m/>
    <s v="SURVEY_NEW_MANJA"/>
    <s v="RDD"/>
    <s v="NO ADDON"/>
    <m/>
    <s v="MIE - SEND SURVEY"/>
    <s v="HSI Bisnis Khusus Winback PSB 70% - 100 Mbps"/>
    <s v="INDIBIZ"/>
    <m/>
    <m/>
    <d v="2026-08-18T15:00:00"/>
    <s v="2026-08-18 15:00:00 | M janji : pagi Tanggal Pemasangan : 18/agustus/2026 Note : hubungi pelanggan jika ingin kelokasi "/>
    <m/>
    <m/>
    <m/>
    <e v="#NUM!"/>
    <e v="#NUM!"/>
    <x v="1"/>
    <x v="3"/>
  </r>
  <r>
    <n v="344"/>
    <n v="1002506353"/>
    <n v="3"/>
    <x v="3"/>
    <n v="4"/>
    <s v="YOGYAKARTA"/>
    <s v="SLEMAN"/>
    <s v="SMN"/>
    <s v="REG"/>
    <s v="AO"/>
    <s v="NEW SALES"/>
    <m/>
    <s v="Completed (PS)"/>
    <s v="RBS-Regional 3"/>
    <d v="2026-08-03T15:06:57"/>
    <d v="2026-08-03T16:47:04"/>
    <n v="69356192"/>
    <m/>
    <n v="146133131905"/>
    <s v="SMP N 3 MLATI"/>
    <s v="ODP-SMN-FDG/034"/>
    <s v="WO060809582"/>
    <m/>
    <m/>
    <m/>
    <n v="110.337735983054"/>
    <n v="-7.7450891752234901"/>
    <s v="AMRBS/403104/KRISFIAN TRI SAPUTRA/R3/YOGYAKARTA/PSB HSI BISNIS 1S  300 MBPS PROMO HUT TELKOM 1:1/AHMAD NUGROHO/085743385751/ahmadnugroho7@gmail.com"/>
    <s v="Amex"/>
    <m/>
    <m/>
    <m/>
    <m/>
    <m/>
    <m/>
    <m/>
    <m/>
    <s v="Management Janji"/>
    <s v="2026-08-02 10:00:00|M Janji : (01/08/2026)  jam Pasang : 09:00  Note : hubungi pelanggan jika ingin kelokasi|PU5218|MYDITA"/>
    <s v="FCC"/>
    <d v="2026-03-08T15:10:29"/>
    <m/>
    <m/>
    <s v="PS"/>
    <s v="SMN"/>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10:00:00|M Janji : (01/08/2026)  jam Pasang : 09:00  Note : hubungi pelanggan jika ingin kelokasi|PU5218|MYDITA"/>
    <n v="2026"/>
    <n v="8"/>
    <n v="3"/>
    <d v="2026-08-03T00:00:00"/>
    <n v="-0.29166666666424135"/>
    <x v="0"/>
    <x v="3"/>
  </r>
  <r>
    <n v="345"/>
    <n v="1002508485"/>
    <n v="3"/>
    <x v="3"/>
    <n v="4"/>
    <s v="PURWOKERTO"/>
    <s v="PURWOKERTO"/>
    <s v="PWT"/>
    <s v="REG"/>
    <s v="AO"/>
    <s v="NEW SALES"/>
    <s v="1P INET"/>
    <s v="102 | FOLLOW UP COMPLETED"/>
    <s v="RBS-Regional 3"/>
    <d v="2026-08-04T14:14:57"/>
    <d v="2026-08-07T11:31:57"/>
    <n v="69358365"/>
    <m/>
    <n v="146303609672"/>
    <s v="sd negri 1 karangklesem"/>
    <s v="ODP-PWT-FAL/004 FAL/D01/004.01"/>
    <s v="WO060900380"/>
    <m/>
    <m/>
    <m/>
    <n v="109.24334159999999"/>
    <n v="-7.4505498000000001"/>
    <s v="|MN02742|MYIA-037073417638/POI/arisa rahmawati romadlon/082227022522/risa.zaenudin30@gmail.com"/>
    <s v="MYIB_ASSISTANT"/>
    <m/>
    <m/>
    <m/>
    <m/>
    <m/>
    <m/>
    <m/>
    <m/>
    <s v="Management Janji"/>
    <s v="2026-08-05 13:00:00 | Tanggal pemasangan : 05 AGUSTUS 2026 Jam pemasangan : pagi/siang Info Tambahan : Hubungi pelanggan dulu sebelum ke lokasi terima kasih"/>
    <s v="FCC"/>
    <d v="2026-04-08T14:25:58"/>
    <d v="2026-08-05T13:00:00"/>
    <m/>
    <s v="REVOKE"/>
    <s v="PWT"/>
    <s v="NO ADDON"/>
    <m/>
    <s v="Follow Up Revoke Completed, New Order ID : SC1002514357"/>
    <s v="HSI Bisnis Promo HUT Telkom PSB 70% - 75 Mbps"/>
    <s v="INDIBIZ"/>
    <m/>
    <m/>
    <d v="2026-08-05T13:00:00"/>
    <s v="2026-08-05 13:00:00 | Tanggal pemasangan : 05 AGUSTUS 2026 Jam pemasangan : pagi/siang Info Tambahan : Hubungi pelanggan dulu sebelum ke lokasi terima kasih"/>
    <m/>
    <m/>
    <m/>
    <e v="#NUM!"/>
    <e v="#NUM!"/>
    <x v="1"/>
    <x v="3"/>
  </r>
  <r>
    <n v="346"/>
    <n v="1002526484"/>
    <n v="3"/>
    <x v="3"/>
    <n v="4"/>
    <s v="YOGYAKARTA"/>
    <s v="SLEMAN"/>
    <s v="SMN"/>
    <s v="REG"/>
    <s v="AO"/>
    <s v="NEW SALES"/>
    <m/>
    <s v="7 | OSS - PROVISIONING ISSUED"/>
    <s v="RBS-Regional 3"/>
    <d v="2026-08-14T14:10:09"/>
    <d v="2026-08-15T15:28:08"/>
    <n v="69366096"/>
    <m/>
    <n v="146133133002"/>
    <s v="BAMBINI MONTESSORI SCHOOL"/>
    <s v="ODP-SMN-FBE/133"/>
    <s v="WO061761998"/>
    <m/>
    <m/>
    <m/>
    <n v="110.366644447867"/>
    <n v="-7.7463082541802697"/>
    <s v="AMRBS/405613/FARISTA APRILLIA/R3/YOGYAKARTA/PSB HSI BISNIS 1S  100 MBPS PROMO HUT TELKOM 1:2/BENI S/085759285030/ybpb.purchasing@gmail.com"/>
    <s v="Amex"/>
    <m/>
    <m/>
    <m/>
    <m/>
    <m/>
    <m/>
    <m/>
    <m/>
    <s v="Management Janji"/>
    <s v="2026-08-15 15:00:00|Nama PIC : Beni No HP : 085759285030 Alt : 082289338883 M Janji : 15 Augustus 2026 Jam Pasang : 08.00 - 13:00  NoteÃ‚Â :  hubungi terlebih dahulu sebelum kelokasi|40981184|MYDITA"/>
    <s v="FCC"/>
    <s v="14-08-2026 14:40:08"/>
    <d v="2026-08-15T15:00:00"/>
    <m/>
    <s v="PI"/>
    <s v="SMN"/>
    <s v="NO ADDON"/>
    <m/>
    <s v="Provisioning Issued"/>
    <s v="- 11_11446;Biaya PSB HSI EBIS Tunai di Depan ~ 11[150000]  - E23047;E23047 ~ ES23 - Paket HSI Bisnis Basic[0]  - E23047~null~E23047_UNL;UNL ~ Internet-Link Unlimited Internet Usage ~ E23047[0]  - E23047~null~44841;E23047||11||Abodemen 0[0]  - E23047~null~"/>
    <s v="INDIBIZ"/>
    <m/>
    <m/>
    <d v="2026-08-15T15:00:00"/>
    <s v="2026-08-15 15:00:00|Nama PIC : Beni No HP : 085759285030 Alt : 082289338883 M Janji : 15 Augustus 2026 Jam Pasang : 08.00 - 13:00  NoteÃ‚Â :  hubungi terlebih dahulu sebelum kelokasi|40981184|MYDITA"/>
    <m/>
    <m/>
    <m/>
    <e v="#NUM!"/>
    <e v="#NUM!"/>
    <x v="1"/>
    <x v="3"/>
  </r>
  <r>
    <n v="347"/>
    <n v="1002504537"/>
    <n v="3"/>
    <x v="2"/>
    <n v="5"/>
    <s v="KEDIRI"/>
    <s v="NGANJUK"/>
    <s v="NJK"/>
    <s v="REG"/>
    <s v="AO"/>
    <s v="NEW SALES"/>
    <s v="1P INET"/>
    <s v="Completed (PS)"/>
    <s v="RBS-Regional 3"/>
    <d v="2026-08-01T12:49:56"/>
    <d v="2026-08-01T20:34:32"/>
    <n v="69356720"/>
    <m/>
    <n v="152611229834"/>
    <s v="KARDIKA KRESNA"/>
    <s v="ODP-NJK-FAC/24"/>
    <s v="WO060643408"/>
    <m/>
    <m/>
    <m/>
    <n v="111.849943"/>
    <n v="-7.6112830000000002"/>
    <s v="|MN02309|MYIA-097968776700/POI/ROBET KAUNANG/08139245757/groupkardikakresna@gmail.com"/>
    <s v="MYIB_ASSISTANT"/>
    <m/>
    <m/>
    <m/>
    <m/>
    <m/>
    <m/>
    <m/>
    <m/>
    <s v="Management Janji"/>
    <s v="2026-08-02 13:00:00 | Tanggal pemasangan: 01/08/2026 Jam pemasangan : pagi / siang Info Tambahan : Hubungi pelanggan dulu sebelum ke lokasi terima kasih"/>
    <s v="FCC"/>
    <d v="2026-01-08T12:54:47"/>
    <d v="2026-08-02T13:00:00"/>
    <m/>
    <s v="PS"/>
    <s v="NJK"/>
    <s v="NO ADDON"/>
    <n v="20260801"/>
    <s v="Completed"/>
    <s v="HSI Bisnis Promo HUT Telkom PSB 70% - 50 Mbps"/>
    <s v="INDIBIZ"/>
    <m/>
    <m/>
    <d v="2026-08-02T13:00:00"/>
    <s v="2026-08-02 13:00:00 | Tanggal pemasangan: 01/08/2026 Jam pemasangan : pagi / siang Info Tambahan : Hubungi pelanggan dulu sebelum ke lokasi terima kasih"/>
    <n v="2026"/>
    <n v="8"/>
    <n v="1"/>
    <d v="2026-08-01T00:00:00"/>
    <n v="-1.5416666666642413"/>
    <x v="0"/>
    <x v="7"/>
  </r>
  <r>
    <n v="348"/>
    <n v="1002530931"/>
    <n v="3"/>
    <x v="4"/>
    <n v="4"/>
    <s v="PEKALONGAN"/>
    <s v="BREBES"/>
    <s v="KTM"/>
    <s v="REG"/>
    <s v="AO"/>
    <s v="NEW SALES"/>
    <m/>
    <s v="Completed (PS)"/>
    <s v="RBS-Regional 3"/>
    <d v="2026-08-17T13:49:08"/>
    <d v="2026-08-17T15:02:26"/>
    <n v="69367580"/>
    <m/>
    <n v="142214107031"/>
    <s v="warung sembako temukerep"/>
    <s v="ODP-KTM-FE/035"/>
    <s v="WO061934123"/>
    <m/>
    <m/>
    <m/>
    <n v="108.94858583069001"/>
    <n v="-6.9751152700431502"/>
    <s v="MD|MYDB-20260815265567|EC50002/MC50042|warung sembako temukerep|087792997638"/>
    <s v="MYDIGIBIZPARTNER"/>
    <m/>
    <m/>
    <m/>
    <m/>
    <m/>
    <m/>
    <m/>
    <m/>
    <s v="Management Janji"/>
    <s v="2026-08-17 13:00:00 | Tanggal pemasangan: 17/08/2026  Jam pemasangan : pagi / siang  Info Tambahan : Hubungi pelanggan dulu sebelum ke lokasi  terima kasih."/>
    <s v="FCC"/>
    <s v="17-08-2026 13:55:06"/>
    <m/>
    <m/>
    <s v="PS"/>
    <s v="KTM"/>
    <s v="NO ADDON"/>
    <n v="20260817"/>
    <s v="Completed"/>
    <s v="- 11_11446;Biaya PSB HSI EBIS Tunai di Depan ~ 11[150000]  - SP_NOSS;SP_NOSS ~ Internet NOSS Multispeed Network[0]  - SP_NOSS;SP_NOSS ~ Internet NOSS Multispeed Network[0]  - E23046;E23046 ~ ES23 - Paket HSI Bisnis[0]  - E23046~null~E23046_UNL;UNL ~ Inter"/>
    <s v="INDIBIZ"/>
    <m/>
    <m/>
    <d v="2026-08-17T07:00:00"/>
    <s v="2026-08-17 13:00:00 | Tanggal pemasangan: 17/08/2026  Jam pemasangan : pagi / siang  Info Tambahan : Hubungi pelanggan dulu sebelum ke lokasi  terima kasih."/>
    <n v="2026"/>
    <n v="8"/>
    <n v="17"/>
    <d v="2026-08-17T00:00:00"/>
    <n v="-0.29166666666424135"/>
    <x v="0"/>
    <x v="3"/>
  </r>
  <r>
    <n v="349"/>
    <n v="1002517211"/>
    <n v="3"/>
    <x v="2"/>
    <n v="5"/>
    <s v="KEDIRI"/>
    <s v="TULUNGAGUNG"/>
    <s v="TUL"/>
    <s v="REG"/>
    <s v="AO"/>
    <s v="NEW SALES"/>
    <s v="1P INET"/>
    <s v="Completed (PS)"/>
    <s v="RBS-Regional 3"/>
    <d v="2026-08-10T10:20:56"/>
    <d v="2026-08-11T18:22:26"/>
    <n v="69362225"/>
    <m/>
    <n v="152606246415"/>
    <s v="SPBU 54.662.25 JEPUN TULUNGAGUNG"/>
    <s v="ODP-TUL-FZ/91 FZ/D04/91.01"/>
    <s v="WO061368919"/>
    <m/>
    <m/>
    <m/>
    <n v="111.91009432724201"/>
    <n v="-8.0738687096259607"/>
    <s v="|MN00418|MYIA-019816580397/POI/YUDA ROCHMANSYAH/08516115118/officespbujepun@gmail.com"/>
    <s v="MYIB_ASSISTANT"/>
    <m/>
    <m/>
    <m/>
    <m/>
    <m/>
    <m/>
    <m/>
    <m/>
    <s v="Management Janji"/>
    <s v="2026-08-11 08:00:00 | Nama PIC : SPBU 54.662.25 JEPUN TULUNGAGUNG No HP : 085161151181 Alt : 08516115118 M Janji : 11/08/2026 Jam Pasang : 08.00 - 13:00  NoteÃ‚Â :  hubungi terlebih dahulu sebelum kelokasi"/>
    <s v="FCC"/>
    <d v="2026-10-08T10:24:54"/>
    <d v="2026-08-11T08:00:00"/>
    <m/>
    <s v="PS"/>
    <s v="TUL"/>
    <s v="NO ADDON"/>
    <n v="20260811"/>
    <s v="Completed"/>
    <s v="HSI Bisnis Promo HUT Telkom PSB 70% - 50 Mbps"/>
    <s v="INDIBIZ"/>
    <m/>
    <m/>
    <d v="2026-08-11T08:00:00"/>
    <s v="2026-08-11 08:00:00 | Nama PIC : SPBU 54.662.25 JEPUN TULUNGAGUNG No HP : 085161151181 Alt : 08516115118 M Janji : 11/08/2026 Jam Pasang : 08.00 - 13:00  NoteÃ‚Â :  hubungi terlebih dahulu sebelum kelokasi"/>
    <n v="2026"/>
    <n v="8"/>
    <n v="11"/>
    <d v="2026-08-11T00:00:00"/>
    <n v="-0.33333333333575865"/>
    <x v="0"/>
    <x v="28"/>
  </r>
  <r>
    <n v="350"/>
    <n v="1002516514"/>
    <n v="3"/>
    <x v="7"/>
    <n v="4"/>
    <s v="KUDUS"/>
    <s v="PATI"/>
    <s v="PAT"/>
    <s v="REG"/>
    <s v="AO"/>
    <s v="NEW SALES"/>
    <s v="1P INET"/>
    <s v="Completed (PS)"/>
    <s v="RBS-Regional 3"/>
    <d v="2026-08-09T13:58:56"/>
    <d v="2026-08-09T19:36:01"/>
    <n v="69361877"/>
    <m/>
    <n v="142551119475"/>
    <s v="SPBU 4459116 PATI"/>
    <s v="ODP-PAT-FM/120"/>
    <s v="WO061323677"/>
    <m/>
    <m/>
    <m/>
    <n v="111.045948"/>
    <n v="-6.7583630000000001"/>
    <s v="|MC60040|MYIA-036388763394/POI/Karisna Fatkhan/082325241117/kharisnaef@gmail.com"/>
    <s v="MYIB_ASSISTANT"/>
    <m/>
    <m/>
    <m/>
    <m/>
    <m/>
    <m/>
    <m/>
    <m/>
    <s v="Management Janji"/>
    <s v="2026-08-10 13:00:00 | Nama PIC : Bp Kharisna No Hp : 082325241117 No Alt : - Tgl Pemasangan : 10 Agustus 2026 Interval : PAGI SIANG Note : Hubungi pelanggan terlebih dahulu"/>
    <s v="FCC"/>
    <d v="2026-09-08T14:10:26"/>
    <d v="2026-08-10T13:00:00"/>
    <m/>
    <s v="PS"/>
    <s v="PAT"/>
    <s v="NO ADDON"/>
    <n v="20260809"/>
    <s v="Completed"/>
    <s v="HSI Bisnis Promo HUT Telkom PSB 70% - 50 Mbps"/>
    <s v="INDIBIZ"/>
    <m/>
    <m/>
    <d v="2026-08-10T13:00:00"/>
    <s v="2026-08-10 13:00:00 | Nama PIC : Bp Kharisna No Hp : 082325241117 No Alt : - Tgl Pemasangan : 10 Agustus 2026 Interval : PAGI SIANG Note : Hubungi pelanggan terlebih dahulu"/>
    <n v="2026"/>
    <n v="8"/>
    <n v="9"/>
    <d v="2026-08-09T00:00:00"/>
    <n v="-1.5416666666642413"/>
    <x v="0"/>
    <x v="3"/>
  </r>
  <r>
    <n v="351"/>
    <n v="1002519838"/>
    <n v="3"/>
    <x v="0"/>
    <n v="5"/>
    <s v="MATARAM"/>
    <s v="INNER - NUSA TENGGARA"/>
    <s v="MTR"/>
    <s v="REG"/>
    <s v="AO"/>
    <s v="NEW SALES"/>
    <s v="1P INET"/>
    <s v="Completed (PS)"/>
    <s v="RBS-Regional 3"/>
    <d v="2026-08-11T13:16:56"/>
    <d v="2026-08-12T18:22:42"/>
    <n v="69363314"/>
    <m/>
    <n v="172601796945"/>
    <s v="TOKO HANDA"/>
    <s v="ODP-MTR-FAH/59 FAH/D04/59.01"/>
    <s v="WO061497925"/>
    <m/>
    <m/>
    <m/>
    <n v="116.101824156939"/>
    <n v="-8.6031228786220098"/>
    <s v="MD|MYDB-20260810264908|DN00001/MN01272|TOKO HANDA|087855347263"/>
    <s v="MYDIGIBIZPARTNER"/>
    <m/>
    <m/>
    <m/>
    <m/>
    <m/>
    <m/>
    <m/>
    <m/>
    <s v="Management Janji"/>
    <s v="2026-08-13 13:00:00 | Tanggal pemasangan : 13 AGUSTUS 2026 Jam pemasangan : pagi/siang Info Tambahan : Hubungi pelanggan dulu sebelum ke lokasi terima kasih"/>
    <s v="FCC"/>
    <d v="2026-11-08T13:39:46"/>
    <d v="2026-08-13T13:00:00"/>
    <m/>
    <s v="PS"/>
    <s v="MTR"/>
    <s v="NO ADDON"/>
    <n v="20260812"/>
    <s v="Completed"/>
    <s v="HSI Bisnis Promo HUT Telkom PSB 70% - 50 Mbps"/>
    <s v="INDIBIZ"/>
    <m/>
    <m/>
    <d v="2026-08-13T13:00:00"/>
    <s v="2026-08-13 13:00:00 | Tanggal pemasangan : 13 AGUSTUS 2026 Jam pemasangan : pagi/siang Info Tambahan : Hubungi pelanggan dulu sebelum ke lokasi terima kasih"/>
    <n v="2026"/>
    <n v="8"/>
    <n v="12"/>
    <d v="2026-08-12T00:00:00"/>
    <n v="-1.5416666666642413"/>
    <x v="0"/>
    <x v="23"/>
  </r>
  <r>
    <n v="352"/>
    <n v="1002520209"/>
    <n v="3"/>
    <x v="3"/>
    <n v="4"/>
    <s v="MAGELANG"/>
    <s v="MAGELANG"/>
    <s v="MGE"/>
    <s v="REG"/>
    <s v="AO"/>
    <s v="NEW SALES"/>
    <m/>
    <s v="Completed (PS)"/>
    <s v="RBS-Regional 3"/>
    <d v="2026-08-11T14:35:04"/>
    <d v="2026-08-14T14:39:42"/>
    <n v="69363455"/>
    <m/>
    <n v="146137149277"/>
    <s v="PT BLACK COCOS GROUP"/>
    <s v="ODP-MGE-FN/025"/>
    <s v="WO061655297"/>
    <m/>
    <m/>
    <m/>
    <n v="110.214326077818"/>
    <n v="-7.4858378186958099"/>
    <s v="AMRBS;405075;REG3;KATATA VEKANIDYA;082225049060;CP.Inggrida Kusuma Wiraganingdyah;085195517390;Internet only 200 MBPS 790.000;PT BLACK COCOS GROUP"/>
    <s v="Account Manager"/>
    <m/>
    <m/>
    <m/>
    <m/>
    <m/>
    <m/>
    <m/>
    <m/>
    <s v="Management Janji"/>
    <s v="2026-08-16 08:00:00|Nama PIC:  BU MOLINA No HP: 085195517390 Alt: Tanggal: 16/8/2026 Jam Pasang: Pagi Note: Hubungi sebelum ke lokasi, terimakasih.|40010577|MYDITA"/>
    <s v="FCC"/>
    <d v="2026-11-08T14:39:49"/>
    <d v="2026-08-16T08:00:00"/>
    <m/>
    <s v="PS"/>
    <s v="MGE"/>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Nama PIC:  BU MOLINA No HP: 085195517390 Alt: Tanggal: 16/8/2026 Jam Pasang: Pagi Note: Hubungi sebelum ke lokasi, terimakasih.|40010577|MYDITA"/>
    <n v="2026"/>
    <n v="8"/>
    <n v="14"/>
    <d v="2026-08-14T00:00:00"/>
    <n v="-2.3333333333357587"/>
    <x v="0"/>
    <x v="3"/>
  </r>
  <r>
    <n v="353"/>
    <n v="1002513204"/>
    <n v="3"/>
    <x v="2"/>
    <n v="5"/>
    <s v="KEDIRI"/>
    <s v="KEDIRI"/>
    <s v="GUR"/>
    <s v="REG"/>
    <s v="AO"/>
    <s v="NEW SALES"/>
    <s v="1P INET"/>
    <s v="WAITING AKTIFASI IHLD"/>
    <s v="RBS-Regional 3"/>
    <d v="2026-08-06T16:42:01"/>
    <d v="2026-08-07T08:35:53"/>
    <n v="69359690"/>
    <m/>
    <m/>
    <s v="KLINIK BEANDVEL MEDIKA"/>
    <m/>
    <s v="WO061048317"/>
    <m/>
    <m/>
    <m/>
    <n v="112.07078799999999"/>
    <n v="-7.7949400000000004"/>
    <s v="MD|MYDB-20260805264422|DN00001/MN01011|KLINIK BEANDVEL MEDIKA|081336438959"/>
    <s v="MYDIGIBIZPARTNER"/>
    <m/>
    <m/>
    <m/>
    <m/>
    <m/>
    <m/>
    <m/>
    <m/>
    <s v="Management Janji"/>
    <s v="2026-08-07 08:00:00 | Nama PIC : bapak misbah No HP : 081336438959 No Alternatif : 08113373369 M Janji : 07/07/2026 Jam Pasang : Pagi NoteÃ‚Â :  Hubungi terlebih dahulu sebelum ke lokasi "/>
    <s v="FCC"/>
    <d v="2026-06-08T16:55:32"/>
    <m/>
    <m/>
    <s v="UNSC"/>
    <s v="GUR"/>
    <s v="NO ADDON"/>
    <m/>
    <s v="WAITING : |MYDITA"/>
    <s v="HSI Bisnis Promo HUT Telkom PSB 70% - 50 Mbps"/>
    <s v="INDIBIZ"/>
    <m/>
    <m/>
    <d v="2026-08-07T08:00:00"/>
    <s v="2026-08-07 08:00:00 | Nama PIC : bapak misbah No HP : 081336438959 No Alternatif : 08113373369 M Janji : 07/07/2026 Jam Pasang : Pagi NoteÃ‚Â :  Hubungi terlebih dahulu sebelum ke lokasi "/>
    <m/>
    <m/>
    <m/>
    <e v="#NUM!"/>
    <e v="#NUM!"/>
    <x v="1"/>
    <x v="5"/>
  </r>
  <r>
    <n v="354"/>
    <n v="1002522007"/>
    <n v="3"/>
    <x v="3"/>
    <n v="4"/>
    <s v="YOGYAKARTA"/>
    <s v="SLEMAN"/>
    <s v="GOD"/>
    <s v="REG"/>
    <s v="AO"/>
    <s v="NEW SALES"/>
    <m/>
    <s v="Completed (PS)"/>
    <s v="RBS-Regional 3"/>
    <d v="2026-08-12T12:35:46"/>
    <d v="2026-08-12T13:50:36"/>
    <n v="69362619"/>
    <m/>
    <n v="146136130150"/>
    <s v="PT HASTA REKSA MANUNGGAL"/>
    <s v="ODP-GOD-FAE/02"/>
    <s v="WO061579791"/>
    <m/>
    <m/>
    <m/>
    <n v="110.22628539999999"/>
    <n v="-7.7155193999999998"/>
    <s v="|MN02579|MYIA-017063864225/POI/MUHAMMAD FAIZIN/085643382853/mustidzien@gmail.com"/>
    <s v="Sales Profesional"/>
    <m/>
    <m/>
    <m/>
    <m/>
    <m/>
    <m/>
    <m/>
    <m/>
    <s v="Management Janji"/>
    <s v="2026-08-11 15:00:00 | M Janji : (09/08/2026)  jam Pasang : 09:00  Note : hubungi pelanggan jika ingin kelokasi"/>
    <s v="FCC"/>
    <d v="2026-12-08T12:39:53"/>
    <m/>
    <m/>
    <s v="PS"/>
    <s v="GOD"/>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07:00:00"/>
    <s v="2026-08-11 15:00:00 | M Janji : (09/08/2026)  jam Pasang : 09:00  Note : hubungi pelanggan jika ingin kelokasi"/>
    <n v="2026"/>
    <n v="8"/>
    <n v="12"/>
    <d v="2026-08-12T00:00:00"/>
    <n v="-0.29166666666424135"/>
    <x v="0"/>
    <x v="3"/>
  </r>
  <r>
    <n v="355"/>
    <n v="1002509945"/>
    <n v="3"/>
    <x v="1"/>
    <n v="5"/>
    <s v="SBY SELATAN"/>
    <s v="KETINTANG"/>
    <s v="TPO"/>
    <s v="REG"/>
    <s v="AO"/>
    <s v="NEW SALES"/>
    <s v="1P INET"/>
    <s v="Completed (PS)"/>
    <s v="RBS-Regional 3"/>
    <d v="2026-08-05T10:19:56"/>
    <d v="2026-08-06T18:09:45"/>
    <n v="69358883"/>
    <m/>
    <n v="152305230198"/>
    <s v="R Lab SD Sedati gede 2"/>
    <s v="ODP-TPO-FDL/12 FDL/D02/12.01"/>
    <s v="WO060959442"/>
    <m/>
    <m/>
    <m/>
    <n v="112.7594053"/>
    <n v="-7.3780219000000002"/>
    <s v="|MN00442|MYIA-026707648616/POI/Heru/081252275235/sdnsedatigede2@gmail.com"/>
    <s v="MYIB_ASSISTANT"/>
    <m/>
    <m/>
    <m/>
    <m/>
    <m/>
    <m/>
    <m/>
    <m/>
    <s v="Management Janji"/>
    <s v="2026-08-06 08:00:00 | Jam pemasangan : 12.00 Info Tambahan : Hubungi pelanggan dulu sebelum ke lokasi terimakasih "/>
    <s v="FCC"/>
    <d v="2026-05-08T10:39:45"/>
    <d v="2026-08-06T08:00:00"/>
    <m/>
    <s v="PS"/>
    <s v="TPO"/>
    <s v="NO ADDON"/>
    <n v="20260806"/>
    <s v="Completed"/>
    <s v="HSI Bisnis Basic Promo HUT Telkom PSB 70% - 100 Mbps"/>
    <s v="INDIBIZ"/>
    <m/>
    <m/>
    <d v="2026-08-06T08:00:00"/>
    <s v="2026-08-06 08:00:00 | Jam pemasangan : 12.00 Info Tambahan : Hubungi pelanggan dulu sebelum ke lokasi terimakasih "/>
    <n v="2026"/>
    <n v="8"/>
    <n v="6"/>
    <d v="2026-08-06T00:00:00"/>
    <n v="-0.33333333333575865"/>
    <x v="0"/>
    <x v="8"/>
  </r>
  <r>
    <n v="356"/>
    <n v="1002519017"/>
    <n v="3"/>
    <x v="0"/>
    <n v="5"/>
    <s v="MATARAM"/>
    <s v="LOMBOK TIMUR UTARA"/>
    <s v="SGG"/>
    <s v="REG"/>
    <s v="AO"/>
    <s v="NEW SALES"/>
    <s v="1P INET"/>
    <s v="Completed (PS)"/>
    <s v="RBS-Regional 3"/>
    <d v="2026-08-11T09:28:58"/>
    <d v="2026-08-12T18:50:55"/>
    <n v="69362951"/>
    <m/>
    <n v="172604214077"/>
    <s v="TOKO GARUDA INDAH"/>
    <s v="ODP-SGG-FAW/14 FAW/D02/14.01"/>
    <s v="WO061466971"/>
    <m/>
    <m/>
    <m/>
    <n v="116.26403208822001"/>
    <n v="-8.2684078611734702"/>
    <s v="MD|MYDB-20260806264583|DN00001/MN01272|TOKO GARUDA INDAH|082342037744"/>
    <s v="MYDIGIBIZPARTNER"/>
    <m/>
    <m/>
    <m/>
    <m/>
    <m/>
    <m/>
    <m/>
    <m/>
    <s v="Management Janji"/>
    <s v="2026-08-12 15:00:00 | Tanggal pemasangan: 12/08/2026 Jam pemasangan : 12.00 Info Tambahan : Hubungi pelanggan dulu sebelum ke lokasi terima kasih."/>
    <s v="FCC"/>
    <d v="2026-11-08T09:40:16"/>
    <d v="2026-08-12T15:00:00"/>
    <m/>
    <s v="PS"/>
    <s v="SGG"/>
    <s v="NO ADDON"/>
    <n v="20260812"/>
    <s v="Completed"/>
    <s v="HSI Bisnis Promo HUT Telkom PSB 70% - 75 Mbps"/>
    <s v="INDIBIZ"/>
    <m/>
    <m/>
    <d v="2026-08-12T15:00:00"/>
    <s v="2026-08-12 15:00:00 | Tanggal pemasangan: 12/08/2026 Jam pemasangan : 12.00 Info Tambahan : Hubungi pelanggan dulu sebelum ke lokasi terima kasih."/>
    <n v="2026"/>
    <n v="8"/>
    <n v="12"/>
    <d v="2026-08-12T00:00:00"/>
    <n v="-0.625"/>
    <x v="0"/>
    <x v="9"/>
  </r>
  <r>
    <n v="357"/>
    <n v="1002516345"/>
    <n v="3"/>
    <x v="2"/>
    <n v="5"/>
    <s v="MALANG"/>
    <s v="BATU"/>
    <s v="PKS"/>
    <s v="REG"/>
    <s v="AO"/>
    <s v="NEW SALES"/>
    <m/>
    <s v="Completed (PS)"/>
    <s v="RBS-Regional 3"/>
    <d v="2026-08-09T10:05:18"/>
    <d v="2026-08-09T19:26:31"/>
    <n v="69359823"/>
    <m/>
    <n v="152710214158"/>
    <s v="Rumah Kost Bunga Sakura 2"/>
    <s v="ODP-PKS-FH/40"/>
    <s v="WO061305841"/>
    <m/>
    <m/>
    <m/>
    <n v="112.747158835893"/>
    <n v="-7.9457711819460703"/>
    <s v="|MN00814|MYIA-006730147993/POI/Moch. Ainur Rofin Anwar/089601828558/ainuranwar099@gmail.com"/>
    <s v="MYDIGIBIZPARTNER"/>
    <m/>
    <m/>
    <m/>
    <m/>
    <m/>
    <m/>
    <m/>
    <m/>
    <s v="Management Janji"/>
    <s v="2026-08-08 08:00:00 | Tanggal pemasangan: 6/08/2026  Jam pemasangan : pagi / siang  Info Tambahan : Hubungi pelanggan dulu sebelum ke lokasi.  terima kasih"/>
    <s v="FCC"/>
    <d v="2026-09-08T10:09:51"/>
    <m/>
    <m/>
    <s v="PS"/>
    <s v="PKS"/>
    <s v="NO ADDON"/>
    <n v="20260809"/>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08 08:00:00 | Tanggal pemasangan: 6/08/2026  Jam pemasangan : pagi / siang  Info Tambahan : Hubungi pelanggan dulu sebelum ke lokasi.  terima kasih"/>
    <n v="2026"/>
    <n v="8"/>
    <n v="9"/>
    <d v="2026-08-09T00:00:00"/>
    <n v="-0.29166666666424135"/>
    <x v="0"/>
    <x v="11"/>
  </r>
  <r>
    <n v="358"/>
    <n v="1002527743"/>
    <n v="3"/>
    <x v="2"/>
    <n v="5"/>
    <s v="KEDIRI"/>
    <s v="TULUNGAGUNG"/>
    <s v="KWR"/>
    <s v="REG"/>
    <s v="AO"/>
    <s v="NEW SALES"/>
    <s v="1P INET"/>
    <s v="MIA - INVALID SURVEY"/>
    <s v="RBS-Regional 3"/>
    <d v="2026-08-15T09:04:56"/>
    <d v="2026-08-16T14:35:54"/>
    <n v="69366559"/>
    <m/>
    <n v="152624201887"/>
    <s v="REZKY ABADI TOSERBA"/>
    <s v="ODP-KWR-FA/97"/>
    <s v="WO061798968"/>
    <m/>
    <m/>
    <m/>
    <n v="111.92703299999999"/>
    <n v="-8.2226320000000008"/>
    <s v="|MN02453|MYIA-042892311161/POI/ABDUL MUNIR MIFTAHUL HUDA/085648591415/ilahic178@gmail.com"/>
    <s v="MYIB_ASSISTANT"/>
    <m/>
    <m/>
    <m/>
    <m/>
    <m/>
    <m/>
    <m/>
    <m/>
    <s v="Management Janji"/>
    <s v="2026-08-16 15:00:00 | Waktu pemasangan : 16 agustus 2026 Jam pemasangan : 15.00 Info Tambahan : Hubungi pelanggan dulu sebelum ke lokasi terimakasih  "/>
    <s v="FCC"/>
    <s v="15-08-2026 09:09:57"/>
    <d v="2026-08-16T15:00:00"/>
    <m/>
    <s v="SURVEY_NEW_MANJA"/>
    <s v="KWR"/>
    <s v="NO ADDON"/>
    <m/>
    <s v="MIE - INVALID SURVEY - Kendala Perizinan/IKR-IKG"/>
    <s v="HSI Bisnis Promo HUT Telkom PSB 70% - 300 Mbps"/>
    <s v="INDIBIZ"/>
    <m/>
    <m/>
    <d v="2026-08-16T15:00:00"/>
    <s v="2026-08-16 15:00:00 | Waktu pemasangan : 16 agustus 2026 Jam pemasangan : 15.00 Info Tambahan : Hubungi pelanggan dulu sebelum ke lokasi terimakasih  "/>
    <m/>
    <m/>
    <m/>
    <e v="#NUM!"/>
    <e v="#NUM!"/>
    <x v="1"/>
    <x v="28"/>
  </r>
  <r>
    <n v="359"/>
    <n v="1002529218"/>
    <n v="3"/>
    <x v="2"/>
    <n v="5"/>
    <s v="KEDIRI"/>
    <s v="NGANJUK"/>
    <s v="KTS"/>
    <s v="REG"/>
    <s v="AO"/>
    <s v="NEW SALES"/>
    <s v="1P INET"/>
    <s v="Completed (PS)"/>
    <s v="RBS-Regional 3"/>
    <d v="2026-08-16T08:19:56"/>
    <d v="2026-08-17T11:51:44"/>
    <n v="69367259"/>
    <m/>
    <n v="152615203204"/>
    <s v="WARKOP GAMING"/>
    <s v="ODP-KTS-FB/92 FB/D07/92.01"/>
    <s v="WO061857469"/>
    <m/>
    <m/>
    <m/>
    <n v="112.084265984594"/>
    <n v="-7.5147339718454997"/>
    <s v="MD|MYDB-20260815265625|DC20002/MC20039|WARKOP GAMING|085706776765"/>
    <s v="MYDIGIBIZPARTNER"/>
    <m/>
    <m/>
    <m/>
    <m/>
    <m/>
    <m/>
    <m/>
    <m/>
    <s v="Management Janji"/>
    <s v="2026-08-17 08:00:00 | Waktu pemasangan : 17 agustus 2026 Jam pemasangan : 08.00 - 12.00 Info Tambahan : Hubungi pelanggan dulu sebelum ke lokasi terimakasih "/>
    <s v="FCC"/>
    <s v="16-08-2026 08:25:54"/>
    <d v="2026-08-17T08:00:00"/>
    <m/>
    <s v="PS"/>
    <s v="KTS"/>
    <s v="NO ADDON"/>
    <n v="20260817"/>
    <s v="Completed"/>
    <s v="HSI Bisnis Promo HUT Telkom PSB 70% - 150 Mbps"/>
    <s v="INDIBIZ"/>
    <m/>
    <m/>
    <d v="2026-08-17T08:00:00"/>
    <s v="2026-08-17 08:00:00 | Waktu pemasangan : 17 agustus 2026 Jam pemasangan : 08.00 - 12.00 Info Tambahan : Hubungi pelanggan dulu sebelum ke lokasi terimakasih "/>
    <n v="2026"/>
    <n v="8"/>
    <n v="17"/>
    <d v="2026-08-17T00:00:00"/>
    <n v="-0.33333333333575865"/>
    <x v="0"/>
    <x v="7"/>
  </r>
  <r>
    <n v="360"/>
    <n v="1002520624"/>
    <n v="3"/>
    <x v="6"/>
    <n v="5"/>
    <s v="SIDOARJO"/>
    <s v="JOMBANG"/>
    <s v="JOM"/>
    <s v="REG"/>
    <s v="AO"/>
    <s v="NEW SALES"/>
    <m/>
    <s v="Completed (PS)"/>
    <s v="RBS-Regional 3"/>
    <d v="2026-08-11T16:01:40"/>
    <d v="2026-08-11T22:57:17"/>
    <n v="69363593"/>
    <m/>
    <n v="152318241368"/>
    <s v="CV PURI PANGAN SEJATI"/>
    <s v="ODP-JOM-FAB/71"/>
    <s v="WO061531075"/>
    <m/>
    <m/>
    <m/>
    <n v="112.2778105"/>
    <n v="-7.5824619000000002"/>
    <s v="|MN02084|/CV PURI PANGAN SEJATI /WINBACK 2.0 HSI B2B (1:1) 75MBPS 415RB PSB DISC 70%//padpusat@gmail.com/REZA WICAKSONO/85345147369"/>
    <s v="Sales Force DBS"/>
    <m/>
    <m/>
    <m/>
    <m/>
    <m/>
    <m/>
    <m/>
    <m/>
    <s v="Management Janji"/>
    <s v="2026-08-12 15:00:00|Jam pemasangan : 12.00 Info Tambahan : Hubungi pelanggan dulu sebelum ke lokasi terimakasih |40900827|MYDITA"/>
    <s v="FCC"/>
    <d v="2026-11-08T16:09:49"/>
    <d v="2026-08-12T15:00:00"/>
    <m/>
    <s v="PS"/>
    <s v="JOM"/>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2T15:00:00"/>
    <s v="2026-08-12 15:00:00|Jam pemasangan : 12.00 Info Tambahan : Hubungi pelanggan dulu sebelum ke lokasi terimakasih |40900827|MYDITA"/>
    <n v="2026"/>
    <n v="8"/>
    <n v="11"/>
    <d v="2026-08-11T00:00:00"/>
    <n v="-1.625"/>
    <x v="0"/>
    <x v="19"/>
  </r>
  <r>
    <n v="361"/>
    <n v="1002511737"/>
    <n v="3"/>
    <x v="7"/>
    <n v="4"/>
    <s v="KUDUS"/>
    <s v="KUDUS"/>
    <s v="DMA"/>
    <s v="DPS"/>
    <s v="AO"/>
    <s v="NEW SALES"/>
    <m/>
    <s v="Completed (PS)"/>
    <s v="DPS-Private Conglomeration"/>
    <d v="2026-08-06T10:14:06"/>
    <d v="2026-08-06T14:13:42"/>
    <n v="66038855"/>
    <m/>
    <n v="141456115375"/>
    <s v="PT SANATEL"/>
    <s v="ODP-DMA-FGA/109"/>
    <s v="WO061050745"/>
    <m/>
    <m/>
    <m/>
    <n v="110.634747152787"/>
    <n v="-6.8952444439556899"/>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6-08T10:25:07"/>
    <m/>
    <m/>
    <s v="PS"/>
    <s v="DMA"/>
    <s v="NO ADDON"/>
    <n v="20260806"/>
    <s v="Completed"/>
    <s v="- 11_11446;Biaya PSB HSI EBIS Tunai di Depan ~ 11[500000]  - SP_NOSS;SP_NOSS ~ Internet NOSS Multispeed Network[0]  - E23015;E23015 ~ ES23 - Perangkat ONT[0]  - E23015~null~44292;E23015||11||Abodemen 0[0]  - E23015~null~E23015_SWONT;SWONT ~ Biaya Sewa ONT"/>
    <s v="INDIBIZ"/>
    <m/>
    <m/>
    <d v="2026-08-06T12:00:00"/>
    <s v="DPS;PCS; LOP284912 ;PSB HSI BISNIS 50Mbps; PIC Rudi Agus Cahyono 081390816621; AM : ERLANGGA 406745 081212619208 406745@telkom.co.id  "/>
    <n v="2026"/>
    <n v="8"/>
    <n v="6"/>
    <d v="2026-08-06T00:00:00"/>
    <n v="-0.5"/>
    <x v="0"/>
    <x v="3"/>
  </r>
  <r>
    <n v="362"/>
    <n v="1002506170"/>
    <n v="3"/>
    <x v="3"/>
    <n v="4"/>
    <s v="PURWOKERTO"/>
    <s v="PURWOKERTO"/>
    <s v="PWT"/>
    <s v="REG"/>
    <s v="AO"/>
    <s v="NEW SALES"/>
    <s v="1P INET"/>
    <s v="Completed (PS)"/>
    <s v="RBS-Regional 3"/>
    <d v="2026-08-03T13:55:56"/>
    <d v="2026-08-04T13:31:06"/>
    <n v="69357582"/>
    <m/>
    <n v="146303609645"/>
    <s v="PEMERINTAH DESA DATAR"/>
    <s v="ODP-PWT-FBJ/050 FBJ/D01/050.01"/>
    <s v="WO060797962"/>
    <m/>
    <m/>
    <m/>
    <n v="109.2527712"/>
    <n v="-7.3718269999999997"/>
    <s v="|MC00213|MYIA-039525677243/POI/LILI PURWANI/081326586775/lilypurwani@gmail.com"/>
    <s v="MYIB_ASSISTANT"/>
    <m/>
    <m/>
    <m/>
    <m/>
    <m/>
    <m/>
    <m/>
    <m/>
    <s v="Management Janji"/>
    <s v="2026-08-04 13:00:00 | Tanggal pemasangan: 04/08/2026 Jam pemasangan : pagi / siang Info Tambahan : Hubungi pelanggan dulu sebelum ke lokasi. terima kasih "/>
    <s v="FCC"/>
    <d v="2026-03-08T14:10:30"/>
    <d v="2026-08-04T13:00:00"/>
    <m/>
    <s v="PS"/>
    <s v="PWT"/>
    <s v="NO ADDON"/>
    <n v="20260804"/>
    <s v="Completed"/>
    <s v="HSI Bisnis Basic Promo HUT Telkom PSB 70% - 50 Mbps"/>
    <s v="INDIBIZ"/>
    <m/>
    <m/>
    <d v="2026-08-04T13:00:00"/>
    <s v="2026-08-04 13:00:00 | Tanggal pemasangan: 04/08/2026 Jam pemasangan : pagi / siang Info Tambahan : Hubungi pelanggan dulu sebelum ke lokasi. terima kasih "/>
    <n v="2026"/>
    <n v="8"/>
    <n v="4"/>
    <d v="2026-08-04T00:00:00"/>
    <n v="-0.54166666666424135"/>
    <x v="0"/>
    <x v="3"/>
  </r>
  <r>
    <n v="363"/>
    <n v="1002514620"/>
    <n v="3"/>
    <x v="1"/>
    <n v="5"/>
    <s v="MADURA"/>
    <s v="PAMEKASAN"/>
    <s v="SMP"/>
    <s v="REG"/>
    <s v="AO"/>
    <s v="NEW SALES"/>
    <m/>
    <s v="Completed (PS)"/>
    <s v="RBS-Regional 3"/>
    <d v="2026-08-07T13:34:41"/>
    <d v="2026-08-07T19:07:17"/>
    <n v="69358552"/>
    <m/>
    <n v="152431232330"/>
    <s v="Yayasan Al khoiron"/>
    <s v="ODP-SMP-FBS/05"/>
    <s v="WO061166585"/>
    <m/>
    <m/>
    <m/>
    <n v="113.86953883"/>
    <n v="-7.0712554120000002"/>
    <s v="MD|MYDB-20260804264344|DN00001/MN00572|Yayasan Al khoiron|081957137909"/>
    <s v="MYDIGIBIZPARTNER"/>
    <m/>
    <m/>
    <m/>
    <m/>
    <m/>
    <m/>
    <m/>
    <m/>
    <s v="Management Janji"/>
    <s v="2026-08-05 13:00:00 | Nama PIC : Bp Baharuddin  No HP : 081957137909  No Alt : -  M Janji : 05 Agustus 2026  Jam Pasang : Pagi / Siang  Note : hubungi pelanggan jika ingin ke lokasi, terima kasih"/>
    <s v="FCC"/>
    <d v="2026-07-08T13:40:21"/>
    <m/>
    <m/>
    <s v="PS"/>
    <s v="SMP"/>
    <s v="NO ADDON"/>
    <n v="20260807"/>
    <s v="Completed"/>
    <s v="- 11_11446;Biaya PSB HSI EBIS Tunai di Depan ~ 11[150000]  - E23015;E23015 ~ ES23 - Perangkat ONT[0]  - E23015~null~44292;E23015||11||Abodemen 0[0]  - E23015~null~E23015_SWONTPREM;SWONTPREM ~ Biaya Sewa ONT Premium ~ E23015[50000]  - E25060;E25060 ~ ES25 "/>
    <s v="INDIBIZ"/>
    <m/>
    <m/>
    <d v="2026-08-07T07:00:00"/>
    <s v="2026-08-05 13:00:00 | Nama PIC : Bp Baharuddin  No HP : 081957137909  No Alt : -  M Janji : 05 Agustus 2026  Jam Pasang : Pagi / Siang  Note : hubungi pelanggan jika ingin ke lokasi, terima kasih"/>
    <n v="2026"/>
    <n v="8"/>
    <n v="7"/>
    <d v="2026-08-07T00:00:00"/>
    <n v="-0.29166666666424135"/>
    <x v="0"/>
    <x v="1"/>
  </r>
  <r>
    <n v="364"/>
    <n v="1002528002"/>
    <n v="3"/>
    <x v="7"/>
    <n v="4"/>
    <s v="KUDUS"/>
    <s v="KUDUS"/>
    <s v="KUD"/>
    <s v="REG"/>
    <s v="AO"/>
    <s v="NEW SALES"/>
    <s v="1P INET"/>
    <s v="OSS - FALLOUT"/>
    <s v="RBS-Regional 3"/>
    <d v="2026-08-15T11:07:57"/>
    <d v="2026-08-17T19:44:17"/>
    <n v="69366719"/>
    <m/>
    <n v="142401146051"/>
    <s v="PT. KALAMAYA INTEGRA MEDIA"/>
    <s v="ODP-KUD-FM/106 FM/D06/106.01"/>
    <s v="WO061808957"/>
    <m/>
    <m/>
    <m/>
    <n v="110.84686918600801"/>
    <n v="-6.8037992104597702"/>
    <s v="|MN01006|MYIA-026807038696/POI/PT. KALAMAYA INTEGRA MEDIA/083173620166/kalammaya666@gmail.com"/>
    <s v="MYIB_ASSISTANT"/>
    <m/>
    <m/>
    <m/>
    <m/>
    <m/>
    <m/>
    <m/>
    <m/>
    <s v="Management Janji"/>
    <s v="2026-08-17 13:00:00 | M Janji :  17 Agustus 2026 Jam Pasang : Siang Note : hubungi pelanggan jika ingin ke lokasi, terima kasih"/>
    <s v="FCC"/>
    <s v="15-08-2026 11:09:59"/>
    <d v="2026-08-17T13:00:00"/>
    <s v="Kendala Pelanggan"/>
    <s v="FO_WFM"/>
    <s v="KUD"/>
    <s v="NO ADDON"/>
    <m/>
    <s v="Provisioning Failed|WFM|INF009059938|batal"/>
    <s v="HSI Bisnis Basic Promo HUT Telkom PSB 70% - 50 Mbps"/>
    <s v="INDIBIZ"/>
    <m/>
    <m/>
    <d v="2026-08-17T13:00:00"/>
    <s v="2026-08-17 13:00:00 | M Janji :  17 Agustus 2026 Jam Pasang : Siang Note : hubungi pelanggan jika ingin ke lokasi, terima kasih"/>
    <m/>
    <m/>
    <m/>
    <e v="#NUM!"/>
    <e v="#NUM!"/>
    <x v="1"/>
    <x v="3"/>
  </r>
  <r>
    <n v="365"/>
    <n v="1002515259"/>
    <n v="3"/>
    <x v="2"/>
    <n v="5"/>
    <s v="KEDIRI"/>
    <s v="BLITAR"/>
    <s v="BLR"/>
    <s v="REG"/>
    <s v="AO"/>
    <s v="NEW SALES"/>
    <s v="1P INET"/>
    <s v="Completed (PS)"/>
    <s v="RBS-Regional 3"/>
    <d v="2026-08-07T16:22:56"/>
    <d v="2026-08-08T12:09:26"/>
    <n v="69361043"/>
    <m/>
    <n v="152730235347"/>
    <s v="SPBU BENCE 54.661.26 AGUNG CATUR UTAMA GROUP"/>
    <s v="ODP-BLR-FBN/21 FBN/D02/21.01"/>
    <s v="WO061188904"/>
    <m/>
    <m/>
    <m/>
    <n v="112.229193"/>
    <n v="-8.0762350000000005"/>
    <s v="|MN02734|MYIA-098957173801/POI/AGUNG SUYONO/082143999778/spbuagungbence@gmail.com"/>
    <s v="MYIB_ASSISTANT"/>
    <m/>
    <m/>
    <m/>
    <m/>
    <m/>
    <m/>
    <m/>
    <m/>
    <s v="Management Janji"/>
    <s v="2026-08-08 13:00:00 | Tanggal pemasangan: 08/08/2026 Jam pemasangan : siang Info Tambahan : Hubungi pelanggan dulu sebelum ke lokasi terima kasih."/>
    <s v="FCC"/>
    <d v="2026-07-08T16:25:36"/>
    <d v="2026-08-08T13:00:00"/>
    <m/>
    <s v="PS"/>
    <s v="BLR"/>
    <s v="NO ADDON"/>
    <n v="20260808"/>
    <s v="Completed"/>
    <s v="HSI Bisnis Basic Promo HUT Telkom PSB 70% - 50 Mbps"/>
    <s v="INDIBIZ"/>
    <m/>
    <m/>
    <d v="2026-08-08T13:00:00"/>
    <s v="2026-08-08 13:00:00 | Tanggal pemasangan: 08/08/2026 Jam pemasangan : siang Info Tambahan : Hubungi pelanggan dulu sebelum ke lokasi terima kasih."/>
    <n v="2026"/>
    <n v="8"/>
    <n v="8"/>
    <d v="2026-08-08T00:00:00"/>
    <n v="-0.54166666666424135"/>
    <x v="0"/>
    <x v="28"/>
  </r>
  <r>
    <n v="366"/>
    <n v="1002506729"/>
    <n v="3"/>
    <x v="5"/>
    <n v="5"/>
    <s v="SINGARJA"/>
    <s v="JEMBRANA"/>
    <s v="NGR"/>
    <s v="REG"/>
    <s v="AO"/>
    <s v="NEW SALES"/>
    <m/>
    <s v="Completed (PS)"/>
    <s v="RBS-Regional 3"/>
    <d v="2026-08-04T08:11:45"/>
    <d v="2026-08-04T12:37:19"/>
    <n v="69353227"/>
    <n v="3654571008"/>
    <n v="172411226065"/>
    <s v="PT. SUPRA PRIMATAMA NUSANTARA"/>
    <s v="ODP-NGR-FN/11"/>
    <s v="WO060851877"/>
    <m/>
    <m/>
    <m/>
    <n v="114.67391589018"/>
    <n v="-8.3698510161736692"/>
    <s v="|MN02677|/CP BACHARUDDIN YUSUF HABIBIE/081333336960/branch_bali_jembranamendoyo@biznetnetworks.com"/>
    <s v="Sales Force DBS"/>
    <m/>
    <m/>
    <m/>
    <m/>
    <m/>
    <m/>
    <m/>
    <m/>
    <s v="Management Janji"/>
    <s v="2026-07-29 13:00:00|Nama Pic : BP YUSUF  No Hp Pic : 081333336960  Jam Pemasangan : 08:00 - 12.00  Tanggal Pemasangan : RABU 29 JULI 2026  Info Tambahan : Hubungi pelanggan sebelum datang ke lokasi|YU5156|MYDITA"/>
    <s v="FCC"/>
    <d v="2026-04-08T08:25:42"/>
    <m/>
    <m/>
    <s v="PS"/>
    <s v="NGR"/>
    <s v="NO ADDON"/>
    <n v="20260804"/>
    <s v="Completed"/>
    <s v="- 11_11446;Biaya PSB HSI EBIS Tunai di Depan ~ 11[150000]  - BWY DL;BWY DL ~ Saluran Dua Arah(BothWay)[0]  - E23053;E23053 ~ ES23 - Paket HSI Bisnis  Phone (PHONE)[0]  - E23053~null~44864;E23053||11||Abodemen 0[0]  - E23053~null~E23053_IN800;IN800 ~ Free "/>
    <s v="INDIBIZ"/>
    <m/>
    <m/>
    <d v="2026-08-04T07:00:00"/>
    <s v="2026-07-29 13:00:00|Nama Pic : BP YUSUF  No Hp Pic : 081333336960  Jam Pemasangan : 08:00 - 12.00  Tanggal Pemasangan : RABU 29 JULI 2026  Info Tambahan : Hubungi pelanggan sebelum datang ke lokasi|YU5156|MYDITA"/>
    <n v="2026"/>
    <n v="8"/>
    <n v="4"/>
    <d v="2026-08-04T00:00:00"/>
    <n v="-0.29166666666424135"/>
    <x v="0"/>
    <x v="25"/>
  </r>
  <r>
    <n v="367"/>
    <n v="1002528001"/>
    <n v="3"/>
    <x v="0"/>
    <n v="5"/>
    <s v="MATARAM"/>
    <s v="INNER - NUSA TENGGARA"/>
    <s v="SWE"/>
    <s v="REG"/>
    <s v="AO"/>
    <s v="NEW SALES"/>
    <s v="1P INET"/>
    <s v="Completed (PS)"/>
    <s v="RBS-Regional 3"/>
    <d v="2026-08-15T11:07:57"/>
    <d v="2026-08-16T16:07:53"/>
    <n v="69366731"/>
    <m/>
    <n v="172605804155"/>
    <s v="UD JAYADI ZK"/>
    <s v="ODP-SWE-FAH/13 FAH/D04/13.01"/>
    <s v="WO061808871"/>
    <m/>
    <m/>
    <m/>
    <n v="116.24421592801799"/>
    <n v="-8.54146415486729"/>
    <s v="MD|MYDB-20260815265482|SC00001/MC00020|UD JAYADI ZK|085338630107"/>
    <s v="MYDIGIBIZPARTNER"/>
    <m/>
    <m/>
    <m/>
    <m/>
    <m/>
    <m/>
    <m/>
    <m/>
    <s v="Management Janji"/>
    <s v="2026-08-16 08:00:00 | Tanggal pemasangan: 16/08/2026 Jam pemasangan : pagi / siang Info Tambahan : Hubungi pelanggan dulu sebelum ke lokasi terima kasih."/>
    <s v="FCC"/>
    <s v="15-08-2026 11:09:59"/>
    <d v="2026-08-16T08:00:00"/>
    <m/>
    <s v="PS"/>
    <s v="SWE"/>
    <s v="OCA"/>
    <n v="20260816"/>
    <s v="Completed"/>
    <s v="HSI Bisnis Bundling OCA Interaction Lite PSB 70% Promo - 150 Mbps"/>
    <s v="INDIBIZ"/>
    <m/>
    <m/>
    <d v="2026-08-16T08:00:00"/>
    <s v="2026-08-16 08:00:00 | Tanggal pemasangan: 16/08/2026 Jam pemasangan : pagi / siang Info Tambahan : Hubungi pelanggan dulu sebelum ke lokasi terima kasih."/>
    <n v="2026"/>
    <n v="8"/>
    <n v="16"/>
    <d v="2026-08-16T00:00:00"/>
    <n v="-0.33333333333575865"/>
    <x v="0"/>
    <x v="23"/>
  </r>
  <r>
    <n v="368"/>
    <n v="1002518220"/>
    <n v="3"/>
    <x v="3"/>
    <n v="4"/>
    <s v="YOGYAKARTA"/>
    <s v="SLEMAN"/>
    <s v="GOD"/>
    <s v="REG"/>
    <s v="AO"/>
    <s v="NEW SALES"/>
    <s v="1P INET"/>
    <s v="102 | FOLLOW UP COMPLETED"/>
    <s v="RBS-Regional 3"/>
    <d v="2026-08-10T15:10:56"/>
    <d v="2026-08-12T12:35:46"/>
    <n v="69362619"/>
    <m/>
    <n v="146136130127"/>
    <s v="PT HASTA REKSA MANUNGGAL"/>
    <s v="ODP-GOD-FAF/028 FAF/D02/028.01"/>
    <s v="WO061417257"/>
    <m/>
    <m/>
    <m/>
    <n v="110.2268108"/>
    <n v="-7.7153622999999998"/>
    <s v="|MN02579|MYIA-017063864225/POI/MUHAMMAD FAIZIN/085643382853/mustidzien@gmail.com"/>
    <s v="MYIB_ASSISTANT"/>
    <m/>
    <m/>
    <m/>
    <m/>
    <m/>
    <m/>
    <m/>
    <m/>
    <s v="Management Janji"/>
    <s v="2026-08-11 15:00:00 | M Janji : (09/08/2026) jam Pasang : 09:00 Note : hubungi pelanggan jika ingin kelokasi"/>
    <s v="FCC"/>
    <d v="2026-10-08T15:25:39"/>
    <d v="2026-08-11T15:00:00"/>
    <s v="Kendala Teknik"/>
    <s v="REVOKE"/>
    <s v="GOD"/>
    <s v="NO ADDON"/>
    <m/>
    <s v="Follow Up Revoke Completed, New Order ID : SC1002522007"/>
    <s v="HSI Bisnis Promo HUT Telkom PSB 70% - 50 Mbps"/>
    <s v="INDIBIZ"/>
    <m/>
    <m/>
    <d v="2026-08-11T15:00:00"/>
    <s v="2026-08-11 15:00:00 | M Janji : (09/08/2026) jam Pasang : 09:00 Note : hubungi pelanggan jika ingin kelokasi"/>
    <m/>
    <m/>
    <m/>
    <e v="#NUM!"/>
    <e v="#NUM!"/>
    <x v="1"/>
    <x v="3"/>
  </r>
  <r>
    <n v="369"/>
    <n v="1002517742"/>
    <n v="3"/>
    <x v="0"/>
    <n v="5"/>
    <s v="MATARAM"/>
    <s v="SUMBAWA"/>
    <s v="MLK"/>
    <s v="DPS"/>
    <s v="AO"/>
    <s v="NEW SALES"/>
    <m/>
    <s v="Completed (PS)"/>
    <s v="DPS-Property &amp; Resources"/>
    <d v="2026-08-10T13:24:47"/>
    <d v="2026-08-11T09:31:40"/>
    <n v="69352575"/>
    <m/>
    <n v="172608206132"/>
    <s v="AMNT Townsite 2 D43"/>
    <s v="ODP-MLK-FAC/09"/>
    <s v="WO061399327"/>
    <m/>
    <m/>
    <m/>
    <n v="116.76269310000001"/>
    <n v="-8.9664707000000003"/>
    <s v="DSS HSI | WILHELMI A IDRIS | 970167 | TREG 3 | AMNT Townsite 2 D42|SYAHRUL ALQADRI| 081237399497 | PSB 2P INET TV 20MBPS"/>
    <s v="Account Manager"/>
    <m/>
    <m/>
    <m/>
    <m/>
    <m/>
    <m/>
    <m/>
    <m/>
    <s v="Management Janji"/>
    <s v="AO"/>
    <s v="FCC"/>
    <d v="2026-10-08T13:25:34"/>
    <m/>
    <m/>
    <s v="PS"/>
    <s v="MLK"/>
    <s v="NO ADDON"/>
    <n v="20260811"/>
    <s v="Completed"/>
    <s v="- E23015;E23015 ~ ES23 - Perangkat ONT[0]  - E23015~null~44292;E23015||11||Abodemen 0[0]  - E23015~null~E23015_SWONT;SWONT ~ Biaya Sewa ONT ~ E23015[30000]  - E24058;E24058 ~ ES24 - Paket HSI Bisnis (HSIEF) Khusus Winback[0]  - E24058~null~103819;E24058||"/>
    <s v="INDIBIZ"/>
    <m/>
    <m/>
    <d v="1970-01-01T07:00:00"/>
    <s v="AO"/>
    <n v="2026"/>
    <n v="8"/>
    <n v="11"/>
    <d v="2026-08-11T00:00:00"/>
    <n v="20675.708333333332"/>
    <x v="2"/>
    <x v="0"/>
  </r>
  <r>
    <n v="370"/>
    <n v="1002525798"/>
    <n v="3"/>
    <x v="4"/>
    <n v="4"/>
    <s v="PEKALONGAN"/>
    <s v="PEKALONGAN"/>
    <s v="PKL"/>
    <s v="REG"/>
    <s v="AO"/>
    <s v="NEW SALES"/>
    <s v="1P INET"/>
    <s v="Completed (PS)"/>
    <s v="RBS-Regional 3"/>
    <d v="2026-08-14T10:10:56"/>
    <d v="2026-08-15T17:38:20"/>
    <n v="69365762"/>
    <m/>
    <n v="142202154753"/>
    <s v="WARUNG GEN Z"/>
    <s v="ODP-PKL-FBJ/019 FBJ/D01/019.01"/>
    <s v="WO061725858"/>
    <m/>
    <m/>
    <m/>
    <n v="109.62922399999999"/>
    <n v="-6.9252469999999997"/>
    <s v="|MN01913|MYIA-025116068441/POI/MUCHAMMAD ISYUL AROB/085640099777/isyularob46@gmail.com"/>
    <s v="MYIB_ASSISTANT"/>
    <m/>
    <m/>
    <m/>
    <m/>
    <m/>
    <m/>
    <m/>
    <m/>
    <s v="Management Janji"/>
    <s v="2026-08-15 08:00:00 | Nama PIC : ISYUL AROB No HP : 085640099777 Alt :  M Janji : 15 Augustus 2026 Jam Pasang : 08.00 - 13:00  NoteÃ‚Â :  hubungi terlebih dahulu sebelum kelokasi"/>
    <s v="FCC"/>
    <s v="14-08-2026 10:39:51"/>
    <d v="2026-08-15T08:00:00"/>
    <m/>
    <s v="PS"/>
    <s v="PKL"/>
    <s v="NO ADDON"/>
    <n v="20260815"/>
    <s v="Completed"/>
    <s v="HSI Bisnis Promo HUT Telkom PSB 70% - 50 Mbps"/>
    <s v="INDIBIZ"/>
    <m/>
    <m/>
    <d v="2026-08-15T08:00:00"/>
    <s v="2026-08-15 08:00:00 | Nama PIC : ISYUL AROB No HP : 085640099777 Alt :  M Janji : 15 Augustus 2026 Jam Pasang : 08.00 - 13:00  NoteÃ‚Â :  hubungi terlebih dahulu sebelum kelokasi"/>
    <n v="2026"/>
    <n v="8"/>
    <n v="15"/>
    <d v="2026-08-15T00:00:00"/>
    <n v="-0.33333333333575865"/>
    <x v="0"/>
    <x v="3"/>
  </r>
  <r>
    <n v="371"/>
    <n v="1002521029"/>
    <n v="3"/>
    <x v="4"/>
    <n v="4"/>
    <s v="PEKALONGAN"/>
    <s v="SLAWI"/>
    <s v="SLW"/>
    <s v="REG"/>
    <s v="AO"/>
    <s v="NEW SALES"/>
    <s v="1P INET"/>
    <s v="Completed (PS)"/>
    <s v="RBS-Regional 3"/>
    <d v="2026-08-11T19:46:56"/>
    <d v="2026-08-12T14:47:45"/>
    <n v="69363767"/>
    <m/>
    <n v="142283119933"/>
    <s v="SPBU PENDAWA 44.52402"/>
    <s v="ODP-SLW-FT/076 FT/D01/076.01"/>
    <s v="WO061540592"/>
    <m/>
    <m/>
    <m/>
    <n v="109.1419109"/>
    <n v="-7.0134629000000004"/>
    <s v="MD|MYDB-20260811265024|DN00001/MN00347|SPBU PENDAWA 44.52402|085546458592"/>
    <s v="MYDIGIBIZPARTNER"/>
    <m/>
    <m/>
    <m/>
    <m/>
    <m/>
    <m/>
    <m/>
    <m/>
    <s v="Management Janji"/>
    <s v="2026-08-13 08:00:00 | Nama : BU WIDHI DIDIK LESTARI No Hp : 085546458592 No Alt :  Tgl Pemasangan : 12 Agustus 2026 Interval : PAGI  Note : Hubungi pelanggan terlebih dahulu"/>
    <s v="FCC"/>
    <d v="2026-11-08T19:54:58"/>
    <d v="2026-08-13T08:00:00"/>
    <m/>
    <s v="PS"/>
    <s v="SLW"/>
    <s v="NO ADDON"/>
    <n v="20260812"/>
    <s v="Completed"/>
    <s v="HSI Bisnis Promo HUT Telkom PSB 70% - 200 Mbps"/>
    <s v="INDIBIZ"/>
    <m/>
    <m/>
    <d v="2026-08-13T08:00:00"/>
    <s v="2026-08-13 08:00:00 | Nama : BU WIDHI DIDIK LESTARI No Hp : 085546458592 No Alt :  Tgl Pemasangan : 12 Agustus 2026 Interval : PAGI  Note : Hubungi pelanggan terlebih dahulu"/>
    <n v="2026"/>
    <n v="8"/>
    <n v="12"/>
    <d v="2026-08-12T00:00:00"/>
    <n v="-1.3333333333357587"/>
    <x v="0"/>
    <x v="3"/>
  </r>
  <r>
    <n v="372"/>
    <n v="1002506824"/>
    <n v="3"/>
    <x v="2"/>
    <n v="5"/>
    <s v="MADIUN"/>
    <s v="TUBAN"/>
    <s v="RGL"/>
    <s v="REG"/>
    <s v="AO"/>
    <s v="NEW SALES"/>
    <s v="1P INET"/>
    <s v="Completed (PS)"/>
    <s v="RBS-Regional 3"/>
    <d v="2026-08-04T08:58:57"/>
    <d v="2026-08-05T21:06:34"/>
    <n v="69357943"/>
    <m/>
    <n v="152646208072"/>
    <s v="MTs Syiar Islam"/>
    <s v="ODP-RGL-FAE/34"/>
    <s v="WO060854399"/>
    <m/>
    <m/>
    <m/>
    <n v="111.97839483618699"/>
    <n v="-7.0723869903472796"/>
    <s v="MD|MYDB-20260804264304|DN00001/MN01285|MTs Syiar Islam|082302325282"/>
    <s v="MYDIGIBIZPARTNER"/>
    <m/>
    <m/>
    <m/>
    <m/>
    <m/>
    <m/>
    <m/>
    <m/>
    <s v="Management Janji"/>
    <s v="2026-08-06 08:00:00 | Nama Pic : BP KHOIRUL No Hp Pic : 082302325282 Jam Pemasangan : 08:00 - 12.00 Tanggal Pemasangan : RABU 05 AGUSTUS 2026 Info Tambahan : Hubungi pelanggan sebelum datang ke lokasi, terima kasih."/>
    <s v="FCC"/>
    <d v="2026-04-08T09:10:36"/>
    <d v="2026-08-06T08:00:00"/>
    <m/>
    <s v="PS"/>
    <s v="RGL"/>
    <s v="NO ADDON"/>
    <n v="20260805"/>
    <s v="Completed"/>
    <s v="HSI Bisnis Promo HUT Telkom PSB 70% - 75 Mbps"/>
    <s v="INDIBIZ"/>
    <m/>
    <m/>
    <d v="2026-08-06T08:00:00"/>
    <s v="2026-08-06 08:00:00 | Nama Pic : BP KHOIRUL No Hp Pic : 082302325282 Jam Pemasangan : 08:00 - 12.00 Tanggal Pemasangan : RABU 05 AGUSTUS 2026 Info Tambahan : Hubungi pelanggan sebelum datang ke lokasi, terima kasih."/>
    <n v="2026"/>
    <n v="8"/>
    <n v="5"/>
    <d v="2026-08-05T00:00:00"/>
    <n v="-1.3333333333357587"/>
    <x v="0"/>
    <x v="18"/>
  </r>
  <r>
    <n v="373"/>
    <n v="1002505630"/>
    <n v="3"/>
    <x v="2"/>
    <n v="5"/>
    <s v="KEDIRI"/>
    <s v="TULUNGAGUNG"/>
    <s v="TUL"/>
    <s v="REG"/>
    <s v="AO"/>
    <s v="NEW SALES"/>
    <s v="1P INET"/>
    <s v="102 | FOLLOW UP COMPLETED"/>
    <s v="RBS-Regional 3"/>
    <d v="2026-08-03T09:34:56"/>
    <d v="2026-08-05T11:35:22"/>
    <n v="69357251"/>
    <m/>
    <n v="152606246366"/>
    <s v="PT. PUTRA SURYA MANDIRI SEJAHTERA"/>
    <s v="ODP-TUL-FAH/12 FAH/D02/12.01"/>
    <s v="WO060759125"/>
    <m/>
    <m/>
    <m/>
    <n v="111.93591501563699"/>
    <n v="-8.0175718760460093"/>
    <s v="MD|MYDB-20260803264213|DC20015/MC20183|PT. PUTRA SURYA MANDIRI SEJAHTERA|081227646666"/>
    <s v="MYDIGIBIZPARTNER"/>
    <m/>
    <m/>
    <m/>
    <m/>
    <m/>
    <m/>
    <m/>
    <m/>
    <s v="Management Janji"/>
    <s v="2026-08-04 08:00:00 | Tanggal Pemasangan : 04 Agustus 2026 Jam Pemasangan : 08:00 13:00 Info Tambahan : Hubungi pelanggan dulu sebelum ke lokasi terimakasih"/>
    <s v="FCC"/>
    <d v="2026-03-08T09:40:13"/>
    <d v="2026-08-04T08:00:00"/>
    <m/>
    <s v="REVOKE"/>
    <s v="TUL"/>
    <s v="NO ADDON"/>
    <m/>
    <s v="Follow Up Revoke Completed, New Order ID : SC1002510249"/>
    <s v="HSI Bisnis PSB 70% - 75 Mbps"/>
    <s v="INDIBIZ"/>
    <m/>
    <m/>
    <d v="2026-08-04T08:00:00"/>
    <s v="2026-08-04 08:00:00 | Tanggal Pemasangan : 04 Agustus 2026 Jam Pemasangan : 08:00 13:00 Info Tambahan : Hubungi pelanggan dulu sebelum ke lokasi terimakasih"/>
    <m/>
    <m/>
    <m/>
    <e v="#NUM!"/>
    <e v="#NUM!"/>
    <x v="1"/>
    <x v="28"/>
  </r>
  <r>
    <n v="374"/>
    <n v="1002510366"/>
    <n v="3"/>
    <x v="4"/>
    <n v="4"/>
    <s v="PEKALONGAN"/>
    <s v="SLAWI"/>
    <s v="SLW"/>
    <s v="DGS"/>
    <s v="AO"/>
    <s v="NEW SALES"/>
    <m/>
    <s v="Completed (PS)"/>
    <s v="DGS-B2B TREG"/>
    <d v="2026-08-05T12:17:24"/>
    <d v="2026-08-05T15:10:08"/>
    <n v="69358397"/>
    <m/>
    <n v="142283119901"/>
    <s v="UPPD SLAWI"/>
    <s v="ODP-SLW-FS/086"/>
    <s v="WO060974808"/>
    <m/>
    <m/>
    <m/>
    <n v="109.12062349999999"/>
    <n v="-6.9910202000000004"/>
    <s v="DGS HSI | BUDIYANTO ZHEZA ARDANA | NIK. 960209 | TREG 3 | HSI 1S 75MB | 519.000 | PIC NIKEN | 08131343500 | up3adslawi@gmail.com"/>
    <s v="Account Manager"/>
    <m/>
    <m/>
    <m/>
    <m/>
    <m/>
    <m/>
    <m/>
    <m/>
    <s v="Management Janji"/>
    <s v="ok"/>
    <s v="FCC"/>
    <d v="2026-05-08T12:40:22"/>
    <m/>
    <m/>
    <s v="PS"/>
    <s v="SLW"/>
    <s v="NO ADDON"/>
    <n v="20260805"/>
    <s v="Completed"/>
    <s v="- 11_11450;Biaya PSB Reguler HSI EBIS ~ 11[150000]  - E23015;E23015 ~ ES23 - Perangkat ONT[0]  - E23015~null~44292;E23015||11||Abodemen 0[0]  - E23015~null~E23015_SWONT;SWONT ~ Biaya Sewa ONT ~ E23015[30000]  - E23046;E23046 ~ ES23 - Paket HSI Bisnis[0]  "/>
    <s v="INDIBIZ"/>
    <m/>
    <m/>
    <d v="1970-01-01T07:00:00"/>
    <s v="ok"/>
    <n v="2026"/>
    <n v="8"/>
    <n v="5"/>
    <d v="2026-08-05T00:00:00"/>
    <n v="20669.708333333332"/>
    <x v="2"/>
    <x v="3"/>
  </r>
  <r>
    <n v="375"/>
    <n v="1002506604"/>
    <n v="3"/>
    <x v="3"/>
    <n v="4"/>
    <s v="MAGELANG"/>
    <s v="WONOSOBO"/>
    <s v="WOS"/>
    <s v="REG"/>
    <s v="AO"/>
    <s v="NEW SALES"/>
    <s v="1P INET"/>
    <s v="98 | OSS - CANCEL COMPLETE"/>
    <s v="RBS-Regional 3"/>
    <d v="2026-08-03T18:04:57"/>
    <d v="2026-08-05T10:09:17"/>
    <n v="69357826"/>
    <m/>
    <n v="141373127367"/>
    <s v="PT BRAMASTRA BAKTI SOLUSINDO UR APOTEK PRO WONOSOBO"/>
    <s v="ODP-WOS-FAE/123 FAE/D08/123.01"/>
    <s v="WO060831723"/>
    <m/>
    <m/>
    <m/>
    <n v="109.9021889"/>
    <n v="-7.3546953999999998"/>
    <s v="|MN00542|MYIA-048065138011/POI/HUSEIN/089672423536/bramastrajakarta1@gmail.com"/>
    <s v="MYIB_ASSISTANT"/>
    <m/>
    <m/>
    <m/>
    <m/>
    <m/>
    <m/>
    <m/>
    <m/>
    <s v="Management Janji"/>
    <s v="2026-08-04 15:00:00 | Nama PIC : PT BRAMASTRA BAKTI SOLUSINDO UR APOTEK PRO WONOSOBO No HP : 089672423536 Alt :  M Janji : 04/08/2026 Jam Pasang : 08.00 - 13:00  NoteÃ‚Â :  hubungi terlebih dahulu sebelum kelokasi"/>
    <s v="FCC"/>
    <d v="2026-03-08T18:10:15"/>
    <d v="2026-08-04T15:00:00"/>
    <s v="Kendala Pelanggan"/>
    <s v="CANCEL"/>
    <s v="WOS"/>
    <s v="NO ADDON"/>
    <m/>
    <s v="Cancel Completed"/>
    <s v="HSI Bisnis Promo HUT Telkom PSB 70% - 50 Mbps"/>
    <s v="INDIBIZ"/>
    <m/>
    <m/>
    <d v="2026-08-04T15:00:00"/>
    <s v="2026-08-04 15:00:00 | Nama PIC : PT BRAMASTRA BAKTI SOLUSINDO UR APOTEK PRO WONOSOBO No HP : 089672423536 Alt :  M Janji : 04/08/2026 Jam Pasang : 08.00 - 13:00  NoteÃ‚Â :  hubungi terlebih dahulu sebelum kelokasi"/>
    <m/>
    <m/>
    <m/>
    <e v="#NUM!"/>
    <e v="#NUM!"/>
    <x v="1"/>
    <x v="3"/>
  </r>
  <r>
    <n v="376"/>
    <n v="1002505168"/>
    <n v="3"/>
    <x v="2"/>
    <n v="5"/>
    <s v="MADIUN"/>
    <s v="MADIUN"/>
    <s v="MNZ"/>
    <s v="REG"/>
    <s v="AO"/>
    <s v="NEW SALES"/>
    <s v="1P INET"/>
    <s v="Completed (PS)"/>
    <s v="RBS-Regional 3"/>
    <d v="2026-08-02T11:34:57"/>
    <d v="2026-08-03T21:09:24"/>
    <n v="69356992"/>
    <m/>
    <n v="152601214959"/>
    <s v="PT MITRA KONJAC INDONESIA"/>
    <s v="ODP-MNZ-FS/81 FS/D11/81.01"/>
    <s v="WO060704777"/>
    <m/>
    <m/>
    <m/>
    <n v="111.563308909535"/>
    <n v="-7.6420320540572897"/>
    <s v="MD|MYDB-20260801264139|DN00001/MN00285|PT MITRA KONJAC INDONESIA|082257936572"/>
    <s v="MYDIGIBIZPARTNER"/>
    <m/>
    <m/>
    <m/>
    <m/>
    <m/>
    <m/>
    <m/>
    <m/>
    <s v="Management Janji"/>
    <s v="2026-08-03 08:00:00 | M Janji : 3 agustus 2026 jam Pasang : pagi  Note : hubungi pelanggan jika ingin kelokasi"/>
    <s v="FCC"/>
    <d v="2026-02-08T11:39:49"/>
    <d v="2026-08-03T08:00:00"/>
    <m/>
    <s v="PS"/>
    <s v="MNZ"/>
    <s v="NO ADDON"/>
    <n v="20260803"/>
    <s v="Completed"/>
    <s v="HSI Bisnis Promo HUT Telkom PSB 70% - 100 Mbps"/>
    <s v="INDIBIZ"/>
    <m/>
    <m/>
    <d v="2026-08-03T08:00:00"/>
    <s v="2026-08-03 08:00:00 | M Janji : 3 agustus 2026 jam Pasang : pagi  Note : hubungi pelanggan jika ingin kelokasi"/>
    <n v="2026"/>
    <n v="8"/>
    <n v="3"/>
    <d v="2026-08-03T00:00:00"/>
    <n v="-0.33333333333575865"/>
    <x v="0"/>
    <x v="20"/>
  </r>
  <r>
    <n v="377"/>
    <n v="1002514362"/>
    <n v="3"/>
    <x v="4"/>
    <n v="4"/>
    <s v="PEKALONGAN"/>
    <s v="PEMALANG"/>
    <s v="PML"/>
    <s v="REG"/>
    <s v="AO"/>
    <s v="NEW SALES"/>
    <m/>
    <s v="Completed (PS)"/>
    <s v="RBS-Regional 3"/>
    <d v="2026-08-07T11:32:13"/>
    <d v="2026-08-07T13:11:23"/>
    <n v="69359666"/>
    <m/>
    <n v="142278112631"/>
    <s v="KUD MISOYO SARI"/>
    <s v="ODP-PML-FS/045"/>
    <s v="WO061151803"/>
    <m/>
    <m/>
    <m/>
    <n v="109.368588"/>
    <n v="-6.8635429999999999"/>
    <s v="|MN02086|MYIA-004026900870/POI/aris kusnandar /085225051702/kud.misoyo.sari@gmail.com"/>
    <s v="Account Manager"/>
    <m/>
    <m/>
    <m/>
    <m/>
    <m/>
    <m/>
    <m/>
    <m/>
    <s v="Management Janji"/>
    <s v="2026-08-07 08:00:00 | Nama Pic : bp aris kusnandar   No Hp Pic : 085225051702  No alt : -  Jam Pemasangan : pagi   Tanggal Pemasangan : 7 Agustus 2026"/>
    <s v="FCC"/>
    <d v="2026-07-08T11:40:14"/>
    <m/>
    <m/>
    <s v="PS"/>
    <s v="PML"/>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07:00:00"/>
    <s v="2026-08-07 08:00:00 | Nama Pic : bp aris kusnandar   No Hp Pic : 085225051702  No alt : -  Jam Pemasangan : pagi   Tanggal Pemasangan : 7 Agustus 2026"/>
    <n v="2026"/>
    <n v="8"/>
    <n v="7"/>
    <d v="2026-08-07T00:00:00"/>
    <n v="-0.29166666666424135"/>
    <x v="0"/>
    <x v="3"/>
  </r>
  <r>
    <n v="378"/>
    <n v="1002529595"/>
    <n v="3"/>
    <x v="2"/>
    <n v="5"/>
    <s v="KEDIRI"/>
    <s v="TRENGGALEK"/>
    <s v="TRE"/>
    <s v="REG"/>
    <s v="AO"/>
    <s v="NEW SALES"/>
    <s v="1P INET"/>
    <s v="Completed (PS)"/>
    <s v="RBS-Regional 3"/>
    <d v="2026-08-16T12:44:57"/>
    <d v="2026-08-16T19:52:09"/>
    <n v="69367457"/>
    <m/>
    <n v="152608207925"/>
    <s v="SD NEGERI KRANDEGAN"/>
    <s v="ODP-TRE-FN/32 FN/D03/32.01"/>
    <s v="WO061872236"/>
    <m/>
    <m/>
    <m/>
    <n v="111.74679500000001"/>
    <n v="-8.1086589999999994"/>
    <s v="|MN02734|MYIA-004698951977/POI/APRIONO/083193582978/zadynfashion@tmails.net"/>
    <s v="MYIB_ASSISTANT"/>
    <m/>
    <m/>
    <m/>
    <m/>
    <m/>
    <m/>
    <m/>
    <m/>
    <s v="Management Janji"/>
    <s v="2026-08-17 13:00:00 | Tanggal Pemasangan : 17 Agustus 2026 Jam Pemasangan : 08:00 13:00 Info Tambahan : Hubungi pelanggan dulu sebelum ke lokasi terimakasih"/>
    <s v="FCC"/>
    <s v="16-08-2026 12:55:02"/>
    <d v="2026-08-17T13:00:00"/>
    <m/>
    <s v="PS"/>
    <s v="TRE"/>
    <s v="NO ADDON"/>
    <n v="20260816"/>
    <s v="Completed"/>
    <s v="HSI Bisnis Promo HUT Telkom PSB 70% - 150 Mbps"/>
    <s v="INDIBIZ"/>
    <m/>
    <m/>
    <d v="2026-08-17T13:00:00"/>
    <s v="2026-08-17 13:00:00 | Tanggal Pemasangan : 17 Agustus 2026 Jam Pemasangan : 08:00 13:00 Info Tambahan : Hubungi pelanggan dulu sebelum ke lokasi terimakasih"/>
    <n v="2026"/>
    <n v="8"/>
    <n v="16"/>
    <d v="2026-08-16T00:00:00"/>
    <n v="-1.5416666666642413"/>
    <x v="0"/>
    <x v="2"/>
  </r>
  <r>
    <n v="379"/>
    <n v="1002526494"/>
    <n v="3"/>
    <x v="1"/>
    <n v="5"/>
    <s v="SBY UTARA"/>
    <s v="TANDES"/>
    <s v="KLN"/>
    <s v="REG"/>
    <s v="AO"/>
    <s v="NEW SALES"/>
    <m/>
    <s v="FCC - HD1A - INPROGRESS FOLLOW UP"/>
    <s v="RBS-Regional 3"/>
    <d v="2026-08-14T14:18:08"/>
    <d v="2026-08-17T15:06:32"/>
    <n v="69366098"/>
    <m/>
    <n v="152418250004"/>
    <s v="PT Avery Sentra Furnitur"/>
    <s v="ODP-TDS-FEN/02"/>
    <m/>
    <m/>
    <m/>
    <m/>
    <n v="112.68494870000001"/>
    <n v="-7.2591576"/>
    <s v="|MN02749|/Avery Sentosa Indonesia/081353636794/averyfurnitures@gmail.com/ (averyfurnitures@gmail.com/HSI)HSI Basic Winback + Antares Eazy (1:2) 50 Mbps (Rp 395.000) PSB Rp 150.000/Helga Yosinda Violetta"/>
    <s v="Sales Force DBS"/>
    <m/>
    <m/>
    <m/>
    <m/>
    <m/>
    <m/>
    <m/>
    <m/>
    <m/>
    <m/>
    <m/>
    <s v="14-08-2026 14:40:08"/>
    <m/>
    <m/>
    <s v="FCC"/>
    <s v="KLN"/>
    <s v="ANTAREZ"/>
    <m/>
    <s v="FOLLOW UP : Follow Up Munah Oktaviani 40971402|MYDITA"/>
    <s v="- E23015;E23015 ~ ES23 - Perangkat ONT[0]  - E23015~null~44292;E23015||11||Abodemen 0[0]  - E23015~null~E23015_SWONT;SWONT ~ Biaya Sewa ONT ~ E23015[30000]  - E24058;E24058 ~ ES24 - Paket HSI Bisnis (HSIEF) Khusus Winback[0]  - E24058~null~103819;E24058||"/>
    <s v="INDIBIZ"/>
    <m/>
    <m/>
    <m/>
    <m/>
    <m/>
    <m/>
    <m/>
    <e v="#NUM!"/>
    <e v="#NUM!"/>
    <x v="1"/>
    <x v="27"/>
  </r>
  <r>
    <n v="380"/>
    <n v="1002515094"/>
    <n v="3"/>
    <x v="7"/>
    <n v="4"/>
    <s v="SOLO"/>
    <s v="INNER - SOLO JATENG TIMUR"/>
    <s v="MSO"/>
    <s v="REG"/>
    <s v="AO"/>
    <s v="NEW SALES"/>
    <s v="1P INET"/>
    <s v="102 | FOLLOW UP COMPLETED"/>
    <s v="RBS-Regional 3"/>
    <d v="2026-08-07T15:34:56"/>
    <d v="2026-08-10T11:40:25"/>
    <n v="69360972"/>
    <m/>
    <n v="142566102461"/>
    <s v="Kantor Yuliani Collection"/>
    <s v="ODP-MSO-FA/020 FA/D02/020.01"/>
    <s v="WO061182877"/>
    <m/>
    <m/>
    <m/>
    <n v="110.83936594426601"/>
    <n v="-7.5354291509950704"/>
    <s v="MD|MYDB-20260807264655|DN00001/MN00396|Kantor Yuliani Collection|082323838212"/>
    <s v="MYDIGIBIZPARTNER"/>
    <m/>
    <m/>
    <m/>
    <m/>
    <m/>
    <m/>
    <m/>
    <m/>
    <s v="Management Janji"/>
    <s v="2026-08-08 15:00:00 | Tanggal pemasangan: 08/08/2026 Jam pemasangan : siang Info Tambahan : Hubungi pelanggan dulu sebelum ke lokasi terima kasih."/>
    <s v="FCC"/>
    <d v="2026-07-08T15:40:19"/>
    <d v="2026-08-08T15:00:00"/>
    <m/>
    <s v="REVOKE"/>
    <s v="MSO"/>
    <s v="NO ADDON"/>
    <m/>
    <s v="Follow Up Revoke Completed, New Order ID : SC1002517486"/>
    <s v="HSI Bisnis Promo HUT Telkom PSB 70% - 50 Mbps"/>
    <s v="INDIBIZ"/>
    <m/>
    <m/>
    <d v="2026-08-08T15:00:00"/>
    <s v="2026-08-08 15:00:00 | Tanggal pemasangan: 08/08/2026 Jam pemasangan : siang Info Tambahan : Hubungi pelanggan dulu sebelum ke lokasi terima kasih."/>
    <m/>
    <m/>
    <m/>
    <e v="#NUM!"/>
    <e v="#NUM!"/>
    <x v="1"/>
    <x v="3"/>
  </r>
  <r>
    <n v="381"/>
    <n v="1002507365"/>
    <n v="3"/>
    <x v="3"/>
    <n v="4"/>
    <s v="MAGELANG"/>
    <s v="WONOSOBO"/>
    <s v="WOS"/>
    <s v="REG"/>
    <s v="AO"/>
    <s v="NEW SALES"/>
    <m/>
    <s v="CANCEL COMPLETED"/>
    <s v="RBS-Regional 3"/>
    <d v="2026-08-04T10:25:02"/>
    <d v="2026-08-08T02:01:03"/>
    <n v="69358052"/>
    <m/>
    <n v="141373127379"/>
    <s v="THE LAKEBOX"/>
    <s v="ODP-WOS-FAP/025"/>
    <m/>
    <m/>
    <m/>
    <m/>
    <n v="109.926546269868"/>
    <n v="-7.2733608278994701"/>
    <s v="AMRBS ; 402717 ; AMEX ; WIRA ; TREG3 ; MAGELANG ; 1S HSI BISNIS PROMO 100 Mbps ; RINA 08902506301; Thelakebox.cabin@gmail.com"/>
    <s v="Amex"/>
    <m/>
    <m/>
    <m/>
    <m/>
    <m/>
    <m/>
    <m/>
    <m/>
    <m/>
    <m/>
    <m/>
    <d v="2026-04-08T10:40:00"/>
    <m/>
    <m/>
    <s v="REJECT_FCC"/>
    <s v="WOS"/>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5060;E25060 ~ ES25 - Paket HSI Bisnis (HSIE) Khusus Winback 2.0[0]  - E25060~n"/>
    <s v="INDIBIZ"/>
    <m/>
    <s v="Order dicancel oleh SYSTEM remark : CANCEL ORDER by System : pelanggan belum melakukan upload dokumen melebihi 3 hari"/>
    <m/>
    <m/>
    <m/>
    <m/>
    <m/>
    <e v="#NUM!"/>
    <e v="#NUM!"/>
    <x v="1"/>
    <x v="3"/>
  </r>
  <r>
    <n v="382"/>
    <n v="1002510652"/>
    <n v="3"/>
    <x v="1"/>
    <n v="5"/>
    <s v="SBY SELATAN"/>
    <s v="KETINTANG"/>
    <s v="RKT"/>
    <s v="REG"/>
    <s v="AO"/>
    <s v="NEW SALES"/>
    <m/>
    <s v="Completed (PS)"/>
    <s v="RBS-Regional 3"/>
    <d v="2026-08-05T13:57:21"/>
    <d v="2026-08-05T16:11:25"/>
    <n v="69348277"/>
    <m/>
    <n v="152308241650"/>
    <s v="SMPN 39 Surabaya"/>
    <s v="ODP-RKT-FBF/53"/>
    <s v="WO060990962"/>
    <m/>
    <m/>
    <m/>
    <n v="112.7643726"/>
    <n v="-7.3098223999999998"/>
    <s v="|MN02083|MYIA-090689692083/POI/Bu Lany/081217353508/smpn39sby@gmail.com"/>
    <s v="Sales Force DBS"/>
    <m/>
    <m/>
    <m/>
    <m/>
    <m/>
    <m/>
    <m/>
    <m/>
    <s v="Management Janji"/>
    <s v="2026-08-05 08:00:00|SMPN 39 surabaya|SYSTEM|MYDITA"/>
    <s v="FCC"/>
    <d v="2026-05-08T14:10:37"/>
    <m/>
    <m/>
    <s v="PS"/>
    <s v="RKT"/>
    <s v="NETMONK"/>
    <n v="20260805"/>
    <s v="Completed"/>
    <s v="- 11_11446;Biaya PSB HSI EBIS Tunai di Depan ~ 11[150000]  - E25060;E25060 ~ ES25 - Paket HSI Bisnis (HSIE) Khusus Winback 2.0[0]  - E25060~null~E25060_UNL;UNL ~ Internet-Link Unlimited Internet Usage ~ E25060[0]  - E25060~null~105343;E25060||11||Abodemen"/>
    <s v="INDIBIZ"/>
    <m/>
    <m/>
    <d v="2026-08-05T07:00:00"/>
    <s v="2026-08-05 08:00:00|SMPN 39 surabaya|SYSTEM|MYDITA"/>
    <n v="2026"/>
    <n v="8"/>
    <n v="5"/>
    <d v="2026-08-05T00:00:00"/>
    <n v="-0.29166666666424135"/>
    <x v="0"/>
    <x v="8"/>
  </r>
  <r>
    <n v="383"/>
    <n v="1002520464"/>
    <n v="3"/>
    <x v="4"/>
    <n v="4"/>
    <s v="SEMARANG"/>
    <s v="INNER - SEMARANG JATENG UTARA"/>
    <s v="MJP"/>
    <s v="REG"/>
    <s v="AO"/>
    <s v="NEW SALES"/>
    <s v="1P INET"/>
    <s v="Completed (PS)"/>
    <s v="RBS-Regional 3"/>
    <d v="2026-08-11T15:25:56"/>
    <d v="2026-08-12T14:41:43"/>
    <n v="69363543"/>
    <m/>
    <n v="142410346093"/>
    <s v="SPBU 44.501.04 GAYAMSARI SEMARANG"/>
    <s v="ODP-MJP-FAT/080 FAT/D05/080.01"/>
    <s v="WO061515108"/>
    <m/>
    <m/>
    <m/>
    <n v="110.44798"/>
    <n v="-7.0019150000000003"/>
    <s v="|MN02184|MYIA-077131370308/POI/AGUS ANDRIYANTO /082138038568/spbu4450104@gmail.com"/>
    <s v="MYIB_ASSISTANT"/>
    <m/>
    <m/>
    <m/>
    <m/>
    <m/>
    <m/>
    <m/>
    <m/>
    <s v="Management Janji"/>
    <s v="2026-08-12 15:00:00 | Tanggal pemasangan : 12 AGUSTUS 2026 Jam pemasangan : pagi/siang Info Tambahan : Hubungi pelanggan dulu sebelum ke lokasi terima kasih"/>
    <s v="FCC"/>
    <d v="2026-11-08T15:39:49"/>
    <d v="2026-08-12T15:00:00"/>
    <m/>
    <s v="PS"/>
    <s v="MJP"/>
    <s v="NO ADDON"/>
    <n v="20260812"/>
    <s v="Completed"/>
    <s v="HSI Bisnis Promo HUT Telkom PSB 70% - 100 Mbps"/>
    <s v="INDIBIZ"/>
    <m/>
    <m/>
    <d v="2026-08-12T15:00:00"/>
    <s v="2026-08-12 15:00:00 | Tanggal pemasangan : 12 AGUSTUS 2026 Jam pemasangan : pagi/siang Info Tambahan : Hubungi pelanggan dulu sebelum ke lokasi terima kasih"/>
    <n v="2026"/>
    <n v="8"/>
    <n v="12"/>
    <d v="2026-08-12T00:00:00"/>
    <n v="-0.625"/>
    <x v="0"/>
    <x v="3"/>
  </r>
  <r>
    <n v="384"/>
    <n v="1002514112"/>
    <n v="3"/>
    <x v="1"/>
    <n v="5"/>
    <s v="SBY SELATAN"/>
    <s v="TANDES"/>
    <s v="DMO"/>
    <s v="DGS"/>
    <s v="AO"/>
    <s v="NEW SALES"/>
    <m/>
    <s v="Completed (PS)"/>
    <s v="DGS-B2B TREG"/>
    <d v="2026-08-07T10:32:42"/>
    <d v="2026-08-07T21:55:44"/>
    <n v="69360538"/>
    <m/>
    <n v="152301273563"/>
    <s v="Lapangan THOR Surabaya"/>
    <s v="ODP-DMO-FAM/63"/>
    <s v="WO061144221"/>
    <m/>
    <m/>
    <m/>
    <n v="112.7304783"/>
    <n v="-7.2871321"/>
    <s v="AM HANIF 936156/ PSB HSI 200 MB/Lapangan THOR Surabaya/PIC Mas Teleng 081233378147"/>
    <s v="Amex"/>
    <m/>
    <m/>
    <m/>
    <m/>
    <m/>
    <m/>
    <m/>
    <m/>
    <s v="Management Janji"/>
    <s v="AM HANIF 936156/ PSB HSI 200 MB/Lapangan THOR Surabaya/PIC Mas Teleng 081233378147"/>
    <s v="FCC"/>
    <d v="2026-07-08T10:39:56"/>
    <m/>
    <m/>
    <s v="PS"/>
    <s v="DMO"/>
    <s v="NO ADDON"/>
    <n v="20260807"/>
    <s v="Completed"/>
    <s v="- 11_11450;Biaya PSB Reguler HSI EBIS ~ 11[150000]  - SP_NOSS;SP_NOSS ~ Internet NOSS Multispeed Network[0]  - SP_NOSS;SP_NOSS ~ Internet NOSS Multispeed Network[0]  - E23015;E23015 ~ ES23 - Perangkat ONT[0]  - E23015~null~44292;E23015||11||Abodemen 0[0] "/>
    <s v="INDIBIZ"/>
    <m/>
    <m/>
    <d v="2026-08-07T12:00:00"/>
    <s v="AM HANIF 936156/ PSB HSI 200 MB/Lapangan THOR Surabaya/PIC Mas Teleng 081233378147"/>
    <n v="2026"/>
    <n v="8"/>
    <n v="7"/>
    <d v="2026-08-07T00:00:00"/>
    <n v="-0.5"/>
    <x v="0"/>
    <x v="27"/>
  </r>
  <r>
    <n v="385"/>
    <n v="1002509034"/>
    <n v="3"/>
    <x v="2"/>
    <n v="5"/>
    <s v="MADIUN"/>
    <s v="NGAWI"/>
    <s v="NWI"/>
    <s v="REG"/>
    <s v="AO"/>
    <s v="NEW SALES"/>
    <s v="1P INET"/>
    <s v="Completed (PS)"/>
    <s v="RBS-Regional 3"/>
    <d v="2026-08-04T15:53:57"/>
    <d v="2026-08-05T13:13:00"/>
    <n v="69358515"/>
    <m/>
    <n v="152605224371"/>
    <s v="SPBU 54.632.06"/>
    <s v="ODP-NWI-FH/22"/>
    <s v="WO060915653"/>
    <m/>
    <m/>
    <m/>
    <n v="111.413120568157"/>
    <n v="-7.4036355482587499"/>
    <s v="|MN00265|MYIA-095293950974/POI/ARIF PAMBUDI HARTA/085335047086/spbu5463206watualang@gmail.com"/>
    <s v="MYIB_ASSISTANT"/>
    <m/>
    <m/>
    <m/>
    <m/>
    <m/>
    <m/>
    <m/>
    <m/>
    <s v="Management Janji"/>
    <s v="2026-08-05 13:00:00 | Nama PIC : bapak Deni No HP : 085186656661 No Alternatif : - M Janji : 05/08/2026 Jam Pasang : Pagi NoteÃ‚Â :  Hubungi terlebih dahulu sebelum ke lokasi  "/>
    <s v="FCC"/>
    <d v="2026-04-08T15:55:14"/>
    <d v="2026-08-05T13:00:00"/>
    <m/>
    <s v="PS"/>
    <s v="NWI"/>
    <s v="NO ADDON"/>
    <n v="20260805"/>
    <s v="Completed"/>
    <s v="HSI Bisnis Promo HUT Telkom PSB 70% - 50 Mbps"/>
    <s v="INDIBIZ"/>
    <m/>
    <m/>
    <d v="2026-08-05T13:00:00"/>
    <s v="2026-08-05 13:00:00 | Nama PIC : bapak Deni No HP : 085186656661 No Alternatif : - M Janji : 05/08/2026 Jam Pasang : Pagi NoteÃ‚Â :  Hubungi terlebih dahulu sebelum ke lokasi  "/>
    <n v="2026"/>
    <n v="8"/>
    <n v="5"/>
    <d v="2026-08-05T00:00:00"/>
    <n v="-0.54166666666424135"/>
    <x v="0"/>
    <x v="20"/>
  </r>
  <r>
    <n v="386"/>
    <n v="1002514874"/>
    <n v="3"/>
    <x v="4"/>
    <n v="4"/>
    <s v="SEMARANG"/>
    <s v="INNER - SEMARANG JATENG UTARA"/>
    <s v="BMK"/>
    <s v="REG"/>
    <s v="AO"/>
    <s v="NEW SALES"/>
    <s v="1P INET"/>
    <s v="Completed (PS)"/>
    <s v="RBS-Regional 3"/>
    <d v="2026-08-07T14:37:57"/>
    <d v="2026-08-08T11:07:11"/>
    <n v="69360862"/>
    <m/>
    <n v="141423136621"/>
    <s v="Khaza House"/>
    <s v="ODP-BMK-FAA/010 FAA/D03/010.01"/>
    <s v="WO061173637"/>
    <m/>
    <m/>
    <m/>
    <n v="110.4470625"/>
    <n v="-7.0665624999999999"/>
    <s v="MD|MYID-4042608060006|RBIZindibiz|KHAZA HOUSE|081703393696"/>
    <s v="SOBIZ"/>
    <m/>
    <m/>
    <m/>
    <m/>
    <m/>
    <m/>
    <m/>
    <m/>
    <s v="Management Janji"/>
    <s v="2026-08-08 13:00:00 | Nama : BU NOVIGA WICAKSONO No Hp : 081703393696 No Alt :  Tgl Pemasangan : 08 Agustus 2026 Interval : PAGI  Note : Hubungi pelanggan terlebih dahulu"/>
    <s v="FCC"/>
    <d v="2026-07-08T14:40:02"/>
    <d v="2026-08-08T13:00:00"/>
    <m/>
    <s v="PS"/>
    <s v="BMK"/>
    <s v="NO ADDON"/>
    <n v="20260808"/>
    <s v="Completed"/>
    <s v="HSI Bisnis Khusus Winback 3.0 PSB 70% - 150 Mbps"/>
    <s v="INDIBIZ"/>
    <m/>
    <m/>
    <d v="2026-08-08T13:00:00"/>
    <s v="2026-08-08 13:00:00 | Nama : BU NOVIGA WICAKSONO No Hp : 081703393696 No Alt :  Tgl Pemasangan : 08 Agustus 2026 Interval : PAGI  Note : Hubungi pelanggan terlebih dahulu"/>
    <n v="2026"/>
    <n v="8"/>
    <n v="8"/>
    <d v="2026-08-08T00:00:00"/>
    <n v="-0.54166666666424135"/>
    <x v="0"/>
    <x v="3"/>
  </r>
  <r>
    <n v="387"/>
    <n v="1002516237"/>
    <n v="3"/>
    <x v="1"/>
    <n v="5"/>
    <s v="SBY UTARA"/>
    <s v="TANDES"/>
    <s v="KLN"/>
    <s v="REG"/>
    <s v="AO"/>
    <s v="NEW SALES"/>
    <s v="1P INET"/>
    <s v="100 | REVOKE COMPLETED"/>
    <s v="RBS-Regional 3"/>
    <d v="2026-08-08T19:52:57"/>
    <d v="2026-08-11T13:53:41"/>
    <n v="69361660"/>
    <m/>
    <n v="152418251733"/>
    <s v="PT laxo global Akses"/>
    <s v="ODP-TDS-FDL/14 FDL/D02/14.01"/>
    <s v="WO061292457"/>
    <m/>
    <m/>
    <m/>
    <n v="112.701127119362"/>
    <n v="-7.2403730696992001"/>
    <s v="MD|MYDB-20260808264781|DN00001/MN02280|PT laxo global Akses|082245003307"/>
    <s v="MYDIGIBIZPARTNER"/>
    <m/>
    <m/>
    <m/>
    <m/>
    <m/>
    <m/>
    <m/>
    <m/>
    <s v="Management Janji"/>
    <s v="2026-08-13 08:00:00 | Nama : BP ANDI HERMAWAN  No Hp : 082245003307 No Alt :  Tgl Pemasangan : 10 Agustus 2026 Interval : SIANG Note : Hubungi pelanggan terlebih dahulu"/>
    <s v="FCC"/>
    <d v="2026-08-08T19:54:39"/>
    <d v="2026-08-13T08:00:00"/>
    <s v="Kendala Pelanggan"/>
    <s v="REVOKE"/>
    <s v="KLN"/>
    <s v="NO ADDON"/>
    <m/>
    <s v="Revoke Completed"/>
    <s v="HSI Bisnis Basic Promo HUT Telkom PSB 70% - 50 Mbps"/>
    <s v="INDIBIZ"/>
    <m/>
    <m/>
    <d v="2026-08-13T08:00:00"/>
    <s v="2026-08-13 08:00:00 | Nama : BP ANDI HERMAWAN  No Hp : 082245003307 No Alt :  Tgl Pemasangan : 10 Agustus 2026 Interval : SIANG Note : Hubungi pelanggan terlebih dahulu"/>
    <m/>
    <m/>
    <m/>
    <e v="#NUM!"/>
    <e v="#NUM!"/>
    <x v="1"/>
    <x v="27"/>
  </r>
  <r>
    <n v="388"/>
    <n v="1002517932"/>
    <n v="3"/>
    <x v="1"/>
    <n v="5"/>
    <s v="MADURA"/>
    <s v="PAMEKASAN"/>
    <s v="WRP"/>
    <s v="REG"/>
    <s v="AO"/>
    <s v="NEW SALES"/>
    <m/>
    <s v="102 | FOLLOW UP COMPLETED"/>
    <s v="RBS-Regional 3"/>
    <d v="2026-08-10T14:04:51"/>
    <d v="2026-08-14T08:31:14"/>
    <n v="69362518"/>
    <m/>
    <n v="152427205528"/>
    <s v="SPBU 5469306"/>
    <s v="ODP-WRP-FE/02"/>
    <s v="WO061414477"/>
    <m/>
    <m/>
    <m/>
    <n v="113.5471283"/>
    <n v="-7.0368554999999997"/>
    <s v="|MN00213|/UD. USAHA INDAH/082334605611/spbu5469306@gmail.com/HSI Bisnis Promo HUT Telkom (1:1) 75 Mbps (Rp 415.000) PSB Rp 150.000/JAUHARI WAHYUDI/-7.0368611, 113.5471389"/>
    <s v="Sales Force DBS"/>
    <m/>
    <m/>
    <m/>
    <m/>
    <m/>
    <m/>
    <m/>
    <m/>
    <s v="Management Janji"/>
    <s v="2026-08-11 13:00:00|telp : 082334605611 alt :  M Janji : (11/08/2026) jam Pasang :pagi / siang  Note : hubungi pelanggan jika ingin kelokasi|40000802|MYDITA"/>
    <s v="FCC"/>
    <d v="2026-10-08T14:09:59"/>
    <d v="2026-08-11T13:00:00"/>
    <s v="Kendala Lainnya"/>
    <s v="REVOKE"/>
    <s v="WRP"/>
    <s v="NO ADDON"/>
    <m/>
    <s v="Follow Up Revoke Completed, New Order ID : SC1002525456"/>
    <s v="- 11_11446;Biaya PSB HSI EBIS Tunai di Depan ~ 11[150000]  - SP_NOSS;SP_NOSS ~ Internet NOSS Multispeed Network[0]  - SP_NOSS;SP_NOSS ~ Internet NOSS Multispeed Network[0]  - E23015;E23015 ~ ES23 - Perangkat ONT[0]  - E23015~null~44292;E23015||11||Abodeme"/>
    <s v="INDIBIZ"/>
    <m/>
    <m/>
    <d v="2026-08-11T13:00:00"/>
    <s v="2026-08-11 13:00:00|telp : 082334605611 alt :  M Janji : (11/08/2026) jam Pasang :pagi / siang  Note : hubungi pelanggan jika ingin kelokasi|40000802|MYDITA"/>
    <m/>
    <m/>
    <m/>
    <e v="#NUM!"/>
    <e v="#NUM!"/>
    <x v="1"/>
    <x v="1"/>
  </r>
  <r>
    <n v="389"/>
    <n v="1002509294"/>
    <n v="3"/>
    <x v="3"/>
    <n v="4"/>
    <s v="MAGELANG"/>
    <s v="KEBUMEN"/>
    <s v="KBM"/>
    <s v="REG"/>
    <s v="AO"/>
    <s v="NEW SALES"/>
    <s v="1P INET"/>
    <s v="Completed (PS)"/>
    <s v="RBS-Regional 3"/>
    <d v="2026-08-04T16:56:56"/>
    <d v="2026-08-05T12:51:42"/>
    <n v="69358607"/>
    <m/>
    <n v="142141120156"/>
    <s v="LABKOM SMP MUHAMMADIYAH 2 KEBUMEN"/>
    <s v="ODP-KBM-FAC/10 FAC/D01/02.10"/>
    <s v="WO060923084"/>
    <m/>
    <m/>
    <m/>
    <n v="109.66715600000001"/>
    <n v="-7.6780020000000002"/>
    <s v="|MC80224|MYIA-052922483486/POI/FACHTURHADI PRASANU/089619944349/fachturprasanu@gmail.com"/>
    <s v="MYIB_ASSISTANT"/>
    <m/>
    <m/>
    <m/>
    <m/>
    <m/>
    <m/>
    <m/>
    <m/>
    <s v="Management Janji"/>
    <s v="2026-08-06 08:00:00 | Tanggal pemasangan : 05 AGUSTUS 2026 Jam pemasangan : pagi/siang Info Tambahan : Hubungi pelanggan dulu sebelum ke lokasi terima kasih"/>
    <s v="FCC"/>
    <d v="2026-04-08T17:10:10"/>
    <d v="2026-08-06T08:00:00"/>
    <m/>
    <s v="PS"/>
    <s v="KBM"/>
    <s v="NO ADDON"/>
    <n v="20260805"/>
    <s v="Completed"/>
    <s v="HSI Bisnis Promo HUT Telkom PSB 70% - 200 Mbps"/>
    <s v="INDIBIZ"/>
    <m/>
    <m/>
    <d v="2026-08-06T08:00:00"/>
    <s v="2026-08-06 08:00:00 | Tanggal pemasangan : 05 AGUSTUS 2026 Jam pemasangan : pagi/siang Info Tambahan : Hubungi pelanggan dulu sebelum ke lokasi terima kasih"/>
    <n v="2026"/>
    <n v="8"/>
    <n v="5"/>
    <d v="2026-08-05T00:00:00"/>
    <n v="-1.3333333333357587"/>
    <x v="0"/>
    <x v="3"/>
  </r>
  <r>
    <n v="390"/>
    <n v="1002513469"/>
    <n v="3"/>
    <x v="2"/>
    <n v="5"/>
    <s v="KEDIRI"/>
    <s v="KEDIRI"/>
    <s v="NDL"/>
    <s v="REG"/>
    <s v="AO"/>
    <s v="NEW SALES"/>
    <s v="1P INET"/>
    <s v="Completed (PS)"/>
    <s v="RBS-Regional 3"/>
    <d v="2026-08-06T19:08:57"/>
    <d v="2026-08-08T18:11:42"/>
    <n v="69360348"/>
    <m/>
    <n v="152651207083"/>
    <s v="RUMAH SUNAT PANDAWA"/>
    <s v="ODP-NDL-FG/19 FG/D03/19.01"/>
    <s v="WO061116683"/>
    <m/>
    <m/>
    <m/>
    <n v="112.0142689"/>
    <n v="-7.8946975000000004"/>
    <s v="|MC20057|MYIA-008667405560/POI/Heni Nurhayati/085353176385/rumahlukapandawa@gmail.com"/>
    <s v="MYIB_ASSISTANT"/>
    <m/>
    <m/>
    <m/>
    <m/>
    <m/>
    <m/>
    <m/>
    <m/>
    <s v="Management Janji"/>
    <s v="2026-08-08 08:00:00 | Jam pemasangan : 12.00 Info Tambahan : Hubungi pelanggan dulu sebelum ke lokasi terimakasih "/>
    <s v="FCC"/>
    <d v="2026-06-08T19:10:22"/>
    <d v="2026-08-08T08:00:00"/>
    <m/>
    <s v="PS"/>
    <s v="NDL"/>
    <s v="NO ADDON"/>
    <n v="20260808"/>
    <s v="Completed"/>
    <s v="HSI Bisnis Promo HUT Telkom PSB 70% - 100 Mbps"/>
    <s v="INDIBIZ"/>
    <m/>
    <m/>
    <d v="2026-08-08T08:00:00"/>
    <s v="2026-08-08 08:00:00 | Jam pemasangan : 12.00 Info Tambahan : Hubungi pelanggan dulu sebelum ke lokasi terimakasih "/>
    <n v="2026"/>
    <n v="8"/>
    <n v="8"/>
    <d v="2026-08-08T00:00:00"/>
    <n v="-0.33333333333575865"/>
    <x v="0"/>
    <x v="5"/>
  </r>
  <r>
    <n v="391"/>
    <n v="1002517538"/>
    <n v="3"/>
    <x v="1"/>
    <n v="5"/>
    <s v="SBY UTARA"/>
    <s v="TANDES"/>
    <s v="BBE"/>
    <s v="REG"/>
    <s v="AO"/>
    <s v="NEW SALES"/>
    <s v="1P INET"/>
    <s v="Completed (PS)"/>
    <s v="RBS-Regional 3"/>
    <d v="2026-08-10T11:52:57"/>
    <d v="2026-08-12T15:39:02"/>
    <n v="69362342"/>
    <m/>
    <n v="152417233931"/>
    <s v="GUDANG HO YEN YEN"/>
    <s v="ODP-BBE-FBJ/05 FBJ/D01/05.01"/>
    <s v="WO061383094"/>
    <m/>
    <m/>
    <m/>
    <n v="112.647691480815"/>
    <n v="-7.3520095760905999"/>
    <s v="MD|MYDB-20260810264855|DN00001/MN02280|GUDANG HO YEN YEN|082228888875"/>
    <s v="MYDIGIBIZPARTNER"/>
    <m/>
    <m/>
    <m/>
    <m/>
    <m/>
    <m/>
    <m/>
    <m/>
    <s v="Management Janji"/>
    <s v="2026-08-12 08:00:00 | Jam pemasangan : 12.00 Info Tambahan : Hubungi pelanggan dulu sebelum ke lokasi terimakasih  "/>
    <s v="FCC"/>
    <d v="2026-10-08T11:54:41"/>
    <d v="2026-08-12T08:00:00"/>
    <m/>
    <s v="PS"/>
    <s v="BBE"/>
    <s v="NO ADDON"/>
    <n v="20260812"/>
    <s v="Completed"/>
    <s v="HSI Bisnis Promo HUT Telkom PSB 70% - 75 Mbps"/>
    <s v="INDIBIZ"/>
    <m/>
    <m/>
    <d v="2026-08-12T08:00:00"/>
    <s v="2026-08-12 08:00:00 | Jam pemasangan : 12.00 Info Tambahan : Hubungi pelanggan dulu sebelum ke lokasi terimakasih  "/>
    <n v="2026"/>
    <n v="8"/>
    <n v="12"/>
    <d v="2026-08-12T00:00:00"/>
    <n v="-0.33333333333575865"/>
    <x v="0"/>
    <x v="27"/>
  </r>
  <r>
    <n v="392"/>
    <n v="1002531323"/>
    <n v="3"/>
    <x v="6"/>
    <n v="5"/>
    <s v="SIDOARJO"/>
    <s v="MOJOKERTO"/>
    <s v="MIP"/>
    <s v="REG"/>
    <s v="AO"/>
    <s v="NEW SALES"/>
    <m/>
    <s v="8 | OSS - PONR"/>
    <s v="RBS-Regional 3"/>
    <d v="2026-08-17T16:58:42"/>
    <d v="2026-08-17T20:42:34"/>
    <n v="69368309"/>
    <m/>
    <n v="152313206561"/>
    <s v="TOKO SULTAN ZAHRA"/>
    <s v="ODP-MIP-FA/42"/>
    <s v="WO061949672"/>
    <m/>
    <m/>
    <m/>
    <n v="112.4643732"/>
    <n v="-7.3771496000000001"/>
    <s v="|MN02783|/TOKO SULTAN ZAHRA/WINBACK HSI B2B + NETMONK (1:1) 200MBPS 946,1RB PSB DISC 70%//ahmadnasirrr09@gmail.com/SYAUQI ARDIANSYAH/082245136902"/>
    <s v="Sales Force DBS"/>
    <m/>
    <m/>
    <m/>
    <m/>
    <m/>
    <m/>
    <m/>
    <m/>
    <s v="Management Janji"/>
    <s v="2026-08-18 15:00:00|Nama : BP SYAUQI ARDIANSYAH  No Hp : 082245136902 No Alt :  Tgl Pemasangan : 18 Agustus 2026 Interval : PAGI  Note : Hubungi pelanggan terlebih dahulu|40971402|MYDITA"/>
    <s v="FCC"/>
    <s v="17-08-2026 17:10:14"/>
    <d v="2026-08-18T15:00:00"/>
    <m/>
    <s v="ACT_COM"/>
    <s v="MIP"/>
    <s v="NETMONK"/>
    <m/>
    <s v="PONR"/>
    <s v="- 11_11446;Biaya PSB HSI EBIS Tunai di Depan ~ 11[150000]  - SP_NOSS;SP_NOSS ~ Internet NOSS Multispeed Network[0]  - SP_NOSS;SP_NOSS ~ Internet NOSS Multispeed Network[0]  - E23015;E23015 ~ ES23 - Perangkat ONT[0]  - E23015~null~44292;E23015||11||Abodeme"/>
    <s v="INDIBIZ"/>
    <m/>
    <m/>
    <d v="2026-08-18T15:00:00"/>
    <s v="2026-08-18 15:00:00|Nama : BP SYAUQI ARDIANSYAH  No Hp : 082245136902 No Alt :  Tgl Pemasangan : 18 Agustus 2026 Interval : PAGI  Note : Hubungi pelanggan terlebih dahulu|40971402|MYDITA"/>
    <m/>
    <m/>
    <m/>
    <e v="#NUM!"/>
    <e v="#NUM!"/>
    <x v="1"/>
    <x v="19"/>
  </r>
  <r>
    <n v="393"/>
    <n v="1002507674"/>
    <n v="3"/>
    <x v="3"/>
    <n v="4"/>
    <s v="MAGELANG"/>
    <s v="WONOSOBO"/>
    <s v="WOS"/>
    <s v="REG"/>
    <s v="AO"/>
    <s v="NEW SALES"/>
    <m/>
    <s v="FCC - HD1A - PROGRESS"/>
    <s v="RBS-Regional 3"/>
    <d v="2026-08-04T11:14:57"/>
    <d v="2026-08-04T11:16:39"/>
    <n v="69358120"/>
    <m/>
    <n v="141373127383"/>
    <s v="Sikembang Glamping"/>
    <m/>
    <m/>
    <m/>
    <m/>
    <m/>
    <n v="109.97017364830501"/>
    <n v="-7.33648717810531"/>
    <s v="AMRBS ; 402717 ; AMEX ; WIRA ; TREG3 ; MAGELANG ; 1S HSI BISNIS  300 Mbps ; Sony 082220777701; Sonicahyadi0806@gmail.com"/>
    <s v="Amex"/>
    <m/>
    <m/>
    <m/>
    <m/>
    <m/>
    <m/>
    <m/>
    <m/>
    <m/>
    <m/>
    <m/>
    <d v="2026-04-08T11:25:40"/>
    <m/>
    <m/>
    <s v="FCC"/>
    <s v="WOS"/>
    <s v="NO ADDON"/>
    <m/>
    <s v="MYDITA RBS - HD1A - PROGRESS"/>
    <s v="- 11_11446;Biaya PSB HSI EBIS Tunai di Depan ~ 11[150000]  - SP_NOSS;SP_NOSS ~ Internet NOSS Multispeed Network[0]  - SP_NOSS;SP_NOSS ~ Internet NOSS Multispeed Network[0]  - E23046;E23046 ~ ES23 - Paket HSI Bisnis[0]  - E23046~null~E23046_UNL;UNL ~ Inter"/>
    <s v="INDIBIZ"/>
    <m/>
    <m/>
    <m/>
    <m/>
    <m/>
    <m/>
    <m/>
    <e v="#NUM!"/>
    <e v="#NUM!"/>
    <x v="1"/>
    <x v="3"/>
  </r>
  <r>
    <n v="394"/>
    <n v="1002531074"/>
    <n v="3"/>
    <x v="2"/>
    <n v="5"/>
    <s v="KEDIRI"/>
    <s v="NGANJUK"/>
    <s v="NJK"/>
    <s v="REG"/>
    <s v="AO"/>
    <s v="NEW SALES"/>
    <s v="1P INET"/>
    <s v="MIE - SEND SURVEY"/>
    <s v="RBS-Regional 3"/>
    <d v="2026-08-17T14:59:56"/>
    <d v="2026-08-17T15:02:01"/>
    <n v="69368214"/>
    <m/>
    <n v="152611229907"/>
    <s v="WARUNG SARI KOPI"/>
    <s v="ODP-NJK-FN/48 FN/D06/48.01"/>
    <s v="WO061938579"/>
    <m/>
    <m/>
    <m/>
    <n v="111.85770719999999"/>
    <n v="-7.6319366999999998"/>
    <s v="|MC20191|MYIA-096187151803/POI/YUNITASARI/082323084244/khayraelshanum91@gmail.com"/>
    <s v="MYIB_ASSISTANT"/>
    <m/>
    <m/>
    <m/>
    <m/>
    <m/>
    <m/>
    <m/>
    <m/>
    <s v="Management Janji"/>
    <s v="2026-08-18 13:00:00 | Tanggal Pemasangan : 18 Agustus 2026 Jam Pemasangan : 08:00 13:00 Info Tambahan : Hubungi pelanggan dulu sebelum ke lokasi terimakasih"/>
    <s v="FCC"/>
    <s v="17-08-2026 15:10:37"/>
    <d v="2026-08-18T13:00:00"/>
    <m/>
    <s v="SURVEY_NEW_MANJA"/>
    <s v="NJK"/>
    <s v="NO ADDON"/>
    <m/>
    <s v="MIE - SEND SURVEY"/>
    <s v="HSI Bisnis Promo HUT Telkom PSB 70% - 300 Mbps"/>
    <s v="INDIBIZ"/>
    <m/>
    <m/>
    <d v="2026-08-18T13:00:00"/>
    <s v="2026-08-18 13:00:00 | Tanggal Pemasangan : 18 Agustus 2026 Jam Pemasangan : 08:00 13:00 Info Tambahan : Hubungi pelanggan dulu sebelum ke lokasi terimakasih"/>
    <m/>
    <m/>
    <m/>
    <e v="#NUM!"/>
    <e v="#NUM!"/>
    <x v="1"/>
    <x v="7"/>
  </r>
  <r>
    <n v="395"/>
    <n v="1002514783"/>
    <n v="3"/>
    <x v="3"/>
    <n v="4"/>
    <s v="YOGYAKARTA"/>
    <s v="SLEMAN"/>
    <s v="PKM"/>
    <s v="REG"/>
    <s v="AO"/>
    <s v="NEW SALES"/>
    <m/>
    <s v="CANCEL COMPLETED"/>
    <s v="RBS-Regional 3"/>
    <d v="2026-08-07T14:14:17"/>
    <d v="2026-08-11T02:01:07"/>
    <n v="69360855"/>
    <m/>
    <n v="146144118547"/>
    <s v="Di TURGO Village (PT DWI NUSA PERSADA INDONESIA)"/>
    <s v="ODP-PKM-FAK/032"/>
    <s v="WO061189442"/>
    <m/>
    <m/>
    <m/>
    <n v="110.405559061744"/>
    <n v="-7.6861112753583702"/>
    <s v="|MC80054|/DWI ANDI RIO/088901902661 081227709858/dwinusapersadaindonesia@gmail.com"/>
    <s v="Sales Profesional"/>
    <m/>
    <m/>
    <m/>
    <m/>
    <m/>
    <m/>
    <m/>
    <m/>
    <s v="Management Janji"/>
    <s v="2026-08-11 08:00:00|Nama PIC : bapak DWI ANDI RIO No HP : 088901902661 Alt :  M Janji : (senin/10/AGUSTUS/2026) jam Pasang : 09:00 Note : hubungi pelanggan jika ingin kelokasi|40951378|MYDITA"/>
    <s v="FCC"/>
    <d v="2026-07-08T14:25:34"/>
    <d v="2026-08-11T00:00:00"/>
    <m/>
    <s v="REJECT_FCC"/>
    <s v="PKM"/>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d v="2026-08-11T08:00:00"/>
    <s v="2026-08-11 08:00:00|Nama PIC : bapak DWI ANDI RIO No HP : 088901902661 Alt :  M Janji : (senin/10/AGUSTUS/2026) jam Pasang : 09:00 Note : hubungi pelanggan jika ingin kelokasi|40951378|MYDITA"/>
    <m/>
    <m/>
    <m/>
    <e v="#NUM!"/>
    <e v="#NUM!"/>
    <x v="1"/>
    <x v="3"/>
  </r>
  <r>
    <n v="396"/>
    <n v="1002528233"/>
    <n v="3"/>
    <x v="1"/>
    <n v="5"/>
    <s v="SBY SELATAN"/>
    <s v="MANYAR"/>
    <s v="MYR"/>
    <s v="REG"/>
    <s v="AO"/>
    <s v="NEW SALES"/>
    <s v="1P INET"/>
    <s v="MIE - SEND SURVEY"/>
    <s v="RBS-Regional 3"/>
    <d v="2026-08-15T12:37:56"/>
    <d v="2026-08-15T12:40:02"/>
    <n v="69366821"/>
    <m/>
    <n v="152303244373"/>
    <s v="IVAN WIJAYA N PARTNERS"/>
    <s v="ODP-MYR-FWV/30 FWV/D02/30.01"/>
    <s v="WO061818170"/>
    <m/>
    <m/>
    <m/>
    <n v="112.7758288"/>
    <n v="-7.2895991999999996"/>
    <s v="MD|MYDB-20260814265424|DN00001/MN00442|IVAN WIJAYA N PARTNERS|081234855260"/>
    <s v="MYDIGIBIZPARTNER"/>
    <m/>
    <m/>
    <m/>
    <m/>
    <m/>
    <m/>
    <m/>
    <m/>
    <s v="Management Janji"/>
    <s v="2026-08-18 13:00:00 | Nama PIC:  bu awandayuri No HP: 081234855260 Alt: Tanggal: 18/08/2026 Jam Pasang: Siang Note: Hubungi sebelum ke lokasi, terimakasih. "/>
    <s v="FCC"/>
    <s v="15-08-2026 12:39:54"/>
    <d v="2026-08-18T13:00:00"/>
    <m/>
    <s v="SURVEY_NEW_MANJA"/>
    <s v="MYR"/>
    <s v="NO ADDON"/>
    <m/>
    <s v="MIE - SEND SURVEY"/>
    <s v="HSI Bisnis Promo HUT Telkom PSB 70% - 50 Mbps"/>
    <s v="INDIBIZ"/>
    <m/>
    <m/>
    <d v="2026-08-18T13:00:00"/>
    <s v="2026-08-18 13:00:00 | Nama PIC:  bu awandayuri No HP: 081234855260 Alt: Tanggal: 18/08/2026 Jam Pasang: Siang Note: Hubungi sebelum ke lokasi, terimakasih. "/>
    <m/>
    <m/>
    <m/>
    <e v="#NUM!"/>
    <e v="#NUM!"/>
    <x v="1"/>
    <x v="8"/>
  </r>
  <r>
    <n v="397"/>
    <n v="1002505331"/>
    <n v="3"/>
    <x v="4"/>
    <n v="4"/>
    <s v="SEMARANG"/>
    <s v="KENDAL"/>
    <s v="KDL"/>
    <s v="REG"/>
    <s v="AO"/>
    <s v="NEW SALES"/>
    <s v="1P INET"/>
    <s v="Completed (PS)"/>
    <s v="RBS-Regional 3"/>
    <d v="2026-08-02T15:19:57"/>
    <d v="2026-08-03T12:51:09"/>
    <n v="69357086"/>
    <m/>
    <n v="146457106324"/>
    <s v="TOKO SEMBAKO MADURA"/>
    <s v="ODP-KDL-FS/009"/>
    <s v="WO060726511"/>
    <m/>
    <m/>
    <m/>
    <n v="110.19132500000001"/>
    <n v="-6.8987999999999996"/>
    <s v="|MN02184|MYIA-089361482128/POI/NUR HADI/085226240396/nurhadi270577@gmail.com"/>
    <s v="MYIB_ASSISTANT"/>
    <m/>
    <m/>
    <m/>
    <m/>
    <m/>
    <m/>
    <m/>
    <m/>
    <s v="Management Janji"/>
    <s v="2026-08-03 13:00:00 | Nama PIC : Nur Hadi No HP : 085226240396 Alt :  M Janji : 03/08/2026 Jam Pasang : 08.00 - 13:00  NoteÃ‚Â :  hubungi terlebih dahulu sebelum kelokasi "/>
    <s v="FCC"/>
    <d v="2026-02-08T15:25:02"/>
    <d v="2026-08-03T13:00:00"/>
    <m/>
    <s v="PS"/>
    <s v="KDL"/>
    <s v="NO ADDON"/>
    <n v="20260803"/>
    <s v="Completed"/>
    <s v="HSI Bisnis Promo HUT Telkom PSB 70% - 200 Mbps"/>
    <s v="INDIBIZ"/>
    <m/>
    <m/>
    <d v="2026-08-03T13:00:00"/>
    <s v="2026-08-03 13:00:00 | Nama PIC : Nur Hadi No HP : 085226240396 Alt :  M Janji : 03/08/2026 Jam Pasang : 08.00 - 13:00  NoteÃ‚Â :  hubungi terlebih dahulu sebelum kelokasi "/>
    <n v="2026"/>
    <n v="8"/>
    <n v="3"/>
    <d v="2026-08-03T00:00:00"/>
    <n v="-0.54166666666424135"/>
    <x v="0"/>
    <x v="3"/>
  </r>
  <r>
    <n v="398"/>
    <n v="1002523576"/>
    <n v="3"/>
    <x v="5"/>
    <n v="5"/>
    <s v="SINGARJA"/>
    <s v="KLUNGKUNG"/>
    <s v="SMA"/>
    <s v="REG"/>
    <s v="AO"/>
    <s v="NEW SALES"/>
    <m/>
    <s v="FCC - HD1A - PROGRESS"/>
    <s v="RBS-Regional 3"/>
    <d v="2026-08-13T09:58:34"/>
    <d v="2026-08-13T10:00:16"/>
    <n v="69364838"/>
    <m/>
    <m/>
    <s v="BAV ( Bagus Alit Villa )"/>
    <m/>
    <m/>
    <m/>
    <m/>
    <m/>
    <n v="115.44123930000001"/>
    <n v="-8.4669793999999996"/>
    <s v="|MN02677|/PIC I Gusti Lanang Jelantik/087786694644/agungjelantik61@gmail.com"/>
    <s v="Sales Force DBS"/>
    <m/>
    <m/>
    <m/>
    <m/>
    <m/>
    <m/>
    <m/>
    <m/>
    <s v="Management Janji"/>
    <d v="1970-01-01T00:00:00"/>
    <s v="FCC"/>
    <s v="13-08-2026 10:09:52"/>
    <m/>
    <m/>
    <s v="FCC"/>
    <s v="SMA"/>
    <s v="NO ADDON"/>
    <m/>
    <s v="MYDITA RBS - HD1A - PROGRESS"/>
    <s v="- 11_11446;Biaya PSB HSI EBIS Tunai di Depan ~ 11[150000]  - E23015;E23015 ~ ES23 - Perangkat ONT[0]  - E23015~null~44292;E23015||11||Abodemen 0[0]  - E23015~null~E23015_SWONTPREM;SWONTPREM ~ Biaya Sewa ONT Premium ~ E23015[50000]  - E23047;E23047 ~ ES23 "/>
    <s v="INDIBIZ"/>
    <m/>
    <m/>
    <d v="1970-01-01T00:00:00"/>
    <d v="1970-01-01T00:00:00"/>
    <m/>
    <m/>
    <m/>
    <e v="#NUM!"/>
    <e v="#NUM!"/>
    <x v="1"/>
    <x v="6"/>
  </r>
  <r>
    <n v="399"/>
    <n v="1002526998"/>
    <n v="3"/>
    <x v="1"/>
    <n v="5"/>
    <s v="SBY UTARA"/>
    <s v="GRESIK"/>
    <s v="GSK"/>
    <s v="REG"/>
    <s v="AO"/>
    <s v="NEW SALES"/>
    <s v="2P INET + VOICE"/>
    <s v="Completed (PS)"/>
    <s v="RBS-Regional 3"/>
    <d v="2026-08-14T15:46:58"/>
    <d v="2026-08-15T17:12:48"/>
    <n v="69366273"/>
    <n v="3135947935"/>
    <n v="152421262339"/>
    <s v="DD STORE"/>
    <s v="ODP-GSK-FJ/65 FJ/D-07/65-01"/>
    <s v="WO061765468"/>
    <m/>
    <m/>
    <m/>
    <n v="112.61822050000001"/>
    <n v="-7.1446120999999998"/>
    <s v="MD|MYDB-20260814265376|DN00001/MN02094|DD STORE|085117346467"/>
    <s v="MYDIGIBIZPARTNER"/>
    <m/>
    <m/>
    <m/>
    <m/>
    <m/>
    <m/>
    <m/>
    <m/>
    <s v="Management Janji"/>
    <s v="2026-08-15 13:00:00 | Waktu pemasangan : 15 agustus 2026 Jam pemasangan : 08.00 - 12.00 Info Tambahan : Hubungi pelanggan dulu sebelum ke lokasi terimakasih "/>
    <s v="FCC"/>
    <s v="14-08-2026 15:55:01"/>
    <d v="2026-08-15T13:00:00"/>
    <m/>
    <s v="PS"/>
    <s v="GSK"/>
    <s v="NO ADDON"/>
    <n v="20260815"/>
    <s v="Completed"/>
    <s v="HSI Bisnis Bundling Phone Promo 2026 PSB 70% - Free 800 Menit Promo - 300 Mbps"/>
    <s v="INDIBIZ"/>
    <m/>
    <m/>
    <d v="2026-08-15T13:00:00"/>
    <s v="2026-08-15 13:00:00 | Waktu pemasangan : 15 agustus 2026 Jam pemasangan : 08.00 - 12.00 Info Tambahan : Hubungi pelanggan dulu sebelum ke lokasi terimakasih "/>
    <n v="2026"/>
    <n v="8"/>
    <n v="15"/>
    <d v="2026-08-15T00:00:00"/>
    <n v="-0.54166666666424135"/>
    <x v="0"/>
    <x v="15"/>
  </r>
  <r>
    <n v="400"/>
    <n v="1002513761"/>
    <n v="3"/>
    <x v="0"/>
    <n v="5"/>
    <s v="KUPANG"/>
    <s v="ENDE"/>
    <s v="END"/>
    <s v="REG"/>
    <s v="AO"/>
    <s v="NEW SALES"/>
    <s v="1P INET"/>
    <s v="Completed (PS)"/>
    <s v="RBS-Regional 3"/>
    <d v="2026-08-07T09:02:56"/>
    <d v="2026-08-13T18:32:05"/>
    <n v="69360433"/>
    <m/>
    <n v="172506788969"/>
    <s v="PT.GADAI MAS NUSANTARA"/>
    <s v="ODP-END-FP/26 FP/D01/26.01"/>
    <s v="WO061134989"/>
    <m/>
    <m/>
    <m/>
    <n v="121.64419220000001"/>
    <n v="-8.8475865999999996"/>
    <s v="|MN01740|MYIA-023577104856/POI/MARSEL FERDINAN KASEH /082236338952/marsel.ferdinan@gadaimas.com"/>
    <s v="MYIB_ASSISTANT"/>
    <m/>
    <m/>
    <m/>
    <m/>
    <m/>
    <m/>
    <m/>
    <m/>
    <s v="Management Janji"/>
    <s v="2026-08-08 13:00:00 | Nama PIC : Bapak bapak Marsel  No HP : 082236338952 No Alternatif :  M Janji : 08/08/2026 Jam Pasang : Pagi NoteÃ‚Â :  Hubungi terlebih dahulu sebelum ke lokasi  "/>
    <s v="FCC"/>
    <d v="2026-07-08T09:10:56"/>
    <d v="2026-08-08T13:00:00"/>
    <m/>
    <s v="PS"/>
    <s v="END"/>
    <s v="NO ADDON"/>
    <n v="20260813"/>
    <s v="Completed"/>
    <s v="HSI Bisnis Basic Promo HUT Telkom PSB 70% - 50 Mbps"/>
    <s v="INDIBIZ"/>
    <m/>
    <m/>
    <d v="2026-08-08T13:00:00"/>
    <s v="2026-08-08 13:00:00 | Nama PIC : Bapak bapak Marsel  No HP : 082236338952 No Alternatif :  M Janji : 08/08/2026 Jam Pasang : Pagi NoteÃ‚Â :  Hubungi terlebih dahulu sebelum ke lokasi  "/>
    <n v="2026"/>
    <n v="8"/>
    <n v="13"/>
    <d v="2026-08-13T00:00:00"/>
    <n v="4.4583333333357587"/>
    <x v="2"/>
    <x v="10"/>
  </r>
  <r>
    <n v="401"/>
    <n v="1002504841"/>
    <n v="3"/>
    <x v="3"/>
    <n v="4"/>
    <s v="YOGYAKARTA"/>
    <s v="SLEMAN"/>
    <s v="GOD"/>
    <s v="REG"/>
    <s v="AO"/>
    <s v="NEW SALES"/>
    <s v="2P INET + VOICE"/>
    <s v="Completed (PS)"/>
    <s v="RBS-Regional 3"/>
    <d v="2026-08-01T16:52:56"/>
    <d v="2026-08-03T14:31:29"/>
    <n v="69356857"/>
    <n v="2745043041"/>
    <n v="146136130016"/>
    <s v="PT Neutron Baru Yogyakarta (DD Godean)"/>
    <s v="ODP-GOD-FAA/135 FAA/D06/135.01"/>
    <s v="WO060672336"/>
    <m/>
    <m/>
    <m/>
    <n v="110.301716"/>
    <n v="-7.7697409999999998"/>
    <s v="|MB00449|MYIA-008492384480/POI/bapak/08112865989/itheadofficegny@gmail.com"/>
    <s v="MYIB_ASSISTANT"/>
    <m/>
    <m/>
    <m/>
    <m/>
    <m/>
    <m/>
    <m/>
    <m/>
    <s v="Management Janji"/>
    <s v="2026-08-03 15:00:00 | Nama PIC : Niken  No HP : 08112865989 Alt :  M Janji : 02/08/2026 NoteÃ‚Â :  hubungi terlebih dahulu sebelum kelokasi"/>
    <s v="FCC"/>
    <d v="2026-01-08T16:54:55"/>
    <d v="2026-08-03T15:00:00"/>
    <m/>
    <s v="PS"/>
    <s v="GOD"/>
    <s v="NO ADDON"/>
    <n v="20260803"/>
    <s v="Completed"/>
    <s v="HSI Bisnis Bundling Phone Promo 2026 PSB 70% - Free 800 Menit Promo - 75 Mbps"/>
    <s v="INDIBIZ"/>
    <m/>
    <m/>
    <d v="2026-08-03T15:00:00"/>
    <s v="2026-08-03 15:00:00 | Nama PIC : Niken  No HP : 08112865989 Alt :  M Janji : 02/08/2026 NoteÃ‚Â :  hubungi terlebih dahulu sebelum kelokasi"/>
    <n v="2026"/>
    <n v="8"/>
    <n v="3"/>
    <d v="2026-08-03T00:00:00"/>
    <n v="-0.625"/>
    <x v="0"/>
    <x v="3"/>
  </r>
  <r>
    <n v="402"/>
    <n v="1002514530"/>
    <n v="3"/>
    <x v="1"/>
    <n v="5"/>
    <s v="SBY UTARA"/>
    <s v="GRESIK"/>
    <s v="GSK"/>
    <s v="REG"/>
    <s v="AO"/>
    <s v="NEW SALES"/>
    <m/>
    <s v="Completed (PS)"/>
    <s v="RBS-Regional 3"/>
    <d v="2026-08-07T13:07:38"/>
    <d v="2026-08-11T16:27:13"/>
    <n v="69360746"/>
    <m/>
    <n v="152421262193"/>
    <s v="SERU ADVENTURE"/>
    <s v="ODP-GSK-FAQ/128"/>
    <s v="WO061444350"/>
    <m/>
    <m/>
    <m/>
    <n v="112.656127"/>
    <n v="-7.1484205999999997"/>
    <s v="|MN02318|/SERU ADVENTURE/MUHAMMAD DIAR QISTHI/081357552604/seruadventuregresik@gmail.com/HSI Bisnis Promo HUT Telkom (1:1) 50 Mbps (Rp 355.000) PSB Rp 150.000/"/>
    <s v="Sales Force DBS"/>
    <m/>
    <m/>
    <m/>
    <m/>
    <m/>
    <m/>
    <m/>
    <m/>
    <s v="Management Janji"/>
    <s v="2026-08-11 15:00:00|Nama PIC:  BP MUH DIAR  No HP: 082133074591 Alt: Tanggal: 11/8/2026 Jam Pasang: Sore Note: Hubungi sebelum ke lokasi, terimakasih.|40010577|MYDITA"/>
    <s v="FCC"/>
    <d v="2026-07-08T13:10:14"/>
    <d v="2026-08-11T15:00:00"/>
    <m/>
    <s v="PS"/>
    <s v="GSK"/>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15:00:00"/>
    <s v="2026-08-11 15:00:00|Nama PIC:  BP MUH DIAR  No HP: 082133074591 Alt: Tanggal: 11/8/2026 Jam Pasang: Sore Note: Hubungi sebelum ke lokasi, terimakasih.|40010577|MYDITA"/>
    <n v="2026"/>
    <n v="8"/>
    <n v="11"/>
    <d v="2026-08-11T00:00:00"/>
    <n v="-0.625"/>
    <x v="0"/>
    <x v="15"/>
  </r>
  <r>
    <n v="403"/>
    <n v="1002511120"/>
    <n v="3"/>
    <x v="7"/>
    <n v="4"/>
    <s v="SOLO"/>
    <s v="INNER - SOLO JATENG TIMUR"/>
    <s v="KRT"/>
    <s v="REG"/>
    <s v="AO"/>
    <s v="NEW SALES"/>
    <m/>
    <s v="Completed (PS)"/>
    <s v="RBS-Regional 3"/>
    <d v="2026-08-05T16:07:19"/>
    <d v="2026-08-10T16:38:23"/>
    <n v="69359379"/>
    <m/>
    <n v="142505403706"/>
    <s v="PT CENTRAL MOTOR SANDY SAKTI"/>
    <s v="ODP-KRT-FW/041"/>
    <s v="WO061245665"/>
    <m/>
    <m/>
    <m/>
    <n v="113.17271289999999"/>
    <n v="-7.7956694000000004"/>
    <s v="AMRBS;960218/Candra Evita Tryariestya/TREG4SOLO/RISKI AGUNG SAPUTRO/085792955580/centralsakti.adm@gmail.com/PSB HSI BISNIS WINBACK 1.0 75MBPS ABODEMEN 472.500"/>
    <s v="Account Manager"/>
    <m/>
    <m/>
    <m/>
    <m/>
    <m/>
    <m/>
    <m/>
    <m/>
    <s v="Management Janji"/>
    <s v="2026-08-10 08:00:00|Tanggal Pemasangan : 10 Agustus 2026 Jam Pemasangan : 08:00 13:00 Info Tambahan : Hubungi pelanggan dulu sebelum ke lokasi terimakasih|40961370|MYDITA"/>
    <s v="FCC"/>
    <d v="2026-05-08T16:10:18"/>
    <d v="2026-08-10T08:00:00"/>
    <m/>
    <s v="PS"/>
    <s v="KRT"/>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8:00:00"/>
    <s v="2026-08-10 08:00:00|Tanggal Pemasangan : 10 Agustus 2026 Jam Pemasangan : 08:00 13:00 Info Tambahan : Hubungi pelanggan dulu sebelum ke lokasi terimakasih|40961370|MYDITA"/>
    <n v="2026"/>
    <n v="8"/>
    <n v="10"/>
    <d v="2026-08-10T00:00:00"/>
    <n v="-0.33333333333575865"/>
    <x v="0"/>
    <x v="3"/>
  </r>
  <r>
    <n v="404"/>
    <n v="1002524149"/>
    <n v="3"/>
    <x v="2"/>
    <n v="5"/>
    <s v="MALANG"/>
    <s v="KEPANJEN"/>
    <s v="KLJ"/>
    <s v="REG"/>
    <s v="AO"/>
    <s v="NEW SALES"/>
    <m/>
    <s v="Completed (PS)"/>
    <s v="RBS-Regional 3"/>
    <d v="2026-08-13T12:56:36"/>
    <d v="2026-08-13T14:34:44"/>
    <n v="69360378"/>
    <m/>
    <n v="152703903090"/>
    <s v="SDN DINOYO 4 MALANG"/>
    <s v="ODP-KLJ-FAQ/02"/>
    <s v="WO061664204"/>
    <m/>
    <m/>
    <m/>
    <n v="112.6099492"/>
    <n v="-7.9411031999999997"/>
    <s v="|MN01864|MYIA-033890157208/POI/RAHMA TASYA AMALIA S/087796646626/sdnegeridinoyo.4@gmail.com"/>
    <s v="MYDIGIBIZPARTNER"/>
    <m/>
    <m/>
    <m/>
    <m/>
    <m/>
    <m/>
    <m/>
    <m/>
    <s v="Management Janji"/>
    <s v="2026-08-08 08:00:00 | Nama Pic : BP ANDI  No Hp Pic : 087796646626  Jam Pemasangan : 08:00 - 12.00  Tanggal Pemasangan : SABTU 08 AGUSTUS 2026  Info Tambahan : Hubungi pelanggan sebelum datang ke lokasi, terima kasih."/>
    <s v="FCC"/>
    <s v="13-08-2026 13:10:22"/>
    <m/>
    <m/>
    <s v="PS"/>
    <s v="KLJ"/>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08 08:00:00 | Nama Pic : BP ANDI  No Hp Pic : 087796646626  Jam Pemasangan : 08:00 - 12.00  Tanggal Pemasangan : SABTU 08 AGUSTUS 2026  Info Tambahan : Hubungi pelanggan sebelum datang ke lokasi, terima kasih."/>
    <n v="2026"/>
    <n v="8"/>
    <n v="13"/>
    <d v="2026-08-13T00:00:00"/>
    <n v="-0.29166666666424135"/>
    <x v="0"/>
    <x v="29"/>
  </r>
  <r>
    <n v="405"/>
    <n v="1002516565"/>
    <n v="3"/>
    <x v="3"/>
    <n v="4"/>
    <s v="YOGYAKARTA"/>
    <s v="BANTUL"/>
    <s v="BTL"/>
    <s v="REG"/>
    <s v="AO"/>
    <s v="NEW SALES"/>
    <s v="1P INET"/>
    <s v="Completed (PS)"/>
    <s v="RBS-Regional 3"/>
    <d v="2026-08-09T15:37:56"/>
    <d v="2026-08-10T18:12:15"/>
    <n v="69361915"/>
    <m/>
    <n v="146129128569"/>
    <s v="PT SUBUR MAKMUR MAJU SEJAHTERA SPBU 4455705 imogiri"/>
    <s v="ODP-BTL-FGD/058"/>
    <s v="WO061330815"/>
    <m/>
    <m/>
    <m/>
    <n v="110.381934"/>
    <n v="-7.9150277999999998"/>
    <s v="|MC80054|MYIA-039146833529/POI/SUTOMO/082138835758/spbu_sajogja4455705@yahoo.co.id"/>
    <s v="MYIB_ASSISTANT"/>
    <m/>
    <m/>
    <m/>
    <m/>
    <m/>
    <m/>
    <m/>
    <m/>
    <s v="Management Janji"/>
    <s v="2026-08-11 09:00:00 | Nama PIC : Bp Galih No Hp : 082138835758 No Alt : - Tgl Pemasangan : 11 Agustus 2026 Interval : PAGI SIANG Note : Hubungi pelanggan terlebih dahulu"/>
    <s v="FCC"/>
    <d v="2026-09-08T15:39:44"/>
    <d v="2026-08-11T09:00:00"/>
    <m/>
    <s v="PS"/>
    <s v="BTL"/>
    <s v="NO ADDON"/>
    <n v="20260810"/>
    <s v="Completed"/>
    <s v="HSI Bisnis Promo HUT Telkom PSB 70% - 100 Mbps"/>
    <s v="INDIBIZ"/>
    <m/>
    <m/>
    <d v="2026-08-11T09:00:00"/>
    <s v="2026-08-11 09:00:00 | Nama PIC : Bp Galih No Hp : 082138835758 No Alt : - Tgl Pemasangan : 11 Agustus 2026 Interval : PAGI SIANG Note : Hubungi pelanggan terlebih dahulu"/>
    <n v="2026"/>
    <n v="8"/>
    <n v="10"/>
    <d v="2026-08-10T00:00:00"/>
    <n v="-1.375"/>
    <x v="0"/>
    <x v="3"/>
  </r>
  <r>
    <n v="406"/>
    <n v="1002512633"/>
    <n v="3"/>
    <x v="3"/>
    <n v="4"/>
    <s v="YOGYAKARTA"/>
    <s v="BANTUL"/>
    <s v="BTL"/>
    <s v="REG"/>
    <s v="AO"/>
    <s v="NEW SALES"/>
    <s v="1P INET"/>
    <s v="Completed (PS)"/>
    <s v="RBS-Regional 3"/>
    <d v="2026-08-06T14:16:56"/>
    <d v="2026-08-07T15:45:04"/>
    <n v="69360033"/>
    <m/>
    <n v="146129128498"/>
    <s v="KOST MBAH PRAPTO"/>
    <s v="ODP-BTL-FBD/073 FBD/D01/073.01"/>
    <s v="WO061083399"/>
    <m/>
    <m/>
    <m/>
    <n v="110.354727"/>
    <n v="-7.8541939999999997"/>
    <s v="|MC80066|MYIA-001225822506/POI/SUMIRAH/089507899056/sumirah.xiaomi17@gmail.com"/>
    <s v="MYIB_ASSISTANT"/>
    <m/>
    <m/>
    <m/>
    <m/>
    <m/>
    <m/>
    <m/>
    <m/>
    <s v="Management Janji"/>
    <s v="2026-08-07 15:00:00 | Waktu pemasnagan : 07 agustus 2026 Jam pemasangan : 08.00 - 12.00 Mohon hubungi pelanggan sebelum ke lokasi  Terima kasih"/>
    <s v="FCC"/>
    <d v="2026-06-08T14:26:03"/>
    <d v="2026-08-07T15:00:00"/>
    <m/>
    <s v="PS"/>
    <s v="BTL"/>
    <s v="NO ADDON"/>
    <n v="20260807"/>
    <s v="Completed"/>
    <s v="HSI Bisnis Promo HUT Telkom PSB 70% - 50 Mbps"/>
    <s v="INDIBIZ"/>
    <m/>
    <m/>
    <d v="2026-08-07T15:00:00"/>
    <s v="2026-08-07 15:00:00 | Waktu pemasnagan : 07 agustus 2026 Jam pemasangan : 08.00 - 12.00 Mohon hubungi pelanggan sebelum ke lokasi  Terima kasih"/>
    <n v="2026"/>
    <n v="8"/>
    <n v="7"/>
    <d v="2026-08-07T00:00:00"/>
    <n v="-0.625"/>
    <x v="0"/>
    <x v="3"/>
  </r>
  <r>
    <n v="407"/>
    <n v="1002519708"/>
    <n v="3"/>
    <x v="4"/>
    <n v="4"/>
    <s v="SEMARANG"/>
    <s v="UNGARAN"/>
    <s v="ABR"/>
    <s v="REG"/>
    <s v="AO"/>
    <s v="NEW SALES"/>
    <s v="1P INET"/>
    <s v="Completed (PS)"/>
    <s v="RBS-Regional 3"/>
    <d v="2026-08-11T12:16:56"/>
    <d v="2026-08-12T13:49:15"/>
    <n v="69363233"/>
    <m/>
    <n v="141459107803"/>
    <s v="KOST PUTRI BOUGENVILE"/>
    <s v="ODP-ABR-FC/037 FC/D04/037.01"/>
    <s v="WO061487186"/>
    <m/>
    <m/>
    <m/>
    <n v="110.3839881"/>
    <n v="-7.2651216999999999"/>
    <s v="|MN00238|MYIA-042595451728/POI/INAS ABILKHOIR/085865300873/inasak09@gmail.com"/>
    <s v="MYIB_ASSISTANT"/>
    <m/>
    <m/>
    <m/>
    <m/>
    <m/>
    <m/>
    <m/>
    <m/>
    <s v="Management Janji"/>
    <s v="2026-08-12 13:00:00 | M Janji : (12/08/2026) jam Pasang : 09:00 Note : hubungi pelanggan jika ingin kelokasi "/>
    <s v="FCC"/>
    <d v="2026-11-08T12:25:22"/>
    <d v="2026-08-12T13:00:00"/>
    <m/>
    <s v="PS"/>
    <s v="ABR"/>
    <s v="NO ADDON"/>
    <n v="20260812"/>
    <s v="Completed"/>
    <s v="HSI Bisnis Promo HUT Telkom PSB 70% - 50 Mbps"/>
    <s v="INDIBIZ"/>
    <m/>
    <m/>
    <d v="2026-08-12T13:00:00"/>
    <s v="2026-08-12 13:00:00 | M Janji : (12/08/2026) jam Pasang : 09:00 Note : hubungi pelanggan jika ingin kelokasi "/>
    <n v="2026"/>
    <n v="8"/>
    <n v="12"/>
    <d v="2026-08-12T00:00:00"/>
    <n v="-0.54166666666424135"/>
    <x v="0"/>
    <x v="3"/>
  </r>
  <r>
    <n v="408"/>
    <n v="1002524740"/>
    <n v="3"/>
    <x v="3"/>
    <n v="4"/>
    <s v="YOGYAKARTA"/>
    <s v="INNER - YOGYA JATENG SELATAN"/>
    <s v="KBU"/>
    <s v="REG"/>
    <s v="AO"/>
    <s v="NEW SALES"/>
    <s v="1P INET"/>
    <s v="7 | OSS - PROVISIONING ISSUED"/>
    <s v="RBS-Regional 3"/>
    <d v="2026-08-13T15:34:56"/>
    <d v="2026-08-14T13:10:54"/>
    <n v="69365323"/>
    <m/>
    <n v="146113145625"/>
    <s v="PT HIPERNET INDODATA"/>
    <s v="ODP-KBU-FFA/027 FFA/D03/027.01"/>
    <s v="WO061685444"/>
    <m/>
    <m/>
    <m/>
    <n v="110.3781451"/>
    <n v="-7.7940446999999997"/>
    <s v="|MN00483|MYIA-056470952631/POI/Iman Irmansyah/087835316536/eriza.a@hypernet.co.id"/>
    <s v="MYIB_ASSISTANT"/>
    <m/>
    <m/>
    <m/>
    <m/>
    <m/>
    <m/>
    <m/>
    <m/>
    <s v="Management Janji"/>
    <s v="2026-08-14 13:00:00 | Nama Pic : IBU ERIZA No Hp Pic : 087835316536 Jam Pemasangan : 08:00 - 12.00 Tanggal Pemasangan : JUMAT 14 AGUSTUS 2026 Info Tambahan : Hubungi pelanggan sebelum datang ke lokasi"/>
    <s v="FCC"/>
    <s v="13-08-2026 15:39:59"/>
    <d v="2026-08-14T13:00:00"/>
    <m/>
    <s v="PI"/>
    <s v="KBU"/>
    <s v="NO ADDON"/>
    <m/>
    <s v="Provisioning Issued"/>
    <s v="HSI Bisnis Promo HUT Telkom PSB 70% - 50 Mbps"/>
    <s v="INDIBIZ"/>
    <m/>
    <m/>
    <d v="2026-08-14T13:00:00"/>
    <s v="2026-08-14 13:00:00 | Nama Pic : IBU ERIZA No Hp Pic : 087835316536 Jam Pemasangan : 08:00 - 12.00 Tanggal Pemasangan : JUMAT 14 AGUSTUS 2026 Info Tambahan : Hubungi pelanggan sebelum datang ke lokasi"/>
    <m/>
    <m/>
    <m/>
    <e v="#NUM!"/>
    <e v="#NUM!"/>
    <x v="1"/>
    <x v="3"/>
  </r>
  <r>
    <n v="409"/>
    <n v="1002512526"/>
    <n v="3"/>
    <x v="4"/>
    <n v="4"/>
    <s v="SEMARANG"/>
    <s v="UNGARAN"/>
    <s v="UNR"/>
    <s v="REG"/>
    <s v="AO"/>
    <s v="NEW SALES"/>
    <s v="1P INET"/>
    <s v="Completed (PS)"/>
    <s v="RBS-Regional 3"/>
    <d v="2026-08-06T13:52:56"/>
    <d v="2026-08-06T20:14:10"/>
    <n v="69360008"/>
    <m/>
    <n v="146425112642"/>
    <s v="RSC widodo"/>
    <s v="ODP-UNR-FEB/001"/>
    <s v="WO061079852"/>
    <m/>
    <m/>
    <m/>
    <n v="110.409853166644"/>
    <n v="-7.1603173546852297"/>
    <s v="MD|MYDB-20260805264486|DN00001/MN00663|RSC widodo|0895637400193"/>
    <s v="MYDIGIBIZPARTNER"/>
    <m/>
    <m/>
    <m/>
    <m/>
    <m/>
    <m/>
    <m/>
    <m/>
    <s v="Management Janji"/>
    <s v="2026-08-08 08:00:00 | Nama PIC : Bapak ananda No HP : 0895637400193 No Alternatif : - M Janji : 08/08/2026 Jam Pasang : Pagi NoteÃ‚Â :  Hubungi terlebih dahulu sebelum ke lokasi "/>
    <s v="FCC"/>
    <d v="2026-06-08T13:54:55"/>
    <d v="2026-08-08T08:00:00"/>
    <m/>
    <s v="PS"/>
    <s v="UNR"/>
    <s v="NO ADDON"/>
    <n v="20260806"/>
    <s v="Completed"/>
    <s v="HSI Bisnis Promo HUT Telkom PSB 70% - 50 Mbps"/>
    <s v="INDIBIZ"/>
    <m/>
    <m/>
    <d v="2026-08-08T08:00:00"/>
    <s v="2026-08-08 08:00:00 | Nama PIC : Bapak ananda No HP : 0895637400193 No Alternatif : - M Janji : 08/08/2026 Jam Pasang : Pagi NoteÃ‚Â :  Hubungi terlebih dahulu sebelum ke lokasi "/>
    <n v="2026"/>
    <n v="8"/>
    <n v="6"/>
    <d v="2026-08-06T00:00:00"/>
    <n v="-2.3333333333357587"/>
    <x v="0"/>
    <x v="3"/>
  </r>
  <r>
    <n v="410"/>
    <n v="1002526808"/>
    <n v="3"/>
    <x v="6"/>
    <n v="5"/>
    <s v="PASURUAN"/>
    <s v="PROBOLINGGO"/>
    <s v="GND"/>
    <s v="REG"/>
    <s v="AO"/>
    <s v="NEW SALES"/>
    <m/>
    <s v="CANCEL COMPLETED"/>
    <s v="RBS-Regional 3"/>
    <d v="2026-08-14T15:09:08"/>
    <d v="2026-08-15T13:01:30"/>
    <n v="69366201"/>
    <m/>
    <n v="152510206417"/>
    <s v="ALEX JUJUR"/>
    <s v="ODP-GND-FE/53"/>
    <m/>
    <m/>
    <m/>
    <m/>
    <n v="113.332414"/>
    <n v="-7.8667213"/>
    <s v="|MN00836|/ALEX JUJUR/WINBACK HSI B2B + NETMONK (1:1) 200MBPS 946,1RB PSB DISC 70%//bambangtriatmojo408@gmail.com/BANG BANG/82330300641"/>
    <s v="Sales Force DBS"/>
    <m/>
    <m/>
    <m/>
    <m/>
    <m/>
    <m/>
    <m/>
    <m/>
    <m/>
    <m/>
    <m/>
    <s v="14-08-2026 15:10:48"/>
    <m/>
    <m/>
    <s v="REJECT_FCC"/>
    <s v="GND"/>
    <s v="NETMONK"/>
    <m/>
    <s v="DECLINE : Decline - Batal Order Ghina Swanti Ariesa 40941148|MYDITA"/>
    <s v="- 11_11446;Biaya PSB HSI EBIS Tunai di Depan ~ 11[150000]  - E23080;E23080 ~ ES23 - Add-on HSI Bisnis Bundling (Netmonk)[0]  - E23080~null~100382;E23080||77||Abodemen 0[0]  - E23080~null~E23080_NMONKHI;NMONKHI ~ Nadefaa Netmonk Hi Alacarte ~ E23080[56100]"/>
    <s v="INDIBIZ"/>
    <m/>
    <s v="DECLINE : Decline - Batal Order Ghina Swanti Ariesa 40941148|MYDITA"/>
    <m/>
    <m/>
    <m/>
    <m/>
    <m/>
    <e v="#NUM!"/>
    <e v="#NUM!"/>
    <x v="1"/>
    <x v="26"/>
  </r>
  <r>
    <n v="411"/>
    <n v="1002524937"/>
    <n v="3"/>
    <x v="6"/>
    <n v="5"/>
    <s v="PASURUAN"/>
    <s v="PROBOLINGGO"/>
    <s v="GND"/>
    <s v="REG"/>
    <s v="AO"/>
    <s v="NEW SALES"/>
    <m/>
    <s v="Completed (PS)"/>
    <s v="RBS-Regional 3"/>
    <d v="2026-08-13T16:28:06"/>
    <d v="2026-08-15T19:11:48"/>
    <n v="69365424"/>
    <m/>
    <n v="152510205955"/>
    <s v="PT WALI SONGO ( SPBU 5467221 BENTAR)"/>
    <s v="ODP-GND-FC/04"/>
    <s v="WO061698001"/>
    <m/>
    <m/>
    <m/>
    <n v="113.2826716"/>
    <n v="-7.7903121999999998"/>
    <s v="|MN01068|/PT WALI SONGO ( SPBU 5467221 BENTAR)/WINBACK 2.0 HSI B2B (1:2) 50MBPS 320RB PSB DISC 70%//walisongo_pt@ymail.com/SYAMSUDDIN/85347646825"/>
    <s v="Sales Force DBS"/>
    <m/>
    <m/>
    <m/>
    <m/>
    <m/>
    <m/>
    <m/>
    <m/>
    <s v="Management Janji"/>
    <s v="2026-08-14 15:00:00|M Janji : (14/08/2026) jam Pasang :pagi / siang  Note : hubungi pelanggan jika ingin kelokasi|40981182|MYDITA"/>
    <s v="FCC"/>
    <s v="13-08-2026 16:39:58"/>
    <d v="2026-08-14T15:00:00"/>
    <s v="Kendala Pelanggan"/>
    <s v="PS"/>
    <s v="GND"/>
    <s v="NO ADDON"/>
    <n v="20260815"/>
    <s v="Completed"/>
    <s v="- 11_11446;Biaya PSB HSI EBIS Tunai di Depan ~ 11[150000]  - E25061;E25061 ~ ES25 - Paket HSI Basic (HSIEF) Khusus Winback 2.0[0]  - E25061~null~E25061_UNL;UNL ~ Internet-Link Unlimited Internet Usage ~ E25061[0]  - E25061~null~105351;E25061||11||Abodemen"/>
    <s v="INDIBIZ"/>
    <m/>
    <m/>
    <d v="2026-08-14T15:00:00"/>
    <s v="2026-08-14 15:00:00|M Janji : (14/08/2026) jam Pasang :pagi / siang  Note : hubungi pelanggan jika ingin kelokasi|40981182|MYDITA"/>
    <n v="2026"/>
    <n v="8"/>
    <n v="15"/>
    <d v="2026-08-15T00:00:00"/>
    <n v="0.375"/>
    <x v="0"/>
    <x v="26"/>
  </r>
  <r>
    <n v="412"/>
    <n v="1002527347"/>
    <n v="3"/>
    <x v="6"/>
    <n v="5"/>
    <s v="SIDOARJO"/>
    <s v="JOMBANG"/>
    <s v="POS"/>
    <s v="REG"/>
    <s v="AO"/>
    <s v="NEW SALES"/>
    <m/>
    <s v="Completed (PS)"/>
    <s v="RBS-Regional 3"/>
    <d v="2026-08-14T17:37:30"/>
    <d v="2026-08-15T11:26:04"/>
    <n v="69366434"/>
    <m/>
    <n v="152333218071"/>
    <s v="WARKOP TITIK TERAS"/>
    <s v="ODP-POS-FH/24"/>
    <s v="WO061781387"/>
    <m/>
    <m/>
    <m/>
    <n v="112.3319454"/>
    <n v="-7.4275510000000002"/>
    <s v="|MN01222|/WARKOP TITIK TERAS/WINBACK HSI B2B + OCA BREACH CHECKER  (1:1) 300MBPS 1,250,5JT PSB DISC 70%//warkopteras63@gmail.com/AGUS ISWAHYUDI/81259784120"/>
    <s v="Sales Force DBS"/>
    <m/>
    <m/>
    <m/>
    <m/>
    <m/>
    <m/>
    <m/>
    <m/>
    <s v="Management Janji"/>
    <s v="2026-08-15 15:00:00|Nama PIC : Bp Agus No HP : 081259784120 No Alt : - M Janji :  Aktivasi Jam Pasang : Pagi / Siang Note : hubungi pelanggan jika ingin kelokasi|40951378|MYDITA"/>
    <s v="FCC"/>
    <s v="14-08-2026 17:39:52"/>
    <d v="2026-08-15T15:00:00"/>
    <m/>
    <s v="PS"/>
    <s v="POS"/>
    <s v="OCA"/>
    <n v="20260815"/>
    <s v="Completed"/>
    <s v="- 11_11446;Biaya PSB HSI EBIS Tunai di Depan ~ 11[150000]  - SP_NOSS;SP_NOSS ~ Internet NOSS Multispeed Network[0]  - E23015;E23015 ~ ES23 - Perangkat ONT[0]  - E23015~null~44292;E23015||11||Abodemen 0[0]  - E23015~null~E23015_SWONTPREM;SWONTPREM ~ Biaya "/>
    <s v="INDIBIZ"/>
    <m/>
    <m/>
    <d v="2026-08-15T15:00:00"/>
    <s v="2026-08-15 15:00:00|Nama PIC : Bp Agus No HP : 081259784120 No Alt : - M Janji :  Aktivasi Jam Pasang : Pagi / Siang Note : hubungi pelanggan jika ingin kelokasi|40951378|MYDITA"/>
    <n v="2026"/>
    <n v="8"/>
    <n v="15"/>
    <d v="2026-08-15T00:00:00"/>
    <n v="-0.625"/>
    <x v="0"/>
    <x v="19"/>
  </r>
  <r>
    <n v="413"/>
    <n v="1002510943"/>
    <n v="3"/>
    <x v="2"/>
    <n v="5"/>
    <s v="MADIUN"/>
    <s v="PONOROGO"/>
    <s v="SMO"/>
    <s v="REG"/>
    <s v="AO"/>
    <s v="NEW SALES"/>
    <m/>
    <s v="Completed (PS)"/>
    <s v="RBS-Regional 3"/>
    <d v="2026-08-05T15:03:52"/>
    <d v="2026-08-06T14:57:00"/>
    <n v="69359349"/>
    <m/>
    <n v="152614209682"/>
    <s v="SPBU 54.634.20"/>
    <s v="ODP-SMO-FB/29"/>
    <s v="WO061046085"/>
    <m/>
    <m/>
    <m/>
    <n v="111.3932314"/>
    <n v="-7.8364368999999998"/>
    <s v="|MC20162|/HERI KISWANTO/085735256930/spbu5463420_bangunrejoponorogo@yahoo.co.id"/>
    <s v="Sales Force DBS"/>
    <m/>
    <m/>
    <m/>
    <m/>
    <m/>
    <m/>
    <m/>
    <m/>
    <s v="Management Janji"/>
    <s v="2026-08-07 08:00:00|Nama Pic : bp HERI KISWANTO No Hp Pic : 085735256930 No alt : - Jam Pemasangan : pagi  Tanggal Pemasangan : 7 Agustus 2026|40981182|MYDITA"/>
    <s v="FCC"/>
    <d v="2026-05-08T15:10:31"/>
    <d v="2026-08-07T08:00:00"/>
    <m/>
    <s v="PS"/>
    <s v="SMO"/>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7T08:00:00"/>
    <s v="2026-08-07 08:00:00|Nama Pic : bp HERI KISWANTO No Hp Pic : 085735256930 No alt : - Jam Pemasangan : pagi  Tanggal Pemasangan : 7 Agustus 2026|40981182|MYDITA"/>
    <n v="2026"/>
    <n v="8"/>
    <n v="6"/>
    <d v="2026-08-06T00:00:00"/>
    <n v="-1.3333333333357587"/>
    <x v="0"/>
    <x v="2"/>
  </r>
  <r>
    <n v="414"/>
    <n v="1002506254"/>
    <n v="3"/>
    <x v="0"/>
    <n v="5"/>
    <s v="MATARAM"/>
    <s v="BIMA"/>
    <s v="DMP"/>
    <s v="REG"/>
    <s v="AO"/>
    <s v="NEW SALES"/>
    <m/>
    <s v="Completed (PS)"/>
    <s v="RBS-Regional 3"/>
    <d v="2026-08-03T14:32:32"/>
    <d v="2026-08-03T15:40:58"/>
    <n v="69355380"/>
    <m/>
    <n v="172611786173"/>
    <s v="Toko Jalil MS"/>
    <s v="ODP-DMP-FAD/62"/>
    <s v="WO060804141"/>
    <m/>
    <m/>
    <m/>
    <n v="118.29993690000001"/>
    <n v="-8.4804066000000002"/>
    <s v="RBS| HSI |TREG 3 |Bambang wahyudin MN02363|85190337411|Toko Jalil MS |Indibiz 150MB"/>
    <s v="Sales Profesional"/>
    <m/>
    <m/>
    <m/>
    <m/>
    <m/>
    <m/>
    <m/>
    <m/>
    <s v="Management Janji"/>
    <s v="2026-08-02 08:00:00|Nama PIC : Bp Jalil  No Hp : 085339099066  No Alt : -  Tgl Pemasangan : 02 Agustus 2026  Interval : PAGI SIANG  Note : Hubungi pelanggan terlebih dahulu|40951378|MYDITA"/>
    <s v="FCC"/>
    <d v="2026-03-08T14:40:09"/>
    <m/>
    <m/>
    <s v="PS"/>
    <s v="DMP"/>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08:00:00|Nama PIC : Bp Jalil  No Hp : 085339099066  No Alt : -  Tgl Pemasangan : 02 Agustus 2026  Interval : PAGI SIANG  Note : Hubungi pelanggan terlebih dahulu|40951378|MYDITA"/>
    <n v="2026"/>
    <n v="8"/>
    <n v="3"/>
    <d v="2026-08-03T00:00:00"/>
    <n v="-0.29166666666424135"/>
    <x v="0"/>
    <x v="4"/>
  </r>
  <r>
    <n v="415"/>
    <n v="1002519284"/>
    <n v="3"/>
    <x v="4"/>
    <n v="4"/>
    <s v="PEKALONGAN"/>
    <s v="BREBES"/>
    <s v="KTM"/>
    <s v="REG"/>
    <s v="AO"/>
    <s v="NEW SALES"/>
    <s v="1P INET"/>
    <s v="Completed (PS)"/>
    <s v="RBS-Regional 3"/>
    <d v="2026-08-11T10:31:56"/>
    <d v="2026-08-12T12:52:54"/>
    <n v="69363058"/>
    <m/>
    <n v="142214106577"/>
    <s v="SPBU PEJAGAN 4452221"/>
    <s v="ODP-KTM-FAB/062 FAB/D05/062.01"/>
    <s v="WO061473722"/>
    <m/>
    <m/>
    <m/>
    <n v="108.88747215270899"/>
    <n v="-6.8982040826843196"/>
    <s v="MD|MYDB-20260810264879|DN00001/MN00377|SPBU PEJAGAN 4452221|081326310469"/>
    <s v="MYDIGIBIZPARTNER"/>
    <m/>
    <m/>
    <m/>
    <m/>
    <m/>
    <m/>
    <m/>
    <m/>
    <s v="Management Janji"/>
    <s v="2026-08-12 08:00:00 | M Janji : (12/08/2026) jam Pasang : 09:00 Note : hubungi pelanggan jika ingin kelokasi"/>
    <s v="FCC"/>
    <d v="2026-11-08T10:39:50"/>
    <d v="2026-08-12T08:00:00"/>
    <m/>
    <s v="PS"/>
    <s v="KTM"/>
    <s v="NO ADDON"/>
    <n v="20260812"/>
    <s v="Completed"/>
    <s v="HSI Bisnis Promo HUT Telkom PSB 70% - 100 Mbps"/>
    <s v="INDIBIZ"/>
    <m/>
    <m/>
    <d v="2026-08-12T08:00:00"/>
    <s v="2026-08-12 08:00:00 | M Janji : (12/08/2026) jam Pasang : 09:00 Note : hubungi pelanggan jika ingin kelokasi"/>
    <n v="2026"/>
    <n v="8"/>
    <n v="12"/>
    <d v="2026-08-12T00:00:00"/>
    <n v="-0.33333333333575865"/>
    <x v="0"/>
    <x v="3"/>
  </r>
  <r>
    <n v="416"/>
    <n v="1002512091"/>
    <n v="3"/>
    <x v="4"/>
    <n v="4"/>
    <s v="SEMARANG"/>
    <s v="UNGARAN"/>
    <s v="BWE"/>
    <s v="REG"/>
    <s v="AO"/>
    <s v="NEW SALES"/>
    <m/>
    <s v="Completed (PS)"/>
    <s v="RBS-Regional 3"/>
    <d v="2026-08-06T11:37:09"/>
    <d v="2026-08-06T14:17:14"/>
    <n v="69357852"/>
    <m/>
    <n v="141459108157"/>
    <s v="Kos Gareng"/>
    <s v="ODP-BWE-FD/015"/>
    <s v="WO061061982"/>
    <m/>
    <m/>
    <m/>
    <n v="110.44181645450701"/>
    <n v="-7.1782461236641497"/>
    <s v="MD|MYDB-20260803264287|DC50007/MC50033|Kos Gareng|0895366788883"/>
    <s v="MYDIGIBIZPARTNER"/>
    <m/>
    <m/>
    <m/>
    <m/>
    <m/>
    <m/>
    <m/>
    <m/>
    <s v="Management Janji"/>
    <s v="2026-08-05 08:00:00 | M Janji : 05/08/2026  Jam Pasang : 08.00  NoteÃ‚Â :  hubungi terlebih dahulu sebelum ke lokasi, terima kasih."/>
    <s v="FCC"/>
    <d v="2026-06-08T11:39:52"/>
    <m/>
    <m/>
    <s v="PS"/>
    <s v="BWE"/>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5 08:00:00 | M Janji : 05/08/2026  Jam Pasang : 08.00  NoteÃ‚Â :  hubungi terlebih dahulu sebelum ke lokasi, terima kasih."/>
    <n v="2026"/>
    <n v="8"/>
    <n v="6"/>
    <d v="2026-08-06T00:00:00"/>
    <n v="-0.29166666666424135"/>
    <x v="0"/>
    <x v="3"/>
  </r>
  <r>
    <n v="417"/>
    <n v="1002506611"/>
    <n v="3"/>
    <x v="1"/>
    <n v="5"/>
    <s v="SBY UTARA"/>
    <s v="GRESIK"/>
    <s v="CRM"/>
    <s v="DPS"/>
    <s v="AO"/>
    <s v="NEW SALES"/>
    <m/>
    <s v="Completed (PS)"/>
    <s v="DPS-Logistic &amp; Manufacturing"/>
    <d v="2026-08-03T18:36:47"/>
    <d v="2026-08-04T19:15:14"/>
    <n v="69357824"/>
    <m/>
    <n v="152446246139"/>
    <s v="FM Hub + Hub Gresik (Replacement)"/>
    <s v="ODP-CRM-FS/26"/>
    <s v="WO060834378"/>
    <m/>
    <m/>
    <m/>
    <n v="112.50545"/>
    <n v="-7.2218920000000004"/>
    <s v="Julian Tri Wibowo, julian.wibowo@spxexpress.com, 082245365180"/>
    <s v="TAM"/>
    <m/>
    <m/>
    <m/>
    <m/>
    <m/>
    <m/>
    <m/>
    <m/>
    <s v="Management Janji"/>
    <s v="Julian Tri Wibowo, julian.wibowo@spxexpress.com, 082245365180"/>
    <s v="FCC"/>
    <d v="2026-03-08T18:40:14"/>
    <m/>
    <m/>
    <s v="PS"/>
    <s v="CRM"/>
    <s v="NO ADDON"/>
    <n v="20260804"/>
    <s v="Completed"/>
    <s v="- 11_11450;Biaya PSB Reguler HSI EBIS ~ 11[150000]  - SP_NOSS;SP_NOSS ~ Internet NOSS Multispeed Network[0]  - SP_NOSS;SP_NOSS ~ Internet NOSS Multispeed Network[0]  - E23015;E23015 ~ ES23 - Perangkat ONT[0]  - E23015~null~44292;E23015||11||Abodemen 0[0] "/>
    <s v="INDIBIZ"/>
    <m/>
    <m/>
    <d v="2026-08-03T13:00:00"/>
    <s v="Julian Tri Wibowo, julian.wibowo@spxexpress.com, 082245365180"/>
    <n v="2026"/>
    <n v="8"/>
    <n v="4"/>
    <d v="2026-08-04T00:00:00"/>
    <n v="0.45833333333575865"/>
    <x v="0"/>
    <x v="15"/>
  </r>
  <r>
    <n v="418"/>
    <n v="1002506535"/>
    <n v="3"/>
    <x v="7"/>
    <n v="4"/>
    <s v="SOLO"/>
    <s v="INNER - SOLO JATENG TIMUR"/>
    <s v="GLD"/>
    <s v="REG"/>
    <s v="AO"/>
    <s v="NEW SALES"/>
    <m/>
    <s v="Completed (PS)"/>
    <s v="RBS-Regional 3"/>
    <d v="2026-08-03T16:43:30"/>
    <d v="2026-08-03T21:08:55"/>
    <n v="69348919"/>
    <m/>
    <n v="146514602583"/>
    <s v="Blue Bake Houf Kitchen"/>
    <s v="ODP-GLD-FBC/059"/>
    <s v="WO060824630"/>
    <m/>
    <m/>
    <m/>
    <n v="110.821685781062"/>
    <n v="-7.5711869123187503"/>
    <s v="|MN01857|MYIA-065283729498/POI/Erry Bima Nugroho/085232027079/bbhkitchen5758@gmail.com"/>
    <s v="Amex"/>
    <m/>
    <m/>
    <m/>
    <m/>
    <m/>
    <m/>
    <m/>
    <m/>
    <s v="Management Janji"/>
    <s v="2026-07-22 15:00:00 | Jam pemasangan : 12.00  Info Tambahan : Hubungi pelanggan dulu sebelum ke lokasi  terimakasih   "/>
    <s v="FCC"/>
    <d v="2026-03-08T16:54:53"/>
    <m/>
    <m/>
    <s v="PS"/>
    <s v="GLD"/>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7-22 15:00:00 | Jam pemasangan : 12.00  Info Tambahan : Hubungi pelanggan dulu sebelum ke lokasi  terimakasih   "/>
    <n v="2026"/>
    <n v="8"/>
    <n v="3"/>
    <d v="2026-08-03T00:00:00"/>
    <n v="-0.29166666666424135"/>
    <x v="0"/>
    <x v="3"/>
  </r>
  <r>
    <n v="419"/>
    <n v="1002517822"/>
    <n v="3"/>
    <x v="1"/>
    <n v="5"/>
    <s v="SBY SELATAN"/>
    <s v="TANDES"/>
    <s v="DMO"/>
    <s v="REG"/>
    <s v="AO"/>
    <s v="NEW SALES"/>
    <m/>
    <s v="Completed (PS)"/>
    <s v="RBS-Regional 3"/>
    <d v="2026-08-10T13:45:05"/>
    <d v="2026-08-10T15:22:43"/>
    <n v="69361588"/>
    <m/>
    <n v="152301273583"/>
    <s v="SMK Kawung 2 (Ruang Waka)"/>
    <s v="ODP-DMO-FKQ/14"/>
    <s v="WO061402516"/>
    <m/>
    <m/>
    <m/>
    <n v="112.71193149"/>
    <n v="-7.2703453500000004"/>
    <s v="|MN02813|MYIA-092531568209/POI/Ana/085333142872/smkkawungduasby@gmail.com"/>
    <s v="Sales Force DBS"/>
    <m/>
    <m/>
    <m/>
    <m/>
    <m/>
    <m/>
    <m/>
    <m/>
    <s v="Management Janji"/>
    <s v="2026-08-09 13:00:00 | Tanggal pemasangan: 09/08/2026  Jam pemasangan : pagi / siang  Info Tambahan : Hubungi pelanggan dulu sebelum ke lokasi.  terima kasih"/>
    <s v="FCC"/>
    <d v="2026-10-08T13:54:44"/>
    <m/>
    <m/>
    <s v="PS"/>
    <s v="DMO"/>
    <s v="OCA"/>
    <n v="20260810"/>
    <s v="Completed"/>
    <s v="- 11_11446;Biaya PSB HSI EBIS Tunai di Depan ~ 11[150000]  - E23015;E23015 ~ ES23 - Perangkat ONT[0]  - E23015~null~44292;E23015||11||Abodemen 0[0]  - E23015~null~E23015_SWONT;SWONT ~ Biaya Sewa ONT ~ E23015[30000]  - E25061;E25061 ~ ES25 - Paket HSI Basi"/>
    <s v="INDIBIZ"/>
    <m/>
    <m/>
    <d v="2026-08-10T07:00:00"/>
    <s v="2026-08-09 13:00:00 | Tanggal pemasangan: 09/08/2026  Jam pemasangan : pagi / siang  Info Tambahan : Hubungi pelanggan dulu sebelum ke lokasi.  terima kasih"/>
    <n v="2026"/>
    <n v="8"/>
    <n v="10"/>
    <d v="2026-08-10T00:00:00"/>
    <n v="-0.29166666666424135"/>
    <x v="0"/>
    <x v="27"/>
  </r>
  <r>
    <n v="420"/>
    <n v="1002525260"/>
    <n v="3"/>
    <x v="3"/>
    <n v="4"/>
    <s v="YOGYAKARTA"/>
    <s v="INNER - YOGYA JATENG SELATAN"/>
    <s v="KBU"/>
    <s v="DGS"/>
    <s v="AO"/>
    <s v="NEW SALES"/>
    <m/>
    <s v="Completed (PS)"/>
    <s v="DGS-Government Defense Service"/>
    <d v="2026-08-13T19:24:50"/>
    <d v="2026-08-14T13:56:47"/>
    <n v="69365545"/>
    <m/>
    <n v="146113145654"/>
    <s v="Istana Jogja"/>
    <s v="ODP-KBU-FCQ/114"/>
    <s v="WO061704443"/>
    <m/>
    <m/>
    <m/>
    <n v="110.36365797369599"/>
    <n v="-7.7995184625671499"/>
    <s v="Istana Jogja   Jl. Jend. Ahmad Yani, Ngupasan, Kec. Gondomanan, Kota Yogyakarta, Daerah Istimewa Yogyakarta  Hiqbal Haris 0821-8722-8445  Bayu Prasetyo Anwar 0811-8881-9797"/>
    <s v="Account Manager"/>
    <m/>
    <m/>
    <m/>
    <m/>
    <m/>
    <m/>
    <m/>
    <m/>
    <s v="Management Janji"/>
    <s v="Istana Jogja   Jl. Jend. Ahmad Yani, Ngupasan, Kec. Gondomanan, Kota Yogyakarta, Daerah Istimewa Yogyakarta  Hiqbal Haris 0821-8722-8445  Bayu Prasetyo Anwar 0811-8881-9797"/>
    <s v="FCC"/>
    <s v="13-08-2026 19:25:54"/>
    <m/>
    <m/>
    <s v="PS"/>
    <s v="KBU"/>
    <s v="NO ADDON"/>
    <n v="20260814"/>
    <s v="Completed"/>
    <s v="- 11_11446;Biaya PSB HSI EBIS Tunai di Depan ~ 11[500000]  - SP_NOSS;SP_NOSS ~ Internet NOSS Multispeed Network[0]  - SP_NOSS;SP_NOSS ~ Internet NOSS Multispeed Network[0]  - E23015;E23015 ~ ES23 - Perangkat ONT[0]  - E23015~null~44292;E23015||11||Abodeme"/>
    <s v="INDIBIZ"/>
    <m/>
    <m/>
    <d v="2026-08-13T17:30:00"/>
    <s v="Istana Jogja   Jl. Jend. Ahmad Yani, Ngupasan, Kec. Gondomanan, Kota Yogyakarta, Daerah Istimewa Yogyakarta  Hiqbal Haris 0821-8722-8445  Bayu Prasetyo Anwar 0811-8881-9797"/>
    <n v="2026"/>
    <n v="8"/>
    <n v="14"/>
    <d v="2026-08-14T00:00:00"/>
    <n v="0.27083333333575865"/>
    <x v="0"/>
    <x v="3"/>
  </r>
  <r>
    <n v="421"/>
    <n v="1002525828"/>
    <n v="3"/>
    <x v="6"/>
    <n v="5"/>
    <s v="PASURUAN"/>
    <s v="PROBOLINGGO"/>
    <s v="PBL"/>
    <s v="DGS"/>
    <s v="AO"/>
    <s v="NEW SALES"/>
    <m/>
    <s v="Completed (PS)"/>
    <s v="DGS-B2B TREG"/>
    <d v="2026-08-14T10:17:51"/>
    <d v="2026-08-15T19:15:01"/>
    <n v="69365785"/>
    <m/>
    <n v="152505340840"/>
    <s v="KSOP Probolinggo (POS KPLP 1)"/>
    <s v="ODP-PBL-FP/64"/>
    <s v="WO061726733"/>
    <m/>
    <m/>
    <m/>
    <n v="113.216415616712"/>
    <n v="-7.7367296520339499"/>
    <s v="AM;NITA;930122;GS;PSB 50MBPS;PIC 085233701452"/>
    <s v="Account Manager"/>
    <m/>
    <m/>
    <m/>
    <m/>
    <m/>
    <m/>
    <m/>
    <m/>
    <s v="Management Janji"/>
    <s v="PSB"/>
    <s v="FCC"/>
    <s v="14-08-2026 10:39:51"/>
    <m/>
    <m/>
    <s v="PS"/>
    <s v="PBL"/>
    <s v="NO ADDON"/>
    <n v="20260815"/>
    <s v="Completed"/>
    <s v="- E23015;E23015 ~ ES23 - Perangkat ONT[0]  - E23015~null~44292;E23015||11||Abodemen 0[0]  - E23015~null~E23015_SWONT;SWONT ~ Biaya Sewa ONT ~ E23015[30000]  - E24058;E24058 ~ ES24 - Paket HSI Bisnis (HSIEF) Khusus Winback[0]  - E24058~null~103819;E24058||"/>
    <s v="INDIBIZ"/>
    <m/>
    <m/>
    <d v="2026-08-14T13:00:00"/>
    <s v="PSB"/>
    <n v="2026"/>
    <n v="8"/>
    <n v="15"/>
    <d v="2026-08-15T00:00:00"/>
    <n v="0.45833333333575865"/>
    <x v="0"/>
    <x v="26"/>
  </r>
  <r>
    <n v="422"/>
    <n v="1002504714"/>
    <n v="3"/>
    <x v="1"/>
    <n v="5"/>
    <s v="MADURA"/>
    <s v="BANGKALAN"/>
    <s v="OMB"/>
    <s v="REG"/>
    <s v="AO"/>
    <s v="NEW SALES"/>
    <m/>
    <s v="CANCEL COMPLETED"/>
    <s v="RBS-Regional 3"/>
    <d v="2026-08-01T15:22:08"/>
    <d v="2026-08-02T10:27:01"/>
    <n v="69356795"/>
    <m/>
    <n v="152438901084"/>
    <s v="SMA AT-Taubah"/>
    <s v="ODP-OMB-FAA/03"/>
    <m/>
    <m/>
    <m/>
    <m/>
    <n v="113.33976939999999"/>
    <n v="-7.1196311000000003"/>
    <s v="|MN00572|/SMA AT-Taubah/HSI Bisnis + Netmonk Promo 2026 300 Mbps (Rp 1.186.100) PSB 150.000/085230900285/Al.fiancathering@gmail.com/Ach Mustofa Zakki/-7.119629, 113.339825/Jl. Joko Tole, Piaan, Temoran, Kec. Omben, Kabupaten Sampang, Jawa Timur 69291"/>
    <s v="Sales Force DBS"/>
    <m/>
    <m/>
    <m/>
    <m/>
    <m/>
    <m/>
    <m/>
    <m/>
    <m/>
    <m/>
    <m/>
    <d v="2026-01-08T15:25:05"/>
    <m/>
    <m/>
    <s v="REJECT_FCC"/>
    <s v="OMB"/>
    <s v="NETMONK"/>
    <m/>
    <s v="DECLINE : Decline - Batal Order Neng Putri Meilinda Permatasari NE2261|MYDITA"/>
    <s v="- 11_11446;Biaya PSB HSI EBIS Tunai di Depan ~ 11[150000]  - E23015;E23015 ~ ES23 - Perangkat ONT[0]  - E23015~null~44292;E23015||11||Abodemen 0[0]  - E23015~null~E23015_SWONTPREM;SWONTPREM ~ Biaya Sewa ONT Premium ~ E23015[50000]  - E25060;E25060 ~ ES25 "/>
    <s v="INDIBIZ"/>
    <m/>
    <s v="DECLINE : Decline - Batal Order Neng Putri Meilinda Permatasari NE2261|MYDITA"/>
    <m/>
    <m/>
    <m/>
    <m/>
    <m/>
    <e v="#NUM!"/>
    <e v="#NUM!"/>
    <x v="1"/>
    <x v="1"/>
  </r>
  <r>
    <n v="423"/>
    <n v="1002515163"/>
    <n v="3"/>
    <x v="6"/>
    <n v="5"/>
    <s v="PASURUAN"/>
    <s v="PROBOLINGGO"/>
    <s v="KRZ"/>
    <s v="DGS"/>
    <s v="AO"/>
    <s v="NEW SALES"/>
    <m/>
    <s v="Completed (PS)"/>
    <s v="DGS-B2B TREG"/>
    <d v="2026-08-07T15:57:22"/>
    <d v="2026-08-08T15:55:03"/>
    <n v="69360992"/>
    <m/>
    <n v="152509216350"/>
    <s v="Dinas Kominfo Kab Probolinggo  SICC (lt 1)"/>
    <s v="ODP-KRS-F07/01"/>
    <s v="WO061186284"/>
    <m/>
    <m/>
    <m/>
    <n v="113.4167084"/>
    <n v="-7.7601912000000004"/>
    <s v="AM;NITA;930122;GS;PSB 50MBPS;PIC 0817294831"/>
    <s v="Account Manager"/>
    <m/>
    <m/>
    <m/>
    <m/>
    <m/>
    <m/>
    <m/>
    <m/>
    <s v="Management Janji"/>
    <s v="PSB"/>
    <s v="FCC"/>
    <d v="2026-07-08T16:25:36"/>
    <m/>
    <m/>
    <s v="PS"/>
    <s v="KRZ"/>
    <s v="NO ADDON"/>
    <n v="20260808"/>
    <s v="Completed"/>
    <s v="- E23015;E23015 ~ ES23 - Perangkat ONT[0]  - E23015~null~44292;E23015||11||Abodemen 0[0]  - E23015~null~E23015_SWONTPREM;SWONTPREM ~ Biaya Sewa ONT Premium ~ E23015[50000]  - E24058;E24058 ~ ES24 - Paket HSI Bisnis (HSIEF) Khusus Winback[0]  - E24058~null"/>
    <s v="INDIBIZ"/>
    <m/>
    <m/>
    <d v="2026-08-07T13:30:00"/>
    <s v="PSB"/>
    <n v="2026"/>
    <n v="8"/>
    <n v="8"/>
    <d v="2026-08-08T00:00:00"/>
    <n v="0.4375"/>
    <x v="0"/>
    <x v="26"/>
  </r>
  <r>
    <n v="424"/>
    <n v="1002506486"/>
    <n v="3"/>
    <x v="7"/>
    <n v="4"/>
    <s v="KUDUS"/>
    <s v="KUDUS"/>
    <s v="DMA"/>
    <s v="REG"/>
    <s v="AO"/>
    <s v="NEW SALES"/>
    <m/>
    <s v="Completed (PS)"/>
    <s v="RBS-Regional 3"/>
    <d v="2026-08-03T16:14:37"/>
    <d v="2026-08-06T15:24:03"/>
    <n v="69356680"/>
    <m/>
    <n v="141456115371"/>
    <s v="BMB CELL"/>
    <s v="ODP-DMA-FDA/019"/>
    <s v="WO060820759"/>
    <m/>
    <m/>
    <m/>
    <n v="110.60458648148099"/>
    <n v="-6.9161991648992203"/>
    <s v="|MC60105|MYIA-047028032765/POI/MOKHAMAD YASIN/082322669796/novitahima.nh@gmail.com"/>
    <s v="Sales Profesional"/>
    <m/>
    <m/>
    <m/>
    <m/>
    <m/>
    <m/>
    <m/>
    <m/>
    <s v="Management Janji"/>
    <s v="2026-08-02 08:00:00 | Nama PIC : bapak yasin  No HP :  082322669796  Alt :   M Janji : (MINGGU/2/AGUSTUS/2026)  jam Pasang : 09:00  Note : hubungi pelanggan jika ingin kelokasi"/>
    <s v="FCC"/>
    <d v="2026-03-08T16:39:49"/>
    <m/>
    <m/>
    <s v="PS"/>
    <s v="DMA"/>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08:00:00 | Nama PIC : bapak yasin  No HP :  082322669796  Alt :   M Janji : (MINGGU/2/AGUSTUS/2026)  jam Pasang : 09:00  Note : hubungi pelanggan jika ingin kelokasi"/>
    <n v="2026"/>
    <n v="8"/>
    <n v="6"/>
    <d v="2026-08-06T00:00:00"/>
    <n v="2.7083333333357587"/>
    <x v="2"/>
    <x v="3"/>
  </r>
  <r>
    <n v="425"/>
    <n v="1002530938"/>
    <n v="3"/>
    <x v="7"/>
    <n v="4"/>
    <s v="SOLO"/>
    <s v="WONOGIRI"/>
    <s v="WNG"/>
    <s v="REG"/>
    <s v="AO"/>
    <s v="NEW SALES"/>
    <s v="1P INET"/>
    <s v="7 | OSS - PROVISIONING ISSUED"/>
    <s v="RBS-Regional 3"/>
    <d v="2026-08-17T13:50:57"/>
    <d v="2026-08-17T16:41:59"/>
    <n v="69368136"/>
    <m/>
    <n v="143554101544"/>
    <s v="SCRET PROJECT GARAGE"/>
    <s v="ODP-WNG-FV/041 FV/D02/041.01"/>
    <s v="WO061933757"/>
    <m/>
    <m/>
    <m/>
    <n v="110.80748819999999"/>
    <n v="-7.8622027999999897"/>
    <s v="|MN02579|MYIA-099327025985/POI/ARDY DWI SAPUTRO/085198523463/ardydwis15@gmail.com"/>
    <s v="MYIB_ASSISTANT"/>
    <m/>
    <m/>
    <m/>
    <m/>
    <m/>
    <m/>
    <m/>
    <m/>
    <s v="Management Janji"/>
    <s v="2026-08-18 13:00:00 | Nama : BP ARDY DWI SAPUTRO  No Hp : 085198523463 No Alt :  Tgl Pemasangan : 18 Agustus 2026 Interval : PAGI  Note : Hubungi pelanggan terlebih dahulu"/>
    <s v="FCC"/>
    <s v="17-08-2026 13:55:06"/>
    <d v="2026-08-18T13:00:00"/>
    <m/>
    <s v="PI"/>
    <s v="WNG"/>
    <s v="NO ADDON"/>
    <m/>
    <s v="Provisioning Issued"/>
    <s v="HSI Bisnis Promo HUT Telkom PSB 70% - 150 Mbps"/>
    <s v="INDIBIZ"/>
    <m/>
    <m/>
    <d v="2026-08-18T13:00:00"/>
    <s v="2026-08-18 13:00:00 | Nama : BP ARDY DWI SAPUTRO  No Hp : 085198523463 No Alt :  Tgl Pemasangan : 18 Agustus 2026 Interval : PAGI  Note : Hubungi pelanggan terlebih dahulu"/>
    <m/>
    <m/>
    <m/>
    <e v="#NUM!"/>
    <e v="#NUM!"/>
    <x v="1"/>
    <x v="3"/>
  </r>
  <r>
    <n v="426"/>
    <n v="1002520485"/>
    <n v="3"/>
    <x v="2"/>
    <n v="5"/>
    <s v="MALANG"/>
    <s v="BATU"/>
    <s v="SGS"/>
    <s v="REG"/>
    <s v="AO"/>
    <s v="NEW SALES"/>
    <s v="1P INET"/>
    <s v="Completed (PS)"/>
    <s v="RBS-Regional 3"/>
    <d v="2026-08-11T15:28:56"/>
    <d v="2026-08-12T17:19:56"/>
    <n v="69363548"/>
    <m/>
    <n v="152721299877"/>
    <s v="SMK PGRI SINGOSARI"/>
    <s v="ODP-SGS-FK/28 FK/D06/28.01"/>
    <s v="WO061515501"/>
    <m/>
    <m/>
    <m/>
    <n v="112.6605984"/>
    <n v="-7.9020341999999903"/>
    <s v="|MN01864|MYIA-015512521257/POI/HABID HAZBULLAH/083117191304/smkpgri_sgs_mlg@yahoo.co.id"/>
    <s v="MYIB_ASSISTANT"/>
    <m/>
    <m/>
    <m/>
    <m/>
    <m/>
    <m/>
    <m/>
    <m/>
    <s v="Management Janji"/>
    <s v="2026-08-12 13:00:00 | Tanggal pemasangan : 12 AGUSTUS 2026 Jam pemasangan : pagi/siang Info Tambahan : Hubungi pelanggan dulu sebelum ke lokasi terima kasih"/>
    <s v="FCC"/>
    <d v="2026-11-08T15:39:49"/>
    <d v="2026-08-12T13:00:00"/>
    <m/>
    <s v="PS"/>
    <s v="SGS"/>
    <s v="NO ADDON"/>
    <n v="20260812"/>
    <s v="Completed"/>
    <s v="HSI Bisnis Promo HUT Telkom PSB 70% - 300 Mbps"/>
    <s v="INDIBIZ"/>
    <m/>
    <m/>
    <d v="2026-08-12T13:00:00"/>
    <s v="2026-08-12 13:00:00 | Tanggal pemasangan : 12 AGUSTUS 2026 Jam pemasangan : pagi/siang Info Tambahan : Hubungi pelanggan dulu sebelum ke lokasi terima kasih"/>
    <n v="2026"/>
    <n v="8"/>
    <n v="12"/>
    <d v="2026-08-12T00:00:00"/>
    <n v="-0.54166666666424135"/>
    <x v="0"/>
    <x v="11"/>
  </r>
  <r>
    <n v="427"/>
    <n v="1002512296"/>
    <n v="3"/>
    <x v="3"/>
    <n v="4"/>
    <s v="MAGELANG"/>
    <s v="MAGELANG"/>
    <s v="MGE"/>
    <s v="REG"/>
    <s v="AO"/>
    <s v="NEW SALES"/>
    <s v="1P INET"/>
    <s v="Completed (PS)"/>
    <s v="RBS-Regional 3"/>
    <d v="2026-08-06T12:55:57"/>
    <d v="2026-08-07T12:42:37"/>
    <n v="69359937"/>
    <m/>
    <n v="146137149679"/>
    <s v="Aeny Beauty Store"/>
    <s v="ODP-MGE-FBB/056"/>
    <s v="WO061069947"/>
    <m/>
    <m/>
    <m/>
    <n v="110.282373327768"/>
    <n v="-7.4283620736425"/>
    <s v="|MN02816|MYIA-080509119971/POI/Nur Aeny Rahmawati/085601427875/nuraenyrahmawati@gmail.com"/>
    <s v="MYIB_ASSISTANT"/>
    <m/>
    <m/>
    <m/>
    <m/>
    <m/>
    <m/>
    <m/>
    <m/>
    <s v="Management Janji"/>
    <s v="2026-08-13 08:00:00 | Nama PIC : bapak fadlan No HP : 085601427875 Alt :  M Janji : (JUMAT/7/AGUSTUS/2026) jam Pasang : 09:00 Note : hubungi pelanggan jika ingin kelokasi"/>
    <s v="FCC"/>
    <d v="2026-06-08T13:10:52"/>
    <d v="2026-08-13T08:00:00"/>
    <m/>
    <s v="PS"/>
    <s v="MGE"/>
    <s v="NO ADDON"/>
    <n v="20260807"/>
    <s v="Completed"/>
    <s v="HSI Bisnis Basic Promo HUT Telkom PSB 70% - 75 Mbps"/>
    <s v="INDIBIZ"/>
    <m/>
    <m/>
    <d v="2026-08-13T08:00:00"/>
    <s v="2026-08-13 08:00:00 | Nama PIC : bapak fadlan No HP : 085601427875 Alt :  M Janji : (JUMAT/7/AGUSTUS/2026) jam Pasang : 09:00 Note : hubungi pelanggan jika ingin kelokasi"/>
    <n v="2026"/>
    <n v="8"/>
    <n v="7"/>
    <d v="2026-08-07T00:00:00"/>
    <n v="-6.3333333333357587"/>
    <x v="0"/>
    <x v="3"/>
  </r>
  <r>
    <n v="428"/>
    <n v="1002529230"/>
    <n v="3"/>
    <x v="6"/>
    <n v="5"/>
    <s v="SIDOARJO"/>
    <s v="PASURUAN"/>
    <s v="BEJ"/>
    <s v="REG"/>
    <s v="AO"/>
    <s v="NEW SALES"/>
    <s v="1P INET"/>
    <s v="OSS - FALLOUT"/>
    <s v="RBS-Regional 3"/>
    <d v="2026-08-16T08:35:56"/>
    <d v="2026-08-17T18:30:58"/>
    <n v="69367286"/>
    <m/>
    <n v="152742207277"/>
    <s v="TOKO ORANGE"/>
    <s v="ODP-BEJ-FD/44"/>
    <s v="WO061857765"/>
    <m/>
    <m/>
    <m/>
    <n v="112.758414"/>
    <n v="-7.5700253999999996"/>
    <s v="|MC30275|MYIA-010872295084/POI/FAKTUR ROCHMAN/085280900626/stbded51@gmail.com"/>
    <s v="MYIB_ASSISTANT"/>
    <m/>
    <m/>
    <m/>
    <m/>
    <m/>
    <m/>
    <m/>
    <m/>
    <s v="Management Janji"/>
    <s v="2026-08-17 08:00:00 | Waktu pemasangan : 17 agustus 2026 Jam pemasangan : 08.00 - 12.00 Info Tambahan : Hubungi pelanggan dulu sebelum ke lokasi terimakasih  "/>
    <s v="FCC"/>
    <s v="16-08-2026 08:40:01"/>
    <d v="2026-08-17T08:00:00"/>
    <s v="Kendala Pelanggan"/>
    <s v="FO_WFM"/>
    <s v="BEJ"/>
    <s v="NO ADDON"/>
    <m/>
    <s v="Provisioning Failed|WFM|INF009059424|Hold Witel"/>
    <s v="HSI Bisnis Promo HUT Telkom PSB 70% - 150 Mbps"/>
    <s v="INDIBIZ"/>
    <m/>
    <m/>
    <d v="2026-08-17T08:00:00"/>
    <s v="2026-08-17 08:00:00 | Waktu pemasangan : 17 agustus 2026 Jam pemasangan : 08.00 - 12.00 Info Tambahan : Hubungi pelanggan dulu sebelum ke lokasi terimakasih  "/>
    <m/>
    <m/>
    <m/>
    <e v="#NUM!"/>
    <e v="#NUM!"/>
    <x v="1"/>
    <x v="24"/>
  </r>
  <r>
    <n v="429"/>
    <n v="1002511049"/>
    <n v="3"/>
    <x v="6"/>
    <n v="5"/>
    <s v="SIDOARJO"/>
    <s v="PASURUAN"/>
    <s v="PWS"/>
    <s v="REG"/>
    <s v="AO"/>
    <s v="NEW SALES"/>
    <m/>
    <s v="Completed (PS)"/>
    <s v="RBS-Regional 3"/>
    <d v="2026-08-05T15:35:53"/>
    <d v="2026-08-08T11:28:39"/>
    <n v="69359393"/>
    <m/>
    <n v="152740208085"/>
    <s v="PT. ALDTECH PRASIDA ASTAMA"/>
    <s v="ODP-PWS-FA/52"/>
    <s v="WO061191316"/>
    <m/>
    <m/>
    <m/>
    <n v="112.7861375"/>
    <n v="-7.7324888999999999"/>
    <s v="|MN02580|/PT. ALDTECH PRASIDA ASTAMA /WINBACK 2.0 HSI B2B (1:1) 100MBPS 535RB PSB DISC 70%//Hrdapa2019@gmail.com /CITRA TRI ANDARINI/85733300816"/>
    <s v="Sales Force DBS"/>
    <m/>
    <m/>
    <m/>
    <m/>
    <m/>
    <m/>
    <m/>
    <m/>
    <s v="Management Janji"/>
    <s v="2026-08-08 13:00:00|Nama PIC:  bp dimas No HP: 085733300816 Alt: Tanggal: 8/8/2026 Jam Pasang: Siang Note: Hubungi sebelum ke lokasi|40010577|MYDITA"/>
    <s v="FCC"/>
    <d v="2026-05-08T15:39:51"/>
    <d v="2026-08-08T13:00:00"/>
    <m/>
    <s v="PS"/>
    <s v="PWS"/>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8T13:00:00"/>
    <s v="2026-08-08 13:00:00|Nama PIC:  bp dimas No HP: 085733300816 Alt: Tanggal: 8/8/2026 Jam Pasang: Siang Note: Hubungi sebelum ke lokasi|40010577|MYDITA"/>
    <n v="2026"/>
    <n v="8"/>
    <n v="8"/>
    <d v="2026-08-08T00:00:00"/>
    <n v="-0.54166666666424135"/>
    <x v="0"/>
    <x v="24"/>
  </r>
  <r>
    <n v="430"/>
    <n v="1002522295"/>
    <n v="3"/>
    <x v="7"/>
    <n v="4"/>
    <s v="KUDUS"/>
    <s v="PURWODADI"/>
    <s v="WRO"/>
    <s v="REG"/>
    <s v="AO"/>
    <s v="NEW SALES"/>
    <s v="1P INET"/>
    <s v="102 | FOLLOW UP COMPLETED"/>
    <s v="RBS-Regional 3"/>
    <d v="2026-08-12T13:58:56"/>
    <d v="2026-08-14T13:12:26"/>
    <n v="69364307"/>
    <m/>
    <n v="142509107241"/>
    <s v="SMA PGRI KUWU"/>
    <s v="ODP-WRO-FC/116 FC/D07/116.01"/>
    <s v="WO061591665"/>
    <m/>
    <m/>
    <m/>
    <n v="111.1232792"/>
    <n v="-7.1226444999999998"/>
    <s v="|MN01314|MYIA-007331783878/POI/EMMANUEL DANANG RAHARJO/082353229550/smapgrikuwu00@gmail.com"/>
    <s v="MYIB_ASSISTANT"/>
    <m/>
    <m/>
    <m/>
    <m/>
    <m/>
    <m/>
    <m/>
    <m/>
    <s v="Management Janji"/>
    <s v="2026-08-13 13:00:00 | Waktu pemasangan : 13 agustus 2026 Jam pemasangan : 08.00 - 12.00 Info Tambahan : Hubungi pelanggan dulu sebelum ke lokasi terimakasih "/>
    <s v="FCC"/>
    <d v="2026-12-08T14:10:11"/>
    <d v="2026-08-13T13:00:00"/>
    <s v="Kendala Teknik"/>
    <s v="REVOKE"/>
    <s v="WRO"/>
    <s v="NETMONK"/>
    <m/>
    <s v="Follow Up Revoke Completed, New Order ID : SC1002526368"/>
    <s v="HSI Bisnis Basic Bundling Netmonk Dual Band Promo 2026 PSB 70% - 100 Mbps"/>
    <s v="INDIBIZ"/>
    <m/>
    <m/>
    <d v="2026-08-13T13:00:00"/>
    <s v="2026-08-13 13:00:00 | Waktu pemasangan : 13 agustus 2026 Jam pemasangan : 08.00 - 12.00 Info Tambahan : Hubungi pelanggan dulu sebelum ke lokasi terimakasih "/>
    <m/>
    <m/>
    <m/>
    <e v="#NUM!"/>
    <e v="#NUM!"/>
    <x v="1"/>
    <x v="3"/>
  </r>
  <r>
    <n v="431"/>
    <n v="1002526475"/>
    <n v="3"/>
    <x v="1"/>
    <n v="5"/>
    <s v="SBY UTARA"/>
    <s v="GRESIK"/>
    <s v="GSK"/>
    <s v="REG"/>
    <s v="AO"/>
    <s v="NEW SALES"/>
    <m/>
    <s v="Completed (PS)"/>
    <s v="RBS-Regional 3"/>
    <d v="2026-08-14T14:08:31"/>
    <d v="2026-08-14T18:41:56"/>
    <n v="69364558"/>
    <m/>
    <n v="152421262333"/>
    <s v="PT Verona Ecommerce Indonesia"/>
    <s v="ODP-GSK-FU/39"/>
    <s v="WO061752392"/>
    <m/>
    <m/>
    <m/>
    <n v="112.638673"/>
    <n v="-7.2050809999999998"/>
    <s v="MD|MYDB-20260812265083|DN00001/MN01735|PT Verona Ecommerce Indonesia|083111031948"/>
    <s v="MYDIGIBIZPARTNER"/>
    <m/>
    <m/>
    <m/>
    <m/>
    <m/>
    <m/>
    <m/>
    <m/>
    <s v="Management Janji"/>
    <s v="2026-08-13 13:00:00 | Waktu pemasnagan : 13 Agustus 2026  Jam pemasangan : 10.00  Mohon hubungi pelanggan sebelum ke lokasi   Terima kasih"/>
    <s v="FCC"/>
    <s v="14-08-2026 14:10:15"/>
    <m/>
    <m/>
    <s v="PS"/>
    <s v="GSK"/>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13:00:00 | Waktu pemasnagan : 13 Agustus 2026  Jam pemasangan : 10.00  Mohon hubungi pelanggan sebelum ke lokasi   Terima kasih"/>
    <n v="2026"/>
    <n v="8"/>
    <n v="14"/>
    <d v="2026-08-14T00:00:00"/>
    <n v="-0.29166666666424135"/>
    <x v="0"/>
    <x v="15"/>
  </r>
  <r>
    <n v="432"/>
    <n v="1002507910"/>
    <n v="3"/>
    <x v="3"/>
    <n v="4"/>
    <s v="PURWOKERTO"/>
    <s v="PURBALINGGA"/>
    <s v="PBG"/>
    <s v="REG"/>
    <s v="AO"/>
    <s v="NEW SALES"/>
    <s v="1P INET"/>
    <s v="Completed (PS)"/>
    <s v="RBS-Regional 3"/>
    <d v="2026-08-04T11:55:56"/>
    <d v="2026-08-06T12:35:49"/>
    <n v="69358195"/>
    <m/>
    <n v="143363111974"/>
    <s v="Aziz Olshop"/>
    <s v="ODP-PBG-FAF/044"/>
    <s v="WO060878048"/>
    <m/>
    <m/>
    <m/>
    <n v="109.3391233"/>
    <n v="-7.3517858"/>
    <s v="|MC20234|MYIA-094186859591/POI/Aziz Maulana/083872051658/azizmaul177@gmail.com"/>
    <s v="MYIB_ASSISTANT"/>
    <m/>
    <m/>
    <m/>
    <m/>
    <m/>
    <m/>
    <m/>
    <m/>
    <s v="Management Janji"/>
    <s v="2026-08-07 13:00:00 | Nama Pic : BP AZIZ No Hp Pic : 083872051658 Jam Pemasangan : 08:00 - 12.00 Tanggal Pemasangan : RABU 05 AGUSTUS 2026 Info Tambahan : Hubungi pelanggan sebelum datang ke lokasi, terima kasih."/>
    <s v="FCC"/>
    <d v="2026-04-08T12:09:53"/>
    <d v="2026-08-07T13:00:00"/>
    <m/>
    <s v="PS"/>
    <s v="PBG"/>
    <s v="NO ADDON"/>
    <n v="20260806"/>
    <s v="Completed"/>
    <s v="HSI Bisnis Promo HUT Telkom PSB 70% - 150 Mbps"/>
    <s v="INDIBIZ"/>
    <m/>
    <m/>
    <d v="2026-08-07T13:00:00"/>
    <s v="2026-08-07 13:00:00 | Nama Pic : BP AZIZ No Hp Pic : 083872051658 Jam Pemasangan : 08:00 - 12.00 Tanggal Pemasangan : RABU 05 AGUSTUS 2026 Info Tambahan : Hubungi pelanggan sebelum datang ke lokasi, terima kasih."/>
    <n v="2026"/>
    <n v="8"/>
    <n v="6"/>
    <d v="2026-08-06T00:00:00"/>
    <n v="-1.5416666666642413"/>
    <x v="0"/>
    <x v="3"/>
  </r>
  <r>
    <n v="433"/>
    <n v="1002524876"/>
    <n v="3"/>
    <x v="3"/>
    <n v="4"/>
    <s v="PURWOKERTO"/>
    <s v="PURWOKERTO"/>
    <s v="PWT"/>
    <s v="REG"/>
    <s v="AO"/>
    <s v="NEW SALES"/>
    <s v="1P INET"/>
    <s v="Completed (PS)"/>
    <s v="RBS-Regional 3"/>
    <d v="2026-08-13T16:10:56"/>
    <d v="2026-08-15T13:15:18"/>
    <n v="69365404"/>
    <m/>
    <n v="146303609281"/>
    <s v="SPBU PERTAMINA 44.531.14 KEDUNGRANDU"/>
    <s v="ODP-PWT-FAR/006 FAR/D02/006.01"/>
    <s v="WO061690095"/>
    <m/>
    <m/>
    <m/>
    <n v="109.219613"/>
    <n v="-7.4719090000000001"/>
    <s v="|MC00213|MYIA-073765634558/POI/MASRURI/081227515505/pupantaraarhath@gmail.com"/>
    <s v="MYIB_ASSISTANT"/>
    <m/>
    <m/>
    <m/>
    <m/>
    <m/>
    <m/>
    <m/>
    <m/>
    <s v="Management Janji"/>
    <s v="2026-08-14 13:00:00 | Jam Pemasangan : 08:00 - 12.00 Tanggal Pemasangan : 14/08/2026 Info Tambahan : Hubungi pelanggan sebelum datang ke lokasi"/>
    <s v="FCC"/>
    <s v="13-08-2026 16:25:51"/>
    <d v="2026-08-14T13:00:00"/>
    <m/>
    <s v="PS"/>
    <s v="PWT"/>
    <s v="NO ADDON"/>
    <n v="20260815"/>
    <s v="Completed"/>
    <s v="HSI Bisnis Promo HUT Telkom PSB 70% - 100 Mbps Dual Band"/>
    <s v="INDIBIZ"/>
    <m/>
    <m/>
    <d v="2026-08-14T13:00:00"/>
    <s v="2026-08-14 13:00:00 | Jam Pemasangan : 08:00 - 12.00 Tanggal Pemasangan : 14/08/2026 Info Tambahan : Hubungi pelanggan sebelum datang ke lokasi"/>
    <n v="2026"/>
    <n v="8"/>
    <n v="15"/>
    <d v="2026-08-15T00:00:00"/>
    <n v="0.45833333333575865"/>
    <x v="0"/>
    <x v="3"/>
  </r>
  <r>
    <n v="434"/>
    <n v="1002521888"/>
    <n v="3"/>
    <x v="0"/>
    <n v="5"/>
    <s v="MATARAM"/>
    <s v="SUMBAWA"/>
    <s v="ALA"/>
    <s v="REG"/>
    <s v="AO"/>
    <s v="NEW SALES"/>
    <s v="1P INET"/>
    <s v="Completed (PS)"/>
    <s v="RBS-Regional 3"/>
    <d v="2026-08-12T11:49:56"/>
    <d v="2026-08-13T15:59:12"/>
    <n v="69364128"/>
    <m/>
    <n v="172607203854"/>
    <s v="SD NEGERI POTO TANO"/>
    <s v="ODP-ALA-FAC/59 FAC/D04/59.01"/>
    <s v="WO061573731"/>
    <m/>
    <m/>
    <m/>
    <n v="116.833528370488"/>
    <n v="-8.5310770648748004"/>
    <s v="|MN02367|MYIA-016843908103/POI/JULIANA/081237679153/julianaakem79@gmail.com"/>
    <s v="MYIB_ASSISTANT"/>
    <m/>
    <m/>
    <m/>
    <m/>
    <m/>
    <m/>
    <m/>
    <m/>
    <s v="Management Janji"/>
    <s v="2026-08-13 08:00:00 | Tanggal pemasangan :13/08/2026 Jam pemasangan : pagi/siang Info Tambahan : Hubungi pelanggan dulu sebelum ke lokasi terima kasih."/>
    <s v="FCC"/>
    <d v="2026-12-08T11:55:22"/>
    <d v="2026-08-13T08:00:00"/>
    <m/>
    <s v="PS"/>
    <s v="ALA"/>
    <s v="NO ADDON"/>
    <n v="20260813"/>
    <s v="Completed"/>
    <s v="HSI Bisnis Promo HUT Telkom PSB 70% - 75 Mbps"/>
    <s v="INDIBIZ"/>
    <m/>
    <m/>
    <d v="2026-08-13T08:00:00"/>
    <s v="2026-08-13 08:00:00 | Tanggal pemasangan :13/08/2026 Jam pemasangan : pagi/siang Info Tambahan : Hubungi pelanggan dulu sebelum ke lokasi terima kasih."/>
    <n v="2026"/>
    <n v="8"/>
    <n v="13"/>
    <d v="2026-08-13T00:00:00"/>
    <n v="-0.33333333333575865"/>
    <x v="0"/>
    <x v="0"/>
  </r>
  <r>
    <n v="435"/>
    <n v="1002516560"/>
    <n v="3"/>
    <x v="6"/>
    <n v="5"/>
    <s v="SIDOARJO"/>
    <s v="INNER - JATIM TIMUR"/>
    <s v="GDA"/>
    <s v="REG"/>
    <s v="AO"/>
    <s v="NEW SALES"/>
    <m/>
    <s v="102 | FOLLOW UP COMPLETED"/>
    <s v="RBS-Regional 3"/>
    <d v="2026-08-09T15:24:23"/>
    <d v="2026-08-12T11:18:27"/>
    <n v="69361935"/>
    <m/>
    <n v="152317261855"/>
    <s v="Primkopal Juanda"/>
    <s v="ODP-GDA-FS/02"/>
    <s v="WO061398908"/>
    <m/>
    <m/>
    <m/>
    <n v="112.7670104"/>
    <n v="-7.3999744999999999"/>
    <s v="AMRBS;405989;AMEX;MUJI;RBS-3;SURAMADU;PSB;Primkopal Juanda;082142425176;spbujuanda16@gmail.com;HSI Bisnis (1:1) 100 Mbps (Rp 669.000) PSB Rp 150.000;Surakim;Jalan Raya Sedati no. 1 Juanda, Sedati, Sidoarjo"/>
    <s v="Amex"/>
    <m/>
    <m/>
    <m/>
    <m/>
    <m/>
    <m/>
    <m/>
    <m/>
    <s v="Management Janji"/>
    <s v="2026-08-11 13:00:00|Nama PIC:  bp surakim No HP: 082142425176 Alt: 082132733944 Tanggal: 11/8/2026 Jam Pasang: Siang Note: Hubungi sebelum ke lokasi, terimakasih.|40010577|MYDITA"/>
    <s v="FCC"/>
    <d v="2026-09-08T15:39:44"/>
    <d v="2026-08-11T13:00:00"/>
    <s v="Kendala Teknik"/>
    <s v="REVOKE"/>
    <s v="GDA"/>
    <s v="NO ADDON"/>
    <m/>
    <s v="Follow Up Revoke Completed, New Order ID : SC1002521748"/>
    <s v="- 11_11446;Biaya PSB HSI EBIS Tunai di Depan ~ 11[150000]  - SP_NOSS;SP_NOSS ~ Internet NOSS Multispeed Network[0]  - SP_NOSS;SP_NOSS ~ Internet NOSS Multispeed Network[0]  - E23015;E23015 ~ ES23 - Perangkat ONT[0]  - E23015~null~44292;E23015||11||Abodeme"/>
    <s v="INDIBIZ"/>
    <m/>
    <m/>
    <d v="2026-08-11T13:00:00"/>
    <s v="2026-08-11 13:00:00|Nama PIC:  bp surakim No HP: 082142425176 Alt: 082132733944 Tanggal: 11/8/2026 Jam Pasang: Siang Note: Hubungi sebelum ke lokasi, terimakasih.|40010577|MYDITA"/>
    <m/>
    <m/>
    <m/>
    <e v="#NUM!"/>
    <e v="#NUM!"/>
    <x v="1"/>
    <x v="17"/>
  </r>
  <r>
    <n v="436"/>
    <n v="1002518634"/>
    <n v="3"/>
    <x v="2"/>
    <n v="5"/>
    <s v="MADIUN"/>
    <s v="PONOROGO"/>
    <s v="PON"/>
    <s v="REG"/>
    <s v="AO"/>
    <s v="NEW SALES"/>
    <s v="1P INET"/>
    <s v="Completed (PS)"/>
    <s v="RBS-Regional 3"/>
    <d v="2026-08-10T17:40:57"/>
    <d v="2026-08-12T05:38:42"/>
    <n v="69362768"/>
    <m/>
    <n v="152604231087"/>
    <s v="SPBU 54.634.09"/>
    <s v="ODP-PON-FU/18 FU/D05/18.01"/>
    <s v="WO061439190"/>
    <m/>
    <m/>
    <m/>
    <n v="111.49917000000001"/>
    <n v="-7.8193979999999996"/>
    <s v="|MN00282|MYIA-069822458168/POI/Nova Eka Herawati/082331735920/spbu5.5463409@gmail.com"/>
    <s v="MYIB_ASSISTANT"/>
    <m/>
    <m/>
    <m/>
    <m/>
    <m/>
    <m/>
    <m/>
    <m/>
    <s v="Management Janji"/>
    <s v="2026-08-11 15:00:00 | telp : 082331735920 alt :  M Janji : (11/08/2026) jam Pasang :pagi / siang  Note : hubungi pelanggan jika ingin kelokasi"/>
    <s v="FCC"/>
    <d v="2026-10-08T17:54:57"/>
    <d v="2026-08-11T15:00:00"/>
    <m/>
    <s v="PS"/>
    <s v="PON"/>
    <s v="NO ADDON"/>
    <n v="20260812"/>
    <s v="Completed"/>
    <s v="HSI Bisnis Promo HUT Telkom PSB 70% - 50 Mbps"/>
    <s v="INDIBIZ"/>
    <m/>
    <m/>
    <d v="2026-08-11T15:00:00"/>
    <s v="2026-08-11 15:00:00 | telp : 082331735920 alt :  M Janji : (11/08/2026) jam Pasang :pagi / siang  Note : hubungi pelanggan jika ingin kelokasi"/>
    <n v="2026"/>
    <n v="8"/>
    <n v="12"/>
    <d v="2026-08-12T00:00:00"/>
    <n v="0.375"/>
    <x v="0"/>
    <x v="2"/>
  </r>
  <r>
    <n v="437"/>
    <n v="1002514207"/>
    <n v="3"/>
    <x v="3"/>
    <n v="4"/>
    <s v="PURWOKERTO"/>
    <s v="CILACAP"/>
    <s v="KRY"/>
    <s v="REG"/>
    <s v="AO"/>
    <s v="NEW SALES"/>
    <s v="1P INET"/>
    <s v="98 | OSS - CANCEL COMPLETE"/>
    <s v="RBS-Regional 3"/>
    <d v="2026-08-07T10:49:56"/>
    <d v="2026-08-11T10:57:23"/>
    <n v="69360609"/>
    <m/>
    <n v="143385101853"/>
    <s v="SMP NEGERI 2 SUMPIUH"/>
    <s v="ODP-KRY-FH/037 FH/D03/037.01"/>
    <s v="WO061145924"/>
    <m/>
    <m/>
    <m/>
    <n v="109.353478"/>
    <n v="-7.6089570000000002"/>
    <s v="|MC00213|MYIA-071140399755/POI/SMP NEGERI 2 SUMPIUH/089512063354/smpnduasumpiuh@gmail.com"/>
    <s v="MYIB_ASSISTANT"/>
    <m/>
    <m/>
    <m/>
    <m/>
    <m/>
    <m/>
    <m/>
    <m/>
    <s v="Management Janji"/>
    <s v="2026-08-10 13:00:00 | Nama : BP DIDIK FIRMANSYAH No Hp : 089512063354 No Alt : 082323397458 Tgl Pemasangan : 08 Agustus 2026 Interval : PAGI  Note : Hubungi pelanggan terlebih dahulu"/>
    <s v="FCC"/>
    <d v="2026-07-08T10:55:20"/>
    <d v="2026-08-10T13:00:00"/>
    <s v="Kendala Pelanggan"/>
    <s v="CANCEL"/>
    <s v="KRY"/>
    <s v="NO ADDON"/>
    <m/>
    <s v="Cancel Completed"/>
    <s v="HSI Bisnis Promo HUT Telkom PSB 70% - 200 Mbps"/>
    <s v="INDIBIZ"/>
    <m/>
    <m/>
    <d v="2026-08-10T13:00:00"/>
    <s v="2026-08-10 13:00:00 | Nama : BP DIDIK FIRMANSYAH No Hp : 089512063354 No Alt : 082323397458 Tgl Pemasangan : 08 Agustus 2026 Interval : PAGI  Note : Hubungi pelanggan terlebih dahulu"/>
    <m/>
    <m/>
    <m/>
    <e v="#NUM!"/>
    <e v="#NUM!"/>
    <x v="1"/>
    <x v="3"/>
  </r>
  <r>
    <n v="438"/>
    <n v="1002514542"/>
    <n v="3"/>
    <x v="3"/>
    <n v="4"/>
    <s v="MAGELANG"/>
    <s v="MAGELANG"/>
    <s v="MGE"/>
    <s v="REG"/>
    <s v="AO"/>
    <s v="NEW SALES"/>
    <s v="1P INET"/>
    <s v="98 | OSS - CANCEL COMPLETE"/>
    <s v="RBS-Regional 3"/>
    <d v="2026-08-07T13:10:56"/>
    <d v="2026-08-12T15:40:31"/>
    <n v="69360756"/>
    <m/>
    <n v="146137149222"/>
    <s v="CV GRABAG INDAH SPBU 44.561.10"/>
    <s v="ODP-MGE-FU/044 FU/D01/044.01"/>
    <s v="WO061160201"/>
    <m/>
    <m/>
    <m/>
    <n v="110.31293890000001"/>
    <n v="-7.3706312"/>
    <s v="|MN02255|MYIA-052608846021/POI/TAFRIKHAN/082213070983/tafrikhan24@gmail.com"/>
    <s v="MYIB_ASSISTANT"/>
    <m/>
    <m/>
    <m/>
    <m/>
    <m/>
    <m/>
    <m/>
    <m/>
    <s v="Management Janji"/>
    <s v="2026-08-11 13:00:00 | Nama Pic : BP TAFRIKHAN No Hp Pic : 082213070983 Jam Pemasangan : 08:00 - 12.00 Tanggal Pemasangan : SABTU 08 AGUSTUS 2026 Info Tambahan : Hubungi pelanggan sebelum datang ke lokasi, terima kasih."/>
    <s v="FCC"/>
    <d v="2026-07-08T13:25:39"/>
    <d v="2026-08-11T13:00:00"/>
    <s v="Kendala Pelanggan"/>
    <s v="CANCEL"/>
    <s v="MGE"/>
    <s v="NO ADDON"/>
    <m/>
    <s v="Cancel Completed"/>
    <s v="HSI Bisnis Basic Promo HUT Telkom PSB 70% - 100 Mbps"/>
    <s v="INDIBIZ"/>
    <m/>
    <m/>
    <d v="2026-08-11T13:00:00"/>
    <s v="2026-08-11 13:00:00 | Nama Pic : BP TAFRIKHAN No Hp Pic : 082213070983 Jam Pemasangan : 08:00 - 12.00 Tanggal Pemasangan : SABTU 08 AGUSTUS 2026 Info Tambahan : Hubungi pelanggan sebelum datang ke lokasi, terima kasih."/>
    <m/>
    <m/>
    <m/>
    <e v="#NUM!"/>
    <e v="#NUM!"/>
    <x v="1"/>
    <x v="3"/>
  </r>
  <r>
    <n v="439"/>
    <n v="1002514658"/>
    <n v="3"/>
    <x v="1"/>
    <n v="5"/>
    <s v="SBY SELATAN"/>
    <s v="KETINTANG"/>
    <s v="IJK"/>
    <s v="REG"/>
    <s v="AO"/>
    <s v="NEW SALES"/>
    <m/>
    <s v="Completed (PS)"/>
    <s v="RBS-Regional 3"/>
    <d v="2026-08-07T13:46:18"/>
    <d v="2026-08-08T13:03:20"/>
    <n v="69360807"/>
    <m/>
    <n v="152306253188"/>
    <s v="VIVA APOTEK KEBON SARI SBY"/>
    <s v="ODP-IJK-FHD/31"/>
    <s v="WO061182752"/>
    <m/>
    <m/>
    <m/>
    <n v="112.715985"/>
    <n v="-7.3274815999999996"/>
    <s v="AMRBS;405075;REG3;KATATA VEKANIDYA;082225049060;CP.VINDYA RUSTAMA WARDHANA;081327371234;PSB INET 50 MBPS 355.000;PT SUMBER HIDUP SEHAT (KEBONSARI)"/>
    <s v="Account Manager"/>
    <m/>
    <m/>
    <m/>
    <m/>
    <m/>
    <m/>
    <m/>
    <m/>
    <s v="Management Janji"/>
    <s v="2026-08-11 15:00:00|M Janji : 11 agustus 2026 jam Pasang : siang Note : hubungi pelanggan jika ingin kelokasi |40961370|MYDITA"/>
    <s v="FCC"/>
    <d v="2026-07-08T13:54:50"/>
    <d v="2026-08-11T15:00:00"/>
    <m/>
    <s v="PS"/>
    <s v="IJK"/>
    <s v="NO ADDON"/>
    <n v="20260808"/>
    <s v="Completed"/>
    <s v="- 11_11446;Biaya PSB HSI EBIS Tunai di Depan ~ 11[150000]  - SP_NOSS;SP_NOSS ~ Internet NOSS Multispeed Network[0]  - SP_NOSS;SP_NOSS ~ Internet NOSS Multispeed Network[0]  - E25060;E25060 ~ ES25 - Paket HSI Bisnis (HSIE) Khusus Winback 2.0[0]  - E25060~n"/>
    <s v="INDIBIZ"/>
    <m/>
    <m/>
    <d v="2026-08-11T15:00:00"/>
    <s v="2026-08-11 15:00:00|M Janji : 11 agustus 2026 jam Pasang : siang Note : hubungi pelanggan jika ingin kelokasi |40961370|MYDITA"/>
    <n v="2026"/>
    <n v="8"/>
    <n v="8"/>
    <d v="2026-08-08T00:00:00"/>
    <n v="-3.625"/>
    <x v="0"/>
    <x v="8"/>
  </r>
  <r>
    <n v="440"/>
    <n v="1002525259"/>
    <n v="3"/>
    <x v="6"/>
    <n v="5"/>
    <s v="SIDOARJO"/>
    <s v="MOJOKERTO"/>
    <s v="MIP"/>
    <s v="REG"/>
    <s v="AO"/>
    <s v="NEW SALES"/>
    <m/>
    <s v="Completed (PS)"/>
    <s v="RBS-Regional 3"/>
    <d v="2026-08-13T19:25:26"/>
    <d v="2026-08-13T21:14:01"/>
    <n v="69363026"/>
    <m/>
    <n v="152313205123"/>
    <s v="POOL &amp; GIRAS AIRLANGGA"/>
    <s v="ODP-MIP-FD/29"/>
    <s v="WO061704608"/>
    <m/>
    <m/>
    <m/>
    <n v="112.401445460516"/>
    <n v="-7.4000611503815197"/>
    <s v="|MC30217|/DINE ALFIAN/83877304448/Dinealfian05@gmail.com"/>
    <s v="Sales Force DBS"/>
    <m/>
    <m/>
    <m/>
    <m/>
    <m/>
    <m/>
    <m/>
    <m/>
    <s v="Management Janji"/>
    <s v="2026-08-12 08:00:00|Nama : BP DINE ALFIAN   No Hp : 083877304448  No Alt :   Tgl Pemasangan : 12 Agustus 2026  Interval : PAGI   Note : Hubungi pelanggan terlebih dahulu|40971402|MYDITA"/>
    <s v="FCC"/>
    <s v="13-08-2026 19:39:52"/>
    <m/>
    <m/>
    <s v="PS"/>
    <s v="MIP"/>
    <s v="NO ADDON"/>
    <n v="20260813"/>
    <s v="Completed"/>
    <s v="- 11_11446;Biaya PSB HSI EBIS Tunai di Depan ~ 11[150000]  - E25060;E25060 ~ ES25 - Paket HSI Bisnis (HSIE) Khusus Winback 2.0[0]  - E25060~null~E25060_UNL;UNL ~ Internet-Link Unlimited Internet Usage ~ E25060[0]  - E25060~null~105343;E25060||11||Abodemen"/>
    <s v="INDIBIZ"/>
    <m/>
    <m/>
    <d v="2026-08-13T07:00:00"/>
    <s v="2026-08-12 08:00:00|Nama : BP DINE ALFIAN   No Hp : 083877304448  No Alt :   Tgl Pemasangan : 12 Agustus 2026  Interval : PAGI   Note : Hubungi pelanggan terlebih dahulu|40971402|MYDITA"/>
    <n v="2026"/>
    <n v="8"/>
    <n v="13"/>
    <d v="2026-08-13T00:00:00"/>
    <n v="-0.29166666666424135"/>
    <x v="0"/>
    <x v="19"/>
  </r>
  <r>
    <n v="441"/>
    <n v="1002529711"/>
    <n v="3"/>
    <x v="7"/>
    <n v="4"/>
    <s v="KUDUS"/>
    <s v="KUDUS"/>
    <s v="DMA"/>
    <s v="REG"/>
    <s v="AO"/>
    <s v="NEW SALES"/>
    <s v="1P INET"/>
    <s v="Completed (PS)"/>
    <s v="RBS-Regional 3"/>
    <d v="2026-08-16T13:58:57"/>
    <d v="2026-08-18T08:23:53"/>
    <n v="69367565"/>
    <m/>
    <n v="141456115421"/>
    <s v="SPBU KARANGREJO DEMAK"/>
    <s v="ODP-DMA-FDA/095"/>
    <s v="WO061880138"/>
    <m/>
    <m/>
    <m/>
    <n v="110.61047600000001"/>
    <n v="-6.9136769999999999"/>
    <s v="|MC60105|MYIA-091170124000/POI/Farid Khoirul Rizal/082141897815/spbu4459523@gmail.com"/>
    <s v="MYIB_ASSISTANT"/>
    <m/>
    <m/>
    <m/>
    <m/>
    <m/>
    <m/>
    <m/>
    <m/>
    <s v="Management Janji"/>
    <s v="2026-08-17 13:00:00 | Tanggal pemasangan : 17 AGUSTUS 2026 Jam pemasangan : pagi/siang Info Tambahan : Hubungi pelanggan dulu sebelum ke lokasi terima kasih"/>
    <s v="FCC"/>
    <s v="16-08-2026 14:10:39"/>
    <d v="2026-08-17T13:00:00"/>
    <m/>
    <s v="PS"/>
    <s v="DMA"/>
    <s v="NO ADDON"/>
    <n v="20260818"/>
    <s v="Completed"/>
    <s v="HSI Bisnis Basic PSB 70% Dual Band - 100 Mbps"/>
    <s v="INDIBIZ"/>
    <m/>
    <m/>
    <d v="2026-08-17T13:00:00"/>
    <s v="2026-08-17 13:00:00 | Tanggal pemasangan : 17 AGUSTUS 2026 Jam pemasangan : pagi/siang Info Tambahan : Hubungi pelanggan dulu sebelum ke lokasi terima kasih"/>
    <n v="2026"/>
    <n v="8"/>
    <n v="18"/>
    <d v="2026-08-18T00:00:00"/>
    <n v="0.45833333333575865"/>
    <x v="0"/>
    <x v="3"/>
  </r>
  <r>
    <n v="442"/>
    <n v="1002513149"/>
    <n v="3"/>
    <x v="6"/>
    <n v="5"/>
    <s v="JEMBER"/>
    <s v="SITUBONDO"/>
    <s v="ASB"/>
    <s v="REG"/>
    <s v="AO"/>
    <s v="NEW SALES"/>
    <s v="1P INET"/>
    <s v="Completed (PS)"/>
    <s v="RBS-Regional 3"/>
    <d v="2026-08-06T16:28:56"/>
    <d v="2026-08-06T19:47:26"/>
    <n v="69360247"/>
    <m/>
    <n v="152527209090"/>
    <s v="DAPUR NASI RINGGIT"/>
    <s v="ODP-ASB-FE/111 FE/D11/111.01"/>
    <s v="WO061101959"/>
    <m/>
    <m/>
    <m/>
    <n v="114.217851"/>
    <n v="-7.7495770000000004"/>
    <s v="|MN02617|MYIA-030228693126/POI/SUPRIYADI/085236365598/nasiringgitsapitahu@gmail.com"/>
    <s v="MYIB_ASSISTANT"/>
    <m/>
    <m/>
    <m/>
    <m/>
    <m/>
    <m/>
    <m/>
    <m/>
    <s v="Management Janji"/>
    <s v="2026-08-07 13:00:00 | Jam pemasangan : 12.00 Info Tambahan : Hubungi pelanggan dulu sebelum ke lokasi terimakasih "/>
    <s v="FCC"/>
    <d v="2026-06-08T16:41:23"/>
    <d v="2026-08-07T13:00:00"/>
    <m/>
    <s v="PS"/>
    <s v="ASB"/>
    <s v="NO ADDON"/>
    <n v="20260806"/>
    <s v="Completed"/>
    <s v="HSI Bisnis Promo HUT Telkom PSB 70% - 50 Mbps"/>
    <s v="INDIBIZ"/>
    <m/>
    <m/>
    <d v="2026-08-07T13:00:00"/>
    <s v="2026-08-07 13:00:00 | Jam pemasangan : 12.00 Info Tambahan : Hubungi pelanggan dulu sebelum ke lokasi terimakasih "/>
    <n v="2026"/>
    <n v="8"/>
    <n v="6"/>
    <d v="2026-08-06T00:00:00"/>
    <n v="-1.5416666666642413"/>
    <x v="0"/>
    <x v="16"/>
  </r>
  <r>
    <n v="443"/>
    <n v="1002524158"/>
    <n v="3"/>
    <x v="1"/>
    <n v="5"/>
    <s v="SBY SELATAN"/>
    <s v="MANYAR"/>
    <s v="MYR"/>
    <s v="DGS"/>
    <s v="AO"/>
    <s v="NEW SALES"/>
    <m/>
    <s v="Completed (PS)"/>
    <s v="DGS-B2B TREG"/>
    <d v="2026-08-13T12:59:17"/>
    <d v="2026-08-15T18:49:38"/>
    <n v="69247126"/>
    <m/>
    <n v="152303243846"/>
    <s v="CCTV KOTA SURABAYA"/>
    <s v="ODP-MYR-FDF/15"/>
    <s v="WO061664307"/>
    <m/>
    <m/>
    <m/>
    <n v="112.799170136496"/>
    <n v="-7.2901793041031997"/>
    <s v="GS SURAMADU/ AM HANIF/ PSB INET ONLY 30 MBPS/ CCTV KOTA/ SWALAYAN SAKINAH/ PIC MACHRUS 087880720497"/>
    <s v="Account Manager"/>
    <m/>
    <m/>
    <m/>
    <m/>
    <m/>
    <m/>
    <m/>
    <m/>
    <s v="Management Janji"/>
    <s v="GS SURAMADU/ AM HANIF/ PSB INET ONLY 30 MBPS/ CCTV KOTA/ SWALAYAN SAKINAH/ PIC MACHRUS 087880720497"/>
    <s v="FCC"/>
    <s v="13-08-2026 13:10:22"/>
    <m/>
    <s v="Kendala Pelanggan"/>
    <s v="PS"/>
    <s v="MYR"/>
    <s v="NO ADDON"/>
    <n v="20260815"/>
    <s v="Completed"/>
    <s v="- 11_11450;Biaya PSB Reguler HSI EBIS ~ 11[150000]  - E23015;E23015 ~ ES23 - Perangkat ONT[0]  - E23015~null~44292;E23015||11||Abodemen 0[0]  - E23015~null~E23015_SWONT;SWONT ~ Biaya Sewa ONT ~ E23015[30000]  - E24013;E24013 ~ E24 - Paket SBR Diskominfo P"/>
    <s v="INDIBIZ"/>
    <m/>
    <m/>
    <d v="2026-08-13T13:30:00"/>
    <s v="GS SURAMADU/ AM HANIF/ PSB INET ONLY 30 MBPS/ CCTV KOTA/ SWALAYAN SAKINAH/ PIC MACHRUS 087880720497"/>
    <n v="2026"/>
    <n v="8"/>
    <n v="15"/>
    <d v="2026-08-15T00:00:00"/>
    <n v="1.4375"/>
    <x v="2"/>
    <x v="8"/>
  </r>
  <r>
    <n v="444"/>
    <n v="1002505776"/>
    <n v="3"/>
    <x v="0"/>
    <n v="5"/>
    <s v="MATARAM"/>
    <s v="INNER - NUSA TENGGARA"/>
    <s v="MTR"/>
    <s v="REG"/>
    <s v="AO"/>
    <s v="NEW SALES"/>
    <s v="1P INET"/>
    <s v="Completed (PS)"/>
    <s v="RBS-Regional 3"/>
    <d v="2026-08-03T10:34:56"/>
    <d v="2026-08-05T20:27:50"/>
    <n v="69357321"/>
    <m/>
    <n v="172601796755"/>
    <s v="TOKO BU MUS"/>
    <s v="ODP-MTR-FAU/36 FAU/D03/36.36"/>
    <s v="WO060766032"/>
    <m/>
    <m/>
    <m/>
    <n v="116.10826940630299"/>
    <n v="-8.5977861843256207"/>
    <s v="MD|MYDB-20260803264226|SC00001/MC00069|TOKO BU MUS|087840014561"/>
    <s v="MYDIGIBIZPARTNER"/>
    <m/>
    <m/>
    <m/>
    <m/>
    <m/>
    <m/>
    <m/>
    <m/>
    <s v="Management Janji"/>
    <s v="2026-08-05 13:00:00 | Tanggal pemasangan: 04/08/2026 Jam pemasangan : pagi / siang Info Tambahan : Hubungi pelanggan dulu sebelum ke lokasi. terima kasih "/>
    <s v="FCC"/>
    <d v="2026-03-08T10:40:22"/>
    <d v="2026-08-05T13:00:00"/>
    <m/>
    <s v="PS"/>
    <s v="MTR"/>
    <s v="NO ADDON"/>
    <n v="20260805"/>
    <s v="Completed"/>
    <s v="HSI Bisnis Promo HUT Telkom PSB 70% - 75 Mbps"/>
    <s v="INDIBIZ"/>
    <m/>
    <m/>
    <d v="2026-08-05T13:00:00"/>
    <s v="2026-08-05 13:00:00 | Tanggal pemasangan: 04/08/2026 Jam pemasangan : pagi / siang Info Tambahan : Hubungi pelanggan dulu sebelum ke lokasi. terima kasih "/>
    <n v="2026"/>
    <n v="8"/>
    <n v="5"/>
    <d v="2026-08-05T00:00:00"/>
    <n v="-0.54166666666424135"/>
    <x v="0"/>
    <x v="23"/>
  </r>
  <r>
    <n v="445"/>
    <n v="1002526699"/>
    <n v="3"/>
    <x v="0"/>
    <n v="5"/>
    <s v="KUPANG"/>
    <s v="ATAMBUA"/>
    <s v="KEF"/>
    <s v="REG"/>
    <s v="AO"/>
    <s v="NEW SALES"/>
    <s v="1P INET"/>
    <s v="Completed (PS)"/>
    <s v="RBS-Regional 3"/>
    <d v="2026-08-14T14:46:56"/>
    <d v="2026-08-15T10:41:00"/>
    <n v="69366172"/>
    <m/>
    <n v="172518796986"/>
    <s v="CU SERVIAM WINI"/>
    <s v="ODP-KEF-FQ/09 FQ/D01/09.01"/>
    <s v="WO061756542"/>
    <m/>
    <m/>
    <m/>
    <n v="124.509034800599"/>
    <n v="-9.1827841681567399"/>
    <s v="|MN00130|MYIA-008756818720/POI/RICHARDUS HADIA PRANATA JELO/082237157032/richardusjello@gmail.com"/>
    <s v="MYIB_ASSISTANT"/>
    <m/>
    <m/>
    <m/>
    <m/>
    <m/>
    <m/>
    <m/>
    <m/>
    <s v="Management Janji"/>
    <s v="2026-08-15 13:00:00 | telp:082237157032 alt : sudah dipasang moban aktivasi"/>
    <s v="FCC"/>
    <s v="14-08-2026 14:55:03"/>
    <d v="2026-08-15T13:00:00"/>
    <m/>
    <s v="PS"/>
    <s v="KEF"/>
    <s v="NETMONK"/>
    <n v="20260815"/>
    <s v="Completed"/>
    <s v="HSI Bisnis Basic Bundling Netmonk Promo 2026 PSB 70% - 50 Mbps"/>
    <s v="INDIBIZ"/>
    <m/>
    <m/>
    <d v="2026-08-15T13:00:00"/>
    <s v="2026-08-15 13:00:00 | telp:082237157032 alt : sudah dipasang moban aktivasi"/>
    <n v="2026"/>
    <n v="8"/>
    <n v="15"/>
    <d v="2026-08-15T00:00:00"/>
    <n v="-0.54166666666424135"/>
    <x v="0"/>
    <x v="32"/>
  </r>
  <r>
    <n v="446"/>
    <n v="1002521525"/>
    <n v="3"/>
    <x v="3"/>
    <n v="4"/>
    <s v="YOGYAKARTA"/>
    <s v="INNER - YOGYA JATENG SELATAN"/>
    <s v="PGR"/>
    <s v="REG"/>
    <s v="AO"/>
    <s v="NEW SALES"/>
    <m/>
    <s v="Completed (PS)"/>
    <s v="RBS-Regional 3"/>
    <d v="2026-08-12T10:13:27"/>
    <d v="2026-08-14T13:52:16"/>
    <n v="69363953"/>
    <m/>
    <n v="141114227016"/>
    <s v="PT Langkah Manajemen Indonesia / 009 Ngestiharjo"/>
    <s v="ODP-PGR-FEQ/048"/>
    <s v="WO061726813"/>
    <m/>
    <m/>
    <m/>
    <n v="110.3367164"/>
    <n v="-7.8059580999999998"/>
    <s v="AMRBS/403103/ANISA DWIARYANI/R3/YOGYAKARTA/PSB HSI BISNIS 1S 50 MBPS PROMO HUT TELKOM 1:1/Conan Ryan Hindarto/081127012432/iot.004@apps.langkahkecil.id"/>
    <s v="Amex"/>
    <m/>
    <m/>
    <m/>
    <m/>
    <m/>
    <m/>
    <m/>
    <m/>
    <s v="Management Janji"/>
    <s v="2026-08-15 08:00:00|M Janji : (15/08/2026) jam Pasang :pagi Note : hubungi pelanggan jika ingin kelokasi|40971304|MYDITA"/>
    <s v="FCC"/>
    <d v="2026-12-08T10:39:53"/>
    <d v="2026-08-15T08:00:00"/>
    <m/>
    <s v="PS"/>
    <s v="PGR"/>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5T08:00:00"/>
    <s v="2026-08-15 08:00:00|M Janji : (15/08/2026) jam Pasang :pagi Note : hubungi pelanggan jika ingin kelokasi|40971304|MYDITA"/>
    <n v="2026"/>
    <n v="8"/>
    <n v="14"/>
    <d v="2026-08-14T00:00:00"/>
    <n v="-1.3333333333357587"/>
    <x v="0"/>
    <x v="3"/>
  </r>
  <r>
    <n v="447"/>
    <n v="1002527156"/>
    <n v="3"/>
    <x v="6"/>
    <n v="5"/>
    <s v="JEMBER"/>
    <s v="SITUBONDO"/>
    <s v="SIT"/>
    <s v="REG"/>
    <s v="AO"/>
    <s v="NEW SALES"/>
    <s v="1P INET"/>
    <s v="Completed (PS)"/>
    <s v="RBS-Regional 3"/>
    <d v="2026-08-14T16:25:58"/>
    <d v="2026-08-14T19:45:14"/>
    <n v="69366303"/>
    <m/>
    <n v="152506219086"/>
    <s v="TOKO SEMBAKO RIZQIL JAYA"/>
    <s v="ODP-SIT-FN/69"/>
    <s v="WO061770233"/>
    <m/>
    <m/>
    <m/>
    <n v="113.933761"/>
    <n v="-7.6988960000000004"/>
    <s v="|MN00099|MYIA-080745790216/POI/HORIYANTO/085236909600/sayangphoto@gmail.com"/>
    <s v="MYIB_ASSISTANT"/>
    <m/>
    <m/>
    <m/>
    <m/>
    <m/>
    <m/>
    <m/>
    <m/>
    <s v="Management Janji"/>
    <s v="2026-08-15 13:00:00 | Nama PIC : Bp Horiyanto No HP : 085236909600 No Alt : - M Janji :  15 Agustus 2026 Jam Pasang : Pagi / Siang Note : hubungi pelanggan jika ingin kelokasi"/>
    <s v="FCC"/>
    <s v="14-08-2026 16:39:53"/>
    <d v="2026-08-15T13:00:00"/>
    <m/>
    <s v="PS"/>
    <s v="SIT"/>
    <s v="NO ADDON"/>
    <n v="20260814"/>
    <s v="Completed"/>
    <s v="HSI Bisnis Khusus Winback PSB 70% - 200 Mbps"/>
    <s v="INDIBIZ"/>
    <m/>
    <m/>
    <d v="2026-08-15T13:00:00"/>
    <s v="2026-08-15 13:00:00 | Nama PIC : Bp Horiyanto No HP : 085236909600 No Alt : - M Janji :  15 Agustus 2026 Jam Pasang : Pagi / Siang Note : hubungi pelanggan jika ingin kelokasi"/>
    <n v="2026"/>
    <n v="8"/>
    <n v="14"/>
    <d v="2026-08-14T00:00:00"/>
    <n v="-1.5416666666642413"/>
    <x v="0"/>
    <x v="16"/>
  </r>
  <r>
    <n v="448"/>
    <n v="1002516284"/>
    <n v="3"/>
    <x v="1"/>
    <n v="5"/>
    <s v="MADURA"/>
    <s v="BANGKALAN"/>
    <s v="KML"/>
    <s v="REG"/>
    <s v="AO"/>
    <s v="NEW SALES"/>
    <m/>
    <s v="102 | FOLLOW UP COMPLETED"/>
    <s v="RBS-Regional 3"/>
    <d v="2026-08-09T08:39:41"/>
    <d v="2026-08-12T11:32:56"/>
    <n v="69361695"/>
    <m/>
    <n v="152436202063"/>
    <s v="KOST ANDALUS PUTRI"/>
    <s v="ODP-KML-FJ/07"/>
    <s v="WO061331878"/>
    <m/>
    <m/>
    <m/>
    <n v="112.72248449999999"/>
    <n v="-7.1712109000000002"/>
    <s v="|MN02600|/KOST ANDALUS PUTRI/087775209111/opporeno09871@gmail.com/HSI Bisnis Promo HUT Telkom (1:1) 150 Mbps (Rp 620.000) PSB Rp 150.000/Abdul Malik/-7.127820, 112.720659"/>
    <s v="Sales Force DBS"/>
    <m/>
    <m/>
    <m/>
    <m/>
    <m/>
    <m/>
    <m/>
    <m/>
    <s v="Management Janji"/>
    <s v="2026-08-10 13:00:00|Nama PIC:  bp aris No HP: 087775209111 Alt: Tanggal: 10/8/2026 Jam Pasang: Siang Note: Hubungi sebelum ke lokasi, terimakasih.|40010577|MYDITA"/>
    <s v="FCC"/>
    <d v="2026-09-08T08:54:59"/>
    <d v="2026-08-10T13:00:00"/>
    <s v="Kendala Pelanggan"/>
    <s v="REVOKE"/>
    <s v="KML"/>
    <s v="NO ADDON"/>
    <m/>
    <s v="Follow Up Revoke Completed, New Order ID : SC1002521806"/>
    <s v="- 11_11446;Biaya PSB HSI EBIS Tunai di Depan ~ 11[150000]  - SP_NOSS;SP_NOSS ~ Internet NOSS Multispeed Network[0]  - SP_NOSS;SP_NOSS ~ Internet NOSS Multispeed Network[0]  - E23015;E23015 ~ ES23 - Perangkat ONT[0]  - E23015~null~44292;E23015||11||Abodeme"/>
    <s v="INDIBIZ"/>
    <m/>
    <m/>
    <d v="2026-08-10T13:00:00"/>
    <s v="2026-08-10 13:00:00|Nama PIC:  bp aris No HP: 087775209111 Alt: Tanggal: 10/8/2026 Jam Pasang: Siang Note: Hubungi sebelum ke lokasi, terimakasih.|40010577|MYDITA"/>
    <m/>
    <m/>
    <m/>
    <e v="#NUM!"/>
    <e v="#NUM!"/>
    <x v="1"/>
    <x v="1"/>
  </r>
  <r>
    <n v="449"/>
    <n v="1002513925"/>
    <n v="3"/>
    <x v="1"/>
    <n v="5"/>
    <s v="MADURA"/>
    <s v="PAMEKASAN"/>
    <s v="WRP"/>
    <s v="REG"/>
    <s v="AO"/>
    <s v="NEW SALES"/>
    <m/>
    <s v="Completed (PS)"/>
    <s v="RBS-Regional 3"/>
    <d v="2026-08-07T09:49:55"/>
    <d v="2026-08-10T09:47:41"/>
    <n v="69360487"/>
    <m/>
    <n v="152427205340"/>
    <s v="SPBU Pertamina 54.593.04"/>
    <s v="ODP-WRP-FC/18"/>
    <s v="WO061264010"/>
    <m/>
    <m/>
    <m/>
    <n v="113.5369693"/>
    <n v="-6.8961375"/>
    <s v="|MN00213|/SPBU Pertamina 54.593.04/818-0300-8030/mattgege81@gmail.com/HSI Bisnis Promo HUT Telkom (1:1) 75 Mbps (Rp 415.000) PSB Rp 150.000/ACHMAD MUDASSIR/4G3P+JM9, Jl. Raya Sotabar, Rokem Timur, Sotabar, Kec. Pasean, Kabupaten Pamekasan, Jawa Timur 6935"/>
    <s v="Sales Force DBS"/>
    <m/>
    <m/>
    <m/>
    <m/>
    <m/>
    <m/>
    <m/>
    <m/>
    <s v="Management Janji"/>
    <s v="2026-08-09 13:00:00|Nama PIC : Bp Achmad No Hp : 081803008030 No Alt : - Tgl Pemasangan : 09 Agustus 2026 Interval : PAGI SIANG Note : Hubungi pelanggan terlebih dahulu|40951378|MYDITA"/>
    <s v="FCC"/>
    <d v="2026-07-08T09:55:18"/>
    <d v="2026-08-09T13:00:00"/>
    <m/>
    <s v="PS"/>
    <s v="WRP"/>
    <s v="NO ADDON"/>
    <n v="20260810"/>
    <s v="Completed"/>
    <s v="- 11_11446;Biaya PSB HSI EBIS Tunai di Depan ~ 11[150000]  - E25060;E25060 ~ ES25 - Paket HSI Bisnis (HSIE) Khusus Winback 2.0[0]  - E25060~null~E25060_UNL;UNL ~ Internet-Link Unlimited Internet Usage ~ E25060[0]  - E25060~null~105343;E25060||11||Abodemen"/>
    <s v="INDIBIZ"/>
    <m/>
    <m/>
    <d v="2026-08-09T13:00:00"/>
    <s v="2026-08-09 13:00:00|Nama PIC : Bp Achmad No Hp : 081803008030 No Alt : - Tgl Pemasangan : 09 Agustus 2026 Interval : PAGI SIANG Note : Hubungi pelanggan terlebih dahulu|40951378|MYDITA"/>
    <n v="2026"/>
    <n v="8"/>
    <n v="10"/>
    <d v="2026-08-10T00:00:00"/>
    <n v="0.45833333333575865"/>
    <x v="0"/>
    <x v="1"/>
  </r>
  <r>
    <n v="450"/>
    <n v="1002513026"/>
    <n v="3"/>
    <x v="0"/>
    <n v="5"/>
    <s v="MATARAM"/>
    <s v="SUMBAWA"/>
    <s v="MLK"/>
    <s v="DPS"/>
    <s v="AO"/>
    <s v="NEW SALES"/>
    <m/>
    <s v="Completed (PS)"/>
    <s v="DPS-Property &amp; Resources"/>
    <d v="2026-08-06T15:57:13"/>
    <d v="2026-08-07T14:31:23"/>
    <n v="69360197"/>
    <m/>
    <n v="172608206222"/>
    <s v="AMNT Townsite 2 D48"/>
    <s v="ODP-MLK-FAC/08"/>
    <s v="WO061098893"/>
    <m/>
    <m/>
    <m/>
    <n v="116.7586278"/>
    <n v="-8.9648123000000002"/>
    <s v="DSS HSI | WILHELMI A IDRIS | 970167 | TREG 3 | AMNT Townsite 2 D48|SYAHRUL ALQADRI| 081237399497 | PSB 2P INET TV 20MBPS"/>
    <s v="Account Manager"/>
    <m/>
    <m/>
    <m/>
    <m/>
    <m/>
    <m/>
    <m/>
    <m/>
    <s v="Management Janji"/>
    <s v="AO"/>
    <s v="FCC"/>
    <d v="2026-06-08T16:10:32"/>
    <m/>
    <s v="Kendala Lainnya"/>
    <s v="PS"/>
    <s v="MLK"/>
    <s v="NO ADDON"/>
    <n v="20260807"/>
    <s v="Completed"/>
    <s v="- E23015;E23015 ~ ES23 - Perangkat ONT[0]  - E23015~null~44292;E23015||11||Abodemen 0[0]  - E23015~null~E23015_SWONT;SWONT ~ Biaya Sewa ONT ~ E23015[30000]  - E24058;E24058 ~ ES24 - Paket HSI Bisnis (HSIEF) Khusus Winback[0]  - E24058~null~103819;E24058||"/>
    <s v="INDIBIZ"/>
    <m/>
    <m/>
    <d v="2026-08-06T12:00:00"/>
    <s v="AO"/>
    <n v="2026"/>
    <n v="8"/>
    <n v="7"/>
    <d v="2026-08-07T00:00:00"/>
    <n v="0.5"/>
    <x v="0"/>
    <x v="0"/>
  </r>
  <r>
    <n v="451"/>
    <n v="1002525032"/>
    <n v="3"/>
    <x v="2"/>
    <n v="5"/>
    <s v="MADIUN"/>
    <s v="MADIUN"/>
    <s v="MNZ"/>
    <s v="DSS"/>
    <s v="AO"/>
    <s v="NEW SALES"/>
    <m/>
    <s v="SEGMEN BUD - WAITING AKTIVASI IHLD"/>
    <s v="DSS-Man &amp; Infrastructure"/>
    <d v="2026-08-13T16:53:14"/>
    <d v="2026-08-13T17:18:54"/>
    <n v="69364913"/>
    <m/>
    <m/>
    <s v="PT REKAINDO CANDI SEWU 3"/>
    <m/>
    <s v="WO061652014"/>
    <m/>
    <m/>
    <m/>
    <n v="111.5215"/>
    <n v="-7.6161000000000003"/>
    <s v="AMDES;405605;CHUSNUL NUUR FADILLAH;PSB;300 MBPS INET ONLY +62 851-5661-3540/ Batara "/>
    <s v="Account Manager"/>
    <m/>
    <m/>
    <m/>
    <m/>
    <m/>
    <m/>
    <m/>
    <m/>
    <s v="Management Janji"/>
    <s v="FF"/>
    <s v="FCC"/>
    <s v="13-08-2026 16:55:35"/>
    <m/>
    <m/>
    <s v="UNSC"/>
    <s v="MNZ"/>
    <s v="NO ADDON"/>
    <m/>
    <s v="SEGMEN BUD - WAITING AKTIVASI IHLD"/>
    <s v="- 11_11450;Biaya PSB Reguler HSI EBIS ~ 11[150000]  - SP_NOSS;SP_NOSS ~ Internet NOSS Multispeed Network[0]  - SP_NOSS;SP_NOSS ~ Internet NOSS Multispeed Network[0]  - E23046;E23046 ~ ES23 - Paket HSI Bisnis[0]  - E23046~null~E23046_UNL;UNL ~ Internet-Lin"/>
    <s v="INDIBIZ"/>
    <m/>
    <m/>
    <d v="2026-08-13T20:30:00"/>
    <s v="FF"/>
    <m/>
    <m/>
    <m/>
    <e v="#NUM!"/>
    <e v="#NUM!"/>
    <x v="1"/>
    <x v="20"/>
  </r>
  <r>
    <n v="452"/>
    <n v="1002512102"/>
    <n v="3"/>
    <x v="4"/>
    <n v="4"/>
    <s v="SEMARANG"/>
    <s v="KENDAL"/>
    <s v="WLR"/>
    <s v="REG"/>
    <s v="AO"/>
    <s v="NEW SALES"/>
    <m/>
    <s v="102 | FOLLOW UP COMPLETED"/>
    <s v="RBS-Regional 3"/>
    <d v="2026-08-06T11:46:58"/>
    <d v="2026-08-09T14:07:02"/>
    <n v="69359839"/>
    <n v="2946102028"/>
    <n v="143407106637"/>
    <s v="PT GLOBAL JET EXPRESS"/>
    <s v="ODP-WLR-FF/155"/>
    <s v="WO061250234"/>
    <m/>
    <m/>
    <m/>
    <n v="110.0445857"/>
    <n v="-6.9671436"/>
    <s v="AMRBS;403099;TREG4;MUHAMMAD MASTUR;081226139781;CP HENDRIK KURNISANDI;088985037014;PAKET 2S INET VOICE 50 MBPS (479.000);PT GLOBAL JET EXPRESS//GRINGSING LAMA;input by tito"/>
    <s v="Account Manager"/>
    <m/>
    <m/>
    <m/>
    <m/>
    <m/>
    <m/>
    <m/>
    <m/>
    <s v="Management Janji"/>
    <s v="2026-08-10 13:00:00|Nama PIC: bp hendrik Notel: 088985037014 Alt: -  Tanggal: 10/8/2026 Jam Pasang: Siang Note: Hubungi pelanggan sebelum ke lokasi, terima kasih. |40010577|MYDITA"/>
    <s v="FCC"/>
    <d v="2026-06-08T11:54:59"/>
    <d v="2026-08-10T13:00:00"/>
    <m/>
    <s v="REVOKE"/>
    <s v="WLR"/>
    <s v="NO ADDON"/>
    <m/>
    <s v="Follow Up Revoke Completed, New Order ID : SC1002516519"/>
    <s v="- 11_11446;Biaya PSB HSI EBIS Tunai di Depan ~ 11[150000]  - SP_NOSS;SP_NOSS ~ Internet NOSS Multispeed Network[0]  - SP_NOSS;SP_NOSS ~ Internet NOSS Multispeed Network[0]  - E23015;E23015 ~ ES23 - Perangkat ONT[0]  - E23015~null~44292;E23015||11||Abodeme"/>
    <s v="INDIBIZ"/>
    <m/>
    <m/>
    <d v="2026-08-10T13:00:00"/>
    <s v="2026-08-10 13:00:00|Nama PIC: bp hendrik Notel: 088985037014 Alt: -  Tanggal: 10/8/2026 Jam Pasang: Siang Note: Hubungi pelanggan sebelum ke lokasi, terima kasih. |40010577|MYDITA"/>
    <m/>
    <m/>
    <m/>
    <e v="#NUM!"/>
    <e v="#NUM!"/>
    <x v="1"/>
    <x v="3"/>
  </r>
  <r>
    <n v="453"/>
    <n v="1002528876"/>
    <n v="3"/>
    <x v="6"/>
    <n v="5"/>
    <s v="JEMBER"/>
    <s v="BANYUWANGI"/>
    <s v="GEN"/>
    <s v="REG"/>
    <s v="AO"/>
    <s v="NEW SALES"/>
    <s v="1P INET"/>
    <s v="Completed (PS)"/>
    <s v="RBS-Regional 3"/>
    <d v="2026-08-15T18:34:57"/>
    <d v="2026-08-16T20:21:01"/>
    <n v="69367198"/>
    <m/>
    <n v="152519203987"/>
    <s v="OPTIK NASIONAL"/>
    <s v="ODP-GEN-FC/14 FC/D03/14.01"/>
    <s v="WO061842475"/>
    <m/>
    <m/>
    <m/>
    <n v="114.134136848151"/>
    <n v="-8.3624354675201609"/>
    <s v="MD|MYDB-20260815265598|DC30004/MC30050|OPTIK NASIONAL|083835761045"/>
    <s v="MYDIGIBIZPARTNER"/>
    <m/>
    <m/>
    <m/>
    <m/>
    <m/>
    <m/>
    <m/>
    <m/>
    <s v="Management Janji"/>
    <s v="2026-08-16 15:00:00 | Jam Pemasangan : 08:00 - 12.00 Tanggal Pemasangan : MINGGU 16 AGUSTUS 2026 Info Tambahan : Hubungi pelanggan sebelum datang ke lokasi"/>
    <s v="FCC"/>
    <s v="15-08-2026 18:39:57"/>
    <d v="2026-08-16T15:00:00"/>
    <m/>
    <s v="PS"/>
    <s v="GEN"/>
    <s v="NO ADDON"/>
    <n v="20260816"/>
    <s v="Completed"/>
    <s v="HSI Bisnis Promo HUT Telkom PSB 70% - 300 Mbps"/>
    <s v="INDIBIZ"/>
    <m/>
    <m/>
    <d v="2026-08-16T15:00:00"/>
    <s v="2026-08-16 15:00:00 | Jam Pemasangan : 08:00 - 12.00 Tanggal Pemasangan : MINGGU 16 AGUSTUS 2026 Info Tambahan : Hubungi pelanggan sebelum datang ke lokasi"/>
    <n v="2026"/>
    <n v="8"/>
    <n v="16"/>
    <d v="2026-08-16T00:00:00"/>
    <n v="-0.625"/>
    <x v="0"/>
    <x v="16"/>
  </r>
  <r>
    <n v="454"/>
    <n v="1002529670"/>
    <n v="3"/>
    <x v="6"/>
    <n v="5"/>
    <s v="JEMBER"/>
    <s v="BANYUWANGI"/>
    <s v="GEN"/>
    <s v="REG"/>
    <s v="AO"/>
    <s v="NEW SALES"/>
    <s v="1P INET"/>
    <s v="Completed (PS)"/>
    <s v="RBS-Regional 3"/>
    <d v="2026-08-16T13:35:56"/>
    <d v="2026-08-17T15:54:01"/>
    <n v="69367529"/>
    <m/>
    <n v="152519203988"/>
    <s v="ES TELLER JAMBEWANGI"/>
    <s v="ODP-GEN-FS/35 FS/D01/35.01"/>
    <s v="WO061878552"/>
    <m/>
    <m/>
    <m/>
    <n v="114.123612865805"/>
    <n v="-8.2788574805034401"/>
    <s v="MD|MYDB-20260816265690|DC30004/MC30050|ES TELLER JAMBEWANGI|081334620161"/>
    <s v="MYDIGIBIZPARTNER"/>
    <m/>
    <m/>
    <m/>
    <m/>
    <m/>
    <m/>
    <m/>
    <m/>
    <s v="Management Janji"/>
    <s v="2026-08-17 13:00:00 | Nama PIC : ibu winda No HP : 081334620161 Alt :  M Janji : (SENIN/17/AGUSTUS/2026) jam Pasang : 09:00 Note : hubungi pelanggan jika ingin kelokasi"/>
    <s v="FCC"/>
    <s v="16-08-2026 13:39:58"/>
    <d v="2026-08-17T13:00:00"/>
    <m/>
    <s v="PS"/>
    <s v="GEN"/>
    <s v="NO ADDON"/>
    <n v="20260817"/>
    <s v="Completed"/>
    <s v="HSI Bisnis Promo HUT Telkom PSB 70% - 300 Mbps"/>
    <s v="INDIBIZ"/>
    <m/>
    <m/>
    <d v="2026-08-17T13:00:00"/>
    <s v="2026-08-17 13:00:00 | Nama PIC : ibu winda No HP : 081334620161 Alt :  M Janji : (SENIN/17/AGUSTUS/2026) jam Pasang : 09:00 Note : hubungi pelanggan jika ingin kelokasi"/>
    <n v="2026"/>
    <n v="8"/>
    <n v="17"/>
    <d v="2026-08-17T00:00:00"/>
    <n v="-0.54166666666424135"/>
    <x v="0"/>
    <x v="16"/>
  </r>
  <r>
    <n v="455"/>
    <n v="1002518235"/>
    <n v="3"/>
    <x v="0"/>
    <n v="5"/>
    <s v="MATARAM"/>
    <s v="INNER - NUSA TENGGARA"/>
    <s v="MTR"/>
    <s v="DPS"/>
    <s v="AO"/>
    <s v="NEW SALES"/>
    <m/>
    <s v="Completed (PS)"/>
    <s v="DPS-Retail &amp; Media"/>
    <d v="2026-08-10T15:14:28"/>
    <d v="2026-08-13T13:48:49"/>
    <n v="69357987"/>
    <m/>
    <n v="172601796912"/>
    <s v="LOMBOK EPICENTRUM MALL / WHITE MODE"/>
    <s v="ODP-MTR-FAT/06"/>
    <s v="WO061419885"/>
    <m/>
    <m/>
    <m/>
    <n v="116.1046795"/>
    <n v="-8.5934965999999999"/>
    <s v="DPS HSI | Ida Harianti | 402005 | TREG 3 |PAK FATRIA| +62 819-2920-0005 | PSB | INET NETMONK 50MBPS"/>
    <s v="Amex"/>
    <m/>
    <m/>
    <m/>
    <m/>
    <m/>
    <m/>
    <m/>
    <m/>
    <s v="Management Janji"/>
    <s v="AO"/>
    <s v="FCC"/>
    <d v="2026-10-08T15:25:39"/>
    <m/>
    <m/>
    <s v="PS"/>
    <s v="MTR"/>
    <s v="NETMONK"/>
    <n v="20260813"/>
    <s v="Completed"/>
    <s v="- 11_11450;Biaya PSB Reguler HSI EBIS ~ 11[150000]  - SP_NOSS;SP_NOSS ~ Internet NOSS Multispeed Network[0]  - SP_NOSS;SP_NOSS ~ Internet NOSS Multispeed Network[0]  - E24057;E24057 ~ ES24 - Paket HSI Bisnis (HSIE) Khusus Winback[0]  - E24057~null~E24057_"/>
    <s v="INDIBIZ"/>
    <m/>
    <m/>
    <d v="1970-01-01T07:00:00"/>
    <s v="AO"/>
    <n v="2026"/>
    <n v="8"/>
    <n v="13"/>
    <d v="2026-08-13T00:00:00"/>
    <n v="20677.708333333332"/>
    <x v="2"/>
    <x v="23"/>
  </r>
  <r>
    <n v="456"/>
    <n v="1002520490"/>
    <n v="3"/>
    <x v="6"/>
    <n v="5"/>
    <s v="SIDOARJO"/>
    <s v="PASURUAN"/>
    <s v="GEM"/>
    <s v="REG"/>
    <s v="AO"/>
    <s v="NEW SALES"/>
    <m/>
    <s v="Completed (PS)"/>
    <s v="RBS-Regional 3"/>
    <d v="2026-08-11T15:31:05"/>
    <d v="2026-08-11T21:48:37"/>
    <n v="69363566"/>
    <m/>
    <n v="152743216281"/>
    <s v="UD. SUMBERJAYA"/>
    <s v="ODP-GEM-FAG/047"/>
    <s v="WO061523488"/>
    <m/>
    <m/>
    <m/>
    <n v="112.6951203"/>
    <n v="-7.5656860999999997"/>
    <s v="|MC30223|/ARI SUGIANTO/81252338289/fikrihanif909@gmail.com"/>
    <s v="Sales Force DBS"/>
    <m/>
    <m/>
    <m/>
    <m/>
    <m/>
    <m/>
    <m/>
    <m/>
    <s v="Management Janji"/>
    <s v="2026-08-12 13:00:00|Tanggal pemasangan: 12/08/2026 Jam pemasangan : siang Info Tambahan : Hubungi pelanggan dulu sebelum ke lokasi terima kasih.|40961370|MYDITA"/>
    <s v="FCC"/>
    <d v="2026-11-08T15:39:49"/>
    <d v="2026-08-12T13:00:00"/>
    <m/>
    <s v="PS"/>
    <s v="GEM"/>
    <s v="NETMONK"/>
    <n v="20260811"/>
    <s v="Completed"/>
    <s v="- 11_11446;Biaya PSB HSI EBIS Tunai di Depan ~ 11[150000]  - SP_NOSS;SP_NOSS ~ Internet NOSS Multispeed Network[0]  - SP_NOSS;SP_NOSS ~ Internet NOSS Multispeed Network[0]  - E23015;E23015 ~ ES23 - Perangkat ONT[0]  - E23015~null~44292;E23015||11||Abodeme"/>
    <s v="INDIBIZ"/>
    <m/>
    <m/>
    <d v="2026-08-12T13:00:00"/>
    <s v="2026-08-12 13:00:00|Tanggal pemasangan: 12/08/2026 Jam pemasangan : siang Info Tambahan : Hubungi pelanggan dulu sebelum ke lokasi terima kasih.|40961370|MYDITA"/>
    <n v="2026"/>
    <n v="8"/>
    <n v="11"/>
    <d v="2026-08-11T00:00:00"/>
    <n v="-1.5416666666642413"/>
    <x v="0"/>
    <x v="24"/>
  </r>
  <r>
    <n v="457"/>
    <n v="1002520125"/>
    <n v="3"/>
    <x v="4"/>
    <n v="4"/>
    <s v="PEKALONGAN"/>
    <s v="PEKALONGAN"/>
    <s v="KJE"/>
    <s v="REG"/>
    <s v="AO"/>
    <s v="NEW SALES"/>
    <s v="1P INET"/>
    <s v="Completed (PS)"/>
    <s v="RBS-Regional 3"/>
    <d v="2026-08-11T14:11:56"/>
    <d v="2026-08-12T16:24:28"/>
    <n v="69363438"/>
    <m/>
    <n v="146219104083"/>
    <s v="Evano_Store 123"/>
    <s v="ODP-KJE-FN/040 FN/D01/040.01"/>
    <s v="WO061504357"/>
    <m/>
    <m/>
    <m/>
    <n v="109.5457766"/>
    <n v="-7.0563954999999998"/>
    <s v="|MC50067|MYIA-082031954074/POI/RISMANSYAH/081575969685/palestingempar@gmail.com"/>
    <s v="MYIB_ASSISTANT"/>
    <m/>
    <m/>
    <m/>
    <m/>
    <m/>
    <m/>
    <m/>
    <m/>
    <s v="Management Janji"/>
    <s v="2026-08-12 13:00:00 | Jam pemasangan : 12.00 Info Tambahan : Hubungi pelanggan dulu sebelum ke lokasi terimakasih  "/>
    <s v="FCC"/>
    <d v="2026-11-08T14:39:49"/>
    <d v="2026-08-12T13:00:00"/>
    <m/>
    <s v="PS"/>
    <s v="KJE"/>
    <s v="NO ADDON"/>
    <n v="20260812"/>
    <s v="Completed"/>
    <s v="HSI Bisnis Promo HUT Telkom PSB 70% - 50 Mbps"/>
    <s v="INDIBIZ"/>
    <m/>
    <m/>
    <d v="2026-08-12T13:00:00"/>
    <s v="2026-08-12 13:00:00 | Jam pemasangan : 12.00 Info Tambahan : Hubungi pelanggan dulu sebelum ke lokasi terimakasih  "/>
    <n v="2026"/>
    <n v="8"/>
    <n v="12"/>
    <d v="2026-08-12T00:00:00"/>
    <n v="-0.54166666666424135"/>
    <x v="0"/>
    <x v="3"/>
  </r>
  <r>
    <n v="458"/>
    <n v="1002524844"/>
    <n v="3"/>
    <x v="1"/>
    <n v="5"/>
    <s v="MADURA"/>
    <s v="PAMEKASAN"/>
    <s v="PRG"/>
    <s v="REG"/>
    <s v="AO"/>
    <s v="NEW SALES"/>
    <s v="1P INET"/>
    <s v="Completed (PS)"/>
    <s v="RBS-Regional 3"/>
    <d v="2026-08-13T16:02:57"/>
    <d v="2026-08-14T10:44:50"/>
    <n v="69365397"/>
    <m/>
    <n v="152428209680"/>
    <s v="JAYA CEMERLANG"/>
    <s v="ODP-PRG-FAA/27 FAA/D04/27.01"/>
    <s v="WO061689051"/>
    <m/>
    <m/>
    <m/>
    <n v="113.744204007089"/>
    <n v="-7.1146511272033397"/>
    <s v="MD|MYDB-20260813265235|DN00001/MN00806|JAYA CEMERLANG|082327147125"/>
    <s v="MYDIGIBIZPARTNER"/>
    <m/>
    <m/>
    <m/>
    <m/>
    <m/>
    <m/>
    <m/>
    <m/>
    <s v="Management Janji"/>
    <s v="2026-08-14 13:00:00 | Nama PIC : Bp Khalifi No HP : 082327147125 No Alt : - M Janji :  14 Agustus 2026 Jam Pasang : Pagi / Siang Note : hubungi pelanggan jika ingin kelokasi "/>
    <s v="FCC"/>
    <s v="13-08-2026 16:09:57"/>
    <d v="2026-08-14T13:00:00"/>
    <m/>
    <s v="PS"/>
    <s v="PRG"/>
    <s v="NO ADDON"/>
    <n v="20260814"/>
    <s v="Completed"/>
    <s v="HSI Bisnis Promo HUT Telkom PSB 70% - 300 Mbps"/>
    <s v="INDIBIZ"/>
    <m/>
    <m/>
    <d v="2026-08-14T13:00:00"/>
    <s v="2026-08-14 13:00:00 | Nama PIC : Bp Khalifi No HP : 082327147125 No Alt : - M Janji :  14 Agustus 2026 Jam Pasang : Pagi / Siang Note : hubungi pelanggan jika ingin kelokasi "/>
    <n v="2026"/>
    <n v="8"/>
    <n v="14"/>
    <d v="2026-08-14T00:00:00"/>
    <n v="-0.54166666666424135"/>
    <x v="0"/>
    <x v="1"/>
  </r>
  <r>
    <n v="459"/>
    <n v="1002525280"/>
    <n v="3"/>
    <x v="1"/>
    <n v="5"/>
    <s v="SBY SELATAN"/>
    <s v="KETINTANG"/>
    <s v="WRU"/>
    <s v="REG"/>
    <s v="AO"/>
    <s v="NEW SALES"/>
    <s v="1P INET"/>
    <s v="100 | REVOKE COMPLETED"/>
    <s v="RBS-Regional 3"/>
    <d v="2026-08-13T19:37:57"/>
    <d v="2026-08-18T08:36:38"/>
    <n v="69365552"/>
    <m/>
    <n v="152302236758"/>
    <s v="TPA ISLAM AT-TAUHID"/>
    <s v="ODP-WR1-FGV/48 FGV/D03/48.01"/>
    <s v="WO061704961"/>
    <m/>
    <m/>
    <m/>
    <n v="112.7197662"/>
    <n v="-7.3836111999999998"/>
    <s v="|MN02394|MYIA-040507138900/POI/CHULAIDAH FINA /085731111315/chulaidahfina@gmail.com"/>
    <s v="MYIB_ASSISTANT"/>
    <m/>
    <m/>
    <m/>
    <m/>
    <m/>
    <m/>
    <m/>
    <m/>
    <s v="Management Janji"/>
    <s v="2026-08-15 08:00:00 | Tanggal pemasangan: 14/08/2026 Jam pemasangan : pagi / siang Info Tambahan : Hubungi pelanggan dulu sebelum ke lokasi terima kasih."/>
    <s v="FCC"/>
    <s v="13-08-2026 19:39:52"/>
    <d v="2026-08-15T08:00:00"/>
    <s v="Kendala Pelanggan"/>
    <s v="REVOKE"/>
    <s v="WRU"/>
    <s v="NO ADDON"/>
    <m/>
    <s v="Revoke Completed"/>
    <s v="HSI Bisnis Basic Promo HUT Telkom PSB 70% - 50 Mbps"/>
    <s v="INDIBIZ"/>
    <m/>
    <m/>
    <d v="2026-08-15T08:00:00"/>
    <s v="2026-08-15 08:00:00 | Tanggal pemasangan: 14/08/2026 Jam pemasangan : pagi / siang Info Tambahan : Hubungi pelanggan dulu sebelum ke lokasi terima kasih."/>
    <m/>
    <m/>
    <m/>
    <e v="#NUM!"/>
    <e v="#NUM!"/>
    <x v="1"/>
    <x v="8"/>
  </r>
  <r>
    <n v="460"/>
    <n v="1002513019"/>
    <n v="3"/>
    <x v="7"/>
    <n v="4"/>
    <s v="KUDUS"/>
    <s v="KUDUS"/>
    <s v="KUD"/>
    <s v="REG"/>
    <s v="AO"/>
    <s v="NEW SALES"/>
    <m/>
    <s v="Completed (PS)"/>
    <s v="RBS-Regional 3"/>
    <d v="2026-08-06T15:56:51"/>
    <d v="2026-08-06T17:40:41"/>
    <n v="69358544"/>
    <m/>
    <n v="142401145989"/>
    <s v="SPBU 4459301"/>
    <s v="ODP-KUD-FAJ/137"/>
    <s v="WO061098965"/>
    <m/>
    <m/>
    <m/>
    <n v="110.82376465999999"/>
    <n v="-6.8016982690000001"/>
    <s v="|MC60142|MYIA-028825305017/POI/DERA BAHTIAR WIDIYANTO /08562685148/spbu_modern@yahoo.com"/>
    <s v="Sales Profesional"/>
    <m/>
    <m/>
    <m/>
    <m/>
    <m/>
    <m/>
    <m/>
    <m/>
    <s v="Management Janji"/>
    <s v="2026-08-05 13:00:00 | M Janji : (05/08/2026)  jam Pasang : 09:00  Note : hubungi pelanggan jika ingin kelokasi"/>
    <s v="FCC"/>
    <d v="2026-06-08T16:10:32"/>
    <m/>
    <m/>
    <s v="PS"/>
    <s v="KUD"/>
    <s v="NO ADDON"/>
    <n v="20260806"/>
    <s v="Completed"/>
    <s v="- 11_11446;Biaya PSB HSI EBIS Tunai di Depan ~ 11[150000]  - SP_NOSS;SP_NOSS ~ Internet NOSS Multispeed Network[0]  - SP_NOSS;SP_NOSS ~ Internet NOSS Multispeed Network[0]  - E25061;E25061 ~ ES25 - Paket HSI Basic (HSIEF) Khusus Winback 2.0[0]  - E25061~n"/>
    <s v="INDIBIZ"/>
    <m/>
    <m/>
    <d v="2026-08-06T07:00:00"/>
    <s v="2026-08-05 13:00:00 | M Janji : (05/08/2026)  jam Pasang : 09:00  Note : hubungi pelanggan jika ingin kelokasi"/>
    <n v="2026"/>
    <n v="8"/>
    <n v="6"/>
    <d v="2026-08-06T00:00:00"/>
    <n v="-0.29166666666424135"/>
    <x v="0"/>
    <x v="3"/>
  </r>
  <r>
    <n v="461"/>
    <n v="1002520775"/>
    <n v="3"/>
    <x v="1"/>
    <n v="5"/>
    <s v="SBY UTARA"/>
    <s v="LAMONGAN"/>
    <s v="BDG"/>
    <s v="REG"/>
    <s v="AO"/>
    <s v="NEW SALES"/>
    <m/>
    <s v="Completed (PS)"/>
    <s v="RBS-Regional 3"/>
    <d v="2026-08-11T16:40:59"/>
    <d v="2026-08-12T14:04:49"/>
    <n v="69363667"/>
    <m/>
    <n v="152448204560"/>
    <s v="SPBU 53.622.27"/>
    <s v="ODP-BDG-FG/05"/>
    <s v="WO061534994"/>
    <m/>
    <m/>
    <m/>
    <n v="112.356384625804"/>
    <n v="-6.8669660879565102"/>
    <s v="|MN01781|/SPBU 53.622.27/DANU ANUGRAH PERNIKADILAH/081322092660/spbu5362227@gmail.com/HSI Basic Promo HUT Telkom (1:2) 50 Mbps (Rp 320.000) PSB Rp 150.000/"/>
    <s v="Sales Force DBS"/>
    <m/>
    <m/>
    <m/>
    <m/>
    <m/>
    <m/>
    <m/>
    <m/>
    <s v="Management Janji"/>
    <s v="2026-08-12 15:00:00|Waktu pemasangan : 12 agustus 2026 Jam pemasangan : 08.00 - 12.00 Info Tambahan : Hubungi pelanggan dulu sebelum ke lokasi terimakasih  |40971401|MYDITA"/>
    <s v="FCC"/>
    <d v="2026-11-08T16:54:58"/>
    <d v="2026-08-12T15:00:00"/>
    <m/>
    <s v="PS"/>
    <s v="BDG"/>
    <s v="NO ADDON"/>
    <n v="20260812"/>
    <s v="Completed"/>
    <s v="- 11_11446;Biaya PSB HSI EBIS Tunai di Depan ~ 11[150000]  - SP_NOSS;SP_NOSS ~ Internet NOSS Multispeed Network[0]  - E23015;E23015 ~ ES23 - Perangkat ONT[0]  - E23015~null~44292;E23015||11||Abodemen 0[0]  - E23015~null~E23015_SWONT;SWONT ~ Biaya Sewa ONT"/>
    <s v="INDIBIZ"/>
    <m/>
    <m/>
    <d v="2026-08-12T15:00:00"/>
    <s v="2026-08-12 15:00:00|Waktu pemasangan : 12 agustus 2026 Jam pemasangan : 08.00 - 12.00 Info Tambahan : Hubungi pelanggan dulu sebelum ke lokasi terimakasih  |40971401|MYDITA"/>
    <n v="2026"/>
    <n v="8"/>
    <n v="12"/>
    <d v="2026-08-12T00:00:00"/>
    <n v="-0.625"/>
    <x v="0"/>
    <x v="15"/>
  </r>
  <r>
    <n v="462"/>
    <n v="1002512835"/>
    <n v="3"/>
    <x v="3"/>
    <n v="4"/>
    <s v="YOGYAKARTA"/>
    <s v="GUNUNG KIDUL"/>
    <s v="WNS"/>
    <s v="REG"/>
    <s v="AO"/>
    <s v="NEW SALES"/>
    <m/>
    <s v="FCC - HD1A - INPROGRESS FOLLOW UP"/>
    <s v="RBS-Regional 3"/>
    <d v="2026-08-06T15:11:12"/>
    <d v="2026-08-07T14:40:46"/>
    <n v="69360139"/>
    <m/>
    <n v="143135115037"/>
    <s v="Jaringan Multimedia Indonesia"/>
    <m/>
    <m/>
    <m/>
    <m/>
    <m/>
    <n v="110.42143016140901"/>
    <n v="-8.0286884557070994"/>
    <s v="AMRBS/403103/ANISA DWIARYANI/R3/YOGYAKARTA/PSB HSI BISNIS BASIC 1S 50 MBPS PROMO HUT TELKOM 1:2/Jaringan Multimedia Indonesia/081229749275 081804098210/johanfirdi@gmail.com"/>
    <s v="Amex"/>
    <m/>
    <m/>
    <m/>
    <m/>
    <m/>
    <m/>
    <m/>
    <m/>
    <m/>
    <m/>
    <m/>
    <d v="2026-06-08T15:25:44"/>
    <m/>
    <m/>
    <s v="FCC"/>
    <s v="WNS"/>
    <s v="NO ADDON"/>
    <m/>
    <s v="FOLLOW UP : Follow Up HANIF NUROHMAN 40981182|MYDITA"/>
    <s v="- 11_11446;Biaya PSB HSI EBIS Tunai di Depan ~ 11[150000]  - SP_NOSS;SP_NOSS ~ Internet NOSS Multispeed Network[0]  - SP_NOSS;SP_NOSS ~ Internet NOSS Multispeed Network[0]  - E25061;E25061 ~ ES25 - Paket HSI Basic (HSIEF) Khusus Winback 2.0[0]  - E25061~n"/>
    <s v="INDIBIZ"/>
    <m/>
    <m/>
    <m/>
    <m/>
    <m/>
    <m/>
    <m/>
    <e v="#NUM!"/>
    <e v="#NUM!"/>
    <x v="1"/>
    <x v="3"/>
  </r>
  <r>
    <n v="463"/>
    <n v="1002524892"/>
    <n v="3"/>
    <x v="1"/>
    <n v="5"/>
    <s v="SBY SELATAN"/>
    <s v="TANDES"/>
    <s v="DMO"/>
    <s v="DPS"/>
    <s v="AO"/>
    <s v="NEW SALES"/>
    <m/>
    <s v="Completed (PS)"/>
    <s v="DPS-Property &amp; Resources"/>
    <d v="2026-08-13T16:14:59"/>
    <d v="2026-08-14T08:42:28"/>
    <n v="32746031"/>
    <m/>
    <n v="152301273098"/>
    <s v="CIPUTRA WORLD SURABAYA"/>
    <s v="ODP-DMO-FLE/02"/>
    <s v="WO061690808"/>
    <m/>
    <m/>
    <m/>
    <n v="112.7198353"/>
    <n v="-7.2930482000000003"/>
    <s v="dpshsi/ammcesar/cws apartemen Vue Unit 2107 Ogrivia Ratih  /inet 75mbps/pic  08115411029 ogrivia"/>
    <s v="Account Manager"/>
    <m/>
    <m/>
    <m/>
    <m/>
    <m/>
    <m/>
    <m/>
    <m/>
    <s v="Management Janji"/>
    <s v="dpshsi/ammcesar/cws apartemen Vue Unit 2107 Ogrivia Ratih  /inet 75mbps/pic  08115411029 ogrivia"/>
    <s v="FCC"/>
    <s v="13-08-2026 16:25:51"/>
    <m/>
    <m/>
    <s v="PS"/>
    <s v="DMO"/>
    <s v="NO ADDON"/>
    <n v="20260814"/>
    <s v="Completed"/>
    <s v="- 11_11450;Biaya PSB Reguler HSI EBIS ~ 11[150000]  - SP_NOSS;SP_NOSS ~ Internet NOSS Multispeed Network[0]  - E23046;E23046 ~ ES23 - Paket HSI Bisnis[0]  - E23046~null~E23046_UNL;UNL ~ Internet-Link Unlimited Internet Usage ~ E23046[0]  - E23046~null~448"/>
    <s v="INDIBIZ"/>
    <m/>
    <m/>
    <d v="2026-08-13T18:30:00"/>
    <s v="dpshsi/ammcesar/cws apartemen Vue Unit 2107 Ogrivia Ratih  /inet 75mbps/pic  08115411029 ogrivia"/>
    <n v="2026"/>
    <n v="8"/>
    <n v="14"/>
    <d v="2026-08-14T00:00:00"/>
    <n v="0.22916666666424135"/>
    <x v="0"/>
    <x v="27"/>
  </r>
  <r>
    <n v="464"/>
    <n v="1002531227"/>
    <n v="3"/>
    <x v="0"/>
    <n v="5"/>
    <s v="KUPANG"/>
    <s v="KUPANG"/>
    <s v="TNA"/>
    <s v="REG"/>
    <s v="AO"/>
    <s v="NEW SALES"/>
    <s v="1P INET"/>
    <s v="MIE - SEND SURVEY"/>
    <s v="RBS-Regional 3"/>
    <d v="2026-08-17T16:11:56"/>
    <d v="2026-08-17T16:14:01"/>
    <n v="69368278"/>
    <m/>
    <n v="172505213862"/>
    <s v="SD Inpres Osmok"/>
    <s v="ODP-TNA-FH/109 FH/D04/109.01"/>
    <s v="WO061944626"/>
    <m/>
    <m/>
    <m/>
    <n v="123.5589027"/>
    <n v="-10.1789705"/>
    <s v="|MC40288|MYIA-063185915092/POI/Frida Bessie /087839677071/sd.inpres.osmok@gmail.com"/>
    <s v="MYIB_ASSISTANT"/>
    <m/>
    <m/>
    <m/>
    <m/>
    <m/>
    <m/>
    <m/>
    <m/>
    <s v="Management Janji"/>
    <s v="2026-08-18 13:00:00 | telp :087839677071 alt : Tanggal pemasangan :18/08/2026 Jam pemasangan : pagi/siang Info Tambahan : Hubungi pelanggan dulu sebelum ke lokasi terima kasih."/>
    <s v="FCC"/>
    <s v="17-08-2026 16:25:32"/>
    <d v="2026-08-18T13:00:00"/>
    <m/>
    <s v="SURVEY_NEW_MANJA"/>
    <s v="TNA"/>
    <s v="NO ADDON"/>
    <m/>
    <s v="MIE - SEND SURVEY"/>
    <s v="HSI Bisnis Promo HUT Telkom PSB 70% - 50 Mbps"/>
    <s v="INDIBIZ"/>
    <m/>
    <m/>
    <d v="2026-08-18T13:00:00"/>
    <s v="2026-08-18 13:00:00 | telp :087839677071 alt : Tanggal pemasangan :18/08/2026 Jam pemasangan : pagi/siang Info Tambahan : Hubungi pelanggan dulu sebelum ke lokasi terima kasih."/>
    <m/>
    <m/>
    <m/>
    <e v="#NUM!"/>
    <e v="#NUM!"/>
    <x v="1"/>
    <x v="33"/>
  </r>
  <r>
    <n v="465"/>
    <n v="1002529541"/>
    <n v="3"/>
    <x v="7"/>
    <n v="4"/>
    <s v="KUDUS"/>
    <s v="REMBANG"/>
    <s v="RBN"/>
    <s v="REG"/>
    <s v="AO"/>
    <s v="NEW SALES"/>
    <m/>
    <s v="CANCEL COMPLETED"/>
    <s v="RBS-Regional 3"/>
    <d v="2026-08-16T11:54:46"/>
    <d v="2026-08-17T10:12:40"/>
    <n v="69367443"/>
    <m/>
    <n v="142570111995"/>
    <s v="SPBU 44.592.24 KEMADU SULANG"/>
    <s v="ODP-RBN-FL/009"/>
    <m/>
    <m/>
    <m/>
    <m/>
    <n v="111.393719"/>
    <n v="-6.8377068999999997"/>
    <s v="|MC60037|/ANDRI SETIAWAN/085659354996;0895327509685/lolwildr2020@gmail.com /Permintaan PSB HSI BISNIS WB2 100MBPS/SPBU 44.592.24 KEMADU SULANG"/>
    <s v="Sales Profesional"/>
    <m/>
    <m/>
    <m/>
    <m/>
    <m/>
    <m/>
    <m/>
    <m/>
    <m/>
    <m/>
    <m/>
    <s v="16-08-2026 12:10:22"/>
    <m/>
    <m/>
    <s v="REJECT_FCC"/>
    <s v="RBN"/>
    <s v="NO ADDON"/>
    <m/>
    <s v="DECLINE : Decline - Batal Order EVI PUSPITA EKASARI 40931150|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466"/>
    <n v="1002515894"/>
    <n v="3"/>
    <x v="4"/>
    <n v="4"/>
    <s v="PEKALONGAN"/>
    <s v="SLAWI"/>
    <s v="SLW"/>
    <s v="REG"/>
    <s v="AO"/>
    <s v="NEW SALES"/>
    <s v="1P INET"/>
    <s v="102 | FOLLOW UP COMPLETED"/>
    <s v="RBS-Regional 3"/>
    <d v="2026-08-08T12:43:57"/>
    <d v="2026-08-10T14:36:25"/>
    <n v="69361431"/>
    <m/>
    <n v="142283119918"/>
    <s v="SPPG LAPAS SLAWI"/>
    <s v="ODP-SLW-FY/011 FY/D01/011.01"/>
    <s v="WO061256462"/>
    <m/>
    <m/>
    <m/>
    <n v="109.12327380000001"/>
    <n v="-7.0014816999999896"/>
    <s v="|MN00347|MYIA-086295526647/POI/EDI SUPRIADI/08976405111/sppglapasslawi@gmail.com"/>
    <s v="MYIB_ASSISTANT"/>
    <m/>
    <m/>
    <m/>
    <m/>
    <m/>
    <m/>
    <m/>
    <m/>
    <s v="Management Janji"/>
    <s v="2026-08-09 13:00:00 | Tanggal Pemasangan : 09 Agustus 2026 Jam Pemasangan : 08:00 13:00 Info Tambahan : Hubungi pelanggan dulu sebelum ke lokasi terimakasih"/>
    <s v="FCC"/>
    <d v="2026-08-08T12:55:02"/>
    <d v="2026-08-09T13:00:00"/>
    <s v="Kendala Lainnya"/>
    <s v="REVOKE"/>
    <s v="SLW"/>
    <s v="NO ADDON"/>
    <m/>
    <s v="Follow Up Revoke Completed, New Order ID : SC1002518058"/>
    <s v="HSI Bisnis Basic Promo HUT Telkom PSB 70% - 50 Mbps"/>
    <s v="INDIBIZ"/>
    <m/>
    <m/>
    <d v="2026-08-09T13:00:00"/>
    <s v="2026-08-09 13:00:00 | Tanggal Pemasangan : 09 Agustus 2026 Jam Pemasangan : 08:00 13:00 Info Tambahan : Hubungi pelanggan dulu sebelum ke lokasi terimakasih"/>
    <m/>
    <m/>
    <m/>
    <e v="#NUM!"/>
    <e v="#NUM!"/>
    <x v="1"/>
    <x v="3"/>
  </r>
  <r>
    <n v="467"/>
    <n v="1002516177"/>
    <n v="3"/>
    <x v="3"/>
    <n v="4"/>
    <s v="PURWOKERTO"/>
    <s v="PURWOKERTO"/>
    <s v="AJB"/>
    <s v="REG"/>
    <s v="AO"/>
    <s v="NEW SALES"/>
    <s v="1P INET"/>
    <s v="102 | FOLLOW UP COMPLETED"/>
    <s v="RBS-Regional 3"/>
    <d v="2026-08-08T16:55:57"/>
    <d v="2026-08-11T13:58:21"/>
    <n v="69361613"/>
    <m/>
    <n v="143387115914"/>
    <s v="SPBU CANDIMAS 44 531 24 JATILAWANG"/>
    <s v="ODP-AJB-FF/021 FF/D02/021.01"/>
    <s v="WO061282464"/>
    <m/>
    <m/>
    <m/>
    <n v="109.09837"/>
    <n v="-7.5303769999999997"/>
    <s v="|MC00213|MYIA-025938327552/POI/RIZKI SEFRITA WULANDARI/081313474706/spbu_cm6@yahoo.com"/>
    <s v="MYIB_ASSISTANT"/>
    <m/>
    <m/>
    <m/>
    <m/>
    <m/>
    <m/>
    <m/>
    <m/>
    <s v="Management Janji"/>
    <s v="2026-08-09 13:00:00 | Nama PIC: bu inka  Notel: 081313474706 Alt: -  Tanggal: 9/8/2026 Jam Pasang: Siang Note: Hubungi pelanggan sebelum ke lokasi, terima kasih. "/>
    <s v="FCC"/>
    <d v="2026-08-08T17:10:22"/>
    <d v="2026-08-09T13:00:00"/>
    <s v="Kendala Lainnya"/>
    <s v="REVOKE"/>
    <s v="AJB"/>
    <s v="NO ADDON"/>
    <m/>
    <s v="Follow Up Revoke Completed, New Order ID : SC1002520038"/>
    <s v="HSI Bisnis Promo HUT Telkom PSB 70% - 100 Mbps"/>
    <s v="INDIBIZ"/>
    <m/>
    <m/>
    <d v="2026-08-09T13:00:00"/>
    <s v="2026-08-09 13:00:00 | Nama PIC: bu inka  Notel: 081313474706 Alt: -  Tanggal: 9/8/2026 Jam Pasang: Siang Note: Hubungi pelanggan sebelum ke lokasi, terima kasih. "/>
    <m/>
    <m/>
    <m/>
    <e v="#NUM!"/>
    <e v="#NUM!"/>
    <x v="1"/>
    <x v="3"/>
  </r>
  <r>
    <n v="468"/>
    <n v="1002523352"/>
    <n v="3"/>
    <x v="1"/>
    <n v="5"/>
    <s v="MADURA"/>
    <s v="PAMEKASAN"/>
    <s v="PME"/>
    <s v="REG"/>
    <s v="AO"/>
    <s v="NEW SALES"/>
    <m/>
    <s v="Completed (PS)"/>
    <s v="RBS-Regional 3"/>
    <d v="2026-08-13T08:53:07"/>
    <d v="2026-08-13T17:46:13"/>
    <n v="69364729"/>
    <m/>
    <n v="152426928141"/>
    <s v="TB UTAMA"/>
    <s v="ODP-PME-FBF/29"/>
    <s v="WO061648467"/>
    <m/>
    <m/>
    <m/>
    <n v="113.3926275"/>
    <n v="-7.1226965"/>
    <s v="|MN00558|/TB UTAMA/087899231346/aguspurwanto9@gmail.com/HSI Bisnis Promo HUT Telkom (1:1) 300 Mbps (Rp 1.130.000) PSB Rp 150.000/Agus/-7,1226188, 113,3929332"/>
    <s v="Sales Force DBS"/>
    <m/>
    <m/>
    <m/>
    <m/>
    <m/>
    <m/>
    <m/>
    <m/>
    <s v="Management Janji"/>
    <s v="2026-08-14 08:00:00|M Janji : (14/08/2026) jam Pasang :pagi / siang  Note : hubungi pelanggan jika ingin kelokasi|40981182|MYDITA"/>
    <s v="FCC"/>
    <s v="13-08-2026 08:55:52"/>
    <d v="2026-08-14T08:00:00"/>
    <m/>
    <s v="PS"/>
    <s v="PME"/>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M Janji : (14/08/2026) jam Pasang :pagi / siang  Note : hubungi pelanggan jika ingin kelokasi|40981182|MYDITA"/>
    <n v="2026"/>
    <n v="8"/>
    <n v="13"/>
    <d v="2026-08-13T00:00:00"/>
    <n v="-1.3333333333357587"/>
    <x v="0"/>
    <x v="1"/>
  </r>
  <r>
    <n v="469"/>
    <n v="1002509338"/>
    <n v="3"/>
    <x v="1"/>
    <n v="5"/>
    <s v="SBY SELATAN"/>
    <s v="KETINTANG"/>
    <s v="RKT"/>
    <s v="REG"/>
    <s v="AO"/>
    <s v="NEW SALES"/>
    <m/>
    <s v="Completed (PS)"/>
    <s v="RBS-Regional 3"/>
    <d v="2026-08-04T17:19:06"/>
    <d v="2026-08-04T19:15:14"/>
    <n v="69358109"/>
    <m/>
    <n v="152308241272"/>
    <s v="PT Tristar Logistik Transindo"/>
    <s v="ODP-RKT-FCG/03"/>
    <s v="WO060925727"/>
    <m/>
    <m/>
    <m/>
    <n v="112.76560000000001"/>
    <n v="-7.3310000000000004"/>
    <s v="|MN00843|MYIA-009802619742/POI/Hari Budi Mulyana/085759589579/haribudi.mulyana@tristartransindo.com"/>
    <s v="Sales Force DBS"/>
    <m/>
    <m/>
    <m/>
    <m/>
    <m/>
    <m/>
    <m/>
    <m/>
    <s v="Management Janji"/>
    <s v="2026-08-05 08:00:00 | M Janji : (05/08/2026)  jam Pasang : 09:00  Note : hubungi pelanggan jika ingin kelokasi"/>
    <s v="FCC"/>
    <d v="2026-04-08T17:25:39"/>
    <m/>
    <m/>
    <s v="PS"/>
    <s v="RKT"/>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8-05 08:00:00 | M Janji : (05/08/2026)  jam Pasang : 09:00  Note : hubungi pelanggan jika ingin kelokasi"/>
    <n v="2026"/>
    <n v="8"/>
    <n v="4"/>
    <d v="2026-08-04T00:00:00"/>
    <n v="-0.29166666666424135"/>
    <x v="0"/>
    <x v="8"/>
  </r>
  <r>
    <n v="470"/>
    <n v="1002526152"/>
    <n v="3"/>
    <x v="6"/>
    <n v="5"/>
    <s v="JEMBER"/>
    <s v="SITUBONDO"/>
    <s v="BKI"/>
    <s v="REG"/>
    <s v="AO"/>
    <s v="NEW SALES"/>
    <s v="1P INET"/>
    <s v="Completed (PS)"/>
    <s v="RBS-Regional 3"/>
    <d v="2026-08-14T11:25:56"/>
    <d v="2026-08-14T21:19:01"/>
    <n v="69365921"/>
    <m/>
    <n v="152531208027"/>
    <s v="TOKO MARHAM"/>
    <s v="ODP-BKI-FH/54 FH/D01/54.01"/>
    <s v="WO061733871"/>
    <m/>
    <m/>
    <m/>
    <n v="113.71419400000001"/>
    <n v="-7.7851400000000002"/>
    <s v="|MN00099|MYIA-002224267773/POI/SAIFUL MARHAMDI/081252182998/marhamdisaiful@gmail.com"/>
    <s v="MYIB_ASSISTANT"/>
    <m/>
    <m/>
    <m/>
    <m/>
    <m/>
    <m/>
    <m/>
    <m/>
    <s v="Management Janji"/>
    <s v="2026-08-15 08:00:00 | Nama PIC : SAIFUL  No HP : 081252182998 Alt : 085232460535 M Janji : 15 Augustus 2026 Jam Pasang : 08.00 - 13:00  NoteÃ‚Â :  hubungi terlebih dahulu sebelum kelokasi"/>
    <s v="FCC"/>
    <s v="14-08-2026 11:39:52"/>
    <d v="2026-08-15T08:00:00"/>
    <m/>
    <s v="PS"/>
    <s v="BKI"/>
    <s v="NO ADDON"/>
    <n v="20260814"/>
    <s v="Completed"/>
    <s v="HSI Bisnis Khusus Winback PSB 70% - 300 Mbps"/>
    <s v="INDIBIZ"/>
    <m/>
    <m/>
    <d v="2026-08-15T08:00:00"/>
    <s v="2026-08-15 08:00:00 | Nama PIC : SAIFUL  No HP : 081252182998 Alt : 085232460535 M Janji : 15 Augustus 2026 Jam Pasang : 08.00 - 13:00  NoteÃ‚Â :  hubungi terlebih dahulu sebelum kelokasi"/>
    <n v="2026"/>
    <n v="8"/>
    <n v="14"/>
    <d v="2026-08-14T00:00:00"/>
    <n v="-1.3333333333357587"/>
    <x v="0"/>
    <x v="16"/>
  </r>
  <r>
    <n v="471"/>
    <n v="1002505520"/>
    <n v="3"/>
    <x v="2"/>
    <n v="5"/>
    <s v="KEDIRI"/>
    <s v="TRENGGALEK"/>
    <s v="TRE"/>
    <s v="REG"/>
    <s v="AO"/>
    <s v="NEW SALES"/>
    <s v="1P INET"/>
    <s v="Completed (PS)"/>
    <s v="RBS-Regional 3"/>
    <d v="2026-08-03T08:43:57"/>
    <d v="2026-08-03T19:22:33"/>
    <n v="69357182"/>
    <m/>
    <n v="152608208821"/>
    <s v="SALIS OLSHOP"/>
    <s v="ODP-TRE-FZ/51 FZ/D04/51.01"/>
    <s v="WO060755029"/>
    <m/>
    <m/>
    <m/>
    <n v="111.706270815018"/>
    <n v="-8.0549025045825502"/>
    <s v="|MN02702|MYIA-067761340039/POI/SALIS FARIHA RAMADHANI/087896578557/ooke64707@gmail.com"/>
    <s v="MYIB_ASSISTANT"/>
    <m/>
    <m/>
    <m/>
    <m/>
    <m/>
    <m/>
    <m/>
    <m/>
    <s v="Management Janji"/>
    <s v="2026-08-04 08:00:00 | Nama PIC: bp rudi  Notel: 087896578557 Alt: -  Tanggal: 4/8/2026 Jam Pasang: Pagi Note: Hubungi sebelum ke lokasi, terimakasih. "/>
    <s v="FCC"/>
    <d v="2026-03-08T08:55:09"/>
    <d v="2026-08-04T08:00:00"/>
    <m/>
    <s v="PS"/>
    <s v="TRE"/>
    <s v="NO ADDON"/>
    <n v="20260803"/>
    <s v="Completed"/>
    <s v="HSI Bisnis Promo HUT Telkom PSB 70% - 150 Mbps"/>
    <s v="INDIBIZ"/>
    <m/>
    <m/>
    <d v="2026-08-04T08:00:00"/>
    <s v="2026-08-04 08:00:00 | Nama PIC: bp rudi  Notel: 087896578557 Alt: -  Tanggal: 4/8/2026 Jam Pasang: Pagi Note: Hubungi sebelum ke lokasi, terimakasih. "/>
    <n v="2026"/>
    <n v="8"/>
    <n v="3"/>
    <d v="2026-08-03T00:00:00"/>
    <n v="-1.3333333333357587"/>
    <x v="0"/>
    <x v="2"/>
  </r>
  <r>
    <n v="472"/>
    <n v="1002519037"/>
    <n v="3"/>
    <x v="6"/>
    <n v="5"/>
    <s v="SIDOARJO"/>
    <s v="MOJOKERTO"/>
    <s v="MIP"/>
    <s v="REG"/>
    <s v="AO"/>
    <s v="NEW SALES"/>
    <m/>
    <s v="OSS - FALLOUT"/>
    <s v="RBS-Regional 3"/>
    <d v="2026-08-11T09:34:05"/>
    <d v="2026-08-13T15:34:54"/>
    <n v="69362933"/>
    <m/>
    <n v="152313204581"/>
    <s v="DIARY PRINTWORKS"/>
    <s v="ODP-MIP-FD/25"/>
    <s v="WO061477068"/>
    <m/>
    <m/>
    <m/>
    <n v="112.400254"/>
    <n v="-7.4017485000000001"/>
    <s v="|MN01614|/DIARY PRINTWORKS/WINBACK 2.0 HSI B2B (1:1) 50MBPS 355RB PSB DISC 70%//dhanidablonk01@gmail.com/IQBAL DHANI MAULANA/82336460393"/>
    <s v="Sales Force DBS"/>
    <m/>
    <m/>
    <m/>
    <m/>
    <m/>
    <m/>
    <m/>
    <m/>
    <s v="Management Janji"/>
    <s v="2026-08-12 08:00:00|Nama Pic : bp dhani No Hp Pic : 082336460393 No alt : - Jam Pemasangan : pagi  Tanggal Pemasangan : 12 Agustus 2026|40951375|MYDITA"/>
    <s v="FCC"/>
    <d v="2026-11-08T09:40:16"/>
    <d v="2026-08-12T08:00:00"/>
    <s v="Kendala Pelanggan"/>
    <s v="FO_WFM"/>
    <s v="MIP"/>
    <s v="NO ADDON"/>
    <m/>
    <s v="Provisioning Failed|WFM|INF009037483|TIDAK TERCOVER JARINGAN"/>
    <s v="- 11_11446;Biaya PSB HSI EBIS Tunai di Depan ~ 11[150000]  - E25060;E25060 ~ ES25 - Paket HSI Bisnis (HSIE) Khusus Winback 2.0[0]  - E25060~null~E25060_UNL;UNL ~ Internet-Link Unlimited Internet Usage ~ E25060[0]  - E25060~null~105343;E25060||11||Abodemen"/>
    <s v="INDIBIZ"/>
    <m/>
    <m/>
    <d v="2026-08-12T08:00:00"/>
    <s v="2026-08-12 08:00:00|Nama Pic : bp dhani No Hp Pic : 082336460393 No alt : - Jam Pemasangan : pagi  Tanggal Pemasangan : 12 Agustus 2026|40951375|MYDITA"/>
    <m/>
    <m/>
    <m/>
    <e v="#NUM!"/>
    <e v="#NUM!"/>
    <x v="1"/>
    <x v="19"/>
  </r>
  <r>
    <n v="473"/>
    <n v="1002515999"/>
    <n v="3"/>
    <x v="0"/>
    <n v="5"/>
    <s v="MATARAM"/>
    <s v="LOMBOK BARAT TENGAH"/>
    <s v="PRY"/>
    <s v="REG"/>
    <s v="AO"/>
    <s v="NEW SALES"/>
    <s v="1P INET"/>
    <s v="98 | OSS - CANCEL COMPLETE"/>
    <s v="RBS-Regional 3"/>
    <d v="2026-08-08T13:58:56"/>
    <d v="2026-08-11T10:05:05"/>
    <n v="69361492"/>
    <m/>
    <n v="172603791350"/>
    <s v="SPX EXPRESS Janapria Hub"/>
    <s v="ODP-PYA-FAP/80"/>
    <s v="WO061266513"/>
    <m/>
    <m/>
    <m/>
    <n v="106.827153"/>
    <n v="-6.1753920000000004"/>
    <s v="MD|MYID-4042608080001|RBIZindibiz|SPX express Janapria|081803203900"/>
    <s v="SOBIZ"/>
    <m/>
    <m/>
    <m/>
    <m/>
    <m/>
    <m/>
    <m/>
    <m/>
    <s v="Management Janji"/>
    <s v="2026-08-09 13:00:00 | Nama PIC : Bp Ahmad No Hp : 081803203900 No Alt : - Tgl Pemasangan : 09 Agustus 2026 Interval : PAGI SIANG Note : Hubungi pelanggan terlebih dahulu"/>
    <s v="FCC"/>
    <d v="2026-08-08T14:10:30"/>
    <d v="2026-08-09T13:00:00"/>
    <s v="Kendala Pelanggan"/>
    <s v="CANCEL"/>
    <s v="PRY"/>
    <s v="NO ADDON"/>
    <m/>
    <s v="Cancel Completed"/>
    <s v="HSI Bisnis Basic Promo HUT Telkom PSB 70% - 50 Mbps"/>
    <s v="INDIBIZ"/>
    <m/>
    <m/>
    <d v="2026-08-09T13:00:00"/>
    <s v="2026-08-09 13:00:00 | Nama PIC : Bp Ahmad No Hp : 081803203900 No Alt : - Tgl Pemasangan : 09 Agustus 2026 Interval : PAGI SIANG Note : Hubungi pelanggan terlebih dahulu"/>
    <m/>
    <m/>
    <m/>
    <e v="#NUM!"/>
    <e v="#NUM!"/>
    <x v="1"/>
    <x v="9"/>
  </r>
  <r>
    <n v="474"/>
    <n v="1002515816"/>
    <n v="3"/>
    <x v="2"/>
    <n v="5"/>
    <s v="KEDIRI"/>
    <s v="NGANJUK"/>
    <s v="KTS"/>
    <s v="REG"/>
    <s v="AO"/>
    <s v="NEW SALES"/>
    <s v="1P INET"/>
    <s v="Completed (PS)"/>
    <s v="RBS-Regional 3"/>
    <d v="2026-08-08T11:29:58"/>
    <d v="2026-08-10T09:50:50"/>
    <n v="69361362"/>
    <m/>
    <n v="152615203027"/>
    <s v="SPBU 54.644.02 UD H MOCH THOHIR"/>
    <s v="ODP-KTS-FG/45 FG/D02/45.01"/>
    <s v="WO061248568"/>
    <m/>
    <m/>
    <m/>
    <n v="112.093054912984"/>
    <n v="-7.6016279909606004"/>
    <s v="MD|MYDB-20260808264736|DC20010/MC20002|SPBU 54.644.02 UD H MOCH THOHIR|08125966920"/>
    <s v="MYDIGIBIZPARTNER"/>
    <m/>
    <m/>
    <m/>
    <m/>
    <m/>
    <m/>
    <m/>
    <m/>
    <s v="Management Janji"/>
    <s v="2026-08-09 08:00:00 | Nama PIC: BP BUGINYONO  Notel: 08125966920 Alt: 085226364354 Tanggal: 9/8/2026 Jam Pasang: 09.00 Pagi Note: Hubungi pelanggan sebelum ke lokasi, terima kasih. "/>
    <s v="FCC"/>
    <d v="2026-08-08T11:39:57"/>
    <d v="2026-08-09T08:00:00"/>
    <m/>
    <s v="PS"/>
    <s v="KTS"/>
    <s v="NO ADDON"/>
    <n v="20260810"/>
    <s v="Completed"/>
    <s v="HSI Bisnis Promo HUT Telkom PSB 70% - 100 Mbps"/>
    <s v="INDIBIZ"/>
    <m/>
    <m/>
    <d v="2026-08-09T08:00:00"/>
    <s v="2026-08-09 08:00:00 | Nama PIC: BP BUGINYONO  Notel: 08125966920 Alt: 085226364354 Tanggal: 9/8/2026 Jam Pasang: 09.00 Pagi Note: Hubungi pelanggan sebelum ke lokasi, terima kasih. "/>
    <n v="2026"/>
    <n v="8"/>
    <n v="10"/>
    <d v="2026-08-10T00:00:00"/>
    <n v="0.66666666666424135"/>
    <x v="0"/>
    <x v="7"/>
  </r>
  <r>
    <n v="475"/>
    <n v="1002529490"/>
    <n v="3"/>
    <x v="6"/>
    <n v="5"/>
    <s v="SIDOARJO"/>
    <s v="MOJOKERTO"/>
    <s v="MRT"/>
    <s v="REG"/>
    <s v="AO"/>
    <s v="NEW SALES"/>
    <m/>
    <s v="MYCX - SEND OPEN PAPERLESS"/>
    <s v="RBS-Regional 3"/>
    <d v="2026-08-16T11:24:38"/>
    <d v="2026-08-16T11:26:05"/>
    <n v="69367408"/>
    <m/>
    <n v="152312243069"/>
    <s v="PT SUN RISE MILL"/>
    <s v="ODP-MRT-FP/42"/>
    <m/>
    <m/>
    <m/>
    <m/>
    <n v="112.42246105635699"/>
    <n v="-7.5144079054369399"/>
    <s v="AMRBS;940137;AM;ISTIHAMIN FITRI;RBS-3;SURAMADU;PSB :+6282137332214/FAJAR/+6282331115521/YOLANDA/purchase7.sunrise@gmail.com/HSI Bisnis (1:1) 50 Mbps (Rp 439.000) PSB Rp 150.000"/>
    <s v="Sales Force DBS"/>
    <m/>
    <m/>
    <m/>
    <m/>
    <m/>
    <m/>
    <m/>
    <m/>
    <m/>
    <m/>
    <m/>
    <s v="16-08-2026 11:39:53"/>
    <m/>
    <m/>
    <s v="INPROGRESS_SC"/>
    <s v="MRT"/>
    <s v="NO ADDON"/>
    <m/>
    <s v="SEND PAPERLESS OPEN"/>
    <s v="- 11_11446;Biaya PSB HSI EBIS Tunai di Depan ~ 11[150000]  - SP_NOSS;SP_NOSS ~ Internet NOSS Multispeed Network[0]  - SP_NOSS;SP_NOSS ~ Internet NOSS Multispeed Network[0]  - E23015;E23015 ~ ES23 - Perangkat ONT[0]  - E23015~null~44292;E23015||11||Abodeme"/>
    <s v="INDIBIZ"/>
    <m/>
    <m/>
    <m/>
    <m/>
    <m/>
    <m/>
    <m/>
    <e v="#NUM!"/>
    <e v="#NUM!"/>
    <x v="1"/>
    <x v="19"/>
  </r>
  <r>
    <n v="476"/>
    <n v="1002527794"/>
    <n v="3"/>
    <x v="0"/>
    <n v="5"/>
    <s v="MATARAM"/>
    <s v="LOMBOK TIMUR UTARA"/>
    <s v="MBG"/>
    <s v="REG"/>
    <s v="AO"/>
    <s v="NEW SALES"/>
    <s v="1P INET"/>
    <s v="Completed (PS)"/>
    <s v="RBS-Regional 3"/>
    <d v="2026-08-15T09:32:56"/>
    <d v="2026-08-16T18:25:40"/>
    <n v="69366594"/>
    <m/>
    <n v="172620205041"/>
    <s v="Toko Khabir"/>
    <s v="ODP-MBG-FAE/49"/>
    <s v="WO061800854"/>
    <m/>
    <m/>
    <m/>
    <n v="116.426786519587"/>
    <n v="-8.5591709012204298"/>
    <s v="MD|MYDB-20260814265342|SC00001/MC00149|Toko Khabir|085333820115"/>
    <s v="MYDIGIBIZPARTNER"/>
    <m/>
    <m/>
    <m/>
    <m/>
    <m/>
    <m/>
    <m/>
    <m/>
    <s v="Management Janji"/>
    <s v="2026-08-17 13:00:00 | Jam pemasangan : 12.00 Info Tambahan : Hubungi pelanggan dulu sebelum ke lokasi terimakasih "/>
    <s v="FCC"/>
    <s v="15-08-2026 09:40:30"/>
    <d v="2026-08-17T13:00:00"/>
    <m/>
    <s v="PS"/>
    <s v="MBG"/>
    <s v="NO ADDON"/>
    <n v="20260816"/>
    <s v="Completed"/>
    <s v="HSI Bisnis Promo HUT Telkom PSB 70% - 150 Mbps"/>
    <s v="INDIBIZ"/>
    <m/>
    <m/>
    <d v="2026-08-17T13:00:00"/>
    <s v="2026-08-17 13:00:00 | Jam pemasangan : 12.00 Info Tambahan : Hubungi pelanggan dulu sebelum ke lokasi terimakasih "/>
    <n v="2026"/>
    <n v="8"/>
    <n v="16"/>
    <d v="2026-08-16T00:00:00"/>
    <n v="-1.5416666666642413"/>
    <x v="0"/>
    <x v="9"/>
  </r>
  <r>
    <n v="477"/>
    <n v="1002519360"/>
    <n v="3"/>
    <x v="2"/>
    <n v="5"/>
    <s v="MALANG"/>
    <s v="KEPANJEN"/>
    <s v="TUR"/>
    <s v="REG"/>
    <s v="AO"/>
    <s v="NEW SALES"/>
    <m/>
    <s v="Completed (PS)"/>
    <s v="RBS-Regional 3"/>
    <d v="2026-08-11T10:55:58"/>
    <d v="2026-08-11T12:53:10"/>
    <n v="69331973"/>
    <m/>
    <n v="152713217306"/>
    <s v="TOKO BUAH DAN JUS YUK NING"/>
    <s v="ODP-TUR-FZ/88"/>
    <s v="WO061477358"/>
    <m/>
    <m/>
    <m/>
    <n v="112.78662299413401"/>
    <n v="-8.1624810291709693"/>
    <s v="MD|MYDB-20260623260765|DN00001/MN01844|TOKO BUAH DAN JUS YUK NING|0881027039988"/>
    <s v="MYDIGIBIZPARTNER"/>
    <m/>
    <m/>
    <m/>
    <m/>
    <m/>
    <m/>
    <m/>
    <m/>
    <s v="Management Janji"/>
    <s v="2026-06-27 13:00:00 | telp :0881027039988  M Janji : (27/06/2026)  jam Pasang :pagi siang  Note : hubungi pelanggan jika ingin kelokasi "/>
    <s v="FCC"/>
    <d v="2026-11-08T11:10:21"/>
    <m/>
    <m/>
    <s v="PS"/>
    <s v="TUR"/>
    <s v="NETMONK"/>
    <n v="20260811"/>
    <s v="Completed"/>
    <s v="- 11_11446;Biaya PSB HSI EBIS Tunai di Depan ~ 11[150000]  - E23080;E23080 ~ ES23 - Add-on HSI Bisnis Bundling (Netmonk)[0]  - E23080~null~100382;E23080||77||Abodemen 0[0]  - E23080~null~E23080_NMONKHI;NMONKHI ~ Nadefaa Netmonk Hi Alacarte ~ E23080[56100]"/>
    <s v="INDIBIZ"/>
    <m/>
    <m/>
    <d v="2026-08-11T07:00:00"/>
    <s v="2026-06-27 13:00:00 | telp :0881027039988  M Janji : (27/06/2026)  jam Pasang :pagi siang  Note : hubungi pelanggan jika ingin kelokasi "/>
    <n v="2026"/>
    <n v="8"/>
    <n v="11"/>
    <d v="2026-08-11T00:00:00"/>
    <n v="-0.29166666666424135"/>
    <x v="0"/>
    <x v="29"/>
  </r>
  <r>
    <n v="478"/>
    <n v="1002510325"/>
    <n v="3"/>
    <x v="4"/>
    <n v="4"/>
    <s v="PEKALONGAN"/>
    <s v="PEKALONGAN"/>
    <s v="KDW"/>
    <s v="REG"/>
    <s v="AO"/>
    <s v="NEW SALES"/>
    <s v="1P INET"/>
    <s v="Completed (PS)"/>
    <s v="RBS-Regional 3"/>
    <d v="2026-08-05T11:55:56"/>
    <d v="2026-08-07T16:44:02"/>
    <n v="69359047"/>
    <m/>
    <n v="142280318382"/>
    <s v="SMA N 1 TALUN"/>
    <s v="ODP-KDW-FT/003"/>
    <s v="WO060971637"/>
    <m/>
    <m/>
    <m/>
    <n v="109.720040011972"/>
    <n v="-7.0020679537176997"/>
    <s v="|MN02342|MYIA-025641841938/POI/Shaeful Bahri/085741899914/saifmerzii@gmail.com"/>
    <s v="MYIB_ASSISTANT"/>
    <m/>
    <m/>
    <m/>
    <m/>
    <m/>
    <m/>
    <m/>
    <m/>
    <s v="Management Janji"/>
    <s v="2026-08-06 08:00:00 | M Janji : (06/08/2026) jam Pasang pagi / siang  Note : hubungi pelanggan jika ingin kelokasi"/>
    <s v="FCC"/>
    <d v="2026-05-08T12:09:50"/>
    <d v="2026-08-06T08:00:00"/>
    <m/>
    <s v="PS"/>
    <s v="KDW"/>
    <s v="NO ADDON"/>
    <n v="20260807"/>
    <s v="Completed"/>
    <s v="HSI Bisnis Promo HUT Telkom PSB 70% - 100 Mbps"/>
    <s v="INDIBIZ"/>
    <m/>
    <m/>
    <d v="2026-08-06T08:00:00"/>
    <s v="2026-08-06 08:00:00 | M Janji : (06/08/2026) jam Pasang pagi / siang  Note : hubungi pelanggan jika ingin kelokasi"/>
    <n v="2026"/>
    <n v="8"/>
    <n v="7"/>
    <d v="2026-08-07T00:00:00"/>
    <n v="0.66666666666424135"/>
    <x v="0"/>
    <x v="3"/>
  </r>
  <r>
    <n v="479"/>
    <n v="1002518977"/>
    <n v="3"/>
    <x v="3"/>
    <n v="4"/>
    <s v="PURWOKERTO"/>
    <s v="PURBALINGGA"/>
    <s v="BBT"/>
    <s v="DSS"/>
    <s v="AO"/>
    <s v="NEW SALES"/>
    <m/>
    <s v="Completed (PS)"/>
    <s v="DSS-Fin &amp; Regional Banking"/>
    <d v="2026-08-11T09:17:54"/>
    <d v="2026-08-11T10:35:01"/>
    <n v="69361231"/>
    <m/>
    <n v="146394104550"/>
    <s v="PT PNM MEKAAR REMBANG PURBALINGGA 2"/>
    <s v="ODP-BBT-FU/028"/>
    <s v="WO061466175"/>
    <m/>
    <m/>
    <m/>
    <n v="109.498206"/>
    <n v="-7.2992990000000004"/>
    <s v="DSS RACE | AM.ANDRE | 406108 | TREG 3 | PNM | FARIZ | 085174366336 | HSIBISNIS50MBPS"/>
    <s v="Account Manager"/>
    <m/>
    <m/>
    <m/>
    <m/>
    <m/>
    <m/>
    <m/>
    <m/>
    <s v="Management Janji"/>
    <s v="KONFIRMASI UP"/>
    <s v="FCC"/>
    <d v="2026-11-08T09:40:16"/>
    <m/>
    <m/>
    <s v="PS"/>
    <s v="BBT"/>
    <s v="NO ADDON"/>
    <n v="20260811"/>
    <s v="Completed"/>
    <s v="- 11_11450;Biaya PSB Reguler HSI EBIS ~ 11[150000]  - E23015;E23015 ~ ES23 - Perangkat ONT[0]  - E23015~null~44292;E23015||11||Abodemen 0[0]  - E23015~null~E23015_SWONT;SWONT ~ Biaya Sewa ONT ~ E23015[30000]  - E23046;E23046 ~ ES23 - Paket HSI Bisnis[0]  "/>
    <s v="INDIBIZ"/>
    <m/>
    <m/>
    <d v="1970-01-01T07:00:00"/>
    <s v="KONFIRMASI UP"/>
    <n v="2026"/>
    <n v="8"/>
    <n v="11"/>
    <d v="2026-08-11T00:00:00"/>
    <n v="20675.708333333332"/>
    <x v="2"/>
    <x v="3"/>
  </r>
  <r>
    <n v="480"/>
    <n v="1002518732"/>
    <n v="3"/>
    <x v="3"/>
    <n v="4"/>
    <s v="PURWOKERTO"/>
    <s v="BANJARNEGARA"/>
    <s v="BJR"/>
    <s v="REG"/>
    <s v="AO"/>
    <s v="NEW SALES"/>
    <s v="1P INET"/>
    <s v="Completed (PS)"/>
    <s v="RBS-Regional 3"/>
    <d v="2026-08-10T19:34:58"/>
    <d v="2026-08-11T12:25:17"/>
    <n v="69362811"/>
    <m/>
    <n v="146372102451"/>
    <s v="JJB DIPAYUDA BANJARNEGARA"/>
    <s v="ODP-BJR-FT/120"/>
    <s v="WO061447874"/>
    <m/>
    <m/>
    <m/>
    <n v="109.69658699999999"/>
    <n v="-7.3951909999999996"/>
    <s v="|MN00649|MYIA-047870260127/POI/RESHA ADITIYA/+6285786205096/kopijjbdpy01@gmail.com"/>
    <s v="MYIB_ASSISTANT"/>
    <m/>
    <m/>
    <m/>
    <m/>
    <m/>
    <m/>
    <m/>
    <m/>
    <s v="Management Janji"/>
    <s v="2026-08-13 13:00:00 | Tanggal pemasangan : 13 AGUSTUS 2026 Jam pemasangan : pagi/siang Info Tambahan : Hubungi pelanggan dulu sebelum ke lokasi terima kasih"/>
    <s v="FCC"/>
    <d v="2026-10-08T19:39:53"/>
    <d v="2026-08-13T13:00:00"/>
    <m/>
    <s v="PS"/>
    <s v="BJR"/>
    <s v="NO ADDON"/>
    <n v="20260811"/>
    <s v="Completed"/>
    <s v="HSI Bisnis Promo HUT Telkom PSB 70% - 100 Mbps Dual Band"/>
    <s v="INDIBIZ"/>
    <m/>
    <m/>
    <d v="2026-08-13T13:00:00"/>
    <s v="2026-08-13 13:00:00 | Tanggal pemasangan : 13 AGUSTUS 2026 Jam pemasangan : pagi/siang Info Tambahan : Hubungi pelanggan dulu sebelum ke lokasi terima kasih"/>
    <n v="2026"/>
    <n v="8"/>
    <n v="11"/>
    <d v="2026-08-11T00:00:00"/>
    <n v="-2.5416666666642413"/>
    <x v="0"/>
    <x v="3"/>
  </r>
  <r>
    <n v="481"/>
    <n v="1002509643"/>
    <n v="3"/>
    <x v="1"/>
    <n v="5"/>
    <s v="SBY UTARA"/>
    <s v="MANYAR"/>
    <s v="MGO"/>
    <s v="DGS"/>
    <s v="AO"/>
    <s v="NEW SALES"/>
    <m/>
    <s v="Completed (PS)"/>
    <s v="DGS-B2B TREG"/>
    <d v="2026-08-05T08:52:15"/>
    <d v="2026-08-07T21:31:12"/>
    <n v="62190535"/>
    <m/>
    <n v="152413167533"/>
    <s v="INTERNET TAMAN - AREA PUBLIK"/>
    <s v="ODP-DMO-FY/19"/>
    <s v="WO060950636"/>
    <m/>
    <m/>
    <m/>
    <n v="112.7501860445"/>
    <n v="-7.2523045637439703"/>
    <s v="GS SURAMADU/ AM HANIF/ PSB INET INLY 100 MBPS/ INET AREA PUBLIK LOKASI HITECH MALL/ PIC FIKRI 081213131927 DAVIP 082245657000"/>
    <s v="Account Manager"/>
    <m/>
    <m/>
    <m/>
    <m/>
    <m/>
    <m/>
    <m/>
    <m/>
    <s v="Management Janji"/>
    <s v="GS SURAMADU/ AM HANIF/ PSB INET INLY 100 MBPS/ INET AREA PUBLIK LOKASI HITECH MALL/ PIC FIKRI 081213131927 DAVIP 082245657000"/>
    <s v="FCC"/>
    <d v="2026-05-08T08:54:50"/>
    <m/>
    <s v="Kendala Lainnya"/>
    <s v="PS"/>
    <s v="MGO"/>
    <s v="NO ADDON"/>
    <n v="20260807"/>
    <s v="Completed"/>
    <s v="- 11_11450;Biaya PSB Reguler HSI EBIS ~ 11[150000]  - SP_NOSS;SP_NOSS ~ Internet NOSS Multispeed Network[0]  - SP_NOSS;SP_NOSS ~ Internet NOSS Multispeed Network[0]  - E23046;E23046 ~ ES23 - Paket HSI Bisnis[0]  - E23046~null~E23046_UNL;UNL ~ Internet-Lin"/>
    <s v="INDIBIZ"/>
    <m/>
    <m/>
    <d v="2026-08-05T12:30:00"/>
    <s v="GS SURAMADU/ AM HANIF/ PSB INET INLY 100 MBPS/ INET AREA PUBLIK LOKASI HITECH MALL/ PIC FIKRI 081213131927 DAVIP 082245657000"/>
    <n v="2026"/>
    <n v="8"/>
    <n v="7"/>
    <d v="2026-08-07T00:00:00"/>
    <n v="1.4791666666642413"/>
    <x v="2"/>
    <x v="8"/>
  </r>
  <r>
    <n v="482"/>
    <n v="1002510939"/>
    <n v="3"/>
    <x v="2"/>
    <n v="5"/>
    <s v="KEDIRI"/>
    <s v="TULUNGAGUNG"/>
    <s v="NGU"/>
    <s v="REG"/>
    <s v="AO"/>
    <s v="NEW SALES"/>
    <s v="1P INET"/>
    <s v="Completed (PS)"/>
    <s v="RBS-Regional 3"/>
    <d v="2026-08-05T15:01:56"/>
    <d v="2026-08-06T17:35:11"/>
    <n v="69359348"/>
    <m/>
    <n v="152637211079"/>
    <s v="PT. MUDJI GANGSAR JAYA"/>
    <s v="ODP-NGU-FD/47 FD/D07/47.01"/>
    <s v="WO060998610"/>
    <m/>
    <m/>
    <m/>
    <n v="111.99661244979001"/>
    <n v="-8.1382997294920099"/>
    <s v="|MN00418|MYIA-039129223992/POI/EKO SUTRIONO/085334196816/mgj_spbu@yahoo.com"/>
    <s v="MYIB_ASSISTANT"/>
    <m/>
    <m/>
    <m/>
    <m/>
    <m/>
    <m/>
    <m/>
    <m/>
    <s v="Management Janji"/>
    <s v="2026-08-06 13:00:00 | M Janji : (06/08/2026) jam Pasang : 09:00 Note : hubungi pelanggan jika ingin kelokasi"/>
    <s v="FCC"/>
    <d v="2026-05-08T15:10:31"/>
    <d v="2026-08-06T13:00:00"/>
    <m/>
    <s v="PS"/>
    <s v="NGU"/>
    <s v="NO ADDON"/>
    <n v="20260806"/>
    <s v="Completed"/>
    <s v="HSI Bisnis Promo HUT Telkom PSB 70% - 50 Mbps"/>
    <s v="INDIBIZ"/>
    <m/>
    <m/>
    <d v="2026-08-06T13:00:00"/>
    <s v="2026-08-06 13:00:00 | M Janji : (06/08/2026) jam Pasang : 09:00 Note : hubungi pelanggan jika ingin kelokasi"/>
    <n v="2026"/>
    <n v="8"/>
    <n v="6"/>
    <d v="2026-08-06T00:00:00"/>
    <n v="-0.54166666666424135"/>
    <x v="0"/>
    <x v="28"/>
  </r>
  <r>
    <n v="483"/>
    <n v="1002517787"/>
    <n v="3"/>
    <x v="5"/>
    <n v="5"/>
    <s v="DENPASAR"/>
    <s v="SANUR"/>
    <s v="SWI"/>
    <s v="REG"/>
    <s v="AO"/>
    <s v="NEW SALES"/>
    <m/>
    <s v="Completed (PS)"/>
    <s v="RBS-Regional 3"/>
    <d v="2026-08-10T13:35:54"/>
    <d v="2026-08-12T16:42:41"/>
    <n v="69362473"/>
    <m/>
    <n v="172423221580"/>
    <s v="OMNI SPACE"/>
    <s v="ODP-SWI-FE/85"/>
    <s v="WO061480945"/>
    <m/>
    <m/>
    <m/>
    <n v="115.27735319999999"/>
    <n v="-8.5787233000000001"/>
    <s v="|MN02642|/PIC I WAYAN GDE EKA PRATAMA/081905575737-08135906565/omnispaceoffice@gmail.com"/>
    <s v="Sales Force DBS"/>
    <m/>
    <m/>
    <m/>
    <m/>
    <m/>
    <m/>
    <m/>
    <m/>
    <s v="Management Janji"/>
    <s v="2026-08-12 08:00:00|Tanggal Pemasangan : 12 Agustus 2026 Jam Pemasangan : 08:00 13:00 Info Tambahan : Hubungi pelanggan dulu sebelum ke lokasi terimakasih|40961370|MYDITA"/>
    <s v="FCC"/>
    <d v="2026-10-08T13:39:47"/>
    <d v="2026-08-12T08:00:00"/>
    <m/>
    <s v="PS"/>
    <s v="SWI"/>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08:00:00"/>
    <s v="2026-08-12 08:00:00|Tanggal Pemasangan : 12 Agustus 2026 Jam Pemasangan : 08:00 13:00 Info Tambahan : Hubungi pelanggan dulu sebelum ke lokasi terimakasih|40961370|MYDITA"/>
    <n v="2026"/>
    <n v="8"/>
    <n v="12"/>
    <d v="2026-08-12T00:00:00"/>
    <n v="-0.33333333333575865"/>
    <x v="0"/>
    <x v="12"/>
  </r>
  <r>
    <n v="484"/>
    <n v="1002523919"/>
    <n v="3"/>
    <x v="6"/>
    <n v="5"/>
    <s v="SIDOARJO"/>
    <s v="PASURUAN"/>
    <s v="BEJ"/>
    <s v="REG"/>
    <s v="AO"/>
    <s v="NEW SALES"/>
    <m/>
    <s v="Completed (PS)"/>
    <s v="RBS-Regional 3"/>
    <d v="2026-08-13T11:26:49"/>
    <d v="2026-08-15T13:41:12"/>
    <n v="69364973"/>
    <m/>
    <n v="152742207103"/>
    <s v="SPBU 5467112 BEJI"/>
    <s v="ODP-BEJ-FB/29"/>
    <s v="WO061701140"/>
    <m/>
    <m/>
    <m/>
    <n v="112.72588709999999"/>
    <n v="-7.5727358999999996"/>
    <s v="|MN02332|/SPBU 5467112 BEJI/WINBACK 2.0 HSI B2B (1:1) 50MBPS 355RB PSB DISC 70%//spbubeji1@yahoo.com/CHOIRUL/81252460673"/>
    <s v="Sales Force DBS"/>
    <m/>
    <m/>
    <m/>
    <m/>
    <m/>
    <m/>
    <m/>
    <m/>
    <s v="Management Janji"/>
    <s v="2026-08-15 13:00:00|Tanggal pemasangan: 14/08/2026 Jam pemasangan : pagi / siang Info Tambahan : Hubungi pelanggan dulu sebelum ke lokasi terima kasih.|40951377|MYDITA"/>
    <s v="FCC"/>
    <s v="13-08-2026 11:39:50"/>
    <d v="2026-08-15T13:00:00"/>
    <m/>
    <s v="PS"/>
    <s v="BEJ"/>
    <s v="NO ADDON"/>
    <n v="20260815"/>
    <s v="Completed"/>
    <s v="- 11_11446;Biaya PSB HSI EBIS Tunai di Depan ~ 11[150000]  - E25060;E25060 ~ ES25 - Paket HSI Bisnis (HSIE) Khusus Winback 2.0[0]  - E25060~null~E25060_UNL;UNL ~ Internet-Link Unlimited Internet Usage ~ E25060[0]  - E25060~null~105343;E25060||11||Abodemen"/>
    <s v="INDIBIZ"/>
    <m/>
    <m/>
    <d v="2026-08-15T13:00:00"/>
    <s v="2026-08-15 13:00:00|Tanggal pemasangan: 14/08/2026 Jam pemasangan : pagi / siang Info Tambahan : Hubungi pelanggan dulu sebelum ke lokasi terima kasih.|40951377|MYDITA"/>
    <n v="2026"/>
    <n v="8"/>
    <n v="15"/>
    <d v="2026-08-15T00:00:00"/>
    <n v="-0.54166666666424135"/>
    <x v="0"/>
    <x v="24"/>
  </r>
  <r>
    <n v="485"/>
    <n v="1002505319"/>
    <n v="3"/>
    <x v="6"/>
    <n v="5"/>
    <s v="PASURUAN"/>
    <s v="LUMAJANG"/>
    <s v="YSN"/>
    <s v="REG"/>
    <s v="AO"/>
    <s v="NEW SALES"/>
    <s v="1P INET"/>
    <s v="Completed (PS)"/>
    <s v="RBS-Regional 3"/>
    <d v="2026-08-02T14:59:56"/>
    <d v="2026-08-02T19:16:47"/>
    <n v="69357065"/>
    <m/>
    <n v="152535203750"/>
    <s v="TOKO E EN"/>
    <s v="ODP-YSN-FA/55"/>
    <s v="WO060723759"/>
    <m/>
    <m/>
    <m/>
    <n v="113.33255935460301"/>
    <n v="-8.1931604557476305"/>
    <s v="MD|MYDB-20260802264194|DC30008/MC30147|TOKO E EN|087701957904"/>
    <s v="MYDIGIBIZPARTNER"/>
    <m/>
    <m/>
    <m/>
    <m/>
    <m/>
    <m/>
    <m/>
    <m/>
    <s v="Management Janji"/>
    <s v="2026-08-03 13:00:00 | Nama Pic : BP YUSUF No Hp Pic : 087701957904 Jam Pemasangan : 08:00 - 12.00 Tanggal Pemasangan : SENIN 03 AGUSTUS 2026 Info Tambahan : Hubungi pelanggan sebelum datang ke lokasi, terima kasih."/>
    <s v="FCC"/>
    <d v="2026-02-08T15:09:58"/>
    <d v="2026-08-03T13:00:00"/>
    <m/>
    <s v="PS"/>
    <s v="YSN"/>
    <s v="NO ADDON"/>
    <n v="20260802"/>
    <s v="Completed"/>
    <s v="HSI Bisnis Promo HUT Telkom PSB 70% - 50 Mbps"/>
    <s v="INDIBIZ"/>
    <m/>
    <m/>
    <d v="2026-08-03T13:00:00"/>
    <s v="2026-08-03 13:00:00 | Nama Pic : BP YUSUF No Hp Pic : 087701957904 Jam Pemasangan : 08:00 - 12.00 Tanggal Pemasangan : SENIN 03 AGUSTUS 2026 Info Tambahan : Hubungi pelanggan sebelum datang ke lokasi, terima kasih."/>
    <n v="2026"/>
    <n v="8"/>
    <n v="2"/>
    <d v="2026-08-02T00:00:00"/>
    <n v="-1.5416666666642413"/>
    <x v="0"/>
    <x v="26"/>
  </r>
  <r>
    <n v="486"/>
    <n v="1002509776"/>
    <n v="3"/>
    <x v="7"/>
    <n v="4"/>
    <s v="KUDUS"/>
    <s v="KUDUS"/>
    <s v="DMA"/>
    <s v="REG"/>
    <s v="AO"/>
    <s v="NEW SALES"/>
    <s v="1P INET"/>
    <s v="Completed (PS)"/>
    <s v="RBS-Regional 3"/>
    <d v="2026-08-05T09:34:57"/>
    <d v="2026-08-07T21:26:51"/>
    <n v="69358833"/>
    <m/>
    <n v="141456115198"/>
    <s v="SPBU 4459507"/>
    <s v="ODP-DMA-FM/021 FM/D06/021.01"/>
    <s v="WO060954616"/>
    <m/>
    <m/>
    <m/>
    <n v="110.7661353"/>
    <n v="-6.8638870999999897"/>
    <s v="|MC60142|MYIA-025253220391/POI/DERA BAHTIAR WIDIYANTO /08562685148/spbu_modern@yahoo.com"/>
    <s v="MYIB_ASSISTANT"/>
    <m/>
    <m/>
    <m/>
    <m/>
    <m/>
    <m/>
    <m/>
    <m/>
    <s v="Management Janji"/>
    <s v="2026-08-06 08:00:00 | Tanggal pemasangan: 06/08/2026 Jam pemasangan : pagi / siang Info Tambahan : Hubungi pelanggan dulu sebelum ke lokasi terima kasih"/>
    <s v="FCC"/>
    <d v="2026-05-08T09:39:56"/>
    <d v="2026-08-06T08:00:00"/>
    <m/>
    <s v="PS"/>
    <s v="DMA"/>
    <s v="NO ADDON"/>
    <n v="20260807"/>
    <s v="Completed"/>
    <s v="HSI Bisnis Basic Promo HUT Telkom PSB 70% - 100 Mbps Dual Band"/>
    <s v="INDIBIZ"/>
    <m/>
    <m/>
    <d v="2026-08-06T08:00:00"/>
    <s v="2026-08-06 08:00:00 | Tanggal pemasangan: 06/08/2026 Jam pemasangan : pagi / siang Info Tambahan : Hubungi pelanggan dulu sebelum ke lokasi terima kasih"/>
    <n v="2026"/>
    <n v="8"/>
    <n v="7"/>
    <d v="2026-08-07T00:00:00"/>
    <n v="0.66666666666424135"/>
    <x v="0"/>
    <x v="3"/>
  </r>
  <r>
    <n v="487"/>
    <n v="1002529307"/>
    <n v="3"/>
    <x v="1"/>
    <n v="5"/>
    <s v="MADURA"/>
    <s v="PAMEKASAN"/>
    <s v="WRP"/>
    <s v="REG"/>
    <s v="AO"/>
    <s v="NEW SALES"/>
    <s v="1P INET"/>
    <s v="Completed (PS)"/>
    <s v="RBS-Regional 3"/>
    <d v="2026-08-16T09:41:56"/>
    <d v="2026-08-17T14:22:29"/>
    <n v="69367330"/>
    <m/>
    <n v="152427203169"/>
    <s v="Warung sembako madura Erwin barokah"/>
    <s v="ODP-WRP-FE/40"/>
    <s v="WO061859265"/>
    <m/>
    <m/>
    <m/>
    <n v="113.546541966497"/>
    <n v="-7.0405161473091997"/>
    <s v="MD|MYDB-20260816265656|DN00001/MN00572|Warung sembako madura Erwin barokah|087768933338"/>
    <s v="MYDIGIBIZPARTNER"/>
    <m/>
    <m/>
    <m/>
    <m/>
    <m/>
    <m/>
    <m/>
    <m/>
    <s v="Management Janji"/>
    <s v="2026-08-17 08:00:00 | Nama : BP EDY NURAHMAN  No Hp : 087768933338 No Alt :  Tgl Pemasangan : 17 Agustus 2026 Interval : SIANG Note : Hubungi pelanggan terlebih dahulu"/>
    <s v="FCC"/>
    <s v="16-08-2026 09:54:47"/>
    <d v="2026-08-17T08:00:00"/>
    <m/>
    <s v="PS"/>
    <s v="WRP"/>
    <s v="NO ADDON"/>
    <n v="20260817"/>
    <s v="Completed"/>
    <s v="HSI Bisnis Promo HUT Telkom PSB 70% - 50 Mbps"/>
    <s v="INDIBIZ"/>
    <m/>
    <m/>
    <d v="2026-08-17T08:00:00"/>
    <s v="2026-08-17 08:00:00 | Nama : BP EDY NURAHMAN  No Hp : 087768933338 No Alt :  Tgl Pemasangan : 17 Agustus 2026 Interval : SIANG Note : Hubungi pelanggan terlebih dahulu"/>
    <n v="2026"/>
    <n v="8"/>
    <n v="17"/>
    <d v="2026-08-17T00:00:00"/>
    <n v="-0.33333333333575865"/>
    <x v="0"/>
    <x v="1"/>
  </r>
  <r>
    <n v="488"/>
    <n v="1002510037"/>
    <n v="3"/>
    <x v="5"/>
    <n v="5"/>
    <s v="DENPASAR"/>
    <s v="UBUNG"/>
    <s v="MMN"/>
    <s v="REG"/>
    <s v="AO"/>
    <s v="NEW SALES"/>
    <m/>
    <s v="Completed (PS)"/>
    <s v="RBS-Regional 1"/>
    <d v="2026-08-05T10:41:13"/>
    <d v="2026-08-06T09:09:55"/>
    <n v="69357651"/>
    <m/>
    <n v="172419206926"/>
    <s v="PT Cyberindo Aditama (KT&amp;G Indonesia)"/>
    <s v="ODP-MMN-FM/04"/>
    <s v="WO060962620"/>
    <m/>
    <m/>
    <m/>
    <n v="115.1847604"/>
    <n v="-8.6755513999999998"/>
    <s v="AMRBS;403076;WULAN ALFISAHRI; inet only 50 mbps;081264646699;081386870535;medan@cbn.net.id"/>
    <s v="Account Manager"/>
    <m/>
    <m/>
    <m/>
    <m/>
    <m/>
    <m/>
    <m/>
    <m/>
    <s v="Management Janji"/>
    <s v="2026-08-04 13:00:00|Nama Pic : bp riswan   No Hp Pic : 081264646699  No alt : -  Jam Pemasangan : pagi   Tanggal Pemasangan : 4 Agustus 2026|40981182|MYDITA"/>
    <s v="FCC"/>
    <d v="2026-05-08T10:54:57"/>
    <m/>
    <m/>
    <s v="PS"/>
    <s v="MMN"/>
    <s v="NO ADDON"/>
    <n v="20260806"/>
    <s v="Completed"/>
    <s v="- 11_11446;Biaya PSB HSI EBIS Tunai di Depan ~ 11[150000]  - E23015;E23015 ~ ES23 - Perangkat ONT[0]  - E23015~null~44292;E23015||11||Abodemen 0[0]  - E23015~null~E23015_SWONT;SWONT ~ Biaya Sewa ONT ~ E23015[30000]  - E24057;E24057 ~ ES24 - Paket HSI Bisn"/>
    <s v="INDIBIZ"/>
    <m/>
    <m/>
    <d v="2026-08-05T07:00:00"/>
    <s v="2026-08-04 13:00:00|Nama Pic : bp riswan   No Hp Pic : 081264646699  No alt : -  Jam Pemasangan : pagi   Tanggal Pemasangan : 4 Agustus 2026|40981182|MYDITA"/>
    <n v="2026"/>
    <n v="8"/>
    <n v="6"/>
    <d v="2026-08-06T00:00:00"/>
    <n v="0.70833333333575865"/>
    <x v="0"/>
    <x v="13"/>
  </r>
  <r>
    <n v="489"/>
    <n v="1002529608"/>
    <n v="3"/>
    <x v="0"/>
    <n v="5"/>
    <s v="MATARAM"/>
    <s v="INNER - NUSA TENGGARA"/>
    <s v="MTR"/>
    <s v="REG"/>
    <s v="AO"/>
    <s v="NEW SALES"/>
    <s v="1P INET"/>
    <s v="7 | OSS - PROVISIONING ISSUED"/>
    <s v="RBS-Regional 3"/>
    <d v="2026-08-16T12:53:56"/>
    <d v="2026-08-17T16:14:25"/>
    <n v="69367464"/>
    <m/>
    <n v="172601797050"/>
    <s v="Bengkel Motor semethon jempong"/>
    <s v="ODP-MTR-FBB/33"/>
    <s v="WO061872898"/>
    <m/>
    <m/>
    <m/>
    <n v="116.1041231"/>
    <n v="-8.6133676999999995"/>
    <s v="MD|MYDB-20260816265682|SC00001/MC00046|Bengkel Motor semethon jempong|087862251496"/>
    <s v="MYDIGIBIZPARTNER"/>
    <m/>
    <m/>
    <m/>
    <m/>
    <m/>
    <m/>
    <m/>
    <m/>
    <s v="Management Janji"/>
    <s v="2026-08-18 13:00:00 | Tanggal Pemasangan : 18 Agustus 2026 Jam Pemasangan : 08:00 13:00 Info Tambahan : Hubungi pelanggan dulu sebelum ke lokasi terimakasih"/>
    <s v="FCC"/>
    <s v="16-08-2026 12:55:02"/>
    <d v="2026-08-18T13:00:00"/>
    <m/>
    <s v="PI"/>
    <s v="MTR"/>
    <s v="NO ADDON"/>
    <m/>
    <s v="Provisioning Issued"/>
    <s v="HSI Bisnis PSB 70% - 100 Mbps"/>
    <s v="INDIBIZ"/>
    <m/>
    <m/>
    <d v="2026-08-18T13:00:00"/>
    <s v="2026-08-18 13:00:00 | Tanggal Pemasangan : 18 Agustus 2026 Jam Pemasangan : 08:00 13:00 Info Tambahan : Hubungi pelanggan dulu sebelum ke lokasi terimakasih"/>
    <m/>
    <m/>
    <m/>
    <e v="#NUM!"/>
    <e v="#NUM!"/>
    <x v="1"/>
    <x v="23"/>
  </r>
  <r>
    <n v="490"/>
    <n v="1002525496"/>
    <n v="3"/>
    <x v="1"/>
    <n v="5"/>
    <s v="MADURA"/>
    <s v="BANGKALAN"/>
    <s v="ARB"/>
    <s v="REG"/>
    <s v="AO"/>
    <s v="NEW SALES"/>
    <m/>
    <s v="Completed (PS)"/>
    <s v="RBS-Regional 3"/>
    <d v="2026-08-14T08:46:30"/>
    <d v="2026-08-14T20:24:28"/>
    <n v="69363363"/>
    <m/>
    <n v="152439202916"/>
    <s v="TOKO LANCAR JAYA"/>
    <s v="ODP-ARB-FD/15"/>
    <s v="WO061718911"/>
    <m/>
    <m/>
    <m/>
    <n v="112.92887400415199"/>
    <n v="-6.9883944830474301"/>
    <s v="MD|MYDB-20260811264962|DN00001/MN00802|TOKO LANCAR JAYA|081937393916"/>
    <s v="MYDIGIBIZPARTNER"/>
    <m/>
    <m/>
    <m/>
    <m/>
    <m/>
    <m/>
    <m/>
    <m/>
    <s v="Management Janji"/>
    <s v="2026-08-12 13:00:00 | M Janji : (12/08/2026)  jam Pasang : 09:00  Note : hubungi pelanggan jika ingin kelokasi  "/>
    <s v="FCC"/>
    <s v="14-08-2026 09:10:50"/>
    <m/>
    <m/>
    <s v="PS"/>
    <s v="ARB"/>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7:00:00"/>
    <s v="2026-08-12 13:00:00 | M Janji : (12/08/2026)  jam Pasang : 09:00  Note : hubungi pelanggan jika ingin kelokasi  "/>
    <n v="2026"/>
    <n v="8"/>
    <n v="14"/>
    <d v="2026-08-14T00:00:00"/>
    <n v="-0.29166666666424135"/>
    <x v="0"/>
    <x v="1"/>
  </r>
  <r>
    <n v="491"/>
    <n v="1002523109"/>
    <n v="3"/>
    <x v="3"/>
    <n v="4"/>
    <s v="YOGYAKARTA"/>
    <s v="SLEMAN"/>
    <s v="PKM"/>
    <s v="REG"/>
    <s v="AO"/>
    <s v="NEW SALES"/>
    <s v="1P INET"/>
    <s v="Completed (PS)"/>
    <s v="RBS-Regional 3"/>
    <d v="2026-08-12T18:37:56"/>
    <d v="2026-08-13T13:55:28"/>
    <n v="69364624"/>
    <m/>
    <n v="146144118578"/>
    <s v="KOST T2"/>
    <s v="ODP-PKM-FAF/073 FAF/D04/073.01"/>
    <s v="WO061623737"/>
    <m/>
    <m/>
    <m/>
    <n v="110.4107609"/>
    <n v="-7.6850658999999997"/>
    <s v="|MN02579|MYIA-037657642760/POI/RACHMANTA/085695080964/rafidhifa@gmail.com"/>
    <s v="MYIB_ASSISTANT"/>
    <m/>
    <m/>
    <m/>
    <m/>
    <m/>
    <m/>
    <m/>
    <m/>
    <s v="Management Janji"/>
    <s v="2026-08-14 12:00:00 | Tanggal pemasangan: 13/08/2026 Jam pemasangan : siang Info Tambahan : Hubungi pelanggan dulu sebelum ke lokasi terima kasih."/>
    <s v="FCC"/>
    <d v="2026-12-08T18:39:56"/>
    <d v="2026-08-14T12:00:00"/>
    <m/>
    <s v="PS"/>
    <s v="PKM"/>
    <s v="NO ADDON"/>
    <n v="20260813"/>
    <s v="Completed"/>
    <s v="HSI Bisnis Promo HUT Telkom PSB 70% - 100 Mbps"/>
    <s v="INDIBIZ"/>
    <m/>
    <m/>
    <d v="2026-08-14T12:00:00"/>
    <s v="2026-08-14 12:00:00 | Tanggal pemasangan: 13/08/2026 Jam pemasangan : siang Info Tambahan : Hubungi pelanggan dulu sebelum ke lokasi terima kasih."/>
    <n v="2026"/>
    <n v="8"/>
    <n v="13"/>
    <d v="2026-08-13T00:00:00"/>
    <n v="-1.5"/>
    <x v="0"/>
    <x v="3"/>
  </r>
  <r>
    <n v="492"/>
    <n v="1002526444"/>
    <n v="3"/>
    <x v="4"/>
    <n v="4"/>
    <s v="PEKALONGAN"/>
    <s v="PEMALANG"/>
    <s v="CMA"/>
    <s v="DPS"/>
    <s v="AO"/>
    <s v="NEW SALES"/>
    <m/>
    <s v="CANCEL COMPLETED"/>
    <s v="DPS-Logistic &amp; Manufacturing"/>
    <d v="2026-08-14T13:59:38"/>
    <d v="2026-08-18T02:01:09"/>
    <n v="69366070"/>
    <m/>
    <n v="142211111485"/>
    <s v="FM Hub + Hub Comal 2"/>
    <s v="ODP-CMA-FS/018"/>
    <s v="WO061751078"/>
    <m/>
    <m/>
    <m/>
    <n v="109.533429016065"/>
    <n v="-6.9133399511926799"/>
    <s v="Dhimas Permadi Okta, dhimas.dewa@spxexpress.com, 085647823280 "/>
    <s v="TAM"/>
    <m/>
    <m/>
    <m/>
    <m/>
    <m/>
    <m/>
    <m/>
    <m/>
    <s v="Management Janji"/>
    <s v="Dhimas Permadi Okta, dhimas.dewa@spxexpress.com, 085647823280 "/>
    <s v="FCC"/>
    <s v="14-08-2026 14:10:15"/>
    <m/>
    <m/>
    <s v="REJECT_FCC"/>
    <s v="CMA"/>
    <s v="NO ADDON"/>
    <m/>
    <s v="Order dicancel oleh SYSTEM remark : CANCEL ORDER by System : pelanggan belum melakukan upload dokumen melebihi 3 hari"/>
    <s v="- 11_11450;Biaya PSB Reguler HSI EBIS ~ 11[150000]  - SP_NOSS;SP_NOSS ~ Internet NOSS Multispeed Network[0]  - SP_NOSS;SP_NOSS ~ Internet NOSS Multispeed Network[0]  - E23046;E23046 ~ ES23 - Paket HSI Bisnis[0]  - E23046~null~E23046_UNL;UNL ~ Internet-Lin"/>
    <s v="INDIBIZ"/>
    <m/>
    <s v="Order dicancel oleh SYSTEM remark : CANCEL ORDER by System : pelanggan belum melakukan upload dokumen melebihi 3 hari"/>
    <d v="2026-08-15T21:00:00"/>
    <s v="Dhimas Permadi Okta, dhimas.dewa@spxexpress.com, 085647823280 "/>
    <m/>
    <m/>
    <m/>
    <e v="#NUM!"/>
    <e v="#NUM!"/>
    <x v="1"/>
    <x v="3"/>
  </r>
  <r>
    <n v="493"/>
    <n v="1002514626"/>
    <n v="3"/>
    <x v="4"/>
    <n v="4"/>
    <s v="SEMARANG"/>
    <s v="INNER - SEMARANG JATENG UTARA"/>
    <s v="BMK"/>
    <s v="REG"/>
    <s v="AO"/>
    <s v="NEW SALES"/>
    <s v="1P INET"/>
    <s v="98 | OSS - CANCEL COMPLETE"/>
    <s v="RBS-Regional 3"/>
    <d v="2026-08-07T13:34:56"/>
    <d v="2026-08-12T11:03:49"/>
    <n v="69360784"/>
    <m/>
    <n v="141423136617"/>
    <s v="PT DARMA PUTRA LESTARI"/>
    <s v="ODP-BMK-FS/013 FS/D02/013.01"/>
    <s v="WO061166132"/>
    <m/>
    <m/>
    <m/>
    <n v="110.4114567"/>
    <n v="-7.0806864000000003"/>
    <s v="|MC50018|MYIA-009589464128/POI/JOKO SUHARTOTO/085876648648/4450219spbu@gmail.com"/>
    <s v="MYIB_ASSISTANT"/>
    <m/>
    <m/>
    <m/>
    <m/>
    <m/>
    <m/>
    <m/>
    <m/>
    <s v="Management Janji"/>
    <s v="2026-08-08 13:00:00 | M Janji : (08/08/026) jam Pasang : 09:00 Note : hubungi pelanggan jika ingin kelokasi"/>
    <s v="FCC"/>
    <d v="2026-07-08T13:40:21"/>
    <d v="2026-08-08T13:00:00"/>
    <s v="Kendala Pelanggan"/>
    <s v="CANCEL"/>
    <s v="BMK"/>
    <s v="NO ADDON"/>
    <m/>
    <s v="Cancel Completed"/>
    <s v="HSI Bisnis Promo HUT Telkom PSB 70% - 75 Mbps"/>
    <s v="INDIBIZ"/>
    <m/>
    <m/>
    <d v="2026-08-08T13:00:00"/>
    <s v="2026-08-08 13:00:00 | M Janji : (08/08/026) jam Pasang : 09:00 Note : hubungi pelanggan jika ingin kelokasi"/>
    <m/>
    <m/>
    <m/>
    <e v="#NUM!"/>
    <e v="#NUM!"/>
    <x v="1"/>
    <x v="3"/>
  </r>
  <r>
    <n v="494"/>
    <n v="1002508526"/>
    <n v="3"/>
    <x v="7"/>
    <n v="4"/>
    <s v="KUDUS"/>
    <s v="PATI"/>
    <s v="PAT"/>
    <s v="DPS"/>
    <s v="AO"/>
    <s v="NEW SALES"/>
    <m/>
    <s v="Completed (PS)"/>
    <s v="DPS-Private Conglomeration"/>
    <d v="2026-08-04T14:22:25"/>
    <d v="2026-08-04T15:17:34"/>
    <n v="66038855"/>
    <m/>
    <n v="142551119450"/>
    <s v="PT SANATEL"/>
    <s v="ODP-PAT-FZ/140"/>
    <s v="WO060901981"/>
    <m/>
    <m/>
    <m/>
    <n v="111.0198"/>
    <n v="-6.7534130000000001"/>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4-08T14:25:58"/>
    <m/>
    <m/>
    <s v="PS"/>
    <s v="PAT"/>
    <s v="NO ADDON"/>
    <n v="20260804"/>
    <s v="Completed"/>
    <s v="- 11_11446;Biaya PSB HSI EBIS Tunai di Depan ~ 11[500000]  - SP_NOSS;SP_NOSS ~ Internet NOSS Multispeed Network[0]  - SP_NOSS;SP_NOSS ~ Internet NOSS Multispeed Network[0]  - E23015;E23015 ~ ES23 - Perangkat ONT[0]  - E23015~null~44292;E23015||11||Abodeme"/>
    <s v="INDIBIZ"/>
    <m/>
    <m/>
    <d v="2026-08-04T14:30:00"/>
    <s v="DPS;PCS; LOP284912 ;PSB HSI BISNIS 50Mbps; PIC Rudi Agus Cahyono 081390816621; AM : ERLANGGA 406745 081212619208 406745@telkom.co.id  "/>
    <n v="2026"/>
    <n v="8"/>
    <n v="4"/>
    <d v="2026-08-04T00:00:00"/>
    <n v="-0.60416666666424135"/>
    <x v="0"/>
    <x v="3"/>
  </r>
  <r>
    <n v="495"/>
    <n v="1002516150"/>
    <n v="3"/>
    <x v="2"/>
    <n v="5"/>
    <s v="MADIUN"/>
    <s v="MADIUN"/>
    <s v="CRB"/>
    <s v="REG"/>
    <s v="AO"/>
    <s v="NEW SALES"/>
    <s v="1P INET"/>
    <s v="102 | FOLLOW UP COMPLETED"/>
    <s v="RBS-Regional 3"/>
    <d v="2026-08-08T16:22:56"/>
    <d v="2026-08-12T09:02:44"/>
    <n v="69361592"/>
    <m/>
    <n v="152632209723"/>
    <s v="SPBU 54.631.01 (OFFICE)"/>
    <s v="ODP-CRB-FF/34 FF/D05/34.01"/>
    <s v="WO061279915"/>
    <m/>
    <m/>
    <m/>
    <n v="111.656671"/>
    <n v="-7.5399210999999999"/>
    <s v="|MN00286|MYIA-001657676361/POI/PARJONO/087858060685/spbu5.5463110@gmail.com"/>
    <s v="MYIB_ASSISTANT"/>
    <m/>
    <m/>
    <m/>
    <m/>
    <m/>
    <m/>
    <m/>
    <m/>
    <s v="Management Janji"/>
    <s v="2026-08-09 13:00:00 | Tgl Pemasangan : 09 Agustus 2026 Interval : PAGI SIANG Note : Hubungi pelanggan terlebih dahulu"/>
    <s v="FCC"/>
    <d v="2026-08-08T16:25:12"/>
    <d v="2026-08-09T13:00:00"/>
    <m/>
    <s v="REVOKE"/>
    <s v="CRB"/>
    <s v="NO ADDON"/>
    <m/>
    <s v="Follow Up Revoke Completed, New Order ID : SC1002521306"/>
    <s v="HSI Bisnis Promo HUT Telkom PSB 70% - 50 Mbps"/>
    <s v="INDIBIZ"/>
    <m/>
    <m/>
    <d v="2026-08-09T13:00:00"/>
    <s v="2026-08-09 13:00:00 | Tgl Pemasangan : 09 Agustus 2026 Interval : PAGI SIANG Note : Hubungi pelanggan terlebih dahulu"/>
    <m/>
    <m/>
    <m/>
    <e v="#NUM!"/>
    <e v="#NUM!"/>
    <x v="1"/>
    <x v="20"/>
  </r>
  <r>
    <n v="496"/>
    <n v="1002527828"/>
    <n v="3"/>
    <x v="0"/>
    <n v="5"/>
    <s v="MATARAM"/>
    <s v="LOMBOK TIMUR UTARA"/>
    <s v="SEL"/>
    <s v="REG"/>
    <s v="AO"/>
    <s v="NEW SALES"/>
    <s v="1P INET"/>
    <s v="Completed (PS)"/>
    <s v="RBS-Regional 3"/>
    <d v="2026-08-15T09:52:56"/>
    <d v="2026-08-16T18:57:30"/>
    <n v="69366620"/>
    <m/>
    <n v="172619203354"/>
    <s v="Toko Uswatun"/>
    <s v="ODP-SEL-FAK/27 FAK/D05/27.01"/>
    <s v="WO061802272"/>
    <m/>
    <m/>
    <m/>
    <n v="116.526348777115"/>
    <n v="-8.7194381920669795"/>
    <s v="MD|MYDB-20260815265450|SC00001/MC00149|Toko Uswatun|081939610552"/>
    <s v="MYDIGIBIZPARTNER"/>
    <m/>
    <m/>
    <m/>
    <m/>
    <m/>
    <m/>
    <m/>
    <m/>
    <s v="Management Janji"/>
    <s v="2026-08-19 15:00:00 | Jam pemasangan : 12.00 Info Tambahan : Hubungi pelanggan dulu sebelum ke lokasi terimakasih  "/>
    <s v="FCC"/>
    <s v="15-08-2026 09:55:09"/>
    <d v="2026-08-19T15:00:00"/>
    <m/>
    <s v="PS"/>
    <s v="SEL"/>
    <s v="NO ADDON"/>
    <n v="20260816"/>
    <s v="Completed"/>
    <s v="HSI Bisnis Promo HUT Telkom PSB 70% - 100 Mbps"/>
    <s v="INDIBIZ"/>
    <m/>
    <m/>
    <d v="2026-08-19T15:00:00"/>
    <s v="2026-08-19 15:00:00 | Jam pemasangan : 12.00 Info Tambahan : Hubungi pelanggan dulu sebelum ke lokasi terimakasih  "/>
    <n v="2026"/>
    <n v="8"/>
    <n v="16"/>
    <d v="2026-08-16T00:00:00"/>
    <n v="-3.625"/>
    <x v="0"/>
    <x v="9"/>
  </r>
  <r>
    <n v="497"/>
    <n v="1002509037"/>
    <n v="3"/>
    <x v="6"/>
    <n v="5"/>
    <s v="JEMBER"/>
    <s v="BANYUWANGI"/>
    <s v="BCK"/>
    <s v="DPS"/>
    <s v="AO"/>
    <s v="NEW SALES"/>
    <m/>
    <s v="Completed (PS)"/>
    <s v="DPS-Logistic &amp; Manufacturing"/>
    <d v="2026-08-04T15:55:38"/>
    <d v="2026-08-05T22:55:24"/>
    <n v="69358510"/>
    <m/>
    <n v="152524211214"/>
    <s v="Hub Cluring"/>
    <s v="ODP-BCK-FE/17"/>
    <s v="WO060916315"/>
    <m/>
    <m/>
    <m/>
    <n v="114.238088580696"/>
    <n v="-8.4230396591575296"/>
    <s v="P26-204066 ;PIC Julian Tri Wibowo, julian.wibowo@spxexpress.com, 08224536518"/>
    <s v="TAM"/>
    <m/>
    <m/>
    <m/>
    <m/>
    <m/>
    <m/>
    <m/>
    <m/>
    <s v="Management Janji"/>
    <s v="P26-204066 ;PIC Julian Tri Wibowo, julian.wibowo@spxexpress.com, 08224536518"/>
    <s v="FCC"/>
    <d v="2026-04-08T16:25:34"/>
    <m/>
    <m/>
    <s v="PS"/>
    <s v="BCK"/>
    <s v="NO ADDON"/>
    <n v="20260805"/>
    <s v="Completed"/>
    <s v="- 11_11450;Biaya PSB Reguler HSI EBIS ~ 11[150000]  - SP_NOSS;SP_NOSS ~ Internet NOSS Multispeed Network[0]  - SP_NOSS;SP_NOSS ~ Internet NOSS Multispeed Network[0]  - E23015;E23015 ~ ES23 - Perangkat ONT[0]  - E23015~null~44292;E23015||11||Abodemen 0[0] "/>
    <s v="INDIBIZ"/>
    <m/>
    <m/>
    <d v="2026-08-04T13:00:00"/>
    <s v="P26-204066 ;PIC Julian Tri Wibowo, julian.wibowo@spxexpress.com, 08224536518"/>
    <n v="2026"/>
    <n v="8"/>
    <n v="5"/>
    <d v="2026-08-05T00:00:00"/>
    <n v="0.45833333333575865"/>
    <x v="0"/>
    <x v="16"/>
  </r>
  <r>
    <n v="498"/>
    <n v="1002516325"/>
    <n v="3"/>
    <x v="4"/>
    <n v="4"/>
    <s v="PEKALONGAN"/>
    <s v="SLAWI"/>
    <s v="BLU"/>
    <s v="REG"/>
    <s v="AO"/>
    <s v="NEW SALES"/>
    <s v="1P INET"/>
    <s v="102 | FOLLOW UP COMPLETED"/>
    <s v="RBS-Regional 3"/>
    <d v="2026-08-09T09:29:56"/>
    <d v="2026-08-15T11:47:56"/>
    <n v="69361724"/>
    <m/>
    <n v="142206131314"/>
    <s v="toko wahyudi"/>
    <s v="ODP-BLU-FS/027 FS/D04/027.01"/>
    <s v="WO061303816"/>
    <m/>
    <m/>
    <m/>
    <n v="108.981295"/>
    <n v="-7.0916899999999998"/>
    <s v="|MN00377|MYIA-049320420852/POI/tri /085217989259/angkerxelon@gmail.com"/>
    <s v="MYIB_ASSISTANT"/>
    <m/>
    <m/>
    <m/>
    <m/>
    <m/>
    <m/>
    <m/>
    <m/>
    <s v="Management Janji"/>
    <s v="2026-08-10 08:00:00 | Nama PIC:  bp tri  No HP: 085217989259 Alt: - Tanggal: 10/8/2026 Jam Pasang: Pagi Note: Hubungi sebelum ke lokasi, terimakasih."/>
    <s v="FCC"/>
    <d v="2026-09-08T09:39:50"/>
    <d v="2026-08-10T08:00:00"/>
    <m/>
    <s v="REVOKE"/>
    <s v="BLU"/>
    <s v="NO ADDON"/>
    <m/>
    <s v="Follow Up Revoke Completed, New Order ID : SC1002528112"/>
    <s v="HSI Bisnis Promo HUT Telkom PSB 70% - 100 Mbps"/>
    <s v="INDIBIZ"/>
    <m/>
    <m/>
    <d v="2026-08-10T08:00:00"/>
    <s v="2026-08-10 08:00:00 | Nama PIC:  bp tri  No HP: 085217989259 Alt: - Tanggal: 10/8/2026 Jam Pasang: Pagi Note: Hubungi sebelum ke lokasi, terimakasih."/>
    <m/>
    <m/>
    <m/>
    <e v="#NUM!"/>
    <e v="#NUM!"/>
    <x v="1"/>
    <x v="3"/>
  </r>
  <r>
    <n v="499"/>
    <n v="1002512697"/>
    <n v="3"/>
    <x v="2"/>
    <n v="5"/>
    <s v="KEDIRI"/>
    <s v="KEDIRI"/>
    <s v="NDL"/>
    <s v="REG"/>
    <s v="AO"/>
    <s v="NEW SALES"/>
    <s v="1P INET"/>
    <s v="Completed (PS)"/>
    <s v="RBS-Regional 3"/>
    <d v="2026-08-06T14:32:56"/>
    <d v="2026-08-08T08:13:45"/>
    <n v="69360087"/>
    <m/>
    <n v="152651207082"/>
    <s v="CV INTI ALAM NUSANTARA"/>
    <s v="ODP-NDL-FE/66 FE/D01/66.01"/>
    <s v="WO061085820"/>
    <m/>
    <m/>
    <m/>
    <n v="111.955506915246"/>
    <n v="-7.9606846555931998"/>
    <s v="|MN00418|MYIA-038711687664/POI/EKO SUTRIONO/081456125865/spbukdr5464118@gmail.com"/>
    <s v="MYIB_ASSISTANT"/>
    <m/>
    <m/>
    <m/>
    <m/>
    <m/>
    <m/>
    <m/>
    <m/>
    <s v="Management Janji"/>
    <s v="2026-08-07 13:00:00 | Nama Pic : bp Fiko No Hp Pic : 081456125865 No alt : - Jam Pemasangan : siang  Tanggal Pemasangan : 7 Agustus 2026"/>
    <s v="FCC"/>
    <d v="2026-06-08T14:40:01"/>
    <d v="2026-08-07T13:00:00"/>
    <m/>
    <s v="PS"/>
    <s v="NDL"/>
    <s v="NO ADDON"/>
    <n v="20260808"/>
    <s v="Completed"/>
    <s v="HSI Bisnis Promo HUT Telkom PSB 70% - 50 Mbps"/>
    <s v="INDIBIZ"/>
    <m/>
    <m/>
    <d v="2026-08-07T13:00:00"/>
    <s v="2026-08-07 13:00:00 | Nama Pic : bp Fiko No Hp Pic : 081456125865 No alt : - Jam Pemasangan : siang  Tanggal Pemasangan : 7 Agustus 2026"/>
    <n v="2026"/>
    <n v="8"/>
    <n v="8"/>
    <d v="2026-08-08T00:00:00"/>
    <n v="0.45833333333575865"/>
    <x v="0"/>
    <x v="5"/>
  </r>
  <r>
    <n v="500"/>
    <n v="1002510749"/>
    <n v="3"/>
    <x v="6"/>
    <n v="5"/>
    <s v="PASURUAN"/>
    <s v="PASURUAN"/>
    <s v="BNL"/>
    <s v="REG"/>
    <s v="AO"/>
    <s v="NEW SALES"/>
    <m/>
    <s v="Completed (PS)"/>
    <s v="RBS-Regional 3"/>
    <d v="2026-08-05T14:19:38"/>
    <d v="2026-08-07T13:34:36"/>
    <n v="69359272"/>
    <m/>
    <n v="152744222124"/>
    <s v="PUSTU PAJARAN"/>
    <s v="ODP-BNL-FAL/14"/>
    <s v="WO061016923"/>
    <m/>
    <m/>
    <m/>
    <n v="112.8046518"/>
    <n v="-7.6761184"/>
    <s v="|MN02680|/PUSTU PAJARAN/WINBACK 2.0 HSI B2B (1:1) 50MBPS 355RB PSB DISC 70%//uptdkes.rembang@gmail.com/I WAYAN SUARKA/85655077680"/>
    <s v="Sales Force DBS"/>
    <m/>
    <m/>
    <m/>
    <m/>
    <m/>
    <m/>
    <m/>
    <m/>
    <s v="Management Janji"/>
    <s v="2026-08-06 15:00:00|M Janji : (06/08/2026) jam Pasang : 09:00 Note : hubungi pelanggan jika ingin kelokasi|40961370|MYDITA"/>
    <s v="FCC"/>
    <d v="2026-05-08T14:25:36"/>
    <d v="2026-08-06T15:00:00"/>
    <s v="Kendala Lainnya"/>
    <s v="PS"/>
    <s v="BNL"/>
    <s v="NO ADDON"/>
    <n v="20260807"/>
    <s v="Completed"/>
    <s v="- 11_11446;Biaya PSB HSI EBIS Tunai di Depan ~ 11[150000]  - SP_NOSS;SP_NOSS ~ Internet NOSS Multispeed Network[0]  - E25060;E25060 ~ ES25 - Paket HSI Bisnis (HSIE) Khusus Winback 2.0[0]  - E25060~null~E25060_UNL;UNL ~ Internet-Link Unlimited Internet Usa"/>
    <s v="INDIBIZ"/>
    <m/>
    <m/>
    <d v="2026-08-06T15:00:00"/>
    <s v="2026-08-06 15:00:00|M Janji : (06/08/2026) jam Pasang : 09:00 Note : hubungi pelanggan jika ingin kelokasi|40961370|MYDITA"/>
    <n v="2026"/>
    <n v="8"/>
    <n v="7"/>
    <d v="2026-08-07T00:00:00"/>
    <n v="0.375"/>
    <x v="0"/>
    <x v="24"/>
  </r>
  <r>
    <n v="501"/>
    <n v="1002523992"/>
    <n v="3"/>
    <x v="3"/>
    <n v="4"/>
    <s v="YOGYAKARTA"/>
    <s v="INNER - YOGYA JATENG SELATAN"/>
    <s v="KBU"/>
    <s v="REG"/>
    <s v="AO"/>
    <s v="NEW SALES"/>
    <m/>
    <s v="102 | FOLLOW UP COMPLETED"/>
    <s v="RBS-Regional 3"/>
    <d v="2026-08-13T11:46:54"/>
    <d v="2026-08-15T13:12:41"/>
    <n v="69364986"/>
    <m/>
    <n v="146113145612"/>
    <s v="CV MAJU JAYA ABADI"/>
    <s v="ODP-KBU-FCQ/102"/>
    <s v="WO061688575"/>
    <m/>
    <m/>
    <m/>
    <n v="110.3613924"/>
    <n v="-7.7972318999999999"/>
    <s v="AMRBS/965966/DINA MENTARI/R3/YOGYAKARTA/PSB HSI BISNIS 1S 300 MBPS PROMO KHUSUS/ARLEN PUTRA SANJAYA/+628112570238/finance@bakpia25.com"/>
    <s v="Account Manager"/>
    <m/>
    <m/>
    <m/>
    <m/>
    <m/>
    <m/>
    <m/>
    <m/>
    <s v="Management Janji"/>
    <s v="2026-08-14 13:00:00|Tanggal pemasangan: 14/08/2026 Jam pemasangan : pagi / siang Info Tambahan : Hubungi pelanggan dulu sebelum ke lokasi terima kasih.|40951377|MYDITA"/>
    <s v="FCC"/>
    <s v="13-08-2026 11:54:51"/>
    <d v="2026-08-14T13:00:00"/>
    <m/>
    <s v="REVOKE"/>
    <s v="KBU"/>
    <s v="NO ADDON"/>
    <m/>
    <s v="Follow Up Revoke Completed, New Order ID : SC1002528303"/>
    <s v="- 11_11446;Biaya PSB HSI EBIS Tunai di Depan ~ 11[150000]  - SP_NOSS;SP_NOSS ~ Internet NOSS Multispeed Network[0]  - SP_NOSS;SP_NOSS ~ Internet NOSS Multispeed Network[0]  - E25060;E25060 ~ ES25 - Paket HSI Bisnis (HSIE) Khusus Winback 2.0[0]  - E25060~n"/>
    <s v="INDIBIZ"/>
    <m/>
    <m/>
    <d v="2026-08-14T13:00:00"/>
    <s v="2026-08-14 13:00:00|Tanggal pemasangan: 14/08/2026 Jam pemasangan : pagi / siang Info Tambahan : Hubungi pelanggan dulu sebelum ke lokasi terima kasih.|40951377|MYDITA"/>
    <m/>
    <m/>
    <m/>
    <e v="#NUM!"/>
    <e v="#NUM!"/>
    <x v="1"/>
    <x v="3"/>
  </r>
  <r>
    <n v="502"/>
    <n v="1002511638"/>
    <n v="3"/>
    <x v="6"/>
    <n v="5"/>
    <s v="SIDOARJO"/>
    <s v="INNER - JATIM TIMUR"/>
    <s v="SDA"/>
    <s v="REG"/>
    <s v="AO"/>
    <s v="NEW SALES"/>
    <m/>
    <s v="CANCEL COMPLETED"/>
    <s v="RBS-Regional 3"/>
    <d v="2026-08-06T09:44:38"/>
    <d v="2026-08-07T11:10:38"/>
    <n v="69359658"/>
    <m/>
    <n v="152316231877"/>
    <s v="SMP PLUS SABILUR ROSYAD"/>
    <s v="ODP-SDA-FHM/26"/>
    <m/>
    <m/>
    <m/>
    <m/>
    <n v="112.7174174"/>
    <n v="-7.4553083999999998"/>
    <s v="|MN02627|/SMP PLUS SABILUR ROSYAD/WINBACK 2.0 HSI B2B (1:1) 75MBPS 415RB PSB DISC 70%/-/sabilurrosyad22@yahoo.com/ALI MASUM/85731104611"/>
    <s v="Sales Force DBS"/>
    <m/>
    <m/>
    <m/>
    <m/>
    <m/>
    <m/>
    <m/>
    <m/>
    <m/>
    <m/>
    <m/>
    <d v="2026-06-08T09:55:05"/>
    <m/>
    <m/>
    <s v="REJECT_FCC"/>
    <s v="SDA"/>
    <s v="NO ADDON"/>
    <m/>
    <s v="DECLINE : Decline - Batal Order Sonya Rahma Winata 40951375|MYDITA"/>
    <s v="- 11_11446;Biaya PSB HSI EBIS Tunai di Depan ~ 11[150000]  - SP_NOSS;SP_NOSS ~ Internet NOSS Multispeed Network[0]  - SP_NOSS;SP_NOSS ~ Internet NOSS Multispeed Network[0]  - E25060;E25060 ~ ES25 - Paket HSI Bisnis (HSIE) Khusus Winback 2.0[0]  - E25060~n"/>
    <s v="INDIBIZ"/>
    <m/>
    <m/>
    <m/>
    <m/>
    <m/>
    <m/>
    <m/>
    <e v="#NUM!"/>
    <e v="#NUM!"/>
    <x v="1"/>
    <x v="17"/>
  </r>
  <r>
    <n v="503"/>
    <n v="1002519787"/>
    <n v="3"/>
    <x v="0"/>
    <n v="5"/>
    <s v="MATARAM"/>
    <s v="LOMBOK BARAT TENGAH"/>
    <s v="PRY"/>
    <s v="REG"/>
    <s v="AO"/>
    <s v="NEW SALES"/>
    <m/>
    <s v="Completed (PS)"/>
    <s v="RBS-Regional 3"/>
    <d v="2026-08-11T13:03:07"/>
    <d v="2026-08-11T15:00:43"/>
    <n v="69356996"/>
    <m/>
    <n v="172603791171"/>
    <s v="AL MIRA TOKO BANGUNAN"/>
    <s v="ODP-PYA-FAW/22"/>
    <s v="WO061493495"/>
    <m/>
    <m/>
    <m/>
    <n v="116.265936"/>
    <n v="-8.7901129999999998"/>
    <s v="MD|MYDB-20260731264098|SC00001/MC00046|AL MIRA TOKO BANGUNAN|089653976962"/>
    <s v="MYDIGIBIZPARTNER"/>
    <m/>
    <m/>
    <m/>
    <m/>
    <m/>
    <m/>
    <m/>
    <m/>
    <s v="Management Janji"/>
    <s v="2026-08-03 15:00:00 | Tanggal pemasangan :03/08/2026  Jam pemasangan : siang  Info Tambahan : Hubungi pelanggan dulu sebelum ke lokasi  terima kasih."/>
    <s v="FCC"/>
    <d v="2026-11-08T13:10:18"/>
    <m/>
    <m/>
    <s v="PS"/>
    <s v="PRY"/>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03 15:00:00 | Tanggal pemasangan :03/08/2026  Jam pemasangan : siang  Info Tambahan : Hubungi pelanggan dulu sebelum ke lokasi  terima kasih."/>
    <n v="2026"/>
    <n v="8"/>
    <n v="11"/>
    <d v="2026-08-11T00:00:00"/>
    <n v="-0.29166666666424135"/>
    <x v="0"/>
    <x v="9"/>
  </r>
  <r>
    <n v="504"/>
    <n v="1002529913"/>
    <n v="3"/>
    <x v="1"/>
    <n v="5"/>
    <s v="MADURA"/>
    <s v="PAMEKASAN"/>
    <s v="PRG"/>
    <s v="REG"/>
    <s v="AO"/>
    <s v="NEW SALES"/>
    <m/>
    <s v="Completed (PS)"/>
    <s v="RBS-Regional 3"/>
    <d v="2026-08-16T16:08:35"/>
    <d v="2026-08-16T17:22:24"/>
    <n v="69366322"/>
    <m/>
    <n v="152428209846"/>
    <s v="SDN KERTAGENA LAOK 2"/>
    <s v="ODP-PRG-FE/01"/>
    <s v="WO061890757"/>
    <m/>
    <m/>
    <m/>
    <n v="113.611147"/>
    <n v="-7.1057969999999999"/>
    <s v="MD|MYDB-20260814265389|DN00001/MN00558|SDN KERTAGENA LAOK 2|08139381698"/>
    <s v="MYDIGIBIZPARTNER"/>
    <m/>
    <m/>
    <m/>
    <m/>
    <m/>
    <m/>
    <m/>
    <m/>
    <s v="Management Janji"/>
    <s v="2026-08-15 13:00:00 | Jam Pemasangan : 08:00 - 12.00  Tanggal Pemasangan : 15/08/2026  Info Tambahan : Hubungi pelanggan sebelum datang ke lokasi"/>
    <s v="FCC"/>
    <s v="16-08-2026 16:09:43"/>
    <m/>
    <m/>
    <s v="PS"/>
    <s v="PRG"/>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5 13:00:00 | Jam Pemasangan : 08:00 - 12.00  Tanggal Pemasangan : 15/08/2026  Info Tambahan : Hubungi pelanggan sebelum datang ke lokasi"/>
    <n v="2026"/>
    <n v="8"/>
    <n v="16"/>
    <d v="2026-08-16T00:00:00"/>
    <n v="-0.29166666666424135"/>
    <x v="0"/>
    <x v="1"/>
  </r>
  <r>
    <n v="505"/>
    <n v="1002526437"/>
    <n v="3"/>
    <x v="1"/>
    <n v="5"/>
    <s v="SBY UTARA"/>
    <s v="LAMONGAN"/>
    <s v="BDG"/>
    <s v="REG"/>
    <s v="AO"/>
    <s v="NEW SALES"/>
    <s v="1P INET"/>
    <s v="Completed (PS)"/>
    <s v="RBS-Regional 3"/>
    <d v="2026-08-14T13:55:57"/>
    <d v="2026-08-15T16:05:18"/>
    <n v="69366069"/>
    <m/>
    <n v="152448203690"/>
    <s v="MEGANTARA COFFEE 03"/>
    <s v="ODP-BDG-FB/31 FB/D04/31.01"/>
    <s v="WO061750198"/>
    <m/>
    <m/>
    <m/>
    <n v="112.24852"/>
    <n v="-6.8906020000000003"/>
    <s v="|MB00449|MYIA-012803211790/POI/bapak/08132617559/megantaragamingid@gmail.com"/>
    <s v="MYIB_ASSISTANT"/>
    <m/>
    <m/>
    <m/>
    <m/>
    <m/>
    <m/>
    <m/>
    <m/>
    <s v="Management Janji"/>
    <s v="2026-08-15 10:00:00 | Nama PIC : Bp Ibadur No HP : 08132617559 No Alt : - M Janji :  15 Agustus 2026 Jam Pasang : Pagi / Siang Note : hubungi pelanggan jika ingin kelokasi"/>
    <s v="FCC"/>
    <s v="14-08-2026 14:10:15"/>
    <d v="2026-08-15T10:00:00"/>
    <m/>
    <s v="PS"/>
    <s v="BDG"/>
    <s v="NO ADDON"/>
    <n v="20260815"/>
    <s v="Completed"/>
    <s v="HSI Bisnis Promo HUT Telkom PSB 70% - 50 Mbps"/>
    <s v="INDIBIZ"/>
    <m/>
    <m/>
    <d v="2026-08-15T10:00:00"/>
    <s v="2026-08-15 10:00:00 | Nama PIC : Bp Ibadur No HP : 08132617559 No Alt : - M Janji :  15 Agustus 2026 Jam Pasang : Pagi / Siang Note : hubungi pelanggan jika ingin kelokasi"/>
    <n v="2026"/>
    <n v="8"/>
    <n v="15"/>
    <d v="2026-08-15T00:00:00"/>
    <n v="-0.41666666666424135"/>
    <x v="0"/>
    <x v="15"/>
  </r>
  <r>
    <n v="506"/>
    <n v="1002516593"/>
    <n v="3"/>
    <x v="5"/>
    <n v="5"/>
    <s v="DENPASAR"/>
    <s v="JIMBARAN"/>
    <s v="KUT"/>
    <s v="REG"/>
    <s v="AO"/>
    <s v="NEW SALES"/>
    <m/>
    <s v="Completed (PS)"/>
    <s v="RBS-Regional 3"/>
    <d v="2026-08-09T16:27:26"/>
    <d v="2026-08-10T08:10:13"/>
    <n v="69360590"/>
    <m/>
    <n v="172416429229"/>
    <s v="PT. MITRA BALI SUKSES"/>
    <s v="ODP-KUT-FG/05"/>
    <s v="WO061334329"/>
    <m/>
    <m/>
    <m/>
    <n v="115.177517705819"/>
    <n v="-8.7310210834775894"/>
    <s v="|MN02545|/PIC WAHYUDI/08995847815-081381829072/it.info@mitrabalisukses.co.id"/>
    <s v="Sales Force DBS"/>
    <m/>
    <m/>
    <m/>
    <m/>
    <m/>
    <m/>
    <m/>
    <m/>
    <s v="Management Janji"/>
    <s v="2026-08-08 13:00:00|Nama PIC:  bp wahyudi   No HP: 08995847815  Alt:  Tanggal: 8/8/2026  Jam Pasang: Siang  Note: Hubungi sebelum ke lokasi, terimakasih|40010577|MYDITA"/>
    <s v="FCC"/>
    <d v="2026-09-08T16:39:48"/>
    <m/>
    <m/>
    <s v="PS"/>
    <s v="KUT"/>
    <s v="NO ADDON"/>
    <n v="20260810"/>
    <s v="Completed"/>
    <s v="- 11_11446;Biaya PSB HSI EBIS Tunai di Depan ~ 11[150000]  - E25060;E25060 ~ ES25 - Paket HSI Bisnis (HSIE) Khusus Winback 2.0[0]  - E25060~null~E25060_UNL;UNL ~ Internet-Link Unlimited Internet Usage ~ E25060[0]  - E25060~null~105343;E25060||11||Abodemen"/>
    <s v="INDIBIZ"/>
    <m/>
    <m/>
    <d v="2026-08-09T07:00:00"/>
    <s v="2026-08-08 13:00:00|Nama PIC:  bp wahyudi   No HP: 08995847815  Alt:  Tanggal: 8/8/2026  Jam Pasang: Siang  Note: Hubungi sebelum ke lokasi, terimakasih|40010577|MYDITA"/>
    <n v="2026"/>
    <n v="8"/>
    <n v="10"/>
    <d v="2026-08-10T00:00:00"/>
    <n v="0.70833333333575865"/>
    <x v="0"/>
    <x v="30"/>
  </r>
  <r>
    <n v="507"/>
    <n v="1002514264"/>
    <n v="3"/>
    <x v="1"/>
    <n v="5"/>
    <s v="SBY UTARA"/>
    <s v="TANDES"/>
    <s v="KLN"/>
    <s v="REG"/>
    <s v="AO"/>
    <s v="NEW SALES"/>
    <m/>
    <s v="Completed (PS)"/>
    <s v="RBS-Regional 3"/>
    <d v="2026-08-07T11:07:53"/>
    <d v="2026-08-07T12:57:01"/>
    <n v="69359002"/>
    <m/>
    <n v="152418251386"/>
    <s v="JNT"/>
    <s v="ODP-TDS-FFB/18"/>
    <s v="WO061148852"/>
    <m/>
    <m/>
    <m/>
    <n v="112.704135103338"/>
    <n v="-7.2649359981049404"/>
    <s v="MD|MYID-4042608050002|RBIZTOP|PT PAKET KILAT RAHARJA|081232358866"/>
    <s v="Sales Force DBS"/>
    <m/>
    <m/>
    <m/>
    <m/>
    <m/>
    <m/>
    <m/>
    <m/>
    <s v="Management Janji"/>
    <s v="2026-08-06 08:00:00 | Tanggal pemasangan: 6/08/2026  Jam pemasangan : pagi / siang  Info Tambahan : Hubungi pelanggan dulu sebelum ke lokasi.  terima kasih"/>
    <s v="FCC"/>
    <d v="2026-07-08T11:10:29"/>
    <m/>
    <m/>
    <s v="PS"/>
    <s v="KLN"/>
    <s v="NO ADDON"/>
    <n v="20260807"/>
    <s v="Completed"/>
    <s v="- 11_11446;Biaya PSB HSI EBIS Tunai di Depan ~ 11[150000]  - E26017;E26017 ~ ES26 - Paket HSI Basic (HSIEF) Khusus Winback 3.0[0]  - E26017~null~105871;E26017||11||Abodemen 0[0]  - E26017~null~E26017_UNL;UNL ~ Internet-Link Unlimited Internet Usage ~ E260"/>
    <s v="INDIBIZ"/>
    <m/>
    <m/>
    <d v="2026-08-07T07:00:00"/>
    <s v="2026-08-06 08:00:00 | Tanggal pemasangan: 6/08/2026  Jam pemasangan : pagi / siang  Info Tambahan : Hubungi pelanggan dulu sebelum ke lokasi.  terima kasih"/>
    <n v="2026"/>
    <n v="8"/>
    <n v="7"/>
    <d v="2026-08-07T00:00:00"/>
    <n v="-0.29166666666424135"/>
    <x v="0"/>
    <x v="27"/>
  </r>
  <r>
    <n v="508"/>
    <n v="1002527579"/>
    <n v="3"/>
    <x v="6"/>
    <n v="5"/>
    <s v="SIDOARJO"/>
    <s v="JOMBANG"/>
    <s v="JOM"/>
    <s v="REG"/>
    <s v="AO"/>
    <s v="NEW SALES"/>
    <m/>
    <s v="Completed (PS)"/>
    <s v="RBS-Regional 3"/>
    <d v="2026-08-15T01:38:35"/>
    <d v="2026-08-15T13:05:09"/>
    <n v="69366481"/>
    <m/>
    <n v="152318241707"/>
    <s v="MM SURYA JAYA"/>
    <s v="ODP-JOM-FN/108"/>
    <s v="WO061802708"/>
    <m/>
    <m/>
    <m/>
    <n v="112.24286840000001"/>
    <n v="-7.5357468000000001"/>
    <s v="|MN01614|/MM SURYA JAYA/WINBACK 2.0 HSI B2B (1:2) 75MBPS 365RB PSB DISC 70%//mariosebastian1102@gmail.com/MARIO SEBASTIAN AVELINO/85156594"/>
    <s v="Sales Force DBS"/>
    <m/>
    <m/>
    <m/>
    <m/>
    <m/>
    <m/>
    <m/>
    <m/>
    <s v="Management Janji"/>
    <s v="2026-08-16 08:00:00|Nama Pic : BP MARIO No Hp Pic : 085156594813 Jam Pemasangan : 08:00 - 12.00 Tanggal Pemasangan : MINGGU 16 AGUSTUS 2026 Info Tambahan : Hubungi pelanggan sebelum datang ke lokasi|40000798|MYDITA"/>
    <s v="FCC"/>
    <s v="15-08-2026 01:39:53"/>
    <d v="2026-08-16T08:00:00"/>
    <m/>
    <s v="PS"/>
    <s v="JOM"/>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Nama Pic : BP MARIO No Hp Pic : 085156594813 Jam Pemasangan : 08:00 - 12.00 Tanggal Pemasangan : MINGGU 16 AGUSTUS 2026 Info Tambahan : Hubungi pelanggan sebelum datang ke lokasi|40000798|MYDITA"/>
    <n v="2026"/>
    <n v="8"/>
    <n v="15"/>
    <d v="2026-08-15T00:00:00"/>
    <n v="-1.3333333333357587"/>
    <x v="0"/>
    <x v="19"/>
  </r>
  <r>
    <n v="509"/>
    <n v="1002519402"/>
    <n v="3"/>
    <x v="2"/>
    <n v="5"/>
    <s v="MADIUN"/>
    <s v="BOJONEGORO"/>
    <s v="PAD"/>
    <s v="REG"/>
    <s v="AO"/>
    <s v="NEW SALES"/>
    <s v="1P INET"/>
    <s v="Completed (PS)"/>
    <s v="RBS-Regional 3"/>
    <d v="2026-08-11T10:58:57"/>
    <d v="2026-08-12T17:27:27"/>
    <n v="69363043"/>
    <m/>
    <n v="152644205315"/>
    <s v="YAYASAN BUDI MULYA HIBATULLAH"/>
    <s v="ODP-PAZ-FP/55 FP/D05/55.01"/>
    <s v="WO061476944"/>
    <m/>
    <m/>
    <m/>
    <n v="111.624051220715"/>
    <n v="-7.1358765515304601"/>
    <s v="|MC20010|MYIA-048555655587/POI/ABDUL WAHID /082262263434/pesantrenhibatullah@gmail.com"/>
    <s v="MYIB_ASSISTANT"/>
    <m/>
    <m/>
    <m/>
    <m/>
    <m/>
    <m/>
    <m/>
    <m/>
    <s v="Management Janji"/>
    <s v="2026-08-12 08:00:00 | M Janji : (12/08/2026) jam Pasang : 09:00 Note : hubungi pelanggan jika ingin kelokasi"/>
    <s v="FCC"/>
    <d v="2026-11-08T11:10:21"/>
    <d v="2026-08-12T08:00:00"/>
    <m/>
    <s v="PS"/>
    <s v="PAD"/>
    <s v="NO ADDON"/>
    <n v="20260812"/>
    <s v="Completed"/>
    <s v="HSI Bisnis Promo HUT Telkom PSB 70% - 100 Mbps"/>
    <s v="INDIBIZ"/>
    <m/>
    <m/>
    <d v="2026-08-12T08:00:00"/>
    <s v="2026-08-12 08:00:00 | M Janji : (12/08/2026) jam Pasang : 09:00 Note : hubungi pelanggan jika ingin kelokasi"/>
    <n v="2026"/>
    <n v="8"/>
    <n v="12"/>
    <d v="2026-08-12T00:00:00"/>
    <n v="-0.33333333333575865"/>
    <x v="0"/>
    <x v="18"/>
  </r>
  <r>
    <n v="510"/>
    <n v="1002522906"/>
    <n v="3"/>
    <x v="0"/>
    <n v="5"/>
    <s v="MATARAM"/>
    <s v="INNER - NUSA TENGGARA"/>
    <s v="SWE"/>
    <s v="REG"/>
    <s v="AO"/>
    <s v="NEW SALES"/>
    <m/>
    <s v="Completed (PS)"/>
    <s v="RBS-Regional 3"/>
    <d v="2026-08-12T16:37:07"/>
    <d v="2026-08-12T18:54:46"/>
    <n v="69362976"/>
    <m/>
    <n v="172605804140"/>
    <s v="SPBU 5483307"/>
    <s v="ODP-SWE-FAF/05"/>
    <s v="WO061614574"/>
    <m/>
    <m/>
    <m/>
    <n v="116.176671"/>
    <n v="-8.5955460000000006"/>
    <s v="MD|MYDB-20260810264906|SC00001/MC00046|SPBU 5483307|087713006064"/>
    <s v="MYDIGIBIZPARTNER"/>
    <m/>
    <m/>
    <m/>
    <m/>
    <m/>
    <m/>
    <m/>
    <m/>
    <s v="Management Janji"/>
    <s v="2026-08-12 08:00:00 | Tanggal pemasangan: 12/08/2026  Jam pemasangan : pagi  Info Tambahan : Hubungi pelanggan dulu sebelum ke lokasi  terima kasih."/>
    <s v="FCC"/>
    <d v="2026-12-08T16:39:59"/>
    <m/>
    <m/>
    <s v="PS"/>
    <s v="SWE"/>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07:00:00"/>
    <s v="2026-08-12 08:00:00 | Tanggal pemasangan: 12/08/2026  Jam pemasangan : pagi  Info Tambahan : Hubungi pelanggan dulu sebelum ke lokasi  terima kasih."/>
    <n v="2026"/>
    <n v="8"/>
    <n v="12"/>
    <d v="2026-08-12T00:00:00"/>
    <n v="-0.29166666666424135"/>
    <x v="0"/>
    <x v="23"/>
  </r>
  <r>
    <n v="511"/>
    <n v="1002527798"/>
    <n v="3"/>
    <x v="0"/>
    <n v="5"/>
    <s v="MATARAM"/>
    <s v="LOMBOK TIMUR UTARA"/>
    <s v="SEL"/>
    <s v="REG"/>
    <s v="AO"/>
    <s v="NEW SALES"/>
    <s v="1P INET"/>
    <s v="MIE - SEND SURVEY"/>
    <s v="RBS-Regional 3"/>
    <d v="2026-08-15T09:35:57"/>
    <d v="2026-08-15T09:38:01"/>
    <n v="69366611"/>
    <m/>
    <n v="172619203353"/>
    <s v="Toko jumadil"/>
    <s v="ODP-SEL-FAU/37 FAU/D01/37.01"/>
    <s v="WO061801036"/>
    <m/>
    <m/>
    <m/>
    <n v="116.471919380128"/>
    <n v="-8.8050093985037208"/>
    <s v="MD|MYDB-20260814265297|SC00001/MC00149|Toko jumadil|087894150060"/>
    <s v="MYDIGIBIZPARTNER"/>
    <m/>
    <m/>
    <m/>
    <m/>
    <m/>
    <m/>
    <m/>
    <m/>
    <s v="Management Janji"/>
    <s v="2026-08-19 08:00:00 | Jam pemasangan : 12.00 Info Tambahan : Hubungi pelanggan dulu sebelum ke lokasi terimakasih "/>
    <s v="FCC"/>
    <s v="15-08-2026 09:40:30"/>
    <d v="2026-08-19T08:00:00"/>
    <m/>
    <s v="SURVEY_NEW_MANJA"/>
    <s v="SEL"/>
    <s v="NO ADDON"/>
    <m/>
    <s v="MIE - SEND SURVEY"/>
    <s v="HSI Bisnis Promo HUT Telkom PSB 70% - 150 Mbps"/>
    <s v="INDIBIZ"/>
    <m/>
    <m/>
    <d v="2026-08-19T08:00:00"/>
    <s v="2026-08-19 08:00:00 | Jam pemasangan : 12.00 Info Tambahan : Hubungi pelanggan dulu sebelum ke lokasi terimakasih "/>
    <m/>
    <m/>
    <m/>
    <e v="#NUM!"/>
    <e v="#NUM!"/>
    <x v="1"/>
    <x v="9"/>
  </r>
  <r>
    <n v="512"/>
    <n v="1002520429"/>
    <n v="3"/>
    <x v="2"/>
    <n v="5"/>
    <s v="MALANG"/>
    <s v="BATU"/>
    <s v="SGS"/>
    <s v="REG"/>
    <s v="AO"/>
    <s v="NEW SALES"/>
    <s v="1P INET"/>
    <s v="Completed (PS)"/>
    <s v="RBS-Regional 3"/>
    <d v="2026-08-11T15:19:57"/>
    <d v="2026-08-12T17:18:56"/>
    <n v="69363523"/>
    <m/>
    <n v="152721299876"/>
    <s v="SMK PGRI SINGOSARI"/>
    <s v="ODP-SGS-FK/28 FK/D06/28.01"/>
    <s v="WO061514479"/>
    <m/>
    <m/>
    <m/>
    <n v="112.6605984"/>
    <n v="-7.9020341999999903"/>
    <s v="|MN01864|MYIA-046083586892/POI/HABID HAZBULLAH/083117191304/smkpgri_sgs_mlg@yahoo.co.id"/>
    <s v="MYIB_ASSISTANT"/>
    <m/>
    <m/>
    <m/>
    <m/>
    <m/>
    <m/>
    <m/>
    <m/>
    <s v="Management Janji"/>
    <s v="2026-08-12 13:00:00 | Tanggal pemasangan : 12 AGUSTUS 2026 Jam pemasangan : pagi/siang Info Tambahan : Hubungi pelanggan dulu sebelum ke lokasi terima kasih"/>
    <s v="FCC"/>
    <d v="2026-11-08T15:25:50"/>
    <d v="2026-08-12T13:00:00"/>
    <m/>
    <s v="PS"/>
    <s v="SGS"/>
    <s v="NO ADDON"/>
    <n v="20260812"/>
    <s v="Completed"/>
    <s v="HSI Bisnis Promo HUT Telkom PSB 70% - 300 Mbps"/>
    <s v="INDIBIZ"/>
    <m/>
    <m/>
    <d v="2026-08-12T13:00:00"/>
    <s v="2026-08-12 13:00:00 | Tanggal pemasangan : 12 AGUSTUS 2026 Jam pemasangan : pagi/siang Info Tambahan : Hubungi pelanggan dulu sebelum ke lokasi terima kasih"/>
    <n v="2026"/>
    <n v="8"/>
    <n v="12"/>
    <d v="2026-08-12T00:00:00"/>
    <n v="-0.54166666666424135"/>
    <x v="0"/>
    <x v="11"/>
  </r>
  <r>
    <n v="513"/>
    <n v="1002530610"/>
    <n v="3"/>
    <x v="6"/>
    <n v="5"/>
    <s v="JEMBER"/>
    <s v="SITUBONDO"/>
    <s v="SIT"/>
    <s v="REG"/>
    <s v="AO"/>
    <s v="NEW SALES"/>
    <s v="1P INET"/>
    <s v="Completed (PS)"/>
    <s v="RBS-Regional 3"/>
    <d v="2026-08-17T10:44:56"/>
    <d v="2026-08-17T15:41:09"/>
    <n v="69367918"/>
    <m/>
    <n v="152506219135"/>
    <s v="TOKO DUA BERSAUDARA"/>
    <s v="ODP-SIT-FX/27 FX/D01/27.01"/>
    <s v="WO061917172"/>
    <m/>
    <m/>
    <m/>
    <n v="113.885048"/>
    <n v="-7.7346240000000002"/>
    <s v="|MN02617|MYIA-071675920462/POI/RASULIN/085364038467/rasulin44@gmail.com"/>
    <s v="MYIB_ASSISTANT"/>
    <m/>
    <m/>
    <m/>
    <m/>
    <m/>
    <m/>
    <m/>
    <m/>
    <s v="Management Janji"/>
    <s v="2026-08-18 08:00:00 | Nama PIC : Bp Rasulin No Hp : 085364038467 No Alt : - Tgl Pemasangan : 18 Agustus 2026 Interval : PAGI SIANG Note : Hubungi pelanggan terlebih dahulu"/>
    <s v="FCC"/>
    <s v="17-08-2026 10:55:01"/>
    <d v="2026-08-18T08:00:00"/>
    <m/>
    <s v="PS"/>
    <s v="SIT"/>
    <s v="NETMONK"/>
    <n v="20260817"/>
    <s v="Completed"/>
    <s v="HSI Bisnis Bundling Netmonk PSB 70% Promo - 200 Mbps"/>
    <s v="INDIBIZ"/>
    <m/>
    <m/>
    <d v="2026-08-18T08:00:00"/>
    <s v="2026-08-18 08:00:00 | Nama PIC : Bp Rasulin No Hp : 085364038467 No Alt : - Tgl Pemasangan : 18 Agustus 2026 Interval : PAGI SIANG Note : Hubungi pelanggan terlebih dahulu"/>
    <n v="2026"/>
    <n v="8"/>
    <n v="17"/>
    <d v="2026-08-17T00:00:00"/>
    <n v="-1.3333333333357587"/>
    <x v="0"/>
    <x v="16"/>
  </r>
  <r>
    <n v="514"/>
    <n v="1002515952"/>
    <n v="3"/>
    <x v="4"/>
    <n v="4"/>
    <s v="PEKALONGAN"/>
    <s v="TEGAL"/>
    <s v="TEG"/>
    <s v="REG"/>
    <s v="AO"/>
    <s v="NEW SALES"/>
    <s v="2P INET + VOICE"/>
    <s v="102 | FOLLOW UP COMPLETED"/>
    <s v="RBS-Regional 3"/>
    <d v="2026-08-08T13:26:57"/>
    <d v="2026-08-10T14:09:06"/>
    <n v="69361457"/>
    <n v="2838428733"/>
    <n v="142212126687"/>
    <s v="PT VIVO MOBILE INDONESIA"/>
    <s v="ODP-TEG-FN/076 FN/D04/076.01"/>
    <s v="WO061264052"/>
    <m/>
    <m/>
    <m/>
    <n v="109.139410033822"/>
    <n v="-6.8724798080260898"/>
    <s v="MD|MYDB-20260808264741|DN00001/MN00347|PT VIVO MOBILE INDONESIA|082135851212"/>
    <s v="MYDIGIBIZPARTNER"/>
    <m/>
    <m/>
    <m/>
    <m/>
    <m/>
    <m/>
    <m/>
    <m/>
    <s v="Management Janji"/>
    <s v="2026-08-10 13:00:00 | Nama : BU IIS SUMARNI  No Hp : 082135851212 No Alt :  Tgl Pemasangan : 10 Agustus 2026 Interval : SIANG Note : Hubungi pelanggan terlebih dahulu"/>
    <s v="FCC"/>
    <d v="2026-08-08T13:39:52"/>
    <d v="2026-08-10T13:00:00"/>
    <s v="Kendala Teknik"/>
    <s v="REVOKE"/>
    <s v="TEG"/>
    <s v="NO ADDON"/>
    <m/>
    <s v="Follow Up Revoke Completed, New Order ID : SC1002517943"/>
    <s v="HSI Bisnis Bundling Phone PSB 70% - Free 800 Menit Promo - 100 Mbps"/>
    <s v="INDIBIZ"/>
    <m/>
    <m/>
    <d v="2026-08-10T13:00:00"/>
    <s v="2026-08-10 13:00:00 | Nama : BU IIS SUMARNI  No Hp : 082135851212 No Alt :  Tgl Pemasangan : 10 Agustus 2026 Interval : SIANG Note : Hubungi pelanggan terlebih dahulu"/>
    <m/>
    <m/>
    <m/>
    <e v="#NUM!"/>
    <e v="#NUM!"/>
    <x v="1"/>
    <x v="3"/>
  </r>
  <r>
    <n v="515"/>
    <n v="1002511394"/>
    <n v="3"/>
    <x v="2"/>
    <n v="5"/>
    <s v="MALANG"/>
    <s v="KEPANJEN"/>
    <s v="MLG"/>
    <s v="REG"/>
    <s v="AO"/>
    <s v="NEW SALES"/>
    <s v="1P INET"/>
    <s v="Completed (PS)"/>
    <s v="RBS-Regional 3"/>
    <d v="2026-08-06T07:13:57"/>
    <d v="2026-08-06T20:19:09"/>
    <n v="69359504"/>
    <m/>
    <n v="152701239000"/>
    <s v="SMA ISLAM Malang"/>
    <s v="ODP-MLG-FEP/53 FEP/D05/53.01"/>
    <s v="WO061034264"/>
    <m/>
    <m/>
    <m/>
    <n v="112.63442569999999"/>
    <n v="-7.9697863"/>
    <s v="MD|MYDB-20260805264489|SC20017/MC20200|SMA ISLAM Malang|081334713449"/>
    <s v="MYDIGIBIZPARTNER"/>
    <m/>
    <m/>
    <m/>
    <m/>
    <m/>
    <m/>
    <m/>
    <m/>
    <s v="Management Janji"/>
    <s v="2026-08-07 08:00:00 | Nama Pic : RUSMAN No Hp Pic : 81334713449 No alt : - Jam Pemasangan : pagi  Tanggal Pemasangan : 7 Agustus 2026"/>
    <s v="FCC"/>
    <d v="2026-06-08T07:25:26"/>
    <d v="2026-08-07T08:00:00"/>
    <m/>
    <s v="PS"/>
    <s v="MLG"/>
    <s v="NO ADDON"/>
    <n v="20260806"/>
    <s v="Completed"/>
    <s v="HSI Bisnis Basic Promo HUT Telkom PSB 70% - 200 Mbps"/>
    <s v="INDIBIZ"/>
    <m/>
    <m/>
    <d v="2026-08-07T08:00:00"/>
    <s v="2026-08-07 08:00:00 | Nama Pic : RUSMAN No Hp Pic : 81334713449 No alt : - Jam Pemasangan : pagi  Tanggal Pemasangan : 7 Agustus 2026"/>
    <n v="2026"/>
    <n v="8"/>
    <n v="6"/>
    <d v="2026-08-06T00:00:00"/>
    <n v="-1.3333333333357587"/>
    <x v="0"/>
    <x v="29"/>
  </r>
  <r>
    <n v="516"/>
    <n v="1002519772"/>
    <n v="3"/>
    <x v="7"/>
    <n v="4"/>
    <s v="KUDUS"/>
    <s v="PURWODADI"/>
    <s v="GDO"/>
    <s v="REG"/>
    <s v="AO"/>
    <s v="NEW SALES"/>
    <s v="1P INET"/>
    <s v="Completed (PS)"/>
    <s v="RBS-Regional 3"/>
    <d v="2026-08-11T12:55:57"/>
    <d v="2026-08-11T17:03:38"/>
    <n v="69363259"/>
    <m/>
    <n v="142521103422"/>
    <s v="KSP SANTOSA BERSAMA GROBOGAN"/>
    <s v="ODP-GDO-FB/091 FB/D02/091.01"/>
    <s v="WO061491734"/>
    <m/>
    <m/>
    <m/>
    <n v="110.77973799999999"/>
    <n v="-7.1187990000000001"/>
    <s v="|MN01047|MYIA-037928621320/POI/RINDA PANGESTUTI/085225751165/rindapangestu93@gmail.com"/>
    <s v="MYIB_ASSISTANT"/>
    <m/>
    <m/>
    <m/>
    <m/>
    <m/>
    <m/>
    <m/>
    <m/>
    <s v="Management Janji"/>
    <s v="2026-08-12 13:00:00 | Nama : BU RINDA PANGESTUTI  No Hp : 085225751165 No Alt :  Tgl Pemasangan : 12 Agustus 2026 Interval : PAGI  Note : Hubungi pelanggan terlebih dahulu"/>
    <s v="FCC"/>
    <d v="2026-11-08T13:10:18"/>
    <d v="2026-08-12T13:00:00"/>
    <m/>
    <s v="PS"/>
    <s v="GDO"/>
    <s v="NO ADDON"/>
    <n v="20260811"/>
    <s v="Completed"/>
    <s v="HSI Bisnis Promo HUT Telkom PSB 70% - 75 Mbps"/>
    <s v="INDIBIZ"/>
    <m/>
    <m/>
    <d v="2026-08-12T13:00:00"/>
    <s v="2026-08-12 13:00:00 | Nama : BU RINDA PANGESTUTI  No Hp : 085225751165 No Alt :  Tgl Pemasangan : 12 Agustus 2026 Interval : PAGI  Note : Hubungi pelanggan terlebih dahulu"/>
    <n v="2026"/>
    <n v="8"/>
    <n v="11"/>
    <d v="2026-08-11T00:00:00"/>
    <n v="-1.5416666666642413"/>
    <x v="0"/>
    <x v="3"/>
  </r>
  <r>
    <n v="517"/>
    <n v="1002531512"/>
    <n v="3"/>
    <x v="2"/>
    <n v="5"/>
    <s v="MALANG"/>
    <s v="BATU"/>
    <s v="KPO"/>
    <s v="REG"/>
    <s v="AO"/>
    <s v="NEW SALES"/>
    <s v="1P INET"/>
    <s v="MIE - SEND SURVEY"/>
    <s v="RBS-Regional 3"/>
    <d v="2026-08-17T18:59:57"/>
    <d v="2026-08-17T19:02:01"/>
    <n v="69368411"/>
    <m/>
    <n v="152711247380"/>
    <s v="HIKAM GUESTHOUSE"/>
    <s v="ODP-KPO-FA/45 FA/D04/45.01"/>
    <s v="WO061953824"/>
    <m/>
    <m/>
    <m/>
    <n v="112.595848"/>
    <n v="-7.9282510000000004"/>
    <s v="|MN02703|MYIA-073790984959/POI/FAUZ HIKAM SADIED/081232388711/hikamfauz3@givmail.com"/>
    <s v="MYIB_ASSISTANT"/>
    <m/>
    <m/>
    <m/>
    <m/>
    <m/>
    <m/>
    <m/>
    <m/>
    <s v="Management Janji"/>
    <s v="2026-08-18 15:00:00 | Nama : BP FAUZ HIKAM SADIED No Hp : 081232388711 No Alt :  Tgl Pemasangan : 18 Agustus 2026 Interval : SIANG Note : Hubungi pelanggan terlebih dahulu"/>
    <s v="FCC"/>
    <s v="17-08-2026 19:10:30"/>
    <d v="2026-08-18T15:00:00"/>
    <m/>
    <s v="SURVEY_NEW_MANJA"/>
    <s v="KPO"/>
    <s v="NO ADDON"/>
    <m/>
    <s v="MIE - SEND SURVEY"/>
    <s v="HSI Bisnis Promo HUT Telkom PSB 70% - 100 Mbps"/>
    <s v="INDIBIZ"/>
    <m/>
    <m/>
    <d v="2026-08-18T15:00:00"/>
    <s v="2026-08-18 15:00:00 | Nama : BP FAUZ HIKAM SADIED No Hp : 081232388711 No Alt :  Tgl Pemasangan : 18 Agustus 2026 Interval : SIANG Note : Hubungi pelanggan terlebih dahulu"/>
    <m/>
    <m/>
    <m/>
    <e v="#NUM!"/>
    <e v="#NUM!"/>
    <x v="1"/>
    <x v="11"/>
  </r>
  <r>
    <n v="518"/>
    <n v="1002519813"/>
    <n v="3"/>
    <x v="0"/>
    <n v="5"/>
    <s v="MATARAM"/>
    <s v="LOMBOK TIMUR UTARA"/>
    <s v="SGG"/>
    <s v="REG"/>
    <s v="AO"/>
    <s v="NEW SALES"/>
    <s v="1P INET"/>
    <s v="Completed (PS)"/>
    <s v="RBS-Regional 3"/>
    <d v="2026-08-11T13:10:56"/>
    <d v="2026-08-12T18:53:35"/>
    <n v="69363297"/>
    <m/>
    <n v="172604214083"/>
    <s v="MTSN 1 LOMBOK UTARA"/>
    <s v="ODP-SGG-FAZ/41 FAZ/D05/41.01"/>
    <s v="WO061493794"/>
    <m/>
    <m/>
    <m/>
    <n v="116.1732114"/>
    <n v="-8.362933"/>
    <s v="MD|MYDB-20260810264915|DN00001/MN01272|MTSN 1 LOMBOK UTARA|081977358547"/>
    <s v="MYDIGIBIZPARTNER"/>
    <m/>
    <m/>
    <m/>
    <m/>
    <m/>
    <m/>
    <m/>
    <m/>
    <s v="Management Janji"/>
    <s v="2026-08-13 08:00:00 | M Janji : (12/08/2026) jam Pasang : 09:00 Note : hubungi pelanggan jika ingin kelokasi "/>
    <s v="FCC"/>
    <d v="2026-11-08T13:39:46"/>
    <d v="2026-08-13T08:00:00"/>
    <m/>
    <s v="PS"/>
    <s v="SGG"/>
    <s v="NO ADDON"/>
    <n v="20260812"/>
    <s v="Completed"/>
    <s v="HSI Bisnis Promo HUT Telkom PSB 70% - 50 Mbps"/>
    <s v="INDIBIZ"/>
    <m/>
    <m/>
    <d v="2026-08-13T08:00:00"/>
    <s v="2026-08-13 08:00:00 | M Janji : (12/08/2026) jam Pasang : 09:00 Note : hubungi pelanggan jika ingin kelokasi "/>
    <n v="2026"/>
    <n v="8"/>
    <n v="12"/>
    <d v="2026-08-12T00:00:00"/>
    <n v="-1.3333333333357587"/>
    <x v="0"/>
    <x v="9"/>
  </r>
  <r>
    <n v="519"/>
    <n v="1002528146"/>
    <n v="3"/>
    <x v="4"/>
    <n v="4"/>
    <s v="PEKALONGAN"/>
    <s v="BREBES"/>
    <s v="BKA"/>
    <s v="REG"/>
    <s v="AO"/>
    <s v="NEW SALES"/>
    <s v="1P INET"/>
    <s v="102 | FOLLOW UP COMPLETED"/>
    <s v="RBS-Regional 3"/>
    <d v="2026-08-15T11:59:56"/>
    <d v="2026-08-16T13:47:25"/>
    <n v="69366784"/>
    <m/>
    <n v="142205105797"/>
    <s v="Brilink cipelem"/>
    <s v="ODP-BKA-FJ/105 FJ/D04/105.01"/>
    <s v="WO061814434"/>
    <m/>
    <m/>
    <m/>
    <n v="108.943590000271"/>
    <n v="-6.9147161055451898"/>
    <s v="MD|MYDB-20260815265461|EC50002/MC50042|Brilink cipelem|083160111643"/>
    <s v="MYDIGIBIZPARTNER"/>
    <m/>
    <m/>
    <m/>
    <m/>
    <m/>
    <m/>
    <m/>
    <m/>
    <s v="Management Janji"/>
    <s v="2026-08-16 08:00:00 | Tanggal pemasangan: 16/08/2026 Jam pemasangan : pagi / siang Info Tambahan : Hubungi pelanggan dulu sebelum ke lokasi terima kasih."/>
    <s v="FCC"/>
    <s v="15-08-2026 12:10:01"/>
    <d v="2026-08-16T08:00:00"/>
    <m/>
    <s v="REVOKE"/>
    <s v="BKA"/>
    <s v="NO ADDON"/>
    <m/>
    <s v="Follow Up Revoke Completed, New Order ID : SC1002529691"/>
    <s v="HSI Bisnis PSB 70% - 200 Mbps"/>
    <s v="INDIBIZ"/>
    <m/>
    <m/>
    <d v="2026-08-16T08:00:00"/>
    <s v="2026-08-16 08:00:00 | Tanggal pemasangan: 16/08/2026 Jam pemasangan : pagi / siang Info Tambahan : Hubungi pelanggan dulu sebelum ke lokasi terima kasih."/>
    <m/>
    <m/>
    <m/>
    <e v="#NUM!"/>
    <e v="#NUM!"/>
    <x v="1"/>
    <x v="3"/>
  </r>
  <r>
    <n v="520"/>
    <n v="1002530738"/>
    <n v="3"/>
    <x v="1"/>
    <n v="5"/>
    <s v="MADURA"/>
    <s v="BANGKALAN"/>
    <s v="SPG"/>
    <s v="REG"/>
    <s v="AO"/>
    <s v="NEW SALES"/>
    <s v="1P INET"/>
    <s v="MIA - INVALID SURVEY"/>
    <s v="RBS-Regional 3"/>
    <d v="2026-08-17T11:59:57"/>
    <d v="2026-08-17T14:28:45"/>
    <n v="69368000"/>
    <m/>
    <n v="152434913723"/>
    <s v="CAMPLONG JAYA MART"/>
    <s v="ODP-SPG-FP/08 FP/D01/08.01"/>
    <s v="WO061922821"/>
    <m/>
    <m/>
    <m/>
    <n v="113.33260964602199"/>
    <n v="-7.2133080457834904"/>
    <s v="MD|MYDB-20260817265826|DN00001/MN00558|CAMPLONG JAYA MART|085941875418"/>
    <s v="MYDIGIBIZPARTNER"/>
    <m/>
    <m/>
    <m/>
    <m/>
    <m/>
    <m/>
    <m/>
    <m/>
    <s v="Management Janji"/>
    <s v="2026-08-18 08:00:00 | M janji : pagi Tanggal Pemasangan : 18/agustus/2026 Note : hubungi pelanggan jika ingin kelokasi "/>
    <s v="FCC"/>
    <s v="17-08-2026 12:10:09"/>
    <d v="2026-08-18T08:00:00"/>
    <m/>
    <s v="SURVEY_NEW_MANJA"/>
    <s v="SPG"/>
    <s v="NO ADDON"/>
    <m/>
    <s v="MIE - INVALID SURVEY - Kendala Jalur/Rute Tarikan"/>
    <s v="HSI Bisnis Promo HUT Telkom PSB 70% - 100 Mbps Dual Band"/>
    <s v="INDIBIZ"/>
    <m/>
    <m/>
    <d v="2026-08-18T08:00:00"/>
    <s v="2026-08-18 08:00:00 | M janji : pagi Tanggal Pemasangan : 18/agustus/2026 Note : hubungi pelanggan jika ingin kelokasi "/>
    <m/>
    <m/>
    <m/>
    <e v="#NUM!"/>
    <e v="#NUM!"/>
    <x v="1"/>
    <x v="1"/>
  </r>
  <r>
    <n v="521"/>
    <n v="1002510672"/>
    <n v="3"/>
    <x v="0"/>
    <n v="5"/>
    <s v="KUPANG"/>
    <s v="LABOAN BAJO"/>
    <s v="LBO"/>
    <s v="REG"/>
    <s v="AO"/>
    <s v="NEW SALES"/>
    <m/>
    <s v="CC - HD1A - INPROGRESS UNCONTACTED"/>
    <s v="RBS-Regional 3"/>
    <d v="2026-08-05T14:02:29"/>
    <d v="2026-08-14T16:01:32"/>
    <n v="69359224"/>
    <m/>
    <n v="172512452489"/>
    <s v="KOS KINGKONG"/>
    <s v="ODP-LBO-FF/57"/>
    <m/>
    <m/>
    <m/>
    <m/>
    <n v="119.89957094192501"/>
    <n v="-8.4966370574844703"/>
    <s v="|IBCARE-PI|MC40287|081337809205|nabaslantar5@gmail.com|-8.4968945,119.8996654"/>
    <s v="Sales Force DBS"/>
    <m/>
    <m/>
    <m/>
    <m/>
    <m/>
    <m/>
    <m/>
    <m/>
    <m/>
    <m/>
    <m/>
    <d v="2026-05-08T14:10:37"/>
    <m/>
    <m/>
    <s v="FCC"/>
    <s v="LBO"/>
    <s v="NO ADDON"/>
    <m/>
    <s v="UNCONTACTED : Line Busy Ghina Swanti Ariesa 40941148|MYDITA"/>
    <s v="- 11_11446;Biaya PSB HSI EBIS Tunai di Depan ~ 11[150000]  - E23046;E23046 ~ ES23 - Paket HSI Bisnis[0]  - E23046~null~E23046_UNL;UNL ~ Internet-Link Unlimited Internet Usage ~ E23046[0]  - E23046~null~44877;E23046||11||Abodemen 0[0]  - E23046~null~E23046"/>
    <s v="INDIBIZ"/>
    <m/>
    <m/>
    <m/>
    <m/>
    <m/>
    <m/>
    <m/>
    <e v="#NUM!"/>
    <e v="#NUM!"/>
    <x v="1"/>
    <x v="21"/>
  </r>
  <r>
    <n v="522"/>
    <n v="1002512149"/>
    <n v="3"/>
    <x v="1"/>
    <n v="5"/>
    <s v="SBY UTARA"/>
    <s v="TANDES"/>
    <s v="KRP"/>
    <s v="REG"/>
    <s v="AO"/>
    <s v="NEW SALES"/>
    <s v="1P INET"/>
    <s v="Completed (PS)"/>
    <s v="RBS-Regional 3"/>
    <d v="2026-08-06T11:49:57"/>
    <d v="2026-08-07T13:08:06"/>
    <n v="69359855"/>
    <m/>
    <n v="152415234835"/>
    <s v="SMP HANGTUAH 2 SBY"/>
    <s v="ODP-KRP-FBN/09 FBN/D02/09.01"/>
    <s v="WO061062509"/>
    <m/>
    <m/>
    <m/>
    <n v="112.68957880000001"/>
    <n v="-7.3387950999999996"/>
    <s v="MD|MYDB-20260805264439|DN00001/MN02093|SMP HANGTUAH 2 SBY|082245534563"/>
    <s v="MYDIGIBIZPARTNER"/>
    <m/>
    <m/>
    <m/>
    <m/>
    <m/>
    <m/>
    <m/>
    <m/>
    <s v="Management Janji"/>
    <s v="2026-08-08 15:00:00 | Tanggal pemasangan: 6/08/2026 Jam pemasangan : pagi / siang Info Tambahan : Hubungi pelanggan dulu sebelum ke lokasi. terima kasih"/>
    <s v="FCC"/>
    <d v="2026-06-08T11:54:59"/>
    <d v="2026-08-08T15:00:00"/>
    <m/>
    <s v="PS"/>
    <s v="KRP"/>
    <s v="NO ADDON"/>
    <n v="20260807"/>
    <s v="Completed"/>
    <s v="HSI Bisnis Basic Promo HUT Telkom PSB 70% - 75 Mbps"/>
    <s v="INDIBIZ"/>
    <m/>
    <m/>
    <d v="2026-08-08T15:00:00"/>
    <s v="2026-08-08 15:00:00 | Tanggal pemasangan: 6/08/2026 Jam pemasangan : pagi / siang Info Tambahan : Hubungi pelanggan dulu sebelum ke lokasi. terima kasih"/>
    <n v="2026"/>
    <n v="8"/>
    <n v="7"/>
    <d v="2026-08-07T00:00:00"/>
    <n v="-1.625"/>
    <x v="0"/>
    <x v="27"/>
  </r>
  <r>
    <n v="523"/>
    <n v="1002505267"/>
    <n v="3"/>
    <x v="6"/>
    <n v="5"/>
    <s v="SIDOARJO"/>
    <s v="JOMBANG"/>
    <s v="MOJ"/>
    <s v="REG"/>
    <s v="AO"/>
    <s v="NEW SALES"/>
    <m/>
    <s v="Completed (PS)"/>
    <s v="RBS-Regional 3"/>
    <d v="2026-08-02T13:43:19"/>
    <d v="2026-08-02T22:40:33"/>
    <n v="69357050"/>
    <m/>
    <n v="152319209209"/>
    <s v="NYONYA KAYA"/>
    <s v="ODP-MOJ-FK/16"/>
    <s v="WO060720306"/>
    <m/>
    <m/>
    <m/>
    <n v="112.4319852"/>
    <n v="-7.4631537000000003"/>
    <s v="|MN02084|/NYONYA KAYA /WINBACK 2.0 HSI B2B (1:1) 100MBPS 535RB PSB DISC 70%//yuestohutama@gmail.com/YUESTO ILHAM PUTRA HUTAMA/82232255577"/>
    <s v="Sales Force DBS"/>
    <m/>
    <m/>
    <m/>
    <m/>
    <m/>
    <m/>
    <m/>
    <m/>
    <s v="Management Janji"/>
    <s v="2026-08-03 13:00:00|M Janji : (03/08/2026) jam Pasang : 09:00 Note : hubungi pelanggan jika ingin kelokasi|SO1317|MYDITA"/>
    <s v="FCC"/>
    <d v="2026-02-08T13:54:45"/>
    <d v="2026-08-03T13:00:00"/>
    <m/>
    <s v="PS"/>
    <s v="MOJ"/>
    <s v="NO ADDON"/>
    <n v="20260802"/>
    <s v="Completed"/>
    <s v="- 11_11446;Biaya PSB HSI EBIS Tunai di Depan ~ 11[150000]  - SP_NOSS;SP_NOSS ~ Internet NOSS Multispeed Network[0]  - SP_NOSS;SP_NOSS ~ Internet NOSS Multispeed Network[0]  - E23015;E23015 ~ ES23 - Perangkat ONT[0]  - E23015~null~44292;E23015||11||Abodeme"/>
    <s v="INDIBIZ"/>
    <m/>
    <m/>
    <d v="2026-08-03T13:00:00"/>
    <s v="2026-08-03 13:00:00|M Janji : (03/08/2026) jam Pasang : 09:00 Note : hubungi pelanggan jika ingin kelokasi|SO1317|MYDITA"/>
    <n v="2026"/>
    <n v="8"/>
    <n v="2"/>
    <d v="2026-08-02T00:00:00"/>
    <n v="-1.5416666666642413"/>
    <x v="0"/>
    <x v="19"/>
  </r>
  <r>
    <n v="524"/>
    <n v="1002520321"/>
    <n v="3"/>
    <x v="4"/>
    <n v="4"/>
    <s v="PEKALONGAN"/>
    <s v="SLAWI"/>
    <s v="ADW"/>
    <s v="REG"/>
    <s v="AO"/>
    <s v="NEW SALES"/>
    <s v="1P INET"/>
    <s v="Completed (PS)"/>
    <s v="RBS-Regional 3"/>
    <d v="2026-08-11T15:01:56"/>
    <d v="2026-08-12T15:26:50"/>
    <n v="69363501"/>
    <m/>
    <n v="146282105539"/>
    <s v="SPBU ADIWERNA 4452106"/>
    <s v="ODP-ADW-FW/007 FW/D02/007.01"/>
    <s v="WO061510812"/>
    <m/>
    <m/>
    <m/>
    <n v="109.1345475"/>
    <n v="-6.9296153"/>
    <s v="MD|MYDB-20260811264959|DN00001/MN00347|SPBU ADIWERNA 4452106|085642808700"/>
    <s v="MYDIGIBIZPARTNER"/>
    <m/>
    <m/>
    <m/>
    <m/>
    <m/>
    <m/>
    <m/>
    <m/>
    <s v="Management Janji"/>
    <s v="2026-08-12 13:00:00 | Nama PIC:  bp abdullah  No HP: 085642808700 Alt: Tanggal: 12/8/2026 Jam Pasang: Siang Note: Hubungi sebelum ke lokasi, terimakasih."/>
    <s v="FCC"/>
    <d v="2026-11-08T15:10:17"/>
    <d v="2026-08-12T13:00:00"/>
    <m/>
    <s v="PS"/>
    <s v="ADW"/>
    <s v="NO ADDON"/>
    <n v="20260812"/>
    <s v="Completed"/>
    <s v="HSI Bisnis Promo HUT Telkom PSB 70% - 200 Mbps"/>
    <s v="INDIBIZ"/>
    <m/>
    <m/>
    <d v="2026-08-12T13:00:00"/>
    <s v="2026-08-12 13:00:00 | Nama PIC:  bp abdullah  No HP: 085642808700 Alt: Tanggal: 12/8/2026 Jam Pasang: Siang Note: Hubungi sebelum ke lokasi, terimakasih."/>
    <n v="2026"/>
    <n v="8"/>
    <n v="12"/>
    <d v="2026-08-12T00:00:00"/>
    <n v="-0.54166666666424135"/>
    <x v="0"/>
    <x v="3"/>
  </r>
  <r>
    <n v="525"/>
    <n v="1002527669"/>
    <n v="3"/>
    <x v="4"/>
    <n v="4"/>
    <s v="SEMARANG"/>
    <s v="UNGARAN"/>
    <s v="UNR"/>
    <s v="REG"/>
    <s v="AO"/>
    <s v="NEW SALES"/>
    <s v="1P INET"/>
    <s v="Completed (PS)"/>
    <s v="RBS-Regional 3"/>
    <d v="2026-08-15T08:14:57"/>
    <d v="2026-08-15T16:29:33"/>
    <n v="69366534"/>
    <m/>
    <n v="146425112702"/>
    <s v="Sentra Busa dan Oscar"/>
    <s v="ODP-UNR-FEB/075"/>
    <s v="WO061795504"/>
    <m/>
    <m/>
    <m/>
    <n v="110.412189"/>
    <n v="-7.1650460000000002"/>
    <s v="|MN00481|MYIA-066882185730/POI/ikmaluddin arifan/08995935796/covermoe.carseat@gmail.com"/>
    <s v="MYIB_ASSISTANT"/>
    <m/>
    <m/>
    <m/>
    <m/>
    <m/>
    <m/>
    <m/>
    <m/>
    <s v="Management Janji"/>
    <s v="2026-08-16 08:00:00 | Tanggal pemasangan: 16/08/2026 Jam pemasangan : pagi / siang Info Tambahan : Hubungi pelanggan dulu sebelum ke lokasi terima kasih."/>
    <s v="FCC"/>
    <s v="15-08-2026 08:25:42"/>
    <d v="2026-08-16T08:00:00"/>
    <m/>
    <s v="PS"/>
    <s v="UNR"/>
    <s v="NO ADDON"/>
    <n v="20260815"/>
    <s v="Completed"/>
    <s v="HSI Bisnis Promo HUT Telkom PSB 70% - 50 Mbps"/>
    <s v="INDIBIZ"/>
    <m/>
    <m/>
    <d v="2026-08-16T08:00:00"/>
    <s v="2026-08-16 08:00:00 | Tanggal pemasangan: 16/08/2026 Jam pemasangan : pagi / siang Info Tambahan : Hubungi pelanggan dulu sebelum ke lokasi terima kasih."/>
    <n v="2026"/>
    <n v="8"/>
    <n v="15"/>
    <d v="2026-08-15T00:00:00"/>
    <n v="-1.3333333333357587"/>
    <x v="0"/>
    <x v="3"/>
  </r>
  <r>
    <n v="526"/>
    <n v="1002514507"/>
    <n v="3"/>
    <x v="5"/>
    <n v="5"/>
    <s v="SINGARJA"/>
    <s v="SINGARAJA"/>
    <s v="SRR"/>
    <s v="REG"/>
    <s v="AO"/>
    <s v="NEW SALES"/>
    <m/>
    <s v="Completed (PS)"/>
    <s v="RBS-Regional 3"/>
    <d v="2026-08-07T12:49:48"/>
    <d v="2026-08-08T08:12:46"/>
    <n v="69359202"/>
    <m/>
    <n v="172425707992"/>
    <s v="SMK NEGERI 1 SERIRIT"/>
    <s v="ODP-SRR-FAA/16"/>
    <s v="WO061158397"/>
    <m/>
    <m/>
    <m/>
    <n v="114.9187"/>
    <n v="-8.2026000000000003"/>
    <s v="|MN02677|/PIC PUTU BISMA PUTERA ARYANA/081936477999/tatausahaskanser@gmail.com"/>
    <s v="Sales Force DBS"/>
    <m/>
    <m/>
    <m/>
    <m/>
    <m/>
    <m/>
    <m/>
    <m/>
    <s v="Management Janji"/>
    <s v="2026-08-06 13:00:00|Jam pemasangan : 12.00  Info Tambahan : Hubungi pelanggan dulu sebelum ke lokasi  terimakasih   |40951378|MYDITA"/>
    <s v="FCC"/>
    <d v="2026-07-08T12:55:13"/>
    <m/>
    <m/>
    <s v="PS"/>
    <s v="SRR"/>
    <s v="NO ADDON"/>
    <n v="20260808"/>
    <s v="Completed"/>
    <s v="- 11_11446;Biaya PSB HSI EBIS Tunai di Depan ~ 11[150000]  - E25060;E25060 ~ ES25 - Paket HSI Bisnis (HSIE) Khusus Winback 2.0[0]  - E25060~null~E25060_UNL;UNL ~ Internet-Link Unlimited Internet Usage ~ E25060[0]  - E25060~null~105343;E25060||11||Abodemen"/>
    <s v="INDIBIZ"/>
    <m/>
    <m/>
    <d v="2026-08-07T07:00:00"/>
    <s v="2026-08-06 13:00:00|Jam pemasangan : 12.00  Info Tambahan : Hubungi pelanggan dulu sebelum ke lokasi  terimakasih   |40951378|MYDITA"/>
    <n v="2026"/>
    <n v="8"/>
    <n v="8"/>
    <d v="2026-08-08T00:00:00"/>
    <n v="0.70833333333575865"/>
    <x v="0"/>
    <x v="34"/>
  </r>
  <r>
    <n v="527"/>
    <n v="1002530018"/>
    <n v="3"/>
    <x v="0"/>
    <n v="5"/>
    <s v="MATARAM"/>
    <s v="INNER - NUSA TENGGARA"/>
    <s v="SWE"/>
    <s v="REG"/>
    <s v="AO"/>
    <s v="NEW SALES"/>
    <s v="1P INET"/>
    <s v="Completed (PS)"/>
    <s v="RBS-Regional 3"/>
    <d v="2026-08-16T17:37:56"/>
    <d v="2026-08-17T16:35:15"/>
    <n v="69367723"/>
    <m/>
    <n v="172605804166"/>
    <s v="SR PRINTING"/>
    <s v="ODP-SWE-FAU/77 FAU/D06/77.01"/>
    <s v="WO061895970"/>
    <m/>
    <m/>
    <m/>
    <n v="116.25585000962"/>
    <n v="-8.5919268395248398"/>
    <s v="MD|MYDB-20260816265748|SC00001/MC00020|SR PRINTING|082341022073"/>
    <s v="MYDIGIBIZPARTNER"/>
    <m/>
    <m/>
    <m/>
    <m/>
    <m/>
    <m/>
    <m/>
    <m/>
    <s v="Management Janji"/>
    <s v="2026-08-17 15:00:00 | Nama : BP JAYADI ZAKARIA  No Hp : 082341022073 No Alt :  Tgl Pemasangan : 17 Agustus 2026 Interval : PAGI  Note : Hubungi pelanggan terlebih dahulu"/>
    <s v="FCC"/>
    <s v="16-08-2026 17:39:54"/>
    <d v="2026-08-17T15:00:00"/>
    <m/>
    <s v="PS"/>
    <s v="SWE"/>
    <s v="OCA"/>
    <n v="20260817"/>
    <s v="Completed"/>
    <s v="HSI Bisnis Bundling OCA Interaction Lite PSB 70% Promo - 150 Mbps"/>
    <s v="INDIBIZ"/>
    <m/>
    <m/>
    <d v="2026-08-17T15:00:00"/>
    <s v="2026-08-17 15:00:00 | Nama : BP JAYADI ZAKARIA  No Hp : 082341022073 No Alt :  Tgl Pemasangan : 17 Agustus 2026 Interval : PAGI  Note : Hubungi pelanggan terlebih dahulu"/>
    <n v="2026"/>
    <n v="8"/>
    <n v="17"/>
    <d v="2026-08-17T00:00:00"/>
    <n v="-0.625"/>
    <x v="0"/>
    <x v="23"/>
  </r>
  <r>
    <n v="528"/>
    <n v="1002505757"/>
    <n v="3"/>
    <x v="5"/>
    <n v="5"/>
    <s v="SINGARJA"/>
    <s v="GIANYAR"/>
    <s v="UBU"/>
    <s v="REG"/>
    <s v="AO"/>
    <s v="NEW SALES"/>
    <m/>
    <s v="102 | FOLLOW UP COMPLETED"/>
    <s v="RBS-Regional 3"/>
    <d v="2026-08-03T10:26:51"/>
    <d v="2026-08-06T17:35:58"/>
    <n v="69357310"/>
    <m/>
    <n v="172408247858"/>
    <s v="LPD Desa Adat Nyuh Kuning Ubud Gianyar"/>
    <s v="ODP-UBU-FH/100"/>
    <s v="WO060772425"/>
    <m/>
    <m/>
    <m/>
    <n v="115.25672"/>
    <n v="-8.5232361999999995"/>
    <s v="|MN02658|/PIC NI KETUT KARSI/088212228875/nyuhkuninglpd@gmail.com"/>
    <s v="Sales Force DBS"/>
    <m/>
    <m/>
    <m/>
    <m/>
    <m/>
    <m/>
    <m/>
    <m/>
    <s v="Management Janji"/>
    <s v="2026-08-04 08:00:00|M Janji : 04/08/2026 Jam Pasang : 08.00 NoteÃ‚Â :  hubungi terlebih dahulu sebelum ke lokasi, terima kasih.|40961370|MYDITA"/>
    <s v="FCC"/>
    <d v="2026-03-08T10:40:22"/>
    <d v="2026-08-04T08:00:00"/>
    <s v="Kendala Pelanggan"/>
    <s v="REVOKE"/>
    <s v="UBU"/>
    <s v="NO ADDON"/>
    <m/>
    <s v="Follow Up Revoke Completed, New Order ID : SC1002513363"/>
    <s v="- 11_11446;Biaya PSB HSI EBIS Tunai di Depan ~ 11[150000]  - SP_NOSS;SP_NOSS ~ Internet NOSS Multispeed Network[0]  - SP_NOSS;SP_NOSS ~ Internet NOSS Multispeed Network[0]  - E23015;E23015 ~ ES23 - Perangkat ONT[0]  - E23015~null~44292;E23015||11||Abodeme"/>
    <s v="INDIBIZ"/>
    <m/>
    <m/>
    <d v="2026-08-04T08:00:00"/>
    <s v="2026-08-04 08:00:00|M Janji : 04/08/2026 Jam Pasang : 08.00 NoteÃ‚Â :  hubungi terlebih dahulu sebelum ke lokasi, terima kasih.|40961370|MYDITA"/>
    <m/>
    <m/>
    <m/>
    <e v="#NUM!"/>
    <e v="#NUM!"/>
    <x v="1"/>
    <x v="31"/>
  </r>
  <r>
    <n v="529"/>
    <n v="1002514516"/>
    <n v="3"/>
    <x v="3"/>
    <n v="4"/>
    <s v="MAGELANG"/>
    <s v="TEMANGGUNG"/>
    <s v="TEM"/>
    <s v="REG"/>
    <s v="AO"/>
    <s v="NEW SALES"/>
    <s v="1P INET"/>
    <s v="Completed (PS)"/>
    <s v="RBS-Regional 3"/>
    <d v="2026-08-07T12:52:57"/>
    <d v="2026-08-08T08:58:10"/>
    <n v="69360719"/>
    <m/>
    <n v="146149124338"/>
    <s v="SPBU CANDIMULYO KEDU 44 562.03"/>
    <s v="ODP-TMG-FAR/131 FAR/D08/131.01"/>
    <s v="WO061158191"/>
    <m/>
    <m/>
    <m/>
    <n v="110.17378650000001"/>
    <n v="-7.2927225999999896"/>
    <s v="|MN02495|MYIA-036966053424/POI/HARKIRJO/085228657577/spbu_sajogja4456203@yahoo.co.id"/>
    <s v="MYIB_ASSISTANT"/>
    <m/>
    <m/>
    <m/>
    <m/>
    <m/>
    <m/>
    <m/>
    <m/>
    <s v="Management Janji"/>
    <s v="2026-08-08 13:00:00 | Nama PIC : BAPAK HARKIRJO No HP : 085228657577 Alt :  M Janji : (SABTU/8/AGUSTUS/2026) jam Pasang : 09:00 Note : hubungi pelanggan jika ingin kelokasi"/>
    <s v="FCC"/>
    <d v="2026-07-08T12:55:13"/>
    <d v="2026-08-08T13:00:00"/>
    <m/>
    <s v="PS"/>
    <s v="TEM"/>
    <s v="NO ADDON"/>
    <n v="20260808"/>
    <s v="Completed"/>
    <s v="HSI Bisnis Basic Promo HUT Telkom PSB 70% - 50 Mbps"/>
    <s v="INDIBIZ"/>
    <m/>
    <m/>
    <d v="2026-08-08T13:00:00"/>
    <s v="2026-08-08 13:00:00 | Nama PIC : BAPAK HARKIRJO No HP : 085228657577 Alt :  M Janji : (SABTU/8/AGUSTUS/2026) jam Pasang : 09:00 Note : hubungi pelanggan jika ingin kelokasi"/>
    <n v="2026"/>
    <n v="8"/>
    <n v="8"/>
    <d v="2026-08-08T00:00:00"/>
    <n v="-0.54166666666424135"/>
    <x v="0"/>
    <x v="3"/>
  </r>
  <r>
    <n v="530"/>
    <n v="1002519662"/>
    <n v="3"/>
    <x v="4"/>
    <n v="4"/>
    <s v="PEKALONGAN"/>
    <s v="TEGAL"/>
    <s v="MGN"/>
    <s v="REG"/>
    <s v="AO"/>
    <s v="NEW SALES"/>
    <m/>
    <s v="Completed (PS)"/>
    <s v="RBS-Regional 3"/>
    <d v="2026-08-11T12:02:39"/>
    <d v="2026-08-11T13:20:40"/>
    <n v="69361473"/>
    <m/>
    <n v="142203103892"/>
    <s v="PANGKALAN GAS LPG LUTFIAUDIN"/>
    <s v="ODP-MGN-FA/023"/>
    <s v="WO061486055"/>
    <m/>
    <m/>
    <m/>
    <n v="109.08550167999999"/>
    <n v="-6.8789940280000001"/>
    <s v="MD|MYDB-20260807264669|DB10005/MB10071|PANGKALAN GAS LPG LUTFIAUDIN|085700961173"/>
    <s v="MYDIGIBIZPARTNER"/>
    <m/>
    <m/>
    <m/>
    <m/>
    <m/>
    <m/>
    <m/>
    <m/>
    <s v="Management Janji"/>
    <s v="2026-08-09 13:00:00 | Tgl Pemasangan : 09 Agustus 2026  Interval : PAGI SIANG  Note : Hubungi pelanggan terlebih dahulu"/>
    <s v="FCC"/>
    <d v="2026-11-08T12:10:44"/>
    <m/>
    <m/>
    <s v="PS"/>
    <s v="MGN"/>
    <s v="NO ADDON"/>
    <n v="20260811"/>
    <s v="Completed"/>
    <s v="- 11_11446;Biaya PSB HSI EBIS Tunai di Depan ~ 11[150000]  - SP_NOSS;SP_NOSS ~ Internet NOSS Multispeed Network[0]  - E24057;E24057 ~ ES24 - Paket HSI Bisnis (HSIE) Khusus Winback[0]  - E24057~null~E24057_UNL;UNL ~ Internet-Link Unlimited Internet Usage ~"/>
    <s v="INDIBIZ"/>
    <m/>
    <m/>
    <d v="2026-08-11T07:00:00"/>
    <s v="2026-08-09 13:00:00 | Tgl Pemasangan : 09 Agustus 2026  Interval : PAGI SIANG  Note : Hubungi pelanggan terlebih dahulu"/>
    <n v="2026"/>
    <n v="8"/>
    <n v="11"/>
    <d v="2026-08-11T00:00:00"/>
    <n v="-0.29166666666424135"/>
    <x v="0"/>
    <x v="3"/>
  </r>
  <r>
    <n v="531"/>
    <n v="1002525585"/>
    <n v="3"/>
    <x v="0"/>
    <n v="5"/>
    <s v="MATARAM"/>
    <s v="LOMBOK TIMUR UTARA"/>
    <s v="SEL"/>
    <s v="REG"/>
    <s v="AO"/>
    <s v="NEW SALES"/>
    <m/>
    <s v="7 | OSS - PROVISIONING ISSUED"/>
    <s v="RBS-Regional 2"/>
    <d v="2026-08-14T09:16:30"/>
    <d v="2026-08-16T13:08:12"/>
    <n v="69365685"/>
    <m/>
    <n v="172619203270"/>
    <s v="coffee shop (cafe sawah)"/>
    <s v="ODP-SEL-FAZ/01"/>
    <s v="WO061734103"/>
    <m/>
    <m/>
    <m/>
    <n v="106.830797195434"/>
    <n v="-6.1754996402368203"/>
    <s v="|MN00915|/NANANG WIRA GANDI/083117237979/082342505826/nanangwiragandi@gmail.com"/>
    <s v="B2B Partner Management (PM)"/>
    <m/>
    <m/>
    <m/>
    <m/>
    <m/>
    <m/>
    <m/>
    <m/>
    <s v="Management Janji"/>
    <s v="2026-08-16 13:00:00|Nama Pic : nanangwiragandi No Hp Pic : 083117237979 No alt : - Jam Pemasangan : siang  Tanggal Pemasangan : 16 Agustus 2026|40951375|MYDITA"/>
    <s v="FCC"/>
    <s v="14-08-2026 09:40:20"/>
    <d v="2026-08-16T13:00:00"/>
    <m/>
    <s v="PI"/>
    <s v="SEL"/>
    <s v="NO ADDON"/>
    <m/>
    <s v="Provisioning Issued"/>
    <s v="- 11_11446;Biaya PSB HSI EBIS Tunai di Depan ~ 11[150000]  - SP_NOSS;SP_NOSS ~ Internet NOSS Multispeed Network[0]  - SP_NOSS;SP_NOSS ~ Internet NOSS Multispeed Network[0]  - E23015;E23015 ~ ES23 - Perangkat ONT[0]  - E23015~null~44292;E23015||11||Abodeme"/>
    <s v="INDIBIZ"/>
    <m/>
    <m/>
    <d v="2026-08-16T13:00:00"/>
    <s v="2026-08-16 13:00:00|Nama Pic : nanangwiragandi No Hp Pic : 083117237979 No alt : - Jam Pemasangan : siang  Tanggal Pemasangan : 16 Agustus 2026|40951375|MYDITA"/>
    <m/>
    <m/>
    <m/>
    <e v="#NUM!"/>
    <e v="#NUM!"/>
    <x v="1"/>
    <x v="9"/>
  </r>
  <r>
    <n v="532"/>
    <n v="1002518058"/>
    <n v="3"/>
    <x v="4"/>
    <n v="4"/>
    <s v="PEKALONGAN"/>
    <s v="SLAWI"/>
    <s v="SLW"/>
    <s v="REG"/>
    <s v="AO"/>
    <s v="NEW SALES"/>
    <m/>
    <s v="Completed (PS)"/>
    <s v="RBS-Regional 3"/>
    <d v="2026-08-10T14:36:26"/>
    <d v="2026-08-10T15:52:13"/>
    <n v="69361431"/>
    <m/>
    <n v="142283119760"/>
    <s v="SPPG LAPAS SLAWI"/>
    <s v="ODP-SLW-FY/004"/>
    <s v="WO061412152"/>
    <m/>
    <m/>
    <m/>
    <n v="109.12455199999999"/>
    <n v="-7.0033300000000001"/>
    <s v="|MN00347|MYIA-086295526647/POI/EDI SUPRIADI/08976405111/sppglapasslawi@gmail.com"/>
    <s v="Sales Profesional"/>
    <m/>
    <m/>
    <m/>
    <m/>
    <m/>
    <m/>
    <m/>
    <m/>
    <s v="Management Janji"/>
    <s v="2026-08-09 13:00:00 | Tanggal Pemasangan : 09 Agustus 2026  Jam Pemasangan : 08:00 13:00  Info Tambahan : Hubungi pelanggan dulu sebelum ke lokasi terimakasih"/>
    <s v="FCC"/>
    <d v="2026-10-08T14:39:40"/>
    <m/>
    <m/>
    <s v="PS"/>
    <s v="SLW"/>
    <s v="NO ADDON"/>
    <n v="20260810"/>
    <s v="Completed"/>
    <s v="- 11_11446;Biaya PSB HSI EBIS Tunai di Depan ~ 11[150000]  - SP_NOSS;SP_NOSS ~ Internet NOSS Multispeed Network[0]  - E23015;E23015 ~ ES23 - Perangkat ONT[0]  - E23015~null~44292;E23015||11||Abodemen 0[0]  - E23015~null~E23015_SWONT;SWONT ~ Biaya Sewa ONT"/>
    <s v="INDIBIZ"/>
    <m/>
    <m/>
    <d v="2026-08-10T07:00:00"/>
    <s v="2026-08-09 13:00:00 | Tanggal Pemasangan : 09 Agustus 2026  Jam Pemasangan : 08:00 13:00  Info Tambahan : Hubungi pelanggan dulu sebelum ke lokasi terimakasih"/>
    <n v="2026"/>
    <n v="8"/>
    <n v="10"/>
    <d v="2026-08-10T00:00:00"/>
    <n v="-0.29166666666424135"/>
    <x v="0"/>
    <x v="3"/>
  </r>
  <r>
    <n v="533"/>
    <n v="1002515345"/>
    <n v="3"/>
    <x v="5"/>
    <n v="5"/>
    <s v="SINGARJA"/>
    <s v="KLUNGKUNG"/>
    <s v="APR"/>
    <s v="DGS"/>
    <s v="AO"/>
    <s v="NEW SALES"/>
    <m/>
    <s v="FCC - HD1A - OPEN"/>
    <s v="DGS-Government Infrastructure"/>
    <d v="2026-08-07T16:43:51"/>
    <d v="2026-08-07T16:45:15"/>
    <n v="69361067"/>
    <m/>
    <n v="172404209317"/>
    <s v="Bayu"/>
    <m/>
    <m/>
    <m/>
    <m/>
    <m/>
    <n v="115.610697553115"/>
    <n v="-8.3647033417369698"/>
    <s v="Bayu +62 813-2828-5434  "/>
    <s v="Account Manager"/>
    <m/>
    <m/>
    <m/>
    <m/>
    <m/>
    <m/>
    <m/>
    <m/>
    <s v="Management Janji"/>
    <d v="1970-01-01T00:00:00"/>
    <s v="FCC"/>
    <d v="2026-07-08T16:55:31"/>
    <m/>
    <m/>
    <s v="FCC"/>
    <s v="APR"/>
    <s v="NETMONK"/>
    <m/>
    <s v="MYDITA DGS-Government Infrastructure - HD1A - OPEN, Order tidak perlu di caring"/>
    <s v="- 11_11450;Biaya PSB Reguler HSI EBIS ~ 11[500000]  - SP_NOSS;SP_NOSS ~ Internet NOSS Multispeed Network[0]  - SP_NOSS;SP_NOSS ~ Internet NOSS Multispeed Network[0]  - E23046;E23046 ~ ES23 - Paket HSI Bisnis[0]  - E23046~null~E23046_UNL;UNL ~ Internet-Lin"/>
    <s v="INDIBIZ"/>
    <m/>
    <m/>
    <d v="1970-01-01T00:00:00"/>
    <d v="1970-01-01T00:00:00"/>
    <m/>
    <m/>
    <m/>
    <e v="#NUM!"/>
    <e v="#NUM!"/>
    <x v="1"/>
    <x v="6"/>
  </r>
  <r>
    <n v="534"/>
    <n v="1002524082"/>
    <n v="3"/>
    <x v="4"/>
    <n v="4"/>
    <s v="SEMARANG"/>
    <s v="INNER - SEMARANG JATENG UTARA"/>
    <s v="MJP"/>
    <s v="REG"/>
    <s v="AO"/>
    <s v="NEW SALES"/>
    <s v="1P INET"/>
    <s v="Completed (PS)"/>
    <s v="RBS-Regional 3"/>
    <d v="2026-08-13T12:22:56"/>
    <d v="2026-08-14T12:30:35"/>
    <n v="69365042"/>
    <m/>
    <n v="142410346120"/>
    <s v="LAB MA FUTUHIYYAH 2"/>
    <s v="ODP-MJP-FAG/178 FAG/D13/178.01"/>
    <s v="WO061660089"/>
    <m/>
    <m/>
    <m/>
    <n v="110.515419803559"/>
    <n v="-7.0228528792178402"/>
    <s v="MD|MYDB-20260813265204|DN00001/MN00345|LAB MA FUTUHIYYAH 2|08997077542"/>
    <s v="MYDIGIBIZPARTNER"/>
    <m/>
    <m/>
    <m/>
    <m/>
    <m/>
    <m/>
    <m/>
    <m/>
    <s v="Management Janji"/>
    <s v="2026-08-16 11:00:00 | telp : 08997077542 M Janji : minta di hari selasa jam Pasang : 09:00 Note : hubungi pelanggan jika ingin kelokasi"/>
    <s v="FCC"/>
    <s v="13-08-2026 12:25:00"/>
    <d v="2026-08-16T11:00:00"/>
    <m/>
    <s v="PS"/>
    <s v="MJP"/>
    <s v="NO ADDON"/>
    <n v="20260814"/>
    <s v="Completed"/>
    <s v="HSI Bisnis Promo HUT Telkom PSB 70% - 200 Mbps"/>
    <s v="INDIBIZ"/>
    <m/>
    <m/>
    <d v="2026-08-16T11:00:00"/>
    <s v="2026-08-16 11:00:00 | telp : 08997077542 M Janji : minta di hari selasa jam Pasang : 09:00 Note : hubungi pelanggan jika ingin kelokasi"/>
    <n v="2026"/>
    <n v="8"/>
    <n v="14"/>
    <d v="2026-08-14T00:00:00"/>
    <n v="-2.4583333333357587"/>
    <x v="0"/>
    <x v="3"/>
  </r>
  <r>
    <n v="535"/>
    <n v="1002520623"/>
    <n v="3"/>
    <x v="5"/>
    <n v="5"/>
    <s v="SINGARJA"/>
    <s v="GIANYAR"/>
    <s v="UBU"/>
    <s v="REG"/>
    <s v="AO"/>
    <s v="NEW SALES"/>
    <m/>
    <s v="Completed (PS)"/>
    <s v="RBS-Regional 3"/>
    <d v="2026-08-11T16:02:07"/>
    <d v="2026-08-16T14:22:12"/>
    <n v="69363590"/>
    <m/>
    <n v="172408248139"/>
    <s v="PT. SAMI ASIKI BERSAMA"/>
    <s v="ODP-UBU-FZ/16"/>
    <s v="WO061532415"/>
    <m/>
    <m/>
    <m/>
    <n v="115.28074119999999"/>
    <n v="-8.4154523000000001"/>
    <s v="|MN02658|/PIC  I WAYAN DARSANA/081236102125/spbu.bali.5480528@gmail.com"/>
    <s v="Sales Force DBS"/>
    <m/>
    <m/>
    <m/>
    <m/>
    <m/>
    <m/>
    <m/>
    <m/>
    <s v="Management Janji"/>
    <s v="2026-08-12 15:00:00|Waktu pemasangan : 12 agustus 2026 Jam pemasangan : 08.00 - 12.00 Info Tambahan : Hubungi pelanggan dulu sebelum ke lokasi terimakasih|40971401|MYDITA"/>
    <s v="FCC"/>
    <d v="2026-11-08T16:09:49"/>
    <d v="2026-08-12T15:00:00"/>
    <m/>
    <s v="PS"/>
    <s v="UBU"/>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2T15:00:00"/>
    <s v="2026-08-12 15:00:00|Waktu pemasangan : 12 agustus 2026 Jam pemasangan : 08.00 - 12.00 Info Tambahan : Hubungi pelanggan dulu sebelum ke lokasi terimakasih|40971401|MYDITA"/>
    <n v="2026"/>
    <n v="8"/>
    <n v="16"/>
    <d v="2026-08-16T00:00:00"/>
    <n v="3.375"/>
    <x v="2"/>
    <x v="31"/>
  </r>
  <r>
    <n v="536"/>
    <n v="1002529638"/>
    <n v="3"/>
    <x v="3"/>
    <n v="4"/>
    <s v="PURWOKERTO"/>
    <s v="PURBALINGGA"/>
    <s v="PBG"/>
    <s v="REG"/>
    <s v="AO"/>
    <s v="NEW SALES"/>
    <s v="1P INET"/>
    <s v="MIE - SEND SURVEY"/>
    <s v="RBS-Regional 3"/>
    <d v="2026-08-16T13:17:57"/>
    <d v="2026-08-16T13:20:02"/>
    <n v="69367502"/>
    <m/>
    <n v="143363112265"/>
    <s v="DRS KNALPOT"/>
    <s v="ODP-PBG-FT/028 FT/D05/028.01"/>
    <s v="WO061877392"/>
    <m/>
    <m/>
    <m/>
    <n v="109.356234"/>
    <n v="-7.3667366000000003"/>
    <s v="|MN02834|MYIA-074390086956/POI/FITRI WARDIYANTI/081388992552/fitriwardiyanti@gmail.com"/>
    <s v="MYIB_ASSISTANT"/>
    <m/>
    <m/>
    <m/>
    <m/>
    <m/>
    <m/>
    <m/>
    <m/>
    <s v="Management Janji"/>
    <s v="2026-08-18 13:00:00 | M Janji : (18 AGUSTUS 2026) jam Pasang : pagi siang Note : hubungi pelanggan jika ingin kelokasi"/>
    <s v="FCC"/>
    <s v="16-08-2026 13:39:58"/>
    <d v="2026-08-18T13:00:00"/>
    <m/>
    <s v="SURVEY_NEW_MANJA"/>
    <s v="PBG"/>
    <s v="NO ADDON"/>
    <m/>
    <s v="MIE - SEND SURVEY"/>
    <s v="HSI Bisnis Promo HUT Telkom PSB 70% - 200 Mbps"/>
    <s v="INDIBIZ"/>
    <m/>
    <m/>
    <d v="2026-08-18T13:00:00"/>
    <s v="2026-08-18 13:00:00 | M Janji : (18 AGUSTUS 2026) jam Pasang : pagi siang Note : hubungi pelanggan jika ingin kelokasi"/>
    <m/>
    <m/>
    <m/>
    <e v="#NUM!"/>
    <e v="#NUM!"/>
    <x v="1"/>
    <x v="3"/>
  </r>
  <r>
    <n v="537"/>
    <n v="1002529592"/>
    <n v="3"/>
    <x v="2"/>
    <n v="5"/>
    <s v="MALANG"/>
    <s v="KEPANJEN"/>
    <s v="KLJ"/>
    <s v="REG"/>
    <s v="AO"/>
    <s v="NEW SALES"/>
    <s v="1P INET"/>
    <s v="MIA - INVALID SURVEY"/>
    <s v="RBS-Regional 3"/>
    <d v="2026-08-16T12:43:57"/>
    <d v="2026-08-17T05:17:31"/>
    <n v="69367474"/>
    <m/>
    <n v="152703903570"/>
    <s v="MEMO X"/>
    <s v="ODP-KLJ-FR/21 KLJ/D04/01.21"/>
    <s v="WO061872137"/>
    <m/>
    <m/>
    <m/>
    <n v="112.60384440422"/>
    <n v="-7.9326699290326701"/>
    <s v="MD|MYDB-20260815265537|DN00001/MN01844|MEMO X|083183328602"/>
    <s v="MYDIGIBIZPARTNER"/>
    <m/>
    <m/>
    <m/>
    <m/>
    <m/>
    <m/>
    <m/>
    <m/>
    <s v="Management Janji"/>
    <s v="2026-08-17 13:00:00 | Nama Pic : bp fian  No Hp Pic : 6283183328602 No alt : - Jam Pemasangan : pagi  Tanggal Pemasangan : 17 Agustus 2026"/>
    <s v="FCC"/>
    <s v="16-08-2026 12:55:02"/>
    <d v="2026-08-17T13:00:00"/>
    <m/>
    <s v="SURVEY_NEW_MANJA"/>
    <s v="KLJ"/>
    <s v="NO ADDON"/>
    <m/>
    <s v="MIE - INVALID SURVEY - Kendala Jalur/Rute Tarikan"/>
    <s v="HSI Bisnis Basic Promo HUT Telkom PSB 70% - 50 Mbps"/>
    <s v="INDIBIZ"/>
    <m/>
    <m/>
    <d v="2026-08-17T13:00:00"/>
    <s v="2026-08-17 13:00:00 | Nama Pic : bp fian  No Hp Pic : 6283183328602 No alt : - Jam Pemasangan : pagi  Tanggal Pemasangan : 17 Agustus 2026"/>
    <m/>
    <m/>
    <m/>
    <e v="#NUM!"/>
    <e v="#NUM!"/>
    <x v="1"/>
    <x v="29"/>
  </r>
  <r>
    <n v="538"/>
    <n v="1002530696"/>
    <n v="3"/>
    <x v="0"/>
    <n v="5"/>
    <s v="MATARAM"/>
    <s v="LOMBOK TIMUR UTARA"/>
    <s v="SEL"/>
    <s v="REG"/>
    <s v="AO"/>
    <s v="NEW SALES"/>
    <s v="1P INET"/>
    <s v="MIE - SEND SURVEY"/>
    <s v="RBS-Regional 3"/>
    <d v="2026-08-17T11:38:57"/>
    <d v="2026-08-17T11:40:01"/>
    <n v="69367976"/>
    <m/>
    <n v="172619203281"/>
    <s v="Toko Bustomi"/>
    <s v="ODP-SEL-FAU/40 FAU/D03/40.01"/>
    <s v="WO061921066"/>
    <m/>
    <m/>
    <m/>
    <n v="116.45562294870599"/>
    <n v="-8.7738801160275095"/>
    <s v="MD|MYDB-20260815265521|SC00001/MC00149|Toko Bustomi|087819075360"/>
    <s v="MYDIGIBIZPARTNER"/>
    <m/>
    <m/>
    <m/>
    <m/>
    <m/>
    <m/>
    <m/>
    <m/>
    <s v="Management Janji"/>
    <s v="2026-08-19 13:00:00 | M Janji : (19 AGUSTUS 2026) jam Pasang : siang Note : hubungi pelanggan jika ingin kelokasi"/>
    <s v="FCC"/>
    <s v="17-08-2026 11:40:22"/>
    <d v="2026-08-19T13:00:00"/>
    <m/>
    <s v="SURVEY_NEW_MANJA"/>
    <s v="SEL"/>
    <s v="NO ADDON"/>
    <m/>
    <s v="MIE - SEND SURVEY"/>
    <s v="HSI Bisnis Promo HUT Telkom PSB 70% - 150 Mbps"/>
    <s v="INDIBIZ"/>
    <m/>
    <m/>
    <d v="2026-08-19T13:00:00"/>
    <s v="2026-08-19 13:00:00 | M Janji : (19 AGUSTUS 2026) jam Pasang : siang Note : hubungi pelanggan jika ingin kelokasi"/>
    <m/>
    <m/>
    <m/>
    <e v="#NUM!"/>
    <e v="#NUM!"/>
    <x v="1"/>
    <x v="9"/>
  </r>
  <r>
    <n v="539"/>
    <n v="1002511940"/>
    <n v="3"/>
    <x v="2"/>
    <n v="5"/>
    <s v="MADIUN"/>
    <s v="MADIUN"/>
    <s v="MNZ"/>
    <s v="REG"/>
    <s v="AO"/>
    <s v="NEW SALES"/>
    <s v="1P INET"/>
    <s v="Completed (PS)"/>
    <s v="RBS-Regional 3"/>
    <d v="2026-08-06T11:04:57"/>
    <d v="2026-08-06T16:28:32"/>
    <n v="69359795"/>
    <m/>
    <n v="152601214909"/>
    <s v="SPBU 54.631.07"/>
    <s v="ODP-MNZ-FAX/37"/>
    <s v="WO061056718"/>
    <m/>
    <m/>
    <m/>
    <n v="111.50963"/>
    <n v="-7.6108029999999998"/>
    <s v="|MN00265|MYIA-078552717032/POI/ROBBY PERMANA PUTRA/089619618698/spbu_5463107_madiun@yahoo.com"/>
    <s v="MYIB_ASSISTANT"/>
    <m/>
    <m/>
    <m/>
    <m/>
    <m/>
    <m/>
    <m/>
    <m/>
    <s v="Management Janji"/>
    <s v="2026-08-07 08:00:00 | Jam pemasangan : 12.00 Info Tambahan : Hubungi pelanggan dulu sebelum ke lokasi terimakasih "/>
    <s v="FCC"/>
    <d v="2026-06-08T11:10:06"/>
    <d v="2026-08-07T08:00:00"/>
    <m/>
    <s v="PS"/>
    <s v="MNZ"/>
    <s v="NO ADDON"/>
    <n v="20260806"/>
    <s v="Completed"/>
    <s v="HSI Bisnis Promo HUT Telkom PSB 70% - 50 Mbps"/>
    <s v="INDIBIZ"/>
    <m/>
    <m/>
    <d v="2026-08-07T08:00:00"/>
    <s v="2026-08-07 08:00:00 | Jam pemasangan : 12.00 Info Tambahan : Hubungi pelanggan dulu sebelum ke lokasi terimakasih "/>
    <n v="2026"/>
    <n v="8"/>
    <n v="6"/>
    <d v="2026-08-06T00:00:00"/>
    <n v="-1.3333333333357587"/>
    <x v="0"/>
    <x v="20"/>
  </r>
  <r>
    <n v="540"/>
    <n v="1002512810"/>
    <n v="3"/>
    <x v="5"/>
    <n v="5"/>
    <s v="SINGARJA"/>
    <s v="GIANYAR"/>
    <s v="GIN"/>
    <s v="REG"/>
    <s v="AO"/>
    <s v="NEW SALES"/>
    <m/>
    <s v="Completed (PS)"/>
    <s v="RBS-Regional 3"/>
    <d v="2026-08-06T15:04:38"/>
    <d v="2026-08-09T20:53:49"/>
    <n v="69360128"/>
    <m/>
    <n v="172407213388"/>
    <s v="SD NEGERI 3 BONA"/>
    <s v="ODP-GIN-FA/53"/>
    <s v="WO061109550"/>
    <m/>
    <m/>
    <m/>
    <n v="115.3188648"/>
    <n v="-8.5513589999999997"/>
    <s v="|MN02658|/PIC Ni Made Kristiani/085964280157/madekristiani099@gmail.com"/>
    <s v="Sales Force DBS"/>
    <m/>
    <m/>
    <m/>
    <m/>
    <m/>
    <m/>
    <m/>
    <m/>
    <s v="Management Janji"/>
    <s v="2026-08-07 15:00:00|Jam pemasangan : 12.00 Info Tambahan : Hubungi pelanggan dulu sebelum ke lokasi terimakasih |40951378|MYDITA"/>
    <s v="FCC"/>
    <d v="2026-06-08T15:25:44"/>
    <d v="2026-08-07T15:00:00"/>
    <s v="Kendala Lainnya"/>
    <s v="PS"/>
    <s v="GIN"/>
    <s v="NO ADDON"/>
    <n v="20260809"/>
    <s v="Completed"/>
    <s v="- 11_11446;Biaya PSB HSI EBIS Tunai di Depan ~ 11[150000]  - SP_NOSS;SP_NOSS ~ Internet NOSS Multispeed Network[0]  - SP_NOSS;SP_NOSS ~ Internet NOSS Multispeed Network[0]  - E25061;E25061 ~ ES25 - Paket HSI Basic (HSIEF) Khusus Winback 2.0[0]  - E25061~n"/>
    <s v="INDIBIZ"/>
    <m/>
    <m/>
    <d v="2026-08-07T15:00:00"/>
    <s v="2026-08-07 15:00:00|Jam pemasangan : 12.00 Info Tambahan : Hubungi pelanggan dulu sebelum ke lokasi terimakasih |40951378|MYDITA"/>
    <n v="2026"/>
    <n v="8"/>
    <n v="9"/>
    <d v="2026-08-09T00:00:00"/>
    <n v="1.375"/>
    <x v="2"/>
    <x v="31"/>
  </r>
  <r>
    <n v="541"/>
    <n v="1002514842"/>
    <n v="3"/>
    <x v="6"/>
    <n v="5"/>
    <s v="JEMBER"/>
    <s v="JEMBER"/>
    <s v="JER"/>
    <s v="REG"/>
    <s v="AO"/>
    <s v="NEW SALES"/>
    <s v="1P INET"/>
    <s v="Completed (PS)"/>
    <s v="RBS-Regional 3"/>
    <d v="2026-08-07T14:28:56"/>
    <d v="2026-08-09T10:53:46"/>
    <n v="69360886"/>
    <m/>
    <n v="152501280879"/>
    <s v="Bimbel Ganesha Operation"/>
    <s v="ODP-JER-FD/08 FD/D01/01.08"/>
    <s v="WO061172449"/>
    <m/>
    <m/>
    <m/>
    <n v="113.697486631572"/>
    <n v="-8.1747603830376701"/>
    <s v="MD|MYDB-20260806264563|DN00001/MN00906|Bimbel Ganesha Operation|085259222201"/>
    <s v="MYDIGIBIZPARTNER"/>
    <m/>
    <m/>
    <m/>
    <m/>
    <m/>
    <m/>
    <m/>
    <m/>
    <s v="Management Janji"/>
    <s v="2026-08-08 13:00:00 | Nama PIC : Huznil No HP : 085259222201 Alt :  M Janji : 08/08/2026 Jam Pasang : 08.00 - 13:00  NoteÃ‚Â :  hubungi terlebih dahulu sebelum kelokasi"/>
    <s v="FCC"/>
    <d v="2026-07-08T14:40:02"/>
    <d v="2026-08-08T13:00:00"/>
    <m/>
    <s v="PS"/>
    <s v="JER"/>
    <s v="NO ADDON"/>
    <n v="20260809"/>
    <s v="Completed"/>
    <s v="HSI Bisnis Basic Promo HUT Telkom PSB 70% - 50 Mbps"/>
    <s v="INDIBIZ"/>
    <m/>
    <m/>
    <d v="2026-08-08T13:00:00"/>
    <s v="2026-08-08 13:00:00 | Nama PIC : Huznil No HP : 085259222201 Alt :  M Janji : 08/08/2026 Jam Pasang : 08.00 - 13:00  NoteÃ‚Â :  hubungi terlebih dahulu sebelum kelokasi"/>
    <n v="2026"/>
    <n v="8"/>
    <n v="9"/>
    <d v="2026-08-09T00:00:00"/>
    <n v="0.45833333333575865"/>
    <x v="0"/>
    <x v="14"/>
  </r>
  <r>
    <n v="542"/>
    <n v="1002505108"/>
    <n v="3"/>
    <x v="0"/>
    <n v="5"/>
    <s v="MATARAM"/>
    <s v="LOMBOK BARAT TENGAH"/>
    <s v="PRY"/>
    <s v="REG"/>
    <s v="AO"/>
    <s v="NEW SALES"/>
    <s v="1P INET"/>
    <s v="102 | FOLLOW UP COMPLETED"/>
    <s v="RBS-Regional 3"/>
    <d v="2026-08-02T10:13:56"/>
    <d v="2026-08-04T19:02:39"/>
    <n v="69356961"/>
    <m/>
    <n v="172603791301"/>
    <s v="APOTEK MUJUR"/>
    <s v="ODP-PYA-FAC/12 FAC/D02/12.01"/>
    <s v="WO060699312"/>
    <m/>
    <m/>
    <m/>
    <n v="116.35284204035899"/>
    <n v="-8.7613090433028802"/>
    <s v="MD|MYDB-20260802264165|SC00001/MC00069|APOTEK MUJUR|081929345150"/>
    <s v="MYDIGIBIZPARTNER"/>
    <m/>
    <m/>
    <m/>
    <m/>
    <m/>
    <m/>
    <m/>
    <m/>
    <s v="Management Janji"/>
    <s v="2026-08-03 08:00:00 | Nama PIC : Sahnan No HP : 081929345150 Alt :  M Janji : 03/08/2026 Jam Pasang : 08.00 - 13:00  NoteÃ‚Â :  hubungi terlebih dahulu sebelum kelokasi "/>
    <s v="FCC"/>
    <d v="2026-02-08T10:25:14"/>
    <d v="2026-08-03T08:00:00"/>
    <s v="Kendala Lainnya"/>
    <s v="REVOKE"/>
    <s v="PRY"/>
    <s v="NO ADDON"/>
    <m/>
    <s v="Follow Up Revoke Completed, New Order ID : SC1002509453"/>
    <s v="HSI Bisnis Promo HUT Telkom PSB 70% - 150 Mbps"/>
    <s v="INDIBIZ"/>
    <m/>
    <m/>
    <d v="2026-08-03T08:00:00"/>
    <s v="2026-08-03 08:00:00 | Nama PIC : Sahnan No HP : 081929345150 Alt :  M Janji : 03/08/2026 Jam Pasang : 08.00 - 13:00  NoteÃ‚Â :  hubungi terlebih dahulu sebelum kelokasi "/>
    <m/>
    <m/>
    <m/>
    <e v="#NUM!"/>
    <e v="#NUM!"/>
    <x v="1"/>
    <x v="9"/>
  </r>
  <r>
    <n v="543"/>
    <n v="1002527918"/>
    <n v="3"/>
    <x v="0"/>
    <n v="5"/>
    <s v="MATARAM"/>
    <s v="SUMBAWA"/>
    <s v="TLW"/>
    <s v="REG"/>
    <s v="AO"/>
    <s v="NEW SALES"/>
    <s v="1P INET"/>
    <s v="Completed (PS)"/>
    <s v="RBS-Regional 3"/>
    <d v="2026-08-15T10:34:56"/>
    <d v="2026-08-16T18:17:19"/>
    <n v="69366678"/>
    <m/>
    <n v="172610203632"/>
    <s v="KOST &amp; HOMESTAY G.B SUMBAWANTO"/>
    <s v="ODP-TLW-FC/35"/>
    <s v="WO061805629"/>
    <m/>
    <m/>
    <m/>
    <n v="116.85098317980299"/>
    <n v="-8.7595364701043597"/>
    <s v="|MN02367|MYIA-042984570491/POI/Ir. GUSTI BAGUS SUMBAWANTO/085333203792/rizkiahmad2105@gmail.com"/>
    <s v="MYIB_ASSISTANT"/>
    <m/>
    <m/>
    <m/>
    <m/>
    <m/>
    <m/>
    <m/>
    <m/>
    <s v="Management Janji"/>
    <s v="2026-08-17 08:00:00 | Nama PIC : Bp Gusti No HP : 085333203792 No Alt : - M Janji :  16 Agustus 2026 Jam Pasang : Pagi / Siang Note : hubungi pelanggan jika ingin kelokasi"/>
    <s v="FCC"/>
    <s v="15-08-2026 10:39:56"/>
    <d v="2026-08-17T08:00:00"/>
    <m/>
    <s v="PS"/>
    <s v="TLW"/>
    <s v="NO ADDON"/>
    <n v="20260816"/>
    <s v="Completed"/>
    <s v="HSI Bisnis Promo HUT Telkom PSB 70% - 200 Mbps"/>
    <s v="INDIBIZ"/>
    <m/>
    <m/>
    <d v="2026-08-17T08:00:00"/>
    <s v="2026-08-17 08:00:00 | Nama PIC : Bp Gusti No HP : 085333203792 No Alt : - M Janji :  16 Agustus 2026 Jam Pasang : Pagi / Siang Note : hubungi pelanggan jika ingin kelokasi"/>
    <n v="2026"/>
    <n v="8"/>
    <n v="16"/>
    <d v="2026-08-16T00:00:00"/>
    <n v="-1.3333333333357587"/>
    <x v="0"/>
    <x v="0"/>
  </r>
  <r>
    <n v="544"/>
    <n v="1002529582"/>
    <n v="3"/>
    <x v="5"/>
    <n v="5"/>
    <s v="SINGARJA"/>
    <s v="KLUNGKUNG"/>
    <s v="APR"/>
    <s v="REG"/>
    <s v="AO"/>
    <s v="NEW SALES"/>
    <m/>
    <s v="Completed (PS)"/>
    <s v="RBS-Regional 3"/>
    <d v="2026-08-16T12:25:36"/>
    <d v="2026-08-16T15:28:28"/>
    <n v="69358874"/>
    <m/>
    <n v="172404209239"/>
    <s v="PT Noble Bali 3"/>
    <s v="ODP-APR-FF/42"/>
    <s v="WO061871183"/>
    <m/>
    <m/>
    <m/>
    <n v="115.594148"/>
    <n v="-8.2799940000000003"/>
    <s v="|MN02677|/CP I NENGAH SUTA/0817562315-081237301115/sutanoble@gmail.com"/>
    <s v="Sales Force DBS"/>
    <m/>
    <m/>
    <m/>
    <m/>
    <m/>
    <m/>
    <m/>
    <m/>
    <s v="Management Janji"/>
    <s v="2026-08-07 13:00:00|Nama Pic :   No Hp Pic :   Jam Pemasangan : 08:00 - 12.00  Tanggal Pemasangan : KAMIS 06 AGUSTUS 2026  Info Tambahan : Hubungi pelanggan sebelum datang ke lokasi, terima kasih.|40961370|MYDITA"/>
    <s v="FCC"/>
    <s v="16-08-2026 12:40:03"/>
    <m/>
    <m/>
    <s v="PS"/>
    <s v="APR"/>
    <s v="NO ADDON"/>
    <n v="20260816"/>
    <s v="Completed"/>
    <s v="- 11_11446;Biaya PSB HSI EBIS Tunai di Depan ~ 11[150000]  - E23015;E23015 ~ ES23 - Perangkat ONT[0]  - E23015~null~44292;E23015||11||Abodemen 0[0]  - E23015~null~E23015_SWONTPREM;SWONTPREM ~ Biaya Sewa ONT Premium ~ E23015[50000]  - E25060;E25060 ~ ES25 "/>
    <s v="INDIBIZ"/>
    <m/>
    <m/>
    <d v="2026-08-16T07:00:00"/>
    <s v="2026-08-07 13:00:00|Nama Pic :   No Hp Pic :   Jam Pemasangan : 08:00 - 12.00  Tanggal Pemasangan : KAMIS 06 AGUSTUS 2026  Info Tambahan : Hubungi pelanggan sebelum datang ke lokasi, terima kasih.|40961370|MYDITA"/>
    <n v="2026"/>
    <n v="8"/>
    <n v="16"/>
    <d v="2026-08-16T00:00:00"/>
    <n v="-0.29166666666424135"/>
    <x v="0"/>
    <x v="6"/>
  </r>
  <r>
    <n v="545"/>
    <n v="1002530807"/>
    <n v="3"/>
    <x v="1"/>
    <n v="5"/>
    <s v="MADURA"/>
    <s v="PAMEKASAN"/>
    <s v="PME"/>
    <s v="REG"/>
    <s v="AO"/>
    <s v="NEW SALES"/>
    <s v="1P INET"/>
    <s v="MIE - SEND SURVEY"/>
    <s v="RBS-Regional 3"/>
    <d v="2026-08-17T12:38:56"/>
    <d v="2026-08-17T12:40:02"/>
    <n v="69368041"/>
    <m/>
    <n v="152426928267"/>
    <s v="TOKO PUTRA MINGGRIMING"/>
    <s v="ODP-PME-FV/65 FV/D11/65.01"/>
    <s v="WO061925490"/>
    <m/>
    <m/>
    <m/>
    <n v="113.58489252626801"/>
    <n v="-7.1219347522984"/>
    <s v="MD|MYDB-20260817265821|DN00001/MN00558|TOKO PUTRA MINGGRIMING|0895703207875"/>
    <s v="MYDIGIBIZPARTNER"/>
    <m/>
    <m/>
    <m/>
    <m/>
    <m/>
    <m/>
    <m/>
    <m/>
    <s v="Management Janji"/>
    <s v="2026-08-18 15:00:00 | M janji : pagi Tanggal Pemasangan : 18/agustus/2026 Note : hubungi pelanggan jika ingin kelokasi "/>
    <s v="FCC"/>
    <s v="17-08-2026 12:40:04"/>
    <d v="2026-08-18T15:00:00"/>
    <m/>
    <s v="SURVEY_NEW_MANJA"/>
    <s v="PME"/>
    <s v="NO ADDON"/>
    <m/>
    <s v="MIE - SEND SURVEY"/>
    <s v="HSI Bisnis Promo HUT Telkom PSB 70% - 50 Mbps"/>
    <s v="INDIBIZ"/>
    <m/>
    <m/>
    <d v="2026-08-18T15:00:00"/>
    <s v="2026-08-18 15:00:00 | M janji : pagi Tanggal Pemasangan : 18/agustus/2026 Note : hubungi pelanggan jika ingin kelokasi "/>
    <m/>
    <m/>
    <m/>
    <e v="#NUM!"/>
    <e v="#NUM!"/>
    <x v="1"/>
    <x v="1"/>
  </r>
  <r>
    <n v="546"/>
    <n v="1002511914"/>
    <n v="3"/>
    <x v="0"/>
    <n v="5"/>
    <s v="MATARAM"/>
    <s v="SUMBAWA"/>
    <s v="MLK"/>
    <s v="DPS"/>
    <s v="AO"/>
    <s v="NEW SALES"/>
    <m/>
    <s v="7 | OSS - PROVISIONING ISSUED"/>
    <s v="DPS-Property &amp; Resources"/>
    <d v="2026-08-06T10:57:00"/>
    <d v="2026-08-06T11:02:22"/>
    <n v="69359767"/>
    <m/>
    <n v="172608206218"/>
    <s v="AMNT Townsite 2 B24"/>
    <s v="ODP-MLK-FAC/24"/>
    <s v="WO061056295"/>
    <m/>
    <m/>
    <m/>
    <n v="116.751117614758"/>
    <n v="-8.9649818643609898"/>
    <s v="DSS HSI | WILHELMI A IDRIS | 970167 | TREG 3 | AMNT Townsite |SYAHRUL ALQADRI| 081237399497 | PSB 2P INET TV 20MBPS"/>
    <s v="Account Manager"/>
    <m/>
    <m/>
    <m/>
    <m/>
    <m/>
    <m/>
    <m/>
    <m/>
    <s v="Management Janji"/>
    <s v="AO"/>
    <s v="FCC"/>
    <d v="2026-06-08T11:10:06"/>
    <m/>
    <m/>
    <s v="PI"/>
    <s v="MLK"/>
    <s v="NO ADDON"/>
    <m/>
    <s v="Provisioning Issued"/>
    <s v="- E23015;E23015 ~ ES23 - Perangkat ONT[0]  - E23015~null~44292;E23015||11||Abodemen 0[0]  - E23015~null~E23015_SWONT;SWONT ~ Biaya Sewa ONT ~ E23015[30000]  - E24058;E24058 ~ ES24 - Paket HSI Bisnis (HSIEF) Khusus Winback[0]  - E24058~null~103819;E24058||"/>
    <s v="INDIBIZ"/>
    <m/>
    <m/>
    <d v="2026-08-06T12:00:00"/>
    <s v="AO"/>
    <m/>
    <m/>
    <m/>
    <e v="#NUM!"/>
    <e v="#NUM!"/>
    <x v="1"/>
    <x v="0"/>
  </r>
  <r>
    <n v="547"/>
    <n v="1002517277"/>
    <n v="3"/>
    <x v="6"/>
    <n v="5"/>
    <s v="PASURUAN"/>
    <s v="PASURUAN"/>
    <s v="PSN"/>
    <s v="REG"/>
    <s v="AO"/>
    <s v="NEW SALES"/>
    <m/>
    <s v="Completed (PS)"/>
    <s v="RBS-Regional 3"/>
    <d v="2026-08-10T10:41:49"/>
    <d v="2026-08-11T17:37:21"/>
    <n v="69362213"/>
    <m/>
    <n v="152729256722"/>
    <s v="TOKO FAIZAH"/>
    <s v="ODP-PSN-FCH/20"/>
    <s v="WO061384440"/>
    <m/>
    <m/>
    <m/>
    <n v="112.84340419999999"/>
    <n v="-7.6977966999999996"/>
    <s v="|MN01982|/TOKO FAIZAH/WINBACK 2.0 HSI B2B (1:2) 50MBPS 320RB PSB DISC 70%/PSN/Irfan12@gmail.com/M IRFAN/ 087720098215 / 0882010070930 / 81357570343"/>
    <s v="Sales Force DBS"/>
    <m/>
    <m/>
    <m/>
    <m/>
    <m/>
    <m/>
    <m/>
    <m/>
    <s v="Management Janji"/>
    <s v="2026-08-11 08:00:00|M Janji : (09/08/2026) jam Pasang : 09:00 Note : hubungi pelanggan jika ingin kelokasi|40900827|MYDITA"/>
    <s v="FCC"/>
    <d v="2026-10-08T10:54:58"/>
    <d v="2026-08-11T08:00:00"/>
    <m/>
    <s v="PS"/>
    <s v="PSN"/>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8:00:00"/>
    <s v="2026-08-11 08:00:00|M Janji : (09/08/2026) jam Pasang : 09:00 Note : hubungi pelanggan jika ingin kelokasi|40900827|MYDITA"/>
    <n v="2026"/>
    <n v="8"/>
    <n v="11"/>
    <d v="2026-08-11T00:00:00"/>
    <n v="-0.33333333333575865"/>
    <x v="0"/>
    <x v="24"/>
  </r>
  <r>
    <n v="548"/>
    <n v="1002512150"/>
    <n v="3"/>
    <x v="3"/>
    <n v="4"/>
    <s v="YOGYAKARTA"/>
    <s v="INNER - YOGYA JATENG SELATAN"/>
    <s v="KBU"/>
    <s v="REG"/>
    <s v="AO"/>
    <s v="NEW SALES"/>
    <s v="1P INET"/>
    <s v="Completed (PS)"/>
    <s v="RBS-Regional 3"/>
    <d v="2026-08-06T11:49:57"/>
    <d v="2026-08-08T18:09:52"/>
    <n v="69359856"/>
    <m/>
    <n v="146113146439"/>
    <s v="ERABLUE WH SLEMAN"/>
    <s v="ODP-KBU-FGB/041 FGB/D02/041.01"/>
    <s v="WO061062728"/>
    <m/>
    <m/>
    <m/>
    <n v="110.330237"/>
    <n v="-7.7973590000000002"/>
    <s v="|MN02587|MYIA-001120357446/POI/HASBIBINTARO SHIDDIQ/081249549394/nextperdanaone@gmail.com"/>
    <s v="MYIB_ASSISTANT"/>
    <m/>
    <m/>
    <m/>
    <m/>
    <m/>
    <m/>
    <m/>
    <m/>
    <s v="Management Janji"/>
    <s v="2026-08-08 13:00:00 | Nama PIC : bapak hasbi No HP : 081249549394 Alt :  M Janji : (JUMAT/7/AGUSTUS/2026) jam Pasang : 09:00 Note : hubungi pelanggan jika ingin kelokasi"/>
    <s v="FCC"/>
    <d v="2026-06-08T11:54:59"/>
    <d v="2026-08-08T13:00:00"/>
    <m/>
    <s v="PS"/>
    <s v="KBU"/>
    <s v="NO ADDON"/>
    <n v="20260808"/>
    <s v="Completed"/>
    <s v="HSI Bisnis PSB 70% - 100 Mbps"/>
    <s v="INDIBIZ"/>
    <m/>
    <m/>
    <d v="2026-08-08T13:00:00"/>
    <s v="2026-08-08 13:00:00 | Nama PIC : bapak hasbi No HP : 081249549394 Alt :  M Janji : (JUMAT/7/AGUSTUS/2026) jam Pasang : 09:00 Note : hubungi pelanggan jika ingin kelokasi"/>
    <n v="2026"/>
    <n v="8"/>
    <n v="8"/>
    <d v="2026-08-08T00:00:00"/>
    <n v="-0.54166666666424135"/>
    <x v="0"/>
    <x v="3"/>
  </r>
  <r>
    <n v="549"/>
    <n v="1002526826"/>
    <n v="3"/>
    <x v="1"/>
    <n v="5"/>
    <s v="SBY UTARA"/>
    <s v="LAMONGAN"/>
    <s v="LMG"/>
    <s v="REG"/>
    <s v="AO"/>
    <s v="NEW SALES"/>
    <s v="1P INET"/>
    <s v="Completed (PS)"/>
    <s v="RBS-Regional 3"/>
    <d v="2026-08-14T15:08:57"/>
    <d v="2026-08-15T13:10:08"/>
    <n v="69366203"/>
    <m/>
    <n v="152433910019"/>
    <s v="SPBU 54.622.20"/>
    <s v="ODP-LMG-FQ/34"/>
    <s v="WO061759344"/>
    <m/>
    <m/>
    <m/>
    <n v="112.35706106781601"/>
    <n v="-7.2852453294834101"/>
    <s v="MD|MYDB-20260813265266|DN00001/MN00216|SPBU 54.622.20|085730922279"/>
    <s v="MYDIGIBIZPARTNER"/>
    <m/>
    <m/>
    <m/>
    <m/>
    <m/>
    <m/>
    <m/>
    <m/>
    <s v="Management Janji"/>
    <s v="2026-08-15 13:00:00 | Jam pemasangan : 12.00 Info Tambahan : Hubungi pelanggan dulu sebelum ke lokasi terimakasih  "/>
    <s v="FCC"/>
    <s v="14-08-2026 15:10:48"/>
    <d v="2026-08-15T13:00:00"/>
    <m/>
    <s v="PS"/>
    <s v="LMG"/>
    <s v="NO ADDON"/>
    <n v="20260815"/>
    <s v="Completed"/>
    <s v="HSI Bisnis Promo HUT Telkom PSB 70% - 50 Mbps"/>
    <s v="INDIBIZ"/>
    <m/>
    <m/>
    <d v="2026-08-15T13:00:00"/>
    <s v="2026-08-15 13:00:00 | Jam pemasangan : 12.00 Info Tambahan : Hubungi pelanggan dulu sebelum ke lokasi terimakasih  "/>
    <n v="2026"/>
    <n v="8"/>
    <n v="15"/>
    <d v="2026-08-15T00:00:00"/>
    <n v="-0.54166666666424135"/>
    <x v="0"/>
    <x v="15"/>
  </r>
  <r>
    <n v="550"/>
    <n v="1002523404"/>
    <n v="3"/>
    <x v="0"/>
    <n v="5"/>
    <s v="MATARAM"/>
    <s v="BIMA"/>
    <s v="BIM"/>
    <s v="DGS"/>
    <s v="AO"/>
    <s v="NEW SALES"/>
    <m/>
    <s v="Completed (PS)"/>
    <s v="DGS-B2B TREG"/>
    <d v="2026-08-13T09:09:04"/>
    <d v="2026-08-13T11:31:52"/>
    <n v="69364733"/>
    <m/>
    <n v="172616801861"/>
    <s v="EKONOMI SETDA KOBI"/>
    <s v="ODP-BIM-FAA/14"/>
    <s v="WO061640185"/>
    <m/>
    <m/>
    <m/>
    <n v="118.748301"/>
    <n v="-8.4619309999999999"/>
    <s v="DGS HSI | ADI HERMANTO | 403209 | | TREG 3 |EKONOMI SETDA KOBI | Cahyadi | 81353506714|75Mbps"/>
    <s v="Amex"/>
    <m/>
    <m/>
    <m/>
    <m/>
    <m/>
    <m/>
    <m/>
    <m/>
    <s v="Management Janji"/>
    <s v="AO"/>
    <s v="FCC"/>
    <s v="13-08-2026 09:10:25"/>
    <m/>
    <m/>
    <s v="PS"/>
    <s v="BIM"/>
    <s v="NO ADDON"/>
    <n v="20260813"/>
    <s v="Completed"/>
    <s v="- E23015;E23015 ~ ES23 - Perangkat ONT[0]  - E23015~null~44292;E23015||11||Abodemen 0[0]  - E23015~null~E23015_SWONT;SWONT ~ Biaya Sewa ONT ~ E23015[30000]  - E24057;E24057 ~ ES24 - Paket HSI Bisnis (HSIE) Khusus Winback[0]  - E24057~null~E24057_UNL;UNL ~"/>
    <s v="INDIBIZ"/>
    <m/>
    <m/>
    <d v="2026-08-13T12:00:00"/>
    <s v="AO"/>
    <n v="2026"/>
    <n v="8"/>
    <n v="13"/>
    <d v="2026-08-13T00:00:00"/>
    <n v="-0.5"/>
    <x v="0"/>
    <x v="4"/>
  </r>
  <r>
    <n v="551"/>
    <n v="1002522008"/>
    <n v="3"/>
    <x v="1"/>
    <n v="5"/>
    <s v="SBY UTARA"/>
    <s v="LAMONGAN"/>
    <s v="BBA"/>
    <s v="REG"/>
    <s v="AO"/>
    <s v="NEW SALES"/>
    <s v="1P INET"/>
    <s v="Completed (PS)"/>
    <s v="RBS-Regional 3"/>
    <d v="2026-08-12T12:35:57"/>
    <d v="2026-08-13T12:07:35"/>
    <n v="69364185"/>
    <m/>
    <n v="152441211301"/>
    <s v="KANTOR SMK MUHAMMADIYYAH 7 KEDUNGPRING"/>
    <s v="ODP-BBA-FAE/77 FAE/D06/77.01"/>
    <s v="WO061579225"/>
    <m/>
    <m/>
    <m/>
    <n v="112.194653"/>
    <n v="-7.1881589999999997"/>
    <s v="|MN02646|MYIA-034473458908/POI/achmad sobri/0881036108338/achmadsobri814@gmail.com"/>
    <s v="MYIB_ASSISTANT"/>
    <m/>
    <m/>
    <m/>
    <m/>
    <m/>
    <m/>
    <m/>
    <m/>
    <s v="Management Janji"/>
    <s v="2026-08-13 10:00:00 | Nama PIC : Sobri No HP : 0881036108338 Alt :  M Janji : 13/08/2026 Jam Pasang : 08.00  - 13:00  NoteÃ‚Â :  hubungi terlebih dahulu sebelum ke lokasi, terima kasih."/>
    <s v="FCC"/>
    <d v="2026-12-08T12:39:53"/>
    <d v="2026-08-13T10:00:00"/>
    <m/>
    <s v="PS"/>
    <s v="BBA"/>
    <s v="NO ADDON"/>
    <n v="20260813"/>
    <s v="Completed"/>
    <s v="HSI Bisnis Basic Promo HUT Telkom PSB 70% - 150 Mbps"/>
    <s v="INDIBIZ"/>
    <m/>
    <m/>
    <d v="2026-08-13T10:00:00"/>
    <s v="2026-08-13 10:00:00 | Nama PIC : Sobri No HP : 0881036108338 Alt :  M Janji : 13/08/2026 Jam Pasang : 08.00  - 13:00  NoteÃ‚Â :  hubungi terlebih dahulu sebelum ke lokasi, terima kasih."/>
    <n v="2026"/>
    <n v="8"/>
    <n v="13"/>
    <d v="2026-08-13T00:00:00"/>
    <n v="-0.41666666666424135"/>
    <x v="0"/>
    <x v="15"/>
  </r>
  <r>
    <n v="552"/>
    <n v="1002530740"/>
    <n v="3"/>
    <x v="7"/>
    <n v="4"/>
    <s v="KUDUS"/>
    <s v="BLORA"/>
    <s v="RDB"/>
    <s v="REG"/>
    <s v="AO"/>
    <s v="NEW SALES"/>
    <s v="1P INET"/>
    <s v="7 | OSS - PROVISIONING ISSUED"/>
    <s v="RBS-Regional 3"/>
    <d v="2026-08-17T11:59:57"/>
    <d v="2026-08-18T08:05:32"/>
    <n v="69367999"/>
    <m/>
    <n v="142512103040"/>
    <s v="BALAIDESA SINGGET"/>
    <s v="ODP-RDB-FC/029 FC/D01/029.01"/>
    <s v="WO061922753"/>
    <m/>
    <m/>
    <m/>
    <n v="111.2480853"/>
    <n v="-7.1974400000000003"/>
    <s v="|MC60133|MYIA-073557239047/POI/085337294800/085337294800/d62048784@gmail.com"/>
    <s v="MYIB_ASSISTANT"/>
    <m/>
    <m/>
    <m/>
    <m/>
    <m/>
    <m/>
    <m/>
    <m/>
    <s v="Management Janji"/>
    <s v="2026-08-18 08:00:00 | M janji : pagi Tanggal Pemasangan : 18/agustus/2026 Note : hubungi pelanggan jika ingin kelokasi "/>
    <s v="FCC"/>
    <s v="17-08-2026 12:10:09"/>
    <d v="2026-08-18T08:00:00"/>
    <m/>
    <s v="PI"/>
    <s v="RDB"/>
    <s v="NO ADDON"/>
    <m/>
    <s v="Provisioning Issued"/>
    <s v="HSI Bisnis PSB 70% - 300 Mbps"/>
    <s v="INDIBIZ"/>
    <m/>
    <m/>
    <d v="2026-08-18T08:00:00"/>
    <s v="2026-08-18 08:00:00 | M janji : pagi Tanggal Pemasangan : 18/agustus/2026 Note : hubungi pelanggan jika ingin kelokasi "/>
    <m/>
    <m/>
    <m/>
    <e v="#NUM!"/>
    <e v="#NUM!"/>
    <x v="1"/>
    <x v="3"/>
  </r>
  <r>
    <n v="553"/>
    <n v="1002529766"/>
    <n v="3"/>
    <x v="6"/>
    <n v="5"/>
    <s v="PASURUAN"/>
    <s v="PROBOLINGGO"/>
    <s v="GND"/>
    <s v="REG"/>
    <s v="AO"/>
    <s v="NEW SALES"/>
    <s v="1P INET"/>
    <s v="TIBS - FULFILL BILLING COMPLETED"/>
    <s v="RBS-Regional 3"/>
    <d v="2026-08-16T14:22:56"/>
    <d v="2026-08-18T08:54:30"/>
    <n v="69367587"/>
    <m/>
    <n v="152510206861"/>
    <s v="EKA DF"/>
    <s v="ODP-GND-FK/26 FK/D03/26.01"/>
    <s v="WO061881913"/>
    <m/>
    <m/>
    <m/>
    <n v="113.47025256603899"/>
    <n v="-7.93739423114208"/>
    <s v="MD|MYDB-20260816265669|DN00001/MN00836|EKA DF|082332593981"/>
    <s v="MYDIGIBIZPARTNER"/>
    <m/>
    <m/>
    <m/>
    <m/>
    <m/>
    <m/>
    <m/>
    <m/>
    <s v="Management Janji"/>
    <s v="2026-08-17 13:00:00 | Tanggal pemasangan : 17 AGUSTUS 2026 Jam pemasangan : pagi/siang Info Tambahan : Hubungi pelanggan dulu sebelum ke lokasi terima kasih"/>
    <s v="FCC"/>
    <s v="16-08-2026 14:25:39"/>
    <d v="2026-08-17T13:00:00"/>
    <s v="Kendala Pelanggan"/>
    <s v="PS"/>
    <s v="GND"/>
    <s v="NETMONK"/>
    <n v="20260818"/>
    <s v="Fulfill Billing Completed"/>
    <s v="HSI Bisnis Bundling Netmonk PSB 70% Promo - 200 Mbps"/>
    <s v="INDIBIZ"/>
    <m/>
    <m/>
    <d v="2026-08-17T13:00:00"/>
    <s v="2026-08-17 13:00:00 | Tanggal pemasangan : 17 AGUSTUS 2026 Jam pemasangan : pagi/siang Info Tambahan : Hubungi pelanggan dulu sebelum ke lokasi terima kasih"/>
    <n v="2026"/>
    <n v="8"/>
    <n v="18"/>
    <d v="2026-08-18T00:00:00"/>
    <n v="0.45833333333575865"/>
    <x v="0"/>
    <x v="26"/>
  </r>
  <r>
    <n v="554"/>
    <n v="1002527381"/>
    <n v="3"/>
    <x v="2"/>
    <n v="5"/>
    <s v="MADIUN"/>
    <s v="NGAWI"/>
    <s v="WKU"/>
    <s v="REG"/>
    <s v="AO"/>
    <s v="NEW SALES"/>
    <s v="1P INET"/>
    <s v="Completed (PS)"/>
    <s v="RBS-Regional 3"/>
    <d v="2026-08-14T18:04:56"/>
    <d v="2026-08-15T19:29:20"/>
    <n v="69366422"/>
    <m/>
    <n v="152634206789"/>
    <s v="INFINITY AKSES NETWORK 2"/>
    <s v="ODP-WKU-FK/02"/>
    <s v="WO061779175"/>
    <m/>
    <m/>
    <m/>
    <n v="111.269561361231"/>
    <n v="-7.4724022591024601"/>
    <s v="|MN00264|MYIA-066956155618/POI/wahyu indarto/081226194221/indifaiz00@gmail.com"/>
    <s v="MYIB_ASSISTANT"/>
    <m/>
    <m/>
    <m/>
    <m/>
    <m/>
    <m/>
    <m/>
    <m/>
    <s v="Management Janji"/>
    <s v="2026-08-15 15:00:00 |  M Janji : (15/08/2026) jam Pasang :pagi Note : hubungi pelanggan jika ingin kelokasi "/>
    <s v="FCC"/>
    <s v="14-08-2026 18:09:52"/>
    <d v="2026-08-15T15:00:00"/>
    <m/>
    <s v="PS"/>
    <s v="WKU"/>
    <s v="NO ADDON"/>
    <n v="20260815"/>
    <s v="Completed"/>
    <s v="HSI Bisnis Khusus Winback PSB 70% - 300 Mbps"/>
    <s v="INDIBIZ"/>
    <m/>
    <m/>
    <d v="2026-08-15T15:00:00"/>
    <s v="2026-08-15 15:00:00 |  M Janji : (15/08/2026) jam Pasang :pagi Note : hubungi pelanggan jika ingin kelokasi "/>
    <n v="2026"/>
    <n v="8"/>
    <n v="15"/>
    <d v="2026-08-15T00:00:00"/>
    <n v="-0.625"/>
    <x v="0"/>
    <x v="20"/>
  </r>
  <r>
    <n v="555"/>
    <n v="1002512828"/>
    <n v="3"/>
    <x v="3"/>
    <n v="4"/>
    <s v="YOGYAKARTA"/>
    <s v="SLEMAN"/>
    <s v="GOD"/>
    <s v="REG"/>
    <s v="AO"/>
    <s v="NEW SALES"/>
    <m/>
    <s v="MYDITA - GAGAL SEND CARING UNSC"/>
    <s v="RBS-Regional 3"/>
    <d v="2026-08-06T15:08:42"/>
    <d v="2026-08-07T14:09:02"/>
    <n v="69360136"/>
    <m/>
    <n v="146136130072"/>
    <s v="Jaringan Multimedia Indonesia"/>
    <m/>
    <m/>
    <m/>
    <m/>
    <m/>
    <n v="110.198357732925"/>
    <n v="-7.6770766758013904"/>
    <s v="AMRBS/403103/ANISA DWIARYANI/R3/YOGYAKARTA/PSB HSI BISNIS BASIC 1S 50 MBPS PROMO HUT TELKOM 1:2/Jaringan Multimedia Indonesia/081229749275 081804098210/johanfirdi@gmail.com"/>
    <s v="Amex"/>
    <m/>
    <m/>
    <m/>
    <m/>
    <m/>
    <m/>
    <m/>
    <m/>
    <m/>
    <m/>
    <m/>
    <d v="2026-06-08T15:25:44"/>
    <m/>
    <m/>
    <m/>
    <s v="GOD"/>
    <s v="NO ADDON"/>
    <m/>
    <s v="MYDITA - GAGAL SEND CARING UNSC"/>
    <s v="- 11_11446;Biaya PSB HSI EBIS Tunai di Depan ~ 11[150000]  - SP_NOSS;SP_NOSS ~ Internet NOSS Multispeed Network[0]  - SP_NOSS;SP_NOSS ~ Internet NOSS Multispeed Network[0]  - E25061;E25061 ~ ES25 - Paket HSI Basic (HSIEF) Khusus Winback 2.0[0]  - E25061~n"/>
    <s v="INDIBIZ"/>
    <m/>
    <m/>
    <m/>
    <m/>
    <m/>
    <m/>
    <m/>
    <e v="#NUM!"/>
    <e v="#NUM!"/>
    <x v="1"/>
    <x v="3"/>
  </r>
  <r>
    <n v="556"/>
    <n v="1002508433"/>
    <n v="3"/>
    <x v="2"/>
    <n v="5"/>
    <s v="MALANG"/>
    <s v="KEPANJEN"/>
    <s v="KEP"/>
    <s v="REG"/>
    <s v="AO"/>
    <s v="NEW SALES"/>
    <m/>
    <s v="Completed (PS)"/>
    <s v="RBS-Regional 2"/>
    <d v="2026-08-04T14:05:48"/>
    <d v="2026-08-05T20:21:10"/>
    <n v="69358337"/>
    <m/>
    <n v="152718219088"/>
    <s v="SMA Taruna Nusantara Kampus Malang"/>
    <s v="ODP-KEP-FY/37"/>
    <s v="WO060922561"/>
    <m/>
    <m/>
    <m/>
    <n v="112.5413346"/>
    <n v="-8.1912453000000003"/>
    <s v="AMRBS;407072;AM LEDIT;PIC +62Ã‚Â 822Ã¢â‚¬â€˜3081Ã¢â‚¬â€˜8836 (Roni), Diaz +62 812-3302-1045 PSB INET ONLY 300MBPS"/>
    <s v="Amex"/>
    <m/>
    <m/>
    <m/>
    <m/>
    <m/>
    <m/>
    <m/>
    <m/>
    <s v="Management Janji"/>
    <s v="2026-08-05 13:00:00|Tanggal pemasangan : 05 agustus 2026 Jam pemasangan : 08.00 - 12.00 Info Tambahan : Hubungi pelanggan dulu sebelum ke lokasi terimakasih |40010577|MYDITA"/>
    <s v="FCC"/>
    <d v="2026-04-08T14:10:29"/>
    <d v="2026-08-05T13:00:00"/>
    <m/>
    <s v="PS"/>
    <s v="KEP"/>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Tanggal pemasangan : 05 agustus 2026 Jam pemasangan : 08.00 - 12.00 Info Tambahan : Hubungi pelanggan dulu sebelum ke lokasi terimakasih |40010577|MYDITA"/>
    <n v="2026"/>
    <n v="8"/>
    <n v="5"/>
    <d v="2026-08-05T00:00:00"/>
    <n v="-0.54166666666424135"/>
    <x v="0"/>
    <x v="29"/>
  </r>
  <r>
    <n v="557"/>
    <n v="1002521342"/>
    <n v="3"/>
    <x v="2"/>
    <n v="5"/>
    <s v="KEDIRI"/>
    <s v="KEDIRI"/>
    <s v="PAE"/>
    <s v="REG"/>
    <s v="AO"/>
    <s v="NEW SALES"/>
    <m/>
    <s v="Completed (PS)"/>
    <s v="RBS-Regional 3"/>
    <d v="2026-08-12T09:12:36"/>
    <d v="2026-08-14T18:12:33"/>
    <n v="69363842"/>
    <m/>
    <n v="152639219488"/>
    <s v="KOST TENGAH ANYELIR"/>
    <s v="ODP-PAE-FAJ/10"/>
    <s v="WO061653778"/>
    <m/>
    <m/>
    <m/>
    <n v="112.1815283"/>
    <n v="-7.7552979999999998"/>
    <s v="|MN00419|KOST TENGAH ANYELIR | 0815-5332-9919|herushima06@gmail.com| 50 Mbps 310.000 indibiz bisnis 1:1 | ULIT KURNIAWATI AR"/>
    <s v="Sales Force DBS"/>
    <m/>
    <m/>
    <m/>
    <m/>
    <m/>
    <m/>
    <m/>
    <m/>
    <s v="Management Janji"/>
    <s v="2026-08-14 08:00:00|Nama PIC : Heru No HP : 081553329919 Alt :  M Janji : 14/08/2026 Jam Pasang : 08.00  - 13:00  NoteÃ‚Â :  hubungi terlebih dahulu sebelum ke lokasi, terima kasih.|40981184|MYDITA"/>
    <s v="FCC"/>
    <d v="2026-12-08T09:40:31"/>
    <d v="2026-08-14T08:00:00"/>
    <m/>
    <s v="PS"/>
    <s v="PAE"/>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8:00:00"/>
    <s v="2026-08-14 08:00:00|Nama PIC : Heru No HP : 081553329919 Alt :  M Janji : 14/08/2026 Jam Pasang : 08.00  - 13:00  NoteÃ‚Â :  hubungi terlebih dahulu sebelum ke lokasi, terima kasih.|40981184|MYDITA"/>
    <n v="2026"/>
    <n v="8"/>
    <n v="14"/>
    <d v="2026-08-14T00:00:00"/>
    <n v="-0.33333333333575865"/>
    <x v="0"/>
    <x v="5"/>
  </r>
  <r>
    <n v="558"/>
    <n v="1002509832"/>
    <n v="3"/>
    <x v="7"/>
    <n v="4"/>
    <s v="SOLO"/>
    <s v="BOYOLALI"/>
    <s v="BYL"/>
    <s v="REG"/>
    <s v="AO"/>
    <s v="NEW SALES"/>
    <s v="2P INET + VOICE"/>
    <s v="WAITING AKTIFASI IHLD"/>
    <s v="RBS-Regional 3"/>
    <d v="2026-08-05T09:48:57"/>
    <d v="2026-08-05T11:15:02"/>
    <n v="69356637"/>
    <m/>
    <m/>
    <s v="PT. MITRA SARANA PLASTINDO"/>
    <m/>
    <s v="WO060633867"/>
    <m/>
    <m/>
    <m/>
    <n v="110.60401"/>
    <n v="-7.4904099999999998"/>
    <s v="|MN00396|MYIA-020519150788/POI/SHAKYRA JUNIA/089509772742/info.mitrasaranaplastindo@gmail.com"/>
    <s v="MYIB_ASSISTANT"/>
    <m/>
    <m/>
    <m/>
    <m/>
    <m/>
    <m/>
    <m/>
    <m/>
    <s v="Management Janji"/>
    <s v="2026-08-02 08:00:00 | Nama PIC : SHAKYRA No HP : 089509772742 Alt :  M Janji : 02/08/2026 NoteÃ‚Â :  hubungi terlebih dahulu sebelum kelokasi "/>
    <s v="FCC"/>
    <d v="2026-05-08T09:55:13"/>
    <d v="2026-08-02T00:00:00"/>
    <m/>
    <s v="UNSC"/>
    <s v="BYL"/>
    <s v="NO ADDON"/>
    <m/>
    <s v="WAITING:  |MYDITA"/>
    <s v="HSI Bisnis Bundling Phone PSB 70% - Free 800 Menit Promo - 200 Mbps"/>
    <s v="INDIBIZ"/>
    <m/>
    <m/>
    <d v="2026-08-02T08:00:00"/>
    <s v="2026-08-02 08:00:00 | Nama PIC : SHAKYRA No HP : 089509772742 Alt :  M Janji : 02/08/2026 NoteÃ‚Â :  hubungi terlebih dahulu sebelum kelokasi "/>
    <m/>
    <m/>
    <m/>
    <e v="#NUM!"/>
    <e v="#NUM!"/>
    <x v="1"/>
    <x v="3"/>
  </r>
  <r>
    <n v="559"/>
    <n v="1002509301"/>
    <n v="3"/>
    <x v="7"/>
    <n v="4"/>
    <s v="KUDUS"/>
    <s v="KUDUS"/>
    <s v="KUD"/>
    <s v="REG"/>
    <s v="AO"/>
    <s v="NEW SALES"/>
    <s v="1P INET"/>
    <s v="Completed (PS)"/>
    <s v="RBS-Regional 3"/>
    <d v="2026-08-04T16:58:56"/>
    <d v="2026-08-06T12:47:21"/>
    <n v="69358606"/>
    <m/>
    <n v="142401145967"/>
    <s v="SPBU 4459519"/>
    <s v="ODP-KUD-FL/024 FL/D09/024.01"/>
    <s v="WO060923065"/>
    <m/>
    <m/>
    <m/>
    <n v="110.784807"/>
    <n v="-6.8597159999999997"/>
    <s v="|MC60142|MYIA-031755604161/POI/DERA BAHTIAR WIDIYANTO /08562685148/spbu_modern@yahoo.com"/>
    <s v="MYIB_ASSISTANT"/>
    <m/>
    <m/>
    <m/>
    <m/>
    <m/>
    <m/>
    <m/>
    <m/>
    <s v="Management Janji"/>
    <s v="2026-08-05 13:00:00 | M Janji : (05/08/2026) jam Pasang pagi / siang  Note : hubungi pelanggan jika ingin kelokasi"/>
    <s v="FCC"/>
    <d v="2026-04-08T17:10:10"/>
    <d v="2026-08-05T13:00:00"/>
    <m/>
    <s v="PS"/>
    <s v="KUD"/>
    <s v="NO ADDON"/>
    <n v="20260806"/>
    <s v="Completed"/>
    <s v="HSI Bisnis Basic Promo HUT Telkom PSB 70% - 150 Mbps"/>
    <s v="INDIBIZ"/>
    <m/>
    <m/>
    <d v="2026-08-05T13:00:00"/>
    <s v="2026-08-05 13:00:00 | M Janji : (05/08/2026) jam Pasang pagi / siang  Note : hubungi pelanggan jika ingin kelokasi"/>
    <n v="2026"/>
    <n v="8"/>
    <n v="6"/>
    <d v="2026-08-06T00:00:00"/>
    <n v="0.45833333333575865"/>
    <x v="0"/>
    <x v="3"/>
  </r>
  <r>
    <n v="560"/>
    <n v="1002527334"/>
    <n v="3"/>
    <x v="4"/>
    <n v="4"/>
    <s v="PEKALONGAN"/>
    <s v="BREBES"/>
    <s v="BRB"/>
    <s v="REG"/>
    <s v="AO"/>
    <s v="NEW SALES"/>
    <s v="1P INET"/>
    <s v="Completed (PS)"/>
    <s v="RBS-Regional 3"/>
    <d v="2026-08-14T17:28:57"/>
    <d v="2026-08-16T16:24:18"/>
    <n v="69366429"/>
    <m/>
    <n v="146284107615"/>
    <s v="SPPG KUPU WANASARI 1"/>
    <s v="ODP-BRB-FAA/050"/>
    <s v="WO061776190"/>
    <m/>
    <m/>
    <m/>
    <n v="109.01444100000001"/>
    <n v="-6.8526490000000004"/>
    <s v="|MN00292|MYIA-053465004972/POI/ILHAM NUR HABIBIE/0895704297703/ilhamnurhabibie17@gmail.com"/>
    <s v="MYIB_ASSISTANT"/>
    <m/>
    <m/>
    <m/>
    <m/>
    <m/>
    <m/>
    <m/>
    <m/>
    <s v="Management Janji"/>
    <s v="2026-08-15 15:00:00 | Nama PIC : Ilham  No HP : 0895704297703 Alt :  M Janji : 15 Augustus 2026 Jam Pasang : 08.00 - 13:00  NoteÃ‚Â :  hubungi terlebih dahulu sebelum kelokasi "/>
    <s v="FCC"/>
    <s v="14-08-2026 17:39:52"/>
    <d v="2026-08-15T15:00:00"/>
    <m/>
    <s v="PS"/>
    <s v="BRB"/>
    <s v="NO ADDON"/>
    <n v="20260816"/>
    <s v="Completed"/>
    <s v="HSI Bisnis Promo HUT Telkom PSB 70% - 100 Mbps"/>
    <s v="INDIBIZ"/>
    <m/>
    <m/>
    <d v="2026-08-15T15:00:00"/>
    <s v="2026-08-15 15:00:00 | Nama PIC : Ilham  No HP : 0895704297703 Alt :  M Janji : 15 Augustus 2026 Jam Pasang : 08.00 - 13:00  NoteÃ‚Â :  hubungi terlebih dahulu sebelum kelokasi "/>
    <n v="2026"/>
    <n v="8"/>
    <n v="16"/>
    <d v="2026-08-16T00:00:00"/>
    <n v="0.375"/>
    <x v="0"/>
    <x v="3"/>
  </r>
  <r>
    <n v="561"/>
    <n v="1002504762"/>
    <n v="3"/>
    <x v="6"/>
    <n v="5"/>
    <s v="JEMBER"/>
    <s v="JEMBER"/>
    <s v="TGU"/>
    <s v="REG"/>
    <s v="AO"/>
    <s v="NEW SALES"/>
    <s v="1P INET"/>
    <s v="Completed (PS)"/>
    <s v="RBS-Regional 3"/>
    <d v="2026-08-01T15:43:56"/>
    <d v="2026-08-02T13:41:50"/>
    <n v="69356803"/>
    <m/>
    <n v="152513202662"/>
    <s v="ponpes nurul ishlah"/>
    <s v="ODP-TGU-FA/40 FA/D02/40.01"/>
    <s v="WO060666277"/>
    <m/>
    <m/>
    <m/>
    <n v="113.44331916421601"/>
    <n v="-8.2481150011989008"/>
    <s v="MD|MYDB-20260801264123|DB10005/MB10152|ponpes nurul ishlah|088245575443"/>
    <s v="MYDIGIBIZPARTNER"/>
    <m/>
    <m/>
    <m/>
    <m/>
    <m/>
    <m/>
    <m/>
    <m/>
    <s v="Management Janji"/>
    <s v="2026-08-02 13:00:00 | M Janji : (02/08/2026) jam Pasang : 09:00 Note : hubungi pelanggan jika ingin kelokasi"/>
    <s v="FCC"/>
    <d v="2026-01-08T15:55:09"/>
    <d v="2026-08-02T13:00:00"/>
    <m/>
    <s v="PS"/>
    <s v="TGU"/>
    <s v="NO ADDON"/>
    <n v="20260802"/>
    <s v="Completed"/>
    <s v="HSI Bisnis Khusus Winback PSB 70% - 100 Mbps"/>
    <s v="INDIBIZ"/>
    <m/>
    <m/>
    <d v="2026-08-02T13:00:00"/>
    <s v="2026-08-02 13:00:00 | M Janji : (02/08/2026) jam Pasang : 09:00 Note : hubungi pelanggan jika ingin kelokasi"/>
    <n v="2026"/>
    <n v="8"/>
    <n v="2"/>
    <d v="2026-08-02T00:00:00"/>
    <n v="-0.54166666666424135"/>
    <x v="0"/>
    <x v="14"/>
  </r>
  <r>
    <n v="562"/>
    <n v="1002521227"/>
    <n v="3"/>
    <x v="0"/>
    <n v="5"/>
    <s v="KUPANG"/>
    <s v="MAUMERE"/>
    <s v="LRT"/>
    <s v="REG"/>
    <s v="AO"/>
    <s v="NEW SALES"/>
    <m/>
    <s v="7 | OSS - PROVISIONING ISSUED"/>
    <s v="RBS-Regional 3"/>
    <d v="2026-08-12T08:33:16"/>
    <d v="2026-08-14T13:10:52"/>
    <n v="69363796"/>
    <m/>
    <n v="172509796493"/>
    <s v="SD INPRES RIANGBUNGA"/>
    <s v="ODP-LRT-FG/23"/>
    <s v="WO061664500"/>
    <m/>
    <m/>
    <m/>
    <n v="123.1819898"/>
    <n v="-8.3742459"/>
    <s v="|IBCARE-PI|MC40287|082237302081|verawatiromakia@gmail.com|-8.373685,123.184783"/>
    <s v="Sales Force DBS"/>
    <m/>
    <m/>
    <m/>
    <m/>
    <m/>
    <m/>
    <m/>
    <m/>
    <s v="Management Janji"/>
    <s v="2026-08-14 13:00:00|Jam Pemasangan : 08:00 - 12.00 Tanggal Pemasangan : 14/08/2026 Info Tambahan : Hubungi pelanggan sebelum datang ke lokasi|40981184|MYDITA"/>
    <s v="FCC"/>
    <d v="2026-12-08T08:39:52"/>
    <d v="2026-08-14T13:00:00"/>
    <m/>
    <s v="PI"/>
    <s v="LRT"/>
    <s v="NO ADDON"/>
    <m/>
    <s v="Provisioning Issued"/>
    <s v="- 11_11446;Biaya PSB HSI EBIS Tunai di Depan ~ 11[150000]  - SP_NOSS;SP_NOSS ~ Internet NOSS Multispeed Network[0]  - SP_NOSS;SP_NOSS ~ Internet NOSS Multispeed Network[0]  - E23015;E23015 ~ ES23 - Perangkat ONT[0]  - E23015~null~44292;E23015||11||Abodeme"/>
    <s v="INDIBIZ"/>
    <m/>
    <m/>
    <d v="2026-08-14T13:00:00"/>
    <s v="2026-08-14 13:00:00|Jam Pemasangan : 08:00 - 12.00 Tanggal Pemasangan : 14/08/2026 Info Tambahan : Hubungi pelanggan sebelum datang ke lokasi|40981184|MYDITA"/>
    <m/>
    <m/>
    <m/>
    <e v="#NUM!"/>
    <e v="#NUM!"/>
    <x v="1"/>
    <x v="22"/>
  </r>
  <r>
    <n v="563"/>
    <n v="1002516129"/>
    <n v="3"/>
    <x v="2"/>
    <n v="5"/>
    <s v="MALANG"/>
    <s v="BATU"/>
    <s v="BLB"/>
    <s v="REG"/>
    <s v="AO"/>
    <s v="NEW SALES"/>
    <s v="1P INET"/>
    <s v="Completed (PS)"/>
    <s v="RBS-Regional 3"/>
    <d v="2026-08-08T15:59:58"/>
    <d v="2026-08-09T19:42:47"/>
    <n v="69361583"/>
    <m/>
    <n v="152702231257"/>
    <s v="SPBU 54.651.04"/>
    <s v="ODP-BLB-FDS/18 FDS/D01/18.01"/>
    <s v="WO061278120"/>
    <m/>
    <m/>
    <m/>
    <n v="112.64988719999999"/>
    <n v="-7.9352736999999998"/>
    <s v="|MN02540|MYIA-059264264303/POI/Arif Sugiarto/085888041271/spbu5465104@gmail.com"/>
    <s v="MYIB_ASSISTANT"/>
    <m/>
    <m/>
    <m/>
    <m/>
    <m/>
    <m/>
    <m/>
    <m/>
    <s v="Management Janji"/>
    <s v="2026-08-10 08:00:00 | M Janji : 10 agustus 2026 jam Pasang : pagi  Note : hubungi pelanggan jika ingin kelokasi "/>
    <s v="FCC"/>
    <d v="2026-08-08T16:09:53"/>
    <d v="2026-08-10T08:00:00"/>
    <m/>
    <s v="PS"/>
    <s v="BLB"/>
    <s v="NO ADDON"/>
    <n v="20260809"/>
    <s v="Completed"/>
    <s v="HSI Bisnis Promo HUT Telkom PSB 70% - 50 Mbps"/>
    <s v="INDIBIZ"/>
    <m/>
    <m/>
    <d v="2026-08-10T08:00:00"/>
    <s v="2026-08-10 08:00:00 | M Janji : 10 agustus 2026 jam Pasang : pagi  Note : hubungi pelanggan jika ingin kelokasi "/>
    <n v="2026"/>
    <n v="8"/>
    <n v="9"/>
    <d v="2026-08-09T00:00:00"/>
    <n v="-1.3333333333357587"/>
    <x v="0"/>
    <x v="11"/>
  </r>
  <r>
    <n v="564"/>
    <n v="1002506602"/>
    <n v="3"/>
    <x v="0"/>
    <n v="5"/>
    <s v="MATARAM"/>
    <s v="SUMBAWA"/>
    <s v="SBW"/>
    <s v="REG"/>
    <s v="AO"/>
    <s v="NEW SALES"/>
    <m/>
    <s v="Completed (PS)"/>
    <s v="RBS-Regional 3"/>
    <d v="2026-08-03T18:03:42"/>
    <d v="2026-08-04T19:29:26"/>
    <n v="69356609"/>
    <m/>
    <n v="172606792080"/>
    <s v="SMP IT ABU HURAIRAH SUMBAWA"/>
    <s v="ODP-SBW-FBK/61"/>
    <s v="WO060832138"/>
    <m/>
    <m/>
    <m/>
    <n v="117.4524673"/>
    <n v="-8.5887779000000002"/>
    <s v="|MN01595|MYIA-046506313461/POI/FIRMAN/087860187055/smpitputra.abhursumbawa@gmail.com"/>
    <s v="Sales Profesional"/>
    <m/>
    <m/>
    <m/>
    <m/>
    <m/>
    <m/>
    <m/>
    <m/>
    <s v="Management Janji"/>
    <s v="2026-08-02 08:00:00 | Tanggal pemasangan: 01/08/2026  Jam pemasangan : pagi / siang  Info Tambahan : Hubungi pelanggan dulu sebelum ke lokasi  terima kasih"/>
    <s v="FCC"/>
    <d v="2026-03-08T18:10:15"/>
    <m/>
    <m/>
    <s v="PS"/>
    <s v="SBW"/>
    <s v="NO ADDON"/>
    <n v="20260804"/>
    <s v="Completed"/>
    <s v="- 11_11446;Biaya PSB HSI EBIS Tunai di Depan ~ 11[150000]  - SP_NOSS;SP_NOSS ~ Internet NOSS Multispeed Network[0]  - SP_NOSS;SP_NOSS ~ Internet NOSS Multispeed Network[0]  - E25060;E25060 ~ ES25 - Paket HSI Bisnis (HSIE) Khusus Winback 2.0[0]  - E25060~n"/>
    <s v="INDIBIZ"/>
    <m/>
    <m/>
    <d v="2026-08-03T07:00:00"/>
    <s v="2026-08-02 08:00:00 | Tanggal pemasangan: 01/08/2026  Jam pemasangan : pagi / siang  Info Tambahan : Hubungi pelanggan dulu sebelum ke lokasi  terima kasih"/>
    <n v="2026"/>
    <n v="8"/>
    <n v="4"/>
    <d v="2026-08-04T00:00:00"/>
    <n v="0.70833333333575865"/>
    <x v="0"/>
    <x v="0"/>
  </r>
  <r>
    <n v="565"/>
    <n v="1002518994"/>
    <n v="3"/>
    <x v="3"/>
    <n v="4"/>
    <s v="PURWOKERTO"/>
    <s v="PURBALINGGA"/>
    <s v="PBG"/>
    <s v="REG"/>
    <s v="AO"/>
    <s v="NEW SALES"/>
    <s v="1P INET"/>
    <s v="Completed (PS)"/>
    <s v="RBS-Regional 3"/>
    <d v="2026-08-11T09:23:56"/>
    <d v="2026-08-12T11:13:31"/>
    <n v="69362923"/>
    <m/>
    <n v="143363112634"/>
    <s v="Kantor Admin PT Boyang"/>
    <s v="ODP-PBG-FJ/050"/>
    <s v="WO061466521"/>
    <m/>
    <m/>
    <m/>
    <n v="109.35531279999999"/>
    <n v="-7.3943047999999898"/>
    <s v="|MC20234|MYIA-060927007406/POI/Muhammad Khusnul Imam/083843423802/imam.kinez@gmail.com"/>
    <s v="MYIB_ASSISTANT"/>
    <m/>
    <m/>
    <m/>
    <m/>
    <m/>
    <m/>
    <m/>
    <m/>
    <s v="Management Janji"/>
    <s v="2026-08-13 11:00:00 | M Janji : (12/08/2026) jam Pasang : 09:00 Note : hubungi pelanggan jika ingin kelokasi"/>
    <s v="FCC"/>
    <d v="2026-11-08T09:40:16"/>
    <d v="2026-08-13T11:00:00"/>
    <m/>
    <s v="PS"/>
    <s v="PBG"/>
    <s v="NO ADDON"/>
    <n v="20260812"/>
    <s v="Completed"/>
    <s v="HSI Bisnis Promo HUT Telkom PSB 70% - 150 Mbps"/>
    <s v="INDIBIZ"/>
    <m/>
    <m/>
    <d v="2026-08-13T11:00:00"/>
    <s v="2026-08-13 11:00:00 | M Janji : (12/08/2026) jam Pasang : 09:00 Note : hubungi pelanggan jika ingin kelokasi"/>
    <n v="2026"/>
    <n v="8"/>
    <n v="12"/>
    <d v="2026-08-12T00:00:00"/>
    <n v="-1.4583333333357587"/>
    <x v="0"/>
    <x v="3"/>
  </r>
  <r>
    <n v="566"/>
    <n v="1002510406"/>
    <n v="3"/>
    <x v="5"/>
    <n v="5"/>
    <s v="SINGARJA"/>
    <s v="SINGARAJA"/>
    <s v="SRR"/>
    <s v="REG"/>
    <s v="AO"/>
    <s v="NEW SALES"/>
    <s v="1P INET"/>
    <s v="Completed (PS)"/>
    <s v="RBS-Regional 3"/>
    <d v="2026-08-05T12:37:57"/>
    <d v="2026-08-06T15:24:53"/>
    <n v="69359104"/>
    <m/>
    <n v="172425707865"/>
    <s v="Toko Sedana"/>
    <s v="ODP-SRR-FK/05 FK/D01/05.01"/>
    <s v="WO060976790"/>
    <m/>
    <m/>
    <m/>
    <n v="114.7615686"/>
    <n v="-8.1823882999999995"/>
    <s v="MD|MYDB-20260805264428|DN00001/MN00176|Toko Sedana|082146161216"/>
    <s v="MYDIGIBIZPARTNER"/>
    <m/>
    <m/>
    <m/>
    <m/>
    <m/>
    <m/>
    <m/>
    <m/>
    <s v="Management Janji"/>
    <s v="2026-08-06 13:00:00 | Nama PIC : bapak nyoman tri No HP : 082146161216 Alt :  M Janji : (kamis/6/AGUSTUS/2026) jam Pasang : 09:00 Note : hubungi pelanggan jika ingin kelokasi"/>
    <s v="FCC"/>
    <d v="2026-05-08T12:40:22"/>
    <d v="2026-08-06T13:00:00"/>
    <m/>
    <s v="PS"/>
    <s v="SRR"/>
    <s v="NO ADDON"/>
    <n v="20260806"/>
    <s v="Completed"/>
    <s v="HSI Bisnis Promo HUT Telkom PSB 70% - 300 Mbps"/>
    <s v="INDIBIZ"/>
    <m/>
    <m/>
    <d v="2026-08-06T13:00:00"/>
    <s v="2026-08-06 13:00:00 | Nama PIC : bapak nyoman tri No HP : 082146161216 Alt :  M Janji : (kamis/6/AGUSTUS/2026) jam Pasang : 09:00 Note : hubungi pelanggan jika ingin kelokasi"/>
    <n v="2026"/>
    <n v="8"/>
    <n v="6"/>
    <d v="2026-08-06T00:00:00"/>
    <n v="-0.54166666666424135"/>
    <x v="0"/>
    <x v="34"/>
  </r>
  <r>
    <n v="567"/>
    <n v="1002508370"/>
    <n v="3"/>
    <x v="4"/>
    <n v="4"/>
    <s v="PEKALONGAN"/>
    <s v="PEKALONGAN"/>
    <s v="KJE"/>
    <s v="REG"/>
    <s v="AO"/>
    <s v="NEW SALES"/>
    <s v="1P INET"/>
    <s v="102 | FOLLOW UP COMPLETED"/>
    <s v="RBS-Regional 3"/>
    <d v="2026-08-04T13:52:56"/>
    <d v="2026-08-06T12:50:55"/>
    <n v="69358326"/>
    <m/>
    <n v="146219104074"/>
    <s v="SD NEGERI 1 KALIBENING"/>
    <s v="ODP-KJE-FH/026 FH/D04/026.01"/>
    <s v="WO060897105"/>
    <m/>
    <m/>
    <m/>
    <n v="109.6390347"/>
    <n v="-7.2211794999999999"/>
    <s v="|MN01881|MYIA-094712153027/POI/sri sunarsih /085879566626/srinarsih2403@gmail.com"/>
    <s v="MYIB_ASSISTANT"/>
    <m/>
    <m/>
    <m/>
    <m/>
    <m/>
    <m/>
    <m/>
    <m/>
    <s v="Management Janji"/>
    <s v="2026-08-05 13:00:00 | Nama : BU SRI SUNARSIH No Hp : 085879566626 No Alt :  Tgl Pemasangan : 05 Agustus 2026 Interval : PAGI  Note : Hubungi pelanggan terlebih dahulu"/>
    <s v="FCC"/>
    <d v="2026-04-08T13:54:57"/>
    <d v="2026-08-05T13:00:00"/>
    <s v="Kendala Lainnya"/>
    <s v="REVOKE"/>
    <s v="KJE"/>
    <s v="NO ADDON"/>
    <m/>
    <s v="Follow Up Revoke Completed, New Order ID : SC1002512273"/>
    <s v="HSI Bisnis Basic Promo HUT Telkom PSB 70% - 75 Mbps"/>
    <s v="INDIBIZ"/>
    <m/>
    <m/>
    <d v="2026-08-05T13:00:00"/>
    <s v="2026-08-05 13:00:00 | Nama : BU SRI SUNARSIH No Hp : 085879566626 No Alt :  Tgl Pemasangan : 05 Agustus 2026 Interval : PAGI  Note : Hubungi pelanggan terlebih dahulu"/>
    <m/>
    <m/>
    <m/>
    <e v="#NUM!"/>
    <e v="#NUM!"/>
    <x v="1"/>
    <x v="3"/>
  </r>
  <r>
    <n v="568"/>
    <n v="1002510550"/>
    <n v="3"/>
    <x v="7"/>
    <n v="4"/>
    <s v="SOLO"/>
    <s v="INNER - SOLO JATENG TIMUR"/>
    <s v="KRT"/>
    <s v="REG"/>
    <s v="AO"/>
    <s v="NEW SALES"/>
    <m/>
    <s v="Completed (PS)"/>
    <s v="RBS-Regional 3"/>
    <d v="2026-08-05T13:30:24"/>
    <d v="2026-08-06T19:52:17"/>
    <n v="69359192"/>
    <m/>
    <n v="142505404112"/>
    <s v="PT Langkah Manajemen Indonesia / 096 Sanggrahan"/>
    <s v="ODP-KRT-FAU/050"/>
    <s v="WO060993715"/>
    <m/>
    <m/>
    <m/>
    <n v="110.8029356"/>
    <n v="-7.5875968"/>
    <s v="|MC80228|/PT Langkah Manajemen Indonesia 096 Sanggrahan/Paket HSI Bisnis Promo HUT Telkom 1:1 50Mbps/Conan Ryan Hindarto/081127012432/iot.004@apps.langkahkecil.id"/>
    <s v="Sales Profesional"/>
    <m/>
    <m/>
    <m/>
    <m/>
    <m/>
    <m/>
    <m/>
    <m/>
    <s v="Management Janji"/>
    <s v="2026-08-06 15:00:00|Jam pemasangan : 12.00 Info Tambahan : Hubungi pelanggan dulu sebelum ke lokasi terimakasih |40951378|MYDITA"/>
    <s v="FCC"/>
    <d v="2026-05-08T13:39:44"/>
    <d v="2026-08-06T15:00:00"/>
    <m/>
    <s v="PS"/>
    <s v="KRT"/>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15:00:00"/>
    <s v="2026-08-06 15:00:00|Jam pemasangan : 12.00 Info Tambahan : Hubungi pelanggan dulu sebelum ke lokasi terimakasih |40951378|MYDITA"/>
    <n v="2026"/>
    <n v="8"/>
    <n v="6"/>
    <d v="2026-08-06T00:00:00"/>
    <n v="-0.625"/>
    <x v="0"/>
    <x v="3"/>
  </r>
  <r>
    <n v="569"/>
    <n v="1002529721"/>
    <n v="3"/>
    <x v="1"/>
    <n v="5"/>
    <s v="SBY UTARA"/>
    <s v="GRESIK"/>
    <s v="BWN"/>
    <s v="REG"/>
    <s v="AO"/>
    <s v="NEW SALES"/>
    <m/>
    <s v="CANCEL COMPLETED"/>
    <s v="RBS-Regional 3"/>
    <d v="2026-08-16T14:06:11"/>
    <d v="2026-08-17T14:38:02"/>
    <n v="69367573"/>
    <m/>
    <n v="152453209768"/>
    <s v="WARKOP TELDA"/>
    <s v="ODP-BWN-FAE/22"/>
    <m/>
    <m/>
    <m/>
    <m/>
    <n v="112.6315233"/>
    <n v="-5.7479184999999999"/>
    <s v="|MC70134|/WARKOP TELDA/Ach Mubarok EP/082233377391/elly34808@gmail.com/HSI Bisnis Winback (1:1) 200 Mbps (Rp 890.000) PSB Rp 150.000"/>
    <s v="Sales Force DBS"/>
    <m/>
    <m/>
    <m/>
    <m/>
    <m/>
    <m/>
    <m/>
    <m/>
    <m/>
    <m/>
    <m/>
    <s v="16-08-2026 14:10:39"/>
    <m/>
    <m/>
    <s v="REJECT_FCC"/>
    <s v="BWN"/>
    <s v="NO ADDON"/>
    <m/>
    <s v="DECLINE : Decline - Batal Order YUDA SEPTIAN 40000798|MYDITA"/>
    <s v="- 11_11446;Biaya PSB HSI EBIS Tunai di Depan ~ 11[150000]  - SP_NOSS;SP_NOSS ~ Internet NOSS Multispeed Network[0]  - SP_NOSS;SP_NOSS ~ Internet NOSS Multispeed Network[0]  - E23015;E23015 ~ ES23 - Perangkat ONT[0]  - E23015~null~44292;E23015||11||Abodeme"/>
    <s v="INDIBIZ"/>
    <m/>
    <s v="DECLINE : Decline - Batal Order YUDA SEPTIAN 40000798|MYDITA"/>
    <m/>
    <m/>
    <m/>
    <m/>
    <m/>
    <e v="#NUM!"/>
    <e v="#NUM!"/>
    <x v="1"/>
    <x v="15"/>
  </r>
  <r>
    <n v="570"/>
    <n v="1002513416"/>
    <n v="3"/>
    <x v="6"/>
    <n v="5"/>
    <s v="JEMBER"/>
    <s v="JEMBER"/>
    <s v="KNO"/>
    <s v="REG"/>
    <s v="AO"/>
    <s v="NEW SALES"/>
    <s v="1P INET"/>
    <s v="Completed (PS)"/>
    <s v="RBS-Regional 3"/>
    <d v="2026-08-06T18:04:56"/>
    <d v="2026-08-07T14:24:54"/>
    <n v="69360326"/>
    <m/>
    <n v="152544205231"/>
    <s v="Kedai mamimauw"/>
    <s v="ODP-KNO-FD/72 FD/D02/72.01"/>
    <s v="WO061112238"/>
    <m/>
    <m/>
    <m/>
    <n v="113.3383288"/>
    <n v="-8.2561979999999995"/>
    <s v="|MC30146|MYIA-081083306159/POI/DINDA SARI FATMAWATI/089514435170/sarifdinda28@gmail.com"/>
    <s v="MYIB_ASSISTANT"/>
    <m/>
    <m/>
    <m/>
    <m/>
    <m/>
    <m/>
    <m/>
    <m/>
    <s v="Management Janji"/>
    <s v="2026-08-07 15:00:00 | Tanggal pemasangan: 6/08/2026 Jam pemasangan : pagi / siang Info Tambahan : Hubungi pelanggan dulu sebelum ke lokasi. terima kasih"/>
    <s v="FCC"/>
    <d v="2026-06-08T18:09:46"/>
    <d v="2026-08-07T15:00:00"/>
    <m/>
    <s v="PS"/>
    <s v="KNO"/>
    <s v="NO ADDON"/>
    <n v="20260807"/>
    <s v="Completed"/>
    <s v="HSI Bisnis Promo HUT Telkom PSB 70% - 200 Mbps"/>
    <s v="INDIBIZ"/>
    <m/>
    <m/>
    <d v="2026-08-07T15:00:00"/>
    <s v="2026-08-07 15:00:00 | Tanggal pemasangan: 6/08/2026 Jam pemasangan : pagi / siang Info Tambahan : Hubungi pelanggan dulu sebelum ke lokasi. terima kasih"/>
    <n v="2026"/>
    <n v="8"/>
    <n v="7"/>
    <d v="2026-08-07T00:00:00"/>
    <n v="-0.625"/>
    <x v="0"/>
    <x v="14"/>
  </r>
  <r>
    <n v="571"/>
    <n v="1002506658"/>
    <n v="3"/>
    <x v="1"/>
    <n v="5"/>
    <s v="MADURA"/>
    <s v="BANGKALAN"/>
    <s v="BKL"/>
    <s v="REG"/>
    <s v="AO"/>
    <s v="NEW SALES"/>
    <m/>
    <s v="Completed (PS)"/>
    <s v="RBS-Regional 3"/>
    <d v="2026-08-03T21:15:36"/>
    <d v="2026-08-06T17:40:51"/>
    <n v="69357867"/>
    <m/>
    <n v="152435221684"/>
    <s v="Toko Nice So"/>
    <s v="ODP-BKL-FCE/33"/>
    <s v="WO060880861"/>
    <m/>
    <m/>
    <m/>
    <n v="112.74365570000001"/>
    <n v="-7.0345336999999999"/>
    <s v="|MN02601|/Toko Nice So/HSI Bisnis Promo HUT Telkom (1:1) 50 Mbps (Rp 355.000) PSB Rp 150.000/082310510505/muhammadnurhuda206@gmail.com/Muhammad Nur Huda/Jl. KH. Moh. Kholil No., 92, Kemayoran, Demangan, Kec. Bangkalan, Kabupaten Bangkalan, Jawa Timur 6916"/>
    <s v="Sales Force DBS"/>
    <m/>
    <m/>
    <m/>
    <m/>
    <m/>
    <m/>
    <m/>
    <m/>
    <s v="Management Janji"/>
    <s v="2026-08-05 13:00:00|M Janji : (05/08/2026) jam Pasang pagi / siang  Note : hubungi pelanggan jika ingin kelokasi|40981182|MYDITA"/>
    <s v="FCC"/>
    <d v="2026-03-08T21:25:22"/>
    <d v="2026-08-05T13:00:00"/>
    <m/>
    <s v="PS"/>
    <s v="BKL"/>
    <s v="NO ADDON"/>
    <n v="20260806"/>
    <s v="Completed"/>
    <s v="- 11_11446;Biaya PSB HSI EBIS Tunai di Depan ~ 11[150000]  - SP_NOSS;SP_NOSS ~ Internet NOSS Multispeed Network[0]  - SP_NOSS;SP_NOSS ~ Internet NOSS Multispeed Network[0]  - E25060;E25060 ~ ES25 - Paket HSI Bisnis (HSIE) Khusus Winback 2.0[0]  - E25060~n"/>
    <s v="INDIBIZ"/>
    <m/>
    <m/>
    <d v="2026-08-05T13:00:00"/>
    <s v="2026-08-05 13:00:00|M Janji : (05/08/2026) jam Pasang pagi / siang  Note : hubungi pelanggan jika ingin kelokasi|40981182|MYDITA"/>
    <n v="2026"/>
    <n v="8"/>
    <n v="6"/>
    <d v="2026-08-06T00:00:00"/>
    <n v="0.45833333333575865"/>
    <x v="0"/>
    <x v="1"/>
  </r>
  <r>
    <n v="572"/>
    <n v="1002515497"/>
    <n v="3"/>
    <x v="6"/>
    <n v="5"/>
    <s v="SIDOARJO"/>
    <s v="MOJOKERTO"/>
    <s v="MIP"/>
    <s v="REG"/>
    <s v="AO"/>
    <s v="NEW SALES"/>
    <m/>
    <s v="98 | OSS - CANCEL COMPLETE"/>
    <s v="RBS-Regional 3"/>
    <d v="2026-08-07T19:14:14"/>
    <d v="2026-08-08T08:01:24"/>
    <n v="69359412"/>
    <m/>
    <n v="152313204575"/>
    <s v="MTS UNGGULAN DARUL FALAH"/>
    <s v="ODP-MIP-FE/27"/>
    <s v="WO061204291"/>
    <m/>
    <m/>
    <m/>
    <n v="112.40224432540801"/>
    <n v="-7.4252288884003903"/>
    <s v="|MN01575|/MTS UNGGULAN DARUL FALAH/WINBACK HSI B2B + OCA BREACH CHECKER  (1:1) 100MBPS 635,5RB PSB DISC 70%//mtsdfjerukmacan@gmail.com/RAMADHAN ARYO PUTRA/85792761317"/>
    <s v="Sales Force DBS"/>
    <m/>
    <m/>
    <m/>
    <m/>
    <m/>
    <m/>
    <m/>
    <m/>
    <s v="Management Janji"/>
    <s v="2026-08-07 13:00:00|Waktu pemasnagan : 07 agustus 2026  Jam pemasangan : 08.00 - 12.00  Mohon hubungi pelanggan sebelum ke lokasi   Terima kasih|40010577|MYDITA"/>
    <s v="FCC"/>
    <d v="2026-07-08T19:25:29"/>
    <m/>
    <s v="Kendala Teknik"/>
    <s v="CANCEL"/>
    <s v="MIP"/>
    <s v="OCA"/>
    <m/>
    <s v="Cancel Completed"/>
    <s v="- 11_11446;Biaya PSB HSI EBIS Tunai di Depan ~ 11[150000]  - E23015;E23015 ~ ES23 - Perangkat ONT[0]  - E23015~null~44292;E23015||11||Abodemen 0[0]  - E23015~null~E23015_SWONTPREM;SWONTPREM ~ Biaya Sewa ONT Premium ~ E23015[50000]  - E24057;E24057 ~ ES24 "/>
    <s v="INDIBIZ"/>
    <m/>
    <m/>
    <d v="2026-08-07T07:00:00"/>
    <s v="2026-08-07 13:00:00|Waktu pemasnagan : 07 agustus 2026  Jam pemasangan : 08.00 - 12.00  Mohon hubungi pelanggan sebelum ke lokasi   Terima kasih|40010577|MYDITA"/>
    <m/>
    <m/>
    <m/>
    <e v="#NUM!"/>
    <e v="#NUM!"/>
    <x v="1"/>
    <x v="19"/>
  </r>
  <r>
    <n v="573"/>
    <n v="1002519501"/>
    <n v="3"/>
    <x v="4"/>
    <n v="4"/>
    <s v="PEKALONGAN"/>
    <s v="BREBES"/>
    <s v="BMU"/>
    <s v="REG"/>
    <s v="AO"/>
    <s v="NEW SALES"/>
    <s v="1P INET"/>
    <s v="Completed (PS)"/>
    <s v="RBS-Regional 3"/>
    <d v="2026-08-11T11:20:57"/>
    <d v="2026-08-12T14:48:14"/>
    <n v="69363150"/>
    <m/>
    <n v="146281108013"/>
    <s v="MTS AL ITTIHADIYAH KALIJURANG"/>
    <s v="ODP-BMU-FB/019 FB/D01/019.01"/>
    <s v="WO061479932"/>
    <m/>
    <m/>
    <m/>
    <n v="108.997394"/>
    <n v="-7.22478"/>
    <s v="|MN00292|MYIA-022694950023/POI/Mohammad Akrom/085642280087/akrommohammad264@gmail.com"/>
    <s v="MYIB_ASSISTANT"/>
    <m/>
    <m/>
    <m/>
    <m/>
    <m/>
    <m/>
    <m/>
    <m/>
    <s v="Management Janji"/>
    <s v="2026-08-12 08:00:00 | Jam pemasangan : 12.00 Info Tambahan : Hubungi pelanggan dulu sebelum ke lokasi terimakasih  "/>
    <s v="FCC"/>
    <d v="2026-11-08T11:40:03"/>
    <d v="2026-08-12T08:00:00"/>
    <m/>
    <s v="PS"/>
    <s v="BMU"/>
    <s v="NO ADDON"/>
    <n v="20260812"/>
    <s v="Completed"/>
    <s v="HSI Bisnis Promo HUT Telkom PSB 70% - 50 Mbps"/>
    <s v="INDIBIZ"/>
    <m/>
    <m/>
    <d v="2026-08-12T08:00:00"/>
    <s v="2026-08-12 08:00:00 | Jam pemasangan : 12.00 Info Tambahan : Hubungi pelanggan dulu sebelum ke lokasi terimakasih  "/>
    <n v="2026"/>
    <n v="8"/>
    <n v="12"/>
    <d v="2026-08-12T00:00:00"/>
    <n v="-0.33333333333575865"/>
    <x v="0"/>
    <x v="3"/>
  </r>
  <r>
    <n v="574"/>
    <n v="1002527750"/>
    <n v="3"/>
    <x v="1"/>
    <n v="5"/>
    <s v="MADURA"/>
    <s v="BANGKALAN"/>
    <s v="OMB"/>
    <s v="REG"/>
    <s v="AO"/>
    <s v="NEW SALES"/>
    <m/>
    <s v="Completed (PS)"/>
    <s v="RBS-Regional 3"/>
    <d v="2026-08-15T09:10:21"/>
    <d v="2026-08-15T13:37:23"/>
    <n v="69364878"/>
    <m/>
    <n v="152438209032"/>
    <s v="UD BERSAUDARA"/>
    <s v="ODP-OMB-FAA/56"/>
    <s v="WO061799583"/>
    <m/>
    <m/>
    <m/>
    <n v="113.37155"/>
    <n v="-7.1305319999999996"/>
    <s v="|MN00558|/UD BERSAUDARA/HSI Bisnis Promo HUT Telkom (1:1) 200 Mbps (Rp 790.000) PSB Rp 150.000/0895703207862/mohismail22@gmail.com/Sa'roni/-7.1304016, 113.3710531/Dekat Jl. Kyai H. Agus Salim, Badung Tengah, Badung, Kec. Proppo, Kabupaten Sampang, Jawa Ti"/>
    <s v="Sales Force DBS"/>
    <m/>
    <m/>
    <m/>
    <m/>
    <m/>
    <m/>
    <m/>
    <m/>
    <s v="Management Janji"/>
    <s v="2026-08-14 08:00:00|M Janji : (14/08/2026)  jam Pasang :pagi / siang   Note : hubungi pelanggan jika ingin kelokasi|40981182|MYDITA"/>
    <s v="FCC"/>
    <s v="15-08-2026 09:40:30"/>
    <m/>
    <m/>
    <s v="PS"/>
    <s v="OMB"/>
    <s v="NO ADDON"/>
    <n v="20260815"/>
    <s v="Completed"/>
    <s v="- 11_11446;Biaya PSB HSI EBIS Tunai di Depan ~ 11[150000]  - E25060;E25060 ~ ES25 - Paket HSI Bisnis (HSIE) Khusus Winback 2.0[0]  - E25060~null~E25060_UNL;UNL ~ Internet-Link Unlimited Internet Usage ~ E25060[0]  - E25060~null~105343;E25060||11||Abodemen"/>
    <s v="INDIBIZ"/>
    <m/>
    <m/>
    <d v="2026-08-15T07:00:00"/>
    <s v="2026-08-14 08:00:00|M Janji : (14/08/2026)  jam Pasang :pagi / siang   Note : hubungi pelanggan jika ingin kelokasi|40981182|MYDITA"/>
    <n v="2026"/>
    <n v="8"/>
    <n v="15"/>
    <d v="2026-08-15T00:00:00"/>
    <n v="-0.29166666666424135"/>
    <x v="0"/>
    <x v="1"/>
  </r>
  <r>
    <n v="575"/>
    <n v="1002511444"/>
    <n v="3"/>
    <x v="1"/>
    <n v="5"/>
    <s v="MADURA"/>
    <s v="PAMEKASAN"/>
    <s v="PME"/>
    <s v="REG"/>
    <s v="AO"/>
    <s v="NEW SALES"/>
    <m/>
    <s v="CANCEL COMPLETED"/>
    <s v="RBS-Regional 3"/>
    <d v="2026-08-06T08:29:16"/>
    <d v="2026-08-06T19:50:08"/>
    <n v="69359542"/>
    <m/>
    <n v="152426928006"/>
    <s v="TOKO SENTOSA RAYA"/>
    <s v="ODP-PME-FCA/08"/>
    <m/>
    <m/>
    <m/>
    <m/>
    <n v="113.54713940000001"/>
    <n v="-7.0915764000000001"/>
    <s v="|MC70132|/TOKO SENTOSA RAYA/YUSUF MUSAIVI/085726084288/yusufajjka@gmail.com/HSI Bisnis + Netmonk Promo 2026 100 Mbps (Rp 591.100) PSB 150.000/"/>
    <s v="Sales Force DBS"/>
    <m/>
    <m/>
    <m/>
    <m/>
    <m/>
    <m/>
    <m/>
    <m/>
    <m/>
    <m/>
    <m/>
    <d v="2026-06-08T08:39:52"/>
    <m/>
    <m/>
    <s v="REJECT_FCC"/>
    <s v="PME"/>
    <s v="NETMONK"/>
    <m/>
    <s v="DECLINE : Decline - Batal Order Ivan Sutiawan 40010577|MYDITA"/>
    <s v="- 11_11446;Biaya PSB HSI EBIS Tunai di Depan ~ 11[150000]  - SP_NOSS;SP_NOSS ~ Internet NOSS Multispeed Network[0]  - SP_NOSS;SP_NOSS ~ Internet NOSS Multispeed Network[0]  - E25060;E25060 ~ ES25 - Paket HSI Bisnis (HSIE) Khusus Winback 2.0[0]  - E25060~n"/>
    <s v="INDIBIZ"/>
    <m/>
    <m/>
    <m/>
    <m/>
    <m/>
    <m/>
    <m/>
    <e v="#NUM!"/>
    <e v="#NUM!"/>
    <x v="1"/>
    <x v="1"/>
  </r>
  <r>
    <n v="576"/>
    <n v="1002525174"/>
    <n v="3"/>
    <x v="0"/>
    <n v="5"/>
    <s v="MATARAM"/>
    <s v="LOMBOK TIMUR UTARA"/>
    <s v="SGG"/>
    <s v="REG"/>
    <s v="AO"/>
    <s v="NEW SALES"/>
    <s v="1P INET"/>
    <s v="102 | FOLLOW UP COMPLETED"/>
    <s v="RBS-Regional 3"/>
    <d v="2026-08-13T18:04:57"/>
    <d v="2026-08-15T17:04:27"/>
    <n v="69365514"/>
    <m/>
    <n v="172604213978"/>
    <s v="TOKO SRC YUDE"/>
    <s v="ODP-SGG-FAW/52 FAW/D06/52.01"/>
    <s v="WO061699765"/>
    <m/>
    <m/>
    <m/>
    <n v="116.285367049276"/>
    <n v="-8.2673829574108098"/>
    <s v="MD|MYDB-20260812265153|DN00001/MN01272|TOKO SRC YUDE|087866750145"/>
    <s v="MYDIGIBIZPARTNER"/>
    <m/>
    <m/>
    <m/>
    <m/>
    <m/>
    <m/>
    <m/>
    <m/>
    <s v="Management Janji"/>
    <s v="2026-08-15 13:00:00 | Nama PIC : Bp Budi No HP : 087866750145 No Alt : - M Janji :  15 Agustus 2026 Jam Pasang : Pagi / Siang Note : hubungi pelanggan jika ingin kelokasi "/>
    <s v="FCC"/>
    <s v="13-08-2026 18:25:15"/>
    <d v="2026-08-15T13:00:00"/>
    <m/>
    <s v="REVOKE"/>
    <s v="SGG"/>
    <s v="NO ADDON"/>
    <m/>
    <s v="Follow Up Revoke Completed, New Order ID : SC1002528753"/>
    <s v="HSI Bisnis Promo HUT Telkom PSB 70% - 100 Mbps"/>
    <s v="INDIBIZ"/>
    <m/>
    <m/>
    <d v="2026-08-15T13:00:00"/>
    <s v="2026-08-15 13:00:00 | Nama PIC : Bp Budi No HP : 087866750145 No Alt : - M Janji :  15 Agustus 2026 Jam Pasang : Pagi / Siang Note : hubungi pelanggan jika ingin kelokasi "/>
    <m/>
    <m/>
    <m/>
    <e v="#NUM!"/>
    <e v="#NUM!"/>
    <x v="1"/>
    <x v="9"/>
  </r>
  <r>
    <n v="577"/>
    <n v="1002518822"/>
    <n v="3"/>
    <x v="4"/>
    <n v="4"/>
    <s v="SEMARANG"/>
    <s v="INNER - SEMARANG JATENG UTARA"/>
    <s v="GNK"/>
    <s v="REG"/>
    <s v="AO"/>
    <s v="NEW SALES"/>
    <s v="1P INET"/>
    <s v="Completed (PS)"/>
    <s v="RBS-Regional 3"/>
    <d v="2026-08-11T08:17:57"/>
    <d v="2026-08-11T13:39:55"/>
    <n v="69362851"/>
    <m/>
    <n v="143424113551"/>
    <s v="Toko Wahyu"/>
    <s v="ODP-GNK-FX/086"/>
    <s v="WO061461913"/>
    <m/>
    <m/>
    <m/>
    <n v="110.49829188734201"/>
    <n v="-6.9695528819055301"/>
    <s v="MD|MYDB-20260811264925|DN00001/MN00663|Toko Wahyu|08132758952"/>
    <s v="MYDIGIBIZPARTNER"/>
    <m/>
    <m/>
    <m/>
    <m/>
    <m/>
    <m/>
    <m/>
    <m/>
    <s v="Management Janji"/>
    <s v="2026-08-12 08:00:00 | M Janji : (12/08/2026) jam Pasang : 09:00 Note : hubungi pelanggan jika ingin kelokasi"/>
    <s v="FCC"/>
    <d v="2026-11-08T08:40:11"/>
    <d v="2026-08-12T08:00:00"/>
    <m/>
    <s v="PS"/>
    <s v="GNK"/>
    <s v="NO ADDON"/>
    <n v="20260811"/>
    <s v="Completed"/>
    <s v="HSI Bisnis Promo HUT Telkom PSB 70% - 75 Mbps"/>
    <s v="INDIBIZ"/>
    <m/>
    <m/>
    <d v="2026-08-12T08:00:00"/>
    <s v="2026-08-12 08:00:00 | M Janji : (12/08/2026) jam Pasang : 09:00 Note : hubungi pelanggan jika ingin kelokasi"/>
    <n v="2026"/>
    <n v="8"/>
    <n v="11"/>
    <d v="2026-08-11T00:00:00"/>
    <n v="-1.3333333333357587"/>
    <x v="0"/>
    <x v="3"/>
  </r>
  <r>
    <n v="578"/>
    <n v="1002510414"/>
    <n v="3"/>
    <x v="1"/>
    <n v="5"/>
    <s v="MADURA"/>
    <s v="PAMEKASAN"/>
    <s v="PME"/>
    <s v="REG"/>
    <s v="AO"/>
    <s v="NEW SALES"/>
    <s v="1P INET"/>
    <s v="Completed (PS)"/>
    <s v="RBS-Regional 3"/>
    <d v="2026-08-05T12:43:57"/>
    <d v="2026-08-06T17:08:57"/>
    <n v="69359084"/>
    <m/>
    <n v="152426927995"/>
    <s v="SUMBER REJEKI MART"/>
    <s v="ODP-PME-FAV/59 FAV/D05/59.01"/>
    <s v="WO060977515"/>
    <m/>
    <m/>
    <m/>
    <n v="113.53012"/>
    <n v="-7.19580999999999"/>
    <s v="MD|MYDB-20260805264394|DN00001/MN00558|SUMBER REJEKI MART|085233134493"/>
    <s v="MYDIGIBIZPARTNER"/>
    <m/>
    <m/>
    <m/>
    <m/>
    <m/>
    <m/>
    <m/>
    <m/>
    <s v="Management Janji"/>
    <s v="2026-08-06 13:00:00 | M Janji : (06/08/2026) jam Pasang pagi / siang  Note : hubungi pelanggan jika ingin kelokasi"/>
    <s v="FCC"/>
    <d v="2026-05-08T12:55:33"/>
    <d v="2026-08-06T13:00:00"/>
    <m/>
    <s v="PS"/>
    <s v="PME"/>
    <s v="NO ADDON"/>
    <n v="20260806"/>
    <s v="Completed"/>
    <s v="HSI Bisnis Promo HUT Telkom PSB 70% - 200 Mbps"/>
    <s v="INDIBIZ"/>
    <m/>
    <m/>
    <d v="2026-08-06T13:00:00"/>
    <s v="2026-08-06 13:00:00 | M Janji : (06/08/2026) jam Pasang pagi / siang  Note : hubungi pelanggan jika ingin kelokasi"/>
    <n v="2026"/>
    <n v="8"/>
    <n v="6"/>
    <d v="2026-08-06T00:00:00"/>
    <n v="-0.54166666666424135"/>
    <x v="0"/>
    <x v="1"/>
  </r>
  <r>
    <n v="579"/>
    <n v="1002519269"/>
    <n v="3"/>
    <x v="3"/>
    <n v="4"/>
    <s v="YOGYAKARTA"/>
    <s v="SLEMAN"/>
    <s v="KLS"/>
    <s v="REG"/>
    <s v="AO"/>
    <s v="NEW SALES"/>
    <m/>
    <s v="Completed (PS)"/>
    <s v="RBS-Regional 3"/>
    <d v="2026-08-11T10:29:23"/>
    <d v="2026-08-13T10:46:00"/>
    <n v="69363032"/>
    <m/>
    <n v="146145120867"/>
    <s v="Apotek Nurra Medika"/>
    <s v="ODP-KLS-FAJ/008"/>
    <s v="WO061527579"/>
    <m/>
    <m/>
    <m/>
    <n v="110.48525359999999"/>
    <n v="-7.7694368000000003"/>
    <s v="|MC80228|/Apotek Nurra Medika/Paket HSI Bisnis Promo HUT Telkom 1:1 50Mbps/Cinthia Ayu Maulidia/085715675287/cinthiaayu64@gmail.com"/>
    <s v="Sales Profesional"/>
    <m/>
    <m/>
    <m/>
    <m/>
    <m/>
    <m/>
    <m/>
    <m/>
    <s v="Management Janji"/>
    <s v="2026-08-12 15:00:00|telp : 085954210507  alt :  M Janji : (12/08/2026) jam Pasang :pagi / siang  Note : hubungi pelanggan jika ingin kelokasi|40000802|MYDITA"/>
    <s v="FCC"/>
    <d v="2026-11-08T10:39:50"/>
    <d v="2026-08-12T15:00:00"/>
    <m/>
    <s v="PS"/>
    <s v="KLS"/>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2T15:00:00"/>
    <s v="2026-08-12 15:00:00|telp : 085954210507  alt :  M Janji : (12/08/2026) jam Pasang :pagi / siang  Note : hubungi pelanggan jika ingin kelokasi|40000802|MYDITA"/>
    <n v="2026"/>
    <n v="8"/>
    <n v="13"/>
    <d v="2026-08-13T00:00:00"/>
    <n v="0.375"/>
    <x v="0"/>
    <x v="3"/>
  </r>
  <r>
    <n v="580"/>
    <n v="1002527073"/>
    <n v="3"/>
    <x v="3"/>
    <n v="4"/>
    <s v="YOGYAKARTA"/>
    <s v="INNER - YOGYA JATENG SELATAN"/>
    <s v="KBU"/>
    <s v="REG"/>
    <s v="AO"/>
    <s v="NEW SALES"/>
    <m/>
    <s v="Completed (PS)"/>
    <s v="RBS-Regional 3"/>
    <d v="2026-08-14T16:06:06"/>
    <d v="2026-08-14T18:09:33"/>
    <n v="69364503"/>
    <m/>
    <n v="146113147006"/>
    <s v="Villa Dibali - Godean 2"/>
    <s v="ODP-KBU-FDK/78"/>
    <s v="WO061768465"/>
    <m/>
    <m/>
    <m/>
    <n v="110.3466"/>
    <n v="-7.7797999999999998"/>
    <s v="|MC80150|MYIA-012801611862/POI/yona/081225560048/yonameii95@gmail.com"/>
    <s v="Sales Profesional"/>
    <m/>
    <m/>
    <m/>
    <m/>
    <m/>
    <m/>
    <m/>
    <m/>
    <s v="Management Janji"/>
    <s v="2026-08-13 13:00:00 | Nama PIC : IBU YONA  No HP : 082283559281  No Alternatif : -  M Janji : 13/07/2026  Jam Pasang : Pagi  NoteÃ‚Â :  Hubungi terlebih dahulu sebelum ke lokasi"/>
    <s v="FCC"/>
    <s v="14-08-2026 16:10:01"/>
    <m/>
    <m/>
    <s v="PS"/>
    <s v="KBU"/>
    <s v="NO ADDON"/>
    <n v="20260814"/>
    <s v="Completed"/>
    <s v="- 11_11446;Biaya PSB HSI EBIS Tunai di Depan ~ 11[150000]  - E23046;E23046 ~ ES23 - Paket HSI Bisnis[0]  - E23046~null~E23046_UNL;UNL ~ Internet-Link Unlimited Internet Usage ~ E23046[0]  - E23046~null~44877;E23046||11||Abodemen 0[0]  - E23046~null~E23046"/>
    <s v="INDIBIZ"/>
    <m/>
    <m/>
    <d v="2026-08-14T07:00:00"/>
    <s v="2026-08-13 13:00:00 | Nama PIC : IBU YONA  No HP : 082283559281  No Alternatif : -  M Janji : 13/07/2026  Jam Pasang : Pagi  NoteÃ‚Â :  Hubungi terlebih dahulu sebelum ke lokasi"/>
    <n v="2026"/>
    <n v="8"/>
    <n v="14"/>
    <d v="2026-08-14T00:00:00"/>
    <n v="-0.29166666666424135"/>
    <x v="0"/>
    <x v="3"/>
  </r>
  <r>
    <n v="581"/>
    <n v="1002506438"/>
    <n v="3"/>
    <x v="2"/>
    <n v="5"/>
    <s v="KEDIRI"/>
    <s v="NGANJUK"/>
    <s v="KTS"/>
    <s v="REG"/>
    <s v="AO"/>
    <s v="NEW SALES"/>
    <m/>
    <s v="Completed (PS)"/>
    <s v="RBS-Regional 3"/>
    <d v="2026-08-03T15:50:30"/>
    <d v="2026-08-04T18:27:59"/>
    <n v="69345409"/>
    <m/>
    <n v="152615203023"/>
    <s v="SMK BUDI UTOMO KERTOSONO"/>
    <s v="ODP-KTS-FA/32"/>
    <s v="WO060817548"/>
    <m/>
    <m/>
    <m/>
    <n v="112.110415"/>
    <n v="-7.5831299999999997"/>
    <s v="|MC20233|MYIA-090935432600/POI/M YAFI ALHAQ MERDEKA UBAIDAH/082260932313/yafialhaq96@gmail.com"/>
    <s v="MYDIGIBIZPARTNER"/>
    <m/>
    <m/>
    <m/>
    <m/>
    <m/>
    <m/>
    <m/>
    <m/>
    <s v="Management Janji"/>
    <s v="2026-07-31 08:00:00|Jl. Supriadi No 41 Desa Kudu Kecamatan Kertosono Kabupaten Nganjuk Provinsi Jawa Timur (SMK BUDI UTOMO KERTOSONO)|SYSTEM|MYDITA"/>
    <s v="FCC"/>
    <d v="2026-03-08T16:10:38"/>
    <m/>
    <m/>
    <s v="PS"/>
    <s v="KTS"/>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7-31 08:00:00|Jl. Supriadi No 41 Desa Kudu Kecamatan Kertosono Kabupaten Nganjuk Provinsi Jawa Timur (SMK BUDI UTOMO KERTOSONO)|SYSTEM|MYDITA"/>
    <n v="2026"/>
    <n v="8"/>
    <n v="4"/>
    <d v="2026-08-04T00:00:00"/>
    <n v="0.70833333333575865"/>
    <x v="0"/>
    <x v="7"/>
  </r>
  <r>
    <n v="582"/>
    <n v="1002519803"/>
    <n v="3"/>
    <x v="4"/>
    <n v="4"/>
    <s v="PEKALONGAN"/>
    <s v="BREBES"/>
    <s v="BMU"/>
    <s v="REG"/>
    <s v="AO"/>
    <s v="NEW SALES"/>
    <s v="1P INET"/>
    <s v="Completed (PS)"/>
    <s v="RBS-Regional 3"/>
    <d v="2026-08-11T13:07:56"/>
    <d v="2026-08-12T16:18:58"/>
    <n v="69363263"/>
    <m/>
    <n v="146281108014"/>
    <s v="MI TA&amp; 39;ALLUMUSSHIBYAN 01 GALUHTIMUR"/>
    <s v="ODP-BMU-FB/011 FB/D01/011.01"/>
    <s v="WO061493179"/>
    <m/>
    <m/>
    <m/>
    <n v="108.9956207"/>
    <n v="-7.2115339000000001"/>
    <s v="|MN00292|MYIA-084733634021/POI/Budi Setiawan/082220116917/mitaallumusshibyan1@gmail.com"/>
    <s v="MYIB_ASSISTANT"/>
    <m/>
    <m/>
    <m/>
    <m/>
    <m/>
    <m/>
    <m/>
    <m/>
    <s v="Management Janji"/>
    <s v="2026-08-13 08:00:00 | Nama PIC:  bp budi setiawan  No HP: 082220116917 Alt: Tanggal: 13/8/2026 Jam Pasang: Pagi Note: Hubungi sebelum ke lokasi, terimakasih."/>
    <s v="FCC"/>
    <d v="2026-11-08T13:10:18"/>
    <d v="2026-08-13T08:00:00"/>
    <m/>
    <s v="PS"/>
    <s v="BMU"/>
    <s v="NO ADDON"/>
    <n v="20260812"/>
    <s v="Completed"/>
    <s v="HSI Bisnis Basic Promo HUT Telkom PSB 70% - 50 Mbps"/>
    <s v="INDIBIZ"/>
    <m/>
    <m/>
    <d v="2026-08-13T08:00:00"/>
    <s v="2026-08-13 08:00:00 | Nama PIC:  bp budi setiawan  No HP: 082220116917 Alt: Tanggal: 13/8/2026 Jam Pasang: Pagi Note: Hubungi sebelum ke lokasi, terimakasih."/>
    <n v="2026"/>
    <n v="8"/>
    <n v="12"/>
    <d v="2026-08-12T00:00:00"/>
    <n v="-1.3333333333357587"/>
    <x v="0"/>
    <x v="3"/>
  </r>
  <r>
    <n v="583"/>
    <n v="1002525555"/>
    <n v="3"/>
    <x v="6"/>
    <n v="5"/>
    <s v="SIDOARJO"/>
    <s v="INNER - JATIM TIMUR"/>
    <s v="KRN"/>
    <s v="REG"/>
    <s v="AO"/>
    <s v="NEW SALES"/>
    <m/>
    <s v="Completed (PS)"/>
    <s v="RBS-Regional 3"/>
    <d v="2026-08-14T09:07:41"/>
    <d v="2026-08-14T12:49:48"/>
    <n v="69358841"/>
    <m/>
    <n v="152331251060"/>
    <s v="MI NURUL R.ULUM KELAS"/>
    <s v="ODP-KRN-FAF/40"/>
    <s v="WO061720271"/>
    <m/>
    <m/>
    <m/>
    <n v="112.62412735773501"/>
    <n v="-7.4490811419691196"/>
    <s v="|MN00370|/MI NURUL R.ULUM KELAS/WINBACK 2.0 HSI B2B (1:1) 100MBPS 535RB PSB DISC 70%//111muchlissh@gmail.com/MUHAMMAD MUCHLIS/89504592018"/>
    <s v="Sales Force DBS"/>
    <m/>
    <m/>
    <m/>
    <m/>
    <m/>
    <m/>
    <m/>
    <m/>
    <s v="Management Janji"/>
    <s v="2026-08-07 08:00:00|Tanggal pemasangan: 6/08/2026  Jam pemasangan : pagi / siang  Info Tambahan : Hubungi pelanggan dulu sebelum ke lokasi.  terima kasih|40010577|MYDITA"/>
    <s v="FCC"/>
    <s v="14-08-2026 09:10:50"/>
    <m/>
    <m/>
    <s v="PS"/>
    <s v="KRN"/>
    <s v="NO ADDON"/>
    <n v="20260814"/>
    <s v="Completed"/>
    <s v="- 11_11446;Biaya PSB HSI EBIS Tunai di Depan ~ 11[150000]  - E23015;E23015 ~ ES23 - Perangkat ONT[0]  - E23015~null~44292;E23015||11||Abodemen 0[0]  - E23015~null~E23015_SWONTPREM;SWONTPREM ~ Biaya Sewa ONT Premium ~ E23015[50000]  - E25060;E25060 ~ ES25 "/>
    <s v="INDIBIZ"/>
    <m/>
    <m/>
    <d v="2026-08-14T07:00:00"/>
    <s v="2026-08-07 08:00:00|Tanggal pemasangan: 6/08/2026  Jam pemasangan : pagi / siang  Info Tambahan : Hubungi pelanggan dulu sebelum ke lokasi.  terima kasih|40010577|MYDITA"/>
    <n v="2026"/>
    <n v="8"/>
    <n v="14"/>
    <d v="2026-08-14T00:00:00"/>
    <n v="-0.29166666666424135"/>
    <x v="0"/>
    <x v="17"/>
  </r>
  <r>
    <n v="584"/>
    <n v="1002528567"/>
    <n v="3"/>
    <x v="6"/>
    <n v="5"/>
    <s v="PASURUAN"/>
    <s v="PROBOLINGGO"/>
    <s v="LCE"/>
    <s v="REG"/>
    <s v="AO"/>
    <s v="NEW SALES"/>
    <m/>
    <s v="Completed (PS)"/>
    <s v="RBS-Regional 3"/>
    <d v="2026-08-15T15:35:35"/>
    <d v="2026-08-16T17:29:32"/>
    <n v="69367064"/>
    <m/>
    <n v="152511206435"/>
    <s v="TOKO ZAINUL"/>
    <s v="ODP-LCE-FC/105"/>
    <s v="WO061883149"/>
    <m/>
    <m/>
    <m/>
    <n v="113.213429"/>
    <n v="-7.8525232999999997"/>
    <s v="|MN01068|/TOKO ZAINUL/WINBACK HSI B2B + OCA BREACH CHECKER  (1:1) 200MBPS 920,5RB PSB DISC 70%/0895622695967/Muklisraditiya@gmail.com/MUHAMMAD ZAINUL/-7.852675, 113.213404"/>
    <s v="Sales Force DBS"/>
    <m/>
    <m/>
    <m/>
    <m/>
    <m/>
    <m/>
    <m/>
    <m/>
    <s v="Management Janji"/>
    <s v="2026-08-17 13:00:00|Jam pemasangan : 12.00 Info Tambahan : Hubungi pelanggan dulu sebelum ke lokasi terimakasih  |40951381|MYDITA"/>
    <s v="FCC"/>
    <s v="15-08-2026 15:39:51"/>
    <d v="2026-08-17T13:00:00"/>
    <m/>
    <s v="PS"/>
    <s v="LCE"/>
    <s v="OCA"/>
    <n v="20260816"/>
    <s v="Complet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Jam pemasangan : 12.00 Info Tambahan : Hubungi pelanggan dulu sebelum ke lokasi terimakasih  |40951381|MYDITA"/>
    <n v="2026"/>
    <n v="8"/>
    <n v="16"/>
    <d v="2026-08-16T00:00:00"/>
    <n v="-1.5416666666642413"/>
    <x v="0"/>
    <x v="26"/>
  </r>
  <r>
    <n v="585"/>
    <n v="1002515660"/>
    <n v="3"/>
    <x v="0"/>
    <n v="5"/>
    <s v="KUPANG"/>
    <s v="MAUMERE"/>
    <s v="LRT"/>
    <s v="REG"/>
    <s v="AO"/>
    <s v="NEW SALES"/>
    <s v="1P INET"/>
    <s v="Completed (PS)"/>
    <s v="RBS-Regional 3"/>
    <d v="2026-08-08T09:40:57"/>
    <d v="2026-08-12T09:31:01"/>
    <n v="69361269"/>
    <m/>
    <n v="172509796591"/>
    <s v="Susteran Fransiskanes Larantuka"/>
    <s v="ODP-LRT-FH/57"/>
    <s v="WO061238531"/>
    <m/>
    <m/>
    <m/>
    <n v="123.01188156008701"/>
    <n v="-8.3228553111827104"/>
    <s v="MD|MYDB-20260807264632|SC00001/MC00079|Susteran Fransiskanes Larantuka|081337063091"/>
    <s v="MYDIGIBIZPARTNER"/>
    <m/>
    <m/>
    <m/>
    <m/>
    <m/>
    <m/>
    <m/>
    <m/>
    <s v="Management Janji"/>
    <s v="2026-08-09 08:00:00 | Tgl Pemasangan : 09 Agustus 2026 Interval : PAGI SIANG Note : Hubungi pelanggan terlebih dahulu"/>
    <s v="FCC"/>
    <d v="2026-08-08T09:55:05"/>
    <d v="2026-08-09T08:00:00"/>
    <m/>
    <s v="PS"/>
    <s v="LRT"/>
    <s v="NO ADDON"/>
    <n v="20260812"/>
    <s v="Completed"/>
    <s v="HSI Bisnis Basic Promo HUT Telkom PSB 70% - 50 Mbps"/>
    <s v="INDIBIZ"/>
    <m/>
    <m/>
    <d v="2026-08-09T08:00:00"/>
    <s v="2026-08-09 08:00:00 | Tgl Pemasangan : 09 Agustus 2026 Interval : PAGI SIANG Note : Hubungi pelanggan terlebih dahulu"/>
    <n v="2026"/>
    <n v="8"/>
    <n v="12"/>
    <d v="2026-08-12T00:00:00"/>
    <n v="2.6666666666642413"/>
    <x v="2"/>
    <x v="22"/>
  </r>
  <r>
    <n v="586"/>
    <n v="1002519261"/>
    <n v="3"/>
    <x v="5"/>
    <n v="5"/>
    <s v="SINGARJA"/>
    <s v="KLUNGKUNG"/>
    <s v="APR"/>
    <s v="REG"/>
    <s v="AO"/>
    <s v="NEW SALES"/>
    <m/>
    <s v="102 | FOLLOW UP COMPLETED"/>
    <s v="RBS-Regional 3"/>
    <d v="2026-08-11T10:27:20"/>
    <d v="2026-08-15T09:46:39"/>
    <n v="69363051"/>
    <m/>
    <n v="172404209327"/>
    <s v="SMP NEGERI 2 ABANG"/>
    <s v="ODP-APR-FD/37"/>
    <s v="WO061527554"/>
    <m/>
    <m/>
    <m/>
    <n v="115.60172439999999"/>
    <n v="-8.4147517000000001"/>
    <s v="|MN02750|/PIC I WAYAN SARYA/085842056440-082144951066/spandabang60@gmail.com"/>
    <s v="Sales Force DBS"/>
    <m/>
    <m/>
    <m/>
    <m/>
    <m/>
    <m/>
    <m/>
    <m/>
    <s v="Management Janji"/>
    <s v="2026-08-12 13:00:00|M Janji : (12/08/2026) jam Pasang : 09:00 Note : hubungi pelanggan jika ingin kelokasi|40900827|MYDITA"/>
    <s v="FCC"/>
    <d v="2026-11-08T10:39:50"/>
    <d v="2026-08-12T13:00:00"/>
    <s v="Kendala Teknik"/>
    <s v="REVOKE"/>
    <s v="APR"/>
    <s v="NO ADDON"/>
    <m/>
    <s v="Follow Up Revoke Completed, New Order ID : SC1002527820"/>
    <s v="- 11_11446;Biaya PSB HSI EBIS Tunai di Depan ~ 11[150000]  - SP_NOSS;SP_NOSS ~ Internet NOSS Multispeed Network[0]  - SP_NOSS;SP_NOSS ~ Internet NOSS Multispeed Network[0]  - E23015;E23015 ~ ES23 - Perangkat ONT[0]  - E23015~null~44292;E23015||11||Abodeme"/>
    <s v="INDIBIZ"/>
    <m/>
    <m/>
    <d v="2026-08-12T13:00:00"/>
    <s v="2026-08-12 13:00:00|M Janji : (12/08/2026) jam Pasang : 09:00 Note : hubungi pelanggan jika ingin kelokasi|40900827|MYDITA"/>
    <m/>
    <m/>
    <m/>
    <e v="#NUM!"/>
    <e v="#NUM!"/>
    <x v="1"/>
    <x v="6"/>
  </r>
  <r>
    <n v="587"/>
    <n v="1002515151"/>
    <n v="3"/>
    <x v="0"/>
    <n v="5"/>
    <s v="MATARAM"/>
    <s v="INNER - NUSA TENGGARA"/>
    <s v="SWE"/>
    <s v="REG"/>
    <s v="AO"/>
    <s v="NEW SALES"/>
    <s v="1P INET"/>
    <s v="Completed (PS)"/>
    <s v="RBS-Regional 3"/>
    <d v="2026-08-07T15:52:56"/>
    <d v="2026-08-08T16:49:28"/>
    <n v="69361011"/>
    <m/>
    <n v="172605804110"/>
    <s v="Toko rejeki baru mataram"/>
    <s v="ODP-SWE-FAT/76 FAT/D07/76.01"/>
    <s v="WO061185367"/>
    <m/>
    <m/>
    <m/>
    <n v="116.15977479999999"/>
    <n v="-8.5955081999999994"/>
    <s v="|MC40071|MYIA-081850829435/POI/Rohima/081337577824/imaakimprut@gmail.com"/>
    <s v="MYIB_ASSISTANT"/>
    <m/>
    <m/>
    <m/>
    <m/>
    <m/>
    <m/>
    <m/>
    <m/>
    <s v="Management Janji"/>
    <s v="2026-08-08 13:00:00 | Nama PIC : bapak andri No HP : 081337577824 Alt :  M Janji : (SABTU/8/AGUSTUS/2026) jam Pasang : 09:00 Note : hubungi pelanggan jika ingin kelokasi"/>
    <s v="FCC"/>
    <d v="2026-07-08T15:55:04"/>
    <d v="2026-08-08T13:00:00"/>
    <m/>
    <s v="PS"/>
    <s v="SWE"/>
    <s v="NO ADDON"/>
    <n v="20260808"/>
    <s v="Completed"/>
    <s v="HSI Bisnis Promo HUT Telkom PSB 70% - 50 Mbps"/>
    <s v="INDIBIZ"/>
    <m/>
    <m/>
    <d v="2026-08-08T13:00:00"/>
    <s v="2026-08-08 13:00:00 | Nama PIC : bapak andri No HP : 081337577824 Alt :  M Janji : (SABTU/8/AGUSTUS/2026) jam Pasang : 09:00 Note : hubungi pelanggan jika ingin kelokasi"/>
    <n v="2026"/>
    <n v="8"/>
    <n v="8"/>
    <d v="2026-08-08T00:00:00"/>
    <n v="-0.54166666666424135"/>
    <x v="0"/>
    <x v="23"/>
  </r>
  <r>
    <n v="588"/>
    <n v="1002511864"/>
    <n v="3"/>
    <x v="2"/>
    <n v="5"/>
    <s v="KEDIRI"/>
    <s v="TULUNGAGUNG"/>
    <s v="TUL"/>
    <s v="REG"/>
    <s v="AO"/>
    <s v="NEW SALES"/>
    <s v="1P INET"/>
    <s v="Completed (PS)"/>
    <s v="RBS-Regional 3"/>
    <d v="2026-08-06T10:46:56"/>
    <d v="2026-08-07T09:11:16"/>
    <n v="69359739"/>
    <m/>
    <n v="152606246386"/>
    <s v="Olshop Parfum wangi"/>
    <s v="ODP-TUL-FM/43 FM/D03/43.01"/>
    <s v="WO061054371"/>
    <m/>
    <m/>
    <m/>
    <n v="111.93276308476899"/>
    <n v="-8.0596259930117693"/>
    <s v="MD|MYDB-20260805264476|DC20002/MC20039|Olshop Parfum wangi|08562700011"/>
    <s v="MYDIGIBIZPARTNER"/>
    <m/>
    <m/>
    <m/>
    <m/>
    <m/>
    <m/>
    <m/>
    <m/>
    <s v="Management Janji"/>
    <s v="2026-08-07 08:00:00 | Nama : BP DONI BRIYAN WAHYUDI No Hp : 08562700011 No Alt :  Tgl Pemasangan : 07 Agustus 2026 Interval : PAGI  Note : Hubungi pelanggan terlebih dahulu"/>
    <s v="FCC"/>
    <d v="2026-06-08T10:55:32"/>
    <d v="2026-08-07T08:00:00"/>
    <m/>
    <s v="PS"/>
    <s v="TUL"/>
    <s v="NO ADDON"/>
    <n v="20260807"/>
    <s v="Completed"/>
    <s v="HSI Bisnis Promo HUT Telkom PSB 70% - 200 Mbps"/>
    <s v="INDIBIZ"/>
    <m/>
    <m/>
    <d v="2026-08-07T08:00:00"/>
    <s v="2026-08-07 08:00:00 | Nama : BP DONI BRIYAN WAHYUDI No Hp : 08562700011 No Alt :  Tgl Pemasangan : 07 Agustus 2026 Interval : PAGI  Note : Hubungi pelanggan terlebih dahulu"/>
    <n v="2026"/>
    <n v="8"/>
    <n v="7"/>
    <d v="2026-08-07T00:00:00"/>
    <n v="-0.33333333333575865"/>
    <x v="0"/>
    <x v="28"/>
  </r>
  <r>
    <n v="589"/>
    <n v="1002523888"/>
    <n v="3"/>
    <x v="2"/>
    <n v="5"/>
    <s v="KEDIRI"/>
    <s v="TULUNGAGUNG"/>
    <s v="TUL"/>
    <s v="REG"/>
    <s v="AO"/>
    <s v="NEW SALES"/>
    <s v="1P INET"/>
    <s v="Completed (PS)"/>
    <s v="RBS-Regional 3"/>
    <d v="2026-08-13T11:16:56"/>
    <d v="2026-08-14T09:51:02"/>
    <n v="69364950"/>
    <m/>
    <n v="152606246430"/>
    <s v="SMP TAHFIDZ AL IKHLAS"/>
    <s v="ODP-TUL-FAE/90 FAE/D03/90.01"/>
    <s v="WO061653280"/>
    <m/>
    <m/>
    <m/>
    <n v="111.909971013665"/>
    <n v="-8.0030220954761404"/>
    <s v="MD|MYDB-20260812265118|DC20015/MC20183|SMP TAHFIDZ AL IKHLAS|082244833729"/>
    <s v="MYDIGIBIZPARTNER"/>
    <m/>
    <m/>
    <m/>
    <m/>
    <m/>
    <m/>
    <m/>
    <m/>
    <s v="Management Janji"/>
    <s v="2026-08-14 08:00:00 | Nama PIC : Ibu Titah No HP : 082244833729 No Alt : - M Janji :  14 Agustus 2026 Jam Pasang : Pagi / Siang Note : hubungi pelanggan jika ingin kelokasi "/>
    <s v="FCC"/>
    <s v="13-08-2026 11:25:53"/>
    <d v="2026-08-14T08:00:00"/>
    <m/>
    <s v="PS"/>
    <s v="TUL"/>
    <s v="NO ADDON"/>
    <n v="20260814"/>
    <s v="Completed"/>
    <s v="HSI Bisnis Promo HUT Telkom PSB 70% - 75 Mbps"/>
    <s v="INDIBIZ"/>
    <m/>
    <m/>
    <d v="2026-08-14T08:00:00"/>
    <s v="2026-08-14 08:00:00 | Nama PIC : Ibu Titah No HP : 082244833729 No Alt : - M Janji :  14 Agustus 2026 Jam Pasang : Pagi / Siang Note : hubungi pelanggan jika ingin kelokasi "/>
    <n v="2026"/>
    <n v="8"/>
    <n v="14"/>
    <d v="2026-08-14T00:00:00"/>
    <n v="-0.33333333333575865"/>
    <x v="0"/>
    <x v="28"/>
  </r>
  <r>
    <n v="590"/>
    <n v="1002518727"/>
    <n v="3"/>
    <x v="7"/>
    <n v="4"/>
    <s v="KUDUS"/>
    <s v="BLORA"/>
    <s v="RDB"/>
    <s v="REG"/>
    <s v="AO"/>
    <s v="NEW SALES"/>
    <s v="1P INET"/>
    <s v="Completed (PS)"/>
    <s v="RBS-Regional 3"/>
    <d v="2026-08-10T19:31:56"/>
    <d v="2026-08-13T14:14:32"/>
    <n v="69362809"/>
    <m/>
    <n v="142512103095"/>
    <s v="kopi jokek"/>
    <s v="ODP-RDB-FA/047 FA/D05/047.01"/>
    <s v="WO061447659"/>
    <m/>
    <m/>
    <m/>
    <n v="111.392082"/>
    <n v="-7.1901149999999996"/>
    <s v="|MN00408|MYIA-030524581060/POI/doni kurniawan/081928040944/dojokon92@gmail.com"/>
    <s v="MYIB_ASSISTANT"/>
    <m/>
    <m/>
    <m/>
    <m/>
    <m/>
    <m/>
    <m/>
    <m/>
    <s v="Management Janji"/>
    <s v="2026-08-12 08:00:00 | Tanggal pemasangan : 12 AGUSTUS 2026 Jam pemasangan : pagi/siang Info Tambahan : Hubungi pelanggan dulu sebelum ke lokasi terima kasih"/>
    <s v="FCC"/>
    <d v="2026-10-08T19:39:53"/>
    <d v="2026-08-12T08:00:00"/>
    <m/>
    <s v="PS"/>
    <s v="RDB"/>
    <s v="NO ADDON"/>
    <n v="20260813"/>
    <s v="Completed"/>
    <s v="HSI Bisnis Promo HUT Telkom PSB 70% - 100 Mbps"/>
    <s v="INDIBIZ"/>
    <m/>
    <m/>
    <d v="2026-08-12T08:00:00"/>
    <s v="2026-08-12 08:00:00 | Tanggal pemasangan : 12 AGUSTUS 2026 Jam pemasangan : pagi/siang Info Tambahan : Hubungi pelanggan dulu sebelum ke lokasi terima kasih"/>
    <n v="2026"/>
    <n v="8"/>
    <n v="13"/>
    <d v="2026-08-13T00:00:00"/>
    <n v="0.66666666666424135"/>
    <x v="0"/>
    <x v="3"/>
  </r>
  <r>
    <n v="591"/>
    <n v="1002526618"/>
    <n v="3"/>
    <x v="1"/>
    <n v="5"/>
    <s v="MADURA"/>
    <s v="BANGKALAN"/>
    <s v="KPP"/>
    <s v="REG"/>
    <s v="AO"/>
    <s v="NEW SALES"/>
    <m/>
    <s v="Completed (PS)"/>
    <s v="RBS-Regional 3"/>
    <d v="2026-08-14T14:35:49"/>
    <d v="2026-08-14T22:20:57"/>
    <n v="69364224"/>
    <m/>
    <n v="152437905622"/>
    <s v="SMA Hasyim Baidhowi"/>
    <s v="ODP-KPP-FE/22"/>
    <s v="WO061755820"/>
    <m/>
    <m/>
    <m/>
    <n v="113.27446591682801"/>
    <n v="-7.0361926698297204"/>
    <s v="MD|MYDB-20260812265085|DN00001/MN00572|SMA Hasyim Baidhowi|082315371464"/>
    <s v="MYDIGIBIZPARTNER"/>
    <m/>
    <m/>
    <m/>
    <m/>
    <m/>
    <m/>
    <m/>
    <m/>
    <s v="Management Janji"/>
    <s v="2026-08-13 13:00:00 | Nama PIC : Imam   No HP : 082315371464  Alt :   M Janji : 13/08/2026  Jam Pasang : 08.00  - 13:00   NoteÃ‚Â :  hubungi terlebih dahulu sebelum ke lokasi, terima kasih."/>
    <s v="FCC"/>
    <s v="14-08-2026 14:40:08"/>
    <m/>
    <m/>
    <s v="PS"/>
    <s v="KPP"/>
    <s v="NETMONK"/>
    <n v="20260814"/>
    <s v="Completed"/>
    <s v="- 11_11446;Biaya PSB HSI EBIS Tunai di Depan ~ 11[150000]  - SP_NOSS;SP_NOSS ~ Internet NOSS Multispeed Network[0]  - E23015;E23015 ~ ES23 - Perangkat ONT[0]  - E23015~null~44292;E23015||11||Abodemen 0[0]  - E23015~null~E23015_SWONTPREM;SWONTPREM ~ Biaya "/>
    <s v="INDIBIZ"/>
    <m/>
    <m/>
    <d v="2026-08-14T07:00:00"/>
    <s v="2026-08-13 13:00:00 | Nama PIC : Imam   No HP : 082315371464  Alt :   M Janji : 13/08/2026  Jam Pasang : 08.00  - 13:00   NoteÃ‚Â :  hubungi terlebih dahulu sebelum ke lokasi, terima kasih."/>
    <n v="2026"/>
    <n v="8"/>
    <n v="14"/>
    <d v="2026-08-14T00:00:00"/>
    <n v="-0.29166666666424135"/>
    <x v="0"/>
    <x v="1"/>
  </r>
  <r>
    <n v="592"/>
    <n v="1002523643"/>
    <n v="3"/>
    <x v="7"/>
    <n v="4"/>
    <s v="KUDUS"/>
    <s v="JEPARA"/>
    <s v="JPR"/>
    <s v="REG"/>
    <s v="AO"/>
    <s v="NEW SALES"/>
    <s v="1P INET"/>
    <s v="Completed (PS)"/>
    <s v="RBS-Regional 3"/>
    <d v="2026-08-13T10:11:56"/>
    <d v="2026-08-14T13:05:24"/>
    <n v="69364851"/>
    <m/>
    <n v="142539117527"/>
    <s v="SPBU WONOREJO"/>
    <s v="ODP-JPR-FK/128 FK/D05/128.01"/>
    <s v="WO061646752"/>
    <m/>
    <m/>
    <m/>
    <n v="110.690293898609"/>
    <n v="-6.5623880756453898"/>
    <s v="|MC60141|MYIA-021188247509/POI/MUHAMMAD SYAIFUZZAKI/085647204409/spbuwonorejo@gmail.com"/>
    <s v="MYIB_ASSISTANT"/>
    <m/>
    <m/>
    <m/>
    <m/>
    <m/>
    <m/>
    <m/>
    <m/>
    <s v="Management Janji"/>
    <s v="2026-08-14 08:00:00 | Nama : BP MUHAMMAD SYAIFUZZAKI No Hp : 085647204409 No Alt :  Tgl Pemasangan : 14 Agustus 2026 Interval : PAGI  Note : Hubungi pelanggan terlebih dahulu"/>
    <s v="FCC"/>
    <s v="13-08-2026 10:39:50"/>
    <d v="2026-08-14T08:00:00"/>
    <m/>
    <s v="PS"/>
    <s v="JPR"/>
    <s v="NO ADDON"/>
    <n v="20260814"/>
    <s v="Completed"/>
    <s v="HSI Bisnis Promo HUT Telkom PSB 70% - 50 Mbps"/>
    <s v="INDIBIZ"/>
    <m/>
    <m/>
    <d v="2026-08-14T08:00:00"/>
    <s v="2026-08-14 08:00:00 | Nama : BP MUHAMMAD SYAIFUZZAKI No Hp : 085647204409 No Alt :  Tgl Pemasangan : 14 Agustus 2026 Interval : PAGI  Note : Hubungi pelanggan terlebih dahulu"/>
    <n v="2026"/>
    <n v="8"/>
    <n v="14"/>
    <d v="2026-08-14T00:00:00"/>
    <n v="-0.33333333333575865"/>
    <x v="0"/>
    <x v="3"/>
  </r>
  <r>
    <n v="593"/>
    <n v="1002519161"/>
    <n v="3"/>
    <x v="2"/>
    <n v="5"/>
    <s v="KEDIRI"/>
    <s v="KEDIRI"/>
    <s v="MJT"/>
    <s v="REG"/>
    <s v="AO"/>
    <s v="NEW SALES"/>
    <s v="1P INET"/>
    <s v="Completed (PS)"/>
    <s v="RBS-Regional 3"/>
    <d v="2026-08-11T10:01:56"/>
    <d v="2026-08-11T16:18:15"/>
    <n v="69362994"/>
    <m/>
    <n v="152640225876"/>
    <s v="SPBU TAROKAN 54.641.49"/>
    <s v="ODP-MJT-FA/48 FA/D01/48.01"/>
    <s v="WO061470140"/>
    <m/>
    <m/>
    <m/>
    <n v="111.9366335"/>
    <n v="-7.7133855000000002"/>
    <s v="|MC20231|MYIA-010136691788/POI/Fatur Rohman/081249324232/nararizka3@gmail.com"/>
    <s v="MYIB_ASSISTANT"/>
    <m/>
    <m/>
    <m/>
    <m/>
    <m/>
    <m/>
    <m/>
    <m/>
    <s v="Management Janji"/>
    <s v="2026-08-12 08:00:00 | Tanggal Pemasangan : 12 Agustus 2026 Jam Pemasangan : 08:00 13:00 Info Tambahan : Hubungi pelanggan dulu sebelum ke lokasi terimakasih"/>
    <s v="FCC"/>
    <d v="2026-11-08T10:10:31"/>
    <d v="2026-08-12T08:00:00"/>
    <m/>
    <s v="PS"/>
    <s v="MJT"/>
    <s v="NO ADDON"/>
    <n v="20260811"/>
    <s v="Completed"/>
    <s v="HSI Bisnis Promo HUT Telkom PSB 70% - 50 Mbps"/>
    <s v="INDIBIZ"/>
    <m/>
    <m/>
    <d v="2026-08-12T08:00:00"/>
    <s v="2026-08-12 08:00:00 | Tanggal Pemasangan : 12 Agustus 2026 Jam Pemasangan : 08:00 13:00 Info Tambahan : Hubungi pelanggan dulu sebelum ke lokasi terimakasih"/>
    <n v="2026"/>
    <n v="8"/>
    <n v="11"/>
    <d v="2026-08-11T00:00:00"/>
    <n v="-1.3333333333357587"/>
    <x v="0"/>
    <x v="5"/>
  </r>
  <r>
    <n v="594"/>
    <n v="1002506644"/>
    <n v="3"/>
    <x v="4"/>
    <n v="4"/>
    <s v="SEMARANG"/>
    <s v="UNGARAN"/>
    <s v="BDN"/>
    <s v="REG"/>
    <s v="AO"/>
    <s v="NEW SALES"/>
    <s v="1P INET"/>
    <s v="Completed (PS)"/>
    <s v="RBS-Regional 3"/>
    <d v="2026-08-03T19:46:58"/>
    <d v="2026-08-04T14:00:20"/>
    <n v="69357851"/>
    <m/>
    <n v="141411106511"/>
    <s v="Toko ada candi"/>
    <s v="ODP-BDN-FC/023"/>
    <s v="WO060838599"/>
    <m/>
    <m/>
    <m/>
    <n v="110.372911691665"/>
    <n v="-7.2191143791752497"/>
    <s v="MD|MYDB-20260803264286|DN00001/MN00663|Toko ada candi|08217746613"/>
    <s v="MYDIGIBIZPARTNER"/>
    <m/>
    <m/>
    <m/>
    <m/>
    <m/>
    <m/>
    <m/>
    <m/>
    <s v="Management Janji"/>
    <s v="2026-08-05 08:00:00 | M Janji : 05/08/2026 Jam Pasang : 13:00  NoteÃ‚Â :  hubungi terlebih dahulu sebelum ke lokasi, terima kasih."/>
    <s v="FCC"/>
    <d v="2026-03-08T19:54:44"/>
    <d v="2026-08-05T08:00:00"/>
    <m/>
    <s v="PS"/>
    <s v="BDN"/>
    <s v="NO ADDON"/>
    <n v="20260804"/>
    <s v="Completed"/>
    <s v="HSI Bisnis Promo HUT Telkom PSB 70% - 300 Mbps"/>
    <s v="INDIBIZ"/>
    <m/>
    <m/>
    <d v="2026-08-05T08:00:00"/>
    <s v="2026-08-05 08:00:00 | M Janji : 05/08/2026 Jam Pasang : 13:00  NoteÃ‚Â :  hubungi terlebih dahulu sebelum ke lokasi, terima kasih."/>
    <n v="2026"/>
    <n v="8"/>
    <n v="4"/>
    <d v="2026-08-04T00:00:00"/>
    <n v="-1.3333333333357587"/>
    <x v="0"/>
    <x v="3"/>
  </r>
  <r>
    <n v="595"/>
    <n v="1002510105"/>
    <n v="3"/>
    <x v="7"/>
    <n v="4"/>
    <s v="KUDUS"/>
    <s v="BLORA"/>
    <s v="BLO"/>
    <s v="REG"/>
    <s v="AO"/>
    <s v="NEW SALES"/>
    <s v="1P INET"/>
    <s v="Completed (PS)"/>
    <s v="RBS-Regional 3"/>
    <d v="2026-08-05T10:59:56"/>
    <d v="2026-08-06T09:26:54"/>
    <n v="69358944"/>
    <m/>
    <n v="141569115688"/>
    <s v="TOKOSUGENG"/>
    <s v="ODP-BLO-FFE/040 FFE/D03/040.01"/>
    <s v="WO060964221"/>
    <m/>
    <m/>
    <m/>
    <n v="111.41995931855"/>
    <n v="-6.9986560561332603"/>
    <s v="|MC60162|MYIA-008544800368/POI/FAIZAL RAHMAD NAUVANDA/082341906523/dp3787913@gmail.com"/>
    <s v="MYIB_ASSISTANT"/>
    <m/>
    <m/>
    <m/>
    <m/>
    <m/>
    <m/>
    <m/>
    <m/>
    <s v="Management Janji"/>
    <s v="2026-08-06 08:00:00 | Tanggal pemasangan: 06/08/2026 Jam pemasangan : pagi / siang Info Tambahan : Hubungi pelanggan dulu sebelum ke lokasi terima kasih"/>
    <s v="FCC"/>
    <d v="2026-05-08T11:24:55"/>
    <d v="2026-08-06T08:00:00"/>
    <m/>
    <s v="PS"/>
    <s v="BLO"/>
    <s v="NO ADDON"/>
    <n v="20260806"/>
    <s v="Completed"/>
    <s v="HSI Bisnis Promo HUT Telkom PSB 70% - 200 Mbps"/>
    <s v="INDIBIZ"/>
    <m/>
    <m/>
    <d v="2026-08-06T08:00:00"/>
    <s v="2026-08-06 08:00:00 | Tanggal pemasangan: 06/08/2026 Jam pemasangan : pagi / siang Info Tambahan : Hubungi pelanggan dulu sebelum ke lokasi terima kasih"/>
    <n v="2026"/>
    <n v="8"/>
    <n v="6"/>
    <d v="2026-08-06T00:00:00"/>
    <n v="-0.33333333333575865"/>
    <x v="0"/>
    <x v="3"/>
  </r>
  <r>
    <n v="596"/>
    <n v="1002506283"/>
    <n v="3"/>
    <x v="2"/>
    <n v="5"/>
    <s v="MADIUN"/>
    <s v="TUBAN"/>
    <s v="BCR"/>
    <s v="REG"/>
    <s v="AO"/>
    <s v="NEW SALES"/>
    <s v="1P INET"/>
    <s v="Completed (PS)"/>
    <s v="RBS-Regional 3"/>
    <d v="2026-08-03T14:37:57"/>
    <d v="2026-08-04T13:15:05"/>
    <n v="69357652"/>
    <m/>
    <n v="152648206869"/>
    <s v="SMPN2 BANCAR"/>
    <s v="ODP-BCR-FAF/32 FAF/D03/32.01"/>
    <s v="WO060804157"/>
    <m/>
    <m/>
    <m/>
    <n v="111.773565067489"/>
    <n v="-6.8169274120077299"/>
    <s v="|MN02366|MYIA-012663221081/POI/atmi/081331139175/smpnduabancar@gmail.com"/>
    <s v="MYIB_ASSISTANT"/>
    <m/>
    <m/>
    <m/>
    <m/>
    <m/>
    <m/>
    <m/>
    <m/>
    <s v="Management Janji"/>
    <s v="2026-08-05 08:00:00 | Nama PIC: BP LUTFI  Notel: 085646737220 Alt: 081331139175 / Whatsapp Tanggal: 5/8/2026 Jam Pasang: Pagi Note: Hubungi sebelum ke lokasi, terimakasih. "/>
    <s v="FCC"/>
    <d v="2026-03-08T14:40:09"/>
    <d v="2026-08-05T08:00:00"/>
    <m/>
    <s v="PS"/>
    <s v="BCR"/>
    <s v="NO ADDON"/>
    <n v="20260804"/>
    <s v="Completed"/>
    <s v="HSI Bisnis Basic Promo HUT Telkom PSB 70% - 50 Mbps"/>
    <s v="INDIBIZ"/>
    <m/>
    <m/>
    <d v="2026-08-05T08:00:00"/>
    <s v="2026-08-05 08:00:00 | Nama PIC: BP LUTFI  Notel: 085646737220 Alt: 081331139175 / Whatsapp Tanggal: 5/8/2026 Jam Pasang: Pagi Note: Hubungi sebelum ke lokasi, terimakasih. "/>
    <n v="2026"/>
    <n v="8"/>
    <n v="4"/>
    <d v="2026-08-04T00:00:00"/>
    <n v="-1.3333333333357587"/>
    <x v="0"/>
    <x v="18"/>
  </r>
  <r>
    <n v="597"/>
    <n v="1002523961"/>
    <n v="3"/>
    <x v="4"/>
    <n v="4"/>
    <s v="SEMARANG"/>
    <s v="INNER - SEMARANG JATENG UTARA"/>
    <s v="SMT"/>
    <s v="REG"/>
    <s v="AO"/>
    <s v="NEW SALES"/>
    <s v="2P INET + VOICE"/>
    <s v="7 | OSS - PROVISIONING ISSUED"/>
    <s v="RBS-Regional 3"/>
    <d v="2026-08-13T11:34:56"/>
    <d v="2026-08-14T08:05:56"/>
    <n v="69365008"/>
    <n v="2435320546"/>
    <n v="141420142145"/>
    <s v="PT SHAKA BERKAH JAYA LOGISTIK"/>
    <s v="ODP-SMT-FBB/032 FBB/D03/05.032"/>
    <s v="WO061654986"/>
    <m/>
    <m/>
    <m/>
    <n v="110.396623760461"/>
    <n v="-6.97001746865421"/>
    <s v="MD|MYDB-20260813265180|DB10005/MB10139|PT SHAKA BERKAH JAYA LOGISTIK|0895398936707"/>
    <s v="MYDIGIBIZPARTNER"/>
    <m/>
    <m/>
    <m/>
    <m/>
    <m/>
    <m/>
    <m/>
    <m/>
    <s v="Management Janji"/>
    <s v="2026-08-14 08:00:00 | Waktu pemasangan : 13 agustus 2026 Jam pemasangan : 08.00 - 12.00 Info Tambahan : Hubungi pelanggan dulu sebelum ke lokasi terimakasih "/>
    <s v="FCC"/>
    <s v="13-08-2026 11:39:50"/>
    <d v="2026-08-14T08:00:00"/>
    <m/>
    <s v="PI"/>
    <s v="SMT"/>
    <s v="NO ADDON"/>
    <m/>
    <s v="Provisioning Issued"/>
    <s v="HSI Bisnis Bundling Phone PSB 70% - Free 800 Menit - 200 Mbps"/>
    <s v="INDIBIZ"/>
    <m/>
    <m/>
    <d v="2026-08-14T08:00:00"/>
    <s v="2026-08-14 08:00:00 | Waktu pemasangan : 13 agustus 2026 Jam pemasangan : 08.00 - 12.00 Info Tambahan : Hubungi pelanggan dulu sebelum ke lokasi terimakasih "/>
    <m/>
    <m/>
    <m/>
    <e v="#NUM!"/>
    <e v="#NUM!"/>
    <x v="1"/>
    <x v="3"/>
  </r>
  <r>
    <n v="598"/>
    <n v="1002504573"/>
    <n v="3"/>
    <x v="1"/>
    <n v="5"/>
    <s v="SBY UTARA"/>
    <s v="LAMONGAN"/>
    <s v="BDG"/>
    <s v="REG"/>
    <s v="AO"/>
    <s v="NEW SALES"/>
    <s v="1P INET"/>
    <s v="102 | FOLLOW UP COMPLETED"/>
    <s v="RBS-Regional 3"/>
    <d v="2026-08-01T13:22:56"/>
    <d v="2026-08-10T13:18:25"/>
    <n v="69356754"/>
    <m/>
    <n v="152448204119"/>
    <s v="LARVA COFFE"/>
    <s v="ODP-BDG-FC/76 FC/D08/76.01"/>
    <s v="WO060650571"/>
    <m/>
    <m/>
    <m/>
    <n v="112.28015474975101"/>
    <n v="-6.8722867450428797"/>
    <s v="MD|MYDB-20260801264112|DN00001/MN01285|LARVA COFFE|085606172718"/>
    <s v="MYDIGIBIZPARTNER"/>
    <m/>
    <m/>
    <m/>
    <m/>
    <m/>
    <m/>
    <m/>
    <m/>
    <s v="Management Janji"/>
    <s v="2026-08-02 10:00:00 | Nama Pic : bp erif No Hp Pic : 085606172718 No alt : - Jam Pemasangan : pagi  Tanggal Pemasangan : 2 Agustus 2026"/>
    <s v="FCC"/>
    <d v="2026-01-08T13:25:26"/>
    <d v="2026-08-02T10:00:00"/>
    <s v="Kendala Teknik"/>
    <s v="REVOKE"/>
    <s v="BDG"/>
    <s v="NO ADDON"/>
    <m/>
    <s v="Follow Up Revoke Completed, New Order ID : SC1002517704"/>
    <s v="HSI Bisnis Promo HUT Telkom PSB 70% - 75 Mbps"/>
    <s v="INDIBIZ"/>
    <m/>
    <m/>
    <d v="2026-08-02T10:00:00"/>
    <s v="2026-08-02 10:00:00 | Nama Pic : bp erif No Hp Pic : 085606172718 No alt : - Jam Pemasangan : pagi  Tanggal Pemasangan : 2 Agustus 2026"/>
    <m/>
    <m/>
    <m/>
    <e v="#NUM!"/>
    <e v="#NUM!"/>
    <x v="1"/>
    <x v="15"/>
  </r>
  <r>
    <n v="599"/>
    <n v="1002526552"/>
    <n v="3"/>
    <x v="0"/>
    <n v="5"/>
    <s v="KUPANG"/>
    <s v="ENDE"/>
    <s v="BJW"/>
    <s v="REG"/>
    <s v="AO"/>
    <s v="NEW SALES"/>
    <s v="1P INET"/>
    <s v="7 | OSS - PROVISIONING ISSUED"/>
    <s v="RBS-Regional 3"/>
    <d v="2026-08-14T14:22:56"/>
    <d v="2026-08-15T13:07:29"/>
    <n v="69366129"/>
    <m/>
    <n v="172511797007"/>
    <s v="SPC BAJAWA"/>
    <s v="ODP-BJW-FC/67 FC/D08/67.01"/>
    <s v="WO061753465"/>
    <m/>
    <m/>
    <m/>
    <n v="120.97280558198599"/>
    <n v="-8.7870581115459103"/>
    <s v="MD|MYDB-20260813265172|SC00001/MC00124|SPC BAJAWA|082259935552"/>
    <s v="MYDIGIBIZPARTNER"/>
    <m/>
    <m/>
    <m/>
    <m/>
    <m/>
    <m/>
    <m/>
    <m/>
    <s v="Management Janji"/>
    <s v="2026-08-15 13:00:00 | Waktu pemasangan : 15 agustus 2026 Jam pemasangan : 08.00 - 12.00 Info Tambahan : Hubungi pelanggan dulu sebelum ke lokasi terimakasih"/>
    <s v="FCC"/>
    <s v="14-08-2026 14:40:08"/>
    <d v="2026-08-15T13:00:00"/>
    <m/>
    <s v="PI"/>
    <s v="BJW"/>
    <s v="NO ADDON"/>
    <m/>
    <s v="Provisioning Issued"/>
    <s v="HSI Bisnis PSB 70% - 50 Mbps"/>
    <s v="INDIBIZ"/>
    <m/>
    <m/>
    <d v="2026-08-15T13:00:00"/>
    <s v="2026-08-15 13:00:00 | Waktu pemasangan : 15 agustus 2026 Jam pemasangan : 08.00 - 12.00 Info Tambahan : Hubungi pelanggan dulu sebelum ke lokasi terimakasih"/>
    <m/>
    <m/>
    <m/>
    <e v="#NUM!"/>
    <e v="#NUM!"/>
    <x v="1"/>
    <x v="10"/>
  </r>
  <r>
    <n v="600"/>
    <n v="1002528329"/>
    <n v="3"/>
    <x v="7"/>
    <n v="4"/>
    <s v="KUDUS"/>
    <s v="JEPARA"/>
    <s v="BAN"/>
    <s v="REG"/>
    <s v="AO"/>
    <s v="NEW SALES"/>
    <m/>
    <s v="Completed (PS)"/>
    <s v="RBS-Regional 3"/>
    <d v="2026-08-15T13:27:22"/>
    <d v="2026-08-15T14:18:06"/>
    <n v="69365107"/>
    <m/>
    <n v="142507105371"/>
    <s v="MAS MATHALIBUL HUDA"/>
    <s v="ODP-BAN-FB/005"/>
    <s v="WO061825483"/>
    <m/>
    <m/>
    <m/>
    <n v="110.70583266"/>
    <n v="-6.527569025"/>
    <s v="|MC60115|MYIA-000126828186/POI/AZIZ MUMTAZA/082341907099/malidamlonggo@outlook.co.id"/>
    <s v="Sales Profesional"/>
    <m/>
    <m/>
    <m/>
    <m/>
    <m/>
    <m/>
    <m/>
    <m/>
    <s v="Management Janji"/>
    <s v="2026-08-14 13:00:00 | M Janji : (14/08/2026)  jam Pasang :pagi / siang   Note : hubungi pelanggan jika ingin kelokasi"/>
    <s v="FCC"/>
    <s v="15-08-2026 13:39:51"/>
    <m/>
    <m/>
    <s v="PS"/>
    <s v="BAN"/>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7:00:00"/>
    <s v="2026-08-14 13:00:00 | M Janji : (14/08/2026)  jam Pasang :pagi / siang   Note : hubungi pelanggan jika ingin kelokasi"/>
    <n v="2026"/>
    <n v="8"/>
    <n v="15"/>
    <d v="2026-08-15T00:00:00"/>
    <n v="-0.29166666666424135"/>
    <x v="0"/>
    <x v="3"/>
  </r>
  <r>
    <n v="601"/>
    <n v="1002514889"/>
    <n v="3"/>
    <x v="1"/>
    <n v="5"/>
    <s v="MADURA"/>
    <s v="PAMEKASAN"/>
    <s v="PME"/>
    <s v="REG"/>
    <s v="AO"/>
    <s v="NEW SALES"/>
    <s v="1P INET"/>
    <s v="Completed (PS)"/>
    <s v="RBS-Regional 3"/>
    <d v="2026-08-07T14:41:58"/>
    <d v="2026-08-08T13:24:13"/>
    <n v="69360905"/>
    <m/>
    <n v="152426928033"/>
    <s v="TK dan PAUD Aisyiyah Bustanul athfal 1"/>
    <s v="ODP-PME-FBF/26 FBF/D05/26.01"/>
    <s v="WO061174284"/>
    <m/>
    <m/>
    <m/>
    <n v="113.398786112666"/>
    <n v="-7.1180090015280504"/>
    <s v="MD|MYDB-20260807264633|DN00001/MN00572|TK dan PAUD Aisyiyah Bustanul athfal 1|082335879324"/>
    <s v="MYDIGIBIZPARTNER"/>
    <m/>
    <m/>
    <m/>
    <m/>
    <m/>
    <m/>
    <m/>
    <m/>
    <s v="Management Janji"/>
    <s v="2026-08-08 13:00:00 | telp :082335879324  alt : pagi / siang 08/08/2026 hub sebelum ke lokasi  "/>
    <s v="FCC"/>
    <d v="2026-07-08T14:56:06"/>
    <d v="2026-08-08T13:00:00"/>
    <m/>
    <s v="PS"/>
    <s v="PME"/>
    <s v="NETMONK"/>
    <n v="20260808"/>
    <s v="Completed"/>
    <s v="HSI Bisnis Bundling Netmonk Promo 2026 PSB 70% - 200 Mbps"/>
    <s v="INDIBIZ"/>
    <m/>
    <m/>
    <d v="2026-08-08T13:00:00"/>
    <s v="2026-08-08 13:00:00 | telp :082335879324  alt : pagi / siang 08/08/2026 hub sebelum ke lokasi  "/>
    <n v="2026"/>
    <n v="8"/>
    <n v="8"/>
    <d v="2026-08-08T00:00:00"/>
    <n v="-0.54166666666424135"/>
    <x v="0"/>
    <x v="1"/>
  </r>
  <r>
    <n v="602"/>
    <n v="1002504381"/>
    <n v="3"/>
    <x v="3"/>
    <n v="4"/>
    <s v="YOGYAKARTA"/>
    <s v="SLEMAN"/>
    <s v="GOD"/>
    <s v="DPS"/>
    <s v="AO"/>
    <s v="NEW SALES"/>
    <m/>
    <s v="Completed (PS)"/>
    <s v="DPS-Financial &amp; Welfare"/>
    <d v="2026-08-01T10:47:00"/>
    <d v="2026-08-01T12:26:46"/>
    <n v="69355038"/>
    <m/>
    <n v="146136130009"/>
    <s v="Universitas Siber Muhammadiyah"/>
    <s v="ODP-GOD-FK/078"/>
    <s v="WO060629907"/>
    <m/>
    <m/>
    <m/>
    <n v="110.241894"/>
    <n v="-7.8197340000000004"/>
    <s v="DPS HSI | AM MEYTA NINDIASARI | NIK 826150 | TREG 3 | Universitas Siber Muhammadiyah | 083869058513 PUTRA | INTERNET 50MB | Penempatan Modem Di Pintu Belakang Gedung Utama"/>
    <s v="Account Manager"/>
    <m/>
    <m/>
    <m/>
    <m/>
    <m/>
    <m/>
    <m/>
    <m/>
    <s v="Management Janji"/>
    <s v="DPS HSI | AM MEYTA NINDIASARI | NIK 826150 | TREG 3 | Universitas Siber Muhammadiyah | 083869058513 PUTRA | INTERNET 50MB | Penempatan Modem Di Pintu Belakang Gedung Utama"/>
    <s v="FCC"/>
    <d v="2026-01-08T10:54:54"/>
    <m/>
    <m/>
    <s v="PS"/>
    <s v="GOD"/>
    <s v="NO ADDON"/>
    <n v="20260801"/>
    <s v="Completed"/>
    <s v="- 11_11450;Biaya PSB Reguler HSI EBIS ~ 11[150000]  - E23015;E23015 ~ ES23 - Perangkat ONT[0]  - E23015~null~44292;E23015||11||Abodemen 0[0]  - E23015~null~E23015_SWONT;SWONT ~ Biaya Sewa ONT ~ E23015[30000]  - E23046;E23046 ~ ES23 - Paket HSI Bisnis[0]  "/>
    <s v="INDIBIZ"/>
    <m/>
    <m/>
    <d v="1970-01-01T07:00:00"/>
    <s v="DPS HSI | AM MEYTA NINDIASARI | NIK 826150 | TREG 3 | Universitas Siber Muhammadiyah | 083869058513 PUTRA | INTERNET 50MB | Penempatan Modem Di Pintu Belakang Gedung Utama"/>
    <n v="2026"/>
    <n v="8"/>
    <n v="1"/>
    <d v="2026-08-01T00:00:00"/>
    <n v="20665.708333333332"/>
    <x v="2"/>
    <x v="3"/>
  </r>
  <r>
    <n v="603"/>
    <n v="1002518504"/>
    <n v="3"/>
    <x v="4"/>
    <n v="4"/>
    <s v="SEMARANG"/>
    <s v="INNER - SEMARANG JATENG UTARA"/>
    <s v="JHR"/>
    <s v="REG"/>
    <s v="AO"/>
    <s v="NEW SALES"/>
    <s v="1P INET"/>
    <s v="102 | FOLLOW UP COMPLETED"/>
    <s v="RBS-Regional 3"/>
    <d v="2026-08-10T16:37:57"/>
    <d v="2026-08-13T13:29:04"/>
    <n v="69362727"/>
    <m/>
    <n v="142406122714"/>
    <s v="ERABLUE ABIMANYU"/>
    <s v="ODP-JHR-FZ/105 FZ/D07/105.01"/>
    <s v="WO061430938"/>
    <m/>
    <m/>
    <m/>
    <n v="110.413222"/>
    <n v="-6.9748890000000001"/>
    <s v="|MN02713|MYIA-050676802290/POI/HASBIBINTARO SHIDDIQ/081249549394/nextperdanaone@gmail.com"/>
    <s v="MYIB_ASSISTANT"/>
    <m/>
    <m/>
    <m/>
    <m/>
    <m/>
    <m/>
    <m/>
    <m/>
    <s v="Management Janji"/>
    <s v="2026-08-11 13:00:00 | Waktu pemasnagan : 11 Agustus 2026 Jam pemasangan : 08.00 - 12.00 Mohon hubungi pelanggan sebelum ke lokasi  Terima kasih"/>
    <s v="FCC"/>
    <d v="2026-10-08T16:39:46"/>
    <d v="2026-08-11T13:00:00"/>
    <s v="Kendala Pelanggan"/>
    <s v="REVOKE"/>
    <s v="JHR"/>
    <s v="NO ADDON"/>
    <m/>
    <s v="Follow Up Revoke Completed, New Order ID : SC1002524255"/>
    <s v="HSI Bisnis PSB 70% - 50 Mbps"/>
    <s v="INDIBIZ"/>
    <m/>
    <m/>
    <d v="2026-08-11T13:00:00"/>
    <s v="2026-08-11 13:00:00 | Waktu pemasnagan : 11 Agustus 2026 Jam pemasangan : 08.00 - 12.00 Mohon hubungi pelanggan sebelum ke lokasi  Terima kasih"/>
    <m/>
    <m/>
    <m/>
    <e v="#NUM!"/>
    <e v="#NUM!"/>
    <x v="1"/>
    <x v="3"/>
  </r>
  <r>
    <n v="604"/>
    <n v="1002531226"/>
    <n v="3"/>
    <x v="3"/>
    <n v="4"/>
    <s v="MAGELANG"/>
    <s v="MAGELANG"/>
    <s v="MGE"/>
    <s v="REG"/>
    <s v="AO"/>
    <s v="NEW SALES"/>
    <s v="1P INET"/>
    <s v="MIE - SEND SURVEY"/>
    <s v="RBS-Regional 3"/>
    <d v="2026-08-17T16:11:56"/>
    <d v="2026-08-17T16:14:01"/>
    <n v="69368286"/>
    <m/>
    <n v="146137149788"/>
    <s v="Kantor Balaidesa Sidomulyo"/>
    <s v="ODP-MGE-FQ/015 FQ/D03/015.01"/>
    <s v="WO061944636"/>
    <m/>
    <m/>
    <m/>
    <n v="110.1524"/>
    <n v="-7.5735146000000002"/>
    <s v="|MC80006|MYIA-097869397891/POI/Tristanto/087845611911/wannabe4media@gmail.com"/>
    <s v="MYIB_ASSISTANT"/>
    <m/>
    <m/>
    <m/>
    <m/>
    <m/>
    <m/>
    <m/>
    <m/>
    <s v="Management Janji"/>
    <s v="2026-08-18 15:00:00 | M Janji : (18 AGUSTUS 2026) jam Pasang : siang Note : hubungi pelanggan jika ingin kelokasi"/>
    <s v="FCC"/>
    <s v="17-08-2026 16:25:32"/>
    <d v="2026-08-18T15:00:00"/>
    <m/>
    <s v="SURVEY_NEW_MANJA"/>
    <s v="MGE"/>
    <s v="NO ADDON"/>
    <m/>
    <s v="MIE - SEND SURVEY"/>
    <s v="HSI Bisnis PSB 70% - 200 Mbps"/>
    <s v="INDIBIZ"/>
    <m/>
    <m/>
    <d v="2026-08-18T15:00:00"/>
    <s v="2026-08-18 15:00:00 | M Janji : (18 AGUSTUS 2026) jam Pasang : siang Note : hubungi pelanggan jika ingin kelokasi"/>
    <m/>
    <m/>
    <m/>
    <e v="#NUM!"/>
    <e v="#NUM!"/>
    <x v="1"/>
    <x v="3"/>
  </r>
  <r>
    <n v="605"/>
    <n v="1002522301"/>
    <n v="3"/>
    <x v="0"/>
    <n v="5"/>
    <s v="MATARAM"/>
    <s v="LOMBOK BARAT TENGAH"/>
    <s v="PRY"/>
    <s v="REG"/>
    <s v="AO"/>
    <s v="NEW SALES"/>
    <m/>
    <s v="9 | WFM - UN-SCS"/>
    <s v="RBS-Regional 2"/>
    <d v="2026-08-12T14:00:03"/>
    <d v="2026-08-12T14:00:04"/>
    <n v="69362498"/>
    <m/>
    <m/>
    <s v="PT RaColand Mutiara Khatulistiwa ( RaCottage Mandalika )"/>
    <m/>
    <s v="WO061428846"/>
    <m/>
    <m/>
    <m/>
    <n v="116.27800000000001"/>
    <n v="-8.8748400000000007"/>
    <s v="MB00449; Julia Aznawati 081914833672 081239733736; racottage23@gmail.com; HSI BISNIS INET ONLY 200 MBPS 790k; FADLI; Dusun Emate Jl. Raya Kuta, Kuta, Kec. Pujut, Kabupaten Lombok Tengah, Nusa Tenggara Bar. 83573 -8.87005793774224, 116.2758656404744"/>
    <s v="Sales Force DBS"/>
    <m/>
    <m/>
    <m/>
    <m/>
    <m/>
    <m/>
    <m/>
    <m/>
    <s v="Management Janji"/>
    <s v="2026-08-11 13:00:00|telp : 081239733736 alt :  M Janji : (11/08/2026) jam Pasang :pagi / siang  Note : hubungi pelanggan jika ingin kelokasi|40000802|MYDITA"/>
    <s v="FCC"/>
    <d v="2026-12-08T14:10:11"/>
    <d v="2026-08-11T00:00:00"/>
    <m/>
    <s v="UNSC"/>
    <s v="PRY"/>
    <s v="NO ADDON"/>
    <m/>
    <s v="Inprogress Alpro, SC Lama : SC1002517909"/>
    <s v="- 11_11446;Biaya PSB HSI EBIS Tunai di Depan ~ 11[150000]  - SP_NOSS;SP_NOSS ~ Internet NOSS Multispeed Network[0]  - SP_NOSS;SP_NOSS ~ Internet NOSS Multispeed Network[0]  - E25060;E25060 ~ ES25 - Paket HSI Bisnis (HSIE) Khusus Winback 2.0[0]  - E25060~n"/>
    <s v="INDIBIZ"/>
    <m/>
    <m/>
    <d v="2026-08-11T13:00:00"/>
    <s v="2026-08-11 13:00:00|telp : 081239733736 alt :  M Janji : (11/08/2026) jam Pasang :pagi / siang  Note : hubungi pelanggan jika ingin kelokasi|40000802|MYDITA"/>
    <m/>
    <m/>
    <m/>
    <e v="#NUM!"/>
    <e v="#NUM!"/>
    <x v="1"/>
    <x v="9"/>
  </r>
  <r>
    <n v="606"/>
    <n v="1002531401"/>
    <n v="3"/>
    <x v="4"/>
    <n v="4"/>
    <s v="SEMARANG"/>
    <s v="SALATIGA"/>
    <s v="SLI"/>
    <s v="REG"/>
    <s v="AO"/>
    <s v="NEW SALES"/>
    <s v="1P INET"/>
    <s v="MIE - SEND SURVEY"/>
    <s v="RBS-Regional 3"/>
    <d v="2026-08-17T17:53:57"/>
    <d v="2026-08-17T17:56:01"/>
    <n v="69368359"/>
    <m/>
    <n v="142434111429"/>
    <s v="krizna cell"/>
    <s v="ODP-SLI-FAA/087 FAA/D08/087.01"/>
    <s v="WO061950256"/>
    <m/>
    <m/>
    <m/>
    <n v="110.535439"/>
    <n v="-7.4322699999999999"/>
    <s v="|MN00481|MYIA-057479899931/POI/budi harsoyo/085725151235/harsoyobudi826@gmail.com"/>
    <s v="MYIB_ASSISTANT"/>
    <m/>
    <m/>
    <m/>
    <m/>
    <m/>
    <m/>
    <m/>
    <m/>
    <s v="Management Janji"/>
    <s v="2026-08-18 15:00:00 | Nama PIC : Ibu pri No Hp : 085725151235 No Alt : - Tgl Pemasangan : 18 Agustus 2026 Interval : PAGI SIANG Note : Hubungi pelanggan terlebih dahulu"/>
    <s v="FCC"/>
    <s v="17-08-2026 17:55:10"/>
    <d v="2026-08-18T15:00:00"/>
    <m/>
    <s v="SURVEY_NEW_MANJA"/>
    <s v="SLI"/>
    <s v="NO ADDON"/>
    <m/>
    <s v="MIE - SEND SURVEY"/>
    <s v="HSI Bisnis Promo HUT Telkom PSB 70% - 50 Mbps"/>
    <s v="INDIBIZ"/>
    <m/>
    <m/>
    <d v="2026-08-18T15:00:00"/>
    <s v="2026-08-18 15:00:00 | Nama PIC : Ibu pri No Hp : 085725151235 No Alt : - Tgl Pemasangan : 18 Agustus 2026 Interval : PAGI SIANG Note : Hubungi pelanggan terlebih dahulu"/>
    <m/>
    <m/>
    <m/>
    <e v="#NUM!"/>
    <e v="#NUM!"/>
    <x v="1"/>
    <x v="3"/>
  </r>
  <r>
    <n v="607"/>
    <n v="1002521166"/>
    <n v="3"/>
    <x v="1"/>
    <n v="5"/>
    <s v="SBY UTARA"/>
    <s v="TANDES"/>
    <s v="KLN"/>
    <s v="REG"/>
    <s v="AO"/>
    <s v="NEW SALES"/>
    <s v="1P INET"/>
    <s v="Completed (PS)"/>
    <s v="RBS-Regional 3"/>
    <d v="2026-08-12T07:58:56"/>
    <d v="2026-08-12T18:30:13"/>
    <n v="69363764"/>
    <m/>
    <n v="152418251000"/>
    <s v="KARYA KREASI HIJAB"/>
    <s v="ODP-TDS-FBS/21 FBS/D03/21.01"/>
    <s v="WO061548588"/>
    <m/>
    <m/>
    <m/>
    <n v="112.70649280000001"/>
    <n v="-7.2638911999999998"/>
    <s v="MD|MYDB-20260811264935|DN00001/MN00086|KARYA KREASI HIJAB|083139659315"/>
    <s v="MYDIGIBIZPARTNER"/>
    <m/>
    <m/>
    <m/>
    <m/>
    <m/>
    <m/>
    <m/>
    <m/>
    <s v="Management Janji"/>
    <s v="2026-08-14 15:00:00 | Waktu pemasangan : 12 agustus 2026 Jam pemasangan : 08.00 - 12.00 Info Tambahan : Hubungi pelanggan dulu sebelum ke lokasi terimakasih "/>
    <s v="FCC"/>
    <d v="2026-12-08T08:10:35"/>
    <d v="2026-08-14T15:00:00"/>
    <m/>
    <s v="PS"/>
    <s v="KLN"/>
    <s v="NETMONK"/>
    <n v="20260812"/>
    <s v="Completed"/>
    <s v="HSI Bisnis Bundling Netmonk Promo 2026 PSB 70% - 150 Mbps"/>
    <s v="INDIBIZ"/>
    <m/>
    <m/>
    <d v="2026-08-14T15:00:00"/>
    <s v="2026-08-14 15:00:00 | Waktu pemasangan : 12 agustus 2026 Jam pemasangan : 08.00 - 12.00 Info Tambahan : Hubungi pelanggan dulu sebelum ke lokasi terimakasih "/>
    <n v="2026"/>
    <n v="8"/>
    <n v="12"/>
    <d v="2026-08-12T00:00:00"/>
    <n v="-2.625"/>
    <x v="0"/>
    <x v="27"/>
  </r>
  <r>
    <n v="608"/>
    <n v="1002517389"/>
    <n v="3"/>
    <x v="7"/>
    <n v="4"/>
    <s v="KUDUS"/>
    <s v="PATI"/>
    <s v="PAT"/>
    <s v="REG"/>
    <s v="AO"/>
    <s v="NEW SALES"/>
    <s v="1P INET"/>
    <s v="Completed (PS)"/>
    <s v="RBS-Regional 3"/>
    <d v="2026-08-10T11:16:56"/>
    <d v="2026-08-11T12:59:55"/>
    <n v="69362273"/>
    <m/>
    <n v="142551119478"/>
    <s v="SPBU 4459103"/>
    <s v="ODP-PAT-FW/033 FW/D03/033.01"/>
    <s v="WO061377373"/>
    <m/>
    <m/>
    <m/>
    <n v="111.07025520000001"/>
    <n v="-6.6898314999999897"/>
    <s v="|MC60053|MYIA-025112025037/POI/Hadi/082137432887/spbuwedarijaksa@gmail.com"/>
    <s v="MYIB_ASSISTANT"/>
    <m/>
    <m/>
    <m/>
    <m/>
    <m/>
    <m/>
    <m/>
    <m/>
    <s v="Management Janji"/>
    <s v="2026-08-11 08:00:00 | Waktu pemasnagan : 11 Agustus 2026 Jam pemasangan : 08.00 - 12.00 Mohon hubungi pelanggan sebelum ke lokasi  Terima kasih"/>
    <s v="FCC"/>
    <d v="2026-10-08T11:40:04"/>
    <d v="2026-08-11T08:00:00"/>
    <m/>
    <s v="PS"/>
    <s v="PAT"/>
    <s v="NO ADDON"/>
    <n v="20260811"/>
    <s v="Completed"/>
    <s v="HSI Bisnis Promo HUT Telkom PSB 70% - 100 Mbps Dual Band"/>
    <s v="INDIBIZ"/>
    <m/>
    <m/>
    <d v="2026-08-11T08:00:00"/>
    <s v="2026-08-11 08:00:00 | Waktu pemasnagan : 11 Agustus 2026 Jam pemasangan : 08.00 - 12.00 Mohon hubungi pelanggan sebelum ke lokasi  Terima kasih"/>
    <n v="2026"/>
    <n v="8"/>
    <n v="11"/>
    <d v="2026-08-11T00:00:00"/>
    <n v="-0.33333333333575865"/>
    <x v="0"/>
    <x v="3"/>
  </r>
  <r>
    <n v="609"/>
    <n v="1002515934"/>
    <n v="3"/>
    <x v="1"/>
    <n v="5"/>
    <s v="SBY UTARA"/>
    <s v="GRESIK"/>
    <s v="GSK"/>
    <s v="REG"/>
    <s v="AO"/>
    <s v="NEW SALES"/>
    <m/>
    <s v="100 | REVOKE COMPLETED"/>
    <s v="RBS-Regional 3"/>
    <d v="2026-08-08T13:17:38"/>
    <d v="2026-08-12T13:37:53"/>
    <n v="69361454"/>
    <m/>
    <n v="152421260984"/>
    <s v="PT.GLOBAL YIMI CARGO"/>
    <s v="ODP-GSK-FAW/52"/>
    <s v="WO061308060"/>
    <m/>
    <m/>
    <m/>
    <n v="112.60368920000001"/>
    <n v="-7.1285425"/>
    <s v="|MN00086|/PT.GLOBAL YIMI CARGO/Hidayatulloh Nur/083852359924/it.support.jt.cargo@gmail.com/HSI Bisnis Promo HUT Telkom (1:1) 300 Mbps (Rp 1.130.000) PSB Rp 150.000"/>
    <s v="Sales Force DBS"/>
    <m/>
    <m/>
    <m/>
    <m/>
    <m/>
    <m/>
    <m/>
    <m/>
    <s v="Management Janji"/>
    <s v="2026-08-10 08:00:00|Nama PIC:  bp hidayatulloh No HP: 083852359924 Alt: Tanggal: 10/8/2026 Jam Pasang: Pagi Note: Hubungi sebelum ke lokasi, terimakasih. Diusahakan secepatnya|40010577|MYDITA"/>
    <s v="FCC"/>
    <d v="2026-08-08T13:25:30"/>
    <d v="2026-08-10T08:00:00"/>
    <s v="Kendala Pelanggan"/>
    <s v="REVOKE"/>
    <s v="GSK"/>
    <s v="NO ADDON"/>
    <m/>
    <s v="Revoke Completed"/>
    <s v="- 11_11446;Biaya PSB HSI EBIS Tunai di Depan ~ 11[150000]  - E23015;E23015 ~ ES23 - Perangkat ONT[0]  - E23015~null~44292;E23015||11||Abodemen 0[0]  - E23015~null~E23015_SWONTPREM;SWONTPREM ~ Biaya Sewa ONT Premium ~ E23015[50000]  - E25060;E25060 ~ ES25 "/>
    <s v="INDIBIZ"/>
    <m/>
    <m/>
    <d v="2026-08-10T08:00:00"/>
    <s v="2026-08-10 08:00:00|Nama PIC:  bp hidayatulloh No HP: 083852359924 Alt: Tanggal: 10/8/2026 Jam Pasang: Pagi Note: Hubungi sebelum ke lokasi, terimakasih. Diusahakan secepatnya|40010577|MYDITA"/>
    <m/>
    <m/>
    <m/>
    <e v="#NUM!"/>
    <e v="#NUM!"/>
    <x v="1"/>
    <x v="15"/>
  </r>
  <r>
    <n v="610"/>
    <n v="1002530647"/>
    <n v="3"/>
    <x v="0"/>
    <n v="5"/>
    <s v="KUPANG"/>
    <s v="MAUMERE"/>
    <s v="LRT"/>
    <s v="REG"/>
    <s v="AO"/>
    <s v="NEW SALES"/>
    <s v="1P INET"/>
    <s v="7 | OSS - PROVISIONING ISSUED"/>
    <s v="RBS-Regional 3"/>
    <d v="2026-08-17T11:08:56"/>
    <d v="2026-08-18T08:07:53"/>
    <n v="69367947"/>
    <m/>
    <n v="172509796616"/>
    <s v="Gudang TKL"/>
    <s v="ODP-LRT-FB/41 FB/D04/41.01"/>
    <s v="WO061918866"/>
    <m/>
    <m/>
    <m/>
    <n v="123.0186716"/>
    <n v="-8.3078418000000003"/>
    <s v="|MC40173|MYIA-071271995593/POI/Raymond Tanai/085339309999/tanjungsarilarantuka@gmail.com"/>
    <s v="MYIB_ASSISTANT"/>
    <m/>
    <m/>
    <m/>
    <m/>
    <m/>
    <m/>
    <m/>
    <m/>
    <s v="Management Janji"/>
    <s v="2026-08-18 08:00:00 | Nama : BP BERNARD RAYMOND CH TANAY No Hp : 085339309999 No Alt :  Tgl Pemasangan : 18 Agustus 2026 Interval : PAGI  Note : Hubungi pelanggan terlebih dahulu"/>
    <s v="FCC"/>
    <s v="17-08-2026 11:10:12"/>
    <d v="2026-08-18T08:00:00"/>
    <m/>
    <s v="PI"/>
    <s v="LRT"/>
    <s v="NO ADDON"/>
    <m/>
    <s v="Provisioning Issued"/>
    <s v="HSI Bisnis Promo HUT Telkom PSB 70% - 75 Mbps"/>
    <s v="INDIBIZ"/>
    <m/>
    <m/>
    <d v="2026-08-18T08:00:00"/>
    <s v="2026-08-18 08:00:00 | Nama : BP BERNARD RAYMOND CH TANAY No Hp : 085339309999 No Alt :  Tgl Pemasangan : 18 Agustus 2026 Interval : PAGI  Note : Hubungi pelanggan terlebih dahulu"/>
    <m/>
    <m/>
    <m/>
    <e v="#NUM!"/>
    <e v="#NUM!"/>
    <x v="1"/>
    <x v="22"/>
  </r>
  <r>
    <n v="611"/>
    <n v="1002515979"/>
    <n v="3"/>
    <x v="1"/>
    <n v="5"/>
    <s v="SBY UTARA"/>
    <s v="LAMONGAN"/>
    <s v="BDG"/>
    <s v="REG"/>
    <s v="AO"/>
    <s v="NEW SALES"/>
    <m/>
    <s v="Completed (PS)"/>
    <s v="RBS-Regional 3"/>
    <d v="2026-08-08T13:44:31"/>
    <d v="2026-08-08T23:00:46"/>
    <n v="69360083"/>
    <m/>
    <n v="152448204410"/>
    <s v="Gyoza Kitchen"/>
    <s v="ODP-BDG-FB/29"/>
    <s v="WO061265691"/>
    <m/>
    <m/>
    <m/>
    <n v="112.248097"/>
    <n v="-6.8890580000000003"/>
    <s v="MD|MYIB-008476048485|SYSTEM|GYOZA KITCHEN|087822761246"/>
    <s v="Sales Force DBS"/>
    <m/>
    <m/>
    <m/>
    <m/>
    <m/>
    <m/>
    <m/>
    <m/>
    <s v="Management Janji"/>
    <s v="2026-08-07 13:00:00 |   M Janji : (07/08/026)  jam Pasang : 09:00  Note : hubungi pelanggan jika ingin kelokasi"/>
    <s v="FCC"/>
    <d v="2026-08-08T13:55:01"/>
    <m/>
    <m/>
    <s v="PS"/>
    <s v="BDG"/>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8T07:00:00"/>
    <s v="2026-08-07 13:00:00 |   M Janji : (07/08/026)  jam Pasang : 09:00  Note : hubungi pelanggan jika ingin kelokasi"/>
    <n v="2026"/>
    <n v="8"/>
    <n v="8"/>
    <d v="2026-08-08T00:00:00"/>
    <n v="-0.29166666666424135"/>
    <x v="0"/>
    <x v="15"/>
  </r>
  <r>
    <n v="612"/>
    <n v="1002523436"/>
    <n v="3"/>
    <x v="0"/>
    <n v="5"/>
    <s v="MATARAM"/>
    <s v="BIMA"/>
    <s v="BIM"/>
    <s v="DGS"/>
    <s v="AO"/>
    <s v="NEW SALES"/>
    <m/>
    <s v="102 | FOLLOW UP COMPLETED"/>
    <s v="DGS-B2B TREG"/>
    <d v="2026-08-13T09:16:16"/>
    <d v="2026-08-14T16:24:55"/>
    <n v="69364785"/>
    <n v="3746400021"/>
    <n v="172616801862"/>
    <s v="KPU KABUPATEN BIMA"/>
    <s v="ODP-BIM-FAA/01"/>
    <s v="WO061642713"/>
    <m/>
    <m/>
    <m/>
    <n v="118.6986575"/>
    <n v="-8.5155367999999996"/>
    <s v="DGS HSI | ADI HERMANTO | 403209 |IRAWATI |960251| TREG 3 |KPU KABUPATEN BIMA| IKA MUSTIKASARI| 81353506714|HSI BISNIS 1:1 200Mbps Bundling Telpon"/>
    <s v="Amex"/>
    <m/>
    <m/>
    <m/>
    <m/>
    <m/>
    <m/>
    <m/>
    <m/>
    <s v="Management Janji"/>
    <s v="AO"/>
    <s v="FCC"/>
    <s v="13-08-2026 09:40:08"/>
    <m/>
    <s v="Kendala Pelanggan"/>
    <s v="REVOKE"/>
    <s v="BIM"/>
    <s v="NO ADDON"/>
    <m/>
    <s v="Follow Up Revoke Completed, New Order ID : SC1002527151"/>
    <s v="- 11_11450;Biaya PSB Reguler HSI EBIS ~ 11[150000]  - BWY DL;BWY DL ~ Saluran Dua Arah(BothWay)[0]  - E23053;E23053 ~ ES23 - Paket HSI Bisnis  Phone (PHONE)[0]  - E23053~null~44864;E23053||11||Abodemen 0[0]  - E23053~null~E23053_IN800;IN800 ~ Free Lokal d"/>
    <s v="INDIBIZ"/>
    <m/>
    <m/>
    <d v="2026-08-13T12:00:00"/>
    <s v="AO"/>
    <m/>
    <m/>
    <m/>
    <e v="#NUM!"/>
    <e v="#NUM!"/>
    <x v="1"/>
    <x v="4"/>
  </r>
  <r>
    <n v="613"/>
    <n v="1002515555"/>
    <n v="3"/>
    <x v="1"/>
    <n v="5"/>
    <s v="SBY UTARA"/>
    <s v="LAMONGAN"/>
    <s v="BBA"/>
    <s v="REG"/>
    <s v="AO"/>
    <s v="NEW SALES"/>
    <s v="1P INET"/>
    <s v="Completed (PS)"/>
    <s v="RBS-Regional 3"/>
    <d v="2026-08-08T07:49:56"/>
    <d v="2026-08-09T18:15:24"/>
    <n v="69361197"/>
    <m/>
    <n v="152441211803"/>
    <s v="SPBU 54.622.04"/>
    <s v="ODP-BBA-FAH/38 FAH/D02/38.01"/>
    <s v="WO061228680"/>
    <m/>
    <m/>
    <m/>
    <n v="112.20841571688599"/>
    <n v="-7.1012859252489999"/>
    <s v="MD|MYDB-20260808264715|DN00001/MN00216|SPBU 54.622.04|085843102464"/>
    <s v="MYDIGIBIZPARTNER"/>
    <m/>
    <m/>
    <m/>
    <m/>
    <m/>
    <m/>
    <m/>
    <m/>
    <s v="Management Janji"/>
    <s v="2026-08-09 10:00:00 | Nama PIC : Bp Khafid No Hp : 085843102464 No Alt : - Tgl Pemasangan : 09 Agustus 2026 Interval : PAGI SIANG Note : Hubungi pelanggan terlebih dahulu"/>
    <s v="FCC"/>
    <d v="2026-08-08T07:55:20"/>
    <d v="2026-08-09T10:00:00"/>
    <m/>
    <s v="PS"/>
    <s v="BBA"/>
    <s v="NO ADDON"/>
    <n v="20260809"/>
    <s v="Completed"/>
    <s v="HSI Bisnis Promo HUT Telkom PSB 70% - 50 Mbps"/>
    <s v="INDIBIZ"/>
    <m/>
    <m/>
    <d v="2026-08-09T10:00:00"/>
    <s v="2026-08-09 10:00:00 | Nama PIC : Bp Khafid No Hp : 085843102464 No Alt : - Tgl Pemasangan : 09 Agustus 2026 Interval : PAGI SIANG Note : Hubungi pelanggan terlebih dahulu"/>
    <n v="2026"/>
    <n v="8"/>
    <n v="9"/>
    <d v="2026-08-09T00:00:00"/>
    <n v="-0.41666666666424135"/>
    <x v="0"/>
    <x v="15"/>
  </r>
  <r>
    <n v="614"/>
    <n v="1002525261"/>
    <n v="3"/>
    <x v="4"/>
    <n v="4"/>
    <s v="PEKALONGAN"/>
    <s v="TEGAL"/>
    <s v="TEG"/>
    <s v="REG"/>
    <s v="AO"/>
    <s v="NEW SALES"/>
    <s v="1P INET"/>
    <s v="Completed (PS)"/>
    <s v="RBS-Regional 3"/>
    <d v="2026-08-13T19:25:58"/>
    <d v="2026-08-14T12:36:46"/>
    <n v="69365546"/>
    <m/>
    <n v="142212126747"/>
    <s v="CV BINTANG JAYA"/>
    <s v="ODP-TEG-FAB/042"/>
    <s v="WO061704338"/>
    <m/>
    <m/>
    <m/>
    <n v="109.1112566"/>
    <n v="-6.8680026999999999"/>
    <s v="|MN00347|MYIA-077321999221/POI/Agung Yuliyanto/0895385226573/bintangjaya.bubut@gmail.com"/>
    <s v="MYIB_ASSISTANT"/>
    <m/>
    <m/>
    <m/>
    <m/>
    <m/>
    <m/>
    <m/>
    <m/>
    <s v="Management Janji"/>
    <s v="2026-08-15 08:00:00 | Nama PIC : Bp Agung No HP : 0895385226573 No Alt : - M Janji :  15 Agustus 2026 Jam Pasang : Pagi / Siang Note : hubungi pelanggan jika ingin kelokasi "/>
    <s v="FCC"/>
    <s v="13-08-2026 19:39:52"/>
    <d v="2026-08-15T08:00:00"/>
    <m/>
    <s v="PS"/>
    <s v="TEG"/>
    <s v="NO ADDON"/>
    <n v="20260814"/>
    <s v="Completed"/>
    <s v="HSI Bisnis Promo HUT Telkom PSB 70% - 200 Mbps"/>
    <s v="INDIBIZ"/>
    <m/>
    <m/>
    <d v="2026-08-15T08:00:00"/>
    <s v="2026-08-15 08:00:00 | Nama PIC : Bp Agung No HP : 0895385226573 No Alt : - M Janji :  15 Agustus 2026 Jam Pasang : Pagi / Siang Note : hubungi pelanggan jika ingin kelokasi "/>
    <n v="2026"/>
    <n v="8"/>
    <n v="14"/>
    <d v="2026-08-14T00:00:00"/>
    <n v="-1.3333333333357587"/>
    <x v="0"/>
    <x v="3"/>
  </r>
  <r>
    <n v="615"/>
    <n v="1002513502"/>
    <n v="3"/>
    <x v="4"/>
    <n v="4"/>
    <s v="SEMARANG"/>
    <s v="INNER - SEMARANG JATENG UTARA"/>
    <s v="GNK"/>
    <s v="REG"/>
    <s v="AO"/>
    <s v="NEW SALES"/>
    <s v="1P INET"/>
    <s v="Completed (PS)"/>
    <s v="RBS-Regional 3"/>
    <d v="2026-08-06T19:49:56"/>
    <d v="2026-08-07T15:22:31"/>
    <n v="69360358"/>
    <m/>
    <n v="143424113136"/>
    <s v="Cahaya Wangi"/>
    <s v="ODP-GNK-FE/032 FE/D03/032.01"/>
    <s v="WO061118991"/>
    <m/>
    <m/>
    <m/>
    <n v="110.534083954989"/>
    <n v="-6.9331809021058302"/>
    <s v="MD|MYDB-20260806264592|DN00001/MN00663|Cahaya Wangi|08132758966"/>
    <s v="MYDIGIBIZPARTNER"/>
    <m/>
    <m/>
    <m/>
    <m/>
    <m/>
    <m/>
    <m/>
    <m/>
    <s v="Management Janji"/>
    <s v="2026-08-08 08:00:00 | M Janji :  08 Agustus 2026 Jam Pasang : 11.00 Note : hubungi pelanggan jika ingin ke lokasi, terima kasih."/>
    <s v="FCC"/>
    <d v="2026-06-08T19:55:11"/>
    <d v="2026-08-08T08:00:00"/>
    <m/>
    <s v="PS"/>
    <s v="GNK"/>
    <s v="NO ADDON"/>
    <n v="20260807"/>
    <s v="Completed"/>
    <s v="HSI Bisnis Promo HUT Telkom PSB 70% - 150 Mbps"/>
    <s v="INDIBIZ"/>
    <m/>
    <m/>
    <d v="2026-08-08T08:00:00"/>
    <s v="2026-08-08 08:00:00 | M Janji :  08 Agustus 2026 Jam Pasang : 11.00 Note : hubungi pelanggan jika ingin ke lokasi, terima kasih."/>
    <n v="2026"/>
    <n v="8"/>
    <n v="7"/>
    <d v="2026-08-07T00:00:00"/>
    <n v="-1.3333333333357587"/>
    <x v="0"/>
    <x v="3"/>
  </r>
  <r>
    <n v="616"/>
    <n v="1002509775"/>
    <n v="3"/>
    <x v="6"/>
    <n v="5"/>
    <s v="JEMBER"/>
    <s v="BANYUWANGI"/>
    <s v="KET"/>
    <s v="REG"/>
    <s v="AO"/>
    <s v="NEW SALES"/>
    <m/>
    <s v="CANCEL COMPLETED"/>
    <s v="RBS-Regional 3"/>
    <d v="2026-08-05T09:37:30"/>
    <d v="2026-08-09T08:50:16"/>
    <n v="69358830"/>
    <m/>
    <n v="152517201803"/>
    <s v="PT MITRA NUANSA UTAMA"/>
    <s v="ODP-KET-FE/04"/>
    <s v="WO061102585"/>
    <m/>
    <m/>
    <m/>
    <n v="114.39213736559699"/>
    <n v="-8.13767074517739"/>
    <s v="AMRBS;940137;AM;ISTIHAMIN FITRIYAH;RBS-3;SURAMADU;PSB;PT MITRA NUANSA UTAMA;STEPHEN MANUEL NUGROHO;082244293461;invoice@platinumceramics.com;HSI Bisnis (1:1) 150 Mbps (Rp 819.000) PSB Rp 150.000;Bulusan, Banyuwangi, Jawa Timur 68421"/>
    <s v="Account Manager"/>
    <m/>
    <m/>
    <m/>
    <m/>
    <m/>
    <m/>
    <m/>
    <m/>
    <s v="Management Janji"/>
    <s v="2026-08-08 08:00:00|Tanggal pemasangan: 6/08/2026 Jam pemasangan : pagi / siang Info Tambahan : Hubungi pelanggan dulu sebelum ke lokasi. terima kasih|40010577|MYDITA"/>
    <s v="FCC"/>
    <d v="2026-05-08T09:39:56"/>
    <d v="2026-08-08T08:00:00"/>
    <m/>
    <s v="CANCEL"/>
    <s v="KET"/>
    <s v="NO ADDON"/>
    <m/>
    <s v="Cancel Completed"/>
    <s v="- 11_11446;Biaya PSB HSI EBIS Tunai di Depan ~ 11[150000]  - E23015;E23015 ~ ES23 - Perangkat ONT[0]  - E23015~null~44292;E23015||11||Abodemen 0[0]  - E23015~null~E23015_SWONTPREM;SWONTPREM ~ Biaya Sewa ONT Premium ~ E23015[50000]  - E23046;E23046 ~ ES23 "/>
    <s v="INDIBIZ"/>
    <m/>
    <m/>
    <d v="2026-08-08T08:00:00"/>
    <s v="2026-08-08 08:00:00|Tanggal pemasangan: 6/08/2026 Jam pemasangan : pagi / siang Info Tambahan : Hubungi pelanggan dulu sebelum ke lokasi. terima kasih|40010577|MYDITA"/>
    <m/>
    <m/>
    <m/>
    <e v="#NUM!"/>
    <e v="#NUM!"/>
    <x v="1"/>
    <x v="16"/>
  </r>
  <r>
    <n v="617"/>
    <n v="1002514117"/>
    <n v="3"/>
    <x v="0"/>
    <n v="5"/>
    <s v="MATARAM"/>
    <s v="INNER - NUSA TENGGARA"/>
    <s v="MTR"/>
    <s v="DGS"/>
    <s v="AO"/>
    <s v="NEW SALES"/>
    <m/>
    <s v="102 | FOLLOW UP COMPLETED"/>
    <s v="DGS-B2B TREG"/>
    <d v="2026-08-07T10:33:39"/>
    <d v="2026-08-08T10:39:16"/>
    <n v="69360554"/>
    <m/>
    <n v="172601796125"/>
    <s v="BNN KOTA MATARAM 1"/>
    <s v="ODP-MTR-FCE/09"/>
    <s v="WO061144328"/>
    <m/>
    <m/>
    <m/>
    <n v="116.1358058"/>
    <n v="-8.5665595999999997"/>
    <s v="DGS HSI |BNN KOTA MATARAM| 85238849232| AM DGS | RYAN PRATAMA |896616 |INET 50MBPS | PSB"/>
    <s v="Account Manager"/>
    <m/>
    <m/>
    <m/>
    <m/>
    <m/>
    <m/>
    <m/>
    <m/>
    <s v="Management Janji"/>
    <s v="AO"/>
    <s v="FCC"/>
    <d v="2026-07-08T10:39:56"/>
    <m/>
    <s v="Kendala Pelanggan"/>
    <s v="REVOKE"/>
    <s v="MTR"/>
    <s v="NO ADDON"/>
    <m/>
    <s v="Follow Up Revoke Completed, New Order ID : SC1002515743"/>
    <s v="- E23015;E23015 ~ ES23 - Perangkat ONT[0]  - E23015~null~44292;E23015||11||Abodemen 0[0]  - E23015~null~E23015_SWONT;SWONT ~ Biaya Sewa ONT ~ E23015[30000]  - E24057;E24057 ~ ES24 - Paket HSI Bisnis (HSIE) Khusus Winback[0]  - E24057~null~E24057_UNL;UNL ~"/>
    <s v="INDIBIZ"/>
    <m/>
    <m/>
    <d v="2026-08-07T12:00:00"/>
    <s v="AO"/>
    <m/>
    <m/>
    <m/>
    <e v="#NUM!"/>
    <e v="#NUM!"/>
    <x v="1"/>
    <x v="23"/>
  </r>
  <r>
    <n v="618"/>
    <n v="1002527317"/>
    <n v="3"/>
    <x v="6"/>
    <n v="5"/>
    <s v="JEMBER"/>
    <s v="BANYUWANGI"/>
    <s v="RGJ"/>
    <s v="REG"/>
    <s v="AO"/>
    <s v="NEW SALES"/>
    <s v="1P INET"/>
    <s v="Completed (PS)"/>
    <s v="RBS-Regional 3"/>
    <d v="2026-08-14T17:19:56"/>
    <d v="2026-08-15T16:06:08"/>
    <n v="69366397"/>
    <m/>
    <n v="152516206923"/>
    <s v="TOKO ANDAYANI"/>
    <s v="ODP-RGJ-FQ/16 FQ/D03/16.01"/>
    <s v="WO061775342"/>
    <m/>
    <m/>
    <m/>
    <n v="114.22150779515501"/>
    <n v="-8.2950812961717002"/>
    <s v="MD|MYDB-20260814265377|DN00001/MN00580|TOKO ANDAYANI|081336304083"/>
    <s v="MYDIGIBIZPARTNER"/>
    <m/>
    <m/>
    <m/>
    <m/>
    <m/>
    <m/>
    <m/>
    <m/>
    <s v="Management Janji"/>
    <s v="2026-08-15 15:00:00 |  M Janji : (15/08/2026) jam Pasang :pagi Note : hubungi pelanggan jika ingin kelokasi "/>
    <s v="FCC"/>
    <s v="14-08-2026 17:25:05"/>
    <d v="2026-08-15T15:00:00"/>
    <m/>
    <s v="PS"/>
    <s v="RGJ"/>
    <s v="NO ADDON"/>
    <n v="20260815"/>
    <s v="Completed"/>
    <s v="HSI Bisnis Promo HUT Telkom PSB 70% - 200 Mbps"/>
    <s v="INDIBIZ"/>
    <m/>
    <m/>
    <d v="2026-08-15T15:00:00"/>
    <s v="2026-08-15 15:00:00 |  M Janji : (15/08/2026) jam Pasang :pagi Note : hubungi pelanggan jika ingin kelokasi "/>
    <n v="2026"/>
    <n v="8"/>
    <n v="15"/>
    <d v="2026-08-15T00:00:00"/>
    <n v="-0.625"/>
    <x v="0"/>
    <x v="16"/>
  </r>
  <r>
    <n v="619"/>
    <n v="1002522307"/>
    <n v="3"/>
    <x v="3"/>
    <n v="4"/>
    <s v="MAGELANG"/>
    <s v="PURWOREJJO"/>
    <s v="PWJ"/>
    <s v="REG"/>
    <s v="AO"/>
    <s v="NEW SALES"/>
    <s v="1P INET"/>
    <s v="Completed (PS)"/>
    <s v="RBS-Regional 3"/>
    <d v="2026-08-12T14:01:56"/>
    <d v="2026-08-13T10:59:52"/>
    <n v="69364312"/>
    <m/>
    <n v="142138510558"/>
    <s v="PEMDES PIJI"/>
    <s v="ODP-PWJ-FAS/119 FAS/D08/119.01"/>
    <s v="WO061591974"/>
    <m/>
    <m/>
    <m/>
    <n v="110.029775"/>
    <n v="-7.7694044999999896"/>
    <s v="MD|MYDB-20260812265092|EC80006/MC80049|PEMDES PIJI|081318656576"/>
    <s v="MYDIGIBIZPARTNER"/>
    <m/>
    <m/>
    <m/>
    <m/>
    <m/>
    <m/>
    <m/>
    <m/>
    <s v="Management Janji"/>
    <s v="2026-08-17 15:00:00 | Nama Pic : BP SUGENG No Hp Pic : 081318656576 Jam Pemasangan : 08:00 - 12.00 Tanggal Pemasangan : KAMIS 13 AGUSTUS 2026 Info Tambahan : Hubungi pelanggan sebelum datang ke lokasi"/>
    <s v="FCC"/>
    <d v="2026-12-08T14:10:11"/>
    <d v="2026-08-17T15:00:00"/>
    <m/>
    <s v="PS"/>
    <s v="PWJ"/>
    <s v="NO ADDON"/>
    <n v="20260813"/>
    <s v="Completed"/>
    <s v="HSI Bisnis PSB 70% - 50 Mbps"/>
    <s v="INDIBIZ"/>
    <m/>
    <m/>
    <d v="2026-08-17T15:00:00"/>
    <s v="2026-08-17 15:00:00 | Nama Pic : BP SUGENG No Hp Pic : 081318656576 Jam Pemasangan : 08:00 - 12.00 Tanggal Pemasangan : KAMIS 13 AGUSTUS 2026 Info Tambahan : Hubungi pelanggan sebelum datang ke lokasi"/>
    <n v="2026"/>
    <n v="8"/>
    <n v="13"/>
    <d v="2026-08-13T00:00:00"/>
    <n v="-4.625"/>
    <x v="0"/>
    <x v="3"/>
  </r>
  <r>
    <n v="620"/>
    <n v="1002528289"/>
    <n v="3"/>
    <x v="6"/>
    <n v="5"/>
    <s v="JEMBER"/>
    <s v="BANYUWANGI"/>
    <s v="MCR"/>
    <s v="REG"/>
    <s v="AO"/>
    <s v="NEW SALES"/>
    <s v="1P INET"/>
    <s v="Completed (PS)"/>
    <s v="RBS-Regional 3"/>
    <d v="2026-08-15T13:01:56"/>
    <d v="2026-08-15T17:26:19"/>
    <n v="69366867"/>
    <m/>
    <n v="152522205162"/>
    <s v="BAHAGIA PLASTIK"/>
    <s v="ODP-MCR-FC/50 FC/D05/50.01"/>
    <s v="WO061820531"/>
    <m/>
    <m/>
    <m/>
    <n v="114.3371187"/>
    <n v="-8.4920993999999901"/>
    <s v="MD|MYDB-20260815265458|DC30004/MC30042|BAHAGIA PLASTIK|085204850375"/>
    <s v="MYDIGIBIZPARTNER"/>
    <m/>
    <m/>
    <m/>
    <m/>
    <m/>
    <m/>
    <m/>
    <m/>
    <s v="Management Janji"/>
    <s v="2026-08-16 13:00:00 | Nama PIC:  bp andi  No HP: 085204850375 Alt: Tanggal: 16/08/2026 Jam Pasang: Siang Note: Hubungi sebelum ke lokasi, terimakasih. "/>
    <s v="FCC"/>
    <s v="15-08-2026 13:10:06"/>
    <d v="2026-08-16T13:00:00"/>
    <m/>
    <s v="PS"/>
    <s v="MCR"/>
    <s v="NETMONK"/>
    <n v="20260815"/>
    <s v="Completed"/>
    <s v="HSI Bisnis Bundling Netmonk PSB 70% Promo - 300 Mbps"/>
    <s v="INDIBIZ"/>
    <m/>
    <m/>
    <d v="2026-08-16T13:00:00"/>
    <s v="2026-08-16 13:00:00 | Nama PIC:  bp andi  No HP: 085204850375 Alt: Tanggal: 16/08/2026 Jam Pasang: Siang Note: Hubungi sebelum ke lokasi, terimakasih. "/>
    <n v="2026"/>
    <n v="8"/>
    <n v="15"/>
    <d v="2026-08-15T00:00:00"/>
    <n v="-1.5416666666642413"/>
    <x v="0"/>
    <x v="16"/>
  </r>
  <r>
    <n v="621"/>
    <n v="1002515874"/>
    <n v="3"/>
    <x v="2"/>
    <n v="5"/>
    <s v="KEDIRI"/>
    <s v="NGANJUK"/>
    <s v="NJK"/>
    <s v="REG"/>
    <s v="AO"/>
    <s v="NEW SALES"/>
    <s v="1P INET"/>
    <s v="Completed (PS)"/>
    <s v="RBS-Regional 3"/>
    <d v="2026-08-08T12:25:57"/>
    <d v="2026-08-10T10:06:24"/>
    <n v="69361411"/>
    <m/>
    <n v="152611229854"/>
    <s v="SPBU 54.644.01 UD. MOCH JAKUB"/>
    <s v="ODP-NJK-FAT/25 FAT/D03/25.01"/>
    <s v="WO061254508"/>
    <m/>
    <m/>
    <m/>
    <n v="112.020655050873"/>
    <n v="-7.6032879743386799"/>
    <s v="MD|MYDB-20260808264740|DC20010/MC20002|SPBU 54.644.01 UD. MOCH JAKUB|085259414873"/>
    <s v="MYDIGIBIZPARTNER"/>
    <m/>
    <m/>
    <m/>
    <m/>
    <m/>
    <m/>
    <m/>
    <m/>
    <s v="Management Janji"/>
    <s v="2026-08-09 13:00:00 | Nama PIC : Bp Heri No Hp : 085259414873 No Alt : - Tgl Pemasangan : 09 Agustus 2026 Interval : PAGI SIANG Note : Hubungi pelanggan terlebih dahulu"/>
    <s v="FCC"/>
    <d v="2026-08-08T12:39:51"/>
    <d v="2026-08-09T13:00:00"/>
    <m/>
    <s v="PS"/>
    <s v="NJK"/>
    <s v="NO ADDON"/>
    <n v="20260810"/>
    <s v="Completed"/>
    <s v="HSI Bisnis Promo HUT Telkom PSB 70% - 100 Mbps"/>
    <s v="INDIBIZ"/>
    <m/>
    <m/>
    <d v="2026-08-09T13:00:00"/>
    <s v="2026-08-09 13:00:00 | Nama PIC : Bp Heri No Hp : 085259414873 No Alt : - Tgl Pemasangan : 09 Agustus 2026 Interval : PAGI SIANG Note : Hubungi pelanggan terlebih dahulu"/>
    <n v="2026"/>
    <n v="8"/>
    <n v="10"/>
    <d v="2026-08-10T00:00:00"/>
    <n v="0.45833333333575865"/>
    <x v="0"/>
    <x v="7"/>
  </r>
  <r>
    <n v="622"/>
    <n v="1002526933"/>
    <n v="3"/>
    <x v="3"/>
    <n v="4"/>
    <s v="MAGELANG"/>
    <s v="WONOSOBO"/>
    <s v="WOS"/>
    <s v="REG"/>
    <s v="AO"/>
    <s v="NEW SALES"/>
    <s v="1P INET"/>
    <s v="Completed (PS)"/>
    <s v="RBS-Regional 3"/>
    <d v="2026-08-14T15:31:56"/>
    <d v="2026-08-15T12:10:49"/>
    <n v="69366243"/>
    <m/>
    <n v="141373127452"/>
    <s v="IMF CELL SERVICE"/>
    <s v="ODP-WOS-FAW/034 FAW/D04/034.01"/>
    <s v="WO061763372"/>
    <m/>
    <m/>
    <m/>
    <n v="110.030215"/>
    <n v="-7.3396990000000004"/>
    <s v="|MN00439|MYIA-024717114039/POI/IMAM FUADI/081225194262/caricassu@gmail.com"/>
    <s v="MYIB_ASSISTANT"/>
    <m/>
    <m/>
    <m/>
    <m/>
    <m/>
    <m/>
    <m/>
    <m/>
    <s v="Management Janji"/>
    <s v="2026-08-15 13:00:00 | Tanggal pemasangan: 27/07/2026 Jam pemasangan : pagi / siang Info Tambahan : Hubungi pelanggan dulu sebelum ke lokasi. terima kasih"/>
    <s v="FCC"/>
    <s v="14-08-2026 15:39:56"/>
    <d v="2026-08-15T13:00:00"/>
    <m/>
    <s v="PS"/>
    <s v="WOS"/>
    <s v="NO ADDON"/>
    <n v="20260815"/>
    <s v="Completed"/>
    <s v="HSI Bisnis Promo HUT Telkom PSB 70% - 75 Mbps"/>
    <s v="INDIBIZ"/>
    <m/>
    <m/>
    <d v="2026-08-15T13:00:00"/>
    <s v="2026-08-15 13:00:00 | Tanggal pemasangan: 27/07/2026 Jam pemasangan : pagi / siang Info Tambahan : Hubungi pelanggan dulu sebelum ke lokasi. terima kasih"/>
    <n v="2026"/>
    <n v="8"/>
    <n v="15"/>
    <d v="2026-08-15T00:00:00"/>
    <n v="-0.54166666666424135"/>
    <x v="0"/>
    <x v="3"/>
  </r>
  <r>
    <n v="623"/>
    <n v="1002518596"/>
    <n v="3"/>
    <x v="7"/>
    <n v="4"/>
    <s v="KUDUS"/>
    <s v="PATI"/>
    <s v="PAT"/>
    <s v="REG"/>
    <s v="AO"/>
    <s v="NEW SALES"/>
    <m/>
    <s v="WAITING AKTIFASI IHLD"/>
    <s v="RBS-Regional 3"/>
    <d v="2026-08-10T17:14:19"/>
    <d v="2026-08-11T10:33:03"/>
    <n v="69358221"/>
    <m/>
    <m/>
    <s v="PT GLOBAL JET EXPRESS"/>
    <m/>
    <s v="WO060926902"/>
    <m/>
    <m/>
    <m/>
    <n v="111.062"/>
    <n v="-6.6559999999999997"/>
    <s v="AMRBS;403099;TREG4;MUHAMMAD MASTUR;081226139781;CP EKO RIWAYAT PUJI SISWANTO ;089672004708;PAKET 2S INET VOICE 50 MBPS (479.000);PT GLOBAL JET EXPRESS//TRANGKIL;input by tito  "/>
    <s v="Account Manager"/>
    <m/>
    <m/>
    <m/>
    <m/>
    <m/>
    <m/>
    <m/>
    <m/>
    <s v="Management Janji"/>
    <s v="2026-08-06 08:00:00|Nama Pic : bp EKO  No Hp Pic : 089672004708 No alt : - Jam Pemasangan : pagi  Tanggal Pemasangan : 6 Agustus 2026|40981182|MYDITA"/>
    <s v="FCC"/>
    <d v="2026-10-08T17:39:53"/>
    <d v="2026-08-06T00:00:00"/>
    <m/>
    <s v="UNSC"/>
    <s v="PAT"/>
    <s v="NO ADDON"/>
    <m/>
    <s v="WAITING:  |MYDITA"/>
    <s v="- 11_11446;Biaya PSB HSI EBIS Tunai di Depan ~ 11[150000]  - BWY DL;BWY DL ~ Saluran Dua Arah(BothWay)[0]  - E23053;E23053 ~ ES23 - Paket HSI Bisnis  Phone (PHONE)[0]  - E23053~null~44864;E23053||11||Abodemen 0[0]  - E23053~null~E23053_IN800;IN800 ~ Free "/>
    <s v="INDIBIZ"/>
    <m/>
    <m/>
    <d v="2026-08-06T08:00:00"/>
    <s v="2026-08-06 08:00:00|Nama Pic : bp EKO  No Hp Pic : 089672004708 No alt : - Jam Pemasangan : pagi  Tanggal Pemasangan : 6 Agustus 2026|40981182|MYDITA"/>
    <m/>
    <m/>
    <m/>
    <e v="#NUM!"/>
    <e v="#NUM!"/>
    <x v="1"/>
    <x v="3"/>
  </r>
  <r>
    <n v="624"/>
    <n v="1002528414"/>
    <n v="3"/>
    <x v="2"/>
    <n v="5"/>
    <s v="MALANG"/>
    <s v="BATU"/>
    <s v="BTU"/>
    <s v="REG"/>
    <s v="AO"/>
    <s v="NEW SALES"/>
    <s v="1P INET"/>
    <s v="Completed (PS)"/>
    <s v="RBS-Regional 3"/>
    <d v="2026-08-15T14:04:56"/>
    <d v="2026-08-16T13:42:51"/>
    <n v="69366943"/>
    <m/>
    <n v="152707239056"/>
    <s v="Belva Food"/>
    <s v="ODP-BTU-FBS/06 FBS/D01/06.01"/>
    <s v="WO061827047"/>
    <m/>
    <m/>
    <m/>
    <n v="112.45713039"/>
    <n v="-7.8276458199999999"/>
    <s v="MD|MYIB-036204487115|SYSTEM|Belva Kitchen|085156596804"/>
    <s v="LPC_EBIS"/>
    <m/>
    <m/>
    <m/>
    <m/>
    <m/>
    <m/>
    <m/>
    <m/>
    <s v="Management Janji"/>
    <s v="2026-08-16 13:00:00 | Tanggal pemasangan: 16/08/2026 Jam pemasangan : pagi / siang Info Tambahan : Hubungi pelanggan dulu sebelum ke lokasi terima kasih."/>
    <s v="FCC"/>
    <s v="15-08-2026 14:09:43"/>
    <d v="2026-08-16T13:00:00"/>
    <m/>
    <s v="PS"/>
    <s v="BTU"/>
    <s v="NO ADDON"/>
    <n v="20260816"/>
    <s v="Completed"/>
    <s v="HSI Bisnis Promo HUT Telkom PSB 70% - 200 Mbps"/>
    <s v="INDIBIZ"/>
    <m/>
    <m/>
    <d v="2026-08-16T13:00:00"/>
    <s v="2026-08-16 13:00:00 | Tanggal pemasangan: 16/08/2026 Jam pemasangan : pagi / siang Info Tambahan : Hubungi pelanggan dulu sebelum ke lokasi terima kasih."/>
    <n v="2026"/>
    <n v="8"/>
    <n v="16"/>
    <d v="2026-08-16T00:00:00"/>
    <n v="-0.54166666666424135"/>
    <x v="0"/>
    <x v="11"/>
  </r>
  <r>
    <n v="625"/>
    <n v="1002527039"/>
    <n v="3"/>
    <x v="4"/>
    <n v="4"/>
    <s v="PEKALONGAN"/>
    <s v="BREBES"/>
    <s v="BMU"/>
    <s v="REG"/>
    <s v="AO"/>
    <s v="NEW SALES"/>
    <m/>
    <s v="Completed (PS)"/>
    <s v="RBS-Regional 3"/>
    <d v="2026-08-14T15:59:19"/>
    <d v="2026-08-14T16:40:52"/>
    <n v="69363832"/>
    <m/>
    <n v="146281108282"/>
    <s v="SPBU 4452205 JATISAWIT"/>
    <s v="ODP-BMU-FG/027"/>
    <s v="WO061767730"/>
    <m/>
    <m/>
    <m/>
    <n v="109.012467"/>
    <n v="-7.2654449999999997"/>
    <s v="MD|MYDB-20260811264940|DN00001/MN00347|SPBU 4452205 JATISAWIT|082166654711"/>
    <s v="MYDIGIBIZPARTNER"/>
    <m/>
    <m/>
    <m/>
    <m/>
    <m/>
    <m/>
    <m/>
    <m/>
    <s v="Management Janji"/>
    <s v="2026-08-13 08:00:00 | M Janji : (13 AGUSTUS 2026)  jam Pasang : pagi   Note : hubungi pelanggan jika ingin kelokasi"/>
    <s v="FCC"/>
    <s v="14-08-2026 16:10:01"/>
    <m/>
    <m/>
    <s v="PS"/>
    <s v="BMU"/>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08:00:00 | M Janji : (13 AGUSTUS 2026)  jam Pasang : pagi   Note : hubungi pelanggan jika ingin kelokasi"/>
    <n v="2026"/>
    <n v="8"/>
    <n v="14"/>
    <d v="2026-08-14T00:00:00"/>
    <n v="-0.29166666666424135"/>
    <x v="0"/>
    <x v="3"/>
  </r>
  <r>
    <n v="626"/>
    <n v="1002524301"/>
    <n v="3"/>
    <x v="6"/>
    <n v="5"/>
    <s v="SIDOARJO"/>
    <s v="MOJOKERTO"/>
    <s v="DLA"/>
    <s v="REG"/>
    <s v="AO"/>
    <s v="NEW SALES"/>
    <m/>
    <s v="Completed (PS)"/>
    <s v="RBS-Regional 3"/>
    <d v="2026-08-13T13:40:35"/>
    <d v="2026-08-16T15:02:34"/>
    <n v="69365192"/>
    <m/>
    <n v="152329216254"/>
    <s v="PT MAKMUR SUMBERSONO SEJAHTERA"/>
    <s v="ODP-DLA-FD/15"/>
    <s v="WO061831954"/>
    <m/>
    <m/>
    <m/>
    <n v="112.48480005655399"/>
    <n v="-7.5719870920851298"/>
    <s v="|MC30249|/YUSUF ISMAIL MATTALITTI, S.H./085881461977 / 082139731648/spbu61322@gmail.com"/>
    <s v="Sales Force DBS"/>
    <m/>
    <m/>
    <m/>
    <m/>
    <m/>
    <m/>
    <m/>
    <m/>
    <s v="Management Janji"/>
    <s v="2026-08-16 13:00:00|M Janji :  16 Agustus 2026 Jam Pasang : Siang Note : hubungi pelanggan jika ingin ke lokasi, terima kasih|40941148|MYDITA"/>
    <s v="FCC"/>
    <s v="13-08-2026 13:54:52"/>
    <d v="2026-08-16T13:00:00"/>
    <m/>
    <s v="PS"/>
    <s v="DLA"/>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6T13:00:00"/>
    <s v="2026-08-16 13:00:00|M Janji :  16 Agustus 2026 Jam Pasang : Siang Note : hubungi pelanggan jika ingin ke lokasi, terima kasih|40941148|MYDITA"/>
    <n v="2026"/>
    <n v="8"/>
    <n v="16"/>
    <d v="2026-08-16T00:00:00"/>
    <n v="-0.54166666666424135"/>
    <x v="0"/>
    <x v="19"/>
  </r>
  <r>
    <n v="627"/>
    <n v="1002518875"/>
    <n v="3"/>
    <x v="3"/>
    <n v="4"/>
    <s v="MAGELANG"/>
    <s v="MUNTILAN"/>
    <s v="SWT"/>
    <s v="REG"/>
    <s v="AO"/>
    <s v="NEW SALES"/>
    <s v="1P INET"/>
    <s v="Completed (PS)"/>
    <s v="RBS-Regional 3"/>
    <d v="2026-08-11T08:40:56"/>
    <d v="2026-08-12T11:23:09"/>
    <n v="69362889"/>
    <m/>
    <n v="142164113461"/>
    <s v="PT ANUGERAH AGAWE MULYO SPBU 44.565.01"/>
    <s v="ODP-SWT-FAF/005 FAF/D01/005.01"/>
    <s v="WO061463144"/>
    <m/>
    <m/>
    <m/>
    <n v="110.22520849999999"/>
    <n v="-7.6025337999999998"/>
    <s v="|MN02255|MYIA-057261799700/POI/SUKANDAR/085225696580/soekandar.oye@gmail.com"/>
    <s v="MYIB_ASSISTANT"/>
    <m/>
    <m/>
    <m/>
    <m/>
    <m/>
    <m/>
    <m/>
    <m/>
    <s v="Management Janji"/>
    <s v="2026-08-13 08:00:00 | M Janji : (12/08/2026) jam Pasang : 09:00 Note : hubungi pelanggan jika ingin kelokasi "/>
    <s v="FCC"/>
    <d v="2026-11-08T08:55:45"/>
    <d v="2026-08-13T08:00:00"/>
    <m/>
    <s v="PS"/>
    <s v="SWT"/>
    <s v="NO ADDON"/>
    <n v="20260812"/>
    <s v="Completed"/>
    <s v="HSI Bisnis Basic Promo HUT Telkom PSB 70% - 100 Mbps"/>
    <s v="INDIBIZ"/>
    <m/>
    <m/>
    <d v="2026-08-13T08:00:00"/>
    <s v="2026-08-13 08:00:00 | M Janji : (12/08/2026) jam Pasang : 09:00 Note : hubungi pelanggan jika ingin kelokasi "/>
    <n v="2026"/>
    <n v="8"/>
    <n v="12"/>
    <d v="2026-08-12T00:00:00"/>
    <n v="-1.3333333333357587"/>
    <x v="0"/>
    <x v="3"/>
  </r>
  <r>
    <n v="628"/>
    <n v="1002527380"/>
    <n v="3"/>
    <x v="2"/>
    <n v="5"/>
    <s v="MADIUN"/>
    <s v="PONOROGO"/>
    <s v="SMO"/>
    <s v="REG"/>
    <s v="AO"/>
    <s v="NEW SALES"/>
    <s v="1P INET"/>
    <s v="Completed (PS)"/>
    <s v="RBS-Regional 3"/>
    <d v="2026-08-14T18:04:57"/>
    <d v="2026-08-16T17:44:53"/>
    <n v="69366444"/>
    <m/>
    <n v="152614209511"/>
    <s v="CV. RAHAYU JAYA"/>
    <s v="ODP-SMO-FC/23"/>
    <s v="WO061779103"/>
    <m/>
    <m/>
    <m/>
    <n v="111.36344699999999"/>
    <n v="-7.8509140000000004"/>
    <s v="|MN01066|MYIA-025366129939/POI/FAYZAL ANWAR/082329830323/anwarfayzal90@gmail.com"/>
    <s v="MYIB_ASSISTANT"/>
    <m/>
    <m/>
    <m/>
    <m/>
    <m/>
    <m/>
    <m/>
    <m/>
    <s v="Management Janji"/>
    <s v="2026-08-16 13:00:00 |  M Janji : (15/08/2026) jam Pasang :pagi Note : hubungi pelanggan jika ingin kelokasi "/>
    <s v="FCC"/>
    <s v="14-08-2026 18:09:52"/>
    <d v="2026-08-16T13:00:00"/>
    <m/>
    <s v="PS"/>
    <s v="SMO"/>
    <s v="NO ADDON"/>
    <n v="20260816"/>
    <s v="Completed"/>
    <s v="HSI Bisnis Promo HUT Telkom PSB 70% - 150 Mbps"/>
    <s v="INDIBIZ"/>
    <m/>
    <m/>
    <d v="2026-08-16T13:00:00"/>
    <s v="2026-08-16 13:00:00 |  M Janji : (15/08/2026) jam Pasang :pagi Note : hubungi pelanggan jika ingin kelokasi "/>
    <n v="2026"/>
    <n v="8"/>
    <n v="16"/>
    <d v="2026-08-16T00:00:00"/>
    <n v="-0.54166666666424135"/>
    <x v="0"/>
    <x v="2"/>
  </r>
  <r>
    <n v="629"/>
    <n v="1002514473"/>
    <n v="3"/>
    <x v="7"/>
    <n v="4"/>
    <s v="KUDUS"/>
    <s v="BLORA"/>
    <s v="BLO"/>
    <s v="REG"/>
    <s v="AO"/>
    <s v="NEW SALES"/>
    <s v="1P INET"/>
    <s v="Completed (PS)"/>
    <s v="RBS-Regional 3"/>
    <d v="2026-08-07T12:22:57"/>
    <d v="2026-08-11T15:43:40"/>
    <n v="69360699"/>
    <m/>
    <n v="141569115549"/>
    <s v="SMK NEGERI 1 JEPON"/>
    <s v="ODP-BLO-FFD/037 FFD/D05/037.01"/>
    <s v="WO061155851"/>
    <m/>
    <m/>
    <m/>
    <n v="111.4781053"/>
    <n v="-6.9687655999999896"/>
    <s v="|MN02756|MYIA-091273360153/POI/Olivia Noor Prita sari/085728035407/smkn1jepon@yahoo.com"/>
    <s v="MYIB_ASSISTANT"/>
    <m/>
    <m/>
    <m/>
    <m/>
    <m/>
    <m/>
    <m/>
    <m/>
    <s v="Management Janji"/>
    <s v="2026-08-11 08:00:00 | Tanggal pemasangan: 11/08/2026 Jam pemasangan : pagi Info Tambahan : Hubungi pelanggan dulu sebelum ke lokasi terima kasih."/>
    <s v="FCC"/>
    <d v="2026-07-08T12:25:19"/>
    <d v="2026-08-11T08:00:00"/>
    <m/>
    <s v="PS"/>
    <s v="BLO"/>
    <s v="NO ADDON"/>
    <n v="20260811"/>
    <s v="Completed"/>
    <s v="HSI Bisnis Promo HUT Telkom PSB 70% - 200 Mbps"/>
    <s v="INDIBIZ"/>
    <m/>
    <m/>
    <d v="2026-08-11T08:00:00"/>
    <s v="2026-08-11 08:00:00 | Tanggal pemasangan: 11/08/2026 Jam pemasangan : pagi Info Tambahan : Hubungi pelanggan dulu sebelum ke lokasi terima kasih."/>
    <n v="2026"/>
    <n v="8"/>
    <n v="11"/>
    <d v="2026-08-11T00:00:00"/>
    <n v="-0.33333333333575865"/>
    <x v="0"/>
    <x v="3"/>
  </r>
  <r>
    <n v="630"/>
    <n v="1002519527"/>
    <n v="3"/>
    <x v="2"/>
    <n v="5"/>
    <s v="MALANG"/>
    <s v="BATU"/>
    <s v="BTU"/>
    <s v="REG"/>
    <s v="AO"/>
    <s v="NEW SALES"/>
    <s v="1P INET"/>
    <s v="MIA - INVALID SURVEY"/>
    <s v="RBS-Regional 3"/>
    <d v="2026-08-11T11:25:56"/>
    <d v="2026-08-12T05:33:57"/>
    <n v="69363136"/>
    <m/>
    <n v="152707239230"/>
    <s v="SPBU PUJON 54.653.30 / CV. SEMBILAN SEMBILAN"/>
    <s v="ODP-BTU-FBF/15 FBF/D03/15.01"/>
    <s v="WO061480559"/>
    <m/>
    <m/>
    <m/>
    <n v="112.477532"/>
    <n v="-7.8479606999999998"/>
    <s v="|MN00398|MYIA-019357139161/POI/HANDINI RATIH SURYORINI/081329046359/holding99tuban@gmail.com"/>
    <s v="MYIB_ASSISTANT"/>
    <m/>
    <m/>
    <m/>
    <m/>
    <m/>
    <m/>
    <m/>
    <m/>
    <s v="Management Janji"/>
    <s v="2026-08-12 08:00:00 | telp : 081329046359 alt :  M Janji : (12/08/2026) jam Pasang :pagi / siang  Note : hubungi pelanggan jika ingin kelokasi"/>
    <s v="FCC"/>
    <d v="2026-11-08T11:40:03"/>
    <d v="2026-08-12T08:00:00"/>
    <m/>
    <s v="SURVEY_NEW_MANJA"/>
    <s v="BTU"/>
    <s v="NO ADDON"/>
    <m/>
    <s v="MIE - INVALID SURVEY - Kendala Jalur/Rute Tarikan"/>
    <s v="HSI Bisnis Promo HUT Telkom PSB 70% - 50 Mbps"/>
    <s v="INDIBIZ"/>
    <m/>
    <m/>
    <d v="2026-08-12T08:00:00"/>
    <s v="2026-08-12 08:00:00 | telp : 081329046359 alt :  M Janji : (12/08/2026) jam Pasang :pagi / siang  Note : hubungi pelanggan jika ingin kelokasi"/>
    <m/>
    <m/>
    <m/>
    <e v="#NUM!"/>
    <e v="#NUM!"/>
    <x v="1"/>
    <x v="11"/>
  </r>
  <r>
    <n v="631"/>
    <n v="1002516015"/>
    <n v="3"/>
    <x v="1"/>
    <n v="5"/>
    <s v="SBY UTARA"/>
    <s v="MANYAR"/>
    <s v="MGO"/>
    <s v="REG"/>
    <s v="AO"/>
    <s v="NEW SALES"/>
    <s v="2P INET + VOICE"/>
    <s v="Completed (PS)"/>
    <s v="RBS-Regional 3"/>
    <d v="2026-08-08T14:13:57"/>
    <d v="2026-08-11T14:18:27"/>
    <n v="69361497"/>
    <n v="3135979265"/>
    <n v="152413167588"/>
    <s v="PT. Adhiusaha Kencana Lestari"/>
    <s v="ODP-DMO-FW/01 FW/D01/01.01"/>
    <s v="WO061267716"/>
    <m/>
    <m/>
    <m/>
    <n v="112.7336743"/>
    <n v="-7.2670648"/>
    <s v="MD|MYDB-20260808264747|DN00001/MN02093|PT. Adhiusaha Kencana Lestari|081132207878"/>
    <s v="MYDIGIBIZPARTNER"/>
    <m/>
    <m/>
    <m/>
    <m/>
    <m/>
    <m/>
    <m/>
    <m/>
    <s v="Management Janji"/>
    <s v="2026-08-11 13:00:00 | Nama PIC: bp ilham  Notel: 081132207878 Alt: -  Tanggal: 11/8/2026 Jam Pasang: Siang Note: Hubungi pelanggan sebelum ke lokasi, terima kasih. "/>
    <s v="FCC"/>
    <d v="2026-08-08T14:25:43"/>
    <d v="2026-08-11T13:00:00"/>
    <m/>
    <s v="PS"/>
    <s v="MGO"/>
    <s v="NO ADDON"/>
    <n v="20260811"/>
    <s v="Completed"/>
    <s v="HSI Bisnis Bundling Phone Promo 2026 Dual Band PSB 70% - Free 800 Menit Promo - 100 Mbps"/>
    <s v="INDIBIZ"/>
    <m/>
    <m/>
    <d v="2026-08-11T13:00:00"/>
    <s v="2026-08-11 13:00:00 | Nama PIC: bp ilham  Notel: 081132207878 Alt: -  Tanggal: 11/8/2026 Jam Pasang: Siang Note: Hubungi pelanggan sebelum ke lokasi, terima kasih. "/>
    <n v="2026"/>
    <n v="8"/>
    <n v="11"/>
    <d v="2026-08-11T00:00:00"/>
    <n v="-0.54166666666424135"/>
    <x v="0"/>
    <x v="8"/>
  </r>
  <r>
    <n v="632"/>
    <n v="1002526476"/>
    <n v="3"/>
    <x v="2"/>
    <n v="5"/>
    <s v="MALANG"/>
    <s v="KEPANJEN"/>
    <s v="GDI"/>
    <s v="REG"/>
    <s v="AO"/>
    <s v="NEW SALES"/>
    <s v="1P INET"/>
    <s v="Completed (PS)"/>
    <s v="RBS-Regional 3"/>
    <d v="2026-08-14T14:07:56"/>
    <d v="2026-08-14T18:54:48"/>
    <n v="69366074"/>
    <m/>
    <n v="152715213995"/>
    <s v="toko grosir tri sakti"/>
    <s v="ODP-GDI-FC/01 GDI/D01/01.01"/>
    <s v="WO061751638"/>
    <m/>
    <m/>
    <m/>
    <n v="112.64279892934501"/>
    <n v="-8.2149889516769399"/>
    <s v="|MN02462|MYIA-078473830123/POI/teisakti/081217148678/tokotrisakti@gmail.com"/>
    <s v="MYIB_ASSISTANT"/>
    <m/>
    <m/>
    <m/>
    <m/>
    <m/>
    <m/>
    <m/>
    <m/>
    <s v="Management Janji"/>
    <s v="2026-08-15 13:00:00 | Waktu pemasangan : 15 agustus 2026 Jam pemasangan : 08.00 - 12.00 Info Tambahan : Hubungi pelanggan dulu sebelum ke lokasi terimakasih "/>
    <s v="FCC"/>
    <s v="14-08-2026 14:10:15"/>
    <d v="2026-08-15T13:00:00"/>
    <m/>
    <s v="PS"/>
    <s v="GDI"/>
    <s v="NO ADDON"/>
    <n v="20260814"/>
    <s v="Completed"/>
    <s v="HSI Bisnis Promo HUT Telkom PSB 70% - 200 Mbps"/>
    <s v="INDIBIZ"/>
    <m/>
    <m/>
    <d v="2026-08-15T13:00:00"/>
    <s v="2026-08-15 13:00:00 | Waktu pemasangan : 15 agustus 2026 Jam pemasangan : 08.00 - 12.00 Info Tambahan : Hubungi pelanggan dulu sebelum ke lokasi terimakasih "/>
    <n v="2026"/>
    <n v="8"/>
    <n v="14"/>
    <d v="2026-08-14T00:00:00"/>
    <n v="-1.5416666666642413"/>
    <x v="0"/>
    <x v="29"/>
  </r>
  <r>
    <n v="633"/>
    <n v="1002506580"/>
    <n v="3"/>
    <x v="4"/>
    <n v="4"/>
    <s v="SEMARANG"/>
    <s v="INNER - SEMARANG JATENG UTARA"/>
    <s v="JHR"/>
    <s v="DGS"/>
    <s v="AO"/>
    <s v="NEW SALES"/>
    <m/>
    <s v="Completed (PS)"/>
    <s v="DGS-Government Defense Service"/>
    <d v="2026-08-03T17:22:00"/>
    <d v="2026-08-04T18:27:59"/>
    <n v="69357794"/>
    <m/>
    <n v="142406122671"/>
    <s v="Stasiun Kereta Api Tawang"/>
    <s v="ODP-JHR-FAF/031"/>
    <s v="WO060828554"/>
    <m/>
    <m/>
    <m/>
    <n v="110.427897466857"/>
    <n v="-6.9642305485000904"/>
    <s v="Semarang Tawang, Jl. Taman Tawang No, RW.1, Tj. Mas, Kec. Semarang Utara, Kota Semarang, Jawa Tengah 50211 HSI 1P (Inet Only)     50  Mbps  Fathir 082111115053 Link Telkom   Nadia Maharani (AM) 62 821-2672-6103  "/>
    <s v="Account Manager"/>
    <m/>
    <m/>
    <m/>
    <m/>
    <m/>
    <m/>
    <m/>
    <m/>
    <s v="Management Janji"/>
    <s v="Semarang Tawang, Jl. Taman Tawang No, RW.1, Tj. Mas, Kec. Semarang Utara, Kota Semarang, Jawa Tengah 50211 HSI 1P (Inet Only)     50  Mbps  Fathir 082111115053 Link Telkom   Nadia Maharani (AM) 62 821-2672-6103  "/>
    <s v="FCC"/>
    <d v="2026-03-08T17:24:53"/>
    <m/>
    <m/>
    <s v="PS"/>
    <s v="JHR"/>
    <s v="NO ADDON"/>
    <n v="20260804"/>
    <s v="Completed"/>
    <s v="- 11_11446;Biaya PSB HSI EBIS Tunai di Depan ~ 11[500000]  - SP_NOSS;SP_NOSS ~ Internet NOSS Multispeed Network[0]  - SP_NOSS;SP_NOSS ~ Internet NOSS Multispeed Network[0]  - E23015;E23015 ~ ES23 - Perangkat ONT[0]  - E23015~null~44292;E23015||11||Abodeme"/>
    <s v="INDIBIZ"/>
    <m/>
    <m/>
    <d v="2026-08-03T14:00:00"/>
    <s v="Semarang Tawang, Jl. Taman Tawang No, RW.1, Tj. Mas, Kec. Semarang Utara, Kota Semarang, Jawa Tengah 50211 HSI 1P (Inet Only)     50  Mbps  Fathir 082111115053 Link Telkom   Nadia Maharani (AM) 62 821-2672-6103  "/>
    <n v="2026"/>
    <n v="8"/>
    <n v="4"/>
    <d v="2026-08-04T00:00:00"/>
    <n v="0.41666666666424135"/>
    <x v="0"/>
    <x v="3"/>
  </r>
  <r>
    <n v="634"/>
    <n v="1002523826"/>
    <n v="3"/>
    <x v="0"/>
    <n v="5"/>
    <s v="KUPANG"/>
    <s v="ENDE"/>
    <s v="BJW"/>
    <s v="REG"/>
    <s v="AO"/>
    <s v="NEW SALES"/>
    <s v="1P INET"/>
    <s v="7 | OSS - PROVISIONING ISSUED"/>
    <s v="RBS-Regional 3"/>
    <d v="2026-08-13T10:58:58"/>
    <d v="2026-08-17T13:06:06"/>
    <n v="69364909"/>
    <m/>
    <n v="172511797000"/>
    <s v="CV SURYA MANDIRI FLORES"/>
    <s v="ODP-BJW-FA/02 FA/D01/02.01"/>
    <s v="WO061651215"/>
    <m/>
    <m/>
    <m/>
    <n v="121.2734241"/>
    <n v="-8.5617373000000008"/>
    <s v="|MC40144|MYIA-082665526095/POI/NICHOLAS ARIEL ADINATHA/082144939303/arieladinatha18@gmail.com"/>
    <s v="MYIB_ASSISTANT"/>
    <m/>
    <m/>
    <m/>
    <m/>
    <m/>
    <m/>
    <m/>
    <m/>
    <s v="Management Janji"/>
    <s v="2026-08-17 13:00:00 | Jam Pemasangan : 08:00 - 12.00 Tanggal Pemasangan : 17/08/2026 Info Tambahan : Hubungi pelanggan sebelum datang ke lokasi "/>
    <s v="FCC"/>
    <s v="13-08-2026 11:10:22"/>
    <d v="2026-08-17T13:00:00"/>
    <m/>
    <s v="PI"/>
    <s v="BJW"/>
    <s v="NO ADDON"/>
    <m/>
    <s v="Provisioning Issued"/>
    <s v="HSI Bisnis Promo HUT Telkom PSB 70% - 100 Mbps"/>
    <s v="INDIBIZ"/>
    <m/>
    <m/>
    <d v="2026-08-17T13:00:00"/>
    <s v="2026-08-17 13:00:00 | Jam Pemasangan : 08:00 - 12.00 Tanggal Pemasangan : 17/08/2026 Info Tambahan : Hubungi pelanggan sebelum datang ke lokasi "/>
    <m/>
    <m/>
    <m/>
    <e v="#NUM!"/>
    <e v="#NUM!"/>
    <x v="1"/>
    <x v="10"/>
  </r>
  <r>
    <n v="635"/>
    <n v="1002521207"/>
    <n v="3"/>
    <x v="3"/>
    <n v="4"/>
    <s v="PURWOKERTO"/>
    <s v="PURWOKERTO"/>
    <s v="PWT"/>
    <s v="REG"/>
    <s v="AO"/>
    <s v="NEW SALES"/>
    <s v="1P INET"/>
    <s v="Completed (PS)"/>
    <s v="RBS-Regional 3"/>
    <d v="2026-08-12T08:19:56"/>
    <d v="2026-08-13T14:47:24"/>
    <n v="69363822"/>
    <m/>
    <n v="146303609824"/>
    <s v="SPBU PERTAMINA 44 531 21 LARANGAN"/>
    <s v="ODP-PWT-FBL/057 FBL/D04/057.01"/>
    <s v="WO061552960"/>
    <m/>
    <m/>
    <m/>
    <n v="109.28317800000001"/>
    <n v="-7.3968780000000001"/>
    <s v="|MC00213|MYIA-091601238003/POI/PURWANTO/081327233368/spbu4453121_karangkemiri@yahoo.com"/>
    <s v="MYIB_ASSISTANT"/>
    <m/>
    <m/>
    <m/>
    <m/>
    <m/>
    <m/>
    <m/>
    <m/>
    <s v="Management Janji"/>
    <s v="2026-08-13 08:00:00 | Waktu pemasangan : 12 agustus 2026 Jam pemasangan : 08.00 - 12.00 Info Tambahan : Hubungi pelanggan dulu sebelum ke lokasi terimakasih "/>
    <s v="FCC"/>
    <d v="2026-12-08T08:39:52"/>
    <d v="2026-08-13T08:00:00"/>
    <m/>
    <s v="PS"/>
    <s v="PWT"/>
    <s v="NO ADDON"/>
    <n v="20260813"/>
    <s v="Completed"/>
    <s v="HSI Bisnis Promo HUT Telkom PSB 70% - 100 Mbps Dual Band"/>
    <s v="INDIBIZ"/>
    <m/>
    <m/>
    <d v="2026-08-13T08:00:00"/>
    <s v="2026-08-13 08:00:00 | Waktu pemasangan : 12 agustus 2026 Jam pemasangan : 08.00 - 12.00 Info Tambahan : Hubungi pelanggan dulu sebelum ke lokasi terimakasih "/>
    <n v="2026"/>
    <n v="8"/>
    <n v="13"/>
    <d v="2026-08-13T00:00:00"/>
    <n v="-0.33333333333575865"/>
    <x v="0"/>
    <x v="3"/>
  </r>
  <r>
    <n v="636"/>
    <n v="1002518388"/>
    <n v="3"/>
    <x v="2"/>
    <n v="5"/>
    <s v="KEDIRI"/>
    <s v="NGANJUK"/>
    <s v="NJK"/>
    <s v="REG"/>
    <s v="AO"/>
    <s v="NEW SALES"/>
    <s v="1P INET"/>
    <s v="Completed (PS)"/>
    <s v="RBS-Regional 3"/>
    <d v="2026-08-10T15:58:57"/>
    <d v="2026-08-12T12:25:30"/>
    <n v="69362658"/>
    <m/>
    <n v="152611229873"/>
    <s v="warkop mas gun"/>
    <s v="ODP-NJK-FW/52 FW/D06/52.01"/>
    <s v="WO061425510"/>
    <m/>
    <m/>
    <m/>
    <n v="111.89302012324301"/>
    <n v="-7.56288392017471"/>
    <s v="MD|MYDB-20260810264882|DC20002/MC20039|warkop mas gun|085335059334"/>
    <s v="MYDIGIBIZPARTNER"/>
    <m/>
    <m/>
    <m/>
    <m/>
    <m/>
    <m/>
    <m/>
    <m/>
    <s v="Management Janji"/>
    <s v="2026-08-12 08:00:00 | Nama PIC : bapak gunadi No HP : 085335059334 Alt :  M Janji : (rabu/12/AGUSTUS/2026) jam Pasang : 09:00 Note : hubungi pelanggan jika ingin kelokasi"/>
    <s v="FCC"/>
    <d v="2026-10-08T16:10:07"/>
    <d v="2026-08-12T08:00:00"/>
    <m/>
    <s v="PS"/>
    <s v="NJK"/>
    <s v="NO ADDON"/>
    <n v="20260812"/>
    <s v="Completed"/>
    <s v="HSI Bisnis Promo HUT Telkom PSB 70% - 150 Mbps"/>
    <s v="INDIBIZ"/>
    <m/>
    <m/>
    <d v="2026-08-12T08:00:00"/>
    <s v="2026-08-12 08:00:00 | Nama PIC : bapak gunadi No HP : 085335059334 Alt :  M Janji : (rabu/12/AGUSTUS/2026) jam Pasang : 09:00 Note : hubungi pelanggan jika ingin kelokasi"/>
    <n v="2026"/>
    <n v="8"/>
    <n v="12"/>
    <d v="2026-08-12T00:00:00"/>
    <n v="-0.33333333333575865"/>
    <x v="0"/>
    <x v="7"/>
  </r>
  <r>
    <n v="637"/>
    <n v="1002514391"/>
    <n v="3"/>
    <x v="3"/>
    <n v="4"/>
    <s v="PURWOKERTO"/>
    <s v="CILACAP"/>
    <s v="MAN"/>
    <s v="REG"/>
    <s v="AO"/>
    <s v="NEW SALES"/>
    <m/>
    <s v="Completed (PS)"/>
    <s v="RBS-Regional 3"/>
    <d v="2026-08-07T11:44:11"/>
    <d v="2026-08-08T19:06:27"/>
    <n v="69360670"/>
    <m/>
    <n v="146391107198"/>
    <s v="SDN. SINDANGSARI 01 MAJENANG"/>
    <s v="ODP-MAN-FB/162"/>
    <s v="WO061270337"/>
    <m/>
    <m/>
    <m/>
    <n v="108.769095540046"/>
    <n v="-7.2961080055813703"/>
    <s v=" SA; MC80043 ; TIWI  ; TREG3 ; CILACAP ;PSB 1S HSI BISNIS PROMO 50 MB;SDN. SINDANGSARI 01 MAJENANG; BUDI UNTORO/0823 2446 8689 ; untorobudi545@gmail.com"/>
    <s v="Sales Profesional"/>
    <m/>
    <m/>
    <m/>
    <m/>
    <m/>
    <m/>
    <m/>
    <m/>
    <s v="Management Janji"/>
    <s v="2026-08-09 13:00:00|Tanggal pemasangan : 09 AGUSTUS 2026 Jam pemasangan : pagi/siang Info Tambahan : Hubungi pelanggan dulu sebelum ke lokasi terima kasih|40010577|MYDITA"/>
    <s v="FCC"/>
    <d v="2026-07-08T11:55:04"/>
    <d v="2026-08-09T13:00:00"/>
    <m/>
    <s v="PS"/>
    <s v="MAN"/>
    <s v="NO ADDON"/>
    <n v="20260808"/>
    <s v="Completed"/>
    <s v="- 11_11446;Biaya PSB HSI EBIS Tunai di Depan ~ 11[150000]  - E23046;E23046 ~ ES23 - Paket HSI Bisnis[0]  - E23046~null~E23046_UNL;UNL ~ Internet-Link Unlimited Internet Usage ~ E23046[0]  - E23046~null~44877;E23046||11||Abodemen 0[0]  - E23046~null~E23046"/>
    <s v="INDIBIZ"/>
    <m/>
    <m/>
    <d v="2026-08-09T13:00:00"/>
    <s v="2026-08-09 13:00:00|Tanggal pemasangan : 09 AGUSTUS 2026 Jam pemasangan : pagi/siang Info Tambahan : Hubungi pelanggan dulu sebelum ke lokasi terima kasih|40010577|MYDITA"/>
    <n v="2026"/>
    <n v="8"/>
    <n v="8"/>
    <d v="2026-08-08T00:00:00"/>
    <n v="-1.5416666666642413"/>
    <x v="0"/>
    <x v="3"/>
  </r>
  <r>
    <n v="638"/>
    <n v="1002509849"/>
    <n v="3"/>
    <x v="4"/>
    <n v="4"/>
    <s v="SEMARANG"/>
    <s v="INNER - SEMARANG JATENG UTARA"/>
    <s v="BMK"/>
    <s v="REG"/>
    <s v="AO"/>
    <s v="NEW SALES"/>
    <s v="1P INET"/>
    <s v="Completed (PS)"/>
    <s v="RBS-Regional 3"/>
    <d v="2026-08-05T09:52:56"/>
    <d v="2026-08-06T15:18:53"/>
    <n v="69358876"/>
    <m/>
    <n v="141423136584"/>
    <s v="PT happy tour Indonesia"/>
    <s v="ODP-BMK-FP/120 FP/D08/120.01"/>
    <s v="WO060956408"/>
    <m/>
    <m/>
    <m/>
    <n v="110.40271799999999"/>
    <n v="-7.1014480000000004"/>
    <s v="|MN00481|MYIA-063765573546/POI/elisabet indar/081329237856/pthappytourindonesia@gmail.com"/>
    <s v="MYIB_ASSISTANT"/>
    <m/>
    <m/>
    <m/>
    <m/>
    <m/>
    <m/>
    <m/>
    <m/>
    <s v="Management Janji"/>
    <s v="2026-08-06 08:00:00 | M Janji : (06/08/2026) jam Pasang : 09:00 Note : hubungi pelanggan jika ingin kelokasi"/>
    <s v="FCC"/>
    <d v="2026-05-08T09:55:13"/>
    <d v="2026-08-06T08:00:00"/>
    <m/>
    <s v="PS"/>
    <s v="BMK"/>
    <s v="NO ADDON"/>
    <n v="20260806"/>
    <s v="Completed"/>
    <s v="HSI Bisnis Promo HUT Telkom PSB 70% - 100 Mbps"/>
    <s v="INDIBIZ"/>
    <m/>
    <m/>
    <d v="2026-08-06T08:00:00"/>
    <s v="2026-08-06 08:00:00 | M Janji : (06/08/2026) jam Pasang : 09:00 Note : hubungi pelanggan jika ingin kelokasi"/>
    <n v="2026"/>
    <n v="8"/>
    <n v="6"/>
    <d v="2026-08-06T00:00:00"/>
    <n v="-0.33333333333575865"/>
    <x v="0"/>
    <x v="3"/>
  </r>
  <r>
    <n v="639"/>
    <n v="1002515043"/>
    <n v="3"/>
    <x v="3"/>
    <n v="4"/>
    <s v="MAGELANG"/>
    <s v="KEBUMEN"/>
    <s v="KBM"/>
    <s v="REG"/>
    <s v="AO"/>
    <s v="NEW SALES"/>
    <m/>
    <s v="Completed (PS)"/>
    <s v="RBS-Regional 3"/>
    <d v="2026-08-07T15:20:56"/>
    <d v="2026-08-10T10:45:46"/>
    <n v="69356291"/>
    <m/>
    <n v="142141120171"/>
    <s v="PT. Bangkit Lakuliner Indonesia Pemuda Kebumen"/>
    <s v="ODP-KBM-FAQ/125"/>
    <s v="WO061181725"/>
    <m/>
    <m/>
    <m/>
    <n v="109.661357"/>
    <n v="-7.671799"/>
    <s v="|MN02235|MYIA-076891144730/POI/Muhamad Arif Nurdin/085283300362/arif.nurdin@seindonesia.co.id"/>
    <s v="Sales Profesional"/>
    <m/>
    <m/>
    <m/>
    <m/>
    <m/>
    <m/>
    <m/>
    <m/>
    <s v="Management Janji"/>
    <s v="2026-08-02 08:00:00 | Tanggal Pemasangan : 02 Agustus 2026  Jam Pemasangan : 08:00 13:00  Info Tambahan : Hubungi pelanggan dulu sebelum ke lokasi terimakasih"/>
    <s v="FCC"/>
    <d v="2026-07-08T15:25:38"/>
    <m/>
    <m/>
    <s v="PS"/>
    <s v="KBM"/>
    <s v="NO ADDON"/>
    <n v="20260810"/>
    <s v="Completed"/>
    <s v="- 11_11446;Biaya PSB HSI EBIS Tunai di Depan ~ 11[150000]  - SP_NOSS;SP_NOSS ~ Internet NOSS Multispeed Network[0]  - SP_NOSS;SP_NOSS ~ Internet NOSS Multispeed Network[0]  - E25060;E25060 ~ ES25 - Paket HSI Bisnis (HSIE) Khusus Winback 2.0[0]  - E25060~n"/>
    <s v="INDIBIZ"/>
    <m/>
    <m/>
    <d v="2026-08-07T07:00:00"/>
    <s v="2026-08-02 08:00:00 | Tanggal Pemasangan : 02 Agustus 2026  Jam Pemasangan : 08:00 13:00  Info Tambahan : Hubungi pelanggan dulu sebelum ke lokasi terimakasih"/>
    <n v="2026"/>
    <n v="8"/>
    <n v="10"/>
    <d v="2026-08-10T00:00:00"/>
    <n v="2.7083333333357587"/>
    <x v="2"/>
    <x v="3"/>
  </r>
  <r>
    <n v="640"/>
    <n v="1002517530"/>
    <n v="3"/>
    <x v="2"/>
    <n v="5"/>
    <s v="MALANG"/>
    <s v="KEPANJEN"/>
    <s v="SWJ"/>
    <s v="REG"/>
    <s v="AO"/>
    <s v="NEW SALES"/>
    <m/>
    <s v="Completed (PS)"/>
    <s v="RBS-Regional 3"/>
    <d v="2026-08-10T11:53:00"/>
    <d v="2026-08-10T14:18:13"/>
    <n v="69359786"/>
    <m/>
    <n v="152705285009"/>
    <s v="SMK WISNUWARDHANA"/>
    <s v="ODP-SWJ-FB/49"/>
    <s v="WO061384095"/>
    <m/>
    <m/>
    <m/>
    <n v="112.66998769999999"/>
    <n v="-7.9717034"/>
    <s v="|MN01864|MYIA-088710620385/POI/ahmad mulasim/087796646630/smk.wisnuwardhana@gmail.com"/>
    <s v="Sales Profesional"/>
    <m/>
    <m/>
    <m/>
    <m/>
    <m/>
    <m/>
    <m/>
    <m/>
    <s v="Management Janji"/>
    <s v="2026-08-07 08:00:00 | Nama : BP AHMAD MULASIM  No Hp : 087796646630  No Alt :   Tgl Pemasangan : 07 Agustus 2026  Interval : PAGI   Note : Hubungi pelanggan terlebih dahulu"/>
    <s v="FCC"/>
    <d v="2026-10-08T11:54:41"/>
    <m/>
    <m/>
    <s v="PS"/>
    <s v="SWJ"/>
    <s v="NO ADDON"/>
    <n v="20260810"/>
    <s v="Completed"/>
    <s v="- 11_11446;Biaya PSB HSI EBIS Tunai di Depan ~ 11[150000]  - SP_NOSS;SP_NOSS ~ Internet NOSS Multispeed Network[0]  - SP_NOSS;SP_NOSS ~ Internet NOSS Multispeed Network[0]  - E25061;E25061 ~ ES25 - Paket HSI Basic (HSIEF) Khusus Winback 2.0[0]  - E25061~n"/>
    <s v="INDIBIZ"/>
    <m/>
    <m/>
    <d v="2026-08-10T07:00:00"/>
    <s v="2026-08-07 08:00:00 | Nama : BP AHMAD MULASIM  No Hp : 087796646630  No Alt :   Tgl Pemasangan : 07 Agustus 2026  Interval : PAGI   Note : Hubungi pelanggan terlebih dahulu"/>
    <n v="2026"/>
    <n v="8"/>
    <n v="10"/>
    <d v="2026-08-10T00:00:00"/>
    <n v="-0.29166666666424135"/>
    <x v="0"/>
    <x v="29"/>
  </r>
  <r>
    <n v="641"/>
    <n v="1002512253"/>
    <n v="3"/>
    <x v="7"/>
    <n v="4"/>
    <s v="KUDUS"/>
    <s v="KUDUS"/>
    <s v="DMA"/>
    <s v="DGS"/>
    <s v="AO"/>
    <s v="NEW SALES"/>
    <m/>
    <s v="SEGMEN BUD - WAITING AKTIVASI IHLD"/>
    <s v="DGS-B2B TREG"/>
    <d v="2026-08-06T12:38:30"/>
    <d v="2026-08-06T13:45:53"/>
    <n v="69359759"/>
    <m/>
    <m/>
    <s v="POLRES DEMAK GEDUNG PENJAGAAN"/>
    <m/>
    <s v="WO061056210"/>
    <m/>
    <m/>
    <m/>
    <n v="110.61929499999999"/>
    <n v="-6.9095399999999998"/>
    <s v="DGS HSI | ERIKA KURNIAWATI | 403208 | TREG 3 |POLRES DEMAK GEDUNG PENJAGAAN | CHRISTIAN ARDIANTO| 085641724199  | PSB 1S 50MBPS BASIC 387K  "/>
    <s v="Amex"/>
    <m/>
    <m/>
    <m/>
    <m/>
    <m/>
    <m/>
    <m/>
    <m/>
    <s v="Management Janji"/>
    <n v="85641724199"/>
    <s v="FCC"/>
    <d v="2026-06-08T12:40:10"/>
    <m/>
    <m/>
    <s v="UNSC"/>
    <s v="DMA"/>
    <s v="NO ADDON"/>
    <m/>
    <s v="SEGMEN BUD - WAITING AKTIVASI IHLD"/>
    <s v="- E23015;E23015 ~ ES23 - Perangkat ONT[0]  - E23015~null~44292;E23015||11||Abodemen 0[0]  - E23015~null~E23015_SWONT;SWONT ~ Biaya Sewa ONT ~ E23015[30000]  - E23047;E23047 ~ ES23 - Paket HSI Bisnis Basic[0]  - E23047~null~E23047_UNL;UNL ~ Internet-Link U"/>
    <s v="INDIBIZ"/>
    <m/>
    <m/>
    <d v="2026-08-06T12:00:00"/>
    <n v="85641724199"/>
    <m/>
    <m/>
    <m/>
    <e v="#NUM!"/>
    <e v="#NUM!"/>
    <x v="1"/>
    <x v="3"/>
  </r>
  <r>
    <n v="642"/>
    <n v="1002505946"/>
    <n v="3"/>
    <x v="2"/>
    <n v="5"/>
    <s v="KEDIRI"/>
    <s v="KEDIRI"/>
    <s v="PAE"/>
    <s v="REG"/>
    <s v="AO"/>
    <s v="NEW SALES"/>
    <s v="1P INET"/>
    <s v="Completed (PS)"/>
    <s v="RBS-Regional 3"/>
    <d v="2026-08-03T11:55:57"/>
    <d v="2026-08-04T15:34:46"/>
    <n v="69357402"/>
    <m/>
    <n v="152639219389"/>
    <s v="warkop bumimas &amp; billiard"/>
    <s v="ODP-PAE-FK/04 FK/D01/04.01"/>
    <s v="WO060777563"/>
    <m/>
    <m/>
    <m/>
    <n v="112.192085757851"/>
    <n v="-7.8281908274882204"/>
    <s v="MD|MYDB-20260803264236|DC20002/MC20030|warkop bumimas &amp; billiard|085707787099"/>
    <s v="MYDIGIBIZPARTNER"/>
    <m/>
    <m/>
    <m/>
    <m/>
    <m/>
    <m/>
    <m/>
    <m/>
    <s v="Management Janji"/>
    <s v="2026-08-04 08:00:00 | Nama : BU RATNA PUJI MAHARANI (OWNER) No Hp : 085707787099 No Alt :  Tgl Pemasangan : 04 Agustus 2026 Interval : PAGI  Note : Hubungi pelanggan terlebih dahulu"/>
    <s v="FCC"/>
    <d v="2026-03-08T12:10:27"/>
    <d v="2026-08-04T08:00:00"/>
    <m/>
    <s v="PS"/>
    <s v="PAE"/>
    <s v="NO ADDON"/>
    <n v="20260804"/>
    <s v="Completed"/>
    <s v="HSI Bisnis Promo HUT Telkom PSB 70% - 300 Mbps"/>
    <s v="INDIBIZ"/>
    <m/>
    <m/>
    <d v="2026-08-04T08:00:00"/>
    <s v="2026-08-04 08:00:00 | Nama : BU RATNA PUJI MAHARANI (OWNER) No Hp : 085707787099 No Alt :  Tgl Pemasangan : 04 Agustus 2026 Interval : PAGI  Note : Hubungi pelanggan terlebih dahulu"/>
    <n v="2026"/>
    <n v="8"/>
    <n v="4"/>
    <d v="2026-08-04T00:00:00"/>
    <n v="-0.33333333333575865"/>
    <x v="0"/>
    <x v="5"/>
  </r>
  <r>
    <n v="643"/>
    <n v="1002511749"/>
    <n v="3"/>
    <x v="7"/>
    <n v="4"/>
    <s v="KUDUS"/>
    <s v="PATI"/>
    <s v="PAT"/>
    <s v="REG"/>
    <s v="AO"/>
    <s v="NEW SALES"/>
    <s v="1P INET"/>
    <s v="Completed (PS)"/>
    <s v="RBS-Regional 3"/>
    <d v="2026-08-06T10:16:56"/>
    <d v="2026-08-07T12:15:37"/>
    <n v="69359710"/>
    <m/>
    <n v="142551119459"/>
    <s v="SPBU 4459317"/>
    <s v="ODP-PAT-FP/042 FP/D06/042.01"/>
    <s v="WO061050694"/>
    <m/>
    <m/>
    <m/>
    <n v="110.95531149999999"/>
    <n v="-6.7964392"/>
    <s v="|MC60142|MYIA-038638740377/POI/DERA BAHTIAR WIDIYANTO /08562685148/spbu_modern@yahoo.com"/>
    <s v="MYIB_ASSISTANT"/>
    <m/>
    <m/>
    <m/>
    <m/>
    <m/>
    <m/>
    <m/>
    <m/>
    <s v="Management Janji"/>
    <s v="2026-08-07 08:00:00 | Nama : BP DERA BAHTIAR WIDIYANTO No Hp : 08562685148 No Alt :  Tgl Pemasangan : 07 Agustus 2026 Interval : PAGI  Note : Hubungi pelanggan terlebih dahulu"/>
    <s v="FCC"/>
    <d v="2026-06-08T10:25:07"/>
    <d v="2026-08-07T08:00:00"/>
    <m/>
    <s v="PS"/>
    <s v="PAT"/>
    <s v="NO ADDON"/>
    <n v="20260807"/>
    <s v="Completed"/>
    <s v="HSI Bisnis Basic Promo HUT Telkom PSB 70% - 150 Mbps"/>
    <s v="INDIBIZ"/>
    <m/>
    <m/>
    <d v="2026-08-07T08:00:00"/>
    <s v="2026-08-07 08:00:00 | Nama : BP DERA BAHTIAR WIDIYANTO No Hp : 08562685148 No Alt :  Tgl Pemasangan : 07 Agustus 2026 Interval : PAGI  Note : Hubungi pelanggan terlebih dahulu"/>
    <n v="2026"/>
    <n v="8"/>
    <n v="7"/>
    <d v="2026-08-07T00:00:00"/>
    <n v="-0.33333333333575865"/>
    <x v="0"/>
    <x v="3"/>
  </r>
  <r>
    <n v="644"/>
    <n v="1002509843"/>
    <n v="3"/>
    <x v="7"/>
    <n v="4"/>
    <s v="SOLO"/>
    <s v="BOYOLALI"/>
    <s v="BYL"/>
    <s v="REG"/>
    <s v="AO"/>
    <s v="NEW SALES"/>
    <s v="1P INET"/>
    <s v="WAITING AKTIFASI IHLD"/>
    <s v="RBS-Regional 3"/>
    <d v="2026-08-05T09:50:56"/>
    <d v="2026-08-05T11:15:05"/>
    <n v="69356667"/>
    <m/>
    <m/>
    <s v="PT. MITRA SARANA PLASTINDO"/>
    <m/>
    <s v="WO060634767"/>
    <m/>
    <m/>
    <m/>
    <n v="110.60401"/>
    <n v="-7.4904099999999998"/>
    <s v="|MN00396|MYIA-052677045144/POI/SHAKYRA JUNIA/089509772742/info.mitrasaranaplastindo@gmail.com"/>
    <s v="MYIB_ASSISTANT"/>
    <m/>
    <m/>
    <m/>
    <m/>
    <m/>
    <m/>
    <m/>
    <m/>
    <s v="Management Janji"/>
    <s v="2026-08-02 08:00:00 | Tanggal pemasangan: 01/08/2026 Jam pemasangan : pagi / siang Info Tambahan : Hubungi pelanggan dulu sebelum ke lokasi terima kasih"/>
    <s v="FCC"/>
    <d v="2026-05-08T09:55:13"/>
    <d v="2026-08-02T00:00:00"/>
    <m/>
    <s v="UNSC"/>
    <s v="BYL"/>
    <s v="NO ADDON"/>
    <m/>
    <s v="WAITING:  |MYDITA"/>
    <s v="HSI Bisnis Promo HUT Telkom PSB 70% - 100 Mbps"/>
    <s v="INDIBIZ"/>
    <m/>
    <m/>
    <d v="2026-08-02T08:00:00"/>
    <s v="2026-08-02 08:00:00 | Tanggal pemasangan: 01/08/2026 Jam pemasangan : pagi / siang Info Tambahan : Hubungi pelanggan dulu sebelum ke lokasi terima kasih"/>
    <m/>
    <m/>
    <m/>
    <e v="#NUM!"/>
    <e v="#NUM!"/>
    <x v="1"/>
    <x v="3"/>
  </r>
  <r>
    <n v="645"/>
    <n v="1002512943"/>
    <n v="3"/>
    <x v="2"/>
    <n v="5"/>
    <s v="MALANG"/>
    <s v="KEPANJEN"/>
    <s v="DPT"/>
    <s v="REG"/>
    <s v="AO"/>
    <s v="NEW SALES"/>
    <s v="1P INET"/>
    <s v="Completed (PS)"/>
    <s v="RBS-Regional 3"/>
    <d v="2026-08-06T15:38:57"/>
    <d v="2026-08-07T12:39:38"/>
    <n v="69360156"/>
    <m/>
    <n v="152712205797"/>
    <s v="WARUNG BU SARI"/>
    <s v="ODP-DPT-FE/06"/>
    <s v="WO061096043"/>
    <m/>
    <m/>
    <m/>
    <n v="112.7203921"/>
    <n v="-8.2055781999999997"/>
    <s v="|MN02703|MYIA-016964483468/POI/astuti/085890510304/saritokodampit@gmail.com"/>
    <s v="MYIB_ASSISTANT"/>
    <m/>
    <m/>
    <m/>
    <m/>
    <m/>
    <m/>
    <m/>
    <m/>
    <s v="Management Janji"/>
    <s v="2026-08-07 13:00:00 | telp :085890510304 alt : manja : pagi : siang 07/08/2026 hub sebelum ke lokasi "/>
    <s v="FCC"/>
    <d v="2026-06-08T15:40:04"/>
    <d v="2026-08-07T13:00:00"/>
    <m/>
    <s v="PS"/>
    <s v="DPT"/>
    <s v="NO ADDON"/>
    <n v="20260807"/>
    <s v="Completed"/>
    <s v="HSI Bisnis Basic Promo HUT Telkom PSB 70% - 150 Mbps"/>
    <s v="INDIBIZ"/>
    <m/>
    <m/>
    <d v="2026-08-07T13:00:00"/>
    <s v="2026-08-07 13:00:00 | telp :085890510304 alt : manja : pagi : siang 07/08/2026 hub sebelum ke lokasi "/>
    <n v="2026"/>
    <n v="8"/>
    <n v="7"/>
    <d v="2026-08-07T00:00:00"/>
    <n v="-0.54166666666424135"/>
    <x v="0"/>
    <x v="29"/>
  </r>
  <r>
    <n v="646"/>
    <n v="1002525958"/>
    <n v="3"/>
    <x v="4"/>
    <n v="4"/>
    <s v="SEMARANG"/>
    <s v="INNER - SEMARANG JATENG UTARA"/>
    <s v="BMK"/>
    <s v="REG"/>
    <s v="AO"/>
    <s v="NEW SALES"/>
    <s v="1P INET"/>
    <s v="MIE - SEND SURVEY"/>
    <s v="RBS-Regional 3"/>
    <d v="2026-08-14T10:43:56"/>
    <d v="2026-08-14T10:46:01"/>
    <n v="69365812"/>
    <m/>
    <n v="141423136390"/>
    <s v="KOST GRIYA ASRI"/>
    <s v="ODP-BMK-FAQ/072 FAQ/D08/072.01"/>
    <s v="WO061728941"/>
    <m/>
    <m/>
    <m/>
    <n v="110.42677879999999"/>
    <n v="-7.0526176999999999"/>
    <s v="MD|MYDB-20260814265312|DN00001/MN00966|KOST GRIYA ASRI|081387624625"/>
    <s v="MYDIGIBIZPARTNER"/>
    <m/>
    <m/>
    <m/>
    <m/>
    <m/>
    <m/>
    <m/>
    <m/>
    <s v="Management Janji"/>
    <s v="2026-08-18 13:00:00 | Nama PIC : bu erna  No HP : 081387624625 Alt :  M Janji : 18/AGUSTUS/2026 jam Pasang : Siang Note : hubungi pelanggan jika ingin kelokasi, terimakasih."/>
    <s v="FCC"/>
    <s v="14-08-2026 10:54:53"/>
    <d v="2026-08-18T13:00:00"/>
    <m/>
    <s v="SURVEY_NEW_MANJA"/>
    <s v="BMK"/>
    <s v="NO ADDON"/>
    <m/>
    <s v="MIE - SEND SURVEY"/>
    <s v="HSI Bisnis Promo HUT Telkom PSB 70% - 50 Mbps"/>
    <s v="INDIBIZ"/>
    <m/>
    <m/>
    <d v="2026-08-18T13:00:00"/>
    <s v="2026-08-18 13:00:00 | Nama PIC : bu erna  No HP : 081387624625 Alt :  M Janji : 18/AGUSTUS/2026 jam Pasang : Siang Note : hubungi pelanggan jika ingin kelokasi, terimakasih."/>
    <m/>
    <m/>
    <m/>
    <e v="#NUM!"/>
    <e v="#NUM!"/>
    <x v="1"/>
    <x v="3"/>
  </r>
  <r>
    <n v="647"/>
    <n v="1002530605"/>
    <n v="3"/>
    <x v="1"/>
    <n v="5"/>
    <s v="MADURA"/>
    <s v="PAMEKASAN"/>
    <s v="PME"/>
    <s v="REG"/>
    <s v="AO"/>
    <s v="NEW SALES"/>
    <s v="1P INET"/>
    <s v="MIE - SEND SURVEY"/>
    <s v="RBS-Regional 3"/>
    <d v="2026-08-17T10:41:57"/>
    <d v="2026-08-17T10:44:01"/>
    <n v="69367916"/>
    <m/>
    <n v="152426928257"/>
    <s v="Toko Mahrus Jaya"/>
    <s v="ODP-PME-FBF/21"/>
    <s v="WO061917108"/>
    <m/>
    <m/>
    <m/>
    <n v="113.401278890669"/>
    <n v="-7.1045979844140303"/>
    <s v="MD|MYDB-20260817265811|DN00001/MN00572|Toko Mahrus Jaya|087749030337"/>
    <s v="MYDIGIBIZPARTNER"/>
    <m/>
    <m/>
    <m/>
    <m/>
    <m/>
    <m/>
    <m/>
    <m/>
    <s v="Management Janji"/>
    <s v="2026-08-18 13:00:00 | Waktu pemasangan : 17 agustus 2026 Jam pemasangan : 08.00 - 12.00 Info Tambahan : Hubungi pelanggan dulu sebelum ke lokasi terimakasih "/>
    <s v="FCC"/>
    <s v="17-08-2026 10:55:01"/>
    <d v="2026-08-18T13:00:00"/>
    <m/>
    <s v="SURVEY_NEW_MANJA"/>
    <s v="PME"/>
    <s v="NO ADDON"/>
    <m/>
    <s v="MIE - SEND SURVEY"/>
    <s v="HSI Bisnis Promo HUT Telkom PSB 70% - 100 Mbps"/>
    <s v="INDIBIZ"/>
    <m/>
    <m/>
    <d v="2026-08-18T13:00:00"/>
    <s v="2026-08-18 13:00:00 | Waktu pemasangan : 17 agustus 2026 Jam pemasangan : 08.00 - 12.00 Info Tambahan : Hubungi pelanggan dulu sebelum ke lokasi terimakasih "/>
    <m/>
    <m/>
    <m/>
    <e v="#NUM!"/>
    <e v="#NUM!"/>
    <x v="1"/>
    <x v="1"/>
  </r>
  <r>
    <n v="648"/>
    <n v="1002513689"/>
    <n v="3"/>
    <x v="6"/>
    <n v="5"/>
    <s v="JEMBER"/>
    <s v="BONDOWOSO"/>
    <s v="BOW"/>
    <s v="REG"/>
    <s v="AO"/>
    <s v="NEW SALES"/>
    <s v="2P INET + VOICE"/>
    <s v="Completed (PS)"/>
    <s v="RBS-Regional 3"/>
    <d v="2026-08-07T08:26:57"/>
    <d v="2026-08-07T12:31:42"/>
    <n v="69360405"/>
    <n v="3322010101"/>
    <n v="152507225603"/>
    <s v="RUMAH KOST GUFRON"/>
    <s v="ODP-BOW-FAC/30 FAC/D01/30.01"/>
    <s v="WO061132689"/>
    <m/>
    <m/>
    <m/>
    <n v="113.82832439297999"/>
    <n v="-7.9850434094674601"/>
    <s v="|MC30175|MYIA-047201271506/POI/Muhammad Gufron/083853348595/kostgufron96@gmail.com"/>
    <s v="MYIB_ASSISTANT"/>
    <m/>
    <m/>
    <m/>
    <m/>
    <m/>
    <m/>
    <m/>
    <m/>
    <s v="Management Janji"/>
    <s v="2026-08-08 08:00:00 | telp :083853348595  alt : pagi / siang 08/08/2026 hub sebelum ke lokasi "/>
    <s v="FCC"/>
    <d v="2026-07-08T08:40:28"/>
    <d v="2026-08-08T08:00:00"/>
    <m/>
    <s v="PS"/>
    <s v="BOW"/>
    <s v="NO ADDON"/>
    <n v="20260807"/>
    <s v="Completed"/>
    <s v="HSI Bisnis Bundling Phone PSB 70% - Free 800 Menit Promo - 300 Mbps"/>
    <s v="INDIBIZ"/>
    <m/>
    <m/>
    <d v="2026-08-08T08:00:00"/>
    <s v="2026-08-08 08:00:00 | telp :083853348595  alt : pagi / siang 08/08/2026 hub sebelum ke lokasi "/>
    <n v="2026"/>
    <n v="8"/>
    <n v="7"/>
    <d v="2026-08-07T00:00:00"/>
    <n v="-1.3333333333357587"/>
    <x v="0"/>
    <x v="14"/>
  </r>
  <r>
    <n v="649"/>
    <n v="1002516737"/>
    <n v="3"/>
    <x v="7"/>
    <n v="4"/>
    <s v="KUDUS"/>
    <s v="PATI"/>
    <s v="JWN"/>
    <s v="REG"/>
    <s v="AO"/>
    <s v="NEW SALES"/>
    <s v="1P INET"/>
    <s v="Completed (PS)"/>
    <s v="RBS-Regional 3"/>
    <d v="2026-08-10T07:46:56"/>
    <d v="2026-08-10T14:50:09"/>
    <n v="69362023"/>
    <m/>
    <n v="141571106985"/>
    <s v="FAMILY LOVE CAFE"/>
    <s v="ODP-JWN-FB/128 FB/D08/128.01"/>
    <s v="WO061351831"/>
    <m/>
    <m/>
    <m/>
    <n v="111.149619"/>
    <n v="-6.7216719999999999"/>
    <s v="|MC60040|MYIA-059999801651/POI/Hery Setiawan/085225955123/familycafe470@gmail.com"/>
    <s v="MYIB_ASSISTANT"/>
    <m/>
    <m/>
    <m/>
    <m/>
    <m/>
    <m/>
    <m/>
    <m/>
    <s v="Management Janji"/>
    <s v="2026-08-11 13:00:00 | Tanggal pemasangan :11/08/2026 Jam pemasangan : 11.00 Info Tambahan : Hubungi pelanggan dulu sebelum ke lokasi terima kasih."/>
    <s v="FCC"/>
    <d v="2026-10-08T07:54:47"/>
    <d v="2026-08-11T13:00:00"/>
    <m/>
    <s v="PS"/>
    <s v="JWN"/>
    <s v="NO ADDON"/>
    <n v="20260810"/>
    <s v="Completed"/>
    <s v="HSI Bisnis Promo HUT Telkom PSB 70% - 100 Mbps"/>
    <s v="INDIBIZ"/>
    <m/>
    <m/>
    <d v="2026-08-11T13:00:00"/>
    <s v="2026-08-11 13:00:00 | Tanggal pemasangan :11/08/2026 Jam pemasangan : 11.00 Info Tambahan : Hubungi pelanggan dulu sebelum ke lokasi terima kasih."/>
    <n v="2026"/>
    <n v="8"/>
    <n v="10"/>
    <d v="2026-08-10T00:00:00"/>
    <n v="-1.5416666666642413"/>
    <x v="0"/>
    <x v="3"/>
  </r>
  <r>
    <n v="650"/>
    <n v="1002528178"/>
    <n v="3"/>
    <x v="1"/>
    <n v="5"/>
    <s v="MADURA"/>
    <s v="BANGKALAN"/>
    <s v="SPG"/>
    <s v="REG"/>
    <s v="AO"/>
    <s v="NEW SALES"/>
    <s v="1P INET"/>
    <s v="Completed (PS)"/>
    <s v="RBS-Regional 3"/>
    <d v="2026-08-15T12:11:56"/>
    <d v="2026-08-16T16:01:23"/>
    <n v="69366798"/>
    <m/>
    <n v="152434913689"/>
    <s v="yayasan pendidikan islam tambihul ghofilin"/>
    <s v="ODP-SPG-FY/105"/>
    <s v="WO061815588"/>
    <m/>
    <m/>
    <m/>
    <n v="113.178516067564"/>
    <n v="-7.0129990648679099"/>
    <s v="MD|MYDB-20260815265494|DN00001/MN00572|yayasan pendidikan islam tambihul ghofilin|081931348412"/>
    <s v="MYDIGIBIZPARTNER"/>
    <m/>
    <m/>
    <m/>
    <m/>
    <m/>
    <m/>
    <m/>
    <m/>
    <s v="Management Janji"/>
    <s v="2026-08-16 13:00:00 | Tanggal Pemasangan : 16 Agustus 2026 Jam Pemasangan : 08:00 15:00 Info Tambahan : Hubungi pelanggan dulu sebelum ke lokasi terimakasih"/>
    <s v="FCC"/>
    <s v="15-08-2026 12:25:37"/>
    <d v="2026-08-16T13:00:00"/>
    <m/>
    <s v="PS"/>
    <s v="SPG"/>
    <s v="NETMONK"/>
    <n v="20260816"/>
    <s v="Completed"/>
    <s v="HSI Bisnis Bundling Netmonk Promo 2026 PSB 70% - 300 Mbps"/>
    <s v="INDIBIZ"/>
    <m/>
    <m/>
    <d v="2026-08-16T13:00:00"/>
    <s v="2026-08-16 13:00:00 | Tanggal Pemasangan : 16 Agustus 2026 Jam Pemasangan : 08:00 15:00 Info Tambahan : Hubungi pelanggan dulu sebelum ke lokasi terimakasih"/>
    <n v="2026"/>
    <n v="8"/>
    <n v="16"/>
    <d v="2026-08-16T00:00:00"/>
    <n v="-0.54166666666424135"/>
    <x v="0"/>
    <x v="1"/>
  </r>
  <r>
    <n v="651"/>
    <n v="1002519752"/>
    <n v="3"/>
    <x v="7"/>
    <n v="4"/>
    <s v="KUDUS"/>
    <s v="PURWODADI"/>
    <s v="GBU"/>
    <s v="REG"/>
    <s v="AO"/>
    <s v="NEW SALES"/>
    <s v="1P INET"/>
    <s v="102 | FOLLOW UP COMPLETED"/>
    <s v="RBS-Regional 3"/>
    <d v="2026-08-11T12:43:57"/>
    <d v="2026-08-13T16:18:37"/>
    <n v="69363257"/>
    <m/>
    <n v="142516104730"/>
    <s v="SDN 3 GUBUG"/>
    <s v="ODP-GBU-FC/030 FC/D02/030.01"/>
    <s v="WO061490385"/>
    <m/>
    <m/>
    <m/>
    <n v="110.671824"/>
    <n v="-7.0595749999999997"/>
    <s v="|MN00410|MYIA-032328219026/POI/DITYA SYETIA AKBAR/081542215717/varestasabrina@gmail.com"/>
    <s v="MYIB_ASSISTANT"/>
    <m/>
    <m/>
    <m/>
    <m/>
    <m/>
    <m/>
    <m/>
    <m/>
    <s v="Management Janji"/>
    <s v="2026-08-12 15:00:00 | Tanggal pemasangan : 12 AGUSTUS 2026 Jam pemasangan : pagi/siang Info Tambahan : Hubungi pelanggan dulu sebelum ke lokasi terima kasih"/>
    <s v="FCC"/>
    <d v="2026-11-08T12:54:45"/>
    <d v="2026-08-12T15:00:00"/>
    <s v="Kendala Lainnya"/>
    <s v="REVOKE"/>
    <s v="GBU"/>
    <s v="NO ADDON"/>
    <m/>
    <s v="Follow Up Revoke Completed, New Order ID : SC1002524904"/>
    <s v="HSI Bisnis Promo HUT Telkom PSB 70% - 150 Mbps"/>
    <s v="INDIBIZ"/>
    <m/>
    <m/>
    <d v="2026-08-12T15:00:00"/>
    <s v="2026-08-12 15:00:00 | Tanggal pemasangan : 12 AGUSTUS 2026 Jam pemasangan : pagi/siang Info Tambahan : Hubungi pelanggan dulu sebelum ke lokasi terima kasih"/>
    <m/>
    <m/>
    <m/>
    <e v="#NUM!"/>
    <e v="#NUM!"/>
    <x v="1"/>
    <x v="3"/>
  </r>
  <r>
    <n v="652"/>
    <n v="1002504429"/>
    <n v="3"/>
    <x v="7"/>
    <n v="4"/>
    <s v="SOLO"/>
    <s v="BOYOLALI"/>
    <s v="BYL"/>
    <s v="REG"/>
    <s v="AO"/>
    <s v="NEW SALES"/>
    <s v="2P INET + VOICE"/>
    <s v="98 | OSS - CANCEL COMPLETE"/>
    <s v="RBS-Regional 3"/>
    <d v="2026-08-01T11:25:56"/>
    <d v="2026-08-05T09:49:55"/>
    <n v="69356637"/>
    <n v="2762970020"/>
    <n v="143553212723"/>
    <s v="PT. MITRA SARANA PLASTINDO"/>
    <s v="ODP-BYL-FAH/064 FAH/D05/064.01"/>
    <s v="WO060633867"/>
    <m/>
    <m/>
    <m/>
    <n v="110.60347299999999"/>
    <n v="-7.4910819999999996"/>
    <s v="|MN00396|MYIA-020519150788/POI/SHAKYRA JUNIA/089509772742/info.mitrasaranaplastindo@gmail.com"/>
    <s v="MYIB_ASSISTANT"/>
    <m/>
    <m/>
    <m/>
    <m/>
    <m/>
    <m/>
    <m/>
    <m/>
    <s v="Management Janji"/>
    <s v="2026-08-02 08:00:00 | Nama PIC : SHAKYRA No HP : 089509772742 Alt :  M Janji : 02/08/2026 NoteÃ‚Â :  hubungi terlebih dahulu sebelum kelokasi "/>
    <s v="FCC"/>
    <d v="2026-01-08T11:39:50"/>
    <d v="2026-08-02T08:00:00"/>
    <s v="Kendala Teknik"/>
    <s v="CANCEL"/>
    <s v="BYL"/>
    <s v="NO ADDON"/>
    <m/>
    <s v="Cancel Completed"/>
    <s v="HSI Bisnis Bundling Phone PSB 70% - Free 800 Menit Promo - 200 Mbps"/>
    <s v="INDIBIZ"/>
    <m/>
    <m/>
    <d v="2026-08-02T08:00:00"/>
    <s v="2026-08-02 08:00:00 | Nama PIC : SHAKYRA No HP : 089509772742 Alt :  M Janji : 02/08/2026 NoteÃ‚Â :  hubungi terlebih dahulu sebelum kelokasi "/>
    <m/>
    <m/>
    <m/>
    <e v="#NUM!"/>
    <e v="#NUM!"/>
    <x v="1"/>
    <x v="3"/>
  </r>
  <r>
    <n v="653"/>
    <n v="1002522467"/>
    <n v="3"/>
    <x v="5"/>
    <n v="5"/>
    <s v="SINGARJA"/>
    <s v="GIANYAR"/>
    <s v="UBU"/>
    <s v="REG"/>
    <s v="AO"/>
    <s v="NEW SALES"/>
    <m/>
    <s v="Completed (PS)"/>
    <s v="RBS-Regional 3"/>
    <d v="2026-08-12T14:47:55"/>
    <d v="2026-08-13T18:18:43"/>
    <n v="69364361"/>
    <m/>
    <n v="172408248147"/>
    <s v="UD Lodtunduh Pratama Jaya"/>
    <s v="ODP-UBU-FAR/10"/>
    <s v="WO061605476"/>
    <m/>
    <m/>
    <m/>
    <n v="115.261646"/>
    <n v="-8.5633320000000008"/>
    <s v="|MN02658|/PIC I GUSTI AGUNG AYU PARTINI/0895347694489/SPBU.bali.5480513@gmail.com"/>
    <s v="Sales Force DBS"/>
    <m/>
    <m/>
    <m/>
    <m/>
    <m/>
    <m/>
    <m/>
    <m/>
    <s v="Management Janji"/>
    <s v="2026-08-13 13:00:00| M Janji : (13/AGUSTUS/2026) jam Pasang : 09:00 Note : hubungi pelanggan jika ingin kelokasi|40900827|MYDITA"/>
    <s v="FCC"/>
    <d v="2026-12-08T15:10:41"/>
    <d v="2026-08-13T13:00:00"/>
    <m/>
    <s v="PS"/>
    <s v="UBU"/>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 M Janji : (13/AGUSTUS/2026) jam Pasang : 09:00 Note : hubungi pelanggan jika ingin kelokasi|40900827|MYDITA"/>
    <n v="2026"/>
    <n v="8"/>
    <n v="13"/>
    <d v="2026-08-13T00:00:00"/>
    <n v="-0.54166666666424135"/>
    <x v="0"/>
    <x v="31"/>
  </r>
  <r>
    <n v="654"/>
    <n v="1002514082"/>
    <n v="3"/>
    <x v="5"/>
    <n v="5"/>
    <s v="SINGARJA"/>
    <s v="TABANAN"/>
    <s v="TBN"/>
    <s v="REG"/>
    <s v="AO"/>
    <s v="NEW SALES"/>
    <m/>
    <s v="102 | FOLLOW UP COMPLETED"/>
    <s v="RBS-Regional 3"/>
    <d v="2026-08-07T10:25:49"/>
    <d v="2026-08-09T10:14:34"/>
    <n v="69360552"/>
    <m/>
    <n v="172413244341"/>
    <s v="PT. MITRA BALI SUKSES"/>
    <s v="ODP-TBN-FAW/21"/>
    <s v="WO061154121"/>
    <m/>
    <m/>
    <m/>
    <n v="115.13354510000001"/>
    <n v="-8.5526064000000002"/>
    <s v="|MN02545|/PIC WAHYUDI/08995847815-081381829072/it.info@mitrabalisukses.co.id"/>
    <s v="Sales Force DBS"/>
    <m/>
    <m/>
    <m/>
    <m/>
    <m/>
    <m/>
    <m/>
    <m/>
    <s v="Management Janji"/>
    <s v="2026-08-08 08:00:00|Nama PIC:  bp wahyudi  No HP: 08995847815 Alt: Tanggal: 8/8/2026 Jam Pasang: Pagi Note: Hubungi sebelum ke lokasi, terimakasih|40010577|MYDITA"/>
    <s v="FCC"/>
    <d v="2026-07-08T10:39:56"/>
    <d v="2026-08-08T08:00:00"/>
    <s v="Kendala Teknik"/>
    <s v="REVOKE"/>
    <s v="TBN"/>
    <s v="NO ADDON"/>
    <m/>
    <s v="Follow Up Revoke Completed, New Order ID : SC1002516361"/>
    <s v="- 11_11446;Biaya PSB HSI EBIS Tunai di Depan ~ 11[150000]  - SP_NOSS;SP_NOSS ~ Internet NOSS Multispeed Network[0]  - SP_NOSS;SP_NOSS ~ Internet NOSS Multispeed Network[0]  - E25060;E25060 ~ ES25 - Paket HSI Bisnis (HSIE) Khusus Winback 2.0[0]  - E25060~n"/>
    <s v="INDIBIZ"/>
    <m/>
    <m/>
    <d v="2026-08-08T08:00:00"/>
    <s v="2026-08-08 08:00:00|Nama PIC:  bp wahyudi  No HP: 08995847815 Alt: Tanggal: 8/8/2026 Jam Pasang: Pagi Note: Hubungi sebelum ke lokasi, terimakasih|40010577|MYDITA"/>
    <m/>
    <m/>
    <m/>
    <e v="#NUM!"/>
    <e v="#NUM!"/>
    <x v="1"/>
    <x v="25"/>
  </r>
  <r>
    <n v="655"/>
    <n v="1002529952"/>
    <n v="3"/>
    <x v="2"/>
    <n v="5"/>
    <s v="MALANG"/>
    <s v="BATU"/>
    <s v="BTU"/>
    <s v="REG"/>
    <s v="AO"/>
    <s v="NEW SALES"/>
    <s v="1P INET"/>
    <s v="Completed (PS)"/>
    <s v="RBS-Regional 3"/>
    <d v="2026-08-16T16:28:57"/>
    <d v="2026-08-18T07:42:00"/>
    <n v="69367682"/>
    <m/>
    <n v="152707239263"/>
    <s v="AGA KOMPUTER"/>
    <s v="ODP-BTU-FBX/15"/>
    <s v="WO061891791"/>
    <m/>
    <m/>
    <m/>
    <n v="112.524658888578"/>
    <n v="-7.7839229599704396"/>
    <s v="MD|MYDB-20260815265502|SC20017/MC20200|AGA KOMPUTER|085134792145"/>
    <s v="MYDIGIBIZPARTNER"/>
    <m/>
    <m/>
    <m/>
    <m/>
    <m/>
    <m/>
    <m/>
    <m/>
    <s v="Management Janji"/>
    <s v="2026-08-17 13:00:00 | Tanggal pemasangan : 17 AGUSTUS 2026 Jam pemasangan : pagi/siang Info Tambahan : Hubungi pelanggan dulu sebelum ke lokasi terima kasih"/>
    <s v="FCC"/>
    <s v="16-08-2026 16:39:59"/>
    <d v="2026-08-17T13:00:00"/>
    <m/>
    <s v="PS"/>
    <s v="BTU"/>
    <s v="NETMONK"/>
    <n v="20260818"/>
    <s v="Completed"/>
    <s v="HSI Bisnis Bundling Netmonk PSB 70% Promo - 300 Mbps"/>
    <s v="INDIBIZ"/>
    <m/>
    <m/>
    <d v="2026-08-17T13:00:00"/>
    <s v="2026-08-17 13:00:00 | Tanggal pemasangan : 17 AGUSTUS 2026 Jam pemasangan : pagi/siang Info Tambahan : Hubungi pelanggan dulu sebelum ke lokasi terima kasih"/>
    <n v="2026"/>
    <n v="8"/>
    <n v="18"/>
    <d v="2026-08-18T00:00:00"/>
    <n v="0.45833333333575865"/>
    <x v="0"/>
    <x v="11"/>
  </r>
  <r>
    <n v="656"/>
    <n v="1002520389"/>
    <n v="3"/>
    <x v="3"/>
    <n v="4"/>
    <s v="PURWOKERTO"/>
    <s v="PURWOKERTO"/>
    <s v="PWT"/>
    <s v="REG"/>
    <s v="AO"/>
    <s v="NEW SALES"/>
    <s v="2P INET + VOICE"/>
    <s v="102 | FOLLOW UP COMPLETED"/>
    <s v="RBS-Regional 3"/>
    <d v="2026-08-11T15:13:57"/>
    <d v="2026-08-12T14:01:29"/>
    <n v="69363531"/>
    <n v="2812958016"/>
    <n v="146303609815"/>
    <s v="sd negri 1 karanglewas lor"/>
    <s v="ODP-PWT-FBA/179 FBA/D10/179.01"/>
    <s v="WO061513469"/>
    <m/>
    <m/>
    <m/>
    <n v="109.2014286"/>
    <n v="-7.4215112000000003"/>
    <s v="|MN02742|MYIA-024899288325/POI/rochimi/+6281327377026/sdsatukaranglewaslor@gmail.com"/>
    <s v="MYIB_ASSISTANT"/>
    <m/>
    <m/>
    <m/>
    <m/>
    <m/>
    <m/>
    <m/>
    <m/>
    <s v="Management Janji"/>
    <s v="2026-08-12 13:00:00 | Tanggal pemasangan : 12 AGUSTUS 2026 Jam pemasangan : pagi/siang Info Tambahan : Hubungi pelanggan dulu sebelum ke lokasi terima kasih"/>
    <s v="FCC"/>
    <d v="2026-11-08T15:25:50"/>
    <d v="2026-08-12T13:00:00"/>
    <s v="Kendala Lainnya"/>
    <s v="REVOKE"/>
    <s v="PWT"/>
    <s v="NO ADDON"/>
    <m/>
    <s v="Follow Up Revoke Completed, New Order ID : SC1002522304"/>
    <s v="HSI Bisnis Basic Bundling Phone Dual Band PSB 70% - Free 800 Menit Promo - 100 Mbps"/>
    <s v="INDIBIZ"/>
    <m/>
    <m/>
    <d v="2026-08-12T13:00:00"/>
    <s v="2026-08-12 13:00:00 | Tanggal pemasangan : 12 AGUSTUS 2026 Jam pemasangan : pagi/siang Info Tambahan : Hubungi pelanggan dulu sebelum ke lokasi terima kasih"/>
    <m/>
    <m/>
    <m/>
    <e v="#NUM!"/>
    <e v="#NUM!"/>
    <x v="1"/>
    <x v="3"/>
  </r>
  <r>
    <n v="657"/>
    <n v="1002527045"/>
    <n v="3"/>
    <x v="3"/>
    <n v="4"/>
    <s v="YOGYAKARTA"/>
    <s v="INNER - YOGYA JATENG SELATAN"/>
    <s v="KEN"/>
    <s v="REG"/>
    <s v="AO"/>
    <s v="NEW SALES"/>
    <s v="1P INET"/>
    <s v="Completed (PS)"/>
    <s v="RBS-Regional 3"/>
    <d v="2026-08-14T15:58:57"/>
    <d v="2026-08-15T14:20:18"/>
    <n v="69366308"/>
    <m/>
    <n v="146130138561"/>
    <s v="PT SMART EDUCAFE INDONESIA"/>
    <s v="ODP-KEN-FAP/037 FAP/D04/037.01"/>
    <s v="WO061767060"/>
    <m/>
    <m/>
    <m/>
    <n v="110.442333"/>
    <n v="-7.7526413999999999"/>
    <s v="|MC80054|MYIA-078270767176/POI/HENDRO/083840455430/educafesmart@gmail.com"/>
    <s v="MYIB_ASSISTANT"/>
    <m/>
    <m/>
    <m/>
    <m/>
    <m/>
    <m/>
    <m/>
    <m/>
    <s v="Management Janji"/>
    <s v="2026-08-16 13:00:00 | Nama PIC : bp hendro  No HP : 083840455430 Alt :  M Janji : 16/AGUSTUS/2026 jam Pasang : Siang Note : hubungi pelanggan jika ingin kelokasi, terimakasih. "/>
    <s v="FCC"/>
    <s v="14-08-2026 16:10:01"/>
    <d v="2026-08-16T13:00:00"/>
    <m/>
    <s v="PS"/>
    <s v="KEN"/>
    <s v="NO ADDON"/>
    <n v="20260815"/>
    <s v="Completed"/>
    <s v="HSI Bisnis PSB 70% - 300 Mbps"/>
    <s v="INDIBIZ"/>
    <m/>
    <m/>
    <d v="2026-08-16T13:00:00"/>
    <s v="2026-08-16 13:00:00 | Nama PIC : bp hendro  No HP : 083840455430 Alt :  M Janji : 16/AGUSTUS/2026 jam Pasang : Siang Note : hubungi pelanggan jika ingin kelokasi, terimakasih. "/>
    <n v="2026"/>
    <n v="8"/>
    <n v="15"/>
    <d v="2026-08-15T00:00:00"/>
    <n v="-1.5416666666642413"/>
    <x v="0"/>
    <x v="3"/>
  </r>
  <r>
    <n v="658"/>
    <n v="1002516151"/>
    <n v="3"/>
    <x v="2"/>
    <n v="5"/>
    <s v="MADIUN"/>
    <s v="MADIUN"/>
    <s v="CRB"/>
    <s v="REG"/>
    <s v="AO"/>
    <s v="NEW SALES"/>
    <s v="1P INET"/>
    <s v="102 | FOLLOW UP COMPLETED"/>
    <s v="RBS-Regional 3"/>
    <d v="2026-08-08T16:23:56"/>
    <d v="2026-08-12T08:55:27"/>
    <n v="69361606"/>
    <m/>
    <n v="152632208648"/>
    <s v="SPBU 54.631.01"/>
    <s v="ODP-CRB-FD/63 FD/D04/63.01"/>
    <s v="WO061279940"/>
    <m/>
    <m/>
    <m/>
    <n v="111.656671"/>
    <n v="-7.5392109999999999"/>
    <s v="|MN00286|MYIA-090139880285/POI/PARJONO/087858060685/spbu5.5463110@gmail.com"/>
    <s v="MYIB_ASSISTANT"/>
    <m/>
    <m/>
    <m/>
    <m/>
    <m/>
    <m/>
    <m/>
    <m/>
    <s v="Management Janji"/>
    <s v="2026-08-09 13:00:00 | Tgl Pemasangan : 09 Agustus 2026 Interval : PAGI SIANG Note : Hubungi pelanggan terlebih dahulu"/>
    <s v="FCC"/>
    <d v="2026-08-08T16:25:12"/>
    <d v="2026-08-09T13:00:00"/>
    <m/>
    <s v="REVOKE"/>
    <s v="CRB"/>
    <s v="NO ADDON"/>
    <m/>
    <s v="Follow Up Revoke Completed, New Order ID : SC1002521288"/>
    <s v="HSI Bisnis Promo HUT Telkom PSB 70% - 50 Mbps"/>
    <s v="INDIBIZ"/>
    <m/>
    <m/>
    <d v="2026-08-09T13:00:00"/>
    <s v="2026-08-09 13:00:00 | Tgl Pemasangan : 09 Agustus 2026 Interval : PAGI SIANG Note : Hubungi pelanggan terlebih dahulu"/>
    <m/>
    <m/>
    <m/>
    <e v="#NUM!"/>
    <e v="#NUM!"/>
    <x v="1"/>
    <x v="20"/>
  </r>
  <r>
    <n v="659"/>
    <n v="1002504237"/>
    <n v="3"/>
    <x v="2"/>
    <n v="5"/>
    <s v="MADIUN"/>
    <s v="TUBAN"/>
    <s v="TNZ"/>
    <s v="REG"/>
    <s v="AO"/>
    <s v="NEW SALES"/>
    <s v="1P INET"/>
    <s v="Completed (PS)"/>
    <s v="RBS-Regional 3"/>
    <d v="2026-08-01T08:19:57"/>
    <d v="2026-08-03T09:10:47"/>
    <n v="69356562"/>
    <m/>
    <n v="152612240409"/>
    <s v="JHON CAFE"/>
    <s v="ODP-TNZ-FK/109 FK/D03/109.01"/>
    <s v="WO060617479"/>
    <m/>
    <m/>
    <m/>
    <n v="112.08015885204"/>
    <n v="-6.9086441123884397"/>
    <s v="MD|MYDB-20260731264086|DN00001/MN01285|JHON CAFE|089679349030"/>
    <s v="MYDIGIBIZPARTNER"/>
    <m/>
    <m/>
    <m/>
    <m/>
    <m/>
    <m/>
    <m/>
    <m/>
    <s v="Management Janji"/>
    <s v="2026-08-03 08:00:00 | Tanggal pemasangan: 01/08/2026 Jam pemasangan : pagi / siang Info Tambahan : Hubungi pelanggan dulu sebelum ke lokasi terima kasih"/>
    <s v="FCC"/>
    <d v="2026-01-08T08:24:57"/>
    <d v="2026-08-03T08:00:00"/>
    <m/>
    <s v="PS"/>
    <s v="TNZ"/>
    <s v="NO ADDON"/>
    <n v="20260803"/>
    <s v="Completed"/>
    <s v="HSI Bisnis Promo HUT Telkom PSB 70% - 100 Mbps"/>
    <s v="INDIBIZ"/>
    <m/>
    <m/>
    <d v="2026-08-03T08:00:00"/>
    <s v="2026-08-03 08:00:00 | Tanggal pemasangan: 01/08/2026 Jam pemasangan : pagi / siang Info Tambahan : Hubungi pelanggan dulu sebelum ke lokasi terima kasih"/>
    <n v="2026"/>
    <n v="8"/>
    <n v="3"/>
    <d v="2026-08-03T00:00:00"/>
    <n v="-0.33333333333575865"/>
    <x v="0"/>
    <x v="18"/>
  </r>
  <r>
    <n v="660"/>
    <n v="1002516148"/>
    <n v="3"/>
    <x v="7"/>
    <n v="4"/>
    <s v="KUDUS"/>
    <s v="KUDUS"/>
    <s v="KUD"/>
    <s v="REG"/>
    <s v="AO"/>
    <s v="NEW SALES"/>
    <m/>
    <s v="QC MIA - INVALID QUALITY CONTROL MIA"/>
    <s v="RBS-Regional 2"/>
    <d v="2026-08-08T16:25:17"/>
    <d v="2026-08-13T19:04:21"/>
    <n v="69361605"/>
    <m/>
    <n v="142401145749"/>
    <s v="MUSHOLLA AL-IKHLAS"/>
    <s v="ODP-KUD-FBG/013"/>
    <m/>
    <m/>
    <m/>
    <m/>
    <n v="110.80238900000001"/>
    <n v="-6.8506280000000004"/>
    <s v="|MN00915|/ musholla  Al ikhlas / Pic Safii / Cp 081935165070 /  zuss.asfa@gmail.com"/>
    <s v="Sales Profesional"/>
    <m/>
    <m/>
    <m/>
    <m/>
    <m/>
    <m/>
    <m/>
    <m/>
    <m/>
    <m/>
    <m/>
    <d v="2026-08-08T16:40:10"/>
    <m/>
    <m/>
    <s v="QC1"/>
    <s v="KUD"/>
    <s v="NO ADDON"/>
    <m/>
    <s v="QC MIA - INVALID QUALITY CONTROL MIA - Foto Lokasi Instalasi Tidak Valid - "/>
    <s v="- 11_11446;Biaya PSB HSI EBIS Tunai di Depan ~ 11[150000]  - SP_NOSS;SP_NOSS ~ Internet NOSS Multispeed Network[0]  - SP_NOSS;SP_NOSS ~ Internet NOSS Multispeed Network[0]  - E25061;E25061 ~ ES25 - Paket HSI Basic (HSIEF) Khusus Winback 2.0[0]  - E25061~n"/>
    <s v="INDIBIZ"/>
    <m/>
    <m/>
    <m/>
    <m/>
    <m/>
    <m/>
    <m/>
    <e v="#NUM!"/>
    <e v="#NUM!"/>
    <x v="1"/>
    <x v="3"/>
  </r>
  <r>
    <n v="661"/>
    <n v="1002523145"/>
    <n v="3"/>
    <x v="1"/>
    <n v="5"/>
    <s v="MADURA"/>
    <s v="BANGKALAN"/>
    <s v="ARB"/>
    <s v="REG"/>
    <s v="AO"/>
    <s v="NEW SALES"/>
    <s v="1P INET"/>
    <s v="Completed (PS)"/>
    <s v="RBS-Regional 3"/>
    <d v="2026-08-12T19:20:57"/>
    <d v="2026-08-14T17:41:40"/>
    <n v="69364655"/>
    <m/>
    <n v="152439202919"/>
    <s v="HASBANAH GEGER"/>
    <s v="ODP-ARB-FD/11"/>
    <s v="WO061626087"/>
    <m/>
    <m/>
    <m/>
    <n v="112.93994799256301"/>
    <n v="-6.9916691624481704"/>
    <s v="MD|MYDB-20260812265155|DN00001/MN00802|HASBANAH GEGER|082323095217"/>
    <s v="MYDIGIBIZPARTNER"/>
    <m/>
    <m/>
    <m/>
    <m/>
    <m/>
    <m/>
    <m/>
    <m/>
    <s v="Management Janji"/>
    <s v="2026-08-14 08:00:00 | Nama PIC : bapak riyadul No HP : 082323095217 Alt :  M Janji : (jumat/14/AGUSTUS/2026) jam Pasang : 09:00 Note : hubungi pelanggan jika ingin kelokasi"/>
    <s v="FCC"/>
    <d v="2026-12-08T19:25:41"/>
    <d v="2026-08-14T08:00:00"/>
    <m/>
    <s v="PS"/>
    <s v="ARB"/>
    <s v="NO ADDON"/>
    <n v="20260814"/>
    <s v="Completed"/>
    <s v="HSI Bisnis Promo HUT Telkom PSB 70% - 50 Mbps"/>
    <s v="INDIBIZ"/>
    <m/>
    <m/>
    <d v="2026-08-14T08:00:00"/>
    <s v="2026-08-14 08:00:00 | Nama PIC : bapak riyadul No HP : 082323095217 Alt :  M Janji : (jumat/14/AGUSTUS/2026) jam Pasang : 09:00 Note : hubungi pelanggan jika ingin kelokasi"/>
    <n v="2026"/>
    <n v="8"/>
    <n v="14"/>
    <d v="2026-08-14T00:00:00"/>
    <n v="-0.33333333333575865"/>
    <x v="0"/>
    <x v="1"/>
  </r>
  <r>
    <n v="662"/>
    <n v="1002516197"/>
    <n v="3"/>
    <x v="3"/>
    <n v="4"/>
    <s v="MAGELANG"/>
    <s v="TEMANGGUNG"/>
    <s v="TEM"/>
    <s v="REG"/>
    <s v="AO"/>
    <s v="NEW SALES"/>
    <s v="1P INET"/>
    <s v="Completed (PS)"/>
    <s v="RBS-Regional 3"/>
    <d v="2026-08-08T17:46:56"/>
    <d v="2026-08-10T07:57:01"/>
    <n v="69361621"/>
    <m/>
    <n v="146149124344"/>
    <s v="BAKSO TETELAN NGAPAK"/>
    <s v="ODP-TMG-FAY/058 FAY/D03/058.01"/>
    <s v="WO061285953"/>
    <m/>
    <m/>
    <m/>
    <n v="110.180368"/>
    <n v="-7.3415109999999997"/>
    <s v="|MN02587|MYIA-068803338131/POI/IKA PURWANINGSIH/085921491161/ykstorenew@gmail.com"/>
    <s v="MYIB_ASSISTANT"/>
    <m/>
    <m/>
    <m/>
    <m/>
    <m/>
    <m/>
    <m/>
    <m/>
    <s v="Management Janji"/>
    <s v="2026-08-09 15:00:00 | Nama Pic : IBU IKA No Hp Pic : 085921491161 Jam Pemasangan : 08:00 - 12.00 Tanggal Pemasangan : MINGGU 09 AGUSTUS 2026 Info Tambahan : Hubungi pelanggan sebelum datang ke lokasi, terima kasih."/>
    <s v="FCC"/>
    <d v="2026-08-08T17:54:56"/>
    <d v="2026-08-09T15:00:00"/>
    <m/>
    <s v="PS"/>
    <s v="TEM"/>
    <s v="NO ADDON"/>
    <n v="20260810"/>
    <s v="Completed"/>
    <s v="HSI Bisnis Promo HUT Telkom PSB 70% - 50 Mbps"/>
    <s v="INDIBIZ"/>
    <m/>
    <m/>
    <d v="2026-08-09T15:00:00"/>
    <s v="2026-08-09 15:00:00 | Nama Pic : IBU IKA No Hp Pic : 085921491161 Jam Pemasangan : 08:00 - 12.00 Tanggal Pemasangan : MINGGU 09 AGUSTUS 2026 Info Tambahan : Hubungi pelanggan sebelum datang ke lokasi, terima kasih."/>
    <n v="2026"/>
    <n v="8"/>
    <n v="10"/>
    <d v="2026-08-10T00:00:00"/>
    <n v="0.375"/>
    <x v="0"/>
    <x v="3"/>
  </r>
  <r>
    <n v="663"/>
    <n v="1002530718"/>
    <n v="3"/>
    <x v="6"/>
    <n v="5"/>
    <s v="PASURUAN"/>
    <s v="LUMAJANG"/>
    <s v="JTO"/>
    <s v="REG"/>
    <s v="AO"/>
    <s v="NEW SALES"/>
    <m/>
    <s v="CANCEL COMPLETED"/>
    <s v="RBS-Regional 3"/>
    <d v="2026-08-17T11:49:11"/>
    <d v="2026-08-17T13:26:52"/>
    <n v="69367989"/>
    <m/>
    <n v="152541206034"/>
    <s v="GAJAH MADA MART"/>
    <s v="ODP-JTO-FF/04"/>
    <m/>
    <m/>
    <m/>
    <m/>
    <n v="113.3849115"/>
    <n v="-8.1764762999999991"/>
    <s v="|MC30211|/WEDHAR REDHYANANG YUDHA/8551111241/sakujang907@gmail.com"/>
    <s v="Sales Force DBS"/>
    <m/>
    <m/>
    <m/>
    <m/>
    <m/>
    <m/>
    <m/>
    <m/>
    <m/>
    <m/>
    <m/>
    <s v="17-08-2026 11:55:11"/>
    <m/>
    <m/>
    <s v="REJECT_FCC"/>
    <s v="JTO"/>
    <s v="OCA"/>
    <m/>
    <s v="DECLINE : Decline - Batal Order NENG PUTRI MEILINDA PERMATASARI 40981184|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26"/>
  </r>
  <r>
    <n v="664"/>
    <n v="1002515057"/>
    <n v="3"/>
    <x v="3"/>
    <n v="4"/>
    <s v="YOGYAKARTA"/>
    <s v="INNER - YOGYA JATENG SELATAN"/>
    <s v="KBU"/>
    <s v="DSS"/>
    <s v="AO"/>
    <s v="NEW SALES"/>
    <m/>
    <s v="Completed (PS)"/>
    <s v="DSS-Tourism &amp; Welfare"/>
    <d v="2026-08-07T15:22:59"/>
    <d v="2026-08-07T16:36:51"/>
    <n v="69359687"/>
    <m/>
    <n v="146113146971"/>
    <s v="Rumah Dinas M8 Sekip"/>
    <s v="ODP-KBU-FFL/046"/>
    <s v="WO061181839"/>
    <m/>
    <m/>
    <m/>
    <n v="110.37476100000001"/>
    <n v="-7.7726930000000003"/>
    <s v="DSS HSI | AM ANNASTASIA SUKARNO | NIK 810113 | YOGYA JATENG SELATAN | TREG 3 | Rumah Dinas M8 Sekip | CP 81285519296 | PRINGGO | 1P  INET 50MBPS "/>
    <s v="Account Manager"/>
    <m/>
    <m/>
    <m/>
    <m/>
    <m/>
    <m/>
    <m/>
    <m/>
    <s v="Management Janji"/>
    <s v="DSS HSI | AM ANNASTASIA SUKARNO | NIK 810113 | YOGYA JATENG SELATAN | TREG 3 | Rumah Dinas M8 Sekip | CP 81285519296 | PRINGGO | 1P  INET 50MBPS "/>
    <s v="FCC"/>
    <d v="2026-07-08T15:25:38"/>
    <m/>
    <m/>
    <s v="PS"/>
    <s v="KBU"/>
    <s v="NO ADDON"/>
    <n v="20260807"/>
    <s v="Completed"/>
    <s v="- 11_11450;Biaya PSB Reguler HSI EBIS ~ 11[150000]  - E23015;E23015 ~ ES23 - Perangkat ONT[0]  - E23015~null~44292;E23015||11||Abodemen 0[0]  - E23015~null~E23015_SWONT;SWONT ~ Biaya Sewa ONT ~ E23015[30000]  - E23046;E23046 ~ ES23 - Paket HSI Bisnis[0]  "/>
    <s v="INDIBIZ"/>
    <m/>
    <m/>
    <d v="1970-01-01T07:00:00"/>
    <s v="DSS HSI | AM ANNASTASIA SUKARNO | NIK 810113 | YOGYA JATENG SELATAN | TREG 3 | Rumah Dinas M8 Sekip | CP 81285519296 | PRINGGO | 1P  INET 50MBPS "/>
    <n v="2026"/>
    <n v="8"/>
    <n v="7"/>
    <d v="2026-08-07T00:00:00"/>
    <n v="20671.708333333332"/>
    <x v="2"/>
    <x v="3"/>
  </r>
  <r>
    <n v="665"/>
    <n v="1002523703"/>
    <n v="3"/>
    <x v="2"/>
    <n v="5"/>
    <s v="KEDIRI"/>
    <s v="TULUNGAGUNG"/>
    <s v="TUL"/>
    <s v="REG"/>
    <s v="AO"/>
    <s v="NEW SALES"/>
    <s v="1P INET"/>
    <s v="Completed (PS)"/>
    <s v="RBS-Regional 3"/>
    <d v="2026-08-13T10:25:58"/>
    <d v="2026-08-14T15:59:26"/>
    <n v="69364879"/>
    <m/>
    <n v="152606246429"/>
    <s v="SMK SORE TULUNGAGUNG"/>
    <s v="ODP-TUL-FG/38 FG/D03/38.01"/>
    <s v="WO061647895"/>
    <m/>
    <m/>
    <m/>
    <n v="111.90755799999999"/>
    <n v="-8.0773019999999995"/>
    <s v="|MN00419|MYIA-027717370765/POI/ALFANO ENDRA WARDHANA/081332030960/alfanoewa@gmail.com"/>
    <s v="MYIB_ASSISTANT"/>
    <m/>
    <m/>
    <m/>
    <m/>
    <m/>
    <m/>
    <m/>
    <m/>
    <s v="Management Janji"/>
    <s v="2026-08-14 08:00:00 | Waktu pemasangan : 13 agustus 2026 Jam pemasangan : 08.00 - 12.00 Info Tambahan : Hubungi pelanggan dulu sebelum ke lokasi terimakasih "/>
    <s v="FCC"/>
    <s v="13-08-2026 10:39:50"/>
    <d v="2026-08-14T08:00:00"/>
    <m/>
    <s v="PS"/>
    <s v="TUL"/>
    <s v="NO ADDON"/>
    <n v="20260814"/>
    <s v="Completed"/>
    <s v="HSI Bisnis Promo HUT Telkom PSB 70% - 100 Mbps Dual Band"/>
    <s v="INDIBIZ"/>
    <m/>
    <m/>
    <d v="2026-08-14T08:00:00"/>
    <s v="2026-08-14 08:00:00 | Waktu pemasangan : 13 agustus 2026 Jam pemasangan : 08.00 - 12.00 Info Tambahan : Hubungi pelanggan dulu sebelum ke lokasi terimakasih "/>
    <n v="2026"/>
    <n v="8"/>
    <n v="14"/>
    <d v="2026-08-14T00:00:00"/>
    <n v="-0.33333333333575865"/>
    <x v="0"/>
    <x v="28"/>
  </r>
  <r>
    <n v="666"/>
    <n v="1002514646"/>
    <n v="3"/>
    <x v="4"/>
    <n v="4"/>
    <s v="SEMARANG"/>
    <s v="INNER - SEMARANG JATENG UTARA"/>
    <s v="BMK"/>
    <s v="REG"/>
    <s v="AO"/>
    <s v="NEW SALES"/>
    <s v="2P INET + VOICE"/>
    <s v="Completed (PS)"/>
    <s v="RBS-Regional 3"/>
    <d v="2026-08-07T13:40:57"/>
    <d v="2026-08-07T20:38:35"/>
    <n v="69360791"/>
    <n v="2470040527"/>
    <n v="141423136618"/>
    <s v="PT ROSIVAN NUSA SEJAHTERA"/>
    <s v="ODP-BMK-FAU/062"/>
    <s v="WO061166837"/>
    <m/>
    <m/>
    <m/>
    <n v="110.4155253"/>
    <n v="-7.0609473999999999"/>
    <s v="MD|MYDB-20260807264604|DN00001/MN00966|PT ROSIVAN NUSA SEJAHTERA|085643175333"/>
    <s v="MYDIGIBIZPARTNER"/>
    <m/>
    <m/>
    <m/>
    <m/>
    <m/>
    <m/>
    <m/>
    <m/>
    <s v="Management Janji"/>
    <s v="2026-08-08 13:00:00 | Nama PIC : Bapak Wahyu No HP : 085643175333 No Alternatif : - M Janji : 08/08/2026 Jam Pasang : Pagi NoteÃ‚Â :  Hubungi terlebih dahulu sebelum ke lokasi "/>
    <s v="FCC"/>
    <d v="2026-07-08T13:54:50"/>
    <d v="2026-08-08T13:00:00"/>
    <m/>
    <s v="PS"/>
    <s v="BMK"/>
    <s v="NO ADDON"/>
    <n v="20260807"/>
    <s v="Completed"/>
    <s v="HSI Bisnis Bundling Phone PSB 70% - Free 800 Menit Promo - 50 Mbps"/>
    <s v="INDIBIZ"/>
    <m/>
    <m/>
    <d v="2026-08-08T13:00:00"/>
    <s v="2026-08-08 13:00:00 | Nama PIC : Bapak Wahyu No HP : 085643175333 No Alternatif : - M Janji : 08/08/2026 Jam Pasang : Pagi NoteÃ‚Â :  Hubungi terlebih dahulu sebelum ke lokasi "/>
    <n v="2026"/>
    <n v="8"/>
    <n v="7"/>
    <d v="2026-08-07T00:00:00"/>
    <n v="-1.5416666666642413"/>
    <x v="0"/>
    <x v="3"/>
  </r>
  <r>
    <n v="667"/>
    <n v="1002506796"/>
    <n v="3"/>
    <x v="5"/>
    <n v="5"/>
    <s v="DENPASAR"/>
    <s v="JIMBARAN"/>
    <s v="KUT"/>
    <s v="REG"/>
    <s v="AO"/>
    <s v="NEW SALES"/>
    <m/>
    <s v="CANCEL COMPLETED"/>
    <s v="RBS-Regional 3"/>
    <d v="2026-08-04T08:44:26"/>
    <d v="2026-08-04T18:38:34"/>
    <n v="69357934"/>
    <m/>
    <n v="172416428837"/>
    <s v="PT Dewata Tirta Perkasa"/>
    <s v="ODP-KUT-FK/50"/>
    <m/>
    <m/>
    <m/>
    <m/>
    <n v="115.17978410000001"/>
    <n v="-8.7114194000000005"/>
    <s v="|MC10003|/PIC FILLIA CHRISTINA SURYADI/088103726089/fsfillia@gmail.com"/>
    <s v="Sales Force DBS"/>
    <m/>
    <m/>
    <m/>
    <m/>
    <m/>
    <m/>
    <m/>
    <m/>
    <m/>
    <m/>
    <m/>
    <d v="2026-04-08T08:55:45"/>
    <m/>
    <m/>
    <s v="REJECT_FCC"/>
    <s v="KUT"/>
    <s v="NO ADDON"/>
    <m/>
    <s v="DECLINE : Decline - Batal Order HANIF NUROHMAN 40981182|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30"/>
  </r>
  <r>
    <n v="668"/>
    <n v="1002527856"/>
    <n v="3"/>
    <x v="6"/>
    <n v="5"/>
    <s v="JEMBER"/>
    <s v="SITUBONDO"/>
    <s v="BKI"/>
    <s v="REG"/>
    <s v="AO"/>
    <s v="NEW SALES"/>
    <s v="1P INET"/>
    <s v="Completed (PS)"/>
    <s v="RBS-Regional 3"/>
    <d v="2026-08-15T10:10:56"/>
    <d v="2026-08-15T14:23:26"/>
    <n v="69366651"/>
    <m/>
    <n v="152531208029"/>
    <s v="TOKO YUDI"/>
    <s v="ODP-BKI-FH/40 FH/D03/40.01"/>
    <s v="WO061803674"/>
    <m/>
    <m/>
    <m/>
    <n v="113.704161"/>
    <n v="-7.7575139999999996"/>
    <s v="|MN02617|MYIA-096365121389/POI/MIFTAHUL ARIFIN/082322661370/sayudi461@gmail.com"/>
    <s v="MYIB_ASSISTANT"/>
    <m/>
    <m/>
    <m/>
    <m/>
    <m/>
    <m/>
    <m/>
    <m/>
    <s v="Management Janji"/>
    <s v="2026-08-16 08:00:00 | Nama PIC : BAPAK MIFTAHUL No HP : 082322661370 Alt :  M Janji : (MINGGU/16/AGUSTUS/2026) jam Pasang : 09:00 Note : hubungi pelanggan jika ingin kelokasi"/>
    <s v="FCC"/>
    <s v="15-08-2026 10:39:56"/>
    <d v="2026-08-16T08:00:00"/>
    <m/>
    <s v="PS"/>
    <s v="BKI"/>
    <s v="NETMONK"/>
    <n v="20260815"/>
    <s v="Completed"/>
    <s v="HSI Bisnis Bundling Netmonk PSB 70% Promo - 300 Mbps"/>
    <s v="INDIBIZ"/>
    <m/>
    <m/>
    <d v="2026-08-16T08:00:00"/>
    <s v="2026-08-16 08:00:00 | Nama PIC : BAPAK MIFTAHUL No HP : 082322661370 Alt :  M Janji : (MINGGU/16/AGUSTUS/2026) jam Pasang : 09:00 Note : hubungi pelanggan jika ingin kelokasi"/>
    <n v="2026"/>
    <n v="8"/>
    <n v="15"/>
    <d v="2026-08-15T00:00:00"/>
    <n v="-1.3333333333357587"/>
    <x v="0"/>
    <x v="16"/>
  </r>
  <r>
    <n v="669"/>
    <n v="1002506226"/>
    <n v="3"/>
    <x v="3"/>
    <n v="4"/>
    <s v="MAGELANG"/>
    <s v="WONOSOBO"/>
    <s v="WOS"/>
    <s v="REG"/>
    <s v="AO"/>
    <s v="NEW SALES"/>
    <s v="1P INET"/>
    <s v="OSS - FALLOUT"/>
    <s v="RBS-Regional 3"/>
    <d v="2026-08-03T14:16:56"/>
    <d v="2026-08-06T09:47:27"/>
    <n v="69357474"/>
    <m/>
    <n v="141373127364"/>
    <s v="CABINKU LUMINA"/>
    <s v="ODP-WOS-FAN/056 FAN/D06/056.01"/>
    <s v="WO060801131"/>
    <m/>
    <m/>
    <m/>
    <n v="109.939656"/>
    <n v="-7.2350110000000001"/>
    <s v="|MN00909|MYIA-083498976149/POI/viki/08978516238/nurchanafivikiaji@gmail.com"/>
    <s v="MYIB_ASSISTANT"/>
    <m/>
    <m/>
    <m/>
    <m/>
    <m/>
    <m/>
    <m/>
    <m/>
    <s v="Management Janji"/>
    <s v="2026-08-06 08:00:00 | No Hp Pic : 085137490766 No alt : - Jam Pemasangan :  Tanggal Pemasangan : 08/08/2026 hub sebelum ke lokasi"/>
    <s v="FCC"/>
    <d v="2026-03-08T14:40:09"/>
    <d v="2026-08-06T08:00:00"/>
    <s v="Kendala Pelanggan"/>
    <s v="FO_WFM"/>
    <s v="WOS"/>
    <s v="NO ADDON"/>
    <m/>
    <s v="Provisioning Failed|WFM|INF008979901|PP_-7.359872299999999,109.90293050000001_pelanggan minta pending"/>
    <s v="HSI Bisnis Promo HUT Telkom PSB 70% - 100 Mbps"/>
    <s v="INDIBIZ"/>
    <m/>
    <m/>
    <d v="2026-08-06T08:00:00"/>
    <s v="2026-08-06 08:00:00 | No Hp Pic : 085137490766 No alt : - Jam Pemasangan :  Tanggal Pemasangan : 08/08/2026 hub sebelum ke lokasi"/>
    <m/>
    <m/>
    <m/>
    <e v="#NUM!"/>
    <e v="#NUM!"/>
    <x v="1"/>
    <x v="3"/>
  </r>
  <r>
    <n v="670"/>
    <n v="1002517063"/>
    <n v="3"/>
    <x v="2"/>
    <n v="5"/>
    <s v="KEDIRI"/>
    <s v="NGANJUK"/>
    <s v="NJK"/>
    <s v="REG"/>
    <s v="AO"/>
    <s v="NEW SALES"/>
    <s v="1P INET"/>
    <s v="Completed (PS)"/>
    <s v="RBS-Regional 3"/>
    <d v="2026-08-10T09:34:57"/>
    <d v="2026-08-11T17:37:16"/>
    <n v="69362155"/>
    <m/>
    <n v="152611229865"/>
    <s v="WARKOP HARAPAN LITE"/>
    <s v="ODP-NJK-FE/11 FE/D02/11.01"/>
    <s v="WO061361973"/>
    <m/>
    <m/>
    <m/>
    <n v="111.901897899806"/>
    <n v="-7.6042949280944603"/>
    <s v="MD|MYDB-20260809264840|DC20010/MC20002|WARKOP HARAPAN LITE|085791635635"/>
    <s v="MYDIGIBIZPARTNER"/>
    <m/>
    <m/>
    <m/>
    <m/>
    <m/>
    <m/>
    <m/>
    <m/>
    <s v="Management Janji"/>
    <s v="2026-08-11 08:00:00 | Nama PIC : Danang  No HP : 085791635635 Alt :  M Janji : 11/08/2026 Jam Pasang : 08.00 - 13:00  NoteÃ‚Â :  hubungi terlebih dahulu sebelum kelokasi"/>
    <s v="FCC"/>
    <d v="2026-10-08T09:40:02"/>
    <d v="2026-08-11T08:00:00"/>
    <m/>
    <s v="PS"/>
    <s v="NJK"/>
    <s v="NO ADDON"/>
    <n v="20260811"/>
    <s v="Completed"/>
    <s v="HSI Bisnis Promo HUT Telkom PSB 70% - 50 Mbps"/>
    <s v="INDIBIZ"/>
    <m/>
    <m/>
    <d v="2026-08-11T08:00:00"/>
    <s v="2026-08-11 08:00:00 | Nama PIC : Danang  No HP : 085791635635 Alt :  M Janji : 11/08/2026 Jam Pasang : 08.00 - 13:00  NoteÃ‚Â :  hubungi terlebih dahulu sebelum kelokasi"/>
    <n v="2026"/>
    <n v="8"/>
    <n v="11"/>
    <d v="2026-08-11T00:00:00"/>
    <n v="-0.33333333333575865"/>
    <x v="0"/>
    <x v="7"/>
  </r>
  <r>
    <n v="671"/>
    <n v="1002508787"/>
    <n v="3"/>
    <x v="2"/>
    <n v="5"/>
    <s v="KEDIRI"/>
    <s v="NGANJUK"/>
    <s v="WRJ"/>
    <s v="REG"/>
    <s v="AO"/>
    <s v="NEW SALES"/>
    <s v="1P INET"/>
    <s v="Completed (PS)"/>
    <s v="RBS-Regional 3"/>
    <d v="2026-08-04T15:04:57"/>
    <d v="2026-08-05T17:52:56"/>
    <n v="69358445"/>
    <m/>
    <n v="152641205429"/>
    <s v="Mojo Cell"/>
    <s v="ODP-WRJ-FD/74 FD/D06/74.01"/>
    <s v="WO060907500"/>
    <m/>
    <m/>
    <m/>
    <n v="112.036909908056"/>
    <n v="-7.6769109818081898"/>
    <s v="MD|MYDB-20260804264318|DC20002/MC20039|Mojo Cell|08994642468"/>
    <s v="MYDIGIBIZPARTNER"/>
    <m/>
    <m/>
    <m/>
    <m/>
    <m/>
    <m/>
    <m/>
    <m/>
    <s v="Management Janji"/>
    <s v="2026-08-05 13:00:00 | Jam pemasangan : 12.00 Info Tambahan : Hubungi pelanggan dulu sebelum ke lokasi terimakasih "/>
    <s v="FCC"/>
    <d v="2026-04-08T15:10:39"/>
    <d v="2026-08-05T13:00:00"/>
    <m/>
    <s v="PS"/>
    <s v="WRJ"/>
    <s v="NO ADDON"/>
    <n v="20260805"/>
    <s v="Completed"/>
    <s v="HSI Bisnis Promo HUT Telkom PSB 70% - 100 Mbps Dual Band"/>
    <s v="INDIBIZ"/>
    <m/>
    <m/>
    <d v="2026-08-05T13:00:00"/>
    <s v="2026-08-05 13:00:00 | Jam pemasangan : 12.00 Info Tambahan : Hubungi pelanggan dulu sebelum ke lokasi terimakasih "/>
    <n v="2026"/>
    <n v="8"/>
    <n v="5"/>
    <d v="2026-08-05T00:00:00"/>
    <n v="-0.54166666666424135"/>
    <x v="0"/>
    <x v="7"/>
  </r>
  <r>
    <n v="672"/>
    <n v="1002514777"/>
    <n v="3"/>
    <x v="2"/>
    <n v="5"/>
    <s v="KEDIRI"/>
    <s v="NGANJUK"/>
    <s v="NJK"/>
    <s v="REG"/>
    <s v="AO"/>
    <s v="NEW SALES"/>
    <s v="1P INET"/>
    <s v="Completed (PS)"/>
    <s v="RBS-Regional 3"/>
    <d v="2026-08-07T14:10:57"/>
    <d v="2026-08-07T16:50:02"/>
    <n v="69360851"/>
    <m/>
    <n v="152611229851"/>
    <s v="WARKOP BUNG KARNO"/>
    <s v="ODP-NJK-FAE/07 FAE/D01/07.01"/>
    <s v="WO061170413"/>
    <m/>
    <m/>
    <m/>
    <n v="111.94472500000001"/>
    <n v="-7.6014160000000004"/>
    <s v="|MC20191|MYIA-058042359357/POI/SUKARNO/085743196463/asopo7513@gmail.com"/>
    <s v="MYIB_ASSISTANT"/>
    <m/>
    <m/>
    <m/>
    <m/>
    <m/>
    <m/>
    <m/>
    <m/>
    <s v="Management Janji"/>
    <s v="2026-08-08 13:00:00 | M Janji : 8 agustus 2026 jam Pasang : siang Note : hubungi pelanggan jika ingin kelokasi"/>
    <s v="FCC"/>
    <d v="2026-07-08T14:25:34"/>
    <d v="2026-08-08T13:00:00"/>
    <m/>
    <s v="PS"/>
    <s v="NJK"/>
    <s v="NO ADDON"/>
    <n v="20260807"/>
    <s v="Completed"/>
    <s v="HSI Bisnis Promo HUT Telkom PSB 70% - 200 Mbps"/>
    <s v="INDIBIZ"/>
    <m/>
    <m/>
    <d v="2026-08-08T13:00:00"/>
    <s v="2026-08-08 13:00:00 | M Janji : 8 agustus 2026 jam Pasang : siang Note : hubungi pelanggan jika ingin kelokasi"/>
    <n v="2026"/>
    <n v="8"/>
    <n v="7"/>
    <d v="2026-08-07T00:00:00"/>
    <n v="-1.5416666666642413"/>
    <x v="0"/>
    <x v="7"/>
  </r>
  <r>
    <n v="673"/>
    <n v="1002511905"/>
    <n v="3"/>
    <x v="0"/>
    <n v="5"/>
    <s v="KUPANG"/>
    <s v="ATAMBUA"/>
    <s v="ATB"/>
    <s v="DGS"/>
    <s v="AO"/>
    <s v="NEW SALES"/>
    <m/>
    <s v="7 | OSS - PROVISIONING ISSUED"/>
    <s v="DGS-Government Public Services"/>
    <d v="2026-08-06T10:55:55"/>
    <d v="2026-08-06T11:01:04"/>
    <n v="69359766"/>
    <m/>
    <n v="172521216588"/>
    <s v="Wilker Pelabuhan Motaain (BKK KELAS 1 KUPANG )"/>
    <s v="ODP-ATB-FE/14"/>
    <s v="WO061056130"/>
    <m/>
    <m/>
    <m/>
    <n v="124.910125750924"/>
    <n v="-9.0699386575258298"/>
    <s v="DGS HSI|AGUSTINA MEME GORAN|770015|TREG 3-NUSRA|Wilker Pelabuhan Motaain (BKK KELAS 1 KUPANG )|WILLIAM HOTAN|08218171328|HSI 50 Mbps (Bisnis)"/>
    <s v="Account Manager"/>
    <m/>
    <m/>
    <m/>
    <m/>
    <m/>
    <m/>
    <m/>
    <m/>
    <s v="Management Janji"/>
    <s v="OK"/>
    <s v="FCC"/>
    <d v="2026-06-08T11:10:06"/>
    <m/>
    <m/>
    <s v="PI"/>
    <s v="ATB"/>
    <s v="NO ADDON"/>
    <m/>
    <s v="Provisioning Issued"/>
    <s v="- 11_11450;Biaya PSB Reguler HSI EBIS ~ 11[150000]  - SP_NOSS;SP_NOSS ~ Internet NOSS Multispeed Network[0]  - E23015;E23015 ~ ES23 - Perangkat ONT[0]  - E23015~null~44292;E23015||11||Abodemen 0[0]  - E23015~null~E23015_SWONT;SWONT ~ Biaya Sewa ONT ~ E230"/>
    <s v="INDIBIZ"/>
    <m/>
    <m/>
    <d v="2026-08-06T12:00:00"/>
    <s v="OK"/>
    <m/>
    <m/>
    <m/>
    <e v="#NUM!"/>
    <e v="#NUM!"/>
    <x v="1"/>
    <x v="32"/>
  </r>
  <r>
    <n v="674"/>
    <n v="1002523527"/>
    <n v="3"/>
    <x v="0"/>
    <n v="5"/>
    <s v="MATARAM"/>
    <s v="INNER - NUSA TENGGARA"/>
    <s v="MTR"/>
    <s v="REG"/>
    <s v="AO"/>
    <s v="NEW SALES"/>
    <s v="1P INET"/>
    <s v="Completed (PS)"/>
    <s v="RBS-Regional 3"/>
    <d v="2026-08-13T09:43:57"/>
    <d v="2026-08-13T17:42:04"/>
    <n v="69364812"/>
    <m/>
    <n v="172601796974"/>
    <s v="PT.TUNAS DWIPA MATRA (POS LABUAPI)"/>
    <s v="ODP-MTR-FBA/65 FBA/D06/65.01"/>
    <s v="WO061644539"/>
    <m/>
    <m/>
    <m/>
    <n v="116.1137566"/>
    <n v="-8.6248529999999999"/>
    <s v="|MC40311|MYIA-035099400371/POI/Ego Dwi Cahyo/081299927270/tdm.adm.lombok@gmail.com"/>
    <s v="MYIB_ASSISTANT"/>
    <m/>
    <m/>
    <m/>
    <m/>
    <m/>
    <m/>
    <m/>
    <m/>
    <s v="Management Janji"/>
    <s v="2026-08-14 08:00:00 | Nama PIC : EGO No HP : 081299927270 Alt : 085333520905 M Janji : 14/08/2026 Jam Pasang : 08.00  - 13:00  NoteÃ‚Â :  hubungi terlebih dahulu sebelum ke lokasi, terima kasih."/>
    <s v="FCC"/>
    <s v="13-08-2026 09:54:52"/>
    <d v="2026-08-14T08:00:00"/>
    <m/>
    <s v="PS"/>
    <s v="MTR"/>
    <s v="NO ADDON"/>
    <n v="20260813"/>
    <s v="Completed"/>
    <s v="HSI Bisnis Basic Promo HUT Telkom PSB 70% - 50 Mbps"/>
    <s v="INDIBIZ"/>
    <m/>
    <m/>
    <d v="2026-08-14T08:00:00"/>
    <s v="2026-08-14 08:00:00 | Nama PIC : EGO No HP : 081299927270 Alt : 085333520905 M Janji : 14/08/2026 Jam Pasang : 08.00  - 13:00  NoteÃ‚Â :  hubungi terlebih dahulu sebelum ke lokasi, terima kasih."/>
    <n v="2026"/>
    <n v="8"/>
    <n v="13"/>
    <d v="2026-08-13T00:00:00"/>
    <n v="-1.3333333333357587"/>
    <x v="0"/>
    <x v="23"/>
  </r>
  <r>
    <n v="675"/>
    <n v="1002525403"/>
    <n v="3"/>
    <x v="6"/>
    <n v="5"/>
    <s v="JEMBER"/>
    <s v="BONDOWOSO"/>
    <s v="BOW"/>
    <s v="REG"/>
    <s v="AO"/>
    <s v="NEW SALES"/>
    <s v="1P INET"/>
    <s v="Completed (PS)"/>
    <s v="RBS-Regional 3"/>
    <d v="2026-08-14T07:49:57"/>
    <d v="2026-08-14T13:16:12"/>
    <n v="69365584"/>
    <m/>
    <n v="152507223600"/>
    <s v="RUMAH KOST MUZAKKI 22"/>
    <s v="ODP-BOW-FAK/17 FAK/D03/17.01"/>
    <s v="WO061713250"/>
    <m/>
    <m/>
    <m/>
    <n v="113.914893157297"/>
    <n v="-7.9205724456149298"/>
    <s v="|MC30175|MYIA-073601771593/POI/MUZAKKI/083853348580/muzakki70@gmail.com"/>
    <s v="MYIB_ASSISTANT"/>
    <m/>
    <m/>
    <m/>
    <m/>
    <m/>
    <m/>
    <m/>
    <m/>
    <s v="Management Janji"/>
    <s v="2026-08-15 08:00:00 | Waktu pemasangan : 15 agustus 2026 Jam pemasangan : 08.00 - 12.00 Info Tambahan : Hubungi pelanggan dulu sebelum ke lokasi terimakasih "/>
    <s v="FCC"/>
    <s v="14-08-2026 08:10:10"/>
    <d v="2026-08-15T08:00:00"/>
    <m/>
    <s v="PS"/>
    <s v="BOW"/>
    <s v="NO ADDON"/>
    <n v="20260814"/>
    <s v="Completed"/>
    <s v="HSI Bisnis Promo HUT Telkom PSB 70% - 300 Mbps"/>
    <s v="INDIBIZ"/>
    <m/>
    <m/>
    <d v="2026-08-15T08:00:00"/>
    <s v="2026-08-15 08:00:00 | Waktu pemasangan : 15 agustus 2026 Jam pemasangan : 08.00 - 12.00 Info Tambahan : Hubungi pelanggan dulu sebelum ke lokasi terimakasih "/>
    <n v="2026"/>
    <n v="8"/>
    <n v="14"/>
    <d v="2026-08-14T00:00:00"/>
    <n v="-1.3333333333357587"/>
    <x v="0"/>
    <x v="14"/>
  </r>
  <r>
    <n v="676"/>
    <n v="1002526178"/>
    <n v="3"/>
    <x v="4"/>
    <n v="4"/>
    <s v="PEKALONGAN"/>
    <s v="BREBES"/>
    <s v="BKA"/>
    <s v="REG"/>
    <s v="AO"/>
    <s v="NEW SALES"/>
    <s v="1P INET"/>
    <s v="Completed (PS)"/>
    <s v="RBS-Regional 3"/>
    <d v="2026-08-14T11:31:56"/>
    <d v="2026-08-15T10:47:03"/>
    <n v="69365931"/>
    <m/>
    <n v="142205105793"/>
    <s v="sembako Annisa"/>
    <s v="ODP-BKA-FJ/083 FJ/D04/083.01"/>
    <s v="WO061734596"/>
    <m/>
    <m/>
    <m/>
    <n v="108.94355814903901"/>
    <n v="-6.9129860131561598"/>
    <s v="MD|MYDB-20260814265322|EC50002/MC50042|sembako Annisa|087792997405"/>
    <s v="MYDIGIBIZPARTNER"/>
    <m/>
    <m/>
    <m/>
    <m/>
    <m/>
    <m/>
    <m/>
    <m/>
    <s v="Management Janji"/>
    <s v="2026-08-15 08:00:00 | telp:087792997405 alt : manja : pagi / siang 15/08/2026 hub sebelum ke lokasi "/>
    <s v="FCC"/>
    <s v="14-08-2026 11:39:52"/>
    <d v="2026-08-15T08:00:00"/>
    <m/>
    <s v="PS"/>
    <s v="BKA"/>
    <s v="NO ADDON"/>
    <n v="20260815"/>
    <s v="Completed"/>
    <s v="HSI Bisnis PSB 70% - 200 Mbps"/>
    <s v="INDIBIZ"/>
    <m/>
    <m/>
    <d v="2026-08-15T08:00:00"/>
    <s v="2026-08-15 08:00:00 | telp:087792997405 alt : manja : pagi / siang 15/08/2026 hub sebelum ke lokasi "/>
    <n v="2026"/>
    <n v="8"/>
    <n v="15"/>
    <d v="2026-08-15T00:00:00"/>
    <n v="-0.33333333333575865"/>
    <x v="0"/>
    <x v="3"/>
  </r>
  <r>
    <n v="677"/>
    <n v="1002526049"/>
    <n v="3"/>
    <x v="7"/>
    <n v="4"/>
    <s v="KUDUS"/>
    <s v="BLORA"/>
    <s v="NGA"/>
    <s v="REG"/>
    <s v="AO"/>
    <s v="NEW SALES"/>
    <s v="1P INET"/>
    <s v="Completed (PS)"/>
    <s v="RBS-Regional 3"/>
    <d v="2026-08-14T11:04:57"/>
    <d v="2026-08-15T11:09:18"/>
    <n v="69365885"/>
    <m/>
    <n v="142519105202"/>
    <s v="TOKO BAHAN KUE DAN TOKOYAN PLASTIK"/>
    <s v="ODP-NGA-FF/015 FF/D03/015.01"/>
    <s v="WO061731427"/>
    <m/>
    <m/>
    <m/>
    <n v="111.3184048"/>
    <n v="-6.9605230000000002"/>
    <s v="|MC60133|MYIA-067013197894/POI/SARTINI/08132751300/09siti12@gmail.com"/>
    <s v="MYIB_ASSISTANT"/>
    <m/>
    <m/>
    <m/>
    <m/>
    <m/>
    <m/>
    <m/>
    <m/>
    <s v="Management Janji"/>
    <s v="2026-08-16 08:00:00 | Tanggal pemasangan : 15 AGUSTUS 2026 Jam pemasangan : pagi/siang Info Tambahan : Hubungi pelanggan dulu sebelum ke lokasi terima kasih"/>
    <s v="FCC"/>
    <s v="14-08-2026 11:10:21"/>
    <d v="2026-08-16T08:00:00"/>
    <m/>
    <s v="PS"/>
    <s v="NGA"/>
    <s v="NO ADDON"/>
    <n v="20260815"/>
    <s v="Completed"/>
    <s v="HSI Bisnis Promo HUT Telkom PSB 70% - 300 Mbps"/>
    <s v="INDIBIZ"/>
    <m/>
    <m/>
    <d v="2026-08-16T08:00:00"/>
    <s v="2026-08-16 08:00:00 | Tanggal pemasangan : 15 AGUSTUS 2026 Jam pemasangan : pagi/siang Info Tambahan : Hubungi pelanggan dulu sebelum ke lokasi terima kasih"/>
    <n v="2026"/>
    <n v="8"/>
    <n v="15"/>
    <d v="2026-08-15T00:00:00"/>
    <n v="-1.3333333333357587"/>
    <x v="0"/>
    <x v="3"/>
  </r>
  <r>
    <n v="678"/>
    <n v="1002505324"/>
    <n v="3"/>
    <x v="0"/>
    <n v="5"/>
    <s v="MATARAM"/>
    <s v="SUMBAWA"/>
    <s v="SBW"/>
    <s v="REG"/>
    <s v="AO"/>
    <s v="NEW SALES"/>
    <s v="1P INET"/>
    <s v="98 | OSS - CANCEL COMPLETE"/>
    <s v="RBS-Regional 3"/>
    <d v="2026-08-02T15:05:04"/>
    <d v="2026-08-11T10:37:51"/>
    <n v="69357062"/>
    <m/>
    <n v="172606792065"/>
    <s v="NATASYA HOUSE"/>
    <s v="ODP-SBW-FAE/23 FAE/D05/23.01"/>
    <s v="WO060724128"/>
    <m/>
    <m/>
    <m/>
    <n v="117.43369839953"/>
    <n v="-8.5032128537963398"/>
    <s v="|MN02367|MYIA-022626439990/POI/NATASYA DILA AGUSTIN/088991617173/natasyadila62@gmail.com"/>
    <s v="MYIB_ASSISTANT"/>
    <m/>
    <m/>
    <m/>
    <m/>
    <m/>
    <m/>
    <m/>
    <m/>
    <s v="Management Janji"/>
    <s v="2026-08-03 13:00:00 | Tanggal pemasangan :03 agustus 2026 Jam pemasangan : 08.00 - 12.00 Info Tambahan : Hubungi pelanggan dulu sebelum ke lokasi terimakasih"/>
    <s v="FCC"/>
    <d v="2026-02-08T15:09:58"/>
    <d v="2026-08-03T13:00:00"/>
    <s v="Kendala Teknik"/>
    <s v="CANCEL"/>
    <s v="SBW"/>
    <s v="NO ADDON"/>
    <m/>
    <s v="Cancel Completed"/>
    <s v="HSI Bisnis Basic Promo HUT Telkom PSB 70% - 50 Mbps"/>
    <s v="INDIBIZ"/>
    <m/>
    <m/>
    <d v="2026-08-03T13:00:00"/>
    <s v="2026-08-03 13:00:00 | Tanggal pemasangan :03 agustus 2026 Jam pemasangan : 08.00 - 12.00 Info Tambahan : Hubungi pelanggan dulu sebelum ke lokasi terimakasih"/>
    <m/>
    <m/>
    <m/>
    <e v="#NUM!"/>
    <e v="#NUM!"/>
    <x v="1"/>
    <x v="0"/>
  </r>
  <r>
    <n v="679"/>
    <n v="1002524476"/>
    <n v="3"/>
    <x v="0"/>
    <n v="5"/>
    <s v="MATARAM"/>
    <s v="SUMBAWA"/>
    <s v="MLK"/>
    <s v="REG"/>
    <s v="AO"/>
    <s v="NEW SALES"/>
    <s v="1P INET"/>
    <s v="102 | FOLLOW UP COMPLETED"/>
    <s v="RBS-Regional 3"/>
    <d v="2026-08-13T14:25:57"/>
    <d v="2026-08-16T08:57:40"/>
    <n v="69365271"/>
    <m/>
    <n v="172608206156"/>
    <s v="SS VILLA"/>
    <s v="ODP-MLK-FAC/37 FAC/D05/37.01"/>
    <s v="WO061676285"/>
    <m/>
    <m/>
    <m/>
    <n v="116.745838711386"/>
    <n v="-8.9675018167822493"/>
    <s v="|MN02367|MYIA-081237795693/POI/MARYANTI/081337270271/srie_fun@yahoo.com"/>
    <s v="MYIB_ASSISTANT"/>
    <m/>
    <m/>
    <m/>
    <m/>
    <m/>
    <m/>
    <m/>
    <m/>
    <s v="Management Janji"/>
    <s v="2026-08-14 13:00:00 | telp : 081337270271 M Janji : (14/08/2026) jam Pasang : 09:00 Note : hubungi pelanggan jika ingin kelokasi"/>
    <s v="FCC"/>
    <s v="13-08-2026 14:39:50"/>
    <d v="2026-08-14T13:00:00"/>
    <s v="Kendala Lainnya"/>
    <s v="REVOKE"/>
    <s v="MLK"/>
    <s v="ANTAREZ"/>
    <m/>
    <s v="Follow Up Revoke Completed, New Order ID : SC1002529259"/>
    <s v="HSI Bisnis Bundling Antares Eazy PSB 70% - 100 Mbps"/>
    <s v="INDIBIZ"/>
    <m/>
    <m/>
    <d v="2026-08-14T13:00:00"/>
    <s v="2026-08-14 13:00:00 | telp : 081337270271 M Janji : (14/08/2026) jam Pasang : 09:00 Note : hubungi pelanggan jika ingin kelokasi"/>
    <m/>
    <m/>
    <m/>
    <e v="#NUM!"/>
    <e v="#NUM!"/>
    <x v="1"/>
    <x v="0"/>
  </r>
  <r>
    <n v="680"/>
    <n v="1002529194"/>
    <n v="3"/>
    <x v="6"/>
    <n v="5"/>
    <s v="JEMBER"/>
    <s v="JEMBER"/>
    <s v="SPO"/>
    <s v="REG"/>
    <s v="AO"/>
    <s v="NEW SALES"/>
    <s v="1P INET"/>
    <s v="Completed (PS)"/>
    <s v="RBS-Regional 3"/>
    <d v="2026-08-16T07:22:57"/>
    <d v="2026-08-17T19:02:20"/>
    <n v="69367252"/>
    <m/>
    <n v="152536202256"/>
    <s v="AGEN AYAM BOILER AL ALIEF"/>
    <s v="ODP-SPO-FA/28 FA/D03/28.01"/>
    <s v="WO061853492"/>
    <m/>
    <m/>
    <m/>
    <n v="113.860790297401"/>
    <n v="-8.2091631255398791"/>
    <s v="|MN02331|MYIA-069489941014/POI/HOIRUL ANAM/081535297210/khoiruljoss8@gmail.com"/>
    <s v="MYIB_ASSISTANT"/>
    <m/>
    <m/>
    <m/>
    <m/>
    <m/>
    <m/>
    <m/>
    <m/>
    <s v="Management Janji"/>
    <s v="2026-08-17 08:00:00 | Nama Pic : bp HOIRUL  No Hp Pic : 081535297210 No alt : - Jam Pemasangan : pagi  Tanggal Pemasangan : 17 Agustus 2026"/>
    <s v="FCC"/>
    <s v="16-08-2026 07:25:31"/>
    <d v="2026-08-17T08:00:00"/>
    <m/>
    <s v="PS"/>
    <s v="SPO"/>
    <s v="NO ADDON"/>
    <n v="20260817"/>
    <s v="Completed"/>
    <s v="HSI Bisnis Promo HUT Telkom PSB 70% - 150 Mbps"/>
    <s v="INDIBIZ"/>
    <m/>
    <m/>
    <d v="2026-08-17T08:00:00"/>
    <s v="2026-08-17 08:00:00 | Nama Pic : bp HOIRUL  No Hp Pic : 081535297210 No alt : - Jam Pemasangan : pagi  Tanggal Pemasangan : 17 Agustus 2026"/>
    <n v="2026"/>
    <n v="8"/>
    <n v="17"/>
    <d v="2026-08-17T00:00:00"/>
    <n v="-0.33333333333575865"/>
    <x v="0"/>
    <x v="14"/>
  </r>
  <r>
    <n v="681"/>
    <n v="1002506032"/>
    <n v="3"/>
    <x v="0"/>
    <n v="5"/>
    <s v="MATARAM"/>
    <s v="LOMBOK TIMUR UTARA"/>
    <s v="MBG"/>
    <s v="DGS"/>
    <s v="AO"/>
    <s v="NEW SALES"/>
    <m/>
    <s v="Completed (PS)"/>
    <s v="DGS-B2B TREG"/>
    <d v="2026-08-03T13:02:01"/>
    <d v="2026-08-03T15:03:14"/>
    <n v="69357024"/>
    <m/>
    <n v="172620205009"/>
    <s v="SSB JAYA"/>
    <s v="ODP-MBG-FAE/33"/>
    <s v="WO060787557"/>
    <m/>
    <m/>
    <m/>
    <n v="116.4218406"/>
    <n v="-8.5878951000000008"/>
    <s v="MD|MYTN-4003013830019|SYSTEM|SSB JAYA|08192423144/tvlggol4@gmail.com"/>
    <s v="Sales Profesional"/>
    <m/>
    <m/>
    <m/>
    <m/>
    <m/>
    <m/>
    <m/>
    <m/>
    <s v="Management Janji"/>
    <s v="AO"/>
    <s v="FCC"/>
    <d v="2026-03-08T13:10:38"/>
    <m/>
    <m/>
    <s v="PS"/>
    <s v="MBG"/>
    <s v="NO ADDON"/>
    <n v="20260803"/>
    <s v="Completed"/>
    <s v="- 11_11450;Biaya PSB Reguler HSI EBIS ~ 11[150000]  - E23015;E23015 ~ ES23 - Perangkat ONT[0]  - E23015~null~44292;E23015||11||Abodemen 0[0]  - E23015~null~E23015_SWONTPREM;SWONTPREM ~ Biaya Sewa ONT Premium ~ E23015[50000]  - E23046;E23046 ~ ES23 - Paket"/>
    <s v="INDIBIZ"/>
    <m/>
    <m/>
    <d v="1970-01-01T07:00:00"/>
    <s v="AO"/>
    <n v="2026"/>
    <n v="8"/>
    <n v="3"/>
    <d v="2026-08-03T00:00:00"/>
    <n v="20667.708333333332"/>
    <x v="2"/>
    <x v="9"/>
  </r>
  <r>
    <n v="682"/>
    <n v="1002523136"/>
    <n v="3"/>
    <x v="6"/>
    <n v="5"/>
    <s v="JEMBER"/>
    <s v="BONDOWOSO"/>
    <s v="BOW"/>
    <s v="REG"/>
    <s v="AO"/>
    <s v="NEW SALES"/>
    <s v="2P INET + VOICE"/>
    <s v="Completed (PS)"/>
    <s v="RBS-Regional 3"/>
    <d v="2026-08-12T19:10:57"/>
    <d v="2026-08-13T21:12:26"/>
    <n v="69364633"/>
    <n v="3322010093"/>
    <n v="152507225964"/>
    <s v="RUMAH KOST ASNAWI"/>
    <s v="ODP-BOW-FAC/30 FAC/D01/30.01"/>
    <s v="WO061625518"/>
    <m/>
    <m/>
    <m/>
    <n v="113.82838144792601"/>
    <n v="-7.9850983835606604"/>
    <s v="|MC30175|MYIA-059798012317/POI/ASNAWI/083853348594/asnawi81@gmail.com"/>
    <s v="MYIB_ASSISTANT"/>
    <m/>
    <m/>
    <m/>
    <m/>
    <m/>
    <m/>
    <m/>
    <m/>
    <s v="Management Janji"/>
    <s v="2026-08-14 08:00:00 | Tanggal pemasangan :13/08/2026 Jam pemasangan : pagi/siang Info Tambahan : Hubungi pelanggan dulu sebelum ke lokasi terima kasih."/>
    <s v="FCC"/>
    <d v="2026-12-08T19:25:41"/>
    <d v="2026-08-14T08:00:00"/>
    <m/>
    <s v="PS"/>
    <s v="BOW"/>
    <s v="NO ADDON"/>
    <n v="20260813"/>
    <s v="Completed"/>
    <s v="HSI Bisnis Bundling Phone PSB 70% - Free 800 Menit Promo - 200 Mbps"/>
    <s v="INDIBIZ"/>
    <m/>
    <m/>
    <d v="2026-08-14T08:00:00"/>
    <s v="2026-08-14 08:00:00 | Tanggal pemasangan :13/08/2026 Jam pemasangan : pagi/siang Info Tambahan : Hubungi pelanggan dulu sebelum ke lokasi terima kasih."/>
    <n v="2026"/>
    <n v="8"/>
    <n v="13"/>
    <d v="2026-08-13T00:00:00"/>
    <n v="-1.3333333333357587"/>
    <x v="0"/>
    <x v="14"/>
  </r>
  <r>
    <n v="683"/>
    <n v="1002506258"/>
    <n v="3"/>
    <x v="7"/>
    <n v="4"/>
    <s v="KUDUS"/>
    <s v="PURWODADI"/>
    <s v="WRO"/>
    <s v="DPS"/>
    <s v="AO"/>
    <s v="NEW SALES"/>
    <m/>
    <s v="Completed (PS)"/>
    <s v="DPS-Logistic &amp; Manufacturing"/>
    <d v="2026-08-03T14:28:49"/>
    <d v="2026-08-03T21:09:24"/>
    <n v="69353593"/>
    <m/>
    <n v="142509107101"/>
    <s v="PT Nusantara Ekspres Kilat Hub Gabus Kab Grobogan"/>
    <s v="ODP-WRO-FJ/033"/>
    <s v="WO060803486"/>
    <m/>
    <m/>
    <m/>
    <n v="111.219475"/>
    <n v="-7.1790580000000004"/>
    <s v="DPS-LMS;PIC PROVINSI"/>
    <s v="Account Manager"/>
    <m/>
    <m/>
    <m/>
    <m/>
    <m/>
    <m/>
    <m/>
    <m/>
    <s v="Management Janji"/>
    <s v="-"/>
    <s v="FCC"/>
    <d v="2026-03-08T14:40:09"/>
    <m/>
    <m/>
    <s v="PS"/>
    <s v="WRO"/>
    <s v="NO ADDON"/>
    <n v="20260803"/>
    <s v="Completed"/>
    <s v="- 11_11450;Biaya PSB Reguler HSI EBIS ~ 11[150000]  - E23046;E23046 ~ ES23 - Paket HSI Bisnis[0]  - E23046~null~E23046_UNL;UNL ~ Internet-Link Unlimited Internet Usage ~ E23046[0]  - E23046~null~44877;E23046||11||Abodemen 0[0]  - E23046~null~E23046_HSIE50"/>
    <s v="INDIBIZ"/>
    <m/>
    <m/>
    <d v="1970-01-01T07:00:00"/>
    <s v="-"/>
    <n v="2026"/>
    <n v="8"/>
    <n v="3"/>
    <d v="2026-08-03T00:00:00"/>
    <n v="20667.708333333332"/>
    <x v="2"/>
    <x v="3"/>
  </r>
  <r>
    <n v="684"/>
    <n v="1002507746"/>
    <n v="3"/>
    <x v="7"/>
    <n v="4"/>
    <s v="SOLO"/>
    <s v="INNER - SOLO JATENG TIMUR"/>
    <s v="KRT"/>
    <s v="REG"/>
    <s v="AO"/>
    <s v="NEW SALES"/>
    <s v="1P INET"/>
    <s v="Completed (PS)"/>
    <s v="RBS-Regional 3"/>
    <d v="2026-08-04T11:25:57"/>
    <d v="2026-08-05T17:30:04"/>
    <n v="69358138"/>
    <m/>
    <n v="142505403533"/>
    <s v="PT GADAI SAKTI INDONESIA"/>
    <s v="ODP-KRT-FCW/058 FCW/D04/058.01"/>
    <s v="WO060873656"/>
    <m/>
    <m/>
    <m/>
    <n v="110.78291400000001"/>
    <n v="-7.5750349999999997"/>
    <s v="|MC80156|MYIA-062400236970/POI/MUCHAMAD SEPTIAN ADITHYA/085702492535/sadityatgb@gmail.com"/>
    <s v="MYIB_ASSISTANT"/>
    <m/>
    <m/>
    <m/>
    <m/>
    <m/>
    <m/>
    <m/>
    <m/>
    <s v="Management Janji"/>
    <s v="2026-08-05 08:00:00 | Nama : BU KIKI (SPV) No Hp : 085702492535 No Alt :  Tgl Pemasangan : 05 Agustus 2026 Interval : PAGI  Note : Hubungi pelanggan terlebih dahulu"/>
    <s v="FCC"/>
    <d v="2026-04-08T11:40:22"/>
    <d v="2026-08-05T08:00:00"/>
    <m/>
    <s v="PS"/>
    <s v="KRT"/>
    <s v="NO ADDON"/>
    <n v="20260805"/>
    <s v="Completed"/>
    <s v="HSI Bisnis Basic Promo HUT Telkom PSB 70% - 50 Mbps"/>
    <s v="INDIBIZ"/>
    <m/>
    <m/>
    <d v="2026-08-05T08:00:00"/>
    <s v="2026-08-05 08:00:00 | Nama : BU KIKI (SPV) No Hp : 085702492535 No Alt :  Tgl Pemasangan : 05 Agustus 2026 Interval : PAGI  Note : Hubungi pelanggan terlebih dahulu"/>
    <n v="2026"/>
    <n v="8"/>
    <n v="5"/>
    <d v="2026-08-05T00:00:00"/>
    <n v="-0.33333333333575865"/>
    <x v="0"/>
    <x v="3"/>
  </r>
  <r>
    <n v="685"/>
    <n v="1002526704"/>
    <n v="3"/>
    <x v="4"/>
    <n v="4"/>
    <s v="PEKALONGAN"/>
    <s v="BREBES"/>
    <s v="BMU"/>
    <s v="REG"/>
    <s v="AO"/>
    <s v="NEW SALES"/>
    <m/>
    <s v="Completed (PS)"/>
    <s v="RBS-Regional 3"/>
    <d v="2026-08-14T14:48:46"/>
    <d v="2026-08-14T15:28:30"/>
    <n v="69364863"/>
    <m/>
    <n v="146281108198"/>
    <s v="SPBU TONJONG 4452217"/>
    <s v="ODP-BMU-FZ/001"/>
    <s v="WO061757374"/>
    <m/>
    <m/>
    <m/>
    <n v="108.987082"/>
    <n v="-7.1552319999999998"/>
    <s v="MD|MYDB-20260813265175|DN00001/MN00377|SPBU TONJONG 4452217|081259161116"/>
    <s v="MYDIGIBIZPARTNER"/>
    <m/>
    <m/>
    <m/>
    <m/>
    <m/>
    <m/>
    <m/>
    <m/>
    <s v="Management Janji"/>
    <s v="2026-08-14 08:00:00 | telp : 081259161116  M Janji : (14/08/2026)  jam Pasang : 09:00  Note : hubungi pelanggan jika ingin kelokasi"/>
    <s v="FCC"/>
    <s v="14-08-2026 14:55:03"/>
    <m/>
    <m/>
    <s v="PS"/>
    <s v="BMU"/>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7:00:00"/>
    <s v="2026-08-14 08:00:00 | telp : 081259161116  M Janji : (14/08/2026)  jam Pasang : 09:00  Note : hubungi pelanggan jika ingin kelokasi"/>
    <n v="2026"/>
    <n v="8"/>
    <n v="14"/>
    <d v="2026-08-14T00:00:00"/>
    <n v="-0.29166666666424135"/>
    <x v="0"/>
    <x v="3"/>
  </r>
  <r>
    <n v="686"/>
    <n v="1002504839"/>
    <n v="3"/>
    <x v="1"/>
    <n v="5"/>
    <s v="MADURA"/>
    <s v="BANGKALAN"/>
    <s v="SPG"/>
    <s v="REG"/>
    <s v="AO"/>
    <s v="NEW SALES"/>
    <m/>
    <s v="100 | REVOKE COMPLETED"/>
    <s v="RBS-Regional 3"/>
    <d v="2026-08-01T16:53:42"/>
    <d v="2026-08-02T13:25:36"/>
    <n v="69251063"/>
    <m/>
    <n v="152434912352"/>
    <s v="Toko Rohman"/>
    <s v="ODP-SPG-FS/61"/>
    <s v="WO060672893"/>
    <m/>
    <m/>
    <m/>
    <n v="113.207784820028"/>
    <n v="-7.0519537318538701"/>
    <s v="|MN02600|/Toko Rohman/087770222745/mbak8568@gmail.com/HSI Bisnis Winback + Netmonk (1:1) 50 Mbps (Rp 461.100) PSB Rp 150.000/Abd. Rohman/-7.038163673894115, 113.20578535838261"/>
    <s v="Sales Force DBS"/>
    <m/>
    <m/>
    <m/>
    <m/>
    <m/>
    <m/>
    <m/>
    <m/>
    <s v="Management Janji"/>
    <s v="2026-02-24 13:00:00|M Janji : 21  Feb 2026  Jam Pasang : Siang  Note : hubungi pelanggan jika ingin ke lokasi, terima kasih|SO5830|MYDITA"/>
    <s v="FCC"/>
    <d v="2026-01-08T16:54:55"/>
    <m/>
    <m/>
    <s v="REVOKE"/>
    <s v="SPG"/>
    <s v="NETMONK"/>
    <m/>
    <s v="Revoke Completed"/>
    <s v="- 11_11446;Biaya PSB HSI EBIS Tunai di Depan ~ 11[150000]  - E24057;E24057 ~ ES24 - Paket HSI Bisnis (HSIE) Khusus Winback[0]  - E24057~null~E24057_UNL;UNL ~ Internet-Link Unlimited Internet Usage ~ E24057[0]  - E24057~null~103818;E24057||11||Abodemen 0[0"/>
    <s v="INDIBIZ"/>
    <m/>
    <m/>
    <d v="2026-08-01T07:00:00"/>
    <s v="2026-02-24 13:00:00|M Janji : 21  Feb 2026  Jam Pasang : Siang  Note : hubungi pelanggan jika ingin ke lokasi, terima kasih|SO5830|MYDITA"/>
    <m/>
    <m/>
    <m/>
    <e v="#NUM!"/>
    <e v="#NUM!"/>
    <x v="1"/>
    <x v="1"/>
  </r>
  <r>
    <n v="687"/>
    <n v="1002517833"/>
    <n v="3"/>
    <x v="1"/>
    <n v="5"/>
    <s v="SBY UTARA"/>
    <s v="TANDES"/>
    <s v="KNN"/>
    <s v="REG"/>
    <s v="AO"/>
    <s v="NEW SALES"/>
    <m/>
    <s v="Completed (PS)"/>
    <s v="RBS-Regional 3"/>
    <d v="2026-08-10T13:45:26"/>
    <d v="2026-08-12T09:03:19"/>
    <n v="69362454"/>
    <n v="3135922056"/>
    <n v="152412248195"/>
    <s v="Koperasi Wafa Lontar"/>
    <s v="ODP-KND-FEX/15"/>
    <s v="WO061436790"/>
    <m/>
    <m/>
    <m/>
    <n v="112.66254840000001"/>
    <n v="-7.2829465000000004"/>
    <s v="|MN02093|/Koperasi Wafa Lontar/085731508869/itmwafa@gmail.com/HSI Bisnis + Phone Promo 2026 50 Mbps (Rp 395.000) PSB 150.000/M. Itmamul Wafa'/-7.283058807938848, 112.66297803648891"/>
    <s v="Sales Force DBS"/>
    <m/>
    <m/>
    <m/>
    <m/>
    <m/>
    <m/>
    <m/>
    <m/>
    <s v="Management Janji"/>
    <s v="2026-08-11 15:00:00|Jam pemasangan : 12.00 Info Tambahan : Hubungi pelanggan dulu sebelum ke lokasi terimakasih |40981182|MYDITA"/>
    <s v="FCC"/>
    <d v="2026-10-08T13:54:44"/>
    <d v="2026-08-11T15:00:00"/>
    <m/>
    <s v="PS"/>
    <s v="KNN"/>
    <s v="NO ADDON"/>
    <n v="20260812"/>
    <s v="Completed"/>
    <s v="- 11_11446;Biaya PSB HSI EBIS Tunai di Depan ~ 11[150000]  - BWY DL;BWY DL ~ Saluran Dua Arah(BothWay)[0]  - E23053;E23053 ~ ES23 - Paket HSI Bisnis  Phone (PHONE)[0]  - E23053~null~44864;E23053||11||Abodemen 0[0]  - E23053~null~E23053_IN800;IN800 ~ Free "/>
    <s v="INDIBIZ"/>
    <m/>
    <m/>
    <d v="2026-08-11T15:00:00"/>
    <s v="2026-08-11 15:00:00|Jam pemasangan : 12.00 Info Tambahan : Hubungi pelanggan dulu sebelum ke lokasi terimakasih |40981182|MYDITA"/>
    <n v="2026"/>
    <n v="8"/>
    <n v="12"/>
    <d v="2026-08-12T00:00:00"/>
    <n v="0.375"/>
    <x v="0"/>
    <x v="27"/>
  </r>
  <r>
    <n v="688"/>
    <n v="1002504265"/>
    <n v="3"/>
    <x v="1"/>
    <n v="5"/>
    <s v="SBY UTARA"/>
    <s v="LAMONGAN"/>
    <s v="SDD"/>
    <s v="REG"/>
    <s v="AO"/>
    <s v="NEW SALES"/>
    <s v="1P INET"/>
    <s v="Completed (PS)"/>
    <s v="RBS-Regional 3"/>
    <d v="2026-08-01T09:01:56"/>
    <d v="2026-08-02T14:52:11"/>
    <n v="69356571"/>
    <m/>
    <n v="152457201367"/>
    <s v="COFFEE DULUR DEWE"/>
    <s v="ODP-SDD-FAL/03 FAL/D01/03.01"/>
    <s v="WO060620402"/>
    <m/>
    <m/>
    <m/>
    <n v="112.34002534299999"/>
    <n v="-7.1384095639094598"/>
    <s v="MD|MYDB-20260801264104|DN00001/MN00216|COFFEE DULUR DEWE|087869524327"/>
    <s v="MYDIGIBIZPARTNER"/>
    <m/>
    <m/>
    <m/>
    <m/>
    <m/>
    <m/>
    <m/>
    <m/>
    <s v="Management Janji"/>
    <s v="2026-08-02 13:00:00 | Nama PIC : Bp Andri No Hp : 087869524327 No Alt : - Tgl Pemasangan : 02 Agustus 2026 Interval : PAGI SIANG Note : Hubungi pelanggan terlebih dahulu"/>
    <s v="FCC"/>
    <d v="2026-01-08T09:09:55"/>
    <d v="2026-08-02T13:00:00"/>
    <m/>
    <s v="PS"/>
    <s v="SDD"/>
    <s v="NO ADDON"/>
    <n v="20260802"/>
    <s v="Completed"/>
    <s v="HSI Bisnis Promo HUT Telkom PSB 70% - 50 Mbps"/>
    <s v="INDIBIZ"/>
    <m/>
    <m/>
    <d v="2026-08-02T13:00:00"/>
    <s v="2026-08-02 13:00:00 | Nama PIC : Bp Andri No Hp : 087869524327 No Alt : - Tgl Pemasangan : 02 Agustus 2026 Interval : PAGI SIANG Note : Hubungi pelanggan terlebih dahulu"/>
    <n v="2026"/>
    <n v="8"/>
    <n v="2"/>
    <d v="2026-08-02T00:00:00"/>
    <n v="-0.54166666666424135"/>
    <x v="0"/>
    <x v="15"/>
  </r>
  <r>
    <n v="689"/>
    <n v="1002517959"/>
    <n v="3"/>
    <x v="6"/>
    <n v="5"/>
    <s v="SIDOARJO"/>
    <s v="INNER - JATIM TIMUR"/>
    <s v="SPJ"/>
    <s v="REG"/>
    <s v="AO"/>
    <s v="NEW SALES"/>
    <s v="1P INET"/>
    <s v="OSS - FALLOUT"/>
    <s v="RBS-Regional 3"/>
    <d v="2026-08-10T14:10:56"/>
    <d v="2026-08-11T17:42:48"/>
    <n v="69362523"/>
    <m/>
    <n v="152332252825"/>
    <s v="warkop compas"/>
    <s v="ODP-SPJ-FAJ/31 FAJ/D03/31.01"/>
    <s v="WO061406875"/>
    <m/>
    <m/>
    <m/>
    <n v="112.674146108329"/>
    <n v="-7.3656689434028504"/>
    <s v="MD|MYDB-20260810264864|DN00001/MN01993|warkop compas|81334151456"/>
    <s v="MYDIGIBIZPARTNER"/>
    <m/>
    <m/>
    <m/>
    <m/>
    <m/>
    <m/>
    <m/>
    <m/>
    <s v="Management Janji"/>
    <s v="2026-08-11 13:00:00 | M Janji : (11/08/2026) jam Pasang : 09:00 Note : hubungi pelanggan jika ingin kelokasi "/>
    <s v="FCC"/>
    <d v="2026-10-08T14:25:37"/>
    <d v="2026-08-11T13:00:00"/>
    <s v="Kendala Pelanggan"/>
    <s v="FO_WFM"/>
    <s v="SPJ"/>
    <s v="NO ADDON"/>
    <m/>
    <s v="Provisioning Failed|WFM|INF009024436|PP_-7.349449099999999,112.694201_PP_MENUNGGU INFO PLG_KP RESCHEDULE DENGAN PIC warkop co"/>
    <s v="HSI Bisnis Basic Promo HUT Telkom PSB 70% - 50 Mbps"/>
    <s v="INDIBIZ"/>
    <m/>
    <m/>
    <d v="2026-08-11T13:00:00"/>
    <s v="2026-08-11 13:00:00 | M Janji : (11/08/2026) jam Pasang : 09:00 Note : hubungi pelanggan jika ingin kelokasi "/>
    <m/>
    <m/>
    <m/>
    <e v="#NUM!"/>
    <e v="#NUM!"/>
    <x v="1"/>
    <x v="17"/>
  </r>
  <r>
    <n v="690"/>
    <n v="1002530988"/>
    <n v="3"/>
    <x v="1"/>
    <n v="5"/>
    <s v="MADURA"/>
    <s v="PAMEKASAN"/>
    <s v="PME"/>
    <s v="REG"/>
    <s v="AO"/>
    <s v="NEW SALES"/>
    <m/>
    <s v="CC - HD1A - INPROGRESS UNCONTACTED"/>
    <s v="RBS-Regional 3"/>
    <d v="2026-08-17T14:40:19"/>
    <d v="2026-08-17T16:53:42"/>
    <n v="69368161"/>
    <m/>
    <n v="152426928273"/>
    <s v="TOKO TAUFIQUR BAROKAH"/>
    <s v="ODP-PME-FBK/15"/>
    <m/>
    <m/>
    <m/>
    <m/>
    <n v="113.45862049999999"/>
    <n v="-7.0676417000000002"/>
    <s v="|MC70132|/TAUFIQUR RAHMAN-TOKO TAUFIQUR BAROKAH/081939249988/taufuqyrr@gmail.com/HSI Bisnis + Netmonk Promo 2026 200 Mbps (Rp 846.100) PSB 150.000/ -7.0677042, 113.4586181/Dekat Lot Polot, Kacok, Kec. Palengaan, Kabupaten Pamekasan, Jawa Timur 69362"/>
    <s v="Sales Force DBS"/>
    <m/>
    <m/>
    <m/>
    <m/>
    <m/>
    <m/>
    <m/>
    <m/>
    <m/>
    <m/>
    <m/>
    <s v="17-08-2026 14:55:19"/>
    <m/>
    <m/>
    <s v="FCC"/>
    <s v="PME"/>
    <s v="NETMONK"/>
    <m/>
    <s v="UNCONTACTED : Telepon Tidak Diangkat - RNA Yusnani Manalu 40951378|MYDITA"/>
    <s v="- 11_11446;Biaya PSB HSI EBIS Tunai di Depan ~ 11[150000]  - E23080;E23080 ~ ES23 - Add-on HSI Bisnis Bundling (Netmonk)[0]  - E23080~null~100382;E23080||77||Abodemen 0[0]  - E23080~null~E23080_NMONKHI;NMONKHI ~ Nadefaa Netmonk Hi Alacarte ~ E23080[56100]"/>
    <s v="INDIBIZ"/>
    <m/>
    <m/>
    <m/>
    <m/>
    <m/>
    <m/>
    <m/>
    <e v="#NUM!"/>
    <e v="#NUM!"/>
    <x v="1"/>
    <x v="1"/>
  </r>
  <r>
    <n v="691"/>
    <n v="1002525966"/>
    <n v="3"/>
    <x v="1"/>
    <n v="5"/>
    <s v="MADURA"/>
    <s v="PAMEKASAN"/>
    <s v="PME"/>
    <s v="REG"/>
    <s v="AO"/>
    <s v="NEW SALES"/>
    <m/>
    <s v="FCC - HD1A - INPROGRESS FOLLOW UP"/>
    <s v="RBS-Regional 3"/>
    <d v="2026-08-14T10:49:56"/>
    <d v="2026-08-14T12:36:44"/>
    <n v="69365813"/>
    <m/>
    <n v="152426928167"/>
    <s v="TOKO TIYANA BAROKAH"/>
    <s v="ODP-PME-FBK/15"/>
    <m/>
    <m/>
    <m/>
    <m/>
    <n v="113.4586156"/>
    <n v="-7.0676414999999997"/>
    <s v="|MC70132|/TIYANA - TOKO TIYANA BAROKAH/085931099333/titanyana@gmail.com/HSI Bisnis + Netmonk Promo 2026 200 Mbps (Rp 846.100) PSB 150.000/Dekat Lot Polot, Kacok, Kec. Palengaan, Kabupaten Pamekasan, Jawa Timur 69362"/>
    <s v="Sales Force DBS"/>
    <m/>
    <m/>
    <m/>
    <m/>
    <m/>
    <m/>
    <m/>
    <m/>
    <m/>
    <m/>
    <m/>
    <s v="14-08-2026 10:54:53"/>
    <m/>
    <m/>
    <s v="FCC"/>
    <s v="PME"/>
    <s v="NETMONK"/>
    <m/>
    <s v="FOLLOW UP : Follow Up Yusnani Manalu 40951378|MYDITA"/>
    <s v="- 11_11446;Biaya PSB HSI EBIS Tunai di Depan ~ 11[150000]  - E23080;E23080 ~ ES23 - Add-on HSI Bisnis Bundling (Netmonk)[0]  - E23080~null~100382;E23080||77||Abodemen 0[0]  - E23080~null~E23080_NMONKHI;NMONKHI ~ Nadefaa Netmonk Hi Alacarte ~ E23080[56100]"/>
    <s v="INDIBIZ"/>
    <m/>
    <m/>
    <m/>
    <m/>
    <m/>
    <m/>
    <m/>
    <e v="#NUM!"/>
    <e v="#NUM!"/>
    <x v="1"/>
    <x v="1"/>
  </r>
  <r>
    <n v="692"/>
    <n v="1002521147"/>
    <n v="3"/>
    <x v="1"/>
    <n v="5"/>
    <s v="SBY UTARA"/>
    <s v="LAMONGAN"/>
    <s v="LMG"/>
    <s v="REG"/>
    <s v="AO"/>
    <s v="NEW SALES"/>
    <m/>
    <s v="OSS - FALLOUT"/>
    <s v="RBS-Regional 3"/>
    <d v="2026-08-12T07:35:57"/>
    <d v="2026-08-13T14:51:08"/>
    <n v="69363779"/>
    <m/>
    <n v="152433910098"/>
    <s v="PT PEREKONOMIAN SUNAN DRAJAT TANJUNG MADE"/>
    <s v="ODP-LMG-FL/65"/>
    <s v="WO061554196"/>
    <m/>
    <m/>
    <m/>
    <n v="106.844058036804"/>
    <n v="-6.1687583205427803"/>
    <s v="|MN01781|/PT PEREKONOMIAN SUNAN DRAJAT TANJUNG MADE/Dr. Anas Al Hifnisei M,si/082257019526/ahlamabidinrokhim03@gmail.com/HSI Bisnis + Netmonk Promo 2026 50 Mbps (Rp 411.100) PSB 150.000/"/>
    <s v="Sales Force DBS"/>
    <m/>
    <m/>
    <m/>
    <m/>
    <m/>
    <m/>
    <m/>
    <m/>
    <s v="Management Janji"/>
    <s v="2026-08-13 10:00:00|Waktu pemasangan : 12 agustus 2026 Jam pemasangan : 08.00 - 12.00 Info Tambahan : Hubungi pelanggan dulu sebelum ke lokasi terimakasih |40951377|MYDITA"/>
    <s v="FCC"/>
    <d v="2026-12-08T07:39:44"/>
    <d v="2026-08-13T10:00:00"/>
    <s v="Kendala Teknik"/>
    <s v="FO_WFM"/>
    <s v="LMG"/>
    <s v="NETMONK"/>
    <m/>
    <s v="Provisioning Failed|WFM|INF009036998|TOJ_-7.0611853,112.2453103_Odp jarak jauh 250++  Tikor pelanggan:-7.124283,112.384101"/>
    <s v="- 11_11446;Biaya PSB HSI EBIS Tunai di Depan ~ 11[150000]  - SP_NOSS;SP_NOSS ~ Internet NOSS Multispeed Network[0]  - SP_NOSS;SP_NOSS ~ Internet NOSS Multispeed Network[0]  - E23015;E23015 ~ ES23 - Perangkat ONT[0]  - E23015~null~44292;E23015||11||Abodeme"/>
    <s v="INDIBIZ"/>
    <m/>
    <m/>
    <d v="2026-08-13T10:00:00"/>
    <s v="2026-08-13 10:00:00|Waktu pemasangan : 12 agustus 2026 Jam pemasangan : 08.00 - 12.00 Info Tambahan : Hubungi pelanggan dulu sebelum ke lokasi terimakasih |40951377|MYDITA"/>
    <m/>
    <m/>
    <m/>
    <e v="#NUM!"/>
    <e v="#NUM!"/>
    <x v="1"/>
    <x v="15"/>
  </r>
  <r>
    <n v="693"/>
    <n v="1002525250"/>
    <n v="3"/>
    <x v="3"/>
    <n v="4"/>
    <s v="YOGYAKARTA"/>
    <s v="INNER - YOGYA JATENG SELATAN"/>
    <s v="KBU"/>
    <s v="DGS"/>
    <s v="AO"/>
    <s v="NEW SALES"/>
    <m/>
    <s v="Completed (PS)"/>
    <s v="DGS-Government Defense Service"/>
    <d v="2026-08-13T19:15:10"/>
    <d v="2026-08-14T14:14:49"/>
    <n v="69365523"/>
    <m/>
    <n v="146113145632"/>
    <s v="Istana Jogja"/>
    <s v="ODP-KBU-FCQ/114"/>
    <s v="WO061703836"/>
    <m/>
    <m/>
    <m/>
    <n v="110.36374856092"/>
    <n v="-7.7995483734487996"/>
    <s v="Istana Jogja   Jl. Jend. Ahmad Yani, Ngupasan, Kec. Gondomanan, Kota Yogyakarta, Daerah Istimewa Yogyakarta  Hiqbal Haris 0821-8722-8445  Bayu Prasetyo Anwar 0811-8881-9797"/>
    <s v="Account Manager"/>
    <m/>
    <m/>
    <m/>
    <m/>
    <m/>
    <m/>
    <m/>
    <m/>
    <s v="Management Janji"/>
    <s v="Istana Jogja   Jl. Jend. Ahmad Yani, Ngupasan, Kec. Gondomanan, Kota Yogyakarta, Daerah Istimewa Yogyakarta  Hiqbal Haris 0821-8722-8445  Bayu Prasetyo Anwar 0811-8881-9797"/>
    <s v="FCC"/>
    <s v="13-08-2026 19:25:54"/>
    <m/>
    <m/>
    <s v="PS"/>
    <s v="KBU"/>
    <s v="NO ADDON"/>
    <n v="20260814"/>
    <s v="Completed"/>
    <s v="- 11_11446;Biaya PSB HSI EBIS Tunai di Depan ~ 11[500000]  - SP_NOSS;SP_NOSS ~ Internet NOSS Multispeed Network[0]  - SP_NOSS;SP_NOSS ~ Internet NOSS Multispeed Network[0]  - E23015;E23015 ~ ES23 - Perangkat ONT[0]  - E23015~null~44292;E23015||11||Abodeme"/>
    <s v="INDIBIZ"/>
    <m/>
    <m/>
    <d v="2026-08-13T17:00:00"/>
    <s v="Istana Jogja   Jl. Jend. Ahmad Yani, Ngupasan, Kec. Gondomanan, Kota Yogyakarta, Daerah Istimewa Yogyakarta  Hiqbal Haris 0821-8722-8445  Bayu Prasetyo Anwar 0811-8881-9797"/>
    <n v="2026"/>
    <n v="8"/>
    <n v="14"/>
    <d v="2026-08-14T00:00:00"/>
    <n v="0.29166666666424135"/>
    <x v="0"/>
    <x v="3"/>
  </r>
  <r>
    <n v="694"/>
    <n v="1002513899"/>
    <n v="3"/>
    <x v="1"/>
    <n v="5"/>
    <s v="MADURA"/>
    <s v="PAMEKASAN"/>
    <s v="PME"/>
    <s v="REG"/>
    <s v="AO"/>
    <s v="NEW SALES"/>
    <m/>
    <s v="Completed (PS)"/>
    <s v="RBS-Regional 3"/>
    <d v="2026-08-07T09:44:03"/>
    <d v="2026-08-09T20:05:16"/>
    <n v="69360459"/>
    <m/>
    <n v="152426928026"/>
    <s v="SPBU Pertamina 54.693.10"/>
    <s v="ODP-PME-FQ/07"/>
    <s v="WO061281615"/>
    <m/>
    <m/>
    <m/>
    <n v="113.4685222"/>
    <n v="-7.2044565"/>
    <s v="|MN00213|/SPBU Pertamina 54.693.10/823-3851-4545/sam.p.oernajayasehatselalu@gmail.com/HSI Bisnis Promo HUT Telkom (1:1) 75 Mbps (Rp 415.000) PSB Rp 150.000/ACH. IDRIS/QCHR+Q6V, Jl. Raya Ambat, Tlanakan, Kec. Tlanakan, Kabupaten Pamekasan, Jawa Timur 69371"/>
    <s v="Sales Force DBS"/>
    <m/>
    <m/>
    <m/>
    <m/>
    <m/>
    <m/>
    <m/>
    <m/>
    <s v="Management Janji"/>
    <s v="2026-08-09 13:00:00|Nama : BP ROUF (PENGAWAS) No Hp : 082338514545 No Alt :  Tgl Pemasangan : 09 Agustus 2026 Interval : PAGI  Note : Hubungi pelanggan terlebih dahulu|40971402|MYDITA"/>
    <s v="FCC"/>
    <d v="2026-07-08T09:55:18"/>
    <d v="2026-08-09T13:00:00"/>
    <m/>
    <s v="PS"/>
    <s v="PME"/>
    <s v="NO ADDON"/>
    <n v="20260809"/>
    <s v="Completed"/>
    <s v="- 11_11446;Biaya PSB HSI EBIS Tunai di Depan ~ 11[150000]  - E25060;E25060 ~ ES25 - Paket HSI Bisnis (HSIE) Khusus Winback 2.0[0]  - E25060~null~E25060_UNL;UNL ~ Internet-Link Unlimited Internet Usage ~ E25060[0]  - E25060~null~105343;E25060||11||Abodemen"/>
    <s v="INDIBIZ"/>
    <m/>
    <m/>
    <d v="2026-08-09T13:00:00"/>
    <s v="2026-08-09 13:00:00|Nama : BP ROUF (PENGAWAS) No Hp : 082338514545 No Alt :  Tgl Pemasangan : 09 Agustus 2026 Interval : PAGI  Note : Hubungi pelanggan terlebih dahulu|40971402|MYDITA"/>
    <n v="2026"/>
    <n v="8"/>
    <n v="9"/>
    <d v="2026-08-09T00:00:00"/>
    <n v="-0.54166666666424135"/>
    <x v="0"/>
    <x v="1"/>
  </r>
  <r>
    <n v="695"/>
    <n v="1002530803"/>
    <n v="3"/>
    <x v="0"/>
    <n v="5"/>
    <s v="MATARAM"/>
    <s v="INNER - NUSA TENGGARA"/>
    <s v="MTR"/>
    <s v="REG"/>
    <s v="AO"/>
    <s v="NEW SALES"/>
    <s v="1P INET"/>
    <s v="MIE - SEND SURVEY"/>
    <s v="RBS-Regional 3"/>
    <d v="2026-08-17T12:38:56"/>
    <d v="2026-08-17T12:40:01"/>
    <n v="69368040"/>
    <m/>
    <n v="172601797047"/>
    <s v="TOKO PAK MUZAKI"/>
    <s v="ODP-MTR-FAK/58 FAK/D06/58.01"/>
    <s v="WO061925463"/>
    <m/>
    <m/>
    <m/>
    <n v="116.135139204561"/>
    <n v="-8.6082969526562003"/>
    <s v="MD|MYDB-20260817265829|SC00001/MC00090|TOKO PAK MUZAKI|087812761505"/>
    <s v="MYDIGIBIZPARTNER"/>
    <m/>
    <m/>
    <m/>
    <m/>
    <m/>
    <m/>
    <m/>
    <m/>
    <s v="Management Janji"/>
    <s v="2026-08-18 13:00:00 | M janji : pagi Tanggal Pemasangan : 18/agustus/2026 Note : hubungi pelanggan jika ingin kelokasi "/>
    <s v="FCC"/>
    <s v="17-08-2026 12:40:04"/>
    <d v="2026-08-18T13:00:00"/>
    <m/>
    <s v="SURVEY_NEW_MANJA"/>
    <s v="MTR"/>
    <s v="OCA"/>
    <m/>
    <s v="MIE - SEND SURVEY"/>
    <s v="HSI Bisnis Bundling OCA Breach Checker PSB 70% Promo - 100 Mbps"/>
    <s v="INDIBIZ"/>
    <m/>
    <m/>
    <d v="2026-08-18T13:00:00"/>
    <s v="2026-08-18 13:00:00 | M janji : pagi Tanggal Pemasangan : 18/agustus/2026 Note : hubungi pelanggan jika ingin kelokasi "/>
    <m/>
    <m/>
    <m/>
    <e v="#NUM!"/>
    <e v="#NUM!"/>
    <x v="1"/>
    <x v="23"/>
  </r>
  <r>
    <n v="696"/>
    <n v="1002526102"/>
    <n v="3"/>
    <x v="6"/>
    <n v="5"/>
    <s v="JEMBER"/>
    <s v="SITUBONDO"/>
    <s v="ASB"/>
    <s v="REG"/>
    <s v="AO"/>
    <s v="NEW SALES"/>
    <s v="1P INET"/>
    <s v="Completed (PS)"/>
    <s v="RBS-Regional 3"/>
    <d v="2026-08-14T11:17:56"/>
    <d v="2026-08-14T16:50:44"/>
    <n v="69365905"/>
    <m/>
    <n v="152527209105"/>
    <s v="TOKO LISTRIK KITA"/>
    <s v="ODP-ASB-FC/38 FC/D05/38.01"/>
    <s v="WO061732862"/>
    <m/>
    <m/>
    <m/>
    <n v="114.233496"/>
    <n v="-7.7505930000000003"/>
    <s v="|MN00099|MYIA-017969395415/POI/AHMAD ZAMROJI/085231353155/adisasmoko5@gmail.com"/>
    <s v="MYIB_ASSISTANT"/>
    <m/>
    <m/>
    <m/>
    <m/>
    <m/>
    <m/>
    <m/>
    <m/>
    <s v="Management Janji"/>
    <s v="2026-08-15 08:00:00 | Nama PIC : Bp Ahmad No HP : 085231353155 No Alt : - M Janji :  15 Agustus 2026 Jam Pasang : Pagi / Siang Note : hubungi pelanggan jika ingin kelokasi"/>
    <s v="FCC"/>
    <s v="14-08-2026 11:39:52"/>
    <d v="2026-08-15T08:00:00"/>
    <m/>
    <s v="PS"/>
    <s v="ASB"/>
    <s v="NO ADDON"/>
    <n v="20260814"/>
    <s v="Completed"/>
    <s v="HSI Bisnis Promo HUT Telkom PSB 70% - 50 Mbps"/>
    <s v="INDIBIZ"/>
    <m/>
    <m/>
    <d v="2026-08-15T08:00:00"/>
    <s v="2026-08-15 08:00:00 | Nama PIC : Bp Ahmad No HP : 085231353155 No Alt : - M Janji :  15 Agustus 2026 Jam Pasang : Pagi / Siang Note : hubungi pelanggan jika ingin kelokasi"/>
    <n v="2026"/>
    <n v="8"/>
    <n v="14"/>
    <d v="2026-08-14T00:00:00"/>
    <n v="-1.3333333333357587"/>
    <x v="0"/>
    <x v="16"/>
  </r>
  <r>
    <n v="697"/>
    <n v="1002509939"/>
    <n v="3"/>
    <x v="5"/>
    <n v="5"/>
    <s v="SINGARJA"/>
    <s v="TABANAN"/>
    <s v="TBN"/>
    <s v="DPS"/>
    <s v="AO"/>
    <s v="NEW SALES"/>
    <m/>
    <s v="Completed (PS)"/>
    <s v="DPS-Logistic &amp; Manufacturing"/>
    <d v="2026-08-05T10:20:40"/>
    <d v="2026-08-06T18:21:46"/>
    <n v="69358892"/>
    <m/>
    <n v="172413244304"/>
    <s v="Hub Marga"/>
    <s v="ODP-TBN-FCK/05"/>
    <s v="WO060959801"/>
    <m/>
    <m/>
    <m/>
    <n v="115.16916928000001"/>
    <n v="-8.4891435269999995"/>
    <s v="P26-203886 ; PIC Agyl Nur Fahrurrozi, agyl.fahrurrozi@spxexpress.com, 081515454098"/>
    <s v="TAM"/>
    <m/>
    <m/>
    <m/>
    <m/>
    <m/>
    <m/>
    <m/>
    <m/>
    <s v="Management Janji"/>
    <s v="P26-203886 ; PIC Agyl Nur Fahrurrozi, agyl.fahrurrozi@spxexpress.com, 081515454098"/>
    <s v="FCC"/>
    <d v="2026-05-08T10:39:45"/>
    <m/>
    <m/>
    <s v="PS"/>
    <s v="TBN"/>
    <s v="NO ADDON"/>
    <n v="20260806"/>
    <s v="Completed"/>
    <s v="- 11_11450;Biaya PSB Reguler HSI EBIS ~ 11[150000]  - E23046;E23046 ~ ES23 - Paket HSI Bisnis[0]  - E23046~null~E23046_UNL;UNL ~ Internet-Link Unlimited Internet Usage ~ E23046[0]  - E23046~null~44877;E23046||11||Abodemen 0[0]  - E23046~null~E23046_HSIE50"/>
    <s v="INDIBIZ"/>
    <m/>
    <m/>
    <d v="2026-08-05T12:30:00"/>
    <s v="P26-203886 ; PIC Agyl Nur Fahrurrozi, agyl.fahrurrozi@spxexpress.com, 081515454098"/>
    <n v="2026"/>
    <n v="8"/>
    <n v="6"/>
    <d v="2026-08-06T00:00:00"/>
    <n v="0.47916666666424135"/>
    <x v="0"/>
    <x v="25"/>
  </r>
  <r>
    <n v="698"/>
    <n v="1002516436"/>
    <n v="3"/>
    <x v="5"/>
    <n v="5"/>
    <s v="SINGARJA"/>
    <s v="SINGARAJA"/>
    <s v="SGR"/>
    <s v="REG"/>
    <s v="AO"/>
    <s v="NEW SALES"/>
    <m/>
    <s v="CANCEL COMPLETED"/>
    <s v="RBS-Regional 3"/>
    <d v="2026-08-09T11:58:44"/>
    <d v="2026-08-10T12:20:22"/>
    <n v="69361810"/>
    <m/>
    <n v="172424806035"/>
    <s v="TOKO SEMBAKO WISNU"/>
    <s v="ODP-SGR-FC/27"/>
    <m/>
    <m/>
    <m/>
    <m/>
    <n v="115.0637388"/>
    <n v="-8.1278047999999998"/>
    <s v="|MN00087|/CP KADEK KERTANA/081959428867/kadektana994@gmail.com"/>
    <s v="Sales Force DBS"/>
    <m/>
    <m/>
    <m/>
    <m/>
    <m/>
    <m/>
    <m/>
    <m/>
    <m/>
    <m/>
    <m/>
    <d v="2026-09-08T12:09:50"/>
    <m/>
    <m/>
    <s v="REJECT_FCC"/>
    <s v="SGR"/>
    <s v="NO ADDON"/>
    <m/>
    <s v="DECLINE : Decline - Batal Order EVI PUSPITA EKASARI 40931150|MYDITA"/>
    <s v="- 11_11446;Biaya PSB HSI EBIS Tunai di Depan ~ 11[150000]  - SP_NOSS;SP_NOSS ~ Internet NOSS Multispeed Network[0]  - SP_NOSS;SP_NOSS ~ Internet NOSS Multispeed Network[0]  - E23015;E23015 ~ ES23 - Perangkat ONT[0]  - E23015~null~44292;E23015||11||Abodeme"/>
    <s v="INDIBIZ"/>
    <m/>
    <s v="DECLINE : Decline - Batal Order EVI PUSPITA EKASARI 40931150|MYDITA"/>
    <m/>
    <m/>
    <m/>
    <m/>
    <m/>
    <e v="#NUM!"/>
    <e v="#NUM!"/>
    <x v="1"/>
    <x v="34"/>
  </r>
  <r>
    <n v="699"/>
    <n v="1002509615"/>
    <n v="3"/>
    <x v="6"/>
    <n v="5"/>
    <s v="PASURUAN"/>
    <s v="PROBOLINGGO"/>
    <s v="TGS"/>
    <s v="DGS"/>
    <s v="AO"/>
    <s v="NEW SALES"/>
    <m/>
    <s v="98 | OSS - CANCEL COMPLETE"/>
    <s v="DGS-B2B TREG"/>
    <d v="2026-08-05T08:45:31"/>
    <d v="2026-08-12T10:07:59"/>
    <n v="69358766"/>
    <m/>
    <n v="152530201996"/>
    <s v="POLSEK TONGAS"/>
    <s v="ODP-TGS-FA/15"/>
    <s v="WO060950103"/>
    <m/>
    <m/>
    <m/>
    <n v="113.10585399999999"/>
    <n v="-7.7304646000000004"/>
    <s v="AM;NITA;930122;GS;PSB 50MBPS;PIC 085142491115"/>
    <s v="Account Manager"/>
    <m/>
    <m/>
    <m/>
    <m/>
    <m/>
    <m/>
    <m/>
    <m/>
    <s v="Management Janji"/>
    <s v="PSB"/>
    <s v="FCC"/>
    <d v="2026-05-08T08:54:50"/>
    <m/>
    <s v="Kendala Pelanggan"/>
    <s v="CANCEL"/>
    <s v="TGS"/>
    <s v="NO ADDON"/>
    <m/>
    <s v="Cancel Completed"/>
    <s v="- E23015;E23015 ~ ES23 - Perangkat ONT[0]  - E23015~null~44292;E23015||11||Abodemen 0[0]  - E23015~null~E23015_SWONT;SWONT ~ Biaya Sewa ONT ~ E23015[30000]  - E24058;E24058 ~ ES24 - Paket HSI Bisnis (HSIEF) Khusus Winback[0]  - E24058~null~103819;E24058||"/>
    <s v="INDIBIZ"/>
    <m/>
    <m/>
    <d v="2026-08-05T14:00:00"/>
    <s v="PSB"/>
    <m/>
    <m/>
    <m/>
    <e v="#NUM!"/>
    <e v="#NUM!"/>
    <x v="1"/>
    <x v="26"/>
  </r>
  <r>
    <n v="700"/>
    <n v="1002523613"/>
    <n v="3"/>
    <x v="3"/>
    <n v="4"/>
    <s v="MAGELANG"/>
    <s v="WONOSOBO"/>
    <s v="WOS"/>
    <s v="REG"/>
    <s v="AO"/>
    <s v="NEW SALES"/>
    <s v="1P INET"/>
    <s v="Completed (PS)"/>
    <s v="RBS-Regional 3"/>
    <d v="2026-08-13T10:04:56"/>
    <d v="2026-08-13T14:49:44"/>
    <n v="69364845"/>
    <m/>
    <n v="141373127443"/>
    <s v="MTS MUHAMMADIYAH SIGALUH"/>
    <s v="ODP-WOS-FQ/041 FQ/D05/041.01"/>
    <s v="WO061646065"/>
    <m/>
    <m/>
    <m/>
    <n v="109.78700000000001"/>
    <n v="-7.4245320000000001"/>
    <s v="|MN00909|MYIA-031096276909/POI/neneng/085228938661/mtsmuhsigaluh@gmail.com"/>
    <s v="MYIB_ASSISTANT"/>
    <m/>
    <m/>
    <m/>
    <m/>
    <m/>
    <m/>
    <m/>
    <m/>
    <s v="Management Janji"/>
    <s v="2026-08-14 08:00:00 | Nama PIC:  bu tri neneng No HP: 085228938661 Alt: 081392678626 / epi  Tanggal: 14/8/2026 Jam Pasang: Pagi Note: Hubungi sebelum ke lokasi, terimakasih."/>
    <s v="FCC"/>
    <s v="13-08-2026 10:09:52"/>
    <d v="2026-08-14T08:00:00"/>
    <m/>
    <s v="PS"/>
    <s v="WOS"/>
    <s v="NO ADDON"/>
    <n v="20260813"/>
    <s v="Completed"/>
    <s v="HSI Bisnis Basic Promo HUT Telkom PSB 70% - 50 Mbps"/>
    <s v="INDIBIZ"/>
    <m/>
    <m/>
    <d v="2026-08-14T08:00:00"/>
    <s v="2026-08-14 08:00:00 | Nama PIC:  bu tri neneng No HP: 085228938661 Alt: 081392678626 / epi  Tanggal: 14/8/2026 Jam Pasang: Pagi Note: Hubungi sebelum ke lokasi, terimakasih."/>
    <n v="2026"/>
    <n v="8"/>
    <n v="13"/>
    <d v="2026-08-13T00:00:00"/>
    <n v="-1.3333333333357587"/>
    <x v="0"/>
    <x v="3"/>
  </r>
  <r>
    <n v="701"/>
    <n v="1002511156"/>
    <n v="3"/>
    <x v="1"/>
    <n v="5"/>
    <s v="SBY UTARA"/>
    <s v="GRESIK"/>
    <s v="GSK"/>
    <s v="REG"/>
    <s v="AO"/>
    <s v="NEW SALES"/>
    <m/>
    <s v="MIA - INVALID SURVEY"/>
    <s v="RBS-Regional 3"/>
    <d v="2026-08-05T16:29:22"/>
    <d v="2026-08-07T10:27:36"/>
    <n v="69359383"/>
    <m/>
    <n v="152421262149"/>
    <s v="Amaly Food"/>
    <s v="ODP-GSK-FAM/14"/>
    <s v="WO061077905"/>
    <m/>
    <m/>
    <m/>
    <n v="112.6178103"/>
    <n v="-7.1764482000000003"/>
    <s v="AMRBS;402407;AMEX;TETTUKO WIWENGKU ADHIYAKSO;RBS-3;SURAMADU;Amaly Food;HSI Bisnis Winback + Antares Eazy (1:1) 200 Mbps (Rp 925.000) PSB Rp 150.000;083830618732;finance@akseskebomas.com;SUWAEFI ANWAR;-7.17700277441601, 112.61873121788827Jl. Mayjen Sungkon"/>
    <s v="Amex"/>
    <m/>
    <m/>
    <m/>
    <m/>
    <m/>
    <m/>
    <m/>
    <m/>
    <s v="Management Janji"/>
    <s v="2026-08-08 15:00:00|Nama PIC : ibu sinta No HP : 083830618732 No Alternatif : - M Janji : 07/08/2026 Jam Pasang : Pagi NoteÃ‚Â :  Hubungi terlebih dahulu sebelum ke lokasi |40961370|MYDITA"/>
    <s v="FCC"/>
    <d v="2026-05-08T16:39:46"/>
    <d v="2026-08-08T15:00:00"/>
    <m/>
    <s v="SURVEY_NEW_MANJA"/>
    <s v="GSK"/>
    <s v="ANTAREZ"/>
    <m/>
    <s v="MIE - INVALID SURVEY - Kendala Jalur/Rute Tarikan"/>
    <s v="- 11_11446;Biaya PSB HSI EBIS Tunai di Depan ~ 11[150000]  - E23015;E23015 ~ ES23 - Perangkat ONT[0]  - E23015~null~44292;E23015||11||Abodemen 0[0]  - E23015~null~E23015_SWONTPREM;SWONTPREM ~ Biaya Sewa ONT Premium ~ E23015[50000]  - E24057;E24057 ~ ES24 "/>
    <s v="INDIBIZ"/>
    <m/>
    <m/>
    <d v="2026-08-08T15:00:00"/>
    <s v="2026-08-08 15:00:00|Nama PIC : ibu sinta No HP : 083830618732 No Alternatif : - M Janji : 07/08/2026 Jam Pasang : Pagi NoteÃ‚Â :  Hubungi terlebih dahulu sebelum ke lokasi |40961370|MYDITA"/>
    <m/>
    <m/>
    <m/>
    <e v="#NUM!"/>
    <e v="#NUM!"/>
    <x v="1"/>
    <x v="15"/>
  </r>
  <r>
    <n v="702"/>
    <n v="1002528592"/>
    <n v="3"/>
    <x v="0"/>
    <n v="5"/>
    <s v="MATARAM"/>
    <s v="INNER - NUSA TENGGARA"/>
    <s v="MTR"/>
    <s v="REG"/>
    <s v="AO"/>
    <s v="NEW SALES"/>
    <s v="1P INET"/>
    <s v="7 | OSS - PROVISIONING ISSUED"/>
    <s v="RBS-Regional 3"/>
    <d v="2026-08-15T15:43:56"/>
    <d v="2026-08-16T13:07:29"/>
    <n v="69367073"/>
    <m/>
    <n v="172601796340"/>
    <s v="Toko Muhammad Suhaili"/>
    <s v="ODP-MTR-FAE/09 FAE/D02/03.09"/>
    <s v="WO061833328"/>
    <m/>
    <m/>
    <m/>
    <n v="116.07248045503999"/>
    <n v="-8.5330551019803593"/>
    <s v="MD|MYDB-20260815265553|SC00001/MC00046|Toko Muhammad Suhaili|087750768656"/>
    <s v="MYDIGIBIZPARTNER"/>
    <m/>
    <m/>
    <m/>
    <m/>
    <m/>
    <m/>
    <m/>
    <m/>
    <s v="Management Janji"/>
    <s v="2026-08-16 13:00:00 | Tanggal pemasangan: 16/08/2026 Jam pemasangan : pagi / siang Info Tambahan : Hubungi pelanggan dulu sebelum ke lokasi terima kasih."/>
    <s v="FCC"/>
    <s v="15-08-2026 15:54:49"/>
    <d v="2026-08-16T13:00:00"/>
    <m/>
    <s v="PI"/>
    <s v="MTR"/>
    <s v="NO ADDON"/>
    <m/>
    <s v="Provisioning Issued"/>
    <s v="HSI Bisnis PSB 70% - 50 Mbps"/>
    <s v="INDIBIZ"/>
    <m/>
    <m/>
    <d v="2026-08-16T13:00:00"/>
    <s v="2026-08-16 13:00:00 | Tanggal pemasangan: 16/08/2026 Jam pemasangan : pagi / siang Info Tambahan : Hubungi pelanggan dulu sebelum ke lokasi terima kasih."/>
    <m/>
    <m/>
    <m/>
    <e v="#NUM!"/>
    <e v="#NUM!"/>
    <x v="1"/>
    <x v="23"/>
  </r>
  <r>
    <n v="703"/>
    <n v="1002519645"/>
    <n v="3"/>
    <x v="2"/>
    <n v="5"/>
    <s v="KEDIRI"/>
    <s v="KEDIRI"/>
    <s v="MJT"/>
    <s v="REG"/>
    <s v="AO"/>
    <s v="NEW SALES"/>
    <s v="1P INET"/>
    <s v="Completed (PS)"/>
    <s v="RBS-Regional 3"/>
    <d v="2026-08-11T11:55:57"/>
    <d v="2026-08-11T16:20:43"/>
    <n v="69363208"/>
    <m/>
    <n v="152640225881"/>
    <s v="SPBU 54.641.30 BANYAKAN"/>
    <s v="ODP-MJT-FD/20"/>
    <s v="WO061484485"/>
    <m/>
    <m/>
    <m/>
    <n v="111.97801000218"/>
    <n v="-7.7619329575028999"/>
    <s v="MD|MYDB-20260810264898|SC20016/MC20202|SPBU 54.641.30 BANYAKAN|082244605642"/>
    <s v="MYDIGIBIZPARTNER"/>
    <m/>
    <m/>
    <m/>
    <m/>
    <m/>
    <m/>
    <m/>
    <m/>
    <s v="Management Janji"/>
    <s v="2026-08-12 08:00:00 | Nama: Bapak Bisri telp : 082244605642 alt : - M Janji : (12/08/2026) jam Pasang :pagi Note : hubungi pelanggan jika ingin kelokasi"/>
    <s v="FCC"/>
    <d v="2026-11-08T12:10:44"/>
    <d v="2026-08-12T08:00:00"/>
    <m/>
    <s v="PS"/>
    <s v="MJT"/>
    <s v="NO ADDON"/>
    <n v="20260811"/>
    <s v="Completed"/>
    <s v="HSI Bisnis Promo HUT Telkom PSB 70% - 50 Mbps"/>
    <s v="INDIBIZ"/>
    <m/>
    <m/>
    <d v="2026-08-12T08:00:00"/>
    <s v="2026-08-12 08:00:00 | Nama: Bapak Bisri telp : 082244605642 alt : - M Janji : (12/08/2026) jam Pasang :pagi Note : hubungi pelanggan jika ingin kelokasi"/>
    <n v="2026"/>
    <n v="8"/>
    <n v="11"/>
    <d v="2026-08-11T00:00:00"/>
    <n v="-1.3333333333357587"/>
    <x v="0"/>
    <x v="5"/>
  </r>
  <r>
    <n v="704"/>
    <n v="1002531064"/>
    <n v="3"/>
    <x v="6"/>
    <n v="5"/>
    <s v="PASURUAN"/>
    <s v="LUMAJANG"/>
    <s v="LMJ"/>
    <s v="REG"/>
    <s v="AO"/>
    <s v="NEW SALES"/>
    <s v="1P INET"/>
    <s v="8 | OSS - PONR"/>
    <s v="RBS-Regional 3"/>
    <d v="2026-08-17T14:56:56"/>
    <d v="2026-08-18T08:30:09"/>
    <n v="69368197"/>
    <m/>
    <n v="152504261418"/>
    <s v="RIDHO CELL"/>
    <s v="ODP-LMJ-FZ/01 FZ/D01/01.01"/>
    <s v="WO061938408"/>
    <m/>
    <m/>
    <m/>
    <n v="113.213106505572"/>
    <n v="-8.0645489966471597"/>
    <s v="MD|MYDB-20260817265823|DN00001/MN01309|RIDHO CELL|085743647434"/>
    <s v="MYDIGIBIZPARTNER"/>
    <m/>
    <m/>
    <m/>
    <m/>
    <m/>
    <m/>
    <m/>
    <m/>
    <s v="Management Janji"/>
    <s v="2026-08-18 13:00:00 | Waktu pemasangan : 17 agustus 2026 Jam pemasangan : 08.00 - 12.00 Info Tambahan : Hubungi pelanggan dulu sebelum ke lokasi terimakasih "/>
    <s v="FCC"/>
    <s v="17-08-2026 15:10:37"/>
    <d v="2026-08-18T13:00:00"/>
    <m/>
    <s v="ACT_COM"/>
    <s v="LMJ"/>
    <s v="NETMONK"/>
    <m/>
    <s v="PONR"/>
    <s v="HSI Bisnis Basic Bundling Netmonk PSB 70% Promo - 150 Mbps"/>
    <s v="INDIBIZ"/>
    <m/>
    <m/>
    <d v="2026-08-18T13:00:00"/>
    <s v="2026-08-18 13:00:00 | Waktu pemasangan : 17 agustus 2026 Jam pemasangan : 08.00 - 12.00 Info Tambahan : Hubungi pelanggan dulu sebelum ke lokasi terimakasih "/>
    <m/>
    <m/>
    <m/>
    <e v="#NUM!"/>
    <e v="#NUM!"/>
    <x v="1"/>
    <x v="26"/>
  </r>
  <r>
    <n v="705"/>
    <n v="1002505826"/>
    <n v="3"/>
    <x v="1"/>
    <n v="5"/>
    <s v="SBY UTARA"/>
    <s v="KENJERAN"/>
    <s v="KBL"/>
    <s v="REG"/>
    <s v="AO"/>
    <s v="NEW SALES"/>
    <m/>
    <s v="Completed (PS)"/>
    <s v="RBS-Regional 3"/>
    <d v="2026-08-03T11:00:55"/>
    <d v="2026-08-03T21:09:34"/>
    <n v="69355820"/>
    <m/>
    <n v="152401227305"/>
    <s v="RUKO PAMUNGKAS"/>
    <s v="ODP-KBL-FEF/21"/>
    <s v="WO060770244"/>
    <m/>
    <m/>
    <m/>
    <n v="112.73384203000001"/>
    <n v="-7.2000520889999997"/>
    <s v="|MN00086|MYIA-046678569030/POI/Hilman Pamungkas /089520207522/hilmanpamungkas231@gmail.com"/>
    <s v="Sales Force DBS"/>
    <m/>
    <m/>
    <m/>
    <m/>
    <m/>
    <m/>
    <m/>
    <m/>
    <s v="Management Janji"/>
    <s v="2026-08-01 08:00:00 | Tanggal pemasangan :01 agustus 2026  Jam pemasangan : 08.00 - 12.00  Info Tambahan : Hubungi pelanggan dulu sebelum ke lokasi  terimakasih"/>
    <s v="FCC"/>
    <d v="2026-03-08T11:10:34"/>
    <m/>
    <m/>
    <s v="PS"/>
    <s v="KBL"/>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1 08:00:00 | Tanggal pemasangan :01 agustus 2026  Jam pemasangan : 08.00 - 12.00  Info Tambahan : Hubungi pelanggan dulu sebelum ke lokasi  terimakasih"/>
    <n v="2026"/>
    <n v="8"/>
    <n v="3"/>
    <d v="2026-08-03T00:00:00"/>
    <n v="-0.29166666666424135"/>
    <x v="0"/>
    <x v="27"/>
  </r>
  <r>
    <n v="706"/>
    <n v="1002512650"/>
    <n v="3"/>
    <x v="6"/>
    <n v="5"/>
    <s v="SIDOARJO"/>
    <s v="JOMBANG"/>
    <s v="MOJ"/>
    <s v="REG"/>
    <s v="AO"/>
    <s v="NEW SALES"/>
    <m/>
    <s v="Completed (PS)"/>
    <s v="RBS-Regional 3"/>
    <d v="2026-08-06T14:24:02"/>
    <d v="2026-08-06T19:52:27"/>
    <n v="69360057"/>
    <m/>
    <n v="152319208226"/>
    <s v="YAYASAN ISLAMIC CENTER WONOSALAM JOMBANG"/>
    <s v="ODP-MOJ-FG/34"/>
    <s v="WO061096552"/>
    <m/>
    <m/>
    <m/>
    <n v="112.3720793"/>
    <n v="-7.7094909999999999"/>
    <s v="|MN02084|/YAYASAN ISLAMIC CENTER WONOSALAM JOMBANG/WINBACK 2.0 HSI B2B (1:1) 50MBPS 355RB PSB DISC 70%//wonosalamlpitalazhaar@gmail.com/PUTHUT KURNIA ROHADI/85190009681"/>
    <s v="Sales Force DBS"/>
    <m/>
    <m/>
    <m/>
    <m/>
    <m/>
    <m/>
    <m/>
    <m/>
    <s v="Management Janji"/>
    <s v="2026-08-07 13:00:00| M Janji : (07/08/026) jam Pasang : 09:00 Note : hubungi pelanggan jika ingin kelokasi|40951378|MYDITA"/>
    <s v="FCC"/>
    <d v="2026-06-08T14:26:03"/>
    <d v="2026-08-07T13:00:00"/>
    <m/>
    <s v="PS"/>
    <s v="MOJ"/>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7T13:00:00"/>
    <s v="2026-08-07 13:00:00| M Janji : (07/08/026) jam Pasang : 09:00 Note : hubungi pelanggan jika ingin kelokasi|40951378|MYDITA"/>
    <n v="2026"/>
    <n v="8"/>
    <n v="6"/>
    <d v="2026-08-06T00:00:00"/>
    <n v="-1.5416666666642413"/>
    <x v="0"/>
    <x v="19"/>
  </r>
  <r>
    <n v="707"/>
    <n v="1002516159"/>
    <n v="3"/>
    <x v="2"/>
    <n v="5"/>
    <s v="MADIUN"/>
    <s v="NGAWI"/>
    <s v="MGT"/>
    <s v="REG"/>
    <s v="AO"/>
    <s v="NEW SALES"/>
    <s v="1P INET"/>
    <s v="Completed (PS)"/>
    <s v="RBS-Regional 3"/>
    <d v="2026-08-08T16:34:56"/>
    <d v="2026-08-10T11:25:53"/>
    <n v="69361596"/>
    <m/>
    <n v="152603215868"/>
    <s v="SPBU 54.633.01"/>
    <s v="ODP-MGT-FF/14 FF/D03/14.01"/>
    <s v="WO061280794"/>
    <m/>
    <m/>
    <m/>
    <n v="111.3472429"/>
    <n v="-7.6464539"/>
    <s v="|MN00285|MYIA-038735910455/POI/H SOETOMO/085334123351/spbu5.5463301@gmail.com"/>
    <s v="MYIB_ASSISTANT"/>
    <m/>
    <m/>
    <m/>
    <m/>
    <m/>
    <m/>
    <m/>
    <m/>
    <s v="Management Janji"/>
    <s v="2026-08-10 08:00:00 | Tgl Pemasangan : 10 Agustus 2026 Interval : PAGI 10.00 Note : Hubungi pelanggan terlebih dahulu"/>
    <s v="FCC"/>
    <d v="2026-08-08T16:40:10"/>
    <d v="2026-08-10T08:00:00"/>
    <m/>
    <s v="PS"/>
    <s v="MGT"/>
    <s v="NO ADDON"/>
    <n v="20260810"/>
    <s v="Completed"/>
    <s v="HSI Bisnis Promo HUT Telkom PSB 70% - 50 Mbps"/>
    <s v="INDIBIZ"/>
    <m/>
    <m/>
    <d v="2026-08-10T08:00:00"/>
    <s v="2026-08-10 08:00:00 | Tgl Pemasangan : 10 Agustus 2026 Interval : PAGI 10.00 Note : Hubungi pelanggan terlebih dahulu"/>
    <n v="2026"/>
    <n v="8"/>
    <n v="10"/>
    <d v="2026-08-10T00:00:00"/>
    <n v="-0.33333333333575865"/>
    <x v="0"/>
    <x v="20"/>
  </r>
  <r>
    <n v="708"/>
    <n v="1002521447"/>
    <n v="3"/>
    <x v="6"/>
    <n v="5"/>
    <s v="PASURUAN"/>
    <s v="PASURUAN"/>
    <s v="GDW"/>
    <s v="REG"/>
    <s v="AO"/>
    <s v="NEW SALES"/>
    <m/>
    <s v="Completed (PS)"/>
    <s v="RBS-Regional 3"/>
    <d v="2026-08-12T09:48:43"/>
    <d v="2026-08-15T07:30:43"/>
    <n v="69363911"/>
    <m/>
    <n v="152731203850"/>
    <s v="KANDANG AYAM BAJANGAN B"/>
    <s v="ODP-GDW-FB/118"/>
    <s v="WO061570499"/>
    <m/>
    <m/>
    <m/>
    <n v="112.8934718"/>
    <n v="-7.7054999999999998"/>
    <s v="|MN00025|/KANDANG AYAM BAJANGAN B/WINBACK 2.0 HSI B2B (1:2) 50MBPS 320RB PSB DISC 70%//mu.happyernestoputra@gmail.com/HAPPY ERNESTO/82330736168"/>
    <s v="Sales Force DBS"/>
    <m/>
    <m/>
    <m/>
    <m/>
    <m/>
    <m/>
    <m/>
    <m/>
    <s v="Management Janji"/>
    <s v="2026-08-13 08:00:00|Tanggal pemasangan: 13/08/2026 Jam pemasangan : pagi Info Tambahan : Hubungi pelanggan dulu sebelum ke lokasi terima kasih.|40010577|MYDITA"/>
    <s v="FCC"/>
    <d v="2026-12-08T09:55:11"/>
    <d v="2026-08-13T08:00:00"/>
    <m/>
    <s v="PS"/>
    <s v="GDW"/>
    <s v="NO ADDON"/>
    <n v="20260815"/>
    <s v="Completed"/>
    <s v="- 11_11446;Biaya PSB HSI EBIS Tunai di Depan ~ 11[150000]  - E25061;E25061 ~ ES25 - Paket HSI Basic (HSIEF) Khusus Winback 2.0[0]  - E25061~null~E25061_UNL;UNL ~ Internet-Link Unlimited Internet Usage ~ E25061[0]  - E25061~null~105351;E25061||11||Abodemen"/>
    <s v="INDIBIZ"/>
    <m/>
    <m/>
    <d v="2026-08-13T08:00:00"/>
    <s v="2026-08-13 08:00:00|Tanggal pemasangan: 13/08/2026 Jam pemasangan : pagi Info Tambahan : Hubungi pelanggan dulu sebelum ke lokasi terima kasih.|40010577|MYDITA"/>
    <n v="2026"/>
    <n v="8"/>
    <n v="15"/>
    <d v="2026-08-15T00:00:00"/>
    <n v="1.6666666666642413"/>
    <x v="2"/>
    <x v="24"/>
  </r>
  <r>
    <n v="709"/>
    <n v="1002515195"/>
    <n v="3"/>
    <x v="6"/>
    <n v="5"/>
    <s v="JEMBER"/>
    <s v="JEMBER"/>
    <s v="KLT"/>
    <s v="REG"/>
    <s v="AO"/>
    <s v="NEW SALES"/>
    <m/>
    <s v="Completed (PS)"/>
    <s v="RBS-Regional 3"/>
    <d v="2026-08-07T16:07:09"/>
    <d v="2026-08-07T21:30:20"/>
    <n v="69360155"/>
    <m/>
    <n v="152538203663"/>
    <s v="SMAN 01 KALISAT"/>
    <s v="ODP-KLT-FB/84"/>
    <s v="WO061187800"/>
    <m/>
    <m/>
    <m/>
    <n v="113.81415715"/>
    <n v="-8.1255513090000004"/>
    <s v="|MN00906|MYIA-047042785758/POI/septian/088226040931/sman01kalisat@gmail.com"/>
    <s v="Sales Force DBS"/>
    <m/>
    <m/>
    <m/>
    <m/>
    <m/>
    <m/>
    <m/>
    <m/>
    <s v="Management Janji"/>
    <s v="2026-08-07 13:00:00 | Nama PIC : bapak septian  No HP :  088226040931  Alt :   M Janji : (JUMAT/7/AGUSTUS/2026)  jam Pasang : 09:00  Note : hubungi pelanggan jika ingin kelokasi"/>
    <s v="FCC"/>
    <d v="2026-07-08T16:25:36"/>
    <m/>
    <m/>
    <s v="PS"/>
    <s v="KLT"/>
    <s v="NO ADDON"/>
    <n v="20260807"/>
    <s v="Completed"/>
    <s v="- 11_11446;Biaya PSB HSI EBIS Tunai di Depan ~ 11[150000]  - SP_NOSS;SP_NOSS ~ Internet NOSS Multispeed Network[0]  - E25061;E25061 ~ ES25 - Paket HSI Basic (HSIEF) Khusus Winback 2.0[0]  - E25061~null~E25061_UNL;UNL ~ Internet-Link Unlimited Internet Usa"/>
    <s v="INDIBIZ"/>
    <m/>
    <m/>
    <d v="2026-08-07T07:00:00"/>
    <s v="2026-08-07 13:00:00 | Nama PIC : bapak septian  No HP :  088226040931  Alt :   M Janji : (JUMAT/7/AGUSTUS/2026)  jam Pasang : 09:00  Note : hubungi pelanggan jika ingin kelokasi"/>
    <n v="2026"/>
    <n v="8"/>
    <n v="7"/>
    <d v="2026-08-07T00:00:00"/>
    <n v="-0.29166666666424135"/>
    <x v="0"/>
    <x v="14"/>
  </r>
  <r>
    <n v="710"/>
    <n v="1002518871"/>
    <n v="3"/>
    <x v="1"/>
    <n v="5"/>
    <s v="SBY UTARA"/>
    <s v="TANDES"/>
    <s v="TNS"/>
    <s v="REG"/>
    <s v="AO"/>
    <s v="NEW SALES"/>
    <m/>
    <s v="Completed (PS)"/>
    <s v="RBS-Regional 3"/>
    <d v="2026-08-11T08:51:11"/>
    <d v="2026-08-13T12:13:39"/>
    <n v="69362885"/>
    <m/>
    <n v="152409278355"/>
    <s v="ALESHA HIJAB"/>
    <s v="ODP-TDS-FAV/40"/>
    <s v="WO061527910"/>
    <m/>
    <m/>
    <m/>
    <n v="112.702965047681"/>
    <n v="-7.2754137200314997"/>
    <s v="|MN02094|/ALESHA HIJABHSI Bisnis Winback + Antares Eazy (1:1) 150 Mbps (Rp 740.000) PSB Rp 150.000/083830161893/ayuftria1@gmail.com/Siti Ayu Fitria/Jl. Simo Gunung Barat 1/29 Surabaya"/>
    <s v="Sales Force DBS"/>
    <m/>
    <m/>
    <m/>
    <m/>
    <m/>
    <m/>
    <m/>
    <m/>
    <s v="Management Janji"/>
    <s v="2026-08-12 13:00:00|telp : 083830161893 alt :  M Janji : (12/08/2026) jam Pasang :pagi / siang  Note : hubungi pelanggan jika ingin kelokasi|40000802|MYDITA"/>
    <s v="FCC"/>
    <d v="2026-11-08T08:55:45"/>
    <d v="2026-08-12T13:00:00"/>
    <m/>
    <s v="PS"/>
    <s v="TNS"/>
    <s v="ANTAREZ"/>
    <n v="20260813"/>
    <s v="Completed"/>
    <s v="- 11_11446;Biaya PSB HSI EBIS Tunai di Depan ~ 11[150000]  - E23015;E23015 ~ ES23 - Perangkat ONT[0]  - E23015~null~44292;E23015||11||Abodemen 0[0]  - E23015~null~E23015_SWONTPREM;SWONTPREM ~ Biaya Sewa ONT Premium ~ E23015[50000]  - E24057;E24057 ~ ES24 "/>
    <s v="INDIBIZ"/>
    <m/>
    <m/>
    <d v="2026-08-12T13:00:00"/>
    <s v="2026-08-12 13:00:00|telp : 083830161893 alt :  M Janji : (12/08/2026) jam Pasang :pagi / siang  Note : hubungi pelanggan jika ingin kelokasi|40000802|MYDITA"/>
    <n v="2026"/>
    <n v="8"/>
    <n v="13"/>
    <d v="2026-08-13T00:00:00"/>
    <n v="0.45833333333575865"/>
    <x v="0"/>
    <x v="27"/>
  </r>
  <r>
    <n v="711"/>
    <n v="1002512822"/>
    <n v="3"/>
    <x v="4"/>
    <n v="4"/>
    <s v="SEMARANG"/>
    <s v="KENDAL"/>
    <s v="KDL"/>
    <s v="REG"/>
    <s v="AO"/>
    <s v="NEW SALES"/>
    <s v="1P INET"/>
    <s v="Completed (PS)"/>
    <s v="RBS-Regional 3"/>
    <d v="2026-08-06T15:05:56"/>
    <d v="2026-08-08T07:55:43"/>
    <n v="69360110"/>
    <m/>
    <n v="146457106341"/>
    <s v="ULYA MART"/>
    <s v="ODP-KDL-FJ/014 FJ/D02/014.01"/>
    <s v="WO061090016"/>
    <m/>
    <m/>
    <m/>
    <n v="110.2506534"/>
    <n v="-6.9564329999999996"/>
    <s v="|MN02256|MYIA-045994678303/POI/AGUS MAULANA/081957054145/fiber2759@gmail.com"/>
    <s v="MYIB_ASSISTANT"/>
    <m/>
    <m/>
    <m/>
    <m/>
    <m/>
    <m/>
    <m/>
    <m/>
    <s v="Management Janji"/>
    <s v="2026-08-07 13:00:00 | Nama PIC : Wati No HP : 081957054145 Alt : 081392106026 M Janji : 07/08/2026 Jam Pasang : 08.00 - 13:00  NoteÃ‚Â :  hubungi terlebih dahulu sebelum kelokasi"/>
    <s v="FCC"/>
    <d v="2026-06-08T15:25:44"/>
    <d v="2026-08-07T13:00:00"/>
    <m/>
    <s v="PS"/>
    <s v="KDL"/>
    <s v="NO ADDON"/>
    <n v="20260808"/>
    <s v="Completed"/>
    <s v="HSI Bisnis Promo HUT Telkom PSB 70% - 50 Mbps"/>
    <s v="INDIBIZ"/>
    <m/>
    <m/>
    <d v="2026-08-07T13:00:00"/>
    <s v="2026-08-07 13:00:00 | Nama PIC : Wati No HP : 081957054145 Alt : 081392106026 M Janji : 07/08/2026 Jam Pasang : 08.00 - 13:00  NoteÃ‚Â :  hubungi terlebih dahulu sebelum kelokasi"/>
    <n v="2026"/>
    <n v="8"/>
    <n v="8"/>
    <d v="2026-08-08T00:00:00"/>
    <n v="0.45833333333575865"/>
    <x v="0"/>
    <x v="3"/>
  </r>
  <r>
    <n v="712"/>
    <n v="1002506492"/>
    <n v="3"/>
    <x v="6"/>
    <n v="5"/>
    <s v="SIDOARJO"/>
    <s v="PASURUAN"/>
    <s v="PDA"/>
    <s v="REG"/>
    <s v="AO"/>
    <s v="NEW SALES"/>
    <s v="1P INET"/>
    <s v="Completed (PS)"/>
    <s v="RBS-Regional 3"/>
    <d v="2026-08-03T16:16:56"/>
    <d v="2026-08-07T13:36:26"/>
    <n v="69357767"/>
    <m/>
    <n v="152741225069"/>
    <s v="PT Utomo Lab Energi Terbarukan"/>
    <s v="ODP-PDA-FAZ/12 FAZ/D02/12.01"/>
    <s v="WO060820605"/>
    <m/>
    <m/>
    <m/>
    <n v="112.668361"/>
    <n v="-7.6655430000000004"/>
    <s v="|MB00449|MYIA-036322352201/POI/bapak/085220079700/it@utomodeck.co.id"/>
    <s v="MYIB_ASSISTANT"/>
    <m/>
    <m/>
    <m/>
    <m/>
    <m/>
    <m/>
    <m/>
    <m/>
    <s v="Management Janji"/>
    <s v="2026-08-06 15:00:00 | Nama PIC : Erlangga No HP : 085220079700 Tanggal Pemasangan : 06 Agustus 2026 Jam Pemasangan : 08:00 15:00 Info Tambahan : Hubungi pelanggan dulu sebelum ke lokasi terimakasih"/>
    <s v="FCC"/>
    <d v="2026-03-08T16:39:49"/>
    <d v="2026-08-06T15:00:00"/>
    <m/>
    <s v="PS"/>
    <s v="PDA"/>
    <s v="NO ADDON"/>
    <n v="20260807"/>
    <s v="Completed"/>
    <s v="HSI Bisnis Promo HUT Telkom PSB 70% - 50 Mbps"/>
    <s v="INDIBIZ"/>
    <m/>
    <m/>
    <d v="2026-08-06T15:00:00"/>
    <s v="2026-08-06 15:00:00 | Nama PIC : Erlangga No HP : 085220079700 Tanggal Pemasangan : 06 Agustus 2026 Jam Pemasangan : 08:00 15:00 Info Tambahan : Hubungi pelanggan dulu sebelum ke lokasi terimakasih"/>
    <n v="2026"/>
    <n v="8"/>
    <n v="7"/>
    <d v="2026-08-07T00:00:00"/>
    <n v="0.375"/>
    <x v="0"/>
    <x v="24"/>
  </r>
  <r>
    <n v="713"/>
    <n v="1002530767"/>
    <n v="3"/>
    <x v="5"/>
    <n v="5"/>
    <s v="DENPASAR"/>
    <s v="UBUNG"/>
    <s v="UBN"/>
    <s v="REG"/>
    <s v="AO"/>
    <s v="NEW SALES"/>
    <m/>
    <s v="MIE - SEND SURVEY"/>
    <s v="RBS-Regional 3"/>
    <d v="2026-08-17T12:18:32"/>
    <d v="2026-08-17T14:32:10"/>
    <n v="69368008"/>
    <m/>
    <n v="172418755485"/>
    <s v="UD Karya Mandiri"/>
    <s v="ODP-UBN-FAF/43"/>
    <s v="WO061936814"/>
    <m/>
    <m/>
    <m/>
    <n v="115.1863788"/>
    <n v="-8.6490071999999998"/>
    <s v="|MN02750|/PIC EKO SUPRIADI/081338282011/Spbu.bali.5480102@gmail.com"/>
    <s v="Sales Force DBS"/>
    <m/>
    <m/>
    <m/>
    <m/>
    <m/>
    <m/>
    <m/>
    <m/>
    <s v="Management Janji"/>
    <s v="2026-08-18 13:00:00|M janji : pagi Tanggal Pemasangan : 18/agustus/2026 Note : hubungi pelanggan jika ingin kelokasi |40971304|MYDITA"/>
    <s v="FCC"/>
    <s v="17-08-2026 12:40:04"/>
    <d v="2026-08-18T13:00:00"/>
    <m/>
    <s v="SURVEY_NEW_MANJA"/>
    <s v="UBN"/>
    <s v="NO ADDON"/>
    <m/>
    <s v="MIE - SEND SURVEY"/>
    <s v="- 11_11446;Biaya PSB HSI EBIS Tunai di Depan ~ 11[150000]  - SP_NOSS;SP_NOSS ~ Internet NOSS Multispeed Network[0]  - SP_NOSS;SP_NOSS ~ Internet NOSS Multispeed Network[0]  - E23015;E23015 ~ ES23 - Perangkat ONT[0]  - E23015~null~44292;E23015||11||Abodeme"/>
    <s v="INDIBIZ"/>
    <m/>
    <m/>
    <d v="2026-08-18T13:00:00"/>
    <s v="2026-08-18 13:00:00|M janji : pagi Tanggal Pemasangan : 18/agustus/2026 Note : hubungi pelanggan jika ingin kelokasi |40971304|MYDITA"/>
    <m/>
    <m/>
    <m/>
    <e v="#NUM!"/>
    <e v="#NUM!"/>
    <x v="1"/>
    <x v="13"/>
  </r>
  <r>
    <n v="714"/>
    <n v="1002526368"/>
    <n v="3"/>
    <x v="7"/>
    <n v="4"/>
    <s v="KUDUS"/>
    <s v="PURWODADI"/>
    <s v="WRO"/>
    <s v="REG"/>
    <s v="AO"/>
    <s v="NEW SALES"/>
    <m/>
    <s v="Completed (PS)"/>
    <s v="RBS-Regional 3"/>
    <d v="2026-08-14T13:12:26"/>
    <d v="2026-08-14T14:40:13"/>
    <n v="69364307"/>
    <m/>
    <n v="142509107250"/>
    <s v="SMA PGRI KUWU"/>
    <s v="ODP-WRO-FC/116"/>
    <s v="WO061746767"/>
    <m/>
    <m/>
    <m/>
    <n v="111.12390000000001"/>
    <n v="-7.1226599999999998"/>
    <s v="|MN01314|MYIA-007331783878/POI/EMMANUEL DANANG RAHARJO/082353229550/smapgrikuwu00@gmail.com"/>
    <s v="Amex"/>
    <m/>
    <m/>
    <m/>
    <m/>
    <m/>
    <m/>
    <m/>
    <m/>
    <s v="Management Janji"/>
    <s v="2026-08-13 13:00:00 | Waktu pemasangan : 13 agustus 2026  Jam pemasangan : 08.00 - 12.00  Info Tambahan : Hubungi pelanggan dulu sebelum ke lokasi  terimakasih "/>
    <s v="FCC"/>
    <s v="14-08-2026 13:25:32"/>
    <m/>
    <m/>
    <s v="PS"/>
    <s v="WRO"/>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13:00:00 | Waktu pemasangan : 13 agustus 2026  Jam pemasangan : 08.00 - 12.00  Info Tambahan : Hubungi pelanggan dulu sebelum ke lokasi  terimakasih "/>
    <n v="2026"/>
    <n v="8"/>
    <n v="14"/>
    <d v="2026-08-14T00:00:00"/>
    <n v="-0.29166666666424135"/>
    <x v="0"/>
    <x v="3"/>
  </r>
  <r>
    <n v="715"/>
    <n v="1002516511"/>
    <n v="3"/>
    <x v="4"/>
    <n v="4"/>
    <s v="PEKALONGAN"/>
    <s v="TEGAL"/>
    <s v="TEG"/>
    <s v="REG"/>
    <s v="AO"/>
    <s v="NEW SALES"/>
    <s v="1P INET"/>
    <s v="Completed (PS)"/>
    <s v="RBS-Regional 3"/>
    <d v="2026-08-09T13:56:58"/>
    <d v="2026-08-10T13:22:05"/>
    <n v="69361876"/>
    <m/>
    <n v="142212126157"/>
    <s v="PT. DEDY JAYA LAMBANG PERKASA"/>
    <s v="ODP-TEG-FX/088"/>
    <s v="WO061323692"/>
    <m/>
    <m/>
    <m/>
    <n v="109.1252403"/>
    <n v="-6.8982533999999998"/>
    <s v="|MN00292|MYIA-003197210173/POI/ANNI NOVERIA/081542352008/noverianaani@gmail.com"/>
    <s v="MYIB_ASSISTANT"/>
    <m/>
    <m/>
    <m/>
    <m/>
    <m/>
    <m/>
    <m/>
    <m/>
    <s v="Management Janji"/>
    <s v="2026-08-10 13:00:00 | Nama PIC:  bu anni  No HP: 081542352008 Alt: Tanggal: 10/8/2026 Jam Pasang: 10.00 Note: Hubungi sebelum ke lokasi, terimakasih."/>
    <s v="FCC"/>
    <d v="2026-09-08T14:10:26"/>
    <d v="2026-08-10T13:00:00"/>
    <m/>
    <s v="PS"/>
    <s v="TEG"/>
    <s v="NO ADDON"/>
    <n v="20260810"/>
    <s v="Completed"/>
    <s v="HSI Bisnis Promo HUT Telkom PSB 70% - 100 Mbps"/>
    <s v="INDIBIZ"/>
    <m/>
    <m/>
    <d v="2026-08-10T13:00:00"/>
    <s v="2026-08-10 13:00:00 | Nama PIC:  bu anni  No HP: 081542352008 Alt: Tanggal: 10/8/2026 Jam Pasang: 10.00 Note: Hubungi sebelum ke lokasi, terimakasih."/>
    <n v="2026"/>
    <n v="8"/>
    <n v="10"/>
    <d v="2026-08-10T00:00:00"/>
    <n v="-0.54166666666424135"/>
    <x v="0"/>
    <x v="3"/>
  </r>
  <r>
    <n v="716"/>
    <n v="1002525247"/>
    <n v="3"/>
    <x v="3"/>
    <n v="4"/>
    <s v="PURWOKERTO"/>
    <s v="PURBALINGGA"/>
    <s v="BBT"/>
    <s v="REG"/>
    <s v="AO"/>
    <s v="NEW SALES"/>
    <s v="1P INET"/>
    <s v="Completed (PS)"/>
    <s v="RBS-Regional 3"/>
    <d v="2026-08-13T19:13:57"/>
    <d v="2026-08-14T12:45:18"/>
    <n v="69365524"/>
    <m/>
    <n v="146394104907"/>
    <s v="PEMERINTAH DESA KARANGDUREN"/>
    <s v="ODP-BBT-FE/046 FE/D05/046.01"/>
    <s v="WO061703529"/>
    <m/>
    <m/>
    <m/>
    <n v="109.35830540000001"/>
    <n v="-7.2975504999999998"/>
    <s v="|MN02834|MYIA-089023852970/POI/MEI DWI NUGRAHENING/081903152338/dkarangduren@gmail.com"/>
    <s v="MYIB_ASSISTANT"/>
    <m/>
    <m/>
    <m/>
    <m/>
    <m/>
    <m/>
    <m/>
    <m/>
    <s v="Management Janji"/>
    <s v="2026-08-17 15:00:00 | Tanggal pemasangan: 14/08/2026 Jam pemasangan : pagi / siang Info Tambahan : Hubungi pelanggan dulu sebelum ke lokasi terima kasih."/>
    <s v="FCC"/>
    <s v="13-08-2026 19:25:54"/>
    <d v="2026-08-17T15:00:00"/>
    <m/>
    <s v="PS"/>
    <s v="BBT"/>
    <s v="NO ADDON"/>
    <n v="20260814"/>
    <s v="Completed"/>
    <s v="HSI Bisnis Promo HUT Telkom PSB 70% - 50 Mbps"/>
    <s v="INDIBIZ"/>
    <m/>
    <m/>
    <d v="2026-08-17T15:00:00"/>
    <s v="2026-08-17 15:00:00 | Tanggal pemasangan: 14/08/2026 Jam pemasangan : pagi / siang Info Tambahan : Hubungi pelanggan dulu sebelum ke lokasi terima kasih."/>
    <n v="2026"/>
    <n v="8"/>
    <n v="14"/>
    <d v="2026-08-14T00:00:00"/>
    <n v="-3.625"/>
    <x v="0"/>
    <x v="3"/>
  </r>
  <r>
    <n v="717"/>
    <n v="1002526961"/>
    <n v="3"/>
    <x v="2"/>
    <n v="5"/>
    <s v="KEDIRI"/>
    <s v="KEDIRI"/>
    <s v="PPR"/>
    <s v="REG"/>
    <s v="AO"/>
    <s v="NEW SALES"/>
    <s v="1P INET"/>
    <s v="OSS - FALLOUT"/>
    <s v="RBS-Regional 3"/>
    <d v="2026-08-14T15:37:57"/>
    <d v="2026-08-16T13:54:11"/>
    <n v="69366259"/>
    <m/>
    <n v="152652209193"/>
    <s v="PT SMART EDUCAFE INDONESIA"/>
    <s v="ODP-PPR-FH/17 FH/D02/17.01"/>
    <s v="WO061764069"/>
    <m/>
    <m/>
    <m/>
    <n v="112.1333492"/>
    <n v="-7.6785401999999996"/>
    <s v="|MC80054|MYIA-069092144938/POI/HENDRO/082135553975/networkoffice11@gmail.com"/>
    <s v="MYIB_ASSISTANT"/>
    <m/>
    <m/>
    <m/>
    <m/>
    <m/>
    <m/>
    <m/>
    <m/>
    <s v="Management Janji"/>
    <s v="2026-08-15 15:00:00 | Waktu pemasangan : 15 agustus 2026 Jam pemasangan : 08.00 - 12.00 Info Tambahan : Hubungi pelanggan dulu sebelum ke lokasi terimakasih  "/>
    <s v="FCC"/>
    <s v="14-08-2026 15:39:56"/>
    <d v="2026-08-15T15:00:00"/>
    <s v="Kendala Pelanggan"/>
    <s v="FO_WFM"/>
    <s v="PPR"/>
    <s v="NO ADDON"/>
    <m/>
    <s v="Provisioning Failed|WFM|INF009054290|PCP_-7.70113,112.099858_PCP_KP_indikasi cabsang dengan no inet 152652209036 menghindari "/>
    <s v="HSI Bisnis PSB 70% - 300 Mbps"/>
    <s v="INDIBIZ"/>
    <m/>
    <m/>
    <d v="2026-08-15T15:00:00"/>
    <s v="2026-08-15 15:00:00 | Waktu pemasangan : 15 agustus 2026 Jam pemasangan : 08.00 - 12.00 Info Tambahan : Hubungi pelanggan dulu sebelum ke lokasi terimakasih  "/>
    <m/>
    <m/>
    <m/>
    <e v="#NUM!"/>
    <e v="#NUM!"/>
    <x v="1"/>
    <x v="5"/>
  </r>
  <r>
    <n v="718"/>
    <n v="1002521806"/>
    <n v="3"/>
    <x v="1"/>
    <n v="5"/>
    <s v="MADURA"/>
    <s v="BANGKALAN"/>
    <s v="KML"/>
    <s v="REG"/>
    <s v="AO"/>
    <s v="NEW SALES"/>
    <m/>
    <s v="Completed (PS)"/>
    <s v="RBS-Regional 3"/>
    <d v="2026-08-12T11:32:57"/>
    <d v="2026-08-12T12:59:35"/>
    <n v="69361695"/>
    <m/>
    <n v="152436202074"/>
    <s v="KOST ANDALUS PUTRI"/>
    <s v="ODP-KML-FJ/07"/>
    <s v="WO061572325"/>
    <m/>
    <m/>
    <m/>
    <n v="112.720381"/>
    <n v="-7.1262829999999999"/>
    <s v="|MN02600|/KOST ANDALUS PUTRI/087775209111/opporeno09871@gmail.com/HSI Bisnis Promo HUT Telkom (1:1) 150 Mbps (Rp 620.000) PSB Rp 150.000/Abdul Malik/-7.127820, 112.720659"/>
    <s v="Sales Force DBS"/>
    <m/>
    <m/>
    <m/>
    <m/>
    <m/>
    <m/>
    <m/>
    <m/>
    <s v="Management Janji"/>
    <s v="2026-08-10 13:00:00|Nama PIC:  bp aris  No HP: 087775209111  Alt:  Tanggal: 10/8/2026  Jam Pasang: Siang  Note: Hubungi sebelum ke lokasi, terimakasih.|40010577|MYDITA"/>
    <s v="FCC"/>
    <d v="2026-12-08T11:39:52"/>
    <m/>
    <m/>
    <s v="PS"/>
    <s v="KML"/>
    <s v="NO ADDON"/>
    <n v="20260812"/>
    <s v="Completed"/>
    <s v="- 11_11446;Biaya PSB HSI EBIS Tunai di Depan ~ 11[150000]  - E23015;E23015 ~ ES23 - Perangkat ONT[0]  - E23015~null~44292;E23015||11||Abodemen 0[0]  - E23015~null~E23015_SWONTPREM;SWONTPREM ~ Biaya Sewa ONT Premium ~ E23015[50000]  - E25060;E25060 ~ ES25 "/>
    <s v="INDIBIZ"/>
    <m/>
    <m/>
    <d v="2026-08-12T07:00:00"/>
    <s v="2026-08-10 13:00:00|Nama PIC:  bp aris  No HP: 087775209111  Alt:  Tanggal: 10/8/2026  Jam Pasang: Siang  Note: Hubungi sebelum ke lokasi, terimakasih.|40010577|MYDITA"/>
    <n v="2026"/>
    <n v="8"/>
    <n v="12"/>
    <d v="2026-08-12T00:00:00"/>
    <n v="-0.29166666666424135"/>
    <x v="0"/>
    <x v="1"/>
  </r>
  <r>
    <n v="719"/>
    <n v="1002524165"/>
    <n v="3"/>
    <x v="4"/>
    <n v="4"/>
    <s v="PEKALONGAN"/>
    <s v="SLAWI"/>
    <s v="SLW"/>
    <s v="REG"/>
    <s v="AO"/>
    <s v="NEW SALES"/>
    <s v="1P INET"/>
    <s v="102 | FOLLOW UP COMPLETED"/>
    <s v="RBS-Regional 3"/>
    <d v="2026-08-13T13:01:56"/>
    <d v="2026-08-14T17:02:28"/>
    <n v="69365098"/>
    <m/>
    <n v="142283119782"/>
    <s v="SMK SHOFA PLUS PANGKAH (Kampus 1)"/>
    <s v="ODP-SLW-FP/098 FP/D05/098.01"/>
    <s v="WO061664291"/>
    <m/>
    <m/>
    <m/>
    <n v="109.15015099999999"/>
    <n v="-7.001538"/>
    <s v="|MN02810|MYIA-083287854023/POI/Moh. Naenul Rizqoni/085928058012/masrizqoni@gmail.com"/>
    <s v="MYIB_ASSISTANT"/>
    <m/>
    <m/>
    <m/>
    <m/>
    <m/>
    <m/>
    <m/>
    <m/>
    <s v="Management Janji"/>
    <s v="2026-08-14 13:00:00 | M Janji : (Jumat/14/Agustus/2026) jam Pasang : 09:00 Note : hubungi pelanggan jika ingin kelokasi"/>
    <s v="FCC"/>
    <s v="13-08-2026 13:10:22"/>
    <d v="2026-08-14T13:00:00"/>
    <s v="Kendala Teknik"/>
    <s v="REVOKE"/>
    <s v="SLW"/>
    <s v="NO ADDON"/>
    <m/>
    <s v="Follow Up Revoke Completed, New Order ID : SC1002527276"/>
    <s v="HSI Bisnis Basic Promo HUT Telkom PSB 70% - 50 Mbps"/>
    <s v="INDIBIZ"/>
    <m/>
    <m/>
    <d v="2026-08-14T13:00:00"/>
    <s v="2026-08-14 13:00:00 | M Janji : (Jumat/14/Agustus/2026) jam Pasang : 09:00 Note : hubungi pelanggan jika ingin kelokasi"/>
    <m/>
    <m/>
    <m/>
    <e v="#NUM!"/>
    <e v="#NUM!"/>
    <x v="1"/>
    <x v="3"/>
  </r>
  <r>
    <n v="720"/>
    <n v="1002527305"/>
    <n v="3"/>
    <x v="4"/>
    <n v="4"/>
    <s v="PEKALONGAN"/>
    <s v="TEGAL"/>
    <s v="TEG"/>
    <s v="REG"/>
    <s v="AO"/>
    <s v="NEW SALES"/>
    <m/>
    <s v="QC MIA - INVALID QUALITY CONTROL MIA"/>
    <s v="RBS-Regional 3"/>
    <d v="2026-08-14T17:16:40"/>
    <d v="2026-08-14T17:47:27"/>
    <n v="69366389"/>
    <m/>
    <n v="142212126749"/>
    <s v="PT BPR BKK Jateng KC Tegal Kas Suradadi "/>
    <s v="ODP-TEG-FBJ/035"/>
    <m/>
    <m/>
    <m/>
    <m/>
    <n v="109.278233"/>
    <n v="-6.8747550000000004"/>
    <s v="AMRBS;404469;REG3;ALI;085100284847;HSI 1S 75MB;415k;PIC 081575383212;kc.tegal@bkkjateng.co.id"/>
    <s v="Account Manager"/>
    <m/>
    <m/>
    <m/>
    <m/>
    <m/>
    <m/>
    <m/>
    <m/>
    <m/>
    <m/>
    <m/>
    <s v="14-08-2026 17:25:05"/>
    <m/>
    <m/>
    <s v="QC1"/>
    <s v="TEG"/>
    <s v="NO ADDON"/>
    <m/>
    <s v="QC MIA - INVALID QUALITY CONTROL MIA - Foto Lokasi Instalasi Tidak Valid - Silakan upload foto lokasi sesuai tikor"/>
    <s v="- 11_11446;Biaya PSB HSI EBIS Tunai di Depan ~ 11[150000]  - SP_NOSS;SP_NOSS ~ Internet NOSS Multispeed Network[0]  - E23015;E23015 ~ ES23 - Perangkat ONT[0]  - E23015~null~44292;E23015||11||Abodemen 0[0]  - E23015~null~E23015_SWONT;SWONT ~ Biaya Sewa ONT"/>
    <s v="INDIBIZ"/>
    <m/>
    <m/>
    <m/>
    <m/>
    <m/>
    <m/>
    <m/>
    <e v="#NUM!"/>
    <e v="#NUM!"/>
    <x v="1"/>
    <x v="3"/>
  </r>
  <r>
    <n v="721"/>
    <n v="1002516118"/>
    <n v="3"/>
    <x v="7"/>
    <n v="4"/>
    <s v="SOLO"/>
    <s v="INNER - SOLO JATENG TIMUR"/>
    <s v="KRT"/>
    <s v="REG"/>
    <s v="AO"/>
    <s v="NEW SALES"/>
    <s v="1P INET"/>
    <s v="Completed (PS)"/>
    <s v="RBS-Regional 3"/>
    <d v="2026-08-08T15:49:57"/>
    <d v="2026-08-11T13:35:50"/>
    <n v="69361556"/>
    <m/>
    <n v="142505404317"/>
    <s v="CV. Langgeng Sukses Berkah"/>
    <s v="ODP-KRT-FAF/059 FAF/D05/04.59"/>
    <s v="WO061277235"/>
    <m/>
    <m/>
    <m/>
    <n v="110.770357064902"/>
    <n v="-7.5660459774650803"/>
    <s v="MD|MYDB-20260807264683|DN00001/MN00440|CV. Langgeng Sukses Berkah|085842436070"/>
    <s v="MYDIGIBIZPARTNER"/>
    <m/>
    <m/>
    <m/>
    <m/>
    <m/>
    <m/>
    <m/>
    <m/>
    <s v="Management Janji"/>
    <s v="2026-08-10 08:00:00 | Tgl Pemasangan : 09 Agustus 2026 Interval : PAGI SIANG Note : Hubungi pelanggan terlebih dahulu"/>
    <s v="FCC"/>
    <d v="2026-08-08T16:09:53"/>
    <d v="2026-08-10T08:00:00"/>
    <m/>
    <s v="PS"/>
    <s v="KRT"/>
    <s v="NO ADDON"/>
    <n v="20260811"/>
    <s v="Completed"/>
    <s v="HSI Bisnis Promo HUT Telkom PSB 70% - 300 Mbps"/>
    <s v="INDIBIZ"/>
    <m/>
    <m/>
    <d v="2026-08-10T08:00:00"/>
    <s v="2026-08-10 08:00:00 | Tgl Pemasangan : 09 Agustus 2026 Interval : PAGI SIANG Note : Hubungi pelanggan terlebih dahulu"/>
    <n v="2026"/>
    <n v="8"/>
    <n v="11"/>
    <d v="2026-08-11T00:00:00"/>
    <n v="0.66666666666424135"/>
    <x v="0"/>
    <x v="3"/>
  </r>
  <r>
    <n v="722"/>
    <n v="1002524944"/>
    <n v="3"/>
    <x v="6"/>
    <n v="5"/>
    <s v="JEMBER"/>
    <s v="BANYUWANGI"/>
    <s v="KBR"/>
    <s v="DPS"/>
    <s v="AO"/>
    <s v="NEW SALES"/>
    <m/>
    <s v="Completed (PS)"/>
    <s v="DPS-Private Conglomeration"/>
    <d v="2026-08-13T16:28:22"/>
    <d v="2026-08-14T16:11:08"/>
    <n v="69365421"/>
    <m/>
    <n v="152520202331"/>
    <s v="Ahass Maju Jaya"/>
    <s v="ODP-KBR-FB/13"/>
    <s v="WO061692209"/>
    <m/>
    <m/>
    <m/>
    <n v="113.988303"/>
    <n v="-8.2930530000000005"/>
    <s v="|MN00580|/DPS HSI AR PROGRAM/dari NIPNAS an PT.TUNAS JAYA MEKAR ARMADA"/>
    <s v="Sales Profesional"/>
    <m/>
    <m/>
    <m/>
    <m/>
    <m/>
    <m/>
    <m/>
    <m/>
    <s v="Management Janji"/>
    <s v="-"/>
    <s v="FCC"/>
    <s v="13-08-2026 16:39:58"/>
    <m/>
    <m/>
    <s v="PS"/>
    <s v="KBR"/>
    <s v="NO ADDON"/>
    <n v="20260814"/>
    <s v="Completed"/>
    <s v="- 11_11450;Biaya PSB Reguler HSI EBIS ~ 11[150000]  - E23015;E23015 ~ ES23 - Perangkat ONT[0]  - E23015~null~44292;E23015||11||Abodemen 0[0]  - E23015~null~E23015_SWONT;SWONT ~ Biaya Sewa ONT ~ E23015[30000]  - E24057;E24057 ~ ES24 - Paket HSI Bisnis (HSI"/>
    <s v="INDIBIZ"/>
    <m/>
    <m/>
    <d v="2026-08-13T12:00:00"/>
    <s v="-"/>
    <n v="2026"/>
    <n v="8"/>
    <n v="14"/>
    <d v="2026-08-14T00:00:00"/>
    <n v="0.5"/>
    <x v="0"/>
    <x v="16"/>
  </r>
  <r>
    <n v="723"/>
    <n v="1002530521"/>
    <n v="3"/>
    <x v="6"/>
    <n v="5"/>
    <s v="JEMBER"/>
    <s v="SITUBONDO"/>
    <s v="BKI"/>
    <s v="REG"/>
    <s v="AO"/>
    <s v="NEW SALES"/>
    <s v="1P INET"/>
    <s v="Completed (PS)"/>
    <s v="RBS-Regional 3"/>
    <d v="2026-08-17T09:50:56"/>
    <d v="2026-08-17T14:35:10"/>
    <n v="69367886"/>
    <m/>
    <n v="152531208033"/>
    <s v="TOKO SUCI BERKAH"/>
    <s v="ODP-BKI-FB/54 FB/D07/54.01"/>
    <s v="WO061914252"/>
    <m/>
    <m/>
    <m/>
    <n v="113.721046"/>
    <n v="-7.7636440000000002"/>
    <s v="|MN02617|MYIA-018361674720/POI/FATHUSSURUR ALMABRUR/082245047577/suciaqidah05@gmail.com"/>
    <s v="MYIB_ASSISTANT"/>
    <m/>
    <m/>
    <m/>
    <m/>
    <m/>
    <m/>
    <m/>
    <m/>
    <s v="Management Janji"/>
    <s v="2026-08-18 08:00:00 | Jam Pemasangan : 08:00 - 12.00 Tanggal Pemasangan : 18/08/2026 Info Tambahan : Hubungi pelanggan sebelum datang ke lokasi"/>
    <s v="FCC"/>
    <s v="17-08-2026 09:55:06"/>
    <d v="2026-08-18T08:00:00"/>
    <m/>
    <s v="PS"/>
    <s v="BKI"/>
    <s v="NETMONK"/>
    <n v="20260817"/>
    <s v="Completed"/>
    <s v="HSI Bisnis Bundling Netmonk PSB 70% Promo - 200 Mbps"/>
    <s v="INDIBIZ"/>
    <m/>
    <m/>
    <d v="2026-08-18T08:00:00"/>
    <s v="2026-08-18 08:00:00 | Jam Pemasangan : 08:00 - 12.00 Tanggal Pemasangan : 18/08/2026 Info Tambahan : Hubungi pelanggan sebelum datang ke lokasi"/>
    <n v="2026"/>
    <n v="8"/>
    <n v="17"/>
    <d v="2026-08-17T00:00:00"/>
    <n v="-1.3333333333357587"/>
    <x v="0"/>
    <x v="16"/>
  </r>
  <r>
    <n v="724"/>
    <n v="1002509343"/>
    <n v="3"/>
    <x v="7"/>
    <n v="4"/>
    <s v="KUDUS"/>
    <s v="KUDUS"/>
    <s v="KUD"/>
    <s v="REG"/>
    <s v="AO"/>
    <s v="NEW SALES"/>
    <s v="1P INET"/>
    <s v="Completed (PS)"/>
    <s v="RBS-Regional 3"/>
    <d v="2026-08-04T17:20:56"/>
    <d v="2026-08-06T14:20:14"/>
    <n v="69358619"/>
    <m/>
    <n v="142401145968"/>
    <s v="SPBU 4459309"/>
    <s v="ODP-KUD-FB/09 FB/D01/009.01"/>
    <s v="WO060925411"/>
    <m/>
    <m/>
    <m/>
    <n v="110.91021600000001"/>
    <n v="-6.8051500000000003"/>
    <s v="|MC60142|MYIA-083859494361/POI/DERA BAHTIAR WIDIYANTO /08562685148/spbu_modern@yahoo.com"/>
    <s v="MYIB_ASSISTANT"/>
    <m/>
    <m/>
    <m/>
    <m/>
    <m/>
    <m/>
    <m/>
    <m/>
    <s v="Management Janji"/>
    <s v="2026-08-05 15:00:00 | Nama PIC : Bp Dera No HP : 08562685148 No Alt : - M Janji : 05 Agustus 2026 Jam Pasang : Pagi / Siang Note : hubungi pelanggan jika ingin ke lokasi, terima kasih"/>
    <s v="FCC"/>
    <d v="2026-04-08T17:25:39"/>
    <d v="2026-08-05T15:00:00"/>
    <m/>
    <s v="PS"/>
    <s v="KUD"/>
    <s v="NO ADDON"/>
    <n v="20260806"/>
    <s v="Completed"/>
    <s v="HSI Bisnis Basic Promo HUT Telkom PSB 70% - 150 Mbps"/>
    <s v="INDIBIZ"/>
    <m/>
    <m/>
    <d v="2026-08-05T15:00:00"/>
    <s v="2026-08-05 15:00:00 | Nama PIC : Bp Dera No HP : 08562685148 No Alt : - M Janji : 05 Agustus 2026 Jam Pasang : Pagi / Siang Note : hubungi pelanggan jika ingin ke lokasi, terima kasih"/>
    <n v="2026"/>
    <n v="8"/>
    <n v="6"/>
    <d v="2026-08-06T00:00:00"/>
    <n v="0.375"/>
    <x v="0"/>
    <x v="3"/>
  </r>
  <r>
    <n v="725"/>
    <n v="1002521765"/>
    <n v="3"/>
    <x v="2"/>
    <n v="5"/>
    <s v="MALANG"/>
    <s v="KEPANJEN"/>
    <s v="KEP"/>
    <s v="REG"/>
    <s v="AO"/>
    <s v="NEW SALES"/>
    <s v="1P INET"/>
    <s v="Completed (PS)"/>
    <s v="RBS-Regional 3"/>
    <d v="2026-08-12T11:20:57"/>
    <d v="2026-08-12T16:30:29"/>
    <n v="69364068"/>
    <m/>
    <n v="152718219105"/>
    <s v="aida training center"/>
    <s v="ODP-KEP-FA/74 FA/D09/74.01"/>
    <s v="WO061570010"/>
    <m/>
    <m/>
    <m/>
    <n v="112.583115151122"/>
    <n v="-8.0973105733724395"/>
    <s v="|MN02462|MYIA-061639612380/POI/+62 812-5291-3196/085928160777/aidatrainingcenter@gmail.com"/>
    <s v="MYIB_ASSISTANT"/>
    <m/>
    <m/>
    <m/>
    <m/>
    <m/>
    <m/>
    <m/>
    <m/>
    <s v="Management Janji"/>
    <s v="2026-08-13 08:00:00 | Tanggal pemasangan: 13/08/2026 Jam pemasangan : pagi Info Tambahan : Hubungi pelanggan dulu sebelum ke lokasi terima kasih."/>
    <s v="FCC"/>
    <d v="2026-12-08T11:39:52"/>
    <d v="2026-08-13T08:00:00"/>
    <m/>
    <s v="PS"/>
    <s v="KEP"/>
    <s v="NO ADDON"/>
    <n v="20260812"/>
    <s v="Completed"/>
    <s v="HSI Bisnis Basic Promo HUT Telkom PSB 70% - 50 Mbps"/>
    <s v="INDIBIZ"/>
    <m/>
    <m/>
    <d v="2026-08-13T08:00:00"/>
    <s v="2026-08-13 08:00:00 | Tanggal pemasangan: 13/08/2026 Jam pemasangan : pagi Info Tambahan : Hubungi pelanggan dulu sebelum ke lokasi terima kasih."/>
    <n v="2026"/>
    <n v="8"/>
    <n v="12"/>
    <d v="2026-08-12T00:00:00"/>
    <n v="-1.3333333333357587"/>
    <x v="0"/>
    <x v="29"/>
  </r>
  <r>
    <n v="726"/>
    <n v="1002520699"/>
    <n v="3"/>
    <x v="3"/>
    <n v="4"/>
    <s v="PURWOKERTO"/>
    <s v="PURBALINGGA"/>
    <s v="PBG"/>
    <s v="REG"/>
    <s v="AO"/>
    <s v="NEW SALES"/>
    <m/>
    <s v="OSS - FALLOUT"/>
    <s v="RBS-Regional 1"/>
    <d v="2026-08-11T16:21:03"/>
    <d v="2026-08-14T08:26:48"/>
    <n v="69363603"/>
    <m/>
    <n v="143363111379"/>
    <s v="PT HIPERNET INDODATA"/>
    <s v="ODP-PBG-FQ/097"/>
    <s v="WO061569532"/>
    <m/>
    <m/>
    <m/>
    <n v="109.3611983"/>
    <n v="-7.3892272999999999"/>
    <s v="|MN00483|/PT HIPERNET INDODATA/HSI BASIC 1S INET 50MBPS/087835316536/eriza.a@hypernet.co.id/Iman Irmansyah"/>
    <s v="B2B Partner Management (PM)"/>
    <m/>
    <m/>
    <m/>
    <m/>
    <m/>
    <m/>
    <m/>
    <m/>
    <s v="Management Janji"/>
    <s v="2026-08-13 11:00:00|Nama PIC : IBU eriza No HP : 087835316536 Alt :  M Janji : (KAMIS/13/AGUSTUS/2026) jam Pasang : 09:00 Note : hubungi pelanggan jika ingin kelokasi|40961371|MYDITA"/>
    <s v="FCC"/>
    <d v="2026-11-08T16:39:47"/>
    <d v="2026-08-13T11:00:00"/>
    <s v="Kendala Pelanggan"/>
    <s v="FO_WFM"/>
    <s v="PBG"/>
    <s v="NO ADDON"/>
    <m/>
    <s v="Provisioning Failed|WFM|INF009040643|PRK_-7.388031000000001,109.3497211_minta tanggal 21"/>
    <s v="- 11_11446;Biaya PSB HSI EBIS Tunai di Depan ~ 11[150000]  - E25060;E25060 ~ ES25 - Paket HSI Bisnis (HSIE) Khusus Winback 2.0[0]  - E25060~null~E25060_UNL;UNL ~ Internet-Link Unlimited Internet Usage ~ E25060[0]  - E25060~null~105343;E25060||11||Abodemen"/>
    <s v="INDIBIZ"/>
    <m/>
    <m/>
    <d v="2026-08-13T11:00:00"/>
    <s v="2026-08-13 11:00:00|Nama PIC : IBU eriza No HP : 087835316536 Alt :  M Janji : (KAMIS/13/AGUSTUS/2026) jam Pasang : 09:00 Note : hubungi pelanggan jika ingin kelokasi|40961371|MYDITA"/>
    <m/>
    <m/>
    <m/>
    <e v="#NUM!"/>
    <e v="#NUM!"/>
    <x v="1"/>
    <x v="3"/>
  </r>
  <r>
    <n v="727"/>
    <n v="1002524105"/>
    <n v="3"/>
    <x v="4"/>
    <n v="4"/>
    <s v="PEKALONGAN"/>
    <s v="TEGAL"/>
    <s v="TEG"/>
    <s v="REG"/>
    <s v="AO"/>
    <s v="NEW SALES"/>
    <s v="1P INET"/>
    <s v="Completed (PS)"/>
    <s v="RBS-Regional 3"/>
    <d v="2026-08-13T12:31:57"/>
    <d v="2026-08-14T15:42:44"/>
    <n v="69365085"/>
    <m/>
    <n v="142212126733"/>
    <s v="CV. Rizqi Jaya"/>
    <s v="ODP-TEG-FAW/043 FAW/D03/043.01"/>
    <s v="WO061661055"/>
    <m/>
    <m/>
    <m/>
    <n v="109.32339105403901"/>
    <n v="-6.8706978273594199"/>
    <s v="|MB00449|MYIA-096512863631/POI/bapak/087830095785/spbudemangharjo@gmail.com"/>
    <s v="MYIB_ASSISTANT"/>
    <m/>
    <m/>
    <m/>
    <m/>
    <m/>
    <m/>
    <m/>
    <m/>
    <s v="Management Janji"/>
    <s v="2026-08-14 13:00:00 | Nama PIC : Bp Hasan No HP : 087830095785 No Alt : - M Janji :  14 Agustus 2026 Jam Pasang : Pagi / Siang Note : hubungi pelanggan jika ingin kelokasi "/>
    <s v="FCC"/>
    <s v="13-08-2026 12:39:48"/>
    <d v="2026-08-14T13:00:00"/>
    <m/>
    <s v="PS"/>
    <s v="TEG"/>
    <s v="NO ADDON"/>
    <n v="20260814"/>
    <s v="Completed"/>
    <s v="HSI Bisnis Basic Promo HUT Telkom PSB 70% - 100 Mbps Dual Band"/>
    <s v="INDIBIZ"/>
    <m/>
    <m/>
    <d v="2026-08-14T13:00:00"/>
    <s v="2026-08-14 13:00:00 | Nama PIC : Bp Hasan No HP : 087830095785 No Alt : - M Janji :  14 Agustus 2026 Jam Pasang : Pagi / Siang Note : hubungi pelanggan jika ingin kelokasi "/>
    <n v="2026"/>
    <n v="8"/>
    <n v="14"/>
    <d v="2026-08-14T00:00:00"/>
    <n v="-0.54166666666424135"/>
    <x v="0"/>
    <x v="3"/>
  </r>
  <r>
    <n v="728"/>
    <n v="1002504794"/>
    <n v="3"/>
    <x v="1"/>
    <n v="5"/>
    <s v="SBY UTARA"/>
    <s v="GRESIK"/>
    <s v="CRM"/>
    <s v="REG"/>
    <s v="AO"/>
    <s v="NEW SALES"/>
    <m/>
    <s v="100 | REVOKE COMPLETED"/>
    <s v="RBS-Regional 3"/>
    <d v="2026-08-01T16:08:45"/>
    <d v="2026-08-03T11:47:11"/>
    <n v="69339285"/>
    <m/>
    <n v="152446245863"/>
    <s v="PT SAKTISETIA SENTOSA"/>
    <s v="ODP-CRM-FD/14"/>
    <s v="WO060668949"/>
    <m/>
    <m/>
    <m/>
    <n v="112.542769970132"/>
    <n v="-7.2239180266593497"/>
    <s v="AMRBS;940137;AM;ISTIHAMIN FITRIYAH;RBS-3;SURAMADU;PSB;PT SAKTISETIA SENTOSA;ARDI DWI SAPUTRA;081334003312;it@saktisetiasantosa.com;HSI Bisnis (1:1) 75 Mbps (Rp 519.000) PSB Rp 150.000;"/>
    <s v="Account Manager"/>
    <m/>
    <m/>
    <m/>
    <m/>
    <m/>
    <m/>
    <m/>
    <m/>
    <s v="Management Janji"/>
    <s v="2026-07-09 15:00:00|Tanggal pemasangan : 09/07/2024  Jam pemasangan : 08.00 - 12.00  Info Tambahan : Hubungi pelanggan dulu sebelum ke lokasi  terima kasih.|DA7880|MYDITA"/>
    <s v="FCC"/>
    <d v="2026-01-08T16:09:50"/>
    <m/>
    <s v="Kendala Pelanggan"/>
    <s v="REVOKE"/>
    <s v="CRM"/>
    <s v="NO ADDON"/>
    <m/>
    <s v="Revoke Completed"/>
    <s v="- 11_11446;Biaya PSB HSI EBIS Tunai di Depan ~ 11[150000]  - E23015;E23015 ~ ES23 - Perangkat ONT[0]  - E23015~null~44292;E23015||11||Abodemen 0[0]  - E23015~null~E23015_SWONT;SWONT ~ Biaya Sewa ONT ~ E23015[30000]  - E23046;E23046 ~ ES23 - Paket HSI Bisn"/>
    <s v="INDIBIZ"/>
    <m/>
    <m/>
    <d v="2026-08-01T07:00:00"/>
    <s v="2026-07-09 15:00:00|Tanggal pemasangan : 09/07/2024  Jam pemasangan : 08.00 - 12.00  Info Tambahan : Hubungi pelanggan dulu sebelum ke lokasi  terima kasih.|DA7880|MYDITA"/>
    <m/>
    <m/>
    <m/>
    <e v="#NUM!"/>
    <e v="#NUM!"/>
    <x v="1"/>
    <x v="15"/>
  </r>
  <r>
    <n v="729"/>
    <n v="1002520671"/>
    <n v="3"/>
    <x v="0"/>
    <n v="5"/>
    <s v="KUPANG"/>
    <s v="LABOAN BAJO"/>
    <s v="LBO"/>
    <s v="REG"/>
    <s v="AO"/>
    <s v="NEW SALES"/>
    <s v="1P INET"/>
    <s v="Completed (PS)"/>
    <s v="RBS-Regional 3"/>
    <d v="2026-08-11T16:13:56"/>
    <d v="2026-08-14T16:44:33"/>
    <n v="69363610"/>
    <m/>
    <n v="172512452617"/>
    <s v="PT Solusindo Bintang Pratama"/>
    <s v="ODP-LBO-FB/60 FB/D01/60.01"/>
    <s v="WO061521287"/>
    <m/>
    <m/>
    <m/>
    <n v="119.8793823"/>
    <n v="-8.4930275999999996"/>
    <s v="|MN02665|MYIA-089615070682/POI/pak ndrue/08174983899/dco@sbp.net.id"/>
    <s v="MYIB_ASSISTANT"/>
    <m/>
    <m/>
    <m/>
    <m/>
    <m/>
    <m/>
    <m/>
    <m/>
    <s v="Management Janji"/>
    <s v="2026-08-13 08:00:00 | Tanggal pemasangan: 13/08/2026 Jam pemasangan : 10.00 Info Tambahan : Hubungi pelanggan dulu sebelum ke lokasi terima kasih."/>
    <s v="FCC"/>
    <d v="2026-11-08T16:39:47"/>
    <d v="2026-08-13T08:00:00"/>
    <m/>
    <s v="PS"/>
    <s v="LBO"/>
    <s v="NO ADDON"/>
    <n v="20260814"/>
    <s v="Completed"/>
    <s v="HSI Bisnis Promo HUT Telkom PSB 70% - 50 Mbps"/>
    <s v="INDIBIZ"/>
    <m/>
    <m/>
    <d v="2026-08-13T08:00:00"/>
    <s v="2026-08-13 08:00:00 | Tanggal pemasangan: 13/08/2026 Jam pemasangan : 10.00 Info Tambahan : Hubungi pelanggan dulu sebelum ke lokasi terima kasih."/>
    <n v="2026"/>
    <n v="8"/>
    <n v="14"/>
    <d v="2026-08-14T00:00:00"/>
    <n v="0.66666666666424135"/>
    <x v="0"/>
    <x v="21"/>
  </r>
  <r>
    <n v="730"/>
    <n v="1002512691"/>
    <n v="3"/>
    <x v="3"/>
    <n v="4"/>
    <s v="MAGELANG"/>
    <s v="PURWOREJJO"/>
    <s v="KTA"/>
    <s v="REG"/>
    <s v="AO"/>
    <s v="NEW SALES"/>
    <s v="1P INET"/>
    <s v="Completed (PS)"/>
    <s v="RBS-Regional 3"/>
    <d v="2026-08-06T14:31:57"/>
    <d v="2026-08-08T16:11:14"/>
    <n v="69360065"/>
    <m/>
    <n v="146142107611"/>
    <s v="Apotik Ummati"/>
    <s v="ODP-KTA-FAG/008 FAG/D01/008.01"/>
    <s v="WO061085517"/>
    <m/>
    <m/>
    <m/>
    <n v="109.9217113"/>
    <n v="-7.7553115999999997"/>
    <s v="|MN01685|MYIA-082751782251/POI/ARIF BUDI SANTOSO/081392666125/arifbudi.sdr@gmail.com"/>
    <s v="MYIB_ASSISTANT"/>
    <m/>
    <m/>
    <m/>
    <m/>
    <m/>
    <m/>
    <m/>
    <m/>
    <s v="Management Janji"/>
    <s v="2026-08-07 13:00:00 | Tanggal pemasangan: 07/08/2026 Jam pemasangan : pagi/siang Info Tambahan : Hubungi pelanggan dulu sebelum ke lokasi. terima kasih"/>
    <s v="FCC"/>
    <d v="2026-06-08T14:40:01"/>
    <d v="2026-08-07T13:00:00"/>
    <m/>
    <s v="PS"/>
    <s v="KTA"/>
    <s v="NO ADDON"/>
    <n v="20260808"/>
    <s v="Completed"/>
    <s v="HSI Bisnis Basic Promo HUT Telkom PSB 70% - 50 Mbps"/>
    <s v="INDIBIZ"/>
    <m/>
    <m/>
    <d v="2026-08-07T13:00:00"/>
    <s v="2026-08-07 13:00:00 | Tanggal pemasangan: 07/08/2026 Jam pemasangan : pagi/siang Info Tambahan : Hubungi pelanggan dulu sebelum ke lokasi. terima kasih"/>
    <n v="2026"/>
    <n v="8"/>
    <n v="8"/>
    <d v="2026-08-08T00:00:00"/>
    <n v="0.45833333333575865"/>
    <x v="0"/>
    <x v="3"/>
  </r>
  <r>
    <n v="731"/>
    <n v="1002519074"/>
    <n v="3"/>
    <x v="5"/>
    <n v="5"/>
    <s v="SINGARJA"/>
    <s v="KLUNGKUNG"/>
    <s v="SMA"/>
    <s v="REG"/>
    <s v="AO"/>
    <s v="NEW SALES"/>
    <m/>
    <s v="OSS - FALLOUT"/>
    <s v="RBS-Regional 3"/>
    <d v="2026-08-11T09:43:43"/>
    <d v="2026-08-12T16:04:10"/>
    <n v="69362938"/>
    <n v="3665512014"/>
    <n v="172428815973"/>
    <s v="BAV ( Bagus Alit Villa )"/>
    <s v="ODP-SMA-FM/29"/>
    <s v="WO061520250"/>
    <m/>
    <m/>
    <m/>
    <n v="115.4465709"/>
    <n v="-8.4808534000000009"/>
    <s v="|MN02677|/PIC I Gusti Lanang Jelantik/087786694644/agungjelantik61@gmail.com"/>
    <s v="Sales Force DBS"/>
    <m/>
    <m/>
    <m/>
    <m/>
    <m/>
    <m/>
    <m/>
    <m/>
    <s v="Management Janji"/>
    <s v="2026-08-12 15:00:00|Tanggal pemasangan : 12 AGUSTUS 2026 Jam pemasangan : pagi/siang Info Tambahan : Hubungi pelanggan dulu sebelum ke lokasi terima kasih|40010577|MYDITA"/>
    <s v="FCC"/>
    <d v="2026-11-08T09:54:44"/>
    <d v="2026-08-12T15:00:00"/>
    <s v="Kendala Pelanggan"/>
    <s v="FO_WFM"/>
    <s v="SMA"/>
    <s v="NO ADDON"/>
    <m/>
    <s v="Provisioning Failed|WFM|INF009031014|PP_-8.5485946,115.31997129999999_planggan minta besok Sekarang GK ada orang  di lokasi."/>
    <s v="- 11_11446;Biaya PSB HSI EBIS Tunai di Depan ~ 11[150000]  - BWY DL;BWY DL ~ Saluran Dua Arah(BothWay)[0]  - E23057;E23057 ~ ES23 - Paket HSI Bisnis Basic Phone (PHONE)[0]  - E23057~null~44873;E23057||11||Abodemen 0[0]  - E23057~null~E23057_IN800;IN800 ~ "/>
    <s v="INDIBIZ"/>
    <m/>
    <m/>
    <d v="2026-08-12T15:00:00"/>
    <s v="2026-08-12 15:00:00|Tanggal pemasangan : 12 AGUSTUS 2026 Jam pemasangan : pagi/siang Info Tambahan : Hubungi pelanggan dulu sebelum ke lokasi terima kasih|40010577|MYDITA"/>
    <m/>
    <m/>
    <m/>
    <e v="#NUM!"/>
    <e v="#NUM!"/>
    <x v="1"/>
    <x v="6"/>
  </r>
  <r>
    <n v="732"/>
    <n v="1002507331"/>
    <n v="3"/>
    <x v="6"/>
    <n v="5"/>
    <s v="PASURUAN"/>
    <s v="PASURUAN"/>
    <s v="PSN"/>
    <s v="REG"/>
    <s v="AO"/>
    <s v="NEW SALES"/>
    <m/>
    <s v="Completed (PS)"/>
    <s v="RBS-Regional 3"/>
    <d v="2026-08-04T10:19:01"/>
    <d v="2026-08-05T14:18:42"/>
    <n v="69358043"/>
    <m/>
    <n v="152729256676"/>
    <s v="SDK SANG TIMUR"/>
    <s v="ODP-PSN-F02/15"/>
    <s v="WO060886770"/>
    <m/>
    <m/>
    <m/>
    <n v="112.9044373"/>
    <n v="-7.6474829"/>
    <s v="|MN02680|/SDK SANG TIMUR/WINBACK 2.0 HSI B2B (1:1) 75MBPS 415RB PSB DISC 70%//sangtimursdk32@gmail.com/CRESTELA TRI WAHYU PUTRI/82132844800"/>
    <s v="Sales Force DBS"/>
    <m/>
    <m/>
    <m/>
    <m/>
    <m/>
    <m/>
    <m/>
    <m/>
    <s v="Management Janji"/>
    <s v="2026-08-05 13:00:00|Nama PIC : Ibu Crestela No HP : 082132844800 No Alt : - M Janji : 05 Agustus 2026 Jam Pasang : Pagi / Siang Note : hubungi pelanggan jika ingin ke lokasi, terima kasih|40951378|MYDITA"/>
    <s v="FCC"/>
    <d v="2026-04-08T10:25:32"/>
    <d v="2026-08-05T13:00:00"/>
    <m/>
    <s v="PS"/>
    <s v="PSN"/>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Nama PIC : Ibu Crestela No HP : 082132844800 No Alt : - M Janji : 05 Agustus 2026 Jam Pasang : Pagi / Siang Note : hubungi pelanggan jika ingin ke lokasi, terima kasih|40951378|MYDITA"/>
    <n v="2026"/>
    <n v="8"/>
    <n v="5"/>
    <d v="2026-08-05T00:00:00"/>
    <n v="-0.54166666666424135"/>
    <x v="0"/>
    <x v="24"/>
  </r>
  <r>
    <n v="733"/>
    <n v="1002514788"/>
    <n v="3"/>
    <x v="1"/>
    <n v="5"/>
    <s v="SBY UTARA"/>
    <s v="LAMONGAN"/>
    <s v="LMG"/>
    <s v="REG"/>
    <s v="AO"/>
    <s v="NEW SALES"/>
    <m/>
    <s v="Completed (PS)"/>
    <s v="RBS-Regional 3"/>
    <d v="2026-08-07T14:15:14"/>
    <d v="2026-08-09T19:31:56"/>
    <n v="69360823"/>
    <m/>
    <n v="152433910085"/>
    <s v="SPBU 5462222"/>
    <s v="ODP-LMG-FD/67"/>
    <s v="WO061260430"/>
    <m/>
    <m/>
    <m/>
    <n v="112.44517399999999"/>
    <n v="-7.0943082000000004"/>
    <s v="AMRBS;402409;AMEX;DODOD HERMANU;RBS-3;SURAMADU;PSB;SPBU 5462222;087753000130;spbu.5462222@yahoo.com;HSI Bisnis Promo HUT Telkom (1:1) 50 Mbps (Rp 355.000) PSB Rp 150.000;Winarti;-7.0943377, 112.4453922"/>
    <s v="Amex"/>
    <m/>
    <m/>
    <m/>
    <m/>
    <m/>
    <m/>
    <m/>
    <m/>
    <s v="Management Janji"/>
    <s v="2026-08-09 10:00:00|Tgl Pemasangan : 09 Agustus 2026 Interval : PAGI SIANG Note : Hubungi pelanggan terlebih dahulu|40981182|MYDITA"/>
    <s v="FCC"/>
    <d v="2026-07-08T14:25:34"/>
    <d v="2026-08-09T10:00:00"/>
    <m/>
    <s v="PS"/>
    <s v="LMG"/>
    <s v="NO ADDON"/>
    <n v="20260809"/>
    <s v="Completed"/>
    <s v="- 11_11446;Biaya PSB HSI EBIS Tunai di Depan ~ 11[150000]  - E25060;E25060 ~ ES25 - Paket HSI Bisnis (HSIE) Khusus Winback 2.0[0]  - E25060~null~E25060_UNL;UNL ~ Internet-Link Unlimited Internet Usage ~ E25060[0]  - E25060~null~105343;E25060||11||Abodemen"/>
    <s v="INDIBIZ"/>
    <m/>
    <m/>
    <d v="2026-08-09T10:00:00"/>
    <s v="2026-08-09 10:00:00|Tgl Pemasangan : 09 Agustus 2026 Interval : PAGI SIANG Note : Hubungi pelanggan terlebih dahulu|40981182|MYDITA"/>
    <n v="2026"/>
    <n v="8"/>
    <n v="9"/>
    <d v="2026-08-09T00:00:00"/>
    <n v="-0.41666666666424135"/>
    <x v="0"/>
    <x v="15"/>
  </r>
  <r>
    <n v="734"/>
    <n v="1002527258"/>
    <n v="3"/>
    <x v="2"/>
    <n v="5"/>
    <s v="MALANG"/>
    <s v="BATU"/>
    <s v="KPO"/>
    <s v="REG"/>
    <s v="AO"/>
    <s v="NEW SALES"/>
    <m/>
    <s v="Completed (PS)"/>
    <s v="RBS-Regional 3"/>
    <d v="2026-08-14T16:55:02"/>
    <d v="2026-08-14T21:50:26"/>
    <n v="69364569"/>
    <m/>
    <n v="152711247096"/>
    <s v="MAXXIS"/>
    <s v="ODP-KPO-FBE/16"/>
    <s v="WO061773769"/>
    <m/>
    <m/>
    <m/>
    <n v="112.5834231"/>
    <n v="-7.9120096000000002"/>
    <s v="|MN02703|MYIA-055438232586/POI/Tony Setiawan/082330752145/tonyst2@givmail.com"/>
    <s v="MYDIGIBIZPARTNER"/>
    <m/>
    <m/>
    <m/>
    <m/>
    <m/>
    <m/>
    <m/>
    <m/>
    <s v="Management Janji"/>
    <s v="2026-08-13 15:00:00 |   M Janji : (13/AGUSTUS/2026)  jam Pasang : 09:00  Note : hubungi pelanggan jika ingin kelokasi"/>
    <s v="FCC"/>
    <s v="14-08-2026 17:10:17"/>
    <m/>
    <m/>
    <s v="PS"/>
    <s v="KPO"/>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15:00:00 |   M Janji : (13/AGUSTUS/2026)  jam Pasang : 09:00  Note : hubungi pelanggan jika ingin kelokasi"/>
    <n v="2026"/>
    <n v="8"/>
    <n v="14"/>
    <d v="2026-08-14T00:00:00"/>
    <n v="-0.29166666666424135"/>
    <x v="0"/>
    <x v="11"/>
  </r>
  <r>
    <n v="735"/>
    <n v="1002531414"/>
    <n v="3"/>
    <x v="4"/>
    <n v="4"/>
    <s v="PEKALONGAN"/>
    <s v="PEKALONGAN"/>
    <s v="PKL"/>
    <s v="REG"/>
    <s v="AO"/>
    <s v="NEW SALES"/>
    <s v="1P INET"/>
    <s v="MIE - SEND SURVEY"/>
    <s v="RBS-Regional 3"/>
    <d v="2026-08-17T17:59:56"/>
    <d v="2026-08-17T18:02:01"/>
    <n v="69368367"/>
    <m/>
    <n v="142202154766"/>
    <s v="Gendhisbatik.id"/>
    <s v="ODP-PKL-FCG/096 FCG/D01/096.01"/>
    <s v="WO061950562"/>
    <m/>
    <m/>
    <m/>
    <n v="109.65576077259"/>
    <n v="-6.92515093498311"/>
    <s v="|MC50067|MYIA-028013322113/POI/M TAUFAN/085777774324/alsaa6x22@gmail.com"/>
    <s v="MYIB_ASSISTANT"/>
    <m/>
    <m/>
    <m/>
    <m/>
    <m/>
    <m/>
    <m/>
    <m/>
    <s v="Management Janji"/>
    <s v="2026-08-18 15:00:00 | Nama : BP M TAUFAN  No Hp : 085777774324 No Alt :  Tgl Pemasangan : 18 Agustus 2026 Interval : PAGI  Note : Hubungi pelanggan terlebih dahulu"/>
    <s v="FCC"/>
    <s v="17-08-2026 18:10:08"/>
    <d v="2026-08-18T15:00:00"/>
    <m/>
    <s v="SURVEY_NEW_MANJA"/>
    <s v="PKL"/>
    <s v="NO ADDON"/>
    <m/>
    <s v="MIE - SEND SURVEY"/>
    <s v="HSI Bisnis Promo HUT Telkom PSB 70% - 75 Mbps"/>
    <s v="INDIBIZ"/>
    <m/>
    <m/>
    <d v="2026-08-18T15:00:00"/>
    <s v="2026-08-18 15:00:00 | Nama : BP M TAUFAN  No Hp : 085777774324 No Alt :  Tgl Pemasangan : 18 Agustus 2026 Interval : PAGI  Note : Hubungi pelanggan terlebih dahulu"/>
    <m/>
    <m/>
    <m/>
    <e v="#NUM!"/>
    <e v="#NUM!"/>
    <x v="1"/>
    <x v="3"/>
  </r>
  <r>
    <n v="736"/>
    <n v="1002523247"/>
    <n v="3"/>
    <x v="0"/>
    <n v="5"/>
    <s v="MATARAM"/>
    <s v="LOMBOK TIMUR UTARA"/>
    <s v="SGG"/>
    <s v="REG"/>
    <s v="AO"/>
    <s v="NEW SALES"/>
    <s v="1P INET"/>
    <s v="Completed (PS)"/>
    <s v="RBS-Regional 3"/>
    <d v="2026-08-13T07:44:56"/>
    <d v="2026-08-14T16:25:10"/>
    <n v="69364668"/>
    <m/>
    <n v="172604213973"/>
    <s v="SPX Express"/>
    <s v="ODP-SGG-FAK/18"/>
    <s v="WO061635046"/>
    <m/>
    <m/>
    <m/>
    <n v="116.197071075439"/>
    <n v="-8.31552002790791"/>
    <s v="|MN00515|MYIA-053314846205/POI/Nougi Indra Pratama/082339426520/giigaming86@gmail.com"/>
    <s v="MYIB_ASSISTANT"/>
    <m/>
    <m/>
    <m/>
    <m/>
    <m/>
    <m/>
    <m/>
    <m/>
    <s v="Management Janji"/>
    <s v="2026-08-14 15:00:00 | Nama : BP NOUGI INDRA PRATAMA  No Hp : 082339426520 No Alt :  Tgl Pemasangan : 14 Agustus 2026 Interval : SIANG Note : Hubungi pelanggan terlebih dahulu"/>
    <s v="FCC"/>
    <s v="13-08-2026 07:55:20"/>
    <d v="2026-08-14T15:00:00"/>
    <m/>
    <s v="PS"/>
    <s v="SGG"/>
    <s v="NO ADDON"/>
    <n v="20260814"/>
    <s v="Completed"/>
    <s v="HSI Bisnis Promo HUT Telkom PSB 70% - 50 Mbps"/>
    <s v="INDIBIZ"/>
    <m/>
    <m/>
    <d v="2026-08-14T15:00:00"/>
    <s v="2026-08-14 15:00:00 | Nama : BP NOUGI INDRA PRATAMA  No Hp : 082339426520 No Alt :  Tgl Pemasangan : 14 Agustus 2026 Interval : SIANG Note : Hubungi pelanggan terlebih dahulu"/>
    <n v="2026"/>
    <n v="8"/>
    <n v="14"/>
    <d v="2026-08-14T00:00:00"/>
    <n v="-0.625"/>
    <x v="0"/>
    <x v="9"/>
  </r>
  <r>
    <n v="737"/>
    <n v="1002525176"/>
    <n v="3"/>
    <x v="6"/>
    <n v="5"/>
    <s v="JEMBER"/>
    <s v="SITUBONDO"/>
    <s v="BKI"/>
    <s v="REG"/>
    <s v="AO"/>
    <s v="NEW SALES"/>
    <s v="1P INET"/>
    <s v="Completed (PS)"/>
    <s v="RBS-Regional 3"/>
    <d v="2026-08-13T18:05:57"/>
    <d v="2026-08-14T13:10:31"/>
    <n v="69365515"/>
    <m/>
    <n v="152531208016"/>
    <s v="NOVITA CELL 2"/>
    <s v="ODP-BKI-FF/51 FF/D03/51.01"/>
    <s v="WO061699859"/>
    <m/>
    <m/>
    <m/>
    <n v="113.671279"/>
    <n v="-7.7415710000000004"/>
    <s v="|MN02617|MYIA-062944027970/POI/DIA FARA YUNINGSIH/085973654913/shariyadi116@gmail.com"/>
    <s v="MYIB_ASSISTANT"/>
    <m/>
    <m/>
    <m/>
    <m/>
    <m/>
    <m/>
    <m/>
    <m/>
    <s v="Management Janji"/>
    <s v="2026-08-14 15:00:00 | Tanggal pemasangan: 14/08/2026 Jam pemasangan : pagi / siang Info Tambahan : Hubungi pelanggan dulu sebelum ke lokasi terima kasih."/>
    <s v="FCC"/>
    <s v="13-08-2026 18:25:15"/>
    <d v="2026-08-14T15:00:00"/>
    <m/>
    <s v="PS"/>
    <s v="BKI"/>
    <s v="NETMONK"/>
    <n v="20260814"/>
    <s v="Completed"/>
    <s v="HSI Bisnis Bundling Netmonk Promo 2026 PSB 70% - 200 Mbps"/>
    <s v="INDIBIZ"/>
    <m/>
    <m/>
    <d v="2026-08-14T15:00:00"/>
    <s v="2026-08-14 15:00:00 | Tanggal pemasangan: 14/08/2026 Jam pemasangan : pagi / siang Info Tambahan : Hubungi pelanggan dulu sebelum ke lokasi terima kasih."/>
    <n v="2026"/>
    <n v="8"/>
    <n v="14"/>
    <d v="2026-08-14T00:00:00"/>
    <n v="-0.625"/>
    <x v="0"/>
    <x v="16"/>
  </r>
  <r>
    <n v="738"/>
    <n v="1002530483"/>
    <n v="3"/>
    <x v="2"/>
    <n v="5"/>
    <s v="KEDIRI"/>
    <s v="KEDIRI"/>
    <s v="PPR"/>
    <s v="REG"/>
    <s v="AO"/>
    <s v="NEW SALES"/>
    <s v="1P INET"/>
    <s v="MIE - SEND SURVEY"/>
    <s v="RBS-Regional 3"/>
    <d v="2026-08-17T09:26:57"/>
    <d v="2026-08-17T09:28:01"/>
    <n v="69367848"/>
    <m/>
    <n v="152652204464"/>
    <s v="SDN PEHWETAN 1"/>
    <s v="ODP-PPR-FE/78 FE/D08/78.01"/>
    <s v="WO061913346"/>
    <m/>
    <m/>
    <m/>
    <n v="112.0906356"/>
    <n v="-7.7309663999999998"/>
    <s v="|MC20057|MYIA-063953679208/POI/Rekza Ravi Anggara/081992623703/sdnpehwetan36@gmail.com"/>
    <s v="MYIB_ASSISTANT"/>
    <m/>
    <m/>
    <m/>
    <m/>
    <m/>
    <m/>
    <m/>
    <m/>
    <s v="Management Janji"/>
    <s v="2026-08-18 13:00:00 | Waktu pemasangan : 17 agustus 2026 Jam pemasangan : 08.00 - 12.00 Info Tambahan : Hubungi pelanggan dulu sebelum ke lokasi terimakasih "/>
    <s v="FCC"/>
    <s v="17-08-2026 09:39:54"/>
    <d v="2026-08-18T13:00:00"/>
    <m/>
    <s v="SURVEY_NEW_MANJA"/>
    <s v="PPR"/>
    <s v="NO ADDON"/>
    <m/>
    <s v="MIE - SEND SURVEY"/>
    <s v="HSI Bisnis Promo HUT Telkom PSB 70% - 300 Mbps"/>
    <s v="INDIBIZ"/>
    <m/>
    <m/>
    <d v="2026-08-18T13:00:00"/>
    <s v="2026-08-18 13:00:00 | Waktu pemasangan : 17 agustus 2026 Jam pemasangan : 08.00 - 12.00 Info Tambahan : Hubungi pelanggan dulu sebelum ke lokasi terimakasih "/>
    <m/>
    <m/>
    <m/>
    <e v="#NUM!"/>
    <e v="#NUM!"/>
    <x v="1"/>
    <x v="5"/>
  </r>
  <r>
    <n v="739"/>
    <n v="1002531032"/>
    <n v="3"/>
    <x v="3"/>
    <n v="4"/>
    <s v="YOGYAKARTA"/>
    <s v="BANTUL"/>
    <s v="BTL"/>
    <s v="REG"/>
    <s v="AO"/>
    <s v="NEW SALES"/>
    <m/>
    <s v="7 | OSS - PROVISIONING ISSUED"/>
    <s v="RBS-Regional 3"/>
    <d v="2026-08-17T14:41:23"/>
    <d v="2026-08-17T14:47:59"/>
    <n v="69366310"/>
    <m/>
    <n v="146129128622"/>
    <s v="SPBU PENDOWOHARJO 44.557.11"/>
    <s v="ODP-BTL-FBD/043"/>
    <s v="WO061937687"/>
    <m/>
    <m/>
    <m/>
    <n v="110.338926"/>
    <n v="-7.8653729999999999"/>
    <s v="|MN02579|MYIA-098633278047/POI/AGUS SURAWAN/085743422968/spbupucung4455711@gmail.com"/>
    <s v="Sales Profesional"/>
    <m/>
    <m/>
    <m/>
    <m/>
    <m/>
    <m/>
    <m/>
    <m/>
    <s v="Management Janji"/>
    <s v="2026-08-16 08:00:00 | Tanggal pemasangan : 16 AGUSTUS 2026  Jam pemasangan : pagi/siang  Info Tambahan : Hubungi pelanggan dulu sebelum ke lokasi  terima kasih"/>
    <s v="FCC"/>
    <s v="17-08-2026 14:55:19"/>
    <m/>
    <m/>
    <s v="PI"/>
    <s v="BTL"/>
    <s v="NO ADDON"/>
    <m/>
    <s v="Provisioning Issued"/>
    <s v="- 11_11446;Biaya PSB HSI EBIS Tunai di Depan ~ 11[150000]  - SP_NOSS;SP_NOSS ~ Internet NOSS Multispeed Network[0]  - SP_NOSS;SP_NOSS ~ Internet NOSS Multispeed Network[0]  - E25060;E25060 ~ ES25 - Paket HSI Bisnis (HSIE) Khusus Winback 2.0[0]  - E25060~n"/>
    <s v="INDIBIZ"/>
    <m/>
    <m/>
    <d v="2026-08-17T07:00:00"/>
    <s v="2026-08-16 08:00:00 | Tanggal pemasangan : 16 AGUSTUS 2026  Jam pemasangan : pagi/siang  Info Tambahan : Hubungi pelanggan dulu sebelum ke lokasi  terima kasih"/>
    <m/>
    <m/>
    <m/>
    <e v="#NUM!"/>
    <e v="#NUM!"/>
    <x v="1"/>
    <x v="3"/>
  </r>
  <r>
    <n v="740"/>
    <n v="1002527079"/>
    <n v="3"/>
    <x v="7"/>
    <n v="4"/>
    <s v="KUDUS"/>
    <s v="BLORA"/>
    <s v="CEP"/>
    <s v="DGS"/>
    <s v="AO"/>
    <s v="NEW SALES"/>
    <m/>
    <s v="Completed (PS)"/>
    <s v="DGS-B2B TREG"/>
    <d v="2026-08-14T16:06:22"/>
    <d v="2026-08-15T18:14:24"/>
    <n v="69366311"/>
    <m/>
    <n v="142552107778"/>
    <s v="Temporary Kecamatan Cepu"/>
    <s v="ODP-CEP-FN/035"/>
    <s v="WO061768259"/>
    <m/>
    <m/>
    <m/>
    <n v="111.59067101446099"/>
    <n v="-7.1515060069893304"/>
    <s v="DGS HSI | MUHYIDDIN TAUFIQ ARDHIYYAN | 402206 | TREG 3 |Temporary Kecamatan Cepu| PUPUK | 082220113188| PSB 1S 100MBPS BISNIS "/>
    <s v="Amex"/>
    <m/>
    <m/>
    <m/>
    <m/>
    <m/>
    <m/>
    <m/>
    <m/>
    <s v="Management Janji"/>
    <n v="82220113188"/>
    <s v="FCC"/>
    <s v="14-08-2026 16:10:01"/>
    <m/>
    <m/>
    <s v="PS"/>
    <s v="CEP"/>
    <s v="NO ADDON"/>
    <n v="20260815"/>
    <s v="Completed"/>
    <s v="- 11_11450;Biaya PSB Reguler HSI EBIS ~ 11[500000]  - SP_NOSS;SP_NOSS ~ Internet NOSS Multispeed Network[0]  - SP_NOSS;SP_NOSS ~ Internet NOSS Multispeed Network[0]  - E25060;E25060 ~ ES25 - Paket HSI Bisnis (HSIE) Khusus Winback 2.0[0]  - E25060~null~E25"/>
    <s v="INDIBIZ"/>
    <m/>
    <m/>
    <d v="2026-08-14T12:00:00"/>
    <n v="82220113188"/>
    <n v="2026"/>
    <n v="8"/>
    <n v="15"/>
    <d v="2026-08-15T00:00:00"/>
    <n v="0.5"/>
    <x v="0"/>
    <x v="3"/>
  </r>
  <r>
    <n v="741"/>
    <n v="1002527680"/>
    <n v="3"/>
    <x v="2"/>
    <n v="5"/>
    <s v="KEDIRI"/>
    <s v="KEDIRI"/>
    <s v="NDL"/>
    <s v="REG"/>
    <s v="AO"/>
    <s v="NEW SALES"/>
    <s v="1P INET"/>
    <s v="Completed (PS)"/>
    <s v="RBS-Regional 3"/>
    <d v="2026-08-15T08:18:57"/>
    <d v="2026-08-16T18:28:37"/>
    <n v="69366522"/>
    <m/>
    <n v="152651209258"/>
    <s v="SD PLOSO"/>
    <s v="ODP-NDL-FP/36 FP/D02/36.01"/>
    <s v="WO061796676"/>
    <m/>
    <m/>
    <m/>
    <n v="111.9552762"/>
    <n v="-7.9247509999999997"/>
    <s v="|MC20057|MYIA-090461247327/POI/Muhamad Chusni M/088983009495/sd.ploso.kediri@gmail.com"/>
    <s v="MYIB_ASSISTANT"/>
    <m/>
    <m/>
    <m/>
    <m/>
    <m/>
    <m/>
    <m/>
    <m/>
    <s v="Management Janji"/>
    <s v="2026-08-16 08:00:00 | Nama PIC : bapak cusni No HP : 088983009495 Alt :  M Janji : (MINGGU/16/AGUSTUS/2026) jam Pasang : 09:00 Note : hubungi pelanggan jika ingin kelokasi"/>
    <s v="FCC"/>
    <s v="15-08-2026 08:25:42"/>
    <d v="2026-08-16T08:00:00"/>
    <m/>
    <s v="PS"/>
    <s v="NDL"/>
    <s v="NO ADDON"/>
    <n v="20260816"/>
    <s v="Completed"/>
    <s v="HSI Bisnis Promo HUT Telkom PSB 70% - 300 Mbps"/>
    <s v="INDIBIZ"/>
    <m/>
    <m/>
    <d v="2026-08-16T08:00:00"/>
    <s v="2026-08-16 08:00:00 | Nama PIC : bapak cusni No HP : 088983009495 Alt :  M Janji : (MINGGU/16/AGUSTUS/2026) jam Pasang : 09:00 Note : hubungi pelanggan jika ingin kelokasi"/>
    <n v="2026"/>
    <n v="8"/>
    <n v="16"/>
    <d v="2026-08-16T00:00:00"/>
    <n v="-0.33333333333575865"/>
    <x v="0"/>
    <x v="5"/>
  </r>
  <r>
    <n v="742"/>
    <n v="1002505634"/>
    <n v="3"/>
    <x v="0"/>
    <n v="5"/>
    <s v="MATARAM"/>
    <s v="LOMBOK TIMUR UTARA"/>
    <s v="SGG"/>
    <s v="REG"/>
    <s v="AO"/>
    <s v="NEW SALES"/>
    <m/>
    <s v="7 | OSS - PROVISIONING ISSUED"/>
    <s v="RBS-Regional 3"/>
    <d v="2026-08-03T09:39:05"/>
    <d v="2026-08-13T13:07:28"/>
    <n v="69357254"/>
    <m/>
    <n v="172604214070"/>
    <s v="White Bamboo (Athaya Resto)"/>
    <s v="ODP-SGG-FCLG/22"/>
    <s v="WO061576543"/>
    <m/>
    <m/>
    <m/>
    <n v="116.039921419411"/>
    <n v="-8.3535348464118204"/>
    <s v="RBS HSI |Rian Puja Atmawikarsa | 406910 | TREG 3 |White Bamboo (Athaya Resto)| 82236305911|81803680445| HSI BISNIS 50 MBPS"/>
    <s v="Amex"/>
    <m/>
    <m/>
    <m/>
    <m/>
    <m/>
    <m/>
    <m/>
    <m/>
    <s v="Management Janji"/>
    <s v="2026-08-13 13:00:00|Nama Pic : bu yulianti  No Hp Pic : 081803680445 No alt : - Jam Pemasangan : pagi  Tanggal Pemasangan : 13 Agustus 2026|40951375|MYDITA"/>
    <s v="FCC"/>
    <d v="2026-03-08T09:40:13"/>
    <d v="2026-08-13T13:00:00"/>
    <m/>
    <s v="PI"/>
    <s v="SGG"/>
    <s v="NO ADDON"/>
    <m/>
    <s v="Provisioning Issu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bu yulianti  No Hp Pic : 081803680445 No alt : - Jam Pemasangan : pagi  Tanggal Pemasangan : 13 Agustus 2026|40951375|MYDITA"/>
    <m/>
    <m/>
    <m/>
    <e v="#NUM!"/>
    <e v="#NUM!"/>
    <x v="1"/>
    <x v="9"/>
  </r>
  <r>
    <n v="743"/>
    <n v="1002507732"/>
    <n v="3"/>
    <x v="2"/>
    <n v="5"/>
    <s v="MALANG"/>
    <s v="KEPANJEN"/>
    <s v="BRG"/>
    <s v="REG"/>
    <s v="AO"/>
    <s v="NEW SALES"/>
    <s v="1P INET"/>
    <s v="Completed (PS)"/>
    <s v="RBS-Regional 3"/>
    <d v="2026-08-04T11:22:56"/>
    <d v="2026-08-04T18:26:03"/>
    <n v="69358135"/>
    <m/>
    <n v="152708209564"/>
    <s v="SMKN 10 MALANG"/>
    <s v="ODP-BRG-FF/48 FF/D06/48.01"/>
    <s v="WO060873291"/>
    <m/>
    <m/>
    <m/>
    <n v="112.6371169"/>
    <n v="-8.0388505000000006"/>
    <s v="|MN02703|MYIA-067794979046/POI/Nanang/085843555700/nananktw83@gmail.com"/>
    <s v="MYIB_ASSISTANT"/>
    <m/>
    <m/>
    <m/>
    <m/>
    <m/>
    <m/>
    <m/>
    <m/>
    <s v="Management Janji"/>
    <s v="2026-08-05 15:00:00 | Tanggal Pemasangan : 05 Agustus 2026 Jam Pemasangan : 08:00 15:00 Info Tambahan : Hubungi pelanggan dulu sebelum ke lokasi terimakasih"/>
    <s v="FCC"/>
    <d v="2026-04-08T11:25:40"/>
    <d v="2026-08-05T15:00:00"/>
    <m/>
    <s v="PS"/>
    <s v="BRG"/>
    <s v="NO ADDON"/>
    <n v="20260804"/>
    <s v="Completed"/>
    <s v="HSI Bisnis Basic Promo HUT Telkom PSB 70% - 150 Mbps"/>
    <s v="INDIBIZ"/>
    <m/>
    <m/>
    <d v="2026-08-05T15:00:00"/>
    <s v="2026-08-05 15:00:00 | Tanggal Pemasangan : 05 Agustus 2026 Jam Pemasangan : 08:00 15:00 Info Tambahan : Hubungi pelanggan dulu sebelum ke lokasi terimakasih"/>
    <n v="2026"/>
    <n v="8"/>
    <n v="4"/>
    <d v="2026-08-04T00:00:00"/>
    <n v="-1.625"/>
    <x v="0"/>
    <x v="29"/>
  </r>
  <r>
    <n v="744"/>
    <n v="1002517628"/>
    <n v="3"/>
    <x v="3"/>
    <n v="4"/>
    <s v="MAGELANG"/>
    <s v="WONOSOBO"/>
    <s v="WOS"/>
    <s v="REG"/>
    <s v="AO"/>
    <s v="NEW SALES"/>
    <s v="1P INET"/>
    <s v="Completed (PS)"/>
    <s v="RBS-Regional 3"/>
    <d v="2026-08-10T12:28:56"/>
    <d v="2026-08-11T14:26:08"/>
    <n v="69362377"/>
    <m/>
    <n v="141373127433"/>
    <s v="TOKO HARJATI AA SNACK"/>
    <s v="ODP-WOS-FE/043"/>
    <s v="WO061388404"/>
    <m/>
    <m/>
    <m/>
    <n v="109.84761"/>
    <n v="-7.2900390000000002"/>
    <s v="|MN00439|MYIA-077577598557/POI/YOHAN/082226725632/yohan6281@gmail.com"/>
    <s v="MYIB_ASSISTANT"/>
    <m/>
    <m/>
    <m/>
    <m/>
    <m/>
    <m/>
    <m/>
    <m/>
    <s v="Management Janji"/>
    <s v="2026-08-11 13:00:00 | telp : 082226725632 alt :  M Janji : (11/08/2026) jam Pasang :pagi / siang  Note : hubungi pelanggan jika ingin kelokasi "/>
    <s v="FCC"/>
    <d v="2026-10-08T12:39:53"/>
    <d v="2026-08-11T13:00:00"/>
    <m/>
    <s v="PS"/>
    <s v="WOS"/>
    <s v="NO ADDON"/>
    <n v="20260811"/>
    <s v="Completed"/>
    <s v="HSI Bisnis Promo HUT Telkom PSB 70% - 100 Mbps"/>
    <s v="INDIBIZ"/>
    <m/>
    <m/>
    <d v="2026-08-11T13:00:00"/>
    <s v="2026-08-11 13:00:00 | telp : 082226725632 alt :  M Janji : (11/08/2026) jam Pasang :pagi / siang  Note : hubungi pelanggan jika ingin kelokasi "/>
    <n v="2026"/>
    <n v="8"/>
    <n v="11"/>
    <d v="2026-08-11T00:00:00"/>
    <n v="-0.54166666666424135"/>
    <x v="0"/>
    <x v="3"/>
  </r>
  <r>
    <n v="745"/>
    <n v="1002505376"/>
    <n v="3"/>
    <x v="6"/>
    <n v="5"/>
    <s v="SIDOARJO"/>
    <s v="PASURUAN"/>
    <s v="GEM"/>
    <s v="REG"/>
    <s v="AO"/>
    <s v="NEW SALES"/>
    <m/>
    <s v="Completed (PS)"/>
    <s v="RBS-Regional 3"/>
    <d v="2026-08-02T16:29:22"/>
    <d v="2026-08-04T15:12:03"/>
    <n v="69357077"/>
    <m/>
    <n v="152743216265"/>
    <s v="WARKOP MANTEN"/>
    <s v="ODP-GEM-FY/18"/>
    <s v="WO060738191"/>
    <m/>
    <m/>
    <m/>
    <n v="112.7178614"/>
    <n v="-7.4460407999999996"/>
    <s v="|MC30224|/M. SYUKRON IN'AM/82139905280/msyukroninam@gmail.com"/>
    <s v="Sales Force DBS"/>
    <m/>
    <m/>
    <m/>
    <m/>
    <m/>
    <m/>
    <m/>
    <m/>
    <s v="Management Janji"/>
    <s v="2026-08-04 08:00:00|Nama PIC : bapak sukron No HP : 082139905280 Alt :  M Janji : (SENIN/3/AGUSTUS/2026) jam Pasang : 09:00 Note : hubungi pelanggan jika ingin kelokasi|40010577|MYDITA"/>
    <s v="FCC"/>
    <d v="2026-02-08T16:39:53"/>
    <d v="2026-08-03T15:00:00"/>
    <m/>
    <s v="PS"/>
    <s v="GEM"/>
    <s v="NO ADDON"/>
    <n v="20260804"/>
    <s v="Completed"/>
    <s v="- 11_11446;Biaya PSB HSI EBIS Tunai di Depan ~ 11[150000]  - SP_NOSS;SP_NOSS ~ Internet NOSS Multispeed Network[0]  - E23015;E23015 ~ ES23 - Perangkat ONT[0]  - E23015~null~44292;E23015||11||Abodemen 0[0]  - E23015~null~E23015_SWONT;SWONT ~ Biaya Sewa ONT"/>
    <s v="INDIBIZ"/>
    <m/>
    <m/>
    <d v="2026-08-04T08:00:00"/>
    <s v="2026-08-04 08:00:00|Nama PIC : bapak sukron No HP : 082139905280 Alt :  M Janji : (SENIN/3/AGUSTUS/2026) jam Pasang : 09:00 Note : hubungi pelanggan jika ingin kelokasi|40010577|MYDITA"/>
    <n v="2026"/>
    <n v="8"/>
    <n v="4"/>
    <d v="2026-08-04T00:00:00"/>
    <n v="-0.33333333333575865"/>
    <x v="0"/>
    <x v="24"/>
  </r>
  <r>
    <n v="746"/>
    <n v="1002515987"/>
    <n v="3"/>
    <x v="1"/>
    <n v="5"/>
    <s v="SBY UTARA"/>
    <s v="GRESIK"/>
    <s v="SDY"/>
    <s v="REG"/>
    <s v="AO"/>
    <s v="NEW SALES"/>
    <m/>
    <s v="Completed (PS)"/>
    <s v="RBS-Regional 3"/>
    <d v="2026-08-08T13:49:54"/>
    <d v="2026-08-08T15:21:49"/>
    <n v="69360038"/>
    <m/>
    <n v="152451212004"/>
    <s v="SPPG DAPUR SINTA"/>
    <s v="ODP-SDY-FAD/01"/>
    <s v="WO061266154"/>
    <m/>
    <m/>
    <m/>
    <n v="112.450649"/>
    <n v="-6.8808889999999998"/>
    <s v="MD|MYDB-20260806264536|DN00001/MN00018|SPPG DAPUR SINTA|081234572334"/>
    <s v="MYDIGIBIZPARTNER"/>
    <m/>
    <m/>
    <m/>
    <m/>
    <m/>
    <m/>
    <m/>
    <m/>
    <s v="Management Janji"/>
    <s v="2026-08-07 13:00:00 | Nama PIC : SINTA  No HP : 081234572334  Alt :   M Janji : 07/08/2026  Jam Pasang : 08.00 - 13:00   NoteÃ‚Â :  hubungi terlebih dahulu sebelum kelokasi"/>
    <s v="FCC"/>
    <d v="2026-08-08T13:55:01"/>
    <m/>
    <m/>
    <s v="PS"/>
    <s v="SDY"/>
    <s v="NO ADDON"/>
    <n v="20260808"/>
    <s v="Completed"/>
    <s v="- 11_11446;Biaya PSB HSI EBIS Tunai di Depan ~ 11[150000]  - SP_NOSS;SP_NOSS ~ Internet NOSS Multispeed Network[0]  - SP_NOSS;SP_NOSS ~ Internet NOSS Multispeed Network[0]  - E25061;E25061 ~ ES25 - Paket HSI Basic (HSIEF) Khusus Winback 2.0[0]  - E25061~n"/>
    <s v="INDIBIZ"/>
    <m/>
    <m/>
    <d v="2026-08-08T07:00:00"/>
    <s v="2026-08-07 13:00:00 | Nama PIC : SINTA  No HP : 081234572334  Alt :   M Janji : 07/08/2026  Jam Pasang : 08.00 - 13:00   NoteÃ‚Â :  hubungi terlebih dahulu sebelum kelokasi"/>
    <n v="2026"/>
    <n v="8"/>
    <n v="8"/>
    <d v="2026-08-08T00:00:00"/>
    <n v="-0.29166666666424135"/>
    <x v="0"/>
    <x v="15"/>
  </r>
  <r>
    <n v="747"/>
    <n v="1002514220"/>
    <n v="3"/>
    <x v="1"/>
    <n v="5"/>
    <s v="SBY UTARA"/>
    <s v="KENJERAN"/>
    <s v="KBL"/>
    <s v="DSS"/>
    <s v="AO"/>
    <s v="NEW SALES"/>
    <m/>
    <s v="Completed (PS)"/>
    <s v="DSS-Man &amp; Infrastructure"/>
    <d v="2026-08-07T10:52:57"/>
    <d v="2026-08-07T15:59:56"/>
    <n v="1076"/>
    <m/>
    <n v="152401226993"/>
    <m/>
    <s v="ODP-KBL-FGP/21"/>
    <s v="WO061146835"/>
    <m/>
    <m/>
    <m/>
    <n v="112.741582186508"/>
    <n v="-7.2428463164552097"/>
    <s v="DSS HSI; AM WIDA; PSB SBR HSI KAI 50MBPS; PIC AINUL 087776828836"/>
    <s v="Account Manager"/>
    <m/>
    <m/>
    <m/>
    <m/>
    <m/>
    <m/>
    <m/>
    <m/>
    <s v="Management Janji"/>
    <s v="DSS HSI; AM WIDA; PSB SBR HSI KAI 50MBPS; PIC AINUL 087776828836"/>
    <s v="FCC"/>
    <d v="2026-07-08T10:55:20"/>
    <m/>
    <m/>
    <s v="PS"/>
    <s v="KBL"/>
    <s v="NO ADDON"/>
    <n v="20260807"/>
    <s v="Completed"/>
    <s v="- 11_11464;Biaya PSB ~ 11[0]  - E25007;E25007 ~ ES25 - Paket  SBR PT Kereta Api Indonesia (KAI) HSI Bisnis[0]  - E25007~null~E25007_UNL;UNL ~ Internet-Link Unlimited Internet Usage ~ E25007[0]  - E25007~null~104384;E25007||11||Abodemen 0[0]  - E25007~null"/>
    <s v="INDIBIZ"/>
    <m/>
    <m/>
    <d v="2026-08-07T12:00:00"/>
    <s v="DSS HSI; AM WIDA; PSB SBR HSI KAI 50MBPS; PIC AINUL 087776828836"/>
    <n v="2026"/>
    <n v="8"/>
    <n v="7"/>
    <d v="2026-08-07T00:00:00"/>
    <n v="-0.5"/>
    <x v="0"/>
    <x v="27"/>
  </r>
  <r>
    <n v="748"/>
    <n v="1002511283"/>
    <n v="3"/>
    <x v="2"/>
    <n v="5"/>
    <s v="MADIUN"/>
    <s v="NGAWI"/>
    <s v="NWI"/>
    <s v="REG"/>
    <s v="AO"/>
    <s v="NEW SALES"/>
    <s v="1P INET"/>
    <s v="Completed (PS)"/>
    <s v="RBS-Regional 3"/>
    <d v="2026-08-05T17:46:57"/>
    <d v="2026-08-07T11:09:59"/>
    <n v="69359456"/>
    <m/>
    <n v="152605224887"/>
    <s v="SPBU 54.632.17"/>
    <s v="ODP-NWI-FB/101 FB/D06/101.01"/>
    <s v="WO061019041"/>
    <m/>
    <m/>
    <m/>
    <n v="111.432208865676"/>
    <n v="-7.4631095743556397"/>
    <s v="|MN00265|MYIA-053926464360/POI/DIDIK SUPRAYITNO/081234240996/spbu5463217@gmail.com"/>
    <s v="MYIB_ASSISTANT"/>
    <m/>
    <m/>
    <m/>
    <m/>
    <m/>
    <m/>
    <m/>
    <m/>
    <s v="Management Janji"/>
    <s v="2026-08-06 15:00:00 | Nama Pic : BP EKO No Hp Pic : 081234240996 Jam Pemasangan : 08:00 - 12.00 Tanggal Pemasangan : KAMIS 06 AGUSTUS 2026 Info Tambahan : Hubungi pelanggan sebelum datang ke lokasi, terima kasih."/>
    <s v="FCC"/>
    <d v="2026-05-08T17:54:51"/>
    <d v="2026-08-06T15:00:00"/>
    <m/>
    <s v="PS"/>
    <s v="NWI"/>
    <s v="NO ADDON"/>
    <n v="20260807"/>
    <s v="Completed"/>
    <s v="HSI Bisnis Promo HUT Telkom PSB 70% - 50 Mbps"/>
    <s v="INDIBIZ"/>
    <m/>
    <m/>
    <d v="2026-08-06T15:00:00"/>
    <s v="2026-08-06 15:00:00 | Nama Pic : BP EKO No Hp Pic : 081234240996 Jam Pemasangan : 08:00 - 12.00 Tanggal Pemasangan : KAMIS 06 AGUSTUS 2026 Info Tambahan : Hubungi pelanggan sebelum datang ke lokasi, terima kasih."/>
    <n v="2026"/>
    <n v="8"/>
    <n v="7"/>
    <d v="2026-08-07T00:00:00"/>
    <n v="0.375"/>
    <x v="0"/>
    <x v="20"/>
  </r>
  <r>
    <n v="749"/>
    <n v="1002525803"/>
    <n v="3"/>
    <x v="2"/>
    <n v="5"/>
    <s v="KEDIRI"/>
    <s v="NGANJUK"/>
    <s v="NJK"/>
    <s v="REG"/>
    <s v="AO"/>
    <s v="NEW SALES"/>
    <s v="1P INET"/>
    <s v="102 | FOLLOW UP COMPLETED"/>
    <s v="RBS-Regional 3"/>
    <d v="2026-08-14T10:11:56"/>
    <d v="2026-08-14T15:08:33"/>
    <n v="69365765"/>
    <m/>
    <n v="152611215573"/>
    <s v="WARKOP BERKAH"/>
    <s v="ODP-NJK-FM/03 FM/D01/03.01"/>
    <s v="WO061725931"/>
    <m/>
    <m/>
    <m/>
    <n v="111.944287195801"/>
    <n v="-7.6045906995408297"/>
    <s v="MD|MYDB-20260814265294|EN00005/MC20190|WARKOP BERKAH|081947734828"/>
    <s v="MYDIGIBIZPARTNER"/>
    <m/>
    <m/>
    <m/>
    <m/>
    <m/>
    <m/>
    <m/>
    <m/>
    <s v="Management Janji"/>
    <s v="2026-08-15 08:00:00 | Tanggal pemasangan : 15 AGUSTUS 2026 Jam pemasangan : pagi/siang Info Tambahan : Hubungi pelanggan dulu sebelum ke lokasi terima kasih"/>
    <s v="FCC"/>
    <s v="14-08-2026 10:39:51"/>
    <d v="2026-08-15T08:00:00"/>
    <m/>
    <s v="REVOKE"/>
    <s v="NJK"/>
    <s v="NO ADDON"/>
    <m/>
    <s v="Follow Up Revoke Completed, New Order ID : SC1002526815"/>
    <s v="HSI Bisnis Promo HUT Telkom PSB 70% - 300 Mbps"/>
    <s v="INDIBIZ"/>
    <m/>
    <m/>
    <d v="2026-08-15T08:00:00"/>
    <s v="2026-08-15 08:00:00 | Tanggal pemasangan : 15 AGUSTUS 2026 Jam pemasangan : pagi/siang Info Tambahan : Hubungi pelanggan dulu sebelum ke lokasi terima kasih"/>
    <m/>
    <m/>
    <m/>
    <e v="#NUM!"/>
    <e v="#NUM!"/>
    <x v="1"/>
    <x v="7"/>
  </r>
  <r>
    <n v="750"/>
    <n v="1002527277"/>
    <n v="3"/>
    <x v="6"/>
    <n v="5"/>
    <s v="JEMBER"/>
    <s v="BONDOWOSO"/>
    <s v="BOW"/>
    <s v="REG"/>
    <s v="AO"/>
    <s v="NEW SALES"/>
    <s v="1P INET"/>
    <s v="Completed (PS)"/>
    <s v="RBS-Regional 3"/>
    <d v="2026-08-14T17:01:57"/>
    <d v="2026-08-15T14:56:20"/>
    <n v="69366361"/>
    <m/>
    <n v="152507223583"/>
    <s v="rumah kos reswara"/>
    <s v="ODP-BOW-FX/24 FX/D01/24.01"/>
    <s v="WO061773858"/>
    <m/>
    <m/>
    <m/>
    <n v="113.776015"/>
    <n v="-8.0322589999999998"/>
    <s v="|MC30280|MYIA-057036475407/POI/reswara favian afiff/085257349400/reswarafavian9865@gmail.com"/>
    <s v="MYIB_ASSISTANT"/>
    <m/>
    <m/>
    <m/>
    <m/>
    <m/>
    <m/>
    <m/>
    <m/>
    <s v="Management Janji"/>
    <s v="2026-08-15 13:00:00 | Nama Pic : bp reswara No Hp Pic : 085257349400 No alt : - Jam Pemasangan : pagi siang  Tanggal Pemasangan : 15 Agustus 2026"/>
    <s v="FCC"/>
    <s v="14-08-2026 17:10:17"/>
    <d v="2026-08-15T13:00:00"/>
    <m/>
    <s v="PS"/>
    <s v="BOW"/>
    <s v="NO ADDON"/>
    <n v="20260815"/>
    <s v="Completed"/>
    <s v="HSI Bisnis Khusus Winback PSB 70% - 300 Mbps"/>
    <s v="INDIBIZ"/>
    <m/>
    <m/>
    <d v="2026-08-15T13:00:00"/>
    <s v="2026-08-15 13:00:00 | Nama Pic : bp reswara No Hp Pic : 085257349400 No alt : - Jam Pemasangan : pagi siang  Tanggal Pemasangan : 15 Agustus 2026"/>
    <n v="2026"/>
    <n v="8"/>
    <n v="15"/>
    <d v="2026-08-15T00:00:00"/>
    <n v="-0.54166666666424135"/>
    <x v="0"/>
    <x v="14"/>
  </r>
  <r>
    <n v="751"/>
    <n v="1002519709"/>
    <n v="3"/>
    <x v="4"/>
    <n v="4"/>
    <s v="SEMARANG"/>
    <s v="INNER - SEMARANG JATENG UTARA"/>
    <s v="MJP"/>
    <s v="REG"/>
    <s v="AO"/>
    <s v="NEW SALES"/>
    <s v="1P INET"/>
    <s v="Completed (PS)"/>
    <s v="RBS-Regional 3"/>
    <d v="2026-08-11T12:16:56"/>
    <d v="2026-08-12T17:22:36"/>
    <n v="69363234"/>
    <m/>
    <n v="142410346083"/>
    <s v="KELOMPOK TANI BANGUN KARYO"/>
    <s v="ODP-MJP-FBH/081 FBH/D06/081.01"/>
    <s v="WO061487249"/>
    <m/>
    <m/>
    <m/>
    <n v="110.486463"/>
    <n v="-7.0039809999999996"/>
    <s v="|MC50018|MYIA-041679607948/POI/sutarsono/082233309898/kelompoktanibangunkaryo@gmail.com"/>
    <s v="MYIB_ASSISTANT"/>
    <m/>
    <m/>
    <m/>
    <m/>
    <m/>
    <m/>
    <m/>
    <m/>
    <s v="Management Janji"/>
    <s v="2026-08-13 08:00:00 | Nama Pic : bp sutarsono No Hp Pic : 082233309898 No alt : - Jam Pemasangan : pagi  Tanggal Pemasangan : 13 Agustus 2026"/>
    <s v="FCC"/>
    <d v="2026-11-08T12:25:22"/>
    <d v="2026-08-13T08:00:00"/>
    <m/>
    <s v="PS"/>
    <s v="MJP"/>
    <s v="NO ADDON"/>
    <n v="20260812"/>
    <s v="Completed"/>
    <s v="HSI Bisnis PSB 70% - 200 Mbps"/>
    <s v="INDIBIZ"/>
    <m/>
    <m/>
    <d v="2026-08-13T08:00:00"/>
    <s v="2026-08-13 08:00:00 | Nama Pic : bp sutarsono No Hp Pic : 082233309898 No alt : - Jam Pemasangan : pagi  Tanggal Pemasangan : 13 Agustus 2026"/>
    <n v="2026"/>
    <n v="8"/>
    <n v="12"/>
    <d v="2026-08-12T00:00:00"/>
    <n v="-1.3333333333357587"/>
    <x v="0"/>
    <x v="3"/>
  </r>
  <r>
    <n v="752"/>
    <n v="1002511761"/>
    <n v="3"/>
    <x v="6"/>
    <n v="5"/>
    <s v="JEMBER"/>
    <s v="BANYUWANGI"/>
    <s v="PSG"/>
    <s v="REG"/>
    <s v="AO"/>
    <s v="NEW SALES"/>
    <s v="2P INET + VOICE"/>
    <s v="Completed (PS)"/>
    <s v="RBS-Regional 3"/>
    <d v="2026-08-06T10:19:56"/>
    <d v="2026-08-06T16:34:12"/>
    <n v="69359716"/>
    <n v="3332816010"/>
    <n v="152521203263"/>
    <s v="toko jaya abadi"/>
    <s v="ODP-PSG-FC/34 FC/D04/34.01"/>
    <s v="WO061051080"/>
    <m/>
    <m/>
    <m/>
    <n v="114.1237674281"/>
    <n v="-8.5380434612435003"/>
    <s v="MD|MYDB-20260806264506|DC30004/MC30053|toko jaya abadi|082318199799"/>
    <s v="MYDIGIBIZPARTNER"/>
    <m/>
    <m/>
    <m/>
    <m/>
    <m/>
    <m/>
    <m/>
    <m/>
    <s v="Management Janji"/>
    <s v="2026-08-07 08:00:00 | Nama : BP APIN EKO PRASETYO No Hp : 082318199799 No Alt :  Tgl Pemasangan : 07 Agustus 2026 Interval : PAGI  Note : Hubungi pelanggan terlebih dahulu"/>
    <s v="FCC"/>
    <d v="2026-06-08T10:25:07"/>
    <d v="2026-08-07T08:00:00"/>
    <m/>
    <s v="PS"/>
    <s v="PSG"/>
    <s v="NO ADDON"/>
    <n v="20260806"/>
    <s v="Completed"/>
    <s v="HSI Bisnis Bundling Phone Promo 2026 PSB 70% - Free 800 Menit Promo - 150 Mbps"/>
    <s v="INDIBIZ"/>
    <m/>
    <m/>
    <d v="2026-08-07T08:00:00"/>
    <s v="2026-08-07 08:00:00 | Nama : BP APIN EKO PRASETYO No Hp : 082318199799 No Alt :  Tgl Pemasangan : 07 Agustus 2026 Interval : PAGI  Note : Hubungi pelanggan terlebih dahulu"/>
    <n v="2026"/>
    <n v="8"/>
    <n v="6"/>
    <d v="2026-08-06T00:00:00"/>
    <n v="-1.3333333333357587"/>
    <x v="0"/>
    <x v="16"/>
  </r>
  <r>
    <n v="753"/>
    <n v="1002529614"/>
    <n v="3"/>
    <x v="2"/>
    <n v="5"/>
    <s v="MADIUN"/>
    <s v="PONOROGO"/>
    <s v="SLH"/>
    <s v="REG"/>
    <s v="AO"/>
    <s v="NEW SALES"/>
    <s v="1P INET"/>
    <s v="7 | OSS - PROVISIONING ISSUED"/>
    <s v="RBS-Regional 3"/>
    <d v="2026-08-16T12:59:56"/>
    <d v="2026-08-17T13:11:52"/>
    <n v="69367485"/>
    <m/>
    <n v="152620220483"/>
    <s v="GRIYA KOMPUTER"/>
    <s v="ODP-SLH-FH/29 FH/D04/29.01"/>
    <s v="WO061873187"/>
    <m/>
    <m/>
    <m/>
    <n v="111.433869861066"/>
    <n v="-7.9656230197943598"/>
    <s v="MD|MYDB-20260815265546|DN00001/MN02053|GRIYA KOMPUTER|081936652625"/>
    <s v="MYDIGIBIZPARTNER"/>
    <m/>
    <m/>
    <m/>
    <m/>
    <m/>
    <m/>
    <m/>
    <m/>
    <s v="Management Janji"/>
    <s v="2026-08-17 13:00:00 | Tanggal pemasangan: 17/08/2026 Jam pemasangan : pagi / siang Info Tambahan : Hubungi pelanggan dulu sebelum ke lokasi terima kasih."/>
    <s v="FCC"/>
    <s v="16-08-2026 13:10:27"/>
    <d v="2026-08-17T13:00:00"/>
    <m/>
    <s v="PI"/>
    <s v="SLH"/>
    <s v="NO ADDON"/>
    <m/>
    <s v="Provisioning Issued"/>
    <s v="HSI Bisnis Promo HUT Telkom PSB 70% - 50 Mbps"/>
    <s v="INDIBIZ"/>
    <m/>
    <m/>
    <d v="2026-08-17T13:00:00"/>
    <s v="2026-08-17 13:00:00 | Tanggal pemasangan: 17/08/2026 Jam pemasangan : pagi / siang Info Tambahan : Hubungi pelanggan dulu sebelum ke lokasi terima kasih."/>
    <m/>
    <m/>
    <m/>
    <e v="#NUM!"/>
    <e v="#NUM!"/>
    <x v="1"/>
    <x v="2"/>
  </r>
  <r>
    <n v="754"/>
    <n v="1002504609"/>
    <n v="3"/>
    <x v="5"/>
    <n v="5"/>
    <s v="DENPASAR"/>
    <s v="JIMBARAN"/>
    <s v="JBR"/>
    <s v="REG"/>
    <s v="AO"/>
    <s v="NEW SALES"/>
    <s v="1P INET"/>
    <s v="102 | FOLLOW UP COMPLETED"/>
    <s v="RBS-Regional 3"/>
    <d v="2026-08-01T13:58:56"/>
    <d v="2026-08-03T17:44:37"/>
    <n v="69356742"/>
    <m/>
    <n v="172415798649"/>
    <s v="KOST SAFIRA LIMA SAUDARA"/>
    <s v="ODP-JBR-FG/48 FG/D02/48.01"/>
    <s v="WO060653991"/>
    <m/>
    <m/>
    <m/>
    <n v="115.17232608050099"/>
    <n v="-8.7541829933744602"/>
    <s v="MD|MYDB-20260801264132|DN00001/MN00737|KOST SAFIRA LIMA SAUDARA|087862145892"/>
    <s v="MYDIGIBIZPARTNER"/>
    <m/>
    <m/>
    <m/>
    <m/>
    <m/>
    <m/>
    <m/>
    <m/>
    <s v="Management Janji"/>
    <s v="2026-08-02 13:00:00 | telp :087862145892 Tanggal pemasangan :02/08/2026 Jam pemasangan : pagi/siang Info Tambahan : Hubungi pelanggan dulu sebelum ke lokasi terima kasih"/>
    <s v="FCC"/>
    <d v="2026-01-08T14:09:52"/>
    <d v="2026-08-02T13:00:00"/>
    <s v="Kendala Pelanggan"/>
    <s v="REVOKE"/>
    <s v="JBR"/>
    <s v="NO ADDON"/>
    <m/>
    <s v="Follow Up Revoke Completed, New Order ID : SC1002506592"/>
    <s v="HSI Bisnis Basic Promo HUT Telkom PSB 70% - 75 Mbps"/>
    <s v="INDIBIZ"/>
    <m/>
    <m/>
    <d v="2026-08-02T13:00:00"/>
    <s v="2026-08-02 13:00:00 | telp :087862145892 Tanggal pemasangan :02/08/2026 Jam pemasangan : pagi/siang Info Tambahan : Hubungi pelanggan dulu sebelum ke lokasi terima kasih"/>
    <m/>
    <m/>
    <m/>
    <e v="#NUM!"/>
    <e v="#NUM!"/>
    <x v="1"/>
    <x v="30"/>
  </r>
  <r>
    <n v="755"/>
    <n v="1002511190"/>
    <n v="3"/>
    <x v="4"/>
    <n v="4"/>
    <s v="SEMARANG"/>
    <s v="KENDAL"/>
    <s v="WLR"/>
    <s v="REG"/>
    <s v="AO"/>
    <s v="NEW SALES"/>
    <m/>
    <s v="Completed (PS)"/>
    <s v="RBS-Regional 3"/>
    <d v="2026-08-05T16:47:36"/>
    <d v="2026-08-05T18:42:40"/>
    <n v="69357653"/>
    <n v="2946102025"/>
    <n v="143407106633"/>
    <s v="PT ARDJUNA PUTERA KERETEK"/>
    <s v="ODP-WLR-FH/126"/>
    <s v="WO061013982"/>
    <m/>
    <m/>
    <m/>
    <n v="110.095139967533"/>
    <n v="-6.9689800104170896"/>
    <s v="AMRBS;400664;AMEX;ASANDHYASARI;RBS-3;SURAMADU;PT ARDJUNA PUTERA KERETEK;HSI Basic + Phone 800 Menit (1:2) 50 Mbps (Rp 427.000) PSB Rp 150.000;Cp. Edward 089676104600 -"/>
    <s v="Amex"/>
    <m/>
    <m/>
    <m/>
    <m/>
    <m/>
    <m/>
    <m/>
    <m/>
    <s v="Management Janji"/>
    <s v="2026-08-05 13:00:00|Tanggal pemasangan : 05 agustus 2026  Jam pemasangan : 08.00 - 12.00  Info Tambahan : Hubungi pelanggan dulu sebelum ke lokasi  terimakasih|40010577|MYDITA"/>
    <s v="FCC"/>
    <d v="2026-05-08T16:55:35"/>
    <m/>
    <m/>
    <s v="PS"/>
    <s v="WLR"/>
    <s v="NO ADDON"/>
    <n v="20260805"/>
    <s v="Completed"/>
    <s v="- 11_11446;Biaya PSB HSI EBIS Tunai di Depan ~ 11[150000]  - BWY DL;BWY DL ~ Saluran Dua Arah(BothWay)[0]  - E23057;E23057 ~ ES23 - Paket HSI Bisnis Basic Phone (PHONE)[0]  - E23057~null~44873;E23057||11||Abodemen 0[0]  - E23057~null~E23057_IN800;IN800 ~ "/>
    <s v="INDIBIZ"/>
    <m/>
    <m/>
    <d v="2026-08-05T07:00:00"/>
    <s v="2026-08-05 13:00:00|Tanggal pemasangan : 05 agustus 2026  Jam pemasangan : 08.00 - 12.00  Info Tambahan : Hubungi pelanggan dulu sebelum ke lokasi  terimakasih|40010577|MYDITA"/>
    <n v="2026"/>
    <n v="8"/>
    <n v="5"/>
    <d v="2026-08-05T00:00:00"/>
    <n v="-0.29166666666424135"/>
    <x v="0"/>
    <x v="3"/>
  </r>
  <r>
    <n v="756"/>
    <n v="1002531343"/>
    <n v="3"/>
    <x v="0"/>
    <n v="5"/>
    <s v="MATARAM"/>
    <s v="SUMBAWA"/>
    <s v="MLK"/>
    <s v="REG"/>
    <s v="AO"/>
    <s v="NEW SALES"/>
    <s v="1P INET"/>
    <s v="MIE - SEND SURVEY"/>
    <s v="RBS-Regional 3"/>
    <d v="2026-08-17T17:14:57"/>
    <d v="2026-08-17T17:16:01"/>
    <n v="69368315"/>
    <m/>
    <n v="172608206232"/>
    <s v="BAHA BAHA VILLAS 2"/>
    <s v="ODP-MLK-FAC/28 FAC/D04/28.01"/>
    <s v="WO061948364"/>
    <m/>
    <m/>
    <m/>
    <n v="116.736665234565"/>
    <n v="-8.9753948978266607"/>
    <s v="|MN02367|MYIA-059357153844/POI/PANDITA WIRAWAN/082144952971/pandytawirawan96@gmail.com"/>
    <s v="MYIB_ASSISTANT"/>
    <m/>
    <m/>
    <m/>
    <m/>
    <m/>
    <m/>
    <m/>
    <m/>
    <s v="Management Janji"/>
    <s v="2026-08-18 15:00:00 | M janji : pagi Tanggal Pemasangan : 18/agustus/2026 Note : hubungi pelanggan jika ingin kelokasi "/>
    <s v="FCC"/>
    <s v="17-08-2026 17:39:44"/>
    <d v="2026-08-18T15:00:00"/>
    <m/>
    <s v="SURVEY_NEW_MANJA"/>
    <s v="MLK"/>
    <s v="NO ADDON"/>
    <m/>
    <s v="MIE - SEND SURVEY"/>
    <s v="HSI Bisnis Basic Promo HUT Telkom PSB 70% - 150 Mbps"/>
    <s v="INDIBIZ"/>
    <m/>
    <m/>
    <d v="2026-08-18T15:00:00"/>
    <s v="2026-08-18 15:00:00 | M janji : pagi Tanggal Pemasangan : 18/agustus/2026 Note : hubungi pelanggan jika ingin kelokasi "/>
    <m/>
    <m/>
    <m/>
    <e v="#NUM!"/>
    <e v="#NUM!"/>
    <x v="1"/>
    <x v="0"/>
  </r>
  <r>
    <n v="757"/>
    <n v="1002516048"/>
    <n v="3"/>
    <x v="3"/>
    <n v="4"/>
    <s v="YOGYAKARTA"/>
    <s v="SLEMAN"/>
    <s v="SMN"/>
    <s v="REG"/>
    <s v="AO"/>
    <s v="NEW SALES"/>
    <s v="1P INET"/>
    <s v="Completed (PS)"/>
    <s v="RBS-Regional 3"/>
    <d v="2026-08-08T14:43:56"/>
    <d v="2026-08-10T15:35:03"/>
    <n v="69361521"/>
    <m/>
    <n v="146133131964"/>
    <s v="Sowan Coffee Service"/>
    <s v="ODP-SMN-FBG/022 FBG/D04/022.01"/>
    <s v="WO061270190"/>
    <m/>
    <m/>
    <m/>
    <n v="110.357215"/>
    <n v="-7.7119309999999999"/>
    <s v="|MB00449|MYIA-063440546079/POI/bapak/085726616666/sowandimari@gmail.com"/>
    <s v="MYIB_ASSISTANT"/>
    <m/>
    <m/>
    <m/>
    <m/>
    <m/>
    <m/>
    <m/>
    <m/>
    <s v="Management Janji"/>
    <s v="2026-08-10 08:00:00 | Nama PIC : Bp Eri No Hp : 085726616666 No Alt : - Tgl Pemasangan : 10 Agustus 2026 Interval : PAGI SIANG Note : Hubungi pelanggan terlebih dahulu"/>
    <s v="FCC"/>
    <d v="2026-08-08T14:55:14"/>
    <d v="2026-08-10T08:00:00"/>
    <m/>
    <s v="PS"/>
    <s v="SMN"/>
    <s v="NO ADDON"/>
    <n v="20260810"/>
    <s v="Completed"/>
    <s v="HSI Bisnis Promo HUT Telkom PSB 70% - 75 Mbps"/>
    <s v="INDIBIZ"/>
    <m/>
    <m/>
    <d v="2026-08-10T08:00:00"/>
    <s v="2026-08-10 08:00:00 | Nama PIC : Bp Eri No Hp : 085726616666 No Alt : - Tgl Pemasangan : 10 Agustus 2026 Interval : PAGI SIANG Note : Hubungi pelanggan terlebih dahulu"/>
    <n v="2026"/>
    <n v="8"/>
    <n v="10"/>
    <d v="2026-08-10T00:00:00"/>
    <n v="-0.33333333333575865"/>
    <x v="0"/>
    <x v="3"/>
  </r>
  <r>
    <n v="758"/>
    <n v="1002507499"/>
    <n v="3"/>
    <x v="1"/>
    <n v="5"/>
    <s v="MADURA"/>
    <s v="BANGKALAN"/>
    <s v="TBU"/>
    <s v="REG"/>
    <s v="AO"/>
    <s v="NEW SALES"/>
    <m/>
    <s v="CANCEL COMPLETED"/>
    <s v="RBS-Regional 3"/>
    <d v="2026-08-04T10:47:50"/>
    <d v="2026-08-04T14:23:33"/>
    <n v="69358088"/>
    <m/>
    <n v="152458901413"/>
    <s v="TOKO &amp;quot;ALFIN JAYA&amp;quot;"/>
    <s v="ODP-TBU-FAA/108"/>
    <m/>
    <m/>
    <m/>
    <m/>
    <n v="113.08350230000001"/>
    <n v="-6.9904552999999998"/>
    <s v="|MN02601|/TOKO ALFIN JAYA/HERMAN FADLI SYAM/085600111199/arifinalfin454@gmail.com/HSI Bisnis Promo HUT Telkom (1:1) 200 Mbps (Rp 790.000) PSB Rp 150.000/"/>
    <s v="Sales Force DBS"/>
    <m/>
    <m/>
    <m/>
    <m/>
    <m/>
    <m/>
    <m/>
    <m/>
    <m/>
    <m/>
    <m/>
    <d v="2026-04-08T10:55:08"/>
    <m/>
    <m/>
    <s v="REJECT_FCC"/>
    <s v="TBU"/>
    <s v="NO ADDON"/>
    <m/>
    <s v="DECLINE : Decline - Batal Order HANIF NUROHMAN 40981182|MYDITA"/>
    <s v="- 11_11446;Biaya PSB HSI EBIS Tunai di Depan ~ 11[150000]  - SP_NOSS;SP_NOSS ~ Internet NOSS Multispeed Network[0]  - SP_NOSS;SP_NOSS ~ Internet NOSS Multispeed Network[0]  - E25060;E25060 ~ ES25 - Paket HSI Bisnis (HSIE) Khusus Winback 2.0[0]  - E25060~n"/>
    <s v="INDIBIZ"/>
    <m/>
    <s v="DECLINE : Decline - Batal Order HANIF NUROHMAN 40981182|MYDITA"/>
    <m/>
    <m/>
    <m/>
    <m/>
    <m/>
    <e v="#NUM!"/>
    <e v="#NUM!"/>
    <x v="1"/>
    <x v="1"/>
  </r>
  <r>
    <n v="759"/>
    <n v="1002519807"/>
    <n v="3"/>
    <x v="5"/>
    <n v="5"/>
    <s v="DENPASAR"/>
    <s v="JIMBARAN"/>
    <s v="KUT"/>
    <s v="REG"/>
    <s v="AO"/>
    <s v="NEW SALES"/>
    <m/>
    <s v="Completed (PS)"/>
    <s v="RBS-Regional 3"/>
    <d v="2026-08-11T13:09:43"/>
    <d v="2026-08-11T18:57:05"/>
    <n v="69304220"/>
    <n v="3619599386"/>
    <n v="172416429253"/>
    <s v="PT. Baekjeong Korean Restaurant Indonesia"/>
    <s v="ODP-KUT-FAG/16"/>
    <s v="WO061497177"/>
    <m/>
    <m/>
    <m/>
    <n v="115.18402795"/>
    <n v="-8.7235760140000007"/>
    <s v="|MN02545|MYIA-012225099036/POI/Kwak Myong jae/081337802155/captkwak@gmail.com"/>
    <s v="Sales Force DBS"/>
    <m/>
    <m/>
    <m/>
    <m/>
    <m/>
    <m/>
    <m/>
    <m/>
    <s v="Management Janji"/>
    <s v="2026-05-17 15:00:00 | Tanggal pemasangan : 13 MEI 2026  Jam pemasangan : PAGI  Info Tambahan : Hubungi pelanggan dulu sebelum ke lokasi  "/>
    <s v="FCC"/>
    <d v="2026-11-08T13:10:18"/>
    <m/>
    <m/>
    <s v="PS"/>
    <s v="KUT"/>
    <s v="NO ADDON"/>
    <n v="20260811"/>
    <s v="Completed"/>
    <s v="- 11_11446;Biaya PSB HSI EBIS Tunai di Depan ~ 11[150000]  - SP_NOSS;SP_NOSS ~ Internet NOSS Multispeed Network[0]  - SP_NOSS;SP_NOSS ~ Internet NOSS Multispeed Network[0]  - E24057;E24057 ~ ES24 - Paket HSI Bisnis (HSIE) Khusus Winback[0]  - E24057~null~"/>
    <s v="INDIBIZ"/>
    <m/>
    <m/>
    <d v="2026-08-11T07:00:00"/>
    <s v="2026-05-17 15:00:00 | Tanggal pemasangan : 13 MEI 2026  Jam pemasangan : PAGI  Info Tambahan : Hubungi pelanggan dulu sebelum ke lokasi  "/>
    <n v="2026"/>
    <n v="8"/>
    <n v="11"/>
    <d v="2026-08-11T00:00:00"/>
    <n v="-0.29166666666424135"/>
    <x v="0"/>
    <x v="30"/>
  </r>
  <r>
    <n v="760"/>
    <n v="1002506232"/>
    <n v="3"/>
    <x v="7"/>
    <n v="4"/>
    <s v="KUDUS"/>
    <s v="KUDUS"/>
    <s v="KUD"/>
    <s v="DPS"/>
    <s v="AO"/>
    <s v="NEW SALES"/>
    <m/>
    <s v="Completed (PS)"/>
    <s v="DPS-Private Conglomeration"/>
    <d v="2026-08-03T14:18:53"/>
    <d v="2026-08-04T15:32:06"/>
    <n v="66038855"/>
    <m/>
    <n v="142401145948"/>
    <s v="PT SANATEL"/>
    <s v="ODP-KUD-FK/105"/>
    <s v="WO060801836"/>
    <m/>
    <m/>
    <m/>
    <n v="110.860763994255"/>
    <n v="-6.8154299562685399"/>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4:40:09"/>
    <m/>
    <m/>
    <s v="PS"/>
    <s v="KUD"/>
    <s v="NO ADDON"/>
    <n v="20260804"/>
    <s v="Completed"/>
    <s v="- 11_11446;Biaya PSB HSI EBIS Tunai di Depan ~ 11[500000]  - SP_NOSS;SP_NOSS ~ Internet NOSS Multispeed Network[0]  - E23046;E23046 ~ ES23 - Paket HSI Bisnis[0]  - E23046~null~E23046_UNL;UNL ~ Internet-Link Unlimited Internet Usage ~ E23046[0]  - E23046~n"/>
    <s v="INDIBIZ"/>
    <m/>
    <m/>
    <d v="2026-08-03T14:30:00"/>
    <s v="DPS;PCS; LOP284912 ;PSB HSI BISNIS 50Mbps; PIC Rudi Agus Cahyono 081390816621; AM : ERLANGGA 406745 081212619208 406745@telkom.co.id  "/>
    <n v="2026"/>
    <n v="8"/>
    <n v="4"/>
    <d v="2026-08-04T00:00:00"/>
    <n v="0.39583333333575865"/>
    <x v="0"/>
    <x v="3"/>
  </r>
  <r>
    <n v="761"/>
    <n v="1002519059"/>
    <n v="3"/>
    <x v="7"/>
    <n v="4"/>
    <s v="SOLO"/>
    <s v="INNER - SOLO JATENG TIMUR"/>
    <s v="MSO"/>
    <s v="REG"/>
    <s v="AO"/>
    <s v="NEW SALES"/>
    <m/>
    <s v="Completed (PS)"/>
    <s v="RBS-Regional 3"/>
    <d v="2026-08-11T09:40:56"/>
    <d v="2026-08-14T12:24:48"/>
    <n v="69362936"/>
    <m/>
    <n v="142566102110"/>
    <s v="Universitas Slamet Riyadi Kampus 2"/>
    <s v="ODP-MSO-FF/122"/>
    <s v="WO061643208"/>
    <m/>
    <m/>
    <m/>
    <n v="110.8280903"/>
    <n v="-7.5391358999999998"/>
    <s v="AMRBS;406949/Elsa//TREG4SOLO/Moenawar Kholil 08112635143/moenawarkholil@gmail.com/PSB BISNIS WINBACK 2.0 1S INET ONLY 300Mbps ABODEMEN 1.130.000 PLUS PPN "/>
    <s v="Amex"/>
    <m/>
    <m/>
    <m/>
    <m/>
    <m/>
    <m/>
    <m/>
    <m/>
    <s v="Management Janji"/>
    <s v="2026-08-14 08:00:00|Nama PIC : Moenawar Kholil  No HP : 08112635143 Alt :  M Janji : 14/08/2026 Jam Pasang : 08.00  - 13:00  NoteÃ‚Â :  hubungi terlebih dahulu sebelum ke lokasi, terima kasih.|40981184|MYDITA"/>
    <s v="FCC"/>
    <d v="2026-11-08T09:54:44"/>
    <d v="2026-08-14T08:00:00"/>
    <m/>
    <s v="PS"/>
    <s v="MSO"/>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8:00:00"/>
    <s v="2026-08-14 08:00:00|Nama PIC : Moenawar Kholil  No HP : 08112635143 Alt :  M Janji : 14/08/2026 Jam Pasang : 08.00  - 13:00  NoteÃ‚Â :  hubungi terlebih dahulu sebelum ke lokasi, terima kasih.|40981184|MYDITA"/>
    <n v="2026"/>
    <n v="8"/>
    <n v="14"/>
    <d v="2026-08-14T00:00:00"/>
    <n v="-0.33333333333575865"/>
    <x v="0"/>
    <x v="3"/>
  </r>
  <r>
    <n v="762"/>
    <n v="1002531521"/>
    <n v="3"/>
    <x v="6"/>
    <n v="5"/>
    <s v="JEMBER"/>
    <s v="BANYUWANGI"/>
    <s v="RGJ"/>
    <s v="REG"/>
    <s v="AO"/>
    <s v="NEW SALES"/>
    <s v="1P INET"/>
    <s v="MIE - SEND SURVEY"/>
    <s v="RBS-Regional 3"/>
    <d v="2026-08-17T19:05:56"/>
    <d v="2026-08-17T19:08:01"/>
    <n v="69368403"/>
    <m/>
    <n v="152516208104"/>
    <s v="TOKO FIRMAN"/>
    <s v="ODP-RGJ-FC/36 FC/D03/36.01"/>
    <s v="WO061954198"/>
    <m/>
    <m/>
    <m/>
    <n v="114.29172149999999"/>
    <n v="-8.3104333999999902"/>
    <s v="MD|MYDB-20260817265906|DC30008/MC30044|TOKO FIRMAN|089627274535"/>
    <s v="MYDIGIBIZPARTNER"/>
    <m/>
    <m/>
    <m/>
    <m/>
    <m/>
    <m/>
    <m/>
    <m/>
    <s v="Management Janji"/>
    <s v="2026-08-19 08:00:00 | telp :089627274535 alt : Tanggal pemasangan :18/08/2026 Jam pemasangan : pagi/siang Info Tambahan : Hubungi pelanggan dulu sebelum ke lokasi terima kasih."/>
    <s v="FCC"/>
    <s v="17-08-2026 19:10:30"/>
    <d v="2026-08-19T08:00:00"/>
    <m/>
    <s v="SURVEY_NEW_MANJA"/>
    <s v="RGJ"/>
    <s v="NO ADDON"/>
    <m/>
    <s v="MIE - SEND SURVEY"/>
    <s v="HSI Bisnis Promo HUT Telkom PSB 70% - 300 Mbps"/>
    <s v="INDIBIZ"/>
    <m/>
    <m/>
    <d v="2026-08-19T08:00:00"/>
    <s v="2026-08-19 08:00:00 | telp :089627274535 alt : Tanggal pemasangan :18/08/2026 Jam pemasangan : pagi/siang Info Tambahan : Hubungi pelanggan dulu sebelum ke lokasi terima kasih."/>
    <m/>
    <m/>
    <m/>
    <e v="#NUM!"/>
    <e v="#NUM!"/>
    <x v="1"/>
    <x v="16"/>
  </r>
  <r>
    <n v="763"/>
    <n v="1002517561"/>
    <n v="3"/>
    <x v="3"/>
    <n v="4"/>
    <s v="YOGYAKARTA"/>
    <s v="INNER - YOGYA JATENG SELATAN"/>
    <s v="PGR"/>
    <s v="REG"/>
    <s v="AO"/>
    <s v="NEW SALES"/>
    <s v="1P INET"/>
    <s v="Completed (PS)"/>
    <s v="RBS-Regional 3"/>
    <d v="2026-08-10T11:58:56"/>
    <d v="2026-08-11T16:27:47"/>
    <n v="69362355"/>
    <m/>
    <n v="141114227875"/>
    <s v="KOST BAYU"/>
    <s v="ODP-PGR-FCC/047 FCC/D04/047.01"/>
    <s v="WO061384013"/>
    <m/>
    <m/>
    <m/>
    <n v="110.387641"/>
    <n v="-7.8132849999999996"/>
    <s v="|MC80046|MYIA-011666451827/POI/Bayu Rahmat Setiadi/085640907690/bayursetiadi@gmail.com"/>
    <s v="MYIB_ASSISTANT"/>
    <m/>
    <m/>
    <m/>
    <m/>
    <m/>
    <m/>
    <m/>
    <m/>
    <s v="Management Janji"/>
    <s v="2026-08-11 08:00:00 | M Janji : (11/08/2026) jam Pasang : 09:00 Note : hubungi pelanggan jika ingin kelokasi "/>
    <s v="FCC"/>
    <d v="2026-10-08T12:09:56"/>
    <d v="2026-08-11T08:00:00"/>
    <m/>
    <s v="PS"/>
    <s v="PGR"/>
    <s v="NO ADDON"/>
    <n v="20260811"/>
    <s v="Completed"/>
    <s v="HSI Bisnis Promo HUT Telkom PSB 70% - 50 Mbps"/>
    <s v="INDIBIZ"/>
    <m/>
    <m/>
    <d v="2026-08-11T08:00:00"/>
    <s v="2026-08-11 08:00:00 | M Janji : (11/08/2026) jam Pasang : 09:00 Note : hubungi pelanggan jika ingin kelokasi "/>
    <n v="2026"/>
    <n v="8"/>
    <n v="11"/>
    <d v="2026-08-11T00:00:00"/>
    <n v="-0.33333333333575865"/>
    <x v="0"/>
    <x v="3"/>
  </r>
  <r>
    <n v="764"/>
    <n v="1002515176"/>
    <n v="3"/>
    <x v="1"/>
    <n v="5"/>
    <s v="SBY UTARA"/>
    <s v="GRESIK"/>
    <s v="GSK"/>
    <s v="REG"/>
    <s v="AO"/>
    <s v="NEW SALES"/>
    <s v="1P INET"/>
    <s v="Completed (PS)"/>
    <s v="RBS-Regional 3"/>
    <d v="2026-08-07T15:59:57"/>
    <d v="2026-08-08T18:34:34"/>
    <n v="69361002"/>
    <m/>
    <n v="152421262200"/>
    <s v="SPBU 5461124"/>
    <s v="ODP-GSK-FBB/19 FBB/D02/19.01"/>
    <s v="WO061186211"/>
    <m/>
    <m/>
    <m/>
    <n v="112.602213956415"/>
    <n v="-7.1452343888892296"/>
    <s v="MD|MYDB-20260807264618|DN00001/MN02100|SPBU 5461124|0811311105"/>
    <s v="MYDIGIBIZPARTNER"/>
    <m/>
    <m/>
    <m/>
    <m/>
    <m/>
    <m/>
    <m/>
    <m/>
    <s v="Management Janji"/>
    <s v="2026-08-08 13:00:00 | M Janji : 8 agustus 2026 jam Pasang : siang Note : hubungi pelanggan jika ingin kelokasi"/>
    <s v="FCC"/>
    <d v="2026-07-08T16:25:36"/>
    <d v="2026-08-08T13:00:00"/>
    <s v="Kendala Lainnya"/>
    <s v="PS"/>
    <s v="GSK"/>
    <s v="NO ADDON"/>
    <n v="20260808"/>
    <s v="Completed"/>
    <s v="HSI Bisnis Promo HUT Telkom PSB 70% - 100 Mbps"/>
    <s v="INDIBIZ"/>
    <m/>
    <m/>
    <d v="2026-08-08T13:00:00"/>
    <s v="2026-08-08 13:00:00 | M Janji : 8 agustus 2026 jam Pasang : siang Note : hubungi pelanggan jika ingin kelokasi"/>
    <n v="2026"/>
    <n v="8"/>
    <n v="8"/>
    <d v="2026-08-08T00:00:00"/>
    <n v="-0.54166666666424135"/>
    <x v="0"/>
    <x v="15"/>
  </r>
  <r>
    <n v="765"/>
    <n v="1002520169"/>
    <n v="3"/>
    <x v="0"/>
    <n v="5"/>
    <s v="MATARAM"/>
    <s v="SUMBAWA"/>
    <s v="MLK"/>
    <s v="DPS"/>
    <s v="AO"/>
    <s v="NEW SALES"/>
    <m/>
    <s v="8 | OSS - PONR"/>
    <s v="DPS-Property &amp; Resources"/>
    <d v="2026-08-11T14:21:44"/>
    <d v="2026-08-11T14:54:34"/>
    <n v="69359720"/>
    <m/>
    <n v="172608206140"/>
    <s v="AMNT Townsite 2 B22"/>
    <s v="ODP-MLK-FAC/02"/>
    <s v="WO061506177"/>
    <m/>
    <m/>
    <m/>
    <n v="116.747383979809"/>
    <n v="-8.9670166305174899"/>
    <s v="DSS HSI | WILHELMI A IDRIS | 970167 | TREG 3 | AMNT Townsite |SYAHRUL ALQADRI| 081237399497 | PSB 2P INET TV 20MBPS"/>
    <s v="Account Manager"/>
    <m/>
    <m/>
    <m/>
    <m/>
    <m/>
    <m/>
    <m/>
    <m/>
    <s v="Management Janji"/>
    <s v="AO"/>
    <s v="FCC"/>
    <d v="2026-11-08T14:39:49"/>
    <m/>
    <m/>
    <s v="ACT_COM"/>
    <s v="MLK"/>
    <s v="NO ADDON"/>
    <m/>
    <s v="PONR"/>
    <s v="- 11_11450;Biaya PSB Reguler HSI EBIS ~ 11[150000]  - E23015;E23015 ~ ES23 - Perangkat ONT[0]  - E23015~null~44292;E23015||11||Abodemen 0[0]  - E23015~null~E23015_SWONT;SWONT ~ Biaya Sewa ONT ~ E23015[30000]  - E24058;E24058 ~ ES24 - Paket HSI Bisnis (HSI"/>
    <s v="INDIBIZ"/>
    <m/>
    <m/>
    <d v="1970-01-01T07:00:00"/>
    <s v="AO"/>
    <m/>
    <m/>
    <m/>
    <e v="#NUM!"/>
    <e v="#NUM!"/>
    <x v="1"/>
    <x v="0"/>
  </r>
  <r>
    <n v="766"/>
    <n v="1002528538"/>
    <n v="3"/>
    <x v="2"/>
    <n v="5"/>
    <s v="KEDIRI"/>
    <s v="KEDIRI"/>
    <s v="WAT"/>
    <s v="REG"/>
    <s v="AO"/>
    <s v="NEW SALES"/>
    <s v="1P INET"/>
    <s v="Completed (PS)"/>
    <s v="RBS-Regional 3"/>
    <d v="2026-08-15T15:16:56"/>
    <d v="2026-08-16T08:20:57"/>
    <n v="69367048"/>
    <m/>
    <n v="152650208115"/>
    <s v="SMP KARYA WATES"/>
    <s v="ODP-WAT-FB/26 FB/D03/26.01"/>
    <s v="WO061831913"/>
    <m/>
    <m/>
    <m/>
    <n v="112.127319"/>
    <n v="-7.9212600000000002"/>
    <s v="|MC20002|MYIA-006945002001/POI/GURUH BAYU ANGGARA/081333884916/kopiungu19@gmail.com"/>
    <s v="MYIB_ASSISTANT"/>
    <m/>
    <m/>
    <m/>
    <m/>
    <m/>
    <m/>
    <m/>
    <m/>
    <s v="Management Janji"/>
    <s v="2026-08-16 13:00:00 | Jam Pemasangan : JAM 4 SORE Tanggal Pemasangan : SABTU 15 AGUSTUS 2026 Info Tambahan : Hubungi pelanggan sebelum datang ke lokasi"/>
    <s v="FCC"/>
    <s v="15-08-2026 15:39:51"/>
    <d v="2026-08-16T13:00:00"/>
    <m/>
    <s v="PS"/>
    <s v="WAT"/>
    <s v="NO ADDON"/>
    <n v="20260816"/>
    <s v="Completed"/>
    <s v="HSI Bisnis Promo HUT Telkom PSB 70% - 150 Mbps"/>
    <s v="INDIBIZ"/>
    <m/>
    <m/>
    <d v="2026-08-16T13:00:00"/>
    <s v="2026-08-16 13:00:00 | Jam Pemasangan : JAM 4 SORE Tanggal Pemasangan : SABTU 15 AGUSTUS 2026 Info Tambahan : Hubungi pelanggan sebelum datang ke lokasi"/>
    <n v="2026"/>
    <n v="8"/>
    <n v="16"/>
    <d v="2026-08-16T00:00:00"/>
    <n v="-0.54166666666424135"/>
    <x v="0"/>
    <x v="5"/>
  </r>
  <r>
    <n v="767"/>
    <n v="1002517613"/>
    <n v="3"/>
    <x v="2"/>
    <n v="5"/>
    <s v="MADIUN"/>
    <s v="NGAWI"/>
    <s v="GGR"/>
    <s v="REG"/>
    <s v="AO"/>
    <s v="NEW SALES"/>
    <s v="1P INET"/>
    <s v="Completed (PS)"/>
    <s v="RBS-Regional 3"/>
    <d v="2026-08-10T12:16:56"/>
    <d v="2026-08-11T11:36:28"/>
    <n v="69362375"/>
    <m/>
    <n v="152613205904"/>
    <s v="SPBU 54.633.03"/>
    <s v="ODP-GGR-FA/21 FA/D02/21.01"/>
    <s v="WO061386647"/>
    <m/>
    <m/>
    <m/>
    <n v="111.4203938"/>
    <n v="-7.6827044000000004"/>
    <s v="|MN00285|MYIA-085224559777/POI/DIAN ARDHANA RESWARI/081556445838/spbu5463303magetan@gmail.com"/>
    <s v="MYIB_ASSISTANT"/>
    <m/>
    <m/>
    <m/>
    <m/>
    <m/>
    <m/>
    <m/>
    <m/>
    <s v="Management Janji"/>
    <s v="2026-08-11 13:00:00 | Jam pemasangan : 12.00 Info Tambahan : Hubungi pelanggan dulu sebelum ke lokasi terimakasih "/>
    <s v="FCC"/>
    <d v="2026-10-08T12:39:53"/>
    <d v="2026-08-11T13:00:00"/>
    <m/>
    <s v="PS"/>
    <s v="GGR"/>
    <s v="NO ADDON"/>
    <n v="20260811"/>
    <s v="Completed"/>
    <s v="HSI Bisnis Promo HUT Telkom PSB 70% - 50 Mbps"/>
    <s v="INDIBIZ"/>
    <m/>
    <m/>
    <d v="2026-08-11T13:00:00"/>
    <s v="2026-08-11 13:00:00 | Jam pemasangan : 12.00 Info Tambahan : Hubungi pelanggan dulu sebelum ke lokasi terimakasih "/>
    <n v="2026"/>
    <n v="8"/>
    <n v="11"/>
    <d v="2026-08-11T00:00:00"/>
    <n v="-0.54166666666424135"/>
    <x v="0"/>
    <x v="20"/>
  </r>
  <r>
    <n v="768"/>
    <n v="1002515819"/>
    <n v="3"/>
    <x v="7"/>
    <n v="4"/>
    <s v="KUDUS"/>
    <s v="REMBANG"/>
    <s v="LSE"/>
    <s v="REG"/>
    <s v="AO"/>
    <s v="NEW SALES"/>
    <s v="1P INET"/>
    <s v="Completed (PS)"/>
    <s v="RBS-Regional 3"/>
    <d v="2026-08-08T11:32:56"/>
    <d v="2026-08-10T17:35:10"/>
    <n v="69361373"/>
    <m/>
    <n v="142598105505"/>
    <s v="KSPPS ASSALAM ARTHADAYA KK TAHUNAN"/>
    <s v="ODP-LSE-FC/051 FC/D05/051.01"/>
    <s v="WO061248955"/>
    <m/>
    <m/>
    <m/>
    <n v="111.553060351377"/>
    <n v="-6.8823045876572397"/>
    <s v="|MN02366|MYIA-001588518261/POI/Amar maruf/085225567772/bmt.assalamarthadaya@gmail.com"/>
    <s v="MYIB_ASSISTANT"/>
    <m/>
    <m/>
    <m/>
    <m/>
    <m/>
    <m/>
    <m/>
    <m/>
    <s v="Management Janji"/>
    <s v="2026-08-10 08:00:00 | M Janji : 10 agustus 2026 jam Pasang : pagi  Note : hubungi pelanggan jika ingin kelokasi"/>
    <s v="FCC"/>
    <d v="2026-08-08T11:39:57"/>
    <d v="2026-08-10T08:00:00"/>
    <m/>
    <s v="PS"/>
    <s v="LSE"/>
    <s v="NO ADDON"/>
    <n v="20260810"/>
    <s v="Completed"/>
    <s v="HSI Bisnis Promo HUT Telkom PSB 70% - 50 Mbps"/>
    <s v="INDIBIZ"/>
    <m/>
    <m/>
    <d v="2026-08-10T08:00:00"/>
    <s v="2026-08-10 08:00:00 | M Janji : 10 agustus 2026 jam Pasang : pagi  Note : hubungi pelanggan jika ingin kelokasi"/>
    <n v="2026"/>
    <n v="8"/>
    <n v="10"/>
    <d v="2026-08-10T00:00:00"/>
    <n v="-0.33333333333575865"/>
    <x v="0"/>
    <x v="3"/>
  </r>
  <r>
    <n v="769"/>
    <n v="1002518666"/>
    <n v="3"/>
    <x v="4"/>
    <n v="4"/>
    <s v="SEMARANG"/>
    <s v="KENDAL"/>
    <s v="WLR"/>
    <s v="REG"/>
    <s v="AO"/>
    <s v="NEW SALES"/>
    <s v="1P INET"/>
    <s v="Completed (PS)"/>
    <s v="RBS-Regional 3"/>
    <d v="2026-08-10T18:08:57"/>
    <d v="2026-08-11T13:04:46"/>
    <n v="69362782"/>
    <m/>
    <n v="143407106648"/>
    <s v="SPBU 44.513.14 LINGKAR WELERI"/>
    <s v="ODP-WLR-FM/011 FM/D03/011.01"/>
    <s v="WO061442127"/>
    <m/>
    <m/>
    <m/>
    <n v="110.081891"/>
    <n v="-6.9548399999999999"/>
    <s v="|MN02184|MYIA-071849660896/POI/ROFIEN ISNAENI/081225641488/spbu4451314@gmail.com"/>
    <s v="MYIB_ASSISTANT"/>
    <m/>
    <m/>
    <m/>
    <m/>
    <m/>
    <m/>
    <m/>
    <m/>
    <s v="Management Janji"/>
    <s v="2026-08-11 15:00:00 | telp : 081225641488 alt :  M Janji : (11/08/2026) jam Pasang :pagi / siang  Note : hubungi pelanggan jika ingin kelokasi"/>
    <s v="FCC"/>
    <d v="2026-10-08T18:39:50"/>
    <d v="2026-08-11T15:00:00"/>
    <m/>
    <s v="PS"/>
    <s v="WLR"/>
    <s v="NO ADDON"/>
    <n v="20260811"/>
    <s v="Completed"/>
    <s v="HSI Bisnis Promo HUT Telkom PSB 70% - 100 Mbps"/>
    <s v="INDIBIZ"/>
    <m/>
    <m/>
    <d v="2026-08-11T15:00:00"/>
    <s v="2026-08-11 15:00:00 | telp : 081225641488 alt :  M Janji : (11/08/2026) jam Pasang :pagi / siang  Note : hubungi pelanggan jika ingin kelokasi"/>
    <n v="2026"/>
    <n v="8"/>
    <n v="11"/>
    <d v="2026-08-11T00:00:00"/>
    <n v="-0.625"/>
    <x v="0"/>
    <x v="3"/>
  </r>
  <r>
    <n v="770"/>
    <n v="1002528196"/>
    <n v="3"/>
    <x v="2"/>
    <n v="5"/>
    <s v="MADIUN"/>
    <s v="PONOROGO"/>
    <s v="SMO"/>
    <s v="REG"/>
    <s v="AO"/>
    <s v="NEW SALES"/>
    <s v="1P INET"/>
    <s v="Completed (PS)"/>
    <s v="RBS-Regional 3"/>
    <d v="2026-08-15T12:19:57"/>
    <d v="2026-08-17T15:35:06"/>
    <n v="69366802"/>
    <m/>
    <n v="152614209524"/>
    <s v="IDEA KOMPUTER BADEGAN"/>
    <s v="ODP-SMO-FC/01 FC/D02/01.01"/>
    <s v="WO061816492"/>
    <m/>
    <m/>
    <m/>
    <n v="111.3724512"/>
    <n v="-7.8987597000000003"/>
    <s v="MD|MYDB-20260815265495|DN00001/MN02053|IDEA KOMPUTER BADEGAN|088989468602"/>
    <s v="MYDIGIBIZPARTNER"/>
    <m/>
    <m/>
    <m/>
    <m/>
    <m/>
    <m/>
    <m/>
    <m/>
    <s v="Management Janji"/>
    <s v="2026-08-17 08:00:00 | Tanggal Pemasangan : 16 Agustus 2026 Jam Pemasangan : 08:00 15:00 Info Tambahan : Hubungi pelanggan dulu sebelum ke lokasi terimakasih"/>
    <s v="FCC"/>
    <s v="15-08-2026 12:25:37"/>
    <d v="2026-08-17T08:00:00"/>
    <m/>
    <s v="PS"/>
    <s v="SMO"/>
    <s v="NO ADDON"/>
    <n v="20260817"/>
    <s v="Completed"/>
    <s v="HSI Bisnis Promo HUT Telkom PSB 70% - 300 Mbps"/>
    <s v="INDIBIZ"/>
    <m/>
    <m/>
    <d v="2026-08-17T08:00:00"/>
    <s v="2026-08-17 08:00:00 | Tanggal Pemasangan : 16 Agustus 2026 Jam Pemasangan : 08:00 15:00 Info Tambahan : Hubungi pelanggan dulu sebelum ke lokasi terimakasih"/>
    <n v="2026"/>
    <n v="8"/>
    <n v="17"/>
    <d v="2026-08-17T00:00:00"/>
    <n v="-0.33333333333575865"/>
    <x v="0"/>
    <x v="2"/>
  </r>
  <r>
    <n v="771"/>
    <n v="1002505749"/>
    <n v="3"/>
    <x v="4"/>
    <n v="4"/>
    <s v="PEKALONGAN"/>
    <s v="BREBES"/>
    <s v="BRB"/>
    <s v="REG"/>
    <s v="AO"/>
    <s v="NEW SALES"/>
    <m/>
    <s v="Completed (PS)"/>
    <s v="RBS-Regional 3"/>
    <d v="2026-08-03T10:22:16"/>
    <d v="2026-08-04T15:40:38"/>
    <n v="69357331"/>
    <m/>
    <n v="146284108355"/>
    <s v="SMPIT Harapan Umat Brebes"/>
    <s v="ODP-BRB-FJ/055"/>
    <s v="WO060801546"/>
    <m/>
    <m/>
    <m/>
    <n v="109.04786692735399"/>
    <n v="-6.8570585999707196"/>
    <s v="AMRBS;403095;REG3;BAYU;085100296564;HSI 1S 100MB;535k;PIC 089501893076"/>
    <s v="Account Manager"/>
    <m/>
    <m/>
    <m/>
    <m/>
    <m/>
    <m/>
    <m/>
    <m/>
    <s v="Management Janji"/>
    <s v="2026-08-04 13:00:00|Tanggal pemasangan : 04 agustus 2026 Jam pemasangan : pagi/siang Info Tambahan : Hubungi pelanggan dulu sebelum ke lokasi terima kasih|40010577|MYDITA"/>
    <s v="FCC"/>
    <d v="2026-03-08T10:40:22"/>
    <d v="2026-08-04T13:00:00"/>
    <m/>
    <s v="PS"/>
    <s v="BRB"/>
    <s v="NO ADDON"/>
    <n v="20260804"/>
    <s v="Completed"/>
    <s v="- 11_11446;Biaya PSB HSI EBIS Tunai di Depan ~ 11[150000]  - SP_NOSS;SP_NOSS ~ Internet NOSS Multispeed Network[0]  - SP_NOSS;SP_NOSS ~ Internet NOSS Multispeed Network[0]  - E25060;E25060 ~ ES25 - Paket HSI Bisnis (HSIE) Khusus Winback 2.0[0]  - E25060~n"/>
    <s v="INDIBIZ"/>
    <m/>
    <m/>
    <d v="2026-08-04T13:00:00"/>
    <s v="2026-08-04 13:00:00|Tanggal pemasangan : 04 agustus 2026 Jam pemasangan : pagi/siang Info Tambahan : Hubungi pelanggan dulu sebelum ke lokasi terima kasih|40010577|MYDITA"/>
    <n v="2026"/>
    <n v="8"/>
    <n v="4"/>
    <d v="2026-08-04T00:00:00"/>
    <n v="-0.54166666666424135"/>
    <x v="0"/>
    <x v="3"/>
  </r>
  <r>
    <n v="772"/>
    <n v="1002517458"/>
    <n v="3"/>
    <x v="2"/>
    <n v="5"/>
    <s v="KEDIRI"/>
    <s v="KEDIRI"/>
    <s v="KDI"/>
    <s v="REG"/>
    <s v="AO"/>
    <s v="NEW SALES"/>
    <s v="1P INET"/>
    <s v="Completed (PS)"/>
    <s v="RBS-Regional 3"/>
    <d v="2026-08-10T11:31:56"/>
    <d v="2026-08-10T18:28:46"/>
    <n v="69362303"/>
    <m/>
    <n v="152610241481"/>
    <s v="ANUGRAH LAUNDRY"/>
    <s v="ODP-KDI-FBB/72 FBB/D08/72.01"/>
    <s v="WO061379423"/>
    <m/>
    <m/>
    <m/>
    <n v="112.03225399999999"/>
    <n v="-7.8220090000000004"/>
    <s v="|MC20231|MYIA-059937188023/POI/ONY APRILIA/085182272300/anugrahlaundryburengan@gmail.com"/>
    <s v="MYIB_ASSISTANT"/>
    <m/>
    <m/>
    <m/>
    <m/>
    <m/>
    <m/>
    <m/>
    <m/>
    <s v="Management Janji"/>
    <s v="2026-08-11 08:00:00 | Tanggal pemasangan: 11/08/2026 Jam pemasangan : pagi / siang Info Tambahan : Hubungi pelanggan dulu sebelum ke lokasi terima kasih."/>
    <s v="FCC"/>
    <d v="2026-10-08T11:40:04"/>
    <d v="2026-08-11T08:00:00"/>
    <m/>
    <s v="PS"/>
    <s v="KDI"/>
    <s v="NO ADDON"/>
    <n v="20260810"/>
    <s v="Completed"/>
    <s v="HSI Bisnis Promo HUT Telkom PSB 70% - 200 Mbps"/>
    <s v="INDIBIZ"/>
    <m/>
    <m/>
    <d v="2026-08-11T08:00:00"/>
    <s v="2026-08-11 08:00:00 | Tanggal pemasangan: 11/08/2026 Jam pemasangan : pagi / siang Info Tambahan : Hubungi pelanggan dulu sebelum ke lokasi terima kasih."/>
    <n v="2026"/>
    <n v="8"/>
    <n v="10"/>
    <d v="2026-08-10T00:00:00"/>
    <n v="-1.3333333333357587"/>
    <x v="0"/>
    <x v="5"/>
  </r>
  <r>
    <n v="773"/>
    <n v="1002523265"/>
    <n v="3"/>
    <x v="6"/>
    <n v="5"/>
    <s v="JEMBER"/>
    <s v="BONDOWOSO"/>
    <s v="BOW"/>
    <s v="REG"/>
    <s v="AO"/>
    <s v="NEW SALES"/>
    <s v="1P INET"/>
    <s v="98 | OSS - CANCEL COMPLETE"/>
    <s v="RBS-Regional 3"/>
    <d v="2026-08-13T08:08:57"/>
    <d v="2026-08-13T16:49:02"/>
    <n v="69364682"/>
    <m/>
    <n v="152507225969"/>
    <s v="RUMAH KOST FATHORRASI SATU"/>
    <s v="ODP-BOW-FAC/30 FAC/D01/30.01"/>
    <s v="WO061635677"/>
    <m/>
    <m/>
    <m/>
    <n v="113.828454520867"/>
    <n v="-7.9851476524784699"/>
    <s v="|MC30175|MYIA-030471190511/POI/Fathorrasi/083853348579/fathorrasi5@gmail.com"/>
    <s v="MYIB_ASSISTANT"/>
    <m/>
    <m/>
    <m/>
    <m/>
    <m/>
    <m/>
    <m/>
    <m/>
    <s v="Management Janji"/>
    <s v="2026-08-14 13:00:00 | Nama : BP FATHORRASI No Hp : 083853348579 No Alt :  Tgl Pemasangan : 14 Agustus 2026 Interval : SIANG Note : Hubungi pelanggan terlebih dahulu"/>
    <s v="FCC"/>
    <s v="13-08-2026 08:10:40"/>
    <d v="2026-08-14T13:00:00"/>
    <s v="Kendala Pelanggan"/>
    <s v="CANCEL"/>
    <s v="BOW"/>
    <s v="NO ADDON"/>
    <m/>
    <s v="Cancel Completed"/>
    <s v="HSI Bisnis Promo HUT Telkom PSB 70% - 100 Mbps"/>
    <s v="INDIBIZ"/>
    <m/>
    <m/>
    <d v="2026-08-14T13:00:00"/>
    <s v="2026-08-14 13:00:00 | Nama : BP FATHORRASI No Hp : 083853348579 No Alt :  Tgl Pemasangan : 14 Agustus 2026 Interval : SIANG Note : Hubungi pelanggan terlebih dahulu"/>
    <m/>
    <m/>
    <m/>
    <e v="#NUM!"/>
    <e v="#NUM!"/>
    <x v="1"/>
    <x v="14"/>
  </r>
  <r>
    <n v="774"/>
    <n v="1002528387"/>
    <n v="3"/>
    <x v="2"/>
    <n v="5"/>
    <s v="MADIUN"/>
    <s v="BOJONEGORO"/>
    <s v="BJN"/>
    <s v="REG"/>
    <s v="AO"/>
    <s v="NEW SALES"/>
    <s v="1P INET"/>
    <s v="7 | OSS - PROVISIONING ISSUED"/>
    <s v="RBS-Regional 3"/>
    <d v="2026-08-15T13:49:56"/>
    <d v="2026-08-18T08:05:49"/>
    <n v="69366934"/>
    <m/>
    <n v="152609258603"/>
    <s v="SMP NEGERI 6 RUANG LAB 2"/>
    <s v="ODP-BJN-FM/08 FM/D03/08.01"/>
    <s v="WO061826454"/>
    <m/>
    <m/>
    <m/>
    <n v="111.8772115"/>
    <n v="-7.1664307999999899"/>
    <s v="|MC20010|MYIA-037592003439/POI/ALI SAFAAT /082333813737/srikurniawatiira@gmail.com"/>
    <s v="MYIB_ASSISTANT"/>
    <m/>
    <m/>
    <m/>
    <m/>
    <m/>
    <m/>
    <m/>
    <m/>
    <s v="Management Janji"/>
    <s v="2026-08-18 08:00:00 | Nama PIC:  bp ali safaat  No HP: 082333813737 Alt: Tanggal: 18/08/2026 Jam Pasang: Pagi Note: Hubungi sebelum ke lokasi, terimakasih. "/>
    <s v="FCC"/>
    <s v="15-08-2026 13:54:55"/>
    <d v="2026-08-18T08:00:00"/>
    <m/>
    <s v="PI"/>
    <s v="BJN"/>
    <s v="NO ADDON"/>
    <m/>
    <s v="Provisioning Issued"/>
    <s v="HSI Bisnis Promo HUT Telkom PSB 70% - 150 Mbps"/>
    <s v="INDIBIZ"/>
    <m/>
    <m/>
    <d v="2026-08-18T08:00:00"/>
    <s v="2026-08-18 08:00:00 | Nama PIC:  bp ali safaat  No HP: 082333813737 Alt: Tanggal: 18/08/2026 Jam Pasang: Pagi Note: Hubungi sebelum ke lokasi, terimakasih. "/>
    <m/>
    <m/>
    <m/>
    <e v="#NUM!"/>
    <e v="#NUM!"/>
    <x v="1"/>
    <x v="18"/>
  </r>
  <r>
    <n v="775"/>
    <n v="1002519283"/>
    <n v="3"/>
    <x v="7"/>
    <n v="4"/>
    <s v="KUDUS"/>
    <s v="PATI"/>
    <s v="PAT"/>
    <s v="REG"/>
    <s v="AO"/>
    <s v="NEW SALES"/>
    <m/>
    <s v="Completed (PS)"/>
    <s v="RBS-Regional 3"/>
    <d v="2026-08-11T10:42:41"/>
    <d v="2026-08-12T13:24:13"/>
    <n v="69363050"/>
    <n v="2955162063"/>
    <n v="142551119485"/>
    <s v="PT GLOBAL JET EXPRESS"/>
    <s v="ODP-PAT-FS/068"/>
    <s v="WO061493285"/>
    <m/>
    <m/>
    <m/>
    <n v="110.9955758"/>
    <n v="-6.8755005000000002"/>
    <s v="AMRBS;403099;TREG4;MUHAMMAD MASTUR;081226139781;CP ANDHI FITRIYANTO;082132324785;PAKET 2S INET VOICE 50 MBPS (479.000);PT GLOBAL JET EXPRESS//KAYEN;input by tito"/>
    <s v="Account Manager"/>
    <m/>
    <m/>
    <m/>
    <m/>
    <m/>
    <m/>
    <m/>
    <m/>
    <s v="Management Janji"/>
    <s v="2026-08-12 13:00:00|Tanggal pemasangan : 12 AGUSTUS 2026 Jam pemasangan : pagi/siang Info Tambahan : Hubungi pelanggan dulu sebelum ke lokasi terima kasih|40010577|MYDITA"/>
    <s v="FCC"/>
    <d v="2026-11-08T10:55:28"/>
    <d v="2026-08-12T13:00:00"/>
    <m/>
    <s v="PS"/>
    <s v="PAT"/>
    <s v="NO ADDON"/>
    <n v="20260812"/>
    <s v="Completed"/>
    <s v="- BWY DL;BWY DL ~ Saluran Dua Arah(BothWay)[0]  - E23053;E23053 ~ ES23 - Paket HSI Bisnis  Phone (PHONE)[0]  - E23053~null~44864;E23053||11||Abodemen 0[0]  - E23053~null~E23053_IN800;IN800 ~ Free Lokal dan SLJJ 800 Menit ~ E23053[40000]  - 11_11446;Biaya "/>
    <s v="INDIBIZ"/>
    <m/>
    <m/>
    <d v="2026-08-12T13:00:00"/>
    <s v="2026-08-12 13:00:00|Tanggal pemasangan : 12 AGUSTUS 2026 Jam pemasangan : pagi/siang Info Tambahan : Hubungi pelanggan dulu sebelum ke lokasi terima kasih|40010577|MYDITA"/>
    <n v="2026"/>
    <n v="8"/>
    <n v="12"/>
    <d v="2026-08-12T00:00:00"/>
    <n v="-0.54166666666424135"/>
    <x v="0"/>
    <x v="3"/>
  </r>
  <r>
    <n v="776"/>
    <n v="1002525541"/>
    <n v="3"/>
    <x v="6"/>
    <n v="5"/>
    <s v="SIDOARJO"/>
    <s v="INNER - JATIM TIMUR"/>
    <s v="KRN"/>
    <s v="REG"/>
    <s v="AO"/>
    <s v="NEW SALES"/>
    <m/>
    <s v="Completed (PS)"/>
    <s v="RBS-Regional 3"/>
    <d v="2026-08-14T09:03:32"/>
    <d v="2026-08-14T12:51:38"/>
    <n v="69358832"/>
    <m/>
    <n v="152331251058"/>
    <s v="MI NURUL ULUM R.LAB"/>
    <s v="ODP-KRN-FAF/40"/>
    <s v="WO061719961"/>
    <m/>
    <m/>
    <m/>
    <n v="112.62412735773501"/>
    <n v="-7.4490811419691196"/>
    <s v="|MN00370|/MI NURUL ULUM R.LAB/WINBACK 2.0 HSI B2B (1:1) 100MBPS 535RB PSB DISC 70%//111muchlissh@gmail.com/MUHAMMAD MUCHLIS/89504592018"/>
    <s v="Sales Force DBS"/>
    <m/>
    <m/>
    <m/>
    <m/>
    <m/>
    <m/>
    <m/>
    <m/>
    <s v="Management Janji"/>
    <s v="2026-08-07 08:00:00|Tanggal pemasangan: 6/08/2026  Jam pemasangan : pagi / siang  Info Tambahan : Hubungi pelanggan dulu sebelum ke lokasi.  terima kasih|40010577|MYDITA"/>
    <s v="FCC"/>
    <s v="14-08-2026 09:10:50"/>
    <m/>
    <m/>
    <s v="PS"/>
    <s v="KRN"/>
    <s v="NO ADDON"/>
    <n v="20260814"/>
    <s v="Completed"/>
    <s v="- 11_11446;Biaya PSB HSI EBIS Tunai di Depan ~ 11[150000]  - E23015;E23015 ~ ES23 - Perangkat ONT[0]  - E23015~null~44292;E23015||11||Abodemen 0[0]  - E23015~null~E23015_SWONTPREM;SWONTPREM ~ Biaya Sewa ONT Premium ~ E23015[50000]  - E25060;E25060 ~ ES25 "/>
    <s v="INDIBIZ"/>
    <m/>
    <m/>
    <d v="2026-08-14T07:00:00"/>
    <s v="2026-08-07 08:00:00|Tanggal pemasangan: 6/08/2026  Jam pemasangan : pagi / siang  Info Tambahan : Hubungi pelanggan dulu sebelum ke lokasi.  terima kasih|40010577|MYDITA"/>
    <n v="2026"/>
    <n v="8"/>
    <n v="14"/>
    <d v="2026-08-14T00:00:00"/>
    <n v="-0.29166666666424135"/>
    <x v="0"/>
    <x v="17"/>
  </r>
  <r>
    <n v="777"/>
    <n v="1002506662"/>
    <n v="3"/>
    <x v="1"/>
    <n v="5"/>
    <s v="SBY UTARA"/>
    <s v="TANDES"/>
    <s v="KNN"/>
    <s v="REG"/>
    <s v="AO"/>
    <s v="NEW SALES"/>
    <m/>
    <s v="100 | REVOKE COMPLETED"/>
    <s v="RBS-Regional 3"/>
    <d v="2026-08-03T21:37:02"/>
    <d v="2026-08-10T09:30:38"/>
    <n v="69357870"/>
    <m/>
    <n v="152412248704"/>
    <s v="PT. ATMODJO SURYA TEHNIK"/>
    <s v="ODP-KND-FCA/29"/>
    <s v="WO060883605"/>
    <m/>
    <m/>
    <m/>
    <n v="112.65315529999999"/>
    <n v="-7.2181911999999997"/>
    <s v="|MN01735|/PT. ATMODJO SURYA TEHNIK/HSI Basic Promo HUT Telkom (1:2) 50 Mbps (Rp 320.000) PSB Rp 150.000/081217673531/supardoyo.abr@gmail.com/Soepardojo/-7.212307,112.652900/Jl.raya tambak osowilangon,  surabaya"/>
    <s v="Sales Force DBS"/>
    <m/>
    <m/>
    <m/>
    <m/>
    <m/>
    <m/>
    <m/>
    <m/>
    <s v="Management Janji"/>
    <s v="2026-08-05 10:00:00|M Janji : (05/08/2026) jam Pasang : 09:00 Note : hubungi pelanggan jika ingin kelokasi|40961370|MYDITA"/>
    <s v="FCC"/>
    <d v="2026-03-08T21:40:17"/>
    <d v="2026-08-05T10:00:00"/>
    <s v="FALLOUT HOMEPASS"/>
    <s v="REVOKE"/>
    <s v="KNN"/>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5T10:00:00"/>
    <s v="2026-08-05 10:00:00|M Janji : (05/08/2026) jam Pasang : 09:00 Note : hubungi pelanggan jika ingin kelokasi|40961370|MYDITA"/>
    <m/>
    <m/>
    <m/>
    <e v="#NUM!"/>
    <e v="#NUM!"/>
    <x v="1"/>
    <x v="27"/>
  </r>
  <r>
    <n v="778"/>
    <n v="1002530545"/>
    <n v="3"/>
    <x v="0"/>
    <n v="5"/>
    <s v="MATARAM"/>
    <s v="LOMBOK BARAT TENGAH"/>
    <s v="GER"/>
    <s v="REG"/>
    <s v="AO"/>
    <s v="NEW SALES"/>
    <s v="1P INET"/>
    <s v="7 | OSS - PROVISIONING ISSUED"/>
    <s v="RBS-Regional 3"/>
    <d v="2026-08-17T10:05:56"/>
    <d v="2026-08-18T08:06:09"/>
    <n v="69367908"/>
    <m/>
    <n v="172602204108"/>
    <s v="TOKO SRC TARMINI"/>
    <s v="ODP-GER-FAN/06 FAN/D01/06.01"/>
    <s v="WO061914927"/>
    <m/>
    <m/>
    <m/>
    <n v="115.891998969018"/>
    <n v="-8.7715907929376797"/>
    <s v="MD|MYDB-20260816265666|DN00001/MN01272|TOKO SRC TARMINI|081802186818"/>
    <s v="MYDIGIBIZPARTNER"/>
    <m/>
    <m/>
    <m/>
    <m/>
    <m/>
    <m/>
    <m/>
    <m/>
    <s v="Management Janji"/>
    <s v="2026-08-18 08:00:00 | Jam Pemasangan : 08:00 - 12.00 Tanggal Pemasangan : 18/08/2026 Info Tambahan : Hubungi pelanggan sebelum datang ke lokasi"/>
    <s v="FCC"/>
    <s v="17-08-2026 10:10:25"/>
    <d v="2026-08-18T08:00:00"/>
    <m/>
    <s v="PI"/>
    <s v="GER"/>
    <s v="NO ADDON"/>
    <m/>
    <s v="Provisioning Issued"/>
    <s v="HSI Bisnis Promo HUT Telkom PSB 70% - 100 Mbps"/>
    <s v="INDIBIZ"/>
    <m/>
    <m/>
    <d v="2026-08-18T08:00:00"/>
    <s v="2026-08-18 08:00:00 | Jam Pemasangan : 08:00 - 12.00 Tanggal Pemasangan : 18/08/2026 Info Tambahan : Hubungi pelanggan sebelum datang ke lokasi"/>
    <m/>
    <m/>
    <m/>
    <e v="#NUM!"/>
    <e v="#NUM!"/>
    <x v="1"/>
    <x v="9"/>
  </r>
  <r>
    <n v="779"/>
    <n v="1002524769"/>
    <n v="3"/>
    <x v="3"/>
    <n v="4"/>
    <s v="MAGELANG"/>
    <s v="PURWOREJJO"/>
    <s v="PWJ"/>
    <s v="REG"/>
    <s v="AO"/>
    <s v="NEW SALES"/>
    <s v="1P INET"/>
    <s v="MIE - SEND SURVEY"/>
    <s v="RBS-Regional 3"/>
    <d v="2026-08-13T15:43:57"/>
    <d v="2026-08-13T15:46:01"/>
    <n v="69365371"/>
    <m/>
    <n v="142138510568"/>
    <s v="PT ASRY MANDIRI SEJAHTERA Kaliboto"/>
    <s v="ODP-PWJ-FAM/044 FAM/D02/044.01"/>
    <s v="WO061686600"/>
    <m/>
    <m/>
    <m/>
    <n v="110.052016979822"/>
    <n v="-7.63701589375881"/>
    <s v="|MB00450|MYIA-050947217266/POI/NOVIANI ARIFAH/085157955964/admiin.artha1234@gmail.com"/>
    <s v="MYIB_ASSISTANT"/>
    <m/>
    <m/>
    <m/>
    <m/>
    <m/>
    <m/>
    <m/>
    <m/>
    <s v="Management Janji"/>
    <s v="2026-08-19 08:00:00 | Nama : BU NOVIANI ARIFAH  No Hp : 085157955964 No Alt :  Tgl Pemasangan : 14 Agustus 2026 Interval : SIANG Note : Hubungi pelanggan terlebih dahulu"/>
    <s v="FCC"/>
    <s v="13-08-2026 15:55:16"/>
    <d v="2026-08-19T08:00:00"/>
    <m/>
    <s v="SURVEY_NEW_MANJA"/>
    <s v="PWJ"/>
    <s v="NO ADDON"/>
    <m/>
    <s v="MIE - SEND SURVEY"/>
    <s v="HSI Bisnis Basic PSB 70% - 50 Mbps"/>
    <s v="INDIBIZ"/>
    <m/>
    <m/>
    <d v="2026-08-19T08:00:00"/>
    <s v="2026-08-19 08:00:00 | Nama : BU NOVIANI ARIFAH  No Hp : 085157955964 No Alt :  Tgl Pemasangan : 14 Agustus 2026 Interval : SIANG Note : Hubungi pelanggan terlebih dahulu"/>
    <m/>
    <m/>
    <m/>
    <e v="#NUM!"/>
    <e v="#NUM!"/>
    <x v="1"/>
    <x v="3"/>
  </r>
  <r>
    <n v="780"/>
    <n v="1002506502"/>
    <n v="3"/>
    <x v="6"/>
    <n v="5"/>
    <s v="SIDOARJO"/>
    <s v="MOJOKERTO"/>
    <s v="PCT"/>
    <s v="REG"/>
    <s v="AO"/>
    <s v="NEW SALES"/>
    <m/>
    <s v="Completed (PS)"/>
    <s v="RBS-Regional 3"/>
    <d v="2026-08-03T16:24:28"/>
    <d v="2026-08-04T22:06:51"/>
    <n v="69357771"/>
    <m/>
    <n v="152324211847"/>
    <s v="TOKO DT ACC"/>
    <s v="ODP-PCT-FD/22"/>
    <s v="WO060872334"/>
    <m/>
    <m/>
    <m/>
    <n v="112.5224434"/>
    <n v="-7.6529258999999996"/>
    <s v="|MC30223|/EKA DEVIYANTI/81336653161/noernoell20@gmai.co"/>
    <s v="Sales Force DBS"/>
    <m/>
    <m/>
    <m/>
    <m/>
    <m/>
    <m/>
    <m/>
    <m/>
    <s v="Management Janji"/>
    <s v="2026-08-05 08:00:00|Nama PIC : Ibu Eka  No HP : 081336653161 No Alternatif : - M Janji : 05/08/2026 Jam Pasang : Pagi NoteÃ‚Â :  Hubungi terlebih dahulu sebelum ke lokasi  |40961370|MYDITA"/>
    <s v="FCC"/>
    <d v="2026-03-08T16:39:49"/>
    <d v="2026-08-05T08:00:00"/>
    <m/>
    <s v="PS"/>
    <s v="PCT"/>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Nama PIC : Ibu Eka  No HP : 081336653161 No Alternatif : - M Janji : 05/08/2026 Jam Pasang : Pagi NoteÃ‚Â :  Hubungi terlebih dahulu sebelum ke lokasi  |40961370|MYDITA"/>
    <n v="2026"/>
    <n v="8"/>
    <n v="4"/>
    <d v="2026-08-04T00:00:00"/>
    <n v="-1.3333333333357587"/>
    <x v="0"/>
    <x v="19"/>
  </r>
  <r>
    <n v="781"/>
    <n v="1002512827"/>
    <n v="3"/>
    <x v="7"/>
    <n v="4"/>
    <s v="KUDUS"/>
    <s v="BLORA"/>
    <s v="RDB"/>
    <s v="REG"/>
    <s v="AO"/>
    <s v="NEW SALES"/>
    <s v="1P INET"/>
    <s v="98 | OSS - CANCEL COMPLETE"/>
    <s v="RBS-Regional 3"/>
    <d v="2026-08-06T15:07:56"/>
    <d v="2026-08-07T16:07:16"/>
    <n v="69360111"/>
    <m/>
    <n v="142512103092"/>
    <s v="ART TECH X FASTGASS"/>
    <s v="ODP-RDB-FA/180 FA/D08/180.01"/>
    <s v="WO061090110"/>
    <m/>
    <m/>
    <m/>
    <n v="111.366546079516"/>
    <n v="-7.2182720783213297"/>
    <s v="MD|MYDB-20260806264545|DB10005/MB10071|ART TECH X FASTGASS|08816970175"/>
    <s v="MYDIGIBIZPARTNER"/>
    <m/>
    <m/>
    <m/>
    <m/>
    <m/>
    <m/>
    <m/>
    <m/>
    <s v="Management Janji"/>
    <s v="2026-08-07 13:00:00 |  M Janji : (07/08/026) jam Pasang : 09:00 Note : hubungi pelanggan jika ingin kelokasi"/>
    <s v="FCC"/>
    <d v="2026-06-08T15:25:44"/>
    <d v="2026-08-07T13:00:00"/>
    <s v="Kendala Lainnya"/>
    <s v="CANCEL"/>
    <s v="RDB"/>
    <s v="NO ADDON"/>
    <m/>
    <s v="Cancel Completed"/>
    <s v="HSI Bisnis Khusus Winback PSB 70% - 100 Mbps"/>
    <s v="INDIBIZ"/>
    <m/>
    <m/>
    <d v="2026-08-07T13:00:00"/>
    <s v="2026-08-07 13:00:00 |  M Janji : (07/08/026) jam Pasang : 09:00 Note : hubungi pelanggan jika ingin kelokasi"/>
    <m/>
    <m/>
    <m/>
    <e v="#NUM!"/>
    <e v="#NUM!"/>
    <x v="1"/>
    <x v="3"/>
  </r>
  <r>
    <n v="782"/>
    <n v="1002522293"/>
    <n v="3"/>
    <x v="2"/>
    <n v="5"/>
    <s v="MALANG"/>
    <s v="KEPANJEN"/>
    <s v="MLG"/>
    <s v="REG"/>
    <s v="AO"/>
    <s v="NEW SALES"/>
    <m/>
    <s v="Completed (PS)"/>
    <s v="RBS-Regional 3"/>
    <d v="2026-08-12T13:59:32"/>
    <d v="2026-08-12T15:32:31"/>
    <n v="68573442"/>
    <m/>
    <n v="152701907677"/>
    <s v="SMAN 1 MALANG"/>
    <s v="ODP-MLG-FEP/136"/>
    <s v="WO061592692"/>
    <m/>
    <m/>
    <m/>
    <n v="112.6355042"/>
    <n v="-7.9772264000000002"/>
    <s v="MC20200|SMAN 1 MALANG|HSI Bisnis Promo HUT Telkom 200 mbps|081359436279"/>
    <s v="Sales Force DBS"/>
    <m/>
    <m/>
    <m/>
    <m/>
    <m/>
    <m/>
    <m/>
    <m/>
    <s v="Management Janji"/>
    <d v="2026-08-12T00:00:00"/>
    <s v="FCC"/>
    <d v="2026-12-08T14:10:11"/>
    <m/>
    <m/>
    <s v="PS"/>
    <s v="MLG"/>
    <s v="NO ADDON"/>
    <n v="20260812"/>
    <s v="Completed"/>
    <s v="- 11_11446;Biaya PSB HSI EBIS Tunai di Depan ~ 11[150000]  - E23015;E23015 ~ ES23 - Perangkat ONT[0]  - E23015~null~44292;E23015||11||Abodemen 0[0]  - E23015~null~E23015_SWONTPREM;SWONTPREM ~ Biaya Sewa ONT Premium ~ E23015[50000]  - E25060;E25060 ~ ES25 "/>
    <s v="INDIBIZ"/>
    <m/>
    <m/>
    <d v="2026-08-12T07:00:00"/>
    <d v="2026-08-12T00:00:00"/>
    <n v="2026"/>
    <n v="8"/>
    <n v="12"/>
    <d v="2026-08-12T00:00:00"/>
    <n v="-0.29166666666424135"/>
    <x v="0"/>
    <x v="29"/>
  </r>
  <r>
    <n v="783"/>
    <n v="1002519263"/>
    <n v="3"/>
    <x v="0"/>
    <n v="5"/>
    <s v="MATARAM"/>
    <s v="INNER - NUSA TENGGARA"/>
    <s v="MTR"/>
    <s v="REG"/>
    <s v="AO"/>
    <s v="NEW SALES"/>
    <s v="1P INET"/>
    <s v="Completed (PS)"/>
    <s v="RBS-Regional 3"/>
    <d v="2026-08-11T10:26:56"/>
    <d v="2026-08-12T13:49:07"/>
    <n v="69363047"/>
    <m/>
    <n v="172601796930"/>
    <s v="Toko munzir"/>
    <s v="ODP-MTR-FBX/80 FBX/D04/80.01"/>
    <s v="WO061473089"/>
    <m/>
    <m/>
    <m/>
    <n v="116.097522"/>
    <n v="-8.5312160000000006"/>
    <s v="|MC40234|MYIA-029183048932/POI/moh munzir/085935340798/berlinyn477@gmail.com"/>
    <s v="MYIB_ASSISTANT"/>
    <m/>
    <m/>
    <m/>
    <m/>
    <m/>
    <m/>
    <m/>
    <m/>
    <s v="Management Janji"/>
    <s v="2026-08-13 08:00:00 | Waktu pemasangan : 12 agustus 2026 Jam pemasangan : 08.00 - 12.00 Info Tambahan : Hubungi pelanggan dulu sebelum ke lokasi terimakasih"/>
    <s v="FCC"/>
    <d v="2026-11-08T10:39:50"/>
    <d v="2026-08-13T08:00:00"/>
    <m/>
    <s v="PS"/>
    <s v="MTR"/>
    <s v="NO ADDON"/>
    <n v="20260812"/>
    <s v="Completed"/>
    <s v="HSI Bisnis Promo HUT Telkom PSB 70% - 75 Mbps"/>
    <s v="INDIBIZ"/>
    <m/>
    <m/>
    <d v="2026-08-13T08:00:00"/>
    <s v="2026-08-13 08:00:00 | Waktu pemasangan : 12 agustus 2026 Jam pemasangan : 08.00 - 12.00 Info Tambahan : Hubungi pelanggan dulu sebelum ke lokasi terimakasih"/>
    <n v="2026"/>
    <n v="8"/>
    <n v="12"/>
    <d v="2026-08-12T00:00:00"/>
    <n v="-1.3333333333357587"/>
    <x v="0"/>
    <x v="23"/>
  </r>
  <r>
    <n v="784"/>
    <n v="1002522026"/>
    <n v="3"/>
    <x v="1"/>
    <n v="5"/>
    <s v="SBY SELATAN"/>
    <s v="MANYAR"/>
    <s v="GBG"/>
    <s v="REG"/>
    <s v="AO"/>
    <s v="NEW SALES"/>
    <s v="1P INET"/>
    <s v="Completed (PS)"/>
    <s v="RBS-Regional 3"/>
    <d v="2026-08-12T12:43:56"/>
    <d v="2026-08-12T21:46:43"/>
    <n v="69364171"/>
    <m/>
    <n v="152320246257"/>
    <s v="PT. Tata Hiburan Permai"/>
    <s v="ODP-MYR-FBY/32 FBY/D04/01.32"/>
    <s v="WO061579968"/>
    <m/>
    <m/>
    <m/>
    <n v="112.74436298757701"/>
    <n v="-7.2916741084874301"/>
    <s v="MD|MYDB-20260812265064|DN00001/MN02280|PT. Tata Hiburan Permai|082123555799"/>
    <s v="MYDIGIBIZPARTNER"/>
    <m/>
    <m/>
    <m/>
    <m/>
    <m/>
    <m/>
    <m/>
    <m/>
    <s v="Management Janji"/>
    <s v="2026-08-14 15:00:00 | Nama PIC : Heni No HP : 082123555799 Alt : 0816533153 M Janji : 13/08/2026 Jam Pasang : 08.00  - 13:00  NoteÃ‚Â :  hubungi terlebih dahulu sebelum ke lokasi, terima kasih."/>
    <s v="FCC"/>
    <d v="2026-12-08T12:55:00"/>
    <d v="2026-08-14T15:00:00"/>
    <m/>
    <s v="PS"/>
    <s v="GBG"/>
    <s v="NO ADDON"/>
    <n v="20260812"/>
    <s v="Completed"/>
    <s v="HSI Bisnis Promo HUT Telkom PSB 70% - 100 Mbps"/>
    <s v="INDIBIZ"/>
    <m/>
    <m/>
    <d v="2026-08-14T15:00:00"/>
    <s v="2026-08-14 15:00:00 | Nama PIC : Heni No HP : 082123555799 Alt : 0816533153 M Janji : 13/08/2026 Jam Pasang : 08.00  - 13:00  NoteÃ‚Â :  hubungi terlebih dahulu sebelum ke lokasi, terima kasih."/>
    <n v="2026"/>
    <n v="8"/>
    <n v="12"/>
    <d v="2026-08-12T00:00:00"/>
    <n v="-2.625"/>
    <x v="0"/>
    <x v="8"/>
  </r>
  <r>
    <n v="785"/>
    <n v="1002514550"/>
    <n v="3"/>
    <x v="1"/>
    <n v="5"/>
    <s v="SBY SELATAN"/>
    <s v="MANYAR"/>
    <s v="GBG"/>
    <s v="REG"/>
    <s v="AO"/>
    <s v="NEW SALES"/>
    <m/>
    <s v="Completed (PS)"/>
    <s v="RBS-Regional 3"/>
    <d v="2026-08-07T13:14:55"/>
    <d v="2026-08-07T15:58:46"/>
    <n v="69358491"/>
    <m/>
    <n v="152320245940"/>
    <s v="SEKOLAH GRACIA"/>
    <s v="ODP-MYR-FBL/10"/>
    <s v="WO061164421"/>
    <m/>
    <m/>
    <m/>
    <n v="112.75880600000001"/>
    <n v="-7.2907219999999997"/>
    <s v="|MN02749|MYIA-055423623156/POI/Joko Iswandono/087853008685/sekolahgraciasd@gmail.com"/>
    <s v="Sales Force DBS"/>
    <m/>
    <m/>
    <m/>
    <m/>
    <m/>
    <m/>
    <m/>
    <m/>
    <s v="Management Janji"/>
    <s v="2026-08-05 13:00:00 | Nama : BU IRENE (ADMIN)  No Hp : 082232027184  No Alt : 087853008685  Tgl Pemasangan : 05 Agustus 2026  Interval : SIANG  Note : Hubungi pelanggan terlebih dahulu"/>
    <s v="FCC"/>
    <d v="2026-07-08T13:25:39"/>
    <m/>
    <m/>
    <s v="PS"/>
    <s v="GBG"/>
    <s v="OCA"/>
    <n v="20260807"/>
    <s v="Completed"/>
    <s v="- 11_11446;Biaya PSB HSI EBIS Tunai di Depan ~ 11[150000]  - SP_NOSS;SP_NOSS ~ Internet NOSS Multispeed Network[0]  - SP_NOSS;SP_NOSS ~ Internet NOSS Multispeed Network[0]  - E25060;E25060 ~ ES25 - Paket HSI Bisnis (HSIE) Khusus Winback 2.0[0]  - E25060~n"/>
    <s v="INDIBIZ"/>
    <m/>
    <m/>
    <d v="2026-08-07T07:00:00"/>
    <s v="2026-08-05 13:00:00 | Nama : BU IRENE (ADMIN)  No Hp : 082232027184  No Alt : 087853008685  Tgl Pemasangan : 05 Agustus 2026  Interval : SIANG  Note : Hubungi pelanggan terlebih dahulu"/>
    <n v="2026"/>
    <n v="8"/>
    <n v="7"/>
    <d v="2026-08-07T00:00:00"/>
    <n v="-0.29166666666424135"/>
    <x v="0"/>
    <x v="8"/>
  </r>
  <r>
    <n v="786"/>
    <n v="1002516512"/>
    <n v="3"/>
    <x v="5"/>
    <n v="5"/>
    <s v="DENPASAR"/>
    <s v="JIMBARAN"/>
    <s v="JBR"/>
    <s v="REG"/>
    <s v="AO"/>
    <s v="NEW SALES"/>
    <m/>
    <s v="Completed (PS)"/>
    <s v="RBS-Regional 3"/>
    <d v="2026-08-09T13:57:39"/>
    <d v="2026-08-10T08:10:19"/>
    <n v="69359907"/>
    <m/>
    <n v="172415798708"/>
    <s v="VILLA SAHADEWA 78"/>
    <s v="ODP-JBR-FY/14"/>
    <s v="WO061324051"/>
    <m/>
    <m/>
    <m/>
    <n v="115.140873791838"/>
    <n v="-8.8217582928447396"/>
    <s v="|MN02545|/CP IBU RINA/087840078118-087761045108/indorachel@gmail.com"/>
    <s v="Sales Force DBS"/>
    <m/>
    <m/>
    <m/>
    <m/>
    <m/>
    <m/>
    <m/>
    <m/>
    <s v="Management Janji"/>
    <s v="2026-08-08 13:00:00|Jam pemasangan : 12.00  Info Tambahan : Hubungi pelanggan dulu sebelum ke lokasi  terimakasih   |40951378|MYDITA"/>
    <s v="FCC"/>
    <d v="2026-09-08T14:10:26"/>
    <m/>
    <m/>
    <s v="PS"/>
    <s v="JBR"/>
    <s v="NO ADDON"/>
    <n v="20260810"/>
    <s v="Completed"/>
    <s v="- 11_11446;Biaya PSB HSI EBIS Tunai di Depan ~ 11[150000]  - E23015;E23015 ~ ES23 - Perangkat ONT[0]  - E23015~null~44292;E23015||11||Abodemen 0[0]  - E23015~null~E23015_SWONTPREM;SWONTPREM ~ Biaya Sewa ONT Premium ~ E23015[50000]  - E25061;E25061 ~ ES25 "/>
    <s v="INDIBIZ"/>
    <m/>
    <m/>
    <d v="2026-08-09T07:00:00"/>
    <s v="2026-08-08 13:00:00|Jam pemasangan : 12.00  Info Tambahan : Hubungi pelanggan dulu sebelum ke lokasi  terimakasih   |40951378|MYDITA"/>
    <n v="2026"/>
    <n v="8"/>
    <n v="10"/>
    <d v="2026-08-10T00:00:00"/>
    <n v="0.70833333333575865"/>
    <x v="0"/>
    <x v="30"/>
  </r>
  <r>
    <n v="787"/>
    <n v="1002529199"/>
    <n v="3"/>
    <x v="1"/>
    <n v="5"/>
    <s v="MADURA"/>
    <s v="PAMEKASAN"/>
    <s v="PME"/>
    <s v="REG"/>
    <s v="AO"/>
    <s v="NEW SALES"/>
    <s v="1P INET"/>
    <s v="Completed (PS)"/>
    <s v="RBS-Regional 3"/>
    <d v="2026-08-16T07:52:57"/>
    <d v="2026-08-16T15:26:09"/>
    <n v="69367254"/>
    <m/>
    <n v="152426928227"/>
    <s v="TOKO JABOLANI"/>
    <s v="ODP-PME-FBQ/16 FBQ/D03/16.01"/>
    <s v="WO061853742"/>
    <m/>
    <m/>
    <m/>
    <n v="113.59698349999999"/>
    <n v="-7.1291890999999996"/>
    <s v="MD|MYDB-20260815265621|DN00001/MN00558|TOKO JABOLANI|085741855102"/>
    <s v="MYDIGIBIZPARTNER"/>
    <m/>
    <m/>
    <m/>
    <m/>
    <m/>
    <m/>
    <m/>
    <m/>
    <s v="Management Janji"/>
    <s v="2026-08-17 08:00:00 | Nama Pic : bp salam No Hp Pic : 085741855102 No alt : - Jam Pemasangan : pagi  Tanggal Pemasangan : 17 Agustus 2026"/>
    <s v="FCC"/>
    <s v="16-08-2026 07:54:59"/>
    <d v="2026-08-17T08:00:00"/>
    <m/>
    <s v="PS"/>
    <s v="PME"/>
    <s v="NO ADDON"/>
    <n v="20260816"/>
    <s v="Completed"/>
    <s v="HSI Bisnis Promo HUT Telkom PSB 70% - 300 Mbps"/>
    <s v="INDIBIZ"/>
    <m/>
    <m/>
    <d v="2026-08-17T08:00:00"/>
    <s v="2026-08-17 08:00:00 | Nama Pic : bp salam No Hp Pic : 085741855102 No alt : - Jam Pemasangan : pagi  Tanggal Pemasangan : 17 Agustus 2026"/>
    <n v="2026"/>
    <n v="8"/>
    <n v="16"/>
    <d v="2026-08-16T00:00:00"/>
    <n v="-1.3333333333357587"/>
    <x v="0"/>
    <x v="1"/>
  </r>
  <r>
    <n v="788"/>
    <n v="1002524985"/>
    <n v="3"/>
    <x v="7"/>
    <n v="4"/>
    <s v="KUDUS"/>
    <s v="BLORA"/>
    <s v="BLO"/>
    <s v="DSS"/>
    <s v="AO"/>
    <s v="NEW SALES"/>
    <m/>
    <s v="7 | OSS - PROVISIONING ISSUED"/>
    <s v="DSS-Fin &amp; Regional Banking"/>
    <d v="2026-08-13T16:38:33"/>
    <d v="2026-08-13T16:42:30"/>
    <n v="69365439"/>
    <m/>
    <n v="141569115746"/>
    <s v="UNY"/>
    <s v="ODP-BLO-FFE/044"/>
    <s v="WO061693250"/>
    <m/>
    <m/>
    <m/>
    <n v="111.41142370550899"/>
    <n v="-6.9890868374839403"/>
    <s v="DSS HSI | AM ANNASTASIA SUKARNO | NIK 810113 | SOLO JATENG TIMUR | TREG 3 | UNY | CP 81285519296  PRINGGO | HSI 100MB"/>
    <s v="Account Manager"/>
    <m/>
    <m/>
    <m/>
    <m/>
    <m/>
    <m/>
    <m/>
    <m/>
    <s v="Management Janji"/>
    <s v="DSS HSI | AM ANNASTASIA SUKARNO | NIK 810113 | SOLO JATENG TIMUR | TREG 3 | UNY | CP 81285519296  PRINGGO | HSI 100MB"/>
    <s v="FCC"/>
    <s v="13-08-2026 16:39:58"/>
    <m/>
    <m/>
    <s v="PI"/>
    <s v="BLO"/>
    <s v="NO ADDON"/>
    <m/>
    <s v="Provisioning Issued"/>
    <s v="- 11_11450;Biaya PSB Reguler HSI EBIS ~ 11[500000]  - SP_NOSS;SP_NOSS ~ Internet NOSS Multispeed Network[0]  - SP_NOSS;SP_NOSS ~ Internet NOSS Multispeed Network[0]  - E25060;E25060 ~ ES25 - Paket HSI Bisnis (HSIE) Khusus Winback 2.0[0]  - E25060~null~E25"/>
    <s v="INDIBIZ"/>
    <m/>
    <m/>
    <d v="2026-08-13T12:00:00"/>
    <s v="DSS HSI | AM ANNASTASIA SUKARNO | NIK 810113 | SOLO JATENG TIMUR | TREG 3 | UNY | CP 81285519296  PRINGGO | HSI 100MB"/>
    <m/>
    <m/>
    <m/>
    <e v="#NUM!"/>
    <e v="#NUM!"/>
    <x v="1"/>
    <x v="3"/>
  </r>
  <r>
    <n v="789"/>
    <n v="1002512916"/>
    <n v="3"/>
    <x v="1"/>
    <n v="5"/>
    <s v="SBY UTARA"/>
    <s v="MANYAR"/>
    <s v="MGO"/>
    <s v="REG"/>
    <s v="AO"/>
    <s v="NEW SALES"/>
    <s v="1P INET"/>
    <s v="102 | FOLLOW UP COMPLETED"/>
    <s v="RBS-Regional 3"/>
    <d v="2026-08-06T15:31:57"/>
    <d v="2026-08-11T13:17:08"/>
    <n v="69360168"/>
    <m/>
    <n v="152413167561"/>
    <s v="PT STRATEGI CENTRAL CAPITAL"/>
    <s v="ODP-DMO-FQM/18 FQM/D02/18.01"/>
    <s v="WO061095063"/>
    <m/>
    <m/>
    <m/>
    <n v="112.7508321"/>
    <n v="-7.2558214999999997"/>
    <s v="|MN02394|MYIA-024014342297/POI/MOCH ANJAS PUTRA DARMAWAN /085165932082/anjasputrad18@gmail.com"/>
    <s v="MYIB_ASSISTANT"/>
    <m/>
    <m/>
    <m/>
    <m/>
    <m/>
    <m/>
    <m/>
    <m/>
    <s v="Management Janji"/>
    <s v="2026-08-07 13:00:00 |  M Janji : (07/08/026) jam Pasang : 09:00 Note : hubungi pelanggan jika ingin kelokasi"/>
    <s v="FCC"/>
    <d v="2026-06-08T15:40:04"/>
    <d v="2026-08-07T13:00:00"/>
    <s v="Kendala Pelanggan"/>
    <s v="REVOKE"/>
    <s v="MGO"/>
    <s v="NO ADDON"/>
    <m/>
    <s v="Follow Up Revoke Completed, New Order ID : SC1002519831"/>
    <s v="HSI Bisnis Promo HUT Telkom PSB 70% - 300 Mbps"/>
    <s v="INDIBIZ"/>
    <m/>
    <m/>
    <d v="2026-08-07T13:00:00"/>
    <s v="2026-08-07 13:00:00 |  M Janji : (07/08/026) jam Pasang : 09:00 Note : hubungi pelanggan jika ingin kelokasi"/>
    <m/>
    <m/>
    <m/>
    <e v="#NUM!"/>
    <e v="#NUM!"/>
    <x v="1"/>
    <x v="8"/>
  </r>
  <r>
    <n v="790"/>
    <n v="1002528388"/>
    <n v="3"/>
    <x v="4"/>
    <n v="4"/>
    <s v="SEMARANG"/>
    <s v="KENDAL"/>
    <s v="WLR"/>
    <s v="REG"/>
    <s v="AO"/>
    <s v="NEW SALES"/>
    <s v="1P INET"/>
    <s v="Completed (PS)"/>
    <s v="RBS-Regional 3"/>
    <d v="2026-08-15T13:49:56"/>
    <d v="2026-08-17T11:22:11"/>
    <n v="69366933"/>
    <m/>
    <n v="143407106664"/>
    <s v="SMP NEGERI 4 GRINGSING ( LAB. KOMPUTER )"/>
    <s v="ODP-WLR-FU/021 FU/D02/021.01"/>
    <s v="WO061826430"/>
    <m/>
    <m/>
    <m/>
    <n v="110.048382"/>
    <n v="-6.9523820000000001"/>
    <s v="|MN02184|MYIA-097166802638/POI/RATNA DWI KURNIAWATI /085640019833/neea29githu@yahoo.com"/>
    <s v="MYIB_ASSISTANT"/>
    <m/>
    <m/>
    <m/>
    <m/>
    <m/>
    <m/>
    <m/>
    <m/>
    <s v="Management Janji"/>
    <s v="2026-08-17 08:00:00 | Jam Pemasangan : 08:00 - 12.00 Tanggal Pemasangan : MINGGU 16 AGUSTUS 2026 Info Tambahan : Hubungi pelanggan sebelum datang ke lokasi"/>
    <s v="FCC"/>
    <s v="15-08-2026 13:54:55"/>
    <d v="2026-08-17T08:00:00"/>
    <m/>
    <s v="PS"/>
    <s v="WLR"/>
    <s v="NO ADDON"/>
    <n v="20260817"/>
    <s v="Completed"/>
    <s v="HSI Bisnis Basic Promo HUT Telkom PSB 70% - 100 Mbps"/>
    <s v="INDIBIZ"/>
    <m/>
    <m/>
    <d v="2026-08-17T08:00:00"/>
    <s v="2026-08-17 08:00:00 | Jam Pemasangan : 08:00 - 12.00 Tanggal Pemasangan : MINGGU 16 AGUSTUS 2026 Info Tambahan : Hubungi pelanggan sebelum datang ke lokasi"/>
    <n v="2026"/>
    <n v="8"/>
    <n v="17"/>
    <d v="2026-08-17T00:00:00"/>
    <n v="-0.33333333333575865"/>
    <x v="0"/>
    <x v="3"/>
  </r>
  <r>
    <n v="791"/>
    <n v="1002507780"/>
    <n v="3"/>
    <x v="1"/>
    <n v="5"/>
    <s v="MADURA"/>
    <s v="BANGKALAN"/>
    <s v="BKL"/>
    <s v="REG"/>
    <s v="AO"/>
    <s v="NEW SALES"/>
    <m/>
    <s v="Completed (PS)"/>
    <s v="RBS-Regional 3"/>
    <d v="2026-08-04T11:33:01"/>
    <d v="2026-08-04T13:06:12"/>
    <n v="69353156"/>
    <m/>
    <n v="152435221712"/>
    <s v="CAFE RATU 2"/>
    <s v="ODP-BKL-FGB/13"/>
    <s v="WO060875649"/>
    <m/>
    <m/>
    <m/>
    <n v="112.749189657256"/>
    <n v="-7.0295498396642904"/>
    <s v="|MN02601|/CAFE RATU 2/NABILA PUTRI SARI/082323095417/putrinabila2284@gmail.com/HSI Bisnis Promo HUT Telkom (1:1) 150 Mbps (Rp 620.000) PSB Rp 150.000"/>
    <s v="Sales Force DBS"/>
    <m/>
    <m/>
    <m/>
    <m/>
    <m/>
    <m/>
    <m/>
    <m/>
    <s v="Management Janji"/>
    <s v="2026-07-29 13:00:00|Nama PIC:  bu nabila   No HP: 082323095417  Alt:  Tanggal: 29/7/2026  Jam Pasang: Siang  Note: Hubungi sebelum ke lokasi, terimakasih.  |RI2334|MYDITA"/>
    <s v="FCC"/>
    <d v="2026-04-08T11:40:22"/>
    <m/>
    <m/>
    <s v="PS"/>
    <s v="BKL"/>
    <s v="NO ADDON"/>
    <n v="20260804"/>
    <s v="Completed"/>
    <s v="- 11_11446;Biaya PSB HSI EBIS Tunai di Depan ~ 11[150000]  - E25060;E25060 ~ ES25 - Paket HSI Bisnis (HSIE) Khusus Winback 2.0[0]  - E25060~null~E25060_UNL;UNL ~ Internet-Link Unlimited Internet Usage ~ E25060[0]  - E25060~null~105343;E25060||11||Abodemen"/>
    <s v="INDIBIZ"/>
    <m/>
    <m/>
    <d v="2026-08-04T07:00:00"/>
    <s v="2026-07-29 13:00:00|Nama PIC:  bu nabila   No HP: 082323095417  Alt:  Tanggal: 29/7/2026  Jam Pasang: Siang  Note: Hubungi sebelum ke lokasi, terimakasih.  |RI2334|MYDITA"/>
    <n v="2026"/>
    <n v="8"/>
    <n v="4"/>
    <d v="2026-08-04T00:00:00"/>
    <n v="-0.29166666666424135"/>
    <x v="0"/>
    <x v="1"/>
  </r>
  <r>
    <n v="792"/>
    <n v="1002519745"/>
    <n v="3"/>
    <x v="1"/>
    <n v="5"/>
    <s v="SBY UTARA"/>
    <s v="TANDES"/>
    <s v="KNN"/>
    <s v="REG"/>
    <s v="AO"/>
    <s v="NEW SALES"/>
    <m/>
    <s v="Completed (PS)"/>
    <s v="RBS-Regional 3"/>
    <d v="2026-08-11T12:40:18"/>
    <d v="2026-08-14T08:28:02"/>
    <n v="69363268"/>
    <m/>
    <n v="152412248799"/>
    <s v="UNIVERSITAS WIJAYA PUTRA"/>
    <s v="ODP-KND-FAF/41"/>
    <s v="WO061587486"/>
    <m/>
    <m/>
    <m/>
    <n v="112.63289210000001"/>
    <n v="-7.2436961999999996"/>
    <s v="|MN00086|/UNIVERSITAS WIJAYA PUTRA /HSI Basic Promo HUT Telkom (1:2) 75 Mbps (Rp 365.000) PSB Rp 150.000/082331359665 - 085730878966/Khafi.xnet@gmail.com/Nida'an Khofiyan/Jl. Pd. Benowo Indah No.1-3, Babat Jerawat, Kec. Pakal, Surabaya, Jawa Timur 60197"/>
    <s v="Sales Force DBS"/>
    <m/>
    <m/>
    <m/>
    <m/>
    <m/>
    <m/>
    <m/>
    <m/>
    <s v="Management Janji"/>
    <s v="2026-08-13 13:00:00|Nama PIC : bapa khofian No HP : 082331359665 No Alternatif : M Janji : 13/07/2026 Jam Pasang : Pagi NoteÃ‚Â :  Hubungi terlebih dahulu sebelum ke lokasi|40961370|MYDITA"/>
    <s v="FCC"/>
    <d v="2026-11-08T12:54:45"/>
    <d v="2026-08-13T13:00:00"/>
    <m/>
    <s v="PS"/>
    <s v="KNN"/>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bapa khofian No HP : 082331359665 No Alternatif : M Janji : 13/07/2026 Jam Pasang : Pagi NoteÃ‚Â :  Hubungi terlebih dahulu sebelum ke lokasi|40961370|MYDITA"/>
    <n v="2026"/>
    <n v="8"/>
    <n v="14"/>
    <d v="2026-08-14T00:00:00"/>
    <n v="0.45833333333575865"/>
    <x v="0"/>
    <x v="27"/>
  </r>
  <r>
    <n v="793"/>
    <n v="1002512825"/>
    <n v="3"/>
    <x v="3"/>
    <n v="4"/>
    <s v="YOGYAKARTA"/>
    <s v="GUNUNG KIDUL"/>
    <s v="WNS"/>
    <s v="REG"/>
    <s v="AO"/>
    <s v="NEW SALES"/>
    <m/>
    <s v="MYDITA - GAGAL SEND CARING UNSC"/>
    <s v="RBS-Regional 3"/>
    <d v="2026-08-06T15:07:03"/>
    <d v="2026-08-07T10:08:02"/>
    <n v="69360134"/>
    <m/>
    <n v="143135115035"/>
    <s v="Jaringan Multimedia Indonesia"/>
    <s v="ODP-WNS-FGB/009"/>
    <s v="WO061109259"/>
    <m/>
    <m/>
    <m/>
    <n v="110.754928306746"/>
    <n v="-8.1720768397829708"/>
    <s v="AMRBS/403103/ANISA DWIARYANI/R3/YOGYAKARTA/PSB HSI BISNIS 1S 50 MBPS PROMO HUT TELKOM 1:2/Tri Johan Firdiyanto/081229749275/081804098210/johanfirdi@gmail.com"/>
    <s v="Amex"/>
    <m/>
    <m/>
    <m/>
    <m/>
    <m/>
    <m/>
    <m/>
    <m/>
    <s v="Management Janji"/>
    <s v="2026-08-07 15:00:00|Nama PIC : IBU USMA No HP : 081229749275 Alt :  M Janji : (JUMAT/7/AGUSTUS/2026) jam Pasang : 09:00 Note : hubungi pelanggan jika ingin kelokasi|40961370|MYDITA"/>
    <s v="FCC"/>
    <d v="2026-06-08T15:25:44"/>
    <d v="2026-08-07T00:00:00"/>
    <m/>
    <m/>
    <s v="WNS"/>
    <s v="NO ADDON"/>
    <m/>
    <s v="MYDITA - GAGAL SEND CARING UNSC"/>
    <s v="- 11_11446;Biaya PSB HSI EBIS Tunai di Depan ~ 11[150000]  - SP_NOSS;SP_NOSS ~ Internet NOSS Multispeed Network[0]  - E25061;E25061 ~ ES25 - Paket HSI Basic (HSIEF) Khusus Winback 2.0[0]  - E25061~null~E25061_UNL;UNL ~ Internet-Link Unlimited Internet Usa"/>
    <s v="INDIBIZ"/>
    <m/>
    <m/>
    <d v="2026-08-07T15:00:00"/>
    <s v="2026-08-07 15:00:00|Nama PIC : IBU USMA No HP : 081229749275 Alt :  M Janji : (JUMAT/7/AGUSTUS/2026) jam Pasang : 09:00 Note : hubungi pelanggan jika ingin kelokasi|40961370|MYDITA"/>
    <m/>
    <m/>
    <m/>
    <e v="#NUM!"/>
    <e v="#NUM!"/>
    <x v="1"/>
    <x v="3"/>
  </r>
  <r>
    <n v="794"/>
    <n v="1002530755"/>
    <n v="3"/>
    <x v="2"/>
    <n v="5"/>
    <s v="KEDIRI"/>
    <s v="BLITAR"/>
    <s v="WGI"/>
    <s v="REG"/>
    <s v="AO"/>
    <s v="NEW SALES"/>
    <s v="1P INET"/>
    <s v="Completed (PS)"/>
    <s v="RBS-Regional 3"/>
    <d v="2026-08-17T12:08:56"/>
    <d v="2026-08-17T20:44:01"/>
    <n v="69368005"/>
    <m/>
    <n v="152737203679"/>
    <s v="REYGA CELL &amp; SHOP"/>
    <s v="ODP-WGI-FU/02 FU/D01/02.01"/>
    <s v="WO061923467"/>
    <m/>
    <m/>
    <m/>
    <n v="112.26095214486099"/>
    <n v="-8.0840259754343702"/>
    <s v="MD|MYDB-20260815265575|DC20015/MC20167|REYGA CELL &amp; SHOP|085857150210"/>
    <s v="MYDIGIBIZPARTNER"/>
    <m/>
    <m/>
    <m/>
    <m/>
    <m/>
    <m/>
    <m/>
    <m/>
    <s v="Management Janji"/>
    <s v="2026-08-18 13:00:00 | Nama : BP NANANG CAHYONO No Hp : 085857150210 No Alt :  Tgl Pemasangan : 18 Agustus 2026 Interval : PAGI  Note : Hubungi pelanggan terlebih dahulu"/>
    <s v="FCC"/>
    <s v="17-08-2026 12:10:09"/>
    <d v="2026-08-18T13:00:00"/>
    <m/>
    <s v="PS"/>
    <s v="WGI"/>
    <s v="NO ADDON"/>
    <n v="20260817"/>
    <s v="Completed"/>
    <s v="HSI Bisnis Promo HUT Telkom PSB 70% - 300 Mbps"/>
    <s v="INDIBIZ"/>
    <m/>
    <m/>
    <d v="2026-08-18T13:00:00"/>
    <s v="2026-08-18 13:00:00 | Nama : BP NANANG CAHYONO No Hp : 085857150210 No Alt :  Tgl Pemasangan : 18 Agustus 2026 Interval : PAGI  Note : Hubungi pelanggan terlebih dahulu"/>
    <n v="2026"/>
    <n v="8"/>
    <n v="17"/>
    <d v="2026-08-17T00:00:00"/>
    <n v="-1.5416666666642413"/>
    <x v="0"/>
    <x v="28"/>
  </r>
  <r>
    <n v="795"/>
    <n v="1002523690"/>
    <n v="3"/>
    <x v="4"/>
    <n v="4"/>
    <s v="PEKALONGAN"/>
    <s v="BREBES"/>
    <s v="BMU"/>
    <s v="REG"/>
    <s v="AO"/>
    <s v="NEW SALES"/>
    <s v="1P INET"/>
    <s v="102 | FOLLOW UP COMPLETED"/>
    <s v="RBS-Regional 3"/>
    <d v="2026-08-13T10:22:57"/>
    <d v="2026-08-14T14:48:45"/>
    <n v="69364863"/>
    <m/>
    <n v="146281108103"/>
    <s v="SPBU TONJONG 4452217"/>
    <s v="ODP-BMU-FZ/003 FZ/D01/003.01"/>
    <s v="WO061647685"/>
    <m/>
    <m/>
    <m/>
    <n v="108.987806886434"/>
    <n v="-7.1558997411505096"/>
    <s v="MD|MYDB-20260813265175|DN00001/MN00377|SPBU TONJONG 4452217|081259161116"/>
    <s v="MYDIGIBIZPARTNER"/>
    <m/>
    <m/>
    <m/>
    <m/>
    <m/>
    <m/>
    <m/>
    <m/>
    <s v="Management Janji"/>
    <s v="2026-08-14 08:00:00 | telp : 081259161116 M Janji : (14/08/2026) jam Pasang : 09:00 Note : hubungi pelanggan jika ingin kelokasi"/>
    <s v="FCC"/>
    <s v="13-08-2026 10:39:50"/>
    <d v="2026-08-14T08:00:00"/>
    <s v="Kendala Teknik"/>
    <s v="REVOKE"/>
    <s v="BMU"/>
    <s v="NO ADDON"/>
    <m/>
    <s v="Follow Up Revoke Completed, New Order ID : SC1002526704"/>
    <s v="HSI Bisnis Promo HUT Telkom PSB 70% - 100 Mbps"/>
    <s v="INDIBIZ"/>
    <m/>
    <m/>
    <d v="2026-08-14T08:00:00"/>
    <s v="2026-08-14 08:00:00 | telp : 081259161116 M Janji : (14/08/2026) jam Pasang : 09:00 Note : hubungi pelanggan jika ingin kelokasi"/>
    <m/>
    <m/>
    <m/>
    <e v="#NUM!"/>
    <e v="#NUM!"/>
    <x v="1"/>
    <x v="3"/>
  </r>
  <r>
    <n v="796"/>
    <n v="1002515222"/>
    <n v="3"/>
    <x v="6"/>
    <n v="5"/>
    <s v="SIDOARJO"/>
    <s v="MOJOKERTO"/>
    <s v="NGI"/>
    <s v="REG"/>
    <s v="AO"/>
    <s v="NEW SALES"/>
    <m/>
    <s v="Completed (PS)"/>
    <s v="RBS-Regional 3"/>
    <d v="2026-08-07T16:13:43"/>
    <d v="2026-08-08T12:56:19"/>
    <n v="69361038"/>
    <m/>
    <n v="152321202953"/>
    <s v="PT.KARUNIA JAYA INDAH"/>
    <s v="ODP-NGI-FH/41"/>
    <s v="WO061198515"/>
    <m/>
    <m/>
    <m/>
    <n v="112.6204302"/>
    <n v="-7.5464181000000004"/>
    <s v="|MN00518|/PT.KARUNIA JAYA INDAH/WINBACK 2.0 HSI B2B (1:1) 100MBPS 535RB PSB DISC 70%//spbu61314@yahoo.co.id/MUHAMMAD AUFUR ROHMAN/8563609884"/>
    <s v="Sales Force DBS"/>
    <m/>
    <m/>
    <m/>
    <m/>
    <m/>
    <m/>
    <m/>
    <m/>
    <s v="Management Janji"/>
    <s v="2026-08-08 15:00:00|Tanggal pemasangan: 08/08/2026 Jam pemasangan : Siang Info Tambahan : Hubungi pelanggan dulu sebelum ke lokasi terima kasih.|40961370|MYDITA"/>
    <s v="FCC"/>
    <d v="2026-07-08T16:25:36"/>
    <d v="2026-08-08T15:00:00"/>
    <m/>
    <s v="PS"/>
    <s v="NGI"/>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8T15:00:00"/>
    <s v="2026-08-08 15:00:00|Tanggal pemasangan: 08/08/2026 Jam pemasangan : Siang Info Tambahan : Hubungi pelanggan dulu sebelum ke lokasi terima kasih.|40961370|MYDITA"/>
    <n v="2026"/>
    <n v="8"/>
    <n v="8"/>
    <d v="2026-08-08T00:00:00"/>
    <n v="-0.625"/>
    <x v="0"/>
    <x v="19"/>
  </r>
  <r>
    <n v="797"/>
    <n v="1002511691"/>
    <n v="3"/>
    <x v="4"/>
    <n v="4"/>
    <s v="SEMARANG"/>
    <s v="INNER - SEMARANG JATENG UTARA"/>
    <s v="MJP"/>
    <s v="REG"/>
    <s v="AO"/>
    <s v="NEW SALES"/>
    <m/>
    <s v="102 | FOLLOW UP COMPLETED"/>
    <s v="RBS-Regional 2"/>
    <d v="2026-08-06T09:59:27"/>
    <d v="2026-08-10T16:09:25"/>
    <n v="69359679"/>
    <m/>
    <n v="142410345314"/>
    <s v="CV. Rabbani Asysa"/>
    <s v="ODP-MJP-FAU/111"/>
    <s v="WO061145389"/>
    <m/>
    <m/>
    <m/>
    <n v="110.44700570000001"/>
    <n v="-6.9930374000000004"/>
    <s v="AMRBS;406230;SANTOSO AJI;WITEL BDG;CV. Rabbani Asysa;082216797750;faidept@rabbani.co.id;1S HSI BASIC 50MBPS 320K"/>
    <s v="Amex"/>
    <m/>
    <m/>
    <m/>
    <m/>
    <m/>
    <m/>
    <m/>
    <m/>
    <s v="Management Janji"/>
    <s v="2026-08-08 08:00:00|M Janji : (07/08/026) jam Pasang : 09:00 Note : hubungi pelanggan jika ingin kelokasi |40931150|MYDITA"/>
    <s v="FCC"/>
    <d v="2026-06-08T10:10:02"/>
    <d v="2026-08-08T08:00:00"/>
    <m/>
    <s v="REVOKE"/>
    <s v="MJP"/>
    <s v="NO ADDON"/>
    <m/>
    <s v="Follow Up Revoke Completed, New Order ID : SC1002518428"/>
    <s v="- 11_11446;Biaya PSB HSI EBIS Tunai di Depan ~ 11[150000]  - SP_NOSS;SP_NOSS ~ Internet NOSS Multispeed Network[0]  - E23015;E23015 ~ ES23 - Perangkat ONT[0]  - E23015~null~44292;E23015||11||Abodemen 0[0]  - E23015~null~E23015_SWONT;SWONT ~ Biaya Sewa ONT"/>
    <s v="INDIBIZ"/>
    <m/>
    <m/>
    <d v="2026-08-08T08:00:00"/>
    <s v="2026-08-08 08:00:00|M Janji : (07/08/026) jam Pasang : 09:00 Note : hubungi pelanggan jika ingin kelokasi |40931150|MYDITA"/>
    <m/>
    <m/>
    <m/>
    <e v="#NUM!"/>
    <e v="#NUM!"/>
    <x v="1"/>
    <x v="3"/>
  </r>
  <r>
    <n v="798"/>
    <n v="1002516224"/>
    <n v="3"/>
    <x v="3"/>
    <n v="4"/>
    <s v="YOGYAKARTA"/>
    <s v="INNER - YOGYA JATENG SELATAN"/>
    <s v="KBU"/>
    <s v="REG"/>
    <s v="AO"/>
    <s v="NEW SALES"/>
    <s v="1P INET"/>
    <s v="102 | FOLLOW UP COMPLETED"/>
    <s v="RBS-Regional 3"/>
    <d v="2026-08-08T19:01:57"/>
    <d v="2026-08-10T14:06:17"/>
    <n v="69361666"/>
    <m/>
    <n v="146113146987"/>
    <s v="PT Warisan Abadi Visi Edukasi, NWAVE Corp"/>
    <s v="ODP-KBU-FGP/004 FGP/D02/004.01"/>
    <s v="WO061290135"/>
    <m/>
    <m/>
    <m/>
    <n v="110.3435415"/>
    <n v="-7.7463616000000002"/>
    <s v="|MC80006|MYIA-033560476623/POI/Nisa Fadhilla/0895363272887/admnhr.office.dewave@gmail.com"/>
    <s v="MYIB_ASSISTANT"/>
    <m/>
    <m/>
    <m/>
    <m/>
    <m/>
    <m/>
    <m/>
    <m/>
    <s v="Management Janji"/>
    <s v="2026-08-10 13:00:00 | M Janji : 10 agustus 2026 jam Pasang : siang Note : hubungi pelanggan jika ingin kelokasi"/>
    <s v="FCC"/>
    <d v="2026-08-08T19:09:53"/>
    <d v="2026-08-10T13:00:00"/>
    <m/>
    <s v="REVOKE"/>
    <s v="KBU"/>
    <s v="NO ADDON"/>
    <m/>
    <s v="Follow Up Revoke Completed, New Order ID : SC1002517938"/>
    <s v="HSI Bisnis Promo HUT Telkom PSB 70% - 300 Mbps"/>
    <s v="INDIBIZ"/>
    <m/>
    <m/>
    <d v="2026-08-10T13:00:00"/>
    <s v="2026-08-10 13:00:00 | M Janji : 10 agustus 2026 jam Pasang : siang Note : hubungi pelanggan jika ingin kelokasi"/>
    <m/>
    <m/>
    <m/>
    <e v="#NUM!"/>
    <e v="#NUM!"/>
    <x v="1"/>
    <x v="3"/>
  </r>
  <r>
    <n v="799"/>
    <n v="1002527327"/>
    <n v="3"/>
    <x v="6"/>
    <n v="5"/>
    <s v="SIDOARJO"/>
    <s v="PASURUAN"/>
    <s v="PWS"/>
    <s v="REG"/>
    <s v="AO"/>
    <s v="NEW SALES"/>
    <m/>
    <s v="Completed (PS)"/>
    <s v="RBS-Regional 3"/>
    <d v="2026-08-14T17:27:11"/>
    <d v="2026-08-15T19:27:00"/>
    <n v="69366404"/>
    <n v="3436014031"/>
    <n v="152740208004"/>
    <s v="BENGKEL TRI POETRA PASURUAN"/>
    <s v="ODP-PWS-FK/06"/>
    <s v="WO061803474"/>
    <m/>
    <m/>
    <m/>
    <n v="112.7400181"/>
    <n v="-7.7467017"/>
    <s v="|MC30224|/FAKI IMAWAN BAC/81283376909/fk.imawan@gmail.com"/>
    <s v="Sales Force DBS"/>
    <m/>
    <m/>
    <m/>
    <m/>
    <m/>
    <m/>
    <m/>
    <m/>
    <s v="Management Janji"/>
    <s v="2026-08-16 13:00:00|Waktu pemasangan : 16 agustus 2026 Jam pemasangan : 08.00 - 12.00 Info Tambahan : Hubungi pelanggan dulu sebelum ke lokasi terimakasih |40971401|MYDITA"/>
    <s v="FCC"/>
    <s v="14-08-2026 17:39:52"/>
    <d v="2026-08-16T13:00:00"/>
    <m/>
    <s v="PS"/>
    <s v="PWS"/>
    <s v="NO ADDON"/>
    <n v="20260815"/>
    <s v="Completed"/>
    <s v="- 11_11446;Biaya PSB HSI EBIS Tunai di Depan ~ 11[150000]  - BWY DL;BWY DL ~ Saluran Dua Arah(BothWay)[0]  - E23053;E23053 ~ ES23 - Paket HSI Bisnis  Phone (PHONE)[0]  - E23053~null~44864;E23053||11||Abodemen 0[0]  - E23053~null~E23053_IN800;IN800 ~ Free "/>
    <s v="INDIBIZ"/>
    <m/>
    <m/>
    <d v="2026-08-16T13:00:00"/>
    <s v="2026-08-16 13:00:00|Waktu pemasangan : 16 agustus 2026 Jam pemasangan : 08.00 - 12.00 Info Tambahan : Hubungi pelanggan dulu sebelum ke lokasi terimakasih |40971401|MYDITA"/>
    <n v="2026"/>
    <n v="8"/>
    <n v="15"/>
    <d v="2026-08-15T00:00:00"/>
    <n v="-1.5416666666642413"/>
    <x v="0"/>
    <x v="24"/>
  </r>
  <r>
    <n v="800"/>
    <n v="1002510374"/>
    <n v="3"/>
    <x v="7"/>
    <n v="4"/>
    <s v="SOLO"/>
    <s v="INNER - SOLO JATENG TIMUR"/>
    <s v="GLD"/>
    <s v="REG"/>
    <s v="AO"/>
    <s v="NEW SALES"/>
    <s v="1P INET"/>
    <s v="Completed (PS)"/>
    <s v="RBS-Regional 3"/>
    <d v="2026-08-05T12:19:56"/>
    <d v="2026-08-06T08:30:55"/>
    <n v="69359063"/>
    <m/>
    <n v="146514602597"/>
    <s v="Blue Bake Houf kitchen"/>
    <s v="ODP-GLD-FBC/059"/>
    <s v="WO060974682"/>
    <m/>
    <m/>
    <m/>
    <n v="110.82170696100501"/>
    <n v="-7.5711563911037798"/>
    <s v="|MN01857|MYIA-047006669372/POI/Erry Bima Nugroho/085232027079/bbhkitchen5758@gmail.com"/>
    <s v="MYIB_ASSISTANT"/>
    <m/>
    <m/>
    <m/>
    <m/>
    <m/>
    <m/>
    <m/>
    <m/>
    <s v="Management Janji"/>
    <s v="2026-08-06 13:00:00 | M Janji : (06/08/2026) jam Pasang : 09:00 Note : hubungi pelanggan jika ingin kelokasi"/>
    <s v="FCC"/>
    <d v="2026-05-08T12:40:22"/>
    <d v="2026-08-06T13:00:00"/>
    <m/>
    <s v="PS"/>
    <s v="GLD"/>
    <s v="NO ADDON"/>
    <n v="20260806"/>
    <s v="Completed"/>
    <s v="HSI Bisnis Promo HUT Telkom PSB 70% - 200 Mbps"/>
    <s v="INDIBIZ"/>
    <m/>
    <m/>
    <d v="2026-08-06T13:00:00"/>
    <s v="2026-08-06 13:00:00 | M Janji : (06/08/2026) jam Pasang : 09:00 Note : hubungi pelanggan jika ingin kelokasi"/>
    <n v="2026"/>
    <n v="8"/>
    <n v="6"/>
    <d v="2026-08-06T00:00:00"/>
    <n v="-0.54166666666424135"/>
    <x v="0"/>
    <x v="3"/>
  </r>
  <r>
    <n v="801"/>
    <n v="1002509555"/>
    <n v="3"/>
    <x v="1"/>
    <n v="5"/>
    <s v="SBY UTARA"/>
    <s v="KENJERAN"/>
    <s v="KJR"/>
    <s v="REG"/>
    <s v="AO"/>
    <s v="NEW SALES"/>
    <m/>
    <s v="Completed (PS)"/>
    <s v="RBS-Regional 3"/>
    <d v="2026-08-05T08:25:53"/>
    <d v="2026-08-06T12:47:51"/>
    <n v="69358750"/>
    <m/>
    <n v="152407282008"/>
    <s v="WARKOP28"/>
    <s v="ODP-MYR-FDV/11"/>
    <s v="WO060975427"/>
    <m/>
    <m/>
    <m/>
    <n v="112.77345822408201"/>
    <n v="-7.2354468388187803"/>
    <s v="|MN01731|/WARKOP28/ALVIN/08991522238/alvinw28@gmail.com/HSI Bisnis Promo HUT Telkom (1:1) 50 Mbps (Rp 355.000) PSB Rp 150.000/"/>
    <s v="Sales Force DBS"/>
    <m/>
    <m/>
    <m/>
    <m/>
    <m/>
    <m/>
    <m/>
    <m/>
    <s v="Management Janji"/>
    <s v="2026-08-09 08:00:00|M Janji : (06/08/2026) jam Pasang pagi / siang  Note : hubungi pelanggan jika ingin kelokasi|40981182|MYDITA"/>
    <s v="FCC"/>
    <d v="2026-05-08T08:39:46"/>
    <d v="2026-08-09T08:00:00"/>
    <m/>
    <s v="PS"/>
    <s v="KJR"/>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9T08:00:00"/>
    <s v="2026-08-09 08:00:00|M Janji : (06/08/2026) jam Pasang pagi / siang  Note : hubungi pelanggan jika ingin kelokasi|40981182|MYDITA"/>
    <n v="2026"/>
    <n v="8"/>
    <n v="6"/>
    <d v="2026-08-06T00:00:00"/>
    <n v="-3.3333333333357587"/>
    <x v="0"/>
    <x v="27"/>
  </r>
  <r>
    <n v="802"/>
    <n v="1002505748"/>
    <n v="3"/>
    <x v="0"/>
    <n v="5"/>
    <s v="MATARAM"/>
    <s v="LOMBOK TIMUR UTARA"/>
    <s v="SEL"/>
    <s v="REG"/>
    <s v="AO"/>
    <s v="NEW SALES"/>
    <m/>
    <s v="Completed (PS)"/>
    <s v="RBS-Regional 2"/>
    <d v="2026-08-03T10:21:33"/>
    <d v="2026-08-03T13:31:08"/>
    <n v="69356689"/>
    <m/>
    <n v="172619203314"/>
    <s v="warung kopi Bujang"/>
    <s v="ODP-SEL-FAM/49"/>
    <s v="WO060765127"/>
    <m/>
    <m/>
    <m/>
    <n v="116.66754709999999"/>
    <n v="-8.5009108999999992"/>
    <s v="|MN00915|Riska apriyani/warung kopi Bujang/200mbps 675rb/0881025675389/087749965959/: ainunpero@gmail.com/Supriadi"/>
    <s v="Sales Force DBS"/>
    <m/>
    <m/>
    <m/>
    <m/>
    <m/>
    <m/>
    <m/>
    <m/>
    <s v="Management Janji"/>
    <s v="2026-08-07 08:00:00|M Janji : 7 agustus 2026  jam Pasang : pagi   Note : hubungi pelanggan jika ingin kelokasi|MU1366|MYDITA"/>
    <s v="FCC"/>
    <d v="2026-03-08T10:40:22"/>
    <m/>
    <m/>
    <s v="PS"/>
    <s v="SEL"/>
    <s v="NO ADDON"/>
    <n v="20260803"/>
    <s v="Completed"/>
    <s v="- 11_11446;Biaya PSB HSI EBIS Tunai di Depan ~ 11[150000]  - E25061;E25061 ~ ES25 - Paket HSI Basic (HSIEF) Khusus Winback 2.0[0]  - E25061~null~E25061_UNL;UNL ~ Internet-Link Unlimited Internet Usage ~ E25061[0]  - E25061~null~105351;E25061||11||Abodemen"/>
    <s v="INDIBIZ"/>
    <m/>
    <m/>
    <d v="2026-08-03T07:00:00"/>
    <s v="2026-08-07 08:00:00|M Janji : 7 agustus 2026  jam Pasang : pagi   Note : hubungi pelanggan jika ingin kelokasi|MU1366|MYDITA"/>
    <n v="2026"/>
    <n v="8"/>
    <n v="3"/>
    <d v="2026-08-03T00:00:00"/>
    <n v="-0.29166666666424135"/>
    <x v="0"/>
    <x v="9"/>
  </r>
  <r>
    <n v="803"/>
    <n v="1002517800"/>
    <n v="3"/>
    <x v="3"/>
    <n v="4"/>
    <s v="MAGELANG"/>
    <s v="MAGELANG"/>
    <s v="MGE"/>
    <s v="REG"/>
    <s v="AO"/>
    <s v="NEW SALES"/>
    <s v="1P INET"/>
    <s v="Completed (PS)"/>
    <s v="RBS-Regional 3"/>
    <d v="2026-08-10T13:37:56"/>
    <d v="2026-08-11T16:14:32"/>
    <n v="69362476"/>
    <m/>
    <n v="146137149704"/>
    <s v="SPBU 44 565 04 KALIANGKRIK"/>
    <s v="ODP-MGE-FAY/220 FAY/D02/220.01"/>
    <s v="WO061400485"/>
    <m/>
    <m/>
    <m/>
    <n v="110.114536536825"/>
    <n v="-7.4627770472978998"/>
    <s v="|MN02395|MYIA-066837189910/POI/ABDUL MUFID/085800015587/abdulmufit370@gmail.com"/>
    <s v="MYIB_ASSISTANT"/>
    <m/>
    <m/>
    <m/>
    <m/>
    <m/>
    <m/>
    <m/>
    <m/>
    <s v="Management Janji"/>
    <s v="2026-08-12 13:00:00 | M Janji : (11/08/2026) jam Pasang : 09:00 Note : hubungi pelanggan jika ingin kelokasi "/>
    <s v="FCC"/>
    <d v="2026-10-08T13:39:47"/>
    <d v="2026-08-12T13:00:00"/>
    <m/>
    <s v="PS"/>
    <s v="MGE"/>
    <s v="NO ADDON"/>
    <n v="20260811"/>
    <s v="Completed"/>
    <s v="HSI Bisnis Basic Promo HUT Telkom PSB 70% - 100 Mbps"/>
    <s v="INDIBIZ"/>
    <m/>
    <m/>
    <d v="2026-08-12T13:00:00"/>
    <s v="2026-08-12 13:00:00 | M Janji : (11/08/2026) jam Pasang : 09:00 Note : hubungi pelanggan jika ingin kelokasi "/>
    <n v="2026"/>
    <n v="8"/>
    <n v="11"/>
    <d v="2026-08-11T00:00:00"/>
    <n v="-1.5416666666642413"/>
    <x v="0"/>
    <x v="3"/>
  </r>
  <r>
    <n v="804"/>
    <n v="1002509194"/>
    <n v="3"/>
    <x v="0"/>
    <n v="5"/>
    <s v="MATARAM"/>
    <s v="SUMBAWA"/>
    <s v="ALA"/>
    <s v="REG"/>
    <s v="AO"/>
    <s v="NEW SALES"/>
    <m/>
    <s v="Completed (PS)"/>
    <s v="RBS-Regional 3"/>
    <d v="2026-08-04T16:33:32"/>
    <d v="2026-08-04T18:59:02"/>
    <n v="69356663"/>
    <m/>
    <n v="172607203814"/>
    <s v="SANTO KOST"/>
    <s v="ODP-ALA-FAC/53"/>
    <s v="WO060920924"/>
    <m/>
    <m/>
    <m/>
    <n v="116.920849594709"/>
    <n v="-8.5259244354260098"/>
    <s v="|MN02367|MYIA-083320557942/POI/ERWAN SUSANTO/081934027685/erwansusanto678@gmail.com"/>
    <s v="MYDIGIBIZPARTNER"/>
    <m/>
    <m/>
    <m/>
    <m/>
    <m/>
    <m/>
    <m/>
    <m/>
    <s v="Management Janji"/>
    <s v="2026-08-02 08:00:00 | Tanggal pemasangan: 01/08/2026  Jam pemasangan : pagi / siang  Info Tambahan : Hubungi pelanggan dulu sebelum ke lokasi  terima kasih"/>
    <s v="FCC"/>
    <d v="2026-04-08T16:39:58"/>
    <m/>
    <m/>
    <s v="PS"/>
    <s v="ALA"/>
    <s v="NO ADDON"/>
    <n v="20260804"/>
    <s v="Completed"/>
    <s v="- 11_11446;Biaya PSB HSI EBIS Tunai di Depan ~ 11[150000]  - SP_NOSS;SP_NOSS ~ Internet NOSS Multispeed Network[0]  - E25060;E25060 ~ ES25 - Paket HSI Bisnis (HSIE) Khusus Winback 2.0[0]  - E25060~null~E25060_UNL;UNL ~ Internet-Link Unlimited Internet Usa"/>
    <s v="INDIBIZ"/>
    <m/>
    <m/>
    <d v="2026-08-04T07:00:00"/>
    <s v="2026-08-02 08:00:00 | Tanggal pemasangan: 01/08/2026  Jam pemasangan : pagi / siang  Info Tambahan : Hubungi pelanggan dulu sebelum ke lokasi  terima kasih"/>
    <n v="2026"/>
    <n v="8"/>
    <n v="4"/>
    <d v="2026-08-04T00:00:00"/>
    <n v="-0.29166666666424135"/>
    <x v="0"/>
    <x v="0"/>
  </r>
  <r>
    <n v="805"/>
    <n v="1002504662"/>
    <n v="3"/>
    <x v="1"/>
    <n v="5"/>
    <s v="SBY UTARA"/>
    <s v="GRESIK"/>
    <s v="BPG"/>
    <s v="REG"/>
    <s v="AO"/>
    <s v="NEW SALES"/>
    <s v="1P INET"/>
    <s v="102 | FOLLOW UP COMPLETED"/>
    <s v="RBS-Regional 3"/>
    <d v="2026-08-01T14:44:56"/>
    <d v="2026-08-03T13:44:38"/>
    <n v="69356780"/>
    <m/>
    <n v="152443206741"/>
    <s v="SMP MUHAMMADIYAH 2 BALONGPANGGANG Ruang Guru"/>
    <s v="ODP-BPG-FB/46 FB/D07/46.01"/>
    <s v="WO060658729"/>
    <m/>
    <m/>
    <m/>
    <n v="112.44515"/>
    <n v="-7.2681268000000001"/>
    <s v="MD|MYDB-20260729263896|DN00001/MN01273|SMP MUHAMMADIYAH 2 BALONGPANGGANG Ruang Guru|0085101543633"/>
    <s v="MYDIGIBIZPARTNER"/>
    <m/>
    <m/>
    <m/>
    <m/>
    <m/>
    <m/>
    <m/>
    <m/>
    <s v="Management Janji"/>
    <s v="2026-08-02 13:00:00 | Tanggal pemasangan: 01/08/2026 Jam pemasangan : pagi / siang Info Tambahan : Hubungi pelanggan dulu sebelum ke lokasi terima kasih"/>
    <s v="FCC"/>
    <d v="2026-01-08T14:54:52"/>
    <d v="2026-08-02T13:00:00"/>
    <s v="Kendala Pelanggan"/>
    <s v="REVOKE"/>
    <s v="BPG"/>
    <s v="NO ADDON"/>
    <m/>
    <s v="Follow Up Revoke Completed, New Order ID : SC1002506129"/>
    <s v="HSI Bisnis Promo HUT Telkom PSB 70% - 75 Mbps"/>
    <s v="INDIBIZ"/>
    <m/>
    <m/>
    <d v="2026-08-02T13:00:00"/>
    <s v="2026-08-02 13:00:00 | Tanggal pemasangan: 01/08/2026 Jam pemasangan : pagi / siang Info Tambahan : Hubungi pelanggan dulu sebelum ke lokasi terima kasih"/>
    <m/>
    <m/>
    <m/>
    <e v="#NUM!"/>
    <e v="#NUM!"/>
    <x v="1"/>
    <x v="15"/>
  </r>
  <r>
    <n v="806"/>
    <n v="1002515917"/>
    <n v="3"/>
    <x v="2"/>
    <n v="5"/>
    <s v="MALANG"/>
    <s v="KEPANJEN"/>
    <s v="GDI"/>
    <s v="REG"/>
    <s v="AO"/>
    <s v="NEW SALES"/>
    <s v="1P INET"/>
    <s v="Completed (PS)"/>
    <s v="RBS-Regional 3"/>
    <d v="2026-08-08T13:07:56"/>
    <d v="2026-08-10T21:11:42"/>
    <n v="69361441"/>
    <m/>
    <n v="152715213809"/>
    <s v="MIS DARUL ULUM"/>
    <s v="ODP-GDI-FA/84 FA/D07/84.01"/>
    <s v="WO061258615"/>
    <m/>
    <m/>
    <m/>
    <n v="112.612066567761"/>
    <n v="-8.1661233104471602"/>
    <s v="|MN02462|MYIA-032749747581/POI/fanani muhammad /083894463266/midarulu1@gmail.com"/>
    <s v="MYIB_ASSISTANT"/>
    <m/>
    <m/>
    <m/>
    <m/>
    <m/>
    <m/>
    <m/>
    <m/>
    <s v="Management Janji"/>
    <s v="2026-08-10 08:00:00 | Nama Pic : BP SYAFIQ No Hp Pic : 083894463266 Jam Pemasangan : 08:00 - 12.00 Tanggal Pemasangan : 10 AGUSTUS 2026 Info Tambahan : Hubungi pelanggan sebelum datang ke lokasi, terima kasih."/>
    <s v="FCC"/>
    <d v="2026-08-08T13:10:17"/>
    <d v="2026-08-10T08:00:00"/>
    <m/>
    <s v="PS"/>
    <s v="GDI"/>
    <s v="NO ADDON"/>
    <n v="20260810"/>
    <s v="Completed"/>
    <s v="HSI Bisnis Promo HUT Telkom PSB 70% - 50 Mbps"/>
    <s v="INDIBIZ"/>
    <m/>
    <m/>
    <d v="2026-08-10T08:00:00"/>
    <s v="2026-08-10 08:00:00 | Nama Pic : BP SYAFIQ No Hp Pic : 083894463266 Jam Pemasangan : 08:00 - 12.00 Tanggal Pemasangan : 10 AGUSTUS 2026 Info Tambahan : Hubungi pelanggan sebelum datang ke lokasi, terima kasih."/>
    <n v="2026"/>
    <n v="8"/>
    <n v="10"/>
    <d v="2026-08-10T00:00:00"/>
    <n v="-0.33333333333575865"/>
    <x v="0"/>
    <x v="29"/>
  </r>
  <r>
    <n v="807"/>
    <n v="1002531296"/>
    <n v="3"/>
    <x v="1"/>
    <n v="5"/>
    <s v="SBY UTARA"/>
    <s v="KENJERAN"/>
    <s v="KPS"/>
    <s v="REG"/>
    <s v="AO"/>
    <s v="NEW SALES"/>
    <s v="1P INET"/>
    <s v="MIE - SEND SURVEY"/>
    <s v="RBS-Regional 3"/>
    <d v="2026-08-17T16:41:56"/>
    <d v="2026-08-17T16:44:01"/>
    <n v="69368303"/>
    <m/>
    <n v="152404213721"/>
    <s v="toko sampurna"/>
    <s v="ODP-KBL-FBV/39"/>
    <s v="WO061946594"/>
    <m/>
    <m/>
    <m/>
    <n v="112.7631119"/>
    <n v="-7.2200515000000003"/>
    <s v="|MC30211|MYIA-022999305819/POI/abdul hadi/083831070940/msy4fiq123@gmail.com"/>
    <s v="MYIB_ASSISTANT"/>
    <m/>
    <m/>
    <m/>
    <m/>
    <m/>
    <m/>
    <m/>
    <m/>
    <s v="Management Janji"/>
    <s v="2026-08-18 13:00:00 | M janji : pagi Tanggal Pemasangan : 18/agustus/2026 Note : hubungi pelanggan jika ingin kelokasi "/>
    <s v="FCC"/>
    <s v="17-08-2026 16:55:01"/>
    <d v="2026-08-18T13:00:00"/>
    <m/>
    <s v="SURVEY_NEW_MANJA"/>
    <s v="KPS"/>
    <s v="NO ADDON"/>
    <m/>
    <s v="MIE - SEND SURVEY"/>
    <s v="HSI Bisnis Promo HUT Telkom PSB 70% - 75 Mbps"/>
    <s v="INDIBIZ"/>
    <m/>
    <m/>
    <d v="2026-08-18T13:00:00"/>
    <s v="2026-08-18 13:00:00 | M janji : pagi Tanggal Pemasangan : 18/agustus/2026 Note : hubungi pelanggan jika ingin kelokasi "/>
    <m/>
    <m/>
    <m/>
    <e v="#NUM!"/>
    <e v="#NUM!"/>
    <x v="1"/>
    <x v="27"/>
  </r>
  <r>
    <n v="808"/>
    <n v="1002515298"/>
    <n v="3"/>
    <x v="1"/>
    <n v="5"/>
    <s v="SBY UTARA"/>
    <s v="GRESIK"/>
    <s v="BWN"/>
    <s v="REG"/>
    <s v="AO"/>
    <s v="NEW SALES"/>
    <s v="1P INET"/>
    <s v="OSS - FALLOUT"/>
    <s v="RBS-Regional 3"/>
    <d v="2026-08-07T16:31:56"/>
    <d v="2026-08-12T16:13:07"/>
    <n v="69361050"/>
    <m/>
    <n v="152453209231"/>
    <s v="WORKSHOP SENGKAPURA"/>
    <s v="ODP-BWN-FAA/13 FAA/D02/13.01"/>
    <s v="WO061189801"/>
    <m/>
    <m/>
    <m/>
    <n v="112.649615295231"/>
    <n v="-5.8493093761694501"/>
    <s v="MD|MYDB-20260806264514|DN00001/MN00443|WORKSHOP SENGKAPURA|085232356571"/>
    <s v="MYDIGIBIZPARTNER"/>
    <m/>
    <m/>
    <m/>
    <m/>
    <m/>
    <m/>
    <m/>
    <m/>
    <s v="Management Janji"/>
    <s v="2026-08-08 13:00:00 | Nama PIC : Herlambang No HP : 085232356571 Alt : 082330130710 M Janji : 08/08/2026 Jam Pasang : 08.00 - 13:00  NoteÃ‚Â :  hubungi terlebih dahulu sebelum kelokasi"/>
    <s v="FCC"/>
    <d v="2026-07-08T16:40:12"/>
    <d v="2026-08-08T13:00:00"/>
    <s v="Kendala Pelanggan"/>
    <s v="FO_WFM"/>
    <s v="BWN"/>
    <s v="NO ADDON"/>
    <m/>
    <s v="Provisioning Failed|WFM|INF009031100|Menunggu ombak Tinggi"/>
    <s v="HSI Bisnis Basic Promo HUT Telkom PSB 70% - 50 Mbps"/>
    <s v="INDIBIZ"/>
    <m/>
    <m/>
    <d v="2026-08-08T13:00:00"/>
    <s v="2026-08-08 13:00:00 | Nama PIC : Herlambang No HP : 085232356571 Alt : 082330130710 M Janji : 08/08/2026 Jam Pasang : 08.00 - 13:00  NoteÃ‚Â :  hubungi terlebih dahulu sebelum kelokasi"/>
    <m/>
    <m/>
    <m/>
    <e v="#NUM!"/>
    <e v="#NUM!"/>
    <x v="1"/>
    <x v="15"/>
  </r>
  <r>
    <n v="809"/>
    <n v="1002517792"/>
    <n v="3"/>
    <x v="2"/>
    <n v="5"/>
    <s v="MADIUN"/>
    <s v="MADIUN"/>
    <s v="MNZ"/>
    <s v="REG"/>
    <s v="AO"/>
    <s v="NEW SALES"/>
    <m/>
    <s v="Completed (PS)"/>
    <s v="RBS-Regional 3"/>
    <d v="2026-08-10T13:37:27"/>
    <d v="2026-08-10T16:38:12"/>
    <n v="69361453"/>
    <m/>
    <n v="152601214997"/>
    <s v="SPBU 54.631.24 (SERVER)"/>
    <s v="ODP-MNZ-FD/198"/>
    <s v="WO061401373"/>
    <m/>
    <m/>
    <m/>
    <n v="111.5126346"/>
    <n v="-7.6387413000000004"/>
    <s v="|MN00286|MYIA-074344221507/POI/IWAN SETYAWAN/08563623930/iwansetawan1989e3@gmail.com"/>
    <s v="MYDIGIBIZPARTNER"/>
    <m/>
    <m/>
    <m/>
    <m/>
    <m/>
    <m/>
    <m/>
    <m/>
    <s v="Management Janji"/>
    <s v="2026-08-09 13:00:00 | Nama : BP IWAN SETYAWAN  No Hp : 08563623930  No Alt :   Tgl Pemasangan : 09 Agustus 2026  Interval : PAGI   Note : Hubungi pelanggan terlebih dahulu"/>
    <s v="FCC"/>
    <d v="2026-10-08T13:39:47"/>
    <m/>
    <m/>
    <s v="PS"/>
    <s v="MNZ"/>
    <s v="NO ADDON"/>
    <n v="20260810"/>
    <s v="Completed"/>
    <s v="- 11_11446;Biaya PSB HSI EBIS Tunai di Depan ~ 11[150000]  - SP_NOSS;SP_NOSS ~ Internet NOSS Multispeed Network[0]  - E23015;E23015 ~ ES23 - Perangkat ONT[0]  - E23015~null~44292;E23015||11||Abodemen 0[0]  - E23015~null~E23015_SWONT;SWONT ~ Biaya Sewa ONT"/>
    <s v="INDIBIZ"/>
    <m/>
    <m/>
    <d v="2026-08-10T07:00:00"/>
    <s v="2026-08-09 13:00:00 | Nama : BP IWAN SETYAWAN  No Hp : 08563623930  No Alt :   Tgl Pemasangan : 09 Agustus 2026  Interval : PAGI   Note : Hubungi pelanggan terlebih dahulu"/>
    <n v="2026"/>
    <n v="8"/>
    <n v="10"/>
    <d v="2026-08-10T00:00:00"/>
    <n v="-0.29166666666424135"/>
    <x v="0"/>
    <x v="20"/>
  </r>
  <r>
    <n v="810"/>
    <n v="1002515177"/>
    <n v="3"/>
    <x v="2"/>
    <n v="5"/>
    <s v="MALANG"/>
    <s v="KEPANJEN"/>
    <s v="GDG"/>
    <s v="REG"/>
    <s v="AO"/>
    <s v="NEW SALES"/>
    <s v="1P INET"/>
    <s v="CANCEL COMPLETED"/>
    <s v="RBS-Regional 3"/>
    <d v="2026-08-07T15:59:57"/>
    <d v="2026-08-10T22:50:16"/>
    <n v="69361003"/>
    <m/>
    <n v="152704231200"/>
    <s v="PONPES NURUL ULUM DARUL HIKAM"/>
    <s v="ODP-GDG-FF/92 FF/D10/92.01"/>
    <s v="WO061186220"/>
    <m/>
    <m/>
    <m/>
    <n v="112.596061238133"/>
    <n v="-8.0548822942923195"/>
    <s v="|MC20235|MYIA-089212759972/POI/MUHAMMAD HARIS UBAIDILLAH /0895360517060/mhq16199@gmail.com"/>
    <s v="MYIB_ASSISTANT"/>
    <m/>
    <m/>
    <m/>
    <m/>
    <m/>
    <m/>
    <m/>
    <m/>
    <s v="Management Janji"/>
    <s v="2026-08-10 08:00:00 | Nama PIC:  bp muh harris No HP:  Alt: Tanggal: 10/8/2026 Jam Pasang: Pagi Note: Hubungi sebelum ke lokasi, terima kasih"/>
    <s v="FCC"/>
    <d v="2026-07-08T16:25:36"/>
    <d v="2026-08-10T08:00:00"/>
    <m/>
    <s v="CANCEL"/>
    <s v="GDG"/>
    <s v="NO ADDON"/>
    <m/>
    <s v="Cancel Completed"/>
    <s v="HSI Bisnis Promo HUT Telkom PSB 70% - 100 Mbps"/>
    <s v="INDIBIZ"/>
    <m/>
    <m/>
    <d v="2026-08-10T08:00:00"/>
    <s v="2026-08-10 08:00:00 | Nama PIC:  bp muh harris No HP:  Alt: Tanggal: 10/8/2026 Jam Pasang: Pagi Note: Hubungi sebelum ke lokasi, terima kasih"/>
    <m/>
    <m/>
    <m/>
    <e v="#NUM!"/>
    <e v="#NUM!"/>
    <x v="1"/>
    <x v="29"/>
  </r>
  <r>
    <n v="811"/>
    <n v="1002521769"/>
    <n v="3"/>
    <x v="7"/>
    <n v="4"/>
    <s v="KUDUS"/>
    <s v="PURWODADI"/>
    <s v="PWB"/>
    <s v="REG"/>
    <s v="AO"/>
    <s v="NEW SALES"/>
    <s v="2P INET + VOICE"/>
    <s v="102 | FOLLOW UP COMPLETED"/>
    <s v="RBS-Regional 3"/>
    <d v="2026-08-12T11:22:57"/>
    <d v="2026-08-14T16:51:00"/>
    <n v="69364053"/>
    <n v="2922952031"/>
    <n v="141568113660"/>
    <s v="SPBU 4458107"/>
    <s v="ODP-PWB-FG/028 FG/D02/028.01"/>
    <s v="WO061570121"/>
    <m/>
    <m/>
    <m/>
    <n v="110.90456039999999"/>
    <n v="-7.0914763999999897"/>
    <s v="|MN01314|MYIA-013334079149/POI/SIMON HARSONO /081328284840/harsonosimon@yahoo.co.id"/>
    <s v="MYIB_ASSISTANT"/>
    <m/>
    <m/>
    <m/>
    <m/>
    <m/>
    <m/>
    <m/>
    <m/>
    <s v="Management Janji"/>
    <s v="2026-08-13 08:00:00 | M Janji : (14/08/2026) jam Pasang : 09:00 Note : hubungi pelanggan jika ingin kelokasi"/>
    <s v="FCC"/>
    <d v="2026-12-08T11:39:52"/>
    <d v="2026-08-13T08:00:00"/>
    <s v="Kendala Teknik"/>
    <s v="REVOKE"/>
    <s v="PWB"/>
    <s v="NO ADDON"/>
    <m/>
    <s v="Follow Up Revoke Completed, New Order ID : SC1002527243"/>
    <s v="HSI Bisnis Bundling Phone Promo 2026 PSB 70% - Free 800 Menit Promo - 75 Mbps"/>
    <s v="INDIBIZ"/>
    <m/>
    <m/>
    <d v="2026-08-13T08:00:00"/>
    <s v="2026-08-13 08:00:00 | M Janji : (14/08/2026) jam Pasang : 09:00 Note : hubungi pelanggan jika ingin kelokasi"/>
    <m/>
    <m/>
    <m/>
    <e v="#NUM!"/>
    <e v="#NUM!"/>
    <x v="1"/>
    <x v="3"/>
  </r>
  <r>
    <n v="812"/>
    <n v="1002521726"/>
    <n v="3"/>
    <x v="1"/>
    <n v="5"/>
    <s v="SBY SELATAN"/>
    <s v="KETINTANG"/>
    <s v="RKT"/>
    <s v="DGS"/>
    <s v="AO"/>
    <s v="NEW SALES"/>
    <m/>
    <s v="Completed (PS)"/>
    <s v="DGS-B2B TREG"/>
    <d v="2026-08-12T11:13:21"/>
    <d v="2026-08-12T17:34:07"/>
    <n v="69364033"/>
    <m/>
    <n v="152308242350"/>
    <s v="DPD PDI PERJUANGAN JAWA TIMUR"/>
    <s v="ODP-RKT-FTX/33"/>
    <s v="WO061569355"/>
    <m/>
    <m/>
    <m/>
    <n v="112.7426959"/>
    <n v="-7.3288130000000002"/>
    <s v="GS SURAMADU/ AM HANIF/ PSB INET 30 MBPS/ KANTOR DPD PDI PERJUANGAN JAWA TIMUR JL JEMUR ANDAYANI 67 / PIC PAK JAFAR +62Ã‚Â 851Ã¢â‚¬â€˜0309Ã¢â‚¬â€˜2655"/>
    <s v="Account Manager"/>
    <m/>
    <m/>
    <m/>
    <m/>
    <m/>
    <m/>
    <m/>
    <m/>
    <s v="Management Janji"/>
    <s v="GS SURAMADU/ AM HANIF/ PSB INET 30 MBPS/ KANTOR DPD PDI PERJUANGAN JAWA TIMUR JL JEMUR ANDAYANI 67 / PIC PAK JAFAR +62Ã‚Â 851Ã¢â‚¬â€˜0309Ã¢â‚¬â€˜2655"/>
    <s v="FCC"/>
    <d v="2026-12-08T11:39:52"/>
    <m/>
    <m/>
    <s v="PS"/>
    <s v="RKT"/>
    <s v="NO ADDON"/>
    <n v="20260812"/>
    <s v="Completed"/>
    <s v="- 11_11450;Biaya PSB Reguler HSI EBIS ~ 11[150000]  - E23015;E23015 ~ ES23 - Perangkat ONT[0]  - E23015~null~44292;E23015||11||Abodemen 0[0]  - E23015~null~E23015_SWONT;SWONT ~ Biaya Sewa ONT ~ E23015[30000]  - E24013;E24013 ~ E24 - Paket SBR Diskominfo P"/>
    <s v="INDIBIZ"/>
    <m/>
    <m/>
    <d v="2026-08-12T13:00:00"/>
    <s v="GS SURAMADU/ AM HANIF/ PSB INET 30 MBPS/ KANTOR DPD PDI PERJUANGAN JAWA TIMUR JL JEMUR ANDAYANI 67 / PIC PAK JAFAR +62Ã‚Â 851Ã¢â‚¬â€˜0309Ã¢â‚¬â€˜2655"/>
    <n v="2026"/>
    <n v="8"/>
    <n v="12"/>
    <d v="2026-08-12T00:00:00"/>
    <n v="-0.54166666666424135"/>
    <x v="0"/>
    <x v="8"/>
  </r>
  <r>
    <n v="813"/>
    <n v="1002525299"/>
    <n v="3"/>
    <x v="6"/>
    <n v="5"/>
    <s v="PASURUAN"/>
    <s v="PROBOLINGGO"/>
    <s v="PTN"/>
    <s v="REG"/>
    <s v="AO"/>
    <s v="NEW SALES"/>
    <m/>
    <s v="Completed (PS)"/>
    <s v="RBS-Regional 3"/>
    <d v="2026-08-13T20:05:28"/>
    <d v="2026-08-14T19:36:02"/>
    <n v="69365575"/>
    <m/>
    <n v="152508210583"/>
    <s v="PT WALI SONGO (SPBU 5467216 RANDU MERAK PAITON)"/>
    <s v="ODP-PTN-FE/44"/>
    <s v="WO061720809"/>
    <m/>
    <m/>
    <m/>
    <n v="113.4884758"/>
    <n v="-7.7243291000000003"/>
    <s v="|MN01068|/PT WALI SONGO (SPBU 5467216 RANDU MERAK PAITON) /WINBACK 2.0 HSI B2B (1:2) 50MBPS 320RB PSB DISC 70%//walisongo_pt@ymail.com/SYAMSUDDIN/85347646825"/>
    <s v="Sales Force DBS"/>
    <m/>
    <m/>
    <m/>
    <m/>
    <m/>
    <m/>
    <m/>
    <m/>
    <s v="Management Janji"/>
    <s v="2026-08-15 08:00:00|M Janji :  15 Agustus 2026 Jam Pasang : Pagi Note : hubungi pelanggan jika ingin ke lokasi, terima kasih. |40941148|MYDITA"/>
    <s v="FCC"/>
    <s v="13-08-2026 20:10:16"/>
    <d v="2026-08-15T08:00:00"/>
    <m/>
    <s v="PS"/>
    <s v="PTN"/>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5T08:00:00"/>
    <s v="2026-08-15 08:00:00|M Janji :  15 Agustus 2026 Jam Pasang : Pagi Note : hubungi pelanggan jika ingin ke lokasi, terima kasih. |40941148|MYDITA"/>
    <n v="2026"/>
    <n v="8"/>
    <n v="14"/>
    <d v="2026-08-14T00:00:00"/>
    <n v="-1.3333333333357587"/>
    <x v="0"/>
    <x v="26"/>
  </r>
  <r>
    <n v="814"/>
    <n v="1002527276"/>
    <n v="3"/>
    <x v="4"/>
    <n v="4"/>
    <s v="PEKALONGAN"/>
    <s v="SLAWI"/>
    <s v="SLW"/>
    <s v="REG"/>
    <s v="AO"/>
    <s v="NEW SALES"/>
    <m/>
    <s v="Completed (PS)"/>
    <s v="RBS-Regional 3"/>
    <d v="2026-08-14T17:02:28"/>
    <d v="2026-08-15T11:22:15"/>
    <n v="69365098"/>
    <m/>
    <n v="142283119939"/>
    <s v="SMK SHOFA PLUS PANGKAH (Kampus 1)"/>
    <s v="ODP-SLW-FP/026"/>
    <s v="WO061774304"/>
    <m/>
    <m/>
    <m/>
    <n v="109.148547962403"/>
    <n v="-7.0017480432870798"/>
    <s v="|MN02810|MYIA-083287854023/POI/Moh. Naenul Rizqoni/085928058012/masrizqoni@gmail.com"/>
    <s v="Sales Profesional"/>
    <m/>
    <m/>
    <m/>
    <m/>
    <m/>
    <m/>
    <m/>
    <m/>
    <s v="Management Janji"/>
    <s v="2026-08-14 13:00:00 | M Janji : (Jumat/14/Agustus/2026)  jam Pasang : 09:00  Note : hubungi pelanggan jika ingin kelokasi"/>
    <s v="FCC"/>
    <s v="14-08-2026 17:10:17"/>
    <m/>
    <m/>
    <s v="PS"/>
    <s v="SLW"/>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4 13:00:00 | M Janji : (Jumat/14/Agustus/2026)  jam Pasang : 09:00  Note : hubungi pelanggan jika ingin kelokasi"/>
    <n v="2026"/>
    <n v="8"/>
    <n v="15"/>
    <d v="2026-08-15T00:00:00"/>
    <n v="0.70833333333575865"/>
    <x v="0"/>
    <x v="3"/>
  </r>
  <r>
    <n v="815"/>
    <n v="1002515879"/>
    <n v="3"/>
    <x v="3"/>
    <n v="4"/>
    <s v="PURWOKERTO"/>
    <s v="PURWOKERTO"/>
    <s v="PWT"/>
    <s v="REG"/>
    <s v="AO"/>
    <s v="NEW SALES"/>
    <s v="1P INET"/>
    <s v="102 | FOLLOW UP COMPLETED"/>
    <s v="RBS-Regional 3"/>
    <d v="2026-08-08T12:29:56"/>
    <d v="2026-08-10T16:46:45"/>
    <n v="69361427"/>
    <m/>
    <n v="146303609754"/>
    <s v="TK DUTA RK99 KARANGKEMIRI"/>
    <s v="ODP-PWT-FDG/005 FDG/D01/005.01"/>
    <s v="WO061255083"/>
    <m/>
    <m/>
    <m/>
    <n v="109.18206600000001"/>
    <n v="-7.4170800000000003"/>
    <s v="|MN00649|MYIA-020439370289/POI/Rizal Syahlani/6285865426767/kiebae03@gmail.com"/>
    <s v="MYIB_ASSISTANT"/>
    <m/>
    <m/>
    <m/>
    <m/>
    <m/>
    <m/>
    <m/>
    <m/>
    <s v="Management Janji"/>
    <s v="2026-08-09 13:00:00 | Nama PIC : Ibu Rizal No Hp : 085865426767 No Alt : - Tgl Pemasangan : 09 Agustus 2026 Interval : PAGI SIANG Note : Hubungi pelanggan terlebih dahulu"/>
    <s v="FCC"/>
    <d v="2026-08-08T12:39:51"/>
    <d v="2026-08-09T13:00:00"/>
    <s v="Kendala Teknik"/>
    <s v="REVOKE"/>
    <s v="PWT"/>
    <s v="NO ADDON"/>
    <m/>
    <s v="Follow Up Revoke Completed, New Order ID : SC1002518525"/>
    <s v="HSI Bisnis Promo HUT Telkom PSB 70% - 100 Mbps Dual Band"/>
    <s v="INDIBIZ"/>
    <m/>
    <m/>
    <d v="2026-08-09T13:00:00"/>
    <s v="2026-08-09 13:00:00 | Nama PIC : Ibu Rizal No Hp : 085865426767 No Alt : - Tgl Pemasangan : 09 Agustus 2026 Interval : PAGI SIANG Note : Hubungi pelanggan terlebih dahulu"/>
    <m/>
    <m/>
    <m/>
    <e v="#NUM!"/>
    <e v="#NUM!"/>
    <x v="1"/>
    <x v="3"/>
  </r>
  <r>
    <n v="816"/>
    <n v="1002516194"/>
    <n v="3"/>
    <x v="2"/>
    <n v="5"/>
    <s v="MADIUN"/>
    <s v="MADIUN"/>
    <s v="MNZ"/>
    <s v="REG"/>
    <s v="AO"/>
    <s v="NEW SALES"/>
    <s v="1P INET"/>
    <s v="102 | FOLLOW UP COMPLETED"/>
    <s v="RBS-Regional 3"/>
    <d v="2026-08-08T17:37:57"/>
    <d v="2026-08-11T08:32:29"/>
    <n v="69361634"/>
    <m/>
    <n v="152601214985"/>
    <s v="SPBU 54.631.17 (SERVER)"/>
    <s v="ODP-MNZ-FAN/03 FAN/D01/03.01"/>
    <s v="WO061285402"/>
    <m/>
    <m/>
    <m/>
    <n v="111.53434900000001"/>
    <n v="-7.6062919999999998"/>
    <s v="|MN00286|MYIA-037907539632/POI/IWAN SETYAWAN/08563623930/iwansetawan1989e3@gmail.com"/>
    <s v="MYIB_ASSISTANT"/>
    <m/>
    <m/>
    <m/>
    <m/>
    <m/>
    <m/>
    <m/>
    <m/>
    <s v="Management Janji"/>
    <s v="2026-08-09 15:00:00 | Nama Pic : BP IWAN No Hp Pic : 08563623930 Jam Pemasangan : 08:00 - 12.00 Tanggal Pemasangan : MINGGU 09 AGUSTUS 2026 Info Tambahan : Hubungi pelanggan sebelum datang ke lokasi, terima kasih."/>
    <s v="FCC"/>
    <d v="2026-08-08T17:39:45"/>
    <d v="2026-08-09T15:00:00"/>
    <s v="Kendala Pelanggan"/>
    <s v="REVOKE"/>
    <s v="MNZ"/>
    <s v="NO ADDON"/>
    <m/>
    <s v="Follow Up Revoke Completed, New Order ID : SC1002518852"/>
    <s v="HSI Bisnis Promo HUT Telkom PSB 70% - 50 Mbps"/>
    <s v="INDIBIZ"/>
    <m/>
    <m/>
    <d v="2026-08-09T15:00:00"/>
    <s v="2026-08-09 15:00:00 | Nama Pic : BP IWAN No Hp Pic : 08563623930 Jam Pemasangan : 08:00 - 12.00 Tanggal Pemasangan : MINGGU 09 AGUSTUS 2026 Info Tambahan : Hubungi pelanggan sebelum datang ke lokasi, terima kasih."/>
    <m/>
    <m/>
    <m/>
    <e v="#NUM!"/>
    <e v="#NUM!"/>
    <x v="1"/>
    <x v="20"/>
  </r>
  <r>
    <n v="817"/>
    <n v="1002524114"/>
    <n v="3"/>
    <x v="2"/>
    <n v="5"/>
    <s v="KEDIRI"/>
    <s v="TRENGGALEK"/>
    <s v="PRI"/>
    <s v="REG"/>
    <s v="AO"/>
    <s v="NEW SALES"/>
    <s v="1P INET"/>
    <s v="Completed (PS)"/>
    <s v="RBS-Regional 3"/>
    <d v="2026-08-13T12:35:56"/>
    <d v="2026-08-13T19:56:54"/>
    <n v="69365087"/>
    <m/>
    <n v="152623202623"/>
    <s v="KPRI KARMILA"/>
    <s v="ODP-PRI-FB/02"/>
    <s v="WO061661554"/>
    <m/>
    <m/>
    <m/>
    <n v="111.73080146312699"/>
    <n v="-8.2888020842202206"/>
    <s v="|MN00418|MYIA-046338213905/POI/ANAM TOFANI/085138434679/kopersippn6@gmail.com"/>
    <s v="MYIB_ASSISTANT"/>
    <m/>
    <m/>
    <m/>
    <m/>
    <m/>
    <m/>
    <m/>
    <m/>
    <s v="Management Janji"/>
    <s v="2026-08-14 13:00:00 | Nama PIC : Ibu Dina No HP : 085138434679 No Alt : - M Janji :  14 Agustus 2026 Jam Pasang : Pagi / Siang Note : hubungi pelanggan jika ingin kelokasi "/>
    <s v="FCC"/>
    <s v="13-08-2026 12:39:48"/>
    <d v="2026-08-14T13:00:00"/>
    <m/>
    <s v="PS"/>
    <s v="PRI"/>
    <s v="NO ADDON"/>
    <n v="20260813"/>
    <s v="Completed"/>
    <s v="HSI Bisnis Promo HUT Telkom PSB 70% - 50 Mbps"/>
    <s v="INDIBIZ"/>
    <m/>
    <m/>
    <d v="2026-08-14T13:00:00"/>
    <s v="2026-08-14 13:00:00 | Nama PIC : Ibu Dina No HP : 085138434679 No Alt : - M Janji :  14 Agustus 2026 Jam Pasang : Pagi / Siang Note : hubungi pelanggan jika ingin kelokasi "/>
    <n v="2026"/>
    <n v="8"/>
    <n v="13"/>
    <d v="2026-08-13T00:00:00"/>
    <n v="-1.5416666666642413"/>
    <x v="0"/>
    <x v="2"/>
  </r>
  <r>
    <n v="818"/>
    <n v="1002527685"/>
    <n v="3"/>
    <x v="6"/>
    <n v="5"/>
    <s v="JEMBER"/>
    <s v="BONDOWOSO"/>
    <s v="BOW"/>
    <s v="REG"/>
    <s v="AO"/>
    <s v="NEW SALES"/>
    <s v="1P INET"/>
    <s v="7 | OSS - PROVISIONING ISSUED"/>
    <s v="RBS-Regional 3"/>
    <d v="2026-08-15T08:25:56"/>
    <d v="2026-08-16T08:05:22"/>
    <n v="69366524"/>
    <m/>
    <n v="152507223618"/>
    <s v="Toko Bangunan Ngecer 2"/>
    <s v="ODP-BOW-FF/36 FF/D01/36.01"/>
    <s v="WO061796853"/>
    <m/>
    <m/>
    <m/>
    <n v="113.81467646378999"/>
    <n v="-7.9085367629342898"/>
    <s v="|MN02331|MYIA-091186210695/POI/TRI AGUNG BUDIMAN/083178970342/paklopakjoss@gmail.com"/>
    <s v="MYIB_ASSISTANT"/>
    <m/>
    <m/>
    <m/>
    <m/>
    <m/>
    <m/>
    <m/>
    <m/>
    <s v="Management Janji"/>
    <s v="2026-08-16 08:00:00 | Nama PIC : bapak agung No HP : 083178970342 Alt :  M Janji : (MINGGU/16/AGUSTUS/2026) jam Pasang : 09:00 Note : hubungi pelanggan jika ingin kelokasi"/>
    <s v="FCC"/>
    <s v="15-08-2026 08:39:51"/>
    <d v="2026-08-16T08:00:00"/>
    <m/>
    <s v="PI"/>
    <s v="BOW"/>
    <s v="NO ADDON"/>
    <m/>
    <s v="Provisioning Issued"/>
    <s v="HSI Bisnis Promo HUT Telkom PSB 70% - 300 Mbps"/>
    <s v="INDIBIZ"/>
    <m/>
    <m/>
    <d v="2026-08-16T08:00:00"/>
    <s v="2026-08-16 08:00:00 | Nama PIC : bapak agung No HP : 083178970342 Alt :  M Janji : (MINGGU/16/AGUSTUS/2026) jam Pasang : 09:00 Note : hubungi pelanggan jika ingin kelokasi"/>
    <m/>
    <m/>
    <m/>
    <e v="#NUM!"/>
    <e v="#NUM!"/>
    <x v="1"/>
    <x v="14"/>
  </r>
  <r>
    <n v="819"/>
    <n v="1002520703"/>
    <n v="3"/>
    <x v="2"/>
    <n v="5"/>
    <s v="KEDIRI"/>
    <s v="KEDIRI"/>
    <s v="NDL"/>
    <s v="REG"/>
    <s v="AO"/>
    <s v="NEW SALES"/>
    <s v="1P INET"/>
    <s v="Completed (PS)"/>
    <s v="RBS-Regional 3"/>
    <d v="2026-08-11T16:19:56"/>
    <d v="2026-08-12T13:58:58"/>
    <n v="69363626"/>
    <m/>
    <n v="152651207088"/>
    <s v="Baroka Store"/>
    <s v="ODP-NDL-FN/16"/>
    <s v="WO061522218"/>
    <m/>
    <m/>
    <m/>
    <n v="111.98196385055699"/>
    <n v="-7.9138701426074602"/>
    <s v="MD|MYDB-20260811264931|DC20002/MC20039|Baroka Store|085792061118"/>
    <s v="MYDIGIBIZPARTNER"/>
    <m/>
    <m/>
    <m/>
    <m/>
    <m/>
    <m/>
    <m/>
    <m/>
    <s v="Management Janji"/>
    <s v="2026-08-12 13:00:00 | Waktu pemasangan : 12 agustus 2026 Jam pemasangan : 09.00 Info Tambahan : Hubungi pelanggan dulu sebelum ke lokasi terimakasih "/>
    <s v="FCC"/>
    <d v="2026-11-08T16:39:47"/>
    <d v="2026-08-12T13:00:00"/>
    <m/>
    <s v="PS"/>
    <s v="NDL"/>
    <s v="NO ADDON"/>
    <n v="20260812"/>
    <s v="Completed"/>
    <s v="HSI Bisnis Promo HUT Telkom PSB 70% - 50 Mbps"/>
    <s v="INDIBIZ"/>
    <m/>
    <m/>
    <d v="2026-08-12T13:00:00"/>
    <s v="2026-08-12 13:00:00 | Waktu pemasangan : 12 agustus 2026 Jam pemasangan : 09.00 Info Tambahan : Hubungi pelanggan dulu sebelum ke lokasi terimakasih "/>
    <n v="2026"/>
    <n v="8"/>
    <n v="12"/>
    <d v="2026-08-12T00:00:00"/>
    <n v="-0.54166666666424135"/>
    <x v="0"/>
    <x v="5"/>
  </r>
  <r>
    <n v="820"/>
    <n v="1002520929"/>
    <n v="3"/>
    <x v="7"/>
    <n v="4"/>
    <s v="SOLO"/>
    <s v="INNER - SOLO JATENG TIMUR"/>
    <s v="SOP"/>
    <s v="REG"/>
    <s v="AO"/>
    <s v="NEW SALES"/>
    <s v="1P INET"/>
    <s v="Completed (PS)"/>
    <s v="RBS-Regional 3"/>
    <d v="2026-08-11T17:49:57"/>
    <d v="2026-08-12T16:02:35"/>
    <n v="69363704"/>
    <m/>
    <n v="142526106289"/>
    <s v="UD ASTAR ADI JAYA"/>
    <s v="ODP-SOP-FD/003 FD/D01/003.01"/>
    <s v="WO061532971"/>
    <m/>
    <m/>
    <m/>
    <n v="110.87026953697099"/>
    <n v="-7.5676913794516398"/>
    <s v="|MB00449|MYIA-017762226532/POI/bapak/085742326169/spbu_sajogja4457502@yahoo.co.id"/>
    <s v="MYIB_ASSISTANT"/>
    <m/>
    <m/>
    <m/>
    <m/>
    <m/>
    <m/>
    <m/>
    <m/>
    <s v="Management Janji"/>
    <s v="2026-08-14 08:00:00 | Nama : BP RUDIANTO UTOMO  No Hp : 085742326169 No Alt :  Tgl Pemasangan : 12 Agustus 2026 Interval : PAGI  Note : Hubungi pelanggan terlebih dahulu"/>
    <s v="FCC"/>
    <d v="2026-11-08T17:55:17"/>
    <d v="2026-08-14T08:00:00"/>
    <m/>
    <s v="PS"/>
    <s v="SOP"/>
    <s v="NO ADDON"/>
    <n v="20260812"/>
    <s v="Completed"/>
    <s v="HSI Bisnis Promo HUT Telkom PSB 70% - 75 Mbps"/>
    <s v="INDIBIZ"/>
    <m/>
    <m/>
    <d v="2026-08-14T08:00:00"/>
    <s v="2026-08-14 08:00:00 | Nama : BP RUDIANTO UTOMO  No Hp : 085742326169 No Alt :  Tgl Pemasangan : 12 Agustus 2026 Interval : PAGI  Note : Hubungi pelanggan terlebih dahulu"/>
    <n v="2026"/>
    <n v="8"/>
    <n v="12"/>
    <d v="2026-08-12T00:00:00"/>
    <n v="-2.3333333333357587"/>
    <x v="0"/>
    <x v="3"/>
  </r>
  <r>
    <n v="821"/>
    <n v="1002504276"/>
    <n v="3"/>
    <x v="6"/>
    <n v="5"/>
    <s v="JEMBER"/>
    <s v="BONDOWOSO"/>
    <s v="BOW"/>
    <s v="REG"/>
    <s v="AO"/>
    <s v="NEW SALES"/>
    <s v="1P INET"/>
    <s v="Completed (PS)"/>
    <s v="RBS-Regional 3"/>
    <d v="2026-08-01T09:20:56"/>
    <d v="2026-08-01T21:07:47"/>
    <n v="69356574"/>
    <m/>
    <n v="152507225419"/>
    <s v="Rumah kost Sumardi"/>
    <s v="ODP-BOW-FE/54 FE/D05/54.01"/>
    <s v="WO060621778"/>
    <m/>
    <m/>
    <m/>
    <n v="113.91063182942401"/>
    <n v="-7.8762542365622599"/>
    <s v="|MC30175|MYIA-071765487456/POI/DIDIK SUMARDI/083157727104/dindun984@gmail.com"/>
    <s v="MYIB_ASSISTANT"/>
    <m/>
    <m/>
    <m/>
    <m/>
    <m/>
    <m/>
    <m/>
    <m/>
    <s v="Management Janji"/>
    <s v="2026-08-02 08:00:00 | Tanggal pemasangan: 01/08/2026 Jam pemasangan : pagi / siang Info Tambahan : Hubungi pelanggan dulu sebelum ke lokasi terima kasih"/>
    <s v="FCC"/>
    <d v="2026-01-08T09:25:16"/>
    <d v="2026-08-02T08:00:00"/>
    <m/>
    <s v="PS"/>
    <s v="BOW"/>
    <s v="NO ADDON"/>
    <n v="20260801"/>
    <s v="Completed"/>
    <s v="HSI Bisnis Promo HUT Telkom PSB 70% - 50 Mbps"/>
    <s v="INDIBIZ"/>
    <m/>
    <m/>
    <d v="2026-08-02T08:00:00"/>
    <s v="2026-08-02 08:00:00 | Tanggal pemasangan: 01/08/2026 Jam pemasangan : pagi / siang Info Tambahan : Hubungi pelanggan dulu sebelum ke lokasi terima kasih"/>
    <n v="2026"/>
    <n v="8"/>
    <n v="1"/>
    <d v="2026-08-01T00:00:00"/>
    <n v="-1.3333333333357587"/>
    <x v="0"/>
    <x v="14"/>
  </r>
  <r>
    <n v="822"/>
    <n v="1002509819"/>
    <n v="3"/>
    <x v="1"/>
    <n v="5"/>
    <s v="SBY SELATAN"/>
    <s v="MANYAR"/>
    <s v="MYR"/>
    <s v="DPS"/>
    <s v="AO"/>
    <s v="NEW SALES"/>
    <m/>
    <s v="Completed (PS)"/>
    <s v="DPS-Financial &amp; Welfare"/>
    <d v="2026-08-05T09:45:24"/>
    <d v="2026-08-06T13:16:46"/>
    <n v="16775233"/>
    <m/>
    <n v="152303246274"/>
    <s v="AJ SEQUISLIFE"/>
    <s v="OTB-MYR-190"/>
    <s v="WO060955962"/>
    <m/>
    <m/>
    <m/>
    <n v="112.7804951"/>
    <n v="-7.2764017000000001"/>
    <s v="dpshsi/amnovi/896661/reg 3/Tenka Tempura &amp; Katsu Restaurant 2-304-305 GM 3/inet only 50mbps/pic Iyan 0852-3673-8277"/>
    <s v="Account Manager"/>
    <m/>
    <m/>
    <m/>
    <m/>
    <m/>
    <m/>
    <m/>
    <m/>
    <s v="Management Janji"/>
    <s v="dpshsi/amnovi/896661/reg 3/Tenka Tempura &amp; Katsu Restaurant 2-304-305 GM 3/inet only 50mbps/pic Iyan 0852-3673-8277"/>
    <s v="FCC"/>
    <d v="2026-05-08T09:55:13"/>
    <m/>
    <s v="Kendala Pelanggan"/>
    <s v="PS"/>
    <s v="MYR"/>
    <s v="NO ADDON"/>
    <n v="20260806"/>
    <s v="Completed"/>
    <s v="- 11_11450;Biaya PSB Reguler HSI EBIS ~ 11[150000]  - SP_NOSS;SP_NOSS ~ Internet NOSS Multispeed Network[0]  - SP_NOSS;SP_NOSS ~ Internet NOSS Multispeed Network[0]  - E23015;E23015 ~ ES23 - Perangkat ONT[0]  - E23015~null~44292;E23015||11||Abodemen 0[0] "/>
    <s v="INDIBIZ"/>
    <m/>
    <m/>
    <d v="2026-08-05T14:00:00"/>
    <s v="dpshsi/amnovi/896661/reg 3/Tenka Tempura &amp; Katsu Restaurant 2-304-305 GM 3/inet only 50mbps/pic Iyan 0852-3673-8277"/>
    <n v="2026"/>
    <n v="8"/>
    <n v="6"/>
    <d v="2026-08-06T00:00:00"/>
    <n v="0.41666666666424135"/>
    <x v="0"/>
    <x v="8"/>
  </r>
  <r>
    <n v="823"/>
    <n v="1002506691"/>
    <n v="3"/>
    <x v="1"/>
    <n v="5"/>
    <s v="SBY UTARA"/>
    <s v="LAMONGAN"/>
    <s v="BDG"/>
    <s v="REG"/>
    <s v="AO"/>
    <s v="NEW SALES"/>
    <s v="1P INET"/>
    <s v="Completed (PS)"/>
    <s v="RBS-Regional 3"/>
    <d v="2026-08-04T07:28:57"/>
    <d v="2026-08-04T15:22:05"/>
    <n v="69357860"/>
    <m/>
    <n v="152448204396"/>
    <s v="BEST COMPUTER"/>
    <s v="ODP-BDG-FC/23 FC/D03/23.01"/>
    <s v="WO060846901"/>
    <m/>
    <m/>
    <m/>
    <n v="112.334122062337"/>
    <n v="-6.8686590847496003"/>
    <s v="|MN00216|MYIA-025433678005/POI/fashfahish shofhal jamil/087869525149/shofhaljamilfashfahish@gmail.com"/>
    <s v="MYIB_ASSISTANT"/>
    <m/>
    <m/>
    <m/>
    <m/>
    <m/>
    <m/>
    <m/>
    <m/>
    <s v="Management Janji"/>
    <s v="2026-08-05 10:00:00 | Jam pemasangan : 12.00 Info Tambahan : Hubungi pelanggan dulu sebelum ke lokasi terimakasih "/>
    <s v="FCC"/>
    <d v="2026-04-08T07:40:08"/>
    <d v="2026-08-05T10:00:00"/>
    <m/>
    <s v="PS"/>
    <s v="BDG"/>
    <s v="NO ADDON"/>
    <n v="20260804"/>
    <s v="Completed"/>
    <s v="HSI Bisnis Promo HUT Telkom PSB 70% - 50 Mbps"/>
    <s v="INDIBIZ"/>
    <m/>
    <m/>
    <d v="2026-08-05T10:00:00"/>
    <s v="2026-08-05 10:00:00 | Jam pemasangan : 12.00 Info Tambahan : Hubungi pelanggan dulu sebelum ke lokasi terimakasih "/>
    <n v="2026"/>
    <n v="8"/>
    <n v="4"/>
    <d v="2026-08-04T00:00:00"/>
    <n v="-1.4166666666642413"/>
    <x v="0"/>
    <x v="15"/>
  </r>
  <r>
    <n v="824"/>
    <n v="1002517621"/>
    <n v="3"/>
    <x v="5"/>
    <n v="5"/>
    <s v="DENPASAR"/>
    <s v="SANUR"/>
    <s v="SAU"/>
    <s v="REG"/>
    <s v="AO"/>
    <s v="NEW SALES"/>
    <m/>
    <s v="Completed (PS)"/>
    <s v="RBS-Regional 3"/>
    <d v="2026-08-10T12:25:06"/>
    <d v="2026-08-11T08:00:12"/>
    <n v="69361627"/>
    <m/>
    <n v="172401298265"/>
    <s v="KARUNIA SEDANA ARTA"/>
    <s v="ODP-SAU-FV/38"/>
    <s v="WO061388642"/>
    <m/>
    <m/>
    <m/>
    <n v="115.250778"/>
    <n v="-8.6666349999999994"/>
    <s v="|MN02665|MYIA-042053483282/POI/pak dwi/081237942443/karuniaardanaarta07@gmail.com"/>
    <s v="MYDIGIBIZPARTNER"/>
    <m/>
    <m/>
    <m/>
    <m/>
    <m/>
    <m/>
    <m/>
    <m/>
    <s v="Management Janji"/>
    <s v="2026-08-09 13:00:00 | M Janji : 9 agustus 2026  jam Pasang : siang  Note : hubungi pelanggan jika ingin kelokasi  "/>
    <s v="FCC"/>
    <d v="2026-10-08T12:39:53"/>
    <m/>
    <m/>
    <s v="PS"/>
    <s v="SAU"/>
    <s v="NO ADDON"/>
    <n v="20260811"/>
    <s v="Completed"/>
    <s v="- 11_11446;Biaya PSB HSI EBIS Tunai di Depan ~ 11[150000]  - SP_NOSS;SP_NOSS ~ Internet NOSS Multispeed Network[0]  - SP_NOSS;SP_NOSS ~ Internet NOSS Multispeed Network[0]  - E25060;E25060 ~ ES25 - Paket HSI Bisnis (HSIE) Khusus Winback 2.0[0]  - E25060~n"/>
    <s v="INDIBIZ"/>
    <m/>
    <m/>
    <d v="2026-08-10T07:00:00"/>
    <s v="2026-08-09 13:00:00 | M Janji : 9 agustus 2026  jam Pasang : siang  Note : hubungi pelanggan jika ingin kelokasi  "/>
    <n v="2026"/>
    <n v="8"/>
    <n v="11"/>
    <d v="2026-08-11T00:00:00"/>
    <n v="0.70833333333575865"/>
    <x v="0"/>
    <x v="12"/>
  </r>
  <r>
    <n v="825"/>
    <n v="1002522296"/>
    <n v="3"/>
    <x v="1"/>
    <n v="5"/>
    <s v="SBY UTARA"/>
    <s v="KENJERAN"/>
    <s v="KBL"/>
    <s v="REG"/>
    <s v="AO"/>
    <s v="NEW SALES"/>
    <m/>
    <s v="Completed (PS)"/>
    <s v="RBS-Regional 3"/>
    <d v="2026-08-12T14:00:39"/>
    <d v="2026-08-14T16:49:13"/>
    <n v="69364306"/>
    <m/>
    <n v="152401227394"/>
    <s v="MUSHOLA NURUL HAQ"/>
    <s v="ODP-KBL-FTJ/20"/>
    <s v="WO061735506"/>
    <m/>
    <m/>
    <m/>
    <n v="112.72110000000001"/>
    <n v="-7.2429835999999996"/>
    <s v="|MN02813|/MUSHOLA NURUL HAQ/087751282899/muhadjirbelantik@gmail.com/HSI Basic Promo HUT Telkom (1:2) 50 Mbps (Rp 320.000) PSB Rp 150.000"/>
    <s v="Sales Force DBS"/>
    <m/>
    <m/>
    <m/>
    <m/>
    <m/>
    <m/>
    <m/>
    <m/>
    <s v="Management Janji"/>
    <s v="2026-08-15 13:00:00|Tanggal pemasangan: 27/07/2026 Jam pemasangan : pagi / siang Info Tambahan : Hubungi pelanggan dulu sebelum ke lokasi. terima kasih|40951377|MYDITA"/>
    <s v="FCC"/>
    <d v="2026-12-08T14:10:11"/>
    <d v="2026-08-15T13:00:00"/>
    <m/>
    <s v="PS"/>
    <s v="KBL"/>
    <s v="NO ADDON"/>
    <n v="20260814"/>
    <s v="Completed"/>
    <s v="- 11_11446;Biaya PSB HSI EBIS Tunai di Depan ~ 11[150000]  - E25061;E25061 ~ ES25 - Paket HSI Basic (HSIEF) Khusus Winback 2.0[0]  - E25061~null~E25061_UNL;UNL ~ Internet-Link Unlimited Internet Usage ~ E25061[0]  - E25061~null~105351;E25061||11||Abodemen"/>
    <s v="INDIBIZ"/>
    <m/>
    <m/>
    <d v="2026-08-15T13:00:00"/>
    <s v="2026-08-15 13:00:00|Tanggal pemasangan: 27/07/2026 Jam pemasangan : pagi / siang Info Tambahan : Hubungi pelanggan dulu sebelum ke lokasi. terima kasih|40951377|MYDITA"/>
    <n v="2026"/>
    <n v="8"/>
    <n v="14"/>
    <d v="2026-08-14T00:00:00"/>
    <n v="-1.5416666666642413"/>
    <x v="0"/>
    <x v="27"/>
  </r>
  <r>
    <n v="826"/>
    <n v="1002525042"/>
    <n v="3"/>
    <x v="6"/>
    <n v="5"/>
    <s v="JEMBER"/>
    <s v="BANYUWANGI"/>
    <s v="RGJ"/>
    <s v="REG"/>
    <s v="AO"/>
    <s v="NEW SALES"/>
    <s v="1P INET"/>
    <s v="Completed (PS)"/>
    <s v="RBS-Regional 3"/>
    <d v="2026-08-13T16:55:56"/>
    <d v="2026-08-14T17:11:26"/>
    <n v="69365471"/>
    <m/>
    <n v="152516206922"/>
    <s v="Oemah Crispy"/>
    <s v="ODP-RGJ-FS/06 FS/D02/06.01"/>
    <s v="WO061694446"/>
    <m/>
    <m/>
    <m/>
    <n v="114.346890673041"/>
    <n v="-8.2967623637058594"/>
    <s v="MD|MYDB-20260813265224|DN00001/MN00580|Oemah Crispy|081232736550"/>
    <s v="MYDIGIBIZPARTNER"/>
    <m/>
    <m/>
    <m/>
    <m/>
    <m/>
    <m/>
    <m/>
    <m/>
    <s v="Management Janji"/>
    <s v="2026-08-14 15:00:00 | M Janji : (14/08/2026) jam Pasang :pagi / siang  Note : hubungi pelanggan jika ingin kelokasi"/>
    <s v="FCC"/>
    <s v="13-08-2026 17:10:31"/>
    <d v="2026-08-14T15:00:00"/>
    <m/>
    <s v="PS"/>
    <s v="RGJ"/>
    <s v="NO ADDON"/>
    <n v="20260814"/>
    <s v="Completed"/>
    <s v="HSI Bisnis Promo HUT Telkom PSB 70% - 300 Mbps"/>
    <s v="INDIBIZ"/>
    <m/>
    <m/>
    <d v="2026-08-14T15:00:00"/>
    <s v="2026-08-14 15:00:00 | M Janji : (14/08/2026) jam Pasang :pagi / siang  Note : hubungi pelanggan jika ingin kelokasi"/>
    <n v="2026"/>
    <n v="8"/>
    <n v="14"/>
    <d v="2026-08-14T00:00:00"/>
    <n v="-0.625"/>
    <x v="0"/>
    <x v="16"/>
  </r>
  <r>
    <n v="827"/>
    <n v="1002528785"/>
    <n v="3"/>
    <x v="6"/>
    <n v="5"/>
    <s v="PASURUAN"/>
    <s v="PROBOLINGGO"/>
    <s v="PBL"/>
    <s v="REG"/>
    <s v="AO"/>
    <s v="NEW SALES"/>
    <m/>
    <s v="Completed (PS)"/>
    <s v="RBS-Regional 3"/>
    <d v="2026-08-15T17:26:33"/>
    <d v="2026-08-16T20:54:13"/>
    <n v="69367164"/>
    <m/>
    <n v="152505340844"/>
    <s v="PONPES AL FATAH PUTRI"/>
    <s v="ODP-PBL-FBD/10"/>
    <s v="WO061890319"/>
    <m/>
    <m/>
    <m/>
    <n v="113.0982048"/>
    <n v="-7.9607549999999998"/>
    <s v="|MN01068|/PONPES AL FATAH PUTRI/WINBACK HSI B2B + OCA BREACH CHECKER  (1:1) 200MBPS 920,5RB PSB DISC 70%/087810634409/alfiatulayusetiyawati@gmail.com/ALFIATUL AYU SETIYAWATI/-7.960754, 113.098204"/>
    <s v="Sales Force DBS"/>
    <m/>
    <m/>
    <m/>
    <m/>
    <m/>
    <m/>
    <m/>
    <m/>
    <s v="Management Janji"/>
    <s v="2026-08-17 13:00:00|Tanggal pemasangan : 17 AGUSTUS 2026 Jam pemasangan : pagi/siang Info Tambahan : Hubungi pelanggan dulu sebelum ke lokasi terima kasih|40010577|MYDITA"/>
    <s v="FCC"/>
    <s v="15-08-2026 17:39:56"/>
    <d v="2026-08-17T13:00:00"/>
    <m/>
    <s v="PS"/>
    <s v="PBL"/>
    <s v="OCA"/>
    <n v="20260816"/>
    <s v="Complet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Tanggal pemasangan : 17 AGUSTUS 2026 Jam pemasangan : pagi/siang Info Tambahan : Hubungi pelanggan dulu sebelum ke lokasi terima kasih|40010577|MYDITA"/>
    <n v="2026"/>
    <n v="8"/>
    <n v="16"/>
    <d v="2026-08-16T00:00:00"/>
    <n v="-1.5416666666642413"/>
    <x v="0"/>
    <x v="26"/>
  </r>
  <r>
    <n v="828"/>
    <n v="1002518077"/>
    <n v="3"/>
    <x v="6"/>
    <n v="5"/>
    <s v="SIDOARJO"/>
    <s v="PASURUAN"/>
    <s v="PWS"/>
    <s v="REG"/>
    <s v="AO"/>
    <s v="NEW SALES"/>
    <m/>
    <s v="Completed (PS)"/>
    <s v="RBS-Regional 3"/>
    <d v="2026-08-10T14:42:23"/>
    <d v="2026-08-13T08:35:19"/>
    <n v="69362571"/>
    <m/>
    <n v="152740208014"/>
    <s v="SPBU.5467139"/>
    <s v="ODP-PWS-FL/49"/>
    <s v="WO061554136"/>
    <m/>
    <m/>
    <m/>
    <n v="112.7293124"/>
    <n v="-7.7442026000000004"/>
    <s v="AMRBS;404543;WAHYU NUR A'DILLA HAQI;SPBU.5467139;1P inet only 50mbps;081235027967"/>
    <s v="Account Manager"/>
    <m/>
    <m/>
    <m/>
    <m/>
    <m/>
    <m/>
    <m/>
    <m/>
    <s v="Management Janji"/>
    <s v="2026-08-13 13:00:00|M Janji : (13 AGUSTUS 2026) jam Pasang : siang Note : hubungi pelanggan jika ingin kelokasi|40931149|MYDITA"/>
    <s v="FCC"/>
    <d v="2026-10-08T14:55:31"/>
    <d v="2026-08-13T13:00:00"/>
    <m/>
    <s v="PS"/>
    <s v="PWS"/>
    <s v="NO ADDON"/>
    <n v="20260813"/>
    <s v="Completed"/>
    <s v="- 11_11446;Biaya PSB HSI EBIS Tunai di Depan ~ 11[150000]  - SP_NOSS;SP_NOSS ~ Internet NOSS Multispeed Network[0]  - E25060;E25060 ~ ES25 - Paket HSI Bisnis (HSIE) Khusus Winback 2.0[0]  - E25060~null~E25060_UNL;UNL ~ Internet-Link Unlimited Internet Usa"/>
    <s v="INDIBIZ"/>
    <m/>
    <m/>
    <d v="2026-08-13T13:00:00"/>
    <s v="2026-08-13 13:00:00|M Janji : (13 AGUSTUS 2026) jam Pasang : siang Note : hubungi pelanggan jika ingin kelokasi|40931149|MYDITA"/>
    <n v="2026"/>
    <n v="8"/>
    <n v="13"/>
    <d v="2026-08-13T00:00:00"/>
    <n v="-0.54166666666424135"/>
    <x v="0"/>
    <x v="24"/>
  </r>
  <r>
    <n v="829"/>
    <n v="1002512055"/>
    <n v="3"/>
    <x v="2"/>
    <n v="5"/>
    <s v="MALANG"/>
    <s v="BATU"/>
    <s v="PKS"/>
    <s v="REG"/>
    <s v="AO"/>
    <s v="NEW SALES"/>
    <s v="1P INET"/>
    <s v="102 | FOLLOW UP COMPLETED"/>
    <s v="RBS-Regional 3"/>
    <d v="2026-08-06T11:28:57"/>
    <d v="2026-08-09T10:05:17"/>
    <n v="69359823"/>
    <m/>
    <n v="152710214210"/>
    <s v="Rumah Kost Bunga Sakura 2"/>
    <s v="ODP-PKS-FH/40 FH/D01/40.01"/>
    <s v="WO061060287"/>
    <m/>
    <m/>
    <m/>
    <n v="112.74576209999999"/>
    <n v="-7.9447749999999999"/>
    <s v="|MN00814|MYIA-006730147993/POI/Moch. Ainur Rofin Anwar/089601828558/ainuranwar099@gmail.com"/>
    <s v="MYIB_ASSISTANT"/>
    <m/>
    <m/>
    <m/>
    <m/>
    <m/>
    <m/>
    <m/>
    <m/>
    <s v="Management Janji"/>
    <s v="2026-08-08 08:00:00 | Tanggal pemasangan: 6/08/2026 Jam pemasangan : pagi / siang Info Tambahan : Hubungi pelanggan dulu sebelum ke lokasi. terima kasih"/>
    <s v="FCC"/>
    <d v="2026-06-08T11:39:52"/>
    <d v="2026-08-08T08:00:00"/>
    <m/>
    <s v="REVOKE"/>
    <s v="PKS"/>
    <s v="NO ADDON"/>
    <m/>
    <s v="Follow Up Revoke Completed, New Order ID : SC1002516345"/>
    <s v="HSI Bisnis Promo HUT Telkom PSB 70% - 300 Mbps"/>
    <s v="INDIBIZ"/>
    <m/>
    <m/>
    <d v="2026-08-08T08:00:00"/>
    <s v="2026-08-08 08:00:00 | Tanggal pemasangan: 6/08/2026 Jam pemasangan : pagi / siang Info Tambahan : Hubungi pelanggan dulu sebelum ke lokasi. terima kasih"/>
    <m/>
    <m/>
    <m/>
    <e v="#NUM!"/>
    <e v="#NUM!"/>
    <x v="1"/>
    <x v="11"/>
  </r>
  <r>
    <n v="830"/>
    <n v="1002517504"/>
    <n v="3"/>
    <x v="3"/>
    <n v="4"/>
    <s v="YOGYAKARTA"/>
    <s v="INNER - YOGYA JATENG SELATAN"/>
    <s v="KEN"/>
    <s v="REG"/>
    <s v="AO"/>
    <s v="NEW SALES"/>
    <s v="1P INET"/>
    <s v="9 | WFM - UN-SCS"/>
    <s v="RBS-Regional 3"/>
    <d v="2026-08-10T11:44:53"/>
    <d v="2026-08-10T11:44:53"/>
    <n v="69360708"/>
    <m/>
    <m/>
    <s v="ASTANA PROPERTY 6"/>
    <m/>
    <s v="WO061154059"/>
    <m/>
    <m/>
    <m/>
    <n v="110.38863000000001"/>
    <n v="-7.7110519999999996"/>
    <s v="|MC80063|MYIA-053083823085/POI/WILLIAM MAHARDIKA DARLIUS/087838403677/rarautha85@gmail.com"/>
    <s v="MYIB_ASSISTANT"/>
    <m/>
    <m/>
    <m/>
    <m/>
    <m/>
    <m/>
    <m/>
    <m/>
    <s v="Management Janji"/>
    <s v="2026-08-09 13:00:00 | Nama PIC : ASTANA PROPERTY 6 No HP : 087838403677 Alt :  M Janji : (SABTU/8/AGUSTUS/2026) jam Pasang : 09:00 Note : hubungi pelanggan jika ingin kelokasi"/>
    <s v="FCC"/>
    <d v="2026-10-08T11:54:41"/>
    <d v="2026-08-09T00:00:00"/>
    <m/>
    <s v="UNSC"/>
    <s v="KEN"/>
    <s v="NO ADDON"/>
    <m/>
    <s v="Inprogress Alpro, SC Lama : SC1002514449"/>
    <s v="HSI Bisnis Basic Promo HUT Telkom PSB 70% - 50 Mbps"/>
    <s v="INDIBIZ"/>
    <m/>
    <m/>
    <d v="2026-08-09T13:00:00"/>
    <s v="2026-08-09 13:00:00 | Nama PIC : ASTANA PROPERTY 6 No HP : 087838403677 Alt :  M Janji : (SABTU/8/AGUSTUS/2026) jam Pasang : 09:00 Note : hubungi pelanggan jika ingin kelokasi"/>
    <m/>
    <m/>
    <m/>
    <e v="#NUM!"/>
    <e v="#NUM!"/>
    <x v="1"/>
    <x v="3"/>
  </r>
  <r>
    <n v="831"/>
    <n v="1002514500"/>
    <n v="3"/>
    <x v="4"/>
    <n v="4"/>
    <s v="SEMARANG"/>
    <s v="INNER - SEMARANG JATENG UTARA"/>
    <s v="SMT"/>
    <s v="REG"/>
    <s v="AO"/>
    <s v="NEW SALES"/>
    <s v="1P INET"/>
    <s v="102 | FOLLOW UP COMPLETED"/>
    <s v="RBS-Regional 3"/>
    <d v="2026-08-07T12:44:56"/>
    <d v="2026-08-10T11:24:06"/>
    <n v="69360718"/>
    <m/>
    <n v="141420144958"/>
    <s v="PT. Pacific Furniture"/>
    <s v="ODP-SMT-FEE/085 FEE/D05/085.01"/>
    <s v="WO061157464"/>
    <m/>
    <m/>
    <m/>
    <n v="110.33028899999999"/>
    <n v="-7.0002589999999998"/>
    <s v="|MC50018|MYIA-058480666546/POI/Darwen Cabucos Bregente/087898118877/sanam@ptpacificfurniture.id"/>
    <s v="MYIB_ASSISTANT"/>
    <m/>
    <m/>
    <m/>
    <m/>
    <m/>
    <m/>
    <m/>
    <m/>
    <s v="Management Janji"/>
    <s v="2026-08-10 08:00:00 | Tanggal pemasangan: 10/08/2026 Jam pemasangan : pagi Info Tambahan : Hubungi pelanggan dulu sebelum ke lokasi terima kasih."/>
    <s v="FCC"/>
    <d v="2026-07-08T12:55:13"/>
    <d v="2026-08-10T08:00:00"/>
    <s v="Kendala Pelanggan"/>
    <s v="REVOKE"/>
    <s v="SMT"/>
    <s v="NO ADDON"/>
    <m/>
    <s v="Follow Up Revoke Completed, New Order ID : SC1002517422"/>
    <s v="HSI Bisnis Promo HUT Telkom PSB 70% - 75 Mbps"/>
    <s v="INDIBIZ"/>
    <m/>
    <m/>
    <d v="2026-08-10T08:00:00"/>
    <s v="2026-08-10 08:00:00 | Tanggal pemasangan: 10/08/2026 Jam pemasangan : pagi Info Tambahan : Hubungi pelanggan dulu sebelum ke lokasi terima kasih."/>
    <m/>
    <m/>
    <m/>
    <e v="#NUM!"/>
    <e v="#NUM!"/>
    <x v="1"/>
    <x v="3"/>
  </r>
  <r>
    <n v="832"/>
    <n v="1002506214"/>
    <n v="3"/>
    <x v="3"/>
    <n v="4"/>
    <s v="MAGELANG"/>
    <s v="MUNTILAN"/>
    <s v="SWT"/>
    <s v="REG"/>
    <s v="AO"/>
    <s v="NEW SALES"/>
    <s v="1P INET"/>
    <s v="Completed (PS)"/>
    <s v="RBS-Regional 3"/>
    <d v="2026-08-03T14:14:56"/>
    <d v="2026-08-04T14:08:51"/>
    <n v="69357614"/>
    <m/>
    <n v="142164113595"/>
    <s v="SPBU 44.565.02"/>
    <s v="ODP-SWT-FAQ/026"/>
    <s v="WO060800798"/>
    <m/>
    <m/>
    <m/>
    <n v="110.1978939"/>
    <n v="-7.5992761"/>
    <s v="|MN00935|MYIA-095837209889/POI/AYU RESTANI YUSUF/085786267370/spbu_sajogja4456502@yahoo.co.id"/>
    <s v="MYIB_ASSISTANT"/>
    <m/>
    <m/>
    <m/>
    <m/>
    <m/>
    <m/>
    <m/>
    <m/>
    <s v="Management Janji"/>
    <s v="2026-08-05 09:00:00 | Nama : BU AYU RESTANI YUSUF No Hp : 085786267370 No Alt :  Tgl Pemasangan : 04 Agustus 2026 Interval : PAGI  Note : Hubungi pelanggan terlebih dahulu"/>
    <s v="FCC"/>
    <d v="2026-03-08T14:40:09"/>
    <d v="2026-08-05T09:00:00"/>
    <m/>
    <s v="PS"/>
    <s v="SWT"/>
    <s v="NO ADDON"/>
    <n v="20260804"/>
    <s v="Completed"/>
    <s v="HSI Bisnis Basic Promo HUT Telkom PSB 70% - 100 Mbps"/>
    <s v="INDIBIZ"/>
    <m/>
    <m/>
    <d v="2026-08-05T09:00:00"/>
    <s v="2026-08-05 09:00:00 | Nama : BU AYU RESTANI YUSUF No Hp : 085786267370 No Alt :  Tgl Pemasangan : 04 Agustus 2026 Interval : PAGI  Note : Hubungi pelanggan terlebih dahulu"/>
    <n v="2026"/>
    <n v="8"/>
    <n v="4"/>
    <d v="2026-08-04T00:00:00"/>
    <n v="-1.375"/>
    <x v="0"/>
    <x v="3"/>
  </r>
  <r>
    <n v="833"/>
    <n v="1002524637"/>
    <n v="3"/>
    <x v="2"/>
    <n v="5"/>
    <s v="KEDIRI"/>
    <s v="TULUNGAGUNG"/>
    <s v="TUL"/>
    <s v="REG"/>
    <s v="AO"/>
    <s v="NEW SALES"/>
    <m/>
    <s v="MIA - INVALID SURVEY"/>
    <s v="RBS-Regional 2"/>
    <d v="2026-08-13T15:13:54"/>
    <d v="2026-08-17T05:18:34"/>
    <n v="69365328"/>
    <m/>
    <n v="152606246247"/>
    <s v="KRI Store Merr"/>
    <s v="ODP-TUL-FX/28"/>
    <s v="WO061864629"/>
    <m/>
    <m/>
    <m/>
    <n v="112.7820609"/>
    <n v="-7.3069360999999997"/>
    <s v="AMRBS;404252;NADHIRA AUDRIANKA;AO;1S HSI Bisnis 1:1 Internet 50Mbps (355k);KRI Store Merr;PIC IQBAL 087872217552;it@karyarasaindonesia.co.id"/>
    <s v="Account Manager"/>
    <m/>
    <m/>
    <m/>
    <m/>
    <m/>
    <m/>
    <m/>
    <m/>
    <s v="Management Janji"/>
    <s v="2026-08-17 08:00:00|Nama Pic : bp iqbal  No Hp Pic : 081219854241 No alt : - Jam Pemasangan : pagi  Tanggal Pemasangan : 17 Agustus 2026|40951375|MYDITA"/>
    <s v="FCC"/>
    <s v="13-08-2026 15:25:45"/>
    <d v="2026-08-17T08:00:00"/>
    <m/>
    <s v="SURVEY_NEW_MANJA"/>
    <s v="TUL"/>
    <s v="NO ADDON"/>
    <m/>
    <s v="MIE - INVALID SURVEY - Kendala Jalur/Rute Tarikan"/>
    <s v="- 11_11446;Biaya PSB HSI EBIS Tunai di Depan ~ 11[150000]  - SP_NOSS;SP_NOSS ~ Internet NOSS Multispeed Network[0]  - SP_NOSS;SP_NOSS ~ Internet NOSS Multispeed Network[0]  - E23015;E23015 ~ ES23 - Perangkat ONT[0]  - E23015~null~44292;E23015||11||Abodeme"/>
    <s v="INDIBIZ"/>
    <m/>
    <m/>
    <d v="2026-08-17T08:00:00"/>
    <s v="2026-08-17 08:00:00|Nama Pic : bp iqbal  No Hp Pic : 081219854241 No alt : - Jam Pemasangan : pagi  Tanggal Pemasangan : 17 Agustus 2026|40951375|MYDITA"/>
    <m/>
    <m/>
    <m/>
    <e v="#NUM!"/>
    <e v="#NUM!"/>
    <x v="1"/>
    <x v="28"/>
  </r>
  <r>
    <n v="834"/>
    <n v="1002530969"/>
    <n v="3"/>
    <x v="2"/>
    <n v="5"/>
    <s v="KEDIRI"/>
    <s v="NGANJUK"/>
    <s v="WRJ"/>
    <s v="REG"/>
    <s v="AO"/>
    <s v="NEW SALES"/>
    <s v="1P INET"/>
    <s v="MIE - SEND SURVEY"/>
    <s v="RBS-Regional 3"/>
    <d v="2026-08-17T14:14:56"/>
    <d v="2026-08-17T14:16:02"/>
    <n v="69368155"/>
    <m/>
    <n v="152641205613"/>
    <s v="WIWIT SHUTTLECOCK"/>
    <s v="ODP-WRJ-FG/61 FG/D05/61.01"/>
    <s v="WO061935573"/>
    <m/>
    <m/>
    <m/>
    <n v="112.04927120357701"/>
    <n v="-7.6040885526161999"/>
    <s v="MD|MYDB-20260816265702|EN00005/MC20190|WIWIT SHUTTLECOCK|085923055162"/>
    <s v="MYDIGIBIZPARTNER"/>
    <m/>
    <m/>
    <m/>
    <m/>
    <m/>
    <m/>
    <m/>
    <m/>
    <s v="Management Janji"/>
    <s v="2026-08-18 15:00:00 | telp :085923055162 alt : Tanggal pemasangan :18/08/2026 Jam pemasangan : pagi/siang Info Tambahan : Hubungi pelanggan dulu sebelum ke lokasi terima kasih."/>
    <s v="FCC"/>
    <s v="17-08-2026 14:25:30"/>
    <d v="2026-08-18T15:00:00"/>
    <m/>
    <s v="SURVEY_NEW_MANJA"/>
    <s v="WRJ"/>
    <s v="NO ADDON"/>
    <m/>
    <s v="MIE - SEND SURVEY"/>
    <s v="HSI Bisnis Promo HUT Telkom PSB 70% - 75 Mbps"/>
    <s v="INDIBIZ"/>
    <m/>
    <m/>
    <d v="2026-08-18T15:00:00"/>
    <s v="2026-08-18 15:00:00 | telp :085923055162 alt : Tanggal pemasangan :18/08/2026 Jam pemasangan : pagi/siang Info Tambahan : Hubungi pelanggan dulu sebelum ke lokasi terima kasih."/>
    <m/>
    <m/>
    <m/>
    <e v="#NUM!"/>
    <e v="#NUM!"/>
    <x v="1"/>
    <x v="7"/>
  </r>
  <r>
    <n v="835"/>
    <n v="1002507164"/>
    <n v="3"/>
    <x v="7"/>
    <n v="4"/>
    <s v="SOLO"/>
    <s v="BOYOLALI"/>
    <s v="BYL"/>
    <s v="DGS"/>
    <s v="AO"/>
    <s v="NEW SALES"/>
    <m/>
    <s v="Completed (PS)"/>
    <s v="DGS-B2B TREG"/>
    <d v="2026-08-04T09:53:58"/>
    <d v="2026-08-04T15:21:04"/>
    <n v="69358034"/>
    <m/>
    <n v="143553212738"/>
    <s v="Kantor Pertanahan Kabupaten Boyolali"/>
    <s v="ODP-BYL-FK/129"/>
    <s v="WO060860437"/>
    <m/>
    <m/>
    <m/>
    <n v="110.5996512"/>
    <n v="-7.5350785"/>
    <s v="DGS HSI | YASINTA DN | 896703| TREG 3 |Kantor Pertanahan Kabupaten Boyolali| ARJUN| 081779203711| PSB 1S INET  100MBPS BISNIS 535K"/>
    <s v="Amex"/>
    <m/>
    <m/>
    <m/>
    <m/>
    <m/>
    <m/>
    <m/>
    <m/>
    <s v="Management Janji"/>
    <n v="81779203711"/>
    <s v="FCC"/>
    <d v="2026-04-08T09:55:31"/>
    <m/>
    <m/>
    <s v="PS"/>
    <s v="BYL"/>
    <s v="NO ADDON"/>
    <n v="20260804"/>
    <s v="Completed"/>
    <s v="- 11_11450;Biaya PSB Reguler HSI EBIS ~ 11[500000]  - SP_NOSS;SP_NOSS ~ Internet NOSS Multispeed Network[0]  - SP_NOSS;SP_NOSS ~ Internet NOSS Multispeed Network[0]  - E25060;E25060 ~ ES25 - Paket HSI Bisnis (HSIE) Khusus Winback 2.0[0]  - E25060~null~E25"/>
    <s v="INDIBIZ"/>
    <m/>
    <m/>
    <d v="2026-08-04T12:00:00"/>
    <n v="81779203711"/>
    <n v="2026"/>
    <n v="8"/>
    <n v="4"/>
    <d v="2026-08-04T00:00:00"/>
    <n v="-0.5"/>
    <x v="0"/>
    <x v="3"/>
  </r>
  <r>
    <n v="836"/>
    <n v="1002519753"/>
    <n v="3"/>
    <x v="0"/>
    <n v="5"/>
    <s v="MATARAM"/>
    <s v="INNER - NUSA TENGGARA"/>
    <s v="SWE"/>
    <s v="REG"/>
    <s v="AO"/>
    <s v="NEW SALES"/>
    <s v="1P INET"/>
    <s v="Completed (PS)"/>
    <s v="RBS-Regional 3"/>
    <d v="2026-08-11T12:44:56"/>
    <d v="2026-08-12T14:27:31"/>
    <n v="69363272"/>
    <m/>
    <n v="172605804131"/>
    <s v="MTS DARUL FALAH DUMAN"/>
    <s v="ODP-SWE-FAC/08 FAC/D02/08.08"/>
    <s v="WO061490479"/>
    <m/>
    <m/>
    <m/>
    <n v="116.149739"/>
    <n v="-8.563625"/>
    <s v="|MC40311|MYIA-071261746687/POI/Hasbi Halwana/087863557551/darulfalahnew@gmail.com"/>
    <s v="MYIB_ASSISTANT"/>
    <m/>
    <m/>
    <m/>
    <m/>
    <m/>
    <m/>
    <m/>
    <m/>
    <s v="Management Janji"/>
    <s v="2026-08-12 13:00:00 | Nama : BP HASBI HALWANA  No Hp : 087863557551 No Alt :  Tgl Pemasangan : 12 Agustus 2026 Interval : PAGI  Note : Hubungi pelanggan terlebih dahulu"/>
    <s v="FCC"/>
    <d v="2026-11-08T12:54:45"/>
    <d v="2026-08-12T13:00:00"/>
    <m/>
    <s v="PS"/>
    <s v="SWE"/>
    <s v="NO ADDON"/>
    <n v="20260812"/>
    <s v="Completed"/>
    <s v="HSI Bisnis Promo HUT Telkom PSB 70% - 50 Mbps"/>
    <s v="INDIBIZ"/>
    <m/>
    <m/>
    <d v="2026-08-12T13:00:00"/>
    <s v="2026-08-12 13:00:00 | Nama : BP HASBI HALWANA  No Hp : 087863557551 No Alt :  Tgl Pemasangan : 12 Agustus 2026 Interval : PAGI  Note : Hubungi pelanggan terlebih dahulu"/>
    <n v="2026"/>
    <n v="8"/>
    <n v="12"/>
    <d v="2026-08-12T00:00:00"/>
    <n v="-0.54166666666424135"/>
    <x v="0"/>
    <x v="23"/>
  </r>
  <r>
    <n v="837"/>
    <n v="1002520940"/>
    <n v="3"/>
    <x v="0"/>
    <n v="5"/>
    <s v="MATARAM"/>
    <s v="LOMBOK TIMUR UTARA"/>
    <s v="SGG"/>
    <s v="REG"/>
    <s v="AO"/>
    <s v="NEW SALES"/>
    <s v="1P INET"/>
    <s v="Completed (PS)"/>
    <s v="RBS-Regional 3"/>
    <d v="2026-08-11T17:58:57"/>
    <d v="2026-08-12T18:55:35"/>
    <n v="69363731"/>
    <m/>
    <n v="172604214087"/>
    <s v="Toko Pak Sofian"/>
    <s v="ODP-SGG-FAW/02 FAW/D02/02.01"/>
    <s v="WO061533691"/>
    <m/>
    <m/>
    <m/>
    <n v="116.282816603779"/>
    <n v="-8.3102292232498698"/>
    <s v="MD|MYDB-20260811264974|SC00001/MC00149|Toko Pak Sofian|087816337522"/>
    <s v="MYDIGIBIZPARTNER"/>
    <m/>
    <m/>
    <m/>
    <m/>
    <m/>
    <m/>
    <m/>
    <m/>
    <s v="Management Janji"/>
    <s v="2026-08-13 08:00:00 | Nama : BP SOFIAN HADI  No Hp : 087816337522 No Alt :  Tgl Pemasangan : 12 Agustus 2026 Interval : PAGI  Note : Hubungi pelanggan terlebih dahulu"/>
    <s v="FCC"/>
    <d v="2026-11-08T18:10:11"/>
    <d v="2026-08-13T08:00:00"/>
    <m/>
    <s v="PS"/>
    <s v="SGG"/>
    <s v="NO ADDON"/>
    <n v="20260812"/>
    <s v="Completed"/>
    <s v="HSI Bisnis Promo HUT Telkom PSB 70% - 100 Mbps"/>
    <s v="INDIBIZ"/>
    <m/>
    <m/>
    <d v="2026-08-13T08:00:00"/>
    <s v="2026-08-13 08:00:00 | Nama : BP SOFIAN HADI  No Hp : 087816337522 No Alt :  Tgl Pemasangan : 12 Agustus 2026 Interval : PAGI  Note : Hubungi pelanggan terlebih dahulu"/>
    <n v="2026"/>
    <n v="8"/>
    <n v="12"/>
    <d v="2026-08-12T00:00:00"/>
    <n v="-1.3333333333357587"/>
    <x v="0"/>
    <x v="9"/>
  </r>
  <r>
    <n v="838"/>
    <n v="1002517539"/>
    <n v="3"/>
    <x v="1"/>
    <n v="5"/>
    <s v="SBY SELATAN"/>
    <s v="TANDES"/>
    <s v="DMO"/>
    <s v="REG"/>
    <s v="AO"/>
    <s v="NEW SALES"/>
    <s v="1P INET"/>
    <s v="Completed (PS)"/>
    <s v="RBS-Regional 3"/>
    <d v="2026-08-10T11:52:58"/>
    <d v="2026-08-10T16:47:54"/>
    <n v="69362339"/>
    <m/>
    <n v="152301273585"/>
    <s v="Lembaga Pendidikan Al Falah Surabaya"/>
    <s v="ODP-DMO-FAZ/16 FAZ/D05/16.01"/>
    <s v="WO061382747"/>
    <m/>
    <m/>
    <m/>
    <n v="112.740103728836"/>
    <n v="-7.2934274804832198"/>
    <s v="|MB00449|MYIA-059702675320/POI/bapak/082291149946/badrus@alfalahsby.sch.id"/>
    <s v="MYIB_ASSISTANT"/>
    <m/>
    <m/>
    <m/>
    <m/>
    <m/>
    <m/>
    <m/>
    <m/>
    <s v="Management Janji"/>
    <s v="2026-08-11 08:00:00 | Tanggal pemasangan: 11/08/2026 Jam pemasangan : pagi / siang Info Tambahan : Hubungi pelanggan dulu sebelum ke lokasi terima kasih."/>
    <s v="FCC"/>
    <d v="2026-10-08T11:54:41"/>
    <d v="2026-08-11T08:00:00"/>
    <m/>
    <s v="PS"/>
    <s v="DMO"/>
    <s v="NO ADDON"/>
    <n v="20260810"/>
    <s v="Completed"/>
    <s v="HSI Bisnis Promo HUT Telkom PSB 70% - 100 Mbps Dual Band"/>
    <s v="INDIBIZ"/>
    <m/>
    <m/>
    <d v="2026-08-11T08:00:00"/>
    <s v="2026-08-11 08:00:00 | Tanggal pemasangan: 11/08/2026 Jam pemasangan : pagi / siang Info Tambahan : Hubungi pelanggan dulu sebelum ke lokasi terima kasih."/>
    <n v="2026"/>
    <n v="8"/>
    <n v="10"/>
    <d v="2026-08-10T00:00:00"/>
    <n v="-1.3333333333357587"/>
    <x v="0"/>
    <x v="27"/>
  </r>
  <r>
    <n v="839"/>
    <n v="1002515684"/>
    <n v="3"/>
    <x v="0"/>
    <n v="5"/>
    <s v="MATARAM"/>
    <s v="LOMBOK TIMUR UTARA"/>
    <s v="MBG"/>
    <s v="DGS"/>
    <s v="AO"/>
    <s v="NEW SALES"/>
    <m/>
    <s v="98 | OSS - CANCEL COMPLETE"/>
    <s v="DGS-B2B TREG"/>
    <d v="2026-08-08T09:57:38"/>
    <d v="2026-08-09T16:43:54"/>
    <n v="69361274"/>
    <m/>
    <n v="172620205016"/>
    <s v="UD MAJU LANCAR"/>
    <s v="ODP-MBG-FAK/02"/>
    <s v="WO061240044"/>
    <m/>
    <m/>
    <m/>
    <n v="116.53138207984"/>
    <n v="-8.6058910749989206"/>
    <s v="MD|MYTN-4001010030019|SYSTEM|UD MAJU LANCAR|081959302305/ hpmahesa08@gmail.com  "/>
    <s v="Sales Profesional"/>
    <m/>
    <m/>
    <m/>
    <m/>
    <m/>
    <m/>
    <m/>
    <m/>
    <s v="Management Janji"/>
    <s v="APPOINTMENT DESC 2026-08-08 09:50:00|Nama PIC : INDRA No Hp : 081959302305 Alt : Manja : 08 AGUSTUS 2026 Jam : 12.00 Note : Hubungi pelanggan terlebih dahulu|NE2261|MYDITA  "/>
    <s v="FCC"/>
    <d v="2026-08-08T10:10:05"/>
    <m/>
    <s v="Kendala Pelanggan"/>
    <s v="CANCEL"/>
    <s v="MBG"/>
    <s v="NO ADDON"/>
    <m/>
    <s v="Cancel Completed"/>
    <s v="- 11_11450;Biaya PSB Reguler HSI EBIS ~ 11[150000]  - SP_NOSS;SP_NOSS ~ Internet NOSS Multispeed Network[0]  - SP_NOSS;SP_NOSS ~ Internet NOSS Multispeed Network[0]  - E23015;E23015 ~ ES23 - Perangkat ONT[0]  - E23015~null~44292;E23015||11||Abodemen 0[0] "/>
    <s v="INDIBIZ"/>
    <m/>
    <m/>
    <d v="2026-08-08T12:00:00"/>
    <s v="APPOINTMENT DESC 2026-08-08 09:50:00|Nama PIC : INDRA No Hp : 081959302305 Alt : Manja : 08 AGUSTUS 2026 Jam : 12.00 Note : Hubungi pelanggan terlebih dahulu|NE2261|MYDITA  "/>
    <m/>
    <m/>
    <m/>
    <e v="#NUM!"/>
    <e v="#NUM!"/>
    <x v="1"/>
    <x v="9"/>
  </r>
  <r>
    <n v="840"/>
    <n v="1002524699"/>
    <n v="3"/>
    <x v="6"/>
    <n v="5"/>
    <s v="SIDOARJO"/>
    <s v="MOJOKERTO"/>
    <s v="NGI"/>
    <s v="REG"/>
    <s v="AO"/>
    <s v="NEW SALES"/>
    <m/>
    <s v="Completed (PS)"/>
    <s v="RBS-Regional 3"/>
    <d v="2026-08-13T15:33:48"/>
    <d v="2026-08-14T19:36:03"/>
    <n v="69365316"/>
    <m/>
    <n v="152321203306"/>
    <s v="PANGGON NGOPI"/>
    <s v="ODP-NGI-FD/26"/>
    <s v="WO061755119"/>
    <m/>
    <m/>
    <m/>
    <n v="112.586049"/>
    <n v="-7.5732302999999996"/>
    <s v="|MC30080|/NOVIA SAIDAH/85707504840/noviatusa@gmail.com"/>
    <s v="Sales Force DBS"/>
    <m/>
    <m/>
    <m/>
    <m/>
    <m/>
    <m/>
    <m/>
    <m/>
    <s v="Management Janji"/>
    <s v="2026-08-15 13:00:00|Nama PIC : ibu novi No HP : 085707504840 No Alternatif : - M Janji : 15/07/2026 Jam Pasang : Pagi NoteÃ‚Â :  Hubungi terlebih dahulu sebelum ke lokasi |40961370|MYDITA"/>
    <s v="FCC"/>
    <s v="13-08-2026 15:39:59"/>
    <d v="2026-08-15T13:00:00"/>
    <m/>
    <s v="PS"/>
    <s v="NGI"/>
    <s v="NETMONK - OCA"/>
    <n v="20260814"/>
    <s v="Completed"/>
    <s v="- 11_11446;Biaya PSB HSI EBIS Tunai di Depan ~ 11[150000]  - E23015;E23015 ~ ES23 - Perangkat ONT[0]  - E23015~null~44292;E23015||11||Abodemen 0[0]  - E23015~null~E23015_SWONTPREM;SWONTPREM ~ Biaya Sewa ONT Premium ~ E23015[50000]  - E24057;E24057 ~ ES24 "/>
    <s v="INDIBIZ"/>
    <m/>
    <m/>
    <d v="2026-08-15T13:00:00"/>
    <s v="2026-08-15 13:00:00|Nama PIC : ibu novi No HP : 085707504840 No Alternatif : - M Janji : 15/07/2026 Jam Pasang : Pagi NoteÃ‚Â :  Hubungi terlebih dahulu sebelum ke lokasi |40961370|MYDITA"/>
    <n v="2026"/>
    <n v="8"/>
    <n v="14"/>
    <d v="2026-08-14T00:00:00"/>
    <n v="-1.5416666666642413"/>
    <x v="0"/>
    <x v="19"/>
  </r>
  <r>
    <n v="841"/>
    <n v="1002512224"/>
    <n v="3"/>
    <x v="1"/>
    <n v="5"/>
    <s v="SBY UTARA"/>
    <s v="MANYAR"/>
    <s v="MGO"/>
    <s v="REG"/>
    <s v="AO"/>
    <s v="NEW SALES"/>
    <s v="1P INET"/>
    <s v="102 | FOLLOW UP COMPLETED"/>
    <s v="RBS-Regional 3"/>
    <d v="2026-08-06T12:19:58"/>
    <d v="2026-08-10T16:08:49"/>
    <n v="69359895"/>
    <m/>
    <n v="152413167552"/>
    <s v="LEMBAGA PENDIDIKAN BAHASA CHINA"/>
    <s v="ODP-DMO-FAC/14 FAC/D03/14.01"/>
    <s v="WO061066197"/>
    <m/>
    <m/>
    <m/>
    <n v="112.75182599999999"/>
    <n v="-7.2598849999999997"/>
    <s v="MD|MYDB-20260805264494|DN00001/MN00443|LEMBAGA PENDIDIKAN BAHASA CHINA|085113162223"/>
    <s v="MYDIGIBIZPARTNER"/>
    <m/>
    <m/>
    <m/>
    <m/>
    <m/>
    <m/>
    <m/>
    <m/>
    <s v="Management Janji"/>
    <s v="2026-08-07 13:00:00 | Nama PIC : LEMBAGA PENDIDIKAN BAHASA CHINA No HP : 085113162223 Alt :  M Janji : 07/08/2026 Jam Pasang : 08.00 - 13:00  NoteÃ‚Â :  hubungi terlebih dahulu sebelum kelokasi "/>
    <s v="FCC"/>
    <d v="2026-06-08T12:25:42"/>
    <d v="2026-08-07T13:00:00"/>
    <s v="Kendala Pelanggan"/>
    <s v="REVOKE"/>
    <s v="MGO"/>
    <s v="NO ADDON"/>
    <m/>
    <s v="Follow Up Revoke Completed, New Order ID : SC1002518424"/>
    <s v="HSI Bisnis Promo HUT Telkom PSB 70% - 200 Mbps"/>
    <s v="INDIBIZ"/>
    <m/>
    <m/>
    <d v="2026-08-07T13:00:00"/>
    <s v="2026-08-07 13:00:00 | Nama PIC : LEMBAGA PENDIDIKAN BAHASA CHINA No HP : 085113162223 Alt :  M Janji : 07/08/2026 Jam Pasang : 08.00 - 13:00  NoteÃ‚Â :  hubungi terlebih dahulu sebelum kelokasi "/>
    <m/>
    <m/>
    <m/>
    <e v="#NUM!"/>
    <e v="#NUM!"/>
    <x v="1"/>
    <x v="8"/>
  </r>
  <r>
    <n v="842"/>
    <n v="1002522984"/>
    <n v="3"/>
    <x v="0"/>
    <n v="5"/>
    <s v="MATARAM"/>
    <s v="SUMBAWA"/>
    <s v="SBW"/>
    <s v="REG"/>
    <s v="AO"/>
    <s v="NEW SALES"/>
    <s v="1P INET"/>
    <s v="Completed (PS)"/>
    <s v="RBS-Regional 3"/>
    <d v="2026-08-12T16:58:57"/>
    <d v="2026-08-14T10:57:48"/>
    <n v="69364555"/>
    <m/>
    <n v="172606791498"/>
    <s v="SPBU Ratna 5484314"/>
    <s v="ODP-SBW-FBK/57 FBK/D03/57.01"/>
    <s v="WO061616135"/>
    <m/>
    <m/>
    <m/>
    <n v="117.452129311859"/>
    <n v="-8.5979265228465902"/>
    <s v="MD|MYDB-20260812265091|DN00001/MN01576|SPBU Ratna 5484314|081312122047"/>
    <s v="MYDIGIBIZPARTNER"/>
    <m/>
    <m/>
    <m/>
    <m/>
    <m/>
    <m/>
    <m/>
    <m/>
    <s v="Management Janji"/>
    <s v="2026-08-13 13:00:00 | Tanggal pemasangan: 13/08/2026 Jam pemasangan : siang Info Tambahan : Hubungi pelanggan dulu sebelum ke lokasi terima kasih."/>
    <s v="FCC"/>
    <d v="2026-12-08T17:10:31"/>
    <d v="2026-08-13T13:00:00"/>
    <m/>
    <s v="PS"/>
    <s v="SBW"/>
    <s v="NO ADDON"/>
    <n v="20260814"/>
    <s v="Completed"/>
    <s v="HSI Bisnis Promo HUT Telkom PSB 70% - 75 Mbps"/>
    <s v="INDIBIZ"/>
    <m/>
    <m/>
    <d v="2026-08-13T13:00:00"/>
    <s v="2026-08-13 13:00:00 | Tanggal pemasangan: 13/08/2026 Jam pemasangan : siang Info Tambahan : Hubungi pelanggan dulu sebelum ke lokasi terima kasih."/>
    <n v="2026"/>
    <n v="8"/>
    <n v="14"/>
    <d v="2026-08-14T00:00:00"/>
    <n v="0.45833333333575865"/>
    <x v="0"/>
    <x v="0"/>
  </r>
  <r>
    <n v="843"/>
    <n v="1002519902"/>
    <n v="3"/>
    <x v="4"/>
    <n v="4"/>
    <s v="PEKALONGAN"/>
    <s v="BREBES"/>
    <s v="BMU"/>
    <s v="REG"/>
    <s v="AO"/>
    <s v="NEW SALES"/>
    <m/>
    <s v="Completed (PS)"/>
    <s v="RBS-Regional 3"/>
    <d v="2026-08-11T13:32:31"/>
    <d v="2026-08-13T19:41:47"/>
    <n v="69363334"/>
    <m/>
    <n v="146281108015"/>
    <s v="SPBU 4452213 KALIWADAS"/>
    <s v="ODP-BMU-FJ/046"/>
    <s v="WO061587816"/>
    <m/>
    <m/>
    <m/>
    <n v="110.458749"/>
    <n v="-7.0365346999999998"/>
    <s v="AMRBS;403095;REG3;BAYU;085100296564;HSI 1S 100MB;535k;PIC 081225588474;ida.rodlotuljanah1984@gmail.com"/>
    <s v="Account Manager"/>
    <m/>
    <m/>
    <m/>
    <m/>
    <m/>
    <m/>
    <m/>
    <m/>
    <s v="Management Janji"/>
    <s v="2026-08-13 13:00:00|Nama PIC : Ibu Ida No HP : 081225588474 No Alt : - M Janji :  13 Agustus 2026 Jam Pasang : Pagi / Siang Note : hubungi pelanggan jika ingin kelokasi|40951378|MYDITA"/>
    <s v="FCC"/>
    <d v="2026-11-08T13:39:46"/>
    <d v="2026-08-13T13:00:00"/>
    <m/>
    <s v="PS"/>
    <s v="BMU"/>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Ibu Ida No HP : 081225588474 No Alt : - M Janji :  13 Agustus 2026 Jam Pasang : Pagi / Siang Note : hubungi pelanggan jika ingin kelokasi|40951378|MYDITA"/>
    <n v="2026"/>
    <n v="8"/>
    <n v="13"/>
    <d v="2026-08-13T00:00:00"/>
    <n v="-0.54166666666424135"/>
    <x v="0"/>
    <x v="3"/>
  </r>
  <r>
    <n v="844"/>
    <n v="1002517938"/>
    <n v="3"/>
    <x v="3"/>
    <n v="4"/>
    <s v="YOGYAKARTA"/>
    <s v="SLEMAN"/>
    <s v="GOD"/>
    <s v="REG"/>
    <s v="AO"/>
    <s v="NEW SALES"/>
    <m/>
    <s v="Completed (PS)"/>
    <s v="RBS-Regional 3"/>
    <d v="2026-08-10T14:06:18"/>
    <d v="2026-08-11T11:04:35"/>
    <n v="69361666"/>
    <m/>
    <n v="146136130125"/>
    <s v="PT Warisan Abadi Visi Edukasi, NWAVE Corp"/>
    <s v="ODP-GOD-VAY/060"/>
    <s v="WO061407072"/>
    <m/>
    <m/>
    <m/>
    <n v="110.34261542715799"/>
    <n v="-7.7467777611169302"/>
    <s v="|MC80006|MYIA-033560476623/POI/Nisa Fadhilla/0895363272887/admnhr.office.dewave@gmail.com"/>
    <s v="Amex"/>
    <m/>
    <m/>
    <m/>
    <m/>
    <m/>
    <m/>
    <m/>
    <m/>
    <s v="Management Janji"/>
    <s v="2026-08-10 13:00:00 | M Janji : 10 agustus 2026  jam Pasang : siang  Note : hubungi pelanggan jika ingin kelokasi"/>
    <s v="FCC"/>
    <d v="2026-10-08T14:09:59"/>
    <m/>
    <m/>
    <s v="PS"/>
    <s v="GOD"/>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0T07:00:00"/>
    <s v="2026-08-10 13:00:00 | M Janji : 10 agustus 2026  jam Pasang : siang  Note : hubungi pelanggan jika ingin kelokasi"/>
    <n v="2026"/>
    <n v="8"/>
    <n v="11"/>
    <d v="2026-08-11T00:00:00"/>
    <n v="0.70833333333575865"/>
    <x v="0"/>
    <x v="3"/>
  </r>
  <r>
    <n v="845"/>
    <n v="1002506091"/>
    <n v="3"/>
    <x v="2"/>
    <n v="5"/>
    <s v="KEDIRI"/>
    <s v="TRENGGALEK"/>
    <s v="TRE"/>
    <s v="REG"/>
    <s v="AO"/>
    <s v="NEW SALES"/>
    <s v="1P INET"/>
    <s v="Completed (PS)"/>
    <s v="RBS-Regional 3"/>
    <d v="2026-08-03T13:25:56"/>
    <d v="2026-08-03T19:49:16"/>
    <n v="69357530"/>
    <m/>
    <n v="152608209007"/>
    <s v="PR ALFI PUTRA"/>
    <s v="ODP-TRE-FN/20 FN/D02/20.01"/>
    <s v="WO060794012"/>
    <m/>
    <m/>
    <m/>
    <n v="111.75874296011401"/>
    <n v="-8.0848471183703392"/>
    <s v="|MN00418|MYIA-037110045139/POI/DWI NUR AINIYATIL/08139346792/pr.alfiputra@gmail.com"/>
    <s v="MYIB_ASSISTANT"/>
    <m/>
    <m/>
    <m/>
    <m/>
    <m/>
    <m/>
    <m/>
    <m/>
    <s v="Management Janji"/>
    <s v="2026-08-04 13:00:00 | Nama PIC: bu dwi nur  Notel: 08139346792 Alt: -  Tanggal: 4/8/2026 Jam Pasang: Siang Note: Hubungi sebelum ke lokasi, terimakasih. Info pl "/>
    <s v="FCC"/>
    <d v="2026-03-08T13:40:15"/>
    <d v="2026-08-04T13:00:00"/>
    <m/>
    <s v="PS"/>
    <s v="TRE"/>
    <s v="NO ADDON"/>
    <n v="20260803"/>
    <s v="Completed"/>
    <s v="HSI Bisnis Promo HUT Telkom PSB 70% - 200 Mbps"/>
    <s v="INDIBIZ"/>
    <m/>
    <m/>
    <d v="2026-08-04T13:00:00"/>
    <s v="2026-08-04 13:00:00 | Nama PIC: bu dwi nur  Notel: 08139346792 Alt: -  Tanggal: 4/8/2026 Jam Pasang: Siang Note: Hubungi sebelum ke lokasi, terimakasih. Info pl "/>
    <n v="2026"/>
    <n v="8"/>
    <n v="3"/>
    <d v="2026-08-03T00:00:00"/>
    <n v="-1.5416666666642413"/>
    <x v="0"/>
    <x v="2"/>
  </r>
  <r>
    <n v="846"/>
    <n v="1002517228"/>
    <n v="3"/>
    <x v="6"/>
    <n v="5"/>
    <s v="PASURUAN"/>
    <s v="PROBOLINGGO"/>
    <s v="KRZ"/>
    <s v="REG"/>
    <s v="AO"/>
    <s v="NEW SALES"/>
    <m/>
    <s v="CANCEL COMPLETED"/>
    <s v="RBS-Regional 3"/>
    <d v="2026-08-10T10:25:05"/>
    <d v="2026-08-10T13:32:23"/>
    <n v="69362230"/>
    <m/>
    <n v="152509216354"/>
    <s v="PEMERINTAH DESA KARANGBONG"/>
    <s v="ODP-KRZ-FK/41"/>
    <m/>
    <m/>
    <m/>
    <m/>
    <n v="113.3752181"/>
    <n v="-7.7884696"/>
    <s v="|MC30181|/SAIFUL HAQ/085236952514 / 081336559918/desakarangbong99@gmail.com  "/>
    <s v="Sales Force DBS"/>
    <m/>
    <m/>
    <m/>
    <m/>
    <m/>
    <m/>
    <m/>
    <m/>
    <m/>
    <m/>
    <m/>
    <d v="2026-10-08T10:39:47"/>
    <m/>
    <m/>
    <s v="REJECT_FCC"/>
    <s v="KRZ"/>
    <s v="NO ADDON"/>
    <m/>
    <s v="DECLINE : Decline - Batal Order NENG PUTRI MEILINDA PERMATASARI 40981184|MYDITA"/>
    <s v="- 11_11446;Biaya PSB HSI EBIS Tunai di Depan ~ 11[150000]  - SP_NOSS;SP_NOSS ~ Internet NOSS Multispeed Network[0]  - E23015;E23015 ~ ES23 - Perangkat ONT[0]  - E23015~null~44292;E23015||11||Abodemen 0[0]  - E23015~null~E23015_SWONTPREM;SWONTPREM ~ Biaya "/>
    <s v="INDIBIZ"/>
    <m/>
    <s v="DECLINE : Decline - Batal Order NENG PUTRI MEILINDA PERMATASARI 40981184|MYDITA"/>
    <m/>
    <m/>
    <m/>
    <m/>
    <m/>
    <e v="#NUM!"/>
    <e v="#NUM!"/>
    <x v="1"/>
    <x v="26"/>
  </r>
  <r>
    <n v="847"/>
    <n v="1002519748"/>
    <n v="3"/>
    <x v="1"/>
    <n v="5"/>
    <s v="SBY UTARA"/>
    <s v="LAMONGAN"/>
    <s v="BBA"/>
    <s v="REG"/>
    <s v="AO"/>
    <s v="NEW SALES"/>
    <s v="1P INET"/>
    <s v="Completed (PS)"/>
    <s v="RBS-Regional 3"/>
    <d v="2026-08-11T12:40:57"/>
    <d v="2026-08-12T08:48:37"/>
    <n v="69363270"/>
    <m/>
    <n v="152441211135"/>
    <s v="LAVINA TOKO"/>
    <s v="ODP-BBA-FAH/05 FAH/D01/05.01"/>
    <s v="WO061490203"/>
    <m/>
    <m/>
    <m/>
    <n v="112.23607800900901"/>
    <n v="-7.10043386880242"/>
    <s v="MD|MYDB-20260811264949|DN00001/MN02271|LAVINA TOKO|082234535213"/>
    <s v="MYDIGIBIZPARTNER"/>
    <m/>
    <m/>
    <m/>
    <m/>
    <m/>
    <m/>
    <m/>
    <m/>
    <s v="Management Janji"/>
    <s v="2026-08-12 10:00:00 | Waktu pemasangan : 12 agustus 2026 Jam pemasangan : 08.00 - 12.00 Info Tambahan : Hubungi pelanggan dulu sebelum ke lokasi terimakasih  "/>
    <s v="FCC"/>
    <d v="2026-11-08T12:54:45"/>
    <d v="2026-08-12T10:00:00"/>
    <m/>
    <s v="PS"/>
    <s v="BBA"/>
    <s v="NO ADDON"/>
    <n v="20260812"/>
    <s v="Completed"/>
    <s v="HSI Bisnis Promo HUT Telkom PSB 70% - 100 Mbps"/>
    <s v="INDIBIZ"/>
    <m/>
    <m/>
    <d v="2026-08-12T10:00:00"/>
    <s v="2026-08-12 10:00:00 | Waktu pemasangan : 12 agustus 2026 Jam pemasangan : 08.00 - 12.00 Info Tambahan : Hubungi pelanggan dulu sebelum ke lokasi terimakasih  "/>
    <n v="2026"/>
    <n v="8"/>
    <n v="12"/>
    <d v="2026-08-12T00:00:00"/>
    <n v="-0.41666666666424135"/>
    <x v="0"/>
    <x v="15"/>
  </r>
  <r>
    <n v="848"/>
    <n v="1002514898"/>
    <n v="3"/>
    <x v="6"/>
    <n v="5"/>
    <s v="SIDOARJO"/>
    <s v="MOJOKERTO"/>
    <s v="NGI"/>
    <s v="REG"/>
    <s v="AO"/>
    <s v="NEW SALES"/>
    <m/>
    <s v="Completed (PS)"/>
    <s v="RBS-Regional 3"/>
    <d v="2026-08-07T14:50:57"/>
    <d v="2026-08-08T15:56:13"/>
    <n v="69360908"/>
    <m/>
    <n v="152321202952"/>
    <s v="TOKO COMODORE"/>
    <s v="ODP-NGI-FH/07"/>
    <s v="WO061266850"/>
    <m/>
    <m/>
    <m/>
    <n v="112.6247166"/>
    <n v="-7.5501629000000001"/>
    <s v="|MN02783|/TOKO COMODORE/WINBACK HSI B2B + NETMONK (1:1) 150MBPS 761,1RB PSB DISC 70%//riefputraragil@gmail.com/MUHAMMAD FARHAN FUADI/85233377738"/>
    <s v="Sales Force DBS"/>
    <m/>
    <m/>
    <m/>
    <m/>
    <m/>
    <m/>
    <m/>
    <m/>
    <s v="Management Janji"/>
    <s v="2026-08-09 13:00:00|Nama : BP MUHAMMAD FARHAN FUADI  No Hp : 085233377738 No Alt :  Tgl Pemasangan : 09 Agustus 2026 Interval : PAGI  Note : Hubungi pelanggan terlebih dahulu|40971402|MYDITA"/>
    <s v="FCC"/>
    <d v="2026-07-08T14:56:06"/>
    <d v="2026-08-09T13:00:00"/>
    <m/>
    <s v="PS"/>
    <s v="NGI"/>
    <s v="NETMONK"/>
    <n v="20260808"/>
    <s v="Completed"/>
    <s v="- 11_11446;Biaya PSB HSI EBIS Tunai di Depan ~ 11[150000]  - SP_NOSS;SP_NOSS ~ Internet NOSS Multispeed Network[0]  - SP_NOSS;SP_NOSS ~ Internet NOSS Multispeed Network[0]  - E23015;E23015 ~ ES23 - Perangkat ONT[0]  - E23015~null~44292;E23015||11||Abodeme"/>
    <s v="INDIBIZ"/>
    <m/>
    <m/>
    <d v="2026-08-09T13:00:00"/>
    <s v="2026-08-09 13:00:00|Nama : BP MUHAMMAD FARHAN FUADI  No Hp : 085233377738 No Alt :  Tgl Pemasangan : 09 Agustus 2026 Interval : PAGI  Note : Hubungi pelanggan terlebih dahulu|40971402|MYDITA"/>
    <n v="2026"/>
    <n v="8"/>
    <n v="8"/>
    <d v="2026-08-08T00:00:00"/>
    <n v="-1.5416666666642413"/>
    <x v="0"/>
    <x v="19"/>
  </r>
  <r>
    <n v="849"/>
    <n v="1002517757"/>
    <n v="3"/>
    <x v="6"/>
    <n v="5"/>
    <s v="SIDOARJO"/>
    <s v="PASURUAN"/>
    <s v="BEJ"/>
    <s v="REG"/>
    <s v="AO"/>
    <s v="NEW SALES"/>
    <m/>
    <s v="Completed (PS)"/>
    <s v="RBS-Regional 3"/>
    <d v="2026-08-10T13:30:10"/>
    <d v="2026-08-11T14:07:06"/>
    <n v="69362443"/>
    <m/>
    <n v="152742207095"/>
    <s v="RYAN COMPUTER"/>
    <s v="ODP-BEJ-FJ/08"/>
    <s v="WO061467462"/>
    <m/>
    <m/>
    <m/>
    <n v="112.73333030000001"/>
    <n v="-7.5878936000000001"/>
    <s v="|MN01982|/RYAN COMPUTER/WINBACK 2.0 HSI B2B (1:2) 50MBPS 320RB PSB DISC 70%//Mukhammadluddin7@gmail.com/MUHAMMAD LUDDIN/85708945003"/>
    <s v="Sales Force DBS"/>
    <m/>
    <m/>
    <m/>
    <m/>
    <m/>
    <m/>
    <m/>
    <m/>
    <s v="Management Janji"/>
    <s v="2026-08-12 13:00:00|Tanggal Pemasangan : 12 Agustus 2026 Jam Pemasangan : 08:00 13:00 Info Tambahan : Hubungi pelanggan dulu sebelum ke lokasi terimakasih|40961370|MYDITA"/>
    <s v="FCC"/>
    <d v="2026-10-08T13:39:47"/>
    <d v="2026-08-12T13:00:00"/>
    <m/>
    <s v="PS"/>
    <s v="BEJ"/>
    <s v="NO ADDON"/>
    <n v="20260811"/>
    <s v="Completed"/>
    <s v="- 11_11446;Biaya PSB HSI EBIS Tunai di Depan ~ 11[150000]  - SP_NOSS;SP_NOSS ~ Internet NOSS Multispeed Network[0]  - SP_NOSS;SP_NOSS ~ Internet NOSS Multispeed Network[0]  - E25061;E25061 ~ ES25 - Paket HSI Basic (HSIEF) Khusus Winback 2.0[0]  - E25061~n"/>
    <s v="INDIBIZ"/>
    <m/>
    <m/>
    <d v="2026-08-12T13:00:00"/>
    <s v="2026-08-12 13:00:00|Tanggal Pemasangan : 12 Agustus 2026 Jam Pemasangan : 08:00 13:00 Info Tambahan : Hubungi pelanggan dulu sebelum ke lokasi terimakasih|40961370|MYDITA"/>
    <n v="2026"/>
    <n v="8"/>
    <n v="11"/>
    <d v="2026-08-11T00:00:00"/>
    <n v="-1.5416666666642413"/>
    <x v="0"/>
    <x v="24"/>
  </r>
  <r>
    <n v="850"/>
    <n v="1002505887"/>
    <n v="3"/>
    <x v="1"/>
    <n v="5"/>
    <s v="SBY SELATAN"/>
    <s v="KETINTANG"/>
    <s v="RKT"/>
    <s v="REG"/>
    <s v="AO"/>
    <s v="NEW SALES"/>
    <s v="1P INET"/>
    <s v="102 | FOLLOW UP COMPLETED"/>
    <s v="RBS-Regional 3"/>
    <d v="2026-08-03T11:29:56"/>
    <d v="2026-08-05T11:07:50"/>
    <n v="69357389"/>
    <m/>
    <n v="152308242981"/>
    <s v="Ponpes AN-NURIYAH ( putri )"/>
    <s v="ODP-RKT-FBM/52 FBM/D06/52.01"/>
    <s v="WO060773847"/>
    <m/>
    <m/>
    <m/>
    <n v="112.73582920432"/>
    <n v="-7.3174388175798297"/>
    <s v="MD|MYDB-20260803264240|DN00001/MN00459|Ponpes AN-NURIYAH ( putri )|082257588373"/>
    <s v="MYDIGIBIZPARTNER"/>
    <m/>
    <m/>
    <m/>
    <m/>
    <m/>
    <m/>
    <m/>
    <m/>
    <s v="Management Janji"/>
    <s v="2026-08-04 11:00:00 | Nama : BU ATINA ZAINAL FUADAH No Hp : 082257588373 No Alt :  Tgl Pemasangan : 04 Agustus 2026 Interval : SIANG Note : Hubungi pelanggan terlebih dahulu"/>
    <s v="FCC"/>
    <d v="2026-03-08T11:39:48"/>
    <d v="2026-08-04T11:00:00"/>
    <m/>
    <s v="REVOKE"/>
    <s v="RKT"/>
    <s v="NO ADDON"/>
    <m/>
    <s v="Follow Up Revoke Completed, New Order ID : SC1002510128"/>
    <s v="HSI Bisnis Basic Promo HUT Telkom PSB 70% - 200 Mbps"/>
    <s v="INDIBIZ"/>
    <m/>
    <m/>
    <d v="2026-08-04T11:00:00"/>
    <s v="2026-08-04 11:00:00 | Nama : BU ATINA ZAINAL FUADAH No Hp : 082257588373 No Alt :  Tgl Pemasangan : 04 Agustus 2026 Interval : SIANG Note : Hubungi pelanggan terlebih dahulu"/>
    <m/>
    <m/>
    <m/>
    <e v="#NUM!"/>
    <e v="#NUM!"/>
    <x v="1"/>
    <x v="8"/>
  </r>
  <r>
    <n v="851"/>
    <n v="1002519757"/>
    <n v="3"/>
    <x v="4"/>
    <n v="4"/>
    <s v="SEMARANG"/>
    <s v="SALATIGA"/>
    <s v="SLI"/>
    <s v="REG"/>
    <s v="AO"/>
    <s v="NEW SALES"/>
    <s v="1P INET"/>
    <s v="Completed (PS)"/>
    <s v="RBS-Regional 3"/>
    <d v="2026-08-11T12:47:57"/>
    <d v="2026-08-12T13:20:31"/>
    <n v="69363275"/>
    <m/>
    <n v="142434111386"/>
    <s v="SPBU TINGKIR KANTOR"/>
    <s v="ODP-SLI-FE/062"/>
    <s v="WO061490868"/>
    <m/>
    <m/>
    <m/>
    <n v="110.5137967"/>
    <n v="-7.3607141999999897"/>
    <s v="|MN00238|MYIA-007179996864/POI/NATALIA/085741444431/spbu4450704@yahoo.co.id"/>
    <s v="MYIB_ASSISTANT"/>
    <m/>
    <m/>
    <m/>
    <m/>
    <m/>
    <m/>
    <m/>
    <m/>
    <s v="Management Janji"/>
    <s v="2026-08-12 13:00:00 | Nama PIC:  BU NATALIA No HP: 085741444431 Alt: Tanggal: 12/8/2026 Jam Pasang: Siang Note: Hubungi sebelum ke lokasi, terimakasih."/>
    <s v="FCC"/>
    <d v="2026-11-08T12:54:45"/>
    <d v="2026-08-12T13:00:00"/>
    <m/>
    <s v="PS"/>
    <s v="SLI"/>
    <s v="NO ADDON"/>
    <n v="20260812"/>
    <s v="Completed"/>
    <s v="HSI Bisnis Basic Promo HUT Telkom PSB 70% - 100 Mbps"/>
    <s v="INDIBIZ"/>
    <m/>
    <m/>
    <d v="2026-08-12T13:00:00"/>
    <s v="2026-08-12 13:00:00 | Nama PIC:  BU NATALIA No HP: 085741444431 Alt: Tanggal: 12/8/2026 Jam Pasang: Siang Note: Hubungi sebelum ke lokasi, terimakasih."/>
    <n v="2026"/>
    <n v="8"/>
    <n v="12"/>
    <d v="2026-08-12T00:00:00"/>
    <n v="-0.54166666666424135"/>
    <x v="0"/>
    <x v="3"/>
  </r>
  <r>
    <n v="852"/>
    <n v="1002529719"/>
    <n v="3"/>
    <x v="4"/>
    <n v="4"/>
    <s v="SEMARANG"/>
    <s v="INNER - SEMARANG JATENG UTARA"/>
    <s v="GNK"/>
    <s v="REG"/>
    <s v="AO"/>
    <s v="NEW SALES"/>
    <s v="1P INET"/>
    <s v="Completed (PS)"/>
    <s v="RBS-Regional 3"/>
    <d v="2026-08-16T14:01:57"/>
    <d v="2026-08-17T10:52:28"/>
    <n v="69367568"/>
    <m/>
    <n v="143424113708"/>
    <s v="Grosir Sepatu Mukti"/>
    <s v="ODP-GNK-FAF/002 FAF/D01/002.01"/>
    <s v="WO061880396"/>
    <m/>
    <m/>
    <m/>
    <n v="110.5698914"/>
    <n v="-6.966545"/>
    <s v="|MN02374|MYIA-087307978801/POI/Abdul Mukti/0882007501385/jennyabdul91@gmail.com"/>
    <s v="MYIB_ASSISTANT"/>
    <m/>
    <m/>
    <m/>
    <m/>
    <m/>
    <m/>
    <m/>
    <m/>
    <s v="Management Janji"/>
    <s v="2026-08-17 13:00:00 | Nama : BP ABDUL MUKTI  No Hp : 0882007501385 No Alt :  Tgl Pemasangan : 17 Agustus 2026 Interval : PAGI  Note : Hubungi pelanggan terlebih dahulu"/>
    <s v="FCC"/>
    <s v="16-08-2026 14:10:39"/>
    <d v="2026-08-17T13:00:00"/>
    <m/>
    <s v="PS"/>
    <s v="GNK"/>
    <s v="NO ADDON"/>
    <n v="20260817"/>
    <s v="Completed"/>
    <s v="HSI Bisnis Promo HUT Telkom PSB 70% - 200 Mbps"/>
    <s v="INDIBIZ"/>
    <m/>
    <m/>
    <d v="2026-08-17T13:00:00"/>
    <s v="2026-08-17 13:00:00 | Nama : BP ABDUL MUKTI  No Hp : 0882007501385 No Alt :  Tgl Pemasangan : 17 Agustus 2026 Interval : PAGI  Note : Hubungi pelanggan terlebih dahulu"/>
    <n v="2026"/>
    <n v="8"/>
    <n v="17"/>
    <d v="2026-08-17T00:00:00"/>
    <n v="-0.54166666666424135"/>
    <x v="0"/>
    <x v="3"/>
  </r>
  <r>
    <n v="853"/>
    <n v="1002511052"/>
    <n v="3"/>
    <x v="3"/>
    <n v="4"/>
    <s v="YOGYAKARTA"/>
    <s v="INNER - YOGYA JATENG SELATAN"/>
    <s v="PGR"/>
    <s v="REG"/>
    <s v="AO"/>
    <s v="NEW SALES"/>
    <m/>
    <s v="Completed (PS)"/>
    <s v="RBS-Regional 3"/>
    <d v="2026-08-05T15:36:41"/>
    <d v="2026-08-06T12:18:17"/>
    <n v="69359392"/>
    <m/>
    <n v="141114227812"/>
    <s v="The Foresta"/>
    <s v="ODP-PGR-FBB/087"/>
    <s v="WO061027254"/>
    <m/>
    <m/>
    <m/>
    <n v="110.3681193"/>
    <n v="-7.8147181999999997"/>
    <s v="AMRBS/965966/DINA MENTARI/R3/YOGYAKARTA/PSB HSI BISNIS 1S  150 MBPS PROMO HUT TELKOM 1:1/VIKA/0811250505/clarissaroselynn@yahoo.com"/>
    <s v="Account Manager"/>
    <m/>
    <m/>
    <m/>
    <m/>
    <m/>
    <m/>
    <m/>
    <m/>
    <s v="Management Janji"/>
    <s v="2026-08-07 08:00:00|Tanggal Pemasangan : 07 Agustus 2026 Jam Pemasangan : 08:00 15:00 Info Tambahan : Hubungi pelanggan dulu sebelum ke lokasi terimakasih|40010577|MYDITA"/>
    <s v="FCC"/>
    <d v="2026-05-08T15:39:51"/>
    <d v="2026-08-07T08:00:00"/>
    <m/>
    <s v="PS"/>
    <s v="PGR"/>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7T08:00:00"/>
    <s v="2026-08-07 08:00:00|Tanggal Pemasangan : 07 Agustus 2026 Jam Pemasangan : 08:00 15:00 Info Tambahan : Hubungi pelanggan dulu sebelum ke lokasi terimakasih|40010577|MYDITA"/>
    <n v="2026"/>
    <n v="8"/>
    <n v="6"/>
    <d v="2026-08-06T00:00:00"/>
    <n v="-1.3333333333357587"/>
    <x v="0"/>
    <x v="3"/>
  </r>
  <r>
    <n v="854"/>
    <n v="1002516397"/>
    <n v="3"/>
    <x v="6"/>
    <n v="5"/>
    <s v="SIDOARJO"/>
    <s v="INNER - JATIM TIMUR"/>
    <s v="KRN"/>
    <s v="REG"/>
    <s v="AO"/>
    <s v="NEW SALES"/>
    <m/>
    <s v="CANCEL COMPLETED"/>
    <s v="RBS-Regional 3"/>
    <d v="2026-08-09T11:13:13"/>
    <d v="2026-08-13T09:44:57"/>
    <n v="69361773"/>
    <m/>
    <n v="152331250983"/>
    <s v="CV GASOLINE PRIMA"/>
    <s v="ODP-KRN-FC/29"/>
    <m/>
    <m/>
    <m/>
    <m/>
    <n v="112.5129609"/>
    <n v="-7.4014061"/>
    <s v="|MN02271|/CV GASOLINE PRIMA/WINBACK 2.0 HSI B2B (1:1) 50MBPS 355RB PSB DISC 70%//mohmusfiq5@gmail.com/RIZKY PRAYUDHI/81330020155"/>
    <s v="Sales Force DBS"/>
    <m/>
    <m/>
    <m/>
    <m/>
    <m/>
    <m/>
    <m/>
    <m/>
    <m/>
    <m/>
    <m/>
    <d v="2026-09-08T11:25:00"/>
    <m/>
    <m/>
    <s v="REJECT_FCC"/>
    <s v="KRN"/>
    <s v="NO ADDON"/>
    <m/>
    <s v="DECLINE : Decline - Batal Order EVI PUSPITA EKASARI 40931150|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17"/>
  </r>
  <r>
    <n v="855"/>
    <n v="1002510076"/>
    <n v="3"/>
    <x v="3"/>
    <n v="4"/>
    <s v="MAGELANG"/>
    <s v="PURWOREJJO"/>
    <s v="PWJ"/>
    <s v="REG"/>
    <s v="AO"/>
    <s v="NEW SALES"/>
    <m/>
    <s v="MYDITA - GAGAL SEND REMANJA"/>
    <s v="RBS-Regional 3"/>
    <d v="2026-08-05T10:54:10"/>
    <d v="2026-08-06T15:32:13"/>
    <n v="69358920"/>
    <m/>
    <n v="142138510531"/>
    <s v="MTS AL IMAN 2 BULUS"/>
    <s v="ODP-PWJ-FBC/022"/>
    <s v="WO060991479"/>
    <m/>
    <m/>
    <m/>
    <n v="110.005751634004"/>
    <n v="-7.6874878557081701"/>
    <s v="AMRBS ; 402718 ; AMEX ; AMY ; TREG3 ; MAGELANG ;/PSB 2S HSI BISNIS NETMONK 300 MB PROMO SAMBUT AWAL TAHUN/DWI RIZQIYANTO/085148350154/rdwi53774@gmail.com/INPUL 1002215760"/>
    <s v="Amex"/>
    <m/>
    <m/>
    <m/>
    <m/>
    <m/>
    <m/>
    <m/>
    <m/>
    <s v="Management Janji"/>
    <s v="2026-08-09 08:00:00|Tanggal pemasangan: 06/08/2026 Jam pemasangan : pagi / siang Info Tambahan : Hubungi pelanggan dulu sebelum ke lokasi terima kasih|40961370|MYDITA"/>
    <s v="FCC"/>
    <d v="2026-05-08T10:54:57"/>
    <d v="2026-08-09T08:00:00"/>
    <m/>
    <m/>
    <s v="PWJ"/>
    <s v="NETMONK"/>
    <m/>
    <s v="MYDITA - GAGAL SEND REMANJA"/>
    <s v="- 11_11446;Biaya PSB HSI EBIS Tunai di Depan ~ 11[150000]  - SP_NOSS;SP_NOSS ~ Internet NOSS Multispeed Network[0]  - SP_NOSS;SP_NOSS ~ Internet NOSS Multispeed Network[0]  - E23015;E23015 ~ ES23 - Perangkat ONT[0]  - E23015~null~44292;E23015||11||Abodeme"/>
    <s v="INDIBIZ"/>
    <m/>
    <m/>
    <d v="2026-08-09T08:00:00"/>
    <s v="2026-08-09 08:00:00|Tanggal pemasangan: 06/08/2026 Jam pemasangan : pagi / siang Info Tambahan : Hubungi pelanggan dulu sebelum ke lokasi terima kasih|40961370|MYDITA"/>
    <m/>
    <m/>
    <m/>
    <e v="#NUM!"/>
    <e v="#NUM!"/>
    <x v="1"/>
    <x v="3"/>
  </r>
  <r>
    <n v="856"/>
    <n v="1002509983"/>
    <n v="3"/>
    <x v="4"/>
    <n v="4"/>
    <s v="SEMARANG"/>
    <s v="SALATIGA"/>
    <s v="SLI"/>
    <s v="REG"/>
    <s v="AO"/>
    <s v="NEW SALES"/>
    <s v="1P INET"/>
    <s v="Completed (PS)"/>
    <s v="RBS-Regional 3"/>
    <d v="2026-08-05T10:28:56"/>
    <d v="2026-08-05T17:02:21"/>
    <n v="69358903"/>
    <m/>
    <n v="142434111004"/>
    <s v="KB-TK-TPA AL QUDWAH KIDS CENTER"/>
    <s v="ODP-SLI-FM/087 FM/D07/087.01"/>
    <s v="WO060960400"/>
    <m/>
    <m/>
    <m/>
    <n v="110.49071043565399"/>
    <n v="-7.3057998761191696"/>
    <s v="|MN00481|MYIA-049321494918/POI/suyati/08122889983/nasya0123@gmail.com"/>
    <s v="MYIB_ASSISTANT"/>
    <m/>
    <m/>
    <m/>
    <m/>
    <m/>
    <m/>
    <m/>
    <m/>
    <s v="Management Janji"/>
    <s v="2026-08-06 08:00:00 | Jam pemasangan : 12.00 Info Tambahan : Hubungi pelanggan dulu sebelum ke lokasi terimakasih  "/>
    <s v="FCC"/>
    <d v="2026-05-08T10:39:45"/>
    <d v="2026-08-06T08:00:00"/>
    <m/>
    <s v="PS"/>
    <s v="SLI"/>
    <s v="NO ADDON"/>
    <n v="20260805"/>
    <s v="Completed"/>
    <s v="HSI Bisnis Promo HUT Telkom PSB 70% - 50 Mbps"/>
    <s v="INDIBIZ"/>
    <m/>
    <m/>
    <d v="2026-08-06T08:00:00"/>
    <s v="2026-08-06 08:00:00 | Jam pemasangan : 12.00 Info Tambahan : Hubungi pelanggan dulu sebelum ke lokasi terimakasih  "/>
    <n v="2026"/>
    <n v="8"/>
    <n v="5"/>
    <d v="2026-08-05T00:00:00"/>
    <n v="-1.3333333333357587"/>
    <x v="0"/>
    <x v="3"/>
  </r>
  <r>
    <n v="857"/>
    <n v="1002515024"/>
    <n v="3"/>
    <x v="2"/>
    <n v="5"/>
    <s v="KEDIRI"/>
    <s v="TRENGGALEK"/>
    <s v="TRE"/>
    <s v="REG"/>
    <s v="AO"/>
    <s v="NEW SALES"/>
    <s v="1P INET"/>
    <s v="Completed (PS)"/>
    <s v="RBS-Regional 3"/>
    <d v="2026-08-07T15:16:56"/>
    <d v="2026-08-08T08:19:06"/>
    <n v="69360962"/>
    <m/>
    <n v="152608207746"/>
    <s v="SPBU 54.663.04 TRENGGALEK"/>
    <s v="ODP-TRE-FG/50"/>
    <s v="WO061180349"/>
    <m/>
    <m/>
    <m/>
    <n v="111.717043741187"/>
    <n v="-8.0484108462416497"/>
    <s v="|MN02702|MYIA-014483538663/POI/KURNIA TRI BASKORO EDI/08113638346/kurniaedi72@gmail.com"/>
    <s v="MYIB_ASSISTANT"/>
    <m/>
    <m/>
    <m/>
    <m/>
    <m/>
    <m/>
    <m/>
    <m/>
    <s v="Management Janji"/>
    <s v="2026-08-08 13:00:00 | M Janji : 8 agustus 2026 jam Pasang : siang (AKTIVASI) Note : hubungi pelanggan jika ingin kelokasi "/>
    <s v="FCC"/>
    <d v="2026-07-08T15:25:38"/>
    <d v="2026-08-08T13:00:00"/>
    <m/>
    <s v="PS"/>
    <s v="TRE"/>
    <s v="NO ADDON"/>
    <n v="20260808"/>
    <s v="Completed"/>
    <s v="HSI Bisnis Promo HUT Telkom PSB 70% - 50 Mbps"/>
    <s v="INDIBIZ"/>
    <m/>
    <m/>
    <d v="2026-08-08T13:00:00"/>
    <s v="2026-08-08 13:00:00 | M Janji : 8 agustus 2026 jam Pasang : siang (AKTIVASI) Note : hubungi pelanggan jika ingin kelokasi "/>
    <n v="2026"/>
    <n v="8"/>
    <n v="8"/>
    <d v="2026-08-08T00:00:00"/>
    <n v="-0.54166666666424135"/>
    <x v="0"/>
    <x v="2"/>
  </r>
  <r>
    <n v="858"/>
    <n v="1002515264"/>
    <n v="3"/>
    <x v="5"/>
    <n v="5"/>
    <s v="SINGARJA"/>
    <s v="TABANAN"/>
    <s v="TBN"/>
    <s v="REG"/>
    <s v="AO"/>
    <s v="NEW SALES"/>
    <m/>
    <s v="98 | OSS - CANCEL COMPLETE"/>
    <s v="RBS-Regional 3"/>
    <d v="2026-08-07T16:25:03"/>
    <d v="2026-08-12T14:06:57"/>
    <n v="69361045"/>
    <m/>
    <n v="172413244348"/>
    <s v="PT. MERTA HARUMAS"/>
    <s v="ODP-TBN-FDD/17"/>
    <s v="WO061198684"/>
    <m/>
    <m/>
    <m/>
    <n v="115.2226649"/>
    <n v="-8.3270537999999998"/>
    <s v="MN02658/PT. MERTA HARUMAS/PIC NI NYOMAN SUMAWATI/081339049176/spbu.bali.5480326@gmail.com"/>
    <s v="Sales Force DBS"/>
    <m/>
    <m/>
    <m/>
    <m/>
    <m/>
    <m/>
    <m/>
    <m/>
    <s v="Management Janji"/>
    <s v="2026-08-08 15:00:00|Nama PIC : ibu nyoman No HP : 081339049176 Alt :  M Janji : (SABTU/8/AGUSTUS/2026) jam Pasang : 09:00 Note : hubungi pelanggan jika ingin kelokasi|40951378|MYDITA"/>
    <s v="FCC"/>
    <d v="2026-07-08T16:25:36"/>
    <d v="2026-08-08T15:00:00"/>
    <s v="Kendala Lainnya"/>
    <s v="CANCEL"/>
    <s v="TBN"/>
    <s v="NO ADDON"/>
    <m/>
    <s v="Cancel Completed"/>
    <s v="- 11_11446;Biaya PSB HSI EBIS Tunai di Depan ~ 11[150000]  - E25061;E25061 ~ ES25 - Paket HSI Basic (HSIEF) Khusus Winback 2.0[0]  - E25061~null~E25061_UNL;UNL ~ Internet-Link Unlimited Internet Usage ~ E25061[0]  - E25061~null~105351;E25061||11||Abodemen"/>
    <s v="INDIBIZ"/>
    <m/>
    <m/>
    <d v="2026-08-08T15:00:00"/>
    <s v="2026-08-08 15:00:00|Nama PIC : ibu nyoman No HP : 081339049176 Alt :  M Janji : (SABTU/8/AGUSTUS/2026) jam Pasang : 09:00 Note : hubungi pelanggan jika ingin kelokasi|40951378|MYDITA"/>
    <m/>
    <m/>
    <m/>
    <e v="#NUM!"/>
    <e v="#NUM!"/>
    <x v="1"/>
    <x v="25"/>
  </r>
  <r>
    <n v="859"/>
    <n v="1002507817"/>
    <n v="3"/>
    <x v="6"/>
    <n v="5"/>
    <s v="PASURUAN"/>
    <s v="PASURUAN"/>
    <s v="PSN"/>
    <s v="REG"/>
    <s v="AO"/>
    <s v="NEW SALES"/>
    <m/>
    <s v="Completed (PS)"/>
    <s v="RBS-Regional 3"/>
    <d v="2026-08-04T11:39:28"/>
    <d v="2026-08-04T19:09:48"/>
    <n v="69358171"/>
    <m/>
    <n v="152729256680"/>
    <s v="KEPONTEN SIDOGIRI"/>
    <s v="ODP-PSN-FB/02"/>
    <s v="WO060879430"/>
    <m/>
    <m/>
    <m/>
    <n v="112.8389274"/>
    <n v="-7.6677393"/>
    <s v="|MN02680|/KEPONTEN SIDOGIRI/WINBACK 2.0 HSI B2B (1:2) 50MBPS 320RB PSB DISC 70%// solihinyani@gmail.com/SLAMET/85203030789"/>
    <s v="Sales Force DBS"/>
    <m/>
    <m/>
    <m/>
    <m/>
    <m/>
    <m/>
    <m/>
    <m/>
    <s v="Management Janji"/>
    <s v="2026-08-05 13:00:00|M Janji : (05/08/2026) jam Pasang : 09:00 Note : hubungi pelanggan jika ingin kelokasi`|40961370|MYDITA"/>
    <s v="FCC"/>
    <d v="2026-04-08T11:40:22"/>
    <d v="2026-08-05T13:00:00"/>
    <m/>
    <s v="PS"/>
    <s v="PS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M Janji : (05/08/2026) jam Pasang : 09:00 Note : hubungi pelanggan jika ingin kelokasi`|40961370|MYDITA"/>
    <n v="2026"/>
    <n v="8"/>
    <n v="4"/>
    <d v="2026-08-04T00:00:00"/>
    <n v="-1.5416666666642413"/>
    <x v="0"/>
    <x v="24"/>
  </r>
  <r>
    <n v="860"/>
    <n v="1002506247"/>
    <n v="3"/>
    <x v="7"/>
    <n v="4"/>
    <s v="KUDUS"/>
    <s v="PURWODADI"/>
    <s v="PWB"/>
    <s v="DPS"/>
    <s v="AO"/>
    <s v="NEW SALES"/>
    <m/>
    <s v="OSS - FALLOUT"/>
    <s v="DPS-Private Conglomeration"/>
    <d v="2026-08-03T14:24:21"/>
    <d v="2026-08-07T09:45:52"/>
    <n v="66038855"/>
    <m/>
    <n v="141568113891"/>
    <s v="PT SANATEL"/>
    <s v="ODP-PWB-FG/051"/>
    <s v="WO060802695"/>
    <m/>
    <m/>
    <m/>
    <n v="110.910674854001"/>
    <n v="-7.0980416588477198"/>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4:40:09"/>
    <m/>
    <s v="Kendala Pelanggan"/>
    <s v="FO_WFM"/>
    <s v="PWB"/>
    <s v="NO ADDON"/>
    <m/>
    <s v="Provisioning Failed|WFM|INF008990261|CANCEL HOTDA,SEGMEN TIDAK SESUAI"/>
    <s v="- 11_11446;Biaya PSB HSI EBIS Tunai di Depan ~ 11[500000]  - SP_NOSS;SP_NOSS ~ Internet NOSS Multispeed Network[0]  - SP_NOSS;SP_NOSS ~ Internet NOSS Multispeed Network[0]  - E23046;E23046 ~ ES23 - Paket HSI Bisnis[0]  - E23046~null~E23046_UNL;UNL ~ Inter"/>
    <s v="INDIBIZ"/>
    <m/>
    <m/>
    <d v="2026-08-03T14:30:00"/>
    <s v="DPS;PCS; LOP284912 ;PSB HSI BISNIS 50Mbps; PIC Rudi Agus Cahyono 081390816621; AM : ERLANGGA 406745 081212619208 406745@telkom.co.id  "/>
    <m/>
    <m/>
    <m/>
    <e v="#NUM!"/>
    <e v="#NUM!"/>
    <x v="1"/>
    <x v="3"/>
  </r>
  <r>
    <n v="861"/>
    <n v="1002530019"/>
    <n v="3"/>
    <x v="2"/>
    <n v="5"/>
    <s v="KEDIRI"/>
    <s v="KEDIRI"/>
    <s v="PAE"/>
    <s v="REG"/>
    <s v="AO"/>
    <s v="NEW SALES"/>
    <s v="1P INET"/>
    <s v="Completed (PS)"/>
    <s v="RBS-Regional 3"/>
    <d v="2026-08-16T17:37:56"/>
    <d v="2026-08-17T21:08:24"/>
    <n v="69367724"/>
    <m/>
    <n v="152639219503"/>
    <s v="TPQ/TK NURUL ISLAM"/>
    <s v="ODP-PAE-FE/04 FE/D01/04.01"/>
    <s v="WO061895976"/>
    <m/>
    <m/>
    <m/>
    <n v="112.145069472177"/>
    <n v="-7.7385198194073297"/>
    <s v="|MC20202|MYIA-077194636342/POI/NUFAL BAIDAWI/08213329613/tpq.nurulislam2929@gmail.com"/>
    <s v="MYIB_ASSISTANT"/>
    <m/>
    <m/>
    <m/>
    <m/>
    <m/>
    <m/>
    <m/>
    <m/>
    <s v="Management Janji"/>
    <s v="2026-08-17 15:00:00 | Tanggal Pemasangan : 17 Agustus 2026 Jam Pemasangan : 08:00 15:00 Info Tambahan : Hubungi pelanggan dulu sebelum ke lokasi terimakasih"/>
    <s v="FCC"/>
    <s v="16-08-2026 17:39:54"/>
    <d v="2026-08-17T15:00:00"/>
    <m/>
    <s v="PS"/>
    <s v="PAE"/>
    <s v="NO ADDON"/>
    <n v="20260817"/>
    <s v="Completed"/>
    <s v="HSI Bisnis PSB 70% - 300 Mbps"/>
    <s v="INDIBIZ"/>
    <m/>
    <m/>
    <d v="2026-08-17T15:00:00"/>
    <s v="2026-08-17 15:00:00 | Tanggal Pemasangan : 17 Agustus 2026 Jam Pemasangan : 08:00 15:00 Info Tambahan : Hubungi pelanggan dulu sebelum ke lokasi terimakasih"/>
    <n v="2026"/>
    <n v="8"/>
    <n v="17"/>
    <d v="2026-08-17T00:00:00"/>
    <n v="-0.625"/>
    <x v="0"/>
    <x v="5"/>
  </r>
  <r>
    <n v="862"/>
    <n v="1002528937"/>
    <n v="3"/>
    <x v="1"/>
    <n v="5"/>
    <s v="SBY UTARA"/>
    <s v="LAMONGAN"/>
    <s v="BDG"/>
    <s v="REG"/>
    <s v="AO"/>
    <s v="NEW SALES"/>
    <s v="1P INET"/>
    <s v="Completed (PS)"/>
    <s v="RBS-Regional 3"/>
    <d v="2026-08-15T19:49:57"/>
    <d v="2026-08-17T14:20:51"/>
    <n v="69367217"/>
    <m/>
    <n v="152448203694"/>
    <s v="PT. ARSUAR DIGITAL BISNIS"/>
    <s v="ODP-BDG-FJ/10 FJ/D01/10.01"/>
    <s v="WO061846384"/>
    <m/>
    <m/>
    <m/>
    <n v="112.41572360000001"/>
    <n v="-6.9189581000000002"/>
    <s v="|MYIB-CUST|MYTN-074371274459/POI/AHMAD FERI INDRA JAYA/085111342200/ptafi.lmg@gmail.com"/>
    <s v="MYINDIBIZ"/>
    <m/>
    <m/>
    <m/>
    <m/>
    <m/>
    <m/>
    <m/>
    <m/>
    <s v="Management Janji"/>
    <s v="2026-08-17 10:00:00 | Jam Pemasangan : 08:00 - 12.00 Tanggal Pemasangan : MINGGU 16 AGUSTUS 2026 Info Tambahan : Hubungi pelanggan sebelum datang ke lokasi"/>
    <s v="FCC"/>
    <s v="15-08-2026 19:54:57"/>
    <d v="2026-08-17T10:00:00"/>
    <m/>
    <s v="PS"/>
    <s v="BDG"/>
    <s v="NO ADDON"/>
    <n v="20260817"/>
    <s v="Completed"/>
    <s v="HSI Bisnis Promo HUT Telkom PSB 70% - 200 Mbps"/>
    <s v="INDIBIZ"/>
    <m/>
    <m/>
    <d v="2026-08-17T10:00:00"/>
    <s v="2026-08-17 10:00:00 | Jam Pemasangan : 08:00 - 12.00 Tanggal Pemasangan : MINGGU 16 AGUSTUS 2026 Info Tambahan : Hubungi pelanggan sebelum datang ke lokasi"/>
    <n v="2026"/>
    <n v="8"/>
    <n v="17"/>
    <d v="2026-08-17T00:00:00"/>
    <n v="-0.41666666666424135"/>
    <x v="0"/>
    <x v="15"/>
  </r>
  <r>
    <n v="863"/>
    <n v="1002526315"/>
    <n v="3"/>
    <x v="4"/>
    <n v="4"/>
    <s v="PEKALONGAN"/>
    <s v="BREBES"/>
    <s v="BKA"/>
    <s v="REG"/>
    <s v="AO"/>
    <s v="NEW SALES"/>
    <m/>
    <s v="Completed (PS)"/>
    <s v="RBS-Regional 3"/>
    <d v="2026-08-14T12:34:02"/>
    <d v="2026-08-15T17:07:07"/>
    <n v="69366000"/>
    <m/>
    <n v="142205105794"/>
    <s v="PT Haosi industrial Indonesia"/>
    <s v="ODP-BKA-FA/085"/>
    <s v="WO061748395"/>
    <m/>
    <m/>
    <m/>
    <n v="108.97271259999999"/>
    <n v="-6.8719662000000001"/>
    <s v="AMRBS;403095;REG3;BAYU;085100296564;HSI 1S 200MB;PIC 085867859258;haosiindustrialindonesia@gmail.com"/>
    <s v="Account Manager"/>
    <m/>
    <m/>
    <m/>
    <m/>
    <m/>
    <m/>
    <m/>
    <m/>
    <s v="Management Janji"/>
    <s v="2026-08-15 13:00:00|Jam Pemasangan : 08:00 - 12.00 Tanggal Pemasangan : 15/08/2026 Info Tambahan : Hubungi pelanggan sebelum datang ke lokasi|40971402|MYDITA"/>
    <s v="FCC"/>
    <s v="14-08-2026 12:39:47"/>
    <d v="2026-08-15T13:00:00"/>
    <m/>
    <s v="PS"/>
    <s v="BKA"/>
    <s v="NO ADDON"/>
    <n v="20260815"/>
    <s v="Completed"/>
    <s v="- 11_11446;Biaya PSB HSI EBIS Tunai di Depan ~ 11[150000]  - E23046;E23046 ~ ES23 - Paket HSI Bisnis[0]  - E23046~null~E23046_UNL;UNL ~ Internet-Link Unlimited Internet Usage ~ E23046[0]  - E23046~null~44877;E23046||11||Abodemen 0[0]  - E23046~null~E23046"/>
    <s v="INDIBIZ"/>
    <m/>
    <m/>
    <d v="2026-08-15T13:00:00"/>
    <s v="2026-08-15 13:00:00|Jam Pemasangan : 08:00 - 12.00 Tanggal Pemasangan : 15/08/2026 Info Tambahan : Hubungi pelanggan sebelum datang ke lokasi|40971402|MYDITA"/>
    <n v="2026"/>
    <n v="8"/>
    <n v="15"/>
    <d v="2026-08-15T00:00:00"/>
    <n v="-0.54166666666424135"/>
    <x v="0"/>
    <x v="3"/>
  </r>
  <r>
    <n v="864"/>
    <n v="1002515519"/>
    <n v="3"/>
    <x v="2"/>
    <n v="5"/>
    <s v="MALANG"/>
    <s v="KEPANJEN"/>
    <s v="GDG"/>
    <s v="REG"/>
    <s v="AO"/>
    <s v="NEW SALES"/>
    <s v="1P INET"/>
    <s v="Completed (PS)"/>
    <s v="RBS-Regional 3"/>
    <d v="2026-08-07T19:55:57"/>
    <d v="2026-08-09T08:39:36"/>
    <n v="69361187"/>
    <m/>
    <n v="152704231416"/>
    <s v="Spbu 54.651.19"/>
    <s v="ODP-GDG-FAC/44 FAC/D10/44.01"/>
    <s v="WO061210337"/>
    <m/>
    <m/>
    <m/>
    <n v="112.628193"/>
    <n v="-8.0196629999999995"/>
    <s v="|MN02540|MYIA-084525555246/POI/Nikko adam alexsandro/085704246151/ayikpurwanti01@gmail.com"/>
    <s v="MYIB_ASSISTANT"/>
    <m/>
    <m/>
    <m/>
    <m/>
    <m/>
    <m/>
    <m/>
    <m/>
    <s v="Management Janji"/>
    <s v="2026-08-10 08:00:00 | M Janji : (08/08/026) jam Pasang : 09:00 Note : hubungi pelanggan jika ingin kelokasi"/>
    <s v="FCC"/>
    <d v="2026-07-08T20:10:53"/>
    <d v="2026-08-10T08:00:00"/>
    <m/>
    <s v="PS"/>
    <s v="GDG"/>
    <s v="NO ADDON"/>
    <n v="20260809"/>
    <s v="Completed"/>
    <s v="HSI Bisnis Promo HUT Telkom PSB 70% - 50 Mbps"/>
    <s v="INDIBIZ"/>
    <m/>
    <m/>
    <d v="2026-08-10T08:00:00"/>
    <s v="2026-08-10 08:00:00 | M Janji : (08/08/026) jam Pasang : 09:00 Note : hubungi pelanggan jika ingin kelokasi"/>
    <n v="2026"/>
    <n v="8"/>
    <n v="9"/>
    <d v="2026-08-09T00:00:00"/>
    <n v="-1.3333333333357587"/>
    <x v="0"/>
    <x v="29"/>
  </r>
  <r>
    <n v="865"/>
    <n v="1002530637"/>
    <n v="3"/>
    <x v="6"/>
    <n v="5"/>
    <s v="JEMBER"/>
    <s v="SITUBONDO"/>
    <s v="SIT"/>
    <s v="REG"/>
    <s v="AO"/>
    <s v="NEW SALES"/>
    <s v="1P INET"/>
    <s v="Completed (PS)"/>
    <s v="RBS-Regional 3"/>
    <d v="2026-08-17T11:02:56"/>
    <d v="2026-08-17T18:35:03"/>
    <n v="69367923"/>
    <m/>
    <n v="152506219138"/>
    <s v="TOKO HAFID"/>
    <s v="ODP-SIT-FN/64"/>
    <s v="WO061918353"/>
    <m/>
    <m/>
    <m/>
    <n v="113.933599"/>
    <n v="-7.6996190000000002"/>
    <s v="|MN00099|MYIA-070842329245/POI/HAFID SULAEMAN RIDHO/083169868003/plaosawardatul@gmail.com"/>
    <s v="MYIB_ASSISTANT"/>
    <m/>
    <m/>
    <m/>
    <m/>
    <m/>
    <m/>
    <m/>
    <m/>
    <s v="Management Janji"/>
    <s v="2026-08-18 08:00:00 | telp :083169868003 alt : Tanggal pemasangan :18/08/2026 Jam pemasangan : pagi/siang Info Tambahan : Hubungi pelanggan dulu sebelum ke lokasi terima kasih."/>
    <s v="FCC"/>
    <s v="17-08-2026 11:10:12"/>
    <d v="2026-08-18T08:00:00"/>
    <m/>
    <s v="PS"/>
    <s v="SIT"/>
    <s v="NO ADDON"/>
    <n v="20260817"/>
    <s v="Completed"/>
    <s v="HSI Bisnis Khusus Winback PSB 70% - 200 Mbps"/>
    <s v="INDIBIZ"/>
    <m/>
    <m/>
    <d v="2026-08-18T08:00:00"/>
    <s v="2026-08-18 08:00:00 | telp :083169868003 alt : Tanggal pemasangan :18/08/2026 Jam pemasangan : pagi/siang Info Tambahan : Hubungi pelanggan dulu sebelum ke lokasi terima kasih."/>
    <n v="2026"/>
    <n v="8"/>
    <n v="17"/>
    <d v="2026-08-17T00:00:00"/>
    <n v="-1.3333333333357587"/>
    <x v="0"/>
    <x v="16"/>
  </r>
  <r>
    <n v="866"/>
    <n v="1002514056"/>
    <n v="3"/>
    <x v="2"/>
    <n v="5"/>
    <s v="MALANG"/>
    <s v="KEPANJEN"/>
    <s v="GDI"/>
    <s v="REG"/>
    <s v="AO"/>
    <s v="NEW SALES"/>
    <s v="1P INET"/>
    <s v="Completed (PS)"/>
    <s v="RBS-Regional 3"/>
    <d v="2026-08-07T10:16:58"/>
    <d v="2026-08-07T16:12:07"/>
    <n v="69360522"/>
    <m/>
    <n v="152715213805"/>
    <s v="SMKS AL-LATHIFI Gondanglegi"/>
    <s v="ODP-GDI-FT/43 FT/D03/43.01"/>
    <s v="WO061142102"/>
    <m/>
    <m/>
    <m/>
    <n v="112.6118317"/>
    <n v="-8.1653344000000008"/>
    <s v="MD|MYIB-000625895290|SYSTEM|SMK Al-lathifi|08971412112"/>
    <s v="LPC_EBIS"/>
    <m/>
    <m/>
    <m/>
    <m/>
    <m/>
    <m/>
    <m/>
    <m/>
    <s v="Management Janji"/>
    <s v="2026-08-08 08:00:00 | Nama PIC:  bp m faris  No HP: 08971412112 Alt: Tanggal: 8/8/2026 Jam Pasang: Pagi Note: Hubungi sebelum ke lokasi, terimakasih"/>
    <s v="FCC"/>
    <d v="2026-07-08T10:25:16"/>
    <d v="2026-08-08T08:00:00"/>
    <m/>
    <s v="PS"/>
    <s v="GDI"/>
    <s v="NO ADDON"/>
    <n v="20260807"/>
    <s v="Completed"/>
    <s v="HSI Basic Khusus Winback 3.0 PSB 70% - 50 Mbps"/>
    <s v="INDIBIZ"/>
    <m/>
    <m/>
    <d v="2026-08-08T08:00:00"/>
    <s v="2026-08-08 08:00:00 | Nama PIC:  bp m faris  No HP: 08971412112 Alt: Tanggal: 8/8/2026 Jam Pasang: Pagi Note: Hubungi sebelum ke lokasi, terimakasih"/>
    <n v="2026"/>
    <n v="8"/>
    <n v="7"/>
    <d v="2026-08-07T00:00:00"/>
    <n v="-1.3333333333357587"/>
    <x v="0"/>
    <x v="29"/>
  </r>
  <r>
    <n v="867"/>
    <n v="1002518931"/>
    <n v="3"/>
    <x v="1"/>
    <n v="5"/>
    <s v="MADURA"/>
    <s v="BANGKALAN"/>
    <s v="KPP"/>
    <s v="REG"/>
    <s v="AO"/>
    <s v="NEW SALES"/>
    <s v="1P INET"/>
    <s v="Completed (PS)"/>
    <s v="RBS-Regional 3"/>
    <d v="2026-08-11T09:01:58"/>
    <d v="2026-08-11T20:27:44"/>
    <n v="69362913"/>
    <m/>
    <n v="152437905597"/>
    <s v="SMA NU Sappar"/>
    <s v="ODP-KPP-FE/41 FE/D01/41.01"/>
    <s v="WO061464430"/>
    <m/>
    <m/>
    <m/>
    <n v="113.270740136504"/>
    <n v="-7.0409111190795004"/>
    <s v="MD|MYDB-20260810264883|DN00001/MN00572|SMA NU Sappar|087766381766"/>
    <s v="MYDIGIBIZPARTNER"/>
    <m/>
    <m/>
    <m/>
    <m/>
    <m/>
    <m/>
    <m/>
    <m/>
    <s v="Management Janji"/>
    <s v="2026-08-12 08:00:00 | Tanggal Pemasangan : 12 Agustus 2026 Jam Pemasangan : 08:00 13:00 Info Tambahan : Hubungi pelanggan dulu sebelum ke lokasi terimakasih"/>
    <s v="FCC"/>
    <d v="2026-11-08T09:09:52"/>
    <d v="2026-08-12T08:00:00"/>
    <m/>
    <s v="PS"/>
    <s v="KPP"/>
    <s v="NETMONK"/>
    <n v="20260811"/>
    <s v="Completed"/>
    <s v="HSI Bisnis Bundling Netmonk Promo 2026 PSB 70% - 300 Mbps"/>
    <s v="INDIBIZ"/>
    <m/>
    <m/>
    <d v="2026-08-12T08:00:00"/>
    <s v="2026-08-12 08:00:00 | Tanggal Pemasangan : 12 Agustus 2026 Jam Pemasangan : 08:00 13:00 Info Tambahan : Hubungi pelanggan dulu sebelum ke lokasi terimakasih"/>
    <n v="2026"/>
    <n v="8"/>
    <n v="11"/>
    <d v="2026-08-11T00:00:00"/>
    <n v="-1.3333333333357587"/>
    <x v="0"/>
    <x v="1"/>
  </r>
  <r>
    <n v="868"/>
    <n v="1002510029"/>
    <n v="3"/>
    <x v="7"/>
    <n v="4"/>
    <s v="SOLO"/>
    <s v="INNER - SOLO JATENG TIMUR"/>
    <s v="MSO"/>
    <s v="REG"/>
    <s v="AO"/>
    <s v="NEW SALES"/>
    <m/>
    <s v="Completed (PS)"/>
    <s v="RBS-Regional 3"/>
    <d v="2026-08-05T10:40:29"/>
    <d v="2026-08-07T13:51:15"/>
    <n v="69358914"/>
    <m/>
    <n v="142566101919"/>
    <s v="Kommu Space UNS"/>
    <s v="ODP-MSO-FC/039"/>
    <s v="WO061044510"/>
    <m/>
    <m/>
    <m/>
    <n v="110.85869193076999"/>
    <n v="-7.5484586095061799"/>
    <s v="AMRBS;960218/Candra Evita Tryariestya/TREG4SOLO/Dhanindra Khanza Wiratama/0882008699545 dan 085113634183/kommuspace.uns@gmail.com/PSB HSI BISNIS WINBACK 2.0 50MBPS ABODEMEN 320.000"/>
    <s v="Account Manager"/>
    <m/>
    <m/>
    <m/>
    <m/>
    <m/>
    <m/>
    <m/>
    <m/>
    <s v="Management Janji"/>
    <s v="2026-08-07 08:00:00|Nama PIC : Indra  No HP : 0882008699545 Alt : 085113634183 M Janji : 07/08/2026 Jam Pasang : 08.00 - 13:00  NoteÃ‚Â :  hubungi terlebih dahulu sebelum kelokasi |40981182|MYDITA"/>
    <s v="FCC"/>
    <d v="2026-05-08T10:54:57"/>
    <d v="2026-08-07T08:00:00"/>
    <m/>
    <s v="PS"/>
    <s v="MSO"/>
    <s v="NO ADDON"/>
    <n v="20260807"/>
    <s v="Completed"/>
    <s v="- 11_11446;Biaya PSB HSI EBIS Tunai di Depan ~ 11[150000]  - E25061;E25061 ~ ES25 - Paket HSI Basic (HSIEF) Khusus Winback 2.0[0]  - E25061~null~E25061_UNL;UNL ~ Internet-Link Unlimited Internet Usage ~ E25061[0]  - E25061~null~105351;E25061||11||Abodemen"/>
    <s v="INDIBIZ"/>
    <m/>
    <m/>
    <d v="2026-08-07T08:00:00"/>
    <s v="2026-08-07 08:00:00|Nama PIC : Indra  No HP : 0882008699545 Alt : 085113634183 M Janji : 07/08/2026 Jam Pasang : 08.00 - 13:00  NoteÃ‚Â :  hubungi terlebih dahulu sebelum kelokasi |40981182|MYDITA"/>
    <n v="2026"/>
    <n v="8"/>
    <n v="7"/>
    <d v="2026-08-07T00:00:00"/>
    <n v="-0.33333333333575865"/>
    <x v="0"/>
    <x v="3"/>
  </r>
  <r>
    <n v="869"/>
    <n v="1002526999"/>
    <n v="3"/>
    <x v="6"/>
    <n v="5"/>
    <s v="SIDOARJO"/>
    <s v="MOJOKERTO"/>
    <s v="MIP"/>
    <s v="REG"/>
    <s v="AO"/>
    <s v="NEW SALES"/>
    <m/>
    <s v="Completed (PS)"/>
    <s v="RBS-Regional 3"/>
    <d v="2026-08-14T15:48:23"/>
    <d v="2026-08-15T19:00:07"/>
    <n v="69366278"/>
    <m/>
    <n v="152313206384"/>
    <s v="MITRA KERAMIK 1"/>
    <s v="ODP-MIP-FJ/21"/>
    <s v="WO061817095"/>
    <m/>
    <m/>
    <m/>
    <n v="112.4422677"/>
    <n v="-7.4010784999999997"/>
    <s v="|MC30111|/MOCH MUSTOFA /81515054553/mochalimustofa03@gmail.com"/>
    <s v="Sales Force DBS"/>
    <m/>
    <m/>
    <m/>
    <m/>
    <m/>
    <m/>
    <m/>
    <m/>
    <s v="Management Janji"/>
    <s v="2026-08-16 13:00:00|M Janji :  16 Agustus 2026 Jam Pasang : Siang Note : hubungi pelanggan jika ingin ke lokasi, terima kasih|40941148|MYDITA"/>
    <s v="FCC"/>
    <s v="14-08-2026 15:55:01"/>
    <d v="2026-08-16T13:00:00"/>
    <m/>
    <s v="PS"/>
    <s v="MIP"/>
    <s v="NETMONK"/>
    <n v="20260815"/>
    <s v="Completed"/>
    <s v="- 11_11446;Biaya PSB HSI EBIS Tunai di Depan ~ 11[150000]  - E23015;E23015 ~ ES23 - Perangkat ONT[0]  - E23015~null~44292;E23015||11||Abodemen 0[0]  - E23015~null~E23015_SWONTPREM;SWONTPREM ~ Biaya Sewa ONT Premium ~ E23015[50000]  - SP_NOSS;SP_NOSS ~ Int"/>
    <s v="INDIBIZ"/>
    <m/>
    <m/>
    <d v="2026-08-16T13:00:00"/>
    <s v="2026-08-16 13:00:00|M Janji :  16 Agustus 2026 Jam Pasang : Siang Note : hubungi pelanggan jika ingin ke lokasi, terima kasih|40941148|MYDITA"/>
    <n v="2026"/>
    <n v="8"/>
    <n v="15"/>
    <d v="2026-08-15T00:00:00"/>
    <n v="-1.5416666666642413"/>
    <x v="0"/>
    <x v="19"/>
  </r>
  <r>
    <n v="870"/>
    <n v="1002517181"/>
    <n v="3"/>
    <x v="2"/>
    <n v="5"/>
    <s v="MALANG"/>
    <s v="KEPANJEN"/>
    <s v="KLJ"/>
    <s v="REG"/>
    <s v="AO"/>
    <s v="NEW SALES"/>
    <s v="1P INET"/>
    <s v="102 | FOLLOW UP COMPLETED"/>
    <s v="RBS-Regional 3"/>
    <d v="2026-08-10T10:13:56"/>
    <d v="2026-08-13T11:05:32"/>
    <n v="69362183"/>
    <m/>
    <n v="152703903039"/>
    <s v="PT Internet Solusi Prima"/>
    <s v="ODP-KLJ-FCW/53 FCW/D04/53.01"/>
    <s v="WO061367841"/>
    <m/>
    <m/>
    <m/>
    <n v="112.581367941414"/>
    <n v="-7.9687494776055097"/>
    <s v="|MB00449|MYIA-008299923905/POI/ibu/087880075433/project.maxfo@gmail.com"/>
    <s v="MYIB_ASSISTANT"/>
    <m/>
    <m/>
    <m/>
    <m/>
    <m/>
    <m/>
    <m/>
    <m/>
    <s v="Management Janji"/>
    <s v="2026-08-11 08:00:00 | M Janji : (09/08/2026) jam Pasang : 09:00 Note : hubungi pelanggan jika ingin kelokasi"/>
    <s v="FCC"/>
    <d v="2026-10-08T10:24:54"/>
    <d v="2026-08-11T08:00:00"/>
    <m/>
    <s v="REVOKE"/>
    <s v="KLJ"/>
    <s v="NO ADDON"/>
    <m/>
    <s v="Follow Up Revoke Completed, New Order ID : SC1002523847"/>
    <s v="HSI Bisnis Promo HUT Telkom PSB 70% - 50 Mbps"/>
    <s v="INDIBIZ"/>
    <m/>
    <m/>
    <d v="2026-08-11T08:00:00"/>
    <s v="2026-08-11 08:00:00 | M Janji : (09/08/2026) jam Pasang : 09:00 Note : hubungi pelanggan jika ingin kelokasi"/>
    <m/>
    <m/>
    <m/>
    <e v="#NUM!"/>
    <e v="#NUM!"/>
    <x v="1"/>
    <x v="29"/>
  </r>
  <r>
    <n v="871"/>
    <n v="1002529950"/>
    <n v="3"/>
    <x v="0"/>
    <n v="5"/>
    <s v="KUPANG"/>
    <s v="MAUMERE"/>
    <s v="MMR"/>
    <s v="DGS"/>
    <s v="AO"/>
    <s v="NEW SALES"/>
    <m/>
    <s v="7 | OSS - PROVISIONING ISSUED"/>
    <s v="DGS-B2B TREG"/>
    <d v="2026-08-16T16:26:16"/>
    <d v="2026-08-17T14:50:29"/>
    <n v="69367680"/>
    <m/>
    <n v="172508208620"/>
    <s v="Posko BPDB Sikka"/>
    <s v="ODP-MMR-FB/93"/>
    <s v="WO061891909"/>
    <m/>
    <m/>
    <m/>
    <n v="122.2110603"/>
    <n v="-8.6243979999999993"/>
    <s v="DGS|HSI|AO|Posko BPDB Sikka|PSB 100MBPS|81392225552"/>
    <s v="Account Manager"/>
    <m/>
    <m/>
    <m/>
    <m/>
    <m/>
    <m/>
    <m/>
    <m/>
    <s v="Management Janji"/>
    <s v="AO"/>
    <s v="FCC"/>
    <s v="16-08-2026 16:39:59"/>
    <m/>
    <m/>
    <s v="PI"/>
    <s v="MMR"/>
    <s v="NO ADDON"/>
    <m/>
    <s v="Provisioning Issued"/>
    <s v="- E23015;E23015 ~ ES23 - Perangkat ONT[0]  - E23015~null~44292;E23015||11||Abodemen 0[0]  - E23015~null~E23015_SWONTPREM;SWONTPREM ~ Biaya Sewa ONT Premium ~ E23015[50000]  - E24057;E24057 ~ ES24 - Paket HSI Bisnis (HSIE) Khusus Winback[0]  - E24057~null~"/>
    <s v="INDIBIZ"/>
    <m/>
    <m/>
    <d v="2026-08-16T12:00:00"/>
    <s v="AO"/>
    <m/>
    <m/>
    <m/>
    <e v="#NUM!"/>
    <e v="#NUM!"/>
    <x v="1"/>
    <x v="22"/>
  </r>
  <r>
    <n v="872"/>
    <n v="1002512264"/>
    <n v="3"/>
    <x v="4"/>
    <n v="4"/>
    <s v="PEKALONGAN"/>
    <s v="BREBES"/>
    <s v="BMU"/>
    <s v="REG"/>
    <s v="AO"/>
    <s v="NEW SALES"/>
    <m/>
    <s v="Completed (PS)"/>
    <s v="RBS-Regional 3"/>
    <d v="2026-08-06T12:46:10"/>
    <d v="2026-08-06T13:45:50"/>
    <n v="69359036"/>
    <m/>
    <n v="146281107950"/>
    <s v="al barokah"/>
    <s v="ODP-BMU-FS/029"/>
    <s v="WO061069503"/>
    <m/>
    <m/>
    <m/>
    <n v="108.990334"/>
    <n v="-7.269749"/>
    <s v="|MN01881|MYIA-054323853870/POI/purwanto/081225564113/hermanvanarsyad@gmail.com"/>
    <s v="Sales Profesional"/>
    <m/>
    <m/>
    <m/>
    <m/>
    <m/>
    <m/>
    <m/>
    <m/>
    <s v="Management Janji"/>
    <s v="2026-08-06 08:00:00 | Tanggal pemasangan: 06/08/2026  Jam pemasangan : pagi / siang  Info Tambahan : Hubungi pelanggan dulu sebelum ke lokasi  terima kasih"/>
    <s v="FCC"/>
    <d v="2026-06-08T12:55:41"/>
    <m/>
    <m/>
    <s v="PS"/>
    <s v="BMU"/>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6 08:00:00 | Tanggal pemasangan: 06/08/2026  Jam pemasangan : pagi / siang  Info Tambahan : Hubungi pelanggan dulu sebelum ke lokasi  terima kasih"/>
    <n v="2026"/>
    <n v="8"/>
    <n v="6"/>
    <d v="2026-08-06T00:00:00"/>
    <n v="-0.29166666666424135"/>
    <x v="0"/>
    <x v="3"/>
  </r>
  <r>
    <n v="873"/>
    <n v="1002529234"/>
    <n v="3"/>
    <x v="1"/>
    <n v="5"/>
    <s v="SBY UTARA"/>
    <s v="GRESIK"/>
    <s v="GSK"/>
    <s v="REG"/>
    <s v="AO"/>
    <s v="NEW SALES"/>
    <m/>
    <s v="Completed (PS)"/>
    <s v="RBS-Regional 3"/>
    <d v="2026-08-16T08:40:13"/>
    <d v="2026-08-16T19:24:46"/>
    <n v="69336360"/>
    <n v="3135946391"/>
    <n v="152421261716"/>
    <s v="GRESIK MANDIRI"/>
    <s v="ODP-GSK-FAL/67"/>
    <s v="WO061857941"/>
    <m/>
    <m/>
    <m/>
    <n v="112.654492"/>
    <n v="-7.1677099999999996"/>
    <s v="|MN01735|/GRESIK MANDIRI/085134366295/gresikmandiriberkah@gmail.com/HSI Bisnis + Phone Promo 2026 200 Mbps (Rp 830.000) PSB 150.000/Roudlotul maftuhah/-7.167710,112.654492"/>
    <s v="Sales Force DBS"/>
    <m/>
    <m/>
    <m/>
    <m/>
    <m/>
    <m/>
    <m/>
    <m/>
    <s v="Management Janji"/>
    <s v="2026-07-11 13:00:00|Nama PIC : Ibu MaftuhahNo HP : 085134366295No Alt : -M Janji :  10 Juli  2026Jam Pasang : Pagi / SiangNote : hubungi pelanggan jika ingin kelokasi|40951378|MYDITA"/>
    <s v="FCC"/>
    <s v="16-08-2026 08:55:08"/>
    <m/>
    <m/>
    <s v="PS"/>
    <s v="GSK"/>
    <s v="NO ADDON"/>
    <n v="20260816"/>
    <s v="Completed"/>
    <s v="- 11_11446;Biaya PSB HSI EBIS Tunai di Depan ~ 11[150000]  - E23053;E23053 ~ ES23 - Paket HSI Bisnis  Phone (PHONE)[0]  - E23053~null~44864;E23053||11||Abodemen 0[0]  - E23053~null~E23053_IN800;IN800 ~ Free Lokal dan SLJJ 800 Menit ~ E23053[40000]  - BWY "/>
    <s v="INDIBIZ"/>
    <m/>
    <m/>
    <d v="2026-08-16T07:00:00"/>
    <s v="2026-07-11 13:00:00|Nama PIC : Ibu MaftuhahNo HP : 085134366295No Alt : -M Janji :  10 Juli  2026Jam Pasang : Pagi / SiangNote : hubungi pelanggan jika ingin kelokasi|40951378|MYDITA"/>
    <n v="2026"/>
    <n v="8"/>
    <n v="16"/>
    <d v="2026-08-16T00:00:00"/>
    <n v="-0.29166666666424135"/>
    <x v="0"/>
    <x v="15"/>
  </r>
  <r>
    <n v="874"/>
    <n v="1002524969"/>
    <n v="3"/>
    <x v="4"/>
    <n v="4"/>
    <s v="SEMARANG"/>
    <s v="INNER - SEMARANG JATENG UTARA"/>
    <s v="GNK"/>
    <s v="REG"/>
    <s v="AO"/>
    <s v="NEW SALES"/>
    <s v="1P INET"/>
    <s v="OSS - FALLOUT"/>
    <s v="RBS-Regional 3"/>
    <d v="2026-08-13T16:34:56"/>
    <d v="2026-08-14T19:58:18"/>
    <n v="69365452"/>
    <m/>
    <n v="143424113704"/>
    <s v="PT Putra Buana Wood Industri Indonesia"/>
    <s v="ODP-GNK-FAM/016 FAM/D03/016.01"/>
    <s v="WO061692401"/>
    <m/>
    <m/>
    <m/>
    <n v="110.50503004883601"/>
    <n v="-6.9427636526243903"/>
    <s v="|MB00449|MYIA-008086821854/POI/ibu/085181676615/rajkapadia13@gmail.com"/>
    <s v="MYIB_ASSISTANT"/>
    <m/>
    <m/>
    <m/>
    <m/>
    <m/>
    <m/>
    <m/>
    <m/>
    <s v="Management Janji"/>
    <s v="2026-08-14 13:00:00 | 082146476758 WA  M Janji : (14/08/2026) jam Pasang :pagi / siang  Note : hubungi pelanggan jika ingin kelokasi"/>
    <s v="FCC"/>
    <s v="13-08-2026 16:39:58"/>
    <d v="2026-08-14T13:00:00"/>
    <s v="Kendala Pelanggan"/>
    <s v="FO_WFM"/>
    <s v="GNK"/>
    <s v="NO ADDON"/>
    <m/>
    <s v="Provisioning Failed|WFM|INF009046538|PCL_PELANGGAN MINTA BATAL TARIKAN 450 METER BUTUH 9 TATI"/>
    <s v="HSI Bisnis Promo HUT Telkom PSB 70% - 75 Mbps"/>
    <s v="INDIBIZ"/>
    <m/>
    <m/>
    <d v="2026-08-14T13:00:00"/>
    <s v="2026-08-14 13:00:00 | 082146476758 WA  M Janji : (14/08/2026) jam Pasang :pagi / siang  Note : hubungi pelanggan jika ingin kelokasi"/>
    <m/>
    <m/>
    <m/>
    <e v="#NUM!"/>
    <e v="#NUM!"/>
    <x v="1"/>
    <x v="3"/>
  </r>
  <r>
    <n v="875"/>
    <n v="1002504696"/>
    <n v="3"/>
    <x v="0"/>
    <n v="5"/>
    <s v="MATARAM"/>
    <s v="INNER - NUSA TENGGARA"/>
    <s v="SWE"/>
    <s v="REG"/>
    <s v="AO"/>
    <s v="NEW SALES"/>
    <s v="1P INET"/>
    <s v="102 | FOLLOW UP COMPLETED"/>
    <s v="RBS-Regional 3"/>
    <d v="2026-08-01T15:11:56"/>
    <d v="2026-08-03T13:05:20"/>
    <n v="69356809"/>
    <m/>
    <n v="172605804058"/>
    <s v="Toko Akbal"/>
    <s v="ODP-SWE-FAD/97 FAD/D09/97.01"/>
    <s v="WO060662381"/>
    <m/>
    <m/>
    <m/>
    <n v="116.16481829999999"/>
    <n v="-8.5739798"/>
    <s v="|MC40234|MYIA-056913885278/POI/akbal binan/083866857254/devamotor305@gmail.com"/>
    <s v="MYIB_ASSISTANT"/>
    <m/>
    <m/>
    <m/>
    <m/>
    <m/>
    <m/>
    <m/>
    <m/>
    <s v="Management Janji"/>
    <s v="2026-08-02 13:00:00 | Nama PIC : bapak Akbal No HP : 083866857254 Alt :  M Janji : (MINGGU/2/AGUSTUS/2026) jam Pasang : 09:00 Note : hubungi pelanggan jika ingin kelokasi"/>
    <s v="FCC"/>
    <d v="2026-01-08T15:25:05"/>
    <d v="2026-08-02T13:00:00"/>
    <m/>
    <s v="REVOKE"/>
    <s v="SWE"/>
    <s v="NO ADDON"/>
    <m/>
    <s v="Follow Up Revoke Completed, New Order ID : SC1002506038"/>
    <s v="HSI Bisnis PSB 70% - 150 Mbps"/>
    <s v="INDIBIZ"/>
    <m/>
    <m/>
    <d v="2026-08-02T13:00:00"/>
    <s v="2026-08-02 13:00:00 | Nama PIC : bapak Akbal No HP : 083866857254 Alt :  M Janji : (MINGGU/2/AGUSTUS/2026) jam Pasang : 09:00 Note : hubungi pelanggan jika ingin kelokasi"/>
    <m/>
    <m/>
    <m/>
    <e v="#NUM!"/>
    <e v="#NUM!"/>
    <x v="1"/>
    <x v="23"/>
  </r>
  <r>
    <n v="876"/>
    <n v="1002515622"/>
    <n v="3"/>
    <x v="0"/>
    <n v="5"/>
    <s v="MATARAM"/>
    <s v="BIMA"/>
    <s v="SIL"/>
    <s v="REG"/>
    <s v="AO"/>
    <s v="NEW SALES"/>
    <m/>
    <s v="Completed (PS)"/>
    <s v="RBS-Regional 3"/>
    <d v="2026-08-08T09:10:57"/>
    <d v="2026-08-08T10:08:56"/>
    <n v="69357823"/>
    <m/>
    <n v="172617203049"/>
    <s v="Toko Aiman"/>
    <s v="ODP-SIL-FAA/87"/>
    <s v="WO061236679"/>
    <m/>
    <m/>
    <m/>
    <n v="118.63373615789099"/>
    <n v="-8.5083441405269493"/>
    <s v="|MN02085|MYIA-043402253593/POI/Syam firdaus/082359216713/gugarimabi985@gmail.com"/>
    <s v="MYDIGIBIZPARTNER"/>
    <m/>
    <m/>
    <m/>
    <m/>
    <m/>
    <m/>
    <m/>
    <m/>
    <s v="Management Janji"/>
    <s v="2026-08-04 15:00:00 |   M Janji : (04/08/2026)  jam Pasang : 09:00  Note : hubungi pelanggan jika ingin kelokasi"/>
    <s v="FCC"/>
    <d v="2026-08-08T09:25:26"/>
    <m/>
    <m/>
    <s v="PS"/>
    <s v="SIL"/>
    <s v="NETMONK"/>
    <n v="20260808"/>
    <s v="Completed"/>
    <s v="- 11_11446;Biaya PSB HSI EBIS Tunai di Depan ~ 11[150000]  - SP_NOSS;SP_NOSS ~ Internet NOSS Multispeed Network[0]  - SP_NOSS;SP_NOSS ~ Internet NOSS Multispeed Network[0]  - E23046;E23046 ~ ES23 - Paket HSI Bisnis[0]  - E23046~null~E23046_UNL;UNL ~ Inter"/>
    <s v="INDIBIZ"/>
    <m/>
    <m/>
    <d v="2026-08-08T07:00:00"/>
    <s v="2026-08-04 15:00:00 |   M Janji : (04/08/2026)  jam Pasang : 09:00  Note : hubungi pelanggan jika ingin kelokasi"/>
    <n v="2026"/>
    <n v="8"/>
    <n v="8"/>
    <d v="2026-08-08T00:00:00"/>
    <n v="-0.29166666666424135"/>
    <x v="0"/>
    <x v="4"/>
  </r>
  <r>
    <n v="877"/>
    <n v="1002521459"/>
    <n v="3"/>
    <x v="7"/>
    <n v="4"/>
    <s v="SOLO"/>
    <s v="INNER - SOLO JATENG TIMUR"/>
    <s v="KRT"/>
    <s v="REG"/>
    <s v="AO"/>
    <s v="NEW SALES"/>
    <s v="1P INET"/>
    <s v="Completed (PS)"/>
    <s v="RBS-Regional 3"/>
    <d v="2026-08-12T09:50:57"/>
    <d v="2026-08-12T17:05:04"/>
    <n v="69363913"/>
    <m/>
    <n v="142505404875"/>
    <s v="PT Bangun Usaha Mulia"/>
    <s v="ODP-KRT-FAQ/020"/>
    <s v="WO061559920"/>
    <m/>
    <m/>
    <m/>
    <n v="110.77894999999999"/>
    <n v="-7.5670820000000001"/>
    <s v="|MB00449|MYIA-027738445128/POI/bapak/088986181256/catrasakti@gmail.com"/>
    <s v="MYIB_ASSISTANT"/>
    <m/>
    <m/>
    <m/>
    <m/>
    <m/>
    <m/>
    <m/>
    <m/>
    <s v="Management Janji"/>
    <s v="2026-08-13 13:00:00 | Nama Pic : BP CATRA No Hp Pic : 082328025797 Jam Pemasangan : 08:00 - 12.00 Tanggal Pemasangan : KAMIS 13 AGUSTUS 2026 Info Tambahan : Hubungi pelanggan sebelum datang ke lokasi"/>
    <s v="FCC"/>
    <d v="2026-12-08T09:55:11"/>
    <d v="2026-08-13T13:00:00"/>
    <m/>
    <s v="PS"/>
    <s v="KRT"/>
    <s v="NO ADDON"/>
    <n v="20260812"/>
    <s v="Completed"/>
    <s v="HSI Bisnis Promo HUT Telkom PSB 70% - 50 Mbps"/>
    <s v="INDIBIZ"/>
    <m/>
    <m/>
    <d v="2026-08-13T13:00:00"/>
    <s v="2026-08-13 13:00:00 | Nama Pic : BP CATRA No Hp Pic : 082328025797 Jam Pemasangan : 08:00 - 12.00 Tanggal Pemasangan : KAMIS 13 AGUSTUS 2026 Info Tambahan : Hubungi pelanggan sebelum datang ke lokasi"/>
    <n v="2026"/>
    <n v="8"/>
    <n v="12"/>
    <d v="2026-08-12T00:00:00"/>
    <n v="-1.5416666666642413"/>
    <x v="0"/>
    <x v="3"/>
  </r>
  <r>
    <n v="878"/>
    <n v="1002515703"/>
    <n v="3"/>
    <x v="7"/>
    <n v="4"/>
    <s v="KUDUS"/>
    <s v="PURWODADI"/>
    <s v="GDO"/>
    <s v="REG"/>
    <s v="AO"/>
    <s v="NEW SALES"/>
    <s v="1P INET"/>
    <s v="Completed (PS)"/>
    <s v="RBS-Regional 3"/>
    <d v="2026-08-08T10:10:56"/>
    <d v="2026-08-09T19:25:31"/>
    <n v="69361301"/>
    <m/>
    <n v="142521103421"/>
    <s v="SPBU 4458108 GODONG"/>
    <s v="ODP-GDO-FG/040 FG/D05/040.01"/>
    <s v="WO061240857"/>
    <m/>
    <m/>
    <m/>
    <n v="110.781368"/>
    <n v="-7.0262019999999996"/>
    <s v="|MN01996|MYIA-013512526683/POI/Arif Nur Andika Putra /082241689878/4458108@gmail.com"/>
    <s v="MYIB_ASSISTANT"/>
    <m/>
    <m/>
    <m/>
    <m/>
    <m/>
    <m/>
    <m/>
    <m/>
    <s v="Management Janji"/>
    <s v="2026-08-09 08:00:00 | Tanggal pemasangan: 09/08/2026 Jam pemasangan : pagi / siang Info Tambahan : Hubungi pelanggan dulu sebelum ke lokasi. terima kasih"/>
    <s v="FCC"/>
    <d v="2026-08-08T10:25:14"/>
    <d v="2026-08-09T08:00:00"/>
    <m/>
    <s v="PS"/>
    <s v="GDO"/>
    <s v="NO ADDON"/>
    <n v="20260809"/>
    <s v="Completed"/>
    <s v="HSI Bisnis Promo HUT Telkom PSB 70% - 50 Mbps"/>
    <s v="INDIBIZ"/>
    <m/>
    <m/>
    <d v="2026-08-09T08:00:00"/>
    <s v="2026-08-09 08:00:00 | Tanggal pemasangan: 09/08/2026 Jam pemasangan : pagi / siang Info Tambahan : Hubungi pelanggan dulu sebelum ke lokasi. terima kasih"/>
    <n v="2026"/>
    <n v="8"/>
    <n v="9"/>
    <d v="2026-08-09T00:00:00"/>
    <n v="-0.33333333333575865"/>
    <x v="0"/>
    <x v="3"/>
  </r>
  <r>
    <n v="879"/>
    <n v="1002505718"/>
    <n v="3"/>
    <x v="4"/>
    <n v="4"/>
    <s v="SEMARANG"/>
    <s v="INNER - SEMARANG JATENG UTARA"/>
    <s v="GNK"/>
    <s v="REG"/>
    <s v="AO"/>
    <s v="NEW SALES"/>
    <s v="1P INET"/>
    <s v="Completed (PS)"/>
    <s v="RBS-Regional 3"/>
    <d v="2026-08-03T10:10:58"/>
    <d v="2026-08-03T21:09:33"/>
    <n v="69357281"/>
    <m/>
    <n v="143424113131"/>
    <s v="Cahaya Wangi"/>
    <s v="ODP-GNK-FL/069 FL/D02/069.01"/>
    <s v="WO060762847"/>
    <m/>
    <m/>
    <m/>
    <n v="110.498783066868"/>
    <n v="-6.9695595378794"/>
    <s v="MD|MYDB-20260803264214|DN00001/MN00663|Cahaya Wangi|08132758966"/>
    <s v="MYDIGIBIZPARTNER"/>
    <m/>
    <m/>
    <m/>
    <m/>
    <m/>
    <m/>
    <m/>
    <m/>
    <s v="Management Janji"/>
    <s v="2026-08-04 13:00:00 | Nama : BP ROCKY SAPUTRO No Hp : 08132758966 No Alt :  Tgl Pemasangan : 04 Agustus 2026 Interval : SIANG Note : Hubungi pelanggan terlebih dahulu"/>
    <s v="FCC"/>
    <d v="2026-03-08T10:40:22"/>
    <d v="2026-08-04T13:00:00"/>
    <m/>
    <s v="PS"/>
    <s v="GNK"/>
    <s v="NO ADDON"/>
    <n v="20260803"/>
    <s v="Completed"/>
    <s v="HSI Bisnis Promo HUT Telkom PSB 70% - 50 Mbps"/>
    <s v="INDIBIZ"/>
    <m/>
    <m/>
    <d v="2026-08-04T13:00:00"/>
    <s v="2026-08-04 13:00:00 | Nama : BP ROCKY SAPUTRO No Hp : 08132758966 No Alt :  Tgl Pemasangan : 04 Agustus 2026 Interval : SIANG Note : Hubungi pelanggan terlebih dahulu"/>
    <n v="2026"/>
    <n v="8"/>
    <n v="3"/>
    <d v="2026-08-03T00:00:00"/>
    <n v="-1.5416666666642413"/>
    <x v="0"/>
    <x v="3"/>
  </r>
  <r>
    <n v="880"/>
    <n v="1002507796"/>
    <n v="3"/>
    <x v="6"/>
    <n v="5"/>
    <s v="SIDOARJO"/>
    <s v="INNER - JATIM TIMUR"/>
    <s v="SDA"/>
    <s v="REG"/>
    <s v="AO"/>
    <s v="NEW SALES"/>
    <s v="1P INET"/>
    <s v="Completed (PS)"/>
    <s v="RBS-Regional 3"/>
    <d v="2026-08-04T11:34:56"/>
    <d v="2026-08-05T19:43:26"/>
    <n v="69358160"/>
    <m/>
    <n v="152316231885"/>
    <s v="PT Yoehuu Inovasi Digital"/>
    <s v="ODP-SDA-FCX/53 FCX/D04/53.01"/>
    <s v="WO060875118"/>
    <m/>
    <m/>
    <m/>
    <n v="112.70518"/>
    <n v="-7.4449626999999996"/>
    <s v="MD|MYID-4042608030003|RBIZBestdeals|PT Yoehuu Inovasi Digital|082147211123"/>
    <s v="SOBIZ"/>
    <m/>
    <m/>
    <m/>
    <m/>
    <m/>
    <m/>
    <m/>
    <m/>
    <s v="Management Janji"/>
    <s v="2026-08-05 08:00:00 | Nama Pic : BP FARHAN No Hp Pic : 082147211123 Jam Pemasangan : 08:00 - 12.00 Tanggal Pemasangan : RABU 05 AGUSTUS 2026 Info Tambahan : Hubungi pelanggan sebelum datang ke lokasi, terima kasih."/>
    <s v="FCC"/>
    <d v="2026-04-08T11:40:22"/>
    <d v="2026-08-05T08:00:00"/>
    <m/>
    <s v="PS"/>
    <s v="SDA"/>
    <s v="NO ADDON"/>
    <n v="20260805"/>
    <s v="Completed"/>
    <s v="HSI Bisnis Promo HUT Telkom PSB 70% - 150 Mbps"/>
    <s v="INDIBIZ"/>
    <m/>
    <m/>
    <d v="2026-08-05T08:00:00"/>
    <s v="2026-08-05 08:00:00 | Nama Pic : BP FARHAN No Hp Pic : 082147211123 Jam Pemasangan : 08:00 - 12.00 Tanggal Pemasangan : RABU 05 AGUSTUS 2026 Info Tambahan : Hubungi pelanggan sebelum datang ke lokasi, terima kasih."/>
    <n v="2026"/>
    <n v="8"/>
    <n v="5"/>
    <d v="2026-08-05T00:00:00"/>
    <n v="-0.33333333333575865"/>
    <x v="0"/>
    <x v="17"/>
  </r>
  <r>
    <n v="881"/>
    <n v="1002526402"/>
    <n v="3"/>
    <x v="4"/>
    <n v="4"/>
    <s v="PEKALONGAN"/>
    <s v="BREBES"/>
    <s v="KTM"/>
    <s v="REG"/>
    <s v="AO"/>
    <s v="NEW SALES"/>
    <s v="1P INET"/>
    <s v="Completed (PS)"/>
    <s v="RBS-Regional 3"/>
    <d v="2026-08-14T13:31:57"/>
    <d v="2026-08-15T13:41:04"/>
    <n v="69366058"/>
    <m/>
    <n v="142214106731"/>
    <s v="brilink Fakhsan"/>
    <s v="ODP-KTM-FD/056"/>
    <s v="WO061748148"/>
    <m/>
    <m/>
    <m/>
    <n v="108.95452167838801"/>
    <n v="-6.9436680838978999"/>
    <s v="MD|MYDB-20260814265343|EC50002/MC50042|brilink Fakhsan|082325772824"/>
    <s v="MYDIGIBIZPARTNER"/>
    <m/>
    <m/>
    <m/>
    <m/>
    <m/>
    <m/>
    <m/>
    <m/>
    <s v="Management Janji"/>
    <s v="2026-08-15 13:00:00 | Nama Pic : bu puspa No Hp Pic : 082325772824 No alt : - Jam Pemasangan : pagi  Tanggal Pemasangan : 15 Agustus 2026"/>
    <s v="FCC"/>
    <s v="14-08-2026 13:39:54"/>
    <d v="2026-08-15T13:00:00"/>
    <m/>
    <s v="PS"/>
    <s v="KTM"/>
    <s v="NO ADDON"/>
    <n v="20260815"/>
    <s v="Completed"/>
    <s v="HSI Bisnis Promo HUT Telkom PSB 70% - 300 Mbps"/>
    <s v="INDIBIZ"/>
    <m/>
    <m/>
    <d v="2026-08-15T13:00:00"/>
    <s v="2026-08-15 13:00:00 | Nama Pic : bu puspa No Hp Pic : 082325772824 No alt : - Jam Pemasangan : pagi  Tanggal Pemasangan : 15 Agustus 2026"/>
    <n v="2026"/>
    <n v="8"/>
    <n v="15"/>
    <d v="2026-08-15T00:00:00"/>
    <n v="-0.54166666666424135"/>
    <x v="0"/>
    <x v="3"/>
  </r>
  <r>
    <n v="882"/>
    <n v="1002531224"/>
    <n v="3"/>
    <x v="1"/>
    <n v="5"/>
    <s v="MADURA"/>
    <s v="BANGKALAN"/>
    <s v="SPG"/>
    <s v="REG"/>
    <s v="AO"/>
    <s v="NEW SALES"/>
    <m/>
    <s v="7 | OSS - PROVISIONING ISSUED"/>
    <s v="RBS-Regional 3"/>
    <d v="2026-08-17T16:15:09"/>
    <d v="2026-08-17T16:21:40"/>
    <n v="69367097"/>
    <m/>
    <n v="152434913728"/>
    <s v="PP Nahdatul Islamiyah"/>
    <s v="ODP-SPG-FS/46"/>
    <s v="WO061945259"/>
    <m/>
    <m/>
    <m/>
    <n v="113.23572745592899"/>
    <n v="-7.0797699651242301"/>
    <s v="MD|MYDB-20260815265571|DN00001/MN00572|PP Nahdatul Islamiyah|08999957320"/>
    <s v="MYDIGIBIZPARTNER"/>
    <m/>
    <m/>
    <m/>
    <m/>
    <m/>
    <m/>
    <m/>
    <m/>
    <s v="Management Janji"/>
    <s v="2026-08-16 13:00:00 | Tanggal pemasangan: 16/08/2026  Jam pemasangan : pagi / siang  Info Tambahan : Hubungi pelanggan dulu sebelum ke lokasi  terima kasih."/>
    <s v="FCC"/>
    <s v="17-08-2026 16:25:32"/>
    <m/>
    <m/>
    <s v="PI"/>
    <s v="SPG"/>
    <s v="NETMONK"/>
    <m/>
    <s v="Provisioning Issued"/>
    <s v="- 11_11446;Biaya PSB HSI EBIS Tunai di Depan ~ 11[150000]  - E23015;E23015 ~ ES23 - Perangkat ONT[0]  - E23015~null~44292;E23015||11||Abodemen 0[0]  - E23015~null~E23015_SWONTPREM;SWONTPREM ~ Biaya Sewa ONT Premium ~ E23015[50000]  - E25060;E25060 ~ ES25 "/>
    <s v="INDIBIZ"/>
    <m/>
    <m/>
    <d v="2026-08-17T07:00:00"/>
    <s v="2026-08-16 13:00:00 | Tanggal pemasangan: 16/08/2026  Jam pemasangan : pagi / siang  Info Tambahan : Hubungi pelanggan dulu sebelum ke lokasi  terima kasih."/>
    <m/>
    <m/>
    <m/>
    <e v="#NUM!"/>
    <e v="#NUM!"/>
    <x v="1"/>
    <x v="1"/>
  </r>
  <r>
    <n v="883"/>
    <n v="1002504420"/>
    <n v="3"/>
    <x v="6"/>
    <n v="5"/>
    <s v="PASURUAN"/>
    <s v="PROBOLINGGO"/>
    <s v="LCE"/>
    <s v="REG"/>
    <s v="AO"/>
    <s v="NEW SALES"/>
    <m/>
    <s v="Completed (PS)"/>
    <s v="RBS-Regional 3"/>
    <d v="2026-08-01T11:23:56"/>
    <d v="2026-08-01T17:06:01"/>
    <n v="69356658"/>
    <m/>
    <n v="152511206422"/>
    <s v="SDN CLARAK"/>
    <s v="ODP-LCE-FA/05"/>
    <s v="WO060638736"/>
    <m/>
    <m/>
    <m/>
    <n v="113.241753"/>
    <n v="-7.8307596000000004"/>
    <s v="|MC30181|/HAFID HASANUDIN/85331260527/sdn.clarak01@gmail.com"/>
    <s v="Sales Force DBS"/>
    <m/>
    <m/>
    <m/>
    <m/>
    <m/>
    <m/>
    <m/>
    <m/>
    <s v="Management Janji"/>
    <s v="2026-08-02 13:00:00|Nama PIC : Bp Hafid No Hp : 085331260527 No Alt : - Tgl Pemasangan : 02 Agustus 2026 Interval : PAGI SIANG Note : Hubungi pelanggan terlebih dahulu|40951378|MYDITA"/>
    <s v="FCC"/>
    <d v="2026-01-08T11:25:25"/>
    <d v="2026-08-02T13:00:00"/>
    <m/>
    <s v="PS"/>
    <s v="LCE"/>
    <s v="NO ADDON"/>
    <n v="20260801"/>
    <s v="Completed"/>
    <s v="- 11_11446;Biaya PSB HSI EBIS Tunai di Depan ~ 11[150000]  - SP_NOSS;SP_NOSS ~ Internet NOSS Multispeed Network[0]  - SP_NOSS;SP_NOSS ~ Internet NOSS Multispeed Network[0]  - E23015;E23015 ~ ES23 - Perangkat ONT[0]  - E23015~null~44292;E23015||11||Abodeme"/>
    <s v="INDIBIZ"/>
    <m/>
    <m/>
    <d v="2026-08-02T13:00:00"/>
    <s v="2026-08-02 13:00:00|Nama PIC : Bp Hafid No Hp : 085331260527 No Alt : - Tgl Pemasangan : 02 Agustus 2026 Interval : PAGI SIANG Note : Hubungi pelanggan terlebih dahulu|40951378|MYDITA"/>
    <n v="2026"/>
    <n v="8"/>
    <n v="1"/>
    <d v="2026-08-01T00:00:00"/>
    <n v="-1.5416666666642413"/>
    <x v="0"/>
    <x v="26"/>
  </r>
  <r>
    <n v="884"/>
    <n v="1002511739"/>
    <n v="3"/>
    <x v="0"/>
    <n v="5"/>
    <s v="MATARAM"/>
    <s v="SUMBAWA"/>
    <s v="MLK"/>
    <s v="DPS"/>
    <s v="AO"/>
    <s v="NEW SALES"/>
    <m/>
    <s v="102 | FOLLOW UP COMPLETED"/>
    <s v="DPS-Property &amp; Resources"/>
    <d v="2026-08-06T10:14:34"/>
    <d v="2026-08-12T13:42:10"/>
    <n v="69359612"/>
    <m/>
    <n v="172608206213"/>
    <s v="AMNT Townsite 2 B21"/>
    <s v="ODP-MLK-FAC/05"/>
    <s v="WO061050787"/>
    <m/>
    <m/>
    <m/>
    <n v="116.7586278"/>
    <n v="-8.9648123000000002"/>
    <s v="DSS HSI | WILHELMI A IDRIS | 970167 | TREG 3 | AMNT Townsite |SYAHRUL ALQADRI| 081237399497 | PSB 2P INET TV 20MBPS"/>
    <s v="Account Manager"/>
    <m/>
    <m/>
    <m/>
    <m/>
    <m/>
    <m/>
    <m/>
    <m/>
    <s v="Management Janji"/>
    <s v="AO"/>
    <s v="FCC"/>
    <d v="2026-06-08T10:25:07"/>
    <m/>
    <s v="Kendala Lainnya"/>
    <s v="REVOKE"/>
    <s v="MLK"/>
    <s v="NO ADDON"/>
    <m/>
    <s v="Follow Up Revoke Completed, New Order ID : SC1002522204"/>
    <s v="- E23015;E23015 ~ ES23 - Perangkat ONT[0]  - E23015~null~44292;E23015||11||Abodemen 0[0]  - E23015~null~E23015_SWONT;SWONT ~ Biaya Sewa ONT ~ E23015[30000]  - E24058;E24058 ~ ES24 - Paket HSI Bisnis (HSIEF) Khusus Winback[0]  - E24058~null~103819;E24058||"/>
    <s v="INDIBIZ"/>
    <m/>
    <m/>
    <d v="2026-08-06T12:00:00"/>
    <s v="AO"/>
    <m/>
    <m/>
    <m/>
    <e v="#NUM!"/>
    <e v="#NUM!"/>
    <x v="1"/>
    <x v="0"/>
  </r>
  <r>
    <n v="885"/>
    <n v="1002514235"/>
    <n v="3"/>
    <x v="6"/>
    <n v="5"/>
    <s v="SIDOARJO"/>
    <s v="INNER - JATIM TIMUR"/>
    <s v="SPJ"/>
    <s v="REG"/>
    <s v="AO"/>
    <s v="NEW SALES"/>
    <s v="1P INET"/>
    <s v="102 | FOLLOW UP COMPLETED"/>
    <s v="RBS-Regional 3"/>
    <d v="2026-08-07T10:55:56"/>
    <d v="2026-08-11T09:59:30"/>
    <n v="69360620"/>
    <m/>
    <n v="152332252775"/>
    <s v="PT SEJATI MANDIRI MULTI RAJUT"/>
    <s v="ODP-SPJ-FC/46 FC/D06/46.01"/>
    <s v="WO061146763"/>
    <m/>
    <m/>
    <m/>
    <n v="112.6658281"/>
    <n v="-7.3648625000000001"/>
    <s v="MD|MYID-4042608060007|RBIZindibiz|PT. SEJATI MANDIRI MULTI RAJUT |085648012582"/>
    <s v="SOBIZ"/>
    <m/>
    <m/>
    <m/>
    <m/>
    <m/>
    <m/>
    <m/>
    <m/>
    <s v="Management Janji"/>
    <s v="2026-08-08 08:00:00 | Tanggal pemasangan: 6/08/2026 Jam pemasangan : pagi / siang Info Tambahan : Hubungi pelanggan dulu sebelum ke lokasi. terima kasih"/>
    <s v="FCC"/>
    <d v="2026-07-08T11:10:29"/>
    <d v="2026-08-08T08:00:00"/>
    <s v="Kendala Pelanggan"/>
    <s v="REVOKE"/>
    <s v="SPJ"/>
    <s v="NO ADDON"/>
    <m/>
    <s v="Follow Up Revoke Completed, New Order ID : SC1002519142"/>
    <s v="HSI Bisnis Khusus Winback 3.0 PSB 70% - 150 Mbps"/>
    <s v="INDIBIZ"/>
    <m/>
    <m/>
    <d v="2026-08-08T08:00:00"/>
    <s v="2026-08-08 08:00:00 | Tanggal pemasangan: 6/08/2026 Jam pemasangan : pagi / siang Info Tambahan : Hubungi pelanggan dulu sebelum ke lokasi. terima kasih"/>
    <m/>
    <m/>
    <m/>
    <e v="#NUM!"/>
    <e v="#NUM!"/>
    <x v="1"/>
    <x v="17"/>
  </r>
  <r>
    <n v="886"/>
    <n v="1002504774"/>
    <n v="3"/>
    <x v="3"/>
    <n v="4"/>
    <s v="PURWOKERTO"/>
    <s v="BANJARNEGARA"/>
    <s v="BJR"/>
    <s v="REG"/>
    <s v="AO"/>
    <s v="NEW SALES"/>
    <m/>
    <s v="Completed (PS)"/>
    <s v="RBS-Regional 3"/>
    <d v="2026-08-01T15:51:04"/>
    <d v="2026-08-01T16:46:03"/>
    <n v="69354306"/>
    <m/>
    <n v="146372103733"/>
    <s v="SRC JAYA MART"/>
    <s v="ODP-BJR-FN/015"/>
    <s v="WO060667582"/>
    <m/>
    <m/>
    <m/>
    <n v="109.673293"/>
    <n v="-7.4445870000000003"/>
    <s v="|MC00213|MYIA-063657841741/POI/SYAHDAN GINAWA PAMUJI/085710154686/syahdanginawa24@gmail.com"/>
    <s v="Sales Profesional"/>
    <m/>
    <m/>
    <m/>
    <m/>
    <m/>
    <m/>
    <m/>
    <m/>
    <s v="Management Janji"/>
    <s v="2026-07-30 13:00:00 | Nama : BP SYAHDAN GINAWA PAMUJI  No Hp : 085710154686  No Alt :   Tgl Pemasangan : 30 Juli 2026  Interval : SIANG  Note : Hubungi pelanggan terlebih dahulu"/>
    <s v="FCC"/>
    <d v="2026-01-08T15:55:09"/>
    <m/>
    <m/>
    <s v="PS"/>
    <s v="BJR"/>
    <s v="NO ADDON"/>
    <n v="20260801"/>
    <s v="Completed"/>
    <s v="- 11_11446;Biaya PSB HSI EBIS Tunai di Depan ~ 11[150000]  - E25060;E25060 ~ ES25 - Paket HSI Bisnis (HSIE) Khusus Winback 2.0[0]  - E25060~null~E25060_UNL;UNL ~ Internet-Link Unlimited Internet Usage ~ E25060[0]  - E25060~null~105343;E25060||11||Abodemen"/>
    <s v="INDIBIZ"/>
    <m/>
    <m/>
    <d v="2026-08-01T07:00:00"/>
    <s v="2026-07-30 13:00:00 | Nama : BP SYAHDAN GINAWA PAMUJI  No Hp : 085710154686  No Alt :   Tgl Pemasangan : 30 Juli 2026  Interval : SIANG  Note : Hubungi pelanggan terlebih dahulu"/>
    <n v="2026"/>
    <n v="8"/>
    <n v="1"/>
    <d v="2026-08-01T00:00:00"/>
    <n v="-0.29166666666424135"/>
    <x v="0"/>
    <x v="3"/>
  </r>
  <r>
    <n v="887"/>
    <n v="1002517640"/>
    <n v="3"/>
    <x v="2"/>
    <n v="5"/>
    <s v="MADIUN"/>
    <s v="NGAWI"/>
    <s v="MGT"/>
    <s v="REG"/>
    <s v="AO"/>
    <s v="NEW SALES"/>
    <s v="1P INET"/>
    <s v="Completed (PS)"/>
    <s v="RBS-Regional 3"/>
    <d v="2026-08-10T12:40:57"/>
    <d v="2026-08-11T14:06:04"/>
    <n v="69362391"/>
    <m/>
    <n v="152603215872"/>
    <s v="SPBU 54.633.13"/>
    <s v="ODP-MGT-FH/19 FH/D05/19.01"/>
    <s v="WO061390161"/>
    <m/>
    <m/>
    <m/>
    <n v="111.3444775"/>
    <n v="-7.6998423999999996"/>
    <s v="|MN00286|MYIA-036916415861/POI/PARIJONO/085329756958/kondang.jaya17@gmail.com"/>
    <s v="MYIB_ASSISTANT"/>
    <m/>
    <m/>
    <m/>
    <m/>
    <m/>
    <m/>
    <m/>
    <m/>
    <s v="Management Janji"/>
    <s v="2026-08-11 13:00:00 | Nama PIC : bapak PARIJONO No HP : 085329756958 Alt :  M Janji : (SELASA/11/AGUSTUS/2026) jam Pasang : 09:00 Note : hubungi pelanggan jika ingin kelokasi"/>
    <s v="FCC"/>
    <d v="2026-10-08T12:54:40"/>
    <d v="2026-08-11T13:00:00"/>
    <m/>
    <s v="PS"/>
    <s v="MGT"/>
    <s v="NO ADDON"/>
    <n v="20260811"/>
    <s v="Completed"/>
    <s v="HSI Bisnis Promo HUT Telkom PSB 70% - 50 Mbps"/>
    <s v="INDIBIZ"/>
    <m/>
    <m/>
    <d v="2026-08-11T13:00:00"/>
    <s v="2026-08-11 13:00:00 | Nama PIC : bapak PARIJONO No HP : 085329756958 Alt :  M Janji : (SELASA/11/AGUSTUS/2026) jam Pasang : 09:00 Note : hubungi pelanggan jika ingin kelokasi"/>
    <n v="2026"/>
    <n v="8"/>
    <n v="11"/>
    <d v="2026-08-11T00:00:00"/>
    <n v="-0.54166666666424135"/>
    <x v="0"/>
    <x v="20"/>
  </r>
  <r>
    <n v="888"/>
    <n v="1002512394"/>
    <n v="3"/>
    <x v="0"/>
    <n v="5"/>
    <s v="MATARAM"/>
    <s v="SUMBAWA"/>
    <s v="TLW"/>
    <s v="REG"/>
    <s v="AO"/>
    <s v="NEW SALES"/>
    <s v="1P INET"/>
    <s v="Completed (PS)"/>
    <s v="RBS-Regional 3"/>
    <d v="2026-08-06T13:25:57"/>
    <d v="2026-08-06T20:28:20"/>
    <n v="69359975"/>
    <m/>
    <n v="172610203613"/>
    <s v="Kios bahtera"/>
    <s v="ODP-TLW-FA/82 FA/D07/82.01"/>
    <s v="WO061076495"/>
    <m/>
    <m/>
    <m/>
    <n v="116.869161576032"/>
    <n v="-8.7723542335568201"/>
    <s v="MD|MYDB-20260806264528|SC00001/MC00149|Kios bahtera|085337580856"/>
    <s v="MYDIGIBIZPARTNER"/>
    <m/>
    <m/>
    <m/>
    <m/>
    <m/>
    <m/>
    <m/>
    <m/>
    <s v="Management Janji"/>
    <s v="2026-08-07 13:00:00 | Nama : BU EKA KARTIKA SARI No Hp : 085337580856 No Alt :  Tgl Pemasangan : 07 Agustus 2026 Interval : PAGI  Note : Hubungi pelanggan terlebih dahulu"/>
    <s v="FCC"/>
    <d v="2026-06-08T13:40:05"/>
    <d v="2026-08-07T13:00:00"/>
    <m/>
    <s v="PS"/>
    <s v="TLW"/>
    <s v="NO ADDON"/>
    <n v="20260806"/>
    <s v="Completed"/>
    <s v="HSI Bisnis Promo HUT Telkom PSB 70% - 75 Mbps"/>
    <s v="INDIBIZ"/>
    <m/>
    <m/>
    <d v="2026-08-07T13:00:00"/>
    <s v="2026-08-07 13:00:00 | Nama : BU EKA KARTIKA SARI No Hp : 085337580856 No Alt :  Tgl Pemasangan : 07 Agustus 2026 Interval : PAGI  Note : Hubungi pelanggan terlebih dahulu"/>
    <n v="2026"/>
    <n v="8"/>
    <n v="6"/>
    <d v="2026-08-06T00:00:00"/>
    <n v="-1.5416666666642413"/>
    <x v="0"/>
    <x v="0"/>
  </r>
  <r>
    <n v="889"/>
    <n v="1002505931"/>
    <n v="3"/>
    <x v="1"/>
    <n v="5"/>
    <s v="SBY UTARA"/>
    <s v="GRESIK"/>
    <s v="CRM"/>
    <s v="REG"/>
    <s v="AO"/>
    <s v="NEW SALES"/>
    <m/>
    <s v="Completed (PS)"/>
    <s v="RBS-Regional 3"/>
    <d v="2026-08-03T11:51:02"/>
    <d v="2026-08-03T15:28:16"/>
    <n v="69339285"/>
    <m/>
    <n v="152446246131"/>
    <s v="PT SAKTISETIA SENTOSA"/>
    <s v="ODP-CRM-FD/28"/>
    <s v="WO060777833"/>
    <m/>
    <m/>
    <m/>
    <n v="112.54237500000001"/>
    <n v="-7.2237390000000001"/>
    <s v="AMRBS;940137;AM;ISTIHAMIN FITRIYAH;RBS-3;SURAMADU;PSB;PT SAKTISETIA SENTOSA;ARDI DWI SAPUTRA;081334003312;it@saktisetiasantosa.com;HSI Bisnis (1:1) 75 Mbps (Rp 519.000) PSB Rp 150.000;"/>
    <s v="Account Manager"/>
    <m/>
    <m/>
    <m/>
    <m/>
    <m/>
    <m/>
    <m/>
    <m/>
    <s v="Management Janji"/>
    <s v="2026-07-09 15:00:00|Tanggal pemasangan : 09/07/2024  Jam pemasangan : 08.00 - 12.00  Info Tambahan : Hubungi pelanggan dulu sebelum ke lokasi  terima kasih.|DA7880|MYDITA"/>
    <s v="FCC"/>
    <d v="2026-03-08T11:55:02"/>
    <m/>
    <m/>
    <s v="PS"/>
    <s v="CRM"/>
    <s v="NO ADDON"/>
    <n v="20260803"/>
    <s v="Completed"/>
    <s v="- 11_11446;Biaya PSB HSI EBIS Tunai di Depan ~ 11[150000]  - E23015;E23015 ~ ES23 - Perangkat ONT[0]  - E23015~null~44292;E23015||11||Abodemen 0[0]  - E23015~null~E23015_SWONT;SWONT ~ Biaya Sewa ONT ~ E23015[30000]  - E23046;E23046 ~ ES23 - Paket HSI Bisn"/>
    <s v="INDIBIZ"/>
    <m/>
    <m/>
    <d v="2026-08-03T07:00:00"/>
    <s v="2026-07-09 15:00:00|Tanggal pemasangan : 09/07/2024  Jam pemasangan : 08.00 - 12.00  Info Tambahan : Hubungi pelanggan dulu sebelum ke lokasi  terima kasih.|DA7880|MYDITA"/>
    <n v="2026"/>
    <n v="8"/>
    <n v="3"/>
    <d v="2026-08-03T00:00:00"/>
    <n v="-0.29166666666424135"/>
    <x v="0"/>
    <x v="15"/>
  </r>
  <r>
    <n v="890"/>
    <n v="1002531350"/>
    <n v="3"/>
    <x v="2"/>
    <n v="5"/>
    <s v="KEDIRI"/>
    <s v="TULUNGAGUNG"/>
    <s v="TUL"/>
    <s v="REG"/>
    <s v="AO"/>
    <s v="NEW SALES"/>
    <s v="1P INET"/>
    <s v="MIE - SEND SURVEY"/>
    <s v="RBS-Regional 3"/>
    <d v="2026-08-17T17:14:57"/>
    <d v="2026-08-17T17:16:01"/>
    <n v="69368316"/>
    <m/>
    <n v="152606246448"/>
    <s v="WARKOP SELIR"/>
    <s v="ODP-TUL-FAP/58 FAP/D04/58.01"/>
    <s v="WO061948410"/>
    <m/>
    <m/>
    <m/>
    <n v="111.94095388054799"/>
    <n v="-7.98178414096129"/>
    <s v="MD|MYDB-20260817265878|DC20015/MC20167|WARKOP SELIR|081330859450"/>
    <s v="MYDIGIBIZPARTNER"/>
    <m/>
    <m/>
    <m/>
    <m/>
    <m/>
    <m/>
    <m/>
    <m/>
    <s v="Management Janji"/>
    <s v="2026-08-18 15:00:00 | M janji : pagi Tanggal Pemasangan : 18/agustus/2026 Note : hubungi pelanggan jika ingin kelokasi "/>
    <s v="FCC"/>
    <s v="17-08-2026 17:39:44"/>
    <d v="2026-08-18T15:00:00"/>
    <m/>
    <s v="SURVEY_NEW_MANJA"/>
    <s v="TUL"/>
    <s v="NO ADDON"/>
    <m/>
    <s v="MIE - SEND SURVEY"/>
    <s v="HSI Bisnis Promo HUT Telkom PSB 70% - 300 Mbps"/>
    <s v="INDIBIZ"/>
    <m/>
    <m/>
    <d v="2026-08-18T15:00:00"/>
    <s v="2026-08-18 15:00:00 | M janji : pagi Tanggal Pemasangan : 18/agustus/2026 Note : hubungi pelanggan jika ingin kelokasi "/>
    <m/>
    <m/>
    <m/>
    <e v="#NUM!"/>
    <e v="#NUM!"/>
    <x v="1"/>
    <x v="28"/>
  </r>
  <r>
    <n v="891"/>
    <n v="1002515574"/>
    <n v="3"/>
    <x v="0"/>
    <n v="5"/>
    <s v="MATARAM"/>
    <s v="LOMBOK BARAT TENGAH"/>
    <s v="PRY"/>
    <s v="REG"/>
    <s v="AO"/>
    <s v="NEW SALES"/>
    <s v="1P INET"/>
    <s v="Completed (PS)"/>
    <s v="RBS-Regional 3"/>
    <d v="2026-08-08T08:19:57"/>
    <d v="2026-08-09T20:24:06"/>
    <n v="69361227"/>
    <m/>
    <n v="172603791351"/>
    <s v="UPT BLUD Puskesmas Puyung 2"/>
    <s v="ODP-PYA-FAG/69"/>
    <s v="WO061233674"/>
    <m/>
    <m/>
    <m/>
    <n v="116.234774796602"/>
    <n v="-8.68249784078942"/>
    <s v="|MC40242|MYIA-056649581251/POI100198/Ari Kiswandari/081907970487/puskesmaspuyung@gmail.com"/>
    <s v="MYIB_ASSISTANT"/>
    <m/>
    <m/>
    <m/>
    <m/>
    <m/>
    <m/>
    <m/>
    <m/>
    <s v="Management Janji"/>
    <s v="2026-08-09 08:00:00 | Tanggal pemasangan: 09/08/2026 Jam pemasangan : pagi / siang Info Tambahan : Hubungi pelanggan dulu sebelum ke lokasi. terima kasih"/>
    <s v="FCC"/>
    <d v="2026-08-08T08:25:17"/>
    <d v="2026-08-09T08:00:00"/>
    <m/>
    <s v="PS"/>
    <s v="PRY"/>
    <s v="NO ADDON"/>
    <n v="20260809"/>
    <s v="Completed"/>
    <s v="HSI Bisnis Promo HUT Telkom PSB 70% - 150 Mbps"/>
    <s v="INDIBIZ"/>
    <m/>
    <m/>
    <d v="2026-08-09T08:00:00"/>
    <s v="2026-08-09 08:00:00 | Tanggal pemasangan: 09/08/2026 Jam pemasangan : pagi / siang Info Tambahan : Hubungi pelanggan dulu sebelum ke lokasi. terima kasih"/>
    <n v="2026"/>
    <n v="8"/>
    <n v="9"/>
    <d v="2026-08-09T00:00:00"/>
    <n v="-0.33333333333575865"/>
    <x v="0"/>
    <x v="9"/>
  </r>
  <r>
    <n v="892"/>
    <n v="1002518322"/>
    <n v="3"/>
    <x v="5"/>
    <n v="5"/>
    <s v="SINGARJA"/>
    <s v="KLUNGKUNG"/>
    <s v="APR"/>
    <s v="REG"/>
    <s v="AO"/>
    <s v="NEW SALES"/>
    <m/>
    <s v="QC MIA - INVALID QUALITY CONTROL MIA"/>
    <s v="RBS-Regional 3"/>
    <d v="2026-08-10T15:38:49"/>
    <d v="2026-08-13T18:55:52"/>
    <n v="69362650"/>
    <m/>
    <n v="172404209226"/>
    <s v="SPBU 5480804 Jasri"/>
    <s v="ODP-APR-FK/28"/>
    <m/>
    <m/>
    <m/>
    <m/>
    <n v="115.615708771112"/>
    <n v="-8.4771586929703595"/>
    <s v="|MN02750|/CP I WAYAN SUKADANA/085974653039/spbu.bali.5480804.ayani@gmail.com"/>
    <s v="Sales Force DBS"/>
    <m/>
    <m/>
    <m/>
    <m/>
    <m/>
    <m/>
    <m/>
    <m/>
    <m/>
    <m/>
    <m/>
    <d v="2026-10-08T15:39:56"/>
    <m/>
    <m/>
    <s v="QC1"/>
    <s v="APR"/>
    <s v="NO ADDON"/>
    <m/>
    <s v="QC MIA - INVALID QUALITY CONTROL MIA - Upload Kartu Identitas Tidak Sesuai - Mohon upload KTP asli bukan fotocopy/printan - S"/>
    <s v="- 11_11446;Biaya PSB HSI EBIS Tunai di Depan ~ 11[150000]  - SP_NOSS;SP_NOSS ~ Internet NOSS Multispeed Network[0]  - SP_NOSS;SP_NOSS ~ Internet NOSS Multispeed Network[0]  - E23015;E23015 ~ ES23 - Perangkat ONT[0]  - E23015~null~44292;E23015||11||Abodeme"/>
    <s v="INDIBIZ"/>
    <m/>
    <m/>
    <m/>
    <m/>
    <m/>
    <m/>
    <m/>
    <e v="#NUM!"/>
    <e v="#NUM!"/>
    <x v="1"/>
    <x v="6"/>
  </r>
  <r>
    <n v="893"/>
    <n v="1002521821"/>
    <n v="3"/>
    <x v="0"/>
    <n v="5"/>
    <s v="MATARAM"/>
    <s v="LOMBOK TIMUR UTARA"/>
    <s v="SEL"/>
    <s v="REG"/>
    <s v="AO"/>
    <s v="NEW SALES"/>
    <m/>
    <s v="Completed (PS)"/>
    <s v="RBS-Regional 3"/>
    <d v="2026-08-12T11:35:03"/>
    <d v="2026-08-13T16:32:40"/>
    <n v="69364081"/>
    <m/>
    <n v="172619203343"/>
    <s v="PT. MITRA BALI SUKSES"/>
    <s v="ODP-SEL-FAF/30"/>
    <s v="WO061577121"/>
    <m/>
    <m/>
    <m/>
    <n v="116.5159464"/>
    <n v="-8.6452389000000007"/>
    <s v="|MN02545|/PIC WAHYUDI/08995847815-081381829072/it.info@mitrabalisukses.co.id"/>
    <s v="Sales Force DBS"/>
    <m/>
    <m/>
    <m/>
    <m/>
    <m/>
    <m/>
    <m/>
    <m/>
    <s v="Management Janji"/>
    <s v="2026-08-14 13:00:00|Nama PIC : PT. MITRA BALI SUKSES No HP : 08995847815 Alt :  M Janji : (KAMIS/13/AGUSTUS/2026) jam Pasang : 09:00 Note : hubungi pelanggan jika ingin kelokasi|40961371|MYDITA"/>
    <s v="FCC"/>
    <d v="2026-12-08T11:39:52"/>
    <d v="2026-08-14T13:00:00"/>
    <m/>
    <s v="PS"/>
    <s v="SEL"/>
    <s v="NO ADDON"/>
    <n v="20260813"/>
    <s v="Completed"/>
    <s v="- 11_11446;Biaya PSB HSI EBIS Tunai di Depan ~ 11[150000]  - SP_NOSS;SP_NOSS ~ Internet NOSS Multispeed Network[0]  - SP_NOSS;SP_NOSS ~ Internet NOSS Multispeed Network[0]  - E25060;E25060 ~ ES25 - Paket HSI Bisnis (HSIE) Khusus Winback 2.0[0]  - E25060~n"/>
    <s v="INDIBIZ"/>
    <m/>
    <m/>
    <d v="2026-08-14T13:00:00"/>
    <s v="2026-08-14 13:00:00|Nama PIC : PT. MITRA BALI SUKSES No HP : 08995847815 Alt :  M Janji : (KAMIS/13/AGUSTUS/2026) jam Pasang : 09:00 Note : hubungi pelanggan jika ingin kelokasi|40961371|MYDITA"/>
    <n v="2026"/>
    <n v="8"/>
    <n v="13"/>
    <d v="2026-08-13T00:00:00"/>
    <n v="-1.5416666666642413"/>
    <x v="0"/>
    <x v="9"/>
  </r>
  <r>
    <n v="894"/>
    <n v="1002512297"/>
    <n v="3"/>
    <x v="2"/>
    <n v="5"/>
    <s v="KEDIRI"/>
    <s v="BLITAR"/>
    <s v="BLR"/>
    <s v="DGS"/>
    <s v="AO"/>
    <s v="NEW SALES"/>
    <m/>
    <s v="Completed (PS)"/>
    <s v="DGS-B2B TREG"/>
    <d v="2026-08-06T12:56:20"/>
    <d v="2026-08-06T14:31:25"/>
    <n v="69359948"/>
    <m/>
    <n v="152730235333"/>
    <s v="Rumdin KPU Kab Blitar"/>
    <s v="ODP-BLR-FBN/45"/>
    <s v="WO061070333"/>
    <m/>
    <m/>
    <m/>
    <n v="112.22014896923"/>
    <n v="-8.0732470081231202"/>
    <s v="DGS HSI | Femelio Asad Andiwinata | 404792 | TREG 3 |Rumdin KPU Kab Blitar |Haryanto|085646275990 |PSB INDIBIZ BASIC 50MB"/>
    <s v="Account Manager"/>
    <m/>
    <m/>
    <m/>
    <m/>
    <m/>
    <m/>
    <m/>
    <m/>
    <s v="Management Janji"/>
    <s v="PSB"/>
    <s v="FCC"/>
    <d v="2026-06-08T13:10:52"/>
    <m/>
    <m/>
    <s v="PS"/>
    <s v="BLR"/>
    <s v="NO ADDON"/>
    <n v="20260806"/>
    <s v="Completed"/>
    <s v="- 11_11450;Biaya PSB Reguler HSI EBIS ~ 11[150000]  - E23015;E23015 ~ ES23 - Perangkat ONT[0]  - E23015~null~44292;E23015||11||Abodemen 0[0]  - E23015~null~E23015_SWONT;SWONT ~ Biaya Sewa ONT ~ E23015[30000]  - E23047;E23047 ~ ES23 - Paket HSI Bisnis Basi"/>
    <s v="INDIBIZ"/>
    <m/>
    <m/>
    <d v="2026-08-06T12:00:00"/>
    <s v="PSB"/>
    <n v="2026"/>
    <n v="8"/>
    <n v="6"/>
    <d v="2026-08-06T00:00:00"/>
    <n v="-0.5"/>
    <x v="0"/>
    <x v="28"/>
  </r>
  <r>
    <n v="895"/>
    <n v="1002522218"/>
    <n v="3"/>
    <x v="6"/>
    <n v="5"/>
    <s v="PASURUAN"/>
    <s v="LUMAJANG"/>
    <s v="JTO"/>
    <s v="REG"/>
    <s v="AO"/>
    <s v="NEW SALES"/>
    <m/>
    <s v="Completed (PS)"/>
    <s v="RBS-Regional 3"/>
    <d v="2026-08-12T13:45:25"/>
    <d v="2026-08-13T14:32:03"/>
    <n v="69364259"/>
    <m/>
    <n v="152541206028"/>
    <s v="UPTD SDN JATIROTO 01"/>
    <s v="ODP-JTO-FK/11"/>
    <s v="WO061656343"/>
    <m/>
    <m/>
    <m/>
    <n v="113.364661459822"/>
    <n v="-8.0918405360818806"/>
    <s v="|MC30211|/CHRISTIAN DRIFIRMAN WIDODO/81217910263/sdnegerijatiroto1@gmail.com"/>
    <s v="Sales Force DBS"/>
    <m/>
    <m/>
    <m/>
    <m/>
    <m/>
    <m/>
    <m/>
    <m/>
    <s v="Management Janji"/>
    <s v="2026-08-14 08:00:00|Nama PIC : CHRISTIAN  No HP : 081217910263 Alt :  M Janji : 14/08/2026 Jam Pasang : 08.00  - 13:00  NoteÃ‚Â :  hubungi terlebih dahulu sebelum ke lokasi, terima kasih.|40981184|MYDITA"/>
    <s v="FCC"/>
    <d v="2026-12-08T13:55:01"/>
    <d v="2026-08-14T08:00:00"/>
    <m/>
    <s v="PS"/>
    <s v="JTO"/>
    <s v="NO ADDON"/>
    <n v="20260813"/>
    <s v="Completed"/>
    <s v="- 11_11446;Biaya PSB HSI EBIS Tunai di Depan ~ 11[150000]  - E23015;E23015 ~ ES23 - Perangkat ONT[0]  - E23015~null~44292;E23015||11||Abodemen 0[0]  - E23015~null~E23015_SWONT;SWONT ~ Biaya Sewa ONT ~ E23015[30000]  - SP_NOSS;SP_NOSS ~ Internet NOSS Multi"/>
    <s v="INDIBIZ"/>
    <m/>
    <m/>
    <d v="2026-08-14T08:00:00"/>
    <s v="2026-08-14 08:00:00|Nama PIC : CHRISTIAN  No HP : 081217910263 Alt :  M Janji : 14/08/2026 Jam Pasang : 08.00  - 13:00  NoteÃ‚Â :  hubungi terlebih dahulu sebelum ke lokasi, terima kasih.|40981184|MYDITA"/>
    <n v="2026"/>
    <n v="8"/>
    <n v="13"/>
    <d v="2026-08-13T00:00:00"/>
    <n v="-1.3333333333357587"/>
    <x v="0"/>
    <x v="26"/>
  </r>
  <r>
    <n v="896"/>
    <n v="1002510319"/>
    <n v="3"/>
    <x v="2"/>
    <n v="5"/>
    <s v="MADIUN"/>
    <s v="BOJONEGORO"/>
    <s v="SMJ"/>
    <s v="REG"/>
    <s v="AO"/>
    <s v="NEW SALES"/>
    <s v="1P INET"/>
    <s v="Completed (PS)"/>
    <s v="RBS-Regional 3"/>
    <d v="2026-08-05T11:53:57"/>
    <d v="2026-08-06T14:17:14"/>
    <n v="69359065"/>
    <m/>
    <n v="152642209551"/>
    <s v="Smkn Sugihwaras"/>
    <s v="ODP-SMJ-FA/78"/>
    <s v="WO060971571"/>
    <m/>
    <m/>
    <m/>
    <n v="111.947784136145"/>
    <n v="-7.2982218967266297"/>
    <s v="|MN00271|MYIA-073344631850/POI/Nila Ekowati/082237399808/smknsugihwaras.official@gmail.com"/>
    <s v="MYIB_ASSISTANT"/>
    <m/>
    <m/>
    <m/>
    <m/>
    <m/>
    <m/>
    <m/>
    <m/>
    <s v="Management Janji"/>
    <s v="2026-08-06 13:00:00 | Nama PIC : Ibu Nila No Hp : 082237399808 No Alt : - Tgl Pemasangan : 06 Agustus 2026 Interval : PAGI SIANG Note : Hubungi pelanggan terlebih dahulu"/>
    <s v="FCC"/>
    <d v="2026-05-08T11:55:33"/>
    <d v="2026-08-06T13:00:00"/>
    <m/>
    <s v="PS"/>
    <s v="SMJ"/>
    <s v="NO ADDON"/>
    <n v="20260806"/>
    <s v="Completed"/>
    <s v="HSI Bisnis Basic Promo HUT Telkom PSB 70% - 100 Mbps"/>
    <s v="INDIBIZ"/>
    <m/>
    <m/>
    <d v="2026-08-06T13:00:00"/>
    <s v="2026-08-06 13:00:00 | Nama PIC : Ibu Nila No Hp : 082237399808 No Alt : - Tgl Pemasangan : 06 Agustus 2026 Interval : PAGI SIANG Note : Hubungi pelanggan terlebih dahulu"/>
    <n v="2026"/>
    <n v="8"/>
    <n v="6"/>
    <d v="2026-08-06T00:00:00"/>
    <n v="-0.54166666666424135"/>
    <x v="0"/>
    <x v="18"/>
  </r>
  <r>
    <n v="897"/>
    <n v="1002511549"/>
    <n v="3"/>
    <x v="6"/>
    <n v="5"/>
    <s v="JEMBER"/>
    <s v="BONDOWOSO"/>
    <s v="BOW"/>
    <s v="REG"/>
    <s v="AO"/>
    <s v="NEW SALES"/>
    <s v="2P INET + VOICE"/>
    <s v="Completed (PS)"/>
    <s v="RBS-Regional 3"/>
    <d v="2026-08-06T09:10:57"/>
    <d v="2026-08-06T14:49:27"/>
    <n v="69359584"/>
    <n v="3322010092"/>
    <n v="152507223557"/>
    <s v="RUMAH KOST ZAIN"/>
    <s v="ODP-BOW-FAC/32 FAC/D02/32.01"/>
    <s v="WO061043862"/>
    <m/>
    <m/>
    <m/>
    <n v="113.830870644215"/>
    <n v="-7.9572022971668304"/>
    <s v="|MC30175|MYIA-000392348584/POI/ZAINUDDIN/083853348589/kostzain96@gmail.com"/>
    <s v="MYIB_ASSISTANT"/>
    <m/>
    <m/>
    <m/>
    <m/>
    <m/>
    <m/>
    <m/>
    <m/>
    <s v="Management Janji"/>
    <s v="2026-08-07 08:00:00 | Tanggal pemasangan : 07 AGUSTUS 2026 Jam pemasangan : pagi/siang Info Tambahan : Hubungi pelanggan dulu sebelum ke lokasi terima kasih"/>
    <s v="FCC"/>
    <d v="2026-06-08T09:25:00"/>
    <d v="2026-08-07T08:00:00"/>
    <m/>
    <s v="PS"/>
    <s v="BOW"/>
    <s v="NO ADDON"/>
    <n v="20260806"/>
    <s v="Completed"/>
    <s v="HSI Bisnis Bundling Phone PSB 70% - Free 800 Menit Promo - 300 Mbps"/>
    <s v="INDIBIZ"/>
    <m/>
    <m/>
    <d v="2026-08-07T08:00:00"/>
    <s v="2026-08-07 08:00:00 | Tanggal pemasangan : 07 AGUSTUS 2026 Jam pemasangan : pagi/siang Info Tambahan : Hubungi pelanggan dulu sebelum ke lokasi terima kasih"/>
    <n v="2026"/>
    <n v="8"/>
    <n v="6"/>
    <d v="2026-08-06T00:00:00"/>
    <n v="-1.3333333333357587"/>
    <x v="0"/>
    <x v="14"/>
  </r>
  <r>
    <n v="898"/>
    <n v="1002524290"/>
    <n v="3"/>
    <x v="1"/>
    <n v="5"/>
    <s v="SBY SELATAN"/>
    <s v="MANYAR"/>
    <s v="GBG"/>
    <s v="REG"/>
    <s v="AO"/>
    <s v="NEW SALES"/>
    <m/>
    <s v="CC - HD1A - INPROGRESS UNCONTACTED"/>
    <s v="RBS-Regional 2"/>
    <d v="2026-08-13T13:37:36"/>
    <d v="2026-08-15T15:36:02"/>
    <n v="69365183"/>
    <n v="3135936049"/>
    <n v="152320245983"/>
    <s v="PT WILL CORP INDONESIA"/>
    <s v="ODP-MYR-FBM/55"/>
    <m/>
    <m/>
    <m/>
    <m/>
    <n v="112.760109901428"/>
    <n v="-7.2952252204211403"/>
    <s v="MB00304; Soeprianto 085173306144 08132694334;  khamidn688@gmail.com; HSI BISNIS + PHONE 100 MBPS 709K; IKA MUFLIHA"/>
    <s v="Amex"/>
    <m/>
    <m/>
    <m/>
    <m/>
    <m/>
    <m/>
    <m/>
    <m/>
    <m/>
    <m/>
    <m/>
    <s v="13-08-2026 13:39:51"/>
    <m/>
    <m/>
    <s v="FCC"/>
    <s v="GBG"/>
    <s v="NO ADDON"/>
    <m/>
    <s v="UNCONTACTED : Mail Box - Memo Ghina Swanti Ariesa 40941148|MYDITA"/>
    <s v="- 11_11446;Biaya PSB HSI EBIS Tunai di Depan ~ 11[150000]  - BWY DL;BWY DL ~ Saluran Dua Arah(BothWay)[0]  - E23053;E23053 ~ ES23 - Paket HSI Bisnis  Phone (PHONE)[0]  - E23053~null~44864;E23053||11||Abodemen 0[0]  - E23053~null~E23053_IN800;IN800 ~ Free "/>
    <s v="INDIBIZ"/>
    <m/>
    <m/>
    <m/>
    <m/>
    <m/>
    <m/>
    <m/>
    <e v="#NUM!"/>
    <e v="#NUM!"/>
    <x v="1"/>
    <x v="8"/>
  </r>
  <r>
    <n v="899"/>
    <n v="1002524073"/>
    <n v="3"/>
    <x v="4"/>
    <n v="4"/>
    <s v="SEMARANG"/>
    <s v="INNER - SEMARANG JATENG UTARA"/>
    <s v="SMT"/>
    <s v="DGS"/>
    <s v="AO"/>
    <s v="NEW SALES"/>
    <m/>
    <s v="Completed (PS)"/>
    <s v="DGS-B2B TREG"/>
    <d v="2026-08-13T12:18:04"/>
    <d v="2026-08-14T12:01:46"/>
    <n v="69365053"/>
    <m/>
    <n v="141420142465"/>
    <s v="KOPERASI SKADRON 11 S27 AMARA JAYA"/>
    <s v="ODP-SMT-FCP/137"/>
    <s v="WO061659968"/>
    <m/>
    <m/>
    <m/>
    <n v="110.372801"/>
    <n v="-6.974011"/>
    <s v="DGS HSI | FAISAL | 940218 | TREG 3 | SKADRON | ARIF | 082282226365 | HSIBISNIS100MBPS"/>
    <s v="Account Manager"/>
    <m/>
    <m/>
    <m/>
    <m/>
    <m/>
    <m/>
    <m/>
    <m/>
    <s v="Management Janji"/>
    <s v="KONFIRMASI UP"/>
    <s v="FCC"/>
    <s v="13-08-2026 12:25:00"/>
    <m/>
    <m/>
    <s v="PS"/>
    <s v="SMT"/>
    <s v="NO ADDON"/>
    <n v="20260814"/>
    <s v="Completed"/>
    <s v="- 11_11450;Biaya PSB Reguler HSI EBIS ~ 11[150000]  - SP_NOSS;SP_NOSS ~ Internet NOSS Multispeed Network[0]  - SP_NOSS;SP_NOSS ~ Internet NOSS Multispeed Network[0]  - E23015;E23015 ~ ES23 - Perangkat ONT[0]  - E23015~null~44292;E23015||11||Abodemen 0[0] "/>
    <s v="INDIBIZ"/>
    <m/>
    <m/>
    <d v="2026-08-13T14:00:00"/>
    <s v="KONFIRMASI UP"/>
    <n v="2026"/>
    <n v="8"/>
    <n v="14"/>
    <d v="2026-08-14T00:00:00"/>
    <n v="0.41666666666424135"/>
    <x v="0"/>
    <x v="3"/>
  </r>
  <r>
    <n v="900"/>
    <n v="1002530820"/>
    <n v="3"/>
    <x v="2"/>
    <n v="5"/>
    <s v="MADIUN"/>
    <s v="BOJONEGORO"/>
    <s v="PAD"/>
    <s v="REG"/>
    <s v="AO"/>
    <s v="NEW SALES"/>
    <s v="1P INET"/>
    <s v="MIE - SEND SURVEY"/>
    <s v="RBS-Regional 3"/>
    <d v="2026-08-17T12:47:56"/>
    <d v="2026-08-17T12:50:01"/>
    <n v="69368056"/>
    <m/>
    <n v="152644205684"/>
    <s v="TOKO POJOK"/>
    <s v="ODP-PAZ-FP/63"/>
    <s v="WO061926145"/>
    <m/>
    <m/>
    <m/>
    <n v="111.6292524"/>
    <n v="-7.0725444"/>
    <s v="|MC20010|MYIA-061123096931/POI/PURWANTO /08133048515/keysavanovyanti@gmail.com"/>
    <s v="MYIB_ASSISTANT"/>
    <m/>
    <m/>
    <m/>
    <m/>
    <m/>
    <m/>
    <m/>
    <m/>
    <s v="Management Janji"/>
    <s v="2026-08-19 13:00:00 | Tanggal Pemasangan : 19 Agustus 2026 Jam Pemasangan : 08:00 13:00 Info Tambahan : Hubungi pelanggan dulu sebelum ke lokasi terimakasih"/>
    <s v="FCC"/>
    <s v="17-08-2026 12:54:48"/>
    <d v="2026-08-19T13:00:00"/>
    <m/>
    <s v="SURVEY_NEW_MANJA"/>
    <s v="PAD"/>
    <s v="NO ADDON"/>
    <m/>
    <s v="MIE - SEND SURVEY"/>
    <s v="HSI Bisnis Promo HUT Telkom PSB 70% - 300 Mbps"/>
    <s v="INDIBIZ"/>
    <m/>
    <m/>
    <d v="2026-08-19T13:00:00"/>
    <s v="2026-08-19 13:00:00 | Tanggal Pemasangan : 19 Agustus 2026 Jam Pemasangan : 08:00 13:00 Info Tambahan : Hubungi pelanggan dulu sebelum ke lokasi terimakasih"/>
    <m/>
    <m/>
    <m/>
    <e v="#NUM!"/>
    <e v="#NUM!"/>
    <x v="1"/>
    <x v="18"/>
  </r>
  <r>
    <n v="901"/>
    <n v="1002517666"/>
    <n v="3"/>
    <x v="5"/>
    <n v="5"/>
    <s v="DENPASAR"/>
    <s v="UBUNG"/>
    <s v="SMY"/>
    <s v="REG"/>
    <s v="AO"/>
    <s v="NEW SALES"/>
    <s v="1P INET"/>
    <s v="Completed (PS)"/>
    <s v="RBS-Regional 3"/>
    <d v="2026-08-10T12:55:57"/>
    <d v="2026-08-12T13:00:10"/>
    <n v="69362384"/>
    <m/>
    <n v="172416797719"/>
    <s v="PT GARUDA AKHLAK SEJAHTERA"/>
    <s v="ODP-SMY-FW/55 FW/D04/55.01"/>
    <s v="WO061391971"/>
    <m/>
    <m/>
    <m/>
    <n v="115.1712661"/>
    <n v="-8.6972375"/>
    <s v="|MN02665|MYIA-030368477802/POI/TONI/089619714653/ahmadsultoni3008@gmail.com"/>
    <s v="MYIB_ASSISTANT"/>
    <m/>
    <m/>
    <m/>
    <m/>
    <m/>
    <m/>
    <m/>
    <m/>
    <s v="Management Janji"/>
    <s v="2026-08-11 13:00:00 | Nama : BP AHMAD SULTONI  No Hp : 089619714653 No Alt :  Tgl Pemasangan : 11 Agustus 2026 Interval : PAGI  Note : Hubungi pelanggan terlebih dahulu"/>
    <s v="FCC"/>
    <d v="2026-10-08T13:09:48"/>
    <d v="2026-08-11T13:00:00"/>
    <m/>
    <s v="PS"/>
    <s v="SMY"/>
    <s v="NO ADDON"/>
    <n v="20260812"/>
    <s v="Completed"/>
    <s v="HSI Bisnis Basic Promo HUT Telkom PSB 70% - 50 Mbps"/>
    <s v="INDIBIZ"/>
    <m/>
    <m/>
    <d v="2026-08-11T13:00:00"/>
    <s v="2026-08-11 13:00:00 | Nama : BP AHMAD SULTONI  No Hp : 089619714653 No Alt :  Tgl Pemasangan : 11 Agustus 2026 Interval : PAGI  Note : Hubungi pelanggan terlebih dahulu"/>
    <n v="2026"/>
    <n v="8"/>
    <n v="12"/>
    <d v="2026-08-12T00:00:00"/>
    <n v="0.45833333333575865"/>
    <x v="0"/>
    <x v="13"/>
  </r>
  <r>
    <n v="902"/>
    <n v="1002525277"/>
    <n v="3"/>
    <x v="2"/>
    <n v="5"/>
    <s v="MADIUN"/>
    <s v="PONOROGO"/>
    <s v="SMO"/>
    <s v="REG"/>
    <s v="AO"/>
    <s v="NEW SALES"/>
    <s v="1P INET"/>
    <s v="Completed (PS)"/>
    <s v="RBS-Regional 3"/>
    <d v="2026-08-13T19:34:56"/>
    <d v="2026-08-14T20:51:51"/>
    <n v="69365551"/>
    <m/>
    <n v="152614209520"/>
    <s v="RAMA CELL JAMBON"/>
    <s v="ODP-SMO-FC/40"/>
    <s v="WO061704883"/>
    <m/>
    <m/>
    <m/>
    <n v="111.371064931154"/>
    <n v="-7.9048290835077397"/>
    <s v="MD|MYDB-20260813265265|DN00001/MN02053|RAMA CELL JAMBON|08131323430"/>
    <s v="MYDIGIBIZPARTNER"/>
    <m/>
    <m/>
    <m/>
    <m/>
    <m/>
    <m/>
    <m/>
    <m/>
    <s v="Management Janji"/>
    <s v="2026-08-15 08:00:00 | Nama Pic : BP KAMTO No Hp Pic : 08131323430 Jam Pemasangan : 08:00 - 12.00 Tanggal Pemasangan : JUMAT 14 AGUSTUS 2026 Info Tambahan : Hubungi pelanggan sebelum datang ke lokasi"/>
    <s v="FCC"/>
    <s v="13-08-2026 19:39:52"/>
    <d v="2026-08-15T08:00:00"/>
    <m/>
    <s v="PS"/>
    <s v="SMO"/>
    <s v="NO ADDON"/>
    <n v="20260814"/>
    <s v="Completed"/>
    <s v="HSI Bisnis Promo HUT Telkom PSB 70% - 300 Mbps"/>
    <s v="INDIBIZ"/>
    <m/>
    <m/>
    <d v="2026-08-15T08:00:00"/>
    <s v="2026-08-15 08:00:00 | Nama Pic : BP KAMTO No Hp Pic : 08131323430 Jam Pemasangan : 08:00 - 12.00 Tanggal Pemasangan : JUMAT 14 AGUSTUS 2026 Info Tambahan : Hubungi pelanggan sebelum datang ke lokasi"/>
    <n v="2026"/>
    <n v="8"/>
    <n v="14"/>
    <d v="2026-08-14T00:00:00"/>
    <n v="-1.3333333333357587"/>
    <x v="0"/>
    <x v="2"/>
  </r>
  <r>
    <n v="903"/>
    <n v="1002521560"/>
    <n v="3"/>
    <x v="3"/>
    <n v="4"/>
    <s v="YOGYAKARTA"/>
    <s v="INNER - YOGYA JATENG SELATAN"/>
    <s v="BBS"/>
    <s v="REG"/>
    <s v="AO"/>
    <s v="NEW SALES"/>
    <m/>
    <s v="Completed (PS)"/>
    <s v="RBS-Regional 3"/>
    <d v="2026-08-12T10:25:52"/>
    <d v="2026-08-12T18:00:40"/>
    <n v="69363970"/>
    <m/>
    <n v="146131120391"/>
    <s v="Villa Siji Seturan"/>
    <s v="ODP-BBS-FK/042"/>
    <s v="WO061573489"/>
    <m/>
    <m/>
    <m/>
    <n v="110.40400150000001"/>
    <n v="-7.7670263999999998"/>
    <s v="|MC80228|/Villa Siji Seturan/Paket HSI Bisnis Promo HUT Telkom 1:1 150Mbps/Achmad Kurnia/085775983033/sijiproperties@gmail.com"/>
    <s v="Sales Profesional"/>
    <m/>
    <m/>
    <m/>
    <m/>
    <m/>
    <m/>
    <m/>
    <m/>
    <s v="Management Janji"/>
    <s v="2026-08-13 08:00:00|Waktu pemasangan : 13 agustus 2026 Jam pemasangan : 08.00 - 12.00 Info Tambahan : Hubungi pelanggan dulu sebelum ke lokasi terimakasih |40951377|MYDITA"/>
    <s v="FCC"/>
    <d v="2026-12-08T10:39:53"/>
    <d v="2026-08-13T08:00:00"/>
    <m/>
    <s v="PS"/>
    <s v="BBS"/>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3T08:00:00"/>
    <s v="2026-08-13 08:00:00|Waktu pemasangan : 13 agustus 2026 Jam pemasangan : 08.00 - 12.00 Info Tambahan : Hubungi pelanggan dulu sebelum ke lokasi terimakasih |40951377|MYDITA"/>
    <n v="2026"/>
    <n v="8"/>
    <n v="12"/>
    <d v="2026-08-12T00:00:00"/>
    <n v="-1.3333333333357587"/>
    <x v="0"/>
    <x v="3"/>
  </r>
  <r>
    <n v="904"/>
    <n v="1002523860"/>
    <n v="3"/>
    <x v="1"/>
    <n v="5"/>
    <s v="SBY UTARA"/>
    <s v="KENJERAN"/>
    <s v="KBL"/>
    <s v="REG"/>
    <s v="AO"/>
    <s v="NEW SALES"/>
    <s v="1P INET"/>
    <s v="Completed (PS)"/>
    <s v="RBS-Regional 3"/>
    <d v="2026-08-13T11:08:57"/>
    <d v="2026-08-13T14:49:36"/>
    <n v="69364937"/>
    <m/>
    <n v="152401227407"/>
    <s v="SMP Negeri 38 Surabaya (Lab komputer)"/>
    <s v="ODP-KBL-FGL/38 FGL/D04/38.01"/>
    <s v="WO061652360"/>
    <m/>
    <m/>
    <m/>
    <n v="112.7349265"/>
    <n v="-7.2342518999999896"/>
    <s v="MD|MYDB-20260813265183|DN00001/MN02093|SMP Negeri 38 Surabaya (Lab komputer)|081230674728"/>
    <s v="MYDIGIBIZPARTNER"/>
    <m/>
    <m/>
    <m/>
    <m/>
    <m/>
    <m/>
    <m/>
    <m/>
    <s v="Management Janji"/>
    <s v="2026-08-14 08:00:00 | Waktu pemasangan : 13 agustus 2026 Jam pemasangan : 08.00 - 12.00 Info Tambahan : Hubungi pelanggan dulu sebelum ke lokasi terimakasih "/>
    <s v="FCC"/>
    <s v="13-08-2026 11:10:22"/>
    <d v="2026-08-14T08:00:00"/>
    <m/>
    <s v="PS"/>
    <s v="KBL"/>
    <s v="NO ADDON"/>
    <n v="20260813"/>
    <s v="Completed"/>
    <s v="HSI Bisnis Basic Promo HUT Telkom PSB 70% - 75 Mbps"/>
    <s v="INDIBIZ"/>
    <m/>
    <m/>
    <d v="2026-08-14T08:00:00"/>
    <s v="2026-08-14 08:00:00 | Waktu pemasangan : 13 agustus 2026 Jam pemasangan : 08.00 - 12.00 Info Tambahan : Hubungi pelanggan dulu sebelum ke lokasi terimakasih "/>
    <n v="2026"/>
    <n v="8"/>
    <n v="13"/>
    <d v="2026-08-13T00:00:00"/>
    <n v="-1.3333333333357587"/>
    <x v="0"/>
    <x v="27"/>
  </r>
  <r>
    <n v="905"/>
    <n v="1002518700"/>
    <n v="3"/>
    <x v="3"/>
    <n v="4"/>
    <s v="MAGELANG"/>
    <s v="WONOSOBO"/>
    <s v="WOS"/>
    <s v="REG"/>
    <s v="AO"/>
    <s v="NEW SALES"/>
    <s v="1P INET"/>
    <s v="Completed (PS)"/>
    <s v="RBS-Regional 3"/>
    <d v="2026-08-10T18:58:57"/>
    <d v="2026-08-11T19:36:09"/>
    <n v="69362796"/>
    <m/>
    <n v="141373127426"/>
    <s v="SDN 4 SAPURAN"/>
    <s v="ODP-WOS-FAU/031 FAU/D07/031.01"/>
    <s v="WO061445725"/>
    <m/>
    <m/>
    <m/>
    <n v="109.9765752"/>
    <n v="-7.4650698999999898"/>
    <s v="|MN02495|MYIA-086339101590/POI/SUCI SUSILOWATI/081328612610/sd4sapuran@yahoo.co.id"/>
    <s v="MYIB_ASSISTANT"/>
    <m/>
    <m/>
    <m/>
    <m/>
    <m/>
    <m/>
    <m/>
    <m/>
    <s v="Management Janji"/>
    <s v="2026-08-11 15:00:00 | Nama PIC:  bp katrin  No HP: 082322546464 Alt: Tanggal: 11/8/2026 Jam Pasang: Sore Note: Hubungi sebelum ke lokasi, terimakasih."/>
    <s v="FCC"/>
    <d v="2026-10-08T19:09:56"/>
    <d v="2026-08-11T15:00:00"/>
    <m/>
    <s v="PS"/>
    <s v="WOS"/>
    <s v="NO ADDON"/>
    <n v="20260811"/>
    <s v="Completed"/>
    <s v="HSI Bisnis Promo HUT Telkom PSB 70% - 50 Mbps"/>
    <s v="INDIBIZ"/>
    <m/>
    <m/>
    <d v="2026-08-11T15:00:00"/>
    <s v="2026-08-11 15:00:00 | Nama PIC:  bp katrin  No HP: 082322546464 Alt: Tanggal: 11/8/2026 Jam Pasang: Sore Note: Hubungi sebelum ke lokasi, terimakasih."/>
    <n v="2026"/>
    <n v="8"/>
    <n v="11"/>
    <d v="2026-08-11T00:00:00"/>
    <n v="-0.625"/>
    <x v="0"/>
    <x v="3"/>
  </r>
  <r>
    <n v="906"/>
    <n v="1002508469"/>
    <n v="3"/>
    <x v="7"/>
    <n v="4"/>
    <s v="KUDUS"/>
    <s v="PURWODADI"/>
    <s v="GBU"/>
    <s v="REG"/>
    <s v="AO"/>
    <s v="NEW SALES"/>
    <m/>
    <s v="102 | FOLLOW UP COMPLETED"/>
    <s v="RBS-Regional 3"/>
    <d v="2026-08-04T14:31:58"/>
    <d v="2026-08-09T10:55:07"/>
    <n v="69358318"/>
    <n v="2922951017"/>
    <n v="142516104444"/>
    <s v="PT GLOBAL JET EXPRESS"/>
    <s v="ODP-GBU-FF/014"/>
    <s v="WO061110483"/>
    <m/>
    <m/>
    <m/>
    <n v="110.6321945"/>
    <n v="-7.1613876000000003"/>
    <s v="AMRBS;403099;TREG4;MUHAMMAD MASTUR;081226139781;CP Maela Kusuma Ningrum ;85954268480;PAKET 2S INET VOICE 50 MBPS (479.000);PT GLOBAL JET EXPRESS//TANGGUNGHARJO01;input by tito"/>
    <s v="Account Manager"/>
    <m/>
    <m/>
    <m/>
    <m/>
    <m/>
    <m/>
    <m/>
    <m/>
    <s v="Management Janji"/>
    <s v="2026-08-07 15:00:00| M Janji : (07/08/026) jam Pasang : 09:00 Note : hubungi pelanggan jika ingin kelokasi|40951378|MYDITA"/>
    <s v="FCC"/>
    <d v="2026-04-08T14:40:14"/>
    <d v="2026-08-07T15:00:00"/>
    <s v="Kendala Teknik"/>
    <s v="REVOKE"/>
    <s v="GBU"/>
    <s v="NO ADDON"/>
    <m/>
    <s v="Follow Up Revoke Completed, New Order ID : SC1002516388"/>
    <s v="- 11_11446;Biaya PSB HSI EBIS Tunai di Depan ~ 11[150000]  - BWY DL;BWY DL ~ Saluran Dua Arah(BothWay)[0]  - E23053;E23053 ~ ES23 - Paket HSI Bisnis  Phone (PHONE)[0]  - E23053~null~44864;E23053||11||Abodemen 0[0]  - E23053~null~E23053_IN800;IN800 ~ Free "/>
    <s v="INDIBIZ"/>
    <m/>
    <m/>
    <d v="2026-08-07T15:00:00"/>
    <s v="2026-08-07 15:00:00| M Janji : (07/08/026) jam Pasang : 09:00 Note : hubungi pelanggan jika ingin kelokasi|40951378|MYDITA"/>
    <m/>
    <m/>
    <m/>
    <e v="#NUM!"/>
    <e v="#NUM!"/>
    <x v="1"/>
    <x v="3"/>
  </r>
  <r>
    <n v="907"/>
    <n v="1002517556"/>
    <n v="3"/>
    <x v="4"/>
    <n v="4"/>
    <s v="PEKALONGAN"/>
    <s v="BREBES"/>
    <s v="BRB"/>
    <s v="REG"/>
    <s v="AO"/>
    <s v="NEW SALES"/>
    <m/>
    <s v="Completed (PS)"/>
    <s v="RBS-Regional 3"/>
    <d v="2026-08-10T12:04:07"/>
    <d v="2026-08-12T14:36:33"/>
    <n v="69362341"/>
    <m/>
    <n v="146284107593"/>
    <s v="SMKN 1 BREBES"/>
    <s v="ODP-BRB-FG/069"/>
    <s v="WO061424905"/>
    <m/>
    <m/>
    <m/>
    <n v="109.04872159999999"/>
    <n v="-6.8769770000000001"/>
    <s v="AMRBS;403095;REG3;BAYU;085100296564;HSI 1S 50MB;PIC 089682135614;sarasnomo55@gmail.com"/>
    <s v="Account Manager"/>
    <m/>
    <m/>
    <m/>
    <m/>
    <m/>
    <m/>
    <m/>
    <m/>
    <s v="Management Janji"/>
    <s v="2026-08-11 13:00:00|Nama PIC:  bp rudini  No HP: 089682135614 Alt: Tanggal: 11/8/2026 Jam Pasang: Siang Note: Hubungi sebelum ke lokasi, terimakasih.|40010577|MYDITA"/>
    <s v="FCC"/>
    <d v="2026-10-08T12:09:56"/>
    <d v="2026-08-11T13:00:00"/>
    <m/>
    <s v="PS"/>
    <s v="BRB"/>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1T13:00:00"/>
    <s v="2026-08-11 13:00:00|Nama PIC:  bp rudini  No HP: 089682135614 Alt: Tanggal: 11/8/2026 Jam Pasang: Siang Note: Hubungi sebelum ke lokasi, terimakasih.|40010577|MYDITA"/>
    <n v="2026"/>
    <n v="8"/>
    <n v="12"/>
    <d v="2026-08-12T00:00:00"/>
    <n v="0.45833333333575865"/>
    <x v="0"/>
    <x v="3"/>
  </r>
  <r>
    <n v="908"/>
    <n v="1002510952"/>
    <n v="3"/>
    <x v="0"/>
    <n v="5"/>
    <s v="MATARAM"/>
    <s v="LOMBOK BARAT TENGAH"/>
    <s v="GER"/>
    <s v="REG"/>
    <s v="AO"/>
    <s v="NEW SALES"/>
    <s v="1P INET"/>
    <s v="98 | OSS - CANCEL COMPLETE"/>
    <s v="RBS-Regional 3"/>
    <d v="2026-08-05T15:04:57"/>
    <d v="2026-08-12T11:56:46"/>
    <n v="69359351"/>
    <m/>
    <n v="172602203753"/>
    <s v="SPPG Ombe Baru"/>
    <s v="ODP-GER-FAF/32"/>
    <s v="WO060998933"/>
    <m/>
    <m/>
    <m/>
    <n v="116.133645637345"/>
    <n v="-8.6527050186505292"/>
    <s v="|MC40078|MYIA-090668602438/POI/Herlan/087847426513/eckodaonk4@gmail.com"/>
    <s v="MYIB_ASSISTANT"/>
    <m/>
    <m/>
    <m/>
    <m/>
    <m/>
    <m/>
    <m/>
    <m/>
    <s v="Management Janji"/>
    <s v="2026-08-07 08:00:00 | Nama Pic : BP ABDUL No Hp Pic : 087847426513 Jam Pemasangan : 08:00 - 12.00 Tanggal Pemasangan : 07 AGUSTUS 2026 Info Tambahan : Hubungi pelanggan sebelum datang ke lokasi, terima kasih."/>
    <s v="FCC"/>
    <d v="2026-05-08T15:10:31"/>
    <d v="2026-08-07T08:00:00"/>
    <s v="Kendala Teknik"/>
    <s v="CANCEL"/>
    <s v="GER"/>
    <s v="NO ADDON"/>
    <m/>
    <s v="Cancel Completed"/>
    <s v="HSI Bisnis Basic Khusus Winback PSB 70% - 75 Mbps"/>
    <s v="INDIBIZ"/>
    <m/>
    <m/>
    <d v="2026-08-07T08:00:00"/>
    <s v="2026-08-07 08:00:00 | Nama Pic : BP ABDUL No Hp Pic : 087847426513 Jam Pemasangan : 08:00 - 12.00 Tanggal Pemasangan : 07 AGUSTUS 2026 Info Tambahan : Hubungi pelanggan sebelum datang ke lokasi, terima kasih."/>
    <m/>
    <m/>
    <m/>
    <e v="#NUM!"/>
    <e v="#NUM!"/>
    <x v="1"/>
    <x v="9"/>
  </r>
  <r>
    <n v="909"/>
    <n v="1002515292"/>
    <n v="3"/>
    <x v="7"/>
    <n v="4"/>
    <s v="SOLO"/>
    <s v="INNER - SOLO JATENG TIMUR"/>
    <s v="KRT"/>
    <s v="DPS"/>
    <s v="AO"/>
    <s v="NEW SALES"/>
    <m/>
    <s v="OSS - FALLOUT"/>
    <s v="DPS-Retail &amp; Media"/>
    <d v="2026-08-07T16:31:10"/>
    <d v="2026-08-14T09:39:12"/>
    <n v="32697146"/>
    <n v="2716010314"/>
    <n v="142505404550"/>
    <s v="JCO DONUTS &amp; COFFEE"/>
    <s v="ODP-KRT-FP/019"/>
    <s v="WO061190101"/>
    <m/>
    <m/>
    <m/>
    <n v="110.7884865086"/>
    <n v="-7.56032735411"/>
    <s v="BTS;RMS;LOP285134;TS-HSI PSB HSI BISNIS BUNDLING PHONE 50 MBPS LOKASI MAKO SOLO SQUARE UNTUK JOHNY ANDREAN GROUP;HABIBI/085230018946/habib@johnnyandrean.com; AM ULFA/960378"/>
    <s v="Account Manager"/>
    <m/>
    <m/>
    <m/>
    <m/>
    <m/>
    <m/>
    <m/>
    <m/>
    <s v="Management Janji"/>
    <s v="BTS;RMS;LOP285134;TS-HSI PSB HSI BISNIS BUNDLING PHONE 50 MBPS LOKASI MAKO SOLO SQUARE UNTUK JOHNY ANDREAN GROUP;HABIBI/085230018946/habib@johnnyandrean.com; AM ULFA/960378"/>
    <s v="FCC"/>
    <d v="2026-07-08T16:40:12"/>
    <m/>
    <s v="Kendala Lainnya"/>
    <s v="FO_WFM"/>
    <s v="KRT"/>
    <s v="NO ADDON"/>
    <m/>
    <s v="Provisioning Failed|WFM|INF009040969|kendala perijinan"/>
    <s v="- 11_11450;Biaya PSB Reguler HSI EBIS ~ 11[500000]  - BWY DL;BWY DL ~ Saluran Dua Arah(BothWay)[0]  - E23053;E23053 ~ ES23 - Paket HSI Bisnis  Phone (PHONE)[0]  - E23053~null~44864;E23053||11||Abodemen 0[0]  - E23053~null~E23053_IN800;IN800 ~ Free Lokal d"/>
    <s v="INDIBIZ"/>
    <m/>
    <m/>
    <d v="2026-08-08T12:00:00"/>
    <s v="BTS;RMS;LOP285134;TS-HSI PSB HSI BISNIS BUNDLING PHONE 50 MBPS LOKASI MAKO SOLO SQUARE UNTUK JOHNY ANDREAN GROUP;HABIBI/085230018946/habib@johnnyandrean.com; AM ULFA/960378"/>
    <m/>
    <m/>
    <m/>
    <e v="#NUM!"/>
    <e v="#NUM!"/>
    <x v="1"/>
    <x v="3"/>
  </r>
  <r>
    <n v="910"/>
    <n v="1002519764"/>
    <n v="3"/>
    <x v="5"/>
    <n v="5"/>
    <s v="SINGARJA"/>
    <s v="KLUNGKUNG"/>
    <s v="APR"/>
    <s v="REG"/>
    <s v="AO"/>
    <s v="NEW SALES"/>
    <m/>
    <s v="102 | FOLLOW UP COMPLETED"/>
    <s v="RBS-Regional 3"/>
    <d v="2026-08-11T12:52:27"/>
    <d v="2026-08-15T09:44:30"/>
    <n v="69363279"/>
    <m/>
    <n v="172404209328"/>
    <s v="SMP NEGERI 2 ABANG"/>
    <s v="ODP-APR-FD/37"/>
    <s v="WO061588598"/>
    <m/>
    <m/>
    <m/>
    <n v="115.58680649999999"/>
    <n v="-8.4129594999999995"/>
    <s v="|MN02750|/PIC I WAYAN SARYA/085842056440-082144951066/spandabang60@gmail.com"/>
    <s v="Sales Force DBS"/>
    <m/>
    <m/>
    <m/>
    <m/>
    <m/>
    <m/>
    <m/>
    <m/>
    <s v="Management Janji"/>
    <s v="2026-08-13 13:00:00|M Janji : (13 AGUSTUS 2026) jam Pasang : siang Note : hubungi pelanggan jika ingin kelokasi|40931149|MYDITA"/>
    <s v="FCC"/>
    <d v="2026-11-08T12:54:45"/>
    <d v="2026-08-13T13:00:00"/>
    <s v="Kendala Teknik"/>
    <s v="REVOKE"/>
    <s v="APR"/>
    <s v="NO ADDON"/>
    <m/>
    <s v="Follow Up Revoke Completed, New Order ID : SC1002527818"/>
    <s v="- 11_11446;Biaya PSB HSI EBIS Tunai di Depan ~ 11[150000]  - SP_NOSS;SP_NOSS ~ Internet NOSS Multispeed Network[0]  - SP_NOSS;SP_NOSS ~ Internet NOSS Multispeed Network[0]  - E23015;E23015 ~ ES23 - Perangkat ONT[0]  - E23015~null~44292;E23015||11||Abodeme"/>
    <s v="INDIBIZ"/>
    <m/>
    <m/>
    <d v="2026-08-13T13:00:00"/>
    <s v="2026-08-13 13:00:00|M Janji : (13 AGUSTUS 2026) jam Pasang : siang Note : hubungi pelanggan jika ingin kelokasi|40931149|MYDITA"/>
    <m/>
    <m/>
    <m/>
    <e v="#NUM!"/>
    <e v="#NUM!"/>
    <x v="1"/>
    <x v="6"/>
  </r>
  <r>
    <n v="911"/>
    <n v="1002506574"/>
    <n v="3"/>
    <x v="4"/>
    <n v="4"/>
    <s v="SEMARANG"/>
    <s v="INNER - SEMARANG JATENG UTARA"/>
    <s v="JHR"/>
    <s v="DGS"/>
    <s v="AO"/>
    <s v="NEW SALES"/>
    <m/>
    <s v="Completed (PS)"/>
    <s v="DGS-Government Defense Service"/>
    <d v="2026-08-03T17:15:28"/>
    <d v="2026-08-04T18:27:59"/>
    <n v="69357807"/>
    <m/>
    <n v="142406122670"/>
    <s v="Stasiun Kereta Api Tawang"/>
    <s v="ODP-JHR-FAF/031"/>
    <s v="WO060827971"/>
    <m/>
    <m/>
    <m/>
    <n v="110.427897466857"/>
    <n v="-6.9642305485000904"/>
    <s v="Semarang Tawang, Jl. Taman Tawang No, RW.1, Tj. Mas, Kec. Semarang Utara, Kota Semarang, Jawa Tengah 50211 HSI 1P (Inet Only)     50  Mbps  Fathir 082111115053 Link Telkom   Nadia Maharani (AM) 62 821-2672-6103"/>
    <s v="Account Manager"/>
    <m/>
    <m/>
    <m/>
    <m/>
    <m/>
    <m/>
    <m/>
    <m/>
    <s v="Management Janji"/>
    <s v="Semarang Tawang, Jl. Taman Tawang No, RW.1, Tj. Mas, Kec. Semarang Utara, Kota Semarang, Jawa Tengah 50211 HSI 1P (Inet Only)     50  Mbps  Fathir 082111115053 Link Telkom   Nadia Maharani (AM) 62 821-2672-6103"/>
    <s v="FCC"/>
    <d v="2026-03-08T17:24:53"/>
    <m/>
    <m/>
    <s v="PS"/>
    <s v="JHR"/>
    <s v="NO ADDON"/>
    <n v="20260804"/>
    <s v="Completed"/>
    <s v="- 11_11446;Biaya PSB HSI EBIS Tunai di Depan ~ 11[500000]  - SP_NOSS;SP_NOSS ~ Internet NOSS Multispeed Network[0]  - SP_NOSS;SP_NOSS ~ Internet NOSS Multispeed Network[0]  - E23046;E23046 ~ ES23 - Paket HSI Bisnis[0]  - E23046~null~E23046_UNL;UNL ~ Inter"/>
    <s v="INDIBIZ"/>
    <m/>
    <m/>
    <d v="2026-08-03T13:00:00"/>
    <s v="Semarang Tawang, Jl. Taman Tawang No, RW.1, Tj. Mas, Kec. Semarang Utara, Kota Semarang, Jawa Tengah 50211 HSI 1P (Inet Only)     50  Mbps  Fathir 082111115053 Link Telkom   Nadia Maharani (AM) 62 821-2672-6103"/>
    <n v="2026"/>
    <n v="8"/>
    <n v="4"/>
    <d v="2026-08-04T00:00:00"/>
    <n v="0.45833333333575865"/>
    <x v="0"/>
    <x v="3"/>
  </r>
  <r>
    <n v="912"/>
    <n v="1002510788"/>
    <n v="3"/>
    <x v="0"/>
    <n v="5"/>
    <s v="KUPANG"/>
    <s v="KUPANG"/>
    <s v="KPN"/>
    <s v="REG"/>
    <s v="AO"/>
    <s v="NEW SALES"/>
    <s v="1P INET"/>
    <s v="Completed (PS)"/>
    <s v="RBS-Regional 3"/>
    <d v="2026-08-05T14:25:57"/>
    <d v="2026-08-07T14:15:41"/>
    <n v="69359292"/>
    <m/>
    <n v="172502311379"/>
    <s v="SMP Kupang Montessori School"/>
    <s v="ODP-KPN-FG/87 FG/D05/87.01"/>
    <s v="WO060993852"/>
    <m/>
    <m/>
    <m/>
    <n v="123.600599281489"/>
    <n v="-10.1753960476873"/>
    <s v="MD|MYDB-20260805264441|DC40005/MC40070|SMP Kupang Montessori School|082236039901"/>
    <s v="MYDIGIBIZPARTNER"/>
    <m/>
    <m/>
    <m/>
    <m/>
    <m/>
    <m/>
    <m/>
    <m/>
    <s v="Management Janji"/>
    <s v="2026-08-06 13:00:00 | Nama PIC : IBU FERO No HP : 082236039901 Alt :  M Janji : (kamis/6/AGUSTUS/2026) jam Pasang : 09:00 Note : hubungi pelanggan jika ingin kelokasi"/>
    <s v="FCC"/>
    <d v="2026-05-08T14:39:46"/>
    <d v="2026-08-06T13:00:00"/>
    <m/>
    <s v="PS"/>
    <s v="KPN"/>
    <s v="NO ADDON"/>
    <n v="20260807"/>
    <s v="Completed"/>
    <s v="HSI Bisnis Promo HUT Telkom PSB 70% - 75 Mbps"/>
    <s v="INDIBIZ"/>
    <m/>
    <m/>
    <d v="2026-08-06T13:00:00"/>
    <s v="2026-08-06 13:00:00 | Nama PIC : IBU FERO No HP : 082236039901 Alt :  M Janji : (kamis/6/AGUSTUS/2026) jam Pasang : 09:00 Note : hubungi pelanggan jika ingin kelokasi"/>
    <n v="2026"/>
    <n v="8"/>
    <n v="7"/>
    <d v="2026-08-07T00:00:00"/>
    <n v="0.45833333333575865"/>
    <x v="0"/>
    <x v="33"/>
  </r>
  <r>
    <n v="913"/>
    <n v="1002508679"/>
    <n v="3"/>
    <x v="3"/>
    <n v="4"/>
    <s v="MAGELANG"/>
    <s v="PURWOREJJO"/>
    <s v="KTA"/>
    <s v="REG"/>
    <s v="AO"/>
    <s v="NEW SALES"/>
    <m/>
    <s v="Completed (PS)"/>
    <s v="RBS-Regional 3"/>
    <d v="2026-08-04T14:47:20"/>
    <d v="2026-08-06T19:44:46"/>
    <n v="69358414"/>
    <s v="-"/>
    <n v="-146142107607"/>
    <s v="Smart Digital Marketing"/>
    <s v="ODP-KTA-FAP/034"/>
    <s v="WO061054678"/>
    <m/>
    <m/>
    <m/>
    <n v="109.92384642357101"/>
    <n v="-7.7201677027679603"/>
    <s v="|MN01685|/LILIS SETYOWATI CATUR/085875078531/liliscatur321@gmail.com"/>
    <s v="Sales Profesional"/>
    <m/>
    <m/>
    <m/>
    <m/>
    <m/>
    <m/>
    <m/>
    <m/>
    <s v="Management Janji"/>
    <s v="2026-08-08 08:00:00|Nama PIC : Bapak Aditya No HP : 085875078531 No Alternatif : -  M Janji : 08/08/2026 Jam Pasang : Pagi NoteÃ‚Â :  Hubungi terlebih dahulu sebelum ke lokasi |40961370|MYDITA"/>
    <s v="FCC"/>
    <d v="2026-04-08T14:55:17"/>
    <d v="2026-08-08T08:00:00"/>
    <m/>
    <s v="PS"/>
    <s v="KTA"/>
    <s v="NO ADDON"/>
    <n v="20260806"/>
    <s v="Completed"/>
    <s v="- 11_11446;Biaya PSB HSI EBIS Tunai di Depan ~ 11[150000]  - SP_NOSS;SP_NOSS ~ Internet NOSS Multispeed Network[0]  - SP_NOSS;SP_NOSS ~ Internet NOSS Multispeed Network[0]  - E25061;E25061 ~ ES25 - Paket HSI Basic (HSIEF) Khusus Winback 2.0[0]  - E25061~n"/>
    <s v="INDIBIZ"/>
    <m/>
    <m/>
    <d v="2026-08-08T08:00:00"/>
    <s v="2026-08-08 08:00:00|Nama PIC : Bapak Aditya No HP : 085875078531 No Alternatif : -  M Janji : 08/08/2026 Jam Pasang : Pagi NoteÃ‚Â :  Hubungi terlebih dahulu sebelum ke lokasi |40961370|MYDITA"/>
    <n v="2026"/>
    <n v="8"/>
    <n v="6"/>
    <d v="2026-08-06T00:00:00"/>
    <n v="-2.3333333333357587"/>
    <x v="0"/>
    <x v="3"/>
  </r>
  <r>
    <n v="914"/>
    <n v="1002518956"/>
    <n v="3"/>
    <x v="1"/>
    <n v="5"/>
    <s v="SBY UTARA"/>
    <s v="TANDES"/>
    <s v="TNS"/>
    <s v="DPS"/>
    <s v="AO"/>
    <s v="NEW SALES"/>
    <m/>
    <s v="Completed (PS)"/>
    <s v="DPS-Property &amp; Resources"/>
    <d v="2026-08-11T09:13:24"/>
    <d v="2026-08-11T16:19:03"/>
    <n v="15673151"/>
    <m/>
    <n v="152409278341"/>
    <s v="PAKUWON JATI"/>
    <s v="ODP-TDS-FGS/30"/>
    <s v="WO061465695"/>
    <m/>
    <m/>
    <m/>
    <n v="112.67560779999999"/>
    <n v="-7.2890600000000001"/>
    <s v="DPSHSI/AMNOVI/896661/MANDIRI PAKUWON MALL/INET ONLY 50MBPS/PIC WINNIE +6282344661133"/>
    <s v="Account Manager"/>
    <m/>
    <m/>
    <m/>
    <m/>
    <m/>
    <m/>
    <m/>
    <m/>
    <s v="Management Janji"/>
    <s v="DPSHSI/AMNOVI/896661/MANDIRI PAKUWON MALL/INET ONLY 50MBPS/PIC WINNIE +6282344661133"/>
    <s v="FCC"/>
    <d v="2026-11-08T09:40:16"/>
    <m/>
    <m/>
    <s v="PS"/>
    <s v="TNS"/>
    <s v="NO ADDON"/>
    <n v="20260811"/>
    <s v="Completed"/>
    <s v="- SP_NOSS;SP_NOSS ~ Internet NOSS Multispeed Network[0]  - SP_NOSS;SP_NOSS ~ Internet NOSS Multispeed Network[0]  - E23015;E23015 ~ ES23 - Perangkat ONT[0]  - E23015~null~44292;E23015||11||Abodemen 0[0]  - E23015~null~E23015_SWONT;SWONT ~ Biaya Sewa ONT ~"/>
    <s v="INDIBIZ"/>
    <m/>
    <m/>
    <d v="2026-08-11T14:30:00"/>
    <s v="DPSHSI/AMNOVI/896661/MANDIRI PAKUWON MALL/INET ONLY 50MBPS/PIC WINNIE +6282344661133"/>
    <n v="2026"/>
    <n v="8"/>
    <n v="11"/>
    <d v="2026-08-11T00:00:00"/>
    <n v="-0.60416666666424135"/>
    <x v="0"/>
    <x v="27"/>
  </r>
  <r>
    <n v="915"/>
    <n v="1002528849"/>
    <n v="3"/>
    <x v="4"/>
    <n v="4"/>
    <s v="SEMARANG"/>
    <s v="INNER - SEMARANG JATENG UTARA"/>
    <s v="JHR"/>
    <s v="REG"/>
    <s v="AO"/>
    <s v="NEW SALES"/>
    <s v="1P INET"/>
    <s v="OSS - FALLOUT"/>
    <s v="RBS-Regional 3"/>
    <d v="2026-08-15T18:13:56"/>
    <d v="2026-08-17T12:44:05"/>
    <n v="69367193"/>
    <m/>
    <n v="142406122765"/>
    <s v="TAMTAM THERAPY CENTRE ANAK"/>
    <s v="ODP-JHR-FBJ/051"/>
    <s v="WO061840946"/>
    <m/>
    <m/>
    <m/>
    <n v="110.42353869999999"/>
    <n v="-6.9789380999999997"/>
    <s v="MD|MYDB-20260814265310|DN00001/MN02296|TAMTAM THERAPY CENTRE ANAK|6285212412544"/>
    <s v="MYDIGIBIZPARTNER"/>
    <m/>
    <m/>
    <m/>
    <m/>
    <m/>
    <m/>
    <m/>
    <m/>
    <s v="Management Janji"/>
    <s v="2026-08-18 08:00:00 | Nama PIC:  bu puti  No HP: 085212412544 Alt: 085121555841 Tanggal: 18/08/2026 Jam Pasang: Pagi Note: Hubungi sebelum ke lokasi, terimakasih. "/>
    <s v="FCC"/>
    <s v="15-08-2026 18:25:51"/>
    <d v="2026-08-18T08:00:00"/>
    <s v="Kendala Pelanggan"/>
    <s v="FO_WFM"/>
    <s v="JHR"/>
    <s v="NO ADDON"/>
    <m/>
    <s v="Provisioning Failed|WFM|INF009058118|PP_-6.9703502,110.42460290000001_PP_PELANGGAN REMANJA 18/8"/>
    <s v="HSI Bisnis Promo HUT Telkom PSB 70% - 50 Mbps"/>
    <s v="INDIBIZ"/>
    <m/>
    <m/>
    <d v="2026-08-18T08:00:00"/>
    <s v="2026-08-18 08:00:00 | Nama PIC:  bu puti  No HP: 085212412544 Alt: 085121555841 Tanggal: 18/08/2026 Jam Pasang: Pagi Note: Hubungi sebelum ke lokasi, terimakasih. "/>
    <m/>
    <m/>
    <m/>
    <e v="#NUM!"/>
    <e v="#NUM!"/>
    <x v="1"/>
    <x v="3"/>
  </r>
  <r>
    <n v="916"/>
    <n v="1002528934"/>
    <n v="3"/>
    <x v="1"/>
    <n v="5"/>
    <s v="MADURA"/>
    <s v="BANGKALAN"/>
    <s v="OMB"/>
    <s v="REG"/>
    <s v="AO"/>
    <s v="NEW SALES"/>
    <s v="1P INET"/>
    <s v="Completed (PS)"/>
    <s v="RBS-Regional 3"/>
    <d v="2026-08-15T19:46:56"/>
    <d v="2026-08-17T12:03:35"/>
    <n v="69367236"/>
    <m/>
    <n v="152438209197"/>
    <s v="MADRASAH SABILUS SALAM"/>
    <s v="ODP-OMB-FAA/04"/>
    <s v="WO061846236"/>
    <m/>
    <m/>
    <m/>
    <n v="113.32154285162601"/>
    <n v="-7.1039069620857296"/>
    <s v="MD|MYDB-20260815265607|DN00001/MN00802|MADRASAH SABILUS SALAM|085335789300"/>
    <s v="MYDIGIBIZPARTNER"/>
    <m/>
    <m/>
    <m/>
    <m/>
    <m/>
    <m/>
    <m/>
    <m/>
    <s v="Management Janji"/>
    <s v="2026-08-17 08:00:00 | Jam Pemasangan : 08:00 - 12.00 Tanggal Pemasangan : MINGGU 16 AGUSTUS 2026 Info Tambahan : Hubungi pelanggan sebelum datang ke lokasi"/>
    <s v="FCC"/>
    <s v="15-08-2026 19:54:57"/>
    <d v="2026-08-17T08:00:00"/>
    <m/>
    <s v="PS"/>
    <s v="OMB"/>
    <s v="NETMONK"/>
    <n v="20260817"/>
    <s v="Completed"/>
    <s v="HSI Bisnis Bundling Netmonk Promo 2026 PSB 70% - 100 Mbps"/>
    <s v="INDIBIZ"/>
    <m/>
    <m/>
    <d v="2026-08-17T08:00:00"/>
    <s v="2026-08-17 08:00:00 | Jam Pemasangan : 08:00 - 12.00 Tanggal Pemasangan : MINGGU 16 AGUSTUS 2026 Info Tambahan : Hubungi pelanggan sebelum datang ke lokasi"/>
    <n v="2026"/>
    <n v="8"/>
    <n v="17"/>
    <d v="2026-08-17T00:00:00"/>
    <n v="-0.33333333333575865"/>
    <x v="0"/>
    <x v="1"/>
  </r>
  <r>
    <n v="917"/>
    <n v="1002530460"/>
    <n v="3"/>
    <x v="1"/>
    <n v="5"/>
    <s v="MADURA"/>
    <s v="PAMEKASAN"/>
    <s v="PME"/>
    <s v="REG"/>
    <s v="AO"/>
    <s v="NEW SALES"/>
    <m/>
    <s v="MIE - SEND SURVEY"/>
    <s v="RBS-Regional 3"/>
    <d v="2026-08-17T09:17:02"/>
    <d v="2026-08-17T11:30:01"/>
    <n v="69367839"/>
    <m/>
    <n v="152426928251"/>
    <s v="TOKO KASYFAN BAROKAH"/>
    <s v="ODP-PME-FBF/28"/>
    <s v="WO061920528"/>
    <m/>
    <m/>
    <m/>
    <n v="113.4165541"/>
    <n v="-7.1645894999999999"/>
    <s v="|MC70132|/KASYFAN NADHARI-TOKO KASYFAN BAROKAH/081995230794/toketjayaaa@gmail.com/HSI Bisnis + Netmonk Promo 2026 300 Mbps (Rp 1.186.100) PSB 150.000/ -7.1093416, 113.4132080/Dekat Potreanom, Mapper, Kec. Proppo, Kabupaten Pamekasan, Jawa Timur 69363"/>
    <s v="Sales Force DBS"/>
    <m/>
    <m/>
    <m/>
    <m/>
    <m/>
    <m/>
    <m/>
    <m/>
    <s v="Management Janji"/>
    <s v="2026-08-18 13:00:00|Nama PIC : Bp Kasyfan No Hp : 081995230794 No Alt : - Tgl Pemasangan : 18 Agustus 2026 Interval : PAGI SIANG Note : Hubungi pelanggan terlebih dahulu|40951378|MYDITA"/>
    <s v="FCC"/>
    <s v="17-08-2026 09:39:54"/>
    <d v="2026-08-18T13:00:00"/>
    <m/>
    <s v="SURVEY_NEW_MANJA"/>
    <s v="PME"/>
    <s v="NETMONK"/>
    <m/>
    <s v="MIE - SEND SURVEY"/>
    <s v="- 11_11446;Biaya PSB HSI EBIS Tunai di Depan ~ 11[150000]  - SP_NOSS;SP_NOSS ~ Internet NOSS Multispeed Network[0]  - SP_NOSS;SP_NOSS ~ Internet NOSS Multispeed Network[0]  - E23015;E23015 ~ ES23 - Perangkat ONT[0]  - E23015~null~44292;E23015||11||Abodeme"/>
    <s v="INDIBIZ"/>
    <m/>
    <m/>
    <d v="2026-08-18T13:00:00"/>
    <s v="2026-08-18 13:00:00|Nama PIC : Bp Kasyfan No Hp : 081995230794 No Alt : - Tgl Pemasangan : 18 Agustus 2026 Interval : PAGI SIANG Note : Hubungi pelanggan terlebih dahulu|40951378|MYDITA"/>
    <m/>
    <m/>
    <m/>
    <e v="#NUM!"/>
    <e v="#NUM!"/>
    <x v="1"/>
    <x v="1"/>
  </r>
  <r>
    <n v="918"/>
    <n v="1002530021"/>
    <n v="3"/>
    <x v="0"/>
    <n v="5"/>
    <s v="MATARAM"/>
    <s v="LOMBOK BARAT TENGAH"/>
    <s v="PRY"/>
    <s v="REG"/>
    <s v="AO"/>
    <s v="NEW SALES"/>
    <m/>
    <s v="Completed (PS)"/>
    <s v="RBS-Regional 3"/>
    <d v="2026-08-16T17:42:40"/>
    <d v="2026-08-16T19:13:45"/>
    <n v="69366204"/>
    <m/>
    <n v="172603791415"/>
    <s v="TOKO GROSIR HARIANTO"/>
    <s v="ODP-PYA-FAN/53"/>
    <s v="WO061896359"/>
    <m/>
    <m/>
    <m/>
    <n v="116.28827699999999"/>
    <n v="-8.6126369999999994"/>
    <s v="|MC40272|MYIA-092573299711/POI/Muh arianto /085353847804/itemele726@gmail.com"/>
    <s v="Sales Profesional"/>
    <m/>
    <m/>
    <m/>
    <m/>
    <m/>
    <m/>
    <m/>
    <m/>
    <s v="Management Janji"/>
    <s v="2026-08-15 13:00:00 | M Janji : (15/08/2026)  jam Pasang : 09:00  Note : hubungi pelanggan jika ingin kelokasi"/>
    <s v="FCC"/>
    <s v="16-08-2026 17:55:00"/>
    <m/>
    <m/>
    <s v="PS"/>
    <s v="PRY"/>
    <s v="NO ADDON"/>
    <n v="20260816"/>
    <s v="Completed"/>
    <s v="- 11_11446;Biaya PSB HSI EBIS Tunai di Depan ~ 11[150000]  - SP_NOSS;SP_NOSS ~ Internet NOSS Multispeed Network[0]  - SP_NOSS;SP_NOSS ~ Internet NOSS Multispeed Network[0]  - E23046;E23046 ~ ES23 - Paket HSI Bisnis[0]  - E23046~null~E23046_UNL;UNL ~ Inter"/>
    <s v="INDIBIZ"/>
    <m/>
    <m/>
    <d v="2026-08-16T07:00:00"/>
    <s v="2026-08-15 13:00:00 | M Janji : (15/08/2026)  jam Pasang : 09:00  Note : hubungi pelanggan jika ingin kelokasi"/>
    <n v="2026"/>
    <n v="8"/>
    <n v="16"/>
    <d v="2026-08-16T00:00:00"/>
    <n v="-0.29166666666424135"/>
    <x v="0"/>
    <x v="9"/>
  </r>
  <r>
    <n v="919"/>
    <n v="1002507601"/>
    <n v="3"/>
    <x v="5"/>
    <n v="5"/>
    <s v="SINGARJA"/>
    <s v="TABANAN"/>
    <s v="TBN"/>
    <s v="REG"/>
    <s v="AO"/>
    <s v="NEW SALES"/>
    <m/>
    <s v="Completed (PS)"/>
    <s v="RBS-Regional 2"/>
    <d v="2026-08-04T11:00:50"/>
    <d v="2026-08-04T18:08:59"/>
    <n v="66525052"/>
    <m/>
    <n v="172413244281"/>
    <s v="PT. BANGUN INFORMASI TEKNOLOGI"/>
    <s v="ODP-TBN-FBM/06"/>
    <s v="WO060870894"/>
    <m/>
    <m/>
    <m/>
    <n v="115.13273100000001"/>
    <n v="-8.5523699999999998"/>
    <s v="AMRBS;950223;ALDHIAZ;JKT OUTER;HSI Bisnis PSB 70% - 50 Mbps - (439000);CP SANDY 087778113956;billing@bnteknologi.com  "/>
    <s v="Account Manager"/>
    <m/>
    <m/>
    <m/>
    <m/>
    <m/>
    <m/>
    <m/>
    <m/>
    <s v="Management Janji"/>
    <s v="2026-08-01 13:00:00|Nama PIC: bp sandy   Notel: 087778113956  Alt: -   Tanggal: 1/8/2026  Jam Pasang: Siang  Note: Hubungi sebelum ke lokasi, terimakasih.|RI2334|MYDITA"/>
    <s v="FCC"/>
    <d v="2026-04-08T11:10:54"/>
    <m/>
    <m/>
    <s v="PS"/>
    <s v="TBN"/>
    <s v="NO ADDON"/>
    <n v="20260804"/>
    <s v="Completed"/>
    <s v="- 11_11446;Biaya PSB HSI EBIS Tunai di Depan ~ 11[150000]  - E23015;E23015 ~ ES23 - Perangkat ONT[0]  - E23015~null~44292;E23015||11||Abodemen 0[0]  - E23015~null~E23015_SWONT;SWONT ~ Biaya Sewa ONT ~ E23015[30000]  - E23046;E23046 ~ ES23 - Paket HSI Bisn"/>
    <s v="INDIBIZ"/>
    <m/>
    <m/>
    <d v="2026-08-04T07:00:00"/>
    <s v="2026-08-01 13:00:00|Nama PIC: bp sandy   Notel: 087778113956  Alt: -   Tanggal: 1/8/2026  Jam Pasang: Siang  Note: Hubungi sebelum ke lokasi, terimakasih.|RI2334|MYDITA"/>
    <n v="2026"/>
    <n v="8"/>
    <n v="4"/>
    <d v="2026-08-04T00:00:00"/>
    <n v="-0.29166666666424135"/>
    <x v="0"/>
    <x v="25"/>
  </r>
  <r>
    <n v="920"/>
    <n v="1002519644"/>
    <n v="3"/>
    <x v="7"/>
    <n v="4"/>
    <s v="KUDUS"/>
    <s v="BLORA"/>
    <s v="BLO"/>
    <s v="REG"/>
    <s v="AO"/>
    <s v="NEW SALES"/>
    <s v="1P INET"/>
    <s v="Completed (PS)"/>
    <s v="RBS-Regional 3"/>
    <d v="2026-08-11T11:55:57"/>
    <d v="2026-08-12T12:55:14"/>
    <n v="69363194"/>
    <m/>
    <n v="141569115718"/>
    <s v="SMP PLUS INSAN GEMILANG"/>
    <s v="ODP-BLO-FFA/140 FFA/D06/140.01"/>
    <s v="WO061484515"/>
    <m/>
    <m/>
    <m/>
    <n v="111.41297659999999"/>
    <n v="-6.9759814999999996"/>
    <s v="|MN02756|MYIA-076868010536/POI/DWI WAHYUNI/082226166897/smpinsangemilang@gmail.com"/>
    <s v="MYIB_ASSISTANT"/>
    <m/>
    <m/>
    <m/>
    <m/>
    <m/>
    <m/>
    <m/>
    <m/>
    <s v="Management Janji"/>
    <s v="2026-08-12 08:00:00 | Tanggal pemasangan : 12 AGUSTUS 2026 Jam pemasangan : pagi/siang Info Tambahan : Hubungi pelanggan dulu sebelum ke lokasi terima kasih"/>
    <s v="FCC"/>
    <d v="2026-11-08T12:10:44"/>
    <d v="2026-08-12T08:00:00"/>
    <m/>
    <s v="PS"/>
    <s v="BLO"/>
    <s v="NO ADDON"/>
    <n v="20260812"/>
    <s v="Completed"/>
    <s v="HSI Bisnis Promo HUT Telkom PSB 70% - 100 Mbps Dual Band"/>
    <s v="INDIBIZ"/>
    <m/>
    <m/>
    <d v="2026-08-12T08:00:00"/>
    <s v="2026-08-12 08:00:00 | Tanggal pemasangan : 12 AGUSTUS 2026 Jam pemasangan : pagi/siang Info Tambahan : Hubungi pelanggan dulu sebelum ke lokasi terima kasih"/>
    <n v="2026"/>
    <n v="8"/>
    <n v="12"/>
    <d v="2026-08-12T00:00:00"/>
    <n v="-0.33333333333575865"/>
    <x v="0"/>
    <x v="3"/>
  </r>
  <r>
    <n v="921"/>
    <n v="1002528154"/>
    <n v="3"/>
    <x v="2"/>
    <n v="5"/>
    <s v="MALANG"/>
    <s v="KEPANJEN"/>
    <s v="KLJ"/>
    <s v="REG"/>
    <s v="AO"/>
    <s v="NEW SALES"/>
    <s v="1P INET"/>
    <s v="Completed (PS)"/>
    <s v="RBS-Regional 3"/>
    <d v="2026-08-15T12:02:57"/>
    <d v="2026-08-15T19:29:52"/>
    <n v="69366809"/>
    <m/>
    <n v="152703903555"/>
    <s v="MEMO X"/>
    <s v="ODP-KLJ-FR/20 KLJ/D04/01.20"/>
    <s v="WO061814675"/>
    <m/>
    <m/>
    <m/>
    <n v="112.603858150541"/>
    <n v="-7.9325643314438699"/>
    <s v="MD|MYDB-20260815265490|DN00001/MN01844|MEMO X|083183328602"/>
    <s v="MYDIGIBIZPARTNER"/>
    <m/>
    <m/>
    <m/>
    <m/>
    <m/>
    <m/>
    <m/>
    <m/>
    <s v="Management Janji"/>
    <s v="2026-08-16 08:00:00 | Jam pemasangan : 12.00 Info Tambahan : Hubungi pelanggan dulu sebelum ke lokasi terimakasih "/>
    <s v="FCC"/>
    <s v="15-08-2026 12:10:01"/>
    <d v="2026-08-16T08:00:00"/>
    <m/>
    <s v="PS"/>
    <s v="KLJ"/>
    <s v="NO ADDON"/>
    <n v="20260815"/>
    <s v="Completed"/>
    <s v="HSI Bisnis Basic Promo HUT Telkom PSB 70% - 50 Mbps"/>
    <s v="INDIBIZ"/>
    <m/>
    <m/>
    <d v="2026-08-16T08:00:00"/>
    <s v="2026-08-16 08:00:00 | Jam pemasangan : 12.00 Info Tambahan : Hubungi pelanggan dulu sebelum ke lokasi terimakasih "/>
    <n v="2026"/>
    <n v="8"/>
    <n v="15"/>
    <d v="2026-08-15T00:00:00"/>
    <n v="-1.3333333333357587"/>
    <x v="0"/>
    <x v="29"/>
  </r>
  <r>
    <n v="922"/>
    <n v="1002517059"/>
    <n v="3"/>
    <x v="6"/>
    <n v="5"/>
    <s v="PASURUAN"/>
    <s v="PROBOLINGGO"/>
    <s v="PBL"/>
    <s v="REG"/>
    <s v="AO"/>
    <s v="NEW SALES"/>
    <m/>
    <s v="Completed (PS)"/>
    <s v="RBS-Regional 3"/>
    <d v="2026-08-10T09:34:19"/>
    <d v="2026-08-17T12:30:11"/>
    <n v="69362138"/>
    <m/>
    <n v="152505340655"/>
    <s v="TOKO INDRA"/>
    <s v="ODP-PBL-FBA/05"/>
    <s v="WO061404635"/>
    <m/>
    <m/>
    <m/>
    <n v="113.07181610000001"/>
    <n v="-7.9582794000000003"/>
    <s v="|MN01068|/TOKO INDRA/WINBACK 2.0 HSI B2B (1:1) 100MBPS 535RB PSB DISC 70%//ucil88523@gmail.com/INDRA/82230045654"/>
    <s v="Sales Force DBS"/>
    <m/>
    <m/>
    <m/>
    <m/>
    <m/>
    <m/>
    <m/>
    <m/>
    <s v="Management Janji"/>
    <s v="2026-08-17 15:00:00|Nama PIC:  bp rudi  No HP: 082230045654 Alt: Tanggal: 17/8/2026 Jam Pasang: Sore Note: Hubungi sebelum ke lokasi, terimakasih.|40010577|MYDITA"/>
    <s v="FCC"/>
    <d v="2026-10-08T09:40:02"/>
    <d v="2026-08-17T15:00:00"/>
    <s v="Kendala Pelanggan"/>
    <s v="PS"/>
    <s v="PBL"/>
    <s v="NO ADDON"/>
    <n v="20260817"/>
    <s v="Completed"/>
    <s v="- 11_11446;Biaya PSB HSI EBIS Tunai di Depan ~ 11[150000]  - SP_NOSS;SP_NOSS ~ Internet NOSS Multispeed Network[0]  - SP_NOSS;SP_NOSS ~ Internet NOSS Multispeed Network[0]  - E23015;E23015 ~ ES23 - Perangkat ONT[0]  - E23015~null~44292;E23015||11||Abodeme"/>
    <s v="INDIBIZ"/>
    <m/>
    <m/>
    <d v="2026-08-17T15:00:00"/>
    <s v="2026-08-17 15:00:00|Nama PIC:  bp rudi  No HP: 082230045654 Alt: Tanggal: 17/8/2026 Jam Pasang: Sore Note: Hubungi sebelum ke lokasi, terimakasih.|40010577|MYDITA"/>
    <n v="2026"/>
    <n v="8"/>
    <n v="17"/>
    <d v="2026-08-17T00:00:00"/>
    <n v="-0.625"/>
    <x v="0"/>
    <x v="26"/>
  </r>
  <r>
    <n v="923"/>
    <n v="1002517766"/>
    <n v="3"/>
    <x v="2"/>
    <n v="5"/>
    <s v="MADIUN"/>
    <s v="MADIUN"/>
    <s v="MSP"/>
    <s v="REG"/>
    <s v="AO"/>
    <s v="NEW SALES"/>
    <m/>
    <s v="Completed (PS)"/>
    <s v="RBS-Regional 3"/>
    <d v="2026-08-10T13:32:30"/>
    <d v="2026-08-10T16:06:27"/>
    <n v="69361414"/>
    <m/>
    <n v="152631207126"/>
    <s v="SPBU 54.633.08"/>
    <s v="ODP-MSP-FD/51"/>
    <s v="WO061400574"/>
    <m/>
    <m/>
    <m/>
    <n v="111.44842199999999"/>
    <n v="-7.5622879999999997"/>
    <s v="|MN02429|MYIA-015541949861/POI/ARIS WIDIYANTO/081335618198/spbu.dewisri.5463308@gmail.com"/>
    <s v="MYDIGIBIZPARTNER"/>
    <m/>
    <m/>
    <m/>
    <m/>
    <m/>
    <m/>
    <m/>
    <m/>
    <s v="Management Janji"/>
    <s v="2026-08-09 13:00:00 | Nama Pic : BP ARIS  No Hp Pic : 081335618198  Jam Pemasangan : 08:00 - 12.00  Tanggal Pemasangan : MINGGU 09 AGUSTUS 2026  Info Tambahan : Hubungi pelanggan sebelum datang ke lokasi, terima kasih."/>
    <s v="FCC"/>
    <d v="2026-10-08T13:39:47"/>
    <m/>
    <m/>
    <s v="PS"/>
    <s v="MSP"/>
    <s v="NO ADDON"/>
    <n v="20260810"/>
    <s v="Completed"/>
    <s v="- 11_11446;Biaya PSB HSI EBIS Tunai di Depan ~ 11[150000]  - E25060;E25060 ~ ES25 - Paket HSI Bisnis (HSIE) Khusus Winback 2.0[0]  - E25060~null~E25060_UNL;UNL ~ Internet-Link Unlimited Internet Usage ~ E25060[0]  - E25060~null~105343;E25060||11||Abodemen"/>
    <s v="INDIBIZ"/>
    <m/>
    <m/>
    <d v="2026-08-10T07:00:00"/>
    <s v="2026-08-09 13:00:00 | Nama Pic : BP ARIS  No Hp Pic : 081335618198  Jam Pemasangan : 08:00 - 12.00  Tanggal Pemasangan : MINGGU 09 AGUSTUS 2026  Info Tambahan : Hubungi pelanggan sebelum datang ke lokasi, terima kasih."/>
    <n v="2026"/>
    <n v="8"/>
    <n v="10"/>
    <d v="2026-08-10T00:00:00"/>
    <n v="-0.29166666666424135"/>
    <x v="0"/>
    <x v="20"/>
  </r>
  <r>
    <n v="924"/>
    <n v="1002518786"/>
    <n v="3"/>
    <x v="2"/>
    <n v="5"/>
    <s v="MADIUN"/>
    <s v="BOJONEGORO"/>
    <s v="BJN"/>
    <s v="REG"/>
    <s v="AO"/>
    <s v="NEW SALES"/>
    <s v="1P INET"/>
    <s v="Completed (PS)"/>
    <s v="RBS-Regional 3"/>
    <d v="2026-08-11T07:20:56"/>
    <d v="2026-08-12T13:55:47"/>
    <n v="69362820"/>
    <m/>
    <n v="152609258565"/>
    <s v="SMA MUHAMMADIYAH 1 BOJONEGORO"/>
    <s v="ODP-BJN-FP/83 FP/D04/83.01"/>
    <s v="WO061456448"/>
    <m/>
    <m/>
    <m/>
    <n v="111.874992499999"/>
    <n v="-7.1555930999999999"/>
    <s v="|MC20010|MYIA-007306298585/POI/NOVY CAHYA KUNCARA/085708035962/tusmamuh1bjn@gmail.com"/>
    <s v="MYIB_ASSISTANT"/>
    <m/>
    <m/>
    <m/>
    <m/>
    <m/>
    <m/>
    <m/>
    <m/>
    <s v="Management Janji"/>
    <s v="2026-08-13 08:00:00 | M Janji : (12/08/2026) jam Pasang : 09:00 Note : hubungi pelanggan jika ingin kelokasi "/>
    <s v="FCC"/>
    <d v="2026-11-08T07:25:28"/>
    <d v="2026-08-13T08:00:00"/>
    <m/>
    <s v="PS"/>
    <s v="BJN"/>
    <s v="NO ADDON"/>
    <n v="20260812"/>
    <s v="Completed"/>
    <s v="HSI Bisnis Promo HUT Telkom PSB 70% - 100 Mbps"/>
    <s v="INDIBIZ"/>
    <m/>
    <m/>
    <d v="2026-08-13T08:00:00"/>
    <s v="2026-08-13 08:00:00 | M Janji : (12/08/2026) jam Pasang : 09:00 Note : hubungi pelanggan jika ingin kelokasi "/>
    <n v="2026"/>
    <n v="8"/>
    <n v="12"/>
    <d v="2026-08-12T00:00:00"/>
    <n v="-1.3333333333357587"/>
    <x v="0"/>
    <x v="18"/>
  </r>
  <r>
    <n v="925"/>
    <n v="1002525692"/>
    <n v="3"/>
    <x v="2"/>
    <n v="5"/>
    <s v="MALANG"/>
    <s v="KEPANJEN"/>
    <s v="GDI"/>
    <s v="REG"/>
    <s v="AO"/>
    <s v="NEW SALES"/>
    <s v="1P INET"/>
    <s v="Completed (PS)"/>
    <s v="RBS-Regional 3"/>
    <d v="2026-08-14T09:44:56"/>
    <d v="2026-08-14T13:37:48"/>
    <n v="69365726"/>
    <m/>
    <n v="152715213992"/>
    <s v="toko wahyu"/>
    <s v="ODP-GDI-FN/18 FN/D03/18.01"/>
    <s v="WO061723110"/>
    <m/>
    <m/>
    <m/>
    <n v="112.639397902255"/>
    <n v="-8.1788315027343295"/>
    <s v="|MN02462|MYIA-094803550224/POI/081390030512/087796642411/wahyuta443@gmail.com"/>
    <s v="MYIB_ASSISTANT"/>
    <m/>
    <m/>
    <m/>
    <m/>
    <m/>
    <m/>
    <m/>
    <m/>
    <s v="Management Janji"/>
    <s v="2026-08-15 08:00:00 | M Janji : (15/08/2026) jam Pasang : 09:00 Note : hubungi pelanggan jika ingin kelokasi"/>
    <s v="FCC"/>
    <s v="14-08-2026 09:54:58"/>
    <d v="2026-08-15T08:00:00"/>
    <m/>
    <s v="PS"/>
    <s v="GDI"/>
    <s v="NO ADDON"/>
    <n v="20260814"/>
    <s v="Completed"/>
    <s v="HSI Bisnis Promo HUT Telkom PSB 70% - 200 Mbps"/>
    <s v="INDIBIZ"/>
    <m/>
    <m/>
    <d v="2026-08-15T08:00:00"/>
    <s v="2026-08-15 08:00:00 | M Janji : (15/08/2026) jam Pasang : 09:00 Note : hubungi pelanggan jika ingin kelokasi"/>
    <n v="2026"/>
    <n v="8"/>
    <n v="14"/>
    <d v="2026-08-14T00:00:00"/>
    <n v="-1.3333333333357587"/>
    <x v="0"/>
    <x v="29"/>
  </r>
  <r>
    <n v="926"/>
    <n v="1002529707"/>
    <n v="3"/>
    <x v="1"/>
    <n v="5"/>
    <s v="MADURA"/>
    <s v="PAMEKASAN"/>
    <s v="SMP"/>
    <s v="REG"/>
    <s v="AO"/>
    <s v="NEW SALES"/>
    <m/>
    <s v="MYCX - SEND OPEN PAPERLESS"/>
    <s v="RBS-Regional 3"/>
    <d v="2026-08-16T13:56:17"/>
    <d v="2026-08-16T13:58:04"/>
    <n v="69367541"/>
    <m/>
    <n v="152431232404"/>
    <s v="Toko Barokah"/>
    <s v="ODP-SMP-FK/74"/>
    <m/>
    <m/>
    <m/>
    <m/>
    <n v="113.790651"/>
    <n v="-7.0649170000000003"/>
    <s v="|MN00569|/Toko Barokah/Laili/087777060946/Lailiberes@gmail.com/HSI Bisnis Promo HUT Telkom (1:1) 300 Mbps (Rp 1.130.000) PSB Rp 150.000"/>
    <s v="Sales Force DBS"/>
    <m/>
    <m/>
    <m/>
    <m/>
    <m/>
    <m/>
    <m/>
    <m/>
    <m/>
    <m/>
    <m/>
    <s v="16-08-2026 14:10:39"/>
    <m/>
    <m/>
    <s v="INPROGRESS_SC"/>
    <s v="SMP"/>
    <s v="NO ADDON"/>
    <m/>
    <s v="SEND PAPERLESS OPEN"/>
    <s v="- 11_11446;Biaya PSB HSI EBIS Tunai di Depan ~ 11[150000]  - SP_NOSS;SP_NOSS ~ Internet NOSS Multispeed Network[0]  - SP_NOSS;SP_NOSS ~ Internet NOSS Multispeed Network[0]  - E25060;E25060 ~ ES25 - Paket HSI Bisnis (HSIE) Khusus Winback 2.0[0]  - E25060~n"/>
    <s v="INDIBIZ"/>
    <m/>
    <m/>
    <m/>
    <m/>
    <m/>
    <m/>
    <m/>
    <e v="#NUM!"/>
    <e v="#NUM!"/>
    <x v="1"/>
    <x v="1"/>
  </r>
  <r>
    <n v="927"/>
    <n v="1002505905"/>
    <n v="3"/>
    <x v="6"/>
    <n v="5"/>
    <s v="SIDOARJO"/>
    <s v="INNER - JATIM TIMUR"/>
    <s v="SDA"/>
    <s v="REG"/>
    <s v="AO"/>
    <s v="NEW SALES"/>
    <m/>
    <s v="Completed (PS)"/>
    <s v="RBS-Regional 3"/>
    <d v="2026-08-03T11:37:05"/>
    <d v="2026-08-03T17:16:32"/>
    <n v="69356756"/>
    <n v="3135917276"/>
    <n v="152316231026"/>
    <s v="PT. OLAH KULINER NUSANTARA"/>
    <s v="ODP-SDA-FAG/13"/>
    <s v="WO060775807"/>
    <m/>
    <m/>
    <m/>
    <n v="112.69957549999999"/>
    <n v="-7.4513299999999996"/>
    <s v="|MN02332|/PT. OLAH KULINER NUSANTARA/HSI B2B (1:1) + PHONE (800 MENIT) 100MBPS 645RB PSB DISC 70%//mincha2805@gmail.com/ROVIK MAKRUFAH/085179647414 / 082198650011"/>
    <s v="Sales Force DBS"/>
    <m/>
    <m/>
    <m/>
    <m/>
    <m/>
    <m/>
    <m/>
    <m/>
    <s v="Management Janji"/>
    <s v="2026-08-02 13:00:00|Nama PIC : Rovik  No HP : 085179647414  Alt : 082198650011 / 087870261013  M Janji : 02/08/2026  NoteÃ‚Â :  hubungi terlebih dahulu sebelum kelokasi|NE2261|MYDITA"/>
    <s v="FCC"/>
    <d v="2026-03-08T11:39:48"/>
    <m/>
    <m/>
    <s v="PS"/>
    <s v="SDA"/>
    <s v="NO ADDON"/>
    <n v="20260803"/>
    <s v="Completed"/>
    <s v="- 11_11446;Biaya PSB HSI EBIS Tunai di Depan ~ 11[150000]  - BWY DL;BWY DL ~ Saluran Dua Arah(BothWay)[0]  - E23053;E23053 ~ ES23 - Paket HSI Bisnis  Phone (PHONE)[0]  - E23053~null~44864;E23053||11||Abodemen 0[0]  - E23053~null~E23053_IN800;IN800 ~ Free "/>
    <s v="INDIBIZ"/>
    <m/>
    <m/>
    <d v="2026-08-03T07:00:00"/>
    <s v="2026-08-02 13:00:00|Nama PIC : Rovik  No HP : 085179647414  Alt : 082198650011 / 087870261013  M Janji : 02/08/2026  NoteÃ‚Â :  hubungi terlebih dahulu sebelum kelokasi|NE2261|MYDITA"/>
    <n v="2026"/>
    <n v="8"/>
    <n v="3"/>
    <d v="2026-08-03T00:00:00"/>
    <n v="-0.29166666666424135"/>
    <x v="0"/>
    <x v="17"/>
  </r>
  <r>
    <n v="928"/>
    <n v="1002522409"/>
    <n v="3"/>
    <x v="0"/>
    <n v="5"/>
    <s v="MATARAM"/>
    <s v="BIMA"/>
    <s v="SIL"/>
    <s v="REG"/>
    <s v="AO"/>
    <s v="NEW SALES"/>
    <s v="1P INET"/>
    <s v="OSS - FALLOUT"/>
    <s v="RBS-Regional 3"/>
    <d v="2026-08-12T14:28:57"/>
    <d v="2026-08-14T15:59:20"/>
    <n v="69364366"/>
    <m/>
    <n v="172617203011"/>
    <s v="SDN RORA"/>
    <s v="ODP-SIL-FAB/40 FAB/D04/40.01"/>
    <s v="WO061595706"/>
    <m/>
    <m/>
    <m/>
    <n v="118.5109951"/>
    <n v="-8.4782563999999994"/>
    <s v="|MN02363|MYIA-011079158835/POI/IMRAN SPD/052340789947/bambang24170@gmail.com"/>
    <s v="MYIB_ASSISTANT"/>
    <m/>
    <m/>
    <m/>
    <m/>
    <m/>
    <m/>
    <m/>
    <m/>
    <s v="Management Janji"/>
    <s v="2026-08-14 08:00:00 | M Janji : (14/08/2026) jam Pasang : 09:00 Note : hubungi pelanggan jika ingin kelokasi"/>
    <s v="FCC"/>
    <d v="2026-12-08T14:39:59"/>
    <d v="2026-08-14T08:00:00"/>
    <s v="Kendala Teknik"/>
    <s v="FO_WFM"/>
    <s v="SIL"/>
    <s v="NO ADDON"/>
    <m/>
    <s v="Provisioning Failed|WFM|INF009044414|TOR_-8.4625606,118.7472689_KENDALA ODP RETTING"/>
    <s v="HSI Bisnis Basic Promo HUT Telkom PSB 70% - 50 Mbps"/>
    <s v="INDIBIZ"/>
    <m/>
    <m/>
    <d v="2026-08-14T08:00:00"/>
    <s v="2026-08-14 08:00:00 | M Janji : (14/08/2026) jam Pasang : 09:00 Note : hubungi pelanggan jika ingin kelokasi"/>
    <m/>
    <m/>
    <m/>
    <e v="#NUM!"/>
    <e v="#NUM!"/>
    <x v="1"/>
    <x v="4"/>
  </r>
  <r>
    <n v="929"/>
    <n v="1002528148"/>
    <n v="3"/>
    <x v="1"/>
    <n v="5"/>
    <s v="SBY UTARA"/>
    <s v="MANYAR"/>
    <s v="MGO"/>
    <s v="REG"/>
    <s v="AO"/>
    <s v="NEW SALES"/>
    <s v="1P INET"/>
    <s v="Completed (PS)"/>
    <s v="RBS-Regional 3"/>
    <d v="2026-08-15T11:59:56"/>
    <d v="2026-08-15T19:34:01"/>
    <n v="69366805"/>
    <m/>
    <n v="152413167686"/>
    <s v="SPBU 54.601.23"/>
    <s v="ODP-DMO-FQQ/37 FQQ/D01/37.01"/>
    <s v="WO061814422"/>
    <m/>
    <m/>
    <m/>
    <n v="112.72758519999999"/>
    <n v="-7.2577724999999997"/>
    <s v="MD|MYDB-20260814265434|DN00001/MN00018|SPBU 54.601.23|082140061985"/>
    <s v="MYDIGIBIZPARTNER"/>
    <m/>
    <m/>
    <m/>
    <m/>
    <m/>
    <m/>
    <m/>
    <m/>
    <s v="Management Janji"/>
    <s v="2026-08-18 15:00:00 | Nama PIC:  bp suryo No HP: 082140061985 Alt: 0315343634 Tanggal: 18/08/2026 Jam Pasang: Sore Note: Hubungi sebelum ke lokasi, terimakasih. "/>
    <s v="FCC"/>
    <s v="15-08-2026 12:10:01"/>
    <d v="2026-08-18T15:00:00"/>
    <m/>
    <s v="PS"/>
    <s v="MGO"/>
    <s v="NO ADDON"/>
    <n v="20260815"/>
    <s v="Completed"/>
    <s v="HSI Bisnis Promo HUT Telkom PSB 70% - 75 Mbps"/>
    <s v="INDIBIZ"/>
    <m/>
    <m/>
    <d v="2026-08-18T15:00:00"/>
    <s v="2026-08-18 15:00:00 | Nama PIC:  bp suryo No HP: 082140061985 Alt: 0315343634 Tanggal: 18/08/2026 Jam Pasang: Sore Note: Hubungi sebelum ke lokasi, terimakasih. "/>
    <n v="2026"/>
    <n v="8"/>
    <n v="15"/>
    <d v="2026-08-15T00:00:00"/>
    <n v="-3.625"/>
    <x v="0"/>
    <x v="8"/>
  </r>
  <r>
    <n v="930"/>
    <n v="1002517451"/>
    <n v="3"/>
    <x v="2"/>
    <n v="5"/>
    <s v="KEDIRI"/>
    <s v="NGANJUK"/>
    <s v="NJK"/>
    <s v="REG"/>
    <s v="AO"/>
    <s v="NEW SALES"/>
    <s v="1P INET"/>
    <s v="Completed (PS)"/>
    <s v="RBS-Regional 3"/>
    <d v="2026-08-10T11:29:56"/>
    <d v="2026-08-11T17:28:40"/>
    <n v="69362301"/>
    <m/>
    <n v="152611229869"/>
    <s v="DEAR DREAM"/>
    <s v="ODP-NJK-FAC/76 FAC/D08/76.01"/>
    <s v="WO061379274"/>
    <m/>
    <m/>
    <m/>
    <n v="111.8875365"/>
    <n v="-7.6091363000000003"/>
    <s v="|MN01222|MYIA-062840143362/POI/H. ANANG WIBOWO, dr/081249597399/anangwibdr@gmail.com"/>
    <s v="MYIB_ASSISTANT"/>
    <m/>
    <m/>
    <m/>
    <m/>
    <m/>
    <m/>
    <m/>
    <m/>
    <s v="Management Janji"/>
    <s v="2026-08-11 08:00:00 | Nama PIC:  bp anang  No HP: 081249597399 Alt: Tanggal: 11/8/2026 Jam Pasang: Pagi Note: Hubungi sebelum ke lokasi, terimakasih."/>
    <s v="FCC"/>
    <d v="2026-10-08T11:40:04"/>
    <d v="2026-08-11T08:00:00"/>
    <m/>
    <s v="PS"/>
    <s v="NJK"/>
    <s v="NO ADDON"/>
    <n v="20260811"/>
    <s v="Completed"/>
    <s v="HSI Bisnis Promo HUT Telkom PSB 70% - 50 Mbps"/>
    <s v="INDIBIZ"/>
    <m/>
    <m/>
    <d v="2026-08-11T08:00:00"/>
    <s v="2026-08-11 08:00:00 | Nama PIC:  bp anang  No HP: 081249597399 Alt: Tanggal: 11/8/2026 Jam Pasang: Pagi Note: Hubungi sebelum ke lokasi, terimakasih."/>
    <n v="2026"/>
    <n v="8"/>
    <n v="11"/>
    <d v="2026-08-11T00:00:00"/>
    <n v="-0.33333333333575865"/>
    <x v="0"/>
    <x v="7"/>
  </r>
  <r>
    <n v="931"/>
    <n v="1002529593"/>
    <n v="3"/>
    <x v="1"/>
    <n v="5"/>
    <s v="MADURA"/>
    <s v="PAMEKASAN"/>
    <s v="PME"/>
    <s v="REG"/>
    <s v="AO"/>
    <s v="NEW SALES"/>
    <s v="1P INET"/>
    <s v="Completed (PS)"/>
    <s v="RBS-Regional 3"/>
    <d v="2026-08-16T12:43:57"/>
    <d v="2026-08-17T14:25:42"/>
    <n v="69367475"/>
    <m/>
    <n v="152426928272"/>
    <s v="TOKO BALI JAYA"/>
    <s v="ODP-PME-FQ/02"/>
    <s v="WO061872128"/>
    <m/>
    <m/>
    <m/>
    <n v="113.39155521243801"/>
    <n v="-7.2170360645900198"/>
    <s v="MD|MYDB-20260816265678|DN00001/MN00558|TOKO BALI JAYA|085259918263"/>
    <s v="MYDIGIBIZPARTNER"/>
    <m/>
    <m/>
    <m/>
    <m/>
    <m/>
    <m/>
    <m/>
    <m/>
    <s v="Management Janji"/>
    <s v="2026-08-17 13:00:00 | Nama PIC : bapak haikal No HP : 085259918263 Alt :  M Janji : (SENIN/17/AGUSTUS/2026) jam Pasang : 09:00 Note : hubungi pelanggan jika ingin kelokasi"/>
    <s v="FCC"/>
    <s v="16-08-2026 12:55:02"/>
    <d v="2026-08-17T13:00:00"/>
    <m/>
    <s v="PS"/>
    <s v="PME"/>
    <s v="NO ADDON"/>
    <n v="20260817"/>
    <s v="Completed"/>
    <s v="HSI Bisnis Promo HUT Telkom PSB 70% - 150 Mbps"/>
    <s v="INDIBIZ"/>
    <m/>
    <m/>
    <d v="2026-08-17T13:00:00"/>
    <s v="2026-08-17 13:00:00 | Nama PIC : bapak haikal No HP : 085259918263 Alt :  M Janji : (SENIN/17/AGUSTUS/2026) jam Pasang : 09:00 Note : hubungi pelanggan jika ingin kelokasi"/>
    <n v="2026"/>
    <n v="8"/>
    <n v="17"/>
    <d v="2026-08-17T00:00:00"/>
    <n v="-0.54166666666424135"/>
    <x v="0"/>
    <x v="1"/>
  </r>
  <r>
    <n v="932"/>
    <n v="1002527909"/>
    <n v="3"/>
    <x v="1"/>
    <n v="5"/>
    <s v="SBY SELATAN"/>
    <s v="MANYAR"/>
    <s v="MYR"/>
    <s v="REG"/>
    <s v="AO"/>
    <s v="NEW SALES"/>
    <s v="1P INET"/>
    <s v="Completed (PS)"/>
    <s v="RBS-Regional 3"/>
    <d v="2026-08-15T10:31:56"/>
    <d v="2026-08-15T15:26:33"/>
    <n v="69366674"/>
    <m/>
    <n v="152303244204"/>
    <s v="WARKOP TKK NGINDEN LT2"/>
    <s v="ODP-MYR-FKM/02 FKM/D01/02.01"/>
    <s v="WO061805422"/>
    <m/>
    <m/>
    <m/>
    <n v="112.767563"/>
    <n v="-7.2999260000000001"/>
    <s v="|MN02280|MYIA-041033305436/POI/BAYU ADITYA CAESARYANDI /081217664565/warkoptkkreborn@gmail.com"/>
    <s v="MYIB_ASSISTANT"/>
    <m/>
    <m/>
    <m/>
    <m/>
    <m/>
    <m/>
    <m/>
    <m/>
    <s v="Management Janji"/>
    <s v="2026-08-16 08:00:00 | Nama PIC : WARKOP TKK NGINDEN LT2 No HP : 081217664565 Alt :  M Janji : (MINGGU/16/AGUSTUS/2026) jam Pasang : 09:00 Note : hubungi pelanggan jika ingin kelokasi"/>
    <s v="FCC"/>
    <s v="15-08-2026 10:39:56"/>
    <d v="2026-08-16T08:00:00"/>
    <m/>
    <s v="PS"/>
    <s v="MYR"/>
    <s v="NO ADDON"/>
    <n v="20260815"/>
    <s v="Completed"/>
    <s v="HSI Bisnis Promo HUT Telkom PSB 70% - 200 Mbps"/>
    <s v="INDIBIZ"/>
    <m/>
    <m/>
    <d v="2026-08-16T08:00:00"/>
    <s v="2026-08-16 08:00:00 | Nama PIC : WARKOP TKK NGINDEN LT2 No HP : 081217664565 Alt :  M Janji : (MINGGU/16/AGUSTUS/2026) jam Pasang : 09:00 Note : hubungi pelanggan jika ingin kelokasi"/>
    <n v="2026"/>
    <n v="8"/>
    <n v="15"/>
    <d v="2026-08-15T00:00:00"/>
    <n v="-1.3333333333357587"/>
    <x v="0"/>
    <x v="8"/>
  </r>
  <r>
    <n v="933"/>
    <n v="1002519863"/>
    <n v="3"/>
    <x v="2"/>
    <n v="5"/>
    <s v="MALANG"/>
    <s v="KEPANJEN"/>
    <s v="MLG"/>
    <s v="REG"/>
    <s v="AO"/>
    <s v="NEW SALES"/>
    <m/>
    <s v="102 | FOLLOW UP COMPLETED"/>
    <s v="RBS-Regional 3"/>
    <d v="2026-08-11T13:27:11"/>
    <d v="2026-08-12T13:59:32"/>
    <n v="68573442"/>
    <m/>
    <n v="152701239028"/>
    <s v="SMAN 1 MALANG"/>
    <s v="ODP-MLG-FDP/77"/>
    <m/>
    <m/>
    <m/>
    <m/>
    <n v="112.6351453"/>
    <n v="-7.9771203000000002"/>
    <s v="MC20200|SMAN 1 MALANG|HSI Bisnis Promo HUT Telkom 200 mbps|081359436279"/>
    <s v="Sales Force DBS"/>
    <m/>
    <m/>
    <m/>
    <m/>
    <m/>
    <m/>
    <m/>
    <m/>
    <m/>
    <m/>
    <m/>
    <d v="2026-11-08T13:39:46"/>
    <m/>
    <m/>
    <s v="REVOKE"/>
    <s v="MLG"/>
    <s v="NO ADDON"/>
    <m/>
    <s v="Follow Up Revoke Completed, New Order ID : SC1002522293"/>
    <s v="- 11_11446;Biaya PSB HSI EBIS Tunai di Depan ~ 11[150000]  - SP_NOSS;SP_NOSS ~ Internet NOSS Multispeed Network[0]  - SP_NOSS;SP_NOSS ~ Internet NOSS Multispeed Network[0]  - E25060;E25060 ~ ES25 - Paket HSI Bisnis (HSIE) Khusus Winback 2.0[0]  - E25060~n"/>
    <s v="INDIBIZ"/>
    <m/>
    <m/>
    <m/>
    <m/>
    <m/>
    <m/>
    <m/>
    <e v="#NUM!"/>
    <e v="#NUM!"/>
    <x v="1"/>
    <x v="29"/>
  </r>
  <r>
    <n v="934"/>
    <n v="1002506649"/>
    <n v="3"/>
    <x v="3"/>
    <n v="4"/>
    <s v="YOGYAKARTA"/>
    <s v="INNER - YOGYA JATENG SELATAN"/>
    <s v="PGR"/>
    <s v="REG"/>
    <s v="AO"/>
    <s v="NEW SALES"/>
    <s v="1P INET"/>
    <s v="Completed (PS)"/>
    <s v="RBS-Regional 3"/>
    <d v="2026-08-03T19:52:56"/>
    <d v="2026-08-04T14:58:58"/>
    <n v="69357865"/>
    <m/>
    <n v="141114219227"/>
    <s v="KOST PUTRA PADI"/>
    <s v="ODP-PGR-FDH/008"/>
    <s v="WO060838856"/>
    <m/>
    <m/>
    <m/>
    <n v="110.320241680064"/>
    <n v="-7.8113436435731503"/>
    <s v="|MC80067|MYIA-000072141207/POI/Karina Widi Wijaya/085713324660/karinaawidii@gmail.com"/>
    <s v="MYIB_ASSISTANT"/>
    <m/>
    <m/>
    <m/>
    <m/>
    <m/>
    <m/>
    <m/>
    <m/>
    <s v="Management Janji"/>
    <s v="2026-08-05 08:00:00 |  M Janji : (04/08/2026) jam Pasang : 09:00 Note : hubungi pelanggan jika ingin kelokasi"/>
    <s v="FCC"/>
    <d v="2026-03-08T19:54:44"/>
    <d v="2026-08-05T08:00:00"/>
    <m/>
    <s v="PS"/>
    <s v="PGR"/>
    <s v="NO ADDON"/>
    <n v="20260804"/>
    <s v="Completed"/>
    <s v="HSI Bisnis Promo HUT Telkom PSB 70% - 200 Mbps"/>
    <s v="INDIBIZ"/>
    <m/>
    <m/>
    <d v="2026-08-05T08:00:00"/>
    <s v="2026-08-05 08:00:00 |  M Janji : (04/08/2026) jam Pasang : 09:00 Note : hubungi pelanggan jika ingin kelokasi"/>
    <n v="2026"/>
    <n v="8"/>
    <n v="4"/>
    <d v="2026-08-04T00:00:00"/>
    <n v="-1.3333333333357587"/>
    <x v="0"/>
    <x v="3"/>
  </r>
  <r>
    <n v="935"/>
    <n v="1002514724"/>
    <n v="3"/>
    <x v="0"/>
    <n v="5"/>
    <s v="KUPANG"/>
    <s v="LABOAN BAJO"/>
    <s v="RTE"/>
    <s v="REG"/>
    <s v="AO"/>
    <s v="NEW SALES"/>
    <s v="1P INET"/>
    <s v="Completed (PS)"/>
    <s v="RBS-Regional 3"/>
    <d v="2026-08-07T13:58:56"/>
    <d v="2026-08-11T13:02:28"/>
    <n v="69360832"/>
    <m/>
    <n v="172514216893"/>
    <s v="Toko BaCha Borong"/>
    <s v="ODP-RTE-FE/07 FE/D01/07.01"/>
    <s v="WO061168711"/>
    <m/>
    <m/>
    <m/>
    <n v="120.6082067"/>
    <n v="-8.8148406000000001"/>
    <s v="|MN00118|MYIA-050689351898/POI/Ibu Meina Tri Sandi/081396714362/agungrahmat3949@gmail.com"/>
    <s v="MYIB_ASSISTANT"/>
    <m/>
    <m/>
    <m/>
    <m/>
    <m/>
    <m/>
    <m/>
    <m/>
    <s v="Management Janji"/>
    <s v="2026-08-08 13:00:00 | Nama PIC : Ibu Ibu Meina No HP : 081396714362 No Alternatif : 08123911002 M Janji : 08/08/2026 Jam Pasang : Pagi NoteÃ‚Â :  Hubungi terlebih dahulu sebelum ke lokasi "/>
    <s v="FCC"/>
    <d v="2026-07-08T14:10:02"/>
    <d v="2026-08-08T13:00:00"/>
    <m/>
    <s v="PS"/>
    <s v="RTE"/>
    <s v="NO ADDON"/>
    <n v="20260811"/>
    <s v="Completed"/>
    <s v="HSI Bisnis Promo HUT Telkom PSB 70% - 50 Mbps"/>
    <s v="INDIBIZ"/>
    <m/>
    <m/>
    <d v="2026-08-08T13:00:00"/>
    <s v="2026-08-08 13:00:00 | Nama PIC : Ibu Ibu Meina No HP : 081396714362 No Alternatif : 08123911002 M Janji : 08/08/2026 Jam Pasang : Pagi NoteÃ‚Â :  Hubungi terlebih dahulu sebelum ke lokasi "/>
    <n v="2026"/>
    <n v="8"/>
    <n v="11"/>
    <d v="2026-08-11T00:00:00"/>
    <n v="2.4583333333357587"/>
    <x v="2"/>
    <x v="21"/>
  </r>
  <r>
    <n v="936"/>
    <n v="1002526844"/>
    <n v="3"/>
    <x v="4"/>
    <n v="4"/>
    <s v="SEMARANG"/>
    <s v="UNGARAN"/>
    <s v="ABR"/>
    <s v="REG"/>
    <s v="AO"/>
    <s v="NEW SALES"/>
    <m/>
    <s v="Completed (PS)"/>
    <s v="RBS-Regional 3"/>
    <d v="2026-08-14T15:12:41"/>
    <d v="2026-08-14T16:00:17"/>
    <n v="69362823"/>
    <m/>
    <n v="141459106883"/>
    <s v="SPPG PASEKAN"/>
    <s v="ODP-ABR-FD/143"/>
    <s v="WO061761544"/>
    <m/>
    <m/>
    <m/>
    <n v="110.36553798845"/>
    <n v="-7.2443750229945802"/>
    <s v="MD|MYDB-20260811264921|DN00001/MN02296|SPPG PASEKAN|085867684179"/>
    <s v="MYDIGIBIZPARTNER"/>
    <m/>
    <m/>
    <m/>
    <m/>
    <m/>
    <m/>
    <m/>
    <m/>
    <s v="Management Janji"/>
    <s v="2026-08-12 08:00:00 | M Janji : (12/08/2026)  jam Pasang : 09:00  Note : hubungi pelanggan jika ingin kelokasi  "/>
    <s v="FCC"/>
    <s v="14-08-2026 15:25:22"/>
    <m/>
    <m/>
    <s v="PS"/>
    <s v="ABR"/>
    <s v="NO ADDON"/>
    <n v="20260814"/>
    <s v="Completed"/>
    <s v="- 11_11446;Biaya PSB HSI EBIS Tunai di Depan ~ 11[150000]  - SP_NOSS;SP_NOSS ~ Internet NOSS Multispeed Network[0]  - SP_NOSS;SP_NOSS ~ Internet NOSS Multispeed Network[0]  - E25061;E25061 ~ ES25 - Paket HSI Basic (HSIEF) Khusus Winback 2.0[0]  - E25061~n"/>
    <s v="INDIBIZ"/>
    <m/>
    <m/>
    <d v="2026-08-14T07:00:00"/>
    <s v="2026-08-12 08:00:00 | M Janji : (12/08/2026)  jam Pasang : 09:00  Note : hubungi pelanggan jika ingin kelokasi  "/>
    <n v="2026"/>
    <n v="8"/>
    <n v="14"/>
    <d v="2026-08-14T00:00:00"/>
    <n v="-0.29166666666424135"/>
    <x v="0"/>
    <x v="3"/>
  </r>
  <r>
    <n v="937"/>
    <n v="1002517746"/>
    <n v="3"/>
    <x v="7"/>
    <n v="4"/>
    <s v="KUDUS"/>
    <s v="BLORA"/>
    <s v="BLO"/>
    <s v="REG"/>
    <s v="AO"/>
    <s v="NEW SALES"/>
    <s v="1P INET"/>
    <s v="Completed (PS)"/>
    <s v="RBS-Regional 3"/>
    <d v="2026-08-10T13:25:57"/>
    <d v="2026-08-12T12:46:59"/>
    <n v="69362422"/>
    <m/>
    <n v="141569115708"/>
    <s v="toko bintang"/>
    <s v="ODP-BLO-FGA/010 FGA/D01/010.01"/>
    <s v="WO061398945"/>
    <m/>
    <m/>
    <m/>
    <n v="111.518608"/>
    <n v="-6.9408859999999999"/>
    <s v="|MN00408|MYIA-093912369984/POI/Supriyono /089613946090/carahoki2@gmail.com"/>
    <s v="MYIB_ASSISTANT"/>
    <m/>
    <m/>
    <m/>
    <m/>
    <m/>
    <m/>
    <m/>
    <m/>
    <s v="Management Janji"/>
    <s v="2026-08-11 13:00:00 | Nama : BP SUPRIYONO No Hp : 089613946090 No Alt :  Tgl Pemasangan : 11 Agustus 2026 Interval : SIANG Note : Hubungi pelanggan terlebih dahulu"/>
    <s v="FCC"/>
    <d v="2026-10-08T13:39:47"/>
    <d v="2026-08-11T13:00:00"/>
    <m/>
    <s v="PS"/>
    <s v="BLO"/>
    <s v="NO ADDON"/>
    <n v="20260812"/>
    <s v="Completed"/>
    <s v="HSI Bisnis PSB 70% - 75 Mbps"/>
    <s v="INDIBIZ"/>
    <m/>
    <m/>
    <d v="2026-08-11T13:00:00"/>
    <s v="2026-08-11 13:00:00 | Nama : BP SUPRIYONO No Hp : 089613946090 No Alt :  Tgl Pemasangan : 11 Agustus 2026 Interval : SIANG Note : Hubungi pelanggan terlebih dahulu"/>
    <n v="2026"/>
    <n v="8"/>
    <n v="12"/>
    <d v="2026-08-12T00:00:00"/>
    <n v="0.45833333333575865"/>
    <x v="0"/>
    <x v="3"/>
  </r>
  <r>
    <n v="938"/>
    <n v="1002528834"/>
    <n v="3"/>
    <x v="2"/>
    <n v="5"/>
    <s v="MALANG"/>
    <s v="KEPANJEN"/>
    <s v="KLJ"/>
    <s v="REG"/>
    <s v="AO"/>
    <s v="NEW SALES"/>
    <s v="1P INET"/>
    <s v="102 | FOLLOW UP COMPLETED"/>
    <s v="RBS-Regional 3"/>
    <d v="2026-08-15T18:01:56"/>
    <d v="2026-08-17T14:07:34"/>
    <n v="69367188"/>
    <m/>
    <n v="152703903558"/>
    <s v="LELY GUESTHOUSE"/>
    <s v="ODP-KLJ-FX/101 FX/D09/101.01"/>
    <s v="WO061840144"/>
    <m/>
    <m/>
    <m/>
    <n v="112.60471812661299"/>
    <n v="-7.9567867490247099"/>
    <s v="|MN02703|MYIA-093952377101/POI/Chofifah Yunita Indriana/081359941169/chofifahyunita16@gmail.com"/>
    <s v="MYIB_ASSISTANT"/>
    <m/>
    <m/>
    <m/>
    <m/>
    <m/>
    <m/>
    <m/>
    <m/>
    <s v="Management Janji"/>
    <s v="2026-08-16 15:00:00 | M Janji :  16 Agustus 2026 Jam Pasang : Siang Note : hubungi pelanggan jika ingin ke lokasi, terima kasih"/>
    <s v="FCC"/>
    <s v="15-08-2026 18:10:17"/>
    <d v="2026-08-16T15:00:00"/>
    <m/>
    <s v="REVOKE"/>
    <s v="KLJ"/>
    <s v="NO ADDON"/>
    <m/>
    <s v="Follow Up Revoke Completed, New Order ID : SC1002530956"/>
    <s v="HSI Bisnis Promo HUT Telkom PSB 70% - 150 Mbps"/>
    <s v="INDIBIZ"/>
    <m/>
    <m/>
    <d v="2026-08-16T15:00:00"/>
    <s v="2026-08-16 15:00:00 | M Janji :  16 Agustus 2026 Jam Pasang : Siang Note : hubungi pelanggan jika ingin ke lokasi, terima kasih"/>
    <m/>
    <m/>
    <m/>
    <e v="#NUM!"/>
    <e v="#NUM!"/>
    <x v="1"/>
    <x v="29"/>
  </r>
  <r>
    <n v="939"/>
    <n v="1002526097"/>
    <n v="3"/>
    <x v="3"/>
    <n v="4"/>
    <s v="PURWOKERTO"/>
    <s v="PURWOKERTO"/>
    <s v="PWT"/>
    <s v="DGS"/>
    <s v="AO"/>
    <s v="NEW SALES"/>
    <m/>
    <s v="Completed (PS)"/>
    <s v="DGS-B2B TREG"/>
    <d v="2026-08-14T11:16:58"/>
    <d v="2026-08-14T12:43:47"/>
    <n v="69365763"/>
    <m/>
    <n v="146303609852"/>
    <s v="KANTOR KECAMATAN PATIKRAJA"/>
    <s v="ODP-PWT-FED/002"/>
    <s v="WO061733180"/>
    <m/>
    <m/>
    <m/>
    <n v="109.2141287"/>
    <n v="-7.4882372999999998"/>
    <s v="HOTDGS; 730231 ; TREG3;YOGI BAHTIAR ;KANTOR KECAMATAN PATIKRAJA;082136977888;kecamatanpatikraja1@gmail.com"/>
    <s v="MYDIGIBIZPARTNER"/>
    <m/>
    <m/>
    <m/>
    <m/>
    <m/>
    <m/>
    <m/>
    <m/>
    <s v="Management Janji"/>
    <s v="HSI BISNIS 1:1 100 MBPS "/>
    <s v="FCC"/>
    <s v="14-08-2026 11:39:52"/>
    <m/>
    <m/>
    <s v="PS"/>
    <s v="PWT"/>
    <s v="NO ADDON"/>
    <n v="20260814"/>
    <s v="Completed"/>
    <s v="- 11_11450;Biaya PSB Reguler HSI EBIS ~ 11[500000]  - E23015;E23015 ~ ES23 - Perangkat ONT[0]  - E23015~null~44292;E23015||11||Abodemen 0[0]  - E23015~null~E23015_SWONTPREM;SWONTPREM ~ Biaya Sewa ONT Premium ~ E23015[50000]  - E25060;E25060 ~ ES25 - Paket"/>
    <s v="INDIBIZ"/>
    <m/>
    <m/>
    <d v="1970-01-01T07:00:00"/>
    <s v="HSI BISNIS 1:1 100 MBPS "/>
    <n v="2026"/>
    <n v="8"/>
    <n v="14"/>
    <d v="2026-08-14T00:00:00"/>
    <n v="20678.708333333332"/>
    <x v="2"/>
    <x v="3"/>
  </r>
  <r>
    <n v="940"/>
    <n v="1002515652"/>
    <n v="3"/>
    <x v="3"/>
    <n v="4"/>
    <s v="PURWOKERTO"/>
    <s v="PURWOKERTO"/>
    <s v="PWT"/>
    <s v="REG"/>
    <s v="AO"/>
    <s v="NEW SALES"/>
    <s v="1P INET"/>
    <s v="OSS - FALLOUT"/>
    <s v="RBS-Regional 3"/>
    <d v="2026-08-08T09:34:57"/>
    <d v="2026-08-11T09:08:46"/>
    <n v="69361259"/>
    <m/>
    <n v="146303609748"/>
    <s v="mi ma&amp; 39;arif nu kedungrandu"/>
    <s v="ODP-PWT-FAR/160 FAR/D10/160.01"/>
    <s v="WO061238171"/>
    <m/>
    <m/>
    <m/>
    <n v="109.21779170000001"/>
    <n v="-7.4757566000000004"/>
    <s v="|MN02742|MYIA-062940093784/POI/arsy karim syafii/082322066723/arsykarims.y@gmail.com"/>
    <s v="MYIB_ASSISTANT"/>
    <m/>
    <m/>
    <m/>
    <m/>
    <m/>
    <m/>
    <m/>
    <m/>
    <s v="Management Janji"/>
    <s v="2026-08-09 08:00:00 | Nama PIC:  bp karim  No HP: 082322066723 Alt: Tanggal: 8/8/2026 Jam Pasang:  Note: Hubungi sebelum ke lokasi"/>
    <s v="FCC"/>
    <d v="2026-08-08T09:39:52"/>
    <d v="2026-08-09T08:00:00"/>
    <s v="Kendala Pelanggan"/>
    <s v="FO_WFM"/>
    <s v="PWT"/>
    <s v="NO ADDON"/>
    <m/>
    <s v="Provisioning Failed|WFM|INF009016941|PP_-7.4361462000000005,109.2492037_menunggu pelanggan mau di musyawarahkan ulang"/>
    <s v="HSI Bisnis Basic PSB 70% - 50 Mbps"/>
    <s v="INDIBIZ"/>
    <m/>
    <m/>
    <d v="2026-08-09T08:00:00"/>
    <s v="2026-08-09 08:00:00 | Nama PIC:  bp karim  No HP: 082322066723 Alt: Tanggal: 8/8/2026 Jam Pasang:  Note: Hubungi sebelum ke lokasi"/>
    <m/>
    <m/>
    <m/>
    <e v="#NUM!"/>
    <e v="#NUM!"/>
    <x v="1"/>
    <x v="3"/>
  </r>
  <r>
    <n v="941"/>
    <n v="1002529941"/>
    <n v="3"/>
    <x v="1"/>
    <n v="5"/>
    <s v="MADURA"/>
    <s v="PAMEKASAN"/>
    <s v="SMP"/>
    <s v="REG"/>
    <s v="AO"/>
    <s v="NEW SALES"/>
    <m/>
    <s v="MYCX - SEND OPEN PAPERLESS"/>
    <s v="RBS-Regional 3"/>
    <d v="2026-08-16T16:23:01"/>
    <d v="2026-08-16T16:26:05"/>
    <n v="69367676"/>
    <m/>
    <n v="152431232088"/>
    <s v="Toko Barokah"/>
    <s v="ODP-SMP-FK/74"/>
    <m/>
    <m/>
    <m/>
    <m/>
    <n v="113.790648"/>
    <n v="-7.0649119999999996"/>
    <s v="|MN00569|/Toko Barokah/Laili/087777060946/Lailiberes@gmail.com/HSI Bisnis Promo HUT Telkom (1:1) 200 Mbps (Rp 790.000) PSB Rp 150.000"/>
    <s v="Sales Force DBS"/>
    <m/>
    <m/>
    <m/>
    <m/>
    <m/>
    <m/>
    <m/>
    <m/>
    <m/>
    <m/>
    <m/>
    <s v="16-08-2026 16:39:59"/>
    <m/>
    <m/>
    <s v="INPROGRESS_SC"/>
    <s v="SMP"/>
    <s v="NO ADDON"/>
    <m/>
    <s v="SEND PAPERLESS OPEN"/>
    <s v="- 11_11446;Biaya PSB HSI EBIS Tunai di Depan ~ 11[150000]  - SP_NOSS;SP_NOSS ~ Internet NOSS Multispeed Network[0]  - SP_NOSS;SP_NOSS ~ Internet NOSS Multispeed Network[0]  - E23015;E23015 ~ ES23 - Perangkat ONT[0]  - E23015~null~44292;E23015||11||Abodeme"/>
    <s v="INDIBIZ"/>
    <m/>
    <m/>
    <m/>
    <m/>
    <m/>
    <m/>
    <m/>
    <e v="#NUM!"/>
    <e v="#NUM!"/>
    <x v="1"/>
    <x v="1"/>
  </r>
  <r>
    <n v="942"/>
    <n v="1002505402"/>
    <n v="3"/>
    <x v="4"/>
    <n v="4"/>
    <s v="SEMARANG"/>
    <s v="UNGARAN"/>
    <s v="UNR"/>
    <s v="REG"/>
    <s v="AO"/>
    <s v="NEW SALES"/>
    <s v="1P INET"/>
    <s v="Completed (PS)"/>
    <s v="RBS-Regional 3"/>
    <d v="2026-08-02T17:46:56"/>
    <d v="2026-08-03T12:32:48"/>
    <n v="69357084"/>
    <m/>
    <n v="146425112543"/>
    <s v="SDN Susukan 02"/>
    <s v="ODP-UNR-FAA/041"/>
    <s v="WO060735553"/>
    <m/>
    <m/>
    <m/>
    <n v="110.415879338979"/>
    <n v="-7.1179657515443404"/>
    <s v="MD|MYDB-20260802264201|DN00001/MN00663|SDN Susukan 02|085950720005"/>
    <s v="MYDIGIBIZPARTNER"/>
    <m/>
    <m/>
    <m/>
    <m/>
    <m/>
    <m/>
    <m/>
    <m/>
    <s v="Management Janji"/>
    <s v="2026-08-03 15:00:00 | telp :085950720005 alt : manja : pagi / siang 03/08/2026 hub sebelum ke lokasi  "/>
    <s v="FCC"/>
    <d v="2026-02-08T17:54:45"/>
    <d v="2026-08-03T15:00:00"/>
    <m/>
    <s v="PS"/>
    <s v="UNR"/>
    <s v="NO ADDON"/>
    <n v="20260803"/>
    <s v="Completed"/>
    <s v="HSI Bisnis Basic Promo HUT Telkom PSB 70% - 50 Mbps"/>
    <s v="INDIBIZ"/>
    <m/>
    <m/>
    <d v="2026-08-03T15:00:00"/>
    <s v="2026-08-03 15:00:00 | telp :085950720005 alt : manja : pagi / siang 03/08/2026 hub sebelum ke lokasi  "/>
    <n v="2026"/>
    <n v="8"/>
    <n v="3"/>
    <d v="2026-08-03T00:00:00"/>
    <n v="-0.625"/>
    <x v="0"/>
    <x v="3"/>
  </r>
  <r>
    <n v="943"/>
    <n v="1002517744"/>
    <n v="3"/>
    <x v="3"/>
    <n v="4"/>
    <s v="YOGYAKARTA"/>
    <s v="GUNUNG KIDUL"/>
    <s v="WNS"/>
    <s v="DSS"/>
    <s v="AO"/>
    <s v="NEW SALES"/>
    <m/>
    <s v="Completed (PS)"/>
    <s v="DSS-Fin &amp; Regional Banking"/>
    <d v="2026-08-10T13:25:19"/>
    <d v="2026-08-10T14:55:09"/>
    <n v="69360892"/>
    <m/>
    <n v="143135115070"/>
    <s v="ATM BPD DIY Digital Corner"/>
    <s v="ODP-WNS-FCG/08"/>
    <s v="WO061399424"/>
    <m/>
    <m/>
    <m/>
    <n v="110.6026"/>
    <n v="-7.9625000000000004"/>
    <s v="DSS HSI | AM ANNASTASIA SUKARNO | NIK 810113 | YOGYA JATENG SELATAN | TREG 3 | ATM BPD DIY Digital Corner | CP +62 812 10670160 | ANJAR| 1P  INET 50MBPS "/>
    <s v="Account Manager"/>
    <m/>
    <m/>
    <m/>
    <m/>
    <m/>
    <m/>
    <m/>
    <m/>
    <s v="Management Janji"/>
    <s v="DSS HSI | AM ANNASTASIA SUKARNO | NIK 810113 | YOGYA JATENG SELATAN | TREG 3 | ATM BPD DIY Digital Corner | CP +62 812 10670160 | ANJAR| 1P  INET 50MBPS "/>
    <s v="FCC"/>
    <d v="2026-10-08T13:39:47"/>
    <m/>
    <m/>
    <s v="PS"/>
    <s v="WNS"/>
    <s v="NO ADDON"/>
    <n v="20260810"/>
    <s v="Completed"/>
    <s v="- 11_11450;Biaya PSB Reguler HSI EBIS ~ 11[500000]  - E23015;E23015 ~ ES23 - Perangkat ONT[0]  - E23015~null~44292;E23015||11||Abodemen 0[0]  - E23015~null~E23015_SWONT;SWONT ~ Biaya Sewa ONT ~ E23015[30000]  - E25060;E25060 ~ ES25 - Paket HSI Bisnis (HSI"/>
    <s v="INDIBIZ"/>
    <m/>
    <m/>
    <d v="1970-01-01T07:00:00"/>
    <s v="DSS HSI | AM ANNASTASIA SUKARNO | NIK 810113 | YOGYA JATENG SELATAN | TREG 3 | ATM BPD DIY Digital Corner | CP +62 812 10670160 | ANJAR| 1P  INET 50MBPS "/>
    <n v="2026"/>
    <n v="8"/>
    <n v="10"/>
    <d v="2026-08-10T00:00:00"/>
    <n v="20674.708333333332"/>
    <x v="2"/>
    <x v="3"/>
  </r>
  <r>
    <n v="944"/>
    <n v="1002518594"/>
    <n v="3"/>
    <x v="4"/>
    <n v="4"/>
    <s v="PEKALONGAN"/>
    <s v="BREBES"/>
    <s v="KTM"/>
    <s v="DPS"/>
    <s v="AO"/>
    <s v="NEW SALES"/>
    <m/>
    <s v="102 | FOLLOW UP COMPLETED"/>
    <s v="DPS-Logistic &amp; Manufacturing"/>
    <d v="2026-08-10T17:12:01"/>
    <d v="2026-08-14T15:13:33"/>
    <n v="4999323"/>
    <m/>
    <n v="142214106576"/>
    <s v="GARUDA PUTRA PUTRI JAYA"/>
    <s v="ODP-KTM-FK/088"/>
    <s v="WO061436384"/>
    <m/>
    <m/>
    <m/>
    <n v="108.884861"/>
    <n v="-6.9354440000000004"/>
    <s v="DPS;LMS;P26-203854;PSB HSI 50 MBPS;PIC Rony/085640049489"/>
    <s v="Account Manager"/>
    <m/>
    <m/>
    <m/>
    <m/>
    <m/>
    <m/>
    <m/>
    <m/>
    <s v="Management Janji"/>
    <s v="PSB HSI 50 MBPS;PIC Rony/085640049489  "/>
    <s v="FCC"/>
    <d v="2026-10-08T17:39:53"/>
    <m/>
    <s v="Kendala Pelanggan"/>
    <s v="REVOKE"/>
    <s v="KTM"/>
    <s v="NO ADDON"/>
    <m/>
    <s v="Follow Up Revoke Completed, New Order ID : SC1002526852"/>
    <s v="- 11_11450;Biaya PSB Reguler HSI EBIS ~ 11[500000]  - SP_NOSS;SP_NOSS ~ Internet NOSS Multispeed Network[0]  - E23015;E23015 ~ ES23 - Perangkat ONT[0]  - E23015~null~44292;E23015||11||Abodemen 0[0]  - E23015~null~E23015_SWONT;SWONT ~ Biaya Sewa ONT ~ E230"/>
    <s v="INDIBIZ"/>
    <m/>
    <m/>
    <d v="2026-08-10T12:00:00"/>
    <s v="PSB HSI 50 MBPS;PIC Rony/085640049489  "/>
    <m/>
    <m/>
    <m/>
    <e v="#NUM!"/>
    <e v="#NUM!"/>
    <x v="1"/>
    <x v="3"/>
  </r>
  <r>
    <n v="945"/>
    <n v="1002516541"/>
    <n v="3"/>
    <x v="7"/>
    <n v="4"/>
    <s v="SOLO"/>
    <s v="WONOGIRI"/>
    <s v="WNG"/>
    <s v="REG"/>
    <s v="AO"/>
    <s v="NEW SALES"/>
    <s v="1P INET"/>
    <s v="Completed (PS)"/>
    <s v="RBS-Regional 3"/>
    <d v="2026-08-09T14:49:56"/>
    <d v="2026-08-10T16:47:34"/>
    <n v="69361903"/>
    <m/>
    <n v="143554100555"/>
    <s v="ROCKET CHICKEN JATIPURO NEW"/>
    <s v="ODP-WNG-FE/022 FE/D01/022.01"/>
    <s v="WO061326919"/>
    <m/>
    <m/>
    <m/>
    <n v="111.0177487"/>
    <n v="-7.7535340000000001"/>
    <s v="|MN02255|MYIA-062620165278/POI/ANDRI/082147804829/ulvaarh4@gmail.com"/>
    <s v="MYIB_ASSISTANT"/>
    <m/>
    <m/>
    <m/>
    <m/>
    <m/>
    <m/>
    <m/>
    <m/>
    <s v="Management Janji"/>
    <s v="2026-08-10 13:00:00 | Tanggal pemasangan: 10/08/2026 Jam pemasangan : pagi / siang Info Tambahan : Hubungi pelanggan dulu sebelum ke lokasi terima kasih."/>
    <s v="FCC"/>
    <d v="2026-09-08T14:54:46"/>
    <d v="2026-08-10T13:00:00"/>
    <m/>
    <s v="PS"/>
    <s v="WNG"/>
    <s v="NO ADDON"/>
    <n v="20260810"/>
    <s v="Completed"/>
    <s v="HSI Bisnis Basic Promo HUT Telkom PSB 70% - 50 Mbps"/>
    <s v="INDIBIZ"/>
    <m/>
    <m/>
    <d v="2026-08-10T13:00:00"/>
    <s v="2026-08-10 13:00:00 | Tanggal pemasangan: 10/08/2026 Jam pemasangan : pagi / siang Info Tambahan : Hubungi pelanggan dulu sebelum ke lokasi terima kasih."/>
    <n v="2026"/>
    <n v="8"/>
    <n v="10"/>
    <d v="2026-08-10T00:00:00"/>
    <n v="-0.54166666666424135"/>
    <x v="0"/>
    <x v="3"/>
  </r>
  <r>
    <n v="946"/>
    <n v="1002512690"/>
    <n v="3"/>
    <x v="0"/>
    <n v="5"/>
    <s v="MATARAM"/>
    <s v="LOMBOK BARAT TENGAH"/>
    <s v="PRY"/>
    <s v="REG"/>
    <s v="AO"/>
    <s v="NEW SALES"/>
    <s v="1P INET"/>
    <s v="Completed (PS)"/>
    <s v="RBS-Regional 3"/>
    <d v="2026-08-06T14:31:56"/>
    <d v="2026-08-07T19:47:20"/>
    <n v="69360085"/>
    <m/>
    <n v="172603791326"/>
    <s v="BENGKEL TITI"/>
    <s v="ODP-PYA-FAP/04 FAP/D01/04.01"/>
    <s v="WO061085765"/>
    <m/>
    <m/>
    <m/>
    <n v="116.36368899999999"/>
    <n v="-8.6358560000000004"/>
    <s v="|MC40242|MYIA-021897883048/POI/TITI YANI/081933007542/yantititi298@gmail.com"/>
    <s v="MYIB_ASSISTANT"/>
    <m/>
    <m/>
    <m/>
    <m/>
    <m/>
    <m/>
    <m/>
    <m/>
    <s v="Management Janji"/>
    <s v="2026-08-07 13:00:00 | M Janji :  07 Agustus 2026 Jam Pasang : Siang Note : hubungi pelanggan jika ingin ke lokasi, terima kasih."/>
    <s v="FCC"/>
    <d v="2026-06-08T14:40:01"/>
    <d v="2026-08-07T13:00:00"/>
    <m/>
    <s v="PS"/>
    <s v="PRY"/>
    <s v="NO ADDON"/>
    <n v="20260807"/>
    <s v="Completed"/>
    <s v="HSI Bisnis Promo HUT Telkom PSB 70% - 150 Mbps"/>
    <s v="INDIBIZ"/>
    <m/>
    <m/>
    <d v="2026-08-07T13:00:00"/>
    <s v="2026-08-07 13:00:00 | M Janji :  07 Agustus 2026 Jam Pasang : Siang Note : hubungi pelanggan jika ingin ke lokasi, terima kasih."/>
    <n v="2026"/>
    <n v="8"/>
    <n v="7"/>
    <d v="2026-08-07T00:00:00"/>
    <n v="-0.54166666666424135"/>
    <x v="0"/>
    <x v="9"/>
  </r>
  <r>
    <n v="947"/>
    <n v="1002513743"/>
    <n v="3"/>
    <x v="2"/>
    <n v="5"/>
    <s v="MALANG"/>
    <s v="KEPANJEN"/>
    <s v="MLG"/>
    <s v="REG"/>
    <s v="AO"/>
    <s v="NEW SALES"/>
    <m/>
    <s v="Completed (PS)"/>
    <s v="RBS-Regional 3"/>
    <d v="2026-08-07T08:58:44"/>
    <d v="2026-08-08T18:22:43"/>
    <n v="66210134"/>
    <m/>
    <n v="152701239012"/>
    <s v="SMAN 3 MALANG"/>
    <s v="ODP-MLG-FN/14"/>
    <s v="WO061136656"/>
    <m/>
    <m/>
    <m/>
    <n v="112.63528890000001"/>
    <n v="-7.9760787999999998"/>
    <s v="MC20200;SMAN 3 MALANG;HSI Bisnis Promo HUT Telkom 200 mbps 790.000;081359436279"/>
    <s v="Sales Force DBS"/>
    <m/>
    <m/>
    <m/>
    <m/>
    <m/>
    <m/>
    <m/>
    <m/>
    <s v="Management Janji"/>
    <s v="2026-08-08 08:00:00|telp :085210490011  alt : pagi / siang 08/08/2026 hub sebelum ke lokasi |40961370|MYDITA"/>
    <s v="FCC"/>
    <d v="2026-07-08T09:10:56"/>
    <d v="2026-08-08T08:00:00"/>
    <m/>
    <s v="PS"/>
    <s v="MLG"/>
    <s v="NO ADDON"/>
    <n v="20260808"/>
    <s v="Completed"/>
    <s v="- 11_11446;Biaya PSB HSI EBIS Tunai di Depan ~ 11[150000]  - SP_NOSS;SP_NOSS ~ Internet NOSS Multispeed Network[0]  - E23015;E23015 ~ ES23 - Perangkat ONT[0]  - E23015~null~44292;E23015||11||Abodemen 0[0]  - E23015~null~E23015_SWONTPREM;SWONTPREM ~ Biaya "/>
    <s v="INDIBIZ"/>
    <m/>
    <m/>
    <d v="2026-08-08T08:00:00"/>
    <s v="2026-08-08 08:00:00|telp :085210490011  alt : pagi / siang 08/08/2026 hub sebelum ke lokasi |40961370|MYDITA"/>
    <n v="2026"/>
    <n v="8"/>
    <n v="8"/>
    <d v="2026-08-08T00:00:00"/>
    <n v="-0.33333333333575865"/>
    <x v="0"/>
    <x v="29"/>
  </r>
  <r>
    <n v="948"/>
    <n v="1002509515"/>
    <n v="3"/>
    <x v="4"/>
    <n v="4"/>
    <s v="PEKALONGAN"/>
    <s v="PEMALANG"/>
    <s v="RDD"/>
    <s v="REG"/>
    <s v="AO"/>
    <s v="NEW SALES"/>
    <s v="1P INET"/>
    <s v="Completed (PS)"/>
    <s v="RBS-Regional 3"/>
    <d v="2026-08-05T07:56:56"/>
    <d v="2026-08-05T14:26:09"/>
    <n v="69358729"/>
    <m/>
    <n v="142213107280"/>
    <s v="fajar biro jasa"/>
    <s v="ODP-RDD-FA/066 FA/D05/066.01"/>
    <s v="WO060943839"/>
    <m/>
    <m/>
    <m/>
    <n v="109.245255030691"/>
    <n v="-7.1114309648671599"/>
    <s v="MD|MYDB-20260804264337|SC20017/MC20194|fajar biro jasa|081393043110"/>
    <s v="MYDIGIBIZPARTNER"/>
    <m/>
    <m/>
    <m/>
    <m/>
    <m/>
    <m/>
    <m/>
    <m/>
    <s v="Management Janji"/>
    <s v="2026-08-06 08:00:00 | Tanggal pemasangan: 06/08/2026 Jam pemasangan : pagi / siang Info Tambahan : Hubungi pelanggan dulu sebelum ke lokasi terima kasih"/>
    <s v="FCC"/>
    <d v="2026-05-08T08:10:19"/>
    <d v="2026-08-06T08:00:00"/>
    <m/>
    <s v="PS"/>
    <s v="RDD"/>
    <s v="NO ADDON"/>
    <n v="20260805"/>
    <s v="Completed"/>
    <s v="HSI Bisnis Promo HUT Telkom PSB 70% - 100 Mbps"/>
    <s v="INDIBIZ"/>
    <m/>
    <m/>
    <d v="2026-08-06T08:00:00"/>
    <s v="2026-08-06 08:00:00 | Tanggal pemasangan: 06/08/2026 Jam pemasangan : pagi / siang Info Tambahan : Hubungi pelanggan dulu sebelum ke lokasi terima kasih"/>
    <n v="2026"/>
    <n v="8"/>
    <n v="5"/>
    <d v="2026-08-05T00:00:00"/>
    <n v="-1.3333333333357587"/>
    <x v="0"/>
    <x v="3"/>
  </r>
  <r>
    <n v="949"/>
    <n v="1002515656"/>
    <n v="3"/>
    <x v="6"/>
    <n v="5"/>
    <s v="PASURUAN"/>
    <s v="PASURUAN"/>
    <s v="PSN"/>
    <s v="REG"/>
    <s v="AO"/>
    <s v="NEW SALES"/>
    <m/>
    <s v="Completed (PS)"/>
    <s v="RBS-Regional 3"/>
    <d v="2026-08-08T09:40:43"/>
    <d v="2026-08-08T14:57:43"/>
    <n v="69361268"/>
    <m/>
    <n v="152729256706"/>
    <s v="TEMAN SEJATI COFFE SHOP"/>
    <s v="ODP-PSN-FBL/12"/>
    <s v="WO061245183"/>
    <m/>
    <m/>
    <m/>
    <n v="112.8991412"/>
    <n v="-7.6456602"/>
    <s v="|MN00025|/TEMAN SEJATI COFFE SHOP/WINBACK HSI B2B + NETMONK (1:1) 200MBPS 946,1RB PSB DISC 70%/082140338555 085235555553/fandrianto.s@gmail.com/FANDRIANTO SETIAWAN/-7.646362,112.8987821m"/>
    <s v="Sales Force DBS"/>
    <m/>
    <m/>
    <m/>
    <m/>
    <m/>
    <m/>
    <m/>
    <m/>
    <s v="Management Janji"/>
    <s v="2026-08-09 08:00:00|Nama PIC: bp fandrianto  Notel: 082140338555 Alt: 085235555553 Tanggal: 9/8/2026 Jam Pasang: Pagi Note: Hubungi pelanggan sebelum ke lokasi, terima kasih. Diusahakan hari ini |40010577|MYDITA"/>
    <s v="FCC"/>
    <d v="2026-08-08T09:55:05"/>
    <d v="2026-08-09T08:00:00"/>
    <m/>
    <s v="PS"/>
    <s v="PSN"/>
    <s v="NETMONK"/>
    <n v="20260808"/>
    <s v="Completed"/>
    <s v="- 11_11446;Biaya PSB HSI EBIS Tunai di Depan ~ 11[150000]  - SP_NOSS;SP_NOSS ~ Internet NOSS Multispeed Network[0]  - E24057;E24057 ~ ES24 - Paket HSI Bisnis (HSIE) Khusus Winback[0]  - E24057~null~E24057_UNL;UNL ~ Internet-Link Unlimited Internet Usage ~"/>
    <s v="INDIBIZ"/>
    <m/>
    <m/>
    <d v="2026-08-09T08:00:00"/>
    <s v="2026-08-09 08:00:00|Nama PIC: bp fandrianto  Notel: 082140338555 Alt: 085235555553 Tanggal: 9/8/2026 Jam Pasang: Pagi Note: Hubungi pelanggan sebelum ke lokasi, terima kasih. Diusahakan hari ini |40010577|MYDITA"/>
    <n v="2026"/>
    <n v="8"/>
    <n v="8"/>
    <d v="2026-08-08T00:00:00"/>
    <n v="-1.3333333333357587"/>
    <x v="0"/>
    <x v="24"/>
  </r>
  <r>
    <n v="950"/>
    <n v="1002527302"/>
    <n v="3"/>
    <x v="6"/>
    <n v="5"/>
    <s v="PASURUAN"/>
    <s v="PROBOLINGGO"/>
    <s v="LCE"/>
    <s v="REG"/>
    <s v="AO"/>
    <s v="NEW SALES"/>
    <m/>
    <s v="Completed (PS)"/>
    <s v="RBS-Regional 3"/>
    <d v="2026-08-14T17:14:52"/>
    <d v="2026-08-16T13:30:41"/>
    <n v="69366391"/>
    <m/>
    <n v="152511206432"/>
    <s v="KIOS PUPUK DAN OBAT"/>
    <s v="ODP-LCE-FE/17"/>
    <s v="WO061781130"/>
    <m/>
    <m/>
    <m/>
    <n v="113.2491315"/>
    <n v="-7.8136261999999999"/>
    <s v="|MC30211|/SUPARDI/8980575418/wikenovianawifi@gmail.com"/>
    <s v="Sales Force DBS"/>
    <m/>
    <m/>
    <m/>
    <m/>
    <m/>
    <m/>
    <m/>
    <m/>
    <s v="Management Janji"/>
    <s v="2026-08-15 15:00:00|Jam Pemasangan : 08:00 - 12.00 Tanggal Pemasangan : 15/08/2026 Info Tambahan : Hubungi pelanggan sebelum datang ke lokasi|40971402|MYDITA"/>
    <s v="FCC"/>
    <s v="14-08-2026 17:25:05"/>
    <d v="2026-08-15T15:00:00"/>
    <m/>
    <s v="PS"/>
    <s v="LCE"/>
    <s v="OCA"/>
    <n v="20260816"/>
    <s v="Completed"/>
    <s v="- 11_11446;Biaya PSB HSI EBIS Tunai di Depan ~ 11[150000]  - SP_NOSS;SP_NOSS ~ Internet NOSS Multispeed Network[0]  - SP_NOSS;SP_NOSS ~ Internet NOSS Multispeed Network[0]  - E23015;E23015 ~ ES23 - Perangkat ONT[0]  - E23015~null~44292;E23015||11||Abodeme"/>
    <s v="INDIBIZ"/>
    <m/>
    <m/>
    <d v="2026-08-15T15:00:00"/>
    <s v="2026-08-15 15:00:00|Jam Pemasangan : 08:00 - 12.00 Tanggal Pemasangan : 15/08/2026 Info Tambahan : Hubungi pelanggan sebelum datang ke lokasi|40971402|MYDITA"/>
    <n v="2026"/>
    <n v="8"/>
    <n v="16"/>
    <d v="2026-08-16T00:00:00"/>
    <n v="0.375"/>
    <x v="0"/>
    <x v="26"/>
  </r>
  <r>
    <n v="951"/>
    <n v="1002516662"/>
    <n v="3"/>
    <x v="6"/>
    <n v="5"/>
    <s v="SIDOARJO"/>
    <s v="INNER - JATIM TIMUR"/>
    <s v="SPJ"/>
    <s v="REG"/>
    <s v="AO"/>
    <s v="NEW SALES"/>
    <s v="1P INET"/>
    <s v="Completed (PS)"/>
    <s v="RBS-Regional 3"/>
    <d v="2026-08-09T19:47:57"/>
    <d v="2026-08-10T21:15:48"/>
    <n v="69362013"/>
    <m/>
    <n v="152332251897"/>
    <s v="Miracle Kurnia Farm"/>
    <s v="ODP-SPJ-FC/63 FC/D06/63.01"/>
    <s v="WO061343553"/>
    <m/>
    <m/>
    <m/>
    <n v="112.667411416769"/>
    <n v="-7.3695609497874504"/>
    <s v="MD|MYDB-20260809264835|DN00001/MN00459|Miracle Kurnia Farm|085109011430"/>
    <s v="MYDIGIBIZPARTNER"/>
    <m/>
    <m/>
    <m/>
    <m/>
    <m/>
    <m/>
    <m/>
    <m/>
    <s v="Management Janji"/>
    <s v="2026-08-11 08:00:00 | M Janji : 11 agustus 2026 jam Pasang : pagi  Note : hubungi pelanggan jika ingin kelokasi"/>
    <s v="FCC"/>
    <d v="2026-09-08T19:54:40"/>
    <d v="2026-08-11T08:00:00"/>
    <s v="FALLOUT HOMEPASS"/>
    <s v="PS"/>
    <s v="SPJ"/>
    <s v="NO ADDON"/>
    <n v="20260810"/>
    <s v="Completed"/>
    <s v="HSI Bisnis Promo HUT Telkom PSB 70% - 100 Mbps"/>
    <s v="INDIBIZ"/>
    <m/>
    <m/>
    <d v="2026-08-11T08:00:00"/>
    <s v="2026-08-11 08:00:00 | M Janji : 11 agustus 2026 jam Pasang : pagi  Note : hubungi pelanggan jika ingin kelokasi"/>
    <n v="2026"/>
    <n v="8"/>
    <n v="10"/>
    <d v="2026-08-10T00:00:00"/>
    <n v="-1.3333333333357587"/>
    <x v="0"/>
    <x v="17"/>
  </r>
  <r>
    <n v="952"/>
    <n v="1002505284"/>
    <n v="3"/>
    <x v="6"/>
    <n v="5"/>
    <s v="JEMBER"/>
    <s v="BANYUWANGI"/>
    <s v="BWG"/>
    <s v="REG"/>
    <s v="AO"/>
    <s v="NEW SALES"/>
    <s v="1P INET"/>
    <s v="Completed (PS)"/>
    <s v="RBS-Regional 3"/>
    <d v="2026-08-02T14:04:59"/>
    <d v="2026-08-03T15:10:30"/>
    <n v="69357036"/>
    <m/>
    <n v="152503269426"/>
    <s v="PT. BAHARIÃ‚Â  MAKMUR SEJATI Cab. Bwi"/>
    <s v="ODP-BWG-FCK/22 FCK/D02/22.01"/>
    <s v="WO060719671"/>
    <m/>
    <m/>
    <m/>
    <n v="114.389819093048"/>
    <n v="-8.1751941360741398"/>
    <s v="MD|MYDB-20260802264180|DC30004/MC30051|PT. BAHARIÃ‚Â  MAKMUR SEJATI Cab. Bwi|083847377573"/>
    <s v="MYDIGIBIZPARTNER"/>
    <m/>
    <m/>
    <m/>
    <m/>
    <m/>
    <m/>
    <m/>
    <m/>
    <s v="Management Janji"/>
    <s v="2026-08-03 13:00:00 | Tanggal pemasangan :03 agustus 2026 Jam pemasangan : 08.00 - 12.00 Info Tambahan : Hubungi pelanggan dulu sebelum ke lokasi terimakasih"/>
    <s v="FCC"/>
    <d v="2026-02-08T14:09:45"/>
    <d v="2026-08-03T13:00:00"/>
    <m/>
    <s v="PS"/>
    <s v="BWG"/>
    <s v="NO ADDON"/>
    <n v="20260803"/>
    <s v="Completed"/>
    <s v="HSI Bisnis Promo HUT Telkom PSB 70% - 100 Mbps Dual Band"/>
    <s v="INDIBIZ"/>
    <m/>
    <m/>
    <d v="2026-08-03T13:00:00"/>
    <s v="2026-08-03 13:00:00 | Tanggal pemasangan :03 agustus 2026 Jam pemasangan : 08.00 - 12.00 Info Tambahan : Hubungi pelanggan dulu sebelum ke lokasi terimakasih"/>
    <n v="2026"/>
    <n v="8"/>
    <n v="3"/>
    <d v="2026-08-03T00:00:00"/>
    <n v="-0.54166666666424135"/>
    <x v="0"/>
    <x v="16"/>
  </r>
  <r>
    <n v="953"/>
    <n v="1002511977"/>
    <n v="3"/>
    <x v="4"/>
    <n v="4"/>
    <s v="SEMARANG"/>
    <s v="INNER - SEMARANG JATENG UTARA"/>
    <s v="JHR"/>
    <s v="REG"/>
    <s v="AO"/>
    <s v="NEW SALES"/>
    <m/>
    <s v="CANCEL COMPLETED"/>
    <s v="RBS-Regional 2"/>
    <d v="2026-08-06T11:14:29"/>
    <d v="2026-08-10T02:01:06"/>
    <n v="68988943"/>
    <m/>
    <n v="142406122689"/>
    <s v="PT. SECURINDO PACKATAMA INDONESIA"/>
    <s v="ODP-JHR-FBN/066"/>
    <m/>
    <m/>
    <m/>
    <m/>
    <n v="110.415915577912"/>
    <n v="-6.9789922559189703"/>
    <s v="AMRBS;950223;ALDHIAZ;JKT OUTER;HSI Bisnis PSB 70% - 50 Mbps - (439000);CP Lily Ismalia  089687353200 ALT 0813-8375-5100;promotion@secureparking.co.id  "/>
    <s v="Account Manager"/>
    <m/>
    <m/>
    <m/>
    <m/>
    <m/>
    <m/>
    <m/>
    <m/>
    <m/>
    <m/>
    <m/>
    <d v="2026-06-08T11:25:46"/>
    <m/>
    <m/>
    <s v="REJECT_FCC"/>
    <s v="JHR"/>
    <s v="NO ADDON"/>
    <m/>
    <s v="Order dicancel oleh SYSTEM remark : CANCEL ORDER by System : pelanggan belum melakukan upload dokumen melebihi 3 hari"/>
    <s v="- 11_11446;Biaya PSB HSI EBIS Tunai di Depan ~ 11[150000]  - SP_NOSS;SP_NOSS ~ Internet NOSS Multispeed Network[0]  - E23015;E23015 ~ ES23 - Perangkat ONT[0]  - E23015~null~44292;E23015||11||Abodemen 0[0]  - E23015~null~E23015_SWONT;SWONT ~ Biaya Sewa ONT"/>
    <s v="INDIBIZ"/>
    <m/>
    <s v="Order dicancel oleh SYSTEM remark : CANCEL ORDER by System : pelanggan belum melakukan upload dokumen melebihi 3 hari"/>
    <m/>
    <m/>
    <m/>
    <m/>
    <m/>
    <e v="#NUM!"/>
    <e v="#NUM!"/>
    <x v="1"/>
    <x v="3"/>
  </r>
  <r>
    <n v="954"/>
    <n v="1002526034"/>
    <n v="3"/>
    <x v="4"/>
    <n v="4"/>
    <s v="PEKALONGAN"/>
    <s v="BREBES"/>
    <s v="BMU"/>
    <s v="REG"/>
    <s v="AO"/>
    <s v="NEW SALES"/>
    <m/>
    <s v="7 | OSS - PROVISIONING ISSUED"/>
    <s v="RBS-Regional 3"/>
    <d v="2026-08-14T11:10:47"/>
    <d v="2026-08-15T15:21:58"/>
    <n v="69365846"/>
    <m/>
    <n v="146281108194"/>
    <s v="SMP NEGERI 1 TONJONG"/>
    <s v="ODP-BMU-FC/041"/>
    <s v="WO061748178"/>
    <m/>
    <m/>
    <m/>
    <n v="109.0268172"/>
    <n v="-7.1745913000000003"/>
    <s v="AMRBS;404469;REG3;ALI;085100284847;HSI 1S 300MB;1.130k;PIC 085328930397;smpn1tonjong.creative@gmail.com"/>
    <s v="Account Manager"/>
    <m/>
    <m/>
    <m/>
    <m/>
    <m/>
    <m/>
    <m/>
    <m/>
    <s v="Management Janji"/>
    <s v="2026-08-15 15:00:00|Waktu pemasangan : 15 agustus 2026 Jam pemasangan : 08.00 - 12.00 Info Tambahan : Hubungi pelanggan dulu sebelum ke lokasi terimakasih |40971401|MYDITA"/>
    <s v="FCC"/>
    <s v="14-08-2026 11:39:52"/>
    <d v="2026-08-15T15:00:00"/>
    <m/>
    <s v="PI"/>
    <s v="BMU"/>
    <s v="NO ADDON"/>
    <m/>
    <s v="Provisioning Issued"/>
    <s v="- 11_11446;Biaya PSB HSI EBIS Tunai di Depan ~ 11[150000]  - SP_NOSS;SP_NOSS ~ Internet NOSS Multispeed Network[0]  - SP_NOSS;SP_NOSS ~ Internet NOSS Multispeed Network[0]  - E23015;E23015 ~ ES23 - Perangkat ONT[0]  - E23015~null~44292;E23015||11||Abodeme"/>
    <s v="INDIBIZ"/>
    <m/>
    <m/>
    <d v="2026-08-15T15:00:00"/>
    <s v="2026-08-15 15:00:00|Waktu pemasangan : 15 agustus 2026 Jam pemasangan : 08.00 - 12.00 Info Tambahan : Hubungi pelanggan dulu sebelum ke lokasi terimakasih |40971401|MYDITA"/>
    <m/>
    <m/>
    <m/>
    <e v="#NUM!"/>
    <e v="#NUM!"/>
    <x v="1"/>
    <x v="3"/>
  </r>
  <r>
    <n v="955"/>
    <n v="1002506753"/>
    <n v="3"/>
    <x v="6"/>
    <n v="5"/>
    <s v="SIDOARJO"/>
    <s v="JOMBANG"/>
    <s v="POS"/>
    <s v="REG"/>
    <s v="AO"/>
    <s v="NEW SALES"/>
    <m/>
    <s v="Completed (PS)"/>
    <s v="RBS-Regional 3"/>
    <d v="2026-08-04T08:22:35"/>
    <d v="2026-08-04T21:49:09"/>
    <n v="69357910"/>
    <m/>
    <n v="152333218608"/>
    <s v="SPPG JOMBANG PLANDAAN TUNDOWULAN"/>
    <s v="ODP-POS-FA/60"/>
    <s v="WO060856031"/>
    <m/>
    <m/>
    <m/>
    <n v="112.19673400000001"/>
    <n v="-7.4322162000000001"/>
    <s v="|MN01614|/SPPG JOMBANG PLANDAAN TUNDOWULAN/WINBACK 2.0 HSI B2B (1:1) 75MBPS 415RB PSB DISC 70%//pratamasatriawahyu@gmail.com/SATRIA WAHYU PRATAMA RAMADAN/085194576685 / 82247796766"/>
    <s v="Sales Force DBS"/>
    <m/>
    <m/>
    <m/>
    <m/>
    <m/>
    <m/>
    <m/>
    <m/>
    <s v="Management Janji"/>
    <s v="2026-08-05 08:00:00|Tanggal pemasangan : 05 agustus 2026 Jam pemasangan : 08.00 - 12.00 Info Tambahan : Hubungi pelanggan dulu sebelum ke lokasi terimakasih|40010577|MYDITA"/>
    <s v="FCC"/>
    <d v="2026-04-08T08:25:42"/>
    <d v="2026-08-05T08:00:00"/>
    <m/>
    <s v="PS"/>
    <s v="POS"/>
    <s v="NO ADDON"/>
    <n v="20260804"/>
    <s v="Completed"/>
    <s v="- 11_11446;Biaya PSB HSI EBIS Tunai di Depan ~ 11[150000]  - SP_NOSS;SP_NOSS ~ Internet NOSS Multispeed Network[0]  - SP_NOSS;SP_NOSS ~ Internet NOSS Multispeed Network[0]  - E25060;E25060 ~ ES25 - Paket HSI Bisnis (HSIE) Khusus Winback 2.0[0]  - E25060~n"/>
    <s v="INDIBIZ"/>
    <m/>
    <m/>
    <d v="2026-08-05T08:00:00"/>
    <s v="2026-08-05 08:00:00|Tanggal pemasangan : 05 agustus 2026 Jam pemasangan : 08.00 - 12.00 Info Tambahan : Hubungi pelanggan dulu sebelum ke lokasi terimakasih|40010577|MYDITA"/>
    <n v="2026"/>
    <n v="8"/>
    <n v="4"/>
    <d v="2026-08-04T00:00:00"/>
    <n v="-1.3333333333357587"/>
    <x v="0"/>
    <x v="19"/>
  </r>
  <r>
    <n v="956"/>
    <n v="1002520296"/>
    <n v="3"/>
    <x v="2"/>
    <n v="5"/>
    <s v="MALANG"/>
    <s v="KEPANJEN"/>
    <s v="TUR"/>
    <s v="REG"/>
    <s v="AO"/>
    <s v="NEW SALES"/>
    <s v="1P INET"/>
    <s v="Completed (PS)"/>
    <s v="RBS-Regional 3"/>
    <d v="2026-08-11T14:55:57"/>
    <d v="2026-08-12T13:21:13"/>
    <n v="69363508"/>
    <m/>
    <n v="152713217307"/>
    <s v="SPBU 54.651.79"/>
    <s v="ODP-TUR-FA/70 FA/D06/70.01"/>
    <s v="WO061510340"/>
    <m/>
    <m/>
    <m/>
    <n v="112.72808259999999"/>
    <n v="-8.1231413999999997"/>
    <s v="|MN02540|MYIA-088741147186/POI/Toton setyo Wahyudi /089601719505/setyototon5@gmail.com"/>
    <s v="MYIB_ASSISTANT"/>
    <m/>
    <m/>
    <m/>
    <m/>
    <m/>
    <m/>
    <m/>
    <m/>
    <s v="Management Janji"/>
    <s v="2026-08-12 13:00:00 | M Janji : (12/08/2026) jam Pasang : 09:00 Note : hubungi pelanggan jika ingin kelokasi"/>
    <s v="FCC"/>
    <d v="2026-11-08T15:10:17"/>
    <d v="2026-08-12T13:00:00"/>
    <m/>
    <s v="PS"/>
    <s v="TUR"/>
    <s v="NO ADDON"/>
    <n v="20260812"/>
    <s v="Completed"/>
    <s v="HSI Bisnis Promo HUT Telkom PSB 70% - 50 Mbps"/>
    <s v="INDIBIZ"/>
    <m/>
    <m/>
    <d v="2026-08-12T13:00:00"/>
    <s v="2026-08-12 13:00:00 | M Janji : (12/08/2026) jam Pasang : 09:00 Note : hubungi pelanggan jika ingin kelokasi"/>
    <n v="2026"/>
    <n v="8"/>
    <n v="12"/>
    <d v="2026-08-12T00:00:00"/>
    <n v="-0.54166666666424135"/>
    <x v="0"/>
    <x v="29"/>
  </r>
  <r>
    <n v="957"/>
    <n v="1002507286"/>
    <n v="3"/>
    <x v="0"/>
    <n v="5"/>
    <s v="KUPANG"/>
    <s v="MAUMERE"/>
    <s v="LRT"/>
    <s v="REG"/>
    <s v="AO"/>
    <s v="NEW SALES"/>
    <s v="1P INET"/>
    <s v="9 | WFM - UN-SCS"/>
    <s v="RBS-Regional 3"/>
    <d v="2026-08-04T10:10:27"/>
    <d v="2026-08-04T10:10:28"/>
    <n v="69356244"/>
    <m/>
    <m/>
    <s v="puskesmas lewolema"/>
    <m/>
    <s v="WO060567462"/>
    <m/>
    <m/>
    <m/>
    <n v="122.93250500000001"/>
    <n v="-8.3333770000000005"/>
    <s v="|MC40173|MYIA-063127389107/POI/ibu Linda/081390781414/diazcindy109@gmail.com"/>
    <s v="MYIB_ASSISTANT"/>
    <m/>
    <m/>
    <m/>
    <m/>
    <m/>
    <m/>
    <m/>
    <m/>
    <s v="Management Janji"/>
    <s v="2026-08-03 08:00:00 | Tanggal Pemasangan : 03 Agustus 2026 Jam Pemasangan : 08:00 13:00 Info Tambahan : Hubungi pelanggan dulu sebelum ke lokasi terimakasih"/>
    <s v="FCC"/>
    <d v="2026-04-08T10:25:32"/>
    <d v="2026-08-03T00:00:00"/>
    <m/>
    <s v="UNSC"/>
    <s v="LRT"/>
    <s v="NETMONK"/>
    <m/>
    <s v="Inprogress Alpro, SC Lama : SC1002503032"/>
    <s v="HSI Bisnis Basic Bundling Netmonk PSB 70% - 100 Mbps"/>
    <s v="INDIBIZ"/>
    <m/>
    <m/>
    <d v="2026-08-03T08:00:00"/>
    <s v="2026-08-03 08:00:00 | Tanggal Pemasangan : 03 Agustus 2026 Jam Pemasangan : 08:00 13:00 Info Tambahan : Hubungi pelanggan dulu sebelum ke lokasi terimakasih"/>
    <m/>
    <m/>
    <m/>
    <e v="#NUM!"/>
    <e v="#NUM!"/>
    <x v="1"/>
    <x v="22"/>
  </r>
  <r>
    <n v="958"/>
    <n v="1002526016"/>
    <n v="3"/>
    <x v="1"/>
    <n v="5"/>
    <s v="SBY UTARA"/>
    <s v="GRESIK"/>
    <s v="BWN"/>
    <s v="REG"/>
    <s v="AO"/>
    <s v="NEW SALES"/>
    <m/>
    <s v="Completed (PS)"/>
    <s v="RBS-Regional 3"/>
    <d v="2026-08-14T11:02:32"/>
    <d v="2026-08-14T13:05:30"/>
    <n v="69357121"/>
    <m/>
    <n v="152453209765"/>
    <s v="TOkO ANA"/>
    <s v="ODP-BWN-FAC/12"/>
    <s v="WO061731653"/>
    <m/>
    <m/>
    <m/>
    <n v="112.72747863447999"/>
    <n v="-5.8107532884820001"/>
    <s v="MD|MYDB-20260802264202|DN00001/MN00018|TOkO ANA|081259523748"/>
    <s v="MYDIGIBIZPARTNER"/>
    <m/>
    <m/>
    <m/>
    <m/>
    <m/>
    <m/>
    <m/>
    <m/>
    <s v="Management Janji"/>
    <s v="2026-08-04 08:00:00 | M Janji : (03/08/2026)  jam Pasang : 09:00  Note : hubungi pelanggan jika ingin kelokasi"/>
    <s v="FCC"/>
    <s v="14-08-2026 11:10:21"/>
    <m/>
    <m/>
    <s v="PS"/>
    <s v="BWN"/>
    <s v="NO ADDON"/>
    <n v="20260814"/>
    <s v="Completed"/>
    <s v="- 11_11446;Biaya PSB HSI EBIS Tunai di Depan ~ 11[150000]  - E23015;E23015 ~ ES23 - Perangkat ONT[0]  - E23015~null~44292;E23015||11||Abodemen 0[0]  - E23015~null~E23015_SWONT;SWONT ~ Biaya Sewa ONT ~ E23015[30000]  - E25060;E25060 ~ ES25 - Paket HSI Bisn"/>
    <s v="INDIBIZ"/>
    <m/>
    <m/>
    <d v="2026-08-14T07:00:00"/>
    <s v="2026-08-04 08:00:00 | M Janji : (03/08/2026)  jam Pasang : 09:00  Note : hubungi pelanggan jika ingin kelokasi"/>
    <n v="2026"/>
    <n v="8"/>
    <n v="14"/>
    <d v="2026-08-14T00:00:00"/>
    <n v="-0.29166666666424135"/>
    <x v="0"/>
    <x v="15"/>
  </r>
  <r>
    <n v="959"/>
    <n v="1002522913"/>
    <n v="3"/>
    <x v="2"/>
    <n v="5"/>
    <s v="MALANG"/>
    <s v="KEPANJEN"/>
    <s v="MLG"/>
    <s v="REG"/>
    <s v="AO"/>
    <s v="NEW SALES"/>
    <m/>
    <s v="Completed (PS)"/>
    <s v="RBS-Regional 3"/>
    <d v="2026-08-12T16:41:37"/>
    <d v="2026-08-15T16:47:45"/>
    <n v="63737299"/>
    <m/>
    <n v="152701239029"/>
    <s v="SMA NEGERI 4 MALANG"/>
    <s v="ODP-MLG-FDP/65"/>
    <s v="WO061734135"/>
    <m/>
    <m/>
    <m/>
    <n v="112.6345479"/>
    <n v="-7.9762715000000002"/>
    <s v="MC20200|SMAN 4 MALANG|HSI Bisnis Promo winback 300 mbps 1.220.000|0813Ã¢â‚¬â€˜5943Ã¢â‚¬â€˜6279"/>
    <s v="Sales Force DBS"/>
    <m/>
    <m/>
    <m/>
    <m/>
    <m/>
    <m/>
    <m/>
    <m/>
    <s v="Management Janji"/>
    <s v="2026-08-15 08:00:00|Tanggal pemasangan: 27/07/2026 Jam pemasangan : pagi / siang Info Tambahan : Hubungi pelanggan dulu sebelum ke lokasi. terima kasih|40951377|MYDITA"/>
    <s v="FCC"/>
    <d v="2026-12-08T16:54:54"/>
    <d v="2026-08-15T08:00:00"/>
    <m/>
    <s v="PS"/>
    <s v="MLG"/>
    <s v="NO ADDON"/>
    <n v="20260815"/>
    <s v="Completed"/>
    <s v="- 11_11446;Biaya PSB HSI EBIS Tunai di Depan ~ 11[150000]  - SP_NOSS;SP_NOSS ~ Internet NOSS Multispeed Network[0]  - SP_NOSS;SP_NOSS ~ Internet NOSS Multispeed Network[0]  - E24057;E24057 ~ ES24 - Paket HSI Bisnis (HSIE) Khusus Winback[0]  - E24057~null~"/>
    <s v="INDIBIZ"/>
    <m/>
    <m/>
    <d v="2026-08-15T08:00:00"/>
    <s v="2026-08-15 08:00:00|Tanggal pemasangan: 27/07/2026 Jam pemasangan : pagi / siang Info Tambahan : Hubungi pelanggan dulu sebelum ke lokasi. terima kasih|40951377|MYDITA"/>
    <n v="2026"/>
    <n v="8"/>
    <n v="15"/>
    <d v="2026-08-15T00:00:00"/>
    <n v="-0.33333333333575865"/>
    <x v="0"/>
    <x v="29"/>
  </r>
  <r>
    <n v="960"/>
    <n v="1002524835"/>
    <n v="3"/>
    <x v="6"/>
    <n v="5"/>
    <s v="SIDOARJO"/>
    <s v="PASURUAN"/>
    <s v="BEJ"/>
    <s v="REG"/>
    <s v="AO"/>
    <s v="NEW SALES"/>
    <m/>
    <s v="Completed (PS)"/>
    <s v="RBS-Regional 3"/>
    <d v="2026-08-13T16:01:03"/>
    <d v="2026-08-14T13:44:29"/>
    <n v="69365395"/>
    <m/>
    <n v="152742207272"/>
    <s v="WARKOP CAK SES"/>
    <s v="ODP-BEJ-FA/71"/>
    <s v="WO061696931"/>
    <m/>
    <m/>
    <m/>
    <n v="112.7554923"/>
    <n v="-7.5977625"/>
    <s v="|MN00833|/WARKOP CAK SES/WINBACK 2.0 HSI B2B (1:2) 50MBPS 320RB PSB DISC 70%//astutikwinarni75@gmail.com/SISWANTO /8819811916"/>
    <s v="Sales Force DBS"/>
    <m/>
    <m/>
    <m/>
    <m/>
    <m/>
    <m/>
    <m/>
    <m/>
    <s v="Management Janji"/>
    <s v="2026-08-15 08:00:00|M Janji : (14/08/2026) jam Pasang :pagi / siang  Note : hubungi pelanggan jika ingin kelokasi|40981182|MYDITA"/>
    <s v="FCC"/>
    <s v="13-08-2026 16:09:57"/>
    <d v="2026-08-15T08:00:00"/>
    <m/>
    <s v="PS"/>
    <s v="BEJ"/>
    <s v="NO ADDON"/>
    <n v="20260814"/>
    <s v="Completed"/>
    <s v="- 11_11446;Biaya PSB HSI EBIS Tunai di Depan ~ 11[150000]  - SP_NOSS;SP_NOSS ~ Internet NOSS Multispeed Network[0]  - SP_NOSS;SP_NOSS ~ Internet NOSS Multispeed Network[0]  - E25061;E25061 ~ ES25 - Paket HSI Basic (HSIEF) Khusus Winback 2.0[0]  - E25061~n"/>
    <s v="INDIBIZ"/>
    <m/>
    <m/>
    <d v="2026-08-15T08:00:00"/>
    <s v="2026-08-15 08:00:00|M Janji : (14/08/2026) jam Pasang :pagi / siang  Note : hubungi pelanggan jika ingin kelokasi|40981182|MYDITA"/>
    <n v="2026"/>
    <n v="8"/>
    <n v="14"/>
    <d v="2026-08-14T00:00:00"/>
    <n v="-1.3333333333357587"/>
    <x v="0"/>
    <x v="24"/>
  </r>
  <r>
    <n v="961"/>
    <n v="1002511787"/>
    <n v="3"/>
    <x v="4"/>
    <n v="4"/>
    <s v="PEKALONGAN"/>
    <s v="TEGAL"/>
    <s v="TEG"/>
    <s v="REG"/>
    <s v="AO"/>
    <s v="NEW SALES"/>
    <s v="1P INET"/>
    <s v="102 | FOLLOW UP COMPLETED"/>
    <s v="RBS-Regional 3"/>
    <d v="2026-08-06T10:26:56"/>
    <d v="2026-08-07T10:44:45"/>
    <n v="69359727"/>
    <m/>
    <n v="142212126659"/>
    <s v="SDN MANGKUKUSUMAN 5 TEGAL"/>
    <s v="ODP-TEG-FN/041 FN/D05/041.01"/>
    <s v="WO061051897"/>
    <m/>
    <m/>
    <m/>
    <n v="109.1379163"/>
    <n v="-6.8718960999999998"/>
    <s v="|MN00292|MYIA-015849851619/POI/Mutmainah/083837087200/sdnmangkukusuman5@gmail.com"/>
    <s v="MYIB_ASSISTANT"/>
    <m/>
    <m/>
    <m/>
    <m/>
    <m/>
    <m/>
    <m/>
    <m/>
    <s v="Management Janji"/>
    <s v="2026-08-07 08:00:00 | Nama : BU MUTMAINAH No Hp : 083837087200 No Alt :  Tgl Pemasangan : 07 Agustus 2026 Interval : PAGI  Note : Hubungi pelanggan terlebih dahulu"/>
    <s v="FCC"/>
    <d v="2026-06-08T10:39:54"/>
    <d v="2026-08-07T08:00:00"/>
    <s v="Kendala Teknik"/>
    <s v="REVOKE"/>
    <s v="TEG"/>
    <s v="NO ADDON"/>
    <m/>
    <s v="Follow Up Revoke Completed, New Order ID : SC1002514175"/>
    <s v="HSI Bisnis Promo HUT Telkom PSB 70% - 150 Mbps"/>
    <s v="INDIBIZ"/>
    <m/>
    <m/>
    <d v="2026-08-07T08:00:00"/>
    <s v="2026-08-07 08:00:00 | Nama : BU MUTMAINAH No Hp : 083837087200 No Alt :  Tgl Pemasangan : 07 Agustus 2026 Interval : PAGI  Note : Hubungi pelanggan terlebih dahulu"/>
    <m/>
    <m/>
    <m/>
    <e v="#NUM!"/>
    <e v="#NUM!"/>
    <x v="1"/>
    <x v="3"/>
  </r>
  <r>
    <n v="962"/>
    <n v="1002519790"/>
    <n v="3"/>
    <x v="6"/>
    <n v="5"/>
    <s v="SIDOARJO"/>
    <s v="INNER - JATIM TIMUR"/>
    <s v="SDA"/>
    <s v="REG"/>
    <s v="AO"/>
    <s v="NEW SALES"/>
    <m/>
    <s v="Completed (PS)"/>
    <s v="RBS-Regional 3"/>
    <d v="2026-08-11T13:04:50"/>
    <d v="2026-08-11T17:39:01"/>
    <n v="69360235"/>
    <m/>
    <n v="152316232059"/>
    <s v="SMP PLUS SABILUR ROSYAD"/>
    <s v="ODP-SDA-FBE/15"/>
    <s v="WO061493496"/>
    <m/>
    <m/>
    <m/>
    <n v="112.7179369"/>
    <n v="-7.4553190999999996"/>
    <s v="|MN02627|/SMP PLUS SABILUR ROSYAD/WINBACK 2.0 HSI B2B (1:1) 50MBPS 355RB PSB DISC 70%/-/sabilurrosyad22@yahoo.com/ALI MASUM/85731104611"/>
    <s v="Sales Force DBS"/>
    <m/>
    <m/>
    <m/>
    <m/>
    <m/>
    <m/>
    <m/>
    <m/>
    <s v="Management Janji"/>
    <s v="2026-08-07 15:00:00|  M Janji : (07/08/026)  jam Pasang : 09:00  Note : hubungi pelanggan jika ingin kelokasi|40951378|MYDITA"/>
    <s v="FCC"/>
    <d v="2026-11-08T13:10:18"/>
    <m/>
    <m/>
    <s v="PS"/>
    <s v="SDA"/>
    <s v="NO ADDON"/>
    <n v="20260811"/>
    <s v="Completed"/>
    <s v="- 11_11446;Biaya PSB HSI EBIS Tunai di Depan ~ 11[150000]  - E23015;E23015 ~ ES23 - Perangkat ONT[0]  - E23015~null~44292;E23015||11||Abodemen 0[0]  - E23015~null~E23015_SWONT;SWONT ~ Biaya Sewa ONT ~ E23015[30000]  - E25060;E25060 ~ ES25 - Paket HSI Bisn"/>
    <s v="INDIBIZ"/>
    <m/>
    <m/>
    <d v="2026-08-11T07:00:00"/>
    <s v="2026-08-07 15:00:00|  M Janji : (07/08/026)  jam Pasang : 09:00  Note : hubungi pelanggan jika ingin kelokasi|40951378|MYDITA"/>
    <n v="2026"/>
    <n v="8"/>
    <n v="11"/>
    <d v="2026-08-11T00:00:00"/>
    <n v="-0.29166666666424135"/>
    <x v="0"/>
    <x v="17"/>
  </r>
  <r>
    <n v="963"/>
    <n v="1002504576"/>
    <n v="3"/>
    <x v="2"/>
    <n v="5"/>
    <s v="KEDIRI"/>
    <s v="KEDIRI"/>
    <s v="KDI"/>
    <s v="REG"/>
    <s v="AO"/>
    <s v="NEW SALES"/>
    <s v="1P INET"/>
    <s v="CANCEL COMPLETED"/>
    <s v="RBS-Regional 3"/>
    <d v="2026-08-01T13:25:58"/>
    <d v="2026-08-04T06:47:16"/>
    <n v="69356758"/>
    <m/>
    <n v="152610241440"/>
    <s v="SPBU TURUS 54.641.39"/>
    <s v="ODP-KDI-FB/07 FB/D02/07.01"/>
    <s v="WO060650817"/>
    <m/>
    <m/>
    <m/>
    <n v="112.032374219755"/>
    <n v="-7.75380158530555"/>
    <s v="|MN01011|MYIA-054099940573/POI/ARIF PRASETYA WARAHAP/08113253781/itafifarma@gmail.com"/>
    <s v="MYIB_ASSISTANT"/>
    <m/>
    <m/>
    <m/>
    <m/>
    <m/>
    <m/>
    <m/>
    <m/>
    <s v="Management Janji"/>
    <s v="2026-08-02 13:00:00 | Nama PIC : Bp Nadif No Hp : 08113253781 No Alt : - Tgl Pemasangan : 02 Agustus 2026 Interval : PAGI SIANG Note : Hubungi pelanggan terlebih dahulu"/>
    <s v="FCC"/>
    <d v="2026-01-08T13:39:46"/>
    <d v="2026-08-02T13:00:00"/>
    <m/>
    <s v="CANCEL"/>
    <s v="KDI"/>
    <s v="NO ADDON"/>
    <m/>
    <s v="Cancel Completed"/>
    <s v="HSI Bisnis Promo HUT Telkom PSB 70% - 50 Mbps"/>
    <s v="INDIBIZ"/>
    <m/>
    <m/>
    <d v="2026-08-02T13:00:00"/>
    <s v="2026-08-02 13:00:00 | Nama PIC : Bp Nadif No Hp : 08113253781 No Alt : - Tgl Pemasangan : 02 Agustus 2026 Interval : PAGI SIANG Note : Hubungi pelanggan terlebih dahulu"/>
    <m/>
    <m/>
    <m/>
    <e v="#NUM!"/>
    <e v="#NUM!"/>
    <x v="1"/>
    <x v="5"/>
  </r>
  <r>
    <n v="964"/>
    <n v="1002506428"/>
    <n v="3"/>
    <x v="4"/>
    <n v="4"/>
    <s v="SEMARANG"/>
    <s v="INNER - SEMARANG JATENG UTARA"/>
    <s v="SMC"/>
    <s v="REG"/>
    <s v="AO"/>
    <s v="NEW SALES"/>
    <s v="1P INET"/>
    <s v="102 | FOLLOW UP COMPLETED"/>
    <s v="RBS-Regional 3"/>
    <d v="2026-08-03T15:44:56"/>
    <d v="2026-08-05T15:40:56"/>
    <n v="69357715"/>
    <m/>
    <n v="146422108551"/>
    <s v="KOST PUTRI SWARGA KANTAKU"/>
    <s v="ODP-SMC-FC/159 FC/D18/159.01"/>
    <s v="WO060815929"/>
    <m/>
    <m/>
    <m/>
    <n v="110.39201199999999"/>
    <n v="-7.0536060000000003"/>
    <s v="|MC50018|MYIA-037888593114/POI/Chris Setianingsih/081277154180/christsetia123@gmail.com"/>
    <s v="MYIB_ASSISTANT"/>
    <m/>
    <m/>
    <m/>
    <m/>
    <m/>
    <m/>
    <m/>
    <m/>
    <s v="Management Janji"/>
    <s v="2026-08-04 13:00:00 | Tanggal pemasangan : 04 agustus 2026 Jam pemasangan : pagi/siang Info Tambahan : Hubungi pelanggan dulu sebelum ke lokasi terima kasih"/>
    <s v="FCC"/>
    <d v="2026-03-08T16:10:38"/>
    <d v="2026-08-04T13:00:00"/>
    <s v="Kendala Teknik"/>
    <s v="REVOKE"/>
    <s v="SMC"/>
    <s v="NO ADDON"/>
    <m/>
    <s v="Follow Up Revoke Completed, New Order ID : SC1002511060"/>
    <s v="HSI Bisnis Basic Promo HUT Telkom PSB 70% - 75 Mbps"/>
    <s v="INDIBIZ"/>
    <m/>
    <m/>
    <d v="2026-08-04T13:00:00"/>
    <s v="2026-08-04 13:00:00 | Tanggal pemasangan : 04 agustus 2026 Jam pemasangan : pagi/siang Info Tambahan : Hubungi pelanggan dulu sebelum ke lokasi terima kasih"/>
    <m/>
    <m/>
    <m/>
    <e v="#NUM!"/>
    <e v="#NUM!"/>
    <x v="1"/>
    <x v="3"/>
  </r>
  <r>
    <n v="965"/>
    <n v="1002505712"/>
    <n v="3"/>
    <x v="5"/>
    <n v="5"/>
    <s v="SINGARJA"/>
    <s v="GIANYAR"/>
    <s v="GIN"/>
    <s v="REG"/>
    <s v="AO"/>
    <s v="NEW SALES"/>
    <m/>
    <s v="102 | FOLLOW UP COMPLETED"/>
    <s v="RBS-Regional 3"/>
    <d v="2026-08-03T10:09:34"/>
    <d v="2026-08-07T08:24:32"/>
    <n v="69357302"/>
    <m/>
    <n v="172407212845"/>
    <s v="SD NEGERI 5 PERING"/>
    <s v="ODP-GIN-FP/90"/>
    <s v="WO060892354"/>
    <m/>
    <m/>
    <m/>
    <n v="115.3013272"/>
    <n v="-8.5809947999999991"/>
    <s v="|MN02658|/PIC I PUTU DHARMENDRA/085333862495/sdn5pering@gmail.com"/>
    <s v="Sales Force DBS"/>
    <m/>
    <m/>
    <m/>
    <m/>
    <m/>
    <m/>
    <m/>
    <m/>
    <s v="Management Janji"/>
    <s v="2026-08-05 13:00:00|Nama Pic : IBU DAYU No Hp Pic : 087744632973 Jam Pemasangan : 08:00 - 12.00 Tanggal Pemasangan : RABU 05 AGUSTUS 2026 Info Tambahan : Hubungi pelanggan sebelum datang ke lokasi, terima kasih.|40961370|MYDITA"/>
    <s v="FCC"/>
    <d v="2026-03-08T10:10:41"/>
    <d v="2026-08-05T13:00:00"/>
    <s v="Kendala Lainnya"/>
    <s v="REVOKE"/>
    <s v="GIN"/>
    <s v="NO ADDON"/>
    <m/>
    <s v="Follow Up Revoke Completed, New Order ID : SC1002513682"/>
    <s v="- 11_11446;Biaya PSB HSI EBIS Tunai di Depan ~ 11[150000]  - SP_NOSS;SP_NOSS ~ Internet NOSS Multispeed Network[0]  - SP_NOSS;SP_NOSS ~ Internet NOSS Multispeed Network[0]  - E25061;E25061 ~ ES25 - Paket HSI Basic (HSIEF) Khusus Winback 2.0[0]  - E25061~n"/>
    <s v="INDIBIZ"/>
    <m/>
    <m/>
    <d v="2026-08-05T13:00:00"/>
    <s v="2026-08-05 13:00:00|Nama Pic : IBU DAYU No Hp Pic : 087744632973 Jam Pemasangan : 08:00 - 12.00 Tanggal Pemasangan : RABU 05 AGUSTUS 2026 Info Tambahan : Hubungi pelanggan sebelum datang ke lokasi, terima kasih.|40961370|MYDITA"/>
    <m/>
    <m/>
    <m/>
    <e v="#NUM!"/>
    <e v="#NUM!"/>
    <x v="1"/>
    <x v="31"/>
  </r>
  <r>
    <n v="966"/>
    <n v="1002511724"/>
    <n v="3"/>
    <x v="1"/>
    <n v="5"/>
    <s v="SBY UTARA"/>
    <s v="MANYAR"/>
    <s v="MGO"/>
    <s v="REG"/>
    <s v="AO"/>
    <s v="NEW SALES"/>
    <s v="1P INET"/>
    <s v="102 | FOLLOW UP COMPLETED"/>
    <s v="RBS-Regional 3"/>
    <d v="2026-08-06T10:10:56"/>
    <d v="2026-08-12T10:55:58"/>
    <n v="69359701"/>
    <m/>
    <n v="152413167548"/>
    <s v="LEMBAGA PENDIDIKAN BAHASA CHINA"/>
    <s v="ODP-DMO-FAC/14"/>
    <s v="WO061050044"/>
    <m/>
    <m/>
    <m/>
    <n v="112.75182599999999"/>
    <n v="-7.2598849999999997"/>
    <s v="MD|MYDB-20260805264493|DN00001/MN00443|LEMBAGA PENDIDIKAN BAHASA CHINA|085113162223"/>
    <s v="MYDIGIBIZPARTNER"/>
    <m/>
    <m/>
    <m/>
    <m/>
    <m/>
    <m/>
    <m/>
    <m/>
    <s v="Management Janji"/>
    <s v="2026-08-07 08:00:00 | Nama PIC : Risky No HP : 085113162223 Alt :  M Janji : 07/08/2026 Jam Pasang : 08.00 - 13:00  NoteÃ‚Â :  hubungi terlebih dahulu sebelum kelokasi "/>
    <s v="FCC"/>
    <d v="2026-06-08T10:25:07"/>
    <d v="2026-08-07T08:00:00"/>
    <s v="Kendala Pelanggan"/>
    <s v="REVOKE"/>
    <s v="MGO"/>
    <s v="NO ADDON"/>
    <m/>
    <s v="Follow Up Revoke Completed, New Order ID : SC1002521663"/>
    <s v="HSI Bisnis Promo HUT Telkom PSB 70% - 200 Mbps"/>
    <s v="INDIBIZ"/>
    <m/>
    <m/>
    <d v="2026-08-07T08:00:00"/>
    <s v="2026-08-07 08:00:00 | Nama PIC : Risky No HP : 085113162223 Alt :  M Janji : 07/08/2026 Jam Pasang : 08.00 - 13:00  NoteÃ‚Â :  hubungi terlebih dahulu sebelum kelokasi "/>
    <m/>
    <m/>
    <m/>
    <e v="#NUM!"/>
    <e v="#NUM!"/>
    <x v="1"/>
    <x v="8"/>
  </r>
  <r>
    <n v="967"/>
    <n v="1002520403"/>
    <n v="3"/>
    <x v="0"/>
    <n v="5"/>
    <s v="KUPANG"/>
    <s v="ENDE"/>
    <s v="BJW"/>
    <s v="REG"/>
    <s v="AO"/>
    <s v="NEW SALES"/>
    <s v="1P INET"/>
    <s v="OSS - FALLOUT"/>
    <s v="RBS-Regional 3"/>
    <d v="2026-08-11T15:16:56"/>
    <d v="2026-08-14T17:53:24"/>
    <n v="69363537"/>
    <m/>
    <n v="172511797113"/>
    <s v="SPBU BOAWAE"/>
    <s v="ODP-BJW-FE/16 FE/D01/16.01"/>
    <s v="WO061513991"/>
    <m/>
    <m/>
    <m/>
    <n v="121.18621210000001"/>
    <n v="-8.7630094999999901"/>
    <s v="|MC40142|MYIA-045600690263/POI/OKTOVIANUS LIE/087831645463/spbuyohanes@gmail.com"/>
    <s v="MYIB_ASSISTANT"/>
    <m/>
    <m/>
    <m/>
    <m/>
    <m/>
    <m/>
    <m/>
    <m/>
    <s v="Management Janji"/>
    <s v="2026-08-13 08:00:00 | telp : 085737539806 alt :  M Janji : (12/08/2026) jam Pasang :pagi / siang  Note : hubungi pelanggan jika ingin kelokasi "/>
    <s v="FCC"/>
    <d v="2026-11-08T15:25:50"/>
    <d v="2026-08-13T08:00:00"/>
    <s v="Kendala Pelanggan"/>
    <s v="FO_WFM"/>
    <s v="BJW"/>
    <s v="NO ADDON"/>
    <m/>
    <s v="Provisioning Failed|WFM|INF009045695|PP_-8.8417438,121.65051720000001_RESCHEDULE"/>
    <s v="HSI Bisnis Promo HUT Telkom PSB 70% - 50 Mbps"/>
    <s v="INDIBIZ"/>
    <m/>
    <m/>
    <d v="2026-08-13T08:00:00"/>
    <s v="2026-08-13 08:00:00 | telp : 085737539806 alt :  M Janji : (12/08/2026) jam Pasang :pagi / siang  Note : hubungi pelanggan jika ingin kelokasi "/>
    <m/>
    <m/>
    <m/>
    <e v="#NUM!"/>
    <e v="#NUM!"/>
    <x v="1"/>
    <x v="10"/>
  </r>
  <r>
    <n v="968"/>
    <n v="1002513784"/>
    <n v="3"/>
    <x v="0"/>
    <n v="5"/>
    <s v="MATARAM"/>
    <s v="LOMBOK BARAT TENGAH"/>
    <s v="PRY"/>
    <s v="REG"/>
    <s v="AO"/>
    <s v="NEW SALES"/>
    <m/>
    <s v="7 | OSS - PROVISIONING ISSUED"/>
    <s v="RBS-Regional 3"/>
    <d v="2026-08-07T09:14:24"/>
    <d v="2026-08-14T08:07:29"/>
    <n v="69360419"/>
    <m/>
    <n v="172603791546"/>
    <s v="PT KOLEKTIF PESISIR NUSANTARA"/>
    <s v="ODP-PYA-FCLL/04"/>
    <s v="WO061617822"/>
    <m/>
    <m/>
    <m/>
    <n v="116.20817940000001"/>
    <n v="-8.8901053000000001"/>
    <s v="RBS HSI |DINDA PUSPITASARI | 40951593 | TREG 3 | PT KOLEKTIF PESISIR NUSANTARA | BP RAGIL ALFAJRI | 0823041023654| HSI BISNIS BUNDLING NETMONK - 300 MBPS"/>
    <s v="Amex"/>
    <m/>
    <m/>
    <m/>
    <m/>
    <m/>
    <m/>
    <m/>
    <m/>
    <s v="Management Janji"/>
    <s v="2026-08-14 08:00:00|Nama PIC : BAPA RAGIL No HP : 082341023654 No Alternatif : - M Janji : 08/08/2026 Jam Pasang : Pagi NoteÃ‚Â :  Hubungi terlebih dahulu sebelum ke lokasi |40961370|MYDITA"/>
    <s v="FCC"/>
    <d v="2026-07-08T09:25:58"/>
    <d v="2026-08-14T08:00:00"/>
    <m/>
    <s v="PI"/>
    <s v="PRY"/>
    <s v="NETMONK"/>
    <m/>
    <s v="Provisioning Issu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Nama PIC : BAPA RAGIL No HP : 082341023654 No Alternatif : - M Janji : 08/08/2026 Jam Pasang : Pagi NoteÃ‚Â :  Hubungi terlebih dahulu sebelum ke lokasi |40961370|MYDITA"/>
    <m/>
    <m/>
    <m/>
    <e v="#NUM!"/>
    <e v="#NUM!"/>
    <x v="1"/>
    <x v="9"/>
  </r>
  <r>
    <n v="969"/>
    <n v="1002516037"/>
    <n v="3"/>
    <x v="0"/>
    <n v="5"/>
    <s v="MATARAM"/>
    <s v="INNER - NUSA TENGGARA"/>
    <s v="MTR"/>
    <s v="DGS"/>
    <s v="AO"/>
    <s v="NEW SALES"/>
    <m/>
    <s v="Completed (PS)"/>
    <s v="DGS-B2B TREG"/>
    <d v="2026-08-08T14:28:27"/>
    <d v="2026-08-08T17:25:08"/>
    <n v="69360615"/>
    <m/>
    <n v="172601796879"/>
    <s v="BNN KOTA MATARAM 4"/>
    <s v="ODP-MTR-FCE/09"/>
    <s v="WO061269168"/>
    <m/>
    <m/>
    <m/>
    <n v="116.1359752"/>
    <n v="-8.5664175"/>
    <s v="DGS HSI |BNN KOTA MATARAM| 85238849232| AM DGS | RYAN PRATAMA |896616 |INET 50MBPS | PSB"/>
    <s v="Account Manager"/>
    <m/>
    <m/>
    <m/>
    <m/>
    <m/>
    <m/>
    <m/>
    <m/>
    <s v="Management Janji"/>
    <s v="call y phone"/>
    <s v="FCC"/>
    <d v="2026-08-08T14:40:05"/>
    <m/>
    <m/>
    <s v="PS"/>
    <s v="MTR"/>
    <s v="NO ADDON"/>
    <n v="20260808"/>
    <s v="Completed"/>
    <s v="- 11_11450;Biaya PSB Reguler HSI EBIS ~ 11[150000]  - E23015;E23015 ~ ES23 - Perangkat ONT[0]  - E23015~null~44292;E23015||11||Abodemen 0[0]  - E23015~null~E23015_SWONT;SWONT ~ Biaya Sewa ONT ~ E23015[30000]  - E24058;E24058 ~ ES24 - Paket HSI Bisnis (HSI"/>
    <s v="INDIBIZ"/>
    <m/>
    <m/>
    <d v="1970-01-01T07:00:00"/>
    <s v="call y phone"/>
    <n v="2026"/>
    <n v="8"/>
    <n v="8"/>
    <d v="2026-08-08T00:00:00"/>
    <n v="20672.708333333332"/>
    <x v="2"/>
    <x v="23"/>
  </r>
  <r>
    <n v="970"/>
    <n v="1002504957"/>
    <n v="3"/>
    <x v="1"/>
    <n v="5"/>
    <s v="SBY UTARA"/>
    <s v="MANYAR"/>
    <s v="MGO"/>
    <s v="REG"/>
    <s v="AO"/>
    <s v="NEW SALES"/>
    <s v="1P INET"/>
    <s v="102 | FOLLOW UP COMPLETED"/>
    <s v="RBS-Regional 3"/>
    <d v="2026-08-01T19:22:56"/>
    <d v="2026-08-11T14:58:49"/>
    <n v="69356915"/>
    <m/>
    <n v="152413167464"/>
    <s v="Little Amsterdam (PT Memori Setiap Gigitan)"/>
    <s v="ODP-DMO-FTB/23 FTB/D03/23.01"/>
    <s v="WO060682452"/>
    <m/>
    <m/>
    <m/>
    <n v="112.74809896945899"/>
    <n v="-7.2630280643421896"/>
    <s v="MD|MYDB-20260801264160|DN00001/MN02280|Little Amsterdam (PT Memori Setiap Gigitan)|087770104036"/>
    <s v="MYDIGIBIZPARTNER"/>
    <m/>
    <m/>
    <m/>
    <m/>
    <m/>
    <m/>
    <m/>
    <m/>
    <s v="Management Janji"/>
    <s v="2026-08-08 08:00:00 | Nama PIC : IBU RENNY No HP : 087770104036 Alt :  M Janji : (SABTU/8/AGUSTUS/2026) jam Pasang : 09:00 Note : hubungi pelanggan jika ingin kelokasi"/>
    <s v="FCC"/>
    <d v="2026-01-08T19:25:10"/>
    <d v="2026-08-08T08:00:00"/>
    <s v="Kendala Pelanggan"/>
    <s v="REVOKE"/>
    <s v="MGO"/>
    <s v="NO ADDON"/>
    <m/>
    <s v="Follow Up Revoke Completed, New Order ID : SC1002520274"/>
    <s v="HSI Bisnis Promo HUT Telkom PSB 70% - 75 Mbps"/>
    <s v="INDIBIZ"/>
    <m/>
    <m/>
    <d v="2026-08-08T08:00:00"/>
    <s v="2026-08-08 08:00:00 | Nama PIC : IBU RENNY No HP : 087770104036 Alt :  M Janji : (SABTU/8/AGUSTUS/2026) jam Pasang : 09:00 Note : hubungi pelanggan jika ingin kelokasi"/>
    <m/>
    <m/>
    <m/>
    <e v="#NUM!"/>
    <e v="#NUM!"/>
    <x v="1"/>
    <x v="8"/>
  </r>
  <r>
    <n v="971"/>
    <n v="1002523013"/>
    <n v="3"/>
    <x v="1"/>
    <n v="5"/>
    <s v="MADURA"/>
    <s v="BANGKALAN"/>
    <s v="SPG"/>
    <s v="REG"/>
    <s v="AO"/>
    <s v="NEW SALES"/>
    <s v="1P INET"/>
    <s v="MIA - INVALID SURVEY"/>
    <s v="RBS-Regional 3"/>
    <d v="2026-08-12T17:11:57"/>
    <d v="2026-08-13T12:28:39"/>
    <n v="69364568"/>
    <m/>
    <n v="152434913622"/>
    <s v="SPBU 54.692.09"/>
    <s v="ODP-SPG-FV/32 FV/D03/32.01"/>
    <s v="WO061617430"/>
    <m/>
    <m/>
    <m/>
    <n v="113.165408112108"/>
    <n v="-7.1355209173329897"/>
    <s v="MD|MYDB-20260812265089|DN00001/MN00572|SPBU 54.692.09|085231510991"/>
    <s v="MYDIGIBIZPARTNER"/>
    <m/>
    <m/>
    <m/>
    <m/>
    <m/>
    <m/>
    <m/>
    <m/>
    <s v="Management Janji"/>
    <s v="2026-08-13 15:00:00 | Nama Pic : BP AMIR No Hp Pic : 085231510991 Jam Pemasangan : 08:00 - 12.00 Tanggal Pemasangan : KAMIS 13 AGUSTUS 2026 Info Tambahan : Hubungi pelanggan sebelum datang ke lokasi"/>
    <s v="FCC"/>
    <d v="2026-12-08T17:39:53"/>
    <d v="2026-08-13T15:00:00"/>
    <m/>
    <s v="SURVEY_NEW_MANJA"/>
    <s v="SPG"/>
    <s v="NO ADDON"/>
    <m/>
    <s v="MIE - INVALID SURVEY - Kendala Jalur/Rute Tarikan"/>
    <s v="HSI Bisnis Promo HUT Telkom PSB 70% - 50 Mbps"/>
    <s v="INDIBIZ"/>
    <m/>
    <m/>
    <d v="2026-08-13T15:00:00"/>
    <s v="2026-08-13 15:00:00 | Nama Pic : BP AMIR No Hp Pic : 085231510991 Jam Pemasangan : 08:00 - 12.00 Tanggal Pemasangan : KAMIS 13 AGUSTUS 2026 Info Tambahan : Hubungi pelanggan sebelum datang ke lokasi"/>
    <m/>
    <m/>
    <m/>
    <e v="#NUM!"/>
    <e v="#NUM!"/>
    <x v="1"/>
    <x v="1"/>
  </r>
  <r>
    <n v="972"/>
    <n v="1002516388"/>
    <n v="3"/>
    <x v="7"/>
    <n v="4"/>
    <s v="KUDUS"/>
    <s v="PURWODADI"/>
    <s v="GBU"/>
    <s v="REG"/>
    <s v="AO"/>
    <s v="NEW SALES"/>
    <m/>
    <s v="Completed (PS)"/>
    <s v="RBS-Regional 3"/>
    <d v="2026-08-09T10:55:07"/>
    <d v="2026-08-09T15:48:45"/>
    <n v="69358318"/>
    <n v="2922951024"/>
    <n v="142516104727"/>
    <s v="PT GLOBAL JET EXPRESS"/>
    <s v="ODP-GBU-FF/021"/>
    <s v="WO061308695"/>
    <m/>
    <m/>
    <m/>
    <n v="110.63290000000001"/>
    <n v="-7.1619299999999999"/>
    <s v="AMRBS;403099;TREG4;MUHAMMAD MASTUR;081226139781;CP Maela Kusuma Ningrum ;85954268480;PAKET 2S INET VOICE 50 MBPS (479.000);PT GLOBAL JET EXPRESS//TANGGUNGHARJO01;input by tito"/>
    <s v="Account Manager"/>
    <m/>
    <m/>
    <m/>
    <m/>
    <m/>
    <m/>
    <m/>
    <m/>
    <s v="Management Janji"/>
    <s v="2026-08-07 15:00:00|  M Janji : (07/08/026)  jam Pasang : 09:00  Note : hubungi pelanggan jika ingin kelokasi|40951378|MYDITA"/>
    <s v="FCC"/>
    <d v="2026-09-08T11:10:11"/>
    <m/>
    <m/>
    <s v="PS"/>
    <s v="GBU"/>
    <s v="NO ADDON"/>
    <n v="20260809"/>
    <s v="Completed"/>
    <s v="- 11_11446;Biaya PSB HSI EBIS Tunai di Depan ~ 11[150000]  - BWY DL;BWY DL ~ Saluran Dua Arah(BothWay)[0]  - E23053;E23053 ~ ES23 - Paket HSI Bisnis  Phone (PHONE)[0]  - E23053~null~44864;E23053||11||Abodemen 0[0]  - E23053~null~E23053_IN800;IN800 ~ Free "/>
    <s v="INDIBIZ"/>
    <m/>
    <m/>
    <d v="2026-08-09T07:00:00"/>
    <s v="2026-08-07 15:00:00|  M Janji : (07/08/026)  jam Pasang : 09:00  Note : hubungi pelanggan jika ingin kelokasi|40951378|MYDITA"/>
    <n v="2026"/>
    <n v="8"/>
    <n v="9"/>
    <d v="2026-08-09T00:00:00"/>
    <n v="-0.29166666666424135"/>
    <x v="0"/>
    <x v="3"/>
  </r>
  <r>
    <n v="973"/>
    <n v="1002511614"/>
    <n v="3"/>
    <x v="2"/>
    <n v="5"/>
    <s v="KEDIRI"/>
    <s v="BLITAR"/>
    <s v="KBN"/>
    <s v="REG"/>
    <s v="AO"/>
    <s v="NEW SALES"/>
    <s v="1P INET"/>
    <s v="Completed (PS)"/>
    <s v="RBS-Regional 3"/>
    <d v="2026-08-06T09:34:56"/>
    <d v="2026-08-06T15:29:55"/>
    <n v="69359618"/>
    <m/>
    <n v="152732202759"/>
    <s v="SMKN 1 DOKO"/>
    <s v="ODP-KBN-FJ/03 FJ/D01/03.01"/>
    <s v="WO061046107"/>
    <m/>
    <m/>
    <m/>
    <n v="112.4183749"/>
    <n v="-8.0493664000000003"/>
    <s v="MD|MYDB-20260805264430|DN00001/MN00385|SMKN 1 DOKO|082233455630"/>
    <s v="MYDIGIBIZPARTNER"/>
    <m/>
    <m/>
    <m/>
    <m/>
    <m/>
    <m/>
    <m/>
    <m/>
    <s v="Management Janji"/>
    <s v="2026-08-07 08:00:00 | Nama PIC : Agus No HP : 082233455630 Alt : 081336062984 M Janji : 07/08/2026 Jam Pasang : 08.00 - 13:00  NoteÃ‚Â :  hubungi terlebih dahulu sebelum kelokasi "/>
    <s v="FCC"/>
    <d v="2026-06-08T09:39:52"/>
    <d v="2026-08-07T08:00:00"/>
    <m/>
    <s v="PS"/>
    <s v="KBN"/>
    <s v="NO ADDON"/>
    <n v="20260806"/>
    <s v="Completed"/>
    <s v="HSI Bisnis Khusus Winback PSB 70% - 300 Mbps"/>
    <s v="INDIBIZ"/>
    <m/>
    <m/>
    <d v="2026-08-07T08:00:00"/>
    <s v="2026-08-07 08:00:00 | Nama PIC : Agus No HP : 082233455630 Alt : 081336062984 M Janji : 07/08/2026 Jam Pasang : 08.00 - 13:00  NoteÃ‚Â :  hubungi terlebih dahulu sebelum kelokasi "/>
    <n v="2026"/>
    <n v="8"/>
    <n v="6"/>
    <d v="2026-08-06T00:00:00"/>
    <n v="-1.3333333333357587"/>
    <x v="0"/>
    <x v="28"/>
  </r>
  <r>
    <n v="974"/>
    <n v="1002505298"/>
    <n v="3"/>
    <x v="1"/>
    <n v="5"/>
    <s v="SBY UTARA"/>
    <s v="GRESIK"/>
    <s v="CRM"/>
    <s v="REG"/>
    <s v="AO"/>
    <s v="NEW SALES"/>
    <s v="1P INET"/>
    <s v="Completed (PS)"/>
    <s v="RBS-Regional 3"/>
    <d v="2026-08-02T14:22:57"/>
    <d v="2026-08-03T14:30:24"/>
    <n v="69357039"/>
    <m/>
    <n v="152446246128"/>
    <s v="MI SUNAN AMPEL RUANG GURU"/>
    <s v="ODP-CRM-FAA/23 FAA/D03/23.01"/>
    <s v="WO060720891"/>
    <m/>
    <m/>
    <m/>
    <n v="112.554718069732"/>
    <n v="-7.2734831145682302"/>
    <s v="MD|MYDB-20260731264067|DN00001/MN00018|MI SUNAN AMPEL RUANG GURU|085608448241"/>
    <s v="MYDIGIBIZPARTNER"/>
    <m/>
    <m/>
    <m/>
    <m/>
    <m/>
    <m/>
    <m/>
    <m/>
    <s v="Management Janji"/>
    <s v="2026-08-03 13:00:00 | M Janji : (03/08/2026) jam Pasang : 09:00 Note : hubungi pelanggan jika ingin kelokasi"/>
    <s v="FCC"/>
    <d v="2026-02-08T14:25:15"/>
    <d v="2026-08-03T13:00:00"/>
    <m/>
    <s v="PS"/>
    <s v="CRM"/>
    <s v="NO ADDON"/>
    <n v="20260803"/>
    <s v="Completed"/>
    <s v="HSI Bisnis Basic Promo HUT Telkom PSB 70% - 75 Mbps"/>
    <s v="INDIBIZ"/>
    <m/>
    <m/>
    <d v="2026-08-03T13:00:00"/>
    <s v="2026-08-03 13:00:00 | M Janji : (03/08/2026) jam Pasang : 09:00 Note : hubungi pelanggan jika ingin kelokasi"/>
    <n v="2026"/>
    <n v="8"/>
    <n v="3"/>
    <d v="2026-08-03T00:00:00"/>
    <n v="-0.54166666666424135"/>
    <x v="0"/>
    <x v="15"/>
  </r>
  <r>
    <n v="975"/>
    <n v="1002507452"/>
    <n v="3"/>
    <x v="0"/>
    <n v="5"/>
    <s v="MATARAM"/>
    <s v="LOMBOK BARAT TENGAH"/>
    <s v="PRY"/>
    <s v="DGS"/>
    <s v="AO"/>
    <s v="NEW SALES"/>
    <m/>
    <s v="Completed (PS)"/>
    <s v="DGS-B2B TREG"/>
    <d v="2026-08-04T10:37:18"/>
    <d v="2026-08-05T10:03:47"/>
    <n v="69358057"/>
    <m/>
    <n v="172603791104"/>
    <s v="WM BERKAH"/>
    <s v="ODP-PYA-FAP/71"/>
    <s v="WO060866053"/>
    <m/>
    <m/>
    <m/>
    <n v="116.40059916745901"/>
    <n v="-8.6957903095232201"/>
    <s v="MD|MYTN-4005013830019|SYSTEM|WM BERKAH|081959302305/salwacolection52@gmail.com  "/>
    <s v="Sales Profesional"/>
    <m/>
    <m/>
    <m/>
    <m/>
    <m/>
    <m/>
    <m/>
    <m/>
    <s v="Management Janji"/>
    <s v="APPOINTMENT DESC 2026-08-04 10:35:00|Nama PIC : RANTI No Hp : 081959302305 Alt : Manja : 04 AGUSTUS 2026 Jam : 12.30 Note : Hubungi pelanggan terlebih dahulu|NE2261|MYDITA"/>
    <s v="FCC"/>
    <d v="2026-04-08T10:40:00"/>
    <m/>
    <m/>
    <s v="PS"/>
    <s v="PRY"/>
    <s v="NO ADDON"/>
    <n v="20260805"/>
    <s v="Completed"/>
    <s v="- 11_11450;Biaya PSB Reguler HSI EBIS ~ 11[150000]  - SP_NOSS;SP_NOSS ~ Internet NOSS Multispeed Network[0]  - E23046;E23046 ~ ES23 - Paket HSI Bisnis[0]  - E23046~null~E23046_UNL;UNL ~ Internet-Link Unlimited Internet Usage ~ E23046[0]  - E23046~null~448"/>
    <s v="INDIBIZ"/>
    <m/>
    <m/>
    <d v="2026-08-04T12:00:00"/>
    <s v="APPOINTMENT DESC 2026-08-04 10:35:00|Nama PIC : RANTI No Hp : 081959302305 Alt : Manja : 04 AGUSTUS 2026 Jam : 12.30 Note : Hubungi pelanggan terlebih dahulu|NE2261|MYDITA"/>
    <n v="2026"/>
    <n v="8"/>
    <n v="5"/>
    <d v="2026-08-05T00:00:00"/>
    <n v="0.5"/>
    <x v="0"/>
    <x v="9"/>
  </r>
  <r>
    <n v="976"/>
    <n v="1002512568"/>
    <n v="3"/>
    <x v="1"/>
    <n v="5"/>
    <s v="SBY UTARA"/>
    <s v="KENJERAN"/>
    <s v="KPS"/>
    <s v="REG"/>
    <s v="AO"/>
    <s v="NEW SALES"/>
    <m/>
    <s v="Completed (PS)"/>
    <s v="RBS-Regional 3"/>
    <d v="2026-08-06T14:03:37"/>
    <d v="2026-08-08T11:00:21"/>
    <n v="69360011"/>
    <m/>
    <n v="152404211263"/>
    <s v="TOKO ANDIKA PUTRA"/>
    <s v="ODP-KBL-FBU/22"/>
    <s v="WO061097570"/>
    <m/>
    <m/>
    <m/>
    <n v="112.7562332"/>
    <n v="-7.2213320999999997"/>
    <s v="|MN00889|/TOKO ANDIKA PUTRA/Puguh santoso/083846370654/gabriladrian5@gmail.com/HSI Bisnis Promo HUT Telkom (1:1) 100 Mbps (Rp 535.000) PSB Rp 150.000"/>
    <s v="Sales Force DBS"/>
    <m/>
    <m/>
    <m/>
    <m/>
    <m/>
    <m/>
    <m/>
    <m/>
    <s v="Management Janji"/>
    <s v="2026-08-07 13:00:00|Tanggal pemasangan: 07/08/2026 Jam pemasangan : pagi/siang Info Tambahan : Hubungi pelanggan dulu sebelum ke lokasi. terima kasih|40010577|MYDITA"/>
    <s v="FCC"/>
    <d v="2026-06-08T14:10:26"/>
    <d v="2026-08-07T13:00:00"/>
    <s v="Kendala Pelanggan"/>
    <s v="PS"/>
    <s v="KPS"/>
    <s v="NO ADDON"/>
    <n v="20260808"/>
    <s v="Completed"/>
    <s v="- 11_11446;Biaya PSB HSI EBIS Tunai di Depan ~ 11[150000]  - E23015;E23015 ~ ES23 - Perangkat ONT[0]  - E23015~null~44292;E23015||11||Abodemen 0[0]  - E23015~null~E23015_SWONTPREM;SWONTPREM ~ Biaya Sewa ONT Premium ~ E23015[50000]  - E25060;E25060 ~ ES25 "/>
    <s v="INDIBIZ"/>
    <m/>
    <m/>
    <d v="2026-08-07T13:00:00"/>
    <s v="2026-08-07 13:00:00|Tanggal pemasangan: 07/08/2026 Jam pemasangan : pagi/siang Info Tambahan : Hubungi pelanggan dulu sebelum ke lokasi. terima kasih|40010577|MYDITA"/>
    <n v="2026"/>
    <n v="8"/>
    <n v="8"/>
    <d v="2026-08-08T00:00:00"/>
    <n v="0.45833333333575865"/>
    <x v="0"/>
    <x v="27"/>
  </r>
  <r>
    <n v="977"/>
    <n v="1002527983"/>
    <n v="3"/>
    <x v="3"/>
    <n v="4"/>
    <s v="YOGYAKARTA"/>
    <s v="BANTUL"/>
    <s v="BTL"/>
    <s v="REG"/>
    <s v="AO"/>
    <s v="NEW SALES"/>
    <s v="1P INET"/>
    <s v="Completed (PS)"/>
    <s v="RBS-Regional 3"/>
    <d v="2026-08-15T10:59:56"/>
    <d v="2026-08-17T11:35:27"/>
    <n v="69366703"/>
    <m/>
    <n v="146129128617"/>
    <s v="PENGRAJIN WARANGKA PODOJOYONYO"/>
    <s v="ODP-BTL-FCP/026 FCP/D01/026.01"/>
    <s v="WO061807812"/>
    <m/>
    <m/>
    <m/>
    <n v="110.3924375"/>
    <n v="-7.9312889000000002"/>
    <s v="|MC80066|MYIA-071975678110/POI/BOWO SANTOSO/08170420455/sandiman.sukro@gmail.com"/>
    <s v="MYIB_ASSISTANT"/>
    <m/>
    <m/>
    <m/>
    <m/>
    <m/>
    <m/>
    <m/>
    <m/>
    <s v="Management Janji"/>
    <s v="2026-08-16 13:00:00 | Waktu pemasangan : 16 agustus 2026 Jam pemasangan : 08.00 - 12.00 Info Tambahan : Hubungi pelanggan dulu sebelum ke lokasi terimakasih "/>
    <s v="FCC"/>
    <s v="15-08-2026 11:09:59"/>
    <d v="2026-08-16T13:00:00"/>
    <m/>
    <s v="PS"/>
    <s v="BTL"/>
    <s v="NO ADDON"/>
    <n v="20260817"/>
    <s v="Completed"/>
    <s v="HSI Bisnis Promo HUT Telkom PSB 70% - 300 Mbps"/>
    <s v="INDIBIZ"/>
    <m/>
    <m/>
    <d v="2026-08-16T13:00:00"/>
    <s v="2026-08-16 13:00:00 | Waktu pemasangan : 16 agustus 2026 Jam pemasangan : 08.00 - 12.00 Info Tambahan : Hubungi pelanggan dulu sebelum ke lokasi terimakasih "/>
    <n v="2026"/>
    <n v="8"/>
    <n v="17"/>
    <d v="2026-08-17T00:00:00"/>
    <n v="0.45833333333575865"/>
    <x v="0"/>
    <x v="3"/>
  </r>
  <r>
    <n v="978"/>
    <n v="1002512921"/>
    <n v="3"/>
    <x v="6"/>
    <n v="5"/>
    <s v="JEMBER"/>
    <s v="JEMBER"/>
    <s v="KBS"/>
    <s v="REG"/>
    <s v="AO"/>
    <s v="NEW SALES"/>
    <s v="1P INET"/>
    <s v="102 | FOLLOW UP COMPLETED"/>
    <s v="RBS-Regional 3"/>
    <d v="2026-08-06T15:32:57"/>
    <d v="2026-08-07T16:07:08"/>
    <n v="69360155"/>
    <m/>
    <n v="152502216859"/>
    <s v="SMAN 01 KALISAT"/>
    <s v="ODP-KBS-FAC/46 FAC/D02/46.01"/>
    <s v="WO061095181"/>
    <m/>
    <m/>
    <m/>
    <n v="113.7290174"/>
    <n v="-8.1772113999999991"/>
    <s v="|MN00906|MYIA-047042785758/POI/septian/088226040931/sman01kalisat@gmail.com"/>
    <s v="MYIB_ASSISTANT"/>
    <m/>
    <m/>
    <m/>
    <m/>
    <m/>
    <m/>
    <m/>
    <m/>
    <s v="Management Janji"/>
    <s v="2026-08-07 13:00:00 | Nama PIC : bapak septian No HP : 088226040931 Alt :  M Janji : (JUMAT/7/AGUSTUS/2026) jam Pasang : 09:00 Note : hubungi pelanggan jika ingin kelokasi"/>
    <s v="FCC"/>
    <d v="2026-06-08T15:40:04"/>
    <d v="2026-08-07T13:00:00"/>
    <s v="Kendala Teknik"/>
    <s v="REVOKE"/>
    <s v="KBS"/>
    <s v="NO ADDON"/>
    <m/>
    <s v="Follow Up Revoke Completed, New Order ID : SC1002515195"/>
    <s v="HSI Bisnis Basic Promo HUT Telkom PSB 70% - 100 Mbps Dual Band"/>
    <s v="INDIBIZ"/>
    <m/>
    <m/>
    <d v="2026-08-07T13:00:00"/>
    <s v="2026-08-07 13:00:00 | Nama PIC : bapak septian No HP : 088226040931 Alt :  M Janji : (JUMAT/7/AGUSTUS/2026) jam Pasang : 09:00 Note : hubungi pelanggan jika ingin kelokasi"/>
    <m/>
    <m/>
    <m/>
    <e v="#NUM!"/>
    <e v="#NUM!"/>
    <x v="1"/>
    <x v="14"/>
  </r>
  <r>
    <n v="979"/>
    <n v="1002526077"/>
    <n v="3"/>
    <x v="7"/>
    <n v="4"/>
    <s v="KUDUS"/>
    <s v="PATI"/>
    <s v="PAT"/>
    <s v="REG"/>
    <s v="AO"/>
    <s v="NEW SALES"/>
    <s v="1P INET"/>
    <s v="Completed (PS)"/>
    <s v="RBS-Regional 3"/>
    <d v="2026-08-14T11:11:56"/>
    <d v="2026-08-15T12:45:45"/>
    <n v="69365889"/>
    <m/>
    <n v="142551119331"/>
    <s v="SPBU 44.593.11 TERBAN"/>
    <s v="ODP-PAT-FP/041 FP/D06/041.01"/>
    <s v="WO061732290"/>
    <m/>
    <m/>
    <m/>
    <n v="110.95106699999999"/>
    <n v="-6.7971579999999996"/>
    <s v="|MC60025|MYIA-088524732679/POI/Eko Santoso/0895402963572/spbu_terban@yahoo.com"/>
    <s v="MYIB_ASSISTANT"/>
    <m/>
    <m/>
    <m/>
    <m/>
    <m/>
    <m/>
    <m/>
    <m/>
    <s v="Management Janji"/>
    <s v="2026-08-15 08:00:00 | Jam Pemasangan : 08:00 - 12.00 Tanggal Pemasangan : 15/08/2026 Info Tambahan : Hubungi pelanggan sebelum datang ke lokasi"/>
    <s v="FCC"/>
    <s v="14-08-2026 11:39:52"/>
    <d v="2026-08-15T08:00:00"/>
    <m/>
    <s v="PS"/>
    <s v="PAT"/>
    <s v="NO ADDON"/>
    <n v="20260815"/>
    <s v="Completed"/>
    <s v="HSI Bisnis Basic Promo HUT Telkom PSB 70% - 100 Mbps"/>
    <s v="INDIBIZ"/>
    <m/>
    <m/>
    <d v="2026-08-15T08:00:00"/>
    <s v="2026-08-15 08:00:00 | Jam Pemasangan : 08:00 - 12.00 Tanggal Pemasangan : 15/08/2026 Info Tambahan : Hubungi pelanggan sebelum datang ke lokasi"/>
    <n v="2026"/>
    <n v="8"/>
    <n v="15"/>
    <d v="2026-08-15T00:00:00"/>
    <n v="-0.33333333333575865"/>
    <x v="0"/>
    <x v="3"/>
  </r>
  <r>
    <n v="980"/>
    <n v="1002504891"/>
    <n v="3"/>
    <x v="6"/>
    <n v="5"/>
    <s v="JEMBER"/>
    <s v="BONDOWOSO"/>
    <s v="PRJ"/>
    <s v="REG"/>
    <s v="AO"/>
    <s v="NEW SALES"/>
    <s v="1P INET"/>
    <s v="Completed (PS)"/>
    <s v="RBS-Regional 3"/>
    <d v="2026-08-01T17:49:56"/>
    <d v="2026-08-02T12:47:08"/>
    <n v="69356878"/>
    <m/>
    <n v="152526201931"/>
    <s v="RUMAH KOST SUTARJO"/>
    <s v="ODP-PRJ-FC/42 FC/D02/42.01"/>
    <s v="WO060676559"/>
    <m/>
    <m/>
    <m/>
    <n v="114.019311"/>
    <n v="-7.7781539999999998"/>
    <s v="|MN02617|MYIA-029424135448/POI/SUTARJO/083157727102/iade32223@gmail.com"/>
    <s v="MYIB_ASSISTANT"/>
    <m/>
    <m/>
    <m/>
    <m/>
    <m/>
    <m/>
    <m/>
    <m/>
    <s v="Management Janji"/>
    <s v="2026-08-02 15:00:00 | Nama PIC : SUTARJO No HP : 083157727102 Alt :  M Janji : 02/08/2026 NoteÃ‚Â :  hubungi terlebih dahulu sebelum kelokasi "/>
    <s v="FCC"/>
    <d v="2026-01-08T17:54:50"/>
    <d v="2026-08-02T15:00:00"/>
    <m/>
    <s v="PS"/>
    <s v="PRJ"/>
    <s v="NO ADDON"/>
    <n v="20260802"/>
    <s v="Completed"/>
    <s v="HSI Bisnis Promo HUT Telkom PSB 70% - 75 Mbps"/>
    <s v="INDIBIZ"/>
    <m/>
    <m/>
    <d v="2026-08-02T15:00:00"/>
    <s v="2026-08-02 15:00:00 | Nama PIC : SUTARJO No HP : 083157727102 Alt :  M Janji : 02/08/2026 NoteÃ‚Â :  hubungi terlebih dahulu sebelum kelokasi "/>
    <n v="2026"/>
    <n v="8"/>
    <n v="2"/>
    <d v="2026-08-02T00:00:00"/>
    <n v="-0.625"/>
    <x v="0"/>
    <x v="14"/>
  </r>
  <r>
    <n v="981"/>
    <n v="1002510375"/>
    <n v="3"/>
    <x v="1"/>
    <n v="5"/>
    <s v="MADURA"/>
    <s v="BANGKALAN"/>
    <s v="OMB"/>
    <s v="REG"/>
    <s v="AO"/>
    <s v="NEW SALES"/>
    <s v="1P INET"/>
    <s v="Completed (PS)"/>
    <s v="RBS-Regional 3"/>
    <d v="2026-08-05T12:19:56"/>
    <d v="2026-08-06T13:33:08"/>
    <n v="69359085"/>
    <m/>
    <n v="152438901242"/>
    <s v="SMA Nurul Jadid"/>
    <s v="ODP-OMB-FAA/66 FAA/D07/66.01"/>
    <s v="WO060974749"/>
    <m/>
    <m/>
    <m/>
    <n v="113.339825123548"/>
    <n v="-7.1196288768284601"/>
    <s v="MD|MYDB-20260805264387|DN00001/MN00572|SMA Nurul Jadid|085922194859"/>
    <s v="MYDIGIBIZPARTNER"/>
    <m/>
    <m/>
    <m/>
    <m/>
    <m/>
    <m/>
    <m/>
    <m/>
    <s v="Management Janji"/>
    <s v="2026-08-06 13:00:00 | M Janji : (06/08/2026) jam Pasang : 09:00 Note : hubungi pelanggan jika ingin kelokasi"/>
    <s v="FCC"/>
    <d v="2026-05-08T12:40:22"/>
    <d v="2026-08-06T13:00:00"/>
    <m/>
    <s v="PS"/>
    <s v="OMB"/>
    <s v="NETMONK"/>
    <n v="20260806"/>
    <s v="Completed"/>
    <s v="HSI Bisnis Bundling Netmonk Promo 2026 PSB 70% - 300 Mbps"/>
    <s v="INDIBIZ"/>
    <m/>
    <m/>
    <d v="2026-08-06T13:00:00"/>
    <s v="2026-08-06 13:00:00 | M Janji : (06/08/2026) jam Pasang : 09:00 Note : hubungi pelanggan jika ingin kelokasi"/>
    <n v="2026"/>
    <n v="8"/>
    <n v="6"/>
    <d v="2026-08-06T00:00:00"/>
    <n v="-0.54166666666424135"/>
    <x v="0"/>
    <x v="1"/>
  </r>
  <r>
    <n v="982"/>
    <n v="1002514581"/>
    <n v="3"/>
    <x v="1"/>
    <n v="5"/>
    <s v="MADURA"/>
    <s v="BANGKALAN"/>
    <s v="BKL"/>
    <s v="REG"/>
    <s v="AO"/>
    <s v="NEW SALES"/>
    <m/>
    <s v="Completed (PS)"/>
    <s v="RBS-Regional 3"/>
    <d v="2026-08-07T13:21:06"/>
    <d v="2026-08-12T15:28:01"/>
    <n v="69360765"/>
    <m/>
    <n v="152435910053"/>
    <s v="PT Citra Berdikari Nusantara"/>
    <s v="ODP-BKL-FAJ/42"/>
    <s v="WO061475223"/>
    <m/>
    <m/>
    <m/>
    <n v="112.73741237999999"/>
    <n v="-7.0441711060000003"/>
    <s v="|MN02601|/PT Citra Berdikari Nusantara/0856-4655-3175/kuprit409@gmail.com/HSI Bisnis Promo HUT Telkom (1:1) 100 Mbps (Rp 535.000) PSB Rp 150.000/Agus setiawan/-7.044084,112.736940"/>
    <s v="Sales Force DBS"/>
    <m/>
    <m/>
    <m/>
    <m/>
    <m/>
    <m/>
    <m/>
    <m/>
    <s v="Management Janji"/>
    <s v="2026-08-12 08:00:00|Nama Pic : bp Agus  No Hp Pic : 085646553175 No alt : - Jam Pemasangan : pagi siang  Tanggal Pemasangan : 12 Agustus 2026|40951375|MYDITA"/>
    <s v="FCC"/>
    <d v="2026-07-08T13:25:39"/>
    <d v="2026-08-12T08:00:00"/>
    <m/>
    <s v="PS"/>
    <s v="BKL"/>
    <s v="NO ADDON"/>
    <n v="20260812"/>
    <s v="Completed"/>
    <s v="- 11_11446;Biaya PSB HSI EBIS Tunai di Depan ~ 11[150000]  - E25060;E25060 ~ ES25 - Paket HSI Bisnis (HSIE) Khusus Winback 2.0[0]  - E25060~null~E25060_UNL;UNL ~ Internet-Link Unlimited Internet Usage ~ E25060[0]  - E25060~null~105343;E25060||11||Abodemen"/>
    <s v="INDIBIZ"/>
    <m/>
    <m/>
    <d v="2026-08-12T08:00:00"/>
    <s v="2026-08-12 08:00:00|Nama Pic : bp Agus  No Hp Pic : 085646553175 No alt : - Jam Pemasangan : pagi siang  Tanggal Pemasangan : 12 Agustus 2026|40951375|MYDITA"/>
    <n v="2026"/>
    <n v="8"/>
    <n v="12"/>
    <d v="2026-08-12T00:00:00"/>
    <n v="-0.33333333333575865"/>
    <x v="0"/>
    <x v="1"/>
  </r>
  <r>
    <n v="983"/>
    <n v="1002522039"/>
    <n v="3"/>
    <x v="0"/>
    <n v="5"/>
    <s v="MATARAM"/>
    <s v="LOMBOK TIMUR UTARA"/>
    <s v="MBG"/>
    <s v="REG"/>
    <s v="AO"/>
    <s v="NEW SALES"/>
    <s v="1P INET"/>
    <s v="Completed (PS)"/>
    <s v="RBS-Regional 3"/>
    <d v="2026-08-12T12:49:57"/>
    <d v="2026-08-12T16:31:30"/>
    <n v="69364176"/>
    <m/>
    <n v="172620205030"/>
    <s v="Toko Ferdian"/>
    <s v="ODP-MBG-FAE/69 FAE/D06/69.01"/>
    <s v="WO061580578"/>
    <m/>
    <m/>
    <m/>
    <n v="116.431861259043"/>
    <n v="-8.6116792233308193"/>
    <s v="MD|MYDB-20260812265073|SC00001/MC00149|Toko Ferdian|087782205755"/>
    <s v="MYDIGIBIZPARTNER"/>
    <m/>
    <m/>
    <m/>
    <m/>
    <m/>
    <m/>
    <m/>
    <m/>
    <s v="Management Janji"/>
    <s v="2026-08-13 13:00:00 | Tanggal pemasangan :13/08/2026 Jam pemasangan : pagi/siang Info Tambahan : Hubungi pelanggan dulu sebelum ke lokasi terima kasih."/>
    <s v="FCC"/>
    <d v="2026-12-08T12:55:00"/>
    <d v="2026-08-13T13:00:00"/>
    <m/>
    <s v="PS"/>
    <s v="MBG"/>
    <s v="NO ADDON"/>
    <n v="20260812"/>
    <s v="Completed"/>
    <s v="HSI Bisnis Promo HUT Telkom PSB 70% - 100 Mbps"/>
    <s v="INDIBIZ"/>
    <m/>
    <m/>
    <d v="2026-08-13T13:00:00"/>
    <s v="2026-08-13 13:00:00 | Tanggal pemasangan :13/08/2026 Jam pemasangan : pagi/siang Info Tambahan : Hubungi pelanggan dulu sebelum ke lokasi terima kasih."/>
    <n v="2026"/>
    <n v="8"/>
    <n v="12"/>
    <d v="2026-08-12T00:00:00"/>
    <n v="-1.5416666666642413"/>
    <x v="0"/>
    <x v="9"/>
  </r>
  <r>
    <n v="984"/>
    <n v="1002524433"/>
    <n v="3"/>
    <x v="1"/>
    <n v="5"/>
    <s v="SBY UTARA"/>
    <s v="LAMONGAN"/>
    <s v="BDG"/>
    <s v="REG"/>
    <s v="AO"/>
    <s v="NEW SALES"/>
    <s v="1P INET"/>
    <s v="Completed (PS)"/>
    <s v="RBS-Regional 3"/>
    <d v="2026-08-13T14:13:56"/>
    <d v="2026-08-17T21:55:48"/>
    <n v="69365245"/>
    <m/>
    <n v="152448205948"/>
    <s v="Klinik Alfa Alfi Syifa"/>
    <s v="ODP-BDG-FE/49 FE/D06/49.01"/>
    <s v="WO061674914"/>
    <m/>
    <m/>
    <m/>
    <n v="112.415927164256"/>
    <n v="-6.9200271633549804"/>
    <s v="MD|MYDB-20260813265220|DN00001/MN00882|Klinik Alfa Alfi Syifa|085852622562"/>
    <s v="MYDIGIBIZPARTNER"/>
    <m/>
    <m/>
    <m/>
    <m/>
    <m/>
    <m/>
    <m/>
    <m/>
    <s v="Management Janji"/>
    <s v="2026-08-14 13:00:00 | Waktu pemasangan : 13 agustus 2026 Jam pemasangan : 08.00 - 12.00 Info Tambahan : Hubungi pelanggan dulu sebelum ke lokasi terimakasih "/>
    <s v="FCC"/>
    <s v="13-08-2026 14:39:50"/>
    <d v="2026-08-14T13:00:00"/>
    <m/>
    <s v="PS"/>
    <s v="BDG"/>
    <s v="NO ADDON"/>
    <n v="20260817"/>
    <s v="Completed"/>
    <s v="HSI Bisnis Basic Promo HUT Telkom PSB 70% - 50 Mbps"/>
    <s v="INDIBIZ"/>
    <m/>
    <m/>
    <d v="2026-08-14T13:00:00"/>
    <s v="2026-08-14 13:00:00 | Waktu pemasangan : 13 agustus 2026 Jam pemasangan : 08.00 - 12.00 Info Tambahan : Hubungi pelanggan dulu sebelum ke lokasi terimakasih "/>
    <n v="2026"/>
    <n v="8"/>
    <n v="17"/>
    <d v="2026-08-17T00:00:00"/>
    <n v="2.4583333333357587"/>
    <x v="2"/>
    <x v="15"/>
  </r>
  <r>
    <n v="985"/>
    <n v="1002521913"/>
    <n v="3"/>
    <x v="0"/>
    <n v="5"/>
    <s v="MATARAM"/>
    <s v="LOMBOK BARAT TENGAH"/>
    <s v="GER"/>
    <s v="REG"/>
    <s v="AO"/>
    <s v="NEW SALES"/>
    <s v="1P INET"/>
    <s v="9 | WFM - UN-SCS"/>
    <s v="RBS-Regional 3"/>
    <d v="2026-08-12T11:55:45"/>
    <d v="2026-08-12T11:55:46"/>
    <n v="69359351"/>
    <m/>
    <m/>
    <s v="SPPG Ombe Baru"/>
    <m/>
    <s v="WO060998933"/>
    <m/>
    <m/>
    <m/>
    <n v="116.12560000000001"/>
    <n v="-8.6141000000000005"/>
    <s v="|MC40078|MYIA-090668602438/POI/Herlan/087847426513/eckodaonk4@gmail.com"/>
    <s v="MYIB_ASSISTANT"/>
    <m/>
    <m/>
    <m/>
    <m/>
    <m/>
    <m/>
    <m/>
    <m/>
    <s v="Management Janji"/>
    <s v="2026-08-07 08:00:00 | Nama Pic : BP ABDUL No Hp Pic : 087847426513 Jam Pemasangan : 08:00 - 12.00 Tanggal Pemasangan : 07 AGUSTUS 2026 Info Tambahan : Hubungi pelanggan sebelum datang ke lokasi, terima kasih."/>
    <s v="FCC"/>
    <d v="2026-12-08T12:10:13"/>
    <d v="2026-08-07T00:00:00"/>
    <m/>
    <s v="UNSC"/>
    <s v="GER"/>
    <s v="NO ADDON"/>
    <m/>
    <s v="Inprogress Alpro, SC Lama : SC1002510952"/>
    <s v="HSI Bisnis Basic Khusus Winback PSB 70% - 75 Mbps"/>
    <s v="INDIBIZ"/>
    <m/>
    <m/>
    <d v="2026-08-07T08:00:00"/>
    <s v="2026-08-07 08:00:00 | Nama Pic : BP ABDUL No Hp Pic : 087847426513 Jam Pemasangan : 08:00 - 12.00 Tanggal Pemasangan : 07 AGUSTUS 2026 Info Tambahan : Hubungi pelanggan sebelum datang ke lokasi, terima kasih."/>
    <m/>
    <m/>
    <m/>
    <e v="#NUM!"/>
    <e v="#NUM!"/>
    <x v="1"/>
    <x v="9"/>
  </r>
  <r>
    <n v="986"/>
    <n v="1002524155"/>
    <n v="3"/>
    <x v="1"/>
    <n v="5"/>
    <s v="SBY UTARA"/>
    <s v="GRESIK"/>
    <s v="KDE"/>
    <s v="REG"/>
    <s v="AO"/>
    <s v="NEW SALES"/>
    <s v="1P INET"/>
    <s v="Completed (PS)"/>
    <s v="RBS-Regional 3"/>
    <d v="2026-08-13T12:58:57"/>
    <d v="2026-08-14T12:25:25"/>
    <n v="69365097"/>
    <m/>
    <n v="152442209767"/>
    <s v="warkop sohib"/>
    <s v="ODP-KDE-FAV/19 FAV/D03/19.01"/>
    <s v="WO061664000"/>
    <m/>
    <m/>
    <m/>
    <n v="112.56674889999999"/>
    <n v="-7.2894114999999999"/>
    <s v="|MN01794|MYIA-015966668819/POI/Dhaffa gibran dielfiandito/0895410711403/dafafian17@gmail.com"/>
    <s v="MYIB_ASSISTANT"/>
    <m/>
    <m/>
    <m/>
    <m/>
    <m/>
    <m/>
    <m/>
    <m/>
    <s v="Management Janji"/>
    <s v="2026-08-15 08:00:00 | M Janji : (14/08/2026) jam Pasang :pagi / siang  Note : hubungi pelanggan jika ingin kelokasi"/>
    <s v="FCC"/>
    <s v="13-08-2026 13:10:22"/>
    <d v="2026-08-15T08:00:00"/>
    <m/>
    <s v="PS"/>
    <s v="KDE"/>
    <s v="NO ADDON"/>
    <n v="20260814"/>
    <s v="Completed"/>
    <s v="HSI Bisnis Promo HUT Telkom PSB 70% - 50 Mbps"/>
    <s v="INDIBIZ"/>
    <m/>
    <m/>
    <d v="2026-08-15T08:00:00"/>
    <s v="2026-08-15 08:00:00 | M Janji : (14/08/2026) jam Pasang :pagi / siang  Note : hubungi pelanggan jika ingin kelokasi"/>
    <n v="2026"/>
    <n v="8"/>
    <n v="14"/>
    <d v="2026-08-14T00:00:00"/>
    <n v="-1.3333333333357587"/>
    <x v="0"/>
    <x v="15"/>
  </r>
  <r>
    <n v="987"/>
    <n v="1002528377"/>
    <n v="3"/>
    <x v="2"/>
    <n v="5"/>
    <s v="KEDIRI"/>
    <s v="KEDIRI"/>
    <s v="KDI"/>
    <s v="REG"/>
    <s v="AO"/>
    <s v="NEW SALES"/>
    <s v="2P INET + VOICE"/>
    <s v="Completed (PS)"/>
    <s v="RBS-Regional 3"/>
    <d v="2026-08-15T13:46:57"/>
    <d v="2026-08-16T14:28:43"/>
    <n v="69366899"/>
    <n v="3545400638"/>
    <n v="152610241502"/>
    <s v="PT. WILL CORP INDONESIA"/>
    <s v="ODP-KDI-FY/27"/>
    <s v="WO061826276"/>
    <m/>
    <m/>
    <m/>
    <n v="112.0113436"/>
    <n v="-7.8251305999999996"/>
    <s v="|MN02691|MYIA-092867498714/POI/SOEPRIADI/085150820540/khamidn688@gmail.com"/>
    <s v="MYIB_ASSISTANT"/>
    <m/>
    <m/>
    <m/>
    <m/>
    <m/>
    <m/>
    <m/>
    <m/>
    <s v="Management Janji"/>
    <s v="2026-08-16 13:00:00 | Jam Pemasangan : 10.00 Tanggal Pemasangan : MINGGU 16 AGUSTUS 2026 Info Tambahan : Hubungi pelanggan sebelum datang ke lokasi"/>
    <s v="FCC"/>
    <s v="15-08-2026 13:54:55"/>
    <d v="2026-08-16T13:00:00"/>
    <m/>
    <s v="PS"/>
    <s v="KDI"/>
    <s v="NO ADDON"/>
    <n v="20260816"/>
    <s v="Completed"/>
    <s v="HSI Bisnis Bundling Phone Dual Band PSB 70% - Free 800 Menit Promo - 100 Mbps"/>
    <s v="INDIBIZ"/>
    <m/>
    <m/>
    <d v="2026-08-16T13:00:00"/>
    <s v="2026-08-16 13:00:00 | Jam Pemasangan : 10.00 Tanggal Pemasangan : MINGGU 16 AGUSTUS 2026 Info Tambahan : Hubungi pelanggan sebelum datang ke lokasi"/>
    <n v="2026"/>
    <n v="8"/>
    <n v="16"/>
    <d v="2026-08-16T00:00:00"/>
    <n v="-0.54166666666424135"/>
    <x v="0"/>
    <x v="5"/>
  </r>
  <r>
    <n v="988"/>
    <n v="1002505681"/>
    <n v="3"/>
    <x v="2"/>
    <n v="5"/>
    <s v="KEDIRI"/>
    <s v="TRENGGALEK"/>
    <s v="TRE"/>
    <s v="REG"/>
    <s v="AO"/>
    <s v="NEW SALES"/>
    <s v="1P INET"/>
    <s v="Completed (PS)"/>
    <s v="RBS-Regional 3"/>
    <d v="2026-08-03T09:55:56"/>
    <d v="2026-08-03T15:12:17"/>
    <n v="69357292"/>
    <m/>
    <n v="152608208828"/>
    <s v="TOKO DANANG"/>
    <s v="ODP-TRE-FW/69 FW/D04/69.01"/>
    <s v="WO060761240"/>
    <m/>
    <m/>
    <m/>
    <n v="111.628046"/>
    <n v="-8.2994389999999996"/>
    <s v="|MN00418|MYIA-037693080028/POI/DANANG RIANTO/081234589253/danangrian65@gmail.com"/>
    <s v="MYIB_ASSISTANT"/>
    <m/>
    <m/>
    <m/>
    <m/>
    <m/>
    <m/>
    <m/>
    <m/>
    <s v="Management Janji"/>
    <s v="2026-08-04 08:00:00 | Nama Pic : DANANG No Hp Pic : 081234589253 No alt : - Jam Pemasangan : pagi  Tanggal Pemasangan : 4 Agustus 2026"/>
    <s v="FCC"/>
    <d v="2026-03-08T10:10:41"/>
    <d v="2026-08-04T08:00:00"/>
    <m/>
    <s v="PS"/>
    <s v="TRE"/>
    <s v="NO ADDON"/>
    <n v="20260803"/>
    <s v="Completed"/>
    <s v="HSI Bisnis Promo HUT Telkom PSB 70% - 200 Mbps"/>
    <s v="INDIBIZ"/>
    <m/>
    <m/>
    <d v="2026-08-04T08:00:00"/>
    <s v="2026-08-04 08:00:00 | Nama Pic : DANANG No Hp Pic : 081234589253 No alt : - Jam Pemasangan : pagi  Tanggal Pemasangan : 4 Agustus 2026"/>
    <n v="2026"/>
    <n v="8"/>
    <n v="3"/>
    <d v="2026-08-03T00:00:00"/>
    <n v="-1.3333333333357587"/>
    <x v="0"/>
    <x v="2"/>
  </r>
  <r>
    <n v="989"/>
    <n v="1002505954"/>
    <n v="3"/>
    <x v="4"/>
    <n v="4"/>
    <s v="PEKALONGAN"/>
    <s v="BREBES"/>
    <s v="BRB"/>
    <s v="REG"/>
    <s v="AO"/>
    <s v="NEW SALES"/>
    <m/>
    <s v="Completed (PS)"/>
    <s v="RBS-Regional 3"/>
    <d v="2026-08-03T12:00:42"/>
    <d v="2026-08-04T15:40:43"/>
    <n v="69357430"/>
    <m/>
    <n v="146284108494"/>
    <s v="SDIT Harapan Umat"/>
    <s v="ODP-BRB-FJ/055"/>
    <s v="WO060786653"/>
    <m/>
    <m/>
    <m/>
    <n v="109.04684630809901"/>
    <n v="-6.8571042991799098"/>
    <s v="AMRBS;403095;REG3;BAYU;085100296564;PIC ASTUTI 083166559676;HSI 1S 100MB;535k;sditharapanumat@gmail.com"/>
    <s v="Account Manager"/>
    <m/>
    <m/>
    <m/>
    <m/>
    <m/>
    <m/>
    <m/>
    <m/>
    <s v="Management Janji"/>
    <s v="2026-08-04 13:00:00|Tanggal pemasangan: 04/08/2026 Jam pemasangan : pagi / siang Info Tambahan : Hubungi pelanggan dulu sebelum ke lokasi. terima kasih |40961370|MYDITA"/>
    <s v="FCC"/>
    <d v="2026-03-08T12:10:27"/>
    <d v="2026-08-04T13:00:00"/>
    <m/>
    <s v="PS"/>
    <s v="BRB"/>
    <s v="NO ADDON"/>
    <n v="20260804"/>
    <s v="Completed"/>
    <s v="- 11_11446;Biaya PSB HSI EBIS Tunai di Depan ~ 11[150000]  - SP_NOSS;SP_NOSS ~ Internet NOSS Multispeed Network[0]  - E23015;E23015 ~ ES23 - Perangkat ONT[0]  - E23015~null~44292;E23015||11||Abodemen 0[0]  - E23015~null~E23015_SWONTPREM;SWONTPREM ~ Biaya "/>
    <s v="INDIBIZ"/>
    <m/>
    <m/>
    <d v="2026-08-04T13:00:00"/>
    <s v="2026-08-04 13:00:00|Tanggal pemasangan: 04/08/2026 Jam pemasangan : pagi / siang Info Tambahan : Hubungi pelanggan dulu sebelum ke lokasi. terima kasih |40961370|MYDITA"/>
    <n v="2026"/>
    <n v="8"/>
    <n v="4"/>
    <d v="2026-08-04T00:00:00"/>
    <n v="-0.54166666666424135"/>
    <x v="0"/>
    <x v="3"/>
  </r>
  <r>
    <n v="990"/>
    <n v="1002527732"/>
    <n v="3"/>
    <x v="7"/>
    <n v="4"/>
    <s v="SOLO"/>
    <s v="INNER - SOLO JATENG TIMUR"/>
    <s v="GLD"/>
    <s v="REG"/>
    <s v="AO"/>
    <s v="NEW SALES"/>
    <s v="1P INET"/>
    <s v="7 | OSS - PROVISIONING ISSUED"/>
    <s v="RBS-Regional 3"/>
    <d v="2026-08-15T08:55:57"/>
    <d v="2026-08-16T08:06:19"/>
    <n v="69366553"/>
    <m/>
    <n v="146514602657"/>
    <s v="PT. PANGGUNG SEJAHTERA"/>
    <s v="ODP-GLD-FY/008 FY/D01/04.08"/>
    <s v="WO061798469"/>
    <m/>
    <m/>
    <m/>
    <n v="110.837511196732"/>
    <n v="-7.5600508779666704"/>
    <s v="MD|MYDB-20260814265336|DN00001/MN00440|PT. PANGGUNG SEJAHTERA|081225064898"/>
    <s v="MYDIGIBIZPARTNER"/>
    <m/>
    <m/>
    <m/>
    <m/>
    <m/>
    <m/>
    <m/>
    <m/>
    <s v="Management Janji"/>
    <s v="2026-08-16 08:00:00 | Jam Pemasangan : 08:00 - 12.00 Tanggal Pemasangan : 15/08/2026 Info Tambahan : Hubungi pelanggan sebelum datang ke lokasi"/>
    <s v="FCC"/>
    <s v="15-08-2026 09:09:57"/>
    <d v="2026-08-16T08:00:00"/>
    <m/>
    <s v="PI"/>
    <s v="GLD"/>
    <s v="NO ADDON"/>
    <m/>
    <s v="Provisioning Issued"/>
    <s v="HSI Bisnis Basic Promo HUT Telkom PSB 70% - 150 Mbps"/>
    <s v="INDIBIZ"/>
    <m/>
    <m/>
    <d v="2026-08-16T08:00:00"/>
    <s v="2026-08-16 08:00:00 | Jam Pemasangan : 08:00 - 12.00 Tanggal Pemasangan : 15/08/2026 Info Tambahan : Hubungi pelanggan sebelum datang ke lokasi"/>
    <m/>
    <m/>
    <m/>
    <e v="#NUM!"/>
    <e v="#NUM!"/>
    <x v="1"/>
    <x v="3"/>
  </r>
  <r>
    <n v="991"/>
    <n v="1002528715"/>
    <n v="3"/>
    <x v="2"/>
    <n v="5"/>
    <s v="MALANG"/>
    <s v="KEPANJEN"/>
    <s v="MLG"/>
    <s v="REG"/>
    <s v="AO"/>
    <s v="NEW SALES"/>
    <s v="1P INET"/>
    <s v="Completed (PS)"/>
    <s v="RBS-Regional 3"/>
    <d v="2026-08-15T16:37:58"/>
    <d v="2026-08-16T15:32:39"/>
    <n v="69367122"/>
    <m/>
    <n v="152701236831"/>
    <s v="KOS NAKULA"/>
    <s v="ODP-MLG-FFK/32 FFK/D04/32.01"/>
    <s v="WO061835963"/>
    <m/>
    <m/>
    <m/>
    <n v="112.646565012873"/>
    <n v="-7.9880905239763997"/>
    <s v="|MC20235|MYIA-003139782902/POI/RIZQI PRATAMA /082228691484/ardianharis10@gmail.com"/>
    <s v="MYIB_ASSISTANT"/>
    <m/>
    <m/>
    <m/>
    <m/>
    <m/>
    <m/>
    <m/>
    <m/>
    <s v="Management Janji"/>
    <s v="2026-08-16 13:00:00 | Jam pemasangan : 12.00 Info Tambahan : Hubungi pelanggan dulu sebelum ke lokasi terimakasih  "/>
    <s v="FCC"/>
    <s v="15-08-2026 16:39:52"/>
    <d v="2026-08-16T13:00:00"/>
    <m/>
    <s v="PS"/>
    <s v="MLG"/>
    <s v="OCA"/>
    <n v="20260816"/>
    <s v="Completed"/>
    <s v="HSI Bisnis Bundling OCA Breach Checker Promo 2026 PSB 70% - 200 Mbps"/>
    <s v="INDIBIZ"/>
    <m/>
    <m/>
    <d v="2026-08-16T13:00:00"/>
    <s v="2026-08-16 13:00:00 | Jam pemasangan : 12.00 Info Tambahan : Hubungi pelanggan dulu sebelum ke lokasi terimakasih  "/>
    <n v="2026"/>
    <n v="8"/>
    <n v="16"/>
    <d v="2026-08-16T00:00:00"/>
    <n v="-0.54166666666424135"/>
    <x v="0"/>
    <x v="29"/>
  </r>
  <r>
    <n v="992"/>
    <n v="1002521554"/>
    <n v="3"/>
    <x v="6"/>
    <n v="5"/>
    <s v="JEMBER"/>
    <s v="SITUBONDO"/>
    <s v="BKI"/>
    <s v="REG"/>
    <s v="AO"/>
    <s v="NEW SALES"/>
    <s v="1P INET"/>
    <s v="Completed (PS)"/>
    <s v="RBS-Regional 3"/>
    <d v="2026-08-12T10:22:56"/>
    <d v="2026-08-13T18:48:01"/>
    <n v="69363966"/>
    <m/>
    <n v="152531208026"/>
    <s v="TOKO SRIWIJAYA"/>
    <s v="ODP-BKI-FA/02 FA/D01/02.01"/>
    <s v="WO061563277"/>
    <m/>
    <m/>
    <m/>
    <n v="113.693505"/>
    <n v="-7.7350750000000001"/>
    <s v="|MN00099|MYIA-075526574716/POI/YAHYA BA&amp; 39;DIL/082118404040/yahyabadil16@gmail.com"/>
    <s v="MYIB_ASSISTANT"/>
    <m/>
    <m/>
    <m/>
    <m/>
    <m/>
    <m/>
    <m/>
    <m/>
    <s v="Management Janji"/>
    <s v="2026-08-13 08:00:00 | Tanggal Pemasangan : 13 Agustus 2026 Jam Pemasangan : 08:00 13:00 Info Tambahan : Hubungi pelanggan dulu sebelum ke lokasi terimakasih"/>
    <s v="FCC"/>
    <d v="2026-12-08T10:39:53"/>
    <d v="2026-08-13T08:00:00"/>
    <m/>
    <s v="PS"/>
    <s v="BKI"/>
    <s v="NO ADDON"/>
    <n v="20260813"/>
    <s v="Completed"/>
    <s v="HSI Bisnis Promo HUT Telkom PSB 70% - 50 Mbps"/>
    <s v="INDIBIZ"/>
    <m/>
    <m/>
    <d v="2026-08-13T08:00:00"/>
    <s v="2026-08-13 08:00:00 | Tanggal Pemasangan : 13 Agustus 2026 Jam Pemasangan : 08:00 13:00 Info Tambahan : Hubungi pelanggan dulu sebelum ke lokasi terimakasih"/>
    <n v="2026"/>
    <n v="8"/>
    <n v="13"/>
    <d v="2026-08-13T00:00:00"/>
    <n v="-0.33333333333575865"/>
    <x v="0"/>
    <x v="16"/>
  </r>
  <r>
    <n v="993"/>
    <n v="1002529962"/>
    <n v="3"/>
    <x v="6"/>
    <n v="5"/>
    <s v="PASURUAN"/>
    <s v="PROBOLINGGO"/>
    <s v="GND"/>
    <s v="REG"/>
    <s v="AO"/>
    <s v="NEW SALES"/>
    <s v="1P INET"/>
    <s v="OSS - FALLOUT"/>
    <s v="RBS-Regional 3"/>
    <d v="2026-08-16T16:37:57"/>
    <d v="2026-08-17T18:24:11"/>
    <n v="69367708"/>
    <m/>
    <n v="152510207386"/>
    <s v="AGUSTINA FASHION"/>
    <s v="ODP-GND-FF/47 FF/D02/47.01"/>
    <s v="WO061892450"/>
    <m/>
    <m/>
    <m/>
    <n v="113.335914127528"/>
    <n v="-7.85787814929947"/>
    <s v="MD|MYDB-20260815265600|DB10005/MB10139|AGUSTINA FASHION|08981239034"/>
    <s v="MYDIGIBIZPARTNER"/>
    <m/>
    <m/>
    <m/>
    <m/>
    <m/>
    <m/>
    <m/>
    <m/>
    <s v="Management Janji"/>
    <s v="2026-08-17 13:00:00 | Tanggal pemasangan: 17/08/2026 Jam pemasangan : pagi / siang Info Tambahan : Hubungi pelanggan dulu sebelum ke lokasi terima kasih."/>
    <s v="FCC"/>
    <s v="16-08-2026 16:39:59"/>
    <d v="2026-08-17T13:00:00"/>
    <s v="Kendala Pelanggan"/>
    <s v="FO_WFM"/>
    <s v="GND"/>
    <s v="NO ADDON"/>
    <m/>
    <s v="Provisioning Failed|WFM|INF009059348|PELANGGAN BATAL"/>
    <s v="HSI Bisnis Khusus Winback PSB 70% - 100 Mbps"/>
    <s v="INDIBIZ"/>
    <m/>
    <m/>
    <d v="2026-08-17T13:00:00"/>
    <s v="2026-08-17 13:00:00 | Tanggal pemasangan: 17/08/2026 Jam pemasangan : pagi / siang Info Tambahan : Hubungi pelanggan dulu sebelum ke lokasi terima kasih."/>
    <m/>
    <m/>
    <m/>
    <e v="#NUM!"/>
    <e v="#NUM!"/>
    <x v="1"/>
    <x v="26"/>
  </r>
  <r>
    <n v="994"/>
    <n v="1002529237"/>
    <n v="3"/>
    <x v="6"/>
    <n v="5"/>
    <s v="PASURUAN"/>
    <s v="PROBOLINGGO"/>
    <s v="GND"/>
    <s v="REG"/>
    <s v="AO"/>
    <s v="NEW SALES"/>
    <s v="1P INET"/>
    <s v="Completed (PS)"/>
    <s v="RBS-Regional 3"/>
    <d v="2026-08-16T08:41:58"/>
    <d v="2026-08-16T20:55:14"/>
    <n v="69367275"/>
    <m/>
    <n v="152510206859"/>
    <s v="PUSAT DASTER MURAH 489"/>
    <s v="ODP-GND-FF/41"/>
    <s v="WO061857853"/>
    <m/>
    <m/>
    <m/>
    <n v="113.3257899"/>
    <n v="-7.8578964999999901"/>
    <s v="MD|MYDB-20260815265618|DN00001/MN00836|PUSAT DASTER MURAH 489|082330300641"/>
    <s v="MYDIGIBIZPARTNER"/>
    <m/>
    <m/>
    <m/>
    <m/>
    <m/>
    <m/>
    <m/>
    <m/>
    <s v="Management Janji"/>
    <s v="2026-08-17 08:00:00 | M Janji : (17 AGUSTUS 2026) jam Pasang : pagi siang Note : hubungi pelanggan jika ingin kelokasi"/>
    <s v="FCC"/>
    <s v="16-08-2026 08:55:08"/>
    <d v="2026-08-17T08:00:00"/>
    <m/>
    <s v="PS"/>
    <s v="GND"/>
    <s v="NETMONK"/>
    <n v="20260816"/>
    <s v="Completed"/>
    <s v="HSI Bisnis Bundling Netmonk PSB 70% Promo - 200 Mbps"/>
    <s v="INDIBIZ"/>
    <m/>
    <m/>
    <d v="2026-08-17T08:00:00"/>
    <s v="2026-08-17 08:00:00 | M Janji : (17 AGUSTUS 2026) jam Pasang : pagi siang Note : hubungi pelanggan jika ingin kelokasi"/>
    <n v="2026"/>
    <n v="8"/>
    <n v="16"/>
    <d v="2026-08-16T00:00:00"/>
    <n v="-1.3333333333357587"/>
    <x v="0"/>
    <x v="26"/>
  </r>
  <r>
    <n v="995"/>
    <n v="1002527149"/>
    <n v="3"/>
    <x v="3"/>
    <n v="4"/>
    <s v="YOGYAKARTA"/>
    <s v="INNER - YOGYA JATENG SELATAN"/>
    <s v="KBU"/>
    <s v="DGS"/>
    <s v="AO"/>
    <s v="NEW SALES"/>
    <m/>
    <s v="Completed (PS)"/>
    <s v="DGS-Government Defense Service"/>
    <d v="2026-08-14T16:24:21"/>
    <d v="2026-08-15T21:25:33"/>
    <n v="69366301"/>
    <m/>
    <n v="146113146570"/>
    <s v="SETNEG : Istana Jogja"/>
    <s v="ODP-KBU-FCQ/114"/>
    <s v="WO061770401"/>
    <m/>
    <m/>
    <m/>
    <n v="110.363440691756"/>
    <n v="-7.7992398432914998"/>
    <s v="Istana Jogja Jl. Jend. Ahmad Yani, Ngupasan, Kec. Gondomanan, Kota Yogyakarta, Daerah Istimewa Yogyakarta Hiqbal Haris 0821-8722-8445 Bayu Prasetyo Anwar 0811-8881-9797"/>
    <s v="Account Manager"/>
    <m/>
    <m/>
    <m/>
    <m/>
    <m/>
    <m/>
    <m/>
    <m/>
    <s v="Management Janji"/>
    <s v="Istana Jogja Jl. Jend. Ahmad Yani, Ngupasan, Kec. Gondomanan, Kota Yogyakarta, Daerah Istimewa Yogyakarta Hiqbal Haris 0821-8722-8445 Bayu Prasetyo Anwar 0811-8881-9797"/>
    <s v="FCC"/>
    <s v="14-08-2026 16:39:53"/>
    <m/>
    <m/>
    <s v="PS"/>
    <s v="KBU"/>
    <s v="NO ADDON"/>
    <n v="20260815"/>
    <s v="Completed"/>
    <s v="- 11_11446;Biaya PSB HSI EBIS Tunai di Depan ~ 11[500000]  - SP_NOSS;SP_NOSS ~ Internet NOSS Multispeed Network[0]  - SP_NOSS;SP_NOSS ~ Internet NOSS Multispeed Network[0]  - E23015;E23015 ~ ES23 - Perangkat ONT[0]  - E23015~null~44292;E23015||11||Abodeme"/>
    <s v="INDIBIZ"/>
    <m/>
    <m/>
    <d v="2026-08-14T12:00:00"/>
    <s v="Istana Jogja Jl. Jend. Ahmad Yani, Ngupasan, Kec. Gondomanan, Kota Yogyakarta, Daerah Istimewa Yogyakarta Hiqbal Haris 0821-8722-8445 Bayu Prasetyo Anwar 0811-8881-9797"/>
    <n v="2026"/>
    <n v="8"/>
    <n v="15"/>
    <d v="2026-08-15T00:00:00"/>
    <n v="0.5"/>
    <x v="0"/>
    <x v="3"/>
  </r>
  <r>
    <n v="996"/>
    <n v="1002522204"/>
    <n v="3"/>
    <x v="0"/>
    <n v="5"/>
    <s v="MATARAM"/>
    <s v="SUMBAWA"/>
    <s v="MLK"/>
    <s v="DPS"/>
    <s v="AO"/>
    <s v="NEW SALES"/>
    <m/>
    <s v="7 | OSS - PROVISIONING ISSUED"/>
    <s v="DPS-Property &amp; Resources"/>
    <d v="2026-08-12T13:42:11"/>
    <d v="2026-08-14T15:11:00"/>
    <n v="69359612"/>
    <m/>
    <n v="172608206142"/>
    <s v="AMNT Townsite 2 B21"/>
    <s v="ODP-MLK-FAC/05"/>
    <s v="WO061590092"/>
    <m/>
    <m/>
    <m/>
    <n v="116.7586278"/>
    <n v="-8.9648123000000002"/>
    <s v="DSS HSI | WILHELMI A IDRIS | 970167 | TREG 3 | AMNT Townsite |SYAHRUL ALQADRI| 081237399497 | PSB 2P INET TV 20MBPS"/>
    <s v="Account Manager"/>
    <m/>
    <m/>
    <m/>
    <m/>
    <m/>
    <m/>
    <m/>
    <m/>
    <s v="Management Janji"/>
    <s v="AO"/>
    <s v="FCC"/>
    <d v="2026-12-08T13:55:01"/>
    <m/>
    <m/>
    <s v="PI"/>
    <s v="MLK"/>
    <s v="NO ADDON"/>
    <m/>
    <s v="Provisioning Issued"/>
    <s v="- E23015;E23015 ~ ES23 - Perangkat ONT[0]  - E23015~null~44292;E23015||11||Abodemen 0[0]  - E23015~null~E23015_SWONT;SWONT ~ Biaya Sewa ONT ~ E23015[30000]  - E24057;E24057 ~ ES24 - Paket HSI Bisnis (HSIE) Khusus Winback[0]  - E24057~null~E24057_UNL;UNL ~"/>
    <s v="INDIBIZ"/>
    <m/>
    <m/>
    <d v="1970-01-01T07:00:00"/>
    <s v="AO"/>
    <m/>
    <m/>
    <m/>
    <e v="#NUM!"/>
    <e v="#NUM!"/>
    <x v="1"/>
    <x v="0"/>
  </r>
  <r>
    <n v="997"/>
    <n v="1002520843"/>
    <n v="3"/>
    <x v="4"/>
    <n v="4"/>
    <s v="PEKALONGAN"/>
    <s v="SLAWI"/>
    <s v="SLW"/>
    <s v="REG"/>
    <s v="AO"/>
    <s v="NEW SALES"/>
    <m/>
    <s v="Completed (PS)"/>
    <s v="RBS-Regional 3"/>
    <d v="2026-08-11T16:57:45"/>
    <d v="2026-08-11T18:51:14"/>
    <n v="69362368"/>
    <m/>
    <n v="142283119930"/>
    <s v="PONDOK PESANTREN MA&amp; 39;HAD ARRIFAH TEGAL"/>
    <s v="ODP-SLW-FT/006"/>
    <s v="WO061528855"/>
    <m/>
    <m/>
    <m/>
    <n v="109.12868159999999"/>
    <n v="-7.0228630000000001"/>
    <s v="|MN00292|MYIA-007240436981/POI/Masruri/081575144643/rurimas33@gmail.com"/>
    <s v="Account Manager"/>
    <m/>
    <m/>
    <m/>
    <m/>
    <m/>
    <m/>
    <m/>
    <m/>
    <s v="Management Janji"/>
    <s v="2026-08-11 13:00:00 | Tanggal pemasangan : 11 AGUSTUS 2026  Jam pemasangan : pagi/siang  Info Tambahan : Hubungi pelanggan dulu sebelum ke lokasi  terima kasih"/>
    <s v="FCC"/>
    <d v="2026-11-08T17:10:12"/>
    <m/>
    <m/>
    <s v="PS"/>
    <s v="SLW"/>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07:00:00"/>
    <s v="2026-08-11 13:00:00 | Tanggal pemasangan : 11 AGUSTUS 2026  Jam pemasangan : pagi/siang  Info Tambahan : Hubungi pelanggan dulu sebelum ke lokasi  terima kasih"/>
    <n v="2026"/>
    <n v="8"/>
    <n v="11"/>
    <d v="2026-08-11T00:00:00"/>
    <n v="-0.29166666666424135"/>
    <x v="0"/>
    <x v="3"/>
  </r>
  <r>
    <n v="998"/>
    <n v="1002515936"/>
    <n v="3"/>
    <x v="2"/>
    <n v="5"/>
    <s v="MADIUN"/>
    <s v="MADIUN"/>
    <s v="MNZ"/>
    <s v="REG"/>
    <s v="AO"/>
    <s v="NEW SALES"/>
    <s v="1P INET"/>
    <s v="102 | FOLLOW UP COMPLETED"/>
    <s v="RBS-Regional 3"/>
    <d v="2026-08-08T13:16:57"/>
    <d v="2026-08-10T13:37:26"/>
    <n v="69361453"/>
    <m/>
    <n v="152601214982"/>
    <s v="SPBU 54.631.24 (SERVER)"/>
    <s v="ODP-MNZ-FD/198 FD/D19/198.01"/>
    <s v="WO061263093"/>
    <m/>
    <m/>
    <m/>
    <n v="111.512415"/>
    <n v="-7.6384629999999998"/>
    <s v="|MN00286|MYIA-074344221507/POI/IWAN SETYAWAN/08563623930/iwansetawan1989e3@gmail.com"/>
    <s v="MYIB_ASSISTANT"/>
    <m/>
    <m/>
    <m/>
    <m/>
    <m/>
    <m/>
    <m/>
    <m/>
    <s v="Management Janji"/>
    <s v="2026-08-09 13:00:00 | Nama : BP IWAN SETYAWAN No Hp : 08563623930 No Alt :  Tgl Pemasangan : 09 Agustus 2026 Interval : PAGI  Note : Hubungi pelanggan terlebih dahulu"/>
    <s v="FCC"/>
    <d v="2026-08-08T13:25:30"/>
    <d v="2026-08-09T13:00:00"/>
    <s v="FALLOUT HOMEPASS"/>
    <s v="REVOKE"/>
    <s v="MNZ"/>
    <s v="NO ADDON"/>
    <m/>
    <s v="Follow Up Revoke Completed, New Order ID : SC1002517792"/>
    <s v="HSI Bisnis Promo HUT Telkom PSB 70% - 50 Mbps"/>
    <s v="INDIBIZ"/>
    <m/>
    <m/>
    <d v="2026-08-09T13:00:00"/>
    <s v="2026-08-09 13:00:00 | Nama : BP IWAN SETYAWAN No Hp : 08563623930 No Alt :  Tgl Pemasangan : 09 Agustus 2026 Interval : PAGI  Note : Hubungi pelanggan terlebih dahulu"/>
    <m/>
    <m/>
    <m/>
    <e v="#NUM!"/>
    <e v="#NUM!"/>
    <x v="1"/>
    <x v="20"/>
  </r>
  <r>
    <n v="999"/>
    <n v="1002509533"/>
    <n v="3"/>
    <x v="0"/>
    <n v="5"/>
    <s v="KUPANG"/>
    <s v="LABOAN BAJO"/>
    <s v="RTE"/>
    <s v="REG"/>
    <s v="AO"/>
    <s v="NEW SALES"/>
    <s v="1P INET"/>
    <s v="Completed (PS)"/>
    <s v="RBS-Regional 3"/>
    <d v="2026-08-05T08:14:56"/>
    <d v="2026-08-08T08:55:42"/>
    <n v="69358732"/>
    <m/>
    <n v="172514216866"/>
    <s v="BATAKO PA LEKSI"/>
    <s v="ODP-RTE-FA/01 FA/D06/01.01"/>
    <s v="WO060947152"/>
    <m/>
    <m/>
    <m/>
    <n v="120.46417877326699"/>
    <n v="-8.6219196324385798"/>
    <s v="|MN02681|MYIA-075226695038/POI/VESPASIANUS SIR OLANG/082138784689/vsirolang@gmail.com"/>
    <s v="MYIB_ASSISTANT"/>
    <m/>
    <m/>
    <m/>
    <m/>
    <m/>
    <m/>
    <m/>
    <m/>
    <s v="Management Janji"/>
    <s v="2026-08-06 08:00:00 | Nama PIC : BAPAK VESPASIANUS No HP : 082138784689 Alt :  M Janji : (RABU/6/AGUSTUS/2026) jam Pasang : 09:00 Note : hubungi pelanggan jika ingin kelokasi"/>
    <s v="FCC"/>
    <d v="2026-05-08T08:25:38"/>
    <d v="2026-08-06T08:00:00"/>
    <m/>
    <s v="PS"/>
    <s v="RTE"/>
    <s v="NO ADDON"/>
    <n v="20260808"/>
    <s v="Completed"/>
    <s v="HSI Bisnis Basic Promo HUT Telkom PSB 70% - 50 Mbps"/>
    <s v="INDIBIZ"/>
    <m/>
    <m/>
    <d v="2026-08-06T08:00:00"/>
    <s v="2026-08-06 08:00:00 | Nama PIC : BAPAK VESPASIANUS No HP : 082138784689 Alt :  M Janji : (RABU/6/AGUSTUS/2026) jam Pasang : 09:00 Note : hubungi pelanggan jika ingin kelokasi"/>
    <n v="2026"/>
    <n v="8"/>
    <n v="8"/>
    <d v="2026-08-08T00:00:00"/>
    <n v="1.6666666666642413"/>
    <x v="2"/>
    <x v="21"/>
  </r>
  <r>
    <n v="1000"/>
    <n v="1002508992"/>
    <n v="3"/>
    <x v="1"/>
    <n v="5"/>
    <s v="SBY SELATAN"/>
    <s v="MANYAR"/>
    <s v="GBG"/>
    <s v="REG"/>
    <s v="AO"/>
    <s v="NEW SALES"/>
    <s v="1P INET"/>
    <s v="102 | FOLLOW UP COMPLETED"/>
    <s v="RBS-Regional 3"/>
    <d v="2026-08-04T15:44:04"/>
    <d v="2026-08-07T13:14:54"/>
    <n v="69358491"/>
    <m/>
    <n v="152320246203"/>
    <s v="SEKOLAH GRACIA"/>
    <s v="ODP-MYR-FBL/11 FBL/D01/01.11"/>
    <s v="WO060914368"/>
    <m/>
    <m/>
    <m/>
    <n v="112.7583551"/>
    <n v="-7.2909044999999999"/>
    <s v="|MN02749|MYIA-055423623156/POI/Joko Iswandono/087853008685/sekolahgraciasd@gmail.com"/>
    <s v="MYIB_ASSISTANT"/>
    <m/>
    <m/>
    <m/>
    <m/>
    <m/>
    <m/>
    <m/>
    <m/>
    <s v="Management Janji"/>
    <s v="2026-08-05 13:00:00 | Nama : BU IRENE (ADMIN) No Hp : 082232027184 No Alt : 087853008685 Tgl Pemasangan : 05 Agustus 2026 Interval : SIANG Note : Hubungi pelanggan terlebih dahulu"/>
    <s v="FCC"/>
    <d v="2026-04-08T15:55:14"/>
    <d v="2026-08-05T13:00:00"/>
    <s v="Kendala Pelanggan"/>
    <s v="REVOKE"/>
    <s v="GBG"/>
    <s v="OCA"/>
    <m/>
    <s v="Follow Up Revoke Completed, New Order ID : SC1002514550"/>
    <s v="HSI Bisnis Bundling OCA Breach Checker Promo 2026 PSB 70% - 75 Mbps"/>
    <s v="INDIBIZ"/>
    <m/>
    <m/>
    <d v="2026-08-05T13:00:00"/>
    <s v="2026-08-05 13:00:00 | Nama : BU IRENE (ADMIN) No Hp : 082232027184 No Alt : 087853008685 Tgl Pemasangan : 05 Agustus 2026 Interval : SIANG Note : Hubungi pelanggan terlebih dahulu"/>
    <m/>
    <m/>
    <m/>
    <e v="#NUM!"/>
    <e v="#NUM!"/>
    <x v="1"/>
    <x v="8"/>
  </r>
  <r>
    <n v="1001"/>
    <n v="1002519533"/>
    <n v="3"/>
    <x v="6"/>
    <n v="5"/>
    <s v="SIDOARJO"/>
    <s v="PASURUAN"/>
    <s v="PWS"/>
    <s v="REG"/>
    <s v="AO"/>
    <s v="NEW SALES"/>
    <s v="1P INET"/>
    <s v="OSS - FALLOUT"/>
    <s v="RBS-Regional 3"/>
    <d v="2026-08-11T11:26:56"/>
    <d v="2026-08-14T08:26:48"/>
    <n v="69363139"/>
    <m/>
    <n v="152740208010"/>
    <s v="SPBU Pertamina 54.671.42 / PT. SEMBILAN SEMBILAN TUBAN PERDANA"/>
    <s v="ODP-PWS-FN/09 FN/D01/09.01"/>
    <s v="WO061480721"/>
    <m/>
    <m/>
    <m/>
    <n v="112.73790990000001"/>
    <n v="-7.7941918000000001"/>
    <s v="|MN00398|MYIA-097262483468/POI/HANDINI RATIH SURYORINI/081329046359/holding99tuban@gmail.com"/>
    <s v="MYIB_ASSISTANT"/>
    <m/>
    <m/>
    <m/>
    <m/>
    <m/>
    <m/>
    <m/>
    <m/>
    <s v="Management Janji"/>
    <s v="2026-08-13 08:00:00 | telp : 081329046359 alt :  M Janji : (12/08/2026) jam Pasang :pagi / siang  Note : hubungi pelanggan jika ingin kelokasi"/>
    <s v="FCC"/>
    <d v="2026-11-08T11:40:03"/>
    <d v="2026-08-13T08:00:00"/>
    <s v="Kendala Pelanggan"/>
    <s v="FO_WFM"/>
    <s v="PWS"/>
    <s v="NO ADDON"/>
    <m/>
    <s v="Provisioning Failed|WFM|INF009040632|Kendall battal oasang"/>
    <s v="HSI Bisnis Promo HUT Telkom PSB 70% - 50 Mbps"/>
    <s v="INDIBIZ"/>
    <m/>
    <m/>
    <d v="2026-08-13T08:00:00"/>
    <s v="2026-08-13 08:00:00 | telp : 081329046359 alt :  M Janji : (12/08/2026) jam Pasang :pagi / siang  Note : hubungi pelanggan jika ingin kelokasi"/>
    <m/>
    <m/>
    <m/>
    <e v="#NUM!"/>
    <e v="#NUM!"/>
    <x v="1"/>
    <x v="24"/>
  </r>
  <r>
    <n v="1002"/>
    <n v="1002515954"/>
    <n v="3"/>
    <x v="6"/>
    <n v="5"/>
    <s v="SIDOARJO"/>
    <s v="MOJOKERTO"/>
    <s v="MRT"/>
    <s v="REG"/>
    <s v="AO"/>
    <s v="NEW SALES"/>
    <m/>
    <s v="Completed (PS)"/>
    <s v="RBS-Regional 3"/>
    <d v="2026-08-08T13:28:56"/>
    <d v="2026-08-09T20:57:56"/>
    <n v="69361456"/>
    <n v="3215218045"/>
    <n v="152312243248"/>
    <s v="PT. SURYA PRIMA LANGGENG MANDIRI"/>
    <s v="ODP-MRT-FQ/68"/>
    <s v="WO061304663"/>
    <m/>
    <m/>
    <m/>
    <n v="112.4225965"/>
    <n v="-7.5009550000000003"/>
    <s v="|MN00518|/PT. SURYA PRIMA LANGGENG MANDIRI/HSI B2B (1:1) + PHONE (800 MENIT) 50MBPS 445RB PSB DISC 70%/085854781393/suryaprimalanggengmandiri@gmail.com/HERRY AGUS UTOMO/-7.500916, 112.422469"/>
    <s v="Sales Force DBS"/>
    <m/>
    <m/>
    <m/>
    <m/>
    <m/>
    <m/>
    <m/>
    <m/>
    <s v="Management Janji"/>
    <s v="2026-08-10 08:00:00|Tanggal pemasangan: 10/08/2026 Jam pemasangan : 08.00 - 12.00 Info Tambahan : Hubungi pelanggan dulu sebelum ke lokasi. terima kasih|40971401|MYDITA"/>
    <s v="FCC"/>
    <d v="2026-08-08T13:39:52"/>
    <d v="2026-08-10T08:00:00"/>
    <m/>
    <s v="PS"/>
    <s v="MRT"/>
    <s v="NO ADDON"/>
    <n v="20260809"/>
    <s v="Completed"/>
    <s v="- 11_11446;Biaya PSB HSI EBIS Tunai di Depan ~ 11[150000]  - BWY DL;BWY DL ~ Saluran Dua Arah(BothWay)[0]  - E23053;E23053 ~ ES23 - Paket HSI Bisnis  Phone (PHONE)[0]  - E23053~null~44864;E23053||11||Abodemen 0[0]  - E23053~null~E23053_IN800;IN800 ~ Free "/>
    <s v="INDIBIZ"/>
    <m/>
    <m/>
    <d v="2026-08-10T08:00:00"/>
    <s v="2026-08-10 08:00:00|Tanggal pemasangan: 10/08/2026 Jam pemasangan : 08.00 - 12.00 Info Tambahan : Hubungi pelanggan dulu sebelum ke lokasi. terima kasih|40971401|MYDITA"/>
    <n v="2026"/>
    <n v="8"/>
    <n v="9"/>
    <d v="2026-08-09T00:00:00"/>
    <n v="-1.3333333333357587"/>
    <x v="0"/>
    <x v="19"/>
  </r>
  <r>
    <n v="1003"/>
    <n v="1002528552"/>
    <n v="3"/>
    <x v="2"/>
    <n v="5"/>
    <s v="MALANG"/>
    <s v="BATU"/>
    <s v="BLB"/>
    <s v="REG"/>
    <s v="AO"/>
    <s v="NEW SALES"/>
    <m/>
    <s v="Completed (PS)"/>
    <s v="RBS-Regional 3"/>
    <d v="2026-08-15T15:28:04"/>
    <d v="2026-08-17T14:56:22"/>
    <n v="69367052"/>
    <m/>
    <n v="152702231399"/>
    <s v="TRIPLETREE KENARO HOTEL MALANG"/>
    <s v="ODP-BLB-FP/61"/>
    <s v="WO061892042"/>
    <m/>
    <m/>
    <m/>
    <n v="112.6271462"/>
    <n v="-7.9288847000000002"/>
    <s v="MC20119|NOVIYAN|0816373381|hm.kenarohotelbytripletree@gmail.com|-7.928986240444906, 112.6271304166297|PSB INET 300 MBPS HRGA 1.130"/>
    <s v="Sales Force DBS"/>
    <m/>
    <m/>
    <m/>
    <m/>
    <m/>
    <m/>
    <m/>
    <m/>
    <s v="Management Janji"/>
    <s v="2026-08-17 13:00:00|Tanggal pemasangan : 17 AGUSTUS 2026 Jam pemasangan : pagi/siang Info Tambahan : Hubungi pelanggan dulu sebelum ke lokasi terima kasih|40010577|MYDITA"/>
    <s v="FCC"/>
    <s v="15-08-2026 15:39:51"/>
    <d v="2026-08-17T13:00:00"/>
    <m/>
    <s v="PS"/>
    <s v="BLB"/>
    <s v="NO ADDON"/>
    <n v="20260817"/>
    <s v="Complet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Tanggal pemasangan : 17 AGUSTUS 2026 Jam pemasangan : pagi/siang Info Tambahan : Hubungi pelanggan dulu sebelum ke lokasi terima kasih|40010577|MYDITA"/>
    <n v="2026"/>
    <n v="8"/>
    <n v="17"/>
    <d v="2026-08-17T00:00:00"/>
    <n v="-0.54166666666424135"/>
    <x v="0"/>
    <x v="11"/>
  </r>
  <r>
    <n v="1004"/>
    <n v="1002527375"/>
    <n v="3"/>
    <x v="7"/>
    <n v="4"/>
    <s v="KUDUS"/>
    <s v="KUDUS"/>
    <s v="DMA"/>
    <s v="REG"/>
    <s v="AO"/>
    <s v="NEW SALES"/>
    <s v="1P INET"/>
    <s v="OSS - FALLOUT"/>
    <s v="RBS-Regional 3"/>
    <d v="2026-08-14T17:58:56"/>
    <d v="2026-08-15T18:34:24"/>
    <n v="69366440"/>
    <m/>
    <n v="141456115412"/>
    <s v="PT KALAMAYA INTEGRA MEDIA"/>
    <s v="ODP-DMA-FGA/059 FGA/D03/059.01"/>
    <s v="WO061778606"/>
    <m/>
    <m/>
    <m/>
    <n v="110.6370543"/>
    <n v="-6.8915422"/>
    <s v="|MN02336|MYIA-004290260349/POI/BENY TRI ANJANI/083173620166/kalammaya66@gmail.com"/>
    <s v="MYIB_ASSISTANT"/>
    <m/>
    <m/>
    <m/>
    <m/>
    <m/>
    <m/>
    <m/>
    <m/>
    <s v="Management Janji"/>
    <s v="2026-08-15 15:00:00 | Tanggal pemasangan: 27/07/2026 Jam pemasangan : pagi / siang Info Tambahan : Hubungi pelanggan dulu sebelum ke lokasi. terima kasih"/>
    <s v="FCC"/>
    <s v="14-08-2026 18:09:52"/>
    <d v="2026-08-15T15:00:00"/>
    <s v="Kendala Lainnya"/>
    <s v="FO_WFM"/>
    <s v="DMA"/>
    <s v="NO ADDON"/>
    <m/>
    <s v="Provisioning Failed|WFM|INF009051481|salah input"/>
    <s v="HSI Bisnis Basic Promo HUT Telkom PSB 70% - 50 Mbps"/>
    <s v="INDIBIZ"/>
    <m/>
    <m/>
    <d v="2026-08-15T15:00:00"/>
    <s v="2026-08-15 15:00:00 | Tanggal pemasangan: 27/07/2026 Jam pemasangan : pagi / siang Info Tambahan : Hubungi pelanggan dulu sebelum ke lokasi. terima kasih"/>
    <m/>
    <m/>
    <m/>
    <e v="#NUM!"/>
    <e v="#NUM!"/>
    <x v="1"/>
    <x v="3"/>
  </r>
  <r>
    <n v="1005"/>
    <n v="1002509715"/>
    <n v="3"/>
    <x v="2"/>
    <n v="5"/>
    <s v="MALANG"/>
    <s v="KEPANJEN"/>
    <s v="KLJ"/>
    <s v="REG"/>
    <s v="AO"/>
    <s v="NEW SALES"/>
    <s v="1P INET"/>
    <s v="Completed (PS)"/>
    <s v="RBS-Regional 3"/>
    <d v="2026-08-05T09:14:56"/>
    <d v="2026-08-06T14:22:55"/>
    <n v="69358798"/>
    <m/>
    <n v="152703903416"/>
    <s v="TOKO GALIH"/>
    <s v="ODP-KLJ-FCZ/17 FCZ/D02/17.01"/>
    <s v="WO060952709"/>
    <m/>
    <m/>
    <m/>
    <n v="112.58466799999999"/>
    <n v="-7.9885016999999996"/>
    <s v="|MN02703|MYIA-046146385420/POI/Agus Sugiono/085234161614/sugionoagus72@gmail.com"/>
    <s v="MYIB_ASSISTANT"/>
    <m/>
    <m/>
    <m/>
    <m/>
    <m/>
    <m/>
    <m/>
    <m/>
    <s v="Management Janji"/>
    <s v="2026-08-06 08:00:00 | Tanggal pemasangan: 06/08/2026 Jam pemasangan : pagi / siang Info Tambahan : Hubungi pelanggan dulu sebelum ke lokasi terima kasih"/>
    <s v="FCC"/>
    <d v="2026-05-08T09:24:57"/>
    <d v="2026-08-06T08:00:00"/>
    <s v="Kendala Pelanggan"/>
    <s v="PS"/>
    <s v="KLJ"/>
    <s v="NO ADDON"/>
    <n v="20260806"/>
    <s v="Completed"/>
    <s v="HSI Bisnis Promo HUT Telkom PSB 70% - 150 Mbps"/>
    <s v="INDIBIZ"/>
    <m/>
    <m/>
    <d v="2026-08-06T08:00:00"/>
    <s v="2026-08-06 08:00:00 | Tanggal pemasangan: 06/08/2026 Jam pemasangan : pagi / siang Info Tambahan : Hubungi pelanggan dulu sebelum ke lokasi terima kasih"/>
    <n v="2026"/>
    <n v="8"/>
    <n v="6"/>
    <d v="2026-08-06T00:00:00"/>
    <n v="-0.33333333333575865"/>
    <x v="0"/>
    <x v="29"/>
  </r>
  <r>
    <n v="1006"/>
    <n v="1002527387"/>
    <n v="3"/>
    <x v="0"/>
    <n v="5"/>
    <s v="MATARAM"/>
    <s v="SUMBAWA"/>
    <s v="MLK"/>
    <s v="REG"/>
    <s v="AO"/>
    <s v="NEW SALES"/>
    <m/>
    <s v="100 | REVOKE COMPLETED"/>
    <s v="RBS-Regional 3"/>
    <d v="2026-08-14T18:10:43"/>
    <d v="2026-08-15T18:54:58"/>
    <n v="69365271"/>
    <m/>
    <n v="172608206229"/>
    <s v="SS VILLA"/>
    <s v="ODP-MLK-FAC/37"/>
    <s v="WO061779789"/>
    <m/>
    <m/>
    <m/>
    <n v="116.74579230000001"/>
    <n v="-8.9673186000000005"/>
    <s v="|MN02367|MYIA-081237795693/POI/MARYANTI/081337270271/srie_fun@yahoo.com"/>
    <s v="Sales Profesional"/>
    <m/>
    <m/>
    <m/>
    <m/>
    <m/>
    <m/>
    <m/>
    <m/>
    <s v="Management Janji"/>
    <s v="2026-08-14 13:00:00 | telp : 081337270271  M Janji : (14/08/2026)  jam Pasang : 09:00  Note : hubungi pelanggan jika ingin kelokasi"/>
    <s v="FCC"/>
    <s v="14-08-2026 18:39:59"/>
    <m/>
    <m/>
    <s v="REVOKE"/>
    <s v="MLK"/>
    <s v="ANTAREZ"/>
    <m/>
    <s v="Revoke Completed"/>
    <s v="- 11_11446;Biaya PSB HSI EBIS Tunai di Depan ~ 11[150000]  - SP_NOSS;SP_NOSS ~ Internet NOSS Multispeed Network[0]  - SP_NOSS;SP_NOSS ~ Internet NOSS Multispeed Network[0]  - E23046;E23046 ~ ES23 - Paket HSI Bisnis[0]  - E23046~null~E23046_UNL;UNL ~ Inter"/>
    <s v="INDIBIZ"/>
    <m/>
    <m/>
    <d v="2026-08-14T07:00:00"/>
    <s v="2026-08-14 13:00:00 | telp : 081337270271  M Janji : (14/08/2026)  jam Pasang : 09:00  Note : hubungi pelanggan jika ingin kelokasi"/>
    <m/>
    <m/>
    <m/>
    <e v="#NUM!"/>
    <e v="#NUM!"/>
    <x v="1"/>
    <x v="0"/>
  </r>
  <r>
    <n v="1007"/>
    <n v="1002510834"/>
    <n v="3"/>
    <x v="3"/>
    <n v="4"/>
    <s v="MAGELANG"/>
    <s v="KEBUMEN"/>
    <s v="KBM"/>
    <s v="REG"/>
    <s v="AO"/>
    <s v="NEW SALES"/>
    <s v="1P INET"/>
    <s v="Completed (PS)"/>
    <s v="RBS-Regional 3"/>
    <d v="2026-08-05T14:34:57"/>
    <d v="2026-08-06T13:01:13"/>
    <n v="69359307"/>
    <m/>
    <n v="142141120026"/>
    <s v="Yayasan Al Hidayah Kebumen"/>
    <s v="ODP-KBM-FAT/122 FAT/D03/122.01"/>
    <s v="WO060995098"/>
    <m/>
    <m/>
    <m/>
    <n v="109.66136299999999"/>
    <n v="-7.6643049999999997"/>
    <s v="|MC80042|MYIA-018741082444/POI/Ahmad Sukron M /081915331253/alhidayahwonoyoso0405@gmail.com"/>
    <s v="MYIB_ASSISTANT"/>
    <m/>
    <m/>
    <m/>
    <m/>
    <m/>
    <m/>
    <m/>
    <m/>
    <s v="Management Janji"/>
    <s v="2026-08-06 13:00:00 | Nama PIC : Bp Ahmad No Hp : 081915331253 No Alt : - Tgl Pemasangan : 06 Agustus 2026 Interval : PAGI SIANG Note : Hubungi pelanggan terlebih dahulu"/>
    <s v="FCC"/>
    <d v="2026-05-08T14:39:46"/>
    <d v="2026-08-06T13:00:00"/>
    <m/>
    <s v="PS"/>
    <s v="KBM"/>
    <s v="NO ADDON"/>
    <n v="20260806"/>
    <s v="Completed"/>
    <s v="HSI Bisnis Basic Khusus Winback PSB 70% - 150 Mbps"/>
    <s v="INDIBIZ"/>
    <m/>
    <m/>
    <d v="2026-08-06T13:00:00"/>
    <s v="2026-08-06 13:00:00 | Nama PIC : Bp Ahmad No Hp : 081915331253 No Alt : - Tgl Pemasangan : 06 Agustus 2026 Interval : PAGI SIANG Note : Hubungi pelanggan terlebih dahulu"/>
    <n v="2026"/>
    <n v="8"/>
    <n v="6"/>
    <d v="2026-08-06T00:00:00"/>
    <n v="-0.54166666666424135"/>
    <x v="0"/>
    <x v="3"/>
  </r>
  <r>
    <n v="1008"/>
    <n v="1002516451"/>
    <n v="3"/>
    <x v="1"/>
    <n v="5"/>
    <s v="MADURA"/>
    <s v="BANGKALAN"/>
    <s v="SPG"/>
    <s v="REG"/>
    <s v="AO"/>
    <s v="NEW SALES"/>
    <s v="1P INET"/>
    <s v="Completed (PS)"/>
    <s v="RBS-Regional 3"/>
    <d v="2026-08-09T12:11:56"/>
    <d v="2026-08-10T12:28:51"/>
    <n v="69361822"/>
    <m/>
    <n v="152434913568"/>
    <s v="YAYASAN TAMBIHUL GHOFILIN"/>
    <s v="ODP-SPG-FY/105 FY/D07/105.01"/>
    <s v="WO061313400"/>
    <m/>
    <m/>
    <m/>
    <n v="113.178505338728"/>
    <n v="-7.0128543108738297"/>
    <s v="MD|MYDB-20260808264789|DN00001/MN02006|YAYASAN TAMBIHUL GHOFILIN|0087731740954"/>
    <s v="MYDIGIBIZPARTNER"/>
    <m/>
    <m/>
    <m/>
    <m/>
    <m/>
    <m/>
    <m/>
    <m/>
    <s v="Management Janji"/>
    <s v="2026-08-10 13:00:00 | Nama PIC:  bp moh sholeh No HP: 087731740954 Alt: Tanggal: 10/8/2026 Jam Pasang: Siang Note: Hubungi sebelum ke lokasi, terimakasih."/>
    <s v="FCC"/>
    <d v="2026-09-08T12:25:12"/>
    <d v="2026-08-10T13:00:00"/>
    <m/>
    <s v="PS"/>
    <s v="SPG"/>
    <s v="NETMONK"/>
    <n v="20260810"/>
    <s v="Completed"/>
    <s v="HSI Bisnis Bundling Netmonk Promo 2026 PSB 70% - 300 Mbps"/>
    <s v="INDIBIZ"/>
    <m/>
    <m/>
    <d v="2026-08-10T13:00:00"/>
    <s v="2026-08-10 13:00:00 | Nama PIC:  bp moh sholeh No HP: 087731740954 Alt: Tanggal: 10/8/2026 Jam Pasang: Siang Note: Hubungi sebelum ke lokasi, terimakasih."/>
    <n v="2026"/>
    <n v="8"/>
    <n v="10"/>
    <d v="2026-08-10T00:00:00"/>
    <n v="-0.54166666666424135"/>
    <x v="0"/>
    <x v="1"/>
  </r>
  <r>
    <n v="1009"/>
    <n v="1002517498"/>
    <n v="3"/>
    <x v="2"/>
    <n v="5"/>
    <s v="MALANG"/>
    <s v="KEPANJEN"/>
    <s v="BRG"/>
    <s v="REG"/>
    <s v="AO"/>
    <s v="NEW SALES"/>
    <s v="1P INET"/>
    <s v="Completed (PS)"/>
    <s v="RBS-Regional 3"/>
    <d v="2026-08-10T11:43:57"/>
    <d v="2026-08-11T15:36:28"/>
    <n v="69362313"/>
    <m/>
    <n v="152708209172"/>
    <s v="SMAN TARUNA NALA"/>
    <s v="ODP-BRG-FA/76 FA/D11/76.01"/>
    <s v="WO061381416"/>
    <m/>
    <m/>
    <m/>
    <n v="112.6563046"/>
    <n v="-8.0376078999999994"/>
    <s v="MD|MYDB-20260810264851|SC20017/MC20200|SMAN TARUNA NALA|085726689329"/>
    <s v="MYDIGIBIZPARTNER"/>
    <m/>
    <m/>
    <m/>
    <m/>
    <m/>
    <m/>
    <m/>
    <m/>
    <s v="Management Janji"/>
    <s v="2026-08-11 08:00:00 | Waktu pemasnagan : 11 Agustus 2026 Jam pemasangan : 08.00 - 12.00 Mohon hubungi pelanggan sebelum ke lokasi  Terima kasih"/>
    <s v="FCC"/>
    <d v="2026-10-08T11:54:41"/>
    <d v="2026-08-11T08:00:00"/>
    <m/>
    <s v="PS"/>
    <s v="BRG"/>
    <s v="NO ADDON"/>
    <n v="20260811"/>
    <s v="Completed"/>
    <s v="HSI Bisnis Promo HUT Telkom PSB 70% - 200 Mbps"/>
    <s v="INDIBIZ"/>
    <m/>
    <m/>
    <d v="2026-08-11T08:00:00"/>
    <s v="2026-08-11 08:00:00 | Waktu pemasnagan : 11 Agustus 2026 Jam pemasangan : 08.00 - 12.00 Mohon hubungi pelanggan sebelum ke lokasi  Terima kasih"/>
    <n v="2026"/>
    <n v="8"/>
    <n v="11"/>
    <d v="2026-08-11T00:00:00"/>
    <n v="-0.33333333333575865"/>
    <x v="0"/>
    <x v="29"/>
  </r>
  <r>
    <n v="1010"/>
    <n v="1002524845"/>
    <n v="3"/>
    <x v="3"/>
    <n v="4"/>
    <s v="MAGELANG"/>
    <s v="MUNTILAN"/>
    <s v="SWT"/>
    <s v="REG"/>
    <s v="AO"/>
    <s v="NEW SALES"/>
    <m/>
    <s v="100 | REVOKE COMPLETED"/>
    <s v="RBS-Regional 3"/>
    <d v="2026-08-13T16:03:52"/>
    <d v="2026-08-15T11:26:35"/>
    <n v="69364523"/>
    <m/>
    <n v="142164113649"/>
    <s v="DUTA MEDIA DIGITAL"/>
    <s v="ODP-SWT-FAM/086"/>
    <s v="WO061689794"/>
    <m/>
    <m/>
    <m/>
    <n v="110.2571526"/>
    <n v="-7.5622106000000002"/>
    <s v="|MN02230|MYIA-059145168319/POI/Achmad saifudin/0818722725/sales.dutamediadigital@gmail.com"/>
    <s v="Sales Profesional"/>
    <m/>
    <m/>
    <m/>
    <m/>
    <m/>
    <m/>
    <m/>
    <m/>
    <s v="Management Janji"/>
    <s v="2026-08-13 15:00:00 | Waktu pemasnagan : 13 Agustus 2026  Jam pemasangan : 08.00 - 12.00  Mohon hubungi pelanggan sebelum ke lokasi   Terima kasih"/>
    <s v="FCC"/>
    <s v="13-08-2026 16:09:57"/>
    <m/>
    <s v="Kendala Teknik"/>
    <s v="REVOKE"/>
    <s v="SWT"/>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3 15:00:00 | Waktu pemasnagan : 13 Agustus 2026  Jam pemasangan : 08.00 - 12.00  Mohon hubungi pelanggan sebelum ke lokasi   Terima kasih"/>
    <m/>
    <m/>
    <m/>
    <e v="#NUM!"/>
    <e v="#NUM!"/>
    <x v="1"/>
    <x v="3"/>
  </r>
  <r>
    <n v="1011"/>
    <n v="1002506359"/>
    <n v="3"/>
    <x v="1"/>
    <n v="5"/>
    <s v="SBY SELATAN"/>
    <s v="KETINTANG"/>
    <s v="TPO"/>
    <s v="REG"/>
    <s v="AO"/>
    <s v="NEW SALES"/>
    <m/>
    <s v="Completed (PS)"/>
    <s v="RBS-Regional 3"/>
    <d v="2026-08-03T15:11:43"/>
    <d v="2026-08-04T17:39:44"/>
    <n v="69356526"/>
    <m/>
    <n v="152305229913"/>
    <s v="RSU PRIMA HUSADA"/>
    <s v="ODP-TPO-FN/20"/>
    <s v="WO060811970"/>
    <m/>
    <m/>
    <m/>
    <n v="112.766503"/>
    <n v="-7.353027"/>
    <s v="MD|MYDB-20260731264079|DN00001/MN00443|RSU PRIMA HUSADA|087856478413"/>
    <s v="MYDIGIBIZPARTNER"/>
    <m/>
    <m/>
    <m/>
    <m/>
    <m/>
    <m/>
    <m/>
    <m/>
    <s v="Management Janji"/>
    <s v="2026-08-02 08:00:00 | M Janji : (01/08/2026)  jam Pasang : 09:00  Note : hubungi pelanggan jika ingin kelokasi"/>
    <s v="FCC"/>
    <d v="2026-03-08T15:25:36"/>
    <m/>
    <m/>
    <s v="PS"/>
    <s v="TPO"/>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08:00:00 | M Janji : (01/08/2026)  jam Pasang : 09:00  Note : hubungi pelanggan jika ingin kelokasi"/>
    <n v="2026"/>
    <n v="8"/>
    <n v="4"/>
    <d v="2026-08-04T00:00:00"/>
    <n v="0.70833333333575865"/>
    <x v="0"/>
    <x v="8"/>
  </r>
  <r>
    <n v="1012"/>
    <n v="1002515855"/>
    <n v="3"/>
    <x v="0"/>
    <n v="5"/>
    <s v="MATARAM"/>
    <s v="INNER - NUSA TENGGARA"/>
    <s v="MTR"/>
    <s v="DGS"/>
    <s v="AO"/>
    <s v="NEW SALES"/>
    <m/>
    <s v="Completed (PS)"/>
    <s v="DGS-B2B TREG"/>
    <d v="2026-08-08T12:11:35"/>
    <d v="2026-08-08T14:58:47"/>
    <n v="69360597"/>
    <m/>
    <n v="172601796875"/>
    <s v="BNN KOTA MATARAM 2"/>
    <s v="ODP-MTR-FCE/64"/>
    <s v="WO061253319"/>
    <m/>
    <m/>
    <m/>
    <n v="116.13512914"/>
    <n v="-8.5665815989999992"/>
    <s v="DGS HSI |BNN KOTA MATARAM| 85238849232| AM DGS | RYAN PRATAMA |896616 |INET 50MBPS | PSB"/>
    <s v="Account Manager"/>
    <m/>
    <m/>
    <m/>
    <m/>
    <m/>
    <m/>
    <m/>
    <m/>
    <s v="Management Janji"/>
    <s v="call by phone"/>
    <s v="FCC"/>
    <d v="2026-08-08T12:25:24"/>
    <m/>
    <m/>
    <s v="PS"/>
    <s v="MTR"/>
    <s v="NO ADDON"/>
    <n v="20260808"/>
    <s v="Completed"/>
    <s v="- 11_11450;Biaya PSB Reguler HSI EBIS ~ 11[150000]  - E23015;E23015 ~ ES23 - Perangkat ONT[0]  - E23015~null~44292;E23015||11||Abodemen 0[0]  - E23015~null~E23015_SWONT;SWONT ~ Biaya Sewa ONT ~ E23015[30000]  - E24058;E24058 ~ ES24 - Paket HSI Bisnis (HSI"/>
    <s v="INDIBIZ"/>
    <m/>
    <m/>
    <d v="1970-01-01T07:00:00"/>
    <s v="call by phone"/>
    <n v="2026"/>
    <n v="8"/>
    <n v="8"/>
    <d v="2026-08-08T00:00:00"/>
    <n v="20672.708333333332"/>
    <x v="2"/>
    <x v="23"/>
  </r>
  <r>
    <n v="1013"/>
    <n v="1002526459"/>
    <n v="3"/>
    <x v="2"/>
    <n v="5"/>
    <s v="KEDIRI"/>
    <s v="KEDIRI"/>
    <s v="KDI"/>
    <s v="REG"/>
    <s v="AO"/>
    <s v="NEW SALES"/>
    <s v="1P INET"/>
    <s v="Completed (PS)"/>
    <s v="RBS-Regional 3"/>
    <d v="2026-08-14T14:02:58"/>
    <d v="2026-08-15T17:58:30"/>
    <n v="69366091"/>
    <m/>
    <n v="152610241370"/>
    <s v="BARAK ALAP ALAP"/>
    <s v="ODP-KDI-FAS/29 FAS/D05/29.01"/>
    <s v="WO061750886"/>
    <m/>
    <m/>
    <m/>
    <n v="112.032091174222"/>
    <n v="-7.8098021113347897"/>
    <s v="|MN01011|MYIA-090326372572/POI/M. ARIEL FEBRYAN/081217603476/tugelfighter22@gmail.com"/>
    <s v="MYIB_ASSISTANT"/>
    <m/>
    <m/>
    <m/>
    <m/>
    <m/>
    <m/>
    <m/>
    <m/>
    <s v="Management Janji"/>
    <s v="2026-08-15 13:00:00 | Tanggal pemasangan : 15 AGUSTUS 2026 Jam pemasangan : pagi/siang Info Tambahan : Hubungi pelanggan dulu sebelum ke lokasi terima kasih"/>
    <s v="FCC"/>
    <s v="14-08-2026 14:10:15"/>
    <d v="2026-08-15T13:00:00"/>
    <m/>
    <s v="PS"/>
    <s v="KDI"/>
    <s v="NO ADDON"/>
    <n v="20260815"/>
    <s v="Completed"/>
    <s v="HSI Bisnis Promo HUT Telkom PSB 70% - 50 Mbps"/>
    <s v="INDIBIZ"/>
    <m/>
    <m/>
    <d v="2026-08-15T13:00:00"/>
    <s v="2026-08-15 13:00:00 | Tanggal pemasangan : 15 AGUSTUS 2026 Jam pemasangan : pagi/siang Info Tambahan : Hubungi pelanggan dulu sebelum ke lokasi terima kasih"/>
    <n v="2026"/>
    <n v="8"/>
    <n v="15"/>
    <d v="2026-08-15T00:00:00"/>
    <n v="-0.54166666666424135"/>
    <x v="0"/>
    <x v="5"/>
  </r>
  <r>
    <n v="1014"/>
    <n v="1002531504"/>
    <n v="3"/>
    <x v="3"/>
    <n v="4"/>
    <s v="PURWOKERTO"/>
    <s v="PURWOKERTO"/>
    <s v="SUK"/>
    <s v="REG"/>
    <s v="AO"/>
    <s v="NEW SALES"/>
    <s v="1P INET"/>
    <s v="MIE - SEND SURVEY"/>
    <s v="RBS-Regional 3"/>
    <d v="2026-08-17T18:56:57"/>
    <d v="2026-08-17T18:58:01"/>
    <n v="69368407"/>
    <m/>
    <n v="146374601607"/>
    <s v="Erablue Sudirman Sokaraja"/>
    <s v="ODP-SUK-FA/018 FA/D04/018.01"/>
    <s v="WO061953634"/>
    <m/>
    <m/>
    <m/>
    <n v="109.288213"/>
    <n v="-7.4576529999999996"/>
    <s v="|MN02054|MYIA-015674375500/POI/Chaidar syuryo samudro/081249549394/anext213@gmail.com"/>
    <s v="MYIB_ASSISTANT"/>
    <m/>
    <m/>
    <m/>
    <m/>
    <m/>
    <m/>
    <m/>
    <m/>
    <s v="Management Janji"/>
    <s v="2026-08-19 15:00:00 | M janji : pagi Tanggal Pemasangan : 18/agustus/2026 Note : hubungi pelanggan jika ingin kelokasi "/>
    <s v="FCC"/>
    <s v="17-08-2026 19:10:30"/>
    <d v="2026-08-19T15:00:00"/>
    <m/>
    <s v="SURVEY_NEW_MANJA"/>
    <s v="SUK"/>
    <s v="NO ADDON"/>
    <m/>
    <s v="MIE - SEND SURVEY"/>
    <s v="HSI Bisnis Promo HUT Telkom PSB 70% - 50 Mbps"/>
    <s v="INDIBIZ"/>
    <m/>
    <m/>
    <d v="2026-08-19T15:00:00"/>
    <s v="2026-08-19 15:00:00 | M janji : pagi Tanggal Pemasangan : 18/agustus/2026 Note : hubungi pelanggan jika ingin kelokasi "/>
    <m/>
    <m/>
    <m/>
    <e v="#NUM!"/>
    <e v="#NUM!"/>
    <x v="1"/>
    <x v="3"/>
  </r>
  <r>
    <n v="1015"/>
    <n v="1002522028"/>
    <n v="3"/>
    <x v="2"/>
    <n v="5"/>
    <s v="MADIUN"/>
    <s v="PONOROGO"/>
    <s v="SMO"/>
    <s v="REG"/>
    <s v="AO"/>
    <s v="NEW SALES"/>
    <s v="1P INET"/>
    <s v="Completed (PS)"/>
    <s v="RBS-Regional 3"/>
    <d v="2026-08-12T12:43:56"/>
    <d v="2026-08-13T16:28:40"/>
    <n v="69364173"/>
    <m/>
    <n v="152614209516"/>
    <s v="SPBU 54.634.10"/>
    <s v="ODP-SMO-FE/13 FE/D01/13.01"/>
    <s v="WO061580176"/>
    <m/>
    <m/>
    <m/>
    <n v="111.40778903562899"/>
    <n v="-7.9108040181326702"/>
    <s v="|MN02145|MYIA-033438405272/POI/Handika wahyu nur affandi/082228952282/handikadika701@gmail.com"/>
    <s v="MYIB_ASSISTANT"/>
    <m/>
    <m/>
    <m/>
    <m/>
    <m/>
    <m/>
    <m/>
    <m/>
    <s v="Management Janji"/>
    <s v="2026-08-13 13:00:00 | Tanggal pemasangan :13/08/2026 Jam pemasangan : pagi/siang Info Tambahan : Hubungi pelanggan dulu sebelum ke lokasi terima kasih."/>
    <s v="FCC"/>
    <d v="2026-12-08T12:55:00"/>
    <d v="2026-08-13T13:00:00"/>
    <m/>
    <s v="PS"/>
    <s v="SMO"/>
    <s v="NO ADDON"/>
    <n v="20260813"/>
    <s v="Completed"/>
    <s v="HSI Bisnis Promo HUT Telkom PSB 70% - 50 Mbps"/>
    <s v="INDIBIZ"/>
    <m/>
    <m/>
    <d v="2026-08-13T13:00:00"/>
    <s v="2026-08-13 13:00:00 | Tanggal pemasangan :13/08/2026 Jam pemasangan : pagi/siang Info Tambahan : Hubungi pelanggan dulu sebelum ke lokasi terima kasih."/>
    <n v="2026"/>
    <n v="8"/>
    <n v="13"/>
    <d v="2026-08-13T00:00:00"/>
    <n v="-0.54166666666424135"/>
    <x v="0"/>
    <x v="2"/>
  </r>
  <r>
    <n v="1016"/>
    <n v="1002528403"/>
    <n v="3"/>
    <x v="1"/>
    <n v="5"/>
    <s v="MADURA"/>
    <s v="BANGKALAN"/>
    <s v="OMB"/>
    <s v="REG"/>
    <s v="AO"/>
    <s v="NEW SALES"/>
    <s v="1P INET"/>
    <s v="Completed (PS)"/>
    <s v="RBS-Regional 3"/>
    <d v="2026-08-15T13:56:57"/>
    <d v="2026-08-16T13:22:09"/>
    <n v="69366951"/>
    <m/>
    <n v="152438900691"/>
    <s v="Pondok pesantren Darul falah"/>
    <s v="ODP-OMB-FAA/42 FAA/D06/42.01"/>
    <s v="WO061826758"/>
    <m/>
    <m/>
    <m/>
    <n v="113.331595100462"/>
    <n v="-7.1291720186232697"/>
    <s v="MD|MYDB-20260815265531|DN00001/MN00572|Pondok pesantren Darul falah|082134204879"/>
    <s v="MYDIGIBIZPARTNER"/>
    <m/>
    <m/>
    <m/>
    <m/>
    <m/>
    <m/>
    <m/>
    <m/>
    <s v="Management Janji"/>
    <s v="2026-08-16 13:00:00 | Tanggal pemasangan : 16AGUSTUS 2026 Jam pemasangan : pagi/siang Info Tambahan : Hubungi pelanggan dulu sebelum ke lokasi terima kasih"/>
    <s v="FCC"/>
    <s v="15-08-2026 14:09:43"/>
    <d v="2026-08-16T13:00:00"/>
    <m/>
    <s v="PS"/>
    <s v="OMB"/>
    <s v="NETMONK"/>
    <n v="20260816"/>
    <s v="Completed"/>
    <s v="HSI Bisnis Bundling Netmonk Promo 2026 PSB 70% - 200 Mbps"/>
    <s v="INDIBIZ"/>
    <m/>
    <m/>
    <d v="2026-08-16T13:00:00"/>
    <s v="2026-08-16 13:00:00 | Tanggal pemasangan : 16AGUSTUS 2026 Jam pemasangan : pagi/siang Info Tambahan : Hubungi pelanggan dulu sebelum ke lokasi terima kasih"/>
    <n v="2026"/>
    <n v="8"/>
    <n v="16"/>
    <d v="2026-08-16T00:00:00"/>
    <n v="-0.54166666666424135"/>
    <x v="0"/>
    <x v="1"/>
  </r>
  <r>
    <n v="1017"/>
    <n v="1002516663"/>
    <n v="3"/>
    <x v="2"/>
    <n v="5"/>
    <s v="MADIUN"/>
    <s v="NGAWI"/>
    <s v="WKU"/>
    <s v="REG"/>
    <s v="AO"/>
    <s v="NEW SALES"/>
    <s v="1P INET"/>
    <s v="Completed (PS)"/>
    <s v="RBS-Regional 3"/>
    <d v="2026-08-09T19:49:56"/>
    <d v="2026-08-10T13:39:49"/>
    <n v="69362014"/>
    <m/>
    <n v="152634205527"/>
    <s v="LEMBAGA TK DW 2 KEDUNGGALAR"/>
    <s v="ODP-WKU-FZA/52"/>
    <s v="WO061343640"/>
    <m/>
    <m/>
    <m/>
    <n v="111.300746"/>
    <n v="-7.427098"/>
    <s v="|MC20125|MYIA-095275911784/POI/SURATMI/087850629480/tklembaga183@gmail.com"/>
    <s v="MYIB_ASSISTANT"/>
    <m/>
    <m/>
    <m/>
    <m/>
    <m/>
    <m/>
    <m/>
    <m/>
    <s v="Management Janji"/>
    <s v="2026-08-11 08:00:00 | Tanggal pemasangan: 10/08/2026 Jam pemasangan : pagi / siang Info Tambahan : Hubungi pelanggan dulu sebelum ke lokasi. terima kasih "/>
    <s v="FCC"/>
    <d v="2026-09-08T19:54:40"/>
    <d v="2026-08-11T08:00:00"/>
    <m/>
    <s v="PS"/>
    <s v="WKU"/>
    <s v="OCA"/>
    <n v="20260810"/>
    <s v="Completed"/>
    <s v="HSI Bisnis Bundling OCA Breach Checker Promo 2026 PSB 70% - 300 Mbps"/>
    <s v="INDIBIZ"/>
    <m/>
    <m/>
    <d v="2026-08-11T08:00:00"/>
    <s v="2026-08-11 08:00:00 | Tanggal pemasangan: 10/08/2026 Jam pemasangan : pagi / siang Info Tambahan : Hubungi pelanggan dulu sebelum ke lokasi. terima kasih "/>
    <n v="2026"/>
    <n v="8"/>
    <n v="10"/>
    <d v="2026-08-10T00:00:00"/>
    <n v="-1.3333333333357587"/>
    <x v="0"/>
    <x v="20"/>
  </r>
  <r>
    <n v="1018"/>
    <n v="1002512908"/>
    <n v="3"/>
    <x v="4"/>
    <n v="4"/>
    <s v="PEKALONGAN"/>
    <s v="BREBES"/>
    <s v="BRB"/>
    <s v="REG"/>
    <s v="AO"/>
    <s v="NEW SALES"/>
    <m/>
    <s v="102 | FOLLOW UP COMPLETED"/>
    <s v="RBS-Regional 3"/>
    <d v="2026-08-06T15:30:32"/>
    <d v="2026-08-11T11:15:53"/>
    <n v="69357430"/>
    <m/>
    <n v="146284106916"/>
    <s v="SDIT HARAPAN UMAT"/>
    <s v="ODP-BRB-FJ/055"/>
    <s v="WO061149558"/>
    <m/>
    <m/>
    <m/>
    <n v="109.048448740504"/>
    <n v="-6.8573844387954201"/>
    <s v="AMRBS;403095;REG3;BAYU;085100296564;PIC ASTUTI 083166559676;HSI 1S 50MB;355k;sditharapanumat@gmail.com"/>
    <s v="Account Manager"/>
    <m/>
    <m/>
    <m/>
    <m/>
    <m/>
    <m/>
    <m/>
    <m/>
    <s v="Management Janji"/>
    <s v="2026-08-10 08:00:00|Tanggal pemasangan: 10/08/2026 Jam pemasangan : pagi Info Tambahan : Hubungi pelanggan dulu sebelum ke lokasi terima kasih.|40951378|MYDITA"/>
    <s v="FCC"/>
    <d v="2026-06-08T15:40:04"/>
    <d v="2026-08-10T08:00:00"/>
    <m/>
    <s v="REVOKE"/>
    <s v="BRB"/>
    <s v="NO ADDON"/>
    <m/>
    <s v="Follow Up Revoke Completed, New Order ID : SC1002519465"/>
    <s v="- 11_11446;Biaya PSB HSI EBIS Tunai di Depan ~ 11[150000]  - SP_NOSS;SP_NOSS ~ Internet NOSS Multispeed Network[0]  - SP_NOSS;SP_NOSS ~ Internet NOSS Multispeed Network[0]  - E25060;E25060 ~ ES25 - Paket HSI Bisnis (HSIE) Khusus Winback 2.0[0]  - E25060~n"/>
    <s v="INDIBIZ"/>
    <m/>
    <m/>
    <d v="2026-08-10T08:00:00"/>
    <s v="2026-08-10 08:00:00|Tanggal pemasangan: 10/08/2026 Jam pemasangan : pagi Info Tambahan : Hubungi pelanggan dulu sebelum ke lokasi terima kasih.|40951378|MYDITA"/>
    <m/>
    <m/>
    <m/>
    <e v="#NUM!"/>
    <e v="#NUM!"/>
    <x v="1"/>
    <x v="3"/>
  </r>
  <r>
    <n v="1019"/>
    <n v="1002522615"/>
    <n v="3"/>
    <x v="2"/>
    <n v="5"/>
    <s v="MALANG"/>
    <s v="BATU"/>
    <s v="BTU"/>
    <s v="REG"/>
    <s v="AO"/>
    <s v="NEW SALES"/>
    <s v="1P INET"/>
    <s v="Completed (PS)"/>
    <s v="RBS-Regional 3"/>
    <d v="2026-08-12T15:23:57"/>
    <d v="2026-08-14T11:26:07"/>
    <n v="69364431"/>
    <m/>
    <n v="152707239036"/>
    <s v="Bakul cobek bapak kamar"/>
    <s v="ODP-BTU-FBT/09 FBT/D02/09.01"/>
    <s v="WO061603841"/>
    <m/>
    <m/>
    <m/>
    <n v="112.50958900000001"/>
    <n v="-7.866028"/>
    <s v="|MN00519|MYIA-035159841008/POI/sinta yunistira/082233766204/fajaritspprtpd@gmail.com"/>
    <s v="MYIB_ASSISTANT"/>
    <m/>
    <m/>
    <m/>
    <m/>
    <m/>
    <m/>
    <m/>
    <m/>
    <s v="Management Janji"/>
    <s v="2026-08-13 13:00:00 | Nama PIC : Bp Fajar No HP : 082233766204 No Alt : - M Janji :  13 Agustus 2026 Jam Pasang : Pagi / Siang Note : hubungi pelanggan jika ingin kelokasi"/>
    <s v="FCC"/>
    <d v="2026-12-08T15:25:37"/>
    <d v="2026-08-13T13:00:00"/>
    <m/>
    <s v="PS"/>
    <s v="BTU"/>
    <s v="NO ADDON"/>
    <n v="20260814"/>
    <s v="Completed"/>
    <s v="HSI Bisnis Basic Promo HUT Telkom PSB 70% - 300 Mbps"/>
    <s v="INDIBIZ"/>
    <m/>
    <m/>
    <d v="2026-08-13T13:00:00"/>
    <s v="2026-08-13 13:00:00 | Nama PIC : Bp Fajar No HP : 082233766204 No Alt : - M Janji :  13 Agustus 2026 Jam Pasang : Pagi / Siang Note : hubungi pelanggan jika ingin kelokasi"/>
    <n v="2026"/>
    <n v="8"/>
    <n v="14"/>
    <d v="2026-08-14T00:00:00"/>
    <n v="0.45833333333575865"/>
    <x v="0"/>
    <x v="11"/>
  </r>
  <r>
    <n v="1020"/>
    <n v="1002520235"/>
    <n v="3"/>
    <x v="4"/>
    <n v="4"/>
    <s v="SEMARANG"/>
    <s v="SALATIGA"/>
    <s v="SLI"/>
    <s v="REG"/>
    <s v="AO"/>
    <s v="NEW SALES"/>
    <m/>
    <s v="CANCEL COMPLETED"/>
    <s v="RBS-Regional 3"/>
    <d v="2026-08-11T14:40:21"/>
    <d v="2026-08-15T02:01:21"/>
    <n v="69363483"/>
    <m/>
    <n v="142434111378"/>
    <s v="ONE SIX EIGHT OX HOTEL &amp; RESTAURANT"/>
    <s v="ODP-SLI-FH/027"/>
    <m/>
    <m/>
    <m/>
    <m/>
    <n v="110.504824694051"/>
    <n v="-7.3320934705793901"/>
    <s v="AMRBS;405075;REG3;KATATA VEKANIDYA;082225049060;CP.CHRIST SETIAWAN;087836759777;Internet only 200 MBPS 790.000;ONE SIX EIGHT OX HOTEL &amp; RESTAURANT"/>
    <s v="Account Manager"/>
    <m/>
    <m/>
    <m/>
    <m/>
    <m/>
    <m/>
    <m/>
    <m/>
    <m/>
    <m/>
    <m/>
    <d v="2026-11-08T14:55:30"/>
    <m/>
    <m/>
    <s v="REJECT_FCC"/>
    <s v="SLI"/>
    <s v="NO ADDON"/>
    <m/>
    <s v="Order dicancel oleh SYSTEM remark : CANCEL ORDER by System : pelanggan belum melakukan upload dokumen melebihi 3 hari"/>
    <s v="- 11_11446;Biaya PSB HSI EBIS Tunai di Depan ~ 11[150000]  - E25060;E25060 ~ ES25 - Paket HSI Bisnis (HSIE) Khusus Winback 2.0[0]  - E25060~null~E25060_UNL;UNL ~ Internet-Link Unlimited Internet Usage ~ E25060[0]  - E25060~null~105343;E25060||11||Abodemen"/>
    <s v="INDIBIZ"/>
    <m/>
    <s v="Order dicancel oleh SYSTEM remark : CANCEL ORDER by System : pelanggan belum melakukan upload dokumen melebihi 3 hari"/>
    <m/>
    <m/>
    <m/>
    <m/>
    <m/>
    <e v="#NUM!"/>
    <e v="#NUM!"/>
    <x v="1"/>
    <x v="3"/>
  </r>
  <r>
    <n v="1021"/>
    <n v="1002529566"/>
    <n v="3"/>
    <x v="6"/>
    <n v="5"/>
    <s v="SIDOARJO"/>
    <s v="MOJOKERTO"/>
    <s v="PCT"/>
    <s v="REG"/>
    <s v="AO"/>
    <s v="NEW SALES"/>
    <m/>
    <s v="Completed (PS)"/>
    <s v="RBS-Regional 3"/>
    <d v="2026-08-16T12:10:39"/>
    <d v="2026-08-16T18:05:56"/>
    <n v="69366684"/>
    <m/>
    <n v="152324211310"/>
    <s v="AGEN MINYAK MURAH"/>
    <s v="ODP-PCT-FE/23"/>
    <s v="WO061879114"/>
    <m/>
    <m/>
    <m/>
    <n v="112.560001015663"/>
    <n v="-7.6339715290875301"/>
    <s v="|MC30111|/FATONI ALAMSYAH/082132716632/fathonialamsyah82@gmail.com"/>
    <s v="Sales Force DBS"/>
    <m/>
    <m/>
    <m/>
    <m/>
    <m/>
    <m/>
    <m/>
    <m/>
    <s v="Management Janji"/>
    <s v="2026-08-17 13:00:00|Tanggal Pemasangan : 17 Agustus 2026 Jam Pemasangan : 08:00 13:00 Info Tambahan : Hubungi pelanggan dulu sebelum ke lokasi terimakasih|40961370|MYDITA"/>
    <s v="FCC"/>
    <s v="16-08-2026 12:25:45"/>
    <d v="2026-08-17T13:00:00"/>
    <m/>
    <s v="PS"/>
    <s v="PCT"/>
    <s v="NETMONK"/>
    <n v="20260816"/>
    <s v="Completed"/>
    <s v="- 11_11446;Biaya PSB HSI EBIS Tunai di Depan ~ 11[150000]  - E23080;E23080 ~ ES23 - Add-on HSI Bisnis Bundling (Netmonk)[0]  - E23080~null~100382;E23080||77||Abodemen 0[0]  - E23080~null~E23080_NMONKHI;NMONKHI ~ Nadefaa Netmonk Hi Alacarte ~ E23080[56100]"/>
    <s v="INDIBIZ"/>
    <m/>
    <m/>
    <d v="2026-08-17T13:00:00"/>
    <s v="2026-08-17 13:00:00|Tanggal Pemasangan : 17 Agustus 2026 Jam Pemasangan : 08:00 13:00 Info Tambahan : Hubungi pelanggan dulu sebelum ke lokasi terimakasih|40961370|MYDITA"/>
    <n v="2026"/>
    <n v="8"/>
    <n v="16"/>
    <d v="2026-08-16T00:00:00"/>
    <n v="-1.5416666666642413"/>
    <x v="0"/>
    <x v="19"/>
  </r>
  <r>
    <n v="1022"/>
    <n v="1002528213"/>
    <n v="3"/>
    <x v="0"/>
    <n v="5"/>
    <s v="MATARAM"/>
    <s v="INNER - NUSA TENGGARA"/>
    <s v="SWE"/>
    <s v="REG"/>
    <s v="AO"/>
    <s v="NEW SALES"/>
    <s v="1P INET"/>
    <s v="102 | FOLLOW UP COMPLETED"/>
    <s v="RBS-Regional 3"/>
    <d v="2026-08-15T12:25:56"/>
    <d v="2026-08-16T19:22:30"/>
    <n v="69366818"/>
    <m/>
    <n v="172605804158"/>
    <s v="TOKO NADIRA"/>
    <s v="ODP-SWE-FAD/87 FAD/D07/87.01"/>
    <s v="WO061817043"/>
    <m/>
    <m/>
    <m/>
    <n v="116.14889100000001"/>
    <n v="-8.5624300000000009"/>
    <s v="|MC40234|MYIA-076940623656/POI/fitria/081917040406/adidayat839@gmail.com"/>
    <s v="MYIB_ASSISTANT"/>
    <m/>
    <m/>
    <m/>
    <m/>
    <m/>
    <m/>
    <m/>
    <m/>
    <s v="Management Janji"/>
    <s v="2026-08-16 13:00:00 | M Janji :  16 Agustus 2026 Jam Pasang : Siang Note : hubungi pelanggan jika ingin ke lokasi, terima kasih"/>
    <s v="FCC"/>
    <s v="15-08-2026 12:39:54"/>
    <d v="2026-08-16T13:00:00"/>
    <m/>
    <s v="REVOKE"/>
    <s v="SWE"/>
    <s v="NO ADDON"/>
    <m/>
    <s v="Follow Up Revoke Completed, New Order ID : SC1002530098"/>
    <s v="HSI Bisnis PSB 70% - 100 Mbps"/>
    <s v="INDIBIZ"/>
    <m/>
    <m/>
    <d v="2026-08-16T13:00:00"/>
    <s v="2026-08-16 13:00:00 | M Janji :  16 Agustus 2026 Jam Pasang : Siang Note : hubungi pelanggan jika ingin ke lokasi, terima kasih"/>
    <m/>
    <m/>
    <m/>
    <e v="#NUM!"/>
    <e v="#NUM!"/>
    <x v="1"/>
    <x v="23"/>
  </r>
  <r>
    <n v="1023"/>
    <n v="1002516712"/>
    <n v="3"/>
    <x v="1"/>
    <n v="5"/>
    <s v="SBY UTARA"/>
    <s v="LAMONGAN"/>
    <s v="BDG"/>
    <s v="REG"/>
    <s v="AO"/>
    <s v="NEW SALES"/>
    <s v="1P INET"/>
    <s v="Completed (PS)"/>
    <s v="RBS-Regional 3"/>
    <d v="2026-08-10T07:20:56"/>
    <d v="2026-08-11T17:17:54"/>
    <n v="69362019"/>
    <m/>
    <n v="152448204555"/>
    <s v="SPBU 54.622.10"/>
    <s v="ODP-BDG-FE/39 FE/D03/39.01"/>
    <s v="WO061351305"/>
    <m/>
    <m/>
    <m/>
    <n v="112.424302"/>
    <n v="-6.8793990000000003"/>
    <s v="|MN02646|MYIA-054142674382/POI/Athalariq naufal fahreza/081332085553/spbu5462210@yahoo.co.id"/>
    <s v="MYIB_ASSISTANT"/>
    <m/>
    <m/>
    <m/>
    <m/>
    <m/>
    <m/>
    <m/>
    <m/>
    <s v="Management Janji"/>
    <s v="2026-08-11 10:00:00 | Tanggal pemasangan: 11/08/2026 Jam pemasangan : pagi / siang Info Tambahan : Hubungi pelanggan dulu sebelum ke lokasi terima kasih."/>
    <s v="FCC"/>
    <d v="2026-10-08T07:39:58"/>
    <d v="2026-08-11T10:00:00"/>
    <m/>
    <s v="PS"/>
    <s v="BDG"/>
    <s v="NO ADDON"/>
    <n v="20260811"/>
    <s v="Completed"/>
    <s v="HSI Bisnis Promo HUT Telkom PSB 70% - 50 Mbps"/>
    <s v="INDIBIZ"/>
    <m/>
    <m/>
    <d v="2026-08-11T10:00:00"/>
    <s v="2026-08-11 10:00:00 | Tanggal pemasangan: 11/08/2026 Jam pemasangan : pagi / siang Info Tambahan : Hubungi pelanggan dulu sebelum ke lokasi terima kasih."/>
    <n v="2026"/>
    <n v="8"/>
    <n v="11"/>
    <d v="2026-08-11T00:00:00"/>
    <n v="-0.41666666666424135"/>
    <x v="0"/>
    <x v="15"/>
  </r>
  <r>
    <n v="1024"/>
    <n v="1002522595"/>
    <n v="3"/>
    <x v="6"/>
    <n v="5"/>
    <s v="PASURUAN"/>
    <s v="PASURUAN"/>
    <s v="PSN"/>
    <s v="REG"/>
    <s v="AO"/>
    <s v="NEW SALES"/>
    <m/>
    <s v="Completed (PS)"/>
    <s v="RBS-Regional 3"/>
    <d v="2026-08-12T15:18:17"/>
    <d v="2026-08-12T19:01:27"/>
    <n v="69354562"/>
    <m/>
    <n v="152729256748"/>
    <s v="KEMIRA CHEMICALS INDONESIA"/>
    <s v="ODP-PSN-FA/13"/>
    <s v="WO061604024"/>
    <m/>
    <m/>
    <m/>
    <n v="112.81533226945299"/>
    <n v="-7.6252991001363704"/>
    <s v="|MN01982|/KEMIRA CHEMICALS INDONESIA/WINBACK 2.0 HSI B2B (1:1) 50MBPS 355RB PSB DISC 70%/PSN/effendi.nugroho@kemira.com/EFFENDI AGUNG NUGROHO/085740123292"/>
    <s v="Sales Force DBS"/>
    <m/>
    <m/>
    <m/>
    <m/>
    <m/>
    <m/>
    <m/>
    <m/>
    <s v="Management Janji"/>
    <s v="2026-07-31 08:00:00|Nama Pic : effendi  No Hp Pic : 085740123292  No alt : -  Jam Pemasangan : siang   Tanggal Pemasangan : 31 Juli 2026|AF1585|MYDITA"/>
    <s v="FCC"/>
    <d v="2026-12-08T15:25:37"/>
    <m/>
    <m/>
    <s v="PS"/>
    <s v="PSN"/>
    <s v="NO ADDON"/>
    <n v="20260812"/>
    <s v="Completed"/>
    <s v="- 11_11446;Biaya PSB HSI EBIS Tunai di Depan ~ 11[150000]  - E23015;E23015 ~ ES23 - Perangkat ONT[0]  - E23015~null~44292;E23015||11||Abodemen 0[0]  - E23015~null~E23015_SWONT;SWONT ~ Biaya Sewa ONT ~ E23015[30000]  - E25060;E25060 ~ ES25 - Paket HSI Bisn"/>
    <s v="INDIBIZ"/>
    <m/>
    <m/>
    <d v="2026-08-12T07:00:00"/>
    <s v="2026-07-31 08:00:00|Nama Pic : effendi  No Hp Pic : 085740123292  No alt : -  Jam Pemasangan : siang   Tanggal Pemasangan : 31 Juli 2026|AF1585|MYDITA"/>
    <n v="2026"/>
    <n v="8"/>
    <n v="12"/>
    <d v="2026-08-12T00:00:00"/>
    <n v="-0.29166666666424135"/>
    <x v="0"/>
    <x v="24"/>
  </r>
  <r>
    <n v="1025"/>
    <n v="1002523270"/>
    <n v="3"/>
    <x v="2"/>
    <n v="5"/>
    <s v="MALANG"/>
    <s v="KEPANJEN"/>
    <s v="GDG"/>
    <s v="REG"/>
    <s v="AO"/>
    <s v="NEW SALES"/>
    <s v="1P INET"/>
    <s v="Completed (PS)"/>
    <s v="RBS-Regional 3"/>
    <d v="2026-08-13T08:14:56"/>
    <d v="2026-08-13T13:46:32"/>
    <n v="69364692"/>
    <m/>
    <n v="152704231026"/>
    <s v="SPBU 54.651.76"/>
    <s v="ODP-GDG-FAC/32 FAC/D07/32.01"/>
    <s v="WO061636136"/>
    <m/>
    <m/>
    <m/>
    <n v="112.63013239999999"/>
    <n v="-8.0037064000000004"/>
    <s v="|MN02540|MYIA-096647744315/POI/Dedyk Sukarmanto/085791776140/spbu76malang@gmail.com"/>
    <s v="MYIB_ASSISTANT"/>
    <m/>
    <m/>
    <m/>
    <m/>
    <m/>
    <m/>
    <m/>
    <m/>
    <s v="Management Janji"/>
    <s v="2026-08-17 08:00:00 | M Janji : (17 AGUSTUS 2026) jam Pasang : pagi  Note : hubungi pelanggan jika ingin kelokasi "/>
    <s v="FCC"/>
    <s v="13-08-2026 08:25:29"/>
    <d v="2026-08-17T08:00:00"/>
    <m/>
    <s v="PS"/>
    <s v="GDG"/>
    <s v="NO ADDON"/>
    <n v="20260813"/>
    <s v="Completed"/>
    <s v="HSI Bisnis Promo HUT Telkom PSB 70% - 50 Mbps"/>
    <s v="INDIBIZ"/>
    <m/>
    <m/>
    <d v="2026-08-17T08:00:00"/>
    <s v="2026-08-17 08:00:00 | M Janji : (17 AGUSTUS 2026) jam Pasang : pagi  Note : hubungi pelanggan jika ingin kelokasi "/>
    <n v="2026"/>
    <n v="8"/>
    <n v="13"/>
    <d v="2026-08-13T00:00:00"/>
    <n v="-4.3333333333357587"/>
    <x v="0"/>
    <x v="29"/>
  </r>
  <r>
    <n v="1026"/>
    <n v="1002520668"/>
    <n v="3"/>
    <x v="6"/>
    <n v="5"/>
    <s v="PASURUAN"/>
    <s v="PASURUAN"/>
    <s v="BNL"/>
    <s v="DGS"/>
    <s v="AO"/>
    <s v="NEW SALES"/>
    <m/>
    <s v="Completed (PS)"/>
    <s v="DGS-B2B TREG"/>
    <d v="2026-08-11T16:13:07"/>
    <d v="2026-08-14T21:56:07"/>
    <n v="69001753"/>
    <m/>
    <n v="152744222141"/>
    <s v="DINAS PERPUSTAKAAN DAN KEARSIPAN KABUPATEN PASURUAN"/>
    <s v="ODP-BNL-FY/21"/>
    <s v="WO061521642"/>
    <m/>
    <m/>
    <m/>
    <n v="112.824463189776"/>
    <n v="-7.6096830515063596"/>
    <s v="AM| OKKY | 936479 | GS  | PSB  | TREG 3 |DISPUSIT| HSIE 100MBPS|0815-5334-4511"/>
    <s v="Amex"/>
    <m/>
    <m/>
    <m/>
    <m/>
    <m/>
    <m/>
    <m/>
    <m/>
    <s v="Management Janji"/>
    <s v="PSB"/>
    <s v="FCC"/>
    <d v="2026-11-08T16:39:47"/>
    <m/>
    <s v="Kendala Pelanggan"/>
    <s v="PS"/>
    <s v="BNL"/>
    <s v="NO ADDON"/>
    <n v="20260814"/>
    <s v="Completed"/>
    <s v="- E23015;E23015 ~ ES23 - Perangkat ONT[0]  - E23015~null~44292;E23015||11||Abodemen 0[0]  - E23015~null~E23015_SWONTDUALB;SWONTDUALB ~ Biaya Sewa ONT Dual Band ~ E23015[50000]  - E24057;E24057 ~ ES24 - Paket HSI Bisnis (HSIE) Khusus Winback[0]  - E24057~n"/>
    <s v="INDIBIZ"/>
    <m/>
    <m/>
    <d v="2026-08-11T12:00:00"/>
    <s v="PSB"/>
    <n v="2026"/>
    <n v="8"/>
    <n v="14"/>
    <d v="2026-08-14T00:00:00"/>
    <n v="2.5"/>
    <x v="2"/>
    <x v="24"/>
  </r>
  <r>
    <n v="1027"/>
    <n v="1002511357"/>
    <n v="3"/>
    <x v="2"/>
    <n v="5"/>
    <s v="KEDIRI"/>
    <s v="KEDIRI"/>
    <s v="NDL"/>
    <s v="REG"/>
    <s v="AO"/>
    <s v="NEW SALES"/>
    <s v="1P INET"/>
    <s v="Completed (PS)"/>
    <s v="RBS-Regional 3"/>
    <d v="2026-08-05T19:32:57"/>
    <d v="2026-08-05T21:53:49"/>
    <n v="69359493"/>
    <m/>
    <n v="152651206911"/>
    <s v="Jrp JAYA"/>
    <s v="ODP-NDL-FN/14 FN/D01/14.01"/>
    <s v="WO061026166"/>
    <m/>
    <m/>
    <m/>
    <n v="111.98156090000001"/>
    <n v="-7.9142429999999999"/>
    <s v="|MC20057|MYIA-012892832213/POI/Suyanto/087704519869/yantogembul1982@gmail.com"/>
    <s v="MYIB_ASSISTANT"/>
    <m/>
    <m/>
    <m/>
    <m/>
    <m/>
    <m/>
    <m/>
    <m/>
    <s v="Management Janji"/>
    <s v="2026-08-07 08:00:00 | M Janji : (06/08/2026) jam Pasang pagi / siang  Note : hubungi pelanggan jika ingin kelokasi"/>
    <s v="FCC"/>
    <d v="2026-05-08T19:39:50"/>
    <d v="2026-08-07T08:00:00"/>
    <m/>
    <s v="PS"/>
    <s v="NDL"/>
    <s v="NO ADDON"/>
    <n v="20260805"/>
    <s v="Completed"/>
    <s v="HSI Bisnis Promo HUT Telkom PSB 70% - 100 Mbps"/>
    <s v="INDIBIZ"/>
    <m/>
    <m/>
    <d v="2026-08-07T08:00:00"/>
    <s v="2026-08-07 08:00:00 | M Janji : (06/08/2026) jam Pasang pagi / siang  Note : hubungi pelanggan jika ingin kelokasi"/>
    <n v="2026"/>
    <n v="8"/>
    <n v="5"/>
    <d v="2026-08-05T00:00:00"/>
    <n v="-2.3333333333357587"/>
    <x v="0"/>
    <x v="5"/>
  </r>
  <r>
    <n v="1028"/>
    <n v="1002518369"/>
    <n v="3"/>
    <x v="2"/>
    <n v="5"/>
    <s v="KEDIRI"/>
    <s v="BLITAR"/>
    <s v="BLR"/>
    <s v="REG"/>
    <s v="AO"/>
    <s v="NEW SALES"/>
    <s v="1P INET"/>
    <s v="Completed (PS)"/>
    <s v="RBS-Regional 3"/>
    <d v="2026-08-10T15:52:56"/>
    <d v="2026-08-12T10:37:54"/>
    <n v="69362656"/>
    <m/>
    <n v="152730235365"/>
    <s v="Kaara.visual"/>
    <s v="ODP-BLR-FBD/72 FBD/D01/72.01"/>
    <s v="WO061424596"/>
    <m/>
    <m/>
    <m/>
    <n v="112.157587185502"/>
    <n v="-8.0952093609805704"/>
    <s v="MD|MYDB-20260810264871|DN00001/MN00385|Kaara.visual|085230403304"/>
    <s v="MYDIGIBIZPARTNER"/>
    <m/>
    <m/>
    <m/>
    <m/>
    <m/>
    <m/>
    <m/>
    <m/>
    <s v="Management Janji"/>
    <s v="2026-08-11 13:00:00 | Nama PIC : Dimas No HP : 085230403304 Alt :  M Janji : 11/08/2026 Jam Pasang : 08.00 - 13:00  NoteÃ‚Â :  hubungi terlebih dahulu sebelum kelokasi"/>
    <s v="FCC"/>
    <d v="2026-10-08T15:55:05"/>
    <d v="2026-08-11T13:00:00"/>
    <m/>
    <s v="PS"/>
    <s v="BLR"/>
    <s v="NO ADDON"/>
    <n v="20260812"/>
    <s v="Completed"/>
    <s v="HSI Bisnis Promo HUT Telkom PSB 70% - 50 Mbps"/>
    <s v="INDIBIZ"/>
    <m/>
    <m/>
    <d v="2026-08-11T13:00:00"/>
    <s v="2026-08-11 13:00:00 | Nama PIC : Dimas No HP : 085230403304 Alt :  M Janji : 11/08/2026 Jam Pasang : 08.00 - 13:00  NoteÃ‚Â :  hubungi terlebih dahulu sebelum kelokasi"/>
    <n v="2026"/>
    <n v="8"/>
    <n v="12"/>
    <d v="2026-08-12T00:00:00"/>
    <n v="0.45833333333575865"/>
    <x v="0"/>
    <x v="28"/>
  </r>
  <r>
    <n v="1029"/>
    <n v="1002529969"/>
    <n v="3"/>
    <x v="1"/>
    <n v="5"/>
    <s v="MADURA"/>
    <s v="PAMEKASAN"/>
    <s v="PME"/>
    <s v="REG"/>
    <s v="AO"/>
    <s v="NEW SALES"/>
    <s v="1P INET"/>
    <s v="Completed (PS)"/>
    <s v="RBS-Regional 3"/>
    <d v="2026-08-16T16:43:56"/>
    <d v="2026-08-18T08:44:57"/>
    <n v="69367701"/>
    <m/>
    <n v="152426928274"/>
    <s v="TOKO SYIFA JAYA"/>
    <s v="ODP-PME-FBS/71"/>
    <s v="WO061892780"/>
    <m/>
    <m/>
    <m/>
    <n v="113.41325430000001"/>
    <n v="-7.057658"/>
    <s v="MD|MYDB-20260815265513|DN00001/MN00558|TOKO SYIFA JAYA|081808018735"/>
    <s v="MYDIGIBIZPARTNER"/>
    <m/>
    <m/>
    <m/>
    <m/>
    <m/>
    <m/>
    <m/>
    <m/>
    <s v="Management Janji"/>
    <s v="2026-08-17 13:00:00 | Tanggal pemasangan: 17/08/2026 Jam pemasangan : pagi / siang Info Tambahan : Hubungi pelanggan dulu sebelum ke lokasi terima kasih."/>
    <s v="FCC"/>
    <s v="16-08-2026 16:54:58"/>
    <d v="2026-08-17T13:00:00"/>
    <m/>
    <s v="PS"/>
    <s v="PME"/>
    <s v="NO ADDON"/>
    <n v="20260818"/>
    <s v="Completed"/>
    <s v="HSI Bisnis Promo HUT Telkom PSB 70% - 150 Mbps"/>
    <s v="INDIBIZ"/>
    <m/>
    <m/>
    <d v="2026-08-17T13:00:00"/>
    <s v="2026-08-17 13:00:00 | Tanggal pemasangan: 17/08/2026 Jam pemasangan : pagi / siang Info Tambahan : Hubungi pelanggan dulu sebelum ke lokasi terima kasih."/>
    <n v="2026"/>
    <n v="8"/>
    <n v="18"/>
    <d v="2026-08-18T00:00:00"/>
    <n v="0.45833333333575865"/>
    <x v="0"/>
    <x v="1"/>
  </r>
  <r>
    <n v="1030"/>
    <n v="1002513841"/>
    <n v="3"/>
    <x v="0"/>
    <n v="5"/>
    <s v="KUPANG"/>
    <s v="KUPANG"/>
    <s v="TNA"/>
    <s v="REG"/>
    <s v="AO"/>
    <s v="NEW SALES"/>
    <m/>
    <s v="CC - HD1A - INPROGRESS UNCONTACTED"/>
    <s v="RBS-Regional 3"/>
    <d v="2026-08-07T09:26:36"/>
    <d v="2026-08-09T16:32:29"/>
    <n v="69360454"/>
    <m/>
    <n v="172505213842"/>
    <s v="SMAN 12 Kupang"/>
    <m/>
    <m/>
    <m/>
    <m/>
    <m/>
    <n v="123.531818350923"/>
    <n v="-10.211603853334999"/>
    <s v="IBCARE-PI|SMAN 12 KUPANG|MC40287|082340388300|arifin.dasi18@admin.sma.belajar.id|INDIBIZ 300 Mbps"/>
    <s v="Sales Force DBS"/>
    <m/>
    <m/>
    <m/>
    <m/>
    <m/>
    <m/>
    <m/>
    <m/>
    <m/>
    <m/>
    <m/>
    <d v="2026-07-08T09:40:07"/>
    <m/>
    <m/>
    <s v="FCC"/>
    <s v="TNA"/>
    <s v="NO ADDON"/>
    <m/>
    <s v="UNCONTACTED : Telepon Tidak Diangkat - RNA Siti QoriAh 40971401|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33"/>
  </r>
  <r>
    <n v="1031"/>
    <n v="1002523337"/>
    <n v="3"/>
    <x v="0"/>
    <n v="5"/>
    <s v="MATARAM"/>
    <s v="INNER - NUSA TENGGARA"/>
    <s v="MTR"/>
    <s v="REG"/>
    <s v="AO"/>
    <s v="NEW SALES"/>
    <m/>
    <s v="QC MIA - INVALID QUALITY CONTROL MIA"/>
    <s v="RBS-Regional 3"/>
    <d v="2026-08-13T08:49:30"/>
    <d v="2026-08-13T09:38:12"/>
    <n v="69364704"/>
    <m/>
    <n v="172601796972"/>
    <s v="Sekolah Kristen Aletheia Ampenan"/>
    <s v="ODP-MTR-FBU/43"/>
    <m/>
    <m/>
    <m/>
    <m/>
    <n v="116.084337"/>
    <n v="-8.5810809999999993"/>
    <s v="RBS HSI |Rian Puja Atmawikarsa | 406910 | TREG 3 |Sekolah Kristen Aletheia Ampenan | 87865750811|81803680445| HSI BISNIS 150 MBPS"/>
    <s v="Amex"/>
    <m/>
    <m/>
    <m/>
    <m/>
    <m/>
    <m/>
    <m/>
    <m/>
    <m/>
    <m/>
    <m/>
    <s v="13-08-2026 08:55:52"/>
    <m/>
    <m/>
    <s v="QC1"/>
    <s v="MTR"/>
    <s v="NO ADDON"/>
    <m/>
    <s v="QC MIA - INVALID QUALITY CONTROL MIA - Tidak Mengunggah Foto Lokasi Instalasi Tampak Depan Menyeluruh - upload dokumen  usaha"/>
    <s v="- 11_11446;Biaya PSB HSI EBIS Tunai di Depan ~ 11[150000]  - SP_NOSS;SP_NOSS ~ Internet NOSS Multispeed Network[0]  - SP_NOSS;SP_NOSS ~ Internet NOSS Multispeed Network[0]  - E25060;E25060 ~ ES25 - Paket HSI Bisnis (HSIE) Khusus Winback 2.0[0]  - E25060~n"/>
    <s v="INDIBIZ"/>
    <m/>
    <m/>
    <m/>
    <m/>
    <m/>
    <m/>
    <m/>
    <e v="#NUM!"/>
    <e v="#NUM!"/>
    <x v="1"/>
    <x v="23"/>
  </r>
  <r>
    <n v="1032"/>
    <n v="1002518676"/>
    <n v="3"/>
    <x v="6"/>
    <n v="5"/>
    <s v="SIDOARJO"/>
    <s v="INNER - JATIM TIMUR"/>
    <s v="SDA"/>
    <s v="REG"/>
    <s v="AO"/>
    <s v="NEW SALES"/>
    <m/>
    <s v="Completed (PS)"/>
    <s v="RBS-Regional 3"/>
    <d v="2026-08-10T18:23:10"/>
    <d v="2026-08-11T17:39:52"/>
    <n v="69362760"/>
    <n v="3135917280"/>
    <n v="152316232031"/>
    <s v="CV. GEMILANG INDONESIA"/>
    <s v="ODP-SDA-FHW/001"/>
    <s v="WO061479208"/>
    <m/>
    <m/>
    <m/>
    <n v="112.6969227"/>
    <n v="-7.4298595000000001"/>
    <s v="|MN02332|/CV. GEMILANG INDONESIA/HSI B2B BASIC (1:2) + PHONE (800 MENIT) 75MBPS 452,5RB PSB DISC 70%//gemilang_ind@ymail.com/SULIHINGTYAS RETNO H/8123002828"/>
    <s v="Sales Force DBS"/>
    <m/>
    <m/>
    <m/>
    <m/>
    <m/>
    <m/>
    <m/>
    <m/>
    <s v="Management Janji"/>
    <s v="2026-08-12 13:00:00|Jam pemasangan : 12.00 Info Tambahan : Hubungi pelanggan dulu sebelum ke lokasi terimakasih  |40900827|MYDITA"/>
    <s v="FCC"/>
    <d v="2026-10-08T18:39:50"/>
    <d v="2026-08-12T13:00:00"/>
    <m/>
    <s v="PS"/>
    <s v="SDA"/>
    <s v="NO ADDON"/>
    <n v="20260811"/>
    <s v="Completed"/>
    <s v="- BWY DL;BWY DL ~ Saluran Dua Arah(BothWay)[0]  - E23053;E23053 ~ ES23 - Paket HSI Bisnis  Phone (PHONE)[0]  - E23053~null~44864;E23053||11||Abodemen 0[0]  - E23053~null~E23053_IN800;IN800 ~ Free Lokal dan SLJJ 800 Menit ~ E23053[40000]  - 11_11446;Biaya "/>
    <s v="INDIBIZ"/>
    <m/>
    <m/>
    <d v="2026-08-12T13:00:00"/>
    <s v="2026-08-12 13:00:00|Jam pemasangan : 12.00 Info Tambahan : Hubungi pelanggan dulu sebelum ke lokasi terimakasih  |40900827|MYDITA"/>
    <n v="2026"/>
    <n v="8"/>
    <n v="11"/>
    <d v="2026-08-11T00:00:00"/>
    <n v="-1.5416666666642413"/>
    <x v="0"/>
    <x v="17"/>
  </r>
  <r>
    <n v="1033"/>
    <n v="1002520582"/>
    <n v="3"/>
    <x v="4"/>
    <n v="4"/>
    <s v="PEKALONGAN"/>
    <s v="PEKALONGAN"/>
    <s v="KDW"/>
    <s v="REG"/>
    <s v="AO"/>
    <s v="NEW SALES"/>
    <s v="1P INET"/>
    <s v="102 | FOLLOW UP COMPLETED"/>
    <s v="RBS-Regional 3"/>
    <d v="2026-08-11T15:49:56"/>
    <d v="2026-08-12T15:35:54"/>
    <n v="69363561"/>
    <m/>
    <n v="146285103784"/>
    <s v="CV. Retsa"/>
    <s v="ODP-KDW-FJ/020 FJ/D05/020.01"/>
    <s v="WO061518372"/>
    <m/>
    <m/>
    <m/>
    <n v="109.652518630027"/>
    <n v="-6.9767585838510602"/>
    <s v="|MB00449|MYIA-003788357338/POI/bapak/08122840814/saifuljauhari45@gmail.con"/>
    <s v="MYIB_ASSISTANT"/>
    <m/>
    <m/>
    <m/>
    <m/>
    <m/>
    <m/>
    <m/>
    <m/>
    <s v="Management Janji"/>
    <s v="2026-08-12 13:00:00 | Tanggal pemasangan : 12 AGUSTUS 2026 Jam pemasangan : pagi/siang Info Tambahan : Hubungi pelanggan dulu sebelum ke lokasi terima kasih"/>
    <s v="FCC"/>
    <d v="2026-11-08T15:55:14"/>
    <d v="2026-08-12T13:00:00"/>
    <s v="Kendala Teknik"/>
    <s v="REVOKE"/>
    <s v="KDW"/>
    <s v="NO ADDON"/>
    <m/>
    <s v="Follow Up Revoke Completed, New Order ID : SC1002522660"/>
    <s v="HSI Bisnis Promo HUT Telkom PSB 70% - 50 Mbps"/>
    <s v="INDIBIZ"/>
    <m/>
    <m/>
    <d v="2026-08-12T13:00:00"/>
    <s v="2026-08-12 13:00:00 | Tanggal pemasangan : 12 AGUSTUS 2026 Jam pemasangan : pagi/siang Info Tambahan : Hubungi pelanggan dulu sebelum ke lokasi terima kasih"/>
    <m/>
    <m/>
    <m/>
    <e v="#NUM!"/>
    <e v="#NUM!"/>
    <x v="1"/>
    <x v="3"/>
  </r>
  <r>
    <n v="1034"/>
    <n v="1002528044"/>
    <n v="3"/>
    <x v="2"/>
    <n v="5"/>
    <s v="MALANG"/>
    <s v="KEPANJEN"/>
    <s v="SWJ"/>
    <s v="REG"/>
    <s v="AO"/>
    <s v="NEW SALES"/>
    <m/>
    <s v="Completed (PS)"/>
    <s v="RBS-Regional 3"/>
    <d v="2026-08-15T11:25:17"/>
    <d v="2026-08-15T15:15:45"/>
    <n v="69365963"/>
    <m/>
    <n v="152705285015"/>
    <s v="dina anggrek"/>
    <s v="ODP-MLG-FBU/59"/>
    <s v="WO061811437"/>
    <m/>
    <m/>
    <m/>
    <n v="112.6708569"/>
    <n v="-7.9895054999999999"/>
    <s v="|MN02812|MYIA-065238168782/POI/dina wahyu ajarini/081999404260/dinawahyuajarini@gmail.com"/>
    <s v="Sales Profesional"/>
    <m/>
    <m/>
    <m/>
    <m/>
    <m/>
    <m/>
    <m/>
    <m/>
    <s v="Management Janji"/>
    <s v="2026-08-15 08:00:00 | Nama PIC : bu dina   No HP : 081999404260  Alt :   M Janji : 15/AGUSTUS/2026  jam Pasang : Pagi  Note : hubungi pelanggan jika ingin kelokasi, terimakasih.  "/>
    <s v="FCC"/>
    <s v="15-08-2026 11:39:55"/>
    <m/>
    <m/>
    <s v="PS"/>
    <s v="SWJ"/>
    <s v="NO ADDON"/>
    <n v="20260815"/>
    <s v="Completed"/>
    <s v="- 11_11446;Biaya PSB HSI EBIS Tunai di Depan ~ 11[150000]  - SP_NOSS;SP_NOSS ~ Internet NOSS Multispeed Network[0]  - SP_NOSS;SP_NOSS ~ Internet NOSS Multispeed Network[0]  - E25060;E25060 ~ ES25 - Paket HSI Bisnis (HSIE) Khusus Winback 2.0[0]  - E25060~n"/>
    <s v="INDIBIZ"/>
    <m/>
    <m/>
    <d v="2026-08-15T07:00:00"/>
    <s v="2026-08-15 08:00:00 | Nama PIC : bu dina   No HP : 081999404260  Alt :   M Janji : 15/AGUSTUS/2026  jam Pasang : Pagi  Note : hubungi pelanggan jika ingin kelokasi, terimakasih.  "/>
    <n v="2026"/>
    <n v="8"/>
    <n v="15"/>
    <d v="2026-08-15T00:00:00"/>
    <n v="-0.29166666666424135"/>
    <x v="0"/>
    <x v="29"/>
  </r>
  <r>
    <n v="1035"/>
    <n v="1002520870"/>
    <n v="3"/>
    <x v="2"/>
    <n v="5"/>
    <s v="KEDIRI"/>
    <s v="KEDIRI"/>
    <s v="KDI"/>
    <s v="REG"/>
    <s v="AO"/>
    <s v="NEW SALES"/>
    <s v="1P INET"/>
    <s v="Completed (PS)"/>
    <s v="RBS-Regional 3"/>
    <d v="2026-08-11T17:05:56"/>
    <d v="2026-08-12T13:57:17"/>
    <n v="69363695"/>
    <m/>
    <n v="152610241496"/>
    <s v="PT. MOLADIN FINANCE INDONESIA"/>
    <s v="ODP-KDI-FM/09"/>
    <s v="WO061529258"/>
    <m/>
    <m/>
    <m/>
    <n v="112.010226"/>
    <n v="-7.8127750000000002"/>
    <s v="|MN02621|MYIA-052092539033/POI/Bp Hanif/085888444930/billing@moladin.com"/>
    <s v="MYIB_ASSISTANT"/>
    <m/>
    <m/>
    <m/>
    <m/>
    <m/>
    <m/>
    <m/>
    <m/>
    <s v="Management Janji"/>
    <s v="2026-08-12 15:00:00 | Jam pemasangan : 12.00 Info Tambahan : Hubungi pelanggan dulu sebelum ke lokasi terimakasih  "/>
    <s v="FCC"/>
    <d v="2026-11-08T17:10:12"/>
    <d v="2026-08-12T15:00:00"/>
    <m/>
    <s v="PS"/>
    <s v="KDI"/>
    <s v="NO ADDON"/>
    <n v="20260812"/>
    <s v="Completed"/>
    <s v="HSI Bisnis PSB 70% - 50 Mbps"/>
    <s v="INDIBIZ"/>
    <m/>
    <m/>
    <d v="2026-08-12T15:00:00"/>
    <s v="2026-08-12 15:00:00 | Jam pemasangan : 12.00 Info Tambahan : Hubungi pelanggan dulu sebelum ke lokasi terimakasih  "/>
    <n v="2026"/>
    <n v="8"/>
    <n v="12"/>
    <d v="2026-08-12T00:00:00"/>
    <n v="-0.625"/>
    <x v="0"/>
    <x v="5"/>
  </r>
  <r>
    <n v="1036"/>
    <n v="1002510427"/>
    <n v="3"/>
    <x v="0"/>
    <n v="5"/>
    <s v="KUPANG"/>
    <s v="LABOAN BAJO"/>
    <s v="LBO"/>
    <s v="REG"/>
    <s v="AO"/>
    <s v="NEW SALES"/>
    <s v="1P INET"/>
    <s v="Completed (PS)"/>
    <s v="RBS-Regional 3"/>
    <d v="2026-08-05T12:52:57"/>
    <d v="2026-08-06T14:01:02"/>
    <n v="69359130"/>
    <m/>
    <n v="172512452392"/>
    <s v="YAYASAN WWF INDONESIA"/>
    <s v="ODP-LBO-FF/57 FF/D05/57.01"/>
    <s v="WO060978616"/>
    <m/>
    <m/>
    <m/>
    <n v="119.899564571678"/>
    <n v="-8.4961577900029592"/>
    <s v="MD|MYDB-20260805264397|SC00001/MC00041|YAYASAN WWF INDONESIA|081547340812"/>
    <s v="MYDIGIBIZPARTNER"/>
    <m/>
    <m/>
    <m/>
    <m/>
    <m/>
    <m/>
    <m/>
    <m/>
    <s v="Management Janji"/>
    <s v="2026-08-06 13:00:00 | Jam pemasangan : 12.00 Info Tambahan : Hubungi pelanggan dulu sebelum ke lokasi terimakasih "/>
    <s v="FCC"/>
    <d v="2026-05-08T12:55:33"/>
    <d v="2026-08-06T13:00:00"/>
    <m/>
    <s v="PS"/>
    <s v="LBO"/>
    <s v="NO ADDON"/>
    <n v="20260806"/>
    <s v="Completed"/>
    <s v="HSI Bisnis PSB 70% - 75 Mbps"/>
    <s v="INDIBIZ"/>
    <m/>
    <m/>
    <d v="2026-08-06T13:00:00"/>
    <s v="2026-08-06 13:00:00 | Jam pemasangan : 12.00 Info Tambahan : Hubungi pelanggan dulu sebelum ke lokasi terimakasih "/>
    <n v="2026"/>
    <n v="8"/>
    <n v="6"/>
    <d v="2026-08-06T00:00:00"/>
    <n v="-0.54166666666424135"/>
    <x v="0"/>
    <x v="21"/>
  </r>
  <r>
    <n v="1037"/>
    <n v="1002513870"/>
    <n v="3"/>
    <x v="2"/>
    <n v="5"/>
    <s v="KEDIRI"/>
    <s v="BLITAR"/>
    <s v="WGI"/>
    <s v="REG"/>
    <s v="AO"/>
    <s v="NEW SALES"/>
    <m/>
    <s v="Completed (PS)"/>
    <s v="RBS-Regional 3"/>
    <d v="2026-08-07T09:34:02"/>
    <d v="2026-08-08T10:48:50"/>
    <n v="69360473"/>
    <m/>
    <n v="152737203503"/>
    <s v="PT. BORWITA CITRA PRIMA"/>
    <s v="ODP-WGI-FC/42"/>
    <s v="WO061167108"/>
    <m/>
    <m/>
    <m/>
    <n v="112.3179568"/>
    <n v="-8.0664602999999993"/>
    <s v="AMRBS/405529/YULYAN MAHARTA SAVIAR/R3/JATIM TIMUR/WINBACK 2.0 HSI B2B (1:1) 50MBPS 355RB PSB DISC 70%/DODIK KURNIAWAN /Email : dodik.kurniawan@borwita.co.id"/>
    <s v="Amex"/>
    <m/>
    <m/>
    <m/>
    <m/>
    <m/>
    <m/>
    <m/>
    <m/>
    <s v="Management Janji"/>
    <s v="2026-08-10 08:00:00|Nama Pic : dodik No Hp Pic : 085736789776 No alt : - Jam Pemasangan : pagi siang  Tanggal Pemasangan : 10 Agustus 2026|40981182|MYDITA"/>
    <s v="FCC"/>
    <d v="2026-07-08T09:40:07"/>
    <d v="2026-08-10T08:00:00"/>
    <m/>
    <s v="PS"/>
    <s v="WGI"/>
    <s v="NO ADDON"/>
    <n v="20260808"/>
    <s v="Completed"/>
    <s v="- 11_11446;Biaya PSB HSI EBIS Tunai di Depan ~ 11[150000]  - E25060;E25060 ~ ES25 - Paket HSI Bisnis (HSIE) Khusus Winback 2.0[0]  - E25060~null~E25060_UNL;UNL ~ Internet-Link Unlimited Internet Usage ~ E25060[0]  - E25060~null~105343;E25060||11||Abodemen"/>
    <s v="INDIBIZ"/>
    <m/>
    <m/>
    <d v="2026-08-10T08:00:00"/>
    <s v="2026-08-10 08:00:00|Nama Pic : dodik No Hp Pic : 085736789776 No alt : - Jam Pemasangan : pagi siang  Tanggal Pemasangan : 10 Agustus 2026|40981182|MYDITA"/>
    <n v="2026"/>
    <n v="8"/>
    <n v="8"/>
    <d v="2026-08-08T00:00:00"/>
    <n v="-2.3333333333357587"/>
    <x v="0"/>
    <x v="28"/>
  </r>
  <r>
    <n v="1038"/>
    <n v="1002522497"/>
    <n v="3"/>
    <x v="4"/>
    <n v="4"/>
    <s v="PEKALONGAN"/>
    <s v="BREBES"/>
    <s v="KTM"/>
    <s v="REG"/>
    <s v="AO"/>
    <s v="NEW SALES"/>
    <s v="1P INET"/>
    <s v="Completed (PS)"/>
    <s v="RBS-Regional 3"/>
    <d v="2026-08-12T14:52:56"/>
    <d v="2026-08-13T14:43:03"/>
    <n v="69364386"/>
    <m/>
    <n v="142214106727"/>
    <s v="SPBU 44.522.14"/>
    <s v="ODP-KTM-FE/023 FE/D04/023.01"/>
    <s v="WO061598957"/>
    <m/>
    <m/>
    <m/>
    <n v="108.93130011856501"/>
    <n v="-7.0003520549026099"/>
    <s v="MD|MYDB-20260812265088|DN00001/MN00377|SPBU 44.522.14|081542025073"/>
    <s v="MYDIGIBIZPARTNER"/>
    <m/>
    <m/>
    <m/>
    <m/>
    <m/>
    <m/>
    <m/>
    <m/>
    <s v="Management Janji"/>
    <s v="2026-08-13 13:00:00 | Nama PIC : bapak wono No HP : 081542025073 Alt :  M Janji : (KAMIS/13/AGUSTUS/2026) jam Pasang : 09:00 Note : hubungi pelanggan jika ingin kelokasi"/>
    <s v="FCC"/>
    <d v="2026-12-08T15:10:41"/>
    <d v="2026-08-13T13:00:00"/>
    <m/>
    <s v="PS"/>
    <s v="KTM"/>
    <s v="NO ADDON"/>
    <n v="20260813"/>
    <s v="Completed"/>
    <s v="HSI Bisnis Promo HUT Telkom PSB 70% - 100 Mbps"/>
    <s v="INDIBIZ"/>
    <m/>
    <m/>
    <d v="2026-08-13T13:00:00"/>
    <s v="2026-08-13 13:00:00 | Nama PIC : bapak wono No HP : 081542025073 Alt :  M Janji : (KAMIS/13/AGUSTUS/2026) jam Pasang : 09:00 Note : hubungi pelanggan jika ingin kelokasi"/>
    <n v="2026"/>
    <n v="8"/>
    <n v="13"/>
    <d v="2026-08-13T00:00:00"/>
    <n v="-0.54166666666424135"/>
    <x v="0"/>
    <x v="3"/>
  </r>
  <r>
    <n v="1039"/>
    <n v="1002508584"/>
    <n v="3"/>
    <x v="7"/>
    <n v="4"/>
    <s v="KUDUS"/>
    <s v="KUDUS"/>
    <s v="DMA"/>
    <s v="REG"/>
    <s v="AO"/>
    <s v="NEW SALES"/>
    <m/>
    <s v="Completed (PS)"/>
    <s v="RBS-Regional 3"/>
    <d v="2026-08-04T14:32:25"/>
    <d v="2026-08-06T15:29:44"/>
    <n v="69356800"/>
    <m/>
    <n v="141456115373"/>
    <s v="PT Bintang Sayap Utama"/>
    <s v="ODP-DMA-FF/05"/>
    <s v="WO060903734"/>
    <m/>
    <m/>
    <m/>
    <n v="110.6523"/>
    <n v="-6.9067249999999998"/>
    <s v="|MN02256|MYIA-038846615886/POI/IRA MARYATI/082383669498/ira.maryati@bintangsayaputama.com"/>
    <s v="Sales Profesional"/>
    <m/>
    <m/>
    <m/>
    <m/>
    <m/>
    <m/>
    <m/>
    <m/>
    <s v="Management Janji"/>
    <s v="2026-08-02 13:00:00 | Nama Pic : IBU IRA  No Hp Pic : 082383669498  Jam Pemasangan : 08:00 - 12.00  Tanggal Pemasangan : MINGGU 02 AGUSTUS 2026  Info Tambahan : Hubungi pelanggan sebelum datang ke lokasi, terima kasih."/>
    <s v="FCC"/>
    <d v="2026-04-08T14:40:14"/>
    <m/>
    <m/>
    <s v="PS"/>
    <s v="DMA"/>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4T07:00:00"/>
    <s v="2026-08-02 13:00:00 | Nama Pic : IBU IRA  No Hp Pic : 082383669498  Jam Pemasangan : 08:00 - 12.00  Tanggal Pemasangan : MINGGU 02 AGUSTUS 2026  Info Tambahan : Hubungi pelanggan sebelum datang ke lokasi, terima kasih."/>
    <n v="2026"/>
    <n v="8"/>
    <n v="6"/>
    <d v="2026-08-06T00:00:00"/>
    <n v="1.7083333333357587"/>
    <x v="2"/>
    <x v="3"/>
  </r>
  <r>
    <n v="1040"/>
    <n v="1002513750"/>
    <n v="3"/>
    <x v="6"/>
    <n v="5"/>
    <s v="SIDOARJO"/>
    <s v="INNER - JATIM TIMUR"/>
    <s v="KRN"/>
    <s v="REG"/>
    <s v="AO"/>
    <s v="NEW SALES"/>
    <m/>
    <s v="Completed (PS)"/>
    <s v="RBS-Regional 3"/>
    <d v="2026-08-07T09:00:26"/>
    <d v="2026-08-08T09:36:32"/>
    <n v="69360412"/>
    <m/>
    <n v="152331250944"/>
    <s v="RK SMART"/>
    <s v="ODP-KRN-FAD/28"/>
    <s v="WO061139798"/>
    <m/>
    <m/>
    <m/>
    <n v="112.54783740000001"/>
    <n v="-7.4581958999999998"/>
    <s v="|MC30111|/MOCH ARIFIN /82126644904/achmadzainalarifin@gmail.com"/>
    <s v="Sales Force DBS"/>
    <m/>
    <m/>
    <m/>
    <m/>
    <m/>
    <m/>
    <m/>
    <m/>
    <s v="Management Janji"/>
    <s v="2026-08-08 08:00:00|Nama PIC : Arifin  No HP : 082126644904 Alt :  M Janji : 08/08/2026 Jam Pasang : 08.00 - 13:00  NoteÃ‚Â :  hubungi terlebih dahulu sebelum kelokasi|40981182|MYDITA"/>
    <s v="FCC"/>
    <d v="2026-07-08T09:10:56"/>
    <d v="2026-08-08T08:00:00"/>
    <s v="Kendala Pelanggan"/>
    <s v="PS"/>
    <s v="KRN"/>
    <s v="NETMONK - OCA"/>
    <n v="20260808"/>
    <s v="Completed"/>
    <s v="- 11_11446;Biaya PSB HSI EBIS Tunai di Depan ~ 11[150000]  - E23015;E23015 ~ ES23 - Perangkat ONT[0]  - E23015~null~44292;E23015||11||Abodemen 0[0]  - E23015~null~E23015_SWONTPREM;SWONTPREM ~ Biaya Sewa ONT Premium ~ E23015[50000]  - E24057;E24057 ~ ES24 "/>
    <s v="INDIBIZ"/>
    <m/>
    <m/>
    <d v="2026-08-08T08:00:00"/>
    <s v="2026-08-08 08:00:00|Nama PIC : Arifin  No HP : 082126644904 Alt :  M Janji : 08/08/2026 Jam Pasang : 08.00 - 13:00  NoteÃ‚Â :  hubungi terlebih dahulu sebelum kelokasi|40981182|MYDITA"/>
    <n v="2026"/>
    <n v="8"/>
    <n v="8"/>
    <d v="2026-08-08T00:00:00"/>
    <n v="-0.33333333333575865"/>
    <x v="0"/>
    <x v="17"/>
  </r>
  <r>
    <n v="1041"/>
    <n v="1002524256"/>
    <n v="3"/>
    <x v="0"/>
    <n v="5"/>
    <s v="MATARAM"/>
    <s v="SUMBAWA"/>
    <s v="SBW"/>
    <s v="REG"/>
    <s v="AO"/>
    <s v="NEW SALES"/>
    <s v="1P INET"/>
    <s v="Completed (PS)"/>
    <s v="RBS-Regional 3"/>
    <d v="2026-08-13T13:26:56"/>
    <d v="2026-08-14T15:48:15"/>
    <n v="69365153"/>
    <m/>
    <n v="172606791816"/>
    <s v="NUGRAHA HOMESTAY"/>
    <s v="ODP-SBW-FBB/38 FBB/D03/38.01"/>
    <s v="WO061669950"/>
    <m/>
    <m/>
    <m/>
    <n v="117.420354187488"/>
    <n v="-8.4941589197029099"/>
    <s v="MD|MYDB-20260813265217|DN00001/MN01576|NUGRAHA HOMESTAY|087863552030"/>
    <s v="MYDIGIBIZPARTNER"/>
    <m/>
    <m/>
    <m/>
    <m/>
    <m/>
    <m/>
    <m/>
    <m/>
    <s v="Management Janji"/>
    <s v="2026-08-14 13:00:00 | Waktu pemasangan : 13 agustus 2026 Jam pemasangan : 08.00 - 12.00 Info Tambahan : Hubungi pelanggan dulu sebelum ke lokasi terimakasih "/>
    <s v="FCC"/>
    <s v="13-08-2026 13:39:51"/>
    <d v="2026-08-14T13:00:00"/>
    <m/>
    <s v="PS"/>
    <s v="SBW"/>
    <s v="NO ADDON"/>
    <n v="20260814"/>
    <s v="Completed"/>
    <s v="HSI Bisnis Basic Promo HUT Telkom PSB 70% - 50 Mbps"/>
    <s v="INDIBIZ"/>
    <m/>
    <m/>
    <d v="2026-08-14T13:00:00"/>
    <s v="2026-08-14 13:00:00 | Waktu pemasangan : 13 agustus 2026 Jam pemasangan : 08.00 - 12.00 Info Tambahan : Hubungi pelanggan dulu sebelum ke lokasi terimakasih "/>
    <n v="2026"/>
    <n v="8"/>
    <n v="14"/>
    <d v="2026-08-14T00:00:00"/>
    <n v="-0.54166666666424135"/>
    <x v="0"/>
    <x v="0"/>
  </r>
  <r>
    <n v="1042"/>
    <n v="1002516124"/>
    <n v="3"/>
    <x v="1"/>
    <n v="5"/>
    <s v="SBY SELATAN"/>
    <s v="KETINTANG"/>
    <s v="WRU"/>
    <s v="REG"/>
    <s v="AO"/>
    <s v="NEW SALES"/>
    <s v="1P INET"/>
    <s v="Completed (PS)"/>
    <s v="RBS-Regional 3"/>
    <d v="2026-08-08T15:58:56"/>
    <d v="2026-08-09T20:06:10"/>
    <n v="69361579"/>
    <m/>
    <n v="152302236685"/>
    <s v="WARKOP TANPA STATUS"/>
    <s v="ODP-WR1-FGG/17 FGG/D02/17.01"/>
    <s v="WO061277939"/>
    <m/>
    <m/>
    <m/>
    <n v="112.7263873"/>
    <n v="-7.3612666999999998"/>
    <s v="MD|MYDB-20260808264766|DN00001/MN02094|WARKOP TANPA STATUS|0881025102119"/>
    <s v="MYDIGIBIZPARTNER"/>
    <m/>
    <m/>
    <m/>
    <m/>
    <m/>
    <m/>
    <m/>
    <m/>
    <s v="Management Janji"/>
    <s v="2026-08-09 13:00:00 | Nama Pic : BP RIFQI No Hp Pic : 0881025102119 Jam Pemasangan : 08:00 - 12.00 Tanggal Pemasangan : MINGGU 09 AGUSTUS 2026 Info Tambahan : Hubungi pelanggan sebelum datang ke lokasi, terima kasih."/>
    <s v="FCC"/>
    <d v="2026-08-08T16:09:53"/>
    <d v="2026-08-09T13:00:00"/>
    <m/>
    <s v="PS"/>
    <s v="WRU"/>
    <s v="NO ADDON"/>
    <n v="20260809"/>
    <s v="Completed"/>
    <s v="HSI Bisnis Promo HUT Telkom PSB 70% - 75 Mbps"/>
    <s v="INDIBIZ"/>
    <m/>
    <m/>
    <d v="2026-08-09T13:00:00"/>
    <s v="2026-08-09 13:00:00 | Nama Pic : BP RIFQI No Hp Pic : 0881025102119 Jam Pemasangan : 08:00 - 12.00 Tanggal Pemasangan : MINGGU 09 AGUSTUS 2026 Info Tambahan : Hubungi pelanggan sebelum datang ke lokasi, terima kasih."/>
    <n v="2026"/>
    <n v="8"/>
    <n v="9"/>
    <d v="2026-08-09T00:00:00"/>
    <n v="-0.54166666666424135"/>
    <x v="0"/>
    <x v="8"/>
  </r>
  <r>
    <n v="1043"/>
    <n v="1002529639"/>
    <n v="3"/>
    <x v="6"/>
    <n v="5"/>
    <s v="PASURUAN"/>
    <s v="PROBOLINGGO"/>
    <s v="SKP"/>
    <s v="REG"/>
    <s v="AO"/>
    <s v="NEW SALES"/>
    <m/>
    <s v="Completed (PS)"/>
    <s v="RBS-Regional 3"/>
    <d v="2026-08-16T13:19:39"/>
    <d v="2026-08-16T18:18:19"/>
    <n v="69367510"/>
    <m/>
    <n v="152528204026"/>
    <s v="GUDANG TAHU LUMBANG"/>
    <s v="ODP-SKP-FE/43"/>
    <s v="WO061885310"/>
    <m/>
    <m/>
    <m/>
    <n v="113.21584009999999"/>
    <n v="-7.7441461"/>
    <s v="|MN01068|/GUDANG TAHU LUMBANG / NARYASIH 2/WINBACK HSI B2B + OCA BREACH CHECKER (1:1) 300MBPS 1,250,5JT PSB DISC 70%//naryasihbranggah@gmail.com/NARYASIH/85655623225"/>
    <s v="Sales Force DBS"/>
    <m/>
    <m/>
    <m/>
    <m/>
    <m/>
    <m/>
    <m/>
    <m/>
    <s v="Management Janji"/>
    <s v="2026-08-17 13:00:00|Nama : BU NARYASIH No Hp : 085655623225 No Alt :  Tgl Pemasangan : 17 Agustus 2026 Interval : SIANG Note : Hubungi pelanggan terlebih dahulu|40971402|MYDITA"/>
    <s v="FCC"/>
    <s v="16-08-2026 13:39:58"/>
    <d v="2026-08-17T13:00:00"/>
    <m/>
    <s v="PS"/>
    <s v="SKP"/>
    <s v="OCA"/>
    <n v="20260816"/>
    <s v="Completed"/>
    <s v="- 11_11446;Biaya PSB HSI EBIS Tunai di Depan ~ 11[150000]  - E25023;E25023 ~ ES25 - Paket Produk OCA Breach Checker[0]  - E25023~null~104837;E25023||77||Abodemen 0[0]  - E25023~null~E25023_OCABRECHE;OCABRECHE ~ OCA Breach Checker ~ E25023[30500]  - SP_NOS"/>
    <s v="INDIBIZ"/>
    <m/>
    <m/>
    <d v="2026-08-17T13:00:00"/>
    <s v="2026-08-17 13:00:00|Nama : BU NARYASIH No Hp : 085655623225 No Alt :  Tgl Pemasangan : 17 Agustus 2026 Interval : SIANG Note : Hubungi pelanggan terlebih dahulu|40971402|MYDITA"/>
    <n v="2026"/>
    <n v="8"/>
    <n v="16"/>
    <d v="2026-08-16T00:00:00"/>
    <n v="-1.5416666666642413"/>
    <x v="0"/>
    <x v="26"/>
  </r>
  <r>
    <n v="1044"/>
    <n v="1002514175"/>
    <n v="3"/>
    <x v="4"/>
    <n v="4"/>
    <s v="PEKALONGAN"/>
    <s v="TEGAL"/>
    <s v="TEG"/>
    <s v="REG"/>
    <s v="AO"/>
    <s v="NEW SALES"/>
    <m/>
    <s v="Completed (PS)"/>
    <s v="RBS-Regional 3"/>
    <d v="2026-08-07T10:44:46"/>
    <d v="2026-08-07T13:26:48"/>
    <n v="69359727"/>
    <m/>
    <n v="142212126674"/>
    <s v="SDN MANGKUKUSUMAN 5 TEGAL"/>
    <s v="ODP-TEG-FN/063"/>
    <s v="WO061145999"/>
    <m/>
    <m/>
    <m/>
    <n v="109.13801279"/>
    <n v="-6.8723656599999998"/>
    <s v="|MN00292|MYIA-015849851619/POI/Mutmainah/083837087200/sdnmangkukusuman5@gmail.com"/>
    <s v="Sales Profesional"/>
    <m/>
    <m/>
    <m/>
    <m/>
    <m/>
    <m/>
    <m/>
    <m/>
    <s v="Management Janji"/>
    <s v="2026-08-07 08:00:00 | Nama : BU MUTMAINAH  No Hp : 083837087200  No Alt :   Tgl Pemasangan : 07 Agustus 2026  Interval : PAGI   Note : Hubungi pelanggan terlebih dahulu"/>
    <s v="FCC"/>
    <d v="2026-07-08T10:55:20"/>
    <m/>
    <m/>
    <s v="PS"/>
    <s v="TEG"/>
    <s v="NO ADDON"/>
    <n v="20260807"/>
    <s v="Completed"/>
    <s v="- 11_11446;Biaya PSB HSI EBIS Tunai di Depan ~ 11[150000]  - SP_NOSS;SP_NOSS ~ Internet NOSS Multispeed Network[0]  - E25060;E25060 ~ ES25 - Paket HSI Bisnis (HSIE) Khusus Winback 2.0[0]  - E25060~null~E25060_UNL;UNL ~ Internet-Link Unlimited Internet Usa"/>
    <s v="INDIBIZ"/>
    <m/>
    <m/>
    <d v="2026-08-07T07:00:00"/>
    <s v="2026-08-07 08:00:00 | Nama : BU MUTMAINAH  No Hp : 083837087200  No Alt :   Tgl Pemasangan : 07 Agustus 2026  Interval : PAGI   Note : Hubungi pelanggan terlebih dahulu"/>
    <n v="2026"/>
    <n v="8"/>
    <n v="7"/>
    <d v="2026-08-07T00:00:00"/>
    <n v="-0.29166666666424135"/>
    <x v="0"/>
    <x v="3"/>
  </r>
  <r>
    <n v="1045"/>
    <n v="1002511221"/>
    <n v="3"/>
    <x v="1"/>
    <n v="5"/>
    <s v="SBY UTARA"/>
    <s v="TANDES"/>
    <s v="TNS"/>
    <s v="REG"/>
    <s v="AO"/>
    <s v="NEW SALES"/>
    <s v="1P INET"/>
    <s v="Completed (PS)"/>
    <s v="RBS-Regional 3"/>
    <d v="2026-08-05T16:58:57"/>
    <d v="2026-08-06T15:44:46"/>
    <n v="69359428"/>
    <m/>
    <n v="152409278319"/>
    <s v="SD Khadijah 2"/>
    <s v="ODP-TDS-FCS/49 FCS/D06/49.01"/>
    <s v="WO061014599"/>
    <m/>
    <m/>
    <m/>
    <n v="112.6905166"/>
    <n v="-7.2803180000000003"/>
    <s v="|MN01794|MYIA-091479037303/POI/Rico susanto/082229547735/ricosusanto.600@gmail.com"/>
    <s v="MYIB_ASSISTANT"/>
    <m/>
    <m/>
    <m/>
    <m/>
    <m/>
    <m/>
    <m/>
    <m/>
    <s v="Management Janji"/>
    <s v="2026-08-06 13:00:00 | Tanggal Pemasangan : 06 Agustus 2026 Jam Pemasangan : 08:00 13:00 Info Tambahan : Hubungi pelanggan dulu sebelum ke lokasi terimakasih"/>
    <s v="FCC"/>
    <d v="2026-05-08T17:10:28"/>
    <d v="2026-08-06T13:00:00"/>
    <m/>
    <s v="PS"/>
    <s v="TNS"/>
    <s v="NO ADDON"/>
    <n v="20260806"/>
    <s v="Completed"/>
    <s v="HSI Bisnis Promo HUT Telkom PSB 70% - 100 Mbps"/>
    <s v="INDIBIZ"/>
    <m/>
    <m/>
    <d v="2026-08-06T13:00:00"/>
    <s v="2026-08-06 13:00:00 | Tanggal Pemasangan : 06 Agustus 2026 Jam Pemasangan : 08:00 13:00 Info Tambahan : Hubungi pelanggan dulu sebelum ke lokasi terimakasih"/>
    <n v="2026"/>
    <n v="8"/>
    <n v="6"/>
    <d v="2026-08-06T00:00:00"/>
    <n v="-0.54166666666424135"/>
    <x v="0"/>
    <x v="27"/>
  </r>
  <r>
    <n v="1046"/>
    <n v="1002515608"/>
    <n v="3"/>
    <x v="1"/>
    <n v="5"/>
    <s v="MADURA"/>
    <s v="BANGKALAN"/>
    <s v="KPP"/>
    <s v="REG"/>
    <s v="AO"/>
    <s v="NEW SALES"/>
    <m/>
    <s v="Completed (PS)"/>
    <s v="RBS-Regional 3"/>
    <d v="2026-08-08T08:56:10"/>
    <d v="2026-08-08T11:07:01"/>
    <n v="69355678"/>
    <m/>
    <n v="152437905585"/>
    <s v="TOKO MUSTOFA"/>
    <s v="ODP-KPP-FE/14"/>
    <s v="WO061235648"/>
    <m/>
    <m/>
    <m/>
    <n v="113.275350225975"/>
    <n v="-7.0636142160270099"/>
    <s v="|MN00213|/TOKO MUSTOFA/MUSTOFA/087780880483/mustofajaya12@gmail.com/HSI Bisnis + Netmonk Promo 2026 300 Mbps (Rp 1.186.100) PSB 150.000/"/>
    <s v="Sales Force DBS"/>
    <m/>
    <m/>
    <m/>
    <m/>
    <m/>
    <m/>
    <m/>
    <m/>
    <s v="Management Janji"/>
    <s v="2026-08-01 08:00:00|telp :087780880483  alt :  pagi / siang 01/08/2026  hub sebelum ke lokasi |IL1380|MYDITA"/>
    <s v="FCC"/>
    <d v="2026-08-08T09:10:12"/>
    <m/>
    <m/>
    <s v="PS"/>
    <s v="KPP"/>
    <s v="NETMONK"/>
    <n v="20260808"/>
    <s v="Completed"/>
    <s v="- 11_11446;Biaya PSB HSI EBIS Tunai di Depan ~ 11[150000]  - E23015;E23015 ~ ES23 - Perangkat ONT[0]  - E23015~null~44292;E23015||11||Abodemen 0[0]  - E23015~null~E23015_SWONTPREM;SWONTPREM ~ Biaya Sewa ONT Premium ~ E23015[50000]  - E25060;E25060 ~ ES25 "/>
    <s v="INDIBIZ"/>
    <m/>
    <m/>
    <d v="2026-08-08T07:00:00"/>
    <s v="2026-08-01 08:00:00|telp :087780880483  alt :  pagi / siang 01/08/2026  hub sebelum ke lokasi |IL1380|MYDITA"/>
    <n v="2026"/>
    <n v="8"/>
    <n v="8"/>
    <d v="2026-08-08T00:00:00"/>
    <n v="-0.29166666666424135"/>
    <x v="0"/>
    <x v="1"/>
  </r>
  <r>
    <n v="1047"/>
    <n v="1002519655"/>
    <n v="3"/>
    <x v="1"/>
    <n v="5"/>
    <s v="SBY UTARA"/>
    <s v="TANDES"/>
    <s v="KLN"/>
    <s v="REG"/>
    <s v="AO"/>
    <s v="NEW SALES"/>
    <s v="1P INET"/>
    <s v="Completed (PS)"/>
    <s v="RBS-Regional 3"/>
    <d v="2026-08-11T11:58:56"/>
    <d v="2026-08-13T15:04:18"/>
    <n v="69363218"/>
    <m/>
    <n v="152418251590"/>
    <s v="PT Laxo Global Akses margo L2"/>
    <s v="ODP-TDS-FDN/76 FDN/D06/76.01"/>
    <s v="WO061485160"/>
    <m/>
    <m/>
    <m/>
    <n v="112.688092254102"/>
    <n v="-7.2475379397391198"/>
    <s v="MD|MYDB-20260811264930|DN00001/MN02280|PT Laxo Global Akses margo L2|082245003307"/>
    <s v="MYDIGIBIZPARTNER"/>
    <m/>
    <m/>
    <m/>
    <m/>
    <m/>
    <m/>
    <m/>
    <m/>
    <s v="Management Janji"/>
    <s v="2026-08-13 15:00:00 | Nama PIC : bapak andi hermawan No HP : 082245003307 Alt :  M Janji : (kamis/13/AGUSTUS/2026) jam Pasang : 09:00 Note : hubungi pelanggan jika ingin kelokasi"/>
    <s v="FCC"/>
    <d v="2026-11-08T12:10:44"/>
    <d v="2026-08-13T15:00:00"/>
    <m/>
    <s v="PS"/>
    <s v="KLN"/>
    <s v="NO ADDON"/>
    <n v="20260813"/>
    <s v="Completed"/>
    <s v="HSI Bisnis Basic Promo HUT Telkom PSB 70% - 50 Mbps"/>
    <s v="INDIBIZ"/>
    <m/>
    <m/>
    <d v="2026-08-13T15:00:00"/>
    <s v="2026-08-13 15:00:00 | Nama PIC : bapak andi hermawan No HP : 082245003307 Alt :  M Janji : (kamis/13/AGUSTUS/2026) jam Pasang : 09:00 Note : hubungi pelanggan jika ingin kelokasi"/>
    <n v="2026"/>
    <n v="8"/>
    <n v="13"/>
    <d v="2026-08-13T00:00:00"/>
    <n v="-0.625"/>
    <x v="0"/>
    <x v="27"/>
  </r>
  <r>
    <n v="1048"/>
    <n v="1002521753"/>
    <n v="3"/>
    <x v="4"/>
    <n v="4"/>
    <s v="PEKALONGAN"/>
    <s v="SLAWI"/>
    <s v="BLU"/>
    <s v="REG"/>
    <s v="AO"/>
    <s v="NEW SALES"/>
    <s v="1P INET"/>
    <s v="Completed (PS)"/>
    <s v="RBS-Regional 3"/>
    <d v="2026-08-12T11:17:56"/>
    <d v="2026-08-13T13:24:14"/>
    <n v="69364049"/>
    <m/>
    <n v="142206131317"/>
    <s v="SPBU 44.524.04 BALAPULANG"/>
    <s v="ODP-BLU-FB/054 FB/D03/054.01"/>
    <s v="WO061569621"/>
    <m/>
    <m/>
    <m/>
    <n v="109.08451493829401"/>
    <n v="-7.0823300413959496"/>
    <s v="MD|MYDB-20260812265051|DN00001/MN00377|SPBU 44.524.04 BALAPULANG|085923381513"/>
    <s v="MYDIGIBIZPARTNER"/>
    <m/>
    <m/>
    <m/>
    <m/>
    <m/>
    <m/>
    <m/>
    <m/>
    <s v="Management Janji"/>
    <s v="2026-08-13 13:00:00 | Tanggal pemasangan: 13/08/2026 Jam pemasangan : siang Info Tambahan : Hubungi pelanggan dulu sebelum ke lokasi terima kasih."/>
    <s v="FCC"/>
    <d v="2026-12-08T11:39:52"/>
    <d v="2026-08-13T13:00:00"/>
    <m/>
    <s v="PS"/>
    <s v="BLU"/>
    <s v="NO ADDON"/>
    <n v="20260813"/>
    <s v="Completed"/>
    <s v="HSI Bisnis Promo HUT Telkom PSB 70% - 100 Mbps"/>
    <s v="INDIBIZ"/>
    <m/>
    <m/>
    <d v="2026-08-13T13:00:00"/>
    <s v="2026-08-13 13:00:00 | Tanggal pemasangan: 13/08/2026 Jam pemasangan : siang Info Tambahan : Hubungi pelanggan dulu sebelum ke lokasi terima kasih."/>
    <n v="2026"/>
    <n v="8"/>
    <n v="13"/>
    <d v="2026-08-13T00:00:00"/>
    <n v="-0.54166666666424135"/>
    <x v="0"/>
    <x v="3"/>
  </r>
  <r>
    <n v="1049"/>
    <n v="1002504790"/>
    <n v="3"/>
    <x v="4"/>
    <n v="4"/>
    <s v="PEKALONGAN"/>
    <s v="SLAWI"/>
    <s v="BLU"/>
    <s v="REG"/>
    <s v="AO"/>
    <s v="NEW SALES"/>
    <s v="1P INET"/>
    <s v="Completed (PS)"/>
    <s v="RBS-Regional 3"/>
    <d v="2026-08-01T16:02:58"/>
    <d v="2026-08-02T12:47:01"/>
    <n v="69356834"/>
    <m/>
    <n v="142206131293"/>
    <s v="DIMART"/>
    <s v="ODP-BLU-FZ/025 FZ/D02/025.01"/>
    <s v="WO060668073"/>
    <m/>
    <m/>
    <m/>
    <n v="109.07125000000001"/>
    <n v="-7.1726700000000001"/>
    <s v="|MN00377|MYIA-035043885974/POI/khamdani/083861107373/danilive797@gmail.com"/>
    <s v="MYIB_ASSISTANT"/>
    <m/>
    <m/>
    <m/>
    <m/>
    <m/>
    <m/>
    <m/>
    <m/>
    <s v="Management Janji"/>
    <s v="2026-08-02 13:00:00 | Nama PIC : BAPAK KHAMDANI No HP : 083861107373 Alt :  M Janji : (MINGGU/2/AGUSTUS/2026) jam Pasang : 09:00 Note : hubungi pelanggan jika ingin kelokasi"/>
    <s v="FCC"/>
    <d v="2026-01-08T16:09:50"/>
    <d v="2026-08-02T13:00:00"/>
    <m/>
    <s v="PS"/>
    <s v="BLU"/>
    <s v="NO ADDON"/>
    <n v="20260802"/>
    <s v="Completed"/>
    <s v="HSI Bisnis Promo HUT Telkom PSB 70% - 300 Mbps"/>
    <s v="INDIBIZ"/>
    <m/>
    <m/>
    <d v="2026-08-02T13:00:00"/>
    <s v="2026-08-02 13:00:00 | Nama PIC : BAPAK KHAMDANI No HP : 083861107373 Alt :  M Janji : (MINGGU/2/AGUSTUS/2026) jam Pasang : 09:00 Note : hubungi pelanggan jika ingin kelokasi"/>
    <n v="2026"/>
    <n v="8"/>
    <n v="2"/>
    <d v="2026-08-02T00:00:00"/>
    <n v="-0.54166666666424135"/>
    <x v="0"/>
    <x v="3"/>
  </r>
  <r>
    <n v="1050"/>
    <n v="1002511617"/>
    <n v="3"/>
    <x v="1"/>
    <n v="5"/>
    <s v="MADURA"/>
    <s v="BANGKALAN"/>
    <s v="KML"/>
    <s v="REG"/>
    <s v="AO"/>
    <s v="NEW SALES"/>
    <m/>
    <s v="100 | REVOKE COMPLETED"/>
    <s v="RBS-Regional 3"/>
    <d v="2026-08-06T09:37:50"/>
    <d v="2026-08-14T10:38:25"/>
    <n v="69359616"/>
    <m/>
    <n v="152436204182"/>
    <s v="TOKO MUTIARA 2"/>
    <s v="ODP-KML-FAC/25"/>
    <s v="WO061063671"/>
    <m/>
    <m/>
    <m/>
    <n v="112.72248449999999"/>
    <n v="-7.1712109000000002"/>
    <s v="|MN02600|/TOKO MUTIARA 2/ABDURROHMAN/081398009969/Matdesuh@gmail.com/HSI Bisnis Promo HUT Telkom (1:1) 50 Mbps (Rp 355.000) PSB Rp 150.000"/>
    <s v="Sales Force DBS"/>
    <m/>
    <m/>
    <m/>
    <m/>
    <m/>
    <m/>
    <m/>
    <m/>
    <s v="Management Janji"/>
    <s v="2026-08-08 08:00:00|Nama PIC : ABDURROHMAN No HP : 081398009969 Alt :  M Janji : 07/08/2026 Jam Pasang : 08.00 - 13:00  NoteÃ‚Â :  hubungi terlebih dahulu sebelum kelokasi |40981182|MYDITA"/>
    <s v="FCC"/>
    <d v="2026-06-08T09:39:52"/>
    <d v="2026-08-08T08:00:00"/>
    <s v="Kendala Pelanggan"/>
    <s v="REVOKE"/>
    <s v="KML"/>
    <s v="NO ADDON"/>
    <m/>
    <s v="Revoke Completed"/>
    <s v="- 11_11446;Biaya PSB HSI EBIS Tunai di Depan ~ 11[150000]  - E25060;E25060 ~ ES25 - Paket HSI Bisnis (HSIE) Khusus Winback 2.0[0]  - E25060~null~E25060_UNL;UNL ~ Internet-Link Unlimited Internet Usage ~ E25060[0]  - E25060~null~105343;E25060||11||Abodemen"/>
    <s v="INDIBIZ"/>
    <m/>
    <m/>
    <d v="2026-08-08T08:00:00"/>
    <s v="2026-08-08 08:00:00|Nama PIC : ABDURROHMAN No HP : 081398009969 Alt :  M Janji : 07/08/2026 Jam Pasang : 08.00 - 13:00  NoteÃ‚Â :  hubungi terlebih dahulu sebelum kelokasi |40981182|MYDITA"/>
    <m/>
    <m/>
    <m/>
    <e v="#NUM!"/>
    <e v="#NUM!"/>
    <x v="1"/>
    <x v="1"/>
  </r>
  <r>
    <n v="1051"/>
    <n v="1002524126"/>
    <n v="3"/>
    <x v="3"/>
    <n v="4"/>
    <s v="MAGELANG"/>
    <s v="KEBUMEN"/>
    <s v="KAK"/>
    <s v="REG"/>
    <s v="AO"/>
    <s v="NEW SALES"/>
    <m/>
    <s v="Completed (PS)"/>
    <s v="RBS-Regional 3"/>
    <d v="2026-08-13T12:42:27"/>
    <d v="2026-08-13T13:41:58"/>
    <n v="69363022"/>
    <m/>
    <n v="141177105422"/>
    <s v="PEMERINTAH DESA KEDALEMANWETAN"/>
    <s v="ODP-KAK-FAH/059"/>
    <s v="WO061662767"/>
    <m/>
    <m/>
    <m/>
    <n v="109.507008"/>
    <n v="-7.7343799999999998"/>
    <s v="|MN00662|MYIA-082797876696/POI/Asep/085290461690/pemdeskedalemanwetan@gmail.com"/>
    <s v="Sales Profesional"/>
    <m/>
    <m/>
    <m/>
    <m/>
    <m/>
    <m/>
    <m/>
    <m/>
    <s v="Management Janji"/>
    <s v="2026-08-12 08:00:00 | Jam pemasangan : 08.00 - 12.00  Info Tambahan : Hubungi pelanggan dulu sebelum ke lokasi  terimakasih "/>
    <s v="FCC"/>
    <s v="13-08-2026 12:54:45"/>
    <m/>
    <m/>
    <s v="PS"/>
    <s v="KAK"/>
    <s v="NO ADDON"/>
    <n v="20260813"/>
    <s v="Completed"/>
    <s v="- 11_11446;Biaya PSB HSI EBIS Tunai di Depan ~ 11[150000]  - SP_NOSS;SP_NOSS ~ Internet NOSS Multispeed Network[0]  - E23015;E23015 ~ ES23 - Perangkat ONT[0]  - E23015~null~44292;E23015||11||Abodemen 0[0]  - E23015~null~E23015_SWONT;SWONT ~ Biaya Sewa ONT"/>
    <s v="INDIBIZ"/>
    <m/>
    <m/>
    <d v="2026-08-13T07:00:00"/>
    <s v="2026-08-12 08:00:00 | Jam pemasangan : 08.00 - 12.00  Info Tambahan : Hubungi pelanggan dulu sebelum ke lokasi  terimakasih "/>
    <n v="2026"/>
    <n v="8"/>
    <n v="13"/>
    <d v="2026-08-13T00:00:00"/>
    <n v="-0.29166666666424135"/>
    <x v="0"/>
    <x v="3"/>
  </r>
  <r>
    <n v="1052"/>
    <n v="1002523048"/>
    <n v="3"/>
    <x v="3"/>
    <n v="4"/>
    <s v="YOGYAKARTA"/>
    <s v="INNER - YOGYA JATENG SELATAN"/>
    <s v="KBU"/>
    <s v="DGS"/>
    <s v="AO"/>
    <s v="NEW SALES"/>
    <m/>
    <s v="OSS - FALLOUT"/>
    <s v="DGS-Government Defense Service"/>
    <d v="2026-08-12T17:35:27"/>
    <d v="2026-08-14T11:24:13"/>
    <n v="69364605"/>
    <m/>
    <n v="146113145558"/>
    <s v="Istana Jogja"/>
    <s v="ODP-KBU-FCQ/111"/>
    <s v="WO061619693"/>
    <m/>
    <m/>
    <m/>
    <n v="110.36428400250399"/>
    <n v="-7.7998673316137896"/>
    <s v="Jl. Jend. Ahmad Yani, Ngupasan, Kec. Gondomanan, Kota Yogyakarta, Daerah Istimewa Yogyakarta HSI 1P (Inet Only) 100 Mbps Hiqbal Haris 0821-8722-8445 4839296  Dukungan Bayu Prasetyo Anwar 0811-8881-9797 (AM)"/>
    <s v="Account Manager"/>
    <m/>
    <m/>
    <m/>
    <m/>
    <m/>
    <m/>
    <m/>
    <m/>
    <s v="Management Janji"/>
    <s v="Jl. Jend. Ahmad Yani, Ngupasan, Kec. Gondomanan, Kota Yogyakarta, Daerah Istimewa Yogyakarta HSI 1P (Inet Only) 100 Mbps Hiqbal Haris 0821-8722-8445 4839296  Dukungan Bayu Prasetyo Anwar 0811-8881-9797 (AM)"/>
    <s v="FCC"/>
    <d v="2026-12-08T17:39:53"/>
    <m/>
    <s v="Kendala Pelanggan"/>
    <s v="FO_WFM"/>
    <s v="KBU"/>
    <s v="NO ADDON"/>
    <m/>
    <s v="Provisioning Failed|WFM|INF009041918|PGP_-7.8143408,110.3604865_ganti paket ke  50 mbps"/>
    <s v="- 11_11450;Biaya PSB Reguler HSI EBIS ~ 11[500000]  - SP_NOSS;SP_NOSS ~ Internet NOSS Multispeed Network[0]  - E23046;E23046 ~ ES23 - Paket HSI Bisnis[0]  - E23046~null~E23046_UNL;UNL ~ Internet-Link Unlimited Internet Usage ~ E23046[0]  - E23046~null~448"/>
    <s v="INDIBIZ"/>
    <m/>
    <m/>
    <d v="2026-08-12T13:00:00"/>
    <s v="Jl. Jend. Ahmad Yani, Ngupasan, Kec. Gondomanan, Kota Yogyakarta, Daerah Istimewa Yogyakarta HSI 1P (Inet Only) 100 Mbps Hiqbal Haris 0821-8722-8445 4839296  Dukungan Bayu Prasetyo Anwar 0811-8881-9797 (AM)"/>
    <m/>
    <m/>
    <m/>
    <e v="#NUM!"/>
    <e v="#NUM!"/>
    <x v="1"/>
    <x v="3"/>
  </r>
  <r>
    <n v="1053"/>
    <n v="1002518961"/>
    <n v="3"/>
    <x v="7"/>
    <n v="4"/>
    <s v="KUDUS"/>
    <s v="JEPARA"/>
    <s v="JPR"/>
    <s v="DPS"/>
    <s v="AO"/>
    <s v="NEW SALES"/>
    <m/>
    <s v="Completed (PS)"/>
    <s v="DPS-Logistic &amp; Manufacturing"/>
    <d v="2026-08-11T09:15:58"/>
    <d v="2026-08-12T14:00:39"/>
    <n v="69362904"/>
    <m/>
    <n v="142539117765"/>
    <s v="PT Nusantara Ekspres Kilat FM Hub + Hub Jepara Kota (Replacement)"/>
    <s v="ODP-JPR-FA/096"/>
    <s v="WO061465936"/>
    <m/>
    <m/>
    <m/>
    <n v="110.68462510000001"/>
    <n v="-6.5738225999999997"/>
    <s v="P26-204370 ; PIC  Dhimas Permadi Okta, dhimas.dewa@spxexpress.com, 085647823280   "/>
    <s v="TAM"/>
    <m/>
    <m/>
    <m/>
    <m/>
    <m/>
    <m/>
    <m/>
    <m/>
    <s v="Management Janji"/>
    <s v="P26-204370 ; PIC  Dhimas Permadi Okta, dhimas.dewa@spxexpress.com, 085647823280   "/>
    <s v="FCC"/>
    <d v="2026-11-08T09:40:16"/>
    <m/>
    <m/>
    <s v="PS"/>
    <s v="JPR"/>
    <s v="NO ADDON"/>
    <n v="20260812"/>
    <s v="Completed"/>
    <s v="- 11_11450;Biaya PSB Reguler HSI EBIS ~ 11[150000]  - SP_NOSS;SP_NOSS ~ Internet NOSS Multispeed Network[0]  - SP_NOSS;SP_NOSS ~ Internet NOSS Multispeed Network[0]  - E23015;E23015 ~ ES23 - Perangkat ONT[0]  - E23015~null~44292;E23015||11||Abodemen 0[0] "/>
    <s v="INDIBIZ"/>
    <m/>
    <m/>
    <d v="2026-08-11T13:00:00"/>
    <s v="P26-204370 ; PIC  Dhimas Permadi Okta, dhimas.dewa@spxexpress.com, 085647823280   "/>
    <n v="2026"/>
    <n v="8"/>
    <n v="12"/>
    <d v="2026-08-12T00:00:00"/>
    <n v="0.45833333333575865"/>
    <x v="0"/>
    <x v="3"/>
  </r>
  <r>
    <n v="1054"/>
    <n v="1002516195"/>
    <n v="3"/>
    <x v="1"/>
    <n v="5"/>
    <s v="SBY SELATAN"/>
    <s v="MANYAR"/>
    <s v="MYR"/>
    <s v="REG"/>
    <s v="AO"/>
    <s v="NEW SALES"/>
    <s v="1P INET"/>
    <s v="Completed (PS)"/>
    <s v="RBS-Regional 3"/>
    <d v="2026-08-08T17:40:57"/>
    <d v="2026-08-10T18:31:57"/>
    <n v="69361635"/>
    <m/>
    <n v="152303244193"/>
    <s v="AH PEK KOPITIAM / LOODEH"/>
    <s v="ODP-MYR-FNQ/03 FNQ/D03/03.01"/>
    <s v="WO061285621"/>
    <m/>
    <m/>
    <m/>
    <n v="112.782242149114"/>
    <n v="-7.2968707345482402"/>
    <s v="MD|MYDB-20260808264760|DN00001/MN00459|AH PEK KOPITIAM / LOODEH|087853926958"/>
    <s v="MYDIGIBIZPARTNER"/>
    <m/>
    <m/>
    <m/>
    <m/>
    <m/>
    <m/>
    <m/>
    <m/>
    <s v="Management Janji"/>
    <s v="2026-08-12 13:00:00 | M Janji : 12 agustus 2026 jam Pasang : pagi siang Note : hubungi pelanggan jika ingin kelokasi "/>
    <s v="FCC"/>
    <d v="2026-08-08T17:54:56"/>
    <d v="2026-08-12T13:00:00"/>
    <m/>
    <s v="PS"/>
    <s v="MYR"/>
    <s v="NO ADDON"/>
    <n v="20260810"/>
    <s v="Completed"/>
    <s v="HSI Bisnis Basic Promo HUT Telkom PSB 70% - 50 Mbps"/>
    <s v="INDIBIZ"/>
    <m/>
    <m/>
    <d v="2026-08-12T13:00:00"/>
    <s v="2026-08-12 13:00:00 | M Janji : 12 agustus 2026 jam Pasang : pagi siang Note : hubungi pelanggan jika ingin kelokasi "/>
    <n v="2026"/>
    <n v="8"/>
    <n v="10"/>
    <d v="2026-08-10T00:00:00"/>
    <n v="-2.5416666666642413"/>
    <x v="0"/>
    <x v="8"/>
  </r>
  <r>
    <n v="1055"/>
    <n v="1002517958"/>
    <n v="3"/>
    <x v="4"/>
    <n v="4"/>
    <s v="PEKALONGAN"/>
    <s v="PEKALONGAN"/>
    <s v="PKL"/>
    <s v="REG"/>
    <s v="AO"/>
    <s v="NEW SALES"/>
    <s v="1P INET"/>
    <s v="Completed (PS)"/>
    <s v="RBS-Regional 3"/>
    <d v="2026-08-10T14:10:56"/>
    <d v="2026-08-11T13:39:52"/>
    <n v="69362545"/>
    <m/>
    <n v="142202154736"/>
    <s v="FIRLI CELL"/>
    <s v="ODP-PKL-FBH/064"/>
    <s v="WO061407097"/>
    <m/>
    <m/>
    <m/>
    <n v="109.6515732"/>
    <n v="-6.9019257999999999"/>
    <s v="|MC50067|MYIA-061038307408/POI/KAKA SALSABILA IRFANDI/081393471055/kakasalsabila22@gmail.com"/>
    <s v="MYIB_ASSISTANT"/>
    <m/>
    <m/>
    <m/>
    <m/>
    <m/>
    <m/>
    <m/>
    <m/>
    <s v="Management Janji"/>
    <s v="2026-08-11 13:00:00 | Waktu pemasnagan : 11 Agustus 2026 Jam pemasangan : 08.00 - 12.00 Mohon hubungi pelanggan sebelum ke lokasi  Terima kasih"/>
    <s v="FCC"/>
    <d v="2026-10-08T14:25:37"/>
    <d v="2026-08-11T13:00:00"/>
    <m/>
    <s v="PS"/>
    <s v="PKL"/>
    <s v="NO ADDON"/>
    <n v="20260811"/>
    <s v="Completed"/>
    <s v="HSI Bisnis Promo HUT Telkom PSB 70% - 100 Mbps"/>
    <s v="INDIBIZ"/>
    <m/>
    <m/>
    <d v="2026-08-11T13:00:00"/>
    <s v="2026-08-11 13:00:00 | Waktu pemasnagan : 11 Agustus 2026 Jam pemasangan : 08.00 - 12.00 Mohon hubungi pelanggan sebelum ke lokasi  Terima kasih"/>
    <n v="2026"/>
    <n v="8"/>
    <n v="11"/>
    <d v="2026-08-11T00:00:00"/>
    <n v="-0.54166666666424135"/>
    <x v="0"/>
    <x v="3"/>
  </r>
  <r>
    <n v="1056"/>
    <n v="1002527417"/>
    <n v="3"/>
    <x v="1"/>
    <n v="5"/>
    <s v="MADURA"/>
    <s v="PAMEKASAN"/>
    <s v="BAB"/>
    <s v="REG"/>
    <s v="AO"/>
    <s v="NEW SALES"/>
    <s v="1P INET"/>
    <s v="MIA - INVALID SURVEY"/>
    <s v="RBS-Regional 3"/>
    <d v="2026-08-14T18:46:57"/>
    <d v="2026-08-15T12:52:36"/>
    <n v="69366458"/>
    <m/>
    <n v="152430203677"/>
    <s v="MAJU SEJAHTERA"/>
    <s v="ODP-BAB-FAB/04 FAB/D01/04.01"/>
    <s v="WO061781753"/>
    <m/>
    <m/>
    <m/>
    <n v="114.096644930541"/>
    <n v="-6.9761302691571601"/>
    <s v="MD|MYDB-20260814265416|DN00001/MN00806|MAJU SEJAHTERA|085748668919"/>
    <s v="MYDIGIBIZPARTNER"/>
    <m/>
    <m/>
    <m/>
    <m/>
    <m/>
    <m/>
    <m/>
    <m/>
    <s v="Management Janji"/>
    <s v="2026-08-15 15:00:00 | Nama Pic : bp fauzi  No Hp Pic : 085748668919 No alt : - Jam Pemasangan : pagi siang  Tanggal Pemasangan : 15 Agustus 2026"/>
    <s v="FCC"/>
    <s v="14-08-2026 18:54:58"/>
    <d v="2026-08-15T15:00:00"/>
    <m/>
    <s v="SURVEY_NEW_MANJA"/>
    <s v="BAB"/>
    <s v="NO ADDON"/>
    <m/>
    <s v="MIE - INVALID SURVEY - Kendala Jalur/Rute Tarikan"/>
    <s v="HSI Bisnis Promo HUT Telkom PSB 70% - 300 Mbps"/>
    <s v="INDIBIZ"/>
    <m/>
    <m/>
    <d v="2026-08-15T15:00:00"/>
    <s v="2026-08-15 15:00:00 | Nama Pic : bp fauzi  No Hp Pic : 085748668919 No alt : - Jam Pemasangan : pagi siang  Tanggal Pemasangan : 15 Agustus 2026"/>
    <m/>
    <m/>
    <m/>
    <e v="#NUM!"/>
    <e v="#NUM!"/>
    <x v="1"/>
    <x v="1"/>
  </r>
  <r>
    <n v="1057"/>
    <n v="1002528870"/>
    <n v="3"/>
    <x v="7"/>
    <n v="4"/>
    <s v="KUDUS"/>
    <s v="JEPARA"/>
    <s v="KEL"/>
    <s v="REG"/>
    <s v="AO"/>
    <s v="NEW SALES"/>
    <s v="1P INET"/>
    <s v="7 | OSS - PROVISIONING ISSUED"/>
    <s v="RBS-Regional 3"/>
    <d v="2026-08-15T18:28:56"/>
    <d v="2026-08-16T15:27:55"/>
    <n v="69367197"/>
    <m/>
    <n v="146508109167"/>
    <s v="Ayam Geprek Sa e Kelet"/>
    <s v="ODP-KEL-FA/014 FA/D04/01.14"/>
    <s v="WO061842156"/>
    <m/>
    <m/>
    <m/>
    <n v="110.9033025"/>
    <n v="-6.4977890999999897"/>
    <s v="MD|MYDB-20260815265601|EC60002/MC60029|Ayam Geprek Sa e Kelet|081252699001"/>
    <s v="MYDIGIBIZPARTNER"/>
    <m/>
    <m/>
    <m/>
    <m/>
    <m/>
    <m/>
    <m/>
    <m/>
    <s v="Management Janji"/>
    <s v="2026-08-16 15:00:00 | Tanggal Pemasangan : 16 Agustus 2026 Jam Pemasangan : 08:00 15:00 Info Tambahan : Hubungi pelanggan dulu sebelum ke lokasi terimakasih"/>
    <s v="FCC"/>
    <s v="15-08-2026 18:39:57"/>
    <d v="2026-08-16T15:00:00"/>
    <m/>
    <s v="PI"/>
    <s v="KEL"/>
    <s v="NO ADDON"/>
    <m/>
    <s v="Provisioning Issued"/>
    <s v="HSI Bisnis Promo HUT Telkom PSB 70% - 300 Mbps"/>
    <s v="INDIBIZ"/>
    <m/>
    <m/>
    <d v="2026-08-16T15:00:00"/>
    <s v="2026-08-16 15:00:00 | Tanggal Pemasangan : 16 Agustus 2026 Jam Pemasangan : 08:00 15:00 Info Tambahan : Hubungi pelanggan dulu sebelum ke lokasi terimakasih"/>
    <m/>
    <m/>
    <m/>
    <e v="#NUM!"/>
    <e v="#NUM!"/>
    <x v="1"/>
    <x v="3"/>
  </r>
  <r>
    <n v="1058"/>
    <n v="1002505263"/>
    <n v="3"/>
    <x v="1"/>
    <n v="5"/>
    <s v="MADURA"/>
    <s v="BANGKALAN"/>
    <s v="SPG"/>
    <s v="REG"/>
    <s v="AO"/>
    <s v="NEW SALES"/>
    <m/>
    <s v="Completed (PS)"/>
    <s v="RBS-Regional 3"/>
    <d v="2026-08-02T13:36:31"/>
    <d v="2026-08-02T19:42:50"/>
    <n v="69251063"/>
    <m/>
    <n v="152434913428"/>
    <s v="Toko Rohman"/>
    <s v="ODP-SPG-FS/61"/>
    <s v="WO060717871"/>
    <m/>
    <m/>
    <m/>
    <n v="113.207784820028"/>
    <n v="-7.0519537318538701"/>
    <s v="|MN02600|/Toko Rohman/087770222745/mbak8568@gmail.com/HSI Bisnis Winback + Netmonk (1:1) 50 Mbps (Rp 461.100) PSB Rp 150.000/Abd. Rohman/-7.038163673894115, 113.20578535838261"/>
    <s v="Sales Force DBS"/>
    <m/>
    <m/>
    <m/>
    <m/>
    <m/>
    <m/>
    <m/>
    <m/>
    <s v="Management Janji"/>
    <s v="2026-02-24 13:00:00|M Janji : 21  Feb 2026  Jam Pasang : Siang  Note : hubungi pelanggan jika ingin ke lokasi, terima kasih|SO5830|MYDITA"/>
    <s v="FCC"/>
    <d v="2026-02-08T13:39:43"/>
    <m/>
    <m/>
    <s v="PS"/>
    <s v="SPG"/>
    <s v="NETMONK"/>
    <n v="20260802"/>
    <s v="Completed"/>
    <s v="- 11_11446;Biaya PSB HSI EBIS Tunai di Depan ~ 11[150000]  - E24057;E24057 ~ ES24 - Paket HSI Bisnis (HSIE) Khusus Winback[0]  - E24057~null~E24057_UNL;UNL ~ Internet-Link Unlimited Internet Usage ~ E24057[0]  - E24057~null~103818;E24057||11||Abodemen 0[0"/>
    <s v="INDIBIZ"/>
    <m/>
    <m/>
    <d v="2026-08-02T07:00:00"/>
    <s v="2026-02-24 13:00:00|M Janji : 21  Feb 2026  Jam Pasang : Siang  Note : hubungi pelanggan jika ingin ke lokasi, terima kasih|SO5830|MYDITA"/>
    <n v="2026"/>
    <n v="8"/>
    <n v="2"/>
    <d v="2026-08-02T00:00:00"/>
    <n v="-0.29166666666424135"/>
    <x v="0"/>
    <x v="1"/>
  </r>
  <r>
    <n v="1059"/>
    <n v="1002528227"/>
    <n v="3"/>
    <x v="2"/>
    <n v="5"/>
    <s v="KEDIRI"/>
    <s v="KEDIRI"/>
    <s v="SBI"/>
    <s v="REG"/>
    <s v="AO"/>
    <s v="NEW SALES"/>
    <s v="1P INET"/>
    <s v="Completed (PS)"/>
    <s v="RBS-Regional 3"/>
    <d v="2026-08-15T12:34:56"/>
    <d v="2026-08-17T07:34:05"/>
    <n v="69366820"/>
    <m/>
    <n v="152626204673"/>
    <s v="HA MANAGEMENT"/>
    <s v="ODP-SBI-FA/19 FA/D03/19.01"/>
    <s v="WO061817972"/>
    <m/>
    <m/>
    <m/>
    <n v="112.019339092075"/>
    <n v="-7.9734302295891197"/>
    <s v="MD|MYDB-20260815265500|SC20016/MC20217|HA MANAGEMENT|085195129999"/>
    <s v="MYDIGIBIZPARTNER"/>
    <m/>
    <m/>
    <m/>
    <m/>
    <m/>
    <m/>
    <m/>
    <m/>
    <s v="Management Janji"/>
    <s v="2026-08-16 13:00:00 | Nama Pic : BP HENDRO No Hp Pic : 085195129999 Jam Pemasangan : 08:00 - 12.00 Tanggal Pemasangan : MINGGU 16 AGUSTUS 2026 Info Tambahan : Hubungi pelanggan sebelum datang ke lokasi"/>
    <s v="FCC"/>
    <s v="15-08-2026 12:39:54"/>
    <d v="2026-08-16T13:00:00"/>
    <m/>
    <s v="PS"/>
    <s v="SBI"/>
    <s v="NO ADDON"/>
    <n v="20260817"/>
    <s v="Completed"/>
    <s v="HSI Bisnis Promo HUT Telkom PSB 70% - 150 Mbps"/>
    <s v="INDIBIZ"/>
    <m/>
    <m/>
    <d v="2026-08-16T13:00:00"/>
    <s v="2026-08-16 13:00:00 | Nama Pic : BP HENDRO No Hp Pic : 085195129999 Jam Pemasangan : 08:00 - 12.00 Tanggal Pemasangan : MINGGU 16 AGUSTUS 2026 Info Tambahan : Hubungi pelanggan sebelum datang ke lokasi"/>
    <n v="2026"/>
    <n v="8"/>
    <n v="17"/>
    <d v="2026-08-17T00:00:00"/>
    <n v="0.45833333333575865"/>
    <x v="0"/>
    <x v="5"/>
  </r>
  <r>
    <n v="1060"/>
    <n v="1002522418"/>
    <n v="3"/>
    <x v="3"/>
    <n v="4"/>
    <s v="MAGELANG"/>
    <s v="WONOSOBO"/>
    <s v="WOS"/>
    <s v="REG"/>
    <s v="AO"/>
    <s v="NEW SALES"/>
    <s v="1P INET"/>
    <s v="Completed (PS)"/>
    <s v="RBS-Regional 3"/>
    <d v="2026-08-12T14:31:57"/>
    <d v="2026-08-14T11:38:59"/>
    <n v="69364368"/>
    <m/>
    <n v="141373127437"/>
    <s v="HASBUNA CELL"/>
    <s v="ODP-WOS-FAP/090 FAP/D08/090.01"/>
    <s v="WO061596080"/>
    <m/>
    <m/>
    <m/>
    <n v="109.92560400000001"/>
    <n v="-7.3027259999999998"/>
    <s v="|MN00439|MYIA-066550744555/POI/SEPTI YUNANDA CHOERI/085643250705/hasbunacellwsb@gmail.com"/>
    <s v="MYIB_ASSISTANT"/>
    <m/>
    <m/>
    <m/>
    <m/>
    <m/>
    <m/>
    <m/>
    <m/>
    <s v="Management Janji"/>
    <s v="2026-08-13 13:00:00 | Waktu pemasangan : 13 agustus 2026 Jam pemasangan : 08.00 - 12.00 Info Tambahan : Hubungi pelanggan dulu sebelum ke lokasi terimakasih "/>
    <s v="FCC"/>
    <d v="2026-12-08T14:39:59"/>
    <d v="2026-08-13T13:00:00"/>
    <m/>
    <s v="PS"/>
    <s v="WOS"/>
    <s v="NO ADDON"/>
    <n v="20260814"/>
    <s v="Completed"/>
    <s v="HSI Bisnis Promo HUT Telkom PSB 70% - 50 Mbps"/>
    <s v="INDIBIZ"/>
    <m/>
    <m/>
    <d v="2026-08-13T13:00:00"/>
    <s v="2026-08-13 13:00:00 | Waktu pemasangan : 13 agustus 2026 Jam pemasangan : 08.00 - 12.00 Info Tambahan : Hubungi pelanggan dulu sebelum ke lokasi terimakasih "/>
    <n v="2026"/>
    <n v="8"/>
    <n v="14"/>
    <d v="2026-08-14T00:00:00"/>
    <n v="0.45833333333575865"/>
    <x v="0"/>
    <x v="3"/>
  </r>
  <r>
    <n v="1061"/>
    <n v="1002528476"/>
    <n v="3"/>
    <x v="2"/>
    <n v="5"/>
    <s v="KEDIRI"/>
    <s v="NGANJUK"/>
    <s v="WRJ"/>
    <s v="REG"/>
    <s v="AO"/>
    <s v="NEW SALES"/>
    <s v="1P INET"/>
    <s v="Completed (PS)"/>
    <s v="RBS-Regional 3"/>
    <d v="2026-08-15T14:38:56"/>
    <d v="2026-08-16T13:30:56"/>
    <n v="69367008"/>
    <m/>
    <n v="152641205056"/>
    <s v="SPBU 54.644.19 UD ARIF NUR SAIFULLAH"/>
    <s v="ODP-WRJ-FA/54 FA/D05/54.01"/>
    <s v="WO061828973"/>
    <m/>
    <m/>
    <m/>
    <n v="112.016525119543"/>
    <n v="-7.6383691143177499"/>
    <s v="MD|MYDB-20260815265532|DC20010/MC20002|SPBU 54.644.19 UD ARIF NUR SAIFULLAH|085335106918"/>
    <s v="MYDIGIBIZPARTNER"/>
    <m/>
    <m/>
    <m/>
    <m/>
    <m/>
    <m/>
    <m/>
    <m/>
    <s v="Management Janji"/>
    <s v="2026-08-18 08:00:00 | Nama PIC : bapak wahyu No HP : 085335106918 Alt :  M Janji : (selasa/18/AGUSTUS/2026) jam Pasang : 09:00 Note : hubungi pelanggan jika ingin kelokasi"/>
    <s v="FCC"/>
    <s v="15-08-2026 14:39:57"/>
    <d v="2026-08-18T08:00:00"/>
    <m/>
    <s v="PS"/>
    <s v="WRJ"/>
    <s v="NO ADDON"/>
    <n v="20260816"/>
    <s v="Completed"/>
    <s v="HSI Bisnis Promo HUT Telkom PSB 70% - 50 Mbps"/>
    <s v="INDIBIZ"/>
    <m/>
    <m/>
    <d v="2026-08-18T08:00:00"/>
    <s v="2026-08-18 08:00:00 | Nama PIC : bapak wahyu No HP : 085335106918 Alt :  M Janji : (selasa/18/AGUSTUS/2026) jam Pasang : 09:00 Note : hubungi pelanggan jika ingin kelokasi"/>
    <n v="2026"/>
    <n v="8"/>
    <n v="16"/>
    <d v="2026-08-16T00:00:00"/>
    <n v="-2.3333333333357587"/>
    <x v="0"/>
    <x v="7"/>
  </r>
  <r>
    <n v="1062"/>
    <n v="1002507616"/>
    <n v="3"/>
    <x v="7"/>
    <n v="4"/>
    <s v="KUDUS"/>
    <s v="PURWODADI"/>
    <s v="GBU"/>
    <s v="REG"/>
    <s v="AO"/>
    <s v="NEW SALES"/>
    <s v="1P INET"/>
    <s v="102 | FOLLOW UP COMPLETED"/>
    <s v="RBS-Regional 3"/>
    <d v="2026-08-04T11:02:57"/>
    <d v="2026-08-06T13:11:51"/>
    <n v="69358101"/>
    <m/>
    <n v="142516104443"/>
    <s v="MESS FORMUSA BAG"/>
    <s v="ODP-GBU-FB/112 FB/D01/112.01"/>
    <s v="WO060870531"/>
    <m/>
    <m/>
    <m/>
    <n v="110.625086"/>
    <n v="-7.0518599999999996"/>
    <s v="|MN01996|MYIA-023256355286/POI/Nisa Firdausi Riski/081228257499/nisafriski@gmail.com"/>
    <s v="MYIB_ASSISTANT"/>
    <m/>
    <m/>
    <m/>
    <m/>
    <m/>
    <m/>
    <m/>
    <m/>
    <s v="Management Janji"/>
    <s v="2026-08-05 13:00:00 | Nama PIC: bu nisa Notel: 081228257499 Alt: -  Tanggal: 5/8/2026 Jam Pasang: Siang Note: Hubungi sebelum ke lokasi, terimakasih."/>
    <s v="FCC"/>
    <d v="2026-04-08T11:10:54"/>
    <d v="2026-08-05T13:00:00"/>
    <m/>
    <s v="REVOKE"/>
    <s v="GBU"/>
    <s v="NO ADDON"/>
    <m/>
    <s v="Follow Up Revoke Completed, New Order ID : SC1002512336"/>
    <s v="HSI Bisnis Promo HUT Telkom PSB 70% - 100 Mbps Dual Band"/>
    <s v="INDIBIZ"/>
    <m/>
    <m/>
    <d v="2026-08-05T13:00:00"/>
    <s v="2026-08-05 13:00:00 | Nama PIC: bu nisa Notel: 081228257499 Alt: -  Tanggal: 5/8/2026 Jam Pasang: Siang Note: Hubungi sebelum ke lokasi, terimakasih."/>
    <m/>
    <m/>
    <m/>
    <e v="#NUM!"/>
    <e v="#NUM!"/>
    <x v="1"/>
    <x v="3"/>
  </r>
  <r>
    <n v="1063"/>
    <n v="1002524132"/>
    <n v="3"/>
    <x v="2"/>
    <n v="5"/>
    <s v="MADIUN"/>
    <s v="BOJONEGORO"/>
    <s v="KDU"/>
    <s v="REG"/>
    <s v="AO"/>
    <s v="NEW SALES"/>
    <s v="1P INET"/>
    <s v="Completed (PS)"/>
    <s v="RBS-Regional 3"/>
    <d v="2026-08-13T12:44:57"/>
    <d v="2026-08-14T16:28:10"/>
    <n v="69365092"/>
    <m/>
    <n v="152643202392"/>
    <s v="Spbu 54.621.07"/>
    <s v="ODP-KDU-FA/03 FA/D01/03.01"/>
    <s v="WO061662550"/>
    <m/>
    <m/>
    <m/>
    <n v="111.73818799999999"/>
    <n v="-7.1314869999999999"/>
    <s v="|MN02619|MYIA-021158228222/POI/EDI SUSANTO/082338033765/spbu5462107@yahoo.co.id"/>
    <s v="MYIB_ASSISTANT"/>
    <m/>
    <m/>
    <m/>
    <m/>
    <m/>
    <m/>
    <m/>
    <m/>
    <s v="Management Janji"/>
    <s v="2026-08-14 13:00:00 | Tanggal pemasangan: 14/08/2026 Jam pemasangan : pagi / siang Info Tambahan : Hubungi pelanggan dulu sebelum ke lokasi terima kasih."/>
    <s v="FCC"/>
    <s v="13-08-2026 12:54:45"/>
    <d v="2026-08-14T13:00:00"/>
    <m/>
    <s v="PS"/>
    <s v="KDU"/>
    <s v="NO ADDON"/>
    <n v="20260814"/>
    <s v="Completed"/>
    <s v="HSI Bisnis Promo HUT Telkom PSB 70% - 50 Mbps"/>
    <s v="INDIBIZ"/>
    <m/>
    <m/>
    <d v="2026-08-14T13:00:00"/>
    <s v="2026-08-14 13:00:00 | Tanggal pemasangan: 14/08/2026 Jam pemasangan : pagi / siang Info Tambahan : Hubungi pelanggan dulu sebelum ke lokasi terima kasih."/>
    <n v="2026"/>
    <n v="8"/>
    <n v="14"/>
    <d v="2026-08-14T00:00:00"/>
    <n v="-0.54166666666424135"/>
    <x v="0"/>
    <x v="18"/>
  </r>
  <r>
    <n v="1064"/>
    <n v="1002525490"/>
    <n v="3"/>
    <x v="4"/>
    <n v="4"/>
    <s v="PEKALONGAN"/>
    <s v="BATANG"/>
    <s v="BTG"/>
    <s v="REG"/>
    <s v="AO"/>
    <s v="NEW SALES"/>
    <m/>
    <s v="Completed (PS)"/>
    <s v="RBS-Regional 2"/>
    <d v="2026-08-14T08:56:10"/>
    <d v="2026-08-16T19:38:14"/>
    <n v="69365638"/>
    <m/>
    <n v="146279105541"/>
    <s v="Planet Ban Ahmad Yani Batang"/>
    <s v="ODP-BTG-FE/03"/>
    <s v="WO061836636"/>
    <m/>
    <m/>
    <m/>
    <n v="109.728168"/>
    <n v="-6.9165216000000003"/>
    <s v="AMRBS;A00559;AM RANDI (WITEL BANDUNG);Dedy Prastyo - 085641454795; HSI Basic 20 Mbps; it.smg.dedy@surganyamotor.co.id"/>
    <s v="Amex"/>
    <m/>
    <m/>
    <m/>
    <m/>
    <m/>
    <m/>
    <m/>
    <m/>
    <s v="Management Janji"/>
    <s v="2026-08-16 13:00:00|M Janji :  16 Agustus 2026 Jam Pasang : Siang Note : hubungi pelanggan jika ingin ke lokasi, terima kasih|40941148|MYDITA"/>
    <s v="FCC"/>
    <s v="14-08-2026 09:10:50"/>
    <d v="2026-08-16T13:00:00"/>
    <m/>
    <s v="PS"/>
    <s v="BTG"/>
    <s v="NO ADDON"/>
    <n v="20260816"/>
    <s v="Completed"/>
    <s v="- 11_11446;Biaya PSB HSI EBIS Tunai di Depan ~ 11[150000]  - E23015;E23015 ~ ES23 - Perangkat ONT[0]  - E23015~null~44292;E23015||11||Abodemen 0[0]  - E23015~null~E23015_SWONT;SWONT ~ Biaya Sewa ONT ~ E23015[30000]  - E24058;E24058 ~ ES24 - Paket HSI Bisn"/>
    <s v="INDIBIZ"/>
    <m/>
    <m/>
    <d v="2026-08-16T13:00:00"/>
    <s v="2026-08-16 13:00:00|M Janji :  16 Agustus 2026 Jam Pasang : Siang Note : hubungi pelanggan jika ingin ke lokasi, terima kasih|40941148|MYDITA"/>
    <n v="2026"/>
    <n v="8"/>
    <n v="16"/>
    <d v="2026-08-16T00:00:00"/>
    <n v="-0.54166666666424135"/>
    <x v="0"/>
    <x v="3"/>
  </r>
  <r>
    <n v="1065"/>
    <n v="1002519011"/>
    <n v="3"/>
    <x v="1"/>
    <n v="5"/>
    <s v="SBY UTARA"/>
    <s v="GRESIK"/>
    <s v="SDY"/>
    <s v="REG"/>
    <s v="AO"/>
    <s v="NEW SALES"/>
    <m/>
    <s v="Completed (PS)"/>
    <s v="RBS-Regional 3"/>
    <d v="2026-08-11T09:29:57"/>
    <d v="2026-08-11T15:01:34"/>
    <n v="69360788"/>
    <m/>
    <n v="152451212138"/>
    <s v="MTs.TARBIYATUS SHIBYAN"/>
    <s v="ODP-SDY-FB/72"/>
    <s v="WO061467401"/>
    <m/>
    <m/>
    <m/>
    <n v="112.478649"/>
    <n v="-6.9736409999999998"/>
    <s v="MD|MYDB-20260806264530|DN00001/MN01735|MTs.TARBIYATUS SHIBYAN|085606961225"/>
    <s v="MYDIGIBIZPARTNER"/>
    <m/>
    <m/>
    <m/>
    <m/>
    <m/>
    <m/>
    <m/>
    <m/>
    <s v="Management Janji"/>
    <s v="2026-08-08 10:00:00 | telp :085606961225   alt : pagi / siang 08/08/2026  hub sebelum ke lokasi   "/>
    <s v="FCC"/>
    <d v="2026-11-08T09:40:16"/>
    <m/>
    <m/>
    <s v="PS"/>
    <s v="SDY"/>
    <s v="NO ADDON"/>
    <n v="20260811"/>
    <s v="Completed"/>
    <s v="- 11_11446;Biaya PSB HSI EBIS Tunai di Depan ~ 11[150000]  - E23015;E23015 ~ ES23 - Perangkat ONT[0]  - E23015~null~44292;E23015||11||Abodemen 0[0]  - E23015~null~E23015_SWONT;SWONT ~ Biaya Sewa ONT ~ E23015[30000]  - E25060;E25060 ~ ES25 - Paket HSI Bisn"/>
    <s v="INDIBIZ"/>
    <m/>
    <m/>
    <d v="2026-08-11T07:00:00"/>
    <s v="2026-08-08 10:00:00 | telp :085606961225   alt : pagi / siang 08/08/2026  hub sebelum ke lokasi   "/>
    <n v="2026"/>
    <n v="8"/>
    <n v="11"/>
    <d v="2026-08-11T00:00:00"/>
    <n v="-0.29166666666424135"/>
    <x v="0"/>
    <x v="15"/>
  </r>
  <r>
    <n v="1066"/>
    <n v="1002522082"/>
    <n v="3"/>
    <x v="0"/>
    <n v="5"/>
    <s v="KUPANG"/>
    <s v="ENDE"/>
    <s v="END"/>
    <s v="REG"/>
    <s v="AO"/>
    <s v="NEW SALES"/>
    <s v="1P INET"/>
    <s v="Completed (PS)"/>
    <s v="RBS-Regional 3"/>
    <d v="2026-08-12T13:10:56"/>
    <d v="2026-08-14T12:54:22"/>
    <n v="69364212"/>
    <m/>
    <n v="172506789017"/>
    <s v="DPC PKB KAB ENDE"/>
    <s v="ODP-END-FD/12 FD/D01/12.01"/>
    <s v="WO061583147"/>
    <m/>
    <m/>
    <m/>
    <n v="121.666696071624"/>
    <n v="-8.8383010807756595"/>
    <s v="|MC40142|MYIA-009731729154/POI/yulius cesar nonga/082145663007/dpcpkb.endejaya@gmail.com"/>
    <s v="MYIB_ASSISTANT"/>
    <m/>
    <m/>
    <m/>
    <m/>
    <m/>
    <m/>
    <m/>
    <m/>
    <s v="Management Janji"/>
    <s v="2026-08-13 15:00:00 | Nama Pic : BP YULIUS No Hp Pic : 082145663007 Jam Pemasangan : 08:00 - 12.00 Tanggal Pemasangan : KAMIS 13 AGUSTUS 2026 Info Tambahan : Hubungi pelanggan sebelum datang ke lokasi"/>
    <s v="FCC"/>
    <d v="2026-12-08T13:39:52"/>
    <d v="2026-08-13T15:00:00"/>
    <m/>
    <s v="PS"/>
    <s v="END"/>
    <s v="NO ADDON"/>
    <n v="20260814"/>
    <s v="Completed"/>
    <s v="HSI Bisnis Promo HUT Telkom PSB 70% - 100 Mbps"/>
    <s v="INDIBIZ"/>
    <m/>
    <m/>
    <d v="2026-08-13T15:00:00"/>
    <s v="2026-08-13 15:00:00 | Nama Pic : BP YULIUS No Hp Pic : 082145663007 Jam Pemasangan : 08:00 - 12.00 Tanggal Pemasangan : KAMIS 13 AGUSTUS 2026 Info Tambahan : Hubungi pelanggan sebelum datang ke lokasi"/>
    <n v="2026"/>
    <n v="8"/>
    <n v="14"/>
    <d v="2026-08-14T00:00:00"/>
    <n v="0.375"/>
    <x v="0"/>
    <x v="10"/>
  </r>
  <r>
    <n v="1067"/>
    <n v="1002527804"/>
    <n v="3"/>
    <x v="1"/>
    <n v="5"/>
    <s v="SBY UTARA"/>
    <s v="TANDES"/>
    <s v="KNN"/>
    <s v="REG"/>
    <s v="AO"/>
    <s v="NEW SALES"/>
    <s v="1P INET"/>
    <s v="Completed (PS)"/>
    <s v="RBS-Regional 3"/>
    <d v="2026-08-15T09:37:56"/>
    <d v="2026-08-16T16:56:48"/>
    <n v="69366596"/>
    <m/>
    <n v="152412248878"/>
    <s v="Warkop Pojok Makam"/>
    <s v="ODP-TDS-FLM/19"/>
    <s v="WO061801186"/>
    <m/>
    <m/>
    <m/>
    <n v="112.66034620000001"/>
    <n v="-7.2824747999999904"/>
    <s v="|MN02435|MYIA-066715800601/POI/Cahaya Wardani/081934443997/cahayuwarda@gmail.com"/>
    <s v="MYIB_ASSISTANT"/>
    <m/>
    <m/>
    <m/>
    <m/>
    <m/>
    <m/>
    <m/>
    <m/>
    <s v="Management Janji"/>
    <s v="2026-08-16 12:00:00 | Waktu pemasangan : 16 agustus 2026 Jam pemasangan : 08.00 - 12.00 Info Tambahan : Hubungi pelanggan dulu sebelum ke lokasi terimakasih "/>
    <s v="FCC"/>
    <s v="15-08-2026 09:40:30"/>
    <d v="2026-08-16T12:00:00"/>
    <m/>
    <s v="PS"/>
    <s v="KNN"/>
    <s v="NO ADDON"/>
    <n v="20260816"/>
    <s v="Completed"/>
    <s v="HSI Bisnis Promo HUT Telkom PSB 70% - 100 Mbps Dual Band"/>
    <s v="INDIBIZ"/>
    <m/>
    <m/>
    <d v="2026-08-16T12:00:00"/>
    <s v="2026-08-16 12:00:00 | Waktu pemasangan : 16 agustus 2026 Jam pemasangan : 08.00 - 12.00 Info Tambahan : Hubungi pelanggan dulu sebelum ke lokasi terimakasih "/>
    <n v="2026"/>
    <n v="8"/>
    <n v="16"/>
    <d v="2026-08-16T00:00:00"/>
    <n v="-0.5"/>
    <x v="0"/>
    <x v="27"/>
  </r>
  <r>
    <n v="1068"/>
    <n v="1002529193"/>
    <n v="3"/>
    <x v="3"/>
    <n v="4"/>
    <s v="YOGYAKARTA"/>
    <s v="BANTUL"/>
    <s v="BTL"/>
    <s v="REG"/>
    <s v="AO"/>
    <s v="NEW SALES"/>
    <s v="1P INET"/>
    <s v="7 | OSS - PROVISIONING ISSUED"/>
    <s v="RBS-Regional 3"/>
    <d v="2026-08-16T07:19:58"/>
    <d v="2026-08-17T08:06:34"/>
    <n v="69367266"/>
    <m/>
    <n v="146129127969"/>
    <s v="PT SMART EDUCAFE INDONESIA"/>
    <s v="ODP-BTL-FCP/026 FCP/D01/026.01"/>
    <s v="WO061853427"/>
    <m/>
    <m/>
    <m/>
    <n v="110.3924638"/>
    <n v="-7.9313130999999997"/>
    <s v="|MC80054|MYIA-038341522968/POI/A HENDRO WAN/083899456646/educafesmart@gmail.com"/>
    <s v="MYIB_ASSISTANT"/>
    <m/>
    <m/>
    <m/>
    <m/>
    <m/>
    <m/>
    <m/>
    <m/>
    <s v="Management Janji"/>
    <s v="2026-08-17 08:00:00 | Nama Pic : bp HENDRO  No Hp Pic : 083899456646 No alt : - Jam Pemasangan : pagi  Tanggal Pemasangan : 17 Agustus 2026"/>
    <s v="FCC"/>
    <s v="16-08-2026 07:25:31"/>
    <d v="2026-08-17T08:00:00"/>
    <m/>
    <s v="PI"/>
    <s v="BTL"/>
    <s v="NETMONK"/>
    <m/>
    <s v="Provisioning Issued"/>
    <s v="HSI Bisnis Bundling Netmonk PSB 70% Promo - 300 Mbps"/>
    <s v="INDIBIZ"/>
    <m/>
    <m/>
    <d v="2026-08-17T08:00:00"/>
    <s v="2026-08-17 08:00:00 | Nama Pic : bp HENDRO  No Hp Pic : 083899456646 No alt : - Jam Pemasangan : pagi  Tanggal Pemasangan : 17 Agustus 2026"/>
    <m/>
    <m/>
    <m/>
    <e v="#NUM!"/>
    <e v="#NUM!"/>
    <x v="1"/>
    <x v="3"/>
  </r>
  <r>
    <n v="1069"/>
    <n v="1002509850"/>
    <n v="3"/>
    <x v="2"/>
    <n v="5"/>
    <s v="MADIUN"/>
    <s v="NGAWI"/>
    <s v="WKU"/>
    <s v="REG"/>
    <s v="AO"/>
    <s v="NEW SALES"/>
    <s v="1P INET"/>
    <s v="Completed (PS)"/>
    <s v="RBS-Regional 3"/>
    <d v="2026-08-05T09:52:56"/>
    <d v="2026-08-06T15:37:25"/>
    <n v="69358873"/>
    <m/>
    <n v="152634208053"/>
    <s v="SPBU 54.632.07"/>
    <s v="ODP-WKU-FA/20 FA/D07/20.01"/>
    <s v="WO060956284"/>
    <m/>
    <m/>
    <m/>
    <n v="111.21983"/>
    <n v="-7.3749890000000002"/>
    <s v="|MN00265|MYIA-099891116891/POI/DWI AGUSTIN MUHSINTAWATI/08122627507/spbu5463207@gmail.com"/>
    <s v="MYIB_ASSISTANT"/>
    <m/>
    <m/>
    <m/>
    <m/>
    <m/>
    <m/>
    <m/>
    <m/>
    <s v="Management Janji"/>
    <s v="2026-08-06 08:00:00 | Tanggal pemasangan: 6/08/2026 Jam pemasangan : pagi / siang Info Tambahan : Hubungi pelanggan dulu sebelum ke lokasi. terima kasih"/>
    <s v="FCC"/>
    <d v="2026-05-08T09:55:13"/>
    <d v="2026-08-06T08:00:00"/>
    <m/>
    <s v="PS"/>
    <s v="WKU"/>
    <s v="NO ADDON"/>
    <n v="20260806"/>
    <s v="Completed"/>
    <s v="HSI Bisnis Promo HUT Telkom PSB 70% - 50 Mbps"/>
    <s v="INDIBIZ"/>
    <m/>
    <m/>
    <d v="2026-08-06T08:00:00"/>
    <s v="2026-08-06 08:00:00 | Tanggal pemasangan: 6/08/2026 Jam pemasangan : pagi / siang Info Tambahan : Hubungi pelanggan dulu sebelum ke lokasi. terima kasih"/>
    <n v="2026"/>
    <n v="8"/>
    <n v="6"/>
    <d v="2026-08-06T00:00:00"/>
    <n v="-0.33333333333575865"/>
    <x v="0"/>
    <x v="20"/>
  </r>
  <r>
    <n v="1070"/>
    <n v="1002529804"/>
    <n v="3"/>
    <x v="3"/>
    <n v="4"/>
    <s v="YOGYAKARTA"/>
    <s v="INNER - YOGYA JATENG SELATAN"/>
    <s v="KEN"/>
    <s v="REG"/>
    <s v="AO"/>
    <s v="NEW SALES"/>
    <s v="1P INET"/>
    <s v="7 | OSS - PROVISIONING ISSUED"/>
    <s v="RBS-Regional 3"/>
    <d v="2026-08-16T14:46:56"/>
    <d v="2026-08-18T08:06:35"/>
    <n v="69367614"/>
    <m/>
    <n v="146130138007"/>
    <s v="SUMBER JAYA GAMING HOUSE"/>
    <s v="ODP-KEN-FAW/066 FAW/D06/066.01"/>
    <s v="WO061883666"/>
    <m/>
    <m/>
    <m/>
    <n v="110.39596"/>
    <n v="-7.710782"/>
    <s v="|MN00099|MYIA-092677168715/POI/ARIF WICAKSONO/081262269536/cozysugar123@gmail.com"/>
    <s v="MYIB_ASSISTANT"/>
    <m/>
    <m/>
    <m/>
    <m/>
    <m/>
    <m/>
    <m/>
    <m/>
    <s v="Management Janji"/>
    <s v="2026-08-18 08:00:00 | Tanggal pemasangan : 18 AGUSTUS 2026 Jam pemasangan : pagi/siang Info Tambahan : Hubungi pelanggan dulu sebelum ke lokasi terima kasih"/>
    <s v="FCC"/>
    <s v="16-08-2026 14:54:48"/>
    <d v="2026-08-18T08:00:00"/>
    <m/>
    <s v="PI"/>
    <s v="KEN"/>
    <s v="NO ADDON"/>
    <m/>
    <s v="Provisioning Issued"/>
    <s v="HSI Bisnis Promo HUT Telkom PSB 70% - 100 Mbps"/>
    <s v="INDIBIZ"/>
    <m/>
    <m/>
    <d v="2026-08-18T08:00:00"/>
    <s v="2026-08-18 08:00:00 | Tanggal pemasangan : 18 AGUSTUS 2026 Jam pemasangan : pagi/siang Info Tambahan : Hubungi pelanggan dulu sebelum ke lokasi terima kasih"/>
    <m/>
    <m/>
    <m/>
    <e v="#NUM!"/>
    <e v="#NUM!"/>
    <x v="1"/>
    <x v="3"/>
  </r>
  <r>
    <n v="1071"/>
    <n v="1002531188"/>
    <n v="3"/>
    <x v="2"/>
    <n v="5"/>
    <s v="MALANG"/>
    <s v="KEPANJEN"/>
    <s v="APG"/>
    <s v="REG"/>
    <s v="AO"/>
    <s v="NEW SALES"/>
    <s v="1P INET"/>
    <s v="MIE - SEND SURVEY"/>
    <s v="RBS-Regional 3"/>
    <d v="2026-08-17T15:53:56"/>
    <d v="2026-08-17T15:56:01"/>
    <n v="69368268"/>
    <m/>
    <n v="152725202666"/>
    <s v="SPBU 5465141"/>
    <s v="ODP-APG-FCLB/08 FCLB/D02/08.01"/>
    <s v="WO061943577"/>
    <m/>
    <m/>
    <m/>
    <n v="112.837892098097"/>
    <n v="-8.2279921656039594"/>
    <s v="|MN02703|MYIA-053122121110/POI/Afan Candra Wiranika/081336474479/rizalsoleh980@gmail.com"/>
    <s v="MYIB_ASSISTANT"/>
    <m/>
    <m/>
    <m/>
    <m/>
    <m/>
    <m/>
    <m/>
    <m/>
    <s v="Management Janji"/>
    <s v="2026-08-18 13:00:00 | Tanggal Pemasangan : 18 Agustus 2026 Jam Pemasangan : 08:00 13:00 Info Tambahan : Hubungi pelanggan dulu sebelum ke lokasi terimakasih"/>
    <s v="FCC"/>
    <s v="17-08-2026 15:55:05"/>
    <d v="2026-08-18T13:00:00"/>
    <m/>
    <s v="SURVEY_NEW_MANJA"/>
    <s v="APG"/>
    <s v="NO ADDON"/>
    <m/>
    <s v="MIE - SEND SURVEY"/>
    <s v="HSI Bisnis Promo HUT Telkom PSB 70% - 50 Mbps"/>
    <s v="INDIBIZ"/>
    <m/>
    <m/>
    <d v="2026-08-18T13:00:00"/>
    <s v="2026-08-18 13:00:00 | Tanggal Pemasangan : 18 Agustus 2026 Jam Pemasangan : 08:00 13:00 Info Tambahan : Hubungi pelanggan dulu sebelum ke lokasi terimakasih"/>
    <m/>
    <m/>
    <m/>
    <e v="#NUM!"/>
    <e v="#NUM!"/>
    <x v="1"/>
    <x v="29"/>
  </r>
  <r>
    <n v="1072"/>
    <n v="1002512086"/>
    <n v="3"/>
    <x v="7"/>
    <n v="4"/>
    <s v="KUDUS"/>
    <s v="PURWODADI"/>
    <s v="WRO"/>
    <s v="REG"/>
    <s v="AO"/>
    <s v="NEW SALES"/>
    <s v="1P INET"/>
    <s v="Completed (PS)"/>
    <s v="RBS-Regional 3"/>
    <d v="2026-08-06T11:34:56"/>
    <d v="2026-08-06T15:29:24"/>
    <n v="69359865"/>
    <m/>
    <n v="142509107220"/>
    <s v="SPBU 4458117 TLOGOTIRTO"/>
    <s v="ODP-WRO-FJ/006"/>
    <s v="WO061060938"/>
    <m/>
    <m/>
    <m/>
    <n v="111.209734"/>
    <n v="-7.1746869999999996"/>
    <s v="|MN01996|MYIA-074381841558/POI/Yusuf Agus Mulyono /087833124062/spbu4458117tlogotirto@gmail.com"/>
    <s v="MYIB_ASSISTANT"/>
    <m/>
    <m/>
    <m/>
    <m/>
    <m/>
    <m/>
    <m/>
    <m/>
    <s v="Management Janji"/>
    <s v="2026-08-07 08:00:00 | Nama PIC : bapak yusuf No HP : 087833124062 No Alternatif : - M Janji : 07/08/2026 Jam Pasang : Pagi NoteÃ‚Â :  Hubungi terlebih dahulu sebelum ke lokasi "/>
    <s v="FCC"/>
    <d v="2026-06-08T11:39:52"/>
    <d v="2026-08-07T08:00:00"/>
    <m/>
    <s v="PS"/>
    <s v="WRO"/>
    <s v="NO ADDON"/>
    <n v="20260806"/>
    <s v="Completed"/>
    <s v="HSI Bisnis Promo HUT Telkom PSB 70% - 50 Mbps"/>
    <s v="INDIBIZ"/>
    <m/>
    <m/>
    <d v="2026-08-07T08:00:00"/>
    <s v="2026-08-07 08:00:00 | Nama PIC : bapak yusuf No HP : 087833124062 No Alternatif : - M Janji : 07/08/2026 Jam Pasang : Pagi NoteÃ‚Â :  Hubungi terlebih dahulu sebelum ke lokasi "/>
    <n v="2026"/>
    <n v="8"/>
    <n v="6"/>
    <d v="2026-08-06T00:00:00"/>
    <n v="-1.3333333333357587"/>
    <x v="0"/>
    <x v="3"/>
  </r>
  <r>
    <n v="1073"/>
    <n v="1002513309"/>
    <n v="3"/>
    <x v="2"/>
    <n v="5"/>
    <s v="KEDIRI"/>
    <s v="TULUNGAGUNG"/>
    <s v="TUL"/>
    <s v="REG"/>
    <s v="AO"/>
    <s v="NEW SALES"/>
    <s v="1P INET"/>
    <s v="Completed (PS)"/>
    <s v="RBS-Regional 3"/>
    <d v="2026-08-06T17:10:58"/>
    <d v="2026-08-07T13:58:11"/>
    <n v="69360299"/>
    <m/>
    <n v="152606246391"/>
    <s v="PT PANDAWA BALAKOSA SAHWAHITA (SPBU Pertamina 54.662.07)"/>
    <s v="GCL-TUL-F15/01 GCL/F15/01.01"/>
    <s v="WO061107084"/>
    <m/>
    <m/>
    <m/>
    <n v="111.89570841780601"/>
    <n v="-8.0687747463945296"/>
    <s v="|MN02702|MYIA-091550352477/POI/ADI WALUYO/081335113123/spbu.bsgroup07@gmail.com"/>
    <s v="MYIB_ASSISTANT"/>
    <m/>
    <m/>
    <m/>
    <m/>
    <m/>
    <m/>
    <m/>
    <m/>
    <s v="Management Janji"/>
    <s v="2026-08-07 15:00:00 | Jam pemasangan : 12.00 Info Tambahan : Hubungi pelanggan dulu sebelum ke lokasi terimakasih "/>
    <s v="FCC"/>
    <d v="2026-06-08T17:26:01"/>
    <d v="2026-08-07T15:00:00"/>
    <m/>
    <s v="PS"/>
    <s v="TUL"/>
    <s v="NO ADDON"/>
    <n v="20260807"/>
    <s v="Completed"/>
    <s v="HSI Bisnis Promo HUT Telkom PSB 70% - 50 Mbps"/>
    <s v="INDIBIZ"/>
    <m/>
    <m/>
    <d v="2026-08-07T15:00:00"/>
    <s v="2026-08-07 15:00:00 | Jam pemasangan : 12.00 Info Tambahan : Hubungi pelanggan dulu sebelum ke lokasi terimakasih "/>
    <n v="2026"/>
    <n v="8"/>
    <n v="7"/>
    <d v="2026-08-07T00:00:00"/>
    <n v="-0.625"/>
    <x v="0"/>
    <x v="28"/>
  </r>
  <r>
    <n v="1074"/>
    <n v="1002529253"/>
    <n v="3"/>
    <x v="1"/>
    <n v="5"/>
    <s v="SBY UTARA"/>
    <s v="GRESIK"/>
    <s v="GSK"/>
    <s v="REG"/>
    <s v="AO"/>
    <s v="NEW SALES"/>
    <m/>
    <s v="Completed (PS)"/>
    <s v="RBS-Regional 3"/>
    <d v="2026-08-16T08:52:40"/>
    <d v="2026-08-16T19:29:46"/>
    <n v="69336382"/>
    <n v="3135946947"/>
    <n v="152421261723"/>
    <s v="GRESIK MANDIRI 5"/>
    <s v="ODP-GSK-FY/82"/>
    <s v="WO061858235"/>
    <m/>
    <m/>
    <m/>
    <n v="112.65562"/>
    <n v="-7.1679500000000003"/>
    <s v="|MN01735|/GRESIK MANDIRI 5/HSI Bisnis + Phone Promo 2026 300 Mbps (Rp 1.170.000) PSB 150.000/085134366295/gresikmandiriberkah@gmail.com/Anugerah ercy eka putra /-7.167710,112.654492/Jl.pangsud no.111 gresik"/>
    <s v="Sales Force DBS"/>
    <m/>
    <m/>
    <m/>
    <m/>
    <m/>
    <m/>
    <m/>
    <m/>
    <s v="Management Janji"/>
    <s v="2026-08-15 08:00:00|2026-07-10 15:00:00|Nama PIC : Ibu Maftuhah No HP : 085134366295 No Alt : - M Janji : 10 Juli 2026 Jam Pasang : Pagi / Siang Note : hubungi pelanggan jika ingin kelokasi|40951378|MYDITA|40900827|MYDITA"/>
    <s v="FCC"/>
    <s v="16-08-2026 08:55:08"/>
    <m/>
    <m/>
    <s v="PS"/>
    <s v="GSK"/>
    <s v="NO ADDON"/>
    <n v="20260816"/>
    <s v="Completed"/>
    <s v="- 11_11446;Biaya PSB HSI EBIS Tunai di Depan ~ 11[150000]  - BWY DL;BWY DL ~ Saluran Dua Arah(BothWay)[0]  - E23053;E23053 ~ ES23 - Paket HSI Bisnis  Phone (PHONE)[0]  - E23053~null~44864;E23053||11||Abodemen 0[0]  - E23053~null~E23053_IN800;IN800 ~ Free "/>
    <s v="INDIBIZ"/>
    <m/>
    <m/>
    <d v="2026-08-16T07:00:00"/>
    <s v="2026-08-15 08:00:00|2026-07-10 15:00:00|Nama PIC : Ibu Maftuhah No HP : 085134366295 No Alt : - M Janji : 10 Juli 2026 Jam Pasang : Pagi / Siang Note : hubungi pelanggan jika ingin kelokasi|40951378|MYDITA|40900827|MYDITA"/>
    <n v="2026"/>
    <n v="8"/>
    <n v="16"/>
    <d v="2026-08-16T00:00:00"/>
    <n v="-0.29166666666424135"/>
    <x v="0"/>
    <x v="15"/>
  </r>
  <r>
    <n v="1075"/>
    <n v="1002521434"/>
    <n v="3"/>
    <x v="6"/>
    <n v="5"/>
    <s v="PASURUAN"/>
    <s v="PASURUAN"/>
    <s v="GDW"/>
    <s v="REG"/>
    <s v="AO"/>
    <s v="NEW SALES"/>
    <m/>
    <s v="OSS - FALLOUT"/>
    <s v="RBS-Regional 3"/>
    <d v="2026-08-12T09:44:55"/>
    <d v="2026-08-14T08:29:21"/>
    <n v="69363902"/>
    <m/>
    <n v="152731203849"/>
    <s v="KANDANG AYAM BAJANGAN A"/>
    <s v="ODP-GDW-FB/118"/>
    <s v="WO061587154"/>
    <m/>
    <m/>
    <m/>
    <n v="112.8934718"/>
    <n v="-7.7054999999999998"/>
    <s v="|MN00025|/KANDANG AYAM BAJANGAN A/WINBACK 2.0 HSI B2B (1:2) 50MBPS 320RB PSB DISC 70%//mu.happyernestoputra@gmail.com/HAPPY ERNESTO/82330736168"/>
    <s v="Sales Force DBS"/>
    <m/>
    <m/>
    <m/>
    <m/>
    <m/>
    <m/>
    <m/>
    <m/>
    <s v="Management Janji"/>
    <s v="2026-08-13 13:00:00|Nama Pic : BP HAPPY No Hp Pic : 082330736168 Jam Pemasangan : 08:00 - 12.00 Tanggal Pemasangan : KAMIS 13 AGUSTUS 2026 Info Tambahan : Hubungi pelanggan sebelum datang ke lokasi|40961370|MYDITA"/>
    <s v="FCC"/>
    <d v="2026-12-08T09:55:11"/>
    <d v="2026-08-13T13:00:00"/>
    <s v="Kendala Teknik"/>
    <s v="FO_WFM"/>
    <s v="GDW"/>
    <s v="NO ADDON"/>
    <m/>
    <s v="Provisioning Failed|WFM|INF009040659|JARINGAN TERDEKAT 550M"/>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BP HAPPY No Hp Pic : 082330736168 Jam Pemasangan : 08:00 - 12.00 Tanggal Pemasangan : KAMIS 13 AGUSTUS 2026 Info Tambahan : Hubungi pelanggan sebelum datang ke lokasi|40961370|MYDITA"/>
    <m/>
    <m/>
    <m/>
    <e v="#NUM!"/>
    <e v="#NUM!"/>
    <x v="1"/>
    <x v="24"/>
  </r>
  <r>
    <n v="1076"/>
    <n v="1002512272"/>
    <n v="3"/>
    <x v="1"/>
    <n v="5"/>
    <s v="SBY SELATAN"/>
    <s v="MANYAR"/>
    <s v="GBG"/>
    <s v="REG"/>
    <s v="AO"/>
    <s v="NEW SALES"/>
    <m/>
    <s v="CANCEL COMPLETED"/>
    <s v="RBS-Regional 2"/>
    <d v="2026-08-06T12:48:41"/>
    <d v="2026-08-10T02:01:09"/>
    <n v="69359835"/>
    <n v="3135936076"/>
    <n v="152320246219"/>
    <s v="PT WILL CORP INDONESIA"/>
    <s v="ODP-MYR-FBM/57"/>
    <m/>
    <m/>
    <m/>
    <m/>
    <n v="112.760344528693"/>
    <n v="-7.2950534293293199"/>
    <s v="MB00304; Soeprianto 085173306144 08132694334;  khamidn688@gmail.com; HSI BISNIS + PHONE 100 MBPS 709K; IKA MUFLIHA"/>
    <s v="Sales Force DBS"/>
    <m/>
    <m/>
    <m/>
    <m/>
    <m/>
    <m/>
    <m/>
    <m/>
    <m/>
    <m/>
    <m/>
    <d v="2026-06-08T12:55:41"/>
    <m/>
    <m/>
    <s v="REJECT_FCC"/>
    <s v="GBG"/>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m/>
    <m/>
    <m/>
    <m/>
    <m/>
    <e v="#NUM!"/>
    <e v="#NUM!"/>
    <x v="1"/>
    <x v="8"/>
  </r>
  <r>
    <n v="1077"/>
    <n v="1002527377"/>
    <n v="3"/>
    <x v="6"/>
    <n v="5"/>
    <s v="JEMBER"/>
    <s v="BONDOWOSO"/>
    <s v="BOW"/>
    <s v="REG"/>
    <s v="AO"/>
    <s v="NEW SALES"/>
    <s v="1P INET"/>
    <s v="Completed (PS)"/>
    <s v="RBS-Regional 3"/>
    <d v="2026-08-14T18:01:56"/>
    <d v="2026-08-15T09:06:21"/>
    <n v="69366421"/>
    <m/>
    <n v="152507223585"/>
    <s v="Rumah Kos Kusnadi"/>
    <s v="ODP-BOW-FAM/11 FAM/D01/11.01"/>
    <s v="WO061778908"/>
    <m/>
    <m/>
    <m/>
    <n v="113.903940119065"/>
    <n v="-7.9693651002353496"/>
    <s v="|MC30280|MYIA-014290179718/POI/Kusnadi/085218960236/kuskuskusnadi134@gmail.com"/>
    <s v="MYIB_ASSISTANT"/>
    <m/>
    <m/>
    <m/>
    <m/>
    <m/>
    <m/>
    <m/>
    <m/>
    <s v="Management Janji"/>
    <s v="2026-08-15 15:00:00 |  M Janji : (15/08/2026) jam Pasang :pagi Note : hubungi pelanggan jika ingin kelokasi "/>
    <s v="FCC"/>
    <s v="14-08-2026 18:09:52"/>
    <d v="2026-08-15T15:00:00"/>
    <m/>
    <s v="PS"/>
    <s v="BOW"/>
    <s v="NO ADDON"/>
    <n v="20260815"/>
    <s v="Completed"/>
    <s v="HSI Bisnis Promo HUT Telkom PSB 70% - 300 Mbps"/>
    <s v="INDIBIZ"/>
    <m/>
    <m/>
    <d v="2026-08-15T15:00:00"/>
    <s v="2026-08-15 15:00:00 |  M Janji : (15/08/2026) jam Pasang :pagi Note : hubungi pelanggan jika ingin kelokasi "/>
    <n v="2026"/>
    <n v="8"/>
    <n v="15"/>
    <d v="2026-08-15T00:00:00"/>
    <n v="-0.625"/>
    <x v="0"/>
    <x v="14"/>
  </r>
  <r>
    <n v="1078"/>
    <n v="1002512548"/>
    <n v="3"/>
    <x v="6"/>
    <n v="5"/>
    <s v="PASURUAN"/>
    <s v="PASURUAN"/>
    <s v="PSN"/>
    <s v="REG"/>
    <s v="AO"/>
    <s v="NEW SALES"/>
    <m/>
    <s v="Completed (PS)"/>
    <s v="RBS-Regional 3"/>
    <d v="2026-08-06T13:57:56"/>
    <d v="2026-08-07T11:23:11"/>
    <n v="69360010"/>
    <m/>
    <n v="152729256549"/>
    <s v="KANTOR PEMASARAN PALM SAFIRA RESIDENCE"/>
    <s v="ODP-PSN-FBW/68"/>
    <s v="WO061099368"/>
    <m/>
    <m/>
    <m/>
    <n v="112.92003699999999"/>
    <n v="-7.6432884000000003"/>
    <s v="|MN00025|/KANTOR PEMASARAN PALM SAFIRA RESIDENCE/WINBACK 2.0 HSI B2B (1:1) 50MBPS 355RB PSB DISC 70%//nofitakumalasari347@gmail.com/NOFITA KUMALASARI/085733033343 / 85748468468"/>
    <s v="Sales Force DBS"/>
    <m/>
    <m/>
    <m/>
    <m/>
    <m/>
    <m/>
    <m/>
    <m/>
    <s v="Management Janji"/>
    <s v="2026-08-07 13:00:00|Nama : BU NOFITA KUMALASARI No Hp : 085733033343 No Alt :  Tgl Pemasangan : 07 Agustus 2026 Interval : PAGI  Note : Hubungi pelanggan terlebih dahulu|40981182|MYDITA"/>
    <s v="FCC"/>
    <d v="2026-06-08T14:10:26"/>
    <d v="2026-08-07T13:00:00"/>
    <m/>
    <s v="PS"/>
    <s v="PSN"/>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13:00:00"/>
    <s v="2026-08-07 13:00:00|Nama : BU NOFITA KUMALASARI No Hp : 085733033343 No Alt :  Tgl Pemasangan : 07 Agustus 2026 Interval : PAGI  Note : Hubungi pelanggan terlebih dahulu|40981182|MYDITA"/>
    <n v="2026"/>
    <n v="8"/>
    <n v="7"/>
    <d v="2026-08-07T00:00:00"/>
    <n v="-0.54166666666424135"/>
    <x v="0"/>
    <x v="24"/>
  </r>
  <r>
    <n v="1079"/>
    <n v="1002531389"/>
    <n v="3"/>
    <x v="2"/>
    <n v="5"/>
    <s v="KEDIRI"/>
    <s v="NGANJUK"/>
    <s v="NJK"/>
    <s v="REG"/>
    <s v="AO"/>
    <s v="NEW SALES"/>
    <s v="1P INET"/>
    <s v="MIE - SEND SURVEY"/>
    <s v="RBS-Regional 3"/>
    <d v="2026-08-17T17:41:57"/>
    <d v="2026-08-17T17:44:01"/>
    <n v="69368354"/>
    <m/>
    <n v="152611229909"/>
    <s v="SDN GEJAGAN 2"/>
    <s v="ODP-NJK-FL/29 FL/D05/29.01"/>
    <s v="WO061949749"/>
    <m/>
    <m/>
    <m/>
    <n v="111.89092498272601"/>
    <n v="-7.6322430989298002"/>
    <s v="MD|MYDB-20260817265895|DC20010/MC20003|SDN GEJAGAN 2|08980538372"/>
    <s v="MYDIGIBIZPARTNER"/>
    <m/>
    <m/>
    <m/>
    <m/>
    <m/>
    <m/>
    <m/>
    <m/>
    <s v="Management Janji"/>
    <s v="2026-08-18 15:00:00 | M janji : pagi Tanggal Pemasangan : 18/agustus/2026 Note : hubungi pelanggan jika ingin kelokasi "/>
    <s v="FCC"/>
    <s v="17-08-2026 17:55:10"/>
    <d v="2026-08-18T15:00:00"/>
    <m/>
    <s v="SURVEY_NEW_MANJA"/>
    <s v="NJK"/>
    <s v="NO ADDON"/>
    <m/>
    <s v="MIE - SEND SURVEY"/>
    <s v="HSI Bisnis Promo HUT Telkom PSB 70% - 200 Mbps"/>
    <s v="INDIBIZ"/>
    <m/>
    <m/>
    <d v="2026-08-18T15:00:00"/>
    <s v="2026-08-18 15:00:00 | M janji : pagi Tanggal Pemasangan : 18/agustus/2026 Note : hubungi pelanggan jika ingin kelokasi "/>
    <m/>
    <m/>
    <m/>
    <e v="#NUM!"/>
    <e v="#NUM!"/>
    <x v="1"/>
    <x v="7"/>
  </r>
  <r>
    <n v="1080"/>
    <n v="1002504850"/>
    <n v="3"/>
    <x v="5"/>
    <n v="5"/>
    <s v="SINGARJA"/>
    <s v="GIANYAR"/>
    <s v="GIN"/>
    <s v="REG"/>
    <s v="AO"/>
    <s v="NEW SALES"/>
    <m/>
    <s v="Completed (PS)"/>
    <s v="RBS-Regional 3"/>
    <d v="2026-08-01T17:03:44"/>
    <d v="2026-08-02T12:46:11"/>
    <n v="69355240"/>
    <n v="3612102036"/>
    <n v="172407212840"/>
    <s v="PT.BIPO TEKNOLOGI OTOMOTIF"/>
    <s v="ODP-GIN-FAN/25"/>
    <s v="WO060673596"/>
    <m/>
    <m/>
    <m/>
    <n v="115.310351"/>
    <n v="-8.5480199999999993"/>
    <s v="|MN01722|MYIA-086120249236/POI/rahmad hidayat/085789290996/osrah666@gmail.com"/>
    <s v="Sales Force DBS"/>
    <m/>
    <m/>
    <m/>
    <m/>
    <m/>
    <m/>
    <m/>
    <m/>
    <s v="Management Janji"/>
    <s v="2026-07-31 13:00:00 | M Janji : (31/07/2026)  jam Pasang : 09:00  Note : hubungi pelanggan jika ingin kelokasi"/>
    <s v="FCC"/>
    <d v="2026-01-08T17:09:58"/>
    <m/>
    <m/>
    <s v="PS"/>
    <s v="GIN"/>
    <s v="NO ADDON"/>
    <n v="20260802"/>
    <s v="Completed"/>
    <s v="- 11_11446;Biaya PSB HSI EBIS Tunai di Depan ~ 11[150000]  - BWY DL;BWY DL ~ Saluran Dua Arah(BothWay)[0]  - E23053;E23053 ~ ES23 - Paket HSI Bisnis  Phone (PHONE)[0]  - E23053~null~44864;E23053||11||Abodemen 0[0]  - E23053~null~E23053_IN800;IN800 ~ Free "/>
    <s v="INDIBIZ"/>
    <m/>
    <m/>
    <d v="2026-08-01T07:00:00"/>
    <s v="2026-07-31 13:00:00 | M Janji : (31/07/2026)  jam Pasang : 09:00  Note : hubungi pelanggan jika ingin kelokasi"/>
    <n v="2026"/>
    <n v="8"/>
    <n v="2"/>
    <d v="2026-08-02T00:00:00"/>
    <n v="0.70833333333575865"/>
    <x v="0"/>
    <x v="31"/>
  </r>
  <r>
    <n v="1081"/>
    <n v="1002506453"/>
    <n v="3"/>
    <x v="3"/>
    <n v="4"/>
    <s v="YOGYAKARTA"/>
    <s v="INNER - YOGYA JATENG SELATAN"/>
    <s v="KGD"/>
    <s v="DGS"/>
    <s v="AO"/>
    <s v="NEW SALES"/>
    <m/>
    <s v="102 | FOLLOW UP COMPLETED"/>
    <s v="DGS-B2B TREG"/>
    <d v="2026-08-03T15:57:13"/>
    <d v="2026-08-06T10:30:57"/>
    <n v="69357732"/>
    <n v="2745064044"/>
    <n v="143132123496"/>
    <s v="Kantor Kementerian Haji dan Umrah Kota Yogyakarta"/>
    <s v="ODP-KGD-FBF/056"/>
    <s v="WO060818287"/>
    <m/>
    <m/>
    <m/>
    <n v="110.40210580902399"/>
    <n v="-7.8093478322811896"/>
    <s v="DGS HSI | CHRISTOVAN H | NIK 950149| TREG 3 | Kantor Kementerian Haji dan Umrah Kota Yogyakarta PSB INDIBIZ WINBACK INET TELP 50MBPS | FARIDA | 081392277272"/>
    <s v="Account Manager"/>
    <m/>
    <m/>
    <m/>
    <m/>
    <m/>
    <m/>
    <m/>
    <m/>
    <s v="Management Janji"/>
    <s v="PSB"/>
    <s v="FCC"/>
    <d v="2026-03-08T16:10:38"/>
    <m/>
    <s v="Kendala Teknik"/>
    <s v="REVOKE"/>
    <s v="KGD"/>
    <s v="NO ADDON"/>
    <m/>
    <s v="Follow Up Revoke Completed, New Order ID : SC1002511805"/>
    <s v="- 11_11450;Biaya PSB Reguler HSI EBIS ~ 11[250000]  - BWY DL;BWY DL ~ Saluran Dua Arah(BothWay)[0]  - E23053;E23053 ~ ES23 - Paket HSI Bisnis  Phone (PHONE)[0]  - E23053~null~44864;E23053||11||Abodemen 0[0]  - E23053~null~E23053_IN800;IN800 ~ Free Lokal d"/>
    <s v="INDIBIZ"/>
    <m/>
    <m/>
    <d v="2026-08-03T12:00:00"/>
    <s v="PSB"/>
    <m/>
    <m/>
    <m/>
    <e v="#NUM!"/>
    <e v="#NUM!"/>
    <x v="1"/>
    <x v="3"/>
  </r>
  <r>
    <n v="1082"/>
    <n v="1002525596"/>
    <n v="3"/>
    <x v="4"/>
    <n v="4"/>
    <s v="SEMARANG"/>
    <s v="INNER - SEMARANG JATENG UTARA"/>
    <s v="JHR"/>
    <s v="REG"/>
    <s v="AO"/>
    <s v="NEW SALES"/>
    <s v="1P INET"/>
    <s v="MIE - SEND SURVEY"/>
    <s v="RBS-Regional 3"/>
    <d v="2026-08-14T09:19:57"/>
    <d v="2026-08-14T09:22:01"/>
    <n v="69365688"/>
    <m/>
    <n v="142406122751"/>
    <s v="PT UNO PRIMA NUSANTARA"/>
    <s v="ODP-JHR-FCV/091 FCV/D07/091.01"/>
    <s v="WO061720652"/>
    <m/>
    <m/>
    <m/>
    <n v="110.4112598"/>
    <n v="-6.9546017000000004"/>
    <s v="MD|MYDB-20260812265137|DN00001/MN00966|PT UNO PRIMA NUSANTARA|081215844100"/>
    <s v="MYDIGIBIZPARTNER"/>
    <m/>
    <m/>
    <m/>
    <m/>
    <m/>
    <m/>
    <m/>
    <m/>
    <s v="Management Janji"/>
    <s v="2026-08-18 13:00:00 | Nama PIC:  bu tiwi No HP: 081215844100 Alt: 08816982242 / hesti  Tanggal: 18/8/2026 Jam Pasang: SIANG Note: Hubungi sebelum ke lokasi, terimakasih."/>
    <s v="FCC"/>
    <s v="14-08-2026 09:40:20"/>
    <d v="2026-08-18T13:00:00"/>
    <m/>
    <s v="SURVEY_NEW_MANJA"/>
    <s v="JHR"/>
    <s v="NO ADDON"/>
    <m/>
    <s v="MIE - SEND SURVEY"/>
    <s v="HSI Bisnis Promo HUT Telkom PSB 70% - 100 Mbps"/>
    <s v="INDIBIZ"/>
    <m/>
    <m/>
    <d v="2026-08-18T13:00:00"/>
    <s v="2026-08-18 13:00:00 | Nama PIC:  bu tiwi No HP: 081215844100 Alt: 08816982242 / hesti  Tanggal: 18/8/2026 Jam Pasang: SIANG Note: Hubungi sebelum ke lokasi, terimakasih."/>
    <m/>
    <m/>
    <m/>
    <e v="#NUM!"/>
    <e v="#NUM!"/>
    <x v="1"/>
    <x v="3"/>
  </r>
  <r>
    <n v="1083"/>
    <n v="1002511897"/>
    <n v="3"/>
    <x v="2"/>
    <n v="5"/>
    <s v="MALANG"/>
    <s v="KEPANJEN"/>
    <s v="SWJ"/>
    <s v="REG"/>
    <s v="AO"/>
    <s v="NEW SALES"/>
    <s v="1P INET"/>
    <s v="102 | FOLLOW UP COMPLETED"/>
    <s v="RBS-Regional 3"/>
    <d v="2026-08-06T10:53:56"/>
    <d v="2026-08-10T11:52:59"/>
    <n v="69359786"/>
    <m/>
    <n v="152705284986"/>
    <s v="SMK WISNUWARDHANA"/>
    <s v="ODP-SWJ-FB/50 FB/D04/50.01"/>
    <s v="WO061055399"/>
    <m/>
    <m/>
    <m/>
    <n v="112.66926239999999"/>
    <n v="-7.9709640999999998"/>
    <s v="|MN01864|MYIA-088710620385/POI/ahmad mulasim/087796646630/smk.wisnuwardhana@gmail.com"/>
    <s v="MYIB_ASSISTANT"/>
    <m/>
    <m/>
    <m/>
    <m/>
    <m/>
    <m/>
    <m/>
    <m/>
    <s v="Management Janji"/>
    <s v="2026-08-07 08:00:00 | Nama : BP AHMAD MULASIM No Hp : 087796646630 No Alt :  Tgl Pemasangan : 07 Agustus 2026 Interval : PAGI  Note : Hubungi pelanggan terlebih dahulu"/>
    <s v="FCC"/>
    <d v="2026-06-08T10:55:32"/>
    <d v="2026-08-07T08:00:00"/>
    <m/>
    <s v="REVOKE"/>
    <s v="SWJ"/>
    <s v="NO ADDON"/>
    <m/>
    <s v="Follow Up Revoke Completed, New Order ID : SC1002517530"/>
    <s v="HSI Bisnis Basic Promo HUT Telkom PSB 70% - 50 Mbps"/>
    <s v="INDIBIZ"/>
    <m/>
    <m/>
    <d v="2026-08-07T08:00:00"/>
    <s v="2026-08-07 08:00:00 | Nama : BP AHMAD MULASIM No Hp : 087796646630 No Alt :  Tgl Pemasangan : 07 Agustus 2026 Interval : PAGI  Note : Hubungi pelanggan terlebih dahulu"/>
    <m/>
    <m/>
    <m/>
    <e v="#NUM!"/>
    <e v="#NUM!"/>
    <x v="1"/>
    <x v="29"/>
  </r>
  <r>
    <n v="1084"/>
    <n v="1002505922"/>
    <n v="3"/>
    <x v="7"/>
    <n v="4"/>
    <s v="KUDUS"/>
    <s v="JEPARA"/>
    <s v="BAN"/>
    <s v="REG"/>
    <s v="AO"/>
    <s v="NEW SALES"/>
    <s v="1P INET"/>
    <s v="Completed (PS)"/>
    <s v="RBS-Regional 3"/>
    <d v="2026-08-03T11:46:56"/>
    <d v="2026-08-04T18:58:22"/>
    <n v="69357397"/>
    <m/>
    <n v="142507105315"/>
    <s v="SMK NEGERI 1 BANGSRI"/>
    <s v="ODP-BAN-FCLA/04 FCLA/D01/01.01"/>
    <s v="WO060776179"/>
    <m/>
    <m/>
    <m/>
    <n v="110.7509084"/>
    <n v="-6.5275876999999998"/>
    <s v="|MC60028|MYIA-003527952789/POI/Eko Budi Purnawab/085758700025/radusradus794@gmail.com"/>
    <s v="MYIB_ASSISTANT"/>
    <m/>
    <m/>
    <m/>
    <m/>
    <m/>
    <m/>
    <m/>
    <m/>
    <s v="Management Janji"/>
    <s v="2026-08-04 08:00:00 | Nama PIC : Bapak Iwan No HP : 085758700025 No Alternatif : - M Janji : 04/08/2026 Jam Pasang : Pagi NoteÃ‚Â :  Hubungi terlebih dahulu sebelum ke lokasi "/>
    <s v="FCC"/>
    <d v="2026-03-08T11:55:02"/>
    <d v="2026-08-04T08:00:00"/>
    <m/>
    <s v="PS"/>
    <s v="BAN"/>
    <s v="NO ADDON"/>
    <n v="20260804"/>
    <s v="Completed"/>
    <s v="HSI Bisnis Promo HUT Telkom PSB 70% - 100 Mbps"/>
    <s v="INDIBIZ"/>
    <m/>
    <m/>
    <d v="2026-08-04T08:00:00"/>
    <s v="2026-08-04 08:00:00 | Nama PIC : Bapak Iwan No HP : 085758700025 No Alternatif : - M Janji : 04/08/2026 Jam Pasang : Pagi NoteÃ‚Â :  Hubungi terlebih dahulu sebelum ke lokasi "/>
    <n v="2026"/>
    <n v="8"/>
    <n v="4"/>
    <d v="2026-08-04T00:00:00"/>
    <n v="-0.33333333333575865"/>
    <x v="0"/>
    <x v="3"/>
  </r>
  <r>
    <n v="1085"/>
    <n v="1002526636"/>
    <n v="3"/>
    <x v="6"/>
    <n v="5"/>
    <s v="JEMBER"/>
    <s v="SITUBONDO"/>
    <s v="ASB"/>
    <s v="DPS"/>
    <s v="AO"/>
    <s v="NEW SALES"/>
    <m/>
    <s v="CANCEL COMPLETED"/>
    <s v="DPS-Logistic &amp; Manufacturing"/>
    <d v="2026-08-14T14:39:00"/>
    <d v="2026-08-18T02:01:11"/>
    <n v="69366123"/>
    <m/>
    <n v="152527209106"/>
    <s v="Hub Banyuputih Kab. Situbondo "/>
    <s v="ODP-ASB-FD/14"/>
    <s v="WO061755939"/>
    <m/>
    <m/>
    <m/>
    <n v="114.249458575167"/>
    <n v="-7.7543965677534796"/>
    <s v="Julian Tri Wibowo, julian.wibowo@spxexpress.com, 082245365180"/>
    <s v="TAM"/>
    <m/>
    <m/>
    <m/>
    <m/>
    <m/>
    <m/>
    <m/>
    <m/>
    <s v="Management Janji"/>
    <s v="Julian Tri Wibowo, julian.wibowo@spxexpress.com, 082245365180"/>
    <s v="FCC"/>
    <s v="14-08-2026 14:40:08"/>
    <m/>
    <m/>
    <s v="REJECT_FCC"/>
    <s v="ASB"/>
    <s v="NO ADDON"/>
    <m/>
    <s v="Order dicancel oleh SYSTEM remark : CANCEL ORDER by System : pelanggan belum melakukan upload dokumen melebihi 3 hari"/>
    <s v="- 11_11450;Biaya PSB Reguler HSI EBIS ~ 11[150000]  - SP_NOSS;SP_NOSS ~ Internet NOSS Multispeed Network[0]  - SP_NOSS;SP_NOSS ~ Internet NOSS Multispeed Network[0]  - E23015;E23015 ~ ES23 - Perangkat ONT[0]  - E23015~null~44292;E23015||11||Abodemen 0[0] "/>
    <s v="INDIBIZ"/>
    <m/>
    <s v="Order dicancel oleh SYSTEM remark : CANCEL ORDER by System : pelanggan belum melakukan upload dokumen melebihi 3 hari"/>
    <d v="2026-08-17T21:00:00"/>
    <s v="Julian Tri Wibowo, julian.wibowo@spxexpress.com, 082245365180"/>
    <m/>
    <m/>
    <m/>
    <e v="#NUM!"/>
    <e v="#NUM!"/>
    <x v="1"/>
    <x v="16"/>
  </r>
  <r>
    <n v="1086"/>
    <n v="1002505916"/>
    <n v="3"/>
    <x v="2"/>
    <n v="5"/>
    <s v="KEDIRI"/>
    <s v="NGANJUK"/>
    <s v="PRB"/>
    <s v="REG"/>
    <s v="AO"/>
    <s v="NEW SALES"/>
    <m/>
    <s v="Completed (PS)"/>
    <s v="RBS-Regional 3"/>
    <d v="2026-08-03T11:44:15"/>
    <d v="2026-08-03T20:37:20"/>
    <n v="69357419"/>
    <m/>
    <n v="152627203626"/>
    <s v="SMP Negeri 1 Prambon"/>
    <s v="ODP-PRB-FB/92"/>
    <s v="WO060813548"/>
    <m/>
    <m/>
    <m/>
    <n v="112.0196308"/>
    <n v="-7.6876004"/>
    <s v="MN00451|SMP Negeri 1 Prambon /085233929938/hudazuana@gmail.com/PSB 50MB 355K PSB 150K/MOZAK KARIM AR"/>
    <s v="Sales Force DBS"/>
    <m/>
    <m/>
    <m/>
    <m/>
    <m/>
    <m/>
    <m/>
    <m/>
    <s v="Management Janji"/>
    <s v="2026-08-04 13:00:00| M Janji : (04/08/2026) jam Pasang : 09:00 Note : hubungi pelanggan jika ingin kelokasi|40010577|MYDITA"/>
    <s v="FCC"/>
    <d v="2026-03-08T11:55:02"/>
    <d v="2026-08-04T13:00:00"/>
    <m/>
    <s v="PS"/>
    <s v="PRB"/>
    <s v="NO ADDON"/>
    <n v="20260803"/>
    <s v="Completed"/>
    <s v="- 11_11446;Biaya PSB HSI EBIS Tunai di Depan ~ 11[150000]  - SP_NOSS;SP_NOSS ~ Internet NOSS Multispeed Network[0]  - SP_NOSS;SP_NOSS ~ Internet NOSS Multispeed Network[0]  - E25060;E25060 ~ ES25 - Paket HSI Bisnis (HSIE) Khusus Winback 2.0[0]  - E25060~n"/>
    <s v="INDIBIZ"/>
    <m/>
    <m/>
    <d v="2026-08-04T13:00:00"/>
    <s v="2026-08-04 13:00:00| M Janji : (04/08/2026) jam Pasang : 09:00 Note : hubungi pelanggan jika ingin kelokasi|40010577|MYDITA"/>
    <n v="2026"/>
    <n v="8"/>
    <n v="3"/>
    <d v="2026-08-03T00:00:00"/>
    <n v="-1.5416666666642413"/>
    <x v="0"/>
    <x v="7"/>
  </r>
  <r>
    <n v="1087"/>
    <n v="1002505507"/>
    <n v="3"/>
    <x v="5"/>
    <n v="5"/>
    <s v="SINGARJA"/>
    <s v="GIANYAR"/>
    <s v="UBU"/>
    <s v="REG"/>
    <s v="AO"/>
    <s v="NEW SALES"/>
    <m/>
    <s v="CANCEL COMPLETED"/>
    <s v="RBS-Regional 3"/>
    <d v="2026-08-03T08:42:10"/>
    <d v="2026-08-07T02:01:02"/>
    <n v="69357179"/>
    <m/>
    <n v="172408247661"/>
    <s v="PT Indonesia Kaishi (Jembatan Kaca Bali Tegenungan)"/>
    <s v="ODP-UBU-FP/88"/>
    <m/>
    <m/>
    <m/>
    <m/>
    <n v="115.288893"/>
    <n v="-8.5770169999999997"/>
    <s v="|MN02644|/PIC TUTY KIRANA/082281818888/indonesiakaishi168@gmail.com"/>
    <s v="Sales Force DBS"/>
    <m/>
    <m/>
    <m/>
    <m/>
    <m/>
    <m/>
    <m/>
    <m/>
    <m/>
    <m/>
    <m/>
    <d v="2026-03-08T08:55:09"/>
    <m/>
    <m/>
    <s v="REJECT_FCC"/>
    <s v="UBU"/>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m/>
    <m/>
    <m/>
    <m/>
    <m/>
    <e v="#NUM!"/>
    <e v="#NUM!"/>
    <x v="1"/>
    <x v="31"/>
  </r>
  <r>
    <n v="1088"/>
    <n v="1002531172"/>
    <n v="3"/>
    <x v="1"/>
    <n v="5"/>
    <s v="MADURA"/>
    <s v="PAMEKASAN"/>
    <s v="WRP"/>
    <s v="REG"/>
    <s v="AO"/>
    <s v="NEW SALES"/>
    <m/>
    <s v="QC MIA - SEND QUALITY CONTROL MIA"/>
    <s v="RBS-Regional 3"/>
    <d v="2026-08-17T15:47:07"/>
    <d v="2026-08-18T08:44:01"/>
    <n v="69368232"/>
    <m/>
    <n v="152427203173"/>
    <s v="TOKO SUAIDI BAROKAH"/>
    <s v="ODP-WRP-FB/06"/>
    <m/>
    <m/>
    <m/>
    <m/>
    <n v="113.59093443"/>
    <n v="-7.0442166090000002"/>
    <s v="|MC70132|/ANWAR SUAIDI-TOKO SUAIDI BAROKAH/081917523280/suadiandgi@gmail.com/HSI Bisnis + Netmonk Promo 2026 300 Mbps (Rp 1.186.100) PSB 150.000/ -7.0349110, 113.5913550/Dekat Jl. K. Abdullah, Somalang, Batu Ampar, Kec. Guluk-Guluk, Kabupaten Sumenep, Jaw"/>
    <s v="Sales Force DBS"/>
    <m/>
    <m/>
    <m/>
    <m/>
    <m/>
    <m/>
    <m/>
    <m/>
    <m/>
    <m/>
    <m/>
    <s v="17-08-2026 15:55:05"/>
    <m/>
    <m/>
    <s v="QC1"/>
    <s v="WRP"/>
    <s v="NETMONK"/>
    <m/>
    <s v="QC MIA - SEND QUALITY CONTROL MIA"/>
    <s v="- 11_11446;Biaya PSB HSI EBIS Tunai di Depan ~ 11[150000]  - E23080;E23080 ~ ES23 - Add-on HSI Bisnis Bundling (Netmonk)[0]  - E23080~null~100382;E23080||77||Abodemen 0[0]  - E23080~null~E23080_NMONKHI;NMONKHI ~ Nadefaa Netmonk Hi Alacarte ~ E23080[56100]"/>
    <s v="INDIBIZ"/>
    <m/>
    <m/>
    <m/>
    <m/>
    <m/>
    <m/>
    <m/>
    <e v="#NUM!"/>
    <e v="#NUM!"/>
    <x v="1"/>
    <x v="1"/>
  </r>
  <r>
    <n v="1089"/>
    <n v="1002526545"/>
    <n v="3"/>
    <x v="1"/>
    <n v="5"/>
    <s v="SBY SELATAN"/>
    <s v="KETINTANG"/>
    <s v="WRU"/>
    <s v="REG"/>
    <s v="AO"/>
    <s v="NEW SALES"/>
    <m/>
    <s v="Completed (PS)"/>
    <s v="RBS-Regional 3"/>
    <d v="2026-08-14T14:22:06"/>
    <d v="2026-08-15T11:04:12"/>
    <n v="69363958"/>
    <m/>
    <n v="152302236762"/>
    <s v="PT TRANS MERDEKA INVESTAMA"/>
    <s v="ODP-WR1-FJV/46"/>
    <s v="WO061753991"/>
    <m/>
    <m/>
    <m/>
    <n v="112.694656038361"/>
    <n v="-7.3930249288643299"/>
    <s v="|MN02627|/PT TRANS MERDEKA INVESTAMA/WINBACK HSI B2B  (1:1) 150MBPS 705RB PSB DISC 70%/REQ PAKET 150MBPS - 705K/transmerdekainvesment@gmail.com/82234861166/82234861166"/>
    <s v="Sales Force DBS"/>
    <m/>
    <m/>
    <m/>
    <m/>
    <m/>
    <m/>
    <m/>
    <m/>
    <s v="Management Janji"/>
    <s v="2026-08-13 13:00:00|Tanggal pemasangan :13/08/2026  Jam pemasangan : pagi/siang  Info Tambahan : Hubungi pelanggan dulu sebelum ke lokasi  terima kasih.|40971401|MYDITA"/>
    <s v="FCC"/>
    <s v="14-08-2026 14:40:08"/>
    <m/>
    <m/>
    <s v="PS"/>
    <s v="WRU"/>
    <s v="NO ADDON"/>
    <n v="20260815"/>
    <s v="Completed"/>
    <s v="- 11_11446;Biaya PSB HSI EBIS Tunai di Depan ~ 11[150000]  - E24057;E24057 ~ ES24 - Paket HSI Bisnis (HSIE) Khusus Winback[0]  - E24057~null~E24057_UNL;UNL ~ Internet-Link Unlimited Internet Usage ~ E24057[0]  - E24057~null~103818;E24057||11||Abodemen 0[0"/>
    <s v="INDIBIZ"/>
    <m/>
    <m/>
    <d v="2026-08-14T07:00:00"/>
    <s v="2026-08-13 13:00:00|Tanggal pemasangan :13/08/2026  Jam pemasangan : pagi/siang  Info Tambahan : Hubungi pelanggan dulu sebelum ke lokasi  terima kasih.|40971401|MYDITA"/>
    <n v="2026"/>
    <n v="8"/>
    <n v="15"/>
    <d v="2026-08-15T00:00:00"/>
    <n v="0.70833333333575865"/>
    <x v="0"/>
    <x v="8"/>
  </r>
  <r>
    <n v="1090"/>
    <n v="1002525995"/>
    <n v="3"/>
    <x v="7"/>
    <n v="4"/>
    <s v="KUDUS"/>
    <s v="BLORA"/>
    <s v="CEP"/>
    <s v="REG"/>
    <s v="AO"/>
    <s v="NEW SALES"/>
    <s v="1P INET"/>
    <s v="7 | OSS - PROVISIONING ISSUED"/>
    <s v="RBS-Regional 3"/>
    <d v="2026-08-14T10:52:57"/>
    <d v="2026-08-15T08:05:36"/>
    <n v="69365824"/>
    <m/>
    <n v="142552107777"/>
    <s v="MTS AL MUHAMMAD CEPU"/>
    <s v="ODP-CEP-FE/022 FE/D05/022.01"/>
    <s v="WO061729969"/>
    <m/>
    <m/>
    <m/>
    <n v="111.58530639999999"/>
    <n v="-7.1363029999999998"/>
    <s v="|MN02756|MYIA-030101274574/POI/PURWANTI/082138304274/onetiex82@gmail.com"/>
    <s v="MYIB_ASSISTANT"/>
    <m/>
    <m/>
    <m/>
    <m/>
    <m/>
    <m/>
    <m/>
    <m/>
    <s v="Management Janji"/>
    <s v="2026-08-15 08:00:00 | Jam pemasangan : 12.00 Info Tambahan : Hubungi pelanggan dulu sebelum ke lokasi terimakasih "/>
    <s v="FCC"/>
    <s v="14-08-2026 10:54:53"/>
    <d v="2026-08-15T08:00:00"/>
    <m/>
    <s v="PI"/>
    <s v="CEP"/>
    <s v="NO ADDON"/>
    <m/>
    <s v="Provisioning Issued"/>
    <s v="HSI Bisnis Promo HUT Telkom PSB 70% - 50 Mbps"/>
    <s v="INDIBIZ"/>
    <m/>
    <m/>
    <d v="2026-08-15T08:00:00"/>
    <s v="2026-08-15 08:00:00 | Jam pemasangan : 12.00 Info Tambahan : Hubungi pelanggan dulu sebelum ke lokasi terimakasih "/>
    <m/>
    <m/>
    <m/>
    <e v="#NUM!"/>
    <e v="#NUM!"/>
    <x v="1"/>
    <x v="3"/>
  </r>
  <r>
    <n v="1091"/>
    <n v="1002527890"/>
    <n v="3"/>
    <x v="2"/>
    <n v="5"/>
    <s v="MALANG"/>
    <s v="KEPANJEN"/>
    <s v="TUR"/>
    <s v="REG"/>
    <s v="AO"/>
    <s v="NEW SALES"/>
    <s v="1P INET"/>
    <s v="Completed (PS)"/>
    <s v="RBS-Regional 3"/>
    <d v="2026-08-15T10:22:57"/>
    <d v="2026-08-16T15:38:31"/>
    <n v="69366666"/>
    <m/>
    <n v="152713217310"/>
    <s v="toko wahyu 2"/>
    <s v="ODP-TUR-FF/28"/>
    <s v="WO061804619"/>
    <m/>
    <m/>
    <m/>
    <n v="112.6707141"/>
    <n v="-8.1575702000000003"/>
    <s v="|MN02462|MYIA-010409345853/POI/+62 822-2802-5558/087796642411/wahyuta443@gmail.com"/>
    <s v="MYIB_ASSISTANT"/>
    <m/>
    <m/>
    <m/>
    <m/>
    <m/>
    <m/>
    <m/>
    <m/>
    <s v="Management Janji"/>
    <s v="2026-08-16 08:00:00 | Tanggal Pemasangan : 16 Agustus 2026 Jam Pemasangan : 08:00 15:00 Info Tambahan : Hubungi pelanggan dulu sebelum ke lokasi terimakasih"/>
    <s v="FCC"/>
    <s v="15-08-2026 10:39:56"/>
    <d v="2026-08-16T08:00:00"/>
    <m/>
    <s v="PS"/>
    <s v="TUR"/>
    <s v="NO ADDON"/>
    <n v="20260816"/>
    <s v="Completed"/>
    <s v="HSI Bisnis Promo HUT Telkom PSB 70% - 200 Mbps"/>
    <s v="INDIBIZ"/>
    <m/>
    <m/>
    <d v="2026-08-16T08:00:00"/>
    <s v="2026-08-16 08:00:00 | Tanggal Pemasangan : 16 Agustus 2026 Jam Pemasangan : 08:00 15:00 Info Tambahan : Hubungi pelanggan dulu sebelum ke lokasi terimakasih"/>
    <n v="2026"/>
    <n v="8"/>
    <n v="16"/>
    <d v="2026-08-16T00:00:00"/>
    <n v="-0.33333333333575865"/>
    <x v="0"/>
    <x v="29"/>
  </r>
  <r>
    <n v="1092"/>
    <n v="1002504491"/>
    <n v="3"/>
    <x v="0"/>
    <n v="5"/>
    <s v="MATARAM"/>
    <s v="LOMBOK TIMUR UTARA"/>
    <s v="SEL"/>
    <s v="REG"/>
    <s v="AO"/>
    <s v="NEW SALES"/>
    <m/>
    <s v="100 | REVOKE COMPLETED"/>
    <s v="RBS-Regional 2"/>
    <d v="2026-08-01T12:08:57"/>
    <d v="2026-08-06T14:29:54"/>
    <n v="69356689"/>
    <m/>
    <n v="172619203310"/>
    <s v="warung kopi Bujang"/>
    <s v="ODP-SEL-FAM/49"/>
    <s v="WO060655963"/>
    <m/>
    <m/>
    <m/>
    <n v="116.66752580000001"/>
    <n v="-8.5008976999999994"/>
    <s v="|MN00915|Riska apriyani/warung kopi Bujang/200mbps 675rb/0881025675389/087749965959/: ainunpero@gmail.com/Supriadi"/>
    <s v="Sales Force DBS"/>
    <m/>
    <m/>
    <m/>
    <m/>
    <m/>
    <m/>
    <m/>
    <m/>
    <s v="Management Janji"/>
    <s v="2026-08-07 08:00:00|M Janji : 7 agustus 2026 jam Pasang : pagi  Note : hubungi pelanggan jika ingin kelokasi|MU1366|MYDITA"/>
    <s v="FCC"/>
    <d v="2026-01-08T12:09:52"/>
    <d v="2026-08-07T08:00:00"/>
    <s v="Kendala Pelanggan"/>
    <s v="REVOKE"/>
    <s v="SEL"/>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7T08:00:00"/>
    <s v="2026-08-07 08:00:00|M Janji : 7 agustus 2026 jam Pasang : pagi  Note : hubungi pelanggan jika ingin kelokasi|MU1366|MYDITA"/>
    <m/>
    <m/>
    <m/>
    <e v="#NUM!"/>
    <e v="#NUM!"/>
    <x v="1"/>
    <x v="9"/>
  </r>
  <r>
    <n v="1093"/>
    <n v="1002530095"/>
    <n v="3"/>
    <x v="1"/>
    <n v="5"/>
    <s v="MADURA"/>
    <s v="BANGKALAN"/>
    <s v="OMB"/>
    <s v="REG"/>
    <s v="AO"/>
    <s v="NEW SALES"/>
    <s v="1P INET"/>
    <s v="OSS - FALLOUT"/>
    <s v="RBS-Regional 3"/>
    <d v="2026-08-16T19:13:56"/>
    <d v="2026-08-18T08:48:38"/>
    <n v="69367764"/>
    <m/>
    <n v="152438209350"/>
    <s v="Toko Chika madura"/>
    <s v="ODP-OMB-FB/23"/>
    <s v="WO061900517"/>
    <m/>
    <m/>
    <m/>
    <n v="113.38403396308399"/>
    <n v="-7.0353478757754697"/>
    <s v="MD|MYDB-20260816265761|DN00001/MN00572|Toko Chika madura|085726119952"/>
    <s v="MYDIGIBIZPARTNER"/>
    <m/>
    <m/>
    <m/>
    <m/>
    <m/>
    <m/>
    <m/>
    <m/>
    <s v="Management Janji"/>
    <s v="2026-08-18 08:00:00 | Tanggal Pemasangan : 18 Agustus 2026 Jam Pemasangan : 08:00 13:00 Info Tambahan : Hubungi pelanggan dulu sebelum ke lokasi terimakasih"/>
    <s v="FCC"/>
    <s v="16-08-2026 19:25:16"/>
    <d v="2026-08-18T08:00:00"/>
    <m/>
    <s v="FO_ASAP"/>
    <s v="OMB"/>
    <s v="NO ADDON"/>
    <m/>
    <s v="Provisioning Failed|ACTIVATION|INF009061157|MGR_PORT_NOT_FOUND:ServicePort Not Found / ONT Connectivity is Missing"/>
    <s v="HSI Bisnis Promo HUT Telkom PSB 70% - 100 Mbps"/>
    <s v="INDIBIZ"/>
    <m/>
    <m/>
    <d v="2026-08-18T08:00:00"/>
    <s v="2026-08-18 08:00:00 | Tanggal Pemasangan : 18 Agustus 2026 Jam Pemasangan : 08:00 13:00 Info Tambahan : Hubungi pelanggan dulu sebelum ke lokasi terimakasih"/>
    <m/>
    <m/>
    <m/>
    <e v="#NUM!"/>
    <e v="#NUM!"/>
    <x v="1"/>
    <x v="1"/>
  </r>
  <r>
    <n v="1094"/>
    <n v="1002508532"/>
    <n v="3"/>
    <x v="6"/>
    <n v="5"/>
    <s v="JEMBER"/>
    <s v="JEMBER"/>
    <s v="KBS"/>
    <s v="REG"/>
    <s v="AO"/>
    <s v="NEW SALES"/>
    <s v="1P INET"/>
    <s v="Completed (PS)"/>
    <s v="RBS-Regional 3"/>
    <d v="2026-08-04T14:22:57"/>
    <d v="2026-08-05T18:23:47"/>
    <n v="69358351"/>
    <m/>
    <n v="152502216847"/>
    <s v="KOST PUTRI POPPY"/>
    <s v="ODP-KBS-FP/69 FP/D02/69.01"/>
    <s v="WO060901398"/>
    <m/>
    <m/>
    <m/>
    <n v="113.722092"/>
    <n v="-8.1676880000000001"/>
    <s v="|MN00906|MYIA-004543762834/POI/poppy/0895623050012/poppyhomestay@gmail.com"/>
    <s v="MYIB_ASSISTANT"/>
    <m/>
    <m/>
    <m/>
    <m/>
    <m/>
    <m/>
    <m/>
    <m/>
    <s v="Management Janji"/>
    <s v="2026-08-06 08:00:00 | Tanggal Pemasangan : 06 Agustus 2026 Jam Pemasangan : 08:00 13:00 Info Tambahan : Hubungi pelanggan dulu sebelum ke lokasi terimakasih"/>
    <s v="FCC"/>
    <d v="2026-04-08T14:25:58"/>
    <d v="2026-08-06T08:00:00"/>
    <m/>
    <s v="PS"/>
    <s v="KBS"/>
    <s v="NO ADDON"/>
    <n v="20260805"/>
    <s v="Completed"/>
    <s v="HSI Bisnis Promo HUT Telkom PSB 70% - 50 Mbps"/>
    <s v="INDIBIZ"/>
    <m/>
    <m/>
    <d v="2026-08-06T08:00:00"/>
    <s v="2026-08-06 08:00:00 | Tanggal Pemasangan : 06 Agustus 2026 Jam Pemasangan : 08:00 13:00 Info Tambahan : Hubungi pelanggan dulu sebelum ke lokasi terimakasih"/>
    <n v="2026"/>
    <n v="8"/>
    <n v="5"/>
    <d v="2026-08-05T00:00:00"/>
    <n v="-1.3333333333357587"/>
    <x v="0"/>
    <x v="14"/>
  </r>
  <r>
    <n v="1095"/>
    <n v="1002526073"/>
    <n v="3"/>
    <x v="0"/>
    <n v="5"/>
    <s v="MATARAM"/>
    <s v="LOMBOK TIMUR UTARA"/>
    <s v="SEL"/>
    <s v="REG"/>
    <s v="AO"/>
    <s v="NEW SALES"/>
    <m/>
    <s v="CC - HD1A - INPROGRESS UNCONTACTED"/>
    <s v="RBS-Regional 2"/>
    <d v="2026-08-14T11:12:59"/>
    <d v="2026-08-16T11:56:31"/>
    <n v="69365882"/>
    <m/>
    <n v="172619203344"/>
    <s v="Warung Sembako Rian"/>
    <s v="ODP-SEL-FAZ/17"/>
    <m/>
    <m/>
    <m/>
    <m/>
    <n v="106.822342872619"/>
    <n v="-6.1738356515773898"/>
    <s v="|MN00915|/Warung Sembako Rian/HSI BISNIS 1S INET 150MBPS/087860500902/rian13999@gmail.com/RIAN BUDIHARJANI"/>
    <s v="B2B Partner Management (PM)"/>
    <m/>
    <m/>
    <m/>
    <m/>
    <m/>
    <m/>
    <m/>
    <m/>
    <m/>
    <m/>
    <m/>
    <s v="14-08-2026 11:39:52"/>
    <m/>
    <m/>
    <s v="FCC"/>
    <s v="SEL"/>
    <s v="NO ADDON"/>
    <m/>
    <s v="UNCONTACTED : Line Busy Ivan Sutiawan 40010577|MYDITA"/>
    <s v="- 11_11446;Biaya PSB HSI EBIS Tunai di Depan ~ 11[150000]  - SP_NOSS;SP_NOSS ~ Internet NOSS Multispeed Network[0]  - SP_NOSS;SP_NOSS ~ Internet NOSS Multispeed Network[0]  - E25060;E25060 ~ ES25 - Paket HSI Bisnis (HSIE) Khusus Winback 2.0[0]  - E25060~n"/>
    <s v="INDIBIZ"/>
    <m/>
    <m/>
    <m/>
    <m/>
    <m/>
    <m/>
    <m/>
    <e v="#NUM!"/>
    <e v="#NUM!"/>
    <x v="1"/>
    <x v="9"/>
  </r>
  <r>
    <n v="1096"/>
    <n v="1002521748"/>
    <n v="3"/>
    <x v="1"/>
    <n v="5"/>
    <s v="SBY SELATAN"/>
    <s v="KETINTANG"/>
    <s v="TPO"/>
    <s v="REG"/>
    <s v="AO"/>
    <s v="NEW SALES"/>
    <m/>
    <s v="Completed (PS)"/>
    <s v="RBS-Regional 3"/>
    <d v="2026-08-12T11:18:28"/>
    <d v="2026-08-12T16:06:26"/>
    <n v="69361935"/>
    <m/>
    <n v="152305227845"/>
    <s v="Primkopal Juanda"/>
    <s v="ODP-TPO-FDL/08"/>
    <s v="WO061570263"/>
    <m/>
    <m/>
    <m/>
    <n v="112.762128"/>
    <n v="-7.380274"/>
    <s v="AMRBS;405989;AMEX;MUJI;RBS-3;SURAMADU;PSB;Primkopal Juanda;082142425176;spbujuanda16@gmail.com;HSI Bisnis (1:1) 100 Mbps (Rp 669.000) PSB Rp 150.000;Surakim;Jalan Raya Sedati no. 1 Juanda, Sedati, Sidoarjo"/>
    <s v="Amex"/>
    <m/>
    <m/>
    <m/>
    <m/>
    <m/>
    <m/>
    <m/>
    <m/>
    <s v="Management Janji"/>
    <s v="2026-08-11 13:00:00|Nama PIC:  bp surakim  No HP: 082142425176  Alt: 082132733944  Tanggal: 11/8/2026  Jam Pasang: Siang  Note: Hubungi sebelum ke lokasi, terimakasih.|40010577|MYDITA"/>
    <s v="FCC"/>
    <d v="2026-12-08T11:39:52"/>
    <m/>
    <m/>
    <s v="PS"/>
    <s v="TPO"/>
    <s v="NO ADDON"/>
    <n v="20260812"/>
    <s v="Completed"/>
    <s v="- 11_11446;Biaya PSB HSI EBIS Tunai di Depan ~ 11[150000]  - E23015;E23015 ~ ES23 - Perangkat ONT[0]  - E23015~null~44292;E23015||11||Abodemen 0[0]  - E23015~null~E23015_SWONTDUALB;SWONTDUALB ~ Biaya Sewa ONT Dual Band ~ E23015[50000]  - E23046;E23046 ~ E"/>
    <s v="INDIBIZ"/>
    <m/>
    <m/>
    <d v="2026-08-12T07:00:00"/>
    <s v="2026-08-11 13:00:00|Nama PIC:  bp surakim  No HP: 082142425176  Alt: 082132733944  Tanggal: 11/8/2026  Jam Pasang: Siang  Note: Hubungi sebelum ke lokasi, terimakasih.|40010577|MYDITA"/>
    <n v="2026"/>
    <n v="8"/>
    <n v="12"/>
    <d v="2026-08-12T00:00:00"/>
    <n v="-0.29166666666424135"/>
    <x v="0"/>
    <x v="8"/>
  </r>
  <r>
    <n v="1097"/>
    <n v="1002513663"/>
    <n v="3"/>
    <x v="3"/>
    <n v="4"/>
    <s v="MAGELANG"/>
    <s v="KEBUMEN"/>
    <s v="KBM"/>
    <s v="REG"/>
    <s v="AO"/>
    <s v="NEW SALES"/>
    <s v="1P INET"/>
    <s v="Completed (PS)"/>
    <s v="RBS-Regional 3"/>
    <d v="2026-08-07T08:08:57"/>
    <d v="2026-08-09T10:16:32"/>
    <n v="69360399"/>
    <m/>
    <n v="142141120163"/>
    <s v="PERPUSTAKAAN SMP MUHAMMADIYAH 2 KEBUMEN"/>
    <s v="ODP-KBM-FAC/10 FAC/D01/02.10"/>
    <s v="WO061127925"/>
    <m/>
    <m/>
    <m/>
    <n v="109.667141"/>
    <n v="-7.6780049999999997"/>
    <s v="|MC80224|MYIA-034162493034/POI/IMAM ROMZAN FAUZI/087868675959/smp.muhduakbm@gmail.com"/>
    <s v="MYIB_ASSISTANT"/>
    <m/>
    <m/>
    <m/>
    <m/>
    <m/>
    <m/>
    <m/>
    <m/>
    <s v="Management Janji"/>
    <s v="2026-08-10 08:00:00 | telp :087868675959  alt : pagi / siang 10/08/2026 hub sebelum ke lokasi "/>
    <s v="FCC"/>
    <d v="2026-07-08T08:10:34"/>
    <d v="2026-08-10T08:00:00"/>
    <m/>
    <s v="PS"/>
    <s v="KBM"/>
    <s v="NO ADDON"/>
    <n v="20260809"/>
    <s v="Completed"/>
    <s v="HSI Bisnis Promo HUT Telkom PSB 70% - 200 Mbps"/>
    <s v="INDIBIZ"/>
    <m/>
    <m/>
    <d v="2026-08-10T08:00:00"/>
    <s v="2026-08-10 08:00:00 | telp :087868675959  alt : pagi / siang 10/08/2026 hub sebelum ke lokasi "/>
    <n v="2026"/>
    <n v="8"/>
    <n v="9"/>
    <d v="2026-08-09T00:00:00"/>
    <n v="-1.3333333333357587"/>
    <x v="0"/>
    <x v="3"/>
  </r>
  <r>
    <n v="1098"/>
    <n v="1002517537"/>
    <n v="3"/>
    <x v="2"/>
    <n v="5"/>
    <s v="KEDIRI"/>
    <s v="TULUNGAGUNG"/>
    <s v="TUL"/>
    <s v="REG"/>
    <s v="AO"/>
    <s v="NEW SALES"/>
    <s v="1P INET"/>
    <s v="Completed (PS)"/>
    <s v="RBS-Regional 3"/>
    <d v="2026-08-10T11:52:57"/>
    <d v="2026-08-11T15:55:12"/>
    <n v="69362320"/>
    <m/>
    <n v="152606246417"/>
    <s v="Ufo elektronik"/>
    <s v="ODP-TUL-FAZ/72 FAZ/D05/72.01"/>
    <s v="WO061382919"/>
    <m/>
    <m/>
    <m/>
    <n v="111.903731229776"/>
    <n v="-8.0559575176306897"/>
    <s v="|MN02803|MYIA-034007001989/POI/Andit/085186849998/ufotulungagung18@yahoo.com"/>
    <s v="MYIB_ASSISTANT"/>
    <m/>
    <m/>
    <m/>
    <m/>
    <m/>
    <m/>
    <m/>
    <m/>
    <s v="Management Janji"/>
    <s v="2026-08-11 08:00:00 | Tanggal pemasangan :11/08/2026 Jam pemasangan : pagi Info Tambahan : Hubungi pelanggan dulu sebelum ke lokasi terima kasih."/>
    <s v="FCC"/>
    <d v="2026-10-08T11:54:41"/>
    <d v="2026-08-11T08:00:00"/>
    <m/>
    <s v="PS"/>
    <s v="TUL"/>
    <s v="NO ADDON"/>
    <n v="20260811"/>
    <s v="Completed"/>
    <s v="HSI Bisnis Promo HUT Telkom PSB 70% - 75 Mbps"/>
    <s v="INDIBIZ"/>
    <m/>
    <m/>
    <d v="2026-08-11T08:00:00"/>
    <s v="2026-08-11 08:00:00 | Tanggal pemasangan :11/08/2026 Jam pemasangan : pagi Info Tambahan : Hubungi pelanggan dulu sebelum ke lokasi terima kasih."/>
    <n v="2026"/>
    <n v="8"/>
    <n v="11"/>
    <d v="2026-08-11T00:00:00"/>
    <n v="-0.33333333333575865"/>
    <x v="0"/>
    <x v="28"/>
  </r>
  <r>
    <n v="1099"/>
    <n v="1002515509"/>
    <n v="3"/>
    <x v="0"/>
    <n v="5"/>
    <s v="MATARAM"/>
    <s v="INNER - NUSA TENGGARA"/>
    <s v="MTR"/>
    <s v="DPS"/>
    <s v="AO"/>
    <s v="NEW SALES"/>
    <m/>
    <s v="7 | OSS - PROVISIONING ISSUED"/>
    <s v="DPS-Logistic &amp; Manufacturing"/>
    <d v="2026-08-07T19:37:35"/>
    <d v="2026-08-10T10:41:46"/>
    <n v="69361160"/>
    <m/>
    <n v="172601796873"/>
    <s v="PT Nusantara Ekspres Kilat Hub Cakranegara"/>
    <s v="ODP-MTR-FCE/14"/>
    <s v="WO061205690"/>
    <m/>
    <m/>
    <m/>
    <n v="116.139615486506"/>
    <n v="-8.5681470772629602"/>
    <s v="P26-204347 ; PIC Agyl Nur Fahrurrozi, agyl.fahrurrozi@spxexpress.com, 081515454098  "/>
    <s v="TAM"/>
    <m/>
    <m/>
    <m/>
    <m/>
    <m/>
    <m/>
    <m/>
    <m/>
    <s v="Management Janji"/>
    <s v="P26-204347 ; PIC Agyl Nur Fahrurrozi, agyl.fahrurrozi@spxexpress.com, 081515454098  "/>
    <s v="FCC"/>
    <d v="2026-07-08T19:40:07"/>
    <m/>
    <m/>
    <s v="PI"/>
    <s v="MTR"/>
    <s v="NO ADDON"/>
    <m/>
    <s v="Provisioning Issued"/>
    <s v="- 11_11450;Biaya PSB Reguler HSI EBIS ~ 11[150000]  - SP_NOSS;SP_NOSS ~ Internet NOSS Multispeed Network[0]  - SP_NOSS;SP_NOSS ~ Internet NOSS Multispeed Network[0]  - E23015;E23015 ~ ES23 - Perangkat ONT[0]  - E23015~null~44292;E23015||11||Abodemen 0[0] "/>
    <s v="INDIBIZ"/>
    <m/>
    <m/>
    <d v="2026-08-07T14:00:00"/>
    <s v="P26-204347 ; PIC Agyl Nur Fahrurrozi, agyl.fahrurrozi@spxexpress.com, 081515454098  "/>
    <m/>
    <m/>
    <m/>
    <e v="#NUM!"/>
    <e v="#NUM!"/>
    <x v="1"/>
    <x v="23"/>
  </r>
  <r>
    <n v="1100"/>
    <n v="1002518438"/>
    <n v="3"/>
    <x v="1"/>
    <n v="5"/>
    <s v="SBY UTARA"/>
    <s v="MANYAR"/>
    <s v="MGO"/>
    <s v="REG"/>
    <s v="AO"/>
    <s v="NEW SALES"/>
    <m/>
    <s v="Completed (PS)"/>
    <s v="RBS-Regional 3"/>
    <d v="2026-08-10T16:13:03"/>
    <d v="2026-08-10T18:48:58"/>
    <n v="69359904"/>
    <m/>
    <n v="152413167609"/>
    <s v="LEMBAGA PENDIDIKAN BAHASA CHINA"/>
    <s v="ODP-DMO-FQD/01"/>
    <s v="WO061428463"/>
    <m/>
    <m/>
    <m/>
    <n v="112.7513218"/>
    <n v="-7.2599382439999998"/>
    <s v="MD|MYDB-20260805264496|DN00001/MN00443|LEMBAGA PENDIDIKAN BAHASA CHINA|085113162223"/>
    <s v="MYDIGIBIZPARTNER"/>
    <m/>
    <m/>
    <m/>
    <m/>
    <m/>
    <m/>
    <m/>
    <m/>
    <s v="Management Janji"/>
    <s v="2026-08-07 13:00:00 | M Janji : (07/08/026)  jam Pasang : 09:00  Note : hubungi pelanggan jika ingin kelokasi  "/>
    <s v="FCC"/>
    <d v="2026-10-08T16:25:38"/>
    <m/>
    <m/>
    <s v="PS"/>
    <s v="MGO"/>
    <s v="NO ADDON"/>
    <n v="20260810"/>
    <s v="Completed"/>
    <s v="- 11_11446;Biaya PSB HSI EBIS Tunai di Depan ~ 11[150000]  - SP_NOSS;SP_NOSS ~ Internet NOSS Multispeed Network[0]  - E23015;E23015 ~ ES23 - Perangkat ONT[0]  - E23015~null~44292;E23015||11||Abodemen 0[0]  - E23015~null~E23015_SWONTPREM;SWONTPREM ~ Biaya "/>
    <s v="INDIBIZ"/>
    <m/>
    <m/>
    <d v="2026-08-10T07:00:00"/>
    <s v="2026-08-07 13:00:00 | M Janji : (07/08/026)  jam Pasang : 09:00  Note : hubungi pelanggan jika ingin kelokasi  "/>
    <n v="2026"/>
    <n v="8"/>
    <n v="10"/>
    <d v="2026-08-10T00:00:00"/>
    <n v="-0.29166666666424135"/>
    <x v="0"/>
    <x v="8"/>
  </r>
  <r>
    <n v="1101"/>
    <n v="1002513310"/>
    <n v="3"/>
    <x v="1"/>
    <n v="5"/>
    <s v="SBY SELATAN"/>
    <s v="TANDES"/>
    <s v="DMO"/>
    <s v="REG"/>
    <s v="AO"/>
    <s v="NEW SALES"/>
    <s v="2P INET + VOICE"/>
    <s v="Completed (PS)"/>
    <s v="RBS-Regional 3"/>
    <d v="2026-08-06T17:11:57"/>
    <d v="2026-08-07T21:56:12"/>
    <n v="69360300"/>
    <n v="3135934396"/>
    <n v="152301273560"/>
    <s v="KANTIN KPU KOTA SURABAYA"/>
    <s v="ODP-DMO-FSC/54 FSC/D04/54.01"/>
    <s v="WO061107126"/>
    <m/>
    <m/>
    <m/>
    <n v="112.7290878"/>
    <n v="-7.2928693999999998"/>
    <s v="MD|MYDB-20260806264499|DN00001/MN00086|KANTIN KPU KOTA SURABAYA|08176656606"/>
    <s v="MYDIGIBIZPARTNER"/>
    <m/>
    <m/>
    <m/>
    <m/>
    <m/>
    <m/>
    <m/>
    <m/>
    <s v="Management Janji"/>
    <s v="2026-08-07 15:00:00 | Tanggal pemasangan: 6/08/2026 Jam pemasangan : pagi / siang Info Tambahan : Hubungi pelanggan dulu sebelum ke lokasi. terima kasih"/>
    <s v="FCC"/>
    <d v="2026-06-08T17:26:01"/>
    <d v="2026-08-07T15:00:00"/>
    <m/>
    <s v="PS"/>
    <s v="DMO"/>
    <s v="NO ADDON"/>
    <n v="20260807"/>
    <s v="Completed"/>
    <s v="HSI Bisnis Bundling Phone Promo 2026 PSB 70% - Free 800 Menit Promo - 50 Mbps"/>
    <s v="INDIBIZ"/>
    <m/>
    <m/>
    <d v="2026-08-07T15:00:00"/>
    <s v="2026-08-07 15:00:00 | Tanggal pemasangan: 6/08/2026 Jam pemasangan : pagi / siang Info Tambahan : Hubungi pelanggan dulu sebelum ke lokasi. terima kasih"/>
    <n v="2026"/>
    <n v="8"/>
    <n v="7"/>
    <d v="2026-08-07T00:00:00"/>
    <n v="-0.625"/>
    <x v="0"/>
    <x v="27"/>
  </r>
  <r>
    <n v="1102"/>
    <n v="1002523852"/>
    <n v="3"/>
    <x v="1"/>
    <n v="5"/>
    <s v="SBY UTARA"/>
    <s v="TANDES"/>
    <s v="TNS"/>
    <s v="DPS"/>
    <s v="AO"/>
    <s v="NEW SALES"/>
    <m/>
    <s v="OSS - FALLOUT"/>
    <s v="DPS-Retail &amp; Media"/>
    <d v="2026-08-13T11:05:45"/>
    <d v="2026-08-14T17:14:25"/>
    <n v="69161792"/>
    <m/>
    <n v="152409278356"/>
    <s v="DENI YOHANIS SOLOGIA"/>
    <s v="ODP-TDS-FGS/35"/>
    <s v="WO061652334"/>
    <m/>
    <m/>
    <m/>
    <n v="112.675001553854"/>
    <n v="-7.28912968160612"/>
    <s v="BTS;RMS;P26-203820;Permintaan HSI 50 Mbps 4 Lokasi untuk Shihlin;Deni Yohanis Sologia / deni@tribinagroup.co.id / 08127999927; AM Ikhsana Diana Putri/082119051310"/>
    <s v="Account Manager"/>
    <m/>
    <m/>
    <m/>
    <m/>
    <m/>
    <m/>
    <m/>
    <m/>
    <s v="Management Janji"/>
    <s v="BTS;RMS;P26-203820;Permintaan HSI 50 Mbps 4 Lokasi untuk Shihlin;Deni Yohanis Sologia / deni@tribinagroup.co.id / 08127999927; AM Ikhsana Diana Putri/082119051310"/>
    <s v="FCC"/>
    <s v="13-08-2026 11:10:22"/>
    <m/>
    <s v="Kendala Pelanggan"/>
    <s v="FO_WFM"/>
    <s v="TNS"/>
    <s v="NETMONK"/>
    <m/>
    <s v="Provisioning Failed|WFM|INF009045282|PIT_-7.2720744,112.67987380000001_Update lokasi pemasangan alamat area PTC Pakuwon mall "/>
    <s v="- 11_11450;Biaya PSB Reguler HSI EBIS ~ 11[500000]  - E23077;E23077 ~ ES23 - Paket HSI Bisnis Bundling (Netmonk)[0]  - E23077~null~100380;E23077||77||Abodemen 0[0]  - E23077~null~E23077_NMONKHI;NMONKHI ~ Nadefaa Netmonk Hi Alacarte ~ E23077[26000]  - SP_N"/>
    <s v="INDIBIZ"/>
    <m/>
    <m/>
    <d v="2026-08-13T12:00:00"/>
    <s v="BTS;RMS;P26-203820;Permintaan HSI 50 Mbps 4 Lokasi untuk Shihlin;Deni Yohanis Sologia / deni@tribinagroup.co.id / 08127999927; AM Ikhsana Diana Putri/082119051310"/>
    <m/>
    <m/>
    <m/>
    <e v="#NUM!"/>
    <e v="#NUM!"/>
    <x v="1"/>
    <x v="27"/>
  </r>
  <r>
    <n v="1103"/>
    <n v="1002527887"/>
    <n v="3"/>
    <x v="1"/>
    <n v="5"/>
    <s v="MADURA"/>
    <s v="BANGKALAN"/>
    <s v="SPG"/>
    <s v="REG"/>
    <s v="AO"/>
    <s v="NEW SALES"/>
    <s v="1P INET"/>
    <s v="MIA - INVALID SURVEY"/>
    <s v="RBS-Regional 3"/>
    <d v="2026-08-15T10:20:56"/>
    <d v="2026-08-15T16:34:26"/>
    <n v="69366663"/>
    <m/>
    <n v="152434913059"/>
    <s v="Warung Madura SUMBER REZEKI"/>
    <s v="ODP-SPG-FF/127 FF/D07/127.01"/>
    <s v="WO061804474"/>
    <m/>
    <m/>
    <m/>
    <n v="113.28202039999999"/>
    <n v="-7.1700678"/>
    <s v="MD|MYDB-20260815265475|DN00001/MN00558|Warung Madura SUMBER REZEKI|0895703207863"/>
    <s v="MYDIGIBIZPARTNER"/>
    <m/>
    <m/>
    <m/>
    <m/>
    <m/>
    <m/>
    <m/>
    <m/>
    <s v="Management Janji"/>
    <s v="2026-08-16 08:00:00 | Nama PIC : BAPAK ASNAWI No HP : 0895703207863 Alt :  M Janji : (MINGGU/16/AGUSTUS/2026) jam Pasang : 09:00 Note : hubungi pelanggan jika ingin kelokasi"/>
    <s v="FCC"/>
    <s v="15-08-2026 10:39:56"/>
    <d v="2026-08-16T08:00:00"/>
    <m/>
    <s v="SURVEY_NEW_MANJA"/>
    <s v="SPG"/>
    <s v="NO ADDON"/>
    <m/>
    <s v="MIE - INVALID SURVEY - Kendala Jalur/Rute Tarikan"/>
    <s v="HSI Bisnis Promo HUT Telkom PSB 70% - 100 Mbps Dual Band"/>
    <s v="INDIBIZ"/>
    <m/>
    <m/>
    <d v="2026-08-16T08:00:00"/>
    <s v="2026-08-16 08:00:00 | Nama PIC : BAPAK ASNAWI No HP : 0895703207863 Alt :  M Janji : (MINGGU/16/AGUSTUS/2026) jam Pasang : 09:00 Note : hubungi pelanggan jika ingin kelokasi"/>
    <m/>
    <m/>
    <m/>
    <e v="#NUM!"/>
    <e v="#NUM!"/>
    <x v="1"/>
    <x v="1"/>
  </r>
  <r>
    <n v="1104"/>
    <n v="1002518617"/>
    <n v="3"/>
    <x v="6"/>
    <n v="5"/>
    <s v="JEMBER"/>
    <s v="BONDOWOSO"/>
    <s v="BOW"/>
    <s v="REG"/>
    <s v="AO"/>
    <s v="NEW SALES"/>
    <s v="1P INET"/>
    <s v="Completed (PS)"/>
    <s v="RBS-Regional 3"/>
    <d v="2026-08-10T17:28:56"/>
    <d v="2026-08-11T21:42:31"/>
    <n v="69362765"/>
    <m/>
    <n v="152507225789"/>
    <s v="RUMAH KOST NOVIATUL"/>
    <s v="ODP-BOW-FC/47 FC/D03/47.01"/>
    <s v="WO061438273"/>
    <m/>
    <m/>
    <m/>
    <n v="113.87431162541"/>
    <n v="-7.9535125503052404"/>
    <s v="|MN02331|MYIA-091928291386/POI/NOVIATUL HASANAH/082220031997/noviatuljoss@gmail.com"/>
    <s v="MYIB_ASSISTANT"/>
    <m/>
    <m/>
    <m/>
    <m/>
    <m/>
    <m/>
    <m/>
    <m/>
    <s v="Management Janji"/>
    <s v="2026-08-11 15:00:00 | Nama PIC:  bp tasman No HP: 082220031997 Alt: Tanggal: 11/8/2026 Jam Pasang: Sore Note: Hubungi sebelum ke lokasi, terimakasih."/>
    <s v="FCC"/>
    <d v="2026-10-08T17:39:53"/>
    <d v="2026-08-11T15:00:00"/>
    <m/>
    <s v="PS"/>
    <s v="BOW"/>
    <s v="NO ADDON"/>
    <n v="20260811"/>
    <s v="Completed"/>
    <s v="HSI Bisnis Promo HUT Telkom PSB 70% - 50 Mbps"/>
    <s v="INDIBIZ"/>
    <m/>
    <m/>
    <d v="2026-08-11T15:00:00"/>
    <s v="2026-08-11 15:00:00 | Nama PIC:  bp tasman No HP: 082220031997 Alt: Tanggal: 11/8/2026 Jam Pasang: Sore Note: Hubungi sebelum ke lokasi, terimakasih."/>
    <n v="2026"/>
    <n v="8"/>
    <n v="11"/>
    <d v="2026-08-11T00:00:00"/>
    <n v="-0.625"/>
    <x v="0"/>
    <x v="14"/>
  </r>
  <r>
    <n v="1105"/>
    <n v="1002507946"/>
    <n v="3"/>
    <x v="2"/>
    <n v="5"/>
    <s v="MALANG"/>
    <s v="KEPANJEN"/>
    <s v="KLJ"/>
    <s v="REG"/>
    <s v="AO"/>
    <s v="NEW SALES"/>
    <m/>
    <s v="Completed (PS)"/>
    <s v="RBS-Regional 3"/>
    <d v="2026-08-04T12:03:12"/>
    <d v="2026-08-04T16:54:15"/>
    <n v="69355824"/>
    <m/>
    <n v="152703903397"/>
    <s v="SDN MULYOREJO 2"/>
    <s v="ODP-KLJ-FDA/22"/>
    <s v="WO060879792"/>
    <m/>
    <m/>
    <m/>
    <n v="112.602569"/>
    <n v="-7.9920602000000001"/>
    <s v="|MN01864|MYIA-090022650076/POI/ARI KUSUMA WIRA PERSADA/087796646629/sdn.mulyorejodua@gmail.com"/>
    <s v="Sales Profesional"/>
    <m/>
    <m/>
    <m/>
    <m/>
    <m/>
    <m/>
    <m/>
    <m/>
    <s v="Management Janji"/>
    <s v="2026-08-01 13:00:00 | Nama PIC : BAPAK ARI  No HP :  087796646629  Alt :   M Janji : (SABTU/1/AGUSTUS/2026)  jam Pasang : 09:00  Note : hubungi pelanggan jika ingin kelokasi"/>
    <s v="FCC"/>
    <d v="2026-04-08T12:09:53"/>
    <m/>
    <m/>
    <s v="PS"/>
    <s v="KLJ"/>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8-01 13:00:00 | Nama PIC : BAPAK ARI  No HP :  087796646629  Alt :   M Janji : (SABTU/1/AGUSTUS/2026)  jam Pasang : 09:00  Note : hubungi pelanggan jika ingin kelokasi"/>
    <n v="2026"/>
    <n v="8"/>
    <n v="4"/>
    <d v="2026-08-04T00:00:00"/>
    <n v="-0.29166666666424135"/>
    <x v="0"/>
    <x v="29"/>
  </r>
  <r>
    <n v="1106"/>
    <n v="1002526307"/>
    <n v="3"/>
    <x v="1"/>
    <n v="5"/>
    <s v="MADURA"/>
    <s v="BANGKALAN"/>
    <s v="OMB"/>
    <s v="REG"/>
    <s v="AO"/>
    <s v="NEW SALES"/>
    <s v="1P INET"/>
    <s v="102 | FOLLOW UP COMPLETED"/>
    <s v="RBS-Regional 3"/>
    <d v="2026-08-14T12:25:57"/>
    <d v="2026-08-18T06:58:51"/>
    <n v="69365976"/>
    <m/>
    <n v="152438209029"/>
    <s v="SMK MAWADDAH PALENGAAN"/>
    <s v="ODP-OMB-FB/68 FB/D06/68.01"/>
    <s v="WO061739406"/>
    <m/>
    <m/>
    <m/>
    <n v="113.396406"/>
    <n v="-7.0362790000000004"/>
    <s v="MD|MYDB-20260814265327|DN00001/MN00558|SMK MAWADDAH PALENGAAN|087888433908"/>
    <s v="MYDIGIBIZPARTNER"/>
    <m/>
    <m/>
    <m/>
    <m/>
    <m/>
    <m/>
    <m/>
    <m/>
    <s v="Management Janji"/>
    <s v="2026-08-15 13:00:00 | Nama PIC : Subaidi No HP : 087888433908 Alt : 085257641478 M Janji : 15 Augustus 2026 Jam Pasang : 08.00 - 13:00  NoteÃ‚Â :  hubungi terlebih dahulu sebelum kelokasi"/>
    <s v="FCC"/>
    <s v="14-08-2026 12:39:47"/>
    <d v="2026-08-15T13:00:00"/>
    <s v="Kendala Pelanggan"/>
    <s v="REVOKE"/>
    <s v="OMB"/>
    <s v="NO ADDON"/>
    <m/>
    <s v="Follow Up Revoke Completed, New Order ID : SC1002531894"/>
    <s v="HSI Bisnis Promo HUT Telkom PSB 70% - 50 Mbps"/>
    <s v="INDIBIZ"/>
    <m/>
    <m/>
    <d v="2026-08-15T13:00:00"/>
    <s v="2026-08-15 13:00:00 | Nama PIC : Subaidi No HP : 087888433908 Alt : 085257641478 M Janji : 15 Augustus 2026 Jam Pasang : 08.00 - 13:00  NoteÃ‚Â :  hubungi terlebih dahulu sebelum kelokasi"/>
    <m/>
    <m/>
    <m/>
    <e v="#NUM!"/>
    <e v="#NUM!"/>
    <x v="1"/>
    <x v="1"/>
  </r>
  <r>
    <n v="1107"/>
    <n v="1002519492"/>
    <n v="3"/>
    <x v="2"/>
    <n v="5"/>
    <s v="KEDIRI"/>
    <s v="KEDIRI"/>
    <s v="WAT"/>
    <s v="REG"/>
    <s v="AO"/>
    <s v="NEW SALES"/>
    <s v="1P INET"/>
    <s v="Completed (PS)"/>
    <s v="RBS-Regional 3"/>
    <d v="2026-08-11T11:19:58"/>
    <d v="2026-08-12T14:18:01"/>
    <n v="69363124"/>
    <m/>
    <n v="152650208652"/>
    <s v="SPBU 54.641.41"/>
    <s v="ODP-WAT-FF/12 FF/D02/12.01"/>
    <s v="WO061479751"/>
    <m/>
    <m/>
    <m/>
    <n v="112.132126881617"/>
    <n v="-7.9311262621235397"/>
    <s v="|MN00418|MYIA-032241701099/POI/HENRI LOMAX WIDARAONO/085736277777/kunjangspbu41@gmail.com"/>
    <s v="MYIB_ASSISTANT"/>
    <m/>
    <m/>
    <m/>
    <m/>
    <m/>
    <m/>
    <m/>
    <m/>
    <s v="Management Janji"/>
    <s v="2026-08-12 08:00:00 | Tanggal pemasangan : 12 AGUSTUS 2026 Jam pemasangan : pagi/siang Info Tambahan : Hubungi pelanggan dulu sebelum ke lokasi terima kasih"/>
    <s v="FCC"/>
    <d v="2026-11-08T11:40:03"/>
    <d v="2026-08-12T08:00:00"/>
    <m/>
    <s v="PS"/>
    <s v="WAT"/>
    <s v="NO ADDON"/>
    <n v="20260812"/>
    <s v="Completed"/>
    <s v="HSI Bisnis Promo HUT Telkom PSB 70% - 50 Mbps"/>
    <s v="INDIBIZ"/>
    <m/>
    <m/>
    <d v="2026-08-12T08:00:00"/>
    <s v="2026-08-12 08:00:00 | Tanggal pemasangan : 12 AGUSTUS 2026 Jam pemasangan : pagi/siang Info Tambahan : Hubungi pelanggan dulu sebelum ke lokasi terima kasih"/>
    <n v="2026"/>
    <n v="8"/>
    <n v="12"/>
    <d v="2026-08-12T00:00:00"/>
    <n v="-0.33333333333575865"/>
    <x v="0"/>
    <x v="5"/>
  </r>
  <r>
    <n v="1108"/>
    <n v="1002506516"/>
    <n v="3"/>
    <x v="7"/>
    <n v="4"/>
    <s v="SOLO"/>
    <s v="INNER - SOLO JATENG TIMUR"/>
    <s v="GLD"/>
    <s v="REG"/>
    <s v="AO"/>
    <s v="NEW SALES"/>
    <m/>
    <s v="97 | SIBEL - CANCEL COMPLETE"/>
    <s v="RBS-Regional 3"/>
    <d v="2026-08-03T16:30:33"/>
    <d v="2026-08-03T17:48:04"/>
    <n v="69348406"/>
    <m/>
    <n v="146514602580"/>
    <s v="Blue Bake Houf Kitchen"/>
    <s v="ODP-GLD-FBC/059"/>
    <s v="WO060822839"/>
    <m/>
    <m/>
    <m/>
    <n v="110.821685781062"/>
    <n v="-7.5711869123187503"/>
    <s v="|MN01857|MYIA-070482244462/POI/Erry Bima Nugroho/085232027079/bbhkitchen5758@gmail.com"/>
    <s v="Amex"/>
    <m/>
    <m/>
    <m/>
    <m/>
    <m/>
    <m/>
    <m/>
    <m/>
    <s v="Management Janji"/>
    <s v="2026-07-22 13:00:00 | Tanggal Pemasangan : 22 Juli 2026  Jam Pemasangan : 08:00 13:00  Info Tambahan : Hubungi pelanggan dulu sebelum ke lokasi terimakasih"/>
    <s v="FCC"/>
    <d v="2026-03-08T16:39:49"/>
    <m/>
    <m/>
    <s v="CANCEL"/>
    <s v="GLD"/>
    <s v="NO ADDON"/>
    <m/>
    <m/>
    <s v="- 11_11446;Biaya PSB HSI EBIS Tunai di Depan ~ 11[150000]  - SP_NOSS;SP_NOSS ~ Internet NOSS Multispeed Network[0]  - SP_NOSS;SP_NOSS ~ Internet NOSS Multispeed Network[0]  - E25060;E25060 ~ ES25 - Paket HSI Bisnis (HSIE) Khusus Winback 2.0[0]  - E25060~n"/>
    <s v="INDIBIZ"/>
    <m/>
    <m/>
    <d v="2026-08-03T07:00:00"/>
    <s v="2026-07-22 13:00:00 | Tanggal Pemasangan : 22 Juli 2026  Jam Pemasangan : 08:00 13:00  Info Tambahan : Hubungi pelanggan dulu sebelum ke lokasi terimakasih"/>
    <m/>
    <m/>
    <m/>
    <e v="#NUM!"/>
    <e v="#NUM!"/>
    <x v="1"/>
    <x v="3"/>
  </r>
  <r>
    <n v="1109"/>
    <n v="1002522927"/>
    <n v="3"/>
    <x v="7"/>
    <n v="4"/>
    <s v="SOLO"/>
    <s v="INNER - SOLO JATENG TIMUR"/>
    <s v="SLO"/>
    <s v="REG"/>
    <s v="AO"/>
    <s v="NEW SALES"/>
    <s v="1P INET"/>
    <s v="Completed (PS)"/>
    <s v="RBS-Regional 3"/>
    <d v="2026-08-12T16:41:57"/>
    <d v="2026-08-13T18:23:04"/>
    <n v="69364531"/>
    <m/>
    <n v="146527605813"/>
    <s v="homestay Rusmadi"/>
    <s v="ODP-SLO-FQ/024 FQ/D02/024.01"/>
    <s v="WO061614282"/>
    <m/>
    <m/>
    <m/>
    <n v="110.82364099999999"/>
    <n v="-7.6020120000000002"/>
    <s v="|MN00943|MYIA-065570822435/POI/Rusmadi Wijaya Hadi Santoso /0895400383892/hrdcvijbsukoharjo@gmail.com"/>
    <s v="MYIB_ASSISTANT"/>
    <m/>
    <m/>
    <m/>
    <m/>
    <m/>
    <m/>
    <m/>
    <m/>
    <s v="Management Janji"/>
    <s v="2026-08-13 13:00:00 | Waktu pemasnagan : 13 Agustus 2026 Jam pemasangan : 08.00 - 12.00 Mohon hubungi pelanggan sebelum ke lokasi  Terima kasih"/>
    <s v="FCC"/>
    <d v="2026-12-08T16:54:54"/>
    <d v="2026-08-13T13:00:00"/>
    <m/>
    <s v="PS"/>
    <s v="SLO"/>
    <s v="NO ADDON"/>
    <n v="20260813"/>
    <s v="Completed"/>
    <s v="HSI Bisnis Promo HUT Telkom PSB 70% - 50 Mbps"/>
    <s v="INDIBIZ"/>
    <m/>
    <m/>
    <d v="2026-08-13T13:00:00"/>
    <s v="2026-08-13 13:00:00 | Waktu pemasnagan : 13 Agustus 2026 Jam pemasangan : 08.00 - 12.00 Mohon hubungi pelanggan sebelum ke lokasi  Terima kasih"/>
    <n v="2026"/>
    <n v="8"/>
    <n v="13"/>
    <d v="2026-08-13T00:00:00"/>
    <n v="-0.54166666666424135"/>
    <x v="0"/>
    <x v="3"/>
  </r>
  <r>
    <n v="1110"/>
    <n v="1002526337"/>
    <n v="3"/>
    <x v="2"/>
    <n v="5"/>
    <s v="MADIUN"/>
    <s v="PONOROGO"/>
    <s v="PLG"/>
    <s v="REG"/>
    <s v="AO"/>
    <s v="NEW SALES"/>
    <s v="1P INET"/>
    <s v="Completed (PS)"/>
    <s v="RBS-Regional 3"/>
    <d v="2026-08-14T12:46:56"/>
    <d v="2026-08-15T19:49:53"/>
    <n v="69366009"/>
    <m/>
    <n v="152617204573"/>
    <s v="KLA KOMPUTER"/>
    <s v="ODP-PLG-FB/08 FB/D01/08.01"/>
    <s v="WO061741092"/>
    <m/>
    <m/>
    <m/>
    <n v="111.67213685810501"/>
    <n v="-7.9091528764442502"/>
    <s v="MD|MYDB-20260814265335|DN00001/MN02053|KLA KOMPUTER|0881026372723"/>
    <s v="MYDIGIBIZPARTNER"/>
    <m/>
    <m/>
    <m/>
    <m/>
    <m/>
    <m/>
    <m/>
    <m/>
    <s v="Management Janji"/>
    <s v="2026-08-15 13:00:00 | Nama Pic : bp jasman  No Hp Pic : 0881026372723 No alt : - Jam Pemasangan : pagi  Tanggal Pemasangan : 15 Agustus 2026"/>
    <s v="FCC"/>
    <s v="14-08-2026 12:54:56"/>
    <d v="2026-08-15T13:00:00"/>
    <m/>
    <s v="PS"/>
    <s v="PLG"/>
    <s v="NO ADDON"/>
    <n v="20260815"/>
    <s v="Completed"/>
    <s v="HSI Bisnis Promo HUT Telkom PSB 70% - 300 Mbps"/>
    <s v="INDIBIZ"/>
    <m/>
    <m/>
    <d v="2026-08-15T13:00:00"/>
    <s v="2026-08-15 13:00:00 | Nama Pic : bp jasman  No Hp Pic : 0881026372723 No alt : - Jam Pemasangan : pagi  Tanggal Pemasangan : 15 Agustus 2026"/>
    <n v="2026"/>
    <n v="8"/>
    <n v="15"/>
    <d v="2026-08-15T00:00:00"/>
    <n v="-0.54166666666424135"/>
    <x v="0"/>
    <x v="2"/>
  </r>
  <r>
    <n v="1111"/>
    <n v="1002526177"/>
    <n v="3"/>
    <x v="2"/>
    <n v="5"/>
    <s v="MALANG"/>
    <s v="KEPANJEN"/>
    <s v="MLG"/>
    <s v="REG"/>
    <s v="AO"/>
    <s v="NEW SALES"/>
    <s v="1P INET"/>
    <s v="Completed (PS)"/>
    <s v="RBS-Regional 3"/>
    <d v="2026-08-14T11:31:57"/>
    <d v="2026-08-14T18:47:58"/>
    <n v="69365947"/>
    <m/>
    <n v="152701239039"/>
    <s v="TOKO FIRFAN 3"/>
    <s v="ODP-MLG-FEK/64 FEK/D06/64.01"/>
    <s v="WO061734554"/>
    <m/>
    <m/>
    <m/>
    <n v="112.641239762306"/>
    <n v="-7.9913749909242204"/>
    <s v="MD|MYDB-20260813265262|SC20017/MC20200|TOKO FIRFAN 3|081336664745"/>
    <s v="MYDIGIBIZPARTNER"/>
    <m/>
    <m/>
    <m/>
    <m/>
    <m/>
    <m/>
    <m/>
    <m/>
    <s v="Management Janji"/>
    <s v="2026-08-15 08:00:00 | Tanggal pemasangan: 27/07/2026 Jam pemasangan : pagi / siang Info Tambahan : Hubungi pelanggan dulu sebelum ke lokasi. terima kasih"/>
    <s v="FCC"/>
    <s v="14-08-2026 11:39:52"/>
    <d v="2026-08-15T08:00:00"/>
    <m/>
    <s v="PS"/>
    <s v="MLG"/>
    <s v="NO ADDON"/>
    <n v="20260814"/>
    <s v="Completed"/>
    <s v="HSI Bisnis PSB 70% - 300 Mbps"/>
    <s v="INDIBIZ"/>
    <m/>
    <m/>
    <d v="2026-08-15T08:00:00"/>
    <s v="2026-08-15 08:00:00 | Tanggal pemasangan: 27/07/2026 Jam pemasangan : pagi / siang Info Tambahan : Hubungi pelanggan dulu sebelum ke lokasi. terima kasih"/>
    <n v="2026"/>
    <n v="8"/>
    <n v="14"/>
    <d v="2026-08-14T00:00:00"/>
    <n v="-1.3333333333357587"/>
    <x v="0"/>
    <x v="29"/>
  </r>
  <r>
    <n v="1112"/>
    <n v="1002527151"/>
    <n v="3"/>
    <x v="0"/>
    <n v="5"/>
    <s v="MATARAM"/>
    <s v="BIMA"/>
    <s v="TET"/>
    <s v="DGS"/>
    <s v="AO"/>
    <s v="NEW SALES"/>
    <m/>
    <s v="Completed (PS)"/>
    <s v="DGS-B2B TREG"/>
    <d v="2026-08-14T16:24:57"/>
    <d v="2026-08-17T21:27:05"/>
    <n v="69364785"/>
    <n v="3746403009"/>
    <n v="172616790184"/>
    <s v="KPU KABUPATEN BIMA"/>
    <s v="ODP-TET-FAB/104"/>
    <s v="WO061770511"/>
    <m/>
    <m/>
    <m/>
    <n v="118.6961347"/>
    <n v="-8.5177665000000005"/>
    <s v="DGS HSI | ADI HERMANTO | 403209 |IRAWATI |960251| TREG 3 |KPU KABUPATEN BIMA| IKA MUSTIKASARI| 81353506714|HSI BISNIS 1:1 200Mbps Bundling Telpon"/>
    <s v="Amex"/>
    <m/>
    <m/>
    <m/>
    <m/>
    <m/>
    <m/>
    <m/>
    <m/>
    <s v="Management Janji"/>
    <s v="AO"/>
    <s v="FCC"/>
    <s v="14-08-2026 16:39:53"/>
    <m/>
    <m/>
    <s v="PS"/>
    <s v="TET"/>
    <s v="NO ADDON"/>
    <n v="20260817"/>
    <s v="Completed"/>
    <s v="- 11_11450;Biaya PSB Reguler HSI EBIS ~ 11[150000]  - BWY DL;BWY DL ~ Saluran Dua Arah(BothWay)[0]  - E23053;E23053 ~ ES23 - Paket HSI Bisnis  Phone (PHONE)[0]  - E23053~null~44864;E23053||11||Abodemen 0[0]  - E23053~null~E23053_IN800;IN800 ~ Free Lokal d"/>
    <s v="INDIBIZ"/>
    <m/>
    <m/>
    <d v="1970-01-01T07:00:00"/>
    <s v="AO"/>
    <n v="2026"/>
    <n v="8"/>
    <n v="17"/>
    <d v="2026-08-17T00:00:00"/>
    <n v="20681.708333333332"/>
    <x v="2"/>
    <x v="4"/>
  </r>
  <r>
    <n v="1113"/>
    <n v="1002507811"/>
    <n v="3"/>
    <x v="4"/>
    <n v="4"/>
    <s v="SEMARANG"/>
    <s v="KENDAL"/>
    <s v="WLR"/>
    <s v="REG"/>
    <s v="AO"/>
    <s v="NEW SALES"/>
    <s v="1P INET"/>
    <s v="Completed (PS)"/>
    <s v="RBS-Regional 3"/>
    <d v="2026-08-04T11:37:56"/>
    <d v="2026-08-04T17:57:22"/>
    <n v="69358161"/>
    <m/>
    <n v="143407106629"/>
    <s v="TOKO SEMBAKO MADURA"/>
    <s v="ODP-WLR-FD/052"/>
    <s v="WO060875290"/>
    <m/>
    <m/>
    <m/>
    <n v="110.06444"/>
    <n v="-6.9732383999999996"/>
    <s v="|MN02256|MYIA-011701290735/POI/MUHAMMAD ROHMANI/081219876542/boucah02@gmail.com"/>
    <s v="MYIB_ASSISTANT"/>
    <m/>
    <m/>
    <m/>
    <m/>
    <m/>
    <m/>
    <m/>
    <m/>
    <s v="Management Janji"/>
    <s v="2026-08-05 08:00:00 | Jam pemasangan : 12.00 Info Tambahan : Hubungi pelanggan dulu sebelum ke lokasi terimakasih "/>
    <s v="FCC"/>
    <d v="2026-04-08T11:40:22"/>
    <d v="2026-08-05T08:00:00"/>
    <m/>
    <s v="PS"/>
    <s v="WLR"/>
    <s v="NO ADDON"/>
    <n v="20260804"/>
    <s v="Completed"/>
    <s v="HSI Bisnis Basic Promo HUT Telkom PSB 70% - 50 Mbps"/>
    <s v="INDIBIZ"/>
    <m/>
    <m/>
    <d v="2026-08-05T08:00:00"/>
    <s v="2026-08-05 08:00:00 | Jam pemasangan : 12.00 Info Tambahan : Hubungi pelanggan dulu sebelum ke lokasi terimakasih "/>
    <n v="2026"/>
    <n v="8"/>
    <n v="4"/>
    <d v="2026-08-04T00:00:00"/>
    <n v="-1.3333333333357587"/>
    <x v="0"/>
    <x v="3"/>
  </r>
  <r>
    <n v="1114"/>
    <n v="1002528158"/>
    <n v="3"/>
    <x v="6"/>
    <n v="5"/>
    <s v="PASURUAN"/>
    <s v="LUMAJANG"/>
    <s v="SDO"/>
    <s v="REG"/>
    <s v="AO"/>
    <s v="NEW SALES"/>
    <s v="1P INET"/>
    <s v="Completed (PS)"/>
    <s v="RBS-Regional 3"/>
    <d v="2026-08-15T12:02:57"/>
    <d v="2026-08-16T14:04:16"/>
    <n v="69366811"/>
    <m/>
    <n v="152534203454"/>
    <s v="TOKO ARTAHTA"/>
    <s v="ODP-SDO-FB/31 FB/D02/31.01"/>
    <s v="WO061814760"/>
    <m/>
    <m/>
    <m/>
    <n v="113.091689944267"/>
    <n v="-8.1017630371549192"/>
    <s v="MD|MYDB-20260815265491|DN00001/MN01309|TOKO ARTAHTA|082335325859"/>
    <s v="MYDIGIBIZPARTNER"/>
    <m/>
    <m/>
    <m/>
    <m/>
    <m/>
    <m/>
    <m/>
    <m/>
    <s v="Management Janji"/>
    <s v="2026-08-16 08:00:00 | Tanggal pemasangan: 16/08/2026 Jam pemasangan : pagi / siang Info Tambahan : Hubungi pelanggan dulu sebelum ke lokasi terima kasih."/>
    <s v="FCC"/>
    <s v="15-08-2026 12:10:01"/>
    <d v="2026-08-16T08:00:00"/>
    <m/>
    <s v="PS"/>
    <s v="SDO"/>
    <s v="NO ADDON"/>
    <n v="20260816"/>
    <s v="Completed"/>
    <s v="HSI Bisnis Basic Promo HUT Telkom PSB 70% - 100 Mbps"/>
    <s v="INDIBIZ"/>
    <m/>
    <m/>
    <d v="2026-08-16T08:00:00"/>
    <s v="2026-08-16 08:00:00 | Tanggal pemasangan: 16/08/2026 Jam pemasangan : pagi / siang Info Tambahan : Hubungi pelanggan dulu sebelum ke lokasi terima kasih."/>
    <n v="2026"/>
    <n v="8"/>
    <n v="16"/>
    <d v="2026-08-16T00:00:00"/>
    <n v="-0.33333333333575865"/>
    <x v="0"/>
    <x v="26"/>
  </r>
  <r>
    <n v="1115"/>
    <n v="1002529926"/>
    <n v="3"/>
    <x v="4"/>
    <n v="4"/>
    <s v="SEMARANG"/>
    <s v="SALATIGA"/>
    <s v="SLI"/>
    <s v="REG"/>
    <s v="AO"/>
    <s v="NEW SALES"/>
    <s v="1P INET"/>
    <s v="7 | OSS - PROVISIONING ISSUED"/>
    <s v="RBS-Regional 3"/>
    <d v="2026-08-16T16:14:56"/>
    <d v="2026-08-17T13:08:50"/>
    <n v="69367687"/>
    <m/>
    <n v="142434111152"/>
    <s v="GRAHA SEBAWANA"/>
    <s v="ODP-SLI-FAT/031 FAT/D01/031.01"/>
    <s v="WO061890792"/>
    <m/>
    <m/>
    <m/>
    <n v="110.63767350000001"/>
    <n v="-7.23076779999999"/>
    <s v="|MN00238|MYIA-060849330502/POI/YUSUF ABDURROSYID/082220458919/abduryusuf8@gmail.com"/>
    <s v="MYIB_ASSISTANT"/>
    <m/>
    <m/>
    <m/>
    <m/>
    <m/>
    <m/>
    <m/>
    <m/>
    <s v="Management Janji"/>
    <s v="2026-08-17 13:00:00 | Tanggal pemasangan: 17/08/2026 Jam pemasangan : pagi / siang Info Tambahan : Hubungi pelanggan dulu sebelum ke lokasi terima kasih."/>
    <s v="FCC"/>
    <s v="16-08-2026 16:39:59"/>
    <d v="2026-08-17T13:00:00"/>
    <m/>
    <s v="PI"/>
    <s v="SLI"/>
    <s v="NO ADDON"/>
    <m/>
    <s v="Provisioning Issued"/>
    <s v="HSI Bisnis Promo HUT Telkom PSB 70% - 100 Mbps"/>
    <s v="INDIBIZ"/>
    <m/>
    <m/>
    <d v="2026-08-17T13:00:00"/>
    <s v="2026-08-17 13:00:00 | Tanggal pemasangan: 17/08/2026 Jam pemasangan : pagi / siang Info Tambahan : Hubungi pelanggan dulu sebelum ke lokasi terima kasih."/>
    <m/>
    <m/>
    <m/>
    <e v="#NUM!"/>
    <e v="#NUM!"/>
    <x v="1"/>
    <x v="3"/>
  </r>
  <r>
    <n v="1116"/>
    <n v="1002523716"/>
    <n v="3"/>
    <x v="2"/>
    <n v="5"/>
    <s v="KEDIRI"/>
    <s v="TRENGGALEK"/>
    <s v="TRE"/>
    <s v="REG"/>
    <s v="AO"/>
    <s v="NEW SALES"/>
    <s v="1P INET"/>
    <s v="Completed (PS)"/>
    <s v="RBS-Regional 3"/>
    <d v="2026-08-13T10:29:56"/>
    <d v="2026-08-13T19:14:49"/>
    <n v="69364888"/>
    <m/>
    <n v="152608209010"/>
    <s v="TOKO OLIK"/>
    <s v="ODP-TRE-FU/25 FU/D04/25.01"/>
    <s v="WO061648190"/>
    <m/>
    <m/>
    <m/>
    <n v="111.65928"/>
    <n v="-8.1896430000000002"/>
    <s v="|MN00418|MYIA-018594018143/POI/KHOLIK MANSYUR/082216316858/sayhaloo353@gmail.com"/>
    <s v="MYIB_ASSISTANT"/>
    <m/>
    <m/>
    <m/>
    <m/>
    <m/>
    <m/>
    <m/>
    <m/>
    <s v="Management Janji"/>
    <s v="2026-08-14 08:00:00 | Nama PIC:  bp muh kholik  No HP: 082216316858 Alt: Tanggal: 14/8/2026 Jam Pasang: Pagi  Note: Hubungi sebelum ke lokasi, terimakasih."/>
    <s v="FCC"/>
    <s v="13-08-2026 10:39:50"/>
    <d v="2026-08-14T08:00:00"/>
    <m/>
    <s v="PS"/>
    <s v="TRE"/>
    <s v="OCA"/>
    <n v="20260813"/>
    <s v="Completed"/>
    <s v="HSI Bisnis Bundling OCA Breach Checker Promo 2026 PSB 70% - 300 Mbps"/>
    <s v="INDIBIZ"/>
    <m/>
    <m/>
    <d v="2026-08-14T08:00:00"/>
    <s v="2026-08-14 08:00:00 | Nama PIC:  bp muh kholik  No HP: 082216316858 Alt: Tanggal: 14/8/2026 Jam Pasang: Pagi  Note: Hubungi sebelum ke lokasi, terimakasih."/>
    <n v="2026"/>
    <n v="8"/>
    <n v="13"/>
    <d v="2026-08-13T00:00:00"/>
    <n v="-1.3333333333357587"/>
    <x v="0"/>
    <x v="2"/>
  </r>
  <r>
    <n v="1117"/>
    <n v="1002506219"/>
    <n v="3"/>
    <x v="7"/>
    <n v="4"/>
    <s v="SOLO"/>
    <s v="INNER - SOLO JATENG TIMUR"/>
    <s v="KRT"/>
    <s v="REG"/>
    <s v="AO"/>
    <s v="NEW SALES"/>
    <m/>
    <s v="CANCEL COMPLETED"/>
    <s v="RBS-Regional 3"/>
    <d v="2026-08-03T14:17:22"/>
    <d v="2026-08-17T11:47:46"/>
    <n v="69357615"/>
    <m/>
    <m/>
    <s v="GEDUNG ANSENA AUDIT GLOBAL 1"/>
    <m/>
    <m/>
    <m/>
    <m/>
    <m/>
    <n v="110.7651979"/>
    <n v="-7.5410035000000004"/>
    <s v="|MN00440|/Elyoenai Christian Kuntolukito/085764652186/elyoenaikunto@gmail.com/ PSB  1S INET ONLY BISNIS WINBACK 2.0 100mbps ABODEMEN 535.000 PLUS PPN"/>
    <s v="Sales Force DBS"/>
    <m/>
    <m/>
    <m/>
    <m/>
    <m/>
    <m/>
    <m/>
    <m/>
    <s v="Management Janji"/>
    <d v="1970-01-01T00:00:00"/>
    <s v="FCC"/>
    <d v="2026-03-08T14:40:09"/>
    <m/>
    <m/>
    <s v="REJECT_FCC"/>
    <s v="KRT"/>
    <s v="NO ADDON"/>
    <m/>
    <s v="DECLINE : Decline - Batal Order EVI PUSPITA EKASARI 40931150|MYDITA"/>
    <s v="- 11_11446;Biaya PSB HSI EBIS Tunai di Depan ~ 11[150000]  - E23015;E23015 ~ ES23 - Perangkat ONT[0]  - E23015~null~44292;E23015||11||Abodemen 0[0]  - E23015~null~E23015_SWONTPREM;SWONTPREM ~ Biaya Sewa ONT Premium ~ E23015[50000]  - E25060;E25060 ~ ES25 "/>
    <s v="INDIBIZ"/>
    <m/>
    <s v="DECLINE : Decline - Batal Order EVI PUSPITA EKASARI 40931150|MYDITA"/>
    <d v="1970-01-01T00:00:00"/>
    <d v="1970-01-01T00:00:00"/>
    <m/>
    <m/>
    <m/>
    <e v="#NUM!"/>
    <e v="#NUM!"/>
    <x v="1"/>
    <x v="3"/>
  </r>
  <r>
    <n v="1118"/>
    <n v="1002504480"/>
    <n v="3"/>
    <x v="0"/>
    <n v="5"/>
    <s v="KUPANG"/>
    <s v="ENDE"/>
    <s v="END"/>
    <s v="REG"/>
    <s v="AO"/>
    <s v="NEW SALES"/>
    <s v="1P INET"/>
    <s v="Completed (PS)"/>
    <s v="RBS-Regional 3"/>
    <d v="2026-08-01T11:56:56"/>
    <d v="2026-08-03T21:12:23"/>
    <n v="69356682"/>
    <m/>
    <n v="172506788740"/>
    <s v="KIOS NATASYA"/>
    <s v="ODP-END-FD/78 FD/D07/78.01"/>
    <s v="WO060637768"/>
    <m/>
    <m/>
    <m/>
    <n v="121.6601038"/>
    <n v="-8.8349060999999995"/>
    <s v="|MC40144|MYIA-038886948797/POI/JORAM MELKY SEDEK/081238064530/korosantos9605@gmail.com"/>
    <s v="MYIB_ASSISTANT"/>
    <m/>
    <m/>
    <m/>
    <m/>
    <m/>
    <m/>
    <m/>
    <m/>
    <s v="Management Janji"/>
    <s v="2026-08-02 08:00:00 | Tanggal pemasangan: 01/08/2026 Jam pemasangan : pagi / siang Info Tambahan : Hubungi pelanggan dulu sebelum ke lokasi terima kasih"/>
    <s v="FCC"/>
    <d v="2026-01-08T12:09:52"/>
    <d v="2026-08-02T08:00:00"/>
    <m/>
    <s v="PS"/>
    <s v="END"/>
    <s v="NO ADDON"/>
    <n v="20260803"/>
    <s v="Completed"/>
    <s v="HSI Bisnis Promo HUT Telkom PSB 70% - 50 Mbps"/>
    <s v="INDIBIZ"/>
    <m/>
    <m/>
    <d v="2026-08-02T08:00:00"/>
    <s v="2026-08-02 08:00:00 | Tanggal pemasangan: 01/08/2026 Jam pemasangan : pagi / siang Info Tambahan : Hubungi pelanggan dulu sebelum ke lokasi terima kasih"/>
    <n v="2026"/>
    <n v="8"/>
    <n v="3"/>
    <d v="2026-08-03T00:00:00"/>
    <n v="0.66666666666424135"/>
    <x v="0"/>
    <x v="10"/>
  </r>
  <r>
    <n v="1119"/>
    <n v="1002512081"/>
    <n v="3"/>
    <x v="5"/>
    <n v="5"/>
    <s v="DENPASAR"/>
    <s v="SANUR"/>
    <s v="SAU"/>
    <s v="REG"/>
    <s v="AO"/>
    <s v="NEW SALES"/>
    <m/>
    <s v="CANCEL COMPLETED"/>
    <s v="RBS-Regional 2"/>
    <d v="2026-08-06T11:35:45"/>
    <d v="2026-08-10T02:01:08"/>
    <n v="69359844"/>
    <m/>
    <n v="172401298155"/>
    <s v="PT CERIA JUSINDO NUSANTARA"/>
    <s v="OTB-SAU-ICONMALLSANU"/>
    <m/>
    <m/>
    <m/>
    <m/>
    <n v="115.263330213494"/>
    <n v="-8.6866822221895497"/>
    <s v="MB00304; Nuryadi 087877212653 081383396669; finance@boostjuicebars.co.id; HSI BISNIS + NETMONK 50 MBPS 462K; Firra"/>
    <s v="Sales Force DBS"/>
    <m/>
    <m/>
    <m/>
    <m/>
    <m/>
    <m/>
    <m/>
    <m/>
    <m/>
    <m/>
    <m/>
    <d v="2026-06-08T11:39:52"/>
    <m/>
    <m/>
    <s v="REJECT_FCC"/>
    <s v="SAU"/>
    <s v="NETMONK"/>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m/>
    <m/>
    <m/>
    <m/>
    <m/>
    <e v="#NUM!"/>
    <e v="#NUM!"/>
    <x v="1"/>
    <x v="12"/>
  </r>
  <r>
    <n v="1120"/>
    <n v="1002523767"/>
    <n v="3"/>
    <x v="3"/>
    <n v="4"/>
    <s v="YOGYAKARTA"/>
    <s v="GUNUNG KIDUL"/>
    <s v="WNS"/>
    <s v="DSS"/>
    <s v="AO"/>
    <s v="NEW SALES"/>
    <m/>
    <s v="OSS - FALLOUT"/>
    <s v="DSS-Fin &amp; Regional Banking"/>
    <d v="2026-08-13T10:42:10"/>
    <d v="2026-08-14T16:22:16"/>
    <n v="69364898"/>
    <n v="2745042036"/>
    <n v="143135115086"/>
    <s v="KANTOR DIGITAL CORNER BPD"/>
    <s v="ODP-WNS-FCG/032"/>
    <s v="WO061649840"/>
    <m/>
    <m/>
    <m/>
    <n v="110.602915"/>
    <n v="-7.9619270000000002"/>
    <s v="DSS HSI | AM ANNASTASIA SUKARNO | NIK 810113 | YOGYA JATENG SELATAN | TREG 3 | KANTOR DIGITAL CORNER BPD | CP85102858584  GIYONO | HSI 2P 50MB"/>
    <s v="Account Manager"/>
    <m/>
    <m/>
    <m/>
    <m/>
    <m/>
    <m/>
    <m/>
    <m/>
    <s v="Management Janji"/>
    <s v="DSS HSI | AM ANNASTASIA SUKARNO | NIK 810113 | YOGYA JATENG SELATAN | TREG 3 | KANTOR DIGITAL CORNER BPD | CP85102858584  GIYONO | HSI 2P 50MB"/>
    <s v="FCC"/>
    <s v="13-08-2026 10:54:48"/>
    <m/>
    <s v="Kendala Pelanggan"/>
    <s v="FO_WFM"/>
    <s v="WNS"/>
    <s v="NO ADDON"/>
    <m/>
    <s v="Provisioning Failed|WFM|INF009044717|PP_-7.8143322,110.3605429_pending sabtu"/>
    <s v="- 11_11450;Biaya PSB Reguler HSI EBIS ~ 11[150000]  - SP_NOSS;SP_NOSS ~ Internet NOSS Multispeed Network[0]  - SP_NOSS;SP_NOSS ~ Internet NOSS Multispeed Network[0]  - E23015;E23015 ~ ES23 - Perangkat ONT[0]  - E23015~null~44292;E23015||11||Abodemen 0[0] "/>
    <s v="INDIBIZ"/>
    <m/>
    <m/>
    <d v="2026-08-13T12:00:00"/>
    <s v="DSS HSI | AM ANNASTASIA SUKARNO | NIK 810113 | YOGYA JATENG SELATAN | TREG 3 | KANTOR DIGITAL CORNER BPD | CP85102858584  GIYONO | HSI 2P 50MB"/>
    <m/>
    <m/>
    <m/>
    <e v="#NUM!"/>
    <e v="#NUM!"/>
    <x v="1"/>
    <x v="3"/>
  </r>
  <r>
    <n v="1121"/>
    <n v="1002512270"/>
    <n v="3"/>
    <x v="7"/>
    <n v="4"/>
    <s v="KUDUS"/>
    <s v="PATI"/>
    <s v="PAT"/>
    <s v="REG"/>
    <s v="AO"/>
    <s v="NEW SALES"/>
    <s v="1P INET"/>
    <s v="98 | OSS - CANCEL COMPLETE"/>
    <s v="RBS-Regional 3"/>
    <d v="2026-08-06T12:46:57"/>
    <d v="2026-08-07T16:13:07"/>
    <n v="69359929"/>
    <m/>
    <n v="142551119462"/>
    <s v="Toko Firda"/>
    <s v="ODP-PAT-FP/035 FP/D03/035.01"/>
    <s v="WO061069113"/>
    <m/>
    <m/>
    <m/>
    <n v="110.972854"/>
    <n v="-6.8079489999999998"/>
    <s v="|MN00408|MYIA-018330847350/POI/toko firda/085726526171/riaupt754@gmail.com"/>
    <s v="MYIB_ASSISTANT"/>
    <m/>
    <m/>
    <m/>
    <m/>
    <m/>
    <m/>
    <m/>
    <m/>
    <s v="Management Janji"/>
    <s v="2026-08-07 13:00:00 | Tanggal pemasangan: 07/08/2026 Jam pemasangan : pagi/siang Info Tambahan : Hubungi pelanggan dulu sebelum ke lokasi. terima kasih"/>
    <s v="FCC"/>
    <d v="2026-06-08T12:55:41"/>
    <d v="2026-08-07T13:00:00"/>
    <s v="Kendala Pelanggan"/>
    <s v="CANCEL"/>
    <s v="PAT"/>
    <s v="NO ADDON"/>
    <m/>
    <s v="Cancel Completed"/>
    <s v="HSI Bisnis Basic Promo HUT Telkom PSB 70% - 50 Mbps"/>
    <s v="INDIBIZ"/>
    <m/>
    <m/>
    <d v="2026-08-07T13:00:00"/>
    <s v="2026-08-07 13:00:00 | Tanggal pemasangan: 07/08/2026 Jam pemasangan : pagi/siang Info Tambahan : Hubungi pelanggan dulu sebelum ke lokasi. terima kasih"/>
    <m/>
    <m/>
    <m/>
    <e v="#NUM!"/>
    <e v="#NUM!"/>
    <x v="1"/>
    <x v="3"/>
  </r>
  <r>
    <n v="1122"/>
    <n v="1002515840"/>
    <n v="3"/>
    <x v="0"/>
    <n v="5"/>
    <s v="MATARAM"/>
    <s v="BIMA"/>
    <s v="SIL"/>
    <s v="REG"/>
    <s v="AO"/>
    <s v="NEW SALES"/>
    <m/>
    <s v="Completed (PS)"/>
    <s v="RBS-Regional 3"/>
    <d v="2026-08-08T11:57:47"/>
    <d v="2026-08-08T12:31:20"/>
    <n v="69357755"/>
    <m/>
    <n v="172617203001"/>
    <s v="Toko Aisyah plus plus"/>
    <s v="ODP-SIL-FAB/04"/>
    <s v="WO061252170"/>
    <m/>
    <m/>
    <m/>
    <n v="118.571001681203"/>
    <n v="-8.5180584778785402"/>
    <s v="|MN02085|MYIA-074173164245/POI/umar/082341477797/wadubura1976@gmail.com"/>
    <s v="MYDIGIBIZPARTNER"/>
    <m/>
    <m/>
    <m/>
    <m/>
    <m/>
    <m/>
    <m/>
    <m/>
    <s v="Management Janji"/>
    <s v="2026-08-04 13:00:00 |   M Janji : (04/08/2026)  jam Pasang : 09:00  Note : hubungi pelanggan jika ingin kelokasi"/>
    <s v="FCC"/>
    <d v="2026-08-08T12:09:43"/>
    <m/>
    <m/>
    <s v="PS"/>
    <s v="SIL"/>
    <s v="NETMONK"/>
    <n v="20260808"/>
    <s v="Completed"/>
    <s v="- 11_11446;Biaya PSB HSI EBIS Tunai di Depan ~ 11[150000]  - SP_NOSS;SP_NOSS ~ Internet NOSS Multispeed Network[0]  - SP_NOSS;SP_NOSS ~ Internet NOSS Multispeed Network[0]  - E23015;E23015 ~ ES23 - Perangkat ONT[0]  - E23015~null~44292;E23015||11||Abodeme"/>
    <s v="INDIBIZ"/>
    <m/>
    <m/>
    <d v="2026-08-08T07:00:00"/>
    <s v="2026-08-04 13:00:00 |   M Janji : (04/08/2026)  jam Pasang : 09:00  Note : hubungi pelanggan jika ingin kelokasi"/>
    <n v="2026"/>
    <n v="8"/>
    <n v="8"/>
    <d v="2026-08-08T00:00:00"/>
    <n v="-0.29166666666424135"/>
    <x v="0"/>
    <x v="4"/>
  </r>
  <r>
    <n v="1123"/>
    <n v="1002527758"/>
    <n v="3"/>
    <x v="3"/>
    <n v="4"/>
    <s v="PURWOKERTO"/>
    <s v="PURWOKERTO"/>
    <s v="PWT"/>
    <s v="REG"/>
    <s v="AO"/>
    <s v="NEW SALES"/>
    <s v="1P INET"/>
    <s v="Completed (PS)"/>
    <s v="RBS-Regional 3"/>
    <d v="2026-08-15T09:17:56"/>
    <d v="2026-08-15T13:26:02"/>
    <n v="69366582"/>
    <m/>
    <n v="146303609875"/>
    <s v="OCTOPUS PHONE"/>
    <s v="ODP-PWT-FAQ/012"/>
    <s v="WO061799812"/>
    <m/>
    <m/>
    <m/>
    <n v="109.24575900000001"/>
    <n v="-7.4096690000000001"/>
    <s v="|MC00213|MYIA-052204812804/POI/SIDI IRIANTO/081125209631/sidiirianto@gmail.com"/>
    <s v="MYIB_ASSISTANT"/>
    <m/>
    <m/>
    <m/>
    <m/>
    <m/>
    <m/>
    <m/>
    <m/>
    <s v="Management Janji"/>
    <s v="2026-08-16 08:00:00 | Nama Pic : BP SIDI No Hp Pic : 081125209631 Jam Pemasangan : 08:00 - 12.00 Tanggal Pemasangan : MINGGU 16 AGUSTUS 2026 Info Tambahan : Hubungi pelanggan sebelum datang ke lokasi"/>
    <s v="FCC"/>
    <s v="15-08-2026 09:40:30"/>
    <d v="2026-08-16T08:00:00"/>
    <m/>
    <s v="PS"/>
    <s v="PWT"/>
    <s v="NO ADDON"/>
    <n v="20260815"/>
    <s v="Completed"/>
    <s v="HSI Bisnis Promo HUT Telkom PSB 70% - 100 Mbps Dual Band"/>
    <s v="INDIBIZ"/>
    <m/>
    <m/>
    <d v="2026-08-16T08:00:00"/>
    <s v="2026-08-16 08:00:00 | Nama Pic : BP SIDI No Hp Pic : 081125209631 Jam Pemasangan : 08:00 - 12.00 Tanggal Pemasangan : MINGGU 16 AGUSTUS 2026 Info Tambahan : Hubungi pelanggan sebelum datang ke lokasi"/>
    <n v="2026"/>
    <n v="8"/>
    <n v="15"/>
    <d v="2026-08-15T00:00:00"/>
    <n v="-1.3333333333357587"/>
    <x v="0"/>
    <x v="3"/>
  </r>
  <r>
    <n v="1124"/>
    <n v="1002527785"/>
    <n v="3"/>
    <x v="1"/>
    <n v="5"/>
    <s v="SBY UTARA"/>
    <s v="KENJERAN"/>
    <s v="KJR"/>
    <s v="REG"/>
    <s v="AO"/>
    <s v="NEW SALES"/>
    <m/>
    <s v="Completed (PS)"/>
    <s v="RBS-Regional 3"/>
    <d v="2026-08-15T09:30:27"/>
    <d v="2026-08-15T20:16:47"/>
    <n v="69366589"/>
    <m/>
    <n v="152407282097"/>
    <s v="UD MOETHIA SETIYAWATI"/>
    <s v="ODP-MYR-FDW/05"/>
    <s v="WO061808303"/>
    <m/>
    <m/>
    <m/>
    <n v="112.7735728"/>
    <n v="-7.2323031000000002"/>
    <s v="AMRBS;403536;AMEX;FANI INDRA;RBS-3;SURAMADU;PSB;MOETHIA SETIYAWATI;089634313237;spbu601116@yahoo.co.id;HSI Bisnis (1:1) 150 Mbps (Rp 819.000) PSB Rp 150.000;Rudolfo Samuai;https://maps.app.goo.gl/mnqCKabjuEfuVNZ66"/>
    <s v="Amex"/>
    <m/>
    <m/>
    <m/>
    <m/>
    <m/>
    <m/>
    <m/>
    <m/>
    <s v="Management Janji"/>
    <s v="2026-08-16 08:00:00|Nama PIC : BAPAK rudolfo No HP : 089634313237 Alt :  M Janji : (MINGGU/16/AGUSTUS/2026) jam Pasang : 09:00 Note : hubungi pelanggan jika ingin kelokasi|40961371|MYDITA"/>
    <s v="FCC"/>
    <s v="15-08-2026 09:40:30"/>
    <d v="2026-08-16T08:00:00"/>
    <m/>
    <s v="PS"/>
    <s v="KJR"/>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Nama PIC : BAPAK rudolfo No HP : 089634313237 Alt :  M Janji : (MINGGU/16/AGUSTUS/2026) jam Pasang : 09:00 Note : hubungi pelanggan jika ingin kelokasi|40961371|MYDITA"/>
    <n v="2026"/>
    <n v="8"/>
    <n v="15"/>
    <d v="2026-08-15T00:00:00"/>
    <n v="-1.3333333333357587"/>
    <x v="0"/>
    <x v="27"/>
  </r>
  <r>
    <n v="1125"/>
    <n v="1002525880"/>
    <n v="3"/>
    <x v="4"/>
    <n v="4"/>
    <s v="SEMARANG"/>
    <s v="INNER - SEMARANG JATENG UTARA"/>
    <s v="MJP"/>
    <s v="REG"/>
    <s v="AO"/>
    <s v="NEW SALES"/>
    <m/>
    <s v="CC - HD1A - INPROGRESS UNCONTACTED"/>
    <s v="RBS-Regional 3"/>
    <d v="2026-08-14T10:28:11"/>
    <d v="2026-08-16T14:45:24"/>
    <n v="69365768"/>
    <m/>
    <n v="142410346133"/>
    <s v="PT. CIPTA KAYA WARNA (SPBU 4459520)"/>
    <s v="ODP-MJP-FCA/046"/>
    <m/>
    <m/>
    <m/>
    <m/>
    <n v="110.56377021081001"/>
    <n v="-7.0405199626899"/>
    <s v="AMRBS;406295;REG3;UKHIBUL MUKHSININ;ADI SULISTYO WIBOWO;082220938883;PSB INDIBIZ 50MB 310K 150K"/>
    <s v="Account Manager"/>
    <m/>
    <m/>
    <m/>
    <m/>
    <m/>
    <m/>
    <m/>
    <m/>
    <m/>
    <m/>
    <m/>
    <s v="14-08-2026 10:39:51"/>
    <m/>
    <m/>
    <s v="FCC"/>
    <s v="MJP"/>
    <s v="NO ADDON"/>
    <m/>
    <s v="UNCONTACTED : Invalid Phone Number Ika Paramitha M 40921089|MYDITA"/>
    <s v="- 11_11446;Biaya PSB HSI EBIS Tunai di Depan ~ 11[150000]  - E26016;E26016 ~ ES26 - Paket HSI Bisnis (HSIE) Khusus Winback 3.0[0]  - E26016~null~E26016_UNL;UNL ~ Internet-Link Unlimited Internet Usage ~ E26016[0]  - E26016~null~105863;E26016||11||Abodemen"/>
    <s v="INDIBIZ"/>
    <m/>
    <m/>
    <m/>
    <m/>
    <m/>
    <m/>
    <m/>
    <e v="#NUM!"/>
    <e v="#NUM!"/>
    <x v="1"/>
    <x v="3"/>
  </r>
  <r>
    <n v="1126"/>
    <n v="1002525544"/>
    <n v="3"/>
    <x v="4"/>
    <n v="4"/>
    <s v="SEMARANG"/>
    <s v="INNER - SEMARANG JATENG UTARA"/>
    <s v="JHR"/>
    <s v="REG"/>
    <s v="AO"/>
    <s v="NEW SALES"/>
    <s v="1P INET"/>
    <s v="7 | OSS - PROVISIONING ISSUED"/>
    <s v="RBS-Regional 3"/>
    <d v="2026-08-14T09:04:56"/>
    <d v="2026-08-15T08:07:13"/>
    <n v="69364136"/>
    <m/>
    <n v="142406122724"/>
    <s v="PT KLA TEKNOLOGI INDONESIA"/>
    <s v="ODP-JHR-FCA/041 FCA/D04/13.041"/>
    <s v="WO061719776"/>
    <m/>
    <m/>
    <m/>
    <n v="110.431018967111"/>
    <n v="-6.9839681628893802"/>
    <s v="MD|MYIB-099281727936|SYSTEM|PT KLA TEKNOLOGI INDONESIA|085357628866"/>
    <s v="LPC_EBIS"/>
    <m/>
    <m/>
    <m/>
    <m/>
    <m/>
    <m/>
    <m/>
    <m/>
    <s v="Management Janji"/>
    <s v="2026-08-15 08:00:00 | Tanggal pemasangan : 15 Agustus 2026 Jam pemasangan : pagi/siang Info Tambahan : Hubungi pelanggan dulu sebelum ke lokasi terima kasih"/>
    <s v="FCC"/>
    <s v="14-08-2026 09:10:50"/>
    <d v="2026-08-15T08:00:00"/>
    <m/>
    <s v="PI"/>
    <s v="JHR"/>
    <s v="NO ADDON"/>
    <m/>
    <s v="Provisioning Issued"/>
    <s v="HSI Basic Khusus Winback 3.0 PSB 70% - 200 Mbps"/>
    <s v="INDIBIZ"/>
    <m/>
    <m/>
    <d v="2026-08-15T08:00:00"/>
    <s v="2026-08-15 08:00:00 | Tanggal pemasangan : 15 Agustus 2026 Jam pemasangan : pagi/siang Info Tambahan : Hubungi pelanggan dulu sebelum ke lokasi terima kasih"/>
    <m/>
    <m/>
    <m/>
    <e v="#NUM!"/>
    <e v="#NUM!"/>
    <x v="1"/>
    <x v="3"/>
  </r>
  <r>
    <n v="1127"/>
    <n v="1002519439"/>
    <n v="3"/>
    <x v="4"/>
    <n v="4"/>
    <s v="PEKALONGAN"/>
    <s v="BATANG"/>
    <s v="BDY"/>
    <s v="DPS"/>
    <s v="AO"/>
    <s v="NEW SALES"/>
    <m/>
    <s v="Completed (PS)"/>
    <s v="DPS-Logistic &amp; Manufacturing"/>
    <d v="2026-08-11T11:08:39"/>
    <d v="2026-08-11T12:13:20"/>
    <n v="4999323"/>
    <m/>
    <n v="142201104525"/>
    <s v="GARUDA PUTRA PUTRI JAYA"/>
    <s v="ODP-BDY-FF/036"/>
    <s v="WO061478710"/>
    <m/>
    <m/>
    <m/>
    <n v="109.79810500000001"/>
    <n v="-7.0295860000000001"/>
    <s v="DPS-LMS;P26-203853 PSB HSI 50 Mbps SP Batang Garudafood;PIC Rony (085640049489) zaenuddin.faroni@snsgroup.co.id"/>
    <s v="Account Manager"/>
    <m/>
    <m/>
    <m/>
    <m/>
    <m/>
    <m/>
    <m/>
    <m/>
    <s v="Management Janji"/>
    <s v="OK"/>
    <s v="FCC"/>
    <d v="2026-11-08T11:10:21"/>
    <m/>
    <m/>
    <s v="PS"/>
    <s v="BDY"/>
    <s v="NO ADDON"/>
    <n v="20260811"/>
    <s v="Completed"/>
    <s v="- 11_11446;Biaya PSB HSI EBIS Tunai di Depan ~ 11[500000]  - E23015;E23015 ~ ES23 - Perangkat ONT[0]  - E23015~null~44292;E23015||11||Abodemen 0[0]  - E23015~null~E23015_SWONT;SWONT ~ Biaya Sewa ONT ~ E23015[30000]  - E23046;E23046 ~ ES23 - Paket HSI Bisn"/>
    <s v="INDIBIZ"/>
    <m/>
    <m/>
    <d v="1970-01-01T07:00:00"/>
    <s v="OK"/>
    <n v="2026"/>
    <n v="8"/>
    <n v="11"/>
    <d v="2026-08-11T00:00:00"/>
    <n v="20675.708333333332"/>
    <x v="2"/>
    <x v="3"/>
  </r>
  <r>
    <n v="1128"/>
    <n v="1002509073"/>
    <n v="3"/>
    <x v="0"/>
    <n v="5"/>
    <s v="MATARAM"/>
    <s v="SUMBAWA"/>
    <s v="EMP"/>
    <s v="REG"/>
    <s v="AO"/>
    <s v="NEW SALES"/>
    <m/>
    <s v="Completed (PS)"/>
    <s v="RBS-Regional 3"/>
    <d v="2026-08-04T16:04:47"/>
    <d v="2026-08-04T17:55:17"/>
    <n v="69352188"/>
    <m/>
    <n v="172612801935"/>
    <s v="GADAIKU EMPANG"/>
    <s v="ODP-EMP-FAB/23"/>
    <s v="WO060917496"/>
    <m/>
    <m/>
    <m/>
    <n v="117.997502"/>
    <n v="-8.7580690000000008"/>
    <s v="|MN01576|MYIA-091638678224/POI/abdurrahim/082340957350/gadaikuempang@gmail.com"/>
    <s v="Sales Profesional"/>
    <m/>
    <m/>
    <m/>
    <m/>
    <m/>
    <m/>
    <m/>
    <m/>
    <s v="Management Janji"/>
    <s v="2026-07-28 08:00:00 | Nama PIC : Bp Abdurahim  No HP : 082340957350  No Alt : -  M Janji :  28 Juli 2026  Jam Pasang : Pagi / Siang  Note : hubungi pelanggan jika ingin kelokasi"/>
    <s v="FCC"/>
    <d v="2026-04-08T16:25:34"/>
    <m/>
    <s v="Kendala Lainnya"/>
    <s v="PS"/>
    <s v="EMP"/>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7-28 08:00:00 | Nama PIC : Bp Abdurahim  No HP : 082340957350  No Alt : -  M Janji :  28 Juli 2026  Jam Pasang : Pagi / Siang  Note : hubungi pelanggan jika ingin kelokasi"/>
    <n v="2026"/>
    <n v="8"/>
    <n v="4"/>
    <d v="2026-08-04T00:00:00"/>
    <n v="-0.29166666666424135"/>
    <x v="0"/>
    <x v="0"/>
  </r>
  <r>
    <n v="1129"/>
    <n v="1002527243"/>
    <n v="3"/>
    <x v="7"/>
    <n v="4"/>
    <s v="KUDUS"/>
    <s v="PURWODADI"/>
    <s v="PWB"/>
    <s v="REG"/>
    <s v="AO"/>
    <s v="NEW SALES"/>
    <m/>
    <s v="Completed (PS)"/>
    <s v="RBS-Regional 3"/>
    <d v="2026-08-14T16:51:01"/>
    <d v="2026-08-14T20:54:41"/>
    <n v="69364053"/>
    <n v="2922952031"/>
    <n v="141568113927"/>
    <s v="SPBU 4458107"/>
    <s v="ODP-PWB-FG/028"/>
    <s v="WO061773344"/>
    <m/>
    <m/>
    <m/>
    <n v="110.9044"/>
    <n v="-7.0917199999999996"/>
    <s v="|MN01314|MYIA-013334079149/POI/SIMON HARSONO /081328284840/harsonosimon@yahoo.co.id"/>
    <s v="Amex"/>
    <m/>
    <m/>
    <m/>
    <m/>
    <m/>
    <m/>
    <m/>
    <m/>
    <s v="Management Janji"/>
    <s v="2026-08-13 08:00:00 | M Janji : (14/08/2026)  jam Pasang : 09:00  Note : hubungi pelanggan jika ingin kelokasi"/>
    <s v="FCC"/>
    <s v="14-08-2026 16:54:56"/>
    <m/>
    <m/>
    <s v="PS"/>
    <s v="PWB"/>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08:00:00 | M Janji : (14/08/2026)  jam Pasang : 09:00  Note : hubungi pelanggan jika ingin kelokasi"/>
    <n v="2026"/>
    <n v="8"/>
    <n v="14"/>
    <d v="2026-08-14T00:00:00"/>
    <n v="-0.29166666666424135"/>
    <x v="0"/>
    <x v="3"/>
  </r>
  <r>
    <n v="1130"/>
    <n v="1002524222"/>
    <n v="3"/>
    <x v="2"/>
    <n v="5"/>
    <s v="MADIUN"/>
    <s v="PONOROGO"/>
    <s v="SLH"/>
    <s v="REG"/>
    <s v="AO"/>
    <s v="NEW SALES"/>
    <s v="1P INET"/>
    <s v="Completed (PS)"/>
    <s v="RBS-Regional 3"/>
    <d v="2026-08-13T13:17:56"/>
    <d v="2026-08-14T12:41:20"/>
    <n v="69365123"/>
    <m/>
    <n v="152620220511"/>
    <s v="SPBU 54.634.15"/>
    <s v="ODP-SLH-FA/15"/>
    <s v="WO061669043"/>
    <m/>
    <m/>
    <m/>
    <n v="111.414829210082"/>
    <n v="-8.0319679995436193"/>
    <s v="|MN00282|MYIA-031447322166/POI/Ascholi Retno Wulandari/087786793857/spbuslahung0@gmail.com"/>
    <s v="MYIB_ASSISTANT"/>
    <m/>
    <m/>
    <m/>
    <m/>
    <m/>
    <m/>
    <m/>
    <m/>
    <s v="Management Janji"/>
    <s v="2026-08-14 13:00:00 | Nama PIC : Ibu Retno No HP : 087786793857 No Alt : - M Janji :  14 Agustus 2026 Jam Pasang : Pagi / Siang Note : hubungi pelanggan jika ingin kelokasi "/>
    <s v="FCC"/>
    <s v="13-08-2026 13:25:44"/>
    <d v="2026-08-14T13:00:00"/>
    <m/>
    <s v="PS"/>
    <s v="SLH"/>
    <s v="NO ADDON"/>
    <n v="20260814"/>
    <s v="Completed"/>
    <s v="HSI Bisnis Promo HUT Telkom PSB 70% - 50 Mbps"/>
    <s v="INDIBIZ"/>
    <m/>
    <m/>
    <d v="2026-08-14T13:00:00"/>
    <s v="2026-08-14 13:00:00 | Nama PIC : Ibu Retno No HP : 087786793857 No Alt : - M Janji :  14 Agustus 2026 Jam Pasang : Pagi / Siang Note : hubungi pelanggan jika ingin kelokasi "/>
    <n v="2026"/>
    <n v="8"/>
    <n v="14"/>
    <d v="2026-08-14T00:00:00"/>
    <n v="-0.54166666666424135"/>
    <x v="0"/>
    <x v="2"/>
  </r>
  <r>
    <n v="1131"/>
    <n v="1002505639"/>
    <n v="3"/>
    <x v="4"/>
    <n v="4"/>
    <s v="PEKALONGAN"/>
    <s v="BREBES"/>
    <s v="BRB"/>
    <s v="REG"/>
    <s v="AO"/>
    <s v="NEW SALES"/>
    <m/>
    <s v="102 | FOLLOW UP COMPLETED"/>
    <s v="RBS-Regional 3"/>
    <d v="2026-08-03T09:40:42"/>
    <d v="2026-08-06T12:55:29"/>
    <n v="69357257"/>
    <m/>
    <n v="146284107597"/>
    <s v="Yayasan Harapan Umat"/>
    <s v="ODP-BRB-FA/040"/>
    <s v="WO060971256"/>
    <m/>
    <m/>
    <m/>
    <n v="109.047898351924"/>
    <n v="-6.8647149792305502"/>
    <s v="AMRBS;403095;REG3;BAYU;085100296564;HSI 1S 100MB;535k;PIC 089518687894;harapanumat1990@gmail.com"/>
    <s v="Account Manager"/>
    <m/>
    <m/>
    <m/>
    <m/>
    <m/>
    <m/>
    <m/>
    <m/>
    <s v="Management Janji"/>
    <s v="2026-08-06 08:00:00|M Janji : (06/08/2026) jam Pasang pagi / siang  Note : hubungi pelanggan jika ingin kelokasi|40981182|MYDITA"/>
    <s v="FCC"/>
    <d v="2026-03-08T09:55:19"/>
    <d v="2026-08-06T08:00:00"/>
    <s v="Kendala Teknik"/>
    <s v="REVOKE"/>
    <s v="BRB"/>
    <s v="NO ADDON"/>
    <m/>
    <s v="Follow Up Revoke Completed, New Order ID : SC1002512289"/>
    <s v="- 11_11446;Biaya PSB HSI EBIS Tunai di Depan ~ 11[150000]  - E25060;E25060 ~ ES25 - Paket HSI Bisnis (HSIE) Khusus Winback 2.0[0]  - E25060~null~E25060_UNL;UNL ~ Internet-Link Unlimited Internet Usage ~ E25060[0]  - E25060~null~105343;E25060||11||Abodemen"/>
    <s v="INDIBIZ"/>
    <m/>
    <m/>
    <d v="2026-08-06T08:00:00"/>
    <s v="2026-08-06 08:00:00|M Janji : (06/08/2026) jam Pasang pagi / siang  Note : hubungi pelanggan jika ingin kelokasi|40981182|MYDITA"/>
    <m/>
    <m/>
    <m/>
    <e v="#NUM!"/>
    <e v="#NUM!"/>
    <x v="1"/>
    <x v="3"/>
  </r>
  <r>
    <n v="1132"/>
    <n v="1002510442"/>
    <n v="3"/>
    <x v="2"/>
    <n v="5"/>
    <s v="MALANG"/>
    <s v="BATU"/>
    <s v="BLB"/>
    <s v="REG"/>
    <s v="AO"/>
    <s v="NEW SALES"/>
    <s v="1P INET"/>
    <s v="Completed (PS)"/>
    <s v="RBS-Regional 3"/>
    <d v="2026-08-05T12:59:56"/>
    <d v="2026-08-06T14:27:24"/>
    <n v="69359138"/>
    <m/>
    <n v="152702232119"/>
    <s v="kedai titi"/>
    <s v="ODP-BLB-FDX/58 FDX/D03/58.01"/>
    <s v="WO060979390"/>
    <m/>
    <m/>
    <m/>
    <n v="112.652389"/>
    <n v="-7.9574249999999997"/>
    <s v="|MN00519|MYIA-094997768747/POI/Agus rubiyanto/0881027638544/titi.kos@outlook.com"/>
    <s v="MYIB_ASSISTANT"/>
    <m/>
    <m/>
    <m/>
    <m/>
    <m/>
    <m/>
    <m/>
    <m/>
    <s v="Management Janji"/>
    <s v="2026-08-06 13:00:00 | M Janji : (06/08/2026) jam Pasang : 09:00 Note : hubungi pelanggan jika ingin kelokasi"/>
    <s v="FCC"/>
    <d v="2026-05-08T13:10:17"/>
    <d v="2026-08-06T13:00:00"/>
    <m/>
    <s v="PS"/>
    <s v="BLB"/>
    <s v="NO ADDON"/>
    <n v="20260806"/>
    <s v="Completed"/>
    <s v="HSI Bisnis Basic Promo HUT Telkom PSB 70% - 50 Mbps"/>
    <s v="INDIBIZ"/>
    <m/>
    <m/>
    <d v="2026-08-06T13:00:00"/>
    <s v="2026-08-06 13:00:00 | M Janji : (06/08/2026) jam Pasang : 09:00 Note : hubungi pelanggan jika ingin kelokasi"/>
    <n v="2026"/>
    <n v="8"/>
    <n v="6"/>
    <d v="2026-08-06T00:00:00"/>
    <n v="-0.54166666666424135"/>
    <x v="0"/>
    <x v="11"/>
  </r>
  <r>
    <n v="1133"/>
    <n v="1002517464"/>
    <n v="3"/>
    <x v="1"/>
    <n v="5"/>
    <s v="SBY UTARA"/>
    <s v="GRESIK"/>
    <s v="BPG"/>
    <s v="REG"/>
    <s v="AO"/>
    <s v="NEW SALES"/>
    <s v="1P INET"/>
    <s v="Completed (PS)"/>
    <s v="RBS-Regional 3"/>
    <d v="2026-08-10T11:32:56"/>
    <d v="2026-08-10T22:22:47"/>
    <n v="69362307"/>
    <m/>
    <n v="152443208730"/>
    <s v="PKMÃ‚Â DAWARBLANDONG RUANG ADMIN"/>
    <s v="ODP-BPG-FL/35 FL/D04/35.01"/>
    <s v="WO061379839"/>
    <m/>
    <m/>
    <m/>
    <n v="112.425116"/>
    <n v="-7.3288089999999997"/>
    <s v="MD|MYDB-20260808264717|DN00001/MN02100|PKMÃ‚Â DAWARBLANDONG RUANG ADMIN|081357066470"/>
    <s v="MYDIGIBIZPARTNER"/>
    <m/>
    <m/>
    <m/>
    <m/>
    <m/>
    <m/>
    <m/>
    <m/>
    <s v="Management Janji"/>
    <s v="2026-08-11 08:00:00 | Nama PIC : Ibu Wijayanti No HP : 081357066470 Alt : - M Janji : 11/08/2026 Jam Pasang : 08.00 - 13:00  NoteÃ‚Â :  hubungi terlebih dahulu sebelum kelokasi"/>
    <s v="FCC"/>
    <d v="2026-10-08T11:40:04"/>
    <d v="2026-08-11T08:00:00"/>
    <m/>
    <s v="PS"/>
    <s v="BPG"/>
    <s v="NO ADDON"/>
    <n v="20260810"/>
    <s v="Completed"/>
    <s v="HSI Bisnis Promo HUT Telkom PSB 70% - 75 Mbps"/>
    <s v="INDIBIZ"/>
    <m/>
    <m/>
    <d v="2026-08-11T08:00:00"/>
    <s v="2026-08-11 08:00:00 | Nama PIC : Ibu Wijayanti No HP : 081357066470 Alt : - M Janji : 11/08/2026 Jam Pasang : 08.00 - 13:00  NoteÃ‚Â :  hubungi terlebih dahulu sebelum kelokasi"/>
    <n v="2026"/>
    <n v="8"/>
    <n v="10"/>
    <d v="2026-08-10T00:00:00"/>
    <n v="-1.3333333333357587"/>
    <x v="0"/>
    <x v="15"/>
  </r>
  <r>
    <n v="1134"/>
    <n v="1002508282"/>
    <n v="3"/>
    <x v="4"/>
    <n v="4"/>
    <s v="PEKALONGAN"/>
    <s v="BATANG"/>
    <s v="BTG"/>
    <s v="REG"/>
    <s v="AO"/>
    <s v="NEW SALES"/>
    <s v="1P INET"/>
    <s v="Completed (PS)"/>
    <s v="RBS-Regional 3"/>
    <d v="2026-08-04T13:37:56"/>
    <d v="2026-08-05T13:04:55"/>
    <n v="69358306"/>
    <m/>
    <n v="146279105463"/>
    <s v="TOKO BAROKAH"/>
    <s v="ODP-BTG-FK/038 FK/D03/038.01"/>
    <s v="WO060895157"/>
    <m/>
    <m/>
    <m/>
    <n v="109.728281"/>
    <n v="-6.9001330000000003"/>
    <s v="|MN00925|MYIA-069404448257/POI/rohmad hidayat/085385419812/rohmadhidayat1209@gmail.com"/>
    <s v="MYIB_ASSISTANT"/>
    <m/>
    <m/>
    <m/>
    <m/>
    <m/>
    <m/>
    <m/>
    <m/>
    <s v="Management Janji"/>
    <s v="2026-08-05 13:00:00 | M Janji : (05/08/2026) jam Pasang : 09:00 Note : hubungi pelanggan jika ingin kelokasi"/>
    <s v="FCC"/>
    <d v="2026-04-08T13:39:51"/>
    <d v="2026-08-05T13:00:00"/>
    <m/>
    <s v="PS"/>
    <s v="BTG"/>
    <s v="NO ADDON"/>
    <n v="20260805"/>
    <s v="Completed"/>
    <s v="HSI Bisnis Promo HUT Telkom PSB 70% - 100 Mbps Dual Band"/>
    <s v="INDIBIZ"/>
    <m/>
    <m/>
    <d v="2026-08-05T13:00:00"/>
    <s v="2026-08-05 13:00:00 | M Janji : (05/08/2026) jam Pasang : 09:00 Note : hubungi pelanggan jika ingin kelokasi"/>
    <n v="2026"/>
    <n v="8"/>
    <n v="5"/>
    <d v="2026-08-05T00:00:00"/>
    <n v="-0.54166666666424135"/>
    <x v="0"/>
    <x v="3"/>
  </r>
  <r>
    <n v="1135"/>
    <n v="1002528959"/>
    <n v="3"/>
    <x v="1"/>
    <n v="5"/>
    <s v="MADURA"/>
    <s v="BANGKALAN"/>
    <s v="OMB"/>
    <s v="REG"/>
    <s v="AO"/>
    <s v="NEW SALES"/>
    <s v="1P INET"/>
    <s v="Completed (PS)"/>
    <s v="RBS-Regional 3"/>
    <d v="2026-08-15T20:10:56"/>
    <d v="2026-08-17T14:27:09"/>
    <n v="69367224"/>
    <m/>
    <n v="152438209198"/>
    <s v="Yayasan Pondok Pesantren Assalamah"/>
    <s v="ODP-OMB-FAA/04"/>
    <s v="WO061847324"/>
    <m/>
    <m/>
    <m/>
    <n v="113.32154285162601"/>
    <n v="-7.1039069620857296"/>
    <s v="MD|MYDB-20260815265608|DN00001/MN00802|Yayasan Pondok Pesantren Assalamah|082334066262"/>
    <s v="MYDIGIBIZPARTNER"/>
    <m/>
    <m/>
    <m/>
    <m/>
    <m/>
    <m/>
    <m/>
    <m/>
    <s v="Management Janji"/>
    <s v="2026-08-17 08:00:00 | Jam Pemasangan : 08:00 - 12.00 Tanggal Pemasangan : MINGGU 16 AGUSTUS 2026 Info Tambahan : Hubungi pelanggan sebelum datang ke lokasi"/>
    <s v="FCC"/>
    <s v="15-08-2026 20:25:20"/>
    <d v="2026-08-17T08:00:00"/>
    <m/>
    <s v="PS"/>
    <s v="OMB"/>
    <s v="NETMONK"/>
    <n v="20260817"/>
    <s v="Completed"/>
    <s v="HSI Bisnis Bundling Netmonk Promo 2026 PSB 70% - 100 Mbps"/>
    <s v="INDIBIZ"/>
    <m/>
    <m/>
    <d v="2026-08-17T08:00:00"/>
    <s v="2026-08-17 08:00:00 | Jam Pemasangan : 08:00 - 12.00 Tanggal Pemasangan : MINGGU 16 AGUSTUS 2026 Info Tambahan : Hubungi pelanggan sebelum datang ke lokasi"/>
    <n v="2026"/>
    <n v="8"/>
    <n v="17"/>
    <d v="2026-08-17T00:00:00"/>
    <n v="-0.33333333333575865"/>
    <x v="0"/>
    <x v="1"/>
  </r>
  <r>
    <n v="1136"/>
    <n v="1002516090"/>
    <n v="3"/>
    <x v="1"/>
    <n v="5"/>
    <s v="MADURA"/>
    <s v="BANGKALAN"/>
    <s v="KPP"/>
    <s v="REG"/>
    <s v="AO"/>
    <s v="NEW SALES"/>
    <s v="1P INET"/>
    <s v="Completed (PS)"/>
    <s v="RBS-Regional 3"/>
    <d v="2026-08-08T15:20:56"/>
    <d v="2026-08-10T10:05:31"/>
    <n v="69361553"/>
    <m/>
    <n v="152437905587"/>
    <s v="TOKO DIEGO"/>
    <s v="ODP-KPP-FAD/92 FAD/D09/92.01"/>
    <s v="WO061274608"/>
    <m/>
    <m/>
    <m/>
    <n v="113.279474750161"/>
    <n v="-6.9499173479608602"/>
    <s v="MD|MYDB-20260805264404|DN00001/MN02006|TOKO DIEGO|08567525556"/>
    <s v="MYDIGIBIZPARTNER"/>
    <m/>
    <m/>
    <m/>
    <m/>
    <m/>
    <m/>
    <m/>
    <m/>
    <s v="Management Janji"/>
    <s v="2026-08-09 13:00:00 | M Janji : 9 agustus 2026 jam Pasang : pagi siang Note : hubungi pelanggan jika ingin kelokasi "/>
    <s v="FCC"/>
    <d v="2026-08-08T15:25:37"/>
    <d v="2026-08-09T13:00:00"/>
    <m/>
    <s v="PS"/>
    <s v="KPP"/>
    <s v="NETMONK"/>
    <n v="20260810"/>
    <s v="Completed"/>
    <s v="HSI Bisnis Bundling Netmonk Promo 2026 PSB 70% - 300 Mbps"/>
    <s v="INDIBIZ"/>
    <m/>
    <m/>
    <d v="2026-08-09T13:00:00"/>
    <s v="2026-08-09 13:00:00 | M Janji : 9 agustus 2026 jam Pasang : pagi siang Note : hubungi pelanggan jika ingin kelokasi "/>
    <n v="2026"/>
    <n v="8"/>
    <n v="10"/>
    <d v="2026-08-10T00:00:00"/>
    <n v="0.45833333333575865"/>
    <x v="0"/>
    <x v="1"/>
  </r>
  <r>
    <n v="1137"/>
    <n v="1002519285"/>
    <n v="3"/>
    <x v="1"/>
    <n v="5"/>
    <s v="SBY UTARA"/>
    <s v="KENJERAN"/>
    <s v="KBL"/>
    <s v="REG"/>
    <s v="AO"/>
    <s v="NEW SALES"/>
    <s v="1P INET"/>
    <s v="MIA - INVALID SURVEY"/>
    <s v="RBS-Regional 3"/>
    <d v="2026-08-11T10:31:56"/>
    <d v="2026-08-11T18:12:00"/>
    <n v="69363034"/>
    <m/>
    <n v="152401227387"/>
    <s v="WARKOP TM"/>
    <s v="ODP-KBL-FTB/42 FTB/D03/42.01"/>
    <s v="WO061473704"/>
    <m/>
    <m/>
    <m/>
    <n v="112.7456186"/>
    <n v="-7.2261913"/>
    <s v="|MN02532|MYIA-060270217647/POI/MUTAMMIM/085975127833/banytamim085@gmail.com"/>
    <s v="MYIB_ASSISTANT"/>
    <m/>
    <m/>
    <m/>
    <m/>
    <m/>
    <m/>
    <m/>
    <m/>
    <s v="Management Janji"/>
    <s v="2026-08-12 09:00:00 | M Janji : (12/08/2026) jam Pasang : 09:00 Note : hubungi pelanggan jika ingin kelokasi "/>
    <s v="FCC"/>
    <d v="2026-11-08T10:39:50"/>
    <d v="2026-08-12T09:00:00"/>
    <m/>
    <s v="SURVEY_NEW_MANJA"/>
    <s v="KBL"/>
    <s v="NO ADDON"/>
    <m/>
    <s v="MIE - INVALID SURVEY - Kendala Jalur/Rute Tarikan"/>
    <s v="HSI Bisnis Promo HUT Telkom PSB 70% - 100 Mbps"/>
    <s v="INDIBIZ"/>
    <m/>
    <m/>
    <d v="2026-08-12T09:00:00"/>
    <s v="2026-08-12 09:00:00 | M Janji : (12/08/2026) jam Pasang : 09:00 Note : hubungi pelanggan jika ingin kelokasi "/>
    <m/>
    <m/>
    <m/>
    <e v="#NUM!"/>
    <e v="#NUM!"/>
    <x v="1"/>
    <x v="27"/>
  </r>
  <r>
    <n v="1138"/>
    <n v="1002515488"/>
    <n v="3"/>
    <x v="3"/>
    <n v="4"/>
    <s v="PURWOKERTO"/>
    <s v="CILACAP"/>
    <s v="CLC"/>
    <s v="DPS"/>
    <s v="AO"/>
    <s v="NEW SALES"/>
    <m/>
    <s v="CANCEL COMPLETED"/>
    <s v="DPS-Logistic &amp; Manufacturing"/>
    <d v="2026-08-07T18:55:08"/>
    <d v="2026-08-11T02:01:09"/>
    <n v="69361151"/>
    <m/>
    <n v="143361126728"/>
    <s v="PT Nusantara Ekspres Kilat  FM Hub + Hub Cilacap Selatan"/>
    <s v="ODP-CLC-FK/070"/>
    <s v="WO061202053"/>
    <m/>
    <m/>
    <m/>
    <n v="109.01381632883501"/>
    <n v="-7.7363132596797897"/>
    <s v="P26-204347 ;PIC Dhimas Permadi Okta, dhimas.dewa@spxexpress.com, 085647823280  "/>
    <s v="TAM"/>
    <m/>
    <m/>
    <m/>
    <m/>
    <m/>
    <m/>
    <m/>
    <m/>
    <s v="Management Janji"/>
    <s v="Dhimas Permadi Okta, dhimas.dewa@spxexpress.com, 085647823280  "/>
    <s v="FCC"/>
    <d v="2026-07-08T19:10:04"/>
    <m/>
    <m/>
    <s v="REJECT_FCC"/>
    <s v="CLC"/>
    <s v="NO ADDON"/>
    <m/>
    <s v="Order dicancel oleh SYSTEM remark : CANCEL ORDER by System : pelanggan belum melakukan upload dokumen melebihi 3 hari"/>
    <s v="- 11_11450;Biaya PSB Reguler HSI EBIS ~ 11[150000]  - SP_NOSS;SP_NOSS ~ Internet NOSS Multispeed Network[0]  - SP_NOSS;SP_NOSS ~ Internet NOSS Multispeed Network[0]  - E23015;E23015 ~ ES23 - Perangkat ONT[0]  - E23015~null~44292;E23015||11||Abodemen 0[0] "/>
    <s v="INDIBIZ"/>
    <m/>
    <s v="Order dicancel oleh SYSTEM remark : CANCEL ORDER by System : pelanggan belum melakukan upload dokumen melebihi 3 hari"/>
    <d v="2026-08-10T13:30:00"/>
    <s v="Dhimas Permadi Okta, dhimas.dewa@spxexpress.com, 085647823280  "/>
    <m/>
    <m/>
    <m/>
    <e v="#NUM!"/>
    <e v="#NUM!"/>
    <x v="1"/>
    <x v="3"/>
  </r>
  <r>
    <n v="1139"/>
    <n v="1002516534"/>
    <n v="3"/>
    <x v="4"/>
    <n v="4"/>
    <s v="PEKALONGAN"/>
    <s v="TEGAL"/>
    <s v="TEG"/>
    <s v="REG"/>
    <s v="AO"/>
    <s v="NEW SALES"/>
    <s v="1P INET"/>
    <s v="Completed (PS)"/>
    <s v="RBS-Regional 3"/>
    <d v="2026-08-09T14:32:57"/>
    <d v="2026-08-10T13:21:25"/>
    <n v="69361882"/>
    <m/>
    <n v="142212126690"/>
    <s v="CV. SUBEKTI SETIABUDI"/>
    <s v="ODP-TEG-FAG/030 FAG/D02/030.01"/>
    <s v="WO061325791"/>
    <m/>
    <m/>
    <m/>
    <n v="109.1876377"/>
    <n v="-6.9037999000000001"/>
    <s v="|MN00292|MYIA-018362209124/POI/BUDI WAHYONO/087730339348/budieaces3@gmail.com"/>
    <s v="MYIB_ASSISTANT"/>
    <m/>
    <m/>
    <m/>
    <m/>
    <m/>
    <m/>
    <m/>
    <m/>
    <s v="Management Janji"/>
    <s v="2026-08-10 13:00:00 | M Janji : (10/08/2026) jam Pasang : 09:00 Note : hubungi pelanggan jika ingin kelokasi "/>
    <s v="FCC"/>
    <d v="2026-09-08T14:39:46"/>
    <d v="2026-08-10T13:00:00"/>
    <m/>
    <s v="PS"/>
    <s v="TEG"/>
    <s v="NO ADDON"/>
    <n v="20260810"/>
    <s v="Completed"/>
    <s v="HSI Bisnis Promo HUT Telkom PSB 70% - 100 Mbps"/>
    <s v="INDIBIZ"/>
    <m/>
    <m/>
    <d v="2026-08-10T13:00:00"/>
    <s v="2026-08-10 13:00:00 | M Janji : (10/08/2026) jam Pasang : 09:00 Note : hubungi pelanggan jika ingin kelokasi "/>
    <n v="2026"/>
    <n v="8"/>
    <n v="10"/>
    <d v="2026-08-10T00:00:00"/>
    <n v="-0.54166666666424135"/>
    <x v="0"/>
    <x v="3"/>
  </r>
  <r>
    <n v="1140"/>
    <n v="1002512304"/>
    <n v="3"/>
    <x v="7"/>
    <n v="4"/>
    <s v="KUDUS"/>
    <s v="PURWODADI"/>
    <s v="WRO"/>
    <s v="REG"/>
    <s v="AO"/>
    <s v="NEW SALES"/>
    <m/>
    <s v="Completed (PS)"/>
    <s v="RBS-Regional 3"/>
    <d v="2026-08-06T13:00:07"/>
    <d v="2026-08-06T14:24:04"/>
    <n v="69358471"/>
    <m/>
    <n v="142509107218"/>
    <s v="SPBU 4458117"/>
    <s v="ODP-WRO-FK/024"/>
    <s v="WO061070883"/>
    <m/>
    <m/>
    <m/>
    <n v="111.20968689999999"/>
    <n v="-7.1747639000000003"/>
    <s v="|MN01996|MYIA-038676306805/POI/Yusuf Agus Mulyono/087833124062/spbu4458117tlogotirto@gmail.com"/>
    <s v="Amex"/>
    <m/>
    <m/>
    <m/>
    <m/>
    <m/>
    <m/>
    <m/>
    <m/>
    <s v="Management Janji"/>
    <s v="2026-08-05 13:00:00 | M Janji : (05/08/2026)  jam Pasang pagi / siang   Note : hubungi pelanggan jika ingin kelokasi"/>
    <s v="FCC"/>
    <d v="2026-06-08T13:10:52"/>
    <m/>
    <m/>
    <s v="PS"/>
    <s v="WRO"/>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5 13:00:00 | M Janji : (05/08/2026)  jam Pasang pagi / siang   Note : hubungi pelanggan jika ingin kelokasi"/>
    <n v="2026"/>
    <n v="8"/>
    <n v="6"/>
    <d v="2026-08-06T00:00:00"/>
    <n v="-0.29166666666424135"/>
    <x v="0"/>
    <x v="3"/>
  </r>
  <r>
    <n v="1141"/>
    <n v="1002522336"/>
    <n v="3"/>
    <x v="4"/>
    <n v="4"/>
    <s v="SEMARANG"/>
    <s v="UNGARAN"/>
    <s v="BWE"/>
    <s v="REG"/>
    <s v="AO"/>
    <s v="NEW SALES"/>
    <m/>
    <s v="OSS - FALLOUT"/>
    <s v="RBS-Regional 3"/>
    <d v="2026-08-12T14:19:04"/>
    <d v="2026-08-16T00:00:50"/>
    <n v="69364299"/>
    <m/>
    <n v="141459107807"/>
    <s v="JATI KENCANA"/>
    <s v="ODP-BWE-FD/014"/>
    <s v="WO061777784"/>
    <m/>
    <m/>
    <m/>
    <n v="110.4350893619"/>
    <n v="-7.1743275589457003"/>
    <s v="AMRBS;403098;REG3;DANIEL MARWA DENERO;08112876658;CP.HANS;087832519000;PAKET 1S INET 100 MBPS (669.000);JATI KENCANA"/>
    <s v="Account Manager"/>
    <m/>
    <m/>
    <m/>
    <m/>
    <m/>
    <m/>
    <m/>
    <m/>
    <s v="Management Janji"/>
    <s v="2026-08-15 15:00:00|Nama PIC : Bp Hans No HP : 087832519000  No Alt : - M Janji :  15 Agustus 2026 Jam Pasang : Pagi / Siang Note : hubungi pelanggan jika ingin kelokasi|40951378|MYDITA"/>
    <s v="FCC"/>
    <d v="2026-12-08T14:39:59"/>
    <d v="2026-08-15T15:00:00"/>
    <s v="Kendala Pelanggan"/>
    <s v="FO_WFM"/>
    <s v="BWE"/>
    <s v="NO ADDON"/>
    <m/>
    <s v="Provisioning Failed|WFM|INF009052528|-7.173964,110.435858 | PST_CEKLOK RADIUS 250M BELUM ADA JARINGAN FO"/>
    <s v="- 11_11446;Biaya PSB HSI EBIS Tunai di Depan ~ 11[150000]  - SP_NOSS;SP_NOSS ~ Internet NOSS Multispeed Network[0]  - E23015;E23015 ~ ES23 - Perangkat ONT[0]  - E23015~null~44292;E23015||11||Abodemen 0[0]  - E23015~null~E23015_SWONTPREM;SWONTPREM ~ Biaya "/>
    <s v="INDIBIZ"/>
    <m/>
    <m/>
    <d v="2026-08-15T15:00:00"/>
    <s v="2026-08-15 15:00:00|Nama PIC : Bp Hans No HP : 087832519000  No Alt : - M Janji :  15 Agustus 2026 Jam Pasang : Pagi / Siang Note : hubungi pelanggan jika ingin kelokasi|40951378|MYDITA"/>
    <m/>
    <m/>
    <m/>
    <e v="#NUM!"/>
    <e v="#NUM!"/>
    <x v="1"/>
    <x v="3"/>
  </r>
  <r>
    <n v="1142"/>
    <n v="1002512846"/>
    <n v="3"/>
    <x v="3"/>
    <n v="4"/>
    <s v="YOGYAKARTA"/>
    <s v="GUNUNG KIDUL"/>
    <s v="WNS"/>
    <s v="REG"/>
    <s v="AO"/>
    <s v="NEW SALES"/>
    <m/>
    <s v="CC - HD1A - INPROGRESS UNCONTACTED"/>
    <s v="RBS-Regional 3"/>
    <d v="2026-08-06T15:14:05"/>
    <d v="2026-08-06T17:31:08"/>
    <n v="69360117"/>
    <m/>
    <n v="143135115038"/>
    <s v="Jaringan Multimedia Indonesia"/>
    <m/>
    <m/>
    <m/>
    <m/>
    <m/>
    <n v="110.61519750958"/>
    <n v="-7.8643889584590099"/>
    <s v="AMRBS/403103/ANISA DWIARYANI/R3/YOGYAKARTA/PSB HSI BISNIS BASIC 1S 50 MBPS PROMO HUT TELKOM 1:2/Jaringan Multimedia Indonesia/081229749275 081804098210/johanfirdi@gmail.com"/>
    <s v="Amex"/>
    <m/>
    <m/>
    <m/>
    <m/>
    <m/>
    <m/>
    <m/>
    <m/>
    <m/>
    <m/>
    <m/>
    <d v="2026-06-08T15:25:44"/>
    <m/>
    <m/>
    <s v="FCC"/>
    <s v="WNS"/>
    <s v="NO ADDON"/>
    <m/>
    <s v="UNCONTACTED : Line Busy HANIF NUROHMAN 40981182|MYDITA"/>
    <s v="- 11_11446;Biaya PSB HSI EBIS Tunai di Depan ~ 11[150000]  - SP_NOSS;SP_NOSS ~ Internet NOSS Multispeed Network[0]  - E25061;E25061 ~ ES25 - Paket HSI Basic (HSIEF) Khusus Winback 2.0[0]  - E25061~null~E25061_UNL;UNL ~ Internet-Link Unlimited Internet Usa"/>
    <s v="INDIBIZ"/>
    <m/>
    <m/>
    <m/>
    <m/>
    <m/>
    <m/>
    <m/>
    <e v="#NUM!"/>
    <e v="#NUM!"/>
    <x v="1"/>
    <x v="3"/>
  </r>
  <r>
    <n v="1143"/>
    <n v="1002521356"/>
    <n v="3"/>
    <x v="2"/>
    <n v="5"/>
    <s v="KEDIRI"/>
    <s v="NGANJUK"/>
    <s v="PRB"/>
    <s v="REG"/>
    <s v="AO"/>
    <s v="NEW SALES"/>
    <s v="1P INET"/>
    <s v="Completed (PS)"/>
    <s v="RBS-Regional 3"/>
    <d v="2026-08-12T09:16:56"/>
    <d v="2026-08-12T12:34:38"/>
    <n v="69363887"/>
    <m/>
    <n v="152627203803"/>
    <s v="MI MIFTAHUL MUNA"/>
    <s v="ODP-PRB-FC/66"/>
    <s v="WO061556820"/>
    <m/>
    <m/>
    <m/>
    <n v="112.01900550000001"/>
    <n v="-7.7518209000000002"/>
    <s v="|MN02812|MYIA-094852776543/POI/NAFHAN TAUFIK KHAKIM/08553251499/nafhant@gmail.com"/>
    <s v="MYIB_ASSISTANT"/>
    <m/>
    <m/>
    <m/>
    <m/>
    <m/>
    <m/>
    <m/>
    <m/>
    <s v="Management Janji"/>
    <s v="2026-08-13 08:00:00 | Nama PIC : Bp Nafhan No HP : 08553251499 No Alt : - M Janji :  13 Agustus 2026 Jam Pasang : Pagi / Siang Note : hubungi pelanggan jika ingin kelokasi"/>
    <s v="FCC"/>
    <d v="2026-12-08T09:40:31"/>
    <d v="2026-08-13T08:00:00"/>
    <m/>
    <s v="PS"/>
    <s v="PRB"/>
    <s v="NO ADDON"/>
    <n v="20260812"/>
    <s v="Completed"/>
    <s v="HSI Bisnis Basic Promo HUT Telkom PSB 70% - 50 Mbps"/>
    <s v="INDIBIZ"/>
    <m/>
    <m/>
    <d v="2026-08-13T08:00:00"/>
    <s v="2026-08-13 08:00:00 | Nama PIC : Bp Nafhan No HP : 08553251499 No Alt : - M Janji :  13 Agustus 2026 Jam Pasang : Pagi / Siang Note : hubungi pelanggan jika ingin kelokasi"/>
    <n v="2026"/>
    <n v="8"/>
    <n v="12"/>
    <d v="2026-08-12T00:00:00"/>
    <n v="-1.3333333333357587"/>
    <x v="0"/>
    <x v="7"/>
  </r>
  <r>
    <n v="1144"/>
    <n v="1002529289"/>
    <n v="3"/>
    <x v="6"/>
    <n v="5"/>
    <s v="SIDOARJO"/>
    <s v="PASURUAN"/>
    <s v="GEM"/>
    <s v="REG"/>
    <s v="AO"/>
    <s v="NEW SALES"/>
    <m/>
    <s v="MIE - SEND SURVEY"/>
    <s v="RBS-Regional 3"/>
    <d v="2026-08-16T09:21:24"/>
    <d v="2026-08-16T11:06:01"/>
    <n v="69367303"/>
    <m/>
    <n v="152743216285"/>
    <s v="CV. AUTOMOVA DETAILING INDONESIA"/>
    <s v="ODP-GEM-FAG/010"/>
    <s v="WO061863869"/>
    <m/>
    <m/>
    <m/>
    <n v="112.69041540000001"/>
    <n v="-7.5794398000000003"/>
    <s v="|MC30224|/SUGANDA WIRANATA/83114430565/wiranata.suganda@gmail.com"/>
    <s v="Sales Force DBS"/>
    <m/>
    <m/>
    <m/>
    <m/>
    <m/>
    <m/>
    <m/>
    <m/>
    <s v="Management Janji"/>
    <s v="2026-08-18 13:00:00|Waktu pemasangan : 17 agustus 2026 Jam pemasangan : 13.00 Info Tambahan : Hubungi pelanggan dulu sebelum ke lokasi terimakasih |40971401|MYDITA"/>
    <s v="FCC"/>
    <s v="16-08-2026 09:25:37"/>
    <d v="2026-08-18T13:00:00"/>
    <m/>
    <s v="SURVEY_NEW_MANJA"/>
    <s v="GEM"/>
    <s v="NO ADDON"/>
    <m/>
    <s v="MIE - SEND SURVEY"/>
    <s v="- 11_11446;Biaya PSB HSI EBIS Tunai di Depan ~ 11[150000]  - SP_NOSS;SP_NOSS ~ Internet NOSS Multispeed Network[0]  - SP_NOSS;SP_NOSS ~ Internet NOSS Multispeed Network[0]  - E23015;E23015 ~ ES23 - Perangkat ONT[0]  - E23015~null~44292;E23015||11||Abodeme"/>
    <s v="INDIBIZ"/>
    <m/>
    <m/>
    <d v="2026-08-18T13:00:00"/>
    <s v="2026-08-18 13:00:00|Waktu pemasangan : 17 agustus 2026 Jam pemasangan : 13.00 Info Tambahan : Hubungi pelanggan dulu sebelum ke lokasi terimakasih |40971401|MYDITA"/>
    <m/>
    <m/>
    <m/>
    <e v="#NUM!"/>
    <e v="#NUM!"/>
    <x v="1"/>
    <x v="24"/>
  </r>
  <r>
    <n v="1145"/>
    <n v="1002525594"/>
    <n v="3"/>
    <x v="5"/>
    <n v="5"/>
    <s v="DENPASAR"/>
    <s v="UBUNG"/>
    <s v="UBN"/>
    <s v="REG"/>
    <s v="AO"/>
    <s v="NEW SALES"/>
    <m/>
    <s v="MIE - SEND SURVEY"/>
    <s v="RBS-Regional 3"/>
    <d v="2026-08-14T09:20:05"/>
    <d v="2026-08-17T16:22:01"/>
    <n v="69365674"/>
    <m/>
    <n v="172418757531"/>
    <s v="PT INTAN SURYA PRIMA ABADI"/>
    <s v="ODP-UBN-FV/34"/>
    <s v="WO061945361"/>
    <m/>
    <m/>
    <m/>
    <n v="115.180974653123"/>
    <n v="-8.6344524704889292"/>
    <s v="AMRBS;940137;AM;ISTIHAMIN FITRIYAH;RBS-3;SURAMADU;PSB;PT INTAN SURYA PRIMA ABADI;GEDE MUDITA;081241818747;Ispa.denpasar@yahoo.co.id;HSI Bisnis (1:1) 100 Mbps (Rp 669.000) PSB Rp 150.000;"/>
    <s v="Account Manager"/>
    <m/>
    <m/>
    <m/>
    <m/>
    <m/>
    <m/>
    <m/>
    <m/>
    <s v="Management Janji"/>
    <s v="2026-08-18 13:00:00|Nama Pic : BP WARIS No Hp Pic : 081241818747 Jam Pemasangan : 08:00 - 12.00 Tanggal Pemasangan : SELASA 18 AGUSTUS 2026 Info Tambahan : Hubungi pelanggan sebelum datang ke lokasi|40000798|MYDITA"/>
    <s v="FCC"/>
    <s v="14-08-2026 09:40:20"/>
    <d v="2026-08-18T13:00:00"/>
    <m/>
    <s v="SURVEY_NEW_MANJA"/>
    <s v="UBN"/>
    <s v="NO ADDON"/>
    <m/>
    <s v="MIE - SEND SURVEY"/>
    <s v="- 11_11446;Biaya PSB HSI EBIS Tunai di Depan ~ 11[150000]  - SP_NOSS;SP_NOSS ~ Internet NOSS Multispeed Network[0]  - SP_NOSS;SP_NOSS ~ Internet NOSS Multispeed Network[0]  - E23046;E23046 ~ ES23 - Paket HSI Bisnis[0]  - E23046~null~E23046_UNL;UNL ~ Inter"/>
    <s v="INDIBIZ"/>
    <m/>
    <m/>
    <d v="2026-08-18T13:00:00"/>
    <s v="2026-08-18 13:00:00|Nama Pic : BP WARIS No Hp Pic : 081241818747 Jam Pemasangan : 08:00 - 12.00 Tanggal Pemasangan : SELASA 18 AGUSTUS 2026 Info Tambahan : Hubungi pelanggan sebelum datang ke lokasi|40000798|MYDITA"/>
    <m/>
    <m/>
    <m/>
    <e v="#NUM!"/>
    <e v="#NUM!"/>
    <x v="1"/>
    <x v="13"/>
  </r>
  <r>
    <n v="1146"/>
    <n v="1002524963"/>
    <n v="3"/>
    <x v="1"/>
    <n v="5"/>
    <s v="SBY UTARA"/>
    <s v="GRESIK"/>
    <s v="GSK"/>
    <s v="REG"/>
    <s v="AO"/>
    <s v="NEW SALES"/>
    <s v="1P INET"/>
    <s v="Completed (PS)"/>
    <s v="RBS-Regional 3"/>
    <d v="2026-08-13T16:32:56"/>
    <d v="2026-08-14T14:23:40"/>
    <n v="69365451"/>
    <m/>
    <n v="152421262314"/>
    <s v="toko nadjib"/>
    <s v="ODP-GSK-FAC/30 FAC/D03/30-01"/>
    <s v="WO061692362"/>
    <m/>
    <m/>
    <m/>
    <n v="112.629924193024"/>
    <n v="-7.1638932692590602"/>
    <s v="MD|MYDB-20260813265189|DN00001/MN00018|toko nadjib|085600551348"/>
    <s v="MYDIGIBIZPARTNER"/>
    <m/>
    <m/>
    <m/>
    <m/>
    <m/>
    <m/>
    <m/>
    <m/>
    <s v="Management Janji"/>
    <s v="2026-08-14 13:00:00 | Nama PIC : Nadjib No HP : 085600551348 Alt : nadjibhabibi2513@gmail.com M Janji : 14/08/2026 Jam Pasang : 08.00  - 13:00  NoteÃ‚Â :  hubungi terlebih dahulu sebelum ke lokasi, terima kasih."/>
    <s v="FCC"/>
    <s v="13-08-2026 16:39:58"/>
    <d v="2026-08-14T13:00:00"/>
    <m/>
    <s v="PS"/>
    <s v="GSK"/>
    <s v="NO ADDON"/>
    <n v="20260814"/>
    <s v="Completed"/>
    <s v="HSI Bisnis Promo HUT Telkom PSB 70% - 150 Mbps"/>
    <s v="INDIBIZ"/>
    <m/>
    <m/>
    <d v="2026-08-14T13:00:00"/>
    <s v="2026-08-14 13:00:00 | Nama PIC : Nadjib No HP : 085600551348 Alt : nadjibhabibi2513@gmail.com M Janji : 14/08/2026 Jam Pasang : 08.00  - 13:00  NoteÃ‚Â :  hubungi terlebih dahulu sebelum ke lokasi, terima kasih."/>
    <n v="2026"/>
    <n v="8"/>
    <n v="14"/>
    <d v="2026-08-14T00:00:00"/>
    <n v="-0.54166666666424135"/>
    <x v="0"/>
    <x v="15"/>
  </r>
  <r>
    <n v="1147"/>
    <n v="1002523368"/>
    <n v="3"/>
    <x v="1"/>
    <n v="5"/>
    <s v="MADURA"/>
    <s v="PAMEKASAN"/>
    <s v="SMP"/>
    <s v="REG"/>
    <s v="AO"/>
    <s v="NEW SALES"/>
    <m/>
    <s v="Completed (PS)"/>
    <s v="RBS-Regional 3"/>
    <d v="2026-08-13T09:00:34"/>
    <d v="2026-08-13T18:36:15"/>
    <n v="69364735"/>
    <m/>
    <n v="152431232368"/>
    <s v="TOKO PELANGI PANDIAN"/>
    <s v="ODP-SMP-FCL/23"/>
    <s v="WO061649808"/>
    <m/>
    <m/>
    <m/>
    <n v="113.8514247"/>
    <n v="-7.0055193999999998"/>
    <s v="|MN00213|/TOKO PELANGI PANDIAN/Antony Boediharto/081934931399/pelangipandian@gmail.com/HSI Bisnis Promo HUT Telkom (1:1) 50 Mbps (Rp 355.000) PSB Rp 150.000"/>
    <s v="Sales Force DBS"/>
    <m/>
    <m/>
    <m/>
    <m/>
    <m/>
    <m/>
    <m/>
    <m/>
    <s v="Management Janji"/>
    <s v="2026-08-14 08:00:00|Jam Pemasangan : 08:00 - 12.00 Tanggal Pemasangan : 14/08/2026 Info Tambahan : Hubungi pelanggan sebelum datang ke lokasi |40981184|MYDITA"/>
    <s v="FCC"/>
    <s v="13-08-2026 09:10:25"/>
    <d v="2026-08-14T08:00:00"/>
    <m/>
    <s v="PS"/>
    <s v="SMP"/>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Jam Pemasangan : 08:00 - 12.00 Tanggal Pemasangan : 14/08/2026 Info Tambahan : Hubungi pelanggan sebelum datang ke lokasi |40981184|MYDITA"/>
    <n v="2026"/>
    <n v="8"/>
    <n v="13"/>
    <d v="2026-08-13T00:00:00"/>
    <n v="-1.3333333333357587"/>
    <x v="0"/>
    <x v="1"/>
  </r>
  <r>
    <n v="1148"/>
    <n v="1002523085"/>
    <n v="3"/>
    <x v="2"/>
    <n v="5"/>
    <s v="MADIUN"/>
    <s v="PONOROGO"/>
    <s v="SAT"/>
    <s v="REG"/>
    <s v="AO"/>
    <s v="NEW SALES"/>
    <s v="1P INET"/>
    <s v="Completed (PS)"/>
    <s v="RBS-Regional 3"/>
    <d v="2026-08-12T18:07:56"/>
    <d v="2026-08-13T13:54:09"/>
    <n v="69364621"/>
    <m/>
    <n v="152618204334"/>
    <s v="KUD GUNUNG SARI USP 2"/>
    <s v="ODP-SAT-FE/05"/>
    <s v="WO061621816"/>
    <m/>
    <m/>
    <m/>
    <n v="111.51667805339299"/>
    <n v="-7.9208702114165197"/>
    <s v="MD|MYDB-20260812265145|DN00001/MN02053|KUD GUNUNG SARI USP 2|081336435989"/>
    <s v="MYDIGIBIZPARTNER"/>
    <m/>
    <m/>
    <m/>
    <m/>
    <m/>
    <m/>
    <m/>
    <m/>
    <s v="Management Janji"/>
    <s v="2026-08-13 15:00:00 | Nama PIC : bapak setiyo No HP : 081336435989 Alt :  M Janji : (KAMIS/13/AGUSTUS/2026) jam Pasang : 09:00 Note : hubungi pelanggan jika ingin kelokasi"/>
    <s v="FCC"/>
    <d v="2026-12-08T18:10:29"/>
    <d v="2026-08-13T15:00:00"/>
    <m/>
    <s v="PS"/>
    <s v="SAT"/>
    <s v="NO ADDON"/>
    <n v="20260813"/>
    <s v="Completed"/>
    <s v="HSI Bisnis Promo HUT Telkom PSB 70% - 50 Mbps"/>
    <s v="INDIBIZ"/>
    <m/>
    <m/>
    <d v="2026-08-13T15:00:00"/>
    <s v="2026-08-13 15:00:00 | Nama PIC : bapak setiyo No HP : 081336435989 Alt :  M Janji : (KAMIS/13/AGUSTUS/2026) jam Pasang : 09:00 Note : hubungi pelanggan jika ingin kelokasi"/>
    <n v="2026"/>
    <n v="8"/>
    <n v="13"/>
    <d v="2026-08-13T00:00:00"/>
    <n v="-0.625"/>
    <x v="0"/>
    <x v="2"/>
  </r>
  <r>
    <n v="1149"/>
    <n v="1002505027"/>
    <n v="3"/>
    <x v="6"/>
    <n v="5"/>
    <s v="PASURUAN"/>
    <s v="PASURUAN"/>
    <s v="PSN"/>
    <s v="REG"/>
    <s v="AO"/>
    <s v="NEW SALES"/>
    <m/>
    <s v="Completed (PS)"/>
    <s v="RBS-Regional 3"/>
    <d v="2026-08-02T08:38:22"/>
    <d v="2026-08-02T12:25:52"/>
    <n v="69356936"/>
    <m/>
    <n v="152729256671"/>
    <s v="PT PUSPA CAHAYA TRANS"/>
    <s v="ODP-PSN-FP/28"/>
    <s v="WO060697645"/>
    <m/>
    <m/>
    <m/>
    <n v="112.9070632"/>
    <n v="-7.6399593000000001"/>
    <s v="|MN01982|/PT PUSPA CAHAYA TRANS/WINBACK 2.0 HSI B2B (1:2) 50MBPS 320RB PSB DISC 70%/PSN/Briananda12@gmail.com/BRIAN TRINANDA PRIYOADI/81217171915"/>
    <s v="Sales Force DBS"/>
    <m/>
    <m/>
    <m/>
    <m/>
    <m/>
    <m/>
    <m/>
    <m/>
    <s v="Management Janji"/>
    <s v="2026-08-03 08:00:00|M Janji : 3 agustus 2026 jam Pasang : pagi  Note : hubungi pelanggan jika ingin kelokasi|MU1366|MYDITA"/>
    <s v="FCC"/>
    <d v="2026-02-08T08:39:50"/>
    <d v="2026-08-03T08:00:00"/>
    <m/>
    <s v="PS"/>
    <s v="PSN"/>
    <s v="NO ADDON"/>
    <n v="20260802"/>
    <s v="Completed"/>
    <s v="- 11_11446;Biaya PSB HSI EBIS Tunai di Depan ~ 11[150000]  - SP_NOSS;SP_NOSS ~ Internet NOSS Multispeed Network[0]  - SP_NOSS;SP_NOSS ~ Internet NOSS Multispeed Network[0]  - E23015;E23015 ~ ES23 - Perangkat ONT[0]  - E23015~null~44292;E23015||11||Abodeme"/>
    <s v="INDIBIZ"/>
    <m/>
    <m/>
    <d v="2026-08-03T08:00:00"/>
    <s v="2026-08-03 08:00:00|M Janji : 3 agustus 2026 jam Pasang : pagi  Note : hubungi pelanggan jika ingin kelokasi|MU1366|MYDITA"/>
    <n v="2026"/>
    <n v="8"/>
    <n v="2"/>
    <d v="2026-08-02T00:00:00"/>
    <n v="-1.3333333333357587"/>
    <x v="0"/>
    <x v="24"/>
  </r>
  <r>
    <n v="1150"/>
    <n v="1002512635"/>
    <n v="3"/>
    <x v="4"/>
    <n v="4"/>
    <s v="SEMARANG"/>
    <s v="INNER - SEMARANG JATENG UTARA"/>
    <s v="BMK"/>
    <s v="REG"/>
    <s v="AO"/>
    <s v="NEW SALES"/>
    <s v="1P INET"/>
    <s v="Completed (PS)"/>
    <s v="RBS-Regional 3"/>
    <d v="2026-08-06T14:17:04"/>
    <d v="2026-08-07T16:17:48"/>
    <n v="69360034"/>
    <m/>
    <n v="141423136604"/>
    <s v="PT GOMBEL MAKMUR SEJAHTERA"/>
    <s v="ODP-BMK-FAL/088 FAL/D05/088.01"/>
    <s v="WO061083541"/>
    <m/>
    <m/>
    <m/>
    <n v="110.422380343079"/>
    <n v="-7.0432277032644404"/>
    <s v="MD|MYDB-20260806264533|DN00001/MN00345|PT GOMBEL MAKMUR SEJAHTERA|081226809838"/>
    <s v="MYDIGIBIZPARTNER"/>
    <m/>
    <m/>
    <m/>
    <m/>
    <m/>
    <m/>
    <m/>
    <m/>
    <s v="Management Janji"/>
    <s v="2026-08-07 13:00:00 | Nama PIC : Muhsinin No HP : 081226809838 Alt : 085712326209 M Janji : 07/08/2026 Jam Pasang : 08.00 - 13:00  NoteÃ‚Â :  hubungi terlebih dahulu sebelum kelokasi"/>
    <s v="FCC"/>
    <d v="2026-06-08T14:26:03"/>
    <d v="2026-08-07T13:00:00"/>
    <m/>
    <s v="PS"/>
    <s v="BMK"/>
    <s v="NO ADDON"/>
    <n v="20260807"/>
    <s v="Completed"/>
    <s v="HSI Bisnis Promo HUT Telkom PSB 70% - 100 Mbps Dual Band"/>
    <s v="INDIBIZ"/>
    <m/>
    <m/>
    <d v="2026-08-07T13:00:00"/>
    <s v="2026-08-07 13:00:00 | Nama PIC : Muhsinin No HP : 081226809838 Alt : 085712326209 M Janji : 07/08/2026 Jam Pasang : 08.00 - 13:00  NoteÃ‚Â :  hubungi terlebih dahulu sebelum kelokasi"/>
    <n v="2026"/>
    <n v="8"/>
    <n v="7"/>
    <d v="2026-08-07T00:00:00"/>
    <n v="-0.54166666666424135"/>
    <x v="0"/>
    <x v="3"/>
  </r>
  <r>
    <n v="1151"/>
    <n v="1002523598"/>
    <n v="3"/>
    <x v="3"/>
    <n v="4"/>
    <s v="PURWOKERTO"/>
    <s v="CILACAP"/>
    <s v="MAN"/>
    <s v="REG"/>
    <s v="AO"/>
    <s v="NEW SALES"/>
    <s v="1P INET"/>
    <s v="Completed (PS)"/>
    <s v="RBS-Regional 3"/>
    <d v="2026-08-13T10:01:57"/>
    <d v="2026-08-13T21:15:46"/>
    <n v="69364823"/>
    <m/>
    <n v="146391109364"/>
    <s v="SPBU MAJENANG"/>
    <s v="ODP-MAN-FF/039 FF/D03/039.01"/>
    <s v="WO061645878"/>
    <m/>
    <m/>
    <m/>
    <n v="108.75435520000001"/>
    <n v="-7.3012383999999999"/>
    <s v="|MN02591|MYIA-074538668258/POI/ODY SETYAWAN /083863283659/odisetyafgz@gmail.com"/>
    <s v="MYIB_ASSISTANT"/>
    <m/>
    <m/>
    <m/>
    <m/>
    <m/>
    <m/>
    <m/>
    <m/>
    <s v="Management Janji"/>
    <s v="2026-08-15 08:00:00 | Nama PIC : BAPA ODI No HP : 083863283659 No Alternatif : M Janji : 14/07/2026 Jam Pasang : Pagi NoteÃ‚Â :  Hubungi terlebih dahulu sebelum ke lokasi "/>
    <s v="FCC"/>
    <s v="13-08-2026 10:09:52"/>
    <d v="2026-08-15T08:00:00"/>
    <m/>
    <s v="PS"/>
    <s v="MAN"/>
    <s v="NO ADDON"/>
    <n v="20260813"/>
    <s v="Completed"/>
    <s v="HSI Bisnis Promo HUT Telkom PSB 70% - 100 Mbps"/>
    <s v="INDIBIZ"/>
    <m/>
    <m/>
    <d v="2026-08-15T08:00:00"/>
    <s v="2026-08-15 08:00:00 | Nama PIC : BAPA ODI No HP : 083863283659 No Alternatif : M Janji : 14/07/2026 Jam Pasang : Pagi NoteÃ‚Â :  Hubungi terlebih dahulu sebelum ke lokasi "/>
    <n v="2026"/>
    <n v="8"/>
    <n v="13"/>
    <d v="2026-08-13T00:00:00"/>
    <n v="-2.3333333333357587"/>
    <x v="0"/>
    <x v="3"/>
  </r>
  <r>
    <n v="1152"/>
    <n v="1002526517"/>
    <n v="3"/>
    <x v="6"/>
    <n v="5"/>
    <s v="JEMBER"/>
    <s v="SITUBONDO"/>
    <s v="MLD"/>
    <s v="REG"/>
    <s v="AO"/>
    <s v="NEW SALES"/>
    <s v="1P INET"/>
    <s v="Completed (PS)"/>
    <s v="RBS-Regional 3"/>
    <d v="2026-08-14T14:16:57"/>
    <d v="2026-08-14T19:03:49"/>
    <n v="69366102"/>
    <m/>
    <n v="152529201006"/>
    <s v="TOKO SEKAWAN"/>
    <s v="ODP-MLD-FB/64 FB/D08/64.01"/>
    <s v="WO061752742"/>
    <m/>
    <m/>
    <m/>
    <n v="113.826784"/>
    <n v="-7.7575500000000002"/>
    <s v="|MN02617|MYIA-022332668833/POI/PUNIDIN/085194578565/menyala2022@gmail.com"/>
    <s v="MYIB_ASSISTANT"/>
    <m/>
    <m/>
    <m/>
    <m/>
    <m/>
    <m/>
    <m/>
    <m/>
    <s v="Management Janji"/>
    <s v="2026-08-15 13:00:00 | Tanggal pemasangan: 27/07/2026 Jam pemasangan : pagi / siang Info Tambahan : Hubungi pelanggan dulu sebelum ke lokasi. terima kasih"/>
    <s v="FCC"/>
    <s v="14-08-2026 14:40:08"/>
    <d v="2026-08-15T13:00:00"/>
    <m/>
    <s v="PS"/>
    <s v="MLD"/>
    <s v="NETMONK"/>
    <n v="20260814"/>
    <s v="Completed"/>
    <s v="HSI Bisnis Bundling Netmonk Promo 2026 PSB 70% - 300 Mbps"/>
    <s v="INDIBIZ"/>
    <m/>
    <m/>
    <d v="2026-08-15T13:00:00"/>
    <s v="2026-08-15 13:00:00 | Tanggal pemasangan: 27/07/2026 Jam pemasangan : pagi / siang Info Tambahan : Hubungi pelanggan dulu sebelum ke lokasi. terima kasih"/>
    <n v="2026"/>
    <n v="8"/>
    <n v="14"/>
    <d v="2026-08-14T00:00:00"/>
    <n v="-1.5416666666642413"/>
    <x v="0"/>
    <x v="16"/>
  </r>
  <r>
    <n v="1153"/>
    <n v="1002528436"/>
    <n v="3"/>
    <x v="7"/>
    <n v="4"/>
    <s v="KUDUS"/>
    <s v="JEPARA"/>
    <s v="BAN"/>
    <s v="REG"/>
    <s v="AO"/>
    <s v="NEW SALES"/>
    <s v="1P INET"/>
    <s v="MIE - SEND SURVEY"/>
    <s v="RBS-Regional 3"/>
    <d v="2026-08-15T14:13:57"/>
    <d v="2026-08-15T14:16:01"/>
    <n v="69366964"/>
    <m/>
    <n v="142507105373"/>
    <s v="CV TEAK JEPARA FURNITURE"/>
    <s v="ODP-BAN-FF/045 FF/D03/045.01"/>
    <s v="WO061827674"/>
    <m/>
    <m/>
    <m/>
    <n v="110.711638145148"/>
    <n v="-6.5344828727912896"/>
    <s v="MD|MYDB-20260815265533|EC60002/MC60029|CV TEAK JEPARA FURNITURE|085325933523"/>
    <s v="MYDIGIBIZPARTNER"/>
    <m/>
    <m/>
    <m/>
    <m/>
    <m/>
    <m/>
    <m/>
    <m/>
    <s v="Management Janji"/>
    <s v="2026-08-18 13:00:00 | Jam Pemasangan : 08:00 - 12.00 Tanggal Pemasangan : MINGGU 16 AGUSTUS 2026 Info Tambahan : Hubungi pelanggan sebelum datang ke lokasi"/>
    <s v="FCC"/>
    <s v="15-08-2026 14:25:27"/>
    <d v="2026-08-18T13:00:00"/>
    <m/>
    <s v="SURVEY_NEW_MANJA"/>
    <s v="BAN"/>
    <s v="NO ADDON"/>
    <m/>
    <s v="MIE - SEND SURVEY"/>
    <s v="HSI Bisnis Promo HUT Telkom PSB 70% - 100 Mbps Dual Band"/>
    <s v="INDIBIZ"/>
    <m/>
    <m/>
    <d v="2026-08-18T13:00:00"/>
    <s v="2026-08-18 13:00:00 | Jam Pemasangan : 08:00 - 12.00 Tanggal Pemasangan : MINGGU 16 AGUSTUS 2026 Info Tambahan : Hubungi pelanggan sebelum datang ke lokasi"/>
    <m/>
    <m/>
    <m/>
    <e v="#NUM!"/>
    <e v="#NUM!"/>
    <x v="1"/>
    <x v="3"/>
  </r>
  <r>
    <n v="1154"/>
    <n v="1002527223"/>
    <n v="3"/>
    <x v="6"/>
    <n v="5"/>
    <s v="SIDOARJO"/>
    <s v="INNER - JATIM TIMUR"/>
    <s v="SPJ"/>
    <s v="REG"/>
    <s v="AO"/>
    <s v="NEW SALES"/>
    <m/>
    <s v="Completed (PS)"/>
    <s v="RBS-Regional 3"/>
    <d v="2026-08-14T16:47:11"/>
    <d v="2026-08-15T19:07:40"/>
    <n v="69366372"/>
    <m/>
    <n v="152332252886"/>
    <s v="PT. PENAK NATA BAROKAH"/>
    <s v="ODP-SPJ-FBA/09"/>
    <s v="WO061779283"/>
    <m/>
    <m/>
    <m/>
    <n v="112.69561539999999"/>
    <n v="-7.3643934"/>
    <s v="|MN00501|/PT. PENAK NATA BAROKAH/WINBACK HSI B2B  (1:1) 300MBPS 1,220JT PSB DISC 70%/handihisana@gmail.com/MUHAMMAD FAUZAN ALFIANTO/85895545657"/>
    <s v="Sales Force DBS"/>
    <m/>
    <m/>
    <m/>
    <m/>
    <m/>
    <m/>
    <m/>
    <m/>
    <s v="Management Janji"/>
    <s v="2026-08-15 15:00:00|Nama PIC : Bp Fauzan No HP : 085895545657 No Alt : - M Janji :  15 Agustus 2026 Jam Pasang : Pagi / Siang Note : hubungi pelanggan jika ingin kelokasi|40951378|MYDITA"/>
    <s v="FCC"/>
    <s v="14-08-2026 16:54:56"/>
    <d v="2026-08-15T15:00:00"/>
    <m/>
    <s v="PS"/>
    <s v="SPJ"/>
    <s v="NO ADDON"/>
    <n v="20260815"/>
    <s v="Completed"/>
    <s v="- 11_11446;Biaya PSB HSI EBIS Tunai di Depan ~ 11[150000]  - SP_NOSS;SP_NOSS ~ Internet NOSS Multispeed Network[0]  - E23015;E23015 ~ ES23 - Perangkat ONT[0]  - E23015~null~44292;E23015||11||Abodemen 0[0]  - E23015~null~E23015_SWONTPREM;SWONTPREM ~ Biaya "/>
    <s v="INDIBIZ"/>
    <m/>
    <m/>
    <d v="2026-08-15T15:00:00"/>
    <s v="2026-08-15 15:00:00|Nama PIC : Bp Fauzan No HP : 085895545657 No Alt : - M Janji :  15 Agustus 2026 Jam Pasang : Pagi / Siang Note : hubungi pelanggan jika ingin kelokasi|40951378|MYDITA"/>
    <n v="2026"/>
    <n v="8"/>
    <n v="15"/>
    <d v="2026-08-15T00:00:00"/>
    <n v="-0.625"/>
    <x v="0"/>
    <x v="17"/>
  </r>
  <r>
    <n v="1155"/>
    <n v="1002505177"/>
    <n v="3"/>
    <x v="1"/>
    <n v="5"/>
    <s v="SBY UTARA"/>
    <s v="TANDES"/>
    <s v="LKI"/>
    <s v="REG"/>
    <s v="AO"/>
    <s v="NEW SALES"/>
    <s v="1P INET"/>
    <s v="Completed (PS)"/>
    <s v="RBS-Regional 3"/>
    <d v="2026-08-02T11:43:56"/>
    <d v="2026-08-02T20:21:54"/>
    <n v="69356975"/>
    <m/>
    <n v="152424213146"/>
    <s v="Superkitty"/>
    <s v="ODP-LKS-FZ/32 FZ/D03/32.01"/>
    <s v="WO060705533"/>
    <m/>
    <m/>
    <m/>
    <n v="112.6418224"/>
    <n v="-7.3048986999999999"/>
    <s v="|MN02435|MYIA-049741671181/POI/Indah Dewi Apriliani/08133039988/indahdewiapril@gmail.com"/>
    <s v="MYIB_ASSISTANT"/>
    <m/>
    <m/>
    <m/>
    <m/>
    <m/>
    <m/>
    <m/>
    <m/>
    <s v="Management Janji"/>
    <s v="2026-08-03 08:00:00 | Nama PIC : IBU INDAH No HP : 08133039988 Alt :  M Janji : (SENIN/3/AGUSTUS/2026) jam Pasang : 09:00 Note : hubungi pelanggan jika ingin kelokasi"/>
    <s v="FCC"/>
    <d v="2026-02-08T11:54:49"/>
    <d v="2026-08-03T08:00:00"/>
    <m/>
    <s v="PS"/>
    <s v="LKI"/>
    <s v="NO ADDON"/>
    <n v="20260802"/>
    <s v="Completed"/>
    <s v="HSI Bisnis Promo HUT Telkom PSB 70% - 100 Mbps Dual Band"/>
    <s v="INDIBIZ"/>
    <m/>
    <m/>
    <d v="2026-08-03T08:00:00"/>
    <s v="2026-08-03 08:00:00 | Nama PIC : IBU INDAH No HP : 08133039988 Alt :  M Janji : (SENIN/3/AGUSTUS/2026) jam Pasang : 09:00 Note : hubungi pelanggan jika ingin kelokasi"/>
    <n v="2026"/>
    <n v="8"/>
    <n v="2"/>
    <d v="2026-08-02T00:00:00"/>
    <n v="-1.3333333333357587"/>
    <x v="0"/>
    <x v="27"/>
  </r>
  <r>
    <n v="1156"/>
    <n v="1002531522"/>
    <n v="3"/>
    <x v="4"/>
    <n v="4"/>
    <s v="SEMARANG"/>
    <s v="UNGARAN"/>
    <s v="ABR"/>
    <s v="REG"/>
    <s v="AO"/>
    <s v="NEW SALES"/>
    <s v="1P INET"/>
    <s v="MIE - SEND SURVEY"/>
    <s v="RBS-Regional 3"/>
    <d v="2026-08-17T19:05:56"/>
    <d v="2026-08-17T19:08:01"/>
    <n v="69368414"/>
    <m/>
    <n v="141459108160"/>
    <s v="Toko Perlengkapan Kantor"/>
    <s v="ODP-ABR-FL/022 FL/D02/022.01"/>
    <s v="WO061954188"/>
    <m/>
    <m/>
    <m/>
    <n v="110.4109005"/>
    <n v="-7.2579969999999996"/>
    <s v="|MN02374|MYIA-075885844101/POI/Uki Roland/0882007421713/ukiroland310@gmail.com"/>
    <s v="MYIB_ASSISTANT"/>
    <m/>
    <m/>
    <m/>
    <m/>
    <m/>
    <m/>
    <m/>
    <m/>
    <s v="Management Janji"/>
    <s v="2026-08-18 15:00:00 | telp :0882007421713 alt : Tanggal pemasangan :18/08/2026 Jam pemasangan : pagi/siang Info Tambahan : Hubungi pelanggan dulu sebelum ke lokasi terima kasih."/>
    <s v="FCC"/>
    <s v="17-08-2026 19:10:30"/>
    <d v="2026-08-18T15:00:00"/>
    <m/>
    <s v="SURVEY_NEW_MANJA"/>
    <s v="ABR"/>
    <s v="NO ADDON"/>
    <m/>
    <s v="MIE - SEND SURVEY"/>
    <s v="HSI Bisnis Promo HUT Telkom PSB 70% - 300 Mbps"/>
    <s v="INDIBIZ"/>
    <m/>
    <m/>
    <d v="2026-08-18T15:00:00"/>
    <s v="2026-08-18 15:00:00 | telp :0882007421713 alt : Tanggal pemasangan :18/08/2026 Jam pemasangan : pagi/siang Info Tambahan : Hubungi pelanggan dulu sebelum ke lokasi terima kasih."/>
    <m/>
    <m/>
    <m/>
    <e v="#NUM!"/>
    <e v="#NUM!"/>
    <x v="1"/>
    <x v="3"/>
  </r>
  <r>
    <n v="1157"/>
    <n v="1002506365"/>
    <n v="3"/>
    <x v="3"/>
    <n v="4"/>
    <s v="PURWOKERTO"/>
    <s v="PURBALINGGA"/>
    <s v="PBG"/>
    <s v="REG"/>
    <s v="AO"/>
    <s v="NEW SALES"/>
    <m/>
    <s v="Completed (PS)"/>
    <s v="RBS-Regional 3"/>
    <d v="2026-08-03T15:14:40"/>
    <d v="2026-08-04T11:23:54"/>
    <n v="69357690"/>
    <n v="2812951033"/>
    <n v="143363111823"/>
    <s v="PT FENGSHENG NONWOVEN INDONESIA"/>
    <s v="ODP-PBG-FE/085"/>
    <s v="WO060821918"/>
    <m/>
    <m/>
    <m/>
    <n v="109.35185060000001"/>
    <n v="-7.4033109000000001"/>
    <s v="|MC00213|MYIA-066964787164/POI/SAEFUL ANWAR/082127697470/fengshengnonwovenindonesia@gmail.com"/>
    <s v="Sales Profesional"/>
    <m/>
    <m/>
    <m/>
    <m/>
    <m/>
    <m/>
    <m/>
    <m/>
    <s v="Management Janji"/>
    <s v="2026-08-05 08:00:00|M Janji : 5 agustus 2026 jam Pasang : pagi  Note : hubungi pelanggan jika ingin kelokasi|40981182|MYDITA"/>
    <s v="FCC"/>
    <d v="2026-03-08T15:25:36"/>
    <d v="2026-08-05T08:00:00"/>
    <m/>
    <s v="PS"/>
    <s v="PBG"/>
    <s v="NO ADDON"/>
    <n v="20260804"/>
    <s v="Completed"/>
    <s v="- 11_11446;Biaya PSB HSI EBIS Tunai di Depan ~ 11[150000]  - BWY DL;BWY DL ~ Saluran Dua Arah(BothWay)[0]  - E23053;E23053 ~ ES23 - Paket HSI Bisnis  Phone (PHONE)[0]  - E23053~null~44864;E23053||11||Abodemen 0[0]  - E23053~null~E23053_IN800;IN800 ~ Free "/>
    <s v="INDIBIZ"/>
    <m/>
    <m/>
    <d v="2026-08-05T08:00:00"/>
    <s v="2026-08-05 08:00:00|M Janji : 5 agustus 2026 jam Pasang : pagi  Note : hubungi pelanggan jika ingin kelokasi|40981182|MYDITA"/>
    <n v="2026"/>
    <n v="8"/>
    <n v="4"/>
    <d v="2026-08-04T00:00:00"/>
    <n v="-1.3333333333357587"/>
    <x v="0"/>
    <x v="3"/>
  </r>
  <r>
    <n v="1158"/>
    <n v="1002505014"/>
    <n v="3"/>
    <x v="0"/>
    <n v="5"/>
    <s v="MATARAM"/>
    <s v="SUMBAWA"/>
    <s v="MLK"/>
    <s v="REG"/>
    <s v="AO"/>
    <s v="NEW SALES"/>
    <s v="1P INET"/>
    <s v="102 | FOLLOW UP COMPLETED"/>
    <s v="RBS-Regional 3"/>
    <d v="2026-08-02T07:34:57"/>
    <d v="2026-08-03T16:06:40"/>
    <n v="69356929"/>
    <m/>
    <n v="172608206115"/>
    <s v="KOS KOSAN FAHIM"/>
    <s v="ODP-MLK-FAD/67 FAD/D06/67.01"/>
    <s v="WO060690191"/>
    <m/>
    <m/>
    <m/>
    <n v="116.753827743551"/>
    <n v="-8.9120264494263406"/>
    <s v="|MN02367|MYIA-006819264242/POI/M FAHIM DWI HARDIKA/081215816089/fahimhardika@gmail.com"/>
    <s v="MYIB_ASSISTANT"/>
    <m/>
    <m/>
    <m/>
    <m/>
    <m/>
    <m/>
    <m/>
    <m/>
    <s v="Management Janji"/>
    <s v="2026-08-03 08:00:00 | Tanggal pemasangan :01 agustus 2026 Jam pemasangan : 08.00 - 12.00 Info Tambahan : Hubungi pelanggan dulu sebelum ke lokasi terimakasih"/>
    <s v="FCC"/>
    <d v="2026-02-08T07:39:52"/>
    <d v="2026-08-03T08:00:00"/>
    <m/>
    <s v="REVOKE"/>
    <s v="MLK"/>
    <s v="NO ADDON"/>
    <m/>
    <s v="Follow Up Revoke Completed, New Order ID : SC1002506472"/>
    <s v="HSI Bisnis Promo HUT Telkom PSB 70% - 50 Mbps"/>
    <s v="INDIBIZ"/>
    <m/>
    <m/>
    <d v="2026-08-03T08:00:00"/>
    <s v="2026-08-03 08:00:00 | Tanggal pemasangan :01 agustus 2026 Jam pemasangan : 08.00 - 12.00 Info Tambahan : Hubungi pelanggan dulu sebelum ke lokasi terimakasih"/>
    <m/>
    <m/>
    <m/>
    <e v="#NUM!"/>
    <e v="#NUM!"/>
    <x v="1"/>
    <x v="0"/>
  </r>
  <r>
    <n v="1159"/>
    <n v="1002518163"/>
    <n v="3"/>
    <x v="4"/>
    <n v="4"/>
    <s v="PEKALONGAN"/>
    <s v="SLAWI"/>
    <s v="BLU"/>
    <s v="REG"/>
    <s v="AO"/>
    <s v="NEW SALES"/>
    <m/>
    <s v="Completed (PS)"/>
    <s v="RBS-Regional 3"/>
    <d v="2026-08-10T15:00:03"/>
    <d v="2026-08-10T19:41:53"/>
    <n v="69361814"/>
    <m/>
    <n v="142206131316"/>
    <s v="BUMDES KARYA MANDIRI BALARADIN"/>
    <s v="ODP-BLU-FW/025"/>
    <s v="WO061416310"/>
    <m/>
    <m/>
    <m/>
    <n v="109.110934"/>
    <n v="-7.0348889999999997"/>
    <s v="MD|MYDB-20260808264792|DN00001/MN00377|BUMDES KARYA MANDIRI BALARADIN|0895402116088"/>
    <s v="MYDIGIBIZPARTNER"/>
    <m/>
    <m/>
    <m/>
    <m/>
    <m/>
    <m/>
    <m/>
    <m/>
    <s v="Management Janji"/>
    <s v="2026-08-10 08:00:00 | M Janji : 10 agustus 2026  jam Pasang : pagi   Note : hubungi pelanggan jika ingin kelokasi"/>
    <s v="FCC"/>
    <d v="2026-10-08T15:09:52"/>
    <m/>
    <m/>
    <s v="PS"/>
    <s v="BLU"/>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10 08:00:00 | M Janji : 10 agustus 2026  jam Pasang : pagi   Note : hubungi pelanggan jika ingin kelokasi"/>
    <n v="2026"/>
    <n v="8"/>
    <n v="10"/>
    <d v="2026-08-10T00:00:00"/>
    <n v="-0.29166666666424135"/>
    <x v="0"/>
    <x v="3"/>
  </r>
  <r>
    <n v="1160"/>
    <n v="1002519465"/>
    <n v="3"/>
    <x v="4"/>
    <n v="4"/>
    <s v="PEKALONGAN"/>
    <s v="BREBES"/>
    <s v="BRB"/>
    <s v="REG"/>
    <s v="AO"/>
    <s v="NEW SALES"/>
    <m/>
    <s v="Completed (PS)"/>
    <s v="RBS-Regional 3"/>
    <d v="2026-08-11T11:15:53"/>
    <d v="2026-08-11T13:16:10"/>
    <n v="69357430"/>
    <m/>
    <n v="146284106533"/>
    <s v="SDIT HARAPAN UMAT"/>
    <s v="ODP-BRB-FJ/055"/>
    <s v="WO061479898"/>
    <m/>
    <m/>
    <m/>
    <n v="109.04882600000001"/>
    <n v="-6.857437"/>
    <s v="AMRBS;403095;REG3;BAYU;085100296564;PIC ASTUTI 083166559676;HSI 1S 50MB;355k;sditharapanumat@gmail.com"/>
    <s v="Account Manager"/>
    <m/>
    <m/>
    <m/>
    <m/>
    <m/>
    <m/>
    <m/>
    <m/>
    <s v="Management Janji"/>
    <s v="2026-08-10 08:00:00|Tanggal pemasangan: 10/08/2026  Jam pemasangan : pagi  Info Tambahan : Hubungi pelanggan dulu sebelum ke lokasi  terima kasih.|40951378|MYDITA"/>
    <s v="FCC"/>
    <d v="2026-11-08T11:40:03"/>
    <m/>
    <m/>
    <s v="PS"/>
    <s v="BRB"/>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07:00:00"/>
    <s v="2026-08-10 08:00:00|Tanggal pemasangan: 10/08/2026  Jam pemasangan : pagi  Info Tambahan : Hubungi pelanggan dulu sebelum ke lokasi  terima kasih.|40951378|MYDITA"/>
    <n v="2026"/>
    <n v="8"/>
    <n v="11"/>
    <d v="2026-08-11T00:00:00"/>
    <n v="-0.29166666666424135"/>
    <x v="0"/>
    <x v="3"/>
  </r>
  <r>
    <n v="1161"/>
    <n v="1002513762"/>
    <n v="3"/>
    <x v="0"/>
    <n v="5"/>
    <s v="KUPANG"/>
    <s v="ENDE"/>
    <s v="BJW"/>
    <s v="REG"/>
    <s v="AO"/>
    <s v="NEW SALES"/>
    <s v="1P INET"/>
    <s v="Completed (PS)"/>
    <s v="RBS-Regional 3"/>
    <d v="2026-08-07T09:02:56"/>
    <d v="2026-08-14T12:56:29"/>
    <n v="69360434"/>
    <m/>
    <n v="172511797093"/>
    <s v="PT GADAI MAS NUSANTARA"/>
    <s v="ODP-BJW-FC/10 FC/D01/10.01"/>
    <s v="WO061135015"/>
    <m/>
    <m/>
    <m/>
    <n v="120.9719446"/>
    <n v="-8.7816536000000003"/>
    <s v="|MN01740|MYIA-066011168708/POI/MARSEL FERDINAN KASEH/082236338952/marsel.ferdinan@gadaimas.com"/>
    <s v="MYIB_ASSISTANT"/>
    <m/>
    <m/>
    <m/>
    <m/>
    <m/>
    <m/>
    <m/>
    <m/>
    <s v="Management Janji"/>
    <s v="2026-08-08 08:00:00 | Nama PIC :  No HP :  No Alternatif :  M Janji : 08/08/2026 Jam Pasang : Pagi NoteÃ‚Â :  Hubungi terlebih dahulu sebelum ke lokasi "/>
    <s v="FCC"/>
    <d v="2026-07-08T09:10:56"/>
    <d v="2026-08-08T08:00:00"/>
    <m/>
    <s v="PS"/>
    <s v="BJW"/>
    <s v="NO ADDON"/>
    <n v="20260814"/>
    <s v="Completed"/>
    <s v="HSI Bisnis Basic Promo HUT Telkom PSB 70% - 50 Mbps"/>
    <s v="INDIBIZ"/>
    <m/>
    <m/>
    <d v="2026-08-08T08:00:00"/>
    <s v="2026-08-08 08:00:00 | Nama PIC :  No HP :  No Alternatif :  M Janji : 08/08/2026 Jam Pasang : Pagi NoteÃ‚Â :  Hubungi terlebih dahulu sebelum ke lokasi "/>
    <n v="2026"/>
    <n v="8"/>
    <n v="14"/>
    <d v="2026-08-14T00:00:00"/>
    <n v="5.6666666666642413"/>
    <x v="2"/>
    <x v="10"/>
  </r>
  <r>
    <n v="1162"/>
    <n v="1002528491"/>
    <n v="3"/>
    <x v="0"/>
    <n v="5"/>
    <s v="MATARAM"/>
    <s v="INNER - NUSA TENGGARA"/>
    <s v="MTR"/>
    <s v="REG"/>
    <s v="AO"/>
    <s v="NEW SALES"/>
    <s v="1P INET"/>
    <s v="7 | OSS - PROVISIONING ISSUED"/>
    <s v="RBS-Regional 3"/>
    <d v="2026-08-15T14:47:57"/>
    <d v="2026-08-17T08:09:58"/>
    <n v="69366982"/>
    <m/>
    <n v="172601796334"/>
    <s v="SASAKU LOMBOK INDONESIA"/>
    <s v="ODP-MTR-FAE/11 FAE/D01/11.01"/>
    <s v="WO061829443"/>
    <m/>
    <m/>
    <m/>
    <n v="116.0700583"/>
    <n v="-8.5307329000000003"/>
    <s v="MD|MYDB-20260812265146|DN00001/MN01272|SASAKU LOMBOK INDONESIA|08196000031"/>
    <s v="MYDIGIBIZPARTNER"/>
    <m/>
    <m/>
    <m/>
    <m/>
    <m/>
    <m/>
    <m/>
    <m/>
    <s v="Management Janji"/>
    <s v="2026-08-17 08:00:00 | Jam Pemasangan : 08:00 - 12.00 Tanggal Pemasangan : MINGGU 16 AGUSTUS 2026 Info Tambahan : Hubungi pelanggan sebelum datang ke lokasi"/>
    <s v="FCC"/>
    <s v="15-08-2026 14:55:18"/>
    <d v="2026-08-17T08:00:00"/>
    <m/>
    <s v="PI"/>
    <s v="MTR"/>
    <s v="NO ADDON"/>
    <m/>
    <s v="Provisioning Issued"/>
    <s v="HSI Bisnis Promo HUT Telkom PSB 70% - 150 Mbps"/>
    <s v="INDIBIZ"/>
    <m/>
    <m/>
    <d v="2026-08-17T08:00:00"/>
    <s v="2026-08-17 08:00:00 | Jam Pemasangan : 08:00 - 12.00 Tanggal Pemasangan : MINGGU 16 AGUSTUS 2026 Info Tambahan : Hubungi pelanggan sebelum datang ke lokasi"/>
    <m/>
    <m/>
    <m/>
    <e v="#NUM!"/>
    <e v="#NUM!"/>
    <x v="1"/>
    <x v="23"/>
  </r>
  <r>
    <n v="1163"/>
    <n v="1002523288"/>
    <n v="3"/>
    <x v="1"/>
    <n v="5"/>
    <s v="SBY UTARA"/>
    <s v="TANDES"/>
    <s v="BBE"/>
    <s v="REG"/>
    <s v="AO"/>
    <s v="NEW SALES"/>
    <m/>
    <s v="MIA - INVALID SURVEY"/>
    <s v="RBS-Regional 3"/>
    <d v="2026-08-13T08:26:44"/>
    <d v="2026-08-13T18:21:06"/>
    <n v="69364689"/>
    <m/>
    <n v="152417233953"/>
    <s v="SAMATOR BOLA VOLI KLUB INDONESIA"/>
    <s v="ODP-BBE-FAS/12"/>
    <s v="WO061653578"/>
    <m/>
    <m/>
    <m/>
    <n v="112.6467571"/>
    <n v="-7.3506213000000002"/>
    <s v="|MN02813|/SAMATOR BOLA VOLI KLUB INDONESIA/089687875825/yusak.surabayasamator@gmail.com/HSI Basic Promo HUT Telkom (1:2) 100 Mbps (Rp 440.000) PSB Rp 150.000"/>
    <s v="Sales Force DBS"/>
    <m/>
    <m/>
    <m/>
    <m/>
    <m/>
    <m/>
    <m/>
    <m/>
    <s v="Management Janji"/>
    <s v="2026-08-14 08:00:00|Tanggal pemasangan: 14/08/2026 Jam pemasangan : pagi / siang Info Tambahan : Hubungi pelanggan dulu sebelum ke lokasi terima kasih.|40951377|MYDITA"/>
    <s v="FCC"/>
    <s v="13-08-2026 08:40:16"/>
    <d v="2026-08-14T08:00:00"/>
    <m/>
    <s v="SURVEY_NEW_MANJA"/>
    <s v="BBE"/>
    <s v="NO ADDON"/>
    <m/>
    <s v="MIE - INVALID SURVEY - Kendala Jalur/Rute Tarikan"/>
    <s v="- 11_11446;Biaya PSB HSI EBIS Tunai di Depan ~ 11[150000]  - SP_NOSS;SP_NOSS ~ Internet NOSS Multispeed Network[0]  - SP_NOSS;SP_NOSS ~ Internet NOSS Multispeed Network[0]  - E25061;E25061 ~ ES25 - Paket HSI Basic (HSIEF) Khusus Winback 2.0[0]  - E25061~n"/>
    <s v="INDIBIZ"/>
    <m/>
    <m/>
    <d v="2026-08-14T08:00:00"/>
    <s v="2026-08-14 08:00:00|Tanggal pemasangan: 14/08/2026 Jam pemasangan : pagi / siang Info Tambahan : Hubungi pelanggan dulu sebelum ke lokasi terima kasih.|40951377|MYDITA"/>
    <m/>
    <m/>
    <m/>
    <e v="#NUM!"/>
    <e v="#NUM!"/>
    <x v="1"/>
    <x v="27"/>
  </r>
  <r>
    <n v="1164"/>
    <n v="1002529764"/>
    <n v="3"/>
    <x v="1"/>
    <n v="5"/>
    <s v="MADURA"/>
    <s v="BANGKALAN"/>
    <s v="SPG"/>
    <s v="REG"/>
    <s v="AO"/>
    <s v="NEW SALES"/>
    <s v="1P INET"/>
    <s v="Completed (PS)"/>
    <s v="RBS-Regional 3"/>
    <d v="2026-08-16T14:22:56"/>
    <d v="2026-08-17T21:27:10"/>
    <n v="69367588"/>
    <m/>
    <n v="152434912008"/>
    <s v="Toko Rahmah"/>
    <s v="ODP-SPG-FBC/46"/>
    <s v="WO061881926"/>
    <m/>
    <m/>
    <m/>
    <n v="113.345261290669"/>
    <n v="-7.1742142239634701"/>
    <s v="MD|MYDB-20260816265712|DN00001/MN02006|Toko Rahmah|08132555383"/>
    <s v="MYDIGIBIZPARTNER"/>
    <m/>
    <m/>
    <m/>
    <m/>
    <m/>
    <m/>
    <m/>
    <m/>
    <s v="Management Janji"/>
    <s v="2026-08-17 13:00:00 | M Janji : (17 AGUSTUS 2026) jam Pasang : siang Note : hubungi pelanggan jika ingin kelokasi"/>
    <s v="FCC"/>
    <s v="16-08-2026 14:25:39"/>
    <d v="2026-08-17T13:00:00"/>
    <m/>
    <s v="PS"/>
    <s v="SPG"/>
    <s v="NETMONK"/>
    <n v="20260817"/>
    <s v="Completed"/>
    <s v="HSI Bisnis Bundling Netmonk Dual Band Promo 2026 PSB 70% - 100 Mbps"/>
    <s v="INDIBIZ"/>
    <m/>
    <m/>
    <d v="2026-08-17T13:00:00"/>
    <s v="2026-08-17 13:00:00 | M Janji : (17 AGUSTUS 2026) jam Pasang : siang Note : hubungi pelanggan jika ingin kelokasi"/>
    <n v="2026"/>
    <n v="8"/>
    <n v="17"/>
    <d v="2026-08-17T00:00:00"/>
    <n v="-0.54166666666424135"/>
    <x v="0"/>
    <x v="1"/>
  </r>
  <r>
    <n v="1165"/>
    <n v="1002504591"/>
    <n v="3"/>
    <x v="6"/>
    <n v="5"/>
    <s v="JEMBER"/>
    <s v="BANYUWANGI"/>
    <s v="WSO"/>
    <s v="REG"/>
    <s v="AO"/>
    <s v="NEW SALES"/>
    <s v="1P INET"/>
    <s v="Completed (PS)"/>
    <s v="RBS-Regional 3"/>
    <d v="2026-08-01T13:44:56"/>
    <d v="2026-08-03T20:00:57"/>
    <n v="69356761"/>
    <m/>
    <n v="152518202019"/>
    <s v="NAM COLLECTION"/>
    <s v="ODP-WSO-FA/64 FA/D08/64.01"/>
    <s v="WO060652605"/>
    <m/>
    <m/>
    <m/>
    <n v="114.41590894013601"/>
    <n v="-7.9384478689593303"/>
    <s v="MD|MYDB-20260801264125|DN00001/MN00580|NAM COLLECTION|082198769605"/>
    <s v="MYDIGIBIZPARTNER"/>
    <m/>
    <m/>
    <m/>
    <m/>
    <m/>
    <m/>
    <m/>
    <m/>
    <s v="Management Janji"/>
    <s v="2026-08-02 13:00:00 | Nama PIC : BAPAK UNTUNG No HP : 082198769605 Alt :  M Janji : (MINGGU/2/AGUSTUS/2026) jam Pasang : 09:00 Note : hubungi pelanggan jika ingin kelokasi"/>
    <s v="FCC"/>
    <d v="2026-01-08T13:54:49"/>
    <d v="2026-08-02T13:00:00"/>
    <m/>
    <s v="PS"/>
    <s v="WSO"/>
    <s v="NO ADDON"/>
    <n v="20260803"/>
    <s v="Completed"/>
    <s v="HSI Bisnis Promo HUT Telkom PSB 70% - 100 Mbps"/>
    <s v="INDIBIZ"/>
    <m/>
    <m/>
    <d v="2026-08-02T13:00:00"/>
    <s v="2026-08-02 13:00:00 | Nama PIC : BAPAK UNTUNG No HP : 082198769605 Alt :  M Janji : (MINGGU/2/AGUSTUS/2026) jam Pasang : 09:00 Note : hubungi pelanggan jika ingin kelokasi"/>
    <n v="2026"/>
    <n v="8"/>
    <n v="3"/>
    <d v="2026-08-03T00:00:00"/>
    <n v="0.45833333333575865"/>
    <x v="0"/>
    <x v="16"/>
  </r>
  <r>
    <n v="1166"/>
    <n v="1002511888"/>
    <n v="3"/>
    <x v="3"/>
    <n v="4"/>
    <s v="YOGYAKARTA"/>
    <s v="INNER - YOGYA JATENG SELATAN"/>
    <s v="KBU"/>
    <s v="REG"/>
    <s v="AO"/>
    <s v="NEW SALES"/>
    <m/>
    <s v="Completed (PS)"/>
    <s v="RBS-Regional 3"/>
    <d v="2026-08-06T10:52:22"/>
    <d v="2026-08-06T12:35:29"/>
    <n v="69357038"/>
    <m/>
    <n v="146113146949"/>
    <s v="PT TRANS HYBRID COMMUNICATION UR APOTEK PRO MANGKUBUMI"/>
    <s v="ODP-KBU-FCT/13"/>
    <s v="WO061055841"/>
    <m/>
    <m/>
    <m/>
    <n v="110.367462105399"/>
    <n v="-7.7850393554297801"/>
    <s v="|MN00542|MYIA-010419496493/POI/SYUKUR/089672423542/pttcjakarta2@gmail.com"/>
    <s v="Sales Profesional"/>
    <m/>
    <m/>
    <m/>
    <m/>
    <m/>
    <m/>
    <m/>
    <m/>
    <s v="Management Janji"/>
    <s v="2026-08-03 13:00:00 | Nama PIC : Sykur  No HP : 089672423542  Alt :   M Janji : 03/08/2026  Jam Pasang : 08.00 - 13:00   NoteÃ‚Â :  hubungi terlebih dahulu sebelum kelokasi "/>
    <s v="FCC"/>
    <d v="2026-06-08T10:55:32"/>
    <m/>
    <m/>
    <s v="PS"/>
    <s v="KBU"/>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3 13:00:00 | Nama PIC : Sykur  No HP : 089672423542  Alt :   M Janji : 03/08/2026  Jam Pasang : 08.00 - 13:00   NoteÃ‚Â :  hubungi terlebih dahulu sebelum kelokasi "/>
    <n v="2026"/>
    <n v="8"/>
    <n v="6"/>
    <d v="2026-08-06T00:00:00"/>
    <n v="-0.29166666666424135"/>
    <x v="0"/>
    <x v="3"/>
  </r>
  <r>
    <n v="1167"/>
    <n v="1002514993"/>
    <n v="3"/>
    <x v="3"/>
    <n v="4"/>
    <s v="YOGYAKARTA"/>
    <s v="BANTUL"/>
    <s v="BTL"/>
    <s v="REG"/>
    <s v="AO"/>
    <s v="NEW SALES"/>
    <s v="1P INET"/>
    <s v="98 | OSS - CANCEL COMPLETE"/>
    <s v="RBS-Regional 3"/>
    <d v="2026-08-07T15:10:57"/>
    <d v="2026-08-11T10:35:10"/>
    <n v="69360955"/>
    <m/>
    <n v="146129128528"/>
    <s v="LB JENANGAN PONOROGO"/>
    <s v="ODP-BTL-FBZ/067 FBZ/D04/067.01"/>
    <s v="WO061178123"/>
    <m/>
    <m/>
    <m/>
    <n v="110.40861099999999"/>
    <n v="-7.8619719999999997"/>
    <s v="|MN00799|MYIA-024151377122/POI/LAELATUL AFIATUN NISAK/085733668576/kantorhrdlaskarbuah@gmail.com"/>
    <s v="MYIB_ASSISTANT"/>
    <m/>
    <m/>
    <m/>
    <m/>
    <m/>
    <m/>
    <m/>
    <m/>
    <s v="Management Janji"/>
    <s v="2026-08-10 08:00:00 | telp :085733668576  alt : pagi / siang 10/08/2026 hub sebelum ke lokasi  "/>
    <s v="FCC"/>
    <d v="2026-07-08T15:25:38"/>
    <d v="2026-08-10T08:00:00"/>
    <s v="Kendala Pelanggan"/>
    <s v="CANCEL"/>
    <s v="BTL"/>
    <s v="NO ADDON"/>
    <m/>
    <s v="Cancel Completed"/>
    <s v="HSI Bisnis Basic Promo HUT Telkom PSB 70% - 50 Mbps"/>
    <s v="INDIBIZ"/>
    <m/>
    <m/>
    <d v="2026-08-10T08:00:00"/>
    <s v="2026-08-10 08:00:00 | telp :085733668576  alt : pagi / siang 10/08/2026 hub sebelum ke lokasi  "/>
    <m/>
    <m/>
    <m/>
    <e v="#NUM!"/>
    <e v="#NUM!"/>
    <x v="1"/>
    <x v="3"/>
  </r>
  <r>
    <n v="1168"/>
    <n v="1002527576"/>
    <n v="3"/>
    <x v="6"/>
    <n v="5"/>
    <s v="SIDOARJO"/>
    <s v="PASURUAN"/>
    <s v="PDA"/>
    <s v="REG"/>
    <s v="AO"/>
    <s v="NEW SALES"/>
    <m/>
    <s v="Completed (PS)"/>
    <s v="RBS-Regional 3"/>
    <d v="2026-08-15T01:15:50"/>
    <d v="2026-08-15T13:46:14"/>
    <n v="69366502"/>
    <m/>
    <n v="152741225092"/>
    <s v="ABRN AGENCY STREAM &amp;"/>
    <s v="ODP-PDA-FV/19"/>
    <s v="WO061801070"/>
    <m/>
    <m/>
    <m/>
    <n v="112.68118699999999"/>
    <n v="-7.6480027000000002"/>
    <s v="|MN01982|/ABRN AGENCY STREAM &amp; SHINE/WINBACK 2.0 HSI B2B (1:1) 100MBPS 535RB PSB DISC 70%/PSN/nurullaini907@gmail.com/NURUL AINI/85706130525"/>
    <s v="Sales Force DBS"/>
    <m/>
    <m/>
    <m/>
    <m/>
    <m/>
    <m/>
    <m/>
    <m/>
    <s v="Management Janji"/>
    <s v="2026-08-16 08:00:00|Nama PIC : ibu aini No HP : 085706130525 Alt :  M Janji : (MINGGU/16/AGUSTUS/2026) jam Pasang : 09:00 Note : hubungi pelanggan jika ingin kelokasi|40961371|MYDITA"/>
    <s v="FCC"/>
    <s v="15-08-2026 01:39:53"/>
    <d v="2026-08-16T08:00:00"/>
    <m/>
    <s v="PS"/>
    <s v="PDA"/>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Nama PIC : ibu aini No HP : 085706130525 Alt :  M Janji : (MINGGU/16/AGUSTUS/2026) jam Pasang : 09:00 Note : hubungi pelanggan jika ingin kelokasi|40961371|MYDITA"/>
    <n v="2026"/>
    <n v="8"/>
    <n v="15"/>
    <d v="2026-08-15T00:00:00"/>
    <n v="-1.3333333333357587"/>
    <x v="0"/>
    <x v="24"/>
  </r>
  <r>
    <n v="1169"/>
    <n v="1002505218"/>
    <n v="3"/>
    <x v="0"/>
    <n v="5"/>
    <s v="MATARAM"/>
    <s v="BIMA"/>
    <s v="BIM"/>
    <s v="REG"/>
    <s v="AO"/>
    <s v="NEW SALES"/>
    <s v="1P INET"/>
    <s v="102 | FOLLOW UP COMPLETED"/>
    <s v="RBS-Regional 3"/>
    <d v="2026-08-02T12:38:56"/>
    <d v="2026-08-12T09:39:31"/>
    <n v="69356981"/>
    <m/>
    <n v="172616801723"/>
    <s v="PT BRAMASTRA BAKTI SOLUSINDO UR APOTEK PRO BIMA"/>
    <s v="ODP-BIM-FAC/69 FAC/D06/69.01"/>
    <s v="WO060709852"/>
    <m/>
    <m/>
    <m/>
    <n v="118.7327141"/>
    <n v="-8.4568989999999999"/>
    <s v="|MN00542|MYIA-035213225797/POI/HUSEIN/089672423536/bramastrajakarta1@gmail.com"/>
    <s v="MYIB_ASSISTANT"/>
    <m/>
    <m/>
    <m/>
    <m/>
    <m/>
    <m/>
    <m/>
    <m/>
    <s v="Management Janji"/>
    <s v="2026-08-03 13:00:00 | telp :089672423536 alt : manja : pagi / siang 03/08/2026 hub sebelum ke lokasi "/>
    <s v="FCC"/>
    <d v="2026-02-08T12:39:51"/>
    <d v="2026-08-03T13:00:00"/>
    <s v="Kendala Lainnya"/>
    <s v="REVOKE"/>
    <s v="BIM"/>
    <s v="NO ADDON"/>
    <m/>
    <s v="Follow Up Revoke Completed, New Order ID : SC1002521419"/>
    <s v="HSI Bisnis Promo HUT Telkom PSB 70% - 50 Mbps"/>
    <s v="INDIBIZ"/>
    <m/>
    <m/>
    <d v="2026-08-03T13:00:00"/>
    <s v="2026-08-03 13:00:00 | telp :089672423536 alt : manja : pagi / siang 03/08/2026 hub sebelum ke lokasi "/>
    <m/>
    <m/>
    <m/>
    <e v="#NUM!"/>
    <e v="#NUM!"/>
    <x v="1"/>
    <x v="4"/>
  </r>
  <r>
    <n v="1170"/>
    <n v="1002513420"/>
    <n v="3"/>
    <x v="2"/>
    <n v="5"/>
    <s v="KEDIRI"/>
    <s v="KEDIRI"/>
    <s v="KAA"/>
    <s v="REG"/>
    <s v="AO"/>
    <s v="NEW SALES"/>
    <s v="1P INET"/>
    <s v="Completed (PS)"/>
    <s v="RBS-Regional 3"/>
    <d v="2026-08-06T18:07:56"/>
    <d v="2026-08-07T12:22:37"/>
    <n v="69360328"/>
    <m/>
    <n v="152653205946"/>
    <s v="SPBU 54.641.02"/>
    <s v="ODP-KAA-FC/07 FC/D01/07.01"/>
    <s v="WO061112525"/>
    <m/>
    <m/>
    <m/>
    <n v="112.288122922182"/>
    <n v="-7.7630358594273901"/>
    <s v="MD|MYDB-20260806264578|SC20016/MC20202|SPBU 54.641.02|085608797290"/>
    <s v="MYDIGIBIZPARTNER"/>
    <m/>
    <m/>
    <m/>
    <m/>
    <m/>
    <m/>
    <m/>
    <m/>
    <s v="Management Janji"/>
    <s v="2026-08-07 15:00:00 |  M Janji : (07/08/026) jam Pasang : 09:00 Note : hubungi pelanggan jika ingin kelokasi"/>
    <s v="FCC"/>
    <d v="2026-06-08T18:09:46"/>
    <d v="2026-08-07T15:00:00"/>
    <m/>
    <s v="PS"/>
    <s v="KAA"/>
    <s v="NO ADDON"/>
    <n v="20260807"/>
    <s v="Completed"/>
    <s v="HSI Bisnis Promo HUT Telkom PSB 70% - 50 Mbps"/>
    <s v="INDIBIZ"/>
    <m/>
    <m/>
    <d v="2026-08-07T15:00:00"/>
    <s v="2026-08-07 15:00:00 |  M Janji : (07/08/026) jam Pasang : 09:00 Note : hubungi pelanggan jika ingin kelokasi"/>
    <n v="2026"/>
    <n v="8"/>
    <n v="7"/>
    <d v="2026-08-07T00:00:00"/>
    <n v="-0.625"/>
    <x v="0"/>
    <x v="5"/>
  </r>
  <r>
    <n v="1171"/>
    <n v="1002528549"/>
    <n v="3"/>
    <x v="7"/>
    <n v="4"/>
    <s v="KUDUS"/>
    <s v="PATI"/>
    <s v="TAY"/>
    <s v="REG"/>
    <s v="AO"/>
    <s v="NEW SALES"/>
    <m/>
    <s v="Completed (PS)"/>
    <s v="RBS-Regional 3"/>
    <d v="2026-08-15T15:26:09"/>
    <d v="2026-08-15T18:15:02"/>
    <n v="69364853"/>
    <m/>
    <n v="142599106002"/>
    <s v="CV. TAYU INDAH JAYA"/>
    <s v="ODP-TAY-FG/041"/>
    <s v="WO061832595"/>
    <m/>
    <m/>
    <m/>
    <n v="111.0497"/>
    <n v="-6.5457900000000002"/>
    <s v="AMRBS;403098;REG3;DANIEL MARWA DENERO;08112876658;CP.DWI RUSTINI;085728852436;PAKET PROMO 535.000 100mb 1:1;CV. TAYU INDAH JAYA"/>
    <s v="Account Manager"/>
    <m/>
    <m/>
    <m/>
    <m/>
    <m/>
    <m/>
    <m/>
    <m/>
    <s v="Management Janji"/>
    <s v="2026-08-14 13:00:00|telp : 085728852436  M Janji : (14/08/2026)  jam Pasang : 09:00  Note : hubungi pelanggan jika ingin kelokasi|40000802|MYDITA"/>
    <s v="FCC"/>
    <s v="15-08-2026 15:39:51"/>
    <m/>
    <m/>
    <s v="PS"/>
    <s v="TAY"/>
    <s v="NO ADDON"/>
    <n v="20260815"/>
    <s v="Completed"/>
    <s v="- 11_11446;Biaya PSB HSI EBIS Tunai di Depan ~ 11[150000]  - E23015;E23015 ~ ES23 - Perangkat ONT[0]  - E23015~null~44292;E23015||11||Abodemen 0[0]  - E23015~null~E23015_SWONTPREM;SWONTPREM ~ Biaya Sewa ONT Premium ~ E23015[50000]  - E25060;E25060 ~ ES25 "/>
    <s v="INDIBIZ"/>
    <m/>
    <m/>
    <d v="2026-08-15T07:00:00"/>
    <s v="2026-08-14 13:00:00|telp : 085728852436  M Janji : (14/08/2026)  jam Pasang : 09:00  Note : hubungi pelanggan jika ingin kelokasi|40000802|MYDITA"/>
    <n v="2026"/>
    <n v="8"/>
    <n v="15"/>
    <d v="2026-08-15T00:00:00"/>
    <n v="-0.29166666666424135"/>
    <x v="0"/>
    <x v="3"/>
  </r>
  <r>
    <n v="1172"/>
    <n v="1002516332"/>
    <n v="3"/>
    <x v="0"/>
    <n v="5"/>
    <s v="MATARAM"/>
    <s v="LOMBOK TIMUR UTARA"/>
    <s v="SGG"/>
    <s v="REG"/>
    <s v="AO"/>
    <s v="NEW SALES"/>
    <s v="1P INET"/>
    <s v="102 | FOLLOW UP COMPLETED"/>
    <s v="RBS-Regional 3"/>
    <d v="2026-08-09T09:40:56"/>
    <d v="2026-08-10T18:05:43"/>
    <n v="69361748"/>
    <m/>
    <n v="172604213943"/>
    <s v="TOKO PORTUGAL"/>
    <s v="ODP-SGG-FAF/02 FAF/D01/02.01"/>
    <s v="WO061304281"/>
    <m/>
    <m/>
    <m/>
    <n v="116.03900883346699"/>
    <n v="-8.4576210010101605"/>
    <s v="MD|MYDB-20260808264780|DN00001/MN01272|TOKO PORTUGAL|085205044407"/>
    <s v="MYDIGIBIZPARTNER"/>
    <m/>
    <m/>
    <m/>
    <m/>
    <m/>
    <m/>
    <m/>
    <m/>
    <s v="Management Janji"/>
    <s v="2026-08-10 08:00:00 | Nama PIC : Bp Isnaidi No Hp : 085205044407 No Alt : - Tgl Pemasangan : 10 Agustus 2026 Interval : PAGI SIANG Note : Hubungi pelanggan terlebih dahulu"/>
    <s v="FCC"/>
    <d v="2026-09-08T09:55:03"/>
    <d v="2026-08-10T08:00:00"/>
    <s v="Kendala Lainnya"/>
    <s v="REVOKE"/>
    <s v="SGG"/>
    <s v="NO ADDON"/>
    <m/>
    <s v="Follow Up Revoke Completed, New Order ID : SC1002518658"/>
    <s v="HSI Bisnis Promo HUT Telkom PSB 70% - 100 Mbps"/>
    <s v="INDIBIZ"/>
    <m/>
    <m/>
    <d v="2026-08-10T08:00:00"/>
    <s v="2026-08-10 08:00:00 | Nama PIC : Bp Isnaidi No Hp : 085205044407 No Alt : - Tgl Pemasangan : 10 Agustus 2026 Interval : PAGI SIANG Note : Hubungi pelanggan terlebih dahulu"/>
    <m/>
    <m/>
    <m/>
    <e v="#NUM!"/>
    <e v="#NUM!"/>
    <x v="1"/>
    <x v="9"/>
  </r>
  <r>
    <n v="1173"/>
    <n v="1002526708"/>
    <n v="3"/>
    <x v="7"/>
    <n v="4"/>
    <s v="SOLO"/>
    <s v="SRAGEN"/>
    <s v="SRG"/>
    <s v="DSS"/>
    <s v="AO"/>
    <s v="NEW SALES"/>
    <m/>
    <s v="Completed (PS)"/>
    <s v="DSS-SOE Banking"/>
    <d v="2026-08-14T14:49:23"/>
    <d v="2026-08-15T18:44:37"/>
    <n v="69366168"/>
    <m/>
    <n v="146565009633"/>
    <s v="BRI CABANG GESI"/>
    <s v="ODP-SRG-FAN/026"/>
    <s v="WO061757268"/>
    <m/>
    <m/>
    <m/>
    <n v="111.006977088768"/>
    <n v="-7.3349793632557301"/>
    <s v="DSS RACE | HOTDA YULITA WIJAYANTI | NIK 770033 | SOLO JATENG TIMUR | TREG 3 | FITO ARDANA 85182340293"/>
    <s v="Account Manager"/>
    <m/>
    <m/>
    <m/>
    <m/>
    <m/>
    <m/>
    <m/>
    <m/>
    <s v="Management Janji"/>
    <s v="DSS RACE | HOTDA YULITA WIJAYANTI | NIK 770033 | SOLO JATENG TIMUR | TREG 3 | FITO ARDANA 85182340293"/>
    <s v="FCC"/>
    <s v="14-08-2026 14:55:03"/>
    <m/>
    <s v="Kendala Lainnya"/>
    <s v="PS"/>
    <s v="SRG"/>
    <s v="NO ADDON"/>
    <n v="20260815"/>
    <s v="Completed"/>
    <s v="- 11_11450;Biaya PSB Reguler HSI EBIS ~ 11[500000]  - E25060;E25060 ~ ES25 - Paket HSI Bisnis (HSIE) Khusus Winback 2.0[0]  - E25060~null~E25060_UNL;UNL ~ Internet-Link Unlimited Internet Usage ~ E25060[0]  - E25060~null~105343;E25060||11||Abodemen 0[0]  "/>
    <s v="INDIBIZ"/>
    <m/>
    <m/>
    <d v="2026-08-14T12:00:00"/>
    <s v="DSS RACE | HOTDA YULITA WIJAYANTI | NIK 770033 | SOLO JATENG TIMUR | TREG 3 | FITO ARDANA 85182340293"/>
    <n v="2026"/>
    <n v="8"/>
    <n v="15"/>
    <d v="2026-08-15T00:00:00"/>
    <n v="0.5"/>
    <x v="0"/>
    <x v="3"/>
  </r>
  <r>
    <n v="1174"/>
    <n v="1002511439"/>
    <n v="3"/>
    <x v="5"/>
    <n v="5"/>
    <s v="SINGARJA"/>
    <s v="GIANYAR"/>
    <s v="GIN"/>
    <s v="REG"/>
    <s v="AO"/>
    <s v="NEW SALES"/>
    <m/>
    <s v="102 | FOLLOW UP COMPLETED"/>
    <s v="RBS-Regional 3"/>
    <d v="2026-08-06T08:20:13"/>
    <d v="2026-08-08T09:53:05"/>
    <n v="69359555"/>
    <m/>
    <n v="172407215184"/>
    <s v="SD NEGERI 1 SABA"/>
    <s v="ODP-GIN-FP/81"/>
    <s v="WO061045109"/>
    <m/>
    <m/>
    <m/>
    <n v="115.2967089"/>
    <n v="-8.5916589999999999"/>
    <s v="|MN02658|/PIC NI PUTU ENI KOMIARTI/081353267465/sdnegerisatusaba@gmail.com"/>
    <s v="Sales Force DBS"/>
    <m/>
    <m/>
    <m/>
    <m/>
    <m/>
    <m/>
    <m/>
    <m/>
    <s v="Management Janji"/>
    <s v="2026-08-07 08:00:00|Nama : BU NI PUTU ENI KOMIARTI No Hp : 081353267465 No Alt :  Tgl Pemasangan : 07 Agustus 2026 Interval : PAGI  Note : Hubungi pelanggan terlebih dahulu|40981182|MYDITA"/>
    <s v="FCC"/>
    <d v="2026-06-08T08:25:02"/>
    <d v="2026-08-07T08:00:00"/>
    <s v="Kendala Lainnya"/>
    <s v="REVOKE"/>
    <s v="GIN"/>
    <s v="NO ADDON"/>
    <m/>
    <s v="Follow Up Revoke Completed, New Order ID : SC1002515671"/>
    <s v="- 11_11446;Biaya PSB HSI EBIS Tunai di Depan ~ 11[150000]  - SP_NOSS;SP_NOSS ~ Internet NOSS Multispeed Network[0]  - SP_NOSS;SP_NOSS ~ Internet NOSS Multispeed Network[0]  - E23015;E23015 ~ ES23 - Perangkat ONT[0]  - E23015~null~44292;E23015||11||Abodeme"/>
    <s v="INDIBIZ"/>
    <m/>
    <m/>
    <d v="2026-08-07T08:00:00"/>
    <s v="2026-08-07 08:00:00|Nama : BU NI PUTU ENI KOMIARTI No Hp : 081353267465 No Alt :  Tgl Pemasangan : 07 Agustus 2026 Interval : PAGI  Note : Hubungi pelanggan terlebih dahulu|40981182|MYDITA"/>
    <m/>
    <m/>
    <m/>
    <e v="#NUM!"/>
    <e v="#NUM!"/>
    <x v="1"/>
    <x v="31"/>
  </r>
  <r>
    <n v="1175"/>
    <n v="1002514325"/>
    <n v="3"/>
    <x v="2"/>
    <n v="5"/>
    <s v="MADIUN"/>
    <s v="BOJONEGORO"/>
    <s v="BJN"/>
    <s v="REG"/>
    <s v="AO"/>
    <s v="NEW SALES"/>
    <s v="1P INET"/>
    <s v="Completed (PS)"/>
    <s v="RBS-Regional 3"/>
    <d v="2026-08-07T11:22:57"/>
    <d v="2026-08-08T18:09:22"/>
    <n v="69360630"/>
    <m/>
    <n v="152609258538"/>
    <s v="KANTOR NOTARIS PPAT ACHMAD MUAS SH MH MKn"/>
    <s v="ODP-BJN-FN/34 FN/D03/34.01"/>
    <s v="WO061150077"/>
    <m/>
    <m/>
    <m/>
    <n v="111.879258903476"/>
    <n v="-7.14906695405538"/>
    <s v="|MN02619|MYIA-012609897405/POI/ACHMAD MUAS SH MH MKn/085230414243/nip873153@gmail.com"/>
    <s v="MYIB_ASSISTANT"/>
    <m/>
    <m/>
    <m/>
    <m/>
    <m/>
    <m/>
    <m/>
    <m/>
    <s v="Management Janji"/>
    <s v="2026-08-09 13:00:00 | Tanggal pemasangan: 08/08/2026 Jam pemasangan : pagi / siang Info Tambahan : Hubungi pelanggan dulu sebelum ke lokasi. terima kasih"/>
    <s v="FCC"/>
    <d v="2026-07-08T11:25:46"/>
    <d v="2026-08-09T13:00:00"/>
    <m/>
    <s v="PS"/>
    <s v="BJN"/>
    <s v="NO ADDON"/>
    <n v="20260808"/>
    <s v="Completed"/>
    <s v="HSI Bisnis Basic Promo HUT Telkom PSB 70% - 75 Mbps"/>
    <s v="INDIBIZ"/>
    <m/>
    <m/>
    <d v="2026-08-09T13:00:00"/>
    <s v="2026-08-09 13:00:00 | Tanggal pemasangan: 08/08/2026 Jam pemasangan : pagi / siang Info Tambahan : Hubungi pelanggan dulu sebelum ke lokasi. terima kasih"/>
    <n v="2026"/>
    <n v="8"/>
    <n v="8"/>
    <d v="2026-08-08T00:00:00"/>
    <n v="-1.5416666666642413"/>
    <x v="0"/>
    <x v="18"/>
  </r>
  <r>
    <n v="1176"/>
    <n v="1002525558"/>
    <n v="3"/>
    <x v="6"/>
    <n v="5"/>
    <s v="JEMBER"/>
    <s v="BONDOWOSO"/>
    <s v="BOW"/>
    <s v="REG"/>
    <s v="AO"/>
    <s v="NEW SALES"/>
    <s v="1P INET"/>
    <s v="7 | OSS - PROVISIONING ISSUED"/>
    <s v="RBS-Regional 3"/>
    <d v="2026-08-14T09:07:56"/>
    <d v="2026-08-15T08:05:42"/>
    <n v="69365666"/>
    <m/>
    <n v="152507223601"/>
    <s v="KOST BERKAH KEMBANG 001"/>
    <s v="ODP-BOW-FAQ/42 FQ/D03/42.01"/>
    <s v="WO061719853"/>
    <m/>
    <m/>
    <m/>
    <n v="113.95661269999999"/>
    <n v="-8.0082848999999996"/>
    <s v="|MC30027|MYIA-003904226073/POI/NUR KHOLIS HASAN/085111356117/anitadawuhan@gmail.com"/>
    <s v="MYIB_ASSISTANT"/>
    <m/>
    <m/>
    <m/>
    <m/>
    <m/>
    <m/>
    <m/>
    <m/>
    <s v="Management Janji"/>
    <s v="2026-08-15 08:00:00 | Tanggal pemasangan : 15 AGUSTUS 2026 Jam pemasangan : pagi/siang Info Tambahan : Hubungi pelanggan dulu sebelum ke lokasi terima kasih"/>
    <s v="FCC"/>
    <s v="14-08-2026 09:10:50"/>
    <d v="2026-08-15T08:00:00"/>
    <m/>
    <s v="PI"/>
    <s v="BOW"/>
    <s v="NETMONK"/>
    <m/>
    <s v="Provisioning Issued"/>
    <s v="HSI Bisnis Bundling Netmonk PSB 70% Promo - 200 Mbps"/>
    <s v="INDIBIZ"/>
    <m/>
    <m/>
    <d v="2026-08-15T08:00:00"/>
    <s v="2026-08-15 08:00:00 | Tanggal pemasangan : 15 AGUSTUS 2026 Jam pemasangan : pagi/siang Info Tambahan : Hubungi pelanggan dulu sebelum ke lokasi terima kasih"/>
    <m/>
    <m/>
    <m/>
    <e v="#NUM!"/>
    <e v="#NUM!"/>
    <x v="1"/>
    <x v="14"/>
  </r>
  <r>
    <n v="1177"/>
    <n v="1002516210"/>
    <n v="3"/>
    <x v="4"/>
    <n v="4"/>
    <s v="SEMARANG"/>
    <s v="UNGARAN"/>
    <s v="BDN"/>
    <s v="REG"/>
    <s v="AO"/>
    <s v="NEW SALES"/>
    <s v="1P INET"/>
    <s v="Completed (PS)"/>
    <s v="RBS-Regional 3"/>
    <d v="2026-08-08T18:16:56"/>
    <d v="2026-08-09T17:54:24"/>
    <n v="69361647"/>
    <m/>
    <n v="141411106515"/>
    <s v="Karaoke Number One"/>
    <s v="ODP-BDN-FA/089 FA/D06/089.01"/>
    <s v="WO061287750"/>
    <m/>
    <m/>
    <m/>
    <n v="110.37271220237"/>
    <n v="-7.2240532914560696"/>
    <s v="MD|MYDB-20260807264701|DN00001/MN00663|Karaoke Number One|082135919627"/>
    <s v="MYDIGIBIZPARTNER"/>
    <m/>
    <m/>
    <m/>
    <m/>
    <m/>
    <m/>
    <m/>
    <m/>
    <s v="Management Janji"/>
    <s v="2026-08-09 15:00:00 | M Janji : 9 agustus 2026 jam Pasang : pagi siang Note : hubungi pelanggan jika ingin kelokasi "/>
    <s v="FCC"/>
    <d v="2026-08-08T18:25:09"/>
    <d v="2026-08-09T15:00:00"/>
    <m/>
    <s v="PS"/>
    <s v="BDN"/>
    <s v="NO ADDON"/>
    <n v="20260809"/>
    <s v="Completed"/>
    <s v="HSI Bisnis Promo HUT Telkom PSB 70% - 50 Mbps"/>
    <s v="INDIBIZ"/>
    <m/>
    <m/>
    <d v="2026-08-09T15:00:00"/>
    <s v="2026-08-09 15:00:00 | M Janji : 9 agustus 2026 jam Pasang : pagi siang Note : hubungi pelanggan jika ingin kelokasi "/>
    <n v="2026"/>
    <n v="8"/>
    <n v="9"/>
    <d v="2026-08-09T00:00:00"/>
    <n v="-0.625"/>
    <x v="0"/>
    <x v="3"/>
  </r>
  <r>
    <n v="1178"/>
    <n v="1002516275"/>
    <n v="3"/>
    <x v="3"/>
    <n v="4"/>
    <s v="PURWOKERTO"/>
    <s v="BANJARNEGARA"/>
    <s v="BJR"/>
    <s v="REG"/>
    <s v="AO"/>
    <s v="NEW SALES"/>
    <s v="1P INET"/>
    <s v="Completed (PS)"/>
    <s v="RBS-Regional 3"/>
    <d v="2026-08-09T08:04:56"/>
    <d v="2026-08-10T16:09:48"/>
    <n v="69361680"/>
    <m/>
    <n v="146372102125"/>
    <s v="BERKAH SEMBAKO HERMAWAN"/>
    <s v="ODP-BJR-FAL/008 FAL/D01/008.01"/>
    <s v="WO061297994"/>
    <m/>
    <m/>
    <m/>
    <n v="109.65766000000001"/>
    <n v="-7.3215079999999997"/>
    <s v="|MC80042|MYIA-096287865218/POI/Teguh Hermawan /082324780003/teguhhermawant14@gmail.com"/>
    <s v="MYIB_ASSISTANT"/>
    <m/>
    <m/>
    <m/>
    <m/>
    <m/>
    <m/>
    <m/>
    <m/>
    <s v="Management Janji"/>
    <s v="2026-08-11 08:00:00 | Nama PIC : Bp Teguh No Hp : 082324780003 No Alt : - Tgl Pemasangan : 11 Agustus 2026 Interval : PAGI SIANG Note : Hubungi pelanggan terlebih dahulu"/>
    <s v="FCC"/>
    <d v="2026-09-08T08:09:54"/>
    <d v="2026-08-11T08:00:00"/>
    <m/>
    <s v="PS"/>
    <s v="BJR"/>
    <s v="NO ADDON"/>
    <n v="20260810"/>
    <s v="Completed"/>
    <s v="HSI Bisnis Promo HUT Telkom PSB 70% - 300 Mbps"/>
    <s v="INDIBIZ"/>
    <m/>
    <m/>
    <d v="2026-08-11T08:00:00"/>
    <s v="2026-08-11 08:00:00 | Nama PIC : Bp Teguh No Hp : 082324780003 No Alt : - Tgl Pemasangan : 11 Agustus 2026 Interval : PAGI SIANG Note : Hubungi pelanggan terlebih dahulu"/>
    <n v="2026"/>
    <n v="8"/>
    <n v="10"/>
    <d v="2026-08-10T00:00:00"/>
    <n v="-1.3333333333357587"/>
    <x v="0"/>
    <x v="3"/>
  </r>
  <r>
    <n v="1179"/>
    <n v="1002527392"/>
    <n v="3"/>
    <x v="6"/>
    <n v="5"/>
    <s v="SIDOARJO"/>
    <s v="JOMBANG"/>
    <s v="MOJ"/>
    <s v="REG"/>
    <s v="AO"/>
    <s v="NEW SALES"/>
    <m/>
    <s v="Completed (PS)"/>
    <s v="RBS-Regional 3"/>
    <d v="2026-08-14T18:16:07"/>
    <d v="2026-08-15T08:33:28"/>
    <n v="69366424"/>
    <m/>
    <n v="152319207748"/>
    <s v="GRANDONG CELL"/>
    <s v="ODP-MOJ-FP/33"/>
    <s v="WO061783388"/>
    <m/>
    <m/>
    <m/>
    <n v="112.3804872"/>
    <n v="-7.4941855000000004"/>
    <s v="|MN02084|/GRANDONG CELL/WINBACK HSI B2B + NETMONK 150 mbps 1: 1 bundling netmonk Rp 761.100//toharachmad2@gmail.com/ACHMAD TOHAR BACHRI /81919288171"/>
    <s v="Sales Force DBS"/>
    <m/>
    <m/>
    <m/>
    <m/>
    <m/>
    <m/>
    <m/>
    <m/>
    <s v="Management Janji"/>
    <s v="2026-08-16 08:00:00|Nama Pic : bp ACHMAD TOHAR BACHRI No Hp Pic : 081919288171 No alt : - Jam Pemasangan : pagi  Tanggal Pemasangan : 15 Agustus 2026|40951375|MYDITA"/>
    <s v="FCC"/>
    <s v="14-08-2026 18:39:59"/>
    <d v="2026-08-16T08:00:00"/>
    <m/>
    <s v="PS"/>
    <s v="MOJ"/>
    <s v="NETMONK"/>
    <n v="20260815"/>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Nama Pic : bp ACHMAD TOHAR BACHRI No Hp Pic : 081919288171 No alt : - Jam Pemasangan : pagi  Tanggal Pemasangan : 15 Agustus 2026|40951375|MYDITA"/>
    <n v="2026"/>
    <n v="8"/>
    <n v="15"/>
    <d v="2026-08-15T00:00:00"/>
    <n v="-1.3333333333357587"/>
    <x v="0"/>
    <x v="19"/>
  </r>
  <r>
    <n v="1180"/>
    <n v="1002513852"/>
    <n v="3"/>
    <x v="1"/>
    <n v="5"/>
    <s v="SBY UTARA"/>
    <s v="GRESIK"/>
    <s v="CRM"/>
    <s v="REG"/>
    <s v="AO"/>
    <s v="NEW SALES"/>
    <s v="1P INET"/>
    <s v="Completed (PS)"/>
    <s v="RBS-Regional 3"/>
    <d v="2026-08-07T09:28:56"/>
    <d v="2026-08-08T08:51:18"/>
    <n v="69360455"/>
    <m/>
    <n v="152446246170"/>
    <s v="SD ISLAM AZ-ZAHRO RUANG GURU"/>
    <s v="ODP-CRM-FC/44 FC/D09/44.01"/>
    <s v="WO061136927"/>
    <m/>
    <m/>
    <m/>
    <n v="112.594419792294"/>
    <n v="-7.2414363992196602"/>
    <s v="MD|MYDB-20260805264456|DN00001/MN02100|SD ISLAM AZ-ZAHRO RUANG GURU|081240828123"/>
    <s v="MYDIGIBIZPARTNER"/>
    <m/>
    <m/>
    <m/>
    <m/>
    <m/>
    <m/>
    <m/>
    <m/>
    <s v="Management Janji"/>
    <s v="2026-08-08 08:00:00 | M Janji : 8 agustus 2026 jam Pasang : pagi  Note : hubungi pelanggan jika ingin kelokasi"/>
    <s v="FCC"/>
    <d v="2026-07-08T09:40:07"/>
    <d v="2026-08-08T08:00:00"/>
    <m/>
    <s v="PS"/>
    <s v="CRM"/>
    <s v="NO ADDON"/>
    <n v="20260808"/>
    <s v="Completed"/>
    <s v="HSI Bisnis Promo HUT Telkom PSB 70% - 100 Mbps"/>
    <s v="INDIBIZ"/>
    <m/>
    <m/>
    <d v="2026-08-08T08:00:00"/>
    <s v="2026-08-08 08:00:00 | M Janji : 8 agustus 2026 jam Pasang : pagi  Note : hubungi pelanggan jika ingin kelokasi"/>
    <n v="2026"/>
    <n v="8"/>
    <n v="8"/>
    <d v="2026-08-08T00:00:00"/>
    <n v="-0.33333333333575865"/>
    <x v="0"/>
    <x v="15"/>
  </r>
  <r>
    <n v="1181"/>
    <n v="1002525468"/>
    <n v="3"/>
    <x v="0"/>
    <n v="5"/>
    <s v="MATARAM"/>
    <s v="BIMA"/>
    <s v="TET"/>
    <s v="REG"/>
    <s v="AO"/>
    <s v="NEW SALES"/>
    <s v="1P INET"/>
    <s v="100 | REVOKE COMPLETED"/>
    <s v="RBS-Regional 3"/>
    <d v="2026-08-14T08:34:57"/>
    <d v="2026-08-17T20:01:40"/>
    <n v="69365632"/>
    <m/>
    <n v="172616790181"/>
    <s v="PT MITRA SEHATI ABADI"/>
    <s v="ODP-TET-FAB/47 FAB/D06/47.01"/>
    <s v="WO061718159"/>
    <m/>
    <m/>
    <m/>
    <n v="118.69760468602099"/>
    <n v="-8.5626328475883202"/>
    <s v="MD|MYDB-20260813265203|DN00001/MN02085|PT MITRA SEHATI ABADI|082340613427"/>
    <s v="MYDIGIBIZPARTNER"/>
    <m/>
    <m/>
    <m/>
    <m/>
    <m/>
    <m/>
    <m/>
    <m/>
    <s v="Management Janji"/>
    <s v="2026-08-15 08:00:00 | Nama PIC : bu maya  No HP: 082340613427 Alt : 08213830554 / syahbudin M Janji : 15/AGUSTUS/2026 jam Pasang : Pagi Note : hubungi pelanggan jika ingin kelokasi, terimakasih. "/>
    <s v="FCC"/>
    <s v="14-08-2026 08:39:59"/>
    <d v="2026-08-15T08:00:00"/>
    <s v="Kendala Lainnya"/>
    <s v="REVOKE"/>
    <s v="TET"/>
    <s v="NETMONK"/>
    <m/>
    <s v="Revoke Completed"/>
    <s v="HSI Bisnis Bundling Netmonk PSB 70% - 100 Mbps"/>
    <s v="INDIBIZ"/>
    <m/>
    <m/>
    <d v="2026-08-15T08:00:00"/>
    <s v="2026-08-15 08:00:00 | Nama PIC : bu maya  No HP: 082340613427 Alt : 08213830554 / syahbudin M Janji : 15/AGUSTUS/2026 jam Pasang : Pagi Note : hubungi pelanggan jika ingin kelokasi, terimakasih. "/>
    <m/>
    <m/>
    <m/>
    <e v="#NUM!"/>
    <e v="#NUM!"/>
    <x v="1"/>
    <x v="4"/>
  </r>
  <r>
    <n v="1182"/>
    <n v="1002516506"/>
    <n v="3"/>
    <x v="3"/>
    <n v="4"/>
    <s v="PURWOKERTO"/>
    <s v="BANJARNEGARA"/>
    <s v="BJR"/>
    <s v="REG"/>
    <s v="AO"/>
    <s v="NEW SALES"/>
    <m/>
    <s v="Completed (PS)"/>
    <s v="RBS-Regional 3"/>
    <d v="2026-08-09T13:52:13"/>
    <d v="2026-08-10T09:21:24"/>
    <n v="69361112"/>
    <m/>
    <n v="146372102130"/>
    <s v="MIYAVI STORE BNA"/>
    <s v="ODP-BJR-FU/113"/>
    <s v="WO061323609"/>
    <m/>
    <m/>
    <m/>
    <n v="109.593"/>
    <n v="-7.4141839999999997"/>
    <s v="|MN00649|MYIA-044608818602/POI/Miftahudin/088238656449/dianasipit62@gmail.com"/>
    <s v="Sales Profesional"/>
    <m/>
    <m/>
    <m/>
    <m/>
    <m/>
    <m/>
    <m/>
    <m/>
    <s v="Management Janji"/>
    <s v="2026-08-09 13:00:00 | M Janji : (08/08/026)  jam Pasang : 09:00  Note : hubungi pelanggan jika ingin kelokasi"/>
    <s v="FCC"/>
    <d v="2026-09-08T13:54:59"/>
    <m/>
    <m/>
    <s v="PS"/>
    <s v="BJR"/>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09 13:00:00 | M Janji : (08/08/026)  jam Pasang : 09:00  Note : hubungi pelanggan jika ingin kelokasi"/>
    <n v="2026"/>
    <n v="8"/>
    <n v="10"/>
    <d v="2026-08-10T00:00:00"/>
    <n v="0.70833333333575865"/>
    <x v="0"/>
    <x v="3"/>
  </r>
  <r>
    <n v="1183"/>
    <n v="1002526056"/>
    <n v="3"/>
    <x v="6"/>
    <n v="5"/>
    <s v="PASURUAN"/>
    <s v="PROBOLINGGO"/>
    <s v="GND"/>
    <s v="REG"/>
    <s v="AO"/>
    <s v="NEW SALES"/>
    <m/>
    <s v="Completed (PS)"/>
    <s v="RBS-Regional 3"/>
    <d v="2026-08-14T11:06:44"/>
    <d v="2026-08-16T14:54:19"/>
    <n v="69365886"/>
    <m/>
    <n v="152510206745"/>
    <s v="WARKOP SHANTI 2"/>
    <s v="ODP-GND-FE/53"/>
    <s v="WO061847212"/>
    <m/>
    <m/>
    <m/>
    <n v="113.3330406"/>
    <n v="-7.8715833999999996"/>
    <s v="|MN00836|/WARKOP SHANTI 2/WINBACK 2.0 HSI B2B (1:2) 100MBPS 440RB PSB DISC 70%//gesialex41@gmail.com/SHANTI YESSY PENALOSSA/82334455053"/>
    <s v="Sales Force DBS"/>
    <m/>
    <m/>
    <m/>
    <m/>
    <m/>
    <m/>
    <m/>
    <m/>
    <s v="Management Janji"/>
    <s v="2026-08-17 08:00:00|Jam Pemasangan : 08:00 - 12.00 Tanggal Pemasangan : MINGGU 16 AGUSTUS 2026 Info Tambahan : Hubungi pelanggan sebelum datang ke lokasi|40981182|MYDITA"/>
    <s v="FCC"/>
    <s v="14-08-2026 11:10:21"/>
    <d v="2026-08-17T08:00:00"/>
    <m/>
    <s v="PS"/>
    <s v="GND"/>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7T08:00:00"/>
    <s v="2026-08-17 08:00:00|Jam Pemasangan : 08:00 - 12.00 Tanggal Pemasangan : MINGGU 16 AGUSTUS 2026 Info Tambahan : Hubungi pelanggan sebelum datang ke lokasi|40981182|MYDITA"/>
    <n v="2026"/>
    <n v="8"/>
    <n v="16"/>
    <d v="2026-08-16T00:00:00"/>
    <n v="-1.3333333333357587"/>
    <x v="0"/>
    <x v="26"/>
  </r>
  <r>
    <n v="1184"/>
    <n v="1002524577"/>
    <n v="3"/>
    <x v="2"/>
    <n v="5"/>
    <s v="MADIUN"/>
    <s v="MADIUN"/>
    <s v="CRB"/>
    <s v="REG"/>
    <s v="AO"/>
    <s v="NEW SALES"/>
    <m/>
    <s v="Completed (PS)"/>
    <s v="RBS-Regional 3"/>
    <d v="2026-08-13T14:51:34"/>
    <d v="2026-08-13T15:52:25"/>
    <n v="69363256"/>
    <m/>
    <n v="152632208286"/>
    <s v="SPBU 54.631.10"/>
    <s v="ODP-CRB-FH/16"/>
    <s v="WO061679717"/>
    <m/>
    <m/>
    <m/>
    <n v="111.77871399999999"/>
    <n v="-7.5608820000000003"/>
    <s v="|MN00286|MYIA-004425821419/POI/GUNAWAN/081335807180/spbu5.5463110@gmail.com"/>
    <s v="MYDIGIBIZPARTNER"/>
    <m/>
    <m/>
    <m/>
    <m/>
    <m/>
    <m/>
    <m/>
    <m/>
    <s v="Management Janji"/>
    <s v="2026-08-12 13:00:00 | telp : 081335807180  alt :   M Janji : (12/08/2026)  jam Pasang :pagi / siang   Note : hubungi pelanggan jika ingin kelokasi"/>
    <s v="FCC"/>
    <s v="13-08-2026 14:55:15"/>
    <m/>
    <m/>
    <s v="PS"/>
    <s v="CRB"/>
    <s v="NO ADDON"/>
    <n v="20260813"/>
    <s v="Completed"/>
    <s v="- 11_11446;Biaya PSB HSI EBIS Tunai di Depan ~ 11[150000]  - SP_NOSS;SP_NOSS ~ Internet NOSS Multispeed Network[0]  - SP_NOSS;SP_NOSS ~ Internet NOSS Multispeed Network[0]  - E25060;E25060 ~ ES25 - Paket HSI Bisnis (HSIE) Khusus Winback 2.0[0]  - E25060~n"/>
    <s v="INDIBIZ"/>
    <m/>
    <m/>
    <d v="2026-08-13T07:00:00"/>
    <s v="2026-08-12 13:00:00 | telp : 081335807180  alt :   M Janji : (12/08/2026)  jam Pasang :pagi / siang   Note : hubungi pelanggan jika ingin kelokasi"/>
    <n v="2026"/>
    <n v="8"/>
    <n v="13"/>
    <d v="2026-08-13T00:00:00"/>
    <n v="-0.29166666666424135"/>
    <x v="0"/>
    <x v="20"/>
  </r>
  <r>
    <n v="1185"/>
    <n v="1002525404"/>
    <n v="3"/>
    <x v="1"/>
    <n v="5"/>
    <s v="SBY UTARA"/>
    <s v="MANYAR"/>
    <s v="MGO"/>
    <s v="REG"/>
    <s v="AO"/>
    <s v="NEW SALES"/>
    <s v="1P INET"/>
    <s v="Completed (PS)"/>
    <s v="RBS-Regional 3"/>
    <d v="2026-08-14T07:52:57"/>
    <d v="2026-08-15T12:42:46"/>
    <n v="69365586"/>
    <m/>
    <n v="152413165807"/>
    <s v="TOKO ANEKA JAYA 2"/>
    <s v="ODP-DMO-FAN/03 FAN/D01/02.03"/>
    <s v="WO061713304"/>
    <m/>
    <m/>
    <m/>
    <n v="112.7322229743"/>
    <n v="-7.2487389473324004"/>
    <s v="MD|MYDB-20260813265191|DN00001/MN02280|TOKO ANEKA JAYA 2|082233700079"/>
    <s v="MYDIGIBIZPARTNER"/>
    <m/>
    <m/>
    <m/>
    <m/>
    <m/>
    <m/>
    <m/>
    <m/>
    <s v="Management Janji"/>
    <s v="2026-08-15 13:00:00 | M Janji :  14 Agustus 2026 Jam Pasang : Pagi Note : hubungi pelanggan jika ingin ke lokasi, terima kasih. "/>
    <s v="FCC"/>
    <s v="14-08-2026 08:10:10"/>
    <d v="2026-08-15T13:00:00"/>
    <m/>
    <s v="PS"/>
    <s v="MGO"/>
    <s v="NO ADDON"/>
    <n v="20260815"/>
    <s v="Completed"/>
    <s v="HSI Bisnis Promo HUT Telkom PSB 70% - 50 Mbps"/>
    <s v="INDIBIZ"/>
    <m/>
    <m/>
    <d v="2026-08-15T13:00:00"/>
    <s v="2026-08-15 13:00:00 | M Janji :  14 Agustus 2026 Jam Pasang : Pagi Note : hubungi pelanggan jika ingin ke lokasi, terima kasih. "/>
    <n v="2026"/>
    <n v="8"/>
    <n v="15"/>
    <d v="2026-08-15T00:00:00"/>
    <n v="-0.54166666666424135"/>
    <x v="0"/>
    <x v="8"/>
  </r>
  <r>
    <n v="1186"/>
    <n v="1002506587"/>
    <n v="3"/>
    <x v="3"/>
    <n v="4"/>
    <s v="YOGYAKARTA"/>
    <s v="INNER - YOGYA JATENG SELATAN"/>
    <s v="KBU"/>
    <s v="REG"/>
    <s v="AO"/>
    <s v="NEW SALES"/>
    <s v="1P INET"/>
    <s v="Completed (PS)"/>
    <s v="RBS-Regional 3"/>
    <d v="2026-08-03T17:34:56"/>
    <d v="2026-08-05T10:39:12"/>
    <n v="69357817"/>
    <m/>
    <n v="146113146887"/>
    <s v="ERABLUE WH SLEMAN"/>
    <s v="ODP-KBU-FGB/041 FGB/D02/041.01"/>
    <s v="WO060829320"/>
    <m/>
    <m/>
    <m/>
    <n v="110.330237"/>
    <n v="-7.7973590000000002"/>
    <s v="|MN02587|MYIA-026734351497/POI/HASBIBINTARO SHIDDIQ/081249549394/nextperdanaone@gmail.com"/>
    <s v="MYIB_ASSISTANT"/>
    <m/>
    <m/>
    <m/>
    <m/>
    <m/>
    <m/>
    <m/>
    <m/>
    <s v="Management Janji"/>
    <s v="2026-08-05 10:00:00 | Nama : BP HASBIBINTARO SHIDDIQ No Hp : 081249549394 No Alt :  Tgl Pemasangan : 04 Agustus 2026 Interval : PAGI  Note : Hubungi pelanggan terlebih dahulu"/>
    <s v="FCC"/>
    <d v="2026-03-08T17:39:44"/>
    <d v="2026-08-05T10:00:00"/>
    <m/>
    <s v="PS"/>
    <s v="KBU"/>
    <s v="NO ADDON"/>
    <n v="20260805"/>
    <s v="Completed"/>
    <s v="HSI Bisnis PSB 70% - 50 Mbps"/>
    <s v="INDIBIZ"/>
    <m/>
    <m/>
    <d v="2026-08-05T10:00:00"/>
    <s v="2026-08-05 10:00:00 | Nama : BP HASBIBINTARO SHIDDIQ No Hp : 081249549394 No Alt :  Tgl Pemasangan : 04 Agustus 2026 Interval : PAGI  Note : Hubungi pelanggan terlebih dahulu"/>
    <n v="2026"/>
    <n v="8"/>
    <n v="5"/>
    <d v="2026-08-05T00:00:00"/>
    <n v="-0.41666666666424135"/>
    <x v="0"/>
    <x v="3"/>
  </r>
  <r>
    <n v="1187"/>
    <n v="1002530750"/>
    <n v="3"/>
    <x v="6"/>
    <n v="5"/>
    <s v="SIDOARJO"/>
    <s v="MOJOKERTO"/>
    <s v="PCT"/>
    <s v="REG"/>
    <s v="AO"/>
    <s v="NEW SALES"/>
    <m/>
    <s v="8 | OSS - PONR"/>
    <s v="RBS-Regional 3"/>
    <d v="2026-08-17T12:05:08"/>
    <d v="2026-08-17T20:15:24"/>
    <n v="69368004"/>
    <m/>
    <n v="152324211311"/>
    <s v="WARKOP 10 NOVEMBER RESTU IBU"/>
    <s v="ODP-PCT-FD/07"/>
    <s v="WO061934802"/>
    <m/>
    <m/>
    <m/>
    <n v="112.549234628677"/>
    <n v="-7.6859477730498797"/>
    <s v="|MC30217|/ARIADI PRASETYO/081992091619 / 081944881153/sego.sambel8080@gmail.com"/>
    <s v="Sales Force DBS"/>
    <m/>
    <m/>
    <m/>
    <m/>
    <m/>
    <m/>
    <m/>
    <m/>
    <s v="Management Janji"/>
    <s v="2026-08-18 13:00:00|Jam Pemasangan : 08:00 - 12.00 Tanggal Pemasangan : 18/08/2026 Info Tambahan : Hubungi pelanggan sebelum datang ke lokasi|40981184|MYDITA"/>
    <s v="FCC"/>
    <s v="17-08-2026 12:10:09"/>
    <d v="2026-08-18T13:00:00"/>
    <m/>
    <s v="ACT_COM"/>
    <s v="PCT"/>
    <s v="NETMONK"/>
    <m/>
    <s v="PONR"/>
    <s v="- 11_11446;Biaya PSB HSI EBIS Tunai di Depan ~ 11[150000]  - SP_NOSS;SP_NOSS ~ Internet NOSS Multispeed Network[0]  - SP_NOSS;SP_NOSS ~ Internet NOSS Multispeed Network[0]  - E23015;E23015 ~ ES23 - Perangkat ONT[0]  - E23015~null~44292;E23015||11||Abodeme"/>
    <s v="INDIBIZ"/>
    <m/>
    <m/>
    <d v="2026-08-18T13:00:00"/>
    <s v="2026-08-18 13:00:00|Jam Pemasangan : 08:00 - 12.00 Tanggal Pemasangan : 18/08/2026 Info Tambahan : Hubungi pelanggan sebelum datang ke lokasi|40981184|MYDITA"/>
    <m/>
    <m/>
    <m/>
    <e v="#NUM!"/>
    <e v="#NUM!"/>
    <x v="1"/>
    <x v="19"/>
  </r>
  <r>
    <n v="1188"/>
    <n v="1002505679"/>
    <n v="3"/>
    <x v="1"/>
    <n v="5"/>
    <s v="MADURA"/>
    <s v="PAMEKASAN"/>
    <s v="ABT"/>
    <s v="REG"/>
    <s v="AO"/>
    <s v="NEW SALES"/>
    <m/>
    <s v="Completed (PS)"/>
    <s v="RBS-Regional 3"/>
    <d v="2026-08-03T09:56:51"/>
    <d v="2026-08-04T14:31:37"/>
    <n v="69357272"/>
    <m/>
    <n v="152429209308"/>
    <s v="Toko Musfiroh"/>
    <s v="ODP-ABU-FB/18"/>
    <s v="WO060808136"/>
    <m/>
    <m/>
    <m/>
    <n v="113.69773859999999"/>
    <n v="-6.8875342000000002"/>
    <s v="|MN00569|/Toko Musfiroh/0878-6564-1217/tsembako170@gmail.com/HSI Bisnis Promo HUT Telkom (1:1) 300 Mbps (Rp 1.130.000) PSB Rp 150.000/ACHMAD KUSOY/-6.887529,113.697700"/>
    <s v="Sales Force DBS"/>
    <m/>
    <m/>
    <m/>
    <m/>
    <m/>
    <m/>
    <m/>
    <m/>
    <s v="Management Janji"/>
    <s v="2026-08-04 13:00:00|Tanggal pemasangan : 04 agustus 2026 Jam pemasangan : 08.00 - 12.00 Info Tambahan : Hubungi pelanggan dulu sebelum ke lokasi terimakasih|40981182|MYDITA"/>
    <s v="FCC"/>
    <d v="2026-03-08T10:10:41"/>
    <d v="2026-08-04T13:00:00"/>
    <m/>
    <s v="PS"/>
    <s v="ABT"/>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13:00:00"/>
    <s v="2026-08-04 13:00:00|Tanggal pemasangan : 04 agustus 2026 Jam pemasangan : 08.00 - 12.00 Info Tambahan : Hubungi pelanggan dulu sebelum ke lokasi terimakasih|40981182|MYDITA"/>
    <n v="2026"/>
    <n v="8"/>
    <n v="4"/>
    <d v="2026-08-04T00:00:00"/>
    <n v="-0.54166666666424135"/>
    <x v="0"/>
    <x v="1"/>
  </r>
  <r>
    <n v="1189"/>
    <n v="1002507627"/>
    <n v="3"/>
    <x v="1"/>
    <n v="5"/>
    <s v="SBY SELATAN"/>
    <s v="KETINTANG"/>
    <s v="RKT"/>
    <s v="REG"/>
    <s v="AO"/>
    <s v="NEW SALES"/>
    <s v="1P INET"/>
    <s v="102 | FOLLOW UP COMPLETED"/>
    <s v="RBS-Regional 3"/>
    <d v="2026-08-04T11:04:56"/>
    <d v="2026-08-04T17:19:06"/>
    <n v="69358109"/>
    <m/>
    <n v="152308210932"/>
    <s v="PT Tristar Logistik Transindo"/>
    <s v="ODP-RKT-FCG/94 FCG/D01/94.01"/>
    <s v="WO060870652"/>
    <m/>
    <m/>
    <m/>
    <n v="112.765275"/>
    <n v="-7.3309730000000002"/>
    <s v="|MN00843|MYIA-009802619742/POI/Hari Budi Mulyana/085759589579/haribudi.mulyana@tristartransindo.com"/>
    <s v="MYIB_ASSISTANT"/>
    <m/>
    <m/>
    <m/>
    <m/>
    <m/>
    <m/>
    <m/>
    <m/>
    <s v="Management Janji"/>
    <s v="2026-08-05 08:00:00 | M Janji : (05/08/2026) jam Pasang : 09:00 Note : hubungi pelanggan jika ingin kelokasi"/>
    <s v="FCC"/>
    <d v="2026-04-08T11:10:54"/>
    <d v="2026-08-05T08:00:00"/>
    <m/>
    <s v="REVOKE"/>
    <s v="RKT"/>
    <s v="NO ADDON"/>
    <m/>
    <s v="Follow Up Revoke Completed, New Order ID : SC1002509338"/>
    <s v="HSI Bisnis PSB 70% - 50 Mbps"/>
    <s v="INDIBIZ"/>
    <m/>
    <m/>
    <d v="2026-08-05T08:00:00"/>
    <s v="2026-08-05 08:00:00 | M Janji : (05/08/2026) jam Pasang : 09:00 Note : hubungi pelanggan jika ingin kelokasi"/>
    <m/>
    <m/>
    <m/>
    <e v="#NUM!"/>
    <e v="#NUM!"/>
    <x v="1"/>
    <x v="8"/>
  </r>
  <r>
    <n v="1190"/>
    <n v="1002519117"/>
    <n v="3"/>
    <x v="2"/>
    <n v="5"/>
    <s v="KEDIRI"/>
    <s v="NGANJUK"/>
    <s v="GON"/>
    <s v="REG"/>
    <s v="AO"/>
    <s v="NEW SALES"/>
    <s v="1P INET"/>
    <s v="Completed (PS)"/>
    <s v="RBS-Regional 3"/>
    <d v="2026-08-11T09:52:57"/>
    <d v="2026-08-11T17:21:44"/>
    <n v="69362990"/>
    <m/>
    <n v="152628206862"/>
    <s v="Toko Bismillah"/>
    <s v="ODP-GDN-FB/29 FB/D03/29.01"/>
    <s v="WO061469282"/>
    <m/>
    <m/>
    <m/>
    <n v="112.003330998122"/>
    <n v="-7.5368859730167701"/>
    <s v="MD|MYDB-20260810264885|DC20002/MC20039|Toko Bismillah|085974597302"/>
    <s v="MYDIGIBIZPARTNER"/>
    <m/>
    <m/>
    <m/>
    <m/>
    <m/>
    <m/>
    <m/>
    <m/>
    <s v="Management Janji"/>
    <s v="2026-08-12 08:00:00 | M Janji : (12/08/2026) jam Pasang : 09:00 Note : hubungi pelanggan jika ingin kelokasi"/>
    <s v="FCC"/>
    <d v="2026-11-08T09:54:44"/>
    <d v="2026-08-12T08:00:00"/>
    <m/>
    <s v="PS"/>
    <s v="GON"/>
    <s v="NO ADDON"/>
    <n v="20260811"/>
    <s v="Completed"/>
    <s v="HSI Bisnis Promo HUT Telkom PSB 70% - 100 Mbps Dual Band"/>
    <s v="INDIBIZ"/>
    <m/>
    <m/>
    <d v="2026-08-12T08:00:00"/>
    <s v="2026-08-12 08:00:00 | M Janji : (12/08/2026) jam Pasang : 09:00 Note : hubungi pelanggan jika ingin kelokasi"/>
    <n v="2026"/>
    <n v="8"/>
    <n v="11"/>
    <d v="2026-08-11T00:00:00"/>
    <n v="-1.3333333333357587"/>
    <x v="0"/>
    <x v="7"/>
  </r>
  <r>
    <n v="1191"/>
    <n v="1002527863"/>
    <n v="3"/>
    <x v="1"/>
    <n v="5"/>
    <s v="MADURA"/>
    <s v="PAMEKASAN"/>
    <s v="PRG"/>
    <s v="REG"/>
    <s v="AO"/>
    <s v="NEW SALES"/>
    <s v="1P INET"/>
    <s v="Completed (PS)"/>
    <s v="RBS-Regional 3"/>
    <d v="2026-08-15T10:13:56"/>
    <d v="2026-08-15T15:18:43"/>
    <n v="69366656"/>
    <m/>
    <n v="152428208955"/>
    <s v="CAHAYA SURYA"/>
    <s v="ODP-PRG-FAA/27 FAA/D04/27.01"/>
    <s v="WO061804015"/>
    <m/>
    <m/>
    <m/>
    <n v="113.744182549417"/>
    <n v="-7.11462850396991"/>
    <s v="MD|MYDB-20260814265404|DN00001/MN00806|CAHAYA SURYA|082327147062"/>
    <s v="MYDIGIBIZPARTNER"/>
    <m/>
    <m/>
    <m/>
    <m/>
    <m/>
    <m/>
    <m/>
    <m/>
    <s v="Management Janji"/>
    <s v="2026-08-16 08:00:00 | Waktu pemasangan : 16 agustus 2026 Jam pemasangan : 08.00 - 12.00 Info Tambahan : Hubungi pelanggan dulu sebelum ke lokasi terimakasih "/>
    <s v="FCC"/>
    <s v="15-08-2026 10:39:56"/>
    <d v="2026-08-16T08:00:00"/>
    <m/>
    <s v="PS"/>
    <s v="PRG"/>
    <s v="NO ADDON"/>
    <n v="20260815"/>
    <s v="Completed"/>
    <s v="HSI Bisnis Promo HUT Telkom PSB 70% - 300 Mbps"/>
    <s v="INDIBIZ"/>
    <m/>
    <m/>
    <d v="2026-08-16T08:00:00"/>
    <s v="2026-08-16 08:00:00 | Waktu pemasangan : 16 agustus 2026 Jam pemasangan : 08.00 - 12.00 Info Tambahan : Hubungi pelanggan dulu sebelum ke lokasi terimakasih "/>
    <n v="2026"/>
    <n v="8"/>
    <n v="15"/>
    <d v="2026-08-15T00:00:00"/>
    <n v="-1.3333333333357587"/>
    <x v="0"/>
    <x v="1"/>
  </r>
  <r>
    <n v="1192"/>
    <n v="1002519842"/>
    <n v="3"/>
    <x v="3"/>
    <n v="4"/>
    <s v="YOGYAKARTA"/>
    <s v="SLEMAN"/>
    <s v="GOD"/>
    <s v="REG"/>
    <s v="AO"/>
    <s v="NEW SALES"/>
    <m/>
    <s v="Completed (PS)"/>
    <s v="RBS-Regional 3"/>
    <d v="2026-08-11T13:19:09"/>
    <d v="2026-08-11T16:26:53"/>
    <n v="69361641"/>
    <m/>
    <n v="146136130141"/>
    <s v="PT Warisan Abadi Visi Edukasi, NWAVE Corp"/>
    <s v="ODP-GOD-VAY/060"/>
    <s v="WO061498825"/>
    <m/>
    <m/>
    <m/>
    <n v="110.342620791575"/>
    <n v="-7.7467784255493699"/>
    <s v="|MC80006|MYIA-080458309018/POI/Nisa Fadhilla/0895363272887/admnhr.office.dewave@gmail.com"/>
    <s v="Sales Profesional"/>
    <m/>
    <m/>
    <m/>
    <m/>
    <m/>
    <m/>
    <m/>
    <m/>
    <s v="Management Janji"/>
    <s v="2026-08-10 13:00:00 | M Janji : 10 agustus 2026  jam Pasang : siang  Note : hubungi pelanggan jika ingin kelokasi  "/>
    <s v="FCC"/>
    <d v="2026-11-08T13:39:46"/>
    <m/>
    <m/>
    <s v="PS"/>
    <s v="GOD"/>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07:00:00"/>
    <s v="2026-08-10 13:00:00 | M Janji : 10 agustus 2026  jam Pasang : siang  Note : hubungi pelanggan jika ingin kelokasi  "/>
    <n v="2026"/>
    <n v="8"/>
    <n v="11"/>
    <d v="2026-08-11T00:00:00"/>
    <n v="-0.29166666666424135"/>
    <x v="0"/>
    <x v="3"/>
  </r>
  <r>
    <n v="1193"/>
    <n v="1002531550"/>
    <n v="3"/>
    <x v="0"/>
    <n v="5"/>
    <s v="MATARAM"/>
    <s v="LOMBOK TIMUR UTARA"/>
    <s v="SEL"/>
    <s v="REG"/>
    <s v="AO"/>
    <s v="NEW SALES"/>
    <s v="1P INET"/>
    <s v="MIE - SEND SURVEY"/>
    <s v="RBS-Regional 3"/>
    <d v="2026-08-17T19:26:57"/>
    <d v="2026-08-17T19:28:01"/>
    <n v="69368429"/>
    <m/>
    <n v="172619203358"/>
    <s v="Toko Mazrul"/>
    <s v="ODP-SEL-FAD/56 FAD/D01/56.01"/>
    <s v="WO061955249"/>
    <m/>
    <m/>
    <m/>
    <n v="116.5730549"/>
    <n v="-8.6470921000000001"/>
    <s v="MD|MYDB-20260817265836|SC00001/MC00149|Toko Mazrul|085925885827"/>
    <s v="MYDIGIBIZPARTNER"/>
    <m/>
    <m/>
    <m/>
    <m/>
    <m/>
    <m/>
    <m/>
    <m/>
    <s v="Management Janji"/>
    <s v="2026-08-20 15:00:00 | Tanggal Pemasangan : 20 Agustus 2026 Jam Pemasangan : 08:00 15:00 Info Tambahan : Hubungi pelanggan dulu sebelum ke lokasi terimakasih"/>
    <s v="FCC"/>
    <s v="17-08-2026 19:39:49"/>
    <d v="2026-08-20T15:00:00"/>
    <m/>
    <s v="SURVEY_NEW_MANJA"/>
    <s v="SEL"/>
    <s v="NO ADDON"/>
    <m/>
    <s v="MIE - SEND SURVEY"/>
    <s v="HSI Bisnis Promo HUT Telkom PSB 70% - 150 Mbps"/>
    <s v="INDIBIZ"/>
    <m/>
    <m/>
    <d v="2026-08-20T15:00:00"/>
    <s v="2026-08-20 15:00:00 | Tanggal Pemasangan : 20 Agustus 2026 Jam Pemasangan : 08:00 15:00 Info Tambahan : Hubungi pelanggan dulu sebelum ke lokasi terimakasih"/>
    <m/>
    <m/>
    <m/>
    <e v="#NUM!"/>
    <e v="#NUM!"/>
    <x v="1"/>
    <x v="9"/>
  </r>
  <r>
    <n v="1194"/>
    <n v="1002505155"/>
    <n v="3"/>
    <x v="2"/>
    <n v="5"/>
    <s v="MADIUN"/>
    <s v="TUBAN"/>
    <s v="JTR"/>
    <s v="REG"/>
    <s v="AO"/>
    <s v="NEW SALES"/>
    <m/>
    <s v="98 | OSS - CANCEL COMPLETE"/>
    <s v="RBS-Regional 3"/>
    <d v="2026-08-02T11:09:39"/>
    <d v="2026-08-03T13:30:47"/>
    <n v="69356245"/>
    <m/>
    <n v="152645203493"/>
    <s v="TOKO KAIN MURAH"/>
    <s v="ODP-JTR-FB/04"/>
    <s v="WO060703320"/>
    <m/>
    <m/>
    <m/>
    <n v="111.72356728"/>
    <n v="-7.0162159199999996"/>
    <s v="MD|MYDB-20260731264059|DN00001/MN01285|TOKO KAIN MURAH|0895384255955"/>
    <s v="MYDIGIBIZPARTNER"/>
    <m/>
    <m/>
    <m/>
    <m/>
    <m/>
    <m/>
    <m/>
    <m/>
    <s v="Management Janji"/>
    <s v="2026-08-01 15:00:00 | Jam pemasangan : 12.00  Info Tambahan : Hubungi pelanggan dulu sebelum ke lokasi  terimakasih "/>
    <s v="FCC"/>
    <d v="2026-02-08T11:25:15"/>
    <m/>
    <s v="Kendala Pelanggan"/>
    <s v="CANCEL"/>
    <s v="JTR"/>
    <s v="NO ADDON"/>
    <m/>
    <s v="Cancel Completed"/>
    <s v="- 11_11446;Biaya PSB HSI EBIS Tunai di Depan ~ 11[150000]  - SP_NOSS;SP_NOSS ~ Internet NOSS Multispeed Network[0]  - SP_NOSS;SP_NOSS ~ Internet NOSS Multispeed Network[0]  - E23015;E23015 ~ ES23 - Perangkat ONT[0]  - E23015~null~44292;E23015||11||Abodeme"/>
    <s v="INDIBIZ"/>
    <m/>
    <m/>
    <d v="2026-08-02T07:00:00"/>
    <s v="2026-08-01 15:00:00 | Jam pemasangan : 12.00  Info Tambahan : Hubungi pelanggan dulu sebelum ke lokasi  terimakasih "/>
    <m/>
    <m/>
    <m/>
    <e v="#NUM!"/>
    <e v="#NUM!"/>
    <x v="1"/>
    <x v="18"/>
  </r>
  <r>
    <n v="1195"/>
    <n v="1002521878"/>
    <n v="3"/>
    <x v="4"/>
    <n v="4"/>
    <s v="PEKALONGAN"/>
    <s v="BATANG"/>
    <s v="SBA"/>
    <s v="REG"/>
    <s v="AO"/>
    <s v="NEW SALES"/>
    <s v="1P INET"/>
    <s v="98 | OSS - CANCEL COMPLETE"/>
    <s v="RBS-Regional 3"/>
    <d v="2026-08-12T11:47:57"/>
    <d v="2026-08-14T08:55:49"/>
    <n v="69364104"/>
    <m/>
    <n v="142200200890"/>
    <s v="SMAN 1 SUBAH"/>
    <s v="ODP-SBA-FE/006 FE/D01/006.01"/>
    <s v="WO061573294"/>
    <m/>
    <m/>
    <m/>
    <n v="109.888338711771"/>
    <n v="-6.97644941327437"/>
    <s v="|MN02342|MYIA-075332042195/POI/Maulana Arfin Al Farisz/085747104262/saifhack77@gmail.com"/>
    <s v="MYIB_ASSISTANT"/>
    <m/>
    <m/>
    <m/>
    <m/>
    <m/>
    <m/>
    <m/>
    <m/>
    <s v="Management Janji"/>
    <s v="2026-08-13 08:00:00 | Waktu pemasnagan : 13 Agustus 2026 Jam pemasangan : 08.00 - 12.00 Mohon hubungi pelanggan sebelum ke lokasi  Terima kasih"/>
    <s v="FCC"/>
    <d v="2026-12-08T11:55:22"/>
    <d v="2026-08-13T08:00:00"/>
    <s v="Kendala Pelanggan"/>
    <s v="CANCEL"/>
    <s v="SBA"/>
    <s v="NO ADDON"/>
    <m/>
    <s v="Cancel Completed"/>
    <s v="HSI Bisnis Promo HUT Telkom PSB 70% - 200 Mbps"/>
    <s v="INDIBIZ"/>
    <m/>
    <m/>
    <d v="2026-08-13T08:00:00"/>
    <s v="2026-08-13 08:00:00 | Waktu pemasnagan : 13 Agustus 2026 Jam pemasangan : 08.00 - 12.00 Mohon hubungi pelanggan sebelum ke lokasi  Terima kasih"/>
    <m/>
    <m/>
    <m/>
    <e v="#NUM!"/>
    <e v="#NUM!"/>
    <x v="1"/>
    <x v="3"/>
  </r>
  <r>
    <n v="1196"/>
    <n v="1002507848"/>
    <n v="3"/>
    <x v="3"/>
    <n v="4"/>
    <s v="MAGELANG"/>
    <s v="MUNTILAN"/>
    <s v="SWT"/>
    <s v="REG"/>
    <s v="AO"/>
    <s v="NEW SALES"/>
    <m/>
    <s v="FCC - HD1A - PROGRESS"/>
    <s v="RBS-Regional 3"/>
    <d v="2026-08-04T11:47:24"/>
    <d v="2026-08-04T11:49:22"/>
    <n v="69358185"/>
    <m/>
    <n v="142164113596"/>
    <s v="Nanas decoration"/>
    <m/>
    <m/>
    <m/>
    <m/>
    <m/>
    <n v="110.3656861"/>
    <n v="-7.5299721999999996"/>
    <s v="|MN00935|/Nanas decoration/085881711485/idaratnasari15@gmail.com/ 1S HSI BISNIS BASIC PROMO HUT 50 Mbps / AGUS SADEWO"/>
    <s v="Sales Profesional"/>
    <m/>
    <m/>
    <m/>
    <m/>
    <m/>
    <m/>
    <m/>
    <m/>
    <m/>
    <m/>
    <m/>
    <d v="2026-04-08T11:55:14"/>
    <m/>
    <m/>
    <s v="FCC"/>
    <s v="SWT"/>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1197"/>
    <n v="1002530038"/>
    <n v="3"/>
    <x v="5"/>
    <n v="5"/>
    <s v="DENPASAR"/>
    <s v="JIMBARAN"/>
    <s v="KUT"/>
    <s v="REG"/>
    <s v="AO"/>
    <s v="NEW SALES"/>
    <m/>
    <s v="QC MIA - INVALID QUALITY CONTROL MIA"/>
    <s v="RBS-Regional 2"/>
    <d v="2026-08-16T17:53:24"/>
    <d v="2026-08-17T08:18:35"/>
    <n v="69367747"/>
    <n v="3619598924"/>
    <n v="172416429276"/>
    <s v="KUBERA BALI JAYA"/>
    <s v="ODP-KUT-FQ/35"/>
    <m/>
    <m/>
    <m/>
    <m/>
    <n v="115.167289"/>
    <n v="-8.7335550000000008"/>
    <s v="|MN02677|/CP MANOJ VASDEV DARYANANI/089627520004/cvkuberabalijaya@gmail.com"/>
    <s v="Sales Force DBS"/>
    <m/>
    <m/>
    <m/>
    <m/>
    <m/>
    <m/>
    <m/>
    <m/>
    <m/>
    <m/>
    <m/>
    <s v="16-08-2026 17:55:00"/>
    <m/>
    <m/>
    <s v="QC1"/>
    <s v="KUT"/>
    <s v="NO ADDON"/>
    <m/>
    <s v="QC MIA - INVALID QUALITY CONTROL MIA - Indikasi Foto Diambil dari Google Maps - mohon upload lokasi secara langsung tidak goo"/>
    <s v="- BWY DL;BWY DL ~ Saluran Dua Arah(BothWay)[0]  - E23053;E23053 ~ ES23 - Paket HSI Bisnis  Phone (PHONE)[0]  - E23053~null~44864;E23053||11||Abodemen 0[0]  - E23053~null~E23053_IN800;IN800 ~ Free Lokal dan SLJJ 800 Menit ~ E23053[40000]  - 11_11446;Biaya "/>
    <s v="INDIBIZ"/>
    <m/>
    <m/>
    <m/>
    <m/>
    <m/>
    <m/>
    <m/>
    <e v="#NUM!"/>
    <e v="#NUM!"/>
    <x v="1"/>
    <x v="30"/>
  </r>
  <r>
    <n v="1198"/>
    <n v="1002506648"/>
    <n v="3"/>
    <x v="0"/>
    <n v="5"/>
    <s v="MATARAM"/>
    <s v="INNER - NUSA TENGGARA"/>
    <s v="MTR"/>
    <s v="REG"/>
    <s v="AO"/>
    <s v="NEW SALES"/>
    <s v="1P INET"/>
    <s v="Completed (PS)"/>
    <s v="RBS-Regional 3"/>
    <d v="2026-08-03T19:52:56"/>
    <d v="2026-08-05T21:16:46"/>
    <n v="69357853"/>
    <m/>
    <n v="172601796773"/>
    <s v="TOKO AIS"/>
    <s v="ODP-MTR-FDG/116 FDG/D05/116.01"/>
    <s v="WO060838840"/>
    <m/>
    <m/>
    <m/>
    <n v="116.136936274242"/>
    <n v="-8.6075239768913701"/>
    <s v="MD|MYDB-20260803264288|SC00001/MC00069|TOKO AIS|082146086487"/>
    <s v="MYDIGIBIZPARTNER"/>
    <m/>
    <m/>
    <m/>
    <m/>
    <m/>
    <m/>
    <m/>
    <m/>
    <s v="Management Janji"/>
    <s v="2026-08-05 15:00:00 | No Hp Pic : 082146086487 No alt : - Jam Pemasangan : pagi/ siang Tanggal Pemasangan : 05/08/2026 hub sebelum ke lokasi"/>
    <s v="FCC"/>
    <d v="2026-03-08T19:54:44"/>
    <d v="2026-08-05T15:00:00"/>
    <m/>
    <s v="PS"/>
    <s v="MTR"/>
    <s v="NO ADDON"/>
    <n v="20260805"/>
    <s v="Completed"/>
    <s v="HSI Bisnis Promo HUT Telkom PSB 70% - 100 Mbps Dual Band"/>
    <s v="INDIBIZ"/>
    <m/>
    <m/>
    <d v="2026-08-05T15:00:00"/>
    <s v="2026-08-05 15:00:00 | No Hp Pic : 082146086487 No alt : - Jam Pemasangan : pagi/ siang Tanggal Pemasangan : 05/08/2026 hub sebelum ke lokasi"/>
    <n v="2026"/>
    <n v="8"/>
    <n v="5"/>
    <d v="2026-08-05T00:00:00"/>
    <n v="-0.625"/>
    <x v="0"/>
    <x v="23"/>
  </r>
  <r>
    <n v="1199"/>
    <n v="1002513949"/>
    <n v="3"/>
    <x v="3"/>
    <n v="4"/>
    <s v="PURWOKERTO"/>
    <s v="CILACAP"/>
    <s v="KRY"/>
    <s v="REG"/>
    <s v="AO"/>
    <s v="NEW SALES"/>
    <s v="1P INET"/>
    <s v="Completed (PS)"/>
    <s v="RBS-Regional 3"/>
    <d v="2026-08-07T09:52:56"/>
    <d v="2026-08-07T14:45:45"/>
    <n v="69360505"/>
    <m/>
    <n v="143385101124"/>
    <s v="SMP NEGERI 2 SUMPIUH"/>
    <s v="ODP-KRY-FH/036"/>
    <s v="WO061139456"/>
    <m/>
    <m/>
    <m/>
    <n v="109.353478"/>
    <n v="-7.6089570000000002"/>
    <s v="|MC00213|MYIA-057491626290/POI/DIDIK FIRMANSYAH/089512063354/smpnduasumpiuh@gmail.com"/>
    <s v="MYIB_ASSISTANT"/>
    <m/>
    <m/>
    <m/>
    <m/>
    <m/>
    <m/>
    <m/>
    <m/>
    <s v="Management Janji"/>
    <s v="2026-08-10 08:00:00 | Nama Pic : BP DIDIK No Hp Pic : 089512063354 Jam Pemasangan : 08:00 - 12.00 Tanggal Pemasangan : SABTU 08 AGUSTUS 2026 Info Tambahan : Hubungi pelanggan sebelum datang ke lokasi, terima kasih."/>
    <s v="FCC"/>
    <d v="2026-07-08T09:55:18"/>
    <d v="2026-08-10T08:00:00"/>
    <m/>
    <s v="PS"/>
    <s v="KRY"/>
    <s v="NO ADDON"/>
    <n v="20260807"/>
    <s v="Completed"/>
    <s v="HSI Bisnis Promo HUT Telkom PSB 70% - 200 Mbps"/>
    <s v="INDIBIZ"/>
    <m/>
    <m/>
    <d v="2026-08-10T08:00:00"/>
    <s v="2026-08-10 08:00:00 | Nama Pic : BP DIDIK No Hp Pic : 089512063354 Jam Pemasangan : 08:00 - 12.00 Tanggal Pemasangan : SABTU 08 AGUSTUS 2026 Info Tambahan : Hubungi pelanggan sebelum datang ke lokasi, terima kasih."/>
    <n v="2026"/>
    <n v="8"/>
    <n v="7"/>
    <d v="2026-08-07T00:00:00"/>
    <n v="-3.3333333333357587"/>
    <x v="0"/>
    <x v="3"/>
  </r>
  <r>
    <n v="1200"/>
    <n v="1002511059"/>
    <n v="3"/>
    <x v="0"/>
    <n v="5"/>
    <s v="MATARAM"/>
    <s v="BIMA"/>
    <s v="DMP"/>
    <s v="DGS"/>
    <s v="AO"/>
    <s v="NEW SALES"/>
    <m/>
    <s v="Completed (PS)"/>
    <s v="DGS-B2B TREG"/>
    <d v="2026-08-05T15:39:20"/>
    <d v="2026-08-05T19:09:37"/>
    <n v="69355140"/>
    <m/>
    <n v="172611786186"/>
    <s v="UPTD PERTANIAN DAN PERKEBUNAN KEC.HU,U"/>
    <s v="ODP-DMP-FAH/51"/>
    <s v="WO061005563"/>
    <m/>
    <m/>
    <m/>
    <n v="118.4359427"/>
    <n v="-8.7507237"/>
    <s v="DGS HSI |TREG 3 | IRAWATI | 960251|Bambang wahyudin MN02363|82340557346|UPTD PERTANIAN DAN PERKEBUNAN KEC.HU,U|Indibiz 50MB"/>
    <s v="Amex"/>
    <m/>
    <m/>
    <m/>
    <m/>
    <m/>
    <m/>
    <m/>
    <m/>
    <s v="Management Janji"/>
    <s v="AO"/>
    <s v="FCC"/>
    <d v="2026-05-08T15:39:51"/>
    <m/>
    <m/>
    <s v="PS"/>
    <s v="DMP"/>
    <s v="NO ADDON"/>
    <n v="20260805"/>
    <s v="Completed"/>
    <s v="- E23015;E23015 ~ ES23 - Perangkat ONT[0]  - E23015~null~44292;E23015||11||Abodemen 0[0]  - E23015~null~E23015_SWONT;SWONT ~ Biaya Sewa ONT ~ E23015[30000]  - E24058;E24058 ~ ES24 - Paket HSI Bisnis (HSIEF) Khusus Winback[0]  - E24058~null~103819;E24058||"/>
    <s v="INDIBIZ"/>
    <m/>
    <m/>
    <d v="1970-01-01T07:00:00"/>
    <s v="AO"/>
    <n v="2026"/>
    <n v="8"/>
    <n v="5"/>
    <d v="2026-08-05T00:00:00"/>
    <n v="20669.708333333332"/>
    <x v="2"/>
    <x v="4"/>
  </r>
  <r>
    <n v="1201"/>
    <n v="1002508546"/>
    <n v="3"/>
    <x v="2"/>
    <n v="5"/>
    <s v="KEDIRI"/>
    <s v="KEDIRI"/>
    <s v="KDI"/>
    <s v="REG"/>
    <s v="AO"/>
    <s v="NEW SALES"/>
    <s v="1P INET"/>
    <s v="Completed (PS)"/>
    <s v="RBS-Regional 3"/>
    <d v="2026-08-04T14:25:57"/>
    <d v="2026-08-04T20:12:49"/>
    <n v="69358375"/>
    <m/>
    <n v="152610241459"/>
    <s v="PUSKESMAS KOTA WILAYAH SELATAN I"/>
    <s v="ODP-KDI-FX/20"/>
    <s v="WO060901939"/>
    <m/>
    <m/>
    <m/>
    <n v="112.0299472"/>
    <n v="-7.8473625999999896"/>
    <s v="MD|MYDB-20260804264317|DN00001/MN00968|PUSKESMAS KOTA WILAYAH SELATAN I|08155605374"/>
    <s v="MYDIGIBIZPARTNER"/>
    <m/>
    <m/>
    <m/>
    <m/>
    <m/>
    <m/>
    <m/>
    <m/>
    <s v="Management Janji"/>
    <s v="2026-08-05 13:00:00 |  M Janji : (5 AGUSTUS 2026) jam Pasang : pagi siang Note : hubungi pelanggan jika ingin kelokasi "/>
    <s v="FCC"/>
    <d v="2026-04-08T14:40:14"/>
    <d v="2026-08-05T13:00:00"/>
    <m/>
    <s v="PS"/>
    <s v="KDI"/>
    <s v="NO ADDON"/>
    <n v="20260804"/>
    <s v="Completed"/>
    <s v="HSI Bisnis Promo HUT Telkom PSB 70% - 100 Mbps"/>
    <s v="INDIBIZ"/>
    <m/>
    <m/>
    <d v="2026-08-05T13:00:00"/>
    <s v="2026-08-05 13:00:00 |  M Janji : (5 AGUSTUS 2026) jam Pasang : pagi siang Note : hubungi pelanggan jika ingin kelokasi "/>
    <n v="2026"/>
    <n v="8"/>
    <n v="4"/>
    <d v="2026-08-04T00:00:00"/>
    <n v="-1.5416666666642413"/>
    <x v="0"/>
    <x v="5"/>
  </r>
  <r>
    <n v="1202"/>
    <n v="1002520759"/>
    <n v="3"/>
    <x v="3"/>
    <n v="4"/>
    <s v="MAGELANG"/>
    <s v="TEMANGGUNG"/>
    <s v="TEM"/>
    <s v="REG"/>
    <s v="AO"/>
    <s v="NEW SALES"/>
    <s v="1P INET"/>
    <s v="Completed (PS)"/>
    <s v="RBS-Regional 3"/>
    <d v="2026-08-11T16:35:57"/>
    <d v="2026-08-12T16:24:08"/>
    <n v="69363624"/>
    <m/>
    <n v="146149124361"/>
    <s v="SPBU KANDANGAN 44.56.215"/>
    <s v="ODP-TMG-FAU/013 FAU/D03/013.01"/>
    <s v="WO061524249"/>
    <m/>
    <m/>
    <m/>
    <n v="110.1855217"/>
    <n v="-7.2659386000000001"/>
    <s v="|MN02495|MYIA-053766632196/POI/ARIS PURWANTO/08112632532/spbu4456215@gmail.com"/>
    <s v="MYIB_ASSISTANT"/>
    <m/>
    <m/>
    <m/>
    <m/>
    <m/>
    <m/>
    <m/>
    <m/>
    <s v="Management Janji"/>
    <s v="2026-08-12 13:00:00 | Nama : BP ABROR (SPV) No Hp : 08112632532 No Alt :  Tgl Pemasangan : 12 Agustus 2026 Interval : PAGI  Note : Hubungi pelanggan terlebih dahulu"/>
    <s v="FCC"/>
    <d v="2026-11-08T16:39:47"/>
    <d v="2026-08-12T13:00:00"/>
    <m/>
    <s v="PS"/>
    <s v="TEM"/>
    <s v="NO ADDON"/>
    <n v="20260812"/>
    <s v="Completed"/>
    <s v="HSI Bisnis Basic Promo HUT Telkom PSB 70% - 50 Mbps"/>
    <s v="INDIBIZ"/>
    <m/>
    <m/>
    <d v="2026-08-12T13:00:00"/>
    <s v="2026-08-12 13:00:00 | Nama : BP ABROR (SPV) No Hp : 08112632532 No Alt :  Tgl Pemasangan : 12 Agustus 2026 Interval : PAGI  Note : Hubungi pelanggan terlebih dahulu"/>
    <n v="2026"/>
    <n v="8"/>
    <n v="12"/>
    <d v="2026-08-12T00:00:00"/>
    <n v="-0.54166666666424135"/>
    <x v="0"/>
    <x v="3"/>
  </r>
  <r>
    <n v="1203"/>
    <n v="1002513451"/>
    <n v="3"/>
    <x v="2"/>
    <n v="5"/>
    <s v="KEDIRI"/>
    <s v="TULUNGAGUNG"/>
    <s v="TUL"/>
    <s v="REG"/>
    <s v="AO"/>
    <s v="NEW SALES"/>
    <s v="1P INET"/>
    <s v="Completed (PS)"/>
    <s v="RBS-Regional 3"/>
    <d v="2026-08-06T18:40:57"/>
    <d v="2026-08-08T06:17:25"/>
    <n v="69360333"/>
    <m/>
    <n v="152606246392"/>
    <s v="UD. Bambang Purwito (SPBU Pertamina 54.662.05)"/>
    <s v="ODP-TUL-FAF/35 FAF/D03/35.01"/>
    <s v="WO061114990"/>
    <m/>
    <m/>
    <m/>
    <n v="111.88695144232599"/>
    <n v="-8.0530011151930907"/>
    <s v="|MN02702|MYIA-096019446945/POI/WAHYU HARTANTO/085708316787/spbu.bsgroup05@gmail.com"/>
    <s v="MYIB_ASSISTANT"/>
    <m/>
    <m/>
    <m/>
    <m/>
    <m/>
    <m/>
    <m/>
    <m/>
    <s v="Management Janji"/>
    <s v="2026-08-07 15:00:00 |  M Janji : (07/08/026) jam Pasang : 09:00 Note : hubungi pelanggan jika ingin kelokasi"/>
    <s v="FCC"/>
    <d v="2026-06-08T18:55:50"/>
    <d v="2026-08-07T15:00:00"/>
    <m/>
    <s v="PS"/>
    <s v="TUL"/>
    <s v="NO ADDON"/>
    <n v="20260808"/>
    <s v="Completed"/>
    <s v="HSI Bisnis Promo HUT Telkom PSB 70% - 50 Mbps"/>
    <s v="INDIBIZ"/>
    <m/>
    <m/>
    <d v="2026-08-07T15:00:00"/>
    <s v="2026-08-07 15:00:00 |  M Janji : (07/08/026) jam Pasang : 09:00 Note : hubungi pelanggan jika ingin kelokasi"/>
    <n v="2026"/>
    <n v="8"/>
    <n v="8"/>
    <d v="2026-08-08T00:00:00"/>
    <n v="0.375"/>
    <x v="0"/>
    <x v="28"/>
  </r>
  <r>
    <n v="1204"/>
    <n v="1002530710"/>
    <n v="3"/>
    <x v="3"/>
    <n v="4"/>
    <s v="YOGYAKARTA"/>
    <s v="INNER - YOGYA JATENG SELATAN"/>
    <s v="KEN"/>
    <s v="REG"/>
    <s v="AO"/>
    <s v="NEW SALES"/>
    <m/>
    <s v="Completed (PS)"/>
    <s v="RBS-Regional 3"/>
    <d v="2026-08-17T11:43:22"/>
    <d v="2026-08-17T13:31:28"/>
    <n v="69367168"/>
    <m/>
    <n v="146130138590"/>
    <s v="KOST PUTRA DAN PUTRI PUCANGANOM"/>
    <s v="ODP-KEN-FGL/086"/>
    <s v="WO061921967"/>
    <m/>
    <m/>
    <m/>
    <n v="110.43449141000001"/>
    <n v="-7.7389175540000004"/>
    <s v="|MC80054|MYIA-030407433714/POI/DWI RUSWANTI/081818205953/egiigosuban05@gmail.com"/>
    <s v="Sales Profesional"/>
    <m/>
    <m/>
    <m/>
    <m/>
    <m/>
    <m/>
    <m/>
    <m/>
    <s v="Management Janji"/>
    <s v="2026-08-16 13:00:00 | Waktu pemasangan : 16 agustus 2026  Jam pemasangan : 08.00 - 12.00  Info Tambahan : Hubungi pelanggan dulu sebelum ke lokasi  terimakasih   "/>
    <s v="FCC"/>
    <s v="17-08-2026 11:55:11"/>
    <m/>
    <m/>
    <s v="PS"/>
    <s v="KEN"/>
    <s v="NO ADDON"/>
    <n v="20260817"/>
    <s v="Completed"/>
    <s v="- 11_11446;Biaya PSB HSI EBIS Tunai di Depan ~ 11[150000]  - SP_NOSS;SP_NOSS ~ Internet NOSS Multispeed Network[0]  - SP_NOSS;SP_NOSS ~ Internet NOSS Multispeed Network[0]  - E25061;E25061 ~ ES25 - Paket HSI Basic (HSIEF) Khusus Winback 2.0[0]  - E25061~n"/>
    <s v="INDIBIZ"/>
    <m/>
    <m/>
    <d v="2026-08-17T07:00:00"/>
    <s v="2026-08-16 13:00:00 | Waktu pemasangan : 16 agustus 2026  Jam pemasangan : 08.00 - 12.00  Info Tambahan : Hubungi pelanggan dulu sebelum ke lokasi  terimakasih   "/>
    <n v="2026"/>
    <n v="8"/>
    <n v="17"/>
    <d v="2026-08-17T00:00:00"/>
    <n v="-0.29166666666424135"/>
    <x v="0"/>
    <x v="3"/>
  </r>
  <r>
    <n v="1205"/>
    <n v="1002522357"/>
    <n v="3"/>
    <x v="4"/>
    <n v="4"/>
    <s v="PEKALONGAN"/>
    <s v="BREBES"/>
    <s v="BMU"/>
    <s v="REG"/>
    <s v="AO"/>
    <s v="NEW SALES"/>
    <s v="1P INET"/>
    <s v="102 | FOLLOW UP COMPLETED"/>
    <s v="RBS-Regional 3"/>
    <d v="2026-08-12T14:16:57"/>
    <d v="2026-08-16T15:20:16"/>
    <n v="69364332"/>
    <m/>
    <n v="146281108098"/>
    <s v="SPPG PAGUYANGAN WINDUAJI"/>
    <s v="ODP-BMU-FL/069 FL/D01/069.01"/>
    <s v="WO061594154"/>
    <m/>
    <m/>
    <m/>
    <n v="109.06238"/>
    <n v="-7.3315140000000003"/>
    <s v="|MN00292|MYIA-047497960010/POI/DIO DWIYAN PAZHARI/082328899767/diodwiyanp@gmail.com"/>
    <s v="MYIB_ASSISTANT"/>
    <m/>
    <m/>
    <m/>
    <m/>
    <m/>
    <m/>
    <m/>
    <m/>
    <s v="Management Janji"/>
    <s v="2026-08-13 15:00:00 | Waktu pemasnagan : 13 Agustus 2026 Jam pemasangan : 08.00 - 12.00 Mohon hubungi pelanggan sebelum ke lokasi  Terima kasih"/>
    <s v="FCC"/>
    <d v="2026-12-08T14:39:59"/>
    <d v="2026-08-13T15:00:00"/>
    <s v="Kendala Teknik"/>
    <s v="REVOKE"/>
    <s v="BMU"/>
    <s v="NO ADDON"/>
    <m/>
    <s v="Follow Up Revoke Completed, New Order ID : SC1002529850"/>
    <s v="HSI Bisnis Promo HUT Telkom PSB 70% - 75 Mbps"/>
    <s v="INDIBIZ"/>
    <m/>
    <m/>
    <d v="2026-08-13T15:00:00"/>
    <s v="2026-08-13 15:00:00 | Waktu pemasnagan : 13 Agustus 2026 Jam pemasangan : 08.00 - 12.00 Mohon hubungi pelanggan sebelum ke lokasi  Terima kasih"/>
    <m/>
    <m/>
    <m/>
    <e v="#NUM!"/>
    <e v="#NUM!"/>
    <x v="1"/>
    <x v="3"/>
  </r>
  <r>
    <n v="1206"/>
    <n v="1002519093"/>
    <n v="3"/>
    <x v="2"/>
    <n v="5"/>
    <s v="MADIUN"/>
    <s v="BOJONEGORO"/>
    <s v="BJN"/>
    <s v="REG"/>
    <s v="AO"/>
    <s v="NEW SALES"/>
    <s v="1P INET"/>
    <s v="Completed (PS)"/>
    <s v="RBS-Regional 3"/>
    <d v="2026-08-11T09:46:56"/>
    <d v="2026-08-12T14:42:34"/>
    <n v="69362964"/>
    <m/>
    <n v="152609258566"/>
    <s v="GANESHA WIJAYA KUSUMA"/>
    <s v="ODP-BJN-FD/06 FD/D01/06.01"/>
    <s v="WO061468486"/>
    <m/>
    <m/>
    <m/>
    <n v="111.875527792753"/>
    <n v="-7.1705596571788597"/>
    <s v="|MN02619|MYIA-036217419530/POI/DIAH AYU RENGGO PUSPITOWATI/085113675260/purwantopurwanto0269@gmail.com"/>
    <s v="MYIB_ASSISTANT"/>
    <m/>
    <m/>
    <m/>
    <m/>
    <m/>
    <m/>
    <m/>
    <m/>
    <s v="Management Janji"/>
    <s v="2026-08-13 08:00:00 | Nama PIC : bapak purwanto No HP : 081223751411 Alt :  M Janji : (kamis/13/AGUSTUS/2026) jam Pasang : 09:00 Note : hubungi pelanggan jika ingin kelokasi"/>
    <s v="FCC"/>
    <d v="2026-11-08T09:54:44"/>
    <d v="2026-08-13T08:00:00"/>
    <m/>
    <s v="PS"/>
    <s v="BJN"/>
    <s v="NO ADDON"/>
    <n v="20260812"/>
    <s v="Completed"/>
    <s v="HSI Bisnis Basic Promo HUT Telkom PSB 70% - 50 Mbps"/>
    <s v="INDIBIZ"/>
    <m/>
    <m/>
    <d v="2026-08-13T08:00:00"/>
    <s v="2026-08-13 08:00:00 | Nama PIC : bapak purwanto No HP : 081223751411 Alt :  M Janji : (kamis/13/AGUSTUS/2026) jam Pasang : 09:00 Note : hubungi pelanggan jika ingin kelokasi"/>
    <n v="2026"/>
    <n v="8"/>
    <n v="12"/>
    <d v="2026-08-12T00:00:00"/>
    <n v="-1.3333333333357587"/>
    <x v="0"/>
    <x v="18"/>
  </r>
  <r>
    <n v="1207"/>
    <n v="1002522023"/>
    <n v="3"/>
    <x v="6"/>
    <n v="5"/>
    <s v="SIDOARJO"/>
    <s v="INNER - JATIM TIMUR"/>
    <s v="KRN"/>
    <s v="REG"/>
    <s v="AO"/>
    <s v="NEW SALES"/>
    <s v="1P INET"/>
    <s v="Completed (PS)"/>
    <s v="RBS-Regional 3"/>
    <d v="2026-08-12T12:41:56"/>
    <d v="2026-08-13T20:51:14"/>
    <n v="69364190"/>
    <m/>
    <n v="152331251044"/>
    <s v="WARKOP GIRAS POJAS"/>
    <s v="ODP-KRN-FAC/68 FAC/D04/68.01"/>
    <s v="WO061579907"/>
    <m/>
    <m/>
    <m/>
    <n v="112.5898785"/>
    <n v="-7.3726282999999997"/>
    <s v="MD|MYDB-20260811264964|DN00001/MN00443|WARKOP GIRAS POJAS|085730295814"/>
    <s v="MYDIGIBIZPARTNER"/>
    <m/>
    <m/>
    <m/>
    <m/>
    <m/>
    <m/>
    <m/>
    <m/>
    <s v="Management Janji"/>
    <s v="2026-08-13 13:00:00 | Nama Pic : fatikhurrokhim No Hp Pic : 085730295814 No alt : - Jam Pemasangan : pagi  Tanggal Pemasangan : 13 Agustus 2026"/>
    <s v="FCC"/>
    <d v="2026-12-08T12:55:00"/>
    <d v="2026-08-13T13:00:00"/>
    <m/>
    <s v="PS"/>
    <s v="KRN"/>
    <s v="NO ADDON"/>
    <n v="20260813"/>
    <s v="Completed"/>
    <s v="HSI Bisnis Basic Promo HUT Telkom PSB 70% - 50 Mbps"/>
    <s v="INDIBIZ"/>
    <m/>
    <m/>
    <d v="2026-08-13T13:00:00"/>
    <s v="2026-08-13 13:00:00 | Nama Pic : fatikhurrokhim No Hp Pic : 085730295814 No alt : - Jam Pemasangan : pagi  Tanggal Pemasangan : 13 Agustus 2026"/>
    <n v="2026"/>
    <n v="8"/>
    <n v="13"/>
    <d v="2026-08-13T00:00:00"/>
    <n v="-0.54166666666424135"/>
    <x v="0"/>
    <x v="17"/>
  </r>
  <r>
    <n v="1208"/>
    <n v="1002506114"/>
    <n v="3"/>
    <x v="3"/>
    <n v="4"/>
    <s v="YOGYAKARTA"/>
    <s v="GUNUNG KIDUL"/>
    <s v="WNS"/>
    <s v="REG"/>
    <s v="AO"/>
    <s v="NEW SALES"/>
    <m/>
    <s v="CC - HD1A - INPROGRESS UNCONTACTED"/>
    <s v="RBS-Regional 3"/>
    <d v="2026-08-03T13:34:20"/>
    <d v="2026-08-04T11:31:22"/>
    <n v="69357518"/>
    <m/>
    <n v="143135115014"/>
    <s v="AMA AWA RESORT"/>
    <m/>
    <m/>
    <m/>
    <m/>
    <m/>
    <n v="110.550892668388"/>
    <n v="-8.1311061982196406"/>
    <s v="AMRBS/405613/FARISTA APRILLIA/R3/YOGYAKARTA/HSI BISNIS 1S 150 MBPS PROMO HUT TELKOM 1:1/NOVIDA KARTIKA HADHI/082241020724 08112956569/amaawaresort@gmail.com"/>
    <s v="Amex"/>
    <m/>
    <m/>
    <m/>
    <m/>
    <m/>
    <m/>
    <m/>
    <m/>
    <m/>
    <m/>
    <m/>
    <d v="2026-03-08T13:40:15"/>
    <m/>
    <m/>
    <s v="FCC"/>
    <s v="WNS"/>
    <s v="NO ADDON"/>
    <m/>
    <s v="UNCONTACTED : Mail Box - Memo HANIF NUROHMAN 40981182|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1209"/>
    <n v="1002523238"/>
    <n v="3"/>
    <x v="1"/>
    <n v="5"/>
    <s v="MADURA"/>
    <s v="PAMEKASAN"/>
    <s v="PME"/>
    <s v="REG"/>
    <s v="AO"/>
    <s v="NEW SALES"/>
    <s v="1P INET"/>
    <s v="Completed (PS)"/>
    <s v="RBS-Regional 3"/>
    <d v="2026-08-13T07:29:56"/>
    <d v="2026-08-13T21:24:27"/>
    <n v="69364663"/>
    <m/>
    <n v="152426928139"/>
    <s v="SMA Ihsaniyah"/>
    <s v="ODP-PME-FBB/10 FBB/D01/10.01"/>
    <s v="WO061634798"/>
    <m/>
    <m/>
    <m/>
    <n v="113.468610048294"/>
    <n v="-7.1720629632319097"/>
    <s v="MD|MYDB-20260812265157|DN00001/MN00572|SMA Ihsaniyah|081993172498"/>
    <s v="MYDIGIBIZPARTNER"/>
    <m/>
    <m/>
    <m/>
    <m/>
    <m/>
    <m/>
    <m/>
    <m/>
    <s v="Management Janji"/>
    <s v="2026-08-14 08:00:00 | Nama : BP ABD BASID  No Hp : 081993172498 No Alt :  Tgl Pemasangan : 14 Agustus 2026 Interval : PAGI  Note : Hubungi pelanggan terlebih dahulu"/>
    <s v="FCC"/>
    <s v="13-08-2026 07:39:52"/>
    <d v="2026-08-14T08:00:00"/>
    <m/>
    <s v="PS"/>
    <s v="PME"/>
    <s v="NETMONK"/>
    <n v="20260813"/>
    <s v="Completed"/>
    <s v="HSI Bisnis Bundling Netmonk Promo 2026 PSB 70% - 300 Mbps"/>
    <s v="INDIBIZ"/>
    <m/>
    <m/>
    <d v="2026-08-14T08:00:00"/>
    <s v="2026-08-14 08:00:00 | Nama : BP ABD BASID  No Hp : 081993172498 No Alt :  Tgl Pemasangan : 14 Agustus 2026 Interval : PAGI  Note : Hubungi pelanggan terlebih dahulu"/>
    <n v="2026"/>
    <n v="8"/>
    <n v="13"/>
    <d v="2026-08-13T00:00:00"/>
    <n v="-1.3333333333357587"/>
    <x v="0"/>
    <x v="1"/>
  </r>
  <r>
    <n v="1210"/>
    <n v="1002522396"/>
    <n v="3"/>
    <x v="5"/>
    <n v="5"/>
    <s v="SINGARJA"/>
    <s v="GIANYAR"/>
    <s v="UBU"/>
    <s v="REG"/>
    <s v="AO"/>
    <s v="NEW SALES"/>
    <m/>
    <s v="Completed (PS)"/>
    <s v="RBS-Regional 3"/>
    <d v="2026-08-12T14:28:08"/>
    <d v="2026-08-13T13:25:15"/>
    <n v="69364350"/>
    <m/>
    <n v="172408247929"/>
    <s v="PT. Bali Simpang Siur Ritelindo"/>
    <s v="ODP-UBU-FG/92"/>
    <s v="WO061604469"/>
    <m/>
    <m/>
    <m/>
    <n v="115.29506120000001"/>
    <n v="-8.5262794999999993"/>
    <s v="|MN02658|/PIC GUSTI NGURAH WIRATA/081337951700/spbu.bali.5480519@gmail.com"/>
    <s v="Sales Force DBS"/>
    <m/>
    <m/>
    <m/>
    <m/>
    <m/>
    <m/>
    <m/>
    <m/>
    <s v="Management Janji"/>
    <s v="2026-08-14 08:00:00|M Janji : (13 AGUSTUS 2026) jam Pasang : pagi Note : hubungi pelanggan jika ingin kelokasi|40931149|MYDITA"/>
    <s v="FCC"/>
    <d v="2026-12-08T14:39:59"/>
    <d v="2026-08-14T08:00:00"/>
    <m/>
    <s v="PS"/>
    <s v="UBU"/>
    <s v="NO ADDON"/>
    <n v="20260813"/>
    <s v="Completed"/>
    <s v="- 11_11446;Biaya PSB HSI EBIS Tunai di Depan ~ 11[150000]  - E25061;E25061 ~ ES25 - Paket HSI Basic (HSIEF) Khusus Winback 2.0[0]  - E25061~null~E25061_UNL;UNL ~ Internet-Link Unlimited Internet Usage ~ E25061[0]  - E25061~null~105351;E25061||11||Abodemen"/>
    <s v="INDIBIZ"/>
    <m/>
    <m/>
    <d v="2026-08-14T08:00:00"/>
    <s v="2026-08-14 08:00:00|M Janji : (13 AGUSTUS 2026) jam Pasang : pagi Note : hubungi pelanggan jika ingin kelokasi|40931149|MYDITA"/>
    <n v="2026"/>
    <n v="8"/>
    <n v="13"/>
    <d v="2026-08-13T00:00:00"/>
    <n v="-1.3333333333357587"/>
    <x v="0"/>
    <x v="31"/>
  </r>
  <r>
    <n v="1211"/>
    <n v="1002511892"/>
    <n v="3"/>
    <x v="2"/>
    <n v="5"/>
    <s v="MADIUN"/>
    <s v="NGAWI"/>
    <s v="WKU"/>
    <s v="REG"/>
    <s v="AO"/>
    <s v="NEW SALES"/>
    <s v="1P INET"/>
    <s v="Completed (PS)"/>
    <s v="RBS-Regional 3"/>
    <d v="2026-08-06T10:52:57"/>
    <d v="2026-08-07T16:51:13"/>
    <n v="69359761"/>
    <m/>
    <n v="152634208061"/>
    <s v="SPBU 54.632.09 SIDOWAYAH 2"/>
    <s v="ODP-WKU-FJ/28 FJ/D03/28.01"/>
    <s v="WO061055057"/>
    <m/>
    <m/>
    <m/>
    <n v="111.338809724364"/>
    <n v="-7.3958621855318603"/>
    <s v="|MN00265|MYIA-008059838918/POI/ROBBY PERMANA PUTRA/089619618698/spbu5463209ngawi@gmail.com"/>
    <s v="MYIB_ASSISTANT"/>
    <m/>
    <m/>
    <m/>
    <m/>
    <m/>
    <m/>
    <m/>
    <m/>
    <s v="Management Janji"/>
    <s v="2026-08-07 08:00:00 | Jam pemasangan : 12.00 Info Tambahan : Hubungi pelanggan dulu sebelum ke lokasi terimakasih "/>
    <s v="FCC"/>
    <d v="2026-06-08T10:55:32"/>
    <d v="2026-08-07T08:00:00"/>
    <m/>
    <s v="PS"/>
    <s v="WKU"/>
    <s v="NO ADDON"/>
    <n v="20260807"/>
    <s v="Completed"/>
    <s v="HSI Bisnis Promo HUT Telkom PSB 70% - 50 Mbps"/>
    <s v="INDIBIZ"/>
    <m/>
    <m/>
    <d v="2026-08-07T08:00:00"/>
    <s v="2026-08-07 08:00:00 | Jam pemasangan : 12.00 Info Tambahan : Hubungi pelanggan dulu sebelum ke lokasi terimakasih "/>
    <n v="2026"/>
    <n v="8"/>
    <n v="7"/>
    <d v="2026-08-07T00:00:00"/>
    <n v="-0.33333333333575865"/>
    <x v="0"/>
    <x v="20"/>
  </r>
  <r>
    <n v="1212"/>
    <n v="1002509467"/>
    <n v="3"/>
    <x v="2"/>
    <n v="5"/>
    <s v="MALANG"/>
    <s v="BATU"/>
    <s v="BLB"/>
    <s v="REG"/>
    <s v="AO"/>
    <s v="NEW SALES"/>
    <s v="1P INET"/>
    <s v="Completed (PS)"/>
    <s v="RBS-Regional 3"/>
    <d v="2026-08-04T19:37:57"/>
    <d v="2026-08-05T16:48:23"/>
    <n v="69358698"/>
    <m/>
    <n v="152702232103"/>
    <s v="FRONT TWO KOST"/>
    <s v="ODP-BLB-FCV/75 FCV/D03/75.01"/>
    <s v="WO060934402"/>
    <m/>
    <m/>
    <m/>
    <n v="112.625164"/>
    <n v="-7.93628"/>
    <s v="|MN01864|MYIA-053022229265/POI/ALVIRA BELLINA/082313420796/alvirabellina04@gmail.com"/>
    <s v="MYIB_ASSISTANT"/>
    <m/>
    <m/>
    <m/>
    <m/>
    <m/>
    <m/>
    <m/>
    <m/>
    <s v="Management Janji"/>
    <s v="2026-08-06 08:00:00 | Nama Pic : bu ALVIRA  No Hp Pic : 082313420796 No alt : - Jam Pemasangan : pagi  Tanggal Pemasangan : 5 Agustus 2026"/>
    <s v="FCC"/>
    <d v="2026-04-08T19:39:44"/>
    <d v="2026-08-06T08:00:00"/>
    <m/>
    <s v="PS"/>
    <s v="BLB"/>
    <s v="NO ADDON"/>
    <n v="20260805"/>
    <s v="Completed"/>
    <s v="HSI Bisnis Promo HUT Telkom PSB 70% - 150 Mbps"/>
    <s v="INDIBIZ"/>
    <m/>
    <m/>
    <d v="2026-08-06T08:00:00"/>
    <s v="2026-08-06 08:00:00 | Nama Pic : bu ALVIRA  No Hp Pic : 082313420796 No alt : - Jam Pemasangan : pagi  Tanggal Pemasangan : 5 Agustus 2026"/>
    <n v="2026"/>
    <n v="8"/>
    <n v="5"/>
    <d v="2026-08-05T00:00:00"/>
    <n v="-1.3333333333357587"/>
    <x v="0"/>
    <x v="11"/>
  </r>
  <r>
    <n v="1213"/>
    <n v="1002527829"/>
    <n v="3"/>
    <x v="7"/>
    <n v="4"/>
    <s v="KUDUS"/>
    <s v="BLORA"/>
    <s v="NGA"/>
    <s v="REG"/>
    <s v="AO"/>
    <s v="NEW SALES"/>
    <s v="2P INET + VOICE"/>
    <s v="7 | OSS - PROVISIONING ISSUED"/>
    <s v="RBS-Regional 3"/>
    <d v="2026-08-15T09:52:56"/>
    <d v="2026-08-16T08:06:02"/>
    <n v="69366602"/>
    <n v="2968152009"/>
    <n v="142519105204"/>
    <s v="KSPPS BMT PETA Capem Kunduran"/>
    <s v="ODP-NGA-FB/012"/>
    <s v="WO061802303"/>
    <m/>
    <m/>
    <m/>
    <n v="111.243982"/>
    <n v="-7.05009"/>
    <s v="|MC60133|MYIA-001270602359/POI/MUHAMMAD ALI MUSTHOFA/088220007878/bmtpeta.blora@gmail.com"/>
    <s v="MYIB_ASSISTANT"/>
    <m/>
    <m/>
    <m/>
    <m/>
    <m/>
    <m/>
    <m/>
    <m/>
    <s v="Management Janji"/>
    <s v="2026-08-16 08:00:00 | Nama PIC : BAPAK MUSTOFA No HP : 088220007878 Alt :  M Janji : (MINGGU/16/AGUSTUS/2026) jam Pasang : 09:00 Note : hubungi pelanggan jika ingin kelokasi"/>
    <s v="FCC"/>
    <s v="15-08-2026 09:55:09"/>
    <d v="2026-08-16T08:00:00"/>
    <m/>
    <s v="PI"/>
    <s v="NGA"/>
    <s v="NO ADDON"/>
    <m/>
    <s v="Provisioning Issued"/>
    <s v="HSI Bisnis Bundling Phone PSB 70% - Free 800 Menit - 50 Mbps"/>
    <s v="INDIBIZ"/>
    <m/>
    <m/>
    <d v="2026-08-16T08:00:00"/>
    <s v="2026-08-16 08:00:00 | Nama PIC : BAPAK MUSTOFA No HP : 088220007878 Alt :  M Janji : (MINGGU/16/AGUSTUS/2026) jam Pasang : 09:00 Note : hubungi pelanggan jika ingin kelokasi"/>
    <m/>
    <m/>
    <m/>
    <e v="#NUM!"/>
    <e v="#NUM!"/>
    <x v="1"/>
    <x v="3"/>
  </r>
  <r>
    <n v="1214"/>
    <n v="1002514045"/>
    <n v="3"/>
    <x v="4"/>
    <n v="4"/>
    <s v="SEMARANG"/>
    <s v="KENDAL"/>
    <s v="KDL"/>
    <s v="REG"/>
    <s v="AO"/>
    <s v="NEW SALES"/>
    <s v="1P INET"/>
    <s v="Completed (PS)"/>
    <s v="RBS-Regional 3"/>
    <d v="2026-08-07T10:13:56"/>
    <d v="2026-08-08T12:11:08"/>
    <n v="69360528"/>
    <m/>
    <n v="146457106144"/>
    <s v="TOKO SAMI MIRAH"/>
    <s v="ODP-KDL-FAE/031 FAE/D03/031.01"/>
    <s v="WO061141856"/>
    <m/>
    <m/>
    <m/>
    <n v="110.2568344"/>
    <n v="-6.9712294999999997"/>
    <s v="|MN01867|MYIA-041356863134/POI/SITI NUR FARIDAH/0895391307000/nurf14057@gmail.com"/>
    <s v="MYIB_ASSISTANT"/>
    <m/>
    <m/>
    <m/>
    <m/>
    <m/>
    <m/>
    <m/>
    <m/>
    <s v="Management Janji"/>
    <s v="2026-08-08 08:00:00 | Tanggal pemasangan: 6/08/2026 Jam pemasangan : pagi / siang Info Tambahan : Hubungi pelanggan dulu sebelum ke lokasi. terima kasih"/>
    <s v="FCC"/>
    <d v="2026-07-08T10:25:16"/>
    <d v="2026-08-08T08:00:00"/>
    <m/>
    <s v="PS"/>
    <s v="KDL"/>
    <s v="NO ADDON"/>
    <n v="20260808"/>
    <s v="Completed"/>
    <s v="HSI Bisnis Promo HUT Telkom PSB 70% - 50 Mbps"/>
    <s v="INDIBIZ"/>
    <m/>
    <m/>
    <d v="2026-08-08T08:00:00"/>
    <s v="2026-08-08 08:00:00 | Tanggal pemasangan: 6/08/2026 Jam pemasangan : pagi / siang Info Tambahan : Hubungi pelanggan dulu sebelum ke lokasi. terima kasih"/>
    <n v="2026"/>
    <n v="8"/>
    <n v="8"/>
    <d v="2026-08-08T00:00:00"/>
    <n v="-0.33333333333575865"/>
    <x v="0"/>
    <x v="3"/>
  </r>
  <r>
    <n v="1215"/>
    <n v="1002520313"/>
    <n v="3"/>
    <x v="2"/>
    <n v="5"/>
    <s v="KEDIRI"/>
    <s v="KEDIRI"/>
    <s v="KDI"/>
    <s v="REG"/>
    <s v="AO"/>
    <s v="NEW SALES"/>
    <s v="1P INET"/>
    <s v="Completed (PS)"/>
    <s v="RBS-Regional 3"/>
    <d v="2026-08-11T14:59:56"/>
    <d v="2026-08-12T12:06:58"/>
    <n v="69363500"/>
    <m/>
    <n v="152610241488"/>
    <s v="SPBU 54.641.35"/>
    <s v="ODP-KDI-FAV/03 FAV/D01/03.01"/>
    <s v="WO061510680"/>
    <m/>
    <m/>
    <m/>
    <n v="112.0626973"/>
    <n v="-7.8447984000000002"/>
    <s v="|MN00418|MYIA-093312506409/POI/AGUS SALIM/085790775250/tempurejospbu35@gmail.com"/>
    <s v="MYIB_ASSISTANT"/>
    <m/>
    <m/>
    <m/>
    <m/>
    <m/>
    <m/>
    <m/>
    <m/>
    <s v="Management Janji"/>
    <s v="2026-08-12 13:00:00 | Nama PIC : bapak agus No HP : 085790775250 Alt :  M Janji : (RABU/12/AGUSTUS/2026) jam Pasang : 09:00 Note : hubungi pelanggan jika ingin kelokasi"/>
    <s v="FCC"/>
    <d v="2026-11-08T15:10:17"/>
    <d v="2026-08-12T13:00:00"/>
    <m/>
    <s v="PS"/>
    <s v="KDI"/>
    <s v="NO ADDON"/>
    <n v="20260812"/>
    <s v="Completed"/>
    <s v="HSI Bisnis Promo HUT Telkom PSB 70% - 50 Mbps"/>
    <s v="INDIBIZ"/>
    <m/>
    <m/>
    <d v="2026-08-12T13:00:00"/>
    <s v="2026-08-12 13:00:00 | Nama PIC : bapak agus No HP : 085790775250 Alt :  M Janji : (RABU/12/AGUSTUS/2026) jam Pasang : 09:00 Note : hubungi pelanggan jika ingin kelokasi"/>
    <n v="2026"/>
    <n v="8"/>
    <n v="12"/>
    <d v="2026-08-12T00:00:00"/>
    <n v="-0.54166666666424135"/>
    <x v="0"/>
    <x v="5"/>
  </r>
  <r>
    <n v="1216"/>
    <n v="1002512020"/>
    <n v="3"/>
    <x v="2"/>
    <n v="5"/>
    <s v="MALANG"/>
    <s v="BATU"/>
    <s v="BTU"/>
    <s v="REG"/>
    <s v="AO"/>
    <s v="NEW SALES"/>
    <m/>
    <s v="Completed (PS)"/>
    <s v="RBS-Regional 2"/>
    <d v="2026-08-06T11:22:48"/>
    <d v="2026-08-09T18:21:25"/>
    <n v="69359814"/>
    <m/>
    <n v="152707239196"/>
    <s v="warung ini ricebowl 21"/>
    <s v="ODP-BTU-FW/65"/>
    <s v="WO061237862"/>
    <m/>
    <m/>
    <m/>
    <n v="112.52364676072099"/>
    <n v="-7.8809069308708697"/>
    <s v="|MN0915|/warung ini ricebowl 21 /HSI BASIC 1S INET 100MBPS/085158090919/081334940909/jimshoney1095@gmail.com/Rokhim Siswantoro "/>
    <s v="B2B Partner Management (PM)"/>
    <m/>
    <m/>
    <m/>
    <m/>
    <m/>
    <m/>
    <m/>
    <m/>
    <s v="Management Janji"/>
    <s v="2026-08-09 08:00:00|Tanggal pemasangan: 09/08/2026 Jam pemasangan : pagi / siang Info Tambahan : Hubungi pelanggan dulu sebelum ke lokasi. terima kasih|40951377|MYDITA"/>
    <s v="FCC"/>
    <d v="2026-06-08T11:25:46"/>
    <d v="2026-08-09T08:00:00"/>
    <m/>
    <s v="PS"/>
    <s v="BTU"/>
    <s v="NO ADDON"/>
    <n v="20260809"/>
    <s v="Completed"/>
    <s v="- 11_11446;Biaya PSB HSI EBIS Tunai di Depan ~ 11[150000]  - SP_NOSS;SP_NOSS ~ Internet NOSS Multispeed Network[0]  - SP_NOSS;SP_NOSS ~ Internet NOSS Multispeed Network[0]  - E23015;E23015 ~ ES23 - Perangkat ONT[0]  - E23015~null~44292;E23015||11||Abodeme"/>
    <s v="INDIBIZ"/>
    <m/>
    <m/>
    <d v="2026-08-09T08:00:00"/>
    <s v="2026-08-09 08:00:00|Tanggal pemasangan: 09/08/2026 Jam pemasangan : pagi / siang Info Tambahan : Hubungi pelanggan dulu sebelum ke lokasi. terima kasih|40951377|MYDITA"/>
    <n v="2026"/>
    <n v="8"/>
    <n v="9"/>
    <d v="2026-08-09T00:00:00"/>
    <n v="-0.33333333333575865"/>
    <x v="0"/>
    <x v="11"/>
  </r>
  <r>
    <n v="1217"/>
    <n v="1002516926"/>
    <n v="3"/>
    <x v="1"/>
    <n v="5"/>
    <s v="SBY SELATAN"/>
    <s v="KETINTANG"/>
    <s v="IJK"/>
    <s v="REG"/>
    <s v="AO"/>
    <s v="NEW SALES"/>
    <m/>
    <s v="Completed (PS)"/>
    <s v="RBS-Regional 3"/>
    <d v="2026-08-10T09:02:38"/>
    <d v="2026-08-10T18:32:07"/>
    <n v="69362108"/>
    <m/>
    <n v="152306253207"/>
    <s v="PT PUSAT EMAS INDONESIA"/>
    <s v="ODP-IJK-FLV/35"/>
    <s v="WO061372625"/>
    <m/>
    <m/>
    <m/>
    <n v="112.73461775722301"/>
    <n v="-7.30932041893921"/>
    <s v="AMRBS;400664;AMEX;ASANDHYASARI P;RBS-3;SURAMADU;PSB;PT PUSAT EMAS INDONESIA;M. IRGI MUNGGARAN;081119807105;pusatemasirgi@gmail.com;HSI Bisnis (1:1) 50 Mbps (Rp 439.000) PSB Rp 150.000;"/>
    <s v="Amex"/>
    <m/>
    <m/>
    <m/>
    <m/>
    <m/>
    <m/>
    <m/>
    <m/>
    <s v="Management Janji"/>
    <s v="2026-08-14 08:00:00|Nama PIC : bapak irgi No HP : 081119807105 Alt :  M Janji : (jumat/14/AGUSTUS/2026) jam Pasang : 09:00 Note : hubungi pelanggan jika ingin kelokasi|40961371|MYDITA"/>
    <s v="FCC"/>
    <d v="2026-10-08T09:25:41"/>
    <d v="2026-08-14T08:00:00"/>
    <m/>
    <s v="PS"/>
    <s v="IJK"/>
    <s v="NO ADDON"/>
    <n v="20260810"/>
    <s v="Completed"/>
    <s v="- 11_11446;Biaya PSB HSI EBIS Tunai di Depan ~ 11[150000]  - SP_NOSS;SP_NOSS ~ Internet NOSS Multispeed Network[0]  - SP_NOSS;SP_NOSS ~ Internet NOSS Multispeed Network[0]  - E23046;E23046 ~ ES23 - Paket HSI Bisnis[0]  - E23046~null~E23046_UNL;UNL ~ Inter"/>
    <s v="INDIBIZ"/>
    <m/>
    <m/>
    <d v="2026-08-14T08:00:00"/>
    <s v="2026-08-14 08:00:00|Nama PIC : bapak irgi No HP : 081119807105 Alt :  M Janji : (jumat/14/AGUSTUS/2026) jam Pasang : 09:00 Note : hubungi pelanggan jika ingin kelokasi|40961371|MYDITA"/>
    <n v="2026"/>
    <n v="8"/>
    <n v="10"/>
    <d v="2026-08-10T00:00:00"/>
    <n v="-4.3333333333357587"/>
    <x v="0"/>
    <x v="8"/>
  </r>
  <r>
    <n v="1218"/>
    <n v="1002526532"/>
    <n v="3"/>
    <x v="1"/>
    <n v="5"/>
    <s v="MADURA"/>
    <s v="PAMEKASAN"/>
    <s v="ABT"/>
    <s v="REG"/>
    <s v="AO"/>
    <s v="NEW SALES"/>
    <s v="1P INET"/>
    <s v="Completed (PS)"/>
    <s v="RBS-Regional 3"/>
    <d v="2026-08-14T14:19:57"/>
    <d v="2026-08-14T18:29:55"/>
    <n v="69366111"/>
    <m/>
    <n v="152429208586"/>
    <s v="HIDAYAH MART"/>
    <s v="ODP-ABU-FE/18 FE/D02/18.01"/>
    <s v="WO061753070"/>
    <m/>
    <m/>
    <m/>
    <n v="113.804020956158"/>
    <n v="-6.8921781442727701"/>
    <s v="MD|MYDB-20260814265366|DN00001/MN00806|HIDAYAH MART|087893843352"/>
    <s v="MYDIGIBIZPARTNER"/>
    <m/>
    <m/>
    <m/>
    <m/>
    <m/>
    <m/>
    <m/>
    <m/>
    <s v="Management Janji"/>
    <s v="2026-08-15 13:00:00 | Waktu pemasangan : 15 agustus 2026 Jam pemasangan : 08.00 - 12.00 Info Tambahan : Hubungi pelanggan dulu sebelum ke lokasi terimakasih "/>
    <s v="FCC"/>
    <s v="14-08-2026 14:40:08"/>
    <d v="2026-08-15T13:00:00"/>
    <m/>
    <s v="PS"/>
    <s v="ABT"/>
    <s v="NO ADDON"/>
    <n v="20260814"/>
    <s v="Completed"/>
    <s v="HSI Bisnis Promo HUT Telkom PSB 70% - 300 Mbps"/>
    <s v="INDIBIZ"/>
    <m/>
    <m/>
    <d v="2026-08-15T13:00:00"/>
    <s v="2026-08-15 13:00:00 | Waktu pemasangan : 15 agustus 2026 Jam pemasangan : 08.00 - 12.00 Info Tambahan : Hubungi pelanggan dulu sebelum ke lokasi terimakasih "/>
    <n v="2026"/>
    <n v="8"/>
    <n v="14"/>
    <d v="2026-08-14T00:00:00"/>
    <n v="-1.5416666666642413"/>
    <x v="0"/>
    <x v="1"/>
  </r>
  <r>
    <n v="1219"/>
    <n v="1002527315"/>
    <n v="3"/>
    <x v="0"/>
    <n v="5"/>
    <s v="KUPANG"/>
    <s v="ATAMBUA"/>
    <s v="KEF"/>
    <s v="REG"/>
    <s v="AO"/>
    <s v="NEW SALES"/>
    <s v="1P INET"/>
    <s v="7 | OSS - PROVISIONING ISSUED"/>
    <s v="RBS-Regional 3"/>
    <d v="2026-08-14T17:19:56"/>
    <d v="2026-08-15T15:31:56"/>
    <n v="69366394"/>
    <m/>
    <n v="172518796989"/>
    <s v="KLINIK DDC"/>
    <s v="ODP-KEF-FA/28 FA/D06/28.01"/>
    <s v="WO061775353"/>
    <m/>
    <m/>
    <m/>
    <n v="124.495601529688"/>
    <n v="-9.4929179216719497"/>
    <s v="|MC40283|MYIA-090975989042/POI/drg.DIONYDIUS SAIJAO S.KG/085253037223/saijaodionysius@yahoo.com"/>
    <s v="MYIB_ASSISTANT"/>
    <m/>
    <m/>
    <m/>
    <m/>
    <m/>
    <m/>
    <m/>
    <m/>
    <s v="Management Janji"/>
    <s v="2026-08-15 15:00:00 | Jam Pemasangan : 08:00 - 12.00 Tanggal Pemasangan : 15/08/2026 Info Tambahan : Hubungi pelanggan sebelum datang ke lokasi"/>
    <s v="FCC"/>
    <s v="14-08-2026 17:25:05"/>
    <d v="2026-08-15T15:00:00"/>
    <m/>
    <s v="PI"/>
    <s v="KEF"/>
    <s v="NO ADDON"/>
    <m/>
    <s v="Provisioning Issued"/>
    <s v="HSI Bisnis Promo HUT Telkom PSB 70% - 50 Mbps"/>
    <s v="INDIBIZ"/>
    <m/>
    <m/>
    <d v="2026-08-15T15:00:00"/>
    <s v="2026-08-15 15:00:00 | Jam Pemasangan : 08:00 - 12.00 Tanggal Pemasangan : 15/08/2026 Info Tambahan : Hubungi pelanggan sebelum datang ke lokasi"/>
    <m/>
    <m/>
    <m/>
    <e v="#NUM!"/>
    <e v="#NUM!"/>
    <x v="1"/>
    <x v="32"/>
  </r>
  <r>
    <n v="1220"/>
    <n v="1002531515"/>
    <n v="3"/>
    <x v="7"/>
    <n v="4"/>
    <s v="KUDUS"/>
    <s v="BLORA"/>
    <s v="NGA"/>
    <s v="REG"/>
    <s v="AO"/>
    <s v="NEW SALES"/>
    <s v="1P INET"/>
    <s v="MIE - SEND SURVEY"/>
    <s v="RBS-Regional 3"/>
    <d v="2026-08-17T19:02:56"/>
    <d v="2026-08-17T19:04:01"/>
    <n v="69368413"/>
    <m/>
    <n v="142519105207"/>
    <s v="Luthfi baja cemerlang"/>
    <s v="ODP-NGA-FD/042 FD/D05/042.01"/>
    <s v="WO061954090"/>
    <m/>
    <m/>
    <m/>
    <n v="111.1441159"/>
    <n v="-6.9181242999999997"/>
    <s v="|MC60134|MYIA-046089489830/POI/Muhammad aliyul muttaqin/088985550465/sis718328@gmail.com"/>
    <s v="MYIB_ASSISTANT"/>
    <m/>
    <m/>
    <m/>
    <m/>
    <m/>
    <m/>
    <m/>
    <m/>
    <s v="Management Janji"/>
    <s v="2026-08-18 15:00:00 | telp :088985550465 alt : Tanggal pemasangan :18/08/2026 Jam pemasangan : pagi/siang Info Tambahan : Hubungi pelanggan dulu sebelum ke lokasi terima kasih."/>
    <s v="FCC"/>
    <s v="17-08-2026 19:10:30"/>
    <d v="2026-08-18T15:00:00"/>
    <m/>
    <s v="SURVEY_NEW_MANJA"/>
    <s v="NGA"/>
    <s v="NO ADDON"/>
    <m/>
    <s v="MIE - SEND SURVEY"/>
    <s v="HSI Bisnis PSB 70% - 300 Mbps"/>
    <s v="INDIBIZ"/>
    <m/>
    <m/>
    <d v="2026-08-18T15:00:00"/>
    <s v="2026-08-18 15:00:00 | telp :088985550465 alt : Tanggal pemasangan :18/08/2026 Jam pemasangan : pagi/siang Info Tambahan : Hubungi pelanggan dulu sebelum ke lokasi terima kasih."/>
    <m/>
    <m/>
    <m/>
    <e v="#NUM!"/>
    <e v="#NUM!"/>
    <x v="1"/>
    <x v="3"/>
  </r>
  <r>
    <n v="1221"/>
    <n v="1002511181"/>
    <n v="3"/>
    <x v="1"/>
    <n v="5"/>
    <s v="SBY UTARA"/>
    <s v="KENJERAN"/>
    <s v="KPS"/>
    <s v="REG"/>
    <s v="AO"/>
    <s v="NEW SALES"/>
    <m/>
    <s v="Completed (PS)"/>
    <s v="RBS-Regional 3"/>
    <d v="2026-08-05T16:43:51"/>
    <d v="2026-08-07T15:32:46"/>
    <n v="69359426"/>
    <m/>
    <n v="152404213348"/>
    <s v="KRI LKP KENJERAN"/>
    <s v="ODP-KBL-FAY/11"/>
    <s v="WO061024194"/>
    <m/>
    <m/>
    <m/>
    <n v="112.75530379999999"/>
    <n v="-7.2413996999999997"/>
    <s v="AMRBS;404252;NADHIRA AUDRIANKA;AO;HSI Bisnis 1:1 Promo Internet 50Mbps (355k);KRI LKP KENJERAN;81219854241;85285407674;it@karyarasaindonesia.co.id"/>
    <s v="Amex"/>
    <m/>
    <m/>
    <m/>
    <m/>
    <m/>
    <m/>
    <m/>
    <m/>
    <s v="Management Janji"/>
    <s v="2026-08-06 15:00:00|Nama Pic : BP IQBAL No Hp Pic : 081219854241 Jam Pemasangan : 08:00 - 12.00 Tanggal Pemasangan : KAMIS 06 AGUSTUS 2026 Info Tambahan : Hubungi pelanggan sebelum datang ke lokasi, terima kasih.|40961370|MYDITA"/>
    <s v="FCC"/>
    <d v="2026-05-08T16:55:35"/>
    <d v="2026-08-06T15:00:00"/>
    <m/>
    <s v="PS"/>
    <s v="KPS"/>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6T15:00:00"/>
    <s v="2026-08-06 15:00:00|Nama Pic : BP IQBAL No Hp Pic : 081219854241 Jam Pemasangan : 08:00 - 12.00 Tanggal Pemasangan : KAMIS 06 AGUSTUS 2026 Info Tambahan : Hubungi pelanggan sebelum datang ke lokasi, terima kasih.|40961370|MYDITA"/>
    <n v="2026"/>
    <n v="8"/>
    <n v="7"/>
    <d v="2026-08-07T00:00:00"/>
    <n v="0.375"/>
    <x v="0"/>
    <x v="27"/>
  </r>
  <r>
    <n v="1222"/>
    <n v="1002509245"/>
    <n v="3"/>
    <x v="7"/>
    <n v="4"/>
    <s v="KUDUS"/>
    <s v="KUDUS"/>
    <s v="KUD"/>
    <s v="REG"/>
    <s v="AO"/>
    <s v="NEW SALES"/>
    <s v="1P INET"/>
    <s v="102 | FOLLOW UP COMPLETED"/>
    <s v="RBS-Regional 3"/>
    <d v="2026-08-04T16:44:56"/>
    <d v="2026-08-06T15:56:51"/>
    <n v="69358544"/>
    <m/>
    <n v="142401145966"/>
    <s v="SPBU 4459301"/>
    <s v="ODP-KUD-FAJ/137 FAJ/D07/137.01"/>
    <s v="WO060921534"/>
    <m/>
    <m/>
    <m/>
    <n v="110.82406229999999"/>
    <n v="-6.8016173999999996"/>
    <s v="|MC60142|MYIA-028825305017/POI/DERA BAHTIAR WIDIYANTO /08562685148/spbu_modern@yahoo.com"/>
    <s v="MYIB_ASSISTANT"/>
    <m/>
    <m/>
    <m/>
    <m/>
    <m/>
    <m/>
    <m/>
    <m/>
    <s v="Management Janji"/>
    <s v="2026-08-05 13:00:00 | M Janji : (05/08/2026) jam Pasang : 09:00 Note : hubungi pelanggan jika ingin kelokasi"/>
    <s v="FCC"/>
    <d v="2026-04-08T16:55:27"/>
    <d v="2026-08-05T13:00:00"/>
    <m/>
    <s v="REVOKE"/>
    <s v="KUD"/>
    <s v="NO ADDON"/>
    <m/>
    <s v="Follow Up Revoke Completed, New Order ID : SC1002513019"/>
    <s v="HSI Bisnis Basic Promo HUT Telkom PSB 70% - 100 Mbps Dual Band"/>
    <s v="INDIBIZ"/>
    <m/>
    <m/>
    <d v="2026-08-05T13:00:00"/>
    <s v="2026-08-05 13:00:00 | M Janji : (05/08/2026) jam Pasang : 09:00 Note : hubungi pelanggan jika ingin kelokasi"/>
    <m/>
    <m/>
    <m/>
    <e v="#NUM!"/>
    <e v="#NUM!"/>
    <x v="1"/>
    <x v="3"/>
  </r>
  <r>
    <n v="1223"/>
    <n v="1002513895"/>
    <n v="3"/>
    <x v="3"/>
    <n v="4"/>
    <s v="PURWOKERTO"/>
    <s v="CILACAP"/>
    <s v="GML"/>
    <s v="REG"/>
    <s v="AO"/>
    <s v="NEW SALES"/>
    <s v="1P INET"/>
    <s v="Completed (PS)"/>
    <s v="RBS-Regional 3"/>
    <d v="2026-08-07T09:41:56"/>
    <d v="2026-08-12T15:44:43"/>
    <n v="69360483"/>
    <m/>
    <n v="141362105334"/>
    <s v="SPBU Karangkandri"/>
    <s v="ODP-GML-FL/025 FL/D04/025.01"/>
    <s v="WO061138391"/>
    <m/>
    <m/>
    <m/>
    <n v="109.09109479999999"/>
    <n v="-7.6628204000000002"/>
    <s v="|MN00648|MYIA-082737877580/POI/Indra/081391637110/indraprasetyob7@gmail.com"/>
    <s v="MYIB_ASSISTANT"/>
    <m/>
    <m/>
    <m/>
    <m/>
    <m/>
    <m/>
    <m/>
    <m/>
    <s v="Management Janji"/>
    <s v="2026-08-11 08:00:00 | Nama PIC : INDRA  No HP : 081391637110 Alt :  M Janji : 08/08/2026 Jam Pasang : 08.00 - 13:00  NoteÃ‚Â :  hubungi terlebih dahulu sebelum kelokasi"/>
    <s v="FCC"/>
    <d v="2026-07-08T09:55:18"/>
    <d v="2026-08-11T08:00:00"/>
    <m/>
    <s v="PS"/>
    <s v="GML"/>
    <s v="NO ADDON"/>
    <n v="20260812"/>
    <s v="Completed"/>
    <s v="HSI Bisnis Promo HUT Telkom PSB 70% - 50 Mbps"/>
    <s v="INDIBIZ"/>
    <m/>
    <m/>
    <d v="2026-08-11T08:00:00"/>
    <s v="2026-08-11 08:00:00 | Nama PIC : INDRA  No HP : 081391637110 Alt :  M Janji : 08/08/2026 Jam Pasang : 08.00 - 13:00  NoteÃ‚Â :  hubungi terlebih dahulu sebelum kelokasi"/>
    <n v="2026"/>
    <n v="8"/>
    <n v="12"/>
    <d v="2026-08-12T00:00:00"/>
    <n v="0.66666666666424135"/>
    <x v="0"/>
    <x v="3"/>
  </r>
  <r>
    <n v="1224"/>
    <n v="1002524596"/>
    <n v="3"/>
    <x v="6"/>
    <n v="5"/>
    <s v="SIDOARJO"/>
    <s v="INNER - JATIM TIMUR"/>
    <s v="GDA"/>
    <s v="REG"/>
    <s v="AO"/>
    <s v="NEW SALES"/>
    <m/>
    <s v="Completed (PS)"/>
    <s v="RBS-Regional 3"/>
    <d v="2026-08-13T14:56:57"/>
    <d v="2026-08-13T16:44:52"/>
    <n v="69357539"/>
    <n v="3135910054"/>
    <n v="152317261893"/>
    <s v="PT. BQUIK OTOMOTIF INDONESIA"/>
    <s v="ODP-GDA-FAL/55"/>
    <s v="WO061680251"/>
    <m/>
    <m/>
    <m/>
    <n v="112.730961063397"/>
    <n v="-7.3945807003909101"/>
    <s v="AMRBS;403145;EVA LESTARI BANGUN;AO;PT. BQUIK OTOMOTIF INDONESIA;HSI Bisnis 1:1 (INET+Voice) 50 Mbps (479k);81181141676;81119922069;dimas.m@b-quik.co.id"/>
    <s v="Amex"/>
    <m/>
    <m/>
    <m/>
    <m/>
    <m/>
    <m/>
    <m/>
    <m/>
    <s v="Management Janji"/>
    <s v="2026-08-15 08:00:00|M Janji : (04/08/2026)  jam Pasang : 09:00  Note : hubungi pelanggan jika ingin kelokasi|40931150|MYDITA"/>
    <s v="FCC"/>
    <s v="13-08-2026 15:10:25"/>
    <m/>
    <m/>
    <s v="PS"/>
    <s v="GDA"/>
    <s v="NO ADDON"/>
    <n v="20260813"/>
    <s v="Completed"/>
    <s v="- 11_11446;Biaya PSB HSI EBIS Tunai di Depan ~ 11[150000]  - BWY DL;BWY DL ~ Saluran Dua Arah(BothWay)[0]  - E23053;E23053 ~ ES23 - Paket HSI Bisnis  Phone (PHONE)[0]  - E23053~null~44864;E23053||11||Abodemen 0[0]  - E23053~null~E23053_IN800;IN800 ~ Free "/>
    <s v="INDIBIZ"/>
    <m/>
    <m/>
    <d v="2026-08-13T07:00:00"/>
    <s v="2026-08-15 08:00:00|M Janji : (04/08/2026)  jam Pasang : 09:00  Note : hubungi pelanggan jika ingin kelokasi|40931150|MYDITA"/>
    <n v="2026"/>
    <n v="8"/>
    <n v="13"/>
    <d v="2026-08-13T00:00:00"/>
    <n v="-0.29166666666424135"/>
    <x v="0"/>
    <x v="17"/>
  </r>
  <r>
    <n v="1225"/>
    <n v="1002529661"/>
    <n v="3"/>
    <x v="6"/>
    <n v="5"/>
    <s v="JEMBER"/>
    <s v="BONDOWOSO"/>
    <s v="BOW"/>
    <s v="REG"/>
    <s v="AO"/>
    <s v="NEW SALES"/>
    <m/>
    <s v="7 | OSS - PROVISIONING ISSUED"/>
    <s v="RBS-Regional 3"/>
    <d v="2026-08-16T13:38:42"/>
    <d v="2026-08-17T15:28:21"/>
    <n v="69367525"/>
    <m/>
    <n v="152507223719"/>
    <s v="TOKO AL - BAROKAH UTAMA"/>
    <s v="ODP-BOW-FAH/09"/>
    <s v="WO061896411"/>
    <m/>
    <m/>
    <m/>
    <n v="113.72039959999999"/>
    <n v="-7.8906220999999999"/>
    <s v="|MC30183|/TOKO AL - BAROKAH UTAMA /WINBACK HSI B2B + NETMONK + OCA BREACH CHECKER (1:1) 300MBPS 1,306,5RB PSB DISC 70%/085165081293/baisuni344@gmail.com/MOHAMMAD AKRAMAL WILDAN/-7.8906625,113.7204531"/>
    <s v="Sales Force DBS"/>
    <m/>
    <m/>
    <m/>
    <m/>
    <m/>
    <m/>
    <m/>
    <m/>
    <s v="Management Janji"/>
    <s v="2026-08-17 15:00:00|Tanggal Pemasangan : 17 Agustus 2026 Jam Pemasangan : 08:00 15:00 Info Tambahan : Hubungi pelanggan dulu sebelum ke lokasi terimakasih|40961370|MYDITA"/>
    <s v="FCC"/>
    <s v="16-08-2026 13:39:58"/>
    <d v="2026-08-17T15:00:00"/>
    <m/>
    <s v="PI"/>
    <s v="BOW"/>
    <s v="NETMONK - OCA"/>
    <m/>
    <s v="Provisioning Issued"/>
    <s v="- 11_11446;Biaya PSB HSI EBIS Tunai di Depan ~ 11[150000]  - E23015;E23015 ~ ES23 - Perangkat ONT[0]  - E23015~null~44292;E23015||11||Abodemen 0[0]  - E23015~null~E23015_SWONTPREM;SWONTPREM ~ Biaya Sewa ONT Premium ~ E23015[50000]  - E24057;E24057 ~ ES24 "/>
    <s v="INDIBIZ"/>
    <m/>
    <m/>
    <d v="2026-08-17T15:00:00"/>
    <s v="2026-08-17 15:00:00|Tanggal Pemasangan : 17 Agustus 2026 Jam Pemasangan : 08:00 15:00 Info Tambahan : Hubungi pelanggan dulu sebelum ke lokasi terimakasih|40961370|MYDITA"/>
    <m/>
    <m/>
    <m/>
    <e v="#NUM!"/>
    <e v="#NUM!"/>
    <x v="1"/>
    <x v="14"/>
  </r>
  <r>
    <n v="1226"/>
    <n v="1002531304"/>
    <n v="3"/>
    <x v="1"/>
    <n v="5"/>
    <s v="MADURA"/>
    <s v="PAMEKASAN"/>
    <s v="SMP"/>
    <s v="REG"/>
    <s v="AO"/>
    <s v="NEW SALES"/>
    <m/>
    <s v="MYCX - SEND OPEN PAPERLESS"/>
    <s v="RBS-Regional 3"/>
    <d v="2026-08-17T16:46:59"/>
    <d v="2026-08-17T16:50:05"/>
    <n v="69368331"/>
    <m/>
    <n v="152431232411"/>
    <s v="Toko Mantap"/>
    <s v="ODP-SMP-FBD/03"/>
    <m/>
    <m/>
    <m/>
    <m/>
    <n v="113.752382998364"/>
    <n v="-6.9585001728681304"/>
    <s v="|MN00569|/Toko mantap/HSI Bisnis Promo HUT Telkom (1:1) 200 Mbps (Rp 790.000) PSB Rp 150.000/082330700164/qobassah@gmail.com/zainal Arifin/-6.953532,113.746304/Kombira, Rubaru, Kec. Rubaru, Kabupaten Sumenep"/>
    <s v="Sales Force DBS"/>
    <m/>
    <m/>
    <m/>
    <m/>
    <m/>
    <m/>
    <m/>
    <m/>
    <m/>
    <m/>
    <m/>
    <s v="17-08-2026 16:55:01"/>
    <m/>
    <m/>
    <s v="INPROGRESS_SC"/>
    <s v="SMP"/>
    <s v="NO ADDON"/>
    <m/>
    <s v="SEND PAPERLESS OPEN"/>
    <s v="- 11_11446;Biaya PSB HSI EBIS Tunai di Depan ~ 11[150000]  - SP_NOSS;SP_NOSS ~ Internet NOSS Multispeed Network[0]  - E23015;E23015 ~ ES23 - Perangkat ONT[0]  - E23015~null~44292;E23015||11||Abodemen 0[0]  - E23015~null~E23015_SWONTPREM;SWONTPREM ~ Biaya "/>
    <s v="INDIBIZ"/>
    <m/>
    <m/>
    <m/>
    <m/>
    <m/>
    <m/>
    <m/>
    <e v="#NUM!"/>
    <e v="#NUM!"/>
    <x v="1"/>
    <x v="1"/>
  </r>
  <r>
    <n v="1227"/>
    <n v="1002530947"/>
    <n v="3"/>
    <x v="6"/>
    <n v="5"/>
    <s v="PASURUAN"/>
    <s v="LUMAJANG"/>
    <s v="TPH"/>
    <s v="REG"/>
    <s v="AO"/>
    <s v="NEW SALES"/>
    <s v="1P INET"/>
    <s v="MIE - SEND SURVEY"/>
    <s v="RBS-Regional 3"/>
    <d v="2026-08-17T13:59:56"/>
    <d v="2026-08-17T14:02:01"/>
    <n v="69368138"/>
    <m/>
    <n v="152543206023"/>
    <s v="CHIKEY STORE"/>
    <s v="ODP-TPH-FG/19 FG/D03/19.01"/>
    <s v="WO061934412"/>
    <m/>
    <m/>
    <m/>
    <n v="113.122575098824"/>
    <n v="-8.1506856723767793"/>
    <s v="|MN01068|MYIA-083134676835/POI/MUHAMMAD SYAIFUDDIN/085785050194/msyaifud490@gmail.com"/>
    <s v="MYIB_ASSISTANT"/>
    <m/>
    <m/>
    <m/>
    <m/>
    <m/>
    <m/>
    <m/>
    <m/>
    <s v="Management Janji"/>
    <s v="2026-08-18 13:00:00 | Nama Pic : BP SYAIFUDIN No Hp Pic : 085785050194 Jam Pemasangan : 08:00 - 12.00 Tanggal Pemasangan : SELASA 18 AGUSTUS 2026 Info Tambahan : Hubungi pelanggan sebelum datang ke lokasi"/>
    <s v="FCC"/>
    <s v="17-08-2026 14:10:14"/>
    <d v="2026-08-18T13:00:00"/>
    <m/>
    <s v="SURVEY_NEW_MANJA"/>
    <s v="TPH"/>
    <s v="NO ADDON"/>
    <m/>
    <s v="MIE - SEND SURVEY"/>
    <s v="HSI Bisnis Promo HUT Telkom PSB 70% - 200 Mbps"/>
    <s v="INDIBIZ"/>
    <m/>
    <m/>
    <d v="2026-08-18T13:00:00"/>
    <s v="2026-08-18 13:00:00 | Nama Pic : BP SYAIFUDIN No Hp Pic : 085785050194 Jam Pemasangan : 08:00 - 12.00 Tanggal Pemasangan : SELASA 18 AGUSTUS 2026 Info Tambahan : Hubungi pelanggan sebelum datang ke lokasi"/>
    <m/>
    <m/>
    <m/>
    <e v="#NUM!"/>
    <e v="#NUM!"/>
    <x v="1"/>
    <x v="26"/>
  </r>
  <r>
    <n v="1228"/>
    <n v="1002528548"/>
    <n v="3"/>
    <x v="6"/>
    <n v="5"/>
    <s v="JEMBER"/>
    <s v="BONDOWOSO"/>
    <s v="BOW"/>
    <s v="REG"/>
    <s v="AO"/>
    <s v="NEW SALES"/>
    <s v="1P INET"/>
    <s v="Completed (PS)"/>
    <s v="RBS-Regional 3"/>
    <d v="2026-08-15T15:22:57"/>
    <d v="2026-08-16T17:21:04"/>
    <n v="69367042"/>
    <m/>
    <n v="152507223676"/>
    <s v="Ruang Guru Yayasan Nurul Hidayah"/>
    <s v="ODP-BOW-FE/13 FE/D01/13.01"/>
    <s v="WO061832155"/>
    <m/>
    <m/>
    <m/>
    <n v="113.915310300565"/>
    <n v="-7.8848704601461099"/>
    <s v="|MN02331|MYIA-074613249927/POI/Indah Riyani/08139379128/yayasannurulhiidayah@gmail.com"/>
    <s v="MYIB_ASSISTANT"/>
    <m/>
    <m/>
    <m/>
    <m/>
    <m/>
    <m/>
    <m/>
    <m/>
    <s v="Management Janji"/>
    <s v="2026-08-16 13:00:00 | Waktu pemasangan : 16 agustus 2026 Jam pemasangan : 08.00 - 12.00 Info Tambahan : Hubungi pelanggan dulu sebelum ke lokasi terimakasih "/>
    <s v="FCC"/>
    <s v="15-08-2026 15:39:51"/>
    <d v="2026-08-16T13:00:00"/>
    <m/>
    <s v="PS"/>
    <s v="BOW"/>
    <s v="NO ADDON"/>
    <n v="20260816"/>
    <s v="Completed"/>
    <s v="HSI Bisnis Promo HUT Telkom PSB 70% - 300 Mbps"/>
    <s v="INDIBIZ"/>
    <m/>
    <m/>
    <d v="2026-08-16T13:00:00"/>
    <s v="2026-08-16 13:00:00 | Waktu pemasangan : 16 agustus 2026 Jam pemasangan : 08.00 - 12.00 Info Tambahan : Hubungi pelanggan dulu sebelum ke lokasi terimakasih "/>
    <n v="2026"/>
    <n v="8"/>
    <n v="16"/>
    <d v="2026-08-16T00:00:00"/>
    <n v="-0.54166666666424135"/>
    <x v="0"/>
    <x v="14"/>
  </r>
  <r>
    <n v="1229"/>
    <n v="1002512998"/>
    <n v="3"/>
    <x v="7"/>
    <n v="4"/>
    <s v="KUDUS"/>
    <s v="PATI"/>
    <s v="PAT"/>
    <s v="REG"/>
    <s v="AO"/>
    <s v="NEW SALES"/>
    <m/>
    <s v="Completed (PS)"/>
    <s v="RBS-Regional 3"/>
    <d v="2026-08-06T15:51:38"/>
    <d v="2026-08-15T13:18:41"/>
    <n v="69360192"/>
    <m/>
    <n v="142551119502"/>
    <s v="PT Fuhua Travel Goods Indonesia"/>
    <s v="ODP-PAT-FR/108"/>
    <s v="WO061736619"/>
    <m/>
    <m/>
    <m/>
    <n v="111.015390240481"/>
    <n v="-6.7921805440204901"/>
    <s v="|MC60053|/Fitri Aprilia/085643101528/fgoodsindonesia@gmail.com /Permintaan PSB HSI BISNIS REG 300MBPS/PT Fuhua Travel Goods Indonesia"/>
    <s v="Sales Profesional"/>
    <m/>
    <m/>
    <m/>
    <m/>
    <m/>
    <m/>
    <m/>
    <m/>
    <s v="Management Janji"/>
    <s v="2026-08-15 08:00:00|Nama Pic : bu susan No Hp Pic : 085643101528 No alt : - Jam Pemasangan : pagi  Tanggal Pemasangan : 15 Agustus 2026|40951375|MYDITA"/>
    <s v="FCC"/>
    <d v="2026-06-08T16:10:32"/>
    <d v="2026-08-15T08:00:00"/>
    <m/>
    <s v="PS"/>
    <s v="PAT"/>
    <s v="NO ADDON"/>
    <n v="20260815"/>
    <s v="Completed"/>
    <s v="- 11_11446;Biaya PSB HSI EBIS Tunai di Depan ~ 11[150000]  - E23046;E23046 ~ ES23 - Paket HSI Bisnis[0]  - E23046~null~E23046_UNL;UNL ~ Internet-Link Unlimited Internet Usage ~ E23046[0]  - E23046~null~44877;E23046||11||Abodemen 0[0]  - E23046~null~E23046"/>
    <s v="INDIBIZ"/>
    <m/>
    <m/>
    <d v="2026-08-15T08:00:00"/>
    <s v="2026-08-15 08:00:00|Nama Pic : bu susan No Hp Pic : 085643101528 No alt : - Jam Pemasangan : pagi  Tanggal Pemasangan : 15 Agustus 2026|40951375|MYDITA"/>
    <n v="2026"/>
    <n v="8"/>
    <n v="15"/>
    <d v="2026-08-15T00:00:00"/>
    <n v="-0.33333333333575865"/>
    <x v="0"/>
    <x v="3"/>
  </r>
  <r>
    <n v="1230"/>
    <n v="1002512873"/>
    <n v="3"/>
    <x v="3"/>
    <n v="4"/>
    <s v="YOGYAKARTA"/>
    <s v="GUNUNG KIDUL"/>
    <s v="WNS"/>
    <s v="REG"/>
    <s v="AO"/>
    <s v="NEW SALES"/>
    <m/>
    <s v="FCC - HD1A - PROGRESS"/>
    <s v="RBS-Regional 3"/>
    <d v="2026-08-06T15:21:11"/>
    <d v="2026-08-06T15:22:14"/>
    <n v="69360122"/>
    <m/>
    <n v="143135115040"/>
    <s v="Jaringan Multimedia Indonesia"/>
    <m/>
    <m/>
    <m/>
    <m/>
    <m/>
    <n v="110.792395000689"/>
    <n v="-8.18449538677935"/>
    <s v="AMRBS/403103/ANISA DWIARYANI/R3/YOGYAKARTA/PSB HSI BISNIS BASIC 1S 50 MBPS PROMO HUT TELKOM 1:2/Jaringan Multimedia Indonesia/081229749275 081804098210/johanfirdi@gmail.com"/>
    <s v="Amex"/>
    <m/>
    <m/>
    <m/>
    <m/>
    <m/>
    <m/>
    <m/>
    <m/>
    <m/>
    <m/>
    <m/>
    <d v="2026-06-08T15:25:44"/>
    <m/>
    <m/>
    <s v="FCC"/>
    <s v="WNS"/>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1231"/>
    <n v="1002525305"/>
    <n v="3"/>
    <x v="6"/>
    <n v="5"/>
    <s v="SIDOARJO"/>
    <s v="MOJOKERTO"/>
    <s v="PCT"/>
    <s v="REG"/>
    <s v="AO"/>
    <s v="NEW SALES"/>
    <m/>
    <s v="CC - HD1A - INPROGRESS UNCONTACTED"/>
    <s v="RBS-Regional 3"/>
    <d v="2026-08-13T20:21:50"/>
    <d v="2026-08-17T16:39:57"/>
    <n v="69365576"/>
    <m/>
    <n v="152324211485"/>
    <s v="TOKO ORY"/>
    <s v="ODP-PCT-FA/30"/>
    <m/>
    <m/>
    <m/>
    <m/>
    <n v="112.5248732"/>
    <n v="-7.6123364999999996"/>
    <s v="|MC30111|/PONINTEN/82326971354/sriayuponinten@gmail.com  "/>
    <s v="Sales Force DBS"/>
    <m/>
    <m/>
    <m/>
    <m/>
    <m/>
    <m/>
    <m/>
    <m/>
    <m/>
    <m/>
    <m/>
    <s v="13-08-2026 20:25:02"/>
    <m/>
    <m/>
    <s v="FCC"/>
    <s v="PCT"/>
    <s v="NETMONK"/>
    <m/>
    <s v="UNCONTACTED : Telepon Tidak Diangkat - RNA YUDA SEPTIAN 40000798|MYDITA"/>
    <s v="- 11_11446;Biaya PSB HSI EBIS Tunai di Depan ~ 11[150000]  - E23080;E23080 ~ ES23 - Add-on HSI Bisnis Bundling (Netmonk)[0]  - E23080~null~100382;E23080||77||Abodemen 0[0]  - E23080~null~E23080_NMONKHI;NMONKHI ~ Nadefaa Netmonk Hi Alacarte ~ E23080[56100]"/>
    <s v="INDIBIZ"/>
    <m/>
    <m/>
    <m/>
    <m/>
    <m/>
    <m/>
    <m/>
    <e v="#NUM!"/>
    <e v="#NUM!"/>
    <x v="1"/>
    <x v="19"/>
  </r>
  <r>
    <n v="1232"/>
    <n v="1002516519"/>
    <n v="3"/>
    <x v="4"/>
    <n v="4"/>
    <s v="SEMARANG"/>
    <s v="KENDAL"/>
    <s v="WLR"/>
    <s v="REG"/>
    <s v="AO"/>
    <s v="NEW SALES"/>
    <m/>
    <s v="Completed (PS)"/>
    <s v="RBS-Regional 3"/>
    <d v="2026-08-09T14:07:03"/>
    <d v="2026-08-09T19:58:24"/>
    <n v="69359839"/>
    <n v="2946102031"/>
    <n v="143407106645"/>
    <s v="PT GLOBAL JET EXPRESS"/>
    <s v="ODP-WLR-FF/131"/>
    <s v="WO061324658"/>
    <m/>
    <m/>
    <m/>
    <n v="110.04456769164599"/>
    <n v="-6.9676223701402602"/>
    <s v="AMRBS;403099;TREG4;MUHAMMAD MASTUR;081226139781;CP HENDRIK KURNISANDI;088985037014;PAKET 2S INET VOICE 50 MBPS (479.000);PT GLOBAL JET EXPRESS//GRINGSING LAMA;input by tito"/>
    <s v="Account Manager"/>
    <m/>
    <m/>
    <m/>
    <m/>
    <m/>
    <m/>
    <m/>
    <m/>
    <s v="Management Janji"/>
    <s v="2026-08-10 13:00:00|Nama PIC: bp hendrik  Notel: 088985037014  Alt: -   Tanggal: 10/8/2026  Jam Pasang: Siang  Note: Hubungi pelanggan sebelum ke lokasi, terima kasih.  |40010577|MYDITA"/>
    <s v="FCC"/>
    <d v="2026-09-08T14:10:26"/>
    <m/>
    <m/>
    <s v="PS"/>
    <s v="WLR"/>
    <s v="NO ADDON"/>
    <n v="20260809"/>
    <s v="Completed"/>
    <s v="- 11_11446;Biaya PSB HSI EBIS Tunai di Depan ~ 11[150000]  - E23015;E23015 ~ ES23 - Perangkat ONT[0]  - E23015~null~44292;E23015||11||Abodemen 0[0]  - E23015~null~E23015_SWONT;SWONT ~ Biaya Sewa ONT ~ E23015[30000]  - E23046;E23046 ~ ES23 - Paket HSI Bisn"/>
    <s v="INDIBIZ"/>
    <m/>
    <m/>
    <d v="2026-08-09T07:00:00"/>
    <s v="2026-08-10 13:00:00|Nama PIC: bp hendrik  Notel: 088985037014  Alt: -   Tanggal: 10/8/2026  Jam Pasang: Siang  Note: Hubungi pelanggan sebelum ke lokasi, terima kasih.  |40010577|MYDITA"/>
    <n v="2026"/>
    <n v="8"/>
    <n v="9"/>
    <d v="2026-08-09T00:00:00"/>
    <n v="-0.29166666666424135"/>
    <x v="0"/>
    <x v="3"/>
  </r>
  <r>
    <n v="1233"/>
    <n v="1002512978"/>
    <n v="3"/>
    <x v="5"/>
    <n v="5"/>
    <s v="DENPASAR"/>
    <s v="SANUR"/>
    <s v="SWI"/>
    <s v="REG"/>
    <s v="AO"/>
    <s v="NEW SALES"/>
    <m/>
    <s v="102 | FOLLOW UP COMPLETED"/>
    <s v="RBS-Regional 3"/>
    <d v="2026-08-06T15:47:46"/>
    <d v="2026-08-10T15:05:13"/>
    <n v="69360182"/>
    <m/>
    <n v="172423220325"/>
    <s v="Koperasi Simpan Pinjam Sari Sedana Bali"/>
    <s v="ODP-SWI-FE/88"/>
    <s v="WO061151391"/>
    <m/>
    <m/>
    <m/>
    <n v="115.27793749999999"/>
    <n v="-8.5812606000000002"/>
    <s v="|MN02644|/PIC NI LUH ERA WIANTARI/085847477624/era.wd24@gmail.com"/>
    <s v="Sales Force DBS"/>
    <m/>
    <m/>
    <m/>
    <m/>
    <m/>
    <m/>
    <m/>
    <m/>
    <s v="Management Janji"/>
    <s v="2026-08-08 08:00:00|Nama PIC:  bu era No HP: 085847477624 Alt: Tanggal: 8/8/2026 Jam Pasang: pagi Note: Hubungi sebelum ke lokasi, terimakasih|40010577|MYDITA"/>
    <s v="FCC"/>
    <d v="2026-06-08T16:10:32"/>
    <d v="2026-08-08T08:00:00"/>
    <s v="Kendala Pelanggan"/>
    <s v="REVOKE"/>
    <s v="SWI"/>
    <s v="NO ADDON"/>
    <m/>
    <s v="Follow Up Revoke Completed, New Order ID : SC1002518192"/>
    <s v="- 11_11446;Biaya PSB HSI EBIS Tunai di Depan ~ 11[150000]  - SP_NOSS;SP_NOSS ~ Internet NOSS Multispeed Network[0]  - SP_NOSS;SP_NOSS ~ Internet NOSS Multispeed Network[0]  - E23015;E23015 ~ ES23 - Perangkat ONT[0]  - E23015~null~44292;E23015||11||Abodeme"/>
    <s v="INDIBIZ"/>
    <m/>
    <m/>
    <d v="2026-08-08T08:00:00"/>
    <s v="2026-08-08 08:00:00|Nama PIC:  bu era No HP: 085847477624 Alt: Tanggal: 8/8/2026 Jam Pasang: pagi Note: Hubungi sebelum ke lokasi, terimakasih|40010577|MYDITA"/>
    <m/>
    <m/>
    <m/>
    <e v="#NUM!"/>
    <e v="#NUM!"/>
    <x v="1"/>
    <x v="12"/>
  </r>
  <r>
    <n v="1234"/>
    <n v="1002508632"/>
    <n v="3"/>
    <x v="6"/>
    <n v="5"/>
    <s v="JEMBER"/>
    <s v="JEMBER"/>
    <s v="JGW"/>
    <s v="REG"/>
    <s v="AO"/>
    <s v="NEW SALES"/>
    <s v="1P INET"/>
    <s v="Completed (PS)"/>
    <s v="RBS-Regional 3"/>
    <d v="2026-08-04T14:38:57"/>
    <d v="2026-08-05T15:13:56"/>
    <n v="69358363"/>
    <m/>
    <n v="152514214842"/>
    <s v="Bimbel Pijar"/>
    <s v="ODP-JGW-FG/31 FG/D03/31.01"/>
    <s v="WO060903996"/>
    <m/>
    <m/>
    <m/>
    <n v="113.6773975"/>
    <n v="-8.3396560999999991"/>
    <s v="MD|MYID-4042608040005|RBIZindibiz|BIMBEL PIJAR|085230765600"/>
    <s v="SOBIZ"/>
    <m/>
    <m/>
    <m/>
    <m/>
    <m/>
    <m/>
    <m/>
    <m/>
    <s v="Management Janji"/>
    <s v="2026-08-05 13:00:00 |  M Janji : (5 AGUSTUS 2026) jam Pasang : siang Note : hubungi pelanggan jika ingin kelokasi"/>
    <s v="FCC"/>
    <d v="2026-04-08T14:40:14"/>
    <d v="2026-08-05T13:00:00"/>
    <m/>
    <s v="PS"/>
    <s v="JGW"/>
    <s v="NO ADDON"/>
    <n v="20260805"/>
    <s v="Completed"/>
    <s v="HSI Bisnis Khusus Winback 3.0 PSB 70% - 50 Mbps"/>
    <s v="INDIBIZ"/>
    <m/>
    <m/>
    <d v="2026-08-05T13:00:00"/>
    <s v="2026-08-05 13:00:00 |  M Janji : (5 AGUSTUS 2026) jam Pasang : siang Note : hubungi pelanggan jika ingin kelokasi"/>
    <n v="2026"/>
    <n v="8"/>
    <n v="5"/>
    <d v="2026-08-05T00:00:00"/>
    <n v="-0.54166666666424135"/>
    <x v="0"/>
    <x v="14"/>
  </r>
  <r>
    <n v="1235"/>
    <n v="1002504838"/>
    <n v="3"/>
    <x v="3"/>
    <n v="4"/>
    <s v="PURWOKERTO"/>
    <s v="PURWOKERTO"/>
    <s v="PWT"/>
    <s v="REG"/>
    <s v="AO"/>
    <s v="NEW SALES"/>
    <s v="1P INET"/>
    <s v="102 | FOLLOW UP COMPLETED"/>
    <s v="RBS-Regional 3"/>
    <d v="2026-08-01T16:49:58"/>
    <d v="2026-08-03T16:10:57"/>
    <n v="69356855"/>
    <m/>
    <n v="146303609069"/>
    <s v="TOKO ROHMAH"/>
    <s v="ODP-PWT-FAH/043 FAH/D04/043.01"/>
    <s v="WO060672032"/>
    <m/>
    <m/>
    <m/>
    <n v="109.228101"/>
    <n v="-7.4376329999999999"/>
    <s v="|MC00213|MYIA-064172393120/POI/FADHILATUR ROHMAH/089670120643/fadilaturrohmah96@gmail.com"/>
    <s v="MYIB_ASSISTANT"/>
    <m/>
    <m/>
    <m/>
    <m/>
    <m/>
    <m/>
    <m/>
    <m/>
    <s v="Management Janji"/>
    <s v="2026-08-02 13:00:00 | telp :089670120643 Tanggal pemasangan :03/08/2026 Jam pemasangan : pagi/siang Info Tambahan : Hubungi pelanggan dulu sebelum ke lokasi terima kasih"/>
    <s v="FCC"/>
    <d v="2026-01-08T16:54:55"/>
    <d v="2026-08-02T13:00:00"/>
    <m/>
    <s v="REVOKE"/>
    <s v="PWT"/>
    <s v="NO ADDON"/>
    <m/>
    <s v="Follow Up Revoke Completed, New Order ID : SC1002506479"/>
    <s v="HSI Bisnis Promo HUT Telkom PSB 70% - 75 Mbps"/>
    <s v="INDIBIZ"/>
    <m/>
    <m/>
    <d v="2026-08-02T13:00:00"/>
    <s v="2026-08-02 13:00:00 | telp :089670120643 Tanggal pemasangan :03/08/2026 Jam pemasangan : pagi/siang Info Tambahan : Hubungi pelanggan dulu sebelum ke lokasi terima kasih"/>
    <m/>
    <m/>
    <m/>
    <e v="#NUM!"/>
    <e v="#NUM!"/>
    <x v="1"/>
    <x v="3"/>
  </r>
  <r>
    <n v="1236"/>
    <n v="1002509442"/>
    <n v="3"/>
    <x v="7"/>
    <n v="4"/>
    <s v="KUDUS"/>
    <s v="PURWODADI"/>
    <s v="WRO"/>
    <s v="REG"/>
    <s v="AO"/>
    <s v="NEW SALES"/>
    <s v="1P INET"/>
    <s v="Completed (PS)"/>
    <s v="RBS-Regional 3"/>
    <d v="2026-08-04T18:46:57"/>
    <d v="2026-08-06T14:58:00"/>
    <n v="69358662"/>
    <m/>
    <n v="142509107213"/>
    <s v="SPBU 4458118"/>
    <s v="ODP-WRO-FL/035 FL/D05/035.01"/>
    <s v="WO060931766"/>
    <m/>
    <m/>
    <m/>
    <n v="111.206036"/>
    <n v="-7.0492239999999997"/>
    <s v="|MN01996|MYIA-003223560368/POI/Heri Susilo /085325311653/sandiblora36@gmail.com"/>
    <s v="MYIB_ASSISTANT"/>
    <m/>
    <m/>
    <m/>
    <m/>
    <m/>
    <m/>
    <m/>
    <m/>
    <s v="Management Janji"/>
    <s v="2026-08-05 15:00:00 | Tanggal Pemasangan : 05 Agustus 2026 Jam Pemasangan : 08:00 15:00 Info Tambahan : Hubungi pelanggan dulu sebelum ke lokasi terimakasih"/>
    <s v="FCC"/>
    <d v="2026-04-08T18:55:33"/>
    <d v="2026-08-05T15:00:00"/>
    <m/>
    <s v="PS"/>
    <s v="WRO"/>
    <s v="NO ADDON"/>
    <n v="20260806"/>
    <s v="Completed"/>
    <s v="HSI Bisnis Basic Promo HUT Telkom PSB 70% - 50 Mbps"/>
    <s v="INDIBIZ"/>
    <m/>
    <m/>
    <d v="2026-08-05T15:00:00"/>
    <s v="2026-08-05 15:00:00 | Tanggal Pemasangan : 05 Agustus 2026 Jam Pemasangan : 08:00 15:00 Info Tambahan : Hubungi pelanggan dulu sebelum ke lokasi terimakasih"/>
    <n v="2026"/>
    <n v="8"/>
    <n v="6"/>
    <d v="2026-08-06T00:00:00"/>
    <n v="0.375"/>
    <x v="0"/>
    <x v="3"/>
  </r>
  <r>
    <n v="1237"/>
    <n v="1002511177"/>
    <n v="3"/>
    <x v="0"/>
    <n v="5"/>
    <s v="MATARAM"/>
    <s v="LOMBOK TIMUR UTARA"/>
    <s v="SGG"/>
    <s v="DGS"/>
    <s v="AO"/>
    <s v="NEW SALES"/>
    <m/>
    <s v="98 | OSS - CANCEL COMPLETE"/>
    <s v="DGS-Government Defense Service"/>
    <d v="2026-08-05T16:39:52"/>
    <d v="2026-08-11T10:48:11"/>
    <n v="69359384"/>
    <m/>
    <n v="172604213919"/>
    <s v="Ds Sembalun"/>
    <s v="ODP-SGG-FBA/27"/>
    <s v="WO061012815"/>
    <m/>
    <m/>
    <m/>
    <n v="116.541528237912"/>
    <n v="-8.3843079295704293"/>
    <s v="Ds sembalun bumbung kec. Sembalun kab .lombok timur, NTB Pic Pak Rio 0811212007 Surat B/1515/VIII/TIK.7.6./2026/Div TIK tanggal 05 Agustus 2026 AM Wassy +62 822-2745-9162  "/>
    <s v="Account Manager"/>
    <m/>
    <m/>
    <m/>
    <m/>
    <m/>
    <m/>
    <m/>
    <m/>
    <s v="Management Janji"/>
    <s v="Ds sembalun bumbung kec. Sembalun kab .lombok timur, NTB Pic Pak Rio 0811212007 Surat B/1515/VIII/TIK.7.6./2026/Div TIK tanggal 05 Agustus 2026 AM Wassy +62 822-2745-9162  "/>
    <s v="FCC"/>
    <d v="2026-05-08T16:55:35"/>
    <m/>
    <s v="Kendala Teknik"/>
    <s v="CANCEL"/>
    <s v="SGG"/>
    <s v="NO ADDON"/>
    <m/>
    <s v="Cancel Completed"/>
    <s v="- 11_11450;Biaya PSB Reguler HSI EBIS ~ 11[500000]  - SP_NOSS;SP_NOSS ~ Internet NOSS Multispeed Network[0]  - SP_NOSS;SP_NOSS ~ Internet NOSS Multispeed Network[0]  - E23046;E23046 ~ ES23 - Paket HSI Bisnis[0]  - E23046~null~E23046_UNL;UNL ~ Internet-Lin"/>
    <s v="INDIBIZ"/>
    <m/>
    <m/>
    <d v="2026-08-05T12:00:00"/>
    <s v="Ds sembalun bumbung kec. Sembalun kab .lombok timur, NTB Pic Pak Rio 0811212007 Surat B/1515/VIII/TIK.7.6./2026/Div TIK tanggal 05 Agustus 2026 AM Wassy +62 822-2745-9162  "/>
    <m/>
    <m/>
    <m/>
    <e v="#NUM!"/>
    <e v="#NUM!"/>
    <x v="1"/>
    <x v="9"/>
  </r>
  <r>
    <n v="1238"/>
    <n v="1002531173"/>
    <n v="3"/>
    <x v="4"/>
    <n v="4"/>
    <s v="PEKALONGAN"/>
    <s v="BATANG"/>
    <s v="BTG"/>
    <s v="REG"/>
    <s v="AO"/>
    <s v="NEW SALES"/>
    <s v="1P INET"/>
    <s v="MIE - SEND SURVEY"/>
    <s v="RBS-Regional 3"/>
    <d v="2026-08-17T15:44:57"/>
    <d v="2026-08-17T15:46:01"/>
    <n v="69368262"/>
    <m/>
    <n v="142201101593"/>
    <s v="OUTFIT NUSANTARA"/>
    <s v="ODP-BTG-FAB/113 FAB/D07/113.01"/>
    <s v="WO061942849"/>
    <m/>
    <m/>
    <m/>
    <n v="109.710613"/>
    <n v="-6.9343709999999996"/>
    <s v="|MN00925|MYIA-078583019492/POI/muhamad muhdhor/082226776572/otfit.nusantara@gmail.com"/>
    <s v="MYIB_ASSISTANT"/>
    <m/>
    <m/>
    <m/>
    <m/>
    <m/>
    <m/>
    <m/>
    <m/>
    <s v="Management Janji"/>
    <s v="2026-08-18 13:00:00 | M Janji : (18 AGUSTUS 2026) jam Pasang : siang Note : hubungi pelanggan jika ingin kelokasi"/>
    <s v="FCC"/>
    <s v="17-08-2026 15:55:05"/>
    <d v="2026-08-18T13:00:00"/>
    <m/>
    <s v="SURVEY_NEW_MANJA"/>
    <s v="BTG"/>
    <s v="NO ADDON"/>
    <m/>
    <s v="MIE - SEND SURVEY"/>
    <s v="HSI Bisnis Promo HUT Telkom PSB 70% - 50 Mbps"/>
    <s v="INDIBIZ"/>
    <m/>
    <m/>
    <d v="2026-08-18T13:00:00"/>
    <s v="2026-08-18 13:00:00 | M Janji : (18 AGUSTUS 2026) jam Pasang : siang Note : hubungi pelanggan jika ingin kelokasi"/>
    <m/>
    <m/>
    <m/>
    <e v="#NUM!"/>
    <e v="#NUM!"/>
    <x v="1"/>
    <x v="3"/>
  </r>
  <r>
    <n v="1239"/>
    <n v="1002522746"/>
    <n v="3"/>
    <x v="0"/>
    <n v="5"/>
    <s v="MATARAM"/>
    <s v="SUMBAWA"/>
    <s v="MLK"/>
    <s v="REG"/>
    <s v="AO"/>
    <s v="NEW SALES"/>
    <s v="1P INET"/>
    <s v="Completed (PS)"/>
    <s v="RBS-Regional 3"/>
    <d v="2026-08-12T15:55:56"/>
    <d v="2026-08-13T20:35:42"/>
    <n v="69364482"/>
    <m/>
    <n v="172608206143"/>
    <s v="KOST PAK ROZAK"/>
    <s v="ODP-MLK-FAD/66 FAD/D06/66.01"/>
    <s v="WO061609151"/>
    <m/>
    <m/>
    <m/>
    <n v="116.752135450518"/>
    <n v="-8.9101572113841296"/>
    <s v="|MN02367|MYIA-068827468684/POI/AMIR HIDAYAT/085694549667/amirhidayatofficial@gmail.com"/>
    <s v="MYIB_ASSISTANT"/>
    <m/>
    <m/>
    <m/>
    <m/>
    <m/>
    <m/>
    <m/>
    <m/>
    <s v="Management Janji"/>
    <s v="2026-08-13 13:00:00 | Tanggal pemasangan: 13/08/2026 Jam pemasangan : siang Info Tambahan : Hubungi pelanggan dulu sebelum ke lokasi terima kasih."/>
    <s v="FCC"/>
    <d v="2026-12-08T16:09:48"/>
    <d v="2026-08-13T13:00:00"/>
    <m/>
    <s v="PS"/>
    <s v="MLK"/>
    <s v="NO ADDON"/>
    <n v="20260813"/>
    <s v="Completed"/>
    <s v="HSI Bisnis Basic Promo HUT Telkom PSB 70% - 50 Mbps"/>
    <s v="INDIBIZ"/>
    <m/>
    <m/>
    <d v="2026-08-13T13:00:00"/>
    <s v="2026-08-13 13:00:00 | Tanggal pemasangan: 13/08/2026 Jam pemasangan : siang Info Tambahan : Hubungi pelanggan dulu sebelum ke lokasi terima kasih."/>
    <n v="2026"/>
    <n v="8"/>
    <n v="13"/>
    <d v="2026-08-13T00:00:00"/>
    <n v="-0.54166666666424135"/>
    <x v="0"/>
    <x v="0"/>
  </r>
  <r>
    <n v="1240"/>
    <n v="1002515978"/>
    <n v="3"/>
    <x v="6"/>
    <n v="5"/>
    <s v="SIDOARJO"/>
    <s v="JOMBANG"/>
    <s v="JOM"/>
    <s v="REG"/>
    <s v="AO"/>
    <s v="NEW SALES"/>
    <m/>
    <s v="Completed (PS)"/>
    <s v="RBS-Regional 3"/>
    <d v="2026-08-08T13:44:28"/>
    <d v="2026-08-08T16:51:58"/>
    <n v="69361487"/>
    <m/>
    <n v="152318240698"/>
    <s v="KPTR ARTA ROSAN TIJARI"/>
    <s v="ODP-JOM-FU/30"/>
    <s v="WO061269756"/>
    <m/>
    <m/>
    <m/>
    <n v="112.2464648"/>
    <n v="-7.6131174000000001"/>
    <s v="|MN02084|/KPTR ARTA ROSAN TIJARI/WINBACK 2.0 HSI B2B (1:1) 75MBPS 415RB PSB DISC 70%/085706941233/officialkptrartarosantijari@gmail.com/EKO UTOMO /-7.6131441, 112.2464541"/>
    <s v="Sales Force DBS"/>
    <m/>
    <m/>
    <m/>
    <m/>
    <m/>
    <m/>
    <m/>
    <m/>
    <s v="Management Janji"/>
    <s v="2026-08-09 13:00:00|Nama PIC : Bp Eko No Hp : 085706941233 No Alt : - Tgl Pemasangan : 09 Agustus 2026 Interval : PAGI SIANG Note : Hubungi pelanggan terlebih dahulu|40951378|MYDITA"/>
    <s v="FCC"/>
    <d v="2026-08-08T13:55:01"/>
    <d v="2026-08-09T13:00:00"/>
    <m/>
    <s v="PS"/>
    <s v="JOM"/>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9T13:00:00"/>
    <s v="2026-08-09 13:00:00|Nama PIC : Bp Eko No Hp : 085706941233 No Alt : - Tgl Pemasangan : 09 Agustus 2026 Interval : PAGI SIANG Note : Hubungi pelanggan terlebih dahulu|40951378|MYDITA"/>
    <n v="2026"/>
    <n v="8"/>
    <n v="8"/>
    <d v="2026-08-08T00:00:00"/>
    <n v="-1.5416666666642413"/>
    <x v="0"/>
    <x v="19"/>
  </r>
  <r>
    <n v="1241"/>
    <n v="1002518658"/>
    <n v="3"/>
    <x v="0"/>
    <n v="5"/>
    <s v="MATARAM"/>
    <s v="LOMBOK TIMUR UTARA"/>
    <s v="SGG"/>
    <s v="REG"/>
    <s v="AO"/>
    <s v="NEW SALES"/>
    <m/>
    <s v="Completed (PS)"/>
    <s v="RBS-Regional 3"/>
    <d v="2026-08-10T18:05:44"/>
    <d v="2026-08-11T20:18:17"/>
    <n v="69361748"/>
    <m/>
    <n v="172604213762"/>
    <s v="TOKO PORTUGAL"/>
    <s v="ODP-SGG-FAF/02"/>
    <s v="WO061442410"/>
    <m/>
    <m/>
    <m/>
    <n v="116.03887589999999"/>
    <n v="-8.4577933999999999"/>
    <s v="MD|MYDB-20260808264780|DN00001/MN01272|TOKO PORTUGAL|085205044407"/>
    <s v="MYDIGIBIZPARTNER"/>
    <m/>
    <m/>
    <m/>
    <m/>
    <m/>
    <m/>
    <m/>
    <m/>
    <s v="Management Janji"/>
    <s v="2026-08-10 08:00:00 | Nama PIC : Bp Isnaidi  No Hp : 085205044407  No Alt : -  Tgl Pemasangan : 10 Agustus 2026  Interval : PAGI SIANG  Note : Hubungi pelanggan terlebih dahulu"/>
    <s v="FCC"/>
    <d v="2026-10-08T18:39:50"/>
    <m/>
    <s v="Kendala Lainnya"/>
    <s v="PS"/>
    <s v="SGG"/>
    <s v="NO ADDON"/>
    <n v="20260811"/>
    <s v="Completed"/>
    <s v="- 11_11446;Biaya PSB HSI EBIS Tunai di Depan ~ 11[150000]  - SP_NOSS;SP_NOSS ~ Internet NOSS Multispeed Network[0]  - SP_NOSS;SP_NOSS ~ Internet NOSS Multispeed Network[0]  - E25060;E25060 ~ ES25 - Paket HSI Bisnis (HSIE) Khusus Winback 2.0[0]  - E25060~n"/>
    <s v="INDIBIZ"/>
    <m/>
    <m/>
    <d v="2026-08-10T07:00:00"/>
    <s v="2026-08-10 08:00:00 | Nama PIC : Bp Isnaidi  No Hp : 085205044407  No Alt : -  Tgl Pemasangan : 10 Agustus 2026  Interval : PAGI SIANG  Note : Hubungi pelanggan terlebih dahulu"/>
    <n v="2026"/>
    <n v="8"/>
    <n v="11"/>
    <d v="2026-08-11T00:00:00"/>
    <n v="0.70833333333575865"/>
    <x v="0"/>
    <x v="9"/>
  </r>
  <r>
    <n v="1242"/>
    <n v="1002531072"/>
    <n v="3"/>
    <x v="1"/>
    <n v="5"/>
    <s v="MADURA"/>
    <s v="BANGKALAN"/>
    <s v="KML"/>
    <s v="REG"/>
    <s v="AO"/>
    <s v="NEW SALES"/>
    <m/>
    <s v="MIE - SEND SURVEY"/>
    <s v="RBS-Regional 3"/>
    <d v="2026-08-17T15:00:10"/>
    <d v="2026-08-17T16:46:02"/>
    <n v="69368210"/>
    <m/>
    <n v="152436202368"/>
    <s v="TOKO TIRTA WANGI"/>
    <s v="ODP-KML-FB/45"/>
    <s v="WO061946975"/>
    <m/>
    <m/>
    <m/>
    <n v="112.708325"/>
    <n v="-7.0899774999999998"/>
    <s v="|MN00213|/TOKO TIRTA WANGI/HSI Basic Promo HUT Telkom (1:2) 75 Mbps (Rp 365.000) PSB Rp 150.000/081331967888/santosotapip2@gmail.com/TAPIP SANTOSO/-7.089884, 112.708181/ Bandung Barat, Keleyan, Kec. Socah, Kabupaten Bangkalan, Jawa Timur 69161"/>
    <s v="Sales Force DBS"/>
    <m/>
    <m/>
    <m/>
    <m/>
    <m/>
    <m/>
    <m/>
    <m/>
    <s v="Management Janji"/>
    <s v="2026-08-18 13:00:00|Nama : BP TAPIP SANTOSO  No Hp : 081331967888 No Alt :  Tgl Pemasangan : 18 Agustus 2026 Interval : PAGI  Note : Hubungi pelanggan terlebih dahulu|40971402|MYDITA"/>
    <s v="FCC"/>
    <s v="17-08-2026 15:10:37"/>
    <d v="2026-08-18T13:00:00"/>
    <m/>
    <s v="SURVEY_NEW_MANJA"/>
    <s v="KML"/>
    <s v="NO ADDON"/>
    <m/>
    <s v="MIE - SEND SURVEY"/>
    <s v="- 11_11446;Biaya PSB HSI EBIS Tunai di Depan ~ 11[150000]  - E23015;E23015 ~ ES23 - Perangkat ONT[0]  - E23015~null~44292;E23015||11||Abodemen 0[0]  - E23015~null~E23015_SWONT;SWONT ~ Biaya Sewa ONT ~ E23015[30000]  - E25061;E25061 ~ ES25 - Paket HSI Basi"/>
    <s v="INDIBIZ"/>
    <m/>
    <m/>
    <d v="2026-08-18T13:00:00"/>
    <s v="2026-08-18 13:00:00|Nama : BP TAPIP SANTOSO  No Hp : 081331967888 No Alt :  Tgl Pemasangan : 18 Agustus 2026 Interval : PAGI  Note : Hubungi pelanggan terlebih dahulu|40971402|MYDITA"/>
    <m/>
    <m/>
    <m/>
    <e v="#NUM!"/>
    <e v="#NUM!"/>
    <x v="1"/>
    <x v="1"/>
  </r>
  <r>
    <n v="1243"/>
    <n v="1002517755"/>
    <n v="3"/>
    <x v="4"/>
    <n v="4"/>
    <s v="PEKALONGAN"/>
    <s v="PEKALONGAN"/>
    <s v="KDW"/>
    <s v="REG"/>
    <s v="AO"/>
    <s v="NEW SALES"/>
    <s v="1P INET"/>
    <s v="Completed (PS)"/>
    <s v="RBS-Regional 3"/>
    <d v="2026-08-10T13:28:56"/>
    <d v="2026-08-11T15:36:50"/>
    <n v="69362440"/>
    <m/>
    <n v="146285103773"/>
    <s v="SPBU 4451110 WONOPRINGGO"/>
    <s v="ODP-KDW-FK/114 FK/D01/114.01"/>
    <s v="WO061399319"/>
    <m/>
    <m/>
    <m/>
    <n v="109.634497"/>
    <n v="-6.9731059999999996"/>
    <s v="|MN01881|MYIA-052334514542/POI/aji kurniawan/081227469459/44.51110.spbu@gmail.com"/>
    <s v="MYIB_ASSISTANT"/>
    <m/>
    <m/>
    <m/>
    <m/>
    <m/>
    <m/>
    <m/>
    <m/>
    <s v="Management Janji"/>
    <s v="2026-08-11 13:00:00 | Tanggal pemasangan: 11/08/2026 Jam pemasangan : pagi / siang Info Tambahan : Hubungi pelanggan dulu sebelum ke lokasi terima kasih."/>
    <s v="FCC"/>
    <d v="2026-10-08T13:39:47"/>
    <d v="2026-08-11T13:00:00"/>
    <m/>
    <s v="PS"/>
    <s v="KDW"/>
    <s v="NO ADDON"/>
    <n v="20260811"/>
    <s v="Completed"/>
    <s v="HSI Bisnis Promo HUT Telkom PSB 70% - 100 Mbps Dual Band"/>
    <s v="INDIBIZ"/>
    <m/>
    <m/>
    <d v="2026-08-11T13:00:00"/>
    <s v="2026-08-11 13:00:00 | Tanggal pemasangan: 11/08/2026 Jam pemasangan : pagi / siang Info Tambahan : Hubungi pelanggan dulu sebelum ke lokasi terima kasih."/>
    <n v="2026"/>
    <n v="8"/>
    <n v="11"/>
    <d v="2026-08-11T00:00:00"/>
    <n v="-0.54166666666424135"/>
    <x v="0"/>
    <x v="3"/>
  </r>
  <r>
    <n v="1244"/>
    <n v="1002511022"/>
    <n v="3"/>
    <x v="1"/>
    <n v="5"/>
    <s v="SBY UTARA"/>
    <s v="MANYAR"/>
    <s v="MGO"/>
    <s v="REG"/>
    <s v="AO"/>
    <s v="NEW SALES"/>
    <m/>
    <s v="Completed (PS)"/>
    <s v="RBS-Regional 3"/>
    <d v="2026-08-05T15:32:25"/>
    <d v="2026-08-05T17:42:35"/>
    <n v="69351264"/>
    <m/>
    <n v="152413167539"/>
    <s v="STORE KKV PLAZA SURABAYA"/>
    <s v="ODP-DMO-FSY/18"/>
    <s v="WO061004852"/>
    <m/>
    <m/>
    <m/>
    <n v="112.749053"/>
    <n v="-7.2652659999999996"/>
    <s v="AMRBS;402409;AMEX;DODOD HERMANU;RBS-3;SURAMADU;PSB;STORE KKV PLAZA SURABAYA;HSI Bisnis + Netmonk (1:1) 300 Mbps (Rp 1.559.000) PSB Rp 150.000;081274594701;elisa@kkgroup.cn;ELISA MARTA NUGRAHA;Plaza Surabaya Lantai I/SC/029-030, Jalan Pemuda 33-37 Surabaya"/>
    <s v="Sales Force DBS"/>
    <m/>
    <m/>
    <m/>
    <m/>
    <m/>
    <m/>
    <m/>
    <m/>
    <s v="Management Janji"/>
    <s v="2026-07-28 08:00:00|Jam pemasangan : 12.00  Info Tambahan : Hubungi pelanggan dulu sebelum ke lokasi  terimakasih |SO5830|MYDITA"/>
    <s v="FCC"/>
    <d v="2026-05-08T15:39:51"/>
    <m/>
    <m/>
    <s v="PS"/>
    <s v="MGO"/>
    <s v="NETMONK"/>
    <n v="20260805"/>
    <s v="Completed"/>
    <s v="- 11_11446;Biaya PSB HSI EBIS Tunai di Depan ~ 11[150000]  - E23015;E23015 ~ ES23 - Perangkat ONT[0]  - E23015~null~44292;E23015||11||Abodemen 0[0]  - E23015~null~E23015_SWONTPREM;SWONTPREM ~ Biaya Sewa ONT Premium ~ E23015[50000]  - E23046;E23046 ~ ES23 "/>
    <s v="INDIBIZ"/>
    <m/>
    <m/>
    <d v="2026-08-05T07:00:00"/>
    <s v="2026-07-28 08:00:00|Jam pemasangan : 12.00  Info Tambahan : Hubungi pelanggan dulu sebelum ke lokasi  terimakasih |SO5830|MYDITA"/>
    <n v="2026"/>
    <n v="8"/>
    <n v="5"/>
    <d v="2026-08-05T00:00:00"/>
    <n v="-0.29166666666424135"/>
    <x v="0"/>
    <x v="8"/>
  </r>
  <r>
    <n v="1245"/>
    <n v="1002530381"/>
    <n v="3"/>
    <x v="2"/>
    <n v="5"/>
    <s v="MALANG"/>
    <s v="BATU"/>
    <s v="BTU"/>
    <s v="REG"/>
    <s v="AO"/>
    <s v="NEW SALES"/>
    <s v="1P INET"/>
    <s v="MIA - INVALID SURVEY"/>
    <s v="RBS-Regional 3"/>
    <d v="2026-08-17T07:53:56"/>
    <d v="2026-08-18T05:00:13"/>
    <n v="69367797"/>
    <m/>
    <n v="152707239264"/>
    <s v="SMAN 3 BATU"/>
    <s v="ODP-BTU-FAG/129 FAG/D14/129.01"/>
    <s v="WO061907533"/>
    <m/>
    <m/>
    <m/>
    <n v="112.5300441"/>
    <n v="-7.8345248999999999"/>
    <s v="|MN01864|MYIA-028434661702/POI/INDRA RIBAWA/0881027643853/sman3batu@gmail.com"/>
    <s v="MYIB_ASSISTANT"/>
    <m/>
    <m/>
    <m/>
    <m/>
    <m/>
    <m/>
    <m/>
    <m/>
    <s v="Management Janji"/>
    <s v="2026-08-18 08:00:00 | Jam Pemasangan : 08:00 - 12.00 Tanggal Pemasangan : 18/08/2026 Info Tambahan : Hubungi pelanggan sebelum datang ke lokasi"/>
    <s v="FCC"/>
    <s v="17-08-2026 07:54:41"/>
    <d v="2026-08-18T08:00:00"/>
    <m/>
    <s v="SURVEY_NEW_MANJA"/>
    <s v="BTU"/>
    <s v="NO ADDON"/>
    <m/>
    <s v="MIE - INVALID SURVEY - Kendala Jalur/Rute Tarikan"/>
    <s v="HSI Bisnis Basic Promo HUT Telkom PSB 70% - 50 Mbps"/>
    <s v="INDIBIZ"/>
    <m/>
    <m/>
    <d v="2026-08-18T08:00:00"/>
    <s v="2026-08-18 08:00:00 | Jam Pemasangan : 08:00 - 12.00 Tanggal Pemasangan : 18/08/2026 Info Tambahan : Hubungi pelanggan sebelum datang ke lokasi"/>
    <m/>
    <m/>
    <m/>
    <e v="#NUM!"/>
    <e v="#NUM!"/>
    <x v="1"/>
    <x v="11"/>
  </r>
  <r>
    <n v="1246"/>
    <n v="1002524487"/>
    <n v="3"/>
    <x v="1"/>
    <n v="5"/>
    <s v="SBY SELATAN"/>
    <s v="MANYAR"/>
    <s v="MYR"/>
    <s v="REG"/>
    <s v="AO"/>
    <s v="NEW SALES"/>
    <m/>
    <s v="MIA - INVALID SURVEY"/>
    <s v="RBS-Regional 2"/>
    <d v="2026-08-13T14:29:07"/>
    <d v="2026-08-16T12:26:27"/>
    <n v="69365274"/>
    <m/>
    <n v="152303243849"/>
    <s v="KRI Store Nginden"/>
    <s v="ODP-MYR-FQG/08"/>
    <s v="WO061863851"/>
    <m/>
    <m/>
    <m/>
    <n v="112.7684419"/>
    <n v="-7.3055025000000002"/>
    <s v="AMRBS;404252;NADHIRA AUDRIANKA;AO;1S HSI Bisnis 1:1 Internet 50Mbps (355k);KRI Store Nginden;PIC IQBAL 087872217552;it@karyarasaindonesia.co.id"/>
    <s v="Account Manager"/>
    <m/>
    <m/>
    <m/>
    <m/>
    <m/>
    <m/>
    <m/>
    <m/>
    <s v="Management Janji"/>
    <s v="2026-08-17 08:00:00|Nama Pic : bp iqbal  No Hp Pic : 081219854241 No alt : - Jam Pemasangan : pagi  Tanggal Pemasangan : 17 Agustus 2026|40951375|MYDITA"/>
    <s v="FCC"/>
    <s v="13-08-2026 14:39:50"/>
    <d v="2026-08-17T08:00:00"/>
    <m/>
    <s v="SURVEY_NEW_MANJA"/>
    <s v="MYR"/>
    <s v="NO ADDON"/>
    <m/>
    <s v="MIE - INVALID SURVEY - Kendala Jalur/Rute Tarikan"/>
    <s v="- 11_11446;Biaya PSB HSI EBIS Tunai di Depan ~ 11[150000]  - SP_NOSS;SP_NOSS ~ Internet NOSS Multispeed Network[0]  - E25060;E25060 ~ ES25 - Paket HSI Bisnis (HSIE) Khusus Winback 2.0[0]  - E25060~null~E25060_UNL;UNL ~ Internet-Link Unlimited Internet Usa"/>
    <s v="INDIBIZ"/>
    <m/>
    <m/>
    <d v="2026-08-17T08:00:00"/>
    <s v="2026-08-17 08:00:00|Nama Pic : bp iqbal  No Hp Pic : 081219854241 No alt : - Jam Pemasangan : pagi  Tanggal Pemasangan : 17 Agustus 2026|40951375|MYDITA"/>
    <m/>
    <m/>
    <m/>
    <e v="#NUM!"/>
    <e v="#NUM!"/>
    <x v="1"/>
    <x v="8"/>
  </r>
  <r>
    <n v="1247"/>
    <n v="1002511906"/>
    <n v="3"/>
    <x v="0"/>
    <n v="5"/>
    <s v="KUPANG"/>
    <s v="WAINGAPU"/>
    <s v="WGP"/>
    <s v="REG"/>
    <s v="AO"/>
    <s v="NEW SALES"/>
    <s v="1P INET"/>
    <s v="Completed (PS)"/>
    <s v="RBS-Regional 3"/>
    <d v="2026-08-06T10:55:56"/>
    <d v="2026-08-08T19:05:40"/>
    <n v="69359787"/>
    <m/>
    <n v="172517222517"/>
    <s v="KOSKOSAN ARON"/>
    <s v="ODP-WGP-FA/14 FA/D01/14.01"/>
    <s v="WO061055570"/>
    <m/>
    <m/>
    <m/>
    <n v="120.26008710000001"/>
    <n v="-9.6502677000000006"/>
    <s v="|MN00122|MYIA-060972473707/POI/Jacoba Lifine Djoh, S.Sos/081226361576/lifinejacoba@gmail.com"/>
    <s v="MYIB_ASSISTANT"/>
    <m/>
    <m/>
    <m/>
    <m/>
    <m/>
    <m/>
    <m/>
    <m/>
    <s v="Management Janji"/>
    <s v="2026-08-08 13:00:00 | Nama PIC : bapak lifine No HP : 081226361576 No Alternatif : - M Janji : 07/08/2026 Jam Pasang : Pagi NoteÃ‚Â :  Hubungi terlebih dahulu sebelum ke lokasi "/>
    <s v="FCC"/>
    <d v="2026-06-08T11:10:06"/>
    <d v="2026-08-08T13:00:00"/>
    <m/>
    <s v="PS"/>
    <s v="WGP"/>
    <s v="NO ADDON"/>
    <n v="20260808"/>
    <s v="Completed"/>
    <s v="HSI Bisnis Basic Promo HUT Telkom PSB 70% - 75 Mbps"/>
    <s v="INDIBIZ"/>
    <m/>
    <m/>
    <d v="2026-08-08T13:00:00"/>
    <s v="2026-08-08 13:00:00 | Nama PIC : bapak lifine No HP : 081226361576 No Alternatif : - M Janji : 07/08/2026 Jam Pasang : Pagi NoteÃ‚Â :  Hubungi terlebih dahulu sebelum ke lokasi "/>
    <n v="2026"/>
    <n v="8"/>
    <n v="8"/>
    <d v="2026-08-08T00:00:00"/>
    <n v="-0.54166666666424135"/>
    <x v="0"/>
    <x v="35"/>
  </r>
  <r>
    <n v="1248"/>
    <n v="1002516149"/>
    <n v="3"/>
    <x v="2"/>
    <n v="5"/>
    <s v="KEDIRI"/>
    <s v="BLITAR"/>
    <s v="KBN"/>
    <s v="REG"/>
    <s v="AO"/>
    <s v="NEW SALES"/>
    <s v="1P INET"/>
    <s v="Completed (PS)"/>
    <s v="RBS-Regional 3"/>
    <d v="2026-08-08T16:22:56"/>
    <d v="2026-08-10T07:46:46"/>
    <n v="69361591"/>
    <m/>
    <n v="152732202761"/>
    <s v="SPBU SELOREJO 54.661.19 AGUNG CATUR UTAMA GROUP"/>
    <s v="ODP-KBN-FB/06 FB/D02/06.01"/>
    <s v="WO061279799"/>
    <m/>
    <m/>
    <m/>
    <n v="112.41648600000001"/>
    <n v="-8.1351139999999997"/>
    <s v="|MN02734|MYIA-053864582884/POI/AGUNG SUYONO/081233969959/spbuselorejo@gmail.com"/>
    <s v="MYIB_ASSISTANT"/>
    <m/>
    <m/>
    <m/>
    <m/>
    <m/>
    <m/>
    <m/>
    <m/>
    <s v="Management Janji"/>
    <s v="2026-08-09 13:00:00 | Tanggal pemasangan: 09/08/2026 Jam pemasangan : pagi / siang Info Tambahan : Hubungi pelanggan dulu sebelum ke lokasi. terima kasih"/>
    <s v="FCC"/>
    <d v="2026-08-08T16:25:12"/>
    <d v="2026-08-09T13:00:00"/>
    <m/>
    <s v="PS"/>
    <s v="KBN"/>
    <s v="NO ADDON"/>
    <n v="20260810"/>
    <s v="Completed"/>
    <s v="HSI Bisnis Basic Promo HUT Telkom PSB 70% - 50 Mbps"/>
    <s v="INDIBIZ"/>
    <m/>
    <m/>
    <d v="2026-08-09T13:00:00"/>
    <s v="2026-08-09 13:00:00 | Tanggal pemasangan: 09/08/2026 Jam pemasangan : pagi / siang Info Tambahan : Hubungi pelanggan dulu sebelum ke lokasi. terima kasih"/>
    <n v="2026"/>
    <n v="8"/>
    <n v="10"/>
    <d v="2026-08-10T00:00:00"/>
    <n v="0.45833333333575865"/>
    <x v="0"/>
    <x v="28"/>
  </r>
  <r>
    <n v="1249"/>
    <n v="1002524042"/>
    <n v="3"/>
    <x v="1"/>
    <n v="5"/>
    <s v="MADURA"/>
    <s v="PAMEKASAN"/>
    <s v="SMP"/>
    <s v="REG"/>
    <s v="AO"/>
    <s v="NEW SALES"/>
    <s v="1P INET"/>
    <s v="MIA - INVALID SURVEY"/>
    <s v="RBS-Regional 3"/>
    <d v="2026-08-13T12:01:56"/>
    <d v="2026-08-14T10:38:34"/>
    <n v="69365003"/>
    <m/>
    <n v="152431232371"/>
    <s v="RAJA PULSA"/>
    <s v="ODP-SMP-FDB/05 FDB/D01/05.01"/>
    <s v="WO061657704"/>
    <m/>
    <m/>
    <m/>
    <n v="113.925364027646"/>
    <n v="-7.1747008977962698"/>
    <s v="MD|MYIB-032778880572|SYSTEM|Raja Pulsa|0817813879"/>
    <s v="LPC_EBIS"/>
    <m/>
    <m/>
    <m/>
    <m/>
    <m/>
    <m/>
    <m/>
    <m/>
    <s v="Management Janji"/>
    <s v="2026-08-14 13:00:00 | Nama : BP RUDI HARTONO No Hp : 0817813879 No Alt :  Tgl Pemasangan : 14 Agustus 2026 Interval : SIANG Note : Hubungi pelanggan terlebih dahulu"/>
    <s v="FCC"/>
    <s v="13-08-2026 12:09:47"/>
    <d v="2026-08-14T13:00:00"/>
    <m/>
    <s v="SURVEY_NEW_MANJA"/>
    <s v="SMP"/>
    <s v="NO ADDON"/>
    <m/>
    <s v="MIE - INVALID SURVEY - Kendala Jalur/Rute Tarikan"/>
    <s v="HSI Bisnis Khusus Winback 3.0 PSB 70% - 300 Mbps"/>
    <s v="INDIBIZ"/>
    <m/>
    <m/>
    <d v="2026-08-14T13:00:00"/>
    <s v="2026-08-14 13:00:00 | Nama : BP RUDI HARTONO No Hp : 0817813879 No Alt :  Tgl Pemasangan : 14 Agustus 2026 Interval : SIANG Note : Hubungi pelanggan terlebih dahulu"/>
    <m/>
    <m/>
    <m/>
    <e v="#NUM!"/>
    <e v="#NUM!"/>
    <x v="1"/>
    <x v="1"/>
  </r>
  <r>
    <n v="1250"/>
    <n v="1002527727"/>
    <n v="3"/>
    <x v="3"/>
    <n v="4"/>
    <s v="PURWOKERTO"/>
    <s v="BANJARNEGARA"/>
    <s v="BJR"/>
    <s v="REG"/>
    <s v="AO"/>
    <s v="NEW SALES"/>
    <s v="1P INET"/>
    <s v="Completed (PS)"/>
    <s v="RBS-Regional 3"/>
    <d v="2026-08-15T08:50:57"/>
    <d v="2026-08-16T11:25:06"/>
    <n v="69366550"/>
    <m/>
    <n v="146372103455"/>
    <s v="ANEKA JAJAN"/>
    <s v="ODP-BJR-FT/024"/>
    <s v="WO061798133"/>
    <m/>
    <m/>
    <m/>
    <n v="109.699294439917"/>
    <n v="-7.3965395983920104"/>
    <s v="|MC80042|MYIA-082671874130/POI/Dheni Irawan /081315444555/registrasipendaft.araninter.net1@gmail.com"/>
    <s v="MYIB_ASSISTANT"/>
    <m/>
    <m/>
    <m/>
    <m/>
    <m/>
    <m/>
    <m/>
    <m/>
    <s v="Management Janji"/>
    <s v="2026-08-20 08:00:00 | Nama PIC : ANEKA JAJAN No HP : 081315444555  No Alt : - M Janji :  17 Agustus 2026 Jam Pasang : Pagi / Siang Note : hubungi pelanggan jika ingin kelokasi"/>
    <s v="FCC"/>
    <s v="15-08-2026 08:54:52"/>
    <d v="2026-08-20T08:00:00"/>
    <m/>
    <s v="PS"/>
    <s v="BJR"/>
    <s v="NO ADDON"/>
    <n v="20260816"/>
    <s v="Completed"/>
    <s v="HSI Bisnis Promo HUT Telkom PSB 70% - 300 Mbps"/>
    <s v="INDIBIZ"/>
    <m/>
    <m/>
    <d v="2026-08-20T08:00:00"/>
    <s v="2026-08-20 08:00:00 | Nama PIC : ANEKA JAJAN No HP : 081315444555  No Alt : - M Janji :  17 Agustus 2026 Jam Pasang : Pagi / Siang Note : hubungi pelanggan jika ingin kelokasi"/>
    <n v="2026"/>
    <n v="8"/>
    <n v="16"/>
    <d v="2026-08-16T00:00:00"/>
    <n v="-4.3333333333357587"/>
    <x v="0"/>
    <x v="3"/>
  </r>
  <r>
    <n v="1251"/>
    <n v="1002518598"/>
    <n v="3"/>
    <x v="6"/>
    <n v="5"/>
    <s v="JEMBER"/>
    <s v="BONDOWOSO"/>
    <s v="PRJ"/>
    <s v="REG"/>
    <s v="AO"/>
    <s v="NEW SALES"/>
    <s v="1P INET"/>
    <s v="Completed (PS)"/>
    <s v="RBS-Regional 3"/>
    <d v="2026-08-10T17:14:56"/>
    <d v="2026-08-12T09:55:29"/>
    <n v="69362741"/>
    <m/>
    <n v="152526201935"/>
    <s v="SPBU 5468207 KLABANG BONDOWOSO"/>
    <s v="ODP-PRJ-FE/08 FE/D02/08.01"/>
    <s v="WO061436292"/>
    <m/>
    <m/>
    <m/>
    <n v="113.965574"/>
    <n v="-7.8181960000000004"/>
    <s v="|MN02617|MYIA-054222465839/POI/KRISTIAN FAJAR/082311921375/migasasriklabang@gmail.com"/>
    <s v="MYIB_ASSISTANT"/>
    <m/>
    <m/>
    <m/>
    <m/>
    <m/>
    <m/>
    <m/>
    <m/>
    <s v="Management Janji"/>
    <s v="2026-08-11 15:00:00 | Nama : BP ONI (SUPERVISOR) No Hp : 082311921375 No Alt :  Tgl Pemasangan : 11 Agustus 2026 Interval : PAGI  Note : Hubungi pelanggan terlebih dahulu"/>
    <s v="FCC"/>
    <d v="2026-10-08T17:39:53"/>
    <d v="2026-08-11T15:00:00"/>
    <s v="Kendala Pelanggan"/>
    <s v="PS"/>
    <s v="PRJ"/>
    <s v="NO ADDON"/>
    <n v="20260812"/>
    <s v="Completed"/>
    <s v="HSI Bisnis Promo HUT Telkom PSB 70% - 50 Mbps"/>
    <s v="INDIBIZ"/>
    <m/>
    <m/>
    <d v="2026-08-11T15:00:00"/>
    <s v="2026-08-11 15:00:00 | Nama : BP ONI (SUPERVISOR) No Hp : 082311921375 No Alt :  Tgl Pemasangan : 11 Agustus 2026 Interval : PAGI  Note : Hubungi pelanggan terlebih dahulu"/>
    <n v="2026"/>
    <n v="8"/>
    <n v="12"/>
    <d v="2026-08-12T00:00:00"/>
    <n v="0.375"/>
    <x v="0"/>
    <x v="14"/>
  </r>
  <r>
    <n v="1252"/>
    <n v="1002510839"/>
    <n v="3"/>
    <x v="5"/>
    <n v="5"/>
    <s v="SINGARJA"/>
    <s v="TABANAN"/>
    <s v="TBN"/>
    <s v="REG"/>
    <s v="AO"/>
    <s v="NEW SALES"/>
    <m/>
    <s v="Completed (PS)"/>
    <s v="RBS-Regional 3"/>
    <d v="2026-08-05T14:37:09"/>
    <d v="2026-08-05T17:18:52"/>
    <n v="69357177"/>
    <m/>
    <n v="172413244317"/>
    <s v="Pusat Gadai MGW010"/>
    <s v="ODP-TBN-FCP/35"/>
    <s v="WO060996291"/>
    <m/>
    <m/>
    <m/>
    <n v="115.173106"/>
    <n v="-8.5284519999999997"/>
    <s v="|MN02515|MYIA-051165239783/POI/AULIYA PRADITA NUR/081119917743/pusatgadaisintyadewi@gmail.com"/>
    <s v="MYDIGIBIZPARTNER"/>
    <m/>
    <m/>
    <m/>
    <m/>
    <m/>
    <m/>
    <m/>
    <m/>
    <s v="Management Janji"/>
    <s v="2026-08-04 08:00:00 | Tanggal pemasangan : 04 agustus 2026  Jam pemasangan : pagi/siang  Info Tambahan : Hubungi pelanggan dulu sebelum ke lokasi  terima kasih"/>
    <s v="FCC"/>
    <d v="2026-05-08T14:39:46"/>
    <m/>
    <m/>
    <s v="PS"/>
    <s v="TBN"/>
    <s v="NO ADDON"/>
    <n v="20260805"/>
    <s v="Completed"/>
    <s v="- 11_11446;Biaya PSB HSI EBIS Tunai di Depan ~ 11[150000]  - E23015;E23015 ~ ES23 - Perangkat ONT[0]  - E23015~null~44292;E23015||11||Abodemen 0[0]  - E23015~null~E23015_SWONT;SWONT ~ Biaya Sewa ONT ~ E23015[30000]  - SP_NOSS;SP_NOSS ~ Internet NOSS Multi"/>
    <s v="INDIBIZ"/>
    <m/>
    <m/>
    <d v="2026-08-05T07:00:00"/>
    <s v="2026-08-04 08:00:00 | Tanggal pemasangan : 04 agustus 2026  Jam pemasangan : pagi/siang  Info Tambahan : Hubungi pelanggan dulu sebelum ke lokasi  terima kasih"/>
    <n v="2026"/>
    <n v="8"/>
    <n v="5"/>
    <d v="2026-08-05T00:00:00"/>
    <n v="-0.29166666666424135"/>
    <x v="0"/>
    <x v="25"/>
  </r>
  <r>
    <n v="1253"/>
    <n v="1002530492"/>
    <n v="3"/>
    <x v="1"/>
    <n v="5"/>
    <s v="MADURA"/>
    <s v="PAMEKASAN"/>
    <s v="PME"/>
    <s v="REG"/>
    <s v="AO"/>
    <s v="NEW SALES"/>
    <m/>
    <s v="MIE - SEND SURVEY"/>
    <s v="RBS-Regional 3"/>
    <d v="2026-08-17T09:36:30"/>
    <d v="2026-08-17T11:34:01"/>
    <n v="69367850"/>
    <m/>
    <n v="152426928252"/>
    <s v="TOKO ANWARI JAYA"/>
    <s v="ODP-PME-FAU/07"/>
    <s v="WO061920771"/>
    <m/>
    <m/>
    <m/>
    <n v="113.54480289999999"/>
    <n v="-7.2326401999999996"/>
    <s v="|MC70132|/MUHAMMAD ANWARI-TOKO ANWARI JAYA/085337058964/jumiangjaya@gmail.com/HSI Bisnis + Netmonk Promo 2026 300 Mbps (Rp 1.186.100) PSB 150.000/-7.2325518, 113.5447761/Dekat Jl. Pantai Jumiang, Jumiang, Tanjung, Kec. Pademawu, Kabupaten Pamekasan, Jawa "/>
    <s v="Sales Force DBS"/>
    <m/>
    <m/>
    <m/>
    <m/>
    <m/>
    <m/>
    <m/>
    <m/>
    <s v="Management Janji"/>
    <s v="2026-08-18 13:00:00|Nama PIC : Bp Anwari No Hp : 085337058964 No Alt : - Tgl Pemasangan : 18 Agustus 2026 Interval : PAGI SIANG Note : Hubungi pelanggan terlebih dahulu|40951378|MYDITA"/>
    <s v="FCC"/>
    <s v="17-08-2026 09:39:54"/>
    <d v="2026-08-18T13:00:00"/>
    <m/>
    <s v="SURVEY_NEW_MANJA"/>
    <s v="PME"/>
    <s v="NETMONK"/>
    <m/>
    <s v="MIE - SEND SURVEY"/>
    <s v="- 11_11446;Biaya PSB HSI EBIS Tunai di Depan ~ 11[150000]  - E23080;E23080 ~ ES23 - Add-on HSI Bisnis Bundling (Netmonk)[0]  - E23080~null~100382;E23080||77||Abodemen 0[0]  - E23080~null~E23080_NMONKHI;NMONKHI ~ Nadefaa Netmonk Hi Alacarte ~ E23080[56100]"/>
    <s v="INDIBIZ"/>
    <m/>
    <m/>
    <d v="2026-08-18T13:00:00"/>
    <s v="2026-08-18 13:00:00|Nama PIC : Bp Anwari No Hp : 085337058964 No Alt : - Tgl Pemasangan : 18 Agustus 2026 Interval : PAGI SIANG Note : Hubungi pelanggan terlebih dahulu|40951378|MYDITA"/>
    <m/>
    <m/>
    <m/>
    <e v="#NUM!"/>
    <e v="#NUM!"/>
    <x v="1"/>
    <x v="1"/>
  </r>
  <r>
    <n v="1254"/>
    <n v="1002515408"/>
    <n v="3"/>
    <x v="3"/>
    <n v="4"/>
    <s v="PURWOKERTO"/>
    <s v="BANJARNEGARA"/>
    <s v="BJR"/>
    <s v="REG"/>
    <s v="AO"/>
    <s v="NEW SALES"/>
    <s v="1P INET"/>
    <s v="102 | FOLLOW UP COMPLETED"/>
    <s v="RBS-Regional 3"/>
    <d v="2026-08-07T17:28:56"/>
    <d v="2026-08-09T13:52:12"/>
    <n v="69361112"/>
    <m/>
    <n v="146372102428"/>
    <s v="MIYAVI STORE BNA"/>
    <s v="ODP-BJR-FU/071 FU/D03/071.01"/>
    <s v="WO061196132"/>
    <m/>
    <m/>
    <m/>
    <n v="109.593497"/>
    <n v="-7.4143350000000003"/>
    <s v="|MN00649|MYIA-044608818602/POI/Miftahudin/088238656449/dianasipit62@gmail.com"/>
    <s v="MYIB_ASSISTANT"/>
    <m/>
    <m/>
    <m/>
    <m/>
    <m/>
    <m/>
    <m/>
    <m/>
    <s v="Management Janji"/>
    <s v="2026-08-09 13:00:00 | M Janji : (08/08/026) jam Pasang : 09:00 Note : hubungi pelanggan jika ingin kelokasi"/>
    <s v="FCC"/>
    <d v="2026-07-08T17:40:11"/>
    <d v="2026-08-09T13:00:00"/>
    <m/>
    <s v="REVOKE"/>
    <s v="BJR"/>
    <s v="NO ADDON"/>
    <m/>
    <s v="Follow Up Revoke Completed, New Order ID : SC1002516506"/>
    <s v="HSI Bisnis Basic Promo HUT Telkom PSB 70% - 50 Mbps"/>
    <s v="INDIBIZ"/>
    <m/>
    <m/>
    <d v="2026-08-09T13:00:00"/>
    <s v="2026-08-09 13:00:00 | M Janji : (08/08/026) jam Pasang : 09:00 Note : hubungi pelanggan jika ingin kelokasi"/>
    <m/>
    <m/>
    <m/>
    <e v="#NUM!"/>
    <e v="#NUM!"/>
    <x v="1"/>
    <x v="3"/>
  </r>
  <r>
    <n v="1255"/>
    <n v="1002518599"/>
    <n v="3"/>
    <x v="7"/>
    <n v="4"/>
    <s v="SOLO"/>
    <s v="WONOGIRI"/>
    <s v="WNG"/>
    <s v="REG"/>
    <s v="AO"/>
    <s v="NEW SALES"/>
    <s v="1P INET"/>
    <s v="Completed (PS)"/>
    <s v="RBS-Regional 3"/>
    <d v="2026-08-10T17:14:56"/>
    <d v="2026-08-12T14:12:40"/>
    <n v="69362747"/>
    <m/>
    <n v="143554101384"/>
    <s v="KANTOR SPBU 4457524"/>
    <s v="ODP-WNG-FU/036"/>
    <s v="WO061436376"/>
    <m/>
    <m/>
    <m/>
    <n v="110.7360347"/>
    <n v="-7.7964516000000001"/>
    <s v="|MN02255|MYIA-091386811678/POI/ARIFIN KURNIAWAN /085524817779/karangtengahspbu21@gmail.com"/>
    <s v="MYIB_ASSISTANT"/>
    <m/>
    <m/>
    <m/>
    <m/>
    <m/>
    <m/>
    <m/>
    <m/>
    <s v="Management Janji"/>
    <s v="2026-08-11 13:00:00 | Jam pemasangan : 12.00 Info Tambahan : Hubungi pelanggan dulu sebelum ke lokasi terimakasih "/>
    <s v="FCC"/>
    <d v="2026-10-08T17:39:53"/>
    <d v="2026-08-11T13:00:00"/>
    <m/>
    <s v="PS"/>
    <s v="WNG"/>
    <s v="NO ADDON"/>
    <n v="20260812"/>
    <s v="Completed"/>
    <s v="HSI Bisnis Basic Promo HUT Telkom PSB 70% - 50 Mbps"/>
    <s v="INDIBIZ"/>
    <m/>
    <m/>
    <d v="2026-08-11T13:00:00"/>
    <s v="2026-08-11 13:00:00 | Jam pemasangan : 12.00 Info Tambahan : Hubungi pelanggan dulu sebelum ke lokasi terimakasih "/>
    <n v="2026"/>
    <n v="8"/>
    <n v="12"/>
    <d v="2026-08-12T00:00:00"/>
    <n v="0.45833333333575865"/>
    <x v="0"/>
    <x v="3"/>
  </r>
  <r>
    <n v="1256"/>
    <n v="1002506431"/>
    <n v="3"/>
    <x v="4"/>
    <n v="4"/>
    <s v="PEKALONGAN"/>
    <s v="SLAWI"/>
    <s v="ADW"/>
    <s v="REG"/>
    <s v="AO"/>
    <s v="NEW SALES"/>
    <s v="1P INET"/>
    <s v="Completed (PS)"/>
    <s v="RBS-Regional 3"/>
    <d v="2026-08-03T15:46:56"/>
    <d v="2026-08-04T11:22:18"/>
    <n v="69357717"/>
    <m/>
    <n v="146282105509"/>
    <s v="SDN LEBETENG 02"/>
    <s v="ODP-ADW-FM/033 FM/D01/033.01"/>
    <s v="WO060816154"/>
    <m/>
    <m/>
    <m/>
    <n v="109.1778205"/>
    <n v="-6.9307309000000004"/>
    <s v="|MN00292|MYIA-040740529672/POI/Moh. Aris Nugroho/085641775490/sdnlebeteng02@gmail.com"/>
    <s v="MYIB_ASSISTANT"/>
    <m/>
    <m/>
    <m/>
    <m/>
    <m/>
    <m/>
    <m/>
    <m/>
    <s v="Management Janji"/>
    <s v="2026-08-04 13:00:00 | Nama PIC : Aris  No HP : 085641775490 Alt :  M Janji : 04/08/2026 Jam Pasang : 08.00 - 13:00  NoteÃ‚Â :  hubungi terlebih dahulu sebelum kelokasi"/>
    <s v="FCC"/>
    <d v="2026-03-08T16:10:38"/>
    <d v="2026-08-04T13:00:00"/>
    <m/>
    <s v="PS"/>
    <s v="ADW"/>
    <s v="NO ADDON"/>
    <n v="20260804"/>
    <s v="Completed"/>
    <s v="HSI Bisnis Basic Promo HUT Telkom PSB 70% - 50 Mbps"/>
    <s v="INDIBIZ"/>
    <m/>
    <m/>
    <d v="2026-08-04T13:00:00"/>
    <s v="2026-08-04 13:00:00 | Nama PIC : Aris  No HP : 085641775490 Alt :  M Janji : 04/08/2026 Jam Pasang : 08.00 - 13:00  NoteÃ‚Â :  hubungi terlebih dahulu sebelum kelokasi"/>
    <n v="2026"/>
    <n v="8"/>
    <n v="4"/>
    <d v="2026-08-04T00:00:00"/>
    <n v="-0.54166666666424135"/>
    <x v="0"/>
    <x v="3"/>
  </r>
  <r>
    <n v="1257"/>
    <n v="1002516094"/>
    <n v="3"/>
    <x v="3"/>
    <n v="4"/>
    <s v="PURWOKERTO"/>
    <s v="PURWOKERTO"/>
    <s v="PWT"/>
    <s v="REG"/>
    <s v="AO"/>
    <s v="NEW SALES"/>
    <s v="1P INET"/>
    <s v="102 | FOLLOW UP COMPLETED"/>
    <s v="RBS-Regional 3"/>
    <d v="2026-08-08T15:28:56"/>
    <d v="2026-08-11T09:33:52"/>
    <n v="69361544"/>
    <m/>
    <n v="146303609762"/>
    <s v="PT. SYNERGY INTERCONECT TECHNOLOGY"/>
    <s v="ODP-PWT-FAX/058 FAX/D04/058.01"/>
    <s v="WO061275206"/>
    <m/>
    <m/>
    <m/>
    <n v="109.25425399999899"/>
    <n v="-7.4114837728337504"/>
    <s v="|MN01513|MYIA-001862644556/POI/Bp Yogi/089691681027/synergyinterconecttechnology@gmail.com"/>
    <s v="MYIB_ASSISTANT"/>
    <m/>
    <m/>
    <m/>
    <m/>
    <m/>
    <m/>
    <m/>
    <m/>
    <s v="Management Janji"/>
    <s v="2026-08-09 13:00:00 | Tgl Pemasangan : 09 Agustus 2026 Interval : PAGI SIANG Note : Hubungi pelanggan terlebih dahulu"/>
    <s v="FCC"/>
    <d v="2026-08-08T15:40:04"/>
    <d v="2026-08-09T13:00:00"/>
    <s v="Kendala Teknik"/>
    <s v="REVOKE"/>
    <s v="PWT"/>
    <s v="NO ADDON"/>
    <m/>
    <s v="Follow Up Revoke Completed, New Order ID : SC1002519026"/>
    <s v="HSI Bisnis Basic Promo HUT Telkom PSB 70% - 200 Mbps"/>
    <s v="INDIBIZ"/>
    <m/>
    <m/>
    <d v="2026-08-09T13:00:00"/>
    <s v="2026-08-09 13:00:00 | Tgl Pemasangan : 09 Agustus 2026 Interval : PAGI SIANG Note : Hubungi pelanggan terlebih dahulu"/>
    <m/>
    <m/>
    <m/>
    <e v="#NUM!"/>
    <e v="#NUM!"/>
    <x v="1"/>
    <x v="3"/>
  </r>
  <r>
    <n v="1258"/>
    <n v="1002521281"/>
    <n v="3"/>
    <x v="2"/>
    <n v="5"/>
    <s v="MADIUN"/>
    <s v="PONOROGO"/>
    <s v="SAT"/>
    <s v="DGS"/>
    <s v="AO"/>
    <s v="NEW SALES"/>
    <m/>
    <s v="Completed (PS)"/>
    <s v="DGS-B2B TREG"/>
    <d v="2026-08-12T08:51:19"/>
    <d v="2026-08-12T19:39:11"/>
    <n v="16796888"/>
    <m/>
    <n v="152618204330"/>
    <s v="POLDA JATIM"/>
    <s v="ODP-SAT-FC/48"/>
    <s v="WO061555059"/>
    <m/>
    <m/>
    <m/>
    <n v="111.536353086259"/>
    <n v="-7.9870360794725901"/>
    <s v="DGS-TR3-SURAMADU/405271/DAMAS/PSB INTERNET HSI BISNIS 100 MBPS/PIC. Pak Prabowo kasitipol ponorogo +62 85649677144"/>
    <s v="Amex"/>
    <m/>
    <m/>
    <m/>
    <m/>
    <m/>
    <m/>
    <m/>
    <m/>
    <s v="Management Janji"/>
    <s v="DGS-TR3-SURAMADU/405271/DAMAS/PSB INTERNET HSI BISNIS 100 MBPS/PIC. Pak Prabowo kasitipol ponorogo +62 85649677144  https://goo.gl/maps/E3FXmM2tUEbT3Yqp7?g_st=atm  2G2Q+22H Grogol, Ponorogo Regency, East Java"/>
    <s v="FCC"/>
    <d v="2026-12-08T08:55:52"/>
    <m/>
    <m/>
    <s v="PS"/>
    <s v="SAT"/>
    <s v="NO ADDON"/>
    <n v="20260812"/>
    <s v="Completed"/>
    <s v="- 11_11450;Biaya PSB Reguler HSI EBIS ~ 11[150000]  - SP_NOSS;SP_NOSS ~ Internet NOSS Multispeed Network[0]  - E23046;E23046 ~ ES23 - Paket HSI Bisnis[0]  - E23046~null~E23046_UNL;UNL ~ Internet-Link Unlimited Internet Usage ~ E23046[0]  - E23046~null~448"/>
    <s v="INDIBIZ"/>
    <m/>
    <m/>
    <d v="2026-08-12T12:00:00"/>
    <s v="DGS-TR3-SURAMADU/405271/DAMAS/PSB INTERNET HSI BISNIS 100 MBPS/PIC. Pak Prabowo kasitipol ponorogo +62 85649677144  https://goo.gl/maps/E3FXmM2tUEbT3Yqp7?g_st=atm  2G2Q+22H Grogol, Ponorogo Regency, East Java"/>
    <n v="2026"/>
    <n v="8"/>
    <n v="12"/>
    <d v="2026-08-12T00:00:00"/>
    <n v="-0.5"/>
    <x v="0"/>
    <x v="2"/>
  </r>
  <r>
    <n v="1259"/>
    <n v="1002522282"/>
    <n v="3"/>
    <x v="5"/>
    <n v="5"/>
    <s v="SINGARJA"/>
    <s v="KLUNGKUNG"/>
    <s v="APR"/>
    <s v="REG"/>
    <s v="AO"/>
    <s v="NEW SALES"/>
    <m/>
    <s v="OSS - FALLOUT"/>
    <s v="RBS-Regional 3"/>
    <d v="2026-08-12T13:58:00"/>
    <d v="2026-08-16T10:18:20"/>
    <n v="69364308"/>
    <m/>
    <n v="172404209332"/>
    <s v="SMP NEGERI 2 ABANG"/>
    <s v="ODP-APR-FD/37"/>
    <s v="WO061604110"/>
    <m/>
    <m/>
    <m/>
    <n v="115.58680649999999"/>
    <n v="-8.4129594999999995"/>
    <s v="|MN02750|/PIC I WAYAN SARYA/085842056440-082144951066/spandabang60@gmail.com"/>
    <s v="Sales Force DBS"/>
    <m/>
    <m/>
    <m/>
    <m/>
    <m/>
    <m/>
    <m/>
    <m/>
    <s v="Management Janji"/>
    <s v="2026-08-15 08:00:00|M Janji : (13/08/2026) jam Pasang : 09:00 Note : hubungi pelanggan jika ingin kelokasi|40981182|MYDITA"/>
    <s v="FCC"/>
    <d v="2026-12-08T14:10:11"/>
    <d v="2026-08-15T08:00:00"/>
    <s v="Kendala Teknik"/>
    <s v="FO_WFM"/>
    <s v="APR"/>
    <s v="NO ADDON"/>
    <m/>
    <s v="Provisioning Failed|WFM|INF009053116|TKJ_-8.321435,115.61924669999999_PENDING"/>
    <s v="- 11_11446;Biaya PSB HSI EBIS Tunai di Depan ~ 11[150000]  - SP_NOSS;SP_NOSS ~ Internet NOSS Multispeed Network[0]  - SP_NOSS;SP_NOSS ~ Internet NOSS Multispeed Network[0]  - E23015;E23015 ~ ES23 - Perangkat ONT[0]  - E23015~null~44292;E23015||11||Abodeme"/>
    <s v="INDIBIZ"/>
    <m/>
    <m/>
    <d v="2026-08-15T08:00:00"/>
    <s v="2026-08-15 08:00:00|M Janji : (13/08/2026) jam Pasang : 09:00 Note : hubungi pelanggan jika ingin kelokasi|40981182|MYDITA"/>
    <m/>
    <m/>
    <m/>
    <e v="#NUM!"/>
    <e v="#NUM!"/>
    <x v="1"/>
    <x v="6"/>
  </r>
  <r>
    <n v="1260"/>
    <n v="1002514871"/>
    <n v="3"/>
    <x v="0"/>
    <n v="5"/>
    <s v="MATARAM"/>
    <s v="SUMBAWA"/>
    <s v="MLK"/>
    <s v="DPS"/>
    <s v="AO"/>
    <s v="NEW SALES"/>
    <m/>
    <s v="Completed (PS)"/>
    <s v="DPS-Property &amp; Resources"/>
    <d v="2026-08-07T14:37:16"/>
    <d v="2026-08-07T17:12:56"/>
    <n v="69360195"/>
    <m/>
    <n v="172608206027"/>
    <s v="AMNT Townsite 2 D47"/>
    <s v="ODP-MLK-FAC/06"/>
    <s v="WO061174084"/>
    <m/>
    <m/>
    <m/>
    <n v="116.7586278"/>
    <n v="-8.9648123000000002"/>
    <s v="DSS HSI | WILHELMI A IDRIS | 970167 | TREG 3 | AMNT Townsite 2 D47|SYAHRUL ALQADRI| 081237399497 | PSB 2P INET TV 20MBPS"/>
    <s v="Account Manager"/>
    <m/>
    <m/>
    <m/>
    <m/>
    <m/>
    <m/>
    <m/>
    <m/>
    <s v="Management Janji"/>
    <s v="ao"/>
    <s v="FCC"/>
    <d v="2026-07-08T14:40:02"/>
    <m/>
    <m/>
    <s v="PS"/>
    <s v="MLK"/>
    <s v="NO ADDON"/>
    <n v="20260807"/>
    <s v="Completed"/>
    <s v="- E23015;E23015 ~ ES23 - Perangkat ONT[0]  - E23015~null~44292;E23015||11||Abodemen 0[0]  - E23015~null~E23015_SWONT;SWONT ~ Biaya Sewa ONT ~ E23015[30000]  - E24057;E24057 ~ ES24 - Paket HSI Bisnis (HSIE) Khusus Winback[0]  - E24057~null~E24057_UNL;UNL ~"/>
    <s v="INDIBIZ"/>
    <m/>
    <m/>
    <d v="1970-01-01T07:00:00"/>
    <s v="ao"/>
    <n v="2026"/>
    <n v="8"/>
    <n v="7"/>
    <d v="2026-08-07T00:00:00"/>
    <n v="20671.708333333332"/>
    <x v="2"/>
    <x v="0"/>
  </r>
  <r>
    <n v="1261"/>
    <n v="1002516411"/>
    <n v="3"/>
    <x v="0"/>
    <n v="5"/>
    <s v="MATARAM"/>
    <s v="SUMBAWA"/>
    <s v="TLW"/>
    <s v="REG"/>
    <s v="AO"/>
    <s v="NEW SALES"/>
    <s v="1P INET"/>
    <s v="Completed (PS)"/>
    <s v="RBS-Regional 3"/>
    <d v="2026-08-09T11:28:56"/>
    <d v="2026-08-10T20:52:29"/>
    <n v="69361804"/>
    <m/>
    <n v="172610203619"/>
    <s v="HOMESTAY SHAKILA"/>
    <s v="ODP-TLW-FA/30 FA/D05/30.01"/>
    <s v="WO061310599"/>
    <m/>
    <m/>
    <m/>
    <n v="116.85646088735101"/>
    <n v="-8.7449102709905908"/>
    <s v="|MN02367|MYIA-037807748710/POI/INDAH SULASTERI/085333206747/shakilakamula71@gmail.com"/>
    <s v="MYIB_ASSISTANT"/>
    <m/>
    <m/>
    <m/>
    <m/>
    <m/>
    <m/>
    <m/>
    <m/>
    <s v="Management Janji"/>
    <s v="2026-08-10 08:00:00 | M Janji : (10/08/2026) jam Pasang : 09:00 Note : hubungi pelanggan jika ingin kelokasi"/>
    <s v="FCC"/>
    <d v="2026-09-08T11:39:44"/>
    <d v="2026-08-10T08:00:00"/>
    <m/>
    <s v="PS"/>
    <s v="TLW"/>
    <s v="NETMONK"/>
    <n v="20260810"/>
    <s v="Completed"/>
    <s v="HSI Bisnis Bundling Netmonk Promo 2026 PSB 70% - 200 Mbps"/>
    <s v="INDIBIZ"/>
    <m/>
    <m/>
    <d v="2026-08-10T08:00:00"/>
    <s v="2026-08-10 08:00:00 | M Janji : (10/08/2026) jam Pasang : 09:00 Note : hubungi pelanggan jika ingin kelokasi"/>
    <n v="2026"/>
    <n v="8"/>
    <n v="10"/>
    <d v="2026-08-10T00:00:00"/>
    <n v="-0.33333333333575865"/>
    <x v="0"/>
    <x v="0"/>
  </r>
  <r>
    <n v="1262"/>
    <n v="1002530821"/>
    <n v="3"/>
    <x v="0"/>
    <n v="5"/>
    <s v="MATARAM"/>
    <s v="INNER - NUSA TENGGARA"/>
    <s v="SWE"/>
    <s v="REG"/>
    <s v="AO"/>
    <s v="NEW SALES"/>
    <s v="1P INET"/>
    <s v="MIE - SEND SURVEY"/>
    <s v="RBS-Regional 3"/>
    <d v="2026-08-17T12:47:56"/>
    <d v="2026-08-17T12:50:01"/>
    <n v="69368054"/>
    <m/>
    <n v="172605804170"/>
    <s v="SDN 2 SELAT"/>
    <s v="ODP-SWE-FAU/39 FAU/D01/39.01"/>
    <s v="WO061926119"/>
    <m/>
    <m/>
    <m/>
    <n v="116.207173829536"/>
    <n v="-8.57756283527298"/>
    <s v="|MC40299|MYIA-044942651474/POI/aziz irwandi/087897473040/aziztoke@gmail.com"/>
    <s v="MYIB_ASSISTANT"/>
    <m/>
    <m/>
    <m/>
    <m/>
    <m/>
    <m/>
    <m/>
    <m/>
    <s v="Management Janji"/>
    <s v="2026-08-18 13:00:00 | M Janji : (18 AGUSTUS 2026) jam Pasang : siang Note : hubungi pelanggan jika ingin kelokasi"/>
    <s v="FCC"/>
    <s v="17-08-2026 12:54:48"/>
    <d v="2026-08-18T13:00:00"/>
    <m/>
    <s v="SURVEY_NEW_MANJA"/>
    <s v="SWE"/>
    <s v="NO ADDON"/>
    <m/>
    <s v="MIE - SEND SURVEY"/>
    <s v="HSI Bisnis Promo HUT Telkom PSB 70% - 200 Mbps"/>
    <s v="INDIBIZ"/>
    <m/>
    <m/>
    <d v="2026-08-18T13:00:00"/>
    <s v="2026-08-18 13:00:00 | M Janji : (18 AGUSTUS 2026) jam Pasang : siang Note : hubungi pelanggan jika ingin kelokasi"/>
    <m/>
    <m/>
    <m/>
    <e v="#NUM!"/>
    <e v="#NUM!"/>
    <x v="1"/>
    <x v="23"/>
  </r>
  <r>
    <n v="1263"/>
    <n v="1002526347"/>
    <n v="3"/>
    <x v="1"/>
    <n v="5"/>
    <s v="MADURA"/>
    <s v="PAMEKASAN"/>
    <s v="PME"/>
    <s v="REG"/>
    <s v="AO"/>
    <s v="NEW SALES"/>
    <s v="1P INET"/>
    <s v="Completed (PS)"/>
    <s v="RBS-Regional 3"/>
    <d v="2026-08-14T12:52:56"/>
    <d v="2026-08-15T18:15:22"/>
    <n v="69366018"/>
    <m/>
    <n v="152426928218"/>
    <s v="JM TAILOR"/>
    <s v="ODP-PME-FAP/26"/>
    <s v="WO061741606"/>
    <m/>
    <m/>
    <m/>
    <n v="113.50992880761601"/>
    <n v="-7.2203715643033304"/>
    <s v="MD|MYDB-20260814265292|DN00001/MN00558|JM TAILOR|083177644967"/>
    <s v="MYDIGIBIZPARTNER"/>
    <m/>
    <m/>
    <m/>
    <m/>
    <m/>
    <m/>
    <m/>
    <m/>
    <s v="Management Janji"/>
    <s v="2026-08-15 13:00:00 | Tanggal pemasangan: 27/07/2026 Jam pemasangan : pagi / siang Info Tambahan : Hubungi pelanggan dulu sebelum ke lokasi. terima kasih"/>
    <s v="FCC"/>
    <s v="14-08-2026 12:54:56"/>
    <d v="2026-08-15T13:00:00"/>
    <m/>
    <s v="PS"/>
    <s v="PME"/>
    <s v="NO ADDON"/>
    <n v="20260815"/>
    <s v="Completed"/>
    <s v="HSI Bisnis Promo HUT Telkom PSB 70% - 200 Mbps"/>
    <s v="INDIBIZ"/>
    <m/>
    <m/>
    <d v="2026-08-15T13:00:00"/>
    <s v="2026-08-15 13:00:00 | Tanggal pemasangan: 27/07/2026 Jam pemasangan : pagi / siang Info Tambahan : Hubungi pelanggan dulu sebelum ke lokasi. terima kasih"/>
    <n v="2026"/>
    <n v="8"/>
    <n v="15"/>
    <d v="2026-08-15T00:00:00"/>
    <n v="-0.54166666666424135"/>
    <x v="0"/>
    <x v="1"/>
  </r>
  <r>
    <n v="1264"/>
    <n v="1002514445"/>
    <n v="3"/>
    <x v="1"/>
    <n v="5"/>
    <s v="SBY UTARA"/>
    <s v="TANDES"/>
    <s v="KRP"/>
    <s v="REG"/>
    <s v="AO"/>
    <s v="NEW SALES"/>
    <m/>
    <s v="102 | FOLLOW UP COMPLETED"/>
    <s v="RBS-Regional 3"/>
    <d v="2026-08-07T12:01:44"/>
    <d v="2026-08-10T11:02:23"/>
    <n v="69360705"/>
    <m/>
    <n v="152415234840"/>
    <s v="SD MA&amp; 39;ARIF AL-FATTAH SURABAYA"/>
    <s v="ODP-KRP-FBN/11"/>
    <s v="WO061197240"/>
    <m/>
    <m/>
    <m/>
    <n v="112.7099192"/>
    <n v="-7.3164404000000003"/>
    <s v="|MN01993|/SD MA'ARIF AL-FATTAH SURABAYA/081232283576/sdalfattahsurabaya@gmail.com/HSI Basic Winback + Antares Eazy (1:2) 50 Mbps (Rp 395.000) PSB Rp 150.000/Aprilia awanda putri/Jl. Mastrip 35,karangpilang.Surabaya"/>
    <s v="Sales Force DBS"/>
    <m/>
    <m/>
    <m/>
    <m/>
    <m/>
    <m/>
    <m/>
    <m/>
    <s v="Management Janji"/>
    <s v="2026-08-08 15:00:00|Jam pemasangan : 12.00 Info Tambahan : Hubungi pelanggan dulu sebelum ke lokasi terimakasih |40951378|MYDITA"/>
    <s v="FCC"/>
    <d v="2026-07-08T12:10:12"/>
    <d v="2026-08-08T15:00:00"/>
    <s v="Kendala Pelanggan"/>
    <s v="REVOKE"/>
    <s v="KRP"/>
    <s v="ANTAREZ"/>
    <m/>
    <s v="Follow Up Revoke Completed, New Order ID : SC1002517320"/>
    <s v="- 11_11446;Biaya PSB HSI EBIS Tunai di Depan ~ 11[150000]  - E23015;E23015 ~ ES23 - Perangkat ONT[0]  - E23015~null~44292;E23015||11||Abodemen 0[0]  - E23015~null~E23015_SWONT;SWONT ~ Biaya Sewa ONT ~ E23015[30000]  - E24058;E24058 ~ ES24 - Paket HSI Bisn"/>
    <s v="INDIBIZ"/>
    <m/>
    <m/>
    <d v="2026-08-08T15:00:00"/>
    <s v="2026-08-08 15:00:00|Jam pemasangan : 12.00 Info Tambahan : Hubungi pelanggan dulu sebelum ke lokasi terimakasih |40951378|MYDITA"/>
    <m/>
    <m/>
    <m/>
    <e v="#NUM!"/>
    <e v="#NUM!"/>
    <x v="1"/>
    <x v="27"/>
  </r>
  <r>
    <n v="1265"/>
    <n v="1002521210"/>
    <n v="3"/>
    <x v="2"/>
    <n v="5"/>
    <s v="MADIUN"/>
    <s v="PONOROGO"/>
    <s v="PON"/>
    <s v="REG"/>
    <s v="AO"/>
    <s v="NEW SALES"/>
    <s v="1P INET"/>
    <s v="Completed (PS)"/>
    <s v="RBS-Regional 3"/>
    <d v="2026-08-12T08:22:56"/>
    <d v="2026-08-13T18:39:20"/>
    <n v="69363794"/>
    <m/>
    <n v="152604231089"/>
    <s v="SPBU 54.634.08"/>
    <s v="ODP-PON-FBA/26 FBA/D02/26.01"/>
    <s v="WO061553203"/>
    <m/>
    <m/>
    <m/>
    <n v="111.46005700000001"/>
    <n v="-7.8568040000000003"/>
    <s v="|MN00282|MYIA-081391829232/POI/Fajar Isnani/08123420960/isnani1964@gmail.com"/>
    <s v="MYIB_ASSISTANT"/>
    <m/>
    <m/>
    <m/>
    <m/>
    <m/>
    <m/>
    <m/>
    <m/>
    <s v="Management Janji"/>
    <s v="2026-08-13 08:00:00 | Nama PIC : Bp Fajar No HP : 08123420960 No Alt : - M Janji :  13 Agustus 2026 Jam Pasang : Pagi / Siang Note : hubungi pelanggan jika ingin kelokasi"/>
    <s v="FCC"/>
    <d v="2026-12-08T08:39:52"/>
    <d v="2026-08-13T08:00:00"/>
    <m/>
    <s v="PS"/>
    <s v="PON"/>
    <s v="NO ADDON"/>
    <n v="20260813"/>
    <s v="Completed"/>
    <s v="HSI Bisnis Promo HUT Telkom PSB 70% - 50 Mbps"/>
    <s v="INDIBIZ"/>
    <m/>
    <m/>
    <d v="2026-08-13T08:00:00"/>
    <s v="2026-08-13 08:00:00 | Nama PIC : Bp Fajar No HP : 08123420960 No Alt : - M Janji :  13 Agustus 2026 Jam Pasang : Pagi / Siang Note : hubungi pelanggan jika ingin kelokasi"/>
    <n v="2026"/>
    <n v="8"/>
    <n v="13"/>
    <d v="2026-08-13T00:00:00"/>
    <n v="-0.33333333333575865"/>
    <x v="0"/>
    <x v="2"/>
  </r>
  <r>
    <n v="1266"/>
    <n v="1002529406"/>
    <n v="3"/>
    <x v="2"/>
    <n v="5"/>
    <s v="MALANG"/>
    <s v="KEPANJEN"/>
    <s v="SBP"/>
    <s v="REG"/>
    <s v="AO"/>
    <s v="NEW SALES"/>
    <s v="1P INET"/>
    <s v="Completed (PS)"/>
    <s v="RBS-Regional 3"/>
    <d v="2026-08-16T10:38:58"/>
    <d v="2026-08-16T15:10:50"/>
    <n v="69367350"/>
    <m/>
    <n v="152716202871"/>
    <s v="WARKOP KOLEGA"/>
    <s v="ODP-SBP-FB/36 FB/D05/36.01"/>
    <s v="WO061861320"/>
    <m/>
    <m/>
    <m/>
    <n v="112.471955157816"/>
    <n v="-8.1536486182817391"/>
    <s v="MD|MYDB-20260815265503|SC20017/MC20200|WARKOP KOLEGA|083160521121"/>
    <s v="MYDIGIBIZPARTNER"/>
    <m/>
    <m/>
    <m/>
    <m/>
    <m/>
    <m/>
    <m/>
    <m/>
    <s v="Management Janji"/>
    <s v="2026-08-17 08:00:00 | Tanggal pemasangan: 17/08/2026 Jam pemasangan : pagi / siang Info Tambahan : Hubungi pelanggan dulu sebelum ke lokasi terima kasih."/>
    <s v="FCC"/>
    <s v="16-08-2026 10:40:33"/>
    <d v="2026-08-17T08:00:00"/>
    <m/>
    <s v="PS"/>
    <s v="SBP"/>
    <s v="NO ADDON"/>
    <n v="20260816"/>
    <s v="Completed"/>
    <s v="HSI Bisnis Promo HUT Telkom PSB 70% - 300 Mbps"/>
    <s v="INDIBIZ"/>
    <m/>
    <m/>
    <d v="2026-08-17T08:00:00"/>
    <s v="2026-08-17 08:00:00 | Tanggal pemasangan: 17/08/2026 Jam pemasangan : pagi / siang Info Tambahan : Hubungi pelanggan dulu sebelum ke lokasi terima kasih."/>
    <n v="2026"/>
    <n v="8"/>
    <n v="16"/>
    <d v="2026-08-16T00:00:00"/>
    <n v="-1.3333333333357587"/>
    <x v="0"/>
    <x v="29"/>
  </r>
  <r>
    <n v="1267"/>
    <n v="1002508098"/>
    <n v="3"/>
    <x v="4"/>
    <n v="4"/>
    <s v="SEMARANG"/>
    <s v="INNER - SEMARANG JATENG UTARA"/>
    <s v="JHR"/>
    <s v="REG"/>
    <s v="AO"/>
    <s v="NEW SALES"/>
    <s v="1P INET"/>
    <s v="100 | REVOKE COMPLETED"/>
    <s v="RBS-Regional 3"/>
    <d v="2026-08-04T12:58:56"/>
    <d v="2026-08-06T15:17:42"/>
    <n v="69358259"/>
    <m/>
    <n v="142406122675"/>
    <s v="BOSS DUTA PERTIWI MALL"/>
    <s v="ODP-JHR-FEJ/015 FEJ/D01/015.01"/>
    <s v="WO060886097"/>
    <m/>
    <m/>
    <m/>
    <n v="110.41254904121099"/>
    <n v="-6.9834600001257296"/>
    <s v="MD|MYDB-20260801264162|DN00001/MN02280|BOSS DUTA PERTIWI MALL|081289614441"/>
    <s v="MYDIGIBIZPARTNER"/>
    <m/>
    <m/>
    <m/>
    <m/>
    <m/>
    <m/>
    <m/>
    <m/>
    <s v="Management Janji"/>
    <s v="2026-08-05 13:00:00 | Nama PIC: bp danny  Notel: 081289614441 Alt: -  Tanggal: 5/8/2026 Jam Pasang: Pagi Note: Hubungi sebelum ke lokasi, terimakasih."/>
    <s v="FCC"/>
    <d v="2026-04-08T13:10:23"/>
    <d v="2026-08-05T13:00:00"/>
    <s v="Kendala Pelanggan"/>
    <s v="REVOKE"/>
    <s v="JHR"/>
    <s v="NO ADDON"/>
    <m/>
    <s v="Revoke Completed"/>
    <s v="HSI Bisnis Promo HUT Telkom PSB 70% - 50 Mbps"/>
    <s v="INDIBIZ"/>
    <m/>
    <m/>
    <d v="2026-08-05T13:00:00"/>
    <s v="2026-08-05 13:00:00 | Nama PIC: bp danny  Notel: 081289614441 Alt: -  Tanggal: 5/8/2026 Jam Pasang: Pagi Note: Hubungi sebelum ke lokasi, terimakasih."/>
    <m/>
    <m/>
    <m/>
    <e v="#NUM!"/>
    <e v="#NUM!"/>
    <x v="1"/>
    <x v="3"/>
  </r>
  <r>
    <n v="1268"/>
    <n v="1002504366"/>
    <n v="3"/>
    <x v="0"/>
    <n v="5"/>
    <s v="MATARAM"/>
    <s v="LOMBOK TIMUR UTARA"/>
    <s v="SEL"/>
    <s v="REG"/>
    <s v="AO"/>
    <s v="NEW SALES"/>
    <s v="1P INET"/>
    <s v="Completed (PS)"/>
    <s v="RBS-Regional 3"/>
    <d v="2026-08-01T10:34:56"/>
    <d v="2026-08-03T12:53:50"/>
    <n v="69356619"/>
    <m/>
    <n v="172619203228"/>
    <s v="Kost nana"/>
    <s v="ODP-SEL-FAF/12"/>
    <s v="WO060628216"/>
    <m/>
    <m/>
    <m/>
    <n v="116.523908302187"/>
    <n v="-8.6500519354867897"/>
    <s v="MD|MYDB-20260801264107|SC00001/MC00149|Kost nana|081917999910"/>
    <s v="MYDIGIBIZPARTNER"/>
    <m/>
    <m/>
    <m/>
    <m/>
    <m/>
    <m/>
    <m/>
    <m/>
    <s v="Management Janji"/>
    <s v="2026-08-06 15:00:00 | Nama PIC : Bp Dani No Hp : 081917999910 No Alt : - Tgl Pemasangan : 06 Agustus 2026 Interval : PAGI SIANG Note : Hubungi pelanggan terlebih dahulu"/>
    <s v="FCC"/>
    <d v="2026-01-08T10:39:46"/>
    <d v="2026-08-06T15:00:00"/>
    <m/>
    <s v="PS"/>
    <s v="SEL"/>
    <s v="NO ADDON"/>
    <n v="20260803"/>
    <s v="Completed"/>
    <s v="HSI Bisnis Promo HUT Telkom PSB 70% - 50 Mbps"/>
    <s v="INDIBIZ"/>
    <m/>
    <m/>
    <d v="2026-08-06T15:00:00"/>
    <s v="2026-08-06 15:00:00 | Nama PIC : Bp Dani No Hp : 081917999910 No Alt : - Tgl Pemasangan : 06 Agustus 2026 Interval : PAGI SIANG Note : Hubungi pelanggan terlebih dahulu"/>
    <n v="2026"/>
    <n v="8"/>
    <n v="3"/>
    <d v="2026-08-03T00:00:00"/>
    <n v="-3.625"/>
    <x v="0"/>
    <x v="9"/>
  </r>
  <r>
    <n v="1269"/>
    <n v="1002513228"/>
    <n v="3"/>
    <x v="6"/>
    <n v="5"/>
    <s v="SIDOARJO"/>
    <s v="INNER - JATIM TIMUR"/>
    <s v="SDA"/>
    <s v="REG"/>
    <s v="AO"/>
    <s v="NEW SALES"/>
    <m/>
    <s v="102 | FOLLOW UP COMPLETED"/>
    <s v="RBS-Regional 3"/>
    <d v="2026-08-06T16:51:06"/>
    <d v="2026-08-11T13:04:49"/>
    <n v="69360235"/>
    <m/>
    <n v="152316231944"/>
    <s v="SMP PLUS SABILUR ROSYAD"/>
    <s v="ODP-SDA-FDL/11"/>
    <s v="WO061113765"/>
    <m/>
    <m/>
    <m/>
    <n v="112.7174174"/>
    <n v="-7.4553083999999998"/>
    <s v="|MN02627|/SMP PLUS SABILUR ROSYAD/WINBACK 2.0 HSI B2B (1:1) 50MBPS 355RB PSB DISC 70%/-/sabilurrosyad22@yahoo.com/ALI MASUM/85731104611"/>
    <s v="Sales Force DBS"/>
    <m/>
    <m/>
    <m/>
    <m/>
    <m/>
    <m/>
    <m/>
    <m/>
    <s v="Management Janji"/>
    <s v="2026-08-07 15:00:00| M Janji : (07/08/026) jam Pasang : 09:00 Note : hubungi pelanggan jika ingin kelokasi|40951378|MYDITA"/>
    <s v="FCC"/>
    <d v="2026-06-08T16:55:32"/>
    <d v="2026-08-07T15:00:00"/>
    <s v="Kendala Pelanggan"/>
    <s v="REVOKE"/>
    <s v="SDA"/>
    <s v="NO ADDON"/>
    <m/>
    <s v="Follow Up Revoke Completed, New Order ID : SC1002519790"/>
    <s v="- 11_11446;Biaya PSB HSI EBIS Tunai di Depan ~ 11[150000]  - SP_NOSS;SP_NOSS ~ Internet NOSS Multispeed Network[0]  - SP_NOSS;SP_NOSS ~ Internet NOSS Multispeed Network[0]  - E23015;E23015 ~ ES23 - Perangkat ONT[0]  - E23015~null~44292;E23015||11||Abodeme"/>
    <s v="INDIBIZ"/>
    <m/>
    <m/>
    <d v="2026-08-07T15:00:00"/>
    <s v="2026-08-07 15:00:00| M Janji : (07/08/026) jam Pasang : 09:00 Note : hubungi pelanggan jika ingin kelokasi|40951378|MYDITA"/>
    <m/>
    <m/>
    <m/>
    <e v="#NUM!"/>
    <e v="#NUM!"/>
    <x v="1"/>
    <x v="17"/>
  </r>
  <r>
    <n v="1270"/>
    <n v="1002529976"/>
    <n v="3"/>
    <x v="2"/>
    <n v="5"/>
    <s v="KEDIRI"/>
    <s v="NGANJUK"/>
    <s v="GON"/>
    <s v="REG"/>
    <s v="AO"/>
    <s v="NEW SALES"/>
    <s v="1P INET"/>
    <s v="Completed (PS)"/>
    <s v="RBS-Regional 3"/>
    <d v="2026-08-16T16:50:56"/>
    <d v="2026-08-17T13:48:28"/>
    <n v="69367713"/>
    <m/>
    <n v="152628204190"/>
    <s v="KLINIK SEHATI HERBAL"/>
    <s v="ODP-GDN-FE/28 FE/D04/28.01"/>
    <s v="WO061893208"/>
    <m/>
    <m/>
    <m/>
    <n v="111.95070505142201"/>
    <n v="-7.5463839468588203"/>
    <s v="MD|MYDB-20260814265435|SC20016/MC20202|KLINIK SEHATI HERBAL|085792237607"/>
    <s v="MYDIGIBIZPARTNER"/>
    <m/>
    <m/>
    <m/>
    <m/>
    <m/>
    <m/>
    <m/>
    <m/>
    <s v="Management Janji"/>
    <s v="2026-08-17 13:00:00 | Tanggal pemasangan: 17/08/2026 Jam pemasangan : pagi / siang Info Tambahan : Hubungi pelanggan dulu sebelum ke lokasi terima kasih."/>
    <s v="FCC"/>
    <s v="16-08-2026 16:54:58"/>
    <d v="2026-08-17T13:00:00"/>
    <m/>
    <s v="PS"/>
    <s v="GON"/>
    <s v="NO ADDON"/>
    <n v="20260817"/>
    <s v="Completed"/>
    <s v="HSI Bisnis Promo HUT Telkom PSB 70% - 300 Mbps"/>
    <s v="INDIBIZ"/>
    <m/>
    <m/>
    <d v="2026-08-17T13:00:00"/>
    <s v="2026-08-17 13:00:00 | Tanggal pemasangan: 17/08/2026 Jam pemasangan : pagi / siang Info Tambahan : Hubungi pelanggan dulu sebelum ke lokasi terima kasih."/>
    <n v="2026"/>
    <n v="8"/>
    <n v="17"/>
    <d v="2026-08-17T00:00:00"/>
    <n v="-0.54166666666424135"/>
    <x v="0"/>
    <x v="7"/>
  </r>
  <r>
    <n v="1271"/>
    <n v="1002512806"/>
    <n v="3"/>
    <x v="7"/>
    <n v="4"/>
    <s v="SOLO"/>
    <s v="BOYOLALI"/>
    <s v="BYL"/>
    <s v="REG"/>
    <s v="AO"/>
    <s v="NEW SALES"/>
    <s v="1P INET"/>
    <s v="OSS - FALLOUT"/>
    <s v="RBS-Regional 3"/>
    <d v="2026-08-06T15:02:59"/>
    <d v="2026-08-10T16:16:05"/>
    <n v="69360127"/>
    <m/>
    <n v="143553212588"/>
    <s v="SSB Logistik Winong"/>
    <s v="ODP-BYL-FC/016"/>
    <s v="WO061089607"/>
    <m/>
    <m/>
    <m/>
    <n v="110.56755054742"/>
    <n v="-7.52270343786972"/>
    <s v="MD|MYDB-20260806264544|DN00001/MN00442|SSB Logistik Winong|6285702042042"/>
    <s v="MYDIGIBIZPARTNER"/>
    <m/>
    <m/>
    <m/>
    <m/>
    <m/>
    <m/>
    <m/>
    <m/>
    <s v="Management Janji"/>
    <s v="2026-08-07 13:00:00 |  M Janji : (07/08/026) jam Pasang : 09:00 Note : hubungi pelanggan jika ingin kelokasi"/>
    <s v="FCC"/>
    <d v="2026-06-08T15:25:44"/>
    <d v="2026-08-07T13:00:00"/>
    <s v="Kendala Teknik"/>
    <s v="FO_WFM"/>
    <s v="BYL"/>
    <s v="NO ADDON"/>
    <m/>
    <s v="Provisioning Failed|WFM|INF009013067|KOORDINAT PEL :-7.520612,110.568381 KET KENDALA : di lokasi belum tercover jaringan TELK"/>
    <s v="HSI Bisnis Basic Promo HUT Telkom PSB 70% - 50 Mbps"/>
    <s v="INDIBIZ"/>
    <m/>
    <m/>
    <d v="2026-08-07T13:00:00"/>
    <s v="2026-08-07 13:00:00 |  M Janji : (07/08/026) jam Pasang : 09:00 Note : hubungi pelanggan jika ingin kelokasi"/>
    <m/>
    <m/>
    <m/>
    <e v="#NUM!"/>
    <e v="#NUM!"/>
    <x v="1"/>
    <x v="3"/>
  </r>
  <r>
    <n v="1272"/>
    <n v="1002528566"/>
    <n v="3"/>
    <x v="7"/>
    <n v="4"/>
    <s v="SOLO"/>
    <s v="SRAGEN"/>
    <s v="SRG"/>
    <s v="REG"/>
    <s v="AO"/>
    <s v="NEW SALES"/>
    <s v="1P INET"/>
    <s v="Completed (PS)"/>
    <s v="RBS-Regional 3"/>
    <d v="2026-08-15T15:32:57"/>
    <d v="2026-08-16T12:47:35"/>
    <n v="69367062"/>
    <m/>
    <n v="146565009609"/>
    <s v="SMK TUNAS HARAPAN PLUPUH"/>
    <s v="ODP-SRG-FC/065 FC/D02/065.01"/>
    <s v="WO061832705"/>
    <m/>
    <m/>
    <m/>
    <n v="110.8853743"/>
    <n v="-7.4233361000000002"/>
    <s v="|MN01811|MYIA-073210862396/POI/WANGSIT ARIO/08562747777/wangsitbosskecil@gmail.com"/>
    <s v="MYIB_ASSISTANT"/>
    <m/>
    <m/>
    <m/>
    <m/>
    <m/>
    <m/>
    <m/>
    <m/>
    <s v="Management Janji"/>
    <s v="2026-08-16 13:00:00 | Nama PIC:  bp wangsit  No HP: 08562747777 Alt: Tanggal: 16/08/2026 Jam Pasang: Siang Note: Hubungi sebelum ke lokasi, terimakasih. "/>
    <s v="FCC"/>
    <s v="15-08-2026 15:39:51"/>
    <d v="2026-08-16T13:00:00"/>
    <m/>
    <s v="PS"/>
    <s v="SRG"/>
    <s v="NO ADDON"/>
    <n v="20260816"/>
    <s v="Completed"/>
    <s v="HSI Bisnis Basic Promo HUT Telkom PSB 70% - 100 Mbps Dual Band"/>
    <s v="INDIBIZ"/>
    <m/>
    <m/>
    <d v="2026-08-16T13:00:00"/>
    <s v="2026-08-16 13:00:00 | Nama PIC:  bp wangsit  No HP: 08562747777 Alt: Tanggal: 16/08/2026 Jam Pasang: Siang Note: Hubungi sebelum ke lokasi, terimakasih. "/>
    <n v="2026"/>
    <n v="8"/>
    <n v="16"/>
    <d v="2026-08-16T00:00:00"/>
    <n v="-0.54166666666424135"/>
    <x v="0"/>
    <x v="3"/>
  </r>
  <r>
    <n v="1273"/>
    <n v="1002513021"/>
    <n v="3"/>
    <x v="1"/>
    <n v="5"/>
    <s v="SBY UTARA"/>
    <s v="TANDES"/>
    <s v="KNN"/>
    <s v="REG"/>
    <s v="AO"/>
    <s v="NEW SALES"/>
    <s v="1P INET"/>
    <s v="Completed (PS)"/>
    <s v="RBS-Regional 3"/>
    <d v="2026-08-06T15:55:57"/>
    <d v="2026-08-07T13:41:27"/>
    <n v="69360161"/>
    <m/>
    <n v="152412248714"/>
    <s v="Giras 50 mbae"/>
    <s v="ODP-TDS-FHD/51 FHD/D03/51.01"/>
    <s v="WO061098306"/>
    <m/>
    <m/>
    <m/>
    <n v="112.6083362"/>
    <n v="-7.2389790999999999"/>
    <s v="|MN01794|MYIA-024129719144/POI/mochamad ferdiansyah/081336999908/wgiras18@gmail.com"/>
    <s v="MYIB_ASSISTANT"/>
    <m/>
    <m/>
    <m/>
    <m/>
    <m/>
    <m/>
    <m/>
    <m/>
    <s v="Management Janji"/>
    <s v="2026-08-07 12:00:00 | Nama PIC : bapak ferdiansyah No HP : 081336999908 Alt :  M Janji : (JUMAT/7/AGUSTUS/2026) jam Pasang : 09:00 Note : hubungi pelanggan jika ingin kelokasi"/>
    <s v="FCC"/>
    <d v="2026-06-08T16:10:32"/>
    <d v="2026-08-07T12:00:00"/>
    <m/>
    <s v="PS"/>
    <s v="KNN"/>
    <s v="NO ADDON"/>
    <n v="20260807"/>
    <s v="Completed"/>
    <s v="HSI Bisnis Promo HUT Telkom PSB 70% - 100 Mbps"/>
    <s v="INDIBIZ"/>
    <m/>
    <m/>
    <d v="2026-08-07T12:00:00"/>
    <s v="2026-08-07 12:00:00 | Nama PIC : bapak ferdiansyah No HP : 081336999908 Alt :  M Janji : (JUMAT/7/AGUSTUS/2026) jam Pasang : 09:00 Note : hubungi pelanggan jika ingin kelokasi"/>
    <n v="2026"/>
    <n v="8"/>
    <n v="7"/>
    <d v="2026-08-07T00:00:00"/>
    <n v="-0.5"/>
    <x v="0"/>
    <x v="27"/>
  </r>
  <r>
    <n v="1274"/>
    <n v="1002508351"/>
    <n v="3"/>
    <x v="2"/>
    <n v="5"/>
    <s v="MALANG"/>
    <s v="BATU"/>
    <s v="SGS"/>
    <s v="REG"/>
    <s v="AO"/>
    <s v="NEW SALES"/>
    <s v="1P INET"/>
    <s v="102 | FOLLOW UP COMPLETED"/>
    <s v="RBS-Regional 3"/>
    <d v="2026-08-04T13:49:57"/>
    <d v="2026-08-06T13:25:00"/>
    <n v="69358315"/>
    <m/>
    <n v="152721299531"/>
    <s v="Rumah Kost Bunga Sakura"/>
    <s v="ODP-SGS-FF/126 FF/D11/126.01"/>
    <s v="WO060897005"/>
    <m/>
    <m/>
    <m/>
    <n v="112.738888"/>
    <n v="-7.9155660000000001"/>
    <s v="|MN00814|MYIA-066834258501/POI/Lasinah/089601828558/ainuranwar022@gmail.com"/>
    <s v="MYIB_ASSISTANT"/>
    <m/>
    <m/>
    <m/>
    <m/>
    <m/>
    <m/>
    <m/>
    <m/>
    <s v="Management Janji"/>
    <s v="2026-08-05 13:00:00 | Nama PIC: bp ainur  Notel: 089601828558 Alt: -  Tanggal: 5/8/2026 Jam Pasang: Siang Note: Hubungi sebelum ke lokasi, terimakasih."/>
    <s v="FCC"/>
    <d v="2026-04-08T13:54:57"/>
    <d v="2026-08-05T13:00:00"/>
    <m/>
    <s v="REVOKE"/>
    <s v="SGS"/>
    <s v="NO ADDON"/>
    <m/>
    <s v="Follow Up Revoke Completed, New Order ID : SC1002512387"/>
    <s v="HSI Bisnis Promo HUT Telkom PSB 70% - 300 Mbps"/>
    <s v="INDIBIZ"/>
    <m/>
    <m/>
    <d v="2026-08-05T13:00:00"/>
    <s v="2026-08-05 13:00:00 | Nama PIC: bp ainur  Notel: 089601828558 Alt: -  Tanggal: 5/8/2026 Jam Pasang: Siang Note: Hubungi sebelum ke lokasi, terimakasih."/>
    <m/>
    <m/>
    <m/>
    <e v="#NUM!"/>
    <e v="#NUM!"/>
    <x v="1"/>
    <x v="11"/>
  </r>
  <r>
    <n v="1275"/>
    <n v="1002511640"/>
    <n v="3"/>
    <x v="2"/>
    <n v="5"/>
    <s v="KEDIRI"/>
    <s v="KEDIRI"/>
    <s v="PAE"/>
    <s v="REG"/>
    <s v="AO"/>
    <s v="NEW SALES"/>
    <s v="1P INET"/>
    <s v="Completed (PS)"/>
    <s v="RBS-Regional 3"/>
    <d v="2026-08-06T09:43:56"/>
    <d v="2026-08-06T17:32:40"/>
    <n v="69359657"/>
    <m/>
    <n v="152639219480"/>
    <s v="jaya sakti motor"/>
    <s v="ODP-PAE-FL/91"/>
    <s v="WO061047051"/>
    <m/>
    <m/>
    <m/>
    <n v="112.193164005875"/>
    <n v="-7.7769127621991503"/>
    <s v="MD|MYDB-20260805264389|DC20002/MC20030|jaya sakti motor|082364041761"/>
    <s v="MYDIGIBIZPARTNER"/>
    <m/>
    <m/>
    <m/>
    <m/>
    <m/>
    <m/>
    <m/>
    <m/>
    <s v="Management Janji"/>
    <s v="2026-08-07 08:00:00 | Nama PIC : BAPAK AHMAD No HP : 082364041761 No Alternatif : 087830540022 M Janji : 07/07/2026 Jam Pasang : Pagi NoteÃ‚Â :  Hubungi terlebih dahulu sebelum ke lokasi "/>
    <s v="FCC"/>
    <d v="2026-06-08T09:55:05"/>
    <d v="2026-08-07T08:00:00"/>
    <m/>
    <s v="PS"/>
    <s v="PAE"/>
    <s v="NO ADDON"/>
    <n v="20260806"/>
    <s v="Completed"/>
    <s v="HSI Bisnis Promo HUT Telkom PSB 70% - 50 Mbps"/>
    <s v="INDIBIZ"/>
    <m/>
    <m/>
    <d v="2026-08-07T08:00:00"/>
    <s v="2026-08-07 08:00:00 | Nama PIC : BAPAK AHMAD No HP : 082364041761 No Alternatif : 087830540022 M Janji : 07/07/2026 Jam Pasang : Pagi NoteÃ‚Â :  Hubungi terlebih dahulu sebelum ke lokasi "/>
    <n v="2026"/>
    <n v="8"/>
    <n v="6"/>
    <d v="2026-08-06T00:00:00"/>
    <n v="-1.3333333333357587"/>
    <x v="0"/>
    <x v="5"/>
  </r>
  <r>
    <n v="1276"/>
    <n v="1002512445"/>
    <n v="3"/>
    <x v="7"/>
    <n v="4"/>
    <s v="KUDUS"/>
    <s v="PURWODADI"/>
    <s v="GDO"/>
    <s v="REG"/>
    <s v="AO"/>
    <s v="NEW SALES"/>
    <s v="1P INET"/>
    <s v="Completed (PS)"/>
    <s v="RBS-Regional 3"/>
    <d v="2026-08-06T13:37:57"/>
    <d v="2026-08-07T16:48:03"/>
    <n v="69359978"/>
    <m/>
    <n v="142521103420"/>
    <s v="SPBU 4458108"/>
    <s v="ODP-GDO-FG/040 FG/D05/040.01"/>
    <s v="WO061077757"/>
    <m/>
    <m/>
    <m/>
    <n v="110.781368"/>
    <n v="-7.0262019999999996"/>
    <s v="|MN01996|MYIA-049216302494/POI/Arif Nur Andika Putra/082241689878/4458108@gmail.com"/>
    <s v="MYIB_ASSISTANT"/>
    <m/>
    <m/>
    <m/>
    <m/>
    <m/>
    <m/>
    <m/>
    <m/>
    <s v="Management Janji"/>
    <s v="2026-08-07 13:00:00 | M Janji :  07 Agustus 2026 Jam Pasang : Siang Note : hubungi pelanggan jika ingin ke lokasi, terima kasih."/>
    <s v="FCC"/>
    <d v="2026-06-08T13:40:05"/>
    <d v="2026-08-07T13:00:00"/>
    <m/>
    <s v="PS"/>
    <s v="GDO"/>
    <s v="NO ADDON"/>
    <n v="20260807"/>
    <s v="Completed"/>
    <s v="HSI Bisnis Promo HUT Telkom PSB 70% - 50 Mbps"/>
    <s v="INDIBIZ"/>
    <m/>
    <m/>
    <d v="2026-08-07T13:00:00"/>
    <s v="2026-08-07 13:00:00 | M Janji :  07 Agustus 2026 Jam Pasang : Siang Note : hubungi pelanggan jika ingin ke lokasi, terima kasih."/>
    <n v="2026"/>
    <n v="8"/>
    <n v="7"/>
    <d v="2026-08-07T00:00:00"/>
    <n v="-0.54166666666424135"/>
    <x v="0"/>
    <x v="3"/>
  </r>
  <r>
    <n v="1277"/>
    <n v="1002511803"/>
    <n v="3"/>
    <x v="3"/>
    <n v="4"/>
    <s v="YOGYAKARTA"/>
    <s v="INNER - YOGYA JATENG SELATAN"/>
    <s v="PGR"/>
    <s v="REG"/>
    <s v="AO"/>
    <s v="NEW SALES"/>
    <m/>
    <s v="7 | OSS - PROVISIONING ISSUED"/>
    <s v="RBS-Regional 3"/>
    <d v="2026-08-06T10:33:10"/>
    <d v="2026-08-18T08:08:29"/>
    <n v="69359732"/>
    <m/>
    <n v="141114227403"/>
    <s v="SMP PGRI KASIHAN"/>
    <s v="ODP-PGR-FEJ/039"/>
    <s v="WO061773367"/>
    <m/>
    <m/>
    <m/>
    <n v="110.33950539999999"/>
    <n v="-7.8071804"/>
    <s v="AMRBS/403104/KRISFIAN TRI SAPUTRA/R3/YOGYAKARTA/PSB HSI BISNIS 1S 150 MBPS + PIJAR/ANJARWATI/081328022634/anjarwatipgri@gmail.com"/>
    <s v="Amex"/>
    <m/>
    <m/>
    <m/>
    <m/>
    <m/>
    <m/>
    <m/>
    <m/>
    <s v="Management Janji"/>
    <s v="2026-08-18 08:00:00|Nama PIC : Ibu Hedi No HP : 082146118884 No Alt : - M Janji :  18 Agustus 2026 Jam Pasang : Pagi / Siang Note : hubungi pelanggan jika ingin kelokasi|40951378|MYDITA"/>
    <s v="FCC"/>
    <d v="2026-06-08T10:39:54"/>
    <d v="2026-08-18T08:00:00"/>
    <m/>
    <s v="PI"/>
    <s v="PGR"/>
    <s v="PIJAR"/>
    <m/>
    <s v="Provisioning Issued"/>
    <s v="- 11_11446;Biaya PSB HSI EBIS Tunai di Depan ~ 11[250000]  - SP_NOSS;SP_NOSS ~ Internet NOSS Multispeed Network[0]  - E23015;E23015 ~ ES23 - Perangkat ONT[0]  - E23015~null~44292;E23015||11||Abodemen 0[0]  - E23015~null~E23015_SWONTPREM;SWONTPREM ~ Biaya "/>
    <s v="INDIBIZ"/>
    <m/>
    <m/>
    <d v="2026-08-18T08:00:00"/>
    <s v="2026-08-18 08:00:00|Nama PIC : Ibu Hedi No HP : 082146118884 No Alt : - M Janji :  18 Agustus 2026 Jam Pasang : Pagi / Siang Note : hubungi pelanggan jika ingin kelokasi|40951378|MYDITA"/>
    <m/>
    <m/>
    <m/>
    <e v="#NUM!"/>
    <e v="#NUM!"/>
    <x v="1"/>
    <x v="3"/>
  </r>
  <r>
    <n v="1278"/>
    <n v="1002524772"/>
    <n v="3"/>
    <x v="3"/>
    <n v="4"/>
    <s v="MAGELANG"/>
    <s v="MUNTILAN"/>
    <s v="MUN"/>
    <s v="REG"/>
    <s v="AO"/>
    <s v="NEW SALES"/>
    <s v="1P INET"/>
    <s v="MIA - INVALID SURVEY"/>
    <s v="RBS-Regional 3"/>
    <d v="2026-08-13T15:44:57"/>
    <d v="2026-08-14T16:01:19"/>
    <n v="69365372"/>
    <m/>
    <n v="141146114830"/>
    <s v="Brilink Muntilan"/>
    <s v="ODP-MUN-FAG/005 FAG/D01/005.01"/>
    <s v="WO061686638"/>
    <m/>
    <m/>
    <m/>
    <n v="110.282983"/>
    <n v="-7.5797819999999998"/>
    <s v="|MN02816|MYIA-007084247961/POI/Ihsan Ardany/085803067947/ardaniy578@gmail.com"/>
    <s v="MYIB_ASSISTANT"/>
    <m/>
    <m/>
    <m/>
    <m/>
    <m/>
    <m/>
    <m/>
    <m/>
    <s v="Management Janji"/>
    <s v="2026-08-15 11:00:00 | Nama : BP IHSAN ARDANY No Hp : 085803067947 No Alt :  Tgl Pemasangan : 14 Agustus 2026 Interval : SIANG Note : Hubungi pelanggan terlebih dahulu"/>
    <s v="FCC"/>
    <s v="13-08-2026 15:55:16"/>
    <d v="2026-08-15T11:00:00"/>
    <m/>
    <s v="SURVEY_NEW_MANJA"/>
    <s v="MUN"/>
    <s v="NO ADDON"/>
    <m/>
    <s v="MIE - INVALID SURVEY - Bangunan/Perangkat Pelanggan Belum Siap"/>
    <s v="HSI Bisnis Basic Promo HUT Telkom PSB 70% - 50 Mbps"/>
    <s v="INDIBIZ"/>
    <m/>
    <m/>
    <d v="2026-08-15T11:00:00"/>
    <s v="2026-08-15 11:00:00 | Nama : BP IHSAN ARDANY No Hp : 085803067947 No Alt :  Tgl Pemasangan : 14 Agustus 2026 Interval : SIANG Note : Hubungi pelanggan terlebih dahulu"/>
    <m/>
    <m/>
    <m/>
    <e v="#NUM!"/>
    <e v="#NUM!"/>
    <x v="1"/>
    <x v="3"/>
  </r>
  <r>
    <n v="1279"/>
    <n v="1002509725"/>
    <n v="3"/>
    <x v="4"/>
    <n v="4"/>
    <s v="PEKALONGAN"/>
    <s v="TEGAL"/>
    <s v="TEG"/>
    <s v="REG"/>
    <s v="AO"/>
    <s v="NEW SALES"/>
    <s v="1P INET"/>
    <s v="Completed (PS)"/>
    <s v="RBS-Regional 3"/>
    <d v="2026-08-05T09:19:56"/>
    <d v="2026-08-06T13:18:26"/>
    <n v="69358807"/>
    <m/>
    <n v="142212126650"/>
    <s v="PT MITRA WARNA UTAMA"/>
    <s v="ODP-TEG-FAB/054 FAB/D05/054.01"/>
    <s v="WO060953294"/>
    <m/>
    <m/>
    <m/>
    <n v="109.110699668526"/>
    <n v="-6.8671715460380298"/>
    <s v="MD|MYDB-20260803264257|DN00001/MN00347|PT MITRA WARNA UTAMA|085792368333"/>
    <s v="MYDIGIBIZPARTNER"/>
    <m/>
    <m/>
    <m/>
    <m/>
    <m/>
    <m/>
    <m/>
    <m/>
    <s v="Management Janji"/>
    <s v="2026-08-06 08:00:00 | Tanggal pemasangan: 04/08/2026 Jam pemasangan : pagi / siang Info Tambahan : Hubungi pelanggan dulu sebelum ke lokasi. terima kasih "/>
    <s v="FCC"/>
    <d v="2026-05-08T09:24:57"/>
    <d v="2026-08-06T08:00:00"/>
    <m/>
    <s v="PS"/>
    <s v="TEG"/>
    <s v="NO ADDON"/>
    <n v="20260806"/>
    <s v="Completed"/>
    <s v="HSI Bisnis Promo HUT Telkom PSB 70% - 200 Mbps"/>
    <s v="INDIBIZ"/>
    <m/>
    <m/>
    <d v="2026-08-06T08:00:00"/>
    <s v="2026-08-06 08:00:00 | Tanggal pemasangan: 04/08/2026 Jam pemasangan : pagi / siang Info Tambahan : Hubungi pelanggan dulu sebelum ke lokasi. terima kasih "/>
    <n v="2026"/>
    <n v="8"/>
    <n v="6"/>
    <d v="2026-08-06T00:00:00"/>
    <n v="-0.33333333333575865"/>
    <x v="0"/>
    <x v="3"/>
  </r>
  <r>
    <n v="1280"/>
    <n v="1002529831"/>
    <n v="3"/>
    <x v="0"/>
    <n v="5"/>
    <s v="MATARAM"/>
    <s v="INNER - NUSA TENGGARA"/>
    <s v="MTR"/>
    <s v="REG"/>
    <s v="AO"/>
    <s v="NEW SALES"/>
    <m/>
    <s v="100 | REVOKE COMPLETED"/>
    <s v="RBS-Regional 3"/>
    <d v="2026-08-16T15:09:38"/>
    <d v="2026-08-16T18:20:56"/>
    <n v="69366818"/>
    <m/>
    <n v="172601795537"/>
    <s v="TOKO NADIRA"/>
    <s v="ODP-MTR-FCE/56"/>
    <s v="WO061886415"/>
    <m/>
    <m/>
    <m/>
    <n v="116.14937810000001"/>
    <n v="-8.5638907999999994"/>
    <s v="|MC40234|MYIA-076940623656/POI/fitria/081917040406/adidayat839@gmail.com"/>
    <s v="Sales Profesional"/>
    <m/>
    <m/>
    <m/>
    <m/>
    <m/>
    <m/>
    <m/>
    <m/>
    <s v="Management Janji"/>
    <s v="2026-08-16 13:00:00 | M Janji :  16 Agustus 2026  Jam Pasang : Siang  Note : hubungi pelanggan jika ingin ke lokasi, terima kasih"/>
    <s v="FCC"/>
    <s v="16-08-2026 15:10:15"/>
    <m/>
    <s v="Kendala Lainnya"/>
    <s v="REVOKE"/>
    <s v="MTR"/>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6 13:00:00 | M Janji :  16 Agustus 2026  Jam Pasang : Siang  Note : hubungi pelanggan jika ingin ke lokasi, terima kasih"/>
    <m/>
    <m/>
    <m/>
    <e v="#NUM!"/>
    <e v="#NUM!"/>
    <x v="1"/>
    <x v="23"/>
  </r>
  <r>
    <n v="1281"/>
    <n v="1002522076"/>
    <n v="3"/>
    <x v="2"/>
    <n v="5"/>
    <s v="KEDIRI"/>
    <s v="KEDIRI"/>
    <s v="GUR"/>
    <s v="REG"/>
    <s v="AO"/>
    <s v="NEW SALES"/>
    <s v="1P INET"/>
    <s v="Completed (PS)"/>
    <s v="RBS-Regional 3"/>
    <d v="2026-08-12T13:08:56"/>
    <d v="2026-08-12T16:42:21"/>
    <n v="69364209"/>
    <m/>
    <n v="152625207542"/>
    <s v="SPBU 54.641.01"/>
    <s v="ODP-GUR-FB/05 FB/D01/05.01"/>
    <s v="WO061582991"/>
    <m/>
    <m/>
    <m/>
    <n v="112.069078"/>
    <n v="-7.8157050000000003"/>
    <s v="|MN00418|MYIA-031193488219/POI/HERMUDJANTO/082141646462/gurahspbu01@gmail.com"/>
    <s v="MYIB_ASSISTANT"/>
    <m/>
    <m/>
    <m/>
    <m/>
    <m/>
    <m/>
    <m/>
    <m/>
    <s v="Management Janji"/>
    <s v="2026-08-13 13:00:00 | M Janji : (13 AGUSTUS 2026) jam Pasang : siang Note : hubungi pelanggan jika ingin kelokasi"/>
    <s v="FCC"/>
    <d v="2026-12-08T13:10:01"/>
    <d v="2026-08-13T13:00:00"/>
    <m/>
    <s v="PS"/>
    <s v="GUR"/>
    <s v="NO ADDON"/>
    <n v="20260812"/>
    <s v="Completed"/>
    <s v="HSI Bisnis Promo HUT Telkom PSB 70% - 50 Mbps"/>
    <s v="INDIBIZ"/>
    <m/>
    <m/>
    <d v="2026-08-13T13:00:00"/>
    <s v="2026-08-13 13:00:00 | M Janji : (13 AGUSTUS 2026) jam Pasang : siang Note : hubungi pelanggan jika ingin kelokasi"/>
    <n v="2026"/>
    <n v="8"/>
    <n v="12"/>
    <d v="2026-08-12T00:00:00"/>
    <n v="-1.5416666666642413"/>
    <x v="0"/>
    <x v="5"/>
  </r>
  <r>
    <n v="1282"/>
    <n v="1002529241"/>
    <n v="3"/>
    <x v="1"/>
    <n v="5"/>
    <s v="MADURA"/>
    <s v="PAMEKASAN"/>
    <s v="PME"/>
    <s v="REG"/>
    <s v="AO"/>
    <s v="NEW SALES"/>
    <m/>
    <s v="MIE - SEND SURVEY"/>
    <s v="RBS-Regional 3"/>
    <d v="2026-08-16T08:46:17"/>
    <d v="2026-08-17T15:02:02"/>
    <n v="69367278"/>
    <m/>
    <n v="152426928228"/>
    <s v="TOKO ROLIS BAROKAH"/>
    <s v="ODP-PME-FAP/10"/>
    <s v="WO061938762"/>
    <m/>
    <m/>
    <m/>
    <n v="113.5043951"/>
    <n v="-7.2293791000000001"/>
    <s v="|MC70132|/TOKO ROLIS BAROKAH/ROLIS/089659286281/rolispameks@gmail.com/HSI Bisnis + Netmonk Promo 2026 300 Mbps (Rp 1.186.100) PSB 150.000"/>
    <s v="Sales Force DBS"/>
    <m/>
    <m/>
    <m/>
    <m/>
    <m/>
    <m/>
    <m/>
    <m/>
    <s v="Management Janji"/>
    <s v="2026-08-18 15:00:00|Nama : BP ROLIS  No Hp : 089659286281 No Alt :  Tgl Pemasangan : 18 Agustus 2026 Interval : PAGI  Note : Hubungi pelanggan terlebih dahulu|40971402|MYDITA"/>
    <s v="FCC"/>
    <s v="16-08-2026 08:55:08"/>
    <d v="2026-08-18T15:00:00"/>
    <m/>
    <s v="SURVEY_NEW_MANJA"/>
    <s v="PME"/>
    <s v="NETMONK"/>
    <m/>
    <s v="MIE - SEND SURVEY"/>
    <s v="- 11_11446;Biaya PSB HSI EBIS Tunai di Depan ~ 11[150000]  - SP_NOSS;SP_NOSS ~ Internet NOSS Multispeed Network[0]  - SP_NOSS;SP_NOSS ~ Internet NOSS Multispeed Network[0]  - E23015;E23015 ~ ES23 - Perangkat ONT[0]  - E23015~null~44292;E23015||11||Abodeme"/>
    <s v="INDIBIZ"/>
    <m/>
    <m/>
    <d v="2026-08-18T15:00:00"/>
    <s v="2026-08-18 15:00:00|Nama : BP ROLIS  No Hp : 089659286281 No Alt :  Tgl Pemasangan : 18 Agustus 2026 Interval : PAGI  Note : Hubungi pelanggan terlebih dahulu|40971402|MYDITA"/>
    <m/>
    <m/>
    <m/>
    <e v="#NUM!"/>
    <e v="#NUM!"/>
    <x v="1"/>
    <x v="1"/>
  </r>
  <r>
    <n v="1283"/>
    <n v="1002528087"/>
    <n v="3"/>
    <x v="6"/>
    <n v="5"/>
    <s v="PASURUAN"/>
    <s v="PROBOLINGGO"/>
    <s v="GND"/>
    <s v="REG"/>
    <s v="AO"/>
    <s v="NEW SALES"/>
    <m/>
    <s v="CC - HD1A - INPROGRESS UNCONTACTED"/>
    <s v="RBS-Regional 3"/>
    <d v="2026-08-15T11:38:43"/>
    <d v="2026-08-16T17:03:16"/>
    <n v="69366754"/>
    <m/>
    <n v="152510206748"/>
    <s v="LSM LIRA"/>
    <s v="ODP-GND-FL/22"/>
    <m/>
    <m/>
    <m/>
    <m/>
    <n v="113.4445533"/>
    <n v="-7.9494683000000004"/>
    <s v="|MN00836|/KANTOR LIRA 2/WINBACK 2.0 HSI B2B (1:2) 100MBPS 440RB PSB DISC 70%/085259461903/Asanzy0203@gmail.com/HARSONO/-7.949503, 113.444513"/>
    <s v="Sales Force DBS"/>
    <m/>
    <m/>
    <m/>
    <m/>
    <m/>
    <m/>
    <m/>
    <m/>
    <m/>
    <m/>
    <m/>
    <s v="15-08-2026 11:39:55"/>
    <m/>
    <m/>
    <s v="FCC"/>
    <s v="GND"/>
    <s v="NO ADDON"/>
    <m/>
    <s v="UNCONTACTED : Line Busy Ika Paramitha M 40921089|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26"/>
  </r>
  <r>
    <n v="1284"/>
    <n v="1002527665"/>
    <n v="3"/>
    <x v="1"/>
    <n v="5"/>
    <s v="MADURA"/>
    <s v="BANGKALAN"/>
    <s v="SPG"/>
    <s v="REG"/>
    <s v="AO"/>
    <s v="NEW SALES"/>
    <s v="1P INET"/>
    <s v="Completed (PS)"/>
    <s v="RBS-Regional 3"/>
    <d v="2026-08-15T08:11:57"/>
    <d v="2026-08-16T20:36:33"/>
    <n v="69366532"/>
    <m/>
    <n v="152434913697"/>
    <s v="Yayasan Ar Rosyidiyah mambaul ulum"/>
    <s v="ODP-SPG-FH/31"/>
    <s v="WO061793065"/>
    <m/>
    <m/>
    <m/>
    <n v="113.205697908997"/>
    <n v="-7.2194488826591696"/>
    <s v="MD|MYDB-20260815265446|DN00001/MN00572|Yayasan Ar Rosyidiyah mambaul ulum|085856051246"/>
    <s v="MYDIGIBIZPARTNER"/>
    <m/>
    <m/>
    <m/>
    <m/>
    <m/>
    <m/>
    <m/>
    <m/>
    <s v="Management Janji"/>
    <s v="2026-08-16 13:00:00 | Nama Pic : IBU LILIS No Hp Pic : 085856051246 Jam Pemasangan : 08:00 - 12.00 Tanggal Pemasangan : MINGGU 16 AGUSTUS 2026 Info Tambahan : Hubungi pelanggan sebelum datang ke lokasi"/>
    <s v="FCC"/>
    <s v="15-08-2026 08:25:42"/>
    <d v="2026-08-16T13:00:00"/>
    <m/>
    <s v="PS"/>
    <s v="SPG"/>
    <s v="NETMONK"/>
    <n v="20260816"/>
    <s v="Completed"/>
    <s v="HSI Bisnis Bundling Netmonk Promo 2026 PSB 70% - 300 Mbps"/>
    <s v="INDIBIZ"/>
    <m/>
    <m/>
    <d v="2026-08-16T13:00:00"/>
    <s v="2026-08-16 13:00:00 | Nama Pic : IBU LILIS No Hp Pic : 085856051246 Jam Pemasangan : 08:00 - 12.00 Tanggal Pemasangan : MINGGU 16 AGUSTUS 2026 Info Tambahan : Hubungi pelanggan sebelum datang ke lokasi"/>
    <n v="2026"/>
    <n v="8"/>
    <n v="16"/>
    <d v="2026-08-16T00:00:00"/>
    <n v="-0.54166666666424135"/>
    <x v="0"/>
    <x v="1"/>
  </r>
  <r>
    <n v="1285"/>
    <n v="1002512242"/>
    <n v="3"/>
    <x v="7"/>
    <n v="4"/>
    <s v="SOLO"/>
    <s v="INNER - SOLO JATENG TIMUR"/>
    <s v="GLD"/>
    <s v="REG"/>
    <s v="AO"/>
    <s v="NEW SALES"/>
    <s v="1P INET"/>
    <s v="Completed (PS)"/>
    <s v="RBS-Regional 3"/>
    <d v="2026-08-06T12:31:56"/>
    <d v="2026-08-08T12:12:57"/>
    <n v="69359918"/>
    <m/>
    <n v="146514602418"/>
    <s v="SLICK DESIGN"/>
    <s v="ODP-GLD-FBN/055 FBN/D05/07.55"/>
    <s v="WO061067454"/>
    <m/>
    <m/>
    <m/>
    <n v="110.834253"/>
    <n v="-7.6112719999999996"/>
    <s v="|MN00943|MYIA-032363664640/POI/RIVAI DHIMAS SAPUTRO /0895391250603/masdimmrisen@gmail.com"/>
    <s v="MYIB_ASSISTANT"/>
    <m/>
    <m/>
    <m/>
    <m/>
    <m/>
    <m/>
    <m/>
    <m/>
    <s v="Management Janji"/>
    <s v="2026-08-07 13:00:00 | Tanggal pemasangan: 07/08/2026 Jam pemasangan : pagi/siang Info Tambahan : Hubungi pelanggan dulu sebelum ke lokasi. terima kasih"/>
    <s v="FCC"/>
    <d v="2026-06-08T12:40:10"/>
    <d v="2026-08-07T13:00:00"/>
    <m/>
    <s v="PS"/>
    <s v="GLD"/>
    <s v="NO ADDON"/>
    <n v="20260808"/>
    <s v="Completed"/>
    <s v="HSI Bisnis Promo HUT Telkom PSB 70% - 150 Mbps"/>
    <s v="INDIBIZ"/>
    <m/>
    <m/>
    <d v="2026-08-07T13:00:00"/>
    <s v="2026-08-07 13:00:00 | Tanggal pemasangan: 07/08/2026 Jam pemasangan : pagi/siang Info Tambahan : Hubungi pelanggan dulu sebelum ke lokasi. terima kasih"/>
    <n v="2026"/>
    <n v="8"/>
    <n v="8"/>
    <d v="2026-08-08T00:00:00"/>
    <n v="0.45833333333575865"/>
    <x v="0"/>
    <x v="3"/>
  </r>
  <r>
    <n v="1286"/>
    <n v="1002505968"/>
    <n v="3"/>
    <x v="3"/>
    <n v="4"/>
    <s v="MAGELANG"/>
    <s v="MAGELANG"/>
    <s v="MGE"/>
    <s v="REG"/>
    <s v="AO"/>
    <s v="NEW SALES"/>
    <s v="1P INET"/>
    <s v="Completed (PS)"/>
    <s v="RBS-Regional 3"/>
    <d v="2026-08-03T12:10:56"/>
    <d v="2026-08-04T12:23:37"/>
    <n v="69357438"/>
    <m/>
    <n v="146137149595"/>
    <s v="SPBU 44 561 21 SUKARNO HATTA"/>
    <s v="ODP-MGE-FAE/049 FAE/D04/049.01"/>
    <s v="WO060779843"/>
    <m/>
    <m/>
    <m/>
    <n v="110.2346386"/>
    <n v="-7.4879699999999998"/>
    <s v="|MN02395|MYIA-098952472085/POI/MISBACHUL MUNIR/081915514708/spbu_sajogja4456121@yahoo.co.id"/>
    <s v="MYIB_ASSISTANT"/>
    <m/>
    <m/>
    <m/>
    <m/>
    <m/>
    <m/>
    <m/>
    <m/>
    <s v="Management Janji"/>
    <s v="2026-08-07 15:00:00 | Nama PIC : Bapak Ahmad No HP : 081915514708 No Alternatif : - M Janji : 04/08/2026 Jam Pasang : Pagi NoteÃ‚Â :  Hubungi terlebih dahulu sebelum ke lokasi  "/>
    <s v="FCC"/>
    <d v="2026-03-08T12:25:25"/>
    <d v="2026-08-07T15:00:00"/>
    <m/>
    <s v="PS"/>
    <s v="MGE"/>
    <s v="NO ADDON"/>
    <n v="20260804"/>
    <s v="Completed"/>
    <s v="HSI Bisnis Basic Promo HUT Telkom PSB 70% - 100 Mbps"/>
    <s v="INDIBIZ"/>
    <m/>
    <m/>
    <d v="2026-08-07T15:00:00"/>
    <s v="2026-08-07 15:00:00 | Nama PIC : Bapak Ahmad No HP : 081915514708 No Alternatif : - M Janji : 04/08/2026 Jam Pasang : Pagi NoteÃ‚Â :  Hubungi terlebih dahulu sebelum ke lokasi  "/>
    <n v="2026"/>
    <n v="8"/>
    <n v="4"/>
    <d v="2026-08-04T00:00:00"/>
    <n v="-3.625"/>
    <x v="0"/>
    <x v="3"/>
  </r>
  <r>
    <n v="1287"/>
    <n v="1002530975"/>
    <n v="3"/>
    <x v="0"/>
    <n v="5"/>
    <s v="MATARAM"/>
    <s v="LOMBOK BARAT TENGAH"/>
    <s v="PRY"/>
    <s v="REG"/>
    <s v="AO"/>
    <s v="NEW SALES"/>
    <s v="1P INET"/>
    <s v="MIE - SEND SURVEY"/>
    <s v="RBS-Regional 3"/>
    <d v="2026-08-17T14:17:57"/>
    <d v="2026-08-17T14:20:01"/>
    <n v="69368158"/>
    <m/>
    <n v="172603791598"/>
    <s v="Toko Seniwati"/>
    <s v="ODP-PYA-FAB/53 FBB/D08/53.01"/>
    <s v="WO061935807"/>
    <m/>
    <m/>
    <m/>
    <n v="116.2631633"/>
    <n v="-8.8072096999999996"/>
    <s v="MD|MYDB-20260817265813|SC00001/MC00046|Toko Seniwati|087788268250"/>
    <s v="MYDIGIBIZPARTNER"/>
    <m/>
    <m/>
    <m/>
    <m/>
    <m/>
    <m/>
    <m/>
    <m/>
    <s v="Management Janji"/>
    <s v="2026-08-18 13:00:00 | telp :087788268250 alt : Tanggal pemasangan :18/08/2026 Jam pemasangan : pagi/siang Info Tambahan : Hubungi pelanggan dulu sebelum ke lokasi terima kasih."/>
    <s v="FCC"/>
    <s v="17-08-2026 14:25:30"/>
    <d v="2026-08-18T13:00:00"/>
    <m/>
    <s v="SURVEY_NEW_MANJA"/>
    <s v="PRY"/>
    <s v="NO ADDON"/>
    <m/>
    <s v="MIE - SEND SURVEY"/>
    <s v="HSI Bisnis PSB 70% - 100 Mbps"/>
    <s v="INDIBIZ"/>
    <m/>
    <m/>
    <d v="2026-08-18T13:00:00"/>
    <s v="2026-08-18 13:00:00 | telp :087788268250 alt : Tanggal pemasangan :18/08/2026 Jam pemasangan : pagi/siang Info Tambahan : Hubungi pelanggan dulu sebelum ke lokasi terima kasih."/>
    <m/>
    <m/>
    <m/>
    <e v="#NUM!"/>
    <e v="#NUM!"/>
    <x v="1"/>
    <x v="9"/>
  </r>
  <r>
    <n v="1288"/>
    <n v="1002510693"/>
    <n v="3"/>
    <x v="2"/>
    <n v="5"/>
    <s v="MALANG"/>
    <s v="BATU"/>
    <s v="TMP"/>
    <s v="REG"/>
    <s v="AO"/>
    <s v="NEW SALES"/>
    <s v="1P INET"/>
    <s v="Completed (PS)"/>
    <s v="RBS-Regional 3"/>
    <d v="2026-08-05T14:04:56"/>
    <d v="2026-08-05T18:57:21"/>
    <n v="69359237"/>
    <m/>
    <n v="152717206254"/>
    <s v="WARKOP 70"/>
    <s v="ODP-TMP-FH/31 FH/D03/31.01"/>
    <s v="WO060991008"/>
    <m/>
    <m/>
    <m/>
    <n v="112.698652781546"/>
    <n v="-8.0009646194729296"/>
    <s v="MD|MYDB-20260805264424|SC20017/MC20200|WARKOP 70|082230755532"/>
    <s v="MYDIGIBIZPARTNER"/>
    <m/>
    <m/>
    <m/>
    <m/>
    <m/>
    <m/>
    <m/>
    <m/>
    <s v="Management Janji"/>
    <s v="2026-08-06 13:00:00 | Tanggal Pemasangan : 06 Agustus 2026 Jam Pemasangan : 08:00 13:00 Info Tambahan : Hubungi pelanggan dulu sebelum ke lokasi terimakasih"/>
    <s v="FCC"/>
    <d v="2026-05-08T14:10:37"/>
    <d v="2026-08-06T13:00:00"/>
    <m/>
    <s v="PS"/>
    <s v="TMP"/>
    <s v="NO ADDON"/>
    <n v="20260805"/>
    <s v="Completed"/>
    <s v="HSI Bisnis Promo HUT Telkom PSB 70% - 300 Mbps"/>
    <s v="INDIBIZ"/>
    <m/>
    <m/>
    <d v="2026-08-06T13:00:00"/>
    <s v="2026-08-06 13:00:00 | Tanggal Pemasangan : 06 Agustus 2026 Jam Pemasangan : 08:00 13:00 Info Tambahan : Hubungi pelanggan dulu sebelum ke lokasi terimakasih"/>
    <n v="2026"/>
    <n v="8"/>
    <n v="5"/>
    <d v="2026-08-05T00:00:00"/>
    <n v="-1.5416666666642413"/>
    <x v="0"/>
    <x v="11"/>
  </r>
  <r>
    <n v="1289"/>
    <n v="1002504252"/>
    <n v="3"/>
    <x v="1"/>
    <n v="5"/>
    <s v="SBY UTARA"/>
    <s v="GRESIK"/>
    <s v="BWN"/>
    <s v="REG"/>
    <s v="AO"/>
    <s v="NEW SALES"/>
    <s v="1P INET"/>
    <s v="102 | FOLLOW UP COMPLETED"/>
    <s v="RBS-Regional 3"/>
    <d v="2026-08-01T08:43:56"/>
    <d v="2026-08-12T09:52:07"/>
    <n v="69356566"/>
    <m/>
    <n v="152453208254"/>
    <s v="toko sembako"/>
    <s v="ODP-BWN-FAA/15 FAA/D02/15.01"/>
    <s v="WO060619065"/>
    <m/>
    <m/>
    <m/>
    <n v="112.653609775006"/>
    <n v="-5.8513405730318997"/>
    <s v="MD|MYDB-20260731264050|DN00001/MN00018|toko sembako|081230861298"/>
    <s v="MYDIGIBIZPARTNER"/>
    <m/>
    <m/>
    <m/>
    <m/>
    <m/>
    <m/>
    <m/>
    <m/>
    <s v="Management Janji"/>
    <s v="2026-08-02 08:00:00 | Nama Pic : BP BADAI No Hp Pic : 081230861298 Jam Pemasangan : 08:00 - 12.00 Tanggal Pemasangan : MINGGU 02 AGUSTUS 2026 Info Tambahan : Hubungi pelanggan sebelum datang ke lokasi, terima kasih."/>
    <s v="FCC"/>
    <d v="2026-01-08T08:54:47"/>
    <d v="2026-08-02T08:00:00"/>
    <m/>
    <s v="REVOKE"/>
    <s v="BWN"/>
    <s v="NO ADDON"/>
    <m/>
    <s v="Follow Up Revoke Completed, New Order ID : SC1002521460"/>
    <s v="HSI Bisnis Promo HUT Telkom PSB 70% - 100 Mbps"/>
    <s v="INDIBIZ"/>
    <m/>
    <m/>
    <d v="2026-08-02T08:00:00"/>
    <s v="2026-08-02 08:00:00 | Nama Pic : BP BADAI No Hp Pic : 081230861298 Jam Pemasangan : 08:00 - 12.00 Tanggal Pemasangan : MINGGU 02 AGUSTUS 2026 Info Tambahan : Hubungi pelanggan sebelum datang ke lokasi, terima kasih."/>
    <m/>
    <m/>
    <m/>
    <e v="#NUM!"/>
    <e v="#NUM!"/>
    <x v="1"/>
    <x v="15"/>
  </r>
  <r>
    <n v="1290"/>
    <n v="1002507960"/>
    <n v="3"/>
    <x v="5"/>
    <n v="5"/>
    <s v="SINGARJA"/>
    <s v="KLUNGKUNG"/>
    <s v="SMA"/>
    <s v="REG"/>
    <s v="AO"/>
    <s v="NEW SALES"/>
    <s v="1P INET"/>
    <s v="100 | REVOKE COMPLETED"/>
    <s v="RBS-Regional 3"/>
    <d v="2026-08-04T12:04:57"/>
    <d v="2026-08-07T09:41:57"/>
    <n v="69358201"/>
    <m/>
    <n v="172428815927"/>
    <s v="Villa 221 House Ceningan"/>
    <s v="ODP-SMA-FY/22 FY/D03/22.01"/>
    <s v="WO060879222"/>
    <m/>
    <m/>
    <m/>
    <n v="115.44473290000001"/>
    <n v="-8.7001319000000006"/>
    <s v="|MN02745|MYIA-044779639905/POI/Ni Nyoman Astini/08135820520/villahouseceningan221@gmail.com"/>
    <s v="MYIB_ASSISTANT"/>
    <m/>
    <m/>
    <m/>
    <m/>
    <m/>
    <m/>
    <m/>
    <m/>
    <s v="Management Janji"/>
    <s v="2026-08-05 15:00:00 | Nama PIC : Bp Radit No HP : 08135820520 No Alt : - M Janji : 05 Agustus 2026 Jam Pasang : Pagi / Siang Note : hubungi pelanggan jika ingin ke lokasi, terima kasih"/>
    <s v="FCC"/>
    <d v="2026-04-08T12:09:53"/>
    <d v="2026-08-05T15:00:00"/>
    <s v="Kendala Lainnya"/>
    <s v="REVOKE"/>
    <s v="SMA"/>
    <s v="NO ADDON"/>
    <m/>
    <s v="Revoke Completed"/>
    <s v="HSI Bisnis Basic Promo HUT Telkom PSB 70% - 50 Mbps"/>
    <s v="INDIBIZ"/>
    <m/>
    <m/>
    <d v="2026-08-05T15:00:00"/>
    <s v="2026-08-05 15:00:00 | Nama PIC : Bp Radit No HP : 08135820520 No Alt : - M Janji : 05 Agustus 2026 Jam Pasang : Pagi / Siang Note : hubungi pelanggan jika ingin ke lokasi, terima kasih"/>
    <m/>
    <m/>
    <m/>
    <e v="#NUM!"/>
    <e v="#NUM!"/>
    <x v="1"/>
    <x v="6"/>
  </r>
  <r>
    <n v="1291"/>
    <n v="1002506647"/>
    <n v="3"/>
    <x v="4"/>
    <n v="4"/>
    <s v="SEMARANG"/>
    <s v="UNGARAN"/>
    <s v="BWE"/>
    <s v="REG"/>
    <s v="AO"/>
    <s v="NEW SALES"/>
    <s v="1P INET"/>
    <s v="102 | FOLLOW UP COMPLETED"/>
    <s v="RBS-Regional 3"/>
    <d v="2026-08-03T19:50:56"/>
    <d v="2026-08-06T11:37:08"/>
    <n v="69357852"/>
    <m/>
    <n v="141459106897"/>
    <s v="Kos Gareng"/>
    <s v="ODP-BWE-FD/012 FD/D02/012.01"/>
    <s v="WO060838797"/>
    <m/>
    <m/>
    <m/>
    <n v="110.44102102518001"/>
    <n v="-7.1743858719772904"/>
    <s v="MD|MYDB-20260803264287|DC50007/MC50033|Kos Gareng|0895366788883"/>
    <s v="MYDIGIBIZPARTNER"/>
    <m/>
    <m/>
    <m/>
    <m/>
    <m/>
    <m/>
    <m/>
    <m/>
    <s v="Management Janji"/>
    <s v="2026-08-05 08:00:00 | M Janji : 05/08/2026 Jam Pasang : 08.00 NoteÃ‚Â :  hubungi terlebih dahulu sebelum ke lokasi, terima kasih."/>
    <s v="FCC"/>
    <d v="2026-03-08T19:54:44"/>
    <d v="2026-08-05T08:00:00"/>
    <s v="Kendala Pelanggan"/>
    <s v="REVOKE"/>
    <s v="BWE"/>
    <s v="NO ADDON"/>
    <m/>
    <s v="Follow Up Revoke Completed, New Order ID : SC1002512091"/>
    <s v="HSI Bisnis Promo HUT Telkom PSB 70% - 100 Mbps"/>
    <s v="INDIBIZ"/>
    <m/>
    <m/>
    <d v="2026-08-05T08:00:00"/>
    <s v="2026-08-05 08:00:00 | M Janji : 05/08/2026 Jam Pasang : 08.00 NoteÃ‚Â :  hubungi terlebih dahulu sebelum ke lokasi, terima kasih."/>
    <m/>
    <m/>
    <m/>
    <e v="#NUM!"/>
    <e v="#NUM!"/>
    <x v="1"/>
    <x v="3"/>
  </r>
  <r>
    <n v="1292"/>
    <n v="1002515573"/>
    <n v="3"/>
    <x v="7"/>
    <n v="4"/>
    <s v="KUDUS"/>
    <s v="JEPARA"/>
    <s v="JPR"/>
    <s v="REG"/>
    <s v="AO"/>
    <s v="NEW SALES"/>
    <s v="1P INET"/>
    <s v="Completed (PS)"/>
    <s v="RBS-Regional 3"/>
    <d v="2026-08-08T08:19:57"/>
    <d v="2026-08-09T19:07:59"/>
    <n v="69361226"/>
    <m/>
    <n v="142539117740"/>
    <s v="Waroeng Mebel"/>
    <s v="ODP-JPR-FK/163 FK/D08/163.01"/>
    <s v="WO061233625"/>
    <m/>
    <m/>
    <m/>
    <n v="110.6721762"/>
    <n v="-6.5685433999999896"/>
    <s v="MD|MYDB-20260807264613|EC60002/MC60029|Waroeng Mebel|085643092750"/>
    <s v="MYDIGIBIZPARTNER"/>
    <m/>
    <m/>
    <m/>
    <m/>
    <m/>
    <m/>
    <m/>
    <m/>
    <s v="Management Janji"/>
    <s v="2026-08-09 08:00:00 | Nama PIC : Bp Zian No Hp : 085643092750 No Alt : - Tgl Pemasangan : 09 Agustus 2026 Interval : PAGI SIANG Note : Hubungi pelanggan terlebih dahulu"/>
    <s v="FCC"/>
    <d v="2026-08-08T08:25:17"/>
    <d v="2026-08-09T08:00:00"/>
    <m/>
    <s v="PS"/>
    <s v="JPR"/>
    <s v="NO ADDON"/>
    <n v="20260809"/>
    <s v="Completed"/>
    <s v="HSI Bisnis Promo HUT Telkom PSB 70% - 50 Mbps"/>
    <s v="INDIBIZ"/>
    <m/>
    <m/>
    <d v="2026-08-09T08:00:00"/>
    <s v="2026-08-09 08:00:00 | Nama PIC : Bp Zian No Hp : 085643092750 No Alt : - Tgl Pemasangan : 09 Agustus 2026 Interval : PAGI SIANG Note : Hubungi pelanggan terlebih dahulu"/>
    <n v="2026"/>
    <n v="8"/>
    <n v="9"/>
    <d v="2026-08-09T00:00:00"/>
    <n v="-0.33333333333575865"/>
    <x v="0"/>
    <x v="3"/>
  </r>
  <r>
    <n v="1293"/>
    <n v="1002509539"/>
    <n v="3"/>
    <x v="2"/>
    <n v="5"/>
    <s v="KEDIRI"/>
    <s v="TULUNGAGUNG"/>
    <s v="TUL"/>
    <s v="REG"/>
    <s v="AO"/>
    <s v="NEW SALES"/>
    <s v="1P INET"/>
    <s v="Completed (PS)"/>
    <s v="RBS-Regional 3"/>
    <d v="2026-08-05T08:17:56"/>
    <d v="2026-08-05T15:31:38"/>
    <n v="69358735"/>
    <m/>
    <n v="152606246376"/>
    <s v="PT. MUJI KARUNIA JAYA (SPBU Terminal)"/>
    <s v="ODP-TUL-FCLD/02 FCL/F01/01.02"/>
    <s v="WO060948470"/>
    <m/>
    <m/>
    <m/>
    <n v="111.89589678220899"/>
    <n v="-8.0731820225064705"/>
    <s v="|MN00418|MYIA-039164358425/POI/EKO SUTRIONO/081336551939/spbu5466230@gmail.com"/>
    <s v="MYIB_ASSISTANT"/>
    <m/>
    <m/>
    <m/>
    <m/>
    <m/>
    <m/>
    <m/>
    <m/>
    <s v="Management Janji"/>
    <s v="2026-08-06 08:00:00 | Tanggal pemasangan: 06/08/2026 Jam pemasangan : pagi / siang Info Tambahan : Hubungi pelanggan dulu sebelum ke lokasi terima kasih"/>
    <s v="FCC"/>
    <d v="2026-05-08T08:25:38"/>
    <d v="2026-08-06T08:00:00"/>
    <m/>
    <s v="PS"/>
    <s v="TUL"/>
    <s v="NO ADDON"/>
    <n v="20260805"/>
    <s v="Completed"/>
    <s v="HSI Bisnis Promo HUT Telkom PSB 70% - 50 Mbps"/>
    <s v="INDIBIZ"/>
    <m/>
    <m/>
    <d v="2026-08-06T08:00:00"/>
    <s v="2026-08-06 08:00:00 | Tanggal pemasangan: 06/08/2026 Jam pemasangan : pagi / siang Info Tambahan : Hubungi pelanggan dulu sebelum ke lokasi terima kasih"/>
    <n v="2026"/>
    <n v="8"/>
    <n v="5"/>
    <d v="2026-08-05T00:00:00"/>
    <n v="-1.3333333333357587"/>
    <x v="0"/>
    <x v="28"/>
  </r>
  <r>
    <n v="1294"/>
    <n v="1002518964"/>
    <n v="3"/>
    <x v="4"/>
    <n v="4"/>
    <s v="PEKALONGAN"/>
    <s v="BREBES"/>
    <s v="BRB"/>
    <s v="DGS"/>
    <s v="AO"/>
    <s v="NEW SALES"/>
    <m/>
    <s v="102 | FOLLOW UP COMPLETED"/>
    <s v="DGS-B2B TREG"/>
    <d v="2026-08-11T09:15:11"/>
    <d v="2026-08-12T17:53:10"/>
    <n v="69362903"/>
    <m/>
    <n v="146284106528"/>
    <s v="PUSKESMAS WANASARI"/>
    <s v="ODP-BRB-FT/021"/>
    <s v="WO061465869"/>
    <m/>
    <m/>
    <m/>
    <n v="109.0048785"/>
    <n v="-6.8651216000000002"/>
    <s v="DGS HSI | BUDIYANTO ZHEZA ARDANA | NIK. 960209 | TREG 3 | HSI 1S 100MB | 669k |RICHIE 081809571382 | pusk.wanasari@gmail.com"/>
    <s v="Account Manager"/>
    <m/>
    <m/>
    <m/>
    <m/>
    <m/>
    <m/>
    <m/>
    <m/>
    <s v="Management Janji"/>
    <s v="OK"/>
    <s v="FCC"/>
    <d v="2026-11-08T09:40:16"/>
    <m/>
    <s v="Kendala Teknik"/>
    <s v="REVOKE"/>
    <s v="BRB"/>
    <s v="NO ADDON"/>
    <m/>
    <s v="Follow Up Revoke Completed, New Order ID : SC1002523065"/>
    <s v="- 11_11450;Biaya PSB Reguler HSI EBIS ~ 11[150000]  - SP_NOSS;SP_NOSS ~ Internet NOSS Multispeed Network[0]  - E23046;E23046 ~ ES23 - Paket HSI Bisnis[0]  - E23046~null~E23046_UNL;UNL ~ Internet-Link Unlimited Internet Usage ~ E23046[0]  - E23046~null~448"/>
    <s v="INDIBIZ"/>
    <m/>
    <m/>
    <d v="2026-08-11T12:00:00"/>
    <s v="OK"/>
    <m/>
    <m/>
    <m/>
    <e v="#NUM!"/>
    <e v="#NUM!"/>
    <x v="1"/>
    <x v="3"/>
  </r>
  <r>
    <n v="1295"/>
    <n v="1002506433"/>
    <n v="3"/>
    <x v="7"/>
    <n v="4"/>
    <s v="SOLO"/>
    <s v="INNER - SOLO JATENG TIMUR"/>
    <s v="SLO"/>
    <s v="REG"/>
    <s v="AO"/>
    <s v="NEW SALES"/>
    <s v="1P VOICE"/>
    <s v="CANCEL COMPLETED"/>
    <s v="RBS-Regional 3"/>
    <d v="2026-08-03T15:49:09"/>
    <d v="2026-08-06T09:41:30"/>
    <n v="69357726"/>
    <n v="2715722888"/>
    <m/>
    <s v="RS INDRIATI"/>
    <s v="ODP-SLO-FK/067"/>
    <m/>
    <m/>
    <m/>
    <m/>
    <n v="110.808212"/>
    <n v="-7.6113644000000003"/>
    <s v="AMRBS;960218/Candra Evita Tryariestya/TREG4SOLO/Johanes Adinda Chrisanta/085647023363/edp.rsindriati@gmail.com/PSB TLP ONLY ABODEMEN 48.100, JANGAN DIREVOKE KARENA PAKAI NO CANTIK"/>
    <s v="Sales Force DBS"/>
    <m/>
    <m/>
    <m/>
    <m/>
    <m/>
    <m/>
    <m/>
    <m/>
    <m/>
    <m/>
    <m/>
    <d v="2026-03-08T16:10:38"/>
    <m/>
    <m/>
    <s v="REJECT_FCC"/>
    <s v="SLO"/>
    <s v="NO ADDON"/>
    <m/>
    <s v="DECLINE : Decline - Batal Order HANIF NUROHMAN 40981182|MYDITA"/>
    <s v="- IPPBX4_IPADD_1154;Biaya PSB Layanan IP PBX ~ IPADD(IPPBX4)[500000]  - BWY DL;BWY DL ~ Saluran Dua Arah(BothWay)[0]  - E23057;E23057 ~ ES23 - Paket HSI Bisnis Basic Phone (PHONE)[0]  - E23057~null~44873;E23057||11||Abodemen 0[0]  - E23057~null~E23057_IN8"/>
    <s v="INDIBIZ"/>
    <m/>
    <m/>
    <m/>
    <m/>
    <m/>
    <m/>
    <m/>
    <e v="#NUM!"/>
    <e v="#NUM!"/>
    <x v="1"/>
    <x v="3"/>
  </r>
  <r>
    <n v="1296"/>
    <n v="1002509551"/>
    <n v="3"/>
    <x v="2"/>
    <n v="5"/>
    <s v="MALANG"/>
    <s v="KEPANJEN"/>
    <s v="GDG"/>
    <s v="REG"/>
    <s v="AO"/>
    <s v="NEW SALES"/>
    <m/>
    <s v="Completed (PS)"/>
    <s v="RBS-Regional 3"/>
    <d v="2026-08-05T08:26:21"/>
    <d v="2026-08-08T18:54:59"/>
    <n v="69358749"/>
    <m/>
    <n v="152704231399"/>
    <s v="KSP BeSt Kebonagung"/>
    <s v="ODP-GDG-FH/01"/>
    <s v="WO061173594"/>
    <m/>
    <m/>
    <m/>
    <n v="112.61334739999999"/>
    <n v="-8.0333251000000008"/>
    <s v="AMRBS;404543;WAHYU NUR A'DILLA HAQI;KSP BeSt Kebonagung-GALANG  RIAN OKTAVIANUS;1P inet only 50mbps;083845928863"/>
    <s v="Account Manager"/>
    <m/>
    <m/>
    <m/>
    <m/>
    <m/>
    <m/>
    <m/>
    <m/>
    <s v="Management Janji"/>
    <s v="2026-08-10 08:00:00|Nama Pic : BP GALANG No Hp Pic : 083845928863 Jam Pemasangan : 08:00 - 12.00 Tanggal Pemasangan : SABTU 08 AGUSTUS 2026 Info Tambahan : Hubungi pelanggan sebelum datang ke lokasi, terima kasih.|40961370|MYDITA"/>
    <s v="FCC"/>
    <d v="2026-05-08T08:39:46"/>
    <d v="2026-08-10T08:00:00"/>
    <m/>
    <s v="PS"/>
    <s v="GDG"/>
    <s v="NO ADDON"/>
    <n v="20260808"/>
    <s v="Completed"/>
    <s v="- 11_11446;Biaya PSB HSI EBIS Tunai di Depan ~ 11[150000]  - E25060;E25060 ~ ES25 - Paket HSI Bisnis (HSIE) Khusus Winback 2.0[0]  - E25060~null~E25060_UNL;UNL ~ Internet-Link Unlimited Internet Usage ~ E25060[0]  - E25060~null~105343;E25060||11||Abodemen"/>
    <s v="INDIBIZ"/>
    <m/>
    <m/>
    <d v="2026-08-10T08:00:00"/>
    <s v="2026-08-10 08:00:00|Nama Pic : BP GALANG No Hp Pic : 083845928863 Jam Pemasangan : 08:00 - 12.00 Tanggal Pemasangan : SABTU 08 AGUSTUS 2026 Info Tambahan : Hubungi pelanggan sebelum datang ke lokasi, terima kasih.|40961370|MYDITA"/>
    <n v="2026"/>
    <n v="8"/>
    <n v="8"/>
    <d v="2026-08-08T00:00:00"/>
    <n v="-2.3333333333357587"/>
    <x v="0"/>
    <x v="29"/>
  </r>
  <r>
    <n v="1297"/>
    <n v="1002505711"/>
    <n v="3"/>
    <x v="7"/>
    <n v="4"/>
    <s v="SOLO"/>
    <s v="INNER - SOLO JATENG TIMUR"/>
    <s v="KRT"/>
    <s v="REG"/>
    <s v="AO"/>
    <s v="NEW SALES"/>
    <m/>
    <s v="CANCEL COMPLETED"/>
    <s v="RBS-Regional 3"/>
    <d v="2026-08-03T10:09:36"/>
    <d v="2026-08-17T11:23:44"/>
    <n v="69357305"/>
    <m/>
    <m/>
    <s v="Gedung Audit fraud ANS 2"/>
    <m/>
    <m/>
    <m/>
    <m/>
    <m/>
    <n v="110.7651979"/>
    <n v="-7.5410035000000004"/>
    <s v="|MN00440|/NIKO PUTRA JAYADI/0882008520002/Nicoallano181cm@gmail.com/ PSB  1S INET ONLY BISNIS WINBACK 2.0 300mbps ABODEMEN 1.130.000 PLUS PPN"/>
    <s v="Sales Force DBS"/>
    <m/>
    <m/>
    <m/>
    <m/>
    <m/>
    <m/>
    <m/>
    <m/>
    <s v="Management Janji"/>
    <d v="1970-01-01T00:00:00"/>
    <s v="FCC"/>
    <d v="2026-03-08T10:10:41"/>
    <m/>
    <m/>
    <s v="REJECT_FCC"/>
    <s v="KRT"/>
    <s v="NO ADDON"/>
    <m/>
    <s v="DECLINE : Decline - Batal Order EVI PUSPITA EKASARI 40931150|MYDITA"/>
    <s v="- 11_11446;Biaya PSB HSI EBIS Tunai di Depan ~ 11[150000]  - E23015;E23015 ~ ES23 - Perangkat ONT[0]  - E23015~null~44292;E23015||11||Abodemen 0[0]  - E23015~null~E23015_SWONTPREM;SWONTPREM ~ Biaya Sewa ONT Premium ~ E23015[50000]  - E25060;E25060 ~ ES25 "/>
    <s v="INDIBIZ"/>
    <m/>
    <m/>
    <d v="1970-01-01T00:00:00"/>
    <d v="1970-01-01T00:00:00"/>
    <m/>
    <m/>
    <m/>
    <e v="#NUM!"/>
    <e v="#NUM!"/>
    <x v="1"/>
    <x v="3"/>
  </r>
  <r>
    <n v="1298"/>
    <n v="1002508611"/>
    <n v="3"/>
    <x v="3"/>
    <n v="4"/>
    <s v="MAGELANG"/>
    <s v="MUNTILAN"/>
    <s v="SWT"/>
    <s v="REG"/>
    <s v="AO"/>
    <s v="NEW SALES"/>
    <m/>
    <s v="FCC - HD1A - PROGRESS"/>
    <s v="RBS-Regional 3"/>
    <d v="2026-08-04T14:37:30"/>
    <d v="2026-08-04T14:39:14"/>
    <n v="69358359"/>
    <m/>
    <n v="142164113607"/>
    <s v="Harnani farm"/>
    <m/>
    <m/>
    <m/>
    <m/>
    <m/>
    <n v="110.3616167"/>
    <n v="-7.5322221999999996"/>
    <s v="|MN00935|/Harnani farm/085868746990/shnikuk93@gmail.com/ 1S HSI BISNIS BASIC PROMO HUT 50 Mbps / AGUS SADEWO"/>
    <s v="Sales Profesional"/>
    <m/>
    <m/>
    <m/>
    <m/>
    <m/>
    <m/>
    <m/>
    <m/>
    <m/>
    <m/>
    <m/>
    <d v="2026-04-08T14:40:14"/>
    <m/>
    <m/>
    <s v="FCC"/>
    <s v="SWT"/>
    <s v="NO ADDON"/>
    <m/>
    <s v="MYDITA RBS - HD1A - PROGRESS"/>
    <s v="- 11_11446;Biaya PSB HSI EBIS Tunai di Depan ~ 11[150000]  - E25061;E25061 ~ ES25 - Paket HSI Basic (HSIEF) Khusus Winback 2.0[0]  - E25061~null~E25061_UNL;UNL ~ Internet-Link Unlimited Internet Usage ~ E25061[0]  - E25061~null~105351;E25061||11||Abodemen"/>
    <s v="INDIBIZ"/>
    <m/>
    <m/>
    <m/>
    <m/>
    <m/>
    <m/>
    <m/>
    <e v="#NUM!"/>
    <e v="#NUM!"/>
    <x v="1"/>
    <x v="3"/>
  </r>
  <r>
    <n v="1299"/>
    <n v="1002518502"/>
    <n v="3"/>
    <x v="6"/>
    <n v="5"/>
    <s v="SIDOARJO"/>
    <s v="INNER - JATIM TIMUR"/>
    <s v="SDA"/>
    <s v="REG"/>
    <s v="AO"/>
    <s v="NEW SALES"/>
    <m/>
    <s v="Completed (PS)"/>
    <s v="RBS-Regional 3"/>
    <d v="2026-08-10T16:38:23"/>
    <d v="2026-08-10T21:15:28"/>
    <n v="69345020"/>
    <n v="3135917281"/>
    <n v="152316231203"/>
    <s v="PT. KENT MANDIRI TEKNIK"/>
    <s v="ODP-SDA-FHD/39"/>
    <s v="WO061431753"/>
    <m/>
    <m/>
    <m/>
    <n v="112.755130755219"/>
    <n v="-7.4442643883951201"/>
    <s v="AMRBS/403113/RACHMANTO PRIYO KUNCORO/R3/JATIM TIMUR/HSI B2B (1:1) + PHONE (800 MENIT) 100MBPS 645RB PSB DISC 70%/MAHPUT DAROINI /financekentmandiriteknik@gmail.com"/>
    <s v="Amex"/>
    <m/>
    <m/>
    <m/>
    <m/>
    <m/>
    <m/>
    <m/>
    <m/>
    <s v="Management Janji"/>
    <s v="2026-08-05 15:00:00|CENTRAL INDUSTRIAL PARK KAPPA 18 KEMIRI SIDOARJO|SYSTEM|MYDITA"/>
    <s v="FCC"/>
    <d v="2026-10-08T16:39:46"/>
    <m/>
    <m/>
    <s v="PS"/>
    <s v="SDA"/>
    <s v="NO ADDON"/>
    <n v="20260810"/>
    <s v="Completed"/>
    <s v="- 11_11446;Biaya PSB HSI EBIS Tunai di Depan ~ 11[150000]  - BWY DL;BWY DL ~ Saluran Dua Arah(BothWay)[0]  - E23053;E23053 ~ ES23 - Paket HSI Bisnis  Phone (PHONE)[0]  - E23053~null~44864;E23053||11||Abodemen 0[0]  - E23053~null~E23053_IN800;IN800 ~ Free "/>
    <s v="INDIBIZ"/>
    <m/>
    <m/>
    <d v="2026-08-10T07:00:00"/>
    <s v="2026-08-05 15:00:00|CENTRAL INDUSTRIAL PARK KAPPA 18 KEMIRI SIDOARJO|SYSTEM|MYDITA"/>
    <n v="2026"/>
    <n v="8"/>
    <n v="10"/>
    <d v="2026-08-10T00:00:00"/>
    <n v="-0.29166666666424135"/>
    <x v="0"/>
    <x v="17"/>
  </r>
  <r>
    <n v="1300"/>
    <n v="1002509770"/>
    <n v="3"/>
    <x v="6"/>
    <n v="5"/>
    <s v="SIDOARJO"/>
    <s v="INNER - JATIM TIMUR"/>
    <s v="KRN"/>
    <s v="REG"/>
    <s v="AO"/>
    <s v="NEW SALES"/>
    <m/>
    <s v="102 | FOLLOW UP COMPLETED"/>
    <s v="RBS-Regional 3"/>
    <d v="2026-08-05T09:35:53"/>
    <d v="2026-08-14T09:03:31"/>
    <n v="69358832"/>
    <m/>
    <n v="152331250911"/>
    <s v="MI NURUL ULUM R.LAB"/>
    <s v="ODP-KRN-FAF/40"/>
    <s v="WO061061745"/>
    <m/>
    <m/>
    <m/>
    <n v="112.62424470000001"/>
    <n v="-7.4491252000000001"/>
    <s v="|MN00370|/MI NURUL ULUM R.LAB/WINBACK 2.0 HSI B2B (1:1) 100MBPS 535RB PSB DISC 70%//111muchlissh@gmail.com/MUHAMMAD MUCHLIS/89504592018"/>
    <s v="Sales Force DBS"/>
    <m/>
    <m/>
    <m/>
    <m/>
    <m/>
    <m/>
    <m/>
    <m/>
    <s v="Management Janji"/>
    <s v="2026-08-07 08:00:00|Tanggal pemasangan: 6/08/2026 Jam pemasangan : pagi / siang Info Tambahan : Hubungi pelanggan dulu sebelum ke lokasi. terima kasih|40010577|MYDITA"/>
    <s v="FCC"/>
    <d v="2026-05-08T09:39:56"/>
    <d v="2026-08-07T08:00:00"/>
    <s v="Kendala Teknik"/>
    <s v="REVOKE"/>
    <s v="KRN"/>
    <s v="NO ADDON"/>
    <m/>
    <s v="Follow Up Revoke Completed, New Order ID : SC1002525541"/>
    <s v="- 11_11446;Biaya PSB HSI EBIS Tunai di Depan ~ 11[150000]  - SP_NOSS;SP_NOSS ~ Internet NOSS Multispeed Network[0]  - SP_NOSS;SP_NOSS ~ Internet NOSS Multispeed Network[0]  - E23015;E23015 ~ ES23 - Perangkat ONT[0]  - E23015~null~44292;E23015||11||Abodeme"/>
    <s v="INDIBIZ"/>
    <m/>
    <m/>
    <d v="2026-08-07T08:00:00"/>
    <s v="2026-08-07 08:00:00|Tanggal pemasangan: 6/08/2026 Jam pemasangan : pagi / siang Info Tambahan : Hubungi pelanggan dulu sebelum ke lokasi. terima kasih|40010577|MYDITA"/>
    <m/>
    <m/>
    <m/>
    <e v="#NUM!"/>
    <e v="#NUM!"/>
    <x v="1"/>
    <x v="17"/>
  </r>
  <r>
    <n v="1301"/>
    <n v="1002511078"/>
    <n v="3"/>
    <x v="4"/>
    <n v="4"/>
    <s v="SEMARANG"/>
    <s v="INNER - SEMARANG JATENG UTARA"/>
    <s v="SSL"/>
    <s v="REG"/>
    <s v="AO"/>
    <s v="NEW SALES"/>
    <m/>
    <s v="Completed (PS)"/>
    <s v="RBS-Regional 3"/>
    <d v="2026-08-05T15:49:15"/>
    <d v="2026-08-05T18:14:28"/>
    <n v="69357504"/>
    <m/>
    <n v="141408117897"/>
    <s v="MBOK TIN"/>
    <s v="ODP-SSL-FA/063"/>
    <s v="WO061007157"/>
    <m/>
    <m/>
    <m/>
    <n v="110.42967899999999"/>
    <n v="-6.9892561000000004"/>
    <s v="MD|MYDB-20260803264238|DN00001/MN00345|MBOK TIN|0817459690"/>
    <s v="MYDIGIBIZPARTNER"/>
    <m/>
    <m/>
    <m/>
    <m/>
    <m/>
    <m/>
    <m/>
    <m/>
    <s v="Management Janji"/>
    <s v="2026-08-04 13:00:00 | Nama PIC : Donny  No HP : 0817459690  Alt :   M Janji : 04/08/2026  Jam Pasang : 08.00 - 13:00   NoteÃ‚Â :  hubungi terlebih dahulu sebelum kelokasi"/>
    <s v="FCC"/>
    <d v="2026-05-08T15:55:29"/>
    <m/>
    <m/>
    <s v="PS"/>
    <s v="SSL"/>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07:00:00"/>
    <s v="2026-08-04 13:00:00 | Nama PIC : Donny  No HP : 0817459690  Alt :   M Janji : 04/08/2026  Jam Pasang : 08.00 - 13:00   NoteÃ‚Â :  hubungi terlebih dahulu sebelum kelokasi"/>
    <n v="2026"/>
    <n v="8"/>
    <n v="5"/>
    <d v="2026-08-05T00:00:00"/>
    <n v="-0.29166666666424135"/>
    <x v="0"/>
    <x v="3"/>
  </r>
  <r>
    <n v="1302"/>
    <n v="1002517689"/>
    <n v="3"/>
    <x v="0"/>
    <n v="5"/>
    <s v="MATARAM"/>
    <s v="SUMBAWA"/>
    <s v="SBW"/>
    <s v="REG"/>
    <s v="AO"/>
    <s v="NEW SALES"/>
    <m/>
    <s v="Completed (PS)"/>
    <s v="RBS-Regional 3"/>
    <d v="2026-08-10T13:10:37"/>
    <d v="2026-08-10T14:08:43"/>
    <n v="69360771"/>
    <m/>
    <n v="172606792136"/>
    <s v="LAUNDRY EL"/>
    <s v="ODP-SBW-FBG/07"/>
    <s v="WO061397103"/>
    <m/>
    <m/>
    <m/>
    <n v="117.70505249999999"/>
    <n v="-8.6698895"/>
    <s v="|MN01595|MYIA-086815516183/POI/fajriansyah/085927313163/fajriansyah030597@gmail.com"/>
    <s v="Sales Profesional"/>
    <m/>
    <m/>
    <m/>
    <m/>
    <m/>
    <m/>
    <m/>
    <m/>
    <s v="Management Janji"/>
    <s v="2026-08-08 13:00:00 | Nama Pic : bp fajriansyah  No Hp Pic : 088292061272  No alt : -  Jam Pemasangan : pagi   Tanggal Pemasangan : 8 Agustus 2026"/>
    <s v="FCC"/>
    <d v="2026-10-08T13:25:34"/>
    <m/>
    <m/>
    <s v="PS"/>
    <s v="SBW"/>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8 13:00:00 | Nama Pic : bp fajriansyah  No Hp Pic : 088292061272  No alt : -  Jam Pemasangan : pagi   Tanggal Pemasangan : 8 Agustus 2026"/>
    <n v="2026"/>
    <n v="8"/>
    <n v="10"/>
    <d v="2026-08-10T00:00:00"/>
    <n v="-0.29166666666424135"/>
    <x v="0"/>
    <x v="0"/>
  </r>
  <r>
    <n v="1303"/>
    <n v="1002507658"/>
    <n v="3"/>
    <x v="1"/>
    <n v="5"/>
    <s v="SBY SELATAN"/>
    <s v="KETINTANG"/>
    <s v="RKT"/>
    <s v="REG"/>
    <s v="AO"/>
    <s v="NEW SALES"/>
    <s v="1P INET"/>
    <s v="Completed (PS)"/>
    <s v="RBS-Regional 3"/>
    <d v="2026-08-04T11:10:56"/>
    <d v="2026-08-04T16:09:42"/>
    <n v="69358126"/>
    <m/>
    <n v="152308241262"/>
    <s v="KOS SIWALAN KERTO"/>
    <s v="ODP-RKT-FCU/36"/>
    <s v="WO060871471"/>
    <m/>
    <m/>
    <m/>
    <n v="112.7393304"/>
    <n v="-7.3415568999999996"/>
    <s v="MD|MYDB-20260804264298|DN00001/MN00443|KOS SIWALAN KERTO|085777777745"/>
    <s v="MYDIGIBIZPARTNER"/>
    <m/>
    <m/>
    <m/>
    <m/>
    <m/>
    <m/>
    <m/>
    <m/>
    <s v="Management Janji"/>
    <s v="2026-08-05 08:00:00 | Tanggal Pemasangan : 05 Agustus 2026 Jam Pemasangan : 08:00 13:00 Info Tambahan : Hubungi pelanggan dulu sebelum ke lokasi terimakasih"/>
    <s v="FCC"/>
    <d v="2026-04-08T11:25:40"/>
    <d v="2026-08-05T08:00:00"/>
    <m/>
    <s v="PS"/>
    <s v="RKT"/>
    <s v="NO ADDON"/>
    <n v="20260804"/>
    <s v="Completed"/>
    <s v="HSI Bisnis Promo HUT Telkom PSB 70% - 200 Mbps"/>
    <s v="INDIBIZ"/>
    <m/>
    <m/>
    <d v="2026-08-05T08:00:00"/>
    <s v="2026-08-05 08:00:00 | Tanggal Pemasangan : 05 Agustus 2026 Jam Pemasangan : 08:00 13:00 Info Tambahan : Hubungi pelanggan dulu sebelum ke lokasi terimakasih"/>
    <n v="2026"/>
    <n v="8"/>
    <n v="4"/>
    <d v="2026-08-04T00:00:00"/>
    <n v="-1.3333333333357587"/>
    <x v="0"/>
    <x v="8"/>
  </r>
  <r>
    <n v="1304"/>
    <n v="1002515708"/>
    <n v="3"/>
    <x v="2"/>
    <n v="5"/>
    <s v="KEDIRI"/>
    <s v="NGANJUK"/>
    <s v="WRJ"/>
    <s v="REG"/>
    <s v="AO"/>
    <s v="NEW SALES"/>
    <s v="1P INET"/>
    <s v="Completed (PS)"/>
    <s v="RBS-Regional 3"/>
    <d v="2026-08-08T10:13:57"/>
    <d v="2026-08-08T21:57:29"/>
    <n v="69361303"/>
    <m/>
    <n v="152641205431"/>
    <s v="FOMO CAFE"/>
    <s v="ODP-WRJ-FD/21 FD/D03/21.01"/>
    <s v="WO061241331"/>
    <m/>
    <m/>
    <m/>
    <n v="112.058712"/>
    <n v="-7.6771010000000004"/>
    <s v="|MN02812|MYIA-063944870176/POI/PUTRA SURYA ADTYA DIMAS/082134306950/adittyadiimas@gmail.com"/>
    <s v="MYIB_ASSISTANT"/>
    <m/>
    <m/>
    <m/>
    <m/>
    <m/>
    <m/>
    <m/>
    <m/>
    <s v="Management Janji"/>
    <s v="2026-08-09 08:00:00 | Nama PIC: BP PUTRA Notel: 082134306950 Alt: -  Tanggal: 9/8/2026 Jam Pasang: Pagi  Note: Hubungi pelanggan sebelum ke lokasi, terima kasih. "/>
    <s v="FCC"/>
    <d v="2026-08-08T10:25:14"/>
    <d v="2026-08-09T08:00:00"/>
    <m/>
    <s v="PS"/>
    <s v="WRJ"/>
    <s v="NO ADDON"/>
    <n v="20260808"/>
    <s v="Completed"/>
    <s v="HSI Bisnis Promo HUT Telkom PSB 70% - 200 Mbps"/>
    <s v="INDIBIZ"/>
    <m/>
    <m/>
    <d v="2026-08-09T08:00:00"/>
    <s v="2026-08-09 08:00:00 | Nama PIC: BP PUTRA Notel: 082134306950 Alt: -  Tanggal: 9/8/2026 Jam Pasang: Pagi  Note: Hubungi pelanggan sebelum ke lokasi, terima kasih. "/>
    <n v="2026"/>
    <n v="8"/>
    <n v="8"/>
    <d v="2026-08-08T00:00:00"/>
    <n v="-1.3333333333357587"/>
    <x v="0"/>
    <x v="7"/>
  </r>
  <r>
    <n v="1305"/>
    <n v="1002510210"/>
    <n v="3"/>
    <x v="1"/>
    <n v="5"/>
    <s v="SBY UTARA"/>
    <s v="LAMONGAN"/>
    <s v="SDD"/>
    <s v="REG"/>
    <s v="AO"/>
    <s v="NEW SALES"/>
    <s v="1P INET"/>
    <s v="Completed (PS)"/>
    <s v="RBS-Regional 3"/>
    <d v="2026-08-05T11:25:57"/>
    <d v="2026-08-05T18:30:47"/>
    <n v="69359003"/>
    <m/>
    <n v="152457201370"/>
    <s v="SPBU 54.622.18"/>
    <s v="ODP-SDD-FAP/36 FAP/D04/36.01"/>
    <s v="WO060967534"/>
    <m/>
    <m/>
    <m/>
    <n v="112.362749017775"/>
    <n v="-7.01041411780791"/>
    <s v="MD|MYDB-20260804264310|DN00001/MN00216|SPBU 54.622.18|082245796524"/>
    <s v="MYDIGIBIZPARTNER"/>
    <m/>
    <m/>
    <m/>
    <m/>
    <m/>
    <m/>
    <m/>
    <m/>
    <s v="Management Janji"/>
    <s v="2026-08-06 10:00:00 | Nama PIC : Bapak Agus No HP : 082245796524 No Alternatif : - M Janji : 06/08/2026 Jam Pasang : Pagi NoteÃ‚Â :  Hubungi terlebih dahulu sebelum ke lokasi "/>
    <s v="FCC"/>
    <d v="2026-05-08T11:39:53"/>
    <d v="2026-08-06T10:00:00"/>
    <m/>
    <s v="PS"/>
    <s v="SDD"/>
    <s v="NO ADDON"/>
    <n v="20260805"/>
    <s v="Completed"/>
    <s v="HSI Bisnis Promo HUT Telkom PSB 70% - 50 Mbps"/>
    <s v="INDIBIZ"/>
    <m/>
    <m/>
    <d v="2026-08-06T10:00:00"/>
    <s v="2026-08-06 10:00:00 | Nama PIC : Bapak Agus No HP : 082245796524 No Alternatif : - M Janji : 06/08/2026 Jam Pasang : Pagi NoteÃ‚Â :  Hubungi terlebih dahulu sebelum ke lokasi "/>
    <n v="2026"/>
    <n v="8"/>
    <n v="5"/>
    <d v="2026-08-05T00:00:00"/>
    <n v="-1.4166666666642413"/>
    <x v="0"/>
    <x v="15"/>
  </r>
  <r>
    <n v="1306"/>
    <n v="1002512303"/>
    <n v="3"/>
    <x v="1"/>
    <n v="5"/>
    <s v="SBY SELATAN"/>
    <s v="MANYAR"/>
    <s v="GBG"/>
    <s v="REG"/>
    <s v="AO"/>
    <s v="NEW SALES"/>
    <s v="1P INET"/>
    <s v="Completed (PS)"/>
    <s v="RBS-Regional 3"/>
    <d v="2026-08-06T12:58:56"/>
    <d v="2026-08-07T15:23:41"/>
    <n v="69359950"/>
    <m/>
    <n v="152320246220"/>
    <s v="Green Mile Indonesia"/>
    <s v="ODP-MYR-FCJ/69 FCJ/D07/01.69"/>
    <s v="WO061070306"/>
    <m/>
    <m/>
    <m/>
    <n v="112.7576342"/>
    <n v="-7.2787804999999999"/>
    <s v="MD|MYID-4042608050004|RBIZBestdeals|Green Mile Indonesia|085736570264"/>
    <s v="SOBIZ"/>
    <m/>
    <m/>
    <m/>
    <m/>
    <m/>
    <m/>
    <m/>
    <m/>
    <s v="Management Janji"/>
    <s v="2026-08-11 08:00:00 | Nama : BP GADING (IT) No Hp : 085736570264 No Alt :  Tgl Pemasangan : 07 Agustus 2026 Interval : SIANG Note : Hubungi pelanggan terlebih dahulu"/>
    <s v="FCC"/>
    <d v="2026-06-08T13:10:52"/>
    <d v="2026-08-11T08:00:00"/>
    <m/>
    <s v="PS"/>
    <s v="GBG"/>
    <s v="NO ADDON"/>
    <n v="20260807"/>
    <s v="Completed"/>
    <s v="HSI Bisnis Basic Promo HUT Telkom PSB 70% - 100 Mbps"/>
    <s v="INDIBIZ"/>
    <m/>
    <m/>
    <d v="2026-08-11T08:00:00"/>
    <s v="2026-08-11 08:00:00 | Nama : BP GADING (IT) No Hp : 085736570264 No Alt :  Tgl Pemasangan : 07 Agustus 2026 Interval : SIANG Note : Hubungi pelanggan terlebih dahulu"/>
    <n v="2026"/>
    <n v="8"/>
    <n v="7"/>
    <d v="2026-08-07T00:00:00"/>
    <n v="-4.3333333333357587"/>
    <x v="0"/>
    <x v="8"/>
  </r>
  <r>
    <n v="1307"/>
    <n v="1002525493"/>
    <n v="3"/>
    <x v="1"/>
    <n v="5"/>
    <s v="SBY UTARA"/>
    <s v="LAMONGAN"/>
    <s v="BBA"/>
    <s v="REG"/>
    <s v="AO"/>
    <s v="NEW SALES"/>
    <m/>
    <s v="Completed (PS)"/>
    <s v="RBS-Regional 3"/>
    <d v="2026-08-14T08:49:47"/>
    <d v="2026-08-14T10:28:18"/>
    <n v="69364646"/>
    <m/>
    <n v="152441211306"/>
    <s v="warkop Baim"/>
    <s v="ODP-BBA-FAK/26"/>
    <s v="WO061719164"/>
    <m/>
    <m/>
    <m/>
    <n v="112.16443099999999"/>
    <n v="-7.2331940000000001"/>
    <s v="MD|MYDB-20260812265142|DC20002/MC20039|warkop Baim|085172377660"/>
    <s v="MYDIGIBIZPARTNER"/>
    <m/>
    <m/>
    <m/>
    <m/>
    <m/>
    <m/>
    <m/>
    <m/>
    <s v="Management Janji"/>
    <s v="2026-08-13 15:00:00 | Nama Pic : Baim  No Hp Pic : 085172377660  No alt : -  Jam Pemasangan : siang   Tanggal Pemasangan : 13 Agustus 2026"/>
    <s v="FCC"/>
    <s v="14-08-2026 09:10:50"/>
    <m/>
    <m/>
    <s v="PS"/>
    <s v="BBA"/>
    <s v="NO ADDON"/>
    <n v="20260814"/>
    <s v="Completed"/>
    <s v="- 11_11446;Biaya PSB HSI EBIS Tunai di Depan ~ 11[150000]  - E25060;E25060 ~ ES25 - Paket HSI Bisnis (HSIE) Khusus Winback 2.0[0]  - E25060~null~E25060_UNL;UNL ~ Internet-Link Unlimited Internet Usage ~ E25060[0]  - E25060~null~105343;E25060||11||Abodemen"/>
    <s v="INDIBIZ"/>
    <m/>
    <m/>
    <d v="2026-08-14T07:00:00"/>
    <s v="2026-08-13 15:00:00 | Nama Pic : Baim  No Hp Pic : 085172377660  No alt : -  Jam Pemasangan : siang   Tanggal Pemasangan : 13 Agustus 2026"/>
    <n v="2026"/>
    <n v="8"/>
    <n v="14"/>
    <d v="2026-08-14T00:00:00"/>
    <n v="-0.29166666666424135"/>
    <x v="0"/>
    <x v="15"/>
  </r>
  <r>
    <n v="1308"/>
    <n v="1002513726"/>
    <n v="3"/>
    <x v="1"/>
    <n v="5"/>
    <s v="SBY SELATAN"/>
    <s v="MANYAR"/>
    <s v="GBG"/>
    <s v="DGS"/>
    <s v="AO"/>
    <s v="NEW SALES"/>
    <m/>
    <s v="Completed (PS)"/>
    <s v="DGS-B2B TREG"/>
    <d v="2026-08-07T08:45:01"/>
    <d v="2026-08-08T08:12:24"/>
    <n v="69360425"/>
    <m/>
    <n v="152320245938"/>
    <s v="Stadion Gelora 10 Nov Surabaya"/>
    <s v="ODP-MYR-FCY/20"/>
    <s v="WO061133972"/>
    <m/>
    <m/>
    <m/>
    <n v="112.7562868"/>
    <n v="-7.2518441999999901"/>
    <s v="AM HANIF 936156/ PSB HSI 200 MB/GOR TAMBAKSARI SOEKARNO CUP/PIC MAS TELENG 081233378147"/>
    <s v="Amex"/>
    <m/>
    <m/>
    <m/>
    <m/>
    <m/>
    <m/>
    <m/>
    <m/>
    <s v="Management Janji"/>
    <s v="AM HANIF 936156/ PSB HSI 200 MB/GOR TAMBAKSARI SOEKARNO CUP/PIC MAS TELENG 081233378147"/>
    <s v="FCC"/>
    <d v="2026-07-08T08:55:56"/>
    <m/>
    <m/>
    <s v="PS"/>
    <s v="GBG"/>
    <s v="NO ADDON"/>
    <n v="20260808"/>
    <s v="Completed"/>
    <s v="- 11_11450;Biaya PSB Reguler HSI EBIS ~ 11[150000]  - SP_NOSS;SP_NOSS ~ Internet NOSS Multispeed Network[0]  - SP_NOSS;SP_NOSS ~ Internet NOSS Multispeed Network[0]  - E23046;E23046 ~ ES23 - Paket HSI Bisnis[0]  - E23046~null~E23046_UNL;UNL ~ Internet-Lin"/>
    <s v="INDIBIZ"/>
    <m/>
    <m/>
    <d v="2026-08-07T12:00:00"/>
    <s v="AM HANIF 936156/ PSB HSI 200 MB/GOR TAMBAKSARI SOEKARNO CUP/PIC MAS TELENG 081233378147"/>
    <n v="2026"/>
    <n v="8"/>
    <n v="8"/>
    <d v="2026-08-08T00:00:00"/>
    <n v="0.5"/>
    <x v="0"/>
    <x v="8"/>
  </r>
  <r>
    <n v="1309"/>
    <n v="1002518516"/>
    <n v="3"/>
    <x v="4"/>
    <n v="4"/>
    <s v="SEMARANG"/>
    <s v="INNER - SEMARANG JATENG UTARA"/>
    <s v="BMK"/>
    <s v="REG"/>
    <s v="AO"/>
    <s v="NEW SALES"/>
    <s v="1P INET"/>
    <s v="Completed (PS)"/>
    <s v="RBS-Regional 3"/>
    <d v="2026-08-10T16:41:57"/>
    <d v="2026-08-11T19:25:22"/>
    <n v="69362732"/>
    <m/>
    <n v="141423136633"/>
    <s v="ERABLUE NGESREP"/>
    <s v="ODP-BMK-FB/010 FB/D09/010.01"/>
    <s v="WO061431637"/>
    <m/>
    <m/>
    <m/>
    <n v="110.422167"/>
    <n v="-7.0496670000000003"/>
    <s v="|MN02713|MYIA-080701073796/POI/HASBIBINTARO SHIDDIQ/081249549394/nextperdanaone@gmail.com"/>
    <s v="MYIB_ASSISTANT"/>
    <m/>
    <m/>
    <m/>
    <m/>
    <m/>
    <m/>
    <m/>
    <m/>
    <s v="Management Janji"/>
    <s v="2026-08-11 13:00:00 | Waktu pemasnagan : 11 Agustus 2026 Jam pemasangan : 08.00 - 12.00 Mohon hubungi pelanggan sebelum ke lokasi  Terima kasih"/>
    <s v="FCC"/>
    <d v="2026-10-08T16:55:23"/>
    <d v="2026-08-11T13:00:00"/>
    <m/>
    <s v="PS"/>
    <s v="BMK"/>
    <s v="NO ADDON"/>
    <n v="20260811"/>
    <s v="Completed"/>
    <s v="HSI Bisnis PSB 70% - 50 Mbps"/>
    <s v="INDIBIZ"/>
    <m/>
    <m/>
    <d v="2026-08-11T13:00:00"/>
    <s v="2026-08-11 13:00:00 | Waktu pemasnagan : 11 Agustus 2026 Jam pemasangan : 08.00 - 12.00 Mohon hubungi pelanggan sebelum ke lokasi  Terima kasih"/>
    <n v="2026"/>
    <n v="8"/>
    <n v="11"/>
    <d v="2026-08-11T00:00:00"/>
    <n v="-0.54166666666424135"/>
    <x v="0"/>
    <x v="3"/>
  </r>
  <r>
    <n v="1310"/>
    <n v="1002514539"/>
    <n v="3"/>
    <x v="0"/>
    <n v="5"/>
    <s v="MATARAM"/>
    <s v="BIMA"/>
    <s v="SIL"/>
    <s v="REG"/>
    <s v="AO"/>
    <s v="NEW SALES"/>
    <m/>
    <s v="Completed (PS)"/>
    <s v="RBS-Regional 3"/>
    <d v="2026-08-07T13:10:17"/>
    <d v="2026-08-07T14:50:05"/>
    <n v="69356983"/>
    <m/>
    <n v="172617203048"/>
    <s v="CV. JOHAN TEKNIK"/>
    <s v="ODP-SIL-FAA/46"/>
    <s v="WO061163122"/>
    <m/>
    <m/>
    <m/>
    <n v="118.6272788"/>
    <n v="-8.5061937000000007"/>
    <s v="MD|MYDB-20260731264061|DB10005/MB10152|CV. JOHAN TEKNIK|085135771403"/>
    <s v="MYDIGIBIZPARTNER"/>
    <m/>
    <m/>
    <m/>
    <m/>
    <m/>
    <m/>
    <m/>
    <m/>
    <s v="Management Janji"/>
    <s v="2026-08-04 08:00:00 | M Janji : (03/08/2026)  jam Pasang : 09:00  Note : hubungi pelanggan jika ingin kelokasi"/>
    <s v="FCC"/>
    <d v="2026-07-08T13:25:39"/>
    <m/>
    <m/>
    <s v="PS"/>
    <s v="SIL"/>
    <s v="NO ADDON"/>
    <n v="20260807"/>
    <s v="Completed"/>
    <s v="- 11_11446;Biaya PSB HSI EBIS Tunai di Depan ~ 11[150000]  - SP_NOSS;SP_NOSS ~ Internet NOSS Multispeed Network[0]  - SP_NOSS;SP_NOSS ~ Internet NOSS Multispeed Network[0]  - E24057;E24057 ~ ES24 - Paket HSI Bisnis (HSIE) Khusus Winback[0]  - E24057~null~"/>
    <s v="INDIBIZ"/>
    <m/>
    <m/>
    <d v="2026-08-07T07:00:00"/>
    <s v="2026-08-04 08:00:00 | M Janji : (03/08/2026)  jam Pasang : 09:00  Note : hubungi pelanggan jika ingin kelokasi"/>
    <n v="2026"/>
    <n v="8"/>
    <n v="7"/>
    <d v="2026-08-07T00:00:00"/>
    <n v="-0.29166666666424135"/>
    <x v="0"/>
    <x v="4"/>
  </r>
  <r>
    <n v="1311"/>
    <n v="1002516330"/>
    <n v="3"/>
    <x v="4"/>
    <n v="4"/>
    <s v="PEKALONGAN"/>
    <s v="BREBES"/>
    <s v="TTL"/>
    <s v="REG"/>
    <s v="AO"/>
    <s v="NEW SALES"/>
    <s v="1P INET"/>
    <s v="Completed (PS)"/>
    <s v="RBS-Regional 3"/>
    <d v="2026-08-09T09:37:56"/>
    <d v="2026-08-10T12:40:10"/>
    <n v="69361726"/>
    <m/>
    <n v="142204107554"/>
    <s v="ONLINESHOP ADIM"/>
    <s v="ODP-TTL-FL/072 FL/D02/072.01"/>
    <s v="WO061304103"/>
    <m/>
    <m/>
    <m/>
    <n v="108.884513005614"/>
    <n v="-6.8923399109646102"/>
    <s v="MD|MYDB-20260808264793|SC20016/MC20202|ONLINESHOP ADIM|08981271816"/>
    <s v="MYDIGIBIZPARTNER"/>
    <m/>
    <m/>
    <m/>
    <m/>
    <m/>
    <m/>
    <m/>
    <m/>
    <s v="Management Janji"/>
    <s v="2026-08-10 08:00:00 | Nama PIC:  bp adim  No HP: 08981271816 Alt: Tanggal: 10/8/2026 Jam Pasang: Pagi Note: Hubungi sebelum ke lokasi, terimakasih."/>
    <s v="FCC"/>
    <d v="2026-09-08T09:39:50"/>
    <d v="2026-08-10T08:00:00"/>
    <m/>
    <s v="PS"/>
    <s v="TTL"/>
    <s v="NO ADDON"/>
    <n v="20260810"/>
    <s v="Completed"/>
    <s v="HSI Bisnis Promo HUT Telkom PSB 70% - 200 Mbps"/>
    <s v="INDIBIZ"/>
    <m/>
    <m/>
    <d v="2026-08-10T08:00:00"/>
    <s v="2026-08-10 08:00:00 | Nama PIC:  bp adim  No HP: 08981271816 Alt: Tanggal: 10/8/2026 Jam Pasang: Pagi Note: Hubungi sebelum ke lokasi, terimakasih."/>
    <n v="2026"/>
    <n v="8"/>
    <n v="10"/>
    <d v="2026-08-10T00:00:00"/>
    <n v="-0.33333333333575865"/>
    <x v="0"/>
    <x v="3"/>
  </r>
  <r>
    <n v="1312"/>
    <n v="1002526821"/>
    <n v="3"/>
    <x v="4"/>
    <n v="4"/>
    <s v="SEMARANG"/>
    <s v="INNER - SEMARANG JATENG UTARA"/>
    <s v="MJP"/>
    <s v="REG"/>
    <s v="AO"/>
    <s v="NEW SALES"/>
    <m/>
    <s v="Completed (PS)"/>
    <s v="RBS-Regional 3"/>
    <d v="2026-08-14T15:09:03"/>
    <d v="2026-08-15T13:06:48"/>
    <n v="69366223"/>
    <m/>
    <n v="142410346137"/>
    <s v="PT Kreasi Pangan Lokal / 007 Kalicari"/>
    <s v="ODP-MJP-FJ/026"/>
    <s v="WO061769153"/>
    <m/>
    <m/>
    <m/>
    <n v="110.45650209999999"/>
    <n v="-6.9970775999999999"/>
    <s v="|MC80228|/PT Kreasi Pangan Lokal 007 Kalicari/Paket HSI Bisnis Promo HUT Telkom 1:1 50Mbps/Conan Ryan Hindarto/081127012432/iot.004@apps.langkahkecil.id"/>
    <s v="Sales Profesional"/>
    <m/>
    <m/>
    <m/>
    <m/>
    <m/>
    <m/>
    <m/>
    <m/>
    <s v="Management Janji"/>
    <s v="2026-08-15 15:00:00|telp:081127012432 alt : manja : pagi / siang 15/08/2026 hub sebelum ke lokasi |40000802|MYDITA"/>
    <s v="FCC"/>
    <s v="14-08-2026 15:10:48"/>
    <d v="2026-08-15T15:00:00"/>
    <m/>
    <s v="PS"/>
    <s v="MJP"/>
    <s v="NO ADDON"/>
    <n v="20260815"/>
    <s v="Completed"/>
    <s v="- 11_11446;Biaya PSB HSI EBIS Tunai di Depan ~ 11[150000]  - E25060;E25060 ~ ES25 - Paket HSI Bisnis (HSIE) Khusus Winback 2.0[0]  - E25060~null~E25060_UNL;UNL ~ Internet-Link Unlimited Internet Usage ~ E25060[0]  - E25060~null~105343;E25060||11||Abodemen"/>
    <s v="INDIBIZ"/>
    <m/>
    <m/>
    <d v="2026-08-15T15:00:00"/>
    <s v="2026-08-15 15:00:00|telp:081127012432 alt : manja : pagi / siang 15/08/2026 hub sebelum ke lokasi |40000802|MYDITA"/>
    <n v="2026"/>
    <n v="8"/>
    <n v="15"/>
    <d v="2026-08-15T00:00:00"/>
    <n v="-0.625"/>
    <x v="0"/>
    <x v="3"/>
  </r>
  <r>
    <n v="1313"/>
    <n v="1002519050"/>
    <n v="3"/>
    <x v="2"/>
    <n v="5"/>
    <s v="MADIUN"/>
    <s v="MADIUN"/>
    <s v="MSP"/>
    <s v="REG"/>
    <s v="AO"/>
    <s v="NEW SALES"/>
    <s v="1P INET"/>
    <s v="Completed (PS)"/>
    <s v="RBS-Regional 3"/>
    <d v="2026-08-11T09:37:56"/>
    <d v="2026-08-12T15:42:52"/>
    <n v="69362934"/>
    <m/>
    <n v="152631207128"/>
    <s v="SPBU 54.633.19"/>
    <s v="ODP-MSP-FK/16 FK/D02/16.01"/>
    <s v="WO061467663"/>
    <m/>
    <m/>
    <m/>
    <n v="111.40669"/>
    <n v="-7.5737920000000001"/>
    <s v="|MN00286|MYIA-014612377157/POI/SURYANTO/08125983783/spbu5463319karas@gmail.com"/>
    <s v="MYIB_ASSISTANT"/>
    <m/>
    <m/>
    <m/>
    <m/>
    <m/>
    <m/>
    <m/>
    <m/>
    <s v="Management Janji"/>
    <s v="2026-08-12 08:00:00 | Tanggal pemasangan: 12/08/2026 Jam pemasangan : pagi Info Tambahan : Hubungi pelanggan dulu sebelum ke lokasi terima kasih."/>
    <s v="FCC"/>
    <d v="2026-11-08T09:40:16"/>
    <d v="2026-08-12T08:00:00"/>
    <m/>
    <s v="PS"/>
    <s v="MSP"/>
    <s v="NO ADDON"/>
    <n v="20260812"/>
    <s v="Completed"/>
    <s v="HSI Bisnis Promo HUT Telkom PSB 70% - 50 Mbps"/>
    <s v="INDIBIZ"/>
    <m/>
    <m/>
    <d v="2026-08-12T08:00:00"/>
    <s v="2026-08-12 08:00:00 | Tanggal pemasangan: 12/08/2026 Jam pemasangan : pagi Info Tambahan : Hubungi pelanggan dulu sebelum ke lokasi terima kasih."/>
    <n v="2026"/>
    <n v="8"/>
    <n v="12"/>
    <d v="2026-08-12T00:00:00"/>
    <n v="-0.33333333333575865"/>
    <x v="0"/>
    <x v="20"/>
  </r>
  <r>
    <n v="1314"/>
    <n v="1002524957"/>
    <n v="3"/>
    <x v="1"/>
    <n v="5"/>
    <s v="MADURA"/>
    <s v="BANGKALAN"/>
    <s v="OMB"/>
    <s v="REG"/>
    <s v="AO"/>
    <s v="NEW SALES"/>
    <m/>
    <s v="Completed (PS)"/>
    <s v="RBS-Regional 3"/>
    <d v="2026-08-13T16:32:58"/>
    <d v="2026-08-15T15:18:55"/>
    <n v="69365446"/>
    <m/>
    <n v="152438208869"/>
    <s v="TOKO NURI BAROKAH"/>
    <s v="ODP-OMB-FB/21"/>
    <s v="WO061737108"/>
    <m/>
    <m/>
    <m/>
    <n v="113.3889619"/>
    <n v="-7.0361934000000002"/>
    <s v="|MC70132|/TOKO NURI BAROKAH/087755804999/nurishkak@gmail.com/HSI Bisnis + Netmonk Promo 2026 200 Mbps (Rp 846.100) PSB 150.000/MOH NURI/-7.0362177, 113.3889377"/>
    <s v="Sales Force DBS"/>
    <m/>
    <m/>
    <m/>
    <m/>
    <m/>
    <m/>
    <m/>
    <m/>
    <s v="Management Janji"/>
    <s v="2026-08-15 08:00:00|Nama PIC : bapak nuri No HP : 087755804999 No Alternatif : - M Janji : 15/07/2026 Jam Pasang : Pagi NoteÃ‚Â :  Hubungi terlebih dahulu sebelum ke lokasi |40961370|MYDITA"/>
    <s v="FCC"/>
    <s v="13-08-2026 16:39:58"/>
    <d v="2026-08-15T08:00:00"/>
    <m/>
    <s v="PS"/>
    <s v="OMB"/>
    <s v="NETMONK"/>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8:00:00"/>
    <s v="2026-08-15 08:00:00|Nama PIC : bapak nuri No HP : 087755804999 No Alternatif : - M Janji : 15/07/2026 Jam Pasang : Pagi NoteÃ‚Â :  Hubungi terlebih dahulu sebelum ke lokasi |40961370|MYDITA"/>
    <n v="2026"/>
    <n v="8"/>
    <n v="15"/>
    <d v="2026-08-15T00:00:00"/>
    <n v="-0.33333333333575865"/>
    <x v="0"/>
    <x v="1"/>
  </r>
  <r>
    <n v="1315"/>
    <n v="1002511793"/>
    <n v="3"/>
    <x v="6"/>
    <n v="5"/>
    <s v="SIDOARJO"/>
    <s v="MOJOKERTO"/>
    <s v="MJS"/>
    <s v="REG"/>
    <s v="AO"/>
    <s v="NEW SALES"/>
    <m/>
    <s v="Completed (PS)"/>
    <s v="RBS-Regional 3"/>
    <d v="2026-08-06T10:28:43"/>
    <d v="2026-08-06T18:45:39"/>
    <n v="69359729"/>
    <m/>
    <n v="152330220677"/>
    <s v="SMA NEGERI 1 MOJOSARI"/>
    <s v="ODP-MJS-FQ/29"/>
    <s v="WO061069510"/>
    <m/>
    <m/>
    <m/>
    <n v="112.5609852"/>
    <n v="-7.5090361000000003"/>
    <s v="|MN01575|/SMA NEGERI 1 MOJOSARI/WINBACK 2.0 HSI B2B (1:2) 100MBPS 440RB PSB DISC 70%//info@sman1mojosari.sch.id/HERMAWAN/89629723894"/>
    <s v="Sales Force DBS"/>
    <m/>
    <m/>
    <m/>
    <m/>
    <m/>
    <m/>
    <m/>
    <m/>
    <s v="Management Janji"/>
    <s v="2026-08-07 13:00:00|Jam pemasangan : 12.00 Info Tambahan : Hubungi pelanggan dulu sebelum ke lokasi terimakasih  |40951378|MYDITA"/>
    <s v="FCC"/>
    <d v="2026-06-08T10:39:54"/>
    <d v="2026-08-07T13:00:00"/>
    <m/>
    <s v="PS"/>
    <s v="MJS"/>
    <s v="NO ADDON"/>
    <n v="20260806"/>
    <s v="Completed"/>
    <s v="- 11_11446;Biaya PSB HSI EBIS Tunai di Depan ~ 11[150000]  - SP_NOSS;SP_NOSS ~ Internet NOSS Multispeed Network[0]  - SP_NOSS;SP_NOSS ~ Internet NOSS Multispeed Network[0]  - E25061;E25061 ~ ES25 - Paket HSI Basic (HSIEF) Khusus Winback 2.0[0]  - E25061~n"/>
    <s v="INDIBIZ"/>
    <m/>
    <m/>
    <d v="2026-08-07T13:00:00"/>
    <s v="2026-08-07 13:00:00|Jam pemasangan : 12.00 Info Tambahan : Hubungi pelanggan dulu sebelum ke lokasi terimakasih  |40951378|MYDITA"/>
    <n v="2026"/>
    <n v="8"/>
    <n v="6"/>
    <d v="2026-08-06T00:00:00"/>
    <n v="-1.5416666666642413"/>
    <x v="0"/>
    <x v="19"/>
  </r>
  <r>
    <n v="1316"/>
    <n v="1002505643"/>
    <n v="3"/>
    <x v="1"/>
    <n v="5"/>
    <s v="SBY UTARA"/>
    <s v="TANDES"/>
    <s v="KNN"/>
    <s v="REG"/>
    <s v="AO"/>
    <s v="NEW SALES"/>
    <s v="1P INET"/>
    <s v="Completed (PS)"/>
    <s v="RBS-Regional 3"/>
    <d v="2026-08-03T09:40:57"/>
    <d v="2026-08-03T21:09:34"/>
    <n v="69357260"/>
    <m/>
    <n v="152412248025"/>
    <s v="Cv. Sarana Multi Keramindo"/>
    <s v="ODP-KND-FGU/18 FGU/D01/18.01"/>
    <s v="WO060759565"/>
    <m/>
    <m/>
    <m/>
    <n v="112.61867199093101"/>
    <n v="-7.2456401350052904"/>
    <s v="MD|MYDB-20260803264219|DN00001/MN02280|Cv. Sarana Multi Keramindo|82231881989"/>
    <s v="MYDIGIBIZPARTNER"/>
    <m/>
    <m/>
    <m/>
    <m/>
    <m/>
    <m/>
    <m/>
    <m/>
    <s v="Management Janji"/>
    <s v="2026-08-04 08:00:00 | Tanggal pemasangan : 04 agustus 2026 Jam pemasangan : 08.00 - 12.00 Info Tambahan : Hubungi pelanggan dulu sebelum ke lokasi terimakasih"/>
    <s v="FCC"/>
    <d v="2026-03-08T09:55:19"/>
    <d v="2026-08-04T08:00:00"/>
    <m/>
    <s v="PS"/>
    <s v="KNN"/>
    <s v="NETMONK"/>
    <n v="20260803"/>
    <s v="Completed"/>
    <s v="HSI Bisnis Bundling Netmonk Promo 2026 PSB 70% - 50 Mbps"/>
    <s v="INDIBIZ"/>
    <m/>
    <m/>
    <d v="2026-08-04T08:00:00"/>
    <s v="2026-08-04 08:00:00 | Tanggal pemasangan : 04 agustus 2026 Jam pemasangan : 08.00 - 12.00 Info Tambahan : Hubungi pelanggan dulu sebelum ke lokasi terimakasih"/>
    <n v="2026"/>
    <n v="8"/>
    <n v="3"/>
    <d v="2026-08-03T00:00:00"/>
    <n v="-1.3333333333357587"/>
    <x v="0"/>
    <x v="27"/>
  </r>
  <r>
    <n v="1317"/>
    <n v="1002507139"/>
    <n v="3"/>
    <x v="0"/>
    <n v="5"/>
    <s v="MATARAM"/>
    <s v="INNER - NUSA TENGGARA"/>
    <s v="MTR"/>
    <s v="DPS"/>
    <s v="AO"/>
    <s v="NEW SALES"/>
    <m/>
    <s v="100 | REVOKE COMPLETED"/>
    <s v="DPS-Retail &amp; Media"/>
    <d v="2026-08-04T09:50:56"/>
    <d v="2026-08-05T13:01:28"/>
    <n v="69358026"/>
    <m/>
    <n v="172601796787"/>
    <s v="LOMBOK EPICENTRUM MALL / X8"/>
    <s v="ODP-MTR-FAT/05"/>
    <s v="WO060860036"/>
    <m/>
    <m/>
    <m/>
    <n v="116.1046795"/>
    <n v="-8.5934965999999999"/>
    <s v="DPS HSI | Ida Harianti | 402005 | TREG 3 |PAK FATRIA| +62 819-2920-0005 | PSB | INET NETMONK 50MBPS"/>
    <s v="Amex"/>
    <m/>
    <m/>
    <m/>
    <m/>
    <m/>
    <m/>
    <m/>
    <m/>
    <s v="Management Janji"/>
    <s v="AO"/>
    <s v="FCC"/>
    <d v="2026-04-08T09:55:31"/>
    <m/>
    <s v="Kendala Lainnya"/>
    <s v="REVOKE"/>
    <s v="MTR"/>
    <s v="NETMONK"/>
    <m/>
    <s v="Revoke Completed"/>
    <s v="- 11_11450;Biaya PSB Reguler HSI EBIS ~ 11[150000]  - SP_NOSS;SP_NOSS ~ Internet NOSS Multispeed Network[0]  - SP_NOSS;SP_NOSS ~ Internet NOSS Multispeed Network[0]  - E24057;E24057 ~ ES24 - Paket HSI Bisnis (HSIE) Khusus Winback[0]  - E24057~null~E24057_"/>
    <s v="INDIBIZ"/>
    <m/>
    <m/>
    <d v="2026-08-04T12:00:00"/>
    <s v="AO"/>
    <m/>
    <m/>
    <m/>
    <e v="#NUM!"/>
    <e v="#NUM!"/>
    <x v="1"/>
    <x v="23"/>
  </r>
  <r>
    <n v="1318"/>
    <n v="1002524106"/>
    <n v="3"/>
    <x v="6"/>
    <n v="5"/>
    <s v="JEMBER"/>
    <s v="BONDOWOSO"/>
    <s v="BOW"/>
    <s v="REG"/>
    <s v="AO"/>
    <s v="NEW SALES"/>
    <s v="2P INET + VOICE"/>
    <s v="Completed (PS)"/>
    <s v="RBS-Regional 3"/>
    <d v="2026-08-13T12:31:57"/>
    <d v="2026-08-13T17:16:16"/>
    <n v="69365077"/>
    <n v="3322010102"/>
    <n v="152507226148"/>
    <s v="RUMAH KOST FATHORRASI DUA"/>
    <s v="ODP-BOW-FAC/30 FAC/D01/30.01"/>
    <s v="WO061661164"/>
    <m/>
    <m/>
    <m/>
    <n v="113.82839470978701"/>
    <n v="-7.9849958654486102"/>
    <s v="|MC30175|MYIA-091509299613/POI/ FATHORRASI /083853348579/fathorrasi5@gmail.com"/>
    <s v="MYIB_ASSISTANT"/>
    <m/>
    <m/>
    <m/>
    <m/>
    <m/>
    <m/>
    <m/>
    <m/>
    <s v="Management Janji"/>
    <s v="2026-08-14 13:00:00 | Nama : BP FATHORRASI No Hp : 083853348579 No Alt :  Tgl Pemasangan : 14 Agustus 2026 Interval : PAGI  Note : Hubungi pelanggan terlebih dahulu"/>
    <s v="FCC"/>
    <s v="13-08-2026 12:39:48"/>
    <d v="2026-08-14T13:00:00"/>
    <m/>
    <s v="PS"/>
    <s v="BOW"/>
    <s v="NO ADDON"/>
    <n v="20260813"/>
    <s v="Completed"/>
    <s v="HSI Bisnis Bundling Phone PSB 70% - Free 800 Menit Promo - 300 Mbps"/>
    <s v="INDIBIZ"/>
    <m/>
    <m/>
    <d v="2026-08-14T13:00:00"/>
    <s v="2026-08-14 13:00:00 | Nama : BP FATHORRASI No Hp : 083853348579 No Alt :  Tgl Pemasangan : 14 Agustus 2026 Interval : PAGI  Note : Hubungi pelanggan terlebih dahulu"/>
    <n v="2026"/>
    <n v="8"/>
    <n v="13"/>
    <d v="2026-08-13T00:00:00"/>
    <n v="-1.5416666666642413"/>
    <x v="0"/>
    <x v="14"/>
  </r>
  <r>
    <n v="1319"/>
    <n v="1002524115"/>
    <n v="3"/>
    <x v="4"/>
    <n v="4"/>
    <s v="PEKALONGAN"/>
    <s v="TEGAL"/>
    <s v="TEG"/>
    <s v="REG"/>
    <s v="AO"/>
    <s v="NEW SALES"/>
    <s v="1P INET"/>
    <s v="Completed (PS)"/>
    <s v="RBS-Regional 3"/>
    <d v="2026-08-13T12:35:56"/>
    <d v="2026-08-14T15:40:42"/>
    <n v="69365079"/>
    <m/>
    <n v="142212126734"/>
    <s v="SPPG KEMUNING"/>
    <s v="ODP-TEG-FAV/086 FAV/D05/086.01"/>
    <s v="WO061661550"/>
    <m/>
    <m/>
    <m/>
    <n v="109.230712093412"/>
    <n v="-6.89576895241711"/>
    <s v="MD|MYDB-20260813265190|DN00001/MN00377|SPPG KEMUNING|085772480551"/>
    <s v="MYDIGIBIZPARTNER"/>
    <m/>
    <m/>
    <m/>
    <m/>
    <m/>
    <m/>
    <m/>
    <m/>
    <s v="Management Janji"/>
    <s v="2026-08-14 13:00:00 | Nama : BP IMAM BUKHORI  No Hp : 085772480551 No Alt :  Tgl Pemasangan : 14 Agustus 2026 Interval : PAGI  Note : Hubungi pelanggan terlebih dahulu"/>
    <s v="FCC"/>
    <s v="13-08-2026 12:39:48"/>
    <d v="2026-08-14T13:00:00"/>
    <m/>
    <s v="PS"/>
    <s v="TEG"/>
    <s v="NO ADDON"/>
    <n v="20260814"/>
    <s v="Completed"/>
    <s v="HSI Bisnis Promo HUT Telkom PSB 70% - 50 Mbps"/>
    <s v="INDIBIZ"/>
    <m/>
    <m/>
    <d v="2026-08-14T13:00:00"/>
    <s v="2026-08-14 13:00:00 | Nama : BP IMAM BUKHORI  No Hp : 085772480551 No Alt :  Tgl Pemasangan : 14 Agustus 2026 Interval : PAGI  Note : Hubungi pelanggan terlebih dahulu"/>
    <n v="2026"/>
    <n v="8"/>
    <n v="14"/>
    <d v="2026-08-14T00:00:00"/>
    <n v="-0.54166666666424135"/>
    <x v="0"/>
    <x v="3"/>
  </r>
  <r>
    <n v="1320"/>
    <n v="1002521777"/>
    <n v="3"/>
    <x v="3"/>
    <n v="4"/>
    <s v="PURWOKERTO"/>
    <s v="PURWOKERTO"/>
    <s v="AJB"/>
    <s v="REG"/>
    <s v="AO"/>
    <s v="NEW SALES"/>
    <m/>
    <s v="Completed (PS)"/>
    <s v="RBS-Regional 3"/>
    <d v="2026-08-12T11:26:16"/>
    <d v="2026-08-12T13:19:43"/>
    <n v="69360725"/>
    <m/>
    <n v="143387116070"/>
    <s v="ZALFA CREATIVE"/>
    <s v="ODP-AJB-FQ/038"/>
    <s v="WO061571295"/>
    <m/>
    <m/>
    <m/>
    <n v="109.08292926689001"/>
    <n v="-7.3875530732921204"/>
    <s v="|MC80052|MYIA-003526984620/POI/TIARA AINUR HIDAYATI/085865917180/tiaraainur19@gmail.com"/>
    <s v="Sales Profesional"/>
    <m/>
    <m/>
    <m/>
    <m/>
    <m/>
    <m/>
    <m/>
    <m/>
    <s v="Management Janji"/>
    <s v="2026-08-08 13:00:00 | Nama PIC : Tiara  No HP : 085865917180  Alt : 087826008469  M Janji : 08/08/2026  Jam Pasang : 08.00 - 13:00   NoteÃ‚Â :  hubungi terlebih dahulu sebelum kelokasi "/>
    <s v="FCC"/>
    <d v="2026-12-08T11:39:52"/>
    <m/>
    <m/>
    <s v="PS"/>
    <s v="AJB"/>
    <s v="NO ADDON"/>
    <n v="20260812"/>
    <s v="Completed"/>
    <s v="- 11_11446;Biaya PSB HSI EBIS Tunai di Depan ~ 11[150000]  - E25060;E25060 ~ ES25 - Paket HSI Bisnis (HSIE) Khusus Winback 2.0[0]  - E25060~null~E25060_UNL;UNL ~ Internet-Link Unlimited Internet Usage ~ E25060[0]  - E25060~null~105343;E25060||11||Abodemen"/>
    <s v="INDIBIZ"/>
    <m/>
    <m/>
    <d v="2026-08-12T07:00:00"/>
    <s v="2026-08-08 13:00:00 | Nama PIC : Tiara  No HP : 085865917180  Alt : 087826008469  M Janji : 08/08/2026  Jam Pasang : 08.00 - 13:00   NoteÃ‚Â :  hubungi terlebih dahulu sebelum kelokasi "/>
    <n v="2026"/>
    <n v="8"/>
    <n v="12"/>
    <d v="2026-08-12T00:00:00"/>
    <n v="-0.29166666666424135"/>
    <x v="0"/>
    <x v="3"/>
  </r>
  <r>
    <n v="1321"/>
    <n v="1002516576"/>
    <n v="3"/>
    <x v="2"/>
    <n v="5"/>
    <s v="MALANG"/>
    <s v="KEPANJEN"/>
    <s v="TUR"/>
    <s v="REG"/>
    <s v="AO"/>
    <s v="NEW SALES"/>
    <s v="1P INET"/>
    <s v="Completed (PS)"/>
    <s v="RBS-Regional 3"/>
    <d v="2026-08-09T15:53:58"/>
    <d v="2026-08-10T13:22:57"/>
    <n v="69361937"/>
    <m/>
    <n v="152713217304"/>
    <s v="Spbu 54.651.36"/>
    <s v="ODP-TUR-FS/14 FS/D02/14.01"/>
    <s v="WO061331875"/>
    <m/>
    <m/>
    <m/>
    <n v="112.67891299999999"/>
    <n v="-8.1314449999999994"/>
    <s v="|MN02540|MYIA-060344004279/POI/Muhamad Ardiani/081333219720/muhammadardiani98@gmail.com"/>
    <s v="MYIB_ASSISTANT"/>
    <m/>
    <m/>
    <m/>
    <m/>
    <m/>
    <m/>
    <m/>
    <m/>
    <s v="Management Janji"/>
    <s v="2026-08-10 13:00:00 | Tanggal pemasangan: 10/08/2026 Jam pemasangan : 08.00 - 12.00 Info Tambahan : Hubungi pelanggan dulu sebelum ke lokasi. terima kasih  "/>
    <s v="FCC"/>
    <d v="2026-09-08T15:55:13"/>
    <d v="2026-08-10T13:00:00"/>
    <m/>
    <s v="PS"/>
    <s v="TUR"/>
    <s v="NO ADDON"/>
    <n v="20260810"/>
    <s v="Completed"/>
    <s v="HSI Bisnis Promo HUT Telkom PSB 70% - 50 Mbps"/>
    <s v="INDIBIZ"/>
    <m/>
    <m/>
    <d v="2026-08-10T13:00:00"/>
    <s v="2026-08-10 13:00:00 | Tanggal pemasangan: 10/08/2026 Jam pemasangan : 08.00 - 12.00 Info Tambahan : Hubungi pelanggan dulu sebelum ke lokasi. terima kasih  "/>
    <n v="2026"/>
    <n v="8"/>
    <n v="10"/>
    <d v="2026-08-10T00:00:00"/>
    <n v="-0.54166666666424135"/>
    <x v="0"/>
    <x v="29"/>
  </r>
  <r>
    <n v="1322"/>
    <n v="1002525198"/>
    <n v="3"/>
    <x v="2"/>
    <n v="5"/>
    <s v="MADIUN"/>
    <s v="BOJONEGORO"/>
    <s v="BJN"/>
    <s v="REG"/>
    <s v="AO"/>
    <s v="NEW SALES"/>
    <s v="1P INET"/>
    <s v="Completed (PS)"/>
    <s v="RBS-Regional 3"/>
    <d v="2026-08-13T18:31:56"/>
    <d v="2026-08-14T20:28:38"/>
    <n v="69365532"/>
    <m/>
    <n v="152609258418"/>
    <s v="TOKO ELVI KOMPUTER KAPAS"/>
    <s v="ODP-BJN-FAG/06 FAG/D01/06.01"/>
    <s v="WO061701419"/>
    <m/>
    <m/>
    <m/>
    <n v="111.929348"/>
    <n v="-7.1982609999999996"/>
    <s v="|MN00799|MYIA-059433990897/POI/SRI WAHYUNINGSIH/082140326771/elvikomputer@gmail.com"/>
    <s v="MYIB_ASSISTANT"/>
    <m/>
    <m/>
    <m/>
    <m/>
    <m/>
    <m/>
    <m/>
    <m/>
    <s v="Management Janji"/>
    <s v="2026-08-14 15:00:00 | Tanggal pemasangan: 14/08/2026 Jam pemasangan : pagi / siang Info Tambahan : Hubungi pelanggan dulu sebelum ke lokasi terima kasih."/>
    <s v="FCC"/>
    <s v="13-08-2026 18:39:53"/>
    <d v="2026-08-14T15:00:00"/>
    <m/>
    <s v="PS"/>
    <s v="BJN"/>
    <s v="NO ADDON"/>
    <n v="20260814"/>
    <s v="Completed"/>
    <s v="HSI Bisnis Basic Promo HUT Telkom PSB 70% - 100 Mbps"/>
    <s v="INDIBIZ"/>
    <m/>
    <m/>
    <d v="2026-08-14T15:00:00"/>
    <s v="2026-08-14 15:00:00 | Tanggal pemasangan: 14/08/2026 Jam pemasangan : pagi / siang Info Tambahan : Hubungi pelanggan dulu sebelum ke lokasi terima kasih."/>
    <n v="2026"/>
    <n v="8"/>
    <n v="14"/>
    <d v="2026-08-14T00:00:00"/>
    <n v="-0.625"/>
    <x v="0"/>
    <x v="18"/>
  </r>
  <r>
    <n v="1323"/>
    <n v="1002516095"/>
    <n v="3"/>
    <x v="2"/>
    <n v="5"/>
    <s v="MADIUN"/>
    <s v="MADIUN"/>
    <s v="CRB"/>
    <s v="REG"/>
    <s v="AO"/>
    <s v="NEW SALES"/>
    <s v="1P INET"/>
    <s v="102 | FOLLOW UP COMPLETED"/>
    <s v="RBS-Regional 3"/>
    <d v="2026-08-08T15:28:57"/>
    <d v="2026-08-12T10:04:26"/>
    <n v="69361565"/>
    <m/>
    <n v="152632209838"/>
    <s v="SPBU SIDOMULYO"/>
    <s v="ODP-CRB-FK/32 FK/D07/32.01"/>
    <s v="WO061275349"/>
    <m/>
    <m/>
    <m/>
    <n v="111.620149"/>
    <n v="-7.5787680000000002"/>
    <s v="|MC20208|MYIA-047366687312/POI/Muhammad rizal muhaimin/085745335317/muh13092002@gmail.com"/>
    <s v="MYIB_ASSISTANT"/>
    <m/>
    <m/>
    <m/>
    <m/>
    <m/>
    <m/>
    <m/>
    <m/>
    <s v="Management Janji"/>
    <s v="2026-08-10 08:00:00 | Tanggal Pemasangan : 10 Agustus 2026 Jam Pemasangan : 08:00 13:00 Info Tambahan : Hubungi pelanggan dulu sebelum ke lokasi terimakasih"/>
    <s v="FCC"/>
    <d v="2026-08-08T15:40:04"/>
    <d v="2026-08-10T08:00:00"/>
    <s v="Kendala Lainnya"/>
    <s v="REVOKE"/>
    <s v="CRB"/>
    <s v="NO ADDON"/>
    <m/>
    <s v="Follow Up Revoke Completed, New Order ID : SC1002521498"/>
    <s v="HSI Bisnis Promo HUT Telkom PSB 70% - 50 Mbps"/>
    <s v="INDIBIZ"/>
    <m/>
    <m/>
    <d v="2026-08-10T08:00:00"/>
    <s v="2026-08-10 08:00:00 | Tanggal Pemasangan : 10 Agustus 2026 Jam Pemasangan : 08:00 13:00 Info Tambahan : Hubungi pelanggan dulu sebelum ke lokasi terimakasih"/>
    <m/>
    <m/>
    <m/>
    <e v="#NUM!"/>
    <e v="#NUM!"/>
    <x v="1"/>
    <x v="20"/>
  </r>
  <r>
    <n v="1324"/>
    <n v="1002531546"/>
    <n v="3"/>
    <x v="6"/>
    <n v="5"/>
    <s v="JEMBER"/>
    <s v="BANYUWANGI"/>
    <s v="MCR"/>
    <s v="REG"/>
    <s v="AO"/>
    <s v="NEW SALES"/>
    <s v="1P INET"/>
    <s v="MIE - SEND SURVEY"/>
    <s v="RBS-Regional 3"/>
    <d v="2026-08-17T19:23:57"/>
    <d v="2026-08-17T19:26:01"/>
    <n v="69368428"/>
    <m/>
    <n v="152522205342"/>
    <s v="TOKO TAUFIQ"/>
    <s v="ODP-MCR-FL/12 FL/D01/12.01"/>
    <s v="WO061955106"/>
    <m/>
    <m/>
    <m/>
    <n v="114.3275625"/>
    <n v="-8.4666874999999902"/>
    <s v="MD|MYDB-20260817265874|DC30004/MC30042|TOKO TAUFIQ|085330791739"/>
    <s v="MYDIGIBIZPARTNER"/>
    <m/>
    <m/>
    <m/>
    <m/>
    <m/>
    <m/>
    <m/>
    <m/>
    <s v="Management Janji"/>
    <s v="2026-08-19 08:00:00 | telp :085330791739 alt : Tanggal pemasangan :18/08/2026 Jam pemasangan : pagi/siang Info Tambahan : Hubungi pelanggan dulu sebelum ke lokasi terima kasih."/>
    <s v="FCC"/>
    <s v="17-08-2026 19:25:20"/>
    <d v="2026-08-19T08:00:00"/>
    <m/>
    <s v="SURVEY_NEW_MANJA"/>
    <s v="MCR"/>
    <s v="NETMONK"/>
    <m/>
    <s v="MIE - SEND SURVEY"/>
    <s v="HSI Bisnis Bundling Netmonk PSB 70% - 100 Mbps"/>
    <s v="INDIBIZ"/>
    <m/>
    <m/>
    <d v="2026-08-19T08:00:00"/>
    <s v="2026-08-19 08:00:00 | telp :085330791739 alt : Tanggal pemasangan :18/08/2026 Jam pemasangan : pagi/siang Info Tambahan : Hubungi pelanggan dulu sebelum ke lokasi terima kasih."/>
    <m/>
    <m/>
    <m/>
    <e v="#NUM!"/>
    <e v="#NUM!"/>
    <x v="1"/>
    <x v="16"/>
  </r>
  <r>
    <n v="1325"/>
    <n v="1002530809"/>
    <n v="3"/>
    <x v="0"/>
    <n v="5"/>
    <s v="MATARAM"/>
    <s v="INNER - NUSA TENGGARA"/>
    <s v="MTR"/>
    <s v="REG"/>
    <s v="AO"/>
    <s v="NEW SALES"/>
    <s v="1P INET"/>
    <s v="Completed (PS)"/>
    <s v="RBS-Regional 3"/>
    <d v="2026-08-17T12:38:56"/>
    <d v="2026-08-17T20:32:29"/>
    <n v="69368043"/>
    <m/>
    <n v="172601797048"/>
    <s v="TOKO &amp; LAUNDRY AGISNA"/>
    <s v="ODP-MTR-FCB/167 FCB/D08/167.01"/>
    <s v="WO061925521"/>
    <m/>
    <m/>
    <m/>
    <n v="116.072828"/>
    <n v="-8.5749309999999994"/>
    <s v="|MC40234|MYIA-051282211271/POI/aril agisna/082236887607/kenarisenja07@gmail.com"/>
    <s v="MYIB_ASSISTANT"/>
    <m/>
    <m/>
    <m/>
    <m/>
    <m/>
    <m/>
    <m/>
    <m/>
    <s v="Management Janji"/>
    <s v="2026-08-18 13:00:00 | M janji : pagi Tanggal Pemasangan : 18/agustus/2026 Note : hubungi pelanggan jika ingin kelokasi "/>
    <s v="FCC"/>
    <s v="17-08-2026 12:40:04"/>
    <d v="2026-08-18T13:00:00"/>
    <m/>
    <s v="PS"/>
    <s v="MTR"/>
    <s v="NO ADDON"/>
    <n v="20260817"/>
    <s v="Completed"/>
    <s v="HSI Bisnis Khusus Winback PSB 70% - 200 Mbps"/>
    <s v="INDIBIZ"/>
    <m/>
    <m/>
    <d v="2026-08-18T13:00:00"/>
    <s v="2026-08-18 13:00:00 | M janji : pagi Tanggal Pemasangan : 18/agustus/2026 Note : hubungi pelanggan jika ingin kelokasi "/>
    <n v="2026"/>
    <n v="8"/>
    <n v="17"/>
    <d v="2026-08-17T00:00:00"/>
    <n v="-1.5416666666642413"/>
    <x v="0"/>
    <x v="23"/>
  </r>
  <r>
    <n v="1326"/>
    <n v="1002509609"/>
    <n v="3"/>
    <x v="3"/>
    <n v="4"/>
    <s v="MAGELANG"/>
    <s v="WONOSOBO"/>
    <s v="WOS"/>
    <s v="REG"/>
    <s v="AO"/>
    <s v="NEW SALES"/>
    <s v="1P INET"/>
    <s v="Completed (PS)"/>
    <s v="RBS-Regional 3"/>
    <d v="2026-08-05T08:43:57"/>
    <d v="2026-08-05T13:29:25"/>
    <n v="69358758"/>
    <m/>
    <n v="141373127392"/>
    <s v="WARUNG KELONTONG KHOM"/>
    <s v="ODP-WOS-FAA/079 FAA/D06/079.01"/>
    <s v="WO060949764"/>
    <m/>
    <m/>
    <m/>
    <n v="109.9509"/>
    <n v="-7.4011448999999896"/>
    <s v="|MC80087|MYIA-007424223461/POI/EKO PURWANTO/087872848660/donobagus92@gmail.com"/>
    <s v="MYIB_ASSISTANT"/>
    <m/>
    <m/>
    <m/>
    <m/>
    <m/>
    <m/>
    <m/>
    <m/>
    <s v="Management Janji"/>
    <s v="2026-08-06 13:00:00 | Tanggal: 06/8/2026 Jam Pasang: Siang Note: Hubungi pelanggan sebelum ke lokasi, terima kasih."/>
    <s v="FCC"/>
    <d v="2026-05-08T08:54:50"/>
    <d v="2026-08-06T13:00:00"/>
    <m/>
    <s v="PS"/>
    <s v="WOS"/>
    <s v="NO ADDON"/>
    <n v="20260805"/>
    <s v="Completed"/>
    <s v="HSI Bisnis Promo HUT Telkom PSB 70% - 50 Mbps"/>
    <s v="INDIBIZ"/>
    <m/>
    <m/>
    <d v="2026-08-06T13:00:00"/>
    <s v="2026-08-06 13:00:00 | Tanggal: 06/8/2026 Jam Pasang: Siang Note: Hubungi pelanggan sebelum ke lokasi, terima kasih."/>
    <n v="2026"/>
    <n v="8"/>
    <n v="5"/>
    <d v="2026-08-05T00:00:00"/>
    <n v="-1.5416666666642413"/>
    <x v="0"/>
    <x v="3"/>
  </r>
  <r>
    <n v="1327"/>
    <n v="1002523440"/>
    <n v="3"/>
    <x v="1"/>
    <n v="5"/>
    <s v="SBY UTARA"/>
    <s v="LAMONGAN"/>
    <s v="BBA"/>
    <s v="REG"/>
    <s v="AO"/>
    <s v="NEW SALES"/>
    <s v="1P INET"/>
    <s v="Completed (PS)"/>
    <s v="RBS-Regional 3"/>
    <d v="2026-08-13T09:17:57"/>
    <d v="2026-08-14T15:39:11"/>
    <n v="69364768"/>
    <m/>
    <n v="152441211303"/>
    <s v="LAB SMA SUNAN DRAJAT"/>
    <s v="ODP-BBA-FAG/12 FAG/D02/12.01"/>
    <s v="WO061642644"/>
    <m/>
    <m/>
    <m/>
    <n v="112.293347"/>
    <n v="-7.1570739999999997"/>
    <s v="|MN02646|MYIA-019314316928/POI/muh syamsul spd/0881026631280/muhsyamsul43@gmail.com"/>
    <s v="MYIB_ASSISTANT"/>
    <m/>
    <m/>
    <m/>
    <m/>
    <m/>
    <m/>
    <m/>
    <m/>
    <s v="Management Janji"/>
    <s v="2026-08-14 10:00:00 | Nama : BP MUH SYAMSUL SPD No Hp : 0881026631280 No Alt :  Tgl Pemasangan : 14 Agustus 2026 Interval : PAGI  Note : Hubungi pelanggan terlebih dahulu"/>
    <s v="FCC"/>
    <s v="13-08-2026 09:40:08"/>
    <d v="2026-08-14T10:00:00"/>
    <m/>
    <s v="PS"/>
    <s v="BBA"/>
    <s v="NO ADDON"/>
    <n v="20260814"/>
    <s v="Completed"/>
    <s v="HSI Bisnis Basic Promo HUT Telkom PSB 70% - 75 Mbps"/>
    <s v="INDIBIZ"/>
    <m/>
    <m/>
    <d v="2026-08-14T10:00:00"/>
    <s v="2026-08-14 10:00:00 | Nama : BP MUH SYAMSUL SPD No Hp : 0881026631280 No Alt :  Tgl Pemasangan : 14 Agustus 2026 Interval : PAGI  Note : Hubungi pelanggan terlebih dahulu"/>
    <n v="2026"/>
    <n v="8"/>
    <n v="14"/>
    <d v="2026-08-14T00:00:00"/>
    <n v="-0.41666666666424135"/>
    <x v="0"/>
    <x v="15"/>
  </r>
  <r>
    <n v="1328"/>
    <n v="1002512250"/>
    <n v="3"/>
    <x v="7"/>
    <n v="4"/>
    <s v="KUDUS"/>
    <s v="KUDUS"/>
    <s v="DMA"/>
    <s v="DGS"/>
    <s v="AO"/>
    <s v="NEW SALES"/>
    <m/>
    <s v="9 | WFM - UN-SCS"/>
    <s v="DGS-B2B TREG"/>
    <d v="2026-08-06T12:37:34"/>
    <d v="2026-08-06T12:37:35"/>
    <n v="69359714"/>
    <m/>
    <m/>
    <s v="POLRES DEMAK GEDUNG SPKT"/>
    <m/>
    <s v="WO061051280"/>
    <m/>
    <m/>
    <m/>
    <n v="110.61929499999999"/>
    <n v="-6.9095399999999998"/>
    <s v="DGS HSI | ERIKA KURNIAWATI | 403208 | TREG 3 |POLRES DEMAK GEDUNG SPKT | CHRISTIAN ARDIANTO| 085641724199  | PSB 1S 50MBPS BASIC 387K  "/>
    <s v="Amex"/>
    <m/>
    <m/>
    <m/>
    <m/>
    <m/>
    <m/>
    <m/>
    <m/>
    <s v="Management Janji"/>
    <n v="85641724199"/>
    <s v="FCC"/>
    <d v="2026-06-08T12:40:10"/>
    <m/>
    <m/>
    <s v="UNSC"/>
    <s v="DMA"/>
    <s v="NO ADDON"/>
    <m/>
    <s v="Inprogress Alpro, SC Lama : SC1002511759"/>
    <s v="- 11_11450;Biaya PSB Reguler HSI EBIS ~ 11[150000]  - E23015;E23015 ~ ES23 - Perangkat ONT[0]  - E23015~null~44292;E23015||11||Abodemen 0[0]  - E23015~null~E23015_SWONT;SWONT ~ Biaya Sewa ONT ~ E23015[30000]  - E23047;E23047 ~ ES23 - Paket HSI Bisnis Basi"/>
    <s v="INDIBIZ"/>
    <m/>
    <m/>
    <d v="2026-08-06T12:00:00"/>
    <n v="85641724199"/>
    <m/>
    <m/>
    <m/>
    <e v="#NUM!"/>
    <e v="#NUM!"/>
    <x v="1"/>
    <x v="3"/>
  </r>
  <r>
    <n v="1329"/>
    <n v="1002523237"/>
    <n v="3"/>
    <x v="0"/>
    <n v="5"/>
    <s v="KUPANG"/>
    <s v="ENDE"/>
    <s v="END"/>
    <s v="REG"/>
    <s v="AO"/>
    <s v="NEW SALES"/>
    <s v="1P INET"/>
    <s v="MIE - SEND SURVEY"/>
    <s v="RBS-Regional 3"/>
    <d v="2026-08-13T07:25:56"/>
    <d v="2026-08-13T07:28:02"/>
    <n v="69364644"/>
    <m/>
    <n v="172506788993"/>
    <s v="SUSTERAN WAJAH KUDUS"/>
    <s v="ODP-END-FD/75 FD/D06/75.01"/>
    <s v="WO061634731"/>
    <m/>
    <m/>
    <m/>
    <n v="121.68520169999999"/>
    <n v="-8.8355034000000003"/>
    <s v="|MC40144|MYIA-046076086984/POI/SUSTER THERESIA TADON/081237621109/sr.theresiatadon@gmail.com"/>
    <s v="MYIB_ASSISTANT"/>
    <m/>
    <m/>
    <m/>
    <m/>
    <m/>
    <m/>
    <m/>
    <m/>
    <s v="Management Janji"/>
    <s v="2026-08-20 08:00:00 | Nama PIC:  BU THERESIA No HP: 081237621109 Alt: Tanggal: 20/8/2026 Jam Pasang: Pagi Note: Hubungi sebelum ke lokasi, terimakasih."/>
    <s v="FCC"/>
    <s v="13-08-2026 07:39:52"/>
    <d v="2026-08-20T08:00:00"/>
    <m/>
    <s v="SURVEY_NEW_MANJA"/>
    <s v="END"/>
    <s v="NO ADDON"/>
    <m/>
    <s v="MIE - SEND SURVEY"/>
    <s v="HSI Bisnis Promo HUT Telkom PSB 70% - 50 Mbps"/>
    <s v="INDIBIZ"/>
    <m/>
    <m/>
    <d v="2026-08-20T08:00:00"/>
    <s v="2026-08-20 08:00:00 | Nama PIC:  BU THERESIA No HP: 081237621109 Alt: Tanggal: 20/8/2026 Jam Pasang: Pagi Note: Hubungi sebelum ke lokasi, terimakasih."/>
    <m/>
    <m/>
    <m/>
    <e v="#NUM!"/>
    <e v="#NUM!"/>
    <x v="1"/>
    <x v="10"/>
  </r>
  <r>
    <n v="1330"/>
    <n v="1002515853"/>
    <n v="3"/>
    <x v="5"/>
    <n v="5"/>
    <s v="DENPASAR"/>
    <s v="JIMBARAN"/>
    <s v="JBR"/>
    <s v="REG"/>
    <s v="AO"/>
    <s v="NEW SALES"/>
    <m/>
    <s v="CANCEL COMPLETED"/>
    <s v="RBS-Regional 3"/>
    <d v="2026-08-08T12:12:28"/>
    <d v="2026-08-10T12:54:49"/>
    <n v="69361394"/>
    <m/>
    <n v="172415797892"/>
    <s v="TOKO SEMBAKO WISNU"/>
    <s v="ODP-JBR-FY/22"/>
    <m/>
    <m/>
    <m/>
    <m/>
    <n v="115.1381749"/>
    <n v="-8.8239608999999994"/>
    <s v="|MN00087|/CP PAK KADEK KERTANA/081959428867/kadektana994@gmail.com"/>
    <s v="Sales Force DBS"/>
    <m/>
    <m/>
    <m/>
    <m/>
    <m/>
    <m/>
    <m/>
    <m/>
    <m/>
    <m/>
    <m/>
    <d v="2026-08-08T12:25:24"/>
    <m/>
    <m/>
    <s v="REJECT_FCC"/>
    <s v="JBR"/>
    <s v="NO ADDON"/>
    <m/>
    <s v="DECLINE : Decline - Salah Tagging Lokasi / Venue EVI PUSPITA EKASARI 40931150|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30"/>
  </r>
  <r>
    <n v="1331"/>
    <n v="1002505732"/>
    <n v="3"/>
    <x v="5"/>
    <n v="5"/>
    <s v="DENPASAR"/>
    <s v="SANUR"/>
    <s v="KLM"/>
    <s v="REG"/>
    <s v="AO"/>
    <s v="NEW SALES"/>
    <s v="1P INET"/>
    <s v="102 | FOLLOW UP COMPLETED"/>
    <s v="RBS-Regional 3"/>
    <d v="2026-08-03T10:14:56"/>
    <d v="2026-08-05T13:41:08"/>
    <n v="69357309"/>
    <m/>
    <n v="172401793343"/>
    <s v="PT POHON BIRU JAYA"/>
    <s v="ODP-KLM-FN/54 FN/D01/54.01"/>
    <s v="WO060763543"/>
    <m/>
    <m/>
    <m/>
    <n v="115.2388043"/>
    <n v="-8.6736056999999995"/>
    <s v="|MN01984|MYIA-050116075476/POI/Rezza/08170904091/fina.finance@sozoskinclinic.com"/>
    <s v="MYIB_ASSISTANT"/>
    <m/>
    <m/>
    <m/>
    <m/>
    <m/>
    <m/>
    <m/>
    <m/>
    <s v="Management Janji"/>
    <s v="2026-08-04 08:00:00 | M Janji : 4 agustus 2026 jam Pasang : pagi siang Note : hubungi pelanggan jika ingin kelokasi"/>
    <s v="FCC"/>
    <d v="2026-03-08T10:40:22"/>
    <d v="2026-08-04T08:00:00"/>
    <s v="Kendala Pelanggan"/>
    <s v="REVOKE"/>
    <s v="KLM"/>
    <s v="NO ADDON"/>
    <m/>
    <s v="Follow Up Revoke Completed, New Order ID : SC1002510598"/>
    <s v="HSI Bisnis PSB 70% - 50 Mbps"/>
    <s v="INDIBIZ"/>
    <m/>
    <m/>
    <d v="2026-08-04T08:00:00"/>
    <s v="2026-08-04 08:00:00 | M Janji : 4 agustus 2026 jam Pasang : pagi siang Note : hubungi pelanggan jika ingin kelokasi"/>
    <m/>
    <m/>
    <m/>
    <e v="#NUM!"/>
    <e v="#NUM!"/>
    <x v="1"/>
    <x v="12"/>
  </r>
  <r>
    <n v="1332"/>
    <n v="1002504694"/>
    <n v="3"/>
    <x v="0"/>
    <n v="5"/>
    <s v="MATARAM"/>
    <s v="LOMBOK BARAT TENGAH"/>
    <s v="PRY"/>
    <s v="REG"/>
    <s v="AO"/>
    <s v="NEW SALES"/>
    <m/>
    <s v="Completed (PS)"/>
    <s v="RBS-Regional 3"/>
    <d v="2026-08-01T15:11:51"/>
    <d v="2026-08-01T16:16:29"/>
    <n v="69355251"/>
    <m/>
    <n v="172603791293"/>
    <s v="CAHAYA MUTIARA"/>
    <s v="ODP-PYA-FAC/14"/>
    <s v="WO060663523"/>
    <m/>
    <m/>
    <m/>
    <n v="116.35271"/>
    <n v="-8.7611399839999997"/>
    <s v="MD|MYDB-20260730263926|SC00001/MC00069|CAHAYA MUTIARA|081929345128"/>
    <s v="MYDIGIBIZPARTNER"/>
    <m/>
    <m/>
    <m/>
    <m/>
    <m/>
    <m/>
    <m/>
    <m/>
    <s v="Management Janji"/>
    <s v="2026-07-31 13:00:00 | Tanggal Pemasangan : 31 Juli 2026  Jam Pemasangan : 08:00 13:00  Info Tambahan : Hubungi pelanggan dulu sebelum ke lokasi terimakasih"/>
    <s v="FCC"/>
    <d v="2026-01-08T15:25:05"/>
    <m/>
    <m/>
    <s v="PS"/>
    <s v="PRY"/>
    <s v="NO ADDON"/>
    <n v="20260801"/>
    <s v="Completed"/>
    <s v="- 11_11446;Biaya PSB HSI EBIS Tunai di Depan ~ 11[150000]  - SP_NOSS;SP_NOSS ~ Internet NOSS Multispeed Network[0]  - SP_NOSS;SP_NOSS ~ Internet NOSS Multispeed Network[0]  - E23015;E23015 ~ ES23 - Perangkat ONT[0]  - E23015~null~44292;E23015||11||Abodeme"/>
    <s v="INDIBIZ"/>
    <m/>
    <m/>
    <d v="2026-08-01T07:00:00"/>
    <s v="2026-07-31 13:00:00 | Tanggal Pemasangan : 31 Juli 2026  Jam Pemasangan : 08:00 13:00  Info Tambahan : Hubungi pelanggan dulu sebelum ke lokasi terimakasih"/>
    <n v="2026"/>
    <n v="8"/>
    <n v="1"/>
    <d v="2026-08-01T00:00:00"/>
    <n v="-0.29166666666424135"/>
    <x v="0"/>
    <x v="9"/>
  </r>
  <r>
    <n v="1333"/>
    <n v="1002520616"/>
    <n v="3"/>
    <x v="3"/>
    <n v="4"/>
    <s v="MAGELANG"/>
    <s v="MAGELANG"/>
    <s v="MGE"/>
    <s v="REG"/>
    <s v="AO"/>
    <s v="NEW SALES"/>
    <s v="1P INET"/>
    <s v="Completed (PS)"/>
    <s v="RBS-Regional 3"/>
    <d v="2026-08-11T15:59:56"/>
    <d v="2026-08-13T09:11:49"/>
    <n v="69363589"/>
    <m/>
    <n v="146137149716"/>
    <s v="BAROKAH CAHAYA SEJAHTERA SPBU 4456118"/>
    <s v="ODP-MGE-FAM/100 FAM/D07/100.01"/>
    <s v="WO061519805"/>
    <m/>
    <m/>
    <m/>
    <n v="110.1909417"/>
    <n v="-7.4663507999999998"/>
    <s v="|MN02255|MYIA-040713113547/POI/AHMAD HAJIR/085643680706/spbubandongan@gmail.com"/>
    <s v="MYIB_ASSISTANT"/>
    <m/>
    <m/>
    <m/>
    <m/>
    <m/>
    <m/>
    <m/>
    <m/>
    <s v="Management Janji"/>
    <s v="2026-08-12 16:00:00 | Nama : BP AHMAD HAJIR  No Hp : 085643680706 No Alt :  Tgl Pemasangan : 12 Agustus 2026 Interval : PAGI  Note : Hubungi pelanggan terlebih dahulu"/>
    <s v="FCC"/>
    <d v="2026-11-08T16:09:49"/>
    <d v="2026-08-12T16:00:00"/>
    <m/>
    <s v="PS"/>
    <s v="MGE"/>
    <s v="NO ADDON"/>
    <n v="20260813"/>
    <s v="Completed"/>
    <s v="HSI Bisnis Basic Promo HUT Telkom PSB 70% - 50 Mbps"/>
    <s v="INDIBIZ"/>
    <m/>
    <m/>
    <d v="2026-08-12T16:00:00"/>
    <s v="2026-08-12 16:00:00 | Nama : BP AHMAD HAJIR  No Hp : 085643680706 No Alt :  Tgl Pemasangan : 12 Agustus 2026 Interval : PAGI  Note : Hubungi pelanggan terlebih dahulu"/>
    <n v="2026"/>
    <n v="8"/>
    <n v="13"/>
    <d v="2026-08-13T00:00:00"/>
    <n v="0.33333333333575865"/>
    <x v="0"/>
    <x v="3"/>
  </r>
  <r>
    <n v="1334"/>
    <n v="1002507419"/>
    <n v="3"/>
    <x v="6"/>
    <n v="5"/>
    <s v="PASURUAN"/>
    <s v="PASURUAN"/>
    <s v="PSN"/>
    <s v="REG"/>
    <s v="AO"/>
    <s v="NEW SALES"/>
    <m/>
    <s v="Completed (PS)"/>
    <s v="RBS-Regional 3"/>
    <d v="2026-08-04T10:34:15"/>
    <d v="2026-08-04T16:19:23"/>
    <n v="69358071"/>
    <m/>
    <n v="152729256677"/>
    <s v="WARUNG KOPI KETUG"/>
    <s v="ODP-PSN-FN/51"/>
    <s v="WO060875429"/>
    <m/>
    <m/>
    <m/>
    <n v="112.89000350000001"/>
    <n v="-7.6333294"/>
    <s v="|MN01982|/WARUNG KOPI KETUG/WINBACK 2.0 HSI B2B (1:1) 75MBPS 415RB PSB DISC 70%/PSN/sinsunar17@gmail.com/IRFAN/87720097811"/>
    <s v="Sales Force DBS"/>
    <m/>
    <m/>
    <m/>
    <m/>
    <m/>
    <m/>
    <m/>
    <m/>
    <s v="Management Janji"/>
    <s v="2026-08-05 08:00:00|M Janji : (05/08/2026) jam Pasang pagi / siang  Note : hubungi pelanggan jika ingin kelokasi|40981182|MYDITA"/>
    <s v="FCC"/>
    <d v="2026-04-08T10:40:00"/>
    <d v="2026-08-05T08:00:00"/>
    <m/>
    <s v="PS"/>
    <s v="PS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M Janji : (05/08/2026) jam Pasang pagi / siang  Note : hubungi pelanggan jika ingin kelokasi|40981182|MYDITA"/>
    <n v="2026"/>
    <n v="8"/>
    <n v="4"/>
    <d v="2026-08-04T00:00:00"/>
    <n v="-1.3333333333357587"/>
    <x v="0"/>
    <x v="24"/>
  </r>
  <r>
    <n v="1335"/>
    <n v="1002511735"/>
    <n v="3"/>
    <x v="7"/>
    <n v="4"/>
    <s v="KUDUS"/>
    <s v="KUDUS"/>
    <s v="DMA"/>
    <s v="REG"/>
    <s v="AO"/>
    <s v="NEW SALES"/>
    <s v="1P INET"/>
    <s v="Completed (PS)"/>
    <s v="RBS-Regional 3"/>
    <d v="2026-08-06T10:13:58"/>
    <d v="2026-08-06T19:44:45"/>
    <n v="69359706"/>
    <m/>
    <n v="141456115384"/>
    <s v="SPBU 4459508"/>
    <s v="ODP-DMA-FAC/044"/>
    <s v="WO061050476"/>
    <m/>
    <m/>
    <m/>
    <n v="110.7269093"/>
    <n v="-6.8246034999999896"/>
    <s v="|MC60142|MYIA-085292593138/POI/DERA BAHTIAR WIDIYANTO /08562685148/spbu_modern@yahoo.com"/>
    <s v="MYIB_ASSISTANT"/>
    <m/>
    <m/>
    <m/>
    <m/>
    <m/>
    <m/>
    <m/>
    <m/>
    <s v="Management Janji"/>
    <s v="2026-08-07 08:00:00 | Nama PIC : Dera No HP : 08562685148 Alt :  M Janji : 07/08/2026 Jam Pasang : 08.00 - 13:00  NoteÃ‚Â :  hubungi terlebih dahulu sebelum kelokasi "/>
    <s v="FCC"/>
    <d v="2026-06-08T10:25:07"/>
    <d v="2026-08-07T08:00:00"/>
    <m/>
    <s v="PS"/>
    <s v="DMA"/>
    <s v="NO ADDON"/>
    <n v="20260806"/>
    <s v="Completed"/>
    <s v="HSI Bisnis Basic Promo HUT Telkom PSB 70% - 100 Mbps Dual Band"/>
    <s v="INDIBIZ"/>
    <m/>
    <m/>
    <d v="2026-08-07T08:00:00"/>
    <s v="2026-08-07 08:00:00 | Nama PIC : Dera No HP : 08562685148 Alt :  M Janji : 07/08/2026 Jam Pasang : 08.00 - 13:00  NoteÃ‚Â :  hubungi terlebih dahulu sebelum kelokasi "/>
    <n v="2026"/>
    <n v="8"/>
    <n v="6"/>
    <d v="2026-08-06T00:00:00"/>
    <n v="-1.3333333333357587"/>
    <x v="0"/>
    <x v="3"/>
  </r>
  <r>
    <n v="1336"/>
    <n v="1002524083"/>
    <n v="3"/>
    <x v="4"/>
    <n v="4"/>
    <s v="PEKALONGAN"/>
    <s v="BREBES"/>
    <s v="BMU"/>
    <s v="REG"/>
    <s v="AO"/>
    <s v="NEW SALES"/>
    <m/>
    <s v="Completed (PS)"/>
    <s v="RBS-Regional 3"/>
    <d v="2026-08-13T12:23:36"/>
    <d v="2026-08-13T13:26:25"/>
    <n v="69363057"/>
    <m/>
    <n v="146281108189"/>
    <s v="SPBU 4452226 KALIERANG"/>
    <s v="ODP-BMU-FJ/083"/>
    <s v="WO061660805"/>
    <m/>
    <m/>
    <m/>
    <n v="109.00494399999999"/>
    <n v="-7.2607889999999999"/>
    <s v="AMRBS;403095;REG3;BAYU;085100296564;PIC 082135564896 INA;HSI 100MB;535k;spbukalierang.4452226@gmail.com"/>
    <s v="Account Manager"/>
    <m/>
    <m/>
    <m/>
    <m/>
    <m/>
    <m/>
    <m/>
    <m/>
    <s v="Management Janji"/>
    <s v="2026-08-13 13:00:00|  M Janji : (13/AGUSTUS/2026)  jam Pasang : 09:00  Note : hubungi pelanggan jika ingin kelokasi|40900827|MYDITA"/>
    <s v="FCC"/>
    <s v="13-08-2026 12:25:00"/>
    <m/>
    <m/>
    <s v="PS"/>
    <s v="BMU"/>
    <s v="NO ADDON"/>
    <n v="20260813"/>
    <s v="Completed"/>
    <s v="- 11_11446;Biaya PSB HSI EBIS Tunai di Depan ~ 11[150000]  - E23015;E23015 ~ ES23 - Perangkat ONT[0]  - E23015~null~44292;E23015||11||Abodemen 0[0]  - E23015~null~E23015_SWONTPREM;SWONTPREM ~ Biaya Sewa ONT Premium ~ E23015[50000]  - E25060;E25060 ~ ES25 "/>
    <s v="INDIBIZ"/>
    <m/>
    <m/>
    <d v="2026-08-13T07:00:00"/>
    <s v="2026-08-13 13:00:00|  M Janji : (13/AGUSTUS/2026)  jam Pasang : 09:00  Note : hubungi pelanggan jika ingin kelokasi|40900827|MYDITA"/>
    <n v="2026"/>
    <n v="8"/>
    <n v="13"/>
    <d v="2026-08-13T00:00:00"/>
    <n v="-0.29166666666424135"/>
    <x v="0"/>
    <x v="3"/>
  </r>
  <r>
    <n v="1337"/>
    <n v="1002504831"/>
    <n v="3"/>
    <x v="4"/>
    <n v="4"/>
    <s v="SEMARANG"/>
    <s v="INNER - SEMARANG JATENG UTARA"/>
    <s v="GNK"/>
    <s v="REG"/>
    <s v="AO"/>
    <s v="NEW SALES"/>
    <s v="1P INET"/>
    <s v="102 | FOLLOW UP COMPLETED"/>
    <s v="RBS-Regional 3"/>
    <d v="2026-08-01T16:43:56"/>
    <d v="2026-08-07T16:58:57"/>
    <n v="69356866"/>
    <m/>
    <n v="143424112999"/>
    <s v="SPBU 44.595.21 DEMAK"/>
    <s v="ODP-GNK-FE/024 FE/D04/024.01"/>
    <s v="WO060671588"/>
    <m/>
    <m/>
    <m/>
    <n v="110.546378"/>
    <n v="-6.928884"/>
    <s v="|MN02184|MYIA-014095114720/POI/ACHMAD MUJIB/085325058548/spbu4459521@gmail.com"/>
    <s v="MYIB_ASSISTANT"/>
    <m/>
    <m/>
    <m/>
    <m/>
    <m/>
    <m/>
    <m/>
    <m/>
    <s v="Management Janji"/>
    <s v="2026-08-02 13:00:00 | telp :085325058548 Tanggal pemasangan :02/08/2026 Jam pemasangan : pagi/siang Info Tambahan : Hubungi pelanggan dulu sebelum ke lokasi terima kasih"/>
    <s v="FCC"/>
    <d v="2026-01-08T16:54:55"/>
    <d v="2026-08-02T13:00:00"/>
    <m/>
    <s v="REVOKE"/>
    <s v="GNK"/>
    <s v="NO ADDON"/>
    <m/>
    <s v="Follow Up Revoke Completed, New Order ID : SC1002515373"/>
    <s v="HSI Bisnis Promo HUT Telkom PSB 70% - 100 Mbps"/>
    <s v="INDIBIZ"/>
    <m/>
    <m/>
    <d v="2026-08-02T13:00:00"/>
    <s v="2026-08-02 13:00:00 | telp :085325058548 Tanggal pemasangan :02/08/2026 Jam pemasangan : pagi/siang Info Tambahan : Hubungi pelanggan dulu sebelum ke lokasi terima kasih"/>
    <m/>
    <m/>
    <m/>
    <e v="#NUM!"/>
    <e v="#NUM!"/>
    <x v="1"/>
    <x v="3"/>
  </r>
  <r>
    <n v="1338"/>
    <n v="1002528729"/>
    <n v="3"/>
    <x v="6"/>
    <n v="5"/>
    <s v="SIDOARJO"/>
    <s v="MOJOKERTO"/>
    <s v="PCT"/>
    <s v="REG"/>
    <s v="AO"/>
    <s v="NEW SALES"/>
    <m/>
    <s v="CC - HD1A - INPROGRESS UNCONTACTED"/>
    <s v="RBS-Regional 3"/>
    <d v="2026-08-15T16:49:04"/>
    <d v="2026-08-16T16:05:23"/>
    <n v="69367148"/>
    <m/>
    <n v="152324211133"/>
    <s v="JAYA ABDI GUNA ( JAG ) "/>
    <s v="ODP-PCT-FA/26"/>
    <m/>
    <m/>
    <m/>
    <m/>
    <n v="112.53438060000001"/>
    <n v="-7.6288095"/>
    <s v="|MC30111|/AGUS IMAM MAHSUS/085604594857/imammahsus166@gmail.com"/>
    <s v="Sales Force DBS"/>
    <m/>
    <m/>
    <m/>
    <m/>
    <m/>
    <m/>
    <m/>
    <m/>
    <m/>
    <m/>
    <m/>
    <s v="15-08-2026 16:55:08"/>
    <m/>
    <m/>
    <s v="FCC"/>
    <s v="PCT"/>
    <s v="NETMONK"/>
    <m/>
    <s v="UNCONTACTED : Telepon Tidak Diangkat - RNA Ivan Sutiawan 40010577|MYDITA"/>
    <s v="- 11_11446;Biaya PSB HSI EBIS Tunai di Depan ~ 11[150000]  - E23015;E23015 ~ ES23 - Perangkat ONT[0]  - E23015~null~44292;E23015||11||Abodemen 0[0]  - E23015~null~E23015_SWONTPREM;SWONTPREM ~ Biaya Sewa ONT Premium ~ E23015[50000]  - SP_NOSS;SP_NOSS ~ Int"/>
    <s v="INDIBIZ"/>
    <m/>
    <m/>
    <m/>
    <m/>
    <m/>
    <m/>
    <m/>
    <e v="#NUM!"/>
    <e v="#NUM!"/>
    <x v="1"/>
    <x v="19"/>
  </r>
  <r>
    <n v="1339"/>
    <n v="1002505989"/>
    <n v="3"/>
    <x v="3"/>
    <n v="4"/>
    <s v="PURWOKERTO"/>
    <s v="PURWOKERTO"/>
    <s v="AJB"/>
    <s v="REG"/>
    <s v="AO"/>
    <s v="NEW SALES"/>
    <s v="1P INET"/>
    <s v="Completed (PS)"/>
    <s v="RBS-Regional 3"/>
    <d v="2026-08-03T12:29:57"/>
    <d v="2026-08-04T15:42:43"/>
    <n v="69357465"/>
    <m/>
    <n v="143387116387"/>
    <s v="ERABLUE JATI LAWANGAN"/>
    <s v="ODP-AJB-FG/053 FG/D02/053.01"/>
    <s v="WO060782601"/>
    <m/>
    <m/>
    <m/>
    <n v="109.05594499999999"/>
    <n v="-7.5171530000000004"/>
    <s v="|MN02587|MYIA-071724399138/POI/HASBIBINTARO SHIDDIQ/081249549394/nextperdanaone@gmail.com"/>
    <s v="MYIB_ASSISTANT"/>
    <m/>
    <m/>
    <m/>
    <m/>
    <m/>
    <m/>
    <m/>
    <m/>
    <s v="Management Janji"/>
    <s v="2026-08-04 13:00:00 | No Hp Pic : 081249549394 No alt : - Jam Pemasangan :  Tanggal Pemasangan : 04/08/2026 hub sebelum ke lokasi"/>
    <s v="FCC"/>
    <d v="2026-03-08T12:40:00"/>
    <d v="2026-08-04T13:00:00"/>
    <m/>
    <s v="PS"/>
    <s v="AJB"/>
    <s v="NO ADDON"/>
    <n v="20260804"/>
    <s v="Completed"/>
    <s v="HSI Bisnis PSB 70% - 50 Mbps"/>
    <s v="INDIBIZ"/>
    <m/>
    <m/>
    <d v="2026-08-04T13:00:00"/>
    <s v="2026-08-04 13:00:00 | No Hp Pic : 081249549394 No alt : - Jam Pemasangan :  Tanggal Pemasangan : 04/08/2026 hub sebelum ke lokasi"/>
    <n v="2026"/>
    <n v="8"/>
    <n v="4"/>
    <d v="2026-08-04T00:00:00"/>
    <n v="-0.54166666666424135"/>
    <x v="0"/>
    <x v="3"/>
  </r>
  <r>
    <n v="1340"/>
    <n v="1002517614"/>
    <n v="3"/>
    <x v="4"/>
    <n v="4"/>
    <s v="SEMARANG"/>
    <s v="INNER - SEMARANG JATENG UTARA"/>
    <s v="BMK"/>
    <s v="REG"/>
    <s v="AO"/>
    <s v="NEW SALES"/>
    <s v="1P INET"/>
    <s v="Completed (PS)"/>
    <s v="RBS-Regional 3"/>
    <d v="2026-08-10T12:17:57"/>
    <d v="2026-08-11T14:58:23"/>
    <n v="69362387"/>
    <m/>
    <n v="141423136627"/>
    <s v="PT DARMA PUTRA LESTARI"/>
    <s v="ODP-BMK-FS/013 FS/D02/013.01"/>
    <s v="WO061386771"/>
    <m/>
    <m/>
    <m/>
    <n v="110.4114567"/>
    <n v="-7.0806864000000003"/>
    <s v="|MC50018|MYIA-058144986193/POI/JOKO SUHARTOTO/085876648648/4450219spbu@gmail.com"/>
    <s v="MYIB_ASSISTANT"/>
    <m/>
    <m/>
    <m/>
    <m/>
    <m/>
    <m/>
    <m/>
    <m/>
    <s v="Management Janji"/>
    <s v="2026-08-11 13:00:00 | M Janji : (09/08/2026) jam Pasang : 09:00 Note : hubungi pelanggan jika ingin kelokasi"/>
    <s v="FCC"/>
    <d v="2026-10-08T12:39:53"/>
    <d v="2026-08-11T13:00:00"/>
    <m/>
    <s v="PS"/>
    <s v="BMK"/>
    <s v="NO ADDON"/>
    <n v="20260811"/>
    <s v="Completed"/>
    <s v="HSI Bisnis Promo HUT Telkom PSB 70% - 100 Mbps"/>
    <s v="INDIBIZ"/>
    <m/>
    <m/>
    <d v="2026-08-11T13:00:00"/>
    <s v="2026-08-11 13:00:00 | M Janji : (09/08/2026) jam Pasang : 09:00 Note : hubungi pelanggan jika ingin kelokasi"/>
    <n v="2026"/>
    <n v="8"/>
    <n v="11"/>
    <d v="2026-08-11T00:00:00"/>
    <n v="-0.54166666666424135"/>
    <x v="0"/>
    <x v="3"/>
  </r>
  <r>
    <n v="1341"/>
    <n v="1002522139"/>
    <n v="3"/>
    <x v="6"/>
    <n v="5"/>
    <s v="SIDOARJO"/>
    <s v="MOJOKERTO"/>
    <s v="MRT"/>
    <s v="REG"/>
    <s v="AO"/>
    <s v="NEW SALES"/>
    <m/>
    <s v="102 | FOLLOW UP COMPLETED"/>
    <s v="RBS-Regional 3"/>
    <d v="2026-08-12T13:28:34"/>
    <d v="2026-08-12T19:32:57"/>
    <n v="69364222"/>
    <m/>
    <n v="152312243266"/>
    <s v="TOKO SEMBAKO AZKA"/>
    <s v="ODP-MRT-FAP/16"/>
    <s v="WO061595534"/>
    <m/>
    <m/>
    <m/>
    <n v="112.43040000000001"/>
    <n v="-7.6643160999999997"/>
    <s v="|MC30217|/AMINATUN AISYAH/82140635859/amiaisyah01@gmail.com"/>
    <s v="Sales Force DBS"/>
    <m/>
    <m/>
    <m/>
    <m/>
    <m/>
    <m/>
    <m/>
    <m/>
    <s v="Management Janji"/>
    <s v="2026-08-13 13:00:00|Waktu pemasangan : 13 agustus 2026 Jam pemasangan : 08.00 - 12.00 Info Tambahan : Hubungi pelanggan dulu sebelum ke lokasi terimakasih |40951377|MYDITA"/>
    <s v="FCC"/>
    <d v="2026-12-08T13:39:52"/>
    <d v="2026-08-13T13:00:00"/>
    <s v="Kendala Teknik"/>
    <s v="REVOKE"/>
    <s v="MRT"/>
    <s v="NETMONK"/>
    <m/>
    <s v="Follow Up Revoke Completed, New Order ID : SC1002523151"/>
    <s v="- 11_11446;Biaya PSB HSI EBIS Tunai di Depan ~ 11[150000]  - E23080;E23080 ~ ES23 - Add-on HSI Bisnis Bundling (Netmonk)[0]  - E23080~null~100382;E23080||77||Abodemen 0[0]  - E23080~null~E23080_NMONKHI;NMONKHI ~ Nadefaa Netmonk Hi Alacarte ~ E23080[56100]"/>
    <s v="INDIBIZ"/>
    <m/>
    <m/>
    <d v="2026-08-13T13:00:00"/>
    <s v="2026-08-13 13:00:00|Waktu pemasangan : 13 agustus 2026 Jam pemasangan : 08.00 - 12.00 Info Tambahan : Hubungi pelanggan dulu sebelum ke lokasi terimakasih |40951377|MYDITA"/>
    <m/>
    <m/>
    <m/>
    <e v="#NUM!"/>
    <e v="#NUM!"/>
    <x v="1"/>
    <x v="19"/>
  </r>
  <r>
    <n v="1342"/>
    <n v="1002517481"/>
    <n v="3"/>
    <x v="1"/>
    <n v="5"/>
    <s v="SBY SELATAN"/>
    <s v="KETINTANG"/>
    <s v="IJK"/>
    <s v="REG"/>
    <s v="AO"/>
    <s v="NEW SALES"/>
    <s v="1P INET"/>
    <s v="Completed (PS)"/>
    <s v="RBS-Regional 3"/>
    <d v="2026-08-10T11:37:57"/>
    <d v="2026-08-11T19:44:24"/>
    <n v="69362309"/>
    <m/>
    <n v="152306253210"/>
    <s v="Sakinah Kocika lt 2"/>
    <s v="ODP-IJK-FCH/12 FCH/D02/12.01"/>
    <s v="WO061380397"/>
    <m/>
    <m/>
    <m/>
    <n v="112.729135"/>
    <n v="-7.3098019000000001"/>
    <s v="MD|MYDB-20260809264811|DN00001/MN00442|Sakinah Kocika lt 2|089502526791"/>
    <s v="MYDIGIBIZPARTNER"/>
    <m/>
    <m/>
    <m/>
    <m/>
    <m/>
    <m/>
    <m/>
    <m/>
    <s v="Management Janji"/>
    <s v="2026-08-14 15:00:00 | M Janji : (11/08/2026) jam Pasang : 09:00 Note : hubungi pelanggan jika ingin kelokasi "/>
    <s v="FCC"/>
    <d v="2026-10-08T11:40:04"/>
    <d v="2026-08-14T15:00:00"/>
    <m/>
    <s v="PS"/>
    <s v="IJK"/>
    <s v="NO ADDON"/>
    <n v="20260811"/>
    <s v="Completed"/>
    <s v="HSI Bisnis Basic Promo HUT Telkom PSB 70% - 50 Mbps"/>
    <s v="INDIBIZ"/>
    <m/>
    <m/>
    <d v="2026-08-14T15:00:00"/>
    <s v="2026-08-14 15:00:00 | M Janji : (11/08/2026) jam Pasang : 09:00 Note : hubungi pelanggan jika ingin kelokasi "/>
    <n v="2026"/>
    <n v="8"/>
    <n v="11"/>
    <d v="2026-08-11T00:00:00"/>
    <n v="-3.625"/>
    <x v="0"/>
    <x v="8"/>
  </r>
  <r>
    <n v="1343"/>
    <n v="1002520793"/>
    <n v="3"/>
    <x v="5"/>
    <n v="5"/>
    <s v="SINGARJA"/>
    <s v="GIANYAR"/>
    <s v="GIN"/>
    <s v="REG"/>
    <s v="AO"/>
    <s v="NEW SALES"/>
    <m/>
    <s v="Completed (PS)"/>
    <s v="RBS-Regional 3"/>
    <d v="2026-08-11T16:45:34"/>
    <d v="2026-08-13T08:33:18"/>
    <n v="69363683"/>
    <m/>
    <n v="172407214108"/>
    <s v="PT. MITRA BALI SUKSES"/>
    <s v="ODP-GIN-FQ/04"/>
    <s v="WO061532548"/>
    <m/>
    <m/>
    <m/>
    <n v="115.31606979999999"/>
    <n v="-8.5406762999999994"/>
    <s v="|MN02545|/PIC WAHYUDI/08995847815-081381829072/it.info@mitrabalisukses.co.id"/>
    <s v="Sales Force DBS"/>
    <m/>
    <m/>
    <m/>
    <m/>
    <m/>
    <m/>
    <m/>
    <m/>
    <s v="Management Janji"/>
    <s v="2026-08-12 15:00:00|Nama Pic : PT. MITRA BALI SUKSES No Hp Pic : 08995847815 No alt : - Jam Pemasangan : pagi  Tanggal Pemasangan : 12 Agustus 2026|40951375|MYDITA"/>
    <s v="FCC"/>
    <d v="2026-11-08T16:54:58"/>
    <d v="2026-08-12T15:00:00"/>
    <m/>
    <s v="PS"/>
    <s v="GIN"/>
    <s v="NO ADDON"/>
    <n v="20260813"/>
    <s v="Completed"/>
    <s v="- 11_11446;Biaya PSB HSI EBIS Tunai di Depan ~ 11[150000]  - SP_NOSS;SP_NOSS ~ Internet NOSS Multispeed Network[0]  - E23015;E23015 ~ ES23 - Perangkat ONT[0]  - E23015~null~44292;E23015||11||Abodemen 0[0]  - E23015~null~E23015_SWONTPREM;SWONTPREM ~ Biaya "/>
    <s v="INDIBIZ"/>
    <m/>
    <m/>
    <d v="2026-08-12T15:00:00"/>
    <s v="2026-08-12 15:00:00|Nama Pic : PT. MITRA BALI SUKSES No Hp Pic : 08995847815 No alt : - Jam Pemasangan : pagi  Tanggal Pemasangan : 12 Agustus 2026|40951375|MYDITA"/>
    <n v="2026"/>
    <n v="8"/>
    <n v="13"/>
    <d v="2026-08-13T00:00:00"/>
    <n v="0.375"/>
    <x v="0"/>
    <x v="31"/>
  </r>
  <r>
    <n v="1344"/>
    <n v="1002511061"/>
    <n v="3"/>
    <x v="3"/>
    <n v="4"/>
    <s v="YOGYAKARTA"/>
    <s v="SLEMAN"/>
    <s v="GOD"/>
    <s v="REG"/>
    <s v="AO"/>
    <s v="NEW SALES"/>
    <m/>
    <s v="MYDITA - GAGAL SEND CARING UNSC"/>
    <s v="RBS-Regional 3"/>
    <d v="2026-08-05T15:40:34"/>
    <d v="2026-08-06T09:36:02"/>
    <n v="69359369"/>
    <m/>
    <n v="146136130063"/>
    <s v="SMP NEGERI 2 SEDAYU"/>
    <m/>
    <m/>
    <m/>
    <m/>
    <m/>
    <n v="110.23697300000001"/>
    <n v="-7.8453245000000003"/>
    <s v="|MC80066|/BENNY DWI PUTRA/081328858736/benydwiputra1994@gmail.com"/>
    <s v="Sales Profesional"/>
    <m/>
    <m/>
    <m/>
    <m/>
    <m/>
    <m/>
    <m/>
    <m/>
    <m/>
    <m/>
    <m/>
    <d v="2026-05-08T15:55:29"/>
    <m/>
    <m/>
    <m/>
    <s v="GOD"/>
    <s v="NO ADDON"/>
    <m/>
    <s v="MYDITA - GAGAL SEND CARING UNSC"/>
    <s v="- 11_11446;Biaya PSB HSI EBIS Tunai di Depan ~ 11[150000]  - SP_NOSS;SP_NOSS ~ Internet NOSS Multispeed Network[0]  - SP_NOSS;SP_NOSS ~ Internet NOSS Multispeed Network[0]  - E25060;E25060 ~ ES25 - Paket HSI Bisnis (HSIE) Khusus Winback 2.0[0]  - E25060~n"/>
    <s v="INDIBIZ"/>
    <m/>
    <m/>
    <m/>
    <m/>
    <m/>
    <m/>
    <m/>
    <e v="#NUM!"/>
    <e v="#NUM!"/>
    <x v="1"/>
    <x v="3"/>
  </r>
  <r>
    <n v="1345"/>
    <n v="1002527274"/>
    <n v="3"/>
    <x v="6"/>
    <n v="5"/>
    <s v="PASURUAN"/>
    <s v="LUMAJANG"/>
    <s v="LMJ"/>
    <s v="REG"/>
    <s v="AO"/>
    <s v="NEW SALES"/>
    <m/>
    <s v="CC - HD1A - INPROGRESS UNCONTACTED"/>
    <s v="RBS-Regional 3"/>
    <d v="2026-08-14T17:01:16"/>
    <d v="2026-08-16T18:48:52"/>
    <n v="69366360"/>
    <m/>
    <n v="152504261521"/>
    <s v="TOKO ARINDI"/>
    <s v="ODP-LMJ-FJ/55"/>
    <m/>
    <m/>
    <m/>
    <m/>
    <n v="113.200456"/>
    <n v="-8.1464689000000003"/>
    <s v="|MC30211|/EDY HARIYANTO/85184972514/Achmadabdulrozaq9@gmail.com"/>
    <s v="Sales Force DBS"/>
    <m/>
    <m/>
    <m/>
    <m/>
    <m/>
    <m/>
    <m/>
    <m/>
    <m/>
    <m/>
    <m/>
    <s v="14-08-2026 17:10:17"/>
    <m/>
    <m/>
    <s v="FCC"/>
    <s v="LMJ"/>
    <s v="NO ADDON"/>
    <m/>
    <s v="UNCONTACTED : Mail Box - Memo Ivan Sutiawan 40010577|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26"/>
  </r>
  <r>
    <n v="1346"/>
    <n v="1002511522"/>
    <n v="3"/>
    <x v="0"/>
    <n v="5"/>
    <s v="KUPANG"/>
    <s v="KUPANG"/>
    <s v="KPN"/>
    <s v="REG"/>
    <s v="AO"/>
    <s v="NEW SALES"/>
    <s v="1P INET"/>
    <s v="Completed (PS)"/>
    <s v="RBS-Regional 3"/>
    <d v="2026-08-06T09:01:57"/>
    <d v="2026-08-07T17:48:30"/>
    <n v="69359602"/>
    <m/>
    <n v="172502311337"/>
    <s v="SMA SWASTA NESI NEONMAT KUPANG"/>
    <s v="ODP-KPN-FFH/07 FFH/D01/07.01"/>
    <s v="WO061042978"/>
    <m/>
    <m/>
    <m/>
    <n v="123.61285959999999"/>
    <n v="-10.1477208"/>
    <s v="|MN01740|MYIA-044674644636/POI/SIMONNESI,A.Md/082145418543/smanesineonmat@gmail.com"/>
    <s v="MYIB_ASSISTANT"/>
    <m/>
    <m/>
    <m/>
    <m/>
    <m/>
    <m/>
    <m/>
    <m/>
    <s v="Management Janji"/>
    <s v="2026-08-07 08:00:00 | Tanggal pemasangan : 07 AGUSTUS 2026 Jam pemasangan : pagi/siang Info Tambahan : Hubungi pelanggan dulu sebelum ke lokasi terima kasih"/>
    <s v="FCC"/>
    <d v="2026-06-08T09:10:44"/>
    <d v="2026-08-07T08:00:00"/>
    <m/>
    <s v="PS"/>
    <s v="KPN"/>
    <s v="NO ADDON"/>
    <n v="20260807"/>
    <s v="Completed"/>
    <s v="HSI Bisnis Basic Promo HUT Telkom PSB 70% - 50 Mbps"/>
    <s v="INDIBIZ"/>
    <m/>
    <m/>
    <d v="2026-08-07T08:00:00"/>
    <s v="2026-08-07 08:00:00 | Tanggal pemasangan : 07 AGUSTUS 2026 Jam pemasangan : pagi/siang Info Tambahan : Hubungi pelanggan dulu sebelum ke lokasi terima kasih"/>
    <n v="2026"/>
    <n v="8"/>
    <n v="7"/>
    <d v="2026-08-07T00:00:00"/>
    <n v="-0.33333333333575865"/>
    <x v="0"/>
    <x v="33"/>
  </r>
  <r>
    <n v="1347"/>
    <n v="1002516614"/>
    <n v="3"/>
    <x v="6"/>
    <n v="5"/>
    <s v="SIDOARJO"/>
    <s v="INNER - JATIM TIMUR"/>
    <s v="TUN"/>
    <s v="REG"/>
    <s v="AO"/>
    <s v="NEW SALES"/>
    <s v="1P INET"/>
    <s v="102 | FOLLOW UP COMPLETED"/>
    <s v="RBS-Regional 3"/>
    <d v="2026-08-09T17:34:56"/>
    <d v="2026-08-12T17:00:44"/>
    <n v="69361970"/>
    <m/>
    <n v="152327226326"/>
    <s v="warkop imron"/>
    <s v="ODP-TUN-FX/18 FX/D03/18.01"/>
    <s v="WO061337646"/>
    <m/>
    <m/>
    <m/>
    <n v="112.6497493"/>
    <n v="-7.4657792000000001"/>
    <s v="MD|MYDB-20260809264824|DN00001/MN01993|warkop imron|081999946906"/>
    <s v="MYDIGIBIZPARTNER"/>
    <m/>
    <m/>
    <m/>
    <m/>
    <m/>
    <m/>
    <m/>
    <m/>
    <s v="Management Janji"/>
    <s v="2026-08-10 15:00:00 | Nama Pic : BP IMRON No Hp Pic : 081999946906 Jam Pemasangan : 08:00 - 12.00 Tanggal Pemasangan : SENIN 10 AGUSTUS 2026 Info Tambahan : Hubungi pelanggan sebelum datang ke lokasi"/>
    <s v="FCC"/>
    <d v="2026-09-08T17:39:45"/>
    <d v="2026-08-10T15:00:00"/>
    <m/>
    <s v="REVOKE"/>
    <s v="TUN"/>
    <s v="NO ADDON"/>
    <m/>
    <s v="Follow Up Revoke Completed, New Order ID : SC1002522985"/>
    <s v="HSI Bisnis Basic Promo HUT Telkom PSB 70% - 50 Mbps"/>
    <s v="INDIBIZ"/>
    <m/>
    <m/>
    <d v="2026-08-10T15:00:00"/>
    <s v="2026-08-10 15:00:00 | Nama Pic : BP IMRON No Hp Pic : 081999946906 Jam Pemasangan : 08:00 - 12.00 Tanggal Pemasangan : SENIN 10 AGUSTUS 2026 Info Tambahan : Hubungi pelanggan sebelum datang ke lokasi"/>
    <m/>
    <m/>
    <m/>
    <e v="#NUM!"/>
    <e v="#NUM!"/>
    <x v="1"/>
    <x v="17"/>
  </r>
  <r>
    <n v="1348"/>
    <n v="1002527658"/>
    <n v="3"/>
    <x v="1"/>
    <n v="5"/>
    <s v="SBY UTARA"/>
    <s v="TANDES"/>
    <s v="TNS"/>
    <s v="REG"/>
    <s v="AO"/>
    <s v="NEW SALES"/>
    <m/>
    <s v="CC - HD1A - INPROGRESS UNCONTACTED"/>
    <s v="RBS-Regional 3"/>
    <d v="2026-08-15T08:06:15"/>
    <d v="2026-08-16T11:39:47"/>
    <n v="69366518"/>
    <m/>
    <n v="152409278118"/>
    <s v="SURABAYA EUROPEAN SCHOOL"/>
    <s v="ODP-TDS-FX/52"/>
    <m/>
    <m/>
    <m/>
    <m/>
    <n v="112.66582150000001"/>
    <n v="-7.2941098999999996"/>
    <s v="|MC70131|/SURABAYA EUROPEAN SCHOOL/081233775623/085173281368/yunita@surabayaeuropeanschool.com/HSI Bisnis Promo HUT Telkom (1:1) 300 Mbps (Rp 1.130.000) PSB Rp 150.000/AULIA/-7.293992,112.665746"/>
    <s v="Sales Force DBS"/>
    <m/>
    <m/>
    <m/>
    <m/>
    <m/>
    <m/>
    <m/>
    <m/>
    <m/>
    <m/>
    <m/>
    <s v="15-08-2026 08:10:40"/>
    <m/>
    <m/>
    <s v="FCC"/>
    <s v="TNS"/>
    <s v="NO ADDON"/>
    <m/>
    <s v="UNCONTACTED : Line Busy Sonya Rahma Winata 40951375|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27"/>
  </r>
  <r>
    <n v="1349"/>
    <n v="1002505988"/>
    <n v="3"/>
    <x v="6"/>
    <n v="5"/>
    <s v="JEMBER"/>
    <s v="BANYUWANGI"/>
    <s v="PSG"/>
    <s v="REG"/>
    <s v="AO"/>
    <s v="NEW SALES"/>
    <s v="1P INET"/>
    <s v="Completed (PS)"/>
    <s v="RBS-Regional 3"/>
    <d v="2026-08-03T12:28:57"/>
    <d v="2026-08-04T12:04:45"/>
    <n v="69357453"/>
    <m/>
    <n v="152521203259"/>
    <s v="Kantor Desa Sumbermulyo"/>
    <s v="ODP-PSG-FJ/21"/>
    <s v="WO060782524"/>
    <m/>
    <m/>
    <m/>
    <n v="114.088618084788"/>
    <n v="-8.5646558934127004"/>
    <s v="MD|MYDB-20260803264244|DC30004/MC30051|Kantor Desa Sumbermulyo|085334116388"/>
    <s v="MYDIGIBIZPARTNER"/>
    <m/>
    <m/>
    <m/>
    <m/>
    <m/>
    <m/>
    <m/>
    <m/>
    <s v="Management Janji"/>
    <s v="2026-08-04 13:00:00 | Tanggal pemasangan: 04/08/2026 Jam pemasangan : pagi / siang Info Tambahan : Hubungi pelanggan dulu sebelum ke lokasi. terima kasih "/>
    <s v="FCC"/>
    <d v="2026-03-08T12:40:00"/>
    <d v="2026-08-04T13:00:00"/>
    <m/>
    <s v="PS"/>
    <s v="PSG"/>
    <s v="NO ADDON"/>
    <n v="20260804"/>
    <s v="Completed"/>
    <s v="HSI Bisnis Basic PSB 70% - 300 Mbps"/>
    <s v="INDIBIZ"/>
    <m/>
    <m/>
    <d v="2026-08-04T13:00:00"/>
    <s v="2026-08-04 13:00:00 | Tanggal pemasangan: 04/08/2026 Jam pemasangan : pagi / siang Info Tambahan : Hubungi pelanggan dulu sebelum ke lokasi. terima kasih "/>
    <n v="2026"/>
    <n v="8"/>
    <n v="4"/>
    <d v="2026-08-04T00:00:00"/>
    <n v="-0.54166666666424135"/>
    <x v="0"/>
    <x v="16"/>
  </r>
  <r>
    <n v="1350"/>
    <n v="1002517765"/>
    <n v="3"/>
    <x v="4"/>
    <n v="4"/>
    <s v="SEMARANG"/>
    <s v="INNER - SEMARANG JATENG UTARA"/>
    <s v="BMK"/>
    <s v="DPS"/>
    <s v="AO"/>
    <s v="NEW SALES"/>
    <m/>
    <s v="Completed (PS)"/>
    <s v="DPS-Logistic &amp; Manufacturing"/>
    <d v="2026-08-10T13:30:57"/>
    <d v="2026-08-10T20:34:52"/>
    <n v="69163478"/>
    <m/>
    <n v="141423136628"/>
    <s v="GLOBAL ELEKTRONIK MITAPRANA"/>
    <s v="ODP-BMK-FAZ/057"/>
    <s v="WO061400171"/>
    <m/>
    <m/>
    <m/>
    <n v="110.414669"/>
    <n v="-7.0650940000000002"/>
    <s v="DPS;LMS;P26-204068 - HSI 50mbps BANYUMANIK dan UNGARAN PT GEM;PIC LOK;Andree Januar Sumadi   IT Support  +62 857-2220-4509  andree.sumadi@gdn-commerce.com"/>
    <s v="Account Manager"/>
    <m/>
    <m/>
    <m/>
    <m/>
    <m/>
    <m/>
    <m/>
    <m/>
    <s v="Management Janji"/>
    <s v="DPS;LMS;P26-204068 - HSI 50mbps BANYUMANIK dan UNGARAN PT GEM;PIC LOK;&quot;&quot;&quot;Andree Januar Sumadi   IT Support  +62 857-2220-4509  andree.sumadi@gdn-commerce.com&quot;&quot;&quot;"/>
    <s v="FCC"/>
    <d v="2026-10-08T13:39:47"/>
    <m/>
    <m/>
    <s v="PS"/>
    <s v="BMK"/>
    <s v="NO ADDON"/>
    <n v="20260810"/>
    <s v="Completed"/>
    <s v="- 11_11446;Biaya PSB HSI EBIS Tunai di Depan ~ 11[500000]  - SP_NOSS;SP_NOSS ~ Internet NOSS Multispeed Network[0]  - SP_NOSS;SP_NOSS ~ Internet NOSS Multispeed Network[0]  - E23015;E23015 ~ ES23 - Perangkat ONT[0]  - E23015~null~44292;E23015||11||Abodeme"/>
    <s v="INDIBIZ"/>
    <m/>
    <m/>
    <d v="2026-08-10T16:00:00"/>
    <s v="DPS;LMS;P26-204068 - HSI 50mbps BANYUMANIK dan UNGARAN PT GEM;PIC LOK;&quot;&quot;&quot;Andree Januar Sumadi   IT Support  +62 857-2220-4509  andree.sumadi@gdn-commerce.com&quot;&quot;&quot;"/>
    <n v="2026"/>
    <n v="8"/>
    <n v="10"/>
    <d v="2026-08-10T00:00:00"/>
    <n v="-0.66666666666424135"/>
    <x v="0"/>
    <x v="3"/>
  </r>
  <r>
    <n v="1351"/>
    <n v="1002507229"/>
    <n v="3"/>
    <x v="3"/>
    <n v="4"/>
    <s v="MAGELANG"/>
    <s v="WONOSOBO"/>
    <s v="WOS"/>
    <s v="REG"/>
    <s v="AO"/>
    <s v="NEW SALES"/>
    <m/>
    <s v="CANCEL COMPLETED"/>
    <s v="RBS-Regional 3"/>
    <d v="2026-08-04T10:10:05"/>
    <d v="2026-08-08T02:01:09"/>
    <n v="69358025"/>
    <m/>
    <n v="141373127377"/>
    <s v="Sikembang Glamping"/>
    <s v="ODP-WOS-FAP/025"/>
    <m/>
    <m/>
    <m/>
    <m/>
    <n v="109.92659517334801"/>
    <n v="-7.2733769978902396"/>
    <s v="AMRBS ; 402717 ; AMEX ; WIRA ; TREG3 ; MAGELANG ; 1S HSI BISNIS  300 Mbps ; Sony 082220777701; Sonicahyadi0806@gmail.com"/>
    <s v="Amex"/>
    <m/>
    <m/>
    <m/>
    <m/>
    <m/>
    <m/>
    <m/>
    <m/>
    <m/>
    <m/>
    <m/>
    <d v="2026-04-08T10:25:32"/>
    <m/>
    <m/>
    <s v="REJECT_FCC"/>
    <s v="WOS"/>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m/>
    <m/>
    <m/>
    <m/>
    <m/>
    <e v="#NUM!"/>
    <e v="#NUM!"/>
    <x v="1"/>
    <x v="3"/>
  </r>
  <r>
    <n v="1352"/>
    <n v="1002510395"/>
    <n v="3"/>
    <x v="1"/>
    <n v="5"/>
    <s v="SBY SELATAN"/>
    <s v="KETINTANG"/>
    <s v="TPO"/>
    <s v="REG"/>
    <s v="AO"/>
    <s v="NEW SALES"/>
    <s v="1P INET"/>
    <s v="Completed (PS)"/>
    <s v="RBS-Regional 3"/>
    <d v="2026-08-05T12:31:56"/>
    <d v="2026-08-06T18:53:00"/>
    <n v="69359096"/>
    <m/>
    <n v="152305230209"/>
    <s v="R TU SDN Sedati 2"/>
    <s v="ODP-TPO-FDL/03"/>
    <s v="WO060976046"/>
    <m/>
    <m/>
    <m/>
    <n v="112.757569711749"/>
    <n v="-7.3778230863215502"/>
    <s v="MD|MYDB-20260805264385|DN00001/MN00442|R TU SDN Sedati 2|081252275235"/>
    <s v="MYDIGIBIZPARTNER"/>
    <m/>
    <m/>
    <m/>
    <m/>
    <m/>
    <m/>
    <m/>
    <m/>
    <s v="Management Janji"/>
    <s v="2026-08-06 13:00:00 | M Janji : (06/08/2026) jam Pasang pagi / siang  Note : hubungi pelanggan jika ingin kelokasi"/>
    <s v="FCC"/>
    <d v="2026-05-08T12:40:22"/>
    <d v="2026-08-06T13:00:00"/>
    <m/>
    <s v="PS"/>
    <s v="TPO"/>
    <s v="NO ADDON"/>
    <n v="20260806"/>
    <s v="Completed"/>
    <s v="HSI Bisnis Basic Promo HUT Telkom PSB 70% - 100 Mbps"/>
    <s v="INDIBIZ"/>
    <m/>
    <m/>
    <d v="2026-08-06T13:00:00"/>
    <s v="2026-08-06 13:00:00 | M Janji : (06/08/2026) jam Pasang pagi / siang  Note : hubungi pelanggan jika ingin kelokasi"/>
    <n v="2026"/>
    <n v="8"/>
    <n v="6"/>
    <d v="2026-08-06T00:00:00"/>
    <n v="-0.54166666666424135"/>
    <x v="0"/>
    <x v="8"/>
  </r>
  <r>
    <n v="1353"/>
    <n v="1002529270"/>
    <n v="3"/>
    <x v="0"/>
    <n v="5"/>
    <s v="MATARAM"/>
    <s v="LOMBOK BARAT TENGAH"/>
    <s v="PRY"/>
    <s v="REG"/>
    <s v="AO"/>
    <s v="NEW SALES"/>
    <m/>
    <s v="Completed (PS)"/>
    <s v="RBS-Regional 3"/>
    <d v="2026-08-16T09:08:56"/>
    <d v="2026-08-16T14:18:25"/>
    <n v="69366469"/>
    <m/>
    <n v="172603791405"/>
    <s v="Toko Iman Adlian Kurniawan"/>
    <s v="ODP-PYA-FAP/40"/>
    <s v="WO061858703"/>
    <m/>
    <m/>
    <m/>
    <n v="116.37405099999999"/>
    <n v="-8.6503297000000003"/>
    <s v="MD|MYDB-20260814265370|SC00001/MC00046|Toko Iman Adlian Kurniawan|081937034418"/>
    <s v="MYDIGIBIZPARTNER"/>
    <m/>
    <m/>
    <m/>
    <m/>
    <m/>
    <m/>
    <m/>
    <m/>
    <s v="Management Janji"/>
    <s v="2026-08-15 15:00:00 | Nama PIC : Iman  No HP : 081937034418  Alt :   M Janji : 15 Augustus 2026  Jam Pasang : 08.00 - 13:00   NoteÃ‚Â :  hubungi terlebih dahulu sebelum kelokasi "/>
    <s v="FCC"/>
    <s v="16-08-2026 09:10:16"/>
    <m/>
    <m/>
    <s v="PS"/>
    <s v="PRY"/>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5 15:00:00 | Nama PIC : Iman  No HP : 081937034418  Alt :   M Janji : 15 Augustus 2026  Jam Pasang : 08.00 - 13:00   NoteÃ‚Â :  hubungi terlebih dahulu sebelum kelokasi "/>
    <n v="2026"/>
    <n v="8"/>
    <n v="16"/>
    <d v="2026-08-16T00:00:00"/>
    <n v="-0.29166666666424135"/>
    <x v="0"/>
    <x v="9"/>
  </r>
  <r>
    <n v="1354"/>
    <n v="1002529993"/>
    <n v="3"/>
    <x v="7"/>
    <n v="4"/>
    <s v="SOLO"/>
    <s v="INNER - SOLO JATENG TIMUR"/>
    <s v="MSO"/>
    <s v="REG"/>
    <s v="AO"/>
    <s v="NEW SALES"/>
    <s v="1P INET"/>
    <s v="8 | OSS - PONR"/>
    <s v="RBS-Regional 3"/>
    <d v="2026-08-16T17:02:57"/>
    <d v="2026-08-17T17:58:00"/>
    <n v="69367716"/>
    <m/>
    <n v="142566103186"/>
    <s v="SPBU 44.572.14"/>
    <s v="ODP-MSO-FQ/014 FQ/D05/014.01"/>
    <s v="WO061893890"/>
    <m/>
    <m/>
    <m/>
    <n v="110.88676340000001"/>
    <n v="-7.3106774000000003"/>
    <s v="|MN01811|MYIA-015054855368/POI/TRI SUTRISNO/085225778997/sragenspbu@gmail.com"/>
    <s v="MYIB_ASSISTANT"/>
    <m/>
    <m/>
    <m/>
    <m/>
    <m/>
    <m/>
    <m/>
    <m/>
    <s v="Management Janji"/>
    <s v="2026-08-17 13:00:00 | Nama PIC : bapak tri No HP : 085225778997 Alt :  M Janji : (SENIN/17/AGUSTUS/2026) jam Pasang : 09:00 Note : hubungi pelanggan jika ingin kelokasi"/>
    <s v="FCC"/>
    <s v="16-08-2026 17:25:29"/>
    <d v="2026-08-17T13:00:00"/>
    <m/>
    <s v="ACT_COM"/>
    <s v="MSO"/>
    <s v="NO ADDON"/>
    <m/>
    <s v="PONR"/>
    <s v="HSI Bisnis Promo HUT Telkom PSB 70% - 100 Mbps Dual Band"/>
    <s v="INDIBIZ"/>
    <m/>
    <m/>
    <d v="2026-08-17T13:00:00"/>
    <s v="2026-08-17 13:00:00 | Nama PIC : bapak tri No HP : 085225778997 Alt :  M Janji : (SENIN/17/AGUSTUS/2026) jam Pasang : 09:00 Note : hubungi pelanggan jika ingin kelokasi"/>
    <m/>
    <m/>
    <m/>
    <e v="#NUM!"/>
    <e v="#NUM!"/>
    <x v="1"/>
    <x v="3"/>
  </r>
  <r>
    <n v="1355"/>
    <n v="1002504472"/>
    <n v="3"/>
    <x v="4"/>
    <n v="4"/>
    <s v="SEMARANG"/>
    <s v="KENDAL"/>
    <s v="KDL"/>
    <s v="REG"/>
    <s v="AO"/>
    <s v="NEW SALES"/>
    <s v="1P INET"/>
    <s v="Completed (PS)"/>
    <s v="RBS-Regional 3"/>
    <d v="2026-08-01T11:52:56"/>
    <d v="2026-08-02T16:10:00"/>
    <n v="69356679"/>
    <m/>
    <n v="146457106310"/>
    <s v="TOKO SEMBAKO MADURA"/>
    <s v="ODP-KDL-FAS/011 FAS/D03/011.01"/>
    <s v="WO060637379"/>
    <m/>
    <m/>
    <m/>
    <n v="110.1240483"/>
    <n v="-6.9358605000000004"/>
    <s v="|MN02256|MYIA-068299663654/POI/MUHAMAD SANTOSO SAPUTRA/085707586512/asunyose@gmail.com"/>
    <s v="MYIB_ASSISTANT"/>
    <m/>
    <m/>
    <m/>
    <m/>
    <m/>
    <m/>
    <m/>
    <m/>
    <s v="Management Janji"/>
    <s v="2026-08-02 08:00:00 | Tanggal pemasangan: 01/08/2026 Jam pemasangan : pagi / siang Info Tambahan : Hubungi pelanggan dulu sebelum ke lokasi terima kasih"/>
    <s v="FCC"/>
    <d v="2026-01-08T11:54:49"/>
    <d v="2026-08-02T08:00:00"/>
    <m/>
    <s v="PS"/>
    <s v="KDL"/>
    <s v="NO ADDON"/>
    <n v="20260802"/>
    <s v="Completed"/>
    <s v="HSI Bisnis Promo HUT Telkom PSB 70% - 300 Mbps"/>
    <s v="INDIBIZ"/>
    <m/>
    <m/>
    <d v="2026-08-02T08:00:00"/>
    <s v="2026-08-02 08:00:00 | Tanggal pemasangan: 01/08/2026 Jam pemasangan : pagi / siang Info Tambahan : Hubungi pelanggan dulu sebelum ke lokasi terima kasih"/>
    <n v="2026"/>
    <n v="8"/>
    <n v="2"/>
    <d v="2026-08-02T00:00:00"/>
    <n v="-0.33333333333575865"/>
    <x v="0"/>
    <x v="3"/>
  </r>
  <r>
    <n v="1356"/>
    <n v="1002522112"/>
    <n v="3"/>
    <x v="4"/>
    <n v="4"/>
    <s v="SEMARANG"/>
    <s v="KENDAL"/>
    <s v="SKR"/>
    <s v="DPS"/>
    <s v="AO"/>
    <s v="NEW SALES"/>
    <m/>
    <s v="Completed (PS)"/>
    <s v="DPS-Logistic &amp; Manufacturing"/>
    <d v="2026-08-12T13:21:29"/>
    <d v="2026-08-12T15:59:25"/>
    <n v="69364233"/>
    <m/>
    <n v="141409102264"/>
    <s v="Hub Sukorejo Kendal 2"/>
    <s v="ODP-SKR-FA/044"/>
    <s v="WO061587630"/>
    <m/>
    <m/>
    <m/>
    <n v="110.04501500000001"/>
    <n v="-7.0950930000000003"/>
    <s v="Dhimas Permadi Okta, dhimas.dewa@spxexpress.com, 085647823280"/>
    <s v="TAM"/>
    <m/>
    <m/>
    <m/>
    <m/>
    <m/>
    <m/>
    <m/>
    <m/>
    <s v="Management Janji"/>
    <s v="Dhimas Permadi Okta, dhimas.dewa@spxexpress.com, 085647823280"/>
    <s v="FCC"/>
    <d v="2026-12-08T13:39:52"/>
    <m/>
    <m/>
    <s v="PS"/>
    <s v="SKR"/>
    <s v="NO ADDON"/>
    <n v="20260812"/>
    <s v="Completed"/>
    <s v="- 11_11450;Biaya PSB Reguler HSI EBIS ~ 11[150000]  - SP_NOSS;SP_NOSS ~ Internet NOSS Multispeed Network[0]  - SP_NOSS;SP_NOSS ~ Internet NOSS Multispeed Network[0]  - E23015;E23015 ~ ES23 - Perangkat ONT[0]  - E23015~null~44292;E23015||11||Abodemen 0[0] "/>
    <s v="INDIBIZ"/>
    <m/>
    <m/>
    <d v="2026-08-13T14:00:00"/>
    <s v="Dhimas Permadi Okta, dhimas.dewa@spxexpress.com, 085647823280"/>
    <n v="2026"/>
    <n v="8"/>
    <n v="12"/>
    <d v="2026-08-12T00:00:00"/>
    <n v="-1.5833333333357587"/>
    <x v="0"/>
    <x v="3"/>
  </r>
  <r>
    <n v="1357"/>
    <n v="1002519530"/>
    <n v="3"/>
    <x v="7"/>
    <n v="4"/>
    <s v="SOLO"/>
    <s v="SRAGEN"/>
    <s v="KAR"/>
    <s v="REG"/>
    <s v="AO"/>
    <s v="NEW SALES"/>
    <s v="1P INET"/>
    <s v="Completed (PS)"/>
    <s v="RBS-Regional 3"/>
    <d v="2026-08-11T11:25:56"/>
    <d v="2026-08-13T08:17:05"/>
    <n v="69363152"/>
    <m/>
    <n v="142567104612"/>
    <s v="Penggilingan Padi Makmur"/>
    <s v="ODP-KAR-FG/009 FG/D01/009.01"/>
    <s v="WO061480411"/>
    <m/>
    <m/>
    <m/>
    <n v="111.036681979894"/>
    <n v="-7.6187911445802898"/>
    <s v="MD|MYDB-20260811264933|DN00001/MN00396|Penggilingan Padi Makmur|089658992218"/>
    <s v="MYDIGIBIZPARTNER"/>
    <m/>
    <m/>
    <m/>
    <m/>
    <m/>
    <m/>
    <m/>
    <m/>
    <s v="Management Janji"/>
    <s v="2026-08-12 13:00:00 | Nama : BP RIYAN TEGUH PRAKOSO No Hp : 089658992218 No Alt :  Tgl Pemasangan : 12 Agustus 2026 Interval : SIANG Note : Hubungi pelanggan terlebih dahulu"/>
    <s v="FCC"/>
    <d v="2026-11-08T11:40:03"/>
    <d v="2026-08-12T13:00:00"/>
    <m/>
    <s v="PS"/>
    <s v="KAR"/>
    <s v="NO ADDON"/>
    <n v="20260813"/>
    <s v="Completed"/>
    <s v="HSI Bisnis Promo HUT Telkom PSB 70% - 50 Mbps"/>
    <s v="INDIBIZ"/>
    <m/>
    <m/>
    <d v="2026-08-12T13:00:00"/>
    <s v="2026-08-12 13:00:00 | Nama : BP RIYAN TEGUH PRAKOSO No Hp : 089658992218 No Alt :  Tgl Pemasangan : 12 Agustus 2026 Interval : SIANG Note : Hubungi pelanggan terlebih dahulu"/>
    <n v="2026"/>
    <n v="8"/>
    <n v="13"/>
    <d v="2026-08-13T00:00:00"/>
    <n v="0.45833333333575865"/>
    <x v="0"/>
    <x v="3"/>
  </r>
  <r>
    <n v="1358"/>
    <n v="1002511663"/>
    <n v="3"/>
    <x v="0"/>
    <n v="5"/>
    <s v="KUPANG"/>
    <s v="LABOAN BAJO"/>
    <s v="RTE"/>
    <s v="REG"/>
    <s v="AO"/>
    <s v="NEW SALES"/>
    <s v="1P INET"/>
    <s v="Completed (PS)"/>
    <s v="RBS-Regional 3"/>
    <d v="2026-08-06T09:49:57"/>
    <d v="2026-08-08T09:14:10"/>
    <n v="69359663"/>
    <m/>
    <n v="172514216874"/>
    <s v="Depo Air Minum Cool Day Lembor"/>
    <s v="ODP-RTE-FH/16 FH/D01/16.01"/>
    <s v="WO061047692"/>
    <m/>
    <m/>
    <m/>
    <n v="120.1677018"/>
    <n v="-8.7081252999999901"/>
    <s v="|MN00118|MYIA-020391539974/POI/Pak Fahrul/082314395072/fahrulalamsyah405@gmail.com"/>
    <s v="MYIB_ASSISTANT"/>
    <m/>
    <m/>
    <m/>
    <m/>
    <m/>
    <m/>
    <m/>
    <m/>
    <s v="Management Janji"/>
    <s v="2026-08-07 08:00:00 | Tanggal pemasangan : 07 AGUSTUS 2026 Jam pemasangan : pagi/siang Info Tambahan : Hubungi pelanggan dulu sebelum ke lokasi terima kasih"/>
    <s v="FCC"/>
    <d v="2026-06-08T09:55:05"/>
    <d v="2026-08-07T08:00:00"/>
    <m/>
    <s v="PS"/>
    <s v="RTE"/>
    <s v="NO ADDON"/>
    <n v="20260808"/>
    <s v="Completed"/>
    <s v="HSI Bisnis Basic Promo HUT Telkom PSB 70% - 100 Mbps Dual Band"/>
    <s v="INDIBIZ"/>
    <m/>
    <m/>
    <d v="2026-08-07T08:00:00"/>
    <s v="2026-08-07 08:00:00 | Tanggal pemasangan : 07 AGUSTUS 2026 Jam pemasangan : pagi/siang Info Tambahan : Hubungi pelanggan dulu sebelum ke lokasi terima kasih"/>
    <n v="2026"/>
    <n v="8"/>
    <n v="8"/>
    <d v="2026-08-08T00:00:00"/>
    <n v="0.66666666666424135"/>
    <x v="0"/>
    <x v="21"/>
  </r>
  <r>
    <n v="1359"/>
    <n v="1002525569"/>
    <n v="3"/>
    <x v="6"/>
    <n v="5"/>
    <s v="JEMBER"/>
    <s v="BONDOWOSO"/>
    <s v="BOW"/>
    <s v="REG"/>
    <s v="AO"/>
    <s v="NEW SALES"/>
    <s v="1P INET"/>
    <s v="7 | OSS - PROVISIONING ISSUED"/>
    <s v="RBS-Regional 3"/>
    <d v="2026-08-14T09:10:56"/>
    <d v="2026-08-15T08:07:00"/>
    <n v="69365662"/>
    <m/>
    <n v="152507223602"/>
    <s v="KOST BERKAH KEMBANG 002"/>
    <s v="ODP-BOW-FAQ/42 FQ/D03/42.01"/>
    <s v="WO061720085"/>
    <m/>
    <m/>
    <m/>
    <n v="113.95661269999999"/>
    <n v="-8.0082848999999996"/>
    <s v="|MC30027|MYIA-027571112278/POI/NUR KHOLIS HASAN /085111356117/anitadawuhan@gmail.com"/>
    <s v="MYIB_ASSISTANT"/>
    <m/>
    <m/>
    <m/>
    <m/>
    <m/>
    <m/>
    <m/>
    <m/>
    <s v="Management Janji"/>
    <s v="2026-08-15 08:00:00 | Tanggal pemasangan : 15 AGUSTUS 2026 Jam pemasangan : pagi/siang Info Tambahan : Hubungi pelanggan dulu sebelum ke lokasi terima kasih"/>
    <s v="FCC"/>
    <s v="14-08-2026 09:40:20"/>
    <d v="2026-08-15T08:00:00"/>
    <m/>
    <s v="PI"/>
    <s v="BOW"/>
    <s v="NETMONK"/>
    <m/>
    <s v="Provisioning Issued"/>
    <s v="HSI Bisnis Bundling Netmonk PSB 70% Promo - 200 Mbps"/>
    <s v="INDIBIZ"/>
    <m/>
    <m/>
    <d v="2026-08-15T08:00:00"/>
    <s v="2026-08-15 08:00:00 | Tanggal pemasangan : 15 AGUSTUS 2026 Jam pemasangan : pagi/siang Info Tambahan : Hubungi pelanggan dulu sebelum ke lokasi terima kasih"/>
    <m/>
    <m/>
    <m/>
    <e v="#NUM!"/>
    <e v="#NUM!"/>
    <x v="1"/>
    <x v="14"/>
  </r>
  <r>
    <n v="1360"/>
    <n v="1002526426"/>
    <n v="3"/>
    <x v="6"/>
    <n v="5"/>
    <s v="JEMBER"/>
    <s v="BANYUWANGI"/>
    <s v="PSG"/>
    <s v="REG"/>
    <s v="AO"/>
    <s v="NEW SALES"/>
    <s v="2P INET + VOICE"/>
    <s v="Completed (PS)"/>
    <s v="RBS-Regional 3"/>
    <d v="2026-08-14T13:47:56"/>
    <d v="2026-08-14T18:15:34"/>
    <n v="69366066"/>
    <n v="3332816011"/>
    <n v="152521203439"/>
    <s v="Gpdi getsemani siliragung"/>
    <s v="ODP-PSG-FD/24"/>
    <s v="WO061749562"/>
    <m/>
    <m/>
    <m/>
    <n v="114.11558333784301"/>
    <n v="-8.5538506087359494"/>
    <s v="MD|MYDB-20260814265349|DC30004/MC30053|Gpdi getsemani siliragung|085258445673"/>
    <s v="MYDIGIBIZPARTNER"/>
    <m/>
    <m/>
    <m/>
    <m/>
    <m/>
    <m/>
    <m/>
    <m/>
    <s v="Management Janji"/>
    <s v="2026-08-15 13:00:00 | Nama Pic : bp edih  No Hp Pic : 085258445673 No alt : - Jam Pemasangan : pagi  Tanggal Pemasangan : 15 Agustus 2026"/>
    <s v="FCC"/>
    <s v="14-08-2026 14:10:15"/>
    <d v="2026-08-15T13:00:00"/>
    <m/>
    <s v="PS"/>
    <s v="PSG"/>
    <s v="NO ADDON"/>
    <n v="20260814"/>
    <s v="Completed"/>
    <s v="HSI Bisnis Bundling Phone PSB 70% - Free 800 Menit Promo - 300 Mbps"/>
    <s v="INDIBIZ"/>
    <m/>
    <m/>
    <d v="2026-08-15T13:00:00"/>
    <s v="2026-08-15 13:00:00 | Nama Pic : bp edih  No Hp Pic : 085258445673 No alt : - Jam Pemasangan : pagi  Tanggal Pemasangan : 15 Agustus 2026"/>
    <n v="2026"/>
    <n v="8"/>
    <n v="14"/>
    <d v="2026-08-14T00:00:00"/>
    <n v="-1.5416666666642413"/>
    <x v="0"/>
    <x v="16"/>
  </r>
  <r>
    <n v="1361"/>
    <n v="1002516558"/>
    <n v="3"/>
    <x v="6"/>
    <n v="5"/>
    <s v="SIDOARJO"/>
    <s v="MOJOKERTO"/>
    <s v="MJS"/>
    <s v="REG"/>
    <s v="AO"/>
    <s v="NEW SALES"/>
    <m/>
    <s v="Completed (PS)"/>
    <s v="RBS-Regional 3"/>
    <d v="2026-08-09T15:21:26"/>
    <d v="2026-08-10T16:05:57"/>
    <n v="69361911"/>
    <m/>
    <n v="152330220687"/>
    <s v="PUSAT OLEH -OLEH MEKAR JAYA"/>
    <s v="ODP-MJS-FC/01"/>
    <s v="WO061365289"/>
    <m/>
    <m/>
    <m/>
    <n v="112.53521480000001"/>
    <n v="-7.5666611000000001"/>
    <s v="|MC30111|/ATIKA NURDIANA FITRI SH/8159112284/sarifitriatika318@gmail.com  "/>
    <s v="Sales Force DBS"/>
    <m/>
    <m/>
    <m/>
    <m/>
    <m/>
    <m/>
    <m/>
    <m/>
    <s v="Management Janji"/>
    <s v="2026-08-11 08:00:00|Nama PIC : Bapak rozi No HP : 08159112284 Alt : - M Janji : 11/08/2026 Jam Pasang : 08.00 - 13:00  NoteÃ‚Â :  hubungi terlebih dahulu sebelum kelokasi|40961370|MYDITA"/>
    <s v="FCC"/>
    <d v="2026-09-08T15:25:06"/>
    <d v="2026-08-11T08:00:00"/>
    <m/>
    <s v="PS"/>
    <s v="MJS"/>
    <s v="NETMONK"/>
    <n v="20260810"/>
    <s v="Completed"/>
    <s v="- 11_11446;Biaya PSB HSI EBIS Tunai di Depan ~ 11[150000]  - E23080;E23080 ~ ES23 - Add-on HSI Bisnis Bundling (Netmonk)[0]  - E23080~null~100382;E23080||77||Abodemen 0[0]  - E23080~null~E23080_NMONKHI;NMONKHI ~ Nadefaa Netmonk Hi Alacarte ~ E23080[56100]"/>
    <s v="INDIBIZ"/>
    <m/>
    <m/>
    <d v="2026-08-11T08:00:00"/>
    <s v="2026-08-11 08:00:00|Nama PIC : Bapak rozi No HP : 08159112284 Alt : - M Janji : 11/08/2026 Jam Pasang : 08.00 - 13:00  NoteÃ‚Â :  hubungi terlebih dahulu sebelum kelokasi|40961370|MYDITA"/>
    <n v="2026"/>
    <n v="8"/>
    <n v="10"/>
    <d v="2026-08-10T00:00:00"/>
    <n v="-1.3333333333357587"/>
    <x v="0"/>
    <x v="19"/>
  </r>
  <r>
    <n v="1362"/>
    <n v="1002507756"/>
    <n v="3"/>
    <x v="3"/>
    <n v="4"/>
    <s v="MAGELANG"/>
    <s v="MUNTILAN"/>
    <s v="SWT"/>
    <s v="REG"/>
    <s v="AO"/>
    <s v="NEW SALES"/>
    <m/>
    <s v="FCC - HD1A - PROGRESS"/>
    <s v="RBS-Regional 3"/>
    <d v="2026-08-04T11:29:32"/>
    <d v="2026-08-04T11:31:15"/>
    <n v="69358151"/>
    <m/>
    <n v="142164113592"/>
    <s v="Chamid farm"/>
    <m/>
    <m/>
    <m/>
    <m/>
    <m/>
    <n v="110.36676110000001"/>
    <n v="-7.5306860999999996"/>
    <s v="|MN00935|/Chamid farm/085641992018/nurhamidsewukan1988@gmail.com/ 1S HSI BISNIS BASIC PROMO HUT 50 Mbps / AGUS SADEWO"/>
    <s v="Sales Profesional"/>
    <m/>
    <m/>
    <m/>
    <m/>
    <m/>
    <m/>
    <m/>
    <m/>
    <m/>
    <m/>
    <m/>
    <d v="2026-04-08T11:40:22"/>
    <m/>
    <m/>
    <s v="FCC"/>
    <s v="SWT"/>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1363"/>
    <n v="1002511968"/>
    <n v="3"/>
    <x v="2"/>
    <n v="5"/>
    <s v="MADIUN"/>
    <s v="MADIUN"/>
    <s v="UTR"/>
    <s v="REG"/>
    <s v="AO"/>
    <s v="NEW SALES"/>
    <s v="1P INET"/>
    <s v="102 | FOLLOW UP COMPLETED"/>
    <s v="RBS-Regional 3"/>
    <d v="2026-08-06T11:10:57"/>
    <d v="2026-08-10T13:41:31"/>
    <n v="69359801"/>
    <m/>
    <n v="152630205058"/>
    <s v="SPBU 54.631.06"/>
    <s v="ODP-UTR-FD/55 FD/D08/55.01"/>
    <s v="WO061057605"/>
    <m/>
    <m/>
    <m/>
    <n v="111.53267"/>
    <n v="-7.7295889999999998"/>
    <s v="|MN00265|MYIA-060859571947/POI/ROBBY PERMANA PUTRA/089619618698/spbu5463106@gmail.com"/>
    <s v="MYIB_ASSISTANT"/>
    <m/>
    <m/>
    <m/>
    <m/>
    <m/>
    <m/>
    <m/>
    <m/>
    <s v="Management Janji"/>
    <s v="2026-08-07 08:00:00 | Jam pemasangan : 12.00 Info Tambahan : Hubungi pelanggan dulu sebelum ke lokasi terimakasih "/>
    <s v="FCC"/>
    <d v="2026-06-08T11:25:46"/>
    <d v="2026-08-07T08:00:00"/>
    <s v="Kendala Lainnya"/>
    <s v="REVOKE"/>
    <s v="UTR"/>
    <s v="NO ADDON"/>
    <m/>
    <s v="Follow Up Revoke Completed, New Order ID : SC1002517816"/>
    <s v="HSI Bisnis Promo HUT Telkom PSB 70% - 50 Mbps"/>
    <s v="INDIBIZ"/>
    <m/>
    <m/>
    <d v="2026-08-07T08:00:00"/>
    <s v="2026-08-07 08:00:00 | Jam pemasangan : 12.00 Info Tambahan : Hubungi pelanggan dulu sebelum ke lokasi terimakasih "/>
    <m/>
    <m/>
    <m/>
    <e v="#NUM!"/>
    <e v="#NUM!"/>
    <x v="1"/>
    <x v="20"/>
  </r>
  <r>
    <n v="1364"/>
    <n v="1002529190"/>
    <n v="3"/>
    <x v="7"/>
    <n v="4"/>
    <s v="KUDUS"/>
    <s v="JEPARA"/>
    <s v="PEC"/>
    <s v="REG"/>
    <s v="AO"/>
    <s v="NEW SALES"/>
    <s v="1P INET"/>
    <s v="Completed (PS)"/>
    <s v="RBS-Regional 3"/>
    <d v="2026-08-16T07:13:56"/>
    <d v="2026-08-17T19:33:13"/>
    <n v="69367250"/>
    <m/>
    <n v="146593115535"/>
    <s v="Kost Dava Davi"/>
    <s v="ODP-PEC-FC/062 FC/D06/062.01"/>
    <s v="WO061853420"/>
    <m/>
    <m/>
    <m/>
    <n v="110.701793"/>
    <n v="-6.693581"/>
    <s v="|MN01761|MYIA-019383222865/POI/MUHAMMAD FERIANSYAH BAGUS/081232146008/feriansyah0017@gmail.com"/>
    <s v="MYIB_ASSISTANT"/>
    <m/>
    <m/>
    <m/>
    <m/>
    <m/>
    <m/>
    <m/>
    <m/>
    <s v="Management Janji"/>
    <s v="2026-08-17 08:00:00 | Nama Pic : bp MUHAMMAD FERIANSYAH BAGUS No Hp Pic : 081232146008 No alt : - Jam Pemasangan : pagi  Tanggal Pemasangan : 17 Agustus 2026"/>
    <s v="FCC"/>
    <s v="16-08-2026 07:25:31"/>
    <d v="2026-08-17T08:00:00"/>
    <m/>
    <s v="PS"/>
    <s v="PEC"/>
    <s v="NO ADDON"/>
    <n v="20260817"/>
    <s v="Completed"/>
    <s v="HSI Bisnis Promo HUT Telkom PSB 70% - 50 Mbps"/>
    <s v="INDIBIZ"/>
    <m/>
    <m/>
    <d v="2026-08-17T08:00:00"/>
    <s v="2026-08-17 08:00:00 | Nama Pic : bp MUHAMMAD FERIANSYAH BAGUS No Hp Pic : 081232146008 No alt : - Jam Pemasangan : pagi  Tanggal Pemasangan : 17 Agustus 2026"/>
    <n v="2026"/>
    <n v="8"/>
    <n v="17"/>
    <d v="2026-08-17T00:00:00"/>
    <n v="-0.33333333333575865"/>
    <x v="0"/>
    <x v="3"/>
  </r>
  <r>
    <n v="1365"/>
    <n v="1002518474"/>
    <n v="3"/>
    <x v="0"/>
    <n v="5"/>
    <s v="MATARAM"/>
    <s v="BIMA"/>
    <s v="BIM"/>
    <s v="REG"/>
    <s v="AO"/>
    <s v="NEW SALES"/>
    <s v="1P INET"/>
    <s v="Completed (PS)"/>
    <s v="RBS-Regional 3"/>
    <d v="2026-08-10T16:25:57"/>
    <d v="2026-08-12T14:04:29"/>
    <n v="69362721"/>
    <m/>
    <n v="172616801829"/>
    <s v="Santun nur brilink"/>
    <s v="ODP-BIM-FAD/132 FAD/D06/132.01"/>
    <s v="WO061429295"/>
    <m/>
    <m/>
    <m/>
    <n v="118.7789087"/>
    <n v="-8.4685568"/>
    <s v="|MC40168|MYIA-060479747384/POI/Jumyati /085238585505/jumyati1711@gmail.com"/>
    <s v="MYIB_ASSISTANT"/>
    <m/>
    <m/>
    <m/>
    <m/>
    <m/>
    <m/>
    <m/>
    <m/>
    <s v="Management Janji"/>
    <s v="2026-08-11 13:00:00 | Jam pemasangan : 12.00 Info Tambahan : Hubungi pelanggan dulu sebelum ke lokasi terimakasih "/>
    <s v="FCC"/>
    <d v="2026-10-08T16:39:46"/>
    <d v="2026-08-11T13:00:00"/>
    <m/>
    <s v="PS"/>
    <s v="BIM"/>
    <s v="NETMONK"/>
    <n v="20260812"/>
    <s v="Completed"/>
    <s v="HSI Bisnis Bundling Netmonk Promo 2026 PSB 70% - 75 Mbps"/>
    <s v="INDIBIZ"/>
    <m/>
    <m/>
    <d v="2026-08-11T13:00:00"/>
    <s v="2026-08-11 13:00:00 | Jam pemasangan : 12.00 Info Tambahan : Hubungi pelanggan dulu sebelum ke lokasi terimakasih "/>
    <n v="2026"/>
    <n v="8"/>
    <n v="12"/>
    <d v="2026-08-12T00:00:00"/>
    <n v="0.45833333333575865"/>
    <x v="0"/>
    <x v="4"/>
  </r>
  <r>
    <n v="1366"/>
    <n v="1002528166"/>
    <n v="3"/>
    <x v="2"/>
    <n v="5"/>
    <s v="MALANG"/>
    <s v="KEPANJEN"/>
    <s v="TUR"/>
    <s v="REG"/>
    <s v="AO"/>
    <s v="NEW SALES"/>
    <s v="1P INET"/>
    <s v="Completed (PS)"/>
    <s v="RBS-Regional 3"/>
    <d v="2026-08-15T12:05:56"/>
    <d v="2026-08-15T19:30:10"/>
    <n v="69366793"/>
    <m/>
    <n v="152713217312"/>
    <s v="XMC GARAGE"/>
    <s v="ODP-TUR-FW/44 FW/D04/44.01"/>
    <s v="WO061814877"/>
    <m/>
    <m/>
    <m/>
    <n v="112.67254269999999"/>
    <n v="-8.1221701999999993"/>
    <s v="|MC20235|MYIA-053045248457/POI/ARIF SYAIFUDIN /082195568016/arifsyaifuddin.skuter@gmail.com"/>
    <s v="MYIB_ASSISTANT"/>
    <m/>
    <m/>
    <m/>
    <m/>
    <m/>
    <m/>
    <m/>
    <m/>
    <s v="Management Janji"/>
    <s v="2026-08-16 13:00:00 | Jam Pemasangan : 08:00 - 12.00 Tanggal Pemasangan : MINGGU 16 AGUSTUS 2026 Info Tambahan : Hubungi pelanggan sebelum datang ke lokasi"/>
    <s v="FCC"/>
    <s v="15-08-2026 12:10:01"/>
    <d v="2026-08-16T13:00:00"/>
    <m/>
    <s v="PS"/>
    <s v="TUR"/>
    <s v="OCA"/>
    <n v="20260815"/>
    <s v="Completed"/>
    <s v="HSI Bisnis Bundling OCA Breach Checker Promo 2026 PSB 70% - 200 Mbps"/>
    <s v="INDIBIZ"/>
    <m/>
    <m/>
    <d v="2026-08-16T13:00:00"/>
    <s v="2026-08-16 13:00:00 | Jam Pemasangan : 08:00 - 12.00 Tanggal Pemasangan : MINGGU 16 AGUSTUS 2026 Info Tambahan : Hubungi pelanggan sebelum datang ke lokasi"/>
    <n v="2026"/>
    <n v="8"/>
    <n v="15"/>
    <d v="2026-08-15T00:00:00"/>
    <n v="-1.5416666666642413"/>
    <x v="0"/>
    <x v="29"/>
  </r>
  <r>
    <n v="1367"/>
    <n v="1002521958"/>
    <n v="3"/>
    <x v="2"/>
    <n v="5"/>
    <s v="KEDIRI"/>
    <s v="NGANJUK"/>
    <s v="NJK"/>
    <s v="REG"/>
    <s v="AO"/>
    <s v="NEW SALES"/>
    <s v="1P INET"/>
    <s v="Completed (PS)"/>
    <s v="RBS-Regional 3"/>
    <d v="2026-08-12T12:08:56"/>
    <d v="2026-08-12T16:25:19"/>
    <n v="69364114"/>
    <m/>
    <n v="152611229880"/>
    <s v="WARKOP PAK AHMAD"/>
    <s v="ODP-NJK-FM/22 FM/D03/22.01"/>
    <s v="WO061576040"/>
    <m/>
    <m/>
    <m/>
    <n v="111.97209100000001"/>
    <n v="-7.604082"/>
    <s v="|MC20191|MYIA-092085626710/POI/AHMAD ZAINUL MUHIBUN NIAM/087717920455/mukibzainul220@gmail.com"/>
    <s v="MYIB_ASSISTANT"/>
    <m/>
    <m/>
    <m/>
    <m/>
    <m/>
    <m/>
    <m/>
    <m/>
    <s v="Management Janji"/>
    <s v="2026-08-13 13:00:00 | M Janji : (14/08/2026) jam Pasang : 09:00 Note : hubungi pelanggan jika ingin kelokasi"/>
    <s v="FCC"/>
    <d v="2026-12-08T12:10:13"/>
    <d v="2026-08-13T13:00:00"/>
    <m/>
    <s v="PS"/>
    <s v="NJK"/>
    <s v="NO ADDON"/>
    <n v="20260812"/>
    <s v="Completed"/>
    <s v="HSI Bisnis Basic Promo HUT Telkom PSB 70% - 50 Mbps"/>
    <s v="INDIBIZ"/>
    <m/>
    <m/>
    <d v="2026-08-13T13:00:00"/>
    <s v="2026-08-13 13:00:00 | M Janji : (14/08/2026) jam Pasang : 09:00 Note : hubungi pelanggan jika ingin kelokasi"/>
    <n v="2026"/>
    <n v="8"/>
    <n v="12"/>
    <d v="2026-08-12T00:00:00"/>
    <n v="-1.5416666666642413"/>
    <x v="0"/>
    <x v="7"/>
  </r>
  <r>
    <n v="1368"/>
    <n v="1002521226"/>
    <n v="3"/>
    <x v="5"/>
    <n v="5"/>
    <s v="SINGARJA"/>
    <s v="SINGARAJA"/>
    <s v="LVN"/>
    <s v="REG"/>
    <s v="AO"/>
    <s v="NEW SALES"/>
    <s v="1P INET"/>
    <s v="OSS - FALLOUT"/>
    <s v="RBS-Regional 3"/>
    <d v="2026-08-12T08:29:56"/>
    <d v="2026-08-17T08:25:35"/>
    <n v="69363803"/>
    <m/>
    <n v="172426206488"/>
    <s v="Koperasi Berlian Emas Sejahtera Terus"/>
    <s v="ODP-LVN-FAF/06 FAF/D01/06.01"/>
    <s v="WO061553630"/>
    <m/>
    <m/>
    <m/>
    <n v="115.0488908"/>
    <n v="-8.1461714999999995"/>
    <s v="|MN02631|MYIA-044812841323/POI/Pak Fajar/081338338700/it.supportbali@datajayaperkasa.com"/>
    <s v="MYIB_ASSISTANT"/>
    <m/>
    <m/>
    <m/>
    <m/>
    <m/>
    <m/>
    <m/>
    <m/>
    <s v="Management Janji"/>
    <s v="2026-08-13 13:00:00 | M Janji : (13 AGUSTUS 2026) jam Pasang : siang Note : hubungi pelanggan jika ingin kelokasi"/>
    <s v="FCC"/>
    <d v="2026-12-08T08:39:52"/>
    <d v="2026-08-13T13:00:00"/>
    <s v="Kendala Pelanggan"/>
    <s v="FO_WFM"/>
    <s v="LVN"/>
    <s v="NO ADDON"/>
    <m/>
    <s v="Provisioning Failed|WFM|INF009056923|PP_-8.1125435,115.0923787_remanja"/>
    <s v="HSI Bisnis Promo HUT Telkom PSB 70% - 75 Mbps"/>
    <s v="INDIBIZ"/>
    <m/>
    <m/>
    <d v="2026-08-13T13:00:00"/>
    <s v="2026-08-13 13:00:00 | M Janji : (13 AGUSTUS 2026) jam Pasang : siang Note : hubungi pelanggan jika ingin kelokasi"/>
    <m/>
    <m/>
    <m/>
    <e v="#NUM!"/>
    <e v="#NUM!"/>
    <x v="1"/>
    <x v="34"/>
  </r>
  <r>
    <n v="1369"/>
    <n v="1002515484"/>
    <n v="3"/>
    <x v="3"/>
    <n v="4"/>
    <s v="MAGELANG"/>
    <s v="MAGELANG"/>
    <s v="MGE"/>
    <s v="REG"/>
    <s v="AO"/>
    <s v="NEW SALES"/>
    <s v="1P INET"/>
    <s v="Completed (PS)"/>
    <s v="RBS-Regional 3"/>
    <d v="2026-08-07T18:50:56"/>
    <d v="2026-08-11T13:31:04"/>
    <n v="69361150"/>
    <m/>
    <n v="146137149701"/>
    <s v="ROCKET CHICKEN GRABAG NEW"/>
    <s v="ODP-MGE-FU/033"/>
    <s v="WO061201704"/>
    <m/>
    <m/>
    <m/>
    <n v="110.3259362"/>
    <n v="-7.3706834999999904"/>
    <s v="|MN02255|MYIA-098297979091/POI/WILDAN ERSYADI ULA/0895392430133/dhearozzi@gmail.com"/>
    <s v="MYIB_ASSISTANT"/>
    <m/>
    <m/>
    <m/>
    <m/>
    <m/>
    <m/>
    <m/>
    <m/>
    <s v="Management Janji"/>
    <s v="2026-08-12 15:00:00 | M Janji : (08/08/026) jam Pasang : 09:00 Note : hubungi pelanggan jika ingin kelokasi"/>
    <s v="FCC"/>
    <d v="2026-07-08T18:55:10"/>
    <d v="2026-08-12T15:00:00"/>
    <m/>
    <s v="PS"/>
    <s v="MGE"/>
    <s v="NO ADDON"/>
    <n v="20260811"/>
    <s v="Completed"/>
    <s v="HSI Bisnis Basic Promo HUT Telkom PSB 70% - 50 Mbps"/>
    <s v="INDIBIZ"/>
    <m/>
    <m/>
    <d v="2026-08-12T15:00:00"/>
    <s v="2026-08-12 15:00:00 | M Janji : (08/08/026) jam Pasang : 09:00 Note : hubungi pelanggan jika ingin kelokasi"/>
    <n v="2026"/>
    <n v="8"/>
    <n v="11"/>
    <d v="2026-08-11T00:00:00"/>
    <n v="-1.625"/>
    <x v="0"/>
    <x v="3"/>
  </r>
  <r>
    <n v="1370"/>
    <n v="1002526268"/>
    <n v="3"/>
    <x v="6"/>
    <n v="5"/>
    <s v="JEMBER"/>
    <s v="BANYUWANGI"/>
    <s v="GEN"/>
    <s v="REG"/>
    <s v="AO"/>
    <s v="NEW SALES"/>
    <s v="1P INET"/>
    <s v="Completed (PS)"/>
    <s v="RBS-Regional 3"/>
    <d v="2026-08-14T11:55:56"/>
    <d v="2026-08-14T19:25:41"/>
    <n v="69365986"/>
    <m/>
    <n v="152519203960"/>
    <s v="toko surya gambiran1"/>
    <s v="ODP-GEN-FH/17 FH/D02/17.01"/>
    <s v="WO061737085"/>
    <m/>
    <m/>
    <m/>
    <n v="114.14657257497301"/>
    <n v="-8.3914445420877009"/>
    <s v="MD|MYDB-20260814265313|DC30004/MC30053|toko surya gambiran1|089682904797"/>
    <s v="MYDIGIBIZPARTNER"/>
    <m/>
    <m/>
    <m/>
    <m/>
    <m/>
    <m/>
    <m/>
    <m/>
    <s v="Management Janji"/>
    <s v="2026-08-15 08:00:00 | Nama PIC : bu vega  No HP : 089682904797 Alt :  M Janji : 15/AGUSTUS/2026 jam Pasang : Pagi Note : hubungi pelanggan jika ingin kelokasi, terimakasih. "/>
    <s v="FCC"/>
    <s v="14-08-2026 12:09:49"/>
    <d v="2026-08-15T08:00:00"/>
    <m/>
    <s v="PS"/>
    <s v="GEN"/>
    <s v="NETMONK"/>
    <n v="20260814"/>
    <s v="Completed"/>
    <s v="HSI Bisnis Bundling Netmonk PSB 70% Promo - 300 Mbps"/>
    <s v="INDIBIZ"/>
    <m/>
    <m/>
    <d v="2026-08-15T08:00:00"/>
    <s v="2026-08-15 08:00:00 | Nama PIC : bu vega  No HP : 089682904797 Alt :  M Janji : 15/AGUSTUS/2026 jam Pasang : Pagi Note : hubungi pelanggan jika ingin kelokasi, terimakasih. "/>
    <n v="2026"/>
    <n v="8"/>
    <n v="14"/>
    <d v="2026-08-14T00:00:00"/>
    <n v="-1.3333333333357587"/>
    <x v="0"/>
    <x v="16"/>
  </r>
  <r>
    <n v="1371"/>
    <n v="1002530865"/>
    <n v="3"/>
    <x v="0"/>
    <n v="5"/>
    <s v="MATARAM"/>
    <s v="LOMBOK TIMUR UTARA"/>
    <s v="SGG"/>
    <s v="REG"/>
    <s v="AO"/>
    <s v="NEW SALES"/>
    <s v="1P INET"/>
    <s v="MIE - SEND SURVEY"/>
    <s v="RBS-Regional 3"/>
    <d v="2026-08-17T13:14:57"/>
    <d v="2026-08-17T13:16:02"/>
    <n v="69368096"/>
    <m/>
    <n v="172604214119"/>
    <s v="TOKO SAHNAN"/>
    <s v="ODP-SGG-FAN/17 FAN/D05/17.01"/>
    <s v="WO061929958"/>
    <m/>
    <m/>
    <m/>
    <n v="116.112536564469"/>
    <n v="-8.38103541046085"/>
    <s v="MD|MYDB-20260817265835|SC00001/MC00069|TOKO SAHNAN|085923631589"/>
    <s v="MYDIGIBIZPARTNER"/>
    <m/>
    <m/>
    <m/>
    <m/>
    <m/>
    <m/>
    <m/>
    <m/>
    <s v="Management Janji"/>
    <s v="2026-08-20 13:00:00 | M janji : pagi Tanggal Pemasangan : 18/agustus/2026 Note : hubungi pelanggan jika ingin kelokasi "/>
    <s v="FCC"/>
    <s v="17-08-2026 13:39:51"/>
    <d v="2026-08-20T13:00:00"/>
    <m/>
    <s v="SURVEY_NEW_MANJA"/>
    <s v="SGG"/>
    <s v="NO ADDON"/>
    <m/>
    <s v="MIE - SEND SURVEY"/>
    <s v="HSI Bisnis Promo HUT Telkom PSB 70% - 100 Mbps Dual Band"/>
    <s v="INDIBIZ"/>
    <m/>
    <m/>
    <d v="2026-08-20T13:00:00"/>
    <s v="2026-08-20 13:00:00 | M janji : pagi Tanggal Pemasangan : 18/agustus/2026 Note : hubungi pelanggan jika ingin kelokasi "/>
    <m/>
    <m/>
    <m/>
    <e v="#NUM!"/>
    <e v="#NUM!"/>
    <x v="1"/>
    <x v="9"/>
  </r>
  <r>
    <n v="1372"/>
    <n v="1002512164"/>
    <n v="3"/>
    <x v="0"/>
    <n v="5"/>
    <s v="MATARAM"/>
    <s v="SUMBAWA"/>
    <s v="MLK"/>
    <s v="DPS"/>
    <s v="AO"/>
    <s v="NEW SALES"/>
    <m/>
    <s v="7 | OSS - PROVISIONING ISSUED"/>
    <s v="DPS-Property &amp; Resources"/>
    <d v="2026-08-06T11:53:38"/>
    <d v="2026-08-06T11:57:34"/>
    <n v="69359871"/>
    <m/>
    <n v="172608206219"/>
    <s v="AMNT Townsite 2 B25"/>
    <s v="ODP-MLK-FAC/07"/>
    <s v="WO061063548"/>
    <m/>
    <m/>
    <m/>
    <n v="116.76043024445799"/>
    <n v="-8.9616753450439806"/>
    <s v="DSS HSI | WILHELMI A IDRIS | 970167 | TREG 3 | AMNT Townsite |SYAHRUL ALQADRI| 081237399497 | PSB 2P INET TV 20MBPS"/>
    <s v="Account Manager"/>
    <m/>
    <m/>
    <m/>
    <m/>
    <m/>
    <m/>
    <m/>
    <m/>
    <s v="Management Janji"/>
    <s v="AO"/>
    <s v="FCC"/>
    <d v="2026-06-08T11:54:59"/>
    <m/>
    <m/>
    <s v="PI"/>
    <s v="MLK"/>
    <s v="NO ADDON"/>
    <m/>
    <s v="Provisioning Issued"/>
    <s v="- 11_11450;Biaya PSB Reguler HSI EBIS ~ 11[150000]  - E24058;E24058 ~ ES24 - Paket HSI Bisnis (HSIEF) Khusus Winback[0]  - E24058~null~103819;E24058||11||Abodemen 0[0]  - E24058~null~E24058_UNL;UNL ~ Internet-Link Unlimited Internet Usage ~ E24058[0]  - E"/>
    <s v="INDIBIZ"/>
    <m/>
    <m/>
    <d v="2026-08-06T12:00:00"/>
    <s v="AO"/>
    <m/>
    <m/>
    <m/>
    <e v="#NUM!"/>
    <e v="#NUM!"/>
    <x v="1"/>
    <x v="0"/>
  </r>
  <r>
    <n v="1373"/>
    <n v="1002506140"/>
    <n v="3"/>
    <x v="4"/>
    <n v="4"/>
    <s v="PEKALONGAN"/>
    <s v="PEKALONGAN"/>
    <s v="PKL"/>
    <s v="REG"/>
    <s v="AO"/>
    <s v="NEW SALES"/>
    <m/>
    <s v="Completed (PS)"/>
    <s v="RBS-Regional 2"/>
    <d v="2026-08-03T13:45:22"/>
    <d v="2026-08-10T13:20:05"/>
    <n v="69357571"/>
    <m/>
    <n v="142202154671"/>
    <s v="PT MEDIA LINTAS DATA"/>
    <s v="ODP-PKL-FK/54"/>
    <s v="WO060809025"/>
    <m/>
    <m/>
    <m/>
    <n v="109.65184549999999"/>
    <n v="-6.8897579000000002"/>
    <s v="MB00304; jamalul izza 0811260413 085213908934; sales@mld.id; HSI BISNIS INET ONLY 100 MBPS 535k; ROSA;  Jl. Gajah Mada Bar no.28, Tirto, Kec. Pekalongan Bar., Kota Pekalongan, Jawa Tengah 51118 / Sebrang Samsat Kota Pekalongan -6.8898617,109.6518702"/>
    <s v="Sales Force DBS"/>
    <m/>
    <m/>
    <m/>
    <m/>
    <m/>
    <m/>
    <m/>
    <m/>
    <s v="Management Janji"/>
    <s v="2026-08-10 08:00:00|Tanggal pemasangan : 10 agustus 2026 Jam pemasangan : pagi/siang Info Tambahan : Hubungi pelanggan dulu sebelum ke lokasi terima kasih|40010577|MYDITA"/>
    <s v="FCC"/>
    <d v="2026-03-08T13:55:38"/>
    <d v="2026-08-10T08:00:00"/>
    <m/>
    <s v="PS"/>
    <s v="PKL"/>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8:00:00"/>
    <s v="2026-08-10 08:00:00|Tanggal pemasangan : 10 agustus 2026 Jam pemasangan : pagi/siang Info Tambahan : Hubungi pelanggan dulu sebelum ke lokasi terima kasih|40010577|MYDITA"/>
    <n v="2026"/>
    <n v="8"/>
    <n v="10"/>
    <d v="2026-08-10T00:00:00"/>
    <n v="-0.33333333333575865"/>
    <x v="0"/>
    <x v="3"/>
  </r>
  <r>
    <n v="1374"/>
    <n v="1002512624"/>
    <n v="3"/>
    <x v="0"/>
    <n v="5"/>
    <s v="KUPANG"/>
    <s v="ENDE"/>
    <s v="END"/>
    <s v="REG"/>
    <s v="AO"/>
    <s v="NEW SALES"/>
    <s v="1P INET"/>
    <s v="Completed (PS)"/>
    <s v="RBS-Regional 3"/>
    <d v="2026-08-06T14:13:57"/>
    <d v="2026-08-11T16:13:04"/>
    <n v="69360046"/>
    <m/>
    <n v="172506788957"/>
    <s v="SPPG Milenial Spirit Peduli 03"/>
    <s v="ODP-END-FF/96 FF/D08/96.01"/>
    <s v="WO061082831"/>
    <m/>
    <m/>
    <m/>
    <n v="121.669308554848"/>
    <n v="-8.8457797551991302"/>
    <s v="|MC40142|MYIA-012648673440/POI/Abdurahman Marjan/081246804433/milenialspiritpeduli@gmail.com"/>
    <s v="MYIB_ASSISTANT"/>
    <m/>
    <m/>
    <m/>
    <m/>
    <m/>
    <m/>
    <m/>
    <m/>
    <s v="Management Janji"/>
    <s v="2026-08-07 13:00:00 | Nama PIC : Bapak Rahman No HP : 081246804433 No Alternatif :  M Janji : 07/08/2026 Jam Pasang : Pagi NoteÃ‚Â :  Hubungi terlebih dahulu sebelum ke lokasi "/>
    <s v="FCC"/>
    <d v="2026-06-08T14:26:03"/>
    <d v="2026-08-07T13:00:00"/>
    <m/>
    <s v="PS"/>
    <s v="END"/>
    <s v="NO ADDON"/>
    <n v="20260811"/>
    <s v="Completed"/>
    <s v="HSI Bisnis Promo HUT Telkom PSB 70% - 50 Mbps"/>
    <s v="INDIBIZ"/>
    <m/>
    <m/>
    <d v="2026-08-07T13:00:00"/>
    <s v="2026-08-07 13:00:00 | Nama PIC : Bapak Rahman No HP : 081246804433 No Alternatif :  M Janji : 07/08/2026 Jam Pasang : Pagi NoteÃ‚Â :  Hubungi terlebih dahulu sebelum ke lokasi "/>
    <n v="2026"/>
    <n v="8"/>
    <n v="11"/>
    <d v="2026-08-11T00:00:00"/>
    <n v="3.4583333333357587"/>
    <x v="2"/>
    <x v="10"/>
  </r>
  <r>
    <n v="1375"/>
    <n v="1002512673"/>
    <n v="3"/>
    <x v="1"/>
    <n v="5"/>
    <s v="SBY UTARA"/>
    <s v="GRESIK"/>
    <s v="SDY"/>
    <s v="REG"/>
    <s v="AO"/>
    <s v="NEW SALES"/>
    <s v="1P INET"/>
    <s v="102 | FOLLOW UP COMPLETED"/>
    <s v="RBS-Regional 3"/>
    <d v="2026-08-06T14:28:56"/>
    <d v="2026-08-08T13:49:53"/>
    <n v="69360038"/>
    <m/>
    <n v="152451212122"/>
    <s v="SPPG DAPUR SINTA"/>
    <s v="ODP-SDY-FA/35 FA/D06/35.01"/>
    <s v="WO061085261"/>
    <m/>
    <m/>
    <m/>
    <n v="112.449365928769"/>
    <n v="-6.8832329594571604"/>
    <s v="MD|MYDB-20260806264536|DN00001/MN00018|SPPG DAPUR SINTA|081234572334"/>
    <s v="MYDIGIBIZPARTNER"/>
    <m/>
    <m/>
    <m/>
    <m/>
    <m/>
    <m/>
    <m/>
    <m/>
    <s v="Management Janji"/>
    <s v="2026-08-07 13:00:00 | Nama PIC : SINTA No HP : 081234572334 Alt :  M Janji : 07/08/2026 Jam Pasang : 08.00 - 13:00  NoteÃ‚Â :  hubungi terlebih dahulu sebelum kelokasi"/>
    <s v="FCC"/>
    <d v="2026-06-08T14:40:01"/>
    <d v="2026-08-07T13:00:00"/>
    <s v="Kendala Lainnya"/>
    <s v="REVOKE"/>
    <s v="SDY"/>
    <s v="NO ADDON"/>
    <m/>
    <s v="Follow Up Revoke Completed, New Order ID : SC1002515987"/>
    <s v="HSI Bisnis Basic Promo HUT Telkom PSB 70% - 150 Mbps"/>
    <s v="INDIBIZ"/>
    <m/>
    <m/>
    <d v="2026-08-07T13:00:00"/>
    <s v="2026-08-07 13:00:00 | Nama PIC : SINTA No HP : 081234572334 Alt :  M Janji : 07/08/2026 Jam Pasang : 08.00 - 13:00  NoteÃ‚Â :  hubungi terlebih dahulu sebelum kelokasi"/>
    <m/>
    <m/>
    <m/>
    <e v="#NUM!"/>
    <e v="#NUM!"/>
    <x v="1"/>
    <x v="15"/>
  </r>
  <r>
    <n v="1376"/>
    <n v="1002513327"/>
    <n v="3"/>
    <x v="1"/>
    <n v="5"/>
    <s v="SBY SELATAN"/>
    <s v="MANYAR"/>
    <s v="MYR"/>
    <s v="REG"/>
    <s v="AO"/>
    <s v="NEW SALES"/>
    <m/>
    <s v="Completed (PS)"/>
    <s v="RBS-Regional 3"/>
    <d v="2026-08-06T17:22:17"/>
    <d v="2026-08-07T22:04:51"/>
    <n v="69360273"/>
    <m/>
    <n v="152303247149"/>
    <s v="PT SUMBER HIDUP SEHAT"/>
    <s v="ODP-MYR-FJP/09"/>
    <s v="WO061116231"/>
    <m/>
    <m/>
    <m/>
    <n v="112.76368100000001"/>
    <n v="-7.2750244000000004"/>
    <s v="AMRBS;405075;REG3;KATATA VEKANIDYA;082225049060;CP.VINDYA RUSTAMA WARDHANA;081327371234;PAKET 50MBPS PROMO 355K;PT SUMBER HIDUP SEHAT KALIDAMI"/>
    <s v="Account Manager"/>
    <m/>
    <m/>
    <m/>
    <m/>
    <m/>
    <m/>
    <m/>
    <m/>
    <s v="Management Janji"/>
    <s v="2026-08-07 15:00:00|Jam pemasangan : 12.00 Info Tambahan : Hubungi pelanggan dulu sebelum ke lokasi terimakasih  |40951378|MYDITA"/>
    <s v="FCC"/>
    <d v="2026-06-08T17:26:01"/>
    <d v="2026-08-07T15:00:00"/>
    <m/>
    <s v="PS"/>
    <s v="MYR"/>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15:00:00"/>
    <s v="2026-08-07 15:00:00|Jam pemasangan : 12.00 Info Tambahan : Hubungi pelanggan dulu sebelum ke lokasi terimakasih  |40951378|MYDITA"/>
    <n v="2026"/>
    <n v="8"/>
    <n v="7"/>
    <d v="2026-08-07T00:00:00"/>
    <n v="-0.625"/>
    <x v="0"/>
    <x v="8"/>
  </r>
  <r>
    <n v="1377"/>
    <n v="1002530958"/>
    <n v="3"/>
    <x v="6"/>
    <n v="5"/>
    <s v="SIDOARJO"/>
    <s v="MOJOKERTO"/>
    <s v="DLA"/>
    <s v="REG"/>
    <s v="AO"/>
    <s v="NEW SALES"/>
    <m/>
    <s v="Completed (PS)"/>
    <s v="RBS-Regional 3"/>
    <d v="2026-08-17T14:10:41"/>
    <d v="2026-08-17T20:23:58"/>
    <n v="69368152"/>
    <m/>
    <n v="152329214575"/>
    <s v="TOKO ISTIQOMAH"/>
    <s v="ODP-DLA-FB/25"/>
    <s v="WO061942451"/>
    <m/>
    <m/>
    <m/>
    <n v="112.4636781"/>
    <n v="-7.6019816999999996"/>
    <s v="|MC30111|/NUR ISTIQOMAH/85113190819/nuristikhomah027@gmail.com"/>
    <s v="Sales Force DBS"/>
    <m/>
    <m/>
    <m/>
    <m/>
    <m/>
    <m/>
    <m/>
    <m/>
    <s v="Management Janji"/>
    <s v="2026-08-18 13:00:00|Nama : BU NUR ISTIKOMAH No Hp : 085113190819 No Alt :  Tgl Pemasangan : 18 Agustus 2026 Interval : PAGI  Note : Hubungi pelanggan terlebih dahulu|40971402|MYDITA"/>
    <s v="FCC"/>
    <s v="17-08-2026 14:25:30"/>
    <d v="2026-08-18T13:00:00"/>
    <m/>
    <s v="PS"/>
    <s v="DLA"/>
    <s v="NO ADDON"/>
    <n v="20260817"/>
    <s v="Completed"/>
    <s v="- 11_11446;Biaya PSB HSI EBIS Tunai di Depan ~ 11[150000]  - SP_NOSS;SP_NOSS ~ Internet NOSS Multispeed Network[0]  - SP_NOSS;SP_NOSS ~ Internet NOSS Multispeed Network[0]  - E23015;E23015 ~ ES23 - Perangkat ONT[0]  - E23015~null~44292;E23015||11||Abodeme"/>
    <s v="INDIBIZ"/>
    <m/>
    <m/>
    <d v="2026-08-18T13:00:00"/>
    <s v="2026-08-18 13:00:00|Nama : BU NUR ISTIKOMAH No Hp : 085113190819 No Alt :  Tgl Pemasangan : 18 Agustus 2026 Interval : PAGI  Note : Hubungi pelanggan terlebih dahulu|40971402|MYDITA"/>
    <n v="2026"/>
    <n v="8"/>
    <n v="17"/>
    <d v="2026-08-17T00:00:00"/>
    <n v="-1.5416666666642413"/>
    <x v="0"/>
    <x v="19"/>
  </r>
  <r>
    <n v="1378"/>
    <n v="1002527233"/>
    <n v="3"/>
    <x v="1"/>
    <n v="5"/>
    <s v="SBY UTARA"/>
    <s v="KENJERAN"/>
    <s v="KPS"/>
    <s v="REG"/>
    <s v="AO"/>
    <s v="NEW SALES"/>
    <s v="1P INET"/>
    <s v="Completed (PS)"/>
    <s v="RBS-Regional 3"/>
    <d v="2026-08-14T16:46:57"/>
    <d v="2026-08-15T19:01:07"/>
    <n v="69366374"/>
    <m/>
    <n v="152404212271"/>
    <s v="rama ayu bordir"/>
    <s v="ODP-KBL-FV/33"/>
    <s v="WO061772396"/>
    <m/>
    <m/>
    <m/>
    <n v="112.77711879461999"/>
    <n v="-7.2108190239866703"/>
    <s v="MD|MYDB-20260814265390|DN00001/MN01993|rama ayu bordir|82140759631"/>
    <s v="MYDIGIBIZPARTNER"/>
    <m/>
    <m/>
    <m/>
    <m/>
    <m/>
    <m/>
    <m/>
    <m/>
    <s v="Management Janji"/>
    <s v="2026-08-15 13:00:00 | Nama PIC : Bp Jaenal No HP : 082140759631  No Alt : - M Janji :  15 Agustus 2026 Jam Pasang : Pagi / Siang Note : hubungi pelanggan jika ingin kelokasi"/>
    <s v="FCC"/>
    <s v="14-08-2026 16:54:56"/>
    <d v="2026-08-15T13:00:00"/>
    <m/>
    <s v="PS"/>
    <s v="KPS"/>
    <s v="NO ADDON"/>
    <n v="20260815"/>
    <s v="Completed"/>
    <s v="HSI Bisnis Promo HUT Telkom PSB 70% - 100 Mbps Dual Band"/>
    <s v="INDIBIZ"/>
    <m/>
    <m/>
    <d v="2026-08-15T13:00:00"/>
    <s v="2026-08-15 13:00:00 | Nama PIC : Bp Jaenal No HP : 082140759631  No Alt : - M Janji :  15 Agustus 2026 Jam Pasang : Pagi / Siang Note : hubungi pelanggan jika ingin kelokasi"/>
    <n v="2026"/>
    <n v="8"/>
    <n v="15"/>
    <d v="2026-08-15T00:00:00"/>
    <n v="-0.54166666666424135"/>
    <x v="0"/>
    <x v="27"/>
  </r>
  <r>
    <n v="1379"/>
    <n v="1002520537"/>
    <n v="3"/>
    <x v="3"/>
    <n v="4"/>
    <s v="PURWOKERTO"/>
    <s v="PURWOKERTO"/>
    <s v="PWT"/>
    <s v="REG"/>
    <s v="AO"/>
    <s v="NEW SALES"/>
    <s v="1P INET"/>
    <s v="102 | FOLLOW UP COMPLETED"/>
    <s v="RBS-Regional 3"/>
    <d v="2026-08-11T15:40:57"/>
    <d v="2026-08-13T14:54:32"/>
    <n v="69363570"/>
    <m/>
    <n v="146303609818"/>
    <s v="SPBU PERTAMINA 44.531.31 RAWALO"/>
    <s v="ODP-PWT-FDV/021 FDV/D02/021.01"/>
    <s v="WO061517219"/>
    <m/>
    <m/>
    <m/>
    <n v="109.19077799999999"/>
    <n v="-7.5298889999999998"/>
    <s v="|MC00213|MYIA-045856108212/POI/DES SANDY FITHAN PRIHANTOKO/081226597181/spburwlo@gmail.com"/>
    <s v="MYIB_ASSISTANT"/>
    <m/>
    <m/>
    <m/>
    <m/>
    <m/>
    <m/>
    <m/>
    <m/>
    <s v="Management Janji"/>
    <s v="2026-08-12 13:00:00 | Tanggal pemasangan: 12/08/2026 Jam pemasangan : siang Info Tambahan : Hubungi pelanggan dulu sebelum ke lokasi terima kasih."/>
    <s v="FCC"/>
    <d v="2026-11-08T15:55:14"/>
    <d v="2026-08-12T13:00:00"/>
    <s v="Kendala Lainnya"/>
    <s v="REVOKE"/>
    <s v="PWT"/>
    <s v="NO ADDON"/>
    <m/>
    <s v="Follow Up Revoke Completed, New Order ID : SC1002524584"/>
    <s v="HSI Bisnis Basic Promo HUT Telkom PSB 70% - 50 Mbps"/>
    <s v="INDIBIZ"/>
    <m/>
    <m/>
    <d v="2026-08-12T13:00:00"/>
    <s v="2026-08-12 13:00:00 | Tanggal pemasangan: 12/08/2026 Jam pemasangan : siang Info Tambahan : Hubungi pelanggan dulu sebelum ke lokasi terima kasih."/>
    <m/>
    <m/>
    <m/>
    <e v="#NUM!"/>
    <e v="#NUM!"/>
    <x v="1"/>
    <x v="3"/>
  </r>
  <r>
    <n v="1380"/>
    <n v="1002527016"/>
    <n v="3"/>
    <x v="6"/>
    <n v="5"/>
    <s v="SIDOARJO"/>
    <s v="MOJOKERTO"/>
    <s v="MIP"/>
    <s v="REG"/>
    <s v="AO"/>
    <s v="NEW SALES"/>
    <m/>
    <s v="Completed (PS)"/>
    <s v="RBS-Regional 3"/>
    <d v="2026-08-14T15:52:58"/>
    <d v="2026-08-15T18:43:36"/>
    <n v="69366306"/>
    <m/>
    <n v="152313205128"/>
    <s v="MITRA KERAMIK 1"/>
    <s v="ODP-MIP-FJ/21"/>
    <s v="WO061817114"/>
    <m/>
    <m/>
    <m/>
    <n v="112.4422677"/>
    <n v="-7.4010784999999997"/>
    <s v="|MC30111|/MOCH MUSTOFA /81515054553/mochalimustofa03@gmail.com"/>
    <s v="Sales Force DBS"/>
    <m/>
    <m/>
    <m/>
    <m/>
    <m/>
    <m/>
    <m/>
    <m/>
    <s v="Management Janji"/>
    <s v="2026-08-16 13:00:00|M Janji :  16 Agustus 2026 Jam Pasang :  Siang Note : hubungi pelanggan jika ingin ke lokasi, terima kasih|40941148|MYDITA"/>
    <s v="FCC"/>
    <s v="14-08-2026 15:55:01"/>
    <d v="2026-08-16T13:00:00"/>
    <m/>
    <s v="PS"/>
    <s v="MIP"/>
    <s v="NETMONK"/>
    <n v="20260815"/>
    <s v="Completed"/>
    <s v="- 11_11446;Biaya PSB HSI EBIS Tunai di Depan ~ 11[150000]  - E23080;E23080 ~ ES23 - Add-on HSI Bisnis Bundling (Netmonk)[0]  - E23080~null~100382;E23080||77||Abodemen 0[0]  - E23080~null~E23080_NMONKHI;NMONKHI ~ Nadefaa Netmonk Hi Alacarte ~ E23080[56100]"/>
    <s v="INDIBIZ"/>
    <m/>
    <m/>
    <d v="2026-08-16T13:00:00"/>
    <s v="2026-08-16 13:00:00|M Janji :  16 Agustus 2026 Jam Pasang :  Siang Note : hubungi pelanggan jika ingin ke lokasi, terima kasih|40941148|MYDITA"/>
    <n v="2026"/>
    <n v="8"/>
    <n v="15"/>
    <d v="2026-08-15T00:00:00"/>
    <n v="-1.5416666666642413"/>
    <x v="0"/>
    <x v="19"/>
  </r>
  <r>
    <n v="1381"/>
    <n v="1002515880"/>
    <n v="3"/>
    <x v="2"/>
    <n v="5"/>
    <s v="MADIUN"/>
    <s v="MADIUN"/>
    <s v="MSP"/>
    <s v="REG"/>
    <s v="AO"/>
    <s v="NEW SALES"/>
    <s v="1P INET"/>
    <s v="102 | FOLLOW UP COMPLETED"/>
    <s v="RBS-Regional 3"/>
    <d v="2026-08-08T12:29:56"/>
    <d v="2026-08-10T13:32:29"/>
    <n v="69361414"/>
    <m/>
    <n v="152631206950"/>
    <s v="SPBU 54.633.08"/>
    <s v="ODP-MSP-FD/51 FD/D04/51.01"/>
    <s v="WO061255119"/>
    <m/>
    <m/>
    <m/>
    <n v="111.448189"/>
    <n v="-7.5627199999999997"/>
    <s v="|MN02429|MYIA-015541949861/POI/ARIS WIDIYANTO/081335618198/spbu.dewisri.5463308@gmail.com"/>
    <s v="MYIB_ASSISTANT"/>
    <m/>
    <m/>
    <m/>
    <m/>
    <m/>
    <m/>
    <m/>
    <m/>
    <s v="Management Janji"/>
    <s v="2026-08-09 13:00:00 | Nama Pic : BP ARIS No Hp Pic : 081335618198 Jam Pemasangan : 08:00 - 12.00 Tanggal Pemasangan : MINGGU 09 AGUSTUS 2026 Info Tambahan : Hubungi pelanggan sebelum datang ke lokasi, terima kasih."/>
    <s v="FCC"/>
    <d v="2026-08-08T12:39:51"/>
    <d v="2026-08-09T13:00:00"/>
    <s v="Kendala Lainnya"/>
    <s v="REVOKE"/>
    <s v="MSP"/>
    <s v="NO ADDON"/>
    <m/>
    <s v="Follow Up Revoke Completed, New Order ID : SC1002517766"/>
    <s v="HSI Bisnis Promo HUT Telkom PSB 70% - 50 Mbps"/>
    <s v="INDIBIZ"/>
    <m/>
    <m/>
    <d v="2026-08-09T13:00:00"/>
    <s v="2026-08-09 13:00:00 | Nama Pic : BP ARIS No Hp Pic : 081335618198 Jam Pemasangan : 08:00 - 12.00 Tanggal Pemasangan : MINGGU 09 AGUSTUS 2026 Info Tambahan : Hubungi pelanggan sebelum datang ke lokasi, terima kasih."/>
    <m/>
    <m/>
    <m/>
    <e v="#NUM!"/>
    <e v="#NUM!"/>
    <x v="1"/>
    <x v="20"/>
  </r>
  <r>
    <n v="1382"/>
    <n v="1002510008"/>
    <n v="3"/>
    <x v="5"/>
    <n v="5"/>
    <s v="SINGARJA"/>
    <s v="KLUNGKUNG"/>
    <s v="SMA"/>
    <s v="REG"/>
    <s v="AO"/>
    <s v="NEW SALES"/>
    <m/>
    <s v="98 | OSS - CANCEL COMPLETE"/>
    <s v="RBS-Regional 3"/>
    <d v="2026-08-05T10:34:31"/>
    <d v="2026-08-12T09:04:41"/>
    <n v="69358911"/>
    <m/>
    <n v="172428815934"/>
    <s v="Lumbung umaluah villa"/>
    <s v="ODP-SMA-FAK/06"/>
    <s v="WO061152318"/>
    <m/>
    <m/>
    <m/>
    <n v="115.43618979999999"/>
    <n v="-8.4658975000000005"/>
    <s v="|MN02750|/CP NI NYOMAN SULADRI/082340669469/lumbungumaluah@gmail.com"/>
    <s v="Sales Force DBS"/>
    <m/>
    <m/>
    <m/>
    <m/>
    <m/>
    <m/>
    <m/>
    <m/>
    <s v="Management Janji"/>
    <s v="2026-08-08 15:00:00|Nama PIC : BAPAK KETUT No HP : 082340669469 Alt :  M Janji : (SABTU/8/AGUSTUS/2026) jam Pasang : 09:00 Note : hubungi pelanggan jika ingin kelokasi|40951378|MYDITA"/>
    <s v="FCC"/>
    <d v="2026-05-08T10:39:45"/>
    <d v="2026-08-08T15:00:00"/>
    <s v="Kendala Teknik"/>
    <s v="CANCEL"/>
    <s v="SMA"/>
    <s v="NO ADDON"/>
    <m/>
    <s v="Cancel Completed"/>
    <s v="- 11_11446;Biaya PSB HSI EBIS Tunai di Depan ~ 11[150000]  - SP_NOSS;SP_NOSS ~ Internet NOSS Multispeed Network[0]  - E25061;E25061 ~ ES25 - Paket HSI Basic (HSIEF) Khusus Winback 2.0[0]  - E25061~null~E25061_UNL;UNL ~ Internet-Link Unlimited Internet Usa"/>
    <s v="INDIBIZ"/>
    <m/>
    <m/>
    <d v="2026-08-08T15:00:00"/>
    <s v="2026-08-08 15:00:00|Nama PIC : BAPAK KETUT No HP : 082340669469 Alt :  M Janji : (SABTU/8/AGUSTUS/2026) jam Pasang : 09:00 Note : hubungi pelanggan jika ingin kelokasi|40951378|MYDITA"/>
    <m/>
    <m/>
    <m/>
    <e v="#NUM!"/>
    <e v="#NUM!"/>
    <x v="1"/>
    <x v="6"/>
  </r>
  <r>
    <n v="1383"/>
    <n v="1002505613"/>
    <n v="3"/>
    <x v="2"/>
    <n v="5"/>
    <s v="MADIUN"/>
    <s v="MADIUN"/>
    <s v="CRB"/>
    <s v="REG"/>
    <s v="AO"/>
    <s v="NEW SALES"/>
    <s v="1P INET"/>
    <s v="Completed (PS)"/>
    <s v="RBS-Regional 3"/>
    <d v="2026-08-03T09:28:56"/>
    <d v="2026-08-03T17:26:56"/>
    <n v="69357234"/>
    <m/>
    <n v="152632208473"/>
    <s v="PT Ideologi Nusa Integrasi"/>
    <s v="ODP-CRB-FH/15"/>
    <s v="WO060758457"/>
    <m/>
    <m/>
    <m/>
    <n v="111.712957"/>
    <n v="-7.5515369999999997"/>
    <s v="|MN01984|MYIA-099721108615/POI/Rofik/08985538841/helpdesk@initech.co.id"/>
    <s v="MYIB_ASSISTANT"/>
    <m/>
    <m/>
    <m/>
    <m/>
    <m/>
    <m/>
    <m/>
    <m/>
    <s v="Management Janji"/>
    <s v="2026-08-04 08:00:00 | Tanggal pemasangan: 04/08/2026 Jam pemasangan : pagi / siang Info Tambahan : Hubungi pelanggan dulu sebelum ke lokasi. terima kasih "/>
    <s v="FCC"/>
    <d v="2026-03-08T09:40:13"/>
    <d v="2026-08-04T08:00:00"/>
    <m/>
    <s v="PS"/>
    <s v="CRB"/>
    <s v="NO ADDON"/>
    <n v="20260803"/>
    <s v="Completed"/>
    <s v="HSI Bisnis PSB 70% - 100 Mbps"/>
    <s v="INDIBIZ"/>
    <m/>
    <m/>
    <d v="2026-08-04T08:00:00"/>
    <s v="2026-08-04 08:00:00 | Tanggal pemasangan: 04/08/2026 Jam pemasangan : pagi / siang Info Tambahan : Hubungi pelanggan dulu sebelum ke lokasi. terima kasih "/>
    <n v="2026"/>
    <n v="8"/>
    <n v="3"/>
    <d v="2026-08-03T00:00:00"/>
    <n v="-1.3333333333357587"/>
    <x v="0"/>
    <x v="20"/>
  </r>
  <r>
    <n v="1384"/>
    <n v="1002513363"/>
    <n v="3"/>
    <x v="5"/>
    <n v="5"/>
    <s v="SINGARJA"/>
    <s v="GIANYAR"/>
    <s v="UBU"/>
    <s v="REG"/>
    <s v="AO"/>
    <s v="NEW SALES"/>
    <m/>
    <s v="Completed (PS)"/>
    <s v="RBS-Regional 3"/>
    <d v="2026-08-06T17:35:59"/>
    <d v="2026-08-07T06:18:08"/>
    <n v="69357310"/>
    <m/>
    <n v="172408246816"/>
    <s v="LPD Desa Adat Nyuh Kuning Ubud Gianyar"/>
    <s v="ODP-UBU-FH/03"/>
    <s v="WO061109993"/>
    <m/>
    <m/>
    <m/>
    <n v="115.25675649999999"/>
    <n v="-8.5225355"/>
    <s v="|MN02658|/PIC NI KETUT KARSI/088212228875/nyuhkuninglpd@gmail.com"/>
    <s v="Sales Force DBS"/>
    <m/>
    <m/>
    <m/>
    <m/>
    <m/>
    <m/>
    <m/>
    <m/>
    <s v="Management Janji"/>
    <s v="2026-08-04 08:00:00|M Janji : 04/08/2026  Jam Pasang : 08.00  NoteÃ‚Â :  hubungi terlebih dahulu sebelum ke lokasi, terima kasih.|40961370|MYDITA"/>
    <s v="FCC"/>
    <d v="2026-06-08T17:39:45"/>
    <m/>
    <m/>
    <s v="PS"/>
    <s v="UBU"/>
    <s v="NO ADDON"/>
    <n v="20260807"/>
    <s v="Completed"/>
    <s v="- 11_11446;Biaya PSB HSI EBIS Tunai di Depan ~ 11[150000]  - E23015;E23015 ~ ES23 - Perangkat ONT[0]  - E23015~null~44292;E23015||11||Abodemen 0[0]  - E23015~null~E23015_SWONT;SWONT ~ Biaya Sewa ONT ~ E23015[30000]  - E25060;E25060 ~ ES25 - Paket HSI Bisn"/>
    <s v="INDIBIZ"/>
    <m/>
    <m/>
    <d v="2026-08-06T07:00:00"/>
    <s v="2026-08-04 08:00:00|M Janji : 04/08/2026  Jam Pasang : 08.00  NoteÃ‚Â :  hubungi terlebih dahulu sebelum ke lokasi, terima kasih.|40961370|MYDITA"/>
    <n v="2026"/>
    <n v="8"/>
    <n v="7"/>
    <d v="2026-08-07T00:00:00"/>
    <n v="0.70833333333575865"/>
    <x v="0"/>
    <x v="31"/>
  </r>
  <r>
    <n v="1385"/>
    <n v="1002509691"/>
    <n v="3"/>
    <x v="3"/>
    <n v="4"/>
    <s v="YOGYAKARTA"/>
    <s v="INNER - YOGYA JATENG SELATAN"/>
    <s v="KBU"/>
    <s v="DSS"/>
    <s v="AO"/>
    <s v="NEW SALES"/>
    <m/>
    <s v="SEGMEN BUD - WAITING AKTIVASI IHLD"/>
    <s v="DSS-Man &amp; Infrastructure"/>
    <d v="2026-08-05T09:05:27"/>
    <d v="2026-08-05T10:46:04"/>
    <n v="69358724"/>
    <m/>
    <m/>
    <s v="Klinik Kimia Farma"/>
    <m/>
    <s v="WO060948382"/>
    <m/>
    <m/>
    <m/>
    <n v="110.38637"/>
    <n v="-7.7769000000000004"/>
    <s v="DSS RACE | ANNASTASIA SUKARNO | NIK 810113 | JOGJA JATENG SELATAN | TREG 3 | ANJAR 081210670160"/>
    <s v="Account Manager"/>
    <m/>
    <m/>
    <m/>
    <m/>
    <m/>
    <m/>
    <m/>
    <m/>
    <s v="Management Janji"/>
    <s v="DSS RACE | ANNASTASIA SUKARNO | NIK 810113 | JOGJA JATENG SELATAN | TREG 3 | ANJAR 081210670160"/>
    <s v="FCC"/>
    <d v="2026-05-08T09:24:57"/>
    <m/>
    <m/>
    <s v="UNSC"/>
    <s v="KBU"/>
    <s v="NO ADDON"/>
    <m/>
    <s v="SEGMEN BUD - WAITING AKTIVASI IHLD"/>
    <s v="- 11_11450;Biaya PSB Reguler HSI EBIS ~ 11[150000]  - SP_NOSS;SP_NOSS ~ Internet NOSS Multispeed Network[0]  - SP_NOSS;SP_NOSS ~ Internet NOSS Multispeed Network[0]  - E23015;E23015 ~ ES23 - Perangkat ONT[0]  - E23015~null~44292;E23015||11||Abodemen 0[0] "/>
    <s v="INDIBIZ"/>
    <m/>
    <m/>
    <d v="2026-08-05T12:00:00"/>
    <s v="DSS RACE | ANNASTASIA SUKARNO | NIK 810113 | JOGJA JATENG SELATAN | TREG 3 | ANJAR 081210670160"/>
    <m/>
    <m/>
    <m/>
    <e v="#NUM!"/>
    <e v="#NUM!"/>
    <x v="1"/>
    <x v="3"/>
  </r>
  <r>
    <n v="1386"/>
    <n v="1002525107"/>
    <n v="3"/>
    <x v="2"/>
    <n v="5"/>
    <s v="MALANG"/>
    <s v="KEPANJEN"/>
    <s v="APG"/>
    <s v="REG"/>
    <s v="AO"/>
    <s v="NEW SALES"/>
    <s v="1P INET"/>
    <s v="Completed (PS)"/>
    <s v="RBS-Regional 3"/>
    <d v="2026-08-13T17:20:56"/>
    <d v="2026-08-14T12:52:48"/>
    <n v="69365487"/>
    <m/>
    <n v="152725202664"/>
    <s v="toko ampera"/>
    <s v="ODP-APG-FA/08"/>
    <s v="WO061696553"/>
    <m/>
    <m/>
    <m/>
    <n v="112.894146473139"/>
    <n v="-8.2228603410914207"/>
    <s v="|MN02462|MYIA-085687022674/POI/ampera/085210374542/harisubekti025@gmail.com"/>
    <s v="MYIB_ASSISTANT"/>
    <m/>
    <m/>
    <m/>
    <m/>
    <m/>
    <m/>
    <m/>
    <m/>
    <s v="Management Janji"/>
    <s v="2026-08-14 15:00:00 | M Janji : (14/08/2026) jam Pasang :pagi / siang  Note : hubungi pelanggan jika ingin kelokasi"/>
    <s v="FCC"/>
    <s v="13-08-2026 17:25:32"/>
    <d v="2026-08-14T15:00:00"/>
    <m/>
    <s v="PS"/>
    <s v="APG"/>
    <s v="NO ADDON"/>
    <n v="20260814"/>
    <s v="Completed"/>
    <s v="HSI Bisnis Promo HUT Telkom PSB 70% - 200 Mbps"/>
    <s v="INDIBIZ"/>
    <m/>
    <m/>
    <d v="2026-08-14T15:00:00"/>
    <s v="2026-08-14 15:00:00 | M Janji : (14/08/2026) jam Pasang :pagi / siang  Note : hubungi pelanggan jika ingin kelokasi"/>
    <n v="2026"/>
    <n v="8"/>
    <n v="14"/>
    <d v="2026-08-14T00:00:00"/>
    <n v="-0.625"/>
    <x v="0"/>
    <x v="29"/>
  </r>
  <r>
    <n v="1387"/>
    <n v="1002511932"/>
    <n v="3"/>
    <x v="2"/>
    <n v="5"/>
    <s v="KEDIRI"/>
    <s v="KEDIRI"/>
    <s v="GUR"/>
    <s v="REG"/>
    <s v="AO"/>
    <s v="NEW SALES"/>
    <s v="1P INET"/>
    <s v="Completed (PS)"/>
    <s v="RBS-Regional 3"/>
    <d v="2026-08-06T11:01:56"/>
    <d v="2026-08-06T15:41:46"/>
    <n v="69359792"/>
    <m/>
    <n v="152625207182"/>
    <s v="INDRIANA FOTOCOPY"/>
    <s v="ODP-GUR-FD/12 FD/D03/12.01"/>
    <s v="WO061056350"/>
    <m/>
    <m/>
    <m/>
    <n v="112.0644444"/>
    <n v="-7.7832435999999996"/>
    <s v="|MC20057|MYIA-030360801111/POI/Rangga Egi Krisnando/081210152374/ranggaegikrisnando13@gmail.com"/>
    <s v="MYIB_ASSISTANT"/>
    <m/>
    <m/>
    <m/>
    <m/>
    <m/>
    <m/>
    <m/>
    <m/>
    <s v="Management Janji"/>
    <s v="2026-08-07 08:00:00 | Tanggal pemasangan : 07 AGUSTUS 2026 Jam pemasangan : pagi/siang Info Tambahan : Hubungi pelanggan dulu sebelum ke lokasi terima kasih"/>
    <s v="FCC"/>
    <d v="2026-06-08T11:10:06"/>
    <d v="2026-08-07T08:00:00"/>
    <m/>
    <s v="PS"/>
    <s v="GUR"/>
    <s v="NO ADDON"/>
    <n v="20260806"/>
    <s v="Completed"/>
    <s v="HSI Bisnis Promo HUT Telkom PSB 70% - 200 Mbps"/>
    <s v="INDIBIZ"/>
    <m/>
    <m/>
    <d v="2026-08-07T08:00:00"/>
    <s v="2026-08-07 08:00:00 | Tanggal pemasangan : 07 AGUSTUS 2026 Jam pemasangan : pagi/siang Info Tambahan : Hubungi pelanggan dulu sebelum ke lokasi terima kasih"/>
    <n v="2026"/>
    <n v="8"/>
    <n v="6"/>
    <d v="2026-08-06T00:00:00"/>
    <n v="-1.3333333333357587"/>
    <x v="0"/>
    <x v="5"/>
  </r>
  <r>
    <n v="1388"/>
    <n v="1002524135"/>
    <n v="3"/>
    <x v="1"/>
    <n v="5"/>
    <s v="SBY SELATAN"/>
    <s v="MANYAR"/>
    <s v="MYR"/>
    <s v="DGS"/>
    <s v="AO"/>
    <s v="NEW SALES"/>
    <m/>
    <s v="OSS - FALLOUT"/>
    <s v="DGS-B2B TREG"/>
    <d v="2026-08-13T12:46:03"/>
    <d v="2026-08-14T12:41:53"/>
    <n v="69247126"/>
    <m/>
    <n v="152303243845"/>
    <s v="CCTV KOTA SURABAYA"/>
    <s v="ODP-MYR-FUU/72"/>
    <s v="WO061663041"/>
    <m/>
    <m/>
    <m/>
    <n v="112.78774578272601"/>
    <n v="-7.2880198429676701"/>
    <s v="GS SURAMADU/ AM HANIF/ PSB INET ONLY 30 MBPS/ CCTV KOTA SURABAYA/ JUNGLE PADEL PIC MACHRUS +62 87880720497"/>
    <s v="Account Manager"/>
    <m/>
    <m/>
    <m/>
    <m/>
    <m/>
    <m/>
    <m/>
    <m/>
    <s v="Management Janji"/>
    <s v="GS SURAMADU/ AM HANIF/ PSB INET ONLY 30 MBPS/ CCTV KOTA SURABAYA/ JUNGLE PADEL PIC MACHRUS +62 87880720497"/>
    <s v="FCC"/>
    <s v="13-08-2026 12:54:45"/>
    <m/>
    <s v="Kendala Pelanggan"/>
    <s v="FO_WFM"/>
    <s v="MYR"/>
    <s v="NO ADDON"/>
    <m/>
    <s v="Provisioning Failed|WFM|INF009042388|PP_-7.349908,112.7613771_nunggu info EOS belum bisa diprogrees  karna masih proses antri"/>
    <s v="- 11_11450;Biaya PSB Reguler HSI EBIS ~ 11[150000]  - E23015;E23015 ~ ES23 - Perangkat ONT[0]  - E23015~null~44292;E23015||11||Abodemen 0[0]  - E23015~null~E23015_SWONT;SWONT ~ Biaya Sewa ONT ~ E23015[30000]  - E24013;E24013 ~ E24 - Paket SBR Diskominfo P"/>
    <s v="INDIBIZ"/>
    <m/>
    <m/>
    <d v="2026-08-13T13:30:00"/>
    <s v="GS SURAMADU/ AM HANIF/ PSB INET ONLY 30 MBPS/ CCTV KOTA SURABAYA/ JUNGLE PADEL PIC MACHRUS +62 87880720497"/>
    <m/>
    <m/>
    <m/>
    <e v="#NUM!"/>
    <e v="#NUM!"/>
    <x v="1"/>
    <x v="8"/>
  </r>
  <r>
    <n v="1389"/>
    <n v="1002528266"/>
    <n v="3"/>
    <x v="3"/>
    <n v="4"/>
    <s v="MAGELANG"/>
    <s v="KEBUMEN"/>
    <s v="KBM"/>
    <s v="REG"/>
    <s v="AO"/>
    <s v="NEW SALES"/>
    <m/>
    <s v="Completed (PS)"/>
    <s v="RBS-Regional 3"/>
    <d v="2026-08-15T12:51:46"/>
    <d v="2026-08-15T13:56:56"/>
    <n v="69364858"/>
    <m/>
    <n v="142141120209"/>
    <s v="SD NEGERI AYAM PUTIH 1&amp;2 - KBM"/>
    <s v="ODP-KBM-FBH/001"/>
    <s v="WO061820194"/>
    <m/>
    <m/>
    <m/>
    <n v="109.650841"/>
    <n v="-7.766718"/>
    <s v="|MN00664|MYIA-051944183613/POI/Joko Siswanto/085722800062/sdnayamputih@gmail.com"/>
    <s v="Sales Profesional"/>
    <m/>
    <m/>
    <m/>
    <m/>
    <m/>
    <m/>
    <m/>
    <m/>
    <s v="Management Janji"/>
    <s v="2026-08-14 08:00:00 | telp : 085722800062  M Janji : (14/08/2026)  jam Pasang : 09:00  Note : hubungi pelanggan jika ingin kelokasi"/>
    <s v="FCC"/>
    <s v="15-08-2026 12:55:19"/>
    <m/>
    <m/>
    <s v="PS"/>
    <s v="KBM"/>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7:00:00"/>
    <s v="2026-08-14 08:00:00 | telp : 085722800062  M Janji : (14/08/2026)  jam Pasang : 09:00  Note : hubungi pelanggan jika ingin kelokasi"/>
    <n v="2026"/>
    <n v="8"/>
    <n v="15"/>
    <d v="2026-08-15T00:00:00"/>
    <n v="-0.29166666666424135"/>
    <x v="0"/>
    <x v="3"/>
  </r>
  <r>
    <n v="1390"/>
    <n v="1002506390"/>
    <n v="3"/>
    <x v="1"/>
    <n v="5"/>
    <s v="SBY UTARA"/>
    <s v="GRESIK"/>
    <s v="BWN"/>
    <s v="REG"/>
    <s v="AO"/>
    <s v="NEW SALES"/>
    <m/>
    <s v="CANCEL COMPLETED"/>
    <s v="RBS-Regional 3"/>
    <d v="2026-08-03T15:29:34"/>
    <d v="2026-08-03T19:11:00"/>
    <n v="69357678"/>
    <m/>
    <n v="152453209227"/>
    <s v="MENARA SUAR BAWEAN"/>
    <s v="ODP-BWN-FAA/14"/>
    <m/>
    <m/>
    <m/>
    <m/>
    <n v="112.65204610000001"/>
    <n v="-5.8493833999999998"/>
    <s v="|MN01273|/MENARA SUAR BAWEAN/089675940745/herlambangdwic@gmail.com/HSI Basic Promo HUT Telkom (1:2) 50 Mbps (Rp 320.000) PSB Rp 150.000/Herlambang Dwi Cahyo/-5.849404,112.652133"/>
    <s v="Sales Force DBS"/>
    <m/>
    <m/>
    <m/>
    <m/>
    <m/>
    <m/>
    <m/>
    <m/>
    <m/>
    <m/>
    <m/>
    <d v="2026-03-08T15:39:47"/>
    <m/>
    <m/>
    <s v="REJECT_FCC"/>
    <s v="BWN"/>
    <s v="NO ADDON"/>
    <m/>
    <s v="DECLINE : Decline - Pindah Segmentasi Muhammad Fauzan Fidhianta 40961370|MYDITA"/>
    <s v="- 11_11446;Biaya PSB HSI EBIS Tunai di Depan ~ 11[150000]  - E25061;E25061 ~ ES25 - Paket HSI Basic (HSIEF) Khusus Winback 2.0[0]  - E25061~null~E25061_UNL;UNL ~ Internet-Link Unlimited Internet Usage ~ E25061[0]  - E25061~null~105351;E25061||11||Abodemen"/>
    <s v="INDIBIZ"/>
    <m/>
    <s v="DECLINE : Decline - Pindah Segmentasi Muhammad Fauzan Fidhianta 40961370|MYDITA"/>
    <m/>
    <m/>
    <m/>
    <m/>
    <m/>
    <e v="#NUM!"/>
    <e v="#NUM!"/>
    <x v="1"/>
    <x v="15"/>
  </r>
  <r>
    <n v="1391"/>
    <n v="1002506292"/>
    <n v="3"/>
    <x v="2"/>
    <n v="5"/>
    <s v="MADIUN"/>
    <s v="BOJONEGORO"/>
    <s v="PAD"/>
    <s v="REG"/>
    <s v="AO"/>
    <s v="NEW SALES"/>
    <s v="1P INET"/>
    <s v="Completed (PS)"/>
    <s v="RBS-Regional 3"/>
    <d v="2026-08-03T14:41:56"/>
    <d v="2026-08-04T12:55:00"/>
    <n v="69357634"/>
    <m/>
    <n v="152644204953"/>
    <s v="LALA MIE PADANGAN"/>
    <s v="ODP-PAZ-FL/09 FL/D02/09.01"/>
    <s v="WO060804989"/>
    <m/>
    <m/>
    <m/>
    <n v="111.605583"/>
    <n v="-7.174722"/>
    <s v="|MN00799|MYIA-085553204094/POI/LAELATUL AFIATUN NISAK/085733668576/laskarbuah470@gmail.com"/>
    <s v="MYIB_ASSISTANT"/>
    <m/>
    <m/>
    <m/>
    <m/>
    <m/>
    <m/>
    <m/>
    <m/>
    <s v="Management Janji"/>
    <s v="2026-08-04 13:00:00 | Tanggal pemasangan : 04 agustus 2026 Jam pemasangan : 08.00 - 12.00 Info Tambahan : Hubungi pelanggan dulu sebelum ke lokasi terimakasih"/>
    <s v="FCC"/>
    <d v="2026-03-08T14:55:18"/>
    <d v="2026-08-04T13:00:00"/>
    <m/>
    <s v="PS"/>
    <s v="PAD"/>
    <s v="NO ADDON"/>
    <n v="20260804"/>
    <s v="Completed"/>
    <s v="HSI Bisnis Basic Promo HUT Telkom PSB 70% - 50 Mbps"/>
    <s v="INDIBIZ"/>
    <m/>
    <m/>
    <d v="2026-08-04T13:00:00"/>
    <s v="2026-08-04 13:00:00 | Tanggal pemasangan : 04 agustus 2026 Jam pemasangan : 08.00 - 12.00 Info Tambahan : Hubungi pelanggan dulu sebelum ke lokasi terimakasih"/>
    <n v="2026"/>
    <n v="8"/>
    <n v="4"/>
    <d v="2026-08-04T00:00:00"/>
    <n v="-0.54166666666424135"/>
    <x v="0"/>
    <x v="18"/>
  </r>
  <r>
    <n v="1392"/>
    <n v="1002517173"/>
    <n v="3"/>
    <x v="2"/>
    <n v="5"/>
    <s v="KEDIRI"/>
    <s v="KEDIRI"/>
    <s v="GUR"/>
    <s v="REG"/>
    <s v="AO"/>
    <s v="NEW SALES"/>
    <s v="1P INET"/>
    <s v="Completed (PS)"/>
    <s v="RBS-Regional 3"/>
    <d v="2026-08-10T10:11:58"/>
    <d v="2026-08-10T16:07:59"/>
    <n v="69362198"/>
    <m/>
    <n v="152625207358"/>
    <s v="SELLVORA STUDIO"/>
    <s v="ODP-GUR-FH/11 FH/D03/11.01"/>
    <s v="WO061367634"/>
    <m/>
    <m/>
    <m/>
    <n v="112.090629860758"/>
    <n v="-7.7692091495822302"/>
    <s v="MD|MYDB-20260808264775|SC20016/MC20202|SELLVORA STUDIO|082141134189"/>
    <s v="MYDIGIBIZPARTNER"/>
    <m/>
    <m/>
    <m/>
    <m/>
    <m/>
    <m/>
    <m/>
    <m/>
    <s v="Management Janji"/>
    <s v="2026-08-11 08:00:00 | Nama PIC : Bapak Yuzniar No HP : 082141134189 Alt : - M Janji : 11/08/2026 Jam Pasang : 08.00 - 13:00  NoteÃ‚Â :  hubungi terlebih dahulu sebelum kelokasi"/>
    <s v="FCC"/>
    <d v="2026-10-08T10:24:54"/>
    <d v="2026-08-11T08:00:00"/>
    <m/>
    <s v="PS"/>
    <s v="GUR"/>
    <s v="NO ADDON"/>
    <n v="20260810"/>
    <s v="Completed"/>
    <s v="HSI Bisnis Promo HUT Telkom PSB 70% - 150 Mbps"/>
    <s v="INDIBIZ"/>
    <m/>
    <m/>
    <d v="2026-08-11T08:00:00"/>
    <s v="2026-08-11 08:00:00 | Nama PIC : Bapak Yuzniar No HP : 082141134189 Alt : - M Janji : 11/08/2026 Jam Pasang : 08.00 - 13:00  NoteÃ‚Â :  hubungi terlebih dahulu sebelum kelokasi"/>
    <n v="2026"/>
    <n v="8"/>
    <n v="10"/>
    <d v="2026-08-10T00:00:00"/>
    <n v="-1.3333333333357587"/>
    <x v="0"/>
    <x v="5"/>
  </r>
  <r>
    <n v="1393"/>
    <n v="1002508874"/>
    <n v="3"/>
    <x v="3"/>
    <n v="4"/>
    <s v="MAGELANG"/>
    <s v="MUNTILAN"/>
    <s v="SWT"/>
    <s v="REG"/>
    <s v="AO"/>
    <s v="NEW SALES"/>
    <m/>
    <s v="FCC - HD1A - PROGRESS"/>
    <s v="RBS-Regional 3"/>
    <d v="2026-08-04T15:25:10"/>
    <d v="2026-08-04T15:26:15"/>
    <n v="69358465"/>
    <m/>
    <n v="142164113615"/>
    <s v="Kiswanto farm"/>
    <m/>
    <m/>
    <m/>
    <m/>
    <m/>
    <n v="110.360975"/>
    <n v="-7.5315500000000002"/>
    <s v="|MN00935|/Kiswanto farm/085640403402/kiswantok029@gmail.com/ 1S HSI BISNIS BASIC PROMO HUT 50 Mbps / AGUS SADEWO"/>
    <s v="Sales Profesional"/>
    <m/>
    <m/>
    <m/>
    <m/>
    <m/>
    <m/>
    <m/>
    <m/>
    <m/>
    <m/>
    <m/>
    <d v="2026-04-08T15:40:01"/>
    <m/>
    <m/>
    <s v="FCC"/>
    <s v="SWT"/>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1394"/>
    <n v="1002514247"/>
    <n v="3"/>
    <x v="1"/>
    <n v="5"/>
    <s v="SBY UTARA"/>
    <s v="GRESIK"/>
    <s v="BWN"/>
    <s v="REG"/>
    <s v="AO"/>
    <s v="NEW SALES"/>
    <m/>
    <s v="Completed (PS)"/>
    <s v="RBS-Regional 3"/>
    <d v="2026-08-07T11:03:05"/>
    <d v="2026-08-07T14:15:53"/>
    <n v="69350398"/>
    <m/>
    <n v="152453209230"/>
    <s v="Toko Canai Tok Awi"/>
    <s v="ODP-BWN-FAA/56"/>
    <s v="WO061148316"/>
    <m/>
    <m/>
    <m/>
    <n v="112.674823"/>
    <n v="-5.8442059999999998"/>
    <s v="|MC70134|/Toko Canai Tok Awi/081338866836/Burikkiung009@gmail.com/HSI Basic + Netmonk Promo 2026 50 Mbps (Rp 376.100) PSB 150.000/Imam Sibaweh/Dsn. Duku, Desa Sungairujing, Kec. Sangkapura, RT 003/ RW 004"/>
    <s v="Sales Force DBS"/>
    <m/>
    <m/>
    <m/>
    <m/>
    <m/>
    <m/>
    <m/>
    <m/>
    <s v="Management Janji"/>
    <s v="2026-07-29 08:00:00|Nama : BP IMAM SIBAWEH  No Hp : 081338866836  No Alt :   Tgl Pemasangan : 29 Juli 2026  Interval : PAGI   Note : Hubungi pelanggan terlebih dahulu|MU1218|MYDITA"/>
    <s v="FCC"/>
    <d v="2026-07-08T11:10:29"/>
    <m/>
    <m/>
    <s v="PS"/>
    <s v="BWN"/>
    <s v="NETMONK"/>
    <n v="20260807"/>
    <s v="Completed"/>
    <s v="- 11_11446;Biaya PSB HSI EBIS Tunai di Depan ~ 11[150000]  - E23080;E23080 ~ ES23 - Add-on HSI Bisnis Bundling (Netmonk)[0]  - E23080~null~100382;E23080||77||Abodemen 0[0]  - E23080~null~E23080_NMONKHI;NMONKHI ~ Nadefaa Netmonk Hi Alacarte ~ E23080[56100]"/>
    <s v="INDIBIZ"/>
    <m/>
    <m/>
    <d v="2026-08-07T07:00:00"/>
    <s v="2026-07-29 08:00:00|Nama : BP IMAM SIBAWEH  No Hp : 081338866836  No Alt :   Tgl Pemasangan : 29 Juli 2026  Interval : PAGI   Note : Hubungi pelanggan terlebih dahulu|MU1218|MYDITA"/>
    <n v="2026"/>
    <n v="8"/>
    <n v="7"/>
    <d v="2026-08-07T00:00:00"/>
    <n v="-0.29166666666424135"/>
    <x v="0"/>
    <x v="15"/>
  </r>
  <r>
    <n v="1395"/>
    <n v="1002530734"/>
    <n v="3"/>
    <x v="1"/>
    <n v="5"/>
    <s v="MADURA"/>
    <s v="PAMEKASAN"/>
    <s v="PME"/>
    <s v="REG"/>
    <s v="AO"/>
    <s v="NEW SALES"/>
    <s v="1P INET"/>
    <s v="MIE - SEND SURVEY"/>
    <s v="RBS-Regional 3"/>
    <d v="2026-08-17T11:56:56"/>
    <d v="2026-08-17T11:58:01"/>
    <n v="69367994"/>
    <m/>
    <n v="152426928266"/>
    <s v="POJOK PAK SUJAI"/>
    <s v="ODP-PME-FAM/11 FAM/D04/11.01"/>
    <s v="WO061922559"/>
    <m/>
    <m/>
    <m/>
    <n v="113.508759"/>
    <n v="-7.1615570000000002"/>
    <s v="|MN00099|MYIA-097861069499/POI/HUDAIFI/087765988907/hudaifipamekasan@gmail.com"/>
    <s v="MYIB_ASSISTANT"/>
    <m/>
    <m/>
    <m/>
    <m/>
    <m/>
    <m/>
    <m/>
    <m/>
    <s v="Management Janji"/>
    <s v="2026-08-18 15:00:00 | Jam Pemasangan : 08:00 - 12.00 Tanggal Pemasangan : 18/08/2026 Info Tambahan : Hubungi pelanggan sebelum datang ke lokasi"/>
    <s v="FCC"/>
    <s v="17-08-2026 12:10:09"/>
    <d v="2026-08-18T15:00:00"/>
    <m/>
    <s v="SURVEY_NEW_MANJA"/>
    <s v="PME"/>
    <s v="NO ADDON"/>
    <m/>
    <s v="MIE - SEND SURVEY"/>
    <s v="HSI Bisnis PSB 70% - 150 Mbps"/>
    <s v="INDIBIZ"/>
    <m/>
    <m/>
    <d v="2026-08-18T15:00:00"/>
    <s v="2026-08-18 15:00:00 | Jam Pemasangan : 08:00 - 12.00 Tanggal Pemasangan : 18/08/2026 Info Tambahan : Hubungi pelanggan sebelum datang ke lokasi"/>
    <m/>
    <m/>
    <m/>
    <e v="#NUM!"/>
    <e v="#NUM!"/>
    <x v="1"/>
    <x v="1"/>
  </r>
  <r>
    <n v="1396"/>
    <n v="1002520067"/>
    <n v="3"/>
    <x v="1"/>
    <n v="5"/>
    <s v="SBY UTARA"/>
    <s v="TANDES"/>
    <s v="KNN"/>
    <s v="REG"/>
    <s v="AO"/>
    <s v="NEW SALES"/>
    <s v="1P INET"/>
    <s v="100 | REVOKE COMPLETED"/>
    <s v="RBS-Regional 3"/>
    <d v="2026-08-11T14:01:56"/>
    <d v="2026-08-13T09:01:07"/>
    <n v="69363395"/>
    <m/>
    <n v="152412248802"/>
    <s v="SPBU 5460173"/>
    <s v="ODP-TDS-FHE/40 FHE/D04/40.01"/>
    <s v="WO061503101"/>
    <m/>
    <m/>
    <m/>
    <n v="112.61844910000001"/>
    <n v="-7.2370279999999898"/>
    <s v="MD|MYDB-20260810264872|DN00001/MN00018|SPBU 5460173|081231013880"/>
    <s v="MYDIGIBIZPARTNER"/>
    <m/>
    <m/>
    <m/>
    <m/>
    <m/>
    <m/>
    <m/>
    <m/>
    <s v="Management Janji"/>
    <s v="2026-08-12 13:00:00 | Nama PIC:  BP YUNUS No HP: 081231013880 Alt: Tanggal: 12/8/2026 Jam Pasang: Siang Note: Hubungi sebelum ke lokasi, terimakasih."/>
    <s v="FCC"/>
    <d v="2026-11-08T14:10:22"/>
    <d v="2026-08-12T13:00:00"/>
    <s v="Kendala Pelanggan"/>
    <s v="REVOKE"/>
    <s v="KNN"/>
    <s v="NO ADDON"/>
    <m/>
    <s v="Revoke Completed"/>
    <s v="HSI Bisnis Promo HUT Telkom PSB 70% - 50 Mbps"/>
    <s v="INDIBIZ"/>
    <m/>
    <m/>
    <d v="2026-08-12T13:00:00"/>
    <s v="2026-08-12 13:00:00 | Nama PIC:  BP YUNUS No HP: 081231013880 Alt: Tanggal: 12/8/2026 Jam Pasang: Siang Note: Hubungi sebelum ke lokasi, terimakasih."/>
    <m/>
    <m/>
    <m/>
    <e v="#NUM!"/>
    <e v="#NUM!"/>
    <x v="1"/>
    <x v="27"/>
  </r>
  <r>
    <n v="1397"/>
    <n v="1002526131"/>
    <n v="3"/>
    <x v="3"/>
    <n v="4"/>
    <s v="PURWOKERTO"/>
    <s v="CILACAP"/>
    <s v="KRY"/>
    <s v="REG"/>
    <s v="AO"/>
    <s v="NEW SALES"/>
    <s v="1P INET"/>
    <s v="Completed (PS)"/>
    <s v="RBS-Regional 3"/>
    <d v="2026-08-14T11:22:57"/>
    <d v="2026-08-14T15:48:05"/>
    <n v="69365918"/>
    <m/>
    <n v="143385101156"/>
    <s v="AMM DIGITAMA BAJING"/>
    <s v="ODP-KRY-FB/010 FB/D01/010.01"/>
    <s v="WO061733644"/>
    <m/>
    <m/>
    <m/>
    <n v="109.256072"/>
    <n v="-7.6303219999999996"/>
    <s v="|MC00213|MYIA-031135141157/POI/ASIP MANAN MAWAHIB/081213000913/ammdigitama@gmail.com"/>
    <s v="MYIB_ASSISTANT"/>
    <m/>
    <m/>
    <m/>
    <m/>
    <m/>
    <m/>
    <m/>
    <m/>
    <s v="Management Janji"/>
    <s v="2026-08-16 13:00:00 | Tanggal pemasangan : 16 AGUSTUS 2026 Jam pemasangan : pagi/siang Info Tambahan : Hubungi pelanggan dulu sebelum ke lokasi terima kasih"/>
    <s v="FCC"/>
    <s v="14-08-2026 11:39:52"/>
    <d v="2026-08-16T13:00:00"/>
    <m/>
    <s v="PS"/>
    <s v="KRY"/>
    <s v="NO ADDON"/>
    <n v="20260814"/>
    <s v="Completed"/>
    <s v="HSI Bisnis Promo HUT Telkom PSB 70% - 50 Mbps"/>
    <s v="INDIBIZ"/>
    <m/>
    <m/>
    <d v="2026-08-16T13:00:00"/>
    <s v="2026-08-16 13:00:00 | Tanggal pemasangan : 16 AGUSTUS 2026 Jam pemasangan : pagi/siang Info Tambahan : Hubungi pelanggan dulu sebelum ke lokasi terima kasih"/>
    <n v="2026"/>
    <n v="8"/>
    <n v="14"/>
    <d v="2026-08-14T00:00:00"/>
    <n v="-2.5416666666642413"/>
    <x v="0"/>
    <x v="3"/>
  </r>
  <r>
    <n v="1398"/>
    <n v="1002510615"/>
    <n v="3"/>
    <x v="3"/>
    <n v="4"/>
    <s v="YOGYAKARTA"/>
    <s v="SLEMAN"/>
    <s v="GOD"/>
    <s v="REG"/>
    <s v="AO"/>
    <s v="NEW SALES"/>
    <m/>
    <s v="MYDITA - GAGAL SEND CARING UNSC"/>
    <s v="RBS-Regional 3"/>
    <d v="2026-08-05T13:43:27"/>
    <d v="2026-08-06T13:44:02"/>
    <n v="69359226"/>
    <m/>
    <n v="146136130061"/>
    <s v="SMP N 4 SENTOLO"/>
    <m/>
    <m/>
    <m/>
    <m/>
    <m/>
    <n v="110.246041338624"/>
    <n v="-7.8643509765776596"/>
    <s v="|MC80063|/Muhammad Thohar Mahmudi/085725511244/smp4sentolo@gmail.com"/>
    <s v="Sales Profesional"/>
    <m/>
    <m/>
    <m/>
    <m/>
    <m/>
    <m/>
    <m/>
    <m/>
    <m/>
    <m/>
    <m/>
    <d v="2026-05-08T13:54:46"/>
    <m/>
    <m/>
    <m/>
    <s v="GOD"/>
    <s v="NO ADDON"/>
    <m/>
    <s v="MYDITA - GAGAL SEND CARING UNSC"/>
    <s v="- SP_NOSS;SP_NOSS ~ Internet NOSS Multispeed Network[0]  - SP_NOSS;SP_NOSS ~ Internet NOSS Multispeed Network[0]  - E23015;E23015 ~ ES23 - Perangkat ONT[0]  - E23015~null~44292;E23015||11||Abodemen 0[0]  - E23015~null~E23015_SWONTPREM;SWONTPREM ~ Biaya Se"/>
    <s v="INDIBIZ"/>
    <m/>
    <m/>
    <m/>
    <m/>
    <m/>
    <m/>
    <m/>
    <e v="#NUM!"/>
    <e v="#NUM!"/>
    <x v="1"/>
    <x v="3"/>
  </r>
  <r>
    <n v="1399"/>
    <n v="1002516295"/>
    <n v="3"/>
    <x v="3"/>
    <n v="4"/>
    <s v="PURWOKERTO"/>
    <s v="PURBALINGGA"/>
    <s v="PBG"/>
    <s v="REG"/>
    <s v="AO"/>
    <s v="NEW SALES"/>
    <s v="1P INET"/>
    <s v="Completed (PS)"/>
    <s v="RBS-Regional 3"/>
    <d v="2026-08-09T08:55:57"/>
    <d v="2026-08-10T09:54:03"/>
    <n v="69361709"/>
    <m/>
    <n v="143363110993"/>
    <s v="SPBU KALIMANAH"/>
    <s v="ODP-PBG-FX/032"/>
    <s v="WO061302574"/>
    <m/>
    <m/>
    <m/>
    <n v="109.33948338031701"/>
    <n v="-7.4172933468515003"/>
    <s v="|MN02834|MYIA-004699633598/POI/SIGIT SUTRIYANTO/0895384086298/kalimanahspbu@yahoo.co.id"/>
    <s v="MYIB_ASSISTANT"/>
    <m/>
    <m/>
    <m/>
    <m/>
    <m/>
    <m/>
    <m/>
    <m/>
    <s v="Management Janji"/>
    <s v="2026-08-15 15:00:00 | Tanggal pemasangan: 10/08/2026 Jam pemasangan : 08.00 - 12.00 Info Tambahan : Hubungi pelanggan dulu sebelum ke lokasi. terima kasih"/>
    <s v="FCC"/>
    <d v="2026-09-08T09:10:18"/>
    <d v="2026-08-15T15:00:00"/>
    <m/>
    <s v="PS"/>
    <s v="PBG"/>
    <s v="NO ADDON"/>
    <n v="20260810"/>
    <s v="Completed"/>
    <s v="HSI Bisnis Promo HUT Telkom PSB 70% - 100 Mbps Dual Band"/>
    <s v="INDIBIZ"/>
    <m/>
    <m/>
    <d v="2026-08-15T15:00:00"/>
    <s v="2026-08-15 15:00:00 | Tanggal pemasangan: 10/08/2026 Jam pemasangan : 08.00 - 12.00 Info Tambahan : Hubungi pelanggan dulu sebelum ke lokasi. terima kasih"/>
    <n v="2026"/>
    <n v="8"/>
    <n v="10"/>
    <d v="2026-08-10T00:00:00"/>
    <n v="-5.625"/>
    <x v="0"/>
    <x v="3"/>
  </r>
  <r>
    <n v="1400"/>
    <n v="1002516423"/>
    <n v="3"/>
    <x v="1"/>
    <n v="5"/>
    <s v="SBY SELATAN"/>
    <s v="MANYAR"/>
    <s v="MYR"/>
    <s v="REG"/>
    <s v="AO"/>
    <s v="NEW SALES"/>
    <s v="1P INET"/>
    <s v="102 | FOLLOW UP COMPLETED"/>
    <s v="RBS-Regional 3"/>
    <d v="2026-08-09T11:40:57"/>
    <d v="2026-08-14T08:33:40"/>
    <n v="69361781"/>
    <m/>
    <n v="152303244365"/>
    <s v="PT ROYAL TATA VISINDO"/>
    <s v="ODP-MYR-FWQ/17 FWQ/D01/17.01"/>
    <s v="WO061311253"/>
    <m/>
    <m/>
    <m/>
    <n v="112.781682573258"/>
    <n v="-7.2717783154385804"/>
    <s v="MD|MYDB-20260807264677|DN00001/MN02094|PT ROYAL TATA VISINDO|081132018899"/>
    <s v="MYDIGIBIZPARTNER"/>
    <m/>
    <m/>
    <m/>
    <m/>
    <m/>
    <m/>
    <m/>
    <m/>
    <s v="Management Janji"/>
    <s v="2026-08-12 15:00:00 | Nama PIC:  bu novia No HP: 085738296680 Alt: Tanggal: 12/8/2026 Jam Pasang: Sore Note: Hubungi sebelum ke lokasi, terimakasih."/>
    <s v="FCC"/>
    <d v="2026-09-08T11:54:51"/>
    <d v="2026-08-12T15:00:00"/>
    <s v="Kendala Pelanggan"/>
    <s v="REVOKE"/>
    <s v="MYR"/>
    <s v="NO ADDON"/>
    <m/>
    <s v="Follow Up Revoke Completed, New Order ID : SC1002525463"/>
    <s v="HSI Bisnis Promo HUT Telkom PSB 70% - 200 Mbps"/>
    <s v="INDIBIZ"/>
    <m/>
    <m/>
    <d v="2026-08-12T15:00:00"/>
    <s v="2026-08-12 15:00:00 | Nama PIC:  bu novia No HP: 085738296680 Alt: Tanggal: 12/8/2026 Jam Pasang: Sore Note: Hubungi sebelum ke lokasi, terimakasih."/>
    <m/>
    <m/>
    <m/>
    <e v="#NUM!"/>
    <e v="#NUM!"/>
    <x v="1"/>
    <x v="8"/>
  </r>
  <r>
    <n v="1401"/>
    <n v="1002516147"/>
    <n v="3"/>
    <x v="4"/>
    <n v="4"/>
    <s v="PEKALONGAN"/>
    <s v="TEGAL"/>
    <s v="TEG"/>
    <s v="REG"/>
    <s v="AO"/>
    <s v="NEW SALES"/>
    <s v="1P INET"/>
    <s v="Completed (PS)"/>
    <s v="RBS-Regional 3"/>
    <d v="2026-08-08T16:17:56"/>
    <d v="2026-08-10T14:10:22"/>
    <n v="69361564"/>
    <m/>
    <n v="142212126159"/>
    <s v="PT VIVO MOBILE INDONESIA"/>
    <s v="ODP-TEG-FN/013"/>
    <s v="WO061279507"/>
    <m/>
    <m/>
    <m/>
    <n v="109.1395395"/>
    <n v="-6.8724774999999996"/>
    <s v="|MN00347|MYIA-073282605550/POI/IIS SUMARNI/082135851212/iissumarni131@gmail.com"/>
    <s v="MYIB_ASSISTANT"/>
    <m/>
    <m/>
    <m/>
    <m/>
    <m/>
    <m/>
    <m/>
    <m/>
    <s v="Management Janji"/>
    <s v="2026-08-10 13:00:00 | Nama Pic : bu IIS  No Hp Pic : 082135851212 No alt : - Jam Pemasangan : pagi  Tanggal Pemasangan : 10 Agustus 2026"/>
    <s v="FCC"/>
    <d v="2026-08-08T16:25:12"/>
    <d v="2026-08-10T13:00:00"/>
    <m/>
    <s v="PS"/>
    <s v="TEG"/>
    <s v="NO ADDON"/>
    <n v="20260810"/>
    <s v="Completed"/>
    <s v="HSI Bisnis Promo HUT Telkom PSB 70% - 100 Mbps"/>
    <s v="INDIBIZ"/>
    <m/>
    <m/>
    <d v="2026-08-10T13:00:00"/>
    <s v="2026-08-10 13:00:00 | Nama Pic : bu IIS  No Hp Pic : 082135851212 No alt : - Jam Pemasangan : pagi  Tanggal Pemasangan : 10 Agustus 2026"/>
    <n v="2026"/>
    <n v="8"/>
    <n v="10"/>
    <d v="2026-08-10T00:00:00"/>
    <n v="-0.54166666666424135"/>
    <x v="0"/>
    <x v="3"/>
  </r>
  <r>
    <n v="1402"/>
    <n v="1002520657"/>
    <n v="3"/>
    <x v="4"/>
    <n v="4"/>
    <s v="PEKALONGAN"/>
    <s v="SLAWI"/>
    <s v="SLW"/>
    <s v="REG"/>
    <s v="AO"/>
    <s v="NEW SALES"/>
    <m/>
    <s v="Completed (PS)"/>
    <s v="RBS-Regional 3"/>
    <d v="2026-08-11T16:11:29"/>
    <d v="2026-08-13T09:19:05"/>
    <n v="69363607"/>
    <m/>
    <n v="142283119925"/>
    <s v="PT Dewangga Kusuma Pratama"/>
    <s v="ODP-SLW-FT/019"/>
    <s v="WO061569888"/>
    <m/>
    <m/>
    <m/>
    <n v="109.14392582282601"/>
    <n v="-7.0326836205030103"/>
    <s v="AMRBS;404469;REG3;ALI;085100284847;HSI 1S 100MB;535k;PIC 081226472698;44.52405.spbu@gmail.com"/>
    <s v="Account Manager"/>
    <m/>
    <m/>
    <m/>
    <m/>
    <m/>
    <m/>
    <m/>
    <m/>
    <s v="Management Janji"/>
    <s v="2026-08-13 08:00:00|Tanggal pemasangan :13/08/2026 Jam pemasangan : pagi/siang Info Tambahan : Hubungi pelanggan dulu sebelum ke lokasi terima kasih.|40971401|MYDITA"/>
    <s v="FCC"/>
    <d v="2026-11-08T16:39:47"/>
    <d v="2026-08-13T08:00:00"/>
    <m/>
    <s v="PS"/>
    <s v="SLW"/>
    <s v="NO ADDON"/>
    <n v="20260813"/>
    <s v="Completed"/>
    <s v="- 11_11446;Biaya PSB HSI EBIS Tunai di Depan ~ 11[150000]  - E25060;E25060 ~ ES25 - Paket HSI Bisnis (HSIE) Khusus Winback 2.0[0]  - E25060~null~E25060_UNL;UNL ~ Internet-Link Unlimited Internet Usage ~ E25060[0]  - E25060~null~105343;E25060||11||Abodemen"/>
    <s v="INDIBIZ"/>
    <m/>
    <m/>
    <d v="2026-08-13T08:00:00"/>
    <s v="2026-08-13 08:00:00|Tanggal pemasangan :13/08/2026 Jam pemasangan : pagi/siang Info Tambahan : Hubungi pelanggan dulu sebelum ke lokasi terima kasih.|40971401|MYDITA"/>
    <n v="2026"/>
    <n v="8"/>
    <n v="13"/>
    <d v="2026-08-13T00:00:00"/>
    <n v="-0.33333333333575865"/>
    <x v="0"/>
    <x v="3"/>
  </r>
  <r>
    <n v="1403"/>
    <n v="1002528159"/>
    <n v="3"/>
    <x v="3"/>
    <n v="4"/>
    <s v="PURWOKERTO"/>
    <s v="CILACAP"/>
    <s v="GML"/>
    <s v="REG"/>
    <s v="AO"/>
    <s v="NEW SALES"/>
    <s v="1P INET"/>
    <s v="Completed (PS)"/>
    <s v="RBS-Regional 3"/>
    <d v="2026-08-15T12:02:57"/>
    <d v="2026-08-15T15:29:14"/>
    <n v="69366807"/>
    <m/>
    <n v="141362106274"/>
    <s v="SPBU PERTAMINA 44 532 19 CANTELAN SLARANG"/>
    <s v="ODP-GML-FAF/020"/>
    <s v="WO061814522"/>
    <m/>
    <m/>
    <m/>
    <n v="109.11779"/>
    <n v="-7.6533009999999999"/>
    <s v="|MC00213|MYIA-005070658191/POI/DIAN NURMAYA SARI/085869518006/spbu4453219cantelan@yahoo.com"/>
    <s v="MYIB_ASSISTANT"/>
    <m/>
    <m/>
    <m/>
    <m/>
    <m/>
    <m/>
    <m/>
    <m/>
    <s v="Management Janji"/>
    <s v="2026-08-20 13:00:00 | Nama Pic : IBU DIAN No Hp Pic : 085869518006 Jam Pemasangan : 08:00 - 12.00 Tanggal Pemasangan : MINGGU 16 AGUSTUS 2026 Info Tambahan : Hubungi pelanggan sebelum datang ke lokasi"/>
    <s v="FCC"/>
    <s v="15-08-2026 12:10:01"/>
    <d v="2026-08-20T13:00:00"/>
    <m/>
    <s v="PS"/>
    <s v="GML"/>
    <s v="NO ADDON"/>
    <n v="20260815"/>
    <s v="Completed"/>
    <s v="HSI Bisnis Promo HUT Telkom PSB 70% - 100 Mbps Dual Band"/>
    <s v="INDIBIZ"/>
    <m/>
    <m/>
    <d v="2026-08-20T13:00:00"/>
    <s v="2026-08-20 13:00:00 | Nama Pic : IBU DIAN No Hp Pic : 085869518006 Jam Pemasangan : 08:00 - 12.00 Tanggal Pemasangan : MINGGU 16 AGUSTUS 2026 Info Tambahan : Hubungi pelanggan sebelum datang ke lokasi"/>
    <n v="2026"/>
    <n v="8"/>
    <n v="15"/>
    <d v="2026-08-15T00:00:00"/>
    <n v="-5.5416666666642413"/>
    <x v="0"/>
    <x v="3"/>
  </r>
  <r>
    <n v="1404"/>
    <n v="1002521841"/>
    <n v="3"/>
    <x v="4"/>
    <n v="4"/>
    <s v="SEMARANG"/>
    <s v="KENDAL"/>
    <s v="WLR"/>
    <s v="REG"/>
    <s v="AO"/>
    <s v="NEW SALES"/>
    <s v="1P INET"/>
    <s v="OSS - FALLOUT"/>
    <s v="RBS-Regional 3"/>
    <d v="2026-08-12T11:37:56"/>
    <d v="2026-08-14T13:40:16"/>
    <n v="69364092"/>
    <m/>
    <n v="143407106653"/>
    <s v="SPPG Kendal Weleri Sambongsari"/>
    <s v="ODP-WLR-FD/012 FD/D01/012.01"/>
    <s v="WO061572211"/>
    <m/>
    <m/>
    <m/>
    <n v="110.0701158"/>
    <n v="-6.9722002999999999"/>
    <s v="|MN02256|MYIA-018482487889/POI/AMALIA AYUDYA DEWAYANTI/0895412547821/amaliaayudya091@gmail.com"/>
    <s v="MYIB_ASSISTANT"/>
    <m/>
    <m/>
    <m/>
    <m/>
    <m/>
    <m/>
    <m/>
    <m/>
    <s v="Management Janji"/>
    <s v="2026-08-13 08:00:00 | Tanggal pemasangan :13/08/2026 Jam pemasangan : pagi/siang Info Tambahan : Hubungi pelanggan dulu sebelum ke lokasi terima kasih."/>
    <s v="FCC"/>
    <d v="2026-12-08T11:39:52"/>
    <d v="2026-08-13T08:00:00"/>
    <s v="Kendala Teknik"/>
    <s v="FO_WFM"/>
    <s v="WLR"/>
    <s v="NO ADDON"/>
    <m/>
    <s v="Provisioning Failed|WFM|INF009042862|-6.971531, 110.053377 |TOL_ODP-WLR-FE/047 LOSS"/>
    <s v="HSI Bisnis Promo HUT Telkom PSB 70% - 200 Mbps"/>
    <s v="INDIBIZ"/>
    <m/>
    <m/>
    <d v="2026-08-13T08:00:00"/>
    <s v="2026-08-13 08:00:00 | Tanggal pemasangan :13/08/2026 Jam pemasangan : pagi/siang Info Tambahan : Hubungi pelanggan dulu sebelum ke lokasi terima kasih."/>
    <m/>
    <m/>
    <m/>
    <e v="#NUM!"/>
    <e v="#NUM!"/>
    <x v="1"/>
    <x v="3"/>
  </r>
  <r>
    <n v="1405"/>
    <n v="1002518844"/>
    <n v="3"/>
    <x v="2"/>
    <n v="5"/>
    <s v="MADIUN"/>
    <s v="TUBAN"/>
    <s v="TNZ"/>
    <s v="REG"/>
    <s v="AO"/>
    <s v="NEW SALES"/>
    <s v="1P INET"/>
    <s v="Completed (PS)"/>
    <s v="RBS-Regional 3"/>
    <d v="2026-08-11T08:28:57"/>
    <d v="2026-08-11T20:29:29"/>
    <n v="69362857"/>
    <m/>
    <n v="152612240446"/>
    <s v="SPBU 53.623.23"/>
    <s v="ODP-TNZ-FE/61"/>
    <s v="WO061462382"/>
    <m/>
    <m/>
    <m/>
    <n v="112.115767858922"/>
    <n v="-6.9000830121199499"/>
    <s v="MD|MYDB-20260811264920|DN00001/MN01285|SPBU 53.623.23|087794605974"/>
    <s v="MYDIGIBIZPARTNER"/>
    <m/>
    <m/>
    <m/>
    <m/>
    <m/>
    <m/>
    <m/>
    <m/>
    <s v="Management Janji"/>
    <s v="2026-08-12 08:00:00 | M Janji : (12/08/2026) jam Pasang : 09:00 Note : hubungi pelanggan jika ingin kelokasi"/>
    <s v="FCC"/>
    <d v="2026-11-08T08:40:11"/>
    <d v="2026-08-12T08:00:00"/>
    <m/>
    <s v="PS"/>
    <s v="TNZ"/>
    <s v="NO ADDON"/>
    <n v="20260811"/>
    <s v="Completed"/>
    <s v="HSI Bisnis Promo HUT Telkom PSB 70% - 50 Mbps"/>
    <s v="INDIBIZ"/>
    <m/>
    <m/>
    <d v="2026-08-12T08:00:00"/>
    <s v="2026-08-12 08:00:00 | M Janji : (12/08/2026) jam Pasang : 09:00 Note : hubungi pelanggan jika ingin kelokasi"/>
    <n v="2026"/>
    <n v="8"/>
    <n v="11"/>
    <d v="2026-08-11T00:00:00"/>
    <n v="-1.3333333333357587"/>
    <x v="0"/>
    <x v="18"/>
  </r>
  <r>
    <n v="1406"/>
    <n v="1002512888"/>
    <n v="3"/>
    <x v="0"/>
    <n v="5"/>
    <s v="KUPANG"/>
    <s v="ATAMBUA"/>
    <s v="ATB"/>
    <s v="DGS"/>
    <s v="AO"/>
    <s v="NEW SALES"/>
    <m/>
    <s v="Completed (PS)"/>
    <s v="DGS-Government Public Services"/>
    <d v="2026-08-06T15:24:40"/>
    <d v="2026-08-08T08:23:26"/>
    <n v="69360143"/>
    <m/>
    <n v="172521216591"/>
    <s v="BEA CUKAI ATAMBUA LT.2"/>
    <s v="ODP-ATB-FE/21"/>
    <s v="WO061094412"/>
    <m/>
    <m/>
    <m/>
    <n v="124.90454046626699"/>
    <n v="-9.0790141535285294"/>
    <s v="DGS HSI||JUSUF JAMBRES LONA|740030|TREG 3-NUSRA|BEA CUKAI ATAMBUA LT.2|M ADMIRE A. AHYADI|082132976143|HSI 75 Mbps + Netmonk (Bisnis)"/>
    <s v="Account Manager"/>
    <m/>
    <m/>
    <m/>
    <m/>
    <m/>
    <m/>
    <m/>
    <m/>
    <s v="Management Janji"/>
    <s v="moban di proses"/>
    <s v="FCC"/>
    <d v="2026-06-08T15:25:44"/>
    <m/>
    <m/>
    <s v="PS"/>
    <s v="ATB"/>
    <s v="NETMONK"/>
    <n v="20260808"/>
    <s v="Completed"/>
    <s v="- 11_11450;Biaya PSB Reguler HSI EBIS ~ 11[500000]  - SP_NOSS;SP_NOSS ~ Internet NOSS Multispeed Network[0]  - SP_NOSS;SP_NOSS ~ Internet NOSS Multispeed Network[0]  - E23046;E23046 ~ ES23 - Paket HSI Bisnis[0]  - E23046~null~E23046_UNL;UNL ~ Internet-Lin"/>
    <s v="INDIBIZ"/>
    <m/>
    <m/>
    <d v="2026-08-06T12:00:00"/>
    <s v="moban di proses"/>
    <n v="2026"/>
    <n v="8"/>
    <n v="8"/>
    <d v="2026-08-08T00:00:00"/>
    <n v="1.5"/>
    <x v="2"/>
    <x v="32"/>
  </r>
  <r>
    <n v="1407"/>
    <n v="1002504438"/>
    <n v="3"/>
    <x v="2"/>
    <n v="5"/>
    <s v="MADIUN"/>
    <s v="NGAWI"/>
    <s v="NWI"/>
    <s v="REG"/>
    <s v="AO"/>
    <s v="NEW SALES"/>
    <s v="1P INET"/>
    <s v="Completed (PS)"/>
    <s v="RBS-Regional 3"/>
    <d v="2026-08-01T11:34:56"/>
    <d v="2026-08-02T14:36:21"/>
    <n v="69356668"/>
    <m/>
    <n v="152605224365"/>
    <s v="SPBU 54.632.16 SUMBER TANI 02"/>
    <s v="ODP-NWI-FL/09 FL/D01/09.01"/>
    <s v="WO060635188"/>
    <m/>
    <m/>
    <m/>
    <n v="111.469184112669"/>
    <n v="-7.3852319209550403"/>
    <s v="|MN00265|MYIA-092280514823/POI/FIRMANSYAH/08563283460/fmansyah923@gmail.com"/>
    <s v="MYIB_ASSISTANT"/>
    <m/>
    <m/>
    <m/>
    <m/>
    <m/>
    <m/>
    <m/>
    <m/>
    <s v="Management Janji"/>
    <s v="2026-08-02 08:00:00 | Nama PIC : Firmansyah No HP : 08563283460 Alt :  M Janji : 02/08/2026 NoteÃ‚Â :  hubungi terlebih dahulu sebelum kelokasi "/>
    <s v="FCC"/>
    <d v="2026-01-08T11:39:50"/>
    <d v="2026-08-02T08:00:00"/>
    <m/>
    <s v="PS"/>
    <s v="NWI"/>
    <s v="NO ADDON"/>
    <n v="20260802"/>
    <s v="Completed"/>
    <s v="HSI Bisnis Basic Promo HUT Telkom PSB 70% - 50 Mbps"/>
    <s v="INDIBIZ"/>
    <m/>
    <m/>
    <d v="2026-08-02T08:00:00"/>
    <s v="2026-08-02 08:00:00 | Nama PIC : Firmansyah No HP : 08563283460 Alt :  M Janji : 02/08/2026 NoteÃ‚Â :  hubungi terlebih dahulu sebelum kelokasi "/>
    <n v="2026"/>
    <n v="8"/>
    <n v="2"/>
    <d v="2026-08-02T00:00:00"/>
    <n v="-0.33333333333575865"/>
    <x v="0"/>
    <x v="20"/>
  </r>
  <r>
    <n v="1408"/>
    <n v="1002527995"/>
    <n v="3"/>
    <x v="2"/>
    <n v="5"/>
    <s v="KEDIRI"/>
    <s v="KEDIRI"/>
    <s v="PAE"/>
    <s v="REG"/>
    <s v="AO"/>
    <s v="NEW SALES"/>
    <s v="1P INET"/>
    <s v="102 | FOLLOW UP COMPLETED"/>
    <s v="RBS-Regional 3"/>
    <d v="2026-08-15T11:04:57"/>
    <d v="2026-08-17T19:45:02"/>
    <n v="69366716"/>
    <m/>
    <n v="152639219498"/>
    <s v="KLINIK SEHAT TRADISIONAL"/>
    <s v="ODP-PAE-FU/73 FU/D07/73.01"/>
    <s v="WO061808513"/>
    <m/>
    <m/>
    <m/>
    <n v="112.269560024142"/>
    <n v="-7.8656199799413704"/>
    <s v="MD|MYDB-20260814265427|SC20016/MC20202|KLINIK SEHAT TRADISIONAL|08213329614"/>
    <s v="MYDIGIBIZPARTNER"/>
    <m/>
    <m/>
    <m/>
    <m/>
    <m/>
    <m/>
    <m/>
    <m/>
    <s v="Management Janji"/>
    <s v="2026-08-16 08:00:00 | Tanggal Pemasangan : 16 Agustus 2026 Jam Pemasangan : 08:00 15:00 Info Tambahan : Hubungi pelanggan dulu sebelum ke lokasi terimakasih"/>
    <s v="FCC"/>
    <s v="15-08-2026 11:09:59"/>
    <d v="2026-08-16T08:00:00"/>
    <m/>
    <s v="REVOKE"/>
    <s v="PAE"/>
    <s v="NO ADDON"/>
    <m/>
    <s v="Follow Up Revoke Completed, New Order ID : SC1002531567"/>
    <s v="HSI Bisnis PSB 70% - 300 Mbps"/>
    <s v="INDIBIZ"/>
    <m/>
    <m/>
    <d v="2026-08-16T08:00:00"/>
    <s v="2026-08-16 08:00:00 | Tanggal Pemasangan : 16 Agustus 2026 Jam Pemasangan : 08:00 15:00 Info Tambahan : Hubungi pelanggan dulu sebelum ke lokasi terimakasih"/>
    <m/>
    <m/>
    <m/>
    <e v="#NUM!"/>
    <e v="#NUM!"/>
    <x v="1"/>
    <x v="5"/>
  </r>
  <r>
    <n v="1409"/>
    <n v="1002509958"/>
    <n v="3"/>
    <x v="1"/>
    <n v="5"/>
    <s v="SBY SELATAN"/>
    <s v="MANYAR"/>
    <s v="MYR"/>
    <s v="DPS"/>
    <s v="AO"/>
    <s v="NEW SALES"/>
    <m/>
    <s v="Completed (PS)"/>
    <s v="DPS-Private Conglomeration"/>
    <d v="2026-08-05T10:23:07"/>
    <d v="2026-08-06T17:26:19"/>
    <n v="69358893"/>
    <m/>
    <n v="152303246277"/>
    <s v="PT. Antarmitra Sembada ( AMS )"/>
    <s v="ODP-MYR-FXF/33"/>
    <s v="WO060960069"/>
    <m/>
    <m/>
    <m/>
    <n v="112.766293704026"/>
    <n v="-7.2903492242414796"/>
    <s v="DES HSI | RIZKY ANDAWASATYA | 916315 | TREG3 | PT. Antarmitra Sembada ( AMS )| 089510570220  "/>
    <s v="Account Manager"/>
    <m/>
    <m/>
    <m/>
    <m/>
    <m/>
    <m/>
    <m/>
    <m/>
    <s v="Management Janji"/>
    <s v=" PT. Antarmitra Sembada ( AMS ) Site Sukolilo  Jl. Manyar Kartika VII No. 10-16 Kec. Sukolilo, Surabaya  "/>
    <s v="FCC"/>
    <d v="2026-05-08T10:39:45"/>
    <m/>
    <s v="Kendala Pelanggan"/>
    <s v="PS"/>
    <s v="MYR"/>
    <s v="NO ADDON"/>
    <n v="20260806"/>
    <s v="Completed"/>
    <s v="- 11_11450;Biaya PSB Reguler HSI EBIS ~ 11[150000]  - SP_NOSS;SP_NOSS ~ Internet NOSS Multispeed Network[0]  - SP_NOSS;SP_NOSS ~ Internet NOSS Multispeed Network[0]  - E23046;E23046 ~ ES23 - Paket HSI Bisnis[0]  - E23046~null~E23046_UNL;UNL ~ Internet-Lin"/>
    <s v="INDIBIZ"/>
    <m/>
    <m/>
    <d v="2026-08-12T12:00:00"/>
    <s v=" PT. Antarmitra Sembada ( AMS ) Site Sukolilo  Jl. Manyar Kartika VII No. 10-16 Kec. Sukolilo, Surabaya  "/>
    <n v="2026"/>
    <n v="8"/>
    <n v="6"/>
    <d v="2026-08-06T00:00:00"/>
    <n v="-6.5"/>
    <x v="0"/>
    <x v="8"/>
  </r>
  <r>
    <n v="1410"/>
    <n v="1002504620"/>
    <n v="3"/>
    <x v="6"/>
    <n v="5"/>
    <s v="SIDOARJO"/>
    <s v="MOJOKERTO"/>
    <s v="MRT"/>
    <s v="REG"/>
    <s v="AO"/>
    <s v="NEW SALES"/>
    <m/>
    <s v="Completed (PS)"/>
    <s v="RBS-Regional 3"/>
    <d v="2026-08-01T14:07:32"/>
    <d v="2026-08-01T18:42:34"/>
    <n v="69356744"/>
    <m/>
    <n v="152312243209"/>
    <s v="HACOM CELL"/>
    <s v="ODP-MRT-FU/28"/>
    <s v="WO060660994"/>
    <m/>
    <m/>
    <m/>
    <n v="112.4191838"/>
    <n v="-7.4881346000000004"/>
    <s v="|MN02271|/HACOM CELL/WINBACK 2.0 HSI B2B (1:1) 50MBPS 355RB PSB DISC 70%//tidurilah@gmail.com/RUSLAN/81263775999"/>
    <s v="Sales Force DBS"/>
    <m/>
    <m/>
    <m/>
    <m/>
    <m/>
    <m/>
    <m/>
    <m/>
    <s v="Management Janji"/>
    <s v="2026-08-02 13:00:00|Nama PIC : Ruslan No HP : 081263775999 Alt :  M Janji : 02/08/2026 NoteÃ‚Â :  hubungi terlebih dahulu sebelum kelokasi|NE2261|MYDITA"/>
    <s v="FCC"/>
    <d v="2026-01-08T14:09:52"/>
    <d v="2026-08-02T13:00:00"/>
    <m/>
    <s v="PS"/>
    <s v="MRT"/>
    <s v="NO ADDON"/>
    <n v="20260801"/>
    <s v="Completed"/>
    <s v="- 11_11446;Biaya PSB HSI EBIS Tunai di Depan ~ 11[150000]  - SP_NOSS;SP_NOSS ~ Internet NOSS Multispeed Network[0]  - E25060;E25060 ~ ES25 - Paket HSI Bisnis (HSIE) Khusus Winback 2.0[0]  - E25060~null~E25060_UNL;UNL ~ Internet-Link Unlimited Internet Usa"/>
    <s v="INDIBIZ"/>
    <m/>
    <m/>
    <d v="2026-08-02T13:00:00"/>
    <s v="2026-08-02 13:00:00|Nama PIC : Ruslan No HP : 081263775999 Alt :  M Janji : 02/08/2026 NoteÃ‚Â :  hubungi terlebih dahulu sebelum kelokasi|NE2261|MYDITA"/>
    <n v="2026"/>
    <n v="8"/>
    <n v="1"/>
    <d v="2026-08-01T00:00:00"/>
    <n v="-1.5416666666642413"/>
    <x v="0"/>
    <x v="19"/>
  </r>
  <r>
    <n v="1411"/>
    <n v="1002516386"/>
    <n v="3"/>
    <x v="1"/>
    <n v="5"/>
    <s v="MADURA"/>
    <s v="PAMEKASAN"/>
    <s v="PME"/>
    <s v="REG"/>
    <s v="AO"/>
    <s v="NEW SALES"/>
    <m/>
    <s v="Completed (PS)"/>
    <s v="RBS-Regional 3"/>
    <d v="2026-08-09T10:51:05"/>
    <d v="2026-08-09T19:44:28"/>
    <n v="69356462"/>
    <m/>
    <n v="152426928069"/>
    <s v="SPBU 54.693.05"/>
    <s v="ODP-PME-FBQ/16"/>
    <s v="WO061308423"/>
    <m/>
    <m/>
    <m/>
    <n v="113.596837264405"/>
    <n v="-7.1283704842970899"/>
    <s v="|MN00213|/SPBU 54.693.05/RAHMAN SALEH/085231485303/spbu69305@yahoo.co.id/HSI Bisnis Promo HUT Telkom (1:1) 75 Mbps (Rp 415.000) PSB Rp 150.000/"/>
    <s v="Sales Force DBS"/>
    <m/>
    <m/>
    <m/>
    <m/>
    <m/>
    <m/>
    <m/>
    <m/>
    <s v="Management Janji"/>
    <s v="2026-08-02 13:00:00|M Janji : (01/08/2026)  jam Pasang : 09:00  Note : hubungi pelanggan jika ingin kelokasi|PU5218|MYDITA"/>
    <s v="FCC"/>
    <d v="2026-09-08T10:54:43"/>
    <m/>
    <m/>
    <s v="PS"/>
    <s v="PME"/>
    <s v="NO ADDON"/>
    <n v="20260809"/>
    <s v="Completed"/>
    <s v="- 11_11446;Biaya PSB HSI EBIS Tunai di Depan ~ 11[150000]  - E23015;E23015 ~ ES23 - Perangkat ONT[0]  - E23015~null~44292;E23015||11||Abodemen 0[0]  - E23015~null~E23015_SWONT;SWONT ~ Biaya Sewa ONT ~ E23015[30000]  - E25060;E25060 ~ ES25 - Paket HSI Bisn"/>
    <s v="INDIBIZ"/>
    <m/>
    <m/>
    <d v="2026-08-09T07:00:00"/>
    <s v="2026-08-02 13:00:00|M Janji : (01/08/2026)  jam Pasang : 09:00  Note : hubungi pelanggan jika ingin kelokasi|PU5218|MYDITA"/>
    <n v="2026"/>
    <n v="8"/>
    <n v="9"/>
    <d v="2026-08-09T00:00:00"/>
    <n v="-0.29166666666424135"/>
    <x v="0"/>
    <x v="1"/>
  </r>
  <r>
    <n v="1412"/>
    <n v="1002523016"/>
    <n v="3"/>
    <x v="2"/>
    <n v="5"/>
    <s v="MALANG"/>
    <s v="BATU"/>
    <s v="KPO"/>
    <s v="REG"/>
    <s v="AO"/>
    <s v="NEW SALES"/>
    <s v="1P INET"/>
    <s v="102 | FOLLOW UP COMPLETED"/>
    <s v="RBS-Regional 3"/>
    <d v="2026-08-12T17:13:56"/>
    <d v="2026-08-14T16:55:01"/>
    <n v="69364569"/>
    <m/>
    <n v="152711247361"/>
    <s v="MAXXIS"/>
    <s v="ODP-KPO-FC/69 FC/D10/69.01"/>
    <s v="WO061617552"/>
    <m/>
    <m/>
    <m/>
    <n v="112.5905846"/>
    <n v="-7.9186654000000001"/>
    <s v="|MN02703|MYIA-055438232586/POI/Tony Setiawan/082330752145/tonyst2@givmail.com"/>
    <s v="MYIB_ASSISTANT"/>
    <m/>
    <m/>
    <m/>
    <m/>
    <m/>
    <m/>
    <m/>
    <m/>
    <s v="Management Janji"/>
    <s v="2026-08-13 15:00:00 |  M Janji : (13/AGUSTUS/2026) jam Pasang : 09:00 Note : hubungi pelanggan jika ingin kelokasi"/>
    <s v="FCC"/>
    <d v="2026-12-08T17:39:53"/>
    <d v="2026-08-13T15:00:00"/>
    <m/>
    <s v="REVOKE"/>
    <s v="KPO"/>
    <s v="NO ADDON"/>
    <m/>
    <s v="Follow Up Revoke Completed, New Order ID : SC1002527258"/>
    <s v="HSI Bisnis Promo HUT Telkom PSB 70% - 150 Mbps"/>
    <s v="INDIBIZ"/>
    <m/>
    <m/>
    <d v="2026-08-13T15:00:00"/>
    <s v="2026-08-13 15:00:00 |  M Janji : (13/AGUSTUS/2026) jam Pasang : 09:00 Note : hubungi pelanggan jika ingin kelokasi"/>
    <m/>
    <m/>
    <m/>
    <e v="#NUM!"/>
    <e v="#NUM!"/>
    <x v="1"/>
    <x v="11"/>
  </r>
  <r>
    <n v="1413"/>
    <n v="1002505411"/>
    <n v="3"/>
    <x v="2"/>
    <n v="5"/>
    <s v="MADIUN"/>
    <s v="NGAWI"/>
    <s v="SAR"/>
    <s v="REG"/>
    <s v="AO"/>
    <s v="NEW SALES"/>
    <s v="1P INET"/>
    <s v="Completed (PS)"/>
    <s v="RBS-Regional 3"/>
    <d v="2026-08-02T18:34:56"/>
    <d v="2026-08-03T12:29:57"/>
    <n v="69357114"/>
    <m/>
    <n v="152633207491"/>
    <s v="TIRTO GUMARANG PARK"/>
    <s v="ODP-SAR-FA/62"/>
    <s v="WO060738527"/>
    <m/>
    <m/>
    <m/>
    <n v="111.18952699333001"/>
    <n v="-7.6661947365014704"/>
    <s v="|MN02429|MYIA-055016711824/POI/Marjono/081326991299/marjonogumarangpark1@gmail.com"/>
    <s v="MYIB_ASSISTANT"/>
    <m/>
    <m/>
    <m/>
    <m/>
    <m/>
    <m/>
    <m/>
    <m/>
    <s v="Management Janji"/>
    <s v="2026-08-03 15:00:00 | M Janji : (03/08/2026) jam Pasang : 09:00 Note : hubungi pelanggan jika ingin kelokasi"/>
    <s v="FCC"/>
    <d v="2026-02-08T18:39:42"/>
    <d v="2026-08-03T15:00:00"/>
    <m/>
    <s v="PS"/>
    <s v="SAR"/>
    <s v="NO ADDON"/>
    <n v="20260803"/>
    <s v="Completed"/>
    <s v="HSI Bisnis Promo HUT Telkom PSB 70% - 50 Mbps"/>
    <s v="INDIBIZ"/>
    <m/>
    <m/>
    <d v="2026-08-03T15:00:00"/>
    <s v="2026-08-03 15:00:00 | M Janji : (03/08/2026) jam Pasang : 09:00 Note : hubungi pelanggan jika ingin kelokasi"/>
    <n v="2026"/>
    <n v="8"/>
    <n v="3"/>
    <d v="2026-08-03T00:00:00"/>
    <n v="-0.625"/>
    <x v="0"/>
    <x v="20"/>
  </r>
  <r>
    <n v="1414"/>
    <n v="1002524430"/>
    <n v="3"/>
    <x v="3"/>
    <n v="4"/>
    <s v="YOGYAKARTA"/>
    <s v="INNER - YOGYA JATENG SELATAN"/>
    <s v="KBU"/>
    <s v="REG"/>
    <s v="AO"/>
    <s v="NEW SALES"/>
    <m/>
    <s v="7 | OSS - PROVISIONING ISSUED"/>
    <s v="RBS-Regional 2"/>
    <d v="2026-08-13T14:14:26"/>
    <d v="2026-08-17T15:22:02"/>
    <n v="69365246"/>
    <m/>
    <n v="146113145619"/>
    <s v="KRI Store Malioboro"/>
    <s v="ODP-KBU-FGA/056"/>
    <s v="WO061863649"/>
    <m/>
    <m/>
    <m/>
    <n v="110.3656422"/>
    <n v="-7.7934761999999997"/>
    <s v="AMRBS;404252;NADHIRA AUDRIANKA;AO;1S HSI Bisnis 1:1 Internet 50Mbps (355k);KRI Store Malioboro;PIC IQBAL 087872217552;it@karyarasaindonesia.co.id"/>
    <s v="Account Manager"/>
    <m/>
    <m/>
    <m/>
    <m/>
    <m/>
    <m/>
    <m/>
    <m/>
    <s v="Management Janji"/>
    <s v="2026-08-17 15:00:00|Nama Pic : KRI Store Malioboro No Hp Pic : 081219854241 No alt : - Jam Pemasangan : pagi  Tanggal Pemasangan : 17 Agustus 2026|40951375|MYDITA"/>
    <s v="FCC"/>
    <s v="13-08-2026 14:39:50"/>
    <d v="2026-08-17T15:00:00"/>
    <m/>
    <s v="PI"/>
    <s v="KBU"/>
    <s v="NO ADDON"/>
    <m/>
    <s v="Provisioning Issued"/>
    <s v="- 11_11446;Biaya PSB HSI EBIS Tunai di Depan ~ 11[150000]  - SP_NOSS;SP_NOSS ~ Internet NOSS Multispeed Network[0]  - E25060;E25060 ~ ES25 - Paket HSI Bisnis (HSIE) Khusus Winback 2.0[0]  - E25060~null~E25060_UNL;UNL ~ Internet-Link Unlimited Internet Usa"/>
    <s v="INDIBIZ"/>
    <m/>
    <m/>
    <d v="2026-08-17T15:00:00"/>
    <s v="2026-08-17 15:00:00|Nama Pic : KRI Store Malioboro No Hp Pic : 081219854241 No alt : - Jam Pemasangan : pagi  Tanggal Pemasangan : 17 Agustus 2026|40951375|MYDITA"/>
    <m/>
    <m/>
    <m/>
    <e v="#NUM!"/>
    <e v="#NUM!"/>
    <x v="1"/>
    <x v="3"/>
  </r>
  <r>
    <n v="1415"/>
    <n v="1002517122"/>
    <n v="3"/>
    <x v="0"/>
    <n v="5"/>
    <s v="MATARAM"/>
    <s v="INNER - NUSA TENGGARA"/>
    <s v="MTR"/>
    <s v="REG"/>
    <s v="AO"/>
    <s v="NEW SALES"/>
    <s v="2P INET + VOICE"/>
    <s v="Completed (PS)"/>
    <s v="RBS-Regional 3"/>
    <d v="2026-08-10T09:56:56"/>
    <d v="2026-08-10T18:20:36"/>
    <n v="69362188"/>
    <n v="3707709186"/>
    <n v="172601795364"/>
    <s v="ILOOKHIJAB"/>
    <s v="ODP-MTR-FCV/26 FCV/D04/26.01"/>
    <s v="WO061365481"/>
    <m/>
    <m/>
    <m/>
    <n v="116.08923"/>
    <n v="-8.6329790000000006"/>
    <s v="|MC40040|MYIA-054558200663/POI/Nabila Zain/087865884189/nabilazain90@yahoo.com"/>
    <s v="MYIB_ASSISTANT"/>
    <m/>
    <m/>
    <m/>
    <m/>
    <m/>
    <m/>
    <m/>
    <m/>
    <s v="Management Janji"/>
    <s v="2026-08-11 08:00:00 | Nama PIC : Nabila No HP : 087865884189 Alt :  M Janji : 11/08/2026 Jam Pasang : 08.00 - 13:00  NoteÃ‚Â :  hubungi terlebih dahulu sebelum kelokasi"/>
    <s v="FCC"/>
    <d v="2026-10-08T10:10:08"/>
    <d v="2026-08-11T08:00:00"/>
    <m/>
    <s v="PS"/>
    <s v="MTR"/>
    <s v="NO ADDON"/>
    <n v="20260810"/>
    <s v="Completed"/>
    <s v="HSI Bisnis Bundling Phone Promo 2026 PSB 70% - Free 800 Menit Promo - 50 Mbps"/>
    <s v="INDIBIZ"/>
    <m/>
    <m/>
    <d v="2026-08-11T08:00:00"/>
    <s v="2026-08-11 08:00:00 | Nama PIC : Nabila No HP : 087865884189 Alt :  M Janji : 11/08/2026 Jam Pasang : 08.00 - 13:00  NoteÃ‚Â :  hubungi terlebih dahulu sebelum kelokasi"/>
    <n v="2026"/>
    <n v="8"/>
    <n v="10"/>
    <d v="2026-08-10T00:00:00"/>
    <n v="-1.3333333333357587"/>
    <x v="0"/>
    <x v="23"/>
  </r>
  <r>
    <n v="1416"/>
    <n v="1002519137"/>
    <n v="3"/>
    <x v="5"/>
    <n v="5"/>
    <s v="DENPASAR"/>
    <s v="UBUNG"/>
    <s v="MMN"/>
    <s v="REG"/>
    <s v="AO"/>
    <s v="NEW SALES"/>
    <m/>
    <s v="CANCEL COMPLETED"/>
    <s v="RBS-Regional 3"/>
    <d v="2026-08-11T09:58:10"/>
    <d v="2026-08-15T02:01:18"/>
    <n v="69362975"/>
    <m/>
    <n v="172419207118"/>
    <s v="Mitra Akses Globalindo"/>
    <s v="ODP-MMN-FM/13"/>
    <m/>
    <m/>
    <m/>
    <m/>
    <n v="115.18856924052599"/>
    <n v="-8.6828454220860998"/>
    <s v="AM/920377/AZARIA NATASHA/R3/BALI/1S HSI BISNIS WINBACK 2.0 50MBPS/PIC Mitra Akses Globalindo/08111632268/fin.ops@mag.net.id"/>
    <s v="Sales Force DBS"/>
    <m/>
    <m/>
    <m/>
    <m/>
    <m/>
    <m/>
    <m/>
    <m/>
    <m/>
    <m/>
    <m/>
    <d v="2026-11-08T10:10:31"/>
    <m/>
    <m/>
    <s v="REJECT_FCC"/>
    <s v="MMN"/>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m/>
    <m/>
    <m/>
    <m/>
    <m/>
    <e v="#NUM!"/>
    <e v="#NUM!"/>
    <x v="1"/>
    <x v="13"/>
  </r>
  <r>
    <n v="1417"/>
    <n v="1002516227"/>
    <n v="3"/>
    <x v="4"/>
    <n v="4"/>
    <s v="SEMARANG"/>
    <s v="KENDAL"/>
    <s v="KDL"/>
    <s v="REG"/>
    <s v="AO"/>
    <s v="NEW SALES"/>
    <s v="1P INET"/>
    <s v="Completed (PS)"/>
    <s v="RBS-Regional 3"/>
    <d v="2026-08-08T19:10:57"/>
    <d v="2026-08-09T20:02:44"/>
    <n v="69361667"/>
    <m/>
    <n v="146457106352"/>
    <s v="SPBU 44.513.07 KEBONADEM KENDAL"/>
    <s v="ODP-KDL-FM/109"/>
    <s v="WO061290500"/>
    <m/>
    <m/>
    <m/>
    <n v="110.235338"/>
    <n v="-6.9510069999999997"/>
    <s v="|MN02184|MYIA-039404546862/POI/AHMAD MUHSIN /081216434754/spbu4451307@gmail.com"/>
    <s v="MYIB_ASSISTANT"/>
    <m/>
    <m/>
    <m/>
    <m/>
    <m/>
    <m/>
    <m/>
    <m/>
    <s v="Management Janji"/>
    <s v="2026-08-10 08:00:00 | M Janji : 10 agustus 2026 jam Pasang : pagi  Note : hubungi pelanggan jika ingin kelokasi "/>
    <s v="FCC"/>
    <d v="2026-08-08T19:25:21"/>
    <d v="2026-08-10T08:00:00"/>
    <m/>
    <s v="PS"/>
    <s v="KDL"/>
    <s v="NO ADDON"/>
    <n v="20260809"/>
    <s v="Completed"/>
    <s v="HSI Bisnis Promo HUT Telkom PSB 70% - 100 Mbps"/>
    <s v="INDIBIZ"/>
    <m/>
    <m/>
    <d v="2026-08-10T08:00:00"/>
    <s v="2026-08-10 08:00:00 | M Janji : 10 agustus 2026 jam Pasang : pagi  Note : hubungi pelanggan jika ingin kelokasi "/>
    <n v="2026"/>
    <n v="8"/>
    <n v="9"/>
    <d v="2026-08-09T00:00:00"/>
    <n v="-1.3333333333357587"/>
    <x v="0"/>
    <x v="3"/>
  </r>
  <r>
    <n v="1418"/>
    <n v="1002516482"/>
    <n v="3"/>
    <x v="2"/>
    <n v="5"/>
    <s v="MALANG"/>
    <s v="KEPANJEN"/>
    <s v="KLJ"/>
    <s v="REG"/>
    <s v="AO"/>
    <s v="NEW SALES"/>
    <s v="1P INET"/>
    <s v="Completed (PS)"/>
    <s v="RBS-Regional 3"/>
    <d v="2026-08-09T13:07:56"/>
    <d v="2026-08-11T07:09:15"/>
    <n v="69361863"/>
    <m/>
    <n v="152703903481"/>
    <s v="Spbu 54.65160"/>
    <s v="ODP-KLJ-FCD/102 FCD/D10/102.01"/>
    <s v="WO061317177"/>
    <m/>
    <m/>
    <m/>
    <n v="112.60303399999999"/>
    <n v="-7.9642499999999998"/>
    <s v="|MN02540|MYIA-012154851776/POI/ACHMAD ZAKI WUDDANA ROHMAN/085607020709/sandycrabs87@gmail.com"/>
    <s v="MYIB_ASSISTANT"/>
    <m/>
    <m/>
    <m/>
    <m/>
    <m/>
    <m/>
    <m/>
    <m/>
    <s v="Management Janji"/>
    <s v="2026-08-10 13:00:00 | Tgl Pemasangan : 09 Agustus 2026 Interval : PAGI SIANG Note : Hubungi pelanggan terlebih dahulu"/>
    <s v="FCC"/>
    <d v="2026-09-08T13:10:37"/>
    <d v="2026-08-10T13:00:00"/>
    <m/>
    <s v="PS"/>
    <s v="KLJ"/>
    <s v="NO ADDON"/>
    <n v="20260811"/>
    <s v="Completed"/>
    <s v="HSI Bisnis Promo HUT Telkom PSB 70% - 50 Mbps"/>
    <s v="INDIBIZ"/>
    <m/>
    <m/>
    <d v="2026-08-10T13:00:00"/>
    <s v="2026-08-10 13:00:00 | Tgl Pemasangan : 09 Agustus 2026 Interval : PAGI SIANG Note : Hubungi pelanggan terlebih dahulu"/>
    <n v="2026"/>
    <n v="8"/>
    <n v="11"/>
    <d v="2026-08-11T00:00:00"/>
    <n v="0.45833333333575865"/>
    <x v="0"/>
    <x v="29"/>
  </r>
  <r>
    <n v="1419"/>
    <n v="1002526294"/>
    <n v="3"/>
    <x v="1"/>
    <n v="5"/>
    <s v="SBY UTARA"/>
    <s v="TANDES"/>
    <s v="BBE"/>
    <s v="REG"/>
    <s v="AO"/>
    <s v="NEW SALES"/>
    <m/>
    <s v="MIA - INVALID SURVEY"/>
    <s v="RBS-Regional 3"/>
    <d v="2026-08-14T12:17:42"/>
    <d v="2026-08-15T09:00:01"/>
    <n v="69365995"/>
    <m/>
    <n v="152417233962"/>
    <s v="PT NUSA INDAH METALINDO"/>
    <s v="ODP-BBE-FC/01"/>
    <s v="WO061764290"/>
    <m/>
    <m/>
    <m/>
    <n v="112.60078009999999"/>
    <n v="-7.3569788999999997"/>
    <s v="|MC70135|/R HERU WAHYUDI-PT NUSA INDAH METALINDO/085104657779/Nim.hrga@gmail.com/HSI Bisnis Promo HUT Telkom (1:1) 200 Mbps (Rp 790.000) PSB Rp 150.000/-7.358517,112.602624/dusun lopang rt 03 rw 01 driyorejo gresik"/>
    <s v="Sales Force DBS"/>
    <m/>
    <m/>
    <m/>
    <m/>
    <m/>
    <m/>
    <m/>
    <m/>
    <s v="Management Janji"/>
    <s v="2026-08-18 08:00:00|Nama PIC : bp heru No HP : 085104657779 Alt :  M Janji : 18/AGUSTUS/2026 jam Pasang : Pagi Note : hubungi pelanggan jika ingin kelokasi, terimakasih. |40931149|MYDITA"/>
    <s v="FCC"/>
    <s v="14-08-2026 12:39:47"/>
    <d v="2026-08-18T08:00:00"/>
    <m/>
    <s v="SURVEY_NEW_MANJA"/>
    <s v="BBE"/>
    <s v="NO ADDON"/>
    <m/>
    <s v="MIE - INVALID SURVEY - Bangunan/Perangkat Pelanggan Belum Siap"/>
    <s v="- 11_11446;Biaya PSB HSI EBIS Tunai di Depan ~ 11[150000]  - SP_NOSS;SP_NOSS ~ Internet NOSS Multispeed Network[0]  - SP_NOSS;SP_NOSS ~ Internet NOSS Multispeed Network[0]  - E23015;E23015 ~ ES23 - Perangkat ONT[0]  - E23015~null~44292;E23015||11||Abodeme"/>
    <s v="INDIBIZ"/>
    <m/>
    <m/>
    <d v="2026-08-18T08:00:00"/>
    <s v="2026-08-18 08:00:00|Nama PIC : bp heru No HP : 085104657779 Alt :  M Janji : 18/AGUSTUS/2026 jam Pasang : Pagi Note : hubungi pelanggan jika ingin kelokasi, terimakasih. |40931149|MYDITA"/>
    <m/>
    <m/>
    <m/>
    <e v="#NUM!"/>
    <e v="#NUM!"/>
    <x v="1"/>
    <x v="27"/>
  </r>
  <r>
    <n v="1420"/>
    <n v="1002505902"/>
    <n v="3"/>
    <x v="3"/>
    <n v="4"/>
    <s v="PURWOKERTO"/>
    <s v="CILACAP"/>
    <s v="CLC"/>
    <s v="REG"/>
    <s v="AO"/>
    <s v="NEW SALES"/>
    <m/>
    <s v="Completed (PS)"/>
    <s v="RBS-Regional 3"/>
    <d v="2026-08-03T11:36:49"/>
    <d v="2026-08-03T15:45:48"/>
    <n v="69354157"/>
    <m/>
    <n v="143361127808"/>
    <s v="TK Aisyiyah Bustanul Athfal III"/>
    <s v="ODP-CLC-FK/058"/>
    <s v="WO060775573"/>
    <m/>
    <m/>
    <m/>
    <n v="109.01555999999999"/>
    <n v="-7.7339485300000002"/>
    <s v="|MN02740|MYIA-064188990282/POI/zeny armaniati Saputri /089504451228/zenysaputri061@gmail.com"/>
    <s v="Sales Profesional"/>
    <m/>
    <m/>
    <m/>
    <m/>
    <m/>
    <m/>
    <m/>
    <m/>
    <s v="Management Janji"/>
    <s v="2026-07-30 08:00:00 | Nama PIC : Ibu Neti  No HP : 081326519337  No Alt : -  M Janji :  30 Juli 2026  Jam Pasang : Pagi / Siang  Note : hubungi pelanggan jika ingin kelokasi"/>
    <s v="FCC"/>
    <d v="2026-03-08T11:39:48"/>
    <m/>
    <m/>
    <s v="PS"/>
    <s v="CLC"/>
    <s v="NO ADDON"/>
    <n v="20260803"/>
    <s v="Completed"/>
    <s v="- 11_11446;Biaya PSB HSI EBIS Tunai di Depan ~ 11[150000]  - E23015;E23015 ~ ES23 - Perangkat ONT[0]  - E23015~null~44292;E23015||11||Abodemen 0[0]  - E23015~null~E23015_SWONT;SWONT ~ Biaya Sewa ONT ~ E23015[30000]  - E25061;E25061 ~ ES25 - Paket HSI Basi"/>
    <s v="INDIBIZ"/>
    <m/>
    <m/>
    <d v="2026-08-03T07:00:00"/>
    <s v="2026-07-30 08:00:00 | Nama PIC : Ibu Neti  No HP : 081326519337  No Alt : -  M Janji :  30 Juli 2026  Jam Pasang : Pagi / Siang  Note : hubungi pelanggan jika ingin kelokasi"/>
    <n v="2026"/>
    <n v="8"/>
    <n v="3"/>
    <d v="2026-08-03T00:00:00"/>
    <n v="-0.29166666666424135"/>
    <x v="0"/>
    <x v="3"/>
  </r>
  <r>
    <n v="1421"/>
    <n v="1002506416"/>
    <n v="3"/>
    <x v="0"/>
    <n v="5"/>
    <s v="MATARAM"/>
    <s v="INNER - NUSA TENGGARA"/>
    <s v="MTR"/>
    <s v="REG"/>
    <s v="AO"/>
    <s v="NEW SALES"/>
    <m/>
    <s v="Completed (PS)"/>
    <s v="RBS-Regional 2"/>
    <d v="2026-08-03T15:39:50"/>
    <d v="2026-08-04T18:27:54"/>
    <n v="69195783"/>
    <m/>
    <n v="172601794399"/>
    <s v="PT AMARTHA MIKRO FINTEK"/>
    <s v="ODP-MTR-FBQ/47"/>
    <s v="WO060816027"/>
    <m/>
    <m/>
    <m/>
    <n v="116.0779185"/>
    <n v="-8.6086945000000004"/>
    <s v="AMRBS;404508;MOHAMMAD HAFID DWISAPUTRO;JKT OUTER;HSI BASIC 50MB;085220101016;adam.nurfadillah@amartha.com  "/>
    <s v="Amex"/>
    <m/>
    <m/>
    <m/>
    <m/>
    <m/>
    <m/>
    <m/>
    <m/>
    <s v="Management Janji"/>
    <s v="2026-07-30 16:00:00|Nama Pic : PT AMARTHA MIKRO FINTEK  No Hp Pic : 085220101016  Jam Pemasangan : 08:00 - 12.00  Tanggal Pemasangan : KAMIS 30 JULI 2026  Info Tambahan : Hubungi pelanggan sebelum datang ke lokasi|YU5156|MYDITA"/>
    <s v="FCC"/>
    <d v="2026-03-08T16:10:38"/>
    <m/>
    <m/>
    <s v="PS"/>
    <s v="MTR"/>
    <s v="NO ADDON"/>
    <n v="20260804"/>
    <s v="Completed"/>
    <s v="- 11_11446;Biaya PSB HSI EBIS Tunai di Depan ~ 11[150000]  - E23015;E23015 ~ ES23 - Perangkat ONT[0]  - E23015~null~44292;E23015||11||Abodemen 0[0]  - E23015~null~E23015_SWONT;SWONT ~ Biaya Sewa ONT ~ E23015[30000]  - E23047;E23047 ~ ES23 - Paket HSI Bisn"/>
    <s v="INDIBIZ"/>
    <m/>
    <m/>
    <d v="2026-08-03T07:00:00"/>
    <s v="2026-07-30 16:00:00|Nama Pic : PT AMARTHA MIKRO FINTEK  No Hp Pic : 085220101016  Jam Pemasangan : 08:00 - 12.00  Tanggal Pemasangan : KAMIS 30 JULI 2026  Info Tambahan : Hubungi pelanggan sebelum datang ke lokasi|YU5156|MYDITA"/>
    <n v="2026"/>
    <n v="8"/>
    <n v="4"/>
    <d v="2026-08-04T00:00:00"/>
    <n v="0.70833333333575865"/>
    <x v="0"/>
    <x v="23"/>
  </r>
  <r>
    <n v="1422"/>
    <n v="1002510011"/>
    <n v="3"/>
    <x v="1"/>
    <n v="5"/>
    <s v="MADURA"/>
    <s v="BANGKALAN"/>
    <s v="TBU"/>
    <s v="REG"/>
    <s v="AO"/>
    <s v="NEW SALES"/>
    <m/>
    <s v="Completed (PS)"/>
    <s v="RBS-Regional 3"/>
    <d v="2026-08-05T10:35:29"/>
    <d v="2026-08-07T22:20:15"/>
    <n v="69358932"/>
    <m/>
    <n v="152458901416"/>
    <s v="TOKO &amp; 34;ALFIN JAYA&amp; 34;"/>
    <s v="ODP-TBU-FAA/18"/>
    <s v="WO061042035"/>
    <m/>
    <m/>
    <m/>
    <n v="113.08561690000001"/>
    <n v="-6.9857598000000003"/>
    <s v="|MN02601|/TOKO ALFIN JAYA/085600111199/arifinalfin454@gmail.com/HSI Bisnis Promo HUT Telkom (1:1) 200 Mbps (Rp 790.000) PSB Rp 150.000/HERMAN FADLI SYAM/-6.982481, 113.081189"/>
    <s v="Sales Force DBS"/>
    <m/>
    <m/>
    <m/>
    <m/>
    <m/>
    <m/>
    <m/>
    <m/>
    <s v="Management Janji"/>
    <s v="2026-08-07 08:00:00|Nama PIC : FADLI  No HP : 085600111199 Alt :  M Janji : 07/08/2026 Jam Pasang : 08.00 - 13:00  NoteÃ‚Â :  hubungi terlebih dahulu sebelum kelokasi |40981182|MYDITA"/>
    <s v="FCC"/>
    <d v="2026-05-08T10:39:45"/>
    <d v="2026-08-07T08:00:00"/>
    <m/>
    <s v="PS"/>
    <s v="TBU"/>
    <s v="NO ADDON"/>
    <n v="20260807"/>
    <s v="Completed"/>
    <s v="- 11_11446;Biaya PSB HSI EBIS Tunai di Depan ~ 11[150000]  - SP_NOSS;SP_NOSS ~ Internet NOSS Multispeed Network[0]  - SP_NOSS;SP_NOSS ~ Internet NOSS Multispeed Network[0]  - E25060;E25060 ~ ES25 - Paket HSI Bisnis (HSIE) Khusus Winback 2.0[0]  - E25060~n"/>
    <s v="INDIBIZ"/>
    <m/>
    <m/>
    <d v="2026-08-07T08:00:00"/>
    <s v="2026-08-07 08:00:00|Nama PIC : FADLI  No HP : 085600111199 Alt :  M Janji : 07/08/2026 Jam Pasang : 08.00 - 13:00  NoteÃ‚Â :  hubungi terlebih dahulu sebelum kelokasi |40981182|MYDITA"/>
    <n v="2026"/>
    <n v="8"/>
    <n v="7"/>
    <d v="2026-08-07T00:00:00"/>
    <n v="-0.33333333333575865"/>
    <x v="0"/>
    <x v="1"/>
  </r>
  <r>
    <n v="1423"/>
    <n v="1002521720"/>
    <n v="3"/>
    <x v="2"/>
    <n v="5"/>
    <s v="KEDIRI"/>
    <s v="BLITAR"/>
    <s v="KBN"/>
    <s v="REG"/>
    <s v="AO"/>
    <s v="NEW SALES"/>
    <s v="1P INET"/>
    <s v="Completed (PS)"/>
    <s v="RBS-Regional 3"/>
    <d v="2026-08-12T11:10:56"/>
    <d v="2026-08-13T16:16:39"/>
    <n v="69364036"/>
    <m/>
    <n v="152732202394"/>
    <s v="Sppg Blitar Selorejo Selorejo"/>
    <s v="ODP-KBN-FB/11 FB/D03/11.01"/>
    <s v="WO061568494"/>
    <m/>
    <m/>
    <m/>
    <n v="112.42917895316999"/>
    <n v="-8.1436759558648593"/>
    <s v="MD|MYDB-20260811264923|DN00001/MN00385|Sppg Blitar Selorejo Selorejo|0881027511619"/>
    <s v="MYDIGIBIZPARTNER"/>
    <m/>
    <m/>
    <m/>
    <m/>
    <m/>
    <m/>
    <m/>
    <m/>
    <s v="Management Janji"/>
    <s v="2026-08-13 08:00:00 | Nama Pic : BP MIKA No Hp Pic : 0881027511619 Jam Pemasangan : 08:00 - 12.00 Tanggal Pemasangan : KAMIS 13 AGUSTUS 2026 Info Tambahan : Hubungi pelanggan sebelum datang ke lokasi"/>
    <s v="FCC"/>
    <d v="2026-12-08T11:39:52"/>
    <d v="2026-08-13T08:00:00"/>
    <m/>
    <s v="PS"/>
    <s v="KBN"/>
    <s v="NO ADDON"/>
    <n v="20260813"/>
    <s v="Completed"/>
    <s v="HSI Bisnis Promo HUT Telkom PSB 70% - 150 Mbps"/>
    <s v="INDIBIZ"/>
    <m/>
    <m/>
    <d v="2026-08-13T08:00:00"/>
    <s v="2026-08-13 08:00:00 | Nama Pic : BP MIKA No Hp Pic : 0881027511619 Jam Pemasangan : 08:00 - 12.00 Tanggal Pemasangan : KAMIS 13 AGUSTUS 2026 Info Tambahan : Hubungi pelanggan sebelum datang ke lokasi"/>
    <n v="2026"/>
    <n v="8"/>
    <n v="13"/>
    <d v="2026-08-13T00:00:00"/>
    <n v="-0.33333333333575865"/>
    <x v="0"/>
    <x v="28"/>
  </r>
  <r>
    <n v="1424"/>
    <n v="1002521894"/>
    <n v="3"/>
    <x v="2"/>
    <n v="5"/>
    <s v="MADIUN"/>
    <s v="MADIUN"/>
    <s v="CRB"/>
    <s v="REG"/>
    <s v="AO"/>
    <s v="NEW SALES"/>
    <m/>
    <s v="Completed (PS)"/>
    <s v="RBS-Regional 3"/>
    <d v="2026-08-12T11:51:42"/>
    <d v="2026-08-12T13:45:36"/>
    <n v="69361421"/>
    <m/>
    <n v="152632206656"/>
    <s v="SPBU PILANGKENCENG"/>
    <s v="ODP-CRB-FF/01"/>
    <s v="WO061574463"/>
    <m/>
    <m/>
    <m/>
    <n v="111.663213"/>
    <n v="-7.515091"/>
    <s v="|MC20208|MYIA-037805015078/POI/RUDI RIANTO/081227456412/spbupilangkenceng5363127@gmail.com"/>
    <s v="MYDIGIBIZPARTNER"/>
    <m/>
    <m/>
    <m/>
    <m/>
    <m/>
    <m/>
    <m/>
    <m/>
    <s v="Management Janji"/>
    <s v="2026-08-09 13:00:00 | Nama PIC: bp rudi   Notel: 081227456412  Alt: -   Tanggal: 9/8/2026  Jam Pasang: Siang  Note: Hubungi pelanggan sebelum ke lokasi, terima kasih.  "/>
    <s v="FCC"/>
    <d v="2026-12-08T11:55:22"/>
    <m/>
    <m/>
    <s v="PS"/>
    <s v="CRB"/>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07:00:00"/>
    <s v="2026-08-09 13:00:00 | Nama PIC: bp rudi   Notel: 081227456412  Alt: -   Tanggal: 9/8/2026  Jam Pasang: Siang  Note: Hubungi pelanggan sebelum ke lokasi, terima kasih.  "/>
    <n v="2026"/>
    <n v="8"/>
    <n v="12"/>
    <d v="2026-08-12T00:00:00"/>
    <n v="-0.29166666666424135"/>
    <x v="0"/>
    <x v="20"/>
  </r>
  <r>
    <n v="1425"/>
    <n v="1002514702"/>
    <n v="3"/>
    <x v="6"/>
    <n v="5"/>
    <s v="JEMBER"/>
    <s v="BANYUWANGI"/>
    <s v="MCR"/>
    <s v="REG"/>
    <s v="AO"/>
    <s v="NEW SALES"/>
    <m/>
    <s v="Completed (PS)"/>
    <s v="RBS-Regional 3"/>
    <d v="2026-08-07T13:54:32"/>
    <d v="2026-08-10T12:59:52"/>
    <n v="69360812"/>
    <m/>
    <n v="152522206591"/>
    <s v="SMP DARUL ULUM MUNCAR"/>
    <s v="ODP-MCR-FC/01"/>
    <s v="WO061248879"/>
    <m/>
    <m/>
    <m/>
    <n v="114.3317059"/>
    <n v="-8.4807846999999992"/>
    <s v="|MC30051|/NINDA SINTIA WULANDARI/85336258440/smpdu.muncar@gmail.com"/>
    <s v="Sales Force DBS"/>
    <m/>
    <m/>
    <m/>
    <m/>
    <m/>
    <m/>
    <m/>
    <m/>
    <s v="Management Janji"/>
    <s v="2026-08-09 08:00:00|Tanggal pemasangan: 09/08/2026 Jam pemasangan : pagi / siang Info Tambahan : Hubungi pelanggan dulu sebelum ke lokasi. terima kasih|40951377|MYDITA"/>
    <s v="FCC"/>
    <d v="2026-07-08T14:10:02"/>
    <d v="2026-08-09T08:00:00"/>
    <m/>
    <s v="PS"/>
    <s v="MCR"/>
    <s v="NETMONK"/>
    <n v="20260810"/>
    <s v="Completed"/>
    <s v="- 11_11446;Biaya PSB HSI EBIS Tunai di Depan ~ 11[150000]  - E23080;E23080 ~ ES23 - Add-on HSI Bisnis Bundling (Netmonk)[0]  - E23080~null~100382;E23080||77||Abodemen 0[0]  - E23080~null~E23080_NMONKHI;NMONKHI ~ Nadefaa Netmonk Hi Alacarte ~ E23080[56100]"/>
    <s v="INDIBIZ"/>
    <m/>
    <m/>
    <d v="2026-08-09T08:00:00"/>
    <s v="2026-08-09 08:00:00|Tanggal pemasangan: 09/08/2026 Jam pemasangan : pagi / siang Info Tambahan : Hubungi pelanggan dulu sebelum ke lokasi. terima kasih|40951377|MYDITA"/>
    <n v="2026"/>
    <n v="8"/>
    <n v="10"/>
    <d v="2026-08-10T00:00:00"/>
    <n v="0.66666666666424135"/>
    <x v="0"/>
    <x v="16"/>
  </r>
  <r>
    <n v="1426"/>
    <n v="1002523663"/>
    <n v="3"/>
    <x v="1"/>
    <n v="5"/>
    <s v="SBY UTARA"/>
    <s v="MANYAR"/>
    <s v="MGO"/>
    <s v="REG"/>
    <s v="AO"/>
    <s v="NEW SALES"/>
    <s v="1P INET"/>
    <s v="Completed (PS)"/>
    <s v="RBS-Regional 3"/>
    <d v="2026-08-13T10:16:57"/>
    <d v="2026-08-14T08:15:24"/>
    <n v="69364874"/>
    <m/>
    <n v="152413166432"/>
    <s v="SMP NEGERI 1 SURABAYA"/>
    <s v="ODP-DMO-FMC/13 FMC/D02/13.01"/>
    <s v="WO061647174"/>
    <m/>
    <m/>
    <m/>
    <n v="112.74768570000001"/>
    <n v="-7.2573064"/>
    <s v="MD|MYDB-20260813265176|DN00001/MN00443|SMP NEGERI 1 SURABAYA|085648090121"/>
    <s v="MYDIGIBIZPARTNER"/>
    <m/>
    <m/>
    <m/>
    <m/>
    <m/>
    <m/>
    <m/>
    <m/>
    <s v="Management Janji"/>
    <s v="2026-08-14 13:00:00 | Nama : BP WEKA ARDIANSYAH SPD No Hp : 085648090121 No Alt :  Tgl Pemasangan : 14 Agustus 2026 Interval : SIANG Note : Hubungi pelanggan terlebih dahulu"/>
    <s v="FCC"/>
    <s v="13-08-2026 10:39:50"/>
    <d v="2026-08-14T13:00:00"/>
    <m/>
    <s v="PS"/>
    <s v="MGO"/>
    <s v="NO ADDON"/>
    <n v="20260814"/>
    <s v="Completed"/>
    <s v="HSI Bisnis Promo HUT Telkom PSB 70% - 100 Mbps"/>
    <s v="INDIBIZ"/>
    <m/>
    <m/>
    <d v="2026-08-14T13:00:00"/>
    <s v="2026-08-14 13:00:00 | Nama : BP WEKA ARDIANSYAH SPD No Hp : 085648090121 No Alt :  Tgl Pemasangan : 14 Agustus 2026 Interval : SIANG Note : Hubungi pelanggan terlebih dahulu"/>
    <n v="2026"/>
    <n v="8"/>
    <n v="14"/>
    <d v="2026-08-14T00:00:00"/>
    <n v="-0.54166666666424135"/>
    <x v="0"/>
    <x v="8"/>
  </r>
  <r>
    <n v="1427"/>
    <n v="1002512782"/>
    <n v="3"/>
    <x v="3"/>
    <n v="4"/>
    <s v="YOGYAKARTA"/>
    <s v="SLEMAN"/>
    <s v="SMN"/>
    <s v="REG"/>
    <s v="AO"/>
    <s v="NEW SALES"/>
    <m/>
    <s v="MYDITA - GAGAL SEND CARING UNSC"/>
    <s v="RBS-Regional 3"/>
    <d v="2026-08-06T14:57:24"/>
    <d v="2026-08-10T16:23:02"/>
    <n v="69360102"/>
    <m/>
    <n v="146133131413"/>
    <s v="PT KARYA SOLUSI ANGKASA"/>
    <m/>
    <m/>
    <m/>
    <m/>
    <m/>
    <n v="110.358524601195"/>
    <n v="-7.7323649202704896"/>
    <s v="|MC80045|/ROSENNA KARISMA RASUL/082213937887 081279678673/inibisnisseno@gmail.com"/>
    <s v="Sales Profesional"/>
    <m/>
    <m/>
    <m/>
    <m/>
    <m/>
    <m/>
    <m/>
    <m/>
    <m/>
    <m/>
    <m/>
    <d v="2026-06-08T15:25:44"/>
    <m/>
    <m/>
    <m/>
    <s v="SMN"/>
    <s v="NO ADDON"/>
    <m/>
    <s v="MYDITA - GAGAL SEND CARING UNSC"/>
    <s v="- 11_11446;Biaya PSB HSI EBIS Tunai di Depan ~ 11[150000]  - BWY DL;BWY DL ~ Saluran Dua Arah(BothWay)[0]  - E23053;E23053 ~ ES23 - Paket HSI Bisnis  Phone (PHONE)[0]  - E23053~null~44864;E23053||11||Abodemen 0[0]  - E23053~null~E23053_IN800;IN800 ~ Free "/>
    <s v="INDIBIZ"/>
    <m/>
    <m/>
    <m/>
    <m/>
    <m/>
    <m/>
    <m/>
    <e v="#NUM!"/>
    <e v="#NUM!"/>
    <x v="1"/>
    <x v="3"/>
  </r>
  <r>
    <n v="1428"/>
    <n v="1002522304"/>
    <n v="3"/>
    <x v="3"/>
    <n v="4"/>
    <s v="PURWOKERTO"/>
    <s v="PURWOKERTO"/>
    <s v="PWT"/>
    <s v="REG"/>
    <s v="AO"/>
    <s v="NEW SALES"/>
    <m/>
    <s v="Completed (PS)"/>
    <s v="RBS-Regional 3"/>
    <d v="2026-08-12T14:01:29"/>
    <d v="2026-08-12T16:20:38"/>
    <n v="69363531"/>
    <n v="2812958466"/>
    <n v="146303609246"/>
    <s v="sd negri 1 karanglewas lor"/>
    <s v="ODP-PWT-FBA/179"/>
    <s v="WO061592993"/>
    <m/>
    <m/>
    <m/>
    <n v="109.20070944"/>
    <n v="-7.4206879800000003"/>
    <s v="|MN02742|MYIA-024899288325/POI/rochimi/+6281327377026/sdsatukaranglewaslor@gmail.com"/>
    <s v="Sales Profesional"/>
    <m/>
    <m/>
    <m/>
    <m/>
    <m/>
    <m/>
    <m/>
    <m/>
    <s v="Management Janji"/>
    <s v="2026-08-12 13:00:00 | Tanggal pemasangan : 12 AGUSTUS 2026  Jam pemasangan : pagi/siang  Info Tambahan : Hubungi pelanggan dulu sebelum ke lokasi  terima kasih"/>
    <s v="FCC"/>
    <d v="2026-12-08T14:10:11"/>
    <m/>
    <m/>
    <s v="PS"/>
    <s v="PWT"/>
    <s v="NO ADDON"/>
    <n v="20260812"/>
    <s v="Completed"/>
    <s v="- 11_11446;Biaya PSB HSI EBIS Tunai di Depan ~ 11[150000]  - BWY DL;BWY DL ~ Saluran Dua Arah(BothWay)[0]  - E23053;E23053 ~ ES23 - Paket HSI Bisnis  Phone (PHONE)[0]  - E23053~null~44864;E23053||11||Abodemen 0[0]  - E23053~null~E23053_IN800;IN800 ~ Free "/>
    <s v="INDIBIZ"/>
    <m/>
    <m/>
    <d v="2026-08-12T07:00:00"/>
    <s v="2026-08-12 13:00:00 | Tanggal pemasangan : 12 AGUSTUS 2026  Jam pemasangan : pagi/siang  Info Tambahan : Hubungi pelanggan dulu sebelum ke lokasi  terima kasih"/>
    <n v="2026"/>
    <n v="8"/>
    <n v="12"/>
    <d v="2026-08-12T00:00:00"/>
    <n v="-0.29166666666424135"/>
    <x v="0"/>
    <x v="3"/>
  </r>
  <r>
    <n v="1429"/>
    <n v="1002516863"/>
    <n v="3"/>
    <x v="1"/>
    <n v="5"/>
    <s v="SBY UTARA"/>
    <s v="TANDES"/>
    <s v="KNN"/>
    <s v="REG"/>
    <s v="AO"/>
    <s v="NEW SALES"/>
    <m/>
    <s v="CANCEL COMPLETED"/>
    <s v="RBS-Regional 3"/>
    <d v="2026-08-10T08:47:58"/>
    <d v="2026-08-10T13:54:52"/>
    <n v="69362073"/>
    <n v="3135923337"/>
    <n v="152412248189"/>
    <s v="Koperasi Wafa Lontar"/>
    <s v="ODP-KND-FEX/15"/>
    <m/>
    <m/>
    <m/>
    <m/>
    <n v="112.6627469"/>
    <n v="-7.2827957000000003"/>
    <s v="|MN02093|/Koperasi Wafa Lontar/M. Itmamul Wafa'/085731508869/itmwafa@gmail.com/HSI Bisnis + Phone Promo 2026 50 Mbps (Rp 395.000) PSB 150.000"/>
    <s v="Sales Force DBS"/>
    <m/>
    <m/>
    <m/>
    <m/>
    <m/>
    <m/>
    <m/>
    <m/>
    <m/>
    <m/>
    <m/>
    <d v="2026-10-08T08:54:46"/>
    <m/>
    <m/>
    <s v="REJECT_FCC"/>
    <s v="KNN"/>
    <s v="NO ADDON"/>
    <m/>
    <s v="DECLINE : Decline - Batal Order EVI PUSPITA EKASARI 40931150|MYDITA"/>
    <s v="- 11_11446;Biaya PSB HSI EBIS Tunai di Depan ~ 11[150000]  - BWY DL;BWY DL ~ Saluran Dua Arah(BothWay)[0]  - E23053;E23053 ~ ES23 - Paket HSI Bisnis  Phone (PHONE)[0]  - E23053~null~44864;E23053||11||Abodemen 0[0]  - E23053~null~E23053_IN800;IN800 ~ Free "/>
    <s v="INDIBIZ"/>
    <m/>
    <m/>
    <m/>
    <m/>
    <m/>
    <m/>
    <m/>
    <e v="#NUM!"/>
    <e v="#NUM!"/>
    <x v="1"/>
    <x v="27"/>
  </r>
  <r>
    <n v="1430"/>
    <n v="1002505115"/>
    <n v="3"/>
    <x v="6"/>
    <n v="5"/>
    <s v="SIDOARJO"/>
    <s v="JOMBANG"/>
    <s v="JOM"/>
    <s v="REG"/>
    <s v="AO"/>
    <s v="NEW SALES"/>
    <m/>
    <s v="Completed (PS)"/>
    <s v="RBS-Regional 3"/>
    <d v="2026-08-02T10:20:33"/>
    <d v="2026-08-02T17:32:27"/>
    <n v="69356965"/>
    <m/>
    <n v="152318240208"/>
    <s v="SPPG TAMBAKREJO 08"/>
    <s v="ODP-JOM-FE/22"/>
    <s v="WO060707595"/>
    <m/>
    <m/>
    <m/>
    <n v="112.23798840000001"/>
    <n v="-7.5384528"/>
    <s v="|MN01614|/SPPG TAMBAKREJO 08/WINBACK 2.0 HSI B2B (1:1) 50MBPS 355RB PSB DISC 70%//firzamubarok14@gmail.com/FIRZATUNNISAK/81938669361"/>
    <s v="Sales Force DBS"/>
    <m/>
    <m/>
    <m/>
    <m/>
    <m/>
    <m/>
    <m/>
    <m/>
    <s v="Management Janji"/>
    <s v="2026-08-03 08:00:00|telp :081938669361  alt : manja : pagi / siang 03/08/2026 hub sebelum ke lokasi |IL1380|MYDITA"/>
    <s v="FCC"/>
    <d v="2026-02-08T10:25:14"/>
    <d v="2026-08-03T08:00:00"/>
    <m/>
    <s v="PS"/>
    <s v="JOM"/>
    <s v="NO ADDON"/>
    <n v="20260802"/>
    <s v="Completed"/>
    <s v="- 11_11446;Biaya PSB HSI EBIS Tunai di Depan ~ 11[150000]  - SP_NOSS;SP_NOSS ~ Internet NOSS Multispeed Network[0]  - SP_NOSS;SP_NOSS ~ Internet NOSS Multispeed Network[0]  - E23015;E23015 ~ ES23 - Perangkat ONT[0]  - E23015~null~44292;E23015||11||Abodeme"/>
    <s v="INDIBIZ"/>
    <m/>
    <m/>
    <d v="2026-08-03T08:00:00"/>
    <s v="2026-08-03 08:00:00|telp :081938669361  alt : manja : pagi / siang 03/08/2026 hub sebelum ke lokasi |IL1380|MYDITA"/>
    <n v="2026"/>
    <n v="8"/>
    <n v="2"/>
    <d v="2026-08-02T00:00:00"/>
    <n v="-1.3333333333357587"/>
    <x v="0"/>
    <x v="19"/>
  </r>
  <r>
    <n v="1431"/>
    <n v="1002510647"/>
    <n v="3"/>
    <x v="0"/>
    <n v="5"/>
    <s v="KUPANG"/>
    <s v="KUPANG"/>
    <s v="KPN"/>
    <s v="REG"/>
    <s v="AO"/>
    <s v="NEW SALES"/>
    <m/>
    <s v="CANCEL COMPLETED"/>
    <s v="RBS-Regional 3"/>
    <d v="2026-08-05T13:56:06"/>
    <d v="2026-08-09T02:01:03"/>
    <n v="69359216"/>
    <m/>
    <n v="172502311374"/>
    <s v="COLORBOX"/>
    <s v="ODP-KPN-FQD/59"/>
    <m/>
    <m/>
    <m/>
    <m/>
    <n v="123.61124662597599"/>
    <n v="-10.158908731287999"/>
    <s v="|IBCARE-PI|403112|087778191985|billing@bnteknologi.com|-10.158908731288042, 123.61124662597672"/>
    <s v="Amex"/>
    <m/>
    <m/>
    <m/>
    <m/>
    <m/>
    <m/>
    <m/>
    <m/>
    <m/>
    <m/>
    <m/>
    <d v="2026-05-08T14:10:37"/>
    <m/>
    <m/>
    <s v="REJECT_FCC"/>
    <s v="KPN"/>
    <s v="NETMONK"/>
    <m/>
    <s v="Order dicancel oleh SYSTEM remark : CANCEL ORDER by System : pelanggan belum melakukan upload dokumen melebihi 3 hari"/>
    <s v="- 11_11446;Biaya PSB HSI EBIS Tunai di Depan ~ 11[150000]  - SP_NOSS;SP_NOSS ~ Internet NOSS Multispeed Network[0]  - E23046;E23046 ~ ES23 - Paket HSI Bisnis[0]  - E23046~null~E23046_UNL;UNL ~ Internet-Link Unlimited Internet Usage ~ E23046[0]  - E23046~n"/>
    <s v="INDIBIZ"/>
    <m/>
    <s v="Order dicancel oleh SYSTEM remark : CANCEL ORDER by System : pelanggan belum melakukan upload dokumen melebihi 3 hari"/>
    <m/>
    <m/>
    <m/>
    <m/>
    <m/>
    <e v="#NUM!"/>
    <e v="#NUM!"/>
    <x v="1"/>
    <x v="33"/>
  </r>
  <r>
    <n v="1432"/>
    <n v="1002527953"/>
    <n v="3"/>
    <x v="4"/>
    <n v="4"/>
    <s v="PEKALONGAN"/>
    <s v="BREBES"/>
    <s v="BMU"/>
    <s v="REG"/>
    <s v="AO"/>
    <s v="NEW SALES"/>
    <m/>
    <s v="QC MIA - INVALID QUALITY CONTROL MIA"/>
    <s v="RBS-Regional 3"/>
    <d v="2026-08-15T10:48:56"/>
    <d v="2026-08-16T12:57:14"/>
    <n v="69366691"/>
    <m/>
    <n v="146281108284"/>
    <s v="SPBU 4452215 NEGARADAHA"/>
    <s v="ODP-BMU-FG/044"/>
    <m/>
    <m/>
    <m/>
    <m/>
    <n v="109.0238056"/>
    <n v="-7.2643190999999998"/>
    <s v="AMRBS;403095;REG3;BAYU;085100296564;HSI 1S 100MB;535k;PIC ALFIAN 085884760517 ;spbunegaradaha@gmail.com"/>
    <s v="Account Manager"/>
    <m/>
    <m/>
    <m/>
    <m/>
    <m/>
    <m/>
    <m/>
    <m/>
    <m/>
    <m/>
    <m/>
    <s v="15-08-2026 10:54:52"/>
    <m/>
    <m/>
    <s v="QC1"/>
    <s v="BMU"/>
    <s v="NO ADDON"/>
    <m/>
    <s v="QC MIA - INVALID QUALITY CONTROL MIA - Foto Lokasi Instalasi Tidak Valid - "/>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1433"/>
    <n v="1002523065"/>
    <n v="3"/>
    <x v="4"/>
    <n v="4"/>
    <s v="PEKALONGAN"/>
    <s v="BREBES"/>
    <s v="BRB"/>
    <s v="DGS"/>
    <s v="AO"/>
    <s v="NEW SALES"/>
    <m/>
    <s v="Completed (PS)"/>
    <s v="DGS-B2B TREG"/>
    <d v="2026-08-12T17:53:11"/>
    <d v="2026-08-12T19:19:39"/>
    <n v="69362903"/>
    <m/>
    <n v="146284106671"/>
    <s v="PUSKESMAS WANASARI"/>
    <s v="ODP-BRB-FT/021"/>
    <s v="WO061621088"/>
    <m/>
    <m/>
    <m/>
    <n v="109.00498399999999"/>
    <n v="-6.8649339999999999"/>
    <s v="DGS HSI | BUDIYANTO ZHEZA ARDANA | NIK. 960209 | TREG 3 | HSI 1S 100MB | 669k |RICHIE 081809571382 | pusk.wanasari@gmail.com"/>
    <s v="Account Manager"/>
    <m/>
    <m/>
    <m/>
    <m/>
    <m/>
    <m/>
    <m/>
    <m/>
    <s v="Management Janji"/>
    <s v="-6.864934, 109.004984"/>
    <s v="FCC"/>
    <d v="2026-12-08T17:55:33"/>
    <m/>
    <m/>
    <s v="PS"/>
    <s v="BRB"/>
    <s v="NO ADDON"/>
    <n v="20260812"/>
    <s v="Completed"/>
    <s v="- 11_11450;Biaya PSB Reguler HSI EBIS ~ 11[150000]  - E23046;E23046 ~ ES23 - Paket HSI Bisnis[0]  - E23046~null~E23046_UNL;UNL ~ Internet-Link Unlimited Internet Usage ~ E23046[0]  - E23046~null~44877;E23046||11||Abodemen 0[0]  - E23046~null~E23046_HSIE10"/>
    <s v="INDIBIZ"/>
    <m/>
    <m/>
    <d v="1970-01-01T07:00:00"/>
    <s v="-6.864934, 109.004984"/>
    <n v="2026"/>
    <n v="8"/>
    <n v="12"/>
    <d v="2026-08-12T00:00:00"/>
    <n v="20676.708333333332"/>
    <x v="2"/>
    <x v="3"/>
  </r>
  <r>
    <n v="1434"/>
    <n v="1002508299"/>
    <n v="3"/>
    <x v="3"/>
    <n v="4"/>
    <s v="MAGELANG"/>
    <s v="MUNTILAN"/>
    <s v="SWT"/>
    <s v="REG"/>
    <s v="AO"/>
    <s v="NEW SALES"/>
    <m/>
    <s v="FCC - HD1A - PROGRESS"/>
    <s v="RBS-Regional 3"/>
    <d v="2026-08-04T13:43:31"/>
    <d v="2026-08-04T13:45:15"/>
    <n v="69358308"/>
    <m/>
    <n v="142164113601"/>
    <s v="Bolu Kelapa IRF"/>
    <m/>
    <m/>
    <m/>
    <m/>
    <m/>
    <n v="110.3652417"/>
    <n v="-7.5304416999999999"/>
    <s v="|MN00935|/Bolu Kelapa IRF/085647206318/endangmadiun88@gmail.com/ 1S HSI BISNIS BASIC PROMO HUT 50 Mbps / AGUS SADEWO"/>
    <s v="Sales Profesional"/>
    <m/>
    <m/>
    <m/>
    <m/>
    <m/>
    <m/>
    <m/>
    <m/>
    <m/>
    <m/>
    <m/>
    <d v="2026-04-08T13:54:57"/>
    <m/>
    <m/>
    <s v="FCC"/>
    <s v="SWT"/>
    <s v="NO ADDON"/>
    <m/>
    <s v="MYDITA RBS - HD1A - PROGRESS"/>
    <s v="- 11_11446;Biaya PSB HSI EBIS Tunai di Depan ~ 11[150000]  - SP_NOSS;SP_NOSS ~ Internet NOSS Multispeed Network[0]  - SP_NOSS;SP_NOSS ~ Internet NOSS Multispeed Network[0]  - E25061;E25061 ~ ES25 - Paket HSI Basic (HSIEF) Khusus Winback 2.0[0]  - E25061~n"/>
    <s v="INDIBIZ"/>
    <m/>
    <m/>
    <m/>
    <m/>
    <m/>
    <m/>
    <m/>
    <e v="#NUM!"/>
    <e v="#NUM!"/>
    <x v="1"/>
    <x v="3"/>
  </r>
  <r>
    <n v="1435"/>
    <n v="1002510412"/>
    <n v="3"/>
    <x v="3"/>
    <n v="4"/>
    <s v="MAGELANG"/>
    <s v="TEMANGGUNG"/>
    <s v="PRN"/>
    <s v="REG"/>
    <s v="AO"/>
    <s v="NEW SALES"/>
    <s v="1P INET"/>
    <s v="Completed (PS)"/>
    <s v="RBS-Regional 3"/>
    <d v="2026-08-05T12:41:56"/>
    <d v="2026-08-06T10:53:21"/>
    <n v="69359083"/>
    <m/>
    <n v="141149112897"/>
    <s v="MI MUHAMMADIYAH DANUREJO"/>
    <s v="ODP-PRN-FAK/058 FAK/D03/058.01"/>
    <s v="WO060977292"/>
    <m/>
    <m/>
    <m/>
    <n v="110.1391426"/>
    <n v="-7.2802783"/>
    <s v="|MN02495|MYIA-032009459991/POI/FIRMAN SANTOSO/081882850112/muhammadiyahdanurejo@gmail.com"/>
    <s v="MYIB_ASSISTANT"/>
    <m/>
    <m/>
    <m/>
    <m/>
    <m/>
    <m/>
    <m/>
    <m/>
    <s v="Management Janji"/>
    <s v="2026-08-06 13:00:00 | M Janji : (06/08/2026) jam Pasang : 09:00 Note : hubungi pelanggan jika ingin kelokasi"/>
    <s v="FCC"/>
    <d v="2026-05-08T12:55:33"/>
    <d v="2026-08-06T13:00:00"/>
    <m/>
    <s v="PS"/>
    <s v="PRN"/>
    <s v="NO ADDON"/>
    <n v="20260806"/>
    <s v="Completed"/>
    <s v="HSI Bisnis Promo HUT Telkom PSB 70% - 50 Mbps"/>
    <s v="INDIBIZ"/>
    <m/>
    <m/>
    <d v="2026-08-06T13:00:00"/>
    <s v="2026-08-06 13:00:00 | M Janji : (06/08/2026) jam Pasang : 09:00 Note : hubungi pelanggan jika ingin kelokasi"/>
    <n v="2026"/>
    <n v="8"/>
    <n v="6"/>
    <d v="2026-08-06T00:00:00"/>
    <n v="-0.54166666666424135"/>
    <x v="0"/>
    <x v="3"/>
  </r>
  <r>
    <n v="1436"/>
    <n v="1002531437"/>
    <n v="3"/>
    <x v="6"/>
    <n v="5"/>
    <s v="JEMBER"/>
    <s v="BANYUWANGI"/>
    <s v="RGJ"/>
    <s v="REG"/>
    <s v="AO"/>
    <s v="NEW SALES"/>
    <s v="1P INET"/>
    <s v="MIE - SEND SURVEY"/>
    <s v="RBS-Regional 3"/>
    <d v="2026-08-17T18:17:56"/>
    <d v="2026-08-17T18:20:01"/>
    <n v="69368389"/>
    <m/>
    <n v="152516208103"/>
    <s v="F2B KONVEKSI"/>
    <s v="ODP-RGJ-FD/82 FD/D01/82.01"/>
    <s v="WO061951455"/>
    <m/>
    <m/>
    <m/>
    <n v="114.311935454607"/>
    <n v="-8.3627993547958202"/>
    <s v="MD|MYDB-20260817265860|DC30008/MC30020|F2B KONVEKSI|085258447721"/>
    <s v="MYDIGIBIZPARTNER"/>
    <m/>
    <m/>
    <m/>
    <m/>
    <m/>
    <m/>
    <m/>
    <m/>
    <s v="Management Janji"/>
    <s v="2026-08-18 15:00:00 | Nama : BP NURHADI  No Hp : 085258447721 No Alt :  Tgl Pemasangan : 18 Agustus 2026 Interval : PAGI  Note : Hubungi pelanggan terlebih dahulu"/>
    <s v="FCC"/>
    <s v="17-08-2026 18:39:59"/>
    <d v="2026-08-18T15:00:00"/>
    <m/>
    <s v="SURVEY_NEW_MANJA"/>
    <s v="RGJ"/>
    <s v="NETMONK"/>
    <m/>
    <s v="MIE - SEND SURVEY"/>
    <s v="HSI Bisnis Bundling Netmonk Promo 2026 PSB 70% - 300 Mbps"/>
    <s v="INDIBIZ"/>
    <m/>
    <m/>
    <d v="2026-08-18T15:00:00"/>
    <s v="2026-08-18 15:00:00 | Nama : BP NURHADI  No Hp : 085258447721 No Alt :  Tgl Pemasangan : 18 Agustus 2026 Interval : PAGI  Note : Hubungi pelanggan terlebih dahulu"/>
    <m/>
    <m/>
    <m/>
    <e v="#NUM!"/>
    <e v="#NUM!"/>
    <x v="1"/>
    <x v="16"/>
  </r>
  <r>
    <n v="1437"/>
    <n v="1002510794"/>
    <n v="3"/>
    <x v="6"/>
    <n v="5"/>
    <s v="PASURUAN"/>
    <s v="PASURUAN"/>
    <s v="BNL"/>
    <s v="REG"/>
    <s v="AO"/>
    <s v="NEW SALES"/>
    <m/>
    <s v="Completed (PS)"/>
    <s v="RBS-Regional 3"/>
    <d v="2026-08-05T14:28:42"/>
    <d v="2026-08-07T13:47:55"/>
    <n v="69359276"/>
    <m/>
    <n v="152744222125"/>
    <s v="PUSTU ORO-ORO OMBO KULON"/>
    <s v="ODP-BNL-FAH/13"/>
    <s v="WO061017182"/>
    <m/>
    <m/>
    <m/>
    <n v="112.77974399999999"/>
    <n v="-7.6156718000000003"/>
    <s v="|MN02680|/PUSTU ORO-ORO OMBO KULON/WINBACK 2.0 HSI B2B (1:1) 50MBPS 355RB PSB DISC 70%//uptdkes.rembang@gmail.com/I WAYAN SUARKA/85655077680"/>
    <s v="Sales Force DBS"/>
    <m/>
    <m/>
    <m/>
    <m/>
    <m/>
    <m/>
    <m/>
    <m/>
    <s v="Management Janji"/>
    <s v="2026-08-06 15:00:00|Tanggal pemasangan : 06 AGUSTUS 2026 Jam pemasangan : pagi/siang Info Tambahan : Hubungi pelanggan dulu sebelum ke lokasi terima kasih|40010577|MYDITA"/>
    <s v="FCC"/>
    <d v="2026-05-08T14:39:46"/>
    <d v="2026-08-06T15:00:00"/>
    <m/>
    <s v="PS"/>
    <s v="BNL"/>
    <s v="NO ADDON"/>
    <n v="20260807"/>
    <s v="Completed"/>
    <s v="- 11_11446;Biaya PSB HSI EBIS Tunai di Depan ~ 11[150000]  - SP_NOSS;SP_NOSS ~ Internet NOSS Multispeed Network[0]  - SP_NOSS;SP_NOSS ~ Internet NOSS Multispeed Network[0]  - E25060;E25060 ~ ES25 - Paket HSI Bisnis (HSIE) Khusus Winback 2.0[0]  - E25060~n"/>
    <s v="INDIBIZ"/>
    <m/>
    <m/>
    <d v="2026-08-06T15:00:00"/>
    <s v="2026-08-06 15:00:00|Tanggal pemasangan : 06 AGUSTUS 2026 Jam pemasangan : pagi/siang Info Tambahan : Hubungi pelanggan dulu sebelum ke lokasi terima kasih|40010577|MYDITA"/>
    <n v="2026"/>
    <n v="8"/>
    <n v="7"/>
    <d v="2026-08-07T00:00:00"/>
    <n v="0.375"/>
    <x v="0"/>
    <x v="24"/>
  </r>
  <r>
    <n v="1438"/>
    <n v="1002522585"/>
    <n v="3"/>
    <x v="1"/>
    <n v="5"/>
    <s v="MADURA"/>
    <s v="PAMEKASAN"/>
    <s v="SMP"/>
    <s v="REG"/>
    <s v="AO"/>
    <s v="NEW SALES"/>
    <m/>
    <s v="Completed (PS)"/>
    <s v="RBS-Regional 3"/>
    <d v="2026-08-12T15:16:45"/>
    <d v="2026-08-12T16:35:10"/>
    <n v="69361256"/>
    <m/>
    <n v="152431231939"/>
    <s v="Toko Puji"/>
    <s v="ODP-SMP-FG/02"/>
    <s v="WO061603758"/>
    <m/>
    <m/>
    <m/>
    <n v="113.875034"/>
    <n v="-7.0184850000000001"/>
    <s v="MD|MYDB-20260808264723|DN00001/MN00572|Toko Puji|085904327423"/>
    <s v="MYDIGIBIZPARTNER"/>
    <m/>
    <m/>
    <m/>
    <m/>
    <m/>
    <m/>
    <m/>
    <m/>
    <s v="Management Janji"/>
    <s v="2026-08-09 08:00:00 | Nama PIC : Ibu Puji  No Hp : 085904327423  No Alt : -  Tgl Pemasangan : 09 Agustus 2026  Interval : PAGI SIANG  Note : Hubungi pelanggan terlebih dahulu"/>
    <s v="FCC"/>
    <d v="2026-12-08T15:25:37"/>
    <m/>
    <m/>
    <s v="PS"/>
    <s v="SMP"/>
    <s v="NO ADDON"/>
    <n v="20260812"/>
    <s v="Completed"/>
    <s v="- 11_11446;Biaya PSB HSI EBIS Tunai di Depan ~ 11[150000]  - E23015;E23015 ~ ES23 - Perangkat ONT[0]  - E23015~null~44292;E23015||11||Abodemen 0[0]  - E23015~null~E23015_SWONT;SWONT ~ Biaya Sewa ONT ~ E23015[30000]  - SP_NOSS;SP_NOSS ~ Internet NOSS Multi"/>
    <s v="INDIBIZ"/>
    <m/>
    <m/>
    <d v="2026-08-12T07:00:00"/>
    <s v="2026-08-09 08:00:00 | Nama PIC : Ibu Puji  No Hp : 085904327423  No Alt : -  Tgl Pemasangan : 09 Agustus 2026  Interval : PAGI SIANG  Note : Hubungi pelanggan terlebih dahulu"/>
    <n v="2026"/>
    <n v="8"/>
    <n v="12"/>
    <d v="2026-08-12T00:00:00"/>
    <n v="-0.29166666666424135"/>
    <x v="0"/>
    <x v="1"/>
  </r>
  <r>
    <n v="1439"/>
    <n v="1002515095"/>
    <n v="3"/>
    <x v="4"/>
    <n v="4"/>
    <s v="PEKALONGAN"/>
    <s v="BATANG"/>
    <s v="BDY"/>
    <s v="REG"/>
    <s v="AO"/>
    <s v="NEW SALES"/>
    <s v="1P INET"/>
    <s v="Completed (PS)"/>
    <s v="RBS-Regional 3"/>
    <d v="2026-08-07T15:34:56"/>
    <d v="2026-08-09T16:48:35"/>
    <n v="69360973"/>
    <m/>
    <n v="142201107713"/>
    <s v="WISMA KOST FIKAL"/>
    <s v="ODP-BDY-FK/004 FK/D01/004.01"/>
    <s v="WO061182918"/>
    <m/>
    <m/>
    <m/>
    <n v="109.802055"/>
    <n v="-7.0585290000000001"/>
    <s v="|MN01913|MYIA-049925814598/POI/APRIATIN BUDI ASIH/085742145474/titis181921@gmail.com"/>
    <s v="MYIB_ASSISTANT"/>
    <m/>
    <m/>
    <m/>
    <m/>
    <m/>
    <m/>
    <m/>
    <m/>
    <s v="Management Janji"/>
    <s v="2026-08-08 13:00:00 | Tanggal pemasangan: 08/08/2026 Jam pemasangan : pagi / siang Info Tambahan : Hubungi pelanggan dulu sebelum ke lokasi. terima kasih "/>
    <s v="FCC"/>
    <d v="2026-07-08T15:40:19"/>
    <d v="2026-08-08T13:00:00"/>
    <m/>
    <s v="PS"/>
    <s v="BDY"/>
    <s v="NO ADDON"/>
    <n v="20260809"/>
    <s v="Completed"/>
    <s v="HSI Bisnis Promo HUT Telkom PSB 70% - 50 Mbps"/>
    <s v="INDIBIZ"/>
    <m/>
    <m/>
    <d v="2026-08-08T13:00:00"/>
    <s v="2026-08-08 13:00:00 | Tanggal pemasangan: 08/08/2026 Jam pemasangan : pagi / siang Info Tambahan : Hubungi pelanggan dulu sebelum ke lokasi. terima kasih "/>
    <n v="2026"/>
    <n v="8"/>
    <n v="9"/>
    <d v="2026-08-09T00:00:00"/>
    <n v="0.45833333333575865"/>
    <x v="0"/>
    <x v="3"/>
  </r>
  <r>
    <n v="1440"/>
    <n v="1002505287"/>
    <n v="3"/>
    <x v="3"/>
    <n v="4"/>
    <s v="YOGYAKARTA"/>
    <s v="INNER - YOGYA JATENG SELATAN"/>
    <s v="KBU"/>
    <s v="REG"/>
    <s v="AO"/>
    <s v="NEW SALES"/>
    <s v="1P INET"/>
    <s v="102 | FOLLOW UP COMPLETED"/>
    <s v="RBS-Regional 3"/>
    <d v="2026-08-02T14:10:56"/>
    <d v="2026-08-06T10:52:21"/>
    <n v="69357038"/>
    <m/>
    <n v="146113146857"/>
    <s v="PT TRANS HYBRID COMMUNICATION UR APOTEK PRO MANGKUBUMI"/>
    <s v="ODP-KBU-FCT/055 FCT/D04/055.01"/>
    <s v="WO060720151"/>
    <m/>
    <m/>
    <m/>
    <n v="110.366919"/>
    <n v="-7.7850219000000003"/>
    <s v="|MN00542|MYIA-010419496493/POI/SYUKUR/089672423542/pttcjakarta2@gmail.com"/>
    <s v="MYIB_ASSISTANT"/>
    <m/>
    <m/>
    <m/>
    <m/>
    <m/>
    <m/>
    <m/>
    <m/>
    <s v="Management Janji"/>
    <s v="2026-08-03 13:00:00 | Nama PIC : Sykur No HP : 089672423542 Alt :  M Janji : 03/08/2026 Jam Pasang : 08.00 - 13:00  NoteÃ‚Â :  hubungi terlebih dahulu sebelum kelokasi "/>
    <s v="FCC"/>
    <d v="2026-02-08T14:25:15"/>
    <d v="2026-08-03T13:00:00"/>
    <m/>
    <s v="REVOKE"/>
    <s v="KBU"/>
    <s v="NO ADDON"/>
    <m/>
    <s v="Follow Up Revoke Completed, New Order ID : SC1002511888"/>
    <s v="HSI Bisnis Promo HUT Telkom PSB 70% - 50 Mbps"/>
    <s v="INDIBIZ"/>
    <m/>
    <m/>
    <d v="2026-08-03T13:00:00"/>
    <s v="2026-08-03 13:00:00 | Nama PIC : Sykur No HP : 089672423542 Alt :  M Janji : 03/08/2026 Jam Pasang : 08.00 - 13:00  NoteÃ‚Â :  hubungi terlebih dahulu sebelum kelokasi "/>
    <m/>
    <m/>
    <m/>
    <e v="#NUM!"/>
    <e v="#NUM!"/>
    <x v="1"/>
    <x v="3"/>
  </r>
  <r>
    <n v="1441"/>
    <n v="1002517009"/>
    <n v="3"/>
    <x v="2"/>
    <n v="5"/>
    <s v="MADIUN"/>
    <s v="MADIUN"/>
    <s v="MNZ"/>
    <s v="DPS"/>
    <s v="AO"/>
    <s v="NEW SALES"/>
    <m/>
    <s v="OSS - FALLOUT"/>
    <s v="DPS-Logistic &amp; Manufacturing"/>
    <d v="2026-08-10T09:23:13"/>
    <d v="2026-08-13T11:41:27"/>
    <n v="69362104"/>
    <m/>
    <n v="152601214918"/>
    <s v="PT Nusantara Ekspres Kilat FM Hub + Hub Madiun (Replacement)"/>
    <s v="ODP-MNZ-FAA/102"/>
    <s v="WO061361264"/>
    <m/>
    <m/>
    <m/>
    <n v="111.538752505522"/>
    <n v="-7.6250390285099501"/>
    <s v="P26-204371  PSB HSI Bisnis 5 Lokasi  ; PIC  Julian Tri Wibowo, julian.wibowo@spxexpress.com, 082245365180   "/>
    <s v="TAM"/>
    <m/>
    <m/>
    <m/>
    <m/>
    <m/>
    <m/>
    <m/>
    <m/>
    <s v="Management Janji"/>
    <s v="P26-204371  PSB HSI Bisnis 5 Lokasi  ; PIC  Julian Tri Wibowo, julian.wibowo@spxexpress.com, 082245365180   "/>
    <s v="FCC"/>
    <d v="2026-10-08T09:25:41"/>
    <m/>
    <s v="Kendala Pelanggan"/>
    <s v="FO_WFM"/>
    <s v="MNZ"/>
    <s v="NO ADDON"/>
    <m/>
    <s v="Provisioning Failed|WFM|INF009035279|PP_-7.6449357,111.5049841_menunggu ijin atasan"/>
    <s v="- 11_11450;Biaya PSB Reguler HSI EBIS ~ 11[150000]  - SP_NOSS;SP_NOSS ~ Internet NOSS Multispeed Network[0]  - SP_NOSS;SP_NOSS ~ Internet NOSS Multispeed Network[0]  - E23015;E23015 ~ ES23 - Perangkat ONT[0]  - E23015~null~44292;E23015||11||Abodemen 0[0] "/>
    <s v="INDIBIZ"/>
    <m/>
    <m/>
    <d v="2026-08-10T13:30:00"/>
    <s v="P26-204371  PSB HSI Bisnis 5 Lokasi  ; PIC  Julian Tri Wibowo, julian.wibowo@spxexpress.com, 082245365180   "/>
    <m/>
    <m/>
    <m/>
    <e v="#NUM!"/>
    <e v="#NUM!"/>
    <x v="1"/>
    <x v="20"/>
  </r>
  <r>
    <n v="1442"/>
    <n v="1002520949"/>
    <n v="3"/>
    <x v="7"/>
    <n v="4"/>
    <s v="SOLO"/>
    <s v="KLATEN"/>
    <s v="DLG"/>
    <s v="REG"/>
    <s v="AO"/>
    <s v="NEW SALES"/>
    <s v="1P INET"/>
    <s v="Completed (PS)"/>
    <s v="RBS-Regional 3"/>
    <d v="2026-08-11T18:04:57"/>
    <d v="2026-08-13T13:26:15"/>
    <n v="69363709"/>
    <m/>
    <n v="143592108800"/>
    <s v="PT. Tridaya Klaten Delanggu M3"/>
    <s v="ODP-DLG-FG/028 FG/D02/028.01"/>
    <s v="WO061534151"/>
    <m/>
    <m/>
    <m/>
    <n v="110.722649"/>
    <n v="-7.6349640000000001"/>
    <s v="|MN00396|MYIA-060840703434/POI/Sukasno/082226387546/ksntridaya@gmail.com"/>
    <s v="MYIB_ASSISTANT"/>
    <m/>
    <m/>
    <m/>
    <m/>
    <m/>
    <m/>
    <m/>
    <m/>
    <s v="Management Janji"/>
    <s v="2026-08-12 15:00:00 | Nama : BP SUKASNO  No Hp : 082226387546 No Alt :  Tgl Pemasangan : 12 Agustus 2026 Interval : PAGI  Note : Hubungi pelanggan terlebih dahulu"/>
    <s v="FCC"/>
    <d v="2026-11-08T18:10:11"/>
    <d v="2026-08-12T15:00:00"/>
    <m/>
    <s v="PS"/>
    <s v="DLG"/>
    <s v="NO ADDON"/>
    <n v="20260813"/>
    <s v="Completed"/>
    <s v="HSI Bisnis Promo HUT Telkom PSB 70% - 50 Mbps"/>
    <s v="INDIBIZ"/>
    <m/>
    <m/>
    <d v="2026-08-12T15:00:00"/>
    <s v="2026-08-12 15:00:00 | Nama : BP SUKASNO  No Hp : 082226387546 No Alt :  Tgl Pemasangan : 12 Agustus 2026 Interval : PAGI  Note : Hubungi pelanggan terlebih dahulu"/>
    <n v="2026"/>
    <n v="8"/>
    <n v="13"/>
    <d v="2026-08-13T00:00:00"/>
    <n v="0.375"/>
    <x v="0"/>
    <x v="3"/>
  </r>
  <r>
    <n v="1443"/>
    <n v="1002528063"/>
    <n v="3"/>
    <x v="3"/>
    <n v="4"/>
    <s v="MAGELANG"/>
    <s v="MUNTILAN"/>
    <s v="SWT"/>
    <s v="REG"/>
    <s v="AO"/>
    <s v="NEW SALES"/>
    <m/>
    <s v="Completed (PS)"/>
    <s v="RBS-Regional 3"/>
    <d v="2026-08-15T11:29:17"/>
    <d v="2026-08-15T13:07:00"/>
    <n v="69364523"/>
    <m/>
    <n v="142164113661"/>
    <s v="DUTA MEDIA DIGITAL"/>
    <s v="ODP-SWT-FAM/082"/>
    <s v="WO061811834"/>
    <m/>
    <m/>
    <m/>
    <n v="110.2562212"/>
    <n v="-7.5611049000000001"/>
    <s v="|MN02230|MYIA-059145168319/POI/Achmad saifudin/0818722725/sales.dutamediadigital@gmail.com"/>
    <s v="Sales Profesional"/>
    <m/>
    <m/>
    <m/>
    <m/>
    <m/>
    <m/>
    <m/>
    <m/>
    <s v="Management Janji"/>
    <s v="2026-08-13 15:00:00 | Waktu pemasnagan : 13 Agustus 2026  Jam pemasangan : 08.00 - 12.00  Mohon hubungi pelanggan sebelum ke lokasi   Terima kasih"/>
    <s v="FCC"/>
    <s v="15-08-2026 11:39:55"/>
    <m/>
    <m/>
    <s v="PS"/>
    <s v="SWT"/>
    <s v="NO ADDON"/>
    <n v="20260815"/>
    <s v="Completed"/>
    <s v="- 11_11446;Biaya PSB HSI EBIS Tunai di Depan ~ 11[150000]  - SP_NOSS;SP_NOSS ~ Internet NOSS Multispeed Network[0]  - SP_NOSS;SP_NOSS ~ Internet NOSS Multispeed Network[0]  - E25060;E25060 ~ ES25 - Paket HSI Bisnis (HSIE) Khusus Winback 2.0[0]  - E25060~n"/>
    <s v="INDIBIZ"/>
    <m/>
    <m/>
    <d v="2026-08-15T07:00:00"/>
    <s v="2026-08-13 15:00:00 | Waktu pemasnagan : 13 Agustus 2026  Jam pemasangan : 08.00 - 12.00  Mohon hubungi pelanggan sebelum ke lokasi   Terima kasih"/>
    <n v="2026"/>
    <n v="8"/>
    <n v="15"/>
    <d v="2026-08-15T00:00:00"/>
    <n v="-0.29166666666424135"/>
    <x v="0"/>
    <x v="3"/>
  </r>
  <r>
    <n v="1444"/>
    <n v="1002511861"/>
    <n v="3"/>
    <x v="0"/>
    <n v="5"/>
    <s v="MATARAM"/>
    <s v="SUMBAWA"/>
    <s v="MLK"/>
    <s v="DPS"/>
    <s v="AO"/>
    <s v="NEW SALES"/>
    <m/>
    <s v="102 | FOLLOW UP COMPLETED"/>
    <s v="DPS-Property &amp; Resources"/>
    <d v="2026-08-06T10:46:29"/>
    <d v="2026-08-11T15:08:27"/>
    <n v="69359755"/>
    <m/>
    <n v="172608206217"/>
    <s v="AMNT Townsite 2 B23"/>
    <s v="ODP-MLK-FAC/26"/>
    <s v="WO061054735"/>
    <m/>
    <m/>
    <m/>
    <n v="116.75991526032701"/>
    <n v="-8.9604883820511496"/>
    <s v="DSS HSI | WILHELMI A IDRIS | 970167 | TREG 3 | AMNT Townsite |SYAHRUL ALQADRI| 081237399497 | PSB 2P INET TV 20MBPS"/>
    <s v="Account Manager"/>
    <m/>
    <m/>
    <m/>
    <m/>
    <m/>
    <m/>
    <m/>
    <m/>
    <s v="Management Janji"/>
    <s v="AO"/>
    <s v="FCC"/>
    <d v="2026-06-08T10:55:32"/>
    <m/>
    <s v="Kendala Lainnya"/>
    <s v="REVOKE"/>
    <s v="MLK"/>
    <s v="NO ADDON"/>
    <m/>
    <s v="Follow Up Revoke Completed, New Order ID : SC1002520362"/>
    <s v="- E23015;E23015 ~ ES23 - Perangkat ONT[0]  - E23015~null~44292;E23015||11||Abodemen 0[0]  - E23015~null~E23015_SWONT;SWONT ~ Biaya Sewa ONT ~ E23015[30000]  - E24058;E24058 ~ ES24 - Paket HSI Bisnis (HSIEF) Khusus Winback[0]  - E24058~null~103819;E24058||"/>
    <s v="INDIBIZ"/>
    <m/>
    <m/>
    <d v="2026-08-06T12:00:00"/>
    <s v="AO"/>
    <m/>
    <m/>
    <m/>
    <e v="#NUM!"/>
    <e v="#NUM!"/>
    <x v="1"/>
    <x v="0"/>
  </r>
  <r>
    <n v="1445"/>
    <n v="1002508396"/>
    <n v="3"/>
    <x v="2"/>
    <n v="5"/>
    <s v="MADIUN"/>
    <s v="MADIUN"/>
    <s v="MNZ"/>
    <s v="REG"/>
    <s v="AO"/>
    <s v="NEW SALES"/>
    <s v="1P INET"/>
    <s v="Completed (PS)"/>
    <s v="RBS-Regional 3"/>
    <d v="2026-08-04T13:58:56"/>
    <d v="2026-08-08T17:06:20"/>
    <n v="69358317"/>
    <m/>
    <n v="152601214964"/>
    <s v="KOST YANI"/>
    <s v="ODP-MNZ-FAL/10 FAL/D03/10.01"/>
    <s v="WO060897972"/>
    <m/>
    <m/>
    <m/>
    <n v="111.516366466013"/>
    <n v="-7.6404736347352102"/>
    <s v="|MC20208|MYIA-092177748556/POI/YANI DWI WULANDARI/0895347480501/yani00landri@gmail.com"/>
    <s v="MYIB_ASSISTANT"/>
    <m/>
    <m/>
    <m/>
    <m/>
    <m/>
    <m/>
    <m/>
    <m/>
    <s v="Management Janji"/>
    <s v="2026-08-05 13:00:00 | Tanggal Pemasangan : 05 Agustus 2026 Jam Pemasangan : 08:00 13:00 Info Tambahan : Hubungi pelanggan dulu sebelum ke lokasi terimakasih"/>
    <s v="FCC"/>
    <d v="2026-04-08T14:10:29"/>
    <d v="2026-08-05T13:00:00"/>
    <m/>
    <s v="PS"/>
    <s v="MNZ"/>
    <s v="NO ADDON"/>
    <n v="20260808"/>
    <s v="Completed"/>
    <s v="HSI Bisnis Promo HUT Telkom PSB 70% - 100 Mbps Dual Band"/>
    <s v="INDIBIZ"/>
    <m/>
    <m/>
    <d v="2026-08-05T13:00:00"/>
    <s v="2026-08-05 13:00:00 | Tanggal Pemasangan : 05 Agustus 2026 Jam Pemasangan : 08:00 13:00 Info Tambahan : Hubungi pelanggan dulu sebelum ke lokasi terimakasih"/>
    <n v="2026"/>
    <n v="8"/>
    <n v="8"/>
    <d v="2026-08-08T00:00:00"/>
    <n v="2.4583333333357587"/>
    <x v="2"/>
    <x v="20"/>
  </r>
  <r>
    <n v="1446"/>
    <n v="1002512122"/>
    <n v="3"/>
    <x v="0"/>
    <n v="5"/>
    <s v="MATARAM"/>
    <s v="BIMA"/>
    <s v="TET"/>
    <s v="REG"/>
    <s v="AO"/>
    <s v="NEW SALES"/>
    <s v="1P INET"/>
    <s v="102 | FOLLOW UP COMPLETED"/>
    <s v="RBS-Regional 3"/>
    <d v="2026-08-06T11:43:56"/>
    <d v="2026-08-10T12:41:25"/>
    <n v="69359853"/>
    <m/>
    <n v="172616790153"/>
    <s v="SPPG SUCI DESA TANGGA YAYASAN MUTIARA CIPTA BIMA"/>
    <s v="ODP-TET-FAC/11 FAC/D02/11.01"/>
    <s v="WO061061924"/>
    <m/>
    <m/>
    <m/>
    <n v="118.693925701081"/>
    <n v="-8.6567719459668702"/>
    <s v="MD|MYDB-20260805264396|SC00001/MC00152|SPPG SUCI DESA TANGGA YAYASAN MUTIARA CIPTA BIMA|082339162590"/>
    <s v="MYDIGIBIZPARTNER"/>
    <m/>
    <m/>
    <m/>
    <m/>
    <m/>
    <m/>
    <m/>
    <m/>
    <s v="Management Janji"/>
    <s v="2026-08-07 08:00:00 | Nama PIC : BAPAK FATURAHMAN No HP : 082339162590 Alt :  M Janji : (JUMAT/7/AGUSTUS/2026) jam Pasang : 09:00 Note : hubungi pelanggan jika ingin kelokasi"/>
    <s v="FCC"/>
    <d v="2026-06-08T11:54:59"/>
    <d v="2026-08-07T08:00:00"/>
    <m/>
    <s v="REVOKE"/>
    <s v="TET"/>
    <s v="NETMONK"/>
    <m/>
    <s v="Follow Up Revoke Completed, New Order ID : SC1002517637"/>
    <s v="HSI Bisnis Bundling Netmonk PSB 70% - 200 Mbps"/>
    <s v="INDIBIZ"/>
    <m/>
    <m/>
    <d v="2026-08-07T08:00:00"/>
    <s v="2026-08-07 08:00:00 | Nama PIC : BAPAK FATURAHMAN No HP : 082339162590 Alt :  M Janji : (JUMAT/7/AGUSTUS/2026) jam Pasang : 09:00 Note : hubungi pelanggan jika ingin kelokasi"/>
    <m/>
    <m/>
    <m/>
    <e v="#NUM!"/>
    <e v="#NUM!"/>
    <x v="1"/>
    <x v="4"/>
  </r>
  <r>
    <n v="1447"/>
    <n v="1002511658"/>
    <n v="3"/>
    <x v="1"/>
    <n v="5"/>
    <s v="SBY UTARA"/>
    <s v="GRESIK"/>
    <s v="CRM"/>
    <s v="REG"/>
    <s v="AO"/>
    <s v="NEW SALES"/>
    <s v="1P INET"/>
    <s v="Completed (PS)"/>
    <s v="RBS-Regional 3"/>
    <d v="2026-08-06T09:47:56"/>
    <d v="2026-08-06T17:52:42"/>
    <n v="69359668"/>
    <m/>
    <n v="152446246168"/>
    <s v="LEMBAGA PENDIDIKAN ISLAM AZ-ZAHRO LAB"/>
    <s v="ODP-CRM-FC/44 FC/D09/44.01"/>
    <s v="WO061047530"/>
    <m/>
    <m/>
    <m/>
    <n v="112.59437385946499"/>
    <n v="-7.24148362868665"/>
    <s v="MD|MYDB-20260805264455|DN00001/MN02100|LEMBAGA PENDIDIKAN ISLAM AZ-ZAHRO LAB|081333390668"/>
    <s v="MYDIGIBIZPARTNER"/>
    <m/>
    <m/>
    <m/>
    <m/>
    <m/>
    <m/>
    <m/>
    <m/>
    <s v="Management Janji"/>
    <s v="2026-08-07 10:00:00 | Nama PIC : Laila No HP : 081333390668 Alt : 081913332588 M Janji : 07/08/2026 Jam Pasang : 08.00 - 13:00  NoteÃ‚Â :  hubungi terlebih dahulu sebelum kelokasi "/>
    <s v="FCC"/>
    <d v="2026-06-08T09:55:05"/>
    <d v="2026-08-07T10:00:00"/>
    <m/>
    <s v="PS"/>
    <s v="CRM"/>
    <s v="NO ADDON"/>
    <n v="20260806"/>
    <s v="Completed"/>
    <s v="HSI Bisnis Promo HUT Telkom PSB 70% - 75 Mbps"/>
    <s v="INDIBIZ"/>
    <m/>
    <m/>
    <d v="2026-08-07T10:00:00"/>
    <s v="2026-08-07 10:00:00 | Nama PIC : Laila No HP : 081333390668 Alt : 081913332588 M Janji : 07/08/2026 Jam Pasang : 08.00 - 13:00  NoteÃ‚Â :  hubungi terlebih dahulu sebelum kelokasi "/>
    <n v="2026"/>
    <n v="8"/>
    <n v="6"/>
    <d v="2026-08-06T00:00:00"/>
    <n v="-1.4166666666642413"/>
    <x v="0"/>
    <x v="15"/>
  </r>
  <r>
    <n v="1448"/>
    <n v="1002506117"/>
    <n v="3"/>
    <x v="6"/>
    <n v="5"/>
    <s v="SIDOARJO"/>
    <s v="INNER - JATIM TIMUR"/>
    <s v="SDA"/>
    <s v="REG"/>
    <s v="AO"/>
    <s v="NEW SALES"/>
    <s v="1P INET"/>
    <s v="98 | OSS - CANCEL COMPLETE"/>
    <s v="RBS-Regional 3"/>
    <d v="2026-08-03T13:34:57"/>
    <d v="2026-08-05T11:49:20"/>
    <n v="69357538"/>
    <m/>
    <n v="152316231843"/>
    <s v="Intan express laundry"/>
    <s v="ODP-SDA-FGV/41 FGV/D05/41.01"/>
    <s v="WO060795331"/>
    <m/>
    <m/>
    <m/>
    <n v="112.69651707261799"/>
    <n v="-7.4745709725910103"/>
    <s v="MD|MYDB-20260803264245|DC20002/MC20039|Intan express laundry|085196679377"/>
    <s v="MYDIGIBIZPARTNER"/>
    <m/>
    <m/>
    <m/>
    <m/>
    <m/>
    <m/>
    <m/>
    <m/>
    <s v="Management Janji"/>
    <s v="2026-08-04 15:00:00 | Nama PIC : bapak Rudi No HP : 085196679377 No Alternatif : 081230813688 M Janji : 04/08/2026 Jam Pasang : Pagi NoteÃ‚Â :  Hubungi terlebih dahulu sebelum ke lokasi "/>
    <s v="FCC"/>
    <d v="2026-03-08T13:40:15"/>
    <d v="2026-08-04T15:00:00"/>
    <s v="Kendala Pelanggan"/>
    <s v="CANCEL"/>
    <s v="SDA"/>
    <s v="NO ADDON"/>
    <m/>
    <s v="Cancel Completed"/>
    <s v="HSI Bisnis Promo HUT Telkom PSB 70% - 50 Mbps"/>
    <s v="INDIBIZ"/>
    <m/>
    <m/>
    <d v="2026-08-04T15:00:00"/>
    <s v="2026-08-04 15:00:00 | Nama PIC : bapak Rudi No HP : 085196679377 No Alternatif : 081230813688 M Janji : 04/08/2026 Jam Pasang : Pagi NoteÃ‚Â :  Hubungi terlebih dahulu sebelum ke lokasi "/>
    <m/>
    <m/>
    <m/>
    <e v="#NUM!"/>
    <e v="#NUM!"/>
    <x v="1"/>
    <x v="17"/>
  </r>
  <r>
    <n v="1449"/>
    <n v="1002516502"/>
    <n v="3"/>
    <x v="2"/>
    <n v="5"/>
    <s v="MALANG"/>
    <s v="KEPANJEN"/>
    <s v="SWJ"/>
    <s v="REG"/>
    <s v="AO"/>
    <s v="NEW SALES"/>
    <s v="1P INET"/>
    <s v="Completed (PS)"/>
    <s v="RBS-Regional 3"/>
    <d v="2026-08-09T13:37:56"/>
    <d v="2026-08-11T07:09:37"/>
    <n v="69361871"/>
    <m/>
    <n v="152705285007"/>
    <s v="mocca mart"/>
    <s v="ODP-SWJ-FK/16 FK/D03/16.01"/>
    <s v="WO061322152"/>
    <m/>
    <m/>
    <m/>
    <n v="112.65282120555599"/>
    <n v="-7.9883844734599601"/>
    <s v="MD|MYDB-20260809264817|DN00001/MN01844|mocca mart|087796640526"/>
    <s v="MYDIGIBIZPARTNER"/>
    <m/>
    <m/>
    <m/>
    <m/>
    <m/>
    <m/>
    <m/>
    <m/>
    <s v="Management Janji"/>
    <s v="2026-08-10 13:00:00 | Tanggal pemasangan: 10/08/2026 Jam pemasangan : pagi / siang Info Tambahan : Hubungi pelanggan dulu sebelum ke lokasi. terima kasih"/>
    <s v="FCC"/>
    <d v="2026-09-08T13:39:46"/>
    <d v="2026-08-10T13:00:00"/>
    <m/>
    <s v="PS"/>
    <s v="SWJ"/>
    <s v="NO ADDON"/>
    <n v="20260811"/>
    <s v="Completed"/>
    <s v="HSI Bisnis Promo HUT Telkom PSB 70% - 50 Mbps"/>
    <s v="INDIBIZ"/>
    <m/>
    <m/>
    <d v="2026-08-10T13:00:00"/>
    <s v="2026-08-10 13:00:00 | Tanggal pemasangan: 10/08/2026 Jam pemasangan : pagi / siang Info Tambahan : Hubungi pelanggan dulu sebelum ke lokasi. terima kasih"/>
    <n v="2026"/>
    <n v="8"/>
    <n v="11"/>
    <d v="2026-08-11T00:00:00"/>
    <n v="0.45833333333575865"/>
    <x v="0"/>
    <x v="29"/>
  </r>
  <r>
    <n v="1450"/>
    <n v="1002515545"/>
    <n v="3"/>
    <x v="0"/>
    <n v="5"/>
    <s v="MATARAM"/>
    <s v="INNER - NUSA TENGGARA"/>
    <s v="MTR"/>
    <s v="DGS"/>
    <s v="AO"/>
    <s v="NEW SALES"/>
    <m/>
    <s v="Completed (PS)"/>
    <s v="DGS-B2B TREG"/>
    <d v="2026-08-08T06:35:27"/>
    <d v="2026-08-08T15:17:49"/>
    <n v="69361208"/>
    <m/>
    <n v="172601796148"/>
    <s v="RUPAT WAKAPOLDA"/>
    <s v="ODP-MTR-FAF/43"/>
    <s v="WO061227837"/>
    <m/>
    <m/>
    <m/>
    <n v="116.083685"/>
    <n v="-8.5792699999999993"/>
    <s v="DGS HSI | MARLINTIKA | 940162 | TREG 3 |RUPAT WAKAPOLDA | 81339527212| HSI BISNIS 100 MBPS"/>
    <s v="Account Manager"/>
    <m/>
    <m/>
    <m/>
    <m/>
    <m/>
    <m/>
    <m/>
    <m/>
    <s v="Management Janji"/>
    <s v="call by phone"/>
    <s v="FCC"/>
    <d v="2026-08-08T06:40:06"/>
    <m/>
    <m/>
    <s v="PS"/>
    <s v="MTR"/>
    <s v="NO ADDON"/>
    <n v="20260808"/>
    <s v="Completed"/>
    <s v="- 11_11450;Biaya PSB Reguler HSI EBIS ~ 11[150000]  - E23015;E23015 ~ ES23 - Perangkat ONT[0]  - E23015~null~44292;E23015||11||Abodemen 0[0]  - E23015~null~E23015_SWONTPREM;SWONTPREM ~ Biaya Sewa ONT Premium ~ E23015[50000]  - E24057;E24057 ~ ES24 - Paket"/>
    <s v="INDIBIZ"/>
    <m/>
    <m/>
    <d v="2026-08-08T12:00:00"/>
    <s v="call by phone"/>
    <n v="2026"/>
    <n v="8"/>
    <n v="8"/>
    <d v="2026-08-08T00:00:00"/>
    <n v="-0.5"/>
    <x v="0"/>
    <x v="23"/>
  </r>
  <r>
    <n v="1451"/>
    <n v="1002524054"/>
    <n v="3"/>
    <x v="5"/>
    <n v="5"/>
    <s v="SINGARJA"/>
    <s v="TABANAN"/>
    <s v="TBN"/>
    <s v="REG"/>
    <s v="AO"/>
    <s v="NEW SALES"/>
    <m/>
    <s v="CANCEL COMPLETED"/>
    <s v="RBS-Regional 3"/>
    <d v="2026-08-13T12:12:00"/>
    <d v="2026-08-17T22:00:01"/>
    <n v="69365035"/>
    <m/>
    <n v="172413244433"/>
    <s v="NI NYOMAN SUMAWATI"/>
    <s v="ODP-TBN-FDD/17"/>
    <m/>
    <m/>
    <m/>
    <m/>
    <n v="115.22262503160201"/>
    <n v="-8.3271809417906493"/>
    <s v="MN02658/PT. MERTA HARUMAS/PIC NI NYOMAN SUMAWATI/081339049176/spbu.bali.5480326@gmail.com"/>
    <s v="Sales Force DBS"/>
    <m/>
    <m/>
    <m/>
    <m/>
    <m/>
    <m/>
    <m/>
    <m/>
    <m/>
    <m/>
    <m/>
    <s v="13-08-2026 12:25:00"/>
    <m/>
    <m/>
    <s v="REJECT_FCC"/>
    <s v="TBN"/>
    <s v="NO ADDON"/>
    <m/>
    <s v="Order dicancel oleh SYSTEM remark : CANCEL ORDER by System : pelanggan belum melakukan upload dokumen melebihi 3 hari"/>
    <s v="- SP_NOSS;SP_NOSS ~ Internet NOSS Multispeed Network[0]  - SP_NOSS;SP_NOSS ~ Internet NOSS Multispeed Network[0]  - E23015;E23015 ~ ES23 - Perangkat ONT[0]  - E23015~null~44292;E23015||11||Abodemen 0[0]  - E23015~null~E23015_SWONT;SWONT ~ Biaya Sewa ONT ~"/>
    <s v="INDIBIZ"/>
    <m/>
    <s v="Order dicancel oleh SYSTEM remark : CANCEL ORDER by System : pelanggan belum melakukan upload dokumen melebihi 3 hari"/>
    <m/>
    <m/>
    <m/>
    <m/>
    <m/>
    <e v="#NUM!"/>
    <e v="#NUM!"/>
    <x v="1"/>
    <x v="25"/>
  </r>
  <r>
    <n v="1452"/>
    <n v="1002515920"/>
    <n v="3"/>
    <x v="4"/>
    <n v="4"/>
    <s v="PEKALONGAN"/>
    <s v="SLAWI"/>
    <s v="ADW"/>
    <s v="REG"/>
    <s v="AO"/>
    <s v="NEW SALES"/>
    <m/>
    <s v="CANCEL COMPLETED"/>
    <s v="RBS-Regional 3"/>
    <d v="2026-08-08T13:11:59"/>
    <d v="2026-08-08T15:30:44"/>
    <n v="69361443"/>
    <m/>
    <n v="146282105531"/>
    <s v="KANTOR BAPAS TEGAL"/>
    <s v="ODP-ADW-FA/008"/>
    <m/>
    <m/>
    <m/>
    <m/>
    <n v="109.1386134"/>
    <n v="-6.9529582999999997"/>
    <s v="| MN00347 | 085860762926 | posbapastegal@gmail.com"/>
    <s v="Sales Profesional"/>
    <m/>
    <m/>
    <m/>
    <m/>
    <m/>
    <m/>
    <m/>
    <m/>
    <m/>
    <m/>
    <m/>
    <d v="2026-08-08T13:25:30"/>
    <m/>
    <m/>
    <s v="REJECT_FCC"/>
    <s v="ADW"/>
    <s v="NO ADDON"/>
    <m/>
    <s v="DECLINE : Decline - Pindah Segmentasi Yusnani Manalu 40951378|MYDITA"/>
    <s v="- 11_11446;Biaya PSB HSI EBIS Tunai di Depan ~ 11[150000]  - SP_NOSS;SP_NOSS ~ Internet NOSS Multispeed Network[0]  - SP_NOSS;SP_NOSS ~ Internet NOSS Multispeed Network[0]  - E23015;E23015 ~ ES23 - Perangkat ONT[0]  - E23015~null~44292;E23015||11||Abodeme"/>
    <s v="INDIBIZ"/>
    <m/>
    <s v="DECLINE : Decline - Pindah Segmentasi Yusnani Manalu 40951378|MYDITA"/>
    <m/>
    <m/>
    <m/>
    <m/>
    <m/>
    <e v="#NUM!"/>
    <e v="#NUM!"/>
    <x v="1"/>
    <x v="3"/>
  </r>
  <r>
    <n v="1453"/>
    <n v="1002516016"/>
    <n v="3"/>
    <x v="4"/>
    <n v="4"/>
    <s v="PEKALONGAN"/>
    <s v="SLAWI"/>
    <s v="BLU"/>
    <s v="REG"/>
    <s v="AO"/>
    <s v="NEW SALES"/>
    <s v="1P INET"/>
    <s v="Completed (PS)"/>
    <s v="RBS-Regional 3"/>
    <d v="2026-08-08T14:13:57"/>
    <d v="2026-08-10T15:04:51"/>
    <n v="69361496"/>
    <m/>
    <n v="142206131181"/>
    <s v="PT JINZAI SUPPORT"/>
    <s v="ODP-BLU-FC/117 FC/D02/117.01"/>
    <s v="WO061267651"/>
    <m/>
    <m/>
    <m/>
    <n v="109.11459624767301"/>
    <n v="-7.0477343946396402"/>
    <s v="MD|MYDB-20260803264260|DN00001/MN00347|PT JINZAI SUPPORT|085792368222"/>
    <s v="MYDIGIBIZPARTNER"/>
    <m/>
    <m/>
    <m/>
    <m/>
    <m/>
    <m/>
    <m/>
    <m/>
    <s v="Management Janji"/>
    <s v="2026-08-09 13:00:00 | Nama Pic : IBU EKA No Hp Pic : 085792368222 Jam Pemasangan : 08:00 - 12.00 Tanggal Pemasangan : MINGGU 09 AGUSTUS 2026 Info Tambahan : Hubungi pelanggan sebelum datang ke lokasi, terima kasih."/>
    <s v="FCC"/>
    <d v="2026-08-08T14:25:43"/>
    <d v="2026-08-09T13:00:00"/>
    <m/>
    <s v="PS"/>
    <s v="BLU"/>
    <s v="NO ADDON"/>
    <n v="20260810"/>
    <s v="Completed"/>
    <s v="HSI Bisnis Promo HUT Telkom PSB 70% - 200 Mbps"/>
    <s v="INDIBIZ"/>
    <m/>
    <m/>
    <d v="2026-08-09T13:00:00"/>
    <s v="2026-08-09 13:00:00 | Nama Pic : IBU EKA No Hp Pic : 085792368222 Jam Pemasangan : 08:00 - 12.00 Tanggal Pemasangan : MINGGU 09 AGUSTUS 2026 Info Tambahan : Hubungi pelanggan sebelum datang ke lokasi, terima kasih."/>
    <n v="2026"/>
    <n v="8"/>
    <n v="10"/>
    <d v="2026-08-10T00:00:00"/>
    <n v="0.45833333333575865"/>
    <x v="0"/>
    <x v="3"/>
  </r>
  <r>
    <n v="1454"/>
    <n v="1002524166"/>
    <n v="3"/>
    <x v="4"/>
    <n v="4"/>
    <s v="PEKALONGAN"/>
    <s v="BREBES"/>
    <s v="BMU"/>
    <s v="REG"/>
    <s v="AO"/>
    <s v="NEW SALES"/>
    <s v="1P INET"/>
    <s v="OSS - FALLOUT"/>
    <s v="RBS-Regional 3"/>
    <d v="2026-08-13T13:01:56"/>
    <d v="2026-08-18T08:36:04"/>
    <n v="69365099"/>
    <m/>
    <n v="146281108192"/>
    <s v="SPPG PAGUYANGAN PAGOJENGAN 1"/>
    <s v="ODP-BMU-FG/025 FG/D02/025.01"/>
    <s v="WO061664371"/>
    <m/>
    <m/>
    <m/>
    <n v="109.019221"/>
    <n v="-7.2742570000000004"/>
    <s v="|MN00292|MYIA-012556967464/POI/EDO SAPUTRA/085641141912/eddoschakin@gmail.com"/>
    <s v="MYIB_ASSISTANT"/>
    <m/>
    <m/>
    <m/>
    <m/>
    <m/>
    <m/>
    <m/>
    <m/>
    <s v="Management Janji"/>
    <s v="2026-08-15 08:00:00 | Waktu pemasangan : 13 agustus 2026 Jam pemasangan : 08.00 - 12.00 Info Tambahan : Hubungi pelanggan dulu sebelum ke lokasi terimakasih "/>
    <s v="FCC"/>
    <s v="13-08-2026 13:10:22"/>
    <d v="2026-08-15T08:00:00"/>
    <s v="Kendala Pelanggan"/>
    <s v="FO_WFM"/>
    <s v="BMU"/>
    <s v="NO ADDON"/>
    <m/>
    <s v="Provisioning Failed|WFM|INF009061069|PP_-7.2553909,109.079555_A/N SPPG PAGUYANGAN PAGOJENGAN 1 | PELANGGAN MINTA PEMASANGAN T"/>
    <s v="HSI Bisnis Promo HUT Telkom PSB 70% - 75 Mbps"/>
    <s v="INDIBIZ"/>
    <m/>
    <m/>
    <d v="2026-08-15T08:00:00"/>
    <s v="2026-08-15 08:00:00 | Waktu pemasangan : 13 agustus 2026 Jam pemasangan : 08.00 - 12.00 Info Tambahan : Hubungi pelanggan dulu sebelum ke lokasi terimakasih "/>
    <m/>
    <m/>
    <m/>
    <e v="#NUM!"/>
    <e v="#NUM!"/>
    <x v="1"/>
    <x v="3"/>
  </r>
  <r>
    <n v="1455"/>
    <n v="1002516430"/>
    <n v="3"/>
    <x v="1"/>
    <n v="5"/>
    <s v="SBY UTARA"/>
    <s v="TANDES"/>
    <s v="KLN"/>
    <s v="REG"/>
    <s v="AO"/>
    <s v="NEW SALES"/>
    <s v="1P INET"/>
    <s v="100 | REVOKE COMPLETED"/>
    <s v="RBS-Regional 3"/>
    <d v="2026-08-09T11:47:57"/>
    <d v="2026-08-11T13:53:01"/>
    <n v="69361827"/>
    <m/>
    <n v="152418251061"/>
    <s v="PT Laxo Global Akses margo H24"/>
    <s v="ODP-TDS-FDN/76 FDN/D06/76.01"/>
    <s v="WO061311718"/>
    <m/>
    <m/>
    <m/>
    <n v="112.688232064247"/>
    <n v="-7.2474870523347796"/>
    <s v="MD|MYDB-20260809264807|DN00001/MN02280|PT Laxo Global Akses margo H24|082245003307"/>
    <s v="MYDIGIBIZPARTNER"/>
    <m/>
    <m/>
    <m/>
    <m/>
    <m/>
    <m/>
    <m/>
    <m/>
    <s v="Management Janji"/>
    <s v="2026-08-10 13:00:00 | Nama PIC:  bp andi  No HP: 082245003307 Alt: Tanggal: 10/8/2026 Jam Pasang: Siang Note: Hubungi sebelum ke lokasi, terimakasih."/>
    <s v="FCC"/>
    <d v="2026-09-08T11:54:51"/>
    <d v="2026-08-10T13:00:00"/>
    <s v="Kendala Pelanggan"/>
    <s v="REVOKE"/>
    <s v="KLN"/>
    <s v="NO ADDON"/>
    <m/>
    <s v="Revoke Completed"/>
    <s v="HSI Bisnis Basic Promo HUT Telkom PSB 70% - 50 Mbps"/>
    <s v="INDIBIZ"/>
    <m/>
    <m/>
    <d v="2026-08-10T13:00:00"/>
    <s v="2026-08-10 13:00:00 | Nama PIC:  bp andi  No HP: 082245003307 Alt: Tanggal: 10/8/2026 Jam Pasang: Siang Note: Hubungi sebelum ke lokasi, terimakasih."/>
    <m/>
    <m/>
    <m/>
    <e v="#NUM!"/>
    <e v="#NUM!"/>
    <x v="1"/>
    <x v="27"/>
  </r>
  <r>
    <n v="1456"/>
    <n v="1002531232"/>
    <n v="3"/>
    <x v="4"/>
    <n v="4"/>
    <s v="SEMARANG"/>
    <s v="INNER - SEMARANG JATENG UTARA"/>
    <s v="GNK"/>
    <s v="REG"/>
    <s v="AO"/>
    <s v="NEW SALES"/>
    <s v="1P INET"/>
    <s v="MIE - SEND SURVEY"/>
    <s v="RBS-Regional 3"/>
    <d v="2026-08-17T16:14:56"/>
    <d v="2026-08-17T16:16:01"/>
    <n v="69368287"/>
    <m/>
    <n v="143424113848"/>
    <s v="Toko Nanu Pink Kosmetik"/>
    <s v="ODP-GNK-FF/051 FF/D01/051.01"/>
    <s v="WO061944737"/>
    <m/>
    <m/>
    <m/>
    <n v="110.527235"/>
    <n v="-6.9913049999999997"/>
    <s v="|MN02374|MYIA-075180670216/POI/sugiarto/08995566136/balingbambu.57.57@gmail.com"/>
    <s v="MYIB_ASSISTANT"/>
    <m/>
    <m/>
    <m/>
    <m/>
    <m/>
    <m/>
    <m/>
    <m/>
    <s v="Management Janji"/>
    <s v="2026-08-18 13:00:00 | telp :08995566136 alt : Tanggal pemasangan :18/08/2026 Jam pemasangan : pagi/siang Info Tambahan : Hubungi pelanggan dulu sebelum ke lokasi terima kasih."/>
    <s v="FCC"/>
    <s v="17-08-2026 16:25:32"/>
    <d v="2026-08-18T13:00:00"/>
    <m/>
    <s v="SURVEY_NEW_MANJA"/>
    <s v="GNK"/>
    <s v="NO ADDON"/>
    <m/>
    <s v="MIE - SEND SURVEY"/>
    <s v="HSI Bisnis Promo HUT Telkom PSB 70% - 100 Mbps"/>
    <s v="INDIBIZ"/>
    <m/>
    <m/>
    <d v="2026-08-18T13:00:00"/>
    <s v="2026-08-18 13:00:00 | telp :08995566136 alt : Tanggal pemasangan :18/08/2026 Jam pemasangan : pagi/siang Info Tambahan : Hubungi pelanggan dulu sebelum ke lokasi terima kasih."/>
    <m/>
    <m/>
    <m/>
    <e v="#NUM!"/>
    <e v="#NUM!"/>
    <x v="1"/>
    <x v="3"/>
  </r>
  <r>
    <n v="1457"/>
    <n v="1002514334"/>
    <n v="3"/>
    <x v="3"/>
    <n v="4"/>
    <s v="PURWOKERTO"/>
    <s v="PURWOKERTO"/>
    <s v="PWT"/>
    <s v="REG"/>
    <s v="AO"/>
    <s v="NEW SALES"/>
    <m/>
    <s v="Completed (PS)"/>
    <s v="RBS-Regional 3"/>
    <d v="2026-08-07T11:26:40"/>
    <d v="2026-08-07T13:37:34"/>
    <n v="69357877"/>
    <m/>
    <n v="146303609727"/>
    <s v="PT MODULAR KULINER INDONESIA"/>
    <s v="ODP-PWT-FBE/141"/>
    <s v="WO061151117"/>
    <m/>
    <m/>
    <m/>
    <n v="109.2415692"/>
    <n v="-7.4302891000000004"/>
    <s v="|MN02587|MYIA-089124800085/POI/JULIO PRATAMA PUTRA/081291522934/it.support@ishangry.com"/>
    <s v="Sales Profesional"/>
    <m/>
    <m/>
    <m/>
    <m/>
    <m/>
    <m/>
    <m/>
    <m/>
    <s v="Management Janji"/>
    <s v="2026-08-05 08:00:00 | Nama PIC: BP JULIO  Notel: 081291522934  Alt: -   Tanggal: 5/8/2026  Jam Pasang: Pagi  Note: Hubungi sebelum ke lokasi, terimakasih.  "/>
    <s v="FCC"/>
    <d v="2026-07-08T11:40:14"/>
    <m/>
    <m/>
    <s v="PS"/>
    <s v="PWT"/>
    <s v="NO ADDON"/>
    <n v="20260807"/>
    <s v="Completed"/>
    <s v="- 11_11446;Biaya PSB HSI EBIS Tunai di Depan ~ 11[150000]  - E23015;E23015 ~ ES23 - Perangkat ONT[0]  - E23015~null~44292;E23015||11||Abodemen 0[0]  - E23015~null~E23015_SWONT;SWONT ~ Biaya Sewa ONT ~ E23015[30000]  - E23046;E23046 ~ ES23 - Paket HSI Bisn"/>
    <s v="INDIBIZ"/>
    <m/>
    <m/>
    <d v="2026-08-07T07:00:00"/>
    <s v="2026-08-05 08:00:00 | Nama PIC: BP JULIO  Notel: 081291522934  Alt: -   Tanggal: 5/8/2026  Jam Pasang: Pagi  Note: Hubungi sebelum ke lokasi, terimakasih.  "/>
    <n v="2026"/>
    <n v="8"/>
    <n v="7"/>
    <d v="2026-08-07T00:00:00"/>
    <n v="-0.29166666666424135"/>
    <x v="0"/>
    <x v="3"/>
  </r>
  <r>
    <n v="1458"/>
    <n v="1002511074"/>
    <n v="3"/>
    <x v="6"/>
    <n v="5"/>
    <s v="SIDOARJO"/>
    <s v="MOJOKERTO"/>
    <s v="DLA"/>
    <s v="REG"/>
    <s v="AO"/>
    <s v="NEW SALES"/>
    <m/>
    <s v="Completed (PS)"/>
    <s v="RBS-Regional 3"/>
    <d v="2026-08-05T15:46:40"/>
    <d v="2026-08-05T21:46:08"/>
    <n v="69359371"/>
    <m/>
    <n v="152329216766"/>
    <s v="SO CAFFE"/>
    <s v="ODP-DLA-FB/24"/>
    <s v="WO061024049"/>
    <m/>
    <m/>
    <m/>
    <n v="112.491979"/>
    <n v="-7.6178065999999998"/>
    <s v="|MN02271|/SO CAFFE/WINBACK HSI B2B + NETMONK (1:1) 200MBPS 946,1RB PSB DISC 70%//sukmadwi933@gmail.com/SUKMA DWI ROIZA/85785393012"/>
    <s v="Sales Force DBS"/>
    <m/>
    <m/>
    <m/>
    <m/>
    <m/>
    <m/>
    <m/>
    <m/>
    <s v="Management Janji"/>
    <s v="2026-08-06 15:00:00|Nama PIC : Ibu Sukma No Hp : 085785393012 No Alt : - Tgl Pemasangan : 06 Agustus 2026 Interval : PAGI SIANG Note : Hubungi pelanggan terlebih dahulu|40951378|MYDITA"/>
    <s v="FCC"/>
    <d v="2026-05-08T15:55:29"/>
    <d v="2026-08-06T15:00:00"/>
    <m/>
    <s v="PS"/>
    <s v="DLA"/>
    <s v="NETMONK"/>
    <n v="20260805"/>
    <s v="Completed"/>
    <s v="- 11_11446;Biaya PSB HSI EBIS Tunai di Depan ~ 11[150000]  - E23015;E23015 ~ ES23 - Perangkat ONT[0]  - E23015~null~44292;E23015||11||Abodemen 0[0]  - E23015~null~E23015_SWONTPREM;SWONTPREM ~ Biaya Sewa ONT Premium ~ E23015[50000]  - SP_NOSS;SP_NOSS ~ Int"/>
    <s v="INDIBIZ"/>
    <m/>
    <m/>
    <d v="2026-08-06T15:00:00"/>
    <s v="2026-08-06 15:00:00|Nama PIC : Ibu Sukma No Hp : 085785393012 No Alt : - Tgl Pemasangan : 06 Agustus 2026 Interval : PAGI SIANG Note : Hubungi pelanggan terlebih dahulu|40951378|MYDITA"/>
    <n v="2026"/>
    <n v="8"/>
    <n v="5"/>
    <d v="2026-08-05T00:00:00"/>
    <n v="-1.625"/>
    <x v="0"/>
    <x v="19"/>
  </r>
  <r>
    <n v="1459"/>
    <n v="1002528650"/>
    <n v="3"/>
    <x v="6"/>
    <n v="5"/>
    <s v="SIDOARJO"/>
    <s v="MOJOKERTO"/>
    <s v="MJS"/>
    <s v="REG"/>
    <s v="AO"/>
    <s v="NEW SALES"/>
    <m/>
    <s v="CC - HD1A - INPROGRESS UNCONTACTED"/>
    <s v="RBS-Regional 3"/>
    <d v="2026-08-15T16:08:32"/>
    <d v="2026-08-16T14:59:03"/>
    <n v="69367101"/>
    <m/>
    <n v="152330220350"/>
    <s v="WARKOP GM"/>
    <s v="ODP-MJS-FQ/43"/>
    <m/>
    <m/>
    <m/>
    <m/>
    <n v="112.55395249999999"/>
    <n v="-7.5163510999999996"/>
    <s v="|MC30080|/BAGAS JULIANTO/085700111021/bjulianto57@gmail.com"/>
    <s v="Sales Force DBS"/>
    <m/>
    <m/>
    <m/>
    <m/>
    <m/>
    <m/>
    <m/>
    <m/>
    <m/>
    <m/>
    <m/>
    <s v="15-08-2026 16:10:16"/>
    <m/>
    <m/>
    <s v="FCC"/>
    <s v="MJS"/>
    <s v="NETMONK - OCA"/>
    <m/>
    <s v="UNCONTACTED : Mail Box - Memo Sonya Rahma Winata 40951375|MYDITA"/>
    <s v="- E23015;E23015 ~ ES23 - Perangkat ONT[0]  - E23015~null~44292;E23015||11||Abodemen 0[0]  - E23015~null~E23015_SWONTPREM;SWONTPREM ~ Biaya Sewa ONT Premium ~ E23015[50000]  - E24057;E24057 ~ ES24 - Paket HSI Bisnis (HSIE) Khusus Winback[0]  - E24057~null~"/>
    <s v="INDIBIZ"/>
    <m/>
    <m/>
    <m/>
    <m/>
    <m/>
    <m/>
    <m/>
    <e v="#NUM!"/>
    <e v="#NUM!"/>
    <x v="1"/>
    <x v="19"/>
  </r>
  <r>
    <n v="1460"/>
    <n v="1002515557"/>
    <n v="3"/>
    <x v="6"/>
    <n v="5"/>
    <s v="SIDOARJO"/>
    <s v="MOJOKERTO"/>
    <s v="MIP"/>
    <s v="REG"/>
    <s v="AO"/>
    <s v="NEW SALES"/>
    <m/>
    <s v="IHLD - UNSC PT2"/>
    <s v="RBS-Regional 3"/>
    <d v="2026-08-08T07:53:47"/>
    <d v="2026-08-08T15:47:10"/>
    <n v="69359412"/>
    <m/>
    <m/>
    <s v="MTS UNGGULAN DARUL FALAH"/>
    <m/>
    <s v="WO061204291"/>
    <m/>
    <m/>
    <m/>
    <n v="112.4006"/>
    <n v="-7.4249000000000001"/>
    <s v="|MN01575|/MTS UNGGULAN DARUL FALAH/WINBACK HSI B2B + OCA BREACH CHECKER  (1:1) 100MBPS 635,5RB PSB DISC 70%//mtsdfjerukmacan@gmail.com/RAMADHAN ARYO PUTRA/85792761317"/>
    <s v="Sales Force DBS"/>
    <m/>
    <m/>
    <m/>
    <m/>
    <m/>
    <m/>
    <m/>
    <m/>
    <s v="Management Janji"/>
    <s v="2026-08-07 13:00:00|Waktu pemasnagan : 07 agustus 2026  Jam pemasangan : 08.00 - 12.00  Mohon hubungi pelanggan sebelum ke lokasi   Terima kasih|40010577|MYDITA"/>
    <s v="FCC"/>
    <d v="2026-08-08T07:55:20"/>
    <m/>
    <m/>
    <m/>
    <s v="MIP"/>
    <s v="OCA"/>
    <m/>
    <s v="IHLD - UNSC PT2"/>
    <s v="- 11_11446;Biaya PSB HSI EBIS Tunai di Depan ~ 11[150000]  - E23015;E23015 ~ ES23 - Perangkat ONT[0]  - E23015~null~44292;E23015||11||Abodemen 0[0]  - E23015~null~E23015_SWONTPREM;SWONTPREM ~ Biaya Sewa ONT Premium ~ E23015[50000]  - E24057;E24057 ~ ES24 "/>
    <s v="INDIBIZ"/>
    <m/>
    <m/>
    <d v="2026-08-07T07:00:00"/>
    <s v="2026-08-07 13:00:00|Waktu pemasnagan : 07 agustus 2026  Jam pemasangan : 08.00 - 12.00  Mohon hubungi pelanggan sebelum ke lokasi   Terima kasih|40010577|MYDITA"/>
    <m/>
    <m/>
    <m/>
    <e v="#NUM!"/>
    <e v="#NUM!"/>
    <x v="1"/>
    <x v="19"/>
  </r>
  <r>
    <n v="1461"/>
    <n v="1002524392"/>
    <n v="3"/>
    <x v="4"/>
    <n v="4"/>
    <s v="SEMARANG"/>
    <s v="INNER - SEMARANG JATENG UTARA"/>
    <s v="MJP"/>
    <s v="REG"/>
    <s v="AO"/>
    <s v="NEW SALES"/>
    <m/>
    <s v="Completed (PS)"/>
    <s v="RBS-Regional 3"/>
    <d v="2026-08-13T14:12:18"/>
    <d v="2026-08-16T18:20:36"/>
    <n v="69365203"/>
    <m/>
    <n v="142410346123"/>
    <s v="PT. SIDOREJO MAKMUR SEJAHTERA (SPBU 4459513)"/>
    <s v="ODP-MJP-FCU/040"/>
    <s v="WO061807524"/>
    <m/>
    <m/>
    <m/>
    <n v="110.59235454858501"/>
    <n v="-7.0486151641866703"/>
    <s v="AMRBS;401428;REG3;FIRONIKA;081393111688;CP.Adi Satiya Wijayanto;081325713775;PAKET WINBACK 3.0 INET 100MBPS 1:1 TARIF 500K;PT. SIDOREJO MAKMUR SEJAHTERA (SPBU 4459513)"/>
    <s v="Account Manager"/>
    <m/>
    <m/>
    <m/>
    <m/>
    <m/>
    <m/>
    <m/>
    <m/>
    <s v="Management Janji"/>
    <s v="2026-08-16 08:00:00|Waktu pemasangan : 17 agustus 2026 Jam pemasangan : 08.00 - 12.00 Info Tambahan : Hubungi pelanggan dulu sebelum ke lokasi terimakasih |40971401|MYDITA"/>
    <s v="FCC"/>
    <s v="13-08-2026 14:39:50"/>
    <d v="2026-08-16T08:00:00"/>
    <m/>
    <s v="PS"/>
    <s v="MJP"/>
    <s v="NO ADDON"/>
    <n v="20260816"/>
    <s v="Completed"/>
    <s v="- 11_11446;Biaya PSB HSI EBIS Tunai di Depan ~ 11[150000]  - SP_NOSS;SP_NOSS ~ Internet NOSS Multispeed Network[0]  - SP_NOSS;SP_NOSS ~ Internet NOSS Multispeed Network[0]  - E26016;E26016 ~ ES26 - Paket HSI Bisnis (HSIE) Khusus Winback 3.0[0]  - E26016~n"/>
    <s v="INDIBIZ"/>
    <m/>
    <m/>
    <d v="2026-08-16T08:00:00"/>
    <s v="2026-08-16 08:00:00|Waktu pemasangan : 17 agustus 2026 Jam pemasangan : 08.00 - 12.00 Info Tambahan : Hubungi pelanggan dulu sebelum ke lokasi terimakasih |40971401|MYDITA"/>
    <n v="2026"/>
    <n v="8"/>
    <n v="16"/>
    <d v="2026-08-16T00:00:00"/>
    <n v="-0.33333333333575865"/>
    <x v="0"/>
    <x v="3"/>
  </r>
  <r>
    <n v="1462"/>
    <n v="1002528507"/>
    <n v="3"/>
    <x v="6"/>
    <n v="5"/>
    <s v="SIDOARJO"/>
    <s v="MOJOKERTO"/>
    <s v="PCT"/>
    <s v="REG"/>
    <s v="AO"/>
    <s v="NEW SALES"/>
    <m/>
    <s v="CC - HD1A - INPROGRESS UNCONTACTED"/>
    <s v="RBS-Regional 3"/>
    <d v="2026-08-15T15:20:36"/>
    <d v="2026-08-16T14:33:49"/>
    <n v="69367020"/>
    <m/>
    <n v="152324211131"/>
    <s v="GIRAS SOEDJANA"/>
    <s v="ODP-PCT-FB/19"/>
    <m/>
    <m/>
    <m/>
    <m/>
    <n v="112.5113228"/>
    <n v="-7.6456255000000004"/>
    <s v="|MC30080|/SAIFUN FIKRI/08211847307/saifunfikri1997@gmail.com"/>
    <s v="Sales Force DBS"/>
    <m/>
    <m/>
    <m/>
    <m/>
    <m/>
    <m/>
    <m/>
    <m/>
    <m/>
    <m/>
    <m/>
    <s v="15-08-2026 15:39:51"/>
    <m/>
    <m/>
    <s v="FCC"/>
    <s v="PCT"/>
    <s v="NETMONK - OCA"/>
    <m/>
    <s v="UNCONTACTED : Telepon Tidak Diangkat - RNA Ivan Sutiawan 40010577|MYDITA"/>
    <s v="- E23015;E23015 ~ ES23 - Perangkat ONT[0]  - E23015~null~44292;E23015||11||Abodemen 0[0]  - E23015~null~E23015_SWONTPREM;SWONTPREM ~ Biaya Sewa ONT Premium ~ E23015[50000]  - E24057;E24057 ~ ES24 - Paket HSI Bisnis (HSIE) Khusus Winback[0]  - E24057~null~"/>
    <s v="INDIBIZ"/>
    <m/>
    <m/>
    <m/>
    <m/>
    <m/>
    <m/>
    <m/>
    <e v="#NUM!"/>
    <e v="#NUM!"/>
    <x v="1"/>
    <x v="19"/>
  </r>
  <r>
    <n v="1463"/>
    <n v="1002516508"/>
    <n v="3"/>
    <x v="5"/>
    <n v="5"/>
    <s v="DENPASAR"/>
    <s v="JIMBARAN"/>
    <s v="BNO"/>
    <s v="REG"/>
    <s v="AO"/>
    <s v="NEW SALES"/>
    <m/>
    <s v="Completed (PS)"/>
    <s v="RBS-Regional 3"/>
    <d v="2026-08-09T13:53:18"/>
    <d v="2026-08-10T04:44:58"/>
    <n v="69360566"/>
    <m/>
    <n v="172402802776"/>
    <s v="PT. MITRA BALI SUKSES"/>
    <s v="ODP-BNO-FG/32"/>
    <s v="WO061323773"/>
    <m/>
    <m/>
    <m/>
    <n v="115.22080870000001"/>
    <n v="-8.7086562999999995"/>
    <s v="|MN02545|/PIC WAHYUDI/08995847815-081381829072/it.info@mitrabalisukses.co.id"/>
    <s v="Sales Force DBS"/>
    <m/>
    <m/>
    <m/>
    <m/>
    <m/>
    <m/>
    <m/>
    <m/>
    <s v="Management Janji"/>
    <s v="2026-08-08 13:00:00|Nama : PT. MITRA BALI SUKSES  Cp : 08995847815  2026-08-08 13:00  Sebelum kelokasi hub terlebih dahulu |40931150|MYDITA"/>
    <s v="FCC"/>
    <d v="2026-09-08T13:54:59"/>
    <m/>
    <m/>
    <s v="PS"/>
    <s v="BNO"/>
    <s v="NO ADDON"/>
    <n v="20260810"/>
    <s v="Completed"/>
    <s v="- 11_11446;Biaya PSB HSI EBIS Tunai di Depan ~ 11[150000]  - E25060;E25060 ~ ES25 - Paket HSI Bisnis (HSIE) Khusus Winback 2.0[0]  - E25060~null~E25060_UNL;UNL ~ Internet-Link Unlimited Internet Usage ~ E25060[0]  - E25060~null~105343;E25060||11||Abodemen"/>
    <s v="INDIBIZ"/>
    <m/>
    <m/>
    <d v="2026-08-09T07:00:00"/>
    <s v="2026-08-08 13:00:00|Nama : PT. MITRA BALI SUKSES  Cp : 08995847815  2026-08-08 13:00  Sebelum kelokasi hub terlebih dahulu |40931150|MYDITA"/>
    <n v="2026"/>
    <n v="8"/>
    <n v="10"/>
    <d v="2026-08-10T00:00:00"/>
    <n v="0.70833333333575865"/>
    <x v="0"/>
    <x v="30"/>
  </r>
  <r>
    <n v="1464"/>
    <n v="1002514309"/>
    <n v="3"/>
    <x v="3"/>
    <n v="4"/>
    <s v="PURWOKERTO"/>
    <s v="BANJARNEGARA"/>
    <s v="BJR"/>
    <s v="REG"/>
    <s v="AO"/>
    <s v="NEW SALES"/>
    <s v="1P INET"/>
    <s v="Completed (PS)"/>
    <s v="RBS-Regional 3"/>
    <d v="2026-08-07T11:19:58"/>
    <d v="2026-08-08T15:15:28"/>
    <n v="69360628"/>
    <m/>
    <n v="146372101964"/>
    <s v="BERKAH SEMBAKO MULYADI"/>
    <s v="ODP-BJR-FAC/053 FAC/D04/053.01"/>
    <s v="WO061149643"/>
    <m/>
    <m/>
    <m/>
    <n v="109.818455"/>
    <n v="-7.2014399999999998"/>
    <s v="|MN00909|MYIA-009476230769/POI/mulyadi/085643064718/registrasipenda.ftaraninter.net1@gmail.com"/>
    <s v="MYIB_ASSISTANT"/>
    <m/>
    <m/>
    <m/>
    <m/>
    <m/>
    <m/>
    <m/>
    <m/>
    <s v="Management Janji"/>
    <s v="2026-08-09 15:00:00 | Nama Pic : BP MULYADI No Hp Pic : 085643064718 Jam Pemasangan : 08:00 - 12.00 Tanggal Pemasangan : SABTU 08 AGUSTUS 2026 Info Tambahan : Hubungi pelanggan sebelum datang ke lokasi, terima kasih."/>
    <s v="FCC"/>
    <d v="2026-07-08T11:25:46"/>
    <d v="2026-08-09T15:00:00"/>
    <m/>
    <s v="PS"/>
    <s v="BJR"/>
    <s v="NO ADDON"/>
    <n v="20260808"/>
    <s v="Completed"/>
    <s v="HSI Bisnis Promo HUT Telkom PSB 70% - 150 Mbps"/>
    <s v="INDIBIZ"/>
    <m/>
    <m/>
    <d v="2026-08-09T15:00:00"/>
    <s v="2026-08-09 15:00:00 | Nama Pic : BP MULYADI No Hp Pic : 085643064718 Jam Pemasangan : 08:00 - 12.00 Tanggal Pemasangan : SABTU 08 AGUSTUS 2026 Info Tambahan : Hubungi pelanggan sebelum datang ke lokasi, terima kasih."/>
    <n v="2026"/>
    <n v="8"/>
    <n v="8"/>
    <d v="2026-08-08T00:00:00"/>
    <n v="-1.625"/>
    <x v="0"/>
    <x v="3"/>
  </r>
  <r>
    <n v="1465"/>
    <n v="1002504745"/>
    <n v="3"/>
    <x v="2"/>
    <n v="5"/>
    <s v="KEDIRI"/>
    <s v="TRENGGALEK"/>
    <s v="TRE"/>
    <s v="REG"/>
    <s v="AO"/>
    <s v="NEW SALES"/>
    <s v="1P INET"/>
    <s v="Completed (PS)"/>
    <s v="RBS-Regional 3"/>
    <d v="2026-08-01T15:34:56"/>
    <d v="2026-08-02T11:41:19"/>
    <n v="69356817"/>
    <m/>
    <n v="152608208820"/>
    <s v="TOKO SUMBER REZEKI"/>
    <s v="ODP-TRE-FW/65 FW/D04/65.01"/>
    <s v="WO060665379"/>
    <m/>
    <m/>
    <m/>
    <n v="111.60017888993001"/>
    <n v="-8.3098921592855906"/>
    <s v="MD|MYDB-20260801264127|DC20010/MC20002|TOKO SUMBER REZEKI|081231093439"/>
    <s v="MYDIGIBIZPARTNER"/>
    <m/>
    <m/>
    <m/>
    <m/>
    <m/>
    <m/>
    <m/>
    <m/>
    <s v="Management Janji"/>
    <s v="2026-08-02 13:00:00 | Nama PIC : Bp Sumano No Hp : 081231093439 No Alt : - Tgl Pemasangan : 02 Agustus 2026 Interval : PAGI SIANG Note : Hubungi pelanggan terlebih dahulu"/>
    <s v="FCC"/>
    <d v="2026-01-08T15:39:52"/>
    <d v="2026-08-02T13:00:00"/>
    <m/>
    <s v="PS"/>
    <s v="TRE"/>
    <s v="NO ADDON"/>
    <n v="20260802"/>
    <s v="Completed"/>
    <s v="HSI Bisnis Promo HUT Telkom PSB 70% - 150 Mbps"/>
    <s v="INDIBIZ"/>
    <m/>
    <m/>
    <d v="2026-08-02T13:00:00"/>
    <s v="2026-08-02 13:00:00 | Nama PIC : Bp Sumano No Hp : 081231093439 No Alt : - Tgl Pemasangan : 02 Agustus 2026 Interval : PAGI SIANG Note : Hubungi pelanggan terlebih dahulu"/>
    <n v="2026"/>
    <n v="8"/>
    <n v="2"/>
    <d v="2026-08-02T00:00:00"/>
    <n v="-0.54166666666424135"/>
    <x v="0"/>
    <x v="2"/>
  </r>
  <r>
    <n v="1466"/>
    <n v="1002531311"/>
    <n v="3"/>
    <x v="0"/>
    <n v="5"/>
    <s v="MATARAM"/>
    <s v="INNER - NUSA TENGGARA"/>
    <s v="MTR"/>
    <s v="REG"/>
    <s v="AO"/>
    <s v="NEW SALES"/>
    <s v="1P INET"/>
    <s v="MIE - SEND SURVEY"/>
    <s v="RBS-Regional 3"/>
    <d v="2026-08-17T16:47:57"/>
    <d v="2026-08-17T16:50:28"/>
    <n v="69368335"/>
    <m/>
    <n v="172601797051"/>
    <s v="servis radiator"/>
    <s v="ODP-MTR-FDC/09 FDC/D01/09.01"/>
    <s v="WO061946930"/>
    <m/>
    <m/>
    <m/>
    <n v="116.132323995446"/>
    <n v="-8.5901112119680292"/>
    <s v="|MC40299|MYIA-044512760930/POI/padiah/087736860089/ufatah38@gmail.com"/>
    <s v="MYIB_ASSISTANT"/>
    <m/>
    <m/>
    <m/>
    <m/>
    <m/>
    <m/>
    <m/>
    <m/>
    <s v="Management Janji"/>
    <s v="2026-08-19 13:00:00 | Nama PIC : Bp Fatahuddin No Hp : 087736860089 No Alt : - Tgl Pemasangan : 19 Agustus 2026 Interval : PAGI SIANG Note : Hubungi pelanggan terlebih dahulu"/>
    <s v="FCC"/>
    <s v="17-08-2026 16:55:01"/>
    <d v="2026-08-19T13:00:00"/>
    <m/>
    <s v="SURVEY_NEW_MANJA"/>
    <s v="MTR"/>
    <s v="NO ADDON"/>
    <m/>
    <s v="MIE - SEND SURVEY"/>
    <s v="HSI Bisnis Khusus Winback PSB 70% - 100 Mbps"/>
    <s v="INDIBIZ"/>
    <m/>
    <m/>
    <d v="2026-08-19T13:00:00"/>
    <s v="2026-08-19 13:00:00 | Nama PIC : Bp Fatahuddin No Hp : 087736860089 No Alt : - Tgl Pemasangan : 19 Agustus 2026 Interval : PAGI SIANG Note : Hubungi pelanggan terlebih dahulu"/>
    <m/>
    <m/>
    <m/>
    <e v="#NUM!"/>
    <e v="#NUM!"/>
    <x v="1"/>
    <x v="23"/>
  </r>
  <r>
    <n v="1467"/>
    <n v="1002520118"/>
    <n v="3"/>
    <x v="6"/>
    <n v="5"/>
    <s v="SIDOARJO"/>
    <s v="MOJOKERTO"/>
    <s v="MRT"/>
    <s v="REG"/>
    <s v="AO"/>
    <s v="NEW SALES"/>
    <m/>
    <s v="Completed (PS)"/>
    <s v="RBS-Regional 3"/>
    <d v="2026-08-11T14:11:07"/>
    <d v="2026-08-11T22:23:55"/>
    <n v="69363436"/>
    <m/>
    <n v="152312243260"/>
    <s v="ROCKET CHICKEN PURI"/>
    <s v="ODP-MRT-FAL/10"/>
    <s v="WO061513787"/>
    <m/>
    <m/>
    <m/>
    <n v="112.4594067"/>
    <n v="-7.5067810000000001"/>
    <s v="|MN01575|/ROCKET CHICKEN PURI/WINBACK 2.0 HSI B2B (1:2) 50MBPS 320RB PSB DISC 70%//Vera.andriyani31@gmail.com/VERA ANDRIYANI/8819704407"/>
    <s v="Sales Force DBS"/>
    <m/>
    <m/>
    <m/>
    <m/>
    <m/>
    <m/>
    <m/>
    <m/>
    <s v="Management Janji"/>
    <s v="2026-08-12 13:00:00|M Janji : (12/08/2026) jam Pasang : 09:00 Note : hubungi pelanggan jika ingin kelokasi |40981184|MYDITA"/>
    <s v="FCC"/>
    <d v="2026-11-08T14:39:49"/>
    <d v="2026-08-12T13:00:00"/>
    <m/>
    <s v="PS"/>
    <s v="MRT"/>
    <s v="NO ADDON"/>
    <n v="20260811"/>
    <s v="Completed"/>
    <s v="- 11_11446;Biaya PSB HSI EBIS Tunai di Depan ~ 11[150000]  - SP_NOSS;SP_NOSS ~ Internet NOSS Multispeed Network[0]  - SP_NOSS;SP_NOSS ~ Internet NOSS Multispeed Network[0]  - E25061;E25061 ~ ES25 - Paket HSI Basic (HSIEF) Khusus Winback 2.0[0]  - E25061~n"/>
    <s v="INDIBIZ"/>
    <m/>
    <m/>
    <d v="2026-08-12T13:00:00"/>
    <s v="2026-08-12 13:00:00|M Janji : (12/08/2026) jam Pasang : 09:00 Note : hubungi pelanggan jika ingin kelokasi |40981184|MYDITA"/>
    <n v="2026"/>
    <n v="8"/>
    <n v="11"/>
    <d v="2026-08-11T00:00:00"/>
    <n v="-1.5416666666642413"/>
    <x v="0"/>
    <x v="19"/>
  </r>
  <r>
    <n v="1468"/>
    <n v="1002510859"/>
    <n v="3"/>
    <x v="2"/>
    <n v="5"/>
    <s v="MALANG"/>
    <s v="BATU"/>
    <s v="TMP"/>
    <s v="REG"/>
    <s v="AO"/>
    <s v="NEW SALES"/>
    <s v="1P INET"/>
    <s v="Completed (PS)"/>
    <s v="RBS-Regional 3"/>
    <d v="2026-08-05T14:40:57"/>
    <d v="2026-08-07T14:42:14"/>
    <n v="69359311"/>
    <m/>
    <n v="152717206255"/>
    <s v="SMK DARUSAADAH PONCOKUSUMO"/>
    <s v="ODP-TMP-FP/18 FP/D03/18.01"/>
    <s v="WO060996025"/>
    <m/>
    <m/>
    <m/>
    <n v="112.829096652567"/>
    <n v="-8.0252897816179605"/>
    <s v="MD|MYDB-20260805264402|SC20017/MC20200|SMK DARUSAADAH PONCOKUSUMO|087757955526"/>
    <s v="MYDIGIBIZPARTNER"/>
    <m/>
    <m/>
    <m/>
    <m/>
    <m/>
    <m/>
    <m/>
    <m/>
    <s v="Management Janji"/>
    <s v="2026-08-07 08:00:00 | Tanggal Pemasangan : 07 Agustus 2026 Jam Pemasangan : 08:00 13:00 Info Tambahan : Hubungi pelanggan dulu sebelum ke lokasi terimakasih"/>
    <s v="FCC"/>
    <d v="2026-05-08T14:54:47"/>
    <d v="2026-08-07T08:00:00"/>
    <m/>
    <s v="PS"/>
    <s v="TMP"/>
    <s v="NO ADDON"/>
    <n v="20260807"/>
    <s v="Completed"/>
    <s v="HSI Bisnis Promo HUT Telkom PSB 70% - 200 Mbps"/>
    <s v="INDIBIZ"/>
    <m/>
    <m/>
    <d v="2026-08-07T08:00:00"/>
    <s v="2026-08-07 08:00:00 | Tanggal Pemasangan : 07 Agustus 2026 Jam Pemasangan : 08:00 13:00 Info Tambahan : Hubungi pelanggan dulu sebelum ke lokasi terimakasih"/>
    <n v="2026"/>
    <n v="8"/>
    <n v="7"/>
    <d v="2026-08-07T00:00:00"/>
    <n v="-0.33333333333575865"/>
    <x v="0"/>
    <x v="11"/>
  </r>
  <r>
    <n v="1469"/>
    <n v="1002515373"/>
    <n v="3"/>
    <x v="4"/>
    <n v="4"/>
    <s v="SEMARANG"/>
    <s v="INNER - SEMARANG JATENG UTARA"/>
    <s v="GNK"/>
    <s v="REG"/>
    <s v="AO"/>
    <s v="NEW SALES"/>
    <m/>
    <s v="Completed (PS)"/>
    <s v="RBS-Regional 3"/>
    <d v="2026-08-07T16:58:57"/>
    <d v="2026-08-07T20:37:00"/>
    <n v="69356866"/>
    <m/>
    <n v="143424113537"/>
    <s v="SPBU 44.595.21 DEMAK"/>
    <s v="ODP-GNK-FE/024"/>
    <s v="WO061193491"/>
    <m/>
    <m/>
    <m/>
    <n v="110.54570895273601"/>
    <n v="-6.9293956982594596"/>
    <s v="|MN02184|MYIA-014095114720/POI/ACHMAD MUJIB/085325058548/spbu4459521@gmail.com"/>
    <s v="MYDIGIBIZPARTNER"/>
    <m/>
    <m/>
    <m/>
    <m/>
    <m/>
    <m/>
    <m/>
    <m/>
    <s v="Management Janji"/>
    <s v="2026-08-02 13:00:00 | telp :085325058548  Tanggal pemasangan :02/08/2026  Jam pemasangan : pagi/siang  Info Tambahan : Hubungi pelanggan dulu sebelum ke lokasi  terima kasih"/>
    <s v="FCC"/>
    <d v="2026-07-08T17:10:45"/>
    <m/>
    <m/>
    <s v="PS"/>
    <s v="GNK"/>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07:00:00"/>
    <s v="2026-08-02 13:00:00 | telp :085325058548  Tanggal pemasangan :02/08/2026  Jam pemasangan : pagi/siang  Info Tambahan : Hubungi pelanggan dulu sebelum ke lokasi  terima kasih"/>
    <n v="2026"/>
    <n v="8"/>
    <n v="7"/>
    <d v="2026-08-07T00:00:00"/>
    <n v="-0.29166666666424135"/>
    <x v="0"/>
    <x v="3"/>
  </r>
  <r>
    <n v="1470"/>
    <n v="1002517677"/>
    <n v="3"/>
    <x v="5"/>
    <n v="5"/>
    <s v="DENPASAR"/>
    <s v="SANUR"/>
    <s v="SWI"/>
    <s v="REG"/>
    <s v="AO"/>
    <s v="NEW SALES"/>
    <m/>
    <s v="98 | OSS - CANCEL COMPLETE"/>
    <s v="RBS-Regional 3"/>
    <d v="2026-08-10T13:02:12"/>
    <d v="2026-08-13T09:20:15"/>
    <n v="69362407"/>
    <m/>
    <n v="172423220311"/>
    <s v="OMNI SPACE"/>
    <s v="ODP-SWI-FE/85"/>
    <s v="WO061439995"/>
    <m/>
    <m/>
    <m/>
    <n v="115.27735319999999"/>
    <n v="-8.5787233000000001"/>
    <s v="|MN02365|/PIC I WAYAN GDE EKA PRATAMA/081905575737-08135906565/omnispaceoffice@gmail.com"/>
    <s v="Sales Force DBS"/>
    <m/>
    <m/>
    <m/>
    <m/>
    <m/>
    <m/>
    <m/>
    <m/>
    <s v="Management Janji"/>
    <s v="2026-08-11 15:00:00|Nama PIC:  bp i wayan gde eka No HP: 081905575737 Alt: Tanggal: 11/8/2026 Jam Pasang: Sore Note: Hubungi sebelum ke lokasi, terimakasih.|40010577|MYDITA"/>
    <s v="FCC"/>
    <d v="2026-10-08T13:09:48"/>
    <d v="2026-08-11T15:00:00"/>
    <s v="Kendala Pelanggan"/>
    <s v="CANCEL"/>
    <s v="SWI"/>
    <s v="NO ADDON"/>
    <m/>
    <s v="Cancel Completed"/>
    <s v="- 11_11446;Biaya PSB HSI EBIS Tunai di Depan ~ 11[150000]  - SP_NOSS;SP_NOSS ~ Internet NOSS Multispeed Network[0]  - SP_NOSS;SP_NOSS ~ Internet NOSS Multispeed Network[0]  - E25060;E25060 ~ ES25 - Paket HSI Bisnis (HSIE) Khusus Winback 2.0[0]  - E25060~n"/>
    <s v="INDIBIZ"/>
    <m/>
    <m/>
    <d v="2026-08-11T15:00:00"/>
    <s v="2026-08-11 15:00:00|Nama PIC:  bp i wayan gde eka No HP: 081905575737 Alt: Tanggal: 11/8/2026 Jam Pasang: Sore Note: Hubungi sebelum ke lokasi, terimakasih.|40010577|MYDITA"/>
    <m/>
    <m/>
    <m/>
    <e v="#NUM!"/>
    <e v="#NUM!"/>
    <x v="1"/>
    <x v="12"/>
  </r>
  <r>
    <n v="1471"/>
    <n v="1002531569"/>
    <n v="3"/>
    <x v="2"/>
    <n v="5"/>
    <s v="KEDIRI"/>
    <s v="KEDIRI"/>
    <s v="PPR"/>
    <s v="REG"/>
    <s v="AO"/>
    <s v="NEW SALES"/>
    <s v="1P INET"/>
    <s v="MIE - SEND SURVEY"/>
    <s v="RBS-Regional 3"/>
    <d v="2026-08-17T19:45:01"/>
    <d v="2026-08-17T19:48:01"/>
    <n v="69368446"/>
    <m/>
    <n v="152652204466"/>
    <s v="GUDANG TYANFARM"/>
    <s v="ODP-PPR-FF/12 FF/D03/12.01"/>
    <s v="WO061956570"/>
    <m/>
    <m/>
    <m/>
    <n v="112.0800885"/>
    <n v="-7.6919918999999899"/>
    <s v="MD|MYDB-20260817265912|DN00001/MN00968|GUDANG TYANFARM|085607479595"/>
    <s v="MYDIGIBIZPARTNER"/>
    <m/>
    <m/>
    <m/>
    <m/>
    <m/>
    <m/>
    <m/>
    <m/>
    <s v="Management Janji"/>
    <s v="2026-08-19 08:00:00 | M janji : pagi Tanggal Pemasangan : 18/agustus/2026 Note : hubungi pelanggan jika ingin kelokasi "/>
    <s v="FCC"/>
    <s v="17-08-2026 19:54:51"/>
    <d v="2026-08-19T08:00:00"/>
    <m/>
    <s v="SURVEY_NEW_MANJA"/>
    <s v="PPR"/>
    <s v="NO ADDON"/>
    <m/>
    <s v="MIE - SEND SURVEY"/>
    <s v="HSI Bisnis Promo HUT Telkom PSB 70% - 100 Mbps Dual Band"/>
    <s v="INDIBIZ"/>
    <m/>
    <m/>
    <d v="2026-08-19T08:00:00"/>
    <s v="2026-08-19 08:00:00 | M janji : pagi Tanggal Pemasangan : 18/agustus/2026 Note : hubungi pelanggan jika ingin kelokasi "/>
    <m/>
    <m/>
    <m/>
    <e v="#NUM!"/>
    <e v="#NUM!"/>
    <x v="1"/>
    <x v="5"/>
  </r>
  <r>
    <n v="1472"/>
    <n v="1002530706"/>
    <n v="3"/>
    <x v="2"/>
    <n v="5"/>
    <s v="KEDIRI"/>
    <s v="NGANJUK"/>
    <s v="KTS"/>
    <s v="REG"/>
    <s v="AO"/>
    <s v="NEW SALES"/>
    <s v="1P INET"/>
    <s v="Completed (PS)"/>
    <s v="RBS-Regional 3"/>
    <d v="2026-08-17T11:41:56"/>
    <d v="2026-08-17T20:39:40"/>
    <n v="69367979"/>
    <m/>
    <n v="152615203361"/>
    <s v="BENGKEL OM YANTO"/>
    <s v="ODP-KTS-FK/26 FK/D03/26.01"/>
    <s v="WO061921253"/>
    <m/>
    <m/>
    <m/>
    <n v="112.109578"/>
    <n v="-7.5666339999999996"/>
    <s v="|MC20191|MYIA-042274156267/POI/SUYANTO/081234565167/ysu3494@gmail.com"/>
    <s v="MYIB_ASSISTANT"/>
    <m/>
    <m/>
    <m/>
    <m/>
    <m/>
    <m/>
    <m/>
    <m/>
    <s v="Management Janji"/>
    <s v="2026-08-18 08:00:00 | Nama PIC : Bp Suyanto No Hp : 081234565167 No Alt : - Tgl Pemasangan : 18 Agustus 2026 Interval : PAGI SIANG Note : Hubungi pelanggan terlebih dahulu"/>
    <s v="FCC"/>
    <s v="17-08-2026 11:55:11"/>
    <d v="2026-08-18T08:00:00"/>
    <m/>
    <s v="PS"/>
    <s v="KTS"/>
    <s v="NO ADDON"/>
    <n v="20260817"/>
    <s v="Completed"/>
    <s v="HSI Bisnis Promo HUT Telkom PSB 70% - 100 Mbps"/>
    <s v="INDIBIZ"/>
    <m/>
    <m/>
    <d v="2026-08-18T08:00:00"/>
    <s v="2026-08-18 08:00:00 | Nama PIC : Bp Suyanto No Hp : 081234565167 No Alt : - Tgl Pemasangan : 18 Agustus 2026 Interval : PAGI SIANG Note : Hubungi pelanggan terlebih dahulu"/>
    <n v="2026"/>
    <n v="8"/>
    <n v="17"/>
    <d v="2026-08-17T00:00:00"/>
    <n v="-1.3333333333357587"/>
    <x v="0"/>
    <x v="7"/>
  </r>
  <r>
    <n v="1473"/>
    <n v="1002522970"/>
    <n v="3"/>
    <x v="4"/>
    <n v="4"/>
    <s v="PEKALONGAN"/>
    <s v="BREBES"/>
    <s v="BMU"/>
    <s v="REG"/>
    <s v="AO"/>
    <s v="NEW SALES"/>
    <s v="1P INET"/>
    <s v="Completed (PS)"/>
    <s v="RBS-Regional 3"/>
    <d v="2026-08-12T16:53:57"/>
    <d v="2026-08-14T19:04:49"/>
    <n v="69364550"/>
    <m/>
    <n v="146281108099"/>
    <s v="SPBU KALISALAK 44.52208"/>
    <s v="ODP-BMU-FB/007 FB/D03/007.01"/>
    <s v="WO061615671"/>
    <m/>
    <m/>
    <m/>
    <n v="109.01867009999999"/>
    <n v="-7.2156104999999897"/>
    <s v="MD|MYDB-20260812265042|DN00001/MN00347|SPBU KALISALAK 44.52208|081328907930"/>
    <s v="MYDIGIBIZPARTNER"/>
    <m/>
    <m/>
    <m/>
    <m/>
    <m/>
    <m/>
    <m/>
    <m/>
    <s v="Management Janji"/>
    <s v="2026-08-14 08:00:00 | Tanggal pemasangan: 13/08/2026 Jam pemasangan : siang Info Tambahan : Hubungi pelanggan dulu sebelum ke lokasi terima kasih."/>
    <s v="FCC"/>
    <d v="2026-12-08T16:54:54"/>
    <d v="2026-08-14T08:00:00"/>
    <m/>
    <s v="PS"/>
    <s v="BMU"/>
    <s v="NO ADDON"/>
    <n v="20260814"/>
    <s v="Completed"/>
    <s v="HSI Bisnis Promo HUT Telkom PSB 70% - 100 Mbps"/>
    <s v="INDIBIZ"/>
    <m/>
    <m/>
    <d v="2026-08-14T08:00:00"/>
    <s v="2026-08-14 08:00:00 | Tanggal pemasangan: 13/08/2026 Jam pemasangan : siang Info Tambahan : Hubungi pelanggan dulu sebelum ke lokasi terima kasih."/>
    <n v="2026"/>
    <n v="8"/>
    <n v="14"/>
    <d v="2026-08-14T00:00:00"/>
    <n v="-0.33333333333575865"/>
    <x v="0"/>
    <x v="3"/>
  </r>
  <r>
    <n v="1474"/>
    <n v="1002523387"/>
    <n v="3"/>
    <x v="6"/>
    <n v="5"/>
    <s v="SIDOARJO"/>
    <s v="PASURUAN"/>
    <s v="GEM"/>
    <s v="REG"/>
    <s v="AO"/>
    <s v="NEW SALES"/>
    <m/>
    <s v="Completed (PS)"/>
    <s v="RBS-Regional 3"/>
    <d v="2026-08-13T09:05:49"/>
    <d v="2026-08-14T12:46:58"/>
    <n v="69364741"/>
    <m/>
    <n v="152743216449"/>
    <s v="PT EVARINDO MEGA MAKMUR"/>
    <s v="ODP-GEM-FAK/012"/>
    <s v="WO061649079"/>
    <m/>
    <m/>
    <m/>
    <n v="112.68966519999999"/>
    <n v="-7.5993139999999997"/>
    <s v="|MN02627|/PT EVARINDO MEGA MAKMUR/WINBACK 2.0 HSI B2B (1:1) 50MBPS 355RB PSB DISC 70%//evarindo@gmail.com/SYAIFUL ARIFIN /8990737501"/>
    <s v="Sales Force DBS"/>
    <m/>
    <m/>
    <m/>
    <m/>
    <m/>
    <m/>
    <m/>
    <m/>
    <s v="Management Janji"/>
    <s v="2026-08-14 08:00:00|Jam Pemasangan : 08:00 - 12.00 Tanggal Pemasangan : 14/08/2026 Info Tambahan : Hubungi pelanggan sebelum datang ke lokasi |40981184|MYDITA"/>
    <s v="FCC"/>
    <s v="13-08-2026 09:10:25"/>
    <d v="2026-08-14T08:00:00"/>
    <m/>
    <s v="PS"/>
    <s v="GEM"/>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Jam Pemasangan : 08:00 - 12.00 Tanggal Pemasangan : 14/08/2026 Info Tambahan : Hubungi pelanggan sebelum datang ke lokasi |40981184|MYDITA"/>
    <n v="2026"/>
    <n v="8"/>
    <n v="14"/>
    <d v="2026-08-14T00:00:00"/>
    <n v="-0.33333333333575865"/>
    <x v="0"/>
    <x v="24"/>
  </r>
  <r>
    <n v="1475"/>
    <n v="1002524010"/>
    <n v="3"/>
    <x v="7"/>
    <n v="4"/>
    <s v="KUDUS"/>
    <s v="KUDUS"/>
    <s v="KUD"/>
    <s v="REG"/>
    <s v="AO"/>
    <s v="NEW SALES"/>
    <s v="1P INET"/>
    <s v="OSS - FALLOUT"/>
    <s v="RBS-Regional 3"/>
    <d v="2026-08-13T11:50:56"/>
    <d v="2026-08-14T10:15:49"/>
    <n v="69365025"/>
    <m/>
    <n v="142401146029"/>
    <s v="PT. KALAMAYA INTEGRA MEDIA"/>
    <s v="ODP-KUD-FM/035 FM/D04/035.01"/>
    <s v="WO061656623"/>
    <m/>
    <m/>
    <m/>
    <n v="110.846203204415"/>
    <n v="-6.8061317290439298"/>
    <s v="|MN01006|MYIA-022129390271/POI/BENY TRI ANJANI /083173620166/klinsi.2333@gmail.com"/>
    <s v="MYIB_ASSISTANT"/>
    <m/>
    <m/>
    <m/>
    <m/>
    <m/>
    <m/>
    <m/>
    <m/>
    <s v="Management Janji"/>
    <s v="2026-08-14 08:00:00 | telp : 083173620166 M Janji : (14/08/2026) jam Pasang : 09:00 Note : hubungi pelanggan jika ingin kelokasi"/>
    <s v="FCC"/>
    <s v="13-08-2026 11:54:51"/>
    <d v="2026-08-14T08:00:00"/>
    <s v="Kendala Lainnya"/>
    <s v="FO_WFM"/>
    <s v="KUD"/>
    <s v="NO ADDON"/>
    <m/>
    <s v="Provisioning Failed|WFM|INF009041361|salah segmen"/>
    <s v="HSI Bisnis Basic Promo HUT Telkom PSB 70% - 50 Mbps"/>
    <s v="INDIBIZ"/>
    <m/>
    <m/>
    <d v="2026-08-14T08:00:00"/>
    <s v="2026-08-14 08:00:00 | telp : 083173620166 M Janji : (14/08/2026) jam Pasang : 09:00 Note : hubungi pelanggan jika ingin kelokasi"/>
    <m/>
    <m/>
    <m/>
    <e v="#NUM!"/>
    <e v="#NUM!"/>
    <x v="1"/>
    <x v="3"/>
  </r>
  <r>
    <n v="1476"/>
    <n v="1002506410"/>
    <n v="3"/>
    <x v="5"/>
    <n v="5"/>
    <s v="SINGARJA"/>
    <s v="GIANYAR"/>
    <s v="GIN"/>
    <s v="REG"/>
    <s v="AO"/>
    <s v="NEW SALES"/>
    <m/>
    <s v="Completed (PS)"/>
    <s v="RBS-Regional 3"/>
    <d v="2026-08-03T15:37:53"/>
    <d v="2026-08-06T08:21:40"/>
    <n v="69357681"/>
    <m/>
    <n v="172407213022"/>
    <s v="SD NEGERI 6 BLAHBATUH"/>
    <s v="ODP-GIN-FP/103"/>
    <s v="WO060877644"/>
    <m/>
    <m/>
    <m/>
    <n v="115.2996067"/>
    <n v="-8.5700833999999997"/>
    <s v="|MN02658|/PIC NI MADE RENDRA WISMAYANTI/0895603966097/blahbatuhsdn6@gmail.com"/>
    <s v="Sales Force DBS"/>
    <m/>
    <m/>
    <m/>
    <m/>
    <m/>
    <m/>
    <m/>
    <m/>
    <s v="Management Janji"/>
    <s v="2026-08-05 08:00:00|Jam pemasangan : 12.00 Info Tambahan : Hubungi pelanggan dulu sebelum ke lokasi terimakasih |40961370|MYDITA"/>
    <s v="FCC"/>
    <d v="2026-03-08T15:39:47"/>
    <d v="2026-08-05T08:00:00"/>
    <m/>
    <s v="PS"/>
    <s v="GIN"/>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Jam pemasangan : 12.00 Info Tambahan : Hubungi pelanggan dulu sebelum ke lokasi terimakasih |40961370|MYDITA"/>
    <n v="2026"/>
    <n v="8"/>
    <n v="6"/>
    <d v="2026-08-06T00:00:00"/>
    <n v="0.66666666666424135"/>
    <x v="0"/>
    <x v="31"/>
  </r>
  <r>
    <n v="1477"/>
    <n v="1002510663"/>
    <n v="3"/>
    <x v="5"/>
    <n v="5"/>
    <s v="DENPASAR"/>
    <s v="UBUNG"/>
    <s v="UBN"/>
    <s v="REG"/>
    <s v="AO"/>
    <s v="NEW SALES"/>
    <m/>
    <s v="Completed (PS)"/>
    <s v="RBS-Regional 3"/>
    <d v="2026-08-05T13:58:42"/>
    <d v="2026-08-05T17:34:54"/>
    <n v="69357156"/>
    <m/>
    <n v="172418758200"/>
    <s v="Pusat Gadai MGW009"/>
    <s v="ODP-UBN-FL/19"/>
    <s v="WO060990961"/>
    <m/>
    <m/>
    <m/>
    <n v="115.153324"/>
    <n v="-8.6430764999999994"/>
    <s v="|MN02515|MYIA-028505707724/POI/AULIYA PRADITA NUR/081119917743/pusatgadaisintyadewi@gmail.com"/>
    <s v="MYDIGIBIZPARTNER"/>
    <m/>
    <m/>
    <m/>
    <m/>
    <m/>
    <m/>
    <m/>
    <m/>
    <s v="Management Janji"/>
    <s v="2026-08-04 08:00:00 | JAM : 08:00  TGL : 4 AGUSTUS  2026  CATATAN : HUBUNGI PELANGGAN SEBELUM BERKUNJUNG UNTUK PEMASANGAN "/>
    <s v="FCC"/>
    <d v="2026-05-08T14:10:37"/>
    <m/>
    <m/>
    <s v="PS"/>
    <s v="UBN"/>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07:00:00"/>
    <s v="2026-08-04 08:00:00 | JAM : 08:00  TGL : 4 AGUSTUS  2026  CATATAN : HUBUNGI PELANGGAN SEBELUM BERKUNJUNG UNTUK PEMASANGAN "/>
    <n v="2026"/>
    <n v="8"/>
    <n v="5"/>
    <d v="2026-08-05T00:00:00"/>
    <n v="-0.29166666666424135"/>
    <x v="0"/>
    <x v="13"/>
  </r>
  <r>
    <n v="1478"/>
    <n v="1002526737"/>
    <n v="3"/>
    <x v="1"/>
    <n v="5"/>
    <s v="MADURA"/>
    <s v="PAMEKASAN"/>
    <s v="ABT"/>
    <s v="REG"/>
    <s v="AO"/>
    <s v="NEW SALES"/>
    <s v="1P INET"/>
    <s v="Completed (PS)"/>
    <s v="RBS-Regional 3"/>
    <d v="2026-08-14T14:52:57"/>
    <d v="2026-08-14T18:30:05"/>
    <n v="69366181"/>
    <m/>
    <n v="152429208587"/>
    <s v="SAHABAT SUKSES"/>
    <s v="ODP-ABU-FE/18 FE/D02/18.01"/>
    <s v="WO061757202"/>
    <m/>
    <m/>
    <m/>
    <n v="113.804000504314"/>
    <n v="-6.8922257422968798"/>
    <s v="MD|MYDB-20260814265360|DN00001/MN00806|SAHABAT SUKSES|085725531372"/>
    <s v="MYDIGIBIZPARTNER"/>
    <m/>
    <m/>
    <m/>
    <m/>
    <m/>
    <m/>
    <m/>
    <m/>
    <s v="Management Janji"/>
    <s v="2026-08-15 13:00:00 |  M Janji : (15/08/2026) jam Pasang :pagi Note : hubungi pelanggan jika ingin kelokasi "/>
    <s v="FCC"/>
    <s v="14-08-2026 14:55:03"/>
    <d v="2026-08-15T13:00:00"/>
    <m/>
    <s v="PS"/>
    <s v="ABT"/>
    <s v="NO ADDON"/>
    <n v="20260814"/>
    <s v="Completed"/>
    <s v="HSI Bisnis Promo HUT Telkom PSB 70% - 300 Mbps"/>
    <s v="INDIBIZ"/>
    <m/>
    <m/>
    <d v="2026-08-15T13:00:00"/>
    <s v="2026-08-15 13:00:00 |  M Janji : (15/08/2026) jam Pasang :pagi Note : hubungi pelanggan jika ingin kelokasi "/>
    <n v="2026"/>
    <n v="8"/>
    <n v="14"/>
    <d v="2026-08-14T00:00:00"/>
    <n v="-1.5416666666642413"/>
    <x v="0"/>
    <x v="1"/>
  </r>
  <r>
    <n v="1479"/>
    <n v="1002526280"/>
    <n v="3"/>
    <x v="3"/>
    <n v="4"/>
    <s v="PURWOKERTO"/>
    <s v="BANJARNEGARA"/>
    <s v="BJR"/>
    <s v="REG"/>
    <s v="AO"/>
    <s v="NEW SALES"/>
    <s v="1P INET"/>
    <s v="OSS - FALLOUT"/>
    <s v="RBS-Regional 3"/>
    <d v="2026-08-14T12:01:57"/>
    <d v="2026-08-16T11:02:38"/>
    <n v="69365971"/>
    <m/>
    <n v="146372102789"/>
    <s v="TOKO BERKAH SEMBAKO WANITI"/>
    <s v="ODP-BJR-FAH/025"/>
    <s v="WO061737752"/>
    <m/>
    <m/>
    <m/>
    <n v="109.78860400000001"/>
    <n v="-7.318416"/>
    <s v="|MC80042|MYIA-058046167718/POI/WANITI /081392329155/andriyawa25@gmail.com"/>
    <s v="MYIB_ASSISTANT"/>
    <m/>
    <m/>
    <m/>
    <m/>
    <m/>
    <m/>
    <m/>
    <m/>
    <s v="Management Janji"/>
    <s v="2026-08-15 08:00:00 | Nama PIC : bu waniti No HP : 081392329155 Alt :  M Janji : 15/AGUSTUS/2026 jam Pasang : Pagi  Note : hubungi pelanggan jika ingin kelokasi, terimakasih. "/>
    <s v="FCC"/>
    <s v="14-08-2026 12:09:49"/>
    <d v="2026-08-15T08:00:00"/>
    <s v="Kendala Lainnya"/>
    <s v="FO_WFM"/>
    <s v="BJR"/>
    <s v="NO ADDON"/>
    <m/>
    <s v="Provisioning Failed|WFM|INF009053291|inpul"/>
    <s v="HSI Bisnis Promo HUT Telkom PSB 70% - 300 Mbps"/>
    <s v="INDIBIZ"/>
    <m/>
    <m/>
    <d v="2026-08-15T08:00:00"/>
    <s v="2026-08-15 08:00:00 | Nama PIC : bu waniti No HP : 081392329155 Alt :  M Janji : 15/AGUSTUS/2026 jam Pasang : Pagi  Note : hubungi pelanggan jika ingin kelokasi, terimakasih. "/>
    <m/>
    <m/>
    <m/>
    <e v="#NUM!"/>
    <e v="#NUM!"/>
    <x v="1"/>
    <x v="3"/>
  </r>
  <r>
    <n v="1480"/>
    <n v="1002526457"/>
    <n v="3"/>
    <x v="2"/>
    <n v="5"/>
    <s v="KEDIRI"/>
    <s v="KEDIRI"/>
    <s v="PAE"/>
    <s v="REG"/>
    <s v="AO"/>
    <s v="NEW SALES"/>
    <s v="1P INET"/>
    <s v="Completed (PS)"/>
    <s v="RBS-Regional 3"/>
    <d v="2026-08-14T14:02:58"/>
    <d v="2026-08-14T19:16:30"/>
    <n v="69366072"/>
    <m/>
    <n v="152639219419"/>
    <s v="PAPRINGAN KAPE"/>
    <s v="ODP-PAE-FU/33 FU/D01/33.01"/>
    <s v="WO061751021"/>
    <m/>
    <m/>
    <m/>
    <n v="112.26758893579201"/>
    <n v="-7.8651380709762497"/>
    <s v="MD|MYDB-20260813265282|SC20016/MC20202|PAPRINGAN KAPE|08213329615"/>
    <s v="MYDIGIBIZPARTNER"/>
    <m/>
    <m/>
    <m/>
    <m/>
    <m/>
    <m/>
    <m/>
    <m/>
    <s v="Management Janji"/>
    <s v="2026-08-15 13:00:00 | M Janji : (15/08/2026) jam Pasang : 09:00 Note : hubungi pelanggan jika ingin kelokasi"/>
    <s v="FCC"/>
    <s v="14-08-2026 14:10:15"/>
    <d v="2026-08-15T13:00:00"/>
    <m/>
    <s v="PS"/>
    <s v="PAE"/>
    <s v="NO ADDON"/>
    <n v="20260814"/>
    <s v="Completed"/>
    <s v="HSI Bisnis PSB 70% - 300 Mbps"/>
    <s v="INDIBIZ"/>
    <m/>
    <m/>
    <d v="2026-08-15T13:00:00"/>
    <s v="2026-08-15 13:00:00 | M Janji : (15/08/2026) jam Pasang : 09:00 Note : hubungi pelanggan jika ingin kelokasi"/>
    <n v="2026"/>
    <n v="8"/>
    <n v="14"/>
    <d v="2026-08-14T00:00:00"/>
    <n v="-1.5416666666642413"/>
    <x v="0"/>
    <x v="5"/>
  </r>
  <r>
    <n v="1481"/>
    <n v="1002511329"/>
    <n v="3"/>
    <x v="0"/>
    <n v="5"/>
    <s v="MATARAM"/>
    <s v="LOMBOK TIMUR UTARA"/>
    <s v="SEL"/>
    <s v="REG"/>
    <s v="AO"/>
    <s v="NEW SALES"/>
    <s v="1P INET"/>
    <s v="Completed (PS)"/>
    <s v="RBS-Regional 3"/>
    <d v="2026-08-05T18:52:57"/>
    <d v="2026-08-06T18:55:30"/>
    <n v="69359506"/>
    <m/>
    <n v="172619203320"/>
    <s v="CITRA BARU PRINTING"/>
    <s v="ODP-SEL-FAE/21 FAE/D.07/21.01"/>
    <s v="WO061023874"/>
    <m/>
    <m/>
    <m/>
    <n v="116.628341116011"/>
    <n v="-8.5629882572697795"/>
    <s v="MD|MYDB-20260805264469|EC40001/MC40003|CITRA BARU PRINTING|08175753861"/>
    <s v="MYDIGIBIZPARTNER"/>
    <m/>
    <m/>
    <m/>
    <m/>
    <m/>
    <m/>
    <m/>
    <m/>
    <s v="Management Janji"/>
    <s v="2026-08-08 15:00:00 | Nama PIC : Bp Muksin No Hp : 08175753861 No Alt : - Tgl Pemasangan : 08 Agustus 2026 Interval : PAGI SIANG Note : Hubungi pelanggan terlebih dahulu"/>
    <s v="FCC"/>
    <d v="2026-05-08T18:54:57"/>
    <d v="2026-08-08T15:00:00"/>
    <m/>
    <s v="PS"/>
    <s v="SEL"/>
    <s v="NO ADDON"/>
    <n v="20260806"/>
    <s v="Completed"/>
    <s v="HSI Bisnis Promo HUT Telkom PSB 70% - 50 Mbps"/>
    <s v="INDIBIZ"/>
    <m/>
    <m/>
    <d v="2026-08-08T15:00:00"/>
    <s v="2026-08-08 15:00:00 | Nama PIC : Bp Muksin No Hp : 08175753861 No Alt : - Tgl Pemasangan : 08 Agustus 2026 Interval : PAGI SIANG Note : Hubungi pelanggan terlebih dahulu"/>
    <n v="2026"/>
    <n v="8"/>
    <n v="6"/>
    <d v="2026-08-06T00:00:00"/>
    <n v="-2.625"/>
    <x v="0"/>
    <x v="9"/>
  </r>
  <r>
    <n v="1482"/>
    <n v="1002504878"/>
    <n v="3"/>
    <x v="4"/>
    <n v="4"/>
    <s v="PEKALONGAN"/>
    <s v="PEMALANG"/>
    <s v="PML"/>
    <s v="REG"/>
    <s v="AO"/>
    <s v="NEW SALES"/>
    <m/>
    <s v="Completed (PS)"/>
    <s v="RBS-Regional 3"/>
    <d v="2026-08-01T17:29:39"/>
    <d v="2026-08-01T19:18:17"/>
    <n v="69356286"/>
    <m/>
    <n v="142278112604"/>
    <s v="PT. Bangkit Lakuliner Indonesia Pemalang Jateng"/>
    <s v="ODP-PML-FA/013"/>
    <s v="WO060675673"/>
    <m/>
    <m/>
    <m/>
    <n v="109.379239373018"/>
    <n v="-6.8895426887887901"/>
    <s v="|MN02235|MYIA-022383961209/POI/Muhamad Arif Nurdin/085283300362/arif.nurdin@seindonesia.co.id"/>
    <s v="MYDIGIBIZPARTNER"/>
    <m/>
    <m/>
    <m/>
    <m/>
    <m/>
    <m/>
    <m/>
    <m/>
    <s v="Management Janji"/>
    <s v="2026-08-01 13:00:00 | Tanggal pemasangan : 01 AGUSTUS 2026  Jam pemasangan : pagi/siang  Info Tambahan : Hubungi pelanggan dulu sebelum ke lokasi  terima kasih"/>
    <s v="FCC"/>
    <d v="2026-01-08T17:39:50"/>
    <m/>
    <m/>
    <s v="PS"/>
    <s v="PML"/>
    <s v="NO ADDON"/>
    <n v="20260801"/>
    <s v="Completed"/>
    <s v="- 11_11446;Biaya PSB HSI EBIS Tunai di Depan ~ 11[150000]  - E23015;E23015 ~ ES23 - Perangkat ONT[0]  - E23015~null~44292;E23015||11||Abodemen 0[0]  - E23015~null~E23015_SWONT;SWONT ~ Biaya Sewa ONT ~ E23015[30000]  - SP_NOSS;SP_NOSS ~ Internet NOSS Multi"/>
    <s v="INDIBIZ"/>
    <m/>
    <m/>
    <d v="2026-08-01T07:00:00"/>
    <s v="2026-08-01 13:00:00 | Tanggal pemasangan : 01 AGUSTUS 2026  Jam pemasangan : pagi/siang  Info Tambahan : Hubungi pelanggan dulu sebelum ke lokasi  terima kasih"/>
    <n v="2026"/>
    <n v="8"/>
    <n v="1"/>
    <d v="2026-08-01T00:00:00"/>
    <n v="-0.29166666666424135"/>
    <x v="0"/>
    <x v="3"/>
  </r>
  <r>
    <n v="1483"/>
    <n v="1002528406"/>
    <n v="3"/>
    <x v="7"/>
    <n v="4"/>
    <s v="KUDUS"/>
    <s v="BLORA"/>
    <s v="RDB"/>
    <s v="REG"/>
    <s v="AO"/>
    <s v="NEW SALES"/>
    <s v="1P INET"/>
    <s v="Completed (PS)"/>
    <s v="RBS-Regional 3"/>
    <d v="2026-08-15T13:58:57"/>
    <d v="2026-08-17T12:43:44"/>
    <n v="69366952"/>
    <m/>
    <n v="142512103099"/>
    <s v="cafe 68"/>
    <s v="ODP-RDB-FE/037 FE/D01/037.01"/>
    <s v="WO061826862"/>
    <m/>
    <m/>
    <m/>
    <n v="111.362543"/>
    <n v="-7.1405279999999998"/>
    <s v="|MN00408|MYIA-079876412668/POI/edo triutomo/0882006453523/carahoki2@gmail.com"/>
    <s v="MYIB_ASSISTANT"/>
    <m/>
    <m/>
    <m/>
    <m/>
    <m/>
    <m/>
    <m/>
    <m/>
    <s v="Management Janji"/>
    <s v="2026-08-16 13:00:00 | Tanggal pemasangan: 16/08/2026 Jam pemasangan : pagi / siang Info Tambahan : Hubungi pelanggan dulu sebelum ke lokasi terima kasih."/>
    <s v="FCC"/>
    <s v="15-08-2026 14:09:43"/>
    <d v="2026-08-16T13:00:00"/>
    <m/>
    <s v="PS"/>
    <s v="RDB"/>
    <s v="NO ADDON"/>
    <n v="20260817"/>
    <s v="Completed"/>
    <s v="HSI Bisnis Khusus Winback PSB 70% - 300 Mbps"/>
    <s v="INDIBIZ"/>
    <m/>
    <m/>
    <d v="2026-08-16T13:00:00"/>
    <s v="2026-08-16 13:00:00 | Tanggal pemasangan: 16/08/2026 Jam pemasangan : pagi / siang Info Tambahan : Hubungi pelanggan dulu sebelum ke lokasi terima kasih."/>
    <n v="2026"/>
    <n v="8"/>
    <n v="17"/>
    <d v="2026-08-17T00:00:00"/>
    <n v="0.45833333333575865"/>
    <x v="0"/>
    <x v="3"/>
  </r>
  <r>
    <n v="1484"/>
    <n v="1002511589"/>
    <n v="3"/>
    <x v="6"/>
    <n v="5"/>
    <s v="PASURUAN"/>
    <s v="PASURUAN"/>
    <s v="BNL"/>
    <s v="DPS"/>
    <s v="AO"/>
    <s v="NEW SALES"/>
    <m/>
    <s v="SEGMEN BUD - WAITING AKTIVASI IHLD"/>
    <s v="DPS-Logistic &amp; Manufacturing"/>
    <d v="2026-08-06T09:24:14"/>
    <d v="2026-08-07T09:00:50"/>
    <n v="69354181"/>
    <m/>
    <m/>
    <s v="PT. ADM Animal Nutrition Indonesia"/>
    <m/>
    <s v="WO060353282"/>
    <m/>
    <m/>
    <m/>
    <n v="112.81287"/>
    <n v="-7.6227299999999998"/>
    <s v="DPS HSI | BIGEL | 404931| REG3 |PT. ADM Animal Nutrition Indonesia|YUDI|08119440605"/>
    <s v="Amex"/>
    <m/>
    <m/>
    <m/>
    <m/>
    <m/>
    <m/>
    <m/>
    <m/>
    <s v="Management Janji"/>
    <s v="PSB"/>
    <s v="FCC"/>
    <d v="2026-06-08T09:25:00"/>
    <m/>
    <m/>
    <s v="UNSC"/>
    <s v="BNL"/>
    <s v="NO ADDON"/>
    <m/>
    <s v="SEGMEN BUD - WAITING AKTIVASI IHLD"/>
    <s v="- E23015;E23015 ~ ES23 - Perangkat ONT[0]  - E23015~null~44292;E23015||11||Abodemen 0[0]  - E23015~null~E23015_SWONT;SWONT ~ Biaya Sewa ONT ~ E23015[30000]  - E24057;E24057 ~ ES24 - Paket HSI Bisnis (HSIE) Khusus Winback[0]  - E24057~null~E24057_UNL;UNL ~"/>
    <s v="INDIBIZ"/>
    <m/>
    <m/>
    <d v="2026-07-29T12:00:00"/>
    <s v="PSB"/>
    <m/>
    <m/>
    <m/>
    <e v="#NUM!"/>
    <e v="#NUM!"/>
    <x v="1"/>
    <x v="24"/>
  </r>
  <r>
    <n v="1485"/>
    <n v="1002519442"/>
    <n v="3"/>
    <x v="1"/>
    <n v="5"/>
    <s v="MADURA"/>
    <s v="PAMEKASAN"/>
    <s v="PRG"/>
    <s v="REG"/>
    <s v="AO"/>
    <s v="NEW SALES"/>
    <m/>
    <s v="Completed (PS)"/>
    <s v="RBS-Regional 3"/>
    <d v="2026-08-11T11:10:43"/>
    <d v="2026-08-11T13:49:54"/>
    <n v="69352432"/>
    <m/>
    <n v="152428209679"/>
    <s v="SPBU 54.694.05"/>
    <s v="ODP-PRG-FAC/21"/>
    <s v="WO061479081"/>
    <m/>
    <m/>
    <m/>
    <n v="113.637328646174"/>
    <n v="-7.1116107731897404"/>
    <s v="|MN00213|/SPBU 54.694.05/85257003788/nadiafahrezaabadi@gmail.com/HSI Bisnis Promo HUT Telkom (1:1) 75 Mbps (Rp 415.000) PSB Rp 150.000/MOH HASAN/VJQP+6WM, Dusun Kacangan, Pakamban Laok, Kec. Pragaan, Kabupaten Sumenep, Jawa Timur 69465"/>
    <s v="Sales Force DBS"/>
    <m/>
    <m/>
    <m/>
    <m/>
    <m/>
    <m/>
    <m/>
    <m/>
    <s v="Management Janji"/>
    <s v="2026-07-29 08:00:00|Waktu pemasnagan : 29 Juli 2026  Jam pemasangan : 08.00 - 12.00  Mohon hubungi pelanggan sebelum ke lokasi   Terima kasih|DA7880|MYDITA"/>
    <s v="FCC"/>
    <d v="2026-11-08T11:40:03"/>
    <m/>
    <m/>
    <s v="PS"/>
    <s v="PRG"/>
    <s v="NO ADDON"/>
    <n v="20260811"/>
    <s v="Completed"/>
    <s v="- 11_11446;Biaya PSB HSI EBIS Tunai di Depan ~ 11[150000]  - E23015;E23015 ~ ES23 - Perangkat ONT[0]  - E23015~null~44292;E23015||11||Abodemen 0[0]  - E23015~null~E23015_SWONT;SWONT ~ Biaya Sewa ONT ~ E23015[30000]  - E25060;E25060 ~ ES25 - Paket HSI Bisn"/>
    <s v="INDIBIZ"/>
    <m/>
    <m/>
    <d v="2026-08-11T07:00:00"/>
    <s v="2026-07-29 08:00:00|Waktu pemasnagan : 29 Juli 2026  Jam pemasangan : 08.00 - 12.00  Mohon hubungi pelanggan sebelum ke lokasi   Terima kasih|DA7880|MYDITA"/>
    <n v="2026"/>
    <n v="8"/>
    <n v="11"/>
    <d v="2026-08-11T00:00:00"/>
    <n v="-0.29166666666424135"/>
    <x v="0"/>
    <x v="1"/>
  </r>
  <r>
    <n v="1486"/>
    <n v="1002521466"/>
    <n v="3"/>
    <x v="4"/>
    <n v="4"/>
    <s v="SEMARANG"/>
    <s v="UNGARAN"/>
    <s v="ABR"/>
    <s v="REG"/>
    <s v="AO"/>
    <s v="NEW SALES"/>
    <s v="1P INET"/>
    <s v="Completed (PS)"/>
    <s v="RBS-Regional 3"/>
    <d v="2026-08-12T09:53:58"/>
    <d v="2026-08-13T12:56:31"/>
    <n v="69363928"/>
    <m/>
    <n v="141459107806"/>
    <s v="kantor desa wonoyoso"/>
    <s v="ODP-PUS-FA/102 FA/D06/102.01"/>
    <s v="WO061560229"/>
    <m/>
    <m/>
    <m/>
    <n v="110.49943652004001"/>
    <n v="-7.1794953646011299"/>
    <s v="MD|MYDB-20260811265022|DC50007/MC50033|kantor desa wonoyoso|088216456714"/>
    <s v="MYDIGIBIZPARTNER"/>
    <m/>
    <m/>
    <m/>
    <m/>
    <m/>
    <m/>
    <m/>
    <m/>
    <s v="Management Janji"/>
    <s v="2026-08-13 08:00:00 | Nama PIC : Bp Guntur No HP : 088216456714 No Alt : - M Janji :  13 Agustus 2026 Jam Pasang : Pagi / Siang Note : hubungi pelanggan jika ingin kelokasi"/>
    <s v="FCC"/>
    <d v="2026-12-08T09:55:11"/>
    <d v="2026-08-13T08:00:00"/>
    <m/>
    <s v="PS"/>
    <s v="ABR"/>
    <s v="NO ADDON"/>
    <n v="20260813"/>
    <s v="Completed"/>
    <s v="HSI Bisnis Promo HUT Telkom PSB 70% - 50 Mbps"/>
    <s v="INDIBIZ"/>
    <m/>
    <m/>
    <d v="2026-08-13T08:00:00"/>
    <s v="2026-08-13 08:00:00 | Nama PIC : Bp Guntur No HP : 088216456714 No Alt : - M Janji :  13 Agustus 2026 Jam Pasang : Pagi / Siang Note : hubungi pelanggan jika ingin kelokasi"/>
    <n v="2026"/>
    <n v="8"/>
    <n v="13"/>
    <d v="2026-08-13T00:00:00"/>
    <n v="-0.33333333333575865"/>
    <x v="0"/>
    <x v="3"/>
  </r>
  <r>
    <n v="1487"/>
    <n v="1002523012"/>
    <n v="3"/>
    <x v="5"/>
    <n v="5"/>
    <s v="SINGARJA"/>
    <s v="GIANYAR"/>
    <s v="TPS"/>
    <s v="DGS"/>
    <s v="AO"/>
    <s v="NEW SALES"/>
    <m/>
    <s v="98 | OSS - CANCEL COMPLETE"/>
    <s v="DGS-Government Defense Service"/>
    <d v="2026-08-12T17:11:48"/>
    <d v="2026-08-14T09:50:21"/>
    <n v="69364560"/>
    <m/>
    <n v="172409210370"/>
    <s v="Tampaksiring Bali"/>
    <s v="ODP-TPS-FA/03"/>
    <s v="WO061617663"/>
    <m/>
    <m/>
    <m/>
    <n v="115.30850765750201"/>
    <n v="-8.4231852418355793"/>
    <s v="Jl. Dr. Ir. Soekarno, Manukaya, Kec. Tampaksiring, Kabupaten Gianyar, Bali 80552 HSI 1P (Inet Only)  100 Mbps  TPS  Hiqbal Haris 0821-8722-8445    Bayu Prasetyo Anwar 0811-8881-9797 (AM)"/>
    <s v="Account Manager"/>
    <m/>
    <m/>
    <m/>
    <m/>
    <m/>
    <m/>
    <m/>
    <m/>
    <s v="Management Janji"/>
    <s v="Jl. Dr. Ir. Soekarno, Manukaya, Kec. Tampaksiring, Kabupaten Gianyar, Bali 80552 HSI 1P (Inet Only)  100 Mbps  TPS  Hiqbal Haris 0821-8722-8445    Bayu Prasetyo Anwar 0811-8881-9797 (AM)"/>
    <s v="FCC"/>
    <d v="2026-12-08T17:39:53"/>
    <m/>
    <s v="Kendala Pelanggan"/>
    <s v="CANCEL"/>
    <s v="TPS"/>
    <s v="NO ADDON"/>
    <m/>
    <s v="Cancel Completed"/>
    <s v="- 11_11450;Biaya PSB Reguler HSI EBIS ~ 11[500000]  - SP_NOSS;SP_NOSS ~ Internet NOSS Multispeed Network[0]  - SP_NOSS;SP_NOSS ~ Internet NOSS Multispeed Network[0]  - E23015;E23015 ~ ES23 - Perangkat ONT[0]  - E23015~null~44292;E23015||11||Abodemen 0[0] "/>
    <s v="INDIBIZ"/>
    <m/>
    <m/>
    <d v="2026-08-12T13:30:00"/>
    <s v="Jl. Dr. Ir. Soekarno, Manukaya, Kec. Tampaksiring, Kabupaten Gianyar, Bali 80552 HSI 1P (Inet Only)  100 Mbps  TPS  Hiqbal Haris 0821-8722-8445    Bayu Prasetyo Anwar 0811-8881-9797 (AM)"/>
    <m/>
    <m/>
    <m/>
    <e v="#NUM!"/>
    <e v="#NUM!"/>
    <x v="1"/>
    <x v="31"/>
  </r>
  <r>
    <n v="1488"/>
    <n v="1002529499"/>
    <n v="3"/>
    <x v="6"/>
    <n v="5"/>
    <s v="SIDOARJO"/>
    <s v="MOJOKERTO"/>
    <s v="MRT"/>
    <s v="REG"/>
    <s v="AO"/>
    <s v="NEW SALES"/>
    <m/>
    <s v="MYCX - SEND OPEN PAPERLESS"/>
    <s v="RBS-Regional 3"/>
    <d v="2026-08-16T11:29:46"/>
    <d v="2026-08-16T11:32:05"/>
    <n v="69367411"/>
    <m/>
    <n v="152312243070"/>
    <s v="PT SUN RISE MILL"/>
    <s v="ODP-MRT-FP/42"/>
    <m/>
    <m/>
    <m/>
    <m/>
    <n v="112.422492270782"/>
    <n v="-7.51440429540152"/>
    <s v="AMRBS;940137;AM;ISTIHAMIN FITRI;RBS-3;SURAMADU;PSB :+6282137332214/FAJAR/+6282331115521/YOLANDA/purchase7.sunrise@gmail.com/HSI Bisnis (1:1) 50 Mbps (Rp 439.000) PSB Rp 150.000"/>
    <s v="Account Manager"/>
    <m/>
    <m/>
    <m/>
    <m/>
    <m/>
    <m/>
    <m/>
    <m/>
    <m/>
    <m/>
    <m/>
    <s v="16-08-2026 11:39:53"/>
    <m/>
    <m/>
    <s v="INPROGRESS_SC"/>
    <s v="MRT"/>
    <s v="NO ADDON"/>
    <m/>
    <s v="SEND PAPERLESS OPEN"/>
    <s v="- 11_11446;Biaya PSB HSI EBIS Tunai di Depan ~ 11[150000]  - SP_NOSS;SP_NOSS ~ Internet NOSS Multispeed Network[0]  - SP_NOSS;SP_NOSS ~ Internet NOSS Multispeed Network[0]  - E23046;E23046 ~ ES23 - Paket HSI Bisnis[0]  - E23046~null~E23046_UNL;UNL ~ Inter"/>
    <s v="INDIBIZ"/>
    <m/>
    <m/>
    <m/>
    <m/>
    <m/>
    <m/>
    <m/>
    <e v="#NUM!"/>
    <e v="#NUM!"/>
    <x v="1"/>
    <x v="19"/>
  </r>
  <r>
    <n v="1489"/>
    <n v="1002524414"/>
    <n v="3"/>
    <x v="1"/>
    <n v="5"/>
    <s v="SBY SELATAN"/>
    <s v="TANDES"/>
    <s v="DMO"/>
    <s v="REG"/>
    <s v="AO"/>
    <s v="NEW SALES"/>
    <m/>
    <s v="Completed (PS)"/>
    <s v="RBS-Regional 3"/>
    <d v="2026-08-13T14:11:29"/>
    <d v="2026-08-14T17:19:57"/>
    <n v="69365237"/>
    <m/>
    <n v="152301273621"/>
    <s v="Warnyet By Miatun"/>
    <s v="ODP-DMO-FNS/60"/>
    <s v="WO061690175"/>
    <m/>
    <m/>
    <m/>
    <n v="112.71390649999999"/>
    <n v="-7.2685792999999999"/>
    <s v="|MN02435|/Warnyet By Miatun/083833183825/Fahrymerana@gmail.com/HSI Bisnis Winback + Antares Eazy (1:1) 50 Mbps (Rp 440.000) PSB Rp 150.000/MADDAHRI/-7.2681431,112.7103435"/>
    <s v="Sales Force DBS"/>
    <m/>
    <m/>
    <m/>
    <m/>
    <m/>
    <m/>
    <m/>
    <m/>
    <s v="Management Janji"/>
    <s v="2026-08-14 15:00:00|Waktu pemasangan : 13 agustus 2026 Jam pemasangan : 08.00 - 12.00 Info Tambahan : Hubungi pelanggan dulu sebelum ke lokasi terimakasih |40951377|MYDITA"/>
    <s v="FCC"/>
    <s v="13-08-2026 14:39:50"/>
    <d v="2026-08-14T15:00:00"/>
    <m/>
    <s v="PS"/>
    <s v="DMO"/>
    <s v="ANTAREZ"/>
    <n v="20260814"/>
    <s v="Completed"/>
    <s v="- 11_11446;Biaya PSB HSI EBIS Tunai di Depan ~ 11[150000]  - E23015;E23015 ~ ES23 - Perangkat ONT[0]  - E23015~null~44292;E23015||11||Abodemen 0[0]  - E23015~null~E23015_SWONT;SWONT ~ Biaya Sewa ONT ~ E23015[30000]  - E24057;E24057 ~ ES24 - Paket HSI Bisn"/>
    <s v="INDIBIZ"/>
    <m/>
    <m/>
    <d v="2026-08-14T15:00:00"/>
    <s v="2026-08-14 15:00:00|Waktu pemasangan : 13 agustus 2026 Jam pemasangan : 08.00 - 12.00 Info Tambahan : Hubungi pelanggan dulu sebelum ke lokasi terimakasih |40951377|MYDITA"/>
    <n v="2026"/>
    <n v="8"/>
    <n v="14"/>
    <d v="2026-08-14T00:00:00"/>
    <n v="-0.625"/>
    <x v="0"/>
    <x v="27"/>
  </r>
  <r>
    <n v="1490"/>
    <n v="1002527108"/>
    <n v="3"/>
    <x v="0"/>
    <n v="5"/>
    <s v="MATARAM"/>
    <s v="SUMBAWA"/>
    <s v="TLW"/>
    <s v="DGS"/>
    <s v="AO"/>
    <s v="NEW SALES"/>
    <m/>
    <s v="Completed (PS)"/>
    <s v="DGS-B2B TREG"/>
    <d v="2026-08-14T16:13:02"/>
    <d v="2026-08-14T20:51:09"/>
    <n v="69366325"/>
    <m/>
    <n v="172610203548"/>
    <s v="UD MAJU LANCAR"/>
    <s v="ODP-TLW-FB/45"/>
    <s v="WO061769152"/>
    <m/>
    <m/>
    <m/>
    <n v="116.84330405"/>
    <n v="-8.7433175619999997"/>
    <s v="MD|MYTN-40561010036019|SYSTEM|UD MAJU LANCAR|087716786622/ hpmahesa08@gmail.com  "/>
    <s v="Sales Profesional"/>
    <m/>
    <m/>
    <m/>
    <m/>
    <m/>
    <m/>
    <m/>
    <m/>
    <s v="Management Janji"/>
    <s v="APPOINTMENT DESC 2026-08-14 16:20:00|Nama PIC : INDRA No Hp : 087716786622 Alt : Manja : 14 AGUSTUS 2026 Jam : 18.00 Note : Hubungi pelanggan terlebih dahulu|NE2261|MYDITA  "/>
    <s v="FCC"/>
    <s v="14-08-2026 16:39:53"/>
    <m/>
    <m/>
    <s v="PS"/>
    <s v="TLW"/>
    <s v="NO ADDON"/>
    <n v="20260814"/>
    <s v="Completed"/>
    <s v="- 11_11450;Biaya PSB Reguler HSI EBIS ~ 11[150000]  - SP_NOSS;SP_NOSS ~ Internet NOSS Multispeed Network[0]  - SP_NOSS;SP_NOSS ~ Internet NOSS Multispeed Network[0]  - E23015;E23015 ~ ES23 - Perangkat ONT[0]  - E23015~null~44292;E23015||11||Abodemen 0[0] "/>
    <s v="INDIBIZ"/>
    <m/>
    <m/>
    <d v="2026-08-14T12:00:00"/>
    <s v="APPOINTMENT DESC 2026-08-14 16:20:00|Nama PIC : INDRA No Hp : 087716786622 Alt : Manja : 14 AGUSTUS 2026 Jam : 18.00 Note : Hubungi pelanggan terlebih dahulu|NE2261|MYDITA  "/>
    <n v="2026"/>
    <n v="8"/>
    <n v="14"/>
    <d v="2026-08-14T00:00:00"/>
    <n v="-0.5"/>
    <x v="0"/>
    <x v="0"/>
  </r>
  <r>
    <n v="1491"/>
    <n v="1002529940"/>
    <n v="3"/>
    <x v="7"/>
    <n v="4"/>
    <s v="KUDUS"/>
    <s v="PATI"/>
    <s v="PAT"/>
    <s v="REG"/>
    <s v="AO"/>
    <s v="NEW SALES"/>
    <m/>
    <s v="CC - HD1A - INPROGRESS UNCONTACTED"/>
    <s v="RBS-Regional 3"/>
    <d v="2026-08-16T16:23:37"/>
    <d v="2026-08-17T15:17:42"/>
    <n v="69367677"/>
    <m/>
    <n v="142551119348"/>
    <s v="CV. TAYU INDAH JAYA (SPBU 44.592.07)"/>
    <s v="ODP-PAT-FAG/039"/>
    <m/>
    <m/>
    <m/>
    <m/>
    <n v="111.042181"/>
    <n v="-6.7391319999999997"/>
    <s v="AMRBS;403098;REG3;DANIEL MARWA DENERO;08112876658;CP.DWI RUSTINI;085728852436;PAKET 535 RB 100MB 1:1;CV. TAYU INDAH JAYA (SPBU 44.592.07)"/>
    <s v="Account Manager"/>
    <m/>
    <m/>
    <m/>
    <m/>
    <m/>
    <m/>
    <m/>
    <m/>
    <m/>
    <m/>
    <m/>
    <s v="16-08-2026 16:39:59"/>
    <m/>
    <m/>
    <s v="FCC"/>
    <s v="PAT"/>
    <s v="NO ADDON"/>
    <m/>
    <s v="UNCONTACTED : Telepon Tidak Diangkat - RNA YUDA SEPTIAN 40000798|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1492"/>
    <n v="1002522795"/>
    <n v="3"/>
    <x v="3"/>
    <n v="4"/>
    <s v="YOGYAKARTA"/>
    <s v="GUNUNG KIDUL"/>
    <s v="WNS"/>
    <s v="REG"/>
    <s v="AO"/>
    <s v="NEW SALES"/>
    <s v="1P INET"/>
    <s v="Completed (PS)"/>
    <s v="RBS-Regional 3"/>
    <d v="2026-08-12T16:04:57"/>
    <d v="2026-08-13T12:28:18"/>
    <n v="69364458"/>
    <m/>
    <n v="143135115083"/>
    <s v="PT EKA CIPTA GADING SPBU PERTAMINA 4455809"/>
    <s v="ODP-WNS-FAD/090 FAD/D08/090.01"/>
    <s v="WO061610046"/>
    <m/>
    <m/>
    <m/>
    <n v="110.5535208"/>
    <n v="-7.9095312999999896"/>
    <s v="|MC80054|MYIA-053793671232/POI/IR PRAMANA/087839640280/siskanovitasari68@gmail.com"/>
    <s v="MYIB_ASSISTANT"/>
    <m/>
    <m/>
    <m/>
    <m/>
    <m/>
    <m/>
    <m/>
    <m/>
    <s v="Management Janji"/>
    <s v="2026-08-13 13:00:00 | Nama Pic : bu siska No Hp Pic : 087839640280 No alt : - Jam Pemasangan : siang  Tanggal Pemasangan : 13 Agustus 2026"/>
    <s v="FCC"/>
    <d v="2026-12-08T16:09:48"/>
    <d v="2026-08-13T13:00:00"/>
    <m/>
    <s v="PS"/>
    <s v="WNS"/>
    <s v="NO ADDON"/>
    <n v="20260813"/>
    <s v="Completed"/>
    <s v="HSI Bisnis Promo HUT Telkom PSB 70% - 100 Mbps"/>
    <s v="INDIBIZ"/>
    <m/>
    <m/>
    <d v="2026-08-13T13:00:00"/>
    <s v="2026-08-13 13:00:00 | Nama Pic : bu siska No Hp Pic : 087839640280 No alt : - Jam Pemasangan : siang  Tanggal Pemasangan : 13 Agustus 2026"/>
    <n v="2026"/>
    <n v="8"/>
    <n v="13"/>
    <d v="2026-08-13T00:00:00"/>
    <n v="-0.54166666666424135"/>
    <x v="0"/>
    <x v="3"/>
  </r>
  <r>
    <n v="1493"/>
    <n v="1002509984"/>
    <n v="3"/>
    <x v="2"/>
    <n v="5"/>
    <s v="MADIUN"/>
    <s v="BOJONEGORO"/>
    <s v="BJN"/>
    <s v="REG"/>
    <s v="AO"/>
    <s v="NEW SALES"/>
    <s v="1P INET"/>
    <s v="Completed (PS)"/>
    <s v="RBS-Regional 3"/>
    <d v="2026-08-05T10:28:56"/>
    <d v="2026-08-05T16:10:45"/>
    <n v="69358910"/>
    <m/>
    <n v="152609258518"/>
    <s v="MTs ABU DARRIN"/>
    <s v="ODP-BJN-FU/50 FU/D05/50.01"/>
    <s v="WO060960318"/>
    <m/>
    <m/>
    <m/>
    <n v="111.865348"/>
    <n v="-7.1845509999999999"/>
    <s v="|MN00799|MYIA-085512615277/POI/MUHTAROM/085736336929/bang.tar90@gmail.com"/>
    <s v="MYIB_ASSISTANT"/>
    <m/>
    <m/>
    <m/>
    <m/>
    <m/>
    <m/>
    <m/>
    <m/>
    <s v="Management Janji"/>
    <s v="2026-08-06 15:00:00 | Tanggal: 06/8/2026 Jam Pasang: Siang Note: Hubungi pelanggan sebelum ke lokasi, terima kasih."/>
    <s v="FCC"/>
    <d v="2026-05-08T10:39:45"/>
    <d v="2026-08-06T15:00:00"/>
    <m/>
    <s v="PS"/>
    <s v="BJN"/>
    <s v="NO ADDON"/>
    <n v="20260805"/>
    <s v="Completed"/>
    <s v="HSI Bisnis Promo HUT Telkom PSB 70% - 100 Mbps Dual Band"/>
    <s v="INDIBIZ"/>
    <m/>
    <m/>
    <d v="2026-08-06T15:00:00"/>
    <s v="2026-08-06 15:00:00 | Tanggal: 06/8/2026 Jam Pasang: Siang Note: Hubungi pelanggan sebelum ke lokasi, terima kasih."/>
    <n v="2026"/>
    <n v="8"/>
    <n v="5"/>
    <d v="2026-08-05T00:00:00"/>
    <n v="-1.625"/>
    <x v="0"/>
    <x v="18"/>
  </r>
  <r>
    <n v="1494"/>
    <n v="1002519835"/>
    <n v="3"/>
    <x v="3"/>
    <n v="4"/>
    <s v="YOGYAKARTA"/>
    <s v="INNER - YOGYA JATENG SELATAN"/>
    <s v="KEN"/>
    <s v="REG"/>
    <s v="AO"/>
    <s v="NEW SALES"/>
    <s v="1P INET"/>
    <s v="Completed (PS)"/>
    <s v="RBS-Regional 3"/>
    <d v="2026-08-11T13:16:56"/>
    <d v="2026-08-12T17:27:57"/>
    <n v="69363312"/>
    <m/>
    <n v="146130138493"/>
    <s v="SPBU KADISOKA"/>
    <s v="ODP-KEN-FGM/086 FGM/D02/086.01"/>
    <s v="WO061497815"/>
    <m/>
    <m/>
    <m/>
    <n v="110.4462946"/>
    <n v="-7.7533002"/>
    <s v="|MN02579|MYIA-023196783926/POI/ISMAN NUR RAHMAN/085720254999/spbu.kadisoka@gmail.com"/>
    <s v="MYIB_ASSISTANT"/>
    <m/>
    <m/>
    <m/>
    <m/>
    <m/>
    <m/>
    <m/>
    <m/>
    <s v="Management Janji"/>
    <s v="2026-08-12 13:00:00 | Tanggal pemasangan: 12/08/2026 Jam pemasangan : siang Info Tambahan : Hubungi pelanggan dulu sebelum ke lokasi terima kasih."/>
    <s v="FCC"/>
    <d v="2026-11-08T13:39:46"/>
    <d v="2026-08-12T13:00:00"/>
    <m/>
    <s v="PS"/>
    <s v="KEN"/>
    <s v="NO ADDON"/>
    <n v="20260812"/>
    <s v="Completed"/>
    <s v="HSI Bisnis Promo HUT Telkom PSB 70% - 100 Mbps Dual Band"/>
    <s v="INDIBIZ"/>
    <m/>
    <m/>
    <d v="2026-08-12T13:00:00"/>
    <s v="2026-08-12 13:00:00 | Tanggal pemasangan: 12/08/2026 Jam pemasangan : siang Info Tambahan : Hubungi pelanggan dulu sebelum ke lokasi terima kasih."/>
    <n v="2026"/>
    <n v="8"/>
    <n v="12"/>
    <d v="2026-08-12T00:00:00"/>
    <n v="-0.54166666666424135"/>
    <x v="0"/>
    <x v="3"/>
  </r>
  <r>
    <n v="1495"/>
    <n v="1002520886"/>
    <n v="3"/>
    <x v="7"/>
    <n v="4"/>
    <s v="KUDUS"/>
    <s v="BLORA"/>
    <s v="CEP"/>
    <s v="REG"/>
    <s v="AO"/>
    <s v="NEW SALES"/>
    <s v="1P INET"/>
    <s v="98 | OSS - CANCEL COMPLETE"/>
    <s v="RBS-Regional 3"/>
    <d v="2026-08-11T17:10:56"/>
    <d v="2026-08-14T09:57:27"/>
    <n v="69363696"/>
    <m/>
    <n v="142552107765"/>
    <s v="SMK MUHAMMADIYAH 2 CEPU"/>
    <s v="ODP-CEP-FH/091 FH/D09/091.01"/>
    <s v="WO061529519"/>
    <m/>
    <m/>
    <m/>
    <n v="111.58344510000001"/>
    <n v="-7.1494935999999996"/>
    <s v="|MN02756|MYIA-078387090092/POI/SUHARTO/081575430880/suhartost71@gmail.com"/>
    <s v="MYIB_ASSISTANT"/>
    <m/>
    <m/>
    <m/>
    <m/>
    <m/>
    <m/>
    <m/>
    <m/>
    <s v="Management Janji"/>
    <s v="2026-08-12 15:00:00 | telp : 081575430880  alt :  M Janji : (12/08/2026) jam Pasang :pagi / siang  Note : hubungi pelanggan jika ingin kelokasi "/>
    <s v="FCC"/>
    <d v="2026-11-08T17:25:44"/>
    <d v="2026-08-12T15:00:00"/>
    <s v="Kendala Lainnya"/>
    <s v="CANCEL"/>
    <s v="CEP"/>
    <s v="NO ADDON"/>
    <m/>
    <s v="Cancel Completed"/>
    <s v="HSI Bisnis Promo HUT Telkom PSB 70% - 100 Mbps Dual Band"/>
    <s v="INDIBIZ"/>
    <m/>
    <m/>
    <d v="2026-08-12T15:00:00"/>
    <s v="2026-08-12 15:00:00 | telp : 081575430880  alt :  M Janji : (12/08/2026) jam Pasang :pagi / siang  Note : hubungi pelanggan jika ingin kelokasi "/>
    <m/>
    <m/>
    <m/>
    <e v="#NUM!"/>
    <e v="#NUM!"/>
    <x v="1"/>
    <x v="3"/>
  </r>
  <r>
    <n v="1496"/>
    <n v="1002522173"/>
    <n v="3"/>
    <x v="7"/>
    <n v="4"/>
    <s v="KUDUS"/>
    <s v="PURWODADI"/>
    <s v="WRO"/>
    <s v="REG"/>
    <s v="AO"/>
    <s v="NEW SALES"/>
    <s v="1P INET"/>
    <s v="98 | OSS - CANCEL COMPLETE"/>
    <s v="RBS-Regional 3"/>
    <d v="2026-08-12T13:34:57"/>
    <d v="2026-08-16T14:33:25"/>
    <n v="69364268"/>
    <m/>
    <n v="142509107239"/>
    <s v="PT. AMARTHA MIKRO FINTEK"/>
    <s v="ODP-WRO-FC/127 FC/D05/127.01"/>
    <s v="WO061588922"/>
    <m/>
    <m/>
    <m/>
    <n v="111.1256223"/>
    <n v="-7.1252035999999999"/>
    <s v="MD|MYDB-20260811265009|DN00001/MN00966|PT. AMARTHA MIKRO FINTEK|085943519355"/>
    <s v="MYDIGIBIZPARTNER"/>
    <m/>
    <m/>
    <m/>
    <m/>
    <m/>
    <m/>
    <m/>
    <m/>
    <s v="Management Janji"/>
    <s v="2026-08-14 13:00:00 | Nama Pic : bu eka No Hp Pic : 085943519355 No alt : - Jam Pemasangan : pagi  Tanggal Pemasangan : 14 Agustus 2026"/>
    <s v="FCC"/>
    <d v="2026-12-08T13:39:52"/>
    <d v="2026-08-14T13:00:00"/>
    <s v="Kendala Pelanggan"/>
    <s v="CANCEL"/>
    <s v="WRO"/>
    <s v="NO ADDON"/>
    <m/>
    <s v="Cancel Completed"/>
    <s v="HSI Bisnis Promo HUT Telkom PSB 70% - 50 Mbps"/>
    <s v="INDIBIZ"/>
    <m/>
    <m/>
    <d v="2026-08-14T13:00:00"/>
    <s v="2026-08-14 13:00:00 | Nama Pic : bu eka No Hp Pic : 085943519355 No alt : - Jam Pemasangan : pagi  Tanggal Pemasangan : 14 Agustus 2026"/>
    <m/>
    <m/>
    <m/>
    <e v="#NUM!"/>
    <e v="#NUM!"/>
    <x v="1"/>
    <x v="3"/>
  </r>
  <r>
    <n v="1497"/>
    <n v="1002506172"/>
    <n v="3"/>
    <x v="3"/>
    <n v="4"/>
    <s v="YOGYAKARTA"/>
    <s v="SLEMAN"/>
    <s v="SMN"/>
    <s v="REG"/>
    <s v="AO"/>
    <s v="NEW SALES"/>
    <m/>
    <s v="Completed (PS)"/>
    <s v="RBS-Regional 3"/>
    <d v="2026-08-03T13:56:52"/>
    <d v="2026-08-04T17:36:05"/>
    <n v="69357584"/>
    <m/>
    <n v="146133132985"/>
    <s v="SMP N 3 MLATI"/>
    <s v="ODP-SMN-FDG/034"/>
    <s v="WO060806035"/>
    <m/>
    <m/>
    <m/>
    <n v="110.3374091"/>
    <n v="-7.7449422999999999"/>
    <s v="|MC80228|/SMP N 3 MLATI/Paket HSI Bisnis Promo HUT Telkom 1:1 300Mbps/AHMAD NUGROHO/085743385751/ahmadnugroho7@gmail.com"/>
    <s v="Sales Profesional"/>
    <m/>
    <m/>
    <m/>
    <m/>
    <m/>
    <m/>
    <m/>
    <m/>
    <s v="Management Janji"/>
    <s v="2026-08-04 13:00:00|Tanggal pemasangan : 04 agustus 2026 Jam pemasangan : 08.00 - 12.00 Info Tambahan : Hubungi pelanggan dulu sebelum ke lokasi terimakasih|40981182|MYDITA"/>
    <s v="FCC"/>
    <d v="2026-03-08T14:10:30"/>
    <d v="2026-08-04T13:00:00"/>
    <m/>
    <s v="PS"/>
    <s v="SM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13:00:00"/>
    <s v="2026-08-04 13:00:00|Tanggal pemasangan : 04 agustus 2026 Jam pemasangan : 08.00 - 12.00 Info Tambahan : Hubungi pelanggan dulu sebelum ke lokasi terimakasih|40981182|MYDITA"/>
    <n v="2026"/>
    <n v="8"/>
    <n v="4"/>
    <d v="2026-08-04T00:00:00"/>
    <n v="-0.54166666666424135"/>
    <x v="0"/>
    <x v="3"/>
  </r>
  <r>
    <n v="1498"/>
    <n v="1002515441"/>
    <n v="3"/>
    <x v="3"/>
    <n v="4"/>
    <s v="PURWOKERTO"/>
    <s v="PURWOKERTO"/>
    <s v="PWT"/>
    <s v="REG"/>
    <s v="AO"/>
    <s v="NEW SALES"/>
    <s v="1P INET"/>
    <s v="Completed (PS)"/>
    <s v="RBS-Regional 3"/>
    <d v="2026-08-07T18:04:56"/>
    <d v="2026-08-08T15:26:50"/>
    <n v="69361128"/>
    <m/>
    <n v="146303609753"/>
    <s v="PEMDES GANDATAPA"/>
    <s v="ODP-PWT-FBN/040"/>
    <s v="WO061198901"/>
    <m/>
    <m/>
    <m/>
    <n v="109.267619"/>
    <n v="-7.3416550000000003"/>
    <s v="|MC80042|MYIA-012666269560/POI/Slamet Mujianto /08156563929/desagandatapa646@gmail.com"/>
    <s v="MYIB_ASSISTANT"/>
    <m/>
    <m/>
    <m/>
    <m/>
    <m/>
    <m/>
    <m/>
    <m/>
    <s v="Management Janji"/>
    <s v="2026-08-08 15:00:00 | Nama PIC : bapak mujianto No HP : 08156563929 Alt :  M Janji : (SABTU/8/AGUSTUS/2026) jam Pasang : 09:00 Note : hubungi pelanggan jika ingin kelokasi"/>
    <s v="FCC"/>
    <d v="2026-07-08T18:10:10"/>
    <d v="2026-08-08T15:00:00"/>
    <m/>
    <s v="PS"/>
    <s v="PWT"/>
    <s v="NO ADDON"/>
    <n v="20260808"/>
    <s v="Completed"/>
    <s v="HSI Bisnis Promo HUT Telkom PSB 70% - 50 Mbps"/>
    <s v="INDIBIZ"/>
    <m/>
    <m/>
    <d v="2026-08-08T15:00:00"/>
    <s v="2026-08-08 15:00:00 | Nama PIC : bapak mujianto No HP : 08156563929 Alt :  M Janji : (SABTU/8/AGUSTUS/2026) jam Pasang : 09:00 Note : hubungi pelanggan jika ingin kelokasi"/>
    <n v="2026"/>
    <n v="8"/>
    <n v="8"/>
    <d v="2026-08-08T00:00:00"/>
    <n v="-0.625"/>
    <x v="0"/>
    <x v="3"/>
  </r>
  <r>
    <n v="1499"/>
    <n v="1002527333"/>
    <n v="3"/>
    <x v="6"/>
    <n v="5"/>
    <s v="JEMBER"/>
    <s v="BANYUWANGI"/>
    <s v="BWG"/>
    <s v="REG"/>
    <s v="AO"/>
    <s v="NEW SALES"/>
    <s v="1P INET"/>
    <s v="Completed (PS)"/>
    <s v="RBS-Regional 3"/>
    <d v="2026-08-14T17:28:56"/>
    <d v="2026-08-17T13:02:03"/>
    <n v="69366425"/>
    <m/>
    <n v="152503269652"/>
    <s v="PT Tridayabakti Ketapanggilimanuk"/>
    <s v="ODP-BWG-FAZ/44 FAZ/D01/44.01"/>
    <s v="WO061776092"/>
    <m/>
    <m/>
    <m/>
    <n v="114.4004219"/>
    <n v="-8.1459124999999997"/>
    <s v="MD|MYDB-20260814265391|DN00001/MN01010|PT Tridayabakti Ketapanggilimanuk|082144718055"/>
    <s v="MYDIGIBIZPARTNER"/>
    <m/>
    <m/>
    <m/>
    <m/>
    <m/>
    <m/>
    <m/>
    <m/>
    <s v="Management Janji"/>
    <s v="2026-08-15 15:00:00 | Nama PIC : Bp Bhima No HP : 082144718055 No Alt : - M Janji :  15 Agustus 2026 Jam Pasang : Pagi / Siang Note : hubungi pelanggan jika ingin kelokasi"/>
    <s v="FCC"/>
    <s v="14-08-2026 17:39:52"/>
    <d v="2026-08-15T15:00:00"/>
    <s v="Kendala Pelanggan"/>
    <s v="PS"/>
    <s v="BWG"/>
    <s v="NO ADDON"/>
    <n v="20260817"/>
    <s v="Completed"/>
    <s v="HSI Bisnis Promo HUT Telkom PSB 70% - 50 Mbps"/>
    <s v="INDIBIZ"/>
    <m/>
    <m/>
    <d v="2026-08-15T15:00:00"/>
    <s v="2026-08-15 15:00:00 | Nama PIC : Bp Bhima No HP : 082144718055 No Alt : - M Janji :  15 Agustus 2026 Jam Pasang : Pagi / Siang Note : hubungi pelanggan jika ingin kelokasi"/>
    <n v="2026"/>
    <n v="8"/>
    <n v="17"/>
    <d v="2026-08-17T00:00:00"/>
    <n v="1.375"/>
    <x v="2"/>
    <x v="16"/>
  </r>
  <r>
    <n v="1500"/>
    <n v="1002516023"/>
    <n v="3"/>
    <x v="1"/>
    <n v="5"/>
    <s v="MADURA"/>
    <s v="BANGKALAN"/>
    <s v="OMB"/>
    <s v="REG"/>
    <s v="AO"/>
    <s v="NEW SALES"/>
    <m/>
    <s v="Completed (PS)"/>
    <s v="RBS-Regional 3"/>
    <d v="2026-08-08T14:19:09"/>
    <d v="2026-08-10T08:17:17"/>
    <n v="69361498"/>
    <m/>
    <n v="152438901422"/>
    <s v="KEDAI BAK HALIYEH"/>
    <s v="ODP-OMB-FF/22"/>
    <s v="WO061276251"/>
    <m/>
    <m/>
    <m/>
    <n v="113.3445475"/>
    <n v="-7.0099692999999998"/>
    <s v="|MC70132|/KEDAI BAK HALIYEH/SAIFUL JAMIL/082227615747/haliyehhdka@gmail.com/HSI Bisnis + Netmonk Promo 2026 300 Mbps (Rp 1.186.100) PSB 150.000"/>
    <s v="Sales Force DBS"/>
    <m/>
    <m/>
    <m/>
    <m/>
    <m/>
    <m/>
    <m/>
    <m/>
    <s v="Management Janji"/>
    <s v="2026-08-09 13:00:00|Nama PIC : Bp Saiful No Hp : 082227615747 No Alt : - Tgl Pemasangan : 09 Agustus 2026 Interval : PAGI SIANG Note : Hubungi pelanggan terlebih dahulu|40951378|MYDITA"/>
    <s v="FCC"/>
    <d v="2026-08-08T14:25:43"/>
    <d v="2026-08-09T13:00:00"/>
    <m/>
    <s v="PS"/>
    <s v="OMB"/>
    <s v="NETMONK"/>
    <n v="20260810"/>
    <s v="Completed"/>
    <s v="- 11_11446;Biaya PSB HSI EBIS Tunai di Depan ~ 11[150000]  - SP_NOSS;SP_NOSS ~ Internet NOSS Multispeed Network[0]  - SP_NOSS;SP_NOSS ~ Internet NOSS Multispeed Network[0]  - E25060;E25060 ~ ES25 - Paket HSI Bisnis (HSIE) Khusus Winback 2.0[0]  - E25060~n"/>
    <s v="INDIBIZ"/>
    <m/>
    <m/>
    <d v="2026-08-09T13:00:00"/>
    <s v="2026-08-09 13:00:00|Nama PIC : Bp Saiful No Hp : 082227615747 No Alt : - Tgl Pemasangan : 09 Agustus 2026 Interval : PAGI SIANG Note : Hubungi pelanggan terlebih dahulu|40951378|MYDITA"/>
    <n v="2026"/>
    <n v="8"/>
    <n v="10"/>
    <d v="2026-08-10T00:00:00"/>
    <n v="0.45833333333575865"/>
    <x v="0"/>
    <x v="1"/>
  </r>
  <r>
    <n v="1501"/>
    <n v="1002522688"/>
    <n v="3"/>
    <x v="7"/>
    <n v="4"/>
    <s v="KUDUS"/>
    <s v="JEPARA"/>
    <s v="KEL"/>
    <s v="REG"/>
    <s v="AO"/>
    <s v="NEW SALES"/>
    <s v="1P INET"/>
    <s v="Completed (PS)"/>
    <s v="RBS-Regional 3"/>
    <d v="2026-08-12T15:40:56"/>
    <d v="2026-08-13T22:39:54"/>
    <n v="69364422"/>
    <m/>
    <n v="146508109166"/>
    <s v="SPBU 4459411"/>
    <s v="ODP-KEL-FD/046 FD/D02/046.01"/>
    <s v="WO061606873"/>
    <m/>
    <m/>
    <m/>
    <n v="110.913061"/>
    <n v="-6.5060169999999999"/>
    <s v="|MC60115|MYIA-066244856910/POI/Ruslim/082326071579/spbumojo88@gmail.com"/>
    <s v="MYIB_ASSISTANT"/>
    <m/>
    <m/>
    <m/>
    <m/>
    <m/>
    <m/>
    <m/>
    <m/>
    <s v="Management Janji"/>
    <s v="2026-08-13 13:00:00 |  M Janji : (13/AGUSTUS/2026) jam Pasang : 09:00 Note : hubungi pelanggan jika ingin kelokasi"/>
    <s v="FCC"/>
    <d v="2026-12-08T15:55:11"/>
    <d v="2026-08-13T13:00:00"/>
    <m/>
    <s v="PS"/>
    <s v="KEL"/>
    <s v="NO ADDON"/>
    <n v="20260813"/>
    <s v="Completed"/>
    <s v="HSI Bisnis Basic Promo HUT Telkom PSB 70% - 100 Mbps Dual Band"/>
    <s v="INDIBIZ"/>
    <m/>
    <m/>
    <d v="2026-08-13T13:00:00"/>
    <s v="2026-08-13 13:00:00 |  M Janji : (13/AGUSTUS/2026) jam Pasang : 09:00 Note : hubungi pelanggan jika ingin kelokasi"/>
    <n v="2026"/>
    <n v="8"/>
    <n v="13"/>
    <d v="2026-08-13T00:00:00"/>
    <n v="-0.54166666666424135"/>
    <x v="0"/>
    <x v="3"/>
  </r>
  <r>
    <n v="1502"/>
    <n v="1002531256"/>
    <n v="3"/>
    <x v="1"/>
    <n v="5"/>
    <s v="MADURA"/>
    <s v="PAMEKASAN"/>
    <s v="PME"/>
    <s v="REG"/>
    <s v="AO"/>
    <s v="NEW SALES"/>
    <m/>
    <s v="CC - HD1A - INPROGRESS UNCONTACTED"/>
    <s v="RBS-Regional 3"/>
    <d v="2026-08-17T16:30:01"/>
    <d v="2026-08-17T19:16:30"/>
    <n v="69368293"/>
    <m/>
    <n v="152426928278"/>
    <s v="TOKO NURIL BAROKAH"/>
    <s v="ODP-PME-FAU/27"/>
    <m/>
    <m/>
    <m/>
    <m/>
    <n v="113.51125690000001"/>
    <n v="-7.2074689999999997"/>
    <s v="|MC70132|/NURIL FAJRI-TOKO NURIL BAROKAH/082337624124/nurilbarok@gmail.com/HSI Bisnis + Netmonk Promo 2026 100 Mbps (Rp 591.100) PSB 150.000/-7.2074572, 113.5112102/Dekat Malangan, Majungan, Kec. Pademawu, Kabupaten Pamekasan, Jawa Timur 69323"/>
    <s v="Sales Force DBS"/>
    <m/>
    <m/>
    <m/>
    <m/>
    <m/>
    <m/>
    <m/>
    <m/>
    <m/>
    <m/>
    <m/>
    <s v="17-08-2026 16:39:54"/>
    <m/>
    <m/>
    <s v="FCC"/>
    <s v="PME"/>
    <s v="NETMONK"/>
    <m/>
    <s v="UNCONTACTED : Telepon Tidak Diangkat - RNA Ilham Budhi Prasetya 40000802|MYDITA"/>
    <s v="- 11_11446;Biaya PSB HSI EBIS Tunai di Depan ~ 11[150000]  - E23080;E23080 ~ ES23 - Add-on HSI Bisnis Bundling (Netmonk)[0]  - E23080~null~100382;E23080||77||Abodemen 0[0]  - E23080~null~E23080_NMONKHI;NMONKHI ~ Nadefaa Netmonk Hi Alacarte ~ E23080[56100]"/>
    <s v="INDIBIZ"/>
    <m/>
    <m/>
    <m/>
    <m/>
    <m/>
    <m/>
    <m/>
    <e v="#NUM!"/>
    <e v="#NUM!"/>
    <x v="1"/>
    <x v="1"/>
  </r>
  <r>
    <n v="1503"/>
    <n v="1002517372"/>
    <n v="3"/>
    <x v="2"/>
    <n v="5"/>
    <s v="KEDIRI"/>
    <s v="TULUNGAGUNG"/>
    <s v="TUL"/>
    <s v="REG"/>
    <s v="AO"/>
    <s v="NEW SALES"/>
    <m/>
    <s v="Completed (PS)"/>
    <s v="RBS-Regional 3"/>
    <d v="2026-08-10T11:12:24"/>
    <d v="2026-08-10T13:03:25"/>
    <n v="69361598"/>
    <m/>
    <n v="152606246416"/>
    <s v="SPBU 54.662.22 TULUNGAGUNG"/>
    <s v="ODP-TUL-FS/06"/>
    <s v="WO061377543"/>
    <m/>
    <m/>
    <m/>
    <n v="111.8703546"/>
    <n v="-8.0448619000000008"/>
    <s v="|MN00418|MYIA-036256364083/POI/YUDA ROCHMANSYAH /085161151181/spbu5466222tulungagung@gmail.com"/>
    <s v="Sales Profesional"/>
    <m/>
    <m/>
    <m/>
    <m/>
    <m/>
    <m/>
    <m/>
    <m/>
    <s v="Management Janji"/>
    <s v="2026-08-09 13:00:00 | Nama Pic : bp YUDA   No Hp Pic : 085161151181  No alt : -  Jam Pemasangan : pagi   Tanggal Pemasangan : 9 Agustus 2026"/>
    <s v="FCC"/>
    <d v="2026-10-08T11:40:04"/>
    <m/>
    <m/>
    <s v="PS"/>
    <s v="TUL"/>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9 13:00:00 | Nama Pic : bp YUDA   No Hp Pic : 085161151181  No alt : -  Jam Pemasangan : pagi   Tanggal Pemasangan : 9 Agustus 2026"/>
    <n v="2026"/>
    <n v="8"/>
    <n v="10"/>
    <d v="2026-08-10T00:00:00"/>
    <n v="-0.29166666666424135"/>
    <x v="0"/>
    <x v="28"/>
  </r>
  <r>
    <n v="1504"/>
    <n v="1002516004"/>
    <n v="3"/>
    <x v="0"/>
    <n v="5"/>
    <s v="MATARAM"/>
    <s v="SUMBAWA"/>
    <s v="MLK"/>
    <s v="REG"/>
    <s v="AO"/>
    <s v="NEW SALES"/>
    <s v="1P INET"/>
    <s v="102 | FOLLOW UP COMPLETED"/>
    <s v="RBS-Regional 3"/>
    <d v="2026-08-08T14:04:57"/>
    <d v="2026-08-10T18:11:34"/>
    <n v="69361494"/>
    <m/>
    <n v="172608206120"/>
    <s v="CENTRAL KOPI"/>
    <s v="ODP-MLK-FAD/55 FAD/D05/55.01"/>
    <s v="WO061266808"/>
    <m/>
    <m/>
    <m/>
    <n v="116.74897325615299"/>
    <n v="-8.9158176995566993"/>
    <s v="|MN02367|MYIA-015083076541/POI/REZA RAMDHANI PUTRA/085942520002/rezaecha286@gmail.com"/>
    <s v="MYIB_ASSISTANT"/>
    <m/>
    <m/>
    <m/>
    <m/>
    <m/>
    <m/>
    <m/>
    <m/>
    <s v="Management Janji"/>
    <s v="2026-08-09 13:00:00 | M Janji : 9 agustus 2026 jam Pasang : siang Note : hubungi pelanggan jika ingin kelokasi "/>
    <s v="FCC"/>
    <d v="2026-08-08T14:10:30"/>
    <d v="2026-08-09T13:00:00"/>
    <m/>
    <s v="REVOKE"/>
    <s v="MLK"/>
    <s v="NO ADDON"/>
    <m/>
    <s v="Follow Up Revoke Completed, New Order ID : SC1002518667"/>
    <s v="HSI Bisnis Basic Promo HUT Telkom PSB 70% - 50 Mbps"/>
    <s v="INDIBIZ"/>
    <m/>
    <m/>
    <d v="2026-08-09T13:00:00"/>
    <s v="2026-08-09 13:00:00 | M Janji : 9 agustus 2026 jam Pasang : siang Note : hubungi pelanggan jika ingin kelokasi "/>
    <m/>
    <m/>
    <m/>
    <e v="#NUM!"/>
    <e v="#NUM!"/>
    <x v="1"/>
    <x v="0"/>
  </r>
  <r>
    <n v="1505"/>
    <n v="1002526364"/>
    <n v="3"/>
    <x v="1"/>
    <n v="5"/>
    <s v="SBY UTARA"/>
    <s v="TANDES"/>
    <s v="BBE"/>
    <s v="REG"/>
    <s v="AO"/>
    <s v="NEW SALES"/>
    <s v="1P INET"/>
    <s v="CANCEL COMPLETED"/>
    <s v="RBS-Regional 3"/>
    <d v="2026-08-14T13:05:56"/>
    <d v="2026-08-17T02:50:16"/>
    <n v="69366024"/>
    <m/>
    <n v="152417233963"/>
    <s v="TOKO WARINTO"/>
    <s v="ODP-BBE-FUA/03 FUA/D01/03.01"/>
    <s v="WO061742583"/>
    <m/>
    <m/>
    <m/>
    <n v="112.6389327"/>
    <n v="-7.3271885000000001"/>
    <s v="|MN00086|MYIA-017436881311/POI/WARINTO/085755947770/evitasarisari28@gmail.com"/>
    <s v="MYIB_ASSISTANT"/>
    <m/>
    <m/>
    <m/>
    <m/>
    <m/>
    <m/>
    <m/>
    <m/>
    <s v="Management Janji"/>
    <s v="2026-08-15 13:00:00 | Tanggal pemasangan: 27/07/2026 Jam pemasangan : pagi / siang Info Tambahan : Hubungi pelanggan dulu sebelum ke lokasi. terima kasih"/>
    <s v="FCC"/>
    <s v="14-08-2026 13:10:24"/>
    <d v="2026-08-15T13:00:00"/>
    <m/>
    <s v="CANCEL"/>
    <s v="BBE"/>
    <s v="OCA"/>
    <m/>
    <s v="Cancel Completed"/>
    <s v="HSI Bisnis Basic Bundling OCA Breach Checker Promo 2026 PSB 70% - 50 Mbps"/>
    <s v="INDIBIZ"/>
    <m/>
    <m/>
    <d v="2026-08-15T13:00:00"/>
    <s v="2026-08-15 13:00:00 | Tanggal pemasangan: 27/07/2026 Jam pemasangan : pagi / siang Info Tambahan : Hubungi pelanggan dulu sebelum ke lokasi. terima kasih"/>
    <m/>
    <m/>
    <m/>
    <e v="#NUM!"/>
    <e v="#NUM!"/>
    <x v="1"/>
    <x v="27"/>
  </r>
  <r>
    <n v="1506"/>
    <n v="1002527787"/>
    <n v="3"/>
    <x v="1"/>
    <n v="5"/>
    <s v="MADURA"/>
    <s v="BANGKALAN"/>
    <s v="SPG"/>
    <s v="REG"/>
    <s v="AO"/>
    <s v="NEW SALES"/>
    <s v="1P INET"/>
    <s v="Completed (PS)"/>
    <s v="RBS-Regional 3"/>
    <d v="2026-08-15T09:29:56"/>
    <d v="2026-08-16T17:20:54"/>
    <n v="69366609"/>
    <m/>
    <n v="152434913669"/>
    <s v="SMP Ibnu Achmad"/>
    <s v="ODP-SPG-FY/105 FY/D07/105.01"/>
    <s v="WO061800641"/>
    <m/>
    <m/>
    <m/>
    <n v="113.178469128906"/>
    <n v="-7.0129741072859302"/>
    <s v="MD|MYDB-20260814265408|DN00001/MN00572|SMP Ibnu Achmad|083850501537"/>
    <s v="MYDIGIBIZPARTNER"/>
    <m/>
    <m/>
    <m/>
    <m/>
    <m/>
    <m/>
    <m/>
    <m/>
    <s v="Management Janji"/>
    <s v="2026-08-16 08:00:00 | Tanggal pemasangan: 16/08/2026 Jam pemasangan : pagi / siang Info Tambahan : Hubungi pelanggan dulu sebelum ke lokasi terima kasih."/>
    <s v="FCC"/>
    <s v="15-08-2026 09:40:30"/>
    <d v="2026-08-16T08:00:00"/>
    <m/>
    <s v="PS"/>
    <s v="SPG"/>
    <s v="NETMONK"/>
    <n v="20260816"/>
    <s v="Completed"/>
    <s v="HSI Bisnis Bundling Netmonk Promo 2026 PSB 70% - 300 Mbps"/>
    <s v="INDIBIZ"/>
    <m/>
    <m/>
    <d v="2026-08-16T08:00:00"/>
    <s v="2026-08-16 08:00:00 | Tanggal pemasangan: 16/08/2026 Jam pemasangan : pagi / siang Info Tambahan : Hubungi pelanggan dulu sebelum ke lokasi terima kasih."/>
    <n v="2026"/>
    <n v="8"/>
    <n v="16"/>
    <d v="2026-08-16T00:00:00"/>
    <n v="-0.33333333333575865"/>
    <x v="0"/>
    <x v="1"/>
  </r>
  <r>
    <n v="1507"/>
    <n v="1002531118"/>
    <n v="3"/>
    <x v="3"/>
    <n v="4"/>
    <s v="MAGELANG"/>
    <s v="PURWOREJJO"/>
    <s v="PWJ"/>
    <s v="REG"/>
    <s v="AO"/>
    <s v="NEW SALES"/>
    <s v="1P INET"/>
    <s v="MIE - SEND SURVEY"/>
    <s v="RBS-Regional 3"/>
    <d v="2026-08-17T15:17:57"/>
    <d v="2026-08-17T15:20:02"/>
    <n v="69368202"/>
    <m/>
    <n v="142138510589"/>
    <s v="TOKO ONE"/>
    <s v="ODP-PWJ-FAN/005 FAN/D02/005.01"/>
    <s v="WO061940755"/>
    <m/>
    <m/>
    <m/>
    <n v="110.035412948732"/>
    <n v="-7.6726847935905997"/>
    <s v="|MN00938|MYIA-035571526718/POI/Febri Haryanto/085747100057/yasta.putra84@gmail.com"/>
    <s v="MYIB_ASSISTANT"/>
    <m/>
    <m/>
    <m/>
    <m/>
    <m/>
    <m/>
    <m/>
    <m/>
    <s v="Management Janji"/>
    <s v="2026-08-19 08:00:00 | Waktu pemasangan : 17 agustus 2026 Jam pemasangan : 08.00 - 12.00 Info Tambahan : Hubungi pelanggan dulu sebelum ke lokasi terimakasih "/>
    <s v="FCC"/>
    <s v="17-08-2026 15:25:50"/>
    <d v="2026-08-19T08:00:00"/>
    <m/>
    <s v="SURVEY_NEW_MANJA"/>
    <s v="PWJ"/>
    <s v="NO ADDON"/>
    <m/>
    <s v="MIE - SEND SURVEY"/>
    <s v="HSI Bisnis Promo HUT Telkom PSB 70% - 75 Mbps"/>
    <s v="INDIBIZ"/>
    <m/>
    <m/>
    <d v="2026-08-19T08:00:00"/>
    <s v="2026-08-19 08:00:00 | Waktu pemasangan : 17 agustus 2026 Jam pemasangan : 08.00 - 12.00 Info Tambahan : Hubungi pelanggan dulu sebelum ke lokasi terimakasih "/>
    <m/>
    <m/>
    <m/>
    <e v="#NUM!"/>
    <e v="#NUM!"/>
    <x v="1"/>
    <x v="3"/>
  </r>
  <r>
    <n v="1508"/>
    <n v="1002510579"/>
    <n v="3"/>
    <x v="0"/>
    <n v="5"/>
    <s v="KUPANG"/>
    <s v="KUPANG"/>
    <s v="KPN"/>
    <s v="REG"/>
    <s v="AO"/>
    <s v="NEW SALES"/>
    <s v="1P INET"/>
    <s v="Completed (PS)"/>
    <s v="RBS-Regional 3"/>
    <d v="2026-08-05T13:34:57"/>
    <d v="2026-08-06T18:07:25"/>
    <n v="69359197"/>
    <m/>
    <n v="172502311370"/>
    <s v="Rumah Makan BROTUS lantai 2"/>
    <s v="ODP-KPN-FQD/09 FQD/D01/09.01"/>
    <s v="WO060987312"/>
    <m/>
    <m/>
    <m/>
    <n v="123.616439066827"/>
    <n v="-10.1583318093216"/>
    <s v="MD|MYDB-20260805264434|DC40005/MC40070|Rumah Makan BROTUS lantai 2|082235258049"/>
    <s v="MYDIGIBIZPARTNER"/>
    <m/>
    <m/>
    <m/>
    <m/>
    <m/>
    <m/>
    <m/>
    <m/>
    <s v="Management Janji"/>
    <s v="2026-08-06 13:00:00 | M Janji : (06/08/2026) jam Pasang : 09:00 Note : hubungi pelanggan jika ingin kelokasi"/>
    <s v="FCC"/>
    <d v="2026-05-08T13:39:44"/>
    <d v="2026-08-06T13:00:00"/>
    <m/>
    <s v="PS"/>
    <s v="KPN"/>
    <s v="NO ADDON"/>
    <n v="20260806"/>
    <s v="Completed"/>
    <s v="HSI Bisnis Promo HUT Telkom PSB 70% - 75 Mbps"/>
    <s v="INDIBIZ"/>
    <m/>
    <m/>
    <d v="2026-08-06T13:00:00"/>
    <s v="2026-08-06 13:00:00 | M Janji : (06/08/2026) jam Pasang : 09:00 Note : hubungi pelanggan jika ingin kelokasi"/>
    <n v="2026"/>
    <n v="8"/>
    <n v="6"/>
    <d v="2026-08-06T00:00:00"/>
    <n v="-0.54166666666424135"/>
    <x v="0"/>
    <x v="33"/>
  </r>
  <r>
    <n v="1509"/>
    <n v="1002525562"/>
    <n v="3"/>
    <x v="6"/>
    <n v="5"/>
    <s v="SIDOARJO"/>
    <s v="INNER - JATIM TIMUR"/>
    <s v="KRN"/>
    <s v="REG"/>
    <s v="AO"/>
    <s v="NEW SALES"/>
    <m/>
    <s v="Completed (PS)"/>
    <s v="RBS-Regional 3"/>
    <d v="2026-08-14T09:09:53"/>
    <d v="2026-08-14T12:43:07"/>
    <n v="69358844"/>
    <m/>
    <n v="152331251061"/>
    <s v="MI NURUL ULUM AULA"/>
    <s v="ODP-KRN-FAF/40"/>
    <s v="WO061720365"/>
    <m/>
    <m/>
    <m/>
    <n v="112.62412735773501"/>
    <n v="-7.4490811419691196"/>
    <s v="|MN00370|/MI NURUL ULUM AULA/WINBACK 2.0 HSI B2B (1:1) 100MBPS 535RB PSB DISC 70%//111muchlissh@gmail.com/MUHAMMAD MUCHLIS/89504592018"/>
    <s v="Sales Force DBS"/>
    <m/>
    <m/>
    <m/>
    <m/>
    <m/>
    <m/>
    <m/>
    <m/>
    <s v="Management Janji"/>
    <s v="2026-08-07 08:00:00|Tanggal pemasangan: 6/08/2026  Jam pemasangan : pagi / siang  Info Tambahan : Hubungi pelanggan dulu sebelum ke lokasi.  terima kasih|40010577|MYDITA"/>
    <s v="FCC"/>
    <s v="14-08-2026 09:10:50"/>
    <m/>
    <m/>
    <s v="PS"/>
    <s v="KRN"/>
    <s v="NO ADDON"/>
    <n v="20260814"/>
    <s v="Completed"/>
    <s v="- 11_11446;Biaya PSB HSI EBIS Tunai di Depan ~ 11[150000]  - E23015;E23015 ~ ES23 - Perangkat ONT[0]  - E23015~null~44292;E23015||11||Abodemen 0[0]  - E23015~null~E23015_SWONTPREM;SWONTPREM ~ Biaya Sewa ONT Premium ~ E23015[50000]  - E25060;E25060 ~ ES25 "/>
    <s v="INDIBIZ"/>
    <m/>
    <m/>
    <d v="2026-08-14T07:00:00"/>
    <s v="2026-08-07 08:00:00|Tanggal pemasangan: 6/08/2026  Jam pemasangan : pagi / siang  Info Tambahan : Hubungi pelanggan dulu sebelum ke lokasi.  terima kasih|40010577|MYDITA"/>
    <n v="2026"/>
    <n v="8"/>
    <n v="14"/>
    <d v="2026-08-14T00:00:00"/>
    <n v="-0.29166666666424135"/>
    <x v="0"/>
    <x v="17"/>
  </r>
  <r>
    <n v="1510"/>
    <n v="1002523841"/>
    <n v="3"/>
    <x v="1"/>
    <n v="5"/>
    <s v="SBY SELATAN"/>
    <s v="MANYAR"/>
    <s v="JGR"/>
    <s v="REG"/>
    <s v="AO"/>
    <s v="NEW SALES"/>
    <m/>
    <s v="Completed (PS)"/>
    <s v="RBS-Regional 3"/>
    <d v="2026-08-13T11:09:54"/>
    <d v="2026-08-14T18:31:15"/>
    <n v="69364933"/>
    <m/>
    <n v="152310255717"/>
    <s v="PT GIGAN TRANS LOGISTICS"/>
    <s v="ODP-RKT-FPA/33"/>
    <s v="WO061739562"/>
    <m/>
    <m/>
    <m/>
    <n v="112.8155738"/>
    <n v="-7.3088677000000004"/>
    <s v="|MN01731|/PT GIGAN TRANS LOGISTICS/HSI Basic Promo HUT Telkom (1:2) 50 Mbps (Rp 320.000) PSB Rp 150.000/0811333514/gigantrans@gmail.com/GOEY SOEDRAJAT WIBOWO/Jl. Green Semnaggi Mangrove J1-21 Agiceras Cluster, Wonorejo, Rungkut, Surabaya"/>
    <s v="Sales Force DBS"/>
    <m/>
    <m/>
    <m/>
    <m/>
    <m/>
    <m/>
    <m/>
    <m/>
    <s v="Management Janji"/>
    <s v="2026-08-15 13:00:00|Jam Pemasangan : 08:00 - 12.00 Tanggal Pemasangan : 15/08/2026 Info Tambahan : Hubungi pelanggan sebelum datang ke lokasi|40971402|MYDITA"/>
    <s v="FCC"/>
    <s v="13-08-2026 11:25:53"/>
    <d v="2026-08-15T13:00:00"/>
    <m/>
    <s v="PS"/>
    <s v="JGR"/>
    <s v="NO ADDON"/>
    <n v="20260814"/>
    <s v="Completed"/>
    <s v="- 11_11446;Biaya PSB HSI EBIS Tunai di Depan ~ 11[150000]  - SP_NOSS;SP_NOSS ~ Internet NOSS Multispeed Network[0]  - SP_NOSS;SP_NOSS ~ Internet NOSS Multispeed Network[0]  - E25061;E25061 ~ ES25 - Paket HSI Basic (HSIEF) Khusus Winback 2.0[0]  - E25061~n"/>
    <s v="INDIBIZ"/>
    <m/>
    <m/>
    <d v="2026-08-15T13:00:00"/>
    <s v="2026-08-15 13:00:00|Jam Pemasangan : 08:00 - 12.00 Tanggal Pemasangan : 15/08/2026 Info Tambahan : Hubungi pelanggan sebelum datang ke lokasi|40971402|MYDITA"/>
    <n v="2026"/>
    <n v="8"/>
    <n v="14"/>
    <d v="2026-08-14T00:00:00"/>
    <n v="-1.5416666666642413"/>
    <x v="0"/>
    <x v="8"/>
  </r>
  <r>
    <n v="1511"/>
    <n v="1002511532"/>
    <n v="3"/>
    <x v="0"/>
    <n v="5"/>
    <s v="MATARAM"/>
    <s v="SUMBAWA"/>
    <s v="MLK"/>
    <s v="DPS"/>
    <s v="AO"/>
    <s v="NEW SALES"/>
    <m/>
    <s v="Completed (PS)"/>
    <s v="DPS-Property &amp; Resources"/>
    <d v="2026-08-06T09:05:45"/>
    <d v="2026-08-06T14:14:42"/>
    <n v="69352657"/>
    <m/>
    <n v="172608206212"/>
    <s v="AMNT TOWNSITE 2 D46"/>
    <s v="ODP-MLK-FAC/05"/>
    <s v="WO061043621"/>
    <m/>
    <m/>
    <m/>
    <n v="116.7586278"/>
    <n v="-8.9648123000000002"/>
    <s v="DSS HSI | WILHELMI A IDRIS | 970167 | TREG 3 | AMNT Townsite 2 D46|SYAHRUL ALQADRI| 081237399497 | PSB 2P INET TV 20MBPS"/>
    <s v="Account Manager"/>
    <m/>
    <m/>
    <m/>
    <m/>
    <m/>
    <m/>
    <m/>
    <m/>
    <s v="Management Janji"/>
    <s v="AO"/>
    <s v="FCC"/>
    <d v="2026-06-08T09:10:44"/>
    <m/>
    <m/>
    <s v="PS"/>
    <s v="MLK"/>
    <s v="NO ADDON"/>
    <n v="20260806"/>
    <s v="Completed"/>
    <s v="- 11_11450;Biaya PSB Reguler HSI EBIS ~ 11[150000]  - E23015;E23015 ~ ES23 - Perangkat ONT[0]  - E23015~null~44292;E23015||11||Abodemen 0[0]  - E23015~null~E23015_SWONT;SWONT ~ Biaya Sewa ONT ~ E23015[30000]  - E24058;E24058 ~ ES24 - Paket HSI Bisnis (HSI"/>
    <s v="INDIBIZ"/>
    <m/>
    <m/>
    <d v="2026-08-06T12:00:00"/>
    <s v="AO"/>
    <n v="2026"/>
    <n v="8"/>
    <n v="6"/>
    <d v="2026-08-06T00:00:00"/>
    <n v="-0.5"/>
    <x v="0"/>
    <x v="0"/>
  </r>
  <r>
    <n v="1512"/>
    <n v="1002528167"/>
    <n v="3"/>
    <x v="7"/>
    <n v="4"/>
    <s v="KUDUS"/>
    <s v="JEPARA"/>
    <s v="PEC"/>
    <s v="REG"/>
    <s v="AO"/>
    <s v="NEW SALES"/>
    <s v="1P INET"/>
    <s v="Completed (PS)"/>
    <s v="RBS-Regional 3"/>
    <d v="2026-08-15T12:05:56"/>
    <d v="2026-08-16T16:30:46"/>
    <n v="69366794"/>
    <m/>
    <n v="146593115530"/>
    <s v="SPBU PERTAMINA 44.594.15 ATLANTIS"/>
    <s v="ODP-PEC-FE/061 FE/D04/061.01"/>
    <s v="WO061814980"/>
    <m/>
    <m/>
    <m/>
    <n v="110.75255749999999"/>
    <n v="-6.7457591999999904"/>
    <s v="|MC60028|MYIA-094349357425/POI/Muhammad Zaenal Afrodi/082242641943/budhyha94@gmail.com"/>
    <s v="MYIB_ASSISTANT"/>
    <m/>
    <m/>
    <m/>
    <m/>
    <m/>
    <m/>
    <m/>
    <m/>
    <s v="Management Janji"/>
    <s v="2026-08-16 13:00:00 | Nama Pic : BP RUDI No Hp Pic : 082242641943 Jam Pemasangan : 08:00 - 12.00 Tanggal Pemasangan : MINGGU 16 AGUSTUS 2026 Info Tambahan : Hubungi pelanggan sebelum datang ke lokasi"/>
    <s v="FCC"/>
    <s v="15-08-2026 12:10:01"/>
    <d v="2026-08-16T13:00:00"/>
    <m/>
    <s v="PS"/>
    <s v="PEC"/>
    <s v="NO ADDON"/>
    <n v="20260816"/>
    <s v="Completed"/>
    <s v="HSI Bisnis Basic Promo HUT Telkom PSB 70% - 50 Mbps"/>
    <s v="INDIBIZ"/>
    <m/>
    <m/>
    <d v="2026-08-16T13:00:00"/>
    <s v="2026-08-16 13:00:00 | Nama Pic : BP RUDI No Hp Pic : 082242641943 Jam Pemasangan : 08:00 - 12.00 Tanggal Pemasangan : MINGGU 16 AGUSTUS 2026 Info Tambahan : Hubungi pelanggan sebelum datang ke lokasi"/>
    <n v="2026"/>
    <n v="8"/>
    <n v="16"/>
    <d v="2026-08-16T00:00:00"/>
    <n v="-0.54166666666424135"/>
    <x v="0"/>
    <x v="3"/>
  </r>
  <r>
    <n v="1513"/>
    <n v="1002521313"/>
    <n v="3"/>
    <x v="4"/>
    <n v="4"/>
    <s v="PEKALONGAN"/>
    <s v="PEKALONGAN"/>
    <s v="KJE"/>
    <s v="REG"/>
    <s v="AO"/>
    <s v="NEW SALES"/>
    <s v="1P INET"/>
    <s v="OSS - FALLOUT"/>
    <s v="RBS-Regional 3"/>
    <d v="2026-08-12T09:01:56"/>
    <d v="2026-08-14T14:47:20"/>
    <n v="69363836"/>
    <m/>
    <n v="146219104090"/>
    <s v="SPX KANDANGSERANG HUB"/>
    <s v="ODP-KJE-FY/002 FY/D01/002.01"/>
    <s v="WO061555577"/>
    <m/>
    <m/>
    <m/>
    <n v="109.520803"/>
    <n v="-7.1242729999999996"/>
    <s v="|MN01881|MYIA-068510457342/POI/siti rochanah/081548544543/siti.rochanah@spxexpress.com"/>
    <s v="MYIB_ASSISTANT"/>
    <m/>
    <m/>
    <m/>
    <m/>
    <m/>
    <m/>
    <m/>
    <m/>
    <s v="Management Janji"/>
    <s v="2026-08-13 08:00:00 | Waktu pemasangan : 12 agustus 2026 Jam pemasangan : 08.00 - 12.00 Info Tambahan : Hubungi pelanggan dulu sebelum ke lokasi terimakasih "/>
    <s v="FCC"/>
    <d v="2026-12-08T09:10:20"/>
    <d v="2026-08-13T08:00:00"/>
    <s v="Kendala Pelanggan"/>
    <s v="FO_WFM"/>
    <s v="KJE"/>
    <s v="NO ADDON"/>
    <m/>
    <s v="Provisioning Failed|WFM|INF009043518|PP_-6.960723300000001,109.63929350000001_PENDING"/>
    <s v="HSI Bisnis Promo HUT Telkom PSB 70% - 50 Mbps"/>
    <s v="INDIBIZ"/>
    <m/>
    <m/>
    <d v="2026-08-13T08:00:00"/>
    <s v="2026-08-13 08:00:00 | Waktu pemasangan : 12 agustus 2026 Jam pemasangan : 08.00 - 12.00 Info Tambahan : Hubungi pelanggan dulu sebelum ke lokasi terimakasih "/>
    <m/>
    <m/>
    <m/>
    <e v="#NUM!"/>
    <e v="#NUM!"/>
    <x v="1"/>
    <x v="3"/>
  </r>
  <r>
    <n v="1514"/>
    <n v="1002514392"/>
    <n v="3"/>
    <x v="2"/>
    <n v="5"/>
    <s v="MALANG"/>
    <s v="KEPANJEN"/>
    <s v="GDI"/>
    <s v="REG"/>
    <s v="AO"/>
    <s v="NEW SALES"/>
    <s v="1P INET"/>
    <s v="Completed (PS)"/>
    <s v="RBS-Regional 3"/>
    <d v="2026-08-07T11:41:56"/>
    <d v="2026-08-08T10:13:47"/>
    <n v="69360672"/>
    <m/>
    <n v="152715213806"/>
    <s v="SPBU 54.651.45"/>
    <s v="ODP-GDI-FA/23 GDI/D03/03.23"/>
    <s v="WO061152409"/>
    <m/>
    <m/>
    <m/>
    <n v="112.625091651121"/>
    <n v="-8.1716528285669998"/>
    <s v="|MN02703|MYIA-015809786993/POI/Yusanto Setyo Prihatono/082230577985/spbu5465145gdlg@gmail.com"/>
    <s v="MYIB_ASSISTANT"/>
    <m/>
    <m/>
    <m/>
    <m/>
    <m/>
    <m/>
    <m/>
    <m/>
    <s v="Management Janji"/>
    <s v="2026-08-08 08:00:00 | Tanggal pemasangan: 08/08/2026 Jam pemasangan : pagi / siang Info Tambahan : Hubungi pelanggan dulu sebelum ke lokasi. terima kasih"/>
    <s v="FCC"/>
    <d v="2026-07-08T11:55:04"/>
    <d v="2026-08-08T08:00:00"/>
    <m/>
    <s v="PS"/>
    <s v="GDI"/>
    <s v="NO ADDON"/>
    <n v="20260808"/>
    <s v="Completed"/>
    <s v="HSI Bisnis Promo HUT Telkom PSB 70% - 100 Mbps"/>
    <s v="INDIBIZ"/>
    <m/>
    <m/>
    <d v="2026-08-08T08:00:00"/>
    <s v="2026-08-08 08:00:00 | Tanggal pemasangan: 08/08/2026 Jam pemasangan : pagi / siang Info Tambahan : Hubungi pelanggan dulu sebelum ke lokasi. terima kasih"/>
    <n v="2026"/>
    <n v="8"/>
    <n v="8"/>
    <d v="2026-08-08T00:00:00"/>
    <n v="-0.33333333333575865"/>
    <x v="0"/>
    <x v="29"/>
  </r>
  <r>
    <n v="1515"/>
    <n v="1002518435"/>
    <n v="3"/>
    <x v="5"/>
    <n v="5"/>
    <s v="SINGARJA"/>
    <s v="GIANYAR"/>
    <s v="GIN"/>
    <s v="REG"/>
    <s v="AO"/>
    <s v="NEW SALES"/>
    <m/>
    <s v="Completed (PS)"/>
    <s v="RBS-Regional 3"/>
    <d v="2026-08-10T16:11:29"/>
    <d v="2026-08-13T08:35:04"/>
    <n v="69362712"/>
    <m/>
    <n v="172407213930"/>
    <s v="SD NEGERI 3 BURUAN"/>
    <s v="ODP-GIN-FAN/21"/>
    <s v="WO061444908"/>
    <m/>
    <m/>
    <m/>
    <n v="115.3020191"/>
    <n v="-8.5440394000000008"/>
    <s v="|MN02658|/PIC LUH PT OKA MAHAYANI/081339731300/sdburuan3@gmail.com"/>
    <s v="Sales Force DBS"/>
    <m/>
    <m/>
    <m/>
    <m/>
    <m/>
    <m/>
    <m/>
    <m/>
    <s v="Management Janji"/>
    <s v="2026-08-11 15:00:00|Tanggal pemasangan : 11 AGUSTUS 2026 Jam pemasangan : pagi/siang Info Tambahan : Hubungi pelanggan dulu sebelum ke lokasi terima kasih|40010577|MYDITA"/>
    <s v="FCC"/>
    <d v="2026-10-08T16:25:38"/>
    <d v="2026-08-11T15:00:00"/>
    <m/>
    <s v="PS"/>
    <s v="GIN"/>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1T15:00:00"/>
    <s v="2026-08-11 15:00:00|Tanggal pemasangan : 11 AGUSTUS 2026 Jam pemasangan : pagi/siang Info Tambahan : Hubungi pelanggan dulu sebelum ke lokasi terima kasih|40010577|MYDITA"/>
    <n v="2026"/>
    <n v="8"/>
    <n v="13"/>
    <d v="2026-08-13T00:00:00"/>
    <n v="1.375"/>
    <x v="2"/>
    <x v="31"/>
  </r>
  <r>
    <n v="1516"/>
    <n v="1002520884"/>
    <n v="3"/>
    <x v="6"/>
    <n v="5"/>
    <s v="SIDOARJO"/>
    <s v="MOJOKERTO"/>
    <s v="MJS"/>
    <s v="REG"/>
    <s v="AO"/>
    <s v="NEW SALES"/>
    <m/>
    <s v="Completed (PS)"/>
    <s v="RBS-Regional 3"/>
    <d v="2026-08-11T17:12:29"/>
    <d v="2026-08-12T17:09:55"/>
    <n v="69363697"/>
    <m/>
    <n v="152330220710"/>
    <s v="PT. BINTANG KENCANA SUMBERJAYA"/>
    <s v="ODP-MJS-FS/53"/>
    <s v="WO061534858"/>
    <m/>
    <m/>
    <m/>
    <n v="112.58708919999999"/>
    <n v="-7.5260448000000002"/>
    <s v="|MN02580|/PT. BINTANG KENCANA SUMBERJAYA/WINBACK HSI B2B + OCA BREACH CHECKER  (1:1) 150MBPS 735,5RB PSB DISC 70%//spbu61303@yahoo.co.id/MUCHAMAD SLAMET/85746011466"/>
    <s v="Sales Force DBS"/>
    <m/>
    <m/>
    <m/>
    <m/>
    <m/>
    <m/>
    <m/>
    <m/>
    <s v="Management Janji"/>
    <s v="2026-08-12 15:00:00|Nama Pic : bp aryanto No Hp Pic : 085746011466 No alt : - Jam Pemasangan : siang  Tanggal Pemasangan : 12 Agustus 2026|40951375|MYDITA"/>
    <s v="FCC"/>
    <d v="2026-11-08T17:25:44"/>
    <d v="2026-08-12T15:00:00"/>
    <m/>
    <s v="PS"/>
    <s v="MJS"/>
    <s v="OCA"/>
    <n v="20260812"/>
    <s v="Completed"/>
    <s v="- 11_11446;Biaya PSB HSI EBIS Tunai di Depan ~ 11[150000]  - E25023;E25023 ~ ES25 - Paket Produk OCA Breach Checker[0]  - E25023~null~104837;E25023||77||Abodemen 0[0]  - E25023~null~E25023_OCABRECHE;OCABRECHE ~ OCA Breach Checker ~ E25023[30500]  - SP_NOS"/>
    <s v="INDIBIZ"/>
    <m/>
    <m/>
    <d v="2026-08-12T15:00:00"/>
    <s v="2026-08-12 15:00:00|Nama Pic : bp aryanto No Hp Pic : 085746011466 No alt : - Jam Pemasangan : siang  Tanggal Pemasangan : 12 Agustus 2026|40951375|MYDITA"/>
    <n v="2026"/>
    <n v="8"/>
    <n v="12"/>
    <d v="2026-08-12T00:00:00"/>
    <n v="-0.625"/>
    <x v="0"/>
    <x v="19"/>
  </r>
  <r>
    <n v="1517"/>
    <n v="1002518581"/>
    <n v="3"/>
    <x v="4"/>
    <n v="4"/>
    <s v="PEKALONGAN"/>
    <s v="BATANG"/>
    <s v="BDY"/>
    <s v="DPS"/>
    <s v="AO"/>
    <s v="NEW SALES"/>
    <m/>
    <s v="102 | FOLLOW UP COMPLETED"/>
    <s v="DPS-Logistic &amp; Manufacturing"/>
    <d v="2026-08-10T17:04:43"/>
    <d v="2026-08-11T11:08:37"/>
    <n v="4999323"/>
    <m/>
    <n v="142201107901"/>
    <s v="GARUDA PUTRA PUTRI JAYA"/>
    <s v="ODP-BDY-FF/020"/>
    <s v="WO061435435"/>
    <m/>
    <m/>
    <m/>
    <n v="109.79657090000001"/>
    <n v="-7.0292478999999997"/>
    <s v="DPS-LMS;P26-203853 PSB HSI 50 Mbps SP Batang Garudafood;PIC Rony (085640049489) zaenuddin.faroni@snsgroup.co.id"/>
    <s v="Account Manager"/>
    <m/>
    <m/>
    <m/>
    <m/>
    <m/>
    <m/>
    <m/>
    <m/>
    <s v="Management Janji"/>
    <s v="CALL PIC Rony (085640049489) zaenuddin.faroni@snsgroup.co.id  "/>
    <s v="FCC"/>
    <d v="2026-10-08T17:09:45"/>
    <m/>
    <s v="Kendala Teknik"/>
    <s v="REVOKE"/>
    <s v="BDY"/>
    <s v="NO ADDON"/>
    <m/>
    <s v="Follow Up Revoke Completed, New Order ID : SC1002519439"/>
    <s v="- 11_11446;Biaya PSB HSI EBIS Tunai di Depan ~ 11[500000]  - SP_NOSS;SP_NOSS ~ Internet NOSS Multispeed Network[0]  - SP_NOSS;SP_NOSS ~ Internet NOSS Multispeed Network[0]  - E23015;E23015 ~ ES23 - Perangkat ONT[0]  - E23015~null~44292;E23015||11||Abodeme"/>
    <s v="INDIBIZ"/>
    <m/>
    <m/>
    <d v="2026-08-11T12:00:00"/>
    <s v="CALL PIC Rony (085640049489) zaenuddin.faroni@snsgroup.co.id  "/>
    <m/>
    <m/>
    <m/>
    <e v="#NUM!"/>
    <e v="#NUM!"/>
    <x v="1"/>
    <x v="3"/>
  </r>
  <r>
    <n v="1518"/>
    <n v="1002521891"/>
    <n v="3"/>
    <x v="6"/>
    <n v="5"/>
    <s v="JEMBER"/>
    <s v="BONDOWOSO"/>
    <s v="PRJ"/>
    <s v="REG"/>
    <s v="AO"/>
    <s v="NEW SALES"/>
    <m/>
    <s v="OSS - FALLOUT"/>
    <s v="RBS-Regional 3"/>
    <d v="2026-08-12T11:53:06"/>
    <d v="2026-08-14T17:51:22"/>
    <n v="69364132"/>
    <m/>
    <n v="152526201936"/>
    <s v="RUMAH KOST JAELANI DUA"/>
    <s v="ODP-PRJ-FB/57"/>
    <s v="WO061581514"/>
    <m/>
    <m/>
    <m/>
    <n v="113.9974701"/>
    <n v="-7.8201252999999999"/>
    <s v="|MC30175|/JAELANI/87792366873/rikomoh577@gmail.com"/>
    <s v="Sales Force DBS"/>
    <m/>
    <m/>
    <m/>
    <m/>
    <m/>
    <m/>
    <m/>
    <m/>
    <s v="Management Janji"/>
    <s v="2026-08-13 13:00:00| M Janji : (13/AGUSTUS/2026) jam Pasang : 09:00 Note : hubungi pelanggan jika ingin kelokasi|40900827|MYDITA"/>
    <s v="FCC"/>
    <d v="2026-12-08T11:55:22"/>
    <d v="2026-08-13T13:00:00"/>
    <s v="Kendala Teknik"/>
    <s v="FO_WFM"/>
    <s v="PRJ"/>
    <s v="NETMONK - OCA"/>
    <m/>
    <s v="Provisioning Failed|WFM|INF009045665|TOJ_-7.922448,113.8183115_jarak lebih 250m"/>
    <s v="- 11_11446;Biaya PSB HSI EBIS Tunai di Depan ~ 11[150000]  - E23015;E23015 ~ ES23 - Perangkat ONT[0]  - E23015~null~44292;E23015||11||Abodemen 0[0]  - E23015~null~E23015_SWONTPREM;SWONTPREM ~ Biaya Sewa ONT Premium ~ E23015[50000]  - E24057;E24057 ~ ES24 "/>
    <s v="INDIBIZ"/>
    <m/>
    <m/>
    <d v="2026-08-13T13:00:00"/>
    <s v="2026-08-13 13:00:00| M Janji : (13/AGUSTUS/2026) jam Pasang : 09:00 Note : hubungi pelanggan jika ingin kelokasi|40900827|MYDITA"/>
    <m/>
    <m/>
    <m/>
    <e v="#NUM!"/>
    <e v="#NUM!"/>
    <x v="1"/>
    <x v="14"/>
  </r>
  <r>
    <n v="1519"/>
    <n v="1002521987"/>
    <n v="3"/>
    <x v="0"/>
    <n v="5"/>
    <s v="MATARAM"/>
    <s v="SUMBAWA"/>
    <s v="TLW"/>
    <s v="REG"/>
    <s v="AO"/>
    <s v="NEW SALES"/>
    <s v="1P INET"/>
    <s v="Completed (PS)"/>
    <s v="RBS-Regional 3"/>
    <d v="2026-08-12T12:25:57"/>
    <d v="2026-08-12T19:12:08"/>
    <n v="69364165"/>
    <m/>
    <n v="172610203537"/>
    <s v="SPBU 5484306 TALIWANG DS MENALA"/>
    <s v="ODP-TLW-FC/22 FC/D05/22.01"/>
    <s v="WO061577924"/>
    <m/>
    <m/>
    <m/>
    <n v="116.864577010273"/>
    <n v="-8.7462701179931699"/>
    <s v="MD|MYDB-20260811264957|DN00001/MN01576|SPBU 5484306 TALIWANG DS MENALA|081353576464"/>
    <s v="MYDIGIBIZPARTNER"/>
    <m/>
    <m/>
    <m/>
    <m/>
    <m/>
    <m/>
    <m/>
    <m/>
    <s v="Management Janji"/>
    <s v="2026-08-13 13:00:00 | Nama Pic : bp ratmaji  No Hp Pic : 081353576464 No alt : - Jam Pemasangan : siang  Tanggal Pemasangan : 13 Agustus 2026"/>
    <s v="FCC"/>
    <d v="2026-12-08T12:39:53"/>
    <d v="2026-08-13T13:00:00"/>
    <m/>
    <s v="PS"/>
    <s v="TLW"/>
    <s v="NO ADDON"/>
    <n v="20260812"/>
    <s v="Completed"/>
    <s v="HSI Bisnis Promo HUT Telkom PSB 70% - 75 Mbps"/>
    <s v="INDIBIZ"/>
    <m/>
    <m/>
    <d v="2026-08-13T13:00:00"/>
    <s v="2026-08-13 13:00:00 | Nama Pic : bp ratmaji  No Hp Pic : 081353576464 No alt : - Jam Pemasangan : siang  Tanggal Pemasangan : 13 Agustus 2026"/>
    <n v="2026"/>
    <n v="8"/>
    <n v="12"/>
    <d v="2026-08-12T00:00:00"/>
    <n v="-1.5416666666642413"/>
    <x v="0"/>
    <x v="0"/>
  </r>
  <r>
    <n v="1520"/>
    <n v="1002531480"/>
    <n v="3"/>
    <x v="0"/>
    <n v="5"/>
    <s v="MATARAM"/>
    <s v="LOMBOK TIMUR UTARA"/>
    <s v="SEL"/>
    <s v="REG"/>
    <s v="AO"/>
    <s v="NEW SALES"/>
    <s v="2P INET + VOICE"/>
    <s v="MIE - SEND SURVEY"/>
    <s v="RBS-Regional 3"/>
    <d v="2026-08-17T18:38:56"/>
    <d v="2026-08-17T18:40:08"/>
    <n v="69368381"/>
    <n v="3763531099"/>
    <n v="172619203286"/>
    <s v="Dagang kecil"/>
    <s v="ODP-SEL-FAZ/17 FAZ/D04/17.01"/>
    <s v="WO061952726"/>
    <m/>
    <m/>
    <m/>
    <n v="116.5740141"/>
    <n v="-8.5234781000000002"/>
    <s v="MD|MYID-4042608170001|RBIZTLKMACCES|WARUNG YOGI ALPIAN|081907712941"/>
    <s v="SOBIZ"/>
    <m/>
    <m/>
    <m/>
    <m/>
    <m/>
    <m/>
    <m/>
    <m/>
    <s v="Management Janji"/>
    <s v="2026-08-20 13:00:00 |  M janji : pagi Tanggal Pemasangan : 18/agustus/2026 Note : hubungi pelanggan jika ingin kelokasi "/>
    <s v="FCC"/>
    <s v="17-08-2026 18:39:59"/>
    <d v="2026-08-20T13:00:00"/>
    <m/>
    <s v="SURVEY_NEW_MANJA"/>
    <s v="SEL"/>
    <s v="NO ADDON"/>
    <m/>
    <s v="MIE - SEND SURVEY"/>
    <s v="HSI Bisnis Bundling Phone PSB 70% - Free 800 Menit Promo - 200 Mbps"/>
    <s v="INDIBIZ"/>
    <m/>
    <m/>
    <d v="2026-08-20T13:00:00"/>
    <s v="2026-08-20 13:00:00 |  M janji : pagi Tanggal Pemasangan : 18/agustus/2026 Note : hubungi pelanggan jika ingin kelokasi "/>
    <m/>
    <m/>
    <m/>
    <e v="#NUM!"/>
    <e v="#NUM!"/>
    <x v="1"/>
    <x v="9"/>
  </r>
  <r>
    <n v="1521"/>
    <n v="1002509974"/>
    <n v="3"/>
    <x v="6"/>
    <n v="5"/>
    <s v="PASURUAN"/>
    <s v="PASURUAN"/>
    <s v="PSN"/>
    <s v="REG"/>
    <s v="AO"/>
    <s v="NEW SALES"/>
    <m/>
    <s v="CANCEL COMPLETED"/>
    <s v="RBS-Regional 3"/>
    <d v="2026-08-05T10:27:06"/>
    <d v="2026-08-05T11:24:27"/>
    <n v="69358909"/>
    <m/>
    <n v="152729256692"/>
    <s v="WARUNG DYNASTY"/>
    <s v="ODP-PSN-FBF/79"/>
    <m/>
    <m/>
    <m/>
    <m/>
    <n v="112.90692900000001"/>
    <n v="-7.6490361"/>
    <s v="|MN00025|/WARUNG DYNASTY/WINBACK 2.0 HSI B2B (1:1) 50MBPS 355RB PSB DISC 70%//dinastywarkop@gmail.com/MASDUKI ZAKARIA/85607809498"/>
    <s v="Sales Force DBS"/>
    <m/>
    <m/>
    <m/>
    <m/>
    <m/>
    <m/>
    <m/>
    <m/>
    <m/>
    <m/>
    <m/>
    <d v="2026-05-08T10:39:45"/>
    <m/>
    <m/>
    <s v="REJECT_FCC"/>
    <s v="PSN"/>
    <s v="NO ADDON"/>
    <m/>
    <s v="DECLINE : Decline - Batal Order Yusnani Manalu 40951378|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24"/>
  </r>
  <r>
    <n v="1522"/>
    <n v="1002514594"/>
    <n v="3"/>
    <x v="0"/>
    <n v="5"/>
    <s v="MATARAM"/>
    <s v="SUMBAWA"/>
    <s v="SBW"/>
    <s v="REG"/>
    <s v="AO"/>
    <s v="NEW SALES"/>
    <s v="1P INET"/>
    <s v="102 | FOLLOW UP COMPLETED"/>
    <s v="RBS-Regional 3"/>
    <d v="2026-08-07T13:23:56"/>
    <d v="2026-08-10T13:10:37"/>
    <n v="69360771"/>
    <m/>
    <n v="172606792116"/>
    <s v="LAUNDRY EL"/>
    <s v="ODP-SBW-FBG/06 FBG/D02/06.01"/>
    <s v="WO061164954"/>
    <m/>
    <m/>
    <m/>
    <n v="117.7059984"/>
    <n v="-8.6711797999999902"/>
    <s v="|MN01595|MYIA-086815516183/POI/fajriansyah/085927313163/fajriansyah030597@gmail.com"/>
    <s v="MYIB_ASSISTANT"/>
    <m/>
    <m/>
    <m/>
    <m/>
    <m/>
    <m/>
    <m/>
    <m/>
    <s v="Management Janji"/>
    <s v="2026-08-08 13:00:00 | Nama Pic : bp fajriansyah No Hp Pic : 088292061272 No alt : - Jam Pemasangan : pagi  Tanggal Pemasangan : 8 Agustus 2026"/>
    <s v="FCC"/>
    <d v="2026-07-08T13:25:39"/>
    <d v="2026-08-08T13:00:00"/>
    <s v="Kendala Lainnya"/>
    <s v="REVOKE"/>
    <s v="SBW"/>
    <s v="NO ADDON"/>
    <m/>
    <s v="Follow Up Revoke Completed, New Order ID : SC1002517689"/>
    <s v="HSI Bisnis Promo HUT Telkom PSB 70% - 50 Mbps"/>
    <s v="INDIBIZ"/>
    <m/>
    <m/>
    <d v="2026-08-08T13:00:00"/>
    <s v="2026-08-08 13:00:00 | Nama Pic : bp fajriansyah No Hp Pic : 088292061272 No alt : - Jam Pemasangan : pagi  Tanggal Pemasangan : 8 Agustus 2026"/>
    <m/>
    <m/>
    <m/>
    <e v="#NUM!"/>
    <e v="#NUM!"/>
    <x v="1"/>
    <x v="0"/>
  </r>
  <r>
    <n v="1523"/>
    <n v="1002510436"/>
    <n v="3"/>
    <x v="0"/>
    <n v="5"/>
    <s v="KUPANG"/>
    <s v="ENDE"/>
    <s v="END"/>
    <s v="REG"/>
    <s v="AO"/>
    <s v="NEW SALES"/>
    <s v="1P INET"/>
    <s v="Completed (PS)"/>
    <s v="RBS-Regional 3"/>
    <d v="2026-08-05T12:55:56"/>
    <d v="2026-08-07T13:30:16"/>
    <n v="69359116"/>
    <m/>
    <n v="172506788953"/>
    <s v="SDK DETUMBAWA"/>
    <s v="ODP-END-FDA/52 FDA/D03/52.01"/>
    <s v="WO060978813"/>
    <m/>
    <m/>
    <m/>
    <n v="121.6719839"/>
    <n v="-8.7859672999999994"/>
    <s v="|MC40144|MYIA-078361669405/POI/ADRIANUS LAWI SAMBI/085238366910/adrianussambi@gmail.com"/>
    <s v="MYIB_ASSISTANT"/>
    <m/>
    <m/>
    <m/>
    <m/>
    <m/>
    <m/>
    <m/>
    <m/>
    <s v="Management Janji"/>
    <s v="2026-08-06 13:00:00 | Tanggal pemasangan: 06/08/2026 Jam pemasangan : pagi / siang Info Tambahan : Hubungi pelanggan dulu sebelum ke lokasi terima kasih"/>
    <s v="FCC"/>
    <d v="2026-05-08T13:10:17"/>
    <d v="2026-08-06T13:00:00"/>
    <m/>
    <s v="PS"/>
    <s v="END"/>
    <s v="NO ADDON"/>
    <n v="20260807"/>
    <s v="Completed"/>
    <s v="HSI Bisnis Promo HUT Telkom PSB 70% - 100 Mbps"/>
    <s v="INDIBIZ"/>
    <m/>
    <m/>
    <d v="2026-08-06T13:00:00"/>
    <s v="2026-08-06 13:00:00 | Tanggal pemasangan: 06/08/2026 Jam pemasangan : pagi / siang Info Tambahan : Hubungi pelanggan dulu sebelum ke lokasi terima kasih"/>
    <n v="2026"/>
    <n v="8"/>
    <n v="7"/>
    <d v="2026-08-07T00:00:00"/>
    <n v="0.45833333333575865"/>
    <x v="0"/>
    <x v="10"/>
  </r>
  <r>
    <n v="1524"/>
    <n v="1002508243"/>
    <n v="3"/>
    <x v="6"/>
    <n v="5"/>
    <s v="PASURUAN"/>
    <s v="PROBOLINGGO"/>
    <s v="TGS"/>
    <s v="REG"/>
    <s v="AO"/>
    <s v="NEW SALES"/>
    <m/>
    <s v="Completed (PS)"/>
    <s v="RBS-Regional 3"/>
    <d v="2026-08-04T13:32:33"/>
    <d v="2026-08-05T21:18:56"/>
    <n v="69358296"/>
    <m/>
    <n v="152530201994"/>
    <s v="TOKO HLP"/>
    <s v="ODP-TGS-FA/54"/>
    <s v="WO060959527"/>
    <m/>
    <m/>
    <m/>
    <n v="113.1076104"/>
    <n v="-7.7498443999999997"/>
    <s v="|MN01068|/TOKO HLP/WINBACK HSI B2B + OCA BREACH CHECKER  (1:1) 300MBPS 1,250,5JT PSB DISC 70%//Mhidayatullah620@gmail.com/HOLIPA/89527814408"/>
    <s v="Sales Force DBS"/>
    <m/>
    <m/>
    <m/>
    <m/>
    <m/>
    <m/>
    <m/>
    <m/>
    <s v="Management Janji"/>
    <s v="2026-08-06 08:00:00|Tanggal: 06/8/2026 Jam Pasang: Pagi Note: Hubungi pelanggan sebelum ke lokasi, terima kasih.|40981182|MYDITA"/>
    <s v="FCC"/>
    <d v="2026-04-08T13:39:51"/>
    <d v="2026-08-06T08:00:00"/>
    <m/>
    <s v="PS"/>
    <s v="TGS"/>
    <s v="OCA"/>
    <n v="20260805"/>
    <s v="Completed"/>
    <s v="- 11_11446;Biaya PSB HSI EBIS Tunai di Depan ~ 11[150000]  - SP_NOSS;SP_NOSS ~ Internet NOSS Multispeed Network[0]  - SP_NOSS;SP_NOSS ~ Internet NOSS Multispeed Network[0]  - E23015;E23015 ~ ES23 - Perangkat ONT[0]  - E23015~null~44292;E23015||11||Abodeme"/>
    <s v="INDIBIZ"/>
    <m/>
    <m/>
    <d v="2026-08-06T08:00:00"/>
    <s v="2026-08-06 08:00:00|Tanggal: 06/8/2026 Jam Pasang: Pagi Note: Hubungi pelanggan sebelum ke lokasi, terima kasih.|40981182|MYDITA"/>
    <n v="2026"/>
    <n v="8"/>
    <n v="5"/>
    <d v="2026-08-05T00:00:00"/>
    <n v="-1.3333333333357587"/>
    <x v="0"/>
    <x v="26"/>
  </r>
  <r>
    <n v="1525"/>
    <n v="1002504718"/>
    <n v="3"/>
    <x v="1"/>
    <n v="5"/>
    <s v="SBY UTARA"/>
    <s v="GRESIK"/>
    <s v="GSK"/>
    <s v="REG"/>
    <s v="AO"/>
    <s v="NEW SALES"/>
    <s v="1P INET"/>
    <s v="Completed (PS)"/>
    <s v="RBS-Regional 3"/>
    <d v="2026-08-01T15:19:57"/>
    <d v="2026-08-02T22:45:44"/>
    <n v="69356811"/>
    <m/>
    <n v="152421262082"/>
    <s v="SPBUN 5861102"/>
    <s v="ODP-GSK-FAQ/61 FAQ/D04/61.01"/>
    <s v="WO060663811"/>
    <m/>
    <m/>
    <m/>
    <n v="112.659298740327"/>
    <n v="-7.1539250396975804"/>
    <s v="MD|MYDB-20260731264027|DN00001/MN02100|SPBUN 5861102|085707551304"/>
    <s v="MYDIGIBIZPARTNER"/>
    <m/>
    <m/>
    <m/>
    <m/>
    <m/>
    <m/>
    <m/>
    <m/>
    <s v="Management Janji"/>
    <s v="2026-08-03 08:00:00 | Nama PIC : Bp Achmad No Hp : 085707551304 No Alt : - Tgl Pemasangan : 03 Agustus 2026 Interval : PAGI SIANG Note : Hubungi pelanggan terlebih dahulu"/>
    <s v="FCC"/>
    <d v="2026-01-08T15:25:05"/>
    <d v="2026-08-03T08:00:00"/>
    <m/>
    <s v="PS"/>
    <s v="GSK"/>
    <s v="NO ADDON"/>
    <n v="20260802"/>
    <s v="Completed"/>
    <s v="HSI Bisnis Promo HUT Telkom PSB 70% - 50 Mbps"/>
    <s v="INDIBIZ"/>
    <m/>
    <m/>
    <d v="2026-08-03T08:00:00"/>
    <s v="2026-08-03 08:00:00 | Nama PIC : Bp Achmad No Hp : 085707551304 No Alt : - Tgl Pemasangan : 03 Agustus 2026 Interval : PAGI SIANG Note : Hubungi pelanggan terlebih dahulu"/>
    <n v="2026"/>
    <n v="8"/>
    <n v="2"/>
    <d v="2026-08-02T00:00:00"/>
    <n v="-1.3333333333357587"/>
    <x v="0"/>
    <x v="15"/>
  </r>
  <r>
    <n v="1526"/>
    <n v="1002519169"/>
    <n v="3"/>
    <x v="1"/>
    <n v="5"/>
    <s v="MADURA"/>
    <s v="BANGKALAN"/>
    <s v="KML"/>
    <s v="REG"/>
    <s v="AO"/>
    <s v="NEW SALES"/>
    <m/>
    <s v="Completed (PS)"/>
    <s v="RBS-Regional 3"/>
    <d v="2026-08-11T10:05:18"/>
    <d v="2026-08-11T15:30:57"/>
    <n v="69361506"/>
    <m/>
    <n v="152436204691"/>
    <s v="Toko Santriawan UTM"/>
    <s v="ODP-KML-FAC/18"/>
    <s v="WO061471137"/>
    <m/>
    <m/>
    <m/>
    <n v="112.72676914"/>
    <n v="-7.1258755999999996"/>
    <s v="|MN02600|/Toko Santriawan UTM/SALMAN AL FARISI/087892187243/oohppp858@gmail.com/HSI Bisnis Promo HUT Telkom (1:1) 50 Mbps (Rp 355.000) PSB Rp 150.000"/>
    <s v="Sales Force DBS"/>
    <m/>
    <m/>
    <m/>
    <m/>
    <m/>
    <m/>
    <m/>
    <m/>
    <s v="Management Janji"/>
    <s v="2026-08-09 15:00:00|Tgl Pemasangan : 09 Agustus 2026  Interval : PAGI SIANG  Note : Hubungi pelanggan terlebih dahulu|40981182|MYDITA"/>
    <s v="FCC"/>
    <d v="2026-11-08T10:10:31"/>
    <m/>
    <m/>
    <s v="PS"/>
    <s v="KML"/>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07:00:00"/>
    <s v="2026-08-09 15:00:00|Tgl Pemasangan : 09 Agustus 2026  Interval : PAGI SIANG  Note : Hubungi pelanggan terlebih dahulu|40981182|MYDITA"/>
    <n v="2026"/>
    <n v="8"/>
    <n v="11"/>
    <d v="2026-08-11T00:00:00"/>
    <n v="-0.29166666666424135"/>
    <x v="0"/>
    <x v="1"/>
  </r>
  <r>
    <n v="1527"/>
    <n v="1002516144"/>
    <n v="3"/>
    <x v="1"/>
    <n v="5"/>
    <s v="SBY SELATAN"/>
    <s v="TANDES"/>
    <s v="DMO"/>
    <s v="REG"/>
    <s v="AO"/>
    <s v="NEW SALES"/>
    <s v="1P INET"/>
    <s v="102 | FOLLOW UP COMPLETED"/>
    <s v="RBS-Regional 3"/>
    <d v="2026-08-08T16:10:56"/>
    <d v="2026-08-10T13:45:04"/>
    <n v="69361588"/>
    <m/>
    <n v="152301273010"/>
    <s v="SMK Kawung 2 (Ruang Waka)"/>
    <s v="ODP-DMO-FNQ/69 FNQ/D04/69.01"/>
    <s v="WO061278990"/>
    <m/>
    <m/>
    <m/>
    <n v="112.71169759999999"/>
    <n v="-7.2704519999999899"/>
    <s v="|MN02813|MYIA-092531568209/POI/Ana/085333142872/smkkawungduasby@gmail.com"/>
    <s v="MYIB_ASSISTANT"/>
    <m/>
    <m/>
    <m/>
    <m/>
    <m/>
    <m/>
    <m/>
    <m/>
    <s v="Management Janji"/>
    <s v="2026-08-09 13:00:00 | Tanggal pemasangan: 09/08/2026 Jam pemasangan : pagi / siang Info Tambahan : Hubungi pelanggan dulu sebelum ke lokasi. terima kasih"/>
    <s v="FCC"/>
    <d v="2026-08-08T16:25:12"/>
    <d v="2026-08-09T13:00:00"/>
    <s v="Kendala Pelanggan"/>
    <s v="REVOKE"/>
    <s v="DMO"/>
    <s v="OCA"/>
    <m/>
    <s v="Follow Up Revoke Completed, New Order ID : SC1002517822"/>
    <s v="HSI Bisnis Basic Bundling OCA Breach Checker Promo 2026 PSB 70% - 50 Mbps"/>
    <s v="INDIBIZ"/>
    <m/>
    <m/>
    <d v="2026-08-09T13:00:00"/>
    <s v="2026-08-09 13:00:00 | Tanggal pemasangan: 09/08/2026 Jam pemasangan : pagi / siang Info Tambahan : Hubungi pelanggan dulu sebelum ke lokasi. terima kasih"/>
    <m/>
    <m/>
    <m/>
    <e v="#NUM!"/>
    <e v="#NUM!"/>
    <x v="1"/>
    <x v="27"/>
  </r>
  <r>
    <n v="1528"/>
    <n v="1002514108"/>
    <n v="3"/>
    <x v="1"/>
    <n v="5"/>
    <s v="SBY UTARA"/>
    <s v="TANDES"/>
    <s v="KNN"/>
    <s v="REG"/>
    <s v="AO"/>
    <s v="NEW SALES"/>
    <s v="1P INET"/>
    <s v="Completed (PS)"/>
    <s v="RBS-Regional 3"/>
    <d v="2026-08-07T10:31:56"/>
    <d v="2026-08-10T08:54:53"/>
    <n v="69360561"/>
    <m/>
    <n v="152412248754"/>
    <s v="PT AIDEN ENERGI INDONESIA"/>
    <s v="ODP-TDS-FQA/03 FQA/D01/03.01"/>
    <s v="WO061143783"/>
    <m/>
    <m/>
    <m/>
    <n v="112.6557693"/>
    <n v="-7.2535153000000001"/>
    <s v="|MN01063|MYIA-085668635260/POI/anam /085859950494/admin@skynetindonesia.id"/>
    <s v="MYIB_ASSISTANT"/>
    <m/>
    <m/>
    <m/>
    <m/>
    <m/>
    <m/>
    <m/>
    <m/>
    <s v="Management Janji"/>
    <s v="2026-08-08 08:00:00 | Nama PIC : bapak anam No HP : 085859950494 No Alternatif : - M Janji : 08/08/2026 Jam Pasang : Pagi NoteÃ‚Â :  Hubungi terlebih dahulu sebelum ke lokasi  "/>
    <s v="FCC"/>
    <d v="2026-07-08T10:39:56"/>
    <d v="2026-08-08T08:00:00"/>
    <m/>
    <s v="PS"/>
    <s v="KNN"/>
    <s v="NO ADDON"/>
    <n v="20260810"/>
    <s v="Completed"/>
    <s v="HSI Bisnis Basic Promo HUT Telkom PSB 70% - 75 Mbps"/>
    <s v="INDIBIZ"/>
    <m/>
    <m/>
    <d v="2026-08-08T08:00:00"/>
    <s v="2026-08-08 08:00:00 | Nama PIC : bapak anam No HP : 085859950494 No Alternatif : - M Janji : 08/08/2026 Jam Pasang : Pagi NoteÃ‚Â :  Hubungi terlebih dahulu sebelum ke lokasi  "/>
    <n v="2026"/>
    <n v="8"/>
    <n v="10"/>
    <d v="2026-08-10T00:00:00"/>
    <n v="1.6666666666642413"/>
    <x v="2"/>
    <x v="27"/>
  </r>
  <r>
    <n v="1529"/>
    <n v="1002522430"/>
    <n v="3"/>
    <x v="6"/>
    <n v="5"/>
    <s v="PASURUAN"/>
    <s v="PASURUAN"/>
    <s v="PSN"/>
    <s v="REG"/>
    <s v="AO"/>
    <s v="NEW SALES"/>
    <m/>
    <s v="Completed (PS)"/>
    <s v="RBS-Regional 3"/>
    <d v="2026-08-12T14:35:53"/>
    <d v="2026-08-14T08:52:35"/>
    <n v="69364353"/>
    <m/>
    <n v="152729256743"/>
    <s v="SMP ISLAM TARBIYATUS SALAFIYAH"/>
    <s v="ODP-PSN-FD/47"/>
    <s v="WO061600852"/>
    <m/>
    <m/>
    <m/>
    <n v="112.9161735"/>
    <n v="-7.6358905000000004"/>
    <s v="|MN00833|/SMP ISLAM TARBIYATUS SALAFIYAH /WINBACK 2.0 HSI B2B (1:1) 50MBPS 355RB PSB DISC 70%//muflihhudallah@gmail.com/M. MUFLIHUDALLAH HUSNA/85730107269"/>
    <s v="Sales Force DBS"/>
    <m/>
    <m/>
    <m/>
    <m/>
    <m/>
    <m/>
    <m/>
    <m/>
    <s v="Management Janji"/>
    <s v="2026-08-13 13:00:00|Nama PIC : Bp Muflih No HP : 085730107269 No Alt : - M Janji :  13 Agustus 2026 Jam Pasang : Pagi / Siang Note : hubungi pelanggan jika ingin kelokasi|40951378|MYDITA"/>
    <s v="FCC"/>
    <d v="2026-12-08T14:39:59"/>
    <d v="2026-08-13T13:00:00"/>
    <m/>
    <s v="PS"/>
    <s v="PSN"/>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3T13:00:00"/>
    <s v="2026-08-13 13:00:00|Nama PIC : Bp Muflih No HP : 085730107269 No Alt : - M Janji :  13 Agustus 2026 Jam Pasang : Pagi / Siang Note : hubungi pelanggan jika ingin kelokasi|40951378|MYDITA"/>
    <n v="2026"/>
    <n v="8"/>
    <n v="14"/>
    <d v="2026-08-14T00:00:00"/>
    <n v="0.45833333333575865"/>
    <x v="0"/>
    <x v="24"/>
  </r>
  <r>
    <n v="1530"/>
    <n v="1002505257"/>
    <n v="3"/>
    <x v="0"/>
    <n v="5"/>
    <s v="MATARAM"/>
    <s v="LOMBOK TIMUR UTARA"/>
    <s v="MBG"/>
    <s v="DGS"/>
    <s v="AO"/>
    <s v="NEW SALES"/>
    <m/>
    <s v="102 | FOLLOW UP COMPLETED"/>
    <s v="DGS-B2B TREG"/>
    <d v="2026-08-02T13:26:14"/>
    <d v="2026-08-03T13:01:59"/>
    <n v="69357024"/>
    <m/>
    <n v="172620205007"/>
    <s v="SSB JAYA"/>
    <s v="ODP-MBG-FAE/34"/>
    <s v="WO060717003"/>
    <m/>
    <m/>
    <m/>
    <n v="116.42017183494799"/>
    <n v="-8.5880182470745901"/>
    <s v="MD|MYTN-4003013830019|SYSTEM|SSB JAYA|08192423144/tvlggol4@gmail.com"/>
    <s v="Sales Profesional"/>
    <m/>
    <m/>
    <m/>
    <m/>
    <m/>
    <m/>
    <m/>
    <m/>
    <s v="Management Janji"/>
    <s v="APPOINTMENT DESC 2026-08-02 13:25:00|Nama PIC : RAHMAD No Hp : 08192423144 Alt : Manja : 02 AGUSTUS 2026 Jam : 15.00 Note : Hubungi pelanggan terlebih dahulu|NE2261|MYDITA  "/>
    <s v="FCC"/>
    <d v="2026-02-08T13:39:43"/>
    <m/>
    <m/>
    <s v="REVOKE"/>
    <s v="MBG"/>
    <s v="NO ADDON"/>
    <m/>
    <s v="Follow Up Revoke Completed, New Order ID : SC1002506032"/>
    <s v="- 11_11450;Biaya PSB Reguler HSI EBIS ~ 11[150000]  - SP_NOSS;SP_NOSS ~ Internet NOSS Multispeed Network[0]  - E23015;E23015 ~ ES23 - Perangkat ONT[0]  - E23015~null~44292;E23015||11||Abodemen 0[0]  - E23015~null~E23015_SWONTPREM;SWONTPREM ~ Biaya Sewa ON"/>
    <s v="INDIBIZ"/>
    <m/>
    <m/>
    <d v="2026-08-02T12:00:00"/>
    <s v="APPOINTMENT DESC 2026-08-02 13:25:00|Nama PIC : RAHMAD No Hp : 08192423144 Alt : Manja : 02 AGUSTUS 2026 Jam : 15.00 Note : Hubungi pelanggan terlebih dahulu|NE2261|MYDITA  "/>
    <m/>
    <m/>
    <m/>
    <e v="#NUM!"/>
    <e v="#NUM!"/>
    <x v="1"/>
    <x v="9"/>
  </r>
  <r>
    <n v="1531"/>
    <n v="1002505758"/>
    <n v="3"/>
    <x v="6"/>
    <n v="5"/>
    <s v="JEMBER"/>
    <s v="BONDOWOSO"/>
    <s v="PRJ"/>
    <s v="REG"/>
    <s v="AO"/>
    <s v="NEW SALES"/>
    <s v="2P INET + VOICE"/>
    <s v="Completed (PS)"/>
    <s v="RBS-Regional 3"/>
    <d v="2026-08-03T10:25:56"/>
    <d v="2026-08-03T21:09:34"/>
    <n v="69357314"/>
    <n v="3322011034"/>
    <n v="152526201925"/>
    <s v="RUMAH KOST DWI ADITAMA"/>
    <s v="ODP-PRJ-FB/38 FB/D03/38.01"/>
    <s v="WO060764860"/>
    <m/>
    <m/>
    <m/>
    <n v="113.98102450942"/>
    <n v="-7.7945371523285001"/>
    <s v="|MC30175|MYIA-010148255900/POI/RAFLY DWI ADITAMA/083842084874/dwiaditama00@gmail.com"/>
    <s v="MYIB_ASSISTANT"/>
    <m/>
    <m/>
    <m/>
    <m/>
    <m/>
    <m/>
    <m/>
    <m/>
    <s v="Management Janji"/>
    <s v="2026-08-04 08:00:00 | M Janji : 4 agustus 2026 jam Pasang : pagi  Note : hubungi pelanggan jika ingin kelokasi"/>
    <s v="FCC"/>
    <d v="2026-03-08T10:40:22"/>
    <d v="2026-08-04T08:00:00"/>
    <m/>
    <s v="PS"/>
    <s v="PRJ"/>
    <s v="NO ADDON"/>
    <n v="20260803"/>
    <s v="Completed"/>
    <s v="HSI Bisnis Bundling Phone PSB 70% - Free 800 Menit Promo - 300 Mbps"/>
    <s v="INDIBIZ"/>
    <m/>
    <m/>
    <d v="2026-08-04T08:00:00"/>
    <s v="2026-08-04 08:00:00 | M Janji : 4 agustus 2026 jam Pasang : pagi  Note : hubungi pelanggan jika ingin kelokasi"/>
    <n v="2026"/>
    <n v="8"/>
    <n v="3"/>
    <d v="2026-08-03T00:00:00"/>
    <n v="-1.3333333333357587"/>
    <x v="0"/>
    <x v="14"/>
  </r>
  <r>
    <n v="1532"/>
    <n v="1002516222"/>
    <n v="3"/>
    <x v="0"/>
    <n v="5"/>
    <s v="MATARAM"/>
    <s v="BIMA"/>
    <s v="SIL"/>
    <s v="REG"/>
    <s v="AO"/>
    <s v="NEW SALES"/>
    <m/>
    <s v="Completed (PS)"/>
    <s v="RBS-Regional 3"/>
    <d v="2026-08-08T19:01:04"/>
    <d v="2026-08-11T14:35:10"/>
    <n v="69360511"/>
    <m/>
    <n v="172617203052"/>
    <s v="Toko hermansyah"/>
    <s v="ODP-SIL-FAC/18"/>
    <s v="WO061290399"/>
    <m/>
    <m/>
    <m/>
    <n v="118.625393863173"/>
    <n v="-8.4993011417142394"/>
    <s v="|MN02085|MYIA-013097393547/POI/Hermansyah/087890123319/bimasyamsudin015@gmail.com"/>
    <s v="MYDIGIBIZPARTNER"/>
    <m/>
    <m/>
    <m/>
    <m/>
    <m/>
    <m/>
    <m/>
    <m/>
    <s v="Management Janji"/>
    <s v="2026-08-08 13:00:00 | Nama Pic : BP HERMANSYAH  No Hp Pic : 087890123319  Jam Pemasangan : 08:00 - 12.00  Tanggal Pemasangan : SABTU 08 AGUSTUS 2026  Info Tambahan : Hubungi pelanggan sebelum datang ke lokasi, terima kasih."/>
    <s v="FCC"/>
    <d v="2026-08-08T19:09:53"/>
    <m/>
    <m/>
    <s v="PS"/>
    <s v="SIL"/>
    <s v="NETMONK"/>
    <n v="20260811"/>
    <s v="Completed"/>
    <s v="- E23015;E23015 ~ ES23 - Perangkat ONT[0]  - E23015~null~44292;E23015||11||Abodemen 0[0]  - E23015~null~E23015_SWONTDUALB;SWONTDUALB ~ Biaya Sewa ONT Dual Band ~ E23015[50000]  - E23046;E23046 ~ ES23 - Paket HSI Bisnis[0]  - E23046~null~E23046_UNL;UNL ~ I"/>
    <s v="INDIBIZ"/>
    <m/>
    <m/>
    <d v="2026-08-08T07:00:00"/>
    <s v="2026-08-08 13:00:00 | Nama Pic : BP HERMANSYAH  No Hp Pic : 087890123319  Jam Pemasangan : 08:00 - 12.00  Tanggal Pemasangan : SABTU 08 AGUSTUS 2026  Info Tambahan : Hubungi pelanggan sebelum datang ke lokasi, terima kasih."/>
    <n v="2026"/>
    <n v="8"/>
    <n v="11"/>
    <d v="2026-08-11T00:00:00"/>
    <n v="2.7083333333357587"/>
    <x v="2"/>
    <x v="4"/>
  </r>
  <r>
    <n v="1533"/>
    <n v="1002515887"/>
    <n v="3"/>
    <x v="3"/>
    <n v="4"/>
    <s v="PURWOKERTO"/>
    <s v="CILACAP"/>
    <s v="MAO"/>
    <s v="REG"/>
    <s v="AO"/>
    <s v="NEW SALES"/>
    <s v="1P INET"/>
    <s v="Completed (PS)"/>
    <s v="RBS-Regional 3"/>
    <d v="2026-08-08T12:35:57"/>
    <d v="2026-08-09T19:52:54"/>
    <n v="69361429"/>
    <m/>
    <n v="146389104315"/>
    <s v="SMP PGRI 09 MAOS"/>
    <s v="ODP-MAO-FA/012"/>
    <s v="WO061255778"/>
    <m/>
    <m/>
    <m/>
    <n v="109.149761"/>
    <n v="-7.6236335999999998"/>
    <s v="|MN00648|MYIA-023831554777/POI/Dwi Martiwi/085201472166/tiwi.dwi.martiwi@gmail.com"/>
    <s v="MYIB_ASSISTANT"/>
    <m/>
    <m/>
    <m/>
    <m/>
    <m/>
    <m/>
    <m/>
    <m/>
    <s v="Management Janji"/>
    <s v="2026-08-13 08:00:00 | Nama Pic : bu Dwi Martiwi No Hp Pic : 085201472166 No alt : - Jam Pemasangan : pagi  Tanggal Pemasangan : 13 Agustus 2026"/>
    <s v="FCC"/>
    <d v="2026-08-08T12:39:51"/>
    <d v="2026-08-13T08:00:00"/>
    <m/>
    <s v="PS"/>
    <s v="MAO"/>
    <s v="NO ADDON"/>
    <n v="20260809"/>
    <s v="Completed"/>
    <s v="HSI Bisnis Promo HUT Telkom PSB 70% - 100 Mbps Dual Band"/>
    <s v="INDIBIZ"/>
    <m/>
    <m/>
    <d v="2026-08-13T08:00:00"/>
    <s v="2026-08-13 08:00:00 | Nama Pic : bu Dwi Martiwi No Hp Pic : 085201472166 No alt : - Jam Pemasangan : pagi  Tanggal Pemasangan : 13 Agustus 2026"/>
    <n v="2026"/>
    <n v="8"/>
    <n v="9"/>
    <d v="2026-08-09T00:00:00"/>
    <n v="-4.3333333333357587"/>
    <x v="0"/>
    <x v="3"/>
  </r>
  <r>
    <n v="1534"/>
    <n v="1002519740"/>
    <n v="3"/>
    <x v="2"/>
    <n v="5"/>
    <s v="MADIUN"/>
    <s v="MADIUN"/>
    <s v="CRB"/>
    <s v="REG"/>
    <s v="AO"/>
    <s v="NEW SALES"/>
    <s v="1P INET"/>
    <s v="102 | FOLLOW UP COMPLETED"/>
    <s v="RBS-Regional 3"/>
    <d v="2026-08-11T12:36:02"/>
    <d v="2026-08-13T14:51:33"/>
    <n v="69363256"/>
    <m/>
    <n v="152632208651"/>
    <s v="SPBU 54.631.10"/>
    <s v="ODP-CRB-FH/11 FH/D04/11.01"/>
    <s v="WO061489567"/>
    <m/>
    <m/>
    <m/>
    <n v="111.734043"/>
    <n v="-7.5496730000000003"/>
    <s v="|MN00286|MYIA-004425821419/POI/GUNAWAN/081335807180/spbu5.5463110@gmail.com"/>
    <s v="MYIB_ASSISTANT"/>
    <m/>
    <m/>
    <m/>
    <m/>
    <m/>
    <m/>
    <m/>
    <m/>
    <s v="Management Janji"/>
    <s v="2026-08-12 13:00:00 | telp : 081335807180 alt :  M Janji : (12/08/2026) jam Pasang :pagi / siang  Note : hubungi pelanggan jika ingin kelokasi"/>
    <s v="FCC"/>
    <d v="2026-11-08T12:40:20"/>
    <d v="2026-08-12T13:00:00"/>
    <m/>
    <s v="REVOKE"/>
    <s v="CRB"/>
    <s v="NO ADDON"/>
    <m/>
    <s v="Follow Up Revoke Completed, New Order ID : SC1002524577"/>
    <s v="HSI Bisnis Promo HUT Telkom PSB 70% - 50 Mbps"/>
    <s v="INDIBIZ"/>
    <m/>
    <m/>
    <d v="2026-08-12T13:00:00"/>
    <s v="2026-08-12 13:00:00 | telp : 081335807180 alt :  M Janji : (12/08/2026) jam Pasang :pagi / siang  Note : hubungi pelanggan jika ingin kelokasi"/>
    <m/>
    <m/>
    <m/>
    <e v="#NUM!"/>
    <e v="#NUM!"/>
    <x v="1"/>
    <x v="20"/>
  </r>
  <r>
    <n v="1535"/>
    <n v="1002516911"/>
    <n v="3"/>
    <x v="2"/>
    <n v="5"/>
    <s v="MALANG"/>
    <s v="BATU"/>
    <s v="BTU"/>
    <s v="DPS"/>
    <s v="AO"/>
    <s v="NEW SALES"/>
    <m/>
    <s v="Completed (PS)"/>
    <s v="DPS-Private Conglomeration"/>
    <d v="2026-08-10T08:58:51"/>
    <d v="2026-08-11T17:20:34"/>
    <n v="69362062"/>
    <m/>
    <n v="152707239218"/>
    <s v="PTÃ‚Â Selecta"/>
    <s v="ODP-BTU-FN/11"/>
    <s v="WO061359273"/>
    <m/>
    <m/>
    <m/>
    <n v="112.525119123281"/>
    <n v="-7.8178566773399698"/>
    <s v="DES HSI | RIZKY ANDAWASATYA | 916315 | TREG3 | PTÃ‚Â Selecta | 089510570220  "/>
    <s v="Account Manager"/>
    <m/>
    <m/>
    <m/>
    <m/>
    <m/>
    <m/>
    <m/>
    <m/>
    <s v="Management Janji"/>
    <s v="PTÃ‚Â Selecta  Jl RayaÃ‚Â SelectaÃ‚Â No 01, Desa Tulungrejo, Kec Bumiaji Kota Batu 65336"/>
    <s v="FCC"/>
    <d v="2026-10-08T09:25:41"/>
    <m/>
    <m/>
    <s v="PS"/>
    <s v="BTU"/>
    <s v="NO ADDON"/>
    <n v="20260811"/>
    <s v="Completed"/>
    <s v="- 11_11450;Biaya PSB Reguler HSI EBIS ~ 11[150000]  - E23015;E23015 ~ ES23 - Perangkat ONT[0]  - E23015~null~44292;E23015||11||Abodemen 0[0]  - E23015~null~E23015_SWONTPREM;SWONTPREM ~ Biaya Sewa ONT Premium ~ E23015[50000]  - E23046;E23046 ~ ES23 - Paket"/>
    <s v="INDIBIZ"/>
    <m/>
    <m/>
    <d v="2026-08-17T12:00:00"/>
    <s v="PTÃ‚Â Selecta  Jl RayaÃ‚Â SelectaÃ‚Â No 01, Desa Tulungrejo, Kec Bumiaji Kota Batu 65336"/>
    <n v="2026"/>
    <n v="8"/>
    <n v="11"/>
    <d v="2026-08-11T00:00:00"/>
    <n v="-6.5"/>
    <x v="0"/>
    <x v="11"/>
  </r>
  <r>
    <n v="1536"/>
    <n v="1002530564"/>
    <n v="3"/>
    <x v="4"/>
    <n v="4"/>
    <s v="SEMARANG"/>
    <s v="INNER - SEMARANG JATENG UTARA"/>
    <s v="GNK"/>
    <s v="REG"/>
    <s v="AO"/>
    <s v="NEW SALES"/>
    <s v="1P INET"/>
    <s v="MIE - SEND SURVEY"/>
    <s v="RBS-Regional 3"/>
    <d v="2026-08-17T10:17:56"/>
    <d v="2026-08-17T10:20:01"/>
    <n v="69367895"/>
    <m/>
    <n v="143424113710"/>
    <s v="Toko Wahyu"/>
    <s v="ODP-GNK-FE/032 FE/D03/032.01"/>
    <s v="WO061915537"/>
    <m/>
    <m/>
    <m/>
    <n v="110.53408400000001"/>
    <n v="-6.9331810000000003"/>
    <s v="|MN02374|MYIA-056667418611/POI/Rocky Saputro/08132758952/nurfaidahfaidah.400@gmail.com"/>
    <s v="MYIB_ASSISTANT"/>
    <m/>
    <m/>
    <m/>
    <m/>
    <m/>
    <m/>
    <m/>
    <m/>
    <s v="Management Janji"/>
    <s v="2026-08-19 13:00:00 | Nama : BP ROCKY SAPUTRO No Hp : 08132758952 No Alt :  Tgl Pemasangan : 19 Agustus 2026 Interval : SIANG Note : Hubungi pelanggan terlebih dahulu"/>
    <s v="FCC"/>
    <s v="17-08-2026 10:25:20"/>
    <d v="2026-08-19T13:00:00"/>
    <m/>
    <s v="SURVEY_NEW_MANJA"/>
    <s v="GNK"/>
    <s v="NO ADDON"/>
    <m/>
    <s v="MIE - SEND SURVEY"/>
    <s v="HSI Bisnis Promo HUT Telkom PSB 70% - 150 Mbps"/>
    <s v="INDIBIZ"/>
    <m/>
    <m/>
    <d v="2026-08-19T13:00:00"/>
    <s v="2026-08-19 13:00:00 | Nama : BP ROCKY SAPUTRO No Hp : 08132758952 No Alt :  Tgl Pemasangan : 19 Agustus 2026 Interval : SIANG Note : Hubungi pelanggan terlebih dahulu"/>
    <m/>
    <m/>
    <m/>
    <e v="#NUM!"/>
    <e v="#NUM!"/>
    <x v="1"/>
    <x v="3"/>
  </r>
  <r>
    <n v="1537"/>
    <n v="1002526306"/>
    <n v="3"/>
    <x v="2"/>
    <n v="5"/>
    <s v="MADIUN"/>
    <s v="MADIUN"/>
    <s v="MNZ"/>
    <s v="DPS"/>
    <s v="AO"/>
    <s v="NEW SALES"/>
    <m/>
    <s v="Completed (PS)"/>
    <s v="DPS-Private Banking"/>
    <d v="2026-08-14T12:24:33"/>
    <d v="2026-08-17T10:13:59"/>
    <n v="69365974"/>
    <m/>
    <n v="152601215018"/>
    <s v="PT ADIRA DINAMIKA MULTI FINANCE, TBK"/>
    <s v="ODP-MNZ-FD/95"/>
    <s v="WO061739568"/>
    <m/>
    <m/>
    <m/>
    <n v="111.51502459999899"/>
    <n v="-7.6391963575574797"/>
    <s v="MN02145/ANDREAN SAMOSIR/DPS HSI AR PROGRAM"/>
    <s v="Sales Force DBS"/>
    <m/>
    <m/>
    <m/>
    <m/>
    <m/>
    <m/>
    <m/>
    <m/>
    <s v="Management Janji"/>
    <s v="dd"/>
    <s v="FCC"/>
    <s v="14-08-2026 12:39:47"/>
    <m/>
    <s v="Kendala Lainnya"/>
    <s v="PS"/>
    <s v="MNZ"/>
    <s v="NO ADDON"/>
    <n v="20260817"/>
    <s v="Completed"/>
    <s v="- 11_11450;Biaya PSB Reguler HSI EBIS ~ 11[150000]  - SP_NOSS;SP_NOSS ~ Internet NOSS Multispeed Network[0]  - SP_NOSS;SP_NOSS ~ Internet NOSS Multispeed Network[0]  - E23015;E23015 ~ ES23 - Perangkat ONT[0]  - E23015~null~44292;E23015||11||Abodemen 0[0] "/>
    <s v="INDIBIZ"/>
    <m/>
    <m/>
    <d v="2026-08-14T13:30:00"/>
    <s v="dd"/>
    <n v="2026"/>
    <n v="8"/>
    <n v="17"/>
    <d v="2026-08-17T00:00:00"/>
    <n v="2.4375"/>
    <x v="2"/>
    <x v="20"/>
  </r>
  <r>
    <n v="1538"/>
    <n v="1002527366"/>
    <n v="3"/>
    <x v="3"/>
    <n v="4"/>
    <s v="PURWOKERTO"/>
    <s v="BANJARNEGARA"/>
    <s v="BJR"/>
    <s v="REG"/>
    <s v="AO"/>
    <s v="NEW SALES"/>
    <s v="1P INET"/>
    <s v="Completed (PS)"/>
    <s v="RBS-Regional 3"/>
    <d v="2026-08-14T17:49:57"/>
    <d v="2026-08-16T11:51:29"/>
    <n v="69366416"/>
    <m/>
    <n v="146372102956"/>
    <s v="TOKO BERKAH SEMBAKO WANITI"/>
    <s v="ODP-BJR-FAH/026"/>
    <s v="WO061777997"/>
    <m/>
    <m/>
    <m/>
    <n v="109.78860400000001"/>
    <n v="-7.318416"/>
    <s v="|MC80042|MYIA-078781739357/POI/WANITI /081326092639/andriyawa25@gmail.com"/>
    <s v="MYIB_ASSISTANT"/>
    <m/>
    <m/>
    <m/>
    <m/>
    <m/>
    <m/>
    <m/>
    <m/>
    <s v="Management Janji"/>
    <s v="2026-08-17 08:00:00 | Nama PIC : BAPAK TARNO No HP : 081392329155 Alt :  M Janji : 17/08/2026 Jam Pasang : 08.00  - 13:00  NoteÃ‚Â :  hubungi terlebih dahulu sebelum ke lokasi, terima kasih."/>
    <s v="FCC"/>
    <s v="14-08-2026 17:54:48"/>
    <d v="2026-08-17T08:00:00"/>
    <m/>
    <s v="PS"/>
    <s v="BJR"/>
    <s v="NO ADDON"/>
    <n v="20260816"/>
    <s v="Completed"/>
    <s v="HSI Bisnis Promo HUT Telkom PSB 70% - 300 Mbps"/>
    <s v="INDIBIZ"/>
    <m/>
    <m/>
    <d v="2026-08-17T08:00:00"/>
    <s v="2026-08-17 08:00:00 | Nama PIC : BAPAK TARNO No HP : 081392329155 Alt :  M Janji : 17/08/2026 Jam Pasang : 08.00  - 13:00  NoteÃ‚Â :  hubungi terlebih dahulu sebelum ke lokasi, terima kasih."/>
    <n v="2026"/>
    <n v="8"/>
    <n v="16"/>
    <d v="2026-08-16T00:00:00"/>
    <n v="-1.3333333333357587"/>
    <x v="0"/>
    <x v="3"/>
  </r>
  <r>
    <n v="1539"/>
    <n v="1002516573"/>
    <n v="3"/>
    <x v="2"/>
    <n v="5"/>
    <s v="MADIUN"/>
    <s v="NGAWI"/>
    <s v="MGT"/>
    <s v="REG"/>
    <s v="AO"/>
    <s v="NEW SALES"/>
    <s v="1P INET"/>
    <s v="Completed (PS)"/>
    <s v="RBS-Regional 3"/>
    <d v="2026-08-09T15:49:56"/>
    <d v="2026-08-12T10:02:49"/>
    <n v="69361922"/>
    <m/>
    <n v="152603215870"/>
    <s v="SPBU 54.633.02"/>
    <s v="ODP-MGT-FU/45 FU/D03/45.01"/>
    <s v="WO061331697"/>
    <m/>
    <m/>
    <m/>
    <n v="111.3276128"/>
    <n v="-7.6481788999999996"/>
    <s v="|MN00285|MYIA-025397263711/POI/JUMALI/085785922229/spbu63302@gmail.com"/>
    <s v="MYIB_ASSISTANT"/>
    <m/>
    <m/>
    <m/>
    <m/>
    <m/>
    <m/>
    <m/>
    <m/>
    <s v="Management Janji"/>
    <s v="2026-08-10 13:00:00 | Tanggal pemasangan: 10/08/2026 Jam pemasangan : 10.00 Info Tambahan : Hubungi pelanggan dulu sebelum ke lokasi. terima kasih"/>
    <s v="FCC"/>
    <d v="2026-09-08T15:55:13"/>
    <d v="2026-08-10T13:00:00"/>
    <m/>
    <s v="PS"/>
    <s v="MGT"/>
    <s v="NO ADDON"/>
    <n v="20260812"/>
    <s v="Completed"/>
    <s v="HSI Bisnis Promo HUT Telkom PSB 70% - 50 Mbps"/>
    <s v="INDIBIZ"/>
    <m/>
    <m/>
    <d v="2026-08-10T13:00:00"/>
    <s v="2026-08-10 13:00:00 | Tanggal pemasangan: 10/08/2026 Jam pemasangan : 10.00 Info Tambahan : Hubungi pelanggan dulu sebelum ke lokasi. terima kasih"/>
    <n v="2026"/>
    <n v="8"/>
    <n v="12"/>
    <d v="2026-08-12T00:00:00"/>
    <n v="1.4583333333357587"/>
    <x v="2"/>
    <x v="20"/>
  </r>
  <r>
    <n v="1540"/>
    <n v="1002512924"/>
    <n v="3"/>
    <x v="0"/>
    <n v="5"/>
    <s v="KUPANG"/>
    <s v="ENDE"/>
    <s v="END"/>
    <s v="DSS"/>
    <s v="AO"/>
    <s v="NEW SALES"/>
    <m/>
    <s v="OSS - FALLOUT"/>
    <s v="DSS-Fin &amp; Regional Banking"/>
    <d v="2026-08-06T15:33:40"/>
    <d v="2026-08-13T18:30:31"/>
    <n v="69360167"/>
    <m/>
    <n v="172506788963"/>
    <s v="KANTOR PNM HUB ENDE"/>
    <s v="GCL-END-F06/07"/>
    <s v="WO061095701"/>
    <m/>
    <m/>
    <m/>
    <n v="121.65328225095"/>
    <n v="-8.8433615657926605"/>
    <s v="DSS HSI||DESY CAHYANI LARI|970252|TREG 3-NUSRA|KANTOR PNM HUB ENDE|HILDEGARDIS FAMILLIA|082236655366|HSI 100 Mbps + Netmonk (Bisnis)"/>
    <s v="Account Manager"/>
    <m/>
    <m/>
    <m/>
    <m/>
    <m/>
    <m/>
    <m/>
    <m/>
    <s v="Management Janji"/>
    <s v="moban di proses"/>
    <s v="FCC"/>
    <d v="2026-06-08T15:40:04"/>
    <m/>
    <s v="FALLOUT HOMEPASS"/>
    <s v="FO_WFM"/>
    <s v="END"/>
    <s v="NETMONK"/>
    <m/>
    <s v="Provisioning Failed|WFM|INF009039123|PENDING MASIH REHAB KANTOR"/>
    <s v="- 11_11450;Biaya PSB Reguler HSI EBIS ~ 11[500000]  - SP_NOSS;SP_NOSS ~ Internet NOSS Multispeed Network[0]  - SP_NOSS;SP_NOSS ~ Internet NOSS Multispeed Network[0]  - E23015;E23015 ~ ES23 - Perangkat ONT[0]  - E23015~null~44292;E23015||11||Abodemen 0[0] "/>
    <s v="INDIBIZ"/>
    <m/>
    <m/>
    <d v="2026-08-06T12:00:00"/>
    <s v="moban di proses"/>
    <m/>
    <m/>
    <m/>
    <e v="#NUM!"/>
    <e v="#NUM!"/>
    <x v="1"/>
    <x v="10"/>
  </r>
  <r>
    <n v="1541"/>
    <n v="1002525267"/>
    <n v="3"/>
    <x v="3"/>
    <n v="4"/>
    <s v="YOGYAKARTA"/>
    <s v="GUNUNG KIDUL"/>
    <s v="WNS"/>
    <s v="REG"/>
    <s v="AO"/>
    <s v="NEW SALES"/>
    <s v="2P INET + VOICE"/>
    <s v="7 | OSS - PROVISIONING ISSUED"/>
    <s v="RBS-Regional 3"/>
    <d v="2026-08-13T19:29:56"/>
    <d v="2026-08-15T08:06:40"/>
    <n v="69365548"/>
    <n v="2745042029"/>
    <n v="143135115088"/>
    <s v="PT MUTIARA AGUNG ABADI"/>
    <s v="ODP-WNS-FAE/06 FAE/D03/02.06"/>
    <s v="WO061704579"/>
    <m/>
    <m/>
    <m/>
    <n v="110.6029597"/>
    <n v="-7.9672131999999998"/>
    <s v="|MC80054|MYIA-071140234446/POI/YULIANTO.,S.T/081215510270/ptmutiaraaggungabadi@gmail.com"/>
    <s v="MYIB_ASSISTANT"/>
    <m/>
    <m/>
    <m/>
    <m/>
    <m/>
    <m/>
    <m/>
    <m/>
    <s v="Management Janji"/>
    <s v="2026-08-15 08:00:00 | M Janji : (Jumat/14/Agustus/2026) jam Pasang : 09:00 Note : hubungi pelanggan jika ingin kelokasi"/>
    <s v="FCC"/>
    <s v="13-08-2026 19:39:52"/>
    <d v="2026-08-15T08:00:00"/>
    <m/>
    <s v="PI"/>
    <s v="WNS"/>
    <s v="NO ADDON"/>
    <m/>
    <s v="Provisioning Issued"/>
    <s v="HSI Bisnis Bundling Phone PSB 70% - Free 800 Menit - 50 Mbps"/>
    <s v="INDIBIZ"/>
    <m/>
    <m/>
    <d v="2026-08-15T08:00:00"/>
    <s v="2026-08-15 08:00:00 | M Janji : (Jumat/14/Agustus/2026) jam Pasang : 09:00 Note : hubungi pelanggan jika ingin kelokasi"/>
    <m/>
    <m/>
    <m/>
    <e v="#NUM!"/>
    <e v="#NUM!"/>
    <x v="1"/>
    <x v="3"/>
  </r>
  <r>
    <n v="1542"/>
    <n v="1002517397"/>
    <n v="3"/>
    <x v="2"/>
    <n v="5"/>
    <s v="MALANG"/>
    <s v="KEPANJEN"/>
    <s v="KLJ"/>
    <s v="REG"/>
    <s v="AO"/>
    <s v="NEW SALES"/>
    <m/>
    <s v="Completed (PS)"/>
    <s v="RBS-Regional 3"/>
    <d v="2026-08-10T11:19:20"/>
    <d v="2026-08-10T16:20:10"/>
    <n v="69360390"/>
    <m/>
    <n v="152703903045"/>
    <s v="SMPN 4 MALANG"/>
    <s v="ODP-KLJ-FH/05"/>
    <s v="WO061378593"/>
    <m/>
    <m/>
    <m/>
    <n v="112.6165115"/>
    <n v="-7.9572265"/>
    <s v="|MN01864|MYIA-059563670705/POI/NGATEMAN/087796646626/smpn4malang@yahoo.co.id"/>
    <s v="Sales Profesional"/>
    <m/>
    <m/>
    <m/>
    <m/>
    <m/>
    <m/>
    <m/>
    <m/>
    <s v="Management Janji"/>
    <s v="2026-08-08 08:00:00 | telp :087796646626   alt : pagi / siang 10/08/2026  hub sebelum ke lokasi "/>
    <s v="FCC"/>
    <d v="2026-10-08T11:40:04"/>
    <m/>
    <m/>
    <s v="PS"/>
    <s v="KLJ"/>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8 08:00:00 | telp :087796646626   alt : pagi / siang 10/08/2026  hub sebelum ke lokasi "/>
    <n v="2026"/>
    <n v="8"/>
    <n v="10"/>
    <d v="2026-08-10T00:00:00"/>
    <n v="-0.29166666666424135"/>
    <x v="0"/>
    <x v="29"/>
  </r>
  <r>
    <n v="1543"/>
    <n v="1002516881"/>
    <n v="3"/>
    <x v="2"/>
    <n v="5"/>
    <s v="KEDIRI"/>
    <s v="TULUNGAGUNG"/>
    <s v="CAT"/>
    <s v="REG"/>
    <s v="AO"/>
    <s v="NEW SALES"/>
    <s v="1P INET"/>
    <s v="Completed (PS)"/>
    <s v="RBS-Regional 3"/>
    <d v="2026-08-10T08:49:56"/>
    <d v="2026-08-11T15:34:28"/>
    <n v="69362084"/>
    <m/>
    <n v="152622209043"/>
    <s v="WARUNG KOPI SEMAR MESEM"/>
    <s v="ODP-CAT-FC/29 FC/D05/29.01"/>
    <s v="WO061358376"/>
    <m/>
    <m/>
    <m/>
    <n v="111.714094989001"/>
    <n v="-8.1947221578291405"/>
    <s v="MD|MYDB-20260810264844|DC20015/MC20183|WARUNG KOPI SEMAR MESEM|085842094066"/>
    <s v="MYDIGIBIZPARTNER"/>
    <m/>
    <m/>
    <m/>
    <m/>
    <m/>
    <m/>
    <m/>
    <m/>
    <s v="Management Janji"/>
    <s v="2026-08-11 15:00:00 | Tanggal pemasangan :11/08/2026 Jam pemasangan : pagi Info Tambahan : Hubungi pelanggan dulu sebelum ke lokasi terima kasih."/>
    <s v="FCC"/>
    <d v="2026-10-08T08:54:46"/>
    <d v="2026-08-11T15:00:00"/>
    <m/>
    <s v="PS"/>
    <s v="CAT"/>
    <s v="NO ADDON"/>
    <n v="20260811"/>
    <s v="Completed"/>
    <s v="HSI Bisnis Promo HUT Telkom PSB 70% - 300 Mbps"/>
    <s v="INDIBIZ"/>
    <m/>
    <m/>
    <d v="2026-08-11T15:00:00"/>
    <s v="2026-08-11 15:00:00 | Tanggal pemasangan :11/08/2026 Jam pemasangan : pagi Info Tambahan : Hubungi pelanggan dulu sebelum ke lokasi terima kasih."/>
    <n v="2026"/>
    <n v="8"/>
    <n v="11"/>
    <d v="2026-08-11T00:00:00"/>
    <n v="-0.625"/>
    <x v="0"/>
    <x v="28"/>
  </r>
  <r>
    <n v="1544"/>
    <n v="1002522813"/>
    <n v="3"/>
    <x v="2"/>
    <n v="5"/>
    <s v="MADIUN"/>
    <s v="BOJONEGORO"/>
    <s v="BJN"/>
    <s v="REG"/>
    <s v="AO"/>
    <s v="NEW SALES"/>
    <s v="1P INET"/>
    <s v="Completed (PS)"/>
    <s v="RBS-Regional 3"/>
    <d v="2026-08-12T16:11:57"/>
    <d v="2026-08-13T14:34:44"/>
    <n v="69364491"/>
    <m/>
    <n v="152609258582"/>
    <s v="SMP NEGERI 6 RUANG TU"/>
    <s v="ODP-BJN-FM/08 FM/D03/08.01"/>
    <s v="WO061611132"/>
    <m/>
    <m/>
    <m/>
    <n v="111.8772115"/>
    <n v="-7.1664307999999899"/>
    <s v="|MC20010|MYIA-092844592461/POI/Ali Safaat /082333813737/srikurniawatiira@gmail.com"/>
    <s v="MYIB_ASSISTANT"/>
    <m/>
    <m/>
    <m/>
    <m/>
    <m/>
    <m/>
    <m/>
    <m/>
    <s v="Management Janji"/>
    <s v="2026-08-14 08:00:00 | Nama PIC : SMP NEGERI 6 RUANG TU No HP : 082333813737 Alt :  M Janji : (KAMIS/13/AGUSTUS/2026) jam Pasang : 09:00 Note : hubungi pelanggan jika ingin kelokasi"/>
    <s v="FCC"/>
    <d v="2026-12-08T16:25:57"/>
    <d v="2026-08-14T08:00:00"/>
    <m/>
    <s v="PS"/>
    <s v="BJN"/>
    <s v="NO ADDON"/>
    <n v="20260813"/>
    <s v="Completed"/>
    <s v="HSI Bisnis Promo HUT Telkom PSB 70% - 75 Mbps"/>
    <s v="INDIBIZ"/>
    <m/>
    <m/>
    <d v="2026-08-14T08:00:00"/>
    <s v="2026-08-14 08:00:00 | Nama PIC : SMP NEGERI 6 RUANG TU No HP : 082333813737 Alt :  M Janji : (KAMIS/13/AGUSTUS/2026) jam Pasang : 09:00 Note : hubungi pelanggan jika ingin kelokasi"/>
    <n v="2026"/>
    <n v="8"/>
    <n v="13"/>
    <d v="2026-08-13T00:00:00"/>
    <n v="-1.3333333333357587"/>
    <x v="0"/>
    <x v="18"/>
  </r>
  <r>
    <n v="1545"/>
    <n v="1002530482"/>
    <n v="3"/>
    <x v="2"/>
    <n v="5"/>
    <s v="KEDIRI"/>
    <s v="KEDIRI"/>
    <s v="PPR"/>
    <s v="REG"/>
    <s v="AO"/>
    <s v="NEW SALES"/>
    <s v="1P INET"/>
    <s v="7 | OSS - PROVISIONING ISSUED"/>
    <s v="RBS-Regional 3"/>
    <d v="2026-08-17T09:26:57"/>
    <d v="2026-08-18T08:08:41"/>
    <n v="69367867"/>
    <m/>
    <n v="152652204463"/>
    <s v="TOKO TRIO"/>
    <s v="ODP-PPR-FH/05"/>
    <s v="WO061913289"/>
    <m/>
    <m/>
    <m/>
    <n v="112.13569432497"/>
    <n v="-7.6886675669299001"/>
    <s v="MD|MYDB-20260816265769|DN00001/MN01011|TOKO TRIO|088901882089"/>
    <s v="MYDIGIBIZPARTNER"/>
    <m/>
    <m/>
    <m/>
    <m/>
    <m/>
    <m/>
    <m/>
    <m/>
    <s v="Management Janji"/>
    <s v="2026-08-18 08:00:00 | Nama PIC : Bp Trio No Hp : 088901882089 No Alt : - Tgl Pemasangan : 18 Agustus 2026 Interval : PAGI SIANG Note : Hubungi pelanggan terlebih dahulu"/>
    <s v="FCC"/>
    <s v="17-08-2026 09:39:54"/>
    <d v="2026-08-18T08:00:00"/>
    <m/>
    <s v="PI"/>
    <s v="PPR"/>
    <s v="NO ADDON"/>
    <m/>
    <s v="Provisioning Issued"/>
    <s v="HSI Bisnis Promo HUT Telkom PSB 70% - 200 Mbps"/>
    <s v="INDIBIZ"/>
    <m/>
    <m/>
    <d v="2026-08-18T08:00:00"/>
    <s v="2026-08-18 08:00:00 | Nama PIC : Bp Trio No Hp : 088901882089 No Alt : - Tgl Pemasangan : 18 Agustus 2026 Interval : PAGI SIANG Note : Hubungi pelanggan terlebih dahulu"/>
    <m/>
    <m/>
    <m/>
    <e v="#NUM!"/>
    <e v="#NUM!"/>
    <x v="1"/>
    <x v="5"/>
  </r>
  <r>
    <n v="1546"/>
    <n v="1002519818"/>
    <n v="3"/>
    <x v="5"/>
    <n v="5"/>
    <s v="DENPASAR"/>
    <s v="JIMBARAN"/>
    <s v="KUT"/>
    <s v="REG"/>
    <s v="AO"/>
    <s v="NEW SALES"/>
    <m/>
    <s v="Completed (PS)"/>
    <s v="RBS-Regional 3"/>
    <d v="2026-08-11T13:12:52"/>
    <d v="2026-08-12T12:57:34"/>
    <n v="69304240"/>
    <m/>
    <n v="172416429254"/>
    <s v="PT. Baekjeong Korean Restaurant Indonesia"/>
    <s v="ODP-KUT-FAG/16"/>
    <s v="WO061497800"/>
    <m/>
    <m/>
    <m/>
    <n v="115.18510000000001"/>
    <n v="-8.7218"/>
    <s v="|MN02545|MYIA-064056216822/POI/Kwak Myong/081337802155/captkwak@gmail.com"/>
    <s v="Sales Force DBS"/>
    <m/>
    <m/>
    <m/>
    <m/>
    <m/>
    <m/>
    <m/>
    <m/>
    <s v="Management Janji"/>
    <s v="2026-05-15 08:00:00 | Tanggal pemasangan: 13/05/2026  Jam pemasangan : pagi/siang  Info Tambahan : Hubungi pelanggan dulu sebelum ke lokasi.  terima kasih"/>
    <s v="FCC"/>
    <d v="2026-11-08T13:39:46"/>
    <m/>
    <m/>
    <s v="PS"/>
    <s v="KUT"/>
    <s v="NO ADDON"/>
    <n v="20260812"/>
    <s v="Completed"/>
    <s v="- 11_11446;Biaya PSB HSI EBIS Tunai di Depan ~ 11[150000]  - SP_NOSS;SP_NOSS ~ Internet NOSS Multispeed Network[0]  - E23015;E23015 ~ ES23 - Perangkat ONT[0]  - E23015~null~44292;E23015||11||Abodemen 0[0]  - E23015~null~E23015_SWONTDUALB;SWONTDUALB ~ Biay"/>
    <s v="INDIBIZ"/>
    <m/>
    <m/>
    <d v="2026-08-11T07:00:00"/>
    <s v="2026-05-15 08:00:00 | Tanggal pemasangan: 13/05/2026  Jam pemasangan : pagi/siang  Info Tambahan : Hubungi pelanggan dulu sebelum ke lokasi.  terima kasih"/>
    <n v="2026"/>
    <n v="8"/>
    <n v="12"/>
    <d v="2026-08-12T00:00:00"/>
    <n v="0.70833333333575865"/>
    <x v="0"/>
    <x v="30"/>
  </r>
  <r>
    <n v="1547"/>
    <n v="1002507501"/>
    <n v="3"/>
    <x v="6"/>
    <n v="5"/>
    <s v="SIDOARJO"/>
    <s v="MOJOKERTO"/>
    <s v="DLA"/>
    <s v="REG"/>
    <s v="AO"/>
    <s v="NEW SALES"/>
    <m/>
    <s v="Completed (PS)"/>
    <s v="RBS-Regional 3"/>
    <d v="2026-08-04T10:46:13"/>
    <d v="2026-08-05T13:18:31"/>
    <n v="69358090"/>
    <m/>
    <n v="152329215038"/>
    <s v="KOPI DEL REY"/>
    <s v="ODP-DLA-FM/31"/>
    <s v="WO060894964"/>
    <m/>
    <m/>
    <m/>
    <n v="112.4772844"/>
    <n v="-7.6128821000000002"/>
    <s v="|MN00518|/KOPI DEL REY/WINBACK 2.0 HSI B2B (1:1) 50MBPS 355RB PSB DISC 70%//siswianielka@gmail.com/SISWIANI ELKA PRAWESTI/81296699886"/>
    <s v="Sales Force DBS"/>
    <m/>
    <m/>
    <m/>
    <m/>
    <m/>
    <m/>
    <m/>
    <m/>
    <s v="Management Janji"/>
    <s v="2026-08-05 13:00:00|Tanggal pemasangan : 05 AGUSTUS 2026 Jam pemasangan : pagi/siang Info Tambahan : Hubungi pelanggan dulu sebelum ke lokasi terima kasih|40010577|MYDITA"/>
    <s v="FCC"/>
    <d v="2026-04-08T10:55:08"/>
    <d v="2026-08-05T13:00:00"/>
    <m/>
    <s v="PS"/>
    <s v="DLA"/>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Tanggal pemasangan : 05 AGUSTUS 2026 Jam pemasangan : pagi/siang Info Tambahan : Hubungi pelanggan dulu sebelum ke lokasi terima kasih|40010577|MYDITA"/>
    <n v="2026"/>
    <n v="8"/>
    <n v="5"/>
    <d v="2026-08-05T00:00:00"/>
    <n v="-0.54166666666424135"/>
    <x v="0"/>
    <x v="19"/>
  </r>
  <r>
    <n v="1548"/>
    <n v="1002511885"/>
    <n v="3"/>
    <x v="5"/>
    <n v="5"/>
    <s v="DENPASAR"/>
    <s v="JIMBARAN"/>
    <s v="JBR"/>
    <s v="REG"/>
    <s v="AO"/>
    <s v="NEW SALES"/>
    <m/>
    <s v="102 | FOLLOW UP COMPLETED"/>
    <s v="RBS-Regional 3"/>
    <d v="2026-08-06T10:52:47"/>
    <d v="2026-08-10T09:37:47"/>
    <n v="69359763"/>
    <m/>
    <n v="172415798688"/>
    <s v="KOS 88"/>
    <s v="ODP-JBR-FA/51"/>
    <s v="WO061174861"/>
    <m/>
    <m/>
    <m/>
    <n v="115.1826537"/>
    <n v="-8.8199097000000002"/>
    <s v="|MN02677|/CP I MADE ADI HERMAWAN/085792583858/kadekadiadihermawan@gmail.com"/>
    <s v="Sales Force DBS"/>
    <m/>
    <m/>
    <m/>
    <m/>
    <m/>
    <m/>
    <m/>
    <m/>
    <s v="Management Janji"/>
    <s v="2026-08-08 13:00:00|Nama PIC : Adi No HP : 085792583858 Alt : 081805469119 M Janji : 08/08/2026 Jam Pasang : 08.00 - 13:00  NoteÃ‚Â :  hubungi terlebih dahulu sebelum kelokasi|40981182|MYDITA"/>
    <s v="FCC"/>
    <d v="2026-06-08T10:55:32"/>
    <d v="2026-08-08T13:00:00"/>
    <s v="Kendala Teknik"/>
    <s v="REVOKE"/>
    <s v="JBR"/>
    <s v="NO ADDON"/>
    <m/>
    <s v="Follow Up Revoke Completed, New Order ID : SC1002517068"/>
    <s v="- 11_11446;Biaya PSB HSI EBIS Tunai di Depan ~ 11[150000]  - SP_NOSS;SP_NOSS ~ Internet NOSS Multispeed Network[0]  - SP_NOSS;SP_NOSS ~ Internet NOSS Multispeed Network[0]  - E23015;E23015 ~ ES23 - Perangkat ONT[0]  - E23015~null~44292;E23015||11||Abodeme"/>
    <s v="INDIBIZ"/>
    <m/>
    <m/>
    <d v="2026-08-08T13:00:00"/>
    <s v="2026-08-08 13:00:00|Nama PIC : Adi No HP : 085792583858 Alt : 081805469119 M Janji : 08/08/2026 Jam Pasang : 08.00 - 13:00  NoteÃ‚Â :  hubungi terlebih dahulu sebelum kelokasi|40981182|MYDITA"/>
    <m/>
    <m/>
    <m/>
    <e v="#NUM!"/>
    <e v="#NUM!"/>
    <x v="1"/>
    <x v="30"/>
  </r>
  <r>
    <n v="1549"/>
    <n v="1002522388"/>
    <n v="3"/>
    <x v="6"/>
    <n v="5"/>
    <s v="SIDOARJO"/>
    <s v="PASURUAN"/>
    <s v="GEM"/>
    <s v="REG"/>
    <s v="AO"/>
    <s v="NEW SALES"/>
    <m/>
    <s v="Completed (PS)"/>
    <s v="RBS-Regional 3"/>
    <d v="2026-08-12T14:25:33"/>
    <d v="2026-08-14T17:40:30"/>
    <n v="69364342"/>
    <m/>
    <n v="152743216448"/>
    <s v="SPBU 5467107 GEMPOL"/>
    <s v="ODP-GEM-FA/07"/>
    <s v="WO061761166"/>
    <m/>
    <m/>
    <m/>
    <n v="112.6942535"/>
    <n v="-7.5574861000000002"/>
    <s v="|MN02332|/SPBU 5467107 GEMPOL/WINBACK 2.0 HSI B2B (1:1) 100MBPS 535RB PSB DISC 70%//spbu5467107gempol@gmail.com/FAIZAL MEGA HARDIANSYAH/81252132282"/>
    <s v="Sales Force DBS"/>
    <m/>
    <m/>
    <m/>
    <m/>
    <m/>
    <m/>
    <m/>
    <m/>
    <s v="Management Janji"/>
    <s v="2026-08-15 13:00:00|Nama PIC : Bp Bayu No HP : 081252132282 No Alt : - M Janji :  15 Agustus 2026 Jam Pasang : Pagi / Siang Note : hubungi pelanggan jika ingin kelokasi|40951378|MYDITA"/>
    <s v="FCC"/>
    <d v="2026-12-08T14:39:59"/>
    <d v="2026-08-15T13:00:00"/>
    <m/>
    <s v="PS"/>
    <s v="GEM"/>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5T13:00:00"/>
    <s v="2026-08-15 13:00:00|Nama PIC : Bp Bayu No HP : 081252132282 No Alt : - M Janji :  15 Agustus 2026 Jam Pasang : Pagi / Siang Note : hubungi pelanggan jika ingin kelokasi|40951378|MYDITA"/>
    <n v="2026"/>
    <n v="8"/>
    <n v="14"/>
    <d v="2026-08-14T00:00:00"/>
    <n v="-1.5416666666642413"/>
    <x v="0"/>
    <x v="24"/>
  </r>
  <r>
    <n v="1550"/>
    <n v="1002520810"/>
    <n v="3"/>
    <x v="3"/>
    <n v="4"/>
    <s v="YOGYAKARTA"/>
    <s v="GUNUNG KIDUL"/>
    <s v="WNS"/>
    <s v="DPS"/>
    <s v="AO"/>
    <s v="NEW SALES"/>
    <m/>
    <s v="Completed (PS)"/>
    <s v="DPS-Logistic &amp; Manufacturing"/>
    <d v="2026-08-11T16:49:55"/>
    <d v="2026-08-11T21:54:22"/>
    <n v="69363680"/>
    <m/>
    <n v="143135115076"/>
    <s v="PT Nusantara Ekspres Kilat Hub Ponjong "/>
    <s v="ODP-WNS-FAT/021"/>
    <s v="WO061527859"/>
    <m/>
    <m/>
    <m/>
    <n v="110.709526"/>
    <n v="-7.9692590000000001"/>
    <s v="P26-204347 ; PIC Dhimas Permadi Okta, dhimas.dewa@spxexpress.com, 085647823280"/>
    <s v="TAM"/>
    <m/>
    <m/>
    <m/>
    <m/>
    <m/>
    <m/>
    <m/>
    <m/>
    <s v="Management Janji"/>
    <s v="P26-204347 ; PIC Dhimas Permadi Okta, dhimas.dewa@spxexpress.com, 085647823280"/>
    <s v="FCC"/>
    <d v="2026-11-08T16:54:58"/>
    <m/>
    <m/>
    <s v="PS"/>
    <s v="WNS"/>
    <s v="NO ADDON"/>
    <n v="20260811"/>
    <s v="Completed"/>
    <s v="- 11_11450;Biaya PSB Reguler HSI EBIS ~ 11[150000]  - SP_NOSS;SP_NOSS ~ Internet NOSS Multispeed Network[0]  - SP_NOSS;SP_NOSS ~ Internet NOSS Multispeed Network[0]  - E23015;E23015 ~ ES23 - Perangkat ONT[0]  - E23015~null~44292;E23015||11||Abodemen 0[0] "/>
    <s v="INDIBIZ"/>
    <m/>
    <m/>
    <d v="2026-08-12T21:00:00"/>
    <s v="P26-204347 ; PIC Dhimas Permadi Okta, dhimas.dewa@spxexpress.com, 085647823280"/>
    <n v="2026"/>
    <n v="8"/>
    <n v="11"/>
    <d v="2026-08-11T00:00:00"/>
    <n v="-1.875"/>
    <x v="0"/>
    <x v="3"/>
  </r>
  <r>
    <n v="1551"/>
    <n v="1002518551"/>
    <n v="3"/>
    <x v="1"/>
    <n v="5"/>
    <s v="SBY UTARA"/>
    <s v="MANYAR"/>
    <s v="MGO"/>
    <s v="DPS"/>
    <s v="AO"/>
    <s v="NEW SALES"/>
    <m/>
    <s v="Completed (PS)"/>
    <s v="DPS-Financial &amp; Welfare"/>
    <d v="2026-08-10T16:52:42"/>
    <d v="2026-08-11T15:23:56"/>
    <n v="69362734"/>
    <m/>
    <n v="152413167612"/>
    <s v="Inti Citra Agung"/>
    <s v="ODP-DMO-FSU/48"/>
    <s v="WO061433705"/>
    <m/>
    <m/>
    <m/>
    <n v="112.7406045"/>
    <n v="-7.2634344999999998"/>
    <s v="DPS;FWS;P26-204207;PSB INET 100 MB_AP;Yohan/081215888001;AM_Frisha/081210304308  "/>
    <s v="TAM"/>
    <m/>
    <m/>
    <m/>
    <m/>
    <m/>
    <m/>
    <m/>
    <m/>
    <s v="Management Janji"/>
    <s v="DPS;FWS;P26-204207;PSB INET 100 MB_AP;Yohan/081215888001;AM_Frisha/081210304308  "/>
    <s v="FCC"/>
    <d v="2026-10-08T16:55:23"/>
    <m/>
    <m/>
    <s v="PS"/>
    <s v="MGO"/>
    <s v="NO ADDON"/>
    <n v="20260811"/>
    <s v="Completed"/>
    <s v="- 11_11450;Biaya PSB Reguler HSI EBIS ~ 11[150000]  - SP_NOSS;SP_NOSS ~ Internet NOSS Multispeed Network[0]  - E23015;E23015 ~ ES23 - Perangkat ONT[0]  - E23015~null~44292;E23015||11||Abodemen 0[0]  - E23015~null~E23015_SWONTPREM;SWONTPREM ~ Biaya Sewa ON"/>
    <s v="INDIBIZ"/>
    <m/>
    <m/>
    <d v="2026-08-10T17:30:00"/>
    <s v="DPS;FWS;P26-204207;PSB INET 100 MB_AP;Yohan/081215888001;AM_Frisha/081210304308  "/>
    <n v="2026"/>
    <n v="8"/>
    <n v="11"/>
    <d v="2026-08-11T00:00:00"/>
    <n v="0.27083333333575865"/>
    <x v="0"/>
    <x v="8"/>
  </r>
  <r>
    <n v="1552"/>
    <n v="1002509520"/>
    <n v="3"/>
    <x v="0"/>
    <n v="5"/>
    <s v="MATARAM"/>
    <s v="SUMBAWA"/>
    <s v="SBW"/>
    <s v="REG"/>
    <s v="AO"/>
    <s v="NEW SALES"/>
    <s v="1P INET"/>
    <s v="Completed (PS)"/>
    <s v="RBS-Regional 3"/>
    <d v="2026-08-05T08:05:56"/>
    <d v="2026-08-05T21:24:57"/>
    <n v="69358730"/>
    <m/>
    <n v="172606792090"/>
    <s v="UD AVATAR"/>
    <s v="ODP-SBW-FAB/46 FAB/D05/46.01"/>
    <s v="WO060944160"/>
    <m/>
    <m/>
    <m/>
    <n v="117.41827245801601"/>
    <n v="-8.4913055043574506"/>
    <s v="MD|MYDB-20260804264357|DN00001/MN01576|UD AVATAR|085338992945"/>
    <s v="MYDIGIBIZPARTNER"/>
    <m/>
    <m/>
    <m/>
    <m/>
    <m/>
    <m/>
    <m/>
    <m/>
    <s v="Management Janji"/>
    <s v="2026-08-06 08:00:00 | Tanggal pemasangan: 06/08/2026 Jam pemasangan : pagi / siang Info Tambahan : Hubungi pelanggan dulu sebelum ke lokasi terima kasih"/>
    <s v="FCC"/>
    <d v="2026-05-08T08:10:19"/>
    <d v="2026-08-06T08:00:00"/>
    <m/>
    <s v="PS"/>
    <s v="SBW"/>
    <s v="NETMONK"/>
    <n v="20260805"/>
    <s v="Completed"/>
    <s v="HSI Bisnis Bundling Netmonk Promo 2026 PSB 70% - 50 Mbps"/>
    <s v="INDIBIZ"/>
    <m/>
    <m/>
    <d v="2026-08-06T08:00:00"/>
    <s v="2026-08-06 08:00:00 | Tanggal pemasangan: 06/08/2026 Jam pemasangan : pagi / siang Info Tambahan : Hubungi pelanggan dulu sebelum ke lokasi terima kasih"/>
    <n v="2026"/>
    <n v="8"/>
    <n v="5"/>
    <d v="2026-08-05T00:00:00"/>
    <n v="-1.3333333333357587"/>
    <x v="0"/>
    <x v="0"/>
  </r>
  <r>
    <n v="1553"/>
    <n v="1002524071"/>
    <n v="3"/>
    <x v="6"/>
    <n v="5"/>
    <s v="SIDOARJO"/>
    <s v="INNER - JATIM TIMUR"/>
    <s v="GDA"/>
    <s v="REG"/>
    <s v="AO"/>
    <s v="NEW SALES"/>
    <s v="1P INET"/>
    <s v="Completed (PS)"/>
    <s v="RBS-Regional 3"/>
    <d v="2026-08-13T12:16:56"/>
    <d v="2026-08-14T13:57:31"/>
    <n v="69365058"/>
    <m/>
    <n v="152317261891"/>
    <s v="PT.Ekadharma International Tbk"/>
    <s v="ODP-GDA-FC/05 FC/D01/05.01"/>
    <s v="WO061659381"/>
    <m/>
    <m/>
    <m/>
    <n v="112.74967460000001"/>
    <n v="-7.3898683999999903"/>
    <s v="|MN01470|MYIA-086129079341/POI/pujiyono/081332043709/ar@sby2.ekadharma.com"/>
    <s v="MYIB_ASSISTANT"/>
    <m/>
    <m/>
    <m/>
    <m/>
    <m/>
    <m/>
    <m/>
    <m/>
    <s v="Management Janji"/>
    <s v="2026-08-14 13:00:00 | M Janji : (14/08/2026) jam Pasang :pagi / siang  Note : hubungi pelanggan jika ingin kelokasi"/>
    <s v="FCC"/>
    <s v="13-08-2026 12:25:00"/>
    <d v="2026-08-14T13:00:00"/>
    <m/>
    <s v="PS"/>
    <s v="GDA"/>
    <s v="NO ADDON"/>
    <n v="20260814"/>
    <s v="Completed"/>
    <s v="HSI Bisnis Basic Promo HUT Telkom PSB 70% - 100 Mbps Dual Band"/>
    <s v="INDIBIZ"/>
    <m/>
    <m/>
    <d v="2026-08-14T13:00:00"/>
    <s v="2026-08-14 13:00:00 | M Janji : (14/08/2026) jam Pasang :pagi / siang  Note : hubungi pelanggan jika ingin kelokasi"/>
    <n v="2026"/>
    <n v="8"/>
    <n v="14"/>
    <d v="2026-08-14T00:00:00"/>
    <n v="-0.54166666666424135"/>
    <x v="0"/>
    <x v="17"/>
  </r>
  <r>
    <n v="1554"/>
    <n v="1002509099"/>
    <n v="3"/>
    <x v="7"/>
    <n v="4"/>
    <s v="KUDUS"/>
    <s v="KUDUS"/>
    <s v="KUD"/>
    <s v="REG"/>
    <s v="AO"/>
    <s v="NEW SALES"/>
    <s v="1P INET"/>
    <s v="102 | FOLLOW UP COMPLETED"/>
    <s v="RBS-Regional 3"/>
    <d v="2026-08-04T16:10:56"/>
    <d v="2026-08-06T15:45:13"/>
    <n v="69358545"/>
    <m/>
    <n v="142401145965"/>
    <s v="SPBU 4459303"/>
    <s v="ODP-KUD-FAX/026 FAX/D03/026.01"/>
    <s v="WO060917668"/>
    <m/>
    <m/>
    <m/>
    <n v="110.93001219999999"/>
    <n v="-6.8025639"/>
    <s v="|MC60142|MYIA-071087231335/POI/DERA BAHTIAR WIDIYANTO /08562685148/spbu_modern@yahoo.com"/>
    <s v="MYIB_ASSISTANT"/>
    <m/>
    <m/>
    <m/>
    <m/>
    <m/>
    <m/>
    <m/>
    <m/>
    <s v="Management Janji"/>
    <s v="2026-08-05 13:00:00 |  M Janji : (5 AGUSTUS 2026) jam Pasang : siang Note : hubungi pelanggan jika ingin kelokasi"/>
    <s v="FCC"/>
    <d v="2026-04-08T16:25:34"/>
    <d v="2026-08-05T13:00:00"/>
    <m/>
    <s v="REVOKE"/>
    <s v="KUD"/>
    <s v="NO ADDON"/>
    <m/>
    <s v="Follow Up Revoke Completed, New Order ID : SC1002512969"/>
    <s v="HSI Bisnis Basic Promo HUT Telkom PSB 70% - 100 Mbps Dual Band"/>
    <s v="INDIBIZ"/>
    <m/>
    <m/>
    <d v="2026-08-05T13:00:00"/>
    <s v="2026-08-05 13:00:00 |  M Janji : (5 AGUSTUS 2026) jam Pasang : siang Note : hubungi pelanggan jika ingin kelokasi"/>
    <m/>
    <m/>
    <m/>
    <e v="#NUM!"/>
    <e v="#NUM!"/>
    <x v="1"/>
    <x v="3"/>
  </r>
  <r>
    <n v="1555"/>
    <n v="1002509824"/>
    <n v="3"/>
    <x v="5"/>
    <n v="5"/>
    <s v="SINGARJA"/>
    <s v="GIANYAR"/>
    <s v="UBU"/>
    <s v="DGS"/>
    <s v="AO"/>
    <s v="NEW SALES"/>
    <m/>
    <s v="Completed (PS)"/>
    <s v="DGS-B2B TREG"/>
    <d v="2026-08-05T09:46:36"/>
    <d v="2026-08-06T17:36:21"/>
    <n v="69358821"/>
    <m/>
    <n v="172408248100"/>
    <s v="POLSEK UBUD"/>
    <s v="ODP-UBU-FBV/53"/>
    <s v="WO060956087"/>
    <m/>
    <m/>
    <m/>
    <n v="115.271715894344"/>
    <n v="-8.5076923268677103"/>
    <s v="DGS HSI | DEWA AYU RASMINI | 40222 | TREG3 |POLSEK UBUD| PSB HSI BISNIS 50MBPS | PIC : Kasiumum Polsek Ubud Bu Agung Tirta +6289528418105"/>
    <s v="Amex"/>
    <m/>
    <m/>
    <m/>
    <m/>
    <m/>
    <m/>
    <m/>
    <m/>
    <s v="Management Janji"/>
    <s v="MOHON FU"/>
    <s v="FCC"/>
    <d v="2026-05-08T09:55:13"/>
    <m/>
    <m/>
    <s v="PS"/>
    <s v="UBU"/>
    <s v="NO ADDON"/>
    <n v="20260806"/>
    <s v="Completed"/>
    <s v="- 11_11450;Biaya PSB Reguler HSI EBIS ~ 11[500000]  - SP_NOSS;SP_NOSS ~ Internet NOSS Multispeed Network[0]  - SP_NOSS;SP_NOSS ~ Internet NOSS Multispeed Network[0]  - E26016;E26016 ~ ES26 - Paket HSI Bisnis (HSIE) Khusus Winback 3.0[0]  - E26016~null~E26"/>
    <s v="INDIBIZ"/>
    <m/>
    <m/>
    <d v="2026-08-05T21:30:00"/>
    <s v="MOHON FU"/>
    <n v="2026"/>
    <n v="8"/>
    <n v="6"/>
    <d v="2026-08-06T00:00:00"/>
    <n v="0.10416666666424135"/>
    <x v="0"/>
    <x v="31"/>
  </r>
  <r>
    <n v="1556"/>
    <n v="1002507113"/>
    <n v="3"/>
    <x v="6"/>
    <n v="5"/>
    <s v="JEMBER"/>
    <s v="JEMBER"/>
    <s v="JER"/>
    <s v="REG"/>
    <s v="AO"/>
    <s v="NEW SALES"/>
    <s v="1P INET"/>
    <s v="Completed (PS)"/>
    <s v="RBS-Regional 3"/>
    <d v="2026-08-04T09:47:56"/>
    <d v="2026-08-04T16:14:17"/>
    <n v="69358016"/>
    <m/>
    <n v="152501280840"/>
    <s v="Darul Arifin 2"/>
    <s v="ODP-JER-FAD/39 FAD/D03/39.01"/>
    <s v="WO060859369"/>
    <m/>
    <m/>
    <m/>
    <n v="113.6572671"/>
    <n v="-8.1929903999999993"/>
    <s v="|MN00086|MYIA-037477881507/POI/Himmatur Rofi&amp; 39;ah/083111484364/himmaturrofiah27@gmail.com"/>
    <s v="MYIB_ASSISTANT"/>
    <m/>
    <m/>
    <m/>
    <m/>
    <m/>
    <m/>
    <m/>
    <m/>
    <s v="Management Janji"/>
    <s v="2026-08-05 08:00:00 | M Janji : (05/08/2026) jam Pasang : 09:00 Note : hubungi pelanggan jika ingin kelokasi"/>
    <s v="FCC"/>
    <d v="2026-04-08T09:55:31"/>
    <d v="2026-08-05T08:00:00"/>
    <m/>
    <s v="PS"/>
    <s v="JER"/>
    <s v="NO ADDON"/>
    <n v="20260804"/>
    <s v="Completed"/>
    <s v="HSI Bisnis Promo HUT Telkom PSB 70% - 100 Mbps"/>
    <s v="INDIBIZ"/>
    <m/>
    <m/>
    <d v="2026-08-05T08:00:00"/>
    <s v="2026-08-05 08:00:00 | M Janji : (05/08/2026) jam Pasang : 09:00 Note : hubungi pelanggan jika ingin kelokasi"/>
    <n v="2026"/>
    <n v="8"/>
    <n v="4"/>
    <d v="2026-08-04T00:00:00"/>
    <n v="-1.3333333333357587"/>
    <x v="0"/>
    <x v="14"/>
  </r>
  <r>
    <n v="1557"/>
    <n v="1002504578"/>
    <n v="3"/>
    <x v="6"/>
    <n v="5"/>
    <s v="SIDOARJO"/>
    <s v="INNER - JATIM TIMUR"/>
    <s v="KRN"/>
    <s v="REG"/>
    <s v="AO"/>
    <s v="NEW SALES"/>
    <s v="1P INET"/>
    <s v="102 | FOLLOW UP COMPLETED"/>
    <s v="RBS-Regional 3"/>
    <d v="2026-08-01T13:28:56"/>
    <d v="2026-08-03T15:57:13"/>
    <n v="69356728"/>
    <m/>
    <n v="152331250855"/>
    <s v="SMP Negeri 1 Prambon"/>
    <s v="ODP-KRN-FR/15"/>
    <s v="WO060651167"/>
    <m/>
    <m/>
    <m/>
    <n v="112.5810862"/>
    <n v="-7.4783685999999996"/>
    <s v="MD|MYDB-20260731264065|DN00001/MN00451|SMP Negeri 1 Prambon|085233929938"/>
    <s v="MYDIGIBIZPARTNER"/>
    <m/>
    <m/>
    <m/>
    <m/>
    <m/>
    <m/>
    <m/>
    <m/>
    <s v="Management Janji"/>
    <s v="2026-08-02 13:00:00 | Tanggal pemasangan: 01/08/2026 Jam pemasangan : pagi / siang Info Tambahan : Hubungi pelanggan dulu sebelum ke lokasi terima kasih"/>
    <s v="FCC"/>
    <d v="2026-01-08T13:39:46"/>
    <d v="2026-08-02T13:00:00"/>
    <s v="Kendala Pelanggan"/>
    <s v="REVOKE"/>
    <s v="KRN"/>
    <s v="NO ADDON"/>
    <m/>
    <s v="Follow Up Revoke Completed, New Order ID : SC1002506450"/>
    <s v="HSI Bisnis Promo HUT Telkom PSB 70% - 50 Mbps"/>
    <s v="INDIBIZ"/>
    <m/>
    <m/>
    <d v="2026-08-02T13:00:00"/>
    <s v="2026-08-02 13:00:00 | Tanggal pemasangan: 01/08/2026 Jam pemasangan : pagi / siang Info Tambahan : Hubungi pelanggan dulu sebelum ke lokasi terima kasih"/>
    <m/>
    <m/>
    <m/>
    <e v="#NUM!"/>
    <e v="#NUM!"/>
    <x v="1"/>
    <x v="17"/>
  </r>
  <r>
    <n v="1558"/>
    <n v="1002519754"/>
    <n v="3"/>
    <x v="2"/>
    <n v="5"/>
    <s v="MADIUN"/>
    <s v="BOJONEGORO"/>
    <s v="SMJ"/>
    <s v="REG"/>
    <s v="AO"/>
    <s v="NEW SALES"/>
    <s v="1P INET"/>
    <s v="Completed (PS)"/>
    <s v="RBS-Regional 3"/>
    <d v="2026-08-11T12:46:56"/>
    <d v="2026-08-12T18:26:33"/>
    <n v="69363274"/>
    <m/>
    <n v="152642207933"/>
    <s v="SPBU 54.621.11 SYIRKAH"/>
    <s v="ODP-SMJ-FA/35 FA/D04/35.01"/>
    <s v="WO061490590"/>
    <m/>
    <m/>
    <m/>
    <n v="111.956371199999"/>
    <n v="-7.1936450000000001"/>
    <s v="|MC20010|MYIA-085082542281/POI/FITRIYA SUKIDJAN/081335613143/spbu5462111@gmail.com"/>
    <s v="MYIB_ASSISTANT"/>
    <m/>
    <m/>
    <m/>
    <m/>
    <m/>
    <m/>
    <m/>
    <m/>
    <s v="Management Janji"/>
    <s v="2026-08-12 13:00:00 | Waktu pemasangan : 12 agustus 2026 Jam pemasangan : 08.00 - 12.00 Info Tambahan : Hubungi pelanggan dulu sebelum ke lokasi terimakasih "/>
    <s v="FCC"/>
    <d v="2026-11-08T12:54:45"/>
    <d v="2026-08-12T13:00:00"/>
    <m/>
    <s v="PS"/>
    <s v="SMJ"/>
    <s v="NO ADDON"/>
    <n v="20260812"/>
    <s v="Completed"/>
    <s v="HSI Bisnis Promo HUT Telkom PSB 70% - 50 Mbps"/>
    <s v="INDIBIZ"/>
    <m/>
    <m/>
    <d v="2026-08-12T13:00:00"/>
    <s v="2026-08-12 13:00:00 | Waktu pemasangan : 12 agustus 2026 Jam pemasangan : 08.00 - 12.00 Info Tambahan : Hubungi pelanggan dulu sebelum ke lokasi terimakasih "/>
    <n v="2026"/>
    <n v="8"/>
    <n v="12"/>
    <d v="2026-08-12T00:00:00"/>
    <n v="-0.54166666666424135"/>
    <x v="0"/>
    <x v="18"/>
  </r>
  <r>
    <n v="1559"/>
    <n v="1002515532"/>
    <n v="3"/>
    <x v="4"/>
    <n v="4"/>
    <s v="PEKALONGAN"/>
    <s v="BREBES"/>
    <s v="BRB"/>
    <s v="DPS"/>
    <s v="AO"/>
    <s v="NEW SALES"/>
    <m/>
    <s v="CANCEL COMPLETED"/>
    <s v="DPS-Logistic &amp; Manufacturing"/>
    <d v="2026-08-07T21:19:04"/>
    <d v="2026-08-11T02:01:10"/>
    <n v="69361207"/>
    <m/>
    <n v="146284107245"/>
    <s v="PT Nusantara Ekspres Kilat Hub Wanasari 2"/>
    <s v="ODP-BRB-FT/016"/>
    <s v="WO061222013"/>
    <m/>
    <m/>
    <m/>
    <n v="109.003018586379"/>
    <n v="-6.8649541930240199"/>
    <s v="P26-204376 ; PIC  Dhimas Permadi Okta, dhimas.dewa@spxexpress.com, 085647823280   "/>
    <s v="TAM"/>
    <m/>
    <m/>
    <m/>
    <m/>
    <m/>
    <m/>
    <m/>
    <m/>
    <s v="Management Janji"/>
    <s v="P26-204376 ; PIC  Dhimas Permadi Okta, dhimas.dewa@spxexpress.com, 085647823280   "/>
    <s v="FCC"/>
    <d v="2026-07-08T21:25:39"/>
    <m/>
    <m/>
    <s v="REJECT_FCC"/>
    <s v="BRB"/>
    <s v="NO ADDON"/>
    <m/>
    <s v="Order dicancel oleh SYSTEM remark : CANCEL ORDER by System : pelanggan belum melakukan upload dokumen melebihi 3 hari"/>
    <s v="- 11_11450;Biaya PSB Reguler HSI EBIS ~ 11[150000]  - SP_NOSS;SP_NOSS ~ Internet NOSS Multispeed Network[0]  - SP_NOSS;SP_NOSS ~ Internet NOSS Multispeed Network[0]  - E23015;E23015 ~ ES23 - Perangkat ONT[0]  - E23015~null~44292;E23015||11||Abodemen 0[0] "/>
    <s v="INDIBIZ"/>
    <m/>
    <s v="Order dicancel oleh SYSTEM remark : CANCEL ORDER by System : pelanggan belum melakukan upload dokumen melebihi 3 hari"/>
    <d v="2026-08-10T13:00:00"/>
    <s v="P26-204376 ; PIC  Dhimas Permadi Okta, dhimas.dewa@spxexpress.com, 085647823280   "/>
    <m/>
    <m/>
    <m/>
    <e v="#NUM!"/>
    <e v="#NUM!"/>
    <x v="1"/>
    <x v="3"/>
  </r>
  <r>
    <n v="1560"/>
    <n v="1002530092"/>
    <n v="3"/>
    <x v="1"/>
    <n v="5"/>
    <s v="SBY UTARA"/>
    <s v="KENJERAN"/>
    <s v="KBL"/>
    <s v="REG"/>
    <s v="AO"/>
    <s v="NEW SALES"/>
    <s v="1P INET"/>
    <s v="Completed (PS)"/>
    <s v="RBS-Regional 3"/>
    <d v="2026-08-16T19:08:57"/>
    <d v="2026-08-17T12:29:57"/>
    <n v="69367763"/>
    <m/>
    <n v="152401227437"/>
    <s v="WORKSHOP INDRAPURA"/>
    <s v="ODP-KBL-FVW/05 FVW/D01/05.01"/>
    <s v="WO061900293"/>
    <m/>
    <m/>
    <m/>
    <n v="112.7330408"/>
    <n v="-7.2276275999999999"/>
    <s v="MD|MYDB-20260816265759|DN00001/MN00443|WORKSHOP INDRAPURA|085184031386"/>
    <s v="MYDIGIBIZPARTNER"/>
    <m/>
    <m/>
    <m/>
    <m/>
    <m/>
    <m/>
    <m/>
    <m/>
    <s v="Management Janji"/>
    <s v="2026-08-19 13:00:00 | Tanggal Pemasangan : 19 Agustus 2026 Jam Pemasangan : 08:00 13:00 Info Tambahan : Hubungi pelanggan dulu sebelum ke lokasi terimakasih"/>
    <s v="FCC"/>
    <s v="16-08-2026 19:10:05"/>
    <d v="2026-08-19T13:00:00"/>
    <m/>
    <s v="PS"/>
    <s v="KBL"/>
    <s v="NO ADDON"/>
    <n v="20260817"/>
    <s v="Completed"/>
    <s v="HSI Bisnis Basic Promo HUT Telkom PSB 70% - 50 Mbps"/>
    <s v="INDIBIZ"/>
    <m/>
    <m/>
    <d v="2026-08-19T13:00:00"/>
    <s v="2026-08-19 13:00:00 | Tanggal Pemasangan : 19 Agustus 2026 Jam Pemasangan : 08:00 13:00 Info Tambahan : Hubungi pelanggan dulu sebelum ke lokasi terimakasih"/>
    <n v="2026"/>
    <n v="8"/>
    <n v="17"/>
    <d v="2026-08-17T00:00:00"/>
    <n v="-2.5416666666642413"/>
    <x v="0"/>
    <x v="27"/>
  </r>
  <r>
    <n v="1561"/>
    <n v="1002517036"/>
    <n v="3"/>
    <x v="2"/>
    <n v="5"/>
    <s v="MADIUN"/>
    <s v="MADIUN"/>
    <s v="MNZ"/>
    <s v="REG"/>
    <s v="AO"/>
    <s v="NEW SALES"/>
    <s v="1P INET"/>
    <s v="Completed (PS)"/>
    <s v="RBS-Regional 3"/>
    <d v="2026-08-10T09:28:57"/>
    <d v="2026-08-11T16:26:53"/>
    <n v="69362148"/>
    <m/>
    <n v="152601214808"/>
    <s v="SPBU 54.631.23"/>
    <s v="ODP-MNZ-FAF/30"/>
    <s v="WO061361480"/>
    <m/>
    <m/>
    <m/>
    <n v="111.48321079999999"/>
    <n v="-7.6186217000000003"/>
    <s v="|MN00285|MYIA-047275191972/POI/LUKMAN ISMAIL/081359305557/loekmanismail@gmail.com"/>
    <s v="MYIB_ASSISTANT"/>
    <m/>
    <m/>
    <m/>
    <m/>
    <m/>
    <m/>
    <m/>
    <m/>
    <s v="Management Janji"/>
    <s v="2026-08-11 15:00:00 | Tanggal pemasangan :11/08/2026 Jam pemasangan : 15.00 Info Tambahan : Hubungi pelanggan dulu sebelum ke lokasi terima kasih."/>
    <s v="FCC"/>
    <d v="2026-10-08T09:40:02"/>
    <d v="2026-08-11T15:00:00"/>
    <m/>
    <s v="PS"/>
    <s v="MNZ"/>
    <s v="NO ADDON"/>
    <n v="20260811"/>
    <s v="Completed"/>
    <s v="HSI Bisnis Promo HUT Telkom PSB 70% - 50 Mbps"/>
    <s v="INDIBIZ"/>
    <m/>
    <m/>
    <d v="2026-08-11T15:00:00"/>
    <s v="2026-08-11 15:00:00 | Tanggal pemasangan :11/08/2026 Jam pemasangan : 15.00 Info Tambahan : Hubungi pelanggan dulu sebelum ke lokasi terima kasih."/>
    <n v="2026"/>
    <n v="8"/>
    <n v="11"/>
    <d v="2026-08-11T00:00:00"/>
    <n v="-0.625"/>
    <x v="0"/>
    <x v="20"/>
  </r>
  <r>
    <n v="1562"/>
    <n v="1002513806"/>
    <n v="3"/>
    <x v="6"/>
    <n v="5"/>
    <s v="JEMBER"/>
    <s v="BANYUWANGI"/>
    <s v="MCR"/>
    <s v="REG"/>
    <s v="AO"/>
    <s v="NEW SALES"/>
    <s v="1P INET"/>
    <s v="Completed (PS)"/>
    <s v="RBS-Regional 3"/>
    <d v="2026-08-07T09:16:57"/>
    <d v="2026-08-07T22:55:07"/>
    <n v="69360446"/>
    <m/>
    <n v="152522206590"/>
    <s v="BAHAGIA PLASTIK"/>
    <s v="ODP-MCR-FA/24 FA/D04/24.01"/>
    <s v="WO061136142"/>
    <m/>
    <m/>
    <m/>
    <n v="114.339919947087"/>
    <n v="-8.4316767157732002"/>
    <s v="MD|MYDB-20260807264610|DC30004/MC30042|BAHAGIA PLASTIK|081232525957"/>
    <s v="MYDIGIBIZPARTNER"/>
    <m/>
    <m/>
    <m/>
    <m/>
    <m/>
    <m/>
    <m/>
    <m/>
    <s v="Management Janji"/>
    <s v="2026-08-08 08:00:00 | M Janji : 8 agustus 2026 jam Pasang : pagi  Note : hubungi pelanggan jika ingin kelokasi"/>
    <s v="FCC"/>
    <d v="2026-07-08T09:25:58"/>
    <d v="2026-08-08T08:00:00"/>
    <m/>
    <s v="PS"/>
    <s v="MCR"/>
    <s v="NO ADDON"/>
    <n v="20260807"/>
    <s v="Completed"/>
    <s v="HSI Bisnis Khusus Winback PSB 70% - 300 Mbps"/>
    <s v="INDIBIZ"/>
    <m/>
    <m/>
    <d v="2026-08-08T08:00:00"/>
    <s v="2026-08-08 08:00:00 | M Janji : 8 agustus 2026 jam Pasang : pagi  Note : hubungi pelanggan jika ingin kelokasi"/>
    <n v="2026"/>
    <n v="8"/>
    <n v="7"/>
    <d v="2026-08-07T00:00:00"/>
    <n v="-1.3333333333357587"/>
    <x v="0"/>
    <x v="16"/>
  </r>
  <r>
    <n v="1563"/>
    <n v="1002506392"/>
    <n v="3"/>
    <x v="5"/>
    <n v="5"/>
    <s v="SINGARJA"/>
    <s v="GIANYAR"/>
    <s v="GIN"/>
    <s v="REG"/>
    <s v="AO"/>
    <s v="NEW SALES"/>
    <m/>
    <s v="Completed (PS)"/>
    <s v="RBS-Regional 3"/>
    <d v="2026-08-03T15:28:50"/>
    <d v="2026-08-04T20:50:12"/>
    <n v="69357702"/>
    <m/>
    <n v="172407213018"/>
    <s v="SD NEGERI 3 BLAHBATUH"/>
    <s v="ODP-GIN-FP/121"/>
    <s v="WO060857119"/>
    <m/>
    <m/>
    <m/>
    <n v="115.29449750000001"/>
    <n v="-8.5681677999999994"/>
    <s v="|MN02658|/PIC NI MADE ARI SAPUTRI/087854900801/sdnegeri3blahbatuh@gmail.com"/>
    <s v="Sales Force DBS"/>
    <m/>
    <m/>
    <m/>
    <m/>
    <m/>
    <m/>
    <m/>
    <m/>
    <s v="Management Janji"/>
    <s v="2026-08-05 13:00:00|M Janji : 05/08/2026 Jam Pasang : 08.00 NoteÃ‚Â :  hubungi terlebih dahulu sebelum ke lokasi, terima kasih.|40951378|MYDITA"/>
    <s v="FCC"/>
    <d v="2026-03-08T15:39:47"/>
    <d v="2026-08-05T13:00:00"/>
    <m/>
    <s v="PS"/>
    <s v="GI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M Janji : 05/08/2026 Jam Pasang : 08.00 NoteÃ‚Â :  hubungi terlebih dahulu sebelum ke lokasi, terima kasih.|40951378|MYDITA"/>
    <n v="2026"/>
    <n v="8"/>
    <n v="4"/>
    <d v="2026-08-04T00:00:00"/>
    <n v="-1.5416666666642413"/>
    <x v="0"/>
    <x v="31"/>
  </r>
  <r>
    <n v="1564"/>
    <n v="1002522674"/>
    <n v="3"/>
    <x v="6"/>
    <n v="5"/>
    <s v="PASURUAN"/>
    <s v="LUMAJANG"/>
    <s v="LMJ"/>
    <s v="REG"/>
    <s v="AO"/>
    <s v="NEW SALES"/>
    <s v="1P INET"/>
    <s v="Completed (PS)"/>
    <s v="RBS-Regional 3"/>
    <d v="2026-08-12T15:37:57"/>
    <d v="2026-08-12T20:32:47"/>
    <n v="69364449"/>
    <m/>
    <n v="152504261520"/>
    <s v="INAYAH GORDEN"/>
    <s v="ODP-LMJ-FE/156 FE/D11/156.01"/>
    <s v="WO061606636"/>
    <m/>
    <m/>
    <m/>
    <n v="113.227642402052"/>
    <n v="-8.1127348285240206"/>
    <s v="MD|MYDB-20260812265058|DN00001/MN01309|INAYAH GORDEN|085229094242"/>
    <s v="MYDIGIBIZPARTNER"/>
    <m/>
    <m/>
    <m/>
    <m/>
    <m/>
    <m/>
    <m/>
    <m/>
    <s v="Management Janji"/>
    <s v="2026-08-13 13:00:00 | Waktu pemasnagan : 13 Agustus 2026 Jam pemasangan : 08.00 - 12.00 Mohon hubungi pelanggan sebelum ke lokasi  Terima kasih"/>
    <s v="FCC"/>
    <d v="2026-12-08T15:39:50"/>
    <d v="2026-08-13T13:00:00"/>
    <m/>
    <s v="PS"/>
    <s v="LMJ"/>
    <s v="NO ADDON"/>
    <n v="20260812"/>
    <s v="Completed"/>
    <s v="HSI Bisnis Basic Promo HUT Telkom PSB 70% - 100 Mbps"/>
    <s v="INDIBIZ"/>
    <m/>
    <m/>
    <d v="2026-08-13T13:00:00"/>
    <s v="2026-08-13 13:00:00 | Waktu pemasnagan : 13 Agustus 2026 Jam pemasangan : 08.00 - 12.00 Mohon hubungi pelanggan sebelum ke lokasi  Terima kasih"/>
    <n v="2026"/>
    <n v="8"/>
    <n v="12"/>
    <d v="2026-08-12T00:00:00"/>
    <n v="-1.5416666666642413"/>
    <x v="0"/>
    <x v="26"/>
  </r>
  <r>
    <n v="1565"/>
    <n v="1002516340"/>
    <n v="3"/>
    <x v="1"/>
    <n v="5"/>
    <s v="SBY UTARA"/>
    <s v="LAMONGAN"/>
    <s v="BDG"/>
    <s v="REG"/>
    <s v="AO"/>
    <s v="NEW SALES"/>
    <m/>
    <s v="Completed (PS)"/>
    <s v="RBS-Regional 3"/>
    <d v="2026-08-09T09:58:11"/>
    <d v="2026-08-10T19:06:20"/>
    <n v="69361730"/>
    <m/>
    <n v="152448204412"/>
    <s v="Warkop DPR"/>
    <s v="ODP-BDG-FC/76"/>
    <s v="WO061313801"/>
    <m/>
    <m/>
    <m/>
    <n v="112.2799067"/>
    <n v="-6.8722193999999996"/>
    <s v="|MN00882|/Warkop DPR/0881026225828/hasanback21@gmail.com/HSI Bisnis Promo HUT Telkom (1:1) 50 Mbps (Rp 355.000) PSB Rp 150.000/Hasan/-6.872349,112.279971"/>
    <s v="Sales Force DBS"/>
    <m/>
    <m/>
    <m/>
    <m/>
    <m/>
    <m/>
    <m/>
    <m/>
    <s v="Management Janji"/>
    <s v="2026-08-10 13:00:00|M Janji : (10/08/2026) jam Pasang : 13:00 Note : hubungi pelanggan jika ingin kelokasi |40981182|MYDITA"/>
    <s v="FCC"/>
    <d v="2026-09-08T10:09:51"/>
    <d v="2026-08-10T13:00:00"/>
    <m/>
    <s v="PS"/>
    <s v="BDG"/>
    <s v="NO ADDON"/>
    <n v="20260810"/>
    <s v="Completed"/>
    <s v="- 11_11446;Biaya PSB HSI EBIS Tunai di Depan ~ 11[150000]  - SP_NOSS;SP_NOSS ~ Internet NOSS Multispeed Network[0]  - SP_NOSS;SP_NOSS ~ Internet NOSS Multispeed Network[0]  - E25060;E25060 ~ ES25 - Paket HSI Bisnis (HSIE) Khusus Winback 2.0[0]  - E25060~n"/>
    <s v="INDIBIZ"/>
    <m/>
    <m/>
    <d v="2026-08-10T13:00:00"/>
    <s v="2026-08-10 13:00:00|M Janji : (10/08/2026) jam Pasang : 13:00 Note : hubungi pelanggan jika ingin kelokasi |40981182|MYDITA"/>
    <n v="2026"/>
    <n v="8"/>
    <n v="10"/>
    <d v="2026-08-10T00:00:00"/>
    <n v="-0.54166666666424135"/>
    <x v="0"/>
    <x v="15"/>
  </r>
  <r>
    <n v="1566"/>
    <n v="1002519878"/>
    <n v="3"/>
    <x v="3"/>
    <n v="4"/>
    <s v="YOGYAKARTA"/>
    <s v="BANTUL"/>
    <s v="BTL"/>
    <s v="REG"/>
    <s v="AO"/>
    <s v="NEW SALES"/>
    <m/>
    <s v="Completed (PS)"/>
    <s v="RBS-Regional 3"/>
    <d v="2026-08-11T13:28:49"/>
    <d v="2026-08-11T14:12:07"/>
    <n v="69361817"/>
    <m/>
    <n v="146129128576"/>
    <s v="LB PLERET BANTUL"/>
    <s v="ODP-BTL-FBZ/067"/>
    <s v="WO061499691"/>
    <m/>
    <m/>
    <m/>
    <n v="110.408756026601"/>
    <n v="-7.8615169620085696"/>
    <s v="|MN00799|MYIA-060043396531/POI/LAELATUL AFIATUN NISAK/085733668576/kantorhrdlaskarbuah@gmail.com"/>
    <s v="Sales Profesional"/>
    <m/>
    <m/>
    <m/>
    <m/>
    <m/>
    <m/>
    <m/>
    <m/>
    <s v="Management Janji"/>
    <s v="2026-08-11 09:00:00 | Tanggal Pemasangan : 11 Agustus 2026  Jam Pemasangan : 08:00 13:00  Info Tambahan : Hubungi pelanggan dulu sebelum ke lokasi terimakasih"/>
    <s v="FCC"/>
    <d v="2026-11-08T13:39:46"/>
    <m/>
    <m/>
    <s v="PS"/>
    <s v="BTL"/>
    <s v="NO ADDON"/>
    <n v="20260811"/>
    <s v="Completed"/>
    <s v="- 11_11446;Biaya PSB HSI EBIS Tunai di Depan ~ 11[150000]  - SP_NOSS;SP_NOSS ~ Internet NOSS Multispeed Network[0]  - E25061;E25061 ~ ES25 - Paket HSI Basic (HSIEF) Khusus Winback 2.0[0]  - E25061~null~E25061_UNL;UNL ~ Internet-Link Unlimited Internet Usa"/>
    <s v="INDIBIZ"/>
    <m/>
    <m/>
    <d v="2026-08-11T07:00:00"/>
    <s v="2026-08-11 09:00:00 | Tanggal Pemasangan : 11 Agustus 2026  Jam Pemasangan : 08:00 13:00  Info Tambahan : Hubungi pelanggan dulu sebelum ke lokasi terimakasih"/>
    <n v="2026"/>
    <n v="8"/>
    <n v="11"/>
    <d v="2026-08-11T00:00:00"/>
    <n v="-0.29166666666424135"/>
    <x v="0"/>
    <x v="3"/>
  </r>
  <r>
    <n v="1567"/>
    <n v="1002526697"/>
    <n v="3"/>
    <x v="1"/>
    <n v="5"/>
    <s v="MADURA"/>
    <s v="PAMEKASAN"/>
    <s v="PME"/>
    <s v="REG"/>
    <s v="AO"/>
    <s v="NEW SALES"/>
    <m/>
    <s v="CANCEL COMPLETED"/>
    <s v="RBS-Regional 3"/>
    <d v="2026-08-14T14:49:17"/>
    <d v="2026-08-16T09:19:30"/>
    <n v="69366169"/>
    <m/>
    <n v="152426928184"/>
    <s v="TOKO MASHUD BAROKAH"/>
    <s v="ODP-PME-FL/56"/>
    <m/>
    <m/>
    <m/>
    <m/>
    <n v="113.4165541"/>
    <n v="-7.1645894999999999"/>
    <s v="|MC70132|/FADILAH MASHUD-TOKO MASHUD BAROKAH/081997015248/mashudfasdi@gmail.com/HSI Bisnis + Netmonk Promo 2026 300 Mbps (Rp 1.186.100) PSB 150.000/-7.1645526, 113.4165856/Dekat Relubeng, Toket, Kec. Proppo, Kabupaten Pamekasan, Jawa Timur 69363"/>
    <s v="Sales Force DBS"/>
    <m/>
    <m/>
    <m/>
    <m/>
    <m/>
    <m/>
    <m/>
    <m/>
    <m/>
    <m/>
    <m/>
    <s v="14-08-2026 14:55:03"/>
    <m/>
    <m/>
    <s v="REJECT_FCC"/>
    <s v="PME"/>
    <s v="NETMONK"/>
    <m/>
    <s v="DECLINE : Decline - Batal Order Sonya Rahma Winata 40951375|MYDITA"/>
    <s v="- 11_11446;Biaya PSB HSI EBIS Tunai di Depan ~ 11[150000]  - E23080;E23080 ~ ES23 - Add-on HSI Bisnis Bundling (Netmonk)[0]  - E23080~null~100382;E23080||77||Abodemen 0[0]  - E23080~null~E23080_NMONKHI;NMONKHI ~ Nadefaa Netmonk Hi Alacarte ~ E23080[56100]"/>
    <s v="INDIBIZ"/>
    <m/>
    <s v="DECLINE : Decline - Batal Order Sonya Rahma Winata 40951375|MYDITA"/>
    <m/>
    <m/>
    <m/>
    <m/>
    <m/>
    <e v="#NUM!"/>
    <e v="#NUM!"/>
    <x v="1"/>
    <x v="1"/>
  </r>
  <r>
    <n v="1568"/>
    <n v="1002509663"/>
    <n v="3"/>
    <x v="1"/>
    <n v="5"/>
    <s v="SBY UTARA"/>
    <s v="MANYAR"/>
    <s v="MGO"/>
    <s v="DGS"/>
    <s v="AO"/>
    <s v="NEW SALES"/>
    <m/>
    <s v="Completed (PS)"/>
    <s v="DGS-B2B TREG"/>
    <d v="2026-08-05T08:57:42"/>
    <d v="2026-08-05T17:25:31"/>
    <n v="62190535"/>
    <m/>
    <n v="152413167534"/>
    <s v="INTERNET TAMAN - AREA PUBLIK"/>
    <s v="ODP-DMO-FY/19"/>
    <s v="WO060951173"/>
    <m/>
    <m/>
    <m/>
    <n v="112.750464994239"/>
    <n v="-7.2524216367705403"/>
    <s v="GS SURAMADU/ AM HANIF/ PSB INET INLY 100 MBPS/ INET AREA PUBLIK LOKASI HITECH MALL/ PIC FIKRI 081213131927 DAVIP 082245657000"/>
    <s v="Account Manager"/>
    <m/>
    <m/>
    <m/>
    <m/>
    <m/>
    <m/>
    <m/>
    <m/>
    <s v="Management Janji"/>
    <s v="GS SURAMADU/ AM HANIF/ PSB INET INLY 100 MBPS/ INET AREA PUBLIK LOKASI HITECH MALL/ PIC FIKRI 081213131927 DAVIP 082245657000"/>
    <s v="FCC"/>
    <d v="2026-05-08T09:24:57"/>
    <m/>
    <m/>
    <s v="PS"/>
    <s v="MGO"/>
    <s v="NO ADDON"/>
    <n v="20260805"/>
    <s v="Completed"/>
    <s v="- 11_11450;Biaya PSB Reguler HSI EBIS ~ 11[150000]  - SP_NOSS;SP_NOSS ~ Internet NOSS Multispeed Network[0]  - SP_NOSS;SP_NOSS ~ Internet NOSS Multispeed Network[0]  - E23015;E23015 ~ ES23 - Perangkat ONT[0]  - E23015~null~44292;E23015||11||Abodemen 0[0] "/>
    <s v="INDIBIZ"/>
    <m/>
    <m/>
    <d v="2026-08-05T12:30:00"/>
    <s v="GS SURAMADU/ AM HANIF/ PSB INET INLY 100 MBPS/ INET AREA PUBLIK LOKASI HITECH MALL/ PIC FIKRI 081213131927 DAVIP 082245657000"/>
    <n v="2026"/>
    <n v="8"/>
    <n v="5"/>
    <d v="2026-08-05T00:00:00"/>
    <n v="-0.52083333333575865"/>
    <x v="0"/>
    <x v="8"/>
  </r>
  <r>
    <n v="1569"/>
    <n v="1002507648"/>
    <n v="3"/>
    <x v="6"/>
    <n v="5"/>
    <s v="SIDOARJO"/>
    <s v="JOMBANG"/>
    <s v="JOM"/>
    <s v="REG"/>
    <s v="AO"/>
    <s v="NEW SALES"/>
    <m/>
    <s v="Completed (PS)"/>
    <s v="RBS-Regional 3"/>
    <d v="2026-08-04T11:10:34"/>
    <d v="2026-08-04T17:48:06"/>
    <n v="69358116"/>
    <m/>
    <n v="152318240369"/>
    <s v="UNWAHA U/KANTOR"/>
    <s v="ODP-JOM-FE/28"/>
    <s v="WO060877530"/>
    <m/>
    <m/>
    <m/>
    <n v="112.2322135"/>
    <n v="-7.5205311000000004"/>
    <s v="|MN01463|/UNWAHA U/KANTOR /WINBACK 2.0 HSI B2B (1:1) 50MBPS 355RB PSB DISC 70%/1:1 WINBACK 50MBPS INET ONLY TARIF 355000 BELUM PPN /zuhrisyaifuddin52@gmail.com/SYAIFUDDIN ZUHRI/85784996850"/>
    <s v="Sales Force DBS"/>
    <m/>
    <m/>
    <m/>
    <m/>
    <m/>
    <m/>
    <m/>
    <m/>
    <s v="Management Janji"/>
    <s v="2026-08-05 08:00:00|Tanggal Pemasangan : 05 Agustus 2026 Jam Pemasangan : 08:00 13:00 Info Tambahan : Hubungi pelanggan dulu sebelum ke lokasi terimakasih|40010577|MYDITA"/>
    <s v="FCC"/>
    <d v="2026-04-08T11:25:40"/>
    <d v="2026-08-05T08:00:00"/>
    <m/>
    <s v="PS"/>
    <s v="JOM"/>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Tanggal Pemasangan : 05 Agustus 2026 Jam Pemasangan : 08:00 13:00 Info Tambahan : Hubungi pelanggan dulu sebelum ke lokasi terimakasih|40010577|MYDITA"/>
    <n v="2026"/>
    <n v="8"/>
    <n v="4"/>
    <d v="2026-08-04T00:00:00"/>
    <n v="-1.3333333333357587"/>
    <x v="0"/>
    <x v="19"/>
  </r>
  <r>
    <n v="1570"/>
    <n v="1002516187"/>
    <n v="3"/>
    <x v="2"/>
    <n v="5"/>
    <s v="MADIUN"/>
    <s v="NGAWI"/>
    <s v="MGT"/>
    <s v="REG"/>
    <s v="AO"/>
    <s v="NEW SALES"/>
    <s v="1P INET"/>
    <s v="Completed (PS)"/>
    <s v="RBS-Regional 3"/>
    <d v="2026-08-08T17:10:56"/>
    <d v="2026-08-09T20:00:59"/>
    <n v="69361616"/>
    <m/>
    <n v="152603215869"/>
    <s v="SPBU 54.633.11"/>
    <s v="ODP-MGT-FQ/27 FQ/D02/27.01"/>
    <s v="WO061283558"/>
    <m/>
    <m/>
    <m/>
    <n v="111.37651820000001"/>
    <n v="-7.6261605000000001"/>
    <s v="|MN00285|MYIA-038049613810/POI/H SOETOMO/085335609009/spbu05.5463311mgt@gmail.com"/>
    <s v="MYIB_ASSISTANT"/>
    <m/>
    <m/>
    <m/>
    <m/>
    <m/>
    <m/>
    <m/>
    <m/>
    <s v="Management Janji"/>
    <s v="2026-08-09 15:00:00 | Nama PIC: bp slamet Notel: 085335609009 Alt: -  Tanggal: 9/8/2026 Jam Pasang: Sore Note: Hubungi pelanggan sebelum ke lokasi, terima kasih. "/>
    <s v="FCC"/>
    <d v="2026-08-08T17:24:45"/>
    <d v="2026-08-09T15:00:00"/>
    <m/>
    <s v="PS"/>
    <s v="MGT"/>
    <s v="NO ADDON"/>
    <n v="20260809"/>
    <s v="Completed"/>
    <s v="HSI Bisnis Promo HUT Telkom PSB 70% - 50 Mbps"/>
    <s v="INDIBIZ"/>
    <m/>
    <m/>
    <d v="2026-08-09T15:00:00"/>
    <s v="2026-08-09 15:00:00 | Nama PIC: bp slamet Notel: 085335609009 Alt: -  Tanggal: 9/8/2026 Jam Pasang: Sore Note: Hubungi pelanggan sebelum ke lokasi, terima kasih. "/>
    <n v="2026"/>
    <n v="8"/>
    <n v="9"/>
    <d v="2026-08-09T00:00:00"/>
    <n v="-0.625"/>
    <x v="0"/>
    <x v="20"/>
  </r>
  <r>
    <n v="1571"/>
    <n v="1002513294"/>
    <n v="3"/>
    <x v="4"/>
    <n v="4"/>
    <s v="PEKALONGAN"/>
    <s v="SLAWI"/>
    <s v="SLW"/>
    <s v="REG"/>
    <s v="AO"/>
    <s v="NEW SALES"/>
    <s v="1P INET"/>
    <s v="100 | REVOKE COMPLETED"/>
    <s v="RBS-Regional 3"/>
    <d v="2026-08-06T17:04:56"/>
    <d v="2026-08-11T11:49:49"/>
    <n v="69360291"/>
    <m/>
    <n v="142283119916"/>
    <s v="TK ABA 01 Slawi Kulon"/>
    <s v="ODP-SLW-FN/048 FN/D02/048.01"/>
    <s v="WO061106294"/>
    <m/>
    <m/>
    <m/>
    <n v="109.137838"/>
    <n v="-6.9882210000000002"/>
    <s v="|MN00324|MYIA-022144082534/POI/SOPIATUN/081548082314/aisyiyahslawikulon1@gmail.com"/>
    <s v="MYIB_ASSISTANT"/>
    <m/>
    <m/>
    <m/>
    <m/>
    <m/>
    <m/>
    <m/>
    <m/>
    <s v="Management Janji"/>
    <s v="2026-08-07 15:00:00 | Tanggal pemasangan : 07 AGUSTUS 2026 Jam pemasangan : pagi/siang Info Tambahan : Hubungi pelanggan dulu sebelum ke lokasi terima kasih"/>
    <s v="FCC"/>
    <d v="2026-06-08T17:26:01"/>
    <d v="2026-08-07T15:00:00"/>
    <s v="Kendala Pelanggan"/>
    <s v="REVOKE"/>
    <s v="SLW"/>
    <s v="NO ADDON"/>
    <m/>
    <s v="Revoke Completed"/>
    <s v="HSI Bisnis Basic Promo HUT Telkom PSB 70% - 50 Mbps"/>
    <s v="INDIBIZ"/>
    <m/>
    <m/>
    <d v="2026-08-07T15:00:00"/>
    <s v="2026-08-07 15:00:00 | Tanggal pemasangan : 07 AGUSTUS 2026 Jam pemasangan : pagi/siang Info Tambahan : Hubungi pelanggan dulu sebelum ke lokasi terima kasih"/>
    <m/>
    <m/>
    <m/>
    <e v="#NUM!"/>
    <e v="#NUM!"/>
    <x v="1"/>
    <x v="3"/>
  </r>
  <r>
    <n v="1572"/>
    <n v="1002527734"/>
    <n v="3"/>
    <x v="4"/>
    <n v="4"/>
    <s v="PEKALONGAN"/>
    <s v="BREBES"/>
    <s v="BRB"/>
    <s v="REG"/>
    <s v="AO"/>
    <s v="NEW SALES"/>
    <s v="1P INET"/>
    <s v="Completed (PS)"/>
    <s v="RBS-Regional 3"/>
    <d v="2026-08-15T08:56:56"/>
    <d v="2026-08-15T16:00:09"/>
    <n v="69366555"/>
    <m/>
    <n v="146284106936"/>
    <s v="Chatha saditan"/>
    <s v="ODP-BRB-FG/066 FG/D01/066.01"/>
    <s v="WO061798590"/>
    <m/>
    <m/>
    <m/>
    <n v="109.044517837464"/>
    <n v="-6.8789130877903597"/>
    <s v="MD|MYDB-20260814265415|EC50002/MC50042|Chatha saditan|083160111658"/>
    <s v="MYDIGIBIZPARTNER"/>
    <m/>
    <m/>
    <m/>
    <m/>
    <m/>
    <m/>
    <m/>
    <m/>
    <s v="Management Janji"/>
    <s v="2026-08-18 08:00:00 | Jam Pemasangan : 08:00 - 12.00 Tanggal Pemasangan : 15/08/2026 Info Tambahan : Hubungi pelanggan sebelum datang ke lokasi"/>
    <s v="FCC"/>
    <s v="15-08-2026 09:09:57"/>
    <d v="2026-08-18T08:00:00"/>
    <m/>
    <s v="PS"/>
    <s v="BRB"/>
    <s v="NO ADDON"/>
    <n v="20260815"/>
    <s v="Completed"/>
    <s v="HSI Bisnis Promo HUT Telkom PSB 70% - 300 Mbps"/>
    <s v="INDIBIZ"/>
    <m/>
    <m/>
    <d v="2026-08-18T08:00:00"/>
    <s v="2026-08-18 08:00:00 | Jam Pemasangan : 08:00 - 12.00 Tanggal Pemasangan : 15/08/2026 Info Tambahan : Hubungi pelanggan sebelum datang ke lokasi"/>
    <n v="2026"/>
    <n v="8"/>
    <n v="15"/>
    <d v="2026-08-15T00:00:00"/>
    <n v="-3.3333333333357587"/>
    <x v="0"/>
    <x v="3"/>
  </r>
  <r>
    <n v="1573"/>
    <n v="1002515795"/>
    <n v="3"/>
    <x v="4"/>
    <n v="4"/>
    <s v="PEKALONGAN"/>
    <s v="TEGAL"/>
    <s v="TEG"/>
    <s v="REG"/>
    <s v="AO"/>
    <s v="NEW SALES"/>
    <s v="1P INET"/>
    <s v="Completed (PS)"/>
    <s v="RBS-Regional 3"/>
    <d v="2026-08-08T11:16:56"/>
    <d v="2026-08-10T21:12:07"/>
    <n v="69361342"/>
    <m/>
    <n v="142212126685"/>
    <s v="SMK SUPM YAMIPURA SURADADI"/>
    <s v="ODP-TEG-FBJ/109 FBJ/D08/109.01"/>
    <s v="WO061247400"/>
    <m/>
    <m/>
    <m/>
    <n v="109.27170099999999"/>
    <n v="-6.8795760000000001"/>
    <s v="|MN00292|MYIA-074963561232/POI/Mufti Farij/081225426866/mufti95farij@gmail.com"/>
    <s v="MYIB_ASSISTANT"/>
    <m/>
    <m/>
    <m/>
    <m/>
    <m/>
    <m/>
    <m/>
    <m/>
    <s v="Management Janji"/>
    <s v="2026-08-09 08:00:00 | Nama PIC : bapak mufti No HP : 081225426866 Alt :  M Janji : (RABU/6/AGUSTUS/2026) jam Pasang : 09:00 Note : hubungi pelanggan jika ingin kelokasi"/>
    <s v="FCC"/>
    <d v="2026-08-08T11:25:30"/>
    <d v="2026-08-09T08:00:00"/>
    <m/>
    <s v="PS"/>
    <s v="TEG"/>
    <s v="NO ADDON"/>
    <n v="20260810"/>
    <s v="Completed"/>
    <s v="HSI Bisnis Basic Promo HUT Telkom PSB 70% - 50 Mbps"/>
    <s v="INDIBIZ"/>
    <m/>
    <m/>
    <d v="2026-08-09T08:00:00"/>
    <s v="2026-08-09 08:00:00 | Nama PIC : bapak mufti No HP : 081225426866 Alt :  M Janji : (RABU/6/AGUSTUS/2026) jam Pasang : 09:00 Note : hubungi pelanggan jika ingin kelokasi"/>
    <n v="2026"/>
    <n v="8"/>
    <n v="10"/>
    <d v="2026-08-10T00:00:00"/>
    <n v="0.66666666666424135"/>
    <x v="0"/>
    <x v="3"/>
  </r>
  <r>
    <n v="1574"/>
    <n v="1002529583"/>
    <n v="3"/>
    <x v="6"/>
    <n v="5"/>
    <s v="JEMBER"/>
    <s v="BANYUWANGI"/>
    <s v="GLM"/>
    <s v="REG"/>
    <s v="AO"/>
    <s v="NEW SALES"/>
    <s v="2P INET + VOICE"/>
    <s v="Completed (PS)"/>
    <s v="RBS-Regional 3"/>
    <d v="2026-08-16T12:25:56"/>
    <d v="2026-08-16T20:22:01"/>
    <n v="69367454"/>
    <n v="3332812005"/>
    <n v="152523202547"/>
    <s v="BAKSO RAMA2 FROZEN FOOD"/>
    <s v="ODP-GLM-FG/11 FG/D03/11.01"/>
    <s v="WO061870738"/>
    <m/>
    <m/>
    <m/>
    <n v="114.117234908044"/>
    <n v="-8.3374425323157997"/>
    <s v="MD|MYDB-20260815265612|DC30004/MC30053|BAKSO RAMA2 FROZEN FOOD|08113503333"/>
    <s v="MYDIGIBIZPARTNER"/>
    <m/>
    <m/>
    <m/>
    <m/>
    <m/>
    <m/>
    <m/>
    <m/>
    <s v="Management Janji"/>
    <s v="2026-08-17 13:00:00 | Tanggal Pemasangan : 17 Agustus 2026 Jam Pemasangan : 08:00 13:00 Info Tambahan : Hubungi pelanggan dulu sebelum ke lokasi terimakasih"/>
    <s v="FCC"/>
    <s v="16-08-2026 12:40:03"/>
    <d v="2026-08-17T13:00:00"/>
    <m/>
    <s v="PS"/>
    <s v="GLM"/>
    <s v="NO ADDON"/>
    <n v="20260816"/>
    <s v="Completed"/>
    <s v="HSI Bisnis Bundling Phone PSB 70% - Free 800 Menit Promo - 200 Mbps"/>
    <s v="INDIBIZ"/>
    <m/>
    <m/>
    <d v="2026-08-17T13:00:00"/>
    <s v="2026-08-17 13:00:00 | Tanggal Pemasangan : 17 Agustus 2026 Jam Pemasangan : 08:00 13:00 Info Tambahan : Hubungi pelanggan dulu sebelum ke lokasi terimakasih"/>
    <n v="2026"/>
    <n v="8"/>
    <n v="16"/>
    <d v="2026-08-16T00:00:00"/>
    <n v="-1.5416666666642413"/>
    <x v="0"/>
    <x v="16"/>
  </r>
  <r>
    <n v="1575"/>
    <n v="1002511481"/>
    <n v="3"/>
    <x v="0"/>
    <n v="5"/>
    <s v="KUPANG"/>
    <s v="KUPANG"/>
    <s v="KPN"/>
    <s v="REG"/>
    <s v="AO"/>
    <s v="NEW SALES"/>
    <s v="1P INET"/>
    <s v="Completed (PS)"/>
    <s v="RBS-Regional 3"/>
    <d v="2026-08-06T08:43:56"/>
    <d v="2026-08-09T17:49:22"/>
    <n v="69359589"/>
    <m/>
    <n v="172502311085"/>
    <s v="CAFE KOPI &amp; TEH"/>
    <s v="ODP-KPN-FGC/47 FGC/D03/47.01"/>
    <s v="WO061041081"/>
    <m/>
    <m/>
    <m/>
    <n v="123.6068441"/>
    <n v="-10.164740699999999"/>
    <s v="|MN01740|MYIA-003885753529/POI/Dr.ARLEY SADRA TELUSSA /085336541987/saver_edybria@yahoo.co.id"/>
    <s v="MYIB_ASSISTANT"/>
    <m/>
    <m/>
    <m/>
    <m/>
    <m/>
    <m/>
    <m/>
    <m/>
    <s v="Management Janji"/>
    <s v="2026-08-07 08:00:00 | telp :085336541987 alt : manja : pagi : siang 07/08/2026 hub sebelum ke lokasi "/>
    <s v="FCC"/>
    <d v="2026-06-08T08:55:04"/>
    <d v="2026-08-07T08:00:00"/>
    <m/>
    <s v="PS"/>
    <s v="KPN"/>
    <s v="NO ADDON"/>
    <n v="20260809"/>
    <s v="Completed"/>
    <s v="HSI Bisnis Basic Promo HUT Telkom PSB 70% - 75 Mbps"/>
    <s v="INDIBIZ"/>
    <m/>
    <m/>
    <d v="2026-08-07T08:00:00"/>
    <s v="2026-08-07 08:00:00 | telp :085336541987 alt : manja : pagi : siang 07/08/2026 hub sebelum ke lokasi "/>
    <n v="2026"/>
    <n v="8"/>
    <n v="9"/>
    <d v="2026-08-09T00:00:00"/>
    <n v="1.6666666666642413"/>
    <x v="2"/>
    <x v="33"/>
  </r>
  <r>
    <n v="1576"/>
    <n v="1002511358"/>
    <n v="3"/>
    <x v="2"/>
    <n v="5"/>
    <s v="KEDIRI"/>
    <s v="KEDIRI"/>
    <s v="NDL"/>
    <s v="REG"/>
    <s v="AO"/>
    <s v="NEW SALES"/>
    <s v="1P INET"/>
    <s v="Completed (PS)"/>
    <s v="RBS-Regional 3"/>
    <d v="2026-08-05T19:34:56"/>
    <d v="2026-08-06T15:30:04"/>
    <n v="69359494"/>
    <m/>
    <n v="152651206912"/>
    <s v="Jrp JAYA"/>
    <s v="ODP-NDL-FP/05 FP/D01/05.01"/>
    <s v="WO061026248"/>
    <m/>
    <m/>
    <m/>
    <n v="111.9534045"/>
    <n v="-7.9291676999999998"/>
    <s v="|MC20057|MYIA-010679510151/POI/Suyanto/087704519869/yantogembul1982@gmail.com"/>
    <s v="MYIB_ASSISTANT"/>
    <m/>
    <m/>
    <m/>
    <m/>
    <m/>
    <m/>
    <m/>
    <m/>
    <s v="Management Janji"/>
    <s v="2026-08-07 08:00:00 | M Janji : (06/08/2026) jam Pasang pagi / siang  Note : hubungi pelanggan jika ingin kelokasi"/>
    <s v="FCC"/>
    <d v="2026-05-08T19:39:50"/>
    <d v="2026-08-07T08:00:00"/>
    <m/>
    <s v="PS"/>
    <s v="NDL"/>
    <s v="NO ADDON"/>
    <n v="20260806"/>
    <s v="Completed"/>
    <s v="HSI Bisnis Promo HUT Telkom PSB 70% - 200 Mbps"/>
    <s v="INDIBIZ"/>
    <m/>
    <m/>
    <d v="2026-08-07T08:00:00"/>
    <s v="2026-08-07 08:00:00 | M Janji : (06/08/2026) jam Pasang pagi / siang  Note : hubungi pelanggan jika ingin kelokasi"/>
    <n v="2026"/>
    <n v="8"/>
    <n v="6"/>
    <d v="2026-08-06T00:00:00"/>
    <n v="-1.3333333333357587"/>
    <x v="0"/>
    <x v="5"/>
  </r>
  <r>
    <n v="1577"/>
    <n v="1002522989"/>
    <n v="3"/>
    <x v="1"/>
    <n v="5"/>
    <s v="SBY UTARA"/>
    <s v="TANDES"/>
    <s v="KNN"/>
    <s v="REG"/>
    <s v="AO"/>
    <s v="NEW SALES"/>
    <s v="1P INET"/>
    <s v="Completed (PS)"/>
    <s v="RBS-Regional 3"/>
    <d v="2026-08-12T17:01:57"/>
    <d v="2026-08-14T08:13:44"/>
    <n v="69364557"/>
    <m/>
    <n v="152412248839"/>
    <s v="SMK Wijaya Putra (Gedung D)"/>
    <s v="ODP-KND-FAF/39"/>
    <s v="WO061616319"/>
    <m/>
    <m/>
    <m/>
    <n v="112.6128794"/>
    <n v="-7.2347336999999996"/>
    <s v="|MN02813|MYIA-042405094623/POI/Yulian Varantino/087787386225/varantino@wijayaputra.sch.id"/>
    <s v="MYIB_ASSISTANT"/>
    <m/>
    <m/>
    <m/>
    <m/>
    <m/>
    <m/>
    <m/>
    <m/>
    <s v="Management Janji"/>
    <s v="2026-08-13 13:00:00 | M Janji : (13/08/2026) jam Pasang : 08:00 Note : hubungi pelanggan jika ingin kelokasi"/>
    <s v="FCC"/>
    <d v="2026-12-08T17:10:31"/>
    <d v="2026-08-13T13:00:00"/>
    <m/>
    <s v="PS"/>
    <s v="KNN"/>
    <s v="NO ADDON"/>
    <n v="20260814"/>
    <s v="Completed"/>
    <s v="HSI Bisnis Basic Promo HUT Telkom PSB 70% - 75 Mbps"/>
    <s v="INDIBIZ"/>
    <m/>
    <m/>
    <d v="2026-08-13T13:00:00"/>
    <s v="2026-08-13 13:00:00 | M Janji : (13/08/2026) jam Pasang : 08:00 Note : hubungi pelanggan jika ingin kelokasi"/>
    <n v="2026"/>
    <n v="8"/>
    <n v="14"/>
    <d v="2026-08-14T00:00:00"/>
    <n v="0.45833333333575865"/>
    <x v="0"/>
    <x v="27"/>
  </r>
  <r>
    <n v="1578"/>
    <n v="1002519306"/>
    <n v="3"/>
    <x v="0"/>
    <n v="5"/>
    <s v="MATARAM"/>
    <s v="SUMBAWA"/>
    <s v="SBW"/>
    <s v="REG"/>
    <s v="AO"/>
    <s v="NEW SALES"/>
    <s v="1P INET"/>
    <s v="WAITING AKTIFASI IHLD"/>
    <s v="RBS-Regional 3"/>
    <d v="2026-08-11T10:36:53"/>
    <d v="2026-08-12T10:41:01"/>
    <n v="69357062"/>
    <m/>
    <m/>
    <s v="NATASYA HOUSE"/>
    <m/>
    <s v="WO060724128"/>
    <m/>
    <m/>
    <m/>
    <n v="117.42574"/>
    <n v="-8.4972999999999992"/>
    <s v="|MN02367|MYIA-022626439990/POI/NATASYA DILA AGUSTIN/088991617173/natasyadila62@gmail.com"/>
    <s v="MYIB_ASSISTANT"/>
    <m/>
    <m/>
    <m/>
    <m/>
    <m/>
    <m/>
    <m/>
    <m/>
    <s v="Management Janji"/>
    <s v="2026-08-03 13:00:00 | Tanggal pemasangan :03 agustus 2026 Jam pemasangan : 08.00 - 12.00 Info Tambahan : Hubungi pelanggan dulu sebelum ke lokasi terimakasih"/>
    <s v="FCC"/>
    <d v="2026-11-08T10:39:50"/>
    <d v="2026-08-03T00:00:00"/>
    <m/>
    <s v="UNSC"/>
    <s v="SBW"/>
    <s v="NO ADDON"/>
    <m/>
    <s v="WAITING : |MYDITA"/>
    <s v="HSI Bisnis Basic Promo HUT Telkom PSB 70% - 50 Mbps"/>
    <s v="INDIBIZ"/>
    <m/>
    <m/>
    <d v="2026-08-03T13:00:00"/>
    <s v="2026-08-03 13:00:00 | Tanggal pemasangan :03 agustus 2026 Jam pemasangan : 08.00 - 12.00 Info Tambahan : Hubungi pelanggan dulu sebelum ke lokasi terimakasih"/>
    <m/>
    <m/>
    <m/>
    <e v="#NUM!"/>
    <e v="#NUM!"/>
    <x v="1"/>
    <x v="0"/>
  </r>
  <r>
    <n v="1579"/>
    <n v="1002510033"/>
    <n v="3"/>
    <x v="5"/>
    <n v="5"/>
    <s v="SINGARJA"/>
    <s v="KLUNGKUNG"/>
    <s v="SMA"/>
    <s v="REG"/>
    <s v="AO"/>
    <s v="NEW SALES"/>
    <m/>
    <s v="CANCEL COMPLETED"/>
    <s v="RBS-Regional 3"/>
    <d v="2026-08-05T10:41:27"/>
    <d v="2026-08-07T11:38:19"/>
    <n v="69358913"/>
    <m/>
    <n v="172428815935"/>
    <s v="Lumbung umaluah villa"/>
    <s v="ODP-SMA-FAK/06"/>
    <m/>
    <m/>
    <m/>
    <m/>
    <n v="115.43618979999999"/>
    <n v="-8.4658975000000005"/>
    <s v="|MN02750|/CP NI NYOMAN SULADRI/082340669469/lumbungumaluah@gmail.com"/>
    <s v="Sales Force DBS"/>
    <m/>
    <m/>
    <m/>
    <m/>
    <m/>
    <m/>
    <m/>
    <m/>
    <m/>
    <m/>
    <m/>
    <d v="2026-05-08T10:54:57"/>
    <m/>
    <m/>
    <s v="REJECT_FCC"/>
    <s v="SMA"/>
    <s v="NO ADDON"/>
    <m/>
    <s v="DECLINE : Decline - Batal Order Yusnani Manalu 40951378|MYDITA"/>
    <s v="- 11_11446;Biaya PSB HSI EBIS Tunai di Depan ~ 11[150000]  - SP_NOSS;SP_NOSS ~ Internet NOSS Multispeed Network[0]  - SP_NOSS;SP_NOSS ~ Internet NOSS Multispeed Network[0]  - E23015;E23015 ~ ES23 - Perangkat ONT[0]  - E23015~null~44292;E23015||11||Abodeme"/>
    <s v="INDIBIZ"/>
    <m/>
    <s v="DECLINE : Decline - Batal Order Yusnani Manalu 40951378|MYDITA"/>
    <m/>
    <m/>
    <m/>
    <m/>
    <m/>
    <e v="#NUM!"/>
    <e v="#NUM!"/>
    <x v="1"/>
    <x v="6"/>
  </r>
  <r>
    <n v="1580"/>
    <n v="1002529259"/>
    <n v="3"/>
    <x v="0"/>
    <n v="5"/>
    <s v="MATARAM"/>
    <s v="SUMBAWA"/>
    <s v="MLK"/>
    <s v="REG"/>
    <s v="AO"/>
    <s v="NEW SALES"/>
    <m/>
    <s v="Completed (PS)"/>
    <s v="RBS-Regional 3"/>
    <d v="2026-08-16T08:58:09"/>
    <d v="2026-08-17T21:30:50"/>
    <n v="69365271"/>
    <m/>
    <n v="172608206064"/>
    <s v="SS VILLA"/>
    <s v="ODP-MLK-FAC/37"/>
    <s v="WO061858470"/>
    <m/>
    <m/>
    <m/>
    <n v="116.74579230000001"/>
    <n v="-8.9673186000000005"/>
    <s v="|MN02367|MYIA-081237795693/POI/MARYANTI/081337270271/srie_fun@yahoo.com"/>
    <s v="Sales Profesional"/>
    <m/>
    <m/>
    <m/>
    <m/>
    <m/>
    <m/>
    <m/>
    <m/>
    <s v="Management Janji"/>
    <s v="2026-08-14 13:00:00 | telp : 081337270271  M Janji : (14/08/2026)  jam Pasang : 09:00  Note : hubungi pelanggan jika ingin kelokasi"/>
    <s v="FCC"/>
    <s v="16-08-2026 09:10:16"/>
    <m/>
    <m/>
    <s v="PS"/>
    <s v="MLK"/>
    <s v="ANTAREZ"/>
    <n v="20260817"/>
    <s v="Completed"/>
    <s v="- 11_11446;Biaya PSB HSI EBIS Tunai di Depan ~ 11[150000]  - E23015;E23015 ~ ES23 - Perangkat ONT[0]  - E23015~null~44292;E23015||11||Abodemen 0[0]  - E23015~null~E23015_SWONTPREM;SWONTPREM ~ Biaya Sewa ONT Premium ~ E23015[50000]  - E23046;E23046 ~ ES23 "/>
    <s v="INDIBIZ"/>
    <m/>
    <m/>
    <d v="2026-08-16T07:00:00"/>
    <s v="2026-08-14 13:00:00 | telp : 081337270271  M Janji : (14/08/2026)  jam Pasang : 09:00  Note : hubungi pelanggan jika ingin kelokasi"/>
    <n v="2026"/>
    <n v="8"/>
    <n v="17"/>
    <d v="2026-08-17T00:00:00"/>
    <n v="0.70833333333575865"/>
    <x v="0"/>
    <x v="0"/>
  </r>
  <r>
    <n v="1581"/>
    <n v="1002504908"/>
    <n v="3"/>
    <x v="4"/>
    <n v="4"/>
    <s v="PEKALONGAN"/>
    <s v="PEKALONGAN"/>
    <s v="KDW"/>
    <s v="REG"/>
    <s v="AO"/>
    <s v="NEW SALES"/>
    <s v="1P INET"/>
    <s v="Completed (PS)"/>
    <s v="RBS-Regional 3"/>
    <d v="2026-08-01T18:17:57"/>
    <d v="2026-08-02T15:02:06"/>
    <n v="69356882"/>
    <m/>
    <n v="146285103738"/>
    <s v="Kawisari Pekalongan"/>
    <s v="ODP-KDW-FA/031 FA/D01/031.01"/>
    <s v="WO060678504"/>
    <m/>
    <m/>
    <m/>
    <n v="109.657574030394"/>
    <n v="-6.9703843751397603"/>
    <s v="|MN02342|MYIA-005227789858/POI/Ilham Dwi Cahyo/082133378944/ilham8dc@gmail.com"/>
    <s v="MYIB_ASSISTANT"/>
    <m/>
    <m/>
    <m/>
    <m/>
    <m/>
    <m/>
    <m/>
    <m/>
    <s v="Management Janji"/>
    <s v="2026-08-02 15:00:00 | telp :082133378944 Tanggal pemasangan :02/08/2026 Jam pemasangan : pagi/siang Info Tambahan : Hubungi pelanggan dulu sebelum ke lokasi terima kasih"/>
    <s v="FCC"/>
    <d v="2026-01-08T18:25:26"/>
    <d v="2026-08-02T15:00:00"/>
    <m/>
    <s v="PS"/>
    <s v="KDW"/>
    <s v="NO ADDON"/>
    <n v="20260802"/>
    <s v="Completed"/>
    <s v="HSI Bisnis Promo HUT Telkom PSB 70% - 200 Mbps"/>
    <s v="INDIBIZ"/>
    <m/>
    <m/>
    <d v="2026-08-02T15:00:00"/>
    <s v="2026-08-02 15:00:00 | telp :082133378944 Tanggal pemasangan :02/08/2026 Jam pemasangan : pagi/siang Info Tambahan : Hubungi pelanggan dulu sebelum ke lokasi terima kasih"/>
    <n v="2026"/>
    <n v="8"/>
    <n v="2"/>
    <d v="2026-08-02T00:00:00"/>
    <n v="-0.625"/>
    <x v="0"/>
    <x v="3"/>
  </r>
  <r>
    <n v="1582"/>
    <n v="1002519276"/>
    <n v="3"/>
    <x v="1"/>
    <n v="5"/>
    <s v="SBY UTARA"/>
    <s v="LAMONGAN"/>
    <s v="BBA"/>
    <s v="REG"/>
    <s v="AO"/>
    <s v="NEW SALES"/>
    <s v="1P INET"/>
    <s v="102 | FOLLOW UP COMPLETED"/>
    <s v="RBS-Regional 3"/>
    <d v="2026-08-11T10:29:56"/>
    <d v="2026-08-13T14:24:36"/>
    <n v="69363052"/>
    <m/>
    <n v="152441211131"/>
    <s v="TOKO BU DIA"/>
    <s v="ODP-BBA-FAK/25 FAK/D03/25.01"/>
    <s v="WO061473407"/>
    <m/>
    <m/>
    <m/>
    <n v="112.151629"/>
    <n v="-7.2398150000000001"/>
    <s v="|MN02646|MYIA-085160341313/POI/dyah kumolosari/0881036108508/kumolosarid@gmail.com"/>
    <s v="MYIB_ASSISTANT"/>
    <m/>
    <m/>
    <m/>
    <m/>
    <m/>
    <m/>
    <m/>
    <m/>
    <s v="Management Janji"/>
    <s v="2026-08-12 10:00:00 | M Janji : (12/08/2026) jam Pasang : 09:00 Note : hubungi pelanggan jika ingin kelokasi "/>
    <s v="FCC"/>
    <d v="2026-11-08T10:39:50"/>
    <d v="2026-08-12T10:00:00"/>
    <s v="Kendala Pelanggan"/>
    <s v="REVOKE"/>
    <s v="BBA"/>
    <s v="NO ADDON"/>
    <m/>
    <s v="Follow Up Revoke Completed, New Order ID : SC1002524460"/>
    <s v="HSI Bisnis Basic Promo HUT Telkom PSB 70% - 50 Mbps"/>
    <s v="INDIBIZ"/>
    <m/>
    <m/>
    <d v="2026-08-12T10:00:00"/>
    <s v="2026-08-12 10:00:00 | M Janji : (12/08/2026) jam Pasang : 09:00 Note : hubungi pelanggan jika ingin kelokasi "/>
    <m/>
    <m/>
    <m/>
    <e v="#NUM!"/>
    <e v="#NUM!"/>
    <x v="1"/>
    <x v="15"/>
  </r>
  <r>
    <n v="1583"/>
    <n v="1002523277"/>
    <n v="3"/>
    <x v="1"/>
    <n v="5"/>
    <s v="SBY UTARA"/>
    <s v="KENJERAN"/>
    <s v="KBL"/>
    <s v="REG"/>
    <s v="AO"/>
    <s v="NEW SALES"/>
    <m/>
    <s v="Completed (PS)"/>
    <s v="RBS-Regional 3"/>
    <d v="2026-08-13T08:20:18"/>
    <d v="2026-08-13T21:23:22"/>
    <n v="69364684"/>
    <m/>
    <n v="152401227405"/>
    <s v="UZGAMING SURABAYA"/>
    <s v="ODP-KBL-FGJ/25"/>
    <s v="WO061654453"/>
    <m/>
    <m/>
    <m/>
    <n v="112.73247259999999"/>
    <n v="-7.2233419000000003"/>
    <s v="|MN02446|/UZGAMING SURABAYA/UFAIRAH/081334230368/uffairahabdulaziz@gmail.com/HSI Bisnis Promo HUT Telkom (1:1) 100 Mbps (Rp 535.000) PSB Rp 150.000/"/>
    <s v="Sales Force DBS"/>
    <m/>
    <m/>
    <m/>
    <m/>
    <m/>
    <m/>
    <m/>
    <m/>
    <s v="Management Janji"/>
    <s v="2026-08-14 11:00:00|Tanggal pemasangan: 14/08/2026 Jam pemasangan : pagi / siang Info Tambahan : Hubungi pelanggan dulu sebelum ke lokasi terima kasih.|40951377|MYDITA"/>
    <s v="FCC"/>
    <s v="13-08-2026 08:25:29"/>
    <d v="2026-08-14T11:00:00"/>
    <m/>
    <s v="PS"/>
    <s v="KBL"/>
    <s v="NO ADDON"/>
    <n v="20260813"/>
    <s v="Completed"/>
    <s v="- SP_NOSS;SP_NOSS ~ Internet NOSS Multispeed Network[0]  - SP_NOSS;SP_NOSS ~ Internet NOSS Multispeed Network[0]  - E23015;E23015 ~ ES23 - Perangkat ONT[0]  - E23015~null~44292;E23015||11||Abodemen 0[0]  - E23015~null~E23015_SWONTPREM;SWONTPREM ~ Biaya Se"/>
    <s v="INDIBIZ"/>
    <m/>
    <m/>
    <d v="2026-08-14T11:00:00"/>
    <s v="2026-08-14 11:00:00|Tanggal pemasangan: 14/08/2026 Jam pemasangan : pagi / siang Info Tambahan : Hubungi pelanggan dulu sebelum ke lokasi terima kasih.|40951377|MYDITA"/>
    <n v="2026"/>
    <n v="8"/>
    <n v="13"/>
    <d v="2026-08-13T00:00:00"/>
    <n v="-1.4583333333357587"/>
    <x v="0"/>
    <x v="27"/>
  </r>
  <r>
    <n v="1584"/>
    <n v="1002512276"/>
    <n v="3"/>
    <x v="7"/>
    <n v="4"/>
    <s v="KUDUS"/>
    <s v="PURWODADI"/>
    <s v="WRO"/>
    <s v="REG"/>
    <s v="AO"/>
    <s v="NEW SALES"/>
    <s v="1P INET"/>
    <s v="Completed (PS)"/>
    <s v="RBS-Regional 3"/>
    <d v="2026-08-06T12:49:57"/>
    <d v="2026-08-07T17:04:35"/>
    <n v="69359924"/>
    <m/>
    <n v="142509107217"/>
    <s v="SPBU 4458116"/>
    <s v="ODP-WRO-FC/105 FC/D03/105.01"/>
    <s v="WO061069386"/>
    <m/>
    <m/>
    <m/>
    <n v="111.11573"/>
    <n v="-7.1114290000000002"/>
    <s v="|MN01996|MYIA-065390110769/POI/Aris Budi Wintolo /082137255959/bakullengo7@gmail.com"/>
    <s v="MYIB_ASSISTANT"/>
    <m/>
    <m/>
    <m/>
    <m/>
    <m/>
    <m/>
    <m/>
    <m/>
    <s v="Management Janji"/>
    <s v="2026-08-07 13:00:00 | M Janji : (07/08/026) jam Pasang : 09:00 Note : hubungi pelanggan jika ingin kelokasi "/>
    <s v="FCC"/>
    <d v="2026-06-08T12:55:41"/>
    <d v="2026-08-07T13:00:00"/>
    <m/>
    <s v="PS"/>
    <s v="WRO"/>
    <s v="NO ADDON"/>
    <n v="20260807"/>
    <s v="Completed"/>
    <s v="HSI Bisnis Promo HUT Telkom PSB 70% - 50 Mbps"/>
    <s v="INDIBIZ"/>
    <m/>
    <m/>
    <d v="2026-08-07T13:00:00"/>
    <s v="2026-08-07 13:00:00 | M Janji : (07/08/026) jam Pasang : 09:00 Note : hubungi pelanggan jika ingin kelokasi "/>
    <n v="2026"/>
    <n v="8"/>
    <n v="7"/>
    <d v="2026-08-07T00:00:00"/>
    <n v="-0.54166666666424135"/>
    <x v="0"/>
    <x v="3"/>
  </r>
  <r>
    <n v="1585"/>
    <n v="1002516635"/>
    <n v="3"/>
    <x v="1"/>
    <n v="5"/>
    <s v="MADURA"/>
    <s v="BANGKALAN"/>
    <s v="OMB"/>
    <s v="REG"/>
    <s v="AO"/>
    <s v="NEW SALES"/>
    <s v="1P INET"/>
    <s v="102 | FOLLOW UP COMPLETED"/>
    <s v="RBS-Regional 3"/>
    <d v="2026-08-09T18:16:56"/>
    <d v="2026-08-11T18:15:59"/>
    <n v="69361988"/>
    <m/>
    <n v="152438901626"/>
    <s v="SMA Al Hikmah"/>
    <s v="ODP-OMB-FAA/65 FAA/D07/65.01"/>
    <s v="WO061339818"/>
    <m/>
    <m/>
    <m/>
    <n v="113.339825123548"/>
    <n v="-7.1196288768284601"/>
    <s v="MD|MYDB-20260806264569|DN00001/MN00572|SMA Al Hikmah|085230900285"/>
    <s v="MYDIGIBIZPARTNER"/>
    <m/>
    <m/>
    <m/>
    <m/>
    <m/>
    <m/>
    <m/>
    <m/>
    <s v="Management Janji"/>
    <s v="2026-08-10 15:00:00 | M Janji : (10/08/2026) jam Pasang : 09:00 Note : hubungi pelanggan jika ingin kelokasi "/>
    <s v="FCC"/>
    <d v="2026-09-08T18:25:18"/>
    <d v="2026-08-10T15:00:00"/>
    <m/>
    <s v="REVOKE"/>
    <s v="OMB"/>
    <s v="NETMONK"/>
    <m/>
    <s v="Follow Up Revoke Completed, New Order ID : SC1002520957"/>
    <s v="HSI Bisnis Bundling Netmonk Promo 2026 PSB 70% - 300 Mbps"/>
    <s v="INDIBIZ"/>
    <m/>
    <m/>
    <d v="2026-08-10T15:00:00"/>
    <s v="2026-08-10 15:00:00 | M Janji : (10/08/2026) jam Pasang : 09:00 Note : hubungi pelanggan jika ingin kelokasi "/>
    <m/>
    <m/>
    <m/>
    <e v="#NUM!"/>
    <e v="#NUM!"/>
    <x v="1"/>
    <x v="1"/>
  </r>
  <r>
    <n v="1586"/>
    <n v="1002505969"/>
    <n v="3"/>
    <x v="1"/>
    <n v="5"/>
    <s v="SBY UTARA"/>
    <s v="GRESIK"/>
    <s v="GSK"/>
    <s v="DPS"/>
    <s v="AO"/>
    <s v="NEW SALES"/>
    <m/>
    <s v="Completed (PS)"/>
    <s v="DPS-Private Conglomeration"/>
    <d v="2026-08-03T12:11:52"/>
    <d v="2026-08-05T18:32:08"/>
    <n v="66038855"/>
    <m/>
    <n v="152421261492"/>
    <s v="PT SANATEL"/>
    <s v="ODP-GSK-FA/25"/>
    <s v="WO060780522"/>
    <m/>
    <m/>
    <m/>
    <n v="112.650543697518"/>
    <n v="-7.1618655318239703"/>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2:25:25"/>
    <m/>
    <s v="Kendala Pelanggan"/>
    <s v="PS"/>
    <s v="GSK"/>
    <s v="NO ADDON"/>
    <n v="20260805"/>
    <s v="Completed"/>
    <s v="- 11_11446;Biaya PSB HSI EBIS Tunai di Depan ~ 11[500000]  - SP_NOSS;SP_NOSS ~ Internet NOSS Multispeed Network[0]  - SP_NOSS;SP_NOSS ~ Internet NOSS Multispeed Network[0]  - E23046;E23046 ~ ES23 - Paket HSI Bisnis[0]  - E23046~null~E23046_UNL;UNL ~ Inter"/>
    <s v="INDIBIZ"/>
    <m/>
    <m/>
    <d v="2026-08-03T13:30:00"/>
    <s v="DPS;PCS; LOP284912 ;PSB HSI BISNIS 50Mbps; PIC Rudi Agus Cahyono 081390816621; AM : ERLANGGA 406745 081212619208 406745@telkom.co.id  "/>
    <n v="2026"/>
    <n v="8"/>
    <n v="5"/>
    <d v="2026-08-05T00:00:00"/>
    <n v="1.4375"/>
    <x v="2"/>
    <x v="15"/>
  </r>
  <r>
    <n v="1587"/>
    <n v="1002524599"/>
    <n v="3"/>
    <x v="1"/>
    <n v="5"/>
    <s v="SBY UTARA"/>
    <s v="MANYAR"/>
    <s v="MGO"/>
    <s v="DPS"/>
    <s v="AO"/>
    <s v="NEW SALES"/>
    <m/>
    <s v="Completed (PS)"/>
    <s v="DPS-Property &amp; Resources"/>
    <d v="2026-08-13T14:57:12"/>
    <d v="2026-08-13T17:43:25"/>
    <n v="15769645"/>
    <m/>
    <n v="152413167651"/>
    <s v="INTILAND DEVELOPMENT TBK."/>
    <s v="ODP-DMO-FSZ/02"/>
    <s v="WO061680111"/>
    <m/>
    <m/>
    <m/>
    <n v="112.74265699999999"/>
    <n v="-7.2732109999999999"/>
    <s v="DPS HSI | PSB INET ONLY 50 MBPS | AM NADYA ZH (403613) | PT Cendekiawan Berkah Makmur (Carnis) | PIC : Ike +62 857-3942-9913 | Alamat : Intiland Tower Lt11-3D Jl Panglima Sudirman No 101-103, Embong kaliasin, kec Genteng Surabaya |"/>
    <s v="Amex"/>
    <m/>
    <m/>
    <m/>
    <m/>
    <m/>
    <m/>
    <m/>
    <m/>
    <s v="Management Janji"/>
    <s v="CALL/WA  PIC : Ike +62 857-3942-9913 | Alamat : Intiland Tower Lt11-3D Jl Panglima Sudirman No 101-103, Embong kaliasin, kec Genteng Surabaya | "/>
    <s v="FCC"/>
    <s v="13-08-2026 15:10:25"/>
    <m/>
    <m/>
    <s v="PS"/>
    <s v="MGO"/>
    <s v="NO ADDON"/>
    <n v="20260813"/>
    <s v="Completed"/>
    <s v="- 11_11450;Biaya PSB Reguler HSI EBIS ~ 11[150000]  - SP_NOSS;SP_NOSS ~ Internet NOSS Multispeed Network[0]  - SP_NOSS;SP_NOSS ~ Internet NOSS Multispeed Network[0]  - E23015;E23015 ~ ES23 - Perangkat ONT[0]  - E23015~null~44292;E23015||11||Abodemen 0[0] "/>
    <s v="INDIBIZ"/>
    <m/>
    <m/>
    <d v="2026-08-13T12:00:00"/>
    <s v="CALL/WA  PIC : Ike +62 857-3942-9913 | Alamat : Intiland Tower Lt11-3D Jl Panglima Sudirman No 101-103, Embong kaliasin, kec Genteng Surabaya | "/>
    <n v="2026"/>
    <n v="8"/>
    <n v="13"/>
    <d v="2026-08-13T00:00:00"/>
    <n v="-0.5"/>
    <x v="0"/>
    <x v="8"/>
  </r>
  <r>
    <n v="1588"/>
    <n v="1002516364"/>
    <n v="3"/>
    <x v="5"/>
    <n v="5"/>
    <s v="SINGARJA"/>
    <s v="SINGARAJA"/>
    <s v="SGR"/>
    <s v="REG"/>
    <s v="AO"/>
    <s v="NEW SALES"/>
    <m/>
    <s v="Completed (PS)"/>
    <s v="RBS-Regional 3"/>
    <d v="2026-08-09T10:20:42"/>
    <d v="2026-08-10T07:31:05"/>
    <n v="69361755"/>
    <m/>
    <n v="172424836840"/>
    <s v="TOKO SEMBAKO WISNU"/>
    <s v="ODP-SGR-FC/27"/>
    <s v="WO061323705"/>
    <m/>
    <m/>
    <m/>
    <n v="115.0637388"/>
    <n v="-8.1278047999999998"/>
    <s v="MN00087/TOKO SEMBAKO WISNU/PIC Kadek Kertana/081959428867/kadektana994@gmail.com"/>
    <s v="Sales Force DBS"/>
    <m/>
    <m/>
    <m/>
    <m/>
    <m/>
    <m/>
    <m/>
    <m/>
    <s v="Management Janji"/>
    <s v="2026-08-10 13:00:00|M Janji : (10/08/2026) jam Pasang : 09:00 Note : hubungi pelanggan jika ingin kelokasi |40981182|MYDITA"/>
    <s v="FCC"/>
    <d v="2026-09-08T10:25:41"/>
    <d v="2026-08-10T13:00:00"/>
    <m/>
    <s v="PS"/>
    <s v="SGR"/>
    <s v="NO ADDON"/>
    <n v="20260810"/>
    <s v="Completed"/>
    <s v="- 11_11446;Biaya PSB HSI EBIS Tunai di Depan ~ 11[150000]  - SP_NOSS;SP_NOSS ~ Internet NOSS Multispeed Network[0]  - SP_NOSS;SP_NOSS ~ Internet NOSS Multispeed Network[0]  - E25060;E25060 ~ ES25 - Paket HSI Bisnis (HSIE) Khusus Winback 2.0[0]  - E25060~n"/>
    <s v="INDIBIZ"/>
    <m/>
    <m/>
    <d v="2026-08-10T13:00:00"/>
    <s v="2026-08-10 13:00:00|M Janji : (10/08/2026) jam Pasang : 09:00 Note : hubungi pelanggan jika ingin kelokasi |40981182|MYDITA"/>
    <n v="2026"/>
    <n v="8"/>
    <n v="10"/>
    <d v="2026-08-10T00:00:00"/>
    <n v="-0.54166666666424135"/>
    <x v="0"/>
    <x v="34"/>
  </r>
  <r>
    <n v="1589"/>
    <n v="1002530445"/>
    <n v="3"/>
    <x v="2"/>
    <n v="5"/>
    <s v="MALANG"/>
    <s v="BATU"/>
    <s v="SGS"/>
    <s v="REG"/>
    <s v="AO"/>
    <s v="NEW SALES"/>
    <s v="1P INET"/>
    <s v="Completed (PS)"/>
    <s v="RBS-Regional 3"/>
    <d v="2026-08-17T09:05:57"/>
    <d v="2026-08-17T21:01:13"/>
    <n v="69367823"/>
    <m/>
    <n v="152721299865"/>
    <s v="BAROKAH JAYA"/>
    <s v="ODP-SGS-FS/23 FS/D01/23.01"/>
    <s v="WO061912512"/>
    <m/>
    <m/>
    <m/>
    <n v="112.6809157"/>
    <n v="-7.9200140000000001"/>
    <s v="|MN02703|MYIA-042564827398/POI/Rapiyadi Yuwono/088987027739/ryuwono2@givmail.com"/>
    <s v="MYIB_ASSISTANT"/>
    <m/>
    <m/>
    <m/>
    <m/>
    <m/>
    <m/>
    <m/>
    <m/>
    <s v="Management Janji"/>
    <s v="2026-08-18 08:00:00 | Jam Pemasangan : 08:00 - 12.00 Tanggal Pemasangan : 18/08/2026 Info Tambahan : Hubungi pelanggan sebelum datang ke lokasi"/>
    <s v="FCC"/>
    <s v="17-08-2026 09:10:46"/>
    <d v="2026-08-18T08:00:00"/>
    <m/>
    <s v="PS"/>
    <s v="SGS"/>
    <s v="NO ADDON"/>
    <n v="20260817"/>
    <s v="Completed"/>
    <s v="HSI Bisnis Promo HUT Telkom PSB 70% - 50 Mbps"/>
    <s v="INDIBIZ"/>
    <m/>
    <m/>
    <d v="2026-08-18T08:00:00"/>
    <s v="2026-08-18 08:00:00 | Jam Pemasangan : 08:00 - 12.00 Tanggal Pemasangan : 18/08/2026 Info Tambahan : Hubungi pelanggan sebelum datang ke lokasi"/>
    <n v="2026"/>
    <n v="8"/>
    <n v="17"/>
    <d v="2026-08-17T00:00:00"/>
    <n v="-1.3333333333357587"/>
    <x v="0"/>
    <x v="11"/>
  </r>
  <r>
    <n v="1590"/>
    <n v="1002524861"/>
    <n v="3"/>
    <x v="4"/>
    <n v="4"/>
    <s v="SEMARANG"/>
    <s v="KENDAL"/>
    <s v="KDL"/>
    <s v="REG"/>
    <s v="AO"/>
    <s v="NEW SALES"/>
    <s v="1P INET"/>
    <s v="Completed (PS)"/>
    <s v="RBS-Regional 3"/>
    <d v="2026-08-13T16:07:56"/>
    <d v="2026-08-14T14:50:14"/>
    <n v="69365398"/>
    <m/>
    <n v="146457106173"/>
    <s v="SPBU 44.513.05 JAMBEARUM"/>
    <s v="ODP-KDL-FP/043 FP/D13/043.01"/>
    <s v="WO061689457"/>
    <m/>
    <m/>
    <m/>
    <n v="110.178022"/>
    <n v="-6.9227410000000003"/>
    <s v="|MN02184|MYIA-087855599869/POI/OKE /082134581204/spbujambearum2@gmail.com"/>
    <s v="MYIB_ASSISTANT"/>
    <m/>
    <m/>
    <m/>
    <m/>
    <m/>
    <m/>
    <m/>
    <m/>
    <s v="Management Janji"/>
    <s v="2026-08-14 13:00:00 | Nama PIC : Dani No HP : 082134581204 Alt :  M Janji : 14/08/2026 Jam Pasang : 08.00  - 13:00  NoteÃ‚Â :  hubungi terlebih dahulu sebelum ke lokasi, terima kasih."/>
    <s v="FCC"/>
    <s v="13-08-2026 16:09:57"/>
    <d v="2026-08-14T13:00:00"/>
    <m/>
    <s v="PS"/>
    <s v="KDL"/>
    <s v="NO ADDON"/>
    <n v="20260814"/>
    <s v="Completed"/>
    <s v="HSI Bisnis Basic Promo HUT Telkom PSB 70% - 100 Mbps"/>
    <s v="INDIBIZ"/>
    <m/>
    <m/>
    <d v="2026-08-14T13:00:00"/>
    <s v="2026-08-14 13:00:00 | Nama PIC : Dani No HP : 082134581204 Alt :  M Janji : 14/08/2026 Jam Pasang : 08.00  - 13:00  NoteÃ‚Â :  hubungi terlebih dahulu sebelum ke lokasi, terima kasih."/>
    <n v="2026"/>
    <n v="8"/>
    <n v="14"/>
    <d v="2026-08-14T00:00:00"/>
    <n v="-0.54166666666424135"/>
    <x v="0"/>
    <x v="3"/>
  </r>
  <r>
    <n v="1591"/>
    <n v="1002520458"/>
    <n v="3"/>
    <x v="5"/>
    <n v="5"/>
    <s v="SINGARJA"/>
    <s v="KLUNGKUNG"/>
    <s v="APR"/>
    <s v="REG"/>
    <s v="AO"/>
    <s v="NEW SALES"/>
    <m/>
    <s v="Completed (PS)"/>
    <s v="RBS-Regional 3"/>
    <d v="2026-08-11T15:26:07"/>
    <d v="2026-08-13T20:16:36"/>
    <n v="69363545"/>
    <m/>
    <n v="172404209329"/>
    <s v="PT SARI BALI TIMUR"/>
    <s v="ODP-APR-FK/28"/>
    <s v="WO061557823"/>
    <m/>
    <m/>
    <m/>
    <n v="115.6157618"/>
    <n v="-8.4771365999999997"/>
    <s v="|MN02750|/CP I WAYAN SUKADANA/085974653039/spbu.bali.5480804.ayani@gmail.com"/>
    <s v="Sales Force DBS"/>
    <m/>
    <m/>
    <m/>
    <m/>
    <m/>
    <m/>
    <m/>
    <m/>
    <s v="Management Janji"/>
    <s v="2026-08-13 08:00:00| M Janji : (13/AGUSTUS/2026) jam Pasang : 09:00 Note : hubungi pelanggan jika ingin kelokasi|40900827|MYDITA"/>
    <s v="FCC"/>
    <d v="2026-11-08T15:39:49"/>
    <d v="2026-08-13T08:00:00"/>
    <m/>
    <s v="PS"/>
    <s v="APR"/>
    <s v="NO ADDON"/>
    <n v="20260813"/>
    <s v="Completed"/>
    <s v="- 11_11446;Biaya PSB HSI EBIS Tunai di Depan ~ 11[150000]  - E25061;E25061 ~ ES25 - Paket HSI Basic (HSIEF) Khusus Winback 2.0[0]  - E25061~null~E25061_UNL;UNL ~ Internet-Link Unlimited Internet Usage ~ E25061[0]  - E25061~null~105351;E25061||11||Abodemen"/>
    <s v="INDIBIZ"/>
    <m/>
    <m/>
    <d v="2026-08-13T08:00:00"/>
    <s v="2026-08-13 08:00:00| M Janji : (13/AGUSTUS/2026) jam Pasang : 09:00 Note : hubungi pelanggan jika ingin kelokasi|40900827|MYDITA"/>
    <n v="2026"/>
    <n v="8"/>
    <n v="13"/>
    <d v="2026-08-13T00:00:00"/>
    <n v="-0.33333333333575865"/>
    <x v="0"/>
    <x v="6"/>
  </r>
  <r>
    <n v="1592"/>
    <n v="1002515751"/>
    <n v="3"/>
    <x v="1"/>
    <n v="5"/>
    <s v="SBY SELATAN"/>
    <s v="KETINTANG"/>
    <s v="WRU"/>
    <s v="REG"/>
    <s v="AO"/>
    <s v="NEW SALES"/>
    <s v="1P INET"/>
    <s v="Completed (PS)"/>
    <s v="RBS-Regional 3"/>
    <d v="2026-08-08T10:43:57"/>
    <d v="2026-08-09T20:03:04"/>
    <n v="69361333"/>
    <m/>
    <n v="152302236102"/>
    <s v="Fotocopy AZKA"/>
    <s v="ODP-WR1-FLC/99 FLC/D01/99.01"/>
    <s v="WO061244049"/>
    <m/>
    <m/>
    <m/>
    <n v="112.722636368194"/>
    <n v="-7.3488283326413599"/>
    <s v="|MN00458|MYIA-024097076361/POI/Ita Fitriyah/081231939422/ita.fitriyah5@gmail.com"/>
    <s v="MYIB_ASSISTANT"/>
    <m/>
    <m/>
    <m/>
    <m/>
    <m/>
    <m/>
    <m/>
    <m/>
    <s v="Management Janji"/>
    <s v="2026-08-09 08:00:00 | Tgl Pemasangan : 09 Agustus 2026 Interval : PAGI SIANG Note : Hubungi pelanggan terlebih dahulu"/>
    <s v="FCC"/>
    <d v="2026-08-08T10:54:57"/>
    <d v="2026-08-09T08:00:00"/>
    <m/>
    <s v="PS"/>
    <s v="WRU"/>
    <s v="NO ADDON"/>
    <n v="20260809"/>
    <s v="Completed"/>
    <s v="HSI Bisnis Basic Promo HUT Telkom PSB 70% - 50 Mbps"/>
    <s v="INDIBIZ"/>
    <m/>
    <m/>
    <d v="2026-08-09T08:00:00"/>
    <s v="2026-08-09 08:00:00 | Tgl Pemasangan : 09 Agustus 2026 Interval : PAGI SIANG Note : Hubungi pelanggan terlebih dahulu"/>
    <n v="2026"/>
    <n v="8"/>
    <n v="9"/>
    <d v="2026-08-09T00:00:00"/>
    <n v="-0.33333333333575865"/>
    <x v="0"/>
    <x v="8"/>
  </r>
  <r>
    <n v="1593"/>
    <n v="1002519656"/>
    <n v="3"/>
    <x v="3"/>
    <n v="4"/>
    <s v="MAGELANG"/>
    <s v="TEMANGGUNG"/>
    <s v="PRN"/>
    <s v="REG"/>
    <s v="AO"/>
    <s v="NEW SALES"/>
    <s v="1P INET"/>
    <s v="Completed (PS)"/>
    <s v="RBS-Regional 3"/>
    <d v="2026-08-11T11:58:56"/>
    <d v="2026-08-12T12:00:44"/>
    <n v="69363213"/>
    <m/>
    <n v="141149112789"/>
    <s v="SPBU 44 562 01 NGADIREJO"/>
    <s v="ODP-PRN-FAL/088 FAL/D08/088.01"/>
    <s v="WO061485106"/>
    <m/>
    <m/>
    <m/>
    <n v="110.05897520000001"/>
    <n v="-7.2269578000000001"/>
    <s v="|MN02495|MYIA-056603167985/POI/YUDHY CHRISTIANTO/081575897826/spbungadirejo@gmail.com"/>
    <s v="MYIB_ASSISTANT"/>
    <m/>
    <m/>
    <m/>
    <m/>
    <m/>
    <m/>
    <m/>
    <m/>
    <s v="Management Janji"/>
    <s v="2026-08-12 08:00:00 | Jam pemasangan : 12.00 Info Tambahan : Hubungi pelanggan dulu sebelum ke lokasi terimakasih "/>
    <s v="FCC"/>
    <d v="2026-11-08T12:10:44"/>
    <d v="2026-08-12T08:00:00"/>
    <m/>
    <s v="PS"/>
    <s v="PRN"/>
    <s v="NO ADDON"/>
    <n v="20260812"/>
    <s v="Completed"/>
    <s v="HSI Bisnis Basic Promo HUT Telkom PSB 70% - 100 Mbps"/>
    <s v="INDIBIZ"/>
    <m/>
    <m/>
    <d v="2026-08-12T08:00:00"/>
    <s v="2026-08-12 08:00:00 | Jam pemasangan : 12.00 Info Tambahan : Hubungi pelanggan dulu sebelum ke lokasi terimakasih "/>
    <n v="2026"/>
    <n v="8"/>
    <n v="12"/>
    <d v="2026-08-12T00:00:00"/>
    <n v="-0.33333333333575865"/>
    <x v="0"/>
    <x v="3"/>
  </r>
  <r>
    <n v="1594"/>
    <n v="1002513435"/>
    <n v="3"/>
    <x v="2"/>
    <n v="5"/>
    <s v="KEDIRI"/>
    <s v="TRENGGALEK"/>
    <s v="TRE"/>
    <s v="REG"/>
    <s v="AO"/>
    <s v="NEW SALES"/>
    <s v="1P INET"/>
    <s v="Completed (PS)"/>
    <s v="RBS-Regional 3"/>
    <d v="2026-08-06T18:22:56"/>
    <d v="2026-08-07T13:21:14"/>
    <n v="69360322"/>
    <m/>
    <n v="152608207569"/>
    <s v="SPBU 54.663.10 TRENGGALEK"/>
    <s v="ODP-TRE-FM/35 FM/D06/35.01"/>
    <s v="WO061113828"/>
    <m/>
    <m/>
    <m/>
    <n v="111.71340571503301"/>
    <n v="-8.0887429214024902"/>
    <s v="|MN00418|MYIA-067867252317/POI/SUYADI/082244213266/spbukarangsoko@yahoo.co.id"/>
    <s v="MYIB_ASSISTANT"/>
    <m/>
    <m/>
    <m/>
    <m/>
    <m/>
    <m/>
    <m/>
    <m/>
    <s v="Management Janji"/>
    <s v="2026-08-07 15:00:00 | Tanggal pemasangan: 07/08/2026 Jam pemasangan : pagi/siang Info Tambahan : Hubungi pelanggan dulu sebelum ke lokasi. terima kasih"/>
    <s v="FCC"/>
    <d v="2026-06-08T18:39:57"/>
    <d v="2026-08-07T15:00:00"/>
    <m/>
    <s v="PS"/>
    <s v="TRE"/>
    <s v="NO ADDON"/>
    <n v="20260807"/>
    <s v="Completed"/>
    <s v="HSI Bisnis Promo HUT Telkom PSB 70% - 50 Mbps"/>
    <s v="INDIBIZ"/>
    <m/>
    <m/>
    <d v="2026-08-07T15:00:00"/>
    <s v="2026-08-07 15:00:00 | Tanggal pemasangan: 07/08/2026 Jam pemasangan : pagi/siang Info Tambahan : Hubungi pelanggan dulu sebelum ke lokasi. terima kasih"/>
    <n v="2026"/>
    <n v="8"/>
    <n v="7"/>
    <d v="2026-08-07T00:00:00"/>
    <n v="-0.625"/>
    <x v="0"/>
    <x v="2"/>
  </r>
  <r>
    <n v="1595"/>
    <n v="1002521572"/>
    <n v="3"/>
    <x v="6"/>
    <n v="5"/>
    <s v="SIDOARJO"/>
    <s v="INNER - JATIM TIMUR"/>
    <s v="SDN"/>
    <s v="REG"/>
    <s v="AO"/>
    <s v="NEW SALES"/>
    <m/>
    <s v="102 | FOLLOW UP COMPLETED"/>
    <s v="RBS-Regional 3"/>
    <d v="2026-08-12T10:30:25"/>
    <d v="2026-08-14T14:22:05"/>
    <n v="69363958"/>
    <m/>
    <n v="152328218240"/>
    <s v="PT TRANS MERDEKA INVESTAMA"/>
    <s v="ODP-SDN-FC/33"/>
    <s v="WO061575489"/>
    <m/>
    <m/>
    <m/>
    <n v="112.69592179999999"/>
    <n v="-7.3897535000000003"/>
    <s v="|MN02627|/PT TRANS MERDEKA INVESTAMA/WINBACK HSI B2B  (1:1) 150MBPS 705RB PSB DISC 70%/REQ PAKET 150MBPS - 705K/transmerdekainvesment@gmail.com/82234861166/82234861166"/>
    <s v="Sales Force DBS"/>
    <m/>
    <m/>
    <m/>
    <m/>
    <m/>
    <m/>
    <m/>
    <m/>
    <s v="Management Janji"/>
    <s v="2026-08-13 13:00:00|Tanggal pemasangan :13/08/2026 Jam pemasangan : pagi/siang Info Tambahan : Hubungi pelanggan dulu sebelum ke lokasi terima kasih.|40971401|MYDITA"/>
    <s v="FCC"/>
    <d v="2026-12-08T10:39:53"/>
    <d v="2026-08-13T13:00:00"/>
    <s v="Kendala Pelanggan"/>
    <s v="REVOKE"/>
    <s v="SDN"/>
    <s v="NO ADDON"/>
    <m/>
    <s v="Follow Up Revoke Completed, New Order ID : SC1002526545"/>
    <s v="- 11_11446;Biaya PSB HSI EBIS Tunai di Depan ~ 11[150000]  - SP_NOSS;SP_NOSS ~ Internet NOSS Multispeed Network[0]  - SP_NOSS;SP_NOSS ~ Internet NOSS Multispeed Network[0]  - E23015;E23015 ~ ES23 - Perangkat ONT[0]  - E23015~null~44292;E23015||11||Abodeme"/>
    <s v="INDIBIZ"/>
    <m/>
    <m/>
    <d v="2026-08-13T13:00:00"/>
    <s v="2026-08-13 13:00:00|Tanggal pemasangan :13/08/2026 Jam pemasangan : pagi/siang Info Tambahan : Hubungi pelanggan dulu sebelum ke lokasi terima kasih.|40971401|MYDITA"/>
    <m/>
    <m/>
    <m/>
    <e v="#NUM!"/>
    <e v="#NUM!"/>
    <x v="1"/>
    <x v="17"/>
  </r>
  <r>
    <n v="1596"/>
    <n v="1002518937"/>
    <n v="3"/>
    <x v="2"/>
    <n v="5"/>
    <s v="MADIUN"/>
    <s v="PONOROGO"/>
    <s v="PON"/>
    <s v="REG"/>
    <s v="AO"/>
    <s v="NEW SALES"/>
    <s v="1P INET"/>
    <s v="Completed (PS)"/>
    <s v="RBS-Regional 3"/>
    <d v="2026-08-11T09:04:56"/>
    <d v="2026-08-12T11:28:49"/>
    <n v="69362916"/>
    <m/>
    <n v="152604231088"/>
    <s v="SPBU 54.634.02"/>
    <s v="ODP-PON-FAM/07 FAM/D02/07.01"/>
    <s v="WO061464642"/>
    <m/>
    <m/>
    <m/>
    <n v="111.450773"/>
    <n v="-7.8651720000000003"/>
    <s v="|MN00282|MYIA-089560270254/POI/Fajar Isnani/08123420960/isnani1964@gmail.com"/>
    <s v="MYIB_ASSISTANT"/>
    <m/>
    <m/>
    <m/>
    <m/>
    <m/>
    <m/>
    <m/>
    <m/>
    <s v="Management Janji"/>
    <s v="2026-08-12 08:00:00 | M Janji : (12/08/2026) jam Pasang : 09:00 Note : hubungi pelanggan jika ingin kelokasi "/>
    <s v="FCC"/>
    <d v="2026-11-08T09:09:52"/>
    <d v="2026-08-12T08:00:00"/>
    <m/>
    <s v="PS"/>
    <s v="PON"/>
    <s v="NO ADDON"/>
    <n v="20260812"/>
    <s v="Completed"/>
    <s v="HSI Bisnis Promo HUT Telkom PSB 70% - 50 Mbps"/>
    <s v="INDIBIZ"/>
    <m/>
    <m/>
    <d v="2026-08-12T08:00:00"/>
    <s v="2026-08-12 08:00:00 | M Janji : (12/08/2026) jam Pasang : 09:00 Note : hubungi pelanggan jika ingin kelokasi "/>
    <n v="2026"/>
    <n v="8"/>
    <n v="12"/>
    <d v="2026-08-12T00:00:00"/>
    <n v="-0.33333333333575865"/>
    <x v="0"/>
    <x v="2"/>
  </r>
  <r>
    <n v="1597"/>
    <n v="1002508319"/>
    <n v="3"/>
    <x v="1"/>
    <n v="5"/>
    <s v="SBY SELATAN"/>
    <s v="KETINTANG"/>
    <s v="IJK"/>
    <s v="REG"/>
    <s v="AO"/>
    <s v="NEW SALES"/>
    <m/>
    <s v="Completed (PS)"/>
    <s v="RBS-Regional 2"/>
    <d v="2026-08-04T13:47:04"/>
    <d v="2026-08-07T19:09:08"/>
    <n v="66525052"/>
    <m/>
    <n v="152306253171"/>
    <s v="PT. BANGUN INFORMASI TEKNOLOGI"/>
    <s v="ODP-IJK-FHT/04"/>
    <s v="WO060934766"/>
    <m/>
    <m/>
    <m/>
    <n v="112.727100369114"/>
    <n v="-7.3123265180214903"/>
    <s v="AMRBS;950223;ALDHIAZ;JKT OUTER;HSI Bisnis PSB 70% - 100 Mbps - (669000);CP  RIZIQ 0877-1577-1000 ALT SANDY 087778113956;billing@bnteknologi.com  "/>
    <s v="Account Manager"/>
    <m/>
    <m/>
    <m/>
    <m/>
    <m/>
    <m/>
    <m/>
    <m/>
    <s v="Management Janji"/>
    <s v="2026-08-09 15:00:00|PT Bangun Informasi Teknologi 087778113956|40981182|MYDITA"/>
    <s v="FCC"/>
    <d v="2026-04-08T13:54:57"/>
    <d v="2026-08-09T15:00:00"/>
    <m/>
    <s v="PS"/>
    <s v="IJK"/>
    <s v="NO ADDON"/>
    <n v="20260807"/>
    <s v="Completed"/>
    <s v="- 11_11446;Biaya PSB HSI EBIS Tunai di Depan ~ 11[150000]  - SP_NOSS;SP_NOSS ~ Internet NOSS Multispeed Network[0]  - SP_NOSS;SP_NOSS ~ Internet NOSS Multispeed Network[0]  - E23046;E23046 ~ ES23 - Paket HSI Bisnis[0]  - E23046~null~E23046_UNL;UNL ~ Inter"/>
    <s v="INDIBIZ"/>
    <m/>
    <m/>
    <d v="2026-08-09T15:00:00"/>
    <s v="2026-08-09 15:00:00|PT Bangun Informasi Teknologi 087778113956|40981182|MYDITA"/>
    <n v="2026"/>
    <n v="8"/>
    <n v="7"/>
    <d v="2026-08-07T00:00:00"/>
    <n v="-2.625"/>
    <x v="0"/>
    <x v="8"/>
  </r>
  <r>
    <n v="1598"/>
    <n v="1002513632"/>
    <n v="3"/>
    <x v="2"/>
    <n v="5"/>
    <s v="MALANG"/>
    <s v="KEPANJEN"/>
    <s v="KLJ"/>
    <s v="REG"/>
    <s v="AO"/>
    <s v="NEW SALES"/>
    <s v="1P INET"/>
    <s v="Completed (PS)"/>
    <s v="RBS-Regional 3"/>
    <d v="2026-08-07T07:43:56"/>
    <d v="2026-08-10T16:06:48"/>
    <n v="69360391"/>
    <m/>
    <n v="152703903456"/>
    <s v="SMPN 4 MALANG"/>
    <s v="ODP-KLJ-FAK/09 KLJ/D01/01.09"/>
    <s v="WO061126843"/>
    <m/>
    <m/>
    <m/>
    <n v="112.6161731"/>
    <n v="-7.9575198"/>
    <s v="|MN01864|MYIA-030203574489/POI/NGATEMAN/087796646626/smpn4malang@yahoo.co.id"/>
    <s v="MYIB_ASSISTANT"/>
    <m/>
    <m/>
    <m/>
    <m/>
    <m/>
    <m/>
    <m/>
    <m/>
    <s v="Management Janji"/>
    <s v="2026-08-10 08:00:00 | telp :087796646626  alt : pagi / siang 10/08/2026 hub sebelum ke lokasi "/>
    <s v="FCC"/>
    <d v="2026-07-08T07:55:14"/>
    <d v="2026-08-10T08:00:00"/>
    <m/>
    <s v="PS"/>
    <s v="KLJ"/>
    <s v="NO ADDON"/>
    <n v="20260810"/>
    <s v="Completed"/>
    <s v="HSI Bisnis Basic Promo HUT Telkom PSB 70% - 50 Mbps"/>
    <s v="INDIBIZ"/>
    <m/>
    <m/>
    <d v="2026-08-10T08:00:00"/>
    <s v="2026-08-10 08:00:00 | telp :087796646626  alt : pagi / siang 10/08/2026 hub sebelum ke lokasi "/>
    <n v="2026"/>
    <n v="8"/>
    <n v="10"/>
    <d v="2026-08-10T00:00:00"/>
    <n v="-0.33333333333575865"/>
    <x v="0"/>
    <x v="29"/>
  </r>
  <r>
    <n v="1599"/>
    <n v="1002517580"/>
    <n v="3"/>
    <x v="5"/>
    <n v="5"/>
    <s v="SINGARJA"/>
    <s v="SINGARAJA"/>
    <s v="SGR"/>
    <s v="REG"/>
    <s v="AO"/>
    <s v="NEW SALES"/>
    <m/>
    <s v="Completed (PS)"/>
    <s v="RBS-Regional 3"/>
    <d v="2026-08-10T12:04:55"/>
    <d v="2026-08-10T14:42:57"/>
    <n v="69360310"/>
    <m/>
    <n v="172424836878"/>
    <s v="RANGGA MART"/>
    <s v="ODP-SGR-FDS/31"/>
    <s v="WO061385475"/>
    <m/>
    <m/>
    <m/>
    <n v="115.3245606"/>
    <n v="-8.1200947299999999"/>
    <s v="|MN02665|MYIA-071215966227/POI/KETUT SIGARTA/085238068995/sugiartha83.bali@gmail.com"/>
    <s v="MYDIGIBIZPARTNER"/>
    <m/>
    <m/>
    <m/>
    <m/>
    <m/>
    <m/>
    <m/>
    <m/>
    <s v="Management Janji"/>
    <s v="2026-08-07 15:00:00 | Nama PIC : Bapak Ketut Sugiarta  No HP : 085238068995  No Alternatif : 081338326051  M Janji : 07/08/2026  Jam Pasang : Pagi  NoteÃ‚Â :  Hubungi terlebih dahulu sebelum ke lokasi "/>
    <s v="FCC"/>
    <d v="2026-10-08T12:09:56"/>
    <m/>
    <m/>
    <s v="PS"/>
    <s v="SGR"/>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7 15:00:00 | Nama PIC : Bapak Ketut Sugiarta  No HP : 085238068995  No Alternatif : 081338326051  M Janji : 07/08/2026  Jam Pasang : Pagi  NoteÃ‚Â :  Hubungi terlebih dahulu sebelum ke lokasi "/>
    <n v="2026"/>
    <n v="8"/>
    <n v="10"/>
    <d v="2026-08-10T00:00:00"/>
    <n v="-0.29166666666424135"/>
    <x v="0"/>
    <x v="34"/>
  </r>
  <r>
    <n v="1600"/>
    <n v="1002522640"/>
    <n v="3"/>
    <x v="1"/>
    <n v="5"/>
    <s v="SBY UTARA"/>
    <s v="GRESIK"/>
    <s v="BWN"/>
    <s v="REG"/>
    <s v="AO"/>
    <s v="NEW SALES"/>
    <m/>
    <s v="Completed (PS)"/>
    <s v="RBS-Regional 3"/>
    <d v="2026-08-12T15:30:13"/>
    <d v="2026-08-12T21:29:21"/>
    <n v="69341777"/>
    <m/>
    <n v="152453209411"/>
    <s v="Toko WAWA SEJAHTERA"/>
    <s v="ODP-BWN-FAA/42"/>
    <s v="WO061605827"/>
    <m/>
    <m/>
    <m/>
    <n v="112.620024"/>
    <n v="-5.8422809999999998"/>
    <s v="|MC70134|/Toko WAWA SEJAHTERA/081331728088/Heisynuddinunda@gmail.com/HSI Bisnis Promo HUT Telkom (1:1) 150 Mbps (Rp 620.000) PSB Rp 150.000/HEISYNUDDIN/-5.841612,112.619715"/>
    <s v="Sales Force DBS"/>
    <m/>
    <m/>
    <m/>
    <m/>
    <m/>
    <m/>
    <m/>
    <m/>
    <s v="Management Janji"/>
    <s v="2026-07-20 10:00:00|Tanggal Pemasangan : 20 Juli 2026  Jam Pemasangan : 08:00 13:00  Info Tambahan : Hubungi pelanggan dulu sebelum ke lokasi terimakasih|40961370|MYDITA"/>
    <s v="FCC"/>
    <d v="2026-12-08T15:39:50"/>
    <m/>
    <m/>
    <s v="PS"/>
    <s v="BWN"/>
    <s v="NO ADDON"/>
    <n v="20260812"/>
    <s v="Completed"/>
    <s v="- 11_11446;Biaya PSB HSI EBIS Tunai di Depan ~ 11[150000]  - E23015;E23015 ~ ES23 - Perangkat ONT[0]  - E23015~null~44292;E23015||11||Abodemen 0[0]  - E23015~null~E23015_SWONTPREM;SWONTPREM ~ Biaya Sewa ONT Premium ~ E23015[50000]  - E25060;E25060 ~ ES25 "/>
    <s v="INDIBIZ"/>
    <m/>
    <m/>
    <d v="2026-08-12T07:00:00"/>
    <s v="2026-07-20 10:00:00|Tanggal Pemasangan : 20 Juli 2026  Jam Pemasangan : 08:00 13:00  Info Tambahan : Hubungi pelanggan dulu sebelum ke lokasi terimakasih|40961370|MYDITA"/>
    <n v="2026"/>
    <n v="8"/>
    <n v="12"/>
    <d v="2026-08-12T00:00:00"/>
    <n v="-0.29166666666424135"/>
    <x v="0"/>
    <x v="15"/>
  </r>
  <r>
    <n v="1601"/>
    <n v="1002507154"/>
    <n v="3"/>
    <x v="3"/>
    <n v="4"/>
    <s v="PURWOKERTO"/>
    <s v="PURWOKERTO"/>
    <s v="AJB"/>
    <s v="REG"/>
    <s v="AO"/>
    <s v="NEW SALES"/>
    <s v="1P INET"/>
    <s v="Completed (PS)"/>
    <s v="RBS-Regional 3"/>
    <d v="2026-08-04T09:52:57"/>
    <d v="2026-08-05T17:32:51"/>
    <n v="69358018"/>
    <m/>
    <n v="143387115757"/>
    <s v="PEMDES CIHONJE"/>
    <s v="ODP-AJB-FZ/001 FZ/D01/001.01"/>
    <s v="WO060859840"/>
    <m/>
    <m/>
    <m/>
    <n v="108.9847327"/>
    <n v="-7.3947370000000001"/>
    <s v="|MC80052|MYIA-081669636774/POI/SRI MULYANI/085732364077/mulyanies06@gmail.com"/>
    <s v="MYIB_ASSISTANT"/>
    <m/>
    <m/>
    <m/>
    <m/>
    <m/>
    <m/>
    <m/>
    <m/>
    <s v="Management Janji"/>
    <s v="2026-08-05 08:00:00 | M Janji : (05/08/2026) jam Pasang : 09:00 Note : hubungi pelanggan jika ingin kelokasi"/>
    <s v="FCC"/>
    <d v="2026-04-08T09:55:31"/>
    <d v="2026-08-05T08:00:00"/>
    <m/>
    <s v="PS"/>
    <s v="AJB"/>
    <s v="NO ADDON"/>
    <n v="20260805"/>
    <s v="Completed"/>
    <s v="HSI Bisnis Promo HUT Telkom PSB 70% - 150 Mbps"/>
    <s v="INDIBIZ"/>
    <m/>
    <m/>
    <d v="2026-08-05T08:00:00"/>
    <s v="2026-08-05 08:00:00 | M Janji : (05/08/2026) jam Pasang : 09:00 Note : hubungi pelanggan jika ingin kelokasi"/>
    <n v="2026"/>
    <n v="8"/>
    <n v="5"/>
    <d v="2026-08-05T00:00:00"/>
    <n v="-0.33333333333575865"/>
    <x v="0"/>
    <x v="3"/>
  </r>
  <r>
    <n v="1602"/>
    <n v="1002505594"/>
    <n v="3"/>
    <x v="5"/>
    <n v="5"/>
    <s v="SINGARJA"/>
    <s v="SINGARAJA"/>
    <s v="KNT"/>
    <s v="REG"/>
    <s v="AO"/>
    <s v="NEW SALES"/>
    <s v="1P INET"/>
    <s v="Completed (PS)"/>
    <s v="RBS-Regional 3"/>
    <d v="2026-08-03T09:19:56"/>
    <d v="2026-08-15T14:02:56"/>
    <n v="69357245"/>
    <m/>
    <n v="172406214840"/>
    <s v="PT SARI ARTHA BUANA"/>
    <s v="ODP-KNT-FD/18 FD/D04/18.01"/>
    <s v="WO060757891"/>
    <m/>
    <m/>
    <m/>
    <n v="115.25451700000001"/>
    <n v="-8.2236510000000003"/>
    <s v="|MN02745|MYIA-053889203327/POI/NI MADE SEKARUNI/087861604643/a.n.isa.ria.id@gmail.com"/>
    <s v="MYIB_ASSISTANT"/>
    <m/>
    <m/>
    <m/>
    <m/>
    <m/>
    <m/>
    <m/>
    <m/>
    <s v="Management Janji"/>
    <s v="2026-08-04 08:00:00 | Nama Pic : bu NI MADE SEKARUNI No Hp Pic : 087861604643 No alt : - Jam Pemasangan : pagi  Tanggal Pemasangan : 4 Agustus 2026"/>
    <s v="FCC"/>
    <d v="2026-03-08T09:25:39"/>
    <d v="2026-08-04T08:00:00"/>
    <s v="Kendala Teknik"/>
    <s v="PS"/>
    <s v="KNT"/>
    <s v="NO ADDON"/>
    <n v="20260815"/>
    <s v="Completed"/>
    <s v="HSI Bisnis Promo HUT Telkom PSB 70% - 50 Mbps"/>
    <s v="INDIBIZ"/>
    <m/>
    <m/>
    <d v="2026-08-04T08:00:00"/>
    <s v="2026-08-04 08:00:00 | Nama Pic : bu NI MADE SEKARUNI No Hp Pic : 087861604643 No alt : - Jam Pemasangan : pagi  Tanggal Pemasangan : 4 Agustus 2026"/>
    <n v="2026"/>
    <n v="8"/>
    <n v="15"/>
    <d v="2026-08-15T00:00:00"/>
    <n v="10.666666666664241"/>
    <x v="2"/>
    <x v="34"/>
  </r>
  <r>
    <n v="1603"/>
    <n v="1002504703"/>
    <n v="3"/>
    <x v="0"/>
    <n v="5"/>
    <s v="MATARAM"/>
    <s v="LOMBOK BARAT TENGAH"/>
    <s v="PRY"/>
    <s v="REG"/>
    <s v="AO"/>
    <s v="NEW SALES"/>
    <m/>
    <s v="Completed (PS)"/>
    <s v="RBS-Regional 3"/>
    <d v="2026-08-01T15:14:53"/>
    <d v="2026-08-01T18:36:33"/>
    <n v="69355267"/>
    <m/>
    <n v="172603791294"/>
    <s v="FOTOCOPY &amp; FREYA STERE"/>
    <s v="ODP-PYA-FAC/14"/>
    <s v="WO060663754"/>
    <m/>
    <m/>
    <m/>
    <n v="116.35271"/>
    <n v="-8.7611399839999997"/>
    <s v="MD|MYDB-20260730263940|SC00001/MC00069|FOTOCOPY &amp; FREYA STERE|081929345162"/>
    <s v="MYDIGIBIZPARTNER"/>
    <m/>
    <m/>
    <m/>
    <m/>
    <m/>
    <m/>
    <m/>
    <m/>
    <s v="Management Janji"/>
    <s v="2026-07-31 15:00:00 | Nama PIC : Bp Andre  No HP : 081929345162  No Alt : -  M Janji :  31 Juli  2026  Jam Pasang : Pagi / Siang  Note : hubungi pelanggan jika ingin kelokasi"/>
    <s v="FCC"/>
    <d v="2026-01-08T15:25:05"/>
    <m/>
    <m/>
    <s v="PS"/>
    <s v="PRY"/>
    <s v="NO ADDON"/>
    <n v="20260801"/>
    <s v="Completed"/>
    <s v="- 11_11446;Biaya PSB HSI EBIS Tunai di Depan ~ 11[150000]  - SP_NOSS;SP_NOSS ~ Internet NOSS Multispeed Network[0]  - SP_NOSS;SP_NOSS ~ Internet NOSS Multispeed Network[0]  - E25060;E25060 ~ ES25 - Paket HSI Bisnis (HSIE) Khusus Winback 2.0[0]  - E25060~n"/>
    <s v="INDIBIZ"/>
    <m/>
    <m/>
    <d v="2026-08-01T07:00:00"/>
    <s v="2026-07-31 15:00:00 | Nama PIC : Bp Andre  No HP : 081929345162  No Alt : -  M Janji :  31 Juli  2026  Jam Pasang : Pagi / Siang  Note : hubungi pelanggan jika ingin kelokasi"/>
    <n v="2026"/>
    <n v="8"/>
    <n v="1"/>
    <d v="2026-08-01T00:00:00"/>
    <n v="-0.29166666666424135"/>
    <x v="0"/>
    <x v="9"/>
  </r>
  <r>
    <n v="1604"/>
    <n v="1002504739"/>
    <n v="3"/>
    <x v="7"/>
    <n v="4"/>
    <s v="KUDUS"/>
    <s v="KUDUS"/>
    <s v="DMA"/>
    <s v="REG"/>
    <s v="AO"/>
    <s v="NEW SALES"/>
    <s v="1P INET"/>
    <s v="102 | FOLLOW UP COMPLETED"/>
    <s v="RBS-Regional 3"/>
    <d v="2026-08-01T15:31:56"/>
    <d v="2026-08-04T14:32:25"/>
    <n v="69356800"/>
    <m/>
    <n v="141456115282"/>
    <s v="PT Bintang Sayap Utama"/>
    <s v="ODP-DMA-FF/05 FF/D01/07.05"/>
    <s v="WO060665032"/>
    <m/>
    <m/>
    <m/>
    <n v="110.65232899999999"/>
    <n v="-6.9066809999999998"/>
    <s v="|MN02256|MYIA-038846615886/POI/IRA MARYATI/082383669498/ira.maryati@bintangsayaputama.com"/>
    <s v="MYIB_ASSISTANT"/>
    <m/>
    <m/>
    <m/>
    <m/>
    <m/>
    <m/>
    <m/>
    <m/>
    <s v="Management Janji"/>
    <s v="2026-08-02 13:00:00 | Nama Pic : IBU IRA No Hp Pic : 082383669498 Jam Pemasangan : 08:00 - 12.00 Tanggal Pemasangan : MINGGU 02 AGUSTUS 2026 Info Tambahan : Hubungi pelanggan sebelum datang ke lokasi, terima kasih."/>
    <s v="FCC"/>
    <d v="2026-01-08T15:39:52"/>
    <d v="2026-08-02T13:00:00"/>
    <m/>
    <s v="REVOKE"/>
    <s v="DMA"/>
    <s v="NO ADDON"/>
    <m/>
    <s v="Follow Up Revoke Completed, New Order ID : SC1002508584"/>
    <s v="HSI Bisnis Promo HUT Telkom PSB 70% - 100 Mbps"/>
    <s v="INDIBIZ"/>
    <m/>
    <m/>
    <d v="2026-08-02T13:00:00"/>
    <s v="2026-08-02 13:00:00 | Nama Pic : IBU IRA No Hp Pic : 082383669498 Jam Pemasangan : 08:00 - 12.00 Tanggal Pemasangan : MINGGU 02 AGUSTUS 2026 Info Tambahan : Hubungi pelanggan sebelum datang ke lokasi, terima kasih."/>
    <m/>
    <m/>
    <m/>
    <e v="#NUM!"/>
    <e v="#NUM!"/>
    <x v="1"/>
    <x v="3"/>
  </r>
  <r>
    <n v="1605"/>
    <n v="1002511685"/>
    <n v="3"/>
    <x v="2"/>
    <n v="5"/>
    <s v="KEDIRI"/>
    <s v="KEDIRI"/>
    <s v="GUR"/>
    <s v="REG"/>
    <s v="AO"/>
    <s v="NEW SALES"/>
    <s v="1P INET"/>
    <s v="98 | OSS - CANCEL COMPLETE"/>
    <s v="RBS-Regional 3"/>
    <d v="2026-08-06T09:55:56"/>
    <d v="2026-08-06T16:43:03"/>
    <n v="69359690"/>
    <m/>
    <n v="152625207181"/>
    <s v="KLINIK BEANDVEL MEDIKA"/>
    <s v="ODP-GUR-FM/02 FM/D01/02.01"/>
    <s v="WO061048317"/>
    <m/>
    <m/>
    <m/>
    <n v="112.07078788429401"/>
    <n v="-7.7949401242860903"/>
    <s v="MD|MYDB-20260805264422|DN00001/MN01011|KLINIK BEANDVEL MEDIKA|081336438959"/>
    <s v="MYDIGIBIZPARTNER"/>
    <m/>
    <m/>
    <m/>
    <m/>
    <m/>
    <m/>
    <m/>
    <m/>
    <s v="Management Janji"/>
    <s v="2026-08-07 08:00:00 | Nama PIC : bapak misbah No HP : 081336438959 No Alternatif : 08113373369 M Janji : 07/07/2026 Jam Pasang : Pagi NoteÃ‚Â :  Hubungi terlebih dahulu sebelum ke lokasi "/>
    <s v="FCC"/>
    <d v="2026-06-08T10:10:02"/>
    <d v="2026-08-07T08:00:00"/>
    <s v="Kendala Teknik"/>
    <s v="CANCEL"/>
    <s v="GUR"/>
    <s v="NO ADDON"/>
    <m/>
    <s v="Cancel Completed"/>
    <s v="HSI Bisnis Promo HUT Telkom PSB 70% - 50 Mbps"/>
    <s v="INDIBIZ"/>
    <m/>
    <m/>
    <d v="2026-08-07T08:00:00"/>
    <s v="2026-08-07 08:00:00 | Nama PIC : bapak misbah No HP : 081336438959 No Alternatif : 08113373369 M Janji : 07/07/2026 Jam Pasang : Pagi NoteÃ‚Â :  Hubungi terlebih dahulu sebelum ke lokasi "/>
    <m/>
    <m/>
    <m/>
    <e v="#NUM!"/>
    <e v="#NUM!"/>
    <x v="1"/>
    <x v="5"/>
  </r>
  <r>
    <n v="1606"/>
    <n v="1002524089"/>
    <n v="3"/>
    <x v="7"/>
    <n v="4"/>
    <s v="KUDUS"/>
    <s v="PURWODADI"/>
    <s v="GDO"/>
    <s v="REG"/>
    <s v="AO"/>
    <s v="NEW SALES"/>
    <m/>
    <s v="Completed (PS)"/>
    <s v="RBS-Regional 3"/>
    <d v="2026-08-13T12:25:30"/>
    <d v="2026-08-13T16:02:13"/>
    <n v="69363010"/>
    <m/>
    <n v="142521103428"/>
    <s v="SPBU 445810"/>
    <s v="ODP-GDO-FD/007"/>
    <s v="WO061661016"/>
    <m/>
    <m/>
    <m/>
    <n v="110.69896666"/>
    <n v="-7.0201833379999998"/>
    <s v="|MN01047|MYIA-000499380560/POI/MUHAMMAD ARIFIN/085346121580/4458102@gmail.com"/>
    <s v="Amex"/>
    <m/>
    <m/>
    <m/>
    <m/>
    <m/>
    <m/>
    <m/>
    <m/>
    <s v="Management Janji"/>
    <s v="2026-08-12 08:00:00 | Nama PIC:  bp muh arifin  No HP: 085346121580  Alt:  Tanggal: 12/8/2026  Jam Pasang: Pagi  Note: Hubungi sebelum ke lokasi, terimakasih."/>
    <s v="FCC"/>
    <s v="13-08-2026 12:39:48"/>
    <m/>
    <m/>
    <s v="PS"/>
    <s v="GDO"/>
    <s v="NO ADDON"/>
    <n v="20260813"/>
    <s v="Completed"/>
    <s v="- 11_11446;Biaya PSB HSI EBIS Tunai di Depan ~ 11[150000]  - SP_NOSS;SP_NOSS ~ Internet NOSS Multispeed Network[0]  - SP_NOSS;SP_NOSS ~ Internet NOSS Multispeed Network[0]  - E25060;E25060 ~ ES25 - Paket HSI Bisnis (HSIE) Khusus Winback 2.0[0]  - E25060~n"/>
    <s v="INDIBIZ"/>
    <m/>
    <m/>
    <d v="2026-08-13T07:00:00"/>
    <s v="2026-08-12 08:00:00 | Nama PIC:  bp muh arifin  No HP: 085346121580  Alt:  Tanggal: 12/8/2026  Jam Pasang: Pagi  Note: Hubungi sebelum ke lokasi, terimakasih."/>
    <n v="2026"/>
    <n v="8"/>
    <n v="13"/>
    <d v="2026-08-13T00:00:00"/>
    <n v="-0.29166666666424135"/>
    <x v="0"/>
    <x v="3"/>
  </r>
  <r>
    <n v="1607"/>
    <n v="1002518667"/>
    <n v="3"/>
    <x v="0"/>
    <n v="5"/>
    <s v="MATARAM"/>
    <s v="SUMBAWA"/>
    <s v="MLK"/>
    <s v="REG"/>
    <s v="AO"/>
    <s v="NEW SALES"/>
    <m/>
    <s v="Completed (PS)"/>
    <s v="RBS-Regional 3"/>
    <d v="2026-08-10T18:11:35"/>
    <d v="2026-08-11T20:53:56"/>
    <n v="69361494"/>
    <m/>
    <n v="172608206138"/>
    <s v="CENTRAL KOPI"/>
    <s v="ODP-MLK-FAD/04"/>
    <s v="WO061442860"/>
    <m/>
    <m/>
    <m/>
    <n v="116.7442223"/>
    <n v="-8.9133095999999998"/>
    <s v="|MN02367|MYIA-015083076541/POI/REZA RAMDHANI PUTRA/085942520002/rezaecha286@gmail.com"/>
    <s v="Sales Profesional"/>
    <m/>
    <m/>
    <m/>
    <m/>
    <m/>
    <m/>
    <m/>
    <m/>
    <s v="Management Janji"/>
    <s v="2026-08-09 13:00:00 | M Janji : 9 agustus 2026  jam Pasang : siang  Note : hubungi pelanggan jika ingin kelokasi  "/>
    <s v="FCC"/>
    <d v="2026-10-08T18:39:50"/>
    <m/>
    <m/>
    <s v="PS"/>
    <s v="MLK"/>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9 13:00:00 | M Janji : 9 agustus 2026  jam Pasang : siang  Note : hubungi pelanggan jika ingin kelokasi  "/>
    <n v="2026"/>
    <n v="8"/>
    <n v="11"/>
    <d v="2026-08-11T00:00:00"/>
    <n v="0.70833333333575865"/>
    <x v="0"/>
    <x v="0"/>
  </r>
  <r>
    <n v="1608"/>
    <n v="1002525844"/>
    <n v="3"/>
    <x v="1"/>
    <n v="5"/>
    <s v="SBY UTARA"/>
    <s v="GRESIK"/>
    <s v="CRM"/>
    <s v="REG"/>
    <s v="AO"/>
    <s v="NEW SALES"/>
    <s v="1P INET"/>
    <s v="Completed (PS)"/>
    <s v="RBS-Regional 3"/>
    <d v="2026-08-14T10:19:56"/>
    <d v="2026-08-14T17:33:19"/>
    <n v="69365787"/>
    <m/>
    <n v="152446245143"/>
    <s v="UPT SMP NEGERI 5 GRESIK RUANG GURU"/>
    <s v="GCL-CRM-F03/04 GCL/F03/04.01"/>
    <s v="WO061726664"/>
    <m/>
    <m/>
    <m/>
    <n v="112.564652971923"/>
    <n v="-7.2350750104668604"/>
    <s v="MD|MYDB-20260814265298|DN00001/MN02100|UPT SMP NEGERI 5 GRESIK RUANG GURU|085649927000"/>
    <s v="MYDIGIBIZPARTNER"/>
    <m/>
    <m/>
    <m/>
    <m/>
    <m/>
    <m/>
    <m/>
    <m/>
    <s v="Management Janji"/>
    <s v="2026-08-15 10:00:00 | Waktu pemasangan : 15 agustus 2026 Jam pemasangan : 08.00 - 12.00 Info Tambahan : Hubungi pelanggan dulu sebelum ke lokasi terimakasih "/>
    <s v="FCC"/>
    <s v="14-08-2026 10:39:51"/>
    <d v="2026-08-15T10:00:00"/>
    <m/>
    <s v="PS"/>
    <s v="CRM"/>
    <s v="NO ADDON"/>
    <n v="20260814"/>
    <s v="Completed"/>
    <s v="HSI Bisnis Promo HUT Telkom PSB 70% - 300 Mbps"/>
    <s v="INDIBIZ"/>
    <m/>
    <m/>
    <d v="2026-08-15T10:00:00"/>
    <s v="2026-08-15 10:00:00 | Waktu pemasangan : 15 agustus 2026 Jam pemasangan : 08.00 - 12.00 Info Tambahan : Hubungi pelanggan dulu sebelum ke lokasi terimakasih "/>
    <n v="2026"/>
    <n v="8"/>
    <n v="14"/>
    <d v="2026-08-14T00:00:00"/>
    <n v="-1.4166666666642413"/>
    <x v="0"/>
    <x v="15"/>
  </r>
  <r>
    <n v="1609"/>
    <n v="1002531346"/>
    <n v="3"/>
    <x v="4"/>
    <n v="4"/>
    <s v="PEKALONGAN"/>
    <s v="BREBES"/>
    <s v="BKA"/>
    <s v="REG"/>
    <s v="AO"/>
    <s v="NEW SALES"/>
    <s v="1P INET"/>
    <s v="MIE - SEND SURVEY"/>
    <s v="RBS-Regional 3"/>
    <d v="2026-08-17T17:14:57"/>
    <d v="2026-08-17T17:16:01"/>
    <n v="69368313"/>
    <m/>
    <n v="142205105676"/>
    <s v="brilink rancawuluh"/>
    <s v="ODP-BKA-FJ/081 FJ/D04/081.01"/>
    <s v="WO061948340"/>
    <m/>
    <m/>
    <m/>
    <n v="108.94557215273301"/>
    <n v="-6.91047706838539"/>
    <s v="MD|MYDB-20260817265885|EC50002/MC50042|brilink rancawuluh|083160111646"/>
    <s v="MYDIGIBIZPARTNER"/>
    <m/>
    <m/>
    <m/>
    <m/>
    <m/>
    <m/>
    <m/>
    <m/>
    <s v="Management Janji"/>
    <s v="2026-08-18 15:00:00 | telp :083160111646 alt : Tanggal pemasangan :18/08/2026 Jam pemasangan : pagi/siang Info Tambahan : Hubungi pelanggan dulu sebelum ke lokasi terima kasih."/>
    <s v="FCC"/>
    <s v="17-08-2026 17:39:44"/>
    <d v="2026-08-18T15:00:00"/>
    <m/>
    <s v="SURVEY_NEW_MANJA"/>
    <s v="BKA"/>
    <s v="NO ADDON"/>
    <m/>
    <s v="MIE - SEND SURVEY"/>
    <s v="HSI Bisnis Promo HUT Telkom PSB 70% - 300 Mbps"/>
    <s v="INDIBIZ"/>
    <m/>
    <m/>
    <d v="2026-08-18T15:00:00"/>
    <s v="2026-08-18 15:00:00 | telp :083160111646 alt : Tanggal pemasangan :18/08/2026 Jam pemasangan : pagi/siang Info Tambahan : Hubungi pelanggan dulu sebelum ke lokasi terima kasih."/>
    <m/>
    <m/>
    <m/>
    <e v="#NUM!"/>
    <e v="#NUM!"/>
    <x v="1"/>
    <x v="3"/>
  </r>
  <r>
    <n v="1610"/>
    <n v="1002516170"/>
    <n v="3"/>
    <x v="1"/>
    <n v="5"/>
    <s v="SBY SELATAN"/>
    <s v="TANDES"/>
    <s v="DMO"/>
    <s v="REG"/>
    <s v="AO"/>
    <s v="NEW SALES"/>
    <s v="1P INET"/>
    <s v="Completed (PS)"/>
    <s v="RBS-Regional 3"/>
    <d v="2026-08-08T16:43:57"/>
    <d v="2026-08-09T19:48:52"/>
    <n v="69361604"/>
    <m/>
    <n v="152301273014"/>
    <s v="Warkop Basecamp"/>
    <s v="ODP-DMO-FPP/43"/>
    <s v="WO061281452"/>
    <m/>
    <m/>
    <m/>
    <n v="112.7148838"/>
    <n v="-7.2816912999999897"/>
    <s v="|MN02435|MYIA-026913344064/POI/Dedi Triyanto /081333986880/dehajayamakmur@gmail.com"/>
    <s v="MYIB_ASSISTANT"/>
    <m/>
    <m/>
    <m/>
    <m/>
    <m/>
    <m/>
    <m/>
    <m/>
    <s v="Management Janji"/>
    <s v="2026-08-09 13:00:00 | Nama Pic : BP DEDI No Hp Pic : 081333986880 Jam Pemasangan : 08:00 - 12.00 Tanggal Pemasangan : MINGGU 09 AGUSTUS 2026 Info Tambahan : Hubungi pelanggan sebelum datang ke lokasi, terima kasih."/>
    <s v="FCC"/>
    <d v="2026-08-08T16:55:05"/>
    <d v="2026-08-09T13:00:00"/>
    <m/>
    <s v="PS"/>
    <s v="DMO"/>
    <s v="NO ADDON"/>
    <n v="20260809"/>
    <s v="Completed"/>
    <s v="HSI Bisnis Promo HUT Telkom PSB 70% - 50 Mbps"/>
    <s v="INDIBIZ"/>
    <m/>
    <m/>
    <d v="2026-08-09T13:00:00"/>
    <s v="2026-08-09 13:00:00 | Nama Pic : BP DEDI No Hp Pic : 081333986880 Jam Pemasangan : 08:00 - 12.00 Tanggal Pemasangan : MINGGU 09 AGUSTUS 2026 Info Tambahan : Hubungi pelanggan sebelum datang ke lokasi, terima kasih."/>
    <n v="2026"/>
    <n v="8"/>
    <n v="9"/>
    <d v="2026-08-09T00:00:00"/>
    <n v="-0.54166666666424135"/>
    <x v="0"/>
    <x v="27"/>
  </r>
  <r>
    <n v="1611"/>
    <n v="1002517637"/>
    <n v="3"/>
    <x v="0"/>
    <n v="5"/>
    <s v="MATARAM"/>
    <s v="BIMA"/>
    <s v="TET"/>
    <s v="REG"/>
    <s v="AO"/>
    <s v="NEW SALES"/>
    <m/>
    <s v="Completed (PS)"/>
    <s v="RBS-Regional 3"/>
    <d v="2026-08-10T12:41:26"/>
    <d v="2026-08-11T16:02:03"/>
    <n v="69359853"/>
    <m/>
    <n v="172616220058"/>
    <s v="SPPG SUCI DESA TANGGA YAYASAN MUTIARA CIPTA BIMA"/>
    <s v="ODP-TET-FAF/17"/>
    <s v="WO061390853"/>
    <m/>
    <m/>
    <m/>
    <n v="118.69305780000001"/>
    <n v="-8.6500274000000008"/>
    <s v="MD|MYDB-20260805264396|SC00001/MC00152|SPPG SUCI DESA TANGGA YAYASAN MUTIARA CIPTA BIMA|082339162590"/>
    <s v="MYDIGIBIZPARTNER"/>
    <m/>
    <m/>
    <m/>
    <m/>
    <m/>
    <m/>
    <m/>
    <m/>
    <s v="Management Janji"/>
    <s v="2026-08-07 08:00:00 | Nama PIC : BAPAK FATURAHMAN  No HP :  082339162590  Alt :   M Janji : (JUMAT/7/AGUSTUS/2026)  jam Pasang : 09:00  Note : hubungi pelanggan jika ingin kelokasi"/>
    <s v="FCC"/>
    <d v="2026-10-08T12:54:40"/>
    <m/>
    <m/>
    <s v="PS"/>
    <s v="TET"/>
    <s v="NETMONK"/>
    <n v="20260811"/>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7 08:00:00 | Nama PIC : BAPAK FATURAHMAN  No HP :  082339162590  Alt :   M Janji : (JUMAT/7/AGUSTUS/2026)  jam Pasang : 09:00  Note : hubungi pelanggan jika ingin kelokasi"/>
    <n v="2026"/>
    <n v="8"/>
    <n v="11"/>
    <d v="2026-08-11T00:00:00"/>
    <n v="0.70833333333575865"/>
    <x v="0"/>
    <x v="4"/>
  </r>
  <r>
    <n v="1612"/>
    <n v="1002504883"/>
    <n v="3"/>
    <x v="0"/>
    <n v="5"/>
    <s v="MATARAM"/>
    <s v="BIMA"/>
    <s v="BIM"/>
    <s v="DGS"/>
    <s v="AO"/>
    <s v="NEW SALES"/>
    <m/>
    <s v="Completed (PS)"/>
    <s v="DGS-B2B TREG"/>
    <d v="2026-08-01T17:31:22"/>
    <d v="2026-08-02T13:02:25"/>
    <n v="69355438"/>
    <m/>
    <n v="172616801717"/>
    <s v="UPTD-UPPRD WILAYAH V CABANG RABA BIMA"/>
    <s v="ODP-BIM-FAN/74"/>
    <s v="WO060675627"/>
    <m/>
    <m/>
    <m/>
    <n v="118.7487579"/>
    <n v="-8.4642894000000002"/>
    <s v="DGS HSI |TREG 3 | IRAWATI | 960251|85242810198/82191978182|UPTD-UPPRD WILAYAH V CABANG RABA BIMA|Indibiz 100mbps 1:1 netmonk"/>
    <s v="Account Manager"/>
    <m/>
    <m/>
    <m/>
    <m/>
    <m/>
    <m/>
    <m/>
    <m/>
    <s v="Management Janji"/>
    <s v="call by phone"/>
    <s v="FCC"/>
    <d v="2026-01-08T17:39:50"/>
    <m/>
    <s v="Kendala Lainnya"/>
    <s v="PS"/>
    <s v="BIM"/>
    <s v="NETMONK"/>
    <n v="20260802"/>
    <s v="Completed"/>
    <s v="- E23015;E23015 ~ ES23 - Perangkat ONT[0]  - E23015~null~44292;E23015||11||Abodemen 0[0]  - E23015~null~E23015_SWONTPREM;SWONTPREM ~ Biaya Sewa ONT Premium ~ E23015[50000]  - E23046;E23046 ~ ES23 - Paket HSI Bisnis[0]  - E23046~null~E23046_UNL;UNL ~ Inter"/>
    <s v="INDIBIZ"/>
    <m/>
    <m/>
    <d v="1970-01-01T07:00:00"/>
    <s v="call by phone"/>
    <n v="2026"/>
    <n v="8"/>
    <n v="2"/>
    <d v="2026-08-02T00:00:00"/>
    <n v="20666.708333333332"/>
    <x v="2"/>
    <x v="4"/>
  </r>
  <r>
    <n v="1613"/>
    <n v="1002508551"/>
    <n v="3"/>
    <x v="1"/>
    <n v="5"/>
    <s v="MADURA"/>
    <s v="BANGKALAN"/>
    <s v="ARB"/>
    <s v="REG"/>
    <s v="AO"/>
    <s v="NEW SALES"/>
    <m/>
    <s v="Completed (PS)"/>
    <s v="RBS-Regional 3"/>
    <d v="2026-08-04T14:28:32"/>
    <d v="2026-08-04T14:59:38"/>
    <n v="69355813"/>
    <m/>
    <n v="152439205247"/>
    <s v="RA Tarbiyatus Shibyan"/>
    <s v="ODP-ARB-FD/09"/>
    <s v="WO060903122"/>
    <m/>
    <m/>
    <m/>
    <n v="112.941172120055"/>
    <n v="-6.9937110643435796"/>
    <s v="MD|MYDB-20260730263919|DN00001/MN00572|RA Tarbiyatus Shibyan|087836573970"/>
    <s v="MYDIGIBIZPARTNER"/>
    <m/>
    <m/>
    <m/>
    <m/>
    <m/>
    <m/>
    <m/>
    <m/>
    <s v="Management Janji"/>
    <s v="2026-08-01 13:00:00 | telp :082230329871  alt :  pagi / siang 01/08/2026  hub sebelum ke lokasi "/>
    <s v="FCC"/>
    <d v="2026-04-08T14:40:14"/>
    <m/>
    <m/>
    <s v="PS"/>
    <s v="ARB"/>
    <s v="NETMONK"/>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8-01 13:00:00 | telp :082230329871  alt :  pagi / siang 01/08/2026  hub sebelum ke lokasi "/>
    <n v="2026"/>
    <n v="8"/>
    <n v="4"/>
    <d v="2026-08-04T00:00:00"/>
    <n v="-0.29166666666424135"/>
    <x v="0"/>
    <x v="1"/>
  </r>
  <r>
    <n v="1614"/>
    <n v="1002518182"/>
    <n v="3"/>
    <x v="6"/>
    <n v="5"/>
    <s v="SIDOARJO"/>
    <s v="MOJOKERTO"/>
    <s v="MRT"/>
    <s v="DGS"/>
    <s v="AO"/>
    <s v="NEW SALES"/>
    <m/>
    <s v="Completed (PS)"/>
    <s v="DGS-B2B TREG"/>
    <d v="2026-08-10T15:02:15"/>
    <d v="2026-08-11T22:22:34"/>
    <n v="69362606"/>
    <m/>
    <n v="152312243253"/>
    <s v="Kementerian Haji dan Umrah Kab. Mojokerto"/>
    <s v="ODP-MRT-FP/19"/>
    <s v="WO061416349"/>
    <m/>
    <m/>
    <m/>
    <n v="112.42100000000001"/>
    <n v="-7.5071389000000002"/>
    <s v="AM | SYUKRON| 248909 | GS  | PSB  |TREG 3 |KEMENHAJ;PIC 085888999991 PAKET 100MBPS"/>
    <s v="Amex"/>
    <m/>
    <m/>
    <m/>
    <m/>
    <m/>
    <m/>
    <m/>
    <m/>
    <s v="Management Janji"/>
    <s v="PSB"/>
    <s v="FCC"/>
    <d v="2026-10-08T15:09:52"/>
    <m/>
    <m/>
    <s v="PS"/>
    <s v="MRT"/>
    <s v="NO ADDON"/>
    <n v="20260811"/>
    <s v="Completed"/>
    <s v="- 11_11450;Biaya PSB Reguler HSI EBIS ~ 11[150000]  - E23046;E23046 ~ ES23 - Paket HSI Bisnis[0]  - E23046~null~E23046_UNL;UNL ~ Internet-Link Unlimited Internet Usage ~ E23046[0]  - E23046~null~44877;E23046||11||Abodemen 0[0]  - E23046~null~E23046_HSIE10"/>
    <s v="INDIBIZ"/>
    <m/>
    <m/>
    <d v="2026-08-10T15:00:00"/>
    <s v="PSB"/>
    <n v="2026"/>
    <n v="8"/>
    <n v="11"/>
    <d v="2026-08-11T00:00:00"/>
    <n v="0.375"/>
    <x v="0"/>
    <x v="19"/>
  </r>
  <r>
    <n v="1615"/>
    <n v="1002506659"/>
    <n v="3"/>
    <x v="1"/>
    <n v="5"/>
    <s v="MADURA"/>
    <s v="BANGKALAN"/>
    <s v="KML"/>
    <s v="REG"/>
    <s v="AO"/>
    <s v="NEW SALES"/>
    <m/>
    <s v="CANCEL COMPLETED"/>
    <s v="RBS-Regional 3"/>
    <d v="2026-08-03T21:26:19"/>
    <d v="2026-08-04T14:17:06"/>
    <n v="69357868"/>
    <m/>
    <n v="152436204005"/>
    <s v="Toko Santriawan UTM"/>
    <s v="ODP-KML-FF/46"/>
    <m/>
    <m/>
    <m/>
    <m/>
    <n v="112.7226233"/>
    <n v="-7.1128659000000001"/>
    <s v="|MN02600|/Toko Santriawan UTM/HSI Bisnis Promo HUT Telkom (1:1) 50 Mbps (Rp 355.000) PSB Rp 150.000/087892187243 - 082139042266/oohppp858@gmail.com/Salman Al Farisi/Jln. Raya Telang GG 2 ,Kama Bangkalan"/>
    <s v="Sales Force DBS"/>
    <m/>
    <m/>
    <m/>
    <m/>
    <m/>
    <m/>
    <m/>
    <m/>
    <m/>
    <m/>
    <m/>
    <d v="2026-03-08T21:40:17"/>
    <m/>
    <m/>
    <s v="REJECT_FCC"/>
    <s v="KML"/>
    <s v="NO ADDON"/>
    <m/>
    <s v="DECLINE : Decline - Batal Order HANIF NUROHMAN 40981182|MYDITA"/>
    <s v="- 11_11446;Biaya PSB HSI EBIS Tunai di Depan ~ 11[150000]  - E25060;E25060 ~ ES25 - Paket HSI Bisnis (HSIE) Khusus Winback 2.0[0]  - E25060~null~E25060_UNL;UNL ~ Internet-Link Unlimited Internet Usage ~ E25060[0]  - E25060~null~105343;E25060||11||Abodemen"/>
    <s v="INDIBIZ"/>
    <m/>
    <s v="DECLINE : Decline - Batal Order HANIF NUROHMAN 40981182|MYDITA"/>
    <m/>
    <m/>
    <m/>
    <m/>
    <m/>
    <e v="#NUM!"/>
    <e v="#NUM!"/>
    <x v="1"/>
    <x v="1"/>
  </r>
  <r>
    <n v="1616"/>
    <n v="1002528922"/>
    <n v="3"/>
    <x v="1"/>
    <n v="5"/>
    <s v="SBY UTARA"/>
    <s v="LAMONGAN"/>
    <s v="LMG"/>
    <s v="REG"/>
    <s v="AO"/>
    <s v="NEW SALES"/>
    <s v="1P INET"/>
    <s v="Completed (PS)"/>
    <s v="RBS-Regional 3"/>
    <d v="2026-08-15T19:32:57"/>
    <d v="2026-08-16T14:23:25"/>
    <n v="69367230"/>
    <m/>
    <n v="152433910020"/>
    <s v="yayasan pondok pesantren bustanul hikmah"/>
    <s v="ODP-LMG-FQ/33 FQ/D02/33.01"/>
    <s v="WO061845544"/>
    <m/>
    <m/>
    <m/>
    <n v="112.362261861562"/>
    <n v="-7.2598781317964596"/>
    <s v="MD|MYDB-20260815265583|DN00001/MN00018|yayasan pondok pesantren bustanul hikmah|082142570633"/>
    <s v="MYDIGIBIZPARTNER"/>
    <m/>
    <m/>
    <m/>
    <m/>
    <m/>
    <m/>
    <m/>
    <m/>
    <s v="Management Janji"/>
    <s v="2026-08-17 13:00:00 | Nama PIC:  bp chairul umam  No HP: 082142570633 Alt: Tanggal: 17/08/2026 Jam Pasang: Siang Note: Hubungi sebelum ke lokasi, terimakasih. "/>
    <s v="FCC"/>
    <s v="15-08-2026 19:39:46"/>
    <d v="2026-08-17T13:00:00"/>
    <m/>
    <s v="PS"/>
    <s v="LMG"/>
    <s v="NO ADDON"/>
    <n v="20260816"/>
    <s v="Completed"/>
    <s v="HSI Bisnis Promo HUT Telkom PSB 70% - 150 Mbps"/>
    <s v="INDIBIZ"/>
    <m/>
    <m/>
    <d v="2026-08-17T13:00:00"/>
    <s v="2026-08-17 13:00:00 | Nama PIC:  bp chairul umam  No HP: 082142570633 Alt: Tanggal: 17/08/2026 Jam Pasang: Siang Note: Hubungi sebelum ke lokasi, terimakasih. "/>
    <n v="2026"/>
    <n v="8"/>
    <n v="16"/>
    <d v="2026-08-16T00:00:00"/>
    <n v="-1.5416666666642413"/>
    <x v="0"/>
    <x v="15"/>
  </r>
  <r>
    <n v="1617"/>
    <n v="1002520568"/>
    <n v="3"/>
    <x v="1"/>
    <n v="5"/>
    <s v="SBY UTARA"/>
    <s v="TANDES"/>
    <s v="TNS"/>
    <s v="REG"/>
    <s v="AO"/>
    <s v="NEW SALES"/>
    <s v="1P INET"/>
    <s v="Completed (PS)"/>
    <s v="RBS-Regional 3"/>
    <d v="2026-08-11T15:46:56"/>
    <d v="2026-08-12T14:27:21"/>
    <n v="69363576"/>
    <m/>
    <n v="152409278348"/>
    <s v="MINT PATISSERIE SURABAYA"/>
    <s v="ODP-TDS-FJ/41"/>
    <s v="WO061517992"/>
    <m/>
    <m/>
    <m/>
    <n v="112.690972"/>
    <n v="-7.2772129999999997"/>
    <s v="MD|MYDB-20260811264975|DN00001/MN00884|MINT PATISSERIE SURABAYA|0818669019"/>
    <s v="MYDIGIBIZPARTNER"/>
    <m/>
    <m/>
    <m/>
    <m/>
    <m/>
    <m/>
    <m/>
    <m/>
    <s v="Management Janji"/>
    <s v="2026-08-12 15:00:00 | Tanggal pemasangan: 12/08/2026 Jam pemasangan : siang Info Tambahan : Hubungi pelanggan dulu sebelum ke lokasi terima kasih."/>
    <s v="FCC"/>
    <d v="2026-11-08T15:55:14"/>
    <d v="2026-08-12T15:00:00"/>
    <m/>
    <s v="PS"/>
    <s v="TNS"/>
    <s v="NO ADDON"/>
    <n v="20260812"/>
    <s v="Completed"/>
    <s v="HSI Bisnis Basic PSB 70% - 75 Mbps"/>
    <s v="INDIBIZ"/>
    <m/>
    <m/>
    <d v="2026-08-12T15:00:00"/>
    <s v="2026-08-12 15:00:00 | Tanggal pemasangan: 12/08/2026 Jam pemasangan : siang Info Tambahan : Hubungi pelanggan dulu sebelum ke lokasi terima kasih."/>
    <n v="2026"/>
    <n v="8"/>
    <n v="12"/>
    <d v="2026-08-12T00:00:00"/>
    <n v="-0.625"/>
    <x v="0"/>
    <x v="27"/>
  </r>
  <r>
    <n v="1618"/>
    <n v="1002521427"/>
    <n v="3"/>
    <x v="6"/>
    <n v="5"/>
    <s v="JEMBER"/>
    <s v="SITUBONDO"/>
    <s v="SIT"/>
    <s v="REG"/>
    <s v="AO"/>
    <s v="NEW SALES"/>
    <s v="1P INET"/>
    <s v="Completed (PS)"/>
    <s v="RBS-Regional 3"/>
    <d v="2026-08-12T09:40:57"/>
    <d v="2026-08-12T15:10:18"/>
    <n v="69363896"/>
    <m/>
    <n v="152506219074"/>
    <s v="TOKO MISNATO"/>
    <s v="ODP-SIT-FAC/45 FAC/D04/45.01"/>
    <s v="WO061558750"/>
    <m/>
    <m/>
    <m/>
    <n v="114.085076"/>
    <n v="-7.7163250000000003"/>
    <s v="|MN02617|MYIA-063559137301/POI/MISNATO AFANDI/082233022832/agussupriyono9478@gmail.com"/>
    <s v="MYIB_ASSISTANT"/>
    <m/>
    <m/>
    <m/>
    <m/>
    <m/>
    <m/>
    <m/>
    <m/>
    <s v="Management Janji"/>
    <s v="2026-08-13 08:00:00 | M Janji : (14/08/2026) jam Pasang : 09:00 Note : hubungi pelanggan jika ingin kelokasi "/>
    <s v="FCC"/>
    <d v="2026-12-08T09:55:11"/>
    <d v="2026-08-13T08:00:00"/>
    <m/>
    <s v="PS"/>
    <s v="SIT"/>
    <s v="NETMONK"/>
    <n v="20260812"/>
    <s v="Completed"/>
    <s v="HSI Bisnis Bundling Netmonk Promo 2026 PSB 70% - 150 Mbps"/>
    <s v="INDIBIZ"/>
    <m/>
    <m/>
    <d v="2026-08-13T08:00:00"/>
    <s v="2026-08-13 08:00:00 | M Janji : (14/08/2026) jam Pasang : 09:00 Note : hubungi pelanggan jika ingin kelokasi "/>
    <n v="2026"/>
    <n v="8"/>
    <n v="12"/>
    <d v="2026-08-12T00:00:00"/>
    <n v="-1.3333333333357587"/>
    <x v="0"/>
    <x v="16"/>
  </r>
  <r>
    <n v="1619"/>
    <n v="1002513785"/>
    <n v="3"/>
    <x v="7"/>
    <n v="4"/>
    <s v="KUDUS"/>
    <s v="PURWODADI"/>
    <s v="WRO"/>
    <s v="REG"/>
    <s v="AO"/>
    <s v="NEW SALES"/>
    <s v="1P INET"/>
    <s v="Completed (PS)"/>
    <s v="RBS-Regional 3"/>
    <d v="2026-08-07T09:10:57"/>
    <d v="2026-08-09T17:07:53"/>
    <n v="69360421"/>
    <m/>
    <n v="142509107221"/>
    <s v="ENHA KOMPUTER"/>
    <s v="ODP-WRO-FA/018 FA/F01/018.01"/>
    <s v="WO061135601"/>
    <m/>
    <m/>
    <m/>
    <n v="111.0093541"/>
    <n v="-7.0867570999999998"/>
    <s v="|MN01314|MYIA-090895004894/POI/MOH JASMANI /082136975764/mohjasmani48@gmail.com"/>
    <s v="MYIB_ASSISTANT"/>
    <m/>
    <m/>
    <m/>
    <m/>
    <m/>
    <m/>
    <m/>
    <m/>
    <s v="Management Janji"/>
    <s v="2026-08-08 13:00:00 | M Janji : 8 agustus 2026 jam Pasang : siang Note : hubungi pelanggan jika ingin kelokasi"/>
    <s v="FCC"/>
    <d v="2026-07-08T09:25:58"/>
    <d v="2026-08-08T13:00:00"/>
    <m/>
    <s v="PS"/>
    <s v="WRO"/>
    <s v="NO ADDON"/>
    <n v="20260809"/>
    <s v="Completed"/>
    <s v="HSI Bisnis Promo HUT Telkom PSB 70% - 50 Mbps"/>
    <s v="INDIBIZ"/>
    <m/>
    <m/>
    <d v="2026-08-08T13:00:00"/>
    <s v="2026-08-08 13:00:00 | M Janji : 8 agustus 2026 jam Pasang : siang Note : hubungi pelanggan jika ingin kelokasi"/>
    <n v="2026"/>
    <n v="8"/>
    <n v="9"/>
    <d v="2026-08-09T00:00:00"/>
    <n v="0.45833333333575865"/>
    <x v="0"/>
    <x v="3"/>
  </r>
  <r>
    <n v="1620"/>
    <n v="1002525302"/>
    <n v="3"/>
    <x v="1"/>
    <n v="5"/>
    <s v="SBY SELATAN"/>
    <s v="MANYAR"/>
    <s v="JGR"/>
    <s v="REG"/>
    <s v="AO"/>
    <s v="NEW SALES"/>
    <m/>
    <s v="Completed (PS)"/>
    <s v="RBS-Regional 2"/>
    <d v="2026-08-13T20:12:57"/>
    <d v="2026-08-14T15:28:22"/>
    <n v="69365555"/>
    <m/>
    <n v="152310255727"/>
    <s v="MOBENG RUNGKUT"/>
    <s v="ODP-RKT-FGX/37"/>
    <s v="WO061718604"/>
    <m/>
    <m/>
    <m/>
    <n v="112.7850617"/>
    <n v="-7.3317527"/>
    <s v="|MB10139|/MOBENG RUNGKUT/081211886671/it.rony@mobeng.co.id"/>
    <s v="Sales Force DBS"/>
    <m/>
    <m/>
    <m/>
    <m/>
    <m/>
    <m/>
    <m/>
    <m/>
    <s v="Management Janji"/>
    <s v="2026-08-18 13:00:00|M Janji :  18 Agustus 2026 Jam Pasang : 11.00 Note : hubungi pelanggan jika ingin ke lokasi, terima kasih. |40941148|MYDITA"/>
    <s v="FCC"/>
    <s v="13-08-2026 20:25:02"/>
    <d v="2026-08-18T13:00:00"/>
    <m/>
    <s v="PS"/>
    <s v="JGR"/>
    <s v="NO ADDON"/>
    <n v="20260814"/>
    <s v="Completed"/>
    <s v="- 11_11446;Biaya PSB HSI EBIS Tunai di Depan ~ 11[150000]  - SP_NOSS;SP_NOSS ~ Internet NOSS Multispeed Network[0]  - E23015;E23015 ~ ES23 - Perangkat ONT[0]  - E23015~null~44292;E23015||11||Abodemen 0[0]  - E23015~null~E23015_SWONT;SWONT ~ Biaya Sewa ONT"/>
    <s v="INDIBIZ"/>
    <m/>
    <m/>
    <d v="2026-08-18T13:00:00"/>
    <s v="2026-08-18 13:00:00|M Janji :  18 Agustus 2026 Jam Pasang : 11.00 Note : hubungi pelanggan jika ingin ke lokasi, terima kasih. |40941148|MYDITA"/>
    <n v="2026"/>
    <n v="8"/>
    <n v="14"/>
    <d v="2026-08-14T00:00:00"/>
    <n v="-4.5416666666642413"/>
    <x v="0"/>
    <x v="8"/>
  </r>
  <r>
    <n v="1621"/>
    <n v="1002506078"/>
    <n v="3"/>
    <x v="5"/>
    <n v="5"/>
    <s v="SINGARJA"/>
    <s v="SINGARAJA"/>
    <s v="SGR"/>
    <s v="REG"/>
    <s v="AO"/>
    <s v="NEW SALES"/>
    <m/>
    <s v="102 | FOLLOW UP COMPLETED"/>
    <s v="RBS-Regional 3"/>
    <d v="2026-08-03T13:23:10"/>
    <d v="2026-08-07T10:48:55"/>
    <n v="69357509"/>
    <m/>
    <n v="172424836788"/>
    <s v="TK NEGERI LILIGUNDI"/>
    <s v="ODP-SGR-FCU/14"/>
    <s v="WO060809314"/>
    <m/>
    <m/>
    <m/>
    <n v="115.0979859"/>
    <n v="-8.1274271000000002"/>
    <s v="|MC10009|/TK NEGERI LILIGUNDI/PIC IDA AYU KADE MARET/082221571674/081246431476/tknegerililigundi20@gmail.com"/>
    <s v="Sales Force DBS"/>
    <m/>
    <m/>
    <m/>
    <m/>
    <m/>
    <m/>
    <m/>
    <m/>
    <s v="Management Janji"/>
    <s v="2026-08-04 13:00:00|Nama PIC: bu ida ayu Notel: 082221571674 Alt: -  Tanggal: 4/8/2026 Jam Pasang: Siang Note: Hubungi sebelum ke lokasi, terimakasih. |40961370|MYDITA"/>
    <s v="FCC"/>
    <d v="2026-03-08T13:25:40"/>
    <d v="2026-08-04T13:00:00"/>
    <s v="Kendala Pelanggan"/>
    <s v="REVOKE"/>
    <s v="SGR"/>
    <s v="NETMONK"/>
    <m/>
    <s v="Follow Up Revoke Completed, New Order ID : SC1002514199"/>
    <s v="- 11_11446;Biaya PSB HSI EBIS Tunai di Depan ~ 11[150000]  - SP_NOSS;SP_NOSS ~ Internet NOSS Multispeed Network[0]  - SP_NOSS;SP_NOSS ~ Internet NOSS Multispeed Network[0]  - E25061;E25061 ~ ES25 - Paket HSI Basic (HSIEF) Khusus Winback 2.0[0]  - E25061~n"/>
    <s v="INDIBIZ"/>
    <m/>
    <m/>
    <d v="2026-08-04T13:00:00"/>
    <s v="2026-08-04 13:00:00|Nama PIC: bu ida ayu Notel: 082221571674 Alt: -  Tanggal: 4/8/2026 Jam Pasang: Siang Note: Hubungi sebelum ke lokasi, terimakasih. |40961370|MYDITA"/>
    <m/>
    <m/>
    <m/>
    <e v="#NUM!"/>
    <e v="#NUM!"/>
    <x v="1"/>
    <x v="34"/>
  </r>
  <r>
    <n v="1622"/>
    <n v="1002530864"/>
    <n v="3"/>
    <x v="0"/>
    <n v="5"/>
    <s v="MATARAM"/>
    <s v="LOMBOK BARAT TENGAH"/>
    <s v="GER"/>
    <s v="REG"/>
    <s v="AO"/>
    <s v="NEW SALES"/>
    <s v="1P INET"/>
    <s v="MIE - SEND SURVEY"/>
    <s v="RBS-Regional 3"/>
    <d v="2026-08-17T13:14:57"/>
    <d v="2026-08-17T13:16:02"/>
    <n v="69368097"/>
    <m/>
    <n v="172602204109"/>
    <s v="UD MUNAWIR"/>
    <s v="ODP-GER-FAM/22 FAM/D05/22.01"/>
    <s v="WO061930027"/>
    <m/>
    <m/>
    <m/>
    <n v="116.00951329999999"/>
    <n v="-8.7516742000000001"/>
    <s v="|MC40230|MYIA-093053297575/POI/MUNAWIR/087750983177/harisgazali61@gmail.com"/>
    <s v="MYIB_ASSISTANT"/>
    <m/>
    <m/>
    <m/>
    <m/>
    <m/>
    <m/>
    <m/>
    <m/>
    <s v="Management Janji"/>
    <s v="2026-08-18 13:00:00 | M janji : pagi Tanggal Pemasangan : 18/agustus/2026 Note : hubungi pelanggan jika ingin kelokasi "/>
    <s v="FCC"/>
    <s v="17-08-2026 13:39:51"/>
    <d v="2026-08-18T13:00:00"/>
    <m/>
    <s v="SURVEY_NEW_MANJA"/>
    <s v="GER"/>
    <s v="NO ADDON"/>
    <m/>
    <s v="MIE - SEND SURVEY"/>
    <s v="HSI Bisnis Promo HUT Telkom PSB 70% - 100 Mbps"/>
    <s v="INDIBIZ"/>
    <m/>
    <m/>
    <d v="2026-08-18T13:00:00"/>
    <s v="2026-08-18 13:00:00 | M janji : pagi Tanggal Pemasangan : 18/agustus/2026 Note : hubungi pelanggan jika ingin kelokasi "/>
    <m/>
    <m/>
    <m/>
    <e v="#NUM!"/>
    <e v="#NUM!"/>
    <x v="1"/>
    <x v="9"/>
  </r>
  <r>
    <n v="1623"/>
    <n v="1002528637"/>
    <n v="3"/>
    <x v="1"/>
    <n v="5"/>
    <s v="MADURA"/>
    <s v="BANGKALAN"/>
    <s v="SPG"/>
    <s v="REG"/>
    <s v="AO"/>
    <s v="NEW SALES"/>
    <s v="1P INET"/>
    <s v="102 | FOLLOW UP COMPLETED"/>
    <s v="RBS-Regional 3"/>
    <d v="2026-08-15T15:59:57"/>
    <d v="2026-08-17T16:15:08"/>
    <n v="69367097"/>
    <m/>
    <n v="152434912716"/>
    <s v="PP Nahdatul Islamiyah"/>
    <s v="ODP-SPG-FS/46 FS/D07/46.01"/>
    <s v="WO061834135"/>
    <m/>
    <m/>
    <m/>
    <n v="113.235447965562"/>
    <n v="-7.0797328375850803"/>
    <s v="MD|MYDB-20260815265571|DN00001/MN00572|PP Nahdatul Islamiyah|08999957320"/>
    <s v="MYDIGIBIZPARTNER"/>
    <m/>
    <m/>
    <m/>
    <m/>
    <m/>
    <m/>
    <m/>
    <m/>
    <s v="Management Janji"/>
    <s v="2026-08-16 13:00:00 | Tanggal pemasangan: 16/08/2026 Jam pemasangan : pagi / siang Info Tambahan : Hubungi pelanggan dulu sebelum ke lokasi terima kasih."/>
    <s v="FCC"/>
    <s v="15-08-2026 16:10:16"/>
    <d v="2026-08-16T13:00:00"/>
    <s v="Kendala Pelanggan"/>
    <s v="REVOKE"/>
    <s v="SPG"/>
    <s v="NETMONK"/>
    <m/>
    <s v="Follow Up Revoke Completed, New Order ID : SC1002531224"/>
    <s v="HSI Bisnis Bundling Netmonk Promo 2026 PSB 70% - 200 Mbps"/>
    <s v="INDIBIZ"/>
    <m/>
    <m/>
    <d v="2026-08-16T13:00:00"/>
    <s v="2026-08-16 13:00:00 | Tanggal pemasangan: 16/08/2026 Jam pemasangan : pagi / siang Info Tambahan : Hubungi pelanggan dulu sebelum ke lokasi terima kasih."/>
    <m/>
    <m/>
    <m/>
    <e v="#NUM!"/>
    <e v="#NUM!"/>
    <x v="1"/>
    <x v="1"/>
  </r>
  <r>
    <n v="1624"/>
    <n v="1002518219"/>
    <n v="3"/>
    <x v="1"/>
    <n v="5"/>
    <s v="SBY UTARA"/>
    <s v="TANDES"/>
    <s v="BBE"/>
    <s v="REG"/>
    <s v="AO"/>
    <s v="NEW SALES"/>
    <s v="1P INET"/>
    <s v="Completed (PS)"/>
    <s v="RBS-Regional 3"/>
    <d v="2026-08-10T15:10:56"/>
    <d v="2026-08-11T19:55:15"/>
    <n v="69362629"/>
    <m/>
    <n v="152417233932"/>
    <s v="TOKO RIZKY JAYA"/>
    <s v="ODP-BBE-FFB/42 FFB/D07/42.01"/>
    <s v="WO061417340"/>
    <m/>
    <m/>
    <m/>
    <n v="112.6295365"/>
    <n v="-7.3673234000000001"/>
    <s v="MD|MYDB-20260810264875|DN00001/MN00443|TOKO RIZKY JAYA|085335499901"/>
    <s v="MYDIGIBIZPARTNER"/>
    <m/>
    <m/>
    <m/>
    <m/>
    <m/>
    <m/>
    <m/>
    <m/>
    <s v="Management Janji"/>
    <s v="2026-08-11 13:00:00 | Waktu pemasnagan : 11 Agustus 2026 Jam pemasangan : 08.00 - 12.00 Mohon hubungi pelanggan sebelum ke lokasi  Terima kasih"/>
    <s v="FCC"/>
    <d v="2026-10-08T15:25:39"/>
    <d v="2026-08-11T13:00:00"/>
    <m/>
    <s v="PS"/>
    <s v="BBE"/>
    <s v="NO ADDON"/>
    <n v="20260811"/>
    <s v="Completed"/>
    <s v="HSI Bisnis Basic Promo HUT Telkom PSB 70% - 50 Mbps"/>
    <s v="INDIBIZ"/>
    <m/>
    <m/>
    <d v="2026-08-11T13:00:00"/>
    <s v="2026-08-11 13:00:00 | Waktu pemasnagan : 11 Agustus 2026 Jam pemasangan : 08.00 - 12.00 Mohon hubungi pelanggan sebelum ke lokasi  Terima kasih"/>
    <n v="2026"/>
    <n v="8"/>
    <n v="11"/>
    <d v="2026-08-11T00:00:00"/>
    <n v="-0.54166666666424135"/>
    <x v="0"/>
    <x v="27"/>
  </r>
  <r>
    <n v="1625"/>
    <n v="1002510445"/>
    <n v="3"/>
    <x v="0"/>
    <n v="5"/>
    <s v="MATARAM"/>
    <s v="INNER - NUSA TENGGARA"/>
    <s v="MTR"/>
    <s v="DPS"/>
    <s v="AO"/>
    <s v="NEW SALES"/>
    <m/>
    <s v="Completed (PS)"/>
    <s v="DPS-Retail &amp; Media"/>
    <d v="2026-08-05T13:00:40"/>
    <d v="2026-08-05T21:04:41"/>
    <n v="69359139"/>
    <m/>
    <n v="172601796081"/>
    <s v="LOMBOK EPICENTRUM MALL / X8"/>
    <s v="ODP-MTR-FAT/06"/>
    <s v="WO060979911"/>
    <m/>
    <m/>
    <m/>
    <n v="116.104269"/>
    <n v="-8.5935799999999993"/>
    <s v="DPS HSI | Ida Harianti | 402005 | TREG 3 |PAK FATRIA| +62 819-2920-0005 | PSB | INET NETMONK 50MBPS"/>
    <s v="Amex"/>
    <m/>
    <m/>
    <m/>
    <m/>
    <m/>
    <m/>
    <m/>
    <m/>
    <s v="Management Janji"/>
    <s v="AO"/>
    <s v="FCC"/>
    <d v="2026-05-08T13:10:17"/>
    <m/>
    <m/>
    <s v="PS"/>
    <s v="MTR"/>
    <s v="NETMONK"/>
    <n v="20260805"/>
    <s v="Completed"/>
    <s v="- 11_11450;Biaya PSB Reguler HSI EBIS ~ 11[150000]  - SP_NOSS;SP_NOSS ~ Internet NOSS Multispeed Network[0]  - E23015;E23015 ~ ES23 - Perangkat ONT[0]  - E23015~null~44292;E23015||11||Abodemen 0[0]  - E23015~null~E23015_SWONT;SWONT ~ Biaya Sewa ONT ~ E230"/>
    <s v="INDIBIZ"/>
    <m/>
    <m/>
    <d v="2026-08-05T12:00:00"/>
    <s v="AO"/>
    <n v="2026"/>
    <n v="8"/>
    <n v="5"/>
    <d v="2026-08-05T00:00:00"/>
    <n v="-0.5"/>
    <x v="0"/>
    <x v="23"/>
  </r>
  <r>
    <n v="1626"/>
    <n v="1002528611"/>
    <n v="3"/>
    <x v="7"/>
    <n v="4"/>
    <s v="KUDUS"/>
    <s v="BLORA"/>
    <s v="BLO"/>
    <s v="REG"/>
    <s v="AO"/>
    <s v="NEW SALES"/>
    <s v="1P INET"/>
    <s v="Completed (PS)"/>
    <s v="RBS-Regional 3"/>
    <d v="2026-08-15T15:49:56"/>
    <d v="2026-08-17T12:33:28"/>
    <n v="69367075"/>
    <m/>
    <n v="141569115579"/>
    <s v="BLORA PETSHOP"/>
    <s v="ODP-BLO-FDD/028 FDD/D03/028.01"/>
    <s v="WO061833565"/>
    <m/>
    <m/>
    <m/>
    <n v="111.44313990000001"/>
    <n v="-6.9127293999999999"/>
    <s v="|MC60133|MYIA-052857611397/POI/Ahmad faiza nur sufani/085736202383/45faiza44@gmail.com"/>
    <s v="MYIB_ASSISTANT"/>
    <m/>
    <m/>
    <m/>
    <m/>
    <m/>
    <m/>
    <m/>
    <m/>
    <s v="Management Janji"/>
    <s v="2026-08-16 13:00:00 | Tanggal pemasangan: 16/08/2026 Jam pemasangan : pagi / siang Info Tambahan : Hubungi pelanggan dulu sebelum ke lokasi terima kasih."/>
    <s v="FCC"/>
    <s v="15-08-2026 15:54:49"/>
    <d v="2026-08-16T13:00:00"/>
    <m/>
    <s v="PS"/>
    <s v="BLO"/>
    <s v="NO ADDON"/>
    <n v="20260817"/>
    <s v="Completed"/>
    <s v="HSI Bisnis PSB 70% - 150 Mbps"/>
    <s v="INDIBIZ"/>
    <m/>
    <m/>
    <d v="2026-08-16T13:00:00"/>
    <s v="2026-08-16 13:00:00 | Tanggal pemasangan: 16/08/2026 Jam pemasangan : pagi / siang Info Tambahan : Hubungi pelanggan dulu sebelum ke lokasi terima kasih."/>
    <n v="2026"/>
    <n v="8"/>
    <n v="17"/>
    <d v="2026-08-17T00:00:00"/>
    <n v="0.45833333333575865"/>
    <x v="0"/>
    <x v="3"/>
  </r>
  <r>
    <n v="1627"/>
    <n v="1002517592"/>
    <n v="3"/>
    <x v="3"/>
    <n v="4"/>
    <s v="MAGELANG"/>
    <s v="MUNTILAN"/>
    <s v="MUN"/>
    <s v="REG"/>
    <s v="AO"/>
    <s v="NEW SALES"/>
    <s v="1P INET"/>
    <s v="Completed (PS)"/>
    <s v="RBS-Regional 3"/>
    <d v="2026-08-10T12:07:56"/>
    <d v="2026-08-11T14:22:59"/>
    <n v="69362367"/>
    <m/>
    <n v="141146114811"/>
    <s v="SPBU 44 564 01 SUCEN"/>
    <s v="ODP-MUN-FAD/072 FAD/D05/072.01"/>
    <s v="WO061385076"/>
    <m/>
    <m/>
    <m/>
    <n v="110.312033661928"/>
    <n v="-7.6216592984421601"/>
    <s v="|MN02395|MYIA-054720966135/POI/GOEI ING TOENALIAS YONG TJONG/083899125835/padimakmur01@gmail.com"/>
    <s v="MYIB_ASSISTANT"/>
    <m/>
    <m/>
    <m/>
    <m/>
    <m/>
    <m/>
    <m/>
    <m/>
    <s v="Management Janji"/>
    <s v="2026-08-11 15:00:00 | telp : 083899125835 alt :  M Janji : (11/08/2026) jam Pasang :pagi / siang  Note : hubungi pelanggan jika ingin kelokasi "/>
    <s v="FCC"/>
    <d v="2026-10-08T12:09:56"/>
    <d v="2026-08-11T15:00:00"/>
    <m/>
    <s v="PS"/>
    <s v="MUN"/>
    <s v="NO ADDON"/>
    <n v="20260811"/>
    <s v="Completed"/>
    <s v="HSI Bisnis Basic Promo HUT Telkom PSB 70% - 100 Mbps"/>
    <s v="INDIBIZ"/>
    <m/>
    <m/>
    <d v="2026-08-11T15:00:00"/>
    <s v="2026-08-11 15:00:00 | telp : 083899125835 alt :  M Janji : (11/08/2026) jam Pasang :pagi / siang  Note : hubungi pelanggan jika ingin kelokasi "/>
    <n v="2026"/>
    <n v="8"/>
    <n v="11"/>
    <d v="2026-08-11T00:00:00"/>
    <n v="-0.625"/>
    <x v="0"/>
    <x v="3"/>
  </r>
  <r>
    <n v="1628"/>
    <n v="1002518622"/>
    <n v="3"/>
    <x v="1"/>
    <n v="5"/>
    <s v="SBY UTARA"/>
    <s v="TANDES"/>
    <s v="KLN"/>
    <s v="REG"/>
    <s v="AO"/>
    <s v="NEW SALES"/>
    <s v="1P INET"/>
    <s v="Completed (PS)"/>
    <s v="RBS-Regional 3"/>
    <d v="2026-08-10T17:31:57"/>
    <d v="2026-08-11T17:28:05"/>
    <n v="69362753"/>
    <m/>
    <n v="152418251413"/>
    <s v="PT AGRO CROPS INDONESIA"/>
    <s v="ODP-TDS-FDP/45 FDP/D04/45.01"/>
    <s v="WO061438533"/>
    <m/>
    <m/>
    <m/>
    <n v="112.670742049813"/>
    <n v="-7.2464629836754497"/>
    <s v="MD|MYDB-20260810264894|DN00001/MN02280|PT AGRO CROPS INDONESIA|087888978889"/>
    <s v="MYDIGIBIZPARTNER"/>
    <m/>
    <m/>
    <m/>
    <m/>
    <m/>
    <m/>
    <m/>
    <m/>
    <s v="Management Janji"/>
    <s v="2026-08-14 13:00:00 | telp : 087888978889 alt :  M Janji : (11/08/2026) jam Pasang :pagi / siang  Note : hubungi pelanggan jika ingin kelokasi"/>
    <s v="FCC"/>
    <d v="2026-10-08T17:39:53"/>
    <d v="2026-08-14T13:00:00"/>
    <m/>
    <s v="PS"/>
    <s v="KLN"/>
    <s v="NO ADDON"/>
    <n v="20260811"/>
    <s v="Completed"/>
    <s v="HSI Bisnis Promo HUT Telkom PSB 70% - 50 Mbps"/>
    <s v="INDIBIZ"/>
    <m/>
    <m/>
    <d v="2026-08-14T13:00:00"/>
    <s v="2026-08-14 13:00:00 | telp : 087888978889 alt :  M Janji : (11/08/2026) jam Pasang :pagi / siang  Note : hubungi pelanggan jika ingin kelokasi"/>
    <n v="2026"/>
    <n v="8"/>
    <n v="11"/>
    <d v="2026-08-11T00:00:00"/>
    <n v="-3.5416666666642413"/>
    <x v="0"/>
    <x v="27"/>
  </r>
  <r>
    <n v="1629"/>
    <n v="1002530493"/>
    <n v="3"/>
    <x v="6"/>
    <n v="5"/>
    <s v="JEMBER"/>
    <s v="SITUBONDO"/>
    <s v="SIT"/>
    <s v="REG"/>
    <s v="AO"/>
    <s v="NEW SALES"/>
    <s v="1P INET"/>
    <s v="7 | OSS - PROVISIONING ISSUED"/>
    <s v="RBS-Regional 3"/>
    <d v="2026-08-17T09:32:56"/>
    <d v="2026-08-17T17:06:56"/>
    <n v="69367852"/>
    <m/>
    <n v="152506219133"/>
    <s v="TOKO CITRA"/>
    <s v="ODP-SIT-FQ/48 FQ/D05/48.01"/>
    <s v="WO061913602"/>
    <m/>
    <m/>
    <m/>
    <n v="114.04164299999999"/>
    <n v="-7.6627660000000004"/>
    <s v="|MN02617|MYIA-014778849619/POI/085218960556/085218960556/pranataaprilio90@gmail.com"/>
    <s v="MYIB_ASSISTANT"/>
    <m/>
    <m/>
    <m/>
    <m/>
    <m/>
    <m/>
    <m/>
    <m/>
    <s v="Management Janji"/>
    <s v="2026-08-18 08:00:00 | Jam Pemasangan : 08:00 - 12.00 Tanggal Pemasangan : 18/08/2026 Info Tambahan : Hubungi pelanggan sebelum datang ke lokasi"/>
    <s v="FCC"/>
    <s v="17-08-2026 09:39:54"/>
    <d v="2026-08-18T08:00:00"/>
    <m/>
    <s v="PI"/>
    <s v="SIT"/>
    <s v="NETMONK"/>
    <m/>
    <s v="Provisioning Issued"/>
    <s v="HSI Bisnis Bundling Netmonk PSB 70% Promo - 150 Mbps"/>
    <s v="INDIBIZ"/>
    <m/>
    <m/>
    <d v="2026-08-18T08:00:00"/>
    <s v="2026-08-18 08:00:00 | Jam Pemasangan : 08:00 - 12.00 Tanggal Pemasangan : 18/08/2026 Info Tambahan : Hubungi pelanggan sebelum datang ke lokasi"/>
    <m/>
    <m/>
    <m/>
    <e v="#NUM!"/>
    <e v="#NUM!"/>
    <x v="1"/>
    <x v="16"/>
  </r>
  <r>
    <n v="1630"/>
    <n v="1002515883"/>
    <n v="3"/>
    <x v="2"/>
    <n v="5"/>
    <s v="MALANG"/>
    <s v="BATU"/>
    <s v="BLB"/>
    <s v="REG"/>
    <s v="AO"/>
    <s v="NEW SALES"/>
    <s v="1P INET"/>
    <s v="102 | FOLLOW UP COMPLETED"/>
    <s v="RBS-Regional 3"/>
    <d v="2026-08-08T12:32:57"/>
    <d v="2026-08-10T12:57:06"/>
    <n v="69361415"/>
    <m/>
    <n v="152702231724"/>
    <s v="CV Smart Artha Muda"/>
    <s v="ODP-BLB-FBD/14 FBD/D02/14.01"/>
    <s v="WO061255404"/>
    <m/>
    <m/>
    <m/>
    <n v="112.65626880000001"/>
    <n v="-7.9255599999999999"/>
    <s v="|MC20057|MYIA-030570485283/POI/Nurul Fatimah/085804286006/smartarthamuda@gmail.com"/>
    <s v="MYIB_ASSISTANT"/>
    <m/>
    <m/>
    <m/>
    <m/>
    <m/>
    <m/>
    <m/>
    <m/>
    <s v="Management Janji"/>
    <s v="2026-08-09 13:00:00 | Nama PIC: bu nurul  Notel: 085804286006 Alt: -  Tanggal: 9/8/2026 Jam Pasang: Siang Note: Hubungi pelanggan sebelum ke lokasi, terima kasih. "/>
    <s v="FCC"/>
    <d v="2026-08-08T12:39:51"/>
    <d v="2026-08-09T13:00:00"/>
    <m/>
    <s v="REVOKE"/>
    <s v="BLB"/>
    <s v="NO ADDON"/>
    <m/>
    <s v="Follow Up Revoke Completed, New Order ID : SC1002517668"/>
    <s v="HSI Bisnis PSB 70% - 100 Mbps"/>
    <s v="INDIBIZ"/>
    <m/>
    <m/>
    <d v="2026-08-09T13:00:00"/>
    <s v="2026-08-09 13:00:00 | Nama PIC: bu nurul  Notel: 085804286006 Alt: -  Tanggal: 9/8/2026 Jam Pasang: Siang Note: Hubungi pelanggan sebelum ke lokasi, terima kasih. "/>
    <m/>
    <m/>
    <m/>
    <e v="#NUM!"/>
    <e v="#NUM!"/>
    <x v="1"/>
    <x v="11"/>
  </r>
  <r>
    <n v="1631"/>
    <n v="1002506572"/>
    <n v="3"/>
    <x v="2"/>
    <n v="5"/>
    <s v="KEDIRI"/>
    <s v="NGANJUK"/>
    <s v="PRB"/>
    <s v="REG"/>
    <s v="AO"/>
    <s v="NEW SALES"/>
    <s v="1P INET"/>
    <s v="Completed (PS)"/>
    <s v="RBS-Regional 3"/>
    <d v="2026-08-03T17:14:56"/>
    <d v="2026-08-04T16:28:28"/>
    <n v="69357810"/>
    <m/>
    <n v="152627203800"/>
    <s v="Line cook &amp; cookies"/>
    <s v="ODP-PRB-FB/02 FB/D01/02.01"/>
    <s v="WO060827645"/>
    <m/>
    <m/>
    <m/>
    <n v="112.020458243787"/>
    <n v="-7.6745714546624297"/>
    <s v="MD|MYDB-20260803264280|DN00001/MN00451|Line cook &amp; cookies|085649111879"/>
    <s v="MYDIGIBIZPARTNER"/>
    <m/>
    <m/>
    <m/>
    <m/>
    <m/>
    <m/>
    <m/>
    <m/>
    <s v="Management Janji"/>
    <s v="2026-08-04 15:00:00 | Nama Pic : bp TRI SULASTYO PRAMONO No Hp Pic : 085649111879 No alt : - Jam Pemasangan : siang  Tanggal Pemasangan : 4 Agustus 2026"/>
    <s v="FCC"/>
    <d v="2026-03-08T17:24:53"/>
    <d v="2026-08-04T15:00:00"/>
    <m/>
    <s v="PS"/>
    <s v="PRB"/>
    <s v="NO ADDON"/>
    <n v="20260804"/>
    <s v="Completed"/>
    <s v="HSI Bisnis Promo HUT Telkom PSB 70% - 50 Mbps"/>
    <s v="INDIBIZ"/>
    <m/>
    <m/>
    <d v="2026-08-04T15:00:00"/>
    <s v="2026-08-04 15:00:00 | Nama Pic : bp TRI SULASTYO PRAMONO No Hp Pic : 085649111879 No alt : - Jam Pemasangan : siang  Tanggal Pemasangan : 4 Agustus 2026"/>
    <n v="2026"/>
    <n v="8"/>
    <n v="4"/>
    <d v="2026-08-04T00:00:00"/>
    <n v="-0.625"/>
    <x v="0"/>
    <x v="7"/>
  </r>
  <r>
    <n v="1632"/>
    <n v="1002506599"/>
    <n v="3"/>
    <x v="3"/>
    <n v="4"/>
    <s v="MAGELANG"/>
    <s v="MUNTILAN"/>
    <s v="MUN"/>
    <s v="REG"/>
    <s v="AO"/>
    <s v="NEW SALES"/>
    <s v="1P INET"/>
    <s v="Completed (PS)"/>
    <s v="RBS-Regional 3"/>
    <d v="2026-08-03T17:58:56"/>
    <d v="2026-08-04T14:14:52"/>
    <n v="69357820"/>
    <m/>
    <n v="141146114793"/>
    <s v="RATU CELL"/>
    <s v="ODP-MUN-FAT/024 FAT/D02/024.01"/>
    <s v="WO060831279"/>
    <m/>
    <m/>
    <m/>
    <n v="110.34173199999999"/>
    <n v="-7.608924"/>
    <s v="|MN00935|MYIA-024368912449/POI/RIFQI KURNIAWAN/081226920510/rifqikurniawan001@gmail.com"/>
    <s v="MYIB_ASSISTANT"/>
    <m/>
    <m/>
    <m/>
    <m/>
    <m/>
    <m/>
    <m/>
    <m/>
    <s v="Management Janji"/>
    <s v="2026-08-05 09:00:00 | Nama PIC : rifqi kurniawan No HP : 081226920510 Tanggal Pemasangan : 05 Agustus 2026 Jam Pemasangan : 08:00 15:00 Info Tambahan : Hubungi pelanggan dulu sebelum ke lokasi terimakasih"/>
    <s v="FCC"/>
    <d v="2026-03-08T18:10:15"/>
    <d v="2026-08-05T09:00:00"/>
    <m/>
    <s v="PS"/>
    <s v="MUN"/>
    <s v="NO ADDON"/>
    <n v="20260804"/>
    <s v="Completed"/>
    <s v="HSI Bisnis Promo HUT Telkom PSB 70% - 75 Mbps"/>
    <s v="INDIBIZ"/>
    <m/>
    <m/>
    <d v="2026-08-05T09:00:00"/>
    <s v="2026-08-05 09:00:00 | Nama PIC : rifqi kurniawan No HP : 081226920510 Tanggal Pemasangan : 05 Agustus 2026 Jam Pemasangan : 08:00 15:00 Info Tambahan : Hubungi pelanggan dulu sebelum ke lokasi terimakasih"/>
    <n v="2026"/>
    <n v="8"/>
    <n v="4"/>
    <d v="2026-08-04T00:00:00"/>
    <n v="-1.375"/>
    <x v="0"/>
    <x v="3"/>
  </r>
  <r>
    <n v="1633"/>
    <n v="1002530534"/>
    <n v="3"/>
    <x v="4"/>
    <n v="4"/>
    <s v="SEMARANG"/>
    <s v="INNER - SEMARANG JATENG UTARA"/>
    <s v="MJE"/>
    <s v="REG"/>
    <s v="AO"/>
    <s v="NEW SALES"/>
    <s v="1P INET"/>
    <s v="7 | OSS - PROVISIONING ISSUED"/>
    <s v="RBS-Regional 3"/>
    <d v="2026-08-17T09:59:57"/>
    <d v="2026-08-18T08:06:57"/>
    <n v="69367864"/>
    <m/>
    <n v="142426804737"/>
    <s v="TOKO RUDI"/>
    <s v="ODP-MJE-FJ/046 FJ/D03/046.01"/>
    <s v="WO061914677"/>
    <m/>
    <m/>
    <m/>
    <n v="110.292468"/>
    <n v="-7.0388419999999998"/>
    <s v="|MB10056|MYIA-011764240073/POI/RUDINI DWI HARSONO/0818222545/rudini.dh@gmail.com"/>
    <s v="MYIB_ASSISTANT"/>
    <m/>
    <m/>
    <m/>
    <m/>
    <m/>
    <m/>
    <m/>
    <m/>
    <s v="Management Janji"/>
    <s v="2026-08-18 08:00:00 | Waktu pemasangan : 17 agustus 2026 Jam pemasangan : 08.00 - 12.00 Info Tambahan : Hubungi pelanggan dulu sebelum ke lokasi terimakasih "/>
    <s v="FCC"/>
    <s v="17-08-2026 10:10:25"/>
    <d v="2026-08-18T08:00:00"/>
    <m/>
    <s v="PI"/>
    <s v="MJE"/>
    <s v="NO ADDON"/>
    <m/>
    <s v="Provisioning Issued"/>
    <s v="HSI Bisnis Promo HUT Telkom PSB 70% - 150 Mbps"/>
    <s v="INDIBIZ"/>
    <m/>
    <m/>
    <d v="2026-08-18T08:00:00"/>
    <s v="2026-08-18 08:00:00 | Waktu pemasangan : 17 agustus 2026 Jam pemasangan : 08.00 - 12.00 Info Tambahan : Hubungi pelanggan dulu sebelum ke lokasi terimakasih "/>
    <m/>
    <m/>
    <m/>
    <e v="#NUM!"/>
    <e v="#NUM!"/>
    <x v="1"/>
    <x v="3"/>
  </r>
  <r>
    <n v="1634"/>
    <n v="1002513012"/>
    <n v="3"/>
    <x v="0"/>
    <n v="5"/>
    <s v="MATARAM"/>
    <s v="SUMBAWA"/>
    <s v="MLK"/>
    <s v="DPS"/>
    <s v="AO"/>
    <s v="NEW SALES"/>
    <m/>
    <s v="102 | FOLLOW UP COMPLETED"/>
    <s v="DPS-Property &amp; Resources"/>
    <d v="2026-08-06T15:53:26"/>
    <d v="2026-08-07T14:37:15"/>
    <n v="69360195"/>
    <m/>
    <n v="172608206221"/>
    <s v="AMNT Townsite 2 D47"/>
    <s v="ODP-MLK-FAC/08"/>
    <s v="WO061098346"/>
    <m/>
    <m/>
    <m/>
    <n v="116.7586278"/>
    <n v="-8.9648123000000002"/>
    <s v="DSS HSI | WILHELMI A IDRIS | 970167 | TREG 3 | AMNT Townsite 2 D47|SYAHRUL ALQADRI| 081237399497 | PSB 2P INET TV 20MBPS"/>
    <s v="Account Manager"/>
    <m/>
    <m/>
    <m/>
    <m/>
    <m/>
    <m/>
    <m/>
    <m/>
    <s v="Management Janji"/>
    <s v="AO"/>
    <s v="FCC"/>
    <d v="2026-06-08T16:10:32"/>
    <m/>
    <s v="Kendala Lainnya"/>
    <s v="REVOKE"/>
    <s v="MLK"/>
    <s v="NO ADDON"/>
    <m/>
    <s v="Follow Up Revoke Completed, New Order ID : SC1002514871"/>
    <s v="- E23015;E23015 ~ ES23 - Perangkat ONT[0]  - E23015~null~44292;E23015||11||Abodemen 0[0]  - E23015~null~E23015_SWONT;SWONT ~ Biaya Sewa ONT ~ E23015[30000]  - E24058;E24058 ~ ES24 - Paket HSI Bisnis (HSIEF) Khusus Winback[0]  - E24058~null~103819;E24058||"/>
    <s v="INDIBIZ"/>
    <m/>
    <m/>
    <d v="2026-08-06T12:00:00"/>
    <s v="AO"/>
    <m/>
    <m/>
    <m/>
    <e v="#NUM!"/>
    <e v="#NUM!"/>
    <x v="1"/>
    <x v="0"/>
  </r>
  <r>
    <n v="1635"/>
    <n v="1002525470"/>
    <n v="3"/>
    <x v="6"/>
    <n v="5"/>
    <s v="SIDOARJO"/>
    <s v="INNER - JATIM TIMUR"/>
    <s v="KRN"/>
    <s v="REG"/>
    <s v="AO"/>
    <s v="NEW SALES"/>
    <m/>
    <s v="OSS - FALLOUT"/>
    <s v="RBS-Regional 2"/>
    <d v="2026-08-14T08:37:23"/>
    <d v="2026-08-17T06:05:42"/>
    <n v="66525052"/>
    <m/>
    <n v="152331251056"/>
    <s v="PT. BANGUN INFORMASI TEKNOLOGI"/>
    <s v="ODP-KRN-FBC/21"/>
    <s v="WO061750836"/>
    <m/>
    <m/>
    <m/>
    <n v="112.574866178051"/>
    <n v="-7.4112769055391503"/>
    <s v="AMRBS;950223;ALDHIAZ;JKT OUTER;HSI Bisnis PSB 70% - 200 Mbps - (1049000);CP FARHAN 0877-7819-1985 ALT REYHANSYAH 087778113956;billing@bnteknologi.com"/>
    <s v="Account Manager"/>
    <m/>
    <m/>
    <m/>
    <m/>
    <m/>
    <m/>
    <m/>
    <m/>
    <s v="Management Janji"/>
    <s v="2026-08-15 13:00:00|M Janji : (15/08/2026) jam Pasang : 09:00 Note : hubungi pelanggan jika ingin kelokasi|40981182|MYDITA"/>
    <s v="FCC"/>
    <s v="14-08-2026 08:39:59"/>
    <d v="2026-08-15T13:00:00"/>
    <m/>
    <s v="FO_WFM"/>
    <s v="KRN"/>
    <s v="NO ADDON"/>
    <m/>
    <s v="Provisioning Failed|||Failed to create and start the order due to oracle.communications.ordermanagement.ws.OrderTransactionNo"/>
    <s v="- 11_11446;Biaya PSB HSI EBIS Tunai di Depan ~ 11[150000]  - SP_NOSS;SP_NOSS ~ Internet NOSS Multispeed Network[0]  - SP_NOSS;SP_NOSS ~ Internet NOSS Multispeed Network[0]  - E23015;E23015 ~ ES23 - Perangkat ONT[0]  - E23015~null~44292;E23015||11||Abodeme"/>
    <s v="INDIBIZ"/>
    <m/>
    <m/>
    <d v="2026-08-15T13:00:00"/>
    <s v="2026-08-15 13:00:00|M Janji : (15/08/2026) jam Pasang : 09:00 Note : hubungi pelanggan jika ingin kelokasi|40981182|MYDITA"/>
    <m/>
    <m/>
    <m/>
    <e v="#NUM!"/>
    <e v="#NUM!"/>
    <x v="1"/>
    <x v="17"/>
  </r>
  <r>
    <n v="1636"/>
    <n v="1002528147"/>
    <n v="3"/>
    <x v="2"/>
    <n v="5"/>
    <s v="KEDIRI"/>
    <s v="KEDIRI"/>
    <s v="KDI"/>
    <s v="REG"/>
    <s v="AO"/>
    <s v="NEW SALES"/>
    <s v="2P INET + VOICE"/>
    <s v="OSS - FALLOUT"/>
    <s v="RBS-Regional 3"/>
    <d v="2026-08-15T11:59:56"/>
    <d v="2026-08-16T11:38:40"/>
    <n v="69366806"/>
    <n v="3546098716"/>
    <n v="152610241503"/>
    <s v="PT. WILL CORP INDONESIA"/>
    <s v="ODP-KDI-FAH/17 FAH/D03/17.01"/>
    <s v="WO061814520"/>
    <m/>
    <m/>
    <m/>
    <n v="112.0113436"/>
    <n v="-7.8251305999999996"/>
    <s v="|MN02691|MYIA-042856375103/POI/SOEPRIADI/085173306144/khamidn688@gmail.com"/>
    <s v="MYIB_ASSISTANT"/>
    <m/>
    <m/>
    <m/>
    <m/>
    <m/>
    <m/>
    <m/>
    <m/>
    <s v="Management Janji"/>
    <s v="2026-08-16 08:00:00 | M Janji :  16 Agustus 2026 Jam Pasang : Pagi Note : hubungi pelanggan jika ingin ke lokasi, terima kasih"/>
    <s v="FCC"/>
    <s v="15-08-2026 12:10:01"/>
    <d v="2026-08-16T08:00:00"/>
    <s v="Kendala Pelanggan"/>
    <s v="FO_WFM"/>
    <s v="KDI"/>
    <s v="NO ADDON"/>
    <m/>
    <s v="Provisioning Failed|WFM|INF009053526|PDI_-7.8281314,112.01086_double input"/>
    <s v="HSI Bisnis Bundling Phone Dual Band PSB 70% - Free 800 Menit Promo - 100 Mbps"/>
    <s v="INDIBIZ"/>
    <m/>
    <m/>
    <d v="2026-08-16T08:00:00"/>
    <s v="2026-08-16 08:00:00 | M Janji :  16 Agustus 2026 Jam Pasang : Pagi Note : hubungi pelanggan jika ingin ke lokasi, terima kasih"/>
    <m/>
    <m/>
    <m/>
    <e v="#NUM!"/>
    <e v="#NUM!"/>
    <x v="1"/>
    <x v="5"/>
  </r>
  <r>
    <n v="1637"/>
    <n v="1002516296"/>
    <n v="3"/>
    <x v="1"/>
    <n v="5"/>
    <s v="SBY UTARA"/>
    <s v="GRESIK"/>
    <s v="SDY"/>
    <s v="REG"/>
    <s v="AO"/>
    <s v="NEW SALES"/>
    <m/>
    <s v="Completed (PS)"/>
    <s v="RBS-Regional 3"/>
    <d v="2026-08-09T09:00:58"/>
    <d v="2026-08-10T12:39:50"/>
    <n v="69361710"/>
    <m/>
    <n v="152451212132"/>
    <s v="Yayasan Ponpes Sunanul Muhtadin"/>
    <s v="ODP-SDY-FB/85"/>
    <s v="WO061306085"/>
    <m/>
    <m/>
    <m/>
    <n v="112.5211195"/>
    <n v="-6.9821574999999996"/>
    <s v="|MN02280|/Yayasan Ponpes Sunanul Muhtadin/085645019135/ysq.sunanulmuhtadin@gmail.com/HSI Bisnis Winback + Antares Eazy (1:1) 300 Mbps (Rp 1.255.000) PSB Rp 150.000/MAHBUB AUFAR/-6.982285,112.521220"/>
    <s v="Sales Force DBS"/>
    <m/>
    <m/>
    <m/>
    <m/>
    <m/>
    <m/>
    <m/>
    <m/>
    <s v="Management Janji"/>
    <s v="2026-08-10 08:00:00|M Janji : (10/08/2026) jam Pasang : 09:00 Note : hubungi pelanggan jika ingin kelokasi|40981182|MYDITA"/>
    <s v="FCC"/>
    <d v="2026-09-08T09:10:18"/>
    <d v="2026-08-10T08:00:00"/>
    <m/>
    <s v="PS"/>
    <s v="SDY"/>
    <s v="ANTAREZ"/>
    <n v="20260810"/>
    <s v="Completed"/>
    <s v="- E23015;E23015 ~ ES23 - Perangkat ONT[0]  - E23015~null~44292;E23015||11||Abodemen 0[0]  - E23015~null~E23015_SWONTPREM;SWONTPREM ~ Biaya Sewa ONT Premium ~ E23015[50000]  - E24057;E24057 ~ ES24 - Paket HSI Bisnis (HSIE) Khusus Winback[0]  - E24057~null~"/>
    <s v="INDIBIZ"/>
    <m/>
    <m/>
    <d v="2026-08-10T08:00:00"/>
    <s v="2026-08-10 08:00:00|M Janji : (10/08/2026) jam Pasang : 09:00 Note : hubungi pelanggan jika ingin kelokasi|40981182|MYDITA"/>
    <n v="2026"/>
    <n v="8"/>
    <n v="10"/>
    <d v="2026-08-10T00:00:00"/>
    <n v="-0.33333333333575865"/>
    <x v="0"/>
    <x v="15"/>
  </r>
  <r>
    <n v="1638"/>
    <n v="1002506094"/>
    <n v="3"/>
    <x v="4"/>
    <n v="4"/>
    <s v="PEKALONGAN"/>
    <s v="BREBES"/>
    <s v="BKA"/>
    <s v="REG"/>
    <s v="AO"/>
    <s v="NEW SALES"/>
    <s v="1P INET"/>
    <s v="Completed (PS)"/>
    <s v="RBS-Regional 3"/>
    <d v="2026-08-03T13:26:56"/>
    <d v="2026-08-04T13:41:49"/>
    <n v="69357532"/>
    <m/>
    <n v="142205105783"/>
    <s v="Toko Sembako Sumber Barokah"/>
    <s v="ODP-BKA-FG/005 FG/D01/005.01"/>
    <s v="WO060794114"/>
    <m/>
    <m/>
    <m/>
    <n v="108.981479890644"/>
    <n v="-6.8663859701590901"/>
    <s v="MD|MYDB-20260802264192|EC50002/MC50042|Toko Sembako Sumber Barokah|082221122183"/>
    <s v="MYDIGIBIZPARTNER"/>
    <m/>
    <m/>
    <m/>
    <m/>
    <m/>
    <m/>
    <m/>
    <m/>
    <s v="Management Janji"/>
    <s v="2026-08-04 13:00:00 | Tanggal Pemasangan : 04 Agustus 2026 Jam Pemasangan : 08:00 13:00 Info Tambahan : Hubungi pelanggan dulu sebelum ke lokasi terimakasih"/>
    <s v="FCC"/>
    <d v="2026-03-08T13:40:15"/>
    <d v="2026-08-04T13:00:00"/>
    <m/>
    <s v="PS"/>
    <s v="BKA"/>
    <s v="NO ADDON"/>
    <n v="20260804"/>
    <s v="Completed"/>
    <s v="HSI Bisnis PSB 70% - 300 Mbps"/>
    <s v="INDIBIZ"/>
    <m/>
    <m/>
    <d v="2026-08-04T13:00:00"/>
    <s v="2026-08-04 13:00:00 | Tanggal Pemasangan : 04 Agustus 2026 Jam Pemasangan : 08:00 13:00 Info Tambahan : Hubungi pelanggan dulu sebelum ke lokasi terimakasih"/>
    <n v="2026"/>
    <n v="8"/>
    <n v="4"/>
    <d v="2026-08-04T00:00:00"/>
    <n v="-0.54166666666424135"/>
    <x v="0"/>
    <x v="3"/>
  </r>
  <r>
    <n v="1639"/>
    <n v="1002524337"/>
    <n v="3"/>
    <x v="6"/>
    <n v="5"/>
    <s v="SIDOARJO"/>
    <s v="PASURUAN"/>
    <s v="PDA"/>
    <s v="REG"/>
    <s v="AO"/>
    <s v="NEW SALES"/>
    <m/>
    <s v="Completed (PS)"/>
    <s v="RBS-Regional 3"/>
    <d v="2026-08-13T13:49:22"/>
    <d v="2026-08-14T09:15:47"/>
    <n v="69365208"/>
    <m/>
    <n v="152741225088"/>
    <s v="SULTAN SEAFOOD"/>
    <s v="ODP-PDA-FJ/02"/>
    <s v="WO061678845"/>
    <m/>
    <m/>
    <m/>
    <n v="112.6752358"/>
    <n v="-7.6587417999999996"/>
    <s v="|MC30112|/WAHYU AJENG PROKLAMIR DAASMARA/82331271252/sultanseafood01@gmail.com"/>
    <s v="Sales Force DBS"/>
    <m/>
    <m/>
    <m/>
    <m/>
    <m/>
    <m/>
    <m/>
    <m/>
    <s v="Management Janji"/>
    <s v="2026-08-14 13:00:00|Nama PIC : Ibu Wahyu No HP : 082331271252 No Alt : - M Janji :  14 Agustus 2026 Jam Pasang : Pagi / Siang Note : hubungi pelanggan jika ingin kelokasi |40951378|MYDITA"/>
    <s v="FCC"/>
    <s v="13-08-2026 13:54:52"/>
    <d v="2026-08-14T13:00:00"/>
    <m/>
    <s v="PS"/>
    <s v="PDA"/>
    <s v="NO ADDON"/>
    <n v="20260814"/>
    <s v="Completed"/>
    <s v="- 11_11446;Biaya PSB HSI EBIS Tunai di Depan ~ 11[150000]  - SP_NOSS;SP_NOSS ~ Internet NOSS Multispeed Network[0]  - E23015;E23015 ~ ES23 - Perangkat ONT[0]  - E23015~null~44292;E23015||11||Abodemen 0[0]  - E23015~null~E23015_SWONT;SWONT ~ Biaya Sewa ONT"/>
    <s v="INDIBIZ"/>
    <m/>
    <m/>
    <d v="2026-08-14T13:00:00"/>
    <s v="2026-08-14 13:00:00|Nama PIC : Ibu Wahyu No HP : 082331271252 No Alt : - M Janji :  14 Agustus 2026 Jam Pasang : Pagi / Siang Note : hubungi pelanggan jika ingin kelokasi |40951378|MYDITA"/>
    <n v="2026"/>
    <n v="8"/>
    <n v="14"/>
    <d v="2026-08-14T00:00:00"/>
    <n v="-0.54166666666424135"/>
    <x v="0"/>
    <x v="24"/>
  </r>
  <r>
    <n v="1640"/>
    <n v="1002505412"/>
    <n v="3"/>
    <x v="4"/>
    <n v="4"/>
    <s v="PEKALONGAN"/>
    <s v="BREBES"/>
    <s v="BMU"/>
    <s v="REG"/>
    <s v="AO"/>
    <s v="NEW SALES"/>
    <s v="1P INET"/>
    <s v="Completed (PS)"/>
    <s v="RBS-Regional 3"/>
    <d v="2026-08-02T18:41:58"/>
    <d v="2026-08-04T16:59:26"/>
    <n v="69357128"/>
    <m/>
    <n v="146281108770"/>
    <s v="CV. DUTA NIRMALA"/>
    <s v="ODP-BMU-FK/039 FK/D04/039.01"/>
    <s v="WO060738927"/>
    <m/>
    <m/>
    <m/>
    <n v="109.020976"/>
    <n v="-7.2506899999999996"/>
    <s v="|MC60040|MYIA-077693543272/POI/Lysia Lidia/087712031893/nirmaladuta3@gmail.com"/>
    <s v="MYIB_ASSISTANT"/>
    <m/>
    <m/>
    <m/>
    <m/>
    <m/>
    <m/>
    <m/>
    <m/>
    <s v="Management Janji"/>
    <s v="2026-08-03 15:00:00 | M Janji : (03/08/2026) jam Pasang : 09:00 Note : hubungi pelanggan jika ingin kelokasi "/>
    <s v="FCC"/>
    <d v="2026-02-08T18:54:42"/>
    <d v="2026-08-03T15:00:00"/>
    <m/>
    <s v="PS"/>
    <s v="BMU"/>
    <s v="NO ADDON"/>
    <n v="20260804"/>
    <s v="Completed"/>
    <s v="HSI Bisnis Promo HUT Telkom PSB 70% - 300 Mbps"/>
    <s v="INDIBIZ"/>
    <m/>
    <m/>
    <d v="2026-08-03T15:00:00"/>
    <s v="2026-08-03 15:00:00 | M Janji : (03/08/2026) jam Pasang : 09:00 Note : hubungi pelanggan jika ingin kelokasi "/>
    <n v="2026"/>
    <n v="8"/>
    <n v="4"/>
    <d v="2026-08-04T00:00:00"/>
    <n v="0.375"/>
    <x v="0"/>
    <x v="3"/>
  </r>
  <r>
    <n v="1641"/>
    <n v="1002517555"/>
    <n v="3"/>
    <x v="5"/>
    <n v="5"/>
    <s v="DENPASAR"/>
    <s v="UBUNG"/>
    <s v="UBN"/>
    <s v="REG"/>
    <s v="AO"/>
    <s v="NEW SALES"/>
    <s v="1P INET"/>
    <s v="OSS - FALLOUT"/>
    <s v="RBS-Regional 3"/>
    <d v="2026-08-10T11:56:56"/>
    <d v="2026-08-15T07:46:56"/>
    <n v="69362351"/>
    <m/>
    <n v="172418758330"/>
    <s v="PT VARNION TECHNOLOGY SEMESTA"/>
    <s v="ODP-UBN-FL/12"/>
    <s v="WO061383704"/>
    <m/>
    <m/>
    <m/>
    <n v="115.14786770000001"/>
    <n v="-8.6442370000000004"/>
    <s v="|MC50133|MYIA-083794649499/POI/Anita Octavia/081325889709/anita.octavia@varnion.com"/>
    <s v="MYIB_ASSISTANT"/>
    <m/>
    <m/>
    <m/>
    <m/>
    <m/>
    <m/>
    <m/>
    <m/>
    <s v="Management Janji"/>
    <s v="2026-08-11 08:00:00 | Waktu pemasnagan : 11 Agustus 2026 Jam pemasangan : 08.00 - 12.00 Mohon hubungi pelanggan sebelum ke lokasi  Terima kasih"/>
    <s v="FCC"/>
    <d v="2026-10-08T12:09:56"/>
    <d v="2026-08-11T08:00:00"/>
    <s v="Kendala Teknik"/>
    <s v="FO_WFM"/>
    <s v="UBN"/>
    <s v="NO ADDON"/>
    <m/>
    <s v="Provisioning Failed|WFM|INF009047200|belym ada jaringn di lokasi"/>
    <s v="HSI Bisnis Promo HUT Telkom PSB 70% - 100 Mbps Dual Band"/>
    <s v="INDIBIZ"/>
    <m/>
    <m/>
    <d v="2026-08-11T08:00:00"/>
    <s v="2026-08-11 08:00:00 | Waktu pemasnagan : 11 Agustus 2026 Jam pemasangan : 08.00 - 12.00 Mohon hubungi pelanggan sebelum ke lokasi  Terima kasih"/>
    <m/>
    <m/>
    <m/>
    <e v="#NUM!"/>
    <e v="#NUM!"/>
    <x v="1"/>
    <x v="13"/>
  </r>
  <r>
    <n v="1642"/>
    <n v="1002508229"/>
    <n v="3"/>
    <x v="3"/>
    <n v="4"/>
    <s v="YOGYAKARTA"/>
    <s v="INNER - YOGYA JATENG SELATAN"/>
    <s v="KEN"/>
    <s v="REG"/>
    <s v="AO"/>
    <s v="NEW SALES"/>
    <m/>
    <s v="Completed (PS)"/>
    <s v="RBS-Regional 3"/>
    <d v="2026-08-04T13:28:56"/>
    <d v="2026-08-04T14:07:31"/>
    <n v="69349609"/>
    <m/>
    <n v="146130138381"/>
    <s v="PT JOGJA CANTIK SELALU"/>
    <s v="ODP-KEN-FBT/053"/>
    <s v="WO060894459"/>
    <m/>
    <m/>
    <m/>
    <n v="110.42647700000001"/>
    <n v="-7.7588429999999997"/>
    <s v="|MC80225|MYIA-017276362044/POI/SHOLIKHAH MULYA EFFENDI /082386999999/lovinabeauty.official@gmail.com"/>
    <s v="Sales Profesional"/>
    <m/>
    <m/>
    <m/>
    <m/>
    <m/>
    <m/>
    <m/>
    <m/>
    <s v="Management Janji"/>
    <s v="2026-07-24 14:00:00 | Nama Pic : PT JOGJA CANTIK SELALU  No Hp Pic : 082386999999  Jam Pemasangan : 08:00 - 12.00  Tanggal Pemasangan : KAMIS 23 JULI 2026  Info Tambahan : Hubungi pelanggan sebelum datang ke lokasi"/>
    <s v="FCC"/>
    <d v="2026-04-08T13:39:51"/>
    <m/>
    <m/>
    <s v="PS"/>
    <s v="KE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7-24 14:00:00 | Nama Pic : PT JOGJA CANTIK SELALU  No Hp Pic : 082386999999  Jam Pemasangan : 08:00 - 12.00  Tanggal Pemasangan : KAMIS 23 JULI 2026  Info Tambahan : Hubungi pelanggan sebelum datang ke lokasi"/>
    <n v="2026"/>
    <n v="8"/>
    <n v="4"/>
    <d v="2026-08-04T00:00:00"/>
    <n v="-0.29166666666424135"/>
    <x v="0"/>
    <x v="3"/>
  </r>
  <r>
    <n v="1643"/>
    <n v="1002516043"/>
    <n v="3"/>
    <x v="7"/>
    <n v="4"/>
    <s v="KUDUS"/>
    <s v="JEPARA"/>
    <s v="BAN"/>
    <s v="REG"/>
    <s v="AO"/>
    <s v="NEW SALES"/>
    <s v="1P INET"/>
    <s v="OSS - FALLOUT"/>
    <s v="RBS-Regional 3"/>
    <d v="2026-08-08T14:37:56"/>
    <d v="2026-08-11T21:27:53"/>
    <n v="69361517"/>
    <m/>
    <n v="142507105333"/>
    <s v="PT WASA MITRA ENGINEERING"/>
    <s v="ODP-BAN-FA/045 FA/D04/045.01"/>
    <s v="WO061269769"/>
    <m/>
    <m/>
    <m/>
    <n v="110.79662"/>
    <n v="-6.507333"/>
    <s v="|MC60052|MYIA-031466492350/POI/Andika Janu Pradana /085325614409/andika.point@gmail.com"/>
    <s v="MYIB_ASSISTANT"/>
    <m/>
    <m/>
    <m/>
    <m/>
    <m/>
    <m/>
    <m/>
    <m/>
    <s v="Management Janji"/>
    <s v="2026-08-10 08:00:00 | Nama : BP ANDIKA JANU PRADANA No Hp : 085325614409 No Alt :  Tgl Pemasangan : 10 Agustus 2026 Interval : PAGI  Note : Hubungi pelanggan terlebih dahulu"/>
    <s v="FCC"/>
    <d v="2026-08-08T14:40:05"/>
    <d v="2026-08-10T08:00:00"/>
    <s v="Kendala Pelanggan"/>
    <s v="FO_WFM"/>
    <s v="BAN"/>
    <s v="NO ADDON"/>
    <m/>
    <s v="Provisioning Failed|WFM|INF009025863|PP_-6.5228214,110.7087879_manja pemasangan rabu tgl 12"/>
    <s v="HSI Bisnis Promo HUT Telkom PSB 70% - 50 Mbps"/>
    <s v="INDIBIZ"/>
    <m/>
    <m/>
    <d v="2026-08-10T08:00:00"/>
    <s v="2026-08-10 08:00:00 | Nama : BP ANDIKA JANU PRADANA No Hp : 085325614409 No Alt :  Tgl Pemasangan : 10 Agustus 2026 Interval : PAGI  Note : Hubungi pelanggan terlebih dahulu"/>
    <m/>
    <m/>
    <m/>
    <e v="#NUM!"/>
    <e v="#NUM!"/>
    <x v="1"/>
    <x v="3"/>
  </r>
  <r>
    <n v="1644"/>
    <n v="1002525870"/>
    <n v="3"/>
    <x v="3"/>
    <n v="4"/>
    <s v="MAGELANG"/>
    <s v="MAGELANG"/>
    <s v="MGE"/>
    <s v="REG"/>
    <s v="AO"/>
    <s v="NEW SALES"/>
    <m/>
    <s v="Completed (PS)"/>
    <s v="RBS-Regional 3"/>
    <d v="2026-08-14T10:25:25"/>
    <d v="2026-08-15T14:33:50"/>
    <n v="69365781"/>
    <m/>
    <n v="146137149325"/>
    <s v="Global Jet Express / MUG02 GRABAG"/>
    <s v="ODP-MGE-FU/051"/>
    <s v="WO061734565"/>
    <m/>
    <m/>
    <m/>
    <n v="110.3283897"/>
    <n v="-7.3680933"/>
    <s v="|MC80228|/Global Jet Express MUG02 GRABAG/Paket HSI Bisnis Promo HUT Telkom 1:1 50Mbps/Rahmawati Tianingrum/081127008226 081391662927/purchasepilarprima@gmail.com"/>
    <s v="Sales Profesional"/>
    <m/>
    <m/>
    <m/>
    <m/>
    <m/>
    <m/>
    <m/>
    <m/>
    <s v="Management Janji"/>
    <s v="2026-08-16 15:00:00|Nama Pic : bu neni  No Hp Pic : 081127008226 No alt : - Jam Pemasangan : pagi  Tanggal Pemasangan : 15 Agustus 2026|40951375|MYDITA"/>
    <s v="FCC"/>
    <s v="14-08-2026 10:39:51"/>
    <d v="2026-08-16T15:00:00"/>
    <m/>
    <s v="PS"/>
    <s v="MGE"/>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6T15:00:00"/>
    <s v="2026-08-16 15:00:00|Nama Pic : bu neni  No Hp Pic : 081127008226 No alt : - Jam Pemasangan : pagi  Tanggal Pemasangan : 15 Agustus 2026|40951375|MYDITA"/>
    <n v="2026"/>
    <n v="8"/>
    <n v="15"/>
    <d v="2026-08-15T00:00:00"/>
    <n v="-1.625"/>
    <x v="0"/>
    <x v="3"/>
  </r>
  <r>
    <n v="1645"/>
    <n v="1002529884"/>
    <n v="3"/>
    <x v="0"/>
    <n v="5"/>
    <s v="KUPANG"/>
    <s v="MAUMERE"/>
    <s v="MMR"/>
    <s v="DGS"/>
    <s v="AO"/>
    <s v="NEW SALES"/>
    <m/>
    <s v="8 | OSS - PONR"/>
    <s v="DGS-B2B TREG"/>
    <d v="2026-08-16T15:44:50"/>
    <d v="2026-08-17T13:22:29"/>
    <n v="69367634"/>
    <m/>
    <n v="172508208618"/>
    <s v="Posko Gelora Samador"/>
    <s v="ODP-MMR-FB/65"/>
    <s v="WO061889101"/>
    <m/>
    <m/>
    <m/>
    <n v="122.213752"/>
    <n v="-8.6242819999999991"/>
    <s v="DGS|HSI|AO|Posko Gelora Samador|PSB 150MBPS|81392225552"/>
    <s v="Account Manager"/>
    <m/>
    <m/>
    <m/>
    <m/>
    <m/>
    <m/>
    <m/>
    <m/>
    <s v="Management Janji"/>
    <s v="AO"/>
    <s v="FCC"/>
    <s v="16-08-2026 15:55:12"/>
    <m/>
    <m/>
    <s v="ACT_COM"/>
    <s v="MMR"/>
    <s v="NO ADDON"/>
    <m/>
    <s v="PONR"/>
    <s v="- E23015;E23015 ~ ES23 - Perangkat ONT[0]  - E23015~null~44292;E23015||11||Abodemen 0[0]  - E23015~null~E23015_SWONTPREM;SWONTPREM ~ Biaya Sewa ONT Premium ~ E23015[50000]  - E24057;E24057 ~ ES24 - Paket HSI Bisnis (HSIE) Khusus Winback[0]  - E24057~null~"/>
    <s v="INDIBIZ"/>
    <m/>
    <m/>
    <d v="2026-08-16T12:00:00"/>
    <s v="AO"/>
    <m/>
    <m/>
    <m/>
    <e v="#NUM!"/>
    <e v="#NUM!"/>
    <x v="1"/>
    <x v="22"/>
  </r>
  <r>
    <n v="1646"/>
    <n v="1002526859"/>
    <n v="3"/>
    <x v="0"/>
    <n v="5"/>
    <s v="MATARAM"/>
    <s v="LOMBOK BARAT TENGAH"/>
    <s v="PRY"/>
    <s v="REG"/>
    <s v="AO"/>
    <s v="NEW SALES"/>
    <s v="1P INET"/>
    <s v="102 | FOLLOW UP COMPLETED"/>
    <s v="RBS-Regional 3"/>
    <d v="2026-08-14T15:14:57"/>
    <d v="2026-08-16T17:42:39"/>
    <n v="69366204"/>
    <m/>
    <n v="172603791585"/>
    <s v="TOKO GROSIR HARIANTO"/>
    <s v="ODP-PYA-FAN/53 FAN/D01/53.01"/>
    <s v="WO061760848"/>
    <m/>
    <m/>
    <m/>
    <n v="116.288543"/>
    <n v="-8.6125019999999992"/>
    <s v="|MC40272|MYIA-092573299711/POI/Muh arianto /085353847804/itemele726@gmail.com"/>
    <s v="MYIB_ASSISTANT"/>
    <m/>
    <m/>
    <m/>
    <m/>
    <m/>
    <m/>
    <m/>
    <m/>
    <s v="Management Janji"/>
    <s v="2026-08-15 13:00:00 | M Janji : (15/08/2026) jam Pasang : 09:00 Note : hubungi pelanggan jika ingin kelokasi"/>
    <s v="FCC"/>
    <s v="14-08-2026 15:25:22"/>
    <d v="2026-08-15T13:00:00"/>
    <m/>
    <s v="REVOKE"/>
    <s v="PRY"/>
    <s v="NO ADDON"/>
    <m/>
    <s v="Follow Up Revoke Completed, New Order ID : SC1002530021"/>
    <s v="HSI Bisnis PSB 70% - 150 Mbps"/>
    <s v="INDIBIZ"/>
    <m/>
    <m/>
    <d v="2026-08-15T13:00:00"/>
    <s v="2026-08-15 13:00:00 | M Janji : (15/08/2026) jam Pasang : 09:00 Note : hubungi pelanggan jika ingin kelokasi"/>
    <m/>
    <m/>
    <m/>
    <e v="#NUM!"/>
    <e v="#NUM!"/>
    <x v="1"/>
    <x v="9"/>
  </r>
  <r>
    <n v="1647"/>
    <n v="1002517328"/>
    <n v="3"/>
    <x v="2"/>
    <n v="5"/>
    <s v="MALANG"/>
    <s v="KEPANJEN"/>
    <s v="GDG"/>
    <s v="REG"/>
    <s v="AO"/>
    <s v="NEW SALES"/>
    <s v="1P INET"/>
    <s v="Completed (PS)"/>
    <s v="RBS-Regional 3"/>
    <d v="2026-08-10T10:58:56"/>
    <d v="2026-08-11T06:40:40"/>
    <n v="69362253"/>
    <m/>
    <n v="152704231215"/>
    <s v="Spbu 54-65101"/>
    <s v="ODP-GDG-FE/60 FE/D07/60.01"/>
    <s v="WO061374610"/>
    <m/>
    <m/>
    <m/>
    <n v="112.608304"/>
    <n v="-8.0448660000000007"/>
    <s v="|MN02540|MYIA-028367288063/POI/Arya putra sabilillah/083165607902/aryaputra260604@gmail.com"/>
    <s v="MYIB_ASSISTANT"/>
    <m/>
    <m/>
    <m/>
    <m/>
    <m/>
    <m/>
    <m/>
    <m/>
    <s v="Management Janji"/>
    <s v="2026-08-13 08:00:00 | Tanggal pemasangan :11/08/2026 Jam pemasangan : pagi Info Tambahan : Hubungi pelanggan dulu sebelum ke lokasi terima kasih."/>
    <s v="FCC"/>
    <d v="2026-10-08T11:10:24"/>
    <d v="2026-08-13T08:00:00"/>
    <m/>
    <s v="PS"/>
    <s v="GDG"/>
    <s v="NO ADDON"/>
    <n v="20260811"/>
    <s v="Completed"/>
    <s v="HSI Bisnis Promo HUT Telkom PSB 70% - 50 Mbps"/>
    <s v="INDIBIZ"/>
    <m/>
    <m/>
    <d v="2026-08-13T08:00:00"/>
    <s v="2026-08-13 08:00:00 | Tanggal pemasangan :11/08/2026 Jam pemasangan : pagi Info Tambahan : Hubungi pelanggan dulu sebelum ke lokasi terima kasih."/>
    <n v="2026"/>
    <n v="8"/>
    <n v="11"/>
    <d v="2026-08-11T00:00:00"/>
    <n v="-2.3333333333357587"/>
    <x v="0"/>
    <x v="29"/>
  </r>
  <r>
    <n v="1648"/>
    <n v="1002512090"/>
    <n v="3"/>
    <x v="1"/>
    <n v="5"/>
    <s v="SBY UTARA"/>
    <s v="TANDES"/>
    <s v="KNN"/>
    <s v="REG"/>
    <s v="AO"/>
    <s v="NEW SALES"/>
    <m/>
    <s v="Completed (PS)"/>
    <s v="RBS-Regional 3"/>
    <d v="2026-08-06T11:38:12"/>
    <d v="2026-08-06T18:38:28"/>
    <n v="69355019"/>
    <n v="3135922804"/>
    <n v="152412248739"/>
    <s v="SUSHI TEI SURABAYA"/>
    <s v="ODP-KND-FAV/01"/>
    <s v="WO061061996"/>
    <m/>
    <m/>
    <m/>
    <n v="112.66041319999999"/>
    <n v="-7.2507102440000004"/>
    <s v="MD|MYDB-20260730263918|DN00001/MN00443|SUSHI TEI SURABAYA|08569801350"/>
    <s v="MYDIGIBIZPARTNER"/>
    <m/>
    <m/>
    <m/>
    <m/>
    <m/>
    <m/>
    <m/>
    <m/>
    <s v="Management Janji"/>
    <s v="2026-08-06 08:00:00 | Nama PIC : Noorman   No HP : 08569801350  Alt :   M Janji : 06/08/2026  Jam Pasang : 08.00 - 13:00   NoteÃ‚Â :  hubungi terlebih dahulu sebelum kelokasi"/>
    <s v="FCC"/>
    <d v="2026-06-08T11:39:52"/>
    <m/>
    <m/>
    <s v="PS"/>
    <s v="KNN"/>
    <s v="NO ADDON"/>
    <n v="20260806"/>
    <s v="Completed"/>
    <s v="- 11_11446;Biaya PSB HSI EBIS Tunai di Depan ~ 11[150000]  - SP_NOSS;SP_NOSS ~ Internet NOSS Multispeed Network[0]  - E23015;E23015 ~ ES23 - Perangkat ONT[0]  - E23015~null~44292;E23015||11||Abodemen 0[0]  - E23015~null~E23015_SWONTDUALB;SWONTDUALB ~ Biay"/>
    <s v="INDIBIZ"/>
    <m/>
    <m/>
    <d v="2026-08-06T07:00:00"/>
    <s v="2026-08-06 08:00:00 | Nama PIC : Noorman   No HP : 08569801350  Alt :   M Janji : 06/08/2026  Jam Pasang : 08.00 - 13:00   NoteÃ‚Â :  hubungi terlebih dahulu sebelum kelokasi"/>
    <n v="2026"/>
    <n v="8"/>
    <n v="6"/>
    <d v="2026-08-06T00:00:00"/>
    <n v="-0.29166666666424135"/>
    <x v="0"/>
    <x v="27"/>
  </r>
  <r>
    <n v="1649"/>
    <n v="1002514764"/>
    <n v="3"/>
    <x v="2"/>
    <n v="5"/>
    <s v="MADIUN"/>
    <s v="MADIUN"/>
    <s v="MSP"/>
    <s v="REG"/>
    <s v="AO"/>
    <s v="NEW SALES"/>
    <s v="1P INET"/>
    <s v="102 | FOLLOW UP COMPLETED"/>
    <s v="RBS-Regional 3"/>
    <d v="2026-08-07T14:07:56"/>
    <d v="2026-08-10T10:13:27"/>
    <n v="69360846"/>
    <m/>
    <n v="152631206946"/>
    <s v="SPBU 54.633.05"/>
    <s v="ODP-MSP-FE/37 FE/D08/37.01"/>
    <s v="WO061170015"/>
    <m/>
    <m/>
    <m/>
    <n v="111.427063"/>
    <n v="-7.5954069999999998"/>
    <s v="|MN02429|MYIA-065421906566/POI/H. IMAM BASUKI, Ir, M.ENG, M.M./082132730909/spbu5463305maospati@gmail.com"/>
    <s v="MYIB_ASSISTANT"/>
    <m/>
    <m/>
    <m/>
    <m/>
    <m/>
    <m/>
    <m/>
    <m/>
    <s v="Management Janji"/>
    <s v="2026-08-08 13:00:00 | Nama PIC : Bapak Faisal No HP : 082132730909 No Alternatif : - M Janji : 08/08/2026 Jam Pasang : Pagi NoteÃ‚Â :  Hubungi terlebih dahulu sebelum ke lokasi "/>
    <s v="FCC"/>
    <d v="2026-07-08T14:10:02"/>
    <d v="2026-08-08T13:00:00"/>
    <s v="Kendala Lainnya"/>
    <s v="REVOKE"/>
    <s v="MSP"/>
    <s v="NO ADDON"/>
    <m/>
    <s v="Follow Up Revoke Completed, New Order ID : SC1002517175"/>
    <s v="HSI Bisnis Promo HUT Telkom PSB 70% - 50 Mbps"/>
    <s v="INDIBIZ"/>
    <m/>
    <m/>
    <d v="2026-08-08T13:00:00"/>
    <s v="2026-08-08 13:00:00 | Nama PIC : Bapak Faisal No HP : 082132730909 No Alternatif : - M Janji : 08/08/2026 Jam Pasang : Pagi NoteÃ‚Â :  Hubungi terlebih dahulu sebelum ke lokasi "/>
    <m/>
    <m/>
    <m/>
    <e v="#NUM!"/>
    <e v="#NUM!"/>
    <x v="1"/>
    <x v="20"/>
  </r>
  <r>
    <n v="1650"/>
    <n v="1002505365"/>
    <n v="3"/>
    <x v="3"/>
    <n v="4"/>
    <s v="YOGYAKARTA"/>
    <s v="INNER - YOGYA JATENG SELATAN"/>
    <s v="KBU"/>
    <s v="REG"/>
    <s v="AO"/>
    <s v="NEW SALES"/>
    <s v="1P INET"/>
    <s v="Completed (PS)"/>
    <s v="RBS-Regional 3"/>
    <d v="2026-08-02T16:13:56"/>
    <d v="2026-08-03T16:41:13"/>
    <n v="69357094"/>
    <m/>
    <n v="146113146882"/>
    <s v="BANYU MILI RESTO"/>
    <s v="ODP-KBU-FDK/09"/>
    <s v="WO060729870"/>
    <m/>
    <m/>
    <m/>
    <n v="110.34544219999999"/>
    <n v="-7.7755234"/>
    <s v="|MN00277|MYIA-035107784095/POI/BR Suyadi/087834446557/sostridanaingg@gmail.com"/>
    <s v="MYIB_ASSISTANT"/>
    <m/>
    <m/>
    <m/>
    <m/>
    <m/>
    <m/>
    <m/>
    <m/>
    <s v="Management Janji"/>
    <s v="2026-08-04 13:00:00 | Tanggal pemasangan :03/08/2026 Jam pemasangan : siang Info Tambahan : Hubungi pelanggan dulu sebelum ke lokasi terima kasih."/>
    <s v="FCC"/>
    <d v="2026-02-08T16:25:05"/>
    <d v="2026-08-04T13:00:00"/>
    <m/>
    <s v="PS"/>
    <s v="KBU"/>
    <s v="NO ADDON"/>
    <n v="20260803"/>
    <s v="Completed"/>
    <s v="HSI Bisnis Basic Promo HUT Telkom PSB 70% - 100 Mbps"/>
    <s v="INDIBIZ"/>
    <m/>
    <m/>
    <d v="2026-08-04T13:00:00"/>
    <s v="2026-08-04 13:00:00 | Tanggal pemasangan :03/08/2026 Jam pemasangan : siang Info Tambahan : Hubungi pelanggan dulu sebelum ke lokasi terima kasih."/>
    <n v="2026"/>
    <n v="8"/>
    <n v="3"/>
    <d v="2026-08-03T00:00:00"/>
    <n v="-1.5416666666642413"/>
    <x v="0"/>
    <x v="3"/>
  </r>
  <r>
    <n v="1651"/>
    <n v="1002529341"/>
    <n v="3"/>
    <x v="4"/>
    <n v="4"/>
    <s v="PEKALONGAN"/>
    <s v="PEKALONGAN"/>
    <s v="KDW"/>
    <s v="REG"/>
    <s v="AO"/>
    <s v="NEW SALES"/>
    <s v="1P INET"/>
    <s v="7 | OSS - PROVISIONING ISSUED"/>
    <s v="RBS-Regional 3"/>
    <d v="2026-08-16T10:10:56"/>
    <d v="2026-08-17T08:05:43"/>
    <n v="69367321"/>
    <m/>
    <n v="146285103813"/>
    <s v="insert.shop"/>
    <s v="ODP-KDW-FAD/050 FAD/D02/050.01"/>
    <s v="WO061860169"/>
    <m/>
    <m/>
    <m/>
    <n v="109.655883"/>
    <n v="-6.9887309999999996"/>
    <s v="|MN01913|MYIA-016172840667/POI/NASRUL HAYAT/085113282237/nurhayatty87@gmail.com"/>
    <s v="MYIB_ASSISTANT"/>
    <m/>
    <m/>
    <m/>
    <m/>
    <m/>
    <m/>
    <m/>
    <m/>
    <s v="Management Janji"/>
    <s v="2026-08-17 08:00:00 | Waktu pemasangan : 17 agustus 2026 Jam pemasangan : 08.00 - 12.00 Info Tambahan : Hubungi pelanggan dulu sebelum ke lokasi terimakasih "/>
    <s v="FCC"/>
    <s v="16-08-2026 10:25:34"/>
    <d v="2026-08-17T08:00:00"/>
    <m/>
    <s v="PI"/>
    <s v="KDW"/>
    <s v="NO ADDON"/>
    <m/>
    <s v="Provisioning Issued"/>
    <s v="HSI Bisnis Promo HUT Telkom PSB 70% - 50 Mbps"/>
    <s v="INDIBIZ"/>
    <m/>
    <m/>
    <d v="2026-08-17T08:00:00"/>
    <s v="2026-08-17 08:00:00 | Waktu pemasangan : 17 agustus 2026 Jam pemasangan : 08.00 - 12.00 Info Tambahan : Hubungi pelanggan dulu sebelum ke lokasi terimakasih "/>
    <m/>
    <m/>
    <m/>
    <e v="#NUM!"/>
    <e v="#NUM!"/>
    <x v="1"/>
    <x v="3"/>
  </r>
  <r>
    <n v="1652"/>
    <n v="1002526503"/>
    <n v="3"/>
    <x v="2"/>
    <n v="5"/>
    <s v="MALANG"/>
    <s v="KEPANJEN"/>
    <s v="MLG"/>
    <s v="REG"/>
    <s v="AO"/>
    <s v="NEW SALES"/>
    <s v="1P INET"/>
    <s v="Completed (PS)"/>
    <s v="RBS-Regional 3"/>
    <d v="2026-08-14T14:13:56"/>
    <d v="2026-08-15T14:13:07"/>
    <n v="69366084"/>
    <m/>
    <n v="152701239043"/>
    <s v="FixUp Moto BS Riyadi Malang"/>
    <s v="ODP-MLG-FFS/49 FFS/D03/49.01"/>
    <s v="WO061752393"/>
    <m/>
    <m/>
    <m/>
    <n v="112.628945378235"/>
    <n v="-7.9677836901845298"/>
    <s v="|MN00398|MYIA-037766916882/POI/ELYAS KAMBUNO/085179798961/fixupmotoidn@gmail.com"/>
    <s v="MYIB_ASSISTANT"/>
    <m/>
    <m/>
    <m/>
    <m/>
    <m/>
    <m/>
    <m/>
    <m/>
    <s v="Management Janji"/>
    <s v="2026-08-15 13:00:00 | M Janji : (15/08/2026) jam Pasang : 09:00 Note : hubungi pelanggan jika ingin kelokasi"/>
    <s v="FCC"/>
    <s v="14-08-2026 14:40:08"/>
    <d v="2026-08-15T13:00:00"/>
    <m/>
    <s v="PS"/>
    <s v="MLG"/>
    <s v="NO ADDON"/>
    <n v="20260815"/>
    <s v="Completed"/>
    <s v="HSI Bisnis Promo HUT Telkom PSB 70% - 50 Mbps"/>
    <s v="INDIBIZ"/>
    <m/>
    <m/>
    <d v="2026-08-15T13:00:00"/>
    <s v="2026-08-15 13:00:00 | M Janji : (15/08/2026) jam Pasang : 09:00 Note : hubungi pelanggan jika ingin kelokasi"/>
    <n v="2026"/>
    <n v="8"/>
    <n v="15"/>
    <d v="2026-08-15T00:00:00"/>
    <n v="-0.54166666666424135"/>
    <x v="0"/>
    <x v="29"/>
  </r>
  <r>
    <n v="1653"/>
    <n v="1002517909"/>
    <n v="3"/>
    <x v="0"/>
    <n v="5"/>
    <s v="MATARAM"/>
    <s v="LOMBOK BARAT TENGAH"/>
    <s v="PRY"/>
    <s v="REG"/>
    <s v="AO"/>
    <s v="NEW SALES"/>
    <m/>
    <s v="98 | OSS - CANCEL COMPLETE"/>
    <s v="RBS-Regional 2"/>
    <d v="2026-08-10T14:06:27"/>
    <d v="2026-08-12T14:00:48"/>
    <n v="69362498"/>
    <m/>
    <n v="172603791366"/>
    <s v="PT RaColand Mutiara Khatulistiwa ( RaCottage Mandalika )"/>
    <s v="ODP-PYA-FAS/63"/>
    <s v="WO061428846"/>
    <m/>
    <m/>
    <m/>
    <n v="116.2758211"/>
    <n v="-8.870241"/>
    <s v="MB00449; Julia Aznawati 081914833672 081239733736; racottage23@gmail.com; HSI BISNIS INET ONLY 200 MBPS 790k; FADLI; Dusun Emate Jl. Raya Kuta, Kuta, Kec. Pujut, Kabupaten Lombok Tengah, Nusa Tenggara Bar. 83573 -8.87005793774224, 116.2758656404744"/>
    <s v="Sales Force DBS"/>
    <m/>
    <m/>
    <m/>
    <m/>
    <m/>
    <m/>
    <m/>
    <m/>
    <s v="Management Janji"/>
    <s v="2026-08-11 13:00:00|telp : 081239733736 alt :  M Janji : (11/08/2026) jam Pasang :pagi / siang  Note : hubungi pelanggan jika ingin kelokasi|40000802|MYDITA"/>
    <s v="FCC"/>
    <d v="2026-10-08T14:09:59"/>
    <d v="2026-08-11T13:00:00"/>
    <s v="Kendala Teknik"/>
    <s v="CANCEL"/>
    <s v="PRY"/>
    <s v="NO ADDON"/>
    <m/>
    <s v="Cancel Completed"/>
    <s v="- 11_11446;Biaya PSB HSI EBIS Tunai di Depan ~ 11[150000]  - SP_NOSS;SP_NOSS ~ Internet NOSS Multispeed Network[0]  - SP_NOSS;SP_NOSS ~ Internet NOSS Multispeed Network[0]  - E25060;E25060 ~ ES25 - Paket HSI Bisnis (HSIE) Khusus Winback 2.0[0]  - E25060~n"/>
    <s v="INDIBIZ"/>
    <m/>
    <m/>
    <d v="2026-08-11T13:00:00"/>
    <s v="2026-08-11 13:00:00|telp : 081239733736 alt :  M Janji : (11/08/2026) jam Pasang :pagi / siang  Note : hubungi pelanggan jika ingin kelokasi|40000802|MYDITA"/>
    <m/>
    <m/>
    <m/>
    <e v="#NUM!"/>
    <e v="#NUM!"/>
    <x v="1"/>
    <x v="9"/>
  </r>
  <r>
    <n v="1654"/>
    <n v="1002512007"/>
    <n v="3"/>
    <x v="2"/>
    <n v="5"/>
    <s v="KEDIRI"/>
    <s v="KEDIRI"/>
    <s v="MJT"/>
    <s v="REG"/>
    <s v="AO"/>
    <s v="NEW SALES"/>
    <s v="1P INET"/>
    <s v="CANCEL COMPLETED"/>
    <s v="RBS-Regional 3"/>
    <d v="2026-08-06T11:17:57"/>
    <d v="2026-08-07T08:30:44"/>
    <n v="69359827"/>
    <m/>
    <n v="152640225869"/>
    <s v="intan express laundry"/>
    <s v="ODP-MJT-FK/24 FK/D06/24.01"/>
    <s v="WO061058727"/>
    <m/>
    <m/>
    <m/>
    <n v="111.985553987324"/>
    <n v="-7.7998360688922199"/>
    <s v="MD|MYDB-20260806264512|DC20002/MC20039|intan express laundry|085704696766"/>
    <s v="MYDIGIBIZPARTNER"/>
    <m/>
    <m/>
    <m/>
    <m/>
    <m/>
    <m/>
    <m/>
    <m/>
    <s v="Management Janji"/>
    <s v="2026-08-07 13:00:00 | M Janji :  18 Juli 2026 Jam Pasang : 11.00 Note : hubungi pelanggan jika ingin ke lokasi, terima kasih."/>
    <s v="FCC"/>
    <d v="2026-06-08T11:25:46"/>
    <d v="2026-08-07T13:00:00"/>
    <m/>
    <s v="REJECT_FCC"/>
    <s v="MJT"/>
    <s v="NO ADDON"/>
    <m/>
    <s v="DECLINE : Pelanggan tidak ingin menunggu HANIF NUROHMAN 40981182|MYDITA"/>
    <s v="HSI Bisnis Promo HUT Telkom PSB 70% - 50 Mbps"/>
    <s v="INDIBIZ"/>
    <m/>
    <s v="DECLINE : Pelanggan tidak ingin menunggu HANIF NUROHMAN 40981182|MYDITA"/>
    <d v="2026-08-07T13:00:00"/>
    <s v="2026-08-07 13:00:00 | M Janji :  18 Juli 2026 Jam Pasang : 11.00 Note : hubungi pelanggan jika ingin ke lokasi, terima kasih."/>
    <m/>
    <m/>
    <m/>
    <e v="#NUM!"/>
    <e v="#NUM!"/>
    <x v="1"/>
    <x v="5"/>
  </r>
  <r>
    <n v="1655"/>
    <n v="1002506394"/>
    <n v="3"/>
    <x v="7"/>
    <n v="4"/>
    <s v="KUDUS"/>
    <s v="BLORA"/>
    <s v="BLO"/>
    <s v="REG"/>
    <s v="AO"/>
    <s v="NEW SALES"/>
    <s v="1P INET"/>
    <s v="Completed (PS)"/>
    <s v="RBS-Regional 3"/>
    <d v="2026-08-03T15:28:56"/>
    <d v="2026-08-04T13:49:30"/>
    <n v="69357701"/>
    <m/>
    <n v="141569115683"/>
    <s v="LASKAR BUAH MEDANG"/>
    <s v="ODP-BLO-FDD/035"/>
    <s v="WO060813628"/>
    <m/>
    <m/>
    <m/>
    <n v="111.43859999999999"/>
    <n v="-6.9163550000000003"/>
    <s v="|MN00799|MYIA-022440600479/POI/LAELATUL AFIATUN NISAK/085733668576/kantorhrdlaskarbuah@gmail.com"/>
    <s v="MYIB_ASSISTANT"/>
    <m/>
    <m/>
    <m/>
    <m/>
    <m/>
    <m/>
    <m/>
    <m/>
    <s v="Management Janji"/>
    <s v="2026-08-04 13:00:00 | Nama Pic : LAELATUL  No Hp Pic : 085733668576 No alt : - Jam Pemasangan : siang  Tanggal Pemasangan : 4 Agustus 2026"/>
    <s v="FCC"/>
    <d v="2026-03-08T15:39:47"/>
    <d v="2026-08-04T13:00:00"/>
    <m/>
    <s v="PS"/>
    <s v="BLO"/>
    <s v="NO ADDON"/>
    <n v="20260804"/>
    <s v="Completed"/>
    <s v="HSI Bisnis Basic Promo HUT Telkom PSB 70% - 50 Mbps"/>
    <s v="INDIBIZ"/>
    <m/>
    <m/>
    <d v="2026-08-04T13:00:00"/>
    <s v="2026-08-04 13:00:00 | Nama Pic : LAELATUL  No Hp Pic : 085733668576 No alt : - Jam Pemasangan : siang  Tanggal Pemasangan : 4 Agustus 2026"/>
    <n v="2026"/>
    <n v="8"/>
    <n v="4"/>
    <d v="2026-08-04T00:00:00"/>
    <n v="-0.54166666666424135"/>
    <x v="0"/>
    <x v="3"/>
  </r>
  <r>
    <n v="1656"/>
    <n v="1002515995"/>
    <n v="3"/>
    <x v="7"/>
    <n v="4"/>
    <s v="KUDUS"/>
    <s v="PURWODADI"/>
    <s v="PWB"/>
    <s v="REG"/>
    <s v="AO"/>
    <s v="NEW SALES"/>
    <s v="1P INET"/>
    <s v="Completed (PS)"/>
    <s v="RBS-Regional 3"/>
    <d v="2026-08-08T13:55:56"/>
    <d v="2026-08-09T19:22:40"/>
    <n v="69361505"/>
    <m/>
    <n v="141568113901"/>
    <s v="NANA PERCETAKAN"/>
    <s v="ODP-PWB-FN/092 FN/D05/092.01"/>
    <s v="WO061266088"/>
    <m/>
    <m/>
    <m/>
    <n v="110.9268"/>
    <n v="-7.0957600000000003"/>
    <s v="|MN00410|MYIA-074304507528/POI/JOKO MURYANTO/0895333430400/apriliagritiani12@gmail.com"/>
    <s v="MYIB_ASSISTANT"/>
    <m/>
    <m/>
    <m/>
    <m/>
    <m/>
    <m/>
    <m/>
    <m/>
    <s v="Management Janji"/>
    <s v="2026-08-09 13:00:00 | M Janji : 9 agustus 2026 jam Pasang : siang Note : hubungi pelanggan jika ingin kelokasi "/>
    <s v="FCC"/>
    <d v="2026-08-08T14:10:30"/>
    <d v="2026-08-09T13:00:00"/>
    <m/>
    <s v="PS"/>
    <s v="PWB"/>
    <s v="NO ADDON"/>
    <n v="20260809"/>
    <s v="Completed"/>
    <s v="HSI Bisnis Promo HUT Telkom PSB 70% - 100 Mbps"/>
    <s v="INDIBIZ"/>
    <m/>
    <m/>
    <d v="2026-08-09T13:00:00"/>
    <s v="2026-08-09 13:00:00 | M Janji : 9 agustus 2026 jam Pasang : siang Note : hubungi pelanggan jika ingin kelokasi "/>
    <n v="2026"/>
    <n v="8"/>
    <n v="9"/>
    <d v="2026-08-09T00:00:00"/>
    <n v="-0.54166666666424135"/>
    <x v="0"/>
    <x v="3"/>
  </r>
  <r>
    <n v="1657"/>
    <n v="1002530562"/>
    <n v="3"/>
    <x v="6"/>
    <n v="5"/>
    <s v="PASURUAN"/>
    <s v="PROBOLINGGO"/>
    <s v="TGS"/>
    <s v="REG"/>
    <s v="AO"/>
    <s v="NEW SALES"/>
    <m/>
    <s v="7 | OSS - PROVISIONING ISSUED"/>
    <s v="RBS-Regional 3"/>
    <d v="2026-08-17T10:18:06"/>
    <d v="2026-08-17T15:57:55"/>
    <n v="69367897"/>
    <m/>
    <n v="152530201520"/>
    <s v="TOKO ZULFA"/>
    <s v="ODP-TGS-FC/21"/>
    <s v="WO061923456"/>
    <m/>
    <m/>
    <m/>
    <n v="113.08668609999999"/>
    <n v="-7.7307066000000004"/>
    <s v="|MC30181|/M.LUTFI ANSORI /85235605406/rusman.1.zulfa@gmail.com"/>
    <s v="Sales Force DBS"/>
    <m/>
    <m/>
    <m/>
    <m/>
    <m/>
    <m/>
    <m/>
    <m/>
    <s v="Management Janji"/>
    <s v="2026-08-18 13:00:00|Nama PIC : Bp Lutfi No Hp : 085235605406 No Alt : - Tgl Pemasangan : 18 Agustus 2026 Interval : PAGI SIANG Note : Hubungi pelanggan terlebih dahulu|40951378|MYDITA"/>
    <s v="FCC"/>
    <s v="17-08-2026 10:25:20"/>
    <d v="2026-08-18T13:00:00"/>
    <m/>
    <s v="PI"/>
    <s v="TGS"/>
    <s v="NO ADDON"/>
    <m/>
    <s v="Provisioning Issued"/>
    <s v="- 11_11446;Biaya PSB HSI EBIS Tunai di Depan ~ 11[150000]  - SP_NOSS;SP_NOSS ~ Internet NOSS Multispeed Network[0]  - SP_NOSS;SP_NOSS ~ Internet NOSS Multispeed Network[0]  - E23015;E23015 ~ ES23 - Perangkat ONT[0]  - E23015~null~44292;E23015||11||Abodeme"/>
    <s v="INDIBIZ"/>
    <m/>
    <m/>
    <d v="2026-08-18T13:00:00"/>
    <s v="2026-08-18 13:00:00|Nama PIC : Bp Lutfi No Hp : 085235605406 No Alt : - Tgl Pemasangan : 18 Agustus 2026 Interval : PAGI SIANG Note : Hubungi pelanggan terlebih dahulu|40951378|MYDITA"/>
    <m/>
    <m/>
    <m/>
    <e v="#NUM!"/>
    <e v="#NUM!"/>
    <x v="1"/>
    <x v="26"/>
  </r>
  <r>
    <n v="1658"/>
    <n v="1002517521"/>
    <n v="3"/>
    <x v="6"/>
    <n v="5"/>
    <s v="JEMBER"/>
    <s v="BANYUWANGI"/>
    <s v="WSO"/>
    <s v="REG"/>
    <s v="AO"/>
    <s v="NEW SALES"/>
    <s v="1P INET"/>
    <s v="Completed (PS)"/>
    <s v="RBS-Regional 3"/>
    <d v="2026-08-10T11:49:57"/>
    <d v="2026-08-10T15:25:23"/>
    <n v="69362337"/>
    <m/>
    <n v="152518202029"/>
    <s v="SPBU 5468405 WONGSOREJO"/>
    <s v="ODP-WSO-FC/12 FC/D04/12.01"/>
    <s v="WO061382595"/>
    <m/>
    <m/>
    <m/>
    <n v="114.39774300000001"/>
    <n v="-7.9825980000000003"/>
    <s v="|MN00099|MYIA-015187968640/POI/DODIK KURNIAWAN/083147895700/pomwongsorejo5@gmail.com"/>
    <s v="MYIB_ASSISTANT"/>
    <m/>
    <m/>
    <m/>
    <m/>
    <m/>
    <m/>
    <m/>
    <m/>
    <s v="Management Janji"/>
    <s v="2026-08-11 08:00:00 | Tanggal pemasangan : 11 AGUSTUS 2026 Jam pemasangan : pagi/siang Info Tambahan : Hubungi pelanggan dulu sebelum ke lokasi terima kasih"/>
    <s v="FCC"/>
    <d v="2026-10-08T11:54:41"/>
    <d v="2026-08-11T08:00:00"/>
    <m/>
    <s v="PS"/>
    <s v="WSO"/>
    <s v="NO ADDON"/>
    <n v="20260810"/>
    <s v="Completed"/>
    <s v="HSI Bisnis Promo HUT Telkom PSB 70% - 50 Mbps"/>
    <s v="INDIBIZ"/>
    <m/>
    <m/>
    <d v="2026-08-11T08:00:00"/>
    <s v="2026-08-11 08:00:00 | Tanggal pemasangan : 11 AGUSTUS 2026 Jam pemasangan : pagi/siang Info Tambahan : Hubungi pelanggan dulu sebelum ke lokasi terima kasih"/>
    <n v="2026"/>
    <n v="8"/>
    <n v="10"/>
    <d v="2026-08-10T00:00:00"/>
    <n v="-1.3333333333357587"/>
    <x v="0"/>
    <x v="16"/>
  </r>
  <r>
    <n v="1659"/>
    <n v="1002520099"/>
    <n v="3"/>
    <x v="1"/>
    <n v="5"/>
    <s v="MADURA"/>
    <s v="BANGKALAN"/>
    <s v="BEA"/>
    <s v="REG"/>
    <s v="AO"/>
    <s v="NEW SALES"/>
    <s v="1P INET"/>
    <s v="Completed (PS)"/>
    <s v="RBS-Regional 3"/>
    <d v="2026-08-11T14:07:57"/>
    <d v="2026-08-13T18:36:10"/>
    <n v="69363410"/>
    <m/>
    <n v="152459201984"/>
    <s v="SMKS AL ILYASI"/>
    <s v="ODP-BEA-FAD/17"/>
    <s v="WO061503950"/>
    <m/>
    <m/>
    <m/>
    <n v="113.112162"/>
    <n v="-7.0824509999999998"/>
    <s v="|MN02621|MYIA-089382254914/POI/SOFIULLAH/082331446922/sofiullahtkj@gmail.com"/>
    <s v="MYIB_ASSISTANT"/>
    <m/>
    <m/>
    <m/>
    <m/>
    <m/>
    <m/>
    <m/>
    <m/>
    <s v="Management Janji"/>
    <s v="2026-08-12 13:00:00 | Nama : BP SOFIULLAH No Hp : 082331446922 No Alt :  Tgl Pemasangan : 12 Agustus 2026 Interval : PAGI  Note : Hubungi pelanggan terlebih dahulu"/>
    <s v="FCC"/>
    <d v="2026-11-08T14:10:22"/>
    <d v="2026-08-12T13:00:00"/>
    <m/>
    <s v="PS"/>
    <s v="BEA"/>
    <s v="NO ADDON"/>
    <n v="20260813"/>
    <s v="Completed"/>
    <s v="HSI Bisnis Promo HUT Telkom PSB 70% - 150 Mbps"/>
    <s v="INDIBIZ"/>
    <m/>
    <m/>
    <d v="2026-08-12T13:00:00"/>
    <s v="2026-08-12 13:00:00 | Nama : BP SOFIULLAH No Hp : 082331446922 No Alt :  Tgl Pemasangan : 12 Agustus 2026 Interval : PAGI  Note : Hubungi pelanggan terlebih dahulu"/>
    <n v="2026"/>
    <n v="8"/>
    <n v="13"/>
    <d v="2026-08-13T00:00:00"/>
    <n v="0.45833333333575865"/>
    <x v="0"/>
    <x v="1"/>
  </r>
  <r>
    <n v="1660"/>
    <n v="1002512214"/>
    <n v="3"/>
    <x v="1"/>
    <n v="5"/>
    <s v="MADURA"/>
    <s v="BANGKALAN"/>
    <s v="ARB"/>
    <s v="REG"/>
    <s v="AO"/>
    <s v="NEW SALES"/>
    <m/>
    <s v="100 | REVOKE COMPLETED"/>
    <s v="RBS-Regional 3"/>
    <d v="2026-08-06T12:14:57"/>
    <d v="2026-08-13T08:52:14"/>
    <n v="69359912"/>
    <m/>
    <n v="152439201469"/>
    <s v="SPBU KLAMPIS (PT.KLAMPIS PETRO SETIA JAYA)"/>
    <s v="ODP-ARB-FA/40"/>
    <s v="WO061200236"/>
    <m/>
    <m/>
    <m/>
    <n v="112.72248449999999"/>
    <n v="-7.1712109000000002"/>
    <s v="|MN02600|/SPBU KLAMPIS (PT.KLAMPIS PETRO SETIA JAYA)/MUZAYYANAH/081333484599/spbu5469118@gmail.com/HSI Bisnis Promo HUT Telkom (1:1) 50 Mbps (Rp 355.000) PSB Rp 150.000/"/>
    <s v="Sales Force DBS"/>
    <m/>
    <m/>
    <m/>
    <m/>
    <m/>
    <m/>
    <m/>
    <m/>
    <s v="Management Janji"/>
    <s v="2026-08-08 15:00:00|Nama PIC : ibu MUZAYYANAH No HP : 081333484599 Alt :  M Janji : (SABTU/8/AGUSTUS/2026) jam Pasang : 09:00 Note : hubungi pelanggan jika ingin kelokasi|40951378|MYDITA"/>
    <s v="FCC"/>
    <d v="2026-06-08T12:25:42"/>
    <d v="2026-08-08T15:00:00"/>
    <s v="Kendala Teknik"/>
    <s v="REVOKE"/>
    <s v="ARB"/>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8T15:00:00"/>
    <s v="2026-08-08 15:00:00|Nama PIC : ibu MUZAYYANAH No HP : 081333484599 Alt :  M Janji : (SABTU/8/AGUSTUS/2026) jam Pasang : 09:00 Note : hubungi pelanggan jika ingin kelokasi|40951378|MYDITA"/>
    <m/>
    <m/>
    <m/>
    <e v="#NUM!"/>
    <e v="#NUM!"/>
    <x v="1"/>
    <x v="1"/>
  </r>
  <r>
    <n v="1661"/>
    <n v="1002531438"/>
    <n v="3"/>
    <x v="3"/>
    <n v="4"/>
    <s v="PURWOKERTO"/>
    <s v="CILACAP"/>
    <s v="MAN"/>
    <s v="REG"/>
    <s v="AO"/>
    <s v="NEW SALES"/>
    <s v="1P INET"/>
    <s v="MIE - SEND SURVEY"/>
    <s v="RBS-Regional 3"/>
    <d v="2026-08-17T18:17:56"/>
    <d v="2026-08-17T18:20:01"/>
    <n v="69368388"/>
    <m/>
    <n v="146391107569"/>
    <s v="SPBU CIMANGGU"/>
    <s v="ODP-MAN-FA/030 FA/D02/030.01"/>
    <s v="WO061951346"/>
    <m/>
    <m/>
    <m/>
    <n v="108.8423715"/>
    <n v="-7.3573660999999904"/>
    <s v="|MN02591|MYIA-042287221713/POI/TOTO SUSILO/083843625700/spbucimanggu@yahoo.co.id"/>
    <s v="MYIB_ASSISTANT"/>
    <m/>
    <m/>
    <m/>
    <m/>
    <m/>
    <m/>
    <m/>
    <m/>
    <s v="Management Janji"/>
    <s v="2026-08-19 08:00:00 | M Janji : (19 AGUSTUS 2026) jam Pasang : pagi  Note : hubungi pelanggan jika ingin kelokasi"/>
    <s v="FCC"/>
    <s v="17-08-2026 18:39:59"/>
    <d v="2026-08-19T08:00:00"/>
    <m/>
    <s v="SURVEY_NEW_MANJA"/>
    <s v="MAN"/>
    <s v="NO ADDON"/>
    <m/>
    <s v="MIE - SEND SURVEY"/>
    <s v="HSI Bisnis Promo HUT Telkom PSB 70% - 75 Mbps"/>
    <s v="INDIBIZ"/>
    <m/>
    <m/>
    <d v="2026-08-19T08:00:00"/>
    <s v="2026-08-19 08:00:00 | M Janji : (19 AGUSTUS 2026) jam Pasang : pagi  Note : hubungi pelanggan jika ingin kelokasi"/>
    <m/>
    <m/>
    <m/>
    <e v="#NUM!"/>
    <e v="#NUM!"/>
    <x v="1"/>
    <x v="3"/>
  </r>
  <r>
    <n v="1662"/>
    <n v="1002505400"/>
    <n v="3"/>
    <x v="4"/>
    <n v="4"/>
    <s v="SEMARANG"/>
    <s v="SALATIGA"/>
    <s v="SLI"/>
    <s v="REG"/>
    <s v="AO"/>
    <s v="NEW SALES"/>
    <s v="1P INET"/>
    <s v="Completed (PS)"/>
    <s v="RBS-Regional 3"/>
    <d v="2026-08-02T17:37:57"/>
    <d v="2026-08-03T14:33:35"/>
    <n v="69357107"/>
    <m/>
    <n v="142434111000"/>
    <s v="Toko Rasyid Yusuf"/>
    <s v="ODP-SLI-FX/028 FX/D03/028.01"/>
    <s v="WO060734943"/>
    <m/>
    <m/>
    <m/>
    <n v="110.62872230000001"/>
    <n v="-7.3949693999999999"/>
    <s v="|MN02374|MYIA-021680197113/POI/Rendy bergas/08135879252/visimk78@gmail.com"/>
    <s v="MYIB_ASSISTANT"/>
    <m/>
    <m/>
    <m/>
    <m/>
    <m/>
    <m/>
    <m/>
    <m/>
    <s v="Management Janji"/>
    <s v="2026-08-03 15:00:00 | M Janji : (03/08/2026) jam Pasang : 09:00 Note : hubungi pelanggan jika ingin kelokasi "/>
    <s v="FCC"/>
    <d v="2026-02-08T17:39:40"/>
    <d v="2026-08-03T15:00:00"/>
    <m/>
    <s v="PS"/>
    <s v="SLI"/>
    <s v="NO ADDON"/>
    <n v="20260803"/>
    <s v="Completed"/>
    <s v="HSI Bisnis Promo HUT Telkom PSB 70% - 300 Mbps"/>
    <s v="INDIBIZ"/>
    <m/>
    <m/>
    <d v="2026-08-03T15:00:00"/>
    <s v="2026-08-03 15:00:00 | M Janji : (03/08/2026) jam Pasang : 09:00 Note : hubungi pelanggan jika ingin kelokasi "/>
    <n v="2026"/>
    <n v="8"/>
    <n v="3"/>
    <d v="2026-08-03T00:00:00"/>
    <n v="-0.625"/>
    <x v="0"/>
    <x v="3"/>
  </r>
  <r>
    <n v="1663"/>
    <n v="1002504435"/>
    <n v="3"/>
    <x v="0"/>
    <n v="5"/>
    <s v="MATARAM"/>
    <s v="SUMBAWA"/>
    <s v="ALA"/>
    <s v="REG"/>
    <s v="AO"/>
    <s v="NEW SALES"/>
    <s v="1P INET"/>
    <s v="102 | FOLLOW UP COMPLETED"/>
    <s v="RBS-Regional 3"/>
    <d v="2026-08-01T11:28:56"/>
    <d v="2026-08-04T16:33:31"/>
    <n v="69356663"/>
    <m/>
    <n v="172607203848"/>
    <s v="SANTO KOST"/>
    <s v="ODP-ALA-FAA/46 FAA/D05/46.01"/>
    <s v="WO060634344"/>
    <m/>
    <m/>
    <m/>
    <n v="116.99516328701201"/>
    <n v="-8.5227201625672606"/>
    <s v="|MN02367|MYIA-083320557942/POI/ERWAN SUSANTO/081934027685/erwansusanto678@gmail.com"/>
    <s v="MYIB_ASSISTANT"/>
    <m/>
    <m/>
    <m/>
    <m/>
    <m/>
    <m/>
    <m/>
    <m/>
    <s v="Management Janji"/>
    <s v="2026-08-02 08:00:00 | Tanggal pemasangan: 01/08/2026 Jam pemasangan : pagi / siang Info Tambahan : Hubungi pelanggan dulu sebelum ke lokasi terima kasih"/>
    <s v="FCC"/>
    <d v="2026-01-08T11:39:50"/>
    <d v="2026-08-02T08:00:00"/>
    <s v="Kendala Lainnya"/>
    <s v="REVOKE"/>
    <s v="ALA"/>
    <s v="NO ADDON"/>
    <m/>
    <s v="Follow Up Revoke Completed, New Order ID : SC1002509194"/>
    <s v="HSI Bisnis Promo HUT Telkom PSB 70% - 75 Mbps"/>
    <s v="INDIBIZ"/>
    <m/>
    <m/>
    <d v="2026-08-02T08:00:00"/>
    <s v="2026-08-02 08:00:00 | Tanggal pemasangan: 01/08/2026 Jam pemasangan : pagi / siang Info Tambahan : Hubungi pelanggan dulu sebelum ke lokasi terima kasih"/>
    <m/>
    <m/>
    <m/>
    <e v="#NUM!"/>
    <e v="#NUM!"/>
    <x v="1"/>
    <x v="0"/>
  </r>
  <r>
    <n v="1664"/>
    <n v="1002516212"/>
    <n v="3"/>
    <x v="3"/>
    <n v="4"/>
    <s v="YOGYAKARTA"/>
    <s v="INNER - YOGYA JATENG SELATAN"/>
    <s v="KBU"/>
    <s v="REG"/>
    <s v="AO"/>
    <s v="NEW SALES"/>
    <s v="1P INET"/>
    <s v="102 | FOLLOW UP COMPLETED"/>
    <s v="RBS-Regional 3"/>
    <d v="2026-08-08T18:28:56"/>
    <d v="2026-08-11T13:19:09"/>
    <n v="69361641"/>
    <m/>
    <n v="146113146986"/>
    <s v="PT Warisan Abadi Visi Edukasi, NWAVE Corp"/>
    <s v="ODP-KBU-FDL/093"/>
    <s v="WO061288531"/>
    <m/>
    <m/>
    <m/>
    <n v="110.3428201"/>
    <n v="-7.7463141000000002"/>
    <s v="|MC80006|MYIA-080458309018/POI/Nisa Fadhilla/0895363272887/admnhr.office.dewave@gmail.com"/>
    <s v="MYIB_ASSISTANT"/>
    <m/>
    <m/>
    <m/>
    <m/>
    <m/>
    <m/>
    <m/>
    <m/>
    <s v="Management Janji"/>
    <s v="2026-08-10 13:00:00 | M Janji : 10 agustus 2026 jam Pasang : siang Note : hubungi pelanggan jika ingin kelokasi "/>
    <s v="FCC"/>
    <d v="2026-08-08T18:39:48"/>
    <d v="2026-08-10T13:00:00"/>
    <m/>
    <s v="REVOKE"/>
    <s v="KBU"/>
    <s v="NO ADDON"/>
    <m/>
    <s v="Follow Up Revoke Completed, New Order ID : SC1002519842"/>
    <s v="HSI Bisnis Promo HUT Telkom PSB 70% - 300 Mbps"/>
    <s v="INDIBIZ"/>
    <m/>
    <m/>
    <d v="2026-08-10T13:00:00"/>
    <s v="2026-08-10 13:00:00 | M Janji : 10 agustus 2026 jam Pasang : siang Note : hubungi pelanggan jika ingin kelokasi "/>
    <m/>
    <m/>
    <m/>
    <e v="#NUM!"/>
    <e v="#NUM!"/>
    <x v="1"/>
    <x v="3"/>
  </r>
  <r>
    <n v="1665"/>
    <n v="1002506723"/>
    <n v="3"/>
    <x v="1"/>
    <n v="5"/>
    <s v="SBY UTARA"/>
    <s v="LAMONGAN"/>
    <s v="BDG"/>
    <s v="REG"/>
    <s v="AO"/>
    <s v="NEW SALES"/>
    <s v="1P INET"/>
    <s v="Completed (PS)"/>
    <s v="RBS-Regional 3"/>
    <d v="2026-08-04T08:07:56"/>
    <d v="2026-08-04T15:12:13"/>
    <n v="69357893"/>
    <m/>
    <n v="152448204262"/>
    <s v="BEST COMPUTER"/>
    <s v="ODP-BDG-FC/23"/>
    <s v="WO060847809"/>
    <m/>
    <m/>
    <m/>
    <n v="112.33412800000001"/>
    <n v="-6.8681450000000002"/>
    <s v="|MN00216|MYIA-049510320634/POI/fashfahish shofhal jamil/087869525149/shofhaljamilfashfahish@gmail.com"/>
    <s v="MYIB_ASSISTANT"/>
    <m/>
    <m/>
    <m/>
    <m/>
    <m/>
    <m/>
    <m/>
    <m/>
    <s v="Management Janji"/>
    <s v="2026-08-05 13:00:00 | Nama PIC: bp shofal Notel: 087869525149 Alt: -  Tanggal: 5/8/2026 Jam Pasang: Siang Note: Hubungi sebelum ke lokasi, terimakasih. "/>
    <s v="FCC"/>
    <d v="2026-04-08T08:10:01"/>
    <d v="2026-08-05T13:00:00"/>
    <m/>
    <s v="PS"/>
    <s v="BDG"/>
    <s v="NO ADDON"/>
    <n v="20260804"/>
    <s v="Completed"/>
    <s v="HSI Bisnis Promo HUT Telkom PSB 70% - 50 Mbps"/>
    <s v="INDIBIZ"/>
    <m/>
    <m/>
    <d v="2026-08-05T13:00:00"/>
    <s v="2026-08-05 13:00:00 | Nama PIC: bp shofal Notel: 087869525149 Alt: -  Tanggal: 5/8/2026 Jam Pasang: Siang Note: Hubungi sebelum ke lokasi, terimakasih. "/>
    <n v="2026"/>
    <n v="8"/>
    <n v="4"/>
    <d v="2026-08-04T00:00:00"/>
    <n v="-1.5416666666642413"/>
    <x v="0"/>
    <x v="15"/>
  </r>
  <r>
    <n v="1666"/>
    <n v="1002524646"/>
    <n v="3"/>
    <x v="6"/>
    <n v="5"/>
    <s v="JEMBER"/>
    <s v="JEMBER"/>
    <s v="JER"/>
    <s v="REG"/>
    <s v="AO"/>
    <s v="NEW SALES"/>
    <s v="1P INET"/>
    <s v="Completed (PS)"/>
    <s v="RBS-Regional 3"/>
    <d v="2026-08-13T15:10:56"/>
    <d v="2026-08-14T12:28:35"/>
    <n v="69365329"/>
    <m/>
    <n v="152501280420"/>
    <s v="WARKOP CAK JUKI"/>
    <s v="ODP-JER-FG/10 FG/D01/06.10"/>
    <s v="WO061681226"/>
    <m/>
    <m/>
    <m/>
    <n v="113.66702309999999"/>
    <n v="-8.1890670999999902"/>
    <s v="MD|MYDB-20260813265174|DN00001/MN00086|WARKOP CAK JUKI|082230298166"/>
    <s v="MYDIGIBIZPARTNER"/>
    <m/>
    <m/>
    <m/>
    <m/>
    <m/>
    <m/>
    <m/>
    <m/>
    <s v="Management Janji"/>
    <s v="2026-08-14 13:00:00 | Nama PIC : Zuki No HP : 082230298166 Alt : alinjuki8@gmail.com M Janji : 14/08/2026 Jam Pasang : 08.00  - 13:00  NoteÃ‚Â :  hubungi terlebih dahulu sebelum ke lokasi, terima kasih."/>
    <s v="FCC"/>
    <s v="13-08-2026 15:25:45"/>
    <d v="2026-08-14T13:00:00"/>
    <m/>
    <s v="PS"/>
    <s v="JER"/>
    <s v="NO ADDON"/>
    <n v="20260814"/>
    <s v="Completed"/>
    <s v="HSI Bisnis Promo HUT Telkom PSB 70% - 150 Mbps"/>
    <s v="INDIBIZ"/>
    <m/>
    <m/>
    <d v="2026-08-14T13:00:00"/>
    <s v="2026-08-14 13:00:00 | Nama PIC : Zuki No HP : 082230298166 Alt : alinjuki8@gmail.com M Janji : 14/08/2026 Jam Pasang : 08.00  - 13:00  NoteÃ‚Â :  hubungi terlebih dahulu sebelum ke lokasi, terima kasih."/>
    <n v="2026"/>
    <n v="8"/>
    <n v="14"/>
    <d v="2026-08-14T00:00:00"/>
    <n v="-0.54166666666424135"/>
    <x v="0"/>
    <x v="14"/>
  </r>
  <r>
    <n v="1667"/>
    <n v="1002505975"/>
    <n v="3"/>
    <x v="5"/>
    <n v="5"/>
    <s v="SINGARJA"/>
    <s v="GIANYAR"/>
    <s v="GIN"/>
    <s v="REG"/>
    <s v="AO"/>
    <s v="NEW SALES"/>
    <m/>
    <s v="Completed (PS)"/>
    <s v="RBS-Regional 3"/>
    <d v="2026-08-03T12:15:01"/>
    <d v="2026-08-04T12:36:31"/>
    <n v="69355472"/>
    <m/>
    <n v="172407213016"/>
    <s v="SD NEGERI 3 PERING"/>
    <s v="ODP-GIN-FAM/57"/>
    <s v="WO060781343"/>
    <m/>
    <m/>
    <m/>
    <n v="115.321342277201"/>
    <n v="-8.5850037778181694"/>
    <s v="|MN02658|/PIC KARIANA MAURINA BETLIANI/081933113251/Sdn3pering@gmail.com"/>
    <s v="Sales Force DBS"/>
    <m/>
    <m/>
    <m/>
    <m/>
    <m/>
    <m/>
    <m/>
    <m/>
    <s v="Management Janji"/>
    <s v="2026-08-01 08:00:00|Tanggal pemasangan :01 agustus 2026  Jam pemasangan : 08.00 - 12.00  Info Tambahan : Hubungi pelanggan dulu sebelum ke lokasi  terimakasih|BE1295|MYDITA"/>
    <s v="FCC"/>
    <d v="2026-03-08T12:25:25"/>
    <m/>
    <m/>
    <s v="PS"/>
    <s v="GIN"/>
    <s v="NO ADDON"/>
    <n v="20260804"/>
    <s v="Completed"/>
    <s v="- 11_11446;Biaya PSB HSI EBIS Tunai di Depan ~ 11[150000]  - E23015;E23015 ~ ES23 - Perangkat ONT[0]  - E23015~null~44292;E23015||11||Abodemen 0[0]  - E23015~null~E23015_SWONT;SWONT ~ Biaya Sewa ONT ~ E23015[30000]  - E25061;E25061 ~ ES25 - Paket HSI Basi"/>
    <s v="INDIBIZ"/>
    <m/>
    <m/>
    <d v="2026-08-03T07:00:00"/>
    <s v="2026-08-01 08:00:00|Tanggal pemasangan :01 agustus 2026  Jam pemasangan : 08.00 - 12.00  Info Tambahan : Hubungi pelanggan dulu sebelum ke lokasi  terimakasih|BE1295|MYDITA"/>
    <n v="2026"/>
    <n v="8"/>
    <n v="4"/>
    <d v="2026-08-04T00:00:00"/>
    <n v="0.70833333333575865"/>
    <x v="0"/>
    <x v="31"/>
  </r>
  <r>
    <n v="1668"/>
    <n v="1002512533"/>
    <n v="3"/>
    <x v="4"/>
    <n v="4"/>
    <s v="PEKALONGAN"/>
    <s v="SLAWI"/>
    <s v="SLW"/>
    <s v="REG"/>
    <s v="AO"/>
    <s v="NEW SALES"/>
    <s v="1P INET"/>
    <s v="Completed (PS)"/>
    <s v="RBS-Regional 3"/>
    <d v="2026-08-06T13:53:56"/>
    <d v="2026-08-07T11:29:02"/>
    <n v="69360009"/>
    <m/>
    <n v="142283119731"/>
    <s v="MI Ma&amp; 39;arif NU 1 Bogares Kidul"/>
    <s v="ODP-SLW-FU/059"/>
    <s v="WO061079987"/>
    <m/>
    <m/>
    <m/>
    <n v="109.167353957891"/>
    <n v="-6.99497102337698"/>
    <s v="MD|MYDB-20260806264529|DN00001/MN00377|MI Ma&amp; 39;arif NU 1 Bogares Kidul|082264899833"/>
    <s v="MYDIGIBIZPARTNER"/>
    <m/>
    <m/>
    <m/>
    <m/>
    <m/>
    <m/>
    <m/>
    <m/>
    <s v="Management Janji"/>
    <s v="2026-08-07 13:00:00 | telp :082264899833 alt : manja : pagi : siang 07/08/2026 hub sebelum ke lokasi "/>
    <s v="FCC"/>
    <d v="2026-06-08T13:54:55"/>
    <d v="2026-08-07T13:00:00"/>
    <m/>
    <s v="PS"/>
    <s v="SLW"/>
    <s v="NO ADDON"/>
    <n v="20260807"/>
    <s v="Completed"/>
    <s v="HSI Bisnis Basic Promo HUT Telkom PSB 70% - 50 Mbps"/>
    <s v="INDIBIZ"/>
    <m/>
    <m/>
    <d v="2026-08-07T13:00:00"/>
    <s v="2026-08-07 13:00:00 | telp :082264899833 alt : manja : pagi : siang 07/08/2026 hub sebelum ke lokasi "/>
    <n v="2026"/>
    <n v="8"/>
    <n v="7"/>
    <d v="2026-08-07T00:00:00"/>
    <n v="-0.54166666666424135"/>
    <x v="0"/>
    <x v="3"/>
  </r>
  <r>
    <n v="1669"/>
    <n v="1002515521"/>
    <n v="3"/>
    <x v="2"/>
    <n v="5"/>
    <s v="MALANG"/>
    <s v="BATU"/>
    <s v="KPO"/>
    <s v="REG"/>
    <s v="AO"/>
    <s v="NEW SALES"/>
    <s v="1P INET"/>
    <s v="102 | FOLLOW UP COMPLETED"/>
    <s v="RBS-Regional 3"/>
    <d v="2026-08-07T20:04:57"/>
    <d v="2026-08-11T10:25:09"/>
    <n v="69361188"/>
    <m/>
    <n v="152711247326"/>
    <s v="Spbu 54.651.38"/>
    <s v="ODP-KPO-FL/48 FL/D05/48.01"/>
    <s v="WO061211131"/>
    <m/>
    <m/>
    <m/>
    <n v="112.601358"/>
    <n v="-7.8986140000000002"/>
    <s v="|MN02540|MYIA-037148780711/POI/zidan putra maulan/0881027667558/spbungijo65138@gmail.com"/>
    <s v="MYIB_ASSISTANT"/>
    <m/>
    <m/>
    <m/>
    <m/>
    <m/>
    <m/>
    <m/>
    <m/>
    <s v="Management Janji"/>
    <s v="2026-08-09 08:00:00 | M Janji : (08/08/026) jam Pasang : 09:00 Note : hubungi pelanggan jika ingin kelokasi"/>
    <s v="FCC"/>
    <d v="2026-07-08T20:10:53"/>
    <d v="2026-08-09T08:00:00"/>
    <m/>
    <s v="REVOKE"/>
    <s v="KPO"/>
    <s v="NO ADDON"/>
    <m/>
    <s v="Follow Up Revoke Completed, New Order ID : SC1002519252"/>
    <s v="HSI Bisnis Promo HUT Telkom PSB 70% - 50 Mbps"/>
    <s v="INDIBIZ"/>
    <m/>
    <m/>
    <d v="2026-08-09T08:00:00"/>
    <s v="2026-08-09 08:00:00 | M Janji : (08/08/026) jam Pasang : 09:00 Note : hubungi pelanggan jika ingin kelokasi"/>
    <m/>
    <m/>
    <m/>
    <e v="#NUM!"/>
    <e v="#NUM!"/>
    <x v="1"/>
    <x v="11"/>
  </r>
  <r>
    <n v="1670"/>
    <n v="1002509877"/>
    <n v="3"/>
    <x v="6"/>
    <n v="5"/>
    <s v="SIDOARJO"/>
    <s v="INNER - JATIM TIMUR"/>
    <s v="KRN"/>
    <s v="REG"/>
    <s v="AO"/>
    <s v="NEW SALES"/>
    <s v="1P INET"/>
    <s v="Completed (PS)"/>
    <s v="RBS-Regional 3"/>
    <d v="2026-08-05T10:01:58"/>
    <d v="2026-08-05T15:51:13"/>
    <n v="69358856"/>
    <m/>
    <n v="152331250914"/>
    <s v="SENINE COFFEE"/>
    <s v="ODP-KRN-FAC/54 FAC/D05/54.01"/>
    <s v="WO060957410"/>
    <m/>
    <m/>
    <m/>
    <n v="112.586137709384"/>
    <n v="-7.3800250790588997"/>
    <s v="MD|MYDB-20260802264203|DN00001/MN00501|SENINE COFFEE|085749657064"/>
    <s v="MYDIGIBIZPARTNER"/>
    <m/>
    <m/>
    <m/>
    <m/>
    <m/>
    <m/>
    <m/>
    <m/>
    <s v="Management Janji"/>
    <s v="2026-08-06 08:00:00 | Tanggal pemasangan: 06/08/2026 Jam pemasangan : pagi / siang Info Tambahan : Hubungi pelanggan dulu sebelum ke lokasi terima kasih"/>
    <s v="FCC"/>
    <d v="2026-05-08T10:09:56"/>
    <d v="2026-08-06T08:00:00"/>
    <m/>
    <s v="PS"/>
    <s v="KRN"/>
    <s v="NO ADDON"/>
    <n v="20260805"/>
    <s v="Completed"/>
    <s v="HSI Bisnis Promo HUT Telkom PSB 70% - 75 Mbps"/>
    <s v="INDIBIZ"/>
    <m/>
    <m/>
    <d v="2026-08-06T08:00:00"/>
    <s v="2026-08-06 08:00:00 | Tanggal pemasangan: 06/08/2026 Jam pemasangan : pagi / siang Info Tambahan : Hubungi pelanggan dulu sebelum ke lokasi terima kasih"/>
    <n v="2026"/>
    <n v="8"/>
    <n v="5"/>
    <d v="2026-08-05T00:00:00"/>
    <n v="-1.3333333333357587"/>
    <x v="0"/>
    <x v="17"/>
  </r>
  <r>
    <n v="1671"/>
    <n v="1002527917"/>
    <n v="3"/>
    <x v="2"/>
    <n v="5"/>
    <s v="KEDIRI"/>
    <s v="KEDIRI"/>
    <s v="PAE"/>
    <s v="REG"/>
    <s v="AO"/>
    <s v="NEW SALES"/>
    <s v="1P INET"/>
    <s v="Completed (PS)"/>
    <s v="RBS-Regional 3"/>
    <d v="2026-08-15T10:34:56"/>
    <d v="2026-08-15T19:35:13"/>
    <n v="69366638"/>
    <m/>
    <n v="152639219497"/>
    <s v="Niswa Fashion"/>
    <s v="ODP-PAE-FS/46 FS/D05/46.01"/>
    <s v="WO061805695"/>
    <m/>
    <m/>
    <m/>
    <n v="112.185925447437"/>
    <n v="-7.8271339625827503"/>
    <s v="MD|MYDB-20260814265375|DC20002/MC20030|Niswa Fashion|0881027165655"/>
    <s v="MYDIGIBIZPARTNER"/>
    <m/>
    <m/>
    <m/>
    <m/>
    <m/>
    <m/>
    <m/>
    <m/>
    <s v="Management Janji"/>
    <s v="2026-08-18 08:00:00 | Tanggal pemasangan: 15/08/2026 Jam pemasangan : pagi / siang Info Tambahan : Hubungi pelanggan dulu sebelum ke lokasi. terima kasih"/>
    <s v="FCC"/>
    <s v="15-08-2026 10:39:56"/>
    <d v="2026-08-18T08:00:00"/>
    <m/>
    <s v="PS"/>
    <s v="PAE"/>
    <s v="NO ADDON"/>
    <n v="20260815"/>
    <s v="Completed"/>
    <s v="HSI Bisnis Promo HUT Telkom PSB 70% - 200 Mbps"/>
    <s v="INDIBIZ"/>
    <m/>
    <m/>
    <d v="2026-08-18T08:00:00"/>
    <s v="2026-08-18 08:00:00 | Tanggal pemasangan: 15/08/2026 Jam pemasangan : pagi / siang Info Tambahan : Hubungi pelanggan dulu sebelum ke lokasi. terima kasih"/>
    <n v="2026"/>
    <n v="8"/>
    <n v="15"/>
    <d v="2026-08-15T00:00:00"/>
    <n v="-3.3333333333357587"/>
    <x v="0"/>
    <x v="5"/>
  </r>
  <r>
    <n v="1672"/>
    <n v="1002523120"/>
    <n v="3"/>
    <x v="2"/>
    <n v="5"/>
    <s v="MADIUN"/>
    <s v="NGAWI"/>
    <s v="JGO"/>
    <s v="REG"/>
    <s v="AO"/>
    <s v="NEW SALES"/>
    <s v="1P INET"/>
    <s v="Completed (PS)"/>
    <s v="RBS-Regional 3"/>
    <d v="2026-08-12T18:50:57"/>
    <d v="2026-08-13T19:43:17"/>
    <n v="69364629"/>
    <m/>
    <n v="152635205070"/>
    <s v="TOKO KENDAL"/>
    <s v="ODP-JGO-FB/16 FB/D02/16.01"/>
    <s v="WO061624385"/>
    <m/>
    <m/>
    <m/>
    <n v="111.288501"/>
    <n v="-7.5656679999999996"/>
    <s v="|MN02429|MYIA-092051041984/POI/ADIMAS YUDA ALVIANTO/087811352005/pkendalngw2026@gmail.com"/>
    <s v="MYIB_ASSISTANT"/>
    <m/>
    <m/>
    <m/>
    <m/>
    <m/>
    <m/>
    <m/>
    <m/>
    <s v="Management Janji"/>
    <s v="2026-08-13 15:00:00 | Tanggal pemasangan :13/08/2026 Jam pemasangan : pagi/siang Info Tambahan : Hubungi pelanggan dulu sebelum ke lokasi terima kasih."/>
    <s v="FCC"/>
    <d v="2026-12-08T18:55:07"/>
    <d v="2026-08-13T15:00:00"/>
    <m/>
    <s v="PS"/>
    <s v="JGO"/>
    <s v="NO ADDON"/>
    <n v="20260813"/>
    <s v="Completed"/>
    <s v="HSI Bisnis Basic Promo HUT Telkom PSB 70% - 50 Mbps"/>
    <s v="INDIBIZ"/>
    <m/>
    <m/>
    <d v="2026-08-13T15:00:00"/>
    <s v="2026-08-13 15:00:00 | Tanggal pemasangan :13/08/2026 Jam pemasangan : pagi/siang Info Tambahan : Hubungi pelanggan dulu sebelum ke lokasi terima kasih."/>
    <n v="2026"/>
    <n v="8"/>
    <n v="13"/>
    <d v="2026-08-13T00:00:00"/>
    <n v="-0.625"/>
    <x v="0"/>
    <x v="20"/>
  </r>
  <r>
    <n v="1673"/>
    <n v="1002520506"/>
    <n v="3"/>
    <x v="1"/>
    <n v="5"/>
    <s v="SBY UTARA"/>
    <s v="MANYAR"/>
    <s v="MGO"/>
    <s v="REG"/>
    <s v="AO"/>
    <s v="NEW SALES"/>
    <m/>
    <s v="Completed (PS)"/>
    <s v="RBS-Regional 3"/>
    <d v="2026-08-11T15:33:06"/>
    <d v="2026-08-11T16:37:28"/>
    <n v="69359891"/>
    <m/>
    <n v="152413167627"/>
    <s v="PT SEMBILAN CAHAYA LESTARI"/>
    <s v="ODP-DMO-FMG/02"/>
    <s v="WO061517049"/>
    <m/>
    <m/>
    <m/>
    <n v="112.7392974"/>
    <n v="-7.2673370909999999"/>
    <s v="AMRBS;400664;AMEX;ASANDHYASARI;RBS-3;SURAMADU;PT SEMBILAN CAHAYA LESTARI;HSI Basic (1:2) 50 Mbps (Rp 387.000) PSB Rp 150.000;Hendy Simon 082302331284 -Jericho Anthony 082251117350;it.spv@9cl.co.id;Jl. Pregolan Bunder No. 9 Surabaya"/>
    <s v="Amex"/>
    <m/>
    <m/>
    <m/>
    <m/>
    <m/>
    <m/>
    <m/>
    <m/>
    <s v="Management Janji"/>
    <s v="2026-08-10 13:00:00|Nama : BP HENDY SIMON   No Hp : 082302331284  No Alt : 082251117350   Tgl Pemasangan : 10 Agustus 2026  Interval : SIANG  Note : Hubungi pelanggan terlebih dahulu|40981182|MYDITA"/>
    <s v="FCC"/>
    <d v="2026-11-08T15:39:49"/>
    <m/>
    <m/>
    <s v="PS"/>
    <s v="MGO"/>
    <s v="NO ADDON"/>
    <n v="20260811"/>
    <s v="Completed"/>
    <s v="- 11_11446;Biaya PSB HSI EBIS Tunai di Depan ~ 11[150000]  - E23047;E23047 ~ ES23 - Paket HSI Bisnis Basic[0]  - E23047~null~E23047_UNL;UNL ~ Internet-Link Unlimited Internet Usage ~ E23047[0]  - E23047~null~44841;E23047||11||Abodemen 0[0]  - E23047~null~"/>
    <s v="INDIBIZ"/>
    <m/>
    <m/>
    <d v="2026-08-11T07:00:00"/>
    <s v="2026-08-10 13:00:00|Nama : BP HENDY SIMON   No Hp : 082302331284  No Alt : 082251117350   Tgl Pemasangan : 10 Agustus 2026  Interval : SIANG  Note : Hubungi pelanggan terlebih dahulu|40981182|MYDITA"/>
    <n v="2026"/>
    <n v="8"/>
    <n v="11"/>
    <d v="2026-08-11T00:00:00"/>
    <n v="-0.29166666666424135"/>
    <x v="0"/>
    <x v="8"/>
  </r>
  <r>
    <n v="1674"/>
    <n v="1002511060"/>
    <n v="3"/>
    <x v="4"/>
    <n v="4"/>
    <s v="SEMARANG"/>
    <s v="INNER - SEMARANG JATENG UTARA"/>
    <s v="SMC"/>
    <s v="REG"/>
    <s v="AO"/>
    <s v="NEW SALES"/>
    <m/>
    <s v="Completed (PS)"/>
    <s v="RBS-Regional 3"/>
    <d v="2026-08-05T15:40:57"/>
    <d v="2026-08-05T17:44:55"/>
    <n v="69357715"/>
    <m/>
    <n v="146422108926"/>
    <s v="KOST PUTRI SWARGA KANTAKU"/>
    <s v="ODP-SMC-FAP/038"/>
    <s v="WO061005876"/>
    <m/>
    <m/>
    <m/>
    <n v="110.390987440112"/>
    <n v="-7.05375131275754"/>
    <s v="|MC50018|MYIA-037888593114/POI/Chris Setianingsih/081277154180/christsetia123@gmail.com"/>
    <s v="MYDIGIBIZPARTNER"/>
    <m/>
    <m/>
    <m/>
    <m/>
    <m/>
    <m/>
    <m/>
    <m/>
    <s v="Management Janji"/>
    <s v="2026-08-04 13:00:00 | Tanggal pemasangan : 04 agustus 2026  Jam pemasangan : pagi/siang  Info Tambahan : Hubungi pelanggan dulu sebelum ke lokasi  terima kasih"/>
    <s v="FCC"/>
    <d v="2026-05-08T15:55:29"/>
    <m/>
    <m/>
    <s v="PS"/>
    <s v="SMC"/>
    <s v="NO ADDON"/>
    <n v="20260805"/>
    <s v="Completed"/>
    <s v="- 11_11446;Biaya PSB HSI EBIS Tunai di Depan ~ 11[150000]  - SP_NOSS;SP_NOSS ~ Internet NOSS Multispeed Network[0]  - E25061;E25061 ~ ES25 - Paket HSI Basic (HSIEF) Khusus Winback 2.0[0]  - E25061~null~E25061_UNL;UNL ~ Internet-Link Unlimited Internet Usa"/>
    <s v="INDIBIZ"/>
    <m/>
    <m/>
    <d v="2026-08-05T07:00:00"/>
    <s v="2026-08-04 13:00:00 | Tanggal pemasangan : 04 agustus 2026  Jam pemasangan : pagi/siang  Info Tambahan : Hubungi pelanggan dulu sebelum ke lokasi  terima kasih"/>
    <n v="2026"/>
    <n v="8"/>
    <n v="5"/>
    <d v="2026-08-05T00:00:00"/>
    <n v="-0.29166666666424135"/>
    <x v="0"/>
    <x v="3"/>
  </r>
  <r>
    <n v="1675"/>
    <n v="1002518402"/>
    <n v="3"/>
    <x v="1"/>
    <n v="5"/>
    <s v="SBY UTARA"/>
    <s v="MANYAR"/>
    <s v="MGO"/>
    <s v="REG"/>
    <s v="AO"/>
    <s v="NEW SALES"/>
    <m/>
    <s v="100 | REVOKE COMPLETED"/>
    <s v="RBS-Regional 3"/>
    <d v="2026-08-10T16:06:54"/>
    <d v="2026-08-12T10:14:10"/>
    <n v="69359701"/>
    <m/>
    <n v="152413167606"/>
    <s v="LEMBAGA PENDIDIKAN BAHASA CHINA"/>
    <s v="ODP-DMO-FQD/06"/>
    <s v="WO061427531"/>
    <m/>
    <m/>
    <m/>
    <n v="112.7513218"/>
    <n v="-7.2599382439999998"/>
    <s v="MD|MYDB-20260805264493|DN00001/MN00443|LEMBAGA PENDIDIKAN BAHASA CHINA|085113162223"/>
    <s v="MYDIGIBIZPARTNER"/>
    <m/>
    <m/>
    <m/>
    <m/>
    <m/>
    <m/>
    <m/>
    <m/>
    <s v="Management Janji"/>
    <s v="2026-08-07 08:00:00 | Nama PIC : Risky  No HP : 085113162223  Alt :   M Janji : 07/08/2026  Jam Pasang : 08.00 - 13:00   NoteÃ‚Â :  hubungi terlebih dahulu sebelum kelokasi "/>
    <s v="FCC"/>
    <d v="2026-10-08T16:10:07"/>
    <m/>
    <s v="Kendala Lainnya"/>
    <s v="REVOKE"/>
    <s v="MGO"/>
    <s v="NO ADDON"/>
    <m/>
    <s v="Revoke Completed"/>
    <s v="- 11_11446;Biaya PSB HSI EBIS Tunai di Depan ~ 11[150000]  - SP_NOSS;SP_NOSS ~ Internet NOSS Multispeed Network[0]  - E25060;E25060 ~ ES25 - Paket HSI Bisnis (HSIE) Khusus Winback 2.0[0]  - E25060~null~E25060_UNL;UNL ~ Internet-Link Unlimited Internet Usa"/>
    <s v="INDIBIZ"/>
    <m/>
    <m/>
    <d v="2026-08-10T07:00:00"/>
    <s v="2026-08-07 08:00:00 | Nama PIC : Risky  No HP : 085113162223  Alt :   M Janji : 07/08/2026  Jam Pasang : 08.00 - 13:00   NoteÃ‚Â :  hubungi terlebih dahulu sebelum kelokasi "/>
    <m/>
    <m/>
    <m/>
    <e v="#NUM!"/>
    <e v="#NUM!"/>
    <x v="1"/>
    <x v="8"/>
  </r>
  <r>
    <n v="1676"/>
    <n v="1002526258"/>
    <n v="3"/>
    <x v="2"/>
    <n v="5"/>
    <s v="MALANG"/>
    <s v="KEPANJEN"/>
    <s v="SWJ"/>
    <s v="REG"/>
    <s v="AO"/>
    <s v="NEW SALES"/>
    <s v="1P INET"/>
    <s v="102 | FOLLOW UP COMPLETED"/>
    <s v="RBS-Regional 3"/>
    <d v="2026-08-14T11:50:56"/>
    <d v="2026-08-15T11:25:16"/>
    <n v="69365963"/>
    <m/>
    <n v="152705284894"/>
    <s v="dina anggrek"/>
    <s v="ODP-MLG-FBU/35 FBU/D03/35.01"/>
    <s v="WO061736605"/>
    <m/>
    <m/>
    <m/>
    <n v="112.67177239999999"/>
    <n v="-7.9895885"/>
    <s v="|MN02812|MYIA-065238168782/POI/dina wahyu ajarini/081999404260/dinawahyuajarini@gmail.com"/>
    <s v="MYIB_ASSISTANT"/>
    <m/>
    <m/>
    <m/>
    <m/>
    <m/>
    <m/>
    <m/>
    <m/>
    <s v="Management Janji"/>
    <s v="2026-08-15 08:00:00 | Nama PIC : bu dina  No HP : 081999404260 Alt :  M Janji : 15/AGUSTUS/2026 jam Pasang : Pagi Note : hubungi pelanggan jika ingin kelokasi, terimakasih. "/>
    <s v="FCC"/>
    <s v="14-08-2026 11:54:50"/>
    <d v="2026-08-15T08:00:00"/>
    <m/>
    <s v="REVOKE"/>
    <s v="SWJ"/>
    <s v="NO ADDON"/>
    <m/>
    <s v="Follow Up Revoke Completed, New Order ID : SC1002528044"/>
    <s v="HSI Bisnis Promo HUT Telkom PSB 70% - 50 Mbps"/>
    <s v="INDIBIZ"/>
    <m/>
    <m/>
    <d v="2026-08-15T08:00:00"/>
    <s v="2026-08-15 08:00:00 | Nama PIC : bu dina  No HP : 081999404260 Alt :  M Janji : 15/AGUSTUS/2026 jam Pasang : Pagi Note : hubungi pelanggan jika ingin kelokasi, terimakasih. "/>
    <m/>
    <m/>
    <m/>
    <e v="#NUM!"/>
    <e v="#NUM!"/>
    <x v="1"/>
    <x v="29"/>
  </r>
  <r>
    <n v="1677"/>
    <n v="1002521957"/>
    <n v="3"/>
    <x v="4"/>
    <n v="4"/>
    <s v="PEKALONGAN"/>
    <s v="SLAWI"/>
    <s v="ADW"/>
    <s v="DGS"/>
    <s v="AO"/>
    <s v="NEW SALES"/>
    <m/>
    <s v="Completed (PS)"/>
    <s v="DGS-B2B TREG"/>
    <d v="2026-08-12T12:08:43"/>
    <d v="2026-08-12T13:56:57"/>
    <n v="69362612"/>
    <m/>
    <n v="146282105544"/>
    <s v="Kantor Bapas Tegal"/>
    <s v="ODP-ADW-FA/103"/>
    <s v="WO061576405"/>
    <m/>
    <m/>
    <m/>
    <n v="109.1386134"/>
    <n v="-6.9529582999999997"/>
    <s v="DGS HSI | BUDIYANTO ZHEZA ARDANA | NIK. 960209 | TREG 3 | HSI 1S 50MB | 439.000 | PIC DARYOTO 085860762926 "/>
    <s v="Account Manager"/>
    <m/>
    <m/>
    <m/>
    <m/>
    <m/>
    <m/>
    <m/>
    <m/>
    <s v="Management Janji"/>
    <s v="o"/>
    <s v="FCC"/>
    <d v="2026-12-08T12:10:13"/>
    <m/>
    <m/>
    <s v="PS"/>
    <s v="ADW"/>
    <s v="NO ADDON"/>
    <n v="20260812"/>
    <s v="Completed"/>
    <s v="- 11_11450;Biaya PSB Reguler HSI EBIS ~ 11[150000]  - E23015;E23015 ~ ES23 - Perangkat ONT[0]  - E23015~null~44292;E23015||11||Abodemen 0[0]  - E23015~null~E23015_SWONT;SWONT ~ Biaya Sewa ONT ~ E23015[30000]  - E23046;E23046 ~ ES23 - Paket HSI Bisnis[0]  "/>
    <s v="INDIBIZ"/>
    <m/>
    <m/>
    <d v="1970-01-01T07:00:00"/>
    <s v="o"/>
    <n v="2026"/>
    <n v="8"/>
    <n v="12"/>
    <d v="2026-08-12T00:00:00"/>
    <n v="20676.708333333332"/>
    <x v="2"/>
    <x v="3"/>
  </r>
  <r>
    <n v="1678"/>
    <n v="1002510893"/>
    <n v="3"/>
    <x v="6"/>
    <n v="5"/>
    <s v="PASURUAN"/>
    <s v="PASURUAN"/>
    <s v="PSN"/>
    <s v="REG"/>
    <s v="AO"/>
    <s v="NEW SALES"/>
    <m/>
    <s v="98 | OSS - CANCEL COMPLETE"/>
    <s v="RBS-Regional 3"/>
    <d v="2026-08-05T14:50:50"/>
    <d v="2026-08-07T09:48:08"/>
    <n v="69359320"/>
    <m/>
    <n v="152729256695"/>
    <s v="TOKO SYAUQY CELL &amp; DIGITAL PRINT"/>
    <s v="ODP-PSN-FCC/04"/>
    <s v="WO061062391"/>
    <m/>
    <m/>
    <m/>
    <n v="112.9388917"/>
    <n v="-7.6921958000000004"/>
    <s v="|MN01982|/TOKO SYAUQY CELL &amp; DIGITAL PRINT/WINBACK 2.0 HSI B2B (1:1) 50MBPS 355RB PSB DISC 70%/PSN/syauqycell676@gmail.com/SYARIFUDDIN /085119398998082332171331"/>
    <s v="Sales Force DBS"/>
    <m/>
    <m/>
    <m/>
    <m/>
    <m/>
    <m/>
    <m/>
    <m/>
    <s v="Management Janji"/>
    <s v="2026-08-07 08:00:00|Tanggal pemasangan: 6/08/2026 Jam pemasangan : pagi / siang Info Tambahan : Hubungi pelanggan dulu sebelum ke lokasi. terima kasih|40010577|MYDITA"/>
    <s v="FCC"/>
    <d v="2026-05-08T14:54:47"/>
    <d v="2026-08-07T08:00:00"/>
    <s v="Kendala Pelanggan"/>
    <s v="CANCEL"/>
    <s v="PSN"/>
    <s v="NO ADDON"/>
    <m/>
    <s v="Cancel Completed"/>
    <s v="- 11_11446;Biaya PSB HSI EBIS Tunai di Depan ~ 11[150000]  - SP_NOSS;SP_NOSS ~ Internet NOSS Multispeed Network[0]  - E23015;E23015 ~ ES23 - Perangkat ONT[0]  - E23015~null~44292;E23015||11||Abodemen 0[0]  - E23015~null~E23015_SWONT;SWONT ~ Biaya Sewa ONT"/>
    <s v="INDIBIZ"/>
    <m/>
    <m/>
    <d v="2026-08-07T08:00:00"/>
    <s v="2026-08-07 08:00:00|Tanggal pemasangan: 6/08/2026 Jam pemasangan : pagi / siang Info Tambahan : Hubungi pelanggan dulu sebelum ke lokasi. terima kasih|40010577|MYDITA"/>
    <m/>
    <m/>
    <m/>
    <e v="#NUM!"/>
    <e v="#NUM!"/>
    <x v="1"/>
    <x v="24"/>
  </r>
  <r>
    <n v="1679"/>
    <n v="1002519411"/>
    <n v="3"/>
    <x v="7"/>
    <n v="4"/>
    <s v="SOLO"/>
    <s v="SRAGEN"/>
    <s v="KAR"/>
    <s v="DPS"/>
    <s v="AO"/>
    <s v="NEW SALES"/>
    <m/>
    <s v="Completed (PS)"/>
    <s v="DPS-Logistic &amp; Manufacturing"/>
    <d v="2026-08-11T11:03:13"/>
    <d v="2026-08-11T12:56:10"/>
    <n v="69361192"/>
    <m/>
    <n v="142567104576"/>
    <s v="PT Nusantara Ekspres Kilat FM Hub + Hub Kerjo (Replacement)"/>
    <s v="ODP-KAR-FT/004"/>
    <s v="WO061477985"/>
    <m/>
    <m/>
    <m/>
    <n v="111.05109600999999"/>
    <n v="-7.5367376889999997"/>
    <s v="P26-204376 ; PIC  Dhimas Permadi Okta, dhimas.dewa@spxexpress.com, 085647823280   "/>
    <s v="TAM"/>
    <m/>
    <m/>
    <m/>
    <m/>
    <m/>
    <m/>
    <m/>
    <m/>
    <s v="Management Janji"/>
    <s v="P26-204376 ; PIC Dhimas Permadi Okta, dhimas.dewa@spxexpress.com, 085647823280"/>
    <s v="FCC"/>
    <d v="2026-11-08T11:10:21"/>
    <m/>
    <m/>
    <s v="PS"/>
    <s v="KAR"/>
    <s v="NO ADDON"/>
    <n v="20260811"/>
    <s v="Completed"/>
    <s v="- 11_11450;Biaya PSB Reguler HSI EBIS ~ 11[150000]  - SP_NOSS;SP_NOSS ~ Internet NOSS Multispeed Network[0]  - SP_NOSS;SP_NOSS ~ Internet NOSS Multispeed Network[0]  - E23015;E23015 ~ ES23 - Perangkat ONT[0]  - E23015~null~44292;E23015||11||Abodemen 0[0] "/>
    <s v="INDIBIZ"/>
    <m/>
    <m/>
    <d v="1970-01-01T07:00:00"/>
    <s v="P26-204376 ; PIC Dhimas Permadi Okta, dhimas.dewa@spxexpress.com, 085647823280"/>
    <n v="2026"/>
    <n v="8"/>
    <n v="11"/>
    <d v="2026-08-11T00:00:00"/>
    <n v="20675.708333333332"/>
    <x v="2"/>
    <x v="3"/>
  </r>
  <r>
    <n v="1680"/>
    <n v="1002515020"/>
    <n v="3"/>
    <x v="5"/>
    <n v="5"/>
    <s v="SINGARJA"/>
    <s v="TABANAN"/>
    <s v="TBN"/>
    <s v="REG"/>
    <s v="AO"/>
    <s v="NEW SALES"/>
    <m/>
    <s v="102 | FOLLOW UP COMPLETED"/>
    <s v="RBS-Regional 3"/>
    <d v="2026-08-07T15:18:16"/>
    <d v="2026-08-11T15:52:12"/>
    <n v="69360940"/>
    <m/>
    <n v="172413244347"/>
    <s v="Sela waktu"/>
    <s v="ODP-TBN-FW/36"/>
    <s v="WO061297704"/>
    <m/>
    <m/>
    <m/>
    <n v="115.1996566"/>
    <n v="-8.5484174999999993"/>
    <s v="MN02658/Sela waktu/PIC I Putu Anom Arimbawa/085738534306/ayusintya11234@gmail.com"/>
    <s v="Sales Force DBS"/>
    <m/>
    <m/>
    <m/>
    <m/>
    <m/>
    <m/>
    <m/>
    <m/>
    <s v="Management Janji"/>
    <s v="2026-08-10 08:00:00|Nama PIC : Bp Putu No Hp : 085738534306 No Alt : - Tgl Pemasangan : 10 Agustus 2026 Interval : PAGI SIANG Note : Hubungi pelanggan terlebih dahulu|40951378|MYDITA"/>
    <s v="FCC"/>
    <d v="2026-07-08T15:25:38"/>
    <d v="2026-08-10T08:00:00"/>
    <s v="Kendala Pelanggan"/>
    <s v="REVOKE"/>
    <s v="TBN"/>
    <s v="NO ADDON"/>
    <m/>
    <s v="Follow Up Revoke Completed, New Order ID : SC1002520589"/>
    <s v="- 11_11446;Biaya PSB HSI EBIS Tunai di Depan ~ 11[150000]  - SP_NOSS;SP_NOSS ~ Internet NOSS Multispeed Network[0]  - SP_NOSS;SP_NOSS ~ Internet NOSS Multispeed Network[0]  - E23015;E23015 ~ ES23 - Perangkat ONT[0]  - E23015~null~44292;E23015||11||Abodeme"/>
    <s v="INDIBIZ"/>
    <m/>
    <m/>
    <d v="2026-08-10T08:00:00"/>
    <s v="2026-08-10 08:00:00|Nama PIC : Bp Putu No Hp : 085738534306 No Alt : - Tgl Pemasangan : 10 Agustus 2026 Interval : PAGI SIANG Note : Hubungi pelanggan terlebih dahulu|40951378|MYDITA"/>
    <m/>
    <m/>
    <m/>
    <e v="#NUM!"/>
    <e v="#NUM!"/>
    <x v="1"/>
    <x v="25"/>
  </r>
  <r>
    <n v="1681"/>
    <n v="1002519100"/>
    <n v="3"/>
    <x v="7"/>
    <n v="4"/>
    <s v="SOLO"/>
    <s v="INNER - SOLO JATENG TIMUR"/>
    <s v="MSO"/>
    <s v="REG"/>
    <s v="AO"/>
    <s v="NEW SALES"/>
    <m/>
    <s v="Completed (PS)"/>
    <s v="RBS-Regional 3"/>
    <d v="2026-08-11T09:50:35"/>
    <d v="2026-08-14T12:34:16"/>
    <n v="69362987"/>
    <m/>
    <n v="142566102282"/>
    <s v="Universitas Slamet Riyadi Kampus 2"/>
    <s v="ODP-MSO-FF/122"/>
    <s v="WO061643383"/>
    <m/>
    <m/>
    <m/>
    <n v="110.82818589999999"/>
    <n v="-7.5403699"/>
    <s v="AMRBS;406949/Elsa//TREG4SOLO/Moenawar Kholil 08112635143/moenawarkholil@gmail.com/PSB BISNIS WINBACK 2.0 1S INET ONLY 300Mbps ABODEMEN 1.130.000 PLUS PPN "/>
    <s v="Amex"/>
    <m/>
    <m/>
    <m/>
    <m/>
    <m/>
    <m/>
    <m/>
    <m/>
    <s v="Management Janji"/>
    <s v="2026-08-14 08:00:00|Nama PIC : Moenawar Kholil  No HP : 08112635143 Alt :  M Janji : 14/08/2026 Jam Pasang : 08.00  - 13:00  NoteÃ‚Â :  hubungi terlebih dahulu sebelum ke lokasi, terima kasih.|40981184|MYDITA"/>
    <s v="FCC"/>
    <d v="2026-11-08T09:54:44"/>
    <d v="2026-08-14T08:00:00"/>
    <m/>
    <s v="PS"/>
    <s v="MSO"/>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Nama PIC : Moenawar Kholil  No HP : 08112635143 Alt :  M Janji : 14/08/2026 Jam Pasang : 08.00  - 13:00  NoteÃ‚Â :  hubungi terlebih dahulu sebelum ke lokasi, terima kasih.|40981184|MYDITA"/>
    <n v="2026"/>
    <n v="8"/>
    <n v="14"/>
    <d v="2026-08-14T00:00:00"/>
    <n v="-0.33333333333575865"/>
    <x v="0"/>
    <x v="3"/>
  </r>
  <r>
    <n v="1682"/>
    <n v="1002512136"/>
    <n v="3"/>
    <x v="6"/>
    <n v="5"/>
    <s v="SIDOARJO"/>
    <s v="MOJOKERTO"/>
    <s v="NGI"/>
    <s v="REG"/>
    <s v="AO"/>
    <s v="NEW SALES"/>
    <s v="1P INET"/>
    <s v="OSS - FALLOUT"/>
    <s v="RBS-Regional 3"/>
    <d v="2026-08-06T11:46:57"/>
    <d v="2026-08-07T14:21:37"/>
    <n v="69359881"/>
    <m/>
    <n v="152321202947"/>
    <s v="PT LINGGA SAKTI INDONESIA"/>
    <s v="ODP-NGI-FJ/17"/>
    <s v="WO061062319"/>
    <m/>
    <m/>
    <m/>
    <n v="112.616327"/>
    <n v="-7.5584470000000001"/>
    <s v="|MN01068|MYIA-086869770486/POI/JODY/081330706670/lsi@linggasakti.com"/>
    <s v="MYIB_ASSISTANT"/>
    <m/>
    <m/>
    <m/>
    <m/>
    <m/>
    <m/>
    <m/>
    <m/>
    <s v="Management Janji"/>
    <s v="2026-08-07 08:00:00 | M Janji : (07/08/026) jam Pasang : 09:00 Note : hubungi pelanggan jika ingin kelokasi "/>
    <s v="FCC"/>
    <d v="2026-06-08T11:54:59"/>
    <d v="2026-08-07T08:00:00"/>
    <s v="Kendala Teknik"/>
    <s v="FO_WFM"/>
    <s v="NGI"/>
    <s v="NO ADDON"/>
    <m/>
    <s v="Provisioning Failed|WFM|INF008992900|TOF_-7.5507332,112.6147786_ODP TERDEKAT FULL 1:8 masuk KU 2, knjungan bertemu pelanggan "/>
    <s v="HSI Bisnis Promo HUT Telkom PSB 70% - 150 Mbps"/>
    <s v="INDIBIZ"/>
    <m/>
    <m/>
    <d v="2026-08-07T08:00:00"/>
    <s v="2026-08-07 08:00:00 | M Janji : (07/08/026) jam Pasang : 09:00 Note : hubungi pelanggan jika ingin kelokasi "/>
    <m/>
    <m/>
    <m/>
    <e v="#NUM!"/>
    <e v="#NUM!"/>
    <x v="1"/>
    <x v="19"/>
  </r>
  <r>
    <n v="1683"/>
    <n v="1002510481"/>
    <n v="3"/>
    <x v="3"/>
    <n v="4"/>
    <s v="YOGYAKARTA"/>
    <s v="INNER - YOGYA JATENG SELATAN"/>
    <s v="BBS"/>
    <s v="REG"/>
    <s v="AO"/>
    <s v="NEW SALES"/>
    <s v="1P INET"/>
    <s v="Completed (PS)"/>
    <s v="RBS-Regional 3"/>
    <d v="2026-08-05T13:13:57"/>
    <d v="2026-08-06T16:35:53"/>
    <n v="69359123"/>
    <m/>
    <n v="146131120536"/>
    <s v="PUSKESMAS DEPOK I"/>
    <s v="ODP-BBS-FS/010 FS/D01/010.01"/>
    <s v="WO060983273"/>
    <m/>
    <m/>
    <m/>
    <n v="110.4315125"/>
    <n v="-7.7749699000000003"/>
    <s v="|MN00277|MYIA-014020344008/POI/Rr. Grin Jayanti/08994646845/puskesdepok1@gmail.com"/>
    <s v="MYIB_ASSISTANT"/>
    <m/>
    <m/>
    <m/>
    <m/>
    <m/>
    <m/>
    <m/>
    <m/>
    <s v="Management Janji"/>
    <s v="2026-08-06 13:00:00 | Tanggal pemasangan: 6/08/2026 Jam pemasangan : pagi / siang Info Tambahan : Hubungi pelanggan dulu sebelum ke lokasi. terima kasih"/>
    <s v="FCC"/>
    <d v="2026-05-08T13:25:39"/>
    <d v="2026-08-06T13:00:00"/>
    <m/>
    <s v="PS"/>
    <s v="BBS"/>
    <s v="NO ADDON"/>
    <n v="20260806"/>
    <s v="Completed"/>
    <s v="HSI Bisnis Promo HUT Telkom PSB 70% - 200 Mbps"/>
    <s v="INDIBIZ"/>
    <m/>
    <m/>
    <d v="2026-08-06T13:00:00"/>
    <s v="2026-08-06 13:00:00 | Tanggal pemasangan: 6/08/2026 Jam pemasangan : pagi / siang Info Tambahan : Hubungi pelanggan dulu sebelum ke lokasi. terima kasih"/>
    <n v="2026"/>
    <n v="8"/>
    <n v="6"/>
    <d v="2026-08-06T00:00:00"/>
    <n v="-0.54166666666424135"/>
    <x v="0"/>
    <x v="3"/>
  </r>
  <r>
    <n v="1684"/>
    <n v="1002518657"/>
    <n v="3"/>
    <x v="6"/>
    <n v="5"/>
    <s v="JEMBER"/>
    <s v="SITUBONDO"/>
    <s v="SIT"/>
    <s v="REG"/>
    <s v="AO"/>
    <s v="NEW SALES"/>
    <s v="1P INET"/>
    <s v="Completed (PS)"/>
    <s v="RBS-Regional 3"/>
    <d v="2026-08-10T18:01:57"/>
    <d v="2026-08-11T13:35:21"/>
    <n v="69362779"/>
    <m/>
    <n v="152506218974"/>
    <s v="TOKO POJOK"/>
    <s v="ODP-SIT-FZ/12 FZ/D02/12.01"/>
    <s v="WO061441453"/>
    <m/>
    <m/>
    <m/>
    <n v="113.969787"/>
    <n v="-7.7186789999999998"/>
    <s v="|MN02617|MYIA-041129209814/POI/ZAINUL FAIZIN/085156890468/znlfaizin@gmail.com"/>
    <s v="MYIB_ASSISTANT"/>
    <m/>
    <m/>
    <m/>
    <m/>
    <m/>
    <m/>
    <m/>
    <m/>
    <s v="Management Janji"/>
    <s v="2026-08-11 15:00:00 | Nama PIC : BAPAK ZAINUL No HP : 085156890468 Alt :  M Janji : (SELASA/11/AGUSTUS/2026) jam Pasang : 09:00 Note : hubungi pelanggan jika ingin kelokasi"/>
    <s v="FCC"/>
    <d v="2026-10-08T18:39:50"/>
    <d v="2026-08-11T15:00:00"/>
    <m/>
    <s v="PS"/>
    <s v="SIT"/>
    <s v="NO ADDON"/>
    <n v="20260811"/>
    <s v="Completed"/>
    <s v="HSI Bisnis Promo HUT Telkom PSB 70% - 100 Mbps"/>
    <s v="INDIBIZ"/>
    <m/>
    <m/>
    <d v="2026-08-11T15:00:00"/>
    <s v="2026-08-11 15:00:00 | Nama PIC : BAPAK ZAINUL No HP : 085156890468 Alt :  M Janji : (SELASA/11/AGUSTUS/2026) jam Pasang : 09:00 Note : hubungi pelanggan jika ingin kelokasi"/>
    <n v="2026"/>
    <n v="8"/>
    <n v="11"/>
    <d v="2026-08-11T00:00:00"/>
    <n v="-0.625"/>
    <x v="0"/>
    <x v="16"/>
  </r>
  <r>
    <n v="1685"/>
    <n v="1002522476"/>
    <n v="3"/>
    <x v="3"/>
    <n v="4"/>
    <s v="MAGELANG"/>
    <s v="KEBUMEN"/>
    <s v="KAK"/>
    <s v="REG"/>
    <s v="AO"/>
    <s v="NEW SALES"/>
    <s v="1P INET"/>
    <s v="Completed (PS)"/>
    <s v="RBS-Regional 3"/>
    <d v="2026-08-12T14:49:56"/>
    <d v="2026-08-13T12:40:19"/>
    <n v="69364378"/>
    <m/>
    <n v="141177105420"/>
    <s v="PEMERINTAH DESA KEDALEMANKULON"/>
    <s v="ODP-KAK-FAH/007 FAH/D03/007.01"/>
    <s v="WO061598378"/>
    <m/>
    <m/>
    <m/>
    <n v="109.5023364"/>
    <n v="-7.7342803"/>
    <s v="|MN00662|MYIA-081864464235/POI/Juminto/087829380924/askajuminto@gmail.com"/>
    <s v="MYIB_ASSISTANT"/>
    <m/>
    <m/>
    <m/>
    <m/>
    <m/>
    <m/>
    <m/>
    <m/>
    <s v="Management Janji"/>
    <s v="2026-08-14 08:00:00 | Waktu pemasangan : 13 agustus 2026 Jam pemasangan : 08.00 - 12.00 Info Tambahan : Hubungi pelanggan dulu sebelum ke lokasi terimakasih "/>
    <s v="FCC"/>
    <d v="2026-12-08T15:10:41"/>
    <d v="2026-08-14T08:00:00"/>
    <m/>
    <s v="PS"/>
    <s v="KAK"/>
    <s v="NO ADDON"/>
    <n v="20260813"/>
    <s v="Completed"/>
    <s v="HSI Bisnis Basic Promo HUT Telkom PSB 70% - 50 Mbps"/>
    <s v="INDIBIZ"/>
    <m/>
    <m/>
    <d v="2026-08-14T08:00:00"/>
    <s v="2026-08-14 08:00:00 | Waktu pemasangan : 13 agustus 2026 Jam pemasangan : 08.00 - 12.00 Info Tambahan : Hubungi pelanggan dulu sebelum ke lokasi terimakasih "/>
    <n v="2026"/>
    <n v="8"/>
    <n v="13"/>
    <d v="2026-08-13T00:00:00"/>
    <n v="-1.3333333333357587"/>
    <x v="0"/>
    <x v="3"/>
  </r>
  <r>
    <n v="1686"/>
    <n v="1002513509"/>
    <n v="3"/>
    <x v="2"/>
    <n v="5"/>
    <s v="KEDIRI"/>
    <s v="KEDIRI"/>
    <s v="MJT"/>
    <s v="REG"/>
    <s v="AO"/>
    <s v="NEW SALES"/>
    <s v="1P INET"/>
    <s v="Completed (PS)"/>
    <s v="RBS-Regional 3"/>
    <d v="2026-08-06T20:01:56"/>
    <d v="2026-08-07T11:11:10"/>
    <n v="69360369"/>
    <m/>
    <n v="152640225871"/>
    <s v="Toko Bismillah"/>
    <s v="ODP-MJT-FC/12 FC/D03/12.01"/>
    <s v="WO061119535"/>
    <m/>
    <m/>
    <m/>
    <n v="111.98936708271501"/>
    <n v="-7.7393680279514099"/>
    <s v="MD|MYDB-20260806264597|DC20002/MC20039|Toko Bismillah|087760386159"/>
    <s v="MYDIGIBIZPARTNER"/>
    <m/>
    <m/>
    <m/>
    <m/>
    <m/>
    <m/>
    <m/>
    <m/>
    <s v="Management Janji"/>
    <s v="2026-08-08 08:00:00 | Tanggal pemasangan: 07/08/2026 Jam pemasangan : pagi/siang Info Tambahan : Hubungi pelanggan dulu sebelum ke lokasi. terima kasih"/>
    <s v="FCC"/>
    <d v="2026-06-08T20:39:55"/>
    <d v="2026-08-08T08:00:00"/>
    <m/>
    <s v="PS"/>
    <s v="MJT"/>
    <s v="NO ADDON"/>
    <n v="20260807"/>
    <s v="Completed"/>
    <s v="HSI Bisnis Promo HUT Telkom PSB 70% - 200 Mbps"/>
    <s v="INDIBIZ"/>
    <m/>
    <m/>
    <d v="2026-08-08T08:00:00"/>
    <s v="2026-08-08 08:00:00 | Tanggal pemasangan: 07/08/2026 Jam pemasangan : pagi/siang Info Tambahan : Hubungi pelanggan dulu sebelum ke lokasi. terima kasih"/>
    <n v="2026"/>
    <n v="8"/>
    <n v="7"/>
    <d v="2026-08-07T00:00:00"/>
    <n v="-1.3333333333357587"/>
    <x v="0"/>
    <x v="5"/>
  </r>
  <r>
    <n v="1687"/>
    <n v="1002506451"/>
    <n v="3"/>
    <x v="0"/>
    <n v="5"/>
    <s v="MATARAM"/>
    <s v="SUMBAWA"/>
    <s v="SBW"/>
    <s v="REG"/>
    <s v="AO"/>
    <s v="NEW SALES"/>
    <m/>
    <s v="Completed (PS)"/>
    <s v="RBS-Regional 3"/>
    <d v="2026-08-03T15:59:29"/>
    <d v="2026-08-03T17:13:02"/>
    <n v="69356869"/>
    <m/>
    <n v="172606792076"/>
    <s v="SMP IT ABU HURAIRAH SUMBAWA"/>
    <s v="ODP-SBW-FBK/61"/>
    <s v="WO060818947"/>
    <m/>
    <m/>
    <m/>
    <n v="117.4524673"/>
    <n v="-8.5887779000000002"/>
    <s v="|MN01595|MYIA-082660016797/POI/FIRMAN/087860187055/smpitputra.abhursumbawa@gmail.com"/>
    <s v="Sales Profesional"/>
    <m/>
    <m/>
    <m/>
    <m/>
    <m/>
    <m/>
    <m/>
    <m/>
    <s v="Management Janji"/>
    <s v="2026-08-02 15:00:00 | Nama Pic : bp FIRMAN  No Hp Pic : 087860187055  No alt : -  Jam Pemasangan : siang   Tanggal Pemasangan : 2 Agustus 2026"/>
    <s v="FCC"/>
    <d v="2026-03-08T16:10:38"/>
    <m/>
    <m/>
    <s v="PS"/>
    <s v="SBW"/>
    <s v="NO ADDON"/>
    <n v="20260803"/>
    <s v="Completed"/>
    <s v="- SP_NOSS;SP_NOSS ~ Internet NOSS Multispeed Network[0]  - SP_NOSS;SP_NOSS ~ Internet NOSS Multispeed Network[0]  - E23015;E23015 ~ ES23 - Perangkat ONT[0]  - E23015~null~44292;E23015||11||Abodemen 0[0]  - E23015~null~E23015_SWONT;SWONT ~ Biaya Sewa ONT ~"/>
    <s v="INDIBIZ"/>
    <m/>
    <m/>
    <d v="2026-08-03T07:00:00"/>
    <s v="2026-08-02 15:00:00 | Nama Pic : bp FIRMAN  No Hp Pic : 087860187055  No alt : -  Jam Pemasangan : siang   Tanggal Pemasangan : 2 Agustus 2026"/>
    <n v="2026"/>
    <n v="8"/>
    <n v="3"/>
    <d v="2026-08-03T00:00:00"/>
    <n v="-0.29166666666424135"/>
    <x v="0"/>
    <x v="0"/>
  </r>
  <r>
    <n v="1688"/>
    <n v="1002521411"/>
    <n v="3"/>
    <x v="1"/>
    <n v="5"/>
    <s v="SBY UTARA"/>
    <s v="TANDES"/>
    <s v="KLN"/>
    <s v="REG"/>
    <s v="AO"/>
    <s v="NEW SALES"/>
    <s v="1P INET"/>
    <s v="MIA - INVALID SURVEY"/>
    <s v="RBS-Regional 3"/>
    <d v="2026-08-12T09:34:56"/>
    <d v="2026-08-12T17:49:48"/>
    <n v="69363881"/>
    <m/>
    <n v="152418251770"/>
    <s v="PT WIETPANDA LESTARI STEEL"/>
    <s v="ODP-KLN-GA/04 GA/D01/03.04"/>
    <s v="WO061558262"/>
    <m/>
    <m/>
    <m/>
    <n v="112.6937848"/>
    <n v="-7.2470359000000002"/>
    <s v="MD|MYDB-20260812265036|DN00001/MN00443|PT WIETPANDA LESTARI STEEL|087856700850"/>
    <s v="MYDIGIBIZPARTNER"/>
    <m/>
    <m/>
    <m/>
    <m/>
    <m/>
    <m/>
    <m/>
    <m/>
    <s v="Management Janji"/>
    <s v="2026-08-13 15:00:00 | Nama PIC : Yuli No HP : 087856700850 Alt : 0317497100 M Janji : 13/08/2026 Jam Pasang : 08.00  - 13:00  NoteÃ‚Â :  hubungi terlebih dahulu sebelum ke lokasi, terima kasih."/>
    <s v="FCC"/>
    <d v="2026-12-08T09:40:31"/>
    <d v="2026-08-13T15:00:00"/>
    <m/>
    <s v="SURVEY_NEW_MANJA"/>
    <s v="KLN"/>
    <s v="NO ADDON"/>
    <m/>
    <s v="MIE - INVALID SURVEY - ODP Full"/>
    <s v="HSI Bisnis Promo HUT Telkom PSB 70% - 100 Mbps"/>
    <s v="INDIBIZ"/>
    <m/>
    <m/>
    <d v="2026-08-13T15:00:00"/>
    <s v="2026-08-13 15:00:00 | Nama PIC : Yuli No HP : 087856700850 Alt : 0317497100 M Janji : 13/08/2026 Jam Pasang : 08.00  - 13:00  NoteÃ‚Â :  hubungi terlebih dahulu sebelum ke lokasi, terima kasih."/>
    <m/>
    <m/>
    <m/>
    <e v="#NUM!"/>
    <e v="#NUM!"/>
    <x v="1"/>
    <x v="27"/>
  </r>
  <r>
    <n v="1689"/>
    <n v="1002509397"/>
    <n v="3"/>
    <x v="6"/>
    <n v="5"/>
    <s v="JEMBER"/>
    <s v="JEMBER"/>
    <s v="JER"/>
    <s v="REG"/>
    <s v="AO"/>
    <s v="NEW SALES"/>
    <s v="1P INET"/>
    <s v="Completed (PS)"/>
    <s v="RBS-Regional 3"/>
    <d v="2026-08-04T17:56:57"/>
    <d v="2026-08-05T19:06:12"/>
    <n v="69358655"/>
    <m/>
    <n v="152501280845"/>
    <s v="CV GUDANG BAJU SUJARWO"/>
    <s v="ODP-JER-FA/49 FA/D06/49.01"/>
    <s v="WO060928340"/>
    <m/>
    <m/>
    <m/>
    <n v="113.6783075"/>
    <n v="-8.1775074999999902"/>
    <s v="|MN00086|MYIA-038325500528/POI/Arindia Merry Firdiana/082143445359/dandimadya4@gmail.com"/>
    <s v="MYIB_ASSISTANT"/>
    <m/>
    <m/>
    <m/>
    <m/>
    <m/>
    <m/>
    <m/>
    <m/>
    <s v="Management Janji"/>
    <s v="2026-08-05 15:00:00 | Nama : BP DANDI MADYA (MANAGER) No Hp : 089610405144 No Alt :  Tgl Pemasangan : 05 Agustus 2026 Interval : PAGI  Note : Hubungi pelanggan terlebih dahulu"/>
    <s v="FCC"/>
    <d v="2026-04-08T18:09:54"/>
    <d v="2026-08-05T15:00:00"/>
    <m/>
    <s v="PS"/>
    <s v="JER"/>
    <s v="NO ADDON"/>
    <n v="20260805"/>
    <s v="Completed"/>
    <s v="HSI Bisnis Promo HUT Telkom PSB 70% - 75 Mbps"/>
    <s v="INDIBIZ"/>
    <m/>
    <m/>
    <d v="2026-08-05T15:00:00"/>
    <s v="2026-08-05 15:00:00 | Nama : BP DANDI MADYA (MANAGER) No Hp : 089610405144 No Alt :  Tgl Pemasangan : 05 Agustus 2026 Interval : PAGI  Note : Hubungi pelanggan terlebih dahulu"/>
    <n v="2026"/>
    <n v="8"/>
    <n v="5"/>
    <d v="2026-08-05T00:00:00"/>
    <n v="-0.625"/>
    <x v="0"/>
    <x v="14"/>
  </r>
  <r>
    <n v="1690"/>
    <n v="1002520768"/>
    <n v="3"/>
    <x v="7"/>
    <n v="4"/>
    <s v="KUDUS"/>
    <s v="JEPARA"/>
    <s v="JPR"/>
    <s v="REG"/>
    <s v="AO"/>
    <s v="NEW SALES"/>
    <s v="1P INET"/>
    <s v="Completed (PS)"/>
    <s v="RBS-Regional 3"/>
    <d v="2026-08-11T16:37:58"/>
    <d v="2026-08-12T13:12:52"/>
    <n v="69363644"/>
    <m/>
    <n v="142539117240"/>
    <s v="KOPERASI BUDI DAYA MINA"/>
    <s v="ODP-JPR-FD/007 FCL/F04/007.01"/>
    <s v="WO061524365"/>
    <m/>
    <m/>
    <m/>
    <n v="110.644738142299"/>
    <n v="-6.5864040659173204"/>
    <s v="|MC60141|MYIA-061986873460/POI/ALFIAN NURUL HUDA/085156744733/nalfian1998@gmail.com"/>
    <s v="MYIB_ASSISTANT"/>
    <m/>
    <m/>
    <m/>
    <m/>
    <m/>
    <m/>
    <m/>
    <m/>
    <s v="Management Janji"/>
    <s v="2026-08-12 13:00:00 | Nama Pic : bp ALFIAN  No Hp Pic : 085156744733 No alt : - Jam Pemasangan : siang  Tanggal Pemasangan : 12 Agustus 2026"/>
    <s v="FCC"/>
    <d v="2026-11-08T16:39:47"/>
    <d v="2026-08-12T13:00:00"/>
    <m/>
    <s v="PS"/>
    <s v="JPR"/>
    <s v="NO ADDON"/>
    <n v="20260812"/>
    <s v="Completed"/>
    <s v="HSI Bisnis Promo HUT Telkom PSB 70% - 100 Mbps Dual Band"/>
    <s v="INDIBIZ"/>
    <m/>
    <m/>
    <d v="2026-08-12T13:00:00"/>
    <s v="2026-08-12 13:00:00 | Nama Pic : bp ALFIAN  No Hp Pic : 085156744733 No alt : - Jam Pemasangan : siang  Tanggal Pemasangan : 12 Agustus 2026"/>
    <n v="2026"/>
    <n v="8"/>
    <n v="12"/>
    <d v="2026-08-12T00:00:00"/>
    <n v="-0.54166666666424135"/>
    <x v="0"/>
    <x v="3"/>
  </r>
  <r>
    <n v="1691"/>
    <n v="1002514519"/>
    <n v="3"/>
    <x v="4"/>
    <n v="4"/>
    <s v="PEKALONGAN"/>
    <s v="PEKALONGAN"/>
    <s v="KJE"/>
    <s v="REG"/>
    <s v="AO"/>
    <s v="NEW SALES"/>
    <s v="1P INET"/>
    <s v="102 | FOLLOW UP COMPLETED"/>
    <s v="RBS-Regional 3"/>
    <d v="2026-08-07T12:55:56"/>
    <d v="2026-08-09T12:49:02"/>
    <n v="69360724"/>
    <m/>
    <n v="146219104009"/>
    <s v="KONVEKSI BAIVAVI"/>
    <s v="ODP-KJE-FD/032"/>
    <s v="WO061158554"/>
    <m/>
    <m/>
    <m/>
    <n v="109.5762"/>
    <n v="-7.0229999999999997"/>
    <s v="|MC50009|MYIA-025628572701/POI/egah pandu septiawan/085865548343/baivaviofficial@gmail.com"/>
    <s v="MYIB_ASSISTANT"/>
    <m/>
    <m/>
    <m/>
    <m/>
    <m/>
    <m/>
    <m/>
    <m/>
    <s v="Management Janji"/>
    <s v="2026-08-08 13:00:00 | Tanggal pemasangan: 08/08/2026 Jam pemasangan : pagi / siang Info Tambahan : Hubungi pelanggan dulu sebelum ke lokasi. terima kasih"/>
    <s v="FCC"/>
    <d v="2026-07-08T13:10:14"/>
    <d v="2026-08-08T13:00:00"/>
    <s v="Kendala Teknik"/>
    <s v="REVOKE"/>
    <s v="KJE"/>
    <s v="NO ADDON"/>
    <m/>
    <s v="Follow Up Revoke Completed, New Order ID : SC1002516470"/>
    <s v="HSI Bisnis Promo HUT Telkom PSB 70% - 200 Mbps"/>
    <s v="INDIBIZ"/>
    <m/>
    <m/>
    <d v="2026-08-08T13:00:00"/>
    <s v="2026-08-08 13:00:00 | Tanggal pemasangan: 08/08/2026 Jam pemasangan : pagi / siang Info Tambahan : Hubungi pelanggan dulu sebelum ke lokasi. terima kasih"/>
    <m/>
    <m/>
    <m/>
    <e v="#NUM!"/>
    <e v="#NUM!"/>
    <x v="1"/>
    <x v="3"/>
  </r>
  <r>
    <n v="1692"/>
    <n v="1002519185"/>
    <n v="3"/>
    <x v="7"/>
    <n v="4"/>
    <s v="KUDUS"/>
    <s v="PURWODADI"/>
    <s v="GBU"/>
    <s v="REG"/>
    <s v="AO"/>
    <s v="NEW SALES"/>
    <s v="1P INET"/>
    <s v="102 | FOLLOW UP COMPLETED"/>
    <s v="RBS-Regional 3"/>
    <d v="2026-08-11T10:07:57"/>
    <d v="2026-08-13T12:25:30"/>
    <n v="69363010"/>
    <m/>
    <n v="142516104729"/>
    <s v="SPBU 445810"/>
    <s v="ODP-GBU-FH/007 FH/D01/007.01"/>
    <s v="WO061470794"/>
    <m/>
    <m/>
    <m/>
    <n v="110.69862999999999"/>
    <n v="-7.0201919999999998"/>
    <s v="|MN01047|MYIA-000499380560/POI/MUHAMMAD ARIFIN/085346121580/4458102@gmail.com"/>
    <s v="MYIB_ASSISTANT"/>
    <m/>
    <m/>
    <m/>
    <m/>
    <m/>
    <m/>
    <m/>
    <m/>
    <s v="Management Janji"/>
    <s v="2026-08-12 08:00:00 | Nama PIC:  bp muh arifin No HP: 085346121580 Alt: Tanggal: 12/8/2026 Jam Pasang: Pagi Note: Hubungi sebelum ke lokasi, terimakasih."/>
    <s v="FCC"/>
    <d v="2026-11-08T10:10:31"/>
    <d v="2026-08-12T08:00:00"/>
    <s v="Kendala Lainnya"/>
    <s v="REVOKE"/>
    <s v="GBU"/>
    <s v="NO ADDON"/>
    <m/>
    <s v="Follow Up Revoke Completed, New Order ID : SC1002524089"/>
    <s v="HSI Bisnis Promo HUT Telkom PSB 70% - 50 Mbps"/>
    <s v="INDIBIZ"/>
    <m/>
    <m/>
    <d v="2026-08-12T08:00:00"/>
    <s v="2026-08-12 08:00:00 | Nama PIC:  bp muh arifin No HP: 085346121580 Alt: Tanggal: 12/8/2026 Jam Pasang: Pagi Note: Hubungi sebelum ke lokasi, terimakasih."/>
    <m/>
    <m/>
    <m/>
    <e v="#NUM!"/>
    <e v="#NUM!"/>
    <x v="1"/>
    <x v="3"/>
  </r>
  <r>
    <n v="1693"/>
    <n v="1002525772"/>
    <n v="3"/>
    <x v="6"/>
    <n v="5"/>
    <s v="JEMBER"/>
    <s v="JEMBER"/>
    <s v="JER"/>
    <s v="REG"/>
    <s v="AO"/>
    <s v="NEW SALES"/>
    <s v="1P INET"/>
    <s v="7 | OSS - PROVISIONING ISSUED"/>
    <s v="RBS-Regional 3"/>
    <d v="2026-08-14T10:04:56"/>
    <d v="2026-08-15T08:07:02"/>
    <n v="69365753"/>
    <m/>
    <n v="152501280919"/>
    <s v="PT CIPTA NIAGA SEMESTA"/>
    <s v="ODP-JER-FE/07 FE/D02/07.01"/>
    <s v="WO061725024"/>
    <m/>
    <m/>
    <m/>
    <n v="113.6943287"/>
    <n v="-8.1719679000000003"/>
    <s v="MD|MYDB-20260813265272|DN00001/MN00906|PT CIPTA NIAGA SEMESTA|082337790090"/>
    <s v="MYDIGIBIZPARTNER"/>
    <m/>
    <m/>
    <m/>
    <m/>
    <m/>
    <m/>
    <m/>
    <m/>
    <s v="Management Janji"/>
    <s v="2026-08-15 08:00:00 | M Janji : (15/08/2026) jam Pasang : 09:00 Note : hubungi pelanggan jika ingin kelokasi"/>
    <s v="FCC"/>
    <s v="14-08-2026 10:09:48"/>
    <d v="2026-08-15T08:00:00"/>
    <m/>
    <s v="PI"/>
    <s v="JER"/>
    <s v="NO ADDON"/>
    <m/>
    <s v="Provisioning Issued"/>
    <s v="HSI Bisnis Promo HUT Telkom PSB 70% - 75 Mbps"/>
    <s v="INDIBIZ"/>
    <m/>
    <m/>
    <d v="2026-08-15T08:00:00"/>
    <s v="2026-08-15 08:00:00 | M Janji : (15/08/2026) jam Pasang : 09:00 Note : hubungi pelanggan jika ingin kelokasi"/>
    <m/>
    <m/>
    <m/>
    <e v="#NUM!"/>
    <e v="#NUM!"/>
    <x v="1"/>
    <x v="14"/>
  </r>
  <r>
    <n v="1694"/>
    <n v="1002514918"/>
    <n v="3"/>
    <x v="1"/>
    <n v="5"/>
    <s v="MADURA"/>
    <s v="PAMEKASAN"/>
    <s v="PME"/>
    <s v="REG"/>
    <s v="AO"/>
    <s v="NEW SALES"/>
    <s v="1P INET"/>
    <s v="Completed (PS)"/>
    <s v="RBS-Regional 3"/>
    <d v="2026-08-07T14:52:57"/>
    <d v="2026-08-08T16:47:54"/>
    <n v="69360913"/>
    <m/>
    <n v="152426928035"/>
    <s v="KANTIN WARGA BINAAN"/>
    <s v="ODP-PME-FBE/18 FBE/D03/18.01"/>
    <s v="WO061175660"/>
    <m/>
    <m/>
    <m/>
    <n v="113.4739604"/>
    <n v="-7.1592028999999897"/>
    <s v="MD|MYDB-20260807264626|DN00001/MN00558|KANTIN WARGA BINAAN|0895635081323"/>
    <s v="MYDIGIBIZPARTNER"/>
    <m/>
    <m/>
    <m/>
    <m/>
    <m/>
    <m/>
    <m/>
    <m/>
    <s v="Management Janji"/>
    <s v="2026-08-08 13:00:00 | Nama Pic : bp wahdiyanto  No Hp Pic : 0895635081323 No alt : - Jam Pemasangan : pagi  Tanggal Pemasangan : 8 Agustus 2026"/>
    <s v="FCC"/>
    <d v="2026-07-08T14:56:06"/>
    <d v="2026-08-08T13:00:00"/>
    <m/>
    <s v="PS"/>
    <s v="PME"/>
    <s v="NO ADDON"/>
    <n v="20260808"/>
    <s v="Completed"/>
    <s v="HSI Bisnis Promo HUT Telkom PSB 70% - 100 Mbps Dual Band"/>
    <s v="INDIBIZ"/>
    <m/>
    <m/>
    <d v="2026-08-08T13:00:00"/>
    <s v="2026-08-08 13:00:00 | Nama Pic : bp wahdiyanto  No Hp Pic : 0895635081323 No alt : - Jam Pemasangan : pagi  Tanggal Pemasangan : 8 Agustus 2026"/>
    <n v="2026"/>
    <n v="8"/>
    <n v="8"/>
    <d v="2026-08-08T00:00:00"/>
    <n v="-0.54166666666424135"/>
    <x v="0"/>
    <x v="1"/>
  </r>
  <r>
    <n v="1695"/>
    <n v="1002523028"/>
    <n v="3"/>
    <x v="0"/>
    <n v="5"/>
    <s v="MATARAM"/>
    <s v="BIMA"/>
    <s v="BIM"/>
    <s v="REG"/>
    <s v="AO"/>
    <s v="NEW SALES"/>
    <s v="1P INET"/>
    <s v="Completed (PS)"/>
    <s v="RBS-Regional 3"/>
    <d v="2026-08-12T17:19:56"/>
    <d v="2026-08-13T14:09:59"/>
    <n v="69364577"/>
    <m/>
    <n v="172616801856"/>
    <s v="PT. LAMERE TIRTA MUTIARA"/>
    <s v="ODP-BIM-FAE/23 FAE/D02/23.01"/>
    <s v="WO061617978"/>
    <m/>
    <m/>
    <m/>
    <n v="118.7479805"/>
    <n v="-8.4586960999999992"/>
    <s v="MD|MYDB-20260812265134|DN00001/MN02085|PT. LAMERE TIRTA MUTIARA|082214575099"/>
    <s v="MYDIGIBIZPARTNER"/>
    <m/>
    <m/>
    <m/>
    <m/>
    <m/>
    <m/>
    <m/>
    <m/>
    <s v="Management Janji"/>
    <s v="2026-08-13 15:00:00 | Tanggal pemasangan: 13/08/2026 Jam pemasangan : siang Info Tambahan : Hubungi pelanggan dulu sebelum ke lokasi terima kasih."/>
    <s v="FCC"/>
    <d v="2026-12-08T17:39:53"/>
    <d v="2026-08-13T15:00:00"/>
    <m/>
    <s v="PS"/>
    <s v="BIM"/>
    <s v="NETMONK"/>
    <n v="20260813"/>
    <s v="Completed"/>
    <s v="HSI Bisnis Bundling Netmonk PSB 70% - 50 Mbps"/>
    <s v="INDIBIZ"/>
    <m/>
    <m/>
    <d v="2026-08-13T15:00:00"/>
    <s v="2026-08-13 15:00:00 | Tanggal pemasangan: 13/08/2026 Jam pemasangan : siang Info Tambahan : Hubungi pelanggan dulu sebelum ke lokasi terima kasih."/>
    <n v="2026"/>
    <n v="8"/>
    <n v="13"/>
    <d v="2026-08-13T00:00:00"/>
    <n v="-0.625"/>
    <x v="0"/>
    <x v="4"/>
  </r>
  <r>
    <n v="1696"/>
    <n v="1002507876"/>
    <n v="3"/>
    <x v="2"/>
    <n v="5"/>
    <s v="KEDIRI"/>
    <s v="NGANJUK"/>
    <s v="NJK"/>
    <s v="REG"/>
    <s v="AO"/>
    <s v="NEW SALES"/>
    <s v="1P INET"/>
    <s v="Completed (PS)"/>
    <s v="RBS-Regional 3"/>
    <d v="2026-08-04T11:49:56"/>
    <d v="2026-08-04T16:24:44"/>
    <n v="69358181"/>
    <m/>
    <n v="152611229839"/>
    <s v="MOMOYO ICE CREAM"/>
    <s v="ODP-NJK-FK/41 FK/D05/41.01"/>
    <s v="WO060877248"/>
    <m/>
    <m/>
    <m/>
    <n v="111.8638883"/>
    <n v="-7.6605178999999897"/>
    <s v="MD|MYDB-20260730263956|EN00005/MC20190|MOMOYO ICE CREAM|088991507194"/>
    <s v="MYDIGIBIZPARTNER"/>
    <m/>
    <m/>
    <m/>
    <m/>
    <m/>
    <m/>
    <m/>
    <m/>
    <s v="Management Janji"/>
    <s v="2026-08-05 08:00:00 | Nama PIC : Bapak Yudhistiraa No HP : 088991507194 No Alternatif :  M Janji : 05/08/2026 Jam Pasang : Pagi NoteÃ‚Â :  Hubungi terlebih dahulu sebelum ke lokasi  "/>
    <s v="FCC"/>
    <d v="2026-04-08T11:55:14"/>
    <d v="2026-08-05T08:00:00"/>
    <m/>
    <s v="PS"/>
    <s v="NJK"/>
    <s v="NO ADDON"/>
    <n v="20260804"/>
    <s v="Completed"/>
    <s v="HSI Bisnis Basic Promo HUT Telkom PSB 70% - 50 Mbps"/>
    <s v="INDIBIZ"/>
    <m/>
    <m/>
    <d v="2026-08-05T08:00:00"/>
    <s v="2026-08-05 08:00:00 | Nama PIC : Bapak Yudhistiraa No HP : 088991507194 No Alternatif :  M Janji : 05/08/2026 Jam Pasang : Pagi NoteÃ‚Â :  Hubungi terlebih dahulu sebelum ke lokasi  "/>
    <n v="2026"/>
    <n v="8"/>
    <n v="4"/>
    <d v="2026-08-04T00:00:00"/>
    <n v="-1.3333333333357587"/>
    <x v="0"/>
    <x v="7"/>
  </r>
  <r>
    <n v="1697"/>
    <n v="1002530705"/>
    <n v="3"/>
    <x v="2"/>
    <n v="5"/>
    <s v="KEDIRI"/>
    <s v="NGANJUK"/>
    <s v="NJK"/>
    <s v="REG"/>
    <s v="AO"/>
    <s v="NEW SALES"/>
    <s v="1P INET"/>
    <s v="7 | OSS - PROVISIONING ISSUED"/>
    <s v="RBS-Regional 3"/>
    <d v="2026-08-17T11:41:56"/>
    <d v="2026-08-18T08:06:33"/>
    <n v="69367956"/>
    <m/>
    <n v="152611229904"/>
    <s v="ALL STARS"/>
    <s v="ODP-NJK-FAJ/47 FAJ/D06/47.01"/>
    <s v="WO061921338"/>
    <m/>
    <m/>
    <m/>
    <n v="111.81496515870001"/>
    <n v="-7.72976802992609"/>
    <s v="MD|MYDB-20260817265824|DN00001/MN02309|ALL STARS|08139245757"/>
    <s v="MYDIGIBIZPARTNER"/>
    <m/>
    <m/>
    <m/>
    <m/>
    <m/>
    <m/>
    <m/>
    <m/>
    <s v="Management Janji"/>
    <s v="2026-08-18 08:00:00 | Jam Pemasangan : 08:00 - 12.00 Tanggal Pemasangan : 18/08/2026 Info Tambahan : Hubungi pelanggan sebelum datang ke lokasi"/>
    <s v="FCC"/>
    <s v="17-08-2026 11:55:11"/>
    <d v="2026-08-18T08:00:00"/>
    <m/>
    <s v="PI"/>
    <s v="NJK"/>
    <s v="NO ADDON"/>
    <m/>
    <s v="Provisioning Issued"/>
    <s v="HSI Bisnis Promo HUT Telkom PSB 70% - 100 Mbps"/>
    <s v="INDIBIZ"/>
    <m/>
    <m/>
    <d v="2026-08-18T08:00:00"/>
    <s v="2026-08-18 08:00:00 | Jam Pemasangan : 08:00 - 12.00 Tanggal Pemasangan : 18/08/2026 Info Tambahan : Hubungi pelanggan sebelum datang ke lokasi"/>
    <m/>
    <m/>
    <m/>
    <e v="#NUM!"/>
    <e v="#NUM!"/>
    <x v="1"/>
    <x v="7"/>
  </r>
  <r>
    <n v="1698"/>
    <n v="1002523600"/>
    <n v="3"/>
    <x v="3"/>
    <n v="4"/>
    <s v="MAGELANG"/>
    <s v="MUNTILAN"/>
    <s v="MUN"/>
    <s v="REG"/>
    <s v="AO"/>
    <s v="NEW SALES"/>
    <s v="1P INET"/>
    <s v="Completed (PS)"/>
    <s v="RBS-Regional 3"/>
    <d v="2026-08-13T10:01:57"/>
    <d v="2026-08-14T08:20:31"/>
    <n v="69364840"/>
    <m/>
    <n v="141146114828"/>
    <s v="Mampir Ngangkring Menayu"/>
    <s v="ODP-MUN-FAS/002 FAS/D05/002.01"/>
    <s v="WO061645833"/>
    <m/>
    <m/>
    <m/>
    <n v="110.26189770000001"/>
    <n v="-7.5990089000000003"/>
    <s v="|MN00298|MYIA-005249208778/POI/Antoni Andrianto SH/08159077119/gamenettegalrejo@gmail.com"/>
    <s v="MYIB_ASSISTANT"/>
    <m/>
    <m/>
    <m/>
    <m/>
    <m/>
    <m/>
    <m/>
    <m/>
    <s v="Management Janji"/>
    <s v="2026-08-14 15:00:00 | Nama PIC : Sabrina No HP : 08159077119 Alt :  M Janji : 14/08/2026 Jam Pasang : 08.00  - 13:00  NoteÃ‚Â :  hubungi terlebih dahulu sebelum ke lokasi, terima kasih."/>
    <s v="FCC"/>
    <s v="13-08-2026 10:09:52"/>
    <d v="2026-08-14T15:00:00"/>
    <m/>
    <s v="PS"/>
    <s v="MUN"/>
    <s v="NO ADDON"/>
    <n v="20260814"/>
    <s v="Completed"/>
    <s v="HSI Bisnis Basic Promo HUT Telkom PSB 70% - 50 Mbps"/>
    <s v="INDIBIZ"/>
    <m/>
    <m/>
    <d v="2026-08-14T15:00:00"/>
    <s v="2026-08-14 15:00:00 | Nama PIC : Sabrina No HP : 08159077119 Alt :  M Janji : 14/08/2026 Jam Pasang : 08.00  - 13:00  NoteÃ‚Â :  hubungi terlebih dahulu sebelum ke lokasi, terima kasih."/>
    <n v="2026"/>
    <n v="8"/>
    <n v="14"/>
    <d v="2026-08-14T00:00:00"/>
    <n v="-0.625"/>
    <x v="0"/>
    <x v="3"/>
  </r>
  <r>
    <n v="1699"/>
    <n v="1002510848"/>
    <n v="3"/>
    <x v="5"/>
    <n v="5"/>
    <s v="SINGARJA"/>
    <s v="KLUNGKUNG"/>
    <s v="SMA"/>
    <s v="REG"/>
    <s v="AO"/>
    <s v="NEW SALES"/>
    <s v="1P INET"/>
    <s v="Completed (PS)"/>
    <s v="RBS-Regional 3"/>
    <d v="2026-08-05T14:37:56"/>
    <d v="2026-08-07T09:11:16"/>
    <n v="69359309"/>
    <m/>
    <n v="172428815938"/>
    <s v="Villa 221 House Ceningan"/>
    <s v="ODP-SMA-FY/22 FY/D03/22.01"/>
    <s v="WO060995522"/>
    <m/>
    <m/>
    <m/>
    <n v="115.44473290000001"/>
    <n v="-8.7001319000000006"/>
    <s v="|MN02745|MYIA-072037416480/POI/Ni Nyoman Astini/082228753732/villahouseceningan221@gmail.com"/>
    <s v="MYIB_ASSISTANT"/>
    <m/>
    <m/>
    <m/>
    <m/>
    <m/>
    <m/>
    <m/>
    <m/>
    <s v="Management Janji"/>
    <s v="2026-08-06 13:00:00 | Nama PIC : Bapak Radika No HP : 082228753732 No Alternatif : 081338732503 M Janji : 06/08/2026 Jam Pasang : Pagi NoteÃ‚Â :  Hubungi terlebih dahulu sebelum ke lokasi "/>
    <s v="FCC"/>
    <d v="2026-05-08T14:39:46"/>
    <d v="2026-08-06T13:00:00"/>
    <m/>
    <s v="PS"/>
    <s v="SMA"/>
    <s v="NO ADDON"/>
    <n v="20260807"/>
    <s v="Completed"/>
    <s v="HSI Bisnis Basic Promo HUT Telkom PSB 70% - 50 Mbps"/>
    <s v="INDIBIZ"/>
    <m/>
    <m/>
    <d v="2026-08-06T13:00:00"/>
    <s v="2026-08-06 13:00:00 | Nama PIC : Bapak Radika No HP : 082228753732 No Alternatif : 081338732503 M Janji : 06/08/2026 Jam Pasang : Pagi NoteÃ‚Â :  Hubungi terlebih dahulu sebelum ke lokasi "/>
    <n v="2026"/>
    <n v="8"/>
    <n v="7"/>
    <d v="2026-08-07T00:00:00"/>
    <n v="0.45833333333575865"/>
    <x v="0"/>
    <x v="6"/>
  </r>
  <r>
    <n v="1700"/>
    <n v="1002523026"/>
    <n v="3"/>
    <x v="5"/>
    <n v="5"/>
    <s v="SINGARJA"/>
    <s v="GIANYAR"/>
    <s v="TPS"/>
    <s v="DGS"/>
    <s v="AO"/>
    <s v="NEW SALES"/>
    <m/>
    <s v="98 | OSS - CANCEL COMPLETE"/>
    <s v="DGS-Government Defense Service"/>
    <d v="2026-08-12T17:18:20"/>
    <d v="2026-08-14T09:50:51"/>
    <n v="69364576"/>
    <m/>
    <n v="172409210371"/>
    <s v="Tampaksiring Bali"/>
    <s v="ODP-TPS-FCL/05"/>
    <s v="WO061618202"/>
    <m/>
    <m/>
    <m/>
    <n v="115.310956526506"/>
    <n v="-8.4144495342988499"/>
    <s v="Jl. Dr. Ir. Soekarno, Manukaya, Kec. Tampaksiring, Kabupaten Gianyar, Bali 80552 HSI 1P (Inet Only)  100 Mbps  TPS  Hiqbal Haris 0821-8722-8445    Bayu Prasetyo Anwar 0811-8881-9797 (AM)"/>
    <s v="Account Manager"/>
    <m/>
    <m/>
    <m/>
    <m/>
    <m/>
    <m/>
    <m/>
    <m/>
    <s v="Management Janji"/>
    <s v="Jl. Dr. Ir. Soekarno, Manukaya, Kec. Tampaksiring, Kabupaten Gianyar, Bali 80552 HSI 1P (Inet Only)  100 Mbps  TPS  Hiqbal Haris 0821-8722-8445    Bayu Prasetyo Anwar 0811-8881-9797 (AM)"/>
    <s v="FCC"/>
    <d v="2026-12-08T17:39:53"/>
    <m/>
    <s v="Kendala Pelanggan"/>
    <s v="CANCEL"/>
    <s v="TPS"/>
    <s v="NO ADDON"/>
    <m/>
    <s v="Cancel Completed"/>
    <s v="- 11_11450;Biaya PSB Reguler HSI EBIS ~ 11[500000]  - E23046;E23046 ~ ES23 - Paket HSI Bisnis[0]  - E23046~null~E23046_UNL;UNL ~ Internet-Link Unlimited Internet Usage ~ E23046[0]  - E23046~null~44877;E23046||11||Abodemen 0[0]  - E23046~null~E23046_HSIE10"/>
    <s v="INDIBIZ"/>
    <m/>
    <m/>
    <d v="2026-08-12T12:30:00"/>
    <s v="Jl. Dr. Ir. Soekarno, Manukaya, Kec. Tampaksiring, Kabupaten Gianyar, Bali 80552 HSI 1P (Inet Only)  100 Mbps  TPS  Hiqbal Haris 0821-8722-8445    Bayu Prasetyo Anwar 0811-8881-9797 (AM)"/>
    <m/>
    <m/>
    <m/>
    <e v="#NUM!"/>
    <e v="#NUM!"/>
    <x v="1"/>
    <x v="31"/>
  </r>
  <r>
    <n v="1701"/>
    <n v="1002510213"/>
    <n v="3"/>
    <x v="1"/>
    <n v="5"/>
    <s v="SBY UTARA"/>
    <s v="MANYAR"/>
    <s v="MGO"/>
    <s v="REG"/>
    <s v="AO"/>
    <s v="NEW SALES"/>
    <s v="1P INET"/>
    <s v="102 | FOLLOW UP COMPLETED"/>
    <s v="RBS-Regional 3"/>
    <d v="2026-08-05T11:25:57"/>
    <d v="2026-08-07T11:07:53"/>
    <n v="69359002"/>
    <m/>
    <n v="152413167537"/>
    <s v="JNT"/>
    <s v="ODP-DMO-FAC/34 FAC/D04/34.01"/>
    <s v="WO060967554"/>
    <m/>
    <m/>
    <m/>
    <n v="112.7520883"/>
    <n v="-7.2574718999999996"/>
    <s v="MD|MYID-4042608050002|RBIZTOP|PT PAKET KILAT RAHARJA|081232358866"/>
    <s v="SOBIZ"/>
    <m/>
    <m/>
    <m/>
    <m/>
    <m/>
    <m/>
    <m/>
    <m/>
    <s v="Management Janji"/>
    <s v="2026-08-06 08:00:00 | Tanggal pemasangan: 6/08/2026 Jam pemasangan : pagi / siang Info Tambahan : Hubungi pelanggan dulu sebelum ke lokasi. terima kasih"/>
    <s v="FCC"/>
    <d v="2026-05-08T11:39:53"/>
    <d v="2026-08-06T08:00:00"/>
    <s v="Kendala Lainnya"/>
    <s v="REVOKE"/>
    <s v="MGO"/>
    <s v="NO ADDON"/>
    <m/>
    <s v="Follow Up Revoke Completed, New Order ID : SC1002514264"/>
    <s v="HSI Basic Khusus Winback 3.0 PSB 70% - 50 Mbps"/>
    <s v="INDIBIZ"/>
    <m/>
    <m/>
    <d v="2026-08-06T08:00:00"/>
    <s v="2026-08-06 08:00:00 | Tanggal pemasangan: 6/08/2026 Jam pemasangan : pagi / siang Info Tambahan : Hubungi pelanggan dulu sebelum ke lokasi. terima kasih"/>
    <m/>
    <m/>
    <m/>
    <e v="#NUM!"/>
    <e v="#NUM!"/>
    <x v="1"/>
    <x v="8"/>
  </r>
  <r>
    <n v="1702"/>
    <n v="1002514156"/>
    <n v="3"/>
    <x v="1"/>
    <n v="5"/>
    <s v="SBY UTARA"/>
    <s v="LAMONGAN"/>
    <s v="LMG"/>
    <s v="REG"/>
    <s v="AO"/>
    <s v="NEW SALES"/>
    <m/>
    <s v="Completed (PS)"/>
    <s v="RBS-Regional 3"/>
    <d v="2026-08-07T10:41:30"/>
    <d v="2026-08-09T20:58:59"/>
    <n v="69360591"/>
    <m/>
    <n v="152433910086"/>
    <s v="KOS HJ VIA"/>
    <s v="ODP-LMG-FJ/60"/>
    <s v="WO061265935"/>
    <m/>
    <m/>
    <m/>
    <n v="112.40271540000001"/>
    <n v="-7.1229563000000002"/>
    <s v="|MN00882|/KOS HJ VIA/LATFIYAH/085731001111/satutama884@gmail.com/HSI Basic Promo HUT Telkom (1:2) 50 Mbps (Rp 320.000) PSB Rp 150.000/"/>
    <s v="Sales Force DBS"/>
    <m/>
    <m/>
    <m/>
    <m/>
    <m/>
    <m/>
    <m/>
    <m/>
    <s v="Management Janji"/>
    <s v="2026-08-09 10:00:00|Jam pemasangan : 12.00 Info Tambahan : Hubungi pelanggan dulu sebelum ke lokasi terimakasih |40951378|MYDITA"/>
    <s v="FCC"/>
    <d v="2026-07-08T10:55:20"/>
    <d v="2026-08-09T10:00:00"/>
    <m/>
    <s v="PS"/>
    <s v="LMG"/>
    <s v="NO ADDON"/>
    <n v="20260809"/>
    <s v="Completed"/>
    <s v="- 11_11446;Biaya PSB HSI EBIS Tunai di Depan ~ 11[150000]  - SP_NOSS;SP_NOSS ~ Internet NOSS Multispeed Network[0]  - E25061;E25061 ~ ES25 - Paket HSI Basic (HSIEF) Khusus Winback 2.0[0]  - E25061~null~E25061_UNL;UNL ~ Internet-Link Unlimited Internet Usa"/>
    <s v="INDIBIZ"/>
    <m/>
    <m/>
    <d v="2026-08-09T10:00:00"/>
    <s v="2026-08-09 10:00:00|Jam pemasangan : 12.00 Info Tambahan : Hubungi pelanggan dulu sebelum ke lokasi terimakasih |40951378|MYDITA"/>
    <n v="2026"/>
    <n v="8"/>
    <n v="9"/>
    <d v="2026-08-09T00:00:00"/>
    <n v="-0.41666666666424135"/>
    <x v="0"/>
    <x v="15"/>
  </r>
  <r>
    <n v="1703"/>
    <n v="1002509444"/>
    <n v="3"/>
    <x v="0"/>
    <n v="5"/>
    <s v="MATARAM"/>
    <s v="BIMA"/>
    <s v="DMP"/>
    <s v="REG"/>
    <s v="AO"/>
    <s v="NEW SALES"/>
    <s v="1P INET"/>
    <s v="102 | FOLLOW UP COMPLETED"/>
    <s v="RBS-Regional 3"/>
    <d v="2026-08-04T18:49:56"/>
    <d v="2026-08-07T09:05:02"/>
    <n v="69358680"/>
    <m/>
    <n v="172611786068"/>
    <s v="toko Sentral jaya"/>
    <s v="ODP-DMP-FAB/70 FAB/D06/70.01"/>
    <s v="WO060931946"/>
    <m/>
    <m/>
    <m/>
    <n v="118.460622817253"/>
    <n v="-8.5288489031855708"/>
    <s v="|MN02363|MYIA-085990006482/POI/alfian LEONARD tannaya /082145830000/oppohera97@gmail.com"/>
    <s v="MYIB_ASSISTANT"/>
    <m/>
    <m/>
    <m/>
    <m/>
    <m/>
    <m/>
    <m/>
    <m/>
    <s v="Management Janji"/>
    <s v="2026-08-05 15:00:00 | Nama Pic : bp alfian  No Hp Pic : 082145830000 No alt : - Jam Pemasangan : pagi  Tanggal Pemasangan : 5 Agustus 2026"/>
    <s v="FCC"/>
    <d v="2026-04-08T18:55:33"/>
    <d v="2026-08-05T15:00:00"/>
    <m/>
    <s v="REVOKE"/>
    <s v="DMP"/>
    <s v="NO ADDON"/>
    <m/>
    <s v="Follow Up Revoke Completed, New Order ID : SC1002513766"/>
    <s v="HSI Bisnis Promo HUT Telkom PSB 70% - 50 Mbps"/>
    <s v="INDIBIZ"/>
    <m/>
    <m/>
    <d v="2026-08-05T15:00:00"/>
    <s v="2026-08-05 15:00:00 | Nama Pic : bp alfian  No Hp Pic : 082145830000 No alt : - Jam Pemasangan : pagi  Tanggal Pemasangan : 5 Agustus 2026"/>
    <m/>
    <m/>
    <m/>
    <e v="#NUM!"/>
    <e v="#NUM!"/>
    <x v="1"/>
    <x v="4"/>
  </r>
  <r>
    <n v="1704"/>
    <n v="1002530048"/>
    <n v="3"/>
    <x v="0"/>
    <n v="5"/>
    <s v="KUPANG"/>
    <s v="ENDE"/>
    <s v="BJW"/>
    <s v="DGS"/>
    <s v="AO"/>
    <s v="NEW SALES"/>
    <m/>
    <s v="8 | OSS - PONR"/>
    <s v="DGS-B2B TREG"/>
    <d v="2026-08-16T18:01:06"/>
    <d v="2026-08-17T19:25:03"/>
    <n v="69367749"/>
    <m/>
    <n v="172511797014"/>
    <s v="POSKO BPBD NAGEKEO"/>
    <s v="ODP-BJW-FA/06"/>
    <s v="WO061897303"/>
    <m/>
    <m/>
    <m/>
    <n v="121.27462300000001"/>
    <n v="-8.5692679999999992"/>
    <s v="DGS|HSI|AO|POSKO BPBD NAGEKEO|PSB 150MBPS|81236993133"/>
    <s v="Account Manager"/>
    <m/>
    <m/>
    <m/>
    <m/>
    <m/>
    <m/>
    <m/>
    <m/>
    <s v="Management Janji"/>
    <s v="AO"/>
    <s v="FCC"/>
    <s v="16-08-2026 18:10:41"/>
    <m/>
    <m/>
    <s v="ACT_COM"/>
    <s v="BJW"/>
    <s v="NO ADDON"/>
    <m/>
    <s v="PONR"/>
    <s v="- E23015;E23015 ~ ES23 - Perangkat ONT[0]  - E23015~null~44292;E23015||11||Abodemen 0[0]  - E23015~null~E23015_SWONTPREM;SWONTPREM ~ Biaya Sewa ONT Premium ~ E23015[50000]  - E24057;E24057 ~ ES24 - Paket HSI Bisnis (HSIE) Khusus Winback[0]  - E24057~null~"/>
    <s v="INDIBIZ"/>
    <m/>
    <m/>
    <d v="2026-08-16T12:00:00"/>
    <s v="AO"/>
    <m/>
    <m/>
    <m/>
    <e v="#NUM!"/>
    <e v="#NUM!"/>
    <x v="1"/>
    <x v="10"/>
  </r>
  <r>
    <n v="1705"/>
    <n v="1002529323"/>
    <n v="3"/>
    <x v="6"/>
    <n v="5"/>
    <s v="JEMBER"/>
    <s v="BANYUWANGI"/>
    <s v="MCR"/>
    <s v="REG"/>
    <s v="AO"/>
    <s v="NEW SALES"/>
    <s v="1P INET"/>
    <s v="Completed (PS)"/>
    <s v="RBS-Regional 3"/>
    <d v="2026-08-16T09:55:56"/>
    <d v="2026-08-17T14:29:43"/>
    <n v="69367337"/>
    <m/>
    <n v="152522205163"/>
    <s v="ANDA MAKMUR"/>
    <s v="ODP-MCR-FC/20"/>
    <s v="WO061859667"/>
    <m/>
    <m/>
    <m/>
    <n v="114.313938058912"/>
    <n v="-8.4872728843322296"/>
    <s v="MD|MYDB-20260815265489|DN00001/MN00580|ANDA MAKMUR|085333005310"/>
    <s v="MYDIGIBIZPARTNER"/>
    <m/>
    <m/>
    <m/>
    <m/>
    <m/>
    <m/>
    <m/>
    <m/>
    <s v="Management Janji"/>
    <s v="2026-08-17 08:00:00 | Nama Pic : yanuar No Hp Pic : 085333005310 No alt : - Jam Pemasangan : pagi  Tanggal Pemasangan : 17 Agustus 2026"/>
    <s v="FCC"/>
    <s v="16-08-2026 10:25:34"/>
    <d v="2026-08-17T08:00:00"/>
    <m/>
    <s v="PS"/>
    <s v="MCR"/>
    <s v="NO ADDON"/>
    <n v="20260817"/>
    <s v="Completed"/>
    <s v="HSI Bisnis Promo HUT Telkom PSB 70% - 50 Mbps"/>
    <s v="INDIBIZ"/>
    <m/>
    <m/>
    <d v="2026-08-17T08:00:00"/>
    <s v="2026-08-17 08:00:00 | Nama Pic : yanuar No Hp Pic : 085333005310 No alt : - Jam Pemasangan : pagi  Tanggal Pemasangan : 17 Agustus 2026"/>
    <n v="2026"/>
    <n v="8"/>
    <n v="17"/>
    <d v="2026-08-17T00:00:00"/>
    <n v="-0.33333333333575865"/>
    <x v="0"/>
    <x v="16"/>
  </r>
  <r>
    <n v="1706"/>
    <n v="1002522268"/>
    <n v="3"/>
    <x v="2"/>
    <n v="5"/>
    <s v="KEDIRI"/>
    <s v="KEDIRI"/>
    <s v="SBI"/>
    <s v="REG"/>
    <s v="AO"/>
    <s v="NEW SALES"/>
    <s v="1P INET"/>
    <s v="Completed (PS)"/>
    <s v="RBS-Regional 3"/>
    <d v="2026-08-12T13:53:58"/>
    <d v="2026-08-13T16:06:03"/>
    <n v="69364262"/>
    <m/>
    <n v="152626204669"/>
    <s v="Intan express laundry"/>
    <s v="ODP-SBI-FG/03 FG/D01/03.01"/>
    <s v="WO061591105"/>
    <m/>
    <m/>
    <m/>
    <n v="112.01373495161501"/>
    <n v="-7.9483860675966902"/>
    <s v="MD|MYDB-20260812265103|DC20002/MC20039|Intan express laundry|085708429500"/>
    <s v="MYDIGIBIZPARTNER"/>
    <m/>
    <m/>
    <m/>
    <m/>
    <m/>
    <m/>
    <m/>
    <m/>
    <s v="Management Janji"/>
    <s v="2026-08-16 08:00:00 | Nama Pic : ika No Hp Pic : 085708429500 No alt : - Jam Pemasangan : pagi  Tanggal Pemasangan : 16 Agustus 2026"/>
    <s v="FCC"/>
    <d v="2026-12-08T13:55:01"/>
    <d v="2026-08-16T08:00:00"/>
    <m/>
    <s v="PS"/>
    <s v="SBI"/>
    <s v="NO ADDON"/>
    <n v="20260813"/>
    <s v="Completed"/>
    <s v="HSI Bisnis Promo HUT Telkom PSB 70% - 75 Mbps"/>
    <s v="INDIBIZ"/>
    <m/>
    <m/>
    <d v="2026-08-16T08:00:00"/>
    <s v="2026-08-16 08:00:00 | Nama Pic : ika No Hp Pic : 085708429500 No alt : - Jam Pemasangan : pagi  Tanggal Pemasangan : 16 Agustus 2026"/>
    <n v="2026"/>
    <n v="8"/>
    <n v="13"/>
    <d v="2026-08-13T00:00:00"/>
    <n v="-3.3333333333357587"/>
    <x v="0"/>
    <x v="5"/>
  </r>
  <r>
    <n v="1707"/>
    <n v="1002519725"/>
    <n v="3"/>
    <x v="2"/>
    <n v="5"/>
    <s v="MALANG"/>
    <s v="BATU"/>
    <s v="BTU"/>
    <s v="REG"/>
    <s v="AO"/>
    <s v="NEW SALES"/>
    <s v="1P INET"/>
    <s v="MIA - INVALID SURVEY"/>
    <s v="RBS-Regional 3"/>
    <d v="2026-08-11T12:25:57"/>
    <d v="2026-08-15T12:12:38"/>
    <n v="69363249"/>
    <m/>
    <n v="152707239231"/>
    <s v="VILLA VINNA A10"/>
    <s v="ODP-BTU-FW/04 FW/D01/04.01"/>
    <s v="WO061488321"/>
    <m/>
    <m/>
    <m/>
    <n v="112.51716513186599"/>
    <n v="-7.8847198626386099"/>
    <s v="MD|MYDB-20260810264896|DN00001/MN02280|VILLA VINNA A10|08113502386"/>
    <s v="MYDIGIBIZPARTNER"/>
    <m/>
    <m/>
    <m/>
    <m/>
    <m/>
    <m/>
    <m/>
    <m/>
    <s v="Management Janji"/>
    <s v="2026-08-17 13:00:00 | Nama Pic : bp Suryo  No Hp Pic : 08113502386 No alt : - Jam Pemasangan : pagi  Tanggal Pemasangan : 17 Agustus 2026"/>
    <s v="FCC"/>
    <d v="2026-11-08T12:40:20"/>
    <d v="2026-08-17T13:00:00"/>
    <m/>
    <s v="SURVEY_NEW_MANJA"/>
    <s v="BTU"/>
    <s v="NO ADDON"/>
    <m/>
    <s v="MIE - INVALID SURVEY - Kendala Jalur/Rute Tarikan"/>
    <s v="HSI Bisnis Promo HUT Telkom PSB 70% - 75 Mbps"/>
    <s v="INDIBIZ"/>
    <m/>
    <m/>
    <d v="2026-08-17T13:00:00"/>
    <s v="2026-08-17 13:00:00 | Nama Pic : bp Suryo  No Hp Pic : 08113502386 No alt : - Jam Pemasangan : pagi  Tanggal Pemasangan : 17 Agustus 2026"/>
    <m/>
    <m/>
    <m/>
    <e v="#NUM!"/>
    <e v="#NUM!"/>
    <x v="1"/>
    <x v="11"/>
  </r>
  <r>
    <n v="1708"/>
    <n v="1002519854"/>
    <n v="3"/>
    <x v="3"/>
    <n v="4"/>
    <s v="MAGELANG"/>
    <s v="TEMANGGUNG"/>
    <s v="PRN"/>
    <s v="REG"/>
    <s v="AO"/>
    <s v="NEW SALES"/>
    <s v="1P INET"/>
    <s v="Completed (PS)"/>
    <s v="RBS-Regional 3"/>
    <d v="2026-08-11T13:20:56"/>
    <d v="2026-08-12T14:40:04"/>
    <n v="69363318"/>
    <m/>
    <n v="141149112791"/>
    <s v="SPBU 44 562 10 MANDISARI"/>
    <s v="ODP-PRN-FAD/005 FAD/D01/005.01"/>
    <s v="WO061498391"/>
    <m/>
    <m/>
    <m/>
    <n v="110.09096165695"/>
    <n v="-7.2708101844280701"/>
    <s v="|MN02495|MYIA-051480665003/POI/DAVID SETIAWAN HARAHAP/082220300499/dataspbu4456210@gmail.com"/>
    <s v="MYIB_ASSISTANT"/>
    <m/>
    <m/>
    <m/>
    <m/>
    <m/>
    <m/>
    <m/>
    <m/>
    <s v="Management Janji"/>
    <s v="2026-08-12 13:00:00 | Nama PIC : bapak david No HP : 082220300499 Alt :  M Janji : (RABU/12/AGUSTUS/2026) jam Pasang : 09:00 Note : hubungi pelanggan jika ingin kelokasi"/>
    <s v="FCC"/>
    <d v="2026-11-08T13:39:46"/>
    <d v="2026-08-12T13:00:00"/>
    <m/>
    <s v="PS"/>
    <s v="PRN"/>
    <s v="NO ADDON"/>
    <n v="20260812"/>
    <s v="Completed"/>
    <s v="HSI Bisnis Basic Promo HUT Telkom PSB 70% - 100 Mbps"/>
    <s v="INDIBIZ"/>
    <m/>
    <m/>
    <d v="2026-08-12T13:00:00"/>
    <s v="2026-08-12 13:00:00 | Nama PIC : bapak david No HP : 082220300499 Alt :  M Janji : (RABU/12/AGUSTUS/2026) jam Pasang : 09:00 Note : hubungi pelanggan jika ingin kelokasi"/>
    <n v="2026"/>
    <n v="8"/>
    <n v="12"/>
    <d v="2026-08-12T00:00:00"/>
    <n v="-0.54166666666424135"/>
    <x v="0"/>
    <x v="3"/>
  </r>
  <r>
    <n v="1709"/>
    <n v="1002529227"/>
    <n v="3"/>
    <x v="2"/>
    <n v="5"/>
    <s v="KEDIRI"/>
    <s v="NGANJUK"/>
    <s v="NJK"/>
    <s v="REG"/>
    <s v="AO"/>
    <s v="NEW SALES"/>
    <s v="1P INET"/>
    <s v="Completed (PS)"/>
    <s v="RBS-Regional 3"/>
    <d v="2026-08-16T08:31:57"/>
    <d v="2026-08-17T13:14:22"/>
    <n v="69367285"/>
    <m/>
    <n v="152611229898"/>
    <s v="AINI COLLECTION"/>
    <s v="ODP-NJK-FT/47 FT/D06/47.01"/>
    <s v="WO061857754"/>
    <m/>
    <m/>
    <m/>
    <n v="111.931764967739"/>
    <n v="-7.6696202271592098"/>
    <s v="MD|MYDB-20260815265632|DN00001/MN00968|AINI COLLECTION|081233320679"/>
    <s v="MYDIGIBIZPARTNER"/>
    <m/>
    <m/>
    <m/>
    <m/>
    <m/>
    <m/>
    <m/>
    <m/>
    <s v="Management Janji"/>
    <s v="2026-08-17 08:00:00 | M Janji : (17 AGUSTUS 2026) jam Pasang : pagi  Note : hubungi pelanggan jika ingin kelokasi"/>
    <s v="FCC"/>
    <s v="16-08-2026 08:40:01"/>
    <d v="2026-08-17T08:00:00"/>
    <m/>
    <s v="PS"/>
    <s v="NJK"/>
    <s v="NO ADDON"/>
    <n v="20260817"/>
    <s v="Completed"/>
    <s v="HSI Bisnis Promo HUT Telkom PSB 70% - 300 Mbps"/>
    <s v="INDIBIZ"/>
    <m/>
    <m/>
    <d v="2026-08-17T08:00:00"/>
    <s v="2026-08-17 08:00:00 | M Janji : (17 AGUSTUS 2026) jam Pasang : pagi  Note : hubungi pelanggan jika ingin kelokasi"/>
    <n v="2026"/>
    <n v="8"/>
    <n v="17"/>
    <d v="2026-08-17T00:00:00"/>
    <n v="-0.33333333333575865"/>
    <x v="0"/>
    <x v="7"/>
  </r>
  <r>
    <n v="1710"/>
    <n v="1002520022"/>
    <n v="3"/>
    <x v="4"/>
    <n v="4"/>
    <s v="PEKALONGAN"/>
    <s v="BREBES"/>
    <s v="BMU"/>
    <s v="REG"/>
    <s v="AO"/>
    <s v="NEW SALES"/>
    <m/>
    <s v="FCC - HD1A - COMPLETED - WAIT FOR PAYMEN"/>
    <s v="RBS-Regional 3"/>
    <d v="2026-08-11T13:56:59"/>
    <d v="2026-08-11T15:20:45"/>
    <n v="69363368"/>
    <m/>
    <n v="146281108019"/>
    <s v="SPBU 4452215 NEGARADAHA"/>
    <s v="ODP-BMU-FG/044"/>
    <s v="WO061514913"/>
    <m/>
    <m/>
    <m/>
    <n v="109.0238056"/>
    <n v="-7.2643190999999998"/>
    <s v="AMRBS;403095;REG3;BAYU;085100296564;HSI 1S 100MB;535k;PIC ALFIAN 085884760517 ;spbunegaradaha@gmail.com"/>
    <s v="Account Manager"/>
    <m/>
    <m/>
    <m/>
    <m/>
    <m/>
    <m/>
    <m/>
    <m/>
    <s v="Management Janji"/>
    <s v="2026-08-12 13:00:00|Jam pemasangan : 12.00 Info Tambahan : Hubungi pelanggan dulu sebelum ke lokasi terimakasih |40900827|MYDITA"/>
    <s v="FCC"/>
    <d v="2026-11-08T14:10:22"/>
    <d v="2026-08-12T00:00:00"/>
    <m/>
    <m/>
    <s v="BMU"/>
    <s v="NO ADDON"/>
    <m/>
    <s v="FCC DBS - HD1A - AGREE - WAIT FOR PAYMENT"/>
    <s v="- 11_11450;Biaya PSB Reguler HSI EBIS ~ 11[500000]  - SP_NOSS;SP_NOSS ~ Internet NOSS Multispeed Network[0]  - SP_NOSS;SP_NOSS ~ Internet NOSS Multispeed Network[0]  - E25060;E25060 ~ ES25 - Paket HSI Bisnis (HSIE) Khusus Winback 2.0[0]  - E25060~null~E25"/>
    <s v="INDIBIZ"/>
    <m/>
    <m/>
    <d v="2026-08-12T13:00:00"/>
    <s v="2026-08-12 13:00:00|Jam pemasangan : 12.00 Info Tambahan : Hubungi pelanggan dulu sebelum ke lokasi terimakasih |40900827|MYDITA"/>
    <m/>
    <m/>
    <m/>
    <e v="#NUM!"/>
    <e v="#NUM!"/>
    <x v="1"/>
    <x v="3"/>
  </r>
  <r>
    <n v="1711"/>
    <n v="1002525308"/>
    <n v="3"/>
    <x v="4"/>
    <n v="4"/>
    <s v="PEKALONGAN"/>
    <s v="PEMALANG"/>
    <s v="PML"/>
    <s v="DGS"/>
    <s v="AO"/>
    <s v="NEW SALES"/>
    <m/>
    <s v="OSS - FALLOUT"/>
    <s v="DGS-B2B TREG"/>
    <d v="2026-08-13T20:27:50"/>
    <d v="2026-08-14T14:45:36"/>
    <n v="69365577"/>
    <m/>
    <n v="142278112683"/>
    <s v="BAPAS PEKALONGAN POS BAPAS PEMALANG"/>
    <s v="ODP-PML-FW/074"/>
    <s v="WO061707497"/>
    <m/>
    <m/>
    <m/>
    <n v="109.367266"/>
    <n v="-6.8715244999999996"/>
    <s v="DGS HSI | ATIK RAHMAWATI| HOTDA PEMALANG | TREG 3 | BAPAS PEKALONGAN POS BAPAS PEMALANG | Andri Wicaksono | 081347421124 | HSI BISNIS 50 MBPS"/>
    <s v="Account Manager"/>
    <m/>
    <m/>
    <m/>
    <m/>
    <m/>
    <m/>
    <m/>
    <m/>
    <s v="Management Janji"/>
    <s v="OK"/>
    <s v="FCC"/>
    <s v="13-08-2026 20:40:07"/>
    <m/>
    <s v="Kendala Pelanggan"/>
    <s v="FO_WFM"/>
    <s v="PML"/>
    <s v="NO ADDON"/>
    <m/>
    <s v="Provisioning Failed|WFM|INF009043490|PP_-6.9607384,109.639436_PENDING"/>
    <s v="- 11_11450;Biaya PSB Reguler HSI EBIS ~ 11[150000]  - SP_NOSS;SP_NOSS ~ Internet NOSS Multispeed Network[0]  - SP_NOSS;SP_NOSS ~ Internet NOSS Multispeed Network[0]  - E23046;E23046 ~ ES23 - Paket HSI Bisnis[0]  - E23046~null~E23046_UNL;UNL ~ Internet-Lin"/>
    <s v="INDIBIZ"/>
    <m/>
    <m/>
    <d v="2026-08-13T12:00:00"/>
    <s v="OK"/>
    <m/>
    <m/>
    <m/>
    <e v="#NUM!"/>
    <e v="#NUM!"/>
    <x v="1"/>
    <x v="3"/>
  </r>
  <r>
    <n v="1712"/>
    <n v="1002521138"/>
    <n v="3"/>
    <x v="0"/>
    <n v="5"/>
    <s v="MATARAM"/>
    <s v="LOMBOK BARAT TENGAH"/>
    <s v="PRY"/>
    <s v="REG"/>
    <s v="AO"/>
    <s v="NEW SALES"/>
    <s v="1P INET"/>
    <s v="Completed (PS)"/>
    <s v="RBS-Regional 3"/>
    <d v="2026-08-12T07:10:57"/>
    <d v="2026-08-12T19:47:11"/>
    <n v="69363759"/>
    <m/>
    <n v="172603791573"/>
    <s v="Lotide surf Camp"/>
    <s v="ODP-PYA-FAS/80"/>
    <s v="WO061547810"/>
    <m/>
    <m/>
    <m/>
    <n v="116.2783302"/>
    <n v="-8.8854896999999902"/>
    <s v="|MC40078|MYIA-030706050912/POI/Zainul Muttaqin Sany/081916979558/zmsany17@gmail.com"/>
    <s v="MYIB_ASSISTANT"/>
    <m/>
    <m/>
    <m/>
    <m/>
    <m/>
    <m/>
    <m/>
    <m/>
    <s v="Management Janji"/>
    <s v="2026-08-13 08:00:00 | M Janji : (14/08/2026) jam Pasang : 09:00 Note : hubungi pelanggan jika ingin kelokasi "/>
    <s v="FCC"/>
    <d v="2026-12-08T07:25:05"/>
    <d v="2026-08-13T08:00:00"/>
    <m/>
    <s v="PS"/>
    <s v="PRY"/>
    <s v="NO ADDON"/>
    <n v="20260812"/>
    <s v="Completed"/>
    <s v="HSI Bisnis Basic Promo HUT Telkom PSB 70% - 150 Mbps"/>
    <s v="INDIBIZ"/>
    <m/>
    <m/>
    <d v="2026-08-13T08:00:00"/>
    <s v="2026-08-13 08:00:00 | M Janji : (14/08/2026) jam Pasang : 09:00 Note : hubungi pelanggan jika ingin kelokasi "/>
    <n v="2026"/>
    <n v="8"/>
    <n v="12"/>
    <d v="2026-08-12T00:00:00"/>
    <n v="-1.3333333333357587"/>
    <x v="0"/>
    <x v="9"/>
  </r>
  <r>
    <n v="1713"/>
    <n v="1002528188"/>
    <n v="3"/>
    <x v="3"/>
    <n v="4"/>
    <s v="MAGELANG"/>
    <s v="WONOSOBO"/>
    <s v="WOS"/>
    <s v="REG"/>
    <s v="AO"/>
    <s v="NEW SALES"/>
    <s v="1P INET"/>
    <s v="Completed (PS)"/>
    <s v="RBS-Regional 3"/>
    <d v="2026-08-15T12:16:57"/>
    <d v="2026-08-15T18:11:22"/>
    <n v="69366800"/>
    <m/>
    <n v="141373127264"/>
    <s v="SHANUM MART"/>
    <s v="ODP-WOS-FF/004 FF/D01/004.01"/>
    <s v="WO061816210"/>
    <m/>
    <m/>
    <m/>
    <n v="109.875707184577"/>
    <n v="-7.34053206946807"/>
    <s v="|MN00439|MYIA-082828379842/POI/FIANTO/081335345787/alfiantof90@gmail.com"/>
    <s v="MYIB_ASSISTANT"/>
    <m/>
    <m/>
    <m/>
    <m/>
    <m/>
    <m/>
    <m/>
    <m/>
    <s v="Management Janji"/>
    <s v="2026-08-16 13:00:00 | Tanggal pemasangan: 16/08/2026 Jam pemasangan : pagi / siang Info Tambahan : Hubungi pelanggan dulu sebelum ke lokasi terima kasih."/>
    <s v="FCC"/>
    <s v="15-08-2026 12:25:37"/>
    <d v="2026-08-16T13:00:00"/>
    <m/>
    <s v="PS"/>
    <s v="WOS"/>
    <s v="NO ADDON"/>
    <n v="20260815"/>
    <s v="Completed"/>
    <s v="HSI Bisnis Promo HUT Telkom PSB 70% - 75 Mbps"/>
    <s v="INDIBIZ"/>
    <m/>
    <m/>
    <d v="2026-08-16T13:00:00"/>
    <s v="2026-08-16 13:00:00 | Tanggal pemasangan: 16/08/2026 Jam pemasangan : pagi / siang Info Tambahan : Hubungi pelanggan dulu sebelum ke lokasi terima kasih."/>
    <n v="2026"/>
    <n v="8"/>
    <n v="15"/>
    <d v="2026-08-15T00:00:00"/>
    <n v="-1.5416666666642413"/>
    <x v="0"/>
    <x v="3"/>
  </r>
  <r>
    <n v="1714"/>
    <n v="1002529973"/>
    <n v="3"/>
    <x v="2"/>
    <n v="5"/>
    <s v="KEDIRI"/>
    <s v="KEDIRI"/>
    <s v="PAE"/>
    <s v="REG"/>
    <s v="AO"/>
    <s v="NEW SALES"/>
    <s v="1P INET"/>
    <s v="Completed (PS)"/>
    <s v="RBS-Regional 3"/>
    <d v="2026-08-16T16:46:56"/>
    <d v="2026-08-17T13:17:27"/>
    <n v="69367712"/>
    <m/>
    <n v="152639219333"/>
    <s v="TPQ - MI NURUL ISLAM"/>
    <s v="ODP-PAE-FU/41"/>
    <s v="WO061892887"/>
    <m/>
    <m/>
    <m/>
    <n v="112.259917147457"/>
    <n v="-7.82405286143951"/>
    <s v="MD|MYDB-20260815265613|SC20016/MC20202|TPQ - MI NURUL ISLAM|08213329613"/>
    <s v="MYDIGIBIZPARTNER"/>
    <m/>
    <m/>
    <m/>
    <m/>
    <m/>
    <m/>
    <m/>
    <m/>
    <s v="Management Janji"/>
    <s v="2026-08-17 13:00:00 | Tanggal pemasangan: 17/08/2026 Jam pemasangan : pagi / siang Info Tambahan : Hubungi pelanggan dulu sebelum ke lokasi terima kasih."/>
    <s v="FCC"/>
    <s v="16-08-2026 16:54:58"/>
    <d v="2026-08-17T13:00:00"/>
    <m/>
    <s v="PS"/>
    <s v="PAE"/>
    <s v="NO ADDON"/>
    <n v="20260817"/>
    <s v="Completed"/>
    <s v="HSI Bisnis PSB 70% - 300 Mbps"/>
    <s v="INDIBIZ"/>
    <m/>
    <m/>
    <d v="2026-08-17T13:00:00"/>
    <s v="2026-08-17 13:00:00 | Tanggal pemasangan: 17/08/2026 Jam pemasangan : pagi / siang Info Tambahan : Hubungi pelanggan dulu sebelum ke lokasi terima kasih."/>
    <n v="2026"/>
    <n v="8"/>
    <n v="17"/>
    <d v="2026-08-17T00:00:00"/>
    <n v="-0.54166666666424135"/>
    <x v="0"/>
    <x v="5"/>
  </r>
  <r>
    <n v="1715"/>
    <n v="1002512148"/>
    <n v="3"/>
    <x v="6"/>
    <n v="5"/>
    <s v="SIDOARJO"/>
    <s v="MOJOKERTO"/>
    <s v="MIP"/>
    <s v="REG"/>
    <s v="AO"/>
    <s v="NEW SALES"/>
    <s v="1P INET"/>
    <s v="Completed (PS)"/>
    <s v="RBS-Regional 3"/>
    <d v="2026-08-06T11:49:58"/>
    <d v="2026-08-08T08:13:45"/>
    <n v="69359885"/>
    <m/>
    <n v="152313204401"/>
    <s v="WARKOP NGOPI JOSS TA"/>
    <s v="ODP-MIP-FB/118 FB/D10/118.01"/>
    <s v="WO061062740"/>
    <m/>
    <m/>
    <m/>
    <n v="112.43553199999999"/>
    <n v="-7.4510350000000001"/>
    <s v="|MC20217|MYIA-098770704914/POI/mocammad wachid/085113136062/ngopijossta@gmail.com"/>
    <s v="MYIB_ASSISTANT"/>
    <m/>
    <m/>
    <m/>
    <m/>
    <m/>
    <m/>
    <m/>
    <m/>
    <s v="Management Janji"/>
    <s v="2026-08-07 08:00:00 | telp :085113136062 alt : manja : pagi : siang 07/08/2026 hub sebelum ke lokasi "/>
    <s v="FCC"/>
    <d v="2026-06-08T11:54:59"/>
    <d v="2026-08-07T08:00:00"/>
    <m/>
    <s v="PS"/>
    <s v="MIP"/>
    <s v="NO ADDON"/>
    <n v="20260808"/>
    <s v="Completed"/>
    <s v="HSI Bisnis Promo HUT Telkom PSB 70% - 150 Mbps"/>
    <s v="INDIBIZ"/>
    <m/>
    <m/>
    <d v="2026-08-07T08:00:00"/>
    <s v="2026-08-07 08:00:00 | telp :085113136062 alt : manja : pagi : siang 07/08/2026 hub sebelum ke lokasi "/>
    <n v="2026"/>
    <n v="8"/>
    <n v="8"/>
    <d v="2026-08-08T00:00:00"/>
    <n v="0.66666666666424135"/>
    <x v="0"/>
    <x v="19"/>
  </r>
  <r>
    <n v="1716"/>
    <n v="1002529957"/>
    <n v="3"/>
    <x v="2"/>
    <n v="5"/>
    <s v="KEDIRI"/>
    <s v="KEDIRI"/>
    <s v="PPR"/>
    <s v="REG"/>
    <s v="AO"/>
    <s v="NEW SALES"/>
    <s v="1P INET"/>
    <s v="Completed (PS)"/>
    <s v="RBS-Regional 3"/>
    <d v="2026-08-16T16:34:57"/>
    <d v="2026-08-17T14:17:11"/>
    <n v="69367684"/>
    <m/>
    <n v="152652204459"/>
    <s v="BUMDES PEHKULON"/>
    <s v="ODP-PPR-FE/21 FE/D03/21.01"/>
    <s v="WO061892258"/>
    <m/>
    <m/>
    <m/>
    <n v="112.0745349"/>
    <n v="-7.7282510999999996"/>
    <s v="|MN00968|MYIA-041571792296/POI/MUJIATI/08128536082/jayamekar615@gmail.com"/>
    <s v="MYIB_ASSISTANT"/>
    <m/>
    <m/>
    <m/>
    <m/>
    <m/>
    <m/>
    <m/>
    <m/>
    <s v="Management Janji"/>
    <s v="2026-08-17 13:00:00 | Tanggal pemasangan : 17 AGUSTUS 2026 Jam pemasangan : pagi/siang Info Tambahan : Hubungi pelanggan dulu sebelum ke lokasi terima kasih"/>
    <s v="FCC"/>
    <s v="16-08-2026 16:39:59"/>
    <d v="2026-08-17T13:00:00"/>
    <m/>
    <s v="PS"/>
    <s v="PPR"/>
    <s v="NO ADDON"/>
    <n v="20260817"/>
    <s v="Completed"/>
    <s v="HSI Bisnis Promo HUT Telkom PSB 70% - 150 Mbps"/>
    <s v="INDIBIZ"/>
    <m/>
    <m/>
    <d v="2026-08-17T13:00:00"/>
    <s v="2026-08-17 13:00:00 | Tanggal pemasangan : 17 AGUSTUS 2026 Jam pemasangan : pagi/siang Info Tambahan : Hubungi pelanggan dulu sebelum ke lokasi terima kasih"/>
    <n v="2026"/>
    <n v="8"/>
    <n v="17"/>
    <d v="2026-08-17T00:00:00"/>
    <n v="-0.54166666666424135"/>
    <x v="0"/>
    <x v="5"/>
  </r>
  <r>
    <n v="1717"/>
    <n v="1002516660"/>
    <n v="3"/>
    <x v="4"/>
    <n v="4"/>
    <s v="SEMARANG"/>
    <s v="INNER - SEMARANG JATENG UTARA"/>
    <s v="SMC"/>
    <s v="REG"/>
    <s v="AO"/>
    <s v="NEW SALES"/>
    <s v="1P INET"/>
    <s v="Completed (PS)"/>
    <s v="RBS-Regional 3"/>
    <d v="2026-08-09T19:43:56"/>
    <d v="2026-08-14T12:28:45"/>
    <n v="69362012"/>
    <m/>
    <n v="146422108950"/>
    <s v="PT REVASS UTAMA MEDIKA - REP SEMARANG"/>
    <s v="ODP-SMC-FD/105 FD/D09/105.01"/>
    <s v="WO061343379"/>
    <m/>
    <m/>
    <m/>
    <n v="110.40173102170201"/>
    <n v="-7.0066714431188402"/>
    <s v="MD|MYDB-20260807264680|DN00001/MN00345|PT REVASS UTAMA MEDIKA - REP SEMARANG|085280141927"/>
    <s v="MYDIGIBIZPARTNER"/>
    <m/>
    <m/>
    <m/>
    <m/>
    <m/>
    <m/>
    <m/>
    <m/>
    <s v="Management Janji"/>
    <s v="2026-08-13 08:00:00 | M Janji : 13 agustus 2026 jam Pasang : pagi  Note : hubungi pelanggan jika ingin kelokasi"/>
    <s v="FCC"/>
    <d v="2026-09-08T19:54:40"/>
    <d v="2026-08-13T08:00:00"/>
    <m/>
    <s v="PS"/>
    <s v="SMC"/>
    <s v="NO ADDON"/>
    <n v="20260814"/>
    <s v="Completed"/>
    <s v="HSI Bisnis Promo HUT Telkom PSB 70% - 100 Mbps Dual Band"/>
    <s v="INDIBIZ"/>
    <m/>
    <m/>
    <d v="2026-08-13T08:00:00"/>
    <s v="2026-08-13 08:00:00 | M Janji : 13 agustus 2026 jam Pasang : pagi  Note : hubungi pelanggan jika ingin kelokasi"/>
    <n v="2026"/>
    <n v="8"/>
    <n v="14"/>
    <d v="2026-08-14T00:00:00"/>
    <n v="0.66666666666424135"/>
    <x v="0"/>
    <x v="3"/>
  </r>
  <r>
    <n v="1718"/>
    <n v="1002513710"/>
    <n v="3"/>
    <x v="0"/>
    <n v="5"/>
    <s v="MATARAM"/>
    <s v="BIMA"/>
    <s v="BIM"/>
    <s v="DGS"/>
    <s v="AO"/>
    <s v="NEW SALES"/>
    <m/>
    <s v="Completed (PS)"/>
    <s v="DGS-B2B TREG"/>
    <d v="2026-08-07T08:38:43"/>
    <d v="2026-08-07T21:54:02"/>
    <n v="69360408"/>
    <m/>
    <n v="172616801803"/>
    <s v="Dinas Tenaga Kerja Kota Bima"/>
    <s v="ODP-BIM-FAE/30"/>
    <s v="WO061133575"/>
    <m/>
    <m/>
    <m/>
    <n v="118.74644720000001"/>
    <n v="-8.4612949999999998"/>
    <s v="DGS HSI |TREG 3 | IRAWATI | 960251|85251114962|Dinas Tenaga Kerja Kota Bima|Indibiz 200mbps "/>
    <s v="Account Manager"/>
    <m/>
    <m/>
    <m/>
    <m/>
    <m/>
    <m/>
    <m/>
    <m/>
    <s v="Management Janji"/>
    <s v="AO"/>
    <s v="FCC"/>
    <d v="2026-07-08T08:40:28"/>
    <m/>
    <m/>
    <s v="PS"/>
    <s v="BIM"/>
    <s v="NO ADDON"/>
    <n v="20260807"/>
    <s v="Completed"/>
    <s v="- 11_11450;Biaya PSB Reguler HSI EBIS ~ 11[150000]  - SP_NOSS;SP_NOSS ~ Internet NOSS Multispeed Network[0]  - E23015;E23015 ~ ES23 - Perangkat ONT[0]  - E23015~null~44292;E23015||11||Abodemen 0[0]  - E23015~null~E23015_SWONTPREM;SWONTPREM ~ Biaya Sewa ON"/>
    <s v="INDIBIZ"/>
    <m/>
    <m/>
    <d v="2026-08-07T12:00:00"/>
    <s v="AO"/>
    <n v="2026"/>
    <n v="8"/>
    <n v="7"/>
    <d v="2026-08-07T00:00:00"/>
    <n v="-0.5"/>
    <x v="0"/>
    <x v="4"/>
  </r>
  <r>
    <n v="1719"/>
    <n v="1002514543"/>
    <n v="3"/>
    <x v="2"/>
    <n v="5"/>
    <s v="KEDIRI"/>
    <s v="BLITAR"/>
    <s v="LDY"/>
    <s v="REG"/>
    <s v="AO"/>
    <s v="NEW SALES"/>
    <s v="1P INET"/>
    <s v="Completed (PS)"/>
    <s v="RBS-Regional 3"/>
    <d v="2026-08-07T13:11:58"/>
    <d v="2026-08-10T17:04:46"/>
    <n v="69360757"/>
    <m/>
    <n v="152734208665"/>
    <s v="UPT SMP Negeri 1 Wonotirto"/>
    <s v="ODP-LDY-FE/21 FE/D05/21.01"/>
    <s v="WO061160756"/>
    <m/>
    <m/>
    <m/>
    <n v="112.15512200000001"/>
    <n v="-8.2201109999999993"/>
    <s v="|MN00385|MYIA-055211737537/POI/Bambang Saifudin/08563298916/smpnsatuwonotirto@gmail.com"/>
    <s v="MYIB_ASSISTANT"/>
    <m/>
    <m/>
    <m/>
    <m/>
    <m/>
    <m/>
    <m/>
    <m/>
    <s v="Management Janji"/>
    <s v="2026-08-10 08:00:00 | Tanggal pemasangan: 10/08/2026 Jam pemasangan : Pagi Info Tambahan : Hubungi pelanggan dulu sebelum ke lokasi terima kasih."/>
    <s v="FCC"/>
    <d v="2026-07-08T13:25:39"/>
    <d v="2026-08-10T08:00:00"/>
    <m/>
    <s v="PS"/>
    <s v="LDY"/>
    <s v="NO ADDON"/>
    <n v="20260810"/>
    <s v="Completed"/>
    <s v="HSI Bisnis Basic Promo HUT Telkom PSB 70% - 50 Mbps"/>
    <s v="INDIBIZ"/>
    <m/>
    <m/>
    <d v="2026-08-10T08:00:00"/>
    <s v="2026-08-10 08:00:00 | Tanggal pemasangan: 10/08/2026 Jam pemasangan : Pagi Info Tambahan : Hubungi pelanggan dulu sebelum ke lokasi terima kasih."/>
    <n v="2026"/>
    <n v="8"/>
    <n v="10"/>
    <d v="2026-08-10T00:00:00"/>
    <n v="-0.33333333333575865"/>
    <x v="0"/>
    <x v="28"/>
  </r>
  <r>
    <n v="1720"/>
    <n v="1002509300"/>
    <n v="3"/>
    <x v="7"/>
    <n v="4"/>
    <s v="KUDUS"/>
    <s v="PURWODADI"/>
    <s v="WRO"/>
    <s v="REG"/>
    <s v="AO"/>
    <s v="NEW SALES"/>
    <s v="1P INET"/>
    <s v="Completed (PS)"/>
    <s v="RBS-Regional 3"/>
    <d v="2026-08-04T16:58:56"/>
    <d v="2026-08-06T14:34:45"/>
    <n v="69358570"/>
    <m/>
    <n v="142509107212"/>
    <s v="SPBU 4458118"/>
    <s v="ODP-WRO-FL/035 FL/D05/035.01"/>
    <s v="WO060923300"/>
    <m/>
    <m/>
    <m/>
    <n v="111.205994"/>
    <n v="-7.0491840000000003"/>
    <s v="|MN01996|MYIA-016318136315/POI/Heri Susilo/085325311653/sandiblora36@gmail.com"/>
    <s v="MYIB_ASSISTANT"/>
    <m/>
    <m/>
    <m/>
    <m/>
    <m/>
    <m/>
    <m/>
    <m/>
    <s v="Management Janji"/>
    <s v="2026-08-05 15:00:00 | Tanggal pemasangan : 05 agustus 2026 Jam pemasangan : 08.00 - 12.00 Info Tambahan : Hubungi pelanggan dulu sebelum ke lokasi terimakasih"/>
    <s v="FCC"/>
    <d v="2026-04-08T17:10:10"/>
    <d v="2026-08-05T15:00:00"/>
    <m/>
    <s v="PS"/>
    <s v="WRO"/>
    <s v="NO ADDON"/>
    <n v="20260806"/>
    <s v="Completed"/>
    <s v="HSI Bisnis Promo HUT Telkom PSB 70% - 50 Mbps"/>
    <s v="INDIBIZ"/>
    <m/>
    <m/>
    <d v="2026-08-05T15:00:00"/>
    <s v="2026-08-05 15:00:00 | Tanggal pemasangan : 05 agustus 2026 Jam pemasangan : 08.00 - 12.00 Info Tambahan : Hubungi pelanggan dulu sebelum ke lokasi terimakasih"/>
    <n v="2026"/>
    <n v="8"/>
    <n v="6"/>
    <d v="2026-08-06T00:00:00"/>
    <n v="0.375"/>
    <x v="0"/>
    <x v="3"/>
  </r>
  <r>
    <n v="1721"/>
    <n v="1002519934"/>
    <n v="3"/>
    <x v="4"/>
    <n v="4"/>
    <s v="PEKALONGAN"/>
    <s v="BREBES"/>
    <s v="BMU"/>
    <s v="REG"/>
    <s v="AO"/>
    <s v="NEW SALES"/>
    <m/>
    <s v="CC - HD1A - INPROGRESS UNCONTACTED"/>
    <s v="RBS-Regional 3"/>
    <d v="2026-08-11T13:40:52"/>
    <d v="2026-08-14T14:34:09"/>
    <n v="69363341"/>
    <m/>
    <n v="146281108016"/>
    <s v="SPBU 4452217 TONJONG "/>
    <s v="ODP-BMU-FZ/001"/>
    <m/>
    <m/>
    <m/>
    <m/>
    <n v="108.9867514"/>
    <n v="-7.1551226999999997"/>
    <s v="AMRBS;403095;REG3;BAYU;085100296564;HSI 1S 100MB;535k;PIC BENI 082323783006;44.52217.spbu@gmail.com"/>
    <s v="Account Manager"/>
    <m/>
    <m/>
    <m/>
    <m/>
    <m/>
    <m/>
    <m/>
    <m/>
    <m/>
    <m/>
    <m/>
    <d v="2026-11-08T13:55:09"/>
    <m/>
    <m/>
    <s v="FCC"/>
    <s v="BMU"/>
    <s v="NO ADDON"/>
    <m/>
    <s v="UNCONTACTED : Line Busy Ilham Budhi Prasetya 40000802|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1722"/>
    <n v="1002516381"/>
    <n v="3"/>
    <x v="4"/>
    <n v="4"/>
    <s v="PEKALONGAN"/>
    <s v="BREBES"/>
    <s v="TTL"/>
    <s v="REG"/>
    <s v="AO"/>
    <s v="NEW SALES"/>
    <s v="1P INET"/>
    <s v="WAITING AKTIFASI IHLD"/>
    <s v="RBS-Regional 3"/>
    <d v="2026-08-09T10:43:57"/>
    <d v="2026-08-11T09:15:03"/>
    <n v="69361764"/>
    <m/>
    <n v="142204107625"/>
    <s v="CV. SUBEKTI SETIABUDI"/>
    <s v="ODP-TTL-FF/035 FF/D02/035.01"/>
    <s v="WO061307666"/>
    <m/>
    <m/>
    <m/>
    <n v="108.87956"/>
    <n v="-6.8732230000000003"/>
    <s v="|MN00292|MYIA-026126076198/POI/SUDIARTO/081804621352/prabowo2121new@gmail.com"/>
    <s v="MYIB_ASSISTANT"/>
    <m/>
    <m/>
    <m/>
    <m/>
    <m/>
    <m/>
    <m/>
    <m/>
    <s v="Management Janji"/>
    <s v="2026-08-10 08:00:00 | Tanggal pemasangan: 10/08/2026 Jam pemasangan : pagi / siang Info Tambahan : Hubungi pelanggan dulu sebelum ke lokasi terima kasih."/>
    <s v="FCC"/>
    <d v="2026-09-08T10:54:43"/>
    <d v="2026-08-10T08:00:00"/>
    <m/>
    <s v="UNSC"/>
    <s v="TTL"/>
    <s v="NO ADDON"/>
    <m/>
    <s v="WAITING:  |MYDITA"/>
    <s v="HSI Bisnis Promo HUT Telkom PSB 70% - 100 Mbps"/>
    <s v="INDIBIZ"/>
    <m/>
    <m/>
    <d v="2026-08-10T08:00:00"/>
    <s v="2026-08-10 08:00:00 | Tanggal pemasangan: 10/08/2026 Jam pemasangan : pagi / siang Info Tambahan : Hubungi pelanggan dulu sebelum ke lokasi terima kasih."/>
    <m/>
    <m/>
    <m/>
    <e v="#NUM!"/>
    <e v="#NUM!"/>
    <x v="1"/>
    <x v="3"/>
  </r>
  <r>
    <n v="1723"/>
    <n v="1002510212"/>
    <n v="3"/>
    <x v="1"/>
    <n v="5"/>
    <s v="SBY UTARA"/>
    <s v="GRESIK"/>
    <s v="GSK"/>
    <s v="REG"/>
    <s v="AO"/>
    <s v="NEW SALES"/>
    <s v="1P INET"/>
    <s v="Completed (PS)"/>
    <s v="RBS-Regional 3"/>
    <d v="2026-08-05T11:25:57"/>
    <d v="2026-08-05T18:26:27"/>
    <n v="69358977"/>
    <m/>
    <n v="152421262136"/>
    <s v="Toko Oktavian"/>
    <s v="ODP-GSK-FBX/25 FBX/D02/25.01"/>
    <s v="WO060967779"/>
    <m/>
    <m/>
    <m/>
    <n v="112.60519549999999"/>
    <n v="-7.1770965000000002"/>
    <s v="|MN02435|MYIA-054309464545/POI/Oktavian Adisaputra /081321039250/oktavianadisaputra14@gmail.com"/>
    <s v="MYIB_ASSISTANT"/>
    <m/>
    <m/>
    <m/>
    <m/>
    <m/>
    <m/>
    <m/>
    <m/>
    <s v="Management Janji"/>
    <s v="2026-08-09 13:00:00 | Tanggal: 06/8/2026 Jam Pasang: Siang Note: Hubungi pelanggan sebelum ke lokasi, terima kasih."/>
    <s v="FCC"/>
    <d v="2026-05-08T11:39:53"/>
    <d v="2026-08-09T13:00:00"/>
    <m/>
    <s v="PS"/>
    <s v="GSK"/>
    <s v="NO ADDON"/>
    <n v="20260805"/>
    <s v="Completed"/>
    <s v="HSI Bisnis Basic Promo HUT Telkom PSB 70% - 75 Mbps"/>
    <s v="INDIBIZ"/>
    <m/>
    <m/>
    <d v="2026-08-09T13:00:00"/>
    <s v="2026-08-09 13:00:00 | Tanggal: 06/8/2026 Jam Pasang: Siang Note: Hubungi pelanggan sebelum ke lokasi, terima kasih."/>
    <n v="2026"/>
    <n v="8"/>
    <n v="5"/>
    <d v="2026-08-05T00:00:00"/>
    <n v="-4.5416666666642413"/>
    <x v="0"/>
    <x v="15"/>
  </r>
  <r>
    <n v="1724"/>
    <n v="1002516338"/>
    <n v="3"/>
    <x v="7"/>
    <n v="4"/>
    <s v="KUDUS"/>
    <s v="JEPARA"/>
    <s v="JPR"/>
    <s v="REG"/>
    <s v="AO"/>
    <s v="NEW SALES"/>
    <s v="1P INET"/>
    <s v="98 | OSS - CANCEL COMPLETE"/>
    <s v="RBS-Regional 3"/>
    <d v="2026-08-09T09:55:56"/>
    <d v="2026-08-12T14:10:49"/>
    <n v="69361729"/>
    <m/>
    <n v="142539117749"/>
    <s v="TOKO DHITO"/>
    <s v="ODP-JPR-FS/114"/>
    <s v="WO061304845"/>
    <m/>
    <m/>
    <m/>
    <n v="110.724441"/>
    <n v="-6.5686200000000001"/>
    <s v="|MC60040|MYIA-024365547546/POI/Evaldi Silva Ainil Aziz/085933833422/dhitotoko@gmail.com"/>
    <s v="MYIB_ASSISTANT"/>
    <m/>
    <m/>
    <m/>
    <m/>
    <m/>
    <m/>
    <m/>
    <m/>
    <s v="Management Janji"/>
    <s v="2026-08-10 15:00:00 | Tanggal pemasangan: 10/08/2026 Jam pemasangan : 15.00 Info Tambahan : Hubungi pelanggan dulu sebelum ke lokasi. terima kasih "/>
    <s v="FCC"/>
    <d v="2026-09-08T10:09:51"/>
    <d v="2026-08-10T15:00:00"/>
    <s v="Kendala Pelanggan"/>
    <s v="CANCEL"/>
    <s v="JPR"/>
    <s v="NO ADDON"/>
    <m/>
    <s v="Cancel Completed"/>
    <s v="HSI Bisnis Promo HUT Telkom PSB 70% - 75 Mbps"/>
    <s v="INDIBIZ"/>
    <m/>
    <m/>
    <d v="2026-08-10T15:00:00"/>
    <s v="2026-08-10 15:00:00 | Tanggal pemasangan: 10/08/2026 Jam pemasangan : 15.00 Info Tambahan : Hubungi pelanggan dulu sebelum ke lokasi. terima kasih "/>
    <m/>
    <m/>
    <m/>
    <e v="#NUM!"/>
    <e v="#NUM!"/>
    <x v="1"/>
    <x v="3"/>
  </r>
  <r>
    <n v="1725"/>
    <n v="1002506175"/>
    <n v="3"/>
    <x v="3"/>
    <n v="4"/>
    <s v="MAGELANG"/>
    <s v="MUNTILAN"/>
    <s v="MUN"/>
    <s v="REG"/>
    <s v="AO"/>
    <s v="NEW SALES"/>
    <m/>
    <s v="Completed (PS)"/>
    <s v="RBS-Regional 3"/>
    <d v="2026-08-03T13:59:37"/>
    <d v="2026-08-03T21:09:33"/>
    <n v="69353932"/>
    <m/>
    <n v="141146114787"/>
    <s v="CV BERKAH MITRA MERAPI FARM"/>
    <s v="ODP-MUN-FAH/019"/>
    <s v="WO060799412"/>
    <m/>
    <m/>
    <m/>
    <n v="110.275694"/>
    <n v="-7.5718529999999999"/>
    <s v="|MN02395|MYIA-022654920672/POI/SALMAN AL FARIDZI/08131000230/salmanalfiyah971@gmail.com"/>
    <s v="Sales Profesional"/>
    <m/>
    <m/>
    <m/>
    <m/>
    <m/>
    <m/>
    <m/>
    <m/>
    <s v="Management Janji"/>
    <s v="2026-07-30 08:00:00 | Nama PIC : Salman  No HP : 08131000230  Alt :   M Janji : 29 Juli 2026  Jam Pasang : 08.00 - 13:00   NoteÃ‚Â :  hubungi terlebih dahulu sebelum kelokasi"/>
    <s v="FCC"/>
    <d v="2026-03-08T14:10:30"/>
    <m/>
    <m/>
    <s v="PS"/>
    <s v="MUN"/>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7-30 08:00:00 | Nama PIC : Salman  No HP : 08131000230  Alt :   M Janji : 29 Juli 2026  Jam Pasang : 08.00 - 13:00   NoteÃ‚Â :  hubungi terlebih dahulu sebelum kelokasi"/>
    <n v="2026"/>
    <n v="8"/>
    <n v="3"/>
    <d v="2026-08-03T00:00:00"/>
    <n v="-0.29166666666424135"/>
    <x v="0"/>
    <x v="3"/>
  </r>
  <r>
    <n v="1726"/>
    <n v="1002528673"/>
    <n v="3"/>
    <x v="6"/>
    <n v="5"/>
    <s v="SIDOARJO"/>
    <s v="MOJOKERTO"/>
    <s v="MIP"/>
    <s v="REG"/>
    <s v="AO"/>
    <s v="NEW SALES"/>
    <m/>
    <s v="CANCEL COMPLETED"/>
    <s v="RBS-Regional 3"/>
    <d v="2026-08-15T16:20:21"/>
    <d v="2026-08-16T15:12:58"/>
    <n v="69367127"/>
    <m/>
    <n v="152313206387"/>
    <s v="TOKO SULTAN ZAHRA"/>
    <s v="ODP-MIP-FA/42"/>
    <m/>
    <m/>
    <m/>
    <m/>
    <n v="112.4643732"/>
    <n v="-7.3771496000000001"/>
    <s v="|MN02783|/TOKO SULTAN ZAHRA/WINBACK HSI B2B + NETMONK (1:1) 200MBPS 946,1RB PSB DISC 70%/085745498519/ahmadnasirrr09@gmail.com/SYAUQI ARDIANSYAH/-7.3771716, 112.4642304"/>
    <s v="Sales Force DBS"/>
    <m/>
    <m/>
    <m/>
    <m/>
    <m/>
    <m/>
    <m/>
    <m/>
    <m/>
    <m/>
    <m/>
    <s v="15-08-2026 16:25:44"/>
    <m/>
    <m/>
    <s v="REJECT_FCC"/>
    <s v="MIP"/>
    <s v="NETMONK"/>
    <m/>
    <s v="DECLINE : Decline - Batal Order Sonya Rahma Winata 40951375|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19"/>
  </r>
  <r>
    <n v="1727"/>
    <n v="1002525906"/>
    <n v="3"/>
    <x v="1"/>
    <n v="5"/>
    <s v="SBY UTARA"/>
    <s v="GRESIK"/>
    <s v="GSK"/>
    <s v="REG"/>
    <s v="AO"/>
    <s v="NEW SALES"/>
    <s v="1P INET"/>
    <s v="Completed (PS)"/>
    <s v="RBS-Regional 3"/>
    <d v="2026-08-14T10:31:57"/>
    <d v="2026-08-14T19:45:12"/>
    <n v="69365805"/>
    <m/>
    <n v="152421262326"/>
    <s v="DD STORE"/>
    <s v="ODP-GSK-FJ/68 FJ/D-07/68-01"/>
    <s v="WO061727678"/>
    <m/>
    <m/>
    <m/>
    <n v="112.61822050000001"/>
    <n v="-7.1446120999999998"/>
    <s v="MD|MYDB-20260813265273|DN00001/MN02094|DD STORE|085117346467"/>
    <s v="MYDIGIBIZPARTNER"/>
    <m/>
    <m/>
    <m/>
    <m/>
    <m/>
    <m/>
    <m/>
    <m/>
    <s v="Management Janji"/>
    <s v="2026-08-15 10:00:00 | M Janji : (15/08/2026) jam Pasang : 09:00 Note : hubungi pelanggan jika ingin kelokasi"/>
    <s v="FCC"/>
    <s v="14-08-2026 10:39:51"/>
    <d v="2026-08-15T10:00:00"/>
    <m/>
    <s v="PS"/>
    <s v="GSK"/>
    <s v="NO ADDON"/>
    <n v="20260814"/>
    <s v="Completed"/>
    <s v="HSI Bisnis Promo HUT Telkom PSB 70% - 300 Mbps"/>
    <s v="INDIBIZ"/>
    <m/>
    <m/>
    <d v="2026-08-15T10:00:00"/>
    <s v="2026-08-15 10:00:00 | M Janji : (15/08/2026) jam Pasang : 09:00 Note : hubungi pelanggan jika ingin kelokasi"/>
    <n v="2026"/>
    <n v="8"/>
    <n v="14"/>
    <d v="2026-08-14T00:00:00"/>
    <n v="-1.4166666666642413"/>
    <x v="0"/>
    <x v="15"/>
  </r>
  <r>
    <n v="1728"/>
    <n v="1002515591"/>
    <n v="3"/>
    <x v="3"/>
    <n v="4"/>
    <s v="PURWOKERTO"/>
    <s v="PURBALINGGA"/>
    <s v="BBT"/>
    <s v="DSS"/>
    <s v="AO"/>
    <s v="NEW SALES"/>
    <m/>
    <s v="102 | FOLLOW UP COMPLETED"/>
    <s v="DSS-Fin &amp; Regional Banking"/>
    <d v="2026-08-08T08:42:58"/>
    <d v="2026-08-11T09:17:53"/>
    <n v="69361231"/>
    <m/>
    <n v="146394104541"/>
    <s v="PT PNM MEKAAR REMBANG PURBALINGGA 2"/>
    <s v="ODP-BBT-FU/028"/>
    <s v="WO061234893"/>
    <m/>
    <m/>
    <m/>
    <n v="109.498206"/>
    <n v="-7.2992990000000004"/>
    <s v="DSS RACE | AM.ANDRE | 406108 | TREG 3 | PNM | FARIZ | 085174366336 | HSIBISNIS50MBPS"/>
    <s v="Account Manager"/>
    <m/>
    <m/>
    <m/>
    <m/>
    <m/>
    <m/>
    <m/>
    <m/>
    <s v="Management Janji"/>
    <s v="KONFIRMASI UP"/>
    <s v="FCC"/>
    <d v="2026-08-08T08:55:03"/>
    <m/>
    <s v="Kendala Pelanggan"/>
    <s v="REVOKE"/>
    <s v="BBT"/>
    <s v="NO ADDON"/>
    <m/>
    <s v="Follow Up Revoke Completed, New Order ID : SC1002518977"/>
    <s v="- 11_11450;Biaya PSB Reguler HSI EBIS ~ 11[150000]  - SP_NOSS;SP_NOSS ~ Internet NOSS Multispeed Network[0]  - SP_NOSS;SP_NOSS ~ Internet NOSS Multispeed Network[0]  - E23046;E23046 ~ ES23 - Paket HSI Bisnis[0]  - E23046~null~E23046_UNL;UNL ~ Internet-Lin"/>
    <s v="INDIBIZ"/>
    <m/>
    <m/>
    <d v="2026-08-08T13:00:00"/>
    <s v="KONFIRMASI UP"/>
    <m/>
    <m/>
    <m/>
    <e v="#NUM!"/>
    <e v="#NUM!"/>
    <x v="1"/>
    <x v="3"/>
  </r>
  <r>
    <n v="1729"/>
    <n v="1002510687"/>
    <n v="3"/>
    <x v="6"/>
    <n v="5"/>
    <s v="PASURUAN"/>
    <s v="PASURUAN"/>
    <s v="BNL"/>
    <s v="REG"/>
    <s v="AO"/>
    <s v="NEW SALES"/>
    <m/>
    <s v="Completed (PS)"/>
    <s v="RBS-Regional 3"/>
    <d v="2026-08-05T14:04:03"/>
    <d v="2026-08-07T13:18:04"/>
    <n v="69359252"/>
    <m/>
    <n v="152744222121"/>
    <s v="PUSTU KEDUNG BANTENG"/>
    <s v="ODP-BNL-FAA/85"/>
    <s v="WO061016672"/>
    <m/>
    <m/>
    <m/>
    <n v="112.78354950000001"/>
    <n v="-7.6446240000000003"/>
    <s v="|MN02680|/PUSTU KEDUNG BANTENG/WINBACK 2.0 HSI B2B (1:1) 50MBPS 355RB PSB DISC 70%//uptdkes.rembang@gmail com/I WAYAN SUARKA/85655077680"/>
    <s v="Sales Force DBS"/>
    <m/>
    <m/>
    <m/>
    <m/>
    <m/>
    <m/>
    <m/>
    <m/>
    <s v="Management Janji"/>
    <s v="2026-08-06 15:00:00|M Janji : (06/08/2026) jam Pasang : 09:00 Note : hubungi pelanggan jika ingin kelokasi|40961370|MYDITA"/>
    <s v="FCC"/>
    <d v="2026-05-08T14:10:37"/>
    <d v="2026-08-06T15:00:00"/>
    <m/>
    <s v="PS"/>
    <s v="BNL"/>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6T15:00:00"/>
    <s v="2026-08-06 15:00:00|M Janji : (06/08/2026) jam Pasang : 09:00 Note : hubungi pelanggan jika ingin kelokasi|40961370|MYDITA"/>
    <n v="2026"/>
    <n v="8"/>
    <n v="7"/>
    <d v="2026-08-07T00:00:00"/>
    <n v="0.375"/>
    <x v="0"/>
    <x v="24"/>
  </r>
  <r>
    <n v="1730"/>
    <n v="1002528009"/>
    <n v="3"/>
    <x v="2"/>
    <n v="5"/>
    <s v="MADIUN"/>
    <s v="PONOROGO"/>
    <s v="SAT"/>
    <s v="REG"/>
    <s v="AO"/>
    <s v="NEW SALES"/>
    <m/>
    <s v="Completed (PS)"/>
    <s v="RBS-Regional 3"/>
    <d v="2026-08-15T11:10:29"/>
    <d v="2026-08-15T14:01:46"/>
    <n v="69364932"/>
    <m/>
    <n v="152618204335"/>
    <s v="BOT NESCAFE MLARAK"/>
    <s v="ODP-SAT-FE/06"/>
    <s v="WO061809777"/>
    <m/>
    <m/>
    <m/>
    <n v="111.515744"/>
    <n v="-7.921621"/>
    <s v="MD|MYDB-20260812265143|DN00001/MN02053|BOT NESCAFE MLARAK|088292221694"/>
    <s v="MYDIGIBIZPARTNER"/>
    <m/>
    <m/>
    <m/>
    <m/>
    <m/>
    <m/>
    <m/>
    <m/>
    <s v="Management Janji"/>
    <s v="2026-08-14 08:00:00 | Nama PIC : Akzha  No HP : 088292221694  Alt :   M Janji : 14/08/2026  Jam Pasang : 08.00  - 13:00   NoteÃ‚Â :  hubungi terlebih dahulu sebelum ke lokasi, terima kasih."/>
    <s v="FCC"/>
    <s v="15-08-2026 11:25:43"/>
    <m/>
    <m/>
    <s v="PS"/>
    <s v="SAT"/>
    <s v="NO ADDON"/>
    <n v="20260815"/>
    <s v="Completed"/>
    <s v="- 11_11446;Biaya PSB HSI EBIS Tunai di Depan ~ 11[150000]  - SP_NOSS;SP_NOSS ~ Internet NOSS Multispeed Network[0]  - E23015;E23015 ~ ES23 - Perangkat ONT[0]  - E23015~null~44292;E23015||11||Abodemen 0[0]  - E23015~null~E23015_SWONT;SWONT ~ Biaya Sewa ONT"/>
    <s v="INDIBIZ"/>
    <m/>
    <m/>
    <d v="2026-08-15T07:00:00"/>
    <s v="2026-08-14 08:00:00 | Nama PIC : Akzha  No HP : 088292221694  Alt :   M Janji : 14/08/2026  Jam Pasang : 08.00  - 13:00   NoteÃ‚Â :  hubungi terlebih dahulu sebelum ke lokasi, terima kasih."/>
    <n v="2026"/>
    <n v="8"/>
    <n v="15"/>
    <d v="2026-08-15T00:00:00"/>
    <n v="-0.29166666666424135"/>
    <x v="0"/>
    <x v="2"/>
  </r>
  <r>
    <n v="1731"/>
    <n v="1002528459"/>
    <n v="3"/>
    <x v="3"/>
    <n v="4"/>
    <s v="PURWOKERTO"/>
    <s v="BANJARNEGARA"/>
    <s v="BJR"/>
    <s v="REG"/>
    <s v="AO"/>
    <s v="NEW SALES"/>
    <s v="1P INET"/>
    <s v="Completed (PS)"/>
    <s v="RBS-Regional 3"/>
    <d v="2026-08-15T14:26:57"/>
    <d v="2026-08-16T11:25:47"/>
    <n v="69366999"/>
    <m/>
    <n v="146372103135"/>
    <s v="TOKO DAFA"/>
    <s v="ODP-BJR-FAF/006"/>
    <s v="WO061828406"/>
    <m/>
    <m/>
    <m/>
    <n v="109.627836776199"/>
    <n v="-7.3343773071856404"/>
    <s v="|MC80042|MYIA-081477174713/POI/Dafa/082135507759/registrasipendafta.raninter.net1@gmail.com"/>
    <s v="MYIB_ASSISTANT"/>
    <m/>
    <m/>
    <m/>
    <m/>
    <m/>
    <m/>
    <m/>
    <m/>
    <s v="Management Janji"/>
    <s v="2026-08-17 08:00:00 | Waktu pemasangan : 16 agustus 2026 Jam pemasangan : 08.00 - 12.00 Info Tambahan : Hubungi pelanggan dulu sebelum ke lokasi terimakasih"/>
    <s v="FCC"/>
    <s v="15-08-2026 14:39:57"/>
    <d v="2026-08-17T08:00:00"/>
    <m/>
    <s v="PS"/>
    <s v="BJR"/>
    <s v="NO ADDON"/>
    <n v="20260816"/>
    <s v="Completed"/>
    <s v="HSI Bisnis Promo HUT Telkom PSB 70% - 300 Mbps"/>
    <s v="INDIBIZ"/>
    <m/>
    <m/>
    <d v="2026-08-17T08:00:00"/>
    <s v="2026-08-17 08:00:00 | Waktu pemasangan : 16 agustus 2026 Jam pemasangan : 08.00 - 12.00 Info Tambahan : Hubungi pelanggan dulu sebelum ke lokasi terimakasih"/>
    <n v="2026"/>
    <n v="8"/>
    <n v="16"/>
    <d v="2026-08-16T00:00:00"/>
    <n v="-1.3333333333357587"/>
    <x v="0"/>
    <x v="3"/>
  </r>
  <r>
    <n v="1732"/>
    <n v="1002515815"/>
    <n v="3"/>
    <x v="7"/>
    <n v="4"/>
    <s v="KUDUS"/>
    <s v="REMBANG"/>
    <s v="LSE"/>
    <s v="REG"/>
    <s v="AO"/>
    <s v="NEW SALES"/>
    <s v="1P INET"/>
    <s v="98 | OSS - CANCEL COMPLETE"/>
    <s v="RBS-Regional 3"/>
    <d v="2026-08-08T11:29:57"/>
    <d v="2026-08-12T09:39:58"/>
    <n v="69361361"/>
    <m/>
    <n v="142598105504"/>
    <s v="KSPPS BMT ASALAM ARTHADAYA.KK MARYUN"/>
    <s v="ODP-LSE-FC/012"/>
    <s v="WO061248581"/>
    <m/>
    <m/>
    <m/>
    <n v="111.58652135035599"/>
    <n v="-6.8762507145352698"/>
    <s v="|MN02366|MYIA-068064921863/POI/AMAR MARUF/081228813815/bmt.assalamarthadaya@gmail.com"/>
    <s v="MYIB_ASSISTANT"/>
    <m/>
    <m/>
    <m/>
    <m/>
    <m/>
    <m/>
    <m/>
    <m/>
    <s v="Management Janji"/>
    <s v="2026-08-10 08:00:00 | M Janji : 10 agustus 2026 jam Pasang : pagi  Note : hubungi pelanggan jika ingin kelokasi"/>
    <s v="FCC"/>
    <d v="2026-08-08T11:39:57"/>
    <d v="2026-08-10T08:00:00"/>
    <s v="Kendala Teknik"/>
    <s v="CANCEL"/>
    <s v="LSE"/>
    <s v="NO ADDON"/>
    <m/>
    <s v="Cancel Completed"/>
    <s v="HSI Bisnis Promo HUT Telkom PSB 70% - 50 Mbps"/>
    <s v="INDIBIZ"/>
    <m/>
    <m/>
    <d v="2026-08-10T08:00:00"/>
    <s v="2026-08-10 08:00:00 | M Janji : 10 agustus 2026 jam Pasang : pagi  Note : hubungi pelanggan jika ingin kelokasi"/>
    <m/>
    <m/>
    <m/>
    <e v="#NUM!"/>
    <e v="#NUM!"/>
    <x v="1"/>
    <x v="3"/>
  </r>
  <r>
    <n v="1733"/>
    <n v="1002530935"/>
    <n v="3"/>
    <x v="6"/>
    <n v="5"/>
    <s v="JEMBER"/>
    <s v="BANYUWANGI"/>
    <s v="MCR"/>
    <s v="REG"/>
    <s v="AO"/>
    <s v="NEW SALES"/>
    <s v="1P INET"/>
    <s v="MIE - SEND SURVEY"/>
    <s v="RBS-Regional 3"/>
    <d v="2026-08-17T13:50:56"/>
    <d v="2026-08-17T13:52:02"/>
    <n v="69368134"/>
    <m/>
    <n v="152522205167"/>
    <s v="toko pancing mas"/>
    <s v="ODP-MCR-FA/16 FA/D02/16.01"/>
    <s v="WO061933658"/>
    <m/>
    <m/>
    <m/>
    <n v="114.33564749999999"/>
    <n v="-8.4347554000000002"/>
    <s v="MD|MYDB-20260817265840|DC30008/MC30020|toko pancing mas|085124916933"/>
    <s v="MYDIGIBIZPARTNER"/>
    <m/>
    <m/>
    <m/>
    <m/>
    <m/>
    <m/>
    <m/>
    <m/>
    <s v="Management Janji"/>
    <s v="2026-08-18 13:00:00 | M janji : pagi Tanggal Pemasangan : 18/agustus/2026 Note : hubungi pelanggan jika ingin kelokasi "/>
    <s v="FCC"/>
    <s v="17-08-2026 13:55:06"/>
    <d v="2026-08-18T13:00:00"/>
    <m/>
    <s v="SURVEY_NEW_MANJA"/>
    <s v="MCR"/>
    <s v="NETMONK"/>
    <m/>
    <s v="MIE - SEND SURVEY"/>
    <s v="HSI Bisnis Bundling Netmonk Dual Band Promo 2026 PSB 70% - 100 Mbps"/>
    <s v="INDIBIZ"/>
    <m/>
    <m/>
    <d v="2026-08-18T13:00:00"/>
    <s v="2026-08-18 13:00:00 | M janji : pagi Tanggal Pemasangan : 18/agustus/2026 Note : hubungi pelanggan jika ingin kelokasi "/>
    <m/>
    <m/>
    <m/>
    <e v="#NUM!"/>
    <e v="#NUM!"/>
    <x v="1"/>
    <x v="16"/>
  </r>
  <r>
    <n v="1734"/>
    <n v="1002511659"/>
    <n v="3"/>
    <x v="4"/>
    <n v="4"/>
    <s v="PEKALONGAN"/>
    <s v="PEMALANG"/>
    <s v="PML"/>
    <s v="REG"/>
    <s v="AO"/>
    <s v="NEW SALES"/>
    <s v="1P INET"/>
    <s v="102 | FOLLOW UP COMPLETED"/>
    <s v="RBS-Regional 3"/>
    <d v="2026-08-06T09:47:56"/>
    <d v="2026-08-07T11:32:12"/>
    <n v="69359666"/>
    <m/>
    <n v="142278112622"/>
    <s v="KUD MISOYO SARI"/>
    <s v="ODP-PML-FS/001 FS/D01/001.01"/>
    <s v="WO061047490"/>
    <m/>
    <m/>
    <m/>
    <n v="109.368638"/>
    <n v="-6.8634389999999996"/>
    <s v="|MN02086|MYIA-004026900870/POI/aris kusnandar /085225051702/kud.misoyo.sari@gmail.com"/>
    <s v="MYIB_ASSISTANT"/>
    <m/>
    <m/>
    <m/>
    <m/>
    <m/>
    <m/>
    <m/>
    <m/>
    <s v="Management Janji"/>
    <s v="2026-08-07 08:00:00 | Nama Pic : bp aris kusnandar  No Hp Pic : 085225051702 No alt : - Jam Pemasangan : pagi  Tanggal Pemasangan : 7 Agustus 2026"/>
    <s v="FCC"/>
    <d v="2026-06-08T09:55:05"/>
    <d v="2026-08-07T08:00:00"/>
    <m/>
    <s v="REVOKE"/>
    <s v="PML"/>
    <s v="NO ADDON"/>
    <m/>
    <s v="Follow Up Revoke Completed, New Order ID : SC1002514362"/>
    <s v="HSI Bisnis Basic Promo HUT Telkom PSB 70% - 50 Mbps"/>
    <s v="INDIBIZ"/>
    <m/>
    <m/>
    <d v="2026-08-07T08:00:00"/>
    <s v="2026-08-07 08:00:00 | Nama Pic : bp aris kusnandar  No Hp Pic : 085225051702 No alt : - Jam Pemasangan : pagi  Tanggal Pemasangan : 7 Agustus 2026"/>
    <m/>
    <m/>
    <m/>
    <e v="#NUM!"/>
    <e v="#NUM!"/>
    <x v="1"/>
    <x v="3"/>
  </r>
  <r>
    <n v="1735"/>
    <n v="1002511951"/>
    <n v="3"/>
    <x v="2"/>
    <n v="5"/>
    <s v="MADIUN"/>
    <s v="TUBAN"/>
    <s v="TNZ"/>
    <s v="DSS"/>
    <s v="AO"/>
    <s v="NEW SALES"/>
    <m/>
    <s v="Completed (PS)"/>
    <s v="DSS-Man &amp; Infrastructure"/>
    <d v="2026-08-06T11:07:43"/>
    <d v="2026-08-06T14:14:04"/>
    <n v="69359779"/>
    <m/>
    <n v="152612240433"/>
    <s v="PT PNM MEKAAR SEMANDING TUBAN"/>
    <s v="ODP-TNZ-FL/28"/>
    <s v="WO061057841"/>
    <m/>
    <m/>
    <m/>
    <n v="112.04354530000001"/>
    <n v="-6.9065732000000004"/>
    <s v="AMDES;405605;CHUSNUL NUUR FADILLAH;PSB;50 MBPS INET ONLY;fenti kusuma 0895397435090; -6.9065732,112.0435453"/>
    <s v="Account Manager"/>
    <m/>
    <m/>
    <m/>
    <m/>
    <m/>
    <m/>
    <m/>
    <m/>
    <s v="Management Janji"/>
    <s v="FF"/>
    <s v="FCC"/>
    <d v="2026-06-08T11:10:06"/>
    <m/>
    <m/>
    <s v="PS"/>
    <s v="TNZ"/>
    <s v="NO ADDON"/>
    <n v="20260806"/>
    <s v="Completed"/>
    <s v="- 11_11450;Biaya PSB Reguler HSI EBIS ~ 11[150000]  - E23015;E23015 ~ ES23 - Perangkat ONT[0]  - E23015~null~44292;E23015||11||Abodemen 0[0]  - E23015~null~E23015_SWONT;SWONT ~ Biaya Sewa ONT ~ E23015[30000]  - E23046;E23046 ~ ES23 - Paket HSI Bisnis[0]  "/>
    <s v="INDIBIZ"/>
    <m/>
    <m/>
    <d v="2026-08-06T20:30:00"/>
    <s v="FF"/>
    <n v="2026"/>
    <n v="8"/>
    <n v="6"/>
    <d v="2026-08-06T00:00:00"/>
    <n v="-0.85416666666424135"/>
    <x v="0"/>
    <x v="18"/>
  </r>
  <r>
    <n v="1736"/>
    <n v="1002507579"/>
    <n v="3"/>
    <x v="3"/>
    <n v="4"/>
    <s v="MAGELANG"/>
    <s v="MUNTILAN"/>
    <s v="SWT"/>
    <s v="REG"/>
    <s v="AO"/>
    <s v="NEW SALES"/>
    <m/>
    <s v="CC - HD1A - INPROGRESS UNCONTACTED"/>
    <s v="RBS-Regional 3"/>
    <d v="2026-08-04T10:58:53"/>
    <d v="2026-08-05T11:54:40"/>
    <n v="69358084"/>
    <m/>
    <n v="142164113591"/>
    <s v="Hartati Farm"/>
    <m/>
    <m/>
    <m/>
    <m/>
    <m/>
    <n v="110.36689440000001"/>
    <n v="-7.5307750000000002"/>
    <s v="|MN00935|/Hartati Farm/085800302224/srihartatishtt662@gmali.com/ 1S HSI BISNIS BASIC PROMO HUT 50 Mbps / AGUS SADEWO"/>
    <s v="Sales Profesional"/>
    <m/>
    <m/>
    <m/>
    <m/>
    <m/>
    <m/>
    <m/>
    <m/>
    <m/>
    <m/>
    <m/>
    <d v="2026-04-08T11:10:54"/>
    <m/>
    <m/>
    <s v="FCC"/>
    <s v="SWT"/>
    <s v="NO ADDON"/>
    <m/>
    <s v="UNCONTACTED : Mail Box - Memo Ivan Sutiawan 40010577|MYDITA"/>
    <s v="- 11_11446;Biaya PSB HSI EBIS Tunai di Depan ~ 11[150000]  - E25061;E25061 ~ ES25 - Paket HSI Basic (HSIEF) Khusus Winback 2.0[0]  - E25061~null~E25061_UNL;UNL ~ Internet-Link Unlimited Internet Usage ~ E25061[0]  - E25061~null~105351;E25061||11||Abodemen"/>
    <s v="INDIBIZ"/>
    <m/>
    <m/>
    <m/>
    <m/>
    <m/>
    <m/>
    <m/>
    <e v="#NUM!"/>
    <e v="#NUM!"/>
    <x v="1"/>
    <x v="3"/>
  </r>
  <r>
    <n v="1737"/>
    <n v="1002528924"/>
    <n v="3"/>
    <x v="1"/>
    <n v="5"/>
    <s v="SBY UTARA"/>
    <s v="GRESIK"/>
    <s v="DDS"/>
    <s v="REG"/>
    <s v="AO"/>
    <s v="NEW SALES"/>
    <s v="1P INET"/>
    <s v="Completed (PS)"/>
    <s v="RBS-Regional 3"/>
    <d v="2026-08-15T19:34:56"/>
    <d v="2026-08-16T14:25:45"/>
    <n v="69367231"/>
    <m/>
    <n v="152445901961"/>
    <s v="toko fauziah"/>
    <s v="ODP-DDS-FF/03 FF/D01/03.01"/>
    <s v="WO061845582"/>
    <m/>
    <m/>
    <m/>
    <n v="112.54390373826"/>
    <n v="-7.1617908608622898"/>
    <s v="MD|MYDB-20260815265595|DN00001/MN00018|toko fauziah|081553820156"/>
    <s v="MYDIGIBIZPARTNER"/>
    <m/>
    <m/>
    <m/>
    <m/>
    <m/>
    <m/>
    <m/>
    <m/>
    <s v="Management Janji"/>
    <s v="2026-08-17 08:00:00 | Nama PIC:  bu fauziah  No HP: 081553820156 Alt: Tanggal: 17/08/2026 Jam Pasang: Pagi Note: Hubungi sebelum ke lokasi, terimakasih. "/>
    <s v="FCC"/>
    <s v="15-08-2026 19:39:46"/>
    <d v="2026-08-17T08:00:00"/>
    <m/>
    <s v="PS"/>
    <s v="DDS"/>
    <s v="NO ADDON"/>
    <n v="20260816"/>
    <s v="Completed"/>
    <s v="HSI Bisnis Promo HUT Telkom PSB 70% - 150 Mbps"/>
    <s v="INDIBIZ"/>
    <m/>
    <m/>
    <d v="2026-08-17T08:00:00"/>
    <s v="2026-08-17 08:00:00 | Nama PIC:  bu fauziah  No HP: 081553820156 Alt: Tanggal: 17/08/2026 Jam Pasang: Pagi Note: Hubungi sebelum ke lokasi, terimakasih. "/>
    <n v="2026"/>
    <n v="8"/>
    <n v="16"/>
    <d v="2026-08-16T00:00:00"/>
    <n v="-1.3333333333357587"/>
    <x v="0"/>
    <x v="15"/>
  </r>
  <r>
    <n v="1738"/>
    <n v="1002506598"/>
    <n v="3"/>
    <x v="6"/>
    <n v="5"/>
    <s v="JEMBER"/>
    <s v="JEMBER"/>
    <s v="JER"/>
    <s v="REG"/>
    <s v="AO"/>
    <s v="NEW SALES"/>
    <s v="1P INET"/>
    <s v="Completed (PS)"/>
    <s v="RBS-Regional 3"/>
    <d v="2026-08-03T17:53:56"/>
    <d v="2026-08-05T21:04:34"/>
    <n v="69357825"/>
    <m/>
    <n v="152501280827"/>
    <s v="EZZY HOMESTAY"/>
    <s v="ODP-JER-FA/26 FA/D01/26.01"/>
    <s v="WO060830926"/>
    <m/>
    <m/>
    <m/>
    <n v="113.677196"/>
    <n v="-8.1773179999999996"/>
    <s v="|MN02617|MYIA-057292805690/POI/PRABOWO/0881037504976/ezzy.homestay01@gmail.com"/>
    <s v="MYIB_ASSISTANT"/>
    <m/>
    <m/>
    <m/>
    <m/>
    <m/>
    <m/>
    <m/>
    <m/>
    <s v="Management Janji"/>
    <s v="2026-08-05 08:00:00 | Nama PIC : bu renita No HP : 0881037504976 Tanggal Pemasangan : 05 Agustus 2026 Jam Pemasangan : 08:00 15:00 Info Tambahan : Hubungi pelanggan dulu sebelum ke lokasi terimakasih"/>
    <s v="FCC"/>
    <d v="2026-03-08T17:54:48"/>
    <d v="2026-08-05T08:00:00"/>
    <m/>
    <s v="PS"/>
    <s v="JER"/>
    <s v="NETMONK"/>
    <n v="20260805"/>
    <s v="Completed"/>
    <s v="HSI Bisnis Bundling Netmonk Promo 2026 PSB 70% - 200 Mbps"/>
    <s v="INDIBIZ"/>
    <m/>
    <m/>
    <d v="2026-08-05T08:00:00"/>
    <s v="2026-08-05 08:00:00 | Nama PIC : bu renita No HP : 0881037504976 Tanggal Pemasangan : 05 Agustus 2026 Jam Pemasangan : 08:00 15:00 Info Tambahan : Hubungi pelanggan dulu sebelum ke lokasi terimakasih"/>
    <n v="2026"/>
    <n v="8"/>
    <n v="5"/>
    <d v="2026-08-05T00:00:00"/>
    <n v="-0.33333333333575865"/>
    <x v="0"/>
    <x v="14"/>
  </r>
  <r>
    <n v="1739"/>
    <n v="1002530523"/>
    <n v="3"/>
    <x v="1"/>
    <n v="5"/>
    <s v="MADURA"/>
    <s v="PAMEKASAN"/>
    <s v="PME"/>
    <s v="REG"/>
    <s v="AO"/>
    <s v="NEW SALES"/>
    <m/>
    <s v="MIE - SEND SURVEY"/>
    <s v="RBS-Regional 3"/>
    <d v="2026-08-17T09:54:50"/>
    <d v="2026-08-17T11:38:01"/>
    <n v="69367885"/>
    <m/>
    <n v="152426928253"/>
    <s v="TOKO WIDIYATUL BAROKAH"/>
    <s v="ODP-PME-FBK/21"/>
    <s v="WO061921065"/>
    <m/>
    <m/>
    <m/>
    <n v="113.4493667"/>
    <n v="-7.0744290000000003"/>
    <s v="|MC70132|/WIDIYATUL HASANAH-TOKO WIDIYATUL BAROKAH/087830421696/widiyatulkasa@gmail.com/HSI Bisnis + Netmonk Promo 2026 200 Mbps (Rp 846.100) PSB 150.000/-7.0744339, 113.4493612/Dekat UD ISTANA TERNAK, Bapao II, Kacok, Kec. Palengaan, Kabupaten Pamekasan,"/>
    <s v="Sales Force DBS"/>
    <m/>
    <m/>
    <m/>
    <m/>
    <m/>
    <m/>
    <m/>
    <m/>
    <s v="Management Janji"/>
    <s v="2026-08-18 13:00:00|Nama PIC : Ibu Widiyatul No Hp : 087830421696 No Alt : - Tgl Pemasangan : 18 Agustus 2026 Interval : PAGI SIANG Note : Hubungi pelanggan terlebih dahulu|40951378|MYDITA"/>
    <s v="FCC"/>
    <s v="17-08-2026 10:10:25"/>
    <d v="2026-08-18T13:00:00"/>
    <m/>
    <s v="SURVEY_NEW_MANJA"/>
    <s v="PME"/>
    <s v="NETMONK"/>
    <m/>
    <s v="MIE - SEND SURVEY"/>
    <s v="- 11_11446;Biaya PSB HSI EBIS Tunai di Depan ~ 11[150000]  - SP_NOSS;SP_NOSS ~ Internet NOSS Multispeed Network[0]  - SP_NOSS;SP_NOSS ~ Internet NOSS Multispeed Network[0]  - E25060;E25060 ~ ES25 - Paket HSI Bisnis (HSIE) Khusus Winback 2.0[0]  - E25060~n"/>
    <s v="INDIBIZ"/>
    <m/>
    <m/>
    <d v="2026-08-18T13:00:00"/>
    <s v="2026-08-18 13:00:00|Nama PIC : Ibu Widiyatul No Hp : 087830421696 No Alt : - Tgl Pemasangan : 18 Agustus 2026 Interval : PAGI SIANG Note : Hubungi pelanggan terlebih dahulu|40951378|MYDITA"/>
    <m/>
    <m/>
    <m/>
    <e v="#NUM!"/>
    <e v="#NUM!"/>
    <x v="1"/>
    <x v="1"/>
  </r>
  <r>
    <n v="1740"/>
    <n v="1002505992"/>
    <n v="3"/>
    <x v="7"/>
    <n v="4"/>
    <s v="KUDUS"/>
    <s v="BLORA"/>
    <s v="BLO"/>
    <s v="REG"/>
    <s v="AO"/>
    <s v="NEW SALES"/>
    <s v="1P INET"/>
    <s v="Completed (PS)"/>
    <s v="RBS-Regional 3"/>
    <d v="2026-08-03T12:34:56"/>
    <d v="2026-08-04T15:03:18"/>
    <n v="69357456"/>
    <m/>
    <n v="141569115674"/>
    <s v="KOPI PAHING"/>
    <s v="ODP-BLO-FJ/023 FJ/D03/023.01"/>
    <s v="WO060783211"/>
    <m/>
    <m/>
    <m/>
    <n v="111.4098855"/>
    <n v="-7.0323032000000003"/>
    <s v="|MC60133|MYIA-065472751284/POI/WIO ISTANZA/081227832961/wio398023@gmail.com"/>
    <s v="MYIB_ASSISTANT"/>
    <m/>
    <m/>
    <m/>
    <m/>
    <m/>
    <m/>
    <m/>
    <m/>
    <s v="Management Janji"/>
    <s v="2026-08-04 13:00:00 | M Janji : 4 agustus 2026 jam Pasang : pagi siang Note : hubungi pelanggan jika ingin kelokasi"/>
    <s v="FCC"/>
    <d v="2026-03-08T12:40:00"/>
    <d v="2026-08-04T13:00:00"/>
    <m/>
    <s v="PS"/>
    <s v="BLO"/>
    <s v="NO ADDON"/>
    <n v="20260804"/>
    <s v="Completed"/>
    <s v="HSI Bisnis PSB 70% - 75 Mbps"/>
    <s v="INDIBIZ"/>
    <m/>
    <m/>
    <d v="2026-08-04T13:00:00"/>
    <s v="2026-08-04 13:00:00 | M Janji : 4 agustus 2026 jam Pasang : pagi siang Note : hubungi pelanggan jika ingin kelokasi"/>
    <n v="2026"/>
    <n v="8"/>
    <n v="4"/>
    <d v="2026-08-04T00:00:00"/>
    <n v="-0.54166666666424135"/>
    <x v="0"/>
    <x v="3"/>
  </r>
  <r>
    <n v="1741"/>
    <n v="1002512672"/>
    <n v="3"/>
    <x v="2"/>
    <n v="5"/>
    <s v="MALANG"/>
    <s v="KEPANJEN"/>
    <s v="GDG"/>
    <s v="REG"/>
    <s v="AO"/>
    <s v="NEW SALES"/>
    <s v="1P INET"/>
    <s v="Completed (PS)"/>
    <s v="RBS-Regional 3"/>
    <d v="2026-08-06T14:28:57"/>
    <d v="2026-08-07T13:42:07"/>
    <n v="69360040"/>
    <m/>
    <n v="152704231413"/>
    <s v="PT. ALINDO MEDIA DIGITAL"/>
    <s v="ODP-GDG-FAP/06 FAP/D01/06.01"/>
    <s v="WO061085352"/>
    <m/>
    <m/>
    <m/>
    <n v="112.58985903113999"/>
    <n v="-8.0713069912773108"/>
    <s v="MD|MYDB-20260806264504|SC20017/MC20200|PT. ALINDO MEDIA DIGITAL|085368888819"/>
    <s v="MYDIGIBIZPARTNER"/>
    <m/>
    <m/>
    <m/>
    <m/>
    <m/>
    <m/>
    <m/>
    <m/>
    <s v="Management Janji"/>
    <s v="2026-08-09 08:00:00 | Nama Pic : bp ali  No Hp Pic : 085368888819 No alt : - Jam Pemasangan : pagi  Tanggal Pemasangan : 7 Agustus 2026"/>
    <s v="FCC"/>
    <d v="2026-06-08T14:40:01"/>
    <d v="2026-08-09T08:00:00"/>
    <m/>
    <s v="PS"/>
    <s v="GDG"/>
    <s v="NO ADDON"/>
    <n v="20260807"/>
    <s v="Completed"/>
    <s v="HSI Bisnis Promo HUT Telkom PSB 70% - 200 Mbps"/>
    <s v="INDIBIZ"/>
    <m/>
    <m/>
    <d v="2026-08-09T08:00:00"/>
    <s v="2026-08-09 08:00:00 | Nama Pic : bp ali  No Hp Pic : 085368888819 No alt : - Jam Pemasangan : pagi  Tanggal Pemasangan : 7 Agustus 2026"/>
    <n v="2026"/>
    <n v="8"/>
    <n v="7"/>
    <d v="2026-08-07T00:00:00"/>
    <n v="-2.3333333333357587"/>
    <x v="0"/>
    <x v="29"/>
  </r>
  <r>
    <n v="1742"/>
    <n v="1002516452"/>
    <n v="3"/>
    <x v="1"/>
    <n v="5"/>
    <s v="SBY UTARA"/>
    <s v="KENJERAN"/>
    <s v="KBL"/>
    <s v="REG"/>
    <s v="AO"/>
    <s v="NEW SALES"/>
    <s v="1P INET"/>
    <s v="Completed (PS)"/>
    <s v="RBS-Regional 3"/>
    <d v="2026-08-09T12:11:56"/>
    <d v="2026-08-09T20:29:42"/>
    <n v="69361824"/>
    <m/>
    <n v="152401227017"/>
    <s v="spbu 54.601.76"/>
    <s v="ODP-KBL-FGK/34 FGK/D02/34.01"/>
    <s v="WO061313449"/>
    <m/>
    <m/>
    <m/>
    <n v="112.742069028317"/>
    <n v="-7.2251549100140702"/>
    <s v="MD|MYDB-20260808264768|DN00001/MN00018|spbu 54.601.76|082132599344"/>
    <s v="MYDIGIBIZPARTNER"/>
    <m/>
    <m/>
    <m/>
    <m/>
    <m/>
    <m/>
    <m/>
    <m/>
    <s v="Management Janji"/>
    <s v="2026-08-10 14:00:00 | M Janji : 10 agustus 2026 jam Pasang : pagi siang Note : hubungi pelanggan jika ingin kelokasi"/>
    <s v="FCC"/>
    <d v="2026-09-08T12:25:12"/>
    <d v="2026-08-10T14:00:00"/>
    <m/>
    <s v="PS"/>
    <s v="KBL"/>
    <s v="NO ADDON"/>
    <n v="20260809"/>
    <s v="Completed"/>
    <s v="HSI Bisnis Promo HUT Telkom PSB 70% - 100 Mbps"/>
    <s v="INDIBIZ"/>
    <m/>
    <m/>
    <d v="2026-08-10T14:00:00"/>
    <s v="2026-08-10 14:00:00 | M Janji : 10 agustus 2026 jam Pasang : pagi siang Note : hubungi pelanggan jika ingin kelokasi"/>
    <n v="2026"/>
    <n v="8"/>
    <n v="9"/>
    <d v="2026-08-09T00:00:00"/>
    <n v="-1.5833333333357587"/>
    <x v="0"/>
    <x v="27"/>
  </r>
  <r>
    <n v="1743"/>
    <n v="1002509568"/>
    <n v="3"/>
    <x v="2"/>
    <n v="5"/>
    <s v="KEDIRI"/>
    <s v="KEDIRI"/>
    <s v="WAT"/>
    <s v="REG"/>
    <s v="AO"/>
    <s v="NEW SALES"/>
    <m/>
    <s v="Completed (PS)"/>
    <s v="RBS-Regional 3"/>
    <d v="2026-08-05T08:31:30"/>
    <d v="2026-08-05T09:21:32"/>
    <n v="69342995"/>
    <m/>
    <n v="152650208477"/>
    <s v="SMK CANDA BHIRAWA PARE"/>
    <s v="ODP-WAT-FP/37"/>
    <s v="WO060949308"/>
    <m/>
    <m/>
    <m/>
    <n v="112.174926"/>
    <n v="-7.9410720000000001"/>
    <s v="AMRBS;404945;ASIH TRI HARTANTI;PSB PAKET 1P-75MB 415K PSB 150K;081556472540"/>
    <s v="Amex"/>
    <m/>
    <m/>
    <m/>
    <m/>
    <m/>
    <m/>
    <m/>
    <m/>
    <s v="Management Janji"/>
    <s v="2026-08-05 13:00:00|Tanggal Pemasangan : 05 Agustus 2026  Jam Pemasangan : 08:00 13:00  Info Tambahan : Hubungi pelanggan dulu sebelum ke lokasi terimakasih|40010577|MYDITA"/>
    <s v="FCC"/>
    <d v="2026-05-08T08:39:46"/>
    <m/>
    <m/>
    <s v="PS"/>
    <s v="WAT"/>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07:00:00"/>
    <s v="2026-08-05 13:00:00|Tanggal Pemasangan : 05 Agustus 2026  Jam Pemasangan : 08:00 13:00  Info Tambahan : Hubungi pelanggan dulu sebelum ke lokasi terimakasih|40010577|MYDITA"/>
    <n v="2026"/>
    <n v="8"/>
    <n v="5"/>
    <d v="2026-08-05T00:00:00"/>
    <n v="-0.29166666666424135"/>
    <x v="0"/>
    <x v="5"/>
  </r>
  <r>
    <n v="1744"/>
    <n v="1002505607"/>
    <n v="3"/>
    <x v="1"/>
    <n v="5"/>
    <s v="SBY SELATAN"/>
    <s v="KETINTANG"/>
    <s v="IJK"/>
    <s v="REG"/>
    <s v="AO"/>
    <s v="NEW SALES"/>
    <s v="1P INET"/>
    <s v="Completed (PS)"/>
    <s v="RBS-Regional 3"/>
    <d v="2026-08-03T09:25:58"/>
    <d v="2026-08-08T18:05:55"/>
    <n v="69357247"/>
    <m/>
    <n v="152306253201"/>
    <s v="TOKO DIAN"/>
    <s v="ODP-IJK-FHD/06"/>
    <s v="WO060758272"/>
    <m/>
    <m/>
    <m/>
    <n v="112.711232006549"/>
    <n v="-7.3234731482247399"/>
    <s v="MD|MYDB-20260802264211|DN00001/MN02280|TOKO DIAN|082245010104"/>
    <s v="MYDIGIBIZPARTNER"/>
    <m/>
    <m/>
    <m/>
    <m/>
    <m/>
    <m/>
    <m/>
    <m/>
    <s v="Management Janji"/>
    <s v="2026-08-08 08:00:00 | Tanggal Pemasangan : 08 Agustus 2026 Jam Pemasangan : 08:00 13:00 Info Tambahan : Hubungi pelanggan dulu sebelum ke lokasi terimakasih"/>
    <s v="FCC"/>
    <d v="2026-03-08T09:40:13"/>
    <d v="2026-08-08T08:00:00"/>
    <m/>
    <s v="PS"/>
    <s v="IJK"/>
    <s v="NO ADDON"/>
    <n v="20260808"/>
    <s v="Completed"/>
    <s v="HSI Bisnis Basic Promo HUT Telkom PSB 70% - 50 Mbps"/>
    <s v="INDIBIZ"/>
    <m/>
    <m/>
    <d v="2026-08-08T08:00:00"/>
    <s v="2026-08-08 08:00:00 | Tanggal Pemasangan : 08 Agustus 2026 Jam Pemasangan : 08:00 13:00 Info Tambahan : Hubungi pelanggan dulu sebelum ke lokasi terimakasih"/>
    <n v="2026"/>
    <n v="8"/>
    <n v="8"/>
    <d v="2026-08-08T00:00:00"/>
    <n v="-0.33333333333575865"/>
    <x v="0"/>
    <x v="8"/>
  </r>
  <r>
    <n v="1745"/>
    <n v="1002505230"/>
    <n v="3"/>
    <x v="0"/>
    <n v="5"/>
    <s v="MATARAM"/>
    <s v="SUMBAWA"/>
    <s v="SBW"/>
    <s v="REG"/>
    <s v="AO"/>
    <s v="NEW SALES"/>
    <m/>
    <s v="Completed (PS)"/>
    <s v="RBS-Regional 3"/>
    <d v="2026-08-02T12:54:30"/>
    <d v="2026-08-02T18:14:00"/>
    <n v="69356142"/>
    <m/>
    <n v="172606792062"/>
    <s v="MIXUE PLAMPANG"/>
    <s v="ODP-SBW-FAV/89"/>
    <s v="WO060711515"/>
    <m/>
    <m/>
    <m/>
    <n v="117.7733044"/>
    <n v="-8.7926877999999995"/>
    <s v="|MN01595|MYIA-087470767723/POI/ARFI/085205255810/arfiadianna2@gmail.com"/>
    <s v="Sales Profesional"/>
    <m/>
    <m/>
    <m/>
    <m/>
    <m/>
    <m/>
    <m/>
    <m/>
    <s v="Management Janji"/>
    <s v="2026-08-01 13:00:00 | M Janji : (01/08/2026)  jam Pasang : 09:00  Note : hubungi pelanggan jika ingin kelokasi"/>
    <s v="FCC"/>
    <d v="2026-02-08T13:09:53"/>
    <m/>
    <m/>
    <s v="PS"/>
    <s v="SBW"/>
    <s v="NO ADDON"/>
    <n v="20260802"/>
    <s v="Completed"/>
    <s v="- 11_11446;Biaya PSB HSI EBIS Tunai di Depan ~ 11[150000]  - SP_NOSS;SP_NOSS ~ Internet NOSS Multispeed Network[0]  - SP_NOSS;SP_NOSS ~ Internet NOSS Multispeed Network[0]  - E25061;E25061 ~ ES25 - Paket HSI Basic (HSIEF) Khusus Winback 2.0[0]  - E25061~n"/>
    <s v="INDIBIZ"/>
    <m/>
    <m/>
    <d v="2026-08-02T07:00:00"/>
    <s v="2026-08-01 13:00:00 | M Janji : (01/08/2026)  jam Pasang : 09:00  Note : hubungi pelanggan jika ingin kelokasi"/>
    <n v="2026"/>
    <n v="8"/>
    <n v="2"/>
    <d v="2026-08-02T00:00:00"/>
    <n v="-0.29166666666424135"/>
    <x v="0"/>
    <x v="0"/>
  </r>
  <r>
    <n v="1746"/>
    <n v="1002517872"/>
    <n v="3"/>
    <x v="3"/>
    <n v="4"/>
    <s v="YOGYAKARTA"/>
    <s v="SLEMAN"/>
    <s v="GOD"/>
    <s v="REG"/>
    <s v="AO"/>
    <s v="NEW SALES"/>
    <m/>
    <s v="100 | REVOKE COMPLETED"/>
    <s v="RBS-Regional 3"/>
    <d v="2026-08-10T13:54:37"/>
    <d v="2026-08-11T13:16:21"/>
    <n v="69361641"/>
    <m/>
    <n v="146136130124"/>
    <s v="PT Warisan Abadi Visi Edukasi, NWAVE Corp"/>
    <s v="ODP-GOD-VAY/060"/>
    <s v="WO061403730"/>
    <m/>
    <m/>
    <m/>
    <n v="110.342620791575"/>
    <n v="-7.7467784255493699"/>
    <s v="|MC80006|MYIA-080458309018/POI/Nisa Fadhilla/0895363272887/admnhr.office.dewave@gmail.com"/>
    <s v="Sales Profesional"/>
    <m/>
    <m/>
    <m/>
    <m/>
    <m/>
    <m/>
    <m/>
    <m/>
    <s v="Management Janji"/>
    <s v="2026-08-10 13:00:00 | M Janji : 10 agustus 2026  jam Pasang : siang  Note : hubungi pelanggan jika ingin kelokasi  "/>
    <s v="FCC"/>
    <d v="2026-10-08T14:09:59"/>
    <m/>
    <m/>
    <s v="REVOKE"/>
    <s v="GOD"/>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10T07:00:00"/>
    <s v="2026-08-10 13:00:00 | M Janji : 10 agustus 2026  jam Pasang : siang  Note : hubungi pelanggan jika ingin kelokasi  "/>
    <m/>
    <m/>
    <m/>
    <e v="#NUM!"/>
    <e v="#NUM!"/>
    <x v="1"/>
    <x v="3"/>
  </r>
  <r>
    <n v="1747"/>
    <n v="1002525425"/>
    <n v="3"/>
    <x v="3"/>
    <n v="4"/>
    <s v="PURWOKERTO"/>
    <s v="CILACAP"/>
    <s v="SDJ"/>
    <s v="REG"/>
    <s v="AO"/>
    <s v="NEW SALES"/>
    <s v="1P INET"/>
    <s v="Completed (PS)"/>
    <s v="RBS-Regional 3"/>
    <d v="2026-08-14T08:13:56"/>
    <d v="2026-08-15T12:00:30"/>
    <n v="69365593"/>
    <m/>
    <n v="143390113032"/>
    <s v="TOKO MELATI BENDAGEDE"/>
    <s v="ODP-SDJ-FH/014 FH/D04/014.01"/>
    <s v="WO061716363"/>
    <m/>
    <m/>
    <m/>
    <n v="108.90772800000001"/>
    <n v="-7.5427949999999999"/>
    <s v="|MC00213|MYIA-086269933754/POI/TOKO MELATI BENDAGEDE/081326121521/djirolupatmha@gmail.com"/>
    <s v="MYIB_ASSISTANT"/>
    <m/>
    <m/>
    <m/>
    <m/>
    <m/>
    <m/>
    <m/>
    <m/>
    <s v="Management Janji"/>
    <s v="2026-08-15 15:00:00 | Tanggal pemasangan : 15 AGUSTUS 2026 Jam pemasangan : pagi/siang Info Tambahan : Hubungi pelanggan dulu sebelum ke lokasi terima kasih"/>
    <s v="FCC"/>
    <s v="14-08-2026 08:26:00"/>
    <d v="2026-08-15T15:00:00"/>
    <m/>
    <s v="PS"/>
    <s v="SDJ"/>
    <s v="NO ADDON"/>
    <n v="20260815"/>
    <s v="Completed"/>
    <s v="HSI Bisnis Promo HUT Telkom PSB 70% - 300 Mbps"/>
    <s v="INDIBIZ"/>
    <m/>
    <m/>
    <d v="2026-08-15T15:00:00"/>
    <s v="2026-08-15 15:00:00 | Tanggal pemasangan : 15 AGUSTUS 2026 Jam pemasangan : pagi/siang Info Tambahan : Hubungi pelanggan dulu sebelum ke lokasi terima kasih"/>
    <n v="2026"/>
    <n v="8"/>
    <n v="15"/>
    <d v="2026-08-15T00:00:00"/>
    <n v="-0.625"/>
    <x v="0"/>
    <x v="3"/>
  </r>
  <r>
    <n v="1748"/>
    <n v="1002523904"/>
    <n v="3"/>
    <x v="2"/>
    <n v="5"/>
    <s v="MALANG"/>
    <s v="KEPANJEN"/>
    <s v="GDI"/>
    <s v="REG"/>
    <s v="AO"/>
    <s v="NEW SALES"/>
    <s v="1P INET"/>
    <s v="Completed (PS)"/>
    <s v="RBS-Regional 3"/>
    <d v="2026-08-13T11:22:57"/>
    <d v="2026-08-14T05:56:14"/>
    <n v="69364968"/>
    <m/>
    <n v="152715213990"/>
    <s v="BARKAS MALANG"/>
    <s v="ODP-GDI-FT/56"/>
    <s v="WO061653859"/>
    <m/>
    <m/>
    <m/>
    <n v="112.593051195144"/>
    <n v="-8.1388418732488006"/>
    <s v="MD|MYDB-20260813265184|DN00001/MN01844|BARKAS MALANG|087870686279"/>
    <s v="MYDIGIBIZPARTNER"/>
    <m/>
    <m/>
    <m/>
    <m/>
    <m/>
    <m/>
    <m/>
    <m/>
    <s v="Management Janji"/>
    <s v="2026-08-14 08:00:00 | Waktu pemasangan : 13 agustus 2026 Jam pemasangan : 08.00 - 12.00 Info Tambahan : Hubungi pelanggan dulu sebelum ke lokasi terimakasih "/>
    <s v="FCC"/>
    <s v="13-08-2026 11:25:53"/>
    <d v="2026-08-14T08:00:00"/>
    <m/>
    <s v="PS"/>
    <s v="GDI"/>
    <s v="NO ADDON"/>
    <n v="20260814"/>
    <s v="Completed"/>
    <s v="HSI Bisnis Basic Promo HUT Telkom PSB 70% - 50 Mbps"/>
    <s v="INDIBIZ"/>
    <m/>
    <m/>
    <d v="2026-08-14T08:00:00"/>
    <s v="2026-08-14 08:00:00 | Waktu pemasangan : 13 agustus 2026 Jam pemasangan : 08.00 - 12.00 Info Tambahan : Hubungi pelanggan dulu sebelum ke lokasi terimakasih "/>
    <n v="2026"/>
    <n v="8"/>
    <n v="14"/>
    <d v="2026-08-14T00:00:00"/>
    <n v="-0.33333333333575865"/>
    <x v="0"/>
    <x v="29"/>
  </r>
  <r>
    <n v="1749"/>
    <n v="1002505801"/>
    <n v="3"/>
    <x v="5"/>
    <n v="5"/>
    <s v="SINGARJA"/>
    <s v="KLUNGKUNG"/>
    <s v="SMA"/>
    <s v="REG"/>
    <s v="AO"/>
    <s v="NEW SALES"/>
    <m/>
    <s v="Completed (PS)"/>
    <s v="RBS-Regional 3"/>
    <d v="2026-08-03T10:47:45"/>
    <d v="2026-08-03T13:12:12"/>
    <n v="69356202"/>
    <m/>
    <n v="172428815923"/>
    <s v="DIRGAPURA PUTRA MANDIRI"/>
    <s v="ODP-SMA-FN/19"/>
    <s v="WO060768619"/>
    <m/>
    <m/>
    <m/>
    <n v="115.416381"/>
    <n v="-8.5651740000000007"/>
    <s v="|MN02745|MYIA-006844395185/POI/Ida Bagus Wahyu Wedanta/081238719387/iva.n.g.fa.h.mi.fauzi96@gmail.com"/>
    <s v="Sales Force DBS"/>
    <m/>
    <m/>
    <m/>
    <m/>
    <m/>
    <m/>
    <m/>
    <m/>
    <s v="Management Janji"/>
    <s v="2026-08-02 08:00:00 | Jam pemasangan : 12.00  Info Tambahan : Hubungi pelanggan dulu sebelum ke lokasi  terimakasih "/>
    <s v="FCC"/>
    <d v="2026-03-08T10:55:07"/>
    <m/>
    <m/>
    <s v="PS"/>
    <s v="SMA"/>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08:00:00 | Jam pemasangan : 12.00  Info Tambahan : Hubungi pelanggan dulu sebelum ke lokasi  terimakasih "/>
    <n v="2026"/>
    <n v="8"/>
    <n v="3"/>
    <d v="2026-08-03T00:00:00"/>
    <n v="-0.29166666666424135"/>
    <x v="0"/>
    <x v="6"/>
  </r>
  <r>
    <n v="1750"/>
    <n v="1002516007"/>
    <n v="3"/>
    <x v="1"/>
    <n v="5"/>
    <s v="MADURA"/>
    <s v="PAMEKASAN"/>
    <s v="WRP"/>
    <s v="REG"/>
    <s v="AO"/>
    <s v="NEW SALES"/>
    <m/>
    <s v="Completed (PS)"/>
    <s v="RBS-Regional 3"/>
    <d v="2026-08-08T14:08:43"/>
    <d v="2026-08-09T18:44:09"/>
    <n v="69361507"/>
    <m/>
    <n v="152427205344"/>
    <s v="TOKO KONGSI BAROKAH"/>
    <s v="ODP-WRP-FJ/01"/>
    <s v="WO061307001"/>
    <m/>
    <m/>
    <m/>
    <n v="113.4906132"/>
    <n v="-7.0316340999999998"/>
    <s v="|MC70132|/TOKO KONGSI BAROKAH/RASIDI/08213325989/radidikongsi@gmail.com/HSI Bisnis + Netmonk Promo 2026 200 Mbps (Rp 846.100) PSB 150.000"/>
    <s v="Sales Force DBS"/>
    <m/>
    <m/>
    <m/>
    <m/>
    <m/>
    <m/>
    <m/>
    <m/>
    <s v="Management Janji"/>
    <s v="2026-08-10 08:00:00|Tanggal Pemasangan : 10 Agustus 2026 Jam Pemasangan : 08:00 13:00 Info Tambahan : Hubungi pelanggan dulu sebelum ke lokasi terimakasih|40961370|MYDITA"/>
    <s v="FCC"/>
    <d v="2026-08-08T14:10:30"/>
    <d v="2026-08-10T08:00:00"/>
    <m/>
    <s v="PS"/>
    <s v="WRP"/>
    <s v="NETMONK"/>
    <n v="20260809"/>
    <s v="Completed"/>
    <s v="- 11_11446;Biaya PSB HSI EBIS Tunai di Depan ~ 11[150000]  - E23015;E23015 ~ ES23 - Perangkat ONT[0]  - E23015~null~44292;E23015||11||Abodemen 0[0]  - E23015~null~E23015_SWONTPREM;SWONTPREM ~ Biaya Sewa ONT Premium ~ E23015[50000]  - SP_NOSS;SP_NOSS ~ Int"/>
    <s v="INDIBIZ"/>
    <m/>
    <m/>
    <d v="2026-08-10T08:00:00"/>
    <s v="2026-08-10 08:00:00|Tanggal Pemasangan : 10 Agustus 2026 Jam Pemasangan : 08:00 13:00 Info Tambahan : Hubungi pelanggan dulu sebelum ke lokasi terimakasih|40961370|MYDITA"/>
    <n v="2026"/>
    <n v="8"/>
    <n v="9"/>
    <d v="2026-08-09T00:00:00"/>
    <n v="-1.3333333333357587"/>
    <x v="0"/>
    <x v="1"/>
  </r>
  <r>
    <n v="1751"/>
    <n v="1002513147"/>
    <n v="3"/>
    <x v="2"/>
    <n v="5"/>
    <s v="MALANG"/>
    <s v="KEPANJEN"/>
    <s v="DPT"/>
    <s v="REG"/>
    <s v="AO"/>
    <s v="NEW SALES"/>
    <s v="1P INET"/>
    <s v="CANCEL COMPLETED"/>
    <s v="RBS-Regional 3"/>
    <d v="2026-08-06T16:28:56"/>
    <d v="2026-08-09T22:20:16"/>
    <n v="69360230"/>
    <m/>
    <n v="152712204371"/>
    <s v="WARUNG BU SARI"/>
    <s v="ODP-DPT-FG/07 FG/D01/07.01"/>
    <s v="WO061102013"/>
    <m/>
    <m/>
    <m/>
    <n v="112.7235148"/>
    <n v="-8.1976198999999994"/>
    <s v="|MN02703|MYIA-013624398936/POI/Astuti/085890510304/astutitokomlg2@gmail.com"/>
    <s v="MYIB_ASSISTANT"/>
    <m/>
    <m/>
    <m/>
    <m/>
    <m/>
    <m/>
    <m/>
    <m/>
    <s v="Management Janji"/>
    <s v="2026-08-07 13:00:00 | Tanggal pemasangan : 07 AGUSTUS 2026 Jam pemasangan : pagi/siang Info Tambahan : Hubungi pelanggan dulu sebelum ke lokasi terima kasih"/>
    <s v="FCC"/>
    <d v="2026-06-08T16:41:23"/>
    <d v="2026-08-07T13:00:00"/>
    <m/>
    <s v="CANCEL"/>
    <s v="DPT"/>
    <s v="NO ADDON"/>
    <m/>
    <s v="Cancel Completed"/>
    <s v="HSI Bisnis Promo HUT Telkom PSB 70% - 150 Mbps"/>
    <s v="INDIBIZ"/>
    <m/>
    <s v="Cancel Completed"/>
    <d v="2026-08-07T13:00:00"/>
    <s v="2026-08-07 13:00:00 | Tanggal pemasangan : 07 AGUSTUS 2026 Jam pemasangan : pagi/siang Info Tambahan : Hubungi pelanggan dulu sebelum ke lokasi terima kasih"/>
    <m/>
    <m/>
    <m/>
    <e v="#NUM!"/>
    <e v="#NUM!"/>
    <x v="1"/>
    <x v="29"/>
  </r>
  <r>
    <n v="1752"/>
    <n v="1002517936"/>
    <n v="3"/>
    <x v="3"/>
    <n v="4"/>
    <s v="PURWOKERTO"/>
    <s v="PURWOKERTO"/>
    <s v="PWT"/>
    <s v="REG"/>
    <s v="AO"/>
    <s v="NEW SALES"/>
    <s v="1P INET"/>
    <s v="98 | OSS - CANCEL COMPLETE"/>
    <s v="RBS-Regional 3"/>
    <d v="2026-08-10T14:04:57"/>
    <d v="2026-08-12T10:15:03"/>
    <n v="69362515"/>
    <m/>
    <n v="146303609784"/>
    <s v="Warung Duta Rokok99"/>
    <s v="ODP-PWT-FDG/005 FDG/D01/005.01"/>
    <s v="WO061405222"/>
    <m/>
    <m/>
    <m/>
    <n v="109.18186860340199"/>
    <n v="-7.4169153963199097"/>
    <s v="|MN00649|MYIA-041515113953/POI/Rizal Syahlani/085704045661/kiebae03@gmail.com"/>
    <s v="MYIB_ASSISTANT"/>
    <m/>
    <m/>
    <m/>
    <m/>
    <m/>
    <m/>
    <m/>
    <m/>
    <s v="Management Janji"/>
    <s v="2026-08-11 13:00:00 | Nama PIC : bapak andre No HP : 082122223262 Alt : - M Janji : 11/08/2026 Jam Pasang : 08.00 - 13:00  NoteÃ‚Â :  hubungi terlebih dahulu sebelum kelokasi"/>
    <s v="FCC"/>
    <d v="2026-10-08T14:09:59"/>
    <d v="2026-08-11T13:00:00"/>
    <s v="Kendala Pelanggan"/>
    <s v="CANCEL"/>
    <s v="PWT"/>
    <s v="NO ADDON"/>
    <m/>
    <s v="Cancel Completed"/>
    <s v="HSI Bisnis Promo HUT Telkom PSB 70% - 100 Mbps"/>
    <s v="INDIBIZ"/>
    <m/>
    <m/>
    <d v="2026-08-11T13:00:00"/>
    <s v="2026-08-11 13:00:00 | Nama PIC : bapak andre No HP : 082122223262 Alt : - M Janji : 11/08/2026 Jam Pasang : 08.00 - 13:00  NoteÃ‚Â :  hubungi terlebih dahulu sebelum kelokasi"/>
    <m/>
    <m/>
    <m/>
    <e v="#NUM!"/>
    <e v="#NUM!"/>
    <x v="1"/>
    <x v="3"/>
  </r>
  <r>
    <n v="1753"/>
    <n v="1002521644"/>
    <n v="3"/>
    <x v="6"/>
    <n v="5"/>
    <s v="PASURUAN"/>
    <s v="LUMAJANG"/>
    <s v="TPH"/>
    <s v="REG"/>
    <s v="AO"/>
    <s v="NEW SALES"/>
    <s v="1P INET"/>
    <s v="Completed (PS)"/>
    <s v="RBS-Regional 3"/>
    <d v="2026-08-12T10:49:56"/>
    <d v="2026-08-12T18:48:14"/>
    <n v="69363992"/>
    <m/>
    <n v="152543206019"/>
    <s v="TOKO JAYA"/>
    <s v="ODP-TPH-FG/06 FG/D01/06.01"/>
    <s v="WO061566254"/>
    <m/>
    <m/>
    <m/>
    <n v="113.11456684023101"/>
    <n v="-8.1542297518533307"/>
    <s v="MD|MYDB-20260811265029|DN00001/MN01309|TOKO JAYA|083141427031"/>
    <s v="MYDIGIBIZPARTNER"/>
    <m/>
    <m/>
    <m/>
    <m/>
    <m/>
    <m/>
    <m/>
    <m/>
    <s v="Management Janji"/>
    <s v="2026-08-13 08:00:00 | Tanggal Pemasangan : 13 Agustus 2026 Jam Pemasangan : 08:00 13:00 Info Tambahan : Hubungi pelanggan dulu sebelum ke lokasi terimakasih"/>
    <s v="FCC"/>
    <d v="2026-12-08T10:55:16"/>
    <d v="2026-08-13T08:00:00"/>
    <m/>
    <s v="PS"/>
    <s v="TPH"/>
    <s v="NO ADDON"/>
    <n v="20260812"/>
    <s v="Completed"/>
    <s v="HSI Bisnis Basic Promo HUT Telkom PSB 70% - 100 Mbps"/>
    <s v="INDIBIZ"/>
    <m/>
    <m/>
    <d v="2026-08-13T08:00:00"/>
    <s v="2026-08-13 08:00:00 | Tanggal Pemasangan : 13 Agustus 2026 Jam Pemasangan : 08:00 13:00 Info Tambahan : Hubungi pelanggan dulu sebelum ke lokasi terimakasih"/>
    <n v="2026"/>
    <n v="8"/>
    <n v="12"/>
    <d v="2026-08-12T00:00:00"/>
    <n v="-1.3333333333357587"/>
    <x v="0"/>
    <x v="26"/>
  </r>
  <r>
    <n v="1754"/>
    <n v="1002523874"/>
    <n v="3"/>
    <x v="2"/>
    <n v="5"/>
    <s v="KEDIRI"/>
    <s v="BLITAR"/>
    <s v="KBN"/>
    <s v="DPS"/>
    <s v="AO"/>
    <s v="NEW SALES"/>
    <m/>
    <s v="Completed (PS)"/>
    <s v="DPS-Logistic &amp; Manufacturing"/>
    <d v="2026-08-13T11:14:10"/>
    <d v="2026-08-14T09:48:40"/>
    <n v="69364918"/>
    <m/>
    <n v="152732202877"/>
    <s v="PT Nusantara Ekspres Kilat FM Hub + Hub Binangun (Replacement) "/>
    <s v="ODP-KBN-FK/01"/>
    <s v="WO061653271"/>
    <m/>
    <m/>
    <m/>
    <n v="112.33490209999999"/>
    <n v="-8.2036131000000001"/>
    <s v="Julian Tri Wibowo, julian.wibowo@spxexpress.com, 082245365180  "/>
    <s v="TAM"/>
    <m/>
    <m/>
    <m/>
    <m/>
    <m/>
    <m/>
    <m/>
    <m/>
    <s v="Management Janji"/>
    <s v="Julian Tri Wibowo, julian.wibowo@spxexpress.com, 082245365180  "/>
    <s v="FCC"/>
    <s v="13-08-2026 11:25:53"/>
    <m/>
    <m/>
    <s v="PS"/>
    <s v="KBN"/>
    <s v="NO ADDON"/>
    <n v="20260814"/>
    <s v="Completed"/>
    <s v="- 11_11450;Biaya PSB Reguler HSI EBIS ~ 11[150000]  - SP_NOSS;SP_NOSS ~ Internet NOSS Multispeed Network[0]  - SP_NOSS;SP_NOSS ~ Internet NOSS Multispeed Network[0]  - E23015;E23015 ~ ES23 - Perangkat ONT[0]  - E23015~null~44292;E23015||11||Abodemen 0[0] "/>
    <s v="INDIBIZ"/>
    <m/>
    <m/>
    <d v="2026-08-13T21:00:00"/>
    <s v="Julian Tri Wibowo, julian.wibowo@spxexpress.com, 082245365180  "/>
    <n v="2026"/>
    <n v="8"/>
    <n v="14"/>
    <d v="2026-08-14T00:00:00"/>
    <n v="0.125"/>
    <x v="0"/>
    <x v="28"/>
  </r>
  <r>
    <n v="1755"/>
    <n v="1002520199"/>
    <n v="3"/>
    <x v="4"/>
    <n v="4"/>
    <s v="PEKALONGAN"/>
    <s v="BREBES"/>
    <s v="BMU"/>
    <s v="REG"/>
    <s v="AO"/>
    <s v="NEW SALES"/>
    <m/>
    <s v="102 | FOLLOW UP COMPLETED"/>
    <s v="RBS-Regional 3"/>
    <d v="2026-08-11T14:31:17"/>
    <d v="2026-08-15T16:47:28"/>
    <n v="69363445"/>
    <m/>
    <n v="146281108021"/>
    <s v="SPBU 4452216 SAKALIBELS"/>
    <s v="ODP-BMU-FV/007"/>
    <s v="WO061635422"/>
    <m/>
    <m/>
    <m/>
    <n v="109.0154947"/>
    <n v="-7.2368182000000001"/>
    <s v="AMRBS;403095;REG3;BAYU;085100296564;HSI 1S 100MB;535k;PIC 087834130181;spbusakalibelsss16@gmail.com"/>
    <s v="Account Manager"/>
    <m/>
    <m/>
    <m/>
    <m/>
    <m/>
    <m/>
    <m/>
    <m/>
    <s v="Management Janji"/>
    <s v="2026-08-14 13:00:00|Nama PIC:  bu tasya  No HP: 087834130181 Alt: Tanggal: 14/8/2026 Jam Pasang: Siang Note: Hubungi sebelum ke lokasi, terimakasih.|40010577|MYDITA"/>
    <s v="FCC"/>
    <d v="2026-11-08T14:39:49"/>
    <d v="2026-08-14T13:00:00"/>
    <m/>
    <s v="REVOKE"/>
    <s v="BMU"/>
    <s v="NO ADDON"/>
    <m/>
    <s v="Follow Up Revoke Completed, New Order ID : SC1002528727"/>
    <s v="- 11_11446;Biaya PSB HSI EBIS Tunai di Depan ~ 11[150000]  - SP_NOSS;SP_NOSS ~ Internet NOSS Multispeed Network[0]  - SP_NOSS;SP_NOSS ~ Internet NOSS Multispeed Network[0]  - E23015;E23015 ~ ES23 - Perangkat ONT[0]  - E23015~null~44292;E23015||11||Abodeme"/>
    <s v="INDIBIZ"/>
    <m/>
    <m/>
    <d v="2026-08-14T13:00:00"/>
    <s v="2026-08-14 13:00:00|Nama PIC:  bu tasya  No HP: 087834130181 Alt: Tanggal: 14/8/2026 Jam Pasang: Siang Note: Hubungi sebelum ke lokasi, terimakasih.|40010577|MYDITA"/>
    <m/>
    <m/>
    <m/>
    <e v="#NUM!"/>
    <e v="#NUM!"/>
    <x v="1"/>
    <x v="3"/>
  </r>
  <r>
    <n v="1756"/>
    <n v="1002522359"/>
    <n v="3"/>
    <x v="5"/>
    <n v="5"/>
    <s v="SINGARJA"/>
    <s v="GIANYAR"/>
    <s v="UBU"/>
    <s v="REG"/>
    <s v="AO"/>
    <s v="NEW SALES"/>
    <m/>
    <s v="Completed (PS)"/>
    <s v="RBS-Regional 3"/>
    <d v="2026-08-12T14:18:22"/>
    <d v="2026-08-13T13:28:59"/>
    <n v="69364331"/>
    <m/>
    <n v="172408247751"/>
    <s v="SD NEGERI 4 BEDULU"/>
    <s v="ODP-UBU-FG/100"/>
    <s v="WO061604490"/>
    <m/>
    <m/>
    <m/>
    <n v="115.2902917"/>
    <n v="-8.5277806999999992"/>
    <s v="|MN02658|/PIC I KETUT WIARTA/087744013736/sdn4bedulu@gmail.com"/>
    <s v="Sales Force DBS"/>
    <m/>
    <m/>
    <m/>
    <m/>
    <m/>
    <m/>
    <m/>
    <m/>
    <s v="Management Janji"/>
    <s v="2026-08-13 13:00:00|Tanggal pemasangan :13/08/2026 Jam pemasangan : pagi/siang Info Tambahan : Hubungi pelanggan dulu sebelum ke lokasi terima kasih.|40971401|MYDITA"/>
    <s v="FCC"/>
    <d v="2026-12-08T14:39:59"/>
    <d v="2026-08-13T13:00:00"/>
    <m/>
    <s v="PS"/>
    <s v="UBU"/>
    <s v="NO ADDON"/>
    <n v="20260813"/>
    <s v="Completed"/>
    <s v="- 11_11446;Biaya PSB HSI EBIS Tunai di Depan ~ 11[150000]  - SP_NOSS;SP_NOSS ~ Internet NOSS Multispeed Network[0]  - SP_NOSS;SP_NOSS ~ Internet NOSS Multispeed Network[0]  - E25061;E25061 ~ ES25 - Paket HSI Basic (HSIEF) Khusus Winback 2.0[0]  - E25061~n"/>
    <s v="INDIBIZ"/>
    <m/>
    <m/>
    <d v="2026-08-13T13:00:00"/>
    <s v="2026-08-13 13:00:00|Tanggal pemasangan :13/08/2026 Jam pemasangan : pagi/siang Info Tambahan : Hubungi pelanggan dulu sebelum ke lokasi terima kasih.|40971401|MYDITA"/>
    <n v="2026"/>
    <n v="8"/>
    <n v="13"/>
    <d v="2026-08-13T00:00:00"/>
    <n v="-0.54166666666424135"/>
    <x v="0"/>
    <x v="31"/>
  </r>
  <r>
    <n v="1757"/>
    <n v="1002527963"/>
    <n v="3"/>
    <x v="0"/>
    <n v="5"/>
    <s v="MATARAM"/>
    <s v="LOMBOK TIMUR UTARA"/>
    <s v="SEL"/>
    <s v="REG"/>
    <s v="AO"/>
    <s v="NEW SALES"/>
    <s v="1P INET"/>
    <s v="Completed (PS)"/>
    <s v="RBS-Regional 3"/>
    <d v="2026-08-15T10:50:56"/>
    <d v="2026-08-16T18:38:31"/>
    <n v="69366710"/>
    <m/>
    <n v="172619203355"/>
    <s v="Toko Siswandi"/>
    <s v="ODP-SEL-FAZ/15 FAZ/D02/15.01"/>
    <s v="WO061807206"/>
    <m/>
    <m/>
    <m/>
    <n v="116.57169654965401"/>
    <n v="-8.5251216695254293"/>
    <s v="MD|MYDB-20260814265406|SC00001/MC00149|Toko Siswandi|087798572570"/>
    <s v="MYDIGIBIZPARTNER"/>
    <m/>
    <m/>
    <m/>
    <m/>
    <m/>
    <m/>
    <m/>
    <m/>
    <s v="Management Janji"/>
    <s v="2026-08-21 15:00:00 | Nama PIC : Bp Saparwadi No HP : 087798572570 No Alt : - M Janji :  16 Agustus 2026 Jam Pasang : Pagi / Siang Note : hubungi pelanggan jika ingin kelokasi"/>
    <s v="FCC"/>
    <s v="15-08-2026 10:54:52"/>
    <d v="2026-08-21T15:00:00"/>
    <m/>
    <s v="PS"/>
    <s v="SEL"/>
    <s v="NO ADDON"/>
    <n v="20260816"/>
    <s v="Completed"/>
    <s v="HSI Bisnis Promo HUT Telkom PSB 70% - 150 Mbps"/>
    <s v="INDIBIZ"/>
    <m/>
    <m/>
    <d v="2026-08-21T15:00:00"/>
    <s v="2026-08-21 15:00:00 | Nama PIC : Bp Saparwadi No HP : 087798572570 No Alt : - M Janji :  16 Agustus 2026 Jam Pasang : Pagi / Siang Note : hubungi pelanggan jika ingin kelokasi"/>
    <n v="2026"/>
    <n v="8"/>
    <n v="16"/>
    <d v="2026-08-16T00:00:00"/>
    <n v="-5.625"/>
    <x v="0"/>
    <x v="9"/>
  </r>
  <r>
    <n v="1758"/>
    <n v="1002525405"/>
    <n v="3"/>
    <x v="7"/>
    <n v="4"/>
    <s v="SOLO"/>
    <s v="INNER - SOLO JATENG TIMUR"/>
    <s v="KTO"/>
    <s v="REG"/>
    <s v="AO"/>
    <s v="NEW SALES"/>
    <s v="2P INET + VOICE"/>
    <s v="Completed (PS)"/>
    <s v="RBS-Regional 3"/>
    <d v="2026-08-14T07:53:56"/>
    <d v="2026-08-14T11:55:41"/>
    <n v="69365585"/>
    <n v="2716001363"/>
    <n v="142505113914"/>
    <s v="PT. NS TRADE"/>
    <s v="ODP-KTO-FG/003 FG/D02/003.01"/>
    <s v="WO061713308"/>
    <m/>
    <m/>
    <m/>
    <n v="110.73618605732899"/>
    <n v="-7.5518029101688997"/>
    <s v="MD|MYDB-20260813265193|DN00001/MN00440|PT. NS TRADE|087783274625"/>
    <s v="MYDIGIBIZPARTNER"/>
    <m/>
    <m/>
    <m/>
    <m/>
    <m/>
    <m/>
    <m/>
    <m/>
    <s v="Management Janji"/>
    <s v="2026-08-15 08:00:00 | Waktu pemasangan : 15 agustus 2026 Jam pemasangan : 08.00 - 12.00 Info Tambahan : Hubungi pelanggan dulu sebelum ke lokasi terimakasih"/>
    <s v="FCC"/>
    <s v="14-08-2026 08:10:10"/>
    <d v="2026-08-15T08:00:00"/>
    <m/>
    <s v="PS"/>
    <s v="KTO"/>
    <s v="NO ADDON"/>
    <n v="20260814"/>
    <s v="Completed"/>
    <s v="HSI Bisnis Basic Bundling Phone PSB 70% - Free 800 Menit Promo - 50 Mbps"/>
    <s v="INDIBIZ"/>
    <m/>
    <m/>
    <d v="2026-08-15T08:00:00"/>
    <s v="2026-08-15 08:00:00 | Waktu pemasangan : 15 agustus 2026 Jam pemasangan : 08.00 - 12.00 Info Tambahan : Hubungi pelanggan dulu sebelum ke lokasi terimakasih"/>
    <n v="2026"/>
    <n v="8"/>
    <n v="14"/>
    <d v="2026-08-14T00:00:00"/>
    <n v="-1.3333333333357587"/>
    <x v="0"/>
    <x v="3"/>
  </r>
  <r>
    <n v="1759"/>
    <n v="1002519919"/>
    <n v="3"/>
    <x v="6"/>
    <n v="5"/>
    <s v="PASURUAN"/>
    <s v="PROBOLINGGO"/>
    <s v="PBL"/>
    <s v="REG"/>
    <s v="AO"/>
    <s v="NEW SALES"/>
    <m/>
    <s v="Completed (PS)"/>
    <s v="RBS-Regional 3"/>
    <d v="2026-08-11T13:37:48"/>
    <d v="2026-08-12T14:47:55"/>
    <n v="69363339"/>
    <m/>
    <n v="152505340821"/>
    <s v="SMK ASSULTHONIYAH / LAB"/>
    <s v="ODP-PBL-FAA/70"/>
    <s v="WO061505917"/>
    <m/>
    <m/>
    <m/>
    <n v="113.176455"/>
    <n v="-7.7715585999999997"/>
    <s v="|MN01068|/SMK ASSULTHONIYAH / LAB/WINBACK 2.0 HSI B2B (1:1) 75MBPS 415RB PSB DISC 70%//smk.assulthon@gmail.com/SRI ERNAWATI/85258722109"/>
    <s v="Sales Force DBS"/>
    <m/>
    <m/>
    <m/>
    <m/>
    <m/>
    <m/>
    <m/>
    <m/>
    <s v="Management Janji"/>
    <s v="2026-08-12 13:00:00|M Janji : (12/08/2026) jam Pasang : 09:00 Note : hubungi pelanggan jika ingin kelokasi |40981184|MYDITA"/>
    <s v="FCC"/>
    <d v="2026-11-08T13:39:46"/>
    <d v="2026-08-12T13:00:00"/>
    <m/>
    <s v="PS"/>
    <s v="PBL"/>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13:00:00"/>
    <s v="2026-08-12 13:00:00|M Janji : (12/08/2026) jam Pasang : 09:00 Note : hubungi pelanggan jika ingin kelokasi |40981184|MYDITA"/>
    <n v="2026"/>
    <n v="8"/>
    <n v="12"/>
    <d v="2026-08-12T00:00:00"/>
    <n v="-0.54166666666424135"/>
    <x v="0"/>
    <x v="26"/>
  </r>
  <r>
    <n v="1760"/>
    <n v="1002529616"/>
    <n v="3"/>
    <x v="2"/>
    <n v="5"/>
    <s v="MALANG"/>
    <s v="BATU"/>
    <s v="TMP"/>
    <s v="REG"/>
    <s v="AO"/>
    <s v="NEW SALES"/>
    <s v="1P INET"/>
    <s v="Completed (PS)"/>
    <s v="RBS-Regional 3"/>
    <d v="2026-08-16T12:59:56"/>
    <d v="2026-08-17T13:41:27"/>
    <n v="69367484"/>
    <m/>
    <n v="152717206271"/>
    <s v="TOKO 56 SNACK"/>
    <s v="ODP-TMP-FA/88 FA/D14/88.01"/>
    <s v="WO061873161"/>
    <m/>
    <m/>
    <m/>
    <n v="112.771496884524"/>
    <n v="-8.05020605864682"/>
    <s v="MD|MYDB-20260815265559|SC20017/MC20200|TOKO 56 SNACK|081995741831"/>
    <s v="MYDIGIBIZPARTNER"/>
    <m/>
    <m/>
    <m/>
    <m/>
    <m/>
    <m/>
    <m/>
    <m/>
    <s v="Management Janji"/>
    <s v="2026-08-17 13:00:00 | Nama Pic : bu ayu  No Hp Pic : 081995741831 No alt : - Jam Pemasangan : siang  Tanggal Pemasangan : 17 Agustus 2026"/>
    <s v="FCC"/>
    <s v="16-08-2026 13:10:27"/>
    <d v="2026-08-17T13:00:00"/>
    <m/>
    <s v="PS"/>
    <s v="TMP"/>
    <s v="NETMONK"/>
    <n v="20260817"/>
    <s v="Completed"/>
    <s v="HSI Bisnis Bundling Netmonk PSB 70% Promo - 300 Mbps"/>
    <s v="INDIBIZ"/>
    <m/>
    <m/>
    <d v="2026-08-17T13:00:00"/>
    <s v="2026-08-17 13:00:00 | Nama Pic : bu ayu  No Hp Pic : 081995741831 No alt : - Jam Pemasangan : siang  Tanggal Pemasangan : 17 Agustus 2026"/>
    <n v="2026"/>
    <n v="8"/>
    <n v="17"/>
    <d v="2026-08-17T00:00:00"/>
    <n v="-0.54166666666424135"/>
    <x v="0"/>
    <x v="11"/>
  </r>
  <r>
    <n v="1761"/>
    <n v="1002514985"/>
    <n v="3"/>
    <x v="3"/>
    <n v="4"/>
    <s v="YOGYAKARTA"/>
    <s v="GUNUNG KIDUL"/>
    <s v="WNS"/>
    <s v="REG"/>
    <s v="AO"/>
    <s v="NEW SALES"/>
    <s v="1P INET"/>
    <s v="102 | FOLLOW UP COMPLETED"/>
    <s v="RBS-Regional 3"/>
    <d v="2026-08-07T15:07:57"/>
    <d v="2026-08-10T14:41:36"/>
    <n v="69360950"/>
    <m/>
    <n v="143135115048"/>
    <s v="UPT PUSKESMAS PALIYAN"/>
    <s v="ODP-WNS-FAY/038 FAY/D03/038.01"/>
    <s v="WO061177723"/>
    <m/>
    <m/>
    <m/>
    <n v="110.51406950000001"/>
    <n v="-7.9993638999999996"/>
    <s v="|MN00277|MYIA-069233367829/POI/Supriayanta/081326235702/pusk.paliyan@gmail.com"/>
    <s v="MYIB_ASSISTANT"/>
    <m/>
    <m/>
    <m/>
    <m/>
    <m/>
    <m/>
    <m/>
    <m/>
    <s v="Management Janji"/>
    <s v="2026-08-08 13:00:00 | telp :081326235702  alt : pagi / siang 08/08/2026 hub sebelum ke lokasi  "/>
    <s v="FCC"/>
    <d v="2026-07-08T15:25:38"/>
    <d v="2026-08-08T13:00:00"/>
    <s v="Kendala Pelanggan"/>
    <s v="REVOKE"/>
    <s v="WNS"/>
    <s v="NO ADDON"/>
    <m/>
    <s v="Follow Up Revoke Completed, New Order ID : SC1002518080"/>
    <s v="HSI Bisnis Promo HUT Telkom PSB 70% - 75 Mbps"/>
    <s v="INDIBIZ"/>
    <m/>
    <m/>
    <d v="2026-08-08T13:00:00"/>
    <s v="2026-08-08 13:00:00 | telp :081326235702  alt : pagi / siang 08/08/2026 hub sebelum ke lokasi  "/>
    <m/>
    <m/>
    <m/>
    <e v="#NUM!"/>
    <e v="#NUM!"/>
    <x v="1"/>
    <x v="3"/>
  </r>
  <r>
    <n v="1762"/>
    <n v="1002522431"/>
    <n v="3"/>
    <x v="1"/>
    <n v="5"/>
    <s v="MADURA"/>
    <s v="BANGKALAN"/>
    <s v="BKL"/>
    <s v="REG"/>
    <s v="AO"/>
    <s v="NEW SALES"/>
    <s v="1P INET"/>
    <s v="MIA - INVALID SURVEY"/>
    <s v="RBS-Regional 3"/>
    <d v="2026-08-12T14:34:57"/>
    <d v="2026-08-13T12:36:01"/>
    <n v="69364373"/>
    <m/>
    <n v="152435910056"/>
    <s v="THE NICE PLAYLAND"/>
    <s v="ODP-BKL-FAZ/16 FAZ/D02/16.01"/>
    <s v="WO061596654"/>
    <m/>
    <m/>
    <m/>
    <n v="112.799487673461"/>
    <n v="-7.0604442288248901"/>
    <s v="|MN00613|MYIA-050528124076/POI/Jemi Kisroh /082310510505/jemilestari85@gmail.com"/>
    <s v="MYIB_ASSISTANT"/>
    <m/>
    <m/>
    <m/>
    <m/>
    <m/>
    <m/>
    <m/>
    <m/>
    <s v="Management Janji"/>
    <s v="2026-08-13 13:00:00 | Waktu pemasnagan : 13 Agustus 2026 Jam pemasangan : 08.00 - 12.00 Mohon hubungi pelanggan sebelum ke lokasi  Terima kasih"/>
    <s v="FCC"/>
    <d v="2026-12-08T14:39:59"/>
    <d v="2026-08-13T13:00:00"/>
    <m/>
    <s v="SURVEY_NEW_MANJA"/>
    <s v="BKL"/>
    <s v="NO ADDON"/>
    <m/>
    <s v="MIE - INVALID SURVEY - Kendala Jalur/Rute Tarikan"/>
    <s v="HSI Bisnis Basic Promo HUT Telkom PSB 70% - 50 Mbps"/>
    <s v="INDIBIZ"/>
    <m/>
    <m/>
    <d v="2026-08-13T13:00:00"/>
    <s v="2026-08-13 13:00:00 | Waktu pemasnagan : 13 Agustus 2026 Jam pemasangan : 08.00 - 12.00 Mohon hubungi pelanggan sebelum ke lokasi  Terima kasih"/>
    <m/>
    <m/>
    <m/>
    <e v="#NUM!"/>
    <e v="#NUM!"/>
    <x v="1"/>
    <x v="1"/>
  </r>
  <r>
    <n v="1763"/>
    <n v="1002514746"/>
    <n v="3"/>
    <x v="6"/>
    <n v="5"/>
    <s v="PASURUAN"/>
    <s v="PASURUAN"/>
    <s v="PSN"/>
    <s v="REG"/>
    <s v="AO"/>
    <s v="NEW SALES"/>
    <m/>
    <s v="Completed (PS)"/>
    <s v="RBS-Regional 3"/>
    <d v="2026-08-07T14:04:40"/>
    <d v="2026-08-08T14:12:00"/>
    <n v="69360842"/>
    <m/>
    <n v="152729256395"/>
    <s v="KOST PUTRI GADING ASRI"/>
    <s v="ODP-PSN-FAS/02"/>
    <s v="WO061181042"/>
    <m/>
    <m/>
    <m/>
    <n v="112.8972947"/>
    <n v="-7.6365635000000003"/>
    <s v="|MN00025|/KOST PUTRI GADING ASRI/WINBACK 2.0 HSI B2B (1:1) 50MBPS 355RB PSB DISC 70%//gasri2029@gmail.com/MUHAMMAD IQBAL/87774145339"/>
    <s v="Sales Force DBS"/>
    <m/>
    <m/>
    <m/>
    <m/>
    <m/>
    <m/>
    <m/>
    <m/>
    <s v="Management Janji"/>
    <s v="2026-08-11 08:00:00|Nama PIC : bapak iqbal No HP : 087774145339 Alt :  M Janji : (selasa/11/AGUSTUS/2026) jam Pasang : 09:00 Note : hubungi pelanggan jika ingin kelokasi|40951378|MYDITA"/>
    <s v="FCC"/>
    <d v="2026-07-08T14:10:02"/>
    <d v="2026-08-11T08:00:00"/>
    <m/>
    <s v="PS"/>
    <s v="PSN"/>
    <s v="NO ADDON"/>
    <n v="20260808"/>
    <s v="Completed"/>
    <s v="- 11_11446;Biaya PSB HSI EBIS Tunai di Depan ~ 11[150000]  - SP_NOSS;SP_NOSS ~ Internet NOSS Multispeed Network[0]  - SP_NOSS;SP_NOSS ~ Internet NOSS Multispeed Network[0]  - E25060;E25060 ~ ES25 - Paket HSI Bisnis (HSIE) Khusus Winback 2.0[0]  - E25060~n"/>
    <s v="INDIBIZ"/>
    <m/>
    <m/>
    <d v="2026-08-11T08:00:00"/>
    <s v="2026-08-11 08:00:00|Nama PIC : bapak iqbal No HP : 087774145339 Alt :  M Janji : (selasa/11/AGUSTUS/2026) jam Pasang : 09:00 Note : hubungi pelanggan jika ingin kelokasi|40951378|MYDITA"/>
    <n v="2026"/>
    <n v="8"/>
    <n v="8"/>
    <d v="2026-08-08T00:00:00"/>
    <n v="-3.3333333333357587"/>
    <x v="0"/>
    <x v="24"/>
  </r>
  <r>
    <n v="1764"/>
    <n v="1002510050"/>
    <n v="3"/>
    <x v="3"/>
    <n v="4"/>
    <s v="MAGELANG"/>
    <s v="WONOSOBO"/>
    <s v="WOS"/>
    <s v="REG"/>
    <s v="AO"/>
    <s v="NEW SALES"/>
    <s v="1P INET"/>
    <s v="Completed (PS)"/>
    <s v="RBS-Regional 3"/>
    <d v="2026-08-05T10:43:56"/>
    <d v="2026-08-06T10:14:07"/>
    <n v="69358937"/>
    <m/>
    <n v="141373127397"/>
    <s v="ERABLUE RAYA KERTEK"/>
    <s v="ODP-WOS-FAA/066 FAA/D05/066.01"/>
    <s v="WO060962108"/>
    <m/>
    <m/>
    <m/>
    <n v="109.96163"/>
    <n v="-7.3874529999999998"/>
    <s v="|MN00439|MYIA-060556744229/POI/CHAIDAR SYURYO SAMUDRO/081249549394/billlingnext1@hotmail.com"/>
    <s v="MYIB_ASSISTANT"/>
    <m/>
    <m/>
    <m/>
    <m/>
    <m/>
    <m/>
    <m/>
    <m/>
    <s v="Management Janji"/>
    <s v="2026-08-06 13:00:00 | Waktu pemasnagan : 06 Agustus 2026 Jam pemasangan : 08.00 - 12.00 Mohon hubungi pelanggan sebelum ke lokasi  Terima kasih"/>
    <s v="FCC"/>
    <d v="2026-05-08T10:54:57"/>
    <d v="2026-08-06T13:00:00"/>
    <m/>
    <s v="PS"/>
    <s v="WOS"/>
    <s v="NO ADDON"/>
    <n v="20260806"/>
    <s v="Completed"/>
    <s v="HSI Bisnis Promo HUT Telkom PSB 70% - 100 Mbps"/>
    <s v="INDIBIZ"/>
    <m/>
    <m/>
    <d v="2026-08-06T13:00:00"/>
    <s v="2026-08-06 13:00:00 | Waktu pemasnagan : 06 Agustus 2026 Jam pemasangan : 08.00 - 12.00 Mohon hubungi pelanggan sebelum ke lokasi  Terima kasih"/>
    <n v="2026"/>
    <n v="8"/>
    <n v="6"/>
    <d v="2026-08-06T00:00:00"/>
    <n v="-0.54166666666424135"/>
    <x v="0"/>
    <x v="3"/>
  </r>
  <r>
    <n v="1765"/>
    <n v="1002515429"/>
    <n v="3"/>
    <x v="7"/>
    <n v="4"/>
    <s v="SOLO"/>
    <s v="KLATEN"/>
    <s v="PEN"/>
    <s v="REG"/>
    <s v="AO"/>
    <s v="NEW SALES"/>
    <s v="1P INET"/>
    <s v="Completed (PS)"/>
    <s v="RBS-Regional 3"/>
    <d v="2026-08-07T17:52:57"/>
    <d v="2026-08-08T12:58:50"/>
    <n v="69361124"/>
    <m/>
    <n v="142510106179"/>
    <s v="SD Muh Nurul Ilmi Karangdowo (R.Kantor)"/>
    <s v="ODP-PEN-F01/022"/>
    <s v="WO061198052"/>
    <m/>
    <m/>
    <m/>
    <n v="110.7351073"/>
    <n v="-7.7089489999999996"/>
    <s v="|MN00951|MYIA-011027171015/POI/ARIF HIDAYAT/085640187778/hidayataarief@gmail.com"/>
    <s v="MYIB_ASSISTANT"/>
    <m/>
    <m/>
    <m/>
    <m/>
    <m/>
    <m/>
    <m/>
    <m/>
    <s v="Management Janji"/>
    <s v="2026-08-08 15:00:00 | Tanggal pemasangan: 08/08/2026 Jam pemasangan : siang Info Tambahan : Hubungi pelanggan dulu sebelum ke lokasi terima kasih."/>
    <s v="FCC"/>
    <d v="2026-07-08T17:54:44"/>
    <d v="2026-08-08T15:00:00"/>
    <m/>
    <s v="PS"/>
    <s v="PEN"/>
    <s v="NO ADDON"/>
    <n v="20260808"/>
    <s v="Completed"/>
    <s v="HSI Bisnis Promo HUT Telkom PSB 70% - 100 Mbps"/>
    <s v="INDIBIZ"/>
    <m/>
    <m/>
    <d v="2026-08-08T15:00:00"/>
    <s v="2026-08-08 15:00:00 | Tanggal pemasangan: 08/08/2026 Jam pemasangan : siang Info Tambahan : Hubungi pelanggan dulu sebelum ke lokasi terima kasih."/>
    <n v="2026"/>
    <n v="8"/>
    <n v="8"/>
    <d v="2026-08-08T00:00:00"/>
    <n v="-0.625"/>
    <x v="0"/>
    <x v="3"/>
  </r>
  <r>
    <n v="1766"/>
    <n v="1002523499"/>
    <n v="3"/>
    <x v="2"/>
    <n v="5"/>
    <s v="KEDIRI"/>
    <s v="NGANJUK"/>
    <s v="NJK"/>
    <s v="REG"/>
    <s v="AO"/>
    <s v="NEW SALES"/>
    <s v="1P INET"/>
    <s v="Completed (PS)"/>
    <s v="RBS-Regional 3"/>
    <d v="2026-08-13T09:35:56"/>
    <d v="2026-08-14T16:37:20"/>
    <n v="69364784"/>
    <m/>
    <n v="152611229884"/>
    <s v="SPPG SENGKUT"/>
    <s v="ODP-NJK-FK/44 FK/D06/44.01"/>
    <s v="WO061643964"/>
    <m/>
    <m/>
    <m/>
    <n v="111.87481150000001"/>
    <n v="-7.6612100999999901"/>
    <s v="MD|MYDB-20260812265122|EN00005/MC20190|SPPG SENGKUT|081333585896"/>
    <s v="MYDIGIBIZPARTNER"/>
    <m/>
    <m/>
    <m/>
    <m/>
    <m/>
    <m/>
    <m/>
    <m/>
    <s v="Management Janji"/>
    <s v="2026-08-14 08:00:00 | M Janji : (14 AGUSTUS 2026) jam Pasang : pagi  Note : hubungi pelanggan jika ingin kelokasi "/>
    <s v="FCC"/>
    <s v="13-08-2026 09:40:08"/>
    <d v="2026-08-14T08:00:00"/>
    <m/>
    <s v="PS"/>
    <s v="NJK"/>
    <s v="NO ADDON"/>
    <n v="20260814"/>
    <s v="Completed"/>
    <s v="HSI Bisnis Promo HUT Telkom PSB 70% - 100 Mbps Dual Band"/>
    <s v="INDIBIZ"/>
    <m/>
    <m/>
    <d v="2026-08-14T08:00:00"/>
    <s v="2026-08-14 08:00:00 | M Janji : (14 AGUSTUS 2026) jam Pasang : pagi  Note : hubungi pelanggan jika ingin kelokasi "/>
    <n v="2026"/>
    <n v="8"/>
    <n v="14"/>
    <d v="2026-08-14T00:00:00"/>
    <n v="-0.33333333333575865"/>
    <x v="0"/>
    <x v="7"/>
  </r>
  <r>
    <n v="1767"/>
    <n v="1002524505"/>
    <n v="3"/>
    <x v="2"/>
    <n v="5"/>
    <s v="MALANG"/>
    <s v="KEPANJEN"/>
    <s v="GDI"/>
    <s v="REG"/>
    <s v="AO"/>
    <s v="NEW SALES"/>
    <s v="1P INET"/>
    <s v="Completed (PS)"/>
    <s v="RBS-Regional 3"/>
    <d v="2026-08-13T14:32:56"/>
    <d v="2026-08-14T13:28:07"/>
    <n v="69365252"/>
    <m/>
    <n v="152715213991"/>
    <s v="PONDOK MODERN AL-RIFA&amp; 39;IE 2"/>
    <s v="ODP-GDI-FM/11 FM/D03/11.01"/>
    <s v="WO061677110"/>
    <m/>
    <m/>
    <m/>
    <n v="112.641994"/>
    <n v="-8.1377950000000006"/>
    <s v="|MC20232|MYIA-008293069435/POI/WAHYU SULAIMAN/085178966608/wahyusnerut@gmail.com"/>
    <s v="MYIB_ASSISTANT"/>
    <m/>
    <m/>
    <m/>
    <m/>
    <m/>
    <m/>
    <m/>
    <m/>
    <s v="Management Janji"/>
    <s v="2026-08-14 13:00:00 | Nama PIC : bapa wahyu No HP : 085178966608 No Alternatif : 0855850434084 M Janji : 14/07/2026 Jam Pasang : Pagi NoteÃ‚Â :  Hubungi terlebih dahulu sebelum ke lokasi "/>
    <s v="FCC"/>
    <s v="13-08-2026 14:39:50"/>
    <d v="2026-08-14T13:00:00"/>
    <m/>
    <s v="PS"/>
    <s v="GDI"/>
    <s v="NO ADDON"/>
    <n v="20260814"/>
    <s v="Completed"/>
    <s v="HSI Bisnis Basic Promo HUT Telkom PSB 70% - 75 Mbps"/>
    <s v="INDIBIZ"/>
    <m/>
    <m/>
    <d v="2026-08-14T13:00:00"/>
    <s v="2026-08-14 13:00:00 | Nama PIC : bapa wahyu No HP : 085178966608 No Alternatif : 0855850434084 M Janji : 14/07/2026 Jam Pasang : Pagi NoteÃ‚Â :  Hubungi terlebih dahulu sebelum ke lokasi "/>
    <n v="2026"/>
    <n v="8"/>
    <n v="14"/>
    <d v="2026-08-14T00:00:00"/>
    <n v="-0.54166666666424135"/>
    <x v="0"/>
    <x v="29"/>
  </r>
  <r>
    <n v="1768"/>
    <n v="1002521165"/>
    <n v="3"/>
    <x v="1"/>
    <n v="5"/>
    <s v="SBY UTARA"/>
    <s v="TANDES"/>
    <s v="LKI"/>
    <s v="REG"/>
    <s v="AO"/>
    <s v="NEW SALES"/>
    <s v="1P INET"/>
    <s v="Completed (PS)"/>
    <s v="RBS-Regional 3"/>
    <d v="2026-08-12T07:58:56"/>
    <d v="2026-08-12T11:34:34"/>
    <n v="69363787"/>
    <m/>
    <n v="152424213142"/>
    <s v="PT Jantra Grupo Indonesia"/>
    <s v="ODP-LKS-FAX/31 FAX/D04/31.01"/>
    <s v="WO061548610"/>
    <m/>
    <m/>
    <m/>
    <n v="112.6767588"/>
    <n v="-7.3092370000000004"/>
    <s v="MD|MYIB-001568809332|SYSTEM|PT Jantra Grupo Indonesia|081213651933"/>
    <s v="LPC_EBIS"/>
    <m/>
    <m/>
    <m/>
    <m/>
    <m/>
    <m/>
    <m/>
    <m/>
    <s v="Management Janji"/>
    <s v="2026-08-15 10:00:00 | Nama PIC : Ari No HP : 081213651933 Alt : 089681628174 M Janji : 11/08/2026 Jam Pasang : 08.00 - 13:00  NoteÃ‚Â :  hubungi terlebih dahulu sebelum kelokasi"/>
    <s v="FCC"/>
    <d v="2026-12-08T08:10:35"/>
    <d v="2026-08-15T10:00:00"/>
    <m/>
    <s v="PS"/>
    <s v="LKI"/>
    <s v="NO ADDON"/>
    <n v="20260812"/>
    <s v="Completed"/>
    <s v="HSI Bisnis Promo HUT Telkom PSB 70% - 50 Mbps"/>
    <s v="INDIBIZ"/>
    <m/>
    <m/>
    <d v="2026-08-15T10:00:00"/>
    <s v="2026-08-15 10:00:00 | Nama PIC : Ari No HP : 081213651933 Alt : 089681628174 M Janji : 11/08/2026 Jam Pasang : 08.00 - 13:00  NoteÃ‚Â :  hubungi terlebih dahulu sebelum kelokasi"/>
    <n v="2026"/>
    <n v="8"/>
    <n v="12"/>
    <d v="2026-08-12T00:00:00"/>
    <n v="-3.4166666666642413"/>
    <x v="0"/>
    <x v="27"/>
  </r>
  <r>
    <n v="1769"/>
    <n v="1002509611"/>
    <n v="3"/>
    <x v="1"/>
    <n v="5"/>
    <s v="SBY UTARA"/>
    <s v="MANYAR"/>
    <s v="MGO"/>
    <s v="DGS"/>
    <s v="AO"/>
    <s v="NEW SALES"/>
    <m/>
    <s v="Completed (PS)"/>
    <s v="DGS-B2B TREG"/>
    <d v="2026-08-05T08:44:32"/>
    <d v="2026-08-07T22:02:31"/>
    <n v="62190535"/>
    <m/>
    <n v="152413167531"/>
    <s v="INTERNET TAMAN - AREA PUBLIK"/>
    <s v="ODP-DMO-FY/21"/>
    <s v="WO060950051"/>
    <m/>
    <m/>
    <m/>
    <n v="112.75037916354999"/>
    <n v="-7.2523258497510703"/>
    <s v="GS SURAMADU/ AM HANIF/ PSB INET INLY 100 MBPS/ INET AREA PUBLIK LOKASI HITECH MALL/ PIC FIKRI 081213131927 DAVIP 082245657000"/>
    <s v="Account Manager"/>
    <m/>
    <m/>
    <m/>
    <m/>
    <m/>
    <m/>
    <m/>
    <m/>
    <s v="Management Janji"/>
    <s v="GS SURAMADU/ AM HANIF/ PSB INET INLY 100 MBPS/ INET AREA PUBLIK LOKASI HITECH MALL/ PIC FIKRI 081213131927 DAVIP 082245657000"/>
    <s v="FCC"/>
    <d v="2026-05-08T08:54:50"/>
    <m/>
    <s v="Kendala Lainnya"/>
    <s v="PS"/>
    <s v="MGO"/>
    <s v="NO ADDON"/>
    <n v="20260807"/>
    <s v="Completed"/>
    <s v="- 11_11450;Biaya PSB Reguler HSI EBIS ~ 11[150000]  - SP_NOSS;SP_NOSS ~ Internet NOSS Multispeed Network[0]  - SP_NOSS;SP_NOSS ~ Internet NOSS Multispeed Network[0]  - E23046;E23046 ~ ES23 - Paket HSI Bisnis[0]  - E23046~null~E23046_UNL;UNL ~ Internet-Lin"/>
    <s v="INDIBIZ"/>
    <m/>
    <m/>
    <d v="2026-08-05T12:30:00"/>
    <s v="GS SURAMADU/ AM HANIF/ PSB INET INLY 100 MBPS/ INET AREA PUBLIK LOKASI HITECH MALL/ PIC FIKRI 081213131927 DAVIP 082245657000"/>
    <n v="2026"/>
    <n v="8"/>
    <n v="7"/>
    <d v="2026-08-07T00:00:00"/>
    <n v="1.4791666666642413"/>
    <x v="2"/>
    <x v="8"/>
  </r>
  <r>
    <n v="1770"/>
    <n v="1002523572"/>
    <n v="3"/>
    <x v="2"/>
    <n v="5"/>
    <s v="MALANG"/>
    <s v="KEPANJEN"/>
    <s v="GDG"/>
    <s v="REG"/>
    <s v="AO"/>
    <s v="NEW SALES"/>
    <s v="1P INET"/>
    <s v="Completed (PS)"/>
    <s v="RBS-Regional 3"/>
    <d v="2026-08-13T09:56:56"/>
    <d v="2026-08-15T14:09:05"/>
    <n v="69364833"/>
    <m/>
    <n v="152704231441"/>
    <s v="SMKN 7 MALANG"/>
    <s v="ODP-GDG-FA/36 FA/D04/36.01"/>
    <s v="WO061645308"/>
    <m/>
    <m/>
    <m/>
    <n v="112.622069343924"/>
    <n v="-8.0255610194934093"/>
    <s v="MD|MYDB-20260811264992|SC20017/MC20200|SMKN 7 MALANG|085546222546"/>
    <s v="MYDIGIBIZPARTNER"/>
    <m/>
    <m/>
    <m/>
    <m/>
    <m/>
    <m/>
    <m/>
    <m/>
    <s v="Management Janji"/>
    <s v="2026-08-16 08:00:00 | Nama PIC : Mahersea No HP : 085546222546 Alt :  M Janji : 15/08/2026 Jam Pasang : 08.00  - 13:00  NoteÃ‚Â :  hubungi terlebih dahulu sebelum ke lokasi, terima kasih."/>
    <s v="FCC"/>
    <s v="13-08-2026 10:09:52"/>
    <d v="2026-08-16T08:00:00"/>
    <m/>
    <s v="PS"/>
    <s v="GDG"/>
    <s v="NO ADDON"/>
    <n v="20260815"/>
    <s v="Completed"/>
    <s v="HSI Bisnis Promo HUT Telkom PSB 70% - 200 Mbps"/>
    <s v="INDIBIZ"/>
    <m/>
    <m/>
    <d v="2026-08-16T08:00:00"/>
    <s v="2026-08-16 08:00:00 | Nama PIC : Mahersea No HP : 085546222546 Alt :  M Janji : 15/08/2026 Jam Pasang : 08.00  - 13:00  NoteÃ‚Â :  hubungi terlebih dahulu sebelum ke lokasi, terima kasih."/>
    <n v="2026"/>
    <n v="8"/>
    <n v="15"/>
    <d v="2026-08-15T00:00:00"/>
    <n v="-1.3333333333357587"/>
    <x v="0"/>
    <x v="29"/>
  </r>
  <r>
    <n v="1771"/>
    <n v="1002530398"/>
    <n v="3"/>
    <x v="2"/>
    <n v="5"/>
    <s v="MALANG"/>
    <s v="KEPANJEN"/>
    <s v="BNR"/>
    <s v="REG"/>
    <s v="AO"/>
    <s v="NEW SALES"/>
    <s v="1P INET"/>
    <s v="Completed (PS)"/>
    <s v="RBS-Regional 3"/>
    <d v="2026-08-17T08:14:56"/>
    <d v="2026-08-17T12:53:10"/>
    <n v="69367800"/>
    <m/>
    <n v="152727201286"/>
    <s v="TOKO SAHABAT"/>
    <s v="ODP-BNR-FA/03 BNR/D02/08.03"/>
    <s v="WO061910505"/>
    <m/>
    <m/>
    <m/>
    <n v="112.574425265192"/>
    <n v="-8.3168012491479502"/>
    <s v="MD|MYDB-20260816265779|SC20017/MC20200|TOKO SAHABAT|6285649272972"/>
    <s v="MYDIGIBIZPARTNER"/>
    <m/>
    <m/>
    <m/>
    <m/>
    <m/>
    <m/>
    <m/>
    <m/>
    <s v="Management Janji"/>
    <s v="2026-08-18 08:00:00 | Waktu pemasangan : 17 agustus 2026 Jam pemasangan : 08.00 - 12.00 Info Tambahan : Hubungi pelanggan dulu sebelum ke lokasi terimakasih "/>
    <s v="FCC"/>
    <s v="17-08-2026 08:26:02"/>
    <d v="2026-08-18T08:00:00"/>
    <m/>
    <s v="PS"/>
    <s v="BNR"/>
    <s v="NO ADDON"/>
    <n v="20260817"/>
    <s v="Completed"/>
    <s v="HSI Bisnis PSB 70% - 200 Mbps"/>
    <s v="INDIBIZ"/>
    <m/>
    <m/>
    <d v="2026-08-18T08:00:00"/>
    <s v="2026-08-18 08:00:00 | Waktu pemasangan : 17 agustus 2026 Jam pemasangan : 08.00 - 12.00 Info Tambahan : Hubungi pelanggan dulu sebelum ke lokasi terimakasih "/>
    <n v="2026"/>
    <n v="8"/>
    <n v="17"/>
    <d v="2026-08-17T00:00:00"/>
    <n v="-1.3333333333357587"/>
    <x v="0"/>
    <x v="29"/>
  </r>
  <r>
    <n v="1772"/>
    <n v="1002529205"/>
    <n v="3"/>
    <x v="1"/>
    <n v="5"/>
    <s v="MADURA"/>
    <s v="PAMEKASAN"/>
    <s v="WRP"/>
    <s v="REG"/>
    <s v="AO"/>
    <s v="NEW SALES"/>
    <s v="1P INET"/>
    <s v="7 | OSS - PROVISIONING ISSUED"/>
    <s v="RBS-Regional 3"/>
    <d v="2026-08-16T08:02:56"/>
    <d v="2026-08-17T14:51:34"/>
    <n v="69367256"/>
    <m/>
    <n v="152427202991"/>
    <s v="Madura Mart Multazam Jaya 2"/>
    <s v="ODP-WRP-FQ/12 FQ/D02/12.01"/>
    <s v="WO061853879"/>
    <m/>
    <m/>
    <m/>
    <n v="113.485855981707"/>
    <n v="-6.9826739522939096"/>
    <s v="MD|MYDB-20260815265622|DN00001/MN00572|Madura Mart Multazam Jaya 2|085337039146"/>
    <s v="MYDIGIBIZPARTNER"/>
    <m/>
    <m/>
    <m/>
    <m/>
    <m/>
    <m/>
    <m/>
    <m/>
    <s v="Management Janji"/>
    <s v="2026-08-17 08:00:00 | Nama Pic : bp syaiful  No Hp Pic : 085337039146 No alt : - Jam Pemasangan : pagi  Tanggal Pemasangan : 17 Agustus 2026"/>
    <s v="FCC"/>
    <s v="16-08-2026 08:10:15"/>
    <d v="2026-08-17T08:00:00"/>
    <m/>
    <s v="PI"/>
    <s v="WRP"/>
    <s v="NO ADDON"/>
    <m/>
    <s v="Provisioning Issued"/>
    <s v="HSI Bisnis Promo HUT Telkom PSB 70% - 50 Mbps"/>
    <s v="INDIBIZ"/>
    <m/>
    <m/>
    <d v="2026-08-17T08:00:00"/>
    <s v="2026-08-17 08:00:00 | Nama Pic : bp syaiful  No Hp Pic : 085337039146 No alt : - Jam Pemasangan : pagi  Tanggal Pemasangan : 17 Agustus 2026"/>
    <m/>
    <m/>
    <m/>
    <e v="#NUM!"/>
    <e v="#NUM!"/>
    <x v="1"/>
    <x v="1"/>
  </r>
  <r>
    <n v="1773"/>
    <n v="1002512800"/>
    <n v="3"/>
    <x v="1"/>
    <n v="5"/>
    <s v="SBY UTARA"/>
    <s v="LAMONGAN"/>
    <s v="BDG"/>
    <s v="REG"/>
    <s v="AO"/>
    <s v="NEW SALES"/>
    <s v="1P INET"/>
    <s v="102 | FOLLOW UP COMPLETED"/>
    <s v="RBS-Regional 3"/>
    <d v="2026-08-06T15:01:56"/>
    <d v="2026-08-08T13:44:31"/>
    <n v="69360083"/>
    <m/>
    <n v="152448204407"/>
    <s v="Gyoza Kitchen"/>
    <s v="ODP-BDG-FB/29 FB/D04/29.01"/>
    <s v="WO061089190"/>
    <m/>
    <m/>
    <m/>
    <n v="112.248246392149"/>
    <n v="-6.8891544881861497"/>
    <s v="MD|MYIB-008476048485|SYSTEM|GYOZA KITCHEN|087822761246"/>
    <s v="LPC_EBIS"/>
    <m/>
    <m/>
    <m/>
    <m/>
    <m/>
    <m/>
    <m/>
    <m/>
    <s v="Management Janji"/>
    <s v="2026-08-07 13:00:00 |  M Janji : (07/08/026) jam Pasang : 09:00 Note : hubungi pelanggan jika ingin kelokasi"/>
    <s v="FCC"/>
    <d v="2026-06-08T15:25:44"/>
    <d v="2026-08-07T13:00:00"/>
    <s v="Kendala Teknik"/>
    <s v="REVOKE"/>
    <s v="BDG"/>
    <s v="NO ADDON"/>
    <m/>
    <s v="Follow Up Revoke Completed, New Order ID : SC1002515979"/>
    <s v="HSI Basic Khusus Winback 3.0 PSB 70% - 50 Mbps"/>
    <s v="INDIBIZ"/>
    <m/>
    <m/>
    <d v="2026-08-07T13:00:00"/>
    <s v="2026-08-07 13:00:00 |  M Janji : (07/08/026) jam Pasang : 09:00 Note : hubungi pelanggan jika ingin kelokasi"/>
    <m/>
    <m/>
    <m/>
    <e v="#NUM!"/>
    <e v="#NUM!"/>
    <x v="1"/>
    <x v="15"/>
  </r>
  <r>
    <n v="1774"/>
    <n v="1002511984"/>
    <n v="3"/>
    <x v="2"/>
    <n v="5"/>
    <s v="MALANG"/>
    <s v="BATU"/>
    <s v="PKS"/>
    <s v="REG"/>
    <s v="AO"/>
    <s v="NEW SALES"/>
    <s v="1P INET"/>
    <s v="Completed (PS)"/>
    <s v="RBS-Regional 3"/>
    <d v="2026-08-06T11:13:56"/>
    <d v="2026-08-06T14:52:38"/>
    <n v="69359826"/>
    <m/>
    <n v="152710214207"/>
    <s v="Kopi Kampoeng"/>
    <s v="ODP-PKS-FQ/61 FQ/D06/61.01"/>
    <s v="WO061058232"/>
    <m/>
    <m/>
    <m/>
    <n v="112.684485"/>
    <n v="-7.9529158999999998"/>
    <s v="|MN00814|MYIA-037665130340/POI/Aditya Prayoga/0881026044796/adityapecesprayoga@gmail.com"/>
    <s v="MYIB_ASSISTANT"/>
    <m/>
    <m/>
    <m/>
    <m/>
    <m/>
    <m/>
    <m/>
    <m/>
    <s v="Management Janji"/>
    <s v="2026-08-07 08:00:00 | Waktu pemasnagan : 07 agustus 2026 Jam pemasangan : 08.00 - 12.00 Mohon hubungi pelanggan sebelum ke lokasi  Terima kasih"/>
    <s v="FCC"/>
    <d v="2026-06-08T11:25:46"/>
    <d v="2026-08-07T08:00:00"/>
    <m/>
    <s v="PS"/>
    <s v="PKS"/>
    <s v="NO ADDON"/>
    <n v="20260806"/>
    <s v="Completed"/>
    <s v="HSI Bisnis Promo HUT Telkom PSB 70% - 50 Mbps"/>
    <s v="INDIBIZ"/>
    <m/>
    <m/>
    <d v="2026-08-07T08:00:00"/>
    <s v="2026-08-07 08:00:00 | Waktu pemasnagan : 07 agustus 2026 Jam pemasangan : 08.00 - 12.00 Mohon hubungi pelanggan sebelum ke lokasi  Terima kasih"/>
    <n v="2026"/>
    <n v="8"/>
    <n v="6"/>
    <d v="2026-08-06T00:00:00"/>
    <n v="-1.3333333333357587"/>
    <x v="0"/>
    <x v="11"/>
  </r>
  <r>
    <n v="1775"/>
    <n v="1002516937"/>
    <n v="3"/>
    <x v="6"/>
    <n v="5"/>
    <s v="SIDOARJO"/>
    <s v="INNER - JATIM TIMUR"/>
    <s v="GDA"/>
    <s v="REG"/>
    <s v="AO"/>
    <s v="NEW SALES"/>
    <m/>
    <s v="Completed (PS)"/>
    <s v="RBS-Regional 3"/>
    <d v="2026-08-10T09:05:19"/>
    <d v="2026-08-10T13:22:35"/>
    <n v="69362111"/>
    <m/>
    <n v="152317261857"/>
    <s v="CV DEWI VENEER INDONESIA"/>
    <s v="ODP-GDA-FC/05"/>
    <s v="WO061365216"/>
    <m/>
    <m/>
    <m/>
    <n v="112.7488762"/>
    <n v="-7.3882997000000001"/>
    <s v="|MN02774|/CV DEWI VENEER INDONESIA/WINBACK 2.0 HSI B2B (1:1) 100MBPS 535RB PSB DISC 70%//dewiveneer@gmail.com/DEWI MASITA/81229015587"/>
    <s v="Sales Force DBS"/>
    <m/>
    <m/>
    <m/>
    <m/>
    <m/>
    <m/>
    <m/>
    <m/>
    <s v="Management Janji"/>
    <s v="2026-08-11 08:00:00|M Janji : (09/08/2026) jam Pasang : 09:00 Note : hubungi pelanggan jika ingin kelokasi|40900827|MYDITA"/>
    <s v="FCC"/>
    <d v="2026-10-08T09:25:41"/>
    <d v="2026-08-11T08:00:00"/>
    <m/>
    <s v="PS"/>
    <s v="GDA"/>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1T08:00:00"/>
    <s v="2026-08-11 08:00:00|M Janji : (09/08/2026) jam Pasang : 09:00 Note : hubungi pelanggan jika ingin kelokasi|40900827|MYDITA"/>
    <n v="2026"/>
    <n v="8"/>
    <n v="10"/>
    <d v="2026-08-10T00:00:00"/>
    <n v="-1.3333333333357587"/>
    <x v="0"/>
    <x v="17"/>
  </r>
  <r>
    <n v="1776"/>
    <n v="1002529904"/>
    <n v="3"/>
    <x v="0"/>
    <n v="5"/>
    <s v="MATARAM"/>
    <s v="INNER - NUSA TENGGARA"/>
    <s v="MTR"/>
    <s v="REG"/>
    <s v="AO"/>
    <s v="NEW SALES"/>
    <s v="1P INET"/>
    <s v="Completed (PS)"/>
    <s v="RBS-Regional 3"/>
    <d v="2026-08-16T15:59:56"/>
    <d v="2026-08-17T19:09:16"/>
    <n v="69367669"/>
    <m/>
    <n v="172601796368"/>
    <s v="TOKO SRC NABILAH"/>
    <s v="ODP-MTR-FBE/38"/>
    <s v="WO061889869"/>
    <m/>
    <m/>
    <m/>
    <n v="116.1086866"/>
    <n v="-8.5987928"/>
    <s v="MD|MYDB-20260812265151|DN00001/MN01272|TOKO SRC NABILAH|087760397870"/>
    <s v="MYDIGIBIZPARTNER"/>
    <m/>
    <m/>
    <m/>
    <m/>
    <m/>
    <m/>
    <m/>
    <m/>
    <s v="Management Janji"/>
    <s v="2026-08-18 15:00:00 | Tanggal Pemasangan : 18 Agustus 2026 Jam Pemasangan : 08:00 13:00 Info Tambahan : Hubungi pelanggan dulu sebelum ke lokasi terimakasih"/>
    <s v="FCC"/>
    <s v="16-08-2026 16:09:43"/>
    <d v="2026-08-18T15:00:00"/>
    <m/>
    <s v="PS"/>
    <s v="MTR"/>
    <s v="NO ADDON"/>
    <n v="20260817"/>
    <s v="Completed"/>
    <s v="HSI Bisnis Promo HUT Telkom PSB 70% - 75 Mbps"/>
    <s v="INDIBIZ"/>
    <m/>
    <m/>
    <d v="2026-08-18T15:00:00"/>
    <s v="2026-08-18 15:00:00 | Tanggal Pemasangan : 18 Agustus 2026 Jam Pemasangan : 08:00 13:00 Info Tambahan : Hubungi pelanggan dulu sebelum ke lokasi terimakasih"/>
    <n v="2026"/>
    <n v="8"/>
    <n v="17"/>
    <d v="2026-08-17T00:00:00"/>
    <n v="-1.625"/>
    <x v="0"/>
    <x v="23"/>
  </r>
  <r>
    <n v="1777"/>
    <n v="1002521456"/>
    <n v="3"/>
    <x v="3"/>
    <n v="4"/>
    <s v="PURWOKERTO"/>
    <s v="CILACAP"/>
    <s v="KRY"/>
    <s v="REG"/>
    <s v="AO"/>
    <s v="NEW SALES"/>
    <s v="1P INET"/>
    <s v="Completed (PS)"/>
    <s v="RBS-Regional 3"/>
    <d v="2026-08-12T09:49:56"/>
    <d v="2026-08-12T14:22:30"/>
    <n v="69363904"/>
    <m/>
    <n v="143385101946"/>
    <s v="SPBU PERTAMINA 44 532 13 RANDEGAN"/>
    <s v="ODP-KRY-FT/024"/>
    <s v="WO061559666"/>
    <m/>
    <m/>
    <m/>
    <n v="109.23486699999999"/>
    <n v="-7.5784529999999997"/>
    <s v="|MC00213|MYIA-027910061862/POI/SOCHIBUN/08981005480/sochibun16@gmail.com"/>
    <s v="MYIB_ASSISTANT"/>
    <m/>
    <m/>
    <m/>
    <m/>
    <m/>
    <m/>
    <m/>
    <m/>
    <s v="Management Janji"/>
    <s v="2026-08-14 13:00:00 | M Janji : (14 AGUSTUS 2026) jam Pasang : siang Note : hubungi pelanggan jika ingin kelokasi"/>
    <s v="FCC"/>
    <d v="2026-12-08T09:55:11"/>
    <d v="2026-08-14T13:00:00"/>
    <m/>
    <s v="PS"/>
    <s v="KRY"/>
    <s v="NO ADDON"/>
    <n v="20260812"/>
    <s v="Completed"/>
    <s v="HSI Bisnis Promo HUT Telkom PSB 70% - 75 Mbps"/>
    <s v="INDIBIZ"/>
    <m/>
    <m/>
    <d v="2026-08-14T13:00:00"/>
    <s v="2026-08-14 13:00:00 | M Janji : (14 AGUSTUS 2026) jam Pasang : siang Note : hubungi pelanggan jika ingin kelokasi"/>
    <n v="2026"/>
    <n v="8"/>
    <n v="12"/>
    <d v="2026-08-12T00:00:00"/>
    <n v="-2.5416666666642413"/>
    <x v="0"/>
    <x v="3"/>
  </r>
  <r>
    <n v="1778"/>
    <n v="1002505590"/>
    <n v="3"/>
    <x v="0"/>
    <n v="5"/>
    <s v="MATARAM"/>
    <s v="LOMBOK TIMUR UTARA"/>
    <s v="SGG"/>
    <s v="REG"/>
    <s v="AO"/>
    <s v="NEW SALES"/>
    <m/>
    <s v="7 | OSS - PROVISIONING ISSUED"/>
    <s v="RBS-Regional 3"/>
    <d v="2026-08-03T09:19:49"/>
    <d v="2026-08-14T13:10:50"/>
    <n v="69357200"/>
    <m/>
    <n v="172604214068"/>
    <s v="Ocean 2 (Athaya Resto)"/>
    <s v="ODP-SGG-FCLG/17"/>
    <s v="WO061609295"/>
    <m/>
    <m/>
    <m/>
    <n v="116.044062700995"/>
    <n v="-8.3513605029258002"/>
    <s v="RBS HSI |Rian Puja Atmawikarsa | 406910 | TREG 3 |Ocean 2 (Athaya Resto) | 82236305911|81803680445| HSI BISNIS 50 MBPS"/>
    <s v="Amex"/>
    <m/>
    <m/>
    <m/>
    <m/>
    <m/>
    <m/>
    <m/>
    <m/>
    <s v="Management Janji"/>
    <s v="2026-08-14 13:00:00|Nama PIC : Yuli No HP : 082236305911 Alt : 081803680445 M Janji : 13/08/2026 Jam Pasang : 08.00  - 13:00  NoteÃ‚Â :  hubungi terlebih dahulu sebelum ke lokasi, terima kasih.|40981184|MYDITA"/>
    <s v="FCC"/>
    <d v="2026-03-08T09:25:39"/>
    <d v="2026-08-14T13:00:00"/>
    <m/>
    <s v="PI"/>
    <s v="SGG"/>
    <s v="NO ADDON"/>
    <m/>
    <s v="Provisioning Issued"/>
    <s v="- 11_11446;Biaya PSB HSI EBIS Tunai di Depan ~ 11[150000]  - SP_NOSS;SP_NOSS ~ Internet NOSS Multispeed Network[0]  - E23015;E23015 ~ ES23 - Perangkat ONT[0]  - E23015~null~44292;E23015||11||Abodemen 0[0]  - E23015~null~E23015_SWONT;SWONT ~ Biaya Sewa ONT"/>
    <s v="INDIBIZ"/>
    <m/>
    <m/>
    <d v="2026-08-14T13:00:00"/>
    <s v="2026-08-14 13:00:00|Nama PIC : Yuli No HP : 082236305911 Alt : 081803680445 M Janji : 13/08/2026 Jam Pasang : 08.00  - 13:00  NoteÃ‚Â :  hubungi terlebih dahulu sebelum ke lokasi, terima kasih.|40981184|MYDITA"/>
    <m/>
    <m/>
    <m/>
    <e v="#NUM!"/>
    <e v="#NUM!"/>
    <x v="1"/>
    <x v="9"/>
  </r>
  <r>
    <n v="1779"/>
    <n v="1002530070"/>
    <n v="3"/>
    <x v="2"/>
    <n v="5"/>
    <s v="KEDIRI"/>
    <s v="KEDIRI"/>
    <s v="MJT"/>
    <s v="REG"/>
    <s v="AO"/>
    <s v="NEW SALES"/>
    <s v="1P INET"/>
    <s v="7 | OSS - PROVISIONING ISSUED"/>
    <s v="RBS-Regional 3"/>
    <d v="2026-08-16T18:31:57"/>
    <d v="2026-08-17T15:28:52"/>
    <n v="69367769"/>
    <m/>
    <n v="152640225902"/>
    <s v="SMKN 1 SEMEN"/>
    <s v="ODP-MJT-FV/44"/>
    <s v="WO061898497"/>
    <m/>
    <m/>
    <m/>
    <n v="111.977315"/>
    <n v="-7.8348380000000004"/>
    <s v="|MC20231|MYIA-069157500554/POI/MUHAMMAD DARUSALAM/085135675838/smkn1semen@tmails.net"/>
    <s v="MYIB_ASSISTANT"/>
    <m/>
    <m/>
    <m/>
    <m/>
    <m/>
    <m/>
    <m/>
    <m/>
    <s v="Management Janji"/>
    <s v="2026-08-17 15:00:00 | Tanggal Pemasangan : 17 Agustus 2026 Jam Pemasangan : 08:00 15:00 Info Tambahan : Hubungi pelanggan dulu sebelum ke lokasi terimakasih"/>
    <s v="FCC"/>
    <s v="16-08-2026 18:39:58"/>
    <d v="2026-08-17T15:00:00"/>
    <m/>
    <s v="PI"/>
    <s v="MJT"/>
    <s v="NO ADDON"/>
    <m/>
    <s v="Provisioning Issued"/>
    <s v="HSI Bisnis Promo HUT Telkom PSB 70% - 50 Mbps"/>
    <s v="INDIBIZ"/>
    <m/>
    <m/>
    <d v="2026-08-17T15:00:00"/>
    <s v="2026-08-17 15:00:00 | Tanggal Pemasangan : 17 Agustus 2026 Jam Pemasangan : 08:00 15:00 Info Tambahan : Hubungi pelanggan dulu sebelum ke lokasi terimakasih"/>
    <m/>
    <m/>
    <m/>
    <e v="#NUM!"/>
    <e v="#NUM!"/>
    <x v="1"/>
    <x v="5"/>
  </r>
  <r>
    <n v="1780"/>
    <n v="1002517622"/>
    <n v="3"/>
    <x v="4"/>
    <n v="4"/>
    <s v="SEMARANG"/>
    <s v="UNGARAN"/>
    <s v="UNR"/>
    <s v="DGS"/>
    <s v="AO"/>
    <s v="NEW SALES"/>
    <m/>
    <s v="Completed (PS)"/>
    <s v="DGS-B2B TREG"/>
    <d v="2026-08-10T12:25:04"/>
    <d v="2026-08-10T14:16:13"/>
    <n v="69361061"/>
    <m/>
    <n v="146425112667"/>
    <s v="RUANG SIE DOKKES POLRES SEMARANG"/>
    <s v="ODP-UNR-FAA/027"/>
    <s v="WO061388224"/>
    <m/>
    <m/>
    <m/>
    <n v="110.413394028412"/>
    <n v="-7.1172689870702497"/>
    <s v="DGS HSI | FAISAL | 940218 | TREG 3 | POLRESTABES KAB SMG | ISMA | 081226777168 | HSIBISNIS50MBPS"/>
    <s v="Account Manager"/>
    <m/>
    <m/>
    <m/>
    <m/>
    <m/>
    <m/>
    <m/>
    <m/>
    <s v="Management Janji"/>
    <s v="KONFIRMASI UP"/>
    <s v="FCC"/>
    <d v="2026-10-08T12:39:53"/>
    <m/>
    <m/>
    <s v="PS"/>
    <s v="UNR"/>
    <s v="NO ADDON"/>
    <n v="20260810"/>
    <s v="Completed"/>
    <s v="- 11_11450;Biaya PSB Reguler HSI EBIS ~ 11[150000]  - E23046;E23046 ~ ES23 - Paket HSI Bisnis[0]  - E23046~null~E23046_UNL;UNL ~ Internet-Link Unlimited Internet Usage ~ E23046[0]  - E23046~null~44877;E23046||11||Abodemen 0[0]  - E23046~null~E23046_HSIE50"/>
    <s v="INDIBIZ"/>
    <m/>
    <m/>
    <d v="1970-01-01T07:00:00"/>
    <s v="KONFIRMASI UP"/>
    <n v="2026"/>
    <n v="8"/>
    <n v="10"/>
    <d v="2026-08-10T00:00:00"/>
    <n v="20674.708333333332"/>
    <x v="2"/>
    <x v="3"/>
  </r>
  <r>
    <n v="1781"/>
    <n v="1002515494"/>
    <n v="3"/>
    <x v="6"/>
    <n v="5"/>
    <s v="SIDOARJO"/>
    <s v="INNER - JATIM TIMUR"/>
    <s v="SDN"/>
    <s v="REG"/>
    <s v="AO"/>
    <s v="NEW SALES"/>
    <s v="1P INET"/>
    <s v="Completed (PS)"/>
    <s v="RBS-Regional 3"/>
    <d v="2026-08-07T19:07:56"/>
    <d v="2026-08-08T07:56:02"/>
    <n v="69361156"/>
    <m/>
    <n v="152328218222"/>
    <s v="TOKO PAK WAKIT"/>
    <s v="ODP-SDN-FX/035 FX/D02/035.01"/>
    <s v="WO061203689"/>
    <m/>
    <m/>
    <m/>
    <n v="112.65189669999999"/>
    <n v="-7.4235829999999998"/>
    <s v="MD|MYDB-20260806264600|DN00001/MN01572|TOKO PAK WAKIT|08559994191"/>
    <s v="MYDIGIBIZPARTNER"/>
    <m/>
    <m/>
    <m/>
    <m/>
    <m/>
    <m/>
    <m/>
    <m/>
    <s v="Management Janji"/>
    <s v="2026-08-09 08:00:00 | M Janji : (08/08/026) jam Pasang : 09:00 Note : hubungi pelanggan jika ingin kelokasi"/>
    <s v="FCC"/>
    <d v="2026-07-08T19:10:04"/>
    <d v="2026-08-09T08:00:00"/>
    <m/>
    <s v="PS"/>
    <s v="SDN"/>
    <s v="NO ADDON"/>
    <n v="20260808"/>
    <s v="Completed"/>
    <s v="HSI Bisnis Promo HUT Telkom PSB 70% - 100 Mbps"/>
    <s v="INDIBIZ"/>
    <m/>
    <m/>
    <d v="2026-08-09T08:00:00"/>
    <s v="2026-08-09 08:00:00 | M Janji : (08/08/026) jam Pasang : 09:00 Note : hubungi pelanggan jika ingin kelokasi"/>
    <n v="2026"/>
    <n v="8"/>
    <n v="8"/>
    <d v="2026-08-08T00:00:00"/>
    <n v="-1.3333333333357587"/>
    <x v="0"/>
    <x v="17"/>
  </r>
  <r>
    <n v="1782"/>
    <n v="1002528220"/>
    <n v="3"/>
    <x v="5"/>
    <n v="5"/>
    <s v="SINGARJA"/>
    <s v="GIANYAR"/>
    <s v="UBU"/>
    <s v="REG"/>
    <s v="AO"/>
    <s v="NEW SALES"/>
    <m/>
    <s v="Completed (PS)"/>
    <s v="RBS-Regional 3"/>
    <d v="2026-08-15T12:32:26"/>
    <d v="2026-08-16T13:58:16"/>
    <n v="69366832"/>
    <m/>
    <n v="172408247773"/>
    <s v="UD SPBU SILAKARANG"/>
    <s v="ODP-UBU-FM/66"/>
    <s v="WO061827338"/>
    <m/>
    <m/>
    <m/>
    <n v="115.25326680000001"/>
    <n v="-8.5643632000000007"/>
    <s v="|MN02658|/PIC I DEWA AGUNG AYU ARSANI DEWI/085737001636/spbu.bali.5480523@gmail.com"/>
    <s v="Sales Force DBS"/>
    <m/>
    <m/>
    <m/>
    <m/>
    <m/>
    <m/>
    <m/>
    <m/>
    <s v="Management Janji"/>
    <s v="2026-08-16 13:00:00|Nama PIC : ibu ayu No HP : 085737001636 Alt :  M Janji : (MINGGU/16/AGUSTUS/2026) jam Pasang : 09:00 Note : hubungi pelanggan jika ingin kelokasi|40961371|MYDITA"/>
    <s v="FCC"/>
    <s v="15-08-2026 12:39:54"/>
    <d v="2026-08-16T13:00:00"/>
    <m/>
    <s v="PS"/>
    <s v="UBU"/>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6T13:00:00"/>
    <s v="2026-08-16 13:00:00|Nama PIC : ibu ayu No HP : 085737001636 Alt :  M Janji : (MINGGU/16/AGUSTUS/2026) jam Pasang : 09:00 Note : hubungi pelanggan jika ingin kelokasi|40961371|MYDITA"/>
    <n v="2026"/>
    <n v="8"/>
    <n v="16"/>
    <d v="2026-08-16T00:00:00"/>
    <n v="-0.54166666666424135"/>
    <x v="0"/>
    <x v="31"/>
  </r>
  <r>
    <n v="1783"/>
    <n v="1002522006"/>
    <n v="3"/>
    <x v="3"/>
    <n v="4"/>
    <s v="MAGELANG"/>
    <s v="PURWOREJJO"/>
    <s v="PWJ"/>
    <s v="REG"/>
    <s v="AO"/>
    <s v="NEW SALES"/>
    <s v="1P INET"/>
    <s v="Completed (PS)"/>
    <s v="RBS-Regional 3"/>
    <d v="2026-08-12T12:34:57"/>
    <d v="2026-08-13T15:12:27"/>
    <n v="69364164"/>
    <m/>
    <n v="142138510556"/>
    <s v="SPBU 44 541 05 CANGKREP"/>
    <s v="ODP-PWJ-FAS/121 FAS/D09/121.01"/>
    <s v="WO061578949"/>
    <m/>
    <m/>
    <m/>
    <n v="110.02460240000001"/>
    <n v="-7.7246769000000004"/>
    <s v="|MN02495|MYIA-004466990619/POI/MUHAMMAD NAFIDZ FATHNANA/081326407565/spbucangkrep4454105@gmail.com"/>
    <s v="MYIB_ASSISTANT"/>
    <m/>
    <m/>
    <m/>
    <m/>
    <m/>
    <m/>
    <m/>
    <m/>
    <s v="Management Janji"/>
    <s v="2026-08-15 15:00:00 | Nama PIC : BAPAK NAFIZ No HP : 081326407565 Alt :  M Janji : (SABTU/15/AGUSTUS/2026) jam Pasang : 09:00 Note : hubungi pelanggan jika ingin kelokasi"/>
    <s v="FCC"/>
    <d v="2026-12-08T12:39:53"/>
    <d v="2026-08-15T15:00:00"/>
    <m/>
    <s v="PS"/>
    <s v="PWJ"/>
    <s v="NO ADDON"/>
    <n v="20260813"/>
    <s v="Completed"/>
    <s v="HSI Bisnis Basic Promo HUT Telkom PSB 70% - 50 Mbps"/>
    <s v="INDIBIZ"/>
    <m/>
    <m/>
    <d v="2026-08-15T15:00:00"/>
    <s v="2026-08-15 15:00:00 | Nama PIC : BAPAK NAFIZ No HP : 081326407565 Alt :  M Janji : (SABTU/15/AGUSTUS/2026) jam Pasang : 09:00 Note : hubungi pelanggan jika ingin kelokasi"/>
    <n v="2026"/>
    <n v="8"/>
    <n v="13"/>
    <d v="2026-08-13T00:00:00"/>
    <n v="-2.625"/>
    <x v="0"/>
    <x v="3"/>
  </r>
  <r>
    <n v="1784"/>
    <n v="1002516310"/>
    <n v="3"/>
    <x v="6"/>
    <n v="5"/>
    <s v="PASURUAN"/>
    <s v="PROBOLINGGO"/>
    <s v="GND"/>
    <s v="REG"/>
    <s v="AO"/>
    <s v="NEW SALES"/>
    <m/>
    <s v="Completed (PS)"/>
    <s v="RBS-Regional 3"/>
    <d v="2026-08-09T09:13:19"/>
    <d v="2026-08-10T21:34:54"/>
    <n v="69361702"/>
    <m/>
    <n v="152510205862"/>
    <s v="SPPG YAYASAN LENTERA UTARA BERGIZI UTAMA"/>
    <s v="ODP-GND-FK/16"/>
    <s v="WO061305259"/>
    <m/>
    <m/>
    <m/>
    <n v="113.4892717"/>
    <n v="-7.9548569999999996"/>
    <s v="|MN00836|/SPPG YAYASAN LENTERA UTARA BERGIZI UTAMA/WINBACK 2.0 HSI B2B (1:1) 50MBPS 355RB PSB DISC 70%//achsinari19@gmail.com/ACH. SINARI/816644910"/>
    <s v="Sales Force DBS"/>
    <m/>
    <m/>
    <m/>
    <m/>
    <m/>
    <m/>
    <m/>
    <m/>
    <s v="Management Janji"/>
    <s v="2026-08-10 08:00:00|Nama PIC : Bp Sinari No Hp : 0816644910 No Alt : - Tgl Pemasangan : 10 Agustus 2026 Interval : PAGI SIANG Note : Hubungi pelanggan terlebih dahulu|40951378|MYDITA"/>
    <s v="FCC"/>
    <d v="2026-09-08T09:25:24"/>
    <d v="2026-08-10T08:00:00"/>
    <s v="Kendala Pelanggan"/>
    <s v="PS"/>
    <s v="GND"/>
    <s v="NO ADDON"/>
    <n v="20260810"/>
    <s v="Completed"/>
    <s v="- 11_11446;Biaya PSB HSI EBIS Tunai di Depan ~ 11[150000]  - E25060;E25060 ~ ES25 - Paket HSI Bisnis (HSIE) Khusus Winback 2.0[0]  - E25060~null~E25060_UNL;UNL ~ Internet-Link Unlimited Internet Usage ~ E25060[0]  - E25060~null~105343;E25060||11||Abodemen"/>
    <s v="INDIBIZ"/>
    <m/>
    <m/>
    <d v="2026-08-10T08:00:00"/>
    <s v="2026-08-10 08:00:00|Nama PIC : Bp Sinari No Hp : 0816644910 No Alt : - Tgl Pemasangan : 10 Agustus 2026 Interval : PAGI SIANG Note : Hubungi pelanggan terlebih dahulu|40951378|MYDITA"/>
    <n v="2026"/>
    <n v="8"/>
    <n v="10"/>
    <d v="2026-08-10T00:00:00"/>
    <n v="-0.33333333333575865"/>
    <x v="0"/>
    <x v="26"/>
  </r>
  <r>
    <n v="1785"/>
    <n v="1002515957"/>
    <n v="3"/>
    <x v="4"/>
    <n v="4"/>
    <s v="PEKALONGAN"/>
    <s v="TEGAL"/>
    <s v="MGN"/>
    <s v="REG"/>
    <s v="AO"/>
    <s v="NEW SALES"/>
    <s v="1P INET"/>
    <s v="102 | FOLLOW UP COMPLETED"/>
    <s v="RBS-Regional 3"/>
    <d v="2026-08-08T13:31:56"/>
    <d v="2026-08-11T12:02:39"/>
    <n v="69361473"/>
    <m/>
    <n v="142203104979"/>
    <s v="PANGKALAN GAS LPG LUTFIAUDIN"/>
    <s v="ODP-MGN-FA/023 FA/D04/023.01"/>
    <s v="WO061264265"/>
    <m/>
    <m/>
    <m/>
    <n v="109.08526025712401"/>
    <n v="-6.8790345826377202"/>
    <s v="MD|MYDB-20260807264669|DB10005/MB10071|PANGKALAN GAS LPG LUTFIAUDIN|085700961173"/>
    <s v="MYDIGIBIZPARTNER"/>
    <m/>
    <m/>
    <m/>
    <m/>
    <m/>
    <m/>
    <m/>
    <m/>
    <s v="Management Janji"/>
    <s v="2026-08-09 13:00:00 | Tgl Pemasangan : 09 Agustus 2026 Interval : PAGI SIANG Note : Hubungi pelanggan terlebih dahulu"/>
    <s v="FCC"/>
    <d v="2026-08-08T13:39:52"/>
    <d v="2026-08-09T13:00:00"/>
    <s v="Kendala Pelanggan"/>
    <s v="REVOKE"/>
    <s v="MGN"/>
    <s v="NO ADDON"/>
    <m/>
    <s v="Follow Up Revoke Completed, New Order ID : SC1002519662"/>
    <s v="HSI Bisnis Khusus Winback PSB 70% - 150 Mbps"/>
    <s v="INDIBIZ"/>
    <m/>
    <m/>
    <d v="2026-08-09T13:00:00"/>
    <s v="2026-08-09 13:00:00 | Tgl Pemasangan : 09 Agustus 2026 Interval : PAGI SIANG Note : Hubungi pelanggan terlebih dahulu"/>
    <m/>
    <m/>
    <m/>
    <e v="#NUM!"/>
    <e v="#NUM!"/>
    <x v="1"/>
    <x v="3"/>
  </r>
  <r>
    <n v="1786"/>
    <n v="1002510711"/>
    <n v="3"/>
    <x v="3"/>
    <n v="4"/>
    <s v="MAGELANG"/>
    <s v="KEBUMEN"/>
    <s v="KTW"/>
    <s v="REG"/>
    <s v="AO"/>
    <s v="NEW SALES"/>
    <s v="1P INET"/>
    <s v="Completed (PS)"/>
    <s v="RBS-Regional 3"/>
    <d v="2026-08-05T14:08:57"/>
    <d v="2026-08-06T15:18:03"/>
    <n v="69359244"/>
    <m/>
    <n v="141176104621"/>
    <s v="APOTEK LUK ULO 6 AMBAL"/>
    <s v="ODP-KTW-FAF/020"/>
    <s v="WO060991641"/>
    <m/>
    <m/>
    <m/>
    <n v="109.72766912057099"/>
    <n v="-7.7876271455769004"/>
    <s v="|MN00909|MYIA-087257607160/POI/anggun/085759142196/apoteklukuloambal@gmail.com"/>
    <s v="MYIB_ASSISTANT"/>
    <m/>
    <m/>
    <m/>
    <m/>
    <m/>
    <m/>
    <m/>
    <m/>
    <s v="Management Janji"/>
    <s v="2026-08-07 13:00:00 | Nama Pic : IBU ANGGUN No Hp Pic : 085759142196 Jam Pemasangan : 08:00 - 12.00 Tanggal Pemasangan : KAMIS 06 AGUSTUS 2026 Info Tambahan : Hubungi pelanggan sebelum datang ke lokasi, terima kasih."/>
    <s v="FCC"/>
    <d v="2026-05-08T14:10:37"/>
    <d v="2026-08-07T13:00:00"/>
    <m/>
    <s v="PS"/>
    <s v="KTW"/>
    <s v="NO ADDON"/>
    <n v="20260806"/>
    <s v="Completed"/>
    <s v="HSI Bisnis Basic Promo HUT Telkom PSB 70% - 50 Mbps"/>
    <s v="INDIBIZ"/>
    <m/>
    <m/>
    <d v="2026-08-07T13:00:00"/>
    <s v="2026-08-07 13:00:00 | Nama Pic : IBU ANGGUN No Hp Pic : 085759142196 Jam Pemasangan : 08:00 - 12.00 Tanggal Pemasangan : KAMIS 06 AGUSTUS 2026 Info Tambahan : Hubungi pelanggan sebelum datang ke lokasi, terima kasih."/>
    <n v="2026"/>
    <n v="8"/>
    <n v="6"/>
    <d v="2026-08-06T00:00:00"/>
    <n v="-1.5416666666642413"/>
    <x v="0"/>
    <x v="3"/>
  </r>
  <r>
    <n v="1787"/>
    <n v="1002528463"/>
    <n v="3"/>
    <x v="2"/>
    <n v="5"/>
    <s v="KEDIRI"/>
    <s v="BLITAR"/>
    <s v="WGI"/>
    <s v="REG"/>
    <s v="AO"/>
    <s v="NEW SALES"/>
    <s v="1P INET"/>
    <s v="MIA - INVALID SURVEY"/>
    <s v="RBS-Regional 3"/>
    <d v="2026-08-15T14:28:57"/>
    <d v="2026-08-18T04:59:10"/>
    <n v="69367000"/>
    <m/>
    <n v="152737203837"/>
    <s v="Klinik Pratama Wlingi"/>
    <s v="ODP-WGI-FC/39"/>
    <s v="WO061828449"/>
    <m/>
    <m/>
    <m/>
    <n v="112.326812781393"/>
    <n v="-8.0774915959226696"/>
    <s v="MD|MYDB-20260813265210|DN00001/MN00285|Klinik Pratama Wlingi|081556774395"/>
    <s v="MYDIGIBIZPARTNER"/>
    <m/>
    <m/>
    <m/>
    <m/>
    <m/>
    <m/>
    <m/>
    <m/>
    <s v="Management Janji"/>
    <s v="2026-08-18 08:00:00 | Nama PIC:  bp robig  No HP: 081556774395 Alt: 082374868686 / catur  Tanggal: 18/08/2026 Jam Pasang: Pagi Note: Hubungi sebelum ke lokasi, terimakasih. "/>
    <s v="FCC"/>
    <s v="15-08-2026 14:39:57"/>
    <d v="2026-08-18T08:00:00"/>
    <m/>
    <s v="SURVEY_NEW_MANJA"/>
    <s v="WGI"/>
    <s v="NO ADDON"/>
    <m/>
    <s v="MIE - INVALID SURVEY - Kendala Jalur/Rute Tarikan"/>
    <s v="HSI Bisnis Promo HUT Telkom PSB 70% - 50 Mbps"/>
    <s v="INDIBIZ"/>
    <m/>
    <m/>
    <d v="2026-08-18T08:00:00"/>
    <s v="2026-08-18 08:00:00 | Nama PIC:  bp robig  No HP: 081556774395 Alt: 082374868686 / catur  Tanggal: 18/08/2026 Jam Pasang: Pagi Note: Hubungi sebelum ke lokasi, terimakasih. "/>
    <m/>
    <m/>
    <m/>
    <e v="#NUM!"/>
    <e v="#NUM!"/>
    <x v="1"/>
    <x v="28"/>
  </r>
  <r>
    <n v="1788"/>
    <n v="1002524631"/>
    <n v="3"/>
    <x v="0"/>
    <n v="5"/>
    <s v="KUPANG"/>
    <s v="KUPANG"/>
    <s v="KPN"/>
    <s v="REG"/>
    <s v="AO"/>
    <s v="NEW SALES"/>
    <s v="1P INET"/>
    <s v="Completed (PS)"/>
    <s v="RBS-Regional 3"/>
    <d v="2026-08-13T15:04:57"/>
    <d v="2026-08-14T19:36:03"/>
    <n v="69365308"/>
    <m/>
    <n v="172502311149"/>
    <s v="Diamond Playstation Kupang"/>
    <s v="ODP-KPN-FDB/29 FDB/D02/29.01"/>
    <s v="WO061680801"/>
    <m/>
    <m/>
    <m/>
    <n v="123.57585"/>
    <n v="-10.169729500000001"/>
    <s v="|MN00365|MYIA-077781480417/POI/Ayu Puspitasari/085190446163/diamondplaystation70@gmail.com"/>
    <s v="MYIB_ASSISTANT"/>
    <m/>
    <m/>
    <m/>
    <m/>
    <m/>
    <m/>
    <m/>
    <m/>
    <s v="Management Janji"/>
    <s v="2026-08-14 13:00:00 | Nama PIC : bapak dedi No HP : 085190446163 No Alternatif : - M Janji : 14/07/2026 Jam Pasang : Pagi NoteÃ‚Â :  Hubungi terlebih dahulu sebelum ke lokasi "/>
    <s v="FCC"/>
    <s v="13-08-2026 15:10:25"/>
    <d v="2026-08-14T13:00:00"/>
    <m/>
    <s v="PS"/>
    <s v="KPN"/>
    <s v="NO ADDON"/>
    <n v="20260814"/>
    <s v="Completed"/>
    <s v="HSI Bisnis Promo HUT Telkom PSB 70% - 100 Mbps"/>
    <s v="INDIBIZ"/>
    <m/>
    <m/>
    <d v="2026-08-14T13:00:00"/>
    <s v="2026-08-14 13:00:00 | Nama PIC : bapak dedi No HP : 085190446163 No Alternatif : - M Janji : 14/07/2026 Jam Pasang : Pagi NoteÃ‚Â :  Hubungi terlebih dahulu sebelum ke lokasi "/>
    <n v="2026"/>
    <n v="8"/>
    <n v="14"/>
    <d v="2026-08-14T00:00:00"/>
    <n v="-0.54166666666424135"/>
    <x v="0"/>
    <x v="33"/>
  </r>
  <r>
    <n v="1789"/>
    <n v="1002517340"/>
    <n v="3"/>
    <x v="7"/>
    <n v="4"/>
    <s v="SOLO"/>
    <s v="SRAGEN"/>
    <s v="SRG"/>
    <s v="REG"/>
    <s v="AO"/>
    <s v="NEW SALES"/>
    <s v="1P INET"/>
    <s v="Completed (PS)"/>
    <s v="RBS-Regional 3"/>
    <d v="2026-08-10T11:01:58"/>
    <d v="2026-08-13T16:51:29"/>
    <n v="69362269"/>
    <m/>
    <n v="146565009930"/>
    <s v="SPPG Pungsari, Plupuh, Sragen  002"/>
    <s v="ODP-SRG-FAP/022 FAP/D02/022.01"/>
    <s v="WO061375269"/>
    <m/>
    <m/>
    <m/>
    <n v="110.8796437"/>
    <n v="-7.4663994000000002"/>
    <s v="|MN01811|MYIA-009228725521/POI/Tegar Angga Saputra/085806258001/pungsarisppg@gmail.com"/>
    <s v="MYIB_ASSISTANT"/>
    <m/>
    <m/>
    <m/>
    <m/>
    <m/>
    <m/>
    <m/>
    <m/>
    <s v="Management Janji"/>
    <s v="2026-08-13 08:00:00 | Nama PIC : bapak tegar No HP : 085806258001 Alt : - M Janji : 11/08/2026 Jam Pasang : 08.00 - 13:00  NoteÃ‚Â :  hubungi terlebih dahulu sebelum kelokasi"/>
    <s v="FCC"/>
    <d v="2026-10-08T11:10:24"/>
    <d v="2026-08-13T08:00:00"/>
    <m/>
    <s v="PS"/>
    <s v="SRG"/>
    <s v="NO ADDON"/>
    <n v="20260813"/>
    <s v="Completed"/>
    <s v="HSI Bisnis Promo HUT Telkom PSB 70% - 50 Mbps"/>
    <s v="INDIBIZ"/>
    <m/>
    <m/>
    <d v="2026-08-13T08:00:00"/>
    <s v="2026-08-13 08:00:00 | Nama PIC : bapak tegar No HP : 085806258001 Alt : - M Janji : 11/08/2026 Jam Pasang : 08.00 - 13:00  NoteÃ‚Â :  hubungi terlebih dahulu sebelum kelokasi"/>
    <n v="2026"/>
    <n v="8"/>
    <n v="13"/>
    <d v="2026-08-13T00:00:00"/>
    <n v="-0.33333333333575865"/>
    <x v="0"/>
    <x v="3"/>
  </r>
  <r>
    <n v="1790"/>
    <n v="1002507542"/>
    <n v="3"/>
    <x v="4"/>
    <n v="4"/>
    <s v="SEMARANG"/>
    <s v="INNER - SEMARANG JATENG UTARA"/>
    <s v="SMC"/>
    <s v="REG"/>
    <s v="AO"/>
    <s v="NEW SALES"/>
    <m/>
    <s v="Completed (PS)"/>
    <s v="RBS-Regional 3"/>
    <d v="2026-08-04T10:52:27"/>
    <d v="2026-08-04T13:18:25"/>
    <n v="69356840"/>
    <m/>
    <n v="146422108916"/>
    <s v="SPBU 44.502.22 SEMARANG"/>
    <s v="ODP-SMC-FF/085"/>
    <s v="WO060869691"/>
    <m/>
    <m/>
    <m/>
    <n v="110.42763394263299"/>
    <n v="-7.0173349492092996"/>
    <s v="|MN02184|MYIA-022512401970/POI/ABDUL BASIR /081901080037/spbu4450222@gmail.com"/>
    <s v="MYDIGIBIZPARTNER"/>
    <m/>
    <m/>
    <m/>
    <m/>
    <m/>
    <m/>
    <m/>
    <m/>
    <s v="Management Janji"/>
    <s v="2026-08-02 13:00:00 | Jam pemasangan : 12.00  Info Tambahan : Hubungi pelanggan dulu sebelum ke lokasi  terimakasih   "/>
    <s v="FCC"/>
    <d v="2026-04-08T10:55:08"/>
    <m/>
    <m/>
    <s v="PS"/>
    <s v="SMC"/>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8-02 13:00:00 | Jam pemasangan : 12.00  Info Tambahan : Hubungi pelanggan dulu sebelum ke lokasi  terimakasih   "/>
    <n v="2026"/>
    <n v="8"/>
    <n v="4"/>
    <d v="2026-08-04T00:00:00"/>
    <n v="-0.29166666666424135"/>
    <x v="0"/>
    <x v="3"/>
  </r>
  <r>
    <n v="1791"/>
    <n v="1002531500"/>
    <n v="3"/>
    <x v="3"/>
    <n v="4"/>
    <s v="PURWOKERTO"/>
    <s v="PURWOKERTO"/>
    <s v="SUK"/>
    <s v="REG"/>
    <s v="AO"/>
    <s v="NEW SALES"/>
    <s v="1P INET"/>
    <s v="MIE - SEND SURVEY"/>
    <s v="RBS-Regional 3"/>
    <d v="2026-08-17T18:53:56"/>
    <d v="2026-08-17T18:56:01"/>
    <n v="69368406"/>
    <m/>
    <n v="146374601420"/>
    <s v="Erablue Sudirman Sokaraja"/>
    <s v="ODP-SUK-FA/018 FA/D04/018.01"/>
    <s v="WO061953590"/>
    <m/>
    <m/>
    <m/>
    <n v="109.288213"/>
    <n v="-7.4576529999999996"/>
    <s v="|MN02054|MYIA-074510949162/POI/Chaidar syuryo samudro/081249549394/anext213@gmail.com"/>
    <s v="MYIB_ASSISTANT"/>
    <m/>
    <m/>
    <m/>
    <m/>
    <m/>
    <m/>
    <m/>
    <m/>
    <s v="Management Janji"/>
    <s v="2026-08-18 15:00:00 | Nama : BP HASBIBINTARO SHIDDIQ No Hp : 081249549394 No Alt :  Tgl Pemasangan : 18 Agustus 2026 Interval : PAGI  Note : Hubungi pelanggan terlebih dahulu"/>
    <s v="FCC"/>
    <s v="17-08-2026 18:55:33"/>
    <d v="2026-08-18T15:00:00"/>
    <m/>
    <s v="SURVEY_NEW_MANJA"/>
    <s v="SUK"/>
    <s v="NO ADDON"/>
    <m/>
    <s v="MIE - SEND SURVEY"/>
    <s v="HSI Bisnis Khusus Winback PSB 70% - 100 Mbps"/>
    <s v="INDIBIZ"/>
    <m/>
    <m/>
    <d v="2026-08-18T15:00:00"/>
    <s v="2026-08-18 15:00:00 | Nama : BP HASBIBINTARO SHIDDIQ No Hp : 081249549394 No Alt :  Tgl Pemasangan : 18 Agustus 2026 Interval : PAGI  Note : Hubungi pelanggan terlebih dahulu"/>
    <m/>
    <m/>
    <m/>
    <e v="#NUM!"/>
    <e v="#NUM!"/>
    <x v="1"/>
    <x v="3"/>
  </r>
  <r>
    <n v="1792"/>
    <n v="1002516771"/>
    <n v="3"/>
    <x v="0"/>
    <n v="5"/>
    <s v="KUPANG"/>
    <s v="WAINGAPU"/>
    <s v="WGP"/>
    <s v="REG"/>
    <s v="AO"/>
    <s v="NEW SALES"/>
    <s v="1P INET"/>
    <s v="Completed (PS)"/>
    <s v="RBS-Regional 3"/>
    <d v="2026-08-10T08:14:57"/>
    <d v="2026-08-12T08:45:52"/>
    <n v="69362029"/>
    <m/>
    <n v="172517222527"/>
    <s v="tunas disel"/>
    <s v="ODP-WGP-FR/22 FR/D03/22.01"/>
    <s v="WO061356227"/>
    <m/>
    <m/>
    <m/>
    <n v="120.26682599999999"/>
    <n v="-9.6540432000000003"/>
    <s v="|MN00122|MYIA-000378619602/POI/Erlin/085253273500/erlinlie02@gmail.com"/>
    <s v="MYIB_ASSISTANT"/>
    <m/>
    <m/>
    <m/>
    <m/>
    <m/>
    <m/>
    <m/>
    <m/>
    <s v="Management Janji"/>
    <s v="2026-08-11 15:00:00 | M Janji : (09/08/2026) jam Pasang : 09:00 Note : hubungi pelanggan jika ingin kelokasi"/>
    <s v="FCC"/>
    <d v="2026-10-08T08:40:06"/>
    <d v="2026-08-11T15:00:00"/>
    <m/>
    <s v="PS"/>
    <s v="WGP"/>
    <s v="NO ADDON"/>
    <n v="20260812"/>
    <s v="Completed"/>
    <s v="HSI Bisnis Promo HUT Telkom PSB 70% - 150 Mbps"/>
    <s v="INDIBIZ"/>
    <m/>
    <m/>
    <d v="2026-08-11T15:00:00"/>
    <s v="2026-08-11 15:00:00 | M Janji : (09/08/2026) jam Pasang : 09:00 Note : hubungi pelanggan jika ingin kelokasi"/>
    <n v="2026"/>
    <n v="8"/>
    <n v="12"/>
    <d v="2026-08-12T00:00:00"/>
    <n v="0.375"/>
    <x v="0"/>
    <x v="35"/>
  </r>
  <r>
    <n v="1793"/>
    <n v="1002516228"/>
    <n v="3"/>
    <x v="3"/>
    <n v="4"/>
    <s v="PURWOKERTO"/>
    <s v="CILACAP"/>
    <s v="CLC"/>
    <s v="REG"/>
    <s v="AO"/>
    <s v="NEW SALES"/>
    <s v="1P INET"/>
    <s v="Completed (PS)"/>
    <s v="RBS-Regional 3"/>
    <d v="2026-08-08T19:22:56"/>
    <d v="2026-08-11T09:02:03"/>
    <n v="69361655"/>
    <m/>
    <n v="143361126909"/>
    <s v="TK Aisyiyah Bustanul Athfal 12"/>
    <s v="ODP-CLC-FC/042 FC/D02/042.01"/>
    <s v="WO061291079"/>
    <m/>
    <m/>
    <m/>
    <n v="109.00618059999999"/>
    <n v="-7.7296054999999999"/>
    <s v="|MN02740|MYIA-053838854373/POI/Eka Kadarwati/085975154131/eka539152@gmail.com"/>
    <s v="MYIB_ASSISTANT"/>
    <m/>
    <m/>
    <m/>
    <m/>
    <m/>
    <m/>
    <m/>
    <m/>
    <s v="Management Janji"/>
    <s v="2026-08-11 08:00:00 | M Janji : 11 agustus 2026 jam Pasang : pagi  Note : hubungi pelanggan jika ingin kelokasi "/>
    <s v="FCC"/>
    <d v="2026-08-08T19:25:21"/>
    <d v="2026-08-11T08:00:00"/>
    <m/>
    <s v="PS"/>
    <s v="CLC"/>
    <s v="NO ADDON"/>
    <n v="20260811"/>
    <s v="Completed"/>
    <s v="HSI Bisnis Basic Promo HUT Telkom PSB 70% - 50 Mbps"/>
    <s v="INDIBIZ"/>
    <m/>
    <m/>
    <d v="2026-08-11T08:00:00"/>
    <s v="2026-08-11 08:00:00 | M Janji : 11 agustus 2026 jam Pasang : pagi  Note : hubungi pelanggan jika ingin kelokasi "/>
    <n v="2026"/>
    <n v="8"/>
    <n v="11"/>
    <d v="2026-08-11T00:00:00"/>
    <n v="-0.33333333333575865"/>
    <x v="0"/>
    <x v="3"/>
  </r>
  <r>
    <n v="1794"/>
    <n v="1002520704"/>
    <n v="3"/>
    <x v="2"/>
    <n v="5"/>
    <s v="MADIUN"/>
    <s v="BOJONEGORO"/>
    <s v="BJN"/>
    <s v="REG"/>
    <s v="AO"/>
    <s v="NEW SALES"/>
    <s v="1P INET"/>
    <s v="Completed (PS)"/>
    <s v="RBS-Regional 3"/>
    <d v="2026-08-11T16:19:56"/>
    <d v="2026-08-12T08:17:10"/>
    <n v="69363619"/>
    <m/>
    <n v="152609258576"/>
    <s v="GUDANG TONNY"/>
    <s v="ODP-BJN-FH/73 FH/D06/73.01"/>
    <s v="WO061522335"/>
    <m/>
    <m/>
    <m/>
    <n v="111.891118079308"/>
    <n v="-7.1398436956224201"/>
    <s v="|MN02619|MYIA-086036283707/POI/TONNY IRAWAN/085185928808/setiy752@gmail.com"/>
    <s v="MYIB_ASSISTANT"/>
    <m/>
    <m/>
    <m/>
    <m/>
    <m/>
    <m/>
    <m/>
    <m/>
    <s v="Management Janji"/>
    <s v="2026-08-14 08:00:00 | M Janji : (12/08/2026) jam Pasang : 09:00 Note : hubungi pelanggan jika ingin kelokasi"/>
    <s v="FCC"/>
    <d v="2026-11-08T16:39:47"/>
    <d v="2026-08-14T08:00:00"/>
    <m/>
    <s v="PS"/>
    <s v="BJN"/>
    <s v="NO ADDON"/>
    <n v="20260812"/>
    <s v="Completed"/>
    <s v="HSI Bisnis Promo HUT Telkom PSB 70% - 200 Mbps"/>
    <s v="INDIBIZ"/>
    <m/>
    <m/>
    <d v="2026-08-14T08:00:00"/>
    <s v="2026-08-14 08:00:00 | M Janji : (12/08/2026) jam Pasang : 09:00 Note : hubungi pelanggan jika ingin kelokasi"/>
    <n v="2026"/>
    <n v="8"/>
    <n v="12"/>
    <d v="2026-08-12T00:00:00"/>
    <n v="-2.3333333333357587"/>
    <x v="0"/>
    <x v="18"/>
  </r>
  <r>
    <n v="1795"/>
    <n v="1002516401"/>
    <n v="3"/>
    <x v="3"/>
    <n v="4"/>
    <s v="PURWOKERTO"/>
    <s v="CILACAP"/>
    <s v="KRY"/>
    <s v="REG"/>
    <s v="AO"/>
    <s v="NEW SALES"/>
    <m/>
    <s v="Completed (PS)"/>
    <s v="RBS-Regional 3"/>
    <d v="2026-08-09T11:16:36"/>
    <d v="2026-08-09T20:12:21"/>
    <n v="69361512"/>
    <m/>
    <n v="143385101141"/>
    <s v="PONDOK PESANTREN MADRASAH TSANAWIYAH WATHONNIYAH ISLAMIYYAH"/>
    <s v="ODP-KRY-FK/019"/>
    <s v="WO061310107"/>
    <m/>
    <m/>
    <m/>
    <n v="109.28839031"/>
    <n v="-7.5962016290000003"/>
    <s v="|MC00213|MYIA-021445685851/POI/SUNARYO/088226611123/mtsmwi@yahoo.com"/>
    <s v="Sales Profesional"/>
    <m/>
    <m/>
    <m/>
    <m/>
    <m/>
    <m/>
    <m/>
    <m/>
    <s v="Management Janji"/>
    <s v="2026-08-12 13:00:00 | M Janji : 12 agustus 2026  jam Pasang : siang   Note : hubungi pelanggan jika ingin kelokasi  "/>
    <s v="FCC"/>
    <d v="2026-09-08T11:25:00"/>
    <m/>
    <m/>
    <s v="PS"/>
    <s v="KRY"/>
    <s v="NO ADDON"/>
    <n v="20260809"/>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12 13:00:00 | M Janji : 12 agustus 2026  jam Pasang : siang   Note : hubungi pelanggan jika ingin kelokasi  "/>
    <n v="2026"/>
    <n v="8"/>
    <n v="9"/>
    <d v="2026-08-09T00:00:00"/>
    <n v="-0.29166666666424135"/>
    <x v="0"/>
    <x v="3"/>
  </r>
  <r>
    <n v="1796"/>
    <n v="1002528546"/>
    <n v="3"/>
    <x v="7"/>
    <n v="4"/>
    <s v="KUDUS"/>
    <s v="PATI"/>
    <s v="PAT"/>
    <s v="REG"/>
    <s v="AO"/>
    <s v="NEW SALES"/>
    <s v="1P INET"/>
    <s v="MIE - SEND SURVEY"/>
    <s v="RBS-Regional 3"/>
    <d v="2026-08-15T15:20:56"/>
    <d v="2026-08-15T15:22:01"/>
    <n v="69367051"/>
    <m/>
    <n v="142551119340"/>
    <s v="BPR ARTAPERDANA DELTASENTOSA"/>
    <s v="ODP-PAT-FT/067 FT/D03/067.01"/>
    <s v="WO061832102"/>
    <m/>
    <m/>
    <m/>
    <n v="111.04701900000001"/>
    <n v="-6.8673729999999997"/>
    <s v="|MC60040|MYIA-080373106751/POI/Rani Oktaviana Sari/085227762446/ranioktaviana1700@gmail.com"/>
    <s v="MYIB_ASSISTANT"/>
    <m/>
    <m/>
    <m/>
    <m/>
    <m/>
    <m/>
    <m/>
    <m/>
    <s v="Management Janji"/>
    <s v="2026-08-18 15:00:00 | Waktu pemasangan : 18 agustus 2026 Jam pemasangan : 08.00 - 12.00 Info Tambahan : Hubungi pelanggan dulu sebelum ke lokasi terimakasih "/>
    <s v="FCC"/>
    <s v="15-08-2026 15:39:51"/>
    <d v="2026-08-18T15:00:00"/>
    <m/>
    <s v="SURVEY_NEW_MANJA"/>
    <s v="PAT"/>
    <s v="NO ADDON"/>
    <m/>
    <s v="MIE - SEND SURVEY"/>
    <s v="HSI Bisnis Promo HUT Telkom PSB 70% - 50 Mbps"/>
    <s v="INDIBIZ"/>
    <m/>
    <m/>
    <d v="2026-08-18T15:00:00"/>
    <s v="2026-08-18 15:00:00 | Waktu pemasangan : 18 agustus 2026 Jam pemasangan : 08.00 - 12.00 Info Tambahan : Hubungi pelanggan dulu sebelum ke lokasi terimakasih "/>
    <m/>
    <m/>
    <m/>
    <e v="#NUM!"/>
    <e v="#NUM!"/>
    <x v="1"/>
    <x v="3"/>
  </r>
  <r>
    <n v="1797"/>
    <n v="1002527293"/>
    <n v="3"/>
    <x v="4"/>
    <n v="4"/>
    <s v="SEMARANG"/>
    <s v="UNGARAN"/>
    <s v="BDN"/>
    <s v="REG"/>
    <s v="AO"/>
    <s v="NEW SALES"/>
    <s v="1P INET"/>
    <s v="Completed (PS)"/>
    <s v="RBS-Regional 3"/>
    <d v="2026-08-14T17:08:56"/>
    <d v="2026-08-15T19:18:31"/>
    <n v="69366364"/>
    <m/>
    <n v="141411106675"/>
    <s v="Burjo dan Kost Putri"/>
    <s v="ODP-BDN-FE/013"/>
    <s v="WO061774476"/>
    <m/>
    <m/>
    <m/>
    <n v="110.345113277435"/>
    <n v="-7.2298183536129201"/>
    <s v="|MN02374|MYIA-084053309407/POI/Agustinus Heri Setyawan/083137623228/anginse.gar19.98@gmail.com"/>
    <s v="MYIB_ASSISTANT"/>
    <m/>
    <m/>
    <m/>
    <m/>
    <m/>
    <m/>
    <m/>
    <m/>
    <s v="Management Janji"/>
    <s v="2026-08-15 15:00:00 | Jam Pemasangan : 08:00 - 12.00 Tanggal Pemasangan : 15/08/2026 Info Tambahan : Hubungi pelanggan sebelum datang ke lokasi"/>
    <s v="FCC"/>
    <s v="14-08-2026 17:10:17"/>
    <d v="2026-08-15T15:00:00"/>
    <m/>
    <s v="PS"/>
    <s v="BDN"/>
    <s v="NO ADDON"/>
    <n v="20260815"/>
    <s v="Completed"/>
    <s v="HSI Bisnis Promo HUT Telkom PSB 70% - 300 Mbps"/>
    <s v="INDIBIZ"/>
    <m/>
    <m/>
    <d v="2026-08-15T15:00:00"/>
    <s v="2026-08-15 15:00:00 | Jam Pemasangan : 08:00 - 12.00 Tanggal Pemasangan : 15/08/2026 Info Tambahan : Hubungi pelanggan sebelum datang ke lokasi"/>
    <n v="2026"/>
    <n v="8"/>
    <n v="15"/>
    <d v="2026-08-15T00:00:00"/>
    <n v="-0.625"/>
    <x v="0"/>
    <x v="3"/>
  </r>
  <r>
    <n v="1798"/>
    <n v="1002528916"/>
    <n v="3"/>
    <x v="6"/>
    <n v="5"/>
    <s v="PASURUAN"/>
    <s v="PROBOLINGGO"/>
    <s v="LCE"/>
    <s v="REG"/>
    <s v="AO"/>
    <s v="NEW SALES"/>
    <m/>
    <s v="CC - HD1A - INPROGRESS UNCONTACTED"/>
    <s v="RBS-Regional 3"/>
    <d v="2026-08-15T19:24:26"/>
    <d v="2026-08-17T11:48:09"/>
    <n v="69367212"/>
    <m/>
    <n v="152511206437"/>
    <s v="TB PUTRA JAYA"/>
    <s v="ODP-LCE-FC/100"/>
    <m/>
    <m/>
    <m/>
    <m/>
    <n v="113.2133199"/>
    <n v="-7.8566554000000002"/>
    <s v="|MN01316 |/TB PUTRA JAYA/WINBACK 2.0 HSI B2B (1:1) 100MBPS 535RB PSB DISC 70%/085230747202/enoniqaye@gmail.com/KHUSNUL YAQIN/-7.856661, 113.213319"/>
    <s v="Sales Force DBS"/>
    <m/>
    <m/>
    <m/>
    <m/>
    <m/>
    <m/>
    <m/>
    <m/>
    <m/>
    <m/>
    <m/>
    <s v="15-08-2026 19:25:46"/>
    <m/>
    <m/>
    <s v="FCC"/>
    <s v="LCE"/>
    <s v="NO ADDON"/>
    <m/>
    <s v="UNCONTACTED : Line Busy SOPHAN SOPYAN 40900827|MYDITA"/>
    <s v="- 11_11446;Biaya PSB HSI EBIS Tunai di Depan ~ 11[150000]  - SP_NOSS;SP_NOSS ~ Internet NOSS Multispeed Network[0]  - SP_NOSS;SP_NOSS ~ Internet NOSS Multispeed Network[0]  - E25060;E25060 ~ ES25 - Paket HSI Bisnis (HSIE) Khusus Winback 2.0[0]  - E25060~n"/>
    <s v="INDIBIZ"/>
    <m/>
    <m/>
    <m/>
    <m/>
    <m/>
    <m/>
    <m/>
    <e v="#NUM!"/>
    <e v="#NUM!"/>
    <x v="1"/>
    <x v="26"/>
  </r>
  <r>
    <n v="1799"/>
    <n v="1002516582"/>
    <n v="3"/>
    <x v="0"/>
    <n v="5"/>
    <s v="MATARAM"/>
    <s v="BIMA"/>
    <s v="TET"/>
    <s v="REG"/>
    <s v="AO"/>
    <s v="NEW SALES"/>
    <m/>
    <s v="Completed (PS)"/>
    <s v="RBS-Regional 3"/>
    <d v="2026-08-09T16:05:22"/>
    <d v="2026-08-10T07:54:16"/>
    <n v="69360666"/>
    <m/>
    <n v="172616220037"/>
    <s v="toko Nandang"/>
    <s v="ODP-TET-FAF/36"/>
    <s v="WO061332920"/>
    <m/>
    <m/>
    <m/>
    <n v="118.6704647"/>
    <n v="-8.6860423999999998"/>
    <s v="MD|MYDB-20260805264431|SC00001/MC00152|toko Nandang|081398945118"/>
    <s v="MYDIGIBIZPARTNER"/>
    <m/>
    <m/>
    <m/>
    <m/>
    <m/>
    <m/>
    <m/>
    <m/>
    <s v="Management Janji"/>
    <s v="2026-08-08 08:00:00 | Nama : BP NANDANG  No Hp : 081398945118  No Alt :   Tgl Pemasangan : 08 Agustus 2026  Interval : PAGI   Note : Hubungi pelanggan terlebih dahulu"/>
    <s v="FCC"/>
    <d v="2026-09-08T16:09:42"/>
    <m/>
    <m/>
    <s v="PS"/>
    <s v="TET"/>
    <s v="NETMONK"/>
    <n v="20260810"/>
    <s v="Completed"/>
    <s v="- SP_NOSS;SP_NOSS ~ Internet NOSS Multispeed Network[0]  - SP_NOSS;SP_NOSS ~ Internet NOSS Multispeed Network[0]  - E23015;E23015 ~ ES23 - Perangkat ONT[0]  - E23015~null~44292;E23015||11||Abodemen 0[0]  - E23015~null~E23015_SWONTPREM;SWONTPREM ~ Biaya Se"/>
    <s v="INDIBIZ"/>
    <m/>
    <m/>
    <d v="2026-08-09T07:00:00"/>
    <s v="2026-08-08 08:00:00 | Nama : BP NANDANG  No Hp : 081398945118  No Alt :   Tgl Pemasangan : 08 Agustus 2026  Interval : PAGI   Note : Hubungi pelanggan terlebih dahulu"/>
    <n v="2026"/>
    <n v="8"/>
    <n v="10"/>
    <d v="2026-08-10T00:00:00"/>
    <n v="0.70833333333575865"/>
    <x v="0"/>
    <x v="4"/>
  </r>
  <r>
    <n v="1800"/>
    <n v="1002526569"/>
    <n v="3"/>
    <x v="0"/>
    <n v="5"/>
    <s v="KUPANG"/>
    <s v="LABOAN BAJO"/>
    <s v="RTE"/>
    <s v="REG"/>
    <s v="AO"/>
    <s v="NEW SALES"/>
    <s v="1P INET"/>
    <s v="Completed (PS)"/>
    <s v="RBS-Regional 3"/>
    <d v="2026-08-14T14:25:58"/>
    <d v="2026-08-14T17:46:20"/>
    <n v="69366117"/>
    <m/>
    <n v="172514216949"/>
    <s v="R.M. Surya Minang"/>
    <s v="ODP-RTE-FE/25 FE/D04/25.01"/>
    <s v="WO061753710"/>
    <m/>
    <m/>
    <m/>
    <n v="120.6063032"/>
    <n v="-8.8056684000000001"/>
    <s v="|MN00118|MYIA-033347752840/POI/Pak Efendi/081237828727/efendiilyas72@gmail.com"/>
    <s v="MYIB_ASSISTANT"/>
    <m/>
    <m/>
    <m/>
    <m/>
    <m/>
    <m/>
    <m/>
    <m/>
    <s v="Management Janji"/>
    <s v="2026-08-15 13:00:00 | Nama PIC : bp ilyasri No HP : 081237828727 Alt :  M Janji : 15/AGUSTUS/2026 jam Pasang : Siang Note : hubungi pelanggan jika ingin kelokasi, terimakasih. "/>
    <s v="FCC"/>
    <s v="14-08-2026 14:40:08"/>
    <d v="2026-08-15T13:00:00"/>
    <m/>
    <s v="PS"/>
    <s v="RTE"/>
    <s v="NO ADDON"/>
    <n v="20260814"/>
    <s v="Completed"/>
    <s v="HSI Bisnis Basic Promo HUT Telkom PSB 70% - 50 Mbps"/>
    <s v="INDIBIZ"/>
    <m/>
    <m/>
    <d v="2026-08-15T13:00:00"/>
    <s v="2026-08-15 13:00:00 | Nama PIC : bp ilyasri No HP : 081237828727 Alt :  M Janji : 15/AGUSTUS/2026 jam Pasang : Siang Note : hubungi pelanggan jika ingin kelokasi, terimakasih. "/>
    <n v="2026"/>
    <n v="8"/>
    <n v="14"/>
    <d v="2026-08-14T00:00:00"/>
    <n v="-1.5416666666642413"/>
    <x v="0"/>
    <x v="21"/>
  </r>
  <r>
    <n v="1801"/>
    <n v="1002525903"/>
    <n v="3"/>
    <x v="1"/>
    <n v="5"/>
    <s v="SBY UTARA"/>
    <s v="MANYAR"/>
    <s v="MGO"/>
    <s v="REG"/>
    <s v="AO"/>
    <s v="NEW SALES"/>
    <s v="1P INET"/>
    <s v="MIA - INVALID SURVEY"/>
    <s v="RBS-Regional 3"/>
    <d v="2026-08-14T10:31:56"/>
    <d v="2026-08-15T12:48:57"/>
    <n v="69365795"/>
    <m/>
    <n v="152413167136"/>
    <s v="PT Laxo Global Akses Ruko Megah"/>
    <s v="ODP-DMO-FAJ/03 FAJ/D01/01.03"/>
    <s v="WO061727668"/>
    <m/>
    <m/>
    <m/>
    <n v="112.730887569487"/>
    <n v="-7.24568503584051"/>
    <s v="MD|MYDB-20260814265309|DN00001/MN02280|PT Laxo Global Akses Ruko Megah|082245003307"/>
    <s v="MYDIGIBIZPARTNER"/>
    <m/>
    <m/>
    <m/>
    <m/>
    <m/>
    <m/>
    <m/>
    <m/>
    <s v="Management Janji"/>
    <s v="2026-08-17 15:00:00 | Waktu pemasangan : 15 agustus 2026 Jam pemasangan : 08.00 - 12.00 Info Tambahan : Hubungi pelanggan dulu sebelum ke lokasi terimakasih "/>
    <s v="FCC"/>
    <s v="14-08-2026 10:39:51"/>
    <d v="2026-08-17T15:00:00"/>
    <m/>
    <s v="SURVEY_NEW_MANJA"/>
    <s v="MGO"/>
    <s v="NO ADDON"/>
    <m/>
    <s v="MIE - INVALID SURVEY - Kendala Jalur/Rute Tarikan"/>
    <s v="HSI Bisnis Basic Promo HUT Telkom PSB 70% - 50 Mbps"/>
    <s v="INDIBIZ"/>
    <m/>
    <m/>
    <d v="2026-08-17T15:00:00"/>
    <s v="2026-08-17 15:00:00 | Waktu pemasangan : 15 agustus 2026 Jam pemasangan : 08.00 - 12.00 Info Tambahan : Hubungi pelanggan dulu sebelum ke lokasi terimakasih "/>
    <m/>
    <m/>
    <m/>
    <e v="#NUM!"/>
    <e v="#NUM!"/>
    <x v="1"/>
    <x v="8"/>
  </r>
  <r>
    <n v="1802"/>
    <n v="1002530910"/>
    <n v="3"/>
    <x v="6"/>
    <n v="5"/>
    <s v="SIDOARJO"/>
    <s v="MOJOKERTO"/>
    <s v="NGI"/>
    <s v="REG"/>
    <s v="AO"/>
    <s v="NEW SALES"/>
    <m/>
    <s v="Completed (PS)"/>
    <s v="RBS-Regional 3"/>
    <d v="2026-08-17T13:37:08"/>
    <d v="2026-08-17T20:43:51"/>
    <n v="69368119"/>
    <m/>
    <n v="152321202275"/>
    <s v="WARKOP LINA 24JAM"/>
    <s v="ODP-NGI-FD/10"/>
    <s v="WO061943976"/>
    <m/>
    <m/>
    <m/>
    <n v="112.5860698"/>
    <n v="-7.5815108000000002"/>
    <s v="WINBACK HSI B2B + NETMONK + OCA BREACH CHECKER (1:1) 300MBPS 1,306,5RB PSB DISC 70%"/>
    <s v="Sales Force DBS"/>
    <m/>
    <m/>
    <m/>
    <m/>
    <m/>
    <m/>
    <m/>
    <m/>
    <s v="Management Janji"/>
    <s v="2026-08-18 13:00:00|Jam Pemasangan : 08:00 - 12.00 Tanggal Pemasangan : 18/08/2026 Info Tambahan : Hubungi pelanggan sebelum datang ke lokasi|40981184|MYDITA"/>
    <s v="FCC"/>
    <s v="17-08-2026 13:39:51"/>
    <d v="2026-08-18T13:00:00"/>
    <m/>
    <s v="PS"/>
    <s v="NGI"/>
    <s v="NETMONK - OCA"/>
    <n v="20260817"/>
    <s v="Completed"/>
    <s v="- 11_11446;Biaya PSB HSI EBIS Tunai di Depan ~ 11[150000]  - E23015;E23015 ~ ES23 - Perangkat ONT[0]  - E23015~null~44292;E23015||11||Abodemen 0[0]  - E23015~null~E23015_SWONTPREM;SWONTPREM ~ Biaya Sewa ONT Premium ~ E23015[50000]  - E24057;E24057 ~ ES24 "/>
    <s v="INDIBIZ"/>
    <m/>
    <m/>
    <d v="2026-08-18T13:00:00"/>
    <s v="2026-08-18 13:00:00|Jam Pemasangan : 08:00 - 12.00 Tanggal Pemasangan : 18/08/2026 Info Tambahan : Hubungi pelanggan sebelum datang ke lokasi|40981184|MYDITA"/>
    <n v="2026"/>
    <n v="8"/>
    <n v="17"/>
    <d v="2026-08-17T00:00:00"/>
    <n v="-1.5416666666642413"/>
    <x v="0"/>
    <x v="19"/>
  </r>
  <r>
    <n v="1803"/>
    <n v="1002505699"/>
    <n v="3"/>
    <x v="2"/>
    <n v="5"/>
    <s v="KEDIRI"/>
    <s v="KEDIRI"/>
    <s v="KDI"/>
    <s v="REG"/>
    <s v="AO"/>
    <s v="NEW SALES"/>
    <s v="1P INET"/>
    <s v="Completed (PS)"/>
    <s v="RBS-Regional 3"/>
    <d v="2026-08-03T10:02:57"/>
    <d v="2026-08-03T15:40:07"/>
    <n v="69357276"/>
    <m/>
    <n v="152610241444"/>
    <s v="KOST BU NURRA"/>
    <s v="ODP-KDI-FS/13 FS/D02/13.01"/>
    <s v="WO060762060"/>
    <m/>
    <m/>
    <m/>
    <n v="112.018585391342"/>
    <n v="-7.8150032011846697"/>
    <s v="MD|MYDB-20260801264152|DN00001/MN01011|KOST BU NURRA|081359041118"/>
    <s v="MYDIGIBIZPARTNER"/>
    <m/>
    <m/>
    <m/>
    <m/>
    <m/>
    <m/>
    <m/>
    <m/>
    <s v="Management Janji"/>
    <s v="2026-08-04 08:00:00 | Nama Pic : bu nurrawati No Hp Pic : 081359041118 No alt : - Jam Pemasangan : pagi  Tanggal Pemasangan : 4 Agustus 2026"/>
    <s v="FCC"/>
    <d v="2026-03-08T10:10:41"/>
    <d v="2026-08-04T08:00:00"/>
    <m/>
    <s v="PS"/>
    <s v="KDI"/>
    <s v="NO ADDON"/>
    <n v="20260803"/>
    <s v="Completed"/>
    <s v="HSI Bisnis Basic Promo HUT Telkom PSB 70% - 50 Mbps"/>
    <s v="INDIBIZ"/>
    <m/>
    <m/>
    <d v="2026-08-04T08:00:00"/>
    <s v="2026-08-04 08:00:00 | Nama Pic : bu nurrawati No Hp Pic : 081359041118 No alt : - Jam Pemasangan : pagi  Tanggal Pemasangan : 4 Agustus 2026"/>
    <n v="2026"/>
    <n v="8"/>
    <n v="3"/>
    <d v="2026-08-03T00:00:00"/>
    <n v="-1.3333333333357587"/>
    <x v="0"/>
    <x v="5"/>
  </r>
  <r>
    <n v="1804"/>
    <n v="1002512021"/>
    <n v="3"/>
    <x v="2"/>
    <n v="5"/>
    <s v="MALANG"/>
    <s v="KEPANJEN"/>
    <s v="KLJ"/>
    <s v="REG"/>
    <s v="AO"/>
    <s v="NEW SALES"/>
    <m/>
    <s v="Completed (PS)"/>
    <s v="RBS-Regional 3"/>
    <d v="2026-08-06T11:22:38"/>
    <d v="2026-08-06T19:56:45"/>
    <n v="69358189"/>
    <m/>
    <n v="152703903444"/>
    <s v="TOKO KUE DINOYO MALANG"/>
    <s v="ODP-KLJ-FCA/14"/>
    <s v="WO061060052"/>
    <m/>
    <m/>
    <m/>
    <n v="112.60627479999999"/>
    <n v="-7.9373589999999998"/>
    <s v="|MN02214|MYIA-030609418801/POI/SOFANDI/081211377715/sofandioncom@gmail.com"/>
    <s v="Sales Profesional"/>
    <m/>
    <m/>
    <m/>
    <m/>
    <m/>
    <m/>
    <m/>
    <m/>
    <s v="Management Janji"/>
    <s v="2026-08-05 08:00:00 | Nama Pic : bp SOFANDI  No Hp Pic : 081211377715  No alt : -  Jam Pemasangan : pagi   Tanggal Pemasangan : 5 Agustus 2026"/>
    <s v="FCC"/>
    <d v="2026-06-08T11:25:46"/>
    <m/>
    <m/>
    <s v="PS"/>
    <s v="KLJ"/>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5 08:00:00 | Nama Pic : bp SOFANDI  No Hp Pic : 081211377715  No alt : -  Jam Pemasangan : pagi   Tanggal Pemasangan : 5 Agustus 2026"/>
    <n v="2026"/>
    <n v="8"/>
    <n v="6"/>
    <d v="2026-08-06T00:00:00"/>
    <n v="-0.29166666666424135"/>
    <x v="0"/>
    <x v="29"/>
  </r>
  <r>
    <n v="1805"/>
    <n v="1002523559"/>
    <n v="3"/>
    <x v="5"/>
    <n v="5"/>
    <s v="SINGARJA"/>
    <s v="KLUNGKUNG"/>
    <s v="SMA"/>
    <s v="REG"/>
    <s v="AO"/>
    <s v="NEW SALES"/>
    <m/>
    <s v="FCC - HD1A - PROGRESS"/>
    <s v="RBS-Regional 3"/>
    <d v="2026-08-13T09:53:09"/>
    <d v="2026-08-13T09:54:15"/>
    <n v="69364832"/>
    <m/>
    <m/>
    <s v="BAV ( Bagus Alit Villa )"/>
    <m/>
    <m/>
    <m/>
    <m/>
    <m/>
    <n v="115.44125"/>
    <n v="-8.4669620000000005"/>
    <s v="|MN02677|/PIC I Gusti Lanang Jelantik/087786694644/agungjelantik61@gmail.com"/>
    <s v="Sales Force DBS"/>
    <m/>
    <m/>
    <m/>
    <m/>
    <m/>
    <m/>
    <m/>
    <m/>
    <s v="Management Janji"/>
    <d v="1970-01-01T00:00:00"/>
    <s v="FCC"/>
    <s v="13-08-2026 09:54:52"/>
    <m/>
    <m/>
    <s v="FCC"/>
    <s v="SMA"/>
    <s v="NO ADDON"/>
    <m/>
    <s v="MYDITA RBS - HD1A - PROGRESS"/>
    <s v="- 11_11446;Biaya PSB HSI EBIS Tunai di Depan ~ 11[150000]  - E23015;E23015 ~ ES23 - Perangkat ONT[0]  - E23015~null~44292;E23015||11||Abodemen 0[0]  - E23015~null~E23015_SWONTPREM;SWONTPREM ~ Biaya Sewa ONT Premium ~ E23015[50000]  - E23047;E23047 ~ ES23 "/>
    <s v="INDIBIZ"/>
    <m/>
    <m/>
    <d v="1970-01-01T00:00:00"/>
    <d v="1970-01-01T00:00:00"/>
    <m/>
    <m/>
    <m/>
    <e v="#NUM!"/>
    <e v="#NUM!"/>
    <x v="1"/>
    <x v="6"/>
  </r>
  <r>
    <n v="1806"/>
    <n v="1002528025"/>
    <n v="3"/>
    <x v="6"/>
    <n v="5"/>
    <s v="JEMBER"/>
    <s v="BANYUWANGI"/>
    <s v="MCR"/>
    <s v="REG"/>
    <s v="AO"/>
    <s v="NEW SALES"/>
    <s v="1P INET"/>
    <s v="Completed (PS)"/>
    <s v="RBS-Regional 3"/>
    <d v="2026-08-15T11:16:57"/>
    <d v="2026-08-15T22:28:57"/>
    <n v="69366743"/>
    <m/>
    <n v="152522205161"/>
    <s v="TOKO ARUM"/>
    <s v="ODP-MCR-FC/87"/>
    <s v="WO061809926"/>
    <m/>
    <m/>
    <m/>
    <n v="114.31939389999999"/>
    <n v="-8.5050603999999996"/>
    <s v="MD|MYDB-20260815265480|DC30004/MC30042|TOKO ARUM|085185048520"/>
    <s v="MYDIGIBIZPARTNER"/>
    <m/>
    <m/>
    <m/>
    <m/>
    <m/>
    <m/>
    <m/>
    <m/>
    <s v="Management Janji"/>
    <s v="2026-08-16 08:00:00 | Tanggal pemasangan: 16/08/2026 Jam pemasangan : pagi / siang Info Tambahan : Hubungi pelanggan dulu sebelum ke lokasi terima kasih."/>
    <s v="FCC"/>
    <s v="15-08-2026 11:25:43"/>
    <d v="2026-08-16T08:00:00"/>
    <m/>
    <s v="PS"/>
    <s v="MCR"/>
    <s v="NETMONK"/>
    <n v="20260815"/>
    <s v="Completed"/>
    <s v="HSI Bisnis Bundling Netmonk PSB 70% Promo - 300 Mbps"/>
    <s v="INDIBIZ"/>
    <m/>
    <m/>
    <d v="2026-08-16T08:00:00"/>
    <s v="2026-08-16 08:00:00 | Tanggal pemasangan: 16/08/2026 Jam pemasangan : pagi / siang Info Tambahan : Hubungi pelanggan dulu sebelum ke lokasi terima kasih."/>
    <n v="2026"/>
    <n v="8"/>
    <n v="15"/>
    <d v="2026-08-15T00:00:00"/>
    <n v="-1.3333333333357587"/>
    <x v="0"/>
    <x v="16"/>
  </r>
  <r>
    <n v="1807"/>
    <n v="1002510772"/>
    <n v="3"/>
    <x v="4"/>
    <n v="4"/>
    <s v="PEKALONGAN"/>
    <s v="SLAWI"/>
    <s v="BLU"/>
    <s v="REG"/>
    <s v="AO"/>
    <s v="NEW SALES"/>
    <s v="1P INET"/>
    <s v="Completed (PS)"/>
    <s v="RBS-Regional 3"/>
    <d v="2026-08-05T14:22:56"/>
    <d v="2026-08-06T17:12:38"/>
    <n v="69359264"/>
    <m/>
    <n v="142206131307"/>
    <s v="TOKO RODIYAH"/>
    <s v="ODP-BLU-FB/176 FB/D07/176.01"/>
    <s v="WO060993359"/>
    <m/>
    <m/>
    <m/>
    <n v="109.08673815429199"/>
    <n v="-7.08829097806563"/>
    <s v="MD|MYDB-20260805264410|DN00001/MN00377|TOKO RODIYAH|082339183213"/>
    <s v="MYDIGIBIZPARTNER"/>
    <m/>
    <m/>
    <m/>
    <m/>
    <m/>
    <m/>
    <m/>
    <m/>
    <s v="Management Janji"/>
    <s v="2026-08-06 13:00:00 | M Janji : (06/08/2026) jam Pasang pagi / siang  Note : hubungi pelanggan jika ingin kelokasi"/>
    <s v="FCC"/>
    <d v="2026-05-08T14:25:36"/>
    <d v="2026-08-06T13:00:00"/>
    <m/>
    <s v="PS"/>
    <s v="BLU"/>
    <s v="NO ADDON"/>
    <n v="20260806"/>
    <s v="Completed"/>
    <s v="HSI Bisnis Basic Promo HUT Telkom PSB 70% - 50 Mbps"/>
    <s v="INDIBIZ"/>
    <m/>
    <m/>
    <d v="2026-08-06T13:00:00"/>
    <s v="2026-08-06 13:00:00 | M Janji : (06/08/2026) jam Pasang pagi / siang  Note : hubungi pelanggan jika ingin kelokasi"/>
    <n v="2026"/>
    <n v="8"/>
    <n v="6"/>
    <d v="2026-08-06T00:00:00"/>
    <n v="-0.54166666666424135"/>
    <x v="0"/>
    <x v="3"/>
  </r>
  <r>
    <n v="1808"/>
    <n v="1002512110"/>
    <n v="3"/>
    <x v="3"/>
    <n v="4"/>
    <s v="YOGYAKARTA"/>
    <s v="INNER - YOGYA JATENG SELATAN"/>
    <s v="KEN"/>
    <s v="REG"/>
    <s v="AO"/>
    <s v="NEW SALES"/>
    <m/>
    <s v="Completed (PS)"/>
    <s v="RBS-Regional 3"/>
    <d v="2026-08-06T11:41:18"/>
    <d v="2026-08-06T12:22:08"/>
    <n v="69356387"/>
    <m/>
    <n v="146130138414"/>
    <s v="KOS ALPUKAT (CV RIDHO MAJU BAIMBAI)"/>
    <s v="ODP-KEN-FGJ/040"/>
    <s v="WO061062368"/>
    <m/>
    <m/>
    <m/>
    <n v="110.414720358895"/>
    <n v="-7.76147078141428"/>
    <s v="|MC80228|/CV RIDHO MAJU BAIMBAI/Paket HSI Bisnis Promo HUT Telkom 1:1 50Mbps/MUHAMMAD RIDHO/085175240567/ridhoaza00@gmail.com"/>
    <s v="Sales Profesional"/>
    <m/>
    <m/>
    <m/>
    <m/>
    <m/>
    <m/>
    <m/>
    <m/>
    <s v="Management Janji"/>
    <s v="2026-08-01 15:00:00|M Janji :  1 AGUSTUS 2026  Jam Pasang : Pagi / Siang  Note : hubungi pelanggan jika ingin kelokasi|40981182|MYDITA"/>
    <s v="FCC"/>
    <d v="2026-06-08T11:54:59"/>
    <m/>
    <m/>
    <s v="PS"/>
    <s v="KEN"/>
    <s v="NO ADDON"/>
    <n v="20260806"/>
    <s v="Completed"/>
    <s v="- 11_11446;Biaya PSB HSI EBIS Tunai di Depan ~ 11[150000]  - E23015;E23015 ~ ES23 - Perangkat ONT[0]  - E23015~null~44292;E23015||11||Abodemen 0[0]  - E23015~null~E23015_SWONT;SWONT ~ Biaya Sewa ONT ~ E23015[30000]  - E25060;E25060 ~ ES25 - Paket HSI Bisn"/>
    <s v="INDIBIZ"/>
    <m/>
    <m/>
    <d v="2026-08-06T07:00:00"/>
    <s v="2026-08-01 15:00:00|M Janji :  1 AGUSTUS 2026  Jam Pasang : Pagi / Siang  Note : hubungi pelanggan jika ingin kelokasi|40981182|MYDITA"/>
    <n v="2026"/>
    <n v="8"/>
    <n v="6"/>
    <d v="2026-08-06T00:00:00"/>
    <n v="-0.29166666666424135"/>
    <x v="0"/>
    <x v="3"/>
  </r>
  <r>
    <n v="1809"/>
    <n v="1002514579"/>
    <n v="3"/>
    <x v="5"/>
    <n v="5"/>
    <s v="DENPASAR"/>
    <s v="SANUR"/>
    <s v="KLM"/>
    <s v="REG"/>
    <s v="AO"/>
    <s v="NEW SALES"/>
    <s v="1P INET"/>
    <s v="102 | FOLLOW UP COMPLETED"/>
    <s v="RBS-Regional 3"/>
    <d v="2026-08-07T13:19:56"/>
    <d v="2026-08-09T16:21:05"/>
    <n v="69360741"/>
    <m/>
    <n v="172401793415"/>
    <s v="PT AGUNG ARYA HARDY"/>
    <s v="ODP-KLM-FL/21 FL/D05/21.01"/>
    <s v="WO061164559"/>
    <m/>
    <m/>
    <m/>
    <n v="115.23094810000001"/>
    <n v="-8.6773299999999995"/>
    <s v="|MN02665|MYIA-079520489554/POI/Pak fandi/087857518641/spbu.bali.5480142@gmail.com"/>
    <s v="MYIB_ASSISTANT"/>
    <m/>
    <m/>
    <m/>
    <m/>
    <m/>
    <m/>
    <m/>
    <m/>
    <s v="Management Janji"/>
    <s v="2026-08-08 13:00:00 | Nama Pic : BP FANDI No Hp Pic : 087866890803 Jam Pemasangan : 08:00 - 12.00 Tanggal Pemasangan : SABTU 08 AGUSTUS 2026 Info Tambahan : Hubungi pelanggan sebelum datang ke lokasi, terima kasih."/>
    <s v="FCC"/>
    <d v="2026-07-08T13:25:39"/>
    <d v="2026-08-08T13:00:00"/>
    <s v="Kendala Pelanggan"/>
    <s v="REVOKE"/>
    <s v="KLM"/>
    <s v="NO ADDON"/>
    <m/>
    <s v="Follow Up Revoke Completed, New Order ID : SC1002516591"/>
    <s v="HSI Bisnis Promo HUT Telkom PSB 70% - 100 Mbps"/>
    <s v="INDIBIZ"/>
    <m/>
    <m/>
    <d v="2026-08-08T13:00:00"/>
    <s v="2026-08-08 13:00:00 | Nama Pic : BP FANDI No Hp Pic : 087866890803 Jam Pemasangan : 08:00 - 12.00 Tanggal Pemasangan : SABTU 08 AGUSTUS 2026 Info Tambahan : Hubungi pelanggan sebelum datang ke lokasi, terima kasih."/>
    <m/>
    <m/>
    <m/>
    <e v="#NUM!"/>
    <e v="#NUM!"/>
    <x v="1"/>
    <x v="12"/>
  </r>
  <r>
    <n v="1810"/>
    <n v="1002520090"/>
    <n v="3"/>
    <x v="1"/>
    <n v="5"/>
    <s v="SBY UTARA"/>
    <s v="GRESIK"/>
    <s v="BPG"/>
    <s v="REG"/>
    <s v="AO"/>
    <s v="NEW SALES"/>
    <m/>
    <s v="Completed (PS)"/>
    <s v="RBS-Regional 3"/>
    <d v="2026-08-11T14:07:32"/>
    <d v="2026-08-11T22:14:10"/>
    <n v="69361282"/>
    <m/>
    <n v="152443208733"/>
    <s v="PKM DAWARBLANDONG RUANG LAYANAN"/>
    <s v="ODP-BPG-FL/35"/>
    <s v="WO061504506"/>
    <m/>
    <m/>
    <m/>
    <n v="112.42520500000001"/>
    <n v="-7.3288700000000002"/>
    <s v="MD|MYDB-20260808264719|DN00001/MN02100|PKM DAWARBLANDONG RUANG LAYANAN|081333000850"/>
    <s v="MYDIGIBIZPARTNER"/>
    <m/>
    <m/>
    <m/>
    <m/>
    <m/>
    <m/>
    <m/>
    <m/>
    <s v="Management Janji"/>
    <s v="2026-08-09 08:00:00 | Tanggal Pemasangan : 09 Agustus 2026  Jam Pemasangan : 08:00 13:00  Info Tambahan : Hubungi pelanggan dulu sebelum ke lokasi terimakasih"/>
    <s v="FCC"/>
    <d v="2026-11-08T14:10:22"/>
    <m/>
    <m/>
    <s v="PS"/>
    <s v="BPG"/>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07:00:00"/>
    <s v="2026-08-09 08:00:00 | Tanggal Pemasangan : 09 Agustus 2026  Jam Pemasangan : 08:00 13:00  Info Tambahan : Hubungi pelanggan dulu sebelum ke lokasi terimakasih"/>
    <n v="2026"/>
    <n v="8"/>
    <n v="11"/>
    <d v="2026-08-11T00:00:00"/>
    <n v="-0.29166666666424135"/>
    <x v="0"/>
    <x v="15"/>
  </r>
  <r>
    <n v="1811"/>
    <n v="1002515647"/>
    <n v="3"/>
    <x v="1"/>
    <n v="5"/>
    <s v="MADURA"/>
    <s v="PAMEKASAN"/>
    <s v="SMP"/>
    <s v="REG"/>
    <s v="AO"/>
    <s v="NEW SALES"/>
    <s v="1P INET"/>
    <s v="102 | FOLLOW UP COMPLETED"/>
    <s v="RBS-Regional 3"/>
    <d v="2026-08-08T09:31:57"/>
    <d v="2026-08-12T15:16:44"/>
    <n v="69361256"/>
    <m/>
    <n v="152431232338"/>
    <s v="Toko Puji"/>
    <s v="ODP-SMP-FDB/09 FDB/D01/09.01"/>
    <s v="WO061237876"/>
    <m/>
    <m/>
    <m/>
    <n v="113.91540102660601"/>
    <n v="-7.1790439618669497"/>
    <s v="MD|MYDB-20260808264723|DN00001/MN00572|Toko Puji|085904327423"/>
    <s v="MYDIGIBIZPARTNER"/>
    <m/>
    <m/>
    <m/>
    <m/>
    <m/>
    <m/>
    <m/>
    <m/>
    <s v="Management Janji"/>
    <s v="2026-08-09 08:00:00 | Nama PIC : Ibu Puji No Hp : 085904327423 No Alt : - Tgl Pemasangan : 09 Agustus 2026 Interval : PAGI SIANG Note : Hubungi pelanggan terlebih dahulu"/>
    <s v="FCC"/>
    <d v="2026-08-08T09:39:52"/>
    <d v="2026-08-09T08:00:00"/>
    <s v="Kendala Pelanggan"/>
    <s v="REVOKE"/>
    <s v="SMP"/>
    <s v="NO ADDON"/>
    <m/>
    <s v="Follow Up Revoke Completed, New Order ID : SC1002522585"/>
    <s v="HSI Bisnis Promo HUT Telkom PSB 70% - 50 Mbps"/>
    <s v="INDIBIZ"/>
    <m/>
    <m/>
    <d v="2026-08-09T08:00:00"/>
    <s v="2026-08-09 08:00:00 | Nama PIC : Ibu Puji No Hp : 085904327423 No Alt : - Tgl Pemasangan : 09 Agustus 2026 Interval : PAGI SIANG Note : Hubungi pelanggan terlebih dahulu"/>
    <m/>
    <m/>
    <m/>
    <e v="#NUM!"/>
    <e v="#NUM!"/>
    <x v="1"/>
    <x v="1"/>
  </r>
  <r>
    <n v="1812"/>
    <n v="1002504404"/>
    <n v="3"/>
    <x v="0"/>
    <n v="5"/>
    <s v="MATARAM"/>
    <s v="BIMA"/>
    <s v="TET"/>
    <s v="DGS"/>
    <s v="AO"/>
    <s v="NEW SALES"/>
    <m/>
    <s v="Completed (PS)"/>
    <s v="DGS-B2B TREG"/>
    <d v="2026-08-01T11:12:23"/>
    <d v="2026-08-01T16:24:11"/>
    <n v="69356168"/>
    <m/>
    <n v="172616790145"/>
    <s v="UPTD-UPPRD WILAYAH V CABANG PANDA"/>
    <s v="ODP-TET-FAB/104"/>
    <s v="WO060632822"/>
    <m/>
    <m/>
    <m/>
    <n v="118.696022"/>
    <n v="-8.5178539999999998"/>
    <s v="DGS HSI |TREG 3 | IRAWATI | 960251|85242810198/82191978182|UPTD-UPPRD WILAYAH V CABANG PANDA|Indibiz 100mbps 1:1 netmonk"/>
    <s v="Account Manager"/>
    <m/>
    <m/>
    <m/>
    <m/>
    <m/>
    <m/>
    <m/>
    <m/>
    <s v="Management Janji"/>
    <s v="call by phone"/>
    <s v="FCC"/>
    <d v="2026-01-08T11:25:25"/>
    <m/>
    <m/>
    <s v="PS"/>
    <s v="TET"/>
    <s v="NETMONK"/>
    <n v="20260801"/>
    <s v="Completed"/>
    <s v="- 11_11450;Biaya PSB Reguler HSI EBIS ~ 11[150000]  - E23015;E23015 ~ ES23 - Perangkat ONT[0]  - E23015~null~44292;E23015||11||Abodemen 0[0]  - E23015~null~E23015_SWONTPREM;SWONTPREM ~ Biaya Sewa ONT Premium ~ E23015[50000]  - E23046;E23046 ~ ES23 - Paket"/>
    <s v="INDIBIZ"/>
    <m/>
    <m/>
    <d v="1970-01-01T07:00:00"/>
    <s v="call by phone"/>
    <n v="2026"/>
    <n v="8"/>
    <n v="1"/>
    <d v="2026-08-01T00:00:00"/>
    <n v="20665.708333333332"/>
    <x v="2"/>
    <x v="4"/>
  </r>
  <r>
    <n v="1813"/>
    <n v="1002505585"/>
    <n v="3"/>
    <x v="6"/>
    <n v="5"/>
    <s v="SIDOARJO"/>
    <s v="INNER - JATIM TIMUR"/>
    <s v="KRN"/>
    <s v="REG"/>
    <s v="AO"/>
    <s v="NEW SALES"/>
    <m/>
    <s v="Completed (PS)"/>
    <s v="RBS-Regional 3"/>
    <d v="2026-08-03T09:16:39"/>
    <d v="2026-08-03T15:49:20"/>
    <n v="69357203"/>
    <m/>
    <n v="152331250891"/>
    <s v="SAMUDERA WARNA INTERNASIONAL"/>
    <s v="ODP-KRN-FAN/042"/>
    <s v="WO060775172"/>
    <m/>
    <m/>
    <m/>
    <n v="112.4925449"/>
    <n v="-7.4150343999999997"/>
    <s v="|MN02580|/SAMUDERA WARNA INTERNASIONAL/WINBACK 2.0 HSI B2B (1:1) 100MBPS 535RB PSB DISC 70%//steven.djajadi@hotmail.com/STEVEN ANDREW DJAJADI/82282284141"/>
    <s v="Sales Force DBS"/>
    <m/>
    <m/>
    <m/>
    <m/>
    <m/>
    <m/>
    <m/>
    <m/>
    <s v="Management Janji"/>
    <s v="2026-08-04 08:00:00|No Hp Pic : 082282284141 No alt : - Jam Pemasangan :  Tanggal Pemasangan : 04/08/2026 hub sebelum ke lokasi|40961370|MYDITA"/>
    <s v="FCC"/>
    <d v="2026-03-08T09:25:39"/>
    <d v="2026-08-04T08:00:00"/>
    <m/>
    <s v="PS"/>
    <s v="KRN"/>
    <s v="NO ADDON"/>
    <n v="20260803"/>
    <s v="Completed"/>
    <s v="- 11_11446;Biaya PSB HSI EBIS Tunai di Depan ~ 11[150000]  - SP_NOSS;SP_NOSS ~ Internet NOSS Multispeed Network[0]  - SP_NOSS;SP_NOSS ~ Internet NOSS Multispeed Network[0]  - E25060;E25060 ~ ES25 - Paket HSI Bisnis (HSIE) Khusus Winback 2.0[0]  - E25060~n"/>
    <s v="INDIBIZ"/>
    <m/>
    <m/>
    <d v="2026-08-04T08:00:00"/>
    <s v="2026-08-04 08:00:00|No Hp Pic : 082282284141 No alt : - Jam Pemasangan :  Tanggal Pemasangan : 04/08/2026 hub sebelum ke lokasi|40961370|MYDITA"/>
    <n v="2026"/>
    <n v="8"/>
    <n v="3"/>
    <d v="2026-08-03T00:00:00"/>
    <n v="-1.3333333333357587"/>
    <x v="0"/>
    <x v="17"/>
  </r>
  <r>
    <n v="1814"/>
    <n v="1002527835"/>
    <n v="3"/>
    <x v="2"/>
    <n v="5"/>
    <s v="MALANG"/>
    <s v="KEPANJEN"/>
    <s v="KEP"/>
    <s v="REG"/>
    <s v="AO"/>
    <s v="NEW SALES"/>
    <s v="1P INET"/>
    <s v="Completed (PS)"/>
    <s v="RBS-Regional 3"/>
    <d v="2026-08-15T09:58:56"/>
    <d v="2026-08-15T14:45:49"/>
    <n v="69366622"/>
    <m/>
    <n v="152718219109"/>
    <s v="toko grosir randy"/>
    <s v="ODP-KEP-FU/49 FU/D04/49.01"/>
    <s v="WO061802641"/>
    <m/>
    <m/>
    <m/>
    <n v="112.5292129"/>
    <n v="-8.1402958999999999"/>
    <s v="|MN02462|MYIA-075688850236/POI/randy@gmail.com/081351798661/galihrendysatriya@gmail.com"/>
    <s v="MYIB_ASSISTANT"/>
    <m/>
    <m/>
    <m/>
    <m/>
    <m/>
    <m/>
    <m/>
    <m/>
    <s v="Management Janji"/>
    <s v="2026-08-16 08:00:00 | Tanggal pemasangan: 16/08/2026 Jam pemasangan : pagi / siang Info Tambahan : Hubungi pelanggan dulu sebelum ke lokasi terima kasih."/>
    <s v="FCC"/>
    <s v="15-08-2026 10:10:11"/>
    <d v="2026-08-16T08:00:00"/>
    <m/>
    <s v="PS"/>
    <s v="KEP"/>
    <s v="NO ADDON"/>
    <n v="20260815"/>
    <s v="Completed"/>
    <s v="HSI Bisnis Promo HUT Telkom PSB 70% - 200 Mbps"/>
    <s v="INDIBIZ"/>
    <m/>
    <m/>
    <d v="2026-08-16T08:00:00"/>
    <s v="2026-08-16 08:00:00 | Tanggal pemasangan: 16/08/2026 Jam pemasangan : pagi / siang Info Tambahan : Hubungi pelanggan dulu sebelum ke lokasi terima kasih."/>
    <n v="2026"/>
    <n v="8"/>
    <n v="15"/>
    <d v="2026-08-15T00:00:00"/>
    <n v="-1.3333333333357587"/>
    <x v="0"/>
    <x v="29"/>
  </r>
  <r>
    <n v="1815"/>
    <n v="1002526375"/>
    <n v="3"/>
    <x v="6"/>
    <n v="5"/>
    <s v="JEMBER"/>
    <s v="BANYUWANGI"/>
    <s v="GEN"/>
    <s v="REG"/>
    <s v="AO"/>
    <s v="NEW SALES"/>
    <s v="1P INET"/>
    <s v="Completed (PS)"/>
    <s v="RBS-Regional 3"/>
    <d v="2026-08-14T13:14:57"/>
    <d v="2026-08-14T16:00:27"/>
    <n v="69366028"/>
    <m/>
    <n v="152519203966"/>
    <s v="toko surya Gambiran 2"/>
    <s v="ODP-GEN-FH/15 FH/D02/15.01"/>
    <s v="WO061745444"/>
    <m/>
    <m/>
    <m/>
    <n v="114.15111925452899"/>
    <n v="-8.3914654383496199"/>
    <s v="MD|MYDB-20260814265314|DC30004/MC30053|toko surya Gambiran 2|089682904797"/>
    <s v="MYDIGIBIZPARTNER"/>
    <m/>
    <m/>
    <m/>
    <m/>
    <m/>
    <m/>
    <m/>
    <m/>
    <s v="Management Janji"/>
    <s v="2026-08-15 13:00:00 | M Janji :  15 Agustus 2026 Jam Pasang : Pagi Note : hubungi pelanggan jika ingin ke lokasi, terima kasih. "/>
    <s v="FCC"/>
    <s v="14-08-2026 13:25:32"/>
    <d v="2026-08-15T13:00:00"/>
    <m/>
    <s v="PS"/>
    <s v="GEN"/>
    <s v="NETMONK"/>
    <n v="20260814"/>
    <s v="Completed"/>
    <s v="HSI Bisnis Bundling Netmonk PSB 70% Promo - 300 Mbps"/>
    <s v="INDIBIZ"/>
    <m/>
    <m/>
    <d v="2026-08-15T13:00:00"/>
    <s v="2026-08-15 13:00:00 | M Janji :  15 Agustus 2026 Jam Pasang : Pagi Note : hubungi pelanggan jika ingin ke lokasi, terima kasih. "/>
    <n v="2026"/>
    <n v="8"/>
    <n v="14"/>
    <d v="2026-08-14T00:00:00"/>
    <n v="-1.5416666666642413"/>
    <x v="0"/>
    <x v="16"/>
  </r>
  <r>
    <n v="1816"/>
    <n v="1002524026"/>
    <n v="3"/>
    <x v="7"/>
    <n v="4"/>
    <s v="KUDUS"/>
    <s v="KUDUS"/>
    <s v="DMA"/>
    <s v="REG"/>
    <s v="AO"/>
    <s v="NEW SALES"/>
    <m/>
    <s v="Completed (PS)"/>
    <s v="RBS-Regional 3"/>
    <d v="2026-08-13T11:59:04"/>
    <d v="2026-08-14T07:47:38"/>
    <n v="69362784"/>
    <m/>
    <n v="141456115409"/>
    <s v="SPBU 44.595.15"/>
    <s v="ODP-DMA-FC/091"/>
    <s v="WO061658278"/>
    <m/>
    <m/>
    <m/>
    <n v="110.656704879073"/>
    <n v="-6.8965009604495702"/>
    <s v="|MC60025|MYIA-033912687919/POI/Teguh Ariyanto/085363135326/askagroup@yahoo.co.id"/>
    <s v="Sales Profesional"/>
    <m/>
    <m/>
    <m/>
    <m/>
    <m/>
    <m/>
    <m/>
    <m/>
    <s v="Management Janji"/>
    <s v="2026-08-11 15:00:00 | Nama PIC : bapak teguh  No HP :  085363135326  Alt :   M Janji : (SELASA/11/AGUSTUS/2026)  jam Pasang : 09:00  Note : hubungi pelanggan jika ingin kelokasi"/>
    <s v="FCC"/>
    <s v="13-08-2026 12:09:47"/>
    <m/>
    <m/>
    <s v="PS"/>
    <s v="DMA"/>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1 15:00:00 | Nama PIC : bapak teguh  No HP :  085363135326  Alt :   M Janji : (SELASA/11/AGUSTUS/2026)  jam Pasang : 09:00  Note : hubungi pelanggan jika ingin kelokasi"/>
    <n v="2026"/>
    <n v="8"/>
    <n v="14"/>
    <d v="2026-08-14T00:00:00"/>
    <n v="0.70833333333575865"/>
    <x v="0"/>
    <x v="3"/>
  </r>
  <r>
    <n v="1817"/>
    <n v="1002511654"/>
    <n v="3"/>
    <x v="1"/>
    <n v="5"/>
    <s v="SBY UTARA"/>
    <s v="GRESIK"/>
    <s v="CRM"/>
    <s v="REG"/>
    <s v="AO"/>
    <s v="NEW SALES"/>
    <s v="1P INET"/>
    <s v="Completed (PS)"/>
    <s v="RBS-Regional 3"/>
    <d v="2026-08-06T09:46:57"/>
    <d v="2026-08-07T13:35:04"/>
    <n v="69359665"/>
    <m/>
    <n v="152446246167"/>
    <s v="WARKOP RF 1 BANJARSARI"/>
    <s v="ODP-CRM-FT/04 FT/D01/04.01"/>
    <s v="WO061047467"/>
    <m/>
    <m/>
    <m/>
    <n v="112.583199106156"/>
    <n v="-7.1738093872094097"/>
    <s v="MD|MYDB-20260804264313|DN00001/MN01273|WARKOP RF 1 BANJARSARI|082333597653"/>
    <s v="MYDIGIBIZPARTNER"/>
    <m/>
    <m/>
    <m/>
    <m/>
    <m/>
    <m/>
    <m/>
    <m/>
    <s v="Management Janji"/>
    <s v="2026-08-07 10:00:00 | Tanggal pemasangan: 6/08/2026 Jam pemasangan : pagi / siang Info Tambahan : Hubungi pelanggan dulu sebelum ke lokasi. terima kasih"/>
    <s v="FCC"/>
    <d v="2026-06-08T09:55:05"/>
    <d v="2026-08-07T10:00:00"/>
    <s v="Kendala Pelanggan"/>
    <s v="PS"/>
    <s v="CRM"/>
    <s v="NO ADDON"/>
    <n v="20260807"/>
    <s v="Completed"/>
    <s v="HSI Bisnis Promo HUT Telkom PSB 70% - 50 Mbps"/>
    <s v="INDIBIZ"/>
    <m/>
    <m/>
    <d v="2026-08-07T10:00:00"/>
    <s v="2026-08-07 10:00:00 | Tanggal pemasangan: 6/08/2026 Jam pemasangan : pagi / siang Info Tambahan : Hubungi pelanggan dulu sebelum ke lokasi. terima kasih"/>
    <n v="2026"/>
    <n v="8"/>
    <n v="7"/>
    <d v="2026-08-07T00:00:00"/>
    <n v="-0.41666666666424135"/>
    <x v="0"/>
    <x v="15"/>
  </r>
  <r>
    <n v="1818"/>
    <n v="1002524394"/>
    <n v="3"/>
    <x v="4"/>
    <n v="4"/>
    <s v="PEKALONGAN"/>
    <s v="TEGAL"/>
    <s v="TEG"/>
    <s v="REG"/>
    <s v="AO"/>
    <s v="NEW SALES"/>
    <s v="1P INET"/>
    <s v="Completed (PS)"/>
    <s v="RBS-Regional 3"/>
    <d v="2026-08-13T14:04:57"/>
    <d v="2026-08-14T12:42:27"/>
    <n v="69365225"/>
    <m/>
    <n v="142212126738"/>
    <s v="MDTU Al Kautsar Pacul"/>
    <s v="ODP-TEG-FJ/079 FJ/D05/079.01"/>
    <s v="WO061673952"/>
    <m/>
    <m/>
    <m/>
    <n v="109.159308336675"/>
    <n v="-6.8954124690654401"/>
    <s v="MD|MYDB-20260813265196|EC50002/MC50089|MDTU Al Kautsar Pacul|08156664659"/>
    <s v="MYDIGIBIZPARTNER"/>
    <m/>
    <m/>
    <m/>
    <m/>
    <m/>
    <m/>
    <m/>
    <m/>
    <s v="Management Janji"/>
    <s v="2026-08-14 13:00:00 | Nama : BP WAHIDIN No Hp : 08156664659 No Alt :  Tgl Pemasangan : 14 Agustus 2026 Interval : PAGI  Note : Hubungi pelanggan terlebih dahulu"/>
    <s v="FCC"/>
    <s v="13-08-2026 14:39:50"/>
    <d v="2026-08-14T13:00:00"/>
    <m/>
    <s v="PS"/>
    <s v="TEG"/>
    <s v="NO ADDON"/>
    <n v="20260814"/>
    <s v="Completed"/>
    <s v="HSI Bisnis Promo HUT Telkom PSB 70% - 50 Mbps"/>
    <s v="INDIBIZ"/>
    <m/>
    <m/>
    <d v="2026-08-14T13:00:00"/>
    <s v="2026-08-14 13:00:00 | Nama : BP WAHIDIN No Hp : 08156664659 No Alt :  Tgl Pemasangan : 14 Agustus 2026 Interval : PAGI  Note : Hubungi pelanggan terlebih dahulu"/>
    <n v="2026"/>
    <n v="8"/>
    <n v="14"/>
    <d v="2026-08-14T00:00:00"/>
    <n v="-0.54166666666424135"/>
    <x v="0"/>
    <x v="3"/>
  </r>
  <r>
    <n v="1819"/>
    <n v="1002519051"/>
    <n v="3"/>
    <x v="3"/>
    <n v="4"/>
    <s v="PURWOKERTO"/>
    <s v="PURWOKERTO"/>
    <s v="AJB"/>
    <s v="REG"/>
    <s v="AO"/>
    <s v="NEW SALES"/>
    <s v="1P INET"/>
    <s v="102 | FOLLOW UP COMPLETED"/>
    <s v="RBS-Regional 3"/>
    <d v="2026-08-11T09:37:57"/>
    <d v="2026-08-13T17:51:26"/>
    <n v="69362958"/>
    <m/>
    <n v="143387115922"/>
    <s v="SPBU PERTAMINA 44.531.20 JAMBU"/>
    <s v="ODP-AJB-FW/001 FW/D01/001.01"/>
    <s v="WO061467572"/>
    <m/>
    <m/>
    <m/>
    <n v="109.062595"/>
    <n v="-7.4956149999999999"/>
    <s v="|MC00213|MYIA-033355129640/POI/WARNO/081327377920/spbu.jambu@yahoo.co.id"/>
    <s v="MYIB_ASSISTANT"/>
    <m/>
    <m/>
    <m/>
    <m/>
    <m/>
    <m/>
    <m/>
    <m/>
    <s v="Management Janji"/>
    <s v="2026-08-12 08:00:00 | M Janji : (12/08/2026) jam Pasang : 09:00 Note : hubungi pelanggan jika ingin kelokasi "/>
    <s v="FCC"/>
    <d v="2026-11-08T09:40:16"/>
    <d v="2026-08-12T08:00:00"/>
    <s v="Kendala Lainnya"/>
    <s v="REVOKE"/>
    <s v="AJB"/>
    <s v="NO ADDON"/>
    <m/>
    <s v="Follow Up Revoke Completed, New Order ID : SC1002525157"/>
    <s v="HSI Bisnis Promo HUT Telkom PSB 70% - 100 Mbps Dual Band"/>
    <s v="INDIBIZ"/>
    <m/>
    <m/>
    <d v="2026-08-12T08:00:00"/>
    <s v="2026-08-12 08:00:00 | M Janji : (12/08/2026) jam Pasang : 09:00 Note : hubungi pelanggan jika ingin kelokasi "/>
    <m/>
    <m/>
    <m/>
    <e v="#NUM!"/>
    <e v="#NUM!"/>
    <x v="1"/>
    <x v="3"/>
  </r>
  <r>
    <n v="1820"/>
    <n v="1002506582"/>
    <n v="3"/>
    <x v="4"/>
    <n v="4"/>
    <s v="SEMARANG"/>
    <s v="KENDAL"/>
    <s v="KDL"/>
    <s v="DPS"/>
    <s v="AO"/>
    <s v="NEW SALES"/>
    <m/>
    <s v="Completed (PS)"/>
    <s v="DPS-Logistic &amp; Manufacturing"/>
    <d v="2026-08-03T17:27:20"/>
    <d v="2026-08-04T15:37:37"/>
    <n v="69357813"/>
    <m/>
    <n v="146457106136"/>
    <s v="PT BIMA ADIKARYA PERSADA"/>
    <s v="ODP-KDL-FA/025"/>
    <s v="WO060829067"/>
    <m/>
    <m/>
    <m/>
    <n v="110.19840687"/>
    <n v="-6.920584957"/>
    <s v="DPS HSI | OKTIAWAN | 403652 | TREG 3| KAWASAN INDUSTRI KENDAL | KIKIN | 081336360377 | HSIBISNIS100MBPS"/>
    <s v="Account Manager"/>
    <m/>
    <m/>
    <m/>
    <m/>
    <m/>
    <m/>
    <m/>
    <m/>
    <s v="Management Janji"/>
    <s v="KONFIRMASI UP"/>
    <s v="FCC"/>
    <d v="2026-03-08T17:39:44"/>
    <m/>
    <m/>
    <s v="PS"/>
    <s v="KDL"/>
    <s v="NO ADDON"/>
    <n v="20260804"/>
    <s v="Completed"/>
    <s v="- 11_11450;Biaya PSB Reguler HSI EBIS ~ 11[150000]  - SP_NOSS;SP_NOSS ~ Internet NOSS Multispeed Network[0]  - SP_NOSS;SP_NOSS ~ Internet NOSS Multispeed Network[0]  - E23015;E23015 ~ ES23 - Perangkat ONT[0]  - E23015~null~44292;E23015||11||Abodemen 0[0] "/>
    <s v="INDIBIZ"/>
    <m/>
    <m/>
    <d v="2026-08-04T13:00:00"/>
    <s v="KONFIRMASI UP"/>
    <n v="2026"/>
    <n v="8"/>
    <n v="4"/>
    <d v="2026-08-04T00:00:00"/>
    <n v="-0.54166666666424135"/>
    <x v="0"/>
    <x v="3"/>
  </r>
  <r>
    <n v="1821"/>
    <n v="1002524431"/>
    <n v="3"/>
    <x v="2"/>
    <n v="5"/>
    <s v="MADIUN"/>
    <s v="PONOROGO"/>
    <s v="LOG"/>
    <s v="DSS"/>
    <s v="AO"/>
    <s v="NEW SALES"/>
    <m/>
    <s v="7 | OSS - PROVISIONING ISSUED"/>
    <s v="DSS-Man &amp; Infrastructure"/>
    <d v="2026-08-13T14:13:31"/>
    <d v="2026-08-13T14:18:31"/>
    <n v="69365224"/>
    <m/>
    <n v="152621201267"/>
    <s v="PLN NP UP PACITAN"/>
    <s v="OTB-LOG-027"/>
    <s v="WO061675206"/>
    <m/>
    <m/>
    <m/>
    <n v="111.37383228058199"/>
    <n v="-8.2599009832022094"/>
    <s v="AMDES;405605;CHUSNUL NUUR FADILLAH;PSB;100 MBPS INET ONLY;BERNIE/+62 821-4307-7435"/>
    <s v="Account Manager"/>
    <m/>
    <m/>
    <m/>
    <m/>
    <m/>
    <m/>
    <m/>
    <m/>
    <s v="Management Janji"/>
    <s v="ss"/>
    <s v="FCC"/>
    <s v="13-08-2026 14:39:50"/>
    <m/>
    <m/>
    <s v="PI"/>
    <s v="LOG"/>
    <s v="NO ADDON"/>
    <m/>
    <s v="Provisioning Issued"/>
    <s v="- 11_11450;Biaya PSB Reguler HSI EBIS ~ 11[150000]  - SP_NOSS;SP_NOSS ~ Internet NOSS Multispeed Network[0]  - SP_NOSS;SP_NOSS ~ Internet NOSS Multispeed Network[0]  - E23046;E23046 ~ ES23 - Paket HSI Bisnis[0]  - E23046~null~E23046_UNL;UNL ~ Internet-Lin"/>
    <s v="INDIBIZ"/>
    <m/>
    <m/>
    <d v="2026-08-13T20:30:00"/>
    <s v="ss"/>
    <m/>
    <m/>
    <m/>
    <e v="#NUM!"/>
    <e v="#NUM!"/>
    <x v="1"/>
    <x v="2"/>
  </r>
  <r>
    <n v="1822"/>
    <n v="1002517364"/>
    <n v="3"/>
    <x v="4"/>
    <n v="4"/>
    <s v="PEKALONGAN"/>
    <s v="TEGAL"/>
    <s v="TEG"/>
    <s v="REG"/>
    <s v="AO"/>
    <s v="NEW SALES"/>
    <m/>
    <s v="Completed (PS)"/>
    <s v="RBS-Regional 3"/>
    <d v="2026-08-10T11:10:44"/>
    <d v="2026-08-10T13:23:15"/>
    <n v="69358089"/>
    <m/>
    <n v="142212126153"/>
    <s v="PT. DEDY JAYA LAMBANG PERKASA"/>
    <s v="ODP-TEG-FBP/013"/>
    <s v="WO061377287"/>
    <m/>
    <m/>
    <m/>
    <n v="109.132043"/>
    <n v="-6.8589640000000003"/>
    <s v="|MN00292|MYIA-012469433290/POI/Ariesti Gita Mentari/081329821989/gitamentari3030@gmail.com"/>
    <s v="Account Manager"/>
    <m/>
    <m/>
    <m/>
    <m/>
    <m/>
    <m/>
    <m/>
    <m/>
    <s v="Management Janji"/>
    <s v="2026-08-05 08:00:00 | Nama PIC: bu ariesta gita  Notel: 081329821989  Alt: -   Tanggal: 5/8/2026  Jam Pasang: Pagi  Note: Hubungi sebelum ke lokasi, terimakasih."/>
    <s v="FCC"/>
    <d v="2026-10-08T11:40:04"/>
    <m/>
    <m/>
    <s v="PS"/>
    <s v="TEG"/>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5 08:00:00 | Nama PIC: bu ariesta gita  Notel: 081329821989  Alt: -   Tanggal: 5/8/2026  Jam Pasang: Pagi  Note: Hubungi sebelum ke lokasi, terimakasih."/>
    <n v="2026"/>
    <n v="8"/>
    <n v="10"/>
    <d v="2026-08-10T00:00:00"/>
    <n v="-0.29166666666424135"/>
    <x v="0"/>
    <x v="3"/>
  </r>
  <r>
    <n v="1823"/>
    <n v="1002517006"/>
    <n v="3"/>
    <x v="2"/>
    <n v="5"/>
    <s v="MADIUN"/>
    <s v="NGAWI"/>
    <s v="WKU"/>
    <s v="REG"/>
    <s v="AO"/>
    <s v="NEW SALES"/>
    <s v="1P INET"/>
    <s v="Completed (PS)"/>
    <s v="RBS-Regional 3"/>
    <d v="2026-08-10T09:19:57"/>
    <d v="2026-08-10T16:28:41"/>
    <n v="69362103"/>
    <m/>
    <n v="152634205526"/>
    <s v="SPBU 54.632.14"/>
    <s v="ODP-WKU-FC/24 FC/D05/24.01"/>
    <s v="WO061360692"/>
    <m/>
    <m/>
    <m/>
    <n v="111.22532699999999"/>
    <n v="-7.4103079999999997"/>
    <s v="|MN00265|MYIA-062981920887/POI/JOKO SUPRIYANTO/081335179885/spbu5463214@gmail.com"/>
    <s v="MYIB_ASSISTANT"/>
    <m/>
    <m/>
    <m/>
    <m/>
    <m/>
    <m/>
    <m/>
    <m/>
    <s v="Management Janji"/>
    <s v="2026-08-11 08:00:00 | Nama PIC : bapak joko No HP : 081335179885 Alt :  M Janji : (SELASA/11/AGUSTUS/2026) jam Pasang : 09:00 Note : hubungi pelanggan jika ingin kelokasi"/>
    <s v="FCC"/>
    <d v="2026-10-08T09:25:41"/>
    <d v="2026-08-11T08:00:00"/>
    <m/>
    <s v="PS"/>
    <s v="WKU"/>
    <s v="NO ADDON"/>
    <n v="20260810"/>
    <s v="Completed"/>
    <s v="HSI Bisnis Promo HUT Telkom PSB 70% - 50 Mbps"/>
    <s v="INDIBIZ"/>
    <m/>
    <m/>
    <d v="2026-08-11T08:00:00"/>
    <s v="2026-08-11 08:00:00 | Nama PIC : bapak joko No HP : 081335179885 Alt :  M Janji : (SELASA/11/AGUSTUS/2026) jam Pasang : 09:00 Note : hubungi pelanggan jika ingin kelokasi"/>
    <n v="2026"/>
    <n v="8"/>
    <n v="10"/>
    <d v="2026-08-10T00:00:00"/>
    <n v="-1.3333333333357587"/>
    <x v="0"/>
    <x v="20"/>
  </r>
  <r>
    <n v="1824"/>
    <n v="1002530375"/>
    <n v="3"/>
    <x v="2"/>
    <n v="5"/>
    <s v="KEDIRI"/>
    <s v="KEDIRI"/>
    <s v="PAE"/>
    <s v="REG"/>
    <s v="AO"/>
    <s v="NEW SALES"/>
    <s v="1P INET"/>
    <s v="7 | OSS - PROVISIONING ISSUED"/>
    <s v="RBS-Regional 3"/>
    <d v="2026-08-17T07:47:56"/>
    <d v="2026-08-18T08:07:05"/>
    <n v="69367793"/>
    <m/>
    <n v="152639219504"/>
    <s v="YAYASAN AL-IKHLAS BALONG JAMBE"/>
    <s v="ODP-PAE-FY/09 FY/D03/09.01"/>
    <s v="WO061907421"/>
    <m/>
    <m/>
    <m/>
    <n v="112.215031"/>
    <n v="-7.7059810000000004"/>
    <s v="|MC20002|MYIA-057262297076/POI/CAHYO SEJATI/085604985346/cahyosejati21@gmail.com"/>
    <s v="MYIB_ASSISTANT"/>
    <m/>
    <m/>
    <m/>
    <m/>
    <m/>
    <m/>
    <m/>
    <m/>
    <s v="Management Janji"/>
    <s v="2026-08-18 08:00:00 | Jam Pemasangan : 08:00 - 12.00 Tanggal Pemasangan : 18/08/2026 Info Tambahan : Hubungi pelanggan sebelum datang ke lokasi"/>
    <s v="FCC"/>
    <s v="17-08-2026 07:54:41"/>
    <d v="2026-08-18T08:00:00"/>
    <m/>
    <s v="PI"/>
    <s v="PAE"/>
    <s v="NO ADDON"/>
    <m/>
    <s v="Provisioning Issued"/>
    <s v="HSI Bisnis Promo HUT Telkom PSB 70% - 200 Mbps"/>
    <s v="INDIBIZ"/>
    <m/>
    <m/>
    <d v="2026-08-18T08:00:00"/>
    <s v="2026-08-18 08:00:00 | Jam Pemasangan : 08:00 - 12.00 Tanggal Pemasangan : 18/08/2026 Info Tambahan : Hubungi pelanggan sebelum datang ke lokasi"/>
    <m/>
    <m/>
    <m/>
    <e v="#NUM!"/>
    <e v="#NUM!"/>
    <x v="1"/>
    <x v="5"/>
  </r>
  <r>
    <n v="1825"/>
    <n v="1002519243"/>
    <n v="3"/>
    <x v="5"/>
    <n v="5"/>
    <s v="SINGARJA"/>
    <s v="KLUNGKUNG"/>
    <s v="APR"/>
    <s v="REG"/>
    <s v="AO"/>
    <s v="NEW SALES"/>
    <m/>
    <s v="CANCEL COMPLETED"/>
    <s v="RBS-Regional 3"/>
    <d v="2026-08-11T10:23:32"/>
    <d v="2026-08-11T12:09:58"/>
    <n v="69363029"/>
    <m/>
    <n v="172404209325"/>
    <s v="SMP NEGERI 2 ABANG"/>
    <s v="ODP-APR-FD/01"/>
    <m/>
    <m/>
    <m/>
    <m/>
    <n v="115.60172439999999"/>
    <n v="-8.4147517000000001"/>
    <s v="|MN02750|/PIC I WAYAN SARYA/085842056440-082144951066/spandabang60@gmail.com"/>
    <s v="Sales Force DBS"/>
    <m/>
    <m/>
    <m/>
    <m/>
    <m/>
    <m/>
    <m/>
    <m/>
    <m/>
    <m/>
    <m/>
    <d v="2026-11-08T10:39:50"/>
    <m/>
    <m/>
    <s v="REJECT_FCC"/>
    <s v="APR"/>
    <s v="NO ADDON"/>
    <m/>
    <s v="DECLINE : Decline - Batal Order RIRIN RISNAWATI 40931149|MYDITA"/>
    <s v="- 11_11446;Biaya PSB HSI EBIS Tunai di Depan ~ 11[150000]  - SP_NOSS;SP_NOSS ~ Internet NOSS Multispeed Network[0]  - E25061;E25061 ~ ES25 - Paket HSI Basic (HSIEF) Khusus Winback 2.0[0]  - E25061~null~E25061_UNL;UNL ~ Internet-Link Unlimited Internet Usa"/>
    <s v="INDIBIZ"/>
    <m/>
    <m/>
    <m/>
    <m/>
    <m/>
    <m/>
    <m/>
    <e v="#NUM!"/>
    <e v="#NUM!"/>
    <x v="1"/>
    <x v="6"/>
  </r>
  <r>
    <n v="1826"/>
    <n v="1002525204"/>
    <n v="3"/>
    <x v="2"/>
    <n v="5"/>
    <s v="MALANG"/>
    <s v="BATU"/>
    <s v="SGS"/>
    <s v="REG"/>
    <s v="AO"/>
    <s v="NEW SALES"/>
    <s v="1P INET"/>
    <s v="Completed (PS)"/>
    <s v="RBS-Regional 3"/>
    <d v="2026-08-13T18:35:56"/>
    <d v="2026-08-14T11:52:05"/>
    <n v="69365519"/>
    <m/>
    <n v="152721299884"/>
    <s v="TOKOMU 24 BARENG"/>
    <s v="ODP-SGS-FAC/87 FAC/D07/87.01"/>
    <s v="WO061701545"/>
    <m/>
    <m/>
    <m/>
    <n v="112.683423198759"/>
    <n v="-7.9098472693809301"/>
    <s v="MD|MYDB-20260813265261|SC20017/MC20200|TOKOMU 24 BARENG|085101693003"/>
    <s v="MYDIGIBIZPARTNER"/>
    <m/>
    <m/>
    <m/>
    <m/>
    <m/>
    <m/>
    <m/>
    <m/>
    <s v="Management Janji"/>
    <s v="2026-08-14 15:00:00 | Nama Pic : BP GIGIK No Hp Pic : 085101693003 Jam Pemasangan : 08:00 - 12.00 Tanggal Pemasangan : JUMAT 14 AGUSTUS 2026 Info Tambahan : Hubungi pelanggan sebelum datang ke lokasi"/>
    <s v="FCC"/>
    <s v="13-08-2026 18:39:53"/>
    <d v="2026-08-14T15:00:00"/>
    <m/>
    <s v="PS"/>
    <s v="SGS"/>
    <s v="NO ADDON"/>
    <n v="20260814"/>
    <s v="Completed"/>
    <s v="HSI Bisnis PSB 70% - 300 Mbps"/>
    <s v="INDIBIZ"/>
    <m/>
    <m/>
    <d v="2026-08-14T15:00:00"/>
    <s v="2026-08-14 15:00:00 | Nama Pic : BP GIGIK No Hp Pic : 085101693003 Jam Pemasangan : 08:00 - 12.00 Tanggal Pemasangan : JUMAT 14 AGUSTUS 2026 Info Tambahan : Hubungi pelanggan sebelum datang ke lokasi"/>
    <n v="2026"/>
    <n v="8"/>
    <n v="14"/>
    <d v="2026-08-14T00:00:00"/>
    <n v="-0.625"/>
    <x v="0"/>
    <x v="11"/>
  </r>
  <r>
    <n v="1827"/>
    <n v="1002524181"/>
    <n v="3"/>
    <x v="3"/>
    <n v="4"/>
    <s v="PURWOKERTO"/>
    <s v="PURWOKERTO"/>
    <s v="PWT"/>
    <s v="REG"/>
    <s v="AO"/>
    <s v="NEW SALES"/>
    <m/>
    <s v="Completed (PS)"/>
    <s v="RBS-Regional 3"/>
    <d v="2026-08-13T13:07:59"/>
    <d v="2026-08-13T15:45:51"/>
    <n v="69362850"/>
    <m/>
    <n v="146303609839"/>
    <s v="NAYYARA PROJECT"/>
    <s v="ODP-PWT-FDD/078"/>
    <s v="WO061666906"/>
    <m/>
    <m/>
    <m/>
    <n v="109.21255410000001"/>
    <n v="-7.4129988999999998"/>
    <s v="|MC00213|MYIA-078416611205/POI/FARHATUN NI&amp; 39;MAH WULANDA/085726802885/gibstore65@gmail.com"/>
    <s v="Sales Profesional"/>
    <m/>
    <m/>
    <m/>
    <m/>
    <m/>
    <m/>
    <m/>
    <m/>
    <s v="Management Janji"/>
    <s v="2026-08-12 08:00:00 | Tanggal pemasangan: 12/08/2026  Jam pemasangan : pagi  Info Tambahan : Hubungi pelanggan dulu sebelum ke lokasi  terima kasih."/>
    <s v="FCC"/>
    <s v="13-08-2026 13:10:22"/>
    <m/>
    <m/>
    <s v="PS"/>
    <s v="PWT"/>
    <s v="NO ADDON"/>
    <n v="20260813"/>
    <s v="Completed"/>
    <s v="- 11_11446;Biaya PSB HSI EBIS Tunai di Depan ~ 11[150000]  - E23015;E23015 ~ ES23 - Perangkat ONT[0]  - E23015~null~44292;E23015||11||Abodemen 0[0]  - E23015~null~E23015_SWONTPREM;SWONTPREM ~ Biaya Sewa ONT Premium ~ E23015[50000]  - E25060;E25060 ~ ES25 "/>
    <s v="INDIBIZ"/>
    <m/>
    <m/>
    <d v="2026-08-13T07:00:00"/>
    <s v="2026-08-12 08:00:00 | Tanggal pemasangan: 12/08/2026  Jam pemasangan : pagi  Info Tambahan : Hubungi pelanggan dulu sebelum ke lokasi  terima kasih."/>
    <n v="2026"/>
    <n v="8"/>
    <n v="13"/>
    <d v="2026-08-13T00:00:00"/>
    <n v="-0.29166666666424135"/>
    <x v="0"/>
    <x v="3"/>
  </r>
  <r>
    <n v="1828"/>
    <n v="1002512894"/>
    <n v="3"/>
    <x v="1"/>
    <n v="5"/>
    <s v="MADURA"/>
    <s v="BANGKALAN"/>
    <s v="SPG"/>
    <s v="REG"/>
    <s v="AO"/>
    <s v="NEW SALES"/>
    <m/>
    <s v="Completed (PS)"/>
    <s v="RBS-Regional 3"/>
    <d v="2026-08-06T15:26:52"/>
    <d v="2026-08-06T17:27:59"/>
    <n v="69298619"/>
    <m/>
    <n v="152434913493"/>
    <s v="TOKO AL BAROKAH 6"/>
    <s v="ODP-SPG-FS/62"/>
    <s v="WO061094925"/>
    <m/>
    <m/>
    <m/>
    <n v="113.209640110584"/>
    <n v="-7.06344143783154"/>
    <s v="|MN02600|TOKO AL BAROKAH 6/SATUMAN/+6287750023016/rifashooting@gmail.com/HSI Bisnis Promo Spesial Hari Kartini (1:1) 50 Mbps (Rp 355.000) PSB Rp 150.000"/>
    <s v="Sales Force DBS"/>
    <m/>
    <m/>
    <m/>
    <m/>
    <m/>
    <m/>
    <m/>
    <m/>
    <s v="Management Janji"/>
    <s v="2026-08-05 08:00:00|M Janji : 5 agustus 2026  jam Pasang : pagi   Note : hubungi pelanggan jika ingin kelokasi  |MU1366|MYDITA"/>
    <s v="FCC"/>
    <d v="2026-06-08T15:40:04"/>
    <m/>
    <m/>
    <s v="PS"/>
    <s v="SPG"/>
    <s v="NO ADDON"/>
    <n v="20260806"/>
    <s v="Completed"/>
    <s v="- 11_11446;Biaya PSB HSI EBIS Tunai di Depan ~ 11[150000]  - E23015;E23015 ~ ES23 - Perangkat ONT[0]  - E23015~null~44292;E23015||11||Abodemen 0[0]  - E23015~null~E23015_SWONT;SWONT ~ Biaya Sewa ONT ~ E23015[30000]  - E25060;E25060 ~ ES25 - Paket HSI Bisn"/>
    <s v="INDIBIZ"/>
    <m/>
    <m/>
    <d v="2026-08-06T07:00:00"/>
    <s v="2026-08-05 08:00:00|M Janji : 5 agustus 2026  jam Pasang : pagi   Note : hubungi pelanggan jika ingin kelokasi  |MU1366|MYDITA"/>
    <n v="2026"/>
    <n v="8"/>
    <n v="6"/>
    <d v="2026-08-06T00:00:00"/>
    <n v="-0.29166666666424135"/>
    <x v="0"/>
    <x v="1"/>
  </r>
  <r>
    <n v="1829"/>
    <n v="1002510565"/>
    <n v="3"/>
    <x v="0"/>
    <n v="5"/>
    <s v="MATARAM"/>
    <s v="INNER - NUSA TENGGARA"/>
    <s v="MTR"/>
    <s v="REG"/>
    <s v="AO"/>
    <s v="NEW SALES"/>
    <s v="1P INET"/>
    <s v="Completed (PS)"/>
    <s v="RBS-Regional 3"/>
    <d v="2026-08-05T13:31:56"/>
    <d v="2026-08-07T14:23:12"/>
    <n v="69359155"/>
    <m/>
    <n v="172601796082"/>
    <s v="JASA INSTALASI LISTRIK"/>
    <s v="ODP-MTR-FDP/133 FDP/D05/133.01"/>
    <s v="WO060987027"/>
    <m/>
    <m/>
    <m/>
    <n v="116.142519862084"/>
    <n v="-8.5480137834756302"/>
    <s v="|MC40316|MYIA-057384613979/POI/MUHAMMAD ABI ILHAM/087750862830/akelektrik723@gmail.com"/>
    <s v="MYIB_ASSISTANT"/>
    <m/>
    <m/>
    <m/>
    <m/>
    <m/>
    <m/>
    <m/>
    <m/>
    <s v="Management Janji"/>
    <s v="2026-08-07 08:00:00 | Tanggal Pemasangan : 07 Agustus 2026 Jam Pemasangan : 08:00 13:00 Info Tambahan : Hubungi pelanggan dulu sebelum ke lokasi terimakasih"/>
    <s v="FCC"/>
    <d v="2026-05-08T13:39:44"/>
    <d v="2026-08-07T08:00:00"/>
    <m/>
    <s v="PS"/>
    <s v="MTR"/>
    <s v="NO ADDON"/>
    <n v="20260807"/>
    <s v="Completed"/>
    <s v="HSI Bisnis Promo HUT Telkom PSB 70% - 200 Mbps"/>
    <s v="INDIBIZ"/>
    <m/>
    <m/>
    <d v="2026-08-07T08:00:00"/>
    <s v="2026-08-07 08:00:00 | Tanggal Pemasangan : 07 Agustus 2026 Jam Pemasangan : 08:00 13:00 Info Tambahan : Hubungi pelanggan dulu sebelum ke lokasi terimakasih"/>
    <n v="2026"/>
    <n v="8"/>
    <n v="7"/>
    <d v="2026-08-07T00:00:00"/>
    <n v="-0.33333333333575865"/>
    <x v="0"/>
    <x v="23"/>
  </r>
  <r>
    <n v="1830"/>
    <n v="1002512279"/>
    <n v="3"/>
    <x v="0"/>
    <n v="5"/>
    <s v="KUPANG"/>
    <s v="ATAMBUA"/>
    <s v="KLH"/>
    <s v="DGS"/>
    <s v="AO"/>
    <s v="NEW SALES"/>
    <m/>
    <s v="7 | OSS - PROVISIONING ISSUED"/>
    <s v="DGS-Government Public Services"/>
    <d v="2026-08-06T12:50:46"/>
    <d v="2026-08-06T12:54:27"/>
    <n v="69359932"/>
    <m/>
    <n v="172515213789"/>
    <s v="Wilker Pelabuhan Kalabahi (BKK KELAS 1 KUPANG)"/>
    <s v="ODP-KLH-FA/126"/>
    <s v="WO061069754"/>
    <m/>
    <m/>
    <m/>
    <n v="124.518772750924"/>
    <n v="-8.2194814372521403"/>
    <s v="DGS HSI|AGUSTINA MEME GORAN|770015|TREG 3-NUSRA|Wilker Pelabuhan Kalabahi (BKK KELAS 1 KUPANG )|SOLEMAN OUTANG|082147666084|HSI 50 Mbps (Bisnis)"/>
    <s v="Account Manager"/>
    <m/>
    <m/>
    <m/>
    <m/>
    <m/>
    <m/>
    <m/>
    <m/>
    <s v="Management Janji"/>
    <s v="OK"/>
    <s v="FCC"/>
    <d v="2026-06-08T12:55:41"/>
    <m/>
    <m/>
    <s v="PI"/>
    <s v="KLH"/>
    <s v="NO ADDON"/>
    <m/>
    <s v="Provisioning Issued"/>
    <s v="- 11_11450;Biaya PSB Reguler HSI EBIS ~ 11[150000]  - SP_NOSS;SP_NOSS ~ Internet NOSS Multispeed Network[0]  - SP_NOSS;SP_NOSS ~ Internet NOSS Multispeed Network[0]  - E23046;E23046 ~ ES23 - Paket HSI Bisnis[0]  - E23046~null~E23046_UNL;UNL ~ Internet-Lin"/>
    <s v="INDIBIZ"/>
    <m/>
    <m/>
    <d v="2026-08-06T12:00:00"/>
    <s v="OK"/>
    <m/>
    <m/>
    <m/>
    <e v="#NUM!"/>
    <e v="#NUM!"/>
    <x v="1"/>
    <x v="32"/>
  </r>
  <r>
    <n v="1831"/>
    <n v="1002513933"/>
    <n v="3"/>
    <x v="0"/>
    <n v="5"/>
    <s v="KUPANG"/>
    <s v="ATAMBUA"/>
    <s v="SOE"/>
    <s v="REG"/>
    <s v="AO"/>
    <s v="NEW SALES"/>
    <s v="1P INET"/>
    <s v="Completed (PS)"/>
    <s v="RBS-Regional 3"/>
    <d v="2026-08-07T09:49:56"/>
    <d v="2026-08-10T16:18:09"/>
    <n v="69360488"/>
    <m/>
    <n v="172520214431"/>
    <s v="SMP NEGERI LIMAN"/>
    <s v="ODP-SOE-FD/48 FD/D01/48.01"/>
    <s v="WO061139155"/>
    <m/>
    <m/>
    <m/>
    <n v="124.3112177"/>
    <n v="-9.8968697999999993"/>
    <s v="|MC40133|MYIA-065174598743/POI/PAULINA Y MARU/082144408055/paulinamaru93@gmail.com"/>
    <s v="MYIB_ASSISTANT"/>
    <m/>
    <m/>
    <m/>
    <m/>
    <m/>
    <m/>
    <m/>
    <m/>
    <s v="Management Janji"/>
    <s v="2026-08-10 08:00:00 | telp :082144408055  alt : pagi / siang 10/08/2026 hub sebelum ke lokasi "/>
    <s v="FCC"/>
    <d v="2026-07-08T09:55:18"/>
    <d v="2026-08-10T08:00:00"/>
    <m/>
    <s v="PS"/>
    <s v="SOE"/>
    <s v="NETMONK"/>
    <n v="20260810"/>
    <s v="Completed"/>
    <s v="HSI Bisnis Basic Bundling Netmonk Dual Band PSB 70% Promo - 100 Mbps"/>
    <s v="INDIBIZ"/>
    <m/>
    <m/>
    <d v="2026-08-10T08:00:00"/>
    <s v="2026-08-10 08:00:00 | telp :082144408055  alt : pagi / siang 10/08/2026 hub sebelum ke lokasi "/>
    <n v="2026"/>
    <n v="8"/>
    <n v="10"/>
    <d v="2026-08-10T00:00:00"/>
    <n v="-0.33333333333575865"/>
    <x v="0"/>
    <x v="32"/>
  </r>
  <r>
    <n v="1832"/>
    <n v="1002505723"/>
    <n v="3"/>
    <x v="7"/>
    <n v="4"/>
    <s v="SOLO"/>
    <s v="INNER - SOLO JATENG TIMUR"/>
    <s v="SLO"/>
    <s v="REG"/>
    <s v="AO"/>
    <s v="NEW SALES"/>
    <s v="1P INET"/>
    <s v="Completed (PS)"/>
    <s v="RBS-Regional 3"/>
    <d v="2026-08-03T10:11:57"/>
    <d v="2026-08-03T16:09:21"/>
    <n v="69357306"/>
    <m/>
    <n v="146527605351"/>
    <s v="Mess Wahyu Redjo Joglo"/>
    <s v="ODP-SLO-FP/035"/>
    <s v="WO060763170"/>
    <m/>
    <m/>
    <m/>
    <n v="110.81580390000001"/>
    <n v="-7.6048957000000001"/>
    <s v="|MN01401|MYIA-012286464671/POI/Sani/081513999957/eslilin8788@gmail.com"/>
    <s v="MYIB_ASSISTANT"/>
    <m/>
    <m/>
    <m/>
    <m/>
    <m/>
    <m/>
    <m/>
    <m/>
    <s v="Management Janji"/>
    <s v="2026-08-04 08:00:00 | M Janji : 4 agustus 2026 jam Pasang : pagi  Note : hubungi pelanggan jika ingin kelokasi"/>
    <s v="FCC"/>
    <d v="2026-03-08T10:40:22"/>
    <d v="2026-08-04T08:00:00"/>
    <m/>
    <s v="PS"/>
    <s v="SLO"/>
    <s v="NO ADDON"/>
    <n v="20260803"/>
    <s v="Completed"/>
    <s v="HSI Bisnis Promo HUT Telkom PSB 70% - 50 Mbps"/>
    <s v="INDIBIZ"/>
    <m/>
    <m/>
    <d v="2026-08-04T08:00:00"/>
    <s v="2026-08-04 08:00:00 | M Janji : 4 agustus 2026 jam Pasang : pagi  Note : hubungi pelanggan jika ingin kelokasi"/>
    <n v="2026"/>
    <n v="8"/>
    <n v="3"/>
    <d v="2026-08-03T00:00:00"/>
    <n v="-1.3333333333357587"/>
    <x v="0"/>
    <x v="3"/>
  </r>
  <r>
    <n v="1833"/>
    <n v="1002523347"/>
    <n v="3"/>
    <x v="6"/>
    <n v="5"/>
    <s v="JEMBER"/>
    <s v="SITUBONDO"/>
    <s v="BKI"/>
    <s v="REG"/>
    <s v="AO"/>
    <s v="NEW SALES"/>
    <s v="1P INET"/>
    <s v="Completed (PS)"/>
    <s v="RBS-Regional 3"/>
    <d v="2026-08-13T08:50:56"/>
    <d v="2026-08-14T14:07:22"/>
    <n v="69364746"/>
    <m/>
    <n v="152531208003"/>
    <s v="TOKO SEJATI"/>
    <s v="ODP-BKI-FB/54 FB/D07/54.01"/>
    <s v="WO061637864"/>
    <m/>
    <m/>
    <m/>
    <n v="113.720754"/>
    <n v="-7.763674"/>
    <s v="|MN02617|MYIA-030842988800/POI/SUYITNO/082286000967/menyala221991@gmail.com"/>
    <s v="MYIB_ASSISTANT"/>
    <m/>
    <m/>
    <m/>
    <m/>
    <m/>
    <m/>
    <m/>
    <m/>
    <s v="Management Janji"/>
    <s v="2026-08-14 08:00:00 | telp : 082286000967 M Janji : (14/08/2026) jam Pasang : 09:00 Note : hubungi pelanggan jika ingin kelokasi"/>
    <s v="FCC"/>
    <s v="13-08-2026 08:55:52"/>
    <d v="2026-08-14T08:00:00"/>
    <m/>
    <s v="PS"/>
    <s v="BKI"/>
    <s v="NO ADDON"/>
    <n v="20260814"/>
    <s v="Completed"/>
    <s v="HSI Bisnis Promo HUT Telkom PSB 70% - 50 Mbps"/>
    <s v="INDIBIZ"/>
    <m/>
    <m/>
    <d v="2026-08-14T08:00:00"/>
    <s v="2026-08-14 08:00:00 | telp : 082286000967 M Janji : (14/08/2026) jam Pasang : 09:00 Note : hubungi pelanggan jika ingin kelokasi"/>
    <n v="2026"/>
    <n v="8"/>
    <n v="14"/>
    <d v="2026-08-14T00:00:00"/>
    <n v="-0.33333333333575865"/>
    <x v="0"/>
    <x v="16"/>
  </r>
  <r>
    <n v="1834"/>
    <n v="1002527675"/>
    <n v="3"/>
    <x v="6"/>
    <n v="5"/>
    <s v="JEMBER"/>
    <s v="BANYUWANGI"/>
    <s v="GEN"/>
    <s v="REG"/>
    <s v="AO"/>
    <s v="NEW SALES"/>
    <s v="1P INET"/>
    <s v="Completed (PS)"/>
    <s v="RBS-Regional 3"/>
    <d v="2026-08-15T08:17:57"/>
    <d v="2026-08-16T17:14:30"/>
    <n v="69366488"/>
    <m/>
    <n v="152519203806"/>
    <s v="HOTEL PESONA OSING"/>
    <s v="ODP-GEN-FN/28 FN/D01/28.01"/>
    <s v="WO061796620"/>
    <m/>
    <m/>
    <m/>
    <n v="114.16127108037399"/>
    <n v="-8.3891704913751202"/>
    <s v="MD|MYDB-20260814265402|DC30004/MC30050|HOTEL PESONA OSING|082233998013"/>
    <s v="MYDIGIBIZPARTNER"/>
    <m/>
    <m/>
    <m/>
    <m/>
    <m/>
    <m/>
    <m/>
    <m/>
    <s v="Management Janji"/>
    <s v="2026-08-18 13:00:00 | HOTEL PESONA OSING 082233998013"/>
    <s v="FCC"/>
    <s v="15-08-2026 08:25:42"/>
    <d v="2026-08-18T13:00:00"/>
    <m/>
    <s v="PS"/>
    <s v="GEN"/>
    <s v="NO ADDON"/>
    <n v="20260816"/>
    <s v="Completed"/>
    <s v="HSI Bisnis Promo HUT Telkom PSB 70% - 300 Mbps"/>
    <s v="INDIBIZ"/>
    <m/>
    <m/>
    <d v="2026-08-18T13:00:00"/>
    <s v="2026-08-18 13:00:00 | HOTEL PESONA OSING 082233998013"/>
    <n v="2026"/>
    <n v="8"/>
    <n v="16"/>
    <d v="2026-08-16T00:00:00"/>
    <n v="-2.5416666666642413"/>
    <x v="0"/>
    <x v="16"/>
  </r>
  <r>
    <n v="1835"/>
    <n v="1002518620"/>
    <n v="3"/>
    <x v="5"/>
    <n v="5"/>
    <s v="SINGARJA"/>
    <s v="KLUNGKUNG"/>
    <s v="CDS"/>
    <s v="REG"/>
    <s v="AO"/>
    <s v="NEW SALES"/>
    <m/>
    <s v="Completed (PS)"/>
    <s v="RBS-Regional 3"/>
    <d v="2026-08-10T17:30:26"/>
    <d v="2026-08-10T20:38:16"/>
    <n v="69358353"/>
    <m/>
    <n v="172404695128"/>
    <s v="ARSHOP Tech"/>
    <s v="ODP-CDS-FD/06"/>
    <s v="WO061438826"/>
    <m/>
    <m/>
    <m/>
    <n v="115.5149833"/>
    <n v="-8.4994475000000005"/>
    <s v="|MN02750|/PIC Komang Ari Juniawan/085737334535/ariajoes12062002@gmail.com"/>
    <s v="Sales Force DBS"/>
    <m/>
    <m/>
    <m/>
    <m/>
    <m/>
    <m/>
    <m/>
    <m/>
    <s v="Management Janji"/>
    <s v="2026-08-06 08:00:00|Nama : BP KOMANG ARI JUNIAWAN  No Hp : 085737334535  No Alt :   Tgl Pemasangan : 05 Agustus 2026  Interval : SIANG  Note : Hubungi pelanggan terlebih dahulu|40981182|MYDITA"/>
    <s v="FCC"/>
    <d v="2026-10-08T17:39:53"/>
    <m/>
    <m/>
    <s v="PS"/>
    <s v="CDS"/>
    <s v="NO ADDON"/>
    <n v="20260810"/>
    <s v="Completed"/>
    <s v="- 11_11446;Biaya PSB HSI EBIS Tunai di Depan ~ 11[150000]  - E23015;E23015 ~ ES23 - Perangkat ONT[0]  - E23015~null~44292;E23015||11||Abodemen 0[0]  - E23015~null~E23015_SWONTPREM;SWONTPREM ~ Biaya Sewa ONT Premium ~ E23015[50000]  - E25060;E25060 ~ ES25 "/>
    <s v="INDIBIZ"/>
    <m/>
    <m/>
    <d v="2026-08-10T07:00:00"/>
    <s v="2026-08-06 08:00:00|Nama : BP KOMANG ARI JUNIAWAN  No Hp : 085737334535  No Alt :   Tgl Pemasangan : 05 Agustus 2026  Interval : SIANG  Note : Hubungi pelanggan terlebih dahulu|40981182|MYDITA"/>
    <n v="2026"/>
    <n v="8"/>
    <n v="10"/>
    <d v="2026-08-10T00:00:00"/>
    <n v="-0.29166666666424135"/>
    <x v="0"/>
    <x v="6"/>
  </r>
  <r>
    <n v="1836"/>
    <n v="1002528465"/>
    <n v="3"/>
    <x v="1"/>
    <n v="5"/>
    <s v="MADURA"/>
    <s v="PAMEKASAN"/>
    <s v="BAB"/>
    <s v="REG"/>
    <s v="AO"/>
    <s v="NEW SALES"/>
    <s v="1P INET"/>
    <s v="Completed (PS)"/>
    <s v="RBS-Regional 3"/>
    <d v="2026-08-15T14:29:57"/>
    <d v="2026-08-16T14:31:20"/>
    <n v="69366972"/>
    <m/>
    <n v="152430203852"/>
    <s v="CERIA ABADI"/>
    <s v="ODP-BAB-FD/17 FD/D03/17.01"/>
    <s v="WO061828593"/>
    <m/>
    <m/>
    <m/>
    <n v="114.066630005836"/>
    <n v="-6.9932784981045"/>
    <s v="MD|MYDB-20260815265535|DN00001/MN00806|CERIA ABADI|081959146050"/>
    <s v="MYDIGIBIZPARTNER"/>
    <m/>
    <m/>
    <m/>
    <m/>
    <m/>
    <m/>
    <m/>
    <m/>
    <s v="Management Janji"/>
    <s v="2026-08-16 13:00:00 | Tanggal Pemasangan : 16 Agustus 2026 Jam Pemasangan : 08:00 15:00 Info Tambahan : Hubungi pelanggan dulu sebelum ke lokasi terimakasih"/>
    <s v="FCC"/>
    <s v="15-08-2026 14:39:57"/>
    <d v="2026-08-16T13:00:00"/>
    <m/>
    <s v="PS"/>
    <s v="BAB"/>
    <s v="NO ADDON"/>
    <n v="20260816"/>
    <s v="Completed"/>
    <s v="HSI Bisnis Promo HUT Telkom PSB 70% - 300 Mbps"/>
    <s v="INDIBIZ"/>
    <m/>
    <m/>
    <d v="2026-08-16T13:00:00"/>
    <s v="2026-08-16 13:00:00 | Tanggal Pemasangan : 16 Agustus 2026 Jam Pemasangan : 08:00 15:00 Info Tambahan : Hubungi pelanggan dulu sebelum ke lokasi terimakasih"/>
    <n v="2026"/>
    <n v="8"/>
    <n v="16"/>
    <d v="2026-08-16T00:00:00"/>
    <n v="-0.54166666666424135"/>
    <x v="0"/>
    <x v="1"/>
  </r>
  <r>
    <n v="1837"/>
    <n v="1002519352"/>
    <n v="3"/>
    <x v="0"/>
    <n v="5"/>
    <s v="MATARAM"/>
    <s v="LOMBOK TIMUR UTARA"/>
    <s v="SGG"/>
    <s v="DGS"/>
    <s v="AO"/>
    <s v="NEW SALES"/>
    <m/>
    <s v="SEGMEN BUD - WAITING AKTIVASI IHLD"/>
    <s v="DGS-Government Defense Service"/>
    <d v="2026-08-11T10:47:40"/>
    <d v="2026-08-12T07:36:56"/>
    <n v="69359384"/>
    <m/>
    <m/>
    <s v="Ds Sembalun"/>
    <m/>
    <s v="WO061012815"/>
    <m/>
    <m/>
    <m/>
    <n v="116.541"/>
    <n v="-8.3842999999999996"/>
    <s v="Ds sembalun bumbung kec. Sembalun kab .lombok timur, NTB Pic Pak Rio 0811212007 Surat B/1515/VIII/TIK.7.6./2026/Div TIK tanggal 05 Agustus 2026 AM Wassy +62 822-2745-9162  "/>
    <s v="Account Manager"/>
    <m/>
    <m/>
    <m/>
    <m/>
    <m/>
    <m/>
    <m/>
    <m/>
    <s v="Management Janji"/>
    <s v="Ds sembalun bumbung kec. Sembalun kab .lombok timur, NTB Pic Pak Rio 0811212007 Surat B/1515/VIII/TIK.7.6./2026/Div TIK tanggal 05 Agustus 2026 AM Wassy +62 822-2745-9162  "/>
    <s v="FCC"/>
    <d v="2026-11-08T10:55:28"/>
    <m/>
    <m/>
    <s v="UNSC"/>
    <s v="SGG"/>
    <s v="NO ADDON"/>
    <m/>
    <s v="SEGMEN BUD - WAITING AKTIVASI IHLD"/>
    <s v="- 11_11450;Biaya PSB Reguler HSI EBIS ~ 11[500000]  - SP_NOSS;SP_NOSS ~ Internet NOSS Multispeed Network[0]  - SP_NOSS;SP_NOSS ~ Internet NOSS Multispeed Network[0]  - E23046;E23046 ~ ES23 - Paket HSI Bisnis[0]  - E23046~null~E23046_UNL;UNL ~ Internet-Lin"/>
    <s v="INDIBIZ"/>
    <m/>
    <m/>
    <d v="2026-08-05T12:00:00"/>
    <s v="Ds sembalun bumbung kec. Sembalun kab .lombok timur, NTB Pic Pak Rio 0811212007 Surat B/1515/VIII/TIK.7.6./2026/Div TIK tanggal 05 Agustus 2026 AM Wassy +62 822-2745-9162  "/>
    <m/>
    <m/>
    <m/>
    <e v="#NUM!"/>
    <e v="#NUM!"/>
    <x v="1"/>
    <x v="9"/>
  </r>
  <r>
    <n v="1838"/>
    <n v="1002510485"/>
    <n v="3"/>
    <x v="3"/>
    <n v="4"/>
    <s v="MAGELANG"/>
    <s v="WONOSOBO"/>
    <s v="WOS"/>
    <s v="REG"/>
    <s v="AO"/>
    <s v="NEW SALES"/>
    <s v="1P INET"/>
    <s v="Completed (PS)"/>
    <s v="RBS-Regional 3"/>
    <d v="2026-08-05T13:14:56"/>
    <d v="2026-08-06T14:51:09"/>
    <n v="69359150"/>
    <m/>
    <n v="141373127400"/>
    <s v="CBM PLAFON PVC WONOSOBO"/>
    <s v="ODP-WOS-FAQ/156 FAQ/D01/156.01"/>
    <s v="WO060983745"/>
    <m/>
    <m/>
    <m/>
    <n v="109.9151334"/>
    <n v="-7.3044403000000004"/>
    <s v="|MN02495|MYIA-014108436734/POI/AKHMAD MUKTAFI/08998312857/music.wonosobo@gmail.com"/>
    <s v="MYIB_ASSISTANT"/>
    <m/>
    <m/>
    <m/>
    <m/>
    <m/>
    <m/>
    <m/>
    <m/>
    <s v="Management Janji"/>
    <s v="2026-08-06 13:00:00 | Nama PIC : Bapak Ahmad No HP : 08998312857 No Alternatif : M Janji : 06/08/2026 Jam Pasang : Pagi NoteÃ‚Â :  Hubungi terlebih dahulu sebelum ke lokasi "/>
    <s v="FCC"/>
    <d v="2026-05-08T13:25:39"/>
    <d v="2026-08-06T13:00:00"/>
    <m/>
    <s v="PS"/>
    <s v="WOS"/>
    <s v="NO ADDON"/>
    <n v="20260806"/>
    <s v="Completed"/>
    <s v="HSI Bisnis Promo HUT Telkom PSB 70% - 50 Mbps"/>
    <s v="INDIBIZ"/>
    <m/>
    <m/>
    <d v="2026-08-06T13:00:00"/>
    <s v="2026-08-06 13:00:00 | Nama PIC : Bapak Ahmad No HP : 08998312857 No Alternatif : M Janji : 06/08/2026 Jam Pasang : Pagi NoteÃ‚Â :  Hubungi terlebih dahulu sebelum ke lokasi "/>
    <n v="2026"/>
    <n v="8"/>
    <n v="6"/>
    <d v="2026-08-06T00:00:00"/>
    <n v="-0.54166666666424135"/>
    <x v="0"/>
    <x v="3"/>
  </r>
  <r>
    <n v="1839"/>
    <n v="1002506129"/>
    <n v="3"/>
    <x v="1"/>
    <n v="5"/>
    <s v="SBY UTARA"/>
    <s v="GRESIK"/>
    <s v="BPG"/>
    <s v="REG"/>
    <s v="AO"/>
    <s v="NEW SALES"/>
    <m/>
    <s v="Completed (PS)"/>
    <s v="RBS-Regional 3"/>
    <d v="2026-08-03T13:44:39"/>
    <d v="2026-08-03T16:00:48"/>
    <n v="69356780"/>
    <m/>
    <n v="152443206745"/>
    <s v="SMP MUHAMMADIYAH 2 BALONGPANGGANG Ruang Guru"/>
    <s v="ODP-BPG-FB/09"/>
    <s v="WO060797110"/>
    <m/>
    <m/>
    <m/>
    <n v="112.4450432"/>
    <n v="-7.2681991999999997"/>
    <s v="MD|MYDB-20260729263896|DN00001/MN01273|SMP MUHAMMADIYAH 2 BALONGPANGGANG Ruang Guru|0085101543633"/>
    <s v="MYDIGIBIZPARTNER"/>
    <m/>
    <m/>
    <m/>
    <m/>
    <m/>
    <m/>
    <m/>
    <m/>
    <s v="Management Janji"/>
    <s v="2026-08-02 13:00:00 | Tanggal pemasangan: 01/08/2026  Jam pemasangan : pagi / siang  Info Tambahan : Hubungi pelanggan dulu sebelum ke lokasi  terima kasih"/>
    <s v="FCC"/>
    <d v="2026-03-08T13:55:38"/>
    <m/>
    <m/>
    <s v="PS"/>
    <s v="BPG"/>
    <s v="NO ADDON"/>
    <n v="20260803"/>
    <s v="Completed"/>
    <s v="- 11_11446;Biaya PSB HSI EBIS Tunai di Depan ~ 11[150000]  - SP_NOSS;SP_NOSS ~ Internet NOSS Multispeed Network[0]  - SP_NOSS;SP_NOSS ~ Internet NOSS Multispeed Network[0]  - E25060;E25060 ~ ES25 - Paket HSI Bisnis (HSIE) Khusus Winback 2.0[0]  - E25060~n"/>
    <s v="INDIBIZ"/>
    <m/>
    <m/>
    <d v="2026-08-03T07:00:00"/>
    <s v="2026-08-02 13:00:00 | Tanggal pemasangan: 01/08/2026  Jam pemasangan : pagi / siang  Info Tambahan : Hubungi pelanggan dulu sebelum ke lokasi  terima kasih"/>
    <n v="2026"/>
    <n v="8"/>
    <n v="3"/>
    <d v="2026-08-03T00:00:00"/>
    <n v="-0.29166666666424135"/>
    <x v="0"/>
    <x v="15"/>
  </r>
  <r>
    <n v="1840"/>
    <n v="1002525688"/>
    <n v="3"/>
    <x v="3"/>
    <n v="4"/>
    <s v="PURWOKERTO"/>
    <s v="CILACAP"/>
    <s v="MAO"/>
    <s v="DPS"/>
    <s v="AO"/>
    <s v="NEW SALES"/>
    <m/>
    <s v="Completed (PS)"/>
    <s v="DPS-Logistic &amp; Manufacturing"/>
    <d v="2026-08-14T09:47:03"/>
    <d v="2026-08-15T10:08:06"/>
    <n v="69365706"/>
    <m/>
    <n v="146389104317"/>
    <s v="PT NUSANTARA EKSPRES KILAT - HUB KEBASEN"/>
    <s v="ODP-MAO-FE/072"/>
    <s v="WO061723646"/>
    <m/>
    <m/>
    <m/>
    <n v="109.214832"/>
    <n v="-7.5642500000000004"/>
    <s v="P26-204066 ; PIC Dhimas Permadi Okta, dhimas.dewa@spxexpress.com, 085647823280  "/>
    <s v="TAM"/>
    <m/>
    <m/>
    <m/>
    <m/>
    <m/>
    <m/>
    <m/>
    <m/>
    <s v="Management Janji"/>
    <s v="P26-204066 ; PIC Dhimas Permadi Okta, dhimas.dewa@spxexpress.com, 085647823280  "/>
    <s v="FCC"/>
    <s v="14-08-2026 09:54:58"/>
    <m/>
    <m/>
    <s v="PS"/>
    <s v="MAO"/>
    <s v="NO ADDON"/>
    <n v="20260815"/>
    <s v="Completed"/>
    <s v="- 11_11450;Biaya PSB Reguler HSI EBIS ~ 11[150000]  - SP_NOSS;SP_NOSS ~ Internet NOSS Multispeed Network[0]  - SP_NOSS;SP_NOSS ~ Internet NOSS Multispeed Network[0]  - E23015;E23015 ~ ES23 - Perangkat ONT[0]  - E23015~null~44292;E23015||11||Abodemen 0[0] "/>
    <s v="INDIBIZ"/>
    <m/>
    <m/>
    <d v="2026-08-15T14:30:00"/>
    <s v="P26-204066 ; PIC Dhimas Permadi Okta, dhimas.dewa@spxexpress.com, 085647823280  "/>
    <n v="2026"/>
    <n v="8"/>
    <n v="15"/>
    <d v="2026-08-15T00:00:00"/>
    <n v="-0.60416666666424135"/>
    <x v="0"/>
    <x v="3"/>
  </r>
  <r>
    <n v="1841"/>
    <n v="1002511509"/>
    <n v="3"/>
    <x v="4"/>
    <n v="4"/>
    <s v="SEMARANG"/>
    <s v="INNER - SEMARANG JATENG UTARA"/>
    <s v="SMT"/>
    <s v="DPS"/>
    <s v="AO"/>
    <s v="NEW SALES"/>
    <m/>
    <s v="102 | FOLLOW UP COMPLETED"/>
    <s v="DPS-Logistic &amp; Manufacturing"/>
    <d v="2026-08-06T08:55:17"/>
    <d v="2026-08-07T08:55:50"/>
    <n v="69359593"/>
    <m/>
    <n v="141420144939"/>
    <s v="ATA KARYA"/>
    <s v="ODP-SMT-FT/026"/>
    <s v="WO061042598"/>
    <m/>
    <m/>
    <m/>
    <n v="110.303393"/>
    <n v="-7.0073460000000001"/>
    <s v="DPS HSI | OKTIAWAN | 403652 | TREG 3| ATA KARYA | ACHMAD | 082314541717 | HSIBISNIS50MBPS"/>
    <s v="Account Manager"/>
    <m/>
    <m/>
    <m/>
    <m/>
    <m/>
    <m/>
    <m/>
    <m/>
    <s v="Management Janji"/>
    <s v="KONFIRMASI UP"/>
    <s v="FCC"/>
    <d v="2026-06-08T09:10:44"/>
    <m/>
    <s v="Kendala Teknik"/>
    <s v="REVOKE"/>
    <s v="SMT"/>
    <s v="NO ADDON"/>
    <m/>
    <s v="Follow Up Revoke Completed, New Order ID : SC1002513746"/>
    <s v="- 11_11450;Biaya PSB Reguler HSI EBIS ~ 11[150000]  - SP_NOSS;SP_NOSS ~ Internet NOSS Multispeed Network[0]  - SP_NOSS;SP_NOSS ~ Internet NOSS Multispeed Network[0]  - E23015;E23015 ~ ES23 - Perangkat ONT[0]  - E23015~null~44292;E23015||11||Abodemen 0[0] "/>
    <s v="INDIBIZ"/>
    <m/>
    <m/>
    <d v="2026-08-06T13:00:00"/>
    <s v="KONFIRMASI UP"/>
    <m/>
    <m/>
    <m/>
    <e v="#NUM!"/>
    <e v="#NUM!"/>
    <x v="1"/>
    <x v="3"/>
  </r>
  <r>
    <n v="1842"/>
    <n v="1002529642"/>
    <n v="3"/>
    <x v="2"/>
    <n v="5"/>
    <s v="KEDIRI"/>
    <s v="KEDIRI"/>
    <s v="PPR"/>
    <s v="REG"/>
    <s v="AO"/>
    <s v="NEW SALES"/>
    <s v="1P INET"/>
    <s v="OSS - FALLOUT"/>
    <s v="RBS-Regional 3"/>
    <d v="2026-08-16T13:19:57"/>
    <d v="2026-08-17T20:39:39"/>
    <n v="69367512"/>
    <m/>
    <n v="152652209194"/>
    <s v="LAMAN COFFE ART BOOKS"/>
    <s v="ODP-PPR-FG/64 FG/D05/64.01"/>
    <s v="WO061877510"/>
    <m/>
    <m/>
    <m/>
    <n v="112.1445061"/>
    <n v="-7.6765584000000002"/>
    <s v="|MC80054|MYIA-052252672292/POI/GERI SEPTIAN/082135553975/lamingaya204@gmail.com"/>
    <s v="MYIB_ASSISTANT"/>
    <m/>
    <m/>
    <m/>
    <m/>
    <m/>
    <m/>
    <m/>
    <m/>
    <s v="Management Janji"/>
    <s v="2026-08-17 13:00:00 | Tanggal pemasangan : 17 AGUSTUS 2026 Jam pemasangan : pagi/siang Info Tambahan : Hubungi pelanggan dulu sebelum ke lokasi terima kasih"/>
    <s v="FCC"/>
    <s v="16-08-2026 13:39:58"/>
    <d v="2026-08-17T13:00:00"/>
    <s v="Kendala Pelanggan"/>
    <s v="FO_WFM"/>
    <s v="PPR"/>
    <s v="NO ADDON"/>
    <m/>
    <s v="Provisioning Failed|WFM|INF009060255|PCP_-7.5632488,112.2149931_INDIKASI CABUT PASANG = PCP_KP_indikasi cabsang dengan no ine"/>
    <s v="HSI Bisnis PSB 70% - 300 Mbps"/>
    <s v="INDIBIZ"/>
    <m/>
    <m/>
    <d v="2026-08-17T13:00:00"/>
    <s v="2026-08-17 13:00:00 | Tanggal pemasangan : 17 AGUSTUS 2026 Jam pemasangan : pagi/siang Info Tambahan : Hubungi pelanggan dulu sebelum ke lokasi terima kasih"/>
    <m/>
    <m/>
    <m/>
    <e v="#NUM!"/>
    <e v="#NUM!"/>
    <x v="1"/>
    <x v="5"/>
  </r>
  <r>
    <n v="1843"/>
    <n v="1002514147"/>
    <n v="3"/>
    <x v="5"/>
    <n v="5"/>
    <s v="DENPASAR"/>
    <s v="JIMBARAN"/>
    <s v="KUT"/>
    <s v="REG"/>
    <s v="AO"/>
    <s v="NEW SALES"/>
    <m/>
    <s v="102 | FOLLOW UP COMPLETED"/>
    <s v="RBS-Regional 3"/>
    <d v="2026-08-07T10:39:36"/>
    <d v="2026-08-09T16:27:25"/>
    <n v="69360590"/>
    <m/>
    <n v="172416429234"/>
    <s v="PT. MITRA BALI SUKSES"/>
    <s v="ODP-KUT-FAN/35"/>
    <s v="WO061154391"/>
    <m/>
    <m/>
    <m/>
    <n v="115.17276699999999"/>
    <n v="-8.6546070000000004"/>
    <s v="|MN02545|/PIC WAHYUDI/08995847815-081381829072/it.info@mitrabalisukses.co.id"/>
    <s v="Sales Force DBS"/>
    <m/>
    <m/>
    <m/>
    <m/>
    <m/>
    <m/>
    <m/>
    <m/>
    <s v="Management Janji"/>
    <s v="2026-08-08 13:00:00|Nama PIC:  bp wahyudi  No HP: 08995847815 Alt: Tanggal: 8/8/2026 Jam Pasang: Siang Note: Hubungi sebelum ke lokasi, terimakasih|40010577|MYDITA"/>
    <s v="FCC"/>
    <d v="2026-07-08T10:55:20"/>
    <d v="2026-08-08T13:00:00"/>
    <m/>
    <s v="REVOKE"/>
    <s v="KUT"/>
    <s v="NO ADDON"/>
    <m/>
    <s v="Follow Up Revoke Completed, New Order ID : SC1002516593"/>
    <s v="- 11_11446;Biaya PSB HSI EBIS Tunai di Depan ~ 11[150000]  - SP_NOSS;SP_NOSS ~ Internet NOSS Multispeed Network[0]  - SP_NOSS;SP_NOSS ~ Internet NOSS Multispeed Network[0]  - E23015;E23015 ~ ES23 - Perangkat ONT[0]  - E23015~null~44292;E23015||11||Abodeme"/>
    <s v="INDIBIZ"/>
    <m/>
    <m/>
    <d v="2026-08-08T13:00:00"/>
    <s v="2026-08-08 13:00:00|Nama PIC:  bp wahyudi  No HP: 08995847815 Alt: Tanggal: 8/8/2026 Jam Pasang: Siang Note: Hubungi sebelum ke lokasi, terimakasih|40010577|MYDITA"/>
    <m/>
    <m/>
    <m/>
    <e v="#NUM!"/>
    <e v="#NUM!"/>
    <x v="1"/>
    <x v="30"/>
  </r>
  <r>
    <n v="1844"/>
    <n v="1002526295"/>
    <n v="3"/>
    <x v="2"/>
    <n v="5"/>
    <s v="KEDIRI"/>
    <s v="NGANJUK"/>
    <s v="NJK"/>
    <s v="REG"/>
    <s v="AO"/>
    <s v="NEW SALES"/>
    <s v="1P INET"/>
    <s v="OSS - FALLOUT"/>
    <s v="RBS-Regional 3"/>
    <d v="2026-08-14T12:16:56"/>
    <d v="2026-08-15T13:52:24"/>
    <n v="69365973"/>
    <m/>
    <n v="152611229890"/>
    <s v="KEDAI SULTAN"/>
    <s v="ODP-NJK-FAE/51 FAE/D03/51.01"/>
    <s v="WO061738709"/>
    <m/>
    <m/>
    <m/>
    <n v="111.95304896682499"/>
    <n v="-7.5856469579924397"/>
    <s v="MD|MYDB-20260814265290|DN00001/MN02309|KEDAI SULTAN|08132557607"/>
    <s v="MYDIGIBIZPARTNER"/>
    <m/>
    <m/>
    <m/>
    <m/>
    <m/>
    <m/>
    <m/>
    <m/>
    <s v="Management Janji"/>
    <s v="2026-08-15 13:00:00 | Tanggal pemasangan: 27/07/2026 Jam pemasangan : pagi / siang Info Tambahan : Hubungi pelanggan dulu sebelum ke lokasi. terima kasih"/>
    <s v="FCC"/>
    <s v="14-08-2026 12:39:47"/>
    <d v="2026-08-15T13:00:00"/>
    <s v="Kendala Teknik"/>
    <s v="FO_WFM"/>
    <s v="NJK"/>
    <s v="NO ADDON"/>
    <m/>
    <s v="Provisioning Failed|WFM|INF009049344|TKJ_-7.5465322,111.9506617_pelanggan cancel"/>
    <s v="HSI Bisnis Khusus Winback PSB 70% - 200 Mbps"/>
    <s v="INDIBIZ"/>
    <m/>
    <m/>
    <d v="2026-08-15T13:00:00"/>
    <s v="2026-08-15 13:00:00 | Tanggal pemasangan: 27/07/2026 Jam pemasangan : pagi / siang Info Tambahan : Hubungi pelanggan dulu sebelum ke lokasi. terima kasih"/>
    <m/>
    <m/>
    <m/>
    <e v="#NUM!"/>
    <e v="#NUM!"/>
    <x v="1"/>
    <x v="7"/>
  </r>
  <r>
    <n v="1845"/>
    <n v="1002509372"/>
    <n v="3"/>
    <x v="7"/>
    <n v="4"/>
    <s v="KUDUS"/>
    <s v="PURWODADI"/>
    <s v="PWB"/>
    <s v="DSS"/>
    <s v="AO"/>
    <s v="NEW SALES"/>
    <m/>
    <s v="Completed (PS)"/>
    <s v="DSS-Fin &amp; Regional Banking"/>
    <d v="2026-08-04T17:36:09"/>
    <d v="2026-08-05T14:35:40"/>
    <n v="69358634"/>
    <m/>
    <n v="141568113898"/>
    <s v="PT PERMODALAN NASIONAL MADANI"/>
    <s v="ODP-PWB-FJ/029"/>
    <s v="WO060927007"/>
    <m/>
    <m/>
    <m/>
    <n v="110.890092395761"/>
    <n v="-7.0779137924534501"/>
    <s v="DSS RACE | AM.ANDRE | 406108 | TREG 3 | PNM | MASROKAH | 081225315153 | HSIBISNIS50MBPS"/>
    <s v="Account Manager"/>
    <m/>
    <m/>
    <m/>
    <m/>
    <m/>
    <m/>
    <m/>
    <m/>
    <s v="Management Janji"/>
    <s v="KONFIRMASI UP"/>
    <s v="FCC"/>
    <d v="2026-04-08T17:39:42"/>
    <m/>
    <m/>
    <s v="PS"/>
    <s v="PWB"/>
    <s v="NO ADDON"/>
    <n v="20260805"/>
    <s v="Completed"/>
    <s v="- 11_11450;Biaya PSB Reguler HSI EBIS ~ 11[150000]  - E23015;E23015 ~ ES23 - Perangkat ONT[0]  - E23015~null~44292;E23015||11||Abodemen 0[0]  - E23015~null~E23015_SWONT;SWONT ~ Biaya Sewa ONT ~ E23015[30000]  - SP_NOSS;SP_NOSS ~ Internet NOSS Multispeed N"/>
    <s v="INDIBIZ"/>
    <m/>
    <m/>
    <d v="2026-08-05T12:30:00"/>
    <s v="KONFIRMASI UP"/>
    <n v="2026"/>
    <n v="8"/>
    <n v="5"/>
    <d v="2026-08-05T00:00:00"/>
    <n v="-0.52083333333575865"/>
    <x v="0"/>
    <x v="3"/>
  </r>
  <r>
    <n v="1846"/>
    <n v="1002512336"/>
    <n v="3"/>
    <x v="7"/>
    <n v="4"/>
    <s v="KUDUS"/>
    <s v="PURWODADI"/>
    <s v="GBU"/>
    <s v="REG"/>
    <s v="AO"/>
    <s v="NEW SALES"/>
    <m/>
    <s v="Completed (PS)"/>
    <s v="RBS-Regional 3"/>
    <d v="2026-08-06T13:11:52"/>
    <d v="2026-08-06T14:33:27"/>
    <n v="69358101"/>
    <m/>
    <n v="142516104973"/>
    <s v="MESS FORMUSA BAG"/>
    <s v="ODP-GBU-FB/112"/>
    <s v="WO061075506"/>
    <m/>
    <m/>
    <m/>
    <n v="110.625400927041"/>
    <n v="-7.0507905047561996"/>
    <s v="|MN01996|MYIA-023256355286/POI/Nisa Firdausi Riski/081228257499/nisafriski@gmail.com"/>
    <s v="Amex"/>
    <m/>
    <m/>
    <m/>
    <m/>
    <m/>
    <m/>
    <m/>
    <m/>
    <s v="Management Janji"/>
    <s v="2026-08-05 13:00:00 | Nama PIC: bu nisa  Notel: 081228257499  Alt: -   Tanggal: 5/8/2026  Jam Pasang: Siang  Note: Hubungi sebelum ke lokasi, terimakasih."/>
    <s v="FCC"/>
    <d v="2026-06-08T13:25:20"/>
    <m/>
    <m/>
    <s v="PS"/>
    <s v="GBU"/>
    <s v="NO ADDON"/>
    <n v="20260806"/>
    <s v="Completed"/>
    <s v="- 11_11446;Biaya PSB HSI EBIS Tunai di Depan ~ 11[150000]  - SP_NOSS;SP_NOSS ~ Internet NOSS Multispeed Network[0]  - E25060;E25060 ~ ES25 - Paket HSI Bisnis (HSIE) Khusus Winback 2.0[0]  - E25060~null~E25060_UNL;UNL ~ Internet-Link Unlimited Internet Usa"/>
    <s v="INDIBIZ"/>
    <m/>
    <m/>
    <d v="2026-08-06T07:00:00"/>
    <s v="2026-08-05 13:00:00 | Nama PIC: bu nisa  Notel: 081228257499  Alt: -   Tanggal: 5/8/2026  Jam Pasang: Siang  Note: Hubungi sebelum ke lokasi, terimakasih."/>
    <n v="2026"/>
    <n v="8"/>
    <n v="6"/>
    <d v="2026-08-06T00:00:00"/>
    <n v="-0.29166666666424135"/>
    <x v="0"/>
    <x v="3"/>
  </r>
  <r>
    <n v="1847"/>
    <n v="1002518428"/>
    <n v="3"/>
    <x v="4"/>
    <n v="4"/>
    <s v="SEMARANG"/>
    <s v="INNER - SEMARANG JATENG UTARA"/>
    <s v="MJP"/>
    <s v="REG"/>
    <s v="AO"/>
    <s v="NEW SALES"/>
    <m/>
    <s v="Completed (PS)"/>
    <s v="RBS-Regional 2"/>
    <d v="2026-08-10T16:09:39"/>
    <d v="2026-08-10T17:24:09"/>
    <n v="69359679"/>
    <m/>
    <n v="142410346072"/>
    <s v="CV. Rabbani Asysa"/>
    <s v="ODP-MJP-FAU/111"/>
    <s v="WO061428002"/>
    <m/>
    <m/>
    <m/>
    <n v="110.4451365"/>
    <n v="-6.9993068000000003"/>
    <s v="AMRBS;406230;SANTOSO AJI;WITEL BDG;CV. Rabbani Asysa;082216797750;faidept@rabbani.co.id;1S HSI BASIC 50MBPS 320K"/>
    <s v="Amex"/>
    <m/>
    <m/>
    <m/>
    <m/>
    <m/>
    <m/>
    <m/>
    <m/>
    <s v="Management Janji"/>
    <s v="2026-08-08 08:00:00|M Janji : (07/08/026)  jam Pasang : 09:00  Note : hubungi pelanggan jika ingin kelokasi  |40931150|MYDITA"/>
    <s v="FCC"/>
    <d v="2026-10-08T16:10:07"/>
    <m/>
    <m/>
    <s v="PS"/>
    <s v="MJP"/>
    <s v="NO ADDON"/>
    <n v="20260810"/>
    <s v="Completed"/>
    <s v="- 11_11446;Biaya PSB HSI EBIS Tunai di Depan ~ 11[150000]  - E23015;E23015 ~ ES23 - Perangkat ONT[0]  - E23015~null~44292;E23015||11||Abodemen 0[0]  - E23015~null~E23015_SWONT;SWONT ~ Biaya Sewa ONT ~ E23015[30000]  - E25061;E25061 ~ ES25 - Paket HSI Basi"/>
    <s v="INDIBIZ"/>
    <m/>
    <m/>
    <d v="2026-08-10T07:00:00"/>
    <s v="2026-08-08 08:00:00|M Janji : (07/08/026)  jam Pasang : 09:00  Note : hubungi pelanggan jika ingin kelokasi  |40931150|MYDITA"/>
    <n v="2026"/>
    <n v="8"/>
    <n v="10"/>
    <d v="2026-08-10T00:00:00"/>
    <n v="-0.29166666666424135"/>
    <x v="0"/>
    <x v="3"/>
  </r>
  <r>
    <n v="1848"/>
    <n v="1002505942"/>
    <n v="3"/>
    <x v="1"/>
    <n v="5"/>
    <s v="MADURA"/>
    <s v="BANGKALAN"/>
    <s v="BKL"/>
    <s v="REG"/>
    <s v="AO"/>
    <s v="NEW SALES"/>
    <m/>
    <s v="102 | FOLLOW UP COMPLETED"/>
    <s v="RBS-Regional 3"/>
    <d v="2026-08-03T11:55:27"/>
    <d v="2026-08-06T14:11:37"/>
    <n v="69357423"/>
    <m/>
    <n v="152435221607"/>
    <s v="SPBU TANGKEL"/>
    <s v="ODP-BKL-FAZ/16"/>
    <s v="WO060798826"/>
    <m/>
    <m/>
    <m/>
    <n v="112.72248449999999"/>
    <n v="-7.1712109000000002"/>
    <s v="|MN02600|/SPBU TANGKEL/H.ABDURRAHMAN SOLEH/0811330651/spbu5469111@yahoo.com/HSI Bisnis Promo HUT Telkom (1:1) 50 Mbps (Rp 355.000) PSB Rp 150.000/"/>
    <s v="Sales Force DBS"/>
    <m/>
    <m/>
    <m/>
    <m/>
    <m/>
    <m/>
    <m/>
    <m/>
    <s v="Management Janji"/>
    <s v="2026-08-04 13:00:00|Tanggal pemasangan : 04 agustus 2026 Jam pemasangan : 08.00 - 12.00 Info Tambahan : Hubungi pelanggan dulu sebelum ke lokasi terimakasih |40981182|MYDITA"/>
    <s v="FCC"/>
    <d v="2026-03-08T12:10:27"/>
    <d v="2026-08-04T13:00:00"/>
    <s v="Kendala Lainnya"/>
    <s v="REVOKE"/>
    <s v="BKL"/>
    <s v="NO ADDON"/>
    <m/>
    <s v="Follow Up Revoke Completed, New Order ID : SC1002512605"/>
    <s v="- 11_11446;Biaya PSB HSI EBIS Tunai di Depan ~ 11[150000]  - E25060;E25060 ~ ES25 - Paket HSI Bisnis (HSIE) Khusus Winback 2.0[0]  - E25060~null~E25060_UNL;UNL ~ Internet-Link Unlimited Internet Usage ~ E25060[0]  - E25060~null~105343;E25060||11||Abodemen"/>
    <s v="INDIBIZ"/>
    <m/>
    <m/>
    <d v="2026-08-04T13:00:00"/>
    <s v="2026-08-04 13:00:00|Tanggal pemasangan : 04 agustus 2026 Jam pemasangan : 08.00 - 12.00 Info Tambahan : Hubungi pelanggan dulu sebelum ke lokasi terimakasih |40981182|MYDITA"/>
    <m/>
    <m/>
    <m/>
    <e v="#NUM!"/>
    <e v="#NUM!"/>
    <x v="1"/>
    <x v="1"/>
  </r>
  <r>
    <n v="1849"/>
    <n v="1002517395"/>
    <n v="3"/>
    <x v="4"/>
    <n v="4"/>
    <s v="SEMARANG"/>
    <s v="SALATIGA"/>
    <s v="SLI"/>
    <s v="REG"/>
    <s v="AO"/>
    <s v="NEW SALES"/>
    <m/>
    <s v="Completed (PS)"/>
    <s v="RBS-Regional 3"/>
    <d v="2026-08-10T11:18:44"/>
    <d v="2026-08-10T13:14:06"/>
    <n v="69361228"/>
    <m/>
    <n v="142434111364"/>
    <s v="eatore kost"/>
    <s v="ODP-SLI-FH/003"/>
    <s v="WO061378254"/>
    <m/>
    <m/>
    <m/>
    <n v="110.507481"/>
    <n v="-7.3395080000000004"/>
    <s v="|MN00426|MYIA-030887676866/POI/muchamad rifky/088980332597/muchamad881@gmail.com"/>
    <s v="MYDIGIBIZPARTNER"/>
    <m/>
    <m/>
    <m/>
    <m/>
    <m/>
    <m/>
    <m/>
    <m/>
    <s v="Management Janji"/>
    <s v="2026-08-09 08:00:00 | Nama PIC : Bp Rifky  No Hp : 088980332597  No Alt : -  Tgl Pemasangan : 09 Agustus 2026  Interval : SIANG  Note : Hubungi pelanggan terlebih dahulu"/>
    <s v="FCC"/>
    <d v="2026-10-08T11:40:04"/>
    <m/>
    <m/>
    <s v="PS"/>
    <s v="SLI"/>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9 08:00:00 | Nama PIC : Bp Rifky  No Hp : 088980332597  No Alt : -  Tgl Pemasangan : 09 Agustus 2026  Interval : SIANG  Note : Hubungi pelanggan terlebih dahulu"/>
    <n v="2026"/>
    <n v="8"/>
    <n v="10"/>
    <d v="2026-08-10T00:00:00"/>
    <n v="-0.29166666666424135"/>
    <x v="0"/>
    <x v="3"/>
  </r>
  <r>
    <n v="1850"/>
    <n v="1002517248"/>
    <n v="3"/>
    <x v="0"/>
    <n v="5"/>
    <s v="MATARAM"/>
    <s v="LOMBOK BARAT TENGAH"/>
    <s v="PRY"/>
    <s v="REG"/>
    <s v="AO"/>
    <s v="NEW SALES"/>
    <s v="1P INET"/>
    <s v="Completed (PS)"/>
    <s v="RBS-Regional 3"/>
    <d v="2026-08-10T10:32:57"/>
    <d v="2026-08-10T18:17:55"/>
    <n v="69362237"/>
    <m/>
    <n v="172603791357"/>
    <s v="Toko Nurhayati"/>
    <s v="ODP-PYA-FAQ/11 FAQ/D03/11.01"/>
    <s v="WO061371163"/>
    <m/>
    <m/>
    <m/>
    <n v="116.345808282494"/>
    <n v="-8.6511543781027402"/>
    <s v="MD|MYDB-20260809264809|SC00001/MC00046|Toko Nurhayati|08132554631"/>
    <s v="MYDIGIBIZPARTNER"/>
    <m/>
    <m/>
    <m/>
    <m/>
    <m/>
    <m/>
    <m/>
    <m/>
    <s v="Management Janji"/>
    <s v="2026-08-11 08:00:00 | M Janji : (11/08/2026) jam Pasang : 09:00 Note : hubungi pelanggan jika ingin kelokasi "/>
    <s v="FCC"/>
    <d v="2026-10-08T10:39:47"/>
    <d v="2026-08-11T08:00:00"/>
    <m/>
    <s v="PS"/>
    <s v="PRY"/>
    <s v="NO ADDON"/>
    <n v="20260810"/>
    <s v="Completed"/>
    <s v="HSI Bisnis PSB 70% - 150 Mbps"/>
    <s v="INDIBIZ"/>
    <m/>
    <m/>
    <d v="2026-08-11T08:00:00"/>
    <s v="2026-08-11 08:00:00 | M Janji : (11/08/2026) jam Pasang : 09:00 Note : hubungi pelanggan jika ingin kelokasi "/>
    <n v="2026"/>
    <n v="8"/>
    <n v="10"/>
    <d v="2026-08-10T00:00:00"/>
    <n v="-1.3333333333357587"/>
    <x v="0"/>
    <x v="9"/>
  </r>
  <r>
    <n v="1851"/>
    <n v="1002529586"/>
    <n v="3"/>
    <x v="7"/>
    <n v="4"/>
    <s v="SOLO"/>
    <s v="INNER - SOLO JATENG TIMUR"/>
    <s v="KRT"/>
    <s v="REG"/>
    <s v="AO"/>
    <s v="NEW SALES"/>
    <m/>
    <s v="Completed (PS)"/>
    <s v="RBS-Regional 3"/>
    <d v="2026-08-16T12:36:20"/>
    <d v="2026-08-16T21:25:03"/>
    <n v="69366366"/>
    <n v="2716011973"/>
    <n v="142505403045"/>
    <s v="PT FELTTIST DENTAL INDO"/>
    <s v="ODP-KRT-FV/032"/>
    <s v="WO061871990"/>
    <m/>
    <m/>
    <m/>
    <n v="110.7685"/>
    <n v="-7.5533999999999999"/>
    <s v="MD|MYDB-20260814265382|DN00001/MN00440|PT FELTTIST DENTAL INDO|085713209822"/>
    <s v="MYDIGIBIZPARTNER"/>
    <m/>
    <m/>
    <m/>
    <m/>
    <m/>
    <m/>
    <m/>
    <m/>
    <s v="Management Janji"/>
    <s v="2026-08-15 13:00:00 |   M Janji : (15/08/2026)  jam Pasang :pagi  Note : hubungi pelanggan jika ingin kelokasi  "/>
    <s v="FCC"/>
    <s v="16-08-2026 12:40:03"/>
    <m/>
    <m/>
    <s v="PS"/>
    <s v="KRT"/>
    <s v="NO ADDON"/>
    <n v="20260816"/>
    <s v="Completed"/>
    <s v="- 11_11446;Biaya PSB HSI EBIS Tunai di Depan ~ 11[150000]  - SP_NOSS;SP_NOSS ~ Internet NOSS Multispeed Network[0]  - E23015;E23015 ~ ES23 - Perangkat ONT[0]  - E23015~null~44292;E23015||11||Abodemen 0[0]  - E23015~null~E23015_SWONT;SWONT ~ Biaya Sewa ONT"/>
    <s v="INDIBIZ"/>
    <m/>
    <m/>
    <d v="2026-08-16T07:00:00"/>
    <s v="2026-08-15 13:00:00 |   M Janji : (15/08/2026)  jam Pasang :pagi  Note : hubungi pelanggan jika ingin kelokasi  "/>
    <n v="2026"/>
    <n v="8"/>
    <n v="16"/>
    <d v="2026-08-16T00:00:00"/>
    <n v="-0.29166666666424135"/>
    <x v="0"/>
    <x v="3"/>
  </r>
  <r>
    <n v="1852"/>
    <n v="1002528747"/>
    <n v="3"/>
    <x v="3"/>
    <n v="4"/>
    <s v="YOGYAKARTA"/>
    <s v="INNER - YOGYA JATENG SELATAN"/>
    <s v="KEN"/>
    <s v="REG"/>
    <s v="AO"/>
    <s v="NEW SALES"/>
    <s v="1P INET"/>
    <s v="102 | FOLLOW UP COMPLETED"/>
    <s v="RBS-Regional 3"/>
    <d v="2026-08-15T16:58:56"/>
    <d v="2026-08-17T11:43:22"/>
    <n v="69367168"/>
    <m/>
    <n v="146130138582"/>
    <s v="KOST PUTRA DAN PUTRI PUCANGANOM"/>
    <s v="ODP-KEN-FGL/051 FGL/D04/051.01"/>
    <s v="WO061836819"/>
    <m/>
    <m/>
    <m/>
    <n v="110.4351126"/>
    <n v="-7.7388512"/>
    <s v="|MC80054|MYIA-030407433714/POI/DWI RUSWANTI/081818205953/egiigosuban05@gmail.com"/>
    <s v="MYIB_ASSISTANT"/>
    <m/>
    <m/>
    <m/>
    <m/>
    <m/>
    <m/>
    <m/>
    <m/>
    <s v="Management Janji"/>
    <s v="2026-08-16 13:00:00 | Waktu pemasangan : 16 agustus 2026 Jam pemasangan : 08.00 - 12.00 Info Tambahan : Hubungi pelanggan dulu sebelum ke lokasi terimakasih  "/>
    <s v="FCC"/>
    <s v="15-08-2026 17:10:04"/>
    <d v="2026-08-16T13:00:00"/>
    <s v="Kendala Teknik"/>
    <s v="REVOKE"/>
    <s v="KEN"/>
    <s v="NO ADDON"/>
    <m/>
    <s v="Follow Up Revoke Completed, New Order ID : SC1002530710"/>
    <s v="HSI Bisnis Basic Promo HUT Telkom PSB 70% - 50 Mbps"/>
    <s v="INDIBIZ"/>
    <m/>
    <m/>
    <d v="2026-08-16T13:00:00"/>
    <s v="2026-08-16 13:00:00 | Waktu pemasangan : 16 agustus 2026 Jam pemasangan : 08.00 - 12.00 Info Tambahan : Hubungi pelanggan dulu sebelum ke lokasi terimakasih  "/>
    <m/>
    <m/>
    <m/>
    <e v="#NUM!"/>
    <e v="#NUM!"/>
    <x v="1"/>
    <x v="3"/>
  </r>
  <r>
    <n v="1853"/>
    <n v="1002514096"/>
    <n v="3"/>
    <x v="5"/>
    <n v="5"/>
    <s v="DENPASAR"/>
    <s v="JIMBARAN"/>
    <s v="KUT"/>
    <s v="REG"/>
    <s v="AO"/>
    <s v="NEW SALES"/>
    <m/>
    <s v="Completed (PS)"/>
    <s v="RBS-Regional 3"/>
    <d v="2026-08-07T10:30:25"/>
    <d v="2026-08-11T07:59:26"/>
    <n v="69360540"/>
    <m/>
    <n v="172416429089"/>
    <s v="PT. MITRA BALI SUKSES"/>
    <s v="ODP-KUT-FAC/68"/>
    <s v="WO061155305"/>
    <m/>
    <m/>
    <m/>
    <n v="115.1773062"/>
    <n v="-8.7052385000000001"/>
    <s v="|MN02545|/PIC WAHYUDI/08995847815-081381829072/it.info@mitrabalisukses.co.id"/>
    <s v="Sales Force DBS"/>
    <m/>
    <m/>
    <m/>
    <m/>
    <m/>
    <m/>
    <m/>
    <m/>
    <s v="Management Janji"/>
    <s v="2026-08-08 13:00:00|Nama : BP WAHYUDI No Hp : 08995847815 No Alt : 081381829072 Tgl Pemasangan : 08 Agustus 2026 Interval : PAGI  Note : Hubungi pelanggan terlebih dahulu|40931149|MYDITA"/>
    <s v="FCC"/>
    <d v="2026-07-08T10:39:56"/>
    <d v="2026-08-08T13:00:00"/>
    <s v="Kendala Pelanggan"/>
    <s v="PS"/>
    <s v="KUT"/>
    <s v="NO ADDON"/>
    <n v="20260811"/>
    <s v="Completed"/>
    <s v="- 11_11446;Biaya PSB HSI EBIS Tunai di Depan ~ 11[150000]  - SP_NOSS;SP_NOSS ~ Internet NOSS Multispeed Network[0]  - E23015;E23015 ~ ES23 - Perangkat ONT[0]  - E23015~null~44292;E23015||11||Abodemen 0[0]  - E23015~null~E23015_SWONTPREM;SWONTPREM ~ Biaya "/>
    <s v="INDIBIZ"/>
    <m/>
    <m/>
    <d v="2026-08-08T13:00:00"/>
    <s v="2026-08-08 13:00:00|Nama : BP WAHYUDI No Hp : 08995847815 No Alt : 081381829072 Tgl Pemasangan : 08 Agustus 2026 Interval : PAGI  Note : Hubungi pelanggan terlebih dahulu|40931149|MYDITA"/>
    <n v="2026"/>
    <n v="8"/>
    <n v="11"/>
    <d v="2026-08-11T00:00:00"/>
    <n v="2.4583333333357587"/>
    <x v="2"/>
    <x v="30"/>
  </r>
  <r>
    <n v="1854"/>
    <n v="1002524704"/>
    <n v="3"/>
    <x v="4"/>
    <n v="4"/>
    <s v="SEMARANG"/>
    <s v="INNER - SEMARANG JATENG UTARA"/>
    <s v="JHR"/>
    <s v="REG"/>
    <s v="AO"/>
    <s v="NEW SALES"/>
    <m/>
    <s v="QC MIA - INVALID QUALITY CONTROL MIA"/>
    <s v="RBS-Regional 2"/>
    <d v="2026-08-13T15:29:11"/>
    <d v="2026-08-14T17:06:27"/>
    <n v="68988943"/>
    <m/>
    <n v="142406122744"/>
    <s v="PT. SECURINDO PACKATAMA INDONESIA"/>
    <s v="ODP-JHR-FBN/074"/>
    <m/>
    <m/>
    <m/>
    <m/>
    <n v="110.415910208426"/>
    <n v="-6.9788112100569002"/>
    <s v="AMRBS;403098;REG3;DANIEL MARWA DENERO;08112876658;CP.Lily Ismalia;089687353200;PAKET 1S INET 50 MBPS (439.000);PT. Securindo Packatama Indonesia "/>
    <s v="Account Manager"/>
    <m/>
    <m/>
    <m/>
    <m/>
    <m/>
    <m/>
    <m/>
    <m/>
    <m/>
    <m/>
    <m/>
    <s v="13-08-2026 15:39:59"/>
    <m/>
    <m/>
    <s v="QC1"/>
    <s v="JHR"/>
    <s v="NO ADDON"/>
    <m/>
    <s v="QC MIA - INVALID QUALITY CONTROL MIA - Tidak Mengunggah Foto Lokasi Instalasi Tampak Depan Menyeluruh - mohon upload lokasi t"/>
    <s v="- 11_11446;Biaya PSB HSI EBIS Tunai di Depan ~ 11[150000]  - E23046;E23046 ~ ES23 - Paket HSI Bisnis[0]  - E23046~null~E23046_UNL;UNL ~ Internet-Link Unlimited Internet Usage ~ E23046[0]  - E23046~null~44877;E23046||11||Abodemen 0[0]  - E23046~null~E23046"/>
    <s v="INDIBIZ"/>
    <m/>
    <m/>
    <m/>
    <m/>
    <m/>
    <m/>
    <m/>
    <e v="#NUM!"/>
    <e v="#NUM!"/>
    <x v="1"/>
    <x v="3"/>
  </r>
  <r>
    <n v="1855"/>
    <n v="1002520042"/>
    <n v="3"/>
    <x v="6"/>
    <n v="5"/>
    <s v="SIDOARJO"/>
    <s v="INNER - JATIM TIMUR"/>
    <s v="SDA"/>
    <s v="REG"/>
    <s v="AO"/>
    <s v="NEW SALES"/>
    <m/>
    <s v="Completed (PS)"/>
    <s v="RBS-Regional 3"/>
    <d v="2026-08-11T13:58:09"/>
    <d v="2026-08-12T12:32:47"/>
    <n v="69363390"/>
    <m/>
    <n v="152316232062"/>
    <s v="ASRAMA NUSANTARA"/>
    <s v="ODP-SDA-FDF/52"/>
    <s v="WO061532276"/>
    <m/>
    <m/>
    <m/>
    <n v="112.6644804"/>
    <n v="-7.4511836000000002"/>
    <s v="AMRBS/405529/YULYAN MAHARTA SAVIAR/R3/JATIM TIMUR/WINBACK 2.0 HSI B2B (1:1) 50MBPS 355RB PSB DISC 70%/MUHAMMAD ASRORI /asrorim18@gmail.com"/>
    <s v="Amex"/>
    <m/>
    <m/>
    <m/>
    <m/>
    <m/>
    <m/>
    <m/>
    <m/>
    <s v="Management Janji"/>
    <s v="2026-08-12 15:00:00|Nama PIC : BAPAK ASRORI No HP : 087857648115 Alt :  M Janji : (RABU/12/AGUSTUS/2026) jam Pasang : 09:00 Note : hubungi pelanggan jika ingin kelokasi|40961371|MYDITA"/>
    <s v="FCC"/>
    <d v="2026-11-08T14:10:22"/>
    <d v="2026-08-12T15:00:00"/>
    <m/>
    <s v="PS"/>
    <s v="SDA"/>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15:00:00"/>
    <s v="2026-08-12 15:00:00|Nama PIC : BAPAK ASRORI No HP : 087857648115 Alt :  M Janji : (RABU/12/AGUSTUS/2026) jam Pasang : 09:00 Note : hubungi pelanggan jika ingin kelokasi|40961371|MYDITA"/>
    <n v="2026"/>
    <n v="8"/>
    <n v="12"/>
    <d v="2026-08-12T00:00:00"/>
    <n v="-0.625"/>
    <x v="0"/>
    <x v="17"/>
  </r>
  <r>
    <n v="1856"/>
    <n v="1002507818"/>
    <n v="3"/>
    <x v="3"/>
    <n v="4"/>
    <s v="MAGELANG"/>
    <s v="KEBUMEN"/>
    <s v="KBM"/>
    <s v="REG"/>
    <s v="AO"/>
    <s v="NEW SALES"/>
    <m/>
    <s v="Completed (PS)"/>
    <s v="RBS-Regional 2"/>
    <d v="2026-08-04T11:43:32"/>
    <d v="2026-08-07T16:58:54"/>
    <n v="69232724"/>
    <m/>
    <n v="142141120151"/>
    <s v="PT. PENTA VALENT"/>
    <s v="ODP-KBM-FAN/011"/>
    <s v="WO061055780"/>
    <m/>
    <m/>
    <m/>
    <n v="109.6849694"/>
    <n v="-7.6910796000000001"/>
    <s v="MB00153/Edward P Sipahutar/081220000657/it02@ptpv.co.id/AM 406821 NADYA GWYNNI PANKRASIUS KIOLOL/08135482544"/>
    <s v="Sales Profesional"/>
    <m/>
    <m/>
    <m/>
    <m/>
    <m/>
    <m/>
    <m/>
    <m/>
    <s v="Management Janji"/>
    <s v="2026-08-07 13:00:00|Nama PIC : BAPAK EDWARD No HP : 081316456575 Alt :  M Janji : (JUMAT/7/AGUSTUS/2026) jam Pasang : 09:00 Note : hubungi pelanggan jika ingin kelokasi|40961370|MYDITA"/>
    <s v="FCC"/>
    <d v="2026-04-08T11:55:14"/>
    <d v="2026-08-07T13:00:00"/>
    <m/>
    <s v="PS"/>
    <s v="KBM"/>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13:00:00"/>
    <s v="2026-08-07 13:00:00|Nama PIC : BAPAK EDWARD No HP : 081316456575 Alt :  M Janji : (JUMAT/7/AGUSTUS/2026) jam Pasang : 09:00 Note : hubungi pelanggan jika ingin kelokasi|40961370|MYDITA"/>
    <n v="2026"/>
    <n v="8"/>
    <n v="7"/>
    <d v="2026-08-07T00:00:00"/>
    <n v="-0.54166666666424135"/>
    <x v="0"/>
    <x v="3"/>
  </r>
  <r>
    <n v="1857"/>
    <n v="1002505203"/>
    <n v="3"/>
    <x v="3"/>
    <n v="4"/>
    <s v="MAGELANG"/>
    <s v="WONOSOBO"/>
    <s v="WOS"/>
    <s v="REG"/>
    <s v="AO"/>
    <s v="NEW SALES"/>
    <s v="1P INET"/>
    <s v="Completed (PS)"/>
    <s v="RBS-Regional 3"/>
    <d v="2026-08-02T12:11:56"/>
    <d v="2026-08-02T16:56:34"/>
    <n v="69357011"/>
    <m/>
    <n v="141373127180"/>
    <s v="LOS INC"/>
    <s v="ODP-WOS-FAC/028"/>
    <s v="WO060707841"/>
    <m/>
    <m/>
    <m/>
    <n v="109.900926004458"/>
    <n v="-7.3623733819532102"/>
    <s v="|MN00439|MYIA-022477184330/POI/MEIGI HERYANTO/081225927001/meigiheriyanto@gmail.com"/>
    <s v="MYIB_ASSISTANT"/>
    <m/>
    <m/>
    <m/>
    <m/>
    <m/>
    <m/>
    <m/>
    <m/>
    <s v="Management Janji"/>
    <s v="2026-08-03 13:00:00 | Nama PIC : IGI No HP : 081225927001 Alt : 081529262827 M Janji : 03/08/2026 Jam Pasang : 08.00 - 13:00  NoteÃ‚Â :  hubungi terlebih dahulu sebelum kelokasi "/>
    <s v="FCC"/>
    <d v="2026-02-08T12:24:54"/>
    <d v="2026-08-03T13:00:00"/>
    <m/>
    <s v="PS"/>
    <s v="WOS"/>
    <s v="NO ADDON"/>
    <n v="20260802"/>
    <s v="Completed"/>
    <s v="HSI Bisnis Promo HUT Telkom PSB 70% - 50 Mbps"/>
    <s v="INDIBIZ"/>
    <m/>
    <m/>
    <d v="2026-08-03T13:00:00"/>
    <s v="2026-08-03 13:00:00 | Nama PIC : IGI No HP : 081225927001 Alt : 081529262827 M Janji : 03/08/2026 Jam Pasang : 08.00 - 13:00  NoteÃ‚Â :  hubungi terlebih dahulu sebelum kelokasi "/>
    <n v="2026"/>
    <n v="8"/>
    <n v="2"/>
    <d v="2026-08-02T00:00:00"/>
    <n v="-1.5416666666642413"/>
    <x v="0"/>
    <x v="3"/>
  </r>
  <r>
    <n v="1858"/>
    <n v="1002515500"/>
    <n v="3"/>
    <x v="1"/>
    <n v="5"/>
    <s v="SBY UTARA"/>
    <s v="LAMONGAN"/>
    <s v="BDG"/>
    <s v="REG"/>
    <s v="AO"/>
    <s v="NEW SALES"/>
    <s v="1P INET"/>
    <s v="Completed (PS)"/>
    <s v="RBS-Regional 3"/>
    <d v="2026-08-07T19:16:56"/>
    <d v="2026-08-08T19:52:21"/>
    <n v="69361169"/>
    <m/>
    <n v="152448205816"/>
    <s v="SPBU 54.622.16"/>
    <s v="ODP-BDG-FC/85 FC/D05/85.01"/>
    <s v="WO061204158"/>
    <m/>
    <m/>
    <m/>
    <n v="112.33197199999999"/>
    <n v="-6.8681869999999998"/>
    <s v="|MN02646|MYIA-065691762565/POI/AMAR GADHAFI/0881036108456/gadhafiamar0@gmail.com"/>
    <s v="MYIB_ASSISTANT"/>
    <m/>
    <m/>
    <m/>
    <m/>
    <m/>
    <m/>
    <m/>
    <m/>
    <s v="Management Janji"/>
    <s v="2026-08-09 10:00:00 | Tanggal pemasangan: 09/08/2026 Jam pemasangan : pagi Info Tambahan : Hubungi pelanggan dulu sebelum ke lokasi terima kasih."/>
    <s v="FCC"/>
    <d v="2026-07-08T19:25:29"/>
    <d v="2026-08-09T10:00:00"/>
    <m/>
    <s v="PS"/>
    <s v="BDG"/>
    <s v="NO ADDON"/>
    <n v="20260808"/>
    <s v="Completed"/>
    <s v="HSI Bisnis Basic Promo HUT Telkom PSB 70% - 50 Mbps"/>
    <s v="INDIBIZ"/>
    <m/>
    <m/>
    <d v="2026-08-09T10:00:00"/>
    <s v="2026-08-09 10:00:00 | Tanggal pemasangan: 09/08/2026 Jam pemasangan : pagi Info Tambahan : Hubungi pelanggan dulu sebelum ke lokasi terima kasih."/>
    <n v="2026"/>
    <n v="8"/>
    <n v="8"/>
    <d v="2026-08-08T00:00:00"/>
    <n v="-1.4166666666642413"/>
    <x v="0"/>
    <x v="15"/>
  </r>
  <r>
    <n v="1859"/>
    <n v="1002527577"/>
    <n v="3"/>
    <x v="6"/>
    <n v="5"/>
    <s v="SIDOARJO"/>
    <s v="INNER - JATIM TIMUR"/>
    <s v="SDA"/>
    <s v="REG"/>
    <s v="AO"/>
    <s v="NEW SALES"/>
    <m/>
    <s v="CC - HD1A - INPROGRESS UNCONTACTED"/>
    <s v="RBS-Regional 3"/>
    <d v="2026-08-15T01:28:31"/>
    <d v="2026-08-17T17:49:41"/>
    <n v="69366503"/>
    <m/>
    <n v="152316232148"/>
    <s v="212 MART PONDOK JATI SIDOARJO"/>
    <s v="ODP-SDA-FAP/14"/>
    <m/>
    <m/>
    <m/>
    <m/>
    <n v="112.70334219999999"/>
    <n v="-7.4407699000000003"/>
    <s v="|MN00370|/212 MART PONDOK JATI SIDOARJO/WINBACK 2.0 HSI B2B (1:1) 50MBPS 355RB PSB DISC 70%//harissupriadiazza@gmail.com/HARIS SUPRIADI/88217182878"/>
    <s v="Sales Force DBS"/>
    <m/>
    <m/>
    <m/>
    <m/>
    <m/>
    <m/>
    <m/>
    <m/>
    <m/>
    <m/>
    <m/>
    <s v="15-08-2026 01:39:53"/>
    <m/>
    <m/>
    <s v="FCC"/>
    <s v="SDA"/>
    <s v="NO ADDON"/>
    <m/>
    <s v="UNCONTACTED : Telepon Tidak Diangkat - RNA SOPHAN SOPYAN 40900827|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17"/>
  </r>
  <r>
    <n v="1860"/>
    <n v="1002524710"/>
    <n v="3"/>
    <x v="7"/>
    <n v="4"/>
    <s v="SOLO"/>
    <s v="BOYOLALI"/>
    <s v="BYL"/>
    <s v="REG"/>
    <s v="AO"/>
    <s v="NEW SALES"/>
    <s v="1P INET"/>
    <s v="Completed (PS)"/>
    <s v="RBS-Regional 3"/>
    <d v="2026-08-13T15:26:56"/>
    <d v="2026-08-15T08:46:59"/>
    <n v="69365350"/>
    <m/>
    <n v="143553212788"/>
    <s v="pr santoso"/>
    <s v="ODP-BYL-FA/083 FA/D06/083.01"/>
    <s v="WO061684301"/>
    <m/>
    <m/>
    <m/>
    <n v="110.574873219376"/>
    <n v="-7.5010089616666296"/>
    <s v="|MN00372|MYIA-047444164649/POI/yusuf ahmadi/085212212221/jusuflaw@gmail.com"/>
    <s v="MYIB_ASSISTANT"/>
    <m/>
    <m/>
    <m/>
    <m/>
    <m/>
    <m/>
    <m/>
    <m/>
    <s v="Management Janji"/>
    <s v="2026-08-14 13:00:00 | M Janji : (14/08/2026) jam Pasang :pagi / siang  Note : hubungi pelanggan jika ingin kelokasi"/>
    <s v="FCC"/>
    <s v="13-08-2026 15:39:59"/>
    <d v="2026-08-14T13:00:00"/>
    <m/>
    <s v="PS"/>
    <s v="BYL"/>
    <s v="NO ADDON"/>
    <n v="20260815"/>
    <s v="Completed"/>
    <s v="HSI Bisnis Promo HUT Telkom PSB 70% - 50 Mbps"/>
    <s v="INDIBIZ"/>
    <m/>
    <m/>
    <d v="2026-08-14T13:00:00"/>
    <s v="2026-08-14 13:00:00 | M Janji : (14/08/2026) jam Pasang :pagi / siang  Note : hubungi pelanggan jika ingin kelokasi"/>
    <n v="2026"/>
    <n v="8"/>
    <n v="15"/>
    <d v="2026-08-15T00:00:00"/>
    <n v="0.45833333333575865"/>
    <x v="0"/>
    <x v="3"/>
  </r>
  <r>
    <n v="1861"/>
    <n v="1002524584"/>
    <n v="3"/>
    <x v="3"/>
    <n v="4"/>
    <s v="PURWOKERTO"/>
    <s v="PURWOKERTO"/>
    <s v="PWT"/>
    <s v="REG"/>
    <s v="AO"/>
    <s v="NEW SALES"/>
    <m/>
    <s v="Completed (PS)"/>
    <s v="RBS-Regional 3"/>
    <d v="2026-08-13T14:54:32"/>
    <d v="2026-08-13T16:25:26"/>
    <n v="69363570"/>
    <m/>
    <n v="146303609844"/>
    <s v="SPBU PERTAMINA 44.531.31 RAWALO"/>
    <s v="ODP-PWT-FDV/021"/>
    <s v="WO061679964"/>
    <m/>
    <m/>
    <m/>
    <n v="109.190772"/>
    <n v="-7.5299259999999997"/>
    <s v="|MC00213|MYIA-045856108212/POI/DES SANDY FITHAN PRIHANTOKO/081226597181/spburwlo@gmail.com"/>
    <s v="Sales Profesional"/>
    <m/>
    <m/>
    <m/>
    <m/>
    <m/>
    <m/>
    <m/>
    <m/>
    <s v="Management Janji"/>
    <s v="2026-08-12 13:00:00 | Tanggal pemasangan: 12/08/2026  Jam pemasangan : siang  Info Tambahan : Hubungi pelanggan dulu sebelum ke lokasi  terima kasih."/>
    <s v="FCC"/>
    <s v="13-08-2026 14:55:15"/>
    <m/>
    <m/>
    <s v="PS"/>
    <s v="PWT"/>
    <s v="NO ADDON"/>
    <n v="20260813"/>
    <s v="Completed"/>
    <s v="- 11_11446;Biaya PSB HSI EBIS Tunai di Depan ~ 11[150000]  - E25061;E25061 ~ ES25 - Paket HSI Basic (HSIEF) Khusus Winback 2.0[0]  - E25061~null~E25061_UNL;UNL ~ Internet-Link Unlimited Internet Usage ~ E25061[0]  - E25061~null~105351;E25061||11||Abodemen"/>
    <s v="INDIBIZ"/>
    <m/>
    <m/>
    <d v="2026-08-13T07:00:00"/>
    <s v="2026-08-12 13:00:00 | Tanggal pemasangan: 12/08/2026  Jam pemasangan : siang  Info Tambahan : Hubungi pelanggan dulu sebelum ke lokasi  terima kasih."/>
    <n v="2026"/>
    <n v="8"/>
    <n v="13"/>
    <d v="2026-08-13T00:00:00"/>
    <n v="-0.29166666666424135"/>
    <x v="0"/>
    <x v="3"/>
  </r>
  <r>
    <n v="1862"/>
    <n v="1002517068"/>
    <n v="3"/>
    <x v="5"/>
    <n v="5"/>
    <s v="DENPASAR"/>
    <s v="JIMBARAN"/>
    <s v="NSD"/>
    <s v="REG"/>
    <s v="AO"/>
    <s v="NEW SALES"/>
    <m/>
    <s v="Completed (PS)"/>
    <s v="RBS-Regional 3"/>
    <d v="2026-08-10T09:37:47"/>
    <d v="2026-08-17T08:27:04"/>
    <n v="69359763"/>
    <m/>
    <n v="172417225457"/>
    <s v="KOS 88"/>
    <s v="ODP-NDA-FV/05"/>
    <s v="WO061362884"/>
    <m/>
    <m/>
    <m/>
    <n v="115.186062015069"/>
    <n v="-8.8184369656314203"/>
    <s v="|MN02677|/CP I MADE ADI HERMAWAN/085792583858/kadekadiadihermawan@gmail.com"/>
    <s v="Sales Force DBS"/>
    <m/>
    <m/>
    <m/>
    <m/>
    <m/>
    <m/>
    <m/>
    <m/>
    <s v="Management Janji"/>
    <s v="2026-08-08 13:00:00|Nama PIC : Adi  No HP : 085792583858  Alt : 081805469119  M Janji : 08/08/2026  Jam Pasang : 08.00 - 13:00   NoteÃ‚Â :  hubungi terlebih dahulu sebelum kelokasi|40981182|MYDITA"/>
    <s v="FCC"/>
    <d v="2026-10-08T09:40:02"/>
    <m/>
    <m/>
    <s v="PS"/>
    <s v="NSD"/>
    <s v="NO ADDON"/>
    <n v="20260817"/>
    <s v="Completed"/>
    <s v="- 11_11446;Biaya PSB HSI EBIS Tunai di Depan ~ 11[150000]  - E25060;E25060 ~ ES25 - Paket HSI Bisnis (HSIE) Khusus Winback 2.0[0]  - E25060~null~E25060_UNL;UNL ~ Internet-Link Unlimited Internet Usage ~ E25060[0]  - E25060~null~105343;E25060||11||Abodemen"/>
    <s v="INDIBIZ"/>
    <m/>
    <m/>
    <d v="2026-08-10T07:00:00"/>
    <s v="2026-08-08 13:00:00|Nama PIC : Adi  No HP : 085792583858  Alt : 081805469119  M Janji : 08/08/2026  Jam Pasang : 08.00 - 13:00   NoteÃ‚Â :  hubungi terlebih dahulu sebelum kelokasi|40981182|MYDITA"/>
    <n v="2026"/>
    <n v="8"/>
    <n v="17"/>
    <d v="2026-08-17T00:00:00"/>
    <n v="6.7083333333357587"/>
    <x v="2"/>
    <x v="30"/>
  </r>
  <r>
    <n v="1863"/>
    <n v="1002522888"/>
    <n v="3"/>
    <x v="3"/>
    <n v="4"/>
    <s v="MAGELANG"/>
    <s v="WONOSOBO"/>
    <s v="WOS"/>
    <s v="DSS"/>
    <s v="AO"/>
    <s v="NEW SALES"/>
    <m/>
    <s v="Completed (PS)"/>
    <s v="DSS-Fin &amp; Regional Banking"/>
    <d v="2026-08-12T16:32:04"/>
    <d v="2026-08-13T10:18:23"/>
    <n v="69361245"/>
    <m/>
    <n v="141373127442"/>
    <s v="PT PNM MEKAAR LEKSONO"/>
    <s v="ODP-WOS-FAX/006"/>
    <s v="WO061613658"/>
    <m/>
    <m/>
    <m/>
    <n v="109.85622511"/>
    <n v="-7.4180847700000001"/>
    <s v="DSS RACE | AM.ANDRE | 406108 | TREG 3 | PNM | FARIZ | 085174366336 | HSIBISNIS50MBPS"/>
    <s v="Account Manager"/>
    <m/>
    <m/>
    <m/>
    <m/>
    <m/>
    <m/>
    <m/>
    <m/>
    <s v="Management Janji"/>
    <s v="KONFIRMASI UP"/>
    <s v="FCC"/>
    <d v="2026-12-08T16:39:59"/>
    <m/>
    <m/>
    <s v="PS"/>
    <s v="WOS"/>
    <s v="NO ADDON"/>
    <n v="20260813"/>
    <s v="Completed"/>
    <s v="- 11_11450;Biaya PSB Reguler HSI EBIS ~ 11[150000]  - SP_NOSS;SP_NOSS ~ Internet NOSS Multispeed Network[0]  - SP_NOSS;SP_NOSS ~ Internet NOSS Multispeed Network[0]  - E23015;E23015 ~ ES23 - Perangkat ONT[0]  - E23015~null~44292;E23015||11||Abodemen 0[0] "/>
    <s v="INDIBIZ"/>
    <m/>
    <m/>
    <d v="2026-08-12T17:00:00"/>
    <s v="KONFIRMASI UP"/>
    <n v="2026"/>
    <n v="8"/>
    <n v="13"/>
    <d v="2026-08-13T00:00:00"/>
    <n v="0.29166666666424135"/>
    <x v="0"/>
    <x v="3"/>
  </r>
  <r>
    <n v="1864"/>
    <n v="1002506163"/>
    <n v="3"/>
    <x v="5"/>
    <n v="5"/>
    <s v="SINGARJA"/>
    <s v="TABANAN"/>
    <s v="BTR"/>
    <s v="REG"/>
    <s v="AO"/>
    <s v="NEW SALES"/>
    <m/>
    <s v="100 | REVOKE COMPLETED"/>
    <s v="RBS-Regional 3"/>
    <d v="2026-08-03T13:54:32"/>
    <d v="2026-08-05T09:31:32"/>
    <n v="69357579"/>
    <m/>
    <n v="172414214569"/>
    <s v="The Bloom Garden - Gazebo"/>
    <s v="ODP-BTR-FK/18"/>
    <s v="WO060832619"/>
    <m/>
    <m/>
    <m/>
    <n v="115.1589243"/>
    <n v="-8.3022460999999996"/>
    <s v="|MC10009|/The Bloom Garden - Gazebo/ PIC Komang Angga Antika/082245325931/Infothebloomsbali@gmail.com"/>
    <s v="Sales Force DBS"/>
    <m/>
    <m/>
    <m/>
    <m/>
    <m/>
    <m/>
    <m/>
    <m/>
    <s v="Management Janji"/>
    <s v="2026-08-04 15:00:00| M Janji : (04/08/2026) jam Pasang : 09:00 Note : hubungi pelanggan jika ingin kelokasi|40010577|MYDITA"/>
    <s v="FCC"/>
    <d v="2026-03-08T13:55:38"/>
    <d v="2026-08-04T15:00:00"/>
    <s v="Kendala Pelanggan"/>
    <s v="REVOKE"/>
    <s v="BTR"/>
    <s v="NETMONK"/>
    <m/>
    <s v="Revoke Completed"/>
    <s v="- 11_11446;Biaya PSB HSI EBIS Tunai di Depan ~ 11[150000]  - SP_NOSS;SP_NOSS ~ Internet NOSS Multispeed Network[0]  - SP_NOSS;SP_NOSS ~ Internet NOSS Multispeed Network[0]  - E23015;E23015 ~ ES23 - Perangkat ONT[0]  - E23015~null~44292;E23015||11||Abodeme"/>
    <s v="INDIBIZ"/>
    <m/>
    <m/>
    <d v="2026-08-04T15:00:00"/>
    <s v="2026-08-04 15:00:00| M Janji : (04/08/2026) jam Pasang : 09:00 Note : hubungi pelanggan jika ingin kelokasi|40010577|MYDITA"/>
    <m/>
    <m/>
    <m/>
    <e v="#NUM!"/>
    <e v="#NUM!"/>
    <x v="1"/>
    <x v="25"/>
  </r>
  <r>
    <n v="1865"/>
    <n v="1002529293"/>
    <n v="3"/>
    <x v="1"/>
    <n v="5"/>
    <s v="MADURA"/>
    <s v="PAMEKASAN"/>
    <s v="WRP"/>
    <s v="REG"/>
    <s v="AO"/>
    <s v="NEW SALES"/>
    <m/>
    <s v="7 | OSS - PROVISIONING ISSUED"/>
    <s v="RBS-Regional 3"/>
    <d v="2026-08-16T09:26:43"/>
    <d v="2026-08-17T16:50:33"/>
    <n v="69367310"/>
    <m/>
    <n v="152427203174"/>
    <s v="YAYASAN RIYADLATUL MUBTADIIN"/>
    <s v="ODP-WRP-FL/39"/>
    <s v="WO061893695"/>
    <m/>
    <m/>
    <m/>
    <n v="113.55024722017301"/>
    <n v="-6.9318079243892203"/>
    <s v="|MC70132|/YAYASAN RIYADLATUL MUBTADIIN/ACHMAD MOKID/082359623003/yayasanriyad@gmail.com/HSI Bisnis + Netmonk Promo 2026 200 Mbps (Rp 846.100) PSB 150.000"/>
    <s v="Sales Force DBS"/>
    <m/>
    <m/>
    <m/>
    <m/>
    <m/>
    <m/>
    <m/>
    <m/>
    <s v="Management Janji"/>
    <s v="2026-08-17 13:00:00|Nama : BP ACHMAD MOKID No Hp : 082359623003 No Alt :  Tgl Pemasangan : 17 Agustus 2026 Interval : SIANG Note : Hubungi pelanggan terlebih dahulu|40971402|MYDITA"/>
    <s v="FCC"/>
    <s v="16-08-2026 09:40:18"/>
    <d v="2026-08-17T13:00:00"/>
    <m/>
    <s v="PI"/>
    <s v="WRP"/>
    <s v="NETMONK"/>
    <m/>
    <s v="Provisioning Issu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Nama : BP ACHMAD MOKID No Hp : 082359623003 No Alt :  Tgl Pemasangan : 17 Agustus 2026 Interval : SIANG Note : Hubungi pelanggan terlebih dahulu|40971402|MYDITA"/>
    <m/>
    <m/>
    <m/>
    <e v="#NUM!"/>
    <e v="#NUM!"/>
    <x v="1"/>
    <x v="1"/>
  </r>
  <r>
    <n v="1866"/>
    <n v="1002513992"/>
    <n v="3"/>
    <x v="2"/>
    <n v="5"/>
    <s v="MADIUN"/>
    <s v="NGAWI"/>
    <s v="MGT"/>
    <s v="REG"/>
    <s v="AO"/>
    <s v="NEW SALES"/>
    <s v="1P INET"/>
    <s v="Completed (PS)"/>
    <s v="RBS-Regional 3"/>
    <d v="2026-08-07T10:01:57"/>
    <d v="2026-08-08T14:54:43"/>
    <n v="69360512"/>
    <m/>
    <n v="152603215986"/>
    <s v="KOST ABDULLAH"/>
    <s v="ODP-MGT-FY/28 FY/D04/28.01"/>
    <s v="WO061140349"/>
    <m/>
    <m/>
    <m/>
    <n v="111.327721"/>
    <n v="-7.666207"/>
    <s v="|MN00265|MYIA-051062785910/POI/ABDULLAH/085749013783/kostabdullah@gmail.com"/>
    <s v="MYIB_ASSISTANT"/>
    <m/>
    <m/>
    <m/>
    <m/>
    <m/>
    <m/>
    <m/>
    <m/>
    <s v="Management Janji"/>
    <s v="2026-08-08 08:00:00 | Nama PIC:  bp abdullah No HP: 085749013783 Alt:  Tanggal: 8/8/2026 Jam Pasang: Pagi Note: Hubungi sebelum ke lokasi, terimakasih"/>
    <s v="FCC"/>
    <d v="2026-07-08T10:10:08"/>
    <d v="2026-08-08T08:00:00"/>
    <m/>
    <s v="PS"/>
    <s v="MGT"/>
    <s v="NO ADDON"/>
    <n v="20260808"/>
    <s v="Completed"/>
    <s v="HSI Bisnis Promo HUT Telkom PSB 70% - 75 Mbps"/>
    <s v="INDIBIZ"/>
    <m/>
    <m/>
    <d v="2026-08-08T08:00:00"/>
    <s v="2026-08-08 08:00:00 | Nama PIC:  bp abdullah No HP: 085749013783 Alt:  Tanggal: 8/8/2026 Jam Pasang: Pagi Note: Hubungi sebelum ke lokasi, terimakasih"/>
    <n v="2026"/>
    <n v="8"/>
    <n v="8"/>
    <d v="2026-08-08T00:00:00"/>
    <n v="-0.33333333333575865"/>
    <x v="0"/>
    <x v="20"/>
  </r>
  <r>
    <n v="1867"/>
    <n v="1002505949"/>
    <n v="3"/>
    <x v="3"/>
    <n v="4"/>
    <s v="YOGYAKARTA"/>
    <s v="BANTUL"/>
    <s v="BTL"/>
    <s v="REG"/>
    <s v="AO"/>
    <s v="NEW SALES"/>
    <m/>
    <s v="Completed (PS)"/>
    <s v="RBS-Regional 3"/>
    <d v="2026-08-03T11:58:01"/>
    <d v="2026-08-03T21:09:34"/>
    <n v="69354475"/>
    <n v="2745040071"/>
    <n v="146129128455"/>
    <s v="Royal Sutan Agung (GEA) Yogyakarta"/>
    <s v="ODP-BTL-FBN/017"/>
    <s v="WO060778605"/>
    <m/>
    <m/>
    <m/>
    <n v="110.3728"/>
    <n v="-7.9061000000000003"/>
    <s v="AMRBS/403103/ANISA DWIARYANI/R3/YOGYAKARTA/PSBHSI BISNIS 2S  200 MBPS BUNDLING PHONE PROMO HUT TELKOM 1:1 /Ervan Fakhri/85642919113/rsayogya@gea-rsa.com"/>
    <s v="Amex"/>
    <m/>
    <m/>
    <m/>
    <m/>
    <m/>
    <m/>
    <m/>
    <m/>
    <s v="Management Janji"/>
    <s v="2026-07-31 09:00:00|Nama PIC:  bu uswa   No HP: 085642919113  Alt:  Tanggal: 31/7/2026  Jam Pasang: Pagi   Note: Hubungi sebelum ke lokasi, terimakasih.|RI2334|MYDITA"/>
    <s v="FCC"/>
    <d v="2026-03-08T12:10:27"/>
    <m/>
    <m/>
    <s v="PS"/>
    <s v="BTL"/>
    <s v="NO ADDON"/>
    <n v="20260803"/>
    <s v="Completed"/>
    <s v="- BWY DL;BWY DL ~ Saluran Dua Arah(BothWay)[0]  - E23053;E23053 ~ ES23 - Paket HSI Bisnis  Phone (PHONE)[0]  - E23053~null~44864;E23053||11||Abodemen 0[0]  - E23053~null~E23053_IN800;IN800 ~ Free Lokal dan SLJJ 800 Menit ~ E23053[40000]  - 11_11446;Biaya "/>
    <s v="INDIBIZ"/>
    <m/>
    <m/>
    <d v="2026-08-03T07:00:00"/>
    <s v="2026-07-31 09:00:00|Nama PIC:  bu uswa   No HP: 085642919113  Alt:  Tanggal: 31/7/2026  Jam Pasang: Pagi   Note: Hubungi sebelum ke lokasi, terimakasih.|RI2334|MYDITA"/>
    <n v="2026"/>
    <n v="8"/>
    <n v="3"/>
    <d v="2026-08-03T00:00:00"/>
    <n v="-0.29166666666424135"/>
    <x v="0"/>
    <x v="3"/>
  </r>
  <r>
    <n v="1868"/>
    <n v="1002510971"/>
    <n v="3"/>
    <x v="6"/>
    <n v="5"/>
    <s v="SIDOARJO"/>
    <s v="INNER - JATIM TIMUR"/>
    <s v="TUN"/>
    <s v="REG"/>
    <s v="AO"/>
    <s v="NEW SALES"/>
    <m/>
    <s v="Completed (PS)"/>
    <s v="RBS-Regional 3"/>
    <d v="2026-08-05T15:14:07"/>
    <d v="2026-08-10T21:31:34"/>
    <n v="69359358"/>
    <m/>
    <n v="152327226300"/>
    <s v="FIFA JAYA LEATHER"/>
    <s v="ODP-TUN-FN/04"/>
    <s v="WO061136671"/>
    <m/>
    <m/>
    <m/>
    <n v="112.6917643"/>
    <n v="-7.5022266999999996"/>
    <s v="|MN02332|/FIFA JAYA LEATHER/WINBACK 2.0 HSI B2B (1:1) 50MBPS 355RB PSB DISC 70%//fifajayaleather07@gmail.com/SUNDARI/85745519001"/>
    <s v="Sales Force DBS"/>
    <m/>
    <m/>
    <m/>
    <m/>
    <m/>
    <m/>
    <m/>
    <m/>
    <s v="Management Janji"/>
    <s v="2026-08-10 08:00:00|M Janji : 10 agustus 2026 jam Pasang : pagi  Note : hubungi pelanggan jika ingin kelokasi|40961370|MYDITA"/>
    <s v="FCC"/>
    <d v="2026-05-08T15:25:21"/>
    <d v="2026-08-10T08:00:00"/>
    <m/>
    <s v="PS"/>
    <s v="TUN"/>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8:00:00"/>
    <s v="2026-08-10 08:00:00|M Janji : 10 agustus 2026 jam Pasang : pagi  Note : hubungi pelanggan jika ingin kelokasi|40961370|MYDITA"/>
    <n v="2026"/>
    <n v="8"/>
    <n v="10"/>
    <d v="2026-08-10T00:00:00"/>
    <n v="-0.33333333333575865"/>
    <x v="0"/>
    <x v="17"/>
  </r>
  <r>
    <n v="1869"/>
    <n v="1002506288"/>
    <n v="3"/>
    <x v="4"/>
    <n v="4"/>
    <s v="SEMARANG"/>
    <s v="KENDAL"/>
    <s v="WLR"/>
    <s v="REG"/>
    <s v="AO"/>
    <s v="NEW SALES"/>
    <m/>
    <s v="102 | FOLLOW UP COMPLETED"/>
    <s v="RBS-Regional 3"/>
    <d v="2026-08-03T14:44:02"/>
    <d v="2026-08-05T16:47:34"/>
    <n v="69357653"/>
    <n v="2946102028"/>
    <n v="143407106619"/>
    <s v="PT ARDJUNA PUTERA KERETEK"/>
    <s v="ODP-WLR-FH/048"/>
    <s v="WO060898952"/>
    <m/>
    <m/>
    <m/>
    <n v="110.1415463"/>
    <n v="-6.9662455000000003"/>
    <s v="AMRBS;400664;AMEX;ASANDHYASARI;RBS-3;SURAMADU;PT ARDJUNA PUTERA KERETEK;HSI Basic + Phone 800 Menit (1:2) 50 Mbps (Rp 427.000) PSB Rp 150.000;Cp. Edward 089676104600 -"/>
    <s v="Amex"/>
    <m/>
    <m/>
    <m/>
    <m/>
    <m/>
    <m/>
    <m/>
    <m/>
    <s v="Management Janji"/>
    <s v="2026-08-05 13:00:00|Tanggal pemasangan : 05 agustus 2026 Jam pemasangan : 08.00 - 12.00 Info Tambahan : Hubungi pelanggan dulu sebelum ke lokasi terimakasih|40010577|MYDITA"/>
    <s v="FCC"/>
    <d v="2026-03-08T14:55:18"/>
    <d v="2026-08-05T00:00:00"/>
    <s v="Kendala Pelanggan"/>
    <s v="REVOKE"/>
    <s v="WLR"/>
    <s v="NO ADDON"/>
    <m/>
    <s v="Follow Up Revoke Completed, New Order ID : SC1002511190"/>
    <s v="- 11_11446;Biaya PSB HSI EBIS Tunai di Depan ~ 11[150000]  - BWY DL;BWY DL ~ Saluran Dua Arah(BothWay)[0]  - E23057;E23057 ~ ES23 - Paket HSI Bisnis Basic Phone (PHONE)[0]  - E23057~null~44873;E23057||11||Abodemen 0[0]  - E23057~null~E23057_IN800;IN800 ~ "/>
    <s v="INDIBIZ"/>
    <m/>
    <m/>
    <d v="2026-08-05T13:00:00"/>
    <s v="2026-08-05 13:00:00|Tanggal pemasangan : 05 agustus 2026 Jam pemasangan : 08.00 - 12.00 Info Tambahan : Hubungi pelanggan dulu sebelum ke lokasi terimakasih|40010577|MYDITA"/>
    <m/>
    <m/>
    <m/>
    <e v="#NUM!"/>
    <e v="#NUM!"/>
    <x v="1"/>
    <x v="3"/>
  </r>
  <r>
    <n v="1870"/>
    <n v="1002520957"/>
    <n v="3"/>
    <x v="1"/>
    <n v="5"/>
    <s v="MADURA"/>
    <s v="BANGKALAN"/>
    <s v="OMB"/>
    <s v="REG"/>
    <s v="AO"/>
    <s v="NEW SALES"/>
    <m/>
    <s v="Completed (PS)"/>
    <s v="RBS-Regional 3"/>
    <d v="2026-08-11T18:16:00"/>
    <d v="2026-08-11T19:12:31"/>
    <n v="69361988"/>
    <m/>
    <n v="152438208670"/>
    <s v="SMA Al Hikmah"/>
    <s v="ODP-OMB-FAA/65"/>
    <s v="WO061535369"/>
    <m/>
    <m/>
    <m/>
    <n v="113.341708447361"/>
    <n v="-7.1201683809366498"/>
    <s v="MD|MYDB-20260806264569|DN00001/MN00572|SMA Al Hikmah|085230900285"/>
    <s v="MYDIGIBIZPARTNER"/>
    <m/>
    <m/>
    <m/>
    <m/>
    <m/>
    <m/>
    <m/>
    <m/>
    <s v="Management Janji"/>
    <s v="2026-08-10 15:00:00 | M Janji : (10/08/2026)  jam Pasang : 09:00  Note : hubungi pelanggan jika ingin kelokasi  "/>
    <s v="FCC"/>
    <d v="2026-11-08T18:39:50"/>
    <m/>
    <m/>
    <s v="PS"/>
    <s v="OMB"/>
    <s v="NETMONK"/>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10 15:00:00 | M Janji : (10/08/2026)  jam Pasang : 09:00  Note : hubungi pelanggan jika ingin kelokasi  "/>
    <n v="2026"/>
    <n v="8"/>
    <n v="11"/>
    <d v="2026-08-11T00:00:00"/>
    <n v="-0.29166666666424135"/>
    <x v="0"/>
    <x v="1"/>
  </r>
  <r>
    <n v="1871"/>
    <n v="1002515443"/>
    <n v="3"/>
    <x v="0"/>
    <n v="5"/>
    <s v="MATARAM"/>
    <s v="INNER - NUSA TENGGARA"/>
    <s v="SWE"/>
    <s v="REG"/>
    <s v="AO"/>
    <s v="NEW SALES"/>
    <s v="1P INET"/>
    <s v="Completed (PS)"/>
    <s v="RBS-Regional 3"/>
    <d v="2026-08-07T18:10:56"/>
    <d v="2026-08-08T14:40:25"/>
    <n v="69361130"/>
    <m/>
    <n v="172605804112"/>
    <s v="TOKO ANANDA"/>
    <s v="ODP-SWE-FAU/77 FAU/D06/77.01"/>
    <s v="WO061199379"/>
    <m/>
    <m/>
    <m/>
    <n v="116.25655576586701"/>
    <n v="-8.5915671472383899"/>
    <s v="MD|MYDB-20260806264587|SC00001/MC00090|TOKO ANANDA|087761808261"/>
    <s v="MYDIGIBIZPARTNER"/>
    <m/>
    <m/>
    <m/>
    <m/>
    <m/>
    <m/>
    <m/>
    <m/>
    <s v="Management Janji"/>
    <s v="2026-08-08 15:00:00 | Jam pemasangan : 12.00 Info Tambahan : Hubungi pelanggan dulu sebelum ke lokasi terimakasih "/>
    <s v="FCC"/>
    <d v="2026-07-08T18:25:44"/>
    <d v="2026-08-08T15:00:00"/>
    <s v="Kendala Lainnya"/>
    <s v="PS"/>
    <s v="SWE"/>
    <s v="NETMONK"/>
    <n v="20260808"/>
    <s v="Completed"/>
    <s v="HSI Bisnis Bundling Netmonk PSB 70% - 150 Mbps"/>
    <s v="INDIBIZ"/>
    <m/>
    <m/>
    <d v="2026-08-08T15:00:00"/>
    <s v="2026-08-08 15:00:00 | Jam pemasangan : 12.00 Info Tambahan : Hubungi pelanggan dulu sebelum ke lokasi terimakasih "/>
    <n v="2026"/>
    <n v="8"/>
    <n v="8"/>
    <d v="2026-08-08T00:00:00"/>
    <n v="-0.625"/>
    <x v="0"/>
    <x v="23"/>
  </r>
  <r>
    <n v="1872"/>
    <n v="1002528326"/>
    <n v="3"/>
    <x v="2"/>
    <n v="5"/>
    <s v="KEDIRI"/>
    <s v="NGANJUK"/>
    <s v="NJK"/>
    <s v="REG"/>
    <s v="AO"/>
    <s v="NEW SALES"/>
    <s v="1P INET"/>
    <s v="Completed (PS)"/>
    <s v="RBS-Regional 3"/>
    <d v="2026-08-15T13:23:57"/>
    <d v="2026-08-15T20:27:48"/>
    <n v="69366886"/>
    <m/>
    <n v="152611229896"/>
    <s v="warkop mabar"/>
    <s v="ODP-NJK-FAT/46 FAT/D04/46.01"/>
    <s v="WO061825020"/>
    <m/>
    <m/>
    <m/>
    <n v="112.037883885204"/>
    <n v="-7.5990889849493497"/>
    <s v="MD|MYDB-20260815265519|DC20002/MC20039|warkop mabar|085601244905"/>
    <s v="MYDIGIBIZPARTNER"/>
    <m/>
    <m/>
    <m/>
    <m/>
    <m/>
    <m/>
    <m/>
    <m/>
    <s v="Management Janji"/>
    <s v="2026-08-16 13:00:00 | Tanggal pemasangan : 16AGUSTUS 2026 Jam pemasangan : pagi/siang Info Tambahan : Hubungi pelanggan dulu sebelum ke lokasi terima kasih"/>
    <s v="FCC"/>
    <s v="15-08-2026 13:39:51"/>
    <d v="2026-08-16T13:00:00"/>
    <m/>
    <s v="PS"/>
    <s v="NJK"/>
    <s v="NO ADDON"/>
    <n v="20260815"/>
    <s v="Completed"/>
    <s v="HSI Bisnis Promo HUT Telkom PSB 70% - 200 Mbps"/>
    <s v="INDIBIZ"/>
    <m/>
    <m/>
    <d v="2026-08-16T13:00:00"/>
    <s v="2026-08-16 13:00:00 | Tanggal pemasangan : 16AGUSTUS 2026 Jam pemasangan : pagi/siang Info Tambahan : Hubungi pelanggan dulu sebelum ke lokasi terima kasih"/>
    <n v="2026"/>
    <n v="8"/>
    <n v="15"/>
    <d v="2026-08-15T00:00:00"/>
    <n v="-1.5416666666642413"/>
    <x v="0"/>
    <x v="7"/>
  </r>
  <r>
    <n v="1873"/>
    <n v="1002511698"/>
    <n v="3"/>
    <x v="7"/>
    <n v="4"/>
    <s v="SOLO"/>
    <s v="INNER - SOLO JATENG TIMUR"/>
    <s v="SLO"/>
    <s v="REG"/>
    <s v="AO"/>
    <s v="NEW SALES"/>
    <s v="1P VOICE"/>
    <s v="Completed (PS)"/>
    <s v="RBS-Regional 3"/>
    <d v="2026-08-06T10:03:27"/>
    <d v="2026-08-07T23:21:20"/>
    <n v="69359698"/>
    <n v="2715722888"/>
    <m/>
    <s v="RS INDRIATI SOLOBARU"/>
    <s v="ODP-SLO-FK/067"/>
    <s v="WO061115702"/>
    <m/>
    <m/>
    <m/>
    <n v="110.80818960000001"/>
    <n v="-7.6112785000000001"/>
    <s v="AMRBS;960218/Candra Evita Tryariestya/TREG4SOLO/Johanes Adinda Chrisanta/085647023363/edp.rsindriati@gmail.com/PSB TLP ONLY ABODEMEN 48.100, JANGAN DIREVOKE KARENA PAKAI NO CANTIK"/>
    <s v="Account Manager"/>
    <m/>
    <m/>
    <m/>
    <m/>
    <m/>
    <m/>
    <m/>
    <m/>
    <s v="Management Janji"/>
    <s v="2026-08-07 15:00:00|Jam pemasangan : 12.00 Info Tambahan : Hubungi pelanggan dulu sebelum ke lokasi terimakasih |40951378|MYDITA"/>
    <s v="FCC"/>
    <d v="2026-06-08T10:10:02"/>
    <m/>
    <m/>
    <s v="PS"/>
    <s v="SLO"/>
    <s v="NO ADDON"/>
    <n v="20260807"/>
    <s v="Completed"/>
    <s v="- IPPBX4_IPADD_1154;Biaya PSB Layanan IP PBX ~ IPADD(IPPBX4)[500000]  - BWY DL;BWY DL ~ Saluran Dua Arah(BothWay)[0]  - E23057;E23057 ~ ES23 - Paket HSI Bisnis Basic Phone (PHONE)[0]  - E23057~null~44873;E23057||11||Abodemen 0[0]  - E23057~null~E23057_IN8"/>
    <s v="INDIBIZ"/>
    <m/>
    <m/>
    <d v="2026-08-07T15:00:00"/>
    <s v="2026-08-07 15:00:00|Jam pemasangan : 12.00 Info Tambahan : Hubungi pelanggan dulu sebelum ke lokasi terimakasih |40951378|MYDITA"/>
    <n v="2026"/>
    <n v="8"/>
    <n v="7"/>
    <d v="2026-08-07T00:00:00"/>
    <n v="-0.625"/>
    <x v="0"/>
    <x v="3"/>
  </r>
  <r>
    <n v="1874"/>
    <n v="1002521260"/>
    <n v="3"/>
    <x v="1"/>
    <n v="5"/>
    <s v="SBY UTARA"/>
    <s v="LAMONGAN"/>
    <s v="BBA"/>
    <s v="REG"/>
    <s v="AO"/>
    <s v="NEW SALES"/>
    <s v="1P INET"/>
    <s v="Completed (PS)"/>
    <s v="RBS-Regional 3"/>
    <d v="2026-08-12T08:43:56"/>
    <d v="2026-08-12T15:24:20"/>
    <n v="69363852"/>
    <m/>
    <n v="152441211808"/>
    <s v="SPBU 54.622.05"/>
    <s v="ODP-BBA-FAJ/96 FAJ/D08/96.01"/>
    <s v="WO061554388"/>
    <m/>
    <m/>
    <m/>
    <n v="112.162963"/>
    <n v="-7.10867"/>
    <s v="|MN02646|MYIA-093579391010/POI/moh bintang febriant/085100991157/mitragasindopratama5462205@gmail.com"/>
    <s v="MYIB_ASSISTANT"/>
    <m/>
    <m/>
    <m/>
    <m/>
    <m/>
    <m/>
    <m/>
    <m/>
    <s v="Management Janji"/>
    <s v="2026-08-13 10:00:00 | Nama PIC : Bp Yupito No HP : 085100991157 No Alt : - M Janji :  13 Agustus 2026 Jam Pasang : Pagi / Siang Note : hubungi pelanggan jika ingin kelokasi"/>
    <s v="FCC"/>
    <d v="2026-12-08T08:55:52"/>
    <d v="2026-08-13T10:00:00"/>
    <m/>
    <s v="PS"/>
    <s v="BBA"/>
    <s v="NO ADDON"/>
    <n v="20260812"/>
    <s v="Completed"/>
    <s v="HSI Bisnis Promo HUT Telkom PSB 70% - 50 Mbps"/>
    <s v="INDIBIZ"/>
    <m/>
    <m/>
    <d v="2026-08-13T10:00:00"/>
    <s v="2026-08-13 10:00:00 | Nama PIC : Bp Yupito No HP : 085100991157 No Alt : - M Janji :  13 Agustus 2026 Jam Pasang : Pagi / Siang Note : hubungi pelanggan jika ingin kelokasi"/>
    <n v="2026"/>
    <n v="8"/>
    <n v="12"/>
    <d v="2026-08-12T00:00:00"/>
    <n v="-1.4166666666642413"/>
    <x v="0"/>
    <x v="15"/>
  </r>
  <r>
    <n v="1875"/>
    <n v="1002516021"/>
    <n v="3"/>
    <x v="3"/>
    <n v="4"/>
    <s v="PURWOKERTO"/>
    <s v="CILACAP"/>
    <s v="KRY"/>
    <s v="REG"/>
    <s v="AO"/>
    <s v="NEW SALES"/>
    <s v="1P INET"/>
    <s v="102 | FOLLOW UP COMPLETED"/>
    <s v="RBS-Regional 3"/>
    <d v="2026-08-08T14:16:56"/>
    <d v="2026-08-09T11:16:35"/>
    <n v="69361512"/>
    <m/>
    <n v="143385101825"/>
    <s v="PONDOK PESANTREN MADRASAH TSANAWIYAH WATHONNIYAH ISLAMIYYAH"/>
    <s v="ODP-KRY-FK/013"/>
    <s v="WO061267958"/>
    <m/>
    <m/>
    <m/>
    <n v="109.289160283906"/>
    <n v="-7.5965705368032399"/>
    <s v="|MC00213|MYIA-021445685851/POI/SUNARYO/088226611123/mtsmwi@yahoo.com"/>
    <s v="MYIB_ASSISTANT"/>
    <m/>
    <m/>
    <m/>
    <m/>
    <m/>
    <m/>
    <m/>
    <m/>
    <s v="Management Janji"/>
    <s v="2026-08-12 13:00:00 | M Janji : 12 agustus 2026 jam Pasang : siang  Note : hubungi pelanggan jika ingin kelokasi "/>
    <s v="FCC"/>
    <d v="2026-08-08T14:25:43"/>
    <d v="2026-08-12T13:00:00"/>
    <s v="FALLOUT HOMEPASS"/>
    <s v="REVOKE"/>
    <s v="KRY"/>
    <s v="NO ADDON"/>
    <m/>
    <s v="Follow Up Revoke Completed, New Order ID : SC1002516401"/>
    <s v="HSI Bisnis Promo HUT Telkom PSB 70% - 150 Mbps"/>
    <s v="INDIBIZ"/>
    <m/>
    <m/>
    <d v="2026-08-12T13:00:00"/>
    <s v="2026-08-12 13:00:00 | M Janji : 12 agustus 2026 jam Pasang : siang  Note : hubungi pelanggan jika ingin kelokasi "/>
    <m/>
    <m/>
    <m/>
    <e v="#NUM!"/>
    <e v="#NUM!"/>
    <x v="1"/>
    <x v="3"/>
  </r>
  <r>
    <n v="1876"/>
    <n v="1002523924"/>
    <n v="3"/>
    <x v="2"/>
    <n v="5"/>
    <s v="MALANG"/>
    <s v="BATU"/>
    <s v="BTU"/>
    <s v="REG"/>
    <s v="AO"/>
    <s v="NEW SALES"/>
    <m/>
    <s v="Completed (PS)"/>
    <s v="RBS-Regional 2"/>
    <d v="2026-08-13T11:26:54"/>
    <d v="2026-08-13T16:16:18"/>
    <n v="69361537"/>
    <m/>
    <n v="152707239251"/>
    <s v="PT Multirasa Nusantara"/>
    <s v="ODP-BTU-FY/59"/>
    <s v="WO061654655"/>
    <m/>
    <m/>
    <m/>
    <n v="112.55397929999999"/>
    <n v="-7.8981211"/>
    <s v="|MN00483|/ PT Multirasa Nusantara  / Pic Akhmad Sugiarto/ Cp 085174000139 / akhmad.sugiarto@multirasa.co.id"/>
    <s v="Sales Profesional"/>
    <m/>
    <m/>
    <m/>
    <m/>
    <m/>
    <m/>
    <m/>
    <m/>
    <s v="Management Janji"/>
    <s v="2026-08-10 08:00:00|Tanggal pemasangan: 10/08/2026  Jam pemasangan : pagi / siang  Info Tambahan : Hubungi pelanggan dulu sebelum ke lokasi  terima kasih.|40951378|MYDITA"/>
    <s v="FCC"/>
    <s v="13-08-2026 11:39:50"/>
    <m/>
    <m/>
    <s v="PS"/>
    <s v="BTU"/>
    <s v="NO ADDON"/>
    <n v="20260813"/>
    <s v="Completed"/>
    <s v="- 11_11446;Biaya PSB HSI EBIS Tunai di Depan ~ 11[150000]  - E23015;E23015 ~ ES23 - Perangkat ONT[0]  - E23015~null~44292;E23015||11||Abodemen 0[0]  - E23015~null~E23015_SWONT;SWONT ~ Biaya Sewa ONT ~ E23015[30000]  - E24058;E24058 ~ ES24 - Paket HSI Bisn"/>
    <s v="INDIBIZ"/>
    <m/>
    <m/>
    <d v="2026-08-13T07:00:00"/>
    <s v="2026-08-10 08:00:00|Tanggal pemasangan: 10/08/2026  Jam pemasangan : pagi / siang  Info Tambahan : Hubungi pelanggan dulu sebelum ke lokasi  terima kasih.|40951378|MYDITA"/>
    <n v="2026"/>
    <n v="8"/>
    <n v="13"/>
    <d v="2026-08-13T00:00:00"/>
    <n v="-0.29166666666424135"/>
    <x v="0"/>
    <x v="11"/>
  </r>
  <r>
    <n v="1877"/>
    <n v="1002510065"/>
    <n v="3"/>
    <x v="2"/>
    <n v="5"/>
    <s v="KEDIRI"/>
    <s v="NGANJUK"/>
    <s v="NJK"/>
    <s v="REG"/>
    <s v="AO"/>
    <s v="NEW SALES"/>
    <s v="1P INET"/>
    <s v="Completed (PS)"/>
    <s v="RBS-Regional 3"/>
    <d v="2026-08-05T10:49:56"/>
    <d v="2026-08-05T13:35:57"/>
    <n v="69358917"/>
    <m/>
    <n v="152611229845"/>
    <s v="KEDAI SULTAN"/>
    <s v="ODP-NJK-FAJ/51 FAJ/D06/51.01"/>
    <s v="WO060962956"/>
    <m/>
    <m/>
    <m/>
    <n v="111.825032159686"/>
    <n v="-7.7098028833542003"/>
    <s v="MD|MYDB-20260804264323|DN00001/MN02309|KEDAI SULTAN|082121210958"/>
    <s v="MYDIGIBIZPARTNER"/>
    <m/>
    <m/>
    <m/>
    <m/>
    <m/>
    <m/>
    <m/>
    <m/>
    <s v="Management Janji"/>
    <s v="2026-08-06 08:00:00 | Jam pemasangan : 12.00 Info Tambahan : Hubungi pelanggan dulu sebelum ke lokasi terimakasih "/>
    <s v="FCC"/>
    <d v="2026-05-08T10:54:57"/>
    <d v="2026-08-06T08:00:00"/>
    <m/>
    <s v="PS"/>
    <s v="NJK"/>
    <s v="NO ADDON"/>
    <n v="20260805"/>
    <s v="Completed"/>
    <s v="HSI Bisnis Promo HUT Telkom PSB 70% - 200 Mbps"/>
    <s v="INDIBIZ"/>
    <m/>
    <m/>
    <d v="2026-08-06T08:00:00"/>
    <s v="2026-08-06 08:00:00 | Jam pemasangan : 12.00 Info Tambahan : Hubungi pelanggan dulu sebelum ke lokasi terimakasih "/>
    <n v="2026"/>
    <n v="8"/>
    <n v="5"/>
    <d v="2026-08-05T00:00:00"/>
    <n v="-1.3333333333357587"/>
    <x v="0"/>
    <x v="7"/>
  </r>
  <r>
    <n v="1878"/>
    <n v="1002515426"/>
    <n v="3"/>
    <x v="6"/>
    <n v="5"/>
    <s v="SIDOARJO"/>
    <s v="INNER - JATIM TIMUR"/>
    <s v="GDA"/>
    <s v="REG"/>
    <s v="AO"/>
    <s v="NEW SALES"/>
    <m/>
    <s v="Completed (PS)"/>
    <s v="RBS-Regional 3"/>
    <d v="2026-08-07T17:52:14"/>
    <d v="2026-08-07T21:23:56"/>
    <n v="69357539"/>
    <n v="3135910052"/>
    <n v="152317261833"/>
    <s v="PT. BQUIK OTOMOTIF INDONESIA"/>
    <s v="ODP-GDA-FAL/52"/>
    <s v="WO061198470"/>
    <m/>
    <m/>
    <m/>
    <n v="112.730757754762"/>
    <n v="-7.3948873954626704"/>
    <s v="AMRBS;403145;EVA LESTARI BANGUN;AO;PT. BQUIK OTOMOTIF INDONESIA;HSI Bisnis 1:1 (INET+Voice) 50 Mbps (479k);81181141676;81119922069;dimas.m@b-quik.co.id"/>
    <s v="Teknisi"/>
    <m/>
    <m/>
    <m/>
    <m/>
    <m/>
    <m/>
    <m/>
    <m/>
    <s v="Management Janji"/>
    <s v="2026-08-04 15:00:00 |   M Janji : (04/08/2026)  jam Pasang : 09:00  Note : hubungi pelanggan jika ingin kelokasi"/>
    <s v="FCC"/>
    <d v="2026-07-08T17:54:44"/>
    <m/>
    <m/>
    <s v="PS"/>
    <s v="GDA"/>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07:00:00"/>
    <s v="2026-08-04 15:00:00 |   M Janji : (04/08/2026)  jam Pasang : 09:00  Note : hubungi pelanggan jika ingin kelokasi"/>
    <n v="2026"/>
    <n v="8"/>
    <n v="7"/>
    <d v="2026-08-07T00:00:00"/>
    <n v="-0.29166666666424135"/>
    <x v="0"/>
    <x v="17"/>
  </r>
  <r>
    <n v="1879"/>
    <n v="1002523117"/>
    <n v="3"/>
    <x v="1"/>
    <n v="5"/>
    <s v="SBY UTARA"/>
    <s v="LAMONGAN"/>
    <s v="BBA"/>
    <s v="REG"/>
    <s v="AO"/>
    <s v="NEW SALES"/>
    <s v="1P INET"/>
    <s v="102 | FOLLOW UP COMPLETED"/>
    <s v="RBS-Regional 3"/>
    <d v="2026-08-12T18:46:56"/>
    <d v="2026-08-14T08:49:46"/>
    <n v="69364646"/>
    <m/>
    <n v="152441211302"/>
    <s v="warkop Baim"/>
    <s v="ODP-BBA-FAQ/47 FAQ/D02/47.01"/>
    <s v="WO061624161"/>
    <m/>
    <m/>
    <m/>
    <n v="112.163656018674"/>
    <n v="-7.2336870410418497"/>
    <s v="MD|MYDB-20260812265142|DC20002/MC20039|warkop Baim|085172377660"/>
    <s v="MYDIGIBIZPARTNER"/>
    <m/>
    <m/>
    <m/>
    <m/>
    <m/>
    <m/>
    <m/>
    <m/>
    <s v="Management Janji"/>
    <s v="2026-08-13 15:00:00 | Nama Pic : Baim No Hp Pic : 085172377660 No alt : - Jam Pemasangan : siang  Tanggal Pemasangan : 13 Agustus 2026"/>
    <s v="FCC"/>
    <d v="2026-12-08T18:55:07"/>
    <d v="2026-08-13T15:00:00"/>
    <m/>
    <s v="REVOKE"/>
    <s v="BBA"/>
    <s v="NO ADDON"/>
    <m/>
    <s v="Follow Up Revoke Completed, New Order ID : SC1002525493"/>
    <s v="HSI Bisnis Promo HUT Telkom PSB 70% - 50 Mbps"/>
    <s v="INDIBIZ"/>
    <m/>
    <m/>
    <d v="2026-08-13T15:00:00"/>
    <s v="2026-08-13 15:00:00 | Nama Pic : Baim No Hp Pic : 085172377660 No alt : - Jam Pemasangan : siang  Tanggal Pemasangan : 13 Agustus 2026"/>
    <m/>
    <m/>
    <m/>
    <e v="#NUM!"/>
    <e v="#NUM!"/>
    <x v="1"/>
    <x v="15"/>
  </r>
  <r>
    <n v="1880"/>
    <n v="1002521694"/>
    <n v="3"/>
    <x v="5"/>
    <n v="5"/>
    <s v="SINGARJA"/>
    <s v="KLUNGKUNG"/>
    <s v="SMA"/>
    <s v="REG"/>
    <s v="AO"/>
    <s v="NEW SALES"/>
    <m/>
    <s v="Completed (PS)"/>
    <s v="RBS-Regional 3"/>
    <d v="2026-08-12T11:04:16"/>
    <d v="2026-08-14T16:45:12"/>
    <n v="69364031"/>
    <m/>
    <n v="172428815793"/>
    <s v="SLBN 1 KLUNGKUNG"/>
    <s v="ODP-SMA-FAU/43"/>
    <s v="WO061609459"/>
    <m/>
    <m/>
    <m/>
    <n v="115.4005705"/>
    <n v="-8.5313443000000007"/>
    <s v="|MN02750|/PIC NI MADE SANTINIWATI/087766770010/slbn.klungkung@gmail.com"/>
    <s v="Sales Force DBS"/>
    <m/>
    <m/>
    <m/>
    <m/>
    <m/>
    <m/>
    <m/>
    <m/>
    <s v="Management Janji"/>
    <s v="2026-08-14 15:00:00|Nama PIC : Bp Wike No HP : 087766770010 No Alt : - M Janji :  13 Agustus 2026 Jam Pasang : Pagi / Siang Note : hubungi pelanggan jika ingin kelokasi|40951378|MYDITA"/>
    <s v="FCC"/>
    <d v="2026-12-08T11:10:28"/>
    <d v="2026-08-14T15:00:00"/>
    <m/>
    <s v="PS"/>
    <s v="SMA"/>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15:00:00"/>
    <s v="2026-08-14 15:00:00|Nama PIC : Bp Wike No HP : 087766770010 No Alt : - M Janji :  13 Agustus 2026 Jam Pasang : Pagi / Siang Note : hubungi pelanggan jika ingin kelokasi|40951378|MYDITA"/>
    <n v="2026"/>
    <n v="8"/>
    <n v="14"/>
    <d v="2026-08-14T00:00:00"/>
    <n v="-0.625"/>
    <x v="0"/>
    <x v="6"/>
  </r>
  <r>
    <n v="1881"/>
    <n v="1002524380"/>
    <n v="3"/>
    <x v="6"/>
    <n v="5"/>
    <s v="SIDOARJO"/>
    <s v="MOJOKERTO"/>
    <s v="MRT"/>
    <s v="REG"/>
    <s v="AO"/>
    <s v="NEW SALES"/>
    <m/>
    <s v="Completed (PS)"/>
    <s v="RBS-Regional 3"/>
    <d v="2026-08-13T14:02:50"/>
    <d v="2026-08-14T18:35:26"/>
    <n v="69365201"/>
    <m/>
    <n v="152312243273"/>
    <s v="KELURAHAN DESA GEBANGMALANG"/>
    <s v="ODP-MRT-FAT/033"/>
    <s v="WO061750011"/>
    <m/>
    <m/>
    <m/>
    <n v="112.4654173"/>
    <n v="-7.4815414999999996"/>
    <s v="|MN02271|/KELURAHAN DESA GEBANGMALANG/WINBACK 2.0 HSI B2B (1:2) 50MBPS 320RB PSB DISC 70%//desagebangmalang@gmail.com/FARIZA ZILFANA PUTRI/85706036069"/>
    <s v="Sales Force DBS"/>
    <m/>
    <m/>
    <m/>
    <m/>
    <m/>
    <m/>
    <m/>
    <m/>
    <s v="Management Janji"/>
    <s v="2026-08-15 13:00:00|Nama PIC : Ibu Fariza No HP : 085706036069 No Alt : - M Janji :  Aktivasi Jam Pasang : Aktivasi Note : hubungi pelanggan jika ingin kelokasi|40951378|MYDITA"/>
    <s v="FCC"/>
    <s v="13-08-2026 14:39:50"/>
    <d v="2026-08-15T13:00:00"/>
    <m/>
    <s v="PS"/>
    <s v="MRT"/>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5T13:00:00"/>
    <s v="2026-08-15 13:00:00|Nama PIC : Ibu Fariza No HP : 085706036069 No Alt : - M Janji :  Aktivasi Jam Pasang : Aktivasi Note : hubungi pelanggan jika ingin kelokasi|40951378|MYDITA"/>
    <n v="2026"/>
    <n v="8"/>
    <n v="14"/>
    <d v="2026-08-14T00:00:00"/>
    <n v="-1.5416666666642413"/>
    <x v="0"/>
    <x v="19"/>
  </r>
  <r>
    <n v="1882"/>
    <n v="1002515676"/>
    <n v="3"/>
    <x v="7"/>
    <n v="4"/>
    <s v="SOLO"/>
    <s v="WONOGIRI"/>
    <s v="WNG"/>
    <s v="DSS"/>
    <s v="AO"/>
    <s v="NEW SALES"/>
    <m/>
    <s v="Completed (PS)"/>
    <s v="DSS-Fin &amp; Regional Banking"/>
    <d v="2026-08-08T09:54:35"/>
    <d v="2026-08-09T12:01:56"/>
    <n v="69273052"/>
    <m/>
    <n v="143554101240"/>
    <s v="BANK JATENG WONOGIRI"/>
    <s v="ODP-WNG-FK/055"/>
    <s v="WO061239813"/>
    <m/>
    <m/>
    <m/>
    <n v="110.92357952778301"/>
    <n v="-7.8137831621543201"/>
    <s v="DSS RACE | FELIA | 990053 | TREG 3 | BANK JATENG | WAHYU | 08112739090 | HSIBISNIS50MBPS"/>
    <s v="Account Manager"/>
    <m/>
    <m/>
    <m/>
    <m/>
    <m/>
    <m/>
    <m/>
    <m/>
    <s v="Management Janji"/>
    <s v="KONFIRMASI UP"/>
    <s v="FCC"/>
    <d v="2026-08-08T10:10:05"/>
    <m/>
    <m/>
    <s v="PS"/>
    <s v="WNG"/>
    <s v="NO ADDON"/>
    <n v="20260809"/>
    <s v="Completed"/>
    <s v="- 11_11450;Biaya PSB Reguler HSI EBIS ~ 11[150000]  - SP_NOSS;SP_NOSS ~ Internet NOSS Multispeed Network[0]  - E23015;E23015 ~ ES23 - Perangkat ONT[0]  - E23015~null~44292;E23015||11||Abodemen 0[0]  - E23015~null~E23015_SWONT;SWONT ~ Biaya Sewa ONT ~ E230"/>
    <s v="INDIBIZ"/>
    <m/>
    <m/>
    <d v="2026-08-08T13:30:00"/>
    <s v="KONFIRMASI UP"/>
    <n v="2026"/>
    <n v="8"/>
    <n v="9"/>
    <d v="2026-08-09T00:00:00"/>
    <n v="0.4375"/>
    <x v="0"/>
    <x v="3"/>
  </r>
  <r>
    <n v="1883"/>
    <n v="1002525181"/>
    <n v="3"/>
    <x v="1"/>
    <n v="5"/>
    <s v="SBY UTARA"/>
    <s v="KENJERAN"/>
    <s v="KBL"/>
    <s v="REG"/>
    <s v="AO"/>
    <s v="NEW SALES"/>
    <s v="1P INET"/>
    <s v="Completed (PS)"/>
    <s v="RBS-Regional 3"/>
    <d v="2026-08-13T18:10:56"/>
    <d v="2026-08-14T22:11:46"/>
    <n v="69365525"/>
    <m/>
    <n v="152401227428"/>
    <s v="SMP Katolik Stella Maris (Bangsal Sekolah)"/>
    <s v="ODP-KBL-FDE/01"/>
    <s v="WO061700106"/>
    <m/>
    <m/>
    <m/>
    <n v="112.7364699"/>
    <n v="-7.2463784999999996"/>
    <s v="|MN02813|MYIA-006700163614/POI/Mukriyadi/081234679138/sbysmpkstelma@gmail.com"/>
    <s v="MYIB_ASSISTANT"/>
    <m/>
    <m/>
    <m/>
    <m/>
    <m/>
    <m/>
    <m/>
    <m/>
    <s v="Management Janji"/>
    <s v="2026-08-14 15:00:00 | Nama PIC : Bp Mukriyadi No HP : 081234679138 No Alt : - M Janji :  14 Agustus 2026 Jam Pasang : Pagi / Siang Note : hubungi pelanggan jika ingin kelokasi "/>
    <s v="FCC"/>
    <s v="13-08-2026 18:25:15"/>
    <d v="2026-08-14T15:00:00"/>
    <m/>
    <s v="PS"/>
    <s v="KBL"/>
    <s v="OCA"/>
    <n v="20260814"/>
    <s v="Completed"/>
    <s v="HSI Bisnis Basic Bundling OCA Breach Checker Promo 2026 PSB 70% - 50 Mbps"/>
    <s v="INDIBIZ"/>
    <m/>
    <m/>
    <d v="2026-08-14T15:00:00"/>
    <s v="2026-08-14 15:00:00 | Nama PIC : Bp Mukriyadi No HP : 081234679138 No Alt : - M Janji :  14 Agustus 2026 Jam Pasang : Pagi / Siang Note : hubungi pelanggan jika ingin kelokasi "/>
    <n v="2026"/>
    <n v="8"/>
    <n v="14"/>
    <d v="2026-08-14T00:00:00"/>
    <n v="-0.625"/>
    <x v="0"/>
    <x v="27"/>
  </r>
  <r>
    <n v="1884"/>
    <n v="1002528383"/>
    <n v="3"/>
    <x v="6"/>
    <n v="5"/>
    <s v="JEMBER"/>
    <s v="BONDOWOSO"/>
    <s v="BOW"/>
    <s v="REG"/>
    <s v="AO"/>
    <s v="NEW SALES"/>
    <s v="1P INET"/>
    <s v="7 | OSS - PROVISIONING ISSUED"/>
    <s v="RBS-Regional 3"/>
    <d v="2026-08-15T13:47:57"/>
    <d v="2026-08-16T13:08:09"/>
    <n v="69366931"/>
    <m/>
    <n v="152507223627"/>
    <s v="RUANG NURUL ULUM MEDIA"/>
    <s v="ODP-BOW-FAL/14 FAL/D01/14.01"/>
    <s v="WO061826302"/>
    <m/>
    <m/>
    <m/>
    <n v="113.904833"/>
    <n v="-7.8723890000000001"/>
    <s v="|MN00239|MYIA-020575930537/POI/Salman Alfarisi/082141441160/mtsnucintabon@gmail.com"/>
    <s v="MYIB_ASSISTANT"/>
    <m/>
    <m/>
    <m/>
    <m/>
    <m/>
    <m/>
    <m/>
    <m/>
    <s v="Management Janji"/>
    <s v="2026-08-16 13:00:00 | Nama Pic : BP SALMAN No Hp Pic : 082141441160 Jam Pemasangan : 08:00 - 12.00 Tanggal Pemasangan : 17 AGUSTUS 2026 Info Tambahan : Hubungi pelanggan sebelum datang ke lokasi"/>
    <s v="FCC"/>
    <s v="15-08-2026 13:54:55"/>
    <d v="2026-08-16T13:00:00"/>
    <m/>
    <s v="PI"/>
    <s v="BOW"/>
    <s v="NO ADDON"/>
    <m/>
    <s v="Provisioning Issued"/>
    <s v="HSI Bisnis Basic Promo HUT Telkom PSB 70% - 50 Mbps"/>
    <s v="INDIBIZ"/>
    <m/>
    <m/>
    <d v="2026-08-16T13:00:00"/>
    <s v="2026-08-16 13:00:00 | Nama Pic : BP SALMAN No Hp Pic : 082141441160 Jam Pemasangan : 08:00 - 12.00 Tanggal Pemasangan : 17 AGUSTUS 2026 Info Tambahan : Hubungi pelanggan sebelum datang ke lokasi"/>
    <m/>
    <m/>
    <m/>
    <e v="#NUM!"/>
    <e v="#NUM!"/>
    <x v="1"/>
    <x v="14"/>
  </r>
  <r>
    <n v="1885"/>
    <n v="1002531168"/>
    <n v="3"/>
    <x v="0"/>
    <n v="5"/>
    <s v="MATARAM"/>
    <s v="LOMBOK BARAT TENGAH"/>
    <s v="GER"/>
    <s v="REG"/>
    <s v="AO"/>
    <s v="NEW SALES"/>
    <s v="1P INET"/>
    <s v="MIE - SEND SURVEY"/>
    <s v="RBS-Regional 3"/>
    <d v="2026-08-17T15:41:57"/>
    <d v="2026-08-17T15:44:01"/>
    <n v="69368258"/>
    <m/>
    <n v="172602204110"/>
    <s v="ud air bersih"/>
    <s v="ODP-GER-FAS/56 FAS/D01/56.01"/>
    <s v="WO061942514"/>
    <m/>
    <m/>
    <m/>
    <n v="116.184095554053"/>
    <n v="-8.7222067072436698"/>
    <s v="MD|MYDB-20260816265749|SC00001/MC00149|ud air bersih|087792025442"/>
    <s v="MYDIGIBIZPARTNER"/>
    <m/>
    <m/>
    <m/>
    <m/>
    <m/>
    <m/>
    <m/>
    <m/>
    <s v="Management Janji"/>
    <s v="2026-08-18 15:00:00 | Jam Pemasangan : 08:00 - 12.00 Tanggal Pemasangan : 18/08/2026 Info Tambahan : Hubungi pelanggan sebelum datang ke lokasi"/>
    <s v="FCC"/>
    <s v="17-08-2026 15:55:05"/>
    <d v="2026-08-18T15:00:00"/>
    <m/>
    <s v="SURVEY_NEW_MANJA"/>
    <s v="GER"/>
    <s v="NO ADDON"/>
    <m/>
    <s v="MIE - SEND SURVEY"/>
    <s v="HSI Bisnis Promo HUT Telkom PSB 70% - 100 Mbps"/>
    <s v="INDIBIZ"/>
    <m/>
    <m/>
    <d v="2026-08-18T15:00:00"/>
    <s v="2026-08-18 15:00:00 | Jam Pemasangan : 08:00 - 12.00 Tanggal Pemasangan : 18/08/2026 Info Tambahan : Hubungi pelanggan sebelum datang ke lokasi"/>
    <m/>
    <m/>
    <m/>
    <e v="#NUM!"/>
    <e v="#NUM!"/>
    <x v="1"/>
    <x v="9"/>
  </r>
  <r>
    <n v="1886"/>
    <n v="1002515474"/>
    <n v="3"/>
    <x v="4"/>
    <n v="4"/>
    <s v="SEMARANG"/>
    <s v="UNGARAN"/>
    <s v="UNR"/>
    <s v="DPS"/>
    <s v="AO"/>
    <s v="NEW SALES"/>
    <m/>
    <s v="Completed (PS)"/>
    <s v="DPS-Logistic &amp; Manufacturing"/>
    <d v="2026-08-07T18:39:56"/>
    <d v="2026-08-08T16:38:37"/>
    <n v="69163478"/>
    <m/>
    <n v="146425112650"/>
    <s v="GLOBAL ELEKTRONIK MITAPRANA"/>
    <s v="ODP-UNR-FAM/084"/>
    <s v="WO061201243"/>
    <m/>
    <m/>
    <m/>
    <n v="110.40917248"/>
    <n v="-7.1275149610000001"/>
    <s v="DPS;LMS;P26-204068 - HSI 50mbps BANYUMANIK dan UNGARAN PT GEM;PIC LOK;Andree Januar Sumadi   IT Support  +62 857-2220-4509  andree.sumadi@gdn-commerce.com"/>
    <s v="Account Manager"/>
    <m/>
    <m/>
    <m/>
    <m/>
    <m/>
    <m/>
    <m/>
    <m/>
    <s v="Management Janji"/>
    <s v="DPS;LMS;P26-204068 - HSI 50mbps BANYUMANIK dan UNGARAN PT GEM;PIC LOK;&quot;&quot;&quot;Andree Januar Sumadi   IT Support  +62 857-2220-4509  andree.sumadi@gdn-commerce.com&quot;&quot;&quot;"/>
    <s v="FCC"/>
    <d v="2026-07-08T18:55:10"/>
    <m/>
    <m/>
    <s v="PS"/>
    <s v="UNR"/>
    <s v="NO ADDON"/>
    <n v="20260808"/>
    <s v="Completed"/>
    <s v="- 11_11446;Biaya PSB HSI EBIS Tunai di Depan ~ 11[500000]  - SP_NOSS;SP_NOSS ~ Internet NOSS Multispeed Network[0]  - SP_NOSS;SP_NOSS ~ Internet NOSS Multispeed Network[0]  - E23046;E23046 ~ ES23 - Paket HSI Bisnis[0]  - E23046~null~E23046_UNL;UNL ~ Inter"/>
    <s v="INDIBIZ"/>
    <m/>
    <m/>
    <d v="2026-08-08T12:00:00"/>
    <s v="DPS;LMS;P26-204068 - HSI 50mbps BANYUMANIK dan UNGARAN PT GEM;PIC LOK;&quot;&quot;&quot;Andree Januar Sumadi   IT Support  +62 857-2220-4509  andree.sumadi@gdn-commerce.com&quot;&quot;&quot;"/>
    <n v="2026"/>
    <n v="8"/>
    <n v="8"/>
    <d v="2026-08-08T00:00:00"/>
    <n v="-0.5"/>
    <x v="0"/>
    <x v="3"/>
  </r>
  <r>
    <n v="1887"/>
    <n v="1002530783"/>
    <n v="3"/>
    <x v="0"/>
    <n v="5"/>
    <s v="MATARAM"/>
    <s v="INNER - NUSA TENGGARA"/>
    <s v="SWE"/>
    <s v="REG"/>
    <s v="AO"/>
    <s v="NEW SALES"/>
    <s v="1P INET"/>
    <s v="MIE - SEND SURVEY"/>
    <s v="RBS-Regional 3"/>
    <d v="2026-08-17T12:23:57"/>
    <d v="2026-08-17T12:26:01"/>
    <n v="69368031"/>
    <m/>
    <n v="172605804168"/>
    <s v="Toko Fahrurrozi"/>
    <s v="ODP-SWE-FAU/71 FAU/D06/71.01"/>
    <s v="WO061924488"/>
    <m/>
    <m/>
    <m/>
    <n v="116.28827154636301"/>
    <n v="-8.5684566177334496"/>
    <s v="MD|MYDB-20260816265784|SC00001/MC00046|Toko Fahrurrozi|083143173079"/>
    <s v="MYDIGIBIZPARTNER"/>
    <m/>
    <m/>
    <m/>
    <m/>
    <m/>
    <m/>
    <m/>
    <m/>
    <s v="Management Janji"/>
    <s v="2026-08-18 13:00:00 | Tanggal Pemasangan : 18 Agustus 2026 Jam Pemasangan : 08:00 13:00 Info Tambahan : Hubungi pelanggan dulu sebelum ke lokasi terimakasih"/>
    <s v="FCC"/>
    <s v="17-08-2026 12:40:04"/>
    <d v="2026-08-18T13:00:00"/>
    <m/>
    <s v="SURVEY_NEW_MANJA"/>
    <s v="SWE"/>
    <s v="NO ADDON"/>
    <m/>
    <s v="MIE - SEND SURVEY"/>
    <s v="HSI Bisnis PSB 70% - 150 Mbps"/>
    <s v="INDIBIZ"/>
    <m/>
    <m/>
    <d v="2026-08-18T13:00:00"/>
    <s v="2026-08-18 13:00:00 | Tanggal Pemasangan : 18 Agustus 2026 Jam Pemasangan : 08:00 13:00 Info Tambahan : Hubungi pelanggan dulu sebelum ke lokasi terimakasih"/>
    <m/>
    <m/>
    <m/>
    <e v="#NUM!"/>
    <e v="#NUM!"/>
    <x v="1"/>
    <x v="23"/>
  </r>
  <r>
    <n v="1888"/>
    <n v="1002514990"/>
    <n v="3"/>
    <x v="2"/>
    <n v="5"/>
    <s v="MALANG"/>
    <s v="BATU"/>
    <s v="BLB"/>
    <s v="DPS"/>
    <s v="AO"/>
    <s v="NEW SALES"/>
    <m/>
    <s v="Completed (PS)"/>
    <s v="DPS-Private Conglomeration"/>
    <d v="2026-08-07T15:09:43"/>
    <d v="2026-08-12T13:17:00"/>
    <n v="69360945"/>
    <m/>
    <n v="152702231243"/>
    <s v="Araya Arcade Garden by Rustic Market"/>
    <s v="ODP-BLB-FBR/52"/>
    <s v="WO061179957"/>
    <m/>
    <m/>
    <m/>
    <n v="112.68332221164199"/>
    <n v="-7.9406774908751299"/>
    <s v="DES HSI | RIZKY ANDAWASATYA | 916315 | TREG3 | Araya Arcade Garden by Rustic Market   | 0881036815872"/>
    <s v="Account Manager"/>
    <m/>
    <m/>
    <m/>
    <m/>
    <m/>
    <m/>
    <m/>
    <m/>
    <s v="Management Janji"/>
    <s v="Araya Arcade Garden by Rustic Market  Mansion hill, Jl. Mansion Valley, Genitri, Tirtomoyo Kab Malang   "/>
    <s v="FCC"/>
    <d v="2026-07-08T15:25:38"/>
    <m/>
    <m/>
    <s v="PS"/>
    <s v="BLB"/>
    <s v="NO ADDON"/>
    <n v="20260812"/>
    <s v="Completed"/>
    <s v="- 11_11450;Biaya PSB Reguler HSI EBIS ~ 11[150000]  - E23015;E23015 ~ ES23 - Perangkat ONT[0]  - E23015~null~44292;E23015||11||Abodemen 0[0]  - E23015~null~E23015_SWONT;SWONT ~ Biaya Sewa ONT ~ E23015[30000]  - E24058;E24058 ~ ES24 - Paket HSI Bisnis (HSI"/>
    <s v="INDIBIZ"/>
    <m/>
    <m/>
    <d v="2026-08-14T12:00:00"/>
    <s v="Araya Arcade Garden by Rustic Market  Mansion hill, Jl. Mansion Valley, Genitri, Tirtomoyo Kab Malang   "/>
    <n v="2026"/>
    <n v="8"/>
    <n v="12"/>
    <d v="2026-08-12T00:00:00"/>
    <n v="-2.5"/>
    <x v="0"/>
    <x v="11"/>
  </r>
  <r>
    <n v="1889"/>
    <n v="1002506820"/>
    <n v="3"/>
    <x v="1"/>
    <n v="5"/>
    <s v="SBY UTARA"/>
    <s v="TANDES"/>
    <s v="LKI"/>
    <s v="REG"/>
    <s v="AO"/>
    <s v="NEW SALES"/>
    <s v="1P INET"/>
    <s v="Completed (PS)"/>
    <s v="RBS-Regional 3"/>
    <d v="2026-08-04T08:56:57"/>
    <d v="2026-08-04T16:20:33"/>
    <n v="69357941"/>
    <m/>
    <n v="152424213290"/>
    <s v="PT Sejahtera Esa Dunia"/>
    <s v="ODP-LKS-FAJ/35 FAJ/D05/35.02"/>
    <s v="WO060854307"/>
    <m/>
    <m/>
    <m/>
    <n v="112.6990909"/>
    <n v="-7.3133687999999903"/>
    <s v="|MN00086|MYIA-052545263190/POI/Riska Maulita/089523429605/ncsaindonesia@gmail.com"/>
    <s v="MYIB_ASSISTANT"/>
    <m/>
    <m/>
    <m/>
    <m/>
    <m/>
    <m/>
    <m/>
    <m/>
    <s v="Management Janji"/>
    <s v="2026-08-05 08:00:00 | M Janji : (05/08/2026) jam Pasang : 09:00 Note : hubungi pelanggan jika ingin kelokasi"/>
    <s v="FCC"/>
    <d v="2026-04-08T09:10:36"/>
    <d v="2026-08-05T08:00:00"/>
    <m/>
    <s v="PS"/>
    <s v="LKI"/>
    <s v="NETMONK"/>
    <n v="20260804"/>
    <s v="Completed"/>
    <s v="HSI Bisnis Bundling Netmonk Promo 2026 PSB 70% - 150 Mbps"/>
    <s v="INDIBIZ"/>
    <m/>
    <m/>
    <d v="2026-08-05T08:00:00"/>
    <s v="2026-08-05 08:00:00 | M Janji : (05/08/2026) jam Pasang : 09:00 Note : hubungi pelanggan jika ingin kelokasi"/>
    <n v="2026"/>
    <n v="8"/>
    <n v="4"/>
    <d v="2026-08-04T00:00:00"/>
    <n v="-1.3333333333357587"/>
    <x v="0"/>
    <x v="27"/>
  </r>
  <r>
    <n v="1890"/>
    <n v="1002506461"/>
    <n v="3"/>
    <x v="4"/>
    <n v="4"/>
    <s v="SEMARANG"/>
    <s v="INNER - SEMARANG JATENG UTARA"/>
    <s v="SSL"/>
    <s v="REG"/>
    <s v="AO"/>
    <s v="NEW SALES"/>
    <s v="1P INET"/>
    <s v="Completed (PS)"/>
    <s v="RBS-Regional 3"/>
    <d v="2026-08-03T15:59:56"/>
    <d v="2026-08-04T13:59:21"/>
    <n v="69357740"/>
    <m/>
    <n v="141408117790"/>
    <s v="KEJAR SETORAN SEMARANG"/>
    <s v="ODP-SSL-FAU/019"/>
    <s v="WO060818260"/>
    <m/>
    <m/>
    <m/>
    <n v="110.4322815"/>
    <n v="-7.0059246999999996"/>
    <s v="|MN01513|MYIA-070783945561/POI/Bp Tyo/087774007256/masterkejarsetoran@gmail.com"/>
    <s v="MYIB_ASSISTANT"/>
    <m/>
    <m/>
    <m/>
    <m/>
    <m/>
    <m/>
    <m/>
    <m/>
    <s v="Management Janji"/>
    <s v="2026-08-04 13:00:00 | Tanggal Pemasangan : 04 Agustus 2026 Jam Pemasangan : 08:00 13:00 Info Tambahan : Hubungi pelanggan dulu sebelum ke lokasi terimakasih"/>
    <s v="FCC"/>
    <d v="2026-03-08T16:10:38"/>
    <d v="2026-08-04T13:00:00"/>
    <m/>
    <s v="PS"/>
    <s v="SSL"/>
    <s v="NO ADDON"/>
    <n v="20260804"/>
    <s v="Completed"/>
    <s v="HSI Bisnis Basic Promo HUT Telkom PSB 70% - 150 Mbps"/>
    <s v="INDIBIZ"/>
    <m/>
    <m/>
    <d v="2026-08-04T13:00:00"/>
    <s v="2026-08-04 13:00:00 | Tanggal Pemasangan : 04 Agustus 2026 Jam Pemasangan : 08:00 13:00 Info Tambahan : Hubungi pelanggan dulu sebelum ke lokasi terimakasih"/>
    <n v="2026"/>
    <n v="8"/>
    <n v="4"/>
    <d v="2026-08-04T00:00:00"/>
    <n v="-0.54166666666424135"/>
    <x v="0"/>
    <x v="3"/>
  </r>
  <r>
    <n v="1891"/>
    <n v="1002530645"/>
    <n v="3"/>
    <x v="6"/>
    <n v="5"/>
    <s v="SIDOARJO"/>
    <s v="MOJOKERTO"/>
    <s v="MIP"/>
    <s v="REG"/>
    <s v="AO"/>
    <s v="NEW SALES"/>
    <m/>
    <s v="QC MIA - INVALID QUALITY CONTROL MIA"/>
    <s v="RBS-Regional 3"/>
    <d v="2026-08-17T11:08:05"/>
    <d v="2026-08-17T11:39:46"/>
    <n v="69367937"/>
    <m/>
    <n v="152313204553"/>
    <s v="WARKOP LEGEND"/>
    <s v="ODP-MIP-FE/30"/>
    <m/>
    <m/>
    <m/>
    <m/>
    <n v="112.390987"/>
    <n v="-7.426946"/>
    <s v="|MN02271|/WARKOP LEGEND/WINBACK HSI B2B + OCA BREACH CHECKER  (1:1) 200MBPS 920,5RB PSB DISC 70%//erlitasari535@gmail.com/VIKO ARDIANTO/85194570176"/>
    <s v="Sales Force DBS"/>
    <m/>
    <m/>
    <m/>
    <m/>
    <m/>
    <m/>
    <m/>
    <m/>
    <m/>
    <m/>
    <m/>
    <s v="17-08-2026 11:10:12"/>
    <m/>
    <m/>
    <s v="QC1"/>
    <s v="MIP"/>
    <s v="OCA"/>
    <m/>
    <s v="QC MIA - INVALID QUALITY CONTROL MIA - Upload Kartu Identitas Tidak Sesuai - Mohon upload foto ktp tidak editan"/>
    <s v="- 11_11446;Biaya PSB HSI EBIS Tunai di Depan ~ 11[150000]  - SP_NOSS;SP_NOSS ~ Internet NOSS Multispeed Network[0]  - SP_NOSS;SP_NOSS ~ Internet NOSS Multispeed Network[0]  - E23015;E23015 ~ ES23 - Perangkat ONT[0]  - E23015~null~44292;E23015||11||Abodeme"/>
    <s v="INDIBIZ"/>
    <m/>
    <m/>
    <m/>
    <m/>
    <m/>
    <m/>
    <m/>
    <e v="#NUM!"/>
    <e v="#NUM!"/>
    <x v="1"/>
    <x v="19"/>
  </r>
  <r>
    <n v="1892"/>
    <n v="1002505973"/>
    <n v="3"/>
    <x v="0"/>
    <n v="5"/>
    <s v="KUPANG"/>
    <s v="WAINGAPU"/>
    <s v="WGP"/>
    <s v="REG"/>
    <s v="AO"/>
    <s v="NEW SALES"/>
    <s v="1P INET"/>
    <s v="Completed (PS)"/>
    <s v="RBS-Regional 3"/>
    <d v="2026-08-03T12:13:56"/>
    <d v="2026-08-04T14:54:40"/>
    <n v="69357447"/>
    <m/>
    <n v="172517222495"/>
    <s v="Sumber karunia anak Indonesia"/>
    <s v="ODP-WGP-FR/15 FR/D02/15.01"/>
    <s v="WO060780461"/>
    <m/>
    <m/>
    <m/>
    <n v="120.2604204"/>
    <n v="-9.6529159"/>
    <s v="|MN00122|MYIA-091437235739/POI/Yohanis Yanggu Yamar/082247542248/sukaindonesiaa@gmail.com"/>
    <s v="MYIB_ASSISTANT"/>
    <m/>
    <m/>
    <m/>
    <m/>
    <m/>
    <m/>
    <m/>
    <m/>
    <s v="Management Janji"/>
    <s v="2026-08-05 08:00:00 | Nama PIC : Audre No HP : 082247542248 Alt : 085811134054 M Janji : 04/08/2026 Jam Pasang : 08.00 - 13:00  NoteÃ‚Â :  hubungi terlebih dahulu sebelum kelokasi"/>
    <s v="FCC"/>
    <d v="2026-03-08T12:25:25"/>
    <d v="2026-08-05T08:00:00"/>
    <m/>
    <s v="PS"/>
    <s v="WGP"/>
    <s v="NO ADDON"/>
    <n v="20260804"/>
    <s v="Completed"/>
    <s v="HSI Bisnis Promo HUT Telkom PSB 70% - 50 Mbps"/>
    <s v="INDIBIZ"/>
    <m/>
    <m/>
    <d v="2026-08-05T08:00:00"/>
    <s v="2026-08-05 08:00:00 | Nama PIC : Audre No HP : 082247542248 Alt : 085811134054 M Janji : 04/08/2026 Jam Pasang : 08.00 - 13:00  NoteÃ‚Â :  hubungi terlebih dahulu sebelum kelokasi"/>
    <n v="2026"/>
    <n v="8"/>
    <n v="4"/>
    <d v="2026-08-04T00:00:00"/>
    <n v="-1.3333333333357587"/>
    <x v="0"/>
    <x v="35"/>
  </r>
  <r>
    <n v="1893"/>
    <n v="1002506123"/>
    <n v="3"/>
    <x v="3"/>
    <n v="4"/>
    <s v="YOGYAKARTA"/>
    <s v="INNER - YOGYA JATENG SELATAN"/>
    <s v="KGD"/>
    <s v="REG"/>
    <s v="AO"/>
    <s v="NEW SALES"/>
    <m/>
    <s v="Completed (PS)"/>
    <s v="RBS-Regional 3"/>
    <d v="2026-08-03T13:38:46"/>
    <d v="2026-08-05T15:50:30"/>
    <n v="69357520"/>
    <m/>
    <n v="143132123217"/>
    <s v="Alif&amp; 39;s Bakery Office Marketing"/>
    <s v="ODP-KGD-FAP/097"/>
    <s v="WO060877181"/>
    <m/>
    <m/>
    <m/>
    <n v="110.40456578135399"/>
    <n v="-7.8152104703287097"/>
    <s v="AMRBS ; 920111 ; AM ; BINDA ANISSA ; TREG3 ; MAGELANG ;1S HSI BISNIS 50MB 1:1 ; Irwan Adi Saputra/085188140787/ageneraffair6@gmail.com"/>
    <s v="Account Manager"/>
    <m/>
    <m/>
    <m/>
    <m/>
    <m/>
    <m/>
    <m/>
    <m/>
    <s v="Management Janji"/>
    <s v="2026-08-05 16:00:00|M Janji : (05/08/2026) jam Pasang pagi / siang  Note : hubungi pelanggan jika ingin kelokasi|40981182|MYDITA"/>
    <s v="FCC"/>
    <d v="2026-03-08T13:40:15"/>
    <d v="2026-08-05T16:00:00"/>
    <m/>
    <s v="PS"/>
    <s v="KGD"/>
    <s v="NO ADDON"/>
    <n v="20260805"/>
    <s v="Completed"/>
    <s v="- 11_11446;Biaya PSB HSI EBIS Tunai di Depan ~ 11[150000]  - E23046;E23046 ~ ES23 - Paket HSI Bisnis[0]  - E23046~null~E23046_UNL;UNL ~ Internet-Link Unlimited Internet Usage ~ E23046[0]  - E23046~null~44877;E23046||11||Abodemen 0[0]  - E23046~null~E23046"/>
    <s v="INDIBIZ"/>
    <m/>
    <m/>
    <d v="2026-08-05T16:00:00"/>
    <s v="2026-08-05 16:00:00|M Janji : (05/08/2026) jam Pasang pagi / siang  Note : hubungi pelanggan jika ingin kelokasi|40981182|MYDITA"/>
    <n v="2026"/>
    <n v="8"/>
    <n v="5"/>
    <d v="2026-08-05T00:00:00"/>
    <n v="-0.66666666666424135"/>
    <x v="0"/>
    <x v="3"/>
  </r>
  <r>
    <n v="1894"/>
    <n v="1002512160"/>
    <n v="3"/>
    <x v="7"/>
    <n v="4"/>
    <s v="KUDUS"/>
    <s v="BLORA"/>
    <s v="CEP"/>
    <s v="REG"/>
    <s v="AO"/>
    <s v="NEW SALES"/>
    <s v="1P INET"/>
    <s v="Completed (PS)"/>
    <s v="RBS-Regional 3"/>
    <d v="2026-08-06T11:52:56"/>
    <d v="2026-08-08T09:07:31"/>
    <n v="69359888"/>
    <m/>
    <n v="142552107745"/>
    <s v="ERABLUE SURABAYA (CEPU)"/>
    <s v="ODP-CEP-FE/010 FE/D03/010.01"/>
    <s v="WO061062996"/>
    <m/>
    <m/>
    <m/>
    <n v="111.594678"/>
    <n v="-7.1478570000000001"/>
    <s v="|MN02587|MYIA-086983113350/POI/HASBIBINTARO SHIDDIQ/081249549394/nextperdanaone@gmail.com"/>
    <s v="MYIB_ASSISTANT"/>
    <m/>
    <m/>
    <m/>
    <m/>
    <m/>
    <m/>
    <m/>
    <m/>
    <s v="Management Janji"/>
    <s v="2026-08-07 08:00:00 | Nama PIC : bapak hasbi No HP : 081249549394 Alt :  M Janji : (JUMAT/7/AGUSTUS/2026) jam Pasang : 09:00 Note : hubungi pelanggan jika ingin kelokasi"/>
    <s v="FCC"/>
    <d v="2026-06-08T11:54:59"/>
    <d v="2026-08-07T08:00:00"/>
    <m/>
    <s v="PS"/>
    <s v="CEP"/>
    <s v="NO ADDON"/>
    <n v="20260808"/>
    <s v="Completed"/>
    <s v="HSI Bisnis PSB 70% - 50 Mbps"/>
    <s v="INDIBIZ"/>
    <m/>
    <m/>
    <d v="2026-08-07T08:00:00"/>
    <s v="2026-08-07 08:00:00 | Nama PIC : bapak hasbi No HP : 081249549394 Alt :  M Janji : (JUMAT/7/AGUSTUS/2026) jam Pasang : 09:00 Note : hubungi pelanggan jika ingin kelokasi"/>
    <n v="2026"/>
    <n v="8"/>
    <n v="8"/>
    <d v="2026-08-08T00:00:00"/>
    <n v="0.66666666666424135"/>
    <x v="0"/>
    <x v="3"/>
  </r>
  <r>
    <n v="1895"/>
    <n v="1002526221"/>
    <n v="3"/>
    <x v="2"/>
    <n v="5"/>
    <s v="MADIUN"/>
    <s v="PONOROGO"/>
    <s v="SMO"/>
    <s v="REG"/>
    <s v="AO"/>
    <s v="NEW SALES"/>
    <s v="1P INET"/>
    <s v="Completed (PS)"/>
    <s v="RBS-Regional 3"/>
    <d v="2026-08-14T11:40:56"/>
    <d v="2026-08-15T18:39:57"/>
    <n v="69365957"/>
    <m/>
    <n v="152614209519"/>
    <s v="BUMDES DESA KREBET"/>
    <s v="ODP-SMO-FC/40 FC/D02/40.01"/>
    <s v="WO061735614"/>
    <m/>
    <m/>
    <m/>
    <n v="111.371033079922"/>
    <n v="-7.9048101543606997"/>
    <s v="MD|MYDB-20260814265317|DN00001/MN02053|BUMDES DESA KREBET|085738073433"/>
    <s v="MYDIGIBIZPARTNER"/>
    <m/>
    <m/>
    <m/>
    <m/>
    <m/>
    <m/>
    <m/>
    <m/>
    <s v="Management Janji"/>
    <s v="2026-08-15 15:00:00 | Nama Pic : bp parno  No Hp Pic : 085738073433 No alt : - Jam Pemasangan : pagi  Tanggal Pemasangan : 15 Agustus 2026"/>
    <s v="FCC"/>
    <s v="14-08-2026 11:54:50"/>
    <d v="2026-08-15T15:00:00"/>
    <m/>
    <s v="PS"/>
    <s v="SMO"/>
    <s v="NO ADDON"/>
    <n v="20260815"/>
    <s v="Completed"/>
    <s v="HSI Bisnis Promo HUT Telkom PSB 70% - 200 Mbps"/>
    <s v="INDIBIZ"/>
    <m/>
    <m/>
    <d v="2026-08-15T15:00:00"/>
    <s v="2026-08-15 15:00:00 | Nama Pic : bp parno  No Hp Pic : 085738073433 No alt : - Jam Pemasangan : pagi  Tanggal Pemasangan : 15 Agustus 2026"/>
    <n v="2026"/>
    <n v="8"/>
    <n v="15"/>
    <d v="2026-08-15T00:00:00"/>
    <n v="-0.625"/>
    <x v="0"/>
    <x v="2"/>
  </r>
  <r>
    <n v="1896"/>
    <n v="1002514869"/>
    <n v="3"/>
    <x v="3"/>
    <n v="4"/>
    <s v="YOGYAKARTA"/>
    <s v="GUNUNG KIDUL"/>
    <s v="WNS"/>
    <s v="DSS"/>
    <s v="AO"/>
    <s v="NEW SALES"/>
    <m/>
    <s v="102 | FOLLOW UP COMPLETED"/>
    <s v="DSS-Fin &amp; Regional Banking"/>
    <d v="2026-08-07T14:37:11"/>
    <d v="2026-08-10T13:25:18"/>
    <n v="69360892"/>
    <m/>
    <n v="143135115045"/>
    <s v="ATM BPD DIY Digital Corner"/>
    <s v="ODP-WNS-FCG/032"/>
    <s v="WO061174081"/>
    <m/>
    <m/>
    <m/>
    <n v="110.602915"/>
    <n v="-7.9619270000000002"/>
    <s v="DSS HSI | AM ANNASTASIA SUKARNO | NIK 810113 | YOGYA JATENG SELATAN | TREG 3 | ATM BPD DIY Digital Corner | CP +62 812 10670160 | ANJAR| 1P  INET 50MBPS "/>
    <s v="Account Manager"/>
    <m/>
    <m/>
    <m/>
    <m/>
    <m/>
    <m/>
    <m/>
    <m/>
    <s v="Management Janji"/>
    <s v="DSS HSI | AM ANNASTASIA SUKARNO | NIK 810113 | YOGYA JATENG SELATAN | TREG 3 | ATM BPD DIY Digital Corner | CP +62 812 10670160 | ANJAR| 1P  INET 50MBPS"/>
    <s v="FCC"/>
    <d v="2026-07-08T14:40:02"/>
    <m/>
    <s v="Kendala Pelanggan"/>
    <s v="REVOKE"/>
    <s v="WNS"/>
    <s v="NO ADDON"/>
    <m/>
    <s v="Follow Up Revoke Completed, New Order ID : SC1002517744"/>
    <s v="- 11_11450;Biaya PSB Reguler HSI EBIS ~ 11[500000]  - SP_NOSS;SP_NOSS ~ Internet NOSS Multispeed Network[0]  - E25060;E25060 ~ ES25 - Paket HSI Bisnis (HSIE) Khusus Winback 2.0[0]  - E25060~null~E25060_UNL;UNL ~ Internet-Link Unlimited Internet Usage ~ E2"/>
    <s v="INDIBIZ"/>
    <m/>
    <m/>
    <d v="2026-08-07T12:00:00"/>
    <s v="DSS HSI | AM ANNASTASIA SUKARNO | NIK 810113 | YOGYA JATENG SELATAN | TREG 3 | ATM BPD DIY Digital Corner | CP +62 812 10670160 | ANJAR| 1P  INET 50MBPS"/>
    <m/>
    <m/>
    <m/>
    <e v="#NUM!"/>
    <e v="#NUM!"/>
    <x v="1"/>
    <x v="3"/>
  </r>
  <r>
    <n v="1897"/>
    <n v="1002508067"/>
    <n v="3"/>
    <x v="1"/>
    <n v="5"/>
    <s v="SBY SELATAN"/>
    <s v="KETINTANG"/>
    <s v="IJK"/>
    <s v="REG"/>
    <s v="AO"/>
    <s v="NEW SALES"/>
    <s v="1P INET"/>
    <s v="100 | REVOKE COMPLETED"/>
    <s v="RBS-Regional 3"/>
    <d v="2026-08-04T12:49:56"/>
    <d v="2026-08-10T09:27:56"/>
    <n v="69358254"/>
    <m/>
    <n v="152306253168"/>
    <s v="PUSATEMAS.ID"/>
    <s v="ODP-IJK-FLV/18"/>
    <s v="WO060884918"/>
    <m/>
    <m/>
    <m/>
    <n v="112.7351173"/>
    <n v="-7.3094443999999896"/>
    <s v="|MN01715|MYIA-018902417796/POI/M. IRGI MUNGGARAN /081119807105/pusatemasirgi@gmail.com"/>
    <s v="MYIB_ASSISTANT"/>
    <m/>
    <m/>
    <m/>
    <m/>
    <m/>
    <m/>
    <m/>
    <m/>
    <s v="Management Janji"/>
    <s v="2026-08-05 11:00:00 |  M Janji : (5 AGUSTUS 2026) jam Pasang : siang Note : hubungi pelanggan jika ingin kelokasi"/>
    <s v="FCC"/>
    <d v="2026-04-08T12:55:04"/>
    <d v="2026-08-05T11:00:00"/>
    <s v="Kendala Pelanggan"/>
    <s v="REVOKE"/>
    <s v="IJK"/>
    <s v="NO ADDON"/>
    <m/>
    <s v="Revoke Completed"/>
    <s v="HSI Bisnis Basic Promo HUT Telkom PSB 70% - 50 Mbps"/>
    <s v="INDIBIZ"/>
    <m/>
    <m/>
    <d v="2026-08-05T11:00:00"/>
    <s v="2026-08-05 11:00:00 |  M Janji : (5 AGUSTUS 2026) jam Pasang : siang Note : hubungi pelanggan jika ingin kelokasi"/>
    <m/>
    <m/>
    <m/>
    <e v="#NUM!"/>
    <e v="#NUM!"/>
    <x v="1"/>
    <x v="8"/>
  </r>
  <r>
    <n v="1898"/>
    <n v="1002518804"/>
    <n v="3"/>
    <x v="1"/>
    <n v="5"/>
    <s v="SBY UTARA"/>
    <s v="TANDES"/>
    <s v="TNS"/>
    <s v="REG"/>
    <s v="AO"/>
    <s v="NEW SALES"/>
    <s v="1P INET"/>
    <s v="Completed (PS)"/>
    <s v="RBS-Regional 3"/>
    <d v="2026-08-11T08:04:58"/>
    <d v="2026-08-11T22:24:40"/>
    <n v="69362846"/>
    <m/>
    <n v="152409278340"/>
    <s v="AGEN BRILINK DONOWATI"/>
    <s v="ODP-TDS-FBG/35 FBG/D04/35.01"/>
    <s v="WO061457461"/>
    <m/>
    <m/>
    <m/>
    <n v="112.69767109999999"/>
    <n v="-7.2659530999999999"/>
    <s v="MD|MYDB-20260810264884|DN00001/MN00443|AGEN BRILINK DONOWATI|085117489526"/>
    <s v="MYDIGIBIZPARTNER"/>
    <m/>
    <m/>
    <m/>
    <m/>
    <m/>
    <m/>
    <m/>
    <m/>
    <s v="Management Janji"/>
    <s v="2026-08-12 13:00:00 | Tanggal Pemasangan : 12 Agustus 2026 Jam Pemasangan : 08:00 13:00 Info Tambahan : Hubungi pelanggan dulu sebelum ke lokasi terimakasih"/>
    <s v="FCC"/>
    <d v="2026-11-08T08:10:38"/>
    <d v="2026-08-12T13:00:00"/>
    <m/>
    <s v="PS"/>
    <s v="TNS"/>
    <s v="NO ADDON"/>
    <n v="20260811"/>
    <s v="Completed"/>
    <s v="HSI Bisnis Promo HUT Telkom PSB 70% - 50 Mbps"/>
    <s v="INDIBIZ"/>
    <m/>
    <m/>
    <d v="2026-08-12T13:00:00"/>
    <s v="2026-08-12 13:00:00 | Tanggal Pemasangan : 12 Agustus 2026 Jam Pemasangan : 08:00 13:00 Info Tambahan : Hubungi pelanggan dulu sebelum ke lokasi terimakasih"/>
    <n v="2026"/>
    <n v="8"/>
    <n v="11"/>
    <d v="2026-08-11T00:00:00"/>
    <n v="-1.5416666666642413"/>
    <x v="0"/>
    <x v="27"/>
  </r>
  <r>
    <n v="1899"/>
    <n v="1002505987"/>
    <n v="3"/>
    <x v="2"/>
    <n v="5"/>
    <s v="KEDIRI"/>
    <s v="TULUNGAGUNG"/>
    <s v="TUL"/>
    <s v="REG"/>
    <s v="AO"/>
    <s v="NEW SALES"/>
    <s v="1P INET"/>
    <s v="Completed (PS)"/>
    <s v="RBS-Regional 3"/>
    <d v="2026-08-03T12:28:57"/>
    <d v="2026-08-04T15:34:46"/>
    <n v="69357452"/>
    <m/>
    <n v="152606246370"/>
    <s v="PT. PUTRA SURYA MANDIRI SEJAHTERA"/>
    <s v="ODP-TUL-FAL/67 FAL/D03/67.01"/>
    <s v="WO060782530"/>
    <m/>
    <m/>
    <m/>
    <n v="111.900997012853"/>
    <n v="-8.0732220346341208"/>
    <s v="MD|MYDB-20260803264243|DC20015/MC20183|PT. PUTRA SURYA MANDIRI SEJAHTERA|081227646666"/>
    <s v="MYDIGIBIZPARTNER"/>
    <m/>
    <m/>
    <m/>
    <m/>
    <m/>
    <m/>
    <m/>
    <m/>
    <s v="Management Janji"/>
    <s v="2026-08-04 13:00:00 | JAM : 08:00 TGL : 4 AGUSTUS  2026 CATATAN : HUBUNGI PELANGGAN SEBELUM BERKUNJUNG UNTUK PEMASANGAN "/>
    <s v="FCC"/>
    <d v="2026-03-08T12:40:00"/>
    <d v="2026-08-04T13:00:00"/>
    <m/>
    <s v="PS"/>
    <s v="TUL"/>
    <s v="NO ADDON"/>
    <n v="20260804"/>
    <s v="Completed"/>
    <s v="HSI Bisnis PSB 70% - 75 Mbps"/>
    <s v="INDIBIZ"/>
    <m/>
    <m/>
    <d v="2026-08-04T13:00:00"/>
    <s v="2026-08-04 13:00:00 | JAM : 08:00 TGL : 4 AGUSTUS  2026 CATATAN : HUBUNGI PELANGGAN SEBELUM BERKUNJUNG UNTUK PEMASANGAN "/>
    <n v="2026"/>
    <n v="8"/>
    <n v="4"/>
    <d v="2026-08-04T00:00:00"/>
    <n v="-0.54166666666424135"/>
    <x v="0"/>
    <x v="28"/>
  </r>
  <r>
    <n v="1900"/>
    <n v="1002529399"/>
    <n v="3"/>
    <x v="6"/>
    <n v="5"/>
    <s v="JEMBER"/>
    <s v="SITUBONDO"/>
    <s v="MLD"/>
    <s v="REG"/>
    <s v="AO"/>
    <s v="NEW SALES"/>
    <s v="1P INET"/>
    <s v="Completed (PS)"/>
    <s v="RBS-Regional 3"/>
    <d v="2026-08-16T10:35:56"/>
    <d v="2026-08-16T19:15:15"/>
    <n v="69367375"/>
    <m/>
    <n v="152529201010"/>
    <s v="TOKO SEMBAKO AURELLIA"/>
    <s v="ODP-MLD-FD/05 FD/D02/05.01"/>
    <s v="WO061861207"/>
    <m/>
    <m/>
    <m/>
    <n v="113.80352428472099"/>
    <n v="-7.7764714042430096"/>
    <s v="|MN00099|MYIA-004006629129/POI/SULHADI/082330528967/mursidimladingan@gmail.com"/>
    <s v="MYIB_ASSISTANT"/>
    <m/>
    <m/>
    <m/>
    <m/>
    <m/>
    <m/>
    <m/>
    <m/>
    <s v="Management Janji"/>
    <s v="2026-08-17 08:00:00 | Nama : BU TINA (ANAK) No Hp : 082330528967 No Alt :  Tgl Pemasangan : 17 Agustus 2026 Interval : PAGI  Note : Hubungi pelanggan terlebih dahulu"/>
    <s v="FCC"/>
    <s v="16-08-2026 10:40:33"/>
    <d v="2026-08-17T08:00:00"/>
    <m/>
    <s v="PS"/>
    <s v="MLD"/>
    <s v="NO ADDON"/>
    <n v="20260816"/>
    <s v="Completed"/>
    <s v="HSI Bisnis Khusus Winback PSB 70% - 200 Mbps"/>
    <s v="INDIBIZ"/>
    <m/>
    <m/>
    <d v="2026-08-17T08:00:00"/>
    <s v="2026-08-17 08:00:00 | Nama : BU TINA (ANAK) No Hp : 082330528967 No Alt :  Tgl Pemasangan : 17 Agustus 2026 Interval : PAGI  Note : Hubungi pelanggan terlebih dahulu"/>
    <n v="2026"/>
    <n v="8"/>
    <n v="16"/>
    <d v="2026-08-16T00:00:00"/>
    <n v="-1.3333333333357587"/>
    <x v="0"/>
    <x v="16"/>
  </r>
  <r>
    <n v="1901"/>
    <n v="1002504347"/>
    <n v="3"/>
    <x v="5"/>
    <n v="5"/>
    <s v="DENPASAR"/>
    <s v="SANUR"/>
    <s v="KLM"/>
    <s v="REG"/>
    <s v="AO"/>
    <s v="NEW SALES"/>
    <s v="1P INET"/>
    <s v="Completed (PS)"/>
    <s v="RBS-Regional 3"/>
    <d v="2026-08-01T10:19:57"/>
    <d v="2026-08-02T17:57:29"/>
    <n v="69356625"/>
    <m/>
    <n v="172401793316"/>
    <s v="PT. WINOD RITEL INDONESIA ,"/>
    <s v="ODP-KLM-FBY/66 FBY/D01/66.01"/>
    <s v="WO060626837"/>
    <m/>
    <m/>
    <m/>
    <n v="115.2305997"/>
    <n v="-8.6845496000000004"/>
    <s v="|MN02229|MYIA-050789311209/POI/CHRISTIAN DWI PRATIKNO/085179902303/winoddenpasar@gmail.com"/>
    <s v="MYIB_ASSISTANT"/>
    <m/>
    <m/>
    <m/>
    <m/>
    <m/>
    <m/>
    <m/>
    <m/>
    <s v="Management Janji"/>
    <s v="2026-08-02 08:00:00 | M Janji : (02/08/2026) jam Pasang : 09:00 Note : hubungi pelanggan jika ingin kelokasi"/>
    <s v="FCC"/>
    <d v="2026-01-08T10:25:16"/>
    <d v="2026-08-02T08:00:00"/>
    <m/>
    <s v="PS"/>
    <s v="KLM"/>
    <s v="NO ADDON"/>
    <n v="20260802"/>
    <s v="Completed"/>
    <s v="HSI Bisnis Basic Promo HUT Telkom PSB 70% - 75 Mbps"/>
    <s v="INDIBIZ"/>
    <m/>
    <m/>
    <d v="2026-08-02T08:00:00"/>
    <s v="2026-08-02 08:00:00 | M Janji : (02/08/2026) jam Pasang : 09:00 Note : hubungi pelanggan jika ingin kelokasi"/>
    <n v="2026"/>
    <n v="8"/>
    <n v="2"/>
    <d v="2026-08-02T00:00:00"/>
    <n v="-0.33333333333575865"/>
    <x v="0"/>
    <x v="12"/>
  </r>
  <r>
    <n v="1902"/>
    <n v="1002517415"/>
    <n v="3"/>
    <x v="3"/>
    <n v="4"/>
    <s v="YOGYAKARTA"/>
    <s v="INNER - YOGYA JATENG SELATAN"/>
    <s v="BBS"/>
    <s v="REG"/>
    <s v="AO"/>
    <s v="NEW SALES"/>
    <m/>
    <s v="100 | REVOKE COMPLETED"/>
    <s v="RBS-Regional 2"/>
    <d v="2026-08-10T11:26:02"/>
    <d v="2026-08-13T11:00:41"/>
    <n v="68988943"/>
    <m/>
    <n v="146131120575"/>
    <s v="PT. SECURINDO PACKATAMA INDONESIA"/>
    <s v="ODP-BBS-FG/037"/>
    <s v="WO061393379"/>
    <m/>
    <m/>
    <m/>
    <n v="110.4013092"/>
    <n v="-7.7817561"/>
    <s v="AMRBS;950223;ALDHIAZ;JKT OUTER;HSI Bisnis PSB 70% - 50 Mbps - (439000);CP Lily Ismalia 089687353200 ALT 081383755100;promotion@secureparking.co.id  "/>
    <s v="Account Manager"/>
    <m/>
    <m/>
    <m/>
    <m/>
    <m/>
    <m/>
    <m/>
    <m/>
    <s v="Management Janji"/>
    <s v="2026-08-11 15:00:00|Nama PIC : PT. SECURINDO PACKATAMA INDONESIA No HP : 089687353200 Alt :  M Janji : (SELASA/11/AGUSTUS/2026) jam Pasang : 09:00 Note : hubungi pelanggan jika ingin kelokasi|40961371|MYDITA"/>
    <s v="FCC"/>
    <d v="2026-10-08T11:40:04"/>
    <d v="2026-08-11T15:00:00"/>
    <s v="Kendala Teknik"/>
    <s v="REVOKE"/>
    <s v="BBS"/>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11T15:00:00"/>
    <s v="2026-08-11 15:00:00|Nama PIC : PT. SECURINDO PACKATAMA INDONESIA No HP : 089687353200 Alt :  M Janji : (SELASA/11/AGUSTUS/2026) jam Pasang : 09:00 Note : hubungi pelanggan jika ingin kelokasi|40961371|MYDITA"/>
    <m/>
    <m/>
    <m/>
    <e v="#NUM!"/>
    <e v="#NUM!"/>
    <x v="1"/>
    <x v="3"/>
  </r>
  <r>
    <n v="1903"/>
    <n v="1002513766"/>
    <n v="3"/>
    <x v="0"/>
    <n v="5"/>
    <s v="MATARAM"/>
    <s v="BIMA"/>
    <s v="DMP"/>
    <s v="REG"/>
    <s v="AO"/>
    <s v="NEW SALES"/>
    <m/>
    <s v="Completed (PS)"/>
    <s v="RBS-Regional 3"/>
    <d v="2026-08-07T09:05:03"/>
    <d v="2026-08-07T13:50:56"/>
    <n v="69358680"/>
    <m/>
    <n v="172611786194"/>
    <s v="toko Sentral jaya"/>
    <s v="ODP-DMP-FAE/32"/>
    <s v="WO061135629"/>
    <m/>
    <m/>
    <m/>
    <n v="118.46000119999999"/>
    <n v="-8.5314552999999993"/>
    <s v="|MN02363|MYIA-085990006482/POI/alfian LEONARD tannaya /082145830000/oppohera97@gmail.com"/>
    <s v="Sales Profesional"/>
    <m/>
    <m/>
    <m/>
    <m/>
    <m/>
    <m/>
    <m/>
    <m/>
    <s v="Management Janji"/>
    <s v="2026-08-05 15:00:00 | Nama Pic : bp alfian   No Hp Pic : 082145830000  No alt : -  Jam Pemasangan : pagi   Tanggal Pemasangan : 5 Agustus 2026"/>
    <s v="FCC"/>
    <d v="2026-07-08T09:10:56"/>
    <m/>
    <m/>
    <s v="PS"/>
    <s v="DMP"/>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07:00:00"/>
    <s v="2026-08-05 15:00:00 | Nama Pic : bp alfian   No Hp Pic : 082145830000  No alt : -  Jam Pemasangan : pagi   Tanggal Pemasangan : 5 Agustus 2026"/>
    <n v="2026"/>
    <n v="8"/>
    <n v="7"/>
    <d v="2026-08-07T00:00:00"/>
    <n v="-0.29166666666424135"/>
    <x v="0"/>
    <x v="4"/>
  </r>
  <r>
    <n v="1904"/>
    <n v="1002506207"/>
    <n v="3"/>
    <x v="0"/>
    <n v="5"/>
    <s v="MATARAM"/>
    <s v="LOMBOK BARAT TENGAH"/>
    <s v="PRY"/>
    <s v="REG"/>
    <s v="AO"/>
    <s v="NEW SALES"/>
    <s v="1P INET"/>
    <s v="Completed (PS)"/>
    <s v="RBS-Regional 3"/>
    <d v="2026-08-03T14:13:57"/>
    <d v="2026-08-04T14:31:44"/>
    <n v="69357593"/>
    <m/>
    <n v="172603791527"/>
    <s v="Bengkel Saepudin"/>
    <s v="ODP-PYA-FAQ/64 FAQ/D05/64.01"/>
    <s v="WO060800484"/>
    <m/>
    <m/>
    <m/>
    <n v="116.34333360940199"/>
    <n v="-8.6760711724175295"/>
    <s v="MD|MYDB-20260803264264|SC00001/MC00046|Bengkel Saepudin|081917360777"/>
    <s v="MYDIGIBIZPARTNER"/>
    <m/>
    <m/>
    <m/>
    <m/>
    <m/>
    <m/>
    <m/>
    <m/>
    <s v="Management Janji"/>
    <s v="2026-08-04 13:00:00 | Nama : BP SAEPUDIN  No Hp : 081917360777 No Alt :  Tgl Pemasangan : 04 Agustus 2026 Interval : PAGI  Note : Hubungi pelanggan terlebih dahulu"/>
    <s v="FCC"/>
    <d v="2026-03-08T14:40:09"/>
    <d v="2026-08-04T13:00:00"/>
    <m/>
    <s v="PS"/>
    <s v="PRY"/>
    <s v="NO ADDON"/>
    <n v="20260804"/>
    <s v="Completed"/>
    <s v="HSI Bisnis PSB 70% - 150 Mbps"/>
    <s v="INDIBIZ"/>
    <m/>
    <m/>
    <d v="2026-08-04T13:00:00"/>
    <s v="2026-08-04 13:00:00 | Nama : BP SAEPUDIN  No Hp : 081917360777 No Alt :  Tgl Pemasangan : 04 Agustus 2026 Interval : PAGI  Note : Hubungi pelanggan terlebih dahulu"/>
    <n v="2026"/>
    <n v="8"/>
    <n v="4"/>
    <d v="2026-08-04T00:00:00"/>
    <n v="-0.54166666666424135"/>
    <x v="0"/>
    <x v="9"/>
  </r>
  <r>
    <n v="1905"/>
    <n v="1002516945"/>
    <n v="3"/>
    <x v="1"/>
    <n v="5"/>
    <s v="SBY SELATAN"/>
    <s v="TANDES"/>
    <s v="DMO"/>
    <s v="REG"/>
    <s v="AO"/>
    <s v="NEW SALES"/>
    <m/>
    <s v="Completed (PS)"/>
    <s v="RBS-Regional 3"/>
    <d v="2026-08-10T09:18:19"/>
    <d v="2026-08-10T16:05:18"/>
    <n v="69362114"/>
    <m/>
    <n v="152301273580"/>
    <s v="SERASACAFESBY"/>
    <s v="ODP-DMO-FNA/10"/>
    <s v="WO061376419"/>
    <m/>
    <m/>
    <m/>
    <n v="112.73893219999999"/>
    <n v="-7.2915653000000002"/>
    <s v="|MN02093|/SERASACAFESBY/Andi Muhammad N/082344652389/ajoppar@gmail.com/HSI Basic Winback + Antares Eazy (1:2) 50 Mbps (Rp 395.000) PSB Rp 150.000"/>
    <s v="Sales Force DBS"/>
    <m/>
    <m/>
    <m/>
    <m/>
    <m/>
    <m/>
    <m/>
    <m/>
    <s v="Management Janji"/>
    <s v="2026-08-11 13:00:00|Nama : BP ANDI MUHAMMAD NUR S No Hp : 082344652389 No Alt :  Tgl Pemasangan : 11 Agustus 2026 Interval : SIANG Note : Hubungi pelanggan terlebih dahulu|40971402|MYDITA"/>
    <s v="FCC"/>
    <d v="2026-10-08T09:25:41"/>
    <d v="2026-08-11T13:00:00"/>
    <m/>
    <s v="PS"/>
    <s v="DMO"/>
    <s v="ANTAREZ"/>
    <n v="20260810"/>
    <s v="Completed"/>
    <s v="- 11_11446;Biaya PSB HSI EBIS Tunai di Depan ~ 11[150000]  - E23015;E23015 ~ ES23 - Perangkat ONT[0]  - E23015~null~44292;E23015||11||Abodemen 0[0]  - E23015~null~E23015_SWONT;SWONT ~ Biaya Sewa ONT ~ E23015[30000]  - E24058;E24058 ~ ES24 - Paket HSI Bisn"/>
    <s v="INDIBIZ"/>
    <m/>
    <m/>
    <d v="2026-08-11T13:00:00"/>
    <s v="2026-08-11 13:00:00|Nama : BP ANDI MUHAMMAD NUR S No Hp : 082344652389 No Alt :  Tgl Pemasangan : 11 Agustus 2026 Interval : SIANG Note : Hubungi pelanggan terlebih dahulu|40971402|MYDITA"/>
    <n v="2026"/>
    <n v="8"/>
    <n v="10"/>
    <d v="2026-08-10T00:00:00"/>
    <n v="-1.5416666666642413"/>
    <x v="0"/>
    <x v="27"/>
  </r>
  <r>
    <n v="1906"/>
    <n v="1002515842"/>
    <n v="3"/>
    <x v="7"/>
    <n v="4"/>
    <s v="KUDUS"/>
    <s v="PURWODADI"/>
    <s v="PWB"/>
    <s v="REG"/>
    <s v="AO"/>
    <s v="NEW SALES"/>
    <s v="1P INET"/>
    <s v="102 | FOLLOW UP COMPLETED"/>
    <s v="RBS-Regional 3"/>
    <d v="2026-08-08T11:58:56"/>
    <d v="2026-08-11T16:37:53"/>
    <n v="69361390"/>
    <m/>
    <n v="141568113904"/>
    <s v="ONDOL"/>
    <s v="ODP-PWB-FD/156 FD/D05/156.01"/>
    <s v="WO061251811"/>
    <m/>
    <m/>
    <m/>
    <n v="110.92130698836699"/>
    <n v="-7.02527454543403"/>
    <s v="|MN00410|MYIA-046729611048/POI/ALI MUCHSIN/082327602683/amuh2150@gmail.com"/>
    <s v="MYIB_ASSISTANT"/>
    <m/>
    <m/>
    <m/>
    <m/>
    <m/>
    <m/>
    <m/>
    <m/>
    <s v="Management Janji"/>
    <s v="2026-08-09 13:00:00 | Nama PIC: bp muchsin Notel: 082327602683 Alt: -  Tanggal: 9/8/2026 Jam Pasang: Siang Note: Hubungi pelanggan sebelum ke lokasi, terima kasih. "/>
    <s v="FCC"/>
    <d v="2026-08-08T12:09:43"/>
    <d v="2026-08-09T13:00:00"/>
    <m/>
    <s v="REVOKE"/>
    <s v="PWB"/>
    <s v="NO ADDON"/>
    <m/>
    <s v="Follow Up Revoke Completed, New Order ID : SC1002520758"/>
    <s v="HSI Bisnis Promo HUT Telkom PSB 70% - 150 Mbps"/>
    <s v="INDIBIZ"/>
    <m/>
    <m/>
    <d v="2026-08-09T13:00:00"/>
    <s v="2026-08-09 13:00:00 | Nama PIC: bp muchsin Notel: 082327602683 Alt: -  Tanggal: 9/8/2026 Jam Pasang: Siang Note: Hubungi pelanggan sebelum ke lokasi, terima kasih. "/>
    <m/>
    <m/>
    <m/>
    <e v="#NUM!"/>
    <e v="#NUM!"/>
    <x v="1"/>
    <x v="3"/>
  </r>
  <r>
    <n v="1907"/>
    <n v="1002510097"/>
    <n v="3"/>
    <x v="6"/>
    <n v="5"/>
    <s v="SIDOARJO"/>
    <s v="JOMBANG"/>
    <s v="JOM"/>
    <s v="REG"/>
    <s v="AO"/>
    <s v="NEW SALES"/>
    <m/>
    <s v="Completed (PS)"/>
    <s v="RBS-Regional 3"/>
    <d v="2026-08-05T10:59:01"/>
    <d v="2026-08-06T19:45:54"/>
    <n v="69358945"/>
    <m/>
    <n v="152318240530"/>
    <s v="KAMIMA"/>
    <s v="ODP-JOM-FS/71"/>
    <s v="WO061110249"/>
    <m/>
    <m/>
    <m/>
    <n v="112.2182945"/>
    <n v="-7.5307591"/>
    <s v="|MN02084|/KAMIMA/WINBACK 2.0 HSI B2B (1:1) 50MBPS 355RB PSB DISC 70%//crahmadanty@gmail.com/CECIA RAHMADANTY /81252330223"/>
    <s v="Sales Force DBS"/>
    <m/>
    <m/>
    <m/>
    <m/>
    <m/>
    <m/>
    <m/>
    <m/>
    <s v="Management Janji"/>
    <s v="2026-08-07 15:00:00|Tanggal pemasangan: 6/08/2026 Jam pemasangan : pagi / siang Info Tambahan : Hubungi pelanggan dulu sebelum ke lokasi. terima kasih|40010577|MYDITA"/>
    <s v="FCC"/>
    <d v="2026-05-08T11:24:55"/>
    <d v="2026-08-07T15:00:00"/>
    <m/>
    <s v="PS"/>
    <s v="JOM"/>
    <s v="NO ADDON"/>
    <n v="20260806"/>
    <s v="Completed"/>
    <s v="- 11_11446;Biaya PSB HSI EBIS Tunai di Depan ~ 11[150000]  - SP_NOSS;SP_NOSS ~ Internet NOSS Multispeed Network[0]  - SP_NOSS;SP_NOSS ~ Internet NOSS Multispeed Network[0]  - E25060;E25060 ~ ES25 - Paket HSI Bisnis (HSIE) Khusus Winback 2.0[0]  - E25060~n"/>
    <s v="INDIBIZ"/>
    <m/>
    <m/>
    <d v="2026-08-07T15:00:00"/>
    <s v="2026-08-07 15:00:00|Tanggal pemasangan: 6/08/2026 Jam pemasangan : pagi / siang Info Tambahan : Hubungi pelanggan dulu sebelum ke lokasi. terima kasih|40010577|MYDITA"/>
    <n v="2026"/>
    <n v="8"/>
    <n v="6"/>
    <d v="2026-08-06T00:00:00"/>
    <n v="-1.625"/>
    <x v="0"/>
    <x v="19"/>
  </r>
  <r>
    <n v="1908"/>
    <n v="1002506060"/>
    <n v="3"/>
    <x v="2"/>
    <n v="5"/>
    <s v="MADIUN"/>
    <s v="TUBAN"/>
    <s v="BCR"/>
    <s v="REG"/>
    <s v="AO"/>
    <s v="NEW SALES"/>
    <s v="1P INET"/>
    <s v="Completed (PS)"/>
    <s v="RBS-Regional 3"/>
    <d v="2026-08-03T13:13:58"/>
    <d v="2026-08-04T14:53:00"/>
    <n v="69357479"/>
    <m/>
    <n v="152648206699"/>
    <s v="SPBU 5362328"/>
    <s v="ODP-BCR-FAD/59 FAD/D06/59.01"/>
    <s v="WO060789043"/>
    <m/>
    <m/>
    <m/>
    <n v="111.801662072539"/>
    <n v="-6.7924671514779904"/>
    <s v="MD|MYDB-20260803264230|DN00001/MN01285|SPBU 5362328|087748027809"/>
    <s v="MYDIGIBIZPARTNER"/>
    <m/>
    <m/>
    <m/>
    <m/>
    <m/>
    <m/>
    <m/>
    <m/>
    <s v="Management Janji"/>
    <s v="2026-08-04 13:00:00 |  M Janji : (04/08/2026) jam Pasang : 09:00 Note : hubungi pelanggan jika ingin kelokasi"/>
    <s v="FCC"/>
    <d v="2026-03-08T13:25:40"/>
    <d v="2026-08-04T13:00:00"/>
    <m/>
    <s v="PS"/>
    <s v="BCR"/>
    <s v="NO ADDON"/>
    <n v="20260804"/>
    <s v="Completed"/>
    <s v="HSI Bisnis Promo HUT Telkom PSB 70% - 50 Mbps"/>
    <s v="INDIBIZ"/>
    <m/>
    <m/>
    <d v="2026-08-04T13:00:00"/>
    <s v="2026-08-04 13:00:00 |  M Janji : (04/08/2026) jam Pasang : 09:00 Note : hubungi pelanggan jika ingin kelokasi"/>
    <n v="2026"/>
    <n v="8"/>
    <n v="4"/>
    <d v="2026-08-04T00:00:00"/>
    <n v="-0.54166666666424135"/>
    <x v="0"/>
    <x v="18"/>
  </r>
  <r>
    <n v="1909"/>
    <n v="1002521164"/>
    <n v="3"/>
    <x v="0"/>
    <n v="5"/>
    <s v="KUPANG"/>
    <s v="ENDE"/>
    <s v="END"/>
    <s v="REG"/>
    <s v="AO"/>
    <s v="NEW SALES"/>
    <s v="1P INET"/>
    <s v="MIE - SEND SURVEY"/>
    <s v="RBS-Regional 3"/>
    <d v="2026-08-12T07:58:56"/>
    <d v="2026-08-12T08:00:01"/>
    <n v="69363788"/>
    <m/>
    <n v="172506789008"/>
    <s v="SPBU WZ YOHANES"/>
    <s v="ODP-END-FH/11 FH/D03/11.01"/>
    <s v="WO061548603"/>
    <m/>
    <m/>
    <m/>
    <n v="121.668233"/>
    <n v="-8.8336962000000003"/>
    <s v="|MC40144|MYIA-097284783270/POI/OKTOVIANUS LIE/087831645463/spbuyohanes@gmail.com"/>
    <s v="MYIB_ASSISTANT"/>
    <m/>
    <m/>
    <m/>
    <m/>
    <m/>
    <m/>
    <m/>
    <m/>
    <s v="Management Janji"/>
    <s v="2026-08-19 08:00:00 | telp : 087831645463 alt :  M Janji : (12/08/2026) jam Pasang :pagi / siang  Note : hubungi pelanggan jika ingin kelokasi "/>
    <s v="FCC"/>
    <d v="2026-12-08T08:10:35"/>
    <d v="2026-08-19T08:00:00"/>
    <m/>
    <s v="SURVEY_NEW_MANJA"/>
    <s v="END"/>
    <s v="NO ADDON"/>
    <m/>
    <s v="MIE - SEND SURVEY"/>
    <s v="HSI Bisnis Promo HUT Telkom PSB 70% - 50 Mbps"/>
    <s v="INDIBIZ"/>
    <m/>
    <m/>
    <d v="2026-08-19T08:00:00"/>
    <s v="2026-08-19 08:00:00 | telp : 087831645463 alt :  M Janji : (12/08/2026) jam Pasang :pagi / siang  Note : hubungi pelanggan jika ingin kelokasi "/>
    <m/>
    <m/>
    <m/>
    <e v="#NUM!"/>
    <e v="#NUM!"/>
    <x v="1"/>
    <x v="10"/>
  </r>
  <r>
    <n v="1910"/>
    <n v="1002520175"/>
    <n v="3"/>
    <x v="1"/>
    <n v="5"/>
    <s v="SBY SELATAN"/>
    <s v="KETINTANG"/>
    <s v="WRU"/>
    <s v="REG"/>
    <s v="AO"/>
    <s v="NEW SALES"/>
    <s v="1P INET"/>
    <s v="100 | REVOKE COMPLETED"/>
    <s v="RBS-Regional 3"/>
    <d v="2026-08-11T14:22:57"/>
    <d v="2026-08-18T08:34:07"/>
    <n v="69363447"/>
    <m/>
    <n v="152302236728"/>
    <s v="Karma Mitra Jaya Prakasa"/>
    <s v="ODP-WR1-FH/16 FH/D01/04.16"/>
    <s v="WO061506057"/>
    <m/>
    <m/>
    <m/>
    <n v="112.7191832"/>
    <n v="-7.3804387"/>
    <s v="|MN00458|MYIA-097115335629/POI/Sugiyanto/+628133305375/asriwasisto092@gmail.com"/>
    <s v="MYIB_ASSISTANT"/>
    <m/>
    <m/>
    <m/>
    <m/>
    <m/>
    <m/>
    <m/>
    <m/>
    <s v="Management Janji"/>
    <s v="2026-08-12 13:00:00 | Tanggal pemasangan : 12 AGUSTUS 2026 Jam pemasangan : pagi/siang Info Tambahan : Hubungi pelanggan dulu sebelum ke lokasi terima kasih"/>
    <s v="FCC"/>
    <d v="2026-11-08T14:39:49"/>
    <d v="2026-08-12T13:00:00"/>
    <s v="Kendala Pelanggan"/>
    <s v="REVOKE"/>
    <s v="WRU"/>
    <s v="NO ADDON"/>
    <m/>
    <s v="Revoke Completed"/>
    <s v="HSI Bisnis Basic Promo HUT Telkom PSB 70% - 50 Mbps"/>
    <s v="INDIBIZ"/>
    <m/>
    <m/>
    <d v="2026-08-12T13:00:00"/>
    <s v="2026-08-12 13:00:00 | Tanggal pemasangan : 12 AGUSTUS 2026 Jam pemasangan : pagi/siang Info Tambahan : Hubungi pelanggan dulu sebelum ke lokasi terima kasih"/>
    <m/>
    <m/>
    <m/>
    <e v="#NUM!"/>
    <e v="#NUM!"/>
    <x v="1"/>
    <x v="8"/>
  </r>
  <r>
    <n v="1911"/>
    <n v="1002520749"/>
    <n v="3"/>
    <x v="6"/>
    <n v="5"/>
    <s v="JEMBER"/>
    <s v="BANYUWANGI"/>
    <s v="GEN"/>
    <s v="REG"/>
    <s v="AO"/>
    <s v="NEW SALES"/>
    <m/>
    <s v="Completed (PS)"/>
    <s v="RBS-Regional 2"/>
    <d v="2026-08-11T16:32:58"/>
    <d v="2026-08-13T14:28:12"/>
    <n v="69363632"/>
    <m/>
    <n v="152519203623"/>
    <s v="PT HIPERNET INDODATA"/>
    <s v="ODP-GEN-FD/06"/>
    <s v="WO061573575"/>
    <m/>
    <m/>
    <m/>
    <n v="114.146401"/>
    <n v="-8.3624670999999999"/>
    <s v="|MN00483|/PT HIPERNET INDODATA/HSI BASIC 1S INET 50MBPS/087835316536/eriza.a@hypernet.co.id/Iman Irmansyah  "/>
    <s v="B2B Partner Management (PM)"/>
    <m/>
    <m/>
    <m/>
    <m/>
    <m/>
    <m/>
    <m/>
    <m/>
    <s v="Management Janji"/>
    <s v="2026-08-13 08:00:00|M Janji : (14/08/2026) jam Pasang : 09:00 Note : hubungi pelanggan jika ingin kelokasi|40981182|MYDITA"/>
    <s v="FCC"/>
    <d v="2026-11-08T16:39:47"/>
    <d v="2026-08-13T08:00:00"/>
    <m/>
    <s v="PS"/>
    <s v="GEN"/>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8:00:00"/>
    <s v="2026-08-13 08:00:00|M Janji : (14/08/2026) jam Pasang : 09:00 Note : hubungi pelanggan jika ingin kelokasi|40981182|MYDITA"/>
    <n v="2026"/>
    <n v="8"/>
    <n v="13"/>
    <d v="2026-08-13T00:00:00"/>
    <n v="-0.33333333333575865"/>
    <x v="0"/>
    <x v="16"/>
  </r>
  <r>
    <n v="1912"/>
    <n v="1002520733"/>
    <n v="3"/>
    <x v="1"/>
    <n v="5"/>
    <s v="SBY UTARA"/>
    <s v="TANDES"/>
    <s v="BBE"/>
    <s v="REG"/>
    <s v="AO"/>
    <s v="NEW SALES"/>
    <m/>
    <s v="CANCEL COMPLETED"/>
    <s v="RBS-Regional 3"/>
    <d v="2026-08-11T16:29:02"/>
    <d v="2026-08-15T00:08:16"/>
    <n v="69363631"/>
    <m/>
    <n v="152417233945"/>
    <s v="PT Gondosuli Berkah Abadi"/>
    <s v="ODP-BBE-FBC/06"/>
    <s v="WO061564146"/>
    <m/>
    <m/>
    <m/>
    <n v="112.5748854"/>
    <n v="-7.3779021"/>
    <s v="AMRBS;403115;AMEX;Muhammad Ubaidil Ulum;RBS-3;SURAMADU;PSB;PT Gondosuli Berkah Abadi;+62 857-0722-2022;spbu5461113@gmail.com;HSI Bisnis Promo HUT Telkom (1:1) 50 Mbps (Rp 355.000) PSB Rp 150.000;Setiyawan Herysantoso;-7.3779825,112.5744817"/>
    <s v="Amex"/>
    <m/>
    <m/>
    <m/>
    <m/>
    <m/>
    <m/>
    <m/>
    <m/>
    <s v="Management Janji"/>
    <s v="2026-08-13 08:00:00|Nama PIC : Bp Hery No HP : 085707222022 No Alt : - M Janji :  13 Agustus 2026 Jam Pasang : Pagi / Siang Note : hubungi pelanggan jika ingin kelokasi|40951378|MYDITA"/>
    <s v="FCC"/>
    <d v="2026-11-08T16:39:47"/>
    <d v="2026-08-13T08:00:00"/>
    <m/>
    <s v="CANCEL"/>
    <s v="BBE"/>
    <s v="NO ADDON"/>
    <m/>
    <s v="Cancel Completed"/>
    <s v="- 11_11446;Biaya PSB HSI EBIS Tunai di Depan ~ 11[150000]  - E25060;E25060 ~ ES25 - Paket HSI Bisnis (HSIE) Khusus Winback 2.0[0]  - E25060~null~E25060_UNL;UNL ~ Internet-Link Unlimited Internet Usage ~ E25060[0]  - E25060~null~105343;E25060||11||Abodemen"/>
    <s v="INDIBIZ"/>
    <m/>
    <m/>
    <d v="2026-08-13T08:00:00"/>
    <s v="2026-08-13 08:00:00|Nama PIC : Bp Hery No HP : 085707222022 No Alt : - M Janji :  13 Agustus 2026 Jam Pasang : Pagi / Siang Note : hubungi pelanggan jika ingin kelokasi|40951378|MYDITA"/>
    <m/>
    <m/>
    <m/>
    <e v="#NUM!"/>
    <e v="#NUM!"/>
    <x v="1"/>
    <x v="27"/>
  </r>
  <r>
    <n v="1913"/>
    <n v="1002508007"/>
    <n v="3"/>
    <x v="7"/>
    <n v="4"/>
    <s v="KUDUS"/>
    <s v="PATI"/>
    <s v="PAT"/>
    <s v="REG"/>
    <s v="AO"/>
    <s v="NEW SALES"/>
    <m/>
    <s v="98 | OSS - CANCEL COMPLETE"/>
    <s v="RBS-Regional 3"/>
    <d v="2026-08-04T12:26:57"/>
    <d v="2026-08-10T17:15:47"/>
    <n v="69358221"/>
    <n v="2955162063"/>
    <n v="142551119447"/>
    <s v="PT GLOBAL JET EXPRESS"/>
    <s v="ODP-PAT-FAJ/001"/>
    <s v="WO060926902"/>
    <m/>
    <m/>
    <m/>
    <n v="111.0626635"/>
    <n v="-6.6565117000000003"/>
    <s v="AMRBS;403099;TREG4;MUHAMMAD MASTUR;081226139781;CP EKO RIWAYAT PUJI SISWANTO ;089672004708;PAKET 2S INET VOICE 50 MBPS (479.000);PT GLOBAL JET EXPRESS//TRANGKIL;input by tito  "/>
    <s v="Account Manager"/>
    <m/>
    <m/>
    <m/>
    <m/>
    <m/>
    <m/>
    <m/>
    <m/>
    <s v="Management Janji"/>
    <s v="2026-08-06 08:00:00|Nama Pic : bp EKO  No Hp Pic : 089672004708 No alt : - Jam Pemasangan : pagi  Tanggal Pemasangan : 6 Agustus 2026|40981182|MYDITA"/>
    <s v="FCC"/>
    <d v="2026-04-08T12:39:55"/>
    <d v="2026-08-06T08:00:00"/>
    <s v="Kendala Pelanggan"/>
    <s v="CANCEL"/>
    <s v="PAT"/>
    <s v="NO ADDON"/>
    <m/>
    <s v="Cancel Completed"/>
    <s v="- 11_11446;Biaya PSB HSI EBIS Tunai di Depan ~ 11[150000]  - BWY DL;BWY DL ~ Saluran Dua Arah(BothWay)[0]  - E23053;E23053 ~ ES23 - Paket HSI Bisnis  Phone (PHONE)[0]  - E23053~null~44864;E23053||11||Abodemen 0[0]  - E23053~null~E23053_IN800;IN800 ~ Free "/>
    <s v="INDIBIZ"/>
    <m/>
    <m/>
    <d v="2026-08-06T08:00:00"/>
    <s v="2026-08-06 08:00:00|Nama Pic : bp EKO  No Hp Pic : 089672004708 No alt : - Jam Pemasangan : pagi  Tanggal Pemasangan : 6 Agustus 2026|40981182|MYDITA"/>
    <m/>
    <m/>
    <m/>
    <e v="#NUM!"/>
    <e v="#NUM!"/>
    <x v="1"/>
    <x v="3"/>
  </r>
  <r>
    <n v="1914"/>
    <n v="1002519962"/>
    <n v="3"/>
    <x v="2"/>
    <n v="5"/>
    <s v="KEDIRI"/>
    <s v="KEDIRI"/>
    <s v="MJT"/>
    <s v="REG"/>
    <s v="AO"/>
    <s v="NEW SALES"/>
    <s v="1P INET"/>
    <s v="Completed (PS)"/>
    <s v="RBS-Regional 3"/>
    <d v="2026-08-11T13:44:56"/>
    <d v="2026-08-11T19:49:40"/>
    <n v="69363353"/>
    <m/>
    <n v="152640225882"/>
    <s v="SPBU 54.641.08 MARON"/>
    <s v="ODP-MJT-FE/22 FE/D01/22.01"/>
    <s v="WO061501025"/>
    <m/>
    <m/>
    <m/>
    <n v="111.987056024372"/>
    <n v="-7.7741479156884701"/>
    <s v="MD|MYDB-20260811264973|SC20016/MC20202|SPBU 54.641.08 MARON|081326744074"/>
    <s v="MYDIGIBIZPARTNER"/>
    <m/>
    <m/>
    <m/>
    <m/>
    <m/>
    <m/>
    <m/>
    <m/>
    <s v="Management Janji"/>
    <s v="2026-08-12 13:00:00 | M Janji : (12/08/2026) jam Pasang : 09:00 Note : hubungi pelanggan jika ingin kelokasi "/>
    <s v="FCC"/>
    <d v="2026-11-08T13:55:09"/>
    <d v="2026-08-12T13:00:00"/>
    <m/>
    <s v="PS"/>
    <s v="MJT"/>
    <s v="NO ADDON"/>
    <n v="20260811"/>
    <s v="Completed"/>
    <s v="HSI Bisnis Promo HUT Telkom PSB 70% - 50 Mbps"/>
    <s v="INDIBIZ"/>
    <m/>
    <m/>
    <d v="2026-08-12T13:00:00"/>
    <s v="2026-08-12 13:00:00 | M Janji : (12/08/2026) jam Pasang : 09:00 Note : hubungi pelanggan jika ingin kelokasi "/>
    <n v="2026"/>
    <n v="8"/>
    <n v="11"/>
    <d v="2026-08-11T00:00:00"/>
    <n v="-1.5416666666642413"/>
    <x v="0"/>
    <x v="5"/>
  </r>
  <r>
    <n v="1915"/>
    <n v="1002521248"/>
    <n v="3"/>
    <x v="1"/>
    <n v="5"/>
    <s v="SBY UTARA"/>
    <s v="TANDES"/>
    <s v="KNN"/>
    <s v="REG"/>
    <s v="AO"/>
    <s v="NEW SALES"/>
    <m/>
    <s v="Completed (PS)"/>
    <s v="RBS-Regional 3"/>
    <d v="2026-08-12T08:44:38"/>
    <d v="2026-08-13T19:18:44"/>
    <n v="69363846"/>
    <m/>
    <n v="152412248277"/>
    <s v="SMPN 20 SURABAYA"/>
    <s v="ODP-KND-FEQ/01"/>
    <s v="WO061669309"/>
    <m/>
    <m/>
    <m/>
    <n v="112.6528909"/>
    <n v="-7.2698945999999998"/>
    <s v="|MN00086|/SMPN 20 SURABAYA/BANGKIT IRMANUDIN BAHRI/085645018597/smpn20sby@gmail.com/HSI Basic Winback + Antares Eazy (1:2) 50 Mbps (Rp 395.000) PSB Rp 150.000/"/>
    <s v="Sales Force DBS"/>
    <m/>
    <m/>
    <m/>
    <m/>
    <m/>
    <m/>
    <m/>
    <m/>
    <s v="Management Janji"/>
    <s v="2026-08-14 13:00:00|Nama : BP BANGKIT IRMANUDIN BAHRI No Hp : 085645018597 No Alt :  Tgl Pemasangan : 14 Agustus 2026 Interval : PAGI  Note : Hubungi pelanggan terlebih dahulu|40971402|MYDITA"/>
    <s v="FCC"/>
    <d v="2026-12-08T08:55:52"/>
    <d v="2026-08-14T13:00:00"/>
    <m/>
    <s v="PS"/>
    <s v="KNN"/>
    <s v="ANTAREZ"/>
    <n v="20260813"/>
    <s v="Completed"/>
    <s v="- 11_11446;Biaya PSB HSI EBIS Tunai di Depan ~ 11[150000]  - E23015;E23015 ~ ES23 - Perangkat ONT[0]  - E23015~null~44292;E23015||11||Abodemen 0[0]  - E23015~null~E23015_SWONTDUALB;SWONTDUALB ~ Biaya Sewa ONT Dual Band ~ E23015[30000]  - E24058;E24058 ~ E"/>
    <s v="INDIBIZ"/>
    <m/>
    <m/>
    <d v="2026-08-14T13:00:00"/>
    <s v="2026-08-14 13:00:00|Nama : BP BANGKIT IRMANUDIN BAHRI No Hp : 085645018597 No Alt :  Tgl Pemasangan : 14 Agustus 2026 Interval : PAGI  Note : Hubungi pelanggan terlebih dahulu|40971402|MYDITA"/>
    <n v="2026"/>
    <n v="8"/>
    <n v="13"/>
    <d v="2026-08-13T00:00:00"/>
    <n v="-1.5416666666642413"/>
    <x v="0"/>
    <x v="27"/>
  </r>
  <r>
    <n v="1916"/>
    <n v="1002515578"/>
    <n v="3"/>
    <x v="4"/>
    <n v="4"/>
    <s v="SEMARANG"/>
    <s v="SALATIGA"/>
    <s v="SLI"/>
    <s v="REG"/>
    <s v="AO"/>
    <s v="NEW SALES"/>
    <s v="1P INET"/>
    <s v="102 | FOLLOW UP COMPLETED"/>
    <s v="RBS-Regional 3"/>
    <d v="2026-08-08T08:28:57"/>
    <d v="2026-08-10T11:18:44"/>
    <n v="69361228"/>
    <m/>
    <n v="142434111349"/>
    <s v="eatore kost"/>
    <s v="ODP-SLI-FH/003 FH/D01/003.01"/>
    <s v="WO061234050"/>
    <m/>
    <m/>
    <m/>
    <n v="110.50780930000001"/>
    <n v="-7.3395962999999904"/>
    <s v="|MN00426|MYIA-030887676866/POI/muchamad rifky/088980332597/muchamad881@gmail.com"/>
    <s v="MYIB_ASSISTANT"/>
    <m/>
    <m/>
    <m/>
    <m/>
    <m/>
    <m/>
    <m/>
    <m/>
    <s v="Management Janji"/>
    <s v="2026-08-09 08:00:00 | Nama PIC : Bp Rifky No Hp : 088980332597 No Alt : - Tgl Pemasangan : 09 Agustus 2026 Interval : SIANG Note : Hubungi pelanggan terlebih dahulu"/>
    <s v="FCC"/>
    <d v="2026-08-08T08:39:49"/>
    <d v="2026-08-09T08:00:00"/>
    <s v="Kendala Pelanggan"/>
    <s v="REVOKE"/>
    <s v="SLI"/>
    <s v="NO ADDON"/>
    <m/>
    <s v="Follow Up Revoke Completed, New Order ID : SC1002517395"/>
    <s v="HSI Bisnis Promo HUT Telkom PSB 70% - 100 Mbps"/>
    <s v="INDIBIZ"/>
    <m/>
    <m/>
    <d v="2026-08-09T08:00:00"/>
    <s v="2026-08-09 08:00:00 | Nama PIC : Bp Rifky No Hp : 088980332597 No Alt : - Tgl Pemasangan : 09 Agustus 2026 Interval : SIANG Note : Hubungi pelanggan terlebih dahulu"/>
    <m/>
    <m/>
    <m/>
    <e v="#NUM!"/>
    <e v="#NUM!"/>
    <x v="1"/>
    <x v="3"/>
  </r>
  <r>
    <n v="1917"/>
    <n v="1002528397"/>
    <n v="3"/>
    <x v="1"/>
    <n v="5"/>
    <s v="SBY UTARA"/>
    <s v="KENJERAN"/>
    <s v="KJR"/>
    <s v="REG"/>
    <s v="AO"/>
    <s v="NEW SALES"/>
    <m/>
    <s v="MIE - SEND SURVEY"/>
    <s v="RBS-Regional 3"/>
    <d v="2026-08-15T13:55:27"/>
    <d v="2026-08-17T15:10:02"/>
    <n v="69366947"/>
    <m/>
    <n v="152407282101"/>
    <s v="Toko Al Maidah"/>
    <s v="ODP-MYR-FVL/50"/>
    <s v="WO061939997"/>
    <m/>
    <m/>
    <m/>
    <n v="112.76783090000001"/>
    <n v="-7.2589440999999999"/>
    <s v="|MN02813|/Toko Al Maidah/081386007805/martiningsih0612@gmail.com/HSI Bisnis Promo HUT Telkom (1:1) 50 Mbps (Rp 355.000) PSB Rp 150.000/Vivi Al Maidah/Jalan Bronggalan Sawah IV i no 44"/>
    <s v="Sales Force DBS"/>
    <m/>
    <m/>
    <m/>
    <m/>
    <m/>
    <m/>
    <m/>
    <m/>
    <s v="Management Janji"/>
    <s v="2026-08-18 13:00:00|telp :081386007805 alt : Tanggal pemasangan :18/08/2026 Jam pemasangan : pagi/siang Info Tambahan : Hubungi pelanggan dulu sebelum ke lokasi terima kasih.|40000802|MYDITA"/>
    <s v="FCC"/>
    <s v="15-08-2026 14:09:43"/>
    <d v="2026-08-18T13:00:00"/>
    <m/>
    <s v="SURVEY_NEW_MANJA"/>
    <s v="KJR"/>
    <s v="NO ADDON"/>
    <m/>
    <s v="MIE - SEND SURVEY"/>
    <s v="- 11_11446;Biaya PSB HSI EBIS Tunai di Depan ~ 11[150000]  - SP_NOSS;SP_NOSS ~ Internet NOSS Multispeed Network[0]  - SP_NOSS;SP_NOSS ~ Internet NOSS Multispeed Network[0]  - E23015;E23015 ~ ES23 - Perangkat ONT[0]  - E23015~null~44292;E23015||11||Abodeme"/>
    <s v="INDIBIZ"/>
    <m/>
    <m/>
    <d v="2026-08-18T13:00:00"/>
    <s v="2026-08-18 13:00:00|telp :081386007805 alt : Tanggal pemasangan :18/08/2026 Jam pemasangan : pagi/siang Info Tambahan : Hubungi pelanggan dulu sebelum ke lokasi terima kasih.|40000802|MYDITA"/>
    <m/>
    <m/>
    <m/>
    <e v="#NUM!"/>
    <e v="#NUM!"/>
    <x v="1"/>
    <x v="27"/>
  </r>
  <r>
    <n v="1918"/>
    <n v="1002519081"/>
    <n v="3"/>
    <x v="7"/>
    <n v="4"/>
    <s v="SOLO"/>
    <s v="INNER - SOLO JATENG TIMUR"/>
    <s v="MSO"/>
    <s v="REG"/>
    <s v="AO"/>
    <s v="NEW SALES"/>
    <m/>
    <s v="Completed (PS)"/>
    <s v="RBS-Regional 3"/>
    <d v="2026-08-11T09:45:19"/>
    <d v="2026-08-14T13:05:50"/>
    <n v="69362963"/>
    <m/>
    <n v="142566102281"/>
    <s v="Universitas Slamet Riyadi Kampus 2"/>
    <s v="ODP-MSO-FF/122"/>
    <s v="WO061643355"/>
    <m/>
    <m/>
    <m/>
    <n v="110.82818589999999"/>
    <n v="-7.5403699"/>
    <s v="AMRBS;406949/Elsa//TREG4SOLO/Moenawar Kholil 08112635143/moenawarkholil@gmail.com/PSB BISNIS WINBACK 2.0 1S INET ONLY 300Mbps ABODEMEN 1.130.000 PLUS PPN "/>
    <s v="Amex"/>
    <m/>
    <m/>
    <m/>
    <m/>
    <m/>
    <m/>
    <m/>
    <m/>
    <s v="Management Janji"/>
    <s v="2026-08-14 08:00:00|Nama PIC : Moenawar Kholil  No HP : 08112635143 Alt :  M Janji : 14/08/2026 Jam Pasang : 08.00  - 13:00  NoteÃ‚Â :  hubungi terlebih dahulu sebelum ke lokasi, terima kasih.|40981184|MYDITA"/>
    <s v="FCC"/>
    <d v="2026-11-08T09:54:44"/>
    <d v="2026-08-14T08:00:00"/>
    <m/>
    <s v="PS"/>
    <s v="MSO"/>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Nama PIC : Moenawar Kholil  No HP : 08112635143 Alt :  M Janji : 14/08/2026 Jam Pasang : 08.00  - 13:00  NoteÃ‚Â :  hubungi terlebih dahulu sebelum ke lokasi, terima kasih.|40981184|MYDITA"/>
    <n v="2026"/>
    <n v="8"/>
    <n v="14"/>
    <d v="2026-08-14T00:00:00"/>
    <n v="-0.33333333333575865"/>
    <x v="0"/>
    <x v="3"/>
  </r>
  <r>
    <n v="1919"/>
    <n v="1002507103"/>
    <n v="3"/>
    <x v="2"/>
    <n v="5"/>
    <s v="MADIUN"/>
    <s v="TUBAN"/>
    <s v="JTR"/>
    <s v="REG"/>
    <s v="AO"/>
    <s v="NEW SALES"/>
    <s v="1P INET"/>
    <s v="102 | FOLLOW UP COMPLETED"/>
    <s v="RBS-Regional 3"/>
    <d v="2026-08-04T09:46:56"/>
    <d v="2026-08-08T12:25:15"/>
    <n v="69358013"/>
    <m/>
    <n v="152645203670"/>
    <s v="yayasan sunatunnur"/>
    <s v="ODP-JTR-FB/38 FB/D08/38.01"/>
    <s v="WO060859092"/>
    <m/>
    <m/>
    <m/>
    <n v="111.722955049638"/>
    <n v="-7.0150902159156399"/>
    <s v="|MN02366|MYIA-021358576561/POI/salehudin/082332907901/smaislamiyah2002@gmail.com"/>
    <s v="MYIB_ASSISTANT"/>
    <m/>
    <m/>
    <m/>
    <m/>
    <m/>
    <m/>
    <m/>
    <m/>
    <s v="Management Janji"/>
    <s v="2026-08-05 08:00:00 | Nama PIC: bp salehuddin Notel: 082332907901 Alt: -  Tanggal: 5/8/2026 Jam Pasang: Pagi Note: Hubungi sebelum ke lokasi, terimakasih. "/>
    <s v="FCC"/>
    <d v="2026-04-08T09:55:31"/>
    <d v="2026-08-05T08:00:00"/>
    <s v="Kendala Teknik"/>
    <s v="REVOKE"/>
    <s v="JTR"/>
    <s v="NO ADDON"/>
    <m/>
    <s v="Follow Up Revoke Completed, New Order ID : SC1002515872"/>
    <s v="HSI Bisnis Basic Promo HUT Telkom PSB 70% - 200 Mbps"/>
    <s v="INDIBIZ"/>
    <m/>
    <m/>
    <d v="2026-08-05T08:00:00"/>
    <s v="2026-08-05 08:00:00 | Nama PIC: bp salehuddin Notel: 082332907901 Alt: -  Tanggal: 5/8/2026 Jam Pasang: Pagi Note: Hubungi sebelum ke lokasi, terimakasih. "/>
    <m/>
    <m/>
    <m/>
    <e v="#NUM!"/>
    <e v="#NUM!"/>
    <x v="1"/>
    <x v="18"/>
  </r>
  <r>
    <n v="1920"/>
    <n v="1002504611"/>
    <n v="3"/>
    <x v="2"/>
    <n v="5"/>
    <s v="KEDIRI"/>
    <s v="TULUNGAGUNG"/>
    <s v="TUL"/>
    <s v="REG"/>
    <s v="AO"/>
    <s v="NEW SALES"/>
    <s v="1P INET"/>
    <s v="Completed (PS)"/>
    <s v="RBS-Regional 3"/>
    <d v="2026-08-01T13:58:56"/>
    <d v="2026-08-02T14:00:48"/>
    <n v="69356768"/>
    <m/>
    <n v="152606246179"/>
    <s v="SPBU NGANTRU 54.662.06"/>
    <s v="ODP-TUL-FAP/66 FAP/D05/66.01"/>
    <s v="WO060653984"/>
    <m/>
    <m/>
    <m/>
    <n v="111.93244199999999"/>
    <n v="-8.0037260000000003"/>
    <s v="|MN01011|MYIA-094533404365/POI/ARIF PRASETYA WARAHAP/082234244764/itafifarma@gmail.com"/>
    <s v="MYIB_ASSISTANT"/>
    <m/>
    <m/>
    <m/>
    <m/>
    <m/>
    <m/>
    <m/>
    <m/>
    <s v="Management Janji"/>
    <s v="2026-08-02 13:00:00 | M Janji : 2 agustus 2026 jam Pasang : pagi siang Note : hubungi pelanggan jika ingin kelokasi"/>
    <s v="FCC"/>
    <d v="2026-01-08T14:09:52"/>
    <d v="2026-08-02T13:00:00"/>
    <m/>
    <s v="PS"/>
    <s v="TUL"/>
    <s v="NO ADDON"/>
    <n v="20260802"/>
    <s v="Completed"/>
    <s v="HSI Bisnis Promo HUT Telkom PSB 70% - 50 Mbps"/>
    <s v="INDIBIZ"/>
    <m/>
    <m/>
    <d v="2026-08-02T13:00:00"/>
    <s v="2026-08-02 13:00:00 | M Janji : 2 agustus 2026 jam Pasang : pagi siang Note : hubungi pelanggan jika ingin kelokasi"/>
    <n v="2026"/>
    <n v="8"/>
    <n v="2"/>
    <d v="2026-08-02T00:00:00"/>
    <n v="-0.54166666666424135"/>
    <x v="0"/>
    <x v="28"/>
  </r>
  <r>
    <n v="1921"/>
    <n v="1002523750"/>
    <n v="3"/>
    <x v="0"/>
    <n v="5"/>
    <s v="MATARAM"/>
    <s v="LOMBOK TIMUR UTARA"/>
    <s v="SGG"/>
    <s v="REG"/>
    <s v="AO"/>
    <s v="NEW SALES"/>
    <m/>
    <s v="CC - HD1A - INPROGRESS UNCONTACTED"/>
    <s v="RBS-Regional 3"/>
    <d v="2026-08-13T10:39:25"/>
    <d v="2026-08-16T14:46:51"/>
    <n v="69364895"/>
    <m/>
    <n v="172604213972"/>
    <s v="TRANS MARINE INDONESIA"/>
    <s v="ODP-SGG-FCLG/17"/>
    <m/>
    <m/>
    <m/>
    <m/>
    <n v="116.0433773"/>
    <n v="-8.3538440000000005"/>
    <s v="RBS HSI |ADE RAGIL PURWANDANI | 406650 | TREG 3 | TRANS MARINE INDONESIA | BP AGUS| 085238565557 | PSB INET NETMONK 50 MBPS"/>
    <s v="Amex"/>
    <m/>
    <m/>
    <m/>
    <m/>
    <m/>
    <m/>
    <m/>
    <m/>
    <m/>
    <m/>
    <m/>
    <s v="13-08-2026 10:54:48"/>
    <m/>
    <m/>
    <s v="FCC"/>
    <s v="SGG"/>
    <s v="NETMONK"/>
    <m/>
    <s v="UNCONTACTED : Telepon Tidak Diangkat - RNA Ika Paramitha M 40921089|MYDITA"/>
    <s v="- SP_NOSS;SP_NOSS ~ Internet NOSS Multispeed Network[0]  - SP_NOSS;SP_NOSS ~ Internet NOSS Multispeed Network[0]  - E23015;E23015 ~ ES23 - Perangkat ONT[0]  - E23015~null~44292;E23015||11||Abodemen 0[0]  - E23015~null~E23015_SWONT;SWONT ~ Biaya Sewa ONT ~"/>
    <s v="INDIBIZ"/>
    <m/>
    <m/>
    <m/>
    <m/>
    <m/>
    <m/>
    <m/>
    <e v="#NUM!"/>
    <e v="#NUM!"/>
    <x v="1"/>
    <x v="9"/>
  </r>
  <r>
    <n v="1922"/>
    <n v="1002516422"/>
    <n v="3"/>
    <x v="1"/>
    <n v="5"/>
    <s v="SBY SELATAN"/>
    <s v="KETINTANG"/>
    <s v="RKT"/>
    <s v="REG"/>
    <s v="AO"/>
    <s v="NEW SALES"/>
    <s v="1P INET"/>
    <s v="100 | REVOKE COMPLETED"/>
    <s v="RBS-Regional 3"/>
    <d v="2026-08-09T11:40:57"/>
    <d v="2026-08-11T13:54:54"/>
    <n v="69361782"/>
    <m/>
    <n v="152308241996"/>
    <s v="PT. Senlan Jaya Abadi"/>
    <s v="ODP-RKT-FBA/11 FBA/D01/11.01"/>
    <s v="WO061311294"/>
    <m/>
    <m/>
    <m/>
    <n v="112.751086"/>
    <n v="-7.3037729999999996"/>
    <s v="|MN02351|MYIA-029619196030/POI/Wu Fengmei/082266696168/senlan.88888@gmail.com"/>
    <s v="MYIB_ASSISTANT"/>
    <m/>
    <m/>
    <m/>
    <m/>
    <m/>
    <m/>
    <m/>
    <m/>
    <s v="Management Janji"/>
    <s v="2026-08-10 08:00:00 | Tanggal pemasangan: 10/08/2026 Jam pemasangan : pagi / siang Info Tambahan : Hubungi pelanggan dulu sebelum ke lokasi terima kasih."/>
    <s v="FCC"/>
    <d v="2026-09-08T11:54:51"/>
    <d v="2026-08-10T08:00:00"/>
    <s v="Kendala Pelanggan"/>
    <s v="REVOKE"/>
    <s v="RKT"/>
    <s v="NO ADDON"/>
    <m/>
    <s v="Revoke Completed"/>
    <s v="HSI Bisnis Basic PSB 70% Dual Band - 100 Mbps"/>
    <s v="INDIBIZ"/>
    <m/>
    <m/>
    <d v="2026-08-10T08:00:00"/>
    <s v="2026-08-10 08:00:00 | Tanggal pemasangan: 10/08/2026 Jam pemasangan : pagi / siang Info Tambahan : Hubungi pelanggan dulu sebelum ke lokasi terima kasih."/>
    <m/>
    <m/>
    <m/>
    <e v="#NUM!"/>
    <e v="#NUM!"/>
    <x v="1"/>
    <x v="8"/>
  </r>
  <r>
    <n v="1923"/>
    <n v="1002512245"/>
    <n v="3"/>
    <x v="1"/>
    <n v="5"/>
    <s v="SBY UTARA"/>
    <s v="MANYAR"/>
    <s v="MGO"/>
    <s v="REG"/>
    <s v="AO"/>
    <s v="NEW SALES"/>
    <s v="1P INET"/>
    <s v="102 | FOLLOW UP COMPLETED"/>
    <s v="RBS-Regional 3"/>
    <d v="2026-08-06T12:34:56"/>
    <d v="2026-08-10T16:13:02"/>
    <n v="69359904"/>
    <m/>
    <n v="152413167553"/>
    <s v="LEMBAGA PENDIDIKAN BAHASA CHINA"/>
    <s v="ODP-DMO-FAC/14 FAC/D03/14.01"/>
    <s v="WO061067864"/>
    <m/>
    <m/>
    <m/>
    <n v="112.75182599999999"/>
    <n v="-7.2598849999999997"/>
    <s v="MD|MYDB-20260805264496|DN00001/MN00443|LEMBAGA PENDIDIKAN BAHASA CHINA|085113162223"/>
    <s v="MYDIGIBIZPARTNER"/>
    <m/>
    <m/>
    <m/>
    <m/>
    <m/>
    <m/>
    <m/>
    <m/>
    <s v="Management Janji"/>
    <s v="2026-08-07 13:00:00 | M Janji : (07/08/026) jam Pasang : 09:00 Note : hubungi pelanggan jika ingin kelokasi "/>
    <s v="FCC"/>
    <d v="2026-06-08T12:40:10"/>
    <d v="2026-08-07T13:00:00"/>
    <s v="Kendala Pelanggan"/>
    <s v="REVOKE"/>
    <s v="MGO"/>
    <s v="NO ADDON"/>
    <m/>
    <s v="Follow Up Revoke Completed, New Order ID : SC1002518438"/>
    <s v="HSI Bisnis Promo HUT Telkom PSB 70% - 200 Mbps"/>
    <s v="INDIBIZ"/>
    <m/>
    <m/>
    <d v="2026-08-07T13:00:00"/>
    <s v="2026-08-07 13:00:00 | M Janji : (07/08/026) jam Pasang : 09:00 Note : hubungi pelanggan jika ingin kelokasi "/>
    <m/>
    <m/>
    <m/>
    <e v="#NUM!"/>
    <e v="#NUM!"/>
    <x v="1"/>
    <x v="8"/>
  </r>
  <r>
    <n v="1924"/>
    <n v="1002522844"/>
    <n v="3"/>
    <x v="1"/>
    <n v="5"/>
    <s v="SBY SELATAN"/>
    <s v="MANYAR"/>
    <s v="GBG"/>
    <s v="REG"/>
    <s v="AO"/>
    <s v="NEW SALES"/>
    <s v="1P INET"/>
    <s v="Completed (PS)"/>
    <s v="RBS-Regional 3"/>
    <d v="2026-08-12T16:19:58"/>
    <d v="2026-08-13T13:48:23"/>
    <n v="69364502"/>
    <m/>
    <n v="152320246260"/>
    <s v="Ottoban Barata surabaya"/>
    <s v="ODP-MYR-FBN/53 FBN/D05/53.01"/>
    <s v="WO061611969"/>
    <m/>
    <m/>
    <m/>
    <n v="112.75926200000001"/>
    <n v="-7.3012714000000001"/>
    <s v="|MB00263|MYIA-075334758339/POI/Farhan Jazmi /089530505126/fjazmi27@gmail.com"/>
    <s v="MYIB_ASSISTANT"/>
    <m/>
    <m/>
    <m/>
    <m/>
    <m/>
    <m/>
    <m/>
    <m/>
    <s v="Management Janji"/>
    <s v="2026-08-17 13:00:00 | Nama PIC : Farhan No HP : 089530505126 Alt :  M Janji : 13/08/2026 Jam Pasang : 08.00  - 13:00  NoteÃ‚Â :  hubungi terlebih dahulu sebelum ke lokasi, terima kasih."/>
    <s v="FCC"/>
    <d v="2026-12-08T16:25:57"/>
    <d v="2026-08-17T13:00:00"/>
    <m/>
    <s v="PS"/>
    <s v="GBG"/>
    <s v="NO ADDON"/>
    <n v="20260813"/>
    <s v="Completed"/>
    <s v="HSI Bisnis Basic PSB 70% - 50 Mbps"/>
    <s v="INDIBIZ"/>
    <m/>
    <m/>
    <d v="2026-08-17T13:00:00"/>
    <s v="2026-08-17 13:00:00 | Nama PIC : Farhan No HP : 089530505126 Alt :  M Janji : 13/08/2026 Jam Pasang : 08.00  - 13:00  NoteÃ‚Â :  hubungi terlebih dahulu sebelum ke lokasi, terima kasih."/>
    <n v="2026"/>
    <n v="8"/>
    <n v="13"/>
    <d v="2026-08-13T00:00:00"/>
    <n v="-4.5416666666642413"/>
    <x v="0"/>
    <x v="8"/>
  </r>
  <r>
    <n v="1925"/>
    <n v="1002530538"/>
    <n v="3"/>
    <x v="2"/>
    <n v="5"/>
    <s v="MALANG"/>
    <s v="BATU"/>
    <s v="SGS"/>
    <s v="REG"/>
    <s v="AO"/>
    <s v="NEW SALES"/>
    <s v="1P INET"/>
    <s v="Completed (PS)"/>
    <s v="RBS-Regional 3"/>
    <d v="2026-08-17T10:02:56"/>
    <d v="2026-08-17T21:02:48"/>
    <n v="69367905"/>
    <m/>
    <n v="152721298740"/>
    <s v="TOKOMU 24 BARENG"/>
    <s v="ODP-SGS-FN/51 FN/D04/51.01"/>
    <s v="WO061914755"/>
    <m/>
    <m/>
    <m/>
    <n v="112.684249319136"/>
    <n v="-7.91022518336207"/>
    <s v="MD|MYDB-20260817265810|SC20017/MC20200|TOKOMU 24 BARENG|.085101693003"/>
    <s v="MYDIGIBIZPARTNER"/>
    <m/>
    <m/>
    <m/>
    <m/>
    <m/>
    <m/>
    <m/>
    <m/>
    <s v="Management Janji"/>
    <s v="2026-08-18 08:00:00 | Nama PIC : Bp Gigik No Hp : 085101693003 No Alt : - Tgl Pemasangan : 18 Agustus 2026 Interval : PAGI SIANG Note : Hubungi pelanggan terlebih dahulu"/>
    <s v="FCC"/>
    <s v="17-08-2026 10:10:25"/>
    <d v="2026-08-18T08:00:00"/>
    <m/>
    <s v="PS"/>
    <s v="SGS"/>
    <s v="NO ADDON"/>
    <n v="20260817"/>
    <s v="Completed"/>
    <s v="HSI Bisnis PSB 70% - 300 Mbps"/>
    <s v="INDIBIZ"/>
    <m/>
    <m/>
    <d v="2026-08-18T08:00:00"/>
    <s v="2026-08-18 08:00:00 | Nama PIC : Bp Gigik No Hp : 085101693003 No Alt : - Tgl Pemasangan : 18 Agustus 2026 Interval : PAGI SIANG Note : Hubungi pelanggan terlebih dahulu"/>
    <n v="2026"/>
    <n v="8"/>
    <n v="17"/>
    <d v="2026-08-17T00:00:00"/>
    <n v="-1.3333333333357587"/>
    <x v="0"/>
    <x v="11"/>
  </r>
  <r>
    <n v="1926"/>
    <n v="1002517230"/>
    <n v="3"/>
    <x v="7"/>
    <n v="4"/>
    <s v="KUDUS"/>
    <s v="PURWODADI"/>
    <s v="WRO"/>
    <s v="REG"/>
    <s v="AO"/>
    <s v="NEW SALES"/>
    <m/>
    <s v="Completed (PS)"/>
    <s v="RBS-Regional 3"/>
    <d v="2026-08-10T10:26:10"/>
    <d v="2026-08-10T16:09:48"/>
    <n v="69361025"/>
    <m/>
    <n v="142509107229"/>
    <s v="SPBU 4458112"/>
    <s v="ODP-WRO-FG/112"/>
    <s v="WO061370905"/>
    <m/>
    <m/>
    <m/>
    <n v="111.13602040252501"/>
    <n v="-7.0904512744156003"/>
    <s v="|MN01996|MYIA-091289207121/POI/Siti Munfaizah/085325118582/spbutruwolu@gmail.com"/>
    <s v="Amex"/>
    <m/>
    <m/>
    <m/>
    <m/>
    <m/>
    <m/>
    <m/>
    <m/>
    <s v="Management Janji"/>
    <s v="2026-08-08 13:00:00 | telp :085325118582   alt : pagi / siang 08/08/2026  hub sebelum ke lokasi   "/>
    <s v="FCC"/>
    <d v="2026-10-08T10:39:47"/>
    <m/>
    <m/>
    <s v="PS"/>
    <s v="WRO"/>
    <s v="NO ADDON"/>
    <n v="20260810"/>
    <s v="Completed"/>
    <s v="- SP_NOSS;SP_NOSS ~ Internet NOSS Multispeed Network[0]  - SP_NOSS;SP_NOSS ~ Internet NOSS Multispeed Network[0]  - E23015;E23015 ~ ES23 - Perangkat ONT[0]  - E23015~null~44292;E23015||11||Abodemen 0[0]  - E23015~null~E23015_SWONTPREM;SWONTPREM ~ Biaya Se"/>
    <s v="INDIBIZ"/>
    <m/>
    <m/>
    <d v="2026-08-10T07:00:00"/>
    <s v="2026-08-08 13:00:00 | telp :085325118582   alt : pagi / siang 08/08/2026  hub sebelum ke lokasi   "/>
    <n v="2026"/>
    <n v="8"/>
    <n v="10"/>
    <d v="2026-08-10T00:00:00"/>
    <n v="-0.29166666666424135"/>
    <x v="0"/>
    <x v="3"/>
  </r>
  <r>
    <n v="1927"/>
    <n v="1002519464"/>
    <n v="3"/>
    <x v="1"/>
    <n v="5"/>
    <s v="SBY UTARA"/>
    <s v="TANDES"/>
    <s v="KNN"/>
    <s v="REG"/>
    <s v="AO"/>
    <s v="NEW SALES"/>
    <s v="2P INET + VOICE"/>
    <s v="MIA - INVALID SURVEY"/>
    <s v="RBS-Regional 3"/>
    <d v="2026-08-11T11:13:57"/>
    <d v="2026-08-11T18:26:38"/>
    <n v="69363110"/>
    <n v="3135923028"/>
    <n v="152412248793"/>
    <s v="PT. Industrial Robotic Automation"/>
    <s v="ODP-KND-FS/06 FS/D01/06.01"/>
    <s v="WO061478933"/>
    <m/>
    <m/>
    <m/>
    <n v="112.64777580000001"/>
    <n v="-7.2585898000000002"/>
    <s v="MD|MYDB-20260808264733|DN00001/MN00086|PT. Industrial Robotic Automation|085741412162"/>
    <s v="MYDIGIBIZPARTNER"/>
    <m/>
    <m/>
    <m/>
    <m/>
    <m/>
    <m/>
    <m/>
    <m/>
    <s v="Management Janji"/>
    <s v="2026-08-12 10:00:00 | Nama PIC : Bapak Alfian No HP : 085741412162 No Alternatif : - M Janji : 12/07/2026 Jam Pasang : Pagi NoteÃ‚Â :  Hubungi terlebih dahulu sebelum ke lokasi "/>
    <s v="FCC"/>
    <d v="2026-11-08T11:40:03"/>
    <d v="2026-08-12T10:00:00"/>
    <m/>
    <s v="SURVEY_NEW_MANJA"/>
    <s v="KNN"/>
    <s v="NO ADDON"/>
    <m/>
    <s v="MIE - INVALID SURVEY - Kendala Jalur/Rute Tarikan"/>
    <s v="HSI Bisnis Bundling Phone PSB 70% - Free 800 Menit - 150 Mbps"/>
    <s v="INDIBIZ"/>
    <m/>
    <m/>
    <d v="2026-08-12T10:00:00"/>
    <s v="2026-08-12 10:00:00 | Nama PIC : Bapak Alfian No HP : 085741412162 No Alternatif : - M Janji : 12/07/2026 Jam Pasang : Pagi NoteÃ‚Â :  Hubungi terlebih dahulu sebelum ke lokasi "/>
    <m/>
    <m/>
    <m/>
    <e v="#NUM!"/>
    <e v="#NUM!"/>
    <x v="1"/>
    <x v="27"/>
  </r>
  <r>
    <n v="1928"/>
    <n v="1002508356"/>
    <n v="3"/>
    <x v="2"/>
    <n v="5"/>
    <s v="KEDIRI"/>
    <s v="KEDIRI"/>
    <s v="KDI"/>
    <s v="REG"/>
    <s v="AO"/>
    <s v="NEW SALES"/>
    <s v="1P INET"/>
    <s v="Completed (PS)"/>
    <s v="RBS-Regional 3"/>
    <d v="2026-08-04T13:50:56"/>
    <d v="2026-08-05T10:11:58"/>
    <n v="69358325"/>
    <m/>
    <n v="152610241454"/>
    <s v="PRATAMA CAFE"/>
    <s v="ODP-KDI-FAQ/37 FAQ/D03/37.01"/>
    <s v="WO060897076"/>
    <m/>
    <m/>
    <m/>
    <n v="112.03705157186501"/>
    <n v="-7.7964092157564204"/>
    <s v="|MC20191|MYIA-016305736447/POI/JEFRY PRATAMA DINATA/08213638925/jefrypratama@web-library.net"/>
    <s v="MYIB_ASSISTANT"/>
    <m/>
    <m/>
    <m/>
    <m/>
    <m/>
    <m/>
    <m/>
    <m/>
    <s v="Management Janji"/>
    <s v="2026-08-05 13:00:00 | Nama Pic : BP JEFRY No Hp Pic : 08213638925 Jam Pemasangan : 08:00 - 12.00 Tanggal Pemasangan : RABU 05 AGUSTUS 2026 Info Tambahan : Hubungi pelanggan sebelum datang ke lokasi, terima kasih."/>
    <s v="FCC"/>
    <d v="2026-04-08T13:54:57"/>
    <d v="2026-08-05T13:00:00"/>
    <m/>
    <s v="PS"/>
    <s v="KDI"/>
    <s v="NO ADDON"/>
    <n v="20260805"/>
    <s v="Completed"/>
    <s v="HSI Bisnis Promo HUT Telkom PSB 70% - 200 Mbps"/>
    <s v="INDIBIZ"/>
    <m/>
    <m/>
    <d v="2026-08-05T13:00:00"/>
    <s v="2026-08-05 13:00:00 | Nama Pic : BP JEFRY No Hp Pic : 08213638925 Jam Pemasangan : 08:00 - 12.00 Tanggal Pemasangan : RABU 05 AGUSTUS 2026 Info Tambahan : Hubungi pelanggan sebelum datang ke lokasi, terima kasih."/>
    <n v="2026"/>
    <n v="8"/>
    <n v="5"/>
    <d v="2026-08-05T00:00:00"/>
    <n v="-0.54166666666424135"/>
    <x v="0"/>
    <x v="5"/>
  </r>
  <r>
    <n v="1929"/>
    <n v="1002530374"/>
    <n v="3"/>
    <x v="1"/>
    <n v="5"/>
    <s v="MADURA"/>
    <s v="BANGKALAN"/>
    <s v="KPP"/>
    <s v="REG"/>
    <s v="AO"/>
    <s v="NEW SALES"/>
    <s v="1P INET"/>
    <s v="MIE - SEND SURVEY"/>
    <s v="RBS-Regional 3"/>
    <d v="2026-08-17T07:47:56"/>
    <d v="2026-08-17T07:50:01"/>
    <n v="69367794"/>
    <m/>
    <n v="152437905638"/>
    <s v="menara indah cafe"/>
    <s v="ODP-KPP-FE/58 FE/D07/58.01"/>
    <s v="WO061907437"/>
    <m/>
    <m/>
    <m/>
    <n v="113.236959055066"/>
    <n v="-7.0389981482099699"/>
    <s v="MD|MYDB-20260816265780|DN00001/MN00572|menara indah cafe|087882780286"/>
    <s v="MYDIGIBIZPARTNER"/>
    <m/>
    <m/>
    <m/>
    <m/>
    <m/>
    <m/>
    <m/>
    <m/>
    <s v="Management Janji"/>
    <s v="2026-08-18 15:00:00 | Waktu pemasangan : 17 agustus 2026 Jam pemasangan : 08.00 - 12.00 Info Tambahan : Hubungi pelanggan dulu sebelum ke lokasi terimakasih "/>
    <s v="FCC"/>
    <s v="17-08-2026 07:54:41"/>
    <d v="2026-08-18T15:00:00"/>
    <m/>
    <s v="SURVEY_NEW_MANJA"/>
    <s v="KPP"/>
    <s v="NO ADDON"/>
    <m/>
    <s v="MIE - SEND SURVEY"/>
    <s v="HSI Bisnis Promo HUT Telkom PSB 70% - 150 Mbps"/>
    <s v="INDIBIZ"/>
    <m/>
    <m/>
    <d v="2026-08-18T15:00:00"/>
    <s v="2026-08-18 15:00:00 | Waktu pemasangan : 17 agustus 2026 Jam pemasangan : 08.00 - 12.00 Info Tambahan : Hubungi pelanggan dulu sebelum ke lokasi terimakasih "/>
    <m/>
    <m/>
    <m/>
    <e v="#NUM!"/>
    <e v="#NUM!"/>
    <x v="1"/>
    <x v="1"/>
  </r>
  <r>
    <n v="1930"/>
    <n v="1002514357"/>
    <n v="3"/>
    <x v="3"/>
    <n v="4"/>
    <s v="PURWOKERTO"/>
    <s v="PURWOKERTO"/>
    <s v="PWT"/>
    <s v="REG"/>
    <s v="AO"/>
    <s v="NEW SALES"/>
    <m/>
    <s v="Completed (PS)"/>
    <s v="RBS-Regional 3"/>
    <d v="2026-08-07T11:31:57"/>
    <d v="2026-08-07T13:07:16"/>
    <n v="69358365"/>
    <m/>
    <n v="146303609728"/>
    <s v="sd negri 1 karangklesem"/>
    <s v="ODP-PWT-FAL/109"/>
    <s v="WO061151789"/>
    <m/>
    <m/>
    <m/>
    <n v="109.2428989"/>
    <n v="-7.4509164999999999"/>
    <s v="|MN02742|MYIA-037073417638/POI/arisa rahmawati romadlon/082227022522/risa.zaenudin30@gmail.com"/>
    <s v="Sales Profesional"/>
    <m/>
    <m/>
    <m/>
    <m/>
    <m/>
    <m/>
    <m/>
    <m/>
    <s v="Management Janji"/>
    <s v="2026-08-05 13:00:00 | Tanggal pemasangan : 05 AGUSTUS 2026  Jam pemasangan : pagi/siang  Info Tambahan : Hubungi pelanggan dulu sebelum ke lokasi  terima kasih"/>
    <s v="FCC"/>
    <d v="2026-07-08T11:40:14"/>
    <m/>
    <m/>
    <s v="PS"/>
    <s v="PWT"/>
    <s v="NO ADDON"/>
    <n v="20260807"/>
    <s v="Completed"/>
    <s v="- 11_11446;Biaya PSB HSI EBIS Tunai di Depan ~ 11[150000]  - E23015;E23015 ~ ES23 - Perangkat ONT[0]  - E23015~null~44292;E23015||11||Abodemen 0[0]  - E23015~null~E23015_SWONT;SWONT ~ Biaya Sewa ONT ~ E23015[30000]  - E25060;E25060 ~ ES25 - Paket HSI Bisn"/>
    <s v="INDIBIZ"/>
    <m/>
    <m/>
    <d v="2026-08-07T07:00:00"/>
    <s v="2026-08-05 13:00:00 | Tanggal pemasangan : 05 AGUSTUS 2026  Jam pemasangan : pagi/siang  Info Tambahan : Hubungi pelanggan dulu sebelum ke lokasi  terima kasih"/>
    <n v="2026"/>
    <n v="8"/>
    <n v="7"/>
    <d v="2026-08-07T00:00:00"/>
    <n v="-0.29166666666424135"/>
    <x v="0"/>
    <x v="3"/>
  </r>
  <r>
    <n v="1931"/>
    <n v="1002510055"/>
    <n v="3"/>
    <x v="1"/>
    <n v="5"/>
    <s v="SBY UTARA"/>
    <s v="TANDES"/>
    <s v="LKI"/>
    <s v="REG"/>
    <s v="AO"/>
    <s v="NEW SALES"/>
    <s v="1P INET"/>
    <s v="100 | REVOKE COMPLETED"/>
    <s v="RBS-Regional 3"/>
    <d v="2026-08-05T10:46:56"/>
    <d v="2026-08-10T09:35:47"/>
    <n v="69358916"/>
    <m/>
    <n v="152424213432"/>
    <s v="STAR JAYA ANUGERAH"/>
    <s v="ODP-LKS-FDA/23 FDA/D02/23.01"/>
    <s v="WO060962583"/>
    <m/>
    <m/>
    <m/>
    <n v="112.69563220000001"/>
    <n v="-7.3047093999999904"/>
    <s v="MD|MYDB-20260805264400|DN00001/MN00443|STAR JAYA ANUGERAH|081808868863"/>
    <s v="MYDIGIBIZPARTNER"/>
    <m/>
    <m/>
    <m/>
    <m/>
    <m/>
    <m/>
    <m/>
    <m/>
    <s v="Management Janji"/>
    <s v="2026-08-07 15:00:00 | Nama Pic : BP ROY No Hp Pic : 081808868863 Jam Pemasangan : 08:00 - 12.00 Tanggal Pemasangan : KAMIS 06 AGUSTUS 2026 Info Tambahan : Hubungi pelanggan sebelum datang ke lokasi, terima kasih."/>
    <s v="FCC"/>
    <d v="2026-05-08T10:54:57"/>
    <d v="2026-08-07T15:00:00"/>
    <s v="Kendala Teknik"/>
    <s v="REVOKE"/>
    <s v="LKI"/>
    <s v="NO ADDON"/>
    <m/>
    <s v="Revoke Completed"/>
    <s v="HSI Bisnis Basic Promo HUT Telkom PSB 70% - 50 Mbps"/>
    <s v="INDIBIZ"/>
    <m/>
    <m/>
    <d v="2026-08-07T15:00:00"/>
    <s v="2026-08-07 15:00:00 | Nama Pic : BP ROY No Hp Pic : 081808868863 Jam Pemasangan : 08:00 - 12.00 Tanggal Pemasangan : KAMIS 06 AGUSTUS 2026 Info Tambahan : Hubungi pelanggan sebelum datang ke lokasi, terima kasih."/>
    <m/>
    <m/>
    <m/>
    <e v="#NUM!"/>
    <e v="#NUM!"/>
    <x v="1"/>
    <x v="27"/>
  </r>
  <r>
    <n v="1932"/>
    <n v="1002522517"/>
    <n v="3"/>
    <x v="6"/>
    <n v="5"/>
    <s v="JEMBER"/>
    <s v="JEMBER"/>
    <s v="JER"/>
    <s v="REG"/>
    <s v="AO"/>
    <s v="NEW SALES"/>
    <m/>
    <s v="Completed (PS)"/>
    <s v="RBS-Regional 3"/>
    <d v="2026-08-12T14:59:19"/>
    <d v="2026-08-12T18:53:15"/>
    <n v="69364407"/>
    <m/>
    <n v="152501280901"/>
    <s v="KEDAI FORREST 1"/>
    <s v="ODP-JER-FAD/40"/>
    <s v="WO061614130"/>
    <m/>
    <m/>
    <m/>
    <n v="113.65709529999999"/>
    <n v="-8.1932024000000006"/>
    <s v="|MN01982|/KEDAI FORREST 1/WINBACK 2.0 HSI B2B (1:2) 50MBPS 320RB PSB DISC 70%/JER/anamchoirulmuhammad95@gmail.com/CHOIRUL ANAM/82245825091"/>
    <s v="Sales Force DBS"/>
    <m/>
    <m/>
    <m/>
    <m/>
    <m/>
    <m/>
    <m/>
    <m/>
    <s v="Management Janji"/>
    <s v="2026-08-13 13:00:00|Nama Pic : BP CHOIRUL No Hp Pic : 082245825091 Jam Pemasangan : 08:00 - 12.00 Tanggal Pemasangan : KAMIS 13 AGUSTUS 2026 Info Tambahan : Hubungi pelanggan sebelum datang ke lokasi|40961370|MYDITA"/>
    <s v="FCC"/>
    <d v="2026-12-08T15:10:41"/>
    <d v="2026-08-13T13:00:00"/>
    <m/>
    <s v="PS"/>
    <s v="JER"/>
    <s v="NO ADDON"/>
    <n v="20260812"/>
    <s v="Completed"/>
    <s v="- 11_11446;Biaya PSB HSI EBIS Tunai di Depan ~ 11[150000]  - SP_NOSS;SP_NOSS ~ Internet NOSS Multispeed Network[0]  - SP_NOSS;SP_NOSS ~ Internet NOSS Multispeed Network[0]  - E25061;E25061 ~ ES25 - Paket HSI Basic (HSIEF) Khusus Winback 2.0[0]  - E25061~n"/>
    <s v="INDIBIZ"/>
    <m/>
    <m/>
    <d v="2026-08-13T13:00:00"/>
    <s v="2026-08-13 13:00:00|Nama Pic : BP CHOIRUL No Hp Pic : 082245825091 Jam Pemasangan : 08:00 - 12.00 Tanggal Pemasangan : KAMIS 13 AGUSTUS 2026 Info Tambahan : Hubungi pelanggan sebelum datang ke lokasi|40961370|MYDITA"/>
    <n v="2026"/>
    <n v="8"/>
    <n v="12"/>
    <d v="2026-08-12T00:00:00"/>
    <n v="-1.5416666666642413"/>
    <x v="0"/>
    <x v="14"/>
  </r>
  <r>
    <n v="1933"/>
    <n v="1002528760"/>
    <n v="3"/>
    <x v="6"/>
    <n v="5"/>
    <s v="PASURUAN"/>
    <s v="PROBOLINGGO"/>
    <s v="PBL"/>
    <s v="REG"/>
    <s v="AO"/>
    <s v="NEW SALES"/>
    <m/>
    <s v="Completed (PS)"/>
    <s v="RBS-Regional 3"/>
    <d v="2026-08-15T17:12:32"/>
    <d v="2026-08-16T19:49:45"/>
    <n v="69367169"/>
    <m/>
    <n v="152505340843"/>
    <s v="PONPES AL FATAH PUTRA"/>
    <s v="ODP-PBL-FBD/09"/>
    <s v="WO061890205"/>
    <m/>
    <m/>
    <m/>
    <n v="113.0982048"/>
    <n v="-7.9607549999999998"/>
    <s v="|MN01068|/PONPES AL FATAH PUTRA/WINBACK HSI B2B + OCA BREACH CHECKER  (1:1) 200MBPS 920,5RB PSB DISC 70%/087810634409/alfiatulayusetiyawati@gmail.com/ALFIATUL AYU SETIYAWATI/-7.960754, 113.098204"/>
    <s v="Sales Force DBS"/>
    <m/>
    <m/>
    <m/>
    <m/>
    <m/>
    <m/>
    <m/>
    <m/>
    <s v="Management Janji"/>
    <s v="2026-08-17 13:00:00|Tanggal pemasangan : 17 AGUSTUS 2026 Jam pemasangan : pagi/siang Info Tambahan : Hubungi pelanggan dulu sebelum ke lokasi terima kasih|40010577|MYDITA"/>
    <s v="FCC"/>
    <s v="15-08-2026 17:39:56"/>
    <d v="2026-08-17T13:00:00"/>
    <m/>
    <s v="PS"/>
    <s v="PBL"/>
    <s v="OCA"/>
    <n v="20260816"/>
    <s v="Complet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Tanggal pemasangan : 17 AGUSTUS 2026 Jam pemasangan : pagi/siang Info Tambahan : Hubungi pelanggan dulu sebelum ke lokasi terima kasih|40010577|MYDITA"/>
    <n v="2026"/>
    <n v="8"/>
    <n v="16"/>
    <d v="2026-08-16T00:00:00"/>
    <n v="-1.5416666666642413"/>
    <x v="0"/>
    <x v="26"/>
  </r>
  <r>
    <n v="1934"/>
    <n v="1002520589"/>
    <n v="3"/>
    <x v="5"/>
    <n v="5"/>
    <s v="SINGARJA"/>
    <s v="TABANAN"/>
    <s v="TBN"/>
    <s v="REG"/>
    <s v="AO"/>
    <s v="NEW SALES"/>
    <m/>
    <s v="Completed (PS)"/>
    <s v="RBS-Regional 3"/>
    <d v="2026-08-11T15:52:13"/>
    <d v="2026-08-12T09:31:17"/>
    <n v="69360940"/>
    <m/>
    <n v="172413244411"/>
    <s v="Sela waktu"/>
    <s v="ODP-TBN-FW/36"/>
    <s v="WO061519427"/>
    <m/>
    <m/>
    <m/>
    <n v="115.199639056949"/>
    <n v="-8.5484513543408092"/>
    <s v="MN02658/Sela waktu/PIC I Putu Anom Arimbawa/085738534306/ayusintya11234@gmail.com"/>
    <s v="Sales Force DBS"/>
    <m/>
    <m/>
    <m/>
    <m/>
    <m/>
    <m/>
    <m/>
    <m/>
    <s v="Management Janji"/>
    <s v="2026-08-10 08:00:00|Nama PIC : Bp Putu  No Hp : 085738534306  No Alt : -  Tgl Pemasangan : 10 Agustus 2026  Interval : PAGI SIANG  Note : Hubungi pelanggan terlebih dahulu|40951378|MYDITA"/>
    <s v="FCC"/>
    <d v="2026-11-08T15:55:14"/>
    <m/>
    <m/>
    <s v="PS"/>
    <s v="TBN"/>
    <s v="NO ADDON"/>
    <n v="20260812"/>
    <s v="Completed"/>
    <s v="- 11_11446;Biaya PSB HSI EBIS Tunai di Depan ~ 11[150000]  - E23015;E23015 ~ ES23 - Perangkat ONT[0]  - E23015~null~44292;E23015||11||Abodemen 0[0]  - E23015~null~E23015_SWONTPREM;SWONTPREM ~ Biaya Sewa ONT Premium ~ E23015[50000]  - E25061;E25061 ~ ES25 "/>
    <s v="INDIBIZ"/>
    <m/>
    <m/>
    <d v="2026-08-11T07:00:00"/>
    <s v="2026-08-10 08:00:00|Nama PIC : Bp Putu  No Hp : 085738534306  No Alt : -  Tgl Pemasangan : 10 Agustus 2026  Interval : PAGI SIANG  Note : Hubungi pelanggan terlebih dahulu|40951378|MYDITA"/>
    <n v="2026"/>
    <n v="8"/>
    <n v="12"/>
    <d v="2026-08-12T00:00:00"/>
    <n v="0.70833333333575865"/>
    <x v="0"/>
    <x v="25"/>
  </r>
  <r>
    <n v="1935"/>
    <n v="1002511135"/>
    <n v="3"/>
    <x v="4"/>
    <n v="4"/>
    <s v="SEMARANG"/>
    <s v="UNGARAN"/>
    <s v="UNR"/>
    <s v="DPS"/>
    <s v="AO"/>
    <s v="NEW SALES"/>
    <m/>
    <s v="98 | OSS - CANCEL COMPLETE"/>
    <s v="DPS-Logistic &amp; Manufacturing"/>
    <d v="2026-08-05T16:12:35"/>
    <d v="2026-08-10T10:41:21"/>
    <n v="69163478"/>
    <m/>
    <n v="146425112628"/>
    <s v="GLOBAL ELEKTRONIK MITAPRANA"/>
    <s v="ODP-UNR-FAM/067"/>
    <s v="WO061009534"/>
    <m/>
    <m/>
    <m/>
    <n v="110.4089932"/>
    <n v="-7.1262653999999896"/>
    <s v="DPS;LMS;P26-204068 - HSI 50mbps BANYUMANIK dan UNGARAN PT GEM;PIC LOK;Andree Januar Sumadi   IT Support  +62 857-2220-4509  andree.sumadi@gdn-commerce.com"/>
    <s v="Account Manager"/>
    <m/>
    <m/>
    <m/>
    <m/>
    <m/>
    <m/>
    <m/>
    <m/>
    <s v="Management Janji"/>
    <s v="DPS;LMS;P26-204068 - HSI 50mbps BANYUMANIK dan UNGARAN PT GEM;PIC LOK;&quot;Andree Januar Sumadi   IT Support  +62 857-2220-4509  andree.sumadi@gdn-commerce.com&quot;"/>
    <s v="FCC"/>
    <d v="2026-05-08T16:25:31"/>
    <m/>
    <s v="Kendala Lainnya"/>
    <s v="CANCEL"/>
    <s v="UNR"/>
    <s v="NO ADDON"/>
    <m/>
    <s v="Cancel Completed"/>
    <s v="- 11_11446;Biaya PSB HSI EBIS Tunai di Depan ~ 11[500000]  - SP_NOSS;SP_NOSS ~ Internet NOSS Multispeed Network[0]  - SP_NOSS;SP_NOSS ~ Internet NOSS Multispeed Network[0]  - E23015;E23015 ~ ES23 - Perangkat ONT[0]  - E23015~null~44292;E23015||11||Abodeme"/>
    <s v="INDIBIZ"/>
    <m/>
    <m/>
    <d v="2026-08-06T12:00:00"/>
    <s v="DPS;LMS;P26-204068 - HSI 50mbps BANYUMANIK dan UNGARAN PT GEM;PIC LOK;&quot;Andree Januar Sumadi   IT Support  +62 857-2220-4509  andree.sumadi@gdn-commerce.com&quot;"/>
    <m/>
    <m/>
    <m/>
    <e v="#NUM!"/>
    <e v="#NUM!"/>
    <x v="1"/>
    <x v="3"/>
  </r>
  <r>
    <n v="1936"/>
    <n v="1002508966"/>
    <n v="3"/>
    <x v="0"/>
    <n v="5"/>
    <s v="MATARAM"/>
    <s v="INNER - NUSA TENGGARA"/>
    <s v="MTR"/>
    <s v="REG"/>
    <s v="AO"/>
    <s v="NEW SALES"/>
    <s v="1P INET"/>
    <s v="Completed (PS)"/>
    <s v="RBS-Regional 3"/>
    <d v="2026-08-04T15:38:56"/>
    <d v="2026-08-06T09:49:47"/>
    <n v="69358481"/>
    <m/>
    <n v="172601796803"/>
    <s v="Herbologist Coffee"/>
    <s v="ODP-MTR-FBW/21 FBW/D04/21.01"/>
    <s v="WO060913733"/>
    <m/>
    <m/>
    <m/>
    <n v="116.093574"/>
    <n v="-8.5835260000000009"/>
    <s v="|MC40311|MYIA-096189148507/POI/Tamam/085338267005/tamam.80@gmail.com"/>
    <s v="MYIB_ASSISTANT"/>
    <m/>
    <m/>
    <m/>
    <m/>
    <m/>
    <m/>
    <m/>
    <m/>
    <s v="Management Janji"/>
    <s v="2026-08-07 13:00:00 | Tanggal Pemasangan : 07 Agustus 2026 Jam Pemasangan : 08:00 13:00 Info Tambahan : Hubungi pelanggan dulu sebelum ke lokasi terimakasih"/>
    <s v="FCC"/>
    <d v="2026-04-08T15:40:01"/>
    <d v="2026-08-07T13:00:00"/>
    <m/>
    <s v="PS"/>
    <s v="MTR"/>
    <s v="NO ADDON"/>
    <n v="20260806"/>
    <s v="Completed"/>
    <s v="HSI Bisnis Promo HUT Telkom PSB 70% - 50 Mbps"/>
    <s v="INDIBIZ"/>
    <m/>
    <m/>
    <d v="2026-08-07T13:00:00"/>
    <s v="2026-08-07 13:00:00 | Tanggal Pemasangan : 07 Agustus 2026 Jam Pemasangan : 08:00 13:00 Info Tambahan : Hubungi pelanggan dulu sebelum ke lokasi terimakasih"/>
    <n v="2026"/>
    <n v="8"/>
    <n v="6"/>
    <d v="2026-08-06T00:00:00"/>
    <n v="-1.5416666666642413"/>
    <x v="0"/>
    <x v="23"/>
  </r>
  <r>
    <n v="1937"/>
    <n v="1002527735"/>
    <n v="3"/>
    <x v="0"/>
    <n v="5"/>
    <s v="MATARAM"/>
    <s v="INNER - NUSA TENGGARA"/>
    <s v="SWE"/>
    <s v="REG"/>
    <s v="AO"/>
    <s v="NEW SALES"/>
    <s v="1P INET"/>
    <s v="102 | FOLLOW UP COMPLETED"/>
    <s v="RBS-Regional 3"/>
    <d v="2026-08-15T08:56:56"/>
    <d v="2026-08-16T12:23:42"/>
    <n v="69366556"/>
    <m/>
    <n v="172605804154"/>
    <s v="SRC BOHRI"/>
    <s v="ODP-SWE-FAJ/25 FAJ/D06/25.01"/>
    <s v="WO061798603"/>
    <m/>
    <m/>
    <m/>
    <n v="116.158783212304"/>
    <n v="-8.6605564980489405"/>
    <s v="MD|MYDB-20260814265393|SB00003/MB00385|SRC BOHRI|081703531950"/>
    <s v="MYDIGIBIZPARTNER"/>
    <m/>
    <m/>
    <m/>
    <m/>
    <m/>
    <m/>
    <m/>
    <m/>
    <s v="Management Janji"/>
    <s v="2026-08-16 08:00:00 | Nama PIC : bapak sabil No HP : 081703531950 Alt :  M Janji : (MINGGU/16/AGUSTUS/2026) jam Pasang : 09:00 Note : hubungi pelanggan jika ingin kelokasi"/>
    <s v="FCC"/>
    <s v="15-08-2026 09:09:57"/>
    <d v="2026-08-16T08:00:00"/>
    <s v="Kendala Lainnya"/>
    <s v="REVOKE"/>
    <s v="SWE"/>
    <s v="NO ADDON"/>
    <m/>
    <s v="Follow Up Revoke Completed, New Order ID : SC1002529578"/>
    <s v="HSI Bisnis PSB 70% - 100 Mbps"/>
    <s v="INDIBIZ"/>
    <m/>
    <m/>
    <d v="2026-08-16T08:00:00"/>
    <s v="2026-08-16 08:00:00 | Nama PIC : bapak sabil No HP : 081703531950 Alt :  M Janji : (MINGGU/16/AGUSTUS/2026) jam Pasang : 09:00 Note : hubungi pelanggan jika ingin kelokasi"/>
    <m/>
    <m/>
    <m/>
    <e v="#NUM!"/>
    <e v="#NUM!"/>
    <x v="1"/>
    <x v="23"/>
  </r>
  <r>
    <n v="1938"/>
    <n v="1002526007"/>
    <n v="3"/>
    <x v="2"/>
    <n v="5"/>
    <s v="MALANG"/>
    <s v="KEPANJEN"/>
    <s v="KEP"/>
    <s v="REG"/>
    <s v="AO"/>
    <s v="NEW SALES"/>
    <s v="1P INET"/>
    <s v="102 | FOLLOW UP COMPLETED"/>
    <s v="RBS-Regional 3"/>
    <d v="2026-08-14T10:56:56"/>
    <d v="2026-08-15T14:40:26"/>
    <n v="69365852"/>
    <m/>
    <n v="152718203207"/>
    <s v="SMK MUHAMMADIYAH 1 KEPANJEN KAMPUS 2"/>
    <s v="ODP-KEP-FC/46 FC/D01/46.01"/>
    <s v="WO061730386"/>
    <m/>
    <m/>
    <m/>
    <n v="112.5710673131"/>
    <n v="-8.1388622573827103"/>
    <s v="|MC20200|MYIA-050601780509/POI/ANANG PRIHANTONO/081216000939/info@smkm1-kpn.sch.id"/>
    <s v="MYIB_ASSISTANT"/>
    <m/>
    <m/>
    <m/>
    <m/>
    <m/>
    <m/>
    <m/>
    <m/>
    <s v="Management Janji"/>
    <s v="2026-08-15 08:00:00 | M Janji :  15 Agustus 2026 Jam Pasang : Pagi Note : hubungi pelanggan jika ingin ke lokasi, terima kasih. "/>
    <s v="FCC"/>
    <s v="14-08-2026 11:10:21"/>
    <d v="2026-08-15T08:00:00"/>
    <m/>
    <s v="REVOKE"/>
    <s v="KEP"/>
    <s v="NO ADDON"/>
    <m/>
    <s v="Follow Up Revoke Completed, New Order ID : SC1002528479"/>
    <s v="HSI Bisnis Promo HUT Telkom PSB 70% - 200 Mbps"/>
    <s v="INDIBIZ"/>
    <m/>
    <m/>
    <d v="2026-08-15T08:00:00"/>
    <s v="2026-08-15 08:00:00 | M Janji :  15 Agustus 2026 Jam Pasang : Pagi Note : hubungi pelanggan jika ingin ke lokasi, terima kasih. "/>
    <m/>
    <m/>
    <m/>
    <e v="#NUM!"/>
    <e v="#NUM!"/>
    <x v="1"/>
    <x v="29"/>
  </r>
  <r>
    <n v="1939"/>
    <n v="1002525837"/>
    <n v="3"/>
    <x v="1"/>
    <n v="5"/>
    <s v="SBY UTARA"/>
    <s v="GRESIK"/>
    <s v="GSK"/>
    <s v="DGS"/>
    <s v="AO"/>
    <s v="NEW SALES"/>
    <m/>
    <s v="Completed (PS)"/>
    <s v="DGS-B2B TREG"/>
    <d v="2026-08-14T10:19:06"/>
    <d v="2026-08-15T13:06:20"/>
    <n v="63556350"/>
    <m/>
    <n v="152421262325"/>
    <s v="DISKOMINFO GRESIK 2023"/>
    <s v="ODP-GSK-FAV/03"/>
    <s v="WO061726842"/>
    <m/>
    <m/>
    <m/>
    <n v="112.61608425181301"/>
    <n v="-7.1580743380513496"/>
    <s v="  DGS/SURAMADU/404849/ANDIS BAGUS PRASETYO/PSB 1P INDIBIZ 300MBPS TEMPORER HSI ACARA TURNAMEN ESPORTS Ã¢â‚¬Å“ESI Gresik Cup 2026Ã¢â‚¬Â  /PIC/DIMAS/ +62 813-6736-9199"/>
    <s v="Amex"/>
    <m/>
    <m/>
    <m/>
    <m/>
    <m/>
    <m/>
    <m/>
    <m/>
    <s v="Management Janji"/>
    <s v="PSB TEMPORER 1P INDIBIZ 300MBPS TEMPORER HSI ACARA TURNAMEN ESPORTS Ã¢â‚¬Å“ESI Gresik Cup 2026Ã¢â‚¬Â "/>
    <s v="FCC"/>
    <s v="14-08-2026 10:39:51"/>
    <m/>
    <m/>
    <s v="PS"/>
    <s v="GSK"/>
    <s v="NO ADDON"/>
    <n v="20260815"/>
    <s v="Completed"/>
    <s v="- 11_11450;Biaya PSB Reguler HSI EBIS ~ 11[500000]  - E23014;E23014 ~ ES23 ~ Paket Indibiz 1S Internet[0]  - E23014~null~44282;E23014||11||Abodemen 0[0]  - E23014~null~E23014_UNL;UNL ~ Internet-Link Unlimited Internet Usage ~ E23014[0]  - E23014~null~E230"/>
    <s v="INDIBIZ"/>
    <m/>
    <m/>
    <d v="2026-08-14T12:00:00"/>
    <s v="PSB TEMPORER 1P INDIBIZ 300MBPS TEMPORER HSI ACARA TURNAMEN ESPORTS Ã¢â‚¬Å“ESI Gresik Cup 2026Ã¢â‚¬Â "/>
    <n v="2026"/>
    <n v="8"/>
    <n v="15"/>
    <d v="2026-08-15T00:00:00"/>
    <n v="0.5"/>
    <x v="0"/>
    <x v="15"/>
  </r>
  <r>
    <n v="1940"/>
    <n v="1002527656"/>
    <n v="3"/>
    <x v="1"/>
    <n v="5"/>
    <s v="MADURA"/>
    <s v="BANGKALAN"/>
    <s v="KPP"/>
    <s v="REG"/>
    <s v="AO"/>
    <s v="NEW SALES"/>
    <s v="1P INET"/>
    <s v="Completed (PS)"/>
    <s v="RBS-Regional 3"/>
    <d v="2026-08-15T08:04:56"/>
    <d v="2026-08-16T16:43:20"/>
    <n v="69366531"/>
    <m/>
    <n v="152437905629"/>
    <s v="SPPG yayasan rumah inovasi sejahtera"/>
    <s v="ODP-KPP-FE/60 FE/D08/60.01"/>
    <s v="WO061792574"/>
    <m/>
    <m/>
    <m/>
    <n v="113.336961865425"/>
    <n v="-7.0106071241343404"/>
    <s v="MD|MYDB-20260815265447|DN00001/MN00572|SPPG yayasan rumah inovasi sejahtera|08139388646"/>
    <s v="MYDIGIBIZPARTNER"/>
    <m/>
    <m/>
    <m/>
    <m/>
    <m/>
    <m/>
    <m/>
    <m/>
    <s v="Management Janji"/>
    <s v="2026-08-16 13:00:00 | Nama Pic : BP SUDI No Hp Pic : 08139388646 Jam Pemasangan : 08:00 - 12.00 Tanggal Pemasangan : MINGGU 16 AGUSTUS 2026 Info Tambahan : Hubungi pelanggan sebelum datang ke lokasi"/>
    <s v="FCC"/>
    <s v="15-08-2026 08:10:40"/>
    <d v="2026-08-16T13:00:00"/>
    <m/>
    <s v="PS"/>
    <s v="KPP"/>
    <s v="NETMONK"/>
    <n v="20260816"/>
    <s v="Completed"/>
    <s v="HSI Bisnis Bundling Netmonk Promo 2026 PSB 70% - 200 Mbps"/>
    <s v="INDIBIZ"/>
    <m/>
    <m/>
    <d v="2026-08-16T13:00:00"/>
    <s v="2026-08-16 13:00:00 | Nama Pic : BP SUDI No Hp Pic : 08139388646 Jam Pemasangan : 08:00 - 12.00 Tanggal Pemasangan : MINGGU 16 AGUSTUS 2026 Info Tambahan : Hubungi pelanggan sebelum datang ke lokasi"/>
    <n v="2026"/>
    <n v="8"/>
    <n v="16"/>
    <d v="2026-08-16T00:00:00"/>
    <n v="-0.54166666666424135"/>
    <x v="0"/>
    <x v="1"/>
  </r>
  <r>
    <n v="1941"/>
    <n v="1002530725"/>
    <n v="3"/>
    <x v="6"/>
    <n v="5"/>
    <s v="JEMBER"/>
    <s v="BONDOWOSO"/>
    <s v="BOW"/>
    <s v="REG"/>
    <s v="AO"/>
    <s v="NEW SALES"/>
    <s v="1P INET"/>
    <s v="7 | OSS - PROVISIONING ISSUED"/>
    <s v="RBS-Regional 3"/>
    <d v="2026-08-17T11:50:57"/>
    <d v="2026-08-18T08:05:34"/>
    <n v="69367991"/>
    <m/>
    <n v="152507224160"/>
    <s v="Kos Ahmad"/>
    <s v="ODP-BOW-FAE/27"/>
    <s v="WO061922047"/>
    <m/>
    <m/>
    <m/>
    <n v="113.93628881914699"/>
    <n v="-7.9915905652136603"/>
    <s v="|MC30280|MYIA-050853409170/POI/Ahmad Hakiki Firmansyah/085283362695/liverpoolanfield1992@gmail.com"/>
    <s v="MYIB_ASSISTANT"/>
    <m/>
    <m/>
    <m/>
    <m/>
    <m/>
    <m/>
    <m/>
    <m/>
    <s v="Management Janji"/>
    <s v="2026-08-18 08:00:00 | Jam Pemasangan : 08:00 - 12.00 Tanggal Pemasangan : 18/08/2026 Info Tambahan : Hubungi pelanggan sebelum datang ke lokasi"/>
    <s v="FCC"/>
    <s v="17-08-2026 11:55:11"/>
    <d v="2026-08-18T08:00:00"/>
    <m/>
    <s v="PI"/>
    <s v="BOW"/>
    <s v="NO ADDON"/>
    <m/>
    <s v="Provisioning Issued"/>
    <s v="HSI Bisnis Khusus Winback PSB 70% - 300 Mbps"/>
    <s v="INDIBIZ"/>
    <m/>
    <m/>
    <d v="2026-08-18T08:00:00"/>
    <s v="2026-08-18 08:00:00 | Jam Pemasangan : 08:00 - 12.00 Tanggal Pemasangan : 18/08/2026 Info Tambahan : Hubungi pelanggan sebelum datang ke lokasi"/>
    <m/>
    <m/>
    <m/>
    <e v="#NUM!"/>
    <e v="#NUM!"/>
    <x v="1"/>
    <x v="14"/>
  </r>
  <r>
    <n v="1942"/>
    <n v="1002509440"/>
    <n v="3"/>
    <x v="0"/>
    <n v="5"/>
    <s v="MATARAM"/>
    <s v="LOMBOK BARAT TENGAH"/>
    <s v="PRY"/>
    <s v="REG"/>
    <s v="AO"/>
    <s v="NEW SALES"/>
    <s v="1P INET"/>
    <s v="Completed (PS)"/>
    <s v="RBS-Regional 3"/>
    <d v="2026-08-04T18:40:56"/>
    <d v="2026-08-05T20:49:09"/>
    <n v="69358678"/>
    <m/>
    <n v="172603791541"/>
    <s v="CV LANCAR REZEKY BERKAT JAYA"/>
    <s v="ODP-PYA-FAM/41"/>
    <s v="WO060931470"/>
    <m/>
    <m/>
    <m/>
    <n v="116.27560640486"/>
    <n v="-8.7088697400020791"/>
    <s v="|MC40315|MYIA-075309102029/POI/RYAN SANJAYA/0818582505/bersamamudah4@gmail.com"/>
    <s v="MYIB_ASSISTANT"/>
    <m/>
    <m/>
    <m/>
    <m/>
    <m/>
    <m/>
    <m/>
    <m/>
    <s v="Management Janji"/>
    <s v="2026-08-05 15:00:00 | Nama PIC : Bp Ryan No HP : 0818582505 No Alt : - M Janji : 05 Agustus 2026 Jam Pasang : Pagi / Siang Note : hubungi pelanggan jika ingin ke lokasi, terima kasih"/>
    <s v="FCC"/>
    <d v="2026-04-08T18:55:33"/>
    <d v="2026-08-05T15:00:00"/>
    <m/>
    <s v="PS"/>
    <s v="PRY"/>
    <s v="NO ADDON"/>
    <n v="20260805"/>
    <s v="Completed"/>
    <s v="HSI Bisnis Promo HUT Telkom PSB 70% - 150 Mbps"/>
    <s v="INDIBIZ"/>
    <m/>
    <m/>
    <d v="2026-08-05T15:00:00"/>
    <s v="2026-08-05 15:00:00 | Nama PIC : Bp Ryan No HP : 0818582505 No Alt : - M Janji : 05 Agustus 2026 Jam Pasang : Pagi / Siang Note : hubungi pelanggan jika ingin ke lokasi, terima kasih"/>
    <n v="2026"/>
    <n v="8"/>
    <n v="5"/>
    <d v="2026-08-05T00:00:00"/>
    <n v="-0.625"/>
    <x v="0"/>
    <x v="9"/>
  </r>
  <r>
    <n v="1943"/>
    <n v="1002527961"/>
    <n v="3"/>
    <x v="2"/>
    <n v="5"/>
    <s v="MADIUN"/>
    <s v="PONOROGO"/>
    <s v="SMO"/>
    <s v="REG"/>
    <s v="AO"/>
    <s v="NEW SALES"/>
    <s v="1P INET"/>
    <s v="Completed (PS)"/>
    <s v="RBS-Regional 3"/>
    <d v="2026-08-15T10:49:57"/>
    <d v="2026-08-16T18:05:06"/>
    <n v="69366708"/>
    <m/>
    <n v="152614209523"/>
    <s v="PT Bank Rasuna - Somoroto"/>
    <s v="ODP-SMO-FA/23 FA/D01/23.01"/>
    <s v="WO061807052"/>
    <m/>
    <m/>
    <m/>
    <n v="111.40521099999999"/>
    <n v="-7.8617869999999996"/>
    <s v="|MN00282|MYIA-070096340318/POI/Bagas Zulfan Anugerah/087814992249/bankrasuna@gmail.com"/>
    <s v="MYIB_ASSISTANT"/>
    <m/>
    <m/>
    <m/>
    <m/>
    <m/>
    <m/>
    <m/>
    <m/>
    <s v="Management Janji"/>
    <s v="2026-08-16 15:00:00 | Jam pemasangan : 12.00 Info Tambahan : Hubungi pelanggan dulu sebelum ke lokasi terimakasih  "/>
    <s v="FCC"/>
    <s v="15-08-2026 10:54:52"/>
    <d v="2026-08-16T15:00:00"/>
    <m/>
    <s v="PS"/>
    <s v="SMO"/>
    <s v="NO ADDON"/>
    <n v="20260816"/>
    <s v="Completed"/>
    <s v="HSI Bisnis Basic Promo HUT Telkom PSB 70% - 50 Mbps"/>
    <s v="INDIBIZ"/>
    <m/>
    <m/>
    <d v="2026-08-16T15:00:00"/>
    <s v="2026-08-16 15:00:00 | Jam pemasangan : 12.00 Info Tambahan : Hubungi pelanggan dulu sebelum ke lokasi terimakasih  "/>
    <n v="2026"/>
    <n v="8"/>
    <n v="16"/>
    <d v="2026-08-16T00:00:00"/>
    <n v="-0.625"/>
    <x v="0"/>
    <x v="2"/>
  </r>
  <r>
    <n v="1944"/>
    <n v="1002529837"/>
    <n v="3"/>
    <x v="1"/>
    <n v="5"/>
    <s v="MADURA"/>
    <s v="BANGKALAN"/>
    <s v="SPG"/>
    <s v="REG"/>
    <s v="AO"/>
    <s v="NEW SALES"/>
    <s v="1P INET"/>
    <s v="Completed (PS)"/>
    <s v="RBS-Regional 3"/>
    <d v="2026-08-16T15:10:56"/>
    <d v="2026-08-17T18:48:04"/>
    <n v="69367625"/>
    <m/>
    <n v="152434913724"/>
    <s v="Toko Laher Jaya"/>
    <s v="ODP-SPG-FBC/46"/>
    <s v="WO061885307"/>
    <m/>
    <m/>
    <m/>
    <n v="113.347348049283"/>
    <n v="-7.1739281437965996"/>
    <s v="MD|MYDB-20260816265729|DN00001/MN00572|Toko Laher Jaya|08139373588"/>
    <s v="MYDIGIBIZPARTNER"/>
    <m/>
    <m/>
    <m/>
    <m/>
    <m/>
    <m/>
    <m/>
    <m/>
    <s v="Management Janji"/>
    <s v="2026-08-17 13:00:00 | Nama : BU SALAMAH No Hp : 08139373588 No Alt :  Tgl Pemasangan : 17 Agustus 2026 Interval : PAGI  Note : Hubungi pelanggan terlebih dahulu"/>
    <s v="FCC"/>
    <s v="16-08-2026 15:25:15"/>
    <d v="2026-08-17T13:00:00"/>
    <m/>
    <s v="PS"/>
    <s v="SPG"/>
    <s v="NO ADDON"/>
    <n v="20260817"/>
    <s v="Completed"/>
    <s v="HSI Bisnis Promo HUT Telkom PSB 70% - 100 Mbps"/>
    <s v="INDIBIZ"/>
    <m/>
    <m/>
    <d v="2026-08-17T13:00:00"/>
    <s v="2026-08-17 13:00:00 | Nama : BU SALAMAH No Hp : 08139373588 No Alt :  Tgl Pemasangan : 17 Agustus 2026 Interval : PAGI  Note : Hubungi pelanggan terlebih dahulu"/>
    <n v="2026"/>
    <n v="8"/>
    <n v="17"/>
    <d v="2026-08-17T00:00:00"/>
    <n v="-0.54166666666424135"/>
    <x v="0"/>
    <x v="1"/>
  </r>
  <r>
    <n v="1945"/>
    <n v="1002530779"/>
    <n v="3"/>
    <x v="0"/>
    <n v="5"/>
    <s v="MATARAM"/>
    <s v="INNER - NUSA TENGGARA"/>
    <s v="MTR"/>
    <s v="REG"/>
    <s v="AO"/>
    <s v="NEW SALES"/>
    <m/>
    <s v="Completed (PS)"/>
    <s v="RBS-Regional 3"/>
    <d v="2026-08-17T12:23:26"/>
    <d v="2026-08-17T15:38:59"/>
    <n v="69366085"/>
    <m/>
    <n v="172601797046"/>
    <s v="TOKO EGI"/>
    <s v="ODP-MTR-FDN/106"/>
    <s v="WO061924922"/>
    <m/>
    <m/>
    <m/>
    <n v="116.111975970168"/>
    <n v="-8.6390640413035804"/>
    <s v="MD|MYDB-20260813265275|DN00001/MN01272|TOKO EGI|081999353337"/>
    <s v="MYDIGIBIZPARTNER"/>
    <m/>
    <m/>
    <m/>
    <m/>
    <m/>
    <m/>
    <m/>
    <m/>
    <s v="Management Janji"/>
    <s v="2026-08-16 08:00:00 | M Janji :  15 Agustus 2026  Jam Pasang : Siang  Note : hubungi pelanggan jika ingin ke lokasi, terima kasih.  "/>
    <s v="FCC"/>
    <s v="17-08-2026 12:40:04"/>
    <m/>
    <m/>
    <s v="PS"/>
    <s v="MTR"/>
    <s v="NO ADDON"/>
    <n v="20260817"/>
    <s v="Completed"/>
    <s v="- 11_11446;Biaya PSB HSI EBIS Tunai di Depan ~ 11[150000]  - E23015;E23015 ~ ES23 - Perangkat ONT[0]  - E23015~null~44292;E23015||11||Abodemen 0[0]  - E23015~null~E23015_SWONTPREM;SWONTPREM ~ Biaya Sewa ONT Premium ~ E23015[50000]  - SP_NOSS;SP_NOSS ~ Int"/>
    <s v="INDIBIZ"/>
    <m/>
    <m/>
    <d v="2026-08-17T07:00:00"/>
    <s v="2026-08-16 08:00:00 | M Janji :  15 Agustus 2026  Jam Pasang : Siang  Note : hubungi pelanggan jika ingin ke lokasi, terima kasih.  "/>
    <n v="2026"/>
    <n v="8"/>
    <n v="17"/>
    <d v="2026-08-17T00:00:00"/>
    <n v="-0.29166666666424135"/>
    <x v="0"/>
    <x v="23"/>
  </r>
  <r>
    <n v="1946"/>
    <n v="1002521419"/>
    <n v="3"/>
    <x v="0"/>
    <n v="5"/>
    <s v="MATARAM"/>
    <s v="BIMA"/>
    <s v="BIM"/>
    <s v="REG"/>
    <s v="AO"/>
    <s v="NEW SALES"/>
    <m/>
    <s v="Completed (PS)"/>
    <s v="RBS-Regional 3"/>
    <d v="2026-08-12T09:39:32"/>
    <d v="2026-08-12T13:53:16"/>
    <n v="69356981"/>
    <m/>
    <n v="172616801850"/>
    <s v="PT BRAMASTRA BAKTI SOLUSINDO UR APOTEK PRO BIMA"/>
    <s v="ODP-BIM-FAL/93"/>
    <s v="WO061559296"/>
    <m/>
    <m/>
    <m/>
    <n v="118.7165505"/>
    <n v="-8.4636201"/>
    <s v="|MN00542|MYIA-035213225797/POI/HUSEIN/089672423536/bramastrajakarta1@gmail.com"/>
    <s v="Sales Profesional"/>
    <m/>
    <m/>
    <m/>
    <m/>
    <m/>
    <m/>
    <m/>
    <m/>
    <s v="Management Janji"/>
    <s v="2026-08-03 13:00:00 | telp :089672423536  alt :  manja : pagi / siang 03/08/2026  hub sebelum ke lokasi "/>
    <s v="FCC"/>
    <d v="2026-12-08T09:40:31"/>
    <m/>
    <m/>
    <s v="PS"/>
    <s v="BIM"/>
    <s v="NO ADDON"/>
    <n v="20260812"/>
    <s v="Completed"/>
    <s v="- 11_11446;Biaya PSB HSI EBIS Tunai di Depan ~ 11[150000]  - E23015;E23015 ~ ES23 - Perangkat ONT[0]  - E23015~null~44292;E23015||11||Abodemen 0[0]  - E23015~null~E23015_SWONT;SWONT ~ Biaya Sewa ONT ~ E23015[30000]  - E25060;E25060 ~ ES25 - Paket HSI Bisn"/>
    <s v="INDIBIZ"/>
    <m/>
    <m/>
    <d v="2026-08-12T07:00:00"/>
    <s v="2026-08-03 13:00:00 | telp :089672423536  alt :  manja : pagi / siang 03/08/2026  hub sebelum ke lokasi "/>
    <n v="2026"/>
    <n v="8"/>
    <n v="12"/>
    <d v="2026-08-12T00:00:00"/>
    <n v="-0.29166666666424135"/>
    <x v="0"/>
    <x v="4"/>
  </r>
  <r>
    <n v="1947"/>
    <n v="1002523782"/>
    <n v="3"/>
    <x v="1"/>
    <n v="5"/>
    <s v="MADURA"/>
    <s v="BANGKALAN"/>
    <s v="OMB"/>
    <s v="REG"/>
    <s v="AO"/>
    <s v="NEW SALES"/>
    <m/>
    <s v="102 | FOLLOW UP COMPLETED"/>
    <s v="RBS-Regional 3"/>
    <d v="2026-08-13T10:51:05"/>
    <d v="2026-08-15T09:10:20"/>
    <n v="69364878"/>
    <m/>
    <n v="152438209340"/>
    <s v="UD BERSAUDARA"/>
    <s v="ODP-OMB-FE/31"/>
    <s v="WO061656884"/>
    <m/>
    <m/>
    <m/>
    <n v="113.37155"/>
    <n v="-7.1305319999999996"/>
    <s v="|MN00558|/UD BERSAUDARA/HSI Bisnis Promo HUT Telkom (1:1) 200 Mbps (Rp 790.000) PSB Rp 150.000/0895703207862/mohismail22@gmail.com/Sa'roni/-7.1304016, 113.3710531/Dekat Jl. Kyai H. Agus Salim, Badung Tengah, Badung, Kec. Proppo, Kabupaten Sampang, Jawa Ti"/>
    <s v="Sales Force DBS"/>
    <m/>
    <m/>
    <m/>
    <m/>
    <m/>
    <m/>
    <m/>
    <m/>
    <s v="Management Janji"/>
    <s v="2026-08-14 08:00:00|M Janji : (14/08/2026) jam Pasang :pagi / siang  Note : hubungi pelanggan jika ingin kelokasi|40981182|MYDITA"/>
    <s v="FCC"/>
    <s v="13-08-2026 10:54:48"/>
    <d v="2026-08-14T08:00:00"/>
    <s v="Kendala Pelanggan"/>
    <s v="REVOKE"/>
    <s v="OMB"/>
    <s v="NO ADDON"/>
    <m/>
    <s v="Follow Up Revoke Completed, New Order ID : SC1002527750"/>
    <s v="- 11_11446;Biaya PSB HSI EBIS Tunai di Depan ~ 11[150000]  - E23015;E23015 ~ ES23 - Perangkat ONT[0]  - E23015~null~44292;E23015||11||Abodemen 0[0]  - E23015~null~E23015_SWONTPREM;SWONTPREM ~ Biaya Sewa ONT Premium ~ E23015[50000]  - E25060;E25060 ~ ES25 "/>
    <s v="INDIBIZ"/>
    <m/>
    <m/>
    <d v="2026-08-14T08:00:00"/>
    <s v="2026-08-14 08:00:00|M Janji : (14/08/2026) jam Pasang :pagi / siang  Note : hubungi pelanggan jika ingin kelokasi|40981182|MYDITA"/>
    <m/>
    <m/>
    <m/>
    <e v="#NUM!"/>
    <e v="#NUM!"/>
    <x v="1"/>
    <x v="1"/>
  </r>
  <r>
    <n v="1948"/>
    <n v="1002527948"/>
    <n v="3"/>
    <x v="6"/>
    <n v="5"/>
    <s v="SIDOARJO"/>
    <s v="MOJOKERTO"/>
    <s v="PCT"/>
    <s v="REG"/>
    <s v="AO"/>
    <s v="NEW SALES"/>
    <m/>
    <s v="Completed (PS)"/>
    <s v="RBS-Regional 3"/>
    <d v="2026-08-15T10:47:39"/>
    <d v="2026-08-15T18:05:03"/>
    <n v="69366684"/>
    <m/>
    <n v="152324211130"/>
    <s v="AGEN MINYAK MURAH"/>
    <s v="ODP-PCT-FE/23"/>
    <s v="WO061812198"/>
    <m/>
    <m/>
    <m/>
    <n v="112.55973815917901"/>
    <n v="-7.6341469858578996"/>
    <s v="|MC30111|/FATONI ALAMSYAH/082132716632/fathonialamsyah82@gmail.com"/>
    <s v="Sales Force DBS"/>
    <m/>
    <m/>
    <m/>
    <m/>
    <m/>
    <m/>
    <m/>
    <m/>
    <s v="Management Janji"/>
    <s v="2026-08-16 08:00:00|Jam pemasangan : 12.00 Info Tambahan : Hubungi pelanggan dulu sebelum ke lokasi terimakasih |40951381|MYDITA"/>
    <s v="FCC"/>
    <s v="15-08-2026 10:54:52"/>
    <d v="2026-08-16T08:00:00"/>
    <m/>
    <s v="PS"/>
    <s v="PCT"/>
    <s v="NETMONK"/>
    <n v="20260815"/>
    <s v="Completed"/>
    <s v="- 11_11446;Biaya PSB HSI EBIS Tunai di Depan ~ 11[150000]  - E23015;E23015 ~ ES23 - Perangkat ONT[0]  - E23015~null~44292;E23015||11||Abodemen 0[0]  - E23015~null~E23015_SWONTPREM;SWONTPREM ~ Biaya Sewa ONT Premium ~ E23015[50000]  - SP_NOSS;SP_NOSS ~ Int"/>
    <s v="INDIBIZ"/>
    <m/>
    <m/>
    <d v="2026-08-16T08:00:00"/>
    <s v="2026-08-16 08:00:00|Jam pemasangan : 12.00 Info Tambahan : Hubungi pelanggan dulu sebelum ke lokasi terimakasih |40951381|MYDITA"/>
    <n v="2026"/>
    <n v="8"/>
    <n v="15"/>
    <d v="2026-08-15T00:00:00"/>
    <n v="-1.3333333333357587"/>
    <x v="0"/>
    <x v="19"/>
  </r>
  <r>
    <n v="1949"/>
    <n v="1002527872"/>
    <n v="3"/>
    <x v="1"/>
    <n v="5"/>
    <s v="SBY SELATAN"/>
    <s v="KETINTANG"/>
    <s v="RKT"/>
    <s v="REG"/>
    <s v="AO"/>
    <s v="NEW SALES"/>
    <s v="1P INET"/>
    <s v="MIA - INVALID SURVEY"/>
    <s v="RBS-Regional 3"/>
    <d v="2026-08-15T10:16:57"/>
    <d v="2026-08-15T16:33:04"/>
    <n v="69366658"/>
    <m/>
    <n v="152308242762"/>
    <s v="PT RJGF INTERNATIONAL INDONESIA"/>
    <s v="ODP-RKT-FUG/45 FUG/D03/45.01"/>
    <s v="WO061804194"/>
    <m/>
    <m/>
    <m/>
    <n v="112.74478379999999"/>
    <n v="-7.3030520000000001"/>
    <s v="MD|MYDB-20260814265430|DN00001/MN00443|PT RJGF INTERNATIONAL INDONESIA|081324374859"/>
    <s v="MYDIGIBIZPARTNER"/>
    <m/>
    <m/>
    <m/>
    <m/>
    <m/>
    <m/>
    <m/>
    <m/>
    <s v="Management Janji"/>
    <s v="2026-08-16 08:00:00 | Nama Pic : BP IMANEUL No Hp Pic : 081324374859 Jam Pemasangan : 08:00 - 12.00 Tanggal Pemasangan : MINGGU 16 AGUSTUS 2026 Info Tambahan : Hubungi pelanggan sebelum datang ke lokasi"/>
    <s v="FCC"/>
    <s v="15-08-2026 10:39:56"/>
    <d v="2026-08-16T08:00:00"/>
    <m/>
    <s v="SURVEY_NEW_MANJA"/>
    <s v="RKT"/>
    <s v="NO ADDON"/>
    <m/>
    <s v="MIE - INVALID SURVEY - Kendala Jalur/Rute Tarikan"/>
    <s v="HSI Bisnis Basic Promo HUT Telkom PSB 70% - 50 Mbps"/>
    <s v="INDIBIZ"/>
    <m/>
    <m/>
    <d v="2026-08-16T08:00:00"/>
    <s v="2026-08-16 08:00:00 | Nama Pic : BP IMANEUL No Hp Pic : 081324374859 Jam Pemasangan : 08:00 - 12.00 Tanggal Pemasangan : MINGGU 16 AGUSTUS 2026 Info Tambahan : Hubungi pelanggan sebelum datang ke lokasi"/>
    <m/>
    <m/>
    <m/>
    <e v="#NUM!"/>
    <e v="#NUM!"/>
    <x v="1"/>
    <x v="8"/>
  </r>
  <r>
    <n v="1950"/>
    <n v="1002514448"/>
    <n v="3"/>
    <x v="3"/>
    <n v="4"/>
    <s v="YOGYAKARTA"/>
    <s v="INNER - YOGYA JATENG SELATAN"/>
    <s v="KEN"/>
    <s v="REG"/>
    <s v="AO"/>
    <s v="NEW SALES"/>
    <s v="1P INET"/>
    <s v="Completed (PS)"/>
    <s v="RBS-Regional 3"/>
    <d v="2026-08-07T11:58:57"/>
    <d v="2026-08-08T16:00:30"/>
    <n v="69360692"/>
    <m/>
    <n v="146130138433"/>
    <s v="ASTANA PROPERTY"/>
    <s v="ODP-KEN-FAW/037 FAW/D05/037.01"/>
    <s v="WO061153975"/>
    <m/>
    <m/>
    <m/>
    <n v="110.38864700000001"/>
    <n v="-7.7112689999999997"/>
    <s v="|MC80063|MYIA-014491084795/POI/WILLIAM MAHARDILA DARLIUS/087838403677/rarautha85@gmail.com"/>
    <s v="MYIB_ASSISTANT"/>
    <m/>
    <m/>
    <m/>
    <m/>
    <m/>
    <m/>
    <m/>
    <m/>
    <s v="Management Janji"/>
    <s v="2026-08-08 15:00:00 | Nama : BU RARA (ACCOUNTING) No Hp : 087838403677 No Alt :  Tgl Pemasangan : 08 Agustus 2026 Interval : PAGI  Note : Hubungi pelanggan terlebih dahulu"/>
    <s v="FCC"/>
    <d v="2026-07-08T12:10:12"/>
    <d v="2026-08-08T15:00:00"/>
    <m/>
    <s v="PS"/>
    <s v="KEN"/>
    <s v="NO ADDON"/>
    <n v="20260808"/>
    <s v="Completed"/>
    <s v="HSI Bisnis Basic Promo HUT Telkom PSB 70% - 50 Mbps"/>
    <s v="INDIBIZ"/>
    <m/>
    <m/>
    <d v="2026-08-08T15:00:00"/>
    <s v="2026-08-08 15:00:00 | Nama : BU RARA (ACCOUNTING) No Hp : 087838403677 No Alt :  Tgl Pemasangan : 08 Agustus 2026 Interval : PAGI  Note : Hubungi pelanggan terlebih dahulu"/>
    <n v="2026"/>
    <n v="8"/>
    <n v="8"/>
    <d v="2026-08-08T00:00:00"/>
    <n v="-0.625"/>
    <x v="0"/>
    <x v="3"/>
  </r>
  <r>
    <n v="1951"/>
    <n v="1002512762"/>
    <n v="3"/>
    <x v="0"/>
    <n v="5"/>
    <s v="KUPANG"/>
    <s v="ENDE"/>
    <s v="BJW"/>
    <s v="DGS"/>
    <s v="AO"/>
    <s v="NEW SALES"/>
    <m/>
    <s v="OSS - FALLOUT"/>
    <s v="DGS-B2B TREG"/>
    <d v="2026-08-06T14:51:07"/>
    <d v="2026-08-13T18:45:04"/>
    <n v="69360079"/>
    <m/>
    <n v="172511797090"/>
    <s v="Dukcapil Nagekeo"/>
    <s v="ODP-BJW-FA/16"/>
    <s v="WO061088346"/>
    <m/>
    <m/>
    <m/>
    <n v="121.26620638222499"/>
    <n v="-8.56523375687628"/>
    <s v="DGS HSI |HOTDA | Aidah | 780018 | TREG 3 | Dukcapil Nagekeo| 082145769926| HSI BISNIS 50MBPS"/>
    <s v="Account Manager"/>
    <m/>
    <m/>
    <m/>
    <m/>
    <m/>
    <m/>
    <m/>
    <m/>
    <s v="Management Janji"/>
    <s v="AO"/>
    <s v="FCC"/>
    <d v="2026-06-08T14:55:39"/>
    <m/>
    <s v="FALLOUT HOMEPASS"/>
    <s v="FO_WFM"/>
    <s v="BJW"/>
    <s v="NO ADDON"/>
    <m/>
    <s v="Provisioning Failed|WFM|INF009039232|ODP JAUH"/>
    <s v="- 11_11450;Biaya PSB Reguler HSI EBIS ~ 11[150000]  - SP_NOSS;SP_NOSS ~ Internet NOSS Multispeed Network[0]  - SP_NOSS;SP_NOSS ~ Internet NOSS Multispeed Network[0]  - E23046;E23046 ~ ES23 - Paket HSI Bisnis[0]  - E23046~null~E23046_UNL;UNL ~ Internet-Lin"/>
    <s v="INDIBIZ"/>
    <m/>
    <m/>
    <d v="2026-08-06T12:00:00"/>
    <s v="AO"/>
    <m/>
    <m/>
    <m/>
    <e v="#NUM!"/>
    <e v="#NUM!"/>
    <x v="1"/>
    <x v="10"/>
  </r>
  <r>
    <n v="1952"/>
    <n v="1002522619"/>
    <n v="3"/>
    <x v="6"/>
    <n v="5"/>
    <s v="JEMBER"/>
    <s v="JEMBER"/>
    <s v="JER"/>
    <s v="REG"/>
    <s v="AO"/>
    <s v="NEW SALES"/>
    <m/>
    <s v="Completed (PS)"/>
    <s v="RBS-Regional 3"/>
    <d v="2026-08-12T15:25:13"/>
    <d v="2026-08-13T13:20:45"/>
    <n v="69364436"/>
    <m/>
    <n v="152501280910"/>
    <s v="KEDAI FORREST 2"/>
    <s v="ODP-JER-FAD/40"/>
    <s v="WO061614368"/>
    <m/>
    <m/>
    <m/>
    <n v="113.65709529999999"/>
    <n v="-8.1932024000000006"/>
    <s v="|MN01982|/KEDAI FORREST 2/WINBACK 2.0 HSI B2B (1:2) 50MBPS 320RB PSB DISC 70%/JER/anamchoirulmuhammad95@gmail.com/CHOIRUL ANAM/82245825091"/>
    <s v="Sales Force DBS"/>
    <m/>
    <m/>
    <m/>
    <m/>
    <m/>
    <m/>
    <m/>
    <m/>
    <s v="Management Janji"/>
    <s v="2026-08-13 13:00:00| M Janji : (13/AGUSTUS/2026) jam Pasang : 09:00 Note : hubungi pelanggan jika ingin kelokasi|40900827|MYDITA"/>
    <s v="FCC"/>
    <d v="2026-12-08T15:39:50"/>
    <d v="2026-08-13T13:00:00"/>
    <m/>
    <s v="PS"/>
    <s v="JER"/>
    <s v="NO ADDON"/>
    <n v="20260813"/>
    <s v="Completed"/>
    <s v="- 11_11446;Biaya PSB HSI EBIS Tunai di Depan ~ 11[150000]  - SP_NOSS;SP_NOSS ~ Internet NOSS Multispeed Network[0]  - SP_NOSS;SP_NOSS ~ Internet NOSS Multispeed Network[0]  - E25061;E25061 ~ ES25 - Paket HSI Basic (HSIEF) Khusus Winback 2.0[0]  - E25061~n"/>
    <s v="INDIBIZ"/>
    <m/>
    <m/>
    <d v="2026-08-13T13:00:00"/>
    <s v="2026-08-13 13:00:00| M Janji : (13/AGUSTUS/2026) jam Pasang : 09:00 Note : hubungi pelanggan jika ingin kelokasi|40900827|MYDITA"/>
    <n v="2026"/>
    <n v="8"/>
    <n v="13"/>
    <d v="2026-08-13T00:00:00"/>
    <n v="-0.54166666666424135"/>
    <x v="0"/>
    <x v="14"/>
  </r>
  <r>
    <n v="1953"/>
    <n v="1002506195"/>
    <n v="3"/>
    <x v="1"/>
    <n v="5"/>
    <s v="SBY UTARA"/>
    <s v="TANDES"/>
    <s v="TNS"/>
    <s v="DPS"/>
    <s v="AO"/>
    <s v="NEW SALES"/>
    <m/>
    <s v="Completed (PS)"/>
    <s v="DPS-Private Conglomeration"/>
    <d v="2026-08-03T14:08:33"/>
    <d v="2026-08-03T17:53:36"/>
    <n v="66208255"/>
    <m/>
    <n v="152409278285"/>
    <s v="PT.JAYA SENTOSA LANCARABADI"/>
    <s v="ODP-TDS-FCF/50"/>
    <s v="WO060800390"/>
    <m/>
    <m/>
    <m/>
    <n v="112.695668392578"/>
    <n v="-7.3005234740162104"/>
    <s v="DPS HSI |RINALDY|405403|III|PT.JAYA SENTOSA LANCARABADI|JOKO|+6281331095217"/>
    <s v="Amex"/>
    <m/>
    <m/>
    <m/>
    <m/>
    <m/>
    <m/>
    <m/>
    <m/>
    <s v="Management Janji"/>
    <s v="-"/>
    <s v="FCC"/>
    <d v="2026-03-08T14:10:30"/>
    <m/>
    <m/>
    <s v="PS"/>
    <s v="TNS"/>
    <s v="NO ADDON"/>
    <n v="20260803"/>
    <s v="Completed"/>
    <s v="- 11_11450;Biaya PSB Reguler HSI EBIS ~ 11[150000]  - E23015;E23015 ~ ES23 - Perangkat ONT[0]  - E23015~null~44292;E23015||11||Abodemen 0[0]  - E23015~null~E23015_SWONT;SWONT ~ Biaya Sewa ONT ~ E23015[30000]  - E24057;E24057 ~ ES24 - Paket HSI Bisnis (HSI"/>
    <s v="INDIBIZ"/>
    <m/>
    <m/>
    <d v="2026-08-03T12:00:00"/>
    <s v="-"/>
    <n v="2026"/>
    <n v="8"/>
    <n v="3"/>
    <d v="2026-08-03T00:00:00"/>
    <n v="-0.5"/>
    <x v="0"/>
    <x v="27"/>
  </r>
  <r>
    <n v="1954"/>
    <n v="1002530855"/>
    <n v="3"/>
    <x v="1"/>
    <n v="5"/>
    <s v="MADURA"/>
    <s v="BANGKALAN"/>
    <s v="OMB"/>
    <s v="REG"/>
    <s v="AO"/>
    <s v="NEW SALES"/>
    <s v="1P INET"/>
    <s v="MIE - SEND SURVEY"/>
    <s v="RBS-Regional 3"/>
    <d v="2026-08-17T13:08:57"/>
    <d v="2026-08-17T13:12:01"/>
    <n v="69368092"/>
    <m/>
    <n v="152438209348"/>
    <s v="Yayasan Al-Jennah"/>
    <s v="ODP-OMB-FAA/10 FAA/D05/10.01"/>
    <s v="WO061927882"/>
    <m/>
    <m/>
    <m/>
    <n v="113.32154285162601"/>
    <n v="-7.1039069620857296"/>
    <s v="MD|MYDB-20260816265700|DN00001/MN00802|Yayasan Al-Jennah|087750312176"/>
    <s v="MYDIGIBIZPARTNER"/>
    <m/>
    <m/>
    <m/>
    <m/>
    <m/>
    <m/>
    <m/>
    <m/>
    <s v="Management Janji"/>
    <s v="2026-08-18 13:00:00 | M Janji : (18 AGUSTUS 2026) jam Pasang : siang Note : hubungi pelanggan jika ingin kelokasi"/>
    <s v="FCC"/>
    <s v="17-08-2026 13:10:11"/>
    <d v="2026-08-18T13:00:00"/>
    <m/>
    <s v="SURVEY_NEW_MANJA"/>
    <s v="OMB"/>
    <s v="NETMONK"/>
    <m/>
    <s v="MIE - SEND SURVEY"/>
    <s v="HSI Bisnis Bundling Netmonk Promo 2026 PSB 70% - 100 Mbps"/>
    <s v="INDIBIZ"/>
    <m/>
    <m/>
    <d v="2026-08-18T13:00:00"/>
    <s v="2026-08-18 13:00:00 | M Janji : (18 AGUSTUS 2026) jam Pasang : siang Note : hubungi pelanggan jika ingin kelokasi"/>
    <m/>
    <m/>
    <m/>
    <e v="#NUM!"/>
    <e v="#NUM!"/>
    <x v="1"/>
    <x v="1"/>
  </r>
  <r>
    <n v="1955"/>
    <n v="1002529461"/>
    <n v="3"/>
    <x v="6"/>
    <n v="5"/>
    <s v="SIDOARJO"/>
    <s v="MOJOKERTO"/>
    <s v="MRT"/>
    <s v="REG"/>
    <s v="AO"/>
    <s v="NEW SALES"/>
    <m/>
    <s v="MYCX - SEND OPEN PAPERLESS"/>
    <s v="RBS-Regional 3"/>
    <d v="2026-08-16T11:07:50"/>
    <d v="2026-08-16T11:10:05"/>
    <n v="69367387"/>
    <m/>
    <n v="152312243054"/>
    <s v="PT SUN RISE MILL"/>
    <s v="ODP-MRT-FP/29"/>
    <m/>
    <m/>
    <m/>
    <m/>
    <n v="112.42238835582"/>
    <n v="-7.51440931834835"/>
    <s v="AMRBS;940137;AM;ISTIHAMIN FITRI;RBS-3;SURAMADU;PSB :+6282137332214/FAJAR/+6282331115521/YOLANDA/purchase7.sunrise@gmail.com/HSI Bisnis (1:1) 50 Mbps (Rp 439.000) PSB Rp 150.000"/>
    <s v="Account Manager"/>
    <m/>
    <m/>
    <m/>
    <m/>
    <m/>
    <m/>
    <m/>
    <m/>
    <m/>
    <m/>
    <m/>
    <s v="16-08-2026 11:10:25"/>
    <m/>
    <m/>
    <s v="INPROGRESS_SC"/>
    <s v="MRT"/>
    <s v="NO ADDON"/>
    <m/>
    <s v="SEND PAPERLESS OPEN"/>
    <s v="- 11_11446;Biaya PSB HSI EBIS Tunai di Depan ~ 11[150000]  - SP_NOSS;SP_NOSS ~ Internet NOSS Multispeed Network[0]  - SP_NOSS;SP_NOSS ~ Internet NOSS Multispeed Network[0]  - E23046;E23046 ~ ES23 - Paket HSI Bisnis[0]  - E23046~null~E23046_UNL;UNL ~ Inter"/>
    <s v="INDIBIZ"/>
    <m/>
    <m/>
    <m/>
    <m/>
    <m/>
    <m/>
    <m/>
    <e v="#NUM!"/>
    <e v="#NUM!"/>
    <x v="1"/>
    <x v="19"/>
  </r>
  <r>
    <n v="1956"/>
    <n v="1002520052"/>
    <n v="3"/>
    <x v="7"/>
    <n v="4"/>
    <s v="SOLO"/>
    <s v="SRAGEN"/>
    <s v="SRG"/>
    <s v="REG"/>
    <s v="AO"/>
    <s v="NEW SALES"/>
    <s v="1P INET"/>
    <s v="Completed (PS)"/>
    <s v="RBS-Regional 3"/>
    <d v="2026-08-11T13:58:56"/>
    <d v="2026-08-13T14:08:07"/>
    <n v="69363383"/>
    <m/>
    <n v="146565009779"/>
    <s v="SMP NEGERI 1 PLUPUH"/>
    <s v="ODP-SRG-FAB/027 FAB/D01/027.01"/>
    <s v="WO061502660"/>
    <m/>
    <m/>
    <m/>
    <n v="110.8866654"/>
    <n v="-7.4192309999999999"/>
    <s v="|MN01811|MYIA-014806080089/POI/ACHMAD AENAL YAQIN/081393085665/smpnegeri1plupuh@gmail.com"/>
    <s v="MYIB_ASSISTANT"/>
    <m/>
    <m/>
    <m/>
    <m/>
    <m/>
    <m/>
    <m/>
    <m/>
    <s v="Management Janji"/>
    <s v="2026-08-12 13:00:00 | Tanggal pemasangan: 12/08/2026 Jam pemasangan : siang Info Tambahan : Hubungi pelanggan dulu sebelum ke lokasi terima kasih."/>
    <s v="FCC"/>
    <d v="2026-11-08T14:10:22"/>
    <d v="2026-08-12T13:00:00"/>
    <m/>
    <s v="PS"/>
    <s v="SRG"/>
    <s v="NO ADDON"/>
    <n v="20260813"/>
    <s v="Completed"/>
    <s v="HSI Bisnis Basic Promo HUT Telkom PSB 70% - 50 Mbps"/>
    <s v="INDIBIZ"/>
    <m/>
    <m/>
    <d v="2026-08-12T13:00:00"/>
    <s v="2026-08-12 13:00:00 | Tanggal pemasangan: 12/08/2026 Jam pemasangan : siang Info Tambahan : Hubungi pelanggan dulu sebelum ke lokasi terima kasih."/>
    <n v="2026"/>
    <n v="8"/>
    <n v="13"/>
    <d v="2026-08-13T00:00:00"/>
    <n v="0.45833333333575865"/>
    <x v="0"/>
    <x v="3"/>
  </r>
  <r>
    <n v="1957"/>
    <n v="1002522660"/>
    <n v="3"/>
    <x v="4"/>
    <n v="4"/>
    <s v="PEKALONGAN"/>
    <s v="PEKALONGAN"/>
    <s v="KDW"/>
    <s v="REG"/>
    <s v="AO"/>
    <s v="NEW SALES"/>
    <m/>
    <s v="Completed (PS)"/>
    <s v="RBS-Regional 3"/>
    <d v="2026-08-12T15:35:54"/>
    <d v="2026-08-12T17:17:16"/>
    <n v="69363561"/>
    <m/>
    <n v="146285103795"/>
    <s v="CV. Retsa"/>
    <s v="ODP-KDW-FJ/044"/>
    <s v="WO061607023"/>
    <m/>
    <m/>
    <m/>
    <n v="109.652074"/>
    <n v="-6.9767479999999997"/>
    <s v="|MB00449|MYIA-003788357338/POI/bapak/08122840814/saifuljauhari45@gmail.con"/>
    <s v="Account Manager"/>
    <m/>
    <m/>
    <m/>
    <m/>
    <m/>
    <m/>
    <m/>
    <m/>
    <s v="Management Janji"/>
    <s v="2026-08-12 13:00:00 | Tanggal pemasangan : 12 AGUSTUS 2026  Jam pemasangan : pagi/siang  Info Tambahan : Hubungi pelanggan dulu sebelum ke lokasi  terima kasih"/>
    <s v="FCC"/>
    <d v="2026-12-08T15:39:50"/>
    <m/>
    <m/>
    <s v="PS"/>
    <s v="KDW"/>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07:00:00"/>
    <s v="2026-08-12 13:00:00 | Tanggal pemasangan : 12 AGUSTUS 2026  Jam pemasangan : pagi/siang  Info Tambahan : Hubungi pelanggan dulu sebelum ke lokasi  terima kasih"/>
    <n v="2026"/>
    <n v="8"/>
    <n v="12"/>
    <d v="2026-08-12T00:00:00"/>
    <n v="-0.29166666666424135"/>
    <x v="0"/>
    <x v="3"/>
  </r>
  <r>
    <n v="1958"/>
    <n v="1002515512"/>
    <n v="3"/>
    <x v="6"/>
    <n v="5"/>
    <s v="JEMBER"/>
    <s v="JEMBER"/>
    <s v="JER"/>
    <s v="REG"/>
    <s v="AO"/>
    <s v="NEW SALES"/>
    <s v="1P INET"/>
    <s v="Completed (PS)"/>
    <s v="RBS-Regional 3"/>
    <d v="2026-08-07T19:37:56"/>
    <d v="2026-08-07T21:44:33"/>
    <n v="69361163"/>
    <m/>
    <n v="152501280888"/>
    <s v="CAFE ANAK LANANG REBOND"/>
    <s v="ODP-JER-FM/15 FM/D02/15.01"/>
    <s v="WO061205507"/>
    <m/>
    <m/>
    <m/>
    <n v="113.643553107976"/>
    <n v="-8.1936041443613803"/>
    <s v="MD|MYDB-20260807264704|DN00001/MN00906|CAFE ANAK LANANG REBOND|087896653101"/>
    <s v="MYDIGIBIZPARTNER"/>
    <m/>
    <m/>
    <m/>
    <m/>
    <m/>
    <m/>
    <m/>
    <m/>
    <s v="Management Janji"/>
    <s v="2026-08-09 08:00:00 | Nama PIC : bapak mizan No HP : 087896653101 Alt :  M Janji : (SABTU/8/AGUSTUS/2026) jam Pasang : 09:00 Note : hubungi pelanggan jika ingin kelokasi"/>
    <s v="FCC"/>
    <d v="2026-07-08T19:40:07"/>
    <d v="2026-08-09T08:00:00"/>
    <m/>
    <s v="PS"/>
    <s v="JER"/>
    <s v="NO ADDON"/>
    <n v="20260807"/>
    <s v="Completed"/>
    <s v="HSI Bisnis Promo HUT Telkom PSB 70% - 50 Mbps"/>
    <s v="INDIBIZ"/>
    <m/>
    <m/>
    <d v="2026-08-09T08:00:00"/>
    <s v="2026-08-09 08:00:00 | Nama PIC : bapak mizan No HP : 087896653101 Alt :  M Janji : (SABTU/8/AGUSTUS/2026) jam Pasang : 09:00 Note : hubungi pelanggan jika ingin kelokasi"/>
    <n v="2026"/>
    <n v="8"/>
    <n v="7"/>
    <d v="2026-08-07T00:00:00"/>
    <n v="-2.3333333333357587"/>
    <x v="0"/>
    <x v="14"/>
  </r>
  <r>
    <n v="1959"/>
    <n v="1002523864"/>
    <n v="3"/>
    <x v="5"/>
    <n v="5"/>
    <s v="DENPASAR"/>
    <s v="SANUR"/>
    <s v="TOP"/>
    <s v="REG"/>
    <s v="AO"/>
    <s v="NEW SALES"/>
    <m/>
    <s v="Completed (PS)"/>
    <s v="RBS-Regional 3"/>
    <d v="2026-08-13T11:14:17"/>
    <d v="2026-08-13T15:40:43"/>
    <n v="69361068"/>
    <m/>
    <n v="172422212485"/>
    <s v="SMP Raj Yamuna Denpasar"/>
    <s v="ODP-TOP-FT/35"/>
    <s v="WO061653456"/>
    <m/>
    <m/>
    <m/>
    <n v="115.25737001"/>
    <n v="-8.6508100189999997"/>
    <s v="MD|MYID-4042608070001|RBIZmochamad|SMP RAJ YUMUNA|081717312128"/>
    <s v="MYDIGIBIZPARTNER"/>
    <m/>
    <m/>
    <m/>
    <m/>
    <m/>
    <m/>
    <m/>
    <m/>
    <s v="Management Janji"/>
    <s v="2026-08-12 13:00:00 | 2026-08-12 13:00"/>
    <s v="FCC"/>
    <s v="13-08-2026 11:25:53"/>
    <m/>
    <m/>
    <s v="PS"/>
    <s v="TOP"/>
    <s v="PIJAR"/>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2 13:00:00 | 2026-08-12 13:00"/>
    <n v="2026"/>
    <n v="8"/>
    <n v="13"/>
    <d v="2026-08-13T00:00:00"/>
    <n v="-0.29166666666424135"/>
    <x v="0"/>
    <x v="12"/>
  </r>
  <r>
    <n v="1960"/>
    <n v="1002521332"/>
    <n v="3"/>
    <x v="2"/>
    <n v="5"/>
    <s v="MADIUN"/>
    <s v="PONOROGO"/>
    <s v="SAT"/>
    <s v="REG"/>
    <s v="AO"/>
    <s v="NEW SALES"/>
    <s v="1P INET"/>
    <s v="Completed (PS)"/>
    <s v="RBS-Regional 3"/>
    <d v="2026-08-12T09:07:57"/>
    <d v="2026-08-13T19:53:08"/>
    <n v="69363840"/>
    <m/>
    <n v="152618204331"/>
    <s v="SPBU 54.634.11"/>
    <s v="ODP-SAT-FC/27 FC/D05/27.01"/>
    <s v="WO061556182"/>
    <m/>
    <m/>
    <m/>
    <n v="111.53113"/>
    <n v="-7.9640959999999996"/>
    <s v="|MN00282|MYIA-027782782555/POI/Fajar Isnani/08123420960/isnani1964@gmail.com"/>
    <s v="MYIB_ASSISTANT"/>
    <m/>
    <m/>
    <m/>
    <m/>
    <m/>
    <m/>
    <m/>
    <m/>
    <s v="Management Janji"/>
    <s v="2026-08-13 08:00:00 | M Janji : (14/08/2026) jam Pasang : 09:00 Note : hubungi pelanggan jika ingin kelokasi "/>
    <s v="FCC"/>
    <d v="2026-12-08T09:10:20"/>
    <d v="2026-08-13T08:00:00"/>
    <m/>
    <s v="PS"/>
    <s v="SAT"/>
    <s v="NO ADDON"/>
    <n v="20260813"/>
    <s v="Completed"/>
    <s v="HSI Bisnis Promo HUT Telkom PSB 70% - 50 Mbps"/>
    <s v="INDIBIZ"/>
    <m/>
    <m/>
    <d v="2026-08-13T08:00:00"/>
    <s v="2026-08-13 08:00:00 | M Janji : (14/08/2026) jam Pasang : 09:00 Note : hubungi pelanggan jika ingin kelokasi "/>
    <n v="2026"/>
    <n v="8"/>
    <n v="13"/>
    <d v="2026-08-13T00:00:00"/>
    <n v="-0.33333333333575865"/>
    <x v="0"/>
    <x v="2"/>
  </r>
  <r>
    <n v="1961"/>
    <n v="1002519029"/>
    <n v="3"/>
    <x v="2"/>
    <n v="5"/>
    <s v="MALANG"/>
    <s v="BATU"/>
    <s v="BLB"/>
    <s v="DGS"/>
    <s v="AO"/>
    <s v="NEW SALES"/>
    <m/>
    <s v="Completed (PS)"/>
    <s v="DGS-B2B TREG"/>
    <d v="2026-08-11T09:32:51"/>
    <d v="2026-08-11T17:37:36"/>
    <n v="69362948"/>
    <m/>
    <n v="152702232194"/>
    <s v="TEMPORER KEGIATAN PEMPROV JATIM"/>
    <s v="ODP-BLB-FAZ/22"/>
    <s v="WO061467422"/>
    <m/>
    <m/>
    <m/>
    <n v="112.64238130774"/>
    <n v="-7.94084784400268"/>
    <s v="GS SURAMADU/ TREG 3/ AM HANIF/ PSB INET ONLY 100 MBPS/ TEMPORER/ Malang Creative Center, ruang amphiteather / pic achsan 081334040924"/>
    <s v="Account Manager"/>
    <m/>
    <m/>
    <m/>
    <m/>
    <m/>
    <m/>
    <m/>
    <m/>
    <s v="Management Janji"/>
    <s v="GS SURAMADU/ TREG 3/ AM HANIF/ PSB INET ONLY 100 MBPS/ TEMPORER/ Malang Creative Center, ruang amphiteather / pic achsan 081334040924"/>
    <s v="FCC"/>
    <d v="2026-11-08T09:40:16"/>
    <m/>
    <m/>
    <s v="PS"/>
    <s v="BLB"/>
    <s v="NO ADDON"/>
    <n v="20260811"/>
    <s v="Completed"/>
    <s v="- 11_11450;Biaya PSB Reguler HSI EBIS ~ 11[500000]  - SP_NOSS;SP_NOSS ~ Internet NOSS Multispeed Network[0]  - SP_NOSS;SP_NOSS ~ Internet NOSS Multispeed Network[0]  - E25060;E25060 ~ ES25 - Paket HSI Bisnis (HSIE) Khusus Winback 2.0[0]  - E25060~null~E25"/>
    <s v="INDIBIZ"/>
    <m/>
    <m/>
    <d v="2026-08-11T12:30:00"/>
    <s v="GS SURAMADU/ TREG 3/ AM HANIF/ PSB INET ONLY 100 MBPS/ TEMPORER/ Malang Creative Center, ruang amphiteather / pic achsan 081334040924"/>
    <n v="2026"/>
    <n v="8"/>
    <n v="11"/>
    <d v="2026-08-11T00:00:00"/>
    <n v="-0.52083333333575865"/>
    <x v="0"/>
    <x v="11"/>
  </r>
  <r>
    <n v="1962"/>
    <n v="1002518525"/>
    <n v="3"/>
    <x v="3"/>
    <n v="4"/>
    <s v="PURWOKERTO"/>
    <s v="PURWOKERTO"/>
    <s v="PWT"/>
    <s v="REG"/>
    <s v="AO"/>
    <s v="NEW SALES"/>
    <m/>
    <s v="Completed (PS)"/>
    <s v="RBS-Regional 3"/>
    <d v="2026-08-10T16:46:46"/>
    <d v="2026-08-10T18:45:08"/>
    <n v="69361427"/>
    <m/>
    <n v="146303609786"/>
    <s v="TK DUTA RK99 KARANGKEMIRI"/>
    <s v="ODP-PWT-FDG/053"/>
    <s v="WO061432973"/>
    <m/>
    <m/>
    <m/>
    <n v="109.182956581889"/>
    <n v="-7.41658743935385"/>
    <s v="|MN00649|MYIA-020439370289/POI/Rizal Syahlani/6285865426767/kiebae03@gmail.com"/>
    <s v="Sales Profesional"/>
    <m/>
    <m/>
    <m/>
    <m/>
    <m/>
    <m/>
    <m/>
    <m/>
    <s v="Management Janji"/>
    <s v="2026-08-09 13:00:00 | Nama PIC : Ibu Rizal  No Hp : 085865426767  No Alt : -  Tgl Pemasangan : 09 Agustus 2026  Interval : PAGI SIANG  Note : Hubungi pelanggan terlebih dahulu"/>
    <s v="FCC"/>
    <d v="2026-10-08T16:55:23"/>
    <m/>
    <m/>
    <s v="PS"/>
    <s v="PWT"/>
    <s v="NO ADDON"/>
    <n v="20260810"/>
    <s v="Completed"/>
    <s v="- 11_11446;Biaya PSB HSI EBIS Tunai di Depan ~ 11[150000]  - E23015;E23015 ~ ES23 - Perangkat ONT[0]  - E23015~null~44292;E23015||11||Abodemen 0[0]  - E23015~null~E23015_SWONTPREM;SWONTPREM ~ Biaya Sewa ONT Premium ~ E23015[50000]  - E25060;E25060 ~ ES25 "/>
    <s v="INDIBIZ"/>
    <m/>
    <m/>
    <d v="2026-08-10T07:00:00"/>
    <s v="2026-08-09 13:00:00 | Nama PIC : Ibu Rizal  No Hp : 085865426767  No Alt : -  Tgl Pemasangan : 09 Agustus 2026  Interval : PAGI SIANG  Note : Hubungi pelanggan terlebih dahulu"/>
    <n v="2026"/>
    <n v="8"/>
    <n v="10"/>
    <d v="2026-08-10T00:00:00"/>
    <n v="-0.29166666666424135"/>
    <x v="0"/>
    <x v="3"/>
  </r>
  <r>
    <n v="1963"/>
    <n v="1002510128"/>
    <n v="3"/>
    <x v="1"/>
    <n v="5"/>
    <s v="SBY SELATAN"/>
    <s v="KETINTANG"/>
    <s v="RKT"/>
    <s v="REG"/>
    <s v="AO"/>
    <s v="NEW SALES"/>
    <m/>
    <s v="Completed (PS)"/>
    <s v="RBS-Regional 3"/>
    <d v="2026-08-05T11:07:51"/>
    <d v="2026-08-05T14:18:28"/>
    <n v="69357389"/>
    <m/>
    <n v="152308242977"/>
    <s v="Ponpes AN-NURIYAH ( putri )"/>
    <s v="ODP-RKT-FBM/51"/>
    <s v="WO060966062"/>
    <m/>
    <m/>
    <m/>
    <n v="112.73573810000001"/>
    <n v="-7.3183878919999996"/>
    <s v="MD|MYDB-20260803264240|DN00001/MN00459|Ponpes AN-NURIYAH ( putri )|082257588373"/>
    <s v="MYDIGIBIZPARTNER"/>
    <m/>
    <m/>
    <m/>
    <m/>
    <m/>
    <m/>
    <m/>
    <m/>
    <s v="Management Janji"/>
    <s v="2026-08-04 11:00:00 | Nama : BU ATINA ZAINAL FUADAH  No Hp : 082257588373  No Alt :   Tgl Pemasangan : 04 Agustus 2026  Interval : SIANG  Note : Hubungi pelanggan terlebih dahulu"/>
    <s v="FCC"/>
    <d v="2026-05-08T11:24:55"/>
    <m/>
    <m/>
    <s v="PS"/>
    <s v="RKT"/>
    <s v="NO ADDON"/>
    <n v="20260805"/>
    <s v="Completed"/>
    <s v="- 11_11446;Biaya PSB HSI EBIS Tunai di Depan ~ 11[150000]  - SP_NOSS;SP_NOSS ~ Internet NOSS Multispeed Network[0]  - SP_NOSS;SP_NOSS ~ Internet NOSS Multispeed Network[0]  - E25061;E25061 ~ ES25 - Paket HSI Basic (HSIEF) Khusus Winback 2.0[0]  - E25061~n"/>
    <s v="INDIBIZ"/>
    <m/>
    <m/>
    <d v="2026-08-05T07:00:00"/>
    <s v="2026-08-04 11:00:00 | Nama : BU ATINA ZAINAL FUADAH  No Hp : 082257588373  No Alt :   Tgl Pemasangan : 04 Agustus 2026  Interval : SIANG  Note : Hubungi pelanggan terlebih dahulu"/>
    <n v="2026"/>
    <n v="8"/>
    <n v="5"/>
    <d v="2026-08-05T00:00:00"/>
    <n v="-0.29166666666424135"/>
    <x v="0"/>
    <x v="8"/>
  </r>
  <r>
    <n v="1964"/>
    <n v="1002509040"/>
    <n v="3"/>
    <x v="6"/>
    <n v="5"/>
    <s v="PASURUAN"/>
    <s v="LUMAJANG"/>
    <s v="LMJ"/>
    <s v="REG"/>
    <s v="AO"/>
    <s v="NEW SALES"/>
    <m/>
    <s v="Completed (PS)"/>
    <s v="RBS-Regional 3"/>
    <d v="2026-08-04T15:56:08"/>
    <d v="2026-08-05T15:00:57"/>
    <n v="69358498"/>
    <m/>
    <n v="152504261492"/>
    <s v="TOKO PODO LANCAR"/>
    <s v="ODP-LMJ-FD/55"/>
    <s v="WO060920090"/>
    <m/>
    <m/>
    <m/>
    <n v="113.22537079999999"/>
    <n v="-8.1253221"/>
    <s v="|MN02178|/TOKO PODO LANCAR/WINBACK 2.0 HSI B2B (1:1) 50MBPS 355RB PSB DISC 70%//pasarplj9@gmai.com/ANDIKA LESMANA/85194582895 / 81232866"/>
    <s v="Sales Force DBS"/>
    <m/>
    <m/>
    <m/>
    <m/>
    <m/>
    <m/>
    <m/>
    <m/>
    <s v="Management Janji"/>
    <s v="2026-08-05 13:00:00| M Janji : (5 AGUSTUS 2026) jam Pasang : siang Note : hubungi pelanggan jika ingin kelokasi|40981182|MYDITA"/>
    <s v="FCC"/>
    <d v="2026-04-08T16:25:34"/>
    <d v="2026-08-05T13:00:00"/>
    <m/>
    <s v="PS"/>
    <s v="LMJ"/>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 M Janji : (5 AGUSTUS 2026) jam Pasang : siang Note : hubungi pelanggan jika ingin kelokasi|40981182|MYDITA"/>
    <n v="2026"/>
    <n v="8"/>
    <n v="5"/>
    <d v="2026-08-05T00:00:00"/>
    <n v="-0.54166666666424135"/>
    <x v="0"/>
    <x v="26"/>
  </r>
  <r>
    <n v="1965"/>
    <n v="1002511870"/>
    <n v="3"/>
    <x v="5"/>
    <n v="5"/>
    <s v="DENPASAR"/>
    <s v="JIMBARAN"/>
    <s v="JBR"/>
    <s v="REG"/>
    <s v="AO"/>
    <s v="NEW SALES"/>
    <m/>
    <s v="QC MIA - INVALID QUALITY CONTROL MIA"/>
    <s v="RBS-Regional 3"/>
    <d v="2026-08-06T10:48:43"/>
    <d v="2026-08-12T18:46:24"/>
    <n v="69359749"/>
    <m/>
    <n v="172415798468"/>
    <s v="KOS 88"/>
    <s v="ODP-JBR-FA/51"/>
    <m/>
    <m/>
    <m/>
    <m/>
    <n v="115.182647"/>
    <n v="-8.8198720000000002"/>
    <s v="|MN02677|/CP I MADE ADI HERMAWAN/085792583858/kadekadiadihermawan@gmail.com"/>
    <s v="Sales Force DBS"/>
    <m/>
    <m/>
    <m/>
    <m/>
    <m/>
    <m/>
    <m/>
    <m/>
    <m/>
    <m/>
    <m/>
    <d v="2026-06-08T10:55:32"/>
    <m/>
    <m/>
    <s v="QC1"/>
    <s v="JBR"/>
    <s v="NO ADDON"/>
    <m/>
    <s v="QC MIA - INVALID QUALITY CONTROL MIA - Foto Lokasi Instalasi Tidak Valid - upload dokumen SKU dari RT dan foto lokasi berbeda"/>
    <s v="- 11_11446;Biaya PSB HSI EBIS Tunai di Depan ~ 11[150000]  - SP_NOSS;SP_NOSS ~ Internet NOSS Multispeed Network[0]  - SP_NOSS;SP_NOSS ~ Internet NOSS Multispeed Network[0]  - E25060;E25060 ~ ES25 - Paket HSI Bisnis (HSIE) Khusus Winback 2.0[0]  - E25060~n"/>
    <s v="INDIBIZ"/>
    <m/>
    <m/>
    <m/>
    <m/>
    <m/>
    <m/>
    <m/>
    <e v="#NUM!"/>
    <e v="#NUM!"/>
    <x v="1"/>
    <x v="30"/>
  </r>
  <r>
    <n v="1966"/>
    <n v="1002507692"/>
    <n v="3"/>
    <x v="2"/>
    <n v="5"/>
    <s v="KEDIRI"/>
    <s v="KEDIRI"/>
    <s v="KDI"/>
    <s v="REG"/>
    <s v="AO"/>
    <s v="NEW SALES"/>
    <s v="1P INET"/>
    <s v="Completed (PS)"/>
    <s v="RBS-Regional 3"/>
    <d v="2026-08-04T11:16:56"/>
    <d v="2026-08-04T15:43:18"/>
    <n v="69358122"/>
    <m/>
    <n v="152610241452"/>
    <s v="FALZ STORE"/>
    <s v="ODP-KDI-FAY/02 FAY/D01/02.01"/>
    <s v="WO060872442"/>
    <m/>
    <m/>
    <m/>
    <n v="112.02931087464"/>
    <n v="-7.8403035584790599"/>
    <s v="MD|MYDB-20260803264289|DN00001/MN01011|FALZ STORE|085649244030"/>
    <s v="MYDIGIBIZPARTNER"/>
    <m/>
    <m/>
    <m/>
    <m/>
    <m/>
    <m/>
    <m/>
    <m/>
    <s v="Management Janji"/>
    <s v="2026-08-05 13:00:00 | Nama PIC: bp muh fauzi  Notel: 085649244030 Alt: -  Tanggal: 5/8/2026 Jam Pasang: Siang Note: Hubungi sebelum ke lokasi, terimakasih."/>
    <s v="FCC"/>
    <d v="2026-04-08T11:25:40"/>
    <d v="2026-08-05T13:00:00"/>
    <m/>
    <s v="PS"/>
    <s v="KDI"/>
    <s v="NO ADDON"/>
    <n v="20260804"/>
    <s v="Completed"/>
    <s v="HSI Bisnis Promo HUT Telkom PSB 70% - 300 Mbps"/>
    <s v="INDIBIZ"/>
    <m/>
    <m/>
    <d v="2026-08-05T13:00:00"/>
    <s v="2026-08-05 13:00:00 | Nama PIC: bp muh fauzi  Notel: 085649244030 Alt: -  Tanggal: 5/8/2026 Jam Pasang: Siang Note: Hubungi sebelum ke lokasi, terimakasih."/>
    <n v="2026"/>
    <n v="8"/>
    <n v="4"/>
    <d v="2026-08-04T00:00:00"/>
    <n v="-1.5416666666642413"/>
    <x v="0"/>
    <x v="5"/>
  </r>
  <r>
    <n v="1967"/>
    <n v="1002523271"/>
    <n v="3"/>
    <x v="5"/>
    <n v="5"/>
    <s v="DENPASAR"/>
    <s v="SANUR"/>
    <s v="TOP"/>
    <s v="REG"/>
    <s v="AO"/>
    <s v="NEW SALES"/>
    <m/>
    <s v="OSS - FALLOUT"/>
    <s v="RBS-Regional 3"/>
    <d v="2026-08-13T08:18:16"/>
    <d v="2026-08-14T14:09:34"/>
    <n v="69364693"/>
    <m/>
    <n v="172422212718"/>
    <s v="PT. Harapan Baru Migasindo (SPBU 548.01.11)"/>
    <s v="ODP-TOP-FE/74"/>
    <s v="WO061670099"/>
    <m/>
    <m/>
    <m/>
    <n v="115.2321053"/>
    <n v="-8.6343876999999996"/>
    <s v="|MN02364|/PIC SRIYANI/089522868899/spbu.bali.5480111@gmail.com"/>
    <s v="Sales Force DBS"/>
    <m/>
    <m/>
    <m/>
    <m/>
    <m/>
    <m/>
    <m/>
    <m/>
    <s v="Management Janji"/>
    <s v="2026-08-14 13:00:00|M Janji : (Jumat/14/Agustus/2026) jam Pasang : 09:00 Note : hubungi pelanggan jika ingin kelokasi|40900827|MYDITA"/>
    <s v="FCC"/>
    <s v="13-08-2026 08:25:29"/>
    <d v="2026-08-14T13:00:00"/>
    <s v="Kendala Teknik"/>
    <s v="FO_WFM"/>
    <s v="TOP"/>
    <s v="NO ADDON"/>
    <m/>
    <s v="Provisioning Failed|WFM|INF009043130|TOF_-8.6359096,115.2376194_ODP terdekat full, alt. crossing jalan besar"/>
    <s v="- 11_11446;Biaya PSB HSI EBIS Tunai di Depan ~ 11[150000]  - SP_NOSS;SP_NOSS ~ Internet NOSS Multispeed Network[0]  - SP_NOSS;SP_NOSS ~ Internet NOSS Multispeed Network[0]  - E23015;E23015 ~ ES23 - Perangkat ONT[0]  - E23015~null~44292;E23015||11||Abodeme"/>
    <s v="INDIBIZ"/>
    <m/>
    <m/>
    <d v="2026-08-14T13:00:00"/>
    <s v="2026-08-14 13:00:00|M Janji : (Jumat/14/Agustus/2026) jam Pasang : 09:00 Note : hubungi pelanggan jika ingin kelokasi|40900827|MYDITA"/>
    <m/>
    <m/>
    <m/>
    <e v="#NUM!"/>
    <e v="#NUM!"/>
    <x v="1"/>
    <x v="12"/>
  </r>
  <r>
    <n v="1968"/>
    <n v="1002518415"/>
    <n v="3"/>
    <x v="5"/>
    <n v="5"/>
    <s v="SINGARJA"/>
    <s v="GIANYAR"/>
    <s v="GIN"/>
    <s v="REG"/>
    <s v="AO"/>
    <s v="NEW SALES"/>
    <m/>
    <s v="Completed (PS)"/>
    <s v="RBS-Regional 3"/>
    <d v="2026-08-10T16:07:21"/>
    <d v="2026-08-12T14:17:00"/>
    <n v="69362707"/>
    <m/>
    <n v="172407213929"/>
    <s v="SD NEGERI 3 BURUAN"/>
    <s v="ODP-GIN-FAN/21"/>
    <s v="WO061444449"/>
    <m/>
    <m/>
    <m/>
    <n v="115.3020191"/>
    <n v="-8.5440394000000008"/>
    <s v="|MN02658|/PIC LUH PT OKA MAHAYANI/081339731300/sdburuan3@gmail.com"/>
    <s v="Sales Force DBS"/>
    <m/>
    <m/>
    <m/>
    <m/>
    <m/>
    <m/>
    <m/>
    <m/>
    <s v="Management Janji"/>
    <s v="2026-08-11 15:00:00|Tanggal pemasangan : 11 AGUSTUS 2026 Jam pemasangan : pagi/siang Info Tambahan : Hubungi pelanggan dulu sebelum ke lokasi terima kasih|40010577|MYDITA"/>
    <s v="FCC"/>
    <d v="2026-10-08T16:10:07"/>
    <d v="2026-08-11T15:00:00"/>
    <m/>
    <s v="PS"/>
    <s v="GIN"/>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1T15:00:00"/>
    <s v="2026-08-11 15:00:00|Tanggal pemasangan : 11 AGUSTUS 2026 Jam pemasangan : pagi/siang Info Tambahan : Hubungi pelanggan dulu sebelum ke lokasi terima kasih|40010577|MYDITA"/>
    <n v="2026"/>
    <n v="8"/>
    <n v="12"/>
    <d v="2026-08-12T00:00:00"/>
    <n v="0.375"/>
    <x v="0"/>
    <x v="31"/>
  </r>
  <r>
    <n v="1969"/>
    <n v="1002519584"/>
    <n v="3"/>
    <x v="6"/>
    <n v="5"/>
    <s v="PASURUAN"/>
    <s v="PASURUAN"/>
    <s v="GDW"/>
    <s v="REG"/>
    <s v="AO"/>
    <s v="NEW SALES"/>
    <m/>
    <s v="Completed (PS)"/>
    <s v="RBS-Regional 3"/>
    <d v="2026-08-11T11:41:11"/>
    <d v="2026-08-12T14:24:11"/>
    <n v="69363187"/>
    <m/>
    <n v="152731203846"/>
    <s v="SDN TUNDOSORO KEJAYAN"/>
    <s v="ODP-GDW-FD/11"/>
    <s v="WO061531741"/>
    <m/>
    <m/>
    <m/>
    <n v="112.89175109999999"/>
    <n v="-7.7297317999999997"/>
    <s v="|MN00833|/SDN TUNDOSORO KEJAYAN/WINBACK 2.0 HSI B2B (1:2) 50MBPS 320RB PSB DISC 70%//sdntundosoroyes@gmail.com/APRILIA PUJIASTUTIK/85803335998"/>
    <s v="Sales Force DBS"/>
    <m/>
    <m/>
    <m/>
    <m/>
    <m/>
    <m/>
    <m/>
    <m/>
    <s v="Management Janji"/>
    <s v="2026-08-13 08:00:00|Nama PIC : IBU APRILIA No HP : 085803335998 Alt :  M Janji : (KAMIS/13/AGUSTUS/2026) jam Pasang : 09:00 Note : hubungi pelanggan jika ingin kelokasi|40961371|MYDITA"/>
    <s v="FCC"/>
    <d v="2026-11-08T11:55:29"/>
    <d v="2026-08-13T08:00:00"/>
    <m/>
    <s v="PS"/>
    <s v="GDW"/>
    <s v="NO ADDON"/>
    <n v="20260812"/>
    <s v="Completed"/>
    <s v="- 11_11446;Biaya PSB HSI EBIS Tunai di Depan ~ 11[150000]  - SP_NOSS;SP_NOSS ~ Internet NOSS Multispeed Network[0]  - SP_NOSS;SP_NOSS ~ Internet NOSS Multispeed Network[0]  - E25061;E25061 ~ ES25 - Paket HSI Basic (HSIEF) Khusus Winback 2.0[0]  - E25061~n"/>
    <s v="INDIBIZ"/>
    <m/>
    <m/>
    <d v="2026-08-13T08:00:00"/>
    <s v="2026-08-13 08:00:00|Nama PIC : IBU APRILIA No HP : 085803335998 Alt :  M Janji : (KAMIS/13/AGUSTUS/2026) jam Pasang : 09:00 Note : hubungi pelanggan jika ingin kelokasi|40961371|MYDITA"/>
    <n v="2026"/>
    <n v="8"/>
    <n v="12"/>
    <d v="2026-08-12T00:00:00"/>
    <n v="-1.3333333333357587"/>
    <x v="0"/>
    <x v="24"/>
  </r>
  <r>
    <n v="1970"/>
    <n v="1002507002"/>
    <n v="3"/>
    <x v="6"/>
    <n v="5"/>
    <s v="JEMBER"/>
    <s v="SITUBONDO"/>
    <s v="SIT"/>
    <s v="REG"/>
    <s v="AO"/>
    <s v="NEW SALES"/>
    <m/>
    <s v="MYDITA - GAGAL SEND CARING UNSC"/>
    <s v="RBS-Regional 3"/>
    <d v="2026-08-04T09:35:08"/>
    <d v="2026-08-12T10:47:02"/>
    <n v="69358005"/>
    <m/>
    <n v="152506219051"/>
    <s v="MOMOYO ROXY SITUBONDO"/>
    <s v="ODP-SIT-FB/41"/>
    <s v="WO060863543"/>
    <m/>
    <m/>
    <m/>
    <n v="114.0233145"/>
    <n v="-7.7001004999999996"/>
    <s v="AMRBS/405591/AZKI ZARKASI MUHAMMAD/R3/JATIM TIMUR/WINBACK 2.0 HSI B2B (1:1) 75MBPS 415RB PSB DISC 70%/SANDI SAPUTRA ZANZILI /momoyoroxysitubondo@gmail.com"/>
    <s v="Amex"/>
    <m/>
    <m/>
    <m/>
    <m/>
    <m/>
    <m/>
    <m/>
    <m/>
    <s v="Management Janji"/>
    <s v="2026-08-05 08:00:00|Tanggal pemasangan : 05 agustus 2026 Jam pemasangan : 10.00 Info Tambahan : Hubungi pelanggan dulu sebelum ke lokasi terimakasih|40010577|MYDITA"/>
    <s v="FCC"/>
    <d v="2026-04-08T09:40:48"/>
    <d v="2026-08-05T08:00:00"/>
    <m/>
    <m/>
    <s v="SIT"/>
    <s v="NO ADDON"/>
    <m/>
    <s v="MYDITA - GAGAL SEND CARING UNSC"/>
    <s v="- 11_11446;Biaya PSB HSI EBIS Tunai di Depan ~ 11[150000]  - SP_NOSS;SP_NOSS ~ Internet NOSS Multispeed Network[0]  - SP_NOSS;SP_NOSS ~ Internet NOSS Multispeed Network[0]  - E23015;E23015 ~ ES23 - Perangkat ONT[0]  - E23015~null~44292;E23015||11||Abodeme"/>
    <s v="INDIBIZ"/>
    <m/>
    <m/>
    <d v="2026-08-05T08:00:00"/>
    <s v="2026-08-05 08:00:00|Tanggal pemasangan : 05 agustus 2026 Jam pemasangan : 10.00 Info Tambahan : Hubungi pelanggan dulu sebelum ke lokasi terimakasih|40010577|MYDITA"/>
    <m/>
    <m/>
    <m/>
    <e v="#NUM!"/>
    <e v="#NUM!"/>
    <x v="1"/>
    <x v="16"/>
  </r>
  <r>
    <n v="1971"/>
    <n v="1002512663"/>
    <n v="3"/>
    <x v="1"/>
    <n v="5"/>
    <s v="SBY SELATAN"/>
    <s v="KETINTANG"/>
    <s v="WRU"/>
    <s v="REG"/>
    <s v="AO"/>
    <s v="NEW SALES"/>
    <s v="1P INET"/>
    <s v="Completed (PS)"/>
    <s v="RBS-Regional 3"/>
    <d v="2026-08-06T14:25:58"/>
    <d v="2026-08-08T08:13:36"/>
    <n v="69360037"/>
    <m/>
    <n v="152302236655"/>
    <s v="SMK AL WAHYU"/>
    <s v="ODP-WR1-FBM/04 FBM/D01/04.01"/>
    <s v="WO061084619"/>
    <m/>
    <m/>
    <m/>
    <n v="112.74784099999999"/>
    <n v="-7.3433039999999998"/>
    <s v="|MN02145|MYIA-013102338877/POI/Ashari/082231202252/harisahara99@gmail.com"/>
    <s v="MYIB_ASSISTANT"/>
    <m/>
    <m/>
    <m/>
    <m/>
    <m/>
    <m/>
    <m/>
    <m/>
    <s v="Management Janji"/>
    <s v="2026-08-07 13:00:00 | Tanggal pemasangan: 07/08/2026 Jam pemasangan : pagi/siang Info Tambahan : Hubungi pelanggan dulu sebelum ke lokasi. terima kasih"/>
    <s v="FCC"/>
    <d v="2026-06-08T14:40:01"/>
    <d v="2026-08-07T13:00:00"/>
    <m/>
    <s v="PS"/>
    <s v="WRU"/>
    <s v="NO ADDON"/>
    <n v="20260808"/>
    <s v="Completed"/>
    <s v="HSI Bisnis Promo HUT Telkom PSB 70% - 100 Mbps"/>
    <s v="INDIBIZ"/>
    <m/>
    <m/>
    <d v="2026-08-07T13:00:00"/>
    <s v="2026-08-07 13:00:00 | Tanggal pemasangan: 07/08/2026 Jam pemasangan : pagi/siang Info Tambahan : Hubungi pelanggan dulu sebelum ke lokasi. terima kasih"/>
    <n v="2026"/>
    <n v="8"/>
    <n v="8"/>
    <d v="2026-08-08T00:00:00"/>
    <n v="0.45833333333575865"/>
    <x v="0"/>
    <x v="8"/>
  </r>
  <r>
    <n v="1972"/>
    <n v="1002529493"/>
    <n v="3"/>
    <x v="2"/>
    <n v="5"/>
    <s v="MADIUN"/>
    <s v="PONOROGO"/>
    <s v="PON"/>
    <s v="REG"/>
    <s v="AO"/>
    <s v="NEW SALES"/>
    <s v="1P INET"/>
    <s v="Completed (PS)"/>
    <s v="RBS-Regional 3"/>
    <d v="2026-08-16T11:25:56"/>
    <d v="2026-08-17T18:55:55"/>
    <n v="69367403"/>
    <m/>
    <n v="152604231013"/>
    <s v="TOKO POJOK NDANYANG"/>
    <s v="ODP-PON-FH/27 FH/D04/27.01"/>
    <s v="WO061865414"/>
    <m/>
    <m/>
    <m/>
    <n v="111.4544179"/>
    <n v="-7.7991372999999999"/>
    <s v="MD|MYDB-20260815265635|DN00001/MN02053|TOKO POJOK NDANYANG|082359607055"/>
    <s v="MYDIGIBIZPARTNER"/>
    <m/>
    <m/>
    <m/>
    <m/>
    <m/>
    <m/>
    <m/>
    <m/>
    <s v="Management Janji"/>
    <s v="2026-08-17 08:00:00 | Jam pemasangan : 12.00 Info Tambahan : Hubungi pelanggan dulu sebelum ke lokasi terimakasih  "/>
    <s v="FCC"/>
    <s v="16-08-2026 11:39:53"/>
    <d v="2026-08-17T08:00:00"/>
    <m/>
    <s v="PS"/>
    <s v="PON"/>
    <s v="NO ADDON"/>
    <n v="20260817"/>
    <s v="Completed"/>
    <s v="HSI Bisnis Promo HUT Telkom PSB 70% - 300 Mbps"/>
    <s v="INDIBIZ"/>
    <m/>
    <m/>
    <d v="2026-08-17T08:00:00"/>
    <s v="2026-08-17 08:00:00 | Jam pemasangan : 12.00 Info Tambahan : Hubungi pelanggan dulu sebelum ke lokasi terimakasih  "/>
    <n v="2026"/>
    <n v="8"/>
    <n v="17"/>
    <d v="2026-08-17T00:00:00"/>
    <n v="-0.33333333333575865"/>
    <x v="0"/>
    <x v="2"/>
  </r>
  <r>
    <n v="1973"/>
    <n v="1002505702"/>
    <n v="3"/>
    <x v="1"/>
    <n v="5"/>
    <s v="SBY UTARA"/>
    <s v="MANYAR"/>
    <s v="MGO"/>
    <s v="REG"/>
    <s v="AO"/>
    <s v="NEW SALES"/>
    <m/>
    <s v="Completed (PS)"/>
    <s v="RBS-Regional 3"/>
    <d v="2026-08-03T10:04:58"/>
    <d v="2026-08-05T16:16:24"/>
    <n v="69357300"/>
    <m/>
    <n v="152413166948"/>
    <s v="SPPG GENTENG"/>
    <s v="ODP-DMO-FQQ/25"/>
    <s v="WO060876882"/>
    <m/>
    <m/>
    <m/>
    <n v="112.7337153"/>
    <n v="-7.2573363000000004"/>
    <s v="|MC70135|/SPPG GENTENG/MOHAMMAD ALFIN/081231768783/alfinmohammadalfin@gmail.com/HSI Bisnis Promo HUT Telkom (1:1) 300 Mbps (Rp 1.130.000) PSB Rp 150.000"/>
    <s v="Sales Force DBS"/>
    <m/>
    <m/>
    <m/>
    <m/>
    <m/>
    <m/>
    <m/>
    <m/>
    <s v="Management Janji"/>
    <s v="2026-08-05 08:00:00|Nama Pic : bp ALFIN No Hp Pic : 081231768783 No alt : - Jam Pemasangan : pagi  Tanggal Pemasangan : 5 Agustus 2026|40981182|MYDITA"/>
    <s v="FCC"/>
    <d v="2026-03-08T10:10:41"/>
    <d v="2026-08-05T08:00:00"/>
    <m/>
    <s v="PS"/>
    <s v="MGO"/>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Nama Pic : bp ALFIN No Hp Pic : 081231768783 No alt : - Jam Pemasangan : pagi  Tanggal Pemasangan : 5 Agustus 2026|40981182|MYDITA"/>
    <n v="2026"/>
    <n v="8"/>
    <n v="5"/>
    <d v="2026-08-05T00:00:00"/>
    <n v="-0.33333333333575865"/>
    <x v="0"/>
    <x v="8"/>
  </r>
  <r>
    <n v="1974"/>
    <n v="1002512014"/>
    <n v="3"/>
    <x v="2"/>
    <n v="5"/>
    <s v="KEDIRI"/>
    <s v="TULUNGAGUNG"/>
    <s v="TUL"/>
    <s v="REG"/>
    <s v="AO"/>
    <s v="NEW SALES"/>
    <s v="1P INET"/>
    <s v="Completed (PS)"/>
    <s v="RBS-Regional 3"/>
    <d v="2026-08-06T11:19:56"/>
    <d v="2026-08-06T20:04:16"/>
    <n v="69359813"/>
    <m/>
    <n v="152606246204"/>
    <s v="PT. ANUGRAH GANGSAR JAYA LESTARI"/>
    <s v="ODP-TUL-FE/15 FE/D03/15.01"/>
    <s v="WO061059071"/>
    <m/>
    <m/>
    <m/>
    <n v="111.899716435584"/>
    <n v="-8.0913445215996394"/>
    <s v="|MN00418|MYIA-049294282840/POI/EKO SUTRISNO/085334196816/anugrahgangsar@gmail.com"/>
    <s v="MYIB_ASSISTANT"/>
    <m/>
    <m/>
    <m/>
    <m/>
    <m/>
    <m/>
    <m/>
    <m/>
    <s v="Management Janji"/>
    <s v="2026-08-07 08:00:00 | telp :085334196816 alt : manja : pagi : siang 07/08/2026 hub sebelum ke lokasi "/>
    <s v="FCC"/>
    <d v="2026-06-08T11:25:46"/>
    <d v="2026-08-07T08:00:00"/>
    <m/>
    <s v="PS"/>
    <s v="TUL"/>
    <s v="NO ADDON"/>
    <n v="20260806"/>
    <s v="Completed"/>
    <s v="HSI Bisnis Promo HUT Telkom PSB 70% - 50 Mbps"/>
    <s v="INDIBIZ"/>
    <m/>
    <m/>
    <d v="2026-08-07T08:00:00"/>
    <s v="2026-08-07 08:00:00 | telp :085334196816 alt : manja : pagi : siang 07/08/2026 hub sebelum ke lokasi "/>
    <n v="2026"/>
    <n v="8"/>
    <n v="6"/>
    <d v="2026-08-06T00:00:00"/>
    <n v="-1.3333333333357587"/>
    <x v="0"/>
    <x v="28"/>
  </r>
  <r>
    <n v="1975"/>
    <n v="1002516404"/>
    <n v="3"/>
    <x v="0"/>
    <n v="5"/>
    <s v="MATARAM"/>
    <s v="BIMA"/>
    <s v="SAP"/>
    <s v="REG"/>
    <s v="AO"/>
    <s v="NEW SALES"/>
    <m/>
    <s v="Completed (PS)"/>
    <s v="RBS-Regional 3"/>
    <d v="2026-08-09T11:21:28"/>
    <d v="2026-08-11T20:16:13"/>
    <n v="69361794"/>
    <m/>
    <n v="172610305461"/>
    <s v="MY PERABOTAN"/>
    <s v="ODP-SAP-FAB/18"/>
    <s v="WO061356833"/>
    <m/>
    <m/>
    <m/>
    <n v="119.012289182055"/>
    <n v="-8.5878288891298205"/>
    <s v="PSB;ISE207465;MY PERABOTAN;081239626520;PAKET HSI BISNIS 1:1  50 Mbps;yazidsalem53@gmail.com;-8.587772, 119.012494"/>
    <s v="Plasa"/>
    <m/>
    <m/>
    <m/>
    <m/>
    <m/>
    <m/>
    <m/>
    <m/>
    <s v="Management Janji"/>
    <s v="2026-08-11 08:00:00|M Janji : (11/08/2026) jam Pasang : 09:00 Note : hubungi pelanggan jika ingin kelokasi |40981184|MYDITA"/>
    <s v="FCC"/>
    <d v="2026-09-08T11:25:00"/>
    <d v="2026-08-11T08:00:00"/>
    <m/>
    <s v="PS"/>
    <s v="SAP"/>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08:00:00"/>
    <s v="2026-08-11 08:00:00|M Janji : (11/08/2026) jam Pasang : 09:00 Note : hubungi pelanggan jika ingin kelokasi |40981184|MYDITA"/>
    <n v="2026"/>
    <n v="8"/>
    <n v="11"/>
    <d v="2026-08-11T00:00:00"/>
    <n v="-0.33333333333575865"/>
    <x v="0"/>
    <x v="4"/>
  </r>
  <r>
    <n v="1976"/>
    <n v="1002524460"/>
    <n v="3"/>
    <x v="1"/>
    <n v="5"/>
    <s v="SBY UTARA"/>
    <s v="LAMONGAN"/>
    <s v="BBA"/>
    <s v="REG"/>
    <s v="AO"/>
    <s v="NEW SALES"/>
    <m/>
    <s v="Completed (PS)"/>
    <s v="RBS-Regional 3"/>
    <d v="2026-08-13T14:24:37"/>
    <d v="2026-08-13T15:00:45"/>
    <n v="69363052"/>
    <m/>
    <n v="152441211610"/>
    <s v="TOKO BU DIA"/>
    <s v="ODP-BBA-FAK/25"/>
    <s v="WO061676649"/>
    <m/>
    <m/>
    <m/>
    <n v="112.15132699999999"/>
    <n v="-7.2396130000000003"/>
    <s v="|MN02646|MYIA-085160341313/POI/dyah kumolosari/0881036108508/kumolosarid@gmail.com"/>
    <s v="Sales Force DBS"/>
    <m/>
    <m/>
    <m/>
    <m/>
    <m/>
    <m/>
    <m/>
    <m/>
    <s v="Management Janji"/>
    <s v="2026-08-12 10:00:00 | M Janji : (12/08/2026)  jam Pasang : 09:00  Note : hubungi pelanggan jika ingin kelokasi  "/>
    <s v="FCC"/>
    <s v="13-08-2026 14:39:50"/>
    <m/>
    <m/>
    <s v="PS"/>
    <s v="BBA"/>
    <s v="NO ADDON"/>
    <n v="20260813"/>
    <s v="Completed"/>
    <s v="- 11_11446;Biaya PSB HSI EBIS Tunai di Depan ~ 11[150000]  - SP_NOSS;SP_NOSS ~ Internet NOSS Multispeed Network[0]  - SP_NOSS;SP_NOSS ~ Internet NOSS Multispeed Network[0]  - E25061;E25061 ~ ES25 - Paket HSI Basic (HSIEF) Khusus Winback 2.0[0]  - E25061~n"/>
    <s v="INDIBIZ"/>
    <m/>
    <m/>
    <d v="2026-08-13T07:00:00"/>
    <s v="2026-08-12 10:00:00 | M Janji : (12/08/2026)  jam Pasang : 09:00  Note : hubungi pelanggan jika ingin kelokasi  "/>
    <n v="2026"/>
    <n v="8"/>
    <n v="13"/>
    <d v="2026-08-13T00:00:00"/>
    <n v="-0.29166666666424135"/>
    <x v="0"/>
    <x v="15"/>
  </r>
  <r>
    <n v="1977"/>
    <n v="1002514427"/>
    <n v="3"/>
    <x v="3"/>
    <n v="4"/>
    <s v="PURWOKERTO"/>
    <s v="CILACAP"/>
    <s v="MAO"/>
    <s v="REG"/>
    <s v="AO"/>
    <s v="NEW SALES"/>
    <s v="1P INET"/>
    <s v="Completed (PS)"/>
    <s v="RBS-Regional 3"/>
    <d v="2026-08-07T11:52:57"/>
    <d v="2026-08-08T11:36:47"/>
    <n v="69360685"/>
    <m/>
    <n v="146389104313"/>
    <s v="SPBU 44.532.04 SAMPANG"/>
    <s v="ODP-MAO-FE/073 FE/D01/073.01"/>
    <s v="WO061153370"/>
    <m/>
    <m/>
    <m/>
    <n v="109.20383959999999"/>
    <n v="-7.5618238"/>
    <s v="|MN00648|MYIA-081872661726/POI/Arby/085727707508/arby.septiantony@gmail.com"/>
    <s v="MYIB_ASSISTANT"/>
    <m/>
    <m/>
    <m/>
    <m/>
    <m/>
    <m/>
    <m/>
    <m/>
    <s v="Management Janji"/>
    <s v="2026-08-08 08:00:00 | Nama PIC : BAPAK arby No HP : 085727707508 Alt :  M Janji : (SABTU/8/AGUSTUS/2026) jam Pasang : 09:00 Note : hubungi pelanggan jika ingin kelokasi"/>
    <s v="FCC"/>
    <d v="2026-07-08T11:55:04"/>
    <d v="2026-08-08T08:00:00"/>
    <m/>
    <s v="PS"/>
    <s v="MAO"/>
    <s v="NO ADDON"/>
    <n v="20260808"/>
    <s v="Completed"/>
    <s v="HSI Bisnis Promo HUT Telkom PSB 70% - 50 Mbps"/>
    <s v="INDIBIZ"/>
    <m/>
    <m/>
    <d v="2026-08-08T08:00:00"/>
    <s v="2026-08-08 08:00:00 | Nama PIC : BAPAK arby No HP : 085727707508 Alt :  M Janji : (SABTU/8/AGUSTUS/2026) jam Pasang : 09:00 Note : hubungi pelanggan jika ingin kelokasi"/>
    <n v="2026"/>
    <n v="8"/>
    <n v="8"/>
    <d v="2026-08-08T00:00:00"/>
    <n v="-0.33333333333575865"/>
    <x v="0"/>
    <x v="3"/>
  </r>
  <r>
    <n v="1978"/>
    <n v="1002506290"/>
    <n v="3"/>
    <x v="2"/>
    <n v="5"/>
    <s v="MADIUN"/>
    <s v="TUBAN"/>
    <s v="BCR"/>
    <s v="REG"/>
    <s v="AO"/>
    <s v="NEW SALES"/>
    <s v="1P INET"/>
    <s v="Completed (PS)"/>
    <s v="RBS-Regional 3"/>
    <d v="2026-08-03T14:40:57"/>
    <d v="2026-08-04T13:15:04"/>
    <n v="69357654"/>
    <m/>
    <n v="152648206870"/>
    <s v="SMP NEGERI2 BANCAR"/>
    <s v="ODP-BCR-FAF/32 FAF/D03/32.01"/>
    <s v="WO060804634"/>
    <m/>
    <m/>
    <m/>
    <n v="111.773783063468"/>
    <n v="-6.8162836291817799"/>
    <s v="|MN02366|MYIA-046837474407/POI/ATMI/081331139175/smpnduabancar@gmail.com"/>
    <s v="MYIB_ASSISTANT"/>
    <m/>
    <m/>
    <m/>
    <m/>
    <m/>
    <m/>
    <m/>
    <m/>
    <s v="Management Janji"/>
    <s v="2026-08-05 15:00:00 | Nama PIC: BP LUTFI  Notel: 085646737220 Alt: 081331139175 / Whatsapp Tanggal: 5/8/2026 Jam Pasang: Pagi Note: Hubungi sebelum ke lokasi, terimakasih."/>
    <s v="FCC"/>
    <d v="2026-03-08T14:55:18"/>
    <d v="2026-08-05T15:00:00"/>
    <m/>
    <s v="PS"/>
    <s v="BCR"/>
    <s v="NO ADDON"/>
    <n v="20260804"/>
    <s v="Completed"/>
    <s v="HSI Bisnis Basic Promo HUT Telkom PSB 70% - 50 Mbps"/>
    <s v="INDIBIZ"/>
    <m/>
    <m/>
    <d v="2026-08-05T15:00:00"/>
    <s v="2026-08-05 15:00:00 | Nama PIC: BP LUTFI  Notel: 085646737220 Alt: 081331139175 / Whatsapp Tanggal: 5/8/2026 Jam Pasang: Pagi Note: Hubungi sebelum ke lokasi, terimakasih."/>
    <n v="2026"/>
    <n v="8"/>
    <n v="4"/>
    <d v="2026-08-04T00:00:00"/>
    <n v="-1.625"/>
    <x v="0"/>
    <x v="18"/>
  </r>
  <r>
    <n v="1979"/>
    <n v="1002526767"/>
    <n v="3"/>
    <x v="2"/>
    <n v="5"/>
    <s v="MADIUN"/>
    <s v="MADIUN"/>
    <s v="UTR"/>
    <s v="REG"/>
    <s v="AO"/>
    <s v="NEW SALES"/>
    <s v="1P INET"/>
    <s v="Completed (PS)"/>
    <s v="RBS-Regional 3"/>
    <d v="2026-08-14T14:58:57"/>
    <d v="2026-08-15T11:44:36"/>
    <n v="69366189"/>
    <m/>
    <n v="152630205419"/>
    <s v="CV. RAHAYU JAYA"/>
    <s v="ODP-UTR-FC/77"/>
    <s v="WO061758026"/>
    <m/>
    <m/>
    <m/>
    <n v="111.509331464767"/>
    <n v="-7.7472570099922997"/>
    <s v="|MN01066|MYIA-073522805642/POI/FAYZAL ANWAR/082329830323/anwarfayzal90@gmail.com"/>
    <s v="MYIB_ASSISTANT"/>
    <m/>
    <m/>
    <m/>
    <m/>
    <m/>
    <m/>
    <m/>
    <m/>
    <s v="Management Janji"/>
    <s v="2026-08-15 13:00:00 |  M Janji : (15/08/2026) jam Pasang :pagi Note : hubungi pelanggan jika ingin kelokasi "/>
    <s v="FCC"/>
    <s v="14-08-2026 15:10:48"/>
    <d v="2026-08-15T13:00:00"/>
    <m/>
    <s v="PS"/>
    <s v="UTR"/>
    <s v="NO ADDON"/>
    <n v="20260815"/>
    <s v="Completed"/>
    <s v="HSI Bisnis Promo HUT Telkom PSB 70% - 200 Mbps"/>
    <s v="INDIBIZ"/>
    <m/>
    <m/>
    <d v="2026-08-15T13:00:00"/>
    <s v="2026-08-15 13:00:00 |  M Janji : (15/08/2026) jam Pasang :pagi Note : hubungi pelanggan jika ingin kelokasi "/>
    <n v="2026"/>
    <n v="8"/>
    <n v="15"/>
    <d v="2026-08-15T00:00:00"/>
    <n v="-0.54166666666424135"/>
    <x v="0"/>
    <x v="20"/>
  </r>
  <r>
    <n v="1980"/>
    <n v="1002512070"/>
    <n v="3"/>
    <x v="1"/>
    <n v="5"/>
    <s v="SBY UTARA"/>
    <s v="KENJERAN"/>
    <s v="KBL"/>
    <s v="REG"/>
    <s v="AO"/>
    <s v="NEW SALES"/>
    <s v="1P INET"/>
    <s v="Completed (PS)"/>
    <s v="RBS-Regional 3"/>
    <d v="2026-08-06T11:31:56"/>
    <d v="2026-08-06T17:18:58"/>
    <n v="69359824"/>
    <m/>
    <n v="152401227334"/>
    <s v="PT. Indo Container Lines"/>
    <s v="ODP-KBL-FWB/35 FWB/D04/35.01"/>
    <s v="WO061060611"/>
    <m/>
    <m/>
    <m/>
    <n v="112.72704999893899"/>
    <n v="-7.2329230407138203"/>
    <s v="MD|MYDB-20260805264484|DN00001/MN02280|PT. Indo Container Lines|085117135651"/>
    <s v="MYDIGIBIZPARTNER"/>
    <m/>
    <m/>
    <m/>
    <m/>
    <m/>
    <m/>
    <m/>
    <m/>
    <s v="Management Janji"/>
    <s v="2026-08-11 08:00:00 | Nama Pic : bu fatma  No Hp Pic : 085117135651 No alt : - Jam Pemasangan : pagi  Tanggal Pemasangan : 7 Agustus 2026"/>
    <s v="FCC"/>
    <d v="2026-06-08T11:39:52"/>
    <d v="2026-08-11T08:00:00"/>
    <m/>
    <s v="PS"/>
    <s v="KBL"/>
    <s v="NETMONK"/>
    <n v="20260806"/>
    <s v="Completed"/>
    <s v="HSI Bisnis Bundling Netmonk Promo 2026 PSB 70% - 100 Mbps"/>
    <s v="INDIBIZ"/>
    <m/>
    <m/>
    <d v="2026-08-11T08:00:00"/>
    <s v="2026-08-11 08:00:00 | Nama Pic : bu fatma  No Hp Pic : 085117135651 No alt : - Jam Pemasangan : pagi  Tanggal Pemasangan : 7 Agustus 2026"/>
    <n v="2026"/>
    <n v="8"/>
    <n v="6"/>
    <d v="2026-08-06T00:00:00"/>
    <n v="-5.3333333333357587"/>
    <x v="0"/>
    <x v="27"/>
  </r>
  <r>
    <n v="1981"/>
    <n v="1002519031"/>
    <n v="3"/>
    <x v="0"/>
    <n v="5"/>
    <s v="MATARAM"/>
    <s v="LOMBOK BARAT TENGAH"/>
    <s v="PRY"/>
    <s v="REG"/>
    <s v="AO"/>
    <s v="NEW SALES"/>
    <s v="1P INET"/>
    <s v="Completed (PS)"/>
    <s v="RBS-Regional 3"/>
    <d v="2026-08-11T09:32:56"/>
    <d v="2026-08-11T20:54:11"/>
    <n v="69362955"/>
    <m/>
    <n v="172603791552"/>
    <s v="Toko Rahman"/>
    <s v="ODP-PYA-FAN/49 FAN/D06/49.01"/>
    <s v="WO061467226"/>
    <m/>
    <m/>
    <m/>
    <n v="116.315898299217"/>
    <n v="-8.6114852980139194"/>
    <s v="MD|MYDB-20260811264926|SC00001/MC00149|Toko Rahman|083831494555"/>
    <s v="MYDIGIBIZPARTNER"/>
    <m/>
    <m/>
    <m/>
    <m/>
    <m/>
    <m/>
    <m/>
    <m/>
    <s v="Management Janji"/>
    <s v="2026-08-12 08:00:00 | Tanggal pemasangan: 12/08/2026 Jam pemasangan : pagi Info Tambahan : Hubungi pelanggan dulu sebelum ke lokasi terima kasih."/>
    <s v="FCC"/>
    <d v="2026-11-08T09:40:16"/>
    <d v="2026-08-12T08:00:00"/>
    <m/>
    <s v="PS"/>
    <s v="PRY"/>
    <s v="NO ADDON"/>
    <n v="20260811"/>
    <s v="Completed"/>
    <s v="HSI Bisnis Promo HUT Telkom PSB 70% - 100 Mbps"/>
    <s v="INDIBIZ"/>
    <m/>
    <m/>
    <d v="2026-08-12T08:00:00"/>
    <s v="2026-08-12 08:00:00 | Tanggal pemasangan: 12/08/2026 Jam pemasangan : pagi Info Tambahan : Hubungi pelanggan dulu sebelum ke lokasi terima kasih."/>
    <n v="2026"/>
    <n v="8"/>
    <n v="11"/>
    <d v="2026-08-11T00:00:00"/>
    <n v="-1.3333333333357587"/>
    <x v="0"/>
    <x v="9"/>
  </r>
  <r>
    <n v="1982"/>
    <n v="1002512229"/>
    <n v="3"/>
    <x v="0"/>
    <n v="5"/>
    <s v="KUPANG"/>
    <s v="KUPANG"/>
    <s v="OSP"/>
    <s v="REG"/>
    <s v="AO"/>
    <s v="NEW SALES"/>
    <s v="1P INET"/>
    <s v="Completed (PS)"/>
    <s v="RBS-Regional 3"/>
    <d v="2026-08-06T12:23:56"/>
    <d v="2026-08-11T14:10:37"/>
    <n v="69359916"/>
    <m/>
    <n v="172503813554"/>
    <s v="WARKOP SODARA"/>
    <s v="ODP-OSP-FP/52 FP/D01/52.01"/>
    <s v="WO061066750"/>
    <m/>
    <m/>
    <m/>
    <n v="123.66292249999999"/>
    <n v="-10.1499592"/>
    <s v="|MN01740|MYIA-077185528587/POI/JESSICA ERMANILDA ANGKIRIWANG/08118192092/jeajessang@gmail.com"/>
    <s v="MYIB_ASSISTANT"/>
    <m/>
    <m/>
    <m/>
    <m/>
    <m/>
    <m/>
    <m/>
    <m/>
    <s v="Management Janji"/>
    <s v="2026-08-07 13:00:00 | Tanggal pemasangan: 07/08/2026 Jam pemasangan : pagi/siang Info Tambahan : Hubungi pelanggan dulu sebelum ke lokasi. terima kasih"/>
    <s v="FCC"/>
    <d v="2026-06-08T12:25:42"/>
    <d v="2026-08-07T13:00:00"/>
    <m/>
    <s v="PS"/>
    <s v="OSP"/>
    <s v="NO ADDON"/>
    <n v="20260811"/>
    <s v="Completed"/>
    <s v="HSI Bisnis Basic Promo HUT Telkom PSB 70% - 50 Mbps"/>
    <s v="INDIBIZ"/>
    <m/>
    <m/>
    <d v="2026-08-07T13:00:00"/>
    <s v="2026-08-07 13:00:00 | Tanggal pemasangan: 07/08/2026 Jam pemasangan : pagi/siang Info Tambahan : Hubungi pelanggan dulu sebelum ke lokasi. terima kasih"/>
    <n v="2026"/>
    <n v="8"/>
    <n v="11"/>
    <d v="2026-08-11T00:00:00"/>
    <n v="3.4583333333357587"/>
    <x v="2"/>
    <x v="33"/>
  </r>
  <r>
    <n v="1983"/>
    <n v="1002523647"/>
    <n v="3"/>
    <x v="7"/>
    <n v="4"/>
    <s v="KUDUS"/>
    <s v="PATI"/>
    <s v="PAT"/>
    <s v="REG"/>
    <s v="AO"/>
    <s v="NEW SALES"/>
    <m/>
    <s v="102 | FOLLOW UP COMPLETED"/>
    <s v="RBS-Regional 3"/>
    <d v="2026-08-13T10:14:46"/>
    <d v="2026-08-15T15:26:08"/>
    <n v="69364853"/>
    <m/>
    <n v="142551119494"/>
    <s v="CV. TAYU INDAH JAYA"/>
    <s v="ODP-PAT-FAA/114"/>
    <s v="WO061658581"/>
    <m/>
    <m/>
    <m/>
    <n v="111.0367706"/>
    <n v="-6.7480839000000001"/>
    <s v="AMRBS;403098;REG3;DANIEL MARWA DENERO;08112876658;CP.DWI RUSTINI;085728852436;PAKET PROMO 535.000 100mb 1:1;CV. TAYU INDAH JAYA"/>
    <s v="Account Manager"/>
    <m/>
    <m/>
    <m/>
    <m/>
    <m/>
    <m/>
    <m/>
    <m/>
    <s v="Management Janji"/>
    <s v="2026-08-14 13:00:00|telp : 085728852436 M Janji : (14/08/2026) jam Pasang : 09:00 Note : hubungi pelanggan jika ingin kelokasi|40000802|MYDITA"/>
    <s v="FCC"/>
    <s v="13-08-2026 10:39:50"/>
    <d v="2026-08-14T13:00:00"/>
    <s v="Kendala Teknik"/>
    <s v="REVOKE"/>
    <s v="PAT"/>
    <s v="NO ADDON"/>
    <m/>
    <s v="Follow Up Revoke Completed, New Order ID : SC1002528549"/>
    <s v="- 11_11446;Biaya PSB HSI EBIS Tunai di Depan ~ 11[150000]  - SP_NOSS;SP_NOSS ~ Internet NOSS Multispeed Network[0]  - SP_NOSS;SP_NOSS ~ Internet NOSS Multispeed Network[0]  - E25060;E25060 ~ ES25 - Paket HSI Bisnis (HSIE) Khusus Winback 2.0[0]  - E25060~n"/>
    <s v="INDIBIZ"/>
    <m/>
    <m/>
    <d v="2026-08-14T13:00:00"/>
    <s v="2026-08-14 13:00:00|telp : 085728852436 M Janji : (14/08/2026) jam Pasang : 09:00 Note : hubungi pelanggan jika ingin kelokasi|40000802|MYDITA"/>
    <m/>
    <m/>
    <m/>
    <e v="#NUM!"/>
    <e v="#NUM!"/>
    <x v="1"/>
    <x v="3"/>
  </r>
  <r>
    <n v="1984"/>
    <n v="1002509526"/>
    <n v="3"/>
    <x v="2"/>
    <n v="5"/>
    <s v="MADIUN"/>
    <s v="NGAWI"/>
    <s v="JGO"/>
    <s v="REG"/>
    <s v="AO"/>
    <s v="NEW SALES"/>
    <s v="1P INET"/>
    <s v="Completed (PS)"/>
    <s v="RBS-Regional 3"/>
    <d v="2026-08-05T08:10:57"/>
    <d v="2026-08-05T20:30:56"/>
    <n v="69358722"/>
    <m/>
    <n v="152635205068"/>
    <s v="SPBU 54.632.24"/>
    <s v="ODP-JGO-FC/20"/>
    <s v="WO060944467"/>
    <m/>
    <m/>
    <m/>
    <n v="111.207784949098"/>
    <n v="-7.4987047736103003"/>
    <s v="|MN00265|MYIA-007360304680/POI/DHONY SANJAYA/085649138273/spbu54.632.24@gmail.com"/>
    <s v="MYIB_ASSISTANT"/>
    <m/>
    <m/>
    <m/>
    <m/>
    <m/>
    <m/>
    <m/>
    <m/>
    <s v="Management Janji"/>
    <s v="2026-08-06 08:00:00 | Tanggal pemasangan: 06/08/2026 Jam pemasangan : pagi / siang Info Tambahan : Hubungi pelanggan dulu sebelum ke lokasi terima kasih"/>
    <s v="FCC"/>
    <d v="2026-05-08T08:25:38"/>
    <d v="2026-08-06T08:00:00"/>
    <m/>
    <s v="PS"/>
    <s v="JGO"/>
    <s v="NO ADDON"/>
    <n v="20260805"/>
    <s v="Completed"/>
    <s v="HSI Bisnis Promo HUT Telkom PSB 70% - 100 Mbps"/>
    <s v="INDIBIZ"/>
    <m/>
    <m/>
    <d v="2026-08-06T08:00:00"/>
    <s v="2026-08-06 08:00:00 | Tanggal pemasangan: 06/08/2026 Jam pemasangan : pagi / siang Info Tambahan : Hubungi pelanggan dulu sebelum ke lokasi terima kasih"/>
    <n v="2026"/>
    <n v="8"/>
    <n v="5"/>
    <d v="2026-08-05T00:00:00"/>
    <n v="-1.3333333333357587"/>
    <x v="0"/>
    <x v="20"/>
  </r>
  <r>
    <n v="1985"/>
    <n v="1002523889"/>
    <n v="3"/>
    <x v="7"/>
    <n v="4"/>
    <s v="KUDUS"/>
    <s v="KUDUS"/>
    <s v="KUD"/>
    <s v="REG"/>
    <s v="AO"/>
    <s v="NEW SALES"/>
    <s v="1P INET"/>
    <s v="Completed (PS)"/>
    <s v="RBS-Regional 3"/>
    <d v="2026-08-13T11:16:56"/>
    <d v="2026-08-14T10:56:38"/>
    <n v="69364948"/>
    <m/>
    <n v="142401145776"/>
    <s v="Sppg Tanjungrejo"/>
    <s v="ODP-KUD-FZ/043 FZ/D03/043.01"/>
    <s v="WO061653157"/>
    <m/>
    <m/>
    <m/>
    <n v="110.91049599999999"/>
    <n v="-6.7915900000000002"/>
    <s v="|MC60025|MYIA-003664853783/POI/Muhammad yusuf/081229008887/muhammadyusuf.m1183@gmail.com"/>
    <s v="MYIB_ASSISTANT"/>
    <m/>
    <m/>
    <m/>
    <m/>
    <m/>
    <m/>
    <m/>
    <m/>
    <s v="Management Janji"/>
    <s v="2026-08-14 08:00:00 | Nama : BP MUHAMMAD YUSUF No Hp : 081229008887 No Alt :  Tgl Pemasangan : 14 Agustus 2026 Interval : PAGI  Note : Hubungi pelanggan terlebih dahulu"/>
    <s v="FCC"/>
    <s v="13-08-2026 11:25:53"/>
    <d v="2026-08-14T08:00:00"/>
    <m/>
    <s v="PS"/>
    <s v="KUD"/>
    <s v="NO ADDON"/>
    <n v="20260814"/>
    <s v="Completed"/>
    <s v="HSI Bisnis Promo HUT Telkom PSB 70% - 50 Mbps"/>
    <s v="INDIBIZ"/>
    <m/>
    <m/>
    <d v="2026-08-14T08:00:00"/>
    <s v="2026-08-14 08:00:00 | Nama : BP MUHAMMAD YUSUF No Hp : 081229008887 No Alt :  Tgl Pemasangan : 14 Agustus 2026 Interval : PAGI  Note : Hubungi pelanggan terlebih dahulu"/>
    <n v="2026"/>
    <n v="8"/>
    <n v="14"/>
    <d v="2026-08-14T00:00:00"/>
    <n v="-0.33333333333575865"/>
    <x v="0"/>
    <x v="3"/>
  </r>
  <r>
    <n v="1986"/>
    <n v="1002514033"/>
    <n v="3"/>
    <x v="2"/>
    <n v="5"/>
    <s v="KEDIRI"/>
    <s v="TULUNGAGUNG"/>
    <s v="TUL"/>
    <s v="REG"/>
    <s v="AO"/>
    <s v="NEW SALES"/>
    <s v="1P INET"/>
    <s v="Completed (PS)"/>
    <s v="RBS-Regional 3"/>
    <d v="2026-08-07T10:11:56"/>
    <d v="2026-08-08T18:31:44"/>
    <n v="69360519"/>
    <m/>
    <n v="152606246396"/>
    <s v="SPBU 54.662.10"/>
    <s v="ODP-TUL-FU/59 FU/D06/59.01"/>
    <s v="WO061141611"/>
    <m/>
    <m/>
    <m/>
    <n v="111.892640599999"/>
    <n v="-8.1282428105297004"/>
    <s v="|MN00418|MYIA-087326441874/POI/ADE TAUFIK ARIYANTO/082257371565/adetariyanto@gmail.com"/>
    <s v="MYIB_ASSISTANT"/>
    <m/>
    <m/>
    <m/>
    <m/>
    <m/>
    <m/>
    <m/>
    <m/>
    <s v="Management Janji"/>
    <s v="2026-08-08 08:00:00 | Nama Pic : BP ADE No Hp Pic : 082257371565 Jam Pemasangan : 08:00 - 12.00 Tanggal Pemasangan : SABTU 08 AGUSTUS 2026 Info Tambahan : Hubungi pelanggan sebelum datang ke lokasi, terima kasih."/>
    <s v="FCC"/>
    <d v="2026-07-08T10:25:16"/>
    <d v="2026-08-08T08:00:00"/>
    <m/>
    <s v="PS"/>
    <s v="TUL"/>
    <s v="NO ADDON"/>
    <n v="20260808"/>
    <s v="Completed"/>
    <s v="HSI Bisnis Promo HUT Telkom PSB 70% - 50 Mbps"/>
    <s v="INDIBIZ"/>
    <m/>
    <m/>
    <d v="2026-08-08T08:00:00"/>
    <s v="2026-08-08 08:00:00 | Nama Pic : BP ADE No Hp Pic : 082257371565 Jam Pemasangan : 08:00 - 12.00 Tanggal Pemasangan : SABTU 08 AGUSTUS 2026 Info Tambahan : Hubungi pelanggan sebelum datang ke lokasi, terima kasih."/>
    <n v="2026"/>
    <n v="8"/>
    <n v="8"/>
    <d v="2026-08-08T00:00:00"/>
    <n v="-0.33333333333575865"/>
    <x v="0"/>
    <x v="28"/>
  </r>
  <r>
    <n v="1987"/>
    <n v="1002525727"/>
    <n v="3"/>
    <x v="3"/>
    <n v="4"/>
    <s v="PURWOKERTO"/>
    <s v="BANJARNEGARA"/>
    <s v="BJR"/>
    <s v="REG"/>
    <s v="AO"/>
    <s v="NEW SALES"/>
    <s v="1P INET"/>
    <s v="Completed (PS)"/>
    <s v="RBS-Regional 3"/>
    <d v="2026-08-14T09:55:57"/>
    <d v="2026-08-15T10:42:30"/>
    <n v="69365735"/>
    <m/>
    <n v="146372102961"/>
    <s v="TOKO ARYA PERABOT RUMAH TANGGA SIJERUK"/>
    <s v="ODP-BJR-FAJ/017"/>
    <s v="WO061724062"/>
    <m/>
    <m/>
    <m/>
    <n v="109.71178999999999"/>
    <n v="-7.3172629999999996"/>
    <s v="|MC00213|MYIA-007540559436/POI/ARYA BUDHI PRAJNA/0882006386703/aryabodiprajena@gmail.com"/>
    <s v="MYIB_ASSISTANT"/>
    <m/>
    <m/>
    <m/>
    <m/>
    <m/>
    <m/>
    <m/>
    <m/>
    <s v="Management Janji"/>
    <s v="2026-08-16 13:00:00 | M Janji : (15/08/2026) jam Pasang : 09:00 Note : hubungi pelanggan jika ingin kelokasi"/>
    <s v="FCC"/>
    <s v="14-08-2026 10:09:48"/>
    <d v="2026-08-16T13:00:00"/>
    <m/>
    <s v="PS"/>
    <s v="BJR"/>
    <s v="NO ADDON"/>
    <n v="20260815"/>
    <s v="Completed"/>
    <s v="HSI Bisnis Promo HUT Telkom PSB 70% - 300 Mbps"/>
    <s v="INDIBIZ"/>
    <m/>
    <m/>
    <d v="2026-08-16T13:00:00"/>
    <s v="2026-08-16 13:00:00 | M Janji : (15/08/2026) jam Pasang : 09:00 Note : hubungi pelanggan jika ingin kelokasi"/>
    <n v="2026"/>
    <n v="8"/>
    <n v="15"/>
    <d v="2026-08-15T00:00:00"/>
    <n v="-1.5416666666642413"/>
    <x v="0"/>
    <x v="3"/>
  </r>
  <r>
    <n v="1988"/>
    <n v="1002521702"/>
    <n v="3"/>
    <x v="3"/>
    <n v="4"/>
    <s v="YOGYAKARTA"/>
    <s v="SLEMAN"/>
    <s v="PKM"/>
    <s v="REG"/>
    <s v="AO"/>
    <s v="NEW SALES"/>
    <s v="1P INET"/>
    <s v="CANCEL COMPLETED"/>
    <s v="RBS-Regional 3"/>
    <d v="2026-08-12T11:05:56"/>
    <d v="2026-08-15T04:05:19"/>
    <n v="69364032"/>
    <m/>
    <n v="146144118570"/>
    <s v="PT LIMA BERDIKASIH CAHAYA"/>
    <s v="ODP-PKM-FAN/027 FAN/D02/027.01"/>
    <s v="WO061568054"/>
    <m/>
    <m/>
    <m/>
    <n v="110.3891236"/>
    <n v="-7.6807092999999904"/>
    <s v="|MC80054|MYIA-099063892728/POI/FURNIAWAN TIJA/08119825322/furniawan_chen@yahoo.co.id"/>
    <s v="MYIB_ASSISTANT"/>
    <m/>
    <m/>
    <m/>
    <m/>
    <m/>
    <m/>
    <m/>
    <m/>
    <s v="Management Janji"/>
    <s v="2026-08-14 10:00:00 | Tanggal Pemasangan : 14 Agustus 2026 Jam Pemasangan : 08:00 13:00 Info Tambahan : Hubungi pelanggan dulu sebelum ke lokasi terimakasih"/>
    <s v="FCC"/>
    <d v="2026-12-08T11:10:28"/>
    <d v="2026-08-14T10:00:00"/>
    <m/>
    <s v="CANCEL"/>
    <s v="PKM"/>
    <s v="NO ADDON"/>
    <m/>
    <s v="Cancel Completed"/>
    <s v="HSI Bisnis PSB 70% - 300 Mbps"/>
    <s v="INDIBIZ"/>
    <m/>
    <s v="Cancel Completed"/>
    <d v="2026-08-14T10:00:00"/>
    <s v="2026-08-14 10:00:00 | Tanggal Pemasangan : 14 Agustus 2026 Jam Pemasangan : 08:00 13:00 Info Tambahan : Hubungi pelanggan dulu sebelum ke lokasi terimakasih"/>
    <m/>
    <m/>
    <m/>
    <e v="#NUM!"/>
    <e v="#NUM!"/>
    <x v="1"/>
    <x v="3"/>
  </r>
  <r>
    <n v="1989"/>
    <n v="1002530940"/>
    <n v="3"/>
    <x v="1"/>
    <n v="5"/>
    <s v="MADURA"/>
    <s v="BANGKALAN"/>
    <s v="OMB"/>
    <s v="REG"/>
    <s v="AO"/>
    <s v="NEW SALES"/>
    <s v="1P INET"/>
    <s v="MIE - SEND SURVEY"/>
    <s v="RBS-Regional 3"/>
    <d v="2026-08-17T13:53:56"/>
    <d v="2026-08-17T13:56:01"/>
    <n v="69368137"/>
    <m/>
    <n v="152438209349"/>
    <s v="Toko sembako cc clariss"/>
    <s v="ODP-OMB-FAA/45 FAA/D04/45.01"/>
    <s v="WO061934000"/>
    <m/>
    <m/>
    <m/>
    <n v="113.313693031668"/>
    <n v="-7.1352178462506402"/>
    <s v="MD|MYDB-20260816265715|DN00001/MN00572|Toko sembako cc clariss|083845242806"/>
    <s v="MYDIGIBIZPARTNER"/>
    <m/>
    <m/>
    <m/>
    <m/>
    <m/>
    <m/>
    <m/>
    <m/>
    <s v="Management Janji"/>
    <s v="2026-08-18 15:00:00 | Nama : BU USWATUN HASANAH No Hp : 083845242806 No Alt :  Tgl Pemasangan : 18 Agustus 2026 Interval : PAGI  Note : Hubungi pelanggan terlebih dahulu"/>
    <s v="FCC"/>
    <s v="17-08-2026 13:55:06"/>
    <d v="2026-08-18T15:00:00"/>
    <m/>
    <s v="SURVEY_NEW_MANJA"/>
    <s v="OMB"/>
    <s v="NO ADDON"/>
    <m/>
    <s v="MIE - SEND SURVEY"/>
    <s v="HSI Bisnis Promo HUT Telkom PSB 70% - 100 Mbps"/>
    <s v="INDIBIZ"/>
    <m/>
    <m/>
    <d v="2026-08-18T15:00:00"/>
    <s v="2026-08-18 15:00:00 | Nama : BU USWATUN HASANAH No Hp : 083845242806 No Alt :  Tgl Pemasangan : 18 Agustus 2026 Interval : PAGI  Note : Hubungi pelanggan terlebih dahulu"/>
    <m/>
    <m/>
    <m/>
    <e v="#NUM!"/>
    <e v="#NUM!"/>
    <x v="1"/>
    <x v="1"/>
  </r>
  <r>
    <n v="1990"/>
    <n v="1002527242"/>
    <n v="3"/>
    <x v="3"/>
    <n v="4"/>
    <s v="PURWOKERTO"/>
    <s v="BANJARNEGARA"/>
    <s v="BJR"/>
    <s v="REG"/>
    <s v="AO"/>
    <s v="NEW SALES"/>
    <s v="1P INET"/>
    <s v="Completed (PS)"/>
    <s v="RBS-Regional 3"/>
    <d v="2026-08-14T16:49:57"/>
    <d v="2026-08-15T12:06:21"/>
    <n v="69366376"/>
    <m/>
    <n v="146372103277"/>
    <s v="TOKO SEMBAKO IRWANTO"/>
    <s v="ODP-BJR-FAR/021 FAR/D02/021.01"/>
    <s v="WO061772731"/>
    <m/>
    <m/>
    <m/>
    <n v="109.691266"/>
    <n v="-7.4610709999999996"/>
    <s v="|MC80042|MYIA-078083065672/POI/irwanto/082324780003/registrasipendaf.taraninter.net1@gmail.com"/>
    <s v="MYIB_ASSISTANT"/>
    <m/>
    <m/>
    <m/>
    <m/>
    <m/>
    <m/>
    <m/>
    <m/>
    <s v="Management Janji"/>
    <s v="2026-08-17 08:00:00 | Tanggal pemasangan: 27/07/2026 Jam pemasangan : pagi / siang Info Tambahan : Hubungi pelanggan dulu sebelum ke lokasi. terima kasih"/>
    <s v="FCC"/>
    <s v="14-08-2026 16:54:56"/>
    <d v="2026-08-17T08:00:00"/>
    <m/>
    <s v="PS"/>
    <s v="BJR"/>
    <s v="NO ADDON"/>
    <n v="20260815"/>
    <s v="Completed"/>
    <s v="HSI Bisnis Promo HUT Telkom PSB 70% - 300 Mbps"/>
    <s v="INDIBIZ"/>
    <m/>
    <m/>
    <d v="2026-08-17T08:00:00"/>
    <s v="2026-08-17 08:00:00 | Tanggal pemasangan: 27/07/2026 Jam pemasangan : pagi / siang Info Tambahan : Hubungi pelanggan dulu sebelum ke lokasi. terima kasih"/>
    <n v="2026"/>
    <n v="8"/>
    <n v="15"/>
    <d v="2026-08-15T00:00:00"/>
    <n v="-2.3333333333357587"/>
    <x v="0"/>
    <x v="3"/>
  </r>
  <r>
    <n v="1991"/>
    <n v="1002529850"/>
    <n v="3"/>
    <x v="4"/>
    <n v="4"/>
    <s v="PEKALONGAN"/>
    <s v="BREBES"/>
    <s v="BMU"/>
    <s v="REG"/>
    <s v="AO"/>
    <s v="NEW SALES"/>
    <m/>
    <s v="Completed (PS)"/>
    <s v="RBS-Regional 3"/>
    <d v="2026-08-16T15:20:16"/>
    <d v="2026-08-16T15:54:03"/>
    <n v="69364332"/>
    <m/>
    <n v="146281108287"/>
    <s v="SPPG PAGUYANGAN WINDUAJI"/>
    <s v="ODP-BMU-FL/069"/>
    <s v="WO061887303"/>
    <m/>
    <m/>
    <m/>
    <n v="109.06211225396299"/>
    <n v="-7.3309132781576301"/>
    <s v="|MN00292|MYIA-047497960010/POI/DIO DWIYAN PAZHARI/082328899767/diodwiyanp@gmail.com"/>
    <s v="MYDIGIBIZPARTNER"/>
    <m/>
    <m/>
    <m/>
    <m/>
    <m/>
    <m/>
    <m/>
    <m/>
    <s v="Management Janji"/>
    <s v="2026-08-13 15:00:00 | Waktu pemasnagan : 13 Agustus 2026  Jam pemasangan : 08.00 - 12.00  Mohon hubungi pelanggan sebelum ke lokasi   Terima kasih"/>
    <s v="FCC"/>
    <s v="16-08-2026 15:25:15"/>
    <m/>
    <m/>
    <s v="PS"/>
    <s v="BMU"/>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3 15:00:00 | Waktu pemasnagan : 13 Agustus 2026  Jam pemasangan : 08.00 - 12.00  Mohon hubungi pelanggan sebelum ke lokasi   Terima kasih"/>
    <n v="2026"/>
    <n v="8"/>
    <n v="16"/>
    <d v="2026-08-16T00:00:00"/>
    <n v="-0.29166666666424135"/>
    <x v="0"/>
    <x v="3"/>
  </r>
  <r>
    <n v="1992"/>
    <n v="1002530587"/>
    <n v="3"/>
    <x v="1"/>
    <n v="5"/>
    <s v="MADURA"/>
    <s v="BANGKALAN"/>
    <s v="OMB"/>
    <s v="REG"/>
    <s v="AO"/>
    <s v="NEW SALES"/>
    <s v="1P INET"/>
    <s v="MIE - SEND SURVEY"/>
    <s v="RBS-Regional 3"/>
    <d v="2026-08-17T10:32:56"/>
    <d v="2026-08-17T10:34:01"/>
    <n v="69367912"/>
    <m/>
    <n v="152438209196"/>
    <s v="TOKO AZIZI BAROKAH"/>
    <s v="ODP-OMB-FG/01 FG/D01/01.01"/>
    <s v="WO061916426"/>
    <m/>
    <m/>
    <m/>
    <n v="113.432417996227"/>
    <n v="-6.96115296759071"/>
    <s v="MD|MYDB-20260815265611|DN00001/MN00802|TOKO AZIZI BAROKAH|085856976028"/>
    <s v="MYDIGIBIZPARTNER"/>
    <m/>
    <m/>
    <m/>
    <m/>
    <m/>
    <m/>
    <m/>
    <m/>
    <s v="Management Janji"/>
    <s v="2026-08-18 13:00:00 | Nama Pic : bp nauval No Hp Pic : 085856976028 No alt : - Jam Pemasangan : pagi siang  Tanggal Pemasangan : 17 Agustus 2026"/>
    <s v="FCC"/>
    <s v="17-08-2026 10:39:55"/>
    <d v="2026-08-18T13:00:00"/>
    <m/>
    <s v="SURVEY_NEW_MANJA"/>
    <s v="OMB"/>
    <s v="NETMONK"/>
    <m/>
    <s v="MIE - SEND SURVEY"/>
    <s v="HSI Bisnis Bundling Netmonk Promo 2026 PSB 70% - 150 Mbps"/>
    <s v="INDIBIZ"/>
    <m/>
    <m/>
    <d v="2026-08-18T13:00:00"/>
    <s v="2026-08-18 13:00:00 | Nama Pic : bp nauval No Hp Pic : 085856976028 No alt : - Jam Pemasangan : pagi siang  Tanggal Pemasangan : 17 Agustus 2026"/>
    <m/>
    <m/>
    <m/>
    <e v="#NUM!"/>
    <e v="#NUM!"/>
    <x v="1"/>
    <x v="1"/>
  </r>
  <r>
    <n v="1993"/>
    <n v="1002524376"/>
    <n v="3"/>
    <x v="1"/>
    <n v="5"/>
    <s v="SBY UTARA"/>
    <s v="GRESIK"/>
    <s v="CRM"/>
    <s v="REG"/>
    <s v="AO"/>
    <s v="NEW SALES"/>
    <s v="1P INET"/>
    <s v="Completed (PS)"/>
    <s v="RBS-Regional 3"/>
    <d v="2026-08-13T13:59:57"/>
    <d v="2026-08-14T22:13:09"/>
    <n v="69365198"/>
    <m/>
    <n v="152446246196"/>
    <s v="UPT SD Negeri 215 Gresik Ruang Lab"/>
    <s v="ODP-CRM-FG/04 FG/D03/04.01"/>
    <s v="WO061673444"/>
    <m/>
    <m/>
    <m/>
    <n v="112.572727762162"/>
    <n v="-7.24864814847641"/>
    <s v="MD|MYDB-20260813265215|DN00001/MN02100|UPT SD Negeri 215 Gresik Ruang Lab|085648972100"/>
    <s v="MYDIGIBIZPARTNER"/>
    <m/>
    <m/>
    <m/>
    <m/>
    <m/>
    <m/>
    <m/>
    <m/>
    <s v="Management Janji"/>
    <s v="2026-08-14 13:00:00 | Nama : BU SHELLA MASDJID No Hp : 085648972100 No Alt :  Tgl Pemasangan : 14 Agustus 2026 Interval : PAGI  Note : Hubungi pelanggan terlebih dahulu"/>
    <s v="FCC"/>
    <s v="13-08-2026 14:39:50"/>
    <d v="2026-08-14T13:00:00"/>
    <m/>
    <s v="PS"/>
    <s v="CRM"/>
    <s v="NO ADDON"/>
    <n v="20260814"/>
    <s v="Completed"/>
    <s v="HSI Bisnis Promo HUT Telkom PSB 70% - 75 Mbps"/>
    <s v="INDIBIZ"/>
    <m/>
    <m/>
    <d v="2026-08-14T13:00:00"/>
    <s v="2026-08-14 13:00:00 | Nama : BU SHELLA MASDJID No Hp : 085648972100 No Alt :  Tgl Pemasangan : 14 Agustus 2026 Interval : PAGI  Note : Hubungi pelanggan terlebih dahulu"/>
    <n v="2026"/>
    <n v="8"/>
    <n v="14"/>
    <d v="2026-08-14T00:00:00"/>
    <n v="-0.54166666666424135"/>
    <x v="0"/>
    <x v="15"/>
  </r>
  <r>
    <n v="1994"/>
    <n v="1002506779"/>
    <n v="3"/>
    <x v="6"/>
    <n v="5"/>
    <s v="PASURUAN"/>
    <s v="LUMAJANG"/>
    <s v="PII"/>
    <s v="REG"/>
    <s v="AO"/>
    <s v="NEW SALES"/>
    <m/>
    <s v="Completed (PS)"/>
    <s v="RBS-Regional 3"/>
    <d v="2026-08-04T08:34:52"/>
    <d v="2026-08-05T16:49:09"/>
    <n v="69357919"/>
    <m/>
    <n v="152542208048"/>
    <s v="SPBU PERTAMINA 53.673.17"/>
    <s v="ODP-PII-FF/34"/>
    <s v="WO060878580"/>
    <m/>
    <m/>
    <m/>
    <n v="113.13930860000001"/>
    <n v="-8.2252443"/>
    <s v="|MN02178|/SPBU PERTAMINA 53.673.17/WINBACK 2.0 HSI B2B (1:1) 50MBPS 355RB PSB DISC 70%//spbu5367317@gmail.com/SENDY WAHYU TYA ANGGARDA/085204603860085649679996"/>
    <s v="Sales Force DBS"/>
    <m/>
    <m/>
    <m/>
    <m/>
    <m/>
    <m/>
    <m/>
    <m/>
    <s v="Management Janji"/>
    <s v="2026-08-05 08:00:00|Nama Pic : BP SENDY No Hp Pic : 085204603860 Jam Pemasangan : 08:00 - 12.00 Tanggal Pemasangan : RABU 05 AGUSTUS 2026 Info Tambahan : Hubungi pelanggan sebelum datang ke lokasi, terima kasih.|40961370|MYDITA"/>
    <s v="FCC"/>
    <d v="2026-04-08T08:40:22"/>
    <d v="2026-08-05T08:00:00"/>
    <m/>
    <s v="PS"/>
    <s v="PII"/>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Nama Pic : BP SENDY No Hp Pic : 085204603860 Jam Pemasangan : 08:00 - 12.00 Tanggal Pemasangan : RABU 05 AGUSTUS 2026 Info Tambahan : Hubungi pelanggan sebelum datang ke lokasi, terima kasih.|40961370|MYDITA"/>
    <n v="2026"/>
    <n v="8"/>
    <n v="5"/>
    <d v="2026-08-05T00:00:00"/>
    <n v="-0.33333333333575865"/>
    <x v="0"/>
    <x v="26"/>
  </r>
  <r>
    <n v="1995"/>
    <n v="1002522159"/>
    <n v="3"/>
    <x v="3"/>
    <n v="4"/>
    <s v="MAGELANG"/>
    <s v="PURWOREJJO"/>
    <s v="PWJ"/>
    <s v="REG"/>
    <s v="AO"/>
    <s v="NEW SALES"/>
    <s v="1P INET"/>
    <s v="Completed (PS)"/>
    <s v="RBS-Regional 3"/>
    <d v="2026-08-12T13:31:58"/>
    <d v="2026-08-13T16:32:40"/>
    <n v="69364247"/>
    <m/>
    <n v="142138510557"/>
    <s v="PEMDES MUDALREJO"/>
    <s v="ODP-PWJ-FAN/056 FAN/D01/056.01"/>
    <s v="WO061588696"/>
    <m/>
    <m/>
    <m/>
    <n v="110.0505996"/>
    <n v="-7.6604540999999999"/>
    <s v="|MN01685|MYIA-085676889841/POI/TAFSIR BADAWI/085329323909/tafsirbadawi12@gmail.com"/>
    <s v="MYIB_ASSISTANT"/>
    <m/>
    <m/>
    <m/>
    <m/>
    <m/>
    <m/>
    <m/>
    <m/>
    <s v="Management Janji"/>
    <s v="2026-08-17 13:00:00 | Tanggal pemasangan :13/08/2026 Jam pemasangan : pagi/siang Info Tambahan : Hubungi pelanggan dulu sebelum ke lokasi terima kasih."/>
    <s v="FCC"/>
    <d v="2026-12-08T13:39:52"/>
    <d v="2026-08-17T13:00:00"/>
    <m/>
    <s v="PS"/>
    <s v="PWJ"/>
    <s v="NO ADDON"/>
    <n v="20260813"/>
    <s v="Completed"/>
    <s v="HSI Bisnis Basic Promo HUT Telkom PSB 70% - 100 Mbps"/>
    <s v="INDIBIZ"/>
    <m/>
    <m/>
    <d v="2026-08-17T13:00:00"/>
    <s v="2026-08-17 13:00:00 | Tanggal pemasangan :13/08/2026 Jam pemasangan : pagi/siang Info Tambahan : Hubungi pelanggan dulu sebelum ke lokasi terima kasih."/>
    <n v="2026"/>
    <n v="8"/>
    <n v="13"/>
    <d v="2026-08-13T00:00:00"/>
    <n v="-4.5416666666642413"/>
    <x v="0"/>
    <x v="3"/>
  </r>
  <r>
    <n v="1996"/>
    <n v="1002529473"/>
    <n v="3"/>
    <x v="7"/>
    <n v="4"/>
    <s v="SOLO"/>
    <s v="INNER - SOLO JATENG TIMUR"/>
    <s v="KRT"/>
    <s v="REG"/>
    <s v="AO"/>
    <s v="NEW SALES"/>
    <m/>
    <s v="MYCX - SEND OPEN PAPERLESS"/>
    <s v="RBS-Regional 3"/>
    <d v="2026-08-16T11:13:51"/>
    <d v="2026-08-16T11:16:29"/>
    <n v="69367364"/>
    <m/>
    <n v="142505403042"/>
    <s v="Rumah Harwanto"/>
    <s v="ODP-KRT-FC/002"/>
    <m/>
    <m/>
    <m/>
    <m/>
    <n v="110.80446000000001"/>
    <n v="-7.5405360000000003"/>
    <s v="AMRBS;960218/Candra Evita Tryariestya/TREG4SOLO/Sinta Fitrianingrum/08994114600/082226006543/sinta.fitrii@gmail.com /PSB HSI BISNIS WB2 1S INET 200MBPS 790K/Rumah Harwanto/PASANG 2 LINE"/>
    <s v="Account Manager"/>
    <m/>
    <m/>
    <m/>
    <m/>
    <m/>
    <m/>
    <m/>
    <m/>
    <m/>
    <m/>
    <m/>
    <s v="16-08-2026 11:39:53"/>
    <m/>
    <m/>
    <s v="INPROGRESS_SC"/>
    <s v="KRT"/>
    <s v="NO ADDON"/>
    <m/>
    <s v="SEND PAPERLESS OPEN"/>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1997"/>
    <n v="1002505691"/>
    <n v="3"/>
    <x v="3"/>
    <n v="4"/>
    <s v="YOGYAKARTA"/>
    <s v="INNER - YOGYA JATENG SELATAN"/>
    <s v="KBU"/>
    <s v="REG"/>
    <s v="AO"/>
    <s v="NEW SALES"/>
    <m/>
    <s v="100 | REVOKE COMPLETED"/>
    <s v="RBS-Regional 3"/>
    <d v="2026-08-03T10:00:33"/>
    <d v="2026-08-11T09:47:16"/>
    <n v="69357297"/>
    <m/>
    <n v="146113146871"/>
    <s v="SINERGY EFFICIENCY SOLUTIONS"/>
    <s v="ODP-KBU-FHF/002"/>
    <s v="WO060772691"/>
    <m/>
    <m/>
    <m/>
    <n v="110.366873"/>
    <n v="-7.7908432999999997"/>
    <s v="|MC80228|/SINERGY EFFICIENCY SOLUTIONS/Paket HSI Bisnis Promo HUT Telkom 1:1 50Mbps/CAROLINE JAKOB/089626900317 08119592576/caroline@synergy.id"/>
    <s v="Sales Profesional"/>
    <m/>
    <m/>
    <m/>
    <m/>
    <m/>
    <m/>
    <m/>
    <m/>
    <s v="Management Janji"/>
    <s v="2026-08-05 13:00:00|Tanggal pemasangan : 05 agustus 2026 Jam pemasangan : pagi/siang Info Tambahan : Hubungi pelanggan dulu sebelum ke lokasi terima kasih|40010577|MYDITA"/>
    <s v="FCC"/>
    <d v="2026-03-08T10:10:41"/>
    <d v="2026-08-05T13:00:00"/>
    <s v="Kendala Pelanggan"/>
    <s v="REVOKE"/>
    <s v="KBU"/>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Tanggal pemasangan : 05 agustus 2026 Jam pemasangan : pagi/siang Info Tambahan : Hubungi pelanggan dulu sebelum ke lokasi terima kasih|40010577|MYDITA"/>
    <m/>
    <m/>
    <m/>
    <e v="#NUM!"/>
    <e v="#NUM!"/>
    <x v="1"/>
    <x v="3"/>
  </r>
  <r>
    <n v="1998"/>
    <n v="1002523500"/>
    <n v="3"/>
    <x v="0"/>
    <n v="5"/>
    <s v="KUPANG"/>
    <s v="KUPANG"/>
    <s v="KPN"/>
    <s v="DPS"/>
    <s v="AO"/>
    <s v="NEW SALES"/>
    <m/>
    <s v="7 | OSS - PROVISIONING ISSUED"/>
    <s v="DPS-Financial &amp; Welfare"/>
    <d v="2026-08-13T09:36:01"/>
    <d v="2026-08-13T09:39:53"/>
    <n v="67991343"/>
    <n v="3808479386"/>
    <n v="172502311454"/>
    <s v="PT. KB FINANSIA MULTI FINANCE"/>
    <s v="ODP-KPN-FU/66"/>
    <s v="WO061644174"/>
    <m/>
    <m/>
    <m/>
    <n v="123.6093334"/>
    <n v="-10.170774099999999"/>
    <s v="DPS FWS LOP285258  AM Saphira Diella Varianty  081259233103    Pic Lokasi Ilham Ansori  +62 813-6666-5378 / ilham.ansori@finansia.com"/>
    <s v="Account Manager"/>
    <m/>
    <m/>
    <m/>
    <m/>
    <m/>
    <m/>
    <m/>
    <m/>
    <s v="Management Janji"/>
    <s v="Indibiz 2P INTERNET + TELP 50 Mbps"/>
    <s v="FCC"/>
    <s v="13-08-2026 09:40:08"/>
    <m/>
    <m/>
    <s v="PI"/>
    <s v="KPN"/>
    <s v="NO ADDON"/>
    <m/>
    <s v="Provisioning Issued"/>
    <s v="- 11_11450;Biaya PSB Reguler HSI EBIS ~ 11[500000]  - BWY DL;BWY DL ~ Saluran Dua Arah(BothWay)[0]  - E23053;E23053 ~ ES23 - Paket HSI Bisnis  Phone (PHONE)[0]  - E23053~null~44864;E23053||11||Abodemen 0[0]  - E23053~null~E23053_IN800;IN800 ~ Free Lokal d"/>
    <s v="INDIBIZ"/>
    <m/>
    <m/>
    <d v="2026-08-13T13:30:00"/>
    <s v="Indibiz 2P INTERNET + TELP 50 Mbps"/>
    <m/>
    <m/>
    <m/>
    <e v="#NUM!"/>
    <e v="#NUM!"/>
    <x v="1"/>
    <x v="33"/>
  </r>
  <r>
    <n v="1999"/>
    <n v="1002520743"/>
    <n v="3"/>
    <x v="4"/>
    <n v="4"/>
    <s v="PEKALONGAN"/>
    <s v="PEKALONGAN"/>
    <s v="KJE"/>
    <s v="REG"/>
    <s v="AO"/>
    <s v="NEW SALES"/>
    <m/>
    <s v="QC MIA - INVALID QUALITY CONTROL MIA"/>
    <s v="RBS-Regional 3"/>
    <d v="2026-08-11T16:35:02"/>
    <d v="2026-08-13T17:29:19"/>
    <n v="69363621"/>
    <m/>
    <n v="146219104085"/>
    <s v=" SMK MUHAMMADIYAH KARANGANYAR"/>
    <s v="ODP-KJE-FB/114"/>
    <m/>
    <m/>
    <m/>
    <m/>
    <n v="109.607975"/>
    <n v="-7.0326461"/>
    <s v="AMRBS;405260;TREG3;RIZKY WIBAWA;085728102811;PIC 082322122887 RIYANTO;HSI 1S 300MB;1.030.000;riankomp4@gmail.com"/>
    <s v="Account Manager"/>
    <m/>
    <m/>
    <m/>
    <m/>
    <m/>
    <m/>
    <m/>
    <m/>
    <m/>
    <m/>
    <m/>
    <d v="2026-11-08T16:39:47"/>
    <m/>
    <m/>
    <s v="QC1"/>
    <s v="KJE"/>
    <s v="NO ADDON"/>
    <m/>
    <s v="QC MIA - INVALID QUALITY CONTROL MIA - Tanda Tangan Berbeda - Uploadkan ttd digital sesuai KTP"/>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2000"/>
    <n v="1002522508"/>
    <n v="3"/>
    <x v="4"/>
    <n v="4"/>
    <s v="SEMARANG"/>
    <s v="SALATIGA"/>
    <s v="SLI"/>
    <s v="REG"/>
    <s v="AO"/>
    <s v="NEW SALES"/>
    <s v="1P INET"/>
    <s v="Completed (PS)"/>
    <s v="RBS-Regional 3"/>
    <d v="2026-08-12T14:55:58"/>
    <d v="2026-08-14T12:47:38"/>
    <n v="69364388"/>
    <m/>
    <n v="142434111387"/>
    <s v="PT Bina Artha Ventura"/>
    <s v="ODP-SLI-FAF/091 FAF/D05/091.01"/>
    <s v="WO061599218"/>
    <m/>
    <m/>
    <m/>
    <n v="110.49893299999999"/>
    <n v="-7.3405969999999998"/>
    <s v="|MN00481|MYIA-081434256711/POI/joko prasetiyo/089648520408/j.prasetiyo19@gmail.com"/>
    <s v="MYIB_ASSISTANT"/>
    <m/>
    <m/>
    <m/>
    <m/>
    <m/>
    <m/>
    <m/>
    <m/>
    <s v="Management Janji"/>
    <s v="2026-08-14 08:00:00 | Tanggal Pemasangan : 14 Agustus 2026 Jam Pemasangan : 08:00 13:00 Info Tambahan : Hubungi pelanggan dulu sebelum ke lokasi terimakasih"/>
    <s v="FCC"/>
    <d v="2026-12-08T15:10:41"/>
    <d v="2026-08-14T08:00:00"/>
    <m/>
    <s v="PS"/>
    <s v="SLI"/>
    <s v="NO ADDON"/>
    <n v="20260814"/>
    <s v="Completed"/>
    <s v="HSI Bisnis Promo HUT Telkom PSB 70% - 50 Mbps"/>
    <s v="INDIBIZ"/>
    <m/>
    <m/>
    <d v="2026-08-14T08:00:00"/>
    <s v="2026-08-14 08:00:00 | Tanggal Pemasangan : 14 Agustus 2026 Jam Pemasangan : 08:00 13:00 Info Tambahan : Hubungi pelanggan dulu sebelum ke lokasi terimakasih"/>
    <n v="2026"/>
    <n v="8"/>
    <n v="14"/>
    <d v="2026-08-14T00:00:00"/>
    <n v="-0.33333333333575865"/>
    <x v="0"/>
    <x v="3"/>
  </r>
  <r>
    <n v="2001"/>
    <n v="1002516230"/>
    <n v="3"/>
    <x v="2"/>
    <n v="5"/>
    <s v="MADIUN"/>
    <s v="MADIUN"/>
    <s v="MNZ"/>
    <s v="REG"/>
    <s v="AO"/>
    <s v="NEW SALES"/>
    <s v="1P INET"/>
    <s v="Completed (PS)"/>
    <s v="RBS-Regional 3"/>
    <d v="2026-08-08T19:31:57"/>
    <d v="2026-08-11T08:47:16"/>
    <n v="69361668"/>
    <m/>
    <n v="152601214986"/>
    <s v="SPBU 54.631.17 (OFFICE)"/>
    <s v="ODP-MNZ-FAN/03 FAN/D01/03.01"/>
    <s v="WO061291434"/>
    <m/>
    <m/>
    <m/>
    <n v="111.53434900000001"/>
    <n v="-7.6062919999999998"/>
    <s v="|MN00286|MYIA-021461661755/POI/IWAN SETYAWAN/08563623930/iwansetawan1989e3@gmail.com"/>
    <s v="MYIB_ASSISTANT"/>
    <m/>
    <m/>
    <m/>
    <m/>
    <m/>
    <m/>
    <m/>
    <m/>
    <s v="Management Janji"/>
    <s v="2026-08-10 08:00:00 | M Janji : 10 agustus 2026 jam Pasang : pagi  Note : hubungi pelanggan jika ingin kelokasi "/>
    <s v="FCC"/>
    <d v="2026-08-08T19:39:43"/>
    <d v="2026-08-10T08:00:00"/>
    <m/>
    <s v="PS"/>
    <s v="MNZ"/>
    <s v="NO ADDON"/>
    <n v="20260811"/>
    <s v="Completed"/>
    <s v="HSI Bisnis Promo HUT Telkom PSB 70% - 50 Mbps"/>
    <s v="INDIBIZ"/>
    <m/>
    <m/>
    <d v="2026-08-10T08:00:00"/>
    <s v="2026-08-10 08:00:00 | M Janji : 10 agustus 2026 jam Pasang : pagi  Note : hubungi pelanggan jika ingin kelokasi "/>
    <n v="2026"/>
    <n v="8"/>
    <n v="11"/>
    <d v="2026-08-11T00:00:00"/>
    <n v="0.66666666666424135"/>
    <x v="0"/>
    <x v="20"/>
  </r>
  <r>
    <n v="2002"/>
    <n v="1002526959"/>
    <n v="3"/>
    <x v="1"/>
    <n v="5"/>
    <s v="SBY SELATAN"/>
    <s v="KETINTANG"/>
    <s v="WRU"/>
    <s v="REG"/>
    <s v="AO"/>
    <s v="NEW SALES"/>
    <s v="1P INET"/>
    <s v="100 | REVOKE COMPLETED"/>
    <s v="RBS-Regional 3"/>
    <d v="2026-08-14T15:37:56"/>
    <d v="2026-08-18T08:35:20"/>
    <n v="69366269"/>
    <m/>
    <n v="152302236765"/>
    <s v="Karma Mitra Jaya Prakasa"/>
    <s v="ODP-WR1-FHD/06 FHD/D01/01.06"/>
    <s v="WO061764196"/>
    <m/>
    <m/>
    <m/>
    <n v="112.716719"/>
    <n v="-7.3806709000000001"/>
    <s v="|MN00458|MYIA-014270298589/POI/Sugiyanto/+628133305375/asriwasisto092@gmail.com"/>
    <s v="MYIB_ASSISTANT"/>
    <m/>
    <m/>
    <m/>
    <m/>
    <m/>
    <m/>
    <m/>
    <m/>
    <s v="Management Janji"/>
    <s v="2026-08-15 13:00:00 | Tanggal Pemasangan : 13 Agustus 2026 Jam Pemasangan : 08:00 15:00 Info Tambahan : Hubungi pelanggan dulu sebelum ke lokasi terimakasih"/>
    <s v="FCC"/>
    <s v="14-08-2026 15:39:56"/>
    <d v="2026-08-15T13:00:00"/>
    <s v="Kendala Teknik"/>
    <s v="REVOKE"/>
    <s v="WRU"/>
    <s v="NO ADDON"/>
    <m/>
    <s v="Revoke Completed"/>
    <s v="HSI Bisnis Basic Promo HUT Telkom PSB 70% - 50 Mbps"/>
    <s v="INDIBIZ"/>
    <m/>
    <m/>
    <d v="2026-08-15T13:00:00"/>
    <s v="2026-08-15 13:00:00 | Tanggal Pemasangan : 13 Agustus 2026 Jam Pemasangan : 08:00 15:00 Info Tambahan : Hubungi pelanggan dulu sebelum ke lokasi terimakasih"/>
    <m/>
    <m/>
    <m/>
    <e v="#NUM!"/>
    <e v="#NUM!"/>
    <x v="1"/>
    <x v="8"/>
  </r>
  <r>
    <n v="2003"/>
    <n v="1002522773"/>
    <n v="3"/>
    <x v="5"/>
    <n v="5"/>
    <s v="DENPASAR"/>
    <s v="UBUNG"/>
    <s v="UBN"/>
    <s v="REG"/>
    <s v="AO"/>
    <s v="NEW SALES"/>
    <m/>
    <s v="Completed (PS)"/>
    <s v="RBS-Regional 3"/>
    <d v="2026-08-12T16:01:24"/>
    <d v="2026-08-13T15:55:05"/>
    <n v="69364484"/>
    <m/>
    <n v="172418757502"/>
    <s v="MI AL - MA&amp; 39;RUF DENPASAR"/>
    <s v="ODP-UBN-FBE/33"/>
    <s v="WO061618113"/>
    <m/>
    <m/>
    <m/>
    <n v="115.1946403"/>
    <n v="-8.6226292000000004"/>
    <s v="|MN02545|/PIC IBU PENY MARLISTYAWARDHANY/081999148710/mialmarufdps@gmail.com"/>
    <s v="Sales Force DBS"/>
    <m/>
    <m/>
    <m/>
    <m/>
    <m/>
    <m/>
    <m/>
    <m/>
    <s v="Management Janji"/>
    <s v="2026-08-13 15:00:00|Nama Pic : bu PENY  No Hp Pic : 081999148710 No alt : - Jam Pemasangan : siang  Tanggal Pemasangan : 13 Agustus 2026|40951375|MYDITA"/>
    <s v="FCC"/>
    <d v="2026-12-08T16:09:48"/>
    <d v="2026-08-13T15:00:00"/>
    <m/>
    <s v="PS"/>
    <s v="UBN"/>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5:00:00"/>
    <s v="2026-08-13 15:00:00|Nama Pic : bu PENY  No Hp Pic : 081999148710 No alt : - Jam Pemasangan : siang  Tanggal Pemasangan : 13 Agustus 2026|40951375|MYDITA"/>
    <n v="2026"/>
    <n v="8"/>
    <n v="13"/>
    <d v="2026-08-13T00:00:00"/>
    <n v="-0.625"/>
    <x v="0"/>
    <x v="13"/>
  </r>
  <r>
    <n v="2004"/>
    <n v="1002517886"/>
    <n v="3"/>
    <x v="7"/>
    <n v="4"/>
    <s v="SOLO"/>
    <s v="INNER - SOLO JATENG TIMUR"/>
    <s v="KRT"/>
    <s v="REG"/>
    <s v="AO"/>
    <s v="NEW SALES"/>
    <m/>
    <s v="Completed (PS)"/>
    <s v="RBS-Regional 3"/>
    <d v="2026-08-10T13:56:51"/>
    <d v="2026-08-12T14:24:11"/>
    <n v="69362508"/>
    <m/>
    <n v="142505403180"/>
    <s v="PT Solo Kulina Utama"/>
    <s v="ODP-KRT-FAZ/031"/>
    <s v="WO061492346"/>
    <m/>
    <m/>
    <m/>
    <n v="110.814350631216"/>
    <n v="-7.5820766089246296"/>
    <s v="AMRBS;406329/Afiq Adzana/TREG4SOLO/Guntur/085742212600 / 082226112532/it-solo@indoguna.co.id / acct-solo@indoguna.co.id /PSB Winback 2.0 Bisnis 150 Mbps Rp 620.000"/>
    <s v="Amex"/>
    <m/>
    <m/>
    <m/>
    <m/>
    <m/>
    <m/>
    <m/>
    <m/>
    <s v="Management Janji"/>
    <s v="2026-08-12 13:00:00|Nama Pic : bp Guntur No Hp Pic : 085742212600 No alt : - Jam Pemasangan : pagi  Tanggal Pemasangan : 12 Agustus 2026|40951375|MYDITA"/>
    <s v="FCC"/>
    <d v="2026-10-08T14:09:59"/>
    <d v="2026-08-12T13:00:00"/>
    <m/>
    <s v="PS"/>
    <s v="KRT"/>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13:00:00"/>
    <s v="2026-08-12 13:00:00|Nama Pic : bp Guntur No Hp Pic : 085742212600 No alt : - Jam Pemasangan : pagi  Tanggal Pemasangan : 12 Agustus 2026|40951375|MYDITA"/>
    <n v="2026"/>
    <n v="8"/>
    <n v="12"/>
    <d v="2026-08-12T00:00:00"/>
    <n v="-0.54166666666424135"/>
    <x v="0"/>
    <x v="3"/>
  </r>
  <r>
    <n v="2005"/>
    <n v="1002525616"/>
    <n v="3"/>
    <x v="7"/>
    <n v="4"/>
    <s v="KUDUS"/>
    <s v="BLORA"/>
    <s v="CEP"/>
    <s v="REG"/>
    <s v="AO"/>
    <s v="NEW SALES"/>
    <s v="1P INET"/>
    <s v="Completed (PS)"/>
    <s v="RBS-Regional 3"/>
    <d v="2026-08-14T09:25:57"/>
    <d v="2026-08-15T14:12:15"/>
    <n v="69365677"/>
    <m/>
    <n v="142552107776"/>
    <s v="DIGITAL KREASI NETWORK (Cepu)"/>
    <s v="ODP-CEP-FE/045 FE/D06/045.01"/>
    <s v="WO061720940"/>
    <m/>
    <m/>
    <m/>
    <n v="111.59342599999999"/>
    <n v="-7.1407860000000003"/>
    <s v="|MN02760|MYIA-029093073061/POI/Marsya/08212469479/networkdigitalkreasi@gmail.com"/>
    <s v="MYIB_ASSISTANT"/>
    <m/>
    <m/>
    <m/>
    <m/>
    <m/>
    <m/>
    <m/>
    <m/>
    <s v="Management Janji"/>
    <s v="2026-08-15 08:00:00 | Nama PIC : bu rani  No HP : 08212469479 Alt : 081943566206 / reza M Janji : 15/AGUSTUS/2026 jam Pasang : Pagi  Note : hubungi pelanggan jika ingin kelokasi, terimakasih. "/>
    <s v="FCC"/>
    <s v="14-08-2026 09:40:20"/>
    <d v="2026-08-15T08:00:00"/>
    <m/>
    <s v="PS"/>
    <s v="CEP"/>
    <s v="NO ADDON"/>
    <n v="20260815"/>
    <s v="Completed"/>
    <s v="HSI Bisnis Promo HUT Telkom PSB 70% - 50 Mbps"/>
    <s v="INDIBIZ"/>
    <m/>
    <m/>
    <d v="2026-08-15T08:00:00"/>
    <s v="2026-08-15 08:00:00 | Nama PIC : bu rani  No HP : 08212469479 Alt : 081943566206 / reza M Janji : 15/AGUSTUS/2026 jam Pasang : Pagi  Note : hubungi pelanggan jika ingin kelokasi, terimakasih. "/>
    <n v="2026"/>
    <n v="8"/>
    <n v="15"/>
    <d v="2026-08-15T00:00:00"/>
    <n v="-0.33333333333575865"/>
    <x v="0"/>
    <x v="3"/>
  </r>
  <r>
    <n v="2006"/>
    <n v="1002514843"/>
    <n v="3"/>
    <x v="0"/>
    <n v="5"/>
    <s v="KUPANG"/>
    <s v="KUPANG"/>
    <s v="KPN"/>
    <s v="REG"/>
    <s v="AO"/>
    <s v="NEW SALES"/>
    <s v="1P INET"/>
    <s v="OSS - FALLOUT"/>
    <s v="RBS-Regional 3"/>
    <d v="2026-08-07T14:28:56"/>
    <d v="2026-08-10T13:31:15"/>
    <n v="69360888"/>
    <m/>
    <n v="172502311392"/>
    <s v="SMA IT ICC"/>
    <s v="ODP-KPN-FU/05 FU/D01/05.01"/>
    <s v="WO061172537"/>
    <m/>
    <m/>
    <m/>
    <n v="123.609710410237"/>
    <n v="-10.169551645376099"/>
    <s v="MD|MYDB-20260807264660|DC40005/MC40050|SMA IT ICC|085293434340"/>
    <s v="MYDIGIBIZPARTNER"/>
    <m/>
    <m/>
    <m/>
    <m/>
    <m/>
    <m/>
    <m/>
    <m/>
    <s v="Management Janji"/>
    <s v="2026-08-08 13:00:00 | Nama Pic : bu sri  No Hp Pic : 085293434340 No alt : - Jam Pemasangan : siang  Tanggal Pemasangan : 8 Agustus 2026"/>
    <s v="FCC"/>
    <d v="2026-07-08T14:40:02"/>
    <d v="2026-08-08T13:00:00"/>
    <s v="Kendala Teknik"/>
    <s v="FO_WFM"/>
    <s v="KPN"/>
    <s v="NO ADDON"/>
    <m/>
    <s v="Provisioning Failed|WFM|INF009011338|TKJ_-10.171759999999999,123.61145499999999_penarikan rumit kabel tdk bisa lewat sembaran"/>
    <s v="HSI Bisnis Promo HUT Telkom PSB 70% - 50 Mbps"/>
    <s v="INDIBIZ"/>
    <m/>
    <m/>
    <d v="2026-08-08T13:00:00"/>
    <s v="2026-08-08 13:00:00 | Nama Pic : bu sri  No Hp Pic : 085293434340 No alt : - Jam Pemasangan : siang  Tanggal Pemasangan : 8 Agustus 2026"/>
    <m/>
    <m/>
    <m/>
    <e v="#NUM!"/>
    <e v="#NUM!"/>
    <x v="1"/>
    <x v="33"/>
  </r>
  <r>
    <n v="2007"/>
    <n v="1002514379"/>
    <n v="3"/>
    <x v="0"/>
    <n v="5"/>
    <s v="MATARAM"/>
    <s v="BIMA"/>
    <s v="TET"/>
    <s v="REG"/>
    <s v="AO"/>
    <s v="NEW SALES"/>
    <s v="1P INET"/>
    <s v="102 | FOLLOW UP COMPLETED"/>
    <s v="RBS-Regional 3"/>
    <d v="2026-08-07T11:35:58"/>
    <d v="2026-08-09T16:05:21"/>
    <n v="69360666"/>
    <m/>
    <n v="172616790168"/>
    <s v="toko Nandang"/>
    <s v="ODP-TET-FAF/35 FAF/D04/35.01"/>
    <s v="WO061151647"/>
    <m/>
    <m/>
    <m/>
    <n v="118.66921786218801"/>
    <n v="-8.6906542293912299"/>
    <s v="MD|MYDB-20260805264431|SC00001/MC00152|toko Nandang|081398945118"/>
    <s v="MYDIGIBIZPARTNER"/>
    <m/>
    <m/>
    <m/>
    <m/>
    <m/>
    <m/>
    <m/>
    <m/>
    <s v="Management Janji"/>
    <s v="2026-08-08 08:00:00 | Nama : BP NANDANG No Hp : 081398945118 No Alt :  Tgl Pemasangan : 08 Agustus 2026 Interval : PAGI  Note : Hubungi pelanggan terlebih dahulu"/>
    <s v="FCC"/>
    <d v="2026-07-08T11:40:14"/>
    <d v="2026-08-08T08:00:00"/>
    <m/>
    <s v="REVOKE"/>
    <s v="TET"/>
    <s v="NETMONK"/>
    <m/>
    <s v="Follow Up Revoke Completed, New Order ID : SC1002516582"/>
    <s v="HSI Bisnis Bundling Netmonk Dual Band PSB 70% Promo - 100 Mbps"/>
    <s v="INDIBIZ"/>
    <m/>
    <m/>
    <d v="2026-08-08T08:00:00"/>
    <s v="2026-08-08 08:00:00 | Nama : BP NANDANG No Hp : 081398945118 No Alt :  Tgl Pemasangan : 08 Agustus 2026 Interval : PAGI  Note : Hubungi pelanggan terlebih dahulu"/>
    <m/>
    <m/>
    <m/>
    <e v="#NUM!"/>
    <e v="#NUM!"/>
    <x v="1"/>
    <x v="4"/>
  </r>
  <r>
    <n v="2008"/>
    <n v="1002510341"/>
    <n v="3"/>
    <x v="0"/>
    <n v="5"/>
    <s v="KUPANG"/>
    <s v="ENDE"/>
    <s v="END"/>
    <s v="REG"/>
    <s v="AO"/>
    <s v="NEW SALES"/>
    <s v="1P INET"/>
    <s v="Completed (PS)"/>
    <s v="RBS-Regional 3"/>
    <d v="2026-08-05T12:02:56"/>
    <d v="2026-08-06T22:14:25"/>
    <n v="69359071"/>
    <m/>
    <n v="172506788951"/>
    <s v="DPC PARTAI GOLKAR KAB. ENDE"/>
    <s v="ODP-END-FH/02 FH/D01/02.01"/>
    <s v="WO060972663"/>
    <m/>
    <m/>
    <m/>
    <n v="121.657813"/>
    <n v="-8.8376468999999993"/>
    <s v="|MC40144|MYIA-030013747447/POI/SIPRIANUS DOI/081246101900/siprianusdoy@gmail.com"/>
    <s v="MYIB_ASSISTANT"/>
    <m/>
    <m/>
    <m/>
    <m/>
    <m/>
    <m/>
    <m/>
    <m/>
    <s v="Management Janji"/>
    <s v="2026-08-06 08:00:00 | Nama PIC : Bp Siprianus No Hp : 081246101900 No Alt : - Tgl Pemasangan : 06 Agustus 2026 Interval : PAGI SIANG Note : Hubungi pelanggan terlebih dahulu"/>
    <s v="FCC"/>
    <d v="2026-05-08T12:09:50"/>
    <d v="2026-08-06T08:00:00"/>
    <m/>
    <s v="PS"/>
    <s v="END"/>
    <s v="NO ADDON"/>
    <n v="20260806"/>
    <s v="Completed"/>
    <s v="HSI Bisnis Promo HUT Telkom PSB 70% - 150 Mbps"/>
    <s v="INDIBIZ"/>
    <m/>
    <m/>
    <d v="2026-08-06T08:00:00"/>
    <s v="2026-08-06 08:00:00 | Nama PIC : Bp Siprianus No Hp : 081246101900 No Alt : - Tgl Pemasangan : 06 Agustus 2026 Interval : PAGI SIANG Note : Hubungi pelanggan terlebih dahulu"/>
    <n v="2026"/>
    <n v="8"/>
    <n v="6"/>
    <d v="2026-08-06T00:00:00"/>
    <n v="-0.33333333333575865"/>
    <x v="0"/>
    <x v="10"/>
  </r>
  <r>
    <n v="2009"/>
    <n v="1002505020"/>
    <n v="3"/>
    <x v="6"/>
    <n v="5"/>
    <s v="JEMBER"/>
    <s v="BONDOWOSO"/>
    <s v="BOW"/>
    <s v="REG"/>
    <s v="AO"/>
    <s v="NEW SALES"/>
    <s v="1P INET"/>
    <s v="Completed (PS)"/>
    <s v="RBS-Regional 3"/>
    <d v="2026-08-02T08:13:56"/>
    <d v="2026-08-02T20:47:04"/>
    <n v="69356934"/>
    <m/>
    <n v="152507225958"/>
    <s v="RUMAH KOST RIFIN"/>
    <s v="ODP-BOW-FA/43 FA/D06/43.01"/>
    <s v="WO060693014"/>
    <m/>
    <m/>
    <m/>
    <n v="113.830169637324"/>
    <n v="-7.93602077639125"/>
    <s v="|MC30175|MYIA-070943804512/POI/Samsul Arifin/083184374910/kzak268@gmail.com"/>
    <s v="MYIB_ASSISTANT"/>
    <m/>
    <m/>
    <m/>
    <m/>
    <m/>
    <m/>
    <m/>
    <m/>
    <s v="Management Janji"/>
    <s v="2026-08-03 08:00:00 | M Janji : 3 agustus 2026 jam Pasang : pagi siang Note : hubungi pelanggan jika ingin kelokasi"/>
    <s v="FCC"/>
    <d v="2026-02-08T08:24:55"/>
    <d v="2026-08-03T08:00:00"/>
    <m/>
    <s v="PS"/>
    <s v="BOW"/>
    <s v="NO ADDON"/>
    <n v="20260802"/>
    <s v="Completed"/>
    <s v="HSI Bisnis Promo HUT Telkom PSB 70% - 100 Mbps"/>
    <s v="INDIBIZ"/>
    <m/>
    <m/>
    <d v="2026-08-03T08:00:00"/>
    <s v="2026-08-03 08:00:00 | M Janji : 3 agustus 2026 jam Pasang : pagi siang Note : hubungi pelanggan jika ingin kelokasi"/>
    <n v="2026"/>
    <n v="8"/>
    <n v="2"/>
    <d v="2026-08-02T00:00:00"/>
    <n v="-1.3333333333357587"/>
    <x v="0"/>
    <x v="14"/>
  </r>
  <r>
    <n v="2010"/>
    <n v="1002517902"/>
    <n v="3"/>
    <x v="6"/>
    <n v="5"/>
    <s v="JEMBER"/>
    <s v="SITUBONDO"/>
    <s v="ASB"/>
    <s v="REG"/>
    <s v="AO"/>
    <s v="NEW SALES"/>
    <s v="1P INET"/>
    <s v="Completed (PS)"/>
    <s v="RBS-Regional 3"/>
    <d v="2026-08-10T13:58:56"/>
    <d v="2026-08-11T17:36:11"/>
    <n v="69362464"/>
    <m/>
    <n v="152527209095"/>
    <s v="Sentra Gudang Assyarif DC"/>
    <s v="ODP-ASB-FB/09"/>
    <s v="WO061403731"/>
    <m/>
    <m/>
    <m/>
    <n v="114.275181"/>
    <n v="-7.7532899999999998"/>
    <s v="|MN00099|MYIA-071087842900/POI/SAFRIADI WIRIA PUTRA/082336477213/deank.syafriadi@gmail.com"/>
    <s v="MYIB_ASSISTANT"/>
    <m/>
    <m/>
    <m/>
    <m/>
    <m/>
    <m/>
    <m/>
    <m/>
    <s v="Management Janji"/>
    <s v="2026-08-11 13:00:00 | Tanggal pemasangan: 11/08/2026 Jam pemasangan : pagi / siang Info Tambahan : Hubungi pelanggan dulu sebelum ke lokasi terima kasih."/>
    <s v="FCC"/>
    <d v="2026-10-08T14:09:59"/>
    <d v="2026-08-11T13:00:00"/>
    <m/>
    <s v="PS"/>
    <s v="ASB"/>
    <s v="NO ADDON"/>
    <n v="20260811"/>
    <s v="Completed"/>
    <s v="HSI Bisnis Promo HUT Telkom PSB 70% - 75 Mbps"/>
    <s v="INDIBIZ"/>
    <m/>
    <m/>
    <d v="2026-08-11T13:00:00"/>
    <s v="2026-08-11 13:00:00 | Tanggal pemasangan: 11/08/2026 Jam pemasangan : pagi / siang Info Tambahan : Hubungi pelanggan dulu sebelum ke lokasi terima kasih."/>
    <n v="2026"/>
    <n v="8"/>
    <n v="11"/>
    <d v="2026-08-11T00:00:00"/>
    <n v="-0.54166666666424135"/>
    <x v="0"/>
    <x v="16"/>
  </r>
  <r>
    <n v="2011"/>
    <n v="1002529430"/>
    <n v="3"/>
    <x v="0"/>
    <n v="5"/>
    <s v="MATARAM"/>
    <s v="SUMBAWA"/>
    <s v="ALA"/>
    <s v="REG"/>
    <s v="AO"/>
    <s v="NEW SALES"/>
    <s v="1P INET"/>
    <s v="7 | OSS - PROVISIONING ISSUED"/>
    <s v="RBS-Regional 3"/>
    <d v="2026-08-16T10:48:57"/>
    <d v="2026-08-17T08:06:13"/>
    <n v="69367383"/>
    <m/>
    <n v="172607203825"/>
    <s v="TOKO ANJANI RS"/>
    <s v="ODP-ALA-FAC/12 FAC/D01/12.01"/>
    <s v="WO061862330"/>
    <m/>
    <m/>
    <m/>
    <n v="116.940004080533"/>
    <n v="-8.5213360972809493"/>
    <s v="MD|MYDB-20260814265428|SC00001/MC00025|TOKO ANJANI RS|085139051982"/>
    <s v="MYDIGIBIZPARTNER"/>
    <m/>
    <m/>
    <m/>
    <m/>
    <m/>
    <m/>
    <m/>
    <m/>
    <s v="Management Janji"/>
    <s v="2026-08-17 08:00:00 | Waktu pemasangan : 17 agustus 2026 Jam pemasangan : 08.00 - 12.00 Info Tambahan : Hubungi pelanggan dulu sebelum ke lokasi terimakasih "/>
    <s v="FCC"/>
    <s v="16-08-2026 10:54:48"/>
    <d v="2026-08-17T08:00:00"/>
    <m/>
    <s v="PI"/>
    <s v="ALA"/>
    <s v="NO ADDON"/>
    <m/>
    <s v="Provisioning Issued"/>
    <s v="HSI Bisnis Promo HUT Telkom PSB 70% - 75 Mbps"/>
    <s v="INDIBIZ"/>
    <m/>
    <m/>
    <d v="2026-08-17T08:00:00"/>
    <s v="2026-08-17 08:00:00 | Waktu pemasangan : 17 agustus 2026 Jam pemasangan : 08.00 - 12.00 Info Tambahan : Hubungi pelanggan dulu sebelum ke lokasi terimakasih "/>
    <m/>
    <m/>
    <m/>
    <e v="#NUM!"/>
    <e v="#NUM!"/>
    <x v="1"/>
    <x v="0"/>
  </r>
  <r>
    <n v="2012"/>
    <n v="1002522377"/>
    <n v="3"/>
    <x v="5"/>
    <n v="5"/>
    <s v="SINGARJA"/>
    <s v="GIANYAR"/>
    <s v="UBU"/>
    <s v="REG"/>
    <s v="AO"/>
    <s v="NEW SALES"/>
    <m/>
    <s v="Completed (PS)"/>
    <s v="RBS-Regional 3"/>
    <d v="2026-08-12T14:22:54"/>
    <d v="2026-08-13T12:37:22"/>
    <n v="69364340"/>
    <m/>
    <n v="172408247752"/>
    <s v="SD NEGERI 4 BEDULU"/>
    <s v="ODP-UBU-FG/100"/>
    <s v="WO061605244"/>
    <m/>
    <m/>
    <m/>
    <n v="115.2902917"/>
    <n v="-8.5277806999999992"/>
    <s v="|MN02658|/PIC I KETUT WIARTA/087744013736/sdn4bedulu@gmail.com"/>
    <s v="Sales Force DBS"/>
    <m/>
    <m/>
    <m/>
    <m/>
    <m/>
    <m/>
    <m/>
    <m/>
    <s v="Management Janji"/>
    <s v="2026-08-13 13:00:00|Nama PIC : Bp Wiarta No HP : 087744013736 No Alt : - M Janji :  13 Agustus 2026 Jam Pasang : Pagi / Siang Note : hubungi pelanggan jika ingin kelokasi|40951378|MYDITA"/>
    <s v="FCC"/>
    <d v="2026-12-08T14:39:59"/>
    <d v="2026-08-13T13:00:00"/>
    <m/>
    <s v="PS"/>
    <s v="UBU"/>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Bp Wiarta No HP : 087744013736 No Alt : - M Janji :  13 Agustus 2026 Jam Pasang : Pagi / Siang Note : hubungi pelanggan jika ingin kelokasi|40951378|MYDITA"/>
    <n v="2026"/>
    <n v="8"/>
    <n v="13"/>
    <d v="2026-08-13T00:00:00"/>
    <n v="-0.54166666666424135"/>
    <x v="0"/>
    <x v="31"/>
  </r>
  <r>
    <n v="2013"/>
    <n v="1002515400"/>
    <n v="3"/>
    <x v="3"/>
    <n v="4"/>
    <s v="YOGYAKARTA"/>
    <s v="INNER - YOGYA JATENG SELATAN"/>
    <s v="KBU"/>
    <s v="REG"/>
    <s v="AO"/>
    <s v="NEW SALES"/>
    <s v="1P INET"/>
    <s v="102 | FOLLOW UP COMPLETED"/>
    <s v="RBS-Regional 3"/>
    <d v="2026-08-07T17:25:58"/>
    <d v="2026-08-11T15:18:16"/>
    <n v="69361092"/>
    <m/>
    <n v="146113146974"/>
    <s v="The Prajan Hotel &amp; Villas"/>
    <s v="ODP-KBU-FEL/19 FEL/D02/04.19"/>
    <s v="WO061195936"/>
    <m/>
    <m/>
    <m/>
    <n v="110.376828"/>
    <n v="-7.7809100000000004"/>
    <s v="|MC80224|MYIA-036229692047/POI/DIMAS ARIFAN FEBRIYANTO/08132077719/dg@nattshospitality.com"/>
    <s v="MYIB_ASSISTANT"/>
    <m/>
    <m/>
    <m/>
    <m/>
    <m/>
    <m/>
    <m/>
    <m/>
    <s v="Management Janji"/>
    <s v="2026-08-09 14:00:00 | Nama : BP DIMAS ARIFAN FEBRIYANTO No Hp : 08132077719 No Alt : 0895363656031 Tgl Pemasangan : 08 Agustus 2026 Interval : SIANG Note : Hubungi pelanggan terlebih dahulu"/>
    <s v="FCC"/>
    <d v="2026-07-08T17:40:11"/>
    <d v="2026-08-09T14:00:00"/>
    <s v="Kendala Pelanggan"/>
    <s v="REVOKE"/>
    <s v="KBU"/>
    <s v="NO ADDON"/>
    <m/>
    <s v="Follow Up Revoke Completed, New Order ID : SC1002520411"/>
    <s v="HSI Bisnis Promo HUT Telkom PSB 70% - 50 Mbps"/>
    <s v="INDIBIZ"/>
    <m/>
    <m/>
    <d v="2026-08-09T14:00:00"/>
    <s v="2026-08-09 14:00:00 | Nama : BP DIMAS ARIFAN FEBRIYANTO No Hp : 08132077719 No Alt : 0895363656031 Tgl Pemasangan : 08 Agustus 2026 Interval : SIANG Note : Hubungi pelanggan terlebih dahulu"/>
    <m/>
    <m/>
    <m/>
    <e v="#NUM!"/>
    <e v="#NUM!"/>
    <x v="1"/>
    <x v="3"/>
  </r>
  <r>
    <n v="2014"/>
    <n v="1002523588"/>
    <n v="3"/>
    <x v="5"/>
    <n v="5"/>
    <s v="DENPASAR"/>
    <s v="UBUNG"/>
    <s v="MMN"/>
    <s v="REG"/>
    <s v="AO"/>
    <s v="NEW SALES"/>
    <s v="1P INET"/>
    <s v="102 | FOLLOW UP COMPLETED"/>
    <s v="RBS-Regional 3"/>
    <d v="2026-08-13T09:59:56"/>
    <d v="2026-08-16T17:45:10"/>
    <n v="69364819"/>
    <m/>
    <n v="172419207148"/>
    <s v="SPBU BUANA RAYA"/>
    <s v="ODP-MMN-FB/75 FB/D05/75.01"/>
    <s v="WO061645550"/>
    <m/>
    <m/>
    <m/>
    <n v="115.187797062098"/>
    <n v="-8.6671579942048904"/>
    <s v="MD|MYDB-20260812265126|DN00001/MN00737|SPBU BUANA RAYA|081236755881"/>
    <s v="MYDIGIBIZPARTNER"/>
    <m/>
    <m/>
    <m/>
    <m/>
    <m/>
    <m/>
    <m/>
    <m/>
    <s v="Management Janji"/>
    <s v="2026-08-14 08:00:00 | Nama : BP MULYANA SURYA No Hp : 081236755881 No Alt :  Tgl Pemasangan : 14 Agustus 2026 Interval : PAGI  Note : Hubungi pelanggan terlebih dahulu"/>
    <s v="FCC"/>
    <s v="13-08-2026 10:09:52"/>
    <d v="2026-08-14T08:00:00"/>
    <s v="Kendala Teknik"/>
    <s v="REVOKE"/>
    <s v="MMN"/>
    <s v="NO ADDON"/>
    <m/>
    <s v="Follow Up Revoke Completed, New Order ID : SC1002530025"/>
    <s v="HSI Bisnis Promo HUT Telkom PSB 70% - 50 Mbps"/>
    <s v="INDIBIZ"/>
    <m/>
    <m/>
    <d v="2026-08-14T08:00:00"/>
    <s v="2026-08-14 08:00:00 | Nama : BP MULYANA SURYA No Hp : 081236755881 No Alt :  Tgl Pemasangan : 14 Agustus 2026 Interval : PAGI  Note : Hubungi pelanggan terlebih dahulu"/>
    <m/>
    <m/>
    <m/>
    <e v="#NUM!"/>
    <e v="#NUM!"/>
    <x v="1"/>
    <x v="13"/>
  </r>
  <r>
    <n v="2015"/>
    <n v="1002526029"/>
    <n v="3"/>
    <x v="1"/>
    <n v="5"/>
    <s v="SBY UTARA"/>
    <s v="MANYAR"/>
    <s v="MGO"/>
    <s v="DGS"/>
    <s v="AO"/>
    <s v="NEW SALES"/>
    <m/>
    <s v="Completed (PS)"/>
    <s v="DGS-B2B TREG"/>
    <d v="2026-08-14T11:01:04"/>
    <d v="2026-08-14T15:49:45"/>
    <n v="69232660"/>
    <m/>
    <n v="152413167672"/>
    <s v="INTERNET KOMINFO PELAYANAN PUBLIK"/>
    <s v="ODP-DMO-FQP/32"/>
    <s v="WO061731296"/>
    <m/>
    <m/>
    <m/>
    <n v="112.73745156214"/>
    <n v="-7.2570272460170804"/>
    <s v="GS SURAMADU/ AM HANIF/ PSB INET ONLY 50 MBPS/ LOKET PARKIR JL TANJUNG ANOM/ PIC DAVIP 082245657000"/>
    <s v="Account Manager"/>
    <m/>
    <m/>
    <m/>
    <m/>
    <m/>
    <m/>
    <m/>
    <m/>
    <s v="Management Janji"/>
    <s v="GS SURAMADU/ AM HANIF/ PSB INET ONLY 50 MBPS/ LOKET PARKIR JL TANJUNG ANOM/ PIC DAVIP 082245657000"/>
    <s v="FCC"/>
    <s v="14-08-2026 11:10:21"/>
    <m/>
    <m/>
    <s v="PS"/>
    <s v="MGO"/>
    <s v="NO ADDON"/>
    <n v="20260814"/>
    <s v="Completed"/>
    <s v="- SP_NOSS;SP_NOSS ~ Internet NOSS Multispeed Network[0]  - SP_NOSS;SP_NOSS ~ Internet NOSS Multispeed Network[0]  - E23046;E23046 ~ ES23 - Paket HSI Bisnis[0]  - E23046~null~E23046_UNL;UNL ~ Internet-Link Unlimited Internet Usage ~ E23046[0]  - E23046~nul"/>
    <s v="INDIBIZ"/>
    <m/>
    <m/>
    <d v="2026-08-14T13:00:00"/>
    <s v="GS SURAMADU/ AM HANIF/ PSB INET ONLY 50 MBPS/ LOKET PARKIR JL TANJUNG ANOM/ PIC DAVIP 082245657000"/>
    <n v="2026"/>
    <n v="8"/>
    <n v="14"/>
    <d v="2026-08-14T00:00:00"/>
    <n v="-0.54166666666424135"/>
    <x v="0"/>
    <x v="8"/>
  </r>
  <r>
    <n v="2016"/>
    <n v="1002513253"/>
    <n v="3"/>
    <x v="4"/>
    <n v="4"/>
    <s v="SEMARANG"/>
    <s v="INNER - SEMARANG JATENG UTARA"/>
    <s v="JHR"/>
    <s v="REG"/>
    <s v="AO"/>
    <s v="NEW SALES"/>
    <m/>
    <s v="102 | FOLLOW UP COMPLETED"/>
    <s v="RBS-Regional 3"/>
    <d v="2026-08-06T16:58:08"/>
    <d v="2026-08-15T12:07:55"/>
    <n v="69360260"/>
    <m/>
    <n v="142406119775"/>
    <s v="DP MALL BOSS"/>
    <s v="ODP-JHR-FEJ/012"/>
    <s v="WO061648333"/>
    <m/>
    <m/>
    <m/>
    <n v="110.4123384"/>
    <n v="-6.9829374"/>
    <s v="AMRBS;403098;REG3;DANIEL MARWA DENERO;08112876658;CP.DANNY;081289614441;PAKET 50 Mbps promo 1:1 355rb;DP MALL BOSS"/>
    <s v="Account Manager"/>
    <m/>
    <m/>
    <m/>
    <m/>
    <m/>
    <m/>
    <m/>
    <m/>
    <s v="Management Janji"/>
    <s v="2026-08-14 08:00:00|Waktu pemasangan : 13 agustus 2026 Jam pemasangan : 08.00 - 12.00 Info Tambahan : Hubungi pelanggan dulu sebelum ke lokasi terimakasih |40951377|MYDITA"/>
    <s v="FCC"/>
    <d v="2026-06-08T17:26:01"/>
    <d v="2026-08-14T08:00:00"/>
    <s v="Kendala Teknik"/>
    <s v="REVOKE"/>
    <s v="JHR"/>
    <s v="NO ADDON"/>
    <m/>
    <s v="Follow Up Revoke Completed, New Order ID : SC1002528168"/>
    <s v="- 11_11446;Biaya PSB HSI EBIS Tunai di Depan ~ 11[150000]  - SP_NOSS;SP_NOSS ~ Internet NOSS Multispeed Network[0]  - SP_NOSS;SP_NOSS ~ Internet NOSS Multispeed Network[0]  - E23015;E23015 ~ ES23 - Perangkat ONT[0]  - E23015~null~44292;E23015||11||Abodeme"/>
    <s v="INDIBIZ"/>
    <m/>
    <m/>
    <d v="2026-08-14T08:00:00"/>
    <s v="2026-08-14 08:00:00|Waktu pemasangan : 13 agustus 2026 Jam pemasangan : 08.00 - 12.00 Info Tambahan : Hubungi pelanggan dulu sebelum ke lokasi terimakasih |40951377|MYDITA"/>
    <m/>
    <m/>
    <m/>
    <e v="#NUM!"/>
    <e v="#NUM!"/>
    <x v="1"/>
    <x v="3"/>
  </r>
  <r>
    <n v="2017"/>
    <n v="1002506605"/>
    <n v="3"/>
    <x v="6"/>
    <n v="5"/>
    <s v="SIDOARJO"/>
    <s v="INNER - JATIM TIMUR"/>
    <s v="GDA"/>
    <s v="REG"/>
    <s v="AO"/>
    <s v="NEW SALES"/>
    <s v="2P INET + VOICE"/>
    <s v="102 | FOLLOW UP COMPLETED"/>
    <s v="RBS-Regional 3"/>
    <d v="2026-08-03T18:08:56"/>
    <d v="2026-08-07T17:52:13"/>
    <n v="69357539"/>
    <n v="3135910043"/>
    <n v="152317261788"/>
    <s v="PT. BQUIK OTOMOTIF INDONESIA"/>
    <s v="ODP-GDA-FAL/55"/>
    <s v="WO060832129"/>
    <m/>
    <m/>
    <m/>
    <n v="112.730757754762"/>
    <n v="-7.3948873954626704"/>
    <s v="AMRBS;403145;EVA LESTARI BANGUN;AO;PT. BQUIK OTOMOTIF INDONESIA;HSI Bisnis 1:1 (INET+Voice) 50 Mbps (479k);81181141676;81119922069;dimas.m@b-quik.co.id"/>
    <s v="Teknisi"/>
    <m/>
    <m/>
    <m/>
    <m/>
    <m/>
    <m/>
    <m/>
    <m/>
    <s v="Management Janji"/>
    <s v="2026-08-04 15:00:00 |  M Janji : (04/08/2026) jam Pasang : 09:00 Note : hubungi pelanggan jika ingin kelokasi"/>
    <s v="FCC"/>
    <d v="2026-03-08T18:10:15"/>
    <d v="2026-08-04T15:00:00"/>
    <s v="Kendala Pelanggan"/>
    <s v="REVOKE"/>
    <s v="GDA"/>
    <s v="NO ADDON"/>
    <m/>
    <s v="Follow Up Revoke Completed, New Order ID : SC1002515426"/>
    <s v="HSI Bisnis Bundling Phone PSB 70% - Free 800 Menit - 50 Mbps"/>
    <s v="INDIBIZ"/>
    <m/>
    <m/>
    <d v="2026-08-04T15:00:00"/>
    <s v="2026-08-04 15:00:00 |  M Janji : (04/08/2026) jam Pasang : 09:00 Note : hubungi pelanggan jika ingin kelokasi"/>
    <m/>
    <m/>
    <m/>
    <e v="#NUM!"/>
    <e v="#NUM!"/>
    <x v="1"/>
    <x v="17"/>
  </r>
  <r>
    <n v="2018"/>
    <n v="1002516470"/>
    <n v="3"/>
    <x v="4"/>
    <n v="4"/>
    <s v="PEKALONGAN"/>
    <s v="PEKALONGAN"/>
    <s v="KJE"/>
    <s v="REG"/>
    <s v="AO"/>
    <s v="NEW SALES"/>
    <m/>
    <s v="Completed (PS)"/>
    <s v="RBS-Regional 3"/>
    <d v="2026-08-09T12:49:03"/>
    <d v="2026-08-09T19:00:45"/>
    <n v="69360724"/>
    <m/>
    <n v="146219104015"/>
    <s v="KONVEKSI BAIVAVI"/>
    <s v="ODP-KJE-FD/046"/>
    <s v="WO061316353"/>
    <m/>
    <m/>
    <m/>
    <n v="109.57646200000001"/>
    <n v="-7.0226421212957604"/>
    <s v="|MC50009|MYIA-025628572701/POI/egah pandu septiawan/085865548343/baivaviofficial@gmail.com"/>
    <s v="MYDIGIBIZPARTNER"/>
    <m/>
    <m/>
    <m/>
    <m/>
    <m/>
    <m/>
    <m/>
    <m/>
    <s v="Management Janji"/>
    <s v="2026-08-08 13:00:00 | Tanggal pemasangan: 08/08/2026  Jam pemasangan : pagi / siang  Info Tambahan : Hubungi pelanggan dulu sebelum ke lokasi.  terima kasih"/>
    <s v="FCC"/>
    <d v="2026-09-08T13:10:37"/>
    <m/>
    <m/>
    <s v="PS"/>
    <s v="KJE"/>
    <s v="NO ADDON"/>
    <n v="20260809"/>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08 13:00:00 | Tanggal pemasangan: 08/08/2026  Jam pemasangan : pagi / siang  Info Tambahan : Hubungi pelanggan dulu sebelum ke lokasi.  terima kasih"/>
    <n v="2026"/>
    <n v="8"/>
    <n v="9"/>
    <d v="2026-08-09T00:00:00"/>
    <n v="-0.29166666666424135"/>
    <x v="0"/>
    <x v="3"/>
  </r>
  <r>
    <n v="2019"/>
    <n v="1002520918"/>
    <n v="3"/>
    <x v="3"/>
    <n v="4"/>
    <s v="PURWOKERTO"/>
    <s v="PURBALINGGA"/>
    <s v="PBG"/>
    <s v="REG"/>
    <s v="AO"/>
    <s v="NEW SALES"/>
    <s v="1P INET"/>
    <s v="Completed (PS)"/>
    <s v="RBS-Regional 3"/>
    <d v="2026-08-11T17:34:57"/>
    <d v="2026-08-12T13:39:34"/>
    <n v="69363664"/>
    <m/>
    <n v="143363111019"/>
    <s v="SPBU 4353317 Bojongsari Purbalingga"/>
    <s v="ODP-PBG-FAF/119"/>
    <s v="WO061531763"/>
    <m/>
    <m/>
    <m/>
    <n v="109.355762292403"/>
    <n v="-7.3582562665557996"/>
    <s v="|MN02834|MYIA-030345768634/POI/WIWIT HERAWANTO/081229412381/kajonganspbu@gmail.com"/>
    <s v="MYIB_ASSISTANT"/>
    <m/>
    <m/>
    <m/>
    <m/>
    <m/>
    <m/>
    <m/>
    <m/>
    <s v="Management Janji"/>
    <s v="2026-08-14 10:00:00 | Nama Pic : bp WIWIT HERAWANTO No Hp Pic : 081229412381 No alt : - Jam Pemasangan : pagi  Tanggal Pemasangan : 12 Agustus 2026"/>
    <s v="FCC"/>
    <d v="2026-11-08T17:39:47"/>
    <d v="2026-08-14T10:00:00"/>
    <m/>
    <s v="PS"/>
    <s v="PBG"/>
    <s v="NO ADDON"/>
    <n v="20260812"/>
    <s v="Completed"/>
    <s v="HSI Bisnis Promo HUT Telkom PSB 70% - 100 Mbps Dual Band"/>
    <s v="INDIBIZ"/>
    <m/>
    <m/>
    <d v="2026-08-14T10:00:00"/>
    <s v="2026-08-14 10:00:00 | Nama Pic : bp WIWIT HERAWANTO No Hp Pic : 081229412381 No alt : - Jam Pemasangan : pagi  Tanggal Pemasangan : 12 Agustus 2026"/>
    <n v="2026"/>
    <n v="8"/>
    <n v="12"/>
    <d v="2026-08-12T00:00:00"/>
    <n v="-2.4166666666642413"/>
    <x v="0"/>
    <x v="3"/>
  </r>
  <r>
    <n v="2020"/>
    <n v="1002506074"/>
    <n v="3"/>
    <x v="3"/>
    <n v="4"/>
    <s v="YOGYAKARTA"/>
    <s v="GUNUNG KIDUL"/>
    <s v="WNS"/>
    <s v="REG"/>
    <s v="AO"/>
    <s v="NEW SALES"/>
    <m/>
    <s v="CANCEL COMPLETED"/>
    <s v="RBS-Regional 3"/>
    <d v="2026-08-03T13:19:36"/>
    <d v="2026-08-13T15:07:43"/>
    <n v="69357501"/>
    <m/>
    <n v="143135115012"/>
    <s v="PT. Prasetya Maju Mapan (Kampoeng Gamers)"/>
    <m/>
    <m/>
    <m/>
    <m/>
    <m/>
    <n v="110.39949324208"/>
    <n v="-7.8815152131208004"/>
    <s v="|MC80045|/Ega Prasetya/081328454344/mandiriegg@gmail.com"/>
    <s v="Sales Profesional"/>
    <m/>
    <m/>
    <m/>
    <m/>
    <m/>
    <m/>
    <m/>
    <m/>
    <m/>
    <m/>
    <m/>
    <d v="2026-03-08T13:25:40"/>
    <m/>
    <m/>
    <s v="REJECT_FCC"/>
    <s v="WNS"/>
    <s v="NO ADDON"/>
    <m/>
    <s v="DECLINE : Decline - Batal Order EVI PUSPITA EKASARI 40931150|MYDITA"/>
    <s v="- 11_11446;Biaya PSB HSI EBIS Tunai di Depan ~ 11[150000]  - SP_NOSS;SP_NOSS ~ Internet NOSS Multispeed Network[0]  - SP_NOSS;SP_NOSS ~ Internet NOSS Multispeed Network[0]  - E23015;E23015 ~ ES23 - Perangkat ONT[0]  - E23015~null~44292;E23015||11||Abodeme"/>
    <s v="INDIBIZ"/>
    <m/>
    <s v="DECLINE : Decline - Batal Order EVI PUSPITA EKASARI 40931150|MYDITA"/>
    <m/>
    <m/>
    <m/>
    <m/>
    <m/>
    <e v="#NUM!"/>
    <e v="#NUM!"/>
    <x v="1"/>
    <x v="3"/>
  </r>
  <r>
    <n v="2021"/>
    <n v="1002524013"/>
    <n v="3"/>
    <x v="4"/>
    <n v="4"/>
    <s v="SEMARANG"/>
    <s v="INNER - SEMARANG JATENG UTARA"/>
    <s v="SMT"/>
    <s v="REG"/>
    <s v="AO"/>
    <s v="NEW SALES"/>
    <s v="1P INET"/>
    <s v="Completed (PS)"/>
    <s v="RBS-Regional 3"/>
    <d v="2026-08-13T11:53:56"/>
    <d v="2026-08-14T10:58:08"/>
    <n v="69365026"/>
    <m/>
    <n v="141420142179"/>
    <s v="CV Onedaindo Sumber Makmur"/>
    <s v="ODP-SMT-FBS/070 FBS/D05/070.01"/>
    <s v="WO061656869"/>
    <m/>
    <m/>
    <m/>
    <n v="110.36762338131599"/>
    <n v="-6.9919992830347804"/>
    <s v="MD|MYDB-20260811265013|DN00001/MN00299|CV Onedaindo Sumber Makmur|088216435622"/>
    <s v="MYDIGIBIZPARTNER"/>
    <m/>
    <m/>
    <m/>
    <m/>
    <m/>
    <m/>
    <m/>
    <m/>
    <s v="Management Janji"/>
    <s v="2026-08-14 08:00:00 | Nama PIC : Irwan  No HP : 088216435622 Alt : 0815765789 M Janji : 14/08/2026 Jam Pasang : 08.00  - 13:00  NoteÃ‚Â :  hubungi terlebih dahulu sebelum ke lokasi, terima kasih."/>
    <s v="FCC"/>
    <s v="13-08-2026 11:54:51"/>
    <d v="2026-08-14T08:00:00"/>
    <m/>
    <s v="PS"/>
    <s v="SMT"/>
    <s v="NO ADDON"/>
    <n v="20260814"/>
    <s v="Completed"/>
    <s v="HSI Bisnis Promo HUT Telkom PSB 70% - 50 Mbps"/>
    <s v="INDIBIZ"/>
    <m/>
    <m/>
    <d v="2026-08-14T08:00:00"/>
    <s v="2026-08-14 08:00:00 | Nama PIC : Irwan  No HP : 088216435622 Alt : 0815765789 M Janji : 14/08/2026 Jam Pasang : 08.00  - 13:00  NoteÃ‚Â :  hubungi terlebih dahulu sebelum ke lokasi, terima kasih."/>
    <n v="2026"/>
    <n v="8"/>
    <n v="14"/>
    <d v="2026-08-14T00:00:00"/>
    <n v="-0.33333333333575865"/>
    <x v="0"/>
    <x v="3"/>
  </r>
  <r>
    <n v="2022"/>
    <n v="1002524429"/>
    <n v="3"/>
    <x v="0"/>
    <n v="5"/>
    <s v="MATARAM"/>
    <s v="BIMA"/>
    <s v="SAP"/>
    <s v="REG"/>
    <s v="AO"/>
    <s v="NEW SALES"/>
    <m/>
    <s v="Completed (PS)"/>
    <s v="RBS-Regional 3"/>
    <d v="2026-08-13T14:14:39"/>
    <d v="2026-08-15T14:54:02"/>
    <n v="69365238"/>
    <m/>
    <n v="172610305727"/>
    <s v="SMPN 3 SAPE"/>
    <s v="ODP-SAP-FAA/99"/>
    <s v="WO061690830"/>
    <m/>
    <m/>
    <m/>
    <n v="119.01000310000001"/>
    <n v="-8.5281903999999997"/>
    <s v="RBS|HSI|TREG3|AO|SMPN 3 SAPE|M.Faridilhaq|MC40312|82340079918|100mbps 1:1 netmonk "/>
    <s v="Sales Profesional"/>
    <m/>
    <m/>
    <m/>
    <m/>
    <m/>
    <m/>
    <m/>
    <m/>
    <s v="Management Janji"/>
    <s v="2026-08-14 13:00:00|telp : 082340079918 M Janji : (14/08/2026) jam Pasang : 09:00 Note : hubungi pelanggan jika ingin kelokasi|40000802|MYDITA"/>
    <s v="FCC"/>
    <s v="13-08-2026 14:39:50"/>
    <d v="2026-08-14T13:00:00"/>
    <m/>
    <s v="PS"/>
    <s v="SAP"/>
    <s v="NETMONK"/>
    <n v="20260815"/>
    <s v="Completed"/>
    <s v="- 11_11446;Biaya PSB HSI EBIS Tunai di Depan ~ 11[150000]  - E23080;E23080 ~ ES23 - Add-on HSI Bisnis Bundling (Netmonk)[0]  - E23080~null~100382;E23080||77||Abodemen 0[0]  - E23080~null~E23080_NMONKHI;NMONKHI ~ Nadefaa Netmonk Hi Alacarte ~ E23080[56100]"/>
    <s v="INDIBIZ"/>
    <m/>
    <m/>
    <d v="2026-08-14T13:00:00"/>
    <s v="2026-08-14 13:00:00|telp : 082340079918 M Janji : (14/08/2026) jam Pasang : 09:00 Note : hubungi pelanggan jika ingin kelokasi|40000802|MYDITA"/>
    <n v="2026"/>
    <n v="8"/>
    <n v="15"/>
    <d v="2026-08-15T00:00:00"/>
    <n v="0.45833333333575865"/>
    <x v="0"/>
    <x v="4"/>
  </r>
  <r>
    <n v="2023"/>
    <n v="1002511998"/>
    <n v="3"/>
    <x v="6"/>
    <n v="5"/>
    <s v="PASURUAN"/>
    <s v="PASURUAN"/>
    <s v="BNL"/>
    <s v="REG"/>
    <s v="AO"/>
    <s v="NEW SALES"/>
    <m/>
    <s v="100 | REVOKE COMPLETED"/>
    <s v="RBS-Regional 3"/>
    <d v="2026-08-06T11:17:15"/>
    <d v="2026-08-10T10:46:45"/>
    <n v="69359810"/>
    <m/>
    <n v="152744222130"/>
    <s v="SMAIT AL USWAH"/>
    <s v="ODP-BNL-FN/53"/>
    <s v="WO061111223"/>
    <m/>
    <m/>
    <m/>
    <n v="112.7719518"/>
    <n v="-7.6037894000000001"/>
    <s v="|MN01809|/SMAIT AL USWAH/WINBACK 2.0 HSI B2B (1:1) 50MBPS 355RB PSB DISC 70%//smaitaluswahbangil@gmail.com/SUPRIYANTO/895351840068"/>
    <s v="Sales Force DBS"/>
    <m/>
    <m/>
    <m/>
    <m/>
    <m/>
    <m/>
    <m/>
    <m/>
    <s v="Management Janji"/>
    <s v="2026-08-07 15:00:00|Waktu pemasnagan : 07 agustus 2026 Jam pemasangan : 08.00 - 12.00 Mohon hubungi pelanggan sebelum ke lokasi  Terima kasih|40010577|MYDITA"/>
    <s v="FCC"/>
    <d v="2026-06-08T11:25:46"/>
    <d v="2026-08-07T15:00:00"/>
    <s v="Kendala Teknik"/>
    <s v="REVOKE"/>
    <s v="BNL"/>
    <s v="NO ADDON"/>
    <m/>
    <s v="Revoke Completed"/>
    <s v="- 11_11446;Biaya PSB HSI EBIS Tunai di Depan ~ 11[150000]  - SP_NOSS;SP_NOSS ~ Internet NOSS Multispeed Network[0]  - SP_NOSS;SP_NOSS ~ Internet NOSS Multispeed Network[0]  - E25060;E25060 ~ ES25 - Paket HSI Bisnis (HSIE) Khusus Winback 2.0[0]  - E25060~n"/>
    <s v="INDIBIZ"/>
    <m/>
    <m/>
    <d v="2026-08-07T15:00:00"/>
    <s v="2026-08-07 15:00:00|Waktu pemasnagan : 07 agustus 2026 Jam pemasangan : 08.00 - 12.00 Mohon hubungi pelanggan sebelum ke lokasi  Terima kasih|40010577|MYDITA"/>
    <m/>
    <m/>
    <m/>
    <e v="#NUM!"/>
    <e v="#NUM!"/>
    <x v="1"/>
    <x v="24"/>
  </r>
  <r>
    <n v="2024"/>
    <n v="1002504615"/>
    <n v="3"/>
    <x v="6"/>
    <n v="5"/>
    <s v="SIDOARJO"/>
    <s v="INNER - JATIM TIMUR"/>
    <s v="SDA"/>
    <s v="REG"/>
    <s v="AO"/>
    <s v="NEW SALES"/>
    <s v="1P INET"/>
    <s v="Completed (PS)"/>
    <s v="RBS-Regional 3"/>
    <d v="2026-08-01T14:01:56"/>
    <d v="2026-08-02T17:41:50"/>
    <n v="69356771"/>
    <m/>
    <n v="152316231788"/>
    <s v="kost harmonia"/>
    <s v="ODP-SDA-FAH/12 FAH/D02/01.12"/>
    <s v="WO060654164"/>
    <m/>
    <m/>
    <m/>
    <n v="112.69931760028101"/>
    <n v="-7.4548780867412701"/>
    <s v="MD|MYDB-20260801264122|DN00001/MN01572|kost harmonia|082338876610"/>
    <s v="MYDIGIBIZPARTNER"/>
    <m/>
    <m/>
    <m/>
    <m/>
    <m/>
    <m/>
    <m/>
    <m/>
    <s v="Management Janji"/>
    <s v="2026-08-02 13:00:00 | Nama PIC : IBU NAJWA No HP : 082338876610 Alt :  M Janji : (MINGGU/2/AGUSTUS/2026) jam Pasang : 09:00 Note : hubungi pelanggan jika ingin kelokasi"/>
    <s v="FCC"/>
    <d v="2026-01-08T14:09:52"/>
    <d v="2026-08-02T13:00:00"/>
    <m/>
    <s v="PS"/>
    <s v="SDA"/>
    <s v="NO ADDON"/>
    <n v="20260802"/>
    <s v="Completed"/>
    <s v="HSI Bisnis Promo HUT Telkom PSB 70% - 75 Mbps"/>
    <s v="INDIBIZ"/>
    <m/>
    <m/>
    <d v="2026-08-02T13:00:00"/>
    <s v="2026-08-02 13:00:00 | Nama PIC : IBU NAJWA No HP : 082338876610 Alt :  M Janji : (MINGGU/2/AGUSTUS/2026) jam Pasang : 09:00 Note : hubungi pelanggan jika ingin kelokasi"/>
    <n v="2026"/>
    <n v="8"/>
    <n v="2"/>
    <d v="2026-08-02T00:00:00"/>
    <n v="-0.54166666666424135"/>
    <x v="0"/>
    <x v="17"/>
  </r>
  <r>
    <n v="2025"/>
    <n v="1002513701"/>
    <n v="3"/>
    <x v="5"/>
    <n v="5"/>
    <s v="SINGARJA"/>
    <s v="KLUNGKUNG"/>
    <s v="CDS"/>
    <s v="REG"/>
    <s v="AO"/>
    <s v="NEW SALES"/>
    <m/>
    <s v="Completed (PS)"/>
    <s v="RBS-Regional 3"/>
    <d v="2026-08-07T08:35:46"/>
    <d v="2026-08-08T06:13:47"/>
    <n v="69360400"/>
    <m/>
    <n v="172404695124"/>
    <s v="ALAMANDA VILLA"/>
    <s v="ODP-CDS-FA/18"/>
    <s v="WO061135479"/>
    <m/>
    <m/>
    <m/>
    <n v="115.519049"/>
    <n v="-8.4828019000000001"/>
    <s v="|MN02750|/PIC NI KADEK INDAH SUDARTINI/081238117734/Indahkusuma074@gmail.com"/>
    <s v="Sales Force DBS"/>
    <m/>
    <m/>
    <m/>
    <m/>
    <m/>
    <m/>
    <m/>
    <m/>
    <s v="Management Janji"/>
    <s v="2026-08-08 08:00:00|telp :081238117734  alt : pagi / siang 08/08/2026 hub sebelum ke lokasi |40961370|MYDITA"/>
    <s v="FCC"/>
    <d v="2026-07-08T08:40:28"/>
    <d v="2026-08-08T08:00:00"/>
    <m/>
    <s v="PS"/>
    <s v="CDS"/>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8T08:00:00"/>
    <s v="2026-08-08 08:00:00|telp :081238117734  alt : pagi / siang 08/08/2026 hub sebelum ke lokasi |40961370|MYDITA"/>
    <n v="2026"/>
    <n v="8"/>
    <n v="8"/>
    <d v="2026-08-08T00:00:00"/>
    <n v="-0.33333333333575865"/>
    <x v="0"/>
    <x v="6"/>
  </r>
  <r>
    <n v="2026"/>
    <n v="1002512273"/>
    <n v="3"/>
    <x v="4"/>
    <n v="4"/>
    <s v="PEKALONGAN"/>
    <s v="PEKALONGAN"/>
    <s v="KJE"/>
    <s v="REG"/>
    <s v="AO"/>
    <s v="NEW SALES"/>
    <m/>
    <s v="Completed (PS)"/>
    <s v="RBS-Regional 3"/>
    <d v="2026-08-06T12:50:56"/>
    <d v="2026-08-06T13:44:38"/>
    <n v="69358326"/>
    <m/>
    <n v="146219104079"/>
    <s v="SD NEGERI 1 KALIBENING"/>
    <s v="ODP-KJE-FH/016"/>
    <s v="WO061069879"/>
    <m/>
    <m/>
    <m/>
    <n v="109.63893764718399"/>
    <n v="-7.2212600906906497"/>
    <s v="|MN01881|MYIA-094712153027/POI/sri sunarsih /085879566626/srinarsih2403@gmail.com"/>
    <s v="Sales Profesional"/>
    <m/>
    <m/>
    <m/>
    <m/>
    <m/>
    <m/>
    <m/>
    <m/>
    <s v="Management Janji"/>
    <s v="2026-08-05 13:00:00 | Nama : BU SRI SUNARSIH  No Hp : 085879566626  No Alt :   Tgl Pemasangan : 05 Agustus 2026  Interval : PAGI   Note : Hubungi pelanggan terlebih dahulu"/>
    <s v="FCC"/>
    <d v="2026-06-08T12:55:41"/>
    <m/>
    <m/>
    <s v="PS"/>
    <s v="KJE"/>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5 13:00:00 | Nama : BU SRI SUNARSIH  No Hp : 085879566626  No Alt :   Tgl Pemasangan : 05 Agustus 2026  Interval : PAGI   Note : Hubungi pelanggan terlebih dahulu"/>
    <n v="2026"/>
    <n v="8"/>
    <n v="6"/>
    <d v="2026-08-06T00:00:00"/>
    <n v="-0.29166666666424135"/>
    <x v="0"/>
    <x v="3"/>
  </r>
  <r>
    <n v="2027"/>
    <n v="1002529465"/>
    <n v="3"/>
    <x v="7"/>
    <n v="4"/>
    <s v="SOLO"/>
    <s v="INNER - SOLO JATENG TIMUR"/>
    <s v="KRT"/>
    <s v="REG"/>
    <s v="AO"/>
    <s v="NEW SALES"/>
    <m/>
    <s v="MYCX - SEND OPEN PAPERLESS"/>
    <s v="RBS-Regional 3"/>
    <d v="2026-08-16T11:09:13"/>
    <d v="2026-08-16T11:12:28"/>
    <n v="69367361"/>
    <m/>
    <n v="142505403041"/>
    <s v="Rumah Harwanto"/>
    <s v="ODP-KRT-FC/002"/>
    <m/>
    <m/>
    <m/>
    <m/>
    <n v="110.80446000000001"/>
    <n v="-7.5405360000000003"/>
    <s v="AMRBS;960218/Candra Evita Tryariestya/TREG4SOLO/Sinta Fitrianingrum/08994114600/082226006543/sinta.fitrii@gmail.com /PSB HSI BISNIS WB2 1S INET 200MBPS 790K/Rumah Harwanto/PASANG 2 LINE"/>
    <s v="Account Manager"/>
    <m/>
    <m/>
    <m/>
    <m/>
    <m/>
    <m/>
    <m/>
    <m/>
    <m/>
    <m/>
    <m/>
    <s v="16-08-2026 11:10:25"/>
    <m/>
    <m/>
    <s v="INPROGRESS_SC"/>
    <s v="KRT"/>
    <s v="NO ADDON"/>
    <m/>
    <s v="SEND PAPERLESS OPEN"/>
    <s v="- 11_11446;Biaya PSB HSI EBIS Tunai di Depan ~ 11[150000]  - SP_NOSS;SP_NOSS ~ Internet NOSS Multispeed Network[0]  - E23015;E23015 ~ ES23 - Perangkat ONT[0]  - E23015~null~44292;E23015||11||Abodemen 0[0]  - E23015~null~E23015_SWONTPREM;SWONTPREM ~ Biaya "/>
    <s v="INDIBIZ"/>
    <m/>
    <m/>
    <m/>
    <m/>
    <m/>
    <m/>
    <m/>
    <e v="#NUM!"/>
    <e v="#NUM!"/>
    <x v="1"/>
    <x v="3"/>
  </r>
  <r>
    <n v="2028"/>
    <n v="1002526852"/>
    <n v="3"/>
    <x v="4"/>
    <n v="4"/>
    <s v="PEKALONGAN"/>
    <s v="BREBES"/>
    <s v="KTM"/>
    <s v="DPS"/>
    <s v="AO"/>
    <s v="NEW SALES"/>
    <m/>
    <s v="Completed (PS)"/>
    <s v="DPS-Logistic &amp; Manufacturing"/>
    <d v="2026-08-14T15:13:34"/>
    <d v="2026-08-14T16:10:38"/>
    <n v="4999323"/>
    <m/>
    <n v="142214106730"/>
    <s v="GARUDA PUTRA PUTRI JAYA"/>
    <s v="ODP-KTM-FK/088"/>
    <s v="WO061761463"/>
    <m/>
    <m/>
    <m/>
    <n v="108.884861"/>
    <n v="-6.9354440000000004"/>
    <s v="DPS;LMS;P26-203854;PSB HSI 50 MBPS;PIC Rony/085640049489"/>
    <s v="Account Manager"/>
    <m/>
    <m/>
    <m/>
    <m/>
    <m/>
    <m/>
    <m/>
    <m/>
    <s v="Management Janji"/>
    <s v="ok"/>
    <s v="FCC"/>
    <s v="14-08-2026 15:25:22"/>
    <m/>
    <m/>
    <s v="PS"/>
    <s v="KTM"/>
    <s v="NO ADDON"/>
    <n v="20260814"/>
    <s v="Completed"/>
    <s v="- 11_11450;Biaya PSB Reguler HSI EBIS ~ 11[500000]  - E23015;E23015 ~ ES23 - Perangkat ONT[0]  - E23015~null~44292;E23015||11||Abodemen 0[0]  - E23015~null~E23015_SWONT;SWONT ~ Biaya Sewa ONT ~ E23015[30000]  - E25060;E25060 ~ ES25 - Paket HSI Bisnis (HSI"/>
    <s v="INDIBIZ"/>
    <m/>
    <m/>
    <d v="1970-01-01T07:00:00"/>
    <s v="ok"/>
    <n v="2026"/>
    <n v="8"/>
    <n v="14"/>
    <d v="2026-08-14T00:00:00"/>
    <n v="20678.708333333332"/>
    <x v="2"/>
    <x v="3"/>
  </r>
  <r>
    <n v="2029"/>
    <n v="1002510843"/>
    <n v="3"/>
    <x v="6"/>
    <n v="5"/>
    <s v="SIDOARJO"/>
    <s v="MOJOKERTO"/>
    <s v="NGI"/>
    <s v="REG"/>
    <s v="AO"/>
    <s v="NEW SALES"/>
    <m/>
    <s v="102 | FOLLOW UP COMPLETED"/>
    <s v="RBS-Regional 3"/>
    <d v="2026-08-05T14:37:59"/>
    <d v="2026-08-06T20:44:18"/>
    <n v="69359281"/>
    <m/>
    <n v="152321202948"/>
    <s v="MESH KARYAWAN"/>
    <s v="ODP-NGI-FG/20"/>
    <s v="WO061110551"/>
    <m/>
    <m/>
    <m/>
    <n v="112.6093259"/>
    <n v="-7.5503302000000003"/>
    <s v="|MN01575|/MESH KARYAWAN/WINBACK 2.0 HSI B2B (1:1) 100MBPS 535RB PSB DISC 70%//yarohman2001@gmail.com/ABDUR ROHMAN/085701795348 / 85655870884"/>
    <s v="Sales Force DBS"/>
    <m/>
    <m/>
    <m/>
    <m/>
    <m/>
    <m/>
    <m/>
    <m/>
    <s v="Management Janji"/>
    <s v="2026-08-07 15:00:00|Waktu pemasnagan : 07 agustus 2026 Jam pemasangan : 08.00 - 12.00 Mohon hubungi pelanggan sebelum ke lokasi  Terima kasih|40010577|MYDITA"/>
    <s v="FCC"/>
    <d v="2026-05-08T14:39:46"/>
    <d v="2026-08-07T15:00:00"/>
    <s v="Kendala Teknik"/>
    <s v="REVOKE"/>
    <s v="NGI"/>
    <s v="NO ADDON"/>
    <m/>
    <s v="Follow Up Revoke Completed, New Order ID : SC1002513511"/>
    <s v="- E25060;E25060 ~ ES25 - Paket HSI Bisnis (HSIE) Khusus Winback 2.0[0]  - E25060~null~E25060_UNL;UNL ~ Internet-Link Unlimited Internet Usage ~ E25060[0]  - E25060~null~105343;E25060||11||Abodemen 0[0]  - E25060~null~E25060_HSIE100M;HSIE100M ~ High Speed "/>
    <s v="INDIBIZ"/>
    <m/>
    <m/>
    <d v="2026-08-07T15:00:00"/>
    <s v="2026-08-07 15:00:00|Waktu pemasnagan : 07 agustus 2026 Jam pemasangan : 08.00 - 12.00 Mohon hubungi pelanggan sebelum ke lokasi  Terima kasih|40010577|MYDITA"/>
    <m/>
    <m/>
    <m/>
    <e v="#NUM!"/>
    <e v="#NUM!"/>
    <x v="1"/>
    <x v="19"/>
  </r>
  <r>
    <n v="2030"/>
    <n v="1002517513"/>
    <n v="3"/>
    <x v="2"/>
    <n v="5"/>
    <s v="MADIUN"/>
    <s v="BOJONEGORO"/>
    <s v="SMJ"/>
    <s v="REG"/>
    <s v="AO"/>
    <s v="NEW SALES"/>
    <s v="1P INET"/>
    <s v="Completed (PS)"/>
    <s v="RBS-Regional 3"/>
    <d v="2026-08-10T11:46:56"/>
    <d v="2026-08-11T15:04:44"/>
    <n v="69362316"/>
    <m/>
    <n v="152642207930"/>
    <s v="kios tembakau"/>
    <s v="ODP-SMJ-FL/15 FL/D02/15.01"/>
    <s v="WO061381887"/>
    <m/>
    <m/>
    <m/>
    <n v="112.042487945559"/>
    <n v="-7.1268679460563202"/>
    <s v="|MN02366|MYIA-049710243333/POI/Dimas jaya/081299055545/dj366095@gmail.com"/>
    <s v="MYIB_ASSISTANT"/>
    <m/>
    <m/>
    <m/>
    <m/>
    <m/>
    <m/>
    <m/>
    <m/>
    <s v="Management Janji"/>
    <s v="2026-08-11 08:00:00 | Tanggal pemasangan: 11/08/2026 Jam pemasangan : pagi / siang Info Tambahan : Hubungi pelanggan dulu sebelum ke lokasi terima kasih."/>
    <s v="FCC"/>
    <d v="2026-10-08T11:54:41"/>
    <d v="2026-08-11T08:00:00"/>
    <m/>
    <s v="PS"/>
    <s v="SMJ"/>
    <s v="NO ADDON"/>
    <n v="20260811"/>
    <s v="Completed"/>
    <s v="HSI Bisnis Basic Promo HUT Telkom PSB 70% - 50 Mbps"/>
    <s v="INDIBIZ"/>
    <m/>
    <m/>
    <d v="2026-08-11T08:00:00"/>
    <s v="2026-08-11 08:00:00 | Tanggal pemasangan: 11/08/2026 Jam pemasangan : pagi / siang Info Tambahan : Hubungi pelanggan dulu sebelum ke lokasi terima kasih."/>
    <n v="2026"/>
    <n v="8"/>
    <n v="11"/>
    <d v="2026-08-11T00:00:00"/>
    <n v="-0.33333333333575865"/>
    <x v="0"/>
    <x v="18"/>
  </r>
  <r>
    <n v="2031"/>
    <n v="1002521498"/>
    <n v="3"/>
    <x v="2"/>
    <n v="5"/>
    <s v="MADIUN"/>
    <s v="MADIUN"/>
    <s v="CRB"/>
    <s v="REG"/>
    <s v="AO"/>
    <s v="NEW SALES"/>
    <m/>
    <s v="Completed (PS)"/>
    <s v="RBS-Regional 3"/>
    <d v="2026-08-12T10:04:26"/>
    <d v="2026-08-12T12:57:14"/>
    <n v="69361565"/>
    <m/>
    <n v="152632206653"/>
    <s v="SPBU SIDOMULYO"/>
    <s v="ODP-CRB-FK/32"/>
    <s v="WO061561647"/>
    <m/>
    <m/>
    <m/>
    <n v="111.62013450000001"/>
    <n v="-7.5787487999999996"/>
    <s v="|MC20208|MYIA-047366687312/POI/Muhammad rizal muhaimin/085745335317/muh13092002@gmail.com"/>
    <s v="MYDIGIBIZPARTNER"/>
    <m/>
    <m/>
    <m/>
    <m/>
    <m/>
    <m/>
    <m/>
    <m/>
    <s v="Management Janji"/>
    <s v="2026-08-10 08:00:00 | Tanggal Pemasangan : 10 Agustus 2026  Jam Pemasangan : 08:00 13:00  Info Tambahan : Hubungi pelanggan dulu sebelum ke lokasi terimakasih"/>
    <s v="FCC"/>
    <d v="2026-12-08T10:39:53"/>
    <m/>
    <m/>
    <s v="PS"/>
    <s v="CRB"/>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07:00:00"/>
    <s v="2026-08-10 08:00:00 | Tanggal Pemasangan : 10 Agustus 2026  Jam Pemasangan : 08:00 13:00  Info Tambahan : Hubungi pelanggan dulu sebelum ke lokasi terimakasih"/>
    <n v="2026"/>
    <n v="8"/>
    <n v="12"/>
    <d v="2026-08-12T00:00:00"/>
    <n v="-0.29166666666424135"/>
    <x v="0"/>
    <x v="20"/>
  </r>
  <r>
    <n v="2032"/>
    <n v="1002504406"/>
    <n v="3"/>
    <x v="2"/>
    <n v="5"/>
    <s v="KEDIRI"/>
    <s v="TULUNGAGUNG"/>
    <s v="KWR"/>
    <s v="REG"/>
    <s v="AO"/>
    <s v="NEW SALES"/>
    <s v="1P INET"/>
    <s v="Completed (PS)"/>
    <s v="RBS-Regional 3"/>
    <d v="2026-08-01T11:13:57"/>
    <d v="2026-08-02T15:19:55"/>
    <n v="69356635"/>
    <m/>
    <n v="152624201712"/>
    <s v="Bocah Gunung production"/>
    <s v="ODP-KWR-FA/91 FA/D08/91.01"/>
    <s v="WO060632586"/>
    <m/>
    <m/>
    <m/>
    <n v="111.930992"/>
    <n v="-8.2003079999999997"/>
    <s v="|MN02540|MYIA-080345581936/POI/AHMAD RIZAL ARDIANSYAH/085123756937/cctve985@gmail.com"/>
    <s v="MYIB_ASSISTANT"/>
    <m/>
    <m/>
    <m/>
    <m/>
    <m/>
    <m/>
    <m/>
    <m/>
    <s v="Management Janji"/>
    <s v="2026-08-02 08:00:00 | telp :085123756937  Tanggal pemasangan :02/08/2026 Jam pemasangan : pagi/siang Info Tambahan : Hubungi pelanggan dulu sebelum ke lokasi terima kasih"/>
    <s v="FCC"/>
    <d v="2026-01-08T11:25:25"/>
    <d v="2026-08-02T08:00:00"/>
    <m/>
    <s v="PS"/>
    <s v="KWR"/>
    <s v="NO ADDON"/>
    <n v="20260802"/>
    <s v="Completed"/>
    <s v="HSI Bisnis Promo HUT Telkom PSB 70% - 300 Mbps"/>
    <s v="INDIBIZ"/>
    <m/>
    <m/>
    <d v="2026-08-02T08:00:00"/>
    <s v="2026-08-02 08:00:00 | telp :085123756937  Tanggal pemasangan :02/08/2026 Jam pemasangan : pagi/siang Info Tambahan : Hubungi pelanggan dulu sebelum ke lokasi terima kasih"/>
    <n v="2026"/>
    <n v="8"/>
    <n v="2"/>
    <d v="2026-08-02T00:00:00"/>
    <n v="-0.33333333333575865"/>
    <x v="0"/>
    <x v="28"/>
  </r>
  <r>
    <n v="2033"/>
    <n v="1002505962"/>
    <n v="3"/>
    <x v="1"/>
    <n v="5"/>
    <s v="SBY UTARA"/>
    <s v="GRESIK"/>
    <s v="GSK"/>
    <s v="REG"/>
    <s v="AO"/>
    <s v="NEW SALES"/>
    <s v="1P INET"/>
    <s v="MIA - INVALID SURVEY"/>
    <s v="RBS-Regional 3"/>
    <d v="2026-08-03T12:04:56"/>
    <d v="2026-08-05T13:59:19"/>
    <n v="69357433"/>
    <m/>
    <n v="152421261491"/>
    <s v="GLOBAL YMI CARGO"/>
    <s v="ODP-GSK-FAF/70 FAF/D07/70.01"/>
    <s v="WO060778948"/>
    <m/>
    <m/>
    <m/>
    <n v="112.581851"/>
    <n v="-7.1695700000000002"/>
    <s v="|MB00449|MYIA-038486925660/POI/bapak/083852359924/it.support.jt.cargo@gmail.com"/>
    <s v="MYIB_ASSISTANT"/>
    <m/>
    <m/>
    <m/>
    <m/>
    <m/>
    <m/>
    <m/>
    <m/>
    <s v="Management Janji"/>
    <s v="2026-08-06 15:00:00 | M Janji : 04/08/2026 Jam Pasang : 13:00  NoteÃ‚Â :  hubungi terlebih dahulu sebelum ke lokasi, terima kasih."/>
    <s v="FCC"/>
    <d v="2026-03-08T12:10:27"/>
    <d v="2026-08-06T15:00:00"/>
    <m/>
    <s v="SURVEY_NEW_MANJA"/>
    <s v="GSK"/>
    <s v="NO ADDON"/>
    <m/>
    <s v="MIE - INVALID SURVEY - ODP Jauh"/>
    <s v="HSI Bisnis PSB 70% - 300 Mbps"/>
    <s v="INDIBIZ"/>
    <m/>
    <m/>
    <d v="2026-08-06T15:00:00"/>
    <s v="2026-08-06 15:00:00 | M Janji : 04/08/2026 Jam Pasang : 13:00  NoteÃ‚Â :  hubungi terlebih dahulu sebelum ke lokasi, terima kasih."/>
    <m/>
    <m/>
    <m/>
    <e v="#NUM!"/>
    <e v="#NUM!"/>
    <x v="1"/>
    <x v="15"/>
  </r>
  <r>
    <n v="2034"/>
    <n v="1002529779"/>
    <n v="3"/>
    <x v="1"/>
    <n v="5"/>
    <s v="MADURA"/>
    <s v="BANGKALAN"/>
    <s v="OMB"/>
    <s v="REG"/>
    <s v="AO"/>
    <s v="NEW SALES"/>
    <s v="1P INET"/>
    <s v="Completed (PS)"/>
    <s v="RBS-Regional 3"/>
    <d v="2026-08-16T14:31:56"/>
    <d v="2026-08-17T22:00:49"/>
    <n v="69367591"/>
    <m/>
    <n v="152438209192"/>
    <s v="Toko Habibah Madura"/>
    <s v="ODP-OMB-FAA/45 FAA/D04/45.01"/>
    <s v="WO061882728"/>
    <m/>
    <m/>
    <m/>
    <n v="113.313695043325"/>
    <n v="-7.1352038737041301"/>
    <s v="MD|MYDB-20260816265713|DN00001/MN00572|Toko Habibah Madura|087853583473"/>
    <s v="MYDIGIBIZPARTNER"/>
    <m/>
    <m/>
    <m/>
    <m/>
    <m/>
    <m/>
    <m/>
    <m/>
    <s v="Management Janji"/>
    <s v="2026-08-17 13:00:00 | Nama : BU MAILAH  No Hp : 087853583473 No Alt :  Tgl Pemasangan : 17 Agustus 2026 Interval : SIANG Note : Hubungi pelanggan terlebih dahulu"/>
    <s v="FCC"/>
    <s v="16-08-2026 14:40:39"/>
    <d v="2026-08-17T13:00:00"/>
    <m/>
    <s v="PS"/>
    <s v="OMB"/>
    <s v="NO ADDON"/>
    <n v="20260817"/>
    <s v="Completed"/>
    <s v="HSI Bisnis Promo HUT Telkom PSB 70% - 100 Mbps"/>
    <s v="INDIBIZ"/>
    <m/>
    <m/>
    <d v="2026-08-17T13:00:00"/>
    <s v="2026-08-17 13:00:00 | Nama : BU MAILAH  No Hp : 087853583473 No Alt :  Tgl Pemasangan : 17 Agustus 2026 Interval : SIANG Note : Hubungi pelanggan terlebih dahulu"/>
    <n v="2026"/>
    <n v="8"/>
    <n v="17"/>
    <d v="2026-08-17T00:00:00"/>
    <n v="-0.54166666666424135"/>
    <x v="0"/>
    <x v="1"/>
  </r>
  <r>
    <n v="2035"/>
    <n v="1002506595"/>
    <n v="3"/>
    <x v="1"/>
    <n v="5"/>
    <s v="SBY SELATAN"/>
    <s v="TANDES"/>
    <s v="DMO"/>
    <s v="REG"/>
    <s v="AO"/>
    <s v="NEW SALES"/>
    <s v="1P INET"/>
    <s v="Completed (PS)"/>
    <s v="RBS-Regional 3"/>
    <d v="2026-08-03T17:47:56"/>
    <d v="2026-08-04T14:01:32"/>
    <n v="69357804"/>
    <m/>
    <n v="152301273517"/>
    <s v="Griya Cendana"/>
    <s v="ODP-DMO-FSB/20 FSB/D01/20.01"/>
    <s v="WO060830494"/>
    <m/>
    <m/>
    <m/>
    <n v="112.7227149"/>
    <n v="-7.2939425"/>
    <s v="MD|MYDB-20260803264278|DN00001/MN00459|Griya Cendana|081330242234"/>
    <s v="MYDIGIBIZPARTNER"/>
    <m/>
    <m/>
    <m/>
    <m/>
    <m/>
    <m/>
    <m/>
    <m/>
    <s v="Management Janji"/>
    <s v="2026-08-04 15:00:00 | Nama PIC : bp benny No HP : 081330242234 Tanggal Pemasangan : 04 Agustus 2026 Jam Pemasangan : 08:00 15:00 Info Tambahan : Hubungi pelanggan dulu sebelum ke lokasi terimakasih"/>
    <s v="FCC"/>
    <d v="2026-03-08T17:54:48"/>
    <d v="2026-08-04T15:00:00"/>
    <m/>
    <s v="PS"/>
    <s v="DMO"/>
    <s v="NO ADDON"/>
    <n v="20260804"/>
    <s v="Completed"/>
    <s v="HSI Bisnis Basic Promo HUT Telkom PSB 70% - 50 Mbps"/>
    <s v="INDIBIZ"/>
    <m/>
    <m/>
    <d v="2026-08-04T15:00:00"/>
    <s v="2026-08-04 15:00:00 | Nama PIC : bp benny No HP : 081330242234 Tanggal Pemasangan : 04 Agustus 2026 Jam Pemasangan : 08:00 15:00 Info Tambahan : Hubungi pelanggan dulu sebelum ke lokasi terimakasih"/>
    <n v="2026"/>
    <n v="8"/>
    <n v="4"/>
    <d v="2026-08-04T00:00:00"/>
    <n v="-0.625"/>
    <x v="0"/>
    <x v="27"/>
  </r>
  <r>
    <n v="2036"/>
    <n v="1002522852"/>
    <n v="3"/>
    <x v="3"/>
    <n v="4"/>
    <s v="YOGYAKARTA"/>
    <s v="INNER - YOGYA JATENG SELATAN"/>
    <s v="KBU"/>
    <s v="REG"/>
    <s v="AO"/>
    <s v="NEW SALES"/>
    <m/>
    <s v="CC - HD1A - INPROGRESS UNCONTACTED"/>
    <s v="RBS-Regional 3"/>
    <d v="2026-08-12T16:24:08"/>
    <d v="2026-08-14T19:41:02"/>
    <n v="69364506"/>
    <m/>
    <n v="146113146021"/>
    <s v="PT Kanisius"/>
    <s v="ODP-KBU-FEE/093"/>
    <m/>
    <m/>
    <m/>
    <m/>
    <n v="110.3890773"/>
    <n v="-7.7640744000000002"/>
    <s v="AMRBS/403103/ANISA DWIARYANI/R3/YOGYAKARTA/PSB HSI BISNIS 1S 300 MBPS PROMO HUT TELKOM 1:1/Margaretha Sulistyorini/08132745792/office@kanisiusmedia.co.id"/>
    <s v="Amex"/>
    <m/>
    <m/>
    <m/>
    <m/>
    <m/>
    <m/>
    <m/>
    <m/>
    <m/>
    <m/>
    <m/>
    <d v="2026-12-08T16:25:57"/>
    <m/>
    <m/>
    <s v="FCC"/>
    <s v="KBU"/>
    <s v="NO ADDON"/>
    <m/>
    <s v="UNCONTACTED : Mail Box - Memo Yusnani Manalu 40951378|MYDITA"/>
    <s v="- 11_11446;Biaya PSB HSI EBIS Tunai di Depan ~ 11[150000]  - SP_NOSS;SP_NOSS ~ Internet NOSS Multispeed Network[0]  - E25060;E25060 ~ ES25 - Paket HSI Bisnis (HSIE) Khusus Winback 2.0[0]  - E25060~null~E25060_UNL;UNL ~ Internet-Link Unlimited Internet Usa"/>
    <s v="INDIBIZ"/>
    <m/>
    <m/>
    <m/>
    <m/>
    <m/>
    <m/>
    <m/>
    <e v="#NUM!"/>
    <e v="#NUM!"/>
    <x v="1"/>
    <x v="3"/>
  </r>
  <r>
    <n v="2037"/>
    <n v="1002523753"/>
    <n v="3"/>
    <x v="1"/>
    <n v="5"/>
    <s v="MADURA"/>
    <s v="BANGKALAN"/>
    <s v="SPG"/>
    <s v="REG"/>
    <s v="AO"/>
    <s v="NEW SALES"/>
    <s v="1P INET"/>
    <s v="Completed (PS)"/>
    <s v="RBS-Regional 3"/>
    <d v="2026-08-13T10:37:56"/>
    <d v="2026-08-14T19:40:52"/>
    <n v="69364897"/>
    <m/>
    <n v="152434913651"/>
    <s v="SPBU 54.692.06"/>
    <s v="ODP-SPG-FAL/39"/>
    <s v="WO061649019"/>
    <m/>
    <m/>
    <m/>
    <n v="113.310126028954"/>
    <n v="-7.2174189098930599"/>
    <s v="MD|MYDB-20260812265129|DN00001/MN00572|SPBU 54.692.06|087737491004"/>
    <s v="MYDIGIBIZPARTNER"/>
    <m/>
    <m/>
    <m/>
    <m/>
    <m/>
    <m/>
    <m/>
    <m/>
    <s v="Management Janji"/>
    <s v="2026-08-14 08:00:00 | Nama PIC : BAPA ROSI No HP : 087737491004 No Alternatif : - M Janji : 14/07/2026 Jam Pasang : Pagi NoteÃ‚Â :  Hubungi terlebih dahulu sebelum ke lokasi"/>
    <s v="FCC"/>
    <s v="13-08-2026 10:39:50"/>
    <d v="2026-08-14T08:00:00"/>
    <m/>
    <s v="PS"/>
    <s v="SPG"/>
    <s v="NO ADDON"/>
    <n v="20260814"/>
    <s v="Completed"/>
    <s v="HSI Bisnis Promo HUT Telkom PSB 70% - 50 Mbps"/>
    <s v="INDIBIZ"/>
    <m/>
    <m/>
    <d v="2026-08-14T08:00:00"/>
    <s v="2026-08-14 08:00:00 | Nama PIC : BAPA ROSI No HP : 087737491004 No Alternatif : - M Janji : 14/07/2026 Jam Pasang : Pagi NoteÃ‚Â :  Hubungi terlebih dahulu sebelum ke lokasi"/>
    <n v="2026"/>
    <n v="8"/>
    <n v="14"/>
    <d v="2026-08-14T00:00:00"/>
    <n v="-0.33333333333575865"/>
    <x v="0"/>
    <x v="1"/>
  </r>
  <r>
    <n v="2038"/>
    <n v="1002523311"/>
    <n v="3"/>
    <x v="5"/>
    <n v="5"/>
    <s v="SINGARJA"/>
    <s v="JEMBRANA"/>
    <s v="NGR"/>
    <s v="REG"/>
    <s v="AO"/>
    <s v="NEW SALES"/>
    <s v="1P INET"/>
    <s v="Completed (PS)"/>
    <s v="RBS-Regional 3"/>
    <d v="2026-08-13T08:32:57"/>
    <d v="2026-08-14T16:46:13"/>
    <n v="69364719"/>
    <m/>
    <n v="172411226108"/>
    <s v="BAGUS MEDIA COMPUTER (BMC)"/>
    <s v="ODP-NGR-FN/13 FN/D01/13.01"/>
    <s v="WO061637009"/>
    <m/>
    <m/>
    <m/>
    <n v="114.678906097989"/>
    <n v="-8.3717910843062295"/>
    <s v="|MN02718|MYIA-020849688149/POI/NI KETUT AYU SILAWATI/087861592207/aquariawan@gmail.com"/>
    <s v="MYIB_ASSISTANT"/>
    <m/>
    <m/>
    <m/>
    <m/>
    <m/>
    <m/>
    <m/>
    <m/>
    <s v="Management Janji"/>
    <s v="2026-08-14 08:00:00 | telp : 087861592207 M Janji : (14/08/2026) jam Pasang : 09:00 Note : hubungi pelanggan jika ingin kelokasi"/>
    <s v="FCC"/>
    <s v="13-08-2026 08:40:16"/>
    <d v="2026-08-14T08:00:00"/>
    <m/>
    <s v="PS"/>
    <s v="NGR"/>
    <s v="NO ADDON"/>
    <n v="20260814"/>
    <s v="Completed"/>
    <s v="HSI Bisnis Promo HUT Telkom PSB 70% - 50 Mbps"/>
    <s v="INDIBIZ"/>
    <m/>
    <m/>
    <d v="2026-08-14T08:00:00"/>
    <s v="2026-08-14 08:00:00 | telp : 087861592207 M Janji : (14/08/2026) jam Pasang : 09:00 Note : hubungi pelanggan jika ingin kelokasi"/>
    <n v="2026"/>
    <n v="8"/>
    <n v="14"/>
    <d v="2026-08-14T00:00:00"/>
    <n v="-0.33333333333575865"/>
    <x v="0"/>
    <x v="25"/>
  </r>
  <r>
    <n v="2039"/>
    <n v="1002526112"/>
    <n v="3"/>
    <x v="1"/>
    <n v="5"/>
    <s v="MADURA"/>
    <s v="PAMEKASAN"/>
    <s v="PME"/>
    <s v="REG"/>
    <s v="AO"/>
    <s v="NEW SALES"/>
    <m/>
    <s v="Completed (PS)"/>
    <s v="RBS-Regional 3"/>
    <d v="2026-08-14T11:19:27"/>
    <d v="2026-08-15T18:42:37"/>
    <n v="69365900"/>
    <m/>
    <n v="152426928216"/>
    <s v="TOKO TAMIN BAROKAH"/>
    <s v="ODP-PME-FAU/41"/>
    <s v="WO061776491"/>
    <m/>
    <m/>
    <m/>
    <n v="113.529182175918"/>
    <n v="-7.2353664990009996"/>
    <s v="|MC70132|/TOKO TAMIN BAROKAH/08388388024/taminmohno@gmail.com/HSI Bisnis + Netmonk Promo 2026 200 Mbps (Rp 846.100) PSB 150.000/MOH TAMIN/-7.2357781, 113.5281356"/>
    <s v="Sales Force DBS"/>
    <m/>
    <m/>
    <m/>
    <m/>
    <m/>
    <m/>
    <m/>
    <m/>
    <s v="Management Janji"/>
    <s v="2026-08-15 15:00:00|Tanggal pemasangan: 27/07/2026 Jam pemasangan : pagi / siang Info Tambahan : Hubungi pelanggan dulu sebelum ke lokasi. terima kasih|40951377|MYDITA"/>
    <s v="FCC"/>
    <s v="14-08-2026 11:39:52"/>
    <d v="2026-08-15T15:00:00"/>
    <m/>
    <s v="PS"/>
    <s v="PME"/>
    <s v="NETMONK"/>
    <n v="20260815"/>
    <s v="Completed"/>
    <s v="- 11_11446;Biaya PSB HSI EBIS Tunai di Depan ~ 11[150000]  - SP_NOSS;SP_NOSS ~ Internet NOSS Multispeed Network[0]  - SP_NOSS;SP_NOSS ~ Internet NOSS Multispeed Network[0]  - E23015;E23015 ~ ES23 - Perangkat ONT[0]  - E23015~null~44292;E23015||11||Abodeme"/>
    <s v="INDIBIZ"/>
    <m/>
    <m/>
    <d v="2026-08-15T15:00:00"/>
    <s v="2026-08-15 15:00:00|Tanggal pemasangan: 27/07/2026 Jam pemasangan : pagi / siang Info Tambahan : Hubungi pelanggan dulu sebelum ke lokasi. terima kasih|40951377|MYDITA"/>
    <n v="2026"/>
    <n v="8"/>
    <n v="15"/>
    <d v="2026-08-15T00:00:00"/>
    <n v="-0.625"/>
    <x v="0"/>
    <x v="1"/>
  </r>
  <r>
    <n v="2040"/>
    <n v="1002528839"/>
    <n v="3"/>
    <x v="2"/>
    <n v="5"/>
    <s v="KEDIRI"/>
    <s v="NGANJUK"/>
    <s v="NJK"/>
    <s v="REG"/>
    <s v="AO"/>
    <s v="NEW SALES"/>
    <s v="1P INET"/>
    <s v="Completed (PS)"/>
    <s v="RBS-Regional 3"/>
    <d v="2026-08-15T18:04:57"/>
    <d v="2026-08-16T16:15:34"/>
    <n v="69367191"/>
    <m/>
    <n v="152611229767"/>
    <s v="ROTI BAKAR PAK YONO"/>
    <s v="ODP-NJK-FAB/93 FAB/D04/93.01"/>
    <s v="WO061840488"/>
    <m/>
    <m/>
    <m/>
    <n v="111.9039764"/>
    <n v="-7.6373272999999999"/>
    <s v="MD|MYDB-20260813265209|EN00005/MC20190|ROTI BAKAR PAK YONO|082323083949"/>
    <s v="MYDIGIBIZPARTNER"/>
    <m/>
    <m/>
    <m/>
    <m/>
    <m/>
    <m/>
    <m/>
    <m/>
    <s v="Management Janji"/>
    <s v="2026-08-16 15:00:00 | Nama PIC:  bp hariyono  No HP: 082323083949 Alt: Tanggal: 16/08/2026 Jam Pasang:  Note: Hubungi sebelum ke lokasi, terimakasih.  Info pl sudah dipasangkan, tinggal aktivasi"/>
    <s v="FCC"/>
    <s v="15-08-2026 18:10:17"/>
    <d v="2026-08-16T15:00:00"/>
    <m/>
    <s v="PS"/>
    <s v="NJK"/>
    <s v="NO ADDON"/>
    <n v="20260816"/>
    <s v="Completed"/>
    <s v="HSI Bisnis Promo HUT Telkom PSB 70% - 200 Mbps"/>
    <s v="INDIBIZ"/>
    <m/>
    <m/>
    <d v="2026-08-16T15:00:00"/>
    <s v="2026-08-16 15:00:00 | Nama PIC:  bp hariyono  No HP: 082323083949 Alt: Tanggal: 16/08/2026 Jam Pasang:  Note: Hubungi sebelum ke lokasi, terimakasih.  Info pl sudah dipasangkan, tinggal aktivasi"/>
    <n v="2026"/>
    <n v="8"/>
    <n v="16"/>
    <d v="2026-08-16T00:00:00"/>
    <n v="-0.625"/>
    <x v="0"/>
    <x v="7"/>
  </r>
  <r>
    <n v="2041"/>
    <n v="1002512205"/>
    <n v="3"/>
    <x v="1"/>
    <n v="5"/>
    <s v="SBY UTARA"/>
    <s v="MANYAR"/>
    <s v="MGO"/>
    <s v="REG"/>
    <s v="AO"/>
    <s v="NEW SALES"/>
    <m/>
    <s v="102 | FOLLOW UP COMPLETED"/>
    <s v="RBS-Regional 3"/>
    <d v="2026-08-06T12:26:12"/>
    <d v="2026-08-11T15:33:05"/>
    <n v="69359891"/>
    <m/>
    <n v="152413167551"/>
    <s v="PT SEMBILAN CAHAYA LESTARI"/>
    <s v="ODP-DMO-FQ/25"/>
    <s v="WO061110122"/>
    <m/>
    <m/>
    <m/>
    <n v="112.7384881"/>
    <n v="-7.2670082999999996"/>
    <s v="AMRBS;400664;AMEX;ASANDHYASARI;RBS-3;SURAMADU;PT SEMBILAN CAHAYA LESTARI;HSI Basic (1:2) 50 Mbps (Rp 387.000) PSB Rp 150.000;Hendy Simon 082302331284 -Jericho Anthony 082251117350;it.spv@9cl.co.id;Jl. Pregolan Bunder No. 9 Surabaya"/>
    <s v="Amex"/>
    <m/>
    <m/>
    <m/>
    <m/>
    <m/>
    <m/>
    <m/>
    <m/>
    <s v="Management Janji"/>
    <s v="2026-08-10 13:00:00|Nama : BP HENDY SIMON  No Hp : 082302331284 No Alt : 082251117350  Tgl Pemasangan : 10 Agustus 2026 Interval : SIANG Note : Hubungi pelanggan terlebih dahulu|40981182|MYDITA"/>
    <s v="FCC"/>
    <d v="2026-06-08T12:40:10"/>
    <d v="2026-08-10T13:00:00"/>
    <s v="Kendala Pelanggan"/>
    <s v="REVOKE"/>
    <s v="MGO"/>
    <s v="NO ADDON"/>
    <m/>
    <s v="Follow Up Revoke Completed, New Order ID : SC1002520506"/>
    <s v="- 11_11446;Biaya PSB HSI EBIS Tunai di Depan ~ 11[150000]  - SP_NOSS;SP_NOSS ~ Internet NOSS Multispeed Network[0]  - SP_NOSS;SP_NOSS ~ Internet NOSS Multispeed Network[0]  - E23015;E23015 ~ ES23 - Perangkat ONT[0]  - E23015~null~44292;E23015||11||Abodeme"/>
    <s v="INDIBIZ"/>
    <m/>
    <m/>
    <d v="2026-08-10T13:00:00"/>
    <s v="2026-08-10 13:00:00|Nama : BP HENDY SIMON  No Hp : 082302331284 No Alt : 082251117350  Tgl Pemasangan : 10 Agustus 2026 Interval : SIANG Note : Hubungi pelanggan terlebih dahulu|40981182|MYDITA"/>
    <m/>
    <m/>
    <m/>
    <e v="#NUM!"/>
    <e v="#NUM!"/>
    <x v="1"/>
    <x v="8"/>
  </r>
  <r>
    <n v="2042"/>
    <n v="1002526108"/>
    <n v="3"/>
    <x v="6"/>
    <n v="5"/>
    <s v="JEMBER"/>
    <s v="BONDOWOSO"/>
    <s v="BOW"/>
    <s v="REG"/>
    <s v="AO"/>
    <s v="NEW SALES"/>
    <s v="1P INET"/>
    <s v="Completed (PS)"/>
    <s v="RBS-Regional 3"/>
    <d v="2026-08-14T11:17:57"/>
    <d v="2026-08-15T10:42:30"/>
    <n v="69365896"/>
    <m/>
    <n v="152507223604"/>
    <s v="TOKO SOEJANA"/>
    <s v="ODP-BOW-FX/42 FX/D05/42.01"/>
    <s v="WO061732968"/>
    <m/>
    <m/>
    <m/>
    <n v="113.77542699999999"/>
    <n v="-8.0238219999999991"/>
    <s v="|MN02617|MYIA-012314453833/POI/SOEJANA/087858930315/miskandialex8@gmail.com"/>
    <s v="MYIB_ASSISTANT"/>
    <m/>
    <m/>
    <m/>
    <m/>
    <m/>
    <m/>
    <m/>
    <m/>
    <s v="Management Janji"/>
    <s v="2026-08-15 08:00:00 | M Janji : (15/08/2026) jam Pasang :pagi Note : hubungi pelanggan jika ingin kelokasi"/>
    <s v="FCC"/>
    <s v="14-08-2026 11:39:52"/>
    <d v="2026-08-15T08:00:00"/>
    <m/>
    <s v="PS"/>
    <s v="BOW"/>
    <s v="NETMONK"/>
    <n v="20260815"/>
    <s v="Completed"/>
    <s v="HSI Bisnis Bundling Netmonk PSB 70% Promo - 300 Mbps"/>
    <s v="INDIBIZ"/>
    <m/>
    <m/>
    <d v="2026-08-15T08:00:00"/>
    <s v="2026-08-15 08:00:00 | M Janji : (15/08/2026) jam Pasang :pagi Note : hubungi pelanggan jika ingin kelokasi"/>
    <n v="2026"/>
    <n v="8"/>
    <n v="15"/>
    <d v="2026-08-15T00:00:00"/>
    <n v="-0.33333333333575865"/>
    <x v="0"/>
    <x v="14"/>
  </r>
  <r>
    <n v="2043"/>
    <n v="1002516061"/>
    <n v="3"/>
    <x v="6"/>
    <n v="5"/>
    <s v="SIDOARJO"/>
    <s v="JOMBANG"/>
    <s v="JOM"/>
    <s v="REG"/>
    <s v="AO"/>
    <s v="NEW SALES"/>
    <m/>
    <s v="Completed (PS)"/>
    <s v="RBS-Regional 3"/>
    <d v="2026-08-08T14:55:42"/>
    <d v="2026-08-09T19:58:25"/>
    <n v="69361529"/>
    <m/>
    <n v="152318240700"/>
    <s v="WARKOP RIVAL"/>
    <s v="ODP-JOM-FC/11"/>
    <s v="WO061332401"/>
    <m/>
    <m/>
    <m/>
    <n v="112.2403523"/>
    <n v="-7.6107962999999996"/>
    <s v="|MN02084|/WARKOP RIVAL/WINBACK 2.0 HSI B2B (1:1) 50MBPS 355RB PSB DISC 70%/08970902489/rivalsaputra140@gmail.com/RIVAL SAPUTRA /-7.6107616, 112.2403632"/>
    <s v="Sales Force DBS"/>
    <m/>
    <m/>
    <m/>
    <m/>
    <m/>
    <m/>
    <m/>
    <m/>
    <s v="Management Janji"/>
    <s v="2026-08-10 13:00:00|Nama Pic : BP RIVAL No Hp Pic : 08970902489 Jam Pemasangan : 08:00 - 12.00 Tanggal Pemasangan : SENIN 10 AGUSTUS 2026 Info Tambahan : Hubungi pelanggan sebelum datang ke lokasi|40961370|MYDITA"/>
    <s v="FCC"/>
    <d v="2026-08-08T15:10:03"/>
    <d v="2026-08-10T13:00:00"/>
    <m/>
    <s v="PS"/>
    <s v="JOM"/>
    <s v="NO ADDON"/>
    <n v="20260809"/>
    <s v="Completed"/>
    <s v="- 11_11446;Biaya PSB HSI EBIS Tunai di Depan ~ 11[150000]  - SP_NOSS;SP_NOSS ~ Internet NOSS Multispeed Network[0]  - E25060;E25060 ~ ES25 - Paket HSI Bisnis (HSIE) Khusus Winback 2.0[0]  - E25060~null~E25060_UNL;UNL ~ Internet-Link Unlimited Internet Usa"/>
    <s v="INDIBIZ"/>
    <m/>
    <m/>
    <d v="2026-08-10T13:00:00"/>
    <s v="2026-08-10 13:00:00|Nama Pic : BP RIVAL No Hp Pic : 08970902489 Jam Pemasangan : 08:00 - 12.00 Tanggal Pemasangan : SENIN 10 AGUSTUS 2026 Info Tambahan : Hubungi pelanggan sebelum datang ke lokasi|40961370|MYDITA"/>
    <n v="2026"/>
    <n v="8"/>
    <n v="9"/>
    <d v="2026-08-09T00:00:00"/>
    <n v="-1.5416666666642413"/>
    <x v="0"/>
    <x v="19"/>
  </r>
  <r>
    <n v="2044"/>
    <n v="1002515329"/>
    <n v="3"/>
    <x v="6"/>
    <n v="5"/>
    <s v="JEMBER"/>
    <s v="BANYUWANGI"/>
    <s v="GEN"/>
    <s v="REG"/>
    <s v="AO"/>
    <s v="NEW SALES"/>
    <s v="2P INET + VOICE"/>
    <s v="Completed (PS)"/>
    <s v="RBS-Regional 3"/>
    <d v="2026-08-07T16:40:56"/>
    <d v="2026-08-07T22:15:43"/>
    <n v="69361056"/>
    <n v="3332811023"/>
    <n v="152519203437"/>
    <s v="toko jaya abadi tlogosari"/>
    <s v="ODP-GEN-FS/13 FS/D02/13.01"/>
    <s v="WO061190927"/>
    <m/>
    <m/>
    <m/>
    <n v="114.15409918874499"/>
    <n v="-8.2954870488716494"/>
    <s v="MD|MYDB-20260807264649|DC30004/MC30053|toko jaya abadi tlogosari|081249400096"/>
    <s v="MYDIGIBIZPARTNER"/>
    <m/>
    <m/>
    <m/>
    <m/>
    <m/>
    <m/>
    <m/>
    <m/>
    <s v="Management Janji"/>
    <s v="2026-08-08 13:00:00 | Nama Pic : rendi No Hp Pic : 081249400096 No alt : - Jam Pemasangan : pagi  Tanggal Pemasangan : 8 Agustus 2026"/>
    <s v="FCC"/>
    <d v="2026-07-08T16:55:31"/>
    <d v="2026-08-08T13:00:00"/>
    <m/>
    <s v="PS"/>
    <s v="GEN"/>
    <s v="NO ADDON"/>
    <n v="20260807"/>
    <s v="Completed"/>
    <s v="HSI Bisnis Bundling Phone PSB 70% - Free 800 Menit Promo - 300 Mbps"/>
    <s v="INDIBIZ"/>
    <m/>
    <m/>
    <d v="2026-08-08T13:00:00"/>
    <s v="2026-08-08 13:00:00 | Nama Pic : rendi No Hp Pic : 081249400096 No alt : - Jam Pemasangan : pagi  Tanggal Pemasangan : 8 Agustus 2026"/>
    <n v="2026"/>
    <n v="8"/>
    <n v="7"/>
    <d v="2026-08-07T00:00:00"/>
    <n v="-1.5416666666642413"/>
    <x v="0"/>
    <x v="16"/>
  </r>
  <r>
    <n v="2045"/>
    <n v="1002505176"/>
    <n v="3"/>
    <x v="1"/>
    <n v="5"/>
    <s v="SBY UTARA"/>
    <s v="TANDES"/>
    <s v="LKI"/>
    <s v="REG"/>
    <s v="AO"/>
    <s v="NEW SALES"/>
    <s v="1P INET"/>
    <s v="Completed (PS)"/>
    <s v="RBS-Regional 3"/>
    <d v="2026-08-02T11:43:56"/>
    <d v="2026-08-02T20:35:07"/>
    <n v="69356997"/>
    <m/>
    <n v="152424213147"/>
    <s v="Superkitty"/>
    <s v="ODP-LKS-FZ/32 FZ/D03/32.01"/>
    <s v="WO060705557"/>
    <m/>
    <m/>
    <m/>
    <n v="112.6418224"/>
    <n v="-7.3048986999999999"/>
    <s v="|MN02435|MYIA-083272108085/POI/Indaha Dewi Apriliani /08133039988/indahdewiapril@gmail.com"/>
    <s v="MYIB_ASSISTANT"/>
    <m/>
    <m/>
    <m/>
    <m/>
    <m/>
    <m/>
    <m/>
    <m/>
    <s v="Management Janji"/>
    <s v="2026-08-03 08:00:00 | Nama PIC : IBU INDAH No HP : 08133039988 Alt :  M Janji : (SENIN/3/AGUSTUS/2026) jam Pasang : 09:00 Note : hubungi pelanggan jika ingin kelokasi"/>
    <s v="FCC"/>
    <d v="2026-02-08T11:54:49"/>
    <d v="2026-08-03T08:00:00"/>
    <m/>
    <s v="PS"/>
    <s v="LKI"/>
    <s v="NO ADDON"/>
    <n v="20260802"/>
    <s v="Completed"/>
    <s v="HSI Bisnis Promo HUT Telkom PSB 70% - 100 Mbps Dual Band"/>
    <s v="INDIBIZ"/>
    <m/>
    <m/>
    <d v="2026-08-03T08:00:00"/>
    <s v="2026-08-03 08:00:00 | Nama PIC : IBU INDAH No HP : 08133039988 Alt :  M Janji : (SENIN/3/AGUSTUS/2026) jam Pasang : 09:00 Note : hubungi pelanggan jika ingin kelokasi"/>
    <n v="2026"/>
    <n v="8"/>
    <n v="2"/>
    <d v="2026-08-02T00:00:00"/>
    <n v="-1.3333333333357587"/>
    <x v="0"/>
    <x v="27"/>
  </r>
  <r>
    <n v="2046"/>
    <n v="1002530035"/>
    <n v="3"/>
    <x v="1"/>
    <n v="5"/>
    <s v="MADURA"/>
    <s v="BANGKALAN"/>
    <s v="OMB"/>
    <s v="REG"/>
    <s v="AO"/>
    <s v="NEW SALES"/>
    <s v="1P INET"/>
    <s v="MIA - INVALID SURVEY"/>
    <s v="RBS-Regional 3"/>
    <d v="2026-08-16T17:50:56"/>
    <d v="2026-08-17T14:31:53"/>
    <n v="69367734"/>
    <m/>
    <n v="152438209193"/>
    <s v="Warung madura mart"/>
    <s v="ODP-OMB-FB/99 FB/D05/99.01"/>
    <s v="WO061896562"/>
    <m/>
    <m/>
    <m/>
    <n v="113.357399962842"/>
    <n v="-7.0551528375906303"/>
    <s v="MD|MYDB-20260816265751|DN00001/MN00572|Warung madura mart|085232075353"/>
    <s v="MYDIGIBIZPARTNER"/>
    <m/>
    <m/>
    <m/>
    <m/>
    <m/>
    <m/>
    <m/>
    <m/>
    <s v="Management Janji"/>
    <s v="2026-08-17 15:00:00 | Nama PIC : bapak rosid No HP : 085232075353 Alt :  M Janji : (SENIN/17/AGUSTUS/2026) jam Pasang : 09:00 Note : hubungi pelanggan jika ingin kelokasi"/>
    <s v="FCC"/>
    <s v="16-08-2026 17:55:00"/>
    <d v="2026-08-17T15:00:00"/>
    <m/>
    <s v="SURVEY_NEW_MANJA"/>
    <s v="OMB"/>
    <s v="NO ADDON"/>
    <m/>
    <s v="MIE - INVALID SURVEY - Kendala Jalur/Rute Tarikan"/>
    <s v="HSI Bisnis Promo HUT Telkom PSB 70% - 100 Mbps"/>
    <s v="INDIBIZ"/>
    <m/>
    <m/>
    <d v="2026-08-17T15:00:00"/>
    <s v="2026-08-17 15:00:00 | Nama PIC : bapak rosid No HP : 085232075353 Alt :  M Janji : (SENIN/17/AGUSTUS/2026) jam Pasang : 09:00 Note : hubungi pelanggan jika ingin kelokasi"/>
    <m/>
    <m/>
    <m/>
    <e v="#NUM!"/>
    <e v="#NUM!"/>
    <x v="1"/>
    <x v="1"/>
  </r>
  <r>
    <n v="2047"/>
    <n v="1002515884"/>
    <n v="3"/>
    <x v="0"/>
    <n v="5"/>
    <s v="MATARAM"/>
    <s v="SUMBAWA"/>
    <s v="MLK"/>
    <s v="DPS"/>
    <s v="AO"/>
    <s v="NEW SALES"/>
    <m/>
    <s v="Completed (PS)"/>
    <s v="DPS-Property &amp; Resources"/>
    <d v="2026-08-08T12:34:13"/>
    <d v="2026-08-08T17:55:00"/>
    <n v="69352476"/>
    <m/>
    <n v="172608206119"/>
    <s v="AMNT Townsite 2 D40"/>
    <s v="ODP-MLK-FAD/66"/>
    <s v="WO061255851"/>
    <m/>
    <m/>
    <m/>
    <n v="116.751861487901"/>
    <n v="-8.9103248053306405"/>
    <s v="DSS HSI | WILHELMI A IDRIS | 970167 | TREG 3 | AMNT Townsite 2 D40|SYAHRUL ALQADRI| 081237399497 | PSB 2P INET TV 20MBPS"/>
    <s v="Account Manager"/>
    <m/>
    <m/>
    <m/>
    <m/>
    <m/>
    <m/>
    <m/>
    <m/>
    <s v="Management Janji"/>
    <s v="call by phone"/>
    <s v="FCC"/>
    <d v="2026-08-08T12:39:51"/>
    <m/>
    <m/>
    <s v="PS"/>
    <s v="MLK"/>
    <s v="NO ADDON"/>
    <n v="20260808"/>
    <s v="Completed"/>
    <s v="- E23015;E23015 ~ ES23 - Perangkat ONT[0]  - E23015~null~44292;E23015||11||Abodemen 0[0]  - E23015~null~E23015_SWONT;SWONT ~ Biaya Sewa ONT ~ E23015[30000]  - E24058;E24058 ~ ES24 - Paket HSI Bisnis (HSIEF) Khusus Winback[0]  - E24058~null~103819;E24058||"/>
    <s v="INDIBIZ"/>
    <m/>
    <m/>
    <d v="1970-01-01T07:00:00"/>
    <s v="call by phone"/>
    <n v="2026"/>
    <n v="8"/>
    <n v="8"/>
    <d v="2026-08-08T00:00:00"/>
    <n v="20672.708333333332"/>
    <x v="2"/>
    <x v="0"/>
  </r>
  <r>
    <n v="2048"/>
    <n v="1002510492"/>
    <n v="3"/>
    <x v="3"/>
    <n v="4"/>
    <s v="YOGYAKARTA"/>
    <s v="INNER - YOGYA JATENG SELATAN"/>
    <s v="PGR"/>
    <s v="REG"/>
    <s v="AO"/>
    <s v="NEW SALES"/>
    <s v="1P INET"/>
    <s v="Completed (PS)"/>
    <s v="RBS-Regional 3"/>
    <d v="2026-08-05T13:16:56"/>
    <d v="2026-08-06T14:02:02"/>
    <n v="69359151"/>
    <m/>
    <n v="141114227818"/>
    <s v="BSS BUAH SAYUR SEMBAKO GROSIR DAN ECERAN"/>
    <s v="ODP-PGR-FDJ/042"/>
    <s v="WO060985068"/>
    <m/>
    <m/>
    <m/>
    <n v="110.3229844"/>
    <n v="-7.8278512999999998"/>
    <s v="|MC80054|MYIA-096453315569/POI/CANDRA/081328362219/candra123krs@gmail.com"/>
    <s v="MYIB_ASSISTANT"/>
    <m/>
    <m/>
    <m/>
    <m/>
    <m/>
    <m/>
    <m/>
    <m/>
    <s v="Management Janji"/>
    <s v="2026-08-06 13:00:00 | Tanggal pemasangan: 06/08/2026 Jam pemasangan : pagi / siang Info Tambahan : Hubungi pelanggan dulu sebelum ke lokasi terima kasih"/>
    <s v="FCC"/>
    <d v="2026-05-08T13:25:39"/>
    <d v="2026-08-06T13:00:00"/>
    <m/>
    <s v="PS"/>
    <s v="PGR"/>
    <s v="NO ADDON"/>
    <n v="20260806"/>
    <s v="Completed"/>
    <s v="HSI Bisnis Basic Promo HUT Telkom PSB 70% - 50 Mbps"/>
    <s v="INDIBIZ"/>
    <m/>
    <m/>
    <d v="2026-08-06T13:00:00"/>
    <s v="2026-08-06 13:00:00 | Tanggal pemasangan: 06/08/2026 Jam pemasangan : pagi / siang Info Tambahan : Hubungi pelanggan dulu sebelum ke lokasi terima kasih"/>
    <n v="2026"/>
    <n v="8"/>
    <n v="6"/>
    <d v="2026-08-06T00:00:00"/>
    <n v="-0.54166666666424135"/>
    <x v="0"/>
    <x v="3"/>
  </r>
  <r>
    <n v="2049"/>
    <n v="1002525459"/>
    <n v="3"/>
    <x v="1"/>
    <n v="5"/>
    <s v="SBY SELATAN"/>
    <s v="MANYAR"/>
    <s v="JGR"/>
    <s v="REG"/>
    <s v="AO"/>
    <s v="NEW SALES"/>
    <s v="1P INET"/>
    <s v="Completed (PS)"/>
    <s v="RBS-Regional 3"/>
    <d v="2026-08-14T08:31:57"/>
    <d v="2026-08-14T15:44:54"/>
    <n v="69365628"/>
    <m/>
    <n v="152310255730"/>
    <s v="Dash Kost 1"/>
    <s v="ODP-RKT-FGS/39 FGS/D03/01.39"/>
    <s v="WO061718024"/>
    <m/>
    <m/>
    <m/>
    <n v="112.79013449999999"/>
    <n v="-7.3276243999999897"/>
    <s v="|MN02083|MYIA-036229748057/POI/Pak Dimas/085733083275/dimas.andi.sh@gmail.com"/>
    <s v="MYIB_ASSISTANT"/>
    <m/>
    <m/>
    <m/>
    <m/>
    <m/>
    <m/>
    <m/>
    <m/>
    <s v="Management Janji"/>
    <s v="2026-08-15 08:00:00 | Nama PIC : BAPAK ANDRI No HP : 085733083275 No Alternatif : - M Janji : 15/07/2026 Jam Pasang : SIANG NoteÃ‚Â :  Hubungi terlebih dahulu sebelum ke lokasi "/>
    <s v="FCC"/>
    <s v="14-08-2026 08:39:59"/>
    <d v="2026-08-15T08:00:00"/>
    <m/>
    <s v="PS"/>
    <s v="JGR"/>
    <s v="NO ADDON"/>
    <n v="20260814"/>
    <s v="Completed"/>
    <s v="HSI Bisnis Promo HUT Telkom PSB 70% - 50 Mbps"/>
    <s v="INDIBIZ"/>
    <m/>
    <m/>
    <d v="2026-08-15T08:00:00"/>
    <s v="2026-08-15 08:00:00 | Nama PIC : BAPAK ANDRI No HP : 085733083275 No Alternatif : - M Janji : 15/07/2026 Jam Pasang : SIANG NoteÃ‚Â :  Hubungi terlebih dahulu sebelum ke lokasi "/>
    <n v="2026"/>
    <n v="8"/>
    <n v="14"/>
    <d v="2026-08-14T00:00:00"/>
    <n v="-1.3333333333357587"/>
    <x v="0"/>
    <x v="8"/>
  </r>
  <r>
    <n v="2050"/>
    <n v="1002517632"/>
    <n v="3"/>
    <x v="6"/>
    <n v="5"/>
    <s v="JEMBER"/>
    <s v="SITUBONDO"/>
    <s v="BKI"/>
    <s v="REG"/>
    <s v="AO"/>
    <s v="NEW SALES"/>
    <s v="1P INET"/>
    <s v="Completed (PS)"/>
    <s v="RBS-Regional 3"/>
    <d v="2026-08-10T12:34:58"/>
    <d v="2026-08-11T16:10:52"/>
    <n v="69362378"/>
    <m/>
    <n v="152531208024"/>
    <s v="PONDOK PESANTREN NURUL IHSAN SPPG JATIBANTENG"/>
    <s v="ODP-BKI-FA/95 FA/D11/95.01"/>
    <s v="WO061389211"/>
    <m/>
    <m/>
    <m/>
    <n v="113.685"/>
    <n v="-7.7777219999999998"/>
    <s v="|MN02617|MYIA-008234548856/POI/SOFI DWITA LESTARI/085646801433/sppgjatibanteng@gmail.com"/>
    <s v="MYIB_ASSISTANT"/>
    <m/>
    <m/>
    <m/>
    <m/>
    <m/>
    <m/>
    <m/>
    <m/>
    <s v="Management Janji"/>
    <s v="2026-08-11 13:00:00 | M Janji : (09/08/2026) jam Pasang : 09:00 Note : hubungi pelanggan jika ingin kelokasi"/>
    <s v="FCC"/>
    <d v="2026-10-08T12:39:53"/>
    <d v="2026-08-11T13:00:00"/>
    <m/>
    <s v="PS"/>
    <s v="BKI"/>
    <s v="NO ADDON"/>
    <n v="20260811"/>
    <s v="Completed"/>
    <s v="HSI Bisnis Promo HUT Telkom PSB 70% - 100 Mbps"/>
    <s v="INDIBIZ"/>
    <m/>
    <m/>
    <d v="2026-08-11T13:00:00"/>
    <s v="2026-08-11 13:00:00 | M Janji : (09/08/2026) jam Pasang : 09:00 Note : hubungi pelanggan jika ingin kelokasi"/>
    <n v="2026"/>
    <n v="8"/>
    <n v="11"/>
    <d v="2026-08-11T00:00:00"/>
    <n v="-0.54166666666424135"/>
    <x v="0"/>
    <x v="16"/>
  </r>
  <r>
    <n v="2051"/>
    <n v="1002521676"/>
    <n v="3"/>
    <x v="5"/>
    <n v="5"/>
    <s v="SINGARJA"/>
    <s v="KLUNGKUNG"/>
    <s v="SMA"/>
    <s v="REG"/>
    <s v="AO"/>
    <s v="NEW SALES"/>
    <m/>
    <s v="Completed (PS)"/>
    <s v="RBS-Regional 3"/>
    <d v="2026-08-12T10:59:45"/>
    <d v="2026-08-14T16:45:13"/>
    <n v="69364002"/>
    <m/>
    <n v="172428815490"/>
    <s v="SLBN 1 KLUNGKUNG"/>
    <s v="ODP-SMA-FAU/43"/>
    <s v="WO061608050"/>
    <m/>
    <m/>
    <m/>
    <n v="115.4005705"/>
    <n v="-8.5313443000000007"/>
    <s v="|MN02750|/PIC NI MADE SANTINIWATI/087766770010/slbn.klungkung@gmail.com"/>
    <s v="Sales Force DBS"/>
    <m/>
    <m/>
    <m/>
    <m/>
    <m/>
    <m/>
    <m/>
    <m/>
    <s v="Management Janji"/>
    <s v="2026-08-14 15:00:00|Nama PIC : Bp Wike No HP : 087766770010 No Alt : - M Janji :  14 Agustus 2026 Jam Pasang : Pagi / Siang Note : hubungi pelanggan jika ingin kelokasi|40951378|MYDITA"/>
    <s v="FCC"/>
    <d v="2026-12-08T11:10:28"/>
    <d v="2026-08-14T15:00:00"/>
    <m/>
    <s v="PS"/>
    <s v="SMA"/>
    <s v="NO ADDON"/>
    <n v="20260814"/>
    <s v="Completed"/>
    <s v="- 11_11446;Biaya PSB HSI EBIS Tunai di Depan ~ 11[150000]  - SP_NOSS;SP_NOSS ~ Internet NOSS Multispeed Network[0]  - SP_NOSS;SP_NOSS ~ Internet NOSS Multispeed Network[0]  - E25061;E25061 ~ ES25 - Paket HSI Basic (HSIEF) Khusus Winback 2.0[0]  - E25061~n"/>
    <s v="INDIBIZ"/>
    <m/>
    <m/>
    <d v="2026-08-14T15:00:00"/>
    <s v="2026-08-14 15:00:00|Nama PIC : Bp Wike No HP : 087766770010 No Alt : - M Janji :  14 Agustus 2026 Jam Pasang : Pagi / Siang Note : hubungi pelanggan jika ingin kelokasi|40951378|MYDITA"/>
    <n v="2026"/>
    <n v="8"/>
    <n v="14"/>
    <d v="2026-08-14T00:00:00"/>
    <n v="-0.625"/>
    <x v="0"/>
    <x v="6"/>
  </r>
  <r>
    <n v="2052"/>
    <n v="1002529454"/>
    <n v="3"/>
    <x v="3"/>
    <n v="4"/>
    <s v="MAGELANG"/>
    <s v="KEBUMEN"/>
    <s v="GOM"/>
    <s v="REG"/>
    <s v="AO"/>
    <s v="NEW SALES"/>
    <s v="1P INET"/>
    <s v="MIE - SEND SURVEY"/>
    <s v="RBS-Regional 3"/>
    <d v="2026-08-16T11:01:57"/>
    <d v="2026-08-16T11:04:01"/>
    <n v="69367358"/>
    <m/>
    <n v="146140112181"/>
    <s v="LEMBIMJAR NEUTRON YOGYAKARTA CABANG GOMBONG"/>
    <s v="ODP-GOM-FAK/013 FAK/D01/013.01"/>
    <s v="WO061863374"/>
    <m/>
    <m/>
    <m/>
    <n v="109.5209674"/>
    <n v="-7.6095490999999997"/>
    <s v="|MN02495|MYIA-071894867614/POI/RIDWANSYAH PUTRA/081325111611/ridwansyhputra28@gmail.com"/>
    <s v="MYIB_ASSISTANT"/>
    <m/>
    <m/>
    <m/>
    <m/>
    <m/>
    <m/>
    <m/>
    <m/>
    <s v="Management Janji"/>
    <s v="2026-08-21 08:00:00 | Nama : BP RIDWANSYAH PUTRA No Hp : 081325111611 No Alt :  Tgl Pemasangan : 18 Agustus 2026 Interval : PAGI  Note : Hubungi pelanggan terlebih dahulu"/>
    <s v="FCC"/>
    <s v="16-08-2026 11:10:25"/>
    <d v="2026-08-21T08:00:00"/>
    <m/>
    <s v="SURVEY_NEW_MANJA"/>
    <s v="GOM"/>
    <s v="NO ADDON"/>
    <m/>
    <s v="MIE - SEND SURVEY"/>
    <s v="HSI Bisnis Promo HUT Telkom PSB 70% - 150 Mbps"/>
    <s v="INDIBIZ"/>
    <m/>
    <m/>
    <d v="2026-08-21T08:00:00"/>
    <s v="2026-08-21 08:00:00 | Nama : BP RIDWANSYAH PUTRA No Hp : 081325111611 No Alt :  Tgl Pemasangan : 18 Agustus 2026 Interval : PAGI  Note : Hubungi pelanggan terlebih dahulu"/>
    <m/>
    <m/>
    <m/>
    <e v="#NUM!"/>
    <e v="#NUM!"/>
    <x v="1"/>
    <x v="3"/>
  </r>
  <r>
    <n v="2053"/>
    <n v="1002519042"/>
    <n v="3"/>
    <x v="1"/>
    <n v="5"/>
    <s v="SBY UTARA"/>
    <s v="KENJERAN"/>
    <s v="KJR"/>
    <s v="REG"/>
    <s v="AO"/>
    <s v="NEW SALES"/>
    <m/>
    <s v="Completed (PS)"/>
    <s v="RBS-Regional 3"/>
    <d v="2026-08-11T09:40:45"/>
    <d v="2026-08-11T19:51:40"/>
    <n v="69362900"/>
    <m/>
    <n v="152407282063"/>
    <s v="SPBU 54601116"/>
    <s v="ODP-MYR-FSJ/32"/>
    <s v="WO061484889"/>
    <m/>
    <m/>
    <m/>
    <n v="112.7792422"/>
    <n v="-7.2132356"/>
    <s v="AMRBS;403536;AMEX;FANI INDRA;RBS-3;SURAMADU;MOETHIA SETIYAWATI;HSI Bisnis (1:1) 50 Mbps (Rp 439.000) PSB Rp 150.000;089634313237;spbu601116@yahoo.co.id;Rudolfo Samuai;Jl. Kedung Cowek No.204, Tanah Kali Kedinding, Kec. Kenjeran, Surabaya, Jawa Timur 60129"/>
    <s v="Sales Force DBS"/>
    <m/>
    <m/>
    <m/>
    <m/>
    <m/>
    <m/>
    <m/>
    <m/>
    <s v="Management Janji"/>
    <s v="2026-08-12 10:00:00|M Janji : (12/08/2026) jam Pasang : 09:00 Note : hubungi pelanggan jika ingin kelokasi |40981184|MYDITA"/>
    <s v="FCC"/>
    <d v="2026-11-08T09:54:44"/>
    <d v="2026-08-12T10:00:00"/>
    <m/>
    <s v="PS"/>
    <s v="KJR"/>
    <s v="NO ADDON"/>
    <n v="20260811"/>
    <s v="Completed"/>
    <s v="- 11_11446;Biaya PSB HSI EBIS Tunai di Depan ~ 11[150000]  - E23046;E23046 ~ ES23 - Paket HSI Bisnis[0]  - E23046~null~E23046_UNL;UNL ~ Internet-Link Unlimited Internet Usage ~ E23046[0]  - E23046~null~44877;E23046||11||Abodemen 0[0]  - E23046~null~E23046"/>
    <s v="INDIBIZ"/>
    <m/>
    <m/>
    <d v="2026-08-12T10:00:00"/>
    <s v="2026-08-12 10:00:00|M Janji : (12/08/2026) jam Pasang : 09:00 Note : hubungi pelanggan jika ingin kelokasi |40981184|MYDITA"/>
    <n v="2026"/>
    <n v="8"/>
    <n v="11"/>
    <d v="2026-08-11T00:00:00"/>
    <n v="-1.4166666666642413"/>
    <x v="0"/>
    <x v="27"/>
  </r>
  <r>
    <n v="2054"/>
    <n v="1002522868"/>
    <n v="3"/>
    <x v="3"/>
    <n v="4"/>
    <s v="YOGYAKARTA"/>
    <s v="INNER - YOGYA JATENG SELATAN"/>
    <s v="KBU"/>
    <s v="REG"/>
    <s v="AO"/>
    <s v="NEW SALES"/>
    <s v="1P INET"/>
    <s v="102 | FOLLOW UP COMPLETED"/>
    <s v="RBS-Regional 3"/>
    <d v="2026-08-12T16:26:57"/>
    <d v="2026-08-14T16:06:04"/>
    <n v="69364503"/>
    <m/>
    <n v="146113146023"/>
    <s v="Villa Dibali - Godean 2"/>
    <s v="ODP-KBU-FDK/78 FDK/D07/78.01"/>
    <s v="WO061612910"/>
    <m/>
    <m/>
    <m/>
    <n v="110.3468496"/>
    <n v="-7.7789608000000001"/>
    <s v="|MC80150|MYIA-012801611862/POI/yona/081225560048/yonameii95@gmail.com"/>
    <s v="MYIB_ASSISTANT"/>
    <m/>
    <m/>
    <m/>
    <m/>
    <m/>
    <m/>
    <m/>
    <m/>
    <s v="Management Janji"/>
    <s v="2026-08-13 13:00:00 | Nama PIC : IBU YONA No HP : 082283559281 No Alternatif : - M Janji : 13/07/2026 Jam Pasang : Pagi NoteÃ‚Â :  Hubungi terlebih dahulu sebelum ke lokasi"/>
    <s v="FCC"/>
    <d v="2026-12-08T16:39:59"/>
    <d v="2026-08-13T13:00:00"/>
    <m/>
    <s v="REVOKE"/>
    <s v="KBU"/>
    <s v="NO ADDON"/>
    <m/>
    <s v="Follow Up Revoke Completed, New Order ID : SC1002527073"/>
    <s v="HSI Bisnis PSB 70% - 75 Mbps"/>
    <s v="INDIBIZ"/>
    <m/>
    <m/>
    <d v="2026-08-13T13:00:00"/>
    <s v="2026-08-13 13:00:00 | Nama PIC : IBU YONA No HP : 082283559281 No Alternatif : - M Janji : 13/07/2026 Jam Pasang : Pagi NoteÃ‚Â :  Hubungi terlebih dahulu sebelum ke lokasi"/>
    <m/>
    <m/>
    <m/>
    <e v="#NUM!"/>
    <e v="#NUM!"/>
    <x v="1"/>
    <x v="3"/>
  </r>
  <r>
    <n v="2055"/>
    <n v="1002530708"/>
    <n v="3"/>
    <x v="2"/>
    <n v="5"/>
    <s v="KEDIRI"/>
    <s v="NGANJUK"/>
    <s v="WRJ"/>
    <s v="REG"/>
    <s v="AO"/>
    <s v="NEW SALES"/>
    <s v="1P INET"/>
    <s v="7 | OSS - PROVISIONING ISSUED"/>
    <s v="RBS-Regional 3"/>
    <d v="2026-08-17T11:41:57"/>
    <d v="2026-08-18T08:09:29"/>
    <n v="69367977"/>
    <m/>
    <n v="152641205611"/>
    <s v="ALL STARS"/>
    <s v="ODP-WRJ-FA/08 FA/D02/08.01"/>
    <s v="WO061921169"/>
    <m/>
    <m/>
    <m/>
    <n v="112.02146675437599"/>
    <n v="-7.6081465874870799"/>
    <s v="MD|MYDB-20260817265822|DN00001/MN02309|ALL STARS|08139245757"/>
    <s v="MYDIGIBIZPARTNER"/>
    <m/>
    <m/>
    <m/>
    <m/>
    <m/>
    <m/>
    <m/>
    <m/>
    <s v="Management Janji"/>
    <s v="2026-08-18 08:00:00 | Jam Pemasangan : 08:00 - 12.00 Tanggal Pemasangan : 18/08/2026 Info Tambahan : Hubungi pelanggan sebelum datang ke lokasi"/>
    <s v="FCC"/>
    <s v="17-08-2026 11:55:11"/>
    <d v="2026-08-18T08:00:00"/>
    <m/>
    <s v="PI"/>
    <s v="WRJ"/>
    <s v="NO ADDON"/>
    <m/>
    <s v="Provisioning Issued"/>
    <s v="HSI Bisnis Basic Promo HUT Telkom PSB 70% - 50 Mbps"/>
    <s v="INDIBIZ"/>
    <m/>
    <m/>
    <d v="2026-08-18T08:00:00"/>
    <s v="2026-08-18 08:00:00 | Jam Pemasangan : 08:00 - 12.00 Tanggal Pemasangan : 18/08/2026 Info Tambahan : Hubungi pelanggan sebelum datang ke lokasi"/>
    <m/>
    <m/>
    <m/>
    <e v="#NUM!"/>
    <e v="#NUM!"/>
    <x v="1"/>
    <x v="7"/>
  </r>
  <r>
    <n v="2056"/>
    <n v="1002507947"/>
    <n v="3"/>
    <x v="7"/>
    <n v="4"/>
    <s v="KUDUS"/>
    <s v="KUDUS"/>
    <s v="KUD"/>
    <s v="REG"/>
    <s v="AO"/>
    <s v="NEW SALES"/>
    <m/>
    <s v="MIE - SEND SURVEY"/>
    <s v="RBS-Regional 3"/>
    <d v="2026-08-04T12:07:15"/>
    <d v="2026-08-13T11:46:02"/>
    <n v="69358163"/>
    <n v="2916948103"/>
    <n v="142401145962"/>
    <s v="PT GLOBAL JET EXPRESS"/>
    <s v="ODP-KUD-FAK/045"/>
    <s v="WO061656296"/>
    <m/>
    <m/>
    <m/>
    <n v="110.8317335"/>
    <n v="-6.7781691000000004"/>
    <s v="AMRBS;403099;TREG4;MUHAMMAD MASTUR;081226139781;CP FATKHUR ROZAQ ;089668130939;PAKET 2S INET VOICE 50 MBPS (479.000);PT GLOBAL JET EXPRESS//GEBOG;input by Tito  "/>
    <s v="Account Manager"/>
    <m/>
    <m/>
    <m/>
    <m/>
    <m/>
    <m/>
    <m/>
    <m/>
    <s v="Management Janji"/>
    <s v="2026-08-20 13:00:00|Nama PIC : Bp Fatkhur No HP : 089668130939 No Alt : - M Janji :  20 Agustus 2026 Jam Pasang : Pagi / Siang Note : hubungi pelanggan jika ingin kelokasi |40951378|MYDITA"/>
    <s v="FCC"/>
    <d v="2026-04-08T12:09:53"/>
    <d v="2026-08-20T13:00:00"/>
    <m/>
    <s v="SURVEY_NEW_MANJA"/>
    <s v="KUD"/>
    <s v="NO ADDON"/>
    <m/>
    <s v="MIE - SEND SURVEY"/>
    <s v="- 11_11446;Biaya PSB HSI EBIS Tunai di Depan ~ 11[150000]  - SP_NOSS;SP_NOSS ~ Internet NOSS Multispeed Network[0]  - SP_NOSS;SP_NOSS ~ Internet NOSS Multispeed Network[0]  - E23046;E23046 ~ ES23 - Paket HSI Bisnis[0]  - E23046~null~E23046_UNL;UNL ~ Inter"/>
    <s v="INDIBIZ"/>
    <m/>
    <m/>
    <d v="2026-08-20T13:00:00"/>
    <s v="2026-08-20 13:00:00|Nama PIC : Bp Fatkhur No HP : 089668130939 No Alt : - M Janji :  20 Agustus 2026 Jam Pasang : Pagi / Siang Note : hubungi pelanggan jika ingin kelokasi |40951378|MYDITA"/>
    <m/>
    <m/>
    <m/>
    <e v="#NUM!"/>
    <e v="#NUM!"/>
    <x v="1"/>
    <x v="3"/>
  </r>
  <r>
    <n v="2057"/>
    <n v="1002528752"/>
    <n v="3"/>
    <x v="7"/>
    <n v="4"/>
    <s v="KUDUS"/>
    <s v="PATI"/>
    <s v="TAY"/>
    <s v="REG"/>
    <s v="AO"/>
    <s v="NEW SALES"/>
    <m/>
    <s v="MYCX - SEND OPEN PAPERLESS"/>
    <s v="RBS-Regional 3"/>
    <d v="2026-08-15T17:03:18"/>
    <d v="2026-08-15T17:06:04"/>
    <n v="69367154"/>
    <m/>
    <n v="142599106005"/>
    <s v="CV. TAYU INDAH JAYA"/>
    <s v="ODP-TAY-FG/069"/>
    <m/>
    <m/>
    <m/>
    <m/>
    <n v="111.051912"/>
    <n v="-6.541315"/>
    <s v="AMRBS;403098;REG3;DANIEL MARWA DENERO;08112876658;HSI 1S 100MB;669k;PIC 085728852436;1068office@gmail.com"/>
    <s v="Sales Profesional"/>
    <m/>
    <m/>
    <m/>
    <m/>
    <m/>
    <m/>
    <m/>
    <m/>
    <m/>
    <m/>
    <m/>
    <s v="15-08-2026 17:10:04"/>
    <m/>
    <m/>
    <s v="INPROGRESS_SC"/>
    <s v="TAY"/>
    <s v="NO ADDON"/>
    <m/>
    <s v="SEND PAPERLESS OPEN"/>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2058"/>
    <n v="1002519587"/>
    <n v="3"/>
    <x v="7"/>
    <n v="4"/>
    <s v="SOLO"/>
    <s v="SRAGEN"/>
    <s v="SRG"/>
    <s v="REG"/>
    <s v="AO"/>
    <s v="NEW SALES"/>
    <s v="1P INET"/>
    <s v="102 | FOLLOW UP COMPLETED"/>
    <s v="RBS-Regional 3"/>
    <d v="2026-08-11T11:40:56"/>
    <d v="2026-08-13T11:44:04"/>
    <n v="69363186"/>
    <m/>
    <n v="146565009628"/>
    <s v="DAPUR MBG BIRRU"/>
    <s v="ODP-SRG-FH/048 FH/D04/048.01"/>
    <s v="WO061482470"/>
    <m/>
    <m/>
    <m/>
    <n v="111.02344600000001"/>
    <n v="-7.4204400999999898"/>
    <s v="|MN01811|MYIA-019499952721/POI/SRI LESTARI/085293863420/sri074766@gmail.com"/>
    <s v="MYIB_ASSISTANT"/>
    <m/>
    <m/>
    <m/>
    <m/>
    <m/>
    <m/>
    <m/>
    <m/>
    <s v="Management Janji"/>
    <s v="2026-08-12 08:00:00 | M Janji : (12/08/2026) jam Pasang : 09:00 Note : hubungi pelanggan jika ingin kelokasi "/>
    <s v="FCC"/>
    <d v="2026-11-08T11:55:29"/>
    <d v="2026-08-12T08:00:00"/>
    <m/>
    <s v="REVOKE"/>
    <s v="SRG"/>
    <s v="NO ADDON"/>
    <m/>
    <s v="Follow Up Revoke Completed, New Order ID : SC1002523987"/>
    <s v="HSI Bisnis Basic Promo HUT Telkom PSB 70% - 50 Mbps"/>
    <s v="INDIBIZ"/>
    <m/>
    <m/>
    <d v="2026-08-12T08:00:00"/>
    <s v="2026-08-12 08:00:00 | M Janji : (12/08/2026) jam Pasang : 09:00 Note : hubungi pelanggan jika ingin kelokasi "/>
    <m/>
    <m/>
    <m/>
    <e v="#NUM!"/>
    <e v="#NUM!"/>
    <x v="1"/>
    <x v="3"/>
  </r>
  <r>
    <n v="2059"/>
    <n v="1002516910"/>
    <n v="3"/>
    <x v="5"/>
    <n v="5"/>
    <s v="SINGARJA"/>
    <s v="TABANAN"/>
    <s v="TBN"/>
    <s v="DPS"/>
    <s v="AO"/>
    <s v="NEW SALES"/>
    <m/>
    <s v="OSS - FALLOUT"/>
    <s v="DPS-Logistic &amp; Manufacturing"/>
    <d v="2026-08-10T08:58:02"/>
    <d v="2026-08-11T10:43:12"/>
    <n v="18240326"/>
    <m/>
    <n v="172413244391"/>
    <s v="SARIGUNA PRIMATIRTA"/>
    <s v="ODP-TBN-FCR/12"/>
    <s v="WO061359207"/>
    <m/>
    <m/>
    <m/>
    <n v="115.031977271163"/>
    <n v="-8.5020519486404993"/>
    <s v="DPS HSI | AM NADYA | 403613 | TREG 3 | Sariguna Primatirta / Tanobel | PIC : Andy  +62Ã‚Â 819Ã¢â‚¬â€˜1644Ã¢â‚¬â€˜2744 | PSB HSI Inet + netmonk 100Mbps | Email : hendra.talaa@tanobel.com | Alamat : Jl. Raya Denpasar - Gilimanuk, Barembeng, Kec Selemadeg, Kab. Tabanan, Bali"/>
    <s v="Amex"/>
    <m/>
    <m/>
    <m/>
    <m/>
    <m/>
    <m/>
    <m/>
    <m/>
    <s v="Management Janji"/>
    <s v="call/wa PIC : Andy  +62Ã‚Â 819Ã¢â‚¬â€˜1644Ã¢â‚¬â€˜2744"/>
    <s v="FCC"/>
    <d v="2026-10-08T09:25:41"/>
    <m/>
    <s v="Kendala Pelanggan"/>
    <s v="FO_WFM"/>
    <s v="TBN"/>
    <s v="NETMONK"/>
    <m/>
    <s v="Provisioning Failed|WFM|INF009017732|cp RNA"/>
    <s v="- 11_11450;Biaya PSB Reguler HSI EBIS ~ 11[500000]  - SP_NOSS;SP_NOSS ~ Internet NOSS Multispeed Network[0]  - SP_NOSS;SP_NOSS ~ Internet NOSS Multispeed Network[0]  - E23015;E23015 ~ ES23 - Perangkat ONT[0]  - E23015~null~44292;E23015||11||Abodemen 0[0] "/>
    <s v="INDIBIZ"/>
    <m/>
    <m/>
    <d v="2026-08-10T12:00:00"/>
    <s v="call/wa PIC : Andy  +62Ã‚Â 819Ã¢â‚¬â€˜1644Ã¢â‚¬â€˜2744"/>
    <m/>
    <m/>
    <m/>
    <e v="#NUM!"/>
    <e v="#NUM!"/>
    <x v="1"/>
    <x v="25"/>
  </r>
  <r>
    <n v="2060"/>
    <n v="1002506139"/>
    <n v="3"/>
    <x v="4"/>
    <n v="4"/>
    <s v="SEMARANG"/>
    <s v="INNER - SEMARANG JATENG UTARA"/>
    <s v="SMT"/>
    <s v="REG"/>
    <s v="AO"/>
    <s v="NEW SALES"/>
    <s v="1P INET"/>
    <s v="Completed (PS)"/>
    <s v="RBS-Regional 3"/>
    <d v="2026-08-03T13:43:57"/>
    <d v="2026-08-04T19:44:47"/>
    <n v="69357570"/>
    <m/>
    <n v="141420144914"/>
    <s v="WINSON SINGA LOGISTIK"/>
    <s v="ODP-SMT-FCK/035 FCK/D03/06.35"/>
    <s v="WO060796497"/>
    <m/>
    <m/>
    <m/>
    <n v="110.3768634"/>
    <n v="-6.9914904999999896"/>
    <s v="|MN01236|MYIA-092542419601/POI/KEVIN LIONARDI/081362336145/ekspedingin.develop@gmail.com"/>
    <s v="MYIB_ASSISTANT"/>
    <m/>
    <m/>
    <m/>
    <m/>
    <m/>
    <m/>
    <m/>
    <m/>
    <s v="Management Janji"/>
    <s v="2026-08-04 13:00:00 |  M Janji : (04/08/2026) jam Pasang : 09:00 Note : hubungi pelanggan jika ingin kelokasi"/>
    <s v="FCC"/>
    <d v="2026-03-08T13:55:38"/>
    <d v="2026-08-04T13:00:00"/>
    <m/>
    <s v="PS"/>
    <s v="SMT"/>
    <s v="NO ADDON"/>
    <n v="20260804"/>
    <s v="Completed"/>
    <s v="HSI Bisnis PSB 70% - 50 Mbps"/>
    <s v="INDIBIZ"/>
    <m/>
    <m/>
    <d v="2026-08-04T13:00:00"/>
    <s v="2026-08-04 13:00:00 |  M Janji : (04/08/2026) jam Pasang : 09:00 Note : hubungi pelanggan jika ingin kelokasi"/>
    <n v="2026"/>
    <n v="8"/>
    <n v="4"/>
    <d v="2026-08-04T00:00:00"/>
    <n v="-0.54166666666424135"/>
    <x v="0"/>
    <x v="3"/>
  </r>
  <r>
    <n v="2061"/>
    <n v="1002505991"/>
    <n v="3"/>
    <x v="3"/>
    <n v="4"/>
    <s v="MAGELANG"/>
    <s v="WONOSOBO"/>
    <s v="WOS"/>
    <s v="REG"/>
    <s v="AO"/>
    <s v="NEW SALES"/>
    <s v="1P INET"/>
    <s v="Completed (PS)"/>
    <s v="RBS-Regional 3"/>
    <d v="2026-08-03T12:31:56"/>
    <d v="2026-08-04T12:54:32"/>
    <n v="69357455"/>
    <m/>
    <n v="141373127384"/>
    <s v="ERABLUE RAYA KRETEK"/>
    <s v="ODP-WOS-FAA/066"/>
    <s v="WO060782800"/>
    <m/>
    <m/>
    <m/>
    <n v="109.96109300000001"/>
    <n v="-7.3871729999999998"/>
    <s v="|MN02587|MYIA-063304653213/POI/HASBIBINTARO SHIDDIQ/081249549394/nextperdanaone@gmail.com"/>
    <s v="MYIB_ASSISTANT"/>
    <m/>
    <m/>
    <m/>
    <m/>
    <m/>
    <m/>
    <m/>
    <m/>
    <s v="Management Janji"/>
    <s v="2026-08-04 13:00:00 | No Hp Pic : 081249549394 No alt : - Jam Pemasangan :  Tanggal Pemasangan : 04/08/2026 hub sebelum ke lokasi"/>
    <s v="FCC"/>
    <d v="2026-03-08T12:40:00"/>
    <d v="2026-08-04T13:00:00"/>
    <m/>
    <s v="PS"/>
    <s v="WOS"/>
    <s v="NO ADDON"/>
    <n v="20260804"/>
    <s v="Completed"/>
    <s v="HSI Bisnis PSB 70% - 50 Mbps"/>
    <s v="INDIBIZ"/>
    <m/>
    <m/>
    <d v="2026-08-04T13:00:00"/>
    <s v="2026-08-04 13:00:00 | No Hp Pic : 081249549394 No alt : - Jam Pemasangan :  Tanggal Pemasangan : 04/08/2026 hub sebelum ke lokasi"/>
    <n v="2026"/>
    <n v="8"/>
    <n v="4"/>
    <d v="2026-08-04T00:00:00"/>
    <n v="-0.54166666666424135"/>
    <x v="0"/>
    <x v="3"/>
  </r>
  <r>
    <n v="2062"/>
    <n v="1002526815"/>
    <n v="3"/>
    <x v="2"/>
    <n v="5"/>
    <s v="KEDIRI"/>
    <s v="NGANJUK"/>
    <s v="NJK"/>
    <s v="REG"/>
    <s v="AO"/>
    <s v="NEW SALES"/>
    <m/>
    <s v="Completed (PS)"/>
    <s v="RBS-Regional 3"/>
    <d v="2026-08-14T15:08:34"/>
    <d v="2026-08-14T17:53:41"/>
    <n v="69365765"/>
    <m/>
    <n v="152611229893"/>
    <s v="WARKOP BERKAH"/>
    <s v="ODP-NJK-FM/14"/>
    <s v="WO061760913"/>
    <m/>
    <m/>
    <m/>
    <n v="111.9449151"/>
    <n v="-7.6046595000000003"/>
    <s v="MD|MYDB-20260814265294|EN00005/MC20190|WARKOP BERKAH|081947734828"/>
    <s v="MYDIGIBIZPARTNER"/>
    <m/>
    <m/>
    <m/>
    <m/>
    <m/>
    <m/>
    <m/>
    <m/>
    <s v="Management Janji"/>
    <s v="2026-08-15 08:00:00 | Tanggal pemasangan : 15 AGUSTUS 2026  Jam pemasangan : pagi/siang  Info Tambahan : Hubungi pelanggan dulu sebelum ke lokasi  terima kasih"/>
    <s v="FCC"/>
    <s v="14-08-2026 15:10:48"/>
    <m/>
    <m/>
    <s v="PS"/>
    <s v="NJK"/>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5 08:00:00 | Tanggal pemasangan : 15 AGUSTUS 2026  Jam pemasangan : pagi/siang  Info Tambahan : Hubungi pelanggan dulu sebelum ke lokasi  terima kasih"/>
    <n v="2026"/>
    <n v="8"/>
    <n v="14"/>
    <d v="2026-08-14T00:00:00"/>
    <n v="-0.29166666666424135"/>
    <x v="0"/>
    <x v="7"/>
  </r>
  <r>
    <n v="2063"/>
    <n v="1002528294"/>
    <n v="3"/>
    <x v="1"/>
    <n v="5"/>
    <s v="MADURA"/>
    <s v="PAMEKASAN"/>
    <s v="BAB"/>
    <s v="REG"/>
    <s v="AO"/>
    <s v="NEW SALES"/>
    <s v="1P INET"/>
    <s v="OSS - FALLOUT"/>
    <s v="RBS-Regional 3"/>
    <d v="2026-08-15T13:04:57"/>
    <d v="2026-08-16T16:58:56"/>
    <n v="69366870"/>
    <m/>
    <n v="152430203851"/>
    <s v="CERIA ABADI"/>
    <s v="ODP-BAB-FD/17 FD/D03/17.01"/>
    <s v="WO061820694"/>
    <m/>
    <m/>
    <m/>
    <n v="114.066617265343"/>
    <n v="-6.9932146039905803"/>
    <s v="MD|MYDB-20260814265388|DN00001/MN00806|CERIA ABADI|081959146050"/>
    <s v="MYDIGIBIZPARTNER"/>
    <m/>
    <m/>
    <m/>
    <m/>
    <m/>
    <m/>
    <m/>
    <m/>
    <s v="Management Janji"/>
    <s v="2026-08-16 13:00:00 | Tanggal pemasangan: 16/08/2026 Jam pemasangan : pagi / siang Info Tambahan : Hubungi pelanggan dulu sebelum ke lokasi terima kasih."/>
    <s v="FCC"/>
    <s v="15-08-2026 13:10:06"/>
    <d v="2026-08-16T13:00:00"/>
    <s v="Kendala Pelanggan"/>
    <s v="FO_WFM"/>
    <s v="BAB"/>
    <s v="NO ADDON"/>
    <m/>
    <s v="Provisioning Failed|WFM|INF009055457|PDI_-7.0187932,113.87528999999999_dobele input dengan sc 1002528465"/>
    <s v="HSI Bisnis Promo HUT Telkom PSB 70% - 300 Mbps"/>
    <s v="INDIBIZ"/>
    <m/>
    <m/>
    <d v="2026-08-16T13:00:00"/>
    <s v="2026-08-16 13:00:00 | Tanggal pemasangan: 16/08/2026 Jam pemasangan : pagi / siang Info Tambahan : Hubungi pelanggan dulu sebelum ke lokasi terima kasih."/>
    <m/>
    <m/>
    <m/>
    <e v="#NUM!"/>
    <e v="#NUM!"/>
    <x v="1"/>
    <x v="1"/>
  </r>
  <r>
    <n v="2064"/>
    <n v="1002509336"/>
    <n v="3"/>
    <x v="4"/>
    <n v="4"/>
    <s v="SEMARANG"/>
    <s v="INNER - SEMARANG JATENG UTARA"/>
    <s v="SSL"/>
    <s v="DGS"/>
    <s v="AO"/>
    <s v="NEW SALES"/>
    <m/>
    <s v="OSS - FALLOUT"/>
    <s v="DGS-B2B TREG"/>
    <d v="2026-08-04T17:16:49"/>
    <d v="2026-08-12T15:02:04"/>
    <n v="69358580"/>
    <m/>
    <n v="141408117894"/>
    <s v="R STAF BINOPS SATRESNARKOBA POLRESTABES SEMARANG"/>
    <s v="ODP-SSL-FAP/021"/>
    <s v="WO060925306"/>
    <m/>
    <m/>
    <m/>
    <n v="110.406071"/>
    <n v="-6.9923409999999997"/>
    <s v="DGS HSI | FAISAL | 940218 | TREG 3 | POLRESTABES | ANAS | 082133505211 | HSIBISNIS100MBPS"/>
    <s v="Account Manager"/>
    <m/>
    <m/>
    <m/>
    <m/>
    <m/>
    <m/>
    <m/>
    <m/>
    <s v="Management Janji"/>
    <s v="KONFIRMASI UP"/>
    <s v="FCC"/>
    <d v="2026-04-08T17:25:39"/>
    <m/>
    <s v="Kendala Pelanggan"/>
    <s v="FO_WFM"/>
    <s v="SSL"/>
    <s v="NO ADDON"/>
    <m/>
    <s v="Provisioning Failed|WFM|INF009030171|PP_-7.064274999999999,110.41192170000001_PELANGGAN MINTA PENDING SAMPAI WAKTU BELUM BISA"/>
    <s v="- 11_11450;Biaya PSB Reguler HSI EBIS ~ 11[150000]  - SP_NOSS;SP_NOSS ~ Internet NOSS Multispeed Network[0]  - SP_NOSS;SP_NOSS ~ Internet NOSS Multispeed Network[0]  - E23046;E23046 ~ ES23 - Paket HSI Bisnis[0]  - E23046~null~E23046_UNL;UNL ~ Internet-Lin"/>
    <s v="INDIBIZ"/>
    <m/>
    <m/>
    <d v="2026-08-05T12:30:00"/>
    <s v="KONFIRMASI UP"/>
    <m/>
    <m/>
    <m/>
    <e v="#NUM!"/>
    <e v="#NUM!"/>
    <x v="1"/>
    <x v="3"/>
  </r>
  <r>
    <n v="2065"/>
    <n v="1002504426"/>
    <n v="3"/>
    <x v="2"/>
    <n v="5"/>
    <s v="MALANG"/>
    <s v="BATU"/>
    <s v="KPO"/>
    <s v="REG"/>
    <s v="AO"/>
    <s v="NEW SALES"/>
    <s v="1P INET"/>
    <s v="Completed (PS)"/>
    <s v="RBS-Regional 3"/>
    <d v="2026-08-01T11:25:56"/>
    <d v="2026-08-01T18:36:24"/>
    <n v="69356638"/>
    <m/>
    <n v="152711247262"/>
    <s v="MEBEL SURYA ABADI"/>
    <s v="ODP-KPO-FK/23 FK/D04/23.01"/>
    <s v="WO060634037"/>
    <m/>
    <m/>
    <m/>
    <n v="112.61902259999999"/>
    <n v="-7.9082356999999996"/>
    <s v="MD|MYDB-20260730263964|DN00001/MN00968|MEBEL SURYA ABADI|081230956631"/>
    <s v="MYDIGIBIZPARTNER"/>
    <m/>
    <m/>
    <m/>
    <m/>
    <m/>
    <m/>
    <m/>
    <m/>
    <s v="Management Janji"/>
    <s v="2026-08-02 08:00:00 | Nama Pic : bp mustafa No Hp Pic : 081230956631 No alt : - Jam Pemasangan : pagi  Tanggal Pemasangan : 2 Agustus 2026"/>
    <s v="FCC"/>
    <d v="2026-01-08T11:39:50"/>
    <d v="2026-08-02T08:00:00"/>
    <m/>
    <s v="PS"/>
    <s v="KPO"/>
    <s v="NO ADDON"/>
    <n v="20260801"/>
    <s v="Completed"/>
    <s v="HSI Bisnis Promo HUT Telkom PSB 70% - 50 Mbps"/>
    <s v="INDIBIZ"/>
    <m/>
    <m/>
    <d v="2026-08-02T08:00:00"/>
    <s v="2026-08-02 08:00:00 | Nama Pic : bp mustafa No Hp Pic : 081230956631 No alt : - Jam Pemasangan : pagi  Tanggal Pemasangan : 2 Agustus 2026"/>
    <n v="2026"/>
    <n v="8"/>
    <n v="1"/>
    <d v="2026-08-01T00:00:00"/>
    <n v="-1.3333333333357587"/>
    <x v="0"/>
    <x v="11"/>
  </r>
  <r>
    <n v="2066"/>
    <n v="1002527144"/>
    <n v="3"/>
    <x v="3"/>
    <n v="4"/>
    <s v="MAGELANG"/>
    <s v="MAGELANG"/>
    <s v="MTY"/>
    <s v="REG"/>
    <s v="AO"/>
    <s v="NEW SALES"/>
    <s v="1P INET"/>
    <s v="OSS - FALLOUT"/>
    <s v="RBS-Regional 3"/>
    <d v="2026-08-14T16:22:57"/>
    <d v="2026-08-17T08:25:38"/>
    <n v="69366335"/>
    <m/>
    <n v="146175114877"/>
    <s v="PT. BINTANG SAYAP UTAMA"/>
    <s v="ODP-MTY-FAF/002 FAF/D01/002.01"/>
    <s v="WO061769796"/>
    <m/>
    <m/>
    <m/>
    <n v="110.2251371"/>
    <n v="-7.5103572999999999"/>
    <s v="|MN00935|MYIA-030181233717/POI/ANDI SISWANTO/082232693152/andisiswanto43@gmail.com"/>
    <s v="MYIB_ASSISTANT"/>
    <m/>
    <m/>
    <m/>
    <m/>
    <m/>
    <m/>
    <m/>
    <m/>
    <s v="Management Janji"/>
    <s v="2026-08-15 15:00:00 | M Janji : (15/08/2026) jam Pasang : 09:00 Note : hubungi pelanggan jika ingin kelokasi"/>
    <s v="FCC"/>
    <s v="14-08-2026 16:39:53"/>
    <d v="2026-08-15T15:00:00"/>
    <s v="Kendala Pelanggan"/>
    <s v="FO_WFM"/>
    <s v="MTY"/>
    <s v="NO ADDON"/>
    <m/>
    <s v="Provisioning Failed|WFM|INF009056924|PP_-7.5000111,110.2277682_rabu"/>
    <s v="HSI Bisnis Promo HUT Telkom PSB 70% - 150 Mbps"/>
    <s v="INDIBIZ"/>
    <m/>
    <m/>
    <d v="2026-08-15T15:00:00"/>
    <s v="2026-08-15 15:00:00 | M Janji : (15/08/2026) jam Pasang : 09:00 Note : hubungi pelanggan jika ingin kelokasi"/>
    <m/>
    <m/>
    <m/>
    <e v="#NUM!"/>
    <e v="#NUM!"/>
    <x v="1"/>
    <x v="3"/>
  </r>
  <r>
    <n v="2067"/>
    <n v="1002515239"/>
    <n v="3"/>
    <x v="3"/>
    <n v="4"/>
    <s v="YOGYAKARTA"/>
    <s v="GUNUNG KIDUL"/>
    <s v="WNS"/>
    <s v="REG"/>
    <s v="AO"/>
    <s v="NEW SALES"/>
    <s v="1P INET"/>
    <s v="100 | REVOKE COMPLETED"/>
    <s v="RBS-Regional 3"/>
    <d v="2026-08-07T16:16:56"/>
    <d v="2026-08-11T09:45:23"/>
    <n v="69361039"/>
    <m/>
    <n v="143135115049"/>
    <s v="SPX POJONG HUB"/>
    <s v="ODP-WNS-FAT/021 FAT/D02/021.01"/>
    <s v="WO061188133"/>
    <m/>
    <m/>
    <m/>
    <n v="110.7095832"/>
    <n v="-7.969087"/>
    <s v="|MC80054|MYIA-056521296516/POI/SYAHRUL RAHMADANI SALIM/085713251539/syahrul.salim@spxexpress.com"/>
    <s v="MYIB_ASSISTANT"/>
    <m/>
    <m/>
    <m/>
    <m/>
    <m/>
    <m/>
    <m/>
    <m/>
    <s v="Management Janji"/>
    <s v="2026-08-09 08:00:00 | Nama PIC:  BP SYAHRUL  No HP: 085713251539 Alt: Tanggal: 9/8/2026 Jam Pasang: Pagi Note: Hubungi sebelum ke lokasi"/>
    <s v="FCC"/>
    <d v="2026-07-08T16:25:36"/>
    <d v="2026-08-09T08:00:00"/>
    <s v="Kendala Pelanggan"/>
    <s v="REVOKE"/>
    <s v="WNS"/>
    <s v="NO ADDON"/>
    <m/>
    <s v="Revoke Completed"/>
    <s v="HSI Bisnis Promo HUT Telkom PSB 70% - 50 Mbps"/>
    <s v="INDIBIZ"/>
    <m/>
    <m/>
    <d v="2026-08-09T08:00:00"/>
    <s v="2026-08-09 08:00:00 | Nama PIC:  BP SYAHRUL  No HP: 085713251539 Alt: Tanggal: 9/8/2026 Jam Pasang: Pagi Note: Hubungi sebelum ke lokasi"/>
    <m/>
    <m/>
    <m/>
    <e v="#NUM!"/>
    <e v="#NUM!"/>
    <x v="1"/>
    <x v="3"/>
  </r>
  <r>
    <n v="2068"/>
    <n v="1002516805"/>
    <n v="3"/>
    <x v="1"/>
    <n v="5"/>
    <s v="MADURA"/>
    <s v="PAMEKASAN"/>
    <s v="ABT"/>
    <s v="REG"/>
    <s v="AO"/>
    <s v="NEW SALES"/>
    <s v="1P INET"/>
    <s v="100 | REVOKE COMPLETED"/>
    <s v="RBS-Regional 3"/>
    <d v="2026-08-10T08:25:57"/>
    <d v="2026-08-11T13:55:42"/>
    <n v="69362048"/>
    <m/>
    <n v="152429209475"/>
    <s v="SEMERU JAYA"/>
    <s v="ODP-ABU-FE/18 FE/D02/18.01"/>
    <s v="WO061356768"/>
    <m/>
    <m/>
    <m/>
    <n v="113.804009892046"/>
    <n v="-6.8921395332846602"/>
    <s v="MD|MYDB-20260807264705|DN00001/MN00806|SEMERU JAYA|085927736727"/>
    <s v="MYDIGIBIZPARTNER"/>
    <m/>
    <m/>
    <m/>
    <m/>
    <m/>
    <m/>
    <m/>
    <m/>
    <s v="Management Janji"/>
    <s v="2026-08-11 08:00:00 | Tanggal pemasangan: 11/08/2026 Jam pemasangan : pagi / siang Info Tambahan : Hubungi pelanggan dulu sebelum ke lokasi terima kasih."/>
    <s v="FCC"/>
    <d v="2026-10-08T08:40:06"/>
    <d v="2026-08-11T08:00:00"/>
    <s v="Kendala Pelanggan"/>
    <s v="REVOKE"/>
    <s v="ABT"/>
    <s v="NO ADDON"/>
    <m/>
    <s v="Revoke Completed"/>
    <s v="HSI Bisnis Promo HUT Telkom PSB 70% - 300 Mbps"/>
    <s v="INDIBIZ"/>
    <m/>
    <m/>
    <d v="2026-08-11T08:00:00"/>
    <s v="2026-08-11 08:00:00 | Tanggal pemasangan: 11/08/2026 Jam pemasangan : pagi / siang Info Tambahan : Hubungi pelanggan dulu sebelum ke lokasi terima kasih."/>
    <m/>
    <m/>
    <m/>
    <e v="#NUM!"/>
    <e v="#NUM!"/>
    <x v="1"/>
    <x v="1"/>
  </r>
  <r>
    <n v="2069"/>
    <n v="1002518424"/>
    <n v="3"/>
    <x v="1"/>
    <n v="5"/>
    <s v="SBY UTARA"/>
    <s v="MANYAR"/>
    <s v="MGO"/>
    <s v="REG"/>
    <s v="AO"/>
    <s v="NEW SALES"/>
    <m/>
    <s v="Completed (PS)"/>
    <s v="RBS-Regional 3"/>
    <d v="2026-08-10T16:08:50"/>
    <d v="2026-08-10T19:00:39"/>
    <n v="69359895"/>
    <m/>
    <n v="152413167608"/>
    <s v="LEMBAGA PENDIDIKAN BAHASA CHINA"/>
    <s v="ODP-DMO-FQD/06"/>
    <s v="WO061427786"/>
    <m/>
    <m/>
    <m/>
    <n v="112.7513218"/>
    <n v="-7.2599382439999998"/>
    <s v="MD|MYDB-20260805264494|DN00001/MN00443|LEMBAGA PENDIDIKAN BAHASA CHINA|085113162223"/>
    <s v="MYDIGIBIZPARTNER"/>
    <m/>
    <m/>
    <m/>
    <m/>
    <m/>
    <m/>
    <m/>
    <m/>
    <s v="Management Janji"/>
    <s v="2026-08-07 13:00:00 | Nama PIC : LEMBAGA PENDIDIKAN BAHASA CHINA  No HP : 085113162223  Alt :   M Janji : 07/08/2026  Jam Pasang : 08.00 - 13:00   NoteÃ‚Â :  hubungi terlebih dahulu sebelum kelokasi "/>
    <s v="FCC"/>
    <d v="2026-10-08T16:10:07"/>
    <m/>
    <m/>
    <s v="PS"/>
    <s v="MGO"/>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7 13:00:00 | Nama PIC : LEMBAGA PENDIDIKAN BAHASA CHINA  No HP : 085113162223  Alt :   M Janji : 07/08/2026  Jam Pasang : 08.00 - 13:00   NoteÃ‚Â :  hubungi terlebih dahulu sebelum kelokasi "/>
    <n v="2026"/>
    <n v="8"/>
    <n v="10"/>
    <d v="2026-08-10T00:00:00"/>
    <n v="-0.29166666666424135"/>
    <x v="0"/>
    <x v="8"/>
  </r>
  <r>
    <n v="2070"/>
    <n v="1002508835"/>
    <n v="3"/>
    <x v="0"/>
    <n v="5"/>
    <s v="KUPANG"/>
    <s v="LABOAN BAJO"/>
    <s v="RTE"/>
    <s v="REG"/>
    <s v="AO"/>
    <s v="NEW SALES"/>
    <s v="1P INET"/>
    <s v="Completed (PS)"/>
    <s v="RBS-Regional 3"/>
    <d v="2026-08-04T15:14:56"/>
    <d v="2026-08-05T22:12:11"/>
    <n v="69358435"/>
    <m/>
    <n v="172514216865"/>
    <s v="Prisilia Shop"/>
    <s v="ODP-RTE-FA/64 FA/D13/64.01"/>
    <s v="WO060910403"/>
    <m/>
    <m/>
    <m/>
    <n v="120.4581323"/>
    <n v="-8.5996983999999994"/>
    <s v="|MN00118|MYIA-074018412999/POI/Pak Apri/081246492880/radegundisjehanus@gmail.com"/>
    <s v="MYIB_ASSISTANT"/>
    <m/>
    <m/>
    <m/>
    <m/>
    <m/>
    <m/>
    <m/>
    <m/>
    <s v="Management Janji"/>
    <s v="2026-08-05 13:00:00 | Tanggal pemasangan : 05 agustus 2026 Jam pemasangan : 08.00 - 12.00 Info Tambahan : Hubungi pelanggan dulu sebelum ke lokasi terimakasih"/>
    <s v="FCC"/>
    <d v="2026-04-08T15:25:54"/>
    <d v="2026-08-05T13:00:00"/>
    <m/>
    <s v="PS"/>
    <s v="RTE"/>
    <s v="NO ADDON"/>
    <n v="20260805"/>
    <s v="Completed"/>
    <s v="HSI Bisnis Basic Promo HUT Telkom PSB 70% - 50 Mbps"/>
    <s v="INDIBIZ"/>
    <m/>
    <m/>
    <d v="2026-08-05T13:00:00"/>
    <s v="2026-08-05 13:00:00 | Tanggal pemasangan : 05 agustus 2026 Jam pemasangan : 08.00 - 12.00 Info Tambahan : Hubungi pelanggan dulu sebelum ke lokasi terimakasih"/>
    <n v="2026"/>
    <n v="8"/>
    <n v="5"/>
    <d v="2026-08-05T00:00:00"/>
    <n v="-0.54166666666424135"/>
    <x v="0"/>
    <x v="21"/>
  </r>
  <r>
    <n v="2071"/>
    <n v="1002530707"/>
    <n v="3"/>
    <x v="3"/>
    <n v="4"/>
    <s v="PURWOKERTO"/>
    <s v="BANJARNEGARA"/>
    <s v="KLP"/>
    <s v="REG"/>
    <s v="AO"/>
    <s v="NEW SALES"/>
    <s v="1P INET"/>
    <s v="MIE - SEND SURVEY"/>
    <s v="RBS-Regional 3"/>
    <d v="2026-08-17T11:41:57"/>
    <d v="2026-08-17T11:44:01"/>
    <n v="69367954"/>
    <m/>
    <n v="143395108597"/>
    <s v="TOKO SURATMI"/>
    <s v="ODP-KLP-FN/007 FN/D02/007.01"/>
    <s v="WO061921298"/>
    <m/>
    <m/>
    <m/>
    <n v="109.540885"/>
    <n v="-7.4685790000000001"/>
    <s v="|MN00909|MYIA-071519790407/POI/solikhin/082136374411/aqeelaalmaqhvira3@gmail.com"/>
    <s v="MYIB_ASSISTANT"/>
    <m/>
    <m/>
    <m/>
    <m/>
    <m/>
    <m/>
    <m/>
    <m/>
    <s v="Management Janji"/>
    <s v="2026-08-20 08:00:00 | M janji : pagi Tanggal Pemasangan : 18/agustus/2026 Note : hubungi pelanggan jika ingin kelokasi "/>
    <s v="FCC"/>
    <s v="17-08-2026 11:55:11"/>
    <d v="2026-08-20T08:00:00"/>
    <m/>
    <s v="SURVEY_NEW_MANJA"/>
    <s v="KLP"/>
    <s v="NO ADDON"/>
    <m/>
    <s v="MIE - SEND SURVEY"/>
    <s v="HSI Bisnis Promo HUT Telkom PSB 70% - 50 Mbps"/>
    <s v="INDIBIZ"/>
    <m/>
    <m/>
    <d v="2026-08-20T08:00:00"/>
    <s v="2026-08-20 08:00:00 | M janji : pagi Tanggal Pemasangan : 18/agustus/2026 Note : hubungi pelanggan jika ingin kelokasi "/>
    <m/>
    <m/>
    <m/>
    <e v="#NUM!"/>
    <e v="#NUM!"/>
    <x v="1"/>
    <x v="3"/>
  </r>
  <r>
    <n v="2072"/>
    <n v="1002523815"/>
    <n v="3"/>
    <x v="2"/>
    <n v="5"/>
    <s v="MADIUN"/>
    <s v="PONOROGO"/>
    <s v="SAT"/>
    <s v="REG"/>
    <s v="AO"/>
    <s v="NEW SALES"/>
    <s v="1P INET"/>
    <s v="102 | FOLLOW UP COMPLETED"/>
    <s v="RBS-Regional 3"/>
    <d v="2026-08-13T10:55:58"/>
    <d v="2026-08-15T11:10:28"/>
    <n v="69364932"/>
    <m/>
    <n v="152618204333"/>
    <s v="BOT NESCAFE MLARAK"/>
    <s v="ODP-SAT-FE/06 FE/D02/06.01"/>
    <s v="WO061650929"/>
    <m/>
    <m/>
    <m/>
    <n v="111.515766084194"/>
    <n v="-7.9218241181200204"/>
    <s v="MD|MYDB-20260812265143|DN00001/MN02053|BOT NESCAFE MLARAK|088292221694"/>
    <s v="MYDIGIBIZPARTNER"/>
    <m/>
    <m/>
    <m/>
    <m/>
    <m/>
    <m/>
    <m/>
    <m/>
    <s v="Management Janji"/>
    <s v="2026-08-14 08:00:00 | Nama PIC : Akzha No HP : 088292221694 Alt :  M Janji : 14/08/2026 Jam Pasang : 08.00  - 13:00  NoteÃ‚Â :  hubungi terlebih dahulu sebelum ke lokasi, terima kasih."/>
    <s v="FCC"/>
    <s v="13-08-2026 11:10:22"/>
    <d v="2026-08-14T08:00:00"/>
    <s v="Kendala Lainnya"/>
    <s v="REVOKE"/>
    <s v="SAT"/>
    <s v="NO ADDON"/>
    <m/>
    <s v="Follow Up Revoke Completed, New Order ID : SC1002528009"/>
    <s v="HSI Bisnis Promo HUT Telkom PSB 70% - 50 Mbps"/>
    <s v="INDIBIZ"/>
    <m/>
    <m/>
    <d v="2026-08-14T08:00:00"/>
    <s v="2026-08-14 08:00:00 | Nama PIC : Akzha No HP : 088292221694 Alt :  M Janji : 14/08/2026 Jam Pasang : 08.00  - 13:00  NoteÃ‚Â :  hubungi terlebih dahulu sebelum ke lokasi, terima kasih."/>
    <m/>
    <m/>
    <m/>
    <e v="#NUM!"/>
    <e v="#NUM!"/>
    <x v="1"/>
    <x v="2"/>
  </r>
  <r>
    <n v="2073"/>
    <n v="1002518675"/>
    <n v="3"/>
    <x v="2"/>
    <n v="5"/>
    <s v="MADIUN"/>
    <s v="PONOROGO"/>
    <s v="SAT"/>
    <s v="REG"/>
    <s v="AO"/>
    <s v="NEW SALES"/>
    <s v="1P INET"/>
    <s v="Completed (PS)"/>
    <s v="RBS-Regional 3"/>
    <d v="2026-08-10T18:20:57"/>
    <d v="2026-08-11T13:26:41"/>
    <n v="69362787"/>
    <m/>
    <n v="152618204327"/>
    <s v="GRIYA KOMPUTER"/>
    <s v="ODP-SAT-FA/59"/>
    <s v="WO061443167"/>
    <m/>
    <m/>
    <m/>
    <n v="111.486725807189"/>
    <n v="-7.98715764775715"/>
    <s v="MD|MYDB-20260810264899|DN00001/MN02053|GRIYA KOMPUTER|081936652625"/>
    <s v="MYDIGIBIZPARTNER"/>
    <m/>
    <m/>
    <m/>
    <m/>
    <m/>
    <m/>
    <m/>
    <m/>
    <s v="Management Janji"/>
    <s v="2026-08-11 15:00:00 | Waktu pemasnagan : 11 Agustus 2026 Jam pemasangan : 08.00 - 12.00 Mohon hubungi pelanggan sebelum ke lokasi  Terima kasih"/>
    <s v="FCC"/>
    <d v="2026-10-08T18:39:50"/>
    <d v="2026-08-11T15:00:00"/>
    <m/>
    <s v="PS"/>
    <s v="SAT"/>
    <s v="NO ADDON"/>
    <n v="20260811"/>
    <s v="Completed"/>
    <s v="HSI Bisnis Promo HUT Telkom PSB 70% - 200 Mbps"/>
    <s v="INDIBIZ"/>
    <m/>
    <m/>
    <d v="2026-08-11T15:00:00"/>
    <s v="2026-08-11 15:00:00 | Waktu pemasnagan : 11 Agustus 2026 Jam pemasangan : 08.00 - 12.00 Mohon hubungi pelanggan sebelum ke lokasi  Terima kasih"/>
    <n v="2026"/>
    <n v="8"/>
    <n v="11"/>
    <d v="2026-08-11T00:00:00"/>
    <n v="-0.625"/>
    <x v="0"/>
    <x v="2"/>
  </r>
  <r>
    <n v="2074"/>
    <n v="1002518467"/>
    <n v="3"/>
    <x v="0"/>
    <n v="5"/>
    <s v="KUPANG"/>
    <s v="LABOAN BAJO"/>
    <s v="RTE"/>
    <s v="REG"/>
    <s v="AO"/>
    <s v="NEW SALES"/>
    <s v="1P INET"/>
    <s v="Completed (PS)"/>
    <s v="RBS-Regional 3"/>
    <d v="2026-08-10T16:22:56"/>
    <d v="2026-08-11T16:37:35"/>
    <n v="69362689"/>
    <m/>
    <n v="172514216917"/>
    <s v="HOTEL RIMA"/>
    <s v="ODP-RTE-FC/03 FC/D06/03.01"/>
    <s v="WO061428935"/>
    <m/>
    <m/>
    <m/>
    <n v="120.4713756"/>
    <n v="-8.6111687999999997"/>
    <s v="|MN02681|MYIA-050682685315/POI/SABLON PONGKOR/082340716816/chipoilondoshin@gmail.com"/>
    <s v="MYIB_ASSISTANT"/>
    <m/>
    <m/>
    <m/>
    <m/>
    <m/>
    <m/>
    <m/>
    <m/>
    <s v="Management Janji"/>
    <s v="2026-08-11 13:00:00 | Waktu pemasnagan : 11 Agustus 2026 Jam pemasangan : 10.00 Mohon hubungi pelanggan sebelum ke lokasi  Terima kasih"/>
    <s v="FCC"/>
    <d v="2026-10-08T16:25:38"/>
    <d v="2026-08-11T13:00:00"/>
    <m/>
    <s v="PS"/>
    <s v="RTE"/>
    <s v="NO ADDON"/>
    <n v="20260811"/>
    <s v="Completed"/>
    <s v="HSI Bisnis Basic Promo HUT Telkom PSB 70% - 50 Mbps"/>
    <s v="INDIBIZ"/>
    <m/>
    <m/>
    <d v="2026-08-11T13:00:00"/>
    <s v="2026-08-11 13:00:00 | Waktu pemasnagan : 11 Agustus 2026 Jam pemasangan : 10.00 Mohon hubungi pelanggan sebelum ke lokasi  Terima kasih"/>
    <n v="2026"/>
    <n v="8"/>
    <n v="11"/>
    <d v="2026-08-11T00:00:00"/>
    <n v="-0.54166666666424135"/>
    <x v="0"/>
    <x v="21"/>
  </r>
  <r>
    <n v="2075"/>
    <n v="1002529643"/>
    <n v="3"/>
    <x v="1"/>
    <n v="5"/>
    <s v="MADURA"/>
    <s v="BANGKALAN"/>
    <s v="OMB"/>
    <s v="REG"/>
    <s v="AO"/>
    <s v="NEW SALES"/>
    <s v="1P INET"/>
    <s v="7 | OSS - PROVISIONING ISSUED"/>
    <s v="RBS-Regional 3"/>
    <d v="2026-08-16T13:19:58"/>
    <d v="2026-08-18T08:38:00"/>
    <n v="69367509"/>
    <m/>
    <n v="152438209353"/>
    <s v="pondok pesantren al ulum wal altiqf"/>
    <s v="ODP-OMB-FB/58"/>
    <s v="WO061877387"/>
    <m/>
    <m/>
    <m/>
    <n v="113.36547609418599"/>
    <n v="-7.04116201082969"/>
    <s v="MD|MYDB-20260816265681|DN00001/MN00572|pondok pesantren al ulum wal altiqf|08139384370"/>
    <s v="MYDIGIBIZPARTNER"/>
    <m/>
    <m/>
    <m/>
    <m/>
    <m/>
    <m/>
    <m/>
    <m/>
    <s v="Management Janji"/>
    <s v="2026-08-17 13:00:00 | Nama : BU DWI (ISTRI) No Hp : 08139384370 No Alt :  Tgl Pemasangan : 17 Agustus 2026 Interval : PAGI  Note : Hubungi pelanggan terlebih dahulu"/>
    <s v="FCC"/>
    <s v="16-08-2026 13:39:58"/>
    <d v="2026-08-17T13:00:00"/>
    <m/>
    <s v="PI"/>
    <s v="OMB"/>
    <s v="NO ADDON"/>
    <m/>
    <s v="Provisioning Issued"/>
    <s v="HSI Bisnis Promo HUT Telkom PSB 70% - 200 Mbps"/>
    <s v="INDIBIZ"/>
    <m/>
    <m/>
    <d v="2026-08-17T13:00:00"/>
    <s v="2026-08-17 13:00:00 | Nama : BU DWI (ISTRI) No Hp : 08139384370 No Alt :  Tgl Pemasangan : 17 Agustus 2026 Interval : PAGI  Note : Hubungi pelanggan terlebih dahulu"/>
    <m/>
    <m/>
    <m/>
    <e v="#NUM!"/>
    <e v="#NUM!"/>
    <x v="1"/>
    <x v="1"/>
  </r>
  <r>
    <n v="2076"/>
    <n v="1002508720"/>
    <n v="3"/>
    <x v="3"/>
    <n v="4"/>
    <s v="MAGELANG"/>
    <s v="MUNTILAN"/>
    <s v="SWT"/>
    <s v="REG"/>
    <s v="AO"/>
    <s v="NEW SALES"/>
    <m/>
    <s v="FCC - HD1A - PROGRESS"/>
    <s v="RBS-Regional 3"/>
    <d v="2026-08-04T14:53:54"/>
    <d v="2026-08-04T14:55:20"/>
    <n v="69358420"/>
    <m/>
    <n v="142164113610"/>
    <s v="Surawan farm"/>
    <m/>
    <m/>
    <m/>
    <m/>
    <m/>
    <n v="110.36181670000001"/>
    <n v="-7.5316444000000002"/>
    <s v="|MN00935|/Surawan farm/081329014959/y.surawan@gmail.com/ 1S HSI BISNIS BASIC PROMO HUT 50 Mbps / AGUS SADEWO"/>
    <s v="Sales Profesional"/>
    <m/>
    <m/>
    <m/>
    <m/>
    <m/>
    <m/>
    <m/>
    <m/>
    <m/>
    <m/>
    <m/>
    <d v="2026-04-08T14:55:17"/>
    <m/>
    <m/>
    <s v="FCC"/>
    <s v="SWT"/>
    <s v="NO ADDON"/>
    <m/>
    <s v="MYDITA RBS - HD1A - PROGRESS"/>
    <s v="- 11_11446;Biaya PSB HSI EBIS Tunai di Depan ~ 11[150000]  - SP_NOSS;SP_NOSS ~ Internet NOSS Multispeed Network[0]  - SP_NOSS;SP_NOSS ~ Internet NOSS Multispeed Network[0]  - E25061;E25061 ~ ES25 - Paket HSI Basic (HSIEF) Khusus Winback 2.0[0]  - E25061~n"/>
    <s v="INDIBIZ"/>
    <m/>
    <m/>
    <m/>
    <m/>
    <m/>
    <m/>
    <m/>
    <e v="#NUM!"/>
    <e v="#NUM!"/>
    <x v="1"/>
    <x v="3"/>
  </r>
  <r>
    <n v="2077"/>
    <n v="1002527764"/>
    <n v="3"/>
    <x v="0"/>
    <n v="5"/>
    <s v="MATARAM"/>
    <s v="LOMBOK TIMUR UTARA"/>
    <s v="SEL"/>
    <s v="REG"/>
    <s v="AO"/>
    <s v="NEW SALES"/>
    <s v="1P INET"/>
    <s v="Completed (PS)"/>
    <s v="RBS-Regional 3"/>
    <d v="2026-08-15T09:20:56"/>
    <d v="2026-08-15T18:51:06"/>
    <n v="69366584"/>
    <m/>
    <n v="172619203351"/>
    <s v="Toko Samsuddin"/>
    <s v="ODP-SEL-FAT/13 FAT/D02/13.01"/>
    <s v="WO061799921"/>
    <m/>
    <m/>
    <m/>
    <n v="116.5179878"/>
    <n v="-8.7673185"/>
    <s v="MD|MYDB-20260815265452|SC00001/MC00149|Toko Samsuddin|081996629007"/>
    <s v="MYDIGIBIZPARTNER"/>
    <m/>
    <m/>
    <m/>
    <m/>
    <m/>
    <m/>
    <m/>
    <m/>
    <s v="Management Janji"/>
    <s v="2026-08-18 15:00:00 | Nama PIC : bapak samsudin No HP : 081996629007 Alt :  M Janji : (selasa/18/AGUSTUS/2026) jam Pasang : 09:00 Note : hubungi pelanggan jika ingin kelokasi"/>
    <s v="FCC"/>
    <s v="15-08-2026 09:40:30"/>
    <d v="2026-08-18T15:00:00"/>
    <m/>
    <s v="PS"/>
    <s v="SEL"/>
    <s v="NO ADDON"/>
    <n v="20260815"/>
    <s v="Completed"/>
    <s v="HSI Bisnis Promo HUT Telkom PSB 70% - 100 Mbps"/>
    <s v="INDIBIZ"/>
    <m/>
    <m/>
    <d v="2026-08-18T15:00:00"/>
    <s v="2026-08-18 15:00:00 | Nama PIC : bapak samsudin No HP : 081996629007 Alt :  M Janji : (selasa/18/AGUSTUS/2026) jam Pasang : 09:00 Note : hubungi pelanggan jika ingin kelokasi"/>
    <n v="2026"/>
    <n v="8"/>
    <n v="15"/>
    <d v="2026-08-15T00:00:00"/>
    <n v="-3.625"/>
    <x v="0"/>
    <x v="9"/>
  </r>
  <r>
    <n v="2078"/>
    <n v="1002511482"/>
    <n v="3"/>
    <x v="5"/>
    <n v="5"/>
    <s v="SINGARJA"/>
    <s v="KLUNGKUNG"/>
    <s v="SMA"/>
    <s v="REG"/>
    <s v="AO"/>
    <s v="NEW SALES"/>
    <m/>
    <s v="Completed (PS)"/>
    <s v="RBS-Regional 3"/>
    <d v="2026-08-06T08:45:08"/>
    <d v="2026-08-08T06:11:22"/>
    <n v="69359573"/>
    <m/>
    <n v="172428815945"/>
    <s v="TK NEGERI PEMBINA KECAMATAN DAWAN"/>
    <s v="ODP-SMA-FAD/20"/>
    <s v="WO061063694"/>
    <m/>
    <m/>
    <m/>
    <n v="115.4234185"/>
    <n v="-8.5456836999999997"/>
    <s v="|MN02750|/PIC NI KETUT SUARMINI/081238234066/arminiayu05@gmail.com"/>
    <s v="Sales Force DBS"/>
    <m/>
    <m/>
    <m/>
    <m/>
    <m/>
    <m/>
    <m/>
    <m/>
    <s v="Management Janji"/>
    <s v="2026-08-07 15:00:00|Waktu pemasnagan : 07 agustus 2026 Jam pemasangan : 08.00 - 12.00 Mohon hubungi pelanggan sebelum ke lokasi  Terima kasih|40010577|MYDITA"/>
    <s v="FCC"/>
    <d v="2026-06-08T08:55:04"/>
    <d v="2026-08-07T15:00:00"/>
    <m/>
    <s v="PS"/>
    <s v="SMA"/>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7T15:00:00"/>
    <s v="2026-08-07 15:00:00|Waktu pemasnagan : 07 agustus 2026 Jam pemasangan : 08.00 - 12.00 Mohon hubungi pelanggan sebelum ke lokasi  Terima kasih|40010577|MYDITA"/>
    <n v="2026"/>
    <n v="8"/>
    <n v="8"/>
    <d v="2026-08-08T00:00:00"/>
    <n v="0.375"/>
    <x v="0"/>
    <x v="6"/>
  </r>
  <r>
    <n v="2079"/>
    <n v="1002526951"/>
    <n v="3"/>
    <x v="2"/>
    <n v="5"/>
    <s v="MALANG"/>
    <s v="BATU"/>
    <s v="NTG"/>
    <s v="REG"/>
    <s v="AO"/>
    <s v="NEW SALES"/>
    <m/>
    <s v="Completed (PS)"/>
    <s v="RBS-Regional 3"/>
    <d v="2026-08-14T15:36:47"/>
    <d v="2026-08-14T16:17:39"/>
    <n v="69364593"/>
    <m/>
    <n v="152724202008"/>
    <s v="SPBU 5465156 Ngantang"/>
    <s v="ODP-NTG-FF/05"/>
    <s v="WO061764619"/>
    <m/>
    <m/>
    <m/>
    <n v="112.3769033"/>
    <n v="-7.8712147999999997"/>
    <s v="|MN02703|MYIA-014891087980/POI/Arif Dwi Setiawan/082336646553/spbungantang@gmail.com"/>
    <s v="Sales Profesional"/>
    <m/>
    <m/>
    <m/>
    <m/>
    <m/>
    <m/>
    <m/>
    <m/>
    <s v="Management Janji"/>
    <s v="2026-08-13 15:00:00 | Nama Pic : bp Arif Dwi   No Hp Pic : 082336646553  No alt : -  Jam Pemasangan : siang   Tanggal Pemasangan : 13 Agustus 2026"/>
    <s v="FCC"/>
    <s v="14-08-2026 15:39:56"/>
    <m/>
    <m/>
    <s v="PS"/>
    <s v="NTG"/>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7:00:00"/>
    <s v="2026-08-13 15:00:00 | Nama Pic : bp Arif Dwi   No Hp Pic : 082336646553  No alt : -  Jam Pemasangan : siang   Tanggal Pemasangan : 13 Agustus 2026"/>
    <n v="2026"/>
    <n v="8"/>
    <n v="14"/>
    <d v="2026-08-14T00:00:00"/>
    <n v="-0.29166666666424135"/>
    <x v="0"/>
    <x v="11"/>
  </r>
  <r>
    <n v="2080"/>
    <n v="1002527916"/>
    <n v="3"/>
    <x v="2"/>
    <n v="5"/>
    <s v="MALANG"/>
    <s v="BATU"/>
    <s v="BTU"/>
    <s v="REG"/>
    <s v="AO"/>
    <s v="NEW SALES"/>
    <s v="1P INET"/>
    <s v="Completed (PS)"/>
    <s v="RBS-Regional 3"/>
    <d v="2026-08-15T10:34:56"/>
    <d v="2026-08-16T12:23:11"/>
    <n v="69366679"/>
    <m/>
    <n v="152707239259"/>
    <s v="Toko SRC TOLIP"/>
    <s v="ODP-BTU-FAF/05 FAF/D01/05.01"/>
    <s v="WO061805688"/>
    <m/>
    <m/>
    <m/>
    <n v="112.5275436"/>
    <n v="-7.8526680000000004"/>
    <s v="|MN02703|MYIA-048187806206/POI/Abdul Muntolip/085101394401/abdulmm@givmail.com"/>
    <s v="MYIB_ASSISTANT"/>
    <m/>
    <m/>
    <m/>
    <m/>
    <m/>
    <m/>
    <m/>
    <m/>
    <s v="Management Janji"/>
    <s v="2026-08-18 15:00:00 | Jam Pemasangan : 08:00 - 12.00 Tanggal Pemasangan : 15/08/2026 Info Tambahan : Hubungi pelanggan sebelum datang ke lokasi"/>
    <s v="FCC"/>
    <s v="15-08-2026 10:39:56"/>
    <d v="2026-08-18T15:00:00"/>
    <m/>
    <s v="PS"/>
    <s v="BTU"/>
    <s v="NO ADDON"/>
    <n v="20260816"/>
    <s v="Completed"/>
    <s v="HSI Bisnis Promo HUT Telkom PSB 70% - 75 Mbps"/>
    <s v="INDIBIZ"/>
    <m/>
    <m/>
    <d v="2026-08-18T15:00:00"/>
    <s v="2026-08-18 15:00:00 | Jam Pemasangan : 08:00 - 12.00 Tanggal Pemasangan : 15/08/2026 Info Tambahan : Hubungi pelanggan sebelum datang ke lokasi"/>
    <n v="2026"/>
    <n v="8"/>
    <n v="16"/>
    <d v="2026-08-16T00:00:00"/>
    <n v="-2.625"/>
    <x v="0"/>
    <x v="11"/>
  </r>
  <r>
    <n v="2081"/>
    <n v="1002525434"/>
    <n v="3"/>
    <x v="2"/>
    <n v="5"/>
    <s v="KEDIRI"/>
    <s v="TRENGGALEK"/>
    <s v="DRN"/>
    <s v="REG"/>
    <s v="AO"/>
    <s v="NEW SALES"/>
    <s v="1P INET"/>
    <s v="Completed (PS)"/>
    <s v="RBS-Regional 3"/>
    <d v="2026-08-14T08:19:56"/>
    <d v="2026-08-14T13:42:15"/>
    <n v="69365597"/>
    <m/>
    <n v="152638204279"/>
    <s v="TOKO MANDIRI"/>
    <s v="ODP-DRN-FB/74"/>
    <s v="WO061717596"/>
    <m/>
    <m/>
    <m/>
    <n v="111.799316485942"/>
    <n v="-8.0708862934772796"/>
    <s v="MD|MYDB-20260814265286|DC20015/MC20183|TOKO MANDIRI|085113037952"/>
    <s v="MYDIGIBIZPARTNER"/>
    <m/>
    <m/>
    <m/>
    <m/>
    <m/>
    <m/>
    <m/>
    <m/>
    <s v="Management Janji"/>
    <s v="2026-08-15 08:00:00 | Nama PIC : BAPAK AJIT No HP : 085113037952 No Alternatif : M Janji : 15/07/2026 Jam Pasang : Pagi NoteÃ‚Â :  Hubungi terlebih dahulu sebelum ke lokasi"/>
    <s v="FCC"/>
    <s v="14-08-2026 08:26:00"/>
    <d v="2026-08-15T08:00:00"/>
    <m/>
    <s v="PS"/>
    <s v="DRN"/>
    <s v="NO ADDON"/>
    <n v="20260814"/>
    <s v="Completed"/>
    <s v="HSI Bisnis Promo HUT Telkom PSB 70% - 300 Mbps"/>
    <s v="INDIBIZ"/>
    <m/>
    <m/>
    <d v="2026-08-15T08:00:00"/>
    <s v="2026-08-15 08:00:00 | Nama PIC : BAPAK AJIT No HP : 085113037952 No Alternatif : M Janji : 15/07/2026 Jam Pasang : Pagi NoteÃ‚Â :  Hubungi terlebih dahulu sebelum ke lokasi"/>
    <n v="2026"/>
    <n v="8"/>
    <n v="14"/>
    <d v="2026-08-14T00:00:00"/>
    <n v="-1.3333333333357587"/>
    <x v="0"/>
    <x v="2"/>
  </r>
  <r>
    <n v="2082"/>
    <n v="1002505202"/>
    <n v="3"/>
    <x v="3"/>
    <n v="4"/>
    <s v="MAGELANG"/>
    <s v="WONOSOBO"/>
    <s v="WOS"/>
    <s v="REG"/>
    <s v="AO"/>
    <s v="NEW SALES"/>
    <s v="1P INET"/>
    <s v="Completed (PS)"/>
    <s v="RBS-Regional 3"/>
    <d v="2026-08-02T12:10:56"/>
    <d v="2026-08-03T15:43:30"/>
    <n v="69357010"/>
    <m/>
    <n v="141373127174"/>
    <s v="BINTANG SILVER"/>
    <s v="ODP-WOS-FE/042 FE/D01/042.01"/>
    <s v="WO060707767"/>
    <m/>
    <m/>
    <m/>
    <n v="109.85920900000001"/>
    <n v="-7.3038100000000004"/>
    <s v="|MC80016|MYIA-029725328046/POI/Pradipta Widi Anggriawan/085382363742/kaliwaru0224@gmail.com"/>
    <s v="MYIB_ASSISTANT"/>
    <m/>
    <m/>
    <m/>
    <m/>
    <m/>
    <m/>
    <m/>
    <m/>
    <s v="Management Janji"/>
    <s v="2026-08-03 13:00:00 | Nama Pic : BP DIPTA No Hp Pic : 085382363742 Jam Pemasangan : 08:00 - 12.00 Tanggal Pemasangan : SENIN 03 AGUSTUS 2026 Info Tambahan : Hubungi pelanggan sebelum datang ke lokasi, terima kasih."/>
    <s v="FCC"/>
    <d v="2026-02-08T12:24:54"/>
    <d v="2026-08-03T13:00:00"/>
    <m/>
    <s v="PS"/>
    <s v="WOS"/>
    <s v="NO ADDON"/>
    <n v="20260803"/>
    <s v="Completed"/>
    <s v="HSI Bisnis Promo HUT Telkom PSB 70% - 200 Mbps"/>
    <s v="INDIBIZ"/>
    <m/>
    <m/>
    <d v="2026-08-03T13:00:00"/>
    <s v="2026-08-03 13:00:00 | Nama Pic : BP DIPTA No Hp Pic : 085382363742 Jam Pemasangan : 08:00 - 12.00 Tanggal Pemasangan : SENIN 03 AGUSTUS 2026 Info Tambahan : Hubungi pelanggan sebelum datang ke lokasi, terima kasih."/>
    <n v="2026"/>
    <n v="8"/>
    <n v="3"/>
    <d v="2026-08-03T00:00:00"/>
    <n v="-0.54166666666424135"/>
    <x v="0"/>
    <x v="3"/>
  </r>
  <r>
    <n v="2083"/>
    <n v="1002516474"/>
    <n v="3"/>
    <x v="3"/>
    <n v="4"/>
    <s v="MAGELANG"/>
    <s v="MAGELANG"/>
    <s v="MGE"/>
    <s v="REG"/>
    <s v="AO"/>
    <s v="NEW SALES"/>
    <s v="1P INET"/>
    <s v="Completed (PS)"/>
    <s v="RBS-Regional 3"/>
    <d v="2026-08-09T12:56:56"/>
    <d v="2026-08-10T12:37:22"/>
    <n v="69361859"/>
    <m/>
    <n v="146137149690"/>
    <s v="PT JAMBEWANGI INDAH LESTARI SPBU 44.561.03"/>
    <s v="ODP-MGE-FAX/002 FAX/D01/002.01"/>
    <s v="WO061316486"/>
    <m/>
    <m/>
    <m/>
    <n v="110.2285598"/>
    <n v="-7.4346449999999997"/>
    <s v="|MN02255|MYIA-043469589430/POI/RANGGA MUDA KUSUMA/0895422316410/ramones01012001@gmail.com"/>
    <s v="MYIB_ASSISTANT"/>
    <m/>
    <m/>
    <m/>
    <m/>
    <m/>
    <m/>
    <m/>
    <m/>
    <s v="Management Janji"/>
    <s v="2026-08-10 09:00:00 | M Janji : (10/08/2026) jam Pasang : 09:00 Note : hubungi pelanggan jika ingin kelokasi "/>
    <s v="FCC"/>
    <d v="2026-09-08T13:10:37"/>
    <d v="2026-08-10T09:00:00"/>
    <m/>
    <s v="PS"/>
    <s v="MGE"/>
    <s v="NO ADDON"/>
    <n v="20260810"/>
    <s v="Completed"/>
    <s v="HSI Bisnis Basic Promo HUT Telkom PSB 70% - 100 Mbps"/>
    <s v="INDIBIZ"/>
    <m/>
    <m/>
    <d v="2026-08-10T09:00:00"/>
    <s v="2026-08-10 09:00:00 | M Janji : (10/08/2026) jam Pasang : 09:00 Note : hubungi pelanggan jika ingin kelokasi "/>
    <n v="2026"/>
    <n v="8"/>
    <n v="10"/>
    <d v="2026-08-10T00:00:00"/>
    <n v="-0.375"/>
    <x v="0"/>
    <x v="3"/>
  </r>
  <r>
    <n v="2084"/>
    <n v="1002510365"/>
    <n v="3"/>
    <x v="6"/>
    <n v="5"/>
    <s v="JEMBER"/>
    <s v="JEMBER"/>
    <s v="JER"/>
    <s v="REG"/>
    <s v="AO"/>
    <s v="NEW SALES"/>
    <s v="1P INET"/>
    <s v="Completed (PS)"/>
    <s v="RBS-Regional 3"/>
    <d v="2026-08-05T12:17:00"/>
    <d v="2026-08-05T19:04:53"/>
    <n v="69359061"/>
    <m/>
    <n v="152501280161"/>
    <s v="CV BAKSO Klenger Ambulu Cabang Jember"/>
    <s v="ODP-JER-FW/67 FW/D07/67.01"/>
    <s v="WO060974283"/>
    <m/>
    <m/>
    <m/>
    <n v="113.705505095422"/>
    <n v="-8.1649478805913205"/>
    <s v="MD|MYDB-20260804264383|DN00001/MN00580|CV BAKSO Klenger Ambulu Cabang Jember|08136000553"/>
    <s v="MYDIGIBIZPARTNER"/>
    <m/>
    <m/>
    <m/>
    <m/>
    <m/>
    <m/>
    <m/>
    <m/>
    <s v="Management Janji"/>
    <s v="2026-08-06 13:00:00 | M Janji : (06/08/2026) jam Pasang pagi / siang  Note : hubungi pelanggan jika ingin kelokasi"/>
    <s v="FCC"/>
    <d v="2026-05-08T12:40:22"/>
    <d v="2026-08-06T13:00:00"/>
    <m/>
    <s v="PS"/>
    <s v="JER"/>
    <s v="NO ADDON"/>
    <n v="20260805"/>
    <s v="Completed"/>
    <s v="HSI Bisnis Promo HUT Telkom PSB 70% - 50 Mbps"/>
    <s v="INDIBIZ"/>
    <m/>
    <m/>
    <d v="2026-08-06T13:00:00"/>
    <s v="2026-08-06 13:00:00 | M Janji : (06/08/2026) jam Pasang pagi / siang  Note : hubungi pelanggan jika ingin kelokasi"/>
    <n v="2026"/>
    <n v="8"/>
    <n v="5"/>
    <d v="2026-08-05T00:00:00"/>
    <n v="-1.5416666666642413"/>
    <x v="0"/>
    <x v="14"/>
  </r>
  <r>
    <n v="2085"/>
    <n v="1002506772"/>
    <n v="3"/>
    <x v="3"/>
    <n v="4"/>
    <s v="MAGELANG"/>
    <s v="WONOSOBO"/>
    <s v="WOS"/>
    <s v="REG"/>
    <s v="AO"/>
    <s v="NEW SALES"/>
    <s v="1P INET"/>
    <s v="Completed (PS)"/>
    <s v="RBS-Regional 3"/>
    <d v="2026-08-04T08:29:57"/>
    <d v="2026-08-04T18:03:08"/>
    <n v="69357918"/>
    <m/>
    <n v="141373127387"/>
    <s v="BENGKEL MOTOR HABIBI"/>
    <s v="ODP-WOS-FAD/017"/>
    <s v="WO060852664"/>
    <m/>
    <m/>
    <m/>
    <n v="109.898872"/>
    <n v="-7.3585649999999996"/>
    <s v="|MN00909|MYIA-033654055388/POI/rizal/089524970672/bungkuadrat@gmail.com"/>
    <s v="MYIB_ASSISTANT"/>
    <m/>
    <m/>
    <m/>
    <m/>
    <m/>
    <m/>
    <m/>
    <m/>
    <s v="Management Janji"/>
    <s v="2026-08-05 08:00:00 | M Janji : (05/08/2026) jam Pasang : 09:00 Note : hubungi pelanggan jika ingin kelokasi"/>
    <s v="FCC"/>
    <d v="2026-04-08T08:40:22"/>
    <d v="2026-08-05T08:00:00"/>
    <m/>
    <s v="PS"/>
    <s v="WOS"/>
    <s v="NO ADDON"/>
    <n v="20260804"/>
    <s v="Completed"/>
    <s v="HSI Bisnis Promo HUT Telkom PSB 70% - 50 Mbps"/>
    <s v="INDIBIZ"/>
    <m/>
    <m/>
    <d v="2026-08-05T08:00:00"/>
    <s v="2026-08-05 08:00:00 | M Janji : (05/08/2026) jam Pasang : 09:00 Note : hubungi pelanggan jika ingin kelokasi"/>
    <n v="2026"/>
    <n v="8"/>
    <n v="4"/>
    <d v="2026-08-04T00:00:00"/>
    <n v="-1.3333333333357587"/>
    <x v="0"/>
    <x v="3"/>
  </r>
  <r>
    <n v="2086"/>
    <n v="1002506014"/>
    <n v="3"/>
    <x v="0"/>
    <n v="5"/>
    <s v="MATARAM"/>
    <s v="LOMBOK TIMUR UTARA"/>
    <s v="SGG"/>
    <s v="REG"/>
    <s v="AO"/>
    <s v="NEW SALES"/>
    <m/>
    <s v="Completed (PS)"/>
    <s v="RBS-Regional 3"/>
    <d v="2026-08-03T12:56:19"/>
    <d v="2026-08-03T15:40:28"/>
    <n v="69356496"/>
    <m/>
    <n v="172604214071"/>
    <s v="TOKO NAYU SEJAHTERA"/>
    <s v="ODP-SGG-FAU/11"/>
    <s v="WO060787057"/>
    <m/>
    <m/>
    <m/>
    <n v="116.15921289000001"/>
    <n v="-8.350918021"/>
    <s v="MD|MYDB-20260722263507|DN00001/MN01272|TOKO NAYU SEJAHTERA|085955366999"/>
    <s v="MYDIGIBIZPARTNER"/>
    <m/>
    <m/>
    <m/>
    <m/>
    <m/>
    <m/>
    <m/>
    <m/>
    <s v="Management Janji"/>
    <s v="2026-08-02 08:00:00 | M Janji : 01 AGUSTUS 2026  Jam Pasang : Siang  Note : hubungi pelanggan jika ingin ke lokasi, terima kasih."/>
    <s v="FCC"/>
    <d v="2026-03-08T13:10:38"/>
    <m/>
    <m/>
    <s v="PS"/>
    <s v="SGG"/>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08:00:00 | M Janji : 01 AGUSTUS 2026  Jam Pasang : Siang  Note : hubungi pelanggan jika ingin ke lokasi, terima kasih."/>
    <n v="2026"/>
    <n v="8"/>
    <n v="3"/>
    <d v="2026-08-03T00:00:00"/>
    <n v="-0.29166666666424135"/>
    <x v="0"/>
    <x v="9"/>
  </r>
  <r>
    <n v="2087"/>
    <n v="1002519684"/>
    <n v="3"/>
    <x v="1"/>
    <n v="5"/>
    <s v="SBY UTARA"/>
    <s v="MANYAR"/>
    <s v="MGO"/>
    <s v="REG"/>
    <s v="AO"/>
    <s v="NEW SALES"/>
    <m/>
    <s v="Completed (PS)"/>
    <s v="RBS-Regional 3"/>
    <d v="2026-08-11T12:08:10"/>
    <d v="2026-08-14T08:15:31"/>
    <n v="69363201"/>
    <m/>
    <n v="152413167617"/>
    <s v="RUKO GUNAWAN WICAKSONO"/>
    <s v="ODP-DMO-FW/23"/>
    <s v="WO061517455"/>
    <m/>
    <m/>
    <m/>
    <n v="112.7306169"/>
    <n v="-7.2599831000000004"/>
    <s v="|MN02280|/RUKO GUNAWAN WICAKSONO/GUNAWAN WICAKSONO/081333369634/a.g.viszcara@gmail.com/HSI Bisnis Promo HUT Telkom (1:1) 100 Mbps (Rp 535.000) PSB Rp 150.000/"/>
    <s v="Sales Force DBS"/>
    <m/>
    <m/>
    <m/>
    <m/>
    <m/>
    <m/>
    <m/>
    <m/>
    <s v="Management Janji"/>
    <s v="2026-08-13 08:00:00|Nama : BP GUNAWAN WICAKSONO SST No Hp : 081333369634 No Alt :  Tgl Pemasangan : 12 Agustus 2026 Interval : PAGI  Note : Hubungi pelanggan terlebih dahulu|40971402|MYDITA"/>
    <s v="FCC"/>
    <d v="2026-11-08T12:10:44"/>
    <d v="2026-08-13T08:00:00"/>
    <m/>
    <s v="PS"/>
    <s v="MGO"/>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3T08:00:00"/>
    <s v="2026-08-13 08:00:00|Nama : BP GUNAWAN WICAKSONO SST No Hp : 081333369634 No Alt :  Tgl Pemasangan : 12 Agustus 2026 Interval : PAGI  Note : Hubungi pelanggan terlebih dahulu|40971402|MYDITA"/>
    <n v="2026"/>
    <n v="8"/>
    <n v="14"/>
    <d v="2026-08-14T00:00:00"/>
    <n v="0.66666666666424135"/>
    <x v="0"/>
    <x v="8"/>
  </r>
  <r>
    <n v="2088"/>
    <n v="1002531262"/>
    <n v="3"/>
    <x v="7"/>
    <n v="4"/>
    <s v="SOLO"/>
    <s v="INNER - SOLO JATENG TIMUR"/>
    <s v="KRT"/>
    <s v="REG"/>
    <s v="AO"/>
    <s v="NEW SALES"/>
    <s v="1P INET"/>
    <s v="MIE - SEND SURVEY"/>
    <s v="RBS-Regional 3"/>
    <d v="2026-08-17T16:29:57"/>
    <d v="2026-08-17T16:32:01"/>
    <n v="69368297"/>
    <m/>
    <n v="142505403211"/>
    <s v="Resik Sae Laundry"/>
    <s v="ODP-KRT-FAG/076 FAG/D5/09.76"/>
    <s v="WO061945777"/>
    <m/>
    <m/>
    <m/>
    <n v="110.767556088253"/>
    <n v="-7.5542061870282398"/>
    <s v="|MN01857|MYIA-063724258221/POI/Ratna Ditya Pratiwi/082142646045/rtndityap@gmail.com"/>
    <s v="MYIB_ASSISTANT"/>
    <m/>
    <m/>
    <m/>
    <m/>
    <m/>
    <m/>
    <m/>
    <m/>
    <s v="Management Janji"/>
    <s v="2026-08-20 08:00:00 | Tanggal Pemasangan : 20 Agustus 2026 Jam Pemasangan : 08:00 13:00 Info Tambahan : Hubungi pelanggan dulu sebelum ke lokasi terimakasih"/>
    <s v="FCC"/>
    <s v="17-08-2026 16:39:54"/>
    <d v="2026-08-20T08:00:00"/>
    <m/>
    <s v="SURVEY_NEW_MANJA"/>
    <s v="KRT"/>
    <s v="NO ADDON"/>
    <m/>
    <s v="MIE - SEND SURVEY"/>
    <s v="HSI Bisnis Promo HUT Telkom PSB 70% - 100 Mbps Dual Band"/>
    <s v="INDIBIZ"/>
    <m/>
    <m/>
    <d v="2026-08-20T08:00:00"/>
    <s v="2026-08-20 08:00:00 | Tanggal Pemasangan : 20 Agustus 2026 Jam Pemasangan : 08:00 13:00 Info Tambahan : Hubungi pelanggan dulu sebelum ke lokasi terimakasih"/>
    <m/>
    <m/>
    <m/>
    <e v="#NUM!"/>
    <e v="#NUM!"/>
    <x v="1"/>
    <x v="3"/>
  </r>
  <r>
    <n v="2089"/>
    <n v="1002513148"/>
    <n v="3"/>
    <x v="3"/>
    <n v="4"/>
    <s v="PURWOKERTO"/>
    <s v="CILACAP"/>
    <s v="KRY"/>
    <s v="REG"/>
    <s v="AO"/>
    <s v="NEW SALES"/>
    <s v="1P INET"/>
    <s v="Completed (PS)"/>
    <s v="RBS-Regional 3"/>
    <d v="2026-08-06T16:28:56"/>
    <d v="2026-08-07T13:19:54"/>
    <n v="69360248"/>
    <m/>
    <n v="143385101937"/>
    <s v="RUANG GURU SMP NEGERI 2 SUMPIUH"/>
    <s v="ODP-KRY-FH/036"/>
    <s v="WO061101964"/>
    <m/>
    <m/>
    <m/>
    <n v="109.353478"/>
    <n v="-7.6089570000000002"/>
    <s v="|MC00213|MYIA-079480580062/POI/DIDIK FIRMANSYAH/089512063354/smpnduasumpiuh@gmail.com"/>
    <s v="MYIB_ASSISTANT"/>
    <m/>
    <m/>
    <m/>
    <m/>
    <m/>
    <m/>
    <m/>
    <m/>
    <s v="Management Janji"/>
    <s v="2026-08-09 08:00:00 | Jam pemasangan : 12.00 Info Tambahan : Hubungi pelanggan dulu sebelum ke lokasi terimakasih "/>
    <s v="FCC"/>
    <d v="2026-06-08T16:41:23"/>
    <d v="2026-08-09T08:00:00"/>
    <m/>
    <s v="PS"/>
    <s v="KRY"/>
    <s v="NO ADDON"/>
    <n v="20260807"/>
    <s v="Completed"/>
    <s v="HSI Bisnis Promo HUT Telkom PSB 70% - 200 Mbps"/>
    <s v="INDIBIZ"/>
    <m/>
    <m/>
    <d v="2026-08-09T08:00:00"/>
    <s v="2026-08-09 08:00:00 | Jam pemasangan : 12.00 Info Tambahan : Hubungi pelanggan dulu sebelum ke lokasi terimakasih "/>
    <n v="2026"/>
    <n v="8"/>
    <n v="7"/>
    <d v="2026-08-07T00:00:00"/>
    <n v="-2.3333333333357587"/>
    <x v="0"/>
    <x v="3"/>
  </r>
  <r>
    <n v="2090"/>
    <n v="1002510174"/>
    <n v="3"/>
    <x v="3"/>
    <n v="4"/>
    <s v="PURWOKERTO"/>
    <s v="PURWOKERTO"/>
    <s v="PWT"/>
    <s v="REG"/>
    <s v="AO"/>
    <s v="NEW SALES"/>
    <s v="1P INET"/>
    <s v="Completed (PS)"/>
    <s v="RBS-Regional 3"/>
    <d v="2026-08-05T11:19:57"/>
    <d v="2026-08-06T13:59:10"/>
    <n v="69358993"/>
    <m/>
    <n v="146303609683"/>
    <s v="Sd muhammadiyah purwokerto"/>
    <s v="ODP-PWT-FDM/045 FDM/D04/045.01"/>
    <s v="WO060966748"/>
    <m/>
    <m/>
    <m/>
    <n v="109.2377888"/>
    <n v="-7.4100881000000003"/>
    <s v="|MN02742|MYIA-019816562190/POI/luky sagita dewi/08996645908/lukysagita.ls@gmail.com"/>
    <s v="MYIB_ASSISTANT"/>
    <m/>
    <m/>
    <m/>
    <m/>
    <m/>
    <m/>
    <m/>
    <m/>
    <s v="Management Janji"/>
    <s v="2026-08-06 08:00:00 | M Janji : (06/08/2026) jam Pasang : 09:00 Note : hubungi pelanggan jika ingin kelokasi"/>
    <s v="FCC"/>
    <d v="2026-05-08T11:24:55"/>
    <d v="2026-08-06T08:00:00"/>
    <m/>
    <s v="PS"/>
    <s v="PWT"/>
    <s v="NO ADDON"/>
    <n v="20260806"/>
    <s v="Completed"/>
    <s v="HSI Bisnis Promo HUT Telkom PSB 70% - 150 Mbps"/>
    <s v="INDIBIZ"/>
    <m/>
    <m/>
    <d v="2026-08-06T08:00:00"/>
    <s v="2026-08-06 08:00:00 | M Janji : (06/08/2026) jam Pasang : 09:00 Note : hubungi pelanggan jika ingin kelokasi"/>
    <n v="2026"/>
    <n v="8"/>
    <n v="6"/>
    <d v="2026-08-06T00:00:00"/>
    <n v="-0.33333333333575865"/>
    <x v="0"/>
    <x v="3"/>
  </r>
  <r>
    <n v="2091"/>
    <n v="1002506322"/>
    <n v="3"/>
    <x v="5"/>
    <n v="5"/>
    <s v="SINGARJA"/>
    <s v="SINGARAJA"/>
    <s v="SRR"/>
    <s v="REG"/>
    <s v="AO"/>
    <s v="NEW SALES"/>
    <m/>
    <s v="98 | OSS - CANCEL COMPLETE"/>
    <s v="RBS-Regional 3"/>
    <d v="2026-08-03T14:55:26"/>
    <d v="2026-08-05T09:45:44"/>
    <n v="69353114"/>
    <m/>
    <n v="172425707959"/>
    <s v="PT KENCANA MAJU BERSAMA"/>
    <s v="ODP-SRR-FC/14"/>
    <s v="WO060807888"/>
    <m/>
    <m/>
    <m/>
    <n v="114.973015235703"/>
    <n v="-8.18761870275946"/>
    <s v="AMRBS;940137;AM;ISTIHAMIN FITRIYAH;RBS-3;SURAMADU;PSB;PT KENCANA MAJU BERSAMA;HERMIN LISTIONINGSIH;085648550065;kencanainternet001@gmail.com;HSI Bisnis (1:1) 100 Mbps (Rp 669.000) PSB Rp 150.000;"/>
    <s v="Account Manager"/>
    <m/>
    <m/>
    <m/>
    <m/>
    <m/>
    <m/>
    <m/>
    <m/>
    <s v="Management Janji"/>
    <s v="2026-07-30 08:00:00|Jam pemasangan : 12.00  Info Tambahan : Hubungi pelanggan dulu sebelum ke lokasi  terimakasih |MU5280|MYDITA"/>
    <s v="FCC"/>
    <d v="2026-03-08T15:10:29"/>
    <m/>
    <s v="Kendala Teknik"/>
    <s v="CANCEL"/>
    <s v="SRR"/>
    <s v="NO ADDON"/>
    <m/>
    <s v="Cancel Completed"/>
    <s v="- 11_11446;Biaya PSB HSI EBIS Tunai di Depan ~ 11[150000]  - E23015;E23015 ~ ES23 - Perangkat ONT[0]  - E23015~null~44292;E23015||11||Abodemen 0[0]  - E23015~null~E23015_SWONTDUALB;SWONTDUALB ~ Biaya Sewa ONT Dual Band ~ E23015[50000]  - E23046;E23046 ~ E"/>
    <s v="INDIBIZ"/>
    <m/>
    <m/>
    <d v="2026-08-03T07:00:00"/>
    <s v="2026-07-30 08:00:00|Jam pemasangan : 12.00  Info Tambahan : Hubungi pelanggan dulu sebelum ke lokasi  terimakasih |MU5280|MYDITA"/>
    <m/>
    <m/>
    <m/>
    <e v="#NUM!"/>
    <e v="#NUM!"/>
    <x v="1"/>
    <x v="34"/>
  </r>
  <r>
    <n v="2092"/>
    <n v="1002516563"/>
    <n v="3"/>
    <x v="0"/>
    <n v="5"/>
    <s v="MATARAM"/>
    <s v="SUMBAWA"/>
    <s v="MLK"/>
    <s v="REG"/>
    <s v="AO"/>
    <s v="NEW SALES"/>
    <s v="1P INET"/>
    <s v="102 | FOLLOW UP COMPLETED"/>
    <s v="RBS-Regional 3"/>
    <d v="2026-08-09T15:32:56"/>
    <d v="2026-08-13T09:40:52"/>
    <n v="69361913"/>
    <m/>
    <n v="172608206126"/>
    <s v="KEDAI SAE"/>
    <s v="ODP-MLK-FAD/55 FAD/D05/55.01"/>
    <s v="WO061330547"/>
    <m/>
    <m/>
    <m/>
    <n v="116.74930060762701"/>
    <n v="-8.9167805375867299"/>
    <s v="|MN02367|MYIA-028760493407/POI/RINAWATI/082147552840/rinawtii70@gmail.com"/>
    <s v="MYIB_ASSISTANT"/>
    <m/>
    <m/>
    <m/>
    <m/>
    <m/>
    <m/>
    <m/>
    <m/>
    <s v="Management Janji"/>
    <s v="2026-08-10 13:00:00 | Nama PIC : Ibu Rina No Hp : 082147552840 No Alt : - Tgl Pemasangan : 10 Agustus 2026 Interval : PAGI SIANG Note : Hubungi pelanggan terlebih dahulu"/>
    <s v="FCC"/>
    <d v="2026-09-08T15:39:44"/>
    <d v="2026-08-10T13:00:00"/>
    <m/>
    <s v="REVOKE"/>
    <s v="MLK"/>
    <s v="NO ADDON"/>
    <m/>
    <s v="Follow Up Revoke Completed, New Order ID : SC1002523511"/>
    <s v="HSI Bisnis Basic Promo HUT Telkom PSB 70% - 50 Mbps"/>
    <s v="INDIBIZ"/>
    <m/>
    <m/>
    <d v="2026-08-10T13:00:00"/>
    <s v="2026-08-10 13:00:00 | Nama PIC : Ibu Rina No Hp : 082147552840 No Alt : - Tgl Pemasangan : 10 Agustus 2026 Interval : PAGI SIANG Note : Hubungi pelanggan terlebih dahulu"/>
    <m/>
    <m/>
    <m/>
    <e v="#NUM!"/>
    <e v="#NUM!"/>
    <x v="1"/>
    <x v="0"/>
  </r>
  <r>
    <n v="2093"/>
    <n v="1002522328"/>
    <n v="3"/>
    <x v="6"/>
    <n v="5"/>
    <s v="SIDOARJO"/>
    <s v="MOJOKERTO"/>
    <s v="MRT"/>
    <s v="REG"/>
    <s v="AO"/>
    <s v="NEW SALES"/>
    <m/>
    <s v="Completed (PS)"/>
    <s v="RBS-Regional 3"/>
    <d v="2026-08-12T14:10:00"/>
    <d v="2026-08-12T19:17:09"/>
    <n v="69364325"/>
    <m/>
    <n v="152312243268"/>
    <s v="GUHDO"/>
    <s v="ODP-MRT-FAK/29"/>
    <s v="WO061614456"/>
    <m/>
    <m/>
    <m/>
    <n v="112.48319619999999"/>
    <n v="-7.5173069000000003"/>
    <s v="|MC30217|/MUJIADI BUDI ANSORI/8217748646/guhdo0029@gmail.com"/>
    <s v="Sales Force DBS"/>
    <m/>
    <m/>
    <m/>
    <m/>
    <m/>
    <m/>
    <m/>
    <m/>
    <s v="Management Janji"/>
    <s v="2026-08-13 13:00:00|Nama Pic : BP MUJIADI No Hp Pic : 08217748646 Jam Pemasangan : 08:00 - 12.00 Tanggal Pemasangan : KAMIS 13 AGUSTUS 2026 Info Tambahan : Hubungi pelanggan sebelum datang ke lokasi|40961370|MYDITA"/>
    <s v="FCC"/>
    <d v="2026-12-08T14:39:59"/>
    <d v="2026-08-13T13:00:00"/>
    <m/>
    <s v="PS"/>
    <s v="MRT"/>
    <s v="NETMONK - OCA"/>
    <n v="20260812"/>
    <s v="Completed"/>
    <s v="- 11_11446;Biaya PSB HSI EBIS Tunai di Depan ~ 11[150000]  - E23015;E23015 ~ ES23 - Perangkat ONT[0]  - E23015~null~44292;E23015||11||Abodemen 0[0]  - E23015~null~E23015_SWONTPREM;SWONTPREM ~ Biaya Sewa ONT Premium ~ E23015[50000]  - E24057;E24057 ~ ES24 "/>
    <s v="INDIBIZ"/>
    <m/>
    <m/>
    <d v="2026-08-13T13:00:00"/>
    <s v="2026-08-13 13:00:00|Nama Pic : BP MUJIADI No Hp Pic : 08217748646 Jam Pemasangan : 08:00 - 12.00 Tanggal Pemasangan : KAMIS 13 AGUSTUS 2026 Info Tambahan : Hubungi pelanggan sebelum datang ke lokasi|40961370|MYDITA"/>
    <n v="2026"/>
    <n v="8"/>
    <n v="12"/>
    <d v="2026-08-12T00:00:00"/>
    <n v="-1.5416666666642413"/>
    <x v="0"/>
    <x v="19"/>
  </r>
  <r>
    <n v="2094"/>
    <n v="1002516819"/>
    <n v="3"/>
    <x v="1"/>
    <n v="5"/>
    <s v="SBY UTARA"/>
    <s v="GRESIK"/>
    <s v="BPG"/>
    <s v="REG"/>
    <s v="AO"/>
    <s v="NEW SALES"/>
    <m/>
    <s v="Completed (PS)"/>
    <s v="RBS-Regional 3"/>
    <d v="2026-08-10T08:31:31"/>
    <d v="2026-08-11T19:25:32"/>
    <n v="69362038"/>
    <m/>
    <n v="152443207465"/>
    <s v="WARKOP KAMDAN"/>
    <s v="ODP-BPG-FA/100"/>
    <s v="WO061420968"/>
    <m/>
    <m/>
    <m/>
    <n v="112.4871285"/>
    <n v="-7.2671915"/>
    <s v="|MC70134|/WARKOP KAMDAN/KAMDAN SADAM ALIBI/087785706072/hamdansadamalibi@gmail.com/HSI Bisnis Promo HUT Telkom (1:1) 200 Mbps (Rp 790.000) PSB Rp 150.000/"/>
    <s v="Sales Force DBS"/>
    <m/>
    <m/>
    <m/>
    <m/>
    <m/>
    <m/>
    <m/>
    <m/>
    <s v="Management Janji"/>
    <s v="2026-08-11 13:00:00|Nama PIC:  BP KAMDAN  No HP: 087785706072 Alt: 087830543454 / WhatsApp Tanggal: 11/8/2026 Jam Pasang: Siang Note: Hubungi sebelum ke lokasi, terimakasih.|40010577|MYDITA"/>
    <s v="FCC"/>
    <d v="2026-10-08T08:40:06"/>
    <d v="2026-08-11T13:00:00"/>
    <m/>
    <s v="PS"/>
    <s v="BPG"/>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13:00:00"/>
    <s v="2026-08-11 13:00:00|Nama PIC:  BP KAMDAN  No HP: 087785706072 Alt: 087830543454 / WhatsApp Tanggal: 11/8/2026 Jam Pasang: Siang Note: Hubungi sebelum ke lokasi, terimakasih.|40010577|MYDITA"/>
    <n v="2026"/>
    <n v="8"/>
    <n v="11"/>
    <d v="2026-08-11T00:00:00"/>
    <n v="-0.54166666666424135"/>
    <x v="0"/>
    <x v="15"/>
  </r>
  <r>
    <n v="2095"/>
    <n v="1002519717"/>
    <n v="3"/>
    <x v="7"/>
    <n v="4"/>
    <s v="KUDUS"/>
    <s v="BLORA"/>
    <s v="CEP"/>
    <s v="REG"/>
    <s v="AO"/>
    <s v="NEW SALES"/>
    <s v="1P INET"/>
    <s v="7 | OSS - PROVISIONING ISSUED"/>
    <s v="RBS-Regional 3"/>
    <d v="2026-08-11T12:20:56"/>
    <d v="2026-08-12T13:15:49"/>
    <n v="69363239"/>
    <m/>
    <n v="142552107762"/>
    <s v="TOKO SUGENG"/>
    <s v="ODP-CEP-FE/090 FE/D08/090.01"/>
    <s v="WO061487810"/>
    <m/>
    <m/>
    <m/>
    <n v="111.5505526"/>
    <n v="-7.1586190999999904"/>
    <s v="|MC60162|MYIA-067287512504/POI/FAIZAL RAHMAD NAUVANDA/082341906523/dp3787913@gmail.com"/>
    <s v="MYIB_ASSISTANT"/>
    <m/>
    <m/>
    <m/>
    <m/>
    <m/>
    <m/>
    <m/>
    <m/>
    <s v="Management Janji"/>
    <s v="2026-08-12 13:00:00 | telp : 082341906523 alt :  M Janji : (12/08/2026) jam Pasang :pagi / siang  Note : hubungi pelanggan jika ingin kelokasi"/>
    <s v="FCC"/>
    <d v="2026-11-08T12:25:22"/>
    <d v="2026-08-12T13:00:00"/>
    <m/>
    <s v="PI"/>
    <s v="CEP"/>
    <s v="NO ADDON"/>
    <m/>
    <s v="Provisioning Issued"/>
    <s v="HSI Bisnis Promo HUT Telkom PSB 70% - 50 Mbps"/>
    <s v="INDIBIZ"/>
    <m/>
    <m/>
    <d v="2026-08-12T13:00:00"/>
    <s v="2026-08-12 13:00:00 | telp : 082341906523 alt :  M Janji : (12/08/2026) jam Pasang :pagi / siang  Note : hubungi pelanggan jika ingin kelokasi"/>
    <m/>
    <m/>
    <m/>
    <e v="#NUM!"/>
    <e v="#NUM!"/>
    <x v="1"/>
    <x v="3"/>
  </r>
  <r>
    <n v="2096"/>
    <n v="1002518218"/>
    <n v="3"/>
    <x v="2"/>
    <n v="5"/>
    <s v="KEDIRI"/>
    <s v="NGANJUK"/>
    <s v="NJK"/>
    <s v="REG"/>
    <s v="AO"/>
    <s v="NEW SALES"/>
    <s v="1P INET"/>
    <s v="Completed (PS)"/>
    <s v="RBS-Regional 3"/>
    <d v="2026-08-10T15:10:56"/>
    <d v="2026-08-10T18:52:27"/>
    <n v="69362627"/>
    <m/>
    <n v="152611229872"/>
    <s v="SPBU 5464403"/>
    <s v="ODP-NJK-FQ/08 FQ/D02/08.01"/>
    <s v="WO061417215"/>
    <m/>
    <m/>
    <m/>
    <n v="111.920222781557"/>
    <n v="-7.6007293486941299"/>
    <s v="|MN02822|MYIA-050278662963/POI/SULIS SETYAJI/082140584771/spbu5464403ngk@gmail.com"/>
    <s v="MYIB_ASSISTANT"/>
    <m/>
    <m/>
    <m/>
    <m/>
    <m/>
    <m/>
    <m/>
    <m/>
    <s v="Management Janji"/>
    <s v="2026-08-11 13:00:00 | Tanggal pemasangan :11/08/2026 Jam pemasangan : siang Info Tambahan : Hubungi pelanggan dulu sebelum ke lokasi terima kasih."/>
    <s v="FCC"/>
    <d v="2026-10-08T15:25:39"/>
    <d v="2026-08-11T13:00:00"/>
    <m/>
    <s v="PS"/>
    <s v="NJK"/>
    <s v="NO ADDON"/>
    <n v="20260810"/>
    <s v="Completed"/>
    <s v="HSI Bisnis Promo HUT Telkom PSB 70% - 50 Mbps"/>
    <s v="INDIBIZ"/>
    <m/>
    <m/>
    <d v="2026-08-11T13:00:00"/>
    <s v="2026-08-11 13:00:00 | Tanggal pemasangan :11/08/2026 Jam pemasangan : siang Info Tambahan : Hubungi pelanggan dulu sebelum ke lokasi terima kasih."/>
    <n v="2026"/>
    <n v="8"/>
    <n v="10"/>
    <d v="2026-08-10T00:00:00"/>
    <n v="-1.5416666666642413"/>
    <x v="0"/>
    <x v="7"/>
  </r>
  <r>
    <n v="2097"/>
    <n v="1002514829"/>
    <n v="3"/>
    <x v="1"/>
    <n v="5"/>
    <s v="SBY UTARA"/>
    <s v="TANDES"/>
    <s v="KLN"/>
    <s v="REG"/>
    <s v="AO"/>
    <s v="NEW SALES"/>
    <s v="1P INET"/>
    <s v="Completed (PS)"/>
    <s v="RBS-Regional 3"/>
    <d v="2026-08-07T14:25:58"/>
    <d v="2026-08-08T18:23:43"/>
    <n v="69360876"/>
    <m/>
    <n v="152418251057"/>
    <s v="CV. Paracom"/>
    <s v="ODP-KLN-FBE/31 FBE/D01/31.01"/>
    <s v="WO061172044"/>
    <m/>
    <m/>
    <m/>
    <n v="112.703339"/>
    <n v="-7.2574899999999998"/>
    <s v="|MB00449|MYIA-023341108656/POI/bapak/085792529001/firdaamufliha@gmail.com"/>
    <s v="MYIB_ASSISTANT"/>
    <m/>
    <m/>
    <m/>
    <m/>
    <m/>
    <m/>
    <m/>
    <m/>
    <s v="Management Janji"/>
    <s v="2026-08-09 13:00:00 | telp :085792529001  alt : pagi / siang 099/08/2026 hub sebelum ke lokasi  "/>
    <s v="FCC"/>
    <d v="2026-07-08T14:40:02"/>
    <d v="2026-08-09T13:00:00"/>
    <m/>
    <s v="PS"/>
    <s v="KLN"/>
    <s v="NO ADDON"/>
    <n v="20260808"/>
    <s v="Completed"/>
    <s v="HSI Bisnis Promo HUT Telkom PSB 70% - 150 Mbps"/>
    <s v="INDIBIZ"/>
    <m/>
    <m/>
    <d v="2026-08-09T13:00:00"/>
    <s v="2026-08-09 13:00:00 | telp :085792529001  alt : pagi / siang 099/08/2026 hub sebelum ke lokasi  "/>
    <n v="2026"/>
    <n v="8"/>
    <n v="8"/>
    <d v="2026-08-08T00:00:00"/>
    <n v="-1.5416666666642413"/>
    <x v="0"/>
    <x v="27"/>
  </r>
  <r>
    <n v="2098"/>
    <n v="1002519128"/>
    <n v="3"/>
    <x v="4"/>
    <n v="4"/>
    <s v="PEKALONGAN"/>
    <s v="BREBES"/>
    <s v="BMU"/>
    <s v="REG"/>
    <s v="AO"/>
    <s v="NEW SALES"/>
    <m/>
    <s v="CC - HD1A - INPROGRESS UNCONTACTED"/>
    <s v="RBS-Regional 3"/>
    <d v="2026-08-11T09:56:50"/>
    <d v="2026-08-14T16:53:39"/>
    <n v="69362974"/>
    <m/>
    <n v="146281107958"/>
    <s v="SPBU 4452217 TONJONG"/>
    <s v="ODP-BMU-FZ/001"/>
    <m/>
    <m/>
    <m/>
    <m/>
    <n v="108.9867514"/>
    <n v="-7.1551226999999997"/>
    <s v="AMRBS;403095;REG3;BAYU;085100296564;PIC BENI 082323783006;HSI 1S 300mb 1499k;44.52217.spbu@gmail.com"/>
    <s v="Account Manager"/>
    <m/>
    <m/>
    <m/>
    <m/>
    <m/>
    <m/>
    <m/>
    <m/>
    <m/>
    <m/>
    <m/>
    <d v="2026-11-08T10:10:31"/>
    <m/>
    <m/>
    <s v="FCC"/>
    <s v="BMU"/>
    <s v="NO ADDON"/>
    <m/>
    <s v="UNCONTACTED : Line Busy Muhammad Fauzan Fidhianta 40961370|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2099"/>
    <n v="1002526103"/>
    <n v="3"/>
    <x v="2"/>
    <n v="5"/>
    <s v="MALANG"/>
    <s v="KEPANJEN"/>
    <s v="KEP"/>
    <s v="REG"/>
    <s v="AO"/>
    <s v="NEW SALES"/>
    <s v="1P INET"/>
    <s v="Completed (PS)"/>
    <s v="RBS-Regional 3"/>
    <d v="2026-08-14T11:17:56"/>
    <d v="2026-08-14T15:56:24"/>
    <n v="69365906"/>
    <m/>
    <n v="152718219107"/>
    <s v="SMK MUHAMMADIYAH 1 KEPANJEN"/>
    <s v="ODP-KEP-FS/39 FS/D03/39.01"/>
    <s v="WO061732875"/>
    <m/>
    <m/>
    <m/>
    <n v="112.5753127"/>
    <n v="-8.1320823999999998"/>
    <s v="|MC20200|MYIA-010035064591/POI/ANANG PRIHANTONO/081216000939/info@smkm1-kpn.sch.id"/>
    <s v="MYIB_ASSISTANT"/>
    <m/>
    <m/>
    <m/>
    <m/>
    <m/>
    <m/>
    <m/>
    <m/>
    <s v="Management Janji"/>
    <s v="2026-08-15 08:00:00 | M Janji : (15/08/2026) jam Pasang :pagi Note : hubungi pelanggan jika ingin kelokasi"/>
    <s v="FCC"/>
    <s v="14-08-2026 11:39:52"/>
    <d v="2026-08-15T08:00:00"/>
    <m/>
    <s v="PS"/>
    <s v="KEP"/>
    <s v="NO ADDON"/>
    <n v="20260814"/>
    <s v="Completed"/>
    <s v="HSI Bisnis Promo HUT Telkom PSB 70% - 200 Mbps"/>
    <s v="INDIBIZ"/>
    <m/>
    <m/>
    <d v="2026-08-15T08:00:00"/>
    <s v="2026-08-15 08:00:00 | M Janji : (15/08/2026) jam Pasang :pagi Note : hubungi pelanggan jika ingin kelokasi"/>
    <n v="2026"/>
    <n v="8"/>
    <n v="14"/>
    <d v="2026-08-14T00:00:00"/>
    <n v="-1.3333333333357587"/>
    <x v="0"/>
    <x v="29"/>
  </r>
  <r>
    <n v="2100"/>
    <n v="1002530742"/>
    <n v="3"/>
    <x v="0"/>
    <n v="5"/>
    <s v="MATARAM"/>
    <s v="BIMA"/>
    <s v="BIM"/>
    <s v="REG"/>
    <s v="AO"/>
    <s v="NEW SALES"/>
    <s v="1P INET"/>
    <s v="7 | OSS - PROVISIONING ISSUED"/>
    <s v="RBS-Regional 3"/>
    <d v="2026-08-17T11:59:57"/>
    <d v="2026-08-18T08:06:29"/>
    <n v="69367998"/>
    <m/>
    <n v="172616801892"/>
    <s v="Toko Syarifuddin"/>
    <s v="ODP-BIM-FAN/16 FAN/D01/16.01"/>
    <s v="WO061922766"/>
    <m/>
    <m/>
    <m/>
    <n v="118.732635"/>
    <n v="-8.4748439999999992"/>
    <s v="|MN02085|MYIA-049471176852/POI/Syarifuddin/085338411427/syarifuddinbima77@gmail.com"/>
    <s v="MYIB_ASSISTANT"/>
    <m/>
    <m/>
    <m/>
    <m/>
    <m/>
    <m/>
    <m/>
    <m/>
    <s v="Management Janji"/>
    <s v="2026-08-18 08:00:00 | M janji : pagi Tanggal Pemasangan : 18/agustus/2026 Note : hubungi pelanggan jika ingin kelokasi "/>
    <s v="FCC"/>
    <s v="17-08-2026 12:10:09"/>
    <d v="2026-08-18T08:00:00"/>
    <m/>
    <s v="PI"/>
    <s v="BIM"/>
    <s v="ANTAREZ"/>
    <m/>
    <s v="Provisioning Issued"/>
    <s v="HSI Bisnis Bundling Antares Eazy PSB 70% - 150 Mbps"/>
    <s v="INDIBIZ"/>
    <m/>
    <m/>
    <d v="2026-08-18T08:00:00"/>
    <s v="2026-08-18 08:00:00 | M janji : pagi Tanggal Pemasangan : 18/agustus/2026 Note : hubungi pelanggan jika ingin kelokasi "/>
    <m/>
    <m/>
    <m/>
    <e v="#NUM!"/>
    <e v="#NUM!"/>
    <x v="1"/>
    <x v="4"/>
  </r>
  <r>
    <n v="2101"/>
    <n v="1002513456"/>
    <n v="3"/>
    <x v="2"/>
    <n v="5"/>
    <s v="KEDIRI"/>
    <s v="TULUNGAGUNG"/>
    <s v="NGU"/>
    <s v="REG"/>
    <s v="AO"/>
    <s v="NEW SALES"/>
    <s v="1P INET"/>
    <s v="Completed (PS)"/>
    <s v="RBS-Regional 3"/>
    <d v="2026-08-06T18:46:56"/>
    <d v="2026-08-07T13:06:21"/>
    <n v="69360334"/>
    <m/>
    <n v="152637211080"/>
    <s v="UD. TRI SULISTYANINGSIH (SPBU Pertamina 54.662.03)"/>
    <s v="ODP-NGU-FC/58 FC/D01/58.01"/>
    <s v="WO061115422"/>
    <m/>
    <m/>
    <m/>
    <n v="111.993217035581"/>
    <n v="-8.0962161328539093"/>
    <s v="|MN02702|MYIA-008524629991/POI/DWI ARIS SETIAWAN/085749666110/spbu.bsgroup03@gmail.com"/>
    <s v="MYIB_ASSISTANT"/>
    <m/>
    <m/>
    <m/>
    <m/>
    <m/>
    <m/>
    <m/>
    <m/>
    <s v="Management Janji"/>
    <s v="2026-08-07 15:00:00 | Nama PIC : BAPAK DWI No HP : 085749666110 Alt :  M Janji : (JUMAT/7/AGUSTUS/2026) jam Pasang : 09:00 Note : hubungi pelanggan jika ingin kelokasi"/>
    <s v="FCC"/>
    <d v="2026-06-08T18:55:50"/>
    <d v="2026-08-07T15:00:00"/>
    <m/>
    <s v="PS"/>
    <s v="NGU"/>
    <s v="NO ADDON"/>
    <n v="20260807"/>
    <s v="Completed"/>
    <s v="HSI Bisnis Promo HUT Telkom PSB 70% - 50 Mbps"/>
    <s v="INDIBIZ"/>
    <m/>
    <m/>
    <d v="2026-08-07T15:00:00"/>
    <s v="2026-08-07 15:00:00 | Nama PIC : BAPAK DWI No HP : 085749666110 Alt :  M Janji : (JUMAT/7/AGUSTUS/2026) jam Pasang : 09:00 Note : hubungi pelanggan jika ingin kelokasi"/>
    <n v="2026"/>
    <n v="8"/>
    <n v="7"/>
    <d v="2026-08-07T00:00:00"/>
    <n v="-0.625"/>
    <x v="0"/>
    <x v="28"/>
  </r>
  <r>
    <n v="2102"/>
    <n v="1002506198"/>
    <n v="3"/>
    <x v="7"/>
    <n v="4"/>
    <s v="KUDUS"/>
    <s v="KUDUS"/>
    <s v="DMA"/>
    <s v="DPS"/>
    <s v="AO"/>
    <s v="NEW SALES"/>
    <m/>
    <s v="98 | OSS - CANCEL COMPLETE"/>
    <s v="DPS-Private Conglomeration"/>
    <d v="2026-08-03T14:10:28"/>
    <d v="2026-08-06T10:08:35"/>
    <n v="66038855"/>
    <m/>
    <n v="141456115368"/>
    <s v="PT SANATEL"/>
    <s v="ODP-DMA-FD/017"/>
    <s v="WO060800599"/>
    <m/>
    <m/>
    <m/>
    <n v="110.63458622024601"/>
    <n v="-6.8955533297486502"/>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4:40:09"/>
    <m/>
    <s v="Kendala Lainnya"/>
    <s v="CANCEL"/>
    <s v="DMA"/>
    <s v="NO ADDON"/>
    <m/>
    <s v="Cancel Completed"/>
    <s v="- 11_11446;Biaya PSB HSI EBIS Tunai di Depan ~ 11[500000]  - SP_NOSS;SP_NOSS ~ Internet NOSS Multispeed Network[0]  - SP_NOSS;SP_NOSS ~ Internet NOSS Multispeed Network[0]  - E23015;E23015 ~ ES23 - Perangkat ONT[0]  - E23015~null~44292;E23015||11||Abodeme"/>
    <s v="INDIBIZ"/>
    <m/>
    <m/>
    <d v="2026-08-03T14:30:00"/>
    <s v="DPS;PCS; LOP284912 ;PSB HSI BISNIS 50Mbps; PIC Rudi Agus Cahyono 081390816621; AM : ERLANGGA 406745 081212619208 406745@telkom.co.id  "/>
    <m/>
    <m/>
    <m/>
    <e v="#NUM!"/>
    <e v="#NUM!"/>
    <x v="1"/>
    <x v="3"/>
  </r>
  <r>
    <n v="2103"/>
    <n v="1002526757"/>
    <n v="3"/>
    <x v="4"/>
    <n v="4"/>
    <s v="PEKALONGAN"/>
    <s v="BREBES"/>
    <s v="BRB"/>
    <s v="DPS"/>
    <s v="AO"/>
    <s v="NEW SALES"/>
    <m/>
    <s v="OSS - FALLOUT"/>
    <s v="DPS-Logistic &amp; Manufacturing"/>
    <d v="2026-08-14T14:57:57"/>
    <d v="2026-08-15T11:19:15"/>
    <n v="69366186"/>
    <m/>
    <n v="146284106806"/>
    <s v="PT Nusantara Ekspres Kilat Hub Wanasari 2"/>
    <s v="ODP-BRB-FT/016"/>
    <s v="WO061758398"/>
    <m/>
    <m/>
    <m/>
    <n v="109.003361909143"/>
    <n v="-6.8651246236648902"/>
    <s v="Pic:  Dhimas Permadi Okta, dhimas.dewa@spxexpress.com, 085647823280 "/>
    <s v="TAM"/>
    <m/>
    <m/>
    <m/>
    <m/>
    <m/>
    <m/>
    <m/>
    <m/>
    <s v="Management Janji"/>
    <s v="Pic:  Dhimas Permadi Okta, dhimas.dewa@spxexpress.com, 085647823280 "/>
    <s v="FCC"/>
    <s v="14-08-2026 15:10:48"/>
    <m/>
    <s v="Kendala Pelanggan"/>
    <s v="FO_WFM"/>
    <s v="BRB"/>
    <s v="NO ADDON"/>
    <m/>
    <s v="Provisioning Failed|WFM|INF009048201|PP_-6.871550300000001,108.9688474_PENDING, A/N PT Nusantara Ekspres Kilat Hub Wanasari 2"/>
    <s v="- 11_11450;Biaya PSB Reguler HSI EBIS ~ 11[150000]  - SP_NOSS;SP_NOSS ~ Internet NOSS Multispeed Network[0]  - E23015;E23015 ~ ES23 - Perangkat ONT[0]  - E23015~null~44292;E23015||11||Abodemen 0[0]  - E23015~null~E23015_SWONT;SWONT ~ Biaya Sewa ONT ~ E230"/>
    <s v="INDIBIZ"/>
    <m/>
    <m/>
    <d v="2026-08-17T14:00:00"/>
    <s v="Pic:  Dhimas Permadi Okta, dhimas.dewa@spxexpress.com, 085647823280 "/>
    <m/>
    <m/>
    <m/>
    <e v="#NUM!"/>
    <e v="#NUM!"/>
    <x v="1"/>
    <x v="3"/>
  </r>
  <r>
    <n v="2104"/>
    <n v="1002525010"/>
    <n v="3"/>
    <x v="7"/>
    <n v="4"/>
    <s v="SOLO"/>
    <s v="KLATEN"/>
    <s v="KLX"/>
    <s v="REG"/>
    <s v="AO"/>
    <s v="NEW SALES"/>
    <m/>
    <s v="CC - HD1A - INPROGRESS UNCONTACTED"/>
    <s v="RBS-Regional 3"/>
    <d v="2026-08-13T16:48:27"/>
    <d v="2026-08-15T13:22:56"/>
    <n v="69365458"/>
    <m/>
    <n v="146550124286"/>
    <s v="PT Green Sigma Group"/>
    <s v="ODP-KLX-FAJ/029"/>
    <m/>
    <m/>
    <m/>
    <m/>
    <n v="110.6030023"/>
    <n v="-7.6865955000000001"/>
    <s v="|MC60143|/Dyah Susanti/085814696969/greensigmagroup@gmail.com/ PSB  1S INET ONLY BISNIS WINBACK 1.0 50mbps ABODEMEN 405.000 PLUS PPN/ TTPN Ifan"/>
    <s v="Sales Force DBS"/>
    <m/>
    <m/>
    <m/>
    <m/>
    <m/>
    <m/>
    <m/>
    <m/>
    <m/>
    <m/>
    <m/>
    <s v="13-08-2026 16:55:35"/>
    <m/>
    <m/>
    <s v="FCC"/>
    <s v="KLX"/>
    <s v="NO ADDON"/>
    <m/>
    <s v="UNCONTACTED : Call rejected YUDA SEPTIAN 40000798|MYDITA"/>
    <s v="- 11_11446;Biaya PSB HSI EBIS Tunai di Depan ~ 11[150000]  - E24057;E24057 ~ ES24 - Paket HSI Bisnis (HSIE) Khusus Winback[0]  - E24057~null~E24057_UNL;UNL ~ Internet-Link Unlimited Internet Usage ~ E24057[0]  - E24057~null~103818;E24057||11||Abodemen 0[0"/>
    <s v="INDIBIZ"/>
    <m/>
    <m/>
    <m/>
    <m/>
    <m/>
    <m/>
    <m/>
    <e v="#NUM!"/>
    <e v="#NUM!"/>
    <x v="1"/>
    <x v="3"/>
  </r>
  <r>
    <n v="2105"/>
    <n v="1002508380"/>
    <n v="3"/>
    <x v="2"/>
    <n v="5"/>
    <s v="MALANG"/>
    <s v="BATU"/>
    <s v="SGS"/>
    <s v="DPS"/>
    <s v="AO"/>
    <s v="NEW SALES"/>
    <m/>
    <s v="OSS - FALLOUT"/>
    <s v="DPS-Logistic &amp; Manufacturing"/>
    <d v="2026-08-04T13:56:38"/>
    <d v="2026-08-05T17:56:10"/>
    <n v="69358331"/>
    <m/>
    <n v="152721299532"/>
    <s v="Hub Purwodadi Pasuruan"/>
    <s v="ODP-SGS-FU/38"/>
    <s v="WO060898241"/>
    <m/>
    <m/>
    <m/>
    <n v="112.685223323286"/>
    <n v="-7.8624026641690898"/>
    <s v="P26-204083 ; PIC Julian Tri Wibowo, julian.wibowo@spxexpress.com, 082245365180  "/>
    <s v="TAM"/>
    <m/>
    <m/>
    <m/>
    <m/>
    <m/>
    <m/>
    <m/>
    <m/>
    <s v="Management Janji"/>
    <s v="P26-204083 ; PIC Julian Tri Wibowo, julian.wibowo@spxexpress.com, 082245365180  "/>
    <s v="FCC"/>
    <d v="2026-04-08T14:10:29"/>
    <m/>
    <s v="Kendala Lainnya"/>
    <s v="FO_WFM"/>
    <s v="SGS"/>
    <s v="NO ADDON"/>
    <m/>
    <s v="Provisioning Failed|WFM|INF008972776|SALAH AREA IKUT AREA PASURUAN"/>
    <s v="- 11_11450;Biaya PSB Reguler HSI EBIS ~ 11[150000]  - SP_NOSS;SP_NOSS ~ Internet NOSS Multispeed Network[0]  - SP_NOSS;SP_NOSS ~ Internet NOSS Multispeed Network[0]  - E23015;E23015 ~ ES23 - Perangkat ONT[0]  - E23015~null~44292;E23015||11||Abodemen 0[0] "/>
    <s v="INDIBIZ"/>
    <m/>
    <m/>
    <d v="2026-08-04T13:30:00"/>
    <s v="P26-204083 ; PIC Julian Tri Wibowo, julian.wibowo@spxexpress.com, 082245365180  "/>
    <m/>
    <m/>
    <m/>
    <e v="#NUM!"/>
    <e v="#NUM!"/>
    <x v="1"/>
    <x v="11"/>
  </r>
  <r>
    <n v="2106"/>
    <n v="1002518364"/>
    <n v="3"/>
    <x v="2"/>
    <n v="5"/>
    <s v="MADIUN"/>
    <s v="NGAWI"/>
    <s v="MGT"/>
    <s v="REG"/>
    <s v="AO"/>
    <s v="NEW SALES"/>
    <s v="1P INET"/>
    <s v="Completed (PS)"/>
    <s v="RBS-Regional 3"/>
    <d v="2026-08-10T15:50:57"/>
    <d v="2026-08-11T11:38:19"/>
    <n v="69362655"/>
    <m/>
    <n v="152603215873"/>
    <s v="SPBU 54.633.18"/>
    <s v="ODP-MGT-FN/23 FN/D04/23.01"/>
    <s v="WO061424049"/>
    <m/>
    <m/>
    <m/>
    <n v="111.3357355"/>
    <n v="-7.7476133999999997"/>
    <s v="|MN00285|MYIA-064970504293/POI/ANDIKA FAJAR SULENDRA/081335455766/spbuparang.5463318@gmail.com"/>
    <s v="MYIB_ASSISTANT"/>
    <m/>
    <m/>
    <m/>
    <m/>
    <m/>
    <m/>
    <m/>
    <m/>
    <s v="Management Janji"/>
    <s v="2026-08-11 13:00:00 | Nama PIC : bapak rustam No HP : 081335455766 Alt :  M Janji : (SELASA/11/AGUSTUS/2026) jam Pasang : 09:00 Note : hubungi pelanggan jika ingin kelokasi"/>
    <s v="FCC"/>
    <d v="2026-10-08T15:55:05"/>
    <d v="2026-08-11T13:00:00"/>
    <m/>
    <s v="PS"/>
    <s v="MGT"/>
    <s v="NO ADDON"/>
    <n v="20260811"/>
    <s v="Completed"/>
    <s v="HSI Bisnis Promo HUT Telkom PSB 70% - 50 Mbps"/>
    <s v="INDIBIZ"/>
    <m/>
    <m/>
    <d v="2026-08-11T13:00:00"/>
    <s v="2026-08-11 13:00:00 | Nama PIC : bapak rustam No HP : 081335455766 Alt :  M Janji : (SELASA/11/AGUSTUS/2026) jam Pasang : 09:00 Note : hubungi pelanggan jika ingin kelokasi"/>
    <n v="2026"/>
    <n v="8"/>
    <n v="11"/>
    <d v="2026-08-11T00:00:00"/>
    <n v="-0.54166666666424135"/>
    <x v="0"/>
    <x v="20"/>
  </r>
  <r>
    <n v="2107"/>
    <n v="1002522714"/>
    <n v="3"/>
    <x v="5"/>
    <n v="5"/>
    <s v="DENPASAR"/>
    <s v="UBUNG"/>
    <s v="UBN"/>
    <s v="REG"/>
    <s v="AO"/>
    <s v="NEW SALES"/>
    <m/>
    <s v="Completed (PS)"/>
    <s v="RBS-Regional 3"/>
    <d v="2026-08-12T15:50:52"/>
    <d v="2026-08-13T15:51:11"/>
    <n v="69364468"/>
    <m/>
    <n v="172418757499"/>
    <s v="MI AL - MA&amp; 39;RUF DENPASAR"/>
    <s v="ODP-UBN-FBE/33"/>
    <s v="WO061618104"/>
    <m/>
    <m/>
    <m/>
    <n v="115.1946403"/>
    <n v="-8.6226292000000004"/>
    <s v="|MN02545|/PIC IBU PENY MARLISTYAWARDHANY/081999148710/mialmarufdps@gmail.com"/>
    <s v="Sales Force DBS"/>
    <m/>
    <m/>
    <m/>
    <m/>
    <m/>
    <m/>
    <m/>
    <m/>
    <s v="Management Janji"/>
    <s v="2026-08-13 15:00:00|Nama PIC : MI AL - MA&amp; 39;RUF DENPASAR No HP : 081999148710 Alt :  M Janji : (KAMIS/13/AGUSTUS/2026) jam Pasang : 09:00 Note : hubungi pelanggan jika ingin kelokasi|40961371|MYDITA"/>
    <s v="FCC"/>
    <d v="2026-12-08T15:55:11"/>
    <d v="2026-08-13T15:00:00"/>
    <m/>
    <s v="PS"/>
    <s v="UBN"/>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5:00:00"/>
    <s v="2026-08-13 15:00:00|Nama PIC : MI AL - MA&amp; 39;RUF DENPASAR No HP : 081999148710 Alt :  M Janji : (KAMIS/13/AGUSTUS/2026) jam Pasang : 09:00 Note : hubungi pelanggan jika ingin kelokasi|40961371|MYDITA"/>
    <n v="2026"/>
    <n v="8"/>
    <n v="13"/>
    <d v="2026-08-13T00:00:00"/>
    <n v="-0.625"/>
    <x v="0"/>
    <x v="13"/>
  </r>
  <r>
    <n v="2108"/>
    <n v="1002514707"/>
    <n v="3"/>
    <x v="6"/>
    <n v="5"/>
    <s v="JEMBER"/>
    <s v="JEMBER"/>
    <s v="TGU"/>
    <s v="REG"/>
    <s v="AO"/>
    <s v="NEW SALES"/>
    <s v="1P INET"/>
    <s v="Completed (PS)"/>
    <s v="RBS-Regional 3"/>
    <d v="2026-08-07T13:53:56"/>
    <d v="2026-08-07T16:14:18"/>
    <n v="69360815"/>
    <m/>
    <n v="152513202840"/>
    <s v="PTmarga jaya mapan SPBU 5468138 semboro"/>
    <s v="ODP-TGU-FB/90"/>
    <s v="WO061168364"/>
    <m/>
    <m/>
    <m/>
    <n v="113.43891410000001"/>
    <n v="-8.1858673"/>
    <s v="|MC30146|MYIA-032300727967/POI/SONNY YOHANES SUGIYANTO/08113509618/sonny.yohanes@gmail.com"/>
    <s v="MYIB_ASSISTANT"/>
    <m/>
    <m/>
    <m/>
    <m/>
    <m/>
    <m/>
    <m/>
    <m/>
    <s v="Management Janji"/>
    <s v="2026-08-08 13:00:00 | Nama PIC:  bu maratus No HP: 08113509618 Alt: Tanggal: 8/8/2026 Jam Pasang: Siang Note: Hubungi sebelum ke lokasi, terimakasih"/>
    <s v="FCC"/>
    <d v="2026-07-08T13:54:50"/>
    <d v="2026-08-08T13:00:00"/>
    <m/>
    <s v="PS"/>
    <s v="TGU"/>
    <s v="NO ADDON"/>
    <n v="20260807"/>
    <s v="Completed"/>
    <s v="HSI Bisnis Promo HUT Telkom PSB 70% - 50 Mbps"/>
    <s v="INDIBIZ"/>
    <m/>
    <m/>
    <d v="2026-08-08T13:00:00"/>
    <s v="2026-08-08 13:00:00 | Nama PIC:  bu maratus No HP: 08113509618 Alt: Tanggal: 8/8/2026 Jam Pasang: Siang Note: Hubungi sebelum ke lokasi, terimakasih"/>
    <n v="2026"/>
    <n v="8"/>
    <n v="7"/>
    <d v="2026-08-07T00:00:00"/>
    <n v="-1.5416666666642413"/>
    <x v="0"/>
    <x v="14"/>
  </r>
  <r>
    <n v="2109"/>
    <n v="1002510890"/>
    <n v="3"/>
    <x v="0"/>
    <n v="5"/>
    <s v="MATARAM"/>
    <s v="INNER - NUSA TENGGARA"/>
    <s v="MTR"/>
    <s v="REG"/>
    <s v="AO"/>
    <s v="NEW SALES"/>
    <s v="1P INET"/>
    <s v="9 | WFM - UN-SCS"/>
    <s v="RBS-Regional 3"/>
    <d v="2026-08-05T14:49:28"/>
    <d v="2026-08-05T14:49:28"/>
    <n v="69355300"/>
    <m/>
    <m/>
    <s v="DEVA MOTOR"/>
    <m/>
    <s v="WO060461249"/>
    <m/>
    <m/>
    <m/>
    <n v="116.08622"/>
    <n v="-8.5436499999999995"/>
    <s v="|MC40234|MYIA-076963371891/POI/solihin/087713460255/devamotor305@gmail.com"/>
    <s v="MYIB_ASSISTANT"/>
    <m/>
    <m/>
    <m/>
    <m/>
    <m/>
    <m/>
    <m/>
    <m/>
    <s v="Management Janji"/>
    <s v="2026-07-31 10:00:00 | Jam pemasangan : 12.00 Info Tambahan : Hubungi pelanggan dulu sebelum ke lokasi terimakasih  "/>
    <s v="FCC"/>
    <d v="2026-05-08T14:54:47"/>
    <d v="2026-07-31T00:00:00"/>
    <m/>
    <s v="UNSC"/>
    <s v="MTR"/>
    <s v="NO ADDON"/>
    <m/>
    <s v="Inprogress Alpro, SC Lama : SC1002500620"/>
    <s v="HSI Bisnis Khusus Winback PSB 70% - 50 Mbps"/>
    <s v="INDIBIZ"/>
    <m/>
    <m/>
    <d v="2026-07-31T10:00:00"/>
    <s v="2026-07-31 10:00:00 | Jam pemasangan : 12.00 Info Tambahan : Hubungi pelanggan dulu sebelum ke lokasi terimakasih  "/>
    <m/>
    <m/>
    <m/>
    <e v="#NUM!"/>
    <e v="#NUM!"/>
    <x v="1"/>
    <x v="23"/>
  </r>
  <r>
    <n v="2110"/>
    <n v="1002520340"/>
    <n v="3"/>
    <x v="2"/>
    <n v="5"/>
    <s v="KEDIRI"/>
    <s v="NGANJUK"/>
    <s v="WRJ"/>
    <s v="REG"/>
    <s v="AO"/>
    <s v="NEW SALES"/>
    <s v="1P INET"/>
    <s v="Completed (PS)"/>
    <s v="RBS-Regional 3"/>
    <d v="2026-08-11T15:05:56"/>
    <d v="2026-08-12T08:55:33"/>
    <n v="69363513"/>
    <m/>
    <n v="152641205607"/>
    <s v="YOUNEEDMEE"/>
    <s v="ODP-WRJ-FD/51 FD/D01/51.01"/>
    <s v="WO061511362"/>
    <m/>
    <m/>
    <m/>
    <n v="112.0134274"/>
    <n v="-7.6636949999999997"/>
    <s v="MD|MYDB-20260809264802|EN00005/MC20190|YOUNEEDMEE|085181739148"/>
    <s v="MYDIGIBIZPARTNER"/>
    <m/>
    <m/>
    <m/>
    <m/>
    <m/>
    <m/>
    <m/>
    <m/>
    <s v="Management Janji"/>
    <s v="2026-08-12 13:00:00 | Tanggal Pemasangan : 12 Agustus 2026 Jam Pemasangan : 08:00 13:00 Info Tambahan : Hubungi pelanggan dulu sebelum ke lokasi terimakasih"/>
    <s v="FCC"/>
    <d v="2026-11-08T15:10:17"/>
    <d v="2026-08-12T13:00:00"/>
    <m/>
    <s v="PS"/>
    <s v="WRJ"/>
    <s v="NO ADDON"/>
    <n v="20260812"/>
    <s v="Completed"/>
    <s v="HSI Bisnis Promo HUT Telkom PSB 70% - 75 Mbps"/>
    <s v="INDIBIZ"/>
    <m/>
    <m/>
    <d v="2026-08-12T13:00:00"/>
    <s v="2026-08-12 13:00:00 | Tanggal Pemasangan : 12 Agustus 2026 Jam Pemasangan : 08:00 13:00 Info Tambahan : Hubungi pelanggan dulu sebelum ke lokasi terimakasih"/>
    <n v="2026"/>
    <n v="8"/>
    <n v="12"/>
    <d v="2026-08-12T00:00:00"/>
    <n v="-0.54166666666424135"/>
    <x v="0"/>
    <x v="7"/>
  </r>
  <r>
    <n v="2111"/>
    <n v="1002514414"/>
    <n v="3"/>
    <x v="6"/>
    <n v="5"/>
    <s v="JEMBER"/>
    <s v="BONDOWOSO"/>
    <s v="BOW"/>
    <s v="REG"/>
    <s v="AO"/>
    <s v="NEW SALES"/>
    <s v="1P INET"/>
    <s v="Completed (PS)"/>
    <s v="RBS-Regional 3"/>
    <d v="2026-08-07T11:47:57"/>
    <d v="2026-08-08T15:28:36"/>
    <n v="69360678"/>
    <m/>
    <n v="152507225606"/>
    <s v="SPPG BONDOWOSO BADEAN 1"/>
    <s v="ODP-BOW-FB/37 FB/D01/37.01"/>
    <s v="WO061152957"/>
    <m/>
    <m/>
    <m/>
    <n v="113.81268583238101"/>
    <n v="-7.9142809290876599"/>
    <s v="MD|MYDB-20260807264624|DC30008/MC30147|SPPG BONDOWOSO BADEAN 1|082339590905"/>
    <s v="MYDIGIBIZPARTNER"/>
    <m/>
    <m/>
    <m/>
    <m/>
    <m/>
    <m/>
    <m/>
    <m/>
    <s v="Management Janji"/>
    <s v="2026-08-08 08:00:00 | Nama PIC : BAPAK FERI No HP : 082339590905 Alt :  M Janji : (SABTU/8/AGUSTUS/2026) jam Pasang : 09:00 Note : hubungi pelanggan jika ingin kelokasi"/>
    <s v="FCC"/>
    <d v="2026-07-08T11:55:04"/>
    <d v="2026-08-08T08:00:00"/>
    <m/>
    <s v="PS"/>
    <s v="BOW"/>
    <s v="NO ADDON"/>
    <n v="20260808"/>
    <s v="Completed"/>
    <s v="HSI Bisnis Promo HUT Telkom PSB 70% - 100 Mbps"/>
    <s v="INDIBIZ"/>
    <m/>
    <m/>
    <d v="2026-08-08T08:00:00"/>
    <s v="2026-08-08 08:00:00 | Nama PIC : BAPAK FERI No HP : 082339590905 Alt :  M Janji : (SABTU/8/AGUSTUS/2026) jam Pasang : 09:00 Note : hubungi pelanggan jika ingin kelokasi"/>
    <n v="2026"/>
    <n v="8"/>
    <n v="8"/>
    <d v="2026-08-08T00:00:00"/>
    <n v="-0.33333333333575865"/>
    <x v="0"/>
    <x v="14"/>
  </r>
  <r>
    <n v="2112"/>
    <n v="1002507761"/>
    <n v="3"/>
    <x v="2"/>
    <n v="5"/>
    <s v="MALANG"/>
    <s v="KEPANJEN"/>
    <s v="SWJ"/>
    <s v="REG"/>
    <s v="AO"/>
    <s v="NEW SALES"/>
    <s v="1P INET"/>
    <s v="Completed (PS)"/>
    <s v="RBS-Regional 3"/>
    <d v="2026-08-04T11:28:57"/>
    <d v="2026-08-04T14:52:47"/>
    <n v="69358143"/>
    <m/>
    <n v="152705284843"/>
    <s v="PT. Zigma Teknologi Indonesia"/>
    <s v="ODP-MLG-FBU/70 FBU/D01/70.01"/>
    <s v="WO060874329"/>
    <m/>
    <m/>
    <m/>
    <n v="112.6729254"/>
    <n v="-7.9821304"/>
    <s v="|MC20200|MYIA-041450520555/POI/Reyki Irmawan/087856888785/reyki.irmawan@gmail.com"/>
    <s v="MYIB_ASSISTANT"/>
    <m/>
    <m/>
    <m/>
    <m/>
    <m/>
    <m/>
    <m/>
    <m/>
    <s v="Management Janji"/>
    <s v="2026-08-05 08:00:00 | Nama PIC : Bp Reyki No HP : 087856888785 No Alt : - M Janji : 05 Agustus 2026 Jam Pasang : Pagi / Siang Note : hubungi pelanggan jika ingin ke lokasi, terima kasih"/>
    <s v="FCC"/>
    <d v="2026-04-08T11:40:22"/>
    <d v="2026-08-05T08:00:00"/>
    <m/>
    <s v="PS"/>
    <s v="SWJ"/>
    <s v="NO ADDON"/>
    <n v="20260804"/>
    <s v="Completed"/>
    <s v="HSI Bisnis Promo HUT Telkom PSB 70% - 300 Mbps"/>
    <s v="INDIBIZ"/>
    <m/>
    <m/>
    <d v="2026-08-05T08:00:00"/>
    <s v="2026-08-05 08:00:00 | Nama PIC : Bp Reyki No HP : 087856888785 No Alt : - M Janji : 05 Agustus 2026 Jam Pasang : Pagi / Siang Note : hubungi pelanggan jika ingin ke lokasi, terima kasih"/>
    <n v="2026"/>
    <n v="8"/>
    <n v="4"/>
    <d v="2026-08-04T00:00:00"/>
    <n v="-1.3333333333357587"/>
    <x v="0"/>
    <x v="29"/>
  </r>
  <r>
    <n v="2113"/>
    <n v="1002513464"/>
    <n v="3"/>
    <x v="2"/>
    <n v="5"/>
    <s v="MADIUN"/>
    <s v="MADIUN"/>
    <s v="MSP"/>
    <s v="REG"/>
    <s v="AO"/>
    <s v="NEW SALES"/>
    <s v="1P INET"/>
    <s v="Completed (PS)"/>
    <s v="RBS-Regional 3"/>
    <d v="2026-08-06T19:02:02"/>
    <d v="2026-08-07T16:29:41"/>
    <n v="69360347"/>
    <m/>
    <n v="152631206949"/>
    <s v="SPBU 54.633.06"/>
    <s v="ODP-MSP-FG/06"/>
    <s v="WO061116207"/>
    <m/>
    <m/>
    <m/>
    <n v="111.42734299999999"/>
    <n v="-7.5500769999999999"/>
    <s v="|MN02429|MYIA-006968730312/POI/ADIAWAN/083865121146/spbu05.5463306@gmail.com"/>
    <s v="MYIB_ASSISTANT"/>
    <m/>
    <m/>
    <m/>
    <m/>
    <m/>
    <m/>
    <m/>
    <m/>
    <s v="Management Janji"/>
    <s v="2026-08-07 15:00:00 | Waktu pemasnagan : 07 agustus 2026 Jam pemasangan : 08.00 - 12.00 Mohon hubungi pelanggan sebelum ke lokasi  Terima kasih"/>
    <s v="FCC"/>
    <d v="2026-06-08T19:10:22"/>
    <d v="2026-08-07T15:00:00"/>
    <m/>
    <s v="PS"/>
    <s v="MSP"/>
    <s v="NO ADDON"/>
    <n v="20260807"/>
    <s v="Completed"/>
    <s v="HSI Bisnis Promo HUT Telkom PSB 70% - 50 Mbps"/>
    <s v="INDIBIZ"/>
    <m/>
    <m/>
    <d v="2026-08-07T15:00:00"/>
    <s v="2026-08-07 15:00:00 | Waktu pemasnagan : 07 agustus 2026 Jam pemasangan : 08.00 - 12.00 Mohon hubungi pelanggan sebelum ke lokasi  Terima kasih"/>
    <n v="2026"/>
    <n v="8"/>
    <n v="7"/>
    <d v="2026-08-07T00:00:00"/>
    <n v="-0.625"/>
    <x v="0"/>
    <x v="20"/>
  </r>
  <r>
    <n v="2114"/>
    <n v="1002513051"/>
    <n v="3"/>
    <x v="7"/>
    <n v="4"/>
    <s v="KUDUS"/>
    <s v="PATI"/>
    <s v="JWN"/>
    <s v="REG"/>
    <s v="AO"/>
    <s v="NEW SALES"/>
    <m/>
    <s v="Completed (PS)"/>
    <s v="RBS-Regional 3"/>
    <d v="2026-08-06T16:04:30"/>
    <d v="2026-08-06T20:07:38"/>
    <n v="69359310"/>
    <m/>
    <n v="141571105598"/>
    <s v="SMPN 2 BATANGAN"/>
    <s v="ODP-JWN-FH/047"/>
    <s v="WO061099899"/>
    <m/>
    <m/>
    <m/>
    <n v="111.200972100996"/>
    <n v="-6.7138903372497802"/>
    <s v="|MC60052|MYIA-042546297745/POI/Mukhlisin/082335357398/smpn2batangan@gmail.com"/>
    <s v="Sales Profesional"/>
    <m/>
    <m/>
    <m/>
    <m/>
    <m/>
    <m/>
    <m/>
    <m/>
    <s v="Management Janji"/>
    <s v="2026-08-06 13:00:00 | Nama PIC : BAPAK MUHLISIN  No HP :  082335357398  Alt :   M Janji : (kamis/6/AGUSTUS/2026)  jam Pasang : 09:00  Note : hubungi pelanggan jika ingin kelokasi"/>
    <s v="FCC"/>
    <d v="2026-06-08T16:10:32"/>
    <m/>
    <m/>
    <s v="PS"/>
    <s v="JWN"/>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6 13:00:00 | Nama PIC : BAPAK MUHLISIN  No HP :  082335357398  Alt :   M Janji : (kamis/6/AGUSTUS/2026)  jam Pasang : 09:00  Note : hubungi pelanggan jika ingin kelokasi"/>
    <n v="2026"/>
    <n v="8"/>
    <n v="6"/>
    <d v="2026-08-06T00:00:00"/>
    <n v="-0.29166666666424135"/>
    <x v="0"/>
    <x v="3"/>
  </r>
  <r>
    <n v="2115"/>
    <n v="1002518294"/>
    <n v="3"/>
    <x v="5"/>
    <n v="5"/>
    <s v="SINGARJA"/>
    <s v="GIANYAR"/>
    <s v="GIN"/>
    <s v="REG"/>
    <s v="AO"/>
    <s v="NEW SALES"/>
    <m/>
    <s v="Completed (PS)"/>
    <s v="RBS-Regional 3"/>
    <d v="2026-08-10T15:32:36"/>
    <d v="2026-08-14T08:10:30"/>
    <n v="69362644"/>
    <m/>
    <n v="172407213925"/>
    <s v="PT Purty Energi Abadi"/>
    <s v="ODP-GIN-FAN/26"/>
    <s v="WO061497761"/>
    <m/>
    <m/>
    <m/>
    <n v="115.3084132"/>
    <n v="-8.5483568000000005"/>
    <s v="|MN02658|/PIC I WAYAN AGUS WIRASA/083119378360/spbu.bali.5480507@gmail.com"/>
    <s v="Sales Force DBS"/>
    <m/>
    <m/>
    <m/>
    <m/>
    <m/>
    <m/>
    <m/>
    <m/>
    <s v="Management Janji"/>
    <s v="2026-08-12 13:00:00|Nama PIC : Bapak Agus No HP : 083119378360 No Alternatif : - M Janji : 12/07/2026 Jam Pasang : Pagi NoteÃ‚Â :  Hubungi terlebih dahulu sebelum ke lokasi |40961370|MYDITA"/>
    <s v="FCC"/>
    <d v="2026-10-08T15:39:56"/>
    <d v="2026-08-12T13:00:00"/>
    <m/>
    <s v="PS"/>
    <s v="GIN"/>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2T13:00:00"/>
    <s v="2026-08-12 13:00:00|Nama PIC : Bapak Agus No HP : 083119378360 No Alternatif : - M Janji : 12/07/2026 Jam Pasang : Pagi NoteÃ‚Â :  Hubungi terlebih dahulu sebelum ke lokasi |40961370|MYDITA"/>
    <n v="2026"/>
    <n v="8"/>
    <n v="14"/>
    <d v="2026-08-14T00:00:00"/>
    <n v="1.4583333333357587"/>
    <x v="2"/>
    <x v="31"/>
  </r>
  <r>
    <n v="2116"/>
    <n v="1002504815"/>
    <n v="3"/>
    <x v="4"/>
    <n v="4"/>
    <s v="SEMARANG"/>
    <s v="INNER - SEMARANG JATENG UTARA"/>
    <s v="SMC"/>
    <s v="REG"/>
    <s v="AO"/>
    <s v="NEW SALES"/>
    <s v="1P INET"/>
    <s v="102 | FOLLOW UP COMPLETED"/>
    <s v="RBS-Regional 3"/>
    <d v="2026-08-01T16:22:56"/>
    <d v="2026-08-04T10:52:26"/>
    <n v="69356840"/>
    <m/>
    <n v="146422108899"/>
    <s v="SPBU 44.502.22 SEMARANG"/>
    <s v="ODP-SMC-FF/085 FF/D11/085.01"/>
    <s v="WO060669803"/>
    <m/>
    <m/>
    <m/>
    <n v="110.427595"/>
    <n v="-7.0173350000000001"/>
    <s v="|MN02184|MYIA-022512401970/POI/ABDUL BASIR /081901080037/spbu4450222@gmail.com"/>
    <s v="MYIB_ASSISTANT"/>
    <m/>
    <m/>
    <m/>
    <m/>
    <m/>
    <m/>
    <m/>
    <m/>
    <s v="Management Janji"/>
    <s v="2026-08-02 13:00:00 | Jam pemasangan : 12.00 Info Tambahan : Hubungi pelanggan dulu sebelum ke lokasi terimakasih  "/>
    <s v="FCC"/>
    <d v="2026-01-08T16:25:06"/>
    <d v="2026-08-02T13:00:00"/>
    <m/>
    <s v="REVOKE"/>
    <s v="SMC"/>
    <s v="NO ADDON"/>
    <m/>
    <s v="Follow Up Revoke Completed, New Order ID : SC1002507542"/>
    <s v="HSI Bisnis Promo HUT Telkom PSB 70% - 100 Mbps"/>
    <s v="INDIBIZ"/>
    <m/>
    <m/>
    <d v="2026-08-02T13:00:00"/>
    <s v="2026-08-02 13:00:00 | Jam pemasangan : 12.00 Info Tambahan : Hubungi pelanggan dulu sebelum ke lokasi terimakasih  "/>
    <m/>
    <m/>
    <m/>
    <e v="#NUM!"/>
    <e v="#NUM!"/>
    <x v="1"/>
    <x v="3"/>
  </r>
  <r>
    <n v="2117"/>
    <n v="1002505999"/>
    <n v="3"/>
    <x v="3"/>
    <n v="4"/>
    <s v="PURWOKERTO"/>
    <s v="CILACAP"/>
    <s v="CLC"/>
    <s v="DPS"/>
    <s v="AO"/>
    <s v="NEW SALES"/>
    <m/>
    <s v="Completed (PS)"/>
    <s v="DPS-Private Conglomeration"/>
    <d v="2026-08-03T12:43:29"/>
    <d v="2026-08-04T19:28:30"/>
    <n v="66038855"/>
    <m/>
    <n v="143361126175"/>
    <s v="PT SANATEL"/>
    <s v="ODP-CLC-FD/006"/>
    <s v="WO060785000"/>
    <m/>
    <m/>
    <m/>
    <n v="109.009497830604"/>
    <n v="-7.7232983847480696"/>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2:55:09"/>
    <m/>
    <m/>
    <s v="PS"/>
    <s v="CLC"/>
    <s v="NO ADDON"/>
    <n v="20260804"/>
    <s v="Completed"/>
    <s v="- 11_11446;Biaya PSB HSI EBIS Tunai di Depan ~ 11[500000]  - SP_NOSS;SP_NOSS ~ Internet NOSS Multispeed Network[0]  - E23015;E23015 ~ ES23 - Perangkat ONT[0]  - E23015~null~44292;E23015||11||Abodemen 0[0]  - E23015~null~E23015_SWONT;SWONT ~ Biaya Sewa ONT"/>
    <s v="INDIBIZ"/>
    <m/>
    <m/>
    <d v="2026-08-03T13:30:00"/>
    <s v="DPS;PCS; LOP284912 ;PSB HSI BISNIS 50Mbps; PIC Rudi Agus Cahyono 081390816621; AM : ERLANGGA 406745 081212619208 406745@telkom.co.id  "/>
    <n v="2026"/>
    <n v="8"/>
    <n v="4"/>
    <d v="2026-08-04T00:00:00"/>
    <n v="0.4375"/>
    <x v="0"/>
    <x v="3"/>
  </r>
  <r>
    <n v="2118"/>
    <n v="1002518852"/>
    <n v="3"/>
    <x v="2"/>
    <n v="5"/>
    <s v="MADIUN"/>
    <s v="MADIUN"/>
    <s v="MNZ"/>
    <s v="REG"/>
    <s v="AO"/>
    <s v="NEW SALES"/>
    <m/>
    <s v="Completed (PS)"/>
    <s v="RBS-Regional 3"/>
    <d v="2026-08-11T08:32:30"/>
    <d v="2026-08-12T08:48:33"/>
    <n v="69361634"/>
    <m/>
    <n v="152601215002"/>
    <s v="SPBU 54.631.17 (SERVER)"/>
    <s v="ODP-MNZ-FAN/12"/>
    <s v="WO061462935"/>
    <m/>
    <m/>
    <m/>
    <n v="111.53443799999999"/>
    <n v="-7.6061719999999999"/>
    <s v="|MN00286|MYIA-037907539632/POI/IWAN SETYAWAN/08563623930/iwansetawan1989e3@gmail.com"/>
    <s v="MYDIGIBIZPARTNER"/>
    <m/>
    <m/>
    <m/>
    <m/>
    <m/>
    <m/>
    <m/>
    <m/>
    <s v="Management Janji"/>
    <s v="2026-08-09 15:00:00 | Nama Pic : BP IWAN  No Hp Pic : 08563623930  Jam Pemasangan : 08:00 - 12.00  Tanggal Pemasangan : MINGGU 09 AGUSTUS 2026  Info Tambahan : Hubungi pelanggan sebelum datang ke lokasi, terima kasih."/>
    <s v="FCC"/>
    <d v="2026-11-08T08:40:11"/>
    <m/>
    <m/>
    <s v="PS"/>
    <s v="MNZ"/>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09 15:00:00 | Nama Pic : BP IWAN  No Hp Pic : 08563623930  Jam Pemasangan : 08:00 - 12.00  Tanggal Pemasangan : MINGGU 09 AGUSTUS 2026  Info Tambahan : Hubungi pelanggan sebelum datang ke lokasi, terima kasih."/>
    <n v="2026"/>
    <n v="8"/>
    <n v="12"/>
    <d v="2026-08-12T00:00:00"/>
    <n v="0.70833333333575865"/>
    <x v="0"/>
    <x v="20"/>
  </r>
  <r>
    <n v="2119"/>
    <n v="1002507259"/>
    <n v="3"/>
    <x v="0"/>
    <n v="5"/>
    <s v="KUPANG"/>
    <s v="MAUMERE"/>
    <s v="LRT"/>
    <s v="REG"/>
    <s v="AO"/>
    <s v="NEW SALES"/>
    <s v="1P INET"/>
    <s v="9 | WFM - UN-SCS"/>
    <s v="RBS-Regional 3"/>
    <d v="2026-08-04T10:07:26"/>
    <d v="2026-08-04T10:07:27"/>
    <n v="69355302"/>
    <m/>
    <m/>
    <s v="Puskesmas lewolema"/>
    <m/>
    <s v="WO060463534"/>
    <m/>
    <m/>
    <m/>
    <n v="122.93213799999999"/>
    <n v="-8.3319700000000001"/>
    <s v="|MC40173|MYIA-068533817741/POI/ibu Sarinah/081246486938/sarinahjulibahi@gmail.com"/>
    <s v="MYIB_ASSISTANT"/>
    <m/>
    <m/>
    <m/>
    <m/>
    <m/>
    <m/>
    <m/>
    <m/>
    <s v="Management Janji"/>
    <s v="2026-07-31 13:00:00 | Tanggal Pemasangan : 31 Juli 2026 Jam Pemasangan : 08:00 13:00 Info Tambahan : Hubungi pelanggan dulu sebelum ke lokasi terimakasih"/>
    <s v="FCC"/>
    <d v="2026-04-08T10:10:33"/>
    <d v="2026-07-31T00:00:00"/>
    <m/>
    <s v="UNSC"/>
    <s v="LRT"/>
    <s v="NETMONK"/>
    <m/>
    <s v="Inprogress Alpro, SC Lama : SC1002500654"/>
    <s v="HSI Bisnis Basic Bundling Netmonk PSB 70% - 50 Mbps"/>
    <s v="INDIBIZ"/>
    <m/>
    <m/>
    <d v="2026-07-31T13:00:00"/>
    <s v="2026-07-31 13:00:00 | Tanggal Pemasangan : 31 Juli 2026 Jam Pemasangan : 08:00 13:00 Info Tambahan : Hubungi pelanggan dulu sebelum ke lokasi terimakasih"/>
    <m/>
    <m/>
    <m/>
    <e v="#NUM!"/>
    <e v="#NUM!"/>
    <x v="1"/>
    <x v="22"/>
  </r>
  <r>
    <n v="2120"/>
    <n v="1002527866"/>
    <n v="3"/>
    <x v="1"/>
    <n v="5"/>
    <s v="MADURA"/>
    <s v="PAMEKASAN"/>
    <s v="WRP"/>
    <s v="REG"/>
    <s v="AO"/>
    <s v="NEW SALES"/>
    <m/>
    <s v="102 | FOLLOW UP COMPLETED"/>
    <s v="RBS-Regional 3"/>
    <d v="2026-08-15T10:16:14"/>
    <d v="2026-08-17T13:20:10"/>
    <n v="69366655"/>
    <m/>
    <n v="152427202989"/>
    <s v="TOKO MAULANA BAROKAH"/>
    <s v="ODP-WRP-FE/32"/>
    <s v="WO061811367"/>
    <m/>
    <m/>
    <m/>
    <n v="113.5911509"/>
    <n v="-7.0348664999999997"/>
    <s v="|MC70132|/TOKO MAULANA BAROKAH/087712871553/riskimauula@gmail.com/HSI Bisnis + Netmonk Promo 2026 200 Mbps (Rp 846.100) PSB 150.000/MOH RISKI MAULANA/-7.0349150, 113.5911494"/>
    <s v="Sales Force DBS"/>
    <m/>
    <m/>
    <m/>
    <m/>
    <m/>
    <m/>
    <m/>
    <m/>
    <s v="Management Janji"/>
    <s v="2026-08-16 08:00:00|Jam pemasangan : 12.00 Info Tambahan : Hubungi pelanggan dulu sebelum ke lokasi terimakasih|40951381|MYDITA"/>
    <s v="FCC"/>
    <s v="15-08-2026 10:39:56"/>
    <d v="2026-08-16T08:00:00"/>
    <s v="Kendala Pelanggan"/>
    <s v="REVOKE"/>
    <s v="WRP"/>
    <s v="NETMONK"/>
    <m/>
    <s v="Follow Up Revoke Completed, New Order ID : SC1002530873"/>
    <s v="- 11_11446;Biaya PSB HSI EBIS Tunai di Depan ~ 11[150000]  - E23080;E23080 ~ ES23 - Add-on HSI Bisnis Bundling (Netmonk)[0]  - E23080~null~100382;E23080||77||Abodemen 0[0]  - E23080~null~E23080_NMONKHI;NMONKHI ~ Nadefaa Netmonk Hi Alacarte ~ E23080[56100]"/>
    <s v="INDIBIZ"/>
    <m/>
    <m/>
    <d v="2026-08-16T08:00:00"/>
    <s v="2026-08-16 08:00:00|Jam pemasangan : 12.00 Info Tambahan : Hubungi pelanggan dulu sebelum ke lokasi terimakasih|40951381|MYDITA"/>
    <m/>
    <m/>
    <m/>
    <e v="#NUM!"/>
    <e v="#NUM!"/>
    <x v="1"/>
    <x v="1"/>
  </r>
  <r>
    <n v="2121"/>
    <n v="1002517354"/>
    <n v="3"/>
    <x v="6"/>
    <n v="5"/>
    <s v="JEMBER"/>
    <s v="JEMBER"/>
    <s v="TGU"/>
    <s v="REG"/>
    <s v="AO"/>
    <s v="NEW SALES"/>
    <m/>
    <s v="Completed (PS)"/>
    <s v="RBS-Regional 3"/>
    <d v="2026-08-10T11:08:57"/>
    <d v="2026-08-10T16:57:56"/>
    <n v="69360737"/>
    <m/>
    <n v="152513202841"/>
    <s v="SMAN UMBULSARI"/>
    <s v="ODP-TGU-FA/04"/>
    <s v="WO061376967"/>
    <m/>
    <m/>
    <m/>
    <n v="113.4261643"/>
    <n v="-8.2553830999999995"/>
    <s v="MD|MYDB-20260806264570|DN00001/MN00906|SMAN UMBULSARI|088230129397"/>
    <s v="MYDIGIBIZPARTNER"/>
    <m/>
    <m/>
    <m/>
    <m/>
    <m/>
    <m/>
    <m/>
    <m/>
    <s v="Management Janji"/>
    <s v="2026-08-08 13:00:00 | Nama PIC : Bapak Imron  No HP : 088230129397  No Alternatif : 085230549169  M Janji : 08/08/2026  Jam Pasang : Pagi  NoteÃ‚Â :  Hubungi terlebih dahulu sebelum ke lokasi "/>
    <s v="FCC"/>
    <d v="2026-10-08T11:10:24"/>
    <m/>
    <m/>
    <s v="PS"/>
    <s v="TGU"/>
    <s v="NO ADDON"/>
    <n v="20260810"/>
    <s v="Completed"/>
    <s v="- 11_11446;Biaya PSB HSI EBIS Tunai di Depan ~ 11[150000]  - E25061;E25061 ~ ES25 - Paket HSI Basic (HSIEF) Khusus Winback 2.0[0]  - E25061~null~E25061_UNL;UNL ~ Internet-Link Unlimited Internet Usage ~ E25061[0]  - E25061~null~105351;E25061||11||Abodemen"/>
    <s v="INDIBIZ"/>
    <m/>
    <m/>
    <d v="2026-08-10T07:00:00"/>
    <s v="2026-08-08 13:00:00 | Nama PIC : Bapak Imron  No HP : 088230129397  No Alternatif : 085230549169  M Janji : 08/08/2026  Jam Pasang : Pagi  NoteÃ‚Â :  Hubungi terlebih dahulu sebelum ke lokasi "/>
    <n v="2026"/>
    <n v="8"/>
    <n v="10"/>
    <d v="2026-08-10T00:00:00"/>
    <n v="-0.29166666666424135"/>
    <x v="0"/>
    <x v="14"/>
  </r>
  <r>
    <n v="2122"/>
    <n v="1002520619"/>
    <n v="3"/>
    <x v="2"/>
    <n v="5"/>
    <s v="MALANG"/>
    <s v="KEPANJEN"/>
    <s v="KLJ"/>
    <s v="REG"/>
    <s v="AO"/>
    <s v="NEW SALES"/>
    <s v="1P INET"/>
    <s v="MIA - INVALID SURVEY"/>
    <s v="RBS-Regional 3"/>
    <d v="2026-08-11T15:59:56"/>
    <d v="2026-08-12T11:43:31"/>
    <n v="69363581"/>
    <m/>
    <n v="152703903065"/>
    <s v="GREEN HOUSE"/>
    <s v="ODP-KLJ-FCY/15 FCY/D02/15.01"/>
    <s v="WO061519749"/>
    <m/>
    <m/>
    <m/>
    <n v="112.5975167"/>
    <n v="-7.9672351999999904"/>
    <s v="|MN02627|MYIA-006235113281/POI/Sulistiyani/082132176367/sulistiyani0116@gmail.com"/>
    <s v="MYIB_ASSISTANT"/>
    <m/>
    <m/>
    <m/>
    <m/>
    <m/>
    <m/>
    <m/>
    <m/>
    <s v="Management Janji"/>
    <s v="2026-08-12 15:00:00 | Nama Pic : bu Sulistiyani No Hp Pic : 082132176367 No alt : - Jam Pemasangan : siang  Tanggal Pemasangan : 12 Agustus 2026"/>
    <s v="FCC"/>
    <d v="2026-11-08T16:09:49"/>
    <d v="2026-08-12T15:00:00"/>
    <m/>
    <s v="SURVEY_NEW_MANJA"/>
    <s v="KLJ"/>
    <s v="NO ADDON"/>
    <m/>
    <s v="MIE - INVALID SURVEY - Kendala Jalur/Rute Tarikan"/>
    <s v="HSI Bisnis Promo HUT Telkom PSB 70% - 200 Mbps"/>
    <s v="INDIBIZ"/>
    <m/>
    <m/>
    <d v="2026-08-12T15:00:00"/>
    <s v="2026-08-12 15:00:00 | Nama Pic : bu Sulistiyani No Hp Pic : 082132176367 No alt : - Jam Pemasangan : siang  Tanggal Pemasangan : 12 Agustus 2026"/>
    <m/>
    <m/>
    <m/>
    <e v="#NUM!"/>
    <e v="#NUM!"/>
    <x v="1"/>
    <x v="29"/>
  </r>
  <r>
    <n v="2123"/>
    <n v="1002510985"/>
    <n v="3"/>
    <x v="6"/>
    <n v="5"/>
    <s v="SIDOARJO"/>
    <s v="INNER - JATIM TIMUR"/>
    <s v="KRN"/>
    <s v="DPS"/>
    <s v="AO"/>
    <s v="NEW SALES"/>
    <m/>
    <s v="Completed (PS)"/>
    <s v="DPS-Logistic &amp; Manufacturing"/>
    <d v="2026-08-05T15:16:24"/>
    <d v="2026-08-05T17:31:34"/>
    <n v="69355920"/>
    <m/>
    <n v="152331250919"/>
    <s v="PT. FASTANA WAREHOUSE INDONESIA"/>
    <s v="ODP-KRN-FM/23"/>
    <s v="WO061002238"/>
    <m/>
    <m/>
    <m/>
    <n v="112.58791008"/>
    <n v="-7.396018604"/>
    <s v=" DPS;LMS;P26-202931 - HSI Indibiz 50 Mbps Inet Only PT Fastana Logistik Indonesia Site DC Kawitan     ;LOK PIC ; Moch. Insani Huda / 087741017090 /insani.huda@fli.co.id    "/>
    <s v="Account Manager"/>
    <m/>
    <m/>
    <m/>
    <m/>
    <m/>
    <m/>
    <m/>
    <m/>
    <s v="Management Janji"/>
    <s v="-"/>
    <s v="FCC"/>
    <d v="2026-05-08T15:25:21"/>
    <m/>
    <m/>
    <s v="PS"/>
    <s v="KRN"/>
    <s v="NO ADDON"/>
    <n v="20260805"/>
    <s v="Completed"/>
    <s v="- 11_11446;Biaya PSB HSI EBIS Tunai di Depan ~ 11[500000]  - E23015;E23015 ~ ES23 - Perangkat ONT[0]  - E23015~null~44292;E23015||11||Abodemen 0[0]  - E23015~null~E23015_SWONT;SWONT ~ Biaya Sewa ONT ~ E23015[30000]  - E23046;E23046 ~ ES23 - Paket HSI Bisn"/>
    <s v="INDIBIZ"/>
    <m/>
    <m/>
    <d v="1970-01-01T07:00:00"/>
    <s v="-"/>
    <n v="2026"/>
    <n v="8"/>
    <n v="5"/>
    <d v="2026-08-05T00:00:00"/>
    <n v="20669.708333333332"/>
    <x v="2"/>
    <x v="17"/>
  </r>
  <r>
    <n v="2124"/>
    <n v="1002529554"/>
    <n v="3"/>
    <x v="2"/>
    <n v="5"/>
    <s v="MALANG"/>
    <s v="KEPANJEN"/>
    <s v="GDI"/>
    <s v="REG"/>
    <s v="AO"/>
    <s v="NEW SALES"/>
    <s v="1P INET"/>
    <s v="Completed (PS)"/>
    <s v="RBS-Regional 3"/>
    <d v="2026-08-16T12:01:57"/>
    <d v="2026-08-16T16:24:18"/>
    <n v="69367448"/>
    <m/>
    <n v="152715213793"/>
    <s v="a Cheng service"/>
    <s v="ODP-GDI-FAD/41 FAD/D03/41.01"/>
    <s v="WO061868688"/>
    <m/>
    <m/>
    <m/>
    <n v="112.654429770291"/>
    <n v="-8.1431931887268405"/>
    <s v="|MN02462|MYIA-096162051902/POI/mustakim/085732735659/ptandalan190@gmail.com"/>
    <s v="MYIB_ASSISTANT"/>
    <m/>
    <m/>
    <m/>
    <m/>
    <m/>
    <m/>
    <m/>
    <m/>
    <s v="Management Janji"/>
    <s v="2026-08-17 08:00:00 | Tanggal pemasangan: 17/08/2026 Jam pemasangan : pagi / siang Info Tambahan : Hubungi pelanggan dulu sebelum ke lokasi terima kasih."/>
    <s v="FCC"/>
    <s v="16-08-2026 12:10:22"/>
    <d v="2026-08-17T08:00:00"/>
    <m/>
    <s v="PS"/>
    <s v="GDI"/>
    <s v="NO ADDON"/>
    <n v="20260816"/>
    <s v="Completed"/>
    <s v="HSI Bisnis Khusus Winback PSB 70% - 200 Mbps"/>
    <s v="INDIBIZ"/>
    <m/>
    <m/>
    <d v="2026-08-17T08:00:00"/>
    <s v="2026-08-17 08:00:00 | Tanggal pemasangan: 17/08/2026 Jam pemasangan : pagi / siang Info Tambahan : Hubungi pelanggan dulu sebelum ke lokasi terima kasih."/>
    <n v="2026"/>
    <n v="8"/>
    <n v="16"/>
    <d v="2026-08-16T00:00:00"/>
    <n v="-1.3333333333357587"/>
    <x v="0"/>
    <x v="29"/>
  </r>
  <r>
    <n v="2125"/>
    <n v="1002513953"/>
    <n v="3"/>
    <x v="4"/>
    <n v="4"/>
    <s v="SEMARANG"/>
    <s v="UNGARAN"/>
    <s v="BDN"/>
    <s v="REG"/>
    <s v="AO"/>
    <s v="NEW SALES"/>
    <s v="1P INET"/>
    <s v="Completed (PS)"/>
    <s v="RBS-Regional 3"/>
    <d v="2026-08-07T09:53:56"/>
    <d v="2026-08-07T21:50:52"/>
    <n v="69360509"/>
    <m/>
    <n v="141411101909"/>
    <s v="Toko Alif"/>
    <s v="ODP-BDN-FB/011 FB/D01/011.01"/>
    <s v="WO061139576"/>
    <m/>
    <m/>
    <m/>
    <n v="110.385673977434"/>
    <n v="-7.2096624873537403"/>
    <s v="MD|MYDB-20260807264612|DN00001/MN00663|Toko Alif|0895635152738"/>
    <s v="MYDIGIBIZPARTNER"/>
    <m/>
    <m/>
    <m/>
    <m/>
    <m/>
    <m/>
    <m/>
    <m/>
    <s v="Management Janji"/>
    <s v="2026-08-09 08:00:00 | M Janji : 9 agustus 2026 jam Pasang : pagi  Note : hubungi pelanggan jika ingin kelokasi"/>
    <s v="FCC"/>
    <d v="2026-07-08T09:55:18"/>
    <d v="2026-08-09T08:00:00"/>
    <m/>
    <s v="PS"/>
    <s v="BDN"/>
    <s v="NO ADDON"/>
    <n v="20260807"/>
    <s v="Completed"/>
    <s v="HSI Bisnis Promo HUT Telkom PSB 70% - 75 Mbps"/>
    <s v="INDIBIZ"/>
    <m/>
    <m/>
    <d v="2026-08-09T08:00:00"/>
    <s v="2026-08-09 08:00:00 | M Janji : 9 agustus 2026 jam Pasang : pagi  Note : hubungi pelanggan jika ingin kelokasi"/>
    <n v="2026"/>
    <n v="8"/>
    <n v="7"/>
    <d v="2026-08-07T00:00:00"/>
    <n v="-2.3333333333357587"/>
    <x v="0"/>
    <x v="3"/>
  </r>
  <r>
    <n v="2126"/>
    <n v="1002516443"/>
    <n v="3"/>
    <x v="3"/>
    <n v="4"/>
    <s v="YOGYAKARTA"/>
    <s v="BANTUL"/>
    <s v="BTL"/>
    <s v="REG"/>
    <s v="AO"/>
    <s v="NEW SALES"/>
    <s v="1P INET"/>
    <s v="102 | FOLLOW UP COMPLETED"/>
    <s v="RBS-Regional 3"/>
    <d v="2026-08-09T12:04:56"/>
    <d v="2026-08-11T13:28:48"/>
    <n v="69361817"/>
    <m/>
    <n v="146129128559"/>
    <s v="LB PLERET BANTUL"/>
    <s v="ODP-BTL-FBZ/030 FBZ/D01/030.01"/>
    <s v="WO061312803"/>
    <m/>
    <m/>
    <m/>
    <n v="110.40861099999999"/>
    <n v="-7.8619719999999997"/>
    <s v="|MN00799|MYIA-060043396531/POI/LAELATUL AFIATUN NISAK/085733668576/kantorhrdlaskarbuah@gmail.com"/>
    <s v="MYIB_ASSISTANT"/>
    <m/>
    <m/>
    <m/>
    <m/>
    <m/>
    <m/>
    <m/>
    <m/>
    <s v="Management Janji"/>
    <s v="2026-08-11 09:00:00 | Tanggal Pemasangan : 11 Agustus 2026 Jam Pemasangan : 08:00 13:00 Info Tambahan : Hubungi pelanggan dulu sebelum ke lokasi terimakasih"/>
    <s v="FCC"/>
    <d v="2026-09-08T12:09:50"/>
    <d v="2026-08-11T09:00:00"/>
    <m/>
    <s v="REVOKE"/>
    <s v="BTL"/>
    <s v="NO ADDON"/>
    <m/>
    <s v="Follow Up Revoke Completed, New Order ID : SC1002519878"/>
    <s v="HSI Bisnis Basic Promo HUT Telkom PSB 70% - 50 Mbps"/>
    <s v="INDIBIZ"/>
    <m/>
    <m/>
    <d v="2026-08-11T09:00:00"/>
    <s v="2026-08-11 09:00:00 | Tanggal Pemasangan : 11 Agustus 2026 Jam Pemasangan : 08:00 13:00 Info Tambahan : Hubungi pelanggan dulu sebelum ke lokasi terimakasih"/>
    <m/>
    <m/>
    <m/>
    <e v="#NUM!"/>
    <e v="#NUM!"/>
    <x v="1"/>
    <x v="3"/>
  </r>
  <r>
    <n v="2127"/>
    <n v="1002516358"/>
    <n v="3"/>
    <x v="2"/>
    <n v="5"/>
    <s v="KEDIRI"/>
    <s v="KEDIRI"/>
    <s v="PAE"/>
    <s v="REG"/>
    <s v="AO"/>
    <s v="NEW SALES"/>
    <m/>
    <s v="Completed (PS)"/>
    <s v="RBS-Regional 3"/>
    <d v="2026-08-09T10:13:53"/>
    <d v="2026-08-09T18:14:14"/>
    <n v="69351005"/>
    <m/>
    <n v="152639219402"/>
    <s v="TIRTA OASIS PERKASA"/>
    <s v="ODP-PAE-FAP/09"/>
    <s v="WO061306231"/>
    <m/>
    <m/>
    <m/>
    <n v="112.236242931213"/>
    <n v="-7.7515946976328003"/>
    <s v="MC20202|TIRTA OASIS PERKASA /081234033300;085607545750/tirtaoasis.perkasa@gmail.com/PSB 100MB 535K PSB 150K/HERI UAP"/>
    <s v="Sales Force DBS"/>
    <m/>
    <m/>
    <m/>
    <m/>
    <m/>
    <m/>
    <m/>
    <m/>
    <s v="Management Janji"/>
    <s v="2026-08-08 13:00:00|BUMIREJO,KRECEK,PARE|SYSTEM|MYDITA"/>
    <s v="FCC"/>
    <d v="2026-09-08T10:25:41"/>
    <m/>
    <m/>
    <s v="PS"/>
    <s v="PAE"/>
    <s v="NO ADDON"/>
    <n v="20260809"/>
    <s v="Completed"/>
    <s v="- 11_11446;Biaya PSB HSI EBIS Tunai di Depan ~ 11[150000]  - E23015;E23015 ~ ES23 - Perangkat ONT[0]  - E23015~null~44292;E23015||11||Abodemen 0[0]  - E23015~null~E23015_SWONTPREM;SWONTPREM ~ Biaya Sewa ONT Premium ~ E23015[50000]  - E25060;E25060 ~ ES25 "/>
    <s v="INDIBIZ"/>
    <m/>
    <m/>
    <d v="2026-08-09T07:00:00"/>
    <s v="2026-08-08 13:00:00|BUMIREJO,KRECEK,PARE|SYSTEM|MYDITA"/>
    <n v="2026"/>
    <n v="8"/>
    <n v="9"/>
    <d v="2026-08-09T00:00:00"/>
    <n v="-0.29166666666424135"/>
    <x v="0"/>
    <x v="5"/>
  </r>
  <r>
    <n v="2128"/>
    <n v="1002519145"/>
    <n v="3"/>
    <x v="2"/>
    <n v="5"/>
    <s v="KEDIRI"/>
    <s v="KEDIRI"/>
    <s v="GUR"/>
    <s v="REG"/>
    <s v="AO"/>
    <s v="NEW SALES"/>
    <s v="1P INET"/>
    <s v="Completed (PS)"/>
    <s v="RBS-Regional 3"/>
    <d v="2026-08-11T09:58:56"/>
    <d v="2026-08-11T16:18:45"/>
    <n v="69362993"/>
    <m/>
    <n v="152625207359"/>
    <s v="SPBU Pagu 54.641.29"/>
    <s v="ODP-GUR-FG/11 FG/D01/11.01"/>
    <s v="WO061469928"/>
    <m/>
    <m/>
    <m/>
    <n v="112.09904899999999"/>
    <n v="-7.7564820000000001"/>
    <s v="|MC20231|MYIA-050184566467/POI/FATUR ROHMAN/081235321497/spbu29@trisnagroup.id"/>
    <s v="MYIB_ASSISTANT"/>
    <m/>
    <m/>
    <m/>
    <m/>
    <m/>
    <m/>
    <m/>
    <m/>
    <s v="Management Janji"/>
    <s v="2026-08-14 08:00:00 | telp : 081235321497 alt :  M Janji : (11/08/2026) jam Pasang :pagi / siang  Note : hubungi pelanggan jika ingin kelokasi"/>
    <s v="FCC"/>
    <d v="2026-11-08T10:10:31"/>
    <d v="2026-08-14T08:00:00"/>
    <m/>
    <s v="PS"/>
    <s v="GUR"/>
    <s v="NO ADDON"/>
    <n v="20260811"/>
    <s v="Completed"/>
    <s v="HSI Bisnis Promo HUT Telkom PSB 70% - 50 Mbps"/>
    <s v="INDIBIZ"/>
    <m/>
    <m/>
    <d v="2026-08-14T08:00:00"/>
    <s v="2026-08-14 08:00:00 | telp : 081235321497 alt :  M Janji : (11/08/2026) jam Pasang :pagi / siang  Note : hubungi pelanggan jika ingin kelokasi"/>
    <n v="2026"/>
    <n v="8"/>
    <n v="11"/>
    <d v="2026-08-11T00:00:00"/>
    <n v="-3.3333333333357587"/>
    <x v="0"/>
    <x v="5"/>
  </r>
  <r>
    <n v="2129"/>
    <n v="1002524369"/>
    <n v="3"/>
    <x v="4"/>
    <n v="4"/>
    <s v="SEMARANG"/>
    <s v="INNER - SEMARANG JATENG UTARA"/>
    <s v="MJP"/>
    <s v="REG"/>
    <s v="AO"/>
    <s v="NEW SALES"/>
    <m/>
    <s v="MIE - SEND SURVEY"/>
    <s v="RBS-Regional 3"/>
    <d v="2026-08-13T13:59:29"/>
    <d v="2026-08-17T13:00:01"/>
    <n v="69365218"/>
    <m/>
    <n v="142410346122"/>
    <s v="PT. Sidorejo Makmur Sejahtera ( SPBU 4459518 )"/>
    <s v="ODP-MJP-FCU/040"/>
    <s v="WO061927367"/>
    <m/>
    <m/>
    <m/>
    <n v="110.50471916697001"/>
    <n v="-7.02306447049539"/>
    <s v="AMRBS;401428;REG3;FIRONIKA;081393111688;CP.Mujiyanto;081327945860;PAKET 1S INET 100 MBPS (669.000);PAKET WINBACK 3.0 INET 100MBPS 1:1 TARIF 500K;PT. Sidorejo Makmur Sejahtera ( SPBU 4459518 )"/>
    <s v="Account Manager"/>
    <m/>
    <m/>
    <m/>
    <m/>
    <m/>
    <m/>
    <m/>
    <m/>
    <s v="Management Janji"/>
    <s v="2026-08-18 11:00:00|Waktu pemasangan : 17 agustus 2026 Jam pemasangan : 08.00 - 12.00 Info Tambahan : Hubungi pelanggan dulu sebelum ke lokasi terimakasih |40951377|MYDITA"/>
    <s v="FCC"/>
    <s v="13-08-2026 14:39:50"/>
    <d v="2026-08-18T11:00:00"/>
    <m/>
    <s v="SURVEY_NEW_MANJA"/>
    <s v="MJP"/>
    <s v="NO ADDON"/>
    <m/>
    <s v="MIE - SEND SURVEY"/>
    <s v="- 11_11446;Biaya PSB HSI EBIS Tunai di Depan ~ 11[150000]  - SP_NOSS;SP_NOSS ~ Internet NOSS Multispeed Network[0]  - SP_NOSS;SP_NOSS ~ Internet NOSS Multispeed Network[0]  - E23015;E23015 ~ ES23 - Perangkat ONT[0]  - E23015~null~44292;E23015||11||Abodeme"/>
    <s v="INDIBIZ"/>
    <m/>
    <m/>
    <d v="2026-08-18T11:00:00"/>
    <s v="2026-08-18 11:00:00|Waktu pemasangan : 17 agustus 2026 Jam pemasangan : 08.00 - 12.00 Info Tambahan : Hubungi pelanggan dulu sebelum ke lokasi terimakasih |40951377|MYDITA"/>
    <m/>
    <m/>
    <m/>
    <e v="#NUM!"/>
    <e v="#NUM!"/>
    <x v="1"/>
    <x v="3"/>
  </r>
  <r>
    <n v="2130"/>
    <n v="1002524443"/>
    <n v="3"/>
    <x v="3"/>
    <n v="4"/>
    <s v="MAGELANG"/>
    <s v="KEBUMEN"/>
    <s v="KBM"/>
    <s v="REG"/>
    <s v="AO"/>
    <s v="NEW SALES"/>
    <s v="1P INET"/>
    <s v="Completed (PS)"/>
    <s v="RBS-Regional 3"/>
    <d v="2026-08-13T14:16:56"/>
    <d v="2026-08-15T15:51:46"/>
    <n v="69365241"/>
    <m/>
    <n v="142141120206"/>
    <s v="SPBU PERTAMINA 44.543.10 KUWAYUHAN"/>
    <s v="ODP-KBM-FAF/053 FAF/D03/053.01"/>
    <s v="WO061675277"/>
    <m/>
    <m/>
    <m/>
    <n v="109.63938020000001"/>
    <n v="-7.6916194000000004"/>
    <s v="|MN00648|MYIA-084850189370/POI/MICHELLE/081326186535/3spas44.543.10@gmail.com"/>
    <s v="MYIB_ASSISTANT"/>
    <m/>
    <m/>
    <m/>
    <m/>
    <m/>
    <m/>
    <m/>
    <m/>
    <s v="Management Janji"/>
    <s v="2026-08-14 15:00:00 | Nama PIC : Bp Michell No HP : 081326186535 No Alt : - M Janji :  14 Agustus 2026 Jam Pasang : Pagi / Siang Note : hubungi pelanggan jika ingin kelokasi "/>
    <s v="FCC"/>
    <s v="13-08-2026 14:39:50"/>
    <d v="2026-08-14T15:00:00"/>
    <m/>
    <s v="PS"/>
    <s v="KBM"/>
    <s v="NO ADDON"/>
    <n v="20260815"/>
    <s v="Completed"/>
    <s v="HSI Bisnis Promo HUT Telkom PSB 70% - 75 Mbps"/>
    <s v="INDIBIZ"/>
    <m/>
    <m/>
    <d v="2026-08-14T15:00:00"/>
    <s v="2026-08-14 15:00:00 | Nama PIC : Bp Michell No HP : 081326186535 No Alt : - M Janji :  14 Agustus 2026 Jam Pasang : Pagi / Siang Note : hubungi pelanggan jika ingin kelokasi "/>
    <n v="2026"/>
    <n v="8"/>
    <n v="15"/>
    <d v="2026-08-15T00:00:00"/>
    <n v="0.375"/>
    <x v="0"/>
    <x v="3"/>
  </r>
  <r>
    <n v="2131"/>
    <n v="1002511183"/>
    <n v="3"/>
    <x v="6"/>
    <n v="5"/>
    <s v="SIDOARJO"/>
    <s v="MOJOKERTO"/>
    <s v="MIP"/>
    <s v="REG"/>
    <s v="AO"/>
    <s v="NEW SALES"/>
    <m/>
    <s v="102 | FOLLOW UP COMPLETED"/>
    <s v="RBS-Regional 3"/>
    <d v="2026-08-05T16:48:36"/>
    <d v="2026-08-07T19:14:14"/>
    <n v="69359412"/>
    <m/>
    <n v="152313206023"/>
    <s v="MTS UNGGULAN DARUL FALAH"/>
    <s v="ODP-MIP-FE/27"/>
    <s v="WO061069734"/>
    <m/>
    <m/>
    <m/>
    <n v="112.40062810000001"/>
    <n v="-7.4250100999999997"/>
    <s v="|MN01575|/MTS UNGGULAN DARUL FALAH/WINBACK HSI B2B + OCA BREACH CHECKER  (1:1) 100MBPS 635,5RB PSB DISC 70%//mtsdfjerukmacan@gmail.com/RAMADHAN ARYO PUTRA/85792761317"/>
    <s v="Sales Force DBS"/>
    <m/>
    <m/>
    <m/>
    <m/>
    <m/>
    <m/>
    <m/>
    <m/>
    <s v="Management Janji"/>
    <s v="2026-08-07 13:00:00|Waktu pemasnagan : 07 agustus 2026 Jam pemasangan : 08.00 - 12.00 Mohon hubungi pelanggan sebelum ke lokasi  Terima kasih|40010577|MYDITA"/>
    <s v="FCC"/>
    <d v="2026-05-08T16:55:35"/>
    <d v="2026-08-07T13:00:00"/>
    <s v="Kendala Teknik"/>
    <s v="REVOKE"/>
    <s v="MIP"/>
    <s v="OCA"/>
    <m/>
    <s v="Follow Up Revoke Completed, New Order ID : SC1002515497"/>
    <s v="- 11_11446;Biaya PSB HSI EBIS Tunai di Depan ~ 11[150000]  - SP_NOSS;SP_NOSS ~ Internet NOSS Multispeed Network[0]  - SP_NOSS;SP_NOSS ~ Internet NOSS Multispeed Network[0]  - E23015;E23015 ~ ES23 - Perangkat ONT[0]  - E23015~null~44292;E23015||11||Abodeme"/>
    <s v="INDIBIZ"/>
    <m/>
    <m/>
    <d v="2026-08-07T13:00:00"/>
    <s v="2026-08-07 13:00:00|Waktu pemasnagan : 07 agustus 2026 Jam pemasangan : 08.00 - 12.00 Mohon hubungi pelanggan sebelum ke lokasi  Terima kasih|40010577|MYDITA"/>
    <m/>
    <m/>
    <m/>
    <e v="#NUM!"/>
    <e v="#NUM!"/>
    <x v="1"/>
    <x v="19"/>
  </r>
  <r>
    <n v="2132"/>
    <n v="1002505967"/>
    <n v="3"/>
    <x v="6"/>
    <n v="5"/>
    <s v="PASURUAN"/>
    <s v="LUMAJANG"/>
    <s v="SDO"/>
    <s v="REG"/>
    <s v="AO"/>
    <s v="NEW SALES"/>
    <s v="1P INET"/>
    <s v="Completed (PS)"/>
    <s v="RBS-Regional 3"/>
    <d v="2026-08-03T12:07:57"/>
    <d v="2026-08-03T15:36:07"/>
    <n v="69357436"/>
    <m/>
    <n v="152534203448"/>
    <s v="SMKN SENDURO"/>
    <s v="ODP-SDO-FM/19"/>
    <s v="WO060779161"/>
    <m/>
    <m/>
    <m/>
    <n v="113.14289800822699"/>
    <n v="-8.1303610952687304"/>
    <s v="MD|MYDB-20260803264235|DN00001/MN01309|SMKN SENDURO|081235567042"/>
    <s v="MYDIGIBIZPARTNER"/>
    <m/>
    <m/>
    <m/>
    <m/>
    <m/>
    <m/>
    <m/>
    <m/>
    <s v="Management Janji"/>
    <s v="2026-08-04 13:00:00 | Tanggal pemasangan: 04/08/2026 Jam pemasangan : pagi / siang Info Tambahan : Hubungi pelanggan dulu sebelum ke lokasi. terima kasih "/>
    <s v="FCC"/>
    <d v="2026-03-08T12:10:27"/>
    <d v="2026-08-04T13:00:00"/>
    <m/>
    <s v="PS"/>
    <s v="SDO"/>
    <s v="NETMONK"/>
    <n v="20260803"/>
    <s v="Completed"/>
    <s v="HSI Bisnis Basic Bundling Netmonk Dual Band Promo 2026 PSB 70% - 100 Mbps"/>
    <s v="INDIBIZ"/>
    <m/>
    <m/>
    <d v="2026-08-04T13:00:00"/>
    <s v="2026-08-04 13:00:00 | Tanggal pemasangan: 04/08/2026 Jam pemasangan : pagi / siang Info Tambahan : Hubungi pelanggan dulu sebelum ke lokasi. terima kasih "/>
    <n v="2026"/>
    <n v="8"/>
    <n v="3"/>
    <d v="2026-08-03T00:00:00"/>
    <n v="-1.5416666666642413"/>
    <x v="0"/>
    <x v="26"/>
  </r>
  <r>
    <n v="2133"/>
    <n v="1002526711"/>
    <n v="3"/>
    <x v="3"/>
    <n v="4"/>
    <s v="PURWOKERTO"/>
    <s v="PURBALINGGA"/>
    <s v="PBG"/>
    <s v="REG"/>
    <s v="AO"/>
    <s v="NEW SALES"/>
    <m/>
    <s v="CANCEL COMPLETED"/>
    <s v="RBS-Regional 3"/>
    <d v="2026-08-14T14:51:52"/>
    <d v="2026-08-18T02:01:11"/>
    <n v="69366177"/>
    <m/>
    <n v="143363111750"/>
    <s v="SMP ISTIQOMAH SAMBAS PURBALINGGA BOARDING SCHOOL PUTRI"/>
    <s v="ODP-PBG-FZ/089"/>
    <m/>
    <m/>
    <m/>
    <m/>
    <n v="109.34751707116401"/>
    <n v="-7.3726583591926804"/>
    <s v="PSB;MN02713;SMP ISTIQOMAH SAMBAS PURBALINGGA BOARDING SCHOOL PUTRI;085601017791;PSB HSI BISNIS 100MBPS PROMO KEMERDEKAAN;ggiarto89@gmail.com;GIARTO;-7.372658359192687, 109.34751707116423"/>
    <s v="MYDIGIBIZPARTNER"/>
    <m/>
    <m/>
    <m/>
    <m/>
    <m/>
    <m/>
    <m/>
    <m/>
    <m/>
    <m/>
    <m/>
    <s v="14-08-2026 14:55:03"/>
    <m/>
    <m/>
    <s v="REJECT_FCC"/>
    <s v="PBG"/>
    <s v="NO ADDON"/>
    <m/>
    <s v="Order dicancel oleh SYSTEM remark : CANCEL ORDER by System : pelanggan belum melakukan upload dokumen melebihi 3 hari"/>
    <s v="- 11_11446;Biaya PSB HSI EBIS Tunai di Depan ~ 11[150000]  - E23015;E23015 ~ ES23 - Perangkat ONT[0]  - E23015~null~44292;E23015||11||Abodemen 0[0]  - E23015~null~E23015_SWONTPREM;SWONTPREM ~ Biaya Sewa ONT Premium ~ E23015[50000]  - E25060;E25060 ~ ES25 "/>
    <s v="INDIBIZ"/>
    <m/>
    <s v="Order dicancel oleh SYSTEM remark : CANCEL ORDER by System : pelanggan belum melakukan upload dokumen melebihi 3 hari"/>
    <m/>
    <m/>
    <m/>
    <m/>
    <m/>
    <e v="#NUM!"/>
    <e v="#NUM!"/>
    <x v="1"/>
    <x v="3"/>
  </r>
  <r>
    <n v="2134"/>
    <n v="1002508676"/>
    <n v="3"/>
    <x v="3"/>
    <n v="4"/>
    <s v="MAGELANG"/>
    <s v="MUNTILAN"/>
    <s v="SWT"/>
    <s v="REG"/>
    <s v="AO"/>
    <s v="NEW SALES"/>
    <m/>
    <s v="FCC - HD1A - PROGRESS"/>
    <s v="RBS-Regional 3"/>
    <d v="2026-08-04T14:46:10"/>
    <d v="2026-08-04T14:47:14"/>
    <n v="69358406"/>
    <m/>
    <n v="142164113608"/>
    <s v="Baron farm"/>
    <m/>
    <m/>
    <m/>
    <m/>
    <m/>
    <n v="110.3616889"/>
    <n v="-7.5318167000000003"/>
    <s v="|MN00935|/Baron farm/081329500767/baronmerapi@gmail.com/ 1S HSI BISNIS BASIC PROMO HUT 50 Mbps / AGUS SADEWO"/>
    <s v="Sales Profesional"/>
    <m/>
    <m/>
    <m/>
    <m/>
    <m/>
    <m/>
    <m/>
    <m/>
    <m/>
    <m/>
    <m/>
    <d v="2026-04-08T14:55:17"/>
    <m/>
    <m/>
    <s v="FCC"/>
    <s v="SWT"/>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2135"/>
    <n v="1002504604"/>
    <n v="3"/>
    <x v="1"/>
    <n v="5"/>
    <s v="MADURA"/>
    <s v="PAMEKASAN"/>
    <s v="SMP"/>
    <s v="REG"/>
    <s v="AO"/>
    <s v="NEW SALES"/>
    <s v="1P INET"/>
    <s v="Completed (PS)"/>
    <s v="RBS-Regional 3"/>
    <d v="2026-08-01T13:55:56"/>
    <d v="2026-08-02T10:46:34"/>
    <n v="69356739"/>
    <m/>
    <n v="152431232263"/>
    <s v="RUMAH TRANSAKSI"/>
    <s v="ODP-SMP-FK/38 FK/D02/38.01"/>
    <s v="WO060653657"/>
    <m/>
    <m/>
    <m/>
    <n v="113.793256245553"/>
    <n v="-7.0943380093368802"/>
    <s v="MD|MYDB-20260801264138|DN00001/MN00806|RUMAH TRANSAKSI|08213325454"/>
    <s v="MYDIGIBIZPARTNER"/>
    <m/>
    <m/>
    <m/>
    <m/>
    <m/>
    <m/>
    <m/>
    <m/>
    <s v="Management Janji"/>
    <s v="2026-08-02 13:00:00 | Nama PIC : Ibu Sima No Hp : 08213325454 No Alt : - Tgl Pemasangan : 02 Agustus 2026 Interval : PAGI SIANG Note : Hubungi pelanggan terlebih dahulu"/>
    <s v="FCC"/>
    <d v="2026-01-08T14:09:52"/>
    <d v="2026-08-02T13:00:00"/>
    <m/>
    <s v="PS"/>
    <s v="SMP"/>
    <s v="NO ADDON"/>
    <n v="20260802"/>
    <s v="Completed"/>
    <s v="HSI Bisnis Promo HUT Telkom PSB 70% - 300 Mbps"/>
    <s v="INDIBIZ"/>
    <m/>
    <m/>
    <d v="2026-08-02T13:00:00"/>
    <s v="2026-08-02 13:00:00 | Nama PIC : Ibu Sima No Hp : 08213325454 No Alt : - Tgl Pemasangan : 02 Agustus 2026 Interval : PAGI SIANG Note : Hubungi pelanggan terlebih dahulu"/>
    <n v="2026"/>
    <n v="8"/>
    <n v="2"/>
    <d v="2026-08-02T00:00:00"/>
    <n v="-0.54166666666424135"/>
    <x v="0"/>
    <x v="1"/>
  </r>
  <r>
    <n v="2136"/>
    <n v="1002525869"/>
    <n v="3"/>
    <x v="2"/>
    <n v="5"/>
    <s v="MADIUN"/>
    <s v="TUBAN"/>
    <s v="TNZ"/>
    <s v="REG"/>
    <s v="AO"/>
    <s v="NEW SALES"/>
    <s v="1P INET"/>
    <s v="Completed (PS)"/>
    <s v="RBS-Regional 3"/>
    <d v="2026-08-14T10:23:56"/>
    <d v="2026-08-15T12:41:35"/>
    <n v="69365791"/>
    <m/>
    <n v="152612240249"/>
    <s v="MTSN1tuban"/>
    <s v="ODP-TNZ-FT/85 FT/D07/85.01"/>
    <s v="WO061727033"/>
    <m/>
    <m/>
    <m/>
    <n v="112.05223161525301"/>
    <n v="-6.8872037567760698"/>
    <s v="|MN02366|MYIA-079223650635/POI/DANIEL ASYHADA ST/08123394014/mtsn1tuban@gmail.com"/>
    <s v="MYIB_ASSISTANT"/>
    <m/>
    <m/>
    <m/>
    <m/>
    <m/>
    <m/>
    <m/>
    <m/>
    <s v="Management Janji"/>
    <s v="2026-08-21 08:00:00 | Tanggal pemasangan: 14/08/2026 Jam pemasangan : pagi / siang Info Tambahan : Hubungi pelanggan dulu sebelum ke lokasi terima kasih."/>
    <s v="FCC"/>
    <s v="14-08-2026 10:39:51"/>
    <d v="2026-08-21T08:00:00"/>
    <m/>
    <s v="PS"/>
    <s v="TNZ"/>
    <s v="NO ADDON"/>
    <n v="20260815"/>
    <s v="Completed"/>
    <s v="HSI Bisnis Promo HUT Telkom PSB 70% - 50 Mbps"/>
    <s v="INDIBIZ"/>
    <m/>
    <m/>
    <d v="2026-08-21T08:00:00"/>
    <s v="2026-08-21 08:00:00 | Tanggal pemasangan: 14/08/2026 Jam pemasangan : pagi / siang Info Tambahan : Hubungi pelanggan dulu sebelum ke lokasi terima kasih."/>
    <n v="2026"/>
    <n v="8"/>
    <n v="15"/>
    <d v="2026-08-15T00:00:00"/>
    <n v="-6.3333333333357587"/>
    <x v="0"/>
    <x v="18"/>
  </r>
  <r>
    <n v="2137"/>
    <n v="1002519438"/>
    <n v="3"/>
    <x v="6"/>
    <n v="5"/>
    <s v="SIDOARJO"/>
    <s v="INNER - JATIM TIMUR"/>
    <s v="TUN"/>
    <s v="REG"/>
    <s v="AO"/>
    <s v="NEW SALES"/>
    <m/>
    <s v="MIA - INVALID SURVEY"/>
    <s v="RBS-Regional 3"/>
    <d v="2026-08-11T11:10:55"/>
    <d v="2026-08-12T09:50:30"/>
    <n v="69363108"/>
    <m/>
    <n v="152327226345"/>
    <s v="SD MUHAMMADIYAH 2 TULANGAN"/>
    <s v="ODP-TUN-FX/25"/>
    <s v="WO061490199"/>
    <m/>
    <m/>
    <m/>
    <n v="112.64543329999999"/>
    <n v="-7.4735848999999996"/>
    <s v="|MN01572|/SD MUHAMMADIYAH 2 TULANGAN/WINBACK 2.0 HSI B2B (1:1) 50MBPS 355RB PSB DISC 70%/sekolahkreatifsdmuda@gmail.com/MUKHAMAD NUR AZIZ/81231441670"/>
    <s v="Sales Force DBS"/>
    <m/>
    <m/>
    <m/>
    <m/>
    <m/>
    <m/>
    <m/>
    <m/>
    <s v="Management Janji"/>
    <s v="2026-08-12 13:00:00|Nama Pic : AZIZ No Hp Pic : 081231441670 No alt : - Jam Pemasangan : siang  Tanggal Pemasangan : 12 Agustus 2026|40951375|MYDITA"/>
    <s v="FCC"/>
    <d v="2026-11-08T11:40:03"/>
    <d v="2026-08-12T13:00:00"/>
    <m/>
    <s v="SURVEY_NEW_MANJA"/>
    <s v="TUN"/>
    <s v="NO ADDON"/>
    <m/>
    <s v="MIE - INVALID SURVEY - ODP Jauh"/>
    <s v="- 11_11446;Biaya PSB HSI EBIS Tunai di Depan ~ 11[150000]  - SP_NOSS;SP_NOSS ~ Internet NOSS Multispeed Network[0]  - SP_NOSS;SP_NOSS ~ Internet NOSS Multispeed Network[0]  - E23015;E23015 ~ ES23 - Perangkat ONT[0]  - E23015~null~44292;E23015||11||Abodeme"/>
    <s v="INDIBIZ"/>
    <m/>
    <m/>
    <d v="2026-08-12T13:00:00"/>
    <s v="2026-08-12 13:00:00|Nama Pic : AZIZ No Hp Pic : 081231441670 No alt : - Jam Pemasangan : siang  Tanggal Pemasangan : 12 Agustus 2026|40951375|MYDITA"/>
    <m/>
    <m/>
    <m/>
    <e v="#NUM!"/>
    <e v="#NUM!"/>
    <x v="1"/>
    <x v="17"/>
  </r>
  <r>
    <n v="2138"/>
    <n v="1002514820"/>
    <n v="3"/>
    <x v="7"/>
    <n v="4"/>
    <s v="KUDUS"/>
    <s v="REMBANG"/>
    <s v="LSE"/>
    <s v="REG"/>
    <s v="AO"/>
    <s v="NEW SALES"/>
    <m/>
    <s v="Completed (PS)"/>
    <s v="RBS-Regional 3"/>
    <d v="2026-08-07T14:28:33"/>
    <d v="2026-08-10T12:41:00"/>
    <n v="69360858"/>
    <n v="2955161013"/>
    <n v="142598105500"/>
    <s v="PT GLOBAL JET EXPRESS"/>
    <s v="ODP-LSE-FE/114"/>
    <s v="WO061275738"/>
    <m/>
    <m/>
    <m/>
    <n v="111.61727759999999"/>
    <n v="-6.6934297999999997"/>
    <s v="AMRBS;403099;TREG4;MUHAMMAD MASTUR;081226139781;CP EKO YASWANTO;08978379539PAKET 2S INET VOICE 50 MBPS (479.000);PT GLOBAL JET EXPRESS//KRAGAN;input by Tito"/>
    <s v="Account Manager"/>
    <m/>
    <m/>
    <m/>
    <m/>
    <m/>
    <m/>
    <m/>
    <m/>
    <s v="Management Janji"/>
    <s v="2026-08-09 13:00:00|Tanggal pemasangan: 09/08/2026 Jam pemasangan : pagi / siang Info Tambahan : Hubungi pelanggan dulu sebelum ke lokasi. terima kasih|40951377|MYDITA"/>
    <s v="FCC"/>
    <d v="2026-07-08T14:40:02"/>
    <d v="2026-08-09T13:00:00"/>
    <m/>
    <s v="PS"/>
    <s v="LSE"/>
    <s v="NO ADDON"/>
    <n v="20260810"/>
    <s v="Completed"/>
    <s v="- BWY DL;BWY DL ~ Saluran Dua Arah(BothWay)[0]  - E23053;E23053 ~ ES23 - Paket HSI Bisnis  Phone (PHONE)[0]  - E23053~null~44864;E23053||11||Abodemen 0[0]  - E23053~null~E23053_IN800;IN800 ~ Free Lokal dan SLJJ 800 Menit ~ E23053[40000]  - 11_11446;Biaya "/>
    <s v="INDIBIZ"/>
    <m/>
    <m/>
    <d v="2026-08-09T13:00:00"/>
    <s v="2026-08-09 13:00:00|Tanggal pemasangan: 09/08/2026 Jam pemasangan : pagi / siang Info Tambahan : Hubungi pelanggan dulu sebelum ke lokasi. terima kasih|40951377|MYDITA"/>
    <n v="2026"/>
    <n v="8"/>
    <n v="10"/>
    <d v="2026-08-10T00:00:00"/>
    <n v="0.45833333333575865"/>
    <x v="0"/>
    <x v="3"/>
  </r>
  <r>
    <n v="2139"/>
    <n v="1002526836"/>
    <n v="3"/>
    <x v="6"/>
    <n v="5"/>
    <s v="JEMBER"/>
    <s v="SITUBONDO"/>
    <s v="BKI"/>
    <s v="REG"/>
    <s v="AO"/>
    <s v="NEW SALES"/>
    <s v="1P INET"/>
    <s v="Completed (PS)"/>
    <s v="RBS-Regional 3"/>
    <d v="2026-08-14T15:10:57"/>
    <d v="2026-08-14T18:52:48"/>
    <n v="69366222"/>
    <m/>
    <n v="152531208028"/>
    <s v="TOKO BAROKAH"/>
    <s v="ODP-BKI-FH/37 FH/D03/37.01"/>
    <s v="WO061759472"/>
    <m/>
    <m/>
    <m/>
    <n v="113.703571"/>
    <n v="-7.7638759999999998"/>
    <s v="|MN02617|MYIA-077891365911/POI/MAHRUS ALI/08561136623/motorcb95@gmail.com"/>
    <s v="MYIB_ASSISTANT"/>
    <m/>
    <m/>
    <m/>
    <m/>
    <m/>
    <m/>
    <m/>
    <m/>
    <s v="Management Janji"/>
    <s v="2026-08-15 13:00:00 | M Janji : (15/08/2026) jam Pasang : 09:00 Note : hubungi pelanggan jika ingin kelokasi"/>
    <s v="FCC"/>
    <s v="14-08-2026 15:25:22"/>
    <d v="2026-08-15T13:00:00"/>
    <m/>
    <s v="PS"/>
    <s v="BKI"/>
    <s v="NETMONK"/>
    <n v="20260814"/>
    <s v="Completed"/>
    <s v="HSI Bisnis Bundling Netmonk PSB 70% Promo - 300 Mbps"/>
    <s v="INDIBIZ"/>
    <m/>
    <m/>
    <d v="2026-08-15T13:00:00"/>
    <s v="2026-08-15 13:00:00 | M Janji : (15/08/2026) jam Pasang : 09:00 Note : hubungi pelanggan jika ingin kelokasi"/>
    <n v="2026"/>
    <n v="8"/>
    <n v="14"/>
    <d v="2026-08-14T00:00:00"/>
    <n v="-1.5416666666642413"/>
    <x v="0"/>
    <x v="16"/>
  </r>
  <r>
    <n v="2140"/>
    <n v="1002521867"/>
    <n v="3"/>
    <x v="4"/>
    <n v="4"/>
    <s v="SEMARANG"/>
    <s v="INNER - SEMARANG JATENG UTARA"/>
    <s v="BMK"/>
    <s v="REG"/>
    <s v="AO"/>
    <s v="NEW SALES"/>
    <m/>
    <s v="Completed (PS)"/>
    <s v="RBS-Regional 2"/>
    <d v="2026-08-12T11:47:46"/>
    <d v="2026-08-15T16:14:41"/>
    <n v="69364103"/>
    <m/>
    <n v="141423136360"/>
    <s v="Azka ketring"/>
    <s v="ODP-BMK-FV/087"/>
    <s v="WO061741052"/>
    <m/>
    <m/>
    <m/>
    <n v="110.4374365"/>
    <n v="-7.0574035000000004"/>
    <s v="|MN00915|/Azka ketring/HSI BASIC 1S INET 50MBPS/081322200026/nurismanto262610@gmail.com/nur ismanto"/>
    <s v="B2B Partner Management (PM)"/>
    <m/>
    <m/>
    <m/>
    <m/>
    <m/>
    <m/>
    <m/>
    <m/>
    <s v="Management Janji"/>
    <s v="2026-08-15 13:00:00|Jam Pemasangan : 08:00 - 12.00 Tanggal Pemasangan : 15/08/2026 Info Tambahan : Hubungi pelanggan sebelum datang ke lokasi|40971402|MYDITA"/>
    <s v="FCC"/>
    <d v="2026-12-08T11:55:22"/>
    <d v="2026-08-15T13:00:00"/>
    <m/>
    <s v="PS"/>
    <s v="BMK"/>
    <s v="NO ADDON"/>
    <n v="20260815"/>
    <s v="Completed"/>
    <s v="- 11_11446;Biaya PSB HSI EBIS Tunai di Depan ~ 11[150000]  - SP_NOSS;SP_NOSS ~ Internet NOSS Multispeed Network[0]  - SP_NOSS;SP_NOSS ~ Internet NOSS Multispeed Network[0]  - E25060;E25060 ~ ES25 - Paket HSI Bisnis (HSIE) Khusus Winback 2.0[0]  - E25060~n"/>
    <s v="INDIBIZ"/>
    <m/>
    <m/>
    <d v="2026-08-15T13:00:00"/>
    <s v="2026-08-15 13:00:00|Jam Pemasangan : 08:00 - 12.00 Tanggal Pemasangan : 15/08/2026 Info Tambahan : Hubungi pelanggan sebelum datang ke lokasi|40971402|MYDITA"/>
    <n v="2026"/>
    <n v="8"/>
    <n v="15"/>
    <d v="2026-08-15T00:00:00"/>
    <n v="-0.54166666666424135"/>
    <x v="0"/>
    <x v="3"/>
  </r>
  <r>
    <n v="2141"/>
    <n v="1002530542"/>
    <n v="3"/>
    <x v="6"/>
    <n v="5"/>
    <s v="SIDOARJO"/>
    <s v="JOMBANG"/>
    <s v="JOM"/>
    <s v="REG"/>
    <s v="AO"/>
    <s v="NEW SALES"/>
    <m/>
    <s v="Completed (PS)"/>
    <s v="RBS-Regional 3"/>
    <d v="2026-08-17T10:05:45"/>
    <d v="2026-08-17T19:12:27"/>
    <n v="69367909"/>
    <m/>
    <n v="152318242388"/>
    <s v="MEUBEL BERKAH"/>
    <s v="ODP-JOM-FAB/107"/>
    <s v="WO061919388"/>
    <m/>
    <m/>
    <m/>
    <n v="112.27169790000001"/>
    <n v="-7.5783063999999998"/>
    <s v="|MN01463|/MEUBEL BERKAH/WINBACK HSI B2B + NETMONK (1:1) 150MBPS 761,1RB PSB DISC 70%/1:1 WINBACK 150MBPS INET +; NETMONK 761100 BELUM PPN /renymufidah785@gmail.com/RENY MUFIDAH /85850870233"/>
    <s v="Sales Force DBS"/>
    <m/>
    <m/>
    <m/>
    <m/>
    <m/>
    <m/>
    <m/>
    <m/>
    <s v="Management Janji"/>
    <s v="2026-08-18 08:00:00|Jam Pemasangan : 08:00 - 12.00 Tanggal Pemasangan : 18/08/2026 Info Tambahan : Hubungi pelanggan sebelum datang ke lokasi|40981184|MYDITA"/>
    <s v="FCC"/>
    <s v="17-08-2026 10:10:25"/>
    <d v="2026-08-18T08:00:00"/>
    <m/>
    <s v="PS"/>
    <s v="JOM"/>
    <s v="NETMONK"/>
    <n v="20260817"/>
    <s v="Completed"/>
    <s v="- 11_11446;Biaya PSB HSI EBIS Tunai di Depan ~ 11[150000]  - SP_NOSS;SP_NOSS ~ Internet NOSS Multispeed Network[0]  - SP_NOSS;SP_NOSS ~ Internet NOSS Multispeed Network[0]  - E23015;E23015 ~ ES23 - Perangkat ONT[0]  - E23015~null~44292;E23015||11||Abodeme"/>
    <s v="INDIBIZ"/>
    <m/>
    <m/>
    <d v="2026-08-18T08:00:00"/>
    <s v="2026-08-18 08:00:00|Jam Pemasangan : 08:00 - 12.00 Tanggal Pemasangan : 18/08/2026 Info Tambahan : Hubungi pelanggan sebelum datang ke lokasi|40981184|MYDITA"/>
    <n v="2026"/>
    <n v="8"/>
    <n v="17"/>
    <d v="2026-08-17T00:00:00"/>
    <n v="-1.3333333333357587"/>
    <x v="0"/>
    <x v="19"/>
  </r>
  <r>
    <n v="2142"/>
    <n v="1002516384"/>
    <n v="3"/>
    <x v="7"/>
    <n v="4"/>
    <s v="KUDUS"/>
    <s v="KUDUS"/>
    <s v="KUD"/>
    <s v="REG"/>
    <s v="AO"/>
    <s v="NEW SALES"/>
    <m/>
    <s v="98 | OSS - CANCEL COMPLETE"/>
    <s v="RBS-Regional 2"/>
    <d v="2026-08-09T10:53:56"/>
    <d v="2026-08-10T16:38:52"/>
    <n v="69361768"/>
    <m/>
    <n v="142401146001"/>
    <s v="Qeela.Net Game"/>
    <s v="ODP-KUD-FZ/042"/>
    <s v="WO061313732"/>
    <m/>
    <m/>
    <m/>
    <n v="110.91332540000001"/>
    <n v="-6.7864544999999996"/>
    <s v="|MN00915|/ Qeela.Net Game / 08562788488 - 085735001555 / Cp Wahyu Hadi Kuntarto / doiku_1986@yahoo.co.id"/>
    <s v="Sales Profesional"/>
    <m/>
    <m/>
    <m/>
    <m/>
    <m/>
    <m/>
    <m/>
    <m/>
    <s v="Management Janji"/>
    <s v="2026-08-10 13:00:00|Tanggal pemasangan: 10/08/2026 Jam pemasangan : pagi / siang Info Tambahan : Hubungi pelanggan dulu sebelum ke lokasi. terima kasih|40951377|MYDITA"/>
    <s v="FCC"/>
    <d v="2026-09-08T10:54:43"/>
    <d v="2026-08-10T13:00:00"/>
    <s v="Kendala Lainnya"/>
    <s v="CANCEL"/>
    <s v="KUD"/>
    <s v="NO ADDON"/>
    <m/>
    <s v="Cancel Completed"/>
    <s v="- 11_11446;Biaya PSB HSI EBIS Tunai di Depan ~ 11[150000]  - SP_NOSS;SP_NOSS ~ Internet NOSS Multispeed Network[0]  - SP_NOSS;SP_NOSS ~ Internet NOSS Multispeed Network[0]  - E23015;E23015 ~ ES23 - Perangkat ONT[0]  - E23015~null~44292;E23015||11||Abodeme"/>
    <s v="INDIBIZ"/>
    <m/>
    <m/>
    <d v="2026-08-10T13:00:00"/>
    <s v="2026-08-10 13:00:00|Tanggal pemasangan: 10/08/2026 Jam pemasangan : pagi / siang Info Tambahan : Hubungi pelanggan dulu sebelum ke lokasi. terima kasih|40951377|MYDITA"/>
    <m/>
    <m/>
    <m/>
    <e v="#NUM!"/>
    <e v="#NUM!"/>
    <x v="1"/>
    <x v="3"/>
  </r>
  <r>
    <n v="2143"/>
    <n v="1002525255"/>
    <n v="3"/>
    <x v="3"/>
    <n v="4"/>
    <s v="YOGYAKARTA"/>
    <s v="INNER - YOGYA JATENG SELATAN"/>
    <s v="KBU"/>
    <s v="DGS"/>
    <s v="AO"/>
    <s v="NEW SALES"/>
    <m/>
    <s v="OSS - FALLOUT"/>
    <s v="DGS-Government Defense Service"/>
    <d v="2026-08-13T19:20:17"/>
    <d v="2026-08-14T12:40:49"/>
    <n v="69365539"/>
    <m/>
    <n v="146113145649"/>
    <s v="Istana Jogja"/>
    <s v="ODP-KBU-FCQ/113"/>
    <s v="WO061704121"/>
    <m/>
    <m/>
    <m/>
    <n v="110.363869341816"/>
    <n v="-7.7995483737339599"/>
    <s v="Istana Jogja   Jl. Jend. Ahmad Yani, Ngupasan, Kec. Gondomanan, Kota Yogyakarta, Daerah Istimewa Yogyakarta  Hiqbal Haris 0821-8722-8445  Bayu Prasetyo Anwar 0811-8881-9797"/>
    <s v="Account Manager"/>
    <m/>
    <m/>
    <m/>
    <m/>
    <m/>
    <m/>
    <m/>
    <m/>
    <s v="Management Janji"/>
    <s v="Istana Jogja   Jl. Jend. Ahmad Yani, Ngupasan, Kec. Gondomanan, Kota Yogyakarta, Daerah Istimewa Yogyakarta  Hiqbal Haris 0821-8722-8445  Bayu Prasetyo Anwar 0811-8881-9797"/>
    <s v="FCC"/>
    <s v="13-08-2026 19:25:54"/>
    <m/>
    <s v="Kendala Teknik"/>
    <s v="FO_WFM"/>
    <s v="KBU"/>
    <s v="NO ADDON"/>
    <m/>
    <s v="Provisioning Failed|WFM|INF009042403|TOF_-7.814362,110.3605482_revoke ke odp lain"/>
    <s v="- SP_NOSS;SP_NOSS ~ Internet NOSS Multispeed Network[0]  - SP_NOSS;SP_NOSS ~ Internet NOSS Multispeed Network[0]  - E23015;E23015 ~ ES23 - Perangkat ONT[0]  - E23015~null~44292;E23015||11||Abodemen 0[0]  - E23015~null~E23015_SWONT;SWONT ~ Biaya Sewa ONT ~"/>
    <s v="INDIBIZ"/>
    <m/>
    <m/>
    <d v="2026-08-13T17:30:00"/>
    <s v="Istana Jogja   Jl. Jend. Ahmad Yani, Ngupasan, Kec. Gondomanan, Kota Yogyakarta, Daerah Istimewa Yogyakarta  Hiqbal Haris 0821-8722-8445  Bayu Prasetyo Anwar 0811-8881-9797"/>
    <m/>
    <m/>
    <m/>
    <e v="#NUM!"/>
    <e v="#NUM!"/>
    <x v="1"/>
    <x v="3"/>
  </r>
  <r>
    <n v="2144"/>
    <n v="1002509899"/>
    <n v="3"/>
    <x v="6"/>
    <n v="5"/>
    <s v="PASURUAN"/>
    <s v="PROBOLINGGO"/>
    <s v="TGS"/>
    <s v="REG"/>
    <s v="AO"/>
    <s v="NEW SALES"/>
    <m/>
    <s v="Completed (PS)"/>
    <s v="RBS-Regional 3"/>
    <d v="2026-08-05T10:10:00"/>
    <d v="2026-08-05T17:03:29"/>
    <n v="69358860"/>
    <m/>
    <n v="152530201997"/>
    <s v="BAROKAH CELL"/>
    <s v="ODP-TGS-FE/06"/>
    <s v="WO060964009"/>
    <m/>
    <m/>
    <m/>
    <n v="113.12125090000001"/>
    <n v="-7.7387446000000004"/>
    <s v="|MC30006|/SULAIMAN/8133301745/yusufavgpass@gmail.com"/>
    <s v="Sales Force DBS"/>
    <m/>
    <m/>
    <m/>
    <m/>
    <m/>
    <m/>
    <m/>
    <m/>
    <s v="Management Janji"/>
    <s v="2026-08-06 08:00:00|Tanggal pemasangan: 6/08/2026 Jam pemasangan : pagi / siang Info Tambahan : Hubungi pelanggan dulu sebelum ke lokasi. terima kasih|40010577|MYDITA"/>
    <s v="FCC"/>
    <d v="2026-05-08T10:39:45"/>
    <d v="2026-08-06T08:00:00"/>
    <m/>
    <s v="PS"/>
    <s v="TGS"/>
    <s v="NETMONK"/>
    <n v="20260805"/>
    <s v="Completed"/>
    <s v="- 11_11446;Biaya PSB HSI EBIS Tunai di Depan ~ 11[150000]  - E23080;E23080 ~ ES23 - Add-on HSI Bisnis Bundling (Netmonk)[0]  - E23080~null~100382;E23080||77||Abodemen 0[0]  - E23080~null~E23080_NMONKHI;NMONKHI ~ Nadefaa Netmonk Hi Alacarte ~ E23080[56100]"/>
    <s v="INDIBIZ"/>
    <m/>
    <m/>
    <d v="2026-08-06T08:00:00"/>
    <s v="2026-08-06 08:00:00|Tanggal pemasangan: 6/08/2026 Jam pemasangan : pagi / siang Info Tambahan : Hubungi pelanggan dulu sebelum ke lokasi. terima kasih|40010577|MYDITA"/>
    <n v="2026"/>
    <n v="8"/>
    <n v="5"/>
    <d v="2026-08-05T00:00:00"/>
    <n v="-1.3333333333357587"/>
    <x v="0"/>
    <x v="26"/>
  </r>
  <r>
    <n v="2145"/>
    <n v="1002511694"/>
    <n v="3"/>
    <x v="3"/>
    <n v="4"/>
    <s v="YOGYAKARTA"/>
    <s v="INNER - YOGYA JATENG SELATAN"/>
    <s v="KBU"/>
    <s v="DSS"/>
    <s v="AO"/>
    <s v="NEW SALES"/>
    <m/>
    <s v="102 | FOLLOW UP COMPLETED"/>
    <s v="DSS-Tourism &amp; Welfare"/>
    <d v="2026-08-06T09:59:11"/>
    <d v="2026-08-07T15:22:58"/>
    <n v="69359687"/>
    <m/>
    <n v="146113146945"/>
    <s v="Rumah Dinas M8 Sekip"/>
    <s v="ODP-KBU-FFL/035"/>
    <s v="WO061049000"/>
    <m/>
    <m/>
    <m/>
    <n v="110.373635735267"/>
    <n v="-7.7732081848755996"/>
    <s v="DSS HSI | AM ANNASTASIA SUKARNO | NIK 810113 | YOGYA JATENG SELATAN | TREG 3 | Rumah Dinas M8 Sekip | CP 81285519296 | PRINGGO | 1P  INET 50MBPS "/>
    <s v="Account Manager"/>
    <m/>
    <m/>
    <m/>
    <m/>
    <m/>
    <m/>
    <m/>
    <m/>
    <s v="Management Janji"/>
    <s v="DSS HSI | AM ANNASTASIA SUKARNO | NIK 810113 | YOGYA JATENG SELATAN | TREG 3 | Rumah Dinas M8 Sekip | CP 81285519296 | PRINGGO | 1P  INET 50MBPS "/>
    <s v="FCC"/>
    <d v="2026-06-08T10:10:02"/>
    <m/>
    <m/>
    <s v="REVOKE"/>
    <s v="KBU"/>
    <s v="NO ADDON"/>
    <m/>
    <s v="Follow Up Revoke Completed, New Order ID : SC1002515057"/>
    <s v="- 11_11450;Biaya PSB Reguler HSI EBIS ~ 11[150000]  - SP_NOSS;SP_NOSS ~ Internet NOSS Multispeed Network[0]  - SP_NOSS;SP_NOSS ~ Internet NOSS Multispeed Network[0]  - E23015;E23015 ~ ES23 - Perangkat ONT[0]  - E23015~null~44292;E23015||11||Abodemen 0[0] "/>
    <s v="INDIBIZ"/>
    <m/>
    <m/>
    <d v="2026-08-06T12:00:00"/>
    <s v="DSS HSI | AM ANNASTASIA SUKARNO | NIK 810113 | YOGYA JATENG SELATAN | TREG 3 | Rumah Dinas M8 Sekip | CP 81285519296 | PRINGGO | 1P  INET 50MBPS "/>
    <m/>
    <m/>
    <m/>
    <e v="#NUM!"/>
    <e v="#NUM!"/>
    <x v="1"/>
    <x v="3"/>
  </r>
  <r>
    <n v="2146"/>
    <n v="1002508869"/>
    <n v="3"/>
    <x v="5"/>
    <n v="5"/>
    <s v="SINGARJA"/>
    <s v="GIANYAR"/>
    <s v="GIN"/>
    <s v="REG"/>
    <s v="AO"/>
    <s v="NEW SALES"/>
    <m/>
    <s v="Completed (PS)"/>
    <s v="RBS-Regional 3"/>
    <d v="2026-08-04T15:22:33"/>
    <d v="2026-08-07T09:34:19"/>
    <n v="69358442"/>
    <m/>
    <n v="172407213203"/>
    <s v="SD NEGERI 2 BLAHBATUH"/>
    <s v="ODP-GIN-FP/117"/>
    <s v="WO060931059"/>
    <m/>
    <m/>
    <m/>
    <n v="115.2998659"/>
    <n v="-8.5620264000000006"/>
    <s v="|MN02658|/PIC ANAK AGUNG ISTRI MAS UDAYANI/089630112174/sdblahbatuh2n@gmail.com"/>
    <s v="Sales Force DBS"/>
    <m/>
    <m/>
    <m/>
    <m/>
    <m/>
    <m/>
    <m/>
    <m/>
    <s v="Management Janji"/>
    <s v="2026-08-06 08:00:00| M Janji : (6 AGUSTUS 2026) jam Pasang : pagi  Note : hubungi pelanggan jika ingin kelokasi|40981182|MYDITA"/>
    <s v="FCC"/>
    <d v="2026-04-08T15:25:54"/>
    <d v="2026-08-06T08:00:00"/>
    <m/>
    <s v="PS"/>
    <s v="GIN"/>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6T08:00:00"/>
    <s v="2026-08-06 08:00:00| M Janji : (6 AGUSTUS 2026) jam Pasang : pagi  Note : hubungi pelanggan jika ingin kelokasi|40981182|MYDITA"/>
    <n v="2026"/>
    <n v="8"/>
    <n v="7"/>
    <d v="2026-08-07T00:00:00"/>
    <n v="0.66666666666424135"/>
    <x v="0"/>
    <x v="31"/>
  </r>
  <r>
    <n v="2147"/>
    <n v="1002521954"/>
    <n v="3"/>
    <x v="3"/>
    <n v="4"/>
    <s v="PURWOKERTO"/>
    <s v="CILACAP"/>
    <s v="SDJ"/>
    <s v="REG"/>
    <s v="AO"/>
    <s v="NEW SALES"/>
    <s v="1P INET"/>
    <s v="Completed (PS)"/>
    <s v="RBS-Regional 3"/>
    <d v="2026-08-12T12:07:56"/>
    <d v="2026-08-13T12:40:59"/>
    <n v="69364113"/>
    <m/>
    <n v="143390112851"/>
    <s v="HOTEL PAPAYA 1"/>
    <s v="ODP-SDJ-FF/055 FF/D04/055.01"/>
    <s v="WO061575750"/>
    <m/>
    <m/>
    <m/>
    <n v="108.795159"/>
    <n v="-7.4868189999999997"/>
    <s v="|MC00213|MYIA-047543095335/POI/FAZRI NUR AZIZ/085869416794/papayatiga3@gmail.com"/>
    <s v="MYIB_ASSISTANT"/>
    <m/>
    <m/>
    <m/>
    <m/>
    <m/>
    <m/>
    <m/>
    <m/>
    <s v="Management Janji"/>
    <s v="2026-08-14 08:00:00 | Tanggal pemasangan :13/08/2026 Jam pemasangan : pagi/siang Info Tambahan : Hubungi pelanggan dulu sebelum ke lokasi terima kasih."/>
    <s v="FCC"/>
    <d v="2026-12-08T12:10:13"/>
    <d v="2026-08-14T08:00:00"/>
    <m/>
    <s v="PS"/>
    <s v="SDJ"/>
    <s v="NO ADDON"/>
    <n v="20260813"/>
    <s v="Completed"/>
    <s v="HSI Bisnis Promo HUT Telkom PSB 70% - 300 Mbps"/>
    <s v="INDIBIZ"/>
    <m/>
    <m/>
    <d v="2026-08-14T08:00:00"/>
    <s v="2026-08-14 08:00:00 | Tanggal pemasangan :13/08/2026 Jam pemasangan : pagi/siang Info Tambahan : Hubungi pelanggan dulu sebelum ke lokasi terima kasih."/>
    <n v="2026"/>
    <n v="8"/>
    <n v="13"/>
    <d v="2026-08-13T00:00:00"/>
    <n v="-1.3333333333357587"/>
    <x v="0"/>
    <x v="3"/>
  </r>
  <r>
    <n v="2148"/>
    <n v="1002510227"/>
    <n v="3"/>
    <x v="1"/>
    <n v="5"/>
    <s v="SBY UTARA"/>
    <s v="TANDES"/>
    <s v="TNS"/>
    <s v="REG"/>
    <s v="AO"/>
    <s v="NEW SALES"/>
    <s v="1P INET"/>
    <s v="Completed (PS)"/>
    <s v="RBS-Regional 3"/>
    <d v="2026-08-05T11:28:56"/>
    <d v="2026-08-06T16:16:00"/>
    <n v="69358979"/>
    <m/>
    <n v="152409278315"/>
    <s v="SD Khadijah II Surabaya"/>
    <s v="ODP-TDS-FCS/49 FCS/D06/49.01"/>
    <s v="WO060968023"/>
    <m/>
    <m/>
    <m/>
    <n v="112.6905166"/>
    <n v="-7.2803180000000003"/>
    <s v="|MN01794|MYIA-025228777466/POI/Rico susanto/082229547735/ricosusanto.600@gmail.com"/>
    <s v="MYIB_ASSISTANT"/>
    <m/>
    <m/>
    <m/>
    <m/>
    <m/>
    <m/>
    <m/>
    <m/>
    <s v="Management Janji"/>
    <s v="2026-08-06 15:00:00 | Tanggal Pemasangan : 06 Agustus 2026 Jam Pemasangan : 08:00 15:00 Info Tambahan : Hubungi pelanggan dulu sebelum ke lokasi terimakasih"/>
    <s v="FCC"/>
    <d v="2026-05-08T11:39:53"/>
    <d v="2026-08-06T15:00:00"/>
    <m/>
    <s v="PS"/>
    <s v="TNS"/>
    <s v="NO ADDON"/>
    <n v="20260806"/>
    <s v="Completed"/>
    <s v="HSI Bisnis Promo HUT Telkom PSB 70% - 50 Mbps"/>
    <s v="INDIBIZ"/>
    <m/>
    <m/>
    <d v="2026-08-06T15:00:00"/>
    <s v="2026-08-06 15:00:00 | Tanggal Pemasangan : 06 Agustus 2026 Jam Pemasangan : 08:00 15:00 Info Tambahan : Hubungi pelanggan dulu sebelum ke lokasi terimakasih"/>
    <n v="2026"/>
    <n v="8"/>
    <n v="6"/>
    <d v="2026-08-06T00:00:00"/>
    <n v="-0.625"/>
    <x v="0"/>
    <x v="27"/>
  </r>
  <r>
    <n v="2149"/>
    <n v="1002530085"/>
    <n v="3"/>
    <x v="5"/>
    <n v="5"/>
    <s v="SINGARJA"/>
    <s v="TABANAN"/>
    <s v="TBN"/>
    <s v="REG"/>
    <s v="AO"/>
    <s v="NEW SALES"/>
    <s v="1P INET"/>
    <s v="7 | OSS - PROVISIONING ISSUED"/>
    <s v="RBS-Regional 3"/>
    <d v="2026-08-16T18:58:56"/>
    <d v="2026-08-18T08:06:27"/>
    <n v="69367771"/>
    <m/>
    <n v="172413244471"/>
    <s v="PT CITRA WARNA ABADI (Gudang)"/>
    <s v="ODP-TBN-FCU/20 FCU/D01/20.01"/>
    <s v="WO061899973"/>
    <m/>
    <m/>
    <m/>
    <n v="115.1864965"/>
    <n v="-8.4912195999999902"/>
    <s v="|MN02229|MYIA-009460721771/POI/NI Nyoman Prati Daiwataningrum/0881038419413/admtabali3@gmail.com"/>
    <s v="MYIB_ASSISTANT"/>
    <m/>
    <m/>
    <m/>
    <m/>
    <m/>
    <m/>
    <m/>
    <m/>
    <s v="Management Janji"/>
    <s v="2026-08-18 08:00:00 | Nama PIC : ibu ningrum No HP : 0881038419413 Alt :  M Janji : (selasa/18/AGUSTUS/2026) jam Pasang : 09:00 Note : hubungi pelanggan jika ingin kelokasi"/>
    <s v="FCC"/>
    <s v="16-08-2026 19:10:05"/>
    <d v="2026-08-18T08:00:00"/>
    <m/>
    <s v="PI"/>
    <s v="TBN"/>
    <s v="NO ADDON"/>
    <m/>
    <s v="Provisioning Issued"/>
    <s v="HSI Bisnis Promo HUT Telkom PSB 70% - 50 Mbps"/>
    <s v="INDIBIZ"/>
    <m/>
    <m/>
    <d v="2026-08-18T08:00:00"/>
    <s v="2026-08-18 08:00:00 | Nama PIC : ibu ningrum No HP : 0881038419413 Alt :  M Janji : (selasa/18/AGUSTUS/2026) jam Pasang : 09:00 Note : hubungi pelanggan jika ingin kelokasi"/>
    <m/>
    <m/>
    <m/>
    <e v="#NUM!"/>
    <e v="#NUM!"/>
    <x v="1"/>
    <x v="25"/>
  </r>
  <r>
    <n v="2150"/>
    <n v="1002511717"/>
    <n v="3"/>
    <x v="7"/>
    <n v="4"/>
    <s v="KUDUS"/>
    <s v="JEPARA"/>
    <s v="JPR"/>
    <s v="DPS"/>
    <s v="AO"/>
    <s v="NEW SALES"/>
    <m/>
    <s v="Completed (PS)"/>
    <s v="DPS-Private Conglomeration"/>
    <d v="2026-08-06T10:06:41"/>
    <d v="2026-08-06T15:14:42"/>
    <n v="66038855"/>
    <m/>
    <n v="142539117719"/>
    <s v="PT SANATEL"/>
    <s v="ODP-JPR-FJ/091"/>
    <s v="WO061049827"/>
    <m/>
    <m/>
    <m/>
    <n v="110.66405399999999"/>
    <n v="-6.6003980000000002"/>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6-08T10:10:02"/>
    <m/>
    <m/>
    <s v="PS"/>
    <s v="JPR"/>
    <s v="NO ADDON"/>
    <n v="20260806"/>
    <s v="Completed"/>
    <s v="- 11_11446;Biaya PSB HSI EBIS Tunai di Depan ~ 11[500000]  - SP_NOSS;SP_NOSS ~ Internet NOSS Multispeed Network[0]  - SP_NOSS;SP_NOSS ~ Internet NOSS Multispeed Network[0]  - E23046;E23046 ~ ES23 - Paket HSI Bisnis[0]  - E23046~null~E23046_UNL;UNL ~ Inter"/>
    <s v="INDIBIZ"/>
    <m/>
    <m/>
    <d v="2026-08-06T12:00:00"/>
    <s v="DPS;PCS; LOP284912 ;PSB HSI BISNIS 50Mbps; PIC Rudi Agus Cahyono 081390816621; AM : ERLANGGA 406745 081212619208 406745@telkom.co.id  "/>
    <n v="2026"/>
    <n v="8"/>
    <n v="6"/>
    <d v="2026-08-06T00:00:00"/>
    <n v="-0.5"/>
    <x v="0"/>
    <x v="3"/>
  </r>
  <r>
    <n v="2151"/>
    <n v="1002512768"/>
    <n v="3"/>
    <x v="1"/>
    <n v="5"/>
    <s v="SBY SELATAN"/>
    <s v="MANYAR"/>
    <s v="MYR"/>
    <s v="REG"/>
    <s v="AO"/>
    <s v="NEW SALES"/>
    <s v="1P INET"/>
    <s v="Completed (PS)"/>
    <s v="RBS-Regional 3"/>
    <d v="2026-08-06T14:52:57"/>
    <d v="2026-08-07T20:58:47"/>
    <n v="69360080"/>
    <m/>
    <n v="152303246805"/>
    <s v="SMK METRIKA"/>
    <s v="ODP-MYR-FWH/43 FWH/D03/43.01"/>
    <s v="WO061088224"/>
    <m/>
    <m/>
    <m/>
    <n v="112.79629509999999"/>
    <n v="-7.2612380999999999"/>
    <s v="|MN00458|MYIA-014285914617/POI/smk metrika/0882022605196/smkmetrika205@gmail.com"/>
    <s v="MYIB_ASSISTANT"/>
    <m/>
    <m/>
    <m/>
    <m/>
    <m/>
    <m/>
    <m/>
    <m/>
    <s v="Management Janji"/>
    <s v="2026-08-08 15:00:00 | Nama PIC : Ibu Firda No HP : 0882022605196 No Alternatif : 081330256904 M Janji : 07/08/2026 Jam Pasang : Pagi NoteÃ‚Â :  Hubungi terlebih dahulu sebelum ke lokasi "/>
    <s v="FCC"/>
    <d v="2026-06-08T14:55:39"/>
    <d v="2026-08-08T15:00:00"/>
    <m/>
    <s v="PS"/>
    <s v="MYR"/>
    <s v="NO ADDON"/>
    <n v="20260807"/>
    <s v="Completed"/>
    <s v="HSI Bisnis Promo HUT Telkom PSB 70% - 100 Mbps"/>
    <s v="INDIBIZ"/>
    <m/>
    <m/>
    <d v="2026-08-08T15:00:00"/>
    <s v="2026-08-08 15:00:00 | Nama PIC : Ibu Firda No HP : 0882022605196 No Alternatif : 081330256904 M Janji : 07/08/2026 Jam Pasang : Pagi NoteÃ‚Â :  Hubungi terlebih dahulu sebelum ke lokasi "/>
    <n v="2026"/>
    <n v="8"/>
    <n v="7"/>
    <d v="2026-08-07T00:00:00"/>
    <n v="-1.625"/>
    <x v="0"/>
    <x v="8"/>
  </r>
  <r>
    <n v="2152"/>
    <n v="1002523697"/>
    <n v="3"/>
    <x v="6"/>
    <n v="5"/>
    <s v="SIDOARJO"/>
    <s v="MOJOKERTO"/>
    <s v="MJS"/>
    <s v="REG"/>
    <s v="AO"/>
    <s v="NEW SALES"/>
    <m/>
    <s v="OSS - FALLOUT"/>
    <s v="RBS-Regional 3"/>
    <d v="2026-08-13T10:25:30"/>
    <d v="2026-08-18T08:24:25"/>
    <n v="69364877"/>
    <n v="3215217037"/>
    <n v="152330220706"/>
    <s v="PT. INOCYCLE TECHNOLOGI GROUP CAB"/>
    <s v="ODP-MJS-FAC/27"/>
    <s v="WO061672133"/>
    <m/>
    <m/>
    <m/>
    <n v="112.5595477"/>
    <n v="-7.5436052"/>
    <s v="|MN00518|/PT. INOCYCLE TECHNOLOGI GROUP CAB MOJOKERTO /HSI B2B (1:1) + PHONE (800 MENIT) 100MBPS 645RB PSB DISC 70%//mokhamadcahyono200597@gmail.com/MOKHAMAD CAHYONO/85700111264"/>
    <s v="Sales Force DBS"/>
    <m/>
    <m/>
    <m/>
    <m/>
    <m/>
    <m/>
    <m/>
    <m/>
    <s v="Management Janji"/>
    <s v="2026-08-14 13:00:00|Nama PIC : Cahyono No HP : 085700111264 Alt :  M Janji : 14/08/2026 Jam Pasang : 08.00  - 13:00  NoteÃ‚Â :  hubungi terlebih dahulu sebelum ke lokasi, terima kasih.|40981184|MYDITA"/>
    <s v="FCC"/>
    <s v="13-08-2026 10:39:50"/>
    <d v="2026-08-14T13:00:00"/>
    <s v="Kendala Pelanggan"/>
    <s v="FO_WFM"/>
    <s v="MJS"/>
    <s v="NO ADDON"/>
    <m/>
    <s v="Provisioning Failed|WFM|INF009061027|ODP FULL"/>
    <s v="- 11_11446;Biaya PSB HSI EBIS Tunai di Depan ~ 11[150000]  - BWY DL;BWY DL ~ Saluran Dua Arah(BothWay)[0]  - E23053;E23053 ~ ES23 - Paket HSI Bisnis  Phone (PHONE)[0]  - E23053~null~44864;E23053||11||Abodemen 0[0]  - E23053~null~E23053_IN800;IN800 ~ Free "/>
    <s v="INDIBIZ"/>
    <m/>
    <m/>
    <d v="2026-08-14T13:00:00"/>
    <s v="2026-08-14 13:00:00|Nama PIC : Cahyono No HP : 085700111264 Alt :  M Janji : 14/08/2026 Jam Pasang : 08.00  - 13:00  NoteÃ‚Â :  hubungi terlebih dahulu sebelum ke lokasi, terima kasih.|40981184|MYDITA"/>
    <m/>
    <m/>
    <m/>
    <e v="#NUM!"/>
    <e v="#NUM!"/>
    <x v="1"/>
    <x v="19"/>
  </r>
  <r>
    <n v="2153"/>
    <n v="1002530813"/>
    <n v="3"/>
    <x v="2"/>
    <n v="5"/>
    <s v="KEDIRI"/>
    <s v="BLITAR"/>
    <s v="SNT"/>
    <s v="REG"/>
    <s v="AO"/>
    <s v="NEW SALES"/>
    <s v="1P INET"/>
    <s v="Completed (PS)"/>
    <s v="RBS-Regional 3"/>
    <d v="2026-08-17T12:41:56"/>
    <d v="2026-08-17T20:41:10"/>
    <n v="69368050"/>
    <m/>
    <n v="152736205291"/>
    <s v="Warkop Mabar"/>
    <s v="ODP-SNT-FCLC/02 001"/>
    <s v="WO061925785"/>
    <m/>
    <m/>
    <m/>
    <n v="112.069109156727"/>
    <n v="-8.0603231178690606"/>
    <s v="MD|MYDB-20260814265285|DC20002/MC20039|Warkop Mabar|082302111666"/>
    <s v="MYDIGIBIZPARTNER"/>
    <m/>
    <m/>
    <m/>
    <m/>
    <m/>
    <m/>
    <m/>
    <m/>
    <s v="Management Janji"/>
    <s v="2026-08-18 13:00:00 | Tanggal Pemasangan : 18 Agustus 2026 Jam Pemasangan : 08:00 13:00 Info Tambahan : Hubungi pelanggan dulu sebelum ke lokasi terimakasih"/>
    <s v="FCC"/>
    <s v="17-08-2026 12:54:48"/>
    <d v="2026-08-18T13:00:00"/>
    <m/>
    <s v="PS"/>
    <s v="SNT"/>
    <s v="NO ADDON"/>
    <n v="20260817"/>
    <s v="Completed"/>
    <s v="HSI Bisnis Promo HUT Telkom PSB 70% - 100 Mbps Dual Band"/>
    <s v="INDIBIZ"/>
    <m/>
    <m/>
    <d v="2026-08-18T13:00:00"/>
    <s v="2026-08-18 13:00:00 | Tanggal Pemasangan : 18 Agustus 2026 Jam Pemasangan : 08:00 13:00 Info Tambahan : Hubungi pelanggan dulu sebelum ke lokasi terimakasih"/>
    <n v="2026"/>
    <n v="8"/>
    <n v="17"/>
    <d v="2026-08-17T00:00:00"/>
    <n v="-1.5416666666642413"/>
    <x v="0"/>
    <x v="28"/>
  </r>
  <r>
    <n v="2154"/>
    <n v="1002518990"/>
    <n v="3"/>
    <x v="1"/>
    <n v="5"/>
    <s v="SBY UTARA"/>
    <s v="GRESIK"/>
    <s v="BWN"/>
    <s v="REG"/>
    <s v="AO"/>
    <s v="NEW SALES"/>
    <s v="1P INET"/>
    <s v="Completed (PS)"/>
    <s v="RBS-Regional 3"/>
    <d v="2026-08-11T09:22:57"/>
    <d v="2026-08-13T11:24:38"/>
    <n v="69362929"/>
    <m/>
    <n v="152453209408"/>
    <s v="KB-TK Islam Al-Huda"/>
    <s v="ODP-BWN-FAA/03 FAA/D01/03.01"/>
    <s v="WO061466409"/>
    <m/>
    <m/>
    <m/>
    <n v="112.6618996"/>
    <n v="-5.8468058000000003"/>
    <s v="MD|MYDB-20260810264886|DN00001/MN00018|KB-TK Islam Al-Huda|082326955342"/>
    <s v="MYDIGIBIZPARTNER"/>
    <m/>
    <m/>
    <m/>
    <m/>
    <m/>
    <m/>
    <m/>
    <m/>
    <s v="Management Janji"/>
    <s v="2026-08-12 13:00:00 | Tanggal pemasangan: 12/08/2026 Jam pemasangan : siang Info Tambahan : Hubungi pelanggan dulu sebelum ke lokasi terima kasih."/>
    <s v="FCC"/>
    <d v="2026-11-08T09:40:16"/>
    <d v="2026-08-12T13:00:00"/>
    <s v="Kendala Pelanggan"/>
    <s v="PS"/>
    <s v="BWN"/>
    <s v="NO ADDON"/>
    <n v="20260813"/>
    <s v="Completed"/>
    <s v="HSI Bisnis Basic Promo HUT Telkom PSB 70% - 50 Mbps"/>
    <s v="INDIBIZ"/>
    <m/>
    <m/>
    <d v="2026-08-12T13:00:00"/>
    <s v="2026-08-12 13:00:00 | Tanggal pemasangan: 12/08/2026 Jam pemasangan : siang Info Tambahan : Hubungi pelanggan dulu sebelum ke lokasi terima kasih."/>
    <n v="2026"/>
    <n v="8"/>
    <n v="13"/>
    <d v="2026-08-13T00:00:00"/>
    <n v="0.45833333333575865"/>
    <x v="0"/>
    <x v="15"/>
  </r>
  <r>
    <n v="2155"/>
    <n v="1002529358"/>
    <n v="3"/>
    <x v="1"/>
    <n v="5"/>
    <s v="MADURA"/>
    <s v="PAMEKASAN"/>
    <s v="PME"/>
    <s v="REG"/>
    <s v="AO"/>
    <s v="NEW SALES"/>
    <m/>
    <s v="QC MIA - INVALID QUALITY CONTROL MIA"/>
    <s v="RBS-Regional 4"/>
    <d v="2026-08-16T10:23:32"/>
    <d v="2026-08-16T11:08:19"/>
    <n v="69367342"/>
    <m/>
    <n v="152426928229"/>
    <s v="WARUNG SIGAP"/>
    <s v="ODP-PME-FAS/23"/>
    <m/>
    <m/>
    <m/>
    <m/>
    <n v="113.49128861649901"/>
    <n v="-7.12536549551064"/>
    <s v="|MN00558|/WARUNG SIGAP/Fauzan/087891093191/achmadfauzan@gmail.com/HSI Bisnis Winback + Antares Eazy (1:1) 100 Mbps (Rp 640.000) PSB Rp 150.000"/>
    <s v="Sales Force DBS"/>
    <m/>
    <m/>
    <m/>
    <m/>
    <m/>
    <m/>
    <m/>
    <m/>
    <m/>
    <m/>
    <m/>
    <s v="16-08-2026 10:25:34"/>
    <m/>
    <m/>
    <s v="QC1"/>
    <s v="PME"/>
    <s v="ANTAREZ"/>
    <m/>
    <s v="QC MIA - INVALID QUALITY CONTROL MIA - Indikasi Foto Diambil dari Google Maps - Upload foto tampak depan bangunan secara lang"/>
    <s v="- E23015;E23015 ~ ES23 - Perangkat ONT[0]  - E23015~null~44292;E23015||11||Abodemen 0[0]  - E23015~null~E23015_SWONTDUALB;SWONTDUALB ~ Biaya Sewa ONT Dual Band ~ E23015[50000]  - E24057;E24057 ~ ES24 - Paket HSI Bisnis (HSIE) Khusus Winback[0]  - E24057~n"/>
    <s v="INDIBIZ"/>
    <m/>
    <m/>
    <m/>
    <m/>
    <m/>
    <m/>
    <m/>
    <e v="#NUM!"/>
    <e v="#NUM!"/>
    <x v="1"/>
    <x v="1"/>
  </r>
  <r>
    <n v="2156"/>
    <n v="1002531503"/>
    <n v="3"/>
    <x v="4"/>
    <n v="4"/>
    <s v="PEKALONGAN"/>
    <s v="PEMALANG"/>
    <s v="RDD"/>
    <s v="REG"/>
    <s v="AO"/>
    <s v="NEW SALES"/>
    <s v="1P INET"/>
    <s v="MIE - SEND SURVEY"/>
    <s v="RBS-Regional 3"/>
    <d v="2026-08-17T18:56:57"/>
    <d v="2026-08-17T18:58:01"/>
    <n v="69368409"/>
    <m/>
    <n v="142213107400"/>
    <s v="Erablue Sudirman Randudongkal"/>
    <s v="ODP-RDD-FC/044"/>
    <s v="WO061953690"/>
    <m/>
    <m/>
    <m/>
    <n v="109.326224"/>
    <n v="-7.1000529999999999"/>
    <s v="|MN02054|MYIA-071116355443/POI/Chaidar syuryo samudro/081249549394/anext213@gmail.com"/>
    <s v="MYIB_ASSISTANT"/>
    <m/>
    <m/>
    <m/>
    <m/>
    <m/>
    <m/>
    <m/>
    <m/>
    <s v="Management Janji"/>
    <s v="2026-08-18 15:00:00 | Nama : BP HASBIBINTARO SHIDDIQ No Hp : 081249549394 No Alt :  Tgl Pemasangan : 18 Agustus 2026 Interval : PAGI  Note : Hubungi pelanggan terlebih dahulu"/>
    <s v="FCC"/>
    <s v="17-08-2026 19:10:30"/>
    <d v="2026-08-18T15:00:00"/>
    <m/>
    <s v="SURVEY_NEW_MANJA"/>
    <s v="RDD"/>
    <s v="NO ADDON"/>
    <m/>
    <s v="MIE - SEND SURVEY"/>
    <s v="HSI Bisnis Promo HUT Telkom PSB 70% - 50 Mbps"/>
    <s v="INDIBIZ"/>
    <m/>
    <m/>
    <d v="2026-08-18T15:00:00"/>
    <s v="2026-08-18 15:00:00 | Nama : BP HASBIBINTARO SHIDDIQ No Hp : 081249549394 No Alt :  Tgl Pemasangan : 18 Agustus 2026 Interval : PAGI  Note : Hubungi pelanggan terlebih dahulu"/>
    <m/>
    <m/>
    <m/>
    <e v="#NUM!"/>
    <e v="#NUM!"/>
    <x v="1"/>
    <x v="3"/>
  </r>
  <r>
    <n v="2157"/>
    <n v="1002521756"/>
    <n v="3"/>
    <x v="4"/>
    <n v="4"/>
    <s v="PEKALONGAN"/>
    <s v="TEGAL"/>
    <s v="TEG"/>
    <s v="REG"/>
    <s v="AO"/>
    <s v="NEW SALES"/>
    <m/>
    <s v="CANCEL COMPLETED"/>
    <s v="RBS-Regional 3"/>
    <d v="2026-08-12T11:20:23"/>
    <d v="2026-08-12T14:04:55"/>
    <n v="69364050"/>
    <m/>
    <n v="142212126188"/>
    <s v="SPBU KS TUBUN TEGAL"/>
    <s v="ODP-TEG-FT/066"/>
    <m/>
    <m/>
    <m/>
    <m/>
    <n v="108.9867514"/>
    <n v="-7.1551226999999997"/>
    <s v="AMRBS;404469;REG3;ALI;085100284847;HSI 1S 200MB;PIC 0895397962226;790k;spbu4452115.kstubun@gmail.com"/>
    <s v="Account Manager"/>
    <m/>
    <m/>
    <m/>
    <m/>
    <m/>
    <m/>
    <m/>
    <m/>
    <m/>
    <m/>
    <m/>
    <d v="2026-12-08T11:39:52"/>
    <m/>
    <m/>
    <s v="REJECT_FCC"/>
    <s v="TEG"/>
    <s v="NO ADDON"/>
    <m/>
    <s v="DECLINE : Decline - Batal Order Ivan Sutiawan 40010577|MYDITA"/>
    <s v="- 11_11446;Biaya PSB HSI EBIS Tunai di Depan ~ 11[150000]  - E23015;E23015 ~ ES23 - Perangkat ONT[0]  - E23015~null~44292;E23015||11||Abodemen 0[0]  - E23015~null~E23015_SWONTPREM;SWONTPREM ~ Biaya Sewa ONT Premium ~ E23015[50000]  - SP_NOSS;SP_NOSS ~ Int"/>
    <s v="INDIBIZ"/>
    <m/>
    <s v="DECLINE : Decline - Batal Order Ivan Sutiawan 40010577|MYDITA"/>
    <m/>
    <m/>
    <m/>
    <m/>
    <m/>
    <e v="#NUM!"/>
    <e v="#NUM!"/>
    <x v="1"/>
    <x v="3"/>
  </r>
  <r>
    <n v="2158"/>
    <n v="1002509805"/>
    <n v="3"/>
    <x v="6"/>
    <n v="5"/>
    <s v="SIDOARJO"/>
    <s v="INNER - JATIM TIMUR"/>
    <s v="KRN"/>
    <s v="REG"/>
    <s v="AO"/>
    <s v="NEW SALES"/>
    <m/>
    <s v="102 | FOLLOW UP COMPLETED"/>
    <s v="RBS-Regional 3"/>
    <d v="2026-08-05T09:42:14"/>
    <d v="2026-08-14T09:07:40"/>
    <n v="69358841"/>
    <m/>
    <n v="152331250912"/>
    <s v="MI NURUL R.ULUM KELAS"/>
    <s v="ODP-KRN-FAF/40"/>
    <s v="WO061061541"/>
    <m/>
    <m/>
    <m/>
    <n v="112.62424470000001"/>
    <n v="-7.4491252000000001"/>
    <s v="|MN00370|/MI NURUL R.ULUM KELAS/WINBACK 2.0 HSI B2B (1:1) 100MBPS 535RB PSB DISC 70%//111muchlissh@gmail.com/MUHAMMAD MUCHLIS/89504592018"/>
    <s v="Sales Force DBS"/>
    <m/>
    <m/>
    <m/>
    <m/>
    <m/>
    <m/>
    <m/>
    <m/>
    <s v="Management Janji"/>
    <s v="2026-08-07 08:00:00|Tanggal pemasangan: 6/08/2026 Jam pemasangan : pagi / siang Info Tambahan : Hubungi pelanggan dulu sebelum ke lokasi. terima kasih|40010577|MYDITA"/>
    <s v="FCC"/>
    <d v="2026-05-08T09:55:13"/>
    <d v="2026-08-07T08:00:00"/>
    <s v="Kendala Teknik"/>
    <s v="REVOKE"/>
    <s v="KRN"/>
    <s v="NO ADDON"/>
    <m/>
    <s v="Follow Up Revoke Completed, New Order ID : SC1002525555"/>
    <s v="- 11_11446;Biaya PSB HSI EBIS Tunai di Depan ~ 11[150000]  - SP_NOSS;SP_NOSS ~ Internet NOSS Multispeed Network[0]  - E23015;E23015 ~ ES23 - Perangkat ONT[0]  - E23015~null~44292;E23015||11||Abodemen 0[0]  - E23015~null~E23015_SWONTPREM;SWONTPREM ~ Biaya "/>
    <s v="INDIBIZ"/>
    <m/>
    <m/>
    <d v="2026-08-07T08:00:00"/>
    <s v="2026-08-07 08:00:00|Tanggal pemasangan: 6/08/2026 Jam pemasangan : pagi / siang Info Tambahan : Hubungi pelanggan dulu sebelum ke lokasi. terima kasih|40010577|MYDITA"/>
    <m/>
    <m/>
    <m/>
    <e v="#NUM!"/>
    <e v="#NUM!"/>
    <x v="1"/>
    <x v="17"/>
  </r>
  <r>
    <n v="2159"/>
    <n v="1002517333"/>
    <n v="3"/>
    <x v="1"/>
    <n v="5"/>
    <s v="SBY SELATAN"/>
    <s v="MANYAR"/>
    <s v="GBG"/>
    <s v="DPS"/>
    <s v="AO"/>
    <s v="NEW SALES"/>
    <m/>
    <s v="Completed (PS)"/>
    <s v="DPS-Financial &amp; Welfare"/>
    <d v="2026-08-10T11:01:17"/>
    <d v="2026-08-10T17:38:20"/>
    <n v="16180954"/>
    <m/>
    <n v="152320246242"/>
    <s v="&quot;LABORATORIUM KLINIK PARAHITA HR.MUHAMMAD&quot;"/>
    <s v="ODP-MYR-FUF/10"/>
    <s v="WO061375542"/>
    <m/>
    <m/>
    <m/>
    <n v="112.75587373805"/>
    <n v="-7.2916631144471298"/>
    <s v="DPS HSI | PSB Indibiz 200 mbps 1:1| AM ERVINA HANDAYANI (920064) | TREG-3 | Laboratorium Pramita Ngagel | PIC lokasi : Pak Udin 081938515858 | Email : lintang@pramita.co.id |"/>
    <s v="Account Manager"/>
    <m/>
    <m/>
    <m/>
    <m/>
    <m/>
    <m/>
    <m/>
    <m/>
    <s v="Management Janji"/>
    <s v="CALL/WA PIC lokasi : Pak Udin 081938515858 | Alamat Instalasi : Jl. Ngagel Jaya No.71-73, Pucang Sewu, Kec. Gubeng, Surabaya, Jawa Timur 60283 |"/>
    <s v="FCC"/>
    <d v="2026-10-08T11:10:24"/>
    <m/>
    <m/>
    <s v="PS"/>
    <s v="GBG"/>
    <s v="NO ADDON"/>
    <n v="20260810"/>
    <s v="Completed"/>
    <s v="- 11_11450;Biaya PSB Reguler HSI EBIS ~ 11[150000]  - SP_NOSS;SP_NOSS ~ Internet NOSS Multispeed Network[0]  - SP_NOSS;SP_NOSS ~ Internet NOSS Multispeed Network[0]  - E23015;E23015 ~ ES23 - Perangkat ONT[0]  - E23015~null~44292;E23015||11||Abodemen 0[0] "/>
    <s v="INDIBIZ"/>
    <m/>
    <m/>
    <d v="2026-08-10T12:00:00"/>
    <s v="CALL/WA PIC lokasi : Pak Udin 081938515858 | Alamat Instalasi : Jl. Ngagel Jaya No.71-73, Pucang Sewu, Kec. Gubeng, Surabaya, Jawa Timur 60283 |"/>
    <n v="2026"/>
    <n v="8"/>
    <n v="10"/>
    <d v="2026-08-10T00:00:00"/>
    <n v="-0.5"/>
    <x v="0"/>
    <x v="8"/>
  </r>
  <r>
    <n v="2160"/>
    <n v="1002523522"/>
    <n v="3"/>
    <x v="3"/>
    <n v="4"/>
    <s v="MAGELANG"/>
    <s v="TEMANGGUNG"/>
    <s v="TEM"/>
    <s v="DPS"/>
    <s v="AO"/>
    <s v="NEW SALES"/>
    <m/>
    <s v="Completed (PS)"/>
    <s v="DPS-Logistic &amp; Manufacturing"/>
    <d v="2026-08-13T09:42:57"/>
    <d v="2026-08-13T12:56:31"/>
    <n v="69364806"/>
    <m/>
    <n v="146149124364"/>
    <s v="Mess Temanggung Ã¢â‚¬â€œ PT DJARUM"/>
    <s v="ODP-TMG-FAE/024"/>
    <s v="WO061644679"/>
    <m/>
    <m/>
    <m/>
    <n v="110.178054"/>
    <n v="-7.3226620000000002"/>
    <s v="DPS HSI | ADITYA NOVIYANTO/KUDUS | 402219/TREG 3| Mess Temanggung Ã¢â‚¬â€œ PT DJARUM|MUKTI| 085719376544 |PSB INET 50MBPS BASIC 320K"/>
    <s v="Amex"/>
    <m/>
    <m/>
    <m/>
    <m/>
    <m/>
    <m/>
    <m/>
    <m/>
    <s v="Management Janji"/>
    <n v="85719376544"/>
    <s v="FCC"/>
    <s v="13-08-2026 09:54:52"/>
    <m/>
    <m/>
    <s v="PS"/>
    <s v="TEM"/>
    <s v="NO ADDON"/>
    <n v="20260813"/>
    <s v="Completed"/>
    <s v="- 11_11450;Biaya PSB Reguler HSI EBIS ~ 11[500000]  - SP_NOSS;SP_NOSS ~ Internet NOSS Multispeed Network[0]  - SP_NOSS;SP_NOSS ~ Internet NOSS Multispeed Network[0]  - E23015;E23015 ~ ES23 - Perangkat ONT[0]  - E23015~null~44292;E23015||11||Abodemen 0[0] "/>
    <s v="INDIBIZ"/>
    <m/>
    <m/>
    <d v="2026-08-13T12:00:00"/>
    <n v="85719376544"/>
    <n v="2026"/>
    <n v="8"/>
    <n v="13"/>
    <d v="2026-08-13T00:00:00"/>
    <n v="-0.5"/>
    <x v="0"/>
    <x v="3"/>
  </r>
  <r>
    <n v="2161"/>
    <n v="1002529479"/>
    <n v="3"/>
    <x v="6"/>
    <n v="5"/>
    <s v="SIDOARJO"/>
    <s v="MOJOKERTO"/>
    <s v="MRT"/>
    <s v="REG"/>
    <s v="AO"/>
    <s v="NEW SALES"/>
    <m/>
    <s v="MYCX - SEND OPEN PAPERLESS"/>
    <s v="RBS-Regional 3"/>
    <d v="2026-08-16T11:18:17"/>
    <d v="2026-08-16T11:20:05"/>
    <n v="69367393"/>
    <m/>
    <n v="152312243067"/>
    <s v="PT SUN RISE MILL"/>
    <s v="ODP-MRT-FP/29"/>
    <m/>
    <m/>
    <m/>
    <m/>
    <n v="112.42235639369299"/>
    <n v="-7.5144349147699296"/>
    <s v="AMRBS;940137;AM;ISTIHAMIN FITRI;RBS-3;SURAMADU;PSB :+6282137332214/FAJAR/+6282331115521/YOLANDA/purchase7.sunrise@gmail.com/HSI Bisnis (1:1) 50 Mbps (Rp 439.000) PSB Rp 150.000"/>
    <s v="Account Manager"/>
    <m/>
    <m/>
    <m/>
    <m/>
    <m/>
    <m/>
    <m/>
    <m/>
    <m/>
    <m/>
    <m/>
    <s v="16-08-2026 11:39:53"/>
    <m/>
    <m/>
    <s v="INPROGRESS_SC"/>
    <s v="MRT"/>
    <s v="NO ADDON"/>
    <m/>
    <s v="SEND PAPERLESS OPEN"/>
    <s v="- 11_11446;Biaya PSB HSI EBIS Tunai di Depan ~ 11[150000]  - SP_NOSS;SP_NOSS ~ Internet NOSS Multispeed Network[0]  - SP_NOSS;SP_NOSS ~ Internet NOSS Multispeed Network[0]  - E23015;E23015 ~ ES23 - Perangkat ONT[0]  - E23015~null~44292;E23015||11||Abodeme"/>
    <s v="INDIBIZ"/>
    <m/>
    <m/>
    <m/>
    <m/>
    <m/>
    <m/>
    <m/>
    <e v="#NUM!"/>
    <e v="#NUM!"/>
    <x v="1"/>
    <x v="19"/>
  </r>
  <r>
    <n v="2162"/>
    <n v="1002510872"/>
    <n v="3"/>
    <x v="0"/>
    <n v="5"/>
    <s v="MATARAM"/>
    <s v="SUMBAWA"/>
    <s v="TLW"/>
    <s v="REG"/>
    <s v="AO"/>
    <s v="NEW SALES"/>
    <s v="1P INET"/>
    <s v="CANCEL COMPLETED"/>
    <s v="RBS-Regional 3"/>
    <d v="2026-08-05T14:45:08"/>
    <d v="2026-08-16T11:15:15"/>
    <n v="69333730"/>
    <m/>
    <n v="172610203612"/>
    <s v="TK NEGERI 8 TALIWANG"/>
    <s v="ODP-TLW-FH/17"/>
    <s v="WO057704733"/>
    <m/>
    <m/>
    <m/>
    <n v="116.83274"/>
    <n v="-8.7546210000000002"/>
    <s v="MD|MYDB-20260629261299|SC00001/MC00149|TK NEGERI 8 TALIWANG|081339898487"/>
    <s v="MYDIGIBIZPARTNER"/>
    <m/>
    <m/>
    <m/>
    <m/>
    <m/>
    <m/>
    <m/>
    <m/>
    <s v="Management Janji"/>
    <s v="2026-07-25 13:00:00|Tanggal pemasangan :25 JULI 2026 Jam pemasangan : 08.00 - 12.00 Info Tambahan : Hubungi pelanggan dulu sebelum ke lokasi terimakasih|DA7880|MYDITA"/>
    <s v="FCC"/>
    <d v="2026-05-08T14:54:47"/>
    <d v="2026-07-25T00:00:00"/>
    <m/>
    <s v="REJECT_FCC"/>
    <s v="TLW"/>
    <s v="NO ADDON"/>
    <m/>
    <s v="DECLINE : Decline - Terlalu Lama Menunggu EVI PUSPITA EKASARI 40931150|MYDITA"/>
    <s v="HSI Bisnis Promo Ekosistem Hospitality &amp; Tourism PSB 70% - 50 Mbps"/>
    <s v="INDIBIZ"/>
    <m/>
    <m/>
    <d v="2026-07-25T13:00:00"/>
    <s v="2026-07-25 13:00:00|Tanggal pemasangan :25 JULI 2026 Jam pemasangan : 08.00 - 12.00 Info Tambahan : Hubungi pelanggan dulu sebelum ke lokasi terimakasih|DA7880|MYDITA"/>
    <m/>
    <m/>
    <m/>
    <e v="#NUM!"/>
    <e v="#NUM!"/>
    <x v="1"/>
    <x v="0"/>
  </r>
  <r>
    <n v="2163"/>
    <n v="1002517499"/>
    <n v="3"/>
    <x v="2"/>
    <n v="5"/>
    <s v="MADIUN"/>
    <s v="PONOROGO"/>
    <s v="PON"/>
    <s v="REG"/>
    <s v="AO"/>
    <s v="NEW SALES"/>
    <s v="1P INET"/>
    <s v="Completed (PS)"/>
    <s v="RBS-Regional 3"/>
    <d v="2026-08-10T11:43:57"/>
    <d v="2026-08-11T21:42:47"/>
    <n v="69362314"/>
    <m/>
    <n v="152604231084"/>
    <s v="SPBU 54.634.04"/>
    <s v="ODP-PON-FW/63 FW/D02/63.01"/>
    <s v="WO061381449"/>
    <m/>
    <m/>
    <m/>
    <n v="111.480836"/>
    <n v="-7.8407840000000002"/>
    <s v="|MN00282|MYIA-027182251327/POI/Wahyudi Nugroho/081329248170/spbu5.5463404@gmail.com"/>
    <s v="MYIB_ASSISTANT"/>
    <m/>
    <m/>
    <m/>
    <m/>
    <m/>
    <m/>
    <m/>
    <m/>
    <s v="Management Janji"/>
    <s v="2026-08-11 08:00:00 | Tanggal pemasangan: 11/08/2026 Jam pemasangan : pagi / siang Info Tambahan : Hubungi pelanggan dulu sebelum ke lokasi terima kasih."/>
    <s v="FCC"/>
    <d v="2026-10-08T11:54:41"/>
    <d v="2026-08-11T08:00:00"/>
    <m/>
    <s v="PS"/>
    <s v="PON"/>
    <s v="NO ADDON"/>
    <n v="20260811"/>
    <s v="Completed"/>
    <s v="HSI Bisnis Promo HUT Telkom PSB 70% - 50 Mbps"/>
    <s v="INDIBIZ"/>
    <m/>
    <m/>
    <d v="2026-08-11T08:00:00"/>
    <s v="2026-08-11 08:00:00 | Tanggal pemasangan: 11/08/2026 Jam pemasangan : pagi / siang Info Tambahan : Hubungi pelanggan dulu sebelum ke lokasi terima kasih."/>
    <n v="2026"/>
    <n v="8"/>
    <n v="11"/>
    <d v="2026-08-11T00:00:00"/>
    <n v="-0.33333333333575865"/>
    <x v="0"/>
    <x v="2"/>
  </r>
  <r>
    <n v="2164"/>
    <n v="1002531567"/>
    <n v="3"/>
    <x v="2"/>
    <n v="5"/>
    <s v="KEDIRI"/>
    <s v="KEDIRI"/>
    <s v="PAE"/>
    <s v="REG"/>
    <s v="AO"/>
    <s v="NEW SALES"/>
    <m/>
    <s v="Completed (PS)"/>
    <s v="RBS-Regional 3"/>
    <d v="2026-08-17T19:45:03"/>
    <d v="2026-08-17T20:21:33"/>
    <n v="69366716"/>
    <m/>
    <n v="152639219425"/>
    <s v="KLINIK SEHAT TRADISIONAL"/>
    <s v="ODP-PAE-FU/28"/>
    <s v="WO061957463"/>
    <m/>
    <m/>
    <m/>
    <n v="112.2672221"/>
    <n v="-7.865049"/>
    <s v="MD|MYDB-20260814265427|SC20016/MC20202|KLINIK SEHAT TRADISIONAL|08213329614"/>
    <s v="MYDIGIBIZPARTNER"/>
    <m/>
    <m/>
    <m/>
    <m/>
    <m/>
    <m/>
    <m/>
    <m/>
    <s v="Management Janji"/>
    <s v="2026-08-16 08:00:00 | Tanggal Pemasangan : 16 Agustus 2026  Jam Pemasangan : 08:00 15:00  Info Tambahan : Hubungi pelanggan dulu sebelum ke lokasi terimakasih"/>
    <s v="FCC"/>
    <s v="17-08-2026 19:54:51"/>
    <m/>
    <m/>
    <s v="PS"/>
    <s v="PAE"/>
    <s v="NO ADDON"/>
    <n v="20260817"/>
    <s v="Completed"/>
    <s v="- 11_11446;Biaya PSB HSI EBIS Tunai di Depan ~ 11[150000]  - SP_NOSS;SP_NOSS ~ Internet NOSS Multispeed Network[0]  - SP_NOSS;SP_NOSS ~ Internet NOSS Multispeed Network[0]  - E23046;E23046 ~ ES23 - Paket HSI Bisnis[0]  - E23046~null~E23046_UNL;UNL ~ Inter"/>
    <s v="INDIBIZ"/>
    <m/>
    <m/>
    <d v="2026-08-17T07:00:00"/>
    <s v="2026-08-16 08:00:00 | Tanggal Pemasangan : 16 Agustus 2026  Jam Pemasangan : 08:00 15:00  Info Tambahan : Hubungi pelanggan dulu sebelum ke lokasi terimakasih"/>
    <n v="2026"/>
    <n v="8"/>
    <n v="17"/>
    <d v="2026-08-17T00:00:00"/>
    <n v="-0.29166666666424135"/>
    <x v="0"/>
    <x v="5"/>
  </r>
  <r>
    <n v="2165"/>
    <n v="1002525504"/>
    <n v="3"/>
    <x v="1"/>
    <n v="5"/>
    <s v="MADURA"/>
    <s v="BANGKALAN"/>
    <s v="KML"/>
    <s v="REG"/>
    <s v="AO"/>
    <s v="NEW SALES"/>
    <m/>
    <s v="OSS - FALLOUT"/>
    <s v="RBS-Regional 3"/>
    <d v="2026-08-14T08:49:56"/>
    <d v="2026-08-15T14:05:46"/>
    <n v="69365643"/>
    <m/>
    <n v="152436202079"/>
    <s v="KOST BAROKAH"/>
    <s v="ODP-KML-FAC/64"/>
    <s v="WO061732289"/>
    <m/>
    <m/>
    <m/>
    <n v="112.72248449999999"/>
    <n v="-7.1712109000000002"/>
    <s v="|MN02600|/KOST BAROKAH/IMAM CHOSIIN/087755963068/mohfayrussofi1212@gmail.com/HSI Bisnis Promo HUT Telkom (1:1) 75 Mbps (Rp 415.000) PSB Rp 150.000/"/>
    <s v="Sales Force DBS"/>
    <m/>
    <m/>
    <m/>
    <m/>
    <m/>
    <m/>
    <m/>
    <m/>
    <s v="Management Janji"/>
    <s v="2026-08-15 08:00:00|Tanggal pemasangan : 15 AGUSTUS 2026 Jam pemasangan : pagi/siang Info Tambahan : Hubungi pelanggan dulu sebelum ke lokasi terima kasih|40010577|MYDITA"/>
    <s v="FCC"/>
    <s v="14-08-2026 09:10:50"/>
    <d v="2026-08-15T08:00:00"/>
    <s v="Kendala Pelanggan"/>
    <s v="FO_WFM"/>
    <s v="KML"/>
    <s v="NO ADDON"/>
    <m/>
    <s v="Provisioning Failed|WFM|INF009049451|ONT LOS, KENA PENEBANGAN, MASIH REPAIR ULANG"/>
    <s v="- 11_11446;Biaya PSB HSI EBIS Tunai di Depan ~ 11[150000]  - SP_NOSS;SP_NOSS ~ Internet NOSS Multispeed Network[0]  - SP_NOSS;SP_NOSS ~ Internet NOSS Multispeed Network[0]  - E25060;E25060 ~ ES25 - Paket HSI Bisnis (HSIE) Khusus Winback 2.0[0]  - E25060~n"/>
    <s v="INDIBIZ"/>
    <m/>
    <m/>
    <d v="2026-08-15T08:00:00"/>
    <s v="2026-08-15 08:00:00|Tanggal pemasangan : 15 AGUSTUS 2026 Jam pemasangan : pagi/siang Info Tambahan : Hubungi pelanggan dulu sebelum ke lokasi terima kasih|40010577|MYDITA"/>
    <m/>
    <m/>
    <m/>
    <e v="#NUM!"/>
    <e v="#NUM!"/>
    <x v="1"/>
    <x v="1"/>
  </r>
  <r>
    <n v="2166"/>
    <n v="1002529602"/>
    <n v="3"/>
    <x v="1"/>
    <n v="5"/>
    <s v="SBY UTARA"/>
    <s v="LAMONGAN"/>
    <s v="BDG"/>
    <s v="REG"/>
    <s v="AO"/>
    <s v="NEW SALES"/>
    <s v="1P INET"/>
    <s v="Completed (PS)"/>
    <s v="RBS-Regional 3"/>
    <d v="2026-08-16T12:49:56"/>
    <d v="2026-08-17T19:25:38"/>
    <n v="69367459"/>
    <m/>
    <n v="152448204711"/>
    <s v="KANTOR DESA DRAJAT"/>
    <s v="ODP-BDG-FE/124 FE/D10/124.01"/>
    <s v="WO061872596"/>
    <m/>
    <m/>
    <m/>
    <n v="112.387642"/>
    <n v="-6.8819189999999999"/>
    <s v="|MN00216|MYIA-062504554412/POI/hilmi adib/0881036108506/hilmiadib56@gmail.com"/>
    <s v="MYIB_ASSISTANT"/>
    <m/>
    <m/>
    <m/>
    <m/>
    <m/>
    <m/>
    <m/>
    <m/>
    <s v="Management Janji"/>
    <s v="2026-08-17 13:00:00 | Tanggal Pemasangan : 17 Agustus 2026 Jam Pemasangan : 08:00 13:00 Info Tambahan : Hubungi pelanggan dulu sebelum ke lokasi terimakasih"/>
    <s v="FCC"/>
    <s v="16-08-2026 12:55:02"/>
    <d v="2026-08-17T13:00:00"/>
    <s v="Kendala Pelanggan"/>
    <s v="PS"/>
    <s v="BDG"/>
    <s v="NO ADDON"/>
    <n v="20260817"/>
    <s v="Completed"/>
    <s v="HSI Bisnis Promo HUT Telkom PSB 70% - 75 Mbps"/>
    <s v="INDIBIZ"/>
    <m/>
    <m/>
    <d v="2026-08-17T13:00:00"/>
    <s v="2026-08-17 13:00:00 | Tanggal Pemasangan : 17 Agustus 2026 Jam Pemasangan : 08:00 13:00 Info Tambahan : Hubungi pelanggan dulu sebelum ke lokasi terimakasih"/>
    <n v="2026"/>
    <n v="8"/>
    <n v="17"/>
    <d v="2026-08-17T00:00:00"/>
    <n v="-0.54166666666424135"/>
    <x v="0"/>
    <x v="15"/>
  </r>
  <r>
    <n v="2167"/>
    <n v="1002516813"/>
    <n v="3"/>
    <x v="5"/>
    <n v="5"/>
    <s v="SINGARJA"/>
    <s v="GIANYAR"/>
    <s v="GIN"/>
    <s v="REG"/>
    <s v="AO"/>
    <s v="NEW SALES"/>
    <m/>
    <s v="Completed (PS)"/>
    <s v="RBS-Regional 3"/>
    <d v="2026-08-10T08:29:46"/>
    <d v="2026-08-12T09:31:34"/>
    <n v="69362051"/>
    <m/>
    <n v="172407213194"/>
    <s v="SD NEGERI 1 MEDAHAN"/>
    <s v="ODP-GIN-FC/17"/>
    <s v="WO061361102"/>
    <m/>
    <m/>
    <m/>
    <n v="115.3355323"/>
    <n v="-8.5723724000000008"/>
    <s v="|MN02658|/PIC NI KOMANG AYU PRAMESTI/081977840045/sdn1medahan1952@gmail.com"/>
    <s v="Sales Force DBS"/>
    <m/>
    <m/>
    <m/>
    <m/>
    <m/>
    <m/>
    <m/>
    <m/>
    <s v="Management Janji"/>
    <s v="2026-08-11 08:00:00|Nama PIC : ibu pramesti No HP : 081977840045 Alt :  M Janji : (SELASA/11/AGUSTUS/2026) jam Pasang : 09:00 Note : hubungi pelanggan jika ingin kelokasi|40961371|MYDITA"/>
    <s v="FCC"/>
    <d v="2026-10-08T08:40:06"/>
    <d v="2026-08-11T08:00:00"/>
    <m/>
    <s v="PS"/>
    <s v="GIN"/>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1T08:00:00"/>
    <s v="2026-08-11 08:00:00|Nama PIC : ibu pramesti No HP : 081977840045 Alt :  M Janji : (SELASA/11/AGUSTUS/2026) jam Pasang : 09:00 Note : hubungi pelanggan jika ingin kelokasi|40961371|MYDITA"/>
    <n v="2026"/>
    <n v="8"/>
    <n v="12"/>
    <d v="2026-08-12T00:00:00"/>
    <n v="0.66666666666424135"/>
    <x v="0"/>
    <x v="31"/>
  </r>
  <r>
    <n v="2168"/>
    <n v="1002524688"/>
    <n v="3"/>
    <x v="3"/>
    <n v="4"/>
    <s v="YOGYAKARTA"/>
    <s v="SLEMAN"/>
    <s v="PKM"/>
    <s v="REG"/>
    <s v="AO"/>
    <s v="NEW SALES"/>
    <s v="1P INET"/>
    <s v="Completed (PS)"/>
    <s v="RBS-Regional 3"/>
    <d v="2026-08-13T15:22:56"/>
    <d v="2026-08-14T18:00:22"/>
    <n v="69365345"/>
    <m/>
    <n v="146144119894"/>
    <s v="RUMAH WAKAF USMAN BIN AFFAN"/>
    <s v="ODP-PKM-FAB/02 FAB/D01/02.01"/>
    <s v="WO061683800"/>
    <m/>
    <m/>
    <m/>
    <n v="110.4179738"/>
    <n v="-7.7086901999999897"/>
    <s v="|MN02579|MYIA-084151612663/POI/SASONGKOJATi/081585200277/sjati2478@gmail.com"/>
    <s v="MYIB_ASSISTANT"/>
    <m/>
    <m/>
    <m/>
    <m/>
    <m/>
    <m/>
    <m/>
    <m/>
    <s v="Management Janji"/>
    <s v="2026-08-14 12:00:00 | Nama PIC : bapak sasongko No HP : 081585200277 No Alternatif : 088225461230 M Janji : 14/07/2026 Jam Pasang : Pagi NoteÃ‚Â :  Hubungi terlebih dahulu sebelum ke lokasi "/>
    <s v="FCC"/>
    <s v="13-08-2026 15:25:45"/>
    <d v="2026-08-14T12:00:00"/>
    <m/>
    <s v="PS"/>
    <s v="PKM"/>
    <s v="NO ADDON"/>
    <n v="20260814"/>
    <s v="Completed"/>
    <s v="HSI Bisnis Basic Promo HUT Telkom PSB 70% - 100 Mbps"/>
    <s v="INDIBIZ"/>
    <m/>
    <m/>
    <d v="2026-08-14T12:00:00"/>
    <s v="2026-08-14 12:00:00 | Nama PIC : bapak sasongko No HP : 081585200277 No Alternatif : 088225461230 M Janji : 14/07/2026 Jam Pasang : Pagi NoteÃ‚Â :  Hubungi terlebih dahulu sebelum ke lokasi "/>
    <n v="2026"/>
    <n v="8"/>
    <n v="14"/>
    <d v="2026-08-14T00:00:00"/>
    <n v="-0.5"/>
    <x v="0"/>
    <x v="3"/>
  </r>
  <r>
    <n v="2169"/>
    <n v="1002516331"/>
    <n v="3"/>
    <x v="2"/>
    <n v="5"/>
    <s v="MALANG"/>
    <s v="BATU"/>
    <s v="TMP"/>
    <s v="REG"/>
    <s v="AO"/>
    <s v="NEW SALES"/>
    <s v="1P INET"/>
    <s v="Completed (PS)"/>
    <s v="RBS-Regional 3"/>
    <d v="2026-08-09T09:40:56"/>
    <d v="2026-08-09T18:49:47"/>
    <n v="69361747"/>
    <m/>
    <n v="152717204931"/>
    <s v="ANDROMEDA27"/>
    <s v="ODP-TMP-FE/71 FE/D08/71.01"/>
    <s v="WO061304214"/>
    <m/>
    <m/>
    <m/>
    <n v="112.761312872171"/>
    <n v="-7.9952177753545399"/>
    <s v="MD|MYDB-20260809264805|SC20017/MC20200|ANDROMEDA27|6282245408500"/>
    <s v="MYDIGIBIZPARTNER"/>
    <m/>
    <m/>
    <m/>
    <m/>
    <m/>
    <m/>
    <m/>
    <m/>
    <s v="Management Janji"/>
    <s v="2026-08-10 08:00:00 | Tanggal pemasangan: 10/08/2026 Jam pemasangan : pagi / siang Info Tambahan : Hubungi pelanggan dulu sebelum ke lokasi terima kasih."/>
    <s v="FCC"/>
    <d v="2026-09-08T09:55:03"/>
    <d v="2026-08-10T08:00:00"/>
    <m/>
    <s v="PS"/>
    <s v="TMP"/>
    <s v="NO ADDON"/>
    <n v="20260809"/>
    <s v="Completed"/>
    <s v="HSI Bisnis PSB 70% - 300 Mbps"/>
    <s v="INDIBIZ"/>
    <m/>
    <m/>
    <d v="2026-08-10T08:00:00"/>
    <s v="2026-08-10 08:00:00 | Tanggal pemasangan: 10/08/2026 Jam pemasangan : pagi / siang Info Tambahan : Hubungi pelanggan dulu sebelum ke lokasi terima kasih."/>
    <n v="2026"/>
    <n v="8"/>
    <n v="9"/>
    <d v="2026-08-09T00:00:00"/>
    <n v="-1.3333333333357587"/>
    <x v="0"/>
    <x v="11"/>
  </r>
  <r>
    <n v="2170"/>
    <n v="1002527672"/>
    <n v="3"/>
    <x v="1"/>
    <n v="5"/>
    <s v="MADURA"/>
    <s v="BANGKALAN"/>
    <s v="KPP"/>
    <s v="REG"/>
    <s v="AO"/>
    <s v="NEW SALES"/>
    <s v="1P INET"/>
    <s v="Completed (PS)"/>
    <s v="RBS-Regional 3"/>
    <d v="2026-08-15T08:17:56"/>
    <d v="2026-08-17T21:33:36"/>
    <n v="69365873"/>
    <m/>
    <n v="152437905619"/>
    <s v="Warung Madura Silvi fahim"/>
    <s v="ODP-KPP-FD/17 FD/D01/17.01"/>
    <s v="WO061796476"/>
    <m/>
    <m/>
    <m/>
    <n v="113.211982995271"/>
    <n v="-6.8989649751130999"/>
    <s v="MD|MYDB-20260813265276|DN00001/MN00572|Warung Madura Silvi fahim|085745754726"/>
    <s v="MYDIGIBIZPARTNER"/>
    <m/>
    <m/>
    <m/>
    <m/>
    <m/>
    <m/>
    <m/>
    <m/>
    <s v="Management Janji"/>
    <s v="2026-08-18 08:00:00 | Warung Madura Silvi fahim 085745754726"/>
    <s v="FCC"/>
    <s v="15-08-2026 08:25:42"/>
    <d v="2026-08-18T08:00:00"/>
    <m/>
    <s v="PS"/>
    <s v="KPP"/>
    <s v="NO ADDON"/>
    <n v="20260817"/>
    <s v="Completed"/>
    <s v="HSI Bisnis Promo HUT Telkom PSB 70% - 100 Mbps"/>
    <s v="INDIBIZ"/>
    <m/>
    <m/>
    <d v="2026-08-18T08:00:00"/>
    <s v="2026-08-18 08:00:00 | Warung Madura Silvi fahim 085745754726"/>
    <n v="2026"/>
    <n v="8"/>
    <n v="17"/>
    <d v="2026-08-17T00:00:00"/>
    <n v="-1.3333333333357587"/>
    <x v="0"/>
    <x v="1"/>
  </r>
  <r>
    <n v="2171"/>
    <n v="1002520222"/>
    <n v="3"/>
    <x v="4"/>
    <n v="4"/>
    <s v="PEKALONGAN"/>
    <s v="BREBES"/>
    <s v="BRB"/>
    <s v="REG"/>
    <s v="AO"/>
    <s v="NEW SALES"/>
    <s v="1P INET"/>
    <s v="Completed (PS)"/>
    <s v="RBS-Regional 3"/>
    <d v="2026-08-11T14:34:56"/>
    <d v="2026-08-12T13:30:52"/>
    <n v="69363457"/>
    <m/>
    <n v="146284106669"/>
    <s v="MA AS SYAMSURIYYAH"/>
    <s v="ODP-BRB-FAH/015"/>
    <s v="WO061507582"/>
    <m/>
    <m/>
    <m/>
    <n v="109.012076519429"/>
    <n v="-6.9380690695069296"/>
    <s v="MD|MYDB-20260810264890|DB10005/MB10071|MA AS SYAMSURIYYAH|08553261297"/>
    <s v="MYDIGIBIZPARTNER"/>
    <m/>
    <m/>
    <m/>
    <m/>
    <m/>
    <m/>
    <m/>
    <m/>
    <s v="Management Janji"/>
    <s v="2026-08-12 13:00:00 | Nama PIC : BAPAK MUHAMMAD ABDULLAH No HP : 08553261297 No Alternatif : - M Janji : 12/07/2026 Jam Pasang : Pagi NoteÃ‚Â :  Hubungi terlebih dahulu sebelum ke lokasi "/>
    <s v="FCC"/>
    <d v="2026-11-08T14:39:49"/>
    <d v="2026-08-12T13:00:00"/>
    <m/>
    <s v="PS"/>
    <s v="BRB"/>
    <s v="NO ADDON"/>
    <n v="20260812"/>
    <s v="Completed"/>
    <s v="HSI Bisnis Khusus Winback PSB 70% - 50 Mbps"/>
    <s v="INDIBIZ"/>
    <m/>
    <m/>
    <d v="2026-08-12T13:00:00"/>
    <s v="2026-08-12 13:00:00 | Nama PIC : BAPAK MUHAMMAD ABDULLAH No HP : 08553261297 No Alternatif : - M Janji : 12/07/2026 Jam Pasang : Pagi NoteÃ‚Â :  Hubungi terlebih dahulu sebelum ke lokasi "/>
    <n v="2026"/>
    <n v="8"/>
    <n v="12"/>
    <d v="2026-08-12T00:00:00"/>
    <n v="-0.54166666666424135"/>
    <x v="0"/>
    <x v="3"/>
  </r>
  <r>
    <n v="2172"/>
    <n v="1002521538"/>
    <n v="3"/>
    <x v="2"/>
    <n v="5"/>
    <s v="MADIUN"/>
    <s v="PONOROGO"/>
    <s v="SMO"/>
    <s v="REG"/>
    <s v="AO"/>
    <s v="NEW SALES"/>
    <s v="1P INET"/>
    <s v="Completed (PS)"/>
    <s v="RBS-Regional 3"/>
    <d v="2026-08-12T10:16:56"/>
    <d v="2026-08-13T16:25:26"/>
    <n v="69363922"/>
    <m/>
    <n v="152614209515"/>
    <s v="SPBU 54.634.13"/>
    <s v="ODP-SMO-FC/26 FC/D06/26.01"/>
    <s v="WO061562380"/>
    <m/>
    <m/>
    <m/>
    <n v="111.34801899999999"/>
    <n v="-7.8723200000000002"/>
    <s v="|MN00282|MYIA-024043119875/POI/Fajar Isnani/08123420960/isnani1964@gmail.com"/>
    <s v="MYIB_ASSISTANT"/>
    <m/>
    <m/>
    <m/>
    <m/>
    <m/>
    <m/>
    <m/>
    <m/>
    <s v="Management Janji"/>
    <s v="2026-08-13 08:00:00 | Tanggal Pemasangan : 13 Agustus 2026 Jam Pemasangan : 08:00 13:00 Info Tambahan : Hubungi pelanggan dulu sebelum ke lokasi terimakasih"/>
    <s v="FCC"/>
    <d v="2026-12-08T10:39:53"/>
    <d v="2026-08-13T08:00:00"/>
    <m/>
    <s v="PS"/>
    <s v="SMO"/>
    <s v="NO ADDON"/>
    <n v="20260813"/>
    <s v="Completed"/>
    <s v="HSI Bisnis Promo HUT Telkom PSB 70% - 50 Mbps"/>
    <s v="INDIBIZ"/>
    <m/>
    <m/>
    <d v="2026-08-13T08:00:00"/>
    <s v="2026-08-13 08:00:00 | Tanggal Pemasangan : 13 Agustus 2026 Jam Pemasangan : 08:00 13:00 Info Tambahan : Hubungi pelanggan dulu sebelum ke lokasi terimakasih"/>
    <n v="2026"/>
    <n v="8"/>
    <n v="13"/>
    <d v="2026-08-13T00:00:00"/>
    <n v="-0.33333333333575865"/>
    <x v="0"/>
    <x v="2"/>
  </r>
  <r>
    <n v="2173"/>
    <n v="1002528303"/>
    <n v="3"/>
    <x v="3"/>
    <n v="4"/>
    <s v="YOGYAKARTA"/>
    <s v="INNER - YOGYA JATENG SELATAN"/>
    <s v="KBU"/>
    <s v="REG"/>
    <s v="AO"/>
    <s v="NEW SALES"/>
    <m/>
    <s v="Completed (PS)"/>
    <s v="RBS-Regional 3"/>
    <d v="2026-08-15T13:12:42"/>
    <d v="2026-08-15T14:23:56"/>
    <n v="69364986"/>
    <m/>
    <n v="146113147015"/>
    <s v="CV MAJU JAYA ABADI"/>
    <s v="ODP-KBU-FCM/001"/>
    <s v="WO061824701"/>
    <m/>
    <m/>
    <m/>
    <n v="110.36206900000001"/>
    <n v="-7.7976720000000004"/>
    <s v="AMRBS/965966/DINA MENTARI/R3/YOGYAKARTA/PSB HSI BISNIS 1S 300 MBPS PROMO KHUSUS/ARLEN PUTRA SANJAYA/+628112570238/finance@bakpia25.com"/>
    <s v="Account Manager"/>
    <m/>
    <m/>
    <m/>
    <m/>
    <m/>
    <m/>
    <m/>
    <m/>
    <s v="Management Janji"/>
    <s v="2026-08-14 13:00:00|Tanggal pemasangan: 14/08/2026  Jam pemasangan : pagi / siang  Info Tambahan : Hubungi pelanggan dulu sebelum ke lokasi  terima kasih.|40951377|MYDITA"/>
    <s v="FCC"/>
    <s v="15-08-2026 13:39:51"/>
    <m/>
    <m/>
    <s v="PS"/>
    <s v="KBU"/>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7:00:00"/>
    <s v="2026-08-14 13:00:00|Tanggal pemasangan: 14/08/2026  Jam pemasangan : pagi / siang  Info Tambahan : Hubungi pelanggan dulu sebelum ke lokasi  terima kasih.|40951377|MYDITA"/>
    <n v="2026"/>
    <n v="8"/>
    <n v="15"/>
    <d v="2026-08-15T00:00:00"/>
    <n v="-0.29166666666424135"/>
    <x v="0"/>
    <x v="3"/>
  </r>
  <r>
    <n v="2174"/>
    <n v="1002529188"/>
    <n v="3"/>
    <x v="4"/>
    <n v="4"/>
    <s v="SEMARANG"/>
    <s v="INNER - SEMARANG JATENG UTARA"/>
    <s v="MJP"/>
    <s v="REG"/>
    <s v="AO"/>
    <s v="NEW SALES"/>
    <m/>
    <s v="QC MIA - INVALID QUALITY CONTROL MIA"/>
    <s v="RBS-Regional 3"/>
    <d v="2026-08-16T07:08:44"/>
    <d v="2026-08-16T07:31:52"/>
    <n v="69367265"/>
    <m/>
    <n v="142410346160"/>
    <s v="PT. CIPTA KAYA WARNA (SPBU 4459520)"/>
    <s v="ODP-MJP-FCA/031"/>
    <m/>
    <m/>
    <m/>
    <m/>
    <n v="110.563886"/>
    <n v="-7.0405720000000001"/>
    <s v="AMRBS;406295;REG3;UKHIBUL MUKHSININ;ADI SULISTYO WIBOWO;WA 082220938883; SELULER Bisa ke 082229582249;PSB INDIBIZ 50MB 310K 150K"/>
    <s v="Account Manager"/>
    <m/>
    <m/>
    <m/>
    <m/>
    <m/>
    <m/>
    <m/>
    <m/>
    <m/>
    <m/>
    <m/>
    <s v="16-08-2026 07:10:14"/>
    <m/>
    <m/>
    <s v="QC1"/>
    <s v="MJP"/>
    <s v="NO ADDON"/>
    <m/>
    <s v="QC MIA - INVALID QUALITY CONTROL MIA - Tanda Tangan Berbeda - upload ulang ttd digital sesuai KTP"/>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2175"/>
    <n v="1002525887"/>
    <n v="3"/>
    <x v="3"/>
    <n v="4"/>
    <s v="PURWOKERTO"/>
    <s v="PURWOKERTO"/>
    <s v="PWT"/>
    <s v="DGS"/>
    <s v="AO"/>
    <s v="NEW SALES"/>
    <m/>
    <s v="102 | FOLLOW UP COMPLETED"/>
    <s v="DGS-B2B TREG"/>
    <d v="2026-08-14T10:28:09"/>
    <d v="2026-08-14T11:16:57"/>
    <n v="69365763"/>
    <m/>
    <n v="146303609291"/>
    <s v="KANTOR KECAMATAN PATIKRAJA"/>
    <s v="ODP-PWT-FED/003"/>
    <s v="WO061727725"/>
    <m/>
    <m/>
    <m/>
    <n v="109.21427"/>
    <n v="-7.4880089999999999"/>
    <s v="HOTDGS; 730231 ; TREG3;YOGI BAHTIAR ;KANTOR KECAMATAN PATIKRAJA;082136977888;kecamatanpatikraja1@gmail.com"/>
    <s v="MYDIGIBIZPARTNER"/>
    <m/>
    <m/>
    <m/>
    <m/>
    <m/>
    <m/>
    <m/>
    <m/>
    <s v="Management Janji"/>
    <s v="PSB 100 MBPS"/>
    <s v="FCC"/>
    <s v="14-08-2026 10:39:51"/>
    <m/>
    <s v="Kendala Teknik"/>
    <s v="REVOKE"/>
    <s v="PWT"/>
    <s v="NO ADDON"/>
    <m/>
    <s v="Follow Up Revoke Completed, New Order ID : SC1002526097"/>
    <s v="- 11_11450;Biaya PSB Reguler HSI EBIS ~ 11[500000]  - E23015;E23015 ~ ES23 - Perangkat ONT[0]  - E23015~null~44292;E23015||11||Abodemen 0[0]  - E23015~null~E23015_SWONTPREM;SWONTPREM ~ Biaya Sewa ONT Premium ~ E23015[50000]  - E25060;E25060 ~ ES25 - Paket"/>
    <s v="INDIBIZ"/>
    <m/>
    <m/>
    <d v="2026-08-14T21:00:00"/>
    <s v="PSB 100 MBPS"/>
    <m/>
    <m/>
    <m/>
    <e v="#NUM!"/>
    <e v="#NUM!"/>
    <x v="1"/>
    <x v="3"/>
  </r>
  <r>
    <n v="2176"/>
    <n v="1002524422"/>
    <n v="3"/>
    <x v="4"/>
    <n v="4"/>
    <s v="SEMARANG"/>
    <s v="KENDAL"/>
    <s v="SKR"/>
    <s v="REG"/>
    <s v="AO"/>
    <s v="NEW SALES"/>
    <s v="1P INET"/>
    <s v="Completed (PS)"/>
    <s v="RBS-Regional 3"/>
    <d v="2026-08-13T14:10:57"/>
    <d v="2026-08-14T21:04:10"/>
    <n v="69365233"/>
    <m/>
    <n v="141409102268"/>
    <s v="Istana mart"/>
    <s v="ODP-SKR-FA/080 FA/D07/080.01"/>
    <s v="WO061674522"/>
    <m/>
    <m/>
    <m/>
    <n v="110.04906941811601"/>
    <n v="-7.0864599348386497"/>
    <s v="|MN01684|MYIA-094557087213/POI/Ayuq astuti/081326837346/setiyonoarif902@gmail.com"/>
    <s v="MYIB_ASSISTANT"/>
    <m/>
    <m/>
    <m/>
    <m/>
    <m/>
    <m/>
    <m/>
    <m/>
    <s v="Management Janji"/>
    <s v="2026-08-14 13:00:00 | Tanggal pemasangan: 14/08/2026 Jam pemasangan : pagi / siang Info Tambahan : Hubungi pelanggan dulu sebelum ke lokasi terima kasih."/>
    <s v="FCC"/>
    <s v="13-08-2026 14:39:50"/>
    <d v="2026-08-14T13:00:00"/>
    <m/>
    <s v="PS"/>
    <s v="SKR"/>
    <s v="NO ADDON"/>
    <n v="20260814"/>
    <s v="Completed"/>
    <s v="HSI Bisnis Promo HUT Telkom PSB 70% - 150 Mbps"/>
    <s v="INDIBIZ"/>
    <m/>
    <m/>
    <d v="2026-08-14T13:00:00"/>
    <s v="2026-08-14 13:00:00 | Tanggal pemasangan: 14/08/2026 Jam pemasangan : pagi / siang Info Tambahan : Hubungi pelanggan dulu sebelum ke lokasi terima kasih."/>
    <n v="2026"/>
    <n v="8"/>
    <n v="14"/>
    <d v="2026-08-14T00:00:00"/>
    <n v="-0.54166666666424135"/>
    <x v="0"/>
    <x v="3"/>
  </r>
  <r>
    <n v="2177"/>
    <n v="1002525644"/>
    <n v="3"/>
    <x v="6"/>
    <n v="5"/>
    <s v="JEMBER"/>
    <s v="JEMBER"/>
    <s v="KLT"/>
    <s v="REG"/>
    <s v="AO"/>
    <s v="NEW SALES"/>
    <s v="1P INET"/>
    <s v="Completed (PS)"/>
    <s v="RBS-Regional 3"/>
    <d v="2026-08-14T09:32:56"/>
    <d v="2026-08-15T12:47:35"/>
    <n v="69365701"/>
    <m/>
    <n v="152538203666"/>
    <s v="TOKO UFAIRA"/>
    <s v="ODP-KLT-FE/10 FE/D01/10.01"/>
    <s v="WO061721489"/>
    <m/>
    <m/>
    <m/>
    <n v="113.890311"/>
    <n v="-8.0999970000000001"/>
    <s v="|MC30027|MYIA-069701614193/POI/FAHRUL AQIL HIDAYATULLAH/085258896476/aqilfairul594@gmail.com"/>
    <s v="MYIB_ASSISTANT"/>
    <m/>
    <m/>
    <m/>
    <m/>
    <m/>
    <m/>
    <m/>
    <m/>
    <s v="Management Janji"/>
    <s v="2026-08-15 08:00:00 | M Janji : (15/08/2026) jam Pasang : 09:00 Note : hubungi pelanggan jika ingin kelokasi"/>
    <s v="FCC"/>
    <s v="14-08-2026 09:40:20"/>
    <d v="2026-08-15T08:00:00"/>
    <m/>
    <s v="PS"/>
    <s v="KLT"/>
    <s v="NETMONK"/>
    <n v="20260815"/>
    <s v="Completed"/>
    <s v="HSI Bisnis Bundling Netmonk PSB 70% Promo - 200 Mbps"/>
    <s v="INDIBIZ"/>
    <m/>
    <m/>
    <d v="2026-08-15T08:00:00"/>
    <s v="2026-08-15 08:00:00 | M Janji : (15/08/2026) jam Pasang : 09:00 Note : hubungi pelanggan jika ingin kelokasi"/>
    <n v="2026"/>
    <n v="8"/>
    <n v="15"/>
    <d v="2026-08-15T00:00:00"/>
    <n v="-0.33333333333575865"/>
    <x v="0"/>
    <x v="14"/>
  </r>
  <r>
    <n v="2178"/>
    <n v="1002527820"/>
    <n v="3"/>
    <x v="5"/>
    <n v="5"/>
    <s v="SINGARJA"/>
    <s v="KLUNGKUNG"/>
    <s v="APR"/>
    <s v="REG"/>
    <s v="AO"/>
    <s v="NEW SALES"/>
    <m/>
    <s v="Completed (PS)"/>
    <s v="RBS-Regional 3"/>
    <d v="2026-08-15T09:46:40"/>
    <d v="2026-08-15T13:43:54"/>
    <n v="69363051"/>
    <m/>
    <n v="172404209342"/>
    <s v="SMP NEGERI 2 ABANG"/>
    <s v="ODP-APR-FD/58"/>
    <s v="WO061802278"/>
    <m/>
    <m/>
    <m/>
    <n v="115.614019"/>
    <n v="-8.3507639999999999"/>
    <s v="|MN02750|/PIC I WAYAN SARYA/085842056440-082144951066/spandabang60@gmail.com"/>
    <s v="Sales Force DBS"/>
    <m/>
    <m/>
    <m/>
    <m/>
    <m/>
    <m/>
    <m/>
    <m/>
    <s v="Management Janji"/>
    <s v="2026-08-12 13:00:00|M Janji : (12/08/2026)  jam Pasang : 09:00  Note : hubungi pelanggan jika ingin kelokasi|40900827|MYDITA"/>
    <s v="FCC"/>
    <s v="15-08-2026 09:55:09"/>
    <m/>
    <s v="Kendala Teknik"/>
    <s v="PS"/>
    <s v="APR"/>
    <s v="NO ADDON"/>
    <n v="20260815"/>
    <s v="Completed"/>
    <s v="- 11_11446;Biaya PSB HSI EBIS Tunai di Depan ~ 11[150000]  - E23015;E23015 ~ ES23 - Perangkat ONT[0]  - E23015~null~44292;E23015||11||Abodemen 0[0]  - E23015~null~E23015_SWONT;SWONT ~ Biaya Sewa ONT ~ E23015[30000]  - E25061;E25061 ~ ES25 - Paket HSI Basi"/>
    <s v="INDIBIZ"/>
    <m/>
    <m/>
    <d v="2026-08-15T07:00:00"/>
    <s v="2026-08-12 13:00:00|M Janji : (12/08/2026)  jam Pasang : 09:00  Note : hubungi pelanggan jika ingin kelokasi|40900827|MYDITA"/>
    <n v="2026"/>
    <n v="8"/>
    <n v="15"/>
    <d v="2026-08-15T00:00:00"/>
    <n v="-0.29166666666424135"/>
    <x v="0"/>
    <x v="6"/>
  </r>
  <r>
    <n v="2179"/>
    <n v="1002511405"/>
    <n v="3"/>
    <x v="1"/>
    <n v="5"/>
    <s v="SBY UTARA"/>
    <s v="TANDES"/>
    <s v="KLN"/>
    <s v="REG"/>
    <s v="AO"/>
    <s v="NEW SALES"/>
    <s v="1P INET"/>
    <s v="Completed (PS)"/>
    <s v="RBS-Regional 3"/>
    <d v="2026-08-06T07:38:56"/>
    <d v="2026-08-10T13:36:09"/>
    <n v="69359530"/>
    <m/>
    <n v="152418250708"/>
    <s v="PT. EVOSALVO"/>
    <s v="ODP-TDS-FDM/07 FDM/D01/07.01"/>
    <s v="WO061034601"/>
    <m/>
    <m/>
    <m/>
    <n v="112.6863508"/>
    <n v="-7.2367782999999903"/>
    <s v="|MN01401|MYIA-057377579385/POI/FIA/081338384647/zulfia.n@everseikogroup.com"/>
    <s v="MYIB_ASSISTANT"/>
    <m/>
    <m/>
    <m/>
    <m/>
    <m/>
    <m/>
    <m/>
    <m/>
    <s v="Management Janji"/>
    <s v="2026-08-11 08:00:00 | Nama PIC : Fia No HP : 081338384647 Alt :  M Janji : 07/08/2026 Jam Pasang : 08.00 - 13:00  NoteÃ‚Â :  hubungi terlebih dahulu sebelum kelokasi"/>
    <s v="FCC"/>
    <d v="2026-06-08T07:40:01"/>
    <d v="2026-08-11T08:00:00"/>
    <m/>
    <s v="PS"/>
    <s v="KLN"/>
    <s v="NO ADDON"/>
    <n v="20260810"/>
    <s v="Completed"/>
    <s v="HSI Bisnis Promo HUT Telkom PSB 70% - 200 Mbps"/>
    <s v="INDIBIZ"/>
    <m/>
    <m/>
    <d v="2026-08-11T08:00:00"/>
    <s v="2026-08-11 08:00:00 | Nama PIC : Fia No HP : 081338384647 Alt :  M Janji : 07/08/2026 Jam Pasang : 08.00 - 13:00  NoteÃ‚Â :  hubungi terlebih dahulu sebelum kelokasi"/>
    <n v="2026"/>
    <n v="8"/>
    <n v="10"/>
    <d v="2026-08-10T00:00:00"/>
    <n v="-1.3333333333357587"/>
    <x v="0"/>
    <x v="27"/>
  </r>
  <r>
    <n v="2180"/>
    <n v="1002509403"/>
    <n v="3"/>
    <x v="4"/>
    <n v="4"/>
    <s v="PEKALONGAN"/>
    <s v="PEKALONGAN"/>
    <s v="PKL"/>
    <s v="REG"/>
    <s v="AO"/>
    <s v="NEW SALES"/>
    <m/>
    <s v="Completed (PS)"/>
    <s v="RBS-Regional 3"/>
    <d v="2026-08-04T18:05:02"/>
    <d v="2026-08-04T18:54:13"/>
    <n v="69357831"/>
    <m/>
    <n v="142202154687"/>
    <s v="LYY MEDIA CELLULER"/>
    <s v="ODP-PKL-FS/015"/>
    <s v="WO060929311"/>
    <m/>
    <m/>
    <m/>
    <n v="109.668244"/>
    <n v="-6.9062729999999997"/>
    <s v="|MN00925|MYIA-006352795685/POI/m erikza al fajrisyah/085199193282/hulandafluu@gmail.com"/>
    <s v="Sales Profesional"/>
    <m/>
    <m/>
    <m/>
    <m/>
    <m/>
    <m/>
    <m/>
    <m/>
    <s v="Management Janji"/>
    <s v="2026-08-04 15:00:00 |   M Janji : (04/08/2026)  jam Pasang : 09:00  Note : hubungi pelanggan jika ingin kelokasi"/>
    <s v="FCC"/>
    <d v="2026-04-08T18:09:54"/>
    <m/>
    <m/>
    <s v="PS"/>
    <s v="PKL"/>
    <s v="NO ADDON"/>
    <n v="20260804"/>
    <s v="Completed"/>
    <s v="- 11_11446;Biaya PSB HSI EBIS Tunai di Depan ~ 11[150000]  - SP_NOSS;SP_NOSS ~ Internet NOSS Multispeed Network[0]  - SP_NOSS;SP_NOSS ~ Internet NOSS Multispeed Network[0]  - E25060;E25060 ~ ES25 - Paket HSI Bisnis (HSIE) Khusus Winback 2.0[0]  - E25060~n"/>
    <s v="INDIBIZ"/>
    <m/>
    <m/>
    <d v="2026-08-04T07:00:00"/>
    <s v="2026-08-04 15:00:00 |   M Janji : (04/08/2026)  jam Pasang : 09:00  Note : hubungi pelanggan jika ingin kelokasi"/>
    <n v="2026"/>
    <n v="8"/>
    <n v="4"/>
    <d v="2026-08-04T00:00:00"/>
    <n v="-0.29166666666424135"/>
    <x v="0"/>
    <x v="3"/>
  </r>
  <r>
    <n v="2181"/>
    <n v="1002524072"/>
    <n v="3"/>
    <x v="5"/>
    <n v="5"/>
    <s v="SINGARJA"/>
    <s v="TABANAN"/>
    <s v="TBN"/>
    <s v="REG"/>
    <s v="AO"/>
    <s v="NEW SALES"/>
    <m/>
    <s v="Completed (PS)"/>
    <s v="RBS-Regional 3"/>
    <d v="2026-08-13T12:20:03"/>
    <d v="2026-08-13T17:09:56"/>
    <n v="69365040"/>
    <m/>
    <n v="172413244435"/>
    <s v="PT. MERTA HARUMAS"/>
    <s v="ODP-TBN-FDD/17"/>
    <s v="WO061669488"/>
    <m/>
    <m/>
    <m/>
    <n v="115.2225619"/>
    <n v="-8.3272320999999998"/>
    <s v="MN02658/PT. MERTA HARUMAS/PIC NI NYOMAN SUMAWATI/081339049176/spbu.bali.5480326@gmail.com"/>
    <s v="Sales Force DBS"/>
    <m/>
    <m/>
    <m/>
    <m/>
    <m/>
    <m/>
    <m/>
    <m/>
    <s v="Management Janji"/>
    <s v="2026-08-14 13:00:00|Jam Pemasangan : 08:00 - 12.00 Tanggal Pemasangan : 14/08/2026 Info Tambahan : Hubungi pelanggan sebelum datang ke lokasi|40981184|MYDITA"/>
    <s v="FCC"/>
    <s v="13-08-2026 12:25:00"/>
    <d v="2026-08-14T13:00:00"/>
    <m/>
    <s v="PS"/>
    <s v="TBN"/>
    <s v="NO ADDON"/>
    <n v="20260813"/>
    <s v="Completed"/>
    <s v="- 11_11446;Biaya PSB HSI EBIS Tunai di Depan ~ 11[150000]  - SP_NOSS;SP_NOSS ~ Internet NOSS Multispeed Network[0]  - E23015;E23015 ~ ES23 - Perangkat ONT[0]  - E23015~null~44292;E23015||11||Abodemen 0[0]  - E23015~null~E23015_SWONT;SWONT ~ Biaya Sewa ONT"/>
    <s v="INDIBIZ"/>
    <m/>
    <m/>
    <d v="2026-08-14T13:00:00"/>
    <s v="2026-08-14 13:00:00|Jam Pemasangan : 08:00 - 12.00 Tanggal Pemasangan : 14/08/2026 Info Tambahan : Hubungi pelanggan sebelum datang ke lokasi|40981184|MYDITA"/>
    <n v="2026"/>
    <n v="8"/>
    <n v="13"/>
    <d v="2026-08-13T00:00:00"/>
    <n v="-1.5416666666642413"/>
    <x v="0"/>
    <x v="25"/>
  </r>
  <r>
    <n v="2182"/>
    <n v="1002519391"/>
    <n v="3"/>
    <x v="4"/>
    <n v="4"/>
    <s v="PEKALONGAN"/>
    <s v="PEMALANG"/>
    <s v="PML"/>
    <s v="REG"/>
    <s v="AO"/>
    <s v="NEW SALES"/>
    <s v="1P INET"/>
    <s v="98 | OSS - CANCEL COMPLETE"/>
    <s v="RBS-Regional 3"/>
    <d v="2026-08-11T10:55:57"/>
    <d v="2026-08-13T08:39:29"/>
    <n v="69363041"/>
    <m/>
    <n v="142278112666"/>
    <s v="EURO CELL"/>
    <s v="ODP-PML-FAV/008 FAV/D02/008.01"/>
    <s v="WO061476618"/>
    <m/>
    <m/>
    <m/>
    <n v="109.331064"/>
    <n v="-6.9062650000000003"/>
    <s v="|MN02086|MYIA-030209656661/POI/Khamim/082322332230/kamtaipa@gmail.com"/>
    <s v="MYIB_ASSISTANT"/>
    <m/>
    <m/>
    <m/>
    <m/>
    <m/>
    <m/>
    <m/>
    <m/>
    <s v="Management Janji"/>
    <s v="2026-08-12 08:00:00 | Nama PIC : BAPAK KHAMIM No HP : 082322332230 No Alternatif : M Janji : 12/07/2026 Jam Pasang : Pagi NoteÃ‚Â :  Hubungi terlebih dahulu sebelum ke lokasi "/>
    <s v="FCC"/>
    <d v="2026-11-08T11:10:21"/>
    <d v="2026-08-12T08:00:00"/>
    <s v="Kendala Pelanggan"/>
    <s v="CANCEL"/>
    <s v="PML"/>
    <s v="NO ADDON"/>
    <m/>
    <s v="Cancel Completed"/>
    <s v="HSI Bisnis Promo HUT Telkom PSB 70% - 100 Mbps Dual Band"/>
    <s v="INDIBIZ"/>
    <m/>
    <m/>
    <d v="2026-08-12T08:00:00"/>
    <s v="2026-08-12 08:00:00 | Nama PIC : BAPAK KHAMIM No HP : 082322332230 No Alternatif : M Janji : 12/07/2026 Jam Pasang : Pagi NoteÃ‚Â :  Hubungi terlebih dahulu sebelum ke lokasi "/>
    <m/>
    <m/>
    <m/>
    <e v="#NUM!"/>
    <e v="#NUM!"/>
    <x v="1"/>
    <x v="3"/>
  </r>
  <r>
    <n v="2183"/>
    <n v="1002512799"/>
    <n v="3"/>
    <x v="3"/>
    <n v="4"/>
    <s v="YOGYAKARTA"/>
    <s v="SLEMAN"/>
    <s v="GOD"/>
    <s v="REG"/>
    <s v="AO"/>
    <s v="NEW SALES"/>
    <m/>
    <s v="FCC - HD1A - PROGRESS"/>
    <s v="RBS-Regional 3"/>
    <d v="2026-08-06T15:02:43"/>
    <d v="2026-08-06T15:04:38"/>
    <n v="69360084"/>
    <m/>
    <n v="146136128911"/>
    <s v="Jaringan Multimedia Indonesia"/>
    <m/>
    <m/>
    <m/>
    <m/>
    <m/>
    <n v="110.249332241266"/>
    <n v="-7.8075403090454598"/>
    <s v="AMRBS/403103/ANISA DWIARYANI/R3/YOGYAKARTA/PSB HSI BISNIS BASIC 1S 50 MBPS PROMO HUT TELKOM 1:2/Jaringan Multimedia Indonesia/081229749275 081804098210/johanfirdi@gmail.com"/>
    <s v="Amex"/>
    <m/>
    <m/>
    <m/>
    <m/>
    <m/>
    <m/>
    <m/>
    <m/>
    <m/>
    <m/>
    <m/>
    <d v="2026-06-08T15:25:44"/>
    <m/>
    <m/>
    <s v="FCC"/>
    <s v="GOD"/>
    <s v="NO ADDON"/>
    <m/>
    <s v="MYDITA RBS - HD1A - PROGRESS"/>
    <s v="- 11_11446;Biaya PSB HSI EBIS Tunai di Depan ~ 11[150000]  - SP_NOSS;SP_NOSS ~ Internet NOSS Multispeed Network[0]  - SP_NOSS;SP_NOSS ~ Internet NOSS Multispeed Network[0]  - E25061;E25061 ~ ES25 - Paket HSI Basic (HSIEF) Khusus Winback 2.0[0]  - E25061~n"/>
    <s v="INDIBIZ"/>
    <m/>
    <m/>
    <m/>
    <m/>
    <m/>
    <m/>
    <m/>
    <e v="#NUM!"/>
    <e v="#NUM!"/>
    <x v="1"/>
    <x v="3"/>
  </r>
  <r>
    <n v="2184"/>
    <n v="1002517816"/>
    <n v="3"/>
    <x v="2"/>
    <n v="5"/>
    <s v="MADIUN"/>
    <s v="MADIUN"/>
    <s v="UTR"/>
    <s v="REG"/>
    <s v="AO"/>
    <s v="NEW SALES"/>
    <m/>
    <s v="Completed (PS)"/>
    <s v="RBS-Regional 3"/>
    <d v="2026-08-10T13:41:32"/>
    <d v="2026-08-10T16:47:44"/>
    <n v="69359801"/>
    <m/>
    <n v="152630205415"/>
    <s v="SPBU 54.631.06"/>
    <s v="ODP-UTR-FD/55"/>
    <s v="WO061401842"/>
    <m/>
    <m/>
    <m/>
    <n v="111.5326754"/>
    <n v="-7.7295334999999996"/>
    <s v="|MN00265|MYIA-060859571947/POI/ROBBY PERMANA PUTRA/089619618698/spbu5463106@gmail.com"/>
    <s v="MYDIGIBIZPARTNER"/>
    <m/>
    <m/>
    <m/>
    <m/>
    <m/>
    <m/>
    <m/>
    <m/>
    <s v="Management Janji"/>
    <s v="2026-08-07 08:00:00 | Jam pemasangan : 12.00  Info Tambahan : Hubungi pelanggan dulu sebelum ke lokasi  terimakasih "/>
    <s v="FCC"/>
    <d v="2026-10-08T13:54:44"/>
    <m/>
    <m/>
    <s v="PS"/>
    <s v="UTR"/>
    <s v="NO ADDON"/>
    <n v="20260810"/>
    <s v="Completed"/>
    <s v="- 11_11446;Biaya PSB HSI EBIS Tunai di Depan ~ 11[150000]  - SP_NOSS;SP_NOSS ~ Internet NOSS Multispeed Network[0]  - SP_NOSS;SP_NOSS ~ Internet NOSS Multispeed Network[0]  - E25060;E25060 ~ ES25 - Paket HSI Bisnis (HSIE) Khusus Winback 2.0[0]  - E25060~n"/>
    <s v="INDIBIZ"/>
    <m/>
    <m/>
    <d v="2026-08-10T07:00:00"/>
    <s v="2026-08-07 08:00:00 | Jam pemasangan : 12.00  Info Tambahan : Hubungi pelanggan dulu sebelum ke lokasi  terimakasih "/>
    <n v="2026"/>
    <n v="8"/>
    <n v="10"/>
    <d v="2026-08-10T00:00:00"/>
    <n v="-0.29166666666424135"/>
    <x v="0"/>
    <x v="20"/>
  </r>
  <r>
    <n v="2185"/>
    <n v="1002523448"/>
    <n v="3"/>
    <x v="3"/>
    <n v="4"/>
    <s v="YOGYAKARTA"/>
    <s v="INNER - YOGYA JATENG SELATAN"/>
    <s v="PGR"/>
    <s v="REG"/>
    <s v="AO"/>
    <s v="NEW SALES"/>
    <s v="2P INET + VOICE"/>
    <s v="102 | FOLLOW UP COMPLETED"/>
    <s v="RBS-Regional 3"/>
    <d v="2026-08-13T09:19:57"/>
    <d v="2026-08-13T14:58:35"/>
    <n v="69364787"/>
    <n v="2745060873"/>
    <n v="141114227918"/>
    <s v="MATARAM VILLA JOGJA / LANGKAH BERSAMA PROPERTY"/>
    <s v="ODP-PGR-FAX/024 FAX/D02/024.01"/>
    <s v="WO061642751"/>
    <m/>
    <m/>
    <m/>
    <n v="110.357856"/>
    <n v="-7.8092240000000004"/>
    <s v="|MC80054|MYIA-032362016126/POI/A ISYAD KAMALI/081615640174/mataramvillajogja@gmail.com"/>
    <s v="MYIB_ASSISTANT"/>
    <m/>
    <m/>
    <m/>
    <m/>
    <m/>
    <m/>
    <m/>
    <m/>
    <s v="Management Janji"/>
    <s v="2026-08-14 08:00:00 | telp : 081615640174 M Janji : (14/08/2026) jam Pasang : 09:00 Note : hubungi pelanggan jika ingin kelokasi"/>
    <s v="FCC"/>
    <s v="13-08-2026 09:40:08"/>
    <d v="2026-08-14T08:00:00"/>
    <m/>
    <s v="REVOKE"/>
    <s v="PGR"/>
    <s v="NO ADDON"/>
    <m/>
    <s v="Follow Up Revoke Completed, New Order ID : SC1002524600"/>
    <s v="HSI Bisnis Basic Bundling Phone PSB 70% - Free 800 Menit Promo - 100 Mbps"/>
    <s v="INDIBIZ"/>
    <m/>
    <m/>
    <d v="2026-08-14T08:00:00"/>
    <s v="2026-08-14 08:00:00 | telp : 081615640174 M Janji : (14/08/2026) jam Pasang : 09:00 Note : hubungi pelanggan jika ingin kelokasi"/>
    <m/>
    <m/>
    <m/>
    <e v="#NUM!"/>
    <e v="#NUM!"/>
    <x v="1"/>
    <x v="3"/>
  </r>
  <r>
    <n v="2186"/>
    <n v="1002514413"/>
    <n v="3"/>
    <x v="1"/>
    <n v="5"/>
    <s v="SBY SELATAN"/>
    <s v="KETINTANG"/>
    <s v="IJK"/>
    <s v="REG"/>
    <s v="AO"/>
    <s v="NEW SALES"/>
    <s v="1P INET"/>
    <s v="Completed (PS)"/>
    <s v="RBS-Regional 3"/>
    <d v="2026-08-07T11:47:57"/>
    <d v="2026-08-08T14:25:22"/>
    <n v="69360679"/>
    <m/>
    <n v="152306253187"/>
    <s v="SPARTAN INDONESIA"/>
    <s v="ODP-IJK-FBP/13 FBP/D02/13.01"/>
    <s v="WO061152965"/>
    <m/>
    <m/>
    <m/>
    <n v="112.726981831705"/>
    <n v="-7.3456357125932303"/>
    <s v="|MN00458|MYIA-083793578515/POI/BINCAR/085791348876/bincartsinurat@gmail.com"/>
    <s v="MYIB_ASSISTANT"/>
    <m/>
    <m/>
    <m/>
    <m/>
    <m/>
    <m/>
    <m/>
    <m/>
    <s v="Management Janji"/>
    <s v="2026-08-10 15:00:00 | M Janji : (08/08/026) jam Pasang : 09:00 Note : hubungi pelanggan jika ingin kelokasi"/>
    <s v="FCC"/>
    <d v="2026-07-08T11:55:04"/>
    <d v="2026-08-10T15:00:00"/>
    <m/>
    <s v="PS"/>
    <s v="IJK"/>
    <s v="NO ADDON"/>
    <n v="20260808"/>
    <s v="Completed"/>
    <s v="HSI Bisnis Basic Promo HUT Telkom PSB 70% - 75 Mbps"/>
    <s v="INDIBIZ"/>
    <m/>
    <m/>
    <d v="2026-08-10T15:00:00"/>
    <s v="2026-08-10 15:00:00 | M Janji : (08/08/026) jam Pasang : 09:00 Note : hubungi pelanggan jika ingin kelokasi"/>
    <n v="2026"/>
    <n v="8"/>
    <n v="8"/>
    <d v="2026-08-08T00:00:00"/>
    <n v="-2.625"/>
    <x v="0"/>
    <x v="8"/>
  </r>
  <r>
    <n v="2187"/>
    <n v="1002505626"/>
    <n v="3"/>
    <x v="4"/>
    <n v="4"/>
    <s v="PEKALONGAN"/>
    <s v="TEGAL"/>
    <s v="TEG"/>
    <s v="REG"/>
    <s v="AO"/>
    <s v="NEW SALES"/>
    <m/>
    <s v="Completed (PS)"/>
    <s v="RBS-Regional 3"/>
    <d v="2026-08-03T09:34:20"/>
    <d v="2026-08-04T13:17:35"/>
    <n v="69357235"/>
    <m/>
    <n v="142212126634"/>
    <s v="SMP NEGERI 2 KRAMAT"/>
    <s v="ODP-TEG-FAG/019"/>
    <s v="WO060798507"/>
    <m/>
    <m/>
    <m/>
    <n v="109.189907312393"/>
    <n v="-6.89574875935919"/>
    <s v="AMRBS;403095;REG3;BAYU;085100296564;HSI 1S 100MB;535K;PIC 082325252001"/>
    <s v="Account Manager"/>
    <m/>
    <m/>
    <m/>
    <m/>
    <m/>
    <m/>
    <m/>
    <m/>
    <s v="Management Janji"/>
    <s v="2026-08-04 13:00:00|No Hp Pic : 082325252001 No alt : - Jam Pemasangan : pagi/ siang Tanggal Pemasangan : 04/08/2026 hub sebelum ke lokasi|40961370|MYDITA"/>
    <s v="FCC"/>
    <d v="2026-03-08T09:40:13"/>
    <d v="2026-08-04T13:00:00"/>
    <m/>
    <s v="PS"/>
    <s v="TEG"/>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13:00:00"/>
    <s v="2026-08-04 13:00:00|No Hp Pic : 082325252001 No alt : - Jam Pemasangan : pagi/ siang Tanggal Pemasangan : 04/08/2026 hub sebelum ke lokasi|40961370|MYDITA"/>
    <n v="2026"/>
    <n v="8"/>
    <n v="4"/>
    <d v="2026-08-04T00:00:00"/>
    <n v="-0.54166666666424135"/>
    <x v="0"/>
    <x v="3"/>
  </r>
  <r>
    <n v="2188"/>
    <n v="1002520723"/>
    <n v="3"/>
    <x v="6"/>
    <n v="5"/>
    <s v="SIDOARJO"/>
    <s v="MOJOKERTO"/>
    <s v="MIP"/>
    <s v="REG"/>
    <s v="AO"/>
    <s v="NEW SALES"/>
    <m/>
    <s v="Completed (PS)"/>
    <s v="RBS-Regional 3"/>
    <d v="2026-08-11T16:26:24"/>
    <d v="2026-08-13T10:53:58"/>
    <n v="69363633"/>
    <n v="3215215032"/>
    <n v="152313204940"/>
    <s v="GUDANG JMB"/>
    <s v="ODP-MIP-FA/36"/>
    <s v="WO061615816"/>
    <m/>
    <m/>
    <m/>
    <n v="112.46213590000001"/>
    <n v="-7.4041848999999997"/>
    <s v="|MC30111|/MOCH IMRON AFANDI /85732366110/imronafandi048@gmail.com"/>
    <s v="Sales Force DBS"/>
    <m/>
    <m/>
    <m/>
    <m/>
    <m/>
    <m/>
    <m/>
    <m/>
    <s v="Management Janji"/>
    <s v="2026-08-13 13:00:00|Nama Pic : BP FANDI No Hp Pic : 085732366110 Jam Pemasangan : 08:00 - 12.00 Tanggal Pemasangan : KAMIS 13 AGUSTUS 2026 Info Tambahan : Hubungi pelanggan sebelum datang ke lokasi|40961370|MYDITA"/>
    <s v="FCC"/>
    <d v="2026-11-08T16:39:47"/>
    <d v="2026-08-13T13:00:00"/>
    <m/>
    <s v="PS"/>
    <s v="MIP"/>
    <s v="NO ADDON"/>
    <n v="20260813"/>
    <s v="Completed"/>
    <s v="- BWY DL;BWY DL ~ Saluran Dua Arah(BothWay)[0]  - E23053;E23053 ~ ES23 - Paket HSI Bisnis  Phone (PHONE)[0]  - E23053~null~44864;E23053||11||Abodemen 0[0]  - E23053~null~E23053_IN800;IN800 ~ Free Lokal dan SLJJ 800 Menit ~ E23053[40000]  - 11_11446;Biaya "/>
    <s v="INDIBIZ"/>
    <m/>
    <m/>
    <d v="2026-08-13T13:00:00"/>
    <s v="2026-08-13 13:00:00|Nama Pic : BP FANDI No Hp Pic : 085732366110 Jam Pemasangan : 08:00 - 12.00 Tanggal Pemasangan : KAMIS 13 AGUSTUS 2026 Info Tambahan : Hubungi pelanggan sebelum datang ke lokasi|40961370|MYDITA"/>
    <n v="2026"/>
    <n v="8"/>
    <n v="13"/>
    <d v="2026-08-13T00:00:00"/>
    <n v="-0.54166666666424135"/>
    <x v="0"/>
    <x v="19"/>
  </r>
  <r>
    <n v="2189"/>
    <n v="1002519686"/>
    <n v="3"/>
    <x v="3"/>
    <n v="4"/>
    <s v="PURWOKERTO"/>
    <s v="PURWOKERTO"/>
    <s v="PWT"/>
    <s v="REG"/>
    <s v="AO"/>
    <s v="NEW SALES"/>
    <m/>
    <s v="CANCEL COMPLETED"/>
    <s v="RBS-Regional 3"/>
    <d v="2026-08-11T12:09:13"/>
    <d v="2026-08-15T02:01:22"/>
    <n v="69363227"/>
    <m/>
    <n v="146303609809"/>
    <s v="SMP NEGERI 1 KEMBARAN"/>
    <s v="ODP-PWT-FBK/003"/>
    <m/>
    <m/>
    <m/>
    <m/>
    <n v="109.286965728835"/>
    <n v="-7.4079166893025699"/>
    <s v="PSB;MN02713;SMP NEGERI 1 KEMBARAN;082134062273;PSB HSI BISNIS 300MBPS PROMO ULTAH TELKOM;smpnegeri01kembaran@gmail.com;BACHTIAR;-7.4079166893025725, 109.28696572883577"/>
    <s v="MYDIGIBIZPARTNER"/>
    <m/>
    <m/>
    <m/>
    <m/>
    <m/>
    <m/>
    <m/>
    <m/>
    <m/>
    <m/>
    <m/>
    <d v="2026-11-08T12:10:44"/>
    <m/>
    <m/>
    <s v="REJECT_FCC"/>
    <s v="PWT"/>
    <s v="NO ADDON"/>
    <m/>
    <s v="Order dicancel oleh SYSTEM remark : CANCEL ORDER by System : pelanggan belum melakukan upload dokumen melebihi 3 hari"/>
    <s v="- 11_11446;Biaya PSB HSI EBIS Tunai di Depan ~ 11[150000]  - E23015;E23015 ~ ES23 - Perangkat ONT[0]  - E23015~null~44292;E23015||11||Abodemen 0[0]  - E23015~null~E23015_SWONTPREM;SWONTPREM ~ Biaya Sewa ONT Premium ~ E23015[50000]  - E25060;E25060 ~ ES25 "/>
    <s v="INDIBIZ"/>
    <m/>
    <s v="Order dicancel oleh SYSTEM remark : CANCEL ORDER by System : pelanggan belum melakukan upload dokumen melebihi 3 hari"/>
    <m/>
    <m/>
    <m/>
    <m/>
    <m/>
    <e v="#NUM!"/>
    <e v="#NUM!"/>
    <x v="1"/>
    <x v="3"/>
  </r>
  <r>
    <n v="2190"/>
    <n v="1002514242"/>
    <n v="3"/>
    <x v="6"/>
    <n v="5"/>
    <s v="JEMBER"/>
    <s v="BANYUWANGI"/>
    <s v="GEN"/>
    <s v="REG"/>
    <s v="AO"/>
    <s v="NEW SALES"/>
    <s v="1P INET"/>
    <s v="Completed (PS)"/>
    <s v="RBS-Regional 3"/>
    <d v="2026-08-07T10:58:56"/>
    <d v="2026-08-08T12:27:39"/>
    <n v="69360576"/>
    <m/>
    <n v="152519203436"/>
    <s v="ES TELLER CANGAAN"/>
    <s v="ODP-GEN-FF/91 FF/D03/91.01"/>
    <s v="WO061147136"/>
    <m/>
    <m/>
    <m/>
    <n v="114.1615197"/>
    <n v="-8.3713940000000004"/>
    <s v="MD|MYDB-20260807264615|DC30004/MC30050|ES TELLER CANGAAN|085196907621"/>
    <s v="MYDIGIBIZPARTNER"/>
    <m/>
    <m/>
    <m/>
    <m/>
    <m/>
    <m/>
    <m/>
    <m/>
    <s v="Management Janji"/>
    <s v="2026-08-08 13:00:00 | Nama : BP MUHAMAD ANDIK HARIYANTO No Hp : 085196907621 No Alt :  Tgl Pemasangan : 08 Agustus 2026 Interval : SIANG Note : Hubungi pelanggan terlebih dahulu"/>
    <s v="FCC"/>
    <d v="2026-07-08T11:10:29"/>
    <d v="2026-08-08T13:00:00"/>
    <m/>
    <s v="PS"/>
    <s v="GEN"/>
    <s v="NETMONK"/>
    <n v="20260808"/>
    <s v="Completed"/>
    <s v="HSI Bisnis Bundling Netmonk Promo 2026 PSB 70% - 150 Mbps"/>
    <s v="INDIBIZ"/>
    <m/>
    <m/>
    <d v="2026-08-08T13:00:00"/>
    <s v="2026-08-08 13:00:00 | Nama : BP MUHAMAD ANDIK HARIYANTO No Hp : 085196907621 No Alt :  Tgl Pemasangan : 08 Agustus 2026 Interval : SIANG Note : Hubungi pelanggan terlebih dahulu"/>
    <n v="2026"/>
    <n v="8"/>
    <n v="8"/>
    <d v="2026-08-08T00:00:00"/>
    <n v="-0.54166666666424135"/>
    <x v="0"/>
    <x v="16"/>
  </r>
  <r>
    <n v="2191"/>
    <n v="1002513746"/>
    <n v="3"/>
    <x v="4"/>
    <n v="4"/>
    <s v="SEMARANG"/>
    <s v="INNER - SEMARANG JATENG UTARA"/>
    <s v="SMT"/>
    <s v="DPS"/>
    <s v="AO"/>
    <s v="NEW SALES"/>
    <m/>
    <s v="Completed (PS)"/>
    <s v="DPS-Logistic &amp; Manufacturing"/>
    <d v="2026-08-07T08:55:51"/>
    <d v="2026-08-07T12:32:36"/>
    <n v="69359593"/>
    <m/>
    <n v="141420144955"/>
    <s v="ATA KARYA"/>
    <s v="ODP-SMT-FT/026"/>
    <s v="WO061134699"/>
    <m/>
    <m/>
    <m/>
    <n v="110.303393"/>
    <n v="-7.0073460000000001"/>
    <s v="DPS HSI | OKTIAWAN | 403652 | TREG 3| ATA KARYA | ACHMAD | 082314541717 | HSIBISNIS50MBPS"/>
    <s v="Account Manager"/>
    <m/>
    <m/>
    <m/>
    <m/>
    <m/>
    <m/>
    <m/>
    <m/>
    <s v="Management Janji"/>
    <s v="KONFIRMASI UP"/>
    <s v="FCC"/>
    <d v="2026-07-08T09:10:56"/>
    <m/>
    <m/>
    <s v="PS"/>
    <s v="SMT"/>
    <s v="NO ADDON"/>
    <n v="20260807"/>
    <s v="Completed"/>
    <s v="- 11_11450;Biaya PSB Reguler HSI EBIS ~ 11[150000]  - E23015;E23015 ~ ES23 - Perangkat ONT[0]  - E23015~null~44292;E23015||11||Abodemen 0[0]  - E23015~null~E23015_SWONT;SWONT ~ Biaya Sewa ONT ~ E23015[30000]  - E23046;E23046 ~ ES23 - Paket HSI Bisnis[0]  "/>
    <s v="INDIBIZ"/>
    <m/>
    <m/>
    <d v="1970-01-01T07:00:00"/>
    <s v="KONFIRMASI UP"/>
    <n v="2026"/>
    <n v="8"/>
    <n v="7"/>
    <d v="2026-08-07T00:00:00"/>
    <n v="20671.708333333332"/>
    <x v="2"/>
    <x v="3"/>
  </r>
  <r>
    <n v="2192"/>
    <n v="1002516163"/>
    <n v="3"/>
    <x v="2"/>
    <n v="5"/>
    <s v="KEDIRI"/>
    <s v="TULUNGAGUNG"/>
    <s v="TUL"/>
    <s v="REG"/>
    <s v="AO"/>
    <s v="NEW SALES"/>
    <s v="1P INET"/>
    <s v="102 | FOLLOW UP COMPLETED"/>
    <s v="RBS-Regional 3"/>
    <d v="2026-08-08T16:37:56"/>
    <d v="2026-08-10T11:12:23"/>
    <n v="69361598"/>
    <m/>
    <n v="152606246410"/>
    <s v="SPBU 54.662.22 TULUNGAGUNG"/>
    <s v="ODP-TUL-FS/06 FS/D02/06.01"/>
    <s v="WO061281049"/>
    <m/>
    <m/>
    <m/>
    <n v="111.87048928221"/>
    <n v="-8.0452815348623403"/>
    <s v="|MN00418|MYIA-036256364083/POI/YUDA ROCHMANSYAH /085161151181/spbu5466222tulungagung@gmail.com"/>
    <s v="MYIB_ASSISTANT"/>
    <m/>
    <m/>
    <m/>
    <m/>
    <m/>
    <m/>
    <m/>
    <m/>
    <s v="Management Janji"/>
    <s v="2026-08-09 13:00:00 | Nama Pic : bp YUDA  No Hp Pic : 085161151181 No alt : - Jam Pemasangan : pagi  Tanggal Pemasangan : 9 Agustus 2026"/>
    <s v="FCC"/>
    <d v="2026-08-08T16:40:10"/>
    <d v="2026-08-09T13:00:00"/>
    <m/>
    <s v="REVOKE"/>
    <s v="TUL"/>
    <s v="NO ADDON"/>
    <m/>
    <s v="Follow Up Revoke Completed, New Order ID : SC1002517372"/>
    <s v="HSI Bisnis Promo HUT Telkom PSB 70% - 75 Mbps"/>
    <s v="INDIBIZ"/>
    <m/>
    <m/>
    <d v="2026-08-09T13:00:00"/>
    <s v="2026-08-09 13:00:00 | Nama Pic : bp YUDA  No Hp Pic : 085161151181 No alt : - Jam Pemasangan : pagi  Tanggal Pemasangan : 9 Agustus 2026"/>
    <m/>
    <m/>
    <m/>
    <e v="#NUM!"/>
    <e v="#NUM!"/>
    <x v="1"/>
    <x v="28"/>
  </r>
  <r>
    <n v="2193"/>
    <n v="1002525157"/>
    <n v="3"/>
    <x v="3"/>
    <n v="4"/>
    <s v="PURWOKERTO"/>
    <s v="PURWOKERTO"/>
    <s v="AJB"/>
    <s v="REG"/>
    <s v="AO"/>
    <s v="NEW SALES"/>
    <m/>
    <s v="Completed (PS)"/>
    <s v="RBS-Regional 3"/>
    <d v="2026-08-13T17:51:26"/>
    <d v="2026-08-13T20:05:04"/>
    <n v="69362958"/>
    <m/>
    <n v="143387116072"/>
    <s v="SPBU PERTAMINA 44.531.20 JAMBU"/>
    <s v="ODP-AJB-FW/001"/>
    <s v="WO061699281"/>
    <m/>
    <m/>
    <m/>
    <n v="109.062558"/>
    <n v="-7.4956230000000001"/>
    <s v="|MC00213|MYIA-033355129640/POI/WARNO/081327377920/spbu.jambu@yahoo.co.id"/>
    <s v="Sales Profesional"/>
    <m/>
    <m/>
    <m/>
    <m/>
    <m/>
    <m/>
    <m/>
    <m/>
    <s v="Management Janji"/>
    <s v="2026-08-12 08:00:00 | M Janji : (12/08/2026)  jam Pasang : 09:00  Note : hubungi pelanggan jika ingin kelokasi  "/>
    <s v="FCC"/>
    <s v="13-08-2026 17:55:20"/>
    <m/>
    <m/>
    <s v="PS"/>
    <s v="AJB"/>
    <s v="NO ADDON"/>
    <n v="20260813"/>
    <s v="Completed"/>
    <s v="- 11_11446;Biaya PSB HSI EBIS Tunai di Depan ~ 11[150000]  - E23015;E23015 ~ ES23 - Perangkat ONT[0]  - E23015~null~44292;E23015||11||Abodemen 0[0]  - E23015~null~E23015_SWONTPREM;SWONTPREM ~ Biaya Sewa ONT Premium ~ E23015[50000]  - E25060;E25060 ~ ES25 "/>
    <s v="INDIBIZ"/>
    <m/>
    <m/>
    <d v="2026-08-13T07:00:00"/>
    <s v="2026-08-12 08:00:00 | M Janji : (12/08/2026)  jam Pasang : 09:00  Note : hubungi pelanggan jika ingin kelokasi  "/>
    <n v="2026"/>
    <n v="8"/>
    <n v="13"/>
    <d v="2026-08-13T00:00:00"/>
    <n v="-0.29166666666424135"/>
    <x v="0"/>
    <x v="3"/>
  </r>
  <r>
    <n v="2194"/>
    <n v="1002524904"/>
    <n v="3"/>
    <x v="7"/>
    <n v="4"/>
    <s v="KUDUS"/>
    <s v="PURWODADI"/>
    <s v="GBU"/>
    <s v="REG"/>
    <s v="AO"/>
    <s v="NEW SALES"/>
    <m/>
    <s v="Completed (PS)"/>
    <s v="RBS-Regional 3"/>
    <d v="2026-08-13T16:18:37"/>
    <d v="2026-08-14T13:53:26"/>
    <n v="69363257"/>
    <m/>
    <n v="142516104517"/>
    <s v="SDN 3 GUBUG"/>
    <s v="ODP-GBU-FC/055"/>
    <s v="WO061691319"/>
    <m/>
    <m/>
    <m/>
    <n v="110.67169111"/>
    <n v="-7.0595498839999999"/>
    <s v="|MN00410|MYIA-032328219026/POI/DITYA SYETIA AKBAR/081542215717/varestasabrina@gmail.com"/>
    <s v="Amex"/>
    <m/>
    <m/>
    <m/>
    <m/>
    <m/>
    <m/>
    <m/>
    <m/>
    <s v="Management Janji"/>
    <s v="2026-08-12 15:00:00 | Tanggal pemasangan : 12 AGUSTUS 2026  Jam pemasangan : pagi/siang  Info Tambahan : Hubungi pelanggan dulu sebelum ke lokasi  terima kasih"/>
    <s v="FCC"/>
    <s v="13-08-2026 16:25:51"/>
    <m/>
    <m/>
    <s v="PS"/>
    <s v="GBU"/>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2 15:00:00 | Tanggal pemasangan : 12 AGUSTUS 2026  Jam pemasangan : pagi/siang  Info Tambahan : Hubungi pelanggan dulu sebelum ke lokasi  terima kasih"/>
    <n v="2026"/>
    <n v="8"/>
    <n v="14"/>
    <d v="2026-08-14T00:00:00"/>
    <n v="0.70833333333575865"/>
    <x v="0"/>
    <x v="3"/>
  </r>
  <r>
    <n v="2195"/>
    <n v="1002506542"/>
    <n v="3"/>
    <x v="0"/>
    <n v="5"/>
    <s v="MATARAM"/>
    <s v="BIMA"/>
    <s v="SIL"/>
    <s v="REG"/>
    <s v="AO"/>
    <s v="NEW SALES"/>
    <s v="1P INET"/>
    <s v="102 | FOLLOW UP COMPLETED"/>
    <s v="RBS-Regional 3"/>
    <d v="2026-08-03T16:43:57"/>
    <d v="2026-08-08T11:57:46"/>
    <n v="69357755"/>
    <m/>
    <n v="172617203039"/>
    <s v="Toko Aisyah plus plus"/>
    <s v="ODP-SIL-FAB/09 FAB/D01/09.01"/>
    <s v="WO060823979"/>
    <m/>
    <m/>
    <m/>
    <n v="118.569523"/>
    <n v="-8.5263609999999996"/>
    <s v="|MN02085|MYIA-074173164245/POI/umar/082341477797/wadubura1976@gmail.com"/>
    <s v="MYIB_ASSISTANT"/>
    <m/>
    <m/>
    <m/>
    <m/>
    <m/>
    <m/>
    <m/>
    <m/>
    <s v="Management Janji"/>
    <s v="2026-08-04 13:00:00 |  M Janji : (04/08/2026) jam Pasang : 09:00 Note : hubungi pelanggan jika ingin kelokasi"/>
    <s v="FCC"/>
    <d v="2026-03-08T16:54:53"/>
    <d v="2026-08-04T13:00:00"/>
    <s v="Kendala Lainnya"/>
    <s v="REVOKE"/>
    <s v="SIL"/>
    <s v="NETMONK"/>
    <m/>
    <s v="Follow Up Revoke Completed, New Order ID : SC1002515840"/>
    <s v="HSI Bisnis Bundling Netmonk PSB 70% - 200 Mbps"/>
    <s v="INDIBIZ"/>
    <m/>
    <m/>
    <d v="2026-08-04T13:00:00"/>
    <s v="2026-08-04 13:00:00 |  M Janji : (04/08/2026) jam Pasang : 09:00 Note : hubungi pelanggan jika ingin kelokasi"/>
    <m/>
    <m/>
    <m/>
    <e v="#NUM!"/>
    <e v="#NUM!"/>
    <x v="1"/>
    <x v="4"/>
  </r>
  <r>
    <n v="2196"/>
    <n v="1002507666"/>
    <n v="3"/>
    <x v="4"/>
    <n v="4"/>
    <s v="PEKALONGAN"/>
    <s v="PEMALANG"/>
    <s v="RDD"/>
    <s v="REG"/>
    <s v="AO"/>
    <s v="NEW SALES"/>
    <m/>
    <s v="98 | OSS - CANCEL COMPLETE"/>
    <s v="RBS-Regional 3"/>
    <d v="2026-08-04T11:17:37"/>
    <d v="2026-08-06T09:50:39"/>
    <n v="69358113"/>
    <n v="2846131004"/>
    <n v="142213107363"/>
    <s v="PT GLOBAL JET EXPRESS"/>
    <s v="ODP-RDD-FD/032"/>
    <s v="WO060881525"/>
    <m/>
    <m/>
    <m/>
    <n v="109.2400177"/>
    <n v="-7.0606057"/>
    <s v="AMRBS;403099;TREG4;MUHAMMAD MASTUR;081226139781;CP IS MAELAL HIKAM;082324798182;PAKET 2S INET VOICE 50 MBPS (479.000);PT GLOBAL JET EXPRESS//KEDUNGBANTENG;input by Tito"/>
    <s v="Account Manager"/>
    <m/>
    <m/>
    <m/>
    <m/>
    <m/>
    <m/>
    <m/>
    <m/>
    <s v="Management Janji"/>
    <s v="2026-08-06 08:00:00|Nama PIC : Bp Hikam No HP : 082324798182 No Alt : - M Janji : 06 Agustus 2026 Jam Pasang : Pagi / Siang Note : hubungi pelanggan jika ingin ke lokasi, terima kasih|40951378|MYDITA"/>
    <s v="FCC"/>
    <d v="2026-04-08T11:25:40"/>
    <d v="2026-08-06T08:00:00"/>
    <m/>
    <s v="CANCEL"/>
    <s v="RDD"/>
    <s v="NO ADDON"/>
    <m/>
    <s v="Cancel Completed"/>
    <s v="- 11_11446;Biaya PSB HSI EBIS Tunai di Depan ~ 11[150000]  - SP_NOSS;SP_NOSS ~ Internet NOSS Multispeed Network[0]  - E23046;E23046 ~ ES23 - Paket HSI Bisnis[0]  - E23046~null~E23046_UNL;UNL ~ Internet-Link Unlimited Internet Usage ~ E23046[0]  - E23046~n"/>
    <s v="INDIBIZ"/>
    <m/>
    <m/>
    <d v="2026-08-06T08:00:00"/>
    <s v="2026-08-06 08:00:00|Nama PIC : Bp Hikam No HP : 082324798182 No Alt : - M Janji : 06 Agustus 2026 Jam Pasang : Pagi / Siang Note : hubungi pelanggan jika ingin ke lokasi, terima kasih|40951378|MYDITA"/>
    <m/>
    <m/>
    <m/>
    <e v="#NUM!"/>
    <e v="#NUM!"/>
    <x v="1"/>
    <x v="3"/>
  </r>
  <r>
    <n v="2197"/>
    <n v="1002506111"/>
    <n v="3"/>
    <x v="0"/>
    <n v="5"/>
    <s v="MATARAM"/>
    <s v="SUMBAWA"/>
    <s v="SBW"/>
    <s v="REG"/>
    <s v="AO"/>
    <s v="NEW SALES"/>
    <m/>
    <s v="Completed (PS)"/>
    <s v="RBS-Regional 3"/>
    <d v="2026-08-03T13:32:46"/>
    <d v="2026-08-03T14:45:39"/>
    <n v="69356666"/>
    <m/>
    <n v="172606792070"/>
    <s v="SMP IT ABU HURAIRAH SUMBAWA"/>
    <s v="ODP-SBW-FBK/61"/>
    <s v="WO060795577"/>
    <m/>
    <m/>
    <m/>
    <n v="117.4524673"/>
    <n v="-8.5887779000000002"/>
    <s v="|MN01595|MYIA-012000125241/POI/FIRMAN/087860187055/smpitputra.abhursumbawa@gmail.com"/>
    <s v="Cesa"/>
    <m/>
    <m/>
    <m/>
    <m/>
    <m/>
    <m/>
    <m/>
    <m/>
    <s v="Management Janji"/>
    <s v="2026-08-02 08:00:00 | M Janji : (02/08/2026)  jam Pasang : 09:00  Note : hubungi pelanggan jika ingin kelokasi"/>
    <s v="FCC"/>
    <d v="2026-03-08T13:40:15"/>
    <m/>
    <m/>
    <s v="PS"/>
    <s v="SBW"/>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08:00:00 | M Janji : (02/08/2026)  jam Pasang : 09:00  Note : hubungi pelanggan jika ingin kelokasi"/>
    <n v="2026"/>
    <n v="8"/>
    <n v="3"/>
    <d v="2026-08-03T00:00:00"/>
    <n v="-0.29166666666424135"/>
    <x v="0"/>
    <x v="0"/>
  </r>
  <r>
    <n v="2198"/>
    <n v="1002525776"/>
    <n v="3"/>
    <x v="1"/>
    <n v="5"/>
    <s v="SBY SELATAN"/>
    <s v="MANYAR"/>
    <s v="GBG"/>
    <s v="REG"/>
    <s v="AO"/>
    <s v="NEW SALES"/>
    <m/>
    <s v="Completed (PS)"/>
    <s v="RBS-Regional 3"/>
    <d v="2026-08-14T10:08:56"/>
    <d v="2026-08-15T16:27:02"/>
    <n v="69365747"/>
    <m/>
    <n v="152320246276"/>
    <s v="TOKO SEMBAKO MADURA MART"/>
    <s v="ODP-MYR-FTW/23"/>
    <s v="WO061736514"/>
    <m/>
    <m/>
    <m/>
    <n v="112.75801800000001"/>
    <n v="-7.2755777000000004"/>
    <s v="|MN02083|/WIVIA BUMIAIRINI/TOKO SEMBAKO MADURA MART/ZENNY EKAWATI/085820188589/Zennyeka08@gmail.com/HSI Basic Promo HUT Telkom (1:2) 50 Mbps (Rp 320.000) PSB Rp 150.000/"/>
    <s v="Sales Force DBS"/>
    <m/>
    <m/>
    <m/>
    <m/>
    <m/>
    <m/>
    <m/>
    <m/>
    <s v="Management Janji"/>
    <s v="2026-08-18 08:00:00|M Janji : (15/08/2026) jam Pasang :pagi Note : hubungi pelanggan jika ingin kelokasi|40971304|MYDITA"/>
    <s v="FCC"/>
    <s v="14-08-2026 10:09:48"/>
    <d v="2026-08-18T08:00:00"/>
    <m/>
    <s v="PS"/>
    <s v="GBG"/>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8T08:00:00"/>
    <s v="2026-08-18 08:00:00|M Janji : (15/08/2026) jam Pasang :pagi Note : hubungi pelanggan jika ingin kelokasi|40971304|MYDITA"/>
    <n v="2026"/>
    <n v="8"/>
    <n v="15"/>
    <d v="2026-08-15T00:00:00"/>
    <n v="-3.3333333333357587"/>
    <x v="0"/>
    <x v="8"/>
  </r>
  <r>
    <n v="2199"/>
    <n v="1002526311"/>
    <n v="3"/>
    <x v="3"/>
    <n v="4"/>
    <s v="YOGYAKARTA"/>
    <s v="INNER - YOGYA JATENG SELATAN"/>
    <s v="KBU"/>
    <s v="REG"/>
    <s v="AO"/>
    <s v="NEW SALES"/>
    <s v="1P INET"/>
    <s v="7 | OSS - PROVISIONING ISSUED"/>
    <s v="RBS-Regional 3"/>
    <d v="2026-08-14T12:28:56"/>
    <d v="2026-08-15T13:07:08"/>
    <n v="69365999"/>
    <m/>
    <n v="146113147002"/>
    <s v="PT HIPERNET INDODATA"/>
    <s v="ODP-KBU-FGH/008 FGH/D01/008.01"/>
    <s v="WO061739617"/>
    <m/>
    <m/>
    <m/>
    <n v="110.3616918"/>
    <n v="-7.7553269999999896"/>
    <s v="|MN00483|MYIA-081248002933/POI/Iman Irmansyah/087835316536/eriza.a@hypernet.co.id"/>
    <s v="MYIB_ASSISTANT"/>
    <m/>
    <m/>
    <m/>
    <m/>
    <m/>
    <m/>
    <m/>
    <m/>
    <s v="Management Janji"/>
    <s v="2026-08-15 13:00:00 | Nama PIC : Eriza No HP : 087835316536 M Janji : 15 Augustus 2026 Jam Pasang : 08.00 - 13:00  NoteÃ‚Â :  hubungi terlebih dahulu sebelum kelokasi"/>
    <s v="FCC"/>
    <s v="14-08-2026 12:39:47"/>
    <d v="2026-08-15T13:00:00"/>
    <m/>
    <s v="PI"/>
    <s v="KBU"/>
    <s v="NO ADDON"/>
    <m/>
    <s v="Provisioning Issued"/>
    <s v="HSI Bisnis Promo HUT Telkom PSB 70% - 50 Mbps"/>
    <s v="INDIBIZ"/>
    <m/>
    <m/>
    <d v="2026-08-15T13:00:00"/>
    <s v="2026-08-15 13:00:00 | Nama PIC : Eriza No HP : 087835316536 M Janji : 15 Augustus 2026 Jam Pasang : 08.00 - 13:00  NoteÃ‚Â :  hubungi terlebih dahulu sebelum kelokasi"/>
    <m/>
    <m/>
    <m/>
    <e v="#NUM!"/>
    <e v="#NUM!"/>
    <x v="1"/>
    <x v="3"/>
  </r>
  <r>
    <n v="2200"/>
    <n v="1002518608"/>
    <n v="3"/>
    <x v="1"/>
    <n v="5"/>
    <s v="SBY UTARA"/>
    <s v="GRESIK"/>
    <s v="GSK"/>
    <s v="REG"/>
    <s v="AO"/>
    <s v="NEW SALES"/>
    <s v="1P INET"/>
    <s v="Completed (PS)"/>
    <s v="RBS-Regional 3"/>
    <d v="2026-08-10T17:19:56"/>
    <d v="2026-08-12T15:51:44"/>
    <n v="69362751"/>
    <m/>
    <n v="152421262262"/>
    <s v="Warkop Bintang"/>
    <s v="ODP-GSK-FAG/22 FAG/D04/22.01"/>
    <s v="WO061436975"/>
    <m/>
    <m/>
    <m/>
    <n v="112.572677806019"/>
    <n v="-7.0877669537364696"/>
    <s v="MD|MYDB-20260805264475|DN00001/MN01211|Warkop Bintang|081234657534"/>
    <s v="MYDIGIBIZPARTNER"/>
    <m/>
    <m/>
    <m/>
    <m/>
    <m/>
    <m/>
    <m/>
    <m/>
    <s v="Management Janji"/>
    <s v="2026-08-11 15:00:00 | Nama PIC:  bp saiful  No HP: 081234657534 Alt: Tanggal: 11/8/2026 Jam Pasang: Sore Note: Hubungi sebelum ke lokasi, terimakasih."/>
    <s v="FCC"/>
    <d v="2026-10-08T17:39:53"/>
    <d v="2026-08-11T15:00:00"/>
    <m/>
    <s v="PS"/>
    <s v="GSK"/>
    <s v="NO ADDON"/>
    <n v="20260812"/>
    <s v="Completed"/>
    <s v="HSI Bisnis Promo HUT Telkom PSB 70% - 50 Mbps"/>
    <s v="INDIBIZ"/>
    <m/>
    <m/>
    <d v="2026-08-11T15:00:00"/>
    <s v="2026-08-11 15:00:00 | Nama PIC:  bp saiful  No HP: 081234657534 Alt: Tanggal: 11/8/2026 Jam Pasang: Sore Note: Hubungi sebelum ke lokasi, terimakasih."/>
    <n v="2026"/>
    <n v="8"/>
    <n v="12"/>
    <d v="2026-08-12T00:00:00"/>
    <n v="0.375"/>
    <x v="0"/>
    <x v="15"/>
  </r>
  <r>
    <n v="2201"/>
    <n v="1002508839"/>
    <n v="3"/>
    <x v="3"/>
    <n v="4"/>
    <s v="MAGELANG"/>
    <s v="MUNTILAN"/>
    <s v="SWT"/>
    <s v="REG"/>
    <s v="AO"/>
    <s v="NEW SALES"/>
    <m/>
    <s v="MYDITA RBS - HD1A - FAILED"/>
    <s v="RBS-Regional 3"/>
    <d v="2026-08-04T15:17:01"/>
    <d v="2026-08-04T15:21:02"/>
    <n v="69358453"/>
    <m/>
    <n v="142164113614"/>
    <s v="Putra mandiri"/>
    <m/>
    <m/>
    <m/>
    <m/>
    <m/>
    <n v="110.3606111"/>
    <n v="-7.5323972000000001"/>
    <s v="|MN00935|/Putra mandiri/085743093597/nuryanto293@gmail.com/ 1S HSI BISNIS BASIC PROMO HUT 50 Mbps / AGUS SADEWO"/>
    <s v="Sales Profesional"/>
    <m/>
    <m/>
    <m/>
    <m/>
    <m/>
    <m/>
    <m/>
    <m/>
    <m/>
    <m/>
    <m/>
    <d v="2026-04-08T15:25:54"/>
    <m/>
    <m/>
    <m/>
    <s v="SWT"/>
    <s v="NO ADDON"/>
    <m/>
    <s v="MYDITA RBS - HD1A - FAILED"/>
    <s v="- 11_11446;Biaya PSB HSI EBIS Tunai di Depan ~ 11[150000]  - E25061;E25061 ~ ES25 - Paket HSI Basic (HSIEF) Khusus Winback 2.0[0]  - E25061~null~E25061_UNL;UNL ~ Internet-Link Unlimited Internet Usage ~ E25061[0]  - E25061~null~105351;E25061||11||Abodemen"/>
    <s v="INDIBIZ"/>
    <m/>
    <m/>
    <m/>
    <m/>
    <m/>
    <m/>
    <m/>
    <e v="#NUM!"/>
    <e v="#NUM!"/>
    <x v="1"/>
    <x v="3"/>
  </r>
  <r>
    <n v="2202"/>
    <n v="1002520212"/>
    <n v="3"/>
    <x v="0"/>
    <n v="5"/>
    <s v="MATARAM"/>
    <s v="INNER - NUSA TENGGARA"/>
    <s v="SWE"/>
    <s v="DGS"/>
    <s v="AO"/>
    <s v="NEW SALES"/>
    <m/>
    <s v="Completed (PS)"/>
    <s v="DGS-B2B TREG"/>
    <d v="2026-08-11T14:33:49"/>
    <d v="2026-08-11T15:29:57"/>
    <n v="69362860"/>
    <m/>
    <n v="172605804132"/>
    <s v="Ruang Wartel 3 Lapas Kuripan"/>
    <s v="ODP-SWE-FAJ/111"/>
    <s v="WO061507838"/>
    <m/>
    <m/>
    <m/>
    <n v="116.17500320000001"/>
    <n v="-8.6624917000000003"/>
    <s v="DGS HSI |Ruang Wartel 3 Lapas Kuripan | 83129613370/85338697971| AM DGS | RYAN PRATAMA |896616|MN01272|ZIZI WAHYU SAPUTRA|INET 100MBPS | PSB "/>
    <s v="Account Manager"/>
    <m/>
    <m/>
    <m/>
    <m/>
    <m/>
    <m/>
    <m/>
    <m/>
    <s v="Management Janji"/>
    <s v="AO"/>
    <s v="FCC"/>
    <d v="2026-11-08T14:39:49"/>
    <m/>
    <m/>
    <s v="PS"/>
    <s v="SWE"/>
    <s v="NO ADDON"/>
    <n v="20260811"/>
    <s v="Completed"/>
    <s v="- 11_11450;Biaya PSB Reguler HSI EBIS ~ 11[150000]  - SP_NOSS;SP_NOSS ~ Internet NOSS Multispeed Network[0]  - SP_NOSS;SP_NOSS ~ Internet NOSS Multispeed Network[0]  - E23015;E23015 ~ ES23 - Perangkat ONT[0]  - E23015~null~44292;E23015||11||Abodemen 0[0] "/>
    <s v="INDIBIZ"/>
    <m/>
    <m/>
    <d v="1970-01-01T07:00:00"/>
    <s v="AO"/>
    <n v="2026"/>
    <n v="8"/>
    <n v="11"/>
    <d v="2026-08-11T00:00:00"/>
    <n v="20675.708333333332"/>
    <x v="2"/>
    <x v="23"/>
  </r>
  <r>
    <n v="2203"/>
    <n v="1002508430"/>
    <n v="3"/>
    <x v="1"/>
    <n v="5"/>
    <s v="SBY UTARA"/>
    <s v="TANDES"/>
    <s v="KNN"/>
    <s v="REG"/>
    <s v="AO"/>
    <s v="NEW SALES"/>
    <s v="1P INET"/>
    <s v="100 | REVOKE COMPLETED"/>
    <s v="RBS-Regional 3"/>
    <d v="2026-08-04T14:04:56"/>
    <d v="2026-08-10T09:34:28"/>
    <n v="69358335"/>
    <m/>
    <n v="152412248707"/>
    <s v="PT. Aplikasi Solusi Kreatif site WH Emado&amp; 39;s Surabaya"/>
    <s v="ODP-TDS-FLC/04 FLC/D01/04.01"/>
    <s v="WO060898971"/>
    <m/>
    <m/>
    <m/>
    <n v="112.6550977"/>
    <n v="-7.2534036000000004"/>
    <s v="|MN01063|MYIA-073039694217/POI/Choirul Anam /085859950494/admin@skynetindonesia.id"/>
    <s v="MYIB_ASSISTANT"/>
    <m/>
    <m/>
    <m/>
    <m/>
    <m/>
    <m/>
    <m/>
    <m/>
    <s v="Management Janji"/>
    <s v="2026-08-05 12:00:00 | Nama Pic : BP CHOIRUL No Hp Pic : 085859950494 Jam Pemasangan : 08:00 - 12.00 Tanggal Pemasangan : RABU 05 AGUSTUS 2026 Info Tambahan : Hubungi pelanggan sebelum datang ke lokasi, terima kasih."/>
    <s v="FCC"/>
    <d v="2026-04-08T14:10:29"/>
    <d v="2026-08-05T12:00:00"/>
    <s v="Kendala Pelanggan"/>
    <s v="REVOKE"/>
    <s v="KNN"/>
    <s v="NO ADDON"/>
    <m/>
    <s v="Revoke Completed"/>
    <s v="HSI Bisnis Basic Promo HUT Telkom PSB 70% - 75 Mbps"/>
    <s v="INDIBIZ"/>
    <m/>
    <m/>
    <d v="2026-08-05T12:00:00"/>
    <s v="2026-08-05 12:00:00 | Nama Pic : BP CHOIRUL No Hp Pic : 085859950494 Jam Pemasangan : 08:00 - 12.00 Tanggal Pemasangan : RABU 05 AGUSTUS 2026 Info Tambahan : Hubungi pelanggan sebelum datang ke lokasi, terima kasih."/>
    <m/>
    <m/>
    <m/>
    <e v="#NUM!"/>
    <e v="#NUM!"/>
    <x v="1"/>
    <x v="27"/>
  </r>
  <r>
    <n v="2204"/>
    <n v="1002524890"/>
    <n v="3"/>
    <x v="4"/>
    <n v="4"/>
    <s v="PEKALONGAN"/>
    <s v="SLAWI"/>
    <s v="SLW"/>
    <s v="REG"/>
    <s v="AO"/>
    <s v="NEW SALES"/>
    <s v="1P INET"/>
    <s v="7 | OSS - PROVISIONING ISSUED"/>
    <s v="RBS-Regional 3"/>
    <d v="2026-08-13T16:14:56"/>
    <d v="2026-08-14T13:13:14"/>
    <n v="69365428"/>
    <m/>
    <n v="142283119783"/>
    <s v="SMK SHOFA PLUS PANGKAH"/>
    <s v="ODP-SLW-FP/098 FP/D05/098.01"/>
    <s v="WO061690347"/>
    <m/>
    <m/>
    <m/>
    <n v="109.15015099999999"/>
    <n v="-7.001538"/>
    <s v="|MN02303|MYIA-003596459248/POI/Moh. Naenul Rizqoni/087856009296/masrizqoni@gmail.com"/>
    <s v="MYIB_ASSISTANT"/>
    <m/>
    <m/>
    <m/>
    <m/>
    <m/>
    <m/>
    <m/>
    <m/>
    <s v="Management Janji"/>
    <s v="2026-08-14 13:00:00 | Nama PIC : Rizqon No HP : 087856009296 Alt : 085600635347 M Janji : 14/08/2026 Jam Pasang : 08.00  - 13:00  NoteÃ‚Â :  hubungi terlebih dahulu sebelum ke lokasi, terima kasih."/>
    <s v="FCC"/>
    <s v="13-08-2026 16:25:51"/>
    <d v="2026-08-14T13:00:00"/>
    <m/>
    <s v="PI"/>
    <s v="SLW"/>
    <s v="NO ADDON"/>
    <m/>
    <s v="Provisioning Issued"/>
    <s v="HSI Bisnis Basic Promo HUT Telkom PSB 70% - 50 Mbps"/>
    <s v="INDIBIZ"/>
    <m/>
    <m/>
    <d v="2026-08-14T13:00:00"/>
    <s v="2026-08-14 13:00:00 | Nama PIC : Rizqon No HP : 087856009296 Alt : 085600635347 M Janji : 14/08/2026 Jam Pasang : 08.00  - 13:00  NoteÃ‚Â :  hubungi terlebih dahulu sebelum ke lokasi, terima kasih."/>
    <m/>
    <m/>
    <m/>
    <e v="#NUM!"/>
    <e v="#NUM!"/>
    <x v="1"/>
    <x v="3"/>
  </r>
  <r>
    <n v="2205"/>
    <n v="1002524427"/>
    <n v="3"/>
    <x v="4"/>
    <n v="4"/>
    <s v="PEKALONGAN"/>
    <s v="SLAWI"/>
    <s v="BLU"/>
    <s v="REG"/>
    <s v="AO"/>
    <s v="NEW SALES"/>
    <m/>
    <s v="Completed (PS)"/>
    <s v="RBS-Regional 3"/>
    <d v="2026-08-13T14:14:12"/>
    <d v="2026-08-13T18:24:19"/>
    <n v="69364532"/>
    <m/>
    <n v="142206131321"/>
    <s v="SPBU TUWEL 44.52423"/>
    <s v="ODP-BLU-FJ/026"/>
    <s v="WO061675526"/>
    <m/>
    <m/>
    <m/>
    <n v="109.150856"/>
    <n v="-7.1566169999999998"/>
    <s v="MD|MYDB-20260811265026|DN00001/MN00347|SPBU TUWEL 44.52423|085802727675"/>
    <s v="MYDIGIBIZPARTNER"/>
    <m/>
    <m/>
    <m/>
    <m/>
    <m/>
    <m/>
    <m/>
    <m/>
    <s v="Management Janji"/>
    <s v="2026-08-13 13:00:00 | Tanggal Pemasangan : 13 Agustus 2026  Jam Pemasangan : 08:00 13:00  Info Tambahan : Hubungi pelanggan dulu sebelum ke lokasi terimakasih"/>
    <s v="FCC"/>
    <s v="13-08-2026 14:39:50"/>
    <m/>
    <m/>
    <s v="PS"/>
    <s v="BLU"/>
    <s v="NO ADDON"/>
    <n v="20260813"/>
    <s v="Completed"/>
    <s v="- 11_11446;Biaya PSB HSI EBIS Tunai di Depan ~ 11[150000]  - E25060;E25060 ~ ES25 - Paket HSI Bisnis (HSIE) Khusus Winback 2.0[0]  - E25060~null~E25060_UNL;UNL ~ Internet-Link Unlimited Internet Usage ~ E25060[0]  - E25060~null~105343;E25060||11||Abodemen"/>
    <s v="INDIBIZ"/>
    <m/>
    <m/>
    <d v="2026-08-13T07:00:00"/>
    <s v="2026-08-13 13:00:00 | Tanggal Pemasangan : 13 Agustus 2026  Jam Pemasangan : 08:00 13:00  Info Tambahan : Hubungi pelanggan dulu sebelum ke lokasi terimakasih"/>
    <n v="2026"/>
    <n v="8"/>
    <n v="13"/>
    <d v="2026-08-13T00:00:00"/>
    <n v="-0.29166666666424135"/>
    <x v="0"/>
    <x v="3"/>
  </r>
  <r>
    <n v="2206"/>
    <n v="1002510332"/>
    <n v="3"/>
    <x v="7"/>
    <n v="4"/>
    <s v="SOLO"/>
    <s v="INNER - SOLO JATENG TIMUR"/>
    <s v="SKH"/>
    <s v="REG"/>
    <s v="AO"/>
    <s v="NEW SALES"/>
    <s v="1P INET"/>
    <s v="Completed (PS)"/>
    <s v="RBS-Regional 3"/>
    <d v="2026-08-05T11:58:56"/>
    <d v="2026-08-06T09:19:54"/>
    <n v="69359048"/>
    <m/>
    <n v="143555101543"/>
    <s v="PT KARYA HNS"/>
    <s v="ODP-SKH-FL/015"/>
    <s v="WO060972010"/>
    <m/>
    <m/>
    <m/>
    <n v="110.854668617248"/>
    <n v="-7.7044264554728503"/>
    <s v="MD|MYDB-20260804264362|DN00001/MN00440|PT KARYA HNS|08122970843"/>
    <s v="MYDIGIBIZPARTNER"/>
    <m/>
    <m/>
    <m/>
    <m/>
    <m/>
    <m/>
    <m/>
    <m/>
    <s v="Management Janji"/>
    <s v="2026-08-06 08:00:00 | Jam pemasangan : 12.00 Info Tambahan : Hubungi pelanggan dulu sebelum ke lokasi terimakasih  "/>
    <s v="FCC"/>
    <d v="2026-05-08T12:09:50"/>
    <d v="2026-08-06T08:00:00"/>
    <m/>
    <s v="PS"/>
    <s v="SKH"/>
    <s v="NO ADDON"/>
    <n v="20260806"/>
    <s v="Completed"/>
    <s v="HSI Bisnis Promo HUT Telkom PSB 70% - 100 Mbps"/>
    <s v="INDIBIZ"/>
    <m/>
    <m/>
    <d v="2026-08-06T08:00:00"/>
    <s v="2026-08-06 08:00:00 | Jam pemasangan : 12.00 Info Tambahan : Hubungi pelanggan dulu sebelum ke lokasi terimakasih  "/>
    <n v="2026"/>
    <n v="8"/>
    <n v="6"/>
    <d v="2026-08-06T00:00:00"/>
    <n v="-0.33333333333575865"/>
    <x v="0"/>
    <x v="3"/>
  </r>
  <r>
    <n v="2207"/>
    <n v="1002517054"/>
    <n v="3"/>
    <x v="0"/>
    <n v="5"/>
    <s v="KUPANG"/>
    <s v="KUPANG"/>
    <s v="KPN"/>
    <s v="REG"/>
    <s v="AO"/>
    <s v="NEW SALES"/>
    <m/>
    <s v="7 | OSS - PROVISIONING ISSUED"/>
    <s v="RBS-Regional 3"/>
    <d v="2026-08-10T09:35:15"/>
    <d v="2026-08-11T08:07:17"/>
    <n v="69362133"/>
    <m/>
    <n v="172502311412"/>
    <s v="COLORBOX"/>
    <s v="ODP-KPN-FQD/59"/>
    <s v="WO061380701"/>
    <m/>
    <m/>
    <m/>
    <n v="123.609579649547"/>
    <n v="-10.158573709740701"/>
    <s v="|IBCARE-PI|403112|087778191985|billing@bnteknologi.com|-10.158908731288042, 123.61124662597672"/>
    <s v="Amex"/>
    <m/>
    <m/>
    <m/>
    <m/>
    <m/>
    <m/>
    <m/>
    <m/>
    <s v="Management Janji"/>
    <s v="2026-08-11 08:00:00|Nama PIC : Farhan No HP : 087778191985 Alt : 087778113956 M Janji : 11/08/2026 Jam Pasang : 08.00 - 13:00  NoteÃ‚Â :  hubungi terlebih dahulu sebelum kelokasi|40981184|MYDITA"/>
    <s v="FCC"/>
    <d v="2026-10-08T09:40:02"/>
    <d v="2026-08-11T08:00:00"/>
    <m/>
    <s v="PI"/>
    <s v="KPN"/>
    <s v="NETMONK"/>
    <m/>
    <s v="Provisioning Issued"/>
    <s v="- 11_11446;Biaya PSB HSI EBIS Tunai di Depan ~ 11[150000]  - E23046;E23046 ~ ES23 - Paket HSI Bisnis[0]  - E23046~null~E23046_UNL;UNL ~ Internet-Link Unlimited Internet Usage ~ E23046[0]  - E23046~null~44877;E23046||11||Abodemen 0[0]  - E23046~null~E23046"/>
    <s v="INDIBIZ"/>
    <m/>
    <m/>
    <d v="2026-08-11T08:00:00"/>
    <s v="2026-08-11 08:00:00|Nama PIC : Farhan No HP : 087778191985 Alt : 087778113956 M Janji : 11/08/2026 Jam Pasang : 08.00 - 13:00  NoteÃ‚Â :  hubungi terlebih dahulu sebelum kelokasi|40981184|MYDITA"/>
    <m/>
    <m/>
    <m/>
    <e v="#NUM!"/>
    <e v="#NUM!"/>
    <x v="1"/>
    <x v="33"/>
  </r>
  <r>
    <n v="2208"/>
    <n v="1002514969"/>
    <n v="3"/>
    <x v="4"/>
    <n v="4"/>
    <s v="PEKALONGAN"/>
    <s v="BREBES"/>
    <s v="KTM"/>
    <s v="REG"/>
    <s v="AO"/>
    <s v="NEW SALES"/>
    <s v="1P INET"/>
    <s v="102 | FOLLOW UP COMPLETED"/>
    <s v="RBS-Regional 3"/>
    <d v="2026-08-07T15:04:57"/>
    <d v="2026-08-10T16:36:36"/>
    <n v="69360947"/>
    <m/>
    <n v="142214106567"/>
    <s v="SPPG KARANGMALANG"/>
    <s v="ODP-KTM-FU/008 FU/D01/008.01"/>
    <s v="WO061177375"/>
    <m/>
    <m/>
    <m/>
    <n v="108.88763899999999"/>
    <n v="-6.9416589999999996"/>
    <s v="|MN00292|MYIA-046802533185/POI/MELISA ASTRIYANI/085869295036/sppgkarangmalang211@gmail.com"/>
    <s v="MYIB_ASSISTANT"/>
    <m/>
    <m/>
    <m/>
    <m/>
    <m/>
    <m/>
    <m/>
    <m/>
    <s v="Management Janji"/>
    <s v="2026-08-08 13:00:00 | M Janji : 8 agustus 2026 jam Pasang : pagi siang Note : hubungi pelanggan jika ingin kelokasi"/>
    <s v="FCC"/>
    <d v="2026-07-08T15:25:38"/>
    <d v="2026-08-08T13:00:00"/>
    <s v="Kendala Teknik"/>
    <s v="REVOKE"/>
    <s v="KTM"/>
    <s v="NO ADDON"/>
    <m/>
    <s v="Follow Up Revoke Completed, New Order ID : SC1002518496"/>
    <s v="HSI Bisnis Promo HUT Telkom PSB 70% - 100 Mbps"/>
    <s v="INDIBIZ"/>
    <m/>
    <m/>
    <d v="2026-08-08T13:00:00"/>
    <s v="2026-08-08 13:00:00 | M Janji : 8 agustus 2026 jam Pasang : pagi siang Note : hubungi pelanggan jika ingin kelokasi"/>
    <m/>
    <m/>
    <m/>
    <e v="#NUM!"/>
    <e v="#NUM!"/>
    <x v="1"/>
    <x v="3"/>
  </r>
  <r>
    <n v="2209"/>
    <n v="1002529345"/>
    <n v="3"/>
    <x v="1"/>
    <n v="5"/>
    <s v="MADURA"/>
    <s v="BANGKALAN"/>
    <s v="SPG"/>
    <s v="REG"/>
    <s v="AO"/>
    <s v="NEW SALES"/>
    <m/>
    <s v="MIA - INVALID SURVEY"/>
    <s v="RBS-Regional 3"/>
    <d v="2026-08-16T10:12:43"/>
    <d v="2026-08-17T14:30:02"/>
    <n v="69367322"/>
    <m/>
    <n v="152434913100"/>
    <s v="TOKO ABDUS SARI"/>
    <s v="ODP-SPG-FH/13"/>
    <s v="WO061918915"/>
    <m/>
    <m/>
    <m/>
    <n v="113.3218936"/>
    <n v="-7.1118223"/>
    <s v="|MN02600|/TOKO ABDUS SARI/ABDUS/08388662010/davaproduction8@gmail.com/HSI Bisnis Promo HUT Telkom (1:1) 50 Mbps (Rp 355.000) PSB Rp 150.000"/>
    <s v="Sales Force DBS"/>
    <m/>
    <m/>
    <m/>
    <m/>
    <m/>
    <m/>
    <m/>
    <m/>
    <s v="Management Janji"/>
    <s v="2026-08-18 08:00:00|Nama Pic : BP ABDUS SARI No Hp Pic : 08388662010 Jam Pemasangan : 08:00 - 12.00 Tanggal Pemasangan : SELASA 18 AGUSTUS 2026 Info Tambahan : Hubungi pelanggan sebelum datang ke lokasi|40000798|MYDITA"/>
    <s v="FCC"/>
    <s v="16-08-2026 10:25:34"/>
    <d v="2026-08-18T08:00:00"/>
    <m/>
    <s v="SURVEY_NEW_MANJA"/>
    <s v="SPG"/>
    <s v="NO ADDON"/>
    <m/>
    <s v="MIE - INVALID SURVEY - Kendala Jalur/Rute Tarikan"/>
    <s v="- 11_11446;Biaya PSB HSI EBIS Tunai di Depan ~ 11[150000]  - SP_NOSS;SP_NOSS ~ Internet NOSS Multispeed Network[0]  - SP_NOSS;SP_NOSS ~ Internet NOSS Multispeed Network[0]  - E25060;E25060 ~ ES25 - Paket HSI Bisnis (HSIE) Khusus Winback 2.0[0]  - E25060~n"/>
    <s v="INDIBIZ"/>
    <m/>
    <m/>
    <d v="2026-08-18T08:00:00"/>
    <s v="2026-08-18 08:00:00|Nama Pic : BP ABDUS SARI No Hp Pic : 08388662010 Jam Pemasangan : 08:00 - 12.00 Tanggal Pemasangan : SELASA 18 AGUSTUS 2026 Info Tambahan : Hubungi pelanggan sebelum datang ke lokasi|40000798|MYDITA"/>
    <m/>
    <m/>
    <m/>
    <e v="#NUM!"/>
    <e v="#NUM!"/>
    <x v="1"/>
    <x v="1"/>
  </r>
  <r>
    <n v="2210"/>
    <n v="1002523742"/>
    <n v="3"/>
    <x v="6"/>
    <n v="5"/>
    <s v="SIDOARJO"/>
    <s v="JOMBANG"/>
    <s v="MOJ"/>
    <s v="REG"/>
    <s v="AO"/>
    <s v="NEW SALES"/>
    <m/>
    <s v="Completed (PS)"/>
    <s v="RBS-Regional 3"/>
    <d v="2026-08-13T10:36:33"/>
    <d v="2026-08-13T21:37:49"/>
    <n v="69364896"/>
    <m/>
    <n v="152319208888"/>
    <s v="PT TRI KASIH KARUNIA"/>
    <s v="ODP-MOJ-FH/51"/>
    <s v="WO061679914"/>
    <m/>
    <m/>
    <m/>
    <n v="112.3433189"/>
    <n v="-7.5704522000000001"/>
    <s v="|MN01614|/PT TRI KASIH KARUNIA/WINBACK 2.0 HSI B2B (1:1) 75MBPS 415RB PSB DISC 70%//staffithardware@gmail.com/MOHAMMAD ILHAM PRATAMA/89529851517"/>
    <s v="Sales Force DBS"/>
    <m/>
    <m/>
    <m/>
    <m/>
    <m/>
    <m/>
    <m/>
    <m/>
    <s v="Management Janji"/>
    <s v="2026-08-14 13:00:00|Nama PIC : Ilham No HP : 089529851517 Alt :  M Janji : 14/08/2026 Jam Pasang : 08.00  - 13:00  NoteÃ‚Â :  hubungi terlebih dahulu sebelum ke lokasi, terima kasih.|40981184|MYDITA"/>
    <s v="FCC"/>
    <s v="13-08-2026 10:39:50"/>
    <d v="2026-08-14T13:00:00"/>
    <m/>
    <s v="PS"/>
    <s v="MOJ"/>
    <s v="NO ADDON"/>
    <n v="20260813"/>
    <s v="Completed"/>
    <s v="- 11_11446;Biaya PSB HSI EBIS Tunai di Depan ~ 11[150000]  - E25060;E25060 ~ ES25 - Paket HSI Bisnis (HSIE) Khusus Winback 2.0[0]  - E25060~null~E25060_UNL;UNL ~ Internet-Link Unlimited Internet Usage ~ E25060[0]  - E25060~null~105343;E25060||11||Abodemen"/>
    <s v="INDIBIZ"/>
    <m/>
    <m/>
    <d v="2026-08-14T13:00:00"/>
    <s v="2026-08-14 13:00:00|Nama PIC : Ilham No HP : 089529851517 Alt :  M Janji : 14/08/2026 Jam Pasang : 08.00  - 13:00  NoteÃ‚Â :  hubungi terlebih dahulu sebelum ke lokasi, terima kasih.|40981184|MYDITA"/>
    <n v="2026"/>
    <n v="8"/>
    <n v="13"/>
    <d v="2026-08-13T00:00:00"/>
    <n v="-1.5416666666642413"/>
    <x v="0"/>
    <x v="19"/>
  </r>
  <r>
    <n v="2211"/>
    <n v="1002522089"/>
    <n v="3"/>
    <x v="3"/>
    <n v="4"/>
    <s v="PURWOKERTO"/>
    <s v="CILACAP"/>
    <s v="CLC"/>
    <s v="DPS"/>
    <s v="AO"/>
    <s v="NEW SALES"/>
    <m/>
    <s v="Completed (PS)"/>
    <s v="DPS-Logistic &amp; Manufacturing"/>
    <d v="2026-08-12T13:14:35"/>
    <d v="2026-08-14T09:44:01"/>
    <n v="69364214"/>
    <m/>
    <n v="143361127270"/>
    <s v="PT Nusantara Ekspres Kilat FM Hub + Hub Cilacap Selatan"/>
    <s v="ODP-CLC-FK/070"/>
    <s v="WO061586967"/>
    <m/>
    <m/>
    <m/>
    <n v="109.01395599999999"/>
    <n v="-7.7367309999999998"/>
    <s v="Dhimas Permadi Okta, dhimas.dewa@spxexpress.com, 085647823280"/>
    <s v="TAM"/>
    <m/>
    <m/>
    <m/>
    <m/>
    <m/>
    <m/>
    <m/>
    <m/>
    <s v="Management Janji"/>
    <s v="Dhimas Permadi Okta, dhimas.dewa@spxexpress.com, 085647823280"/>
    <s v="FCC"/>
    <d v="2026-12-08T13:39:52"/>
    <m/>
    <m/>
    <s v="PS"/>
    <s v="CLC"/>
    <s v="NO ADDON"/>
    <n v="20260814"/>
    <s v="Completed"/>
    <s v="- 11_11450;Biaya PSB Reguler HSI EBIS ~ 11[150000]  - SP_NOSS;SP_NOSS ~ Internet NOSS Multispeed Network[0]  - SP_NOSS;SP_NOSS ~ Internet NOSS Multispeed Network[0]  - E23046;E23046 ~ ES23 - Paket HSI Bisnis[0]  - E23046~null~E23046_UNL;UNL ~ Internet-Lin"/>
    <s v="INDIBIZ"/>
    <m/>
    <m/>
    <d v="2026-08-13T13:30:00"/>
    <s v="Dhimas Permadi Okta, dhimas.dewa@spxexpress.com, 085647823280"/>
    <n v="2026"/>
    <n v="8"/>
    <n v="14"/>
    <d v="2026-08-14T00:00:00"/>
    <n v="0.4375"/>
    <x v="0"/>
    <x v="3"/>
  </r>
  <r>
    <n v="2212"/>
    <n v="1002509335"/>
    <n v="3"/>
    <x v="6"/>
    <n v="5"/>
    <s v="SIDOARJO"/>
    <s v="INNER - JATIM TIMUR"/>
    <s v="SDA"/>
    <s v="REG"/>
    <s v="AO"/>
    <s v="NEW SALES"/>
    <m/>
    <s v="Completed (PS)"/>
    <s v="RBS-Regional 3"/>
    <d v="2026-08-04T17:17:46"/>
    <d v="2026-08-06T20:07:18"/>
    <n v="69358577"/>
    <m/>
    <n v="152316231899"/>
    <s v="PT. Netmarks Indonesia"/>
    <s v="ODP-SDA-FCL/87"/>
    <s v="WO060963331"/>
    <m/>
    <m/>
    <m/>
    <n v="112.711331469803"/>
    <n v="-7.4497235507133599"/>
    <s v="AMRBS;950197;AM;M. ALFIAN FADLI JAUHARI;RBS-3;SURAMADU;PT. Netmarks Indonesia/+6282333543030/ABDI/bu Pingkan /+6281219160922/PINGKAN/pingkan.anggrahini@netmarks.co.id/HSI Bisnis (1:1) 100 Mbps (Rp 669.000) PSB Rp 150.000"/>
    <s v="Account Manager"/>
    <m/>
    <m/>
    <m/>
    <m/>
    <m/>
    <m/>
    <m/>
    <m/>
    <s v="Management Janji"/>
    <s v="2026-08-06 13:00:00|Nama PIC : Bapak Nurul No HP : 082333543030 No Alternatif : 081219160922 M Janji : 06/08/2026 Jam Pasang : Pagi NoteÃ‚Â :  Hubungi terlebih dahulu sebelum ke lokasi |40961370|MYDITA"/>
    <s v="FCC"/>
    <d v="2026-04-08T17:25:39"/>
    <d v="2026-08-06T13:00:00"/>
    <s v="Kendala Pelanggan"/>
    <s v="PS"/>
    <s v="SDA"/>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13:00:00"/>
    <s v="2026-08-06 13:00:00|Nama PIC : Bapak Nurul No HP : 082333543030 No Alternatif : 081219160922 M Janji : 06/08/2026 Jam Pasang : Pagi NoteÃ‚Â :  Hubungi terlebih dahulu sebelum ke lokasi |40961370|MYDITA"/>
    <n v="2026"/>
    <n v="8"/>
    <n v="6"/>
    <d v="2026-08-06T00:00:00"/>
    <n v="-0.54166666666424135"/>
    <x v="0"/>
    <x v="17"/>
  </r>
  <r>
    <n v="2213"/>
    <n v="1002525060"/>
    <n v="3"/>
    <x v="1"/>
    <n v="5"/>
    <s v="MADURA"/>
    <s v="PAMEKASAN"/>
    <s v="PRG"/>
    <s v="REG"/>
    <s v="AO"/>
    <s v="NEW SALES"/>
    <s v="1P INET"/>
    <s v="Completed (PS)"/>
    <s v="RBS-Regional 3"/>
    <d v="2026-08-13T17:01:58"/>
    <d v="2026-08-14T12:16:08"/>
    <n v="69365461"/>
    <m/>
    <n v="152428209681"/>
    <s v="JAYA CEMERLANG"/>
    <s v="ODP-PRG-FAA/27 FAA/D04/27.01"/>
    <s v="WO061694866"/>
    <m/>
    <m/>
    <m/>
    <n v="113.744212053716"/>
    <n v="-7.1146328289999303"/>
    <s v="MD|MYDB-20260813265245|DN00001/MN00806|JAYA CEMERLANG|082327147125"/>
    <s v="MYDIGIBIZPARTNER"/>
    <m/>
    <m/>
    <m/>
    <m/>
    <m/>
    <m/>
    <m/>
    <m/>
    <s v="Management Janji"/>
    <s v="2026-08-14 13:00:00 | Nama Pic : BP KHALIFI No Hp Pic : 082327147125 Jam Pemasangan : 08:00 - 12.00 Tanggal Pemasangan : JUMAT 14 AGUSTUS 2026 Info Tambahan : Hubungi pelanggan sebelum datang ke lokasi"/>
    <s v="FCC"/>
    <s v="13-08-2026 17:10:31"/>
    <d v="2026-08-14T13:00:00"/>
    <m/>
    <s v="PS"/>
    <s v="PRG"/>
    <s v="NO ADDON"/>
    <n v="20260814"/>
    <s v="Completed"/>
    <s v="HSI Bisnis Promo HUT Telkom PSB 70% - 300 Mbps"/>
    <s v="INDIBIZ"/>
    <m/>
    <m/>
    <d v="2026-08-14T13:00:00"/>
    <s v="2026-08-14 13:00:00 | Nama Pic : BP KHALIFI No Hp Pic : 082327147125 Jam Pemasangan : 08:00 - 12.00 Tanggal Pemasangan : JUMAT 14 AGUSTUS 2026 Info Tambahan : Hubungi pelanggan sebelum datang ke lokasi"/>
    <n v="2026"/>
    <n v="8"/>
    <n v="14"/>
    <d v="2026-08-14T00:00:00"/>
    <n v="-0.54166666666424135"/>
    <x v="0"/>
    <x v="1"/>
  </r>
  <r>
    <n v="2214"/>
    <n v="1002527369"/>
    <n v="3"/>
    <x v="6"/>
    <n v="5"/>
    <s v="SIDOARJO"/>
    <s v="INNER - JATIM TIMUR"/>
    <s v="GDA"/>
    <s v="REG"/>
    <s v="AO"/>
    <s v="NEW SALES"/>
    <m/>
    <s v="Completed (PS)"/>
    <s v="RBS-Regional 3"/>
    <d v="2026-08-14T17:54:18"/>
    <d v="2026-08-17T09:28:55"/>
    <n v="69366419"/>
    <m/>
    <n v="152317261885"/>
    <s v="KOST B22"/>
    <s v="ODP-GDA-FAR/11"/>
    <s v="WO061782837"/>
    <m/>
    <m/>
    <m/>
    <n v="112.7658874"/>
    <n v="-7.4090828000000002"/>
    <s v="|MC30223|/EKA KURNIAWAN SUMBAWANTO, ST/82214145736/slametslumanslumun427@gmail.com"/>
    <s v="Sales Force DBS"/>
    <m/>
    <m/>
    <m/>
    <m/>
    <m/>
    <m/>
    <m/>
    <m/>
    <s v="Management Janji"/>
    <s v="2026-08-15 15:00:00|Jam Pemasangan : 08:00 - 12.00 Tanggal Pemasangan : 15/08/2026 Info Tambahan : Hubungi pelanggan sebelum datang ke lokasi|40971402|MYDITA"/>
    <s v="FCC"/>
    <s v="14-08-2026 18:09:52"/>
    <d v="2026-08-15T15:00:00"/>
    <m/>
    <s v="PS"/>
    <s v="GDA"/>
    <s v="NETMONK"/>
    <n v="20260817"/>
    <s v="Completed"/>
    <s v="- 11_11446;Biaya PSB HSI EBIS Tunai di Depan ~ 11[150000]  - SP_NOSS;SP_NOSS ~ Internet NOSS Multispeed Network[0]  - SP_NOSS;SP_NOSS ~ Internet NOSS Multispeed Network[0]  - E23015;E23015 ~ ES23 - Perangkat ONT[0]  - E23015~null~44292;E23015||11||Abodeme"/>
    <s v="INDIBIZ"/>
    <m/>
    <m/>
    <d v="2026-08-15T15:00:00"/>
    <s v="2026-08-15 15:00:00|Jam Pemasangan : 08:00 - 12.00 Tanggal Pemasangan : 15/08/2026 Info Tambahan : Hubungi pelanggan sebelum datang ke lokasi|40971402|MYDITA"/>
    <n v="2026"/>
    <n v="8"/>
    <n v="17"/>
    <d v="2026-08-17T00:00:00"/>
    <n v="1.375"/>
    <x v="2"/>
    <x v="17"/>
  </r>
  <r>
    <n v="2215"/>
    <n v="1002522616"/>
    <n v="3"/>
    <x v="1"/>
    <n v="5"/>
    <s v="SBY UTARA"/>
    <s v="TANDES"/>
    <s v="KLN"/>
    <s v="REG"/>
    <s v="AO"/>
    <s v="NEW SALES"/>
    <s v="1P INET"/>
    <s v="Completed (PS)"/>
    <s v="RBS-Regional 3"/>
    <d v="2026-08-12T15:23:57"/>
    <d v="2026-08-13T16:21:15"/>
    <n v="69364434"/>
    <m/>
    <n v="152418251773"/>
    <s v="KALINDO SUKSES"/>
    <s v="ODP-TDS-FDN/50 FDN/D04/50.01"/>
    <s v="WO061604113"/>
    <m/>
    <m/>
    <m/>
    <n v="112.6898894"/>
    <n v="-7.2567634999999999"/>
    <s v="|MN02499|MYIA-020780110430/POI/Ricky Darmawan /089655316341/kalindosukses265@gmail.com"/>
    <s v="MYIB_ASSISTANT"/>
    <m/>
    <m/>
    <m/>
    <m/>
    <m/>
    <m/>
    <m/>
    <m/>
    <s v="Management Janji"/>
    <s v="2026-08-15 08:00:00 | Nama PIC : Ricky No HP : 089655316341 Alt :  M Janji : 13/08/2026 Jam Pasang : 08.00  - 13:00  NoteÃ‚Â :  hubungi terlebih dahulu sebelum ke lokasi, terima kasih."/>
    <s v="FCC"/>
    <d v="2026-12-08T15:25:37"/>
    <d v="2026-08-15T08:00:00"/>
    <m/>
    <s v="PS"/>
    <s v="KLN"/>
    <s v="NO ADDON"/>
    <n v="20260813"/>
    <s v="Completed"/>
    <s v="HSI Bisnis Basic Promo HUT Telkom PSB 70% - 50 Mbps"/>
    <s v="INDIBIZ"/>
    <m/>
    <m/>
    <d v="2026-08-15T08:00:00"/>
    <s v="2026-08-15 08:00:00 | Nama PIC : Ricky No HP : 089655316341 Alt :  M Janji : 13/08/2026 Jam Pasang : 08.00  - 13:00  NoteÃ‚Â :  hubungi terlebih dahulu sebelum ke lokasi, terima kasih."/>
    <n v="2026"/>
    <n v="8"/>
    <n v="13"/>
    <d v="2026-08-13T00:00:00"/>
    <n v="-2.3333333333357587"/>
    <x v="0"/>
    <x v="27"/>
  </r>
  <r>
    <n v="2216"/>
    <n v="1002531419"/>
    <n v="3"/>
    <x v="2"/>
    <n v="5"/>
    <s v="KEDIRI"/>
    <s v="TRENGGALEK"/>
    <s v="PRI"/>
    <s v="REG"/>
    <s v="AO"/>
    <s v="NEW SALES"/>
    <s v="1P INET"/>
    <s v="MIE - SEND SURVEY"/>
    <s v="RBS-Regional 3"/>
    <d v="2026-08-17T18:02:57"/>
    <d v="2026-08-17T18:06:01"/>
    <n v="69368386"/>
    <m/>
    <n v="152623202625"/>
    <s v="KARMILA COFFE"/>
    <s v="ODP-PRI-FB/45 FB/D04/45.01"/>
    <s v="WO061950648"/>
    <m/>
    <m/>
    <m/>
    <n v="111.719157061206"/>
    <n v="-8.2827015590437902"/>
    <s v="|MN00418|MYIA-026386323075/POI/ANAM TOFANI/085113181083/koperasippn6@gmail.com"/>
    <s v="MYIB_ASSISTANT"/>
    <m/>
    <m/>
    <m/>
    <m/>
    <m/>
    <m/>
    <m/>
    <m/>
    <s v="Management Janji"/>
    <s v="2026-08-18 15:00:00 | Nama : BP ANAM TOFANI No Hp : 085113181083 No Alt :  Tgl Pemasangan : 18 Agustus 2026 Interval : PAGI  Note : Hubungi pelanggan terlebih dahulu"/>
    <s v="FCC"/>
    <s v="17-08-2026 18:10:08"/>
    <d v="2026-08-18T15:00:00"/>
    <m/>
    <s v="SURVEY_NEW_MANJA"/>
    <s v="PRI"/>
    <s v="NO ADDON"/>
    <m/>
    <s v="MIE - SEND SURVEY"/>
    <s v="HSI Bisnis Promo HUT Telkom PSB 70% - 50 Mbps"/>
    <s v="INDIBIZ"/>
    <m/>
    <m/>
    <d v="2026-08-18T15:00:00"/>
    <s v="2026-08-18 15:00:00 | Nama : BP ANAM TOFANI No Hp : 085113181083 No Alt :  Tgl Pemasangan : 18 Agustus 2026 Interval : PAGI  Note : Hubungi pelanggan terlebih dahulu"/>
    <m/>
    <m/>
    <m/>
    <e v="#NUM!"/>
    <e v="#NUM!"/>
    <x v="1"/>
    <x v="2"/>
  </r>
  <r>
    <n v="2217"/>
    <n v="1002515996"/>
    <n v="3"/>
    <x v="1"/>
    <n v="5"/>
    <s v="MADURA"/>
    <s v="BANGKALAN"/>
    <s v="KML"/>
    <s v="REG"/>
    <s v="AO"/>
    <s v="NEW SALES"/>
    <m/>
    <s v="102 | FOLLOW UP COMPLETED"/>
    <s v="RBS-Regional 3"/>
    <d v="2026-08-08T13:58:37"/>
    <d v="2026-08-11T10:05:17"/>
    <n v="69361506"/>
    <m/>
    <n v="152436204353"/>
    <s v="Toko Santriawan UTM"/>
    <s v="ODP-KML-FJ/45"/>
    <s v="WO061284729"/>
    <m/>
    <m/>
    <m/>
    <n v="112.7226233"/>
    <n v="-7.1128659000000001"/>
    <s v="|MN02600|/Toko Santriawan UTM/SALMAN AL FARISI/087892187243/oohppp858@gmail.com/HSI Bisnis Promo HUT Telkom (1:1) 50 Mbps (Rp 355.000) PSB Rp 150.000"/>
    <s v="Sales Force DBS"/>
    <m/>
    <m/>
    <m/>
    <m/>
    <m/>
    <m/>
    <m/>
    <m/>
    <s v="Management Janji"/>
    <s v="2026-08-09 15:00:00|Tgl Pemasangan : 09 Agustus 2026 Interval : PAGI SIANG Note : Hubungi pelanggan terlebih dahulu|40981182|MYDITA"/>
    <s v="FCC"/>
    <d v="2026-08-08T14:10:30"/>
    <d v="2026-08-09T15:00:00"/>
    <s v="Kendala Lainnya"/>
    <s v="REVOKE"/>
    <s v="KML"/>
    <s v="NO ADDON"/>
    <m/>
    <s v="Follow Up Revoke Completed, New Order ID : SC1002519169"/>
    <s v="- 11_11446;Biaya PSB HSI EBIS Tunai di Depan ~ 11[150000]  - SP_NOSS;SP_NOSS ~ Internet NOSS Multispeed Network[0]  - SP_NOSS;SP_NOSS ~ Internet NOSS Multispeed Network[0]  - E23015;E23015 ~ ES23 - Perangkat ONT[0]  - E23015~null~44292;E23015||11||Abodeme"/>
    <s v="INDIBIZ"/>
    <m/>
    <m/>
    <d v="2026-08-09T15:00:00"/>
    <s v="2026-08-09 15:00:00|Tgl Pemasangan : 09 Agustus 2026 Interval : PAGI SIANG Note : Hubungi pelanggan terlebih dahulu|40981182|MYDITA"/>
    <m/>
    <m/>
    <m/>
    <e v="#NUM!"/>
    <e v="#NUM!"/>
    <x v="1"/>
    <x v="1"/>
  </r>
  <r>
    <n v="2218"/>
    <n v="1002528479"/>
    <n v="3"/>
    <x v="2"/>
    <n v="5"/>
    <s v="MALANG"/>
    <s v="KEPANJEN"/>
    <s v="KEP"/>
    <s v="REG"/>
    <s v="AO"/>
    <s v="NEW SALES"/>
    <m/>
    <s v="Completed (PS)"/>
    <s v="RBS-Regional 3"/>
    <d v="2026-08-15T14:40:27"/>
    <d v="2026-08-15T16:56:26"/>
    <n v="69365852"/>
    <m/>
    <n v="152718219056"/>
    <s v="SMK MUHAMMADIYAH 1 KEPANJEN KAMPUS 2"/>
    <s v="ODP-KEP-FU/70"/>
    <s v="WO061829342"/>
    <m/>
    <m/>
    <m/>
    <n v="112.5476316"/>
    <n v="-8.1417306000000007"/>
    <s v="|MC20200|MYIA-050601780509/POI/ANANG PRIHANTONO/081216000939/info@smkm1-kpn.sch.id"/>
    <s v="Sales Profesional"/>
    <m/>
    <m/>
    <m/>
    <m/>
    <m/>
    <m/>
    <m/>
    <m/>
    <s v="Management Janji"/>
    <s v="2026-08-15 08:00:00 | M Janji :  15 Agustus 2026  Jam Pasang : Pagi  Note : hubungi pelanggan jika ingin ke lokasi, terima kasih.  "/>
    <s v="FCC"/>
    <s v="15-08-2026 14:55:18"/>
    <m/>
    <m/>
    <s v="PS"/>
    <s v="KEP"/>
    <s v="NO ADDON"/>
    <n v="20260815"/>
    <s v="Completed"/>
    <s v="- SP_NOSS;SP_NOSS ~ Internet NOSS Multispeed Network[0]  - SP_NOSS;SP_NOSS ~ Internet NOSS Multispeed Network[0]  - E23015;E23015 ~ ES23 - Perangkat ONT[0]  - E23015~null~44292;E23015||11||Abodemen 0[0]  - E23015~null~E23015_SWONTPREM;SWONTPREM ~ Biaya Se"/>
    <s v="INDIBIZ"/>
    <m/>
    <m/>
    <d v="2026-08-15T07:00:00"/>
    <s v="2026-08-15 08:00:00 | M Janji :  15 Agustus 2026  Jam Pasang : Pagi  Note : hubungi pelanggan jika ingin ke lokasi, terima kasih.  "/>
    <n v="2026"/>
    <n v="8"/>
    <n v="15"/>
    <d v="2026-08-15T00:00:00"/>
    <n v="-0.29166666666424135"/>
    <x v="0"/>
    <x v="29"/>
  </r>
  <r>
    <n v="2219"/>
    <n v="1002521472"/>
    <n v="3"/>
    <x v="4"/>
    <n v="4"/>
    <s v="SEMARANG"/>
    <s v="INNER - SEMARANG JATENG UTARA"/>
    <s v="BOJ"/>
    <s v="REG"/>
    <s v="AO"/>
    <s v="NEW SALES"/>
    <s v="1P INET"/>
    <s v="Completed (PS)"/>
    <s v="RBS-Regional 3"/>
    <d v="2026-08-12T09:55:56"/>
    <d v="2026-08-13T18:38:40"/>
    <n v="69363930"/>
    <m/>
    <n v="143415115325"/>
    <s v="ENOMAX KOMPUTER"/>
    <s v="ODP-BOJ-FY/008 FY/D01/008.01"/>
    <s v="WO061560298"/>
    <m/>
    <m/>
    <m/>
    <n v="110.281769"/>
    <n v="-7.1044799999999997"/>
    <s v="|MN02184|MYIA-097075143542/POI/LUKMAN HAKIM /085179609688/aishinobi@gmail.com"/>
    <s v="MYIB_ASSISTANT"/>
    <m/>
    <m/>
    <m/>
    <m/>
    <m/>
    <m/>
    <m/>
    <m/>
    <s v="Management Janji"/>
    <s v="2026-08-13 08:00:00 | Nama PIC : bapak lukman No HP : 085179609688 No Alternatif : - M Janji : 13/07/2026 Jam Pasang : Pagi NoteÃ‚Â :  Hubungi terlebih dahulu sebelum ke lokasi "/>
    <s v="FCC"/>
    <d v="2026-12-08T10:39:53"/>
    <d v="2026-08-13T08:00:00"/>
    <m/>
    <s v="PS"/>
    <s v="BOJ"/>
    <s v="NO ADDON"/>
    <n v="20260813"/>
    <s v="Completed"/>
    <s v="HSI Bisnis Promo HUT Telkom PSB 70% - 50 Mbps"/>
    <s v="INDIBIZ"/>
    <m/>
    <m/>
    <d v="2026-08-13T08:00:00"/>
    <s v="2026-08-13 08:00:00 | Nama PIC : bapak lukman No HP : 085179609688 No Alternatif : - M Janji : 13/07/2026 Jam Pasang : Pagi NoteÃ‚Â :  Hubungi terlebih dahulu sebelum ke lokasi "/>
    <n v="2026"/>
    <n v="8"/>
    <n v="13"/>
    <d v="2026-08-13T00:00:00"/>
    <n v="-0.33333333333575865"/>
    <x v="0"/>
    <x v="3"/>
  </r>
  <r>
    <n v="2220"/>
    <n v="1002529276"/>
    <n v="3"/>
    <x v="6"/>
    <n v="5"/>
    <s v="SIDOARJO"/>
    <s v="JOMBANG"/>
    <s v="MOJ"/>
    <s v="REG"/>
    <s v="AO"/>
    <s v="NEW SALES"/>
    <s v="1P INET"/>
    <s v="OSS - FALLOUT"/>
    <s v="RBS-Regional 3"/>
    <d v="2026-08-16T09:10:56"/>
    <d v="2026-08-17T10:58:24"/>
    <n v="69367308"/>
    <m/>
    <n v="152319208892"/>
    <s v="SPBU 54.613.33"/>
    <s v="ODP-MOJ-FK/01"/>
    <s v="WO061858558"/>
    <m/>
    <m/>
    <m/>
    <n v="112.4144268"/>
    <n v="-7.5602213000000003"/>
    <s v="|MN02540|MYIA-022267046317/POI/M. adi vaishal/085784760355/madivaishal@gmail.com"/>
    <s v="MYIB_ASSISTANT"/>
    <m/>
    <m/>
    <m/>
    <m/>
    <m/>
    <m/>
    <m/>
    <m/>
    <s v="Management Janji"/>
    <s v="2026-08-17 08:00:00 | M Janji : (17 AGUSTUS 2026) jam Pasang : pagi  Note : hubungi pelanggan jika ingin kelokasi"/>
    <s v="FCC"/>
    <s v="16-08-2026 09:25:37"/>
    <d v="2026-08-17T08:00:00"/>
    <s v="Kendala Lainnya"/>
    <s v="FO_WFM"/>
    <s v="MOJ"/>
    <s v="NO ADDON"/>
    <m/>
    <s v="Provisioning Failed|WFM|INF009057557|lainnya"/>
    <s v="HSI Bisnis Promo HUT Telkom PSB 70% - 50 Mbps"/>
    <s v="INDIBIZ"/>
    <m/>
    <m/>
    <d v="2026-08-17T08:00:00"/>
    <s v="2026-08-17 08:00:00 | M Janji : (17 AGUSTUS 2026) jam Pasang : pagi  Note : hubungi pelanggan jika ingin kelokasi"/>
    <m/>
    <m/>
    <m/>
    <e v="#NUM!"/>
    <e v="#NUM!"/>
    <x v="1"/>
    <x v="19"/>
  </r>
  <r>
    <n v="2221"/>
    <n v="1002514708"/>
    <n v="3"/>
    <x v="7"/>
    <n v="4"/>
    <s v="KUDUS"/>
    <s v="BLORA"/>
    <s v="BLO"/>
    <s v="REG"/>
    <s v="AO"/>
    <s v="NEW SALES"/>
    <s v="1P INET"/>
    <s v="Completed (PS)"/>
    <s v="RBS-Regional 3"/>
    <d v="2026-08-07T13:53:56"/>
    <d v="2026-08-11T15:57:02"/>
    <n v="69360813"/>
    <m/>
    <n v="141569115694"/>
    <s v="SMK NEGERI 1 JEPON"/>
    <s v="ODP-BLO-FFD/037 FFD/D05/037.01"/>
    <s v="WO061168327"/>
    <m/>
    <m/>
    <m/>
    <n v="111.4781053"/>
    <n v="-6.9687655999999896"/>
    <s v="|MN02756|MYIA-087871136124/POI/Olivia Noor Prita sari/085728035407/smkn1jepon@yahoo.com"/>
    <s v="MYIB_ASSISTANT"/>
    <m/>
    <m/>
    <m/>
    <m/>
    <m/>
    <m/>
    <m/>
    <m/>
    <s v="Management Janji"/>
    <s v="2026-08-11 08:00:00 | Nama PIC : Olivia No HP : 085728035407 Alt :  M Janji : 11/08/2026 Jam Pasang : 08.00 - 13:00  NoteÃ‚Â :  hubungi terlebih dahulu sebelum kelokasi"/>
    <s v="FCC"/>
    <d v="2026-07-08T13:54:50"/>
    <d v="2026-08-11T08:00:00"/>
    <m/>
    <s v="PS"/>
    <s v="BLO"/>
    <s v="NO ADDON"/>
    <n v="20260811"/>
    <s v="Completed"/>
    <s v="HSI Bisnis Promo HUT Telkom PSB 70% - 100 Mbps Dual Band"/>
    <s v="INDIBIZ"/>
    <m/>
    <m/>
    <d v="2026-08-11T08:00:00"/>
    <s v="2026-08-11 08:00:00 | Nama PIC : Olivia No HP : 085728035407 Alt :  M Janji : 11/08/2026 Jam Pasang : 08.00 - 13:00  NoteÃ‚Â :  hubungi terlebih dahulu sebelum kelokasi"/>
    <n v="2026"/>
    <n v="8"/>
    <n v="11"/>
    <d v="2026-08-11T00:00:00"/>
    <n v="-0.33333333333575865"/>
    <x v="0"/>
    <x v="3"/>
  </r>
  <r>
    <n v="2222"/>
    <n v="1002528753"/>
    <n v="3"/>
    <x v="0"/>
    <n v="5"/>
    <s v="MATARAM"/>
    <s v="LOMBOK TIMUR UTARA"/>
    <s v="SGG"/>
    <s v="REG"/>
    <s v="AO"/>
    <s v="NEW SALES"/>
    <m/>
    <s v="Completed (PS)"/>
    <s v="RBS-Regional 3"/>
    <d v="2026-08-15T17:04:28"/>
    <d v="2026-08-15T20:04:46"/>
    <n v="69365514"/>
    <m/>
    <n v="172604214109"/>
    <s v="TOKO SRC YUDE"/>
    <s v="ODP-SGG-FAW/52"/>
    <s v="WO061837251"/>
    <m/>
    <m/>
    <m/>
    <n v="116.285967513446"/>
    <n v="-8.2668767125524507"/>
    <s v="MD|MYDB-20260812265153|DN00001/MN01272|TOKO SRC YUDE|087866750145"/>
    <s v="MYDIGIBIZPARTNER"/>
    <m/>
    <m/>
    <m/>
    <m/>
    <m/>
    <m/>
    <m/>
    <m/>
    <s v="Management Janji"/>
    <s v="2026-08-15 13:00:00 | Nama PIC : Bp Budi  No HP : 087866750145  No Alt : -  M Janji :  15 Agustus 2026  Jam Pasang : Pagi / Siang  Note : hubungi pelanggan jika ingin kelokasi  "/>
    <s v="FCC"/>
    <s v="15-08-2026 17:10:04"/>
    <m/>
    <m/>
    <s v="PS"/>
    <s v="SGG"/>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7:00:00"/>
    <s v="2026-08-15 13:00:00 | Nama PIC : Bp Budi  No HP : 087866750145  No Alt : -  M Janji :  15 Agustus 2026  Jam Pasang : Pagi / Siang  Note : hubungi pelanggan jika ingin kelokasi  "/>
    <n v="2026"/>
    <n v="8"/>
    <n v="15"/>
    <d v="2026-08-15T00:00:00"/>
    <n v="-0.29166666666424135"/>
    <x v="0"/>
    <x v="9"/>
  </r>
  <r>
    <n v="2223"/>
    <n v="1002520590"/>
    <n v="3"/>
    <x v="5"/>
    <n v="5"/>
    <s v="SINGARJA"/>
    <s v="GIANYAR"/>
    <s v="GIN"/>
    <s v="REG"/>
    <s v="AO"/>
    <s v="NEW SALES"/>
    <m/>
    <s v="OSS - FALLOUT"/>
    <s v="RBS-Regional 3"/>
    <d v="2026-08-11T15:52:49"/>
    <d v="2026-08-12T17:14:34"/>
    <n v="69363562"/>
    <m/>
    <n v="172407213934"/>
    <s v="CV SAMI ASIKI"/>
    <s v="ODP-GIN-FH/42"/>
    <s v="WO061531732"/>
    <m/>
    <m/>
    <m/>
    <n v="115.3063915"/>
    <n v="-8.5350055999999999"/>
    <s v="|MN02658|/PIC I NENGAH SUARTA/081246891426/spbu.bali.5480504@gmail.com"/>
    <s v="Sales Force DBS"/>
    <m/>
    <m/>
    <m/>
    <m/>
    <m/>
    <m/>
    <m/>
    <m/>
    <s v="Management Janji"/>
    <s v="2026-08-12 15:00:00|Nama PIC:  bp suarta No HP: 081246891426 Alt: 081236102105 Tanggal: 12/8/2026 Jam Pasang: Sore Note: Hubungi sebelum ke lokasi, terimakasih.|40931149|MYDITA"/>
    <s v="FCC"/>
    <d v="2026-11-08T15:55:14"/>
    <d v="2026-08-12T15:00:00"/>
    <s v="Kendala Teknik"/>
    <s v="FO_WFM"/>
    <s v="GIN"/>
    <s v="NO ADDON"/>
    <m/>
    <s v="Provisioning Failed|WFM|INF009031772|TKJ_-8.5385033,115.33462829999999_pelanggan minta pemasangan besok"/>
    <s v="- 11_11446;Biaya PSB HSI EBIS Tunai di Depan ~ 11[150000]  - SP_NOSS;SP_NOSS ~ Internet NOSS Multispeed Network[0]  - SP_NOSS;SP_NOSS ~ Internet NOSS Multispeed Network[0]  - E25061;E25061 ~ ES25 - Paket HSI Basic (HSIEF) Khusus Winback 2.0[0]  - E25061~n"/>
    <s v="INDIBIZ"/>
    <m/>
    <m/>
    <d v="2026-08-12T15:00:00"/>
    <s v="2026-08-12 15:00:00|Nama PIC:  bp suarta No HP: 081246891426 Alt: 081236102105 Tanggal: 12/8/2026 Jam Pasang: Sore Note: Hubungi sebelum ke lokasi, terimakasih.|40931149|MYDITA"/>
    <m/>
    <m/>
    <m/>
    <e v="#NUM!"/>
    <e v="#NUM!"/>
    <x v="1"/>
    <x v="31"/>
  </r>
  <r>
    <n v="2224"/>
    <n v="1002520399"/>
    <n v="3"/>
    <x v="0"/>
    <n v="5"/>
    <s v="MATARAM"/>
    <s v="BIMA"/>
    <s v="SAP"/>
    <s v="REG"/>
    <s v="AO"/>
    <s v="NEW SALES"/>
    <m/>
    <s v="7 | OSS - PROVISIONING ISSUED"/>
    <s v="RBS-Regional 3"/>
    <d v="2026-08-11T15:18:33"/>
    <d v="2026-08-11T15:24:25"/>
    <n v="69361211"/>
    <m/>
    <n v="172610305721"/>
    <s v="Kios Aiman"/>
    <s v="ODP-SAP-FAB/14"/>
    <s v="WO061514806"/>
    <m/>
    <m/>
    <m/>
    <n v="119.0125233"/>
    <n v="-8.5866559999999996"/>
    <s v="|MN02085|MYIA-040467897273/POI/rifdan/085338475722/rifdanwildan07@gmail.com"/>
    <s v="Sales Profesional"/>
    <m/>
    <m/>
    <m/>
    <m/>
    <m/>
    <m/>
    <m/>
    <m/>
    <s v="Management Janji"/>
    <s v="2026-08-09 08:00:00 | Nama PIC : Bp Rifdan  No Hp : 085338475722  No Alt : -  Tgl Pemasangan : 09 Agustus 2026  Interval : PAGI SIANG  Note : Hubungi pelanggan terlebih dahulu"/>
    <s v="FCC"/>
    <d v="2026-11-08T15:25:50"/>
    <m/>
    <m/>
    <s v="PI"/>
    <s v="SAP"/>
    <s v="ANTAREZ"/>
    <m/>
    <s v="Provisioning Issued"/>
    <s v="- 11_11446;Biaya PSB HSI EBIS Tunai di Depan ~ 11[150000]  - SP_NOSS;SP_NOSS ~ Internet NOSS Multispeed Network[0]  - SP_NOSS;SP_NOSS ~ Internet NOSS Multispeed Network[0]  - E23015;E23015 ~ ES23 - Perangkat ONT[0]  - E23015~null~44292;E23015||11||Abodeme"/>
    <s v="INDIBIZ"/>
    <m/>
    <m/>
    <d v="2026-08-11T07:00:00"/>
    <s v="2026-08-09 08:00:00 | Nama PIC : Bp Rifdan  No Hp : 085338475722  No Alt : -  Tgl Pemasangan : 09 Agustus 2026  Interval : PAGI SIANG  Note : Hubungi pelanggan terlebih dahulu"/>
    <m/>
    <m/>
    <m/>
    <e v="#NUM!"/>
    <e v="#NUM!"/>
    <x v="1"/>
    <x v="4"/>
  </r>
  <r>
    <n v="2225"/>
    <n v="1002514823"/>
    <n v="3"/>
    <x v="3"/>
    <n v="4"/>
    <s v="MAGELANG"/>
    <s v="MAGELANG"/>
    <s v="MGE"/>
    <s v="REG"/>
    <s v="AO"/>
    <s v="NEW SALES"/>
    <s v="1P INET"/>
    <s v="Completed (PS)"/>
    <s v="RBS-Regional 3"/>
    <d v="2026-08-07T14:23:58"/>
    <d v="2026-08-08T14:36:20"/>
    <n v="69360875"/>
    <m/>
    <n v="146137149234"/>
    <s v="Griya Madani kos putra"/>
    <s v="ODP-MGE-FS/084"/>
    <s v="WO061172035"/>
    <m/>
    <m/>
    <m/>
    <n v="110.22133100000001"/>
    <n v="-7.4565130000000002"/>
    <s v="|MN02816|MYIA-007610420987/POI/Sumiyati/085729725910/sumiyati286@gmail.com"/>
    <s v="MYIB_ASSISTANT"/>
    <m/>
    <m/>
    <m/>
    <m/>
    <m/>
    <m/>
    <m/>
    <m/>
    <s v="Management Janji"/>
    <s v="2026-08-13 13:00:00 | Nama PIC:  bu sumiyati  No HP: 085729725910 Alt: Tanggal: 13/8/2026 Jam Pasang: Siang Note: Hubungi sebelum ke lokasi, terimakasih"/>
    <s v="FCC"/>
    <d v="2026-07-08T14:25:34"/>
    <d v="2026-08-13T13:00:00"/>
    <m/>
    <s v="PS"/>
    <s v="MGE"/>
    <s v="NO ADDON"/>
    <n v="20260808"/>
    <s v="Completed"/>
    <s v="HSI Bisnis Basic Promo HUT Telkom PSB 70% - 75 Mbps"/>
    <s v="INDIBIZ"/>
    <m/>
    <m/>
    <d v="2026-08-13T13:00:00"/>
    <s v="2026-08-13 13:00:00 | Nama PIC:  bu sumiyati  No HP: 085729725910 Alt: Tanggal: 13/8/2026 Jam Pasang: Siang Note: Hubungi sebelum ke lokasi, terimakasih"/>
    <n v="2026"/>
    <n v="8"/>
    <n v="8"/>
    <d v="2026-08-08T00:00:00"/>
    <n v="-5.5416666666642413"/>
    <x v="0"/>
    <x v="3"/>
  </r>
  <r>
    <n v="2226"/>
    <n v="1002521905"/>
    <n v="3"/>
    <x v="0"/>
    <n v="5"/>
    <s v="MATARAM"/>
    <s v="SUMBAWA"/>
    <s v="SBW"/>
    <s v="REG"/>
    <s v="AO"/>
    <s v="NEW SALES"/>
    <s v="1P INET"/>
    <s v="Completed (PS)"/>
    <s v="RBS-Regional 3"/>
    <d v="2026-08-12T11:52:56"/>
    <d v="2026-08-13T12:34:08"/>
    <n v="69364134"/>
    <m/>
    <n v="172606791485"/>
    <s v="KANTOR DESA MOYO"/>
    <s v="ODP-SBW-FAY/02 FAY/D01/02.01"/>
    <s v="WO061574030"/>
    <m/>
    <m/>
    <m/>
    <n v="117.490567432391"/>
    <n v="-8.5242771774300792"/>
    <s v="|MN01595|MYIA-015207964087/POI/RAMLAH/082340398336/desamoyokeren@gmail.com"/>
    <s v="MYIB_ASSISTANT"/>
    <m/>
    <m/>
    <m/>
    <m/>
    <m/>
    <m/>
    <m/>
    <m/>
    <s v="Management Janji"/>
    <s v="2026-08-13 08:00:00 | Tanggal pemasangan :13/08/2026 Jam pemasangan : pagi/siang Info Tambahan : Hubungi pelanggan dulu sebelum ke lokasi terima kasih."/>
    <s v="FCC"/>
    <d v="2026-12-08T11:55:22"/>
    <d v="2026-08-13T08:00:00"/>
    <m/>
    <s v="PS"/>
    <s v="SBW"/>
    <s v="NO ADDON"/>
    <n v="20260813"/>
    <s v="Completed"/>
    <s v="HSI Bisnis Promo HUT Telkom PSB 70% - 100 Mbps"/>
    <s v="INDIBIZ"/>
    <m/>
    <m/>
    <d v="2026-08-13T08:00:00"/>
    <s v="2026-08-13 08:00:00 | Tanggal pemasangan :13/08/2026 Jam pemasangan : pagi/siang Info Tambahan : Hubungi pelanggan dulu sebelum ke lokasi terima kasih."/>
    <n v="2026"/>
    <n v="8"/>
    <n v="13"/>
    <d v="2026-08-13T00:00:00"/>
    <n v="-0.33333333333575865"/>
    <x v="0"/>
    <x v="0"/>
  </r>
  <r>
    <n v="2227"/>
    <n v="1002519831"/>
    <n v="3"/>
    <x v="1"/>
    <n v="5"/>
    <s v="SBY UTARA"/>
    <s v="MANYAR"/>
    <s v="MGO"/>
    <s v="REG"/>
    <s v="AO"/>
    <s v="NEW SALES"/>
    <m/>
    <s v="Completed (PS)"/>
    <s v="RBS-Regional 3"/>
    <d v="2026-08-11T13:17:08"/>
    <d v="2026-08-11T15:26:47"/>
    <n v="69360168"/>
    <m/>
    <n v="152413167623"/>
    <s v="PT STRATEGI CENTRAL CAPITAL"/>
    <s v="ODP-MGO-FAL/09"/>
    <s v="WO061498601"/>
    <m/>
    <m/>
    <m/>
    <n v="112.75060000000001"/>
    <n v="-7.2561"/>
    <s v="|MN02394|MYIA-024014342297/POI/MOCH ANJAS PUTRA DARMAWAN /085165932082/anjasputrad18@gmail.com"/>
    <s v="MYDIGIBIZPARTNER"/>
    <m/>
    <m/>
    <m/>
    <m/>
    <m/>
    <m/>
    <m/>
    <m/>
    <s v="Management Janji"/>
    <s v="2026-08-07 13:00:00 |   M Janji : (07/08/026)  jam Pasang : 09:00  Note : hubungi pelanggan jika ingin kelokasi"/>
    <s v="FCC"/>
    <d v="2026-11-08T13:39:46"/>
    <m/>
    <m/>
    <s v="PS"/>
    <s v="MGO"/>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07 13:00:00 |   M Janji : (07/08/026)  jam Pasang : 09:00  Note : hubungi pelanggan jika ingin kelokasi"/>
    <n v="2026"/>
    <n v="8"/>
    <n v="11"/>
    <d v="2026-08-11T00:00:00"/>
    <n v="-0.29166666666424135"/>
    <x v="0"/>
    <x v="8"/>
  </r>
  <r>
    <n v="2228"/>
    <n v="1002524153"/>
    <n v="3"/>
    <x v="1"/>
    <n v="5"/>
    <s v="MADURA"/>
    <s v="BANGKALAN"/>
    <s v="OMB"/>
    <s v="REG"/>
    <s v="AO"/>
    <s v="NEW SALES"/>
    <s v="1P INET"/>
    <s v="Completed (PS)"/>
    <s v="RBS-Regional 3"/>
    <d v="2026-08-13T12:58:57"/>
    <d v="2026-08-14T21:07:40"/>
    <n v="69365096"/>
    <m/>
    <n v="152438209187"/>
    <s v="MTS dan MA AN-NURRIYAH"/>
    <s v="ODP-OMB-FAA/03"/>
    <s v="WO061663998"/>
    <m/>
    <m/>
    <m/>
    <n v="113.331013396382"/>
    <n v="-7.1178825784872597"/>
    <s v="MD|MYDB-20260813265208|DN00001/MN02006|MTS dan MA AN-NURRIYAH|08139388649"/>
    <s v="MYDIGIBIZPARTNER"/>
    <m/>
    <m/>
    <m/>
    <m/>
    <m/>
    <m/>
    <m/>
    <m/>
    <s v="Management Janji"/>
    <s v="2026-08-14 13:00:00 | M Janji : (14/08/2026) jam Pasang :pagi / siang  Note : hubungi pelanggan jika ingin kelokasi"/>
    <s v="FCC"/>
    <s v="13-08-2026 13:10:22"/>
    <d v="2026-08-14T13:00:00"/>
    <m/>
    <s v="PS"/>
    <s v="OMB"/>
    <s v="NETMONK"/>
    <n v="20260814"/>
    <s v="Completed"/>
    <s v="HSI Bisnis Bundling Netmonk Promo 2026 PSB 70% - 300 Mbps"/>
    <s v="INDIBIZ"/>
    <m/>
    <m/>
    <d v="2026-08-14T13:00:00"/>
    <s v="2026-08-14 13:00:00 | M Janji : (14/08/2026) jam Pasang :pagi / siang  Note : hubungi pelanggan jika ingin kelokasi"/>
    <n v="2026"/>
    <n v="8"/>
    <n v="14"/>
    <d v="2026-08-14T00:00:00"/>
    <n v="-0.54166666666424135"/>
    <x v="0"/>
    <x v="1"/>
  </r>
  <r>
    <n v="2229"/>
    <n v="1002521010"/>
    <n v="3"/>
    <x v="7"/>
    <n v="4"/>
    <s v="KUDUS"/>
    <s v="KUDUS"/>
    <s v="KUD"/>
    <s v="REG"/>
    <s v="AO"/>
    <s v="NEW SALES"/>
    <s v="1P INET"/>
    <s v="OSS - FALLOUT"/>
    <s v="RBS-Regional 3"/>
    <d v="2026-08-11T19:19:56"/>
    <d v="2026-08-12T19:29:05"/>
    <n v="69363751"/>
    <m/>
    <n v="142401145559"/>
    <s v="ERABLUE WH KUDUS"/>
    <s v="ODP-KUD-FBD/035 FBD/D03/035.01"/>
    <s v="WO061539185"/>
    <m/>
    <m/>
    <m/>
    <n v="110.80042"/>
    <n v="-6.811731"/>
    <s v="|MN02713|MYIA-091683043021/POI/HASBIBINTARO SHIDDIQ/081249549394/nextperdanaone@gmail.com"/>
    <s v="MYIB_ASSISTANT"/>
    <m/>
    <m/>
    <m/>
    <m/>
    <m/>
    <m/>
    <m/>
    <m/>
    <s v="Management Janji"/>
    <s v="2026-08-18 08:00:00 | telp : 081249549394 alt :  M Janji : (18/08/2026) jam Pasang :pagi / siang  Note : hubungi pelanggan jika ingin kelokasi"/>
    <s v="FCC"/>
    <d v="2026-11-08T19:39:45"/>
    <d v="2026-08-18T08:00:00"/>
    <s v="Kendala Pelanggan"/>
    <s v="FO_WFM"/>
    <s v="KUD"/>
    <s v="NO ADDON"/>
    <m/>
    <s v="Provisioning Failed|WFM|INF009032815|PP_-6.7680939,110.8029291_Pelanggan manja hari Selasa tanggal 18/08/2026"/>
    <s v="HSI Bisnis PSB 70% Dual Band - 100 Mbps"/>
    <s v="INDIBIZ"/>
    <m/>
    <m/>
    <d v="2026-08-18T08:00:00"/>
    <s v="2026-08-18 08:00:00 | telp : 081249549394 alt :  M Janji : (18/08/2026) jam Pasang :pagi / siang  Note : hubungi pelanggan jika ingin kelokasi"/>
    <m/>
    <m/>
    <m/>
    <e v="#NUM!"/>
    <e v="#NUM!"/>
    <x v="1"/>
    <x v="3"/>
  </r>
  <r>
    <n v="2230"/>
    <n v="1002514722"/>
    <n v="3"/>
    <x v="5"/>
    <n v="5"/>
    <s v="SINGARJA"/>
    <s v="SINGARAJA"/>
    <s v="BLI"/>
    <s v="REG"/>
    <s v="AO"/>
    <s v="NEW SALES"/>
    <m/>
    <s v="MIE - SEND SURVEY"/>
    <s v="RBS-Regional 3"/>
    <d v="2026-08-07T13:59:40"/>
    <d v="2026-08-17T14:26:01"/>
    <n v="69360829"/>
    <m/>
    <n v="172405798387"/>
    <s v="SPBU NGURAH RAI"/>
    <s v="ODP-BLI-FAA/10"/>
    <s v="WO061936415"/>
    <m/>
    <m/>
    <m/>
    <n v="115.3523768"/>
    <n v="-8.4671231999999996"/>
    <s v="|MN02750|/CP I WAYAN LEDER/081337154909/wayanleder31@gmail.com"/>
    <s v="Sales Force DBS"/>
    <m/>
    <m/>
    <m/>
    <m/>
    <m/>
    <m/>
    <m/>
    <m/>
    <s v="Management Janji"/>
    <s v="2026-08-18 13:00:00|M janji : pagi Tanggal Pemasangan : 18/agustus/2026 Note : hubungi pelanggan jika ingin kelokasi |40971304|MYDITA"/>
    <s v="FCC"/>
    <d v="2026-07-08T14:10:02"/>
    <d v="2026-08-18T13:00:00"/>
    <m/>
    <s v="SURVEY_NEW_MANJA"/>
    <s v="BLI"/>
    <s v="NO ADDON"/>
    <m/>
    <s v="MIE - SEND SURVEY"/>
    <s v="- SP_NOSS;SP_NOSS ~ Internet NOSS Multispeed Network[0]  - SP_NOSS;SP_NOSS ~ Internet NOSS Multispeed Network[0]  - E23015;E23015 ~ ES23 - Perangkat ONT[0]  - E23015~null~44292;E23015||11||Abodemen 0[0]  - E23015~null~E23015_SWONT;SWONT ~ Biaya Sewa ONT ~"/>
    <s v="INDIBIZ"/>
    <m/>
    <m/>
    <d v="2026-08-18T13:00:00"/>
    <s v="2026-08-18 13:00:00|M janji : pagi Tanggal Pemasangan : 18/agustus/2026 Note : hubungi pelanggan jika ingin kelokasi |40971304|MYDITA"/>
    <m/>
    <m/>
    <m/>
    <e v="#NUM!"/>
    <e v="#NUM!"/>
    <x v="1"/>
    <x v="34"/>
  </r>
  <r>
    <n v="2231"/>
    <n v="1002505414"/>
    <n v="3"/>
    <x v="0"/>
    <n v="5"/>
    <s v="MATARAM"/>
    <s v="INNER - NUSA TENGGARA"/>
    <s v="SWE"/>
    <s v="REG"/>
    <s v="AO"/>
    <s v="NEW SALES"/>
    <s v="1P INET"/>
    <s v="Completed (PS)"/>
    <s v="RBS-Regional 3"/>
    <d v="2026-08-02T18:58:57"/>
    <d v="2026-08-03T18:43:00"/>
    <n v="69357115"/>
    <m/>
    <n v="172605804072"/>
    <s v="toko maman"/>
    <s v="ODP-SWE-FAJ/22 FAJ/D06/22.01"/>
    <s v="WO060739769"/>
    <m/>
    <m/>
    <m/>
    <n v="116.15962748263"/>
    <n v="-8.66535221961038"/>
    <s v="|MC40230|MYIA-067576799528/POI/H EDWAR RIDHO/081934968110/m4893469@gmail.com"/>
    <s v="MYIB_ASSISTANT"/>
    <m/>
    <m/>
    <m/>
    <m/>
    <m/>
    <m/>
    <m/>
    <m/>
    <s v="Management Janji"/>
    <s v="2026-08-04 08:00:00 | Nama Pic : BP EDWAR No Hp Pic : 081934968110 Jam Pemasangan : 08:00 - 12.00 Tanggal Pemasangan : SENIN 03 AGUSTUS 2026 Info Tambahan : Hubungi pelanggan sebelum datang ke lokasi, terima kasih."/>
    <s v="FCC"/>
    <d v="2026-02-08T19:09:51"/>
    <d v="2026-08-04T08:00:00"/>
    <m/>
    <s v="PS"/>
    <s v="SWE"/>
    <s v="NO ADDON"/>
    <n v="20260803"/>
    <s v="Completed"/>
    <s v="HSI Bisnis Promo HUT Telkom PSB 70% - 50 Mbps"/>
    <s v="INDIBIZ"/>
    <m/>
    <m/>
    <d v="2026-08-04T08:00:00"/>
    <s v="2026-08-04 08:00:00 | Nama Pic : BP EDWAR No Hp Pic : 081934968110 Jam Pemasangan : 08:00 - 12.00 Tanggal Pemasangan : SENIN 03 AGUSTUS 2026 Info Tambahan : Hubungi pelanggan sebelum datang ke lokasi, terima kasih."/>
    <n v="2026"/>
    <n v="8"/>
    <n v="3"/>
    <d v="2026-08-03T00:00:00"/>
    <n v="-1.3333333333357587"/>
    <x v="0"/>
    <x v="23"/>
  </r>
  <r>
    <n v="2232"/>
    <n v="1002504359"/>
    <n v="3"/>
    <x v="7"/>
    <n v="4"/>
    <s v="SOLO"/>
    <s v="INNER - SOLO JATENG TIMUR"/>
    <s v="SLO"/>
    <s v="REG"/>
    <s v="AO"/>
    <s v="NEW SALES"/>
    <m/>
    <s v="Completed (PS)"/>
    <s v="RBS-Regional 3"/>
    <d v="2026-08-01T10:30:59"/>
    <d v="2026-08-01T14:23:10"/>
    <n v="69355729"/>
    <m/>
    <n v="146527604804"/>
    <s v="ETERNISKIN SOLO BARU"/>
    <s v="ODP-SLO-FD/049"/>
    <s v="WO060628503"/>
    <m/>
    <m/>
    <m/>
    <n v="110.8105"/>
    <n v="-7.6069000000000004"/>
    <s v="|MN00396|MYIA-098599653192/POI/Nurul Wahid Hidayah/085111451168/ga.eterniskin@gmail.com"/>
    <s v="Amex"/>
    <m/>
    <m/>
    <m/>
    <m/>
    <m/>
    <m/>
    <m/>
    <m/>
    <s v="Management Janji"/>
    <s v="2026-07-31 15:00:00 | Tanggal: 31/7/2026  Jam Pasang: 10.00  Note: Hubungi sebelum ke lokasi, terimakasih."/>
    <s v="FCC"/>
    <d v="2026-01-08T10:39:46"/>
    <m/>
    <m/>
    <s v="PS"/>
    <s v="SLO"/>
    <s v="NO ADDON"/>
    <n v="20260801"/>
    <s v="Completed"/>
    <s v="- 11_11446;Biaya PSB HSI EBIS Tunai di Depan ~ 11[150000]  - SP_NOSS;SP_NOSS ~ Internet NOSS Multispeed Network[0]  - E23015;E23015 ~ ES23 - Perangkat ONT[0]  - E23015~null~44292;E23015||11||Abodemen 0[0]  - E23015~null~E23015_SWONT;SWONT ~ Biaya Sewa ONT"/>
    <s v="INDIBIZ"/>
    <m/>
    <m/>
    <d v="2026-08-01T07:00:00"/>
    <s v="2026-07-31 15:00:00 | Tanggal: 31/7/2026  Jam Pasang: 10.00  Note: Hubungi sebelum ke lokasi, terimakasih."/>
    <n v="2026"/>
    <n v="8"/>
    <n v="1"/>
    <d v="2026-08-01T00:00:00"/>
    <n v="-0.29166666666424135"/>
    <x v="0"/>
    <x v="3"/>
  </r>
  <r>
    <n v="2233"/>
    <n v="1002514233"/>
    <n v="3"/>
    <x v="7"/>
    <n v="4"/>
    <s v="KUDUS"/>
    <s v="PATI"/>
    <s v="PAT"/>
    <s v="REG"/>
    <s v="AO"/>
    <s v="NEW SALES"/>
    <s v="1P INET"/>
    <s v="98 | OSS - CANCEL COMPLETE"/>
    <s v="RBS-Regional 3"/>
    <d v="2026-08-07T10:55:56"/>
    <d v="2026-08-10T09:37:37"/>
    <n v="69360621"/>
    <m/>
    <n v="142551119467"/>
    <s v="J&amp;T Cargo"/>
    <s v="ODP-PAT-FD/008 FD/D02/008.01"/>
    <s v="WO061146854"/>
    <m/>
    <m/>
    <m/>
    <n v="110.90396174032701"/>
    <n v="-6.9382654468967697"/>
    <s v="|MC60043|MYIA-090609432088/POI/Prasetiyo Noto Kamil/081335372960/netfa859@gmail.com"/>
    <s v="MYIB_ASSISTANT"/>
    <m/>
    <m/>
    <m/>
    <m/>
    <m/>
    <m/>
    <m/>
    <m/>
    <s v="Management Janji"/>
    <s v="2026-08-08 08:00:00 | telp :081335372960   alt : pagi / siang 08/08/2026 hub sebelum ke lokasi "/>
    <s v="FCC"/>
    <d v="2026-07-08T11:10:29"/>
    <d v="2026-08-08T08:00:00"/>
    <s v="Kendala Pelanggan"/>
    <s v="CANCEL"/>
    <s v="PAT"/>
    <s v="NO ADDON"/>
    <m/>
    <s v="Cancel Completed"/>
    <s v="HSI Bisnis Promo HUT Telkom PSB 70% - 150 Mbps"/>
    <s v="INDIBIZ"/>
    <m/>
    <m/>
    <d v="2026-08-08T08:00:00"/>
    <s v="2026-08-08 08:00:00 | telp :081335372960   alt : pagi / siang 08/08/2026 hub sebelum ke lokasi "/>
    <m/>
    <m/>
    <m/>
    <e v="#NUM!"/>
    <e v="#NUM!"/>
    <x v="1"/>
    <x v="3"/>
  </r>
  <r>
    <n v="2234"/>
    <n v="1002504544"/>
    <n v="3"/>
    <x v="6"/>
    <n v="5"/>
    <s v="SIDOARJO"/>
    <s v="JOMBANG"/>
    <s v="POS"/>
    <s v="REG"/>
    <s v="AO"/>
    <s v="NEW SALES"/>
    <m/>
    <s v="Completed (PS)"/>
    <s v="RBS-Regional 1"/>
    <d v="2026-08-01T12:59:32"/>
    <d v="2026-08-03T20:01:47"/>
    <n v="69356702"/>
    <m/>
    <n v="152333218438"/>
    <s v="SMK Negeri Kabuh"/>
    <s v="ODP-POS-FN/001"/>
    <s v="WO060775434"/>
    <m/>
    <m/>
    <m/>
    <n v="112.2683546"/>
    <n v="-7.4190288000000004"/>
    <s v="AMRBS:960319;RENGGA;Indibiz 1:1 300 Mbps;085735046251/+6285735046251;hadist90@gmail.com"/>
    <s v="Account Manager"/>
    <m/>
    <m/>
    <m/>
    <m/>
    <m/>
    <m/>
    <m/>
    <m/>
    <s v="Management Janji"/>
    <s v="2026-08-04 08:00:00|Nama : BP NURHADI  No Hp : 085735046251 No Alt :  Tgl Pemasangan : 04 Agustus 2026 Interval : PAGI  Note : Hubungi pelanggan terlebih dahulu|40981182|MYDITA"/>
    <s v="FCC"/>
    <d v="2026-01-08T13:09:54"/>
    <d v="2026-08-04T08:00:00"/>
    <m/>
    <s v="PS"/>
    <s v="POS"/>
    <s v="NO ADDON"/>
    <n v="20260803"/>
    <s v="Completed"/>
    <s v="- 11_11446;Biaya PSB HSI EBIS Tunai di Depan ~ 11[150000]  - E25060;E25060 ~ ES25 - Paket HSI Bisnis (HSIE) Khusus Winback 2.0[0]  - E25060~null~E25060_UNL;UNL ~ Internet-Link Unlimited Internet Usage ~ E25060[0]  - E25060~null~105343;E25060||11||Abodemen"/>
    <s v="INDIBIZ"/>
    <m/>
    <m/>
    <d v="2026-08-04T08:00:00"/>
    <s v="2026-08-04 08:00:00|Nama : BP NURHADI  No Hp : 085735046251 No Alt :  Tgl Pemasangan : 04 Agustus 2026 Interval : PAGI  Note : Hubungi pelanggan terlebih dahulu|40981182|MYDITA"/>
    <n v="2026"/>
    <n v="8"/>
    <n v="3"/>
    <d v="2026-08-03T00:00:00"/>
    <n v="-1.3333333333357587"/>
    <x v="0"/>
    <x v="19"/>
  </r>
  <r>
    <n v="2235"/>
    <n v="1002510937"/>
    <n v="3"/>
    <x v="3"/>
    <n v="4"/>
    <s v="PURWOKERTO"/>
    <s v="PURWOKERTO"/>
    <s v="SUK"/>
    <s v="REG"/>
    <s v="AO"/>
    <s v="NEW SALES"/>
    <s v="1P INET"/>
    <s v="102 | FOLLOW UP COMPLETED"/>
    <s v="RBS-Regional 3"/>
    <d v="2026-08-05T15:01:56"/>
    <d v="2026-08-07T11:54:16"/>
    <n v="69359347"/>
    <m/>
    <n v="146374601248"/>
    <s v="SEKOLAH NASIONAL TERINTEGRASI 2 BANYUMAS"/>
    <s v="ODP-SUK-FM/011 FM/D01/011.01"/>
    <s v="WO060998550"/>
    <m/>
    <m/>
    <m/>
    <n v="109.2979802"/>
    <n v="-7.4743869999999903"/>
    <s v="|MC80052|MYIA-069319206183/POI/SIGIT PURNOMO ADI/085701442444/11sigitpadi10@gmail.com"/>
    <s v="MYIB_ASSISTANT"/>
    <m/>
    <m/>
    <m/>
    <m/>
    <m/>
    <m/>
    <m/>
    <m/>
    <s v="Management Janji"/>
    <s v="2026-08-06 13:00:00 | Tanggal pemasangan: 6/08/2026 Jam pemasangan : pagi / siang Info Tambahan : Hubungi pelanggan dulu sebelum ke lokasi. terima kasih"/>
    <s v="FCC"/>
    <d v="2026-05-08T15:10:31"/>
    <d v="2026-08-06T13:00:00"/>
    <m/>
    <s v="REVOKE"/>
    <s v="SUK"/>
    <s v="NO ADDON"/>
    <m/>
    <s v="Follow Up Revoke Completed, New Order ID : SC1002514430"/>
    <s v="HSI Bisnis Promo HUT Telkom PSB 70% - 100 Mbps"/>
    <s v="INDIBIZ"/>
    <m/>
    <m/>
    <d v="2026-08-06T13:00:00"/>
    <s v="2026-08-06 13:00:00 | Tanggal pemasangan: 6/08/2026 Jam pemasangan : pagi / siang Info Tambahan : Hubungi pelanggan dulu sebelum ke lokasi. terima kasih"/>
    <m/>
    <m/>
    <m/>
    <e v="#NUM!"/>
    <e v="#NUM!"/>
    <x v="1"/>
    <x v="3"/>
  </r>
  <r>
    <n v="2236"/>
    <n v="1002523847"/>
    <n v="3"/>
    <x v="2"/>
    <n v="5"/>
    <s v="MALANG"/>
    <s v="KEPANJEN"/>
    <s v="KLJ"/>
    <s v="REG"/>
    <s v="AO"/>
    <s v="NEW SALES"/>
    <m/>
    <s v="Completed (PS)"/>
    <s v="RBS-Regional 3"/>
    <d v="2026-08-13T11:05:33"/>
    <d v="2026-08-13T16:16:08"/>
    <n v="69362183"/>
    <m/>
    <n v="152703903526"/>
    <s v="PT Internet Solusi Prima"/>
    <s v="ODP-KLJ-FCW/53"/>
    <s v="WO061652642"/>
    <m/>
    <m/>
    <m/>
    <n v="112.58058432259"/>
    <n v="-7.9681756861570703"/>
    <s v="|MB00449|MYIA-008299923905/POI/ibu/087880075433/project.maxfo@gmail.com"/>
    <s v="MYDIGIBIZPARTNER"/>
    <m/>
    <m/>
    <m/>
    <m/>
    <m/>
    <m/>
    <m/>
    <m/>
    <s v="Management Janji"/>
    <s v="2026-08-11 08:00:00 | M Janji : (09/08/2026)  jam Pasang : 09:00  Note : hubungi pelanggan jika ingin kelokasi"/>
    <s v="FCC"/>
    <s v="13-08-2026 11:10:22"/>
    <m/>
    <m/>
    <s v="PS"/>
    <s v="KLJ"/>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1 08:00:00 | M Janji : (09/08/2026)  jam Pasang : 09:00  Note : hubungi pelanggan jika ingin kelokasi"/>
    <n v="2026"/>
    <n v="8"/>
    <n v="13"/>
    <d v="2026-08-13T00:00:00"/>
    <n v="-0.29166666666424135"/>
    <x v="0"/>
    <x v="29"/>
  </r>
  <r>
    <n v="2237"/>
    <n v="1002519207"/>
    <n v="3"/>
    <x v="0"/>
    <n v="5"/>
    <s v="MATARAM"/>
    <s v="LOMBOK BARAT TENGAH"/>
    <s v="PRY"/>
    <s v="REG"/>
    <s v="AO"/>
    <s v="NEW SALES"/>
    <s v="1P INET"/>
    <s v="Completed (PS)"/>
    <s v="RBS-Regional 3"/>
    <d v="2026-08-11T10:13:56"/>
    <d v="2026-08-11T15:06:45"/>
    <n v="69363017"/>
    <m/>
    <n v="172603791553"/>
    <s v="Toko Lalu Kadarusman"/>
    <s v="ODP-PYA-FAQ/66 FAQ/D06/66.01"/>
    <s v="WO061471284"/>
    <m/>
    <m/>
    <m/>
    <n v="116.326938606798"/>
    <n v="-8.6596516296268007"/>
    <s v="MD|MYDB-20260810264914|SC00001/MC00046|Toko Lalu Kadarusman|082326518436"/>
    <s v="MYDIGIBIZPARTNER"/>
    <m/>
    <m/>
    <m/>
    <m/>
    <m/>
    <m/>
    <m/>
    <m/>
    <s v="Management Janji"/>
    <s v="2026-08-12 08:00:00 | Nama Pic : Lalu Kadarusman No Hp Pic : 082326518436 No alt : - Jam Pemasangan : pagi  Tanggal Pemasangan : 12 Agustus 2026"/>
    <s v="FCC"/>
    <d v="2026-11-08T10:39:50"/>
    <d v="2026-08-12T08:00:00"/>
    <m/>
    <s v="PS"/>
    <s v="PRY"/>
    <s v="NO ADDON"/>
    <n v="20260811"/>
    <s v="Completed"/>
    <s v="HSI Bisnis PSB 70% - 150 Mbps"/>
    <s v="INDIBIZ"/>
    <m/>
    <m/>
    <d v="2026-08-12T08:00:00"/>
    <s v="2026-08-12 08:00:00 | Nama Pic : Lalu Kadarusman No Hp Pic : 082326518436 No alt : - Jam Pemasangan : pagi  Tanggal Pemasangan : 12 Agustus 2026"/>
    <n v="2026"/>
    <n v="8"/>
    <n v="11"/>
    <d v="2026-08-11T00:00:00"/>
    <n v="-1.3333333333357587"/>
    <x v="0"/>
    <x v="9"/>
  </r>
  <r>
    <n v="2238"/>
    <n v="1002504901"/>
    <n v="3"/>
    <x v="1"/>
    <n v="5"/>
    <s v="SBY UTARA"/>
    <s v="TANDES"/>
    <s v="BBE"/>
    <s v="REG"/>
    <s v="AO"/>
    <s v="NEW SALES"/>
    <s v="1P INET"/>
    <s v="Completed (PS)"/>
    <s v="RBS-Regional 3"/>
    <d v="2026-08-01T18:04:56"/>
    <d v="2026-08-02T19:47:10"/>
    <n v="69356897"/>
    <m/>
    <n v="152417233628"/>
    <s v="Warkop Gemilang"/>
    <s v="ODP-BBE-FAP/31 FAP/D06/31.01"/>
    <s v="WO060677670"/>
    <m/>
    <m/>
    <m/>
    <n v="112.61263599999999"/>
    <n v="-7.3531412999999999"/>
    <s v="|MYIB-CUST|MYTN-097871435289/POI/Heri Priyanto/082131558383/priyantoh900@gmail.com"/>
    <s v="MYINDIBIZ"/>
    <m/>
    <m/>
    <m/>
    <m/>
    <m/>
    <m/>
    <m/>
    <m/>
    <s v="Management Janji"/>
    <s v="2026-08-02 15:00:00 | Nama PIC : bapak heri No HP : 082131558383 Alt :  M Janji : (MINGGU/2/AGUSTUS/2026) jam Pasang : 09:00 Note : hubungi pelanggan jika ingin kelokasi"/>
    <s v="FCC"/>
    <d v="2026-01-08T18:10:21"/>
    <d v="2026-08-02T15:00:00"/>
    <m/>
    <s v="PS"/>
    <s v="BBE"/>
    <s v="NO ADDON"/>
    <n v="20260802"/>
    <s v="Completed"/>
    <s v="HSI Bisnis Basic Promo HUT Telkom PSB 70% - 100 Mbps Dual Band"/>
    <s v="INDIBIZ"/>
    <m/>
    <m/>
    <d v="2026-08-02T15:00:00"/>
    <s v="2026-08-02 15:00:00 | Nama PIC : bapak heri No HP : 082131558383 Alt :  M Janji : (MINGGU/2/AGUSTUS/2026) jam Pasang : 09:00 Note : hubungi pelanggan jika ingin kelokasi"/>
    <n v="2026"/>
    <n v="8"/>
    <n v="2"/>
    <d v="2026-08-02T00:00:00"/>
    <n v="-0.625"/>
    <x v="0"/>
    <x v="27"/>
  </r>
  <r>
    <n v="2239"/>
    <n v="1002525150"/>
    <n v="3"/>
    <x v="4"/>
    <n v="4"/>
    <s v="SEMARANG"/>
    <s v="INNER - SEMARANG JATENG UTARA"/>
    <s v="BMK"/>
    <s v="REG"/>
    <s v="AO"/>
    <s v="NEW SALES"/>
    <s v="1P INET"/>
    <s v="OSS - FALLOUT"/>
    <s v="RBS-Regional 3"/>
    <d v="2026-08-13T17:43:56"/>
    <d v="2026-08-14T14:25:28"/>
    <n v="69365498"/>
    <m/>
    <n v="141423136380"/>
    <s v="NEKA SEMARANG MULAWARMAN"/>
    <s v="ODP-BMK-FY/018 FY/D02/018.01"/>
    <s v="WO061698244"/>
    <m/>
    <m/>
    <m/>
    <n v="110.437667"/>
    <n v="-7.0662229999999999"/>
    <s v="|MN02054|MYIA-080739152751/POI/Ayu putri angreani kusanto/08990794495/anext213@gmail.com"/>
    <s v="MYIB_ASSISTANT"/>
    <m/>
    <m/>
    <m/>
    <m/>
    <m/>
    <m/>
    <m/>
    <m/>
    <s v="Management Janji"/>
    <s v="2026-08-14 15:00:00 | Tanggal pemasangan: 14/08/2026 Jam pemasangan : pagi / siang Info Tambahan : Hubungi pelanggan dulu sebelum ke lokasi terima kasih."/>
    <s v="FCC"/>
    <s v="13-08-2026 17:55:20"/>
    <d v="2026-08-14T15:00:00"/>
    <s v="Kendala Pelanggan"/>
    <s v="FO_WFM"/>
    <s v="BMK"/>
    <s v="NO ADDON"/>
    <m/>
    <s v="Provisioning Failed|WFM|INF009043297|PP_-7.102512099999999,110.44489320000001_-7.0329841,110.38644 |pp-20/08  pelanggan minta"/>
    <s v="HSI Bisnis Promo HUT Telkom PSB 70% - 50 Mbps"/>
    <s v="INDIBIZ"/>
    <m/>
    <m/>
    <d v="2026-08-14T15:00:00"/>
    <s v="2026-08-14 15:00:00 | Tanggal pemasangan: 14/08/2026 Jam pemasangan : pagi / siang Info Tambahan : Hubungi pelanggan dulu sebelum ke lokasi terima kasih."/>
    <m/>
    <m/>
    <m/>
    <e v="#NUM!"/>
    <e v="#NUM!"/>
    <x v="1"/>
    <x v="3"/>
  </r>
  <r>
    <n v="2240"/>
    <n v="1002523504"/>
    <n v="3"/>
    <x v="3"/>
    <n v="4"/>
    <s v="MAGELANG"/>
    <s v="MAGELANG"/>
    <s v="MGE"/>
    <s v="DGS"/>
    <s v="AO"/>
    <s v="NEW SALES"/>
    <m/>
    <s v="Completed (PS)"/>
    <s v="DGS-B2B TREG"/>
    <d v="2026-08-13T09:37:31"/>
    <d v="2026-08-13T19:36:32"/>
    <n v="65243041"/>
    <m/>
    <n v="146137149740"/>
    <s v="TEMPORER BGES MAGELANG"/>
    <s v="ODP-MGE-FAU/024"/>
    <s v="WO061644257"/>
    <m/>
    <m/>
    <m/>
    <n v="110.21968302000001"/>
    <n v="-7.4698610260000002"/>
    <s v="950291 / AM / DIMAS R/ TREG3 / HSI BISNIS 300 MBPS / 081335698822 SUPARMAN/ TEMPORER HUT RI"/>
    <s v="Account Manager"/>
    <m/>
    <m/>
    <m/>
    <m/>
    <m/>
    <m/>
    <m/>
    <m/>
    <s v="Management Janji"/>
    <s v="APS"/>
    <s v="FCC"/>
    <s v="13-08-2026 09:40:08"/>
    <m/>
    <m/>
    <s v="PS"/>
    <s v="MGE"/>
    <s v="NO ADDON"/>
    <n v="20260813"/>
    <s v="Completed"/>
    <s v="- 11_11450;Biaya PSB Reguler HSI EBIS ~ 11[500000]  - SP_NOSS;SP_NOSS ~ Internet NOSS Multispeed Network[0]  - SP_NOSS;SP_NOSS ~ Internet NOSS Multispeed Network[0]  - E23046;E23046 ~ ES23 - Paket HSI Bisnis[0]  - E23046~null~E23046_UNL;UNL ~ Internet-Lin"/>
    <s v="INDIBIZ"/>
    <m/>
    <m/>
    <d v="2026-08-13T12:00:00"/>
    <s v="APS"/>
    <n v="2026"/>
    <n v="8"/>
    <n v="13"/>
    <d v="2026-08-13T00:00:00"/>
    <n v="-0.5"/>
    <x v="0"/>
    <x v="3"/>
  </r>
  <r>
    <n v="2241"/>
    <n v="1002513377"/>
    <n v="3"/>
    <x v="5"/>
    <n v="5"/>
    <s v="SINGARJA"/>
    <s v="SINGARAJA"/>
    <s v="SGR"/>
    <s v="REG"/>
    <s v="AO"/>
    <s v="NEW SALES"/>
    <s v="1P INET"/>
    <s v="102 | FOLLOW UP COMPLETED"/>
    <s v="RBS-Regional 3"/>
    <d v="2026-08-06T17:43:56"/>
    <d v="2026-08-10T12:04:54"/>
    <n v="69360310"/>
    <m/>
    <n v="172424836833"/>
    <s v="RANGGA MART"/>
    <s v="ODP-SGR-FEF/20 FEF/D01/20.01"/>
    <s v="WO061110295"/>
    <m/>
    <m/>
    <m/>
    <n v="115.31634630000001"/>
    <n v="-8.1173664999999993"/>
    <s v="|MN02665|MYIA-071215966227/POI/KETUT SIGARTA/085238068995/sugiartha83.bali@gmail.com"/>
    <s v="MYIB_ASSISTANT"/>
    <m/>
    <m/>
    <m/>
    <m/>
    <m/>
    <m/>
    <m/>
    <m/>
    <s v="Management Janji"/>
    <s v="2026-08-07 15:00:00 | Nama PIC : Bapak Ketut Sugiarta No HP : 085238068995 No Alternatif : 081338326051 M Janji : 07/08/2026 Jam Pasang : Pagi NoteÃ‚Â :  Hubungi terlebih dahulu sebelum ke lokasi "/>
    <s v="FCC"/>
    <d v="2026-06-08T17:55:32"/>
    <d v="2026-08-07T15:00:00"/>
    <s v="Kendala Pelanggan"/>
    <s v="REVOKE"/>
    <s v="SGR"/>
    <s v="NO ADDON"/>
    <m/>
    <s v="Follow Up Revoke Completed, New Order ID : SC1002517580"/>
    <s v="HSI Bisnis Promo HUT Telkom PSB 70% - 50 Mbps"/>
    <s v="INDIBIZ"/>
    <m/>
    <m/>
    <d v="2026-08-07T15:00:00"/>
    <s v="2026-08-07 15:00:00 | Nama PIC : Bapak Ketut Sugiarta No HP : 085238068995 No Alternatif : 081338326051 M Janji : 07/08/2026 Jam Pasang : Pagi NoteÃ‚Â :  Hubungi terlebih dahulu sebelum ke lokasi "/>
    <m/>
    <m/>
    <m/>
    <e v="#NUM!"/>
    <e v="#NUM!"/>
    <x v="1"/>
    <x v="34"/>
  </r>
  <r>
    <n v="2242"/>
    <n v="1002514447"/>
    <n v="3"/>
    <x v="4"/>
    <n v="4"/>
    <s v="SEMARANG"/>
    <s v="INNER - SEMARANG JATENG UTARA"/>
    <s v="BMK"/>
    <s v="REG"/>
    <s v="AO"/>
    <s v="NEW SALES"/>
    <s v="1P INET"/>
    <s v="Completed (PS)"/>
    <s v="RBS-Regional 3"/>
    <d v="2026-08-07T11:58:56"/>
    <d v="2026-08-08T11:26:54"/>
    <n v="69360706"/>
    <m/>
    <n v="141423136616"/>
    <s v="Kos Bu Erma"/>
    <s v="ODP-BMK-FAY/098 FAY/D07/098.01"/>
    <s v="WO061153927"/>
    <m/>
    <m/>
    <m/>
    <n v="110.4248197"/>
    <n v="-7.0689788"/>
    <s v="|MN00426|MYIA-014896420589/POI/Muchamad Rifky/088980332597/mucharifk73@gmail.com"/>
    <s v="MYIB_ASSISTANT"/>
    <m/>
    <m/>
    <m/>
    <m/>
    <m/>
    <m/>
    <m/>
    <m/>
    <s v="Management Janji"/>
    <s v="2026-08-08 08:00:00 | Nama : BU MUCHAMAD RIFKY No Hp : 088980332597 No Alt :  Tgl Pemasangan : 08 Agustus 2026 Interval : PAGI  Note : Hubungi pelanggan terlebih dahulu"/>
    <s v="FCC"/>
    <d v="2026-07-08T12:10:12"/>
    <d v="2026-08-08T08:00:00"/>
    <m/>
    <s v="PS"/>
    <s v="BMK"/>
    <s v="NO ADDON"/>
    <n v="20260808"/>
    <s v="Completed"/>
    <s v="HSI Bisnis Promo HUT Telkom PSB 70% - 100 Mbps"/>
    <s v="INDIBIZ"/>
    <m/>
    <m/>
    <d v="2026-08-08T08:00:00"/>
    <s v="2026-08-08 08:00:00 | Nama : BU MUCHAMAD RIFKY No Hp : 088980332597 No Alt :  Tgl Pemasangan : 08 Agustus 2026 Interval : PAGI  Note : Hubungi pelanggan terlebih dahulu"/>
    <n v="2026"/>
    <n v="8"/>
    <n v="8"/>
    <d v="2026-08-08T00:00:00"/>
    <n v="-0.33333333333575865"/>
    <x v="0"/>
    <x v="3"/>
  </r>
  <r>
    <n v="2243"/>
    <n v="1002511579"/>
    <n v="3"/>
    <x v="5"/>
    <n v="5"/>
    <s v="DENPASAR"/>
    <s v="SANUR"/>
    <s v="KLM"/>
    <s v="REG"/>
    <s v="AO"/>
    <s v="NEW SALES"/>
    <m/>
    <s v="Completed (PS)"/>
    <s v="RBS-Regional 3"/>
    <d v="2026-08-06T09:27:27"/>
    <d v="2026-08-08T17:55:11"/>
    <n v="69359635"/>
    <n v="3612108221"/>
    <n v="172401792899"/>
    <s v="PT SATYA LANGGENG SENTOSA"/>
    <s v="ODP-KLM-FBT/56"/>
    <s v="WO061065969"/>
    <m/>
    <m/>
    <m/>
    <n v="115.2377549"/>
    <n v="-8.6363982999999998"/>
    <s v="|MN02545|/CP SELEA WATI/081218207980-085715216718/ga.satyalanggeng@gmail.com"/>
    <s v="Sales Force DBS"/>
    <m/>
    <m/>
    <m/>
    <m/>
    <m/>
    <m/>
    <m/>
    <m/>
    <s v="Management Janji"/>
    <s v="2026-08-07 13:00:00|Nama : BU SELLA WATI  No Hp : 081218207980 No Alt : 085715216718 Tgl Pemasangan : 07 Agustus 2026 Interval : PAGI  Note : Hubungi pelanggan terlebih dahulu|40981182|MYDITA"/>
    <s v="FCC"/>
    <d v="2026-06-08T09:39:52"/>
    <d v="2026-08-07T13:00:00"/>
    <s v="Kendala Pelanggan"/>
    <s v="PS"/>
    <s v="KLM"/>
    <s v="NO ADDON"/>
    <n v="20260808"/>
    <s v="Completed"/>
    <s v="- 11_11446;Biaya PSB HSI EBIS Tunai di Depan ~ 11[150000]  - SP_NOSS;SP_NOSS ~ Internet NOSS Multispeed Network[0]  - SP_NOSS;SP_NOSS ~ Internet NOSS Multispeed Network[0]  - E24057;E24057 ~ ES24 - Paket HSI Bisnis (HSIE) Khusus Winback[0]  - E24057~null~"/>
    <s v="INDIBIZ"/>
    <m/>
    <m/>
    <d v="2026-08-07T13:00:00"/>
    <s v="2026-08-07 13:00:00|Nama : BU SELLA WATI  No Hp : 081218207980 No Alt : 085715216718 Tgl Pemasangan : 07 Agustus 2026 Interval : PAGI  Note : Hubungi pelanggan terlebih dahulu|40981182|MYDITA"/>
    <n v="2026"/>
    <n v="8"/>
    <n v="8"/>
    <d v="2026-08-08T00:00:00"/>
    <n v="0.45833333333575865"/>
    <x v="0"/>
    <x v="12"/>
  </r>
  <r>
    <n v="2244"/>
    <n v="1002522351"/>
    <n v="3"/>
    <x v="0"/>
    <n v="5"/>
    <s v="MATARAM"/>
    <s v="LOMBOK BARAT TENGAH"/>
    <s v="PRY"/>
    <s v="REG"/>
    <s v="AO"/>
    <s v="NEW SALES"/>
    <s v="1P INET"/>
    <s v="Completed (PS)"/>
    <s v="RBS-Regional 3"/>
    <d v="2026-08-12T14:13:57"/>
    <d v="2026-08-13T15:24:31"/>
    <n v="69364321"/>
    <m/>
    <n v="172603791564"/>
    <s v="SMA Darul Mahmudien"/>
    <s v="ODP-PYA-FAP/25 FAP/D01/25.01"/>
    <s v="WO061593766"/>
    <m/>
    <m/>
    <m/>
    <n v="116.37182060000001"/>
    <n v="-8.6352674999999994"/>
    <s v="MD|MYDB-20260812265069|SC00001/MC00046|SMA Darul Mahmudien|087750508384"/>
    <s v="MYDIGIBIZPARTNER"/>
    <m/>
    <m/>
    <m/>
    <m/>
    <m/>
    <m/>
    <m/>
    <m/>
    <s v="Management Janji"/>
    <s v="2026-08-13 13:00:00 | Tanggal pemasangan :13/08/2026 Jam pemasangan : pagi/siang Info Tambahan : Hubungi pelanggan dulu sebelum ke lokasi terima kasih."/>
    <s v="FCC"/>
    <d v="2026-12-08T14:39:59"/>
    <d v="2026-08-13T13:00:00"/>
    <m/>
    <s v="PS"/>
    <s v="PRY"/>
    <s v="NO ADDON"/>
    <n v="20260813"/>
    <s v="Completed"/>
    <s v="HSI Bisnis Promo HUT Telkom PSB 70% - 75 Mbps"/>
    <s v="INDIBIZ"/>
    <m/>
    <m/>
    <d v="2026-08-13T13:00:00"/>
    <s v="2026-08-13 13:00:00 | Tanggal pemasangan :13/08/2026 Jam pemasangan : pagi/siang Info Tambahan : Hubungi pelanggan dulu sebelum ke lokasi terima kasih."/>
    <n v="2026"/>
    <n v="8"/>
    <n v="13"/>
    <d v="2026-08-13T00:00:00"/>
    <n v="-0.54166666666424135"/>
    <x v="0"/>
    <x v="9"/>
  </r>
  <r>
    <n v="2245"/>
    <n v="1002517570"/>
    <n v="3"/>
    <x v="2"/>
    <n v="5"/>
    <s v="MALANG"/>
    <s v="KEPANJEN"/>
    <s v="SWJ"/>
    <s v="REG"/>
    <s v="AO"/>
    <s v="NEW SALES"/>
    <m/>
    <s v="Completed (PS)"/>
    <s v="RBS-Regional 3"/>
    <d v="2026-08-10T12:02:21"/>
    <d v="2026-08-10T14:17:35"/>
    <n v="69359794"/>
    <m/>
    <n v="152705284873"/>
    <s v="SMK WISNUWARDHANA"/>
    <s v="ODP-SWJ-FB/52"/>
    <s v="WO061385179"/>
    <m/>
    <m/>
    <m/>
    <n v="112.66998769999999"/>
    <n v="-7.9717034"/>
    <s v="|MN01864|MYIA-098063558330/POI/ahmad mulasim/087796646630/smk.wisnuwardhana@gmail.com"/>
    <s v="Sales Profesional"/>
    <m/>
    <m/>
    <m/>
    <m/>
    <m/>
    <m/>
    <m/>
    <m/>
    <s v="Management Janji"/>
    <s v="2026-08-07 08:00:00 | Nama : BP AHMAD MULASIM  No Hp : 087796646630  No Alt :   Tgl Pemasangan : 07 Agustus 2026  Interval : PAGI   Note : Hubungi pelanggan terlebih dahulu"/>
    <s v="FCC"/>
    <d v="2026-10-08T12:09:56"/>
    <m/>
    <m/>
    <s v="PS"/>
    <s v="SWJ"/>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7 08:00:00 | Nama : BP AHMAD MULASIM  No Hp : 087796646630  No Alt :   Tgl Pemasangan : 07 Agustus 2026  Interval : PAGI   Note : Hubungi pelanggan terlebih dahulu"/>
    <n v="2026"/>
    <n v="8"/>
    <n v="10"/>
    <d v="2026-08-10T00:00:00"/>
    <n v="-0.29166666666424135"/>
    <x v="0"/>
    <x v="29"/>
  </r>
  <r>
    <n v="2246"/>
    <n v="1002514390"/>
    <n v="3"/>
    <x v="7"/>
    <n v="4"/>
    <s v="KUDUS"/>
    <s v="PURWODADI"/>
    <s v="GBU"/>
    <s v="REG"/>
    <s v="AO"/>
    <s v="NEW SALES"/>
    <s v="1P INET"/>
    <s v="Completed (PS)"/>
    <s v="RBS-Regional 3"/>
    <d v="2026-08-07T11:40:56"/>
    <d v="2026-08-07T15:50:04"/>
    <n v="69360642"/>
    <m/>
    <n v="142516104725"/>
    <s v="PT KARTIKA POLASWASTI MAHARDHIKA"/>
    <s v="ODP-GBU-FB/058 FB/D05/058.01"/>
    <s v="WO061152229"/>
    <m/>
    <m/>
    <m/>
    <n v="110.660107"/>
    <n v="-7.0517044999999996"/>
    <s v="|MN02756|MYIA-015672400421/POI/WILLY NUGROHO/081216317404/kartikasirupofficialstore@gmail.com"/>
    <s v="MYIB_ASSISTANT"/>
    <m/>
    <m/>
    <m/>
    <m/>
    <m/>
    <m/>
    <m/>
    <m/>
    <s v="Management Janji"/>
    <s v="2026-08-10 08:00:00 | Nama Pic : BP WILLY No Hp Pic : 081216317404 Jam Pemasangan : 08:00 - 12.00 Tanggal Pemasangan : 10 AGUSTUS 2026 Info Tambahan : Hubungi pelanggan sebelum datang ke lokasi, terima kasih."/>
    <s v="FCC"/>
    <d v="2026-07-08T11:55:04"/>
    <d v="2026-08-10T08:00:00"/>
    <m/>
    <s v="PS"/>
    <s v="GBU"/>
    <s v="NO ADDON"/>
    <n v="20260807"/>
    <s v="Completed"/>
    <s v="HSI Bisnis Promo HUT Telkom PSB 70% - 50 Mbps"/>
    <s v="INDIBIZ"/>
    <m/>
    <m/>
    <d v="2026-08-10T08:00:00"/>
    <s v="2026-08-10 08:00:00 | Nama Pic : BP WILLY No Hp Pic : 081216317404 Jam Pemasangan : 08:00 - 12.00 Tanggal Pemasangan : 10 AGUSTUS 2026 Info Tambahan : Hubungi pelanggan sebelum datang ke lokasi, terima kasih."/>
    <n v="2026"/>
    <n v="8"/>
    <n v="7"/>
    <d v="2026-08-07T00:00:00"/>
    <n v="-3.3333333333357587"/>
    <x v="0"/>
    <x v="3"/>
  </r>
  <r>
    <n v="2247"/>
    <n v="1002512900"/>
    <n v="3"/>
    <x v="3"/>
    <n v="4"/>
    <s v="YOGYAKARTA"/>
    <s v="SLEMAN"/>
    <s v="GOD"/>
    <s v="REG"/>
    <s v="AO"/>
    <s v="NEW SALES"/>
    <m/>
    <s v="FCC - HD1A - PROGRESS"/>
    <s v="RBS-Regional 3"/>
    <d v="2026-08-06T15:28:38"/>
    <d v="2026-08-06T15:30:16"/>
    <n v="69360166"/>
    <m/>
    <n v="146136130074"/>
    <s v="Jaringan Multimedia Indonesia"/>
    <m/>
    <m/>
    <m/>
    <m/>
    <m/>
    <n v="110.14196505769399"/>
    <n v="-7.6890022438008003"/>
    <s v="AMRBS/403103/ANISA DWIARYANI/R3/YOGYAKARTA/PSB HSI BISNIS BASIC 1S 50 MBPS PROMO HUT TELKOM 1:2/Jaringan Multimedia Indonesia/081229749275 081804098210/johanfirdi@gmail.com"/>
    <s v="Amex"/>
    <m/>
    <m/>
    <m/>
    <m/>
    <m/>
    <m/>
    <m/>
    <m/>
    <m/>
    <m/>
    <m/>
    <d v="2026-06-08T15:40:04"/>
    <m/>
    <m/>
    <s v="FCC"/>
    <s v="GOD"/>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2248"/>
    <n v="1002517507"/>
    <n v="3"/>
    <x v="3"/>
    <n v="4"/>
    <s v="YOGYAKARTA"/>
    <s v="INNER - YOGYA JATENG SELATAN"/>
    <s v="KEN"/>
    <s v="REG"/>
    <s v="AO"/>
    <s v="NEW SALES"/>
    <s v="1P INET"/>
    <s v="WAITING AKTIFASI IHLD"/>
    <s v="RBS-Regional 3"/>
    <d v="2026-08-10T11:45:39"/>
    <d v="2026-08-10T13:09:03"/>
    <n v="69360675"/>
    <m/>
    <m/>
    <s v="ASTANA PROPERTY 5"/>
    <m/>
    <s v="WO061152659"/>
    <m/>
    <m/>
    <m/>
    <n v="110.38863000000001"/>
    <n v="-7.7110519999999996"/>
    <s v="|MC80063|MYIA-079491601251/POI/WILLIAM MAHARDIKA DARLIUS/087838403677/rarautha85@gmail.com"/>
    <s v="MYIB_ASSISTANT"/>
    <m/>
    <m/>
    <m/>
    <m/>
    <m/>
    <m/>
    <m/>
    <m/>
    <s v="Management Janji"/>
    <s v="2026-08-08 08:00:00 | Nama PIC:  BU RARA No HP: 087838403677 Alt: Tanggal: 8/8/2026 Jam Pasang: Pagi Note: Hubungi sebelum ke lokasi, terimakasih"/>
    <s v="FCC"/>
    <d v="2026-10-08T11:54:41"/>
    <d v="2026-08-08T00:00:00"/>
    <m/>
    <s v="UNSC"/>
    <s v="KEN"/>
    <s v="NO ADDON"/>
    <m/>
    <s v="WAITING:  |MYDITA"/>
    <s v="HSI Bisnis Basic Promo HUT Telkom PSB 70% - 50 Mbps"/>
    <s v="INDIBIZ"/>
    <m/>
    <m/>
    <d v="2026-08-08T08:00:00"/>
    <s v="2026-08-08 08:00:00 | Nama PIC:  BU RARA No HP: 087838403677 Alt: Tanggal: 8/8/2026 Jam Pasang: Pagi Note: Hubungi sebelum ke lokasi, terimakasih"/>
    <m/>
    <m/>
    <m/>
    <e v="#NUM!"/>
    <e v="#NUM!"/>
    <x v="1"/>
    <x v="3"/>
  </r>
  <r>
    <n v="2249"/>
    <n v="1002526624"/>
    <n v="3"/>
    <x v="4"/>
    <n v="4"/>
    <s v="PEKALONGAN"/>
    <s v="SLAWI"/>
    <s v="ADW"/>
    <s v="REG"/>
    <s v="AO"/>
    <s v="NEW SALES"/>
    <m/>
    <s v="Completed (PS)"/>
    <s v="RBS-Regional 3"/>
    <d v="2026-08-14T14:37:05"/>
    <d v="2026-08-14T16:39:41"/>
    <n v="69365129"/>
    <m/>
    <n v="146282105555"/>
    <s v="PT. SEKARJATI (SPBU MINDAKA)"/>
    <s v="ODP-ADW-FF/013"/>
    <s v="WO061756074"/>
    <m/>
    <m/>
    <m/>
    <n v="109.18682"/>
    <n v="-6.92483"/>
    <s v="|MN00292|MYIA-097157995104/POI/Hadi Sucipto/085700873963/pt.sekarjati10@gmail.com"/>
    <s v="Sales Profesional"/>
    <m/>
    <m/>
    <m/>
    <m/>
    <m/>
    <m/>
    <m/>
    <m/>
    <s v="Management Janji"/>
    <s v="2026-08-14 13:00:00 | M Janji : (14 AGUSTUS 2026)  jam Pasang : siang  Note : hubungi pelanggan jika ingin kelokasi"/>
    <s v="FCC"/>
    <s v="14-08-2026 14:40:08"/>
    <m/>
    <m/>
    <s v="PS"/>
    <s v="ADW"/>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4 13:00:00 | M Janji : (14 AGUSTUS 2026)  jam Pasang : siang  Note : hubungi pelanggan jika ingin kelokasi"/>
    <n v="2026"/>
    <n v="8"/>
    <n v="14"/>
    <d v="2026-08-14T00:00:00"/>
    <n v="-0.29166666666424135"/>
    <x v="0"/>
    <x v="3"/>
  </r>
  <r>
    <n v="2250"/>
    <n v="1002524145"/>
    <n v="3"/>
    <x v="2"/>
    <n v="5"/>
    <s v="KEDIRI"/>
    <s v="KEDIRI"/>
    <s v="PAE"/>
    <s v="REG"/>
    <s v="AO"/>
    <s v="NEW SALES"/>
    <s v="1P INET"/>
    <s v="Completed (PS)"/>
    <s v="RBS-Regional 3"/>
    <d v="2026-08-13T12:49:56"/>
    <d v="2026-08-14T09:34:18"/>
    <n v="69365108"/>
    <m/>
    <n v="152639219494"/>
    <s v="KLINIK PRATAMA RAWAT INAP RAHMADANA"/>
    <s v="ODP-PAE-FZ/11 FZ/D02/11.01"/>
    <s v="WO061662955"/>
    <m/>
    <m/>
    <m/>
    <n v="112.20415804535099"/>
    <n v="-7.71741621632055"/>
    <s v="MD|MYDB-20260812265149|DN00001/MN00419|KLINIK PRATAMA RAWAT INAP RAHMADANA|082131572514"/>
    <s v="MYDIGIBIZPARTNER"/>
    <m/>
    <m/>
    <m/>
    <m/>
    <m/>
    <m/>
    <m/>
    <m/>
    <s v="Management Janji"/>
    <s v="2026-08-14 13:00:00 | Tanggal pemasangan: 14/08/2026 Jam pemasangan : pagi / siang Info Tambahan : Hubungi pelanggan dulu sebelum ke lokasi terima kasih."/>
    <s v="FCC"/>
    <s v="13-08-2026 12:54:45"/>
    <d v="2026-08-14T13:00:00"/>
    <m/>
    <s v="PS"/>
    <s v="PAE"/>
    <s v="NO ADDON"/>
    <n v="20260814"/>
    <s v="Completed"/>
    <s v="HSI Bisnis Promo HUT Telkom PSB 70% - 50 Mbps"/>
    <s v="INDIBIZ"/>
    <m/>
    <m/>
    <d v="2026-08-14T13:00:00"/>
    <s v="2026-08-14 13:00:00 | Tanggal pemasangan: 14/08/2026 Jam pemasangan : pagi / siang Info Tambahan : Hubungi pelanggan dulu sebelum ke lokasi terima kasih."/>
    <n v="2026"/>
    <n v="8"/>
    <n v="14"/>
    <d v="2026-08-14T00:00:00"/>
    <n v="-0.54166666666424135"/>
    <x v="0"/>
    <x v="5"/>
  </r>
  <r>
    <n v="2251"/>
    <n v="1002526374"/>
    <n v="3"/>
    <x v="6"/>
    <n v="5"/>
    <s v="JEMBER"/>
    <s v="SITUBONDO"/>
    <s v="MLD"/>
    <s v="REG"/>
    <s v="AO"/>
    <s v="NEW SALES"/>
    <s v="1P INET"/>
    <s v="Completed (PS)"/>
    <s v="RBS-Regional 3"/>
    <d v="2026-08-14T13:14:58"/>
    <d v="2026-08-15T10:57:32"/>
    <n v="69366050"/>
    <m/>
    <n v="152529201005"/>
    <s v="TOKO ARAFAH"/>
    <s v="ODP-MLD-FD/06 FD/D02/06.01"/>
    <s v="WO061744097"/>
    <m/>
    <m/>
    <m/>
    <n v="113.801372"/>
    <n v="-7.7767080000000002"/>
    <s v="|MN02617|MYIA-014765274927/POI/KAMARUDDIN/082131060939/kr2134820@gmail.com"/>
    <s v="MYIB_ASSISTANT"/>
    <m/>
    <m/>
    <m/>
    <m/>
    <m/>
    <m/>
    <m/>
    <m/>
    <s v="Management Janji"/>
    <s v="2026-08-15 13:00:00 | Jam Pemasangan : 08:00 - 12.00 Tanggal Pemasangan : 15/08/2026 Info Tambahan : Hubungi pelanggan sebelum datang ke lokasi"/>
    <s v="FCC"/>
    <s v="14-08-2026 13:25:32"/>
    <d v="2026-08-15T13:00:00"/>
    <m/>
    <s v="PS"/>
    <s v="MLD"/>
    <s v="NETMONK"/>
    <n v="20260815"/>
    <s v="Completed"/>
    <s v="HSI Bisnis Bundling Netmonk PSB 70% Promo - 300 Mbps"/>
    <s v="INDIBIZ"/>
    <m/>
    <m/>
    <d v="2026-08-15T13:00:00"/>
    <s v="2026-08-15 13:00:00 | Jam Pemasangan : 08:00 - 12.00 Tanggal Pemasangan : 15/08/2026 Info Tambahan : Hubungi pelanggan sebelum datang ke lokasi"/>
    <n v="2026"/>
    <n v="8"/>
    <n v="15"/>
    <d v="2026-08-15T00:00:00"/>
    <n v="-0.54166666666424135"/>
    <x v="0"/>
    <x v="16"/>
  </r>
  <r>
    <n v="2252"/>
    <n v="1002524285"/>
    <n v="3"/>
    <x v="0"/>
    <n v="5"/>
    <s v="KUPANG"/>
    <s v="ATAMBUA"/>
    <s v="ATB"/>
    <s v="REG"/>
    <s v="AO"/>
    <s v="NEW SALES"/>
    <m/>
    <s v="7 | OSS - PROVISIONING ISSUED"/>
    <s v="RBS-Regional 3"/>
    <d v="2026-08-13T13:38:37"/>
    <d v="2026-08-14T15:37:22"/>
    <n v="69365156"/>
    <m/>
    <n v="172521216613"/>
    <s v="Apotek K24 Atambua Belu (PT Anugerah Timur Gemilang)"/>
    <s v="ODP-ATB-FA/43"/>
    <s v="WO061694876"/>
    <m/>
    <m/>
    <m/>
    <n v="124.89242089968801"/>
    <n v="-9.1078109557641191"/>
    <s v="AMRBS/403103/ANISA DWIARYANI/R3/YOGYAKARTA/PSB HSI BISNIS 1S 50 MBPS PROMO HUT TELKOM 1:1/Witarso Praditya/81229773200/anjaraji1996@gmail.com"/>
    <s v="Amex"/>
    <m/>
    <m/>
    <m/>
    <m/>
    <m/>
    <m/>
    <m/>
    <m/>
    <s v="Management Janji"/>
    <s v="2026-08-14 15:00:00|M Janji : (14/08/2026) jam Pasang :pagi / siang  Note : hubungi pelanggan jika ingin kelokasi|40981182|MYDITA"/>
    <s v="FCC"/>
    <s v="13-08-2026 13:39:51"/>
    <d v="2026-08-14T15:00:00"/>
    <m/>
    <s v="PI"/>
    <s v="ATB"/>
    <s v="NO ADDON"/>
    <m/>
    <s v="Provisioning Issued"/>
    <s v="- 11_11446;Biaya PSB HSI EBIS Tunai di Depan ~ 11[150000]  - SP_NOSS;SP_NOSS ~ Internet NOSS Multispeed Network[0]  - E25060;E25060 ~ ES25 - Paket HSI Bisnis (HSIE) Khusus Winback 2.0[0]  - E25060~null~E25060_UNL;UNL ~ Internet-Link Unlimited Internet Usa"/>
    <s v="INDIBIZ"/>
    <m/>
    <m/>
    <d v="2026-08-14T15:00:00"/>
    <s v="2026-08-14 15:00:00|M Janji : (14/08/2026) jam Pasang :pagi / siang  Note : hubungi pelanggan jika ingin kelokasi|40981182|MYDITA"/>
    <m/>
    <m/>
    <m/>
    <e v="#NUM!"/>
    <e v="#NUM!"/>
    <x v="1"/>
    <x v="32"/>
  </r>
  <r>
    <n v="2253"/>
    <n v="1002514785"/>
    <n v="3"/>
    <x v="6"/>
    <n v="5"/>
    <s v="PASURUAN"/>
    <s v="LUMAJANG"/>
    <s v="PII"/>
    <s v="REG"/>
    <s v="AO"/>
    <s v="NEW SALES"/>
    <s v="1P INET"/>
    <s v="Completed (PS)"/>
    <s v="RBS-Regional 3"/>
    <d v="2026-08-07T14:13:58"/>
    <d v="2026-08-08T16:51:55"/>
    <n v="69360822"/>
    <m/>
    <n v="152542208065"/>
    <s v="JAYA CELL"/>
    <s v="ODP-PII-FN/30 FN/D01/30.01"/>
    <s v="WO061170783"/>
    <m/>
    <m/>
    <m/>
    <n v="112.99661602824899"/>
    <n v="-8.1810568909643901"/>
    <s v="MD|MYDB-20260806264571|DN00001/MN01309|JAYA CELL|085743425994"/>
    <s v="MYDIGIBIZPARTNER"/>
    <m/>
    <m/>
    <m/>
    <m/>
    <m/>
    <m/>
    <m/>
    <m/>
    <s v="Management Janji"/>
    <s v="2026-08-08 13:00:00 | Nama PIC : Bapk Rohim No HP : 085743425994 No Alternatif : - M Janji : 08/08/2026 Jam Pasang : Pagi NoteÃ‚Â :  Hubungi terlebih dahulu sebelum ke lokasi "/>
    <s v="FCC"/>
    <d v="2026-07-08T14:25:34"/>
    <d v="2026-08-08T13:00:00"/>
    <m/>
    <s v="PS"/>
    <s v="PII"/>
    <s v="NETMONK"/>
    <n v="20260808"/>
    <s v="Completed"/>
    <s v="HSI Bisnis Bundling Netmonk PSB 70% Promo - 150 Mbps"/>
    <s v="INDIBIZ"/>
    <m/>
    <m/>
    <d v="2026-08-08T13:00:00"/>
    <s v="2026-08-08 13:00:00 | Nama PIC : Bapk Rohim No HP : 085743425994 No Alternatif : - M Janji : 08/08/2026 Jam Pasang : Pagi NoteÃ‚Â :  Hubungi terlebih dahulu sebelum ke lokasi "/>
    <n v="2026"/>
    <n v="8"/>
    <n v="8"/>
    <d v="2026-08-08T00:00:00"/>
    <n v="-0.54166666666424135"/>
    <x v="0"/>
    <x v="26"/>
  </r>
  <r>
    <n v="2254"/>
    <n v="1002505939"/>
    <n v="3"/>
    <x v="3"/>
    <n v="4"/>
    <s v="PURWOKERTO"/>
    <s v="BANJARNEGARA"/>
    <s v="BJR"/>
    <s v="REG"/>
    <s v="AO"/>
    <s v="NEW SALES"/>
    <s v="1P INET"/>
    <s v="Completed (PS)"/>
    <s v="RBS-Regional 3"/>
    <d v="2026-08-03T11:52:57"/>
    <d v="2026-08-04T12:17:16"/>
    <n v="69357425"/>
    <m/>
    <n v="146372103877"/>
    <s v="LIQUID STORE"/>
    <s v="ODP-BJR-FU/011"/>
    <s v="WO060777227"/>
    <m/>
    <m/>
    <m/>
    <n v="109.597503"/>
    <n v="-7.4142950000000001"/>
    <s v="|MN00649|MYIA-065111064327/POI/oktiyas cahya vita/085225677782/predator_cahya@ymail.com"/>
    <s v="MYIB_ASSISTANT"/>
    <m/>
    <m/>
    <m/>
    <m/>
    <m/>
    <m/>
    <m/>
    <m/>
    <s v="Management Janji"/>
    <s v="2026-08-04 13:00:00 | Tanggal pemasangan: 04/08/2026 Jam pemasangan : pagi / siang Info Tambahan : Hubungi pelanggan dulu sebelum ke lokasi. terima kasih "/>
    <s v="FCC"/>
    <d v="2026-03-08T11:55:02"/>
    <d v="2026-08-04T13:00:00"/>
    <m/>
    <s v="PS"/>
    <s v="BJR"/>
    <s v="NO ADDON"/>
    <n v="20260804"/>
    <s v="Completed"/>
    <s v="HSI Bisnis Promo HUT Telkom PSB 70% - 50 Mbps"/>
    <s v="INDIBIZ"/>
    <m/>
    <m/>
    <d v="2026-08-04T13:00:00"/>
    <s v="2026-08-04 13:00:00 | Tanggal pemasangan: 04/08/2026 Jam pemasangan : pagi / siang Info Tambahan : Hubungi pelanggan dulu sebelum ke lokasi. terima kasih "/>
    <n v="2026"/>
    <n v="8"/>
    <n v="4"/>
    <d v="2026-08-04T00:00:00"/>
    <n v="-0.54166666666424135"/>
    <x v="0"/>
    <x v="3"/>
  </r>
  <r>
    <n v="2255"/>
    <n v="1002508367"/>
    <n v="3"/>
    <x v="3"/>
    <n v="4"/>
    <s v="MAGELANG"/>
    <s v="MUNTILAN"/>
    <s v="SWT"/>
    <s v="REG"/>
    <s v="AO"/>
    <s v="NEW SALES"/>
    <m/>
    <s v="FCC - HD1A - PROGRESS"/>
    <s v="RBS-Regional 3"/>
    <d v="2026-08-04T13:59:34"/>
    <d v="2026-08-04T14:01:15"/>
    <n v="69358328"/>
    <m/>
    <n v="142164113603"/>
    <s v="Sumarno farm"/>
    <m/>
    <m/>
    <m/>
    <m/>
    <m/>
    <n v="110.3626"/>
    <n v="-7.5319611000000002"/>
    <s v="|MN00935|/Sumarno farm/08818633565/fh880784@gmail.com/ 1S HSI BISNIS BASIC PROMO HUT 50 Mbps / AGUS SADEWO"/>
    <s v="Sales Profesional"/>
    <m/>
    <m/>
    <m/>
    <m/>
    <m/>
    <m/>
    <m/>
    <m/>
    <m/>
    <m/>
    <m/>
    <d v="2026-04-08T14:10:29"/>
    <m/>
    <m/>
    <s v="FCC"/>
    <s v="SWT"/>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2256"/>
    <n v="1002506073"/>
    <n v="3"/>
    <x v="4"/>
    <n v="4"/>
    <s v="PEKALONGAN"/>
    <s v="BREBES"/>
    <s v="BRB"/>
    <s v="REG"/>
    <s v="AO"/>
    <s v="NEW SALES"/>
    <m/>
    <s v="Completed (PS)"/>
    <s v="RBS-Regional 3"/>
    <d v="2026-08-03T13:19:37"/>
    <d v="2026-08-03T19:25:44"/>
    <n v="69355738"/>
    <m/>
    <n v="146284108497"/>
    <s v="CV. SUBEKTI SETIABUDI"/>
    <s v="ODP-BRB-FB/014"/>
    <s v="WO060793857"/>
    <m/>
    <m/>
    <m/>
    <n v="109.051605"/>
    <n v="-6.873977"/>
    <s v="|MN00292|MYIA-078048634013/POI/FEGY DWI RIZAKI/085894000776/fegidwir@gmail.com"/>
    <s v="Sales Profesional"/>
    <m/>
    <m/>
    <m/>
    <m/>
    <m/>
    <m/>
    <m/>
    <m/>
    <s v="Management Janji"/>
    <s v="2026-08-01 08:00:00 | Jam Pemasangan : 08:00  Tanggal Pemasangan : SABTU, 1 AGUSTUS 2026  Info Tambahan : Hubungi pelanggan sebelum datang ke lokasi, terima kasih."/>
    <s v="FCC"/>
    <d v="2026-03-08T13:25:40"/>
    <m/>
    <m/>
    <s v="PS"/>
    <s v="BRB"/>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1 08:00:00 | Jam Pemasangan : 08:00  Tanggal Pemasangan : SABTU, 1 AGUSTUS 2026  Info Tambahan : Hubungi pelanggan sebelum datang ke lokasi, terima kasih."/>
    <n v="2026"/>
    <n v="8"/>
    <n v="3"/>
    <d v="2026-08-03T00:00:00"/>
    <n v="-0.29166666666424135"/>
    <x v="0"/>
    <x v="3"/>
  </r>
  <r>
    <n v="2257"/>
    <n v="1002528943"/>
    <n v="3"/>
    <x v="1"/>
    <n v="5"/>
    <s v="SBY UTARA"/>
    <s v="LAMONGAN"/>
    <s v="BBA"/>
    <s v="REG"/>
    <s v="AO"/>
    <s v="NEW SALES"/>
    <s v="1P INET"/>
    <s v="Completed (PS)"/>
    <s v="RBS-Regional 3"/>
    <d v="2026-08-15T19:55:56"/>
    <d v="2026-08-17T11:16:31"/>
    <n v="69367220"/>
    <m/>
    <n v="152441211986"/>
    <s v="SUMADI COFFEE"/>
    <s v="ODP-BBA-FB/62 FB/D02/62.01"/>
    <s v="WO061846734"/>
    <m/>
    <m/>
    <m/>
    <n v="112.20326300000001"/>
    <n v="-7.0792799999999998"/>
    <s v="|MN00216|MYIA-011432491432/POI/sumadi/0881026630610/s7256371@gmail.com"/>
    <s v="MYIB_ASSISTANT"/>
    <m/>
    <m/>
    <m/>
    <m/>
    <m/>
    <m/>
    <m/>
    <m/>
    <s v="Management Janji"/>
    <s v="2026-08-17 10:00:00 | Nama PIC:  bp sumadi No HP: 0881026630610 Alt: Tanggal: 17/08/2026 Jam Pasang: 10.00 pagi Note: Hubungi sebelum ke lokasi, terimakasih. "/>
    <s v="FCC"/>
    <s v="15-08-2026 20:10:13"/>
    <d v="2026-08-17T10:00:00"/>
    <m/>
    <s v="PS"/>
    <s v="BBA"/>
    <s v="NO ADDON"/>
    <n v="20260817"/>
    <s v="Completed"/>
    <s v="HSI Bisnis Promo HUT Telkom PSB 70% - 100 Mbps"/>
    <s v="INDIBIZ"/>
    <m/>
    <m/>
    <d v="2026-08-17T10:00:00"/>
    <s v="2026-08-17 10:00:00 | Nama PIC:  bp sumadi No HP: 0881026630610 Alt: Tanggal: 17/08/2026 Jam Pasang: 10.00 pagi Note: Hubungi sebelum ke lokasi, terimakasih. "/>
    <n v="2026"/>
    <n v="8"/>
    <n v="17"/>
    <d v="2026-08-17T00:00:00"/>
    <n v="-0.41666666666424135"/>
    <x v="0"/>
    <x v="15"/>
  </r>
  <r>
    <n v="2258"/>
    <n v="1002505710"/>
    <n v="3"/>
    <x v="3"/>
    <n v="4"/>
    <s v="YOGYAKARTA"/>
    <s v="INNER - YOGYA JATENG SELATAN"/>
    <s v="KEN"/>
    <s v="REG"/>
    <s v="AO"/>
    <s v="NEW SALES"/>
    <s v="1P INET"/>
    <s v="Completed (PS)"/>
    <s v="RBS-Regional 3"/>
    <d v="2026-08-03T10:07:57"/>
    <d v="2026-08-03T17:14:12"/>
    <n v="69357303"/>
    <m/>
    <n v="146130138354"/>
    <s v="SUKSES SEJAHTERA BISNIS BERSAMA"/>
    <s v="ODP-KEN-FAU/131 FAU/D14/131.01"/>
    <s v="WO060762586"/>
    <m/>
    <m/>
    <m/>
    <n v="110.39970819"/>
    <n v="-7.7535689290000001"/>
    <s v="|MN02102|MYIA-095442643395/POI/Bambang Nugroho setiaji/08118839859/b.nugroho@si-tepat.com"/>
    <s v="MYIB_ASSISTANT"/>
    <m/>
    <m/>
    <m/>
    <m/>
    <m/>
    <m/>
    <m/>
    <m/>
    <s v="Management Janji"/>
    <s v="2026-08-05 15:00:00 | M Janji : 4 agustus 2026 jam Pasang : pagi siang Note : hubungi pelanggan jika ingin kelokasi"/>
    <s v="FCC"/>
    <d v="2026-03-08T10:10:41"/>
    <d v="2026-08-05T15:00:00"/>
    <m/>
    <s v="PS"/>
    <s v="KEN"/>
    <s v="NO ADDON"/>
    <n v="20260803"/>
    <s v="Completed"/>
    <s v="HSI Bisnis Basic PSB 70% - 50 Mbps"/>
    <s v="INDIBIZ"/>
    <m/>
    <m/>
    <d v="2026-08-05T15:00:00"/>
    <s v="2026-08-05 15:00:00 | M Janji : 4 agustus 2026 jam Pasang : pagi siang Note : hubungi pelanggan jika ingin kelokasi"/>
    <n v="2026"/>
    <n v="8"/>
    <n v="3"/>
    <d v="2026-08-03T00:00:00"/>
    <n v="-2.625"/>
    <x v="0"/>
    <x v="3"/>
  </r>
  <r>
    <n v="2259"/>
    <n v="1002504474"/>
    <n v="3"/>
    <x v="5"/>
    <n v="5"/>
    <s v="SINGARJA"/>
    <s v="SINGARAJA"/>
    <s v="LVN"/>
    <s v="REG"/>
    <s v="AO"/>
    <s v="NEW SALES"/>
    <m/>
    <s v="Completed (PS)"/>
    <s v="RBS-Regional 3"/>
    <d v="2026-08-01T11:55:01"/>
    <d v="2026-08-02T11:44:18"/>
    <n v="69349184"/>
    <m/>
    <n v="172426206472"/>
    <s v="Aneka Lovina Villas &amp; Spa Bali - New Superior"/>
    <s v="ODP-LVN-FAF/01"/>
    <s v="WO060638274"/>
    <m/>
    <m/>
    <m/>
    <n v="115.03358028836"/>
    <n v="-8.1555806872343695"/>
    <s v="|MC10009|/Aneka Lovina Villas &amp; Spa Bali - New Superior/PIC Ery Eko/087759735887/sukayasa43@gmail.com"/>
    <s v="Sales Force DBS"/>
    <m/>
    <m/>
    <m/>
    <m/>
    <m/>
    <m/>
    <m/>
    <m/>
    <s v="Management Janji"/>
    <s v="2026-07-24 13:00:00|Nama PIC:  bp wayan   No HP: 081958576319  Alt:  Tanggal: 24/7/2026  Jam Pasang: Siang  Note: Hubungi sebelum ke lokasi|RI2334|MYDITA"/>
    <s v="FCC"/>
    <d v="2026-01-08T12:09:52"/>
    <m/>
    <m/>
    <s v="PS"/>
    <s v="LVN"/>
    <s v="NETMONK"/>
    <n v="20260802"/>
    <s v="Completed"/>
    <s v="- 11_11446;Biaya PSB HSI EBIS Tunai di Depan ~ 11[150000]  - E25060;E25060 ~ ES25 - Paket HSI Bisnis (HSIE) Khusus Winback 2.0[0]  - E25060~null~E25060_UNL;UNL ~ Internet-Link Unlimited Internet Usage ~ E25060[0]  - E25060~null~105343;E25060||11||Abodemen"/>
    <s v="INDIBIZ"/>
    <m/>
    <m/>
    <d v="2026-08-01T07:00:00"/>
    <s v="2026-07-24 13:00:00|Nama PIC:  bp wayan   No HP: 081958576319  Alt:  Tanggal: 24/7/2026  Jam Pasang: Siang  Note: Hubungi sebelum ke lokasi|RI2334|MYDITA"/>
    <n v="2026"/>
    <n v="8"/>
    <n v="2"/>
    <d v="2026-08-02T00:00:00"/>
    <n v="0.70833333333575865"/>
    <x v="0"/>
    <x v="34"/>
  </r>
  <r>
    <n v="2260"/>
    <n v="1002509852"/>
    <n v="3"/>
    <x v="3"/>
    <n v="4"/>
    <s v="MAGELANG"/>
    <s v="MUNTILAN"/>
    <s v="MUN"/>
    <s v="REG"/>
    <s v="AO"/>
    <s v="NEW SALES"/>
    <m/>
    <s v="FCC - HD1A - SUBMIT"/>
    <s v="RBS-Regional 3"/>
    <d v="2026-08-05T09:55:56"/>
    <d v="2026-08-05T13:20:21"/>
    <n v="69358850"/>
    <m/>
    <n v="142164113620"/>
    <s v="Sumanto farm"/>
    <s v="ODP-MUN-FAM/056"/>
    <s v="WO060985966"/>
    <m/>
    <m/>
    <m/>
    <n v="110.3618694"/>
    <n v="-7.5320916999999996"/>
    <s v="|MN00935|/Sumanto farm/085729793368/Mantosumanto1019@gmail.com/ 1S HSI BISNIS BASIC PROMO HUT 50 Mbps / AGUS SADEWO"/>
    <s v="Sales Profesional"/>
    <m/>
    <m/>
    <m/>
    <m/>
    <m/>
    <m/>
    <m/>
    <m/>
    <s v="Management Janji"/>
    <s v="2026-08-06 15:00:00|Waktu pemasnagan : 06 Agustus 2026 Jam pemasangan : 08.00 - 12.00 Mohon hubungi pelanggan sebelum ke lokasi  Terima kasih|40010577|MYDITA"/>
    <s v="FCC"/>
    <d v="2026-05-08T10:09:56"/>
    <d v="2026-08-06T00:00:00"/>
    <m/>
    <s v="FCC"/>
    <s v="MUN"/>
    <s v="NO ADDON"/>
    <m/>
    <s v="AGREE : Lanjut berlangganan by Ivan Sutiawan 40010577|MYDITA"/>
    <s v="- 11_11446;Biaya PSB HSI EBIS Tunai di Depan ~ 11[150000]  - E25061;E25061 ~ ES25 - Paket HSI Basic (HSIEF) Khusus Winback 2.0[0]  - E25061~null~E25061_UNL;UNL ~ Internet-Link Unlimited Internet Usage ~ E25061[0]  - E25061~null~105351;E25061||11||Abodemen"/>
    <s v="INDIBIZ"/>
    <m/>
    <m/>
    <d v="2026-08-06T15:00:00"/>
    <s v="2026-08-06 15:00:00|Waktu pemasnagan : 06 Agustus 2026 Jam pemasangan : 08.00 - 12.00 Mohon hubungi pelanggan sebelum ke lokasi  Terima kasih|40010577|MYDITA"/>
    <m/>
    <m/>
    <m/>
    <e v="#NUM!"/>
    <e v="#NUM!"/>
    <x v="1"/>
    <x v="3"/>
  </r>
  <r>
    <n v="2261"/>
    <n v="1002516002"/>
    <n v="3"/>
    <x v="4"/>
    <n v="4"/>
    <s v="SEMARANG"/>
    <s v="UNGARAN"/>
    <s v="ABR"/>
    <s v="REG"/>
    <s v="AO"/>
    <s v="NEW SALES"/>
    <s v="1P INET"/>
    <s v="98 | OSS - CANCEL COMPLETE"/>
    <s v="RBS-Regional 3"/>
    <d v="2026-08-08T14:02:57"/>
    <d v="2026-08-10T10:43:35"/>
    <n v="69361493"/>
    <m/>
    <n v="141459107617"/>
    <s v="Rental PS Piyatak"/>
    <s v="ODP-ABR-FF/093 FF/D05/093.01"/>
    <s v="WO061266758"/>
    <m/>
    <m/>
    <m/>
    <n v="110.28978634625599"/>
    <n v="-7.30687604846403"/>
    <s v="MD|MYDB-20260808264746|DB10005/MB10071|Rental PS Piyatak|081235092660"/>
    <s v="MYDIGIBIZPARTNER"/>
    <m/>
    <m/>
    <m/>
    <m/>
    <m/>
    <m/>
    <m/>
    <m/>
    <s v="Management Janji"/>
    <s v="2026-08-09 13:00:00 | Nama PIC : Bp Robi No Hp : 081235092660 No Alt : - Tgl Pemasangan : 09 Agustus 2026 Interval : PAGI SIANG Note : Hubungi pelanggan terlebih dahulu"/>
    <s v="FCC"/>
    <d v="2026-08-08T14:10:30"/>
    <d v="2026-08-09T13:00:00"/>
    <s v="Kendala Pelanggan"/>
    <s v="CANCEL"/>
    <s v="ABR"/>
    <s v="NO ADDON"/>
    <m/>
    <s v="Cancel Completed"/>
    <s v="HSI Bisnis Promo HUT Telkom PSB 70% - 75 Mbps"/>
    <s v="INDIBIZ"/>
    <m/>
    <m/>
    <d v="2026-08-09T13:00:00"/>
    <s v="2026-08-09 13:00:00 | Nama PIC : Bp Robi No Hp : 081235092660 No Alt : - Tgl Pemasangan : 09 Agustus 2026 Interval : PAGI SIANG Note : Hubungi pelanggan terlebih dahulu"/>
    <m/>
    <m/>
    <m/>
    <e v="#NUM!"/>
    <e v="#NUM!"/>
    <x v="1"/>
    <x v="3"/>
  </r>
  <r>
    <n v="2262"/>
    <n v="1002522147"/>
    <n v="3"/>
    <x v="2"/>
    <n v="5"/>
    <s v="KEDIRI"/>
    <s v="TULUNGAGUNG"/>
    <s v="TUL"/>
    <s v="REG"/>
    <s v="AO"/>
    <s v="NEW SALES"/>
    <s v="1P INET"/>
    <s v="Completed (PS)"/>
    <s v="RBS-Regional 3"/>
    <d v="2026-08-12T13:28:56"/>
    <d v="2026-08-13T17:39:29"/>
    <n v="69364241"/>
    <m/>
    <n v="152606246233"/>
    <s v="WARKOP BANG DOEL"/>
    <s v="ODP-TUL-FAF/51 FAF/D04/51.01"/>
    <s v="WO061588116"/>
    <m/>
    <m/>
    <m/>
    <n v="111.88957499999999"/>
    <n v="-8.0598919999999996"/>
    <s v="|MN00418|MYIA-049383423034/POI/MUJIATI/081232410178/bangdoel944@gmail.com"/>
    <s v="MYIB_ASSISTANT"/>
    <m/>
    <m/>
    <m/>
    <m/>
    <m/>
    <m/>
    <m/>
    <m/>
    <s v="Management Janji"/>
    <s v="2026-08-13 13:00:00 | Waktu pemasnagan : 13 Agustus 2026 Jam pemasangan : 08.00 - 12.00 Mohon hubungi pelanggan sebelum ke lokasi  Terima kasih"/>
    <s v="FCC"/>
    <d v="2026-12-08T13:39:52"/>
    <d v="2026-08-13T13:00:00"/>
    <m/>
    <s v="PS"/>
    <s v="TUL"/>
    <s v="NO ADDON"/>
    <n v="20260813"/>
    <s v="Completed"/>
    <s v="HSI Bisnis Promo HUT Telkom PSB 70% - 75 Mbps"/>
    <s v="INDIBIZ"/>
    <m/>
    <m/>
    <d v="2026-08-13T13:00:00"/>
    <s v="2026-08-13 13:00:00 | Waktu pemasnagan : 13 Agustus 2026 Jam pemasangan : 08.00 - 12.00 Mohon hubungi pelanggan sebelum ke lokasi  Terima kasih"/>
    <n v="2026"/>
    <n v="8"/>
    <n v="13"/>
    <d v="2026-08-13T00:00:00"/>
    <n v="-0.54166666666424135"/>
    <x v="0"/>
    <x v="28"/>
  </r>
  <r>
    <n v="2263"/>
    <n v="1002513622"/>
    <n v="3"/>
    <x v="2"/>
    <n v="5"/>
    <s v="MALANG"/>
    <s v="KEPANJEN"/>
    <s v="KLJ"/>
    <s v="REG"/>
    <s v="AO"/>
    <s v="NEW SALES"/>
    <s v="1P INET"/>
    <s v="102 | FOLLOW UP COMPLETED"/>
    <s v="RBS-Regional 3"/>
    <d v="2026-08-07T07:34:56"/>
    <d v="2026-08-13T12:56:35"/>
    <n v="69360378"/>
    <m/>
    <n v="152703903454"/>
    <s v="SDN DINOYO 4 MALANG"/>
    <s v="ODP-KLJ-FB/17 FB/D02/01.17"/>
    <s v="WO061126768"/>
    <m/>
    <m/>
    <m/>
    <n v="112.610063"/>
    <n v="-7.9408779999999899"/>
    <s v="|MN01864|MYIA-033890157208/POI/RAHMA TASYA AMALIA S/087796646626/sdnegeridinoyo.4@gmail.com"/>
    <s v="MYIB_ASSISTANT"/>
    <m/>
    <m/>
    <m/>
    <m/>
    <m/>
    <m/>
    <m/>
    <m/>
    <s v="Management Janji"/>
    <s v="2026-08-08 08:00:00 | Nama Pic : BP ANDI No Hp Pic : 087796646626 Jam Pemasangan : 08:00 - 12.00 Tanggal Pemasangan : SABTU 08 AGUSTUS 2026 Info Tambahan : Hubungi pelanggan sebelum datang ke lokasi, terima kasih."/>
    <s v="FCC"/>
    <d v="2026-07-08T07:39:45"/>
    <d v="2026-08-08T08:00:00"/>
    <m/>
    <s v="REVOKE"/>
    <s v="KLJ"/>
    <s v="NO ADDON"/>
    <m/>
    <s v="Follow Up Revoke Completed, New Order ID : SC1002524149"/>
    <s v="HSI Bisnis Promo HUT Telkom PSB 70% - 50 Mbps"/>
    <s v="INDIBIZ"/>
    <m/>
    <m/>
    <d v="2026-08-08T08:00:00"/>
    <s v="2026-08-08 08:00:00 | Nama Pic : BP ANDI No Hp Pic : 087796646626 Jam Pemasangan : 08:00 - 12.00 Tanggal Pemasangan : SABTU 08 AGUSTUS 2026 Info Tambahan : Hubungi pelanggan sebelum datang ke lokasi, terima kasih."/>
    <m/>
    <m/>
    <m/>
    <e v="#NUM!"/>
    <e v="#NUM!"/>
    <x v="1"/>
    <x v="29"/>
  </r>
  <r>
    <n v="2264"/>
    <n v="1002505697"/>
    <n v="3"/>
    <x v="2"/>
    <n v="5"/>
    <s v="MADIUN"/>
    <s v="PONOROGO"/>
    <s v="PNZ"/>
    <s v="REG"/>
    <s v="AO"/>
    <s v="NEW SALES"/>
    <s v="1P INET"/>
    <s v="Completed (PS)"/>
    <s v="RBS-Regional 3"/>
    <d v="2026-08-03T10:02:04"/>
    <d v="2026-08-05T15:55:24"/>
    <n v="69357298"/>
    <m/>
    <n v="152607221758"/>
    <s v="AZMA OLSHOP"/>
    <s v="ODP-PNZ-FB/114"/>
    <s v="WO060762015"/>
    <m/>
    <m/>
    <m/>
    <n v="111.112409457564"/>
    <n v="-8.1950832134515696"/>
    <s v="MD|MYDB-20260802264196|DC20015/MC20183|AZMA OLSHOP|085175467873"/>
    <s v="MYDIGIBIZPARTNER"/>
    <m/>
    <m/>
    <m/>
    <m/>
    <m/>
    <m/>
    <m/>
    <m/>
    <s v="Management Janji"/>
    <s v="2026-08-06 08:00:00 | Tanggal Pemasangan : 06 Agustus 2026 Jam Pemasangan : 08:00 13:00 Info Tambahan : Hubungi pelanggan dulu sebelum ke lokasi terimakasih"/>
    <s v="FCC"/>
    <d v="2026-03-08T10:10:41"/>
    <d v="2026-08-06T08:00:00"/>
    <m/>
    <s v="PS"/>
    <s v="PNZ"/>
    <s v="NO ADDON"/>
    <n v="20260805"/>
    <s v="Completed"/>
    <s v="HSI Bisnis Promo HUT Telkom PSB 70% - 300 Mbps"/>
    <s v="INDIBIZ"/>
    <m/>
    <m/>
    <d v="2026-08-06T08:00:00"/>
    <s v="2026-08-06 08:00:00 | Tanggal Pemasangan : 06 Agustus 2026 Jam Pemasangan : 08:00 13:00 Info Tambahan : Hubungi pelanggan dulu sebelum ke lokasi terimakasih"/>
    <n v="2026"/>
    <n v="8"/>
    <n v="5"/>
    <d v="2026-08-05T00:00:00"/>
    <n v="-1.3333333333357587"/>
    <x v="0"/>
    <x v="2"/>
  </r>
  <r>
    <n v="2265"/>
    <n v="1002520698"/>
    <n v="3"/>
    <x v="5"/>
    <n v="5"/>
    <s v="DENPASAR"/>
    <s v="UBUNG"/>
    <s v="UBN"/>
    <s v="REG"/>
    <s v="AO"/>
    <s v="NEW SALES"/>
    <m/>
    <s v="CANCEL COMPLETED"/>
    <s v="RBS-Regional 3"/>
    <d v="2026-08-11T16:20:40"/>
    <d v="2026-08-13T13:13:47"/>
    <n v="69363617"/>
    <m/>
    <n v="172418757475"/>
    <s v="PT INTAN SURYA PRIMA ABADI"/>
    <s v="ODP-UBN-FV/33"/>
    <m/>
    <m/>
    <m/>
    <m/>
    <n v="115.18095601121099"/>
    <n v="-8.6345891867194702"/>
    <s v="AMRBS;940137;AM;ISTIHAMIN FITRI;RBS-3;SURAMADU;PSB;PT INTAN SURYA PRIMA ABADI;81241818747;Ispa.denpasar@yahoo.co.id;HSI Bisnis (1:1) 100 Mbps (Rp 669.000) PSB Rp 150.000;GEDE MUDITA;-8.6348517,115.1770676"/>
    <s v="Sales Force DBS"/>
    <m/>
    <m/>
    <m/>
    <m/>
    <m/>
    <m/>
    <m/>
    <m/>
    <m/>
    <m/>
    <m/>
    <d v="2026-11-08T16:39:47"/>
    <m/>
    <m/>
    <s v="REJECT_FCC"/>
    <s v="UBN"/>
    <s v="NO ADDON"/>
    <m/>
    <s v="DECLINE : Decline - Batal Order Ivan Sutiawan 40010577|MYDITA"/>
    <s v="- 11_11446;Biaya PSB HSI EBIS Tunai di Depan ~ 11[150000]  - E23046;E23046 ~ ES23 - Paket HSI Bisnis[0]  - E23046~null~E23046_UNL;UNL ~ Internet-Link Unlimited Internet Usage ~ E23046[0]  - E23046~null~44877;E23046||11||Abodemen 0[0]  - E23046~null~E23046"/>
    <s v="INDIBIZ"/>
    <m/>
    <m/>
    <m/>
    <m/>
    <m/>
    <m/>
    <m/>
    <e v="#NUM!"/>
    <e v="#NUM!"/>
    <x v="1"/>
    <x v="13"/>
  </r>
  <r>
    <n v="2266"/>
    <n v="1002531274"/>
    <n v="3"/>
    <x v="5"/>
    <n v="5"/>
    <s v="SINGARJA"/>
    <s v="SINGARAJA"/>
    <s v="SGR"/>
    <s v="REG"/>
    <s v="AO"/>
    <s v="NEW SALES"/>
    <s v="1P INET"/>
    <s v="MIE - SEND SURVEY"/>
    <s v="RBS-Regional 3"/>
    <d v="2026-08-17T16:32:56"/>
    <d v="2026-08-17T16:34:01"/>
    <n v="69368298"/>
    <m/>
    <n v="172424836625"/>
    <s v="Warung Widari"/>
    <s v="ODP-SGR-FC/43 FC/D04/43.01"/>
    <s v="WO061945946"/>
    <m/>
    <m/>
    <m/>
    <n v="115.08611399999999"/>
    <n v="-8.1474449999999994"/>
    <s v="|MN00176|MYIA-095043627421/POI/Putu Kajeng Sudirja Asprilla, S. pd/081353733901/warungwidari2@gmail.com"/>
    <s v="MYIB_ASSISTANT"/>
    <m/>
    <m/>
    <m/>
    <m/>
    <m/>
    <m/>
    <m/>
    <m/>
    <s v="Management Janji"/>
    <s v="2026-08-22 08:00:00 | Nama Pic : BP PUTU KAJENG SUDIRJA ASPRILLA SPD No Hp Pic : 081353733901 Jam Pemasangan : 08:00 - 12.00 Tanggal Pemasangan : 22 AGUSTUS 2026 Info Tambahan : Hubungi pelanggan sebelum datang ke lokasi"/>
    <s v="FCC"/>
    <s v="17-08-2026 16:39:54"/>
    <d v="2026-08-22T08:00:00"/>
    <m/>
    <s v="SURVEY_NEW_MANJA"/>
    <s v="SGR"/>
    <s v="NO ADDON"/>
    <m/>
    <s v="MIE - SEND SURVEY"/>
    <s v="HSI Bisnis Promo HUT Telkom PSB 70% - 150 Mbps"/>
    <s v="INDIBIZ"/>
    <m/>
    <m/>
    <d v="2026-08-22T08:00:00"/>
    <s v="2026-08-22 08:00:00 | Nama Pic : BP PUTU KAJENG SUDIRJA ASPRILLA SPD No Hp Pic : 081353733901 Jam Pemasangan : 08:00 - 12.00 Tanggal Pemasangan : 22 AGUSTUS 2026 Info Tambahan : Hubungi pelanggan sebelum datang ke lokasi"/>
    <m/>
    <m/>
    <m/>
    <e v="#NUM!"/>
    <e v="#NUM!"/>
    <x v="1"/>
    <x v="34"/>
  </r>
  <r>
    <n v="2267"/>
    <n v="1002530772"/>
    <n v="3"/>
    <x v="0"/>
    <n v="5"/>
    <s v="MATARAM"/>
    <s v="LOMBOK BARAT TENGAH"/>
    <s v="PRY"/>
    <s v="REG"/>
    <s v="AO"/>
    <s v="NEW SALES"/>
    <s v="1P INET"/>
    <s v="MIE - SEND SURVEY"/>
    <s v="RBS-Regional 3"/>
    <d v="2026-08-17T12:17:57"/>
    <d v="2026-08-17T12:20:01"/>
    <n v="69368029"/>
    <m/>
    <n v="172603791596"/>
    <s v="Toko Syamsuddin"/>
    <s v="ODP-PYA-FAP/40 FAP/D06/40.01"/>
    <s v="WO061924188"/>
    <m/>
    <m/>
    <m/>
    <n v="116.373887993395"/>
    <n v="-8.6498742715522194"/>
    <s v="MD|MYDB-20260816265785|SC00001/MC00046|Toko Syamsuddin|083134987052"/>
    <s v="MYDIGIBIZPARTNER"/>
    <m/>
    <m/>
    <m/>
    <m/>
    <m/>
    <m/>
    <m/>
    <m/>
    <s v="Management Janji"/>
    <s v="2026-08-18 13:00:00 | Tanggal Pemasangan : 18 Agustus 2026 Jam Pemasangan : 08:00 13:00 Info Tambahan : Hubungi pelanggan dulu sebelum ke lokasi terimakasih"/>
    <s v="FCC"/>
    <s v="17-08-2026 12:40:04"/>
    <d v="2026-08-18T13:00:00"/>
    <m/>
    <s v="SURVEY_NEW_MANJA"/>
    <s v="PRY"/>
    <s v="NO ADDON"/>
    <m/>
    <s v="MIE - SEND SURVEY"/>
    <s v="HSI Bisnis Promo HUT Telkom PSB 70% - 150 Mbps"/>
    <s v="INDIBIZ"/>
    <m/>
    <m/>
    <d v="2026-08-18T13:00:00"/>
    <s v="2026-08-18 13:00:00 | Tanggal Pemasangan : 18 Agustus 2026 Jam Pemasangan : 08:00 13:00 Info Tambahan : Hubungi pelanggan dulu sebelum ke lokasi terimakasih"/>
    <m/>
    <m/>
    <m/>
    <e v="#NUM!"/>
    <e v="#NUM!"/>
    <x v="1"/>
    <x v="9"/>
  </r>
  <r>
    <n v="2268"/>
    <n v="1002530703"/>
    <n v="3"/>
    <x v="4"/>
    <n v="4"/>
    <s v="SEMARANG"/>
    <s v="KENDAL"/>
    <s v="WLR"/>
    <s v="REG"/>
    <s v="AO"/>
    <s v="NEW SALES"/>
    <s v="1P INET"/>
    <s v="OSS - FALLOUT"/>
    <s v="RBS-Regional 3"/>
    <d v="2026-08-17T11:41:56"/>
    <d v="2026-08-17T18:45:03"/>
    <n v="69367980"/>
    <m/>
    <n v="143407106669"/>
    <s v="TOKO SAMI MIRAH"/>
    <s v="ODP-WLR-FM/039 FM/D02/039.01"/>
    <s v="WO061921403"/>
    <m/>
    <m/>
    <m/>
    <n v="110.064123055065"/>
    <n v="-6.9323295335919601"/>
    <s v="|MN01867|MYIA-055062304506/POI/TARMAN/08135956451/bisrobborsib@gmail.com"/>
    <s v="MYIB_ASSISTANT"/>
    <m/>
    <m/>
    <m/>
    <m/>
    <m/>
    <m/>
    <m/>
    <m/>
    <s v="Management Janji"/>
    <s v="2026-08-18 08:00:00 | M janji : pagi Tanggal Pemasangan : 18/agustus/2026 Note : hubungi pelanggan jika ingin kelokasi "/>
    <s v="FCC"/>
    <s v="17-08-2026 11:55:11"/>
    <d v="2026-08-18T08:00:00"/>
    <m/>
    <s v="FO_ASAP"/>
    <s v="WLR"/>
    <s v="NO ADDON"/>
    <m/>
    <s v="Provisioning Failed|ACTIVATION|INF009059523|ALU_AMS_PORT_NT_FOUN:ServicePort Not Found / ONT Connectivity is Missing."/>
    <s v="HSI Bisnis Promo HUT Telkom PSB 70% - 200 Mbps"/>
    <s v="INDIBIZ"/>
    <m/>
    <m/>
    <d v="2026-08-18T08:00:00"/>
    <s v="2026-08-18 08:00:00 | M janji : pagi Tanggal Pemasangan : 18/agustus/2026 Note : hubungi pelanggan jika ingin kelokasi "/>
    <m/>
    <m/>
    <m/>
    <e v="#NUM!"/>
    <e v="#NUM!"/>
    <x v="1"/>
    <x v="3"/>
  </r>
  <r>
    <n v="2269"/>
    <n v="1002524986"/>
    <n v="3"/>
    <x v="1"/>
    <n v="5"/>
    <s v="SBY UTARA"/>
    <s v="TANDES"/>
    <s v="KNN"/>
    <s v="REG"/>
    <s v="AO"/>
    <s v="NEW SALES"/>
    <s v="1P INET"/>
    <s v="OSS - FALLOUT"/>
    <s v="RBS-Regional 3"/>
    <d v="2026-08-13T16:38:57"/>
    <d v="2026-08-14T18:30:04"/>
    <n v="69365455"/>
    <m/>
    <n v="152412248844"/>
    <s v="raw design"/>
    <s v="ODP-TDS-FDZ/54 FDZ/D06/54.01"/>
    <s v="WO061692956"/>
    <m/>
    <m/>
    <m/>
    <n v="112.64260396082901"/>
    <n v="-7.2773569950387103"/>
    <s v="|MYIB-CUST|MYTN-061749626935/POI/Ronny Wijaya/081703340226/ron2sky@gmail.com"/>
    <s v="MYINDIBIZ"/>
    <m/>
    <m/>
    <m/>
    <m/>
    <m/>
    <m/>
    <m/>
    <m/>
    <s v="Management Janji"/>
    <s v="2026-08-15 12:00:00 | Nama PIC : Bp Ronny No HP : 081703340226 No Alt : - M Janji :  15 Agustus 2026 Jam Pasang : Pagi / Siang Note : hubungi pelanggan jika ingin kelokasi "/>
    <s v="FCC"/>
    <s v="13-08-2026 16:39:58"/>
    <d v="2026-08-15T12:00:00"/>
    <s v="Kendala Pelanggan"/>
    <s v="FO_WFM"/>
    <s v="KNN"/>
    <s v="NO ADDON"/>
    <m/>
    <s v="Provisioning Failed|WFM|INF009046004|PIT_-7.2683900999999995,112.67285170000001_INDIBIZ TIDAK ADA PKS DENGAN CITRALAND"/>
    <s v="HSI Bisnis Basic Promo HUT Telkom PSB 70% - 100 Mbps"/>
    <s v="INDIBIZ"/>
    <m/>
    <m/>
    <d v="2026-08-15T12:00:00"/>
    <s v="2026-08-15 12:00:00 | Nama PIC : Bp Ronny No HP : 081703340226 No Alt : - M Janji :  15 Agustus 2026 Jam Pasang : Pagi / Siang Note : hubungi pelanggan jika ingin kelokasi "/>
    <m/>
    <m/>
    <m/>
    <e v="#NUM!"/>
    <e v="#NUM!"/>
    <x v="1"/>
    <x v="27"/>
  </r>
  <r>
    <n v="2270"/>
    <n v="1002515787"/>
    <n v="3"/>
    <x v="1"/>
    <n v="5"/>
    <s v="MADURA"/>
    <s v="PAMEKASAN"/>
    <s v="PME"/>
    <s v="REG"/>
    <s v="AO"/>
    <s v="NEW SALES"/>
    <s v="1P INET"/>
    <s v="Completed (PS)"/>
    <s v="RBS-Regional 3"/>
    <d v="2026-08-08T11:11:56"/>
    <d v="2026-08-09T21:19:21"/>
    <n v="69361357"/>
    <m/>
    <n v="152426928056"/>
    <s v="TOKO SIMPANG TIGA"/>
    <s v="ODP-PME-FBE/08 FBE/D01/08.01"/>
    <s v="WO061246928"/>
    <m/>
    <m/>
    <m/>
    <n v="113.46332542598201"/>
    <n v="-7.1380190005300497"/>
    <s v="MD|MYDB-20260808264729|DN00001/MN00558|TOKO SIMPANG TIGA|087899231349"/>
    <s v="MYDIGIBIZPARTNER"/>
    <m/>
    <m/>
    <m/>
    <m/>
    <m/>
    <m/>
    <m/>
    <m/>
    <s v="Management Janji"/>
    <s v="2026-08-09 08:00:00 | Tanggal Pemasangan : 09 Agustus 2026 Jam Pemasangan : 08:00 13:00 Info Tambahan : Hubungi pelanggan dulu sebelum ke lokasi terimakasih"/>
    <s v="FCC"/>
    <d v="2026-08-08T11:25:30"/>
    <d v="2026-08-09T08:00:00"/>
    <m/>
    <s v="PS"/>
    <s v="PME"/>
    <s v="NO ADDON"/>
    <n v="20260809"/>
    <s v="Completed"/>
    <s v="HSI Bisnis Promo HUT Telkom PSB 70% - 150 Mbps"/>
    <s v="INDIBIZ"/>
    <m/>
    <m/>
    <d v="2026-08-09T08:00:00"/>
    <s v="2026-08-09 08:00:00 | Tanggal Pemasangan : 09 Agustus 2026 Jam Pemasangan : 08:00 13:00 Info Tambahan : Hubungi pelanggan dulu sebelum ke lokasi terimakasih"/>
    <n v="2026"/>
    <n v="8"/>
    <n v="9"/>
    <d v="2026-08-09T00:00:00"/>
    <n v="-0.33333333333575865"/>
    <x v="0"/>
    <x v="1"/>
  </r>
  <r>
    <n v="2271"/>
    <n v="1002526164"/>
    <n v="3"/>
    <x v="1"/>
    <n v="5"/>
    <s v="SBY UTARA"/>
    <s v="KENJERAN"/>
    <s v="KPS"/>
    <s v="REG"/>
    <s v="AO"/>
    <s v="NEW SALES"/>
    <s v="1P INET"/>
    <s v="Completed (PS)"/>
    <s v="RBS-Regional 3"/>
    <d v="2026-08-14T11:28:56"/>
    <d v="2026-08-14T16:36:40"/>
    <n v="69365924"/>
    <m/>
    <n v="152404213637"/>
    <s v="PT. Artha Permai Kencana"/>
    <s v="ODP-KBL-FAJ/08 FAJ/D02/08.01"/>
    <s v="WO061734141"/>
    <m/>
    <m/>
    <m/>
    <n v="112.74694529788199"/>
    <n v="-7.2423527296308396"/>
    <s v="|MB00449|MYIA-071205252228/POI/bapak/081333454152/cashier@apk.co.id"/>
    <s v="MYIB_ASSISTANT"/>
    <m/>
    <m/>
    <m/>
    <m/>
    <m/>
    <m/>
    <m/>
    <m/>
    <s v="Management Janji"/>
    <s v="2026-08-15 10:00:00 | Jam pemasangan : 12.00 Info Tambahan : Hubungi pelanggan dulu sebelum ke lokasi terimakasih  "/>
    <s v="FCC"/>
    <s v="14-08-2026 11:39:52"/>
    <d v="2026-08-15T10:00:00"/>
    <m/>
    <s v="PS"/>
    <s v="KPS"/>
    <s v="NO ADDON"/>
    <n v="20260814"/>
    <s v="Completed"/>
    <s v="HSI Bisnis Promo HUT Telkom PSB 70% - 100 Mbps Dual Band"/>
    <s v="INDIBIZ"/>
    <m/>
    <m/>
    <d v="2026-08-15T10:00:00"/>
    <s v="2026-08-15 10:00:00 | Jam pemasangan : 12.00 Info Tambahan : Hubungi pelanggan dulu sebelum ke lokasi terimakasih  "/>
    <n v="2026"/>
    <n v="8"/>
    <n v="14"/>
    <d v="2026-08-14T00:00:00"/>
    <n v="-1.4166666666642413"/>
    <x v="0"/>
    <x v="27"/>
  </r>
  <r>
    <n v="2272"/>
    <n v="1002515802"/>
    <n v="3"/>
    <x v="2"/>
    <n v="5"/>
    <s v="KEDIRI"/>
    <s v="TULUNGAGUNG"/>
    <s v="TUL"/>
    <s v="REG"/>
    <s v="AO"/>
    <s v="NEW SALES"/>
    <s v="1P INET"/>
    <s v="Completed (PS)"/>
    <s v="RBS-Regional 3"/>
    <d v="2026-08-08T11:20:58"/>
    <d v="2026-08-09T18:16:09"/>
    <n v="69361366"/>
    <m/>
    <n v="152606246405"/>
    <s v="UD. HARMI SULISTYORINI (SPBU Pertamina 54.662.01)"/>
    <s v="ODP-TUL-FAN/06 FAN/D01/06.01"/>
    <s v="WO061247775"/>
    <m/>
    <m/>
    <m/>
    <n v="111.912828133028"/>
    <n v="-8.0405224629432901"/>
    <s v="|MN02702|MYIA-064112401733/POI/BUDI PRIYANTO/081359692889/spbu.bsgroup01@gmail.com"/>
    <s v="MYIB_ASSISTANT"/>
    <m/>
    <m/>
    <m/>
    <m/>
    <m/>
    <m/>
    <m/>
    <m/>
    <s v="Management Janji"/>
    <s v="2026-08-09 08:00:00 | Nama Pic : BP BUDI No Hp Pic : 081359692889 Jam Pemasangan : 08:00 - 12.00 Tanggal Pemasangan : MINGGU 09 AGUSTUS 2026 Info Tambahan : Hubungi pelanggan sebelum datang ke lokasi, terima kasih."/>
    <s v="FCC"/>
    <d v="2026-08-08T11:25:30"/>
    <d v="2026-08-09T08:00:00"/>
    <m/>
    <s v="PS"/>
    <s v="TUL"/>
    <s v="NO ADDON"/>
    <n v="20260809"/>
    <s v="Completed"/>
    <s v="HSI Bisnis Promo HUT Telkom PSB 70% - 50 Mbps"/>
    <s v="INDIBIZ"/>
    <m/>
    <m/>
    <d v="2026-08-09T08:00:00"/>
    <s v="2026-08-09 08:00:00 | Nama Pic : BP BUDI No Hp Pic : 081359692889 Jam Pemasangan : 08:00 - 12.00 Tanggal Pemasangan : MINGGU 09 AGUSTUS 2026 Info Tambahan : Hubungi pelanggan sebelum datang ke lokasi, terima kasih."/>
    <n v="2026"/>
    <n v="8"/>
    <n v="9"/>
    <d v="2026-08-09T00:00:00"/>
    <n v="-0.33333333333575865"/>
    <x v="0"/>
    <x v="28"/>
  </r>
  <r>
    <n v="2273"/>
    <n v="1002520989"/>
    <n v="3"/>
    <x v="7"/>
    <n v="4"/>
    <s v="KUDUS"/>
    <s v="KUDUS"/>
    <s v="DMA"/>
    <s v="REG"/>
    <s v="AO"/>
    <s v="NEW SALES"/>
    <s v="1P INET"/>
    <s v="Completed (PS)"/>
    <s v="RBS-Regional 3"/>
    <d v="2026-08-11T18:40:56"/>
    <d v="2026-08-12T18:58:27"/>
    <n v="69363742"/>
    <m/>
    <n v="141456115397"/>
    <s v="SPBU 4459512 KATONSARI DEMAK"/>
    <s v="ODP-DMA-FDA/037 FDA/D02/037.01"/>
    <s v="WO061536707"/>
    <m/>
    <m/>
    <m/>
    <n v="110.613349"/>
    <n v="-6.9114990000000001"/>
    <s v="|MN01414|MYIA-018277252262/POI/KHASAN/081215754268/demak@yahoo.com"/>
    <s v="MYIB_ASSISTANT"/>
    <m/>
    <m/>
    <m/>
    <m/>
    <m/>
    <m/>
    <m/>
    <m/>
    <s v="Management Janji"/>
    <s v="2026-08-12 15:00:00 | Nama : BP KHASAN  No Hp : 081215754268 No Alt :  Tgl Pemasangan : 12 Agustus 2026 Interval : PAGI  Note : Hubungi pelanggan terlebih dahulu"/>
    <s v="FCC"/>
    <d v="2026-11-08T18:55:28"/>
    <d v="2026-08-12T15:00:00"/>
    <m/>
    <s v="PS"/>
    <s v="DMA"/>
    <s v="NO ADDON"/>
    <n v="20260812"/>
    <s v="Completed"/>
    <s v="HSI Bisnis Promo HUT Telkom PSB 70% - 50 Mbps"/>
    <s v="INDIBIZ"/>
    <m/>
    <m/>
    <d v="2026-08-12T15:00:00"/>
    <s v="2026-08-12 15:00:00 | Nama : BP KHASAN  No Hp : 081215754268 No Alt :  Tgl Pemasangan : 12 Agustus 2026 Interval : PAGI  Note : Hubungi pelanggan terlebih dahulu"/>
    <n v="2026"/>
    <n v="8"/>
    <n v="12"/>
    <d v="2026-08-12T00:00:00"/>
    <n v="-0.625"/>
    <x v="0"/>
    <x v="3"/>
  </r>
  <r>
    <n v="2274"/>
    <n v="1002520411"/>
    <n v="3"/>
    <x v="3"/>
    <n v="4"/>
    <s v="YOGYAKARTA"/>
    <s v="INNER - YOGYA JATENG SELATAN"/>
    <s v="KBU"/>
    <s v="REG"/>
    <s v="AO"/>
    <s v="NEW SALES"/>
    <m/>
    <s v="Completed (PS)"/>
    <s v="RBS-Regional 3"/>
    <d v="2026-08-11T15:18:17"/>
    <d v="2026-08-11T17:27:10"/>
    <n v="69361092"/>
    <m/>
    <n v="146113146006"/>
    <s v="The Prajan Hotel &amp; Villas"/>
    <s v="ODP-KBU-FEL/19"/>
    <s v="WO061514830"/>
    <m/>
    <m/>
    <m/>
    <n v="110.37690000000001"/>
    <n v="-7.7809999999999997"/>
    <s v="|MC80224|MYIA-036229692047/POI/DIMAS ARIFAN FEBRIYANTO/08132077719/dg@nattshospitality.com"/>
    <s v="Sales Profesional"/>
    <m/>
    <m/>
    <m/>
    <m/>
    <m/>
    <m/>
    <m/>
    <m/>
    <s v="Management Janji"/>
    <s v="2026-08-09 14:00:00 | Nama : BP DIMAS ARIFAN FEBRIYANTO  No Hp : 08132077719  No Alt : 0895363656031  Tgl Pemasangan : 08 Agustus 2026  Interval : SIANG  Note : Hubungi pelanggan terlebih dahulu"/>
    <s v="FCC"/>
    <d v="2026-11-08T15:25:50"/>
    <m/>
    <m/>
    <s v="PS"/>
    <s v="KBU"/>
    <s v="NO ADDON"/>
    <n v="20260811"/>
    <s v="Completed"/>
    <s v="- 11_11446;Biaya PSB HSI EBIS Tunai di Depan ~ 11[150000]  - E23015;E23015 ~ ES23 - Perangkat ONT[0]  - E23015~null~44292;E23015||11||Abodemen 0[0]  - E23015~null~E23015_SWONT;SWONT ~ Biaya Sewa ONT ~ E23015[30000]  - E25060;E25060 ~ ES25 - Paket HSI Bisn"/>
    <s v="INDIBIZ"/>
    <m/>
    <m/>
    <d v="2026-08-11T07:00:00"/>
    <s v="2026-08-09 14:00:00 | Nama : BP DIMAS ARIFAN FEBRIYANTO  No Hp : 08132077719  No Alt : 0895363656031  Tgl Pemasangan : 08 Agustus 2026  Interval : SIANG  Note : Hubungi pelanggan terlebih dahulu"/>
    <n v="2026"/>
    <n v="8"/>
    <n v="11"/>
    <d v="2026-08-11T00:00:00"/>
    <n v="-0.29166666666424135"/>
    <x v="0"/>
    <x v="3"/>
  </r>
  <r>
    <n v="2275"/>
    <n v="1002516495"/>
    <n v="3"/>
    <x v="2"/>
    <n v="5"/>
    <s v="MADIUN"/>
    <s v="BOJONEGORO"/>
    <s v="BJN"/>
    <s v="REG"/>
    <s v="AO"/>
    <s v="NEW SALES"/>
    <s v="1P INET"/>
    <s v="98 | OSS - CANCEL COMPLETE"/>
    <s v="RBS-Regional 3"/>
    <d v="2026-08-09T13:25:58"/>
    <d v="2026-08-11T12:08:15"/>
    <n v="69361886"/>
    <m/>
    <n v="152609258256"/>
    <s v="SPBU 5462330 Parengan"/>
    <s v="ODP-BJN-FBN/17 FBN/D04/17.01"/>
    <s v="WO061321391"/>
    <m/>
    <m/>
    <m/>
    <n v="111.845803186297"/>
    <n v="-7.0707779287582699"/>
    <s v="MD|MYDB-20260809264816|DN00001/MN01285|SPBU 5462330 Parengan|085155412250"/>
    <s v="MYDIGIBIZPARTNER"/>
    <m/>
    <m/>
    <m/>
    <m/>
    <m/>
    <m/>
    <m/>
    <m/>
    <s v="Management Janji"/>
    <s v="2026-08-10 13:00:00 | Tanggal pemasangan: 10/08/2026 Jam pemasangan : pagi / siang Info Tambahan : Hubungi pelanggan dulu sebelum ke lokasi terima kasih."/>
    <s v="FCC"/>
    <d v="2026-09-08T13:39:46"/>
    <d v="2026-08-10T13:00:00"/>
    <s v="Kendala Teknik"/>
    <s v="CANCEL"/>
    <s v="BJN"/>
    <s v="NO ADDON"/>
    <m/>
    <s v="Cancel Completed"/>
    <s v="HSI Bisnis Promo HUT Telkom PSB 70% - 50 Mbps"/>
    <s v="INDIBIZ"/>
    <m/>
    <m/>
    <d v="2026-08-10T13:00:00"/>
    <s v="2026-08-10 13:00:00 | Tanggal pemasangan: 10/08/2026 Jam pemasangan : pagi / siang Info Tambahan : Hubungi pelanggan dulu sebelum ke lokasi terima kasih."/>
    <m/>
    <m/>
    <m/>
    <e v="#NUM!"/>
    <e v="#NUM!"/>
    <x v="1"/>
    <x v="18"/>
  </r>
  <r>
    <n v="2276"/>
    <n v="1002513460"/>
    <n v="3"/>
    <x v="3"/>
    <n v="4"/>
    <s v="MAGELANG"/>
    <s v="MAGELANG"/>
    <s v="MGE"/>
    <s v="REG"/>
    <s v="AO"/>
    <s v="NEW SALES"/>
    <s v="1P INET"/>
    <s v="Completed (PS)"/>
    <s v="RBS-Regional 3"/>
    <d v="2026-08-06T18:58:57"/>
    <d v="2026-08-07T11:54:08"/>
    <n v="69360346"/>
    <m/>
    <n v="146137149674"/>
    <s v="SPBU 44 561 01 PAKELAN"/>
    <s v="ODP-MGE-FRN/055"/>
    <s v="WO061116037"/>
    <m/>
    <m/>
    <m/>
    <n v="110.2047543"/>
    <n v="-7.5060150999999999"/>
    <s v="|MN02395|MYIA-059062595089/POI/FEDY TAURINO CHRISTIAN/085725725888/spbu_sajogja4456101@yahoo.co.id"/>
    <s v="MYIB_ASSISTANT"/>
    <m/>
    <m/>
    <m/>
    <m/>
    <m/>
    <m/>
    <m/>
    <m/>
    <s v="Management Janji"/>
    <s v="2026-08-12 08:00:00 |  M Janji : (07/08/026) jam Pasang : 09:00 Note : hubungi pelanggan jika ingin kelokasi"/>
    <s v="FCC"/>
    <d v="2026-06-08T19:10:22"/>
    <d v="2026-08-12T08:00:00"/>
    <m/>
    <s v="PS"/>
    <s v="MGE"/>
    <s v="NO ADDON"/>
    <n v="20260807"/>
    <s v="Completed"/>
    <s v="HSI Bisnis Basic Promo HUT Telkom PSB 70% - 50 Mbps"/>
    <s v="INDIBIZ"/>
    <m/>
    <m/>
    <d v="2026-08-12T08:00:00"/>
    <s v="2026-08-12 08:00:00 |  M Janji : (07/08/026) jam Pasang : 09:00 Note : hubungi pelanggan jika ingin kelokasi"/>
    <n v="2026"/>
    <n v="8"/>
    <n v="7"/>
    <d v="2026-08-07T00:00:00"/>
    <n v="-5.3333333333357587"/>
    <x v="0"/>
    <x v="3"/>
  </r>
  <r>
    <n v="2277"/>
    <n v="1002508290"/>
    <n v="3"/>
    <x v="5"/>
    <n v="5"/>
    <s v="DENPASAR"/>
    <s v="UBUNG"/>
    <s v="UBN"/>
    <s v="DSS"/>
    <s v="AO"/>
    <s v="NEW SALES"/>
    <m/>
    <s v="Completed (PS)"/>
    <s v="DSS-SOE Banking"/>
    <d v="2026-08-04T13:39:07"/>
    <d v="2026-08-05T12:45:33"/>
    <n v="69353729"/>
    <m/>
    <n v="172418758164"/>
    <s v="BNI GATSU BARAT"/>
    <s v="ODP-UBN-FAM/63"/>
    <s v="WO060895722"/>
    <m/>
    <m/>
    <m/>
    <n v="115.19796150000001"/>
    <n v="-8.6380736000000002"/>
    <s v="DSS/402782/AM ICHA/PSB HSI 100Mbps, NETMONK/BNI GATSU BARAT / PIC AGUS ASTRA 082144643661"/>
    <s v="Amex"/>
    <m/>
    <m/>
    <m/>
    <m/>
    <m/>
    <m/>
    <m/>
    <m/>
    <s v="Management Janji"/>
    <s v="DSS/402782/AM ICHA/PSB HSI 100Mbps, NETMONK/BNI GATSU BARAT / PIC AGUS ASTRA 082144643661"/>
    <s v="FCC"/>
    <d v="2026-04-08T13:39:51"/>
    <m/>
    <m/>
    <s v="PS"/>
    <s v="UBN"/>
    <s v="NETMONK"/>
    <n v="20260805"/>
    <s v="Completed"/>
    <s v="- 11_11450;Biaya PSB Reguler HSI EBIS ~ 11[500000]  - E23046;E23046 ~ ES23 - Paket HSI Bisnis[0]  - E23046~null~E23046_UNL;UNL ~ Internet-Link Unlimited Internet Usage ~ E23046[0]  - E23046~null~44877;E23046||11||Abodemen 0[0]  - E23046~null~E23046_HSIE10"/>
    <s v="INDIBIZ"/>
    <m/>
    <m/>
    <d v="1970-01-01T07:00:00"/>
    <s v="DSS/402782/AM ICHA/PSB HSI 100Mbps, NETMONK/BNI GATSU BARAT / PIC AGUS ASTRA 082144643661"/>
    <n v="2026"/>
    <n v="8"/>
    <n v="5"/>
    <d v="2026-08-05T00:00:00"/>
    <n v="20669.708333333332"/>
    <x v="2"/>
    <x v="13"/>
  </r>
  <r>
    <n v="2278"/>
    <n v="1002524713"/>
    <n v="3"/>
    <x v="1"/>
    <n v="5"/>
    <s v="SBY UTARA"/>
    <s v="GRESIK"/>
    <s v="CRM"/>
    <s v="REG"/>
    <s v="AO"/>
    <s v="NEW SALES"/>
    <m/>
    <s v="CC - HD1A - INPROGRESS UNCONTACTED"/>
    <s v="RBS-Regional 3"/>
    <d v="2026-08-13T15:29:11"/>
    <d v="2026-08-17T11:00:44"/>
    <n v="69365318"/>
    <m/>
    <n v="152446245967"/>
    <s v="PT. EVA CIPTA MAKMUR JAYA"/>
    <s v="ODP-CRM-F02/11"/>
    <m/>
    <m/>
    <m/>
    <m/>
    <n v="112.6001687"/>
    <n v="-7.2463372000000001"/>
    <s v="|MN00086|/PT. EVA CIPTA MAKMUR JAYA/ROKMA SUTAMININGSIH/082231135237/evaciptamj@gmail.com/HSI Bisnis Promo HUT Telkom (1:1) 75 Mbps (Rp 415.000) PSB Rp 150.000/"/>
    <s v="Sales Force DBS"/>
    <m/>
    <m/>
    <m/>
    <m/>
    <m/>
    <m/>
    <m/>
    <m/>
    <m/>
    <m/>
    <m/>
    <s v="13-08-2026 15:39:59"/>
    <m/>
    <m/>
    <s v="FCC"/>
    <s v="CRM"/>
    <s v="NO ADDON"/>
    <m/>
    <s v="UNCONTACTED : Line Busy Ilham Budhi Prasetya 40000802|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15"/>
  </r>
  <r>
    <n v="2279"/>
    <n v="1002522997"/>
    <n v="3"/>
    <x v="2"/>
    <n v="5"/>
    <s v="KEDIRI"/>
    <s v="KEDIRI"/>
    <s v="PAE"/>
    <s v="REG"/>
    <s v="AO"/>
    <s v="NEW SALES"/>
    <s v="1P INET"/>
    <s v="Completed (PS)"/>
    <s v="RBS-Regional 3"/>
    <d v="2026-08-12T17:05:56"/>
    <d v="2026-08-13T20:23:36"/>
    <n v="69364561"/>
    <m/>
    <n v="152639219489"/>
    <s v="SPBU 54.641.31"/>
    <s v="ODP-PAE-FAC/09 FAC/D01/09.01"/>
    <s v="WO061616782"/>
    <m/>
    <m/>
    <m/>
    <n v="112.123064"/>
    <n v="-7.7805470000000003"/>
    <s v="|MN00418|MYIA-093633004313/POI/BUDI SANTOSA/085859674455/adanspbu31@gmail.com"/>
    <s v="MYIB_ASSISTANT"/>
    <m/>
    <m/>
    <m/>
    <m/>
    <m/>
    <m/>
    <m/>
    <m/>
    <s v="Management Janji"/>
    <s v="2026-08-13 15:00:00 | Tanggal pemasangan: 13/08/2026 Jam pemasangan : siang Info Tambahan : Hubungi pelanggan dulu sebelum ke lokasi terima kasih."/>
    <s v="FCC"/>
    <d v="2026-12-08T17:10:31"/>
    <d v="2026-08-13T15:00:00"/>
    <m/>
    <s v="PS"/>
    <s v="PAE"/>
    <s v="NO ADDON"/>
    <n v="20260813"/>
    <s v="Completed"/>
    <s v="HSI Bisnis Promo HUT Telkom PSB 70% - 50 Mbps"/>
    <s v="INDIBIZ"/>
    <m/>
    <m/>
    <d v="2026-08-13T15:00:00"/>
    <s v="2026-08-13 15:00:00 | Tanggal pemasangan: 13/08/2026 Jam pemasangan : siang Info Tambahan : Hubungi pelanggan dulu sebelum ke lokasi terima kasih."/>
    <n v="2026"/>
    <n v="8"/>
    <n v="13"/>
    <d v="2026-08-13T00:00:00"/>
    <n v="-0.625"/>
    <x v="0"/>
    <x v="5"/>
  </r>
  <r>
    <n v="2280"/>
    <n v="1002511712"/>
    <n v="3"/>
    <x v="2"/>
    <n v="5"/>
    <s v="MALANG"/>
    <s v="KEPANJEN"/>
    <s v="KLJ"/>
    <s v="REG"/>
    <s v="AO"/>
    <s v="NEW SALES"/>
    <s v="1P INET"/>
    <s v="Completed (PS)"/>
    <s v="RBS-Regional 3"/>
    <d v="2026-08-06T10:04:57"/>
    <d v="2026-08-07T16:40:41"/>
    <n v="69359682"/>
    <m/>
    <n v="152703903442"/>
    <s v="SDN DINOYO 2"/>
    <s v="ODP-KLJ-FB/23 FB/D02/01.23"/>
    <s v="WO061049240"/>
    <m/>
    <m/>
    <m/>
    <n v="112.61115340000001"/>
    <n v="-7.9431544999999897"/>
    <s v="|MN01864|MYIA-077022376405/POI/indah siatin/085928167431/tusdndinoyo2@gmail.com"/>
    <s v="MYIB_ASSISTANT"/>
    <m/>
    <m/>
    <m/>
    <m/>
    <m/>
    <m/>
    <m/>
    <m/>
    <s v="Management Janji"/>
    <s v="2026-08-07 15:00:00 | telp :085928167431 alt : manja : pagi : siang 07/08/2026 hub sebelum ke lokasi "/>
    <s v="FCC"/>
    <d v="2026-06-08T10:10:02"/>
    <d v="2026-08-07T15:00:00"/>
    <m/>
    <s v="PS"/>
    <s v="KLJ"/>
    <s v="NO ADDON"/>
    <n v="20260807"/>
    <s v="Completed"/>
    <s v="HSI Bisnis Basic Promo HUT Telkom PSB 70% - 50 Mbps"/>
    <s v="INDIBIZ"/>
    <m/>
    <m/>
    <d v="2026-08-07T15:00:00"/>
    <s v="2026-08-07 15:00:00 | telp :085928167431 alt : manja : pagi : siang 07/08/2026 hub sebelum ke lokasi "/>
    <n v="2026"/>
    <n v="8"/>
    <n v="7"/>
    <d v="2026-08-07T00:00:00"/>
    <n v="-0.625"/>
    <x v="0"/>
    <x v="29"/>
  </r>
  <r>
    <n v="2281"/>
    <n v="1002508759"/>
    <n v="3"/>
    <x v="4"/>
    <n v="4"/>
    <s v="PEKALONGAN"/>
    <s v="SLAWI"/>
    <s v="SLW"/>
    <s v="DGS"/>
    <s v="AO"/>
    <s v="NEW SALES"/>
    <m/>
    <s v="102 | FOLLOW UP COMPLETED"/>
    <s v="DGS-B2B TREG"/>
    <d v="2026-08-04T15:00:17"/>
    <d v="2026-08-05T12:17:23"/>
    <n v="69358397"/>
    <m/>
    <n v="142283119895"/>
    <s v="UPPD SLAWI"/>
    <s v="ODP-SLW-FS/057"/>
    <s v="WO060907493"/>
    <m/>
    <m/>
    <m/>
    <n v="109.12062349999999"/>
    <n v="-6.9910202000000004"/>
    <s v="DGS HSI | BUDIYANTO ZHEZA ARDANA | NIK. 960209 | TREG 3 | HSI 1S 75MB | 519.000 | PIC NIKEN | 08131343500 | up3adslawi@gmail.com"/>
    <s v="Account Manager"/>
    <m/>
    <m/>
    <m/>
    <m/>
    <m/>
    <m/>
    <m/>
    <m/>
    <s v="Management Janji"/>
    <s v="ok"/>
    <s v="FCC"/>
    <d v="2026-04-08T15:10:39"/>
    <m/>
    <m/>
    <s v="REVOKE"/>
    <s v="SLW"/>
    <s v="NO ADDON"/>
    <m/>
    <s v="Follow Up Revoke Completed, New Order ID : SC1002510366"/>
    <s v="- 11_11450;Biaya PSB Reguler HSI EBIS ~ 11[150000]  - E23046;E23046 ~ ES23 - Paket HSI Bisnis[0]  - E23046~null~E23046_UNL;UNL ~ Internet-Link Unlimited Internet Usage ~ E23046[0]  - E23046~null~44877;E23046||11||Abodemen 0[0]  - E23046~null~E23046_HSIE75"/>
    <s v="INDIBIZ"/>
    <m/>
    <m/>
    <d v="2026-08-04T12:00:00"/>
    <s v="ok"/>
    <m/>
    <m/>
    <m/>
    <e v="#NUM!"/>
    <e v="#NUM!"/>
    <x v="1"/>
    <x v="3"/>
  </r>
  <r>
    <n v="2282"/>
    <n v="1002515948"/>
    <n v="3"/>
    <x v="1"/>
    <n v="5"/>
    <s v="MADURA"/>
    <s v="BANGKALAN"/>
    <s v="BKL"/>
    <s v="REG"/>
    <s v="AO"/>
    <s v="NEW SALES"/>
    <m/>
    <s v="100 | REVOKE COMPLETED"/>
    <s v="RBS-Regional 3"/>
    <d v="2026-08-08T13:27:54"/>
    <d v="2026-08-11T13:51:33"/>
    <n v="69361470"/>
    <m/>
    <n v="152435910022"/>
    <s v="BMT UGT SIDOGIRI UNIT SA KADIRUN BKLN"/>
    <s v="ODP-BKL-FL/23"/>
    <s v="WO061269357"/>
    <m/>
    <m/>
    <m/>
    <n v="112.73725520000001"/>
    <n v="-7.0491945999999999"/>
    <s v="|MN02601|/BMT UGT SIDOGIRI UNIT SA KADIRUN BKLN/Mahfudz MB/082330233222/bangkalandelapan@gmail.com/HSI Bisnis Promo HUT Telkom (1:1) 50 Mbps (Rp 355.000) PSB Rp 150.000"/>
    <s v="Sales Force DBS"/>
    <m/>
    <m/>
    <m/>
    <m/>
    <m/>
    <m/>
    <m/>
    <m/>
    <s v="Management Janji"/>
    <s v="2026-08-09 13:00:00|Nama PIC : Bp Mahfudz No Hp : 082330233222 No Alt : - Tgl Pemasangan : 09 Agustus 2026 Interval : PAGI SIANG Note : Hubungi pelanggan terlebih dahulu|40951378|MYDITA"/>
    <s v="FCC"/>
    <d v="2026-08-08T13:39:52"/>
    <d v="2026-08-09T13:00:00"/>
    <s v="Kendala Pelanggan"/>
    <s v="REVOKE"/>
    <s v="BKL"/>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9T13:00:00"/>
    <s v="2026-08-09 13:00:00|Nama PIC : Bp Mahfudz No Hp : 082330233222 No Alt : - Tgl Pemasangan : 09 Agustus 2026 Interval : PAGI SIANG Note : Hubungi pelanggan terlebih dahulu|40951378|MYDITA"/>
    <m/>
    <m/>
    <m/>
    <e v="#NUM!"/>
    <e v="#NUM!"/>
    <x v="1"/>
    <x v="1"/>
  </r>
  <r>
    <n v="2283"/>
    <n v="1002531003"/>
    <n v="3"/>
    <x v="2"/>
    <n v="5"/>
    <s v="KEDIRI"/>
    <s v="NGANJUK"/>
    <s v="NJK"/>
    <s v="REG"/>
    <s v="AO"/>
    <s v="NEW SALES"/>
    <s v="1P INET"/>
    <s v="MIE - SEND SURVEY"/>
    <s v="RBS-Regional 3"/>
    <d v="2026-08-17T14:29:57"/>
    <d v="2026-08-17T14:32:09"/>
    <n v="69368175"/>
    <m/>
    <n v="152611229772"/>
    <s v="PONDOK PESANTREN TARBIYATUL AL-QUR&amp; 39;AN"/>
    <s v="ODP-NJK-FAC/44 FAC/D04/44.01"/>
    <s v="WO061936560"/>
    <m/>
    <m/>
    <m/>
    <n v="111.876524873077"/>
    <n v="-7.6171880475252101"/>
    <s v="MD|MYDB-20260817265849|DC20010/MC20003|PONDOK PESANTREN TARBIYATUL AL-QUR&amp; 39;AN|085236823300"/>
    <s v="MYDIGIBIZPARTNER"/>
    <m/>
    <m/>
    <m/>
    <m/>
    <m/>
    <m/>
    <m/>
    <m/>
    <s v="Management Janji"/>
    <s v="2026-08-18 13:00:00 | Waktu pemasangan : 17 agustus 2026 Jam pemasangan : 08.00 - 12.00 Info Tambahan : Hubungi pelanggan dulu sebelum ke lokasi terimakasih "/>
    <s v="FCC"/>
    <s v="17-08-2026 14:40:02"/>
    <d v="2026-08-18T13:00:00"/>
    <m/>
    <s v="SURVEY_NEW_MANJA"/>
    <s v="NJK"/>
    <s v="NO ADDON"/>
    <m/>
    <s v="MIE - SEND SURVEY"/>
    <s v="HSI Bisnis Promo HUT Telkom PSB 70% - 300 Mbps"/>
    <s v="INDIBIZ"/>
    <m/>
    <m/>
    <d v="2026-08-18T13:00:00"/>
    <s v="2026-08-18 13:00:00 | Waktu pemasangan : 17 agustus 2026 Jam pemasangan : 08.00 - 12.00 Info Tambahan : Hubungi pelanggan dulu sebelum ke lokasi terimakasih "/>
    <m/>
    <m/>
    <m/>
    <e v="#NUM!"/>
    <e v="#NUM!"/>
    <x v="1"/>
    <x v="7"/>
  </r>
  <r>
    <n v="2284"/>
    <n v="1002510500"/>
    <n v="3"/>
    <x v="6"/>
    <n v="5"/>
    <s v="PASURUAN"/>
    <s v="PASURUAN"/>
    <s v="GDW"/>
    <s v="REG"/>
    <s v="AO"/>
    <s v="NEW SALES"/>
    <m/>
    <s v="Completed (PS)"/>
    <s v="RBS-Regional 3"/>
    <d v="2026-08-05T13:20:44"/>
    <d v="2026-08-06T15:52:57"/>
    <n v="69359173"/>
    <m/>
    <n v="152731203673"/>
    <s v="MUTIARA GROUP"/>
    <s v="ODP-GDW-FG/03"/>
    <s v="WO061022846"/>
    <m/>
    <m/>
    <m/>
    <n v="112.9018069"/>
    <n v="-7.6961456000000004"/>
    <s v="|MN01809|/MUTIARA GROUP/WINBACK 2.0 HSI B2B (1:1) 100MBPS 535RB PSB DISC 70%//mutiaraurwah.1@gmail.com/ANI FEBRIYANTI/8125219897"/>
    <s v="Sales Force DBS"/>
    <m/>
    <m/>
    <m/>
    <m/>
    <m/>
    <m/>
    <m/>
    <m/>
    <s v="Management Janji"/>
    <s v="2026-08-07 08:00:00|M Janji : (07/08/2026) jam Pasang pagi Note : hubungi pelanggan jika ingin kelokasi|40981182|MYDITA"/>
    <s v="FCC"/>
    <d v="2026-05-08T13:25:39"/>
    <d v="2026-08-07T08:00:00"/>
    <m/>
    <s v="PS"/>
    <s v="GDW"/>
    <s v="NO ADDON"/>
    <n v="20260806"/>
    <s v="Completed"/>
    <s v="- 11_11446;Biaya PSB HSI EBIS Tunai di Depan ~ 11[150000]  - SP_NOSS;SP_NOSS ~ Internet NOSS Multispeed Network[0]  - SP_NOSS;SP_NOSS ~ Internet NOSS Multispeed Network[0]  - E25060;E25060 ~ ES25 - Paket HSI Bisnis (HSIE) Khusus Winback 2.0[0]  - E25060~n"/>
    <s v="INDIBIZ"/>
    <m/>
    <m/>
    <d v="2026-08-07T08:00:00"/>
    <s v="2026-08-07 08:00:00|M Janji : (07/08/2026) jam Pasang pagi Note : hubungi pelanggan jika ingin kelokasi|40981182|MYDITA"/>
    <n v="2026"/>
    <n v="8"/>
    <n v="6"/>
    <d v="2026-08-06T00:00:00"/>
    <n v="-1.3333333333357587"/>
    <x v="0"/>
    <x v="24"/>
  </r>
  <r>
    <n v="2285"/>
    <n v="1002512816"/>
    <n v="3"/>
    <x v="3"/>
    <n v="4"/>
    <s v="YOGYAKARTA"/>
    <s v="GUNUNG KIDUL"/>
    <s v="WNS"/>
    <s v="REG"/>
    <s v="AO"/>
    <s v="NEW SALES"/>
    <m/>
    <s v="FCC - HD1A - PROGRESS"/>
    <s v="RBS-Regional 3"/>
    <d v="2026-08-06T15:05:23"/>
    <d v="2026-08-06T15:07:15"/>
    <n v="69360131"/>
    <m/>
    <n v="143135115034"/>
    <s v="Jaringan Multimedia Indonesia"/>
    <m/>
    <m/>
    <m/>
    <m/>
    <m/>
    <n v="110.733663308782"/>
    <n v="-8.0604997679575305"/>
    <s v="AMRBS/403103/ANISA DWIARYANI/R3/YOGYAKARTA/PSB HSI BISNIS BASIC 1S 50 MBPS PROMO HUT TELKOM 1:2/Jaringan Multimedia Indonesia/081229749275 081804098210/johanfirdi@gmail.com"/>
    <s v="Amex"/>
    <m/>
    <m/>
    <m/>
    <m/>
    <m/>
    <m/>
    <m/>
    <m/>
    <m/>
    <m/>
    <m/>
    <d v="2026-06-08T15:25:44"/>
    <m/>
    <m/>
    <s v="FCC"/>
    <s v="WNS"/>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2286"/>
    <n v="1002510571"/>
    <n v="3"/>
    <x v="3"/>
    <n v="4"/>
    <s v="YOGYAKARTA"/>
    <s v="INNER - YOGYA JATENG SELATAN"/>
    <s v="PGR"/>
    <s v="REG"/>
    <s v="AO"/>
    <s v="NEW SALES"/>
    <m/>
    <s v="Completed (PS)"/>
    <s v="RBS-Regional 3"/>
    <d v="2026-08-05T13:34:04"/>
    <d v="2026-08-07T06:24:16"/>
    <n v="69359198"/>
    <m/>
    <n v="141114227800"/>
    <s v="Adanu Adhinata Semesta"/>
    <s v="ODP-PGR-FCC/024"/>
    <s v="WO060991693"/>
    <m/>
    <m/>
    <m/>
    <n v="110.3861309"/>
    <n v="-7.8130996000000001"/>
    <s v="|MC80228|/Adanu Adhinata Semesta /Paket HSI Bisnis Promo HUT Telkom 1:1 100Mbps/Auzan Iman Patria/085888176424/ga.staff.adanuadhinatasemesta@gmail.com"/>
    <s v="Sales Profesional"/>
    <m/>
    <m/>
    <m/>
    <m/>
    <m/>
    <m/>
    <m/>
    <m/>
    <s v="Management Janji"/>
    <s v="2026-08-06 13:00:00|Tanggal pemasangan: 6/08/2026 Jam pemasangan : pagi / siang Info Tambahan : Hubungi pelanggan dulu sebelum ke lokasi. terima kasih|40010577|MYDITA"/>
    <s v="FCC"/>
    <d v="2026-05-08T13:39:44"/>
    <d v="2026-08-06T13:00:00"/>
    <m/>
    <s v="PS"/>
    <s v="PGR"/>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6T13:00:00"/>
    <s v="2026-08-06 13:00:00|Tanggal pemasangan: 6/08/2026 Jam pemasangan : pagi / siang Info Tambahan : Hubungi pelanggan dulu sebelum ke lokasi. terima kasih|40010577|MYDITA"/>
    <n v="2026"/>
    <n v="8"/>
    <n v="7"/>
    <d v="2026-08-07T00:00:00"/>
    <n v="0.45833333333575865"/>
    <x v="0"/>
    <x v="3"/>
  </r>
  <r>
    <n v="2287"/>
    <n v="1002520750"/>
    <n v="3"/>
    <x v="3"/>
    <n v="4"/>
    <s v="MAGELANG"/>
    <s v="TEMANGGUNG"/>
    <s v="PRN"/>
    <s v="REG"/>
    <s v="AO"/>
    <s v="NEW SALES"/>
    <s v="1P INET"/>
    <s v="Completed (PS)"/>
    <s v="RBS-Regional 3"/>
    <d v="2026-08-11T16:31:57"/>
    <d v="2026-08-12T11:34:01"/>
    <n v="69363622"/>
    <m/>
    <n v="141149112906"/>
    <s v="SPBU TRAJI 44.562.14"/>
    <s v="ODP-PRN-FAD/008 FAD/D01/008.01"/>
    <s v="WO061523772"/>
    <m/>
    <m/>
    <m/>
    <n v="110.07258040000001"/>
    <n v="-7.2578883999999899"/>
    <s v="|MN02495|MYIA-034556523926/POI/PRATIWI FAJAR PAMUNGKAS/082226408281/spbu4456214.pterm@gmail.com"/>
    <s v="MYIB_ASSISTANT"/>
    <m/>
    <m/>
    <m/>
    <m/>
    <m/>
    <m/>
    <m/>
    <m/>
    <s v="Management Janji"/>
    <s v="2026-08-12 13:00:00 | Nama PIC:  bu tiwi No HP: 082226408281 Alt: Tanggal: 12/8/2026 Jam Pasang: Siang Note: Hubungi sebelum ke lokasi, terimakasih."/>
    <s v="FCC"/>
    <d v="2026-11-08T16:39:47"/>
    <d v="2026-08-12T13:00:00"/>
    <m/>
    <s v="PS"/>
    <s v="PRN"/>
    <s v="NO ADDON"/>
    <n v="20260812"/>
    <s v="Completed"/>
    <s v="HSI Bisnis Basic Promo HUT Telkom PSB 70% - 50 Mbps"/>
    <s v="INDIBIZ"/>
    <m/>
    <m/>
    <d v="2026-08-12T13:00:00"/>
    <s v="2026-08-12 13:00:00 | Nama PIC:  bu tiwi No HP: 082226408281 Alt: Tanggal: 12/8/2026 Jam Pasang: Siang Note: Hubungi sebelum ke lokasi, terimakasih."/>
    <n v="2026"/>
    <n v="8"/>
    <n v="12"/>
    <d v="2026-08-12T00:00:00"/>
    <n v="-0.54166666666424135"/>
    <x v="0"/>
    <x v="3"/>
  </r>
  <r>
    <n v="2288"/>
    <n v="1002517085"/>
    <n v="3"/>
    <x v="1"/>
    <n v="5"/>
    <s v="SBY UTARA"/>
    <s v="MANYAR"/>
    <s v="MGO"/>
    <s v="REG"/>
    <s v="AO"/>
    <s v="NEW SALES"/>
    <m/>
    <s v="Completed (PS)"/>
    <s v="RBS-Regional 3"/>
    <d v="2026-08-10T09:48:04"/>
    <d v="2026-08-10T14:26:05"/>
    <n v="69362165"/>
    <m/>
    <n v="152413167598"/>
    <s v="CV. KARTIKA PERMATA"/>
    <s v="ODP-DMO-FDF/04"/>
    <s v="WO061375187"/>
    <m/>
    <m/>
    <m/>
    <n v="112.7299569"/>
    <n v="-7.2508828999999997"/>
    <s v="AMRBS;403536;AMEX;FANI INDRA;RBS-3;SURAMADU;PSB;CV. KARTIKA PERMATA;085 230 264 644;spbu60132@yahoo.co.id;HSI Bisnis (1:1) 50 Mbps (Rp 439.000) PSB Rp 150.000;sutrisno;https://share.google/siQ94HUNEKmyIUens"/>
    <s v="Amex"/>
    <m/>
    <m/>
    <m/>
    <m/>
    <m/>
    <m/>
    <m/>
    <m/>
    <s v="Management Janji"/>
    <s v="2026-08-11 08:00:00|Waktu pemasnagan : 11 Agustus 2026 Jam pemasangan : 08.00 - 12.00 Mohon hubungi pelanggan sebelum ke lokasi  Terima kasih|40971401|MYDITA"/>
    <s v="FCC"/>
    <d v="2026-10-08T09:55:35"/>
    <d v="2026-08-11T08:00:00"/>
    <m/>
    <s v="PS"/>
    <s v="MGO"/>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1T08:00:00"/>
    <s v="2026-08-11 08:00:00|Waktu pemasnagan : 11 Agustus 2026 Jam pemasangan : 08.00 - 12.00 Mohon hubungi pelanggan sebelum ke lokasi  Terima kasih|40971401|MYDITA"/>
    <n v="2026"/>
    <n v="8"/>
    <n v="10"/>
    <d v="2026-08-10T00:00:00"/>
    <n v="-1.3333333333357587"/>
    <x v="0"/>
    <x v="8"/>
  </r>
  <r>
    <n v="2289"/>
    <n v="1002512805"/>
    <n v="3"/>
    <x v="1"/>
    <n v="5"/>
    <s v="SBY UTARA"/>
    <s v="TANDES"/>
    <s v="LKI"/>
    <s v="REG"/>
    <s v="AO"/>
    <s v="NEW SALES"/>
    <s v="1P INET"/>
    <s v="Completed (PS)"/>
    <s v="RBS-Regional 3"/>
    <d v="2026-08-06T15:02:58"/>
    <d v="2026-08-07T13:58:19"/>
    <n v="69360125"/>
    <m/>
    <n v="152424212991"/>
    <s v="PT. Ikanindo Rekatama Cipta"/>
    <s v="ODP-LKS-FAE/44 FAE/D05/44.01"/>
    <s v="WO061089482"/>
    <m/>
    <m/>
    <m/>
    <n v="112.65170406550099"/>
    <n v="-7.3160850226120697"/>
    <s v="MD|MYDB-20260806264513|DN00001/MN02280|PT. Ikanindo Rekatama Cipta|0881036777266"/>
    <s v="MYDIGIBIZPARTNER"/>
    <m/>
    <m/>
    <m/>
    <m/>
    <m/>
    <m/>
    <m/>
    <m/>
    <s v="Management Janji"/>
    <s v="2026-08-07 12:00:00 | Tanggal pemasangan: 6/08/2026 Jam pemasangan : pagi / siang Info Tambahan : Hubungi pelanggan dulu sebelum ke lokasi. terima kasih"/>
    <s v="FCC"/>
    <d v="2026-06-08T15:25:44"/>
    <d v="2026-08-07T12:00:00"/>
    <m/>
    <s v="PS"/>
    <s v="LKI"/>
    <s v="NETMONK"/>
    <n v="20260807"/>
    <s v="Completed"/>
    <s v="HSI Bisnis Bundling Netmonk Promo 2026 PSB 70% - 50 Mbps"/>
    <s v="INDIBIZ"/>
    <m/>
    <m/>
    <d v="2026-08-07T12:00:00"/>
    <s v="2026-08-07 12:00:00 | Tanggal pemasangan: 6/08/2026 Jam pemasangan : pagi / siang Info Tambahan : Hubungi pelanggan dulu sebelum ke lokasi. terima kasih"/>
    <n v="2026"/>
    <n v="8"/>
    <n v="7"/>
    <d v="2026-08-07T00:00:00"/>
    <n v="-0.5"/>
    <x v="0"/>
    <x v="27"/>
  </r>
  <r>
    <n v="2290"/>
    <n v="1002505719"/>
    <n v="3"/>
    <x v="4"/>
    <n v="4"/>
    <s v="PEKALONGAN"/>
    <s v="SLAWI"/>
    <s v="BLU"/>
    <s v="REG"/>
    <s v="AO"/>
    <s v="NEW SALES"/>
    <m/>
    <s v="Completed (PS)"/>
    <s v="RBS-Regional 3"/>
    <d v="2026-08-03T10:12:34"/>
    <d v="2026-08-05T17:26:01"/>
    <n v="69357283"/>
    <m/>
    <n v="142206131308"/>
    <s v="BUMI ASRI GUCIKU"/>
    <s v="ODP-BLU-FK/010"/>
    <s v="WO060933662"/>
    <m/>
    <m/>
    <m/>
    <n v="109.1620116"/>
    <n v="-7.1951413999999998"/>
    <s v="AMRBS;403095;REG3;BAYU;085100296564;HSI 1S 50MB;PIC 082234038686;gucikuhotwaterboomkonten@gmail.com"/>
    <s v="Account Manager"/>
    <m/>
    <m/>
    <m/>
    <m/>
    <m/>
    <m/>
    <m/>
    <m/>
    <s v="Management Janji"/>
    <s v="2026-08-06 08:00:00|M Janji : (05/08/2026) jam Pasang pagi / siang  Note : hubungi pelanggan jika ingin kelokasi|40981182|MYDITA"/>
    <s v="FCC"/>
    <d v="2026-03-08T10:40:22"/>
    <d v="2026-08-06T08:00:00"/>
    <m/>
    <s v="PS"/>
    <s v="BLU"/>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6T08:00:00"/>
    <s v="2026-08-06 08:00:00|M Janji : (05/08/2026) jam Pasang pagi / siang  Note : hubungi pelanggan jika ingin kelokasi|40981182|MYDITA"/>
    <n v="2026"/>
    <n v="8"/>
    <n v="5"/>
    <d v="2026-08-05T00:00:00"/>
    <n v="-1.3333333333357587"/>
    <x v="0"/>
    <x v="3"/>
  </r>
  <r>
    <n v="2291"/>
    <n v="1002511443"/>
    <n v="3"/>
    <x v="1"/>
    <n v="5"/>
    <s v="SBY UTARA"/>
    <s v="LAMONGAN"/>
    <s v="LMG"/>
    <s v="REG"/>
    <s v="AO"/>
    <s v="NEW SALES"/>
    <m/>
    <s v="CANCEL COMPLETED"/>
    <s v="RBS-Regional 3"/>
    <d v="2026-08-06T08:26:01"/>
    <d v="2026-08-09T10:13:27"/>
    <n v="69359541"/>
    <m/>
    <n v="152433910083"/>
    <s v="Hj via homestay"/>
    <s v="ODP-LMG-FJ/60"/>
    <m/>
    <m/>
    <m/>
    <m/>
    <n v="112.4032284"/>
    <n v="-7.1241047999999996"/>
    <s v="|MN00882|/Hj via homestay/Laylun Nashrul 'Alim/085731001111/satutama884@gmail.com/HSI Basic Promo HUT Telkom (1:2) 50 Mbps (Rp 320.000) PSB Rp 150.000"/>
    <s v="Sales Force DBS"/>
    <m/>
    <m/>
    <m/>
    <m/>
    <m/>
    <m/>
    <m/>
    <m/>
    <m/>
    <m/>
    <m/>
    <d v="2026-06-08T08:39:52"/>
    <m/>
    <m/>
    <s v="REJECT_FCC"/>
    <s v="LMG"/>
    <s v="NO ADDON"/>
    <m/>
    <s v="DECLINE : Decline - Batal Order EVI PUSPITA EKASARI 40931150|MYDITA"/>
    <s v="- 11_11446;Biaya PSB HSI EBIS Tunai di Depan ~ 11[150000]  - SP_NOSS;SP_NOSS ~ Internet NOSS Multispeed Network[0]  - SP_NOSS;SP_NOSS ~ Internet NOSS Multispeed Network[0]  - E25061;E25061 ~ ES25 - Paket HSI Basic (HSIEF) Khusus Winback 2.0[0]  - E25061~n"/>
    <s v="INDIBIZ"/>
    <m/>
    <s v="DECLINE : Decline - Batal Order EVI PUSPITA EKASARI 40931150|MYDITA"/>
    <m/>
    <m/>
    <m/>
    <m/>
    <m/>
    <e v="#NUM!"/>
    <e v="#NUM!"/>
    <x v="1"/>
    <x v="15"/>
  </r>
  <r>
    <n v="2292"/>
    <n v="1002519067"/>
    <n v="3"/>
    <x v="4"/>
    <n v="4"/>
    <s v="SEMARANG"/>
    <s v="INNER - SEMARANG JATENG UTARA"/>
    <s v="JHR"/>
    <s v="DGS"/>
    <s v="AO"/>
    <s v="NEW SALES"/>
    <m/>
    <s v="7 | OSS - PROVISIONING ISSUED"/>
    <s v="DGS-B2B TREG"/>
    <d v="2026-08-11T09:41:40"/>
    <d v="2026-08-11T09:46:21"/>
    <n v="69362959"/>
    <m/>
    <n v="142406122649"/>
    <s v="KANWIL DJP JAWA TENGAH I"/>
    <s v="ODP-JHR-F05/006"/>
    <s v="WO061468351"/>
    <m/>
    <m/>
    <m/>
    <n v="110.422920459097"/>
    <n v="-6.9696238283097403"/>
    <s v="DGS HSI | ILHAM ARRAZI | 980258 | TREG 3 | KANWIL DJP | PRATOMO | 081317974117 | HSIBISNIS200MBPS"/>
    <s v="Account Manager"/>
    <m/>
    <m/>
    <m/>
    <m/>
    <m/>
    <m/>
    <m/>
    <m/>
    <s v="Management Janji"/>
    <s v="KONFIRMASI UP"/>
    <s v="FCC"/>
    <d v="2026-11-08T09:54:44"/>
    <m/>
    <m/>
    <s v="PI"/>
    <s v="JHR"/>
    <s v="NO ADDON"/>
    <m/>
    <s v="Provisioning Issued"/>
    <s v="- 11_11450;Biaya PSB Reguler HSI EBIS ~ 11[150000]  - SP_NOSS;SP_NOSS ~ Internet NOSS Multispeed Network[0]  - SP_NOSS;SP_NOSS ~ Internet NOSS Multispeed Network[0]  - E23046;E23046 ~ ES23 - Paket HSI Bisnis[0]  - E23046~null~E23046_UNL;UNL ~ Internet-Lin"/>
    <s v="INDIBIZ"/>
    <m/>
    <m/>
    <d v="2026-08-11T13:00:00"/>
    <s v="KONFIRMASI UP"/>
    <m/>
    <m/>
    <m/>
    <e v="#NUM!"/>
    <e v="#NUM!"/>
    <x v="1"/>
    <x v="3"/>
  </r>
  <r>
    <n v="2293"/>
    <n v="1002531330"/>
    <n v="3"/>
    <x v="7"/>
    <n v="4"/>
    <s v="KUDUS"/>
    <s v="BLORA"/>
    <s v="NGA"/>
    <s v="REG"/>
    <s v="AO"/>
    <s v="NEW SALES"/>
    <s v="1P INET"/>
    <s v="MIE - SEND SURVEY"/>
    <s v="RBS-Regional 3"/>
    <d v="2026-08-17T17:02:56"/>
    <d v="2026-08-17T17:04:01"/>
    <n v="69368311"/>
    <m/>
    <n v="142519105206"/>
    <s v="Luthfi baja cemerlang"/>
    <s v="ODP-NGA-FD/042 FD/D05/042.01"/>
    <s v="WO061947786"/>
    <m/>
    <m/>
    <m/>
    <n v="111.1441159"/>
    <n v="-6.9181242999999997"/>
    <s v="|MC60134|MYIA-050751839136/POI/Muhammad aliyul muttaqin/088985550465/sis718328@gmail.com"/>
    <s v="MYIB_ASSISTANT"/>
    <m/>
    <m/>
    <m/>
    <m/>
    <m/>
    <m/>
    <m/>
    <m/>
    <s v="Management Janji"/>
    <s v="2026-08-18 13:00:00 | Tanggal Pemasangan : 18 Agustus 2026 Jam Pemasangan : 08:00 13:00 Info Tambahan : Hubungi pelanggan dulu sebelum ke lokasi terimakasih"/>
    <s v="FCC"/>
    <s v="17-08-2026 17:10:14"/>
    <d v="2026-08-18T13:00:00"/>
    <m/>
    <s v="SURVEY_NEW_MANJA"/>
    <s v="NGA"/>
    <s v="NO ADDON"/>
    <m/>
    <s v="MIE - SEND SURVEY"/>
    <s v="HSI Bisnis PSB 70% - 300 Mbps"/>
    <s v="INDIBIZ"/>
    <m/>
    <m/>
    <d v="2026-08-18T13:00:00"/>
    <s v="2026-08-18 13:00:00 | Tanggal Pemasangan : 18 Agustus 2026 Jam Pemasangan : 08:00 13:00 Info Tambahan : Hubungi pelanggan dulu sebelum ke lokasi terimakasih"/>
    <m/>
    <m/>
    <m/>
    <e v="#NUM!"/>
    <e v="#NUM!"/>
    <x v="1"/>
    <x v="3"/>
  </r>
  <r>
    <n v="2294"/>
    <n v="1002515804"/>
    <n v="3"/>
    <x v="1"/>
    <n v="5"/>
    <s v="MADURA"/>
    <s v="PAMEKASAN"/>
    <s v="PRG"/>
    <s v="REG"/>
    <s v="AO"/>
    <s v="NEW SALES"/>
    <m/>
    <s v="Completed (PS)"/>
    <s v="RBS-Regional 3"/>
    <d v="2026-08-08T11:22:35"/>
    <d v="2026-08-08T16:46:34"/>
    <n v="69361145"/>
    <m/>
    <n v="152428209498"/>
    <s v="TOKO MAKMUR ABADI"/>
    <s v="ODP-PRG-FD/09"/>
    <s v="WO061248372"/>
    <m/>
    <m/>
    <m/>
    <n v="113.687455"/>
    <n v="-7.0253519999999998"/>
    <s v="MD|MYDB-20260807264693|DN00001/MN00806|TOKO MAKMUR ABADI|08132834210"/>
    <s v="MYDIGIBIZPARTNER"/>
    <m/>
    <m/>
    <m/>
    <m/>
    <m/>
    <m/>
    <m/>
    <m/>
    <s v="Management Janji"/>
    <s v="2026-08-08 15:00:00 | M Janji : (08/08/026)  jam Pasang : 09:00  Note : hubungi pelanggan jika ingin kelokasi"/>
    <s v="FCC"/>
    <d v="2026-08-08T11:25:30"/>
    <m/>
    <m/>
    <s v="PS"/>
    <s v="PRG"/>
    <s v="NO ADDON"/>
    <n v="20260808"/>
    <s v="Completed"/>
    <s v="- 11_11446;Biaya PSB HSI EBIS Tunai di Depan ~ 11[150000]  - SP_NOSS;SP_NOSS ~ Internet NOSS Multispeed Network[0]  - E23015;E23015 ~ ES23 - Perangkat ONT[0]  - E23015~null~44292;E23015||11||Abodemen 0[0]  - E23015~null~E23015_SWONTPREM;SWONTPREM ~ Biaya "/>
    <s v="INDIBIZ"/>
    <m/>
    <m/>
    <d v="2026-08-08T07:00:00"/>
    <s v="2026-08-08 15:00:00 | M Janji : (08/08/026)  jam Pasang : 09:00  Note : hubungi pelanggan jika ingin kelokasi"/>
    <n v="2026"/>
    <n v="8"/>
    <n v="8"/>
    <d v="2026-08-08T00:00:00"/>
    <n v="-0.29166666666424135"/>
    <x v="0"/>
    <x v="1"/>
  </r>
  <r>
    <n v="2295"/>
    <n v="1002515631"/>
    <n v="3"/>
    <x v="1"/>
    <n v="5"/>
    <s v="MADURA"/>
    <s v="BANGKALAN"/>
    <s v="KPP"/>
    <s v="REG"/>
    <s v="AO"/>
    <s v="NEW SALES"/>
    <s v="1P INET"/>
    <s v="Completed (PS)"/>
    <s v="RBS-Regional 3"/>
    <d v="2026-08-08T09:16:57"/>
    <d v="2026-08-09T10:30:38"/>
    <n v="69361240"/>
    <m/>
    <n v="152437905586"/>
    <s v="LEMBAGA PENDIDIKAN dan PONDOK PESANTREN AL-HAMIDAH"/>
    <s v="ODP-KPP-FE/14 FE/D01/14.01"/>
    <s v="WO061236742"/>
    <m/>
    <m/>
    <m/>
    <n v="113.275085315108"/>
    <n v="-7.0632842062431296"/>
    <s v="MD|MYDB-20260807264707|DN00001/MN02006|LEMBAGA PENDIDIKAN dan PONDOK PESANTREN AL-HAMIDAH|087899231345"/>
    <s v="MYDIGIBIZPARTNER"/>
    <m/>
    <m/>
    <m/>
    <m/>
    <m/>
    <m/>
    <m/>
    <m/>
    <s v="Management Janji"/>
    <s v="2026-08-09 08:00:00 | Nama PIC : Bp Hidayat No Hp : 087899231345 No Alt : - Tgl Pemasangan : 09 Agustus 2026 Interval : PAGI  Note : Hubungi pelanggan terlebih dahulu"/>
    <s v="FCC"/>
    <d v="2026-08-08T09:25:26"/>
    <d v="2026-08-09T08:00:00"/>
    <m/>
    <s v="PS"/>
    <s v="KPP"/>
    <s v="NETMONK"/>
    <n v="20260809"/>
    <s v="Completed"/>
    <s v="HSI Bisnis Bundling Netmonk Promo 2026 PSB 70% - 300 Mbps"/>
    <s v="INDIBIZ"/>
    <m/>
    <m/>
    <d v="2026-08-09T08:00:00"/>
    <s v="2026-08-09 08:00:00 | Nama PIC : Bp Hidayat No Hp : 087899231345 No Alt : - Tgl Pemasangan : 09 Agustus 2026 Interval : PAGI  Note : Hubungi pelanggan terlebih dahulu"/>
    <n v="2026"/>
    <n v="8"/>
    <n v="9"/>
    <d v="2026-08-09T00:00:00"/>
    <n v="-0.33333333333575865"/>
    <x v="0"/>
    <x v="1"/>
  </r>
  <r>
    <n v="2296"/>
    <n v="1002527870"/>
    <n v="3"/>
    <x v="1"/>
    <n v="5"/>
    <s v="MADURA"/>
    <s v="PAMEKASAN"/>
    <s v="PRG"/>
    <s v="REG"/>
    <s v="AO"/>
    <s v="NEW SALES"/>
    <s v="1P INET"/>
    <s v="Completed (PS)"/>
    <s v="RBS-Regional 3"/>
    <d v="2026-08-15T10:16:57"/>
    <d v="2026-08-15T18:03:53"/>
    <n v="69366631"/>
    <m/>
    <n v="152428209682"/>
    <s v="CAHAYA SURYA"/>
    <s v="ODP-PRG-FAA/27 FAA/D04/27.01"/>
    <s v="WO061804151"/>
    <m/>
    <m/>
    <m/>
    <n v="113.744173832237"/>
    <n v="-7.1146344924729901"/>
    <s v="MD|MYDB-20260814265394|DN00001/MN00806|CAHAYA SURYA|082327147062"/>
    <s v="MYDIGIBIZPARTNER"/>
    <m/>
    <m/>
    <m/>
    <m/>
    <m/>
    <m/>
    <m/>
    <m/>
    <s v="Management Janji"/>
    <s v="2026-08-16 08:00:00 | Waktu pemasangan : 16 agustus 2026 Jam pemasangan : 08.00 - 12.00 Info Tambahan : Hubungi pelanggan dulu sebelum ke lokasi terimakasih "/>
    <s v="FCC"/>
    <s v="15-08-2026 10:39:56"/>
    <d v="2026-08-16T08:00:00"/>
    <m/>
    <s v="PS"/>
    <s v="PRG"/>
    <s v="NO ADDON"/>
    <n v="20260815"/>
    <s v="Completed"/>
    <s v="HSI Bisnis Promo HUT Telkom PSB 70% - 300 Mbps"/>
    <s v="INDIBIZ"/>
    <m/>
    <m/>
    <d v="2026-08-16T08:00:00"/>
    <s v="2026-08-16 08:00:00 | Waktu pemasangan : 16 agustus 2026 Jam pemasangan : 08.00 - 12.00 Info Tambahan : Hubungi pelanggan dulu sebelum ke lokasi terimakasih "/>
    <n v="2026"/>
    <n v="8"/>
    <n v="15"/>
    <d v="2026-08-15T00:00:00"/>
    <n v="-1.3333333333357587"/>
    <x v="0"/>
    <x v="1"/>
  </r>
  <r>
    <n v="2297"/>
    <n v="1002508600"/>
    <n v="3"/>
    <x v="1"/>
    <n v="5"/>
    <s v="SBY UTARA"/>
    <s v="MANYAR"/>
    <s v="MGO"/>
    <s v="DPS"/>
    <s v="AO"/>
    <s v="NEW SALES"/>
    <m/>
    <s v="Completed (PS)"/>
    <s v="DPS-Property &amp; Resources"/>
    <d v="2026-08-04T14:34:40"/>
    <d v="2026-08-04T17:21:52"/>
    <n v="15769645"/>
    <m/>
    <n v="152413167514"/>
    <s v="INTILAND DEVELOPMENT TBK."/>
    <s v="ODP-DMO-FDL/26"/>
    <s v="WO060903808"/>
    <m/>
    <m/>
    <m/>
    <n v="112.72008099999999"/>
    <n v="-7.2578240000000003"/>
    <s v="DPS HSI | PSB INDIBIZ 1P-50 MBPS (INET ONLY)| AM NADYA|403613|TREG 3| PT Orix Indonesia Finance|PIC Tenant : 0811-1079-881 (Ops. ICT) atau PIC Gedung : 0895-1799-4438 (Hapsari - TR)|alamat : Sinar Mas Land Plaza Lt. 8   815 - 816, Jalan Pemuda 60-70 SBY |"/>
    <s v="Amex"/>
    <m/>
    <m/>
    <m/>
    <m/>
    <m/>
    <m/>
    <m/>
    <m/>
    <s v="Management Janji"/>
    <s v="CALL/WA PIC Tenant : 0811-1079-881 (Ops. ICT) atau PIC Gedung : 0895-1799-4438 (Hapsari - TR)"/>
    <s v="FCC"/>
    <d v="2026-04-08T14:40:14"/>
    <m/>
    <m/>
    <s v="PS"/>
    <s v="MGO"/>
    <s v="NO ADDON"/>
    <n v="20260804"/>
    <s v="Completed"/>
    <s v="- 11_11446;Biaya PSB HSI EBIS Tunai di Depan ~ 11[500000]  - SP_NOSS;SP_NOSS ~ Internet NOSS Multispeed Network[0]  - SP_NOSS;SP_NOSS ~ Internet NOSS Multispeed Network[0]  - E23015;E23015 ~ ES23 - Perangkat ONT[0]  - E23015~null~44292;E23015||11||Abodeme"/>
    <s v="INDIBIZ"/>
    <m/>
    <m/>
    <d v="2026-08-04T12:00:00"/>
    <s v="CALL/WA PIC Tenant : 0811-1079-881 (Ops. ICT) atau PIC Gedung : 0895-1799-4438 (Hapsari - TR)"/>
    <n v="2026"/>
    <n v="8"/>
    <n v="4"/>
    <d v="2026-08-04T00:00:00"/>
    <n v="-0.5"/>
    <x v="0"/>
    <x v="8"/>
  </r>
  <r>
    <n v="2298"/>
    <n v="1002525630"/>
    <n v="3"/>
    <x v="7"/>
    <n v="4"/>
    <s v="KUDUS"/>
    <s v="PURWODADI"/>
    <s v="GDO"/>
    <s v="REG"/>
    <s v="AO"/>
    <s v="NEW SALES"/>
    <s v="1P INET"/>
    <s v="Completed (PS)"/>
    <s v="RBS-Regional 3"/>
    <d v="2026-08-14T09:29:56"/>
    <d v="2026-08-15T16:25:42"/>
    <n v="69365699"/>
    <m/>
    <n v="142521103398"/>
    <s v="BALAI DESA TELAWAH"/>
    <s v="ODP-GDO-FH/059"/>
    <s v="WO061721429"/>
    <m/>
    <m/>
    <m/>
    <n v="110.8028869"/>
    <n v="-7.1764748999999997"/>
    <s v="|MN02756|MYIA-048987443535/POI/dodid anggas wari/0882005396160/dodidwari10@gmail.com"/>
    <s v="MYIB_ASSISTANT"/>
    <m/>
    <m/>
    <m/>
    <m/>
    <m/>
    <m/>
    <m/>
    <m/>
    <s v="Management Janji"/>
    <s v="2026-08-15 13:00:00 | M Janji :  15 Agustus 2026 Jam Pasang : Siang Note : hubungi pelanggan jika ingin ke lokasi, terima kasih. "/>
    <s v="FCC"/>
    <s v="14-08-2026 09:40:20"/>
    <d v="2026-08-15T13:00:00"/>
    <m/>
    <s v="PS"/>
    <s v="GDO"/>
    <s v="NO ADDON"/>
    <n v="20260815"/>
    <s v="Completed"/>
    <s v="HSI Bisnis Promo HUT Telkom PSB 70% - 50 Mbps"/>
    <s v="INDIBIZ"/>
    <m/>
    <m/>
    <d v="2026-08-15T13:00:00"/>
    <s v="2026-08-15 13:00:00 | M Janji :  15 Agustus 2026 Jam Pasang : Siang Note : hubungi pelanggan jika ingin ke lokasi, terima kasih. "/>
    <n v="2026"/>
    <n v="8"/>
    <n v="15"/>
    <d v="2026-08-15T00:00:00"/>
    <n v="-0.54166666666424135"/>
    <x v="0"/>
    <x v="3"/>
  </r>
  <r>
    <n v="2299"/>
    <n v="1002519676"/>
    <n v="3"/>
    <x v="0"/>
    <n v="5"/>
    <s v="MATARAM"/>
    <s v="LOMBOK BARAT TENGAH"/>
    <s v="GER"/>
    <s v="REG"/>
    <s v="AO"/>
    <s v="NEW SALES"/>
    <s v="2P INET + VOICE"/>
    <s v="7 | OSS - PROVISIONING ISSUED"/>
    <s v="RBS-Regional 3"/>
    <d v="2026-08-11T12:04:56"/>
    <d v="2026-08-12T15:22:42"/>
    <n v="69363199"/>
    <n v="3707702032"/>
    <n v="172602203927"/>
    <s v="PCN MR DIY XGRG"/>
    <s v="ODP-GER-FAA/23 FAA/D02/23.01"/>
    <s v="WO061485808"/>
    <m/>
    <m/>
    <m/>
    <n v="116.128697"/>
    <n v="-8.6841050000000006"/>
    <s v="|MN02621|MYIA-041207783254/POI/RIZKY NANDA/081289014442/diy.xgrg@panducitiakses.com"/>
    <s v="MYIB_ASSISTANT"/>
    <m/>
    <m/>
    <m/>
    <m/>
    <m/>
    <m/>
    <m/>
    <m/>
    <s v="Management Janji"/>
    <s v="2026-08-12 15:00:00 | Tanggal pemasangan: 12/08/2026 Jam pemasangan : 10.00 Info Tambahan : Hubungi pelanggan dulu sebelum ke lokasi terima kasih."/>
    <s v="FCC"/>
    <d v="2026-11-08T12:10:44"/>
    <d v="2026-08-12T15:00:00"/>
    <m/>
    <s v="PI"/>
    <s v="GER"/>
    <s v="NO ADDON"/>
    <m/>
    <s v="Provisioning Issued"/>
    <s v="HSI Bisnis Basic Bundling Phone PSB 70% - Free 800 Menit - 50 Mbps"/>
    <s v="INDIBIZ"/>
    <m/>
    <m/>
    <d v="2026-08-12T15:00:00"/>
    <s v="2026-08-12 15:00:00 | Tanggal pemasangan: 12/08/2026 Jam pemasangan : 10.00 Info Tambahan : Hubungi pelanggan dulu sebelum ke lokasi terima kasih."/>
    <m/>
    <m/>
    <m/>
    <e v="#NUM!"/>
    <e v="#NUM!"/>
    <x v="1"/>
    <x v="9"/>
  </r>
  <r>
    <n v="2300"/>
    <n v="1002531219"/>
    <n v="3"/>
    <x v="0"/>
    <n v="5"/>
    <s v="MATARAM"/>
    <s v="BIMA"/>
    <s v="SAP"/>
    <s v="REG"/>
    <s v="AO"/>
    <s v="NEW SALES"/>
    <s v="1P INET"/>
    <s v="MIE - SEND SURVEY"/>
    <s v="RBS-Regional 3"/>
    <d v="2026-08-17T16:08:56"/>
    <d v="2026-08-17T16:10:01"/>
    <n v="69368242"/>
    <m/>
    <n v="172610305734"/>
    <s v="KIOS AIRYN NAZRIL"/>
    <s v="ODP-SAP-FAD/28 FAD/D05/28.01"/>
    <s v="WO061944395"/>
    <m/>
    <m/>
    <m/>
    <n v="118.916659"/>
    <n v="-8.3661630000000002"/>
    <s v="|MC40040|MYIA-005131899182/POI/Mawardin/085338599759/mawardinalmihra4@gmail.com"/>
    <s v="MYIB_ASSISTANT"/>
    <m/>
    <m/>
    <m/>
    <m/>
    <m/>
    <m/>
    <m/>
    <m/>
    <s v="Management Janji"/>
    <s v="2026-08-18 13:00:00 | Nama : BP MAWARDIN  No Hp : 085338599759 No Alt :  Tgl Pemasangan : 18 Agustus 2026 Interval : PAGI  Note : Hubungi pelanggan terlebih dahulu"/>
    <s v="FCC"/>
    <s v="17-08-2026 16:10:22"/>
    <d v="2026-08-18T13:00:00"/>
    <m/>
    <s v="SURVEY_NEW_MANJA"/>
    <s v="SAP"/>
    <s v="NO ADDON"/>
    <m/>
    <s v="MIE - SEND SURVEY"/>
    <s v="HSI Bisnis Promo HUT Telkom PSB 70% - 75 Mbps"/>
    <s v="INDIBIZ"/>
    <m/>
    <m/>
    <d v="2026-08-18T13:00:00"/>
    <s v="2026-08-18 13:00:00 | Nama : BP MAWARDIN  No Hp : 085338599759 No Alt :  Tgl Pemasangan : 18 Agustus 2026 Interval : PAGI  Note : Hubungi pelanggan terlebih dahulu"/>
    <m/>
    <m/>
    <m/>
    <e v="#NUM!"/>
    <e v="#NUM!"/>
    <x v="1"/>
    <x v="4"/>
  </r>
  <r>
    <n v="2301"/>
    <n v="1002522728"/>
    <n v="3"/>
    <x v="6"/>
    <n v="5"/>
    <s v="SIDOARJO"/>
    <s v="JOMBANG"/>
    <s v="JOM"/>
    <s v="REG"/>
    <s v="AO"/>
    <s v="NEW SALES"/>
    <m/>
    <s v="Completed (PS)"/>
    <s v="RBS-Regional 3"/>
    <d v="2026-08-12T15:53:32"/>
    <d v="2026-08-13T21:56:00"/>
    <n v="69364478"/>
    <m/>
    <n v="152318240866"/>
    <s v="RUMAH ATEKA"/>
    <s v="ODP-JOM-FU/29"/>
    <s v="WO061653557"/>
    <m/>
    <m/>
    <m/>
    <n v="112.2461531"/>
    <n v="-7.6142173"/>
    <s v="|MN02084|/RUMAH ATEKA/WINBACK 2.0 HSI B2B (1:1) 100MBPS 535RB PSB DISC 70%//khuludhilala@gmail.com/KHULUD HILALA AZZAHRAN/85733834742"/>
    <s v="Sales Force DBS"/>
    <m/>
    <m/>
    <m/>
    <m/>
    <m/>
    <m/>
    <m/>
    <m/>
    <s v="Management Janji"/>
    <s v="2026-08-14 08:00:00|Nama PIC : IBU KHULUD No HP : 085733834742 No Alternatif : 085737348083 M Janji : 14/07/2026 Jam Pasang : Pagi NoteÃ‚Â :  Hubungi terlebih dahulu sebelum ke lokasi|40961370|MYDITA"/>
    <s v="FCC"/>
    <d v="2026-12-08T15:55:11"/>
    <d v="2026-08-14T08:00:00"/>
    <m/>
    <s v="PS"/>
    <s v="JOM"/>
    <s v="NO ADDON"/>
    <n v="20260813"/>
    <s v="Completed"/>
    <s v="- 11_11446;Biaya PSB HSI EBIS Tunai di Depan ~ 11[150000]  - E25060;E25060 ~ ES25 - Paket HSI Bisnis (HSIE) Khusus Winback 2.0[0]  - E25060~null~E25060_UNL;UNL ~ Internet-Link Unlimited Internet Usage ~ E25060[0]  - E25060~null~105343;E25060||11||Abodemen"/>
    <s v="INDIBIZ"/>
    <m/>
    <m/>
    <d v="2026-08-14T08:00:00"/>
    <s v="2026-08-14 08:00:00|Nama PIC : IBU KHULUD No HP : 085733834742 No Alternatif : 085737348083 M Janji : 14/07/2026 Jam Pasang : Pagi NoteÃ‚Â :  Hubungi terlebih dahulu sebelum ke lokasi|40961370|MYDITA"/>
    <n v="2026"/>
    <n v="8"/>
    <n v="13"/>
    <d v="2026-08-13T00:00:00"/>
    <n v="-1.3333333333357587"/>
    <x v="0"/>
    <x v="19"/>
  </r>
  <r>
    <n v="2302"/>
    <n v="1002528477"/>
    <n v="3"/>
    <x v="2"/>
    <n v="5"/>
    <s v="KEDIRI"/>
    <s v="NGANJUK"/>
    <s v="KTS"/>
    <s v="REG"/>
    <s v="AO"/>
    <s v="NEW SALES"/>
    <s v="1P INET"/>
    <s v="Completed (PS)"/>
    <s v="RBS-Regional 3"/>
    <d v="2026-08-15T14:38:56"/>
    <d v="2026-08-17T18:33:13"/>
    <n v="69366977"/>
    <m/>
    <n v="152615203203"/>
    <s v="SPBU 54.644.20 UD FITRIA EVY FERDIANSYAH"/>
    <s v="ODP-KTS-FE/58 FE/D08/58.01"/>
    <s v="WO061828962"/>
    <m/>
    <m/>
    <m/>
    <n v="112.101025097072"/>
    <n v="-7.59035289503956"/>
    <s v="MD|MYDB-20260815265530|DC20010/MC20002|SPBU 54.644.20 UD FITRIA EVY FERDIANSYAH|081216434953"/>
    <s v="MYDIGIBIZPARTNER"/>
    <m/>
    <m/>
    <m/>
    <m/>
    <m/>
    <m/>
    <m/>
    <m/>
    <s v="Management Janji"/>
    <s v="2026-08-16 13:00:00 | Jam Pemasangan : 08:00 - 12.00 Tanggal Pemasangan : MINGGU 16 AGUSTUS 2026 Info Tambahan : Hubungi pelanggan sebelum datang ke lokasi"/>
    <s v="FCC"/>
    <s v="15-08-2026 14:39:57"/>
    <d v="2026-08-16T13:00:00"/>
    <m/>
    <s v="PS"/>
    <s v="KTS"/>
    <s v="NO ADDON"/>
    <n v="20260817"/>
    <s v="Completed"/>
    <s v="HSI Bisnis Promo HUT Telkom PSB 70% - 50 Mbps"/>
    <s v="INDIBIZ"/>
    <m/>
    <m/>
    <d v="2026-08-16T13:00:00"/>
    <s v="2026-08-16 13:00:00 | Jam Pemasangan : 08:00 - 12.00 Tanggal Pemasangan : MINGGU 16 AGUSTUS 2026 Info Tambahan : Hubungi pelanggan sebelum datang ke lokasi"/>
    <n v="2026"/>
    <n v="8"/>
    <n v="17"/>
    <d v="2026-08-17T00:00:00"/>
    <n v="0.45833333333575865"/>
    <x v="0"/>
    <x v="7"/>
  </r>
  <r>
    <n v="2303"/>
    <n v="1002521245"/>
    <n v="3"/>
    <x v="4"/>
    <n v="4"/>
    <s v="PEKALONGAN"/>
    <s v="BREBES"/>
    <s v="BMU"/>
    <s v="REG"/>
    <s v="AO"/>
    <s v="NEW SALES"/>
    <s v="1P INET"/>
    <s v="102 | FOLLOW UP COMPLETED"/>
    <s v="RBS-Regional 3"/>
    <d v="2026-08-12T08:37:57"/>
    <d v="2026-08-14T15:59:10"/>
    <n v="69363832"/>
    <m/>
    <n v="146281108024"/>
    <s v="SPBU 4452205 JATISAWIT"/>
    <s v="ODP-BMU-FCL/19 FCL/F05/19.01"/>
    <s v="WO061553936"/>
    <m/>
    <m/>
    <m/>
    <n v="109.01260259999999"/>
    <n v="-7.2654399999999999"/>
    <s v="MD|MYDB-20260811264940|DN00001/MN00347|SPBU 4452205 JATISAWIT|082166654711"/>
    <s v="MYDIGIBIZPARTNER"/>
    <m/>
    <m/>
    <m/>
    <m/>
    <m/>
    <m/>
    <m/>
    <m/>
    <s v="Management Janji"/>
    <s v="2026-08-13 08:00:00 | M Janji : (13 AGUSTUS 2026) jam Pasang : pagi  Note : hubungi pelanggan jika ingin kelokasi"/>
    <s v="FCC"/>
    <d v="2026-12-08T08:39:52"/>
    <d v="2026-08-13T08:00:00"/>
    <s v="Kendala Teknik"/>
    <s v="REVOKE"/>
    <s v="BMU"/>
    <s v="NO ADDON"/>
    <m/>
    <s v="Follow Up Revoke Completed, New Order ID : SC1002527039"/>
    <s v="HSI Bisnis Promo HUT Telkom PSB 70% - 100 Mbps"/>
    <s v="INDIBIZ"/>
    <m/>
    <m/>
    <d v="2026-08-13T08:00:00"/>
    <s v="2026-08-13 08:00:00 | M Janji : (13 AGUSTUS 2026) jam Pasang : pagi  Note : hubungi pelanggan jika ingin kelokasi"/>
    <m/>
    <m/>
    <m/>
    <e v="#NUM!"/>
    <e v="#NUM!"/>
    <x v="1"/>
    <x v="3"/>
  </r>
  <r>
    <n v="2304"/>
    <n v="1002504436"/>
    <n v="3"/>
    <x v="0"/>
    <n v="5"/>
    <s v="MATARAM"/>
    <s v="SUMBAWA"/>
    <s v="SBW"/>
    <s v="REG"/>
    <s v="AO"/>
    <s v="NEW SALES"/>
    <s v="1P INET"/>
    <s v="102 | FOLLOW UP COMPLETED"/>
    <s v="RBS-Regional 3"/>
    <d v="2026-08-01T11:31:57"/>
    <d v="2026-08-03T13:32:46"/>
    <n v="69356666"/>
    <m/>
    <n v="172606810517"/>
    <s v="SMP IT ABU HURAIRAH SUMBAWA"/>
    <s v="ODP-SBW-FBK/12 FBK/D01/12.01"/>
    <s v="WO060634705"/>
    <m/>
    <m/>
    <m/>
    <n v="117.4378584"/>
    <n v="-8.6448596000000002"/>
    <s v="|MN01595|MYIA-012000125241/POI/FIRMAN/087860187055/smpitputra.abhursumbawa@gmail.com"/>
    <s v="MYIB_ASSISTANT"/>
    <m/>
    <m/>
    <m/>
    <m/>
    <m/>
    <m/>
    <m/>
    <m/>
    <s v="Management Janji"/>
    <s v="2026-08-02 08:00:00 | M Janji : (02/08/2026) jam Pasang : 09:00 Note : hubungi pelanggan jika ingin kelokasi"/>
    <s v="FCC"/>
    <d v="2026-01-08T11:39:50"/>
    <d v="2026-08-02T08:00:00"/>
    <s v="Kendala Lainnya"/>
    <s v="REVOKE"/>
    <s v="SBW"/>
    <s v="NO ADDON"/>
    <m/>
    <s v="Follow Up Revoke Completed, New Order ID : SC1002506111"/>
    <s v="HSI Bisnis Promo HUT Telkom PSB 70% - 50 Mbps"/>
    <s v="INDIBIZ"/>
    <m/>
    <m/>
    <d v="2026-08-02T08:00:00"/>
    <s v="2026-08-02 08:00:00 | M Janji : (02/08/2026) jam Pasang : 09:00 Note : hubungi pelanggan jika ingin kelokasi"/>
    <m/>
    <m/>
    <m/>
    <e v="#NUM!"/>
    <e v="#NUM!"/>
    <x v="1"/>
    <x v="0"/>
  </r>
  <r>
    <n v="2305"/>
    <n v="1002522148"/>
    <n v="3"/>
    <x v="1"/>
    <n v="5"/>
    <s v="MADURA"/>
    <s v="BANGKALAN"/>
    <s v="KPP"/>
    <s v="REG"/>
    <s v="AO"/>
    <s v="NEW SALES"/>
    <s v="1P INET"/>
    <s v="102 | FOLLOW UP COMPLETED"/>
    <s v="RBS-Regional 3"/>
    <d v="2026-08-12T13:29:57"/>
    <d v="2026-08-14T14:35:49"/>
    <n v="69364224"/>
    <m/>
    <n v="152437905607"/>
    <s v="SMA Hasyim Baidhowi"/>
    <s v="ODP-KPP-FE/41 FE/D01/41.01"/>
    <s v="WO061588333"/>
    <m/>
    <m/>
    <m/>
    <n v="113.270641900599"/>
    <n v="-7.0412871239064101"/>
    <s v="MD|MYDB-20260812265085|DN00001/MN00572|SMA Hasyim Baidhowi|082315371464"/>
    <s v="MYDIGIBIZPARTNER"/>
    <m/>
    <m/>
    <m/>
    <m/>
    <m/>
    <m/>
    <m/>
    <m/>
    <s v="Management Janji"/>
    <s v="2026-08-13 13:00:00 | Nama PIC : Imam  No HP : 082315371464 Alt :  M Janji : 13/08/2026 Jam Pasang : 08.00  - 13:00  NoteÃ‚Â :  hubungi terlebih dahulu sebelum ke lokasi, terima kasih."/>
    <s v="FCC"/>
    <d v="2026-12-08T13:39:52"/>
    <d v="2026-08-13T13:00:00"/>
    <s v="Kendala Pelanggan"/>
    <s v="REVOKE"/>
    <s v="KPP"/>
    <s v="NETMONK"/>
    <m/>
    <s v="Follow Up Revoke Completed, New Order ID : SC1002526618"/>
    <s v="HSI Bisnis Bundling Netmonk Promo 2026 PSB 70% - 300 Mbps"/>
    <s v="INDIBIZ"/>
    <m/>
    <m/>
    <d v="2026-08-13T13:00:00"/>
    <s v="2026-08-13 13:00:00 | Nama PIC : Imam  No HP : 082315371464 Alt :  M Janji : 13/08/2026 Jam Pasang : 08.00  - 13:00  NoteÃ‚Â :  hubungi terlebih dahulu sebelum ke lokasi, terima kasih."/>
    <m/>
    <m/>
    <m/>
    <e v="#NUM!"/>
    <e v="#NUM!"/>
    <x v="1"/>
    <x v="1"/>
  </r>
  <r>
    <n v="2306"/>
    <n v="1002515601"/>
    <n v="3"/>
    <x v="3"/>
    <n v="4"/>
    <s v="MAGELANG"/>
    <s v="WONOSOBO"/>
    <s v="WOS"/>
    <s v="DSS"/>
    <s v="AO"/>
    <s v="NEW SALES"/>
    <m/>
    <s v="100 | REVOKE COMPLETED"/>
    <s v="DSS-Fin &amp; Regional Banking"/>
    <d v="2026-08-08T08:50:43"/>
    <d v="2026-08-12T12:59:34"/>
    <n v="69361245"/>
    <m/>
    <n v="141373127415"/>
    <s v="PT PNM MEKAAR LEKSONO"/>
    <s v="ODP-WOS-FAX/010"/>
    <s v="WO061235189"/>
    <m/>
    <m/>
    <m/>
    <n v="109.855791"/>
    <n v="-7.4181439999999998"/>
    <s v="DSS RACE | AM.ANDRE | 406108 | TREG 3 | PNM | FARIZ | 085174366336 | HSIBISNIS50MBPS"/>
    <s v="Account Manager"/>
    <m/>
    <m/>
    <m/>
    <m/>
    <m/>
    <m/>
    <m/>
    <m/>
    <s v="Management Janji"/>
    <s v="KONFIRMASI UP"/>
    <s v="FCC"/>
    <d v="2026-08-08T08:55:03"/>
    <m/>
    <s v="Kendala Pelanggan"/>
    <s v="REVOKE"/>
    <s v="WOS"/>
    <s v="NO ADDON"/>
    <m/>
    <s v="Revoke Completed"/>
    <s v="- 11_11450;Biaya PSB Reguler HSI EBIS ~ 11[150000]  - E23046;E23046 ~ ES23 - Paket HSI Bisnis[0]  - E23046~null~E23046_UNL;UNL ~ Internet-Link Unlimited Internet Usage ~ E23046[0]  - E23046~null~44877;E23046||11||Abodemen 0[0]  - E23046~null~E23046_HSIE50"/>
    <s v="INDIBIZ"/>
    <m/>
    <m/>
    <d v="2026-08-08T13:00:00"/>
    <s v="KONFIRMASI UP"/>
    <m/>
    <m/>
    <m/>
    <e v="#NUM!"/>
    <e v="#NUM!"/>
    <x v="1"/>
    <x v="3"/>
  </r>
  <r>
    <n v="2307"/>
    <n v="1002513438"/>
    <n v="3"/>
    <x v="2"/>
    <n v="5"/>
    <s v="KEDIRI"/>
    <s v="KEDIRI"/>
    <s v="KDI"/>
    <s v="REG"/>
    <s v="AO"/>
    <s v="NEW SALES"/>
    <s v="1P INET"/>
    <s v="Completed (PS)"/>
    <s v="RBS-Regional 3"/>
    <d v="2026-08-06T18:25:57"/>
    <d v="2026-08-07T16:52:34"/>
    <n v="69360323"/>
    <m/>
    <n v="152610241469"/>
    <s v="SPBU 54.641.26 KEDIRI"/>
    <s v="ODP-KDI-FAS/49 FAS/D03/49.01"/>
    <s v="WO061114049"/>
    <m/>
    <m/>
    <m/>
    <n v="112.040719"/>
    <n v="-7.8081211000000001"/>
    <s v="|MN00418|MYIA-045777034632/POI/PUPUT WIJAYANTI/085736677773/spbukatang1@gmail.com"/>
    <s v="MYIB_ASSISTANT"/>
    <m/>
    <m/>
    <m/>
    <m/>
    <m/>
    <m/>
    <m/>
    <m/>
    <s v="Management Janji"/>
    <s v="2026-08-08 08:00:00 | M Janji :  08 Agustus 2026 Jam Pasang : Pagi Note : hubungi pelanggan jika ingin ke lokasi, terima kasih."/>
    <s v="FCC"/>
    <d v="2026-06-08T18:39:57"/>
    <d v="2026-08-08T08:00:00"/>
    <m/>
    <s v="PS"/>
    <s v="KDI"/>
    <s v="NO ADDON"/>
    <n v="20260807"/>
    <s v="Completed"/>
    <s v="HSI Bisnis Promo HUT Telkom PSB 70% - 50 Mbps"/>
    <s v="INDIBIZ"/>
    <m/>
    <m/>
    <d v="2026-08-08T08:00:00"/>
    <s v="2026-08-08 08:00:00 | M Janji :  08 Agustus 2026 Jam Pasang : Pagi Note : hubungi pelanggan jika ingin ke lokasi, terima kasih."/>
    <n v="2026"/>
    <n v="8"/>
    <n v="7"/>
    <d v="2026-08-07T00:00:00"/>
    <n v="-1.3333333333357587"/>
    <x v="0"/>
    <x v="5"/>
  </r>
  <r>
    <n v="2308"/>
    <n v="1002531104"/>
    <n v="3"/>
    <x v="1"/>
    <n v="5"/>
    <s v="MADURA"/>
    <s v="PAMEKASAN"/>
    <s v="PME"/>
    <s v="REG"/>
    <s v="AO"/>
    <s v="NEW SALES"/>
    <s v="1P INET"/>
    <s v="MIE - SEND SURVEY"/>
    <s v="RBS-Regional 3"/>
    <d v="2026-08-17T15:11:56"/>
    <d v="2026-08-17T15:14:01"/>
    <n v="69368221"/>
    <m/>
    <n v="152426928276"/>
    <s v="UD. LIN"/>
    <s v="ODP-PME-FBV/21 FBV/D02/21.01"/>
    <s v="WO061939369"/>
    <m/>
    <m/>
    <m/>
    <n v="113.43908759999999"/>
    <n v="-7.1277887"/>
    <s v="MD|MYDB-20260817265864|DN00001/MN00558|UD. LIN|085801312339"/>
    <s v="MYDIGIBIZPARTNER"/>
    <m/>
    <m/>
    <m/>
    <m/>
    <m/>
    <m/>
    <m/>
    <m/>
    <s v="Management Janji"/>
    <s v="2026-08-18 15:00:00 | Jam Pemasangan : 08:00 - 12.00 Tanggal Pemasangan : 18/08/2026 Info Tambahan : Hubungi pelanggan sebelum datang ke lokasi"/>
    <s v="FCC"/>
    <s v="17-08-2026 15:25:50"/>
    <d v="2026-08-18T15:00:00"/>
    <m/>
    <s v="SURVEY_NEW_MANJA"/>
    <s v="PME"/>
    <s v="NO ADDON"/>
    <m/>
    <s v="MIE - SEND SURVEY"/>
    <s v="HSI Bisnis Promo HUT Telkom PSB 70% - 200 Mbps"/>
    <s v="INDIBIZ"/>
    <m/>
    <m/>
    <d v="2026-08-18T15:00:00"/>
    <s v="2026-08-18 15:00:00 | Jam Pemasangan : 08:00 - 12.00 Tanggal Pemasangan : 18/08/2026 Info Tambahan : Hubungi pelanggan sebelum datang ke lokasi"/>
    <m/>
    <m/>
    <m/>
    <e v="#NUM!"/>
    <e v="#NUM!"/>
    <x v="1"/>
    <x v="1"/>
  </r>
  <r>
    <n v="2309"/>
    <n v="1002520201"/>
    <n v="3"/>
    <x v="6"/>
    <n v="5"/>
    <s v="PASURUAN"/>
    <s v="PASURUAN"/>
    <s v="GRA"/>
    <s v="REG"/>
    <s v="AO"/>
    <s v="NEW SALES"/>
    <m/>
    <s v="Completed (PS)"/>
    <s v="RBS-Regional 3"/>
    <d v="2026-08-11T14:30:48"/>
    <d v="2026-08-12T14:24:41"/>
    <n v="69363469"/>
    <m/>
    <n v="152738203176"/>
    <s v="UD. CHANDRA HANDOYO"/>
    <s v="ODP-GRA-FB/68"/>
    <s v="WO061516514"/>
    <m/>
    <m/>
    <m/>
    <n v="113.0707646"/>
    <n v="-7.7184077000000002"/>
    <s v="|MN02680|/UD. CHANDRA HANDOYO/WINBACK 2.0 HSI B2B (1:1) 50MBPS 355RB PSB DISC 70%//spbuwatestani5467130@gmail.com/CHANDRA HANDOYO/85233406454"/>
    <s v="Sales Force DBS"/>
    <m/>
    <m/>
    <m/>
    <m/>
    <m/>
    <m/>
    <m/>
    <m/>
    <s v="Management Janji"/>
    <s v="2026-08-12 13:00:00|Nama PIC:  bp nanang No HP: 085233406454 Alt: Tanggal: 12/8/2026 Jam Pasang: Siang Note: Hubungi sebelum ke lokasi, terimakasih.|40931149|MYDITA"/>
    <s v="FCC"/>
    <d v="2026-11-08T14:39:49"/>
    <d v="2026-08-12T13:00:00"/>
    <m/>
    <s v="PS"/>
    <s v="GRA"/>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13:00:00"/>
    <s v="2026-08-12 13:00:00|Nama PIC:  bp nanang No HP: 085233406454 Alt: Tanggal: 12/8/2026 Jam Pasang: Siang Note: Hubungi sebelum ke lokasi, terimakasih.|40931149|MYDITA"/>
    <n v="2026"/>
    <n v="8"/>
    <n v="12"/>
    <d v="2026-08-12T00:00:00"/>
    <n v="-0.54166666666424135"/>
    <x v="0"/>
    <x v="24"/>
  </r>
  <r>
    <n v="2310"/>
    <n v="1002504378"/>
    <n v="3"/>
    <x v="3"/>
    <n v="4"/>
    <s v="PURWOKERTO"/>
    <s v="BANJARNEGARA"/>
    <s v="BJR"/>
    <s v="REG"/>
    <s v="AO"/>
    <s v="NEW SALES"/>
    <m/>
    <s v="Completed (PS)"/>
    <s v="RBS-Regional 3"/>
    <d v="2026-08-01T10:45:59"/>
    <d v="2026-08-01T11:41:28"/>
    <n v="69355162"/>
    <m/>
    <n v="146372103592"/>
    <s v="TOKO MULYA"/>
    <s v="ODP-BJR-FAG/013"/>
    <s v="WO060630011"/>
    <m/>
    <m/>
    <m/>
    <n v="109.600122"/>
    <n v="-7.3503530000000001"/>
    <s v="|MC00213|MYIA-052175650340/POI/MULYATI/088708175802/poncokrc31@gmail.com"/>
    <s v="Sales Profesional"/>
    <m/>
    <m/>
    <m/>
    <m/>
    <m/>
    <m/>
    <m/>
    <m/>
    <s v="Management Janji"/>
    <s v="2026-07-31 13:00:00 | M Janji :  31 Juli 2026  Jam Pasang : Pagi / Siang  Note : hubungi pelanggan jika ingin kelokasi"/>
    <s v="FCC"/>
    <d v="2026-01-08T10:54:54"/>
    <m/>
    <m/>
    <s v="PS"/>
    <s v="BJR"/>
    <s v="NO ADDON"/>
    <n v="20260801"/>
    <s v="Completed"/>
    <s v="- 11_11446;Biaya PSB HSI EBIS Tunai di Depan ~ 11[150000]  - SP_NOSS;SP_NOSS ~ Internet NOSS Multispeed Network[0]  - SP_NOSS;SP_NOSS ~ Internet NOSS Multispeed Network[0]  - E23015;E23015 ~ ES23 - Perangkat ONT[0]  - E23015~null~44292;E23015||11||Abodeme"/>
    <s v="INDIBIZ"/>
    <m/>
    <m/>
    <d v="2026-08-01T07:00:00"/>
    <s v="2026-07-31 13:00:00 | M Janji :  31 Juli 2026  Jam Pasang : Pagi / Siang  Note : hubungi pelanggan jika ingin kelokasi"/>
    <n v="2026"/>
    <n v="8"/>
    <n v="1"/>
    <d v="2026-08-01T00:00:00"/>
    <n v="-0.29166666666424135"/>
    <x v="0"/>
    <x v="3"/>
  </r>
  <r>
    <n v="2311"/>
    <n v="1002519837"/>
    <n v="3"/>
    <x v="2"/>
    <n v="5"/>
    <s v="MADIUN"/>
    <s v="TUBAN"/>
    <s v="BCR"/>
    <s v="REG"/>
    <s v="AO"/>
    <s v="NEW SALES"/>
    <s v="1P INET"/>
    <s v="OSS - FALLOUT"/>
    <s v="RBS-Regional 3"/>
    <d v="2026-08-11T13:16:56"/>
    <d v="2026-08-12T19:32:46"/>
    <n v="69363313"/>
    <m/>
    <n v="152648207051"/>
    <s v="PT RAMIL SILICA SENTOSA"/>
    <s v="ODP-BCR-FAE/06 FAE/D01/06.01"/>
    <s v="WO061497863"/>
    <m/>
    <m/>
    <m/>
    <n v="111.756662186893"/>
    <n v="-6.7776431502374201"/>
    <s v="|MN02366|MYIA-034040536677/POI/nur Setya ningsih/082334597830/nursetya41@gmail.com"/>
    <s v="MYIB_ASSISTANT"/>
    <m/>
    <m/>
    <m/>
    <m/>
    <m/>
    <m/>
    <m/>
    <m/>
    <s v="Management Janji"/>
    <s v="2026-08-12 15:00:00 | Nama PIC : ibu nur No HP : 082334597830 Alt :  M Janji : (RABU/12/AGUSTUS/2026) jam Pasang : 09:00 Note : hubungi pelanggan jika ingin kelokasi"/>
    <s v="FCC"/>
    <d v="2026-11-08T13:39:46"/>
    <d v="2026-08-12T15:00:00"/>
    <s v="Kendala Teknik"/>
    <s v="FO_WFM"/>
    <s v="BCR"/>
    <s v="NO ADDON"/>
    <m/>
    <s v="Provisioning Failed|WFM|INF009032851|ODP-BCR-FAE/04 PORT READY BLANG TB 1 BH 9M"/>
    <s v="HSI Bisnis Basic Promo HUT Telkom PSB 70% - 50 Mbps"/>
    <s v="INDIBIZ"/>
    <m/>
    <m/>
    <d v="2026-08-12T15:00:00"/>
    <s v="2026-08-12 15:00:00 | Nama PIC : ibu nur No HP : 082334597830 Alt :  M Janji : (RABU/12/AGUSTUS/2026) jam Pasang : 09:00 Note : hubungi pelanggan jika ingin kelokasi"/>
    <m/>
    <m/>
    <m/>
    <e v="#NUM!"/>
    <e v="#NUM!"/>
    <x v="1"/>
    <x v="18"/>
  </r>
  <r>
    <n v="2312"/>
    <n v="1002516587"/>
    <n v="3"/>
    <x v="5"/>
    <n v="5"/>
    <s v="DENPASAR"/>
    <s v="SANUR"/>
    <s v="TOP"/>
    <s v="REG"/>
    <s v="AO"/>
    <s v="NEW SALES"/>
    <m/>
    <s v="Completed (PS)"/>
    <s v="RBS-Regional 3"/>
    <d v="2026-08-09T16:17:31"/>
    <d v="2026-08-10T16:04:58"/>
    <n v="69360114"/>
    <m/>
    <n v="172422212704"/>
    <s v="SPBU5480103"/>
    <s v="ODP-TOP-FF/41"/>
    <s v="WO061333724"/>
    <m/>
    <m/>
    <m/>
    <n v="115.251884"/>
    <n v="-8.6410959999999992"/>
    <s v="|MN02665|MYIA-048118956985/POI/pak agung/085738735929/spbu.bali.5480103@gmail.com"/>
    <s v="Sales Force DBS"/>
    <m/>
    <m/>
    <m/>
    <m/>
    <m/>
    <m/>
    <m/>
    <m/>
    <s v="Management Janji"/>
    <s v="2026-08-07 13:00:00 | Nama PIC : Dwija   No HP : 085738735929  Alt :   M Janji : 07/08/2026  Jam Pasang : 08.00 - 13:00   NoteÃ‚Â :  hubungi terlebih dahulu sebelum kelokasi"/>
    <s v="FCC"/>
    <d v="2026-09-08T16:25:16"/>
    <m/>
    <m/>
    <s v="PS"/>
    <s v="TOP"/>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07 13:00:00 | Nama PIC : Dwija   No HP : 085738735929  Alt :   M Janji : 07/08/2026  Jam Pasang : 08.00 - 13:00   NoteÃ‚Â :  hubungi terlebih dahulu sebelum kelokasi"/>
    <n v="2026"/>
    <n v="8"/>
    <n v="10"/>
    <d v="2026-08-10T00:00:00"/>
    <n v="0.70833333333575865"/>
    <x v="0"/>
    <x v="12"/>
  </r>
  <r>
    <n v="2313"/>
    <n v="1002516964"/>
    <n v="3"/>
    <x v="1"/>
    <n v="5"/>
    <s v="SBY SELATAN"/>
    <s v="MANYAR"/>
    <s v="GBG"/>
    <s v="REG"/>
    <s v="AO"/>
    <s v="NEW SALES"/>
    <m/>
    <s v="Completed (PS)"/>
    <s v="RBS-Regional 3"/>
    <d v="2026-08-10T09:14:22"/>
    <d v="2026-08-11T14:35:02"/>
    <n v="69362098"/>
    <m/>
    <n v="152320246238"/>
    <s v="PT PELITA MULYA"/>
    <s v="ODP-MYR-FTZ/44"/>
    <s v="WO061384112"/>
    <m/>
    <m/>
    <m/>
    <n v="112.7538989"/>
    <n v="-7.2605101000000003"/>
    <s v="AMRBS;405989;AMEX;SRI MUJI H;RBS-3;SURAMADU;PSB;PT PELITA MULYA;YOKO;081357674198;pt.pelitamulya@gmail.com;HSI Bisnis (1:1) 50 Mbps (Rp 439.000) PSB Rp 150.000;"/>
    <s v="Amex"/>
    <m/>
    <m/>
    <m/>
    <m/>
    <m/>
    <m/>
    <m/>
    <m/>
    <s v="Management Janji"/>
    <s v="2026-08-13 15:00:00|Nama PIC:  bp yoko  No HP: 081357674198 Alt: 0315024217 Tanggal: 13/8/2026 Jam Pasang: Sore Note: Hubungi sebelum ke lokasi, terimakasih.|40010577|MYDITA"/>
    <s v="FCC"/>
    <d v="2026-10-08T09:25:41"/>
    <d v="2026-08-13T15:00:00"/>
    <m/>
    <s v="PS"/>
    <s v="GBG"/>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3T15:00:00"/>
    <s v="2026-08-13 15:00:00|Nama PIC:  bp yoko  No HP: 081357674198 Alt: 0315024217 Tanggal: 13/8/2026 Jam Pasang: Sore Note: Hubungi sebelum ke lokasi, terimakasih.|40010577|MYDITA"/>
    <n v="2026"/>
    <n v="8"/>
    <n v="11"/>
    <d v="2026-08-11T00:00:00"/>
    <n v="-2.625"/>
    <x v="0"/>
    <x v="8"/>
  </r>
  <r>
    <n v="2314"/>
    <n v="1002526479"/>
    <n v="3"/>
    <x v="2"/>
    <n v="5"/>
    <s v="MADIUN"/>
    <s v="TUBAN"/>
    <s v="TNZ"/>
    <s v="REG"/>
    <s v="AO"/>
    <s v="NEW SALES"/>
    <s v="1P INET"/>
    <s v="Completed (PS)"/>
    <s v="RBS-Regional 3"/>
    <d v="2026-08-14T14:07:56"/>
    <d v="2026-08-15T16:01:07"/>
    <n v="69366073"/>
    <m/>
    <n v="152612240327"/>
    <s v="Hotel Green Garden"/>
    <s v="ODP-TNZ-FF/32 FF/D04/32.01"/>
    <s v="WO061751596"/>
    <m/>
    <m/>
    <m/>
    <n v="112.05316809999999"/>
    <n v="-6.8929875999999997"/>
    <s v="|MC20228|MYIA-020199052778/POI/Julio Setiadi Hendra/081216973410/greengardenhotel47@gmail.com"/>
    <s v="MYIB_ASSISTANT"/>
    <m/>
    <m/>
    <m/>
    <m/>
    <m/>
    <m/>
    <m/>
    <m/>
    <s v="Management Janji"/>
    <s v="2026-08-20 13:00:00 | M Janji : (15/08/2026) jam Pasang : 09:00 Note : hubungi pelanggan jika ingin kelokasi"/>
    <s v="FCC"/>
    <s v="14-08-2026 14:10:15"/>
    <d v="2026-08-20T13:00:00"/>
    <m/>
    <s v="PS"/>
    <s v="TNZ"/>
    <s v="NO ADDON"/>
    <n v="20260815"/>
    <s v="Completed"/>
    <s v="HSI Bisnis Promo HUT Telkom PSB 70% - 50 Mbps"/>
    <s v="INDIBIZ"/>
    <m/>
    <m/>
    <d v="2026-08-20T13:00:00"/>
    <s v="2026-08-20 13:00:00 | M Janji : (15/08/2026) jam Pasang : 09:00 Note : hubungi pelanggan jika ingin kelokasi"/>
    <n v="2026"/>
    <n v="8"/>
    <n v="15"/>
    <d v="2026-08-15T00:00:00"/>
    <n v="-5.5416666666642413"/>
    <x v="0"/>
    <x v="18"/>
  </r>
  <r>
    <n v="2315"/>
    <n v="1002521368"/>
    <n v="3"/>
    <x v="6"/>
    <n v="5"/>
    <s v="JEMBER"/>
    <s v="BONDOWOSO"/>
    <s v="PRJ"/>
    <s v="REG"/>
    <s v="AO"/>
    <s v="NEW SALES"/>
    <m/>
    <s v="OSS - FALLOUT"/>
    <s v="RBS-Regional 3"/>
    <d v="2026-08-12T09:25:06"/>
    <d v="2026-08-14T17:50:05"/>
    <n v="69363888"/>
    <m/>
    <n v="152526201571"/>
    <s v="RUMAH KOST SUMARNI SATU"/>
    <s v="ODP-PRJ-FB/57"/>
    <s v="WO061566185"/>
    <m/>
    <m/>
    <m/>
    <n v="114.0030976"/>
    <n v="-7.8382443000000004"/>
    <s v="|MC30175|/SUMARNI/85745512394/mkoyyimo@gmail.com"/>
    <s v="Sales Force DBS"/>
    <m/>
    <m/>
    <m/>
    <m/>
    <m/>
    <m/>
    <m/>
    <m/>
    <s v="Management Janji"/>
    <s v="2026-08-13 08:00:00|Tanggal pemasangan: 13/08/2026 Jam pemasangan : siang Info Tambahan : Hubungi pelanggan dulu sebelum ke lokasi terima kasih.|40010577|MYDITA"/>
    <s v="FCC"/>
    <d v="2026-12-08T09:40:31"/>
    <d v="2026-08-13T08:00:00"/>
    <s v="Kendala Teknik"/>
    <s v="FO_WFM"/>
    <s v="PRJ"/>
    <s v="NETMONK - OCA"/>
    <m/>
    <s v="Provisioning Failed|WFM|INF009045673|TOJ_-7.9224536,113.81831299999999_jarak odp lebih 250m"/>
    <s v="- E23015;E23015 ~ ES23 - Perangkat ONT[0]  - E23015~null~44292;E23015||11||Abodemen 0[0]  - E23015~null~E23015_SWONTPREM;SWONTPREM ~ Biaya Sewa ONT Premium ~ E23015[50000]  - E24057;E24057 ~ ES24 - Paket HSI Bisnis (HSIE) Khusus Winback[0]  - E24057~null~"/>
    <s v="INDIBIZ"/>
    <m/>
    <m/>
    <d v="2026-08-13T08:00:00"/>
    <s v="2026-08-13 08:00:00|Tanggal pemasangan: 13/08/2026 Jam pemasangan : siang Info Tambahan : Hubungi pelanggan dulu sebelum ke lokasi terima kasih.|40010577|MYDITA"/>
    <m/>
    <m/>
    <m/>
    <e v="#NUM!"/>
    <e v="#NUM!"/>
    <x v="1"/>
    <x v="14"/>
  </r>
  <r>
    <n v="2316"/>
    <n v="1002505928"/>
    <n v="3"/>
    <x v="3"/>
    <n v="4"/>
    <s v="PURWOKERTO"/>
    <s v="PURWOKERTO"/>
    <s v="AJB"/>
    <s v="REG"/>
    <s v="AO"/>
    <s v="NEW SALES"/>
    <m/>
    <s v="Completed (PS)"/>
    <s v="RBS-Regional 3"/>
    <d v="2026-08-03T11:50:29"/>
    <d v="2026-08-03T13:32:51"/>
    <n v="69355234"/>
    <m/>
    <n v="143387117685"/>
    <s v="SPPG BANYUMAS BANTERAN 2 WANGON"/>
    <s v="ODP-AJB-FG/096"/>
    <s v="WO060777516"/>
    <m/>
    <m/>
    <m/>
    <n v="109.06545164266601"/>
    <n v="-7.5101454762065396"/>
    <s v="|MC00213|MYIA-092121090220/POI/RENDY INDRA PRATAMA/081327176491/sppgbanteranwangon@gmail.com"/>
    <s v="Sales Profesional"/>
    <m/>
    <m/>
    <m/>
    <m/>
    <m/>
    <m/>
    <m/>
    <m/>
    <s v="Management Janji"/>
    <s v="2026-07-31 13:00:00 | M Janji :  31 Juli 2026  Jam Pasang : Pagi / Siang  Note : hubungi pelanggan jika ingin kelokasi  "/>
    <s v="FCC"/>
    <d v="2026-03-08T11:55:02"/>
    <m/>
    <m/>
    <s v="PS"/>
    <s v="AJB"/>
    <s v="NO ADDON"/>
    <n v="20260803"/>
    <s v="Completed"/>
    <s v="- 11_11446;Biaya PSB HSI EBIS Tunai di Depan ~ 11[150000]  - E23015;E23015 ~ ES23 - Perangkat ONT[0]  - E23015~null~44292;E23015||11||Abodemen 0[0]  - E23015~null~E23015_SWONT;SWONT ~ Biaya Sewa ONT ~ E23015[30000]  - E25061;E25061 ~ ES25 - Paket HSI Basi"/>
    <s v="INDIBIZ"/>
    <m/>
    <m/>
    <d v="2026-08-03T07:00:00"/>
    <s v="2026-07-31 13:00:00 | M Janji :  31 Juli 2026  Jam Pasang : Pagi / Siang  Note : hubungi pelanggan jika ingin kelokasi  "/>
    <n v="2026"/>
    <n v="8"/>
    <n v="3"/>
    <d v="2026-08-03T00:00:00"/>
    <n v="-0.29166666666424135"/>
    <x v="0"/>
    <x v="3"/>
  </r>
  <r>
    <n v="2317"/>
    <n v="1002514449"/>
    <n v="3"/>
    <x v="3"/>
    <n v="4"/>
    <s v="YOGYAKARTA"/>
    <s v="INNER - YOGYA JATENG SELATAN"/>
    <s v="KEN"/>
    <s v="REG"/>
    <s v="AO"/>
    <s v="NEW SALES"/>
    <s v="1P INET"/>
    <s v="98 | OSS - CANCEL COMPLETE"/>
    <s v="RBS-Regional 3"/>
    <d v="2026-08-07T11:58:57"/>
    <d v="2026-08-10T11:45:23"/>
    <n v="69360708"/>
    <m/>
    <n v="146130138434"/>
    <s v="ASTANA PROPERTY 6"/>
    <s v="ODP-KEN-FAW/037 FAW/D05/037.01"/>
    <s v="WO061154059"/>
    <m/>
    <m/>
    <m/>
    <n v="110.38862570000001"/>
    <n v="-7.7112805999999896"/>
    <s v="|MC80063|MYIA-053083823085/POI/WILLIAM MAHARDIKA DARLIUS/087838403677/rarautha85@gmail.com"/>
    <s v="MYIB_ASSISTANT"/>
    <m/>
    <m/>
    <m/>
    <m/>
    <m/>
    <m/>
    <m/>
    <m/>
    <s v="Management Janji"/>
    <s v="2026-08-09 13:00:00 | Nama PIC : ASTANA PROPERTY 6 No HP : 087838403677 Alt :  M Janji : (SABTU/8/AGUSTUS/2026) jam Pasang : 09:00 Note : hubungi pelanggan jika ingin kelokasi"/>
    <s v="FCC"/>
    <d v="2026-07-08T12:10:12"/>
    <d v="2026-08-09T13:00:00"/>
    <s v="Kendala Teknik"/>
    <s v="CANCEL"/>
    <s v="KEN"/>
    <s v="NO ADDON"/>
    <m/>
    <s v="Cancel Completed"/>
    <s v="HSI Bisnis Basic Promo HUT Telkom PSB 70% - 50 Mbps"/>
    <s v="INDIBIZ"/>
    <m/>
    <m/>
    <d v="2026-08-09T13:00:00"/>
    <s v="2026-08-09 13:00:00 | Nama PIC : ASTANA PROPERTY 6 No HP : 087838403677 Alt :  M Janji : (SABTU/8/AGUSTUS/2026) jam Pasang : 09:00 Note : hubungi pelanggan jika ingin kelokasi"/>
    <m/>
    <m/>
    <m/>
    <e v="#NUM!"/>
    <e v="#NUM!"/>
    <x v="1"/>
    <x v="3"/>
  </r>
  <r>
    <n v="2318"/>
    <n v="1002531162"/>
    <n v="3"/>
    <x v="6"/>
    <n v="5"/>
    <s v="SIDOARJO"/>
    <s v="MOJOKERTO"/>
    <s v="MIP"/>
    <s v="REG"/>
    <s v="AO"/>
    <s v="NEW SALES"/>
    <s v="1P INET"/>
    <s v="Completed (PS)"/>
    <s v="RBS-Regional 3"/>
    <d v="2026-08-17T15:38:56"/>
    <d v="2026-08-17T20:51:41"/>
    <n v="69368256"/>
    <m/>
    <n v="152313205656"/>
    <s v="wakop LEGEND"/>
    <s v="ODP-MIP-FE/30 FE/D01/30.01"/>
    <s v="WO061942220"/>
    <m/>
    <m/>
    <m/>
    <n v="112.390982955694"/>
    <n v="-7.4269488525726404"/>
    <s v="MD|MYDB-20260817265848|DN00001/MN02271|wakop LEGEND|085194570176"/>
    <s v="MYDIGIBIZPARTNER"/>
    <m/>
    <m/>
    <m/>
    <m/>
    <m/>
    <m/>
    <m/>
    <m/>
    <s v="Management Janji"/>
    <s v="2026-08-18 13:00:00 | Jam Pemasangan : 08:00 - 12.00 Tanggal Pemasangan : 18/08/2026 Info Tambahan : Hubungi pelanggan sebelum datang ke lokasi"/>
    <s v="FCC"/>
    <s v="17-08-2026 15:40:12"/>
    <d v="2026-08-18T13:00:00"/>
    <m/>
    <s v="PS"/>
    <s v="MIP"/>
    <s v="NO ADDON"/>
    <n v="20260817"/>
    <s v="Completed"/>
    <s v="HSI Bisnis Promo HUT Telkom PSB 70% - 300 Mbps"/>
    <s v="INDIBIZ"/>
    <m/>
    <m/>
    <d v="2026-08-18T13:00:00"/>
    <s v="2026-08-18 13:00:00 | Jam Pemasangan : 08:00 - 12.00 Tanggal Pemasangan : 18/08/2026 Info Tambahan : Hubungi pelanggan sebelum datang ke lokasi"/>
    <n v="2026"/>
    <n v="8"/>
    <n v="17"/>
    <d v="2026-08-17T00:00:00"/>
    <n v="-1.5416666666642413"/>
    <x v="0"/>
    <x v="19"/>
  </r>
  <r>
    <n v="2319"/>
    <n v="1002519706"/>
    <n v="3"/>
    <x v="7"/>
    <n v="4"/>
    <s v="KUDUS"/>
    <s v="BLORA"/>
    <s v="BLO"/>
    <s v="REG"/>
    <s v="AO"/>
    <s v="NEW SALES"/>
    <s v="1P INET"/>
    <s v="Completed (PS)"/>
    <s v="RBS-Regional 3"/>
    <d v="2026-08-11T12:14:56"/>
    <d v="2026-08-12T12:39:48"/>
    <n v="69363247"/>
    <m/>
    <n v="141569115721"/>
    <s v="SMP PLUS INSAN GEMILANG"/>
    <s v="ODP-BLO-FFA/140 FFA/D06/140.01"/>
    <s v="WO061487168"/>
    <m/>
    <m/>
    <m/>
    <n v="111.41297659999999"/>
    <n v="-6.9759814999999996"/>
    <s v="|MN02756|MYIA-084351735759/POI/DWI WAHYUNI/082226166897/smpinsangemilang@gmail.com"/>
    <s v="MYIB_ASSISTANT"/>
    <m/>
    <m/>
    <m/>
    <m/>
    <m/>
    <m/>
    <m/>
    <m/>
    <s v="Management Janji"/>
    <s v="2026-08-12 13:00:00 | Jam pemasangan : 12.00 Info Tambahan : Hubungi pelanggan dulu sebelum ke lokasi terimakasih "/>
    <s v="FCC"/>
    <d v="2026-11-08T12:25:22"/>
    <d v="2026-08-12T13:00:00"/>
    <m/>
    <s v="PS"/>
    <s v="BLO"/>
    <s v="NO ADDON"/>
    <n v="20260812"/>
    <s v="Completed"/>
    <s v="HSI Bisnis Basic Promo HUT Telkom PSB 70% - 75 Mbps"/>
    <s v="INDIBIZ"/>
    <m/>
    <m/>
    <d v="2026-08-12T13:00:00"/>
    <s v="2026-08-12 13:00:00 | Jam pemasangan : 12.00 Info Tambahan : Hubungi pelanggan dulu sebelum ke lokasi terimakasih "/>
    <n v="2026"/>
    <n v="8"/>
    <n v="12"/>
    <d v="2026-08-12T00:00:00"/>
    <n v="-0.54166666666424135"/>
    <x v="0"/>
    <x v="3"/>
  </r>
  <r>
    <n v="2320"/>
    <n v="1002519286"/>
    <n v="3"/>
    <x v="4"/>
    <n v="4"/>
    <s v="PEKALONGAN"/>
    <s v="BREBES"/>
    <s v="BMU"/>
    <s v="REG"/>
    <s v="AO"/>
    <s v="NEW SALES"/>
    <m/>
    <s v="102 | FOLLOW UP COMPLETED"/>
    <s v="RBS-Regional 3"/>
    <d v="2026-08-11T10:32:54"/>
    <d v="2026-08-13T12:23:35"/>
    <n v="69363057"/>
    <m/>
    <n v="146281107959"/>
    <s v="SPBU 4452226 KALIERANG"/>
    <s v="ODP-BMU-FJ/030"/>
    <s v="WO061557704"/>
    <m/>
    <m/>
    <m/>
    <n v="109.0044565"/>
    <n v="-7.2608404999999996"/>
    <s v="AMRBS;403095;REG3;BAYU;085100296564;PIC 082135564896 INA;HSI 100MB;535k;spbukalierang.4452226@gmail.com"/>
    <s v="Account Manager"/>
    <m/>
    <m/>
    <m/>
    <m/>
    <m/>
    <m/>
    <m/>
    <m/>
    <s v="Management Janji"/>
    <s v="2026-08-13 13:00:00| M Janji : (13/AGUSTUS/2026) jam Pasang : 09:00 Note : hubungi pelanggan jika ingin kelokasi|40900827|MYDITA"/>
    <s v="FCC"/>
    <d v="2026-11-08T10:39:50"/>
    <d v="2026-08-13T13:00:00"/>
    <m/>
    <s v="REVOKE"/>
    <s v="BMU"/>
    <s v="NO ADDON"/>
    <m/>
    <s v="Follow Up Revoke Completed, New Order ID : SC1002524083"/>
    <s v="- 11_11446;Biaya PSB HSI EBIS Tunai di Depan ~ 11[150000]  - SP_NOSS;SP_NOSS ~ Internet NOSS Multispeed Network[0]  - SP_NOSS;SP_NOSS ~ Internet NOSS Multispeed Network[0]  - E23015;E23015 ~ ES23 - Perangkat ONT[0]  - E23015~null~44292;E23015||11||Abodeme"/>
    <s v="INDIBIZ"/>
    <m/>
    <m/>
    <d v="2026-08-13T13:00:00"/>
    <s v="2026-08-13 13:00:00| M Janji : (13/AGUSTUS/2026) jam Pasang : 09:00 Note : hubungi pelanggan jika ingin kelokasi|40900827|MYDITA"/>
    <m/>
    <m/>
    <m/>
    <e v="#NUM!"/>
    <e v="#NUM!"/>
    <x v="1"/>
    <x v="3"/>
  </r>
  <r>
    <n v="2321"/>
    <n v="1002530001"/>
    <n v="3"/>
    <x v="1"/>
    <n v="5"/>
    <s v="MADURA"/>
    <s v="PAMEKASAN"/>
    <s v="PME"/>
    <s v="REG"/>
    <s v="AO"/>
    <s v="NEW SALES"/>
    <s v="1P INET"/>
    <s v="Completed (PS)"/>
    <s v="RBS-Regional 3"/>
    <d v="2026-08-16T17:19:57"/>
    <d v="2026-08-17T11:26:51"/>
    <n v="69367720"/>
    <m/>
    <n v="152426928241"/>
    <s v="sembako madura mas bram"/>
    <s v="ODP-PME-FBF/45 FBF/D04/45.01"/>
    <s v="WO061894916"/>
    <m/>
    <m/>
    <m/>
    <n v="113.41527801007"/>
    <n v="-7.1342151486160104"/>
    <s v="MD|MYDB-20260816265746|DN00001/MN00572|sembako madura mas bram|085922502576"/>
    <s v="MYDIGIBIZPARTNER"/>
    <m/>
    <m/>
    <m/>
    <m/>
    <m/>
    <m/>
    <m/>
    <m/>
    <s v="Management Janji"/>
    <s v="2026-08-17 15:00:00 | Nama PIC : bapak wasik No HP : 085922502576 Alt :  M Janji : (SENIN/17/AGUSTUS/2026) jam Pasang : 09:00 Note : hubungi pelanggan jika ingin kelokasi"/>
    <s v="FCC"/>
    <s v="16-08-2026 17:25:29"/>
    <d v="2026-08-17T15:00:00"/>
    <m/>
    <s v="PS"/>
    <s v="PME"/>
    <s v="NO ADDON"/>
    <n v="20260817"/>
    <s v="Completed"/>
    <s v="HSI Bisnis Promo HUT Telkom PSB 70% - 100 Mbps"/>
    <s v="INDIBIZ"/>
    <m/>
    <m/>
    <d v="2026-08-17T15:00:00"/>
    <s v="2026-08-17 15:00:00 | Nama PIC : bapak wasik No HP : 085922502576 Alt :  M Janji : (SENIN/17/AGUSTUS/2026) jam Pasang : 09:00 Note : hubungi pelanggan jika ingin kelokasi"/>
    <n v="2026"/>
    <n v="8"/>
    <n v="17"/>
    <d v="2026-08-17T00:00:00"/>
    <n v="-0.625"/>
    <x v="0"/>
    <x v="1"/>
  </r>
  <r>
    <n v="2322"/>
    <n v="1002511256"/>
    <n v="3"/>
    <x v="6"/>
    <n v="5"/>
    <s v="PASURUAN"/>
    <s v="PROBOLINGGO"/>
    <s v="SKP"/>
    <s v="REG"/>
    <s v="AO"/>
    <s v="NEW SALES"/>
    <m/>
    <s v="Completed (PS)"/>
    <s v="RBS-Regional 3"/>
    <d v="2026-08-05T17:20:09"/>
    <d v="2026-08-06T16:02:48"/>
    <n v="69359441"/>
    <m/>
    <n v="152528204011"/>
    <s v="VILLA NGADAS MOTOR"/>
    <s v="ODP-SKP-FC/29"/>
    <s v="WO061078510"/>
    <m/>
    <m/>
    <m/>
    <n v="112.99459640000001"/>
    <n v="-7.9194627999999998"/>
    <s v="|MN00836|/VILLA NGADAS MOTOR/WINBACK 2.0 HSI B2B (1:1) 50MBPS 355RB PSB DISC 70%//anggiagrisyandi@gmail.com/WINDARTO/082334668879 / 82246780298"/>
    <s v="Sales Force DBS"/>
    <m/>
    <m/>
    <m/>
    <m/>
    <m/>
    <m/>
    <m/>
    <m/>
    <s v="Management Janji"/>
    <s v="2026-08-07 13:00:00|Nama PIC : BAPAK WINDARTO No HP : 082334668879 Alt :  M Janji : (JUMAT/7/AGUSTUS/2026) jam Pasang : 09:00 Note : hubungi pelanggan jika ingin kelokasi|40961370|MYDITA"/>
    <s v="FCC"/>
    <d v="2026-05-08T17:25:33"/>
    <d v="2026-08-07T13:00:00"/>
    <m/>
    <s v="PS"/>
    <s v="SKP"/>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7T13:00:00"/>
    <s v="2026-08-07 13:00:00|Nama PIC : BAPAK WINDARTO No HP : 082334668879 Alt :  M Janji : (JUMAT/7/AGUSTUS/2026) jam Pasang : 09:00 Note : hubungi pelanggan jika ingin kelokasi|40961370|MYDITA"/>
    <n v="2026"/>
    <n v="8"/>
    <n v="6"/>
    <d v="2026-08-06T00:00:00"/>
    <n v="-1.5416666666642413"/>
    <x v="0"/>
    <x v="26"/>
  </r>
  <r>
    <n v="2323"/>
    <n v="1002519296"/>
    <n v="3"/>
    <x v="6"/>
    <n v="5"/>
    <s v="PASURUAN"/>
    <s v="PROBOLINGGO"/>
    <s v="SKP"/>
    <s v="REG"/>
    <s v="AO"/>
    <s v="NEW SALES"/>
    <m/>
    <s v="Completed (PS)"/>
    <s v="RBS-Regional 3"/>
    <d v="2026-08-11T10:35:03"/>
    <d v="2026-08-12T17:38:18"/>
    <n v="69363062"/>
    <m/>
    <n v="152528204017"/>
    <s v="BROMO PERMAI"/>
    <s v="ODP-SKP-FC/02"/>
    <s v="WO061487135"/>
    <m/>
    <m/>
    <m/>
    <n v="112.9646427"/>
    <n v="-7.9231110999999999"/>
    <s v="|MN01316|/BROMO PERMAI/WINBACK 2.0 HSI B2B (1:1) 100MBPS 535RB PSB DISC 70%//bromopermaiindah@gmail.com/MOCHAMMAD RIZKY SURYA GEMILANG/85231390107"/>
    <s v="Sales Force DBS"/>
    <m/>
    <m/>
    <m/>
    <m/>
    <m/>
    <m/>
    <m/>
    <m/>
    <s v="Management Janji"/>
    <s v="2026-08-12 13:00:00|Tanggal pemasangan : 12 AGUSTUS 2026 Jam pemasangan : pagi/siang Info Tambahan : Hubungi pelanggan dulu sebelum ke lokasi terima kasih|40010577|MYDITA"/>
    <s v="FCC"/>
    <d v="2026-11-08T10:39:50"/>
    <d v="2026-08-12T13:00:00"/>
    <m/>
    <s v="PS"/>
    <s v="SKP"/>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13:00:00"/>
    <s v="2026-08-12 13:00:00|Tanggal pemasangan : 12 AGUSTUS 2026 Jam pemasangan : pagi/siang Info Tambahan : Hubungi pelanggan dulu sebelum ke lokasi terima kasih|40010577|MYDITA"/>
    <n v="2026"/>
    <n v="8"/>
    <n v="12"/>
    <d v="2026-08-12T00:00:00"/>
    <n v="-0.54166666666424135"/>
    <x v="0"/>
    <x v="26"/>
  </r>
  <r>
    <n v="2324"/>
    <n v="1002524496"/>
    <n v="3"/>
    <x v="6"/>
    <n v="5"/>
    <s v="JEMBER"/>
    <s v="BANYUWANGI"/>
    <s v="RGJ"/>
    <s v="REG"/>
    <s v="AO"/>
    <s v="NEW SALES"/>
    <s v="2P INET + VOICE"/>
    <s v="Completed (PS)"/>
    <s v="RBS-Regional 3"/>
    <d v="2026-08-13T14:29:57"/>
    <d v="2026-08-14T17:19:27"/>
    <n v="69365250"/>
    <n v="3332817007"/>
    <n v="152516206919"/>
    <s v="toko Ageng parijatah"/>
    <s v="ODP-RGJ-FK/39 FK/D03/39.01"/>
    <s v="WO061676726"/>
    <m/>
    <m/>
    <m/>
    <n v="114.249541573226"/>
    <n v="-8.3563315976011801"/>
    <s v="MD|MYDB-20260813265222|DC30004/MC30053|toko Ageng parijatah|085646829209"/>
    <s v="MYDIGIBIZPARTNER"/>
    <m/>
    <m/>
    <m/>
    <m/>
    <m/>
    <m/>
    <m/>
    <m/>
    <s v="Management Janji"/>
    <s v="2026-08-14 13:00:00 | M Janji : (14 AGUSTUS 2026) jam Pasang : siang Note : hubungi pelanggan jika ingin kelokasi"/>
    <s v="FCC"/>
    <s v="13-08-2026 14:39:50"/>
    <d v="2026-08-14T13:00:00"/>
    <m/>
    <s v="PS"/>
    <s v="RGJ"/>
    <s v="NO ADDON"/>
    <n v="20260814"/>
    <s v="Completed"/>
    <s v="HSI Bisnis Bundling Phone PSB 70% - Free 800 Menit Promo - 300 Mbps"/>
    <s v="INDIBIZ"/>
    <m/>
    <m/>
    <d v="2026-08-14T13:00:00"/>
    <s v="2026-08-14 13:00:00 | M Janji : (14 AGUSTUS 2026) jam Pasang : siang Note : hubungi pelanggan jika ingin kelokasi"/>
    <n v="2026"/>
    <n v="8"/>
    <n v="14"/>
    <d v="2026-08-14T00:00:00"/>
    <n v="-0.54166666666424135"/>
    <x v="0"/>
    <x v="16"/>
  </r>
  <r>
    <n v="2325"/>
    <n v="1002505994"/>
    <n v="3"/>
    <x v="7"/>
    <n v="4"/>
    <s v="KUDUS"/>
    <s v="JEPARA"/>
    <s v="JPR"/>
    <s v="DPS"/>
    <s v="AO"/>
    <s v="NEW SALES"/>
    <m/>
    <s v="98 | OSS - CANCEL COMPLETE"/>
    <s v="DPS-Private Conglomeration"/>
    <d v="2026-08-03T12:36:43"/>
    <d v="2026-08-05T09:13:04"/>
    <n v="66038855"/>
    <m/>
    <n v="142539117474"/>
    <s v="PT SANATEL"/>
    <s v="ODP-JPR-FC/04"/>
    <s v="WO060784063"/>
    <m/>
    <m/>
    <m/>
    <n v="110.66379101096599"/>
    <n v="-6.5994853946696104"/>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2:40:00"/>
    <m/>
    <s v="Kendala Pelanggan"/>
    <s v="CANCEL"/>
    <s v="JPR"/>
    <s v="NO ADDON"/>
    <m/>
    <s v="Cancel Completed"/>
    <s v="- 11_11446;Biaya PSB HSI EBIS Tunai di Depan ~ 11[500000]  - SP_NOSS;SP_NOSS ~ Internet NOSS Multispeed Network[0]  - SP_NOSS;SP_NOSS ~ Internet NOSS Multispeed Network[0]  - E23015;E23015 ~ ES23 - Perangkat ONT[0]  - E23015~null~44292;E23015||11||Abodeme"/>
    <s v="INDIBIZ"/>
    <m/>
    <m/>
    <d v="2026-08-03T13:30:00"/>
    <s v="DPS;PCS; LOP284912 ;PSB HSI BISNIS 50Mbps; PIC Rudi Agus Cahyono 081390816621; AM : ERLANGGA 406745 081212619208 406745@telkom.co.id  "/>
    <m/>
    <m/>
    <m/>
    <e v="#NUM!"/>
    <e v="#NUM!"/>
    <x v="1"/>
    <x v="3"/>
  </r>
  <r>
    <n v="2326"/>
    <n v="1002527825"/>
    <n v="3"/>
    <x v="4"/>
    <n v="4"/>
    <s v="SEMARANG"/>
    <s v="UNGARAN"/>
    <s v="BWE"/>
    <s v="REG"/>
    <s v="AO"/>
    <s v="NEW SALES"/>
    <s v="1P INET"/>
    <s v="Completed (PS)"/>
    <s v="RBS-Regional 3"/>
    <d v="2026-08-15T09:49:56"/>
    <d v="2026-08-15T19:17:21"/>
    <n v="69366617"/>
    <m/>
    <n v="141459107979"/>
    <s v="Toko dan kost Surya"/>
    <s v="ODP-BWE-FC/004"/>
    <s v="WO061802090"/>
    <m/>
    <m/>
    <m/>
    <n v="110.4302114"/>
    <n v="-7.1841704000000002"/>
    <s v="|MN02374|MYIA-000902782464/POI/Priyadi Handoko/081225566432/handoko.link@gmail.com"/>
    <s v="MYIB_ASSISTANT"/>
    <m/>
    <m/>
    <m/>
    <m/>
    <m/>
    <m/>
    <m/>
    <m/>
    <s v="Management Janji"/>
    <s v="2026-08-16 08:00:00 | Jam pemasangan : 12.00 Info Tambahan : Hubungi pelanggan dulu sebelum ke lokasi terimakasih "/>
    <s v="FCC"/>
    <s v="15-08-2026 09:55:09"/>
    <d v="2026-08-16T08:00:00"/>
    <m/>
    <s v="PS"/>
    <s v="BWE"/>
    <s v="NO ADDON"/>
    <n v="20260815"/>
    <s v="Completed"/>
    <s v="HSI Bisnis Promo HUT Telkom PSB 70% - 300 Mbps"/>
    <s v="INDIBIZ"/>
    <m/>
    <m/>
    <d v="2026-08-16T08:00:00"/>
    <s v="2026-08-16 08:00:00 | Jam pemasangan : 12.00 Info Tambahan : Hubungi pelanggan dulu sebelum ke lokasi terimakasih "/>
    <n v="2026"/>
    <n v="8"/>
    <n v="15"/>
    <d v="2026-08-15T00:00:00"/>
    <n v="-1.3333333333357587"/>
    <x v="0"/>
    <x v="3"/>
  </r>
  <r>
    <n v="2327"/>
    <n v="1002519223"/>
    <n v="3"/>
    <x v="2"/>
    <n v="5"/>
    <s v="KEDIRI"/>
    <s v="KEDIRI"/>
    <s v="MJT"/>
    <s v="REG"/>
    <s v="AO"/>
    <s v="NEW SALES"/>
    <s v="1P INET"/>
    <s v="Completed (PS)"/>
    <s v="RBS-Regional 3"/>
    <d v="2026-08-11T10:16:56"/>
    <d v="2026-08-11T16:37:38"/>
    <n v="69363004"/>
    <m/>
    <n v="152640225877"/>
    <s v="ILHAM STORE"/>
    <s v="ODP-MJT-FA/50 FA/D06/50.01"/>
    <s v="WO061471643"/>
    <m/>
    <m/>
    <m/>
    <n v="111.93897843360899"/>
    <n v="-7.71024476939676"/>
    <s v="MD|MYDB-20260810264888|DN00001/MN01011|ILHAM STORE|085850876219"/>
    <s v="MYDIGIBIZPARTNER"/>
    <m/>
    <m/>
    <m/>
    <m/>
    <m/>
    <m/>
    <m/>
    <m/>
    <s v="Management Janji"/>
    <s v="2026-08-12 08:00:00 | M Janji : (12/08/2026) jam Pasang : 09:00 Note : hubungi pelanggan jika ingin kelokasi "/>
    <s v="FCC"/>
    <d v="2026-11-08T10:39:50"/>
    <d v="2026-08-12T08:00:00"/>
    <m/>
    <s v="PS"/>
    <s v="MJT"/>
    <s v="NO ADDON"/>
    <n v="20260811"/>
    <s v="Completed"/>
    <s v="HSI Bisnis Promo HUT Telkom PSB 70% - 50 Mbps"/>
    <s v="INDIBIZ"/>
    <m/>
    <m/>
    <d v="2026-08-12T08:00:00"/>
    <s v="2026-08-12 08:00:00 | M Janji : (12/08/2026) jam Pasang : 09:00 Note : hubungi pelanggan jika ingin kelokasi "/>
    <n v="2026"/>
    <n v="8"/>
    <n v="11"/>
    <d v="2026-08-11T00:00:00"/>
    <n v="-1.3333333333357587"/>
    <x v="0"/>
    <x v="5"/>
  </r>
  <r>
    <n v="2328"/>
    <n v="1002508902"/>
    <n v="3"/>
    <x v="5"/>
    <n v="5"/>
    <s v="SINGARJA"/>
    <s v="GIANYAR"/>
    <s v="GIN"/>
    <s v="REG"/>
    <s v="AO"/>
    <s v="NEW SALES"/>
    <m/>
    <s v="Completed (PS)"/>
    <s v="RBS-Regional 3"/>
    <d v="2026-08-04T15:29:21"/>
    <d v="2026-08-07T08:01:43"/>
    <n v="69358460"/>
    <m/>
    <n v="172407213204"/>
    <s v="SD NEGERI 4 KERAMAS"/>
    <s v="ODP-GIN-FB/04"/>
    <s v="WO060918019"/>
    <m/>
    <m/>
    <m/>
    <n v="115.3215168"/>
    <n v="-8.5734911"/>
    <s v="|MN02658|/PIC EKA YENI ASTUTI/085934480643/sdn4keramas@gmail.com"/>
    <s v="Sales Force DBS"/>
    <m/>
    <m/>
    <m/>
    <m/>
    <m/>
    <m/>
    <m/>
    <m/>
    <s v="Management Janji"/>
    <s v="2026-08-05 13:00:00|Tanggal pemasangan : 05 agustus 2026 Jam pemasangan : 08.00 - 12.00 Info Tambahan : Hubungi pelanggan dulu sebelum ke lokasi terimakasih|40010577|MYDITA"/>
    <s v="FCC"/>
    <d v="2026-04-08T15:40:01"/>
    <d v="2026-08-05T13:00:00"/>
    <m/>
    <s v="PS"/>
    <s v="GIN"/>
    <s v="NO ADDON"/>
    <n v="20260807"/>
    <s v="Completed"/>
    <s v="- 11_11446;Biaya PSB HSI EBIS Tunai di Depan ~ 11[150000]  - SP_NOSS;SP_NOSS ~ Internet NOSS Multispeed Network[0]  - E23015;E23015 ~ ES23 - Perangkat ONT[0]  - E23015~null~44292;E23015||11||Abodemen 0[0]  - E23015~null~E23015_SWONTPREM;SWONTPREM ~ Biaya "/>
    <s v="INDIBIZ"/>
    <m/>
    <m/>
    <d v="2026-08-05T13:00:00"/>
    <s v="2026-08-05 13:00:00|Tanggal pemasangan : 05 agustus 2026 Jam pemasangan : 08.00 - 12.00 Info Tambahan : Hubungi pelanggan dulu sebelum ke lokasi terimakasih|40010577|MYDITA"/>
    <n v="2026"/>
    <n v="8"/>
    <n v="7"/>
    <d v="2026-08-07T00:00:00"/>
    <n v="1.4583333333357587"/>
    <x v="2"/>
    <x v="31"/>
  </r>
  <r>
    <n v="2329"/>
    <n v="1002505592"/>
    <n v="3"/>
    <x v="4"/>
    <n v="4"/>
    <s v="PEKALONGAN"/>
    <s v="BREBES"/>
    <s v="TTL"/>
    <s v="REG"/>
    <s v="AO"/>
    <s v="NEW SALES"/>
    <s v="1P INET"/>
    <s v="CANCEL COMPLETED"/>
    <s v="RBS-Regional 3"/>
    <d v="2026-08-03T09:18:34"/>
    <d v="2026-08-05T09:05:26"/>
    <n v="69355675"/>
    <m/>
    <m/>
    <s v="CV. SUBEKTI SETIABUDI"/>
    <m/>
    <s v="WO060499289"/>
    <m/>
    <m/>
    <m/>
    <n v="108.87929"/>
    <n v="-6.8726000000000003"/>
    <s v="|MN00292|MYIA-092902820817/POI/M IMAM SUROSO/081914133690/surosoimam840@gmail.com"/>
    <s v="MYIB_ASSISTANT"/>
    <m/>
    <m/>
    <m/>
    <m/>
    <m/>
    <m/>
    <m/>
    <m/>
    <s v="Management Janji"/>
    <s v="2026-08-01 08:00:00 | Jam Pemasangan : 09.00 Tanggal Pemasangan : JUMAT, 31 JULI 2026 Info Tambahan : Hubungi pelanggan sebelum datang ke lokasi, terima kasih."/>
    <s v="FCC"/>
    <d v="2026-03-08T09:25:39"/>
    <d v="2026-08-01T00:00:00"/>
    <m/>
    <s v="REJECT_FCC"/>
    <s v="TTL"/>
    <s v="NO ADDON"/>
    <m/>
    <s v="DECLINE : Pelanggan tidak ingin menunggu Muhammad Fauzan Fidhianta 40961370|MYDITA"/>
    <s v="HSI Bisnis Promo HUT Telkom PSB 70% - 100 Mbps"/>
    <s v="INDIBIZ"/>
    <m/>
    <s v="DECLINE : Pelanggan tidak ingin menunggu Muhammad Fauzan Fidhianta 40961370|MYDITA"/>
    <d v="2026-08-01T08:00:00"/>
    <s v="2026-08-01 08:00:00 | Jam Pemasangan : 09.00 Tanggal Pemasangan : JUMAT, 31 JULI 2026 Info Tambahan : Hubungi pelanggan sebelum datang ke lokasi, terima kasih."/>
    <m/>
    <m/>
    <m/>
    <e v="#NUM!"/>
    <e v="#NUM!"/>
    <x v="1"/>
    <x v="3"/>
  </r>
  <r>
    <n v="2330"/>
    <n v="1002512393"/>
    <n v="3"/>
    <x v="6"/>
    <n v="5"/>
    <s v="SIDOARJO"/>
    <s v="INNER - JATIM TIMUR"/>
    <s v="GDA"/>
    <s v="REG"/>
    <s v="AO"/>
    <s v="NEW SALES"/>
    <s v="1P INET"/>
    <s v="Completed (PS)"/>
    <s v="RBS-Regional 3"/>
    <d v="2026-08-06T13:25:57"/>
    <d v="2026-08-07T14:45:01"/>
    <n v="69359962"/>
    <m/>
    <n v="152317261813"/>
    <s v="PT. ASIA LUKI TRADING"/>
    <s v="ODP-GDA-FBH/05 FBH/D01/05.01"/>
    <s v="WO061076492"/>
    <m/>
    <m/>
    <m/>
    <n v="112.7206841"/>
    <n v="-7.3978486999999999"/>
    <s v="|MN00884|MYIA-049780388744/POI/Muhammad Zakky/082229331765/facclukas@gmail.com"/>
    <s v="MYIB_ASSISTANT"/>
    <m/>
    <m/>
    <m/>
    <m/>
    <m/>
    <m/>
    <m/>
    <m/>
    <s v="Management Janji"/>
    <s v="2026-08-07 15:00:00 | Nama PIC : Zakky No HP : 082229331765 Alt : 087848063429 M Janji : 07/08/2026 Jam Pasang : 08.00 - 13:00  NoteÃ‚Â :  hubungi terlebih dahulu sebelum kelokasi "/>
    <s v="FCC"/>
    <d v="2026-06-08T13:40:05"/>
    <d v="2026-08-07T15:00:00"/>
    <m/>
    <s v="PS"/>
    <s v="GDA"/>
    <s v="NO ADDON"/>
    <n v="20260807"/>
    <s v="Completed"/>
    <s v="HSI Bisnis Basic Promo HUT Telkom PSB 70% - 50 Mbps"/>
    <s v="INDIBIZ"/>
    <m/>
    <m/>
    <d v="2026-08-07T15:00:00"/>
    <s v="2026-08-07 15:00:00 | Nama PIC : Zakky No HP : 082229331765 Alt : 087848063429 M Janji : 07/08/2026 Jam Pasang : 08.00 - 13:00  NoteÃ‚Â :  hubungi terlebih dahulu sebelum kelokasi "/>
    <n v="2026"/>
    <n v="8"/>
    <n v="7"/>
    <d v="2026-08-07T00:00:00"/>
    <n v="-0.625"/>
    <x v="0"/>
    <x v="17"/>
  </r>
  <r>
    <n v="2331"/>
    <n v="1002516600"/>
    <n v="3"/>
    <x v="0"/>
    <n v="5"/>
    <s v="MATARAM"/>
    <s v="LOMBOK TIMUR UTARA"/>
    <s v="MBG"/>
    <s v="DGS"/>
    <s v="AO"/>
    <s v="NEW SALES"/>
    <m/>
    <s v="98 | OSS - CANCEL COMPLETE"/>
    <s v="DGS-B2B TREG"/>
    <d v="2026-08-09T16:40:36"/>
    <d v="2026-08-10T18:13:32"/>
    <n v="69361952"/>
    <m/>
    <n v="172620205018"/>
    <s v="UD MAJU LANCAR"/>
    <s v="ODP-MBG-FAK/02"/>
    <s v="WO061334895"/>
    <m/>
    <m/>
    <m/>
    <n v="116.53228161176401"/>
    <n v="-8.6046895246647708"/>
    <s v="MD|MYTN-4001010030019|SYSTEM|UD MAJU LANCAR|081959302305/ hpmahesa08@gmail.com"/>
    <s v="Sales Profesional"/>
    <m/>
    <m/>
    <m/>
    <m/>
    <m/>
    <m/>
    <m/>
    <m/>
    <s v="Management Janji"/>
    <s v="APPOINTMENT DESC 2026-08-09 16:39:00|Nama PIC : INDRA No Hp : 081959302305 Alt : Manja : 09 AGUSTUS 2026 Jam : 18.00 Note : Hubungi pelanggan terlebih dahulu|NE2261|MYDITA"/>
    <s v="FCC"/>
    <d v="2026-09-08T16:54:49"/>
    <m/>
    <s v="Kendala Pelanggan"/>
    <s v="CANCEL"/>
    <s v="MBG"/>
    <s v="NO ADDON"/>
    <m/>
    <s v="Cancel Completed"/>
    <s v="- 11_11450;Biaya PSB Reguler HSI EBIS ~ 11[150000]  - SP_NOSS;SP_NOSS ~ Internet NOSS Multispeed Network[0]  - SP_NOSS;SP_NOSS ~ Internet NOSS Multispeed Network[0]  - E23046;E23046 ~ ES23 - Paket HSI Bisnis[0]  - E23046~null~E23046_UNL;UNL ~ Internet-Lin"/>
    <s v="INDIBIZ"/>
    <m/>
    <m/>
    <d v="2026-08-09T12:00:00"/>
    <s v="APPOINTMENT DESC 2026-08-09 16:39:00|Nama PIC : INDRA No Hp : 081959302305 Alt : Manja : 09 AGUSTUS 2026 Jam : 18.00 Note : Hubungi pelanggan terlebih dahulu|NE2261|MYDITA"/>
    <m/>
    <m/>
    <m/>
    <e v="#NUM!"/>
    <e v="#NUM!"/>
    <x v="1"/>
    <x v="9"/>
  </r>
  <r>
    <n v="2332"/>
    <n v="1002511661"/>
    <n v="3"/>
    <x v="4"/>
    <n v="4"/>
    <s v="PEKALONGAN"/>
    <s v="PEMALANG"/>
    <s v="RDD"/>
    <s v="REG"/>
    <s v="AO"/>
    <s v="NEW SALES"/>
    <m/>
    <s v="WAITING AKTIFASI IHLD"/>
    <s v="RBS-Regional 3"/>
    <d v="2026-08-06T09:49:46"/>
    <d v="2026-08-06T18:09:03"/>
    <n v="69358113"/>
    <m/>
    <m/>
    <s v="PT GLOBAL JET EXPRESS"/>
    <m/>
    <s v="WO060881525"/>
    <m/>
    <m/>
    <m/>
    <n v="109.239997"/>
    <n v="-7.0606"/>
    <s v="AMRBS;403099;TREG4;MUHAMMAD MASTUR;081226139781;CP IS MAELAL HIKAM;082324798182;PAKET 2S INET VOICE 50 MBPS (479.000);PT GLOBAL JET EXPRESS//KEDUNGBANTENG;input by Tito"/>
    <s v="Account Manager"/>
    <m/>
    <m/>
    <m/>
    <m/>
    <m/>
    <m/>
    <m/>
    <m/>
    <s v="Management Janji"/>
    <s v="2026-08-06 08:00:00|Nama PIC : Bp Hikam No HP : 082324798182 No Alt : - M Janji : 06 Agustus 2026 Jam Pasang : Pagi / Siang Note : hubungi pelanggan jika ingin ke lokasi, terima kasih|40951378|MYDITA"/>
    <s v="FCC"/>
    <d v="2026-06-08T09:55:05"/>
    <d v="2026-08-06T00:00:00"/>
    <m/>
    <s v="UNSC"/>
    <s v="RDD"/>
    <s v="NO ADDON"/>
    <m/>
    <s v="WAITING:  |MYDITA"/>
    <s v="- 11_11446;Biaya PSB HSI EBIS Tunai di Depan ~ 11[150000]  - SP_NOSS;SP_NOSS ~ Internet NOSS Multispeed Network[0]  - E23046;E23046 ~ ES23 - Paket HSI Bisnis[0]  - E23046~null~E23046_UNL;UNL ~ Internet-Link Unlimited Internet Usage ~ E23046[0]  - E23046~n"/>
    <s v="INDIBIZ"/>
    <m/>
    <m/>
    <d v="2026-08-06T08:00:00"/>
    <s v="2026-08-06 08:00:00|Nama PIC : Bp Hikam No HP : 082324798182 No Alt : - M Janji : 06 Agustus 2026 Jam Pasang : Pagi / Siang Note : hubungi pelanggan jika ingin ke lokasi, terima kasih|40951378|MYDITA"/>
    <m/>
    <m/>
    <m/>
    <e v="#NUM!"/>
    <e v="#NUM!"/>
    <x v="1"/>
    <x v="3"/>
  </r>
  <r>
    <n v="2333"/>
    <n v="1002514199"/>
    <n v="3"/>
    <x v="5"/>
    <n v="5"/>
    <s v="SINGARJA"/>
    <s v="SINGARAJA"/>
    <s v="SGR"/>
    <s v="REG"/>
    <s v="AO"/>
    <s v="NEW SALES"/>
    <m/>
    <s v="Completed (PS)"/>
    <s v="RBS-Regional 3"/>
    <d v="2026-08-07T10:48:56"/>
    <d v="2026-08-08T09:31:15"/>
    <n v="69357509"/>
    <m/>
    <n v="172424836842"/>
    <s v="TK NEGERI LILIGUNDI"/>
    <s v="ODP-SGR-FCU/35"/>
    <s v="WO061146473"/>
    <m/>
    <m/>
    <m/>
    <n v="115.098439174446"/>
    <n v="-8.12850882318142"/>
    <s v="|MC10009|/TK NEGERI LILIGUNDI/PIC IDA AYU KADE MARET/082221571674/081246431476/tknegerililigundi20@gmail.com"/>
    <s v="Sales Force DBS"/>
    <m/>
    <m/>
    <m/>
    <m/>
    <m/>
    <m/>
    <m/>
    <m/>
    <s v="Management Janji"/>
    <s v="2026-08-04 13:00:00|Nama PIC: bu ida ayu  Notel: 082221571674  Alt: -   Tanggal: 4/8/2026  Jam Pasang: Siang  Note: Hubungi sebelum ke lokasi, terimakasih.  |40961370|MYDITA"/>
    <s v="FCC"/>
    <d v="2026-07-08T10:55:20"/>
    <m/>
    <m/>
    <s v="PS"/>
    <s v="SGR"/>
    <s v="NETMONK"/>
    <n v="20260808"/>
    <s v="Completed"/>
    <s v="- 11_11446;Biaya PSB HSI EBIS Tunai di Depan ~ 11[150000]  - E23015;E23015 ~ ES23 - Perangkat ONT[0]  - E23015~null~44292;E23015||11||Abodemen 0[0]  - E23015~null~E23015_SWONT;SWONT ~ Biaya Sewa ONT ~ E23015[30000]  - E25061;E25061 ~ ES25 - Paket HSI Basi"/>
    <s v="INDIBIZ"/>
    <m/>
    <m/>
    <d v="2026-08-07T07:00:00"/>
    <s v="2026-08-04 13:00:00|Nama PIC: bu ida ayu  Notel: 082221571674  Alt: -   Tanggal: 4/8/2026  Jam Pasang: Siang  Note: Hubungi sebelum ke lokasi, terimakasih.  |40961370|MYDITA"/>
    <n v="2026"/>
    <n v="8"/>
    <n v="8"/>
    <d v="2026-08-08T00:00:00"/>
    <n v="0.70833333333575865"/>
    <x v="0"/>
    <x v="34"/>
  </r>
  <r>
    <n v="2334"/>
    <n v="1002512387"/>
    <n v="3"/>
    <x v="2"/>
    <n v="5"/>
    <s v="MALANG"/>
    <s v="BATU"/>
    <s v="SGS"/>
    <s v="REG"/>
    <s v="AO"/>
    <s v="NEW SALES"/>
    <m/>
    <s v="Completed (PS)"/>
    <s v="RBS-Regional 3"/>
    <d v="2026-08-06T13:25:01"/>
    <d v="2026-08-06T15:08:21"/>
    <n v="69358315"/>
    <m/>
    <n v="152721299700"/>
    <s v="Rumah Kost Bunga Sakura"/>
    <s v="ODP-SGS-FF/126"/>
    <s v="WO061077127"/>
    <m/>
    <m/>
    <m/>
    <n v="112.73863489999999"/>
    <n v="-7.9160344"/>
    <s v="|MN00814|MYIA-066834258501/POI/Lasinah/089601828558/ainuranwar022@gmail.com"/>
    <s v="Sales Profesional"/>
    <m/>
    <m/>
    <m/>
    <m/>
    <m/>
    <m/>
    <m/>
    <m/>
    <s v="Management Janji"/>
    <s v="2026-08-05 13:00:00 | Nama PIC: bp ainur   Notel: 089601828558  Alt: -   Tanggal: 5/8/2026  Jam Pasang: Siang  Note: Hubungi sebelum ke lokasi, terimakasih."/>
    <s v="FCC"/>
    <d v="2026-06-08T13:40:05"/>
    <m/>
    <m/>
    <s v="PS"/>
    <s v="SGS"/>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5 13:00:00 | Nama PIC: bp ainur   Notel: 089601828558  Alt: -   Tanggal: 5/8/2026  Jam Pasang: Siang  Note: Hubungi sebelum ke lokasi, terimakasih."/>
    <n v="2026"/>
    <n v="8"/>
    <n v="6"/>
    <d v="2026-08-06T00:00:00"/>
    <n v="-0.29166666666424135"/>
    <x v="0"/>
    <x v="11"/>
  </r>
  <r>
    <n v="2335"/>
    <n v="1002520314"/>
    <n v="3"/>
    <x v="6"/>
    <n v="5"/>
    <s v="PASURUAN"/>
    <s v="PROBOLINGGO"/>
    <s v="PBL"/>
    <s v="REG"/>
    <s v="AO"/>
    <s v="NEW SALES"/>
    <m/>
    <s v="Completed (PS)"/>
    <s v="RBS-Regional 3"/>
    <d v="2026-08-11T15:01:43"/>
    <d v="2026-08-12T11:21:29"/>
    <n v="69363511"/>
    <m/>
    <n v="152505340825"/>
    <s v="KOGJA"/>
    <s v="ODP-PBL-FG/104"/>
    <s v="WO061518277"/>
    <m/>
    <m/>
    <m/>
    <n v="113.2203813"/>
    <n v="-7.7702065999999999"/>
    <s v="|MN01316|/KOGJA/WINBACK 2.0 HSI B2B (1:1) 100MBPS 535RB PSB DISC 70%//Kogjamedia@gmail.com/ACHMAD ARFIAN RIFKI/82215224543"/>
    <s v="Sales Force DBS"/>
    <m/>
    <m/>
    <m/>
    <m/>
    <m/>
    <m/>
    <m/>
    <m/>
    <s v="Management Janji"/>
    <s v="2026-08-12 13:00:00|Nama PIC : bapak ahmad No HP : 082215224543 Alt :  M Janji : (RABU/12/AGUSTUS/2026) jam Pasang : 09:00 Note : hubungi pelanggan jika ingin kelokasi|40961371|MYDITA"/>
    <s v="FCC"/>
    <d v="2026-11-08T15:10:17"/>
    <d v="2026-08-12T13:00:00"/>
    <m/>
    <s v="PS"/>
    <s v="PBL"/>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13:00:00"/>
    <s v="2026-08-12 13:00:00|Nama PIC : bapak ahmad No HP : 082215224543 Alt :  M Janji : (RABU/12/AGUSTUS/2026) jam Pasang : 09:00 Note : hubungi pelanggan jika ingin kelokasi|40961371|MYDITA"/>
    <n v="2026"/>
    <n v="8"/>
    <n v="12"/>
    <d v="2026-08-12T00:00:00"/>
    <n v="-0.54166666666424135"/>
    <x v="0"/>
    <x v="26"/>
  </r>
  <r>
    <n v="2336"/>
    <n v="1002517433"/>
    <n v="3"/>
    <x v="4"/>
    <n v="4"/>
    <s v="SEMARANG"/>
    <s v="INNER - SEMARANG JATENG UTARA"/>
    <s v="JHR"/>
    <s v="REG"/>
    <s v="AO"/>
    <s v="NEW SALES"/>
    <m/>
    <s v="98 | OSS - CANCEL COMPLETE"/>
    <s v="RBS-Regional 2"/>
    <d v="2026-08-10T11:29:13"/>
    <d v="2026-08-13T10:26:03"/>
    <n v="68988943"/>
    <m/>
    <n v="142406122706"/>
    <s v="PT. SECURINDO PACKATAMA INDONESIA"/>
    <s v="ODP-JHR-FCW/010"/>
    <s v="WO061394104"/>
    <m/>
    <m/>
    <m/>
    <n v="110.41603619999999"/>
    <n v="-6.978529"/>
    <s v="AMRBS;950223;ALDHIAZ;JKT OUTER;HSI Bisnis PSB 70% - 50 Mbps - (439000);CP Lily Ismalia 089687353200 ALT 0813-8375-5100;promotion@secureparking.co.id"/>
    <s v="Account Manager"/>
    <m/>
    <m/>
    <m/>
    <m/>
    <m/>
    <m/>
    <m/>
    <m/>
    <s v="Management Janji"/>
    <s v="2026-08-11 13:00:00|Tanggal pemasangan: 11/08/2026 Jam pemasangan : pagi / siang Info Tambahan : Hubungi pelanggan dulu sebelum ke lokasi terima kasih.|40951378|MYDITA"/>
    <s v="FCC"/>
    <d v="2026-10-08T11:40:04"/>
    <d v="2026-08-11T13:00:00"/>
    <s v="Kendala Pelanggan"/>
    <s v="CANCEL"/>
    <s v="JHR"/>
    <s v="NO ADDON"/>
    <m/>
    <s v="Cancel Completed"/>
    <s v="- 11_11446;Biaya PSB HSI EBIS Tunai di Depan ~ 11[150000]  - SP_NOSS;SP_NOSS ~ Internet NOSS Multispeed Network[0]  - SP_NOSS;SP_NOSS ~ Internet NOSS Multispeed Network[0]  - E23015;E23015 ~ ES23 - Perangkat ONT[0]  - E23015~null~44292;E23015||11||Abodeme"/>
    <s v="INDIBIZ"/>
    <m/>
    <m/>
    <d v="2026-08-11T13:00:00"/>
    <s v="2026-08-11 13:00:00|Tanggal pemasangan: 11/08/2026 Jam pemasangan : pagi / siang Info Tambahan : Hubungi pelanggan dulu sebelum ke lokasi terima kasih.|40951378|MYDITA"/>
    <m/>
    <m/>
    <m/>
    <e v="#NUM!"/>
    <e v="#NUM!"/>
    <x v="1"/>
    <x v="3"/>
  </r>
  <r>
    <n v="2337"/>
    <n v="1002506592"/>
    <n v="3"/>
    <x v="5"/>
    <n v="5"/>
    <s v="DENPASAR"/>
    <s v="JIMBARAN"/>
    <s v="JBR"/>
    <s v="REG"/>
    <s v="AO"/>
    <s v="NEW SALES"/>
    <m/>
    <s v="Completed (PS)"/>
    <s v="RBS-Regional 3"/>
    <d v="2026-08-03T17:44:38"/>
    <d v="2026-08-04T10:42:32"/>
    <n v="69356742"/>
    <m/>
    <n v="172415798673"/>
    <s v="KOST SAFIRA LIMA SAUDARA"/>
    <s v="ODP-JBR-FG/08"/>
    <s v="WO060830546"/>
    <m/>
    <m/>
    <m/>
    <n v="115.17363687"/>
    <n v="-8.754737531"/>
    <s v="MD|MYDB-20260801264132|DN00001/MN00737|KOST SAFIRA LIMA SAUDARA|087862145892"/>
    <s v="MYDIGIBIZPARTNER"/>
    <m/>
    <m/>
    <m/>
    <m/>
    <m/>
    <m/>
    <m/>
    <m/>
    <s v="Management Janji"/>
    <s v="2026-08-02 13:00:00 | telp :087862145892  Tanggal pemasangan :02/08/2026  Jam pemasangan : pagi/siang  Info Tambahan : Hubungi pelanggan dulu sebelum ke lokasi  terima kasih"/>
    <s v="FCC"/>
    <d v="2026-03-08T17:54:48"/>
    <m/>
    <m/>
    <s v="PS"/>
    <s v="JBR"/>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13:00:00 | telp :087862145892  Tanggal pemasangan :02/08/2026  Jam pemasangan : pagi/siang  Info Tambahan : Hubungi pelanggan dulu sebelum ke lokasi  terima kasih"/>
    <n v="2026"/>
    <n v="8"/>
    <n v="4"/>
    <d v="2026-08-04T00:00:00"/>
    <n v="0.70833333333575865"/>
    <x v="0"/>
    <x v="30"/>
  </r>
  <r>
    <n v="2338"/>
    <n v="1002510709"/>
    <n v="3"/>
    <x v="3"/>
    <n v="4"/>
    <s v="MAGELANG"/>
    <s v="MAGELANG"/>
    <s v="MGE"/>
    <s v="REG"/>
    <s v="AO"/>
    <s v="NEW SALES"/>
    <m/>
    <s v="Completed (PS)"/>
    <s v="RBS-Regional 3"/>
    <d v="2026-08-05T14:11:12"/>
    <d v="2026-08-07T07:30:36"/>
    <n v="69359242"/>
    <m/>
    <n v="146137149183"/>
    <s v="KSPPS ANUGERAH GRABAG"/>
    <s v="ODP-MGE-FU/013"/>
    <s v="WO061050304"/>
    <m/>
    <m/>
    <m/>
    <n v="110.32652330000001"/>
    <n v="-7.3696593000000004"/>
    <s v="AMRBS ; 980066; AM ; GINA LYSA PUTRI ; TREG3 ; MAGELANG ;PSB 1S HSI BISNIS PROMO 1:1 100 MB;SARWANI HIDAYAT 081568233250; anugerah.grabag@gmail.com"/>
    <s v="Account Manager"/>
    <m/>
    <m/>
    <m/>
    <m/>
    <m/>
    <m/>
    <m/>
    <m/>
    <s v="Management Janji"/>
    <s v="2026-08-13 08:00:00|Tanggal pemasangan: 6/08/2026 Jam pemasangan : pagi / siang Info Tambahan : Hubungi pelanggan dulu sebelum ke lokasi. terima kasih|40010577|MYDITA"/>
    <s v="FCC"/>
    <d v="2026-05-08T14:25:36"/>
    <d v="2026-08-13T08:00:00"/>
    <m/>
    <s v="PS"/>
    <s v="MGE"/>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13T08:00:00"/>
    <s v="2026-08-13 08:00:00|Tanggal pemasangan: 6/08/2026 Jam pemasangan : pagi / siang Info Tambahan : Hubungi pelanggan dulu sebelum ke lokasi. terima kasih|40010577|MYDITA"/>
    <n v="2026"/>
    <n v="8"/>
    <n v="7"/>
    <d v="2026-08-07T00:00:00"/>
    <n v="-6.3333333333357587"/>
    <x v="0"/>
    <x v="3"/>
  </r>
  <r>
    <n v="2339"/>
    <n v="1002530694"/>
    <n v="3"/>
    <x v="1"/>
    <n v="5"/>
    <s v="MADURA"/>
    <s v="BANGKALAN"/>
    <s v="BKL"/>
    <s v="REG"/>
    <s v="AO"/>
    <s v="NEW SALES"/>
    <s v="1P INET"/>
    <s v="MIE - SEND SURVEY"/>
    <s v="RBS-Regional 3"/>
    <d v="2026-08-17T11:38:56"/>
    <d v="2026-08-17T11:40:01"/>
    <n v="69367975"/>
    <m/>
    <n v="152435222811"/>
    <s v="sdn 6 jaddih"/>
    <s v="ODP-BKL-FBL/31 FBL/D03/31.01"/>
    <s v="WO061921059"/>
    <m/>
    <m/>
    <m/>
    <n v="112.741118855774"/>
    <n v="-7.0992810448970802"/>
    <s v="MD|MYDB-20260816265674|DN00001/MN00802|sdn 6 jaddih|082330821145"/>
    <s v="MYDIGIBIZPARTNER"/>
    <m/>
    <m/>
    <m/>
    <m/>
    <m/>
    <m/>
    <m/>
    <m/>
    <s v="Management Janji"/>
    <s v="2026-08-18 13:00:00 | Nama Pic : BP MUHYIDIN No Hp Pic : 082330821145 Jam Pemasangan : 08:00 - 12.00 Tanggal Pemasangan : SELASA 18 AGUSTUS 2026 Info Tambahan : Hubungi pelanggan sebelum datang ke lokasi"/>
    <s v="FCC"/>
    <s v="17-08-2026 11:40:22"/>
    <d v="2026-08-18T13:00:00"/>
    <m/>
    <s v="SURVEY_NEW_MANJA"/>
    <s v="BKL"/>
    <s v="NETMONK"/>
    <m/>
    <s v="MIE - SEND SURVEY"/>
    <s v="HSI Bisnis Bundling Netmonk Promo 2026 PSB 70% - 200 Mbps"/>
    <s v="INDIBIZ"/>
    <m/>
    <m/>
    <d v="2026-08-18T13:00:00"/>
    <s v="2026-08-18 13:00:00 | Nama Pic : BP MUHYIDIN No Hp Pic : 082330821145 Jam Pemasangan : 08:00 - 12.00 Tanggal Pemasangan : SELASA 18 AGUSTUS 2026 Info Tambahan : Hubungi pelanggan sebelum datang ke lokasi"/>
    <m/>
    <m/>
    <m/>
    <e v="#NUM!"/>
    <e v="#NUM!"/>
    <x v="1"/>
    <x v="1"/>
  </r>
  <r>
    <n v="2340"/>
    <n v="1002505763"/>
    <n v="3"/>
    <x v="0"/>
    <n v="5"/>
    <s v="KUPANG"/>
    <s v="ATAMBUA"/>
    <s v="KLH"/>
    <s v="DPS"/>
    <s v="AO"/>
    <s v="NEW SALES"/>
    <m/>
    <s v="8 | OSS - PONR"/>
    <s v="DPS-Logistic &amp; Manufacturing"/>
    <d v="2026-08-03T10:29:47"/>
    <d v="2026-08-14T10:07:15"/>
    <n v="69357273"/>
    <m/>
    <n v="172515213498"/>
    <s v="PT Nusantara Ekspres Kilat Hub Teluk Mutiara (Replacement)"/>
    <s v="ODP-KLH-FB/10"/>
    <s v="WO060765799"/>
    <m/>
    <m/>
    <m/>
    <n v="124.535782640501"/>
    <n v="-8.2188334798349896"/>
    <s v="P26-204164 ; PIC Agyl Nur Fahrurrozi, agyl.fahrurrozi@spxexpress.com, 081515454098  "/>
    <s v="TAM"/>
    <m/>
    <m/>
    <m/>
    <m/>
    <m/>
    <m/>
    <m/>
    <m/>
    <s v="Management Janji"/>
    <s v="P26-204164 ; PIC Agyl Nur Fahrurrozi, agyl.fahrurrozi@spxexpress.com, 081515454098  "/>
    <s v="FCC"/>
    <d v="2026-03-08T10:40:22"/>
    <m/>
    <m/>
    <s v="ACT_COM"/>
    <s v="KLH"/>
    <s v="NO ADDON"/>
    <m/>
    <s v="PONR"/>
    <s v="- 11_11450;Biaya PSB Reguler HSI EBIS ~ 11[150000]  - E23015;E23015 ~ ES23 - Perangkat ONT[0]  - E23015~null~44292;E23015||11||Abodemen 0[0]  - E23015~null~E23015_SWONT;SWONT ~ Biaya Sewa ONT ~ E23015[30000]  - E23046;E23046 ~ ES23 - Paket HSI Bisnis[0]  "/>
    <s v="INDIBIZ"/>
    <m/>
    <m/>
    <d v="2026-08-03T13:00:00"/>
    <s v="P26-204164 ; PIC Agyl Nur Fahrurrozi, agyl.fahrurrozi@spxexpress.com, 081515454098  "/>
    <m/>
    <m/>
    <m/>
    <e v="#NUM!"/>
    <e v="#NUM!"/>
    <x v="1"/>
    <x v="32"/>
  </r>
  <r>
    <n v="2341"/>
    <n v="1002509667"/>
    <n v="3"/>
    <x v="0"/>
    <n v="5"/>
    <s v="MATARAM"/>
    <s v="INNER - NUSA TENGGARA"/>
    <s v="MTR"/>
    <s v="REG"/>
    <s v="AO"/>
    <s v="NEW SALES"/>
    <s v="1P INET"/>
    <s v="Completed (PS)"/>
    <s v="RBS-Regional 3"/>
    <d v="2026-08-05T08:58:58"/>
    <d v="2026-08-06T12:59:03"/>
    <n v="69358763"/>
    <m/>
    <n v="172601796813"/>
    <s v="Toko Depirtn Karangsukun"/>
    <s v="ODP-MTR-FDE/79 FDE/D07/79.01"/>
    <s v="WO060950825"/>
    <m/>
    <m/>
    <m/>
    <n v="116.11249789999999"/>
    <n v="-8.5882553000000001"/>
    <s v="MD|MYDB-20260804264345|SC00001/MC00046|Toko Depirtn Karangsukun|082339474323"/>
    <s v="MYDIGIBIZPARTNER"/>
    <m/>
    <m/>
    <m/>
    <m/>
    <m/>
    <m/>
    <m/>
    <m/>
    <s v="Management Janji"/>
    <s v="2026-08-06 15:00:00 | Tanggal pemasangan: 06/08/2026 Jam pemasangan : pagi / siang Info Tambahan : Hubungi pelanggan dulu sebelum ke lokasi terima kasih"/>
    <s v="FCC"/>
    <d v="2026-05-08T09:24:57"/>
    <d v="2026-08-06T15:00:00"/>
    <m/>
    <s v="PS"/>
    <s v="MTR"/>
    <s v="NO ADDON"/>
    <n v="20260806"/>
    <s v="Completed"/>
    <s v="HSI Bisnis Promo HUT Telkom PSB 70% - 75 Mbps"/>
    <s v="INDIBIZ"/>
    <m/>
    <m/>
    <d v="2026-08-06T15:00:00"/>
    <s v="2026-08-06 15:00:00 | Tanggal pemasangan: 06/08/2026 Jam pemasangan : pagi / siang Info Tambahan : Hubungi pelanggan dulu sebelum ke lokasi terima kasih"/>
    <n v="2026"/>
    <n v="8"/>
    <n v="6"/>
    <d v="2026-08-06T00:00:00"/>
    <n v="-0.625"/>
    <x v="0"/>
    <x v="23"/>
  </r>
  <r>
    <n v="2342"/>
    <n v="1002515583"/>
    <n v="3"/>
    <x v="3"/>
    <n v="4"/>
    <s v="PURWOKERTO"/>
    <s v="PURBALINGGA"/>
    <s v="BBT"/>
    <s v="REG"/>
    <s v="AO"/>
    <s v="NEW SALES"/>
    <s v="1P INET"/>
    <s v="102 | FOLLOW UP COMPLETED"/>
    <s v="RBS-Regional 3"/>
    <d v="2026-08-08T08:34:56"/>
    <d v="2026-08-10T12:56:21"/>
    <n v="69361219"/>
    <m/>
    <n v="146394104897"/>
    <s v="SD N 1 Serayukaranganyar"/>
    <s v="ODP-BBT-FE/023 FE/D04/023.01"/>
    <s v="WO061234434"/>
    <m/>
    <m/>
    <m/>
    <n v="109.335966"/>
    <n v="-7.2959639999999997"/>
    <s v="|MN02834|MYIA-009639503687/POI/Muhamad Iqbal/0895380071743/sdnegeri1serayukaranganyar@gmail.com"/>
    <s v="MYIB_ASSISTANT"/>
    <m/>
    <m/>
    <m/>
    <m/>
    <m/>
    <m/>
    <m/>
    <m/>
    <s v="Management Janji"/>
    <s v="2026-08-09 15:00:00 | Nama PIC : Bp Iqbal No Hp : 0895380071743 No Alt : - Tgl Pemasangan : 09 Agustus 2026 Interval : PAGI SIANG Note : Hubungi pelanggan terlebih dahulu"/>
    <s v="FCC"/>
    <d v="2026-08-08T08:39:49"/>
    <d v="2026-08-09T15:00:00"/>
    <s v="Kendala Pelanggan"/>
    <s v="REVOKE"/>
    <s v="BBT"/>
    <s v="NO ADDON"/>
    <m/>
    <s v="Follow Up Revoke Completed, New Order ID : SC1002517663"/>
    <s v="HSI Bisnis Basic Promo HUT Telkom PSB 70% - 50 Mbps"/>
    <s v="INDIBIZ"/>
    <m/>
    <m/>
    <d v="2026-08-09T15:00:00"/>
    <s v="2026-08-09 15:00:00 | Nama PIC : Bp Iqbal No Hp : 0895380071743 No Alt : - Tgl Pemasangan : 09 Agustus 2026 Interval : PAGI SIANG Note : Hubungi pelanggan terlebih dahulu"/>
    <m/>
    <m/>
    <m/>
    <e v="#NUM!"/>
    <e v="#NUM!"/>
    <x v="1"/>
    <x v="3"/>
  </r>
  <r>
    <n v="2343"/>
    <n v="1002522637"/>
    <n v="3"/>
    <x v="4"/>
    <n v="4"/>
    <s v="PEKALONGAN"/>
    <s v="PEKALONGAN"/>
    <s v="KDW"/>
    <s v="REG"/>
    <s v="AO"/>
    <s v="NEW SALES"/>
    <s v="1P INET"/>
    <s v="Completed (PS)"/>
    <s v="RBS-Regional 3"/>
    <d v="2026-08-12T15:28:56"/>
    <d v="2026-08-13T13:51:57"/>
    <n v="69364438"/>
    <m/>
    <n v="146285103793"/>
    <s v="lavika outfit"/>
    <s v="ODP-KDW-FV/132 FV/D02/132.01"/>
    <s v="WO061604876"/>
    <m/>
    <m/>
    <m/>
    <n v="109.6441954"/>
    <n v="-6.9931412999999996"/>
    <s v="|MN01881|MYIA-046985616666/POI/nur asep/08813803360/lamborgasep@gmail.com"/>
    <s v="MYIB_ASSISTANT"/>
    <m/>
    <m/>
    <m/>
    <m/>
    <m/>
    <m/>
    <m/>
    <m/>
    <s v="Management Janji"/>
    <s v="2026-08-13 15:00:00 | Nama PIC : Bp Nur asep No HP : 08813803360 No Alt : - M Janji :  13 Agustus 2026 Jam Pasang : Pagi / Siang Note : hubungi pelanggan jika ingin kelokasi"/>
    <s v="FCC"/>
    <d v="2026-12-08T15:39:50"/>
    <d v="2026-08-13T15:00:00"/>
    <m/>
    <s v="PS"/>
    <s v="KDW"/>
    <s v="NO ADDON"/>
    <n v="20260813"/>
    <s v="Completed"/>
    <s v="HSI Bisnis Promo HUT Telkom PSB 70% - 50 Mbps"/>
    <s v="INDIBIZ"/>
    <m/>
    <m/>
    <d v="2026-08-13T15:00:00"/>
    <s v="2026-08-13 15:00:00 | Nama PIC : Bp Nur asep No HP : 08813803360 No Alt : - M Janji :  13 Agustus 2026 Jam Pasang : Pagi / Siang Note : hubungi pelanggan jika ingin kelokasi"/>
    <n v="2026"/>
    <n v="8"/>
    <n v="13"/>
    <d v="2026-08-13T00:00:00"/>
    <n v="-0.625"/>
    <x v="0"/>
    <x v="3"/>
  </r>
  <r>
    <n v="2344"/>
    <n v="1002517083"/>
    <n v="3"/>
    <x v="1"/>
    <n v="5"/>
    <s v="SBY UTARA"/>
    <s v="KENJERAN"/>
    <s v="KPS"/>
    <s v="DGS"/>
    <s v="AO"/>
    <s v="NEW SALES"/>
    <m/>
    <s v="Completed (PS)"/>
    <s v="DGS-B2B TREG"/>
    <d v="2026-08-10T09:41:49"/>
    <d v="2026-08-11T18:32:07"/>
    <n v="56583609"/>
    <m/>
    <n v="152404213503"/>
    <s v="PEMKOT INTERNET AREA PUBLIK"/>
    <s v="ODP-KBL-FBC/27"/>
    <s v="WO061363043"/>
    <m/>
    <m/>
    <m/>
    <n v="112.74917055084499"/>
    <n v="-7.2316215852285302"/>
    <s v="GS SURAMADU/ AM HANIF/ PSB INET ONLY 100 MBPS/ AREA PUBLIK PAUD SERUNI/ JL BOLODEWO 46, SIDOTOPO/ PIC FIKRI 081213131927 PAK SUYONO 082233607744"/>
    <s v="Account Manager"/>
    <m/>
    <m/>
    <m/>
    <m/>
    <m/>
    <m/>
    <m/>
    <m/>
    <s v="Management Janji"/>
    <s v="GS SURAMADU/ AM HANIF/ PSB INET ONLY 100 MBPS/ AREA PUBLIK PAUD SERUNI/ JL BOLODEWO 46, SIDOTOPO/ PIC FIKRI 081213131927 PAK SUYONO 082233607744"/>
    <s v="FCC"/>
    <d v="2026-10-08T09:55:35"/>
    <m/>
    <m/>
    <s v="PS"/>
    <s v="KPS"/>
    <s v="NO ADDON"/>
    <n v="20260811"/>
    <s v="Completed"/>
    <s v="- 11_11450;Biaya PSB Reguler HSI EBIS ~ 11[150000]  - SP_NOSS;SP_NOSS ~ Internet NOSS Multispeed Network[0]  - SP_NOSS;SP_NOSS ~ Internet NOSS Multispeed Network[0]  - E23046;E23046 ~ ES23 - Paket HSI Bisnis[0]  - E23046~null~E23046_UNL;UNL ~ Internet-Lin"/>
    <s v="INDIBIZ"/>
    <m/>
    <m/>
    <d v="2026-08-10T12:30:00"/>
    <s v="GS SURAMADU/ AM HANIF/ PSB INET ONLY 100 MBPS/ AREA PUBLIK PAUD SERUNI/ JL BOLODEWO 46, SIDOTOPO/ PIC FIKRI 081213131927 PAK SUYONO 082233607744"/>
    <n v="2026"/>
    <n v="8"/>
    <n v="11"/>
    <d v="2026-08-11T00:00:00"/>
    <n v="0.47916666666424135"/>
    <x v="0"/>
    <x v="27"/>
  </r>
  <r>
    <n v="2345"/>
    <n v="1002524111"/>
    <n v="3"/>
    <x v="1"/>
    <n v="5"/>
    <s v="SBY UTARA"/>
    <s v="KENJERAN"/>
    <s v="KPS"/>
    <s v="DGS"/>
    <s v="AO"/>
    <s v="NEW SALES"/>
    <m/>
    <s v="Completed (PS)"/>
    <s v="DGS-B2B TREG"/>
    <d v="2026-08-13T12:34:53"/>
    <d v="2026-08-14T20:07:56"/>
    <n v="68983250"/>
    <m/>
    <n v="152404213611"/>
    <s v=" INTERNET PELAYANAN MASYARAKAT 2025"/>
    <s v="ODP-KBL-FAZ/23"/>
    <s v="WO061661779"/>
    <m/>
    <m/>
    <m/>
    <n v="112.74611694201801"/>
    <n v="-7.2293465322514399"/>
    <s v="GS SURAMADU/ AM HANIF/ PSB INET ONLY 50 MBPS/ TERMINAL AMPEL/ PIC DAVIP 082245657000"/>
    <s v="Account Manager"/>
    <m/>
    <m/>
    <m/>
    <m/>
    <m/>
    <m/>
    <m/>
    <m/>
    <s v="Management Janji"/>
    <s v="GS SURAMADU/ AM HANIF/ PSB INET ONLY 50 MBPS/ TERMINAL AMPEL/ PIC DAVIP 082245657000"/>
    <s v="FCC"/>
    <s v="13-08-2026 12:39:48"/>
    <m/>
    <m/>
    <s v="PS"/>
    <s v="KPS"/>
    <s v="NO ADDON"/>
    <n v="20260814"/>
    <s v="Completed"/>
    <s v="- 11_11450;Biaya PSB Reguler HSI EBIS ~ 11[150000]  - E23046;E23046 ~ ES23 - Paket HSI Bisnis[0]  - E23046~null~E23046_UNL;UNL ~ Internet-Link Unlimited Internet Usage ~ E23046[0]  - E23046~null~44877;E23046||11||Abodemen 0[0]  - E23046~null~E23046_HSIE50"/>
    <s v="INDIBIZ"/>
    <m/>
    <m/>
    <d v="2026-08-13T13:30:00"/>
    <s v="GS SURAMADU/ AM HANIF/ PSB INET ONLY 50 MBPS/ TERMINAL AMPEL/ PIC DAVIP 082245657000"/>
    <n v="2026"/>
    <n v="8"/>
    <n v="14"/>
    <d v="2026-08-14T00:00:00"/>
    <n v="0.4375"/>
    <x v="0"/>
    <x v="27"/>
  </r>
  <r>
    <n v="2346"/>
    <n v="1002527184"/>
    <n v="3"/>
    <x v="4"/>
    <n v="4"/>
    <s v="PEKALONGAN"/>
    <s v="SLAWI"/>
    <s v="SLW"/>
    <s v="REG"/>
    <s v="AO"/>
    <s v="NEW SALES"/>
    <s v="1P INET"/>
    <s v="Completed (PS)"/>
    <s v="RBS-Regional 3"/>
    <d v="2026-08-14T16:34:57"/>
    <d v="2026-08-15T14:47:01"/>
    <n v="69366350"/>
    <m/>
    <n v="142283119607"/>
    <s v="UQ CLINIC"/>
    <s v="ODP-SLW-FC/016"/>
    <s v="WO061771183"/>
    <m/>
    <m/>
    <m/>
    <n v="109.1268804"/>
    <n v="-6.9630562999999999"/>
    <s v="|MC50013|MYIA-096233119093/POI/Dwi Kartiko/081542882000/uqclinic@gmail.com"/>
    <s v="MYIB_ASSISTANT"/>
    <m/>
    <m/>
    <m/>
    <m/>
    <m/>
    <m/>
    <m/>
    <m/>
    <s v="Management Janji"/>
    <s v="2026-08-15 13:00:00 |  M Janji : (15/08/2026) jam Pasang :pagi Note : hubungi pelanggan jika ingin kelokasi "/>
    <s v="FCC"/>
    <s v="14-08-2026 16:39:53"/>
    <d v="2026-08-15T13:00:00"/>
    <m/>
    <s v="PS"/>
    <s v="SLW"/>
    <s v="NO ADDON"/>
    <n v="20260815"/>
    <s v="Completed"/>
    <s v="HSI Bisnis Promo HUT Telkom PSB 70% - 150 Mbps"/>
    <s v="INDIBIZ"/>
    <m/>
    <m/>
    <d v="2026-08-15T13:00:00"/>
    <s v="2026-08-15 13:00:00 |  M Janji : (15/08/2026) jam Pasang :pagi Note : hubungi pelanggan jika ingin kelokasi "/>
    <n v="2026"/>
    <n v="8"/>
    <n v="15"/>
    <d v="2026-08-15T00:00:00"/>
    <n v="-0.54166666666424135"/>
    <x v="0"/>
    <x v="3"/>
  </r>
  <r>
    <n v="2347"/>
    <n v="1002514430"/>
    <n v="3"/>
    <x v="3"/>
    <n v="4"/>
    <s v="PURWOKERTO"/>
    <s v="PURWOKERTO"/>
    <s v="SUK"/>
    <s v="REG"/>
    <s v="AO"/>
    <s v="NEW SALES"/>
    <m/>
    <s v="Completed (PS)"/>
    <s v="RBS-Regional 3"/>
    <d v="2026-08-07T11:54:16"/>
    <d v="2026-08-07T14:11:00"/>
    <n v="69359347"/>
    <m/>
    <n v="146374601254"/>
    <s v="SEKOLAH NASIONAL TERINTEGRASI 2 BANYUMAS"/>
    <s v="ODP-SUK-FM/011"/>
    <s v="WO061154023"/>
    <m/>
    <m/>
    <m/>
    <n v="109.2979445"/>
    <n v="-7.4742898999999996"/>
    <s v="|MC80052|MYIA-069319206183/POI/SIGIT PURNOMO ADI/085701442444/11sigitpadi10@gmail.com"/>
    <s v="Sales Profesional"/>
    <m/>
    <m/>
    <m/>
    <m/>
    <m/>
    <m/>
    <m/>
    <m/>
    <s v="Management Janji"/>
    <s v="2026-08-06 13:00:00 | Tanggal pemasangan: 6/08/2026  Jam pemasangan : pagi / siang  Info Tambahan : Hubungi pelanggan dulu sebelum ke lokasi.  terima kasih"/>
    <s v="FCC"/>
    <d v="2026-07-08T11:55:04"/>
    <m/>
    <m/>
    <s v="PS"/>
    <s v="SUK"/>
    <s v="NO ADDON"/>
    <n v="20260807"/>
    <s v="Completed"/>
    <s v="- 11_11446;Biaya PSB HSI EBIS Tunai di Depan ~ 11[150000]  - E25060;E25060 ~ ES25 - Paket HSI Bisnis (HSIE) Khusus Winback 2.0[0]  - E25060~null~E25060_UNL;UNL ~ Internet-Link Unlimited Internet Usage ~ E25060[0]  - E25060~null~105343;E25060||11||Abodemen"/>
    <s v="INDIBIZ"/>
    <m/>
    <m/>
    <d v="2026-08-07T07:00:00"/>
    <s v="2026-08-06 13:00:00 | Tanggal pemasangan: 6/08/2026  Jam pemasangan : pagi / siang  Info Tambahan : Hubungi pelanggan dulu sebelum ke lokasi.  terima kasih"/>
    <n v="2026"/>
    <n v="8"/>
    <n v="7"/>
    <d v="2026-08-07T00:00:00"/>
    <n v="-0.29166666666424135"/>
    <x v="0"/>
    <x v="3"/>
  </r>
  <r>
    <n v="2348"/>
    <n v="1002528727"/>
    <n v="3"/>
    <x v="4"/>
    <n v="4"/>
    <s v="PEKALONGAN"/>
    <s v="BREBES"/>
    <s v="BMU"/>
    <s v="REG"/>
    <s v="AO"/>
    <s v="NEW SALES"/>
    <m/>
    <s v="Completed (PS)"/>
    <s v="RBS-Regional 3"/>
    <d v="2026-08-15T16:47:28"/>
    <d v="2026-08-15T17:24:59"/>
    <n v="69363445"/>
    <m/>
    <n v="146281108285"/>
    <s v="SPBU 4452216 SAKALIBELS"/>
    <s v="ODP-BMU-FV/015"/>
    <s v="WO061836590"/>
    <m/>
    <m/>
    <m/>
    <n v="109.0171977"/>
    <n v="-7.2361803"/>
    <s v="AMRBS;403095;REG3;BAYU;085100296564;HSI 1S 100MB;535k;PIC 087834130181;spbusakalibelsss16@gmail.com"/>
    <s v="Account Manager"/>
    <m/>
    <m/>
    <m/>
    <m/>
    <m/>
    <m/>
    <m/>
    <m/>
    <s v="Management Janji"/>
    <s v="2026-08-14 13:00:00|Nama PIC:  bu tasya   No HP: 087834130181  Alt:  Tanggal: 14/8/2026  Jam Pasang: Siang  Note: Hubungi sebelum ke lokasi, terimakasih.|40010577|MYDITA"/>
    <s v="FCC"/>
    <s v="15-08-2026 16:55:08"/>
    <m/>
    <m/>
    <s v="PS"/>
    <s v="BMU"/>
    <s v="NO ADDON"/>
    <n v="20260815"/>
    <s v="Completed"/>
    <s v="- 11_11446;Biaya PSB HSI EBIS Tunai di Depan ~ 11[150000]  - E23015;E23015 ~ ES23 - Perangkat ONT[0]  - E23015~null~44292;E23015||11||Abodemen 0[0]  - E23015~null~E23015_SWONTPREM;SWONTPREM ~ Biaya Sewa ONT Premium ~ E23015[50000]  - E25060;E25060 ~ ES25 "/>
    <s v="INDIBIZ"/>
    <m/>
    <m/>
    <d v="2026-08-15T07:00:00"/>
    <s v="2026-08-14 13:00:00|Nama PIC:  bu tasya   No HP: 087834130181  Alt:  Tanggal: 14/8/2026  Jam Pasang: Siang  Note: Hubungi sebelum ke lokasi, terimakasih.|40010577|MYDITA"/>
    <n v="2026"/>
    <n v="8"/>
    <n v="15"/>
    <d v="2026-08-15T00:00:00"/>
    <n v="-0.29166666666424135"/>
    <x v="0"/>
    <x v="3"/>
  </r>
  <r>
    <n v="2349"/>
    <n v="1002516361"/>
    <n v="3"/>
    <x v="5"/>
    <n v="5"/>
    <s v="SINGARJA"/>
    <s v="TABANAN"/>
    <s v="TBN"/>
    <s v="REG"/>
    <s v="AO"/>
    <s v="NEW SALES"/>
    <m/>
    <s v="Completed (PS)"/>
    <s v="RBS-Regional 3"/>
    <d v="2026-08-09T10:14:35"/>
    <d v="2026-08-11T07:58:28"/>
    <n v="69360552"/>
    <m/>
    <n v="172413244382"/>
    <s v="PT. MITRA BALI SUKSES"/>
    <s v="ODP-TBN-FK/04"/>
    <s v="WO061306198"/>
    <m/>
    <m/>
    <m/>
    <n v="115.1337"/>
    <n v="-8.5526999999999997"/>
    <s v="|MN02545|/PIC WAHYUDI/08995847815-081381829072/it.info@mitrabalisukses.co.id"/>
    <s v="Sales Force DBS"/>
    <m/>
    <m/>
    <m/>
    <m/>
    <m/>
    <m/>
    <m/>
    <m/>
    <s v="Management Janji"/>
    <s v="2026-08-08 08:00:00|Nama PIC:  bp wahyudi   No HP: 08995847815  Alt:  Tanggal: 8/8/2026  Jam Pasang: Pagi  Note: Hubungi sebelum ke lokasi, terimakasih|40010577|MYDITA"/>
    <s v="FCC"/>
    <d v="2026-09-08T10:25:41"/>
    <m/>
    <m/>
    <s v="PS"/>
    <s v="TBN"/>
    <s v="NO ADDON"/>
    <n v="20260811"/>
    <s v="Completed"/>
    <s v="- 11_11446;Biaya PSB HSI EBIS Tunai di Depan ~ 11[150000]  - E23015;E23015 ~ ES23 - Perangkat ONT[0]  - E23015~null~44292;E23015||11||Abodemen 0[0]  - E23015~null~E23015_SWONTPREM;SWONTPREM ~ Biaya Sewa ONT Premium ~ E23015[50000]  - E25060;E25060 ~ ES25 "/>
    <s v="INDIBIZ"/>
    <m/>
    <m/>
    <d v="2026-08-09T07:00:00"/>
    <s v="2026-08-08 08:00:00|Nama PIC:  bp wahyudi   No HP: 08995847815  Alt:  Tanggal: 8/8/2026  Jam Pasang: Pagi  Note: Hubungi sebelum ke lokasi, terimakasih|40010577|MYDITA"/>
    <n v="2026"/>
    <n v="8"/>
    <n v="11"/>
    <d v="2026-08-11T00:00:00"/>
    <n v="1.7083333333357587"/>
    <x v="2"/>
    <x v="25"/>
  </r>
  <r>
    <n v="2350"/>
    <n v="1002512024"/>
    <n v="3"/>
    <x v="3"/>
    <n v="4"/>
    <s v="YOGYAKARTA"/>
    <s v="INNER - YOGYA JATENG SELATAN"/>
    <s v="BBS"/>
    <s v="REG"/>
    <s v="AO"/>
    <s v="NEW SALES"/>
    <m/>
    <s v="CANCEL COMPLETED"/>
    <s v="RBS-Regional 2"/>
    <d v="2026-08-06T11:27:42"/>
    <d v="2026-08-10T02:01:11"/>
    <n v="68988943"/>
    <m/>
    <n v="146131120549"/>
    <s v="PT. SECURINDO PACKATAMA INDONESIA"/>
    <s v="ODP-BBS-FG/037"/>
    <m/>
    <m/>
    <m/>
    <m/>
    <n v="110.40086100000001"/>
    <n v="-7.7831450000000002"/>
    <s v="AMRBS;950223;ALDHIAZ;JKT OUTER; Internet Only Bisnis 1:1 Rp439,000 ; PT. Securindo Packatama Indonesia  CP Lily Ismalia  ; 089687353200 - 0813-8375-5100 ; promotion@secureparking.co.id"/>
    <s v="Account Manager"/>
    <m/>
    <m/>
    <m/>
    <m/>
    <m/>
    <m/>
    <m/>
    <m/>
    <m/>
    <m/>
    <m/>
    <d v="2026-06-08T11:39:52"/>
    <m/>
    <m/>
    <s v="REJECT_FCC"/>
    <s v="BBS"/>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46;E23046 ~ ES23 - Paket HSI Bisnis[0]  - E23046~null~E23046_UNL;UNL ~ Inter"/>
    <s v="INDIBIZ"/>
    <m/>
    <s v="Order dicancel oleh SYSTEM remark : CANCEL ORDER by System : pelanggan belum melakukan upload dokumen melebihi 3 hari"/>
    <m/>
    <m/>
    <m/>
    <m/>
    <m/>
    <e v="#NUM!"/>
    <e v="#NUM!"/>
    <x v="1"/>
    <x v="3"/>
  </r>
  <r>
    <n v="2351"/>
    <n v="1002518529"/>
    <n v="3"/>
    <x v="7"/>
    <n v="4"/>
    <s v="SOLO"/>
    <s v="INNER - SOLO JATENG TIMUR"/>
    <s v="SKH"/>
    <s v="REG"/>
    <s v="AO"/>
    <s v="NEW SALES"/>
    <s v="1P INET"/>
    <s v="Completed (PS)"/>
    <s v="RBS-Regional 3"/>
    <d v="2026-08-10T16:44:57"/>
    <d v="2026-08-12T14:11:40"/>
    <n v="69362733"/>
    <m/>
    <n v="143555101853"/>
    <s v="ERABLUE DESA KETEGUHAN"/>
    <s v="ODP-SKH-FU/021 FU/D02/021.01"/>
    <s v="WO061431986"/>
    <m/>
    <m/>
    <m/>
    <n v="110.796819"/>
    <n v="-7.73529"/>
    <s v="|MN02713|MYIA-091446040987/POI/HASBIBINTARO SHIDDIQ/081249549394/nextperdanaone@gmail.com"/>
    <s v="MYIB_ASSISTANT"/>
    <m/>
    <m/>
    <m/>
    <m/>
    <m/>
    <m/>
    <m/>
    <m/>
    <s v="Management Janji"/>
    <s v="2026-08-11 13:00:00 | Waktu pemasnagan : 11 Agustus 2026 Jam pemasangan : 08.00 - 12.00 Mohon hubungi pelanggan sebelum ke lokasi  Terima kasih"/>
    <s v="FCC"/>
    <d v="2026-10-08T16:55:23"/>
    <d v="2026-08-11T13:00:00"/>
    <m/>
    <s v="PS"/>
    <s v="SKH"/>
    <s v="NO ADDON"/>
    <n v="20260812"/>
    <s v="Completed"/>
    <s v="HSI Bisnis PSB 70% - 50 Mbps"/>
    <s v="INDIBIZ"/>
    <m/>
    <m/>
    <d v="2026-08-11T13:00:00"/>
    <s v="2026-08-11 13:00:00 | Waktu pemasnagan : 11 Agustus 2026 Jam pemasangan : 08.00 - 12.00 Mohon hubungi pelanggan sebelum ke lokasi  Terima kasih"/>
    <n v="2026"/>
    <n v="8"/>
    <n v="12"/>
    <d v="2026-08-12T00:00:00"/>
    <n v="0.45833333333575865"/>
    <x v="0"/>
    <x v="3"/>
  </r>
  <r>
    <n v="2352"/>
    <n v="1002516650"/>
    <n v="3"/>
    <x v="0"/>
    <n v="5"/>
    <s v="MATARAM"/>
    <s v="INNER - NUSA TENGGARA"/>
    <s v="MTR"/>
    <s v="REG"/>
    <s v="AO"/>
    <s v="NEW SALES"/>
    <s v="1P INET"/>
    <s v="7 | OSS - PROVISIONING ISSUED"/>
    <s v="RBS-Regional 3"/>
    <d v="2026-08-09T19:17:56"/>
    <d v="2026-08-11T13:07:28"/>
    <n v="69361984"/>
    <m/>
    <n v="172601795352"/>
    <s v="Kios stoorya"/>
    <s v="ODP-MTR-FDP/141"/>
    <s v="WO061342331"/>
    <m/>
    <m/>
    <m/>
    <n v="116.1337049"/>
    <n v="-8.5692354999999996"/>
    <s v="|MC40234|MYIA-098717782473/POI/usman wely saputra/085141292587/kenarisenja07@gmail.com"/>
    <s v="MYIB_ASSISTANT"/>
    <m/>
    <m/>
    <m/>
    <m/>
    <m/>
    <m/>
    <m/>
    <m/>
    <s v="Management Janji"/>
    <s v="2026-08-11 13:00:00 | M Janji : 11 agustus 2026 jam Pasang : siang Note : hubungi pelanggan jika ingin kelokasi"/>
    <s v="FCC"/>
    <d v="2026-09-08T19:25:12"/>
    <d v="2026-08-11T13:00:00"/>
    <m/>
    <s v="PI"/>
    <s v="MTR"/>
    <s v="NO ADDON"/>
    <m/>
    <s v="Provisioning Issued"/>
    <s v="HSI Bisnis Promo HUT Telkom PSB 70% - 50 Mbps"/>
    <s v="INDIBIZ"/>
    <m/>
    <m/>
    <d v="2026-08-11T13:00:00"/>
    <s v="2026-08-11 13:00:00 | M Janji : 11 agustus 2026 jam Pasang : siang Note : hubungi pelanggan jika ingin kelokasi"/>
    <m/>
    <m/>
    <m/>
    <e v="#NUM!"/>
    <e v="#NUM!"/>
    <x v="1"/>
    <x v="23"/>
  </r>
  <r>
    <n v="2353"/>
    <n v="1002509157"/>
    <n v="3"/>
    <x v="1"/>
    <n v="5"/>
    <s v="MADURA"/>
    <s v="PAMEKASAN"/>
    <s v="SMP"/>
    <s v="REG"/>
    <s v="AO"/>
    <s v="NEW SALES"/>
    <s v="1P INET"/>
    <s v="102 | FOLLOW UP COMPLETED"/>
    <s v="RBS-Regional 3"/>
    <d v="2026-08-04T16:23:56"/>
    <d v="2026-08-07T13:34:40"/>
    <n v="69358552"/>
    <m/>
    <n v="152431232303"/>
    <s v="Yayasan Al khoiron"/>
    <s v="ODP-SMP-FBS/05 FBS/D02/05.01"/>
    <s v="WO060919201"/>
    <m/>
    <m/>
    <m/>
    <n v="113.869573809206"/>
    <n v="-7.0706787763099204"/>
    <s v="MD|MYDB-20260804264344|DN00001/MN00572|Yayasan Al khoiron|081957137909"/>
    <s v="MYDIGIBIZPARTNER"/>
    <m/>
    <m/>
    <m/>
    <m/>
    <m/>
    <m/>
    <m/>
    <m/>
    <s v="Management Janji"/>
    <s v="2026-08-05 13:00:00 | Nama PIC : Bp Baharuddin No HP : 081957137909 No Alt : - M Janji : 05 Agustus 2026 Jam Pasang : Pagi / Siang Note : hubungi pelanggan jika ingin ke lokasi, terima kasih"/>
    <s v="FCC"/>
    <d v="2026-04-08T16:25:34"/>
    <d v="2026-08-05T13:00:00"/>
    <s v="Kendala Pelanggan"/>
    <s v="REVOKE"/>
    <s v="SMP"/>
    <s v="NO ADDON"/>
    <m/>
    <s v="Follow Up Revoke Completed, New Order ID : SC1002514620"/>
    <s v="HSI Bisnis Promo HUT Telkom PSB 70% - 300 Mbps"/>
    <s v="INDIBIZ"/>
    <m/>
    <m/>
    <d v="2026-08-05T13:00:00"/>
    <s v="2026-08-05 13:00:00 | Nama PIC : Bp Baharuddin No HP : 081957137909 No Alt : - M Janji : 05 Agustus 2026 Jam Pasang : Pagi / Siang Note : hubungi pelanggan jika ingin ke lokasi, terima kasih"/>
    <m/>
    <m/>
    <m/>
    <e v="#NUM!"/>
    <e v="#NUM!"/>
    <x v="1"/>
    <x v="1"/>
  </r>
  <r>
    <n v="2354"/>
    <n v="1002529578"/>
    <n v="3"/>
    <x v="0"/>
    <n v="5"/>
    <s v="MATARAM"/>
    <s v="INNER - NUSA TENGGARA"/>
    <s v="SWE"/>
    <s v="REG"/>
    <s v="AO"/>
    <s v="NEW SALES"/>
    <m/>
    <s v="Completed (PS)"/>
    <s v="RBS-Regional 3"/>
    <d v="2026-08-16T12:23:43"/>
    <d v="2026-08-16T19:37:57"/>
    <n v="69366556"/>
    <m/>
    <n v="172605804161"/>
    <s v="SRC BOHRI"/>
    <s v="ODP-SWE-FAJ/21"/>
    <s v="WO061870987"/>
    <m/>
    <m/>
    <m/>
    <n v="116.15997249999999"/>
    <n v="-8.6660261999999992"/>
    <s v="MD|MYDB-20260814265393|SB00003/MB00385|SRC BOHRI|081703531950"/>
    <s v="MYDIGIBIZPARTNER"/>
    <m/>
    <m/>
    <m/>
    <m/>
    <m/>
    <m/>
    <m/>
    <m/>
    <s v="Management Janji"/>
    <s v="2026-08-16 08:00:00 | Nama PIC : bapak sabil  No HP :  081703531950  Alt :   M Janji : (MINGGU/16/AGUSTUS/2026)  jam Pasang : 09:00  Note : hubungi pelanggan jika ingin kelokasi"/>
    <s v="FCC"/>
    <s v="16-08-2026 12:25:45"/>
    <m/>
    <m/>
    <s v="PS"/>
    <s v="SWE"/>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6 08:00:00 | Nama PIC : bapak sabil  No HP :  081703531950  Alt :   M Janji : (MINGGU/16/AGUSTUS/2026)  jam Pasang : 09:00  Note : hubungi pelanggan jika ingin kelokasi"/>
    <n v="2026"/>
    <n v="8"/>
    <n v="16"/>
    <d v="2026-08-16T00:00:00"/>
    <n v="-0.29166666666424135"/>
    <x v="0"/>
    <x v="23"/>
  </r>
  <r>
    <n v="2355"/>
    <n v="1002511112"/>
    <n v="3"/>
    <x v="1"/>
    <n v="5"/>
    <s v="SBY UTARA"/>
    <s v="MANYAR"/>
    <s v="MGO"/>
    <s v="REG"/>
    <s v="AO"/>
    <s v="NEW SALES"/>
    <m/>
    <s v="Completed (PS)"/>
    <s v="RBS-Regional 3"/>
    <d v="2026-08-05T16:09:36"/>
    <d v="2026-08-05T17:46:26"/>
    <n v="69351286"/>
    <m/>
    <n v="152413167540"/>
    <s v="STORE KKV PLAZA SURABAYA"/>
    <s v="ODP-DMO-FSY/18"/>
    <s v="WO061009503"/>
    <m/>
    <m/>
    <m/>
    <n v="112.749053"/>
    <n v="-7.2652659999999996"/>
    <s v="AMRBS;402409;AMEX;DODOD HERMANU;RBS-3;SURAMADU;PSB;STORE KKV PLAZA SURABAYA;HSI Bisnis + Netmonk (1:1) 300 Mbps (Rp 1.559.000) PSB Rp 150.000;081274594701;elisa@kkgroup.cn;ELISA MARTA NUGRAHA;Plaza Surabaya Lantai I/SC/029-030, Jalan Pemuda 33-37 Surabaya"/>
    <s v="Sales Force DBS"/>
    <m/>
    <m/>
    <m/>
    <m/>
    <m/>
    <m/>
    <m/>
    <m/>
    <s v="Management Janji"/>
    <s v="2026-07-25 15:00:00|  Nama Pic : TK. AL IRSYAD CILACAP  No Hp Pic : 08122513128  Jam Pemasangan : 08:00 - 12.00  Tanggal Pemasangan : 27 JULI  Info Tambahan : Hubungi pelanggan sebelum datang ke lokasi|BE1295|MYDITA"/>
    <s v="FCC"/>
    <d v="2026-05-08T16:10:18"/>
    <m/>
    <m/>
    <s v="PS"/>
    <s v="MGO"/>
    <s v="NETMONK"/>
    <n v="20260805"/>
    <s v="Completed"/>
    <s v="- 11_11446;Biaya PSB HSI EBIS Tunai di Depan ~ 11[150000]  - E23015;E23015 ~ ES23 - Perangkat ONT[0]  - E23015~null~44292;E23015||11||Abodemen 0[0]  - E23015~null~E23015_SWONTPREM;SWONTPREM ~ Biaya Sewa ONT Premium ~ E23015[50000]  - E23046;E23046 ~ ES23 "/>
    <s v="INDIBIZ"/>
    <m/>
    <m/>
    <d v="2026-08-05T07:00:00"/>
    <s v="2026-07-25 15:00:00|  Nama Pic : TK. AL IRSYAD CILACAP  No Hp Pic : 08122513128  Jam Pemasangan : 08:00 - 12.00  Tanggal Pemasangan : 27 JULI  Info Tambahan : Hubungi pelanggan sebelum datang ke lokasi|BE1295|MYDITA"/>
    <n v="2026"/>
    <n v="8"/>
    <n v="5"/>
    <d v="2026-08-05T00:00:00"/>
    <n v="-0.29166666666424135"/>
    <x v="0"/>
    <x v="8"/>
  </r>
  <r>
    <n v="2356"/>
    <n v="1002522176"/>
    <n v="3"/>
    <x v="4"/>
    <n v="4"/>
    <s v="PEKALONGAN"/>
    <s v="SLAWI"/>
    <s v="BLU"/>
    <s v="REG"/>
    <s v="AO"/>
    <s v="NEW SALES"/>
    <m/>
    <s v="98 | OSS - CANCEL COMPLETE"/>
    <s v="RBS-Regional 3"/>
    <d v="2026-08-12T13:39:31"/>
    <d v="2026-08-14T08:52:48"/>
    <n v="69364249"/>
    <m/>
    <n v="142206131318"/>
    <s v="SPBU BALAPULANG"/>
    <s v="ODP-BLU-FB/054"/>
    <s v="WO061601189"/>
    <m/>
    <m/>
    <m/>
    <n v="109.0895076"/>
    <n v="-7.0709571999999996"/>
    <s v="AMRBS;404469;REG3;ALI;085100284847;HSI 1 S 100MB;535k;PIC 085923381513;spbubalapulang04@gmail.com"/>
    <s v="Account Manager"/>
    <m/>
    <m/>
    <m/>
    <m/>
    <m/>
    <m/>
    <m/>
    <m/>
    <s v="Management Janji"/>
    <s v="2026-08-13 13:00:00|M Janji : (13/08/2026) jam Pasang : 09:00 Note : hubungi pelanggan jika ingin kelokasi|40981182|MYDITA"/>
    <s v="FCC"/>
    <d v="2026-12-08T13:55:01"/>
    <d v="2026-08-13T13:00:00"/>
    <s v="Kendala Pelanggan"/>
    <s v="CANCEL"/>
    <s v="BLU"/>
    <s v="NO ADDON"/>
    <m/>
    <s v="Cancel 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M Janji : (13/08/2026) jam Pasang : 09:00 Note : hubungi pelanggan jika ingin kelokasi|40981182|MYDITA"/>
    <m/>
    <m/>
    <m/>
    <e v="#NUM!"/>
    <e v="#NUM!"/>
    <x v="1"/>
    <x v="3"/>
  </r>
  <r>
    <n v="2357"/>
    <n v="1002508543"/>
    <n v="3"/>
    <x v="5"/>
    <n v="5"/>
    <s v="SINGARJA"/>
    <s v="KLUNGKUNG"/>
    <s v="CDS"/>
    <s v="REG"/>
    <s v="AO"/>
    <s v="NEW SALES"/>
    <m/>
    <s v="102 | FOLLOW UP COMPLETED"/>
    <s v="RBS-Regional 3"/>
    <d v="2026-08-04T14:26:24"/>
    <d v="2026-08-10T17:30:25"/>
    <n v="69358353"/>
    <m/>
    <n v="172404695095"/>
    <s v="ARSHOP Tech"/>
    <s v="ODP-CDS-FD/06"/>
    <s v="WO060927118"/>
    <m/>
    <m/>
    <m/>
    <n v="115.50443869999999"/>
    <n v="-8.5056940999999995"/>
    <s v="|MN02750|/PIC Komang Ari Juniawan/085737334535/ariajoes12062002@gmail.com"/>
    <s v="Sales Force DBS"/>
    <m/>
    <m/>
    <m/>
    <m/>
    <m/>
    <m/>
    <m/>
    <m/>
    <s v="Management Janji"/>
    <s v="2026-08-06 08:00:00|Nama : BP KOMANG ARI JUNIAWAN No Hp : 085737334535 No Alt :  Tgl Pemasangan : 05 Agustus 2026 Interval : SIANG Note : Hubungi pelanggan terlebih dahulu|40981182|MYDITA"/>
    <s v="FCC"/>
    <d v="2026-04-08T14:40:14"/>
    <d v="2026-08-06T08:00:00"/>
    <s v="Kendala Pelanggan"/>
    <s v="REVOKE"/>
    <s v="CDS"/>
    <s v="NO ADDON"/>
    <m/>
    <s v="Follow Up Revoke Completed, New Order ID : SC1002518620"/>
    <s v="- 11_11446;Biaya PSB HSI EBIS Tunai di Depan ~ 11[150000]  - E25060;E25060 ~ ES25 - Paket HSI Bisnis (HSIE) Khusus Winback 2.0[0]  - E25060~null~E25060_UNL;UNL ~ Internet-Link Unlimited Internet Usage ~ E25060[0]  - E25060~null~105343;E25060||11||Abodemen"/>
    <s v="INDIBIZ"/>
    <m/>
    <m/>
    <d v="2026-08-06T08:00:00"/>
    <s v="2026-08-06 08:00:00|Nama : BP KOMANG ARI JUNIAWAN No Hp : 085737334535 No Alt :  Tgl Pemasangan : 05 Agustus 2026 Interval : SIANG Note : Hubungi pelanggan terlebih dahulu|40981182|MYDITA"/>
    <m/>
    <m/>
    <m/>
    <e v="#NUM!"/>
    <e v="#NUM!"/>
    <x v="1"/>
    <x v="6"/>
  </r>
  <r>
    <n v="2358"/>
    <n v="1002509382"/>
    <n v="3"/>
    <x v="4"/>
    <n v="4"/>
    <s v="SEMARANG"/>
    <s v="INNER - SEMARANG JATENG UTARA"/>
    <s v="BMK"/>
    <s v="DGS"/>
    <s v="AO"/>
    <s v="NEW SALES"/>
    <m/>
    <s v="Completed (PS)"/>
    <s v="DGS-B2B TREG"/>
    <d v="2026-08-04T17:43:59"/>
    <d v="2026-08-05T16:56:10"/>
    <n v="69358626"/>
    <m/>
    <n v="141423136289"/>
    <s v="PENDOPO BOROBUDUR"/>
    <s v="ODP-BMK-FY/048"/>
    <s v="WO060927566"/>
    <m/>
    <m/>
    <m/>
    <n v="110.44135"/>
    <n v="-7.0710899999999999"/>
    <s v="DGS HSI | FAISAL | 940218 | TREG 3 | POLDA | REY | 087883068939 | HSIBISNIS500MBPSBASIC"/>
    <s v="Account Manager"/>
    <m/>
    <m/>
    <m/>
    <m/>
    <m/>
    <m/>
    <m/>
    <m/>
    <s v="Management Janji"/>
    <s v="KONFIRMASI UP"/>
    <s v="FCC"/>
    <d v="2026-04-08T17:54:55"/>
    <m/>
    <m/>
    <s v="PS"/>
    <s v="BMK"/>
    <s v="NO ADDON"/>
    <n v="20260805"/>
    <s v="Completed"/>
    <s v="- 11_11450;Biaya PSB Reguler HSI EBIS ~ 11[150000]  - E23015;E23015 ~ ES23 - Perangkat ONT[0]  - E23015~null~44292;E23015||11||Abodemen 0[0]  - E23015~null~E23015_SWONTDUALB;SWONTDUALB ~ Biaya Sewa ONT Dual Band ~ E23015[30000]  - E23040;E23040 ~ Paket HS"/>
    <s v="INDIBIZ"/>
    <m/>
    <m/>
    <d v="2026-08-05T13:00:00"/>
    <s v="KONFIRMASI UP"/>
    <n v="2026"/>
    <n v="8"/>
    <n v="5"/>
    <d v="2026-08-05T00:00:00"/>
    <n v="-0.54166666666424135"/>
    <x v="0"/>
    <x v="3"/>
  </r>
  <r>
    <n v="2359"/>
    <n v="1002510278"/>
    <n v="3"/>
    <x v="2"/>
    <n v="5"/>
    <s v="MALANG"/>
    <s v="BATU"/>
    <s v="BLB"/>
    <s v="REG"/>
    <s v="AO"/>
    <s v="NEW SALES"/>
    <m/>
    <s v="Completed (PS)"/>
    <s v="RBS-Regional 2"/>
    <d v="2026-08-05T11:48:42"/>
    <d v="2026-08-06T16:20:31"/>
    <n v="68937486"/>
    <m/>
    <n v="152702232113"/>
    <s v="PT PROFESIONAL INTERNET INDONESIA"/>
    <s v="ODP-BLB-FCU/02"/>
    <s v="WO060979274"/>
    <m/>
    <m/>
    <m/>
    <n v="112.6377789"/>
    <n v="-7.9402726000000001"/>
    <s v="AMRBS;402711; YUSRI TAUFIK;JKT OUTER ; PT PROFESIONAL INTERNET INDONESIA; pic Rifki / Cp 0852-3203-3363 / PSB indibiz 1P HSI basic 1:2 + Netmonk / mrifkipratama@gmail.com"/>
    <s v="Amex"/>
    <m/>
    <m/>
    <m/>
    <m/>
    <m/>
    <m/>
    <m/>
    <m/>
    <s v="Management Janji"/>
    <s v="2026-08-06 13:00:00|Nama Pic : BP RIFKI No Hp Pic : 085232033363 Jam Pemasangan : 08:00 - 12.00 Tanggal Pemasangan : KAMIS 06 AGUSTUS 2026 Info Tambahan : Hubungi pelanggan sebelum datang ke lokasi, terima kasih.|40961370|MYDITA"/>
    <s v="FCC"/>
    <d v="2026-05-08T11:55:33"/>
    <d v="2026-08-06T13:00:00"/>
    <m/>
    <s v="PS"/>
    <s v="BLB"/>
    <s v="NETMONK"/>
    <n v="20260806"/>
    <s v="Completed"/>
    <s v="- SP_NOSS;SP_NOSS ~ Internet NOSS Multispeed Network[0]  - E23015;E23015 ~ ES23 - Perangkat ONT[0]  - E23015~null~44292;E23015||11||Abodemen 0[0]  - E23015~null~E23015_SWONTPREM;SWONTPREM ~ Biaya Sewa ONT Premium ~ E23015[50000]  - E23047;E23047 ~ ES23 - "/>
    <s v="INDIBIZ"/>
    <m/>
    <m/>
    <d v="2026-08-06T13:00:00"/>
    <s v="2026-08-06 13:00:00|Nama Pic : BP RIFKI No Hp Pic : 085232033363 Jam Pemasangan : 08:00 - 12.00 Tanggal Pemasangan : KAMIS 06 AGUSTUS 2026 Info Tambahan : Hubungi pelanggan sebelum datang ke lokasi, terima kasih.|40961370|MYDITA"/>
    <n v="2026"/>
    <n v="8"/>
    <n v="6"/>
    <d v="2026-08-06T00:00:00"/>
    <n v="-0.54166666666424135"/>
    <x v="0"/>
    <x v="11"/>
  </r>
  <r>
    <n v="2360"/>
    <n v="1002506193"/>
    <n v="3"/>
    <x v="7"/>
    <n v="4"/>
    <s v="KUDUS"/>
    <s v="PATI"/>
    <s v="PAT"/>
    <s v="DPS"/>
    <s v="AO"/>
    <s v="NEW SALES"/>
    <m/>
    <s v="98 | OSS - CANCEL COMPLETE"/>
    <s v="DPS-Logistic &amp; Manufacturing"/>
    <d v="2026-08-03T14:08:43"/>
    <d v="2026-08-06T13:05:12"/>
    <n v="69357583"/>
    <m/>
    <n v="142551119437"/>
    <s v="Hub Gembong"/>
    <s v="ODP-PAT-FAM/012"/>
    <s v="WO060800414"/>
    <m/>
    <m/>
    <m/>
    <n v="110.9408"/>
    <n v="-6.7044240000000004"/>
    <s v="P26-204125 ; PIC Dhimas Permadi Okta, dhimas.dewa@spxexpress.com, 085647823280"/>
    <s v="TAM"/>
    <m/>
    <m/>
    <m/>
    <m/>
    <m/>
    <m/>
    <m/>
    <m/>
    <s v="Management Janji"/>
    <s v="P26-204125 ; PIC Dhimas Permadi Okta, dhimas.dewa@spxexpress.com, 085647823280"/>
    <s v="FCC"/>
    <d v="2026-03-08T14:10:30"/>
    <m/>
    <s v="Kendala Lainnya"/>
    <s v="CANCEL"/>
    <s v="PAT"/>
    <s v="NO ADDON"/>
    <m/>
    <s v="Cancel Completed"/>
    <s v="- 11_11450;Biaya PSB Reguler HSI EBIS ~ 11[150000]  - SP_NOSS;SP_NOSS ~ Internet NOSS Multispeed Network[0]  - E23046;E23046 ~ ES23 - Paket HSI Bisnis[0]  - E23046~null~E23046_UNL;UNL ~ Internet-Link Unlimited Internet Usage ~ E23046[0]  - E23046~null~448"/>
    <s v="INDIBIZ"/>
    <m/>
    <m/>
    <d v="2026-08-03T13:00:00"/>
    <s v="P26-204125 ; PIC Dhimas Permadi Okta, dhimas.dewa@spxexpress.com, 085647823280"/>
    <m/>
    <m/>
    <m/>
    <e v="#NUM!"/>
    <e v="#NUM!"/>
    <x v="1"/>
    <x v="3"/>
  </r>
  <r>
    <n v="2361"/>
    <n v="1002523548"/>
    <n v="3"/>
    <x v="5"/>
    <n v="5"/>
    <s v="SINGARJA"/>
    <s v="KLUNGKUNG"/>
    <s v="SMA"/>
    <s v="REG"/>
    <s v="AO"/>
    <s v="NEW SALES"/>
    <m/>
    <s v="FCC - HD1A - PROGRESS"/>
    <s v="RBS-Regional 3"/>
    <d v="2026-08-13T09:50:37"/>
    <d v="2026-08-13T09:52:42"/>
    <n v="69364827"/>
    <m/>
    <m/>
    <s v="BAV ( Bagus Alit Villa )"/>
    <m/>
    <m/>
    <m/>
    <m/>
    <m/>
    <n v="115.44125"/>
    <n v="-8.4669620000000005"/>
    <s v="|MN02677|/PIC I Gusti Lanang Jelantik/087786694644/agungjelantik61@gmail.com"/>
    <s v="Sales Force DBS"/>
    <m/>
    <m/>
    <m/>
    <m/>
    <m/>
    <m/>
    <m/>
    <m/>
    <s v="Management Janji"/>
    <d v="1970-01-01T00:00:00"/>
    <s v="FCC"/>
    <s v="13-08-2026 09:54:52"/>
    <m/>
    <m/>
    <s v="FCC"/>
    <s v="SMA"/>
    <s v="NO ADDON"/>
    <m/>
    <s v="MYDITA RBS - HD1A - PROGRESS"/>
    <s v="- 11_11446;Biaya PSB HSI EBIS Tunai di Depan ~ 11[150000]  - E23015;E23015 ~ ES23 - Perangkat ONT[0]  - E23015~null~44292;E23015||11||Abodemen 0[0]  - E23015~null~E23015_SWONTPREM;SWONTPREM ~ Biaya Sewa ONT Premium ~ E23015[50000]  - E23047;E23047 ~ ES23 "/>
    <s v="INDIBIZ"/>
    <m/>
    <m/>
    <d v="1970-01-01T00:00:00"/>
    <d v="1970-01-01T00:00:00"/>
    <m/>
    <m/>
    <m/>
    <e v="#NUM!"/>
    <e v="#NUM!"/>
    <x v="1"/>
    <x v="6"/>
  </r>
  <r>
    <n v="2362"/>
    <n v="1002510604"/>
    <n v="3"/>
    <x v="3"/>
    <n v="4"/>
    <s v="YOGYAKARTA"/>
    <s v="SLEMAN"/>
    <s v="GOD"/>
    <s v="REG"/>
    <s v="AO"/>
    <s v="NEW SALES"/>
    <m/>
    <s v="CC - HD1A - INPROGRESS UNCONTACTED"/>
    <s v="RBS-Regional 3"/>
    <d v="2026-08-05T13:41:05"/>
    <d v="2026-08-07T15:21:48"/>
    <n v="69359206"/>
    <m/>
    <n v="146136130060"/>
    <s v="SMP N 4 SENTOLO"/>
    <m/>
    <m/>
    <m/>
    <m/>
    <m/>
    <n v="110.246213"/>
    <n v="-7.8643509765776596"/>
    <s v="|MC80063|/Muhammad Thohar Mahmudi/085725511244/smp4sentolo@gmail.com"/>
    <s v="Sales Profesional"/>
    <m/>
    <m/>
    <m/>
    <m/>
    <m/>
    <m/>
    <m/>
    <m/>
    <m/>
    <m/>
    <m/>
    <d v="2026-05-08T13:54:46"/>
    <m/>
    <m/>
    <s v="FCC"/>
    <s v="GOD"/>
    <s v="NO ADDON"/>
    <m/>
    <s v="UNCONTACTED : Telepon Tidak Diangkat - RNA Muhammad Fauzan Fidhianta 40961370|MYDITA"/>
    <s v="- 11_11446;Biaya PSB HSI EBIS Tunai di Depan ~ 11[150000]  - SP_NOSS;SP_NOSS ~ Internet NOSS Multispeed Network[0]  - SP_NOSS;SP_NOSS ~ Internet NOSS Multispeed Network[0]  - E25060;E25060 ~ ES25 - Paket HSI Bisnis (HSIE) Khusus Winback 2.0[0]  - E25060~n"/>
    <s v="INDIBIZ"/>
    <m/>
    <m/>
    <m/>
    <m/>
    <m/>
    <m/>
    <m/>
    <e v="#NUM!"/>
    <e v="#NUM!"/>
    <x v="1"/>
    <x v="3"/>
  </r>
  <r>
    <n v="2363"/>
    <n v="1002525943"/>
    <n v="3"/>
    <x v="3"/>
    <n v="4"/>
    <s v="MAGELANG"/>
    <s v="MAGELANG"/>
    <s v="MGE"/>
    <s v="REG"/>
    <s v="AO"/>
    <s v="NEW SALES"/>
    <s v="1P INET"/>
    <s v="Completed (PS)"/>
    <s v="RBS-Regional 3"/>
    <d v="2026-08-14T10:40:56"/>
    <d v="2026-08-15T15:44:58"/>
    <n v="69365828"/>
    <m/>
    <n v="146137149756"/>
    <s v="toko lancar jaya"/>
    <s v="ODP-MGE-FAD/055 FAD/D06/055.01"/>
    <s v="WO061728608"/>
    <m/>
    <m/>
    <m/>
    <n v="110.2786116"/>
    <n v="-7.5021559"/>
    <s v="|MN00935|MYIA-053085314536/POI/Haryadi/085113655578/lancarjayatoko123@gmail.com"/>
    <s v="MYIB_ASSISTANT"/>
    <m/>
    <m/>
    <m/>
    <m/>
    <m/>
    <m/>
    <m/>
    <m/>
    <s v="Management Janji"/>
    <s v="2026-08-15 15:00:00 | telp:085113655578 alt : manja : pagi / siang 15/08/2026 hub sebelum ke lokasi "/>
    <s v="FCC"/>
    <s v="14-08-2026 10:54:53"/>
    <d v="2026-08-15T15:00:00"/>
    <m/>
    <s v="PS"/>
    <s v="MGE"/>
    <s v="NO ADDON"/>
    <n v="20260815"/>
    <s v="Completed"/>
    <s v="HSI Bisnis Promo HUT Telkom PSB 70% - 50 Mbps"/>
    <s v="INDIBIZ"/>
    <m/>
    <m/>
    <d v="2026-08-15T15:00:00"/>
    <s v="2026-08-15 15:00:00 | telp:085113655578 alt : manja : pagi / siang 15/08/2026 hub sebelum ke lokasi "/>
    <n v="2026"/>
    <n v="8"/>
    <n v="15"/>
    <d v="2026-08-15T00:00:00"/>
    <n v="-0.625"/>
    <x v="0"/>
    <x v="3"/>
  </r>
  <r>
    <n v="2364"/>
    <n v="1002516852"/>
    <n v="3"/>
    <x v="5"/>
    <n v="5"/>
    <s v="SINGARJA"/>
    <s v="GIANYAR"/>
    <s v="GIN"/>
    <s v="REG"/>
    <s v="AO"/>
    <s v="NEW SALES"/>
    <m/>
    <s v="Completed (PS)"/>
    <s v="RBS-Regional 3"/>
    <d v="2026-08-10T08:41:52"/>
    <d v="2026-08-11T16:17:42"/>
    <n v="69362072"/>
    <m/>
    <n v="172407213745"/>
    <s v="SD NEGERI 2 MEDAHAN"/>
    <s v="ODP-GIN-FC/14"/>
    <s v="WO061373163"/>
    <m/>
    <m/>
    <m/>
    <n v="115.3343012"/>
    <n v="-8.5726931000000004"/>
    <s v="|MN02658|/PIC NI WAYAN PUTRI ADNYANI/081933001477/sdn2medahan@gmail.com"/>
    <s v="Sales Force DBS"/>
    <m/>
    <m/>
    <m/>
    <m/>
    <m/>
    <m/>
    <m/>
    <m/>
    <s v="Management Janji"/>
    <s v="2026-08-11 08:00:00|Nama PIC : ibu putri No HP : 081933001477 Alt :  M Janji : (SELASA/11/AGUSTUS/2026) jam Pasang : 09:00 Note : hubungi pelanggan jika ingin kelokasi|40961371|MYDITA"/>
    <s v="FCC"/>
    <d v="2026-10-08T08:54:46"/>
    <d v="2026-08-11T08:00:00"/>
    <m/>
    <s v="PS"/>
    <s v="GIN"/>
    <s v="NO ADDON"/>
    <n v="20260811"/>
    <s v="Completed"/>
    <s v="- 11_11446;Biaya PSB HSI EBIS Tunai di Depan ~ 11[150000]  - SP_NOSS;SP_NOSS ~ Internet NOSS Multispeed Network[0]  - E25061;E25061 ~ ES25 - Paket HSI Basic (HSIEF) Khusus Winback 2.0[0]  - E25061~null~E25061_UNL;UNL ~ Internet-Link Unlimited Internet Usa"/>
    <s v="INDIBIZ"/>
    <m/>
    <m/>
    <d v="2026-08-11T08:00:00"/>
    <s v="2026-08-11 08:00:00|Nama PIC : ibu putri No HP : 081933001477 Alt :  M Janji : (SELASA/11/AGUSTUS/2026) jam Pasang : 09:00 Note : hubungi pelanggan jika ingin kelokasi|40961371|MYDITA"/>
    <n v="2026"/>
    <n v="8"/>
    <n v="11"/>
    <d v="2026-08-11T00:00:00"/>
    <n v="-0.33333333333575865"/>
    <x v="0"/>
    <x v="31"/>
  </r>
  <r>
    <n v="2365"/>
    <n v="1002525785"/>
    <n v="3"/>
    <x v="6"/>
    <n v="5"/>
    <s v="PASURUAN"/>
    <s v="PROBOLINGGO"/>
    <s v="PBL"/>
    <s v="DGS"/>
    <s v="AO"/>
    <s v="NEW SALES"/>
    <m/>
    <s v="Completed (PS)"/>
    <s v="DGS-B2B TREG"/>
    <d v="2026-08-14T10:07:48"/>
    <d v="2026-08-15T19:12:38"/>
    <n v="69365740"/>
    <m/>
    <n v="152505340839"/>
    <s v="KSOP Probolinggo "/>
    <s v="ODP-PBL-FP/59"/>
    <s v="WO061725818"/>
    <m/>
    <m/>
    <m/>
    <n v="113.21791883204899"/>
    <n v="-7.7272742282131999"/>
    <s v="AM;NITA;930122;GS;PSB 50MBPS;PIC 085233701452"/>
    <s v="Account Manager"/>
    <m/>
    <m/>
    <m/>
    <m/>
    <m/>
    <m/>
    <m/>
    <m/>
    <s v="Management Janji"/>
    <s v="PSB"/>
    <s v="FCC"/>
    <s v="14-08-2026 10:09:48"/>
    <m/>
    <m/>
    <s v="PS"/>
    <s v="PBL"/>
    <s v="NO ADDON"/>
    <n v="20260815"/>
    <s v="Completed"/>
    <s v="- 11_11450;Biaya PSB Reguler HSI EBIS ~ 11[150000]  - E23015;E23015 ~ ES23 - Perangkat ONT[0]  - E23015~null~44292;E23015||11||Abodemen 0[0]  - E23015~null~E23015_SWONT;SWONT ~ Biaya Sewa ONT ~ E23015[30000]  - E24058;E24058 ~ ES24 - Paket HSI Bisnis (HSI"/>
    <s v="INDIBIZ"/>
    <m/>
    <m/>
    <d v="2026-08-14T13:00:00"/>
    <s v="PSB"/>
    <n v="2026"/>
    <n v="8"/>
    <n v="15"/>
    <d v="2026-08-15T00:00:00"/>
    <n v="0.45833333333575865"/>
    <x v="0"/>
    <x v="26"/>
  </r>
  <r>
    <n v="2366"/>
    <n v="1002515323"/>
    <n v="3"/>
    <x v="4"/>
    <n v="4"/>
    <s v="SEMARANG"/>
    <s v="INNER - SEMARANG JATENG UTARA"/>
    <s v="SSL"/>
    <s v="REG"/>
    <s v="AO"/>
    <s v="NEW SALES"/>
    <m/>
    <s v="Completed (PS)"/>
    <s v="RBS-Regional 3"/>
    <d v="2026-08-07T16:41:20"/>
    <d v="2026-08-08T11:25:18"/>
    <n v="69359416"/>
    <m/>
    <n v="141408116054"/>
    <s v="Atlas spa&amp;message"/>
    <s v="ODP-SSL-FBM/004"/>
    <s v="WO061191541"/>
    <m/>
    <m/>
    <m/>
    <n v="110.433022666528"/>
    <n v="-7.0020713229609797"/>
    <s v="|MC50018|MYIA-015451999252/POI/Augustine Alphine surya putra/085601832284/intanmalino0217@gmail.com"/>
    <s v="MYDIGIBIZPARTNER"/>
    <m/>
    <m/>
    <m/>
    <m/>
    <m/>
    <m/>
    <m/>
    <m/>
    <s v="Management Janji"/>
    <s v="2026-08-06 13:00:00 | Jam pemasangan : 12.00  Info Tambahan : Hubungi pelanggan dulu sebelum ke lokasi  terimakasih   "/>
    <s v="FCC"/>
    <d v="2026-07-08T16:55:31"/>
    <m/>
    <m/>
    <s v="PS"/>
    <s v="SSL"/>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7T07:00:00"/>
    <s v="2026-08-06 13:00:00 | Jam pemasangan : 12.00  Info Tambahan : Hubungi pelanggan dulu sebelum ke lokasi  terimakasih   "/>
    <n v="2026"/>
    <n v="8"/>
    <n v="8"/>
    <d v="2026-08-08T00:00:00"/>
    <n v="0.70833333333575865"/>
    <x v="0"/>
    <x v="3"/>
  </r>
  <r>
    <n v="2367"/>
    <n v="1002529656"/>
    <n v="3"/>
    <x v="1"/>
    <n v="5"/>
    <s v="MADURA"/>
    <s v="BANGKALAN"/>
    <s v="SPG"/>
    <s v="REG"/>
    <s v="AO"/>
    <s v="NEW SALES"/>
    <s v="1P INET"/>
    <s v="Completed (PS)"/>
    <s v="RBS-Regional 3"/>
    <d v="2026-08-16T13:28:56"/>
    <d v="2026-08-17T12:29:47"/>
    <n v="69367518"/>
    <m/>
    <n v="152434913722"/>
    <s v="SPPG TAMBELANGAN 2"/>
    <s v="ODP-SPG-FY/51"/>
    <s v="WO061877990"/>
    <m/>
    <m/>
    <m/>
    <n v="113.158331103622"/>
    <n v="-7.0577804585147401"/>
    <s v="MD|MYDB-20260815265528|DN00001/MN02006|SPPG TAMBELANGAN 2|0081717434443"/>
    <s v="MYDIGIBIZPARTNER"/>
    <m/>
    <m/>
    <m/>
    <m/>
    <m/>
    <m/>
    <m/>
    <m/>
    <s v="Management Janji"/>
    <s v="2026-08-17 13:00:00 | Tanggal Pemasangan : 17 Agustus 2026 Jam Pemasangan : 08:00 13:00 Info Tambahan : Hubungi pelanggan dulu sebelum ke lokasi terimakasih"/>
    <s v="FCC"/>
    <s v="16-08-2026 13:39:58"/>
    <d v="2026-08-17T13:00:00"/>
    <m/>
    <s v="PS"/>
    <s v="SPG"/>
    <s v="NO ADDON"/>
    <n v="20260817"/>
    <s v="Completed"/>
    <s v="HSI Bisnis Promo HUT Telkom PSB 70% - 50 Mbps"/>
    <s v="INDIBIZ"/>
    <m/>
    <m/>
    <d v="2026-08-17T13:00:00"/>
    <s v="2026-08-17 13:00:00 | Tanggal Pemasangan : 17 Agustus 2026 Jam Pemasangan : 08:00 13:00 Info Tambahan : Hubungi pelanggan dulu sebelum ke lokasi terimakasih"/>
    <n v="2026"/>
    <n v="8"/>
    <n v="17"/>
    <d v="2026-08-17T00:00:00"/>
    <n v="-0.54166666666424135"/>
    <x v="0"/>
    <x v="1"/>
  </r>
  <r>
    <n v="2368"/>
    <n v="1002505808"/>
    <n v="3"/>
    <x v="0"/>
    <n v="5"/>
    <s v="MATARAM"/>
    <s v="LOMBOK TIMUR UTARA"/>
    <s v="SEL"/>
    <s v="REG"/>
    <s v="AO"/>
    <s v="NEW SALES"/>
    <s v="1P INET"/>
    <s v="Completed (PS)"/>
    <s v="RBS-Regional 3"/>
    <d v="2026-08-03T10:52:56"/>
    <d v="2026-08-03T18:42:30"/>
    <n v="69357366"/>
    <m/>
    <n v="172619203316"/>
    <s v="Toko Citra"/>
    <s v="ODP-SEL-FAV/37"/>
    <s v="WO060768500"/>
    <m/>
    <m/>
    <m/>
    <n v="116.518315896391"/>
    <n v="-8.5526921828589799"/>
    <s v="MD|MYDB-20260803264216|SC00001/MC00149|Toko Citra|081929421987"/>
    <s v="MYDIGIBIZPARTNER"/>
    <m/>
    <m/>
    <m/>
    <m/>
    <m/>
    <m/>
    <m/>
    <m/>
    <s v="Management Janji"/>
    <s v="2026-08-04 15:00:00 | Tanggal Pemasangan : 04 Agustus 2026 Jam Pemasangan : 08:00 15:00 Info Tambahan : Hubungi pelanggan dulu sebelum ke lokasi terimakasih"/>
    <s v="FCC"/>
    <d v="2026-03-08T10:55:07"/>
    <d v="2026-08-04T15:00:00"/>
    <m/>
    <s v="PS"/>
    <s v="SEL"/>
    <s v="NO ADDON"/>
    <n v="20260803"/>
    <s v="Completed"/>
    <s v="HSI Bisnis Promo HUT Telkom PSB 70% - 100 Mbps"/>
    <s v="INDIBIZ"/>
    <m/>
    <m/>
    <d v="2026-08-04T15:00:00"/>
    <s v="2026-08-04 15:00:00 | Tanggal Pemasangan : 04 Agustus 2026 Jam Pemasangan : 08:00 15:00 Info Tambahan : Hubungi pelanggan dulu sebelum ke lokasi terimakasih"/>
    <n v="2026"/>
    <n v="8"/>
    <n v="3"/>
    <d v="2026-08-03T00:00:00"/>
    <n v="-1.625"/>
    <x v="0"/>
    <x v="9"/>
  </r>
  <r>
    <n v="2369"/>
    <n v="1002510586"/>
    <n v="3"/>
    <x v="5"/>
    <n v="5"/>
    <s v="SINGARJA"/>
    <s v="SINGARAJA"/>
    <s v="SRR"/>
    <s v="REG"/>
    <s v="AO"/>
    <s v="NEW SALES"/>
    <m/>
    <s v="102 | FOLLOW UP COMPLETED"/>
    <s v="RBS-Regional 3"/>
    <d v="2026-08-05T13:36:38"/>
    <d v="2026-08-07T12:49:47"/>
    <n v="69359202"/>
    <m/>
    <n v="172425707974"/>
    <s v="SMK NEGERI 1 SERIRIT"/>
    <s v="ODP-SRR-FN/66"/>
    <s v="WO060991530"/>
    <m/>
    <m/>
    <m/>
    <n v="114.9183065"/>
    <n v="-8.2022200000000005"/>
    <s v="|MN02677|/PIC PUTU BISMA PUTERA ARYANA/081936477999/tatausahaskanser@gmail.com"/>
    <s v="Sales Force DBS"/>
    <m/>
    <m/>
    <m/>
    <m/>
    <m/>
    <m/>
    <m/>
    <m/>
    <s v="Management Janji"/>
    <s v="2026-08-06 13:00:00|Jam pemasangan : 12.00 Info Tambahan : Hubungi pelanggan dulu sebelum ke lokasi terimakasih  |40951378|MYDITA"/>
    <s v="FCC"/>
    <d v="2026-05-08T13:39:44"/>
    <d v="2026-08-06T13:00:00"/>
    <s v="Kendala Pelanggan"/>
    <s v="REVOKE"/>
    <s v="SRR"/>
    <s v="NO ADDON"/>
    <m/>
    <s v="Follow Up Revoke Completed, New Order ID : SC1002514507"/>
    <s v="- 11_11446;Biaya PSB HSI EBIS Tunai di Depan ~ 11[150000]  - SP_NOSS;SP_NOSS ~ Internet NOSS Multispeed Network[0]  - SP_NOSS;SP_NOSS ~ Internet NOSS Multispeed Network[0]  - E25060;E25060 ~ ES25 - Paket HSI Bisnis (HSIE) Khusus Winback 2.0[0]  - E25060~n"/>
    <s v="INDIBIZ"/>
    <m/>
    <m/>
    <d v="2026-08-06T13:00:00"/>
    <s v="2026-08-06 13:00:00|Jam pemasangan : 12.00 Info Tambahan : Hubungi pelanggan dulu sebelum ke lokasi terimakasih  |40951378|MYDITA"/>
    <m/>
    <m/>
    <m/>
    <e v="#NUM!"/>
    <e v="#NUM!"/>
    <x v="1"/>
    <x v="34"/>
  </r>
  <r>
    <n v="2370"/>
    <n v="1002530007"/>
    <n v="3"/>
    <x v="0"/>
    <n v="5"/>
    <s v="KUPANG"/>
    <s v="ENDE"/>
    <s v="BJW"/>
    <s v="DGS"/>
    <s v="AO"/>
    <s v="NEW SALES"/>
    <m/>
    <s v="OSS - FALLOUT"/>
    <s v="DGS-B2B TREG"/>
    <d v="2026-08-16T17:29:49"/>
    <d v="2026-08-18T08:22:43"/>
    <n v="69367718"/>
    <m/>
    <n v="172511797013"/>
    <s v="POSKO LAPANGAN BERDIKARI NAGEKEO"/>
    <s v="ODP-BJW-FA/19"/>
    <s v="WO061895678"/>
    <m/>
    <m/>
    <m/>
    <n v="121.26731700000001"/>
    <n v="-8.563682"/>
    <s v="DGS|HSI|AO|POSKO LAPANGAN BERDIKARI NAGEKEO|PSB 150MBPS|81236993133"/>
    <s v="Account Manager"/>
    <m/>
    <m/>
    <m/>
    <m/>
    <m/>
    <m/>
    <m/>
    <m/>
    <s v="Management Janji"/>
    <s v="AO"/>
    <s v="FCC"/>
    <s v="16-08-2026 17:39:54"/>
    <m/>
    <m/>
    <s v="FO_ASAP"/>
    <s v="BJW"/>
    <s v="NO ADDON"/>
    <m/>
    <s v="Provisioning Failed|ACTIVATION|INF009061040|U31_USR_DONT_EXIST:The Subscriber / ONU doesn't exist.... Rollback Succeeded."/>
    <s v="- E23015;E23015 ~ ES23 - Perangkat ONT[0]  - E23015~null~44292;E23015||11||Abodemen 0[0]  - E23015~null~E23015_SWONTPREM;SWONTPREM ~ Biaya Sewa ONT Premium ~ E23015[50000]  - E24057;E24057 ~ ES24 - Paket HSI Bisnis (HSIE) Khusus Winback[0]  - E24057~null~"/>
    <s v="INDIBIZ"/>
    <m/>
    <m/>
    <d v="2026-08-16T12:00:00"/>
    <s v="AO"/>
    <m/>
    <m/>
    <m/>
    <e v="#NUM!"/>
    <e v="#NUM!"/>
    <x v="1"/>
    <x v="10"/>
  </r>
  <r>
    <n v="2371"/>
    <n v="1002526038"/>
    <n v="3"/>
    <x v="2"/>
    <n v="5"/>
    <s v="KEDIRI"/>
    <s v="NGANJUK"/>
    <s v="NJK"/>
    <s v="REG"/>
    <s v="AO"/>
    <s v="NEW SALES"/>
    <s v="1P INET"/>
    <s v="Completed (PS)"/>
    <s v="RBS-Regional 3"/>
    <d v="2026-08-14T11:01:56"/>
    <d v="2026-08-14T16:21:59"/>
    <n v="69365866"/>
    <m/>
    <n v="152611229889"/>
    <s v="KEDAI SULTAN"/>
    <s v="ODP-NJK-FAE/26 FAE/D03/26.01"/>
    <s v="WO061731057"/>
    <m/>
    <m/>
    <m/>
    <n v="111.95304896682499"/>
    <n v="-7.5856469579924397"/>
    <s v="MD|MYDB-20260814265287|DN00001/MN02309|KEDAI SULTAN|08132557607"/>
    <s v="MYDIGIBIZPARTNER"/>
    <m/>
    <m/>
    <m/>
    <m/>
    <m/>
    <m/>
    <m/>
    <m/>
    <s v="Management Janji"/>
    <s v="2026-08-15 08:00:00 | M Janji : (15/08/2026) jam Pasang : 09:00 Note : hubungi pelanggan jika ingin kelokasi"/>
    <s v="FCC"/>
    <s v="14-08-2026 11:10:21"/>
    <d v="2026-08-15T08:00:00"/>
    <m/>
    <s v="PS"/>
    <s v="NJK"/>
    <s v="NO ADDON"/>
    <n v="20260814"/>
    <s v="Completed"/>
    <s v="HSI Bisnis Khusus Winback PSB 70% - 200 Mbps"/>
    <s v="INDIBIZ"/>
    <m/>
    <m/>
    <d v="2026-08-15T08:00:00"/>
    <s v="2026-08-15 08:00:00 | M Janji : (15/08/2026) jam Pasang : 09:00 Note : hubungi pelanggan jika ingin kelokasi"/>
    <n v="2026"/>
    <n v="8"/>
    <n v="14"/>
    <d v="2026-08-14T00:00:00"/>
    <n v="-1.3333333333357587"/>
    <x v="0"/>
    <x v="7"/>
  </r>
  <r>
    <n v="2372"/>
    <n v="1002518299"/>
    <n v="3"/>
    <x v="2"/>
    <n v="5"/>
    <s v="KEDIRI"/>
    <s v="TULUNGAGUNG"/>
    <s v="TUL"/>
    <s v="REG"/>
    <s v="AO"/>
    <s v="NEW SALES"/>
    <s v="1P INET"/>
    <s v="Completed (PS)"/>
    <s v="RBS-Regional 3"/>
    <d v="2026-08-10T15:31:57"/>
    <d v="2026-08-11T13:52:54"/>
    <n v="69362665"/>
    <m/>
    <n v="152606246419"/>
    <s v="SPBU 54.662.24 Tulungagung"/>
    <s v="ODP-TUL-FAC/43"/>
    <s v="WO061421851"/>
    <m/>
    <m/>
    <m/>
    <n v="111.83997658896"/>
    <n v="-8.0846277665930302"/>
    <s v="|MN02702|MYIA-082962634554/POI/BINTAR YULIANI/082142010379/bintaryuliani5@gmail.com"/>
    <s v="MYIB_ASSISTANT"/>
    <m/>
    <m/>
    <m/>
    <m/>
    <m/>
    <m/>
    <m/>
    <m/>
    <s v="Management Janji"/>
    <s v="2026-08-11 13:00:00 | Tanggal pemasangan: 11/08/2026 Jam pemasangan : pagi / siang Info Tambahan : Hubungi pelanggan dulu sebelum ke lokasi terima kasih."/>
    <s v="FCC"/>
    <d v="2026-10-08T15:39:56"/>
    <d v="2026-08-11T13:00:00"/>
    <m/>
    <s v="PS"/>
    <s v="TUL"/>
    <s v="NO ADDON"/>
    <n v="20260811"/>
    <s v="Completed"/>
    <s v="HSI Bisnis Promo HUT Telkom PSB 70% - 50 Mbps"/>
    <s v="INDIBIZ"/>
    <m/>
    <m/>
    <d v="2026-08-11T13:00:00"/>
    <s v="2026-08-11 13:00:00 | Tanggal pemasangan: 11/08/2026 Jam pemasangan : pagi / siang Info Tambahan : Hubungi pelanggan dulu sebelum ke lokasi terima kasih."/>
    <n v="2026"/>
    <n v="8"/>
    <n v="11"/>
    <d v="2026-08-11T00:00:00"/>
    <n v="-0.54166666666424135"/>
    <x v="0"/>
    <x v="28"/>
  </r>
  <r>
    <n v="2373"/>
    <n v="1002510009"/>
    <n v="3"/>
    <x v="7"/>
    <n v="4"/>
    <s v="SOLO"/>
    <s v="INNER - SOLO JATENG TIMUR"/>
    <s v="MSO"/>
    <s v="REG"/>
    <s v="AO"/>
    <s v="NEW SALES"/>
    <m/>
    <s v="Completed (PS)"/>
    <s v="RBS-Regional 3"/>
    <d v="2026-08-05T10:35:13"/>
    <d v="2026-08-07T15:03:23"/>
    <n v="69358931"/>
    <m/>
    <n v="142566101746"/>
    <s v="Kommu Space UNS"/>
    <s v="ODP-MSO-FC/039"/>
    <s v="WO061075593"/>
    <m/>
    <m/>
    <m/>
    <n v="110.85869461297899"/>
    <n v="-7.54846924536721"/>
    <s v="AMRBS;960218/Candra Evita Tryariestya/TREG4SOLO/Dhanindra Khanza Wiratama/0882008699545 dan 085113634183/kommuspace.uns@gmail.com/PSB HSI BISNIS WINBACK 2.0 300MBPS ABODEMEN 1.130.000"/>
    <s v="Account Manager"/>
    <m/>
    <m/>
    <m/>
    <m/>
    <m/>
    <m/>
    <m/>
    <m/>
    <s v="Management Janji"/>
    <s v="2026-08-07 13:00:00|Tanggal pemasangan: 07/08/2026 Jam pemasangan : pagi/siang Info Tambahan : Hubungi pelanggan dulu sebelum ke lokasi. terima kasih|40010577|MYDITA"/>
    <s v="FCC"/>
    <d v="2026-05-08T10:39:45"/>
    <d v="2026-08-07T13:00:00"/>
    <m/>
    <s v="PS"/>
    <s v="MSO"/>
    <s v="NO ADDON"/>
    <n v="20260807"/>
    <s v="Completed"/>
    <s v="- 11_11446;Biaya PSB HSI EBIS Tunai di Depan ~ 11[150000]  - E25060;E25060 ~ ES25 - Paket HSI Bisnis (HSIE) Khusus Winback 2.0[0]  - E25060~null~E25060_UNL;UNL ~ Internet-Link Unlimited Internet Usage ~ E25060[0]  - E25060~null~105343;E25060||11||Abodemen"/>
    <s v="INDIBIZ"/>
    <m/>
    <m/>
    <d v="2026-08-07T13:00:00"/>
    <s v="2026-08-07 13:00:00|Tanggal pemasangan: 07/08/2026 Jam pemasangan : pagi/siang Info Tambahan : Hubungi pelanggan dulu sebelum ke lokasi. terima kasih|40010577|MYDITA"/>
    <n v="2026"/>
    <n v="8"/>
    <n v="7"/>
    <d v="2026-08-07T00:00:00"/>
    <n v="-0.54166666666424135"/>
    <x v="0"/>
    <x v="3"/>
  </r>
  <r>
    <n v="2374"/>
    <n v="1002510312"/>
    <n v="3"/>
    <x v="6"/>
    <n v="5"/>
    <s v="PASURUAN"/>
    <s v="PROBOLINGGO"/>
    <s v="PBL"/>
    <s v="REG"/>
    <s v="AO"/>
    <s v="NEW SALES"/>
    <m/>
    <s v="Completed (PS)"/>
    <s v="RBS-Regional 3"/>
    <d v="2026-08-05T11:52:24"/>
    <d v="2026-08-06T10:24:28"/>
    <n v="69359043"/>
    <m/>
    <n v="152505340794"/>
    <s v="SD NEGERI SUKABUMI 6"/>
    <s v="ODP-PBL-FAC/28"/>
    <s v="WO060975552"/>
    <m/>
    <m/>
    <m/>
    <n v="113.2100081"/>
    <n v="-7.7512401999999998"/>
    <s v="|MC30181|/TAUFIQURROHMAN /85330207253/sukabumienam2021@gmail.com"/>
    <s v="Sales Force DBS"/>
    <m/>
    <m/>
    <m/>
    <m/>
    <m/>
    <m/>
    <m/>
    <m/>
    <s v="Management Janji"/>
    <s v="2026-08-06 13:00:00|M Janji : (06/08/2026) jam Pasang : 09:00 Note : hubungi pelanggan jika ingin kelokasi|40961370|MYDITA"/>
    <s v="FCC"/>
    <d v="2026-05-08T11:55:33"/>
    <d v="2026-08-06T13:00:00"/>
    <m/>
    <s v="PS"/>
    <s v="PBL"/>
    <s v="NO ADDON"/>
    <n v="20260806"/>
    <s v="Completed"/>
    <s v="- 11_11446;Biaya PSB HSI EBIS Tunai di Depan ~ 11[150000]  - SP_NOSS;SP_NOSS ~ Internet NOSS Multispeed Network[0]  - E23015;E23015 ~ ES23 - Perangkat ONT[0]  - E23015~null~44292;E23015||11||Abodemen 0[0]  - E23015~null~E23015_SWONTPREM;SWONTPREM ~ Biaya "/>
    <s v="INDIBIZ"/>
    <m/>
    <m/>
    <d v="2026-08-06T13:00:00"/>
    <s v="2026-08-06 13:00:00|M Janji : (06/08/2026) jam Pasang : 09:00 Note : hubungi pelanggan jika ingin kelokasi|40961370|MYDITA"/>
    <n v="2026"/>
    <n v="8"/>
    <n v="6"/>
    <d v="2026-08-06T00:00:00"/>
    <n v="-0.54166666666424135"/>
    <x v="0"/>
    <x v="26"/>
  </r>
  <r>
    <n v="2375"/>
    <n v="1002516466"/>
    <n v="3"/>
    <x v="6"/>
    <n v="5"/>
    <s v="SIDOARJO"/>
    <s v="INNER - JATIM TIMUR"/>
    <s v="SDN"/>
    <s v="REG"/>
    <s v="AO"/>
    <s v="NEW SALES"/>
    <s v="1P INET"/>
    <s v="OSS - FALLOUT"/>
    <s v="RBS-Regional 3"/>
    <d v="2026-08-09T12:32:57"/>
    <d v="2026-08-13T14:34:03"/>
    <n v="69361839"/>
    <m/>
    <n v="152328218211"/>
    <s v="cafe &amp; resto marem 76"/>
    <s v="ODP-SDN-FW/25 FW/D02/25.01"/>
    <s v="WO061314840"/>
    <m/>
    <m/>
    <m/>
    <n v="112.68094790000001"/>
    <n v="-7.4049961"/>
    <s v="MD|MYDB-20260809264804|DN00001/MN01572|cafe &amp; resto marem 76|087852371049"/>
    <s v="MYDIGIBIZPARTNER"/>
    <m/>
    <m/>
    <m/>
    <m/>
    <m/>
    <m/>
    <m/>
    <m/>
    <s v="Management Janji"/>
    <s v="2026-08-10 13:00:00 | Nama PIC:  bp samsul No HP: 087852371049 Alt: Tanggal: 10/8/2026 Jam Pasang: Siang Note: Hubungi sebelum ke lokasi, terimakasih."/>
    <s v="FCC"/>
    <d v="2026-09-08T12:39:53"/>
    <d v="2026-08-10T13:00:00"/>
    <s v="Kendala Pelanggan"/>
    <s v="FO_WFM"/>
    <s v="SDN"/>
    <s v="NO ADDON"/>
    <m/>
    <s v="Provisioning Failed|WFM|INF009036806|TIDAK TERCOVER JARINGAN"/>
    <s v="HSI Bisnis Basic Promo HUT Telkom PSB 70% - 75 Mbps"/>
    <s v="INDIBIZ"/>
    <m/>
    <m/>
    <d v="2026-08-10T13:00:00"/>
    <s v="2026-08-10 13:00:00 | Nama PIC:  bp samsul No HP: 087852371049 Alt: Tanggal: 10/8/2026 Jam Pasang: Siang Note: Hubungi sebelum ke lokasi, terimakasih."/>
    <m/>
    <m/>
    <m/>
    <e v="#NUM!"/>
    <e v="#NUM!"/>
    <x v="1"/>
    <x v="17"/>
  </r>
  <r>
    <n v="2376"/>
    <n v="1002513640"/>
    <n v="3"/>
    <x v="3"/>
    <n v="4"/>
    <s v="PURWOKERTO"/>
    <s v="PURBALINGGA"/>
    <s v="PBG"/>
    <s v="REG"/>
    <s v="AO"/>
    <s v="NEW SALES"/>
    <s v="1P INET"/>
    <s v="Completed (PS)"/>
    <s v="RBS-Regional 3"/>
    <d v="2026-08-07T07:50:56"/>
    <d v="2026-08-07T12:46:30"/>
    <n v="69360380"/>
    <m/>
    <n v="143363111977"/>
    <s v="Soto Semarang LARIS MANIS"/>
    <s v="ODP-PBG-FG/182 FG/D11/182.01"/>
    <s v="WO061126972"/>
    <m/>
    <m/>
    <m/>
    <n v="109.3744169"/>
    <n v="-7.3975834000000003"/>
    <s v="|MN02834|MYIA-039633963798/POI/EMI LESTARI FITRIYANA/081329847646/emi891076@gmail.com"/>
    <s v="MYIB_ASSISTANT"/>
    <m/>
    <m/>
    <m/>
    <m/>
    <m/>
    <m/>
    <m/>
    <m/>
    <s v="Management Janji"/>
    <s v="2026-08-14 08:00:00 | Nama Pic : IBU EMI No Hp Pic : 081329847646 Jam Pemasangan : 08:00 - 12.00 Tanggal Pemasangan : SABTU 08 AGUSTUS 2026 Info Tambahan : Hubungi pelanggan sebelum datang ke lokasi, terima kasih."/>
    <s v="FCC"/>
    <d v="2026-07-08T07:55:14"/>
    <d v="2026-08-14T08:00:00"/>
    <m/>
    <s v="PS"/>
    <s v="PBG"/>
    <s v="NO ADDON"/>
    <n v="20260807"/>
    <s v="Completed"/>
    <s v="HSI Bisnis Promo HUT Telkom PSB 70% - 50 Mbps"/>
    <s v="INDIBIZ"/>
    <m/>
    <m/>
    <d v="2026-08-14T08:00:00"/>
    <s v="2026-08-14 08:00:00 | Nama Pic : IBU EMI No Hp Pic : 081329847646 Jam Pemasangan : 08:00 - 12.00 Tanggal Pemasangan : SABTU 08 AGUSTUS 2026 Info Tambahan : Hubungi pelanggan sebelum datang ke lokasi, terima kasih."/>
    <n v="2026"/>
    <n v="8"/>
    <n v="7"/>
    <d v="2026-08-07T00:00:00"/>
    <n v="-7.3333333333357587"/>
    <x v="0"/>
    <x v="3"/>
  </r>
  <r>
    <n v="2377"/>
    <n v="1002531408"/>
    <n v="3"/>
    <x v="2"/>
    <n v="5"/>
    <s v="MADIUN"/>
    <s v="TUBAN"/>
    <s v="TNZ"/>
    <s v="REG"/>
    <s v="AO"/>
    <s v="NEW SALES"/>
    <s v="1P INET"/>
    <s v="MIE - SEND SURVEY"/>
    <s v="RBS-Regional 3"/>
    <d v="2026-08-17T17:57:05"/>
    <d v="2026-08-17T18:00:01"/>
    <n v="69368365"/>
    <m/>
    <n v="152612240473"/>
    <s v="RAFI VISION"/>
    <s v="ODP-TNZ-FT/71 FT/D06/71.01"/>
    <s v="WO061950403"/>
    <m/>
    <m/>
    <m/>
    <n v="112.04176560000001"/>
    <n v="-6.8979374999999896"/>
    <s v="MD|MYDB-20260813265188|DN00001/MN01010|RAFI VISION|085784002004"/>
    <s v="MYDIGIBIZPARTNER"/>
    <m/>
    <m/>
    <m/>
    <m/>
    <m/>
    <m/>
    <m/>
    <m/>
    <s v="Management Janji"/>
    <s v="2026-08-19 10:00:00 | Nama : BP FATKUR ROHMAN  No Hp : 085784002004 No Alt :  Tgl Pemasangan : 18 Agustus 2026 Interval : PAGI  Note : Hubungi pelanggan terlebih dahulu"/>
    <s v="FCC"/>
    <s v="17-08-2026 18:10:08"/>
    <d v="2026-08-19T10:00:00"/>
    <m/>
    <s v="SURVEY_NEW_MANJA"/>
    <s v="TNZ"/>
    <s v="NO ADDON"/>
    <m/>
    <s v="MIE - SEND SURVEY"/>
    <s v="HSI Bisnis Promo HUT Telkom PSB 70% - 300 Mbps"/>
    <s v="INDIBIZ"/>
    <m/>
    <m/>
    <d v="2026-08-19T10:00:00"/>
    <s v="2026-08-19 10:00:00 | Nama : BP FATKUR ROHMAN  No Hp : 085784002004 No Alt :  Tgl Pemasangan : 18 Agustus 2026 Interval : PAGI  Note : Hubungi pelanggan terlebih dahulu"/>
    <m/>
    <m/>
    <m/>
    <e v="#NUM!"/>
    <e v="#NUM!"/>
    <x v="1"/>
    <x v="18"/>
  </r>
  <r>
    <n v="2378"/>
    <n v="1002522368"/>
    <n v="3"/>
    <x v="2"/>
    <n v="5"/>
    <s v="KEDIRI"/>
    <s v="BLITAR"/>
    <s v="BLR"/>
    <s v="REG"/>
    <s v="AO"/>
    <s v="NEW SALES"/>
    <s v="1P INET"/>
    <s v="Completed (PS)"/>
    <s v="RBS-Regional 3"/>
    <d v="2026-08-12T14:19:56"/>
    <d v="2026-08-13T07:13:47"/>
    <n v="69364334"/>
    <m/>
    <n v="152730235381"/>
    <s v="PT. KOMPAS KONTRUKSI BERJAYA"/>
    <s v="ODP-BLR-FS/05 FS/D01/05.01"/>
    <s v="WO061594422"/>
    <m/>
    <m/>
    <m/>
    <n v="112.18516700000001"/>
    <n v="-8.0815420000000007"/>
    <s v="|MN00385|MYIA-092185599224/POI/kukuh supramono/081331274649/kompaskonstruksiberjaya@gmail.com"/>
    <s v="MYIB_ASSISTANT"/>
    <m/>
    <m/>
    <m/>
    <m/>
    <m/>
    <m/>
    <m/>
    <m/>
    <s v="Management Janji"/>
    <s v="2026-08-13 13:00:00 | Tanggal Pemasangan : 13 Agustus 2026 Jam Pemasangan : 08:00 13:00 Info Tambahan : Hubungi pelanggan dulu sebelum ke lokasi terimakasih"/>
    <s v="FCC"/>
    <d v="2026-12-08T14:39:59"/>
    <d v="2026-08-13T13:00:00"/>
    <s v="Kendala Lainnya"/>
    <s v="PS"/>
    <s v="BLR"/>
    <s v="NO ADDON"/>
    <n v="20260813"/>
    <s v="Completed"/>
    <s v="HSI Bisnis Promo HUT Telkom PSB 70% - 200 Mbps"/>
    <s v="INDIBIZ"/>
    <m/>
    <m/>
    <d v="2026-08-13T13:00:00"/>
    <s v="2026-08-13 13:00:00 | Tanggal Pemasangan : 13 Agustus 2026 Jam Pemasangan : 08:00 13:00 Info Tambahan : Hubungi pelanggan dulu sebelum ke lokasi terimakasih"/>
    <n v="2026"/>
    <n v="8"/>
    <n v="13"/>
    <d v="2026-08-13T00:00:00"/>
    <n v="-0.54166666666424135"/>
    <x v="0"/>
    <x v="28"/>
  </r>
  <r>
    <n v="2379"/>
    <n v="1002525456"/>
    <n v="3"/>
    <x v="1"/>
    <n v="5"/>
    <s v="MADURA"/>
    <s v="PAMEKASAN"/>
    <s v="WRP"/>
    <s v="REG"/>
    <s v="AO"/>
    <s v="NEW SALES"/>
    <m/>
    <s v="Completed (PS)"/>
    <s v="RBS-Regional 3"/>
    <d v="2026-08-14T08:31:14"/>
    <d v="2026-08-14T10:46:57"/>
    <n v="69362518"/>
    <m/>
    <n v="152427205706"/>
    <s v="SPBU 5469306"/>
    <s v="ODP-WRP-FH/59"/>
    <s v="WO061718264"/>
    <m/>
    <m/>
    <m/>
    <n v="113.54683496956601"/>
    <n v="-7.0365661211882999"/>
    <s v="|MN00213|/UD. USAHA INDAH/082334605611/spbu5469306@gmail.com/HSI Bisnis Promo HUT Telkom (1:1) 75 Mbps (Rp 415.000) PSB Rp 150.000/JAUHARI WAHYUDI/-7.0368611, 113.5471389"/>
    <s v="Sales Force DBS"/>
    <m/>
    <m/>
    <m/>
    <m/>
    <m/>
    <m/>
    <m/>
    <m/>
    <s v="Management Janji"/>
    <s v="2026-08-11 13:00:00|telp : 082334605611  alt :   M Janji : (11/08/2026)  jam Pasang :pagi / siang   Note : hubungi pelanggan jika ingin kelokasi|40000802|MYDITA"/>
    <s v="FCC"/>
    <s v="14-08-2026 08:39:59"/>
    <m/>
    <m/>
    <s v="PS"/>
    <s v="WRP"/>
    <s v="NO ADDON"/>
    <n v="20260814"/>
    <s v="Completed"/>
    <s v="- 11_11446;Biaya PSB HSI EBIS Tunai di Depan ~ 11[150000]  - E23015;E23015 ~ ES23 - Perangkat ONT[0]  - E23015~null~44292;E23015||11||Abodemen 0[0]  - E23015~null~E23015_SWONT;SWONT ~ Biaya Sewa ONT ~ E23015[30000]  - E25060;E25060 ~ ES25 - Paket HSI Bisn"/>
    <s v="INDIBIZ"/>
    <m/>
    <m/>
    <d v="2026-08-14T07:00:00"/>
    <s v="2026-08-11 13:00:00|telp : 082334605611  alt :   M Janji : (11/08/2026)  jam Pasang :pagi / siang   Note : hubungi pelanggan jika ingin kelokasi|40000802|MYDITA"/>
    <n v="2026"/>
    <n v="8"/>
    <n v="14"/>
    <d v="2026-08-14T00:00:00"/>
    <n v="-0.29166666666424135"/>
    <x v="0"/>
    <x v="1"/>
  </r>
  <r>
    <n v="2380"/>
    <n v="1002528942"/>
    <n v="3"/>
    <x v="6"/>
    <n v="5"/>
    <s v="SIDOARJO"/>
    <s v="PASURUAN"/>
    <s v="PWS"/>
    <s v="REG"/>
    <s v="AO"/>
    <s v="NEW SALES"/>
    <m/>
    <s v="Completed (PS)"/>
    <s v="RBS-Regional 3"/>
    <d v="2026-08-15T19:55:56"/>
    <d v="2026-08-16T13:15:04"/>
    <n v="69367219"/>
    <m/>
    <n v="152740208015"/>
    <s v="TOKO ADIBA JAYA"/>
    <s v="ODP-PWS-FR/05"/>
    <s v="WO061860593"/>
    <m/>
    <m/>
    <m/>
    <n v="112.7419491"/>
    <n v="-7.7728443"/>
    <s v="|MC30038|/DYAH KRISTIN LARASATI/085842071533/diahkristinlarasati@gmail.com"/>
    <s v="Sales Force DBS"/>
    <m/>
    <m/>
    <m/>
    <m/>
    <m/>
    <m/>
    <m/>
    <m/>
    <s v="Management Janji"/>
    <s v="2026-08-17 08:00:00|M Janji : (17 AGUSTUS 2026) jam Pasang : pagi  Note : hubungi pelanggan jika ingin kelokasi|40900827|MYDITA"/>
    <s v="FCC"/>
    <s v="15-08-2026 20:10:13"/>
    <d v="2026-08-17T08:00:00"/>
    <m/>
    <s v="PS"/>
    <s v="PWS"/>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7T08:00:00"/>
    <s v="2026-08-17 08:00:00|M Janji : (17 AGUSTUS 2026) jam Pasang : pagi  Note : hubungi pelanggan jika ingin kelokasi|40900827|MYDITA"/>
    <n v="2026"/>
    <n v="8"/>
    <n v="16"/>
    <d v="2026-08-16T00:00:00"/>
    <n v="-1.3333333333357587"/>
    <x v="0"/>
    <x v="24"/>
  </r>
  <r>
    <n v="2381"/>
    <n v="1002511891"/>
    <n v="3"/>
    <x v="1"/>
    <n v="5"/>
    <s v="SBY UTARA"/>
    <s v="MANYAR"/>
    <s v="MGO"/>
    <s v="REG"/>
    <s v="AO"/>
    <s v="NEW SALES"/>
    <s v="1P INET"/>
    <s v="100 | REVOKE COMPLETED"/>
    <s v="RBS-Regional 3"/>
    <d v="2026-08-06T10:52:57"/>
    <d v="2026-08-13T09:04:12"/>
    <n v="69359764"/>
    <m/>
    <n v="152413166990"/>
    <s v="LEMBAGA PENDIDIKAN BAHASA CHINA"/>
    <s v="ODP-DMO-FAC/14"/>
    <s v="WO061055314"/>
    <m/>
    <m/>
    <m/>
    <n v="112.75182599999999"/>
    <n v="-7.2598849999999997"/>
    <s v="MD|MYDB-20260805264495|DN00001/MN00443|LEMBAGA PENDIDIKAN BAHASA CHINA|085113162223"/>
    <s v="MYDIGIBIZPARTNER"/>
    <m/>
    <m/>
    <m/>
    <m/>
    <m/>
    <m/>
    <m/>
    <m/>
    <s v="Management Janji"/>
    <s v="2026-08-07 08:00:00 | Nama : BP RISKY SETIAWAN  No Hp : 085113162223 No Alt : 081259199599 Tgl Pemasangan : 07 Agustus 2026 Interval : PAGI  Note : Hubungi pelanggan terlebih dahulu"/>
    <s v="FCC"/>
    <d v="2026-06-08T10:55:32"/>
    <d v="2026-08-07T08:00:00"/>
    <s v="Kendala Pelanggan"/>
    <s v="REVOKE"/>
    <s v="MGO"/>
    <s v="NO ADDON"/>
    <m/>
    <s v="Revoke Completed"/>
    <s v="HSI Bisnis Promo HUT Telkom PSB 70% - 200 Mbps"/>
    <s v="INDIBIZ"/>
    <m/>
    <m/>
    <d v="2026-08-07T08:00:00"/>
    <s v="2026-08-07 08:00:00 | Nama : BP RISKY SETIAWAN  No Hp : 085113162223 No Alt : 081259199599 Tgl Pemasangan : 07 Agustus 2026 Interval : PAGI  Note : Hubungi pelanggan terlebih dahulu"/>
    <m/>
    <m/>
    <m/>
    <e v="#NUM!"/>
    <e v="#NUM!"/>
    <x v="1"/>
    <x v="8"/>
  </r>
  <r>
    <n v="2382"/>
    <n v="1002515642"/>
    <n v="3"/>
    <x v="7"/>
    <n v="4"/>
    <s v="KUDUS"/>
    <s v="BLORA"/>
    <s v="BLO"/>
    <s v="REG"/>
    <s v="AO"/>
    <s v="NEW SALES"/>
    <s v="1P INET"/>
    <s v="Completed (PS)"/>
    <s v="RBS-Regional 3"/>
    <d v="2026-08-08T09:26:57"/>
    <d v="2026-08-11T16:21:43"/>
    <n v="69361265"/>
    <m/>
    <n v="141569115697"/>
    <s v="SMK NEGERI 1 JEPON"/>
    <s v="ODP-BLO-FFD/185 FFD/D07/185.01"/>
    <s v="WO061237533"/>
    <m/>
    <m/>
    <m/>
    <n v="111.4781053"/>
    <n v="-6.9687655999999896"/>
    <s v="|MN02756|MYIA-011968540025/POI/Olivia Noor Prita sari/085728035407/smkn1jepon@yahoo.com"/>
    <s v="MYIB_ASSISTANT"/>
    <m/>
    <m/>
    <m/>
    <m/>
    <m/>
    <m/>
    <m/>
    <m/>
    <s v="Management Janji"/>
    <s v="2026-08-11 08:00:00 | Tanggal pemasangan: 09/08/2026 Jam pemasangan : pagi / siang Info Tambahan : Hubungi pelanggan dulu sebelum ke lokasi. terima kasih"/>
    <s v="FCC"/>
    <d v="2026-08-08T09:39:52"/>
    <d v="2026-08-11T08:00:00"/>
    <m/>
    <s v="PS"/>
    <s v="BLO"/>
    <s v="NO ADDON"/>
    <n v="20260811"/>
    <s v="Completed"/>
    <s v="HSI Bisnis Promo HUT Telkom PSB 70% - 150 Mbps"/>
    <s v="INDIBIZ"/>
    <m/>
    <m/>
    <d v="2026-08-11T08:00:00"/>
    <s v="2026-08-11 08:00:00 | Tanggal pemasangan: 09/08/2026 Jam pemasangan : pagi / siang Info Tambahan : Hubungi pelanggan dulu sebelum ke lokasi. terima kasih"/>
    <n v="2026"/>
    <n v="8"/>
    <n v="11"/>
    <d v="2026-08-11T00:00:00"/>
    <n v="-0.33333333333575865"/>
    <x v="0"/>
    <x v="3"/>
  </r>
  <r>
    <n v="2383"/>
    <n v="1002508644"/>
    <n v="3"/>
    <x v="4"/>
    <n v="4"/>
    <s v="SEMARANG"/>
    <s v="KENDAL"/>
    <s v="WLR"/>
    <s v="REG"/>
    <s v="AO"/>
    <s v="NEW SALES"/>
    <m/>
    <s v="CANCEL COMPLETED"/>
    <s v="RBS-Regional 3"/>
    <d v="2026-08-04T14:45:48"/>
    <d v="2026-08-05T11:36:52"/>
    <n v="69358362"/>
    <n v="2946102024"/>
    <n v="143407106627"/>
    <s v="JET GLOBAL EXPRESS"/>
    <s v="ODP-WLR-FF/011"/>
    <m/>
    <m/>
    <m/>
    <m/>
    <n v="110.0445857"/>
    <n v="-6.9671436"/>
    <s v="AMRBS;403099;TREG4;MUHAMMAD MASTUR;081226139781;CP HENDRIK KURNISANDI;085161717359;PAKET 2S INET VOICE 50 MBPS (479.000);PT GLOBAL JET EXPRESS//GRINGSING LAMA;input by tito"/>
    <s v="Account Manager"/>
    <m/>
    <m/>
    <m/>
    <m/>
    <m/>
    <m/>
    <m/>
    <m/>
    <m/>
    <m/>
    <m/>
    <d v="2026-04-08T14:55:17"/>
    <m/>
    <m/>
    <s v="REJECT_FCC"/>
    <s v="WLR"/>
    <s v="NO ADDON"/>
    <m/>
    <s v="DECLINE : Decline - Batal Order Muhammad Fauzan Fidhianta 40961370|MYDITA"/>
    <s v="- 11_11446;Biaya PSB HSI EBIS Tunai di Depan ~ 11[150000]  - BWY DL;BWY DL ~ Saluran Dua Arah(BothWay)[0]  - E23053;E23053 ~ ES23 - Paket HSI Bisnis  Phone (PHONE)[0]  - E23053~null~44864;E23053||11||Abodemen 0[0]  - E23053~null~E23053_IN800;IN800 ~ Free "/>
    <s v="INDIBIZ"/>
    <m/>
    <m/>
    <m/>
    <m/>
    <m/>
    <m/>
    <m/>
    <e v="#NUM!"/>
    <e v="#NUM!"/>
    <x v="1"/>
    <x v="3"/>
  </r>
  <r>
    <n v="2384"/>
    <n v="1002530912"/>
    <n v="3"/>
    <x v="1"/>
    <n v="5"/>
    <s v="MADURA"/>
    <s v="PAMEKASAN"/>
    <s v="PME"/>
    <s v="REG"/>
    <s v="AO"/>
    <s v="NEW SALES"/>
    <s v="1P INET"/>
    <s v="MIE - SEND SURVEY"/>
    <s v="RBS-Regional 3"/>
    <d v="2026-08-17T13:35:56"/>
    <d v="2026-08-17T13:38:01"/>
    <n v="69368116"/>
    <m/>
    <n v="152426928271"/>
    <s v="SEBRITA MART"/>
    <s v="ODP-PME-FBK/22 FBK/D01/22.01"/>
    <s v="WO061932510"/>
    <m/>
    <m/>
    <m/>
    <n v="113.4611032"/>
    <n v="-7.0873062999999998"/>
    <s v="MD|MYDB-20260817265838|DN00001/MN00558|SEBRITA MART|0895703207876"/>
    <s v="MYDIGIBIZPARTNER"/>
    <m/>
    <m/>
    <m/>
    <m/>
    <m/>
    <m/>
    <m/>
    <m/>
    <s v="Management Janji"/>
    <s v="2026-08-18 15:00:00 | Nama PIC : Bp Syafiuddin No Hp : 0895703207876 No Alt : - Tgl Pemasangan : 18 Agustus 2026 Interval : PAGI SIANG Note : Hubungi pelanggan terlebih dahulu"/>
    <s v="FCC"/>
    <s v="17-08-2026 13:39:51"/>
    <d v="2026-08-18T15:00:00"/>
    <m/>
    <s v="SURVEY_NEW_MANJA"/>
    <s v="PME"/>
    <s v="NO ADDON"/>
    <m/>
    <s v="MIE - SEND SURVEY"/>
    <s v="HSI Bisnis Promo HUT Telkom PSB 70% - 200 Mbps"/>
    <s v="INDIBIZ"/>
    <m/>
    <m/>
    <d v="2026-08-18T15:00:00"/>
    <s v="2026-08-18 15:00:00 | Nama PIC : Bp Syafiuddin No Hp : 0895703207876 No Alt : - Tgl Pemasangan : 18 Agustus 2026 Interval : PAGI SIANG Note : Hubungi pelanggan terlebih dahulu"/>
    <m/>
    <m/>
    <m/>
    <e v="#NUM!"/>
    <e v="#NUM!"/>
    <x v="1"/>
    <x v="1"/>
  </r>
  <r>
    <n v="2385"/>
    <n v="1002527739"/>
    <n v="3"/>
    <x v="2"/>
    <n v="5"/>
    <s v="KEDIRI"/>
    <s v="TULUNGAGUNG"/>
    <s v="TUL"/>
    <s v="REG"/>
    <s v="AO"/>
    <s v="NEW SALES"/>
    <s v="1P INET"/>
    <s v="Completed (PS)"/>
    <s v="RBS-Regional 3"/>
    <d v="2026-08-15T08:59:56"/>
    <d v="2026-08-15T19:26:50"/>
    <n v="69366574"/>
    <m/>
    <n v="152606246435"/>
    <s v="PT. BIOFEED TEKNOLOGI INDUSTRI"/>
    <s v="ODP-TUL-FAN/02 FAN/D01/02.01"/>
    <s v="WO061798735"/>
    <m/>
    <m/>
    <m/>
    <n v="111.918203353772"/>
    <n v="-8.0296601265738499"/>
    <s v="|MN00418|MYIA-034808356681/POI/EDO ARDYAN PRASETYA/082231911943/ardianedo106@gmail.com"/>
    <s v="MYIB_ASSISTANT"/>
    <m/>
    <m/>
    <m/>
    <m/>
    <m/>
    <m/>
    <m/>
    <m/>
    <s v="Management Janji"/>
    <s v="2026-08-19 08:00:00 | Nama PIC : Bp Edo No HP : 082231911943 No Alt : - M Janji :  18 Agustus 2026 Jam Pasang : Pagi / Siang Note : hubungi pelanggan jika ingin kelokasi"/>
    <s v="FCC"/>
    <s v="15-08-2026 09:09:57"/>
    <d v="2026-08-19T08:00:00"/>
    <m/>
    <s v="PS"/>
    <s v="TUL"/>
    <s v="NO ADDON"/>
    <n v="20260815"/>
    <s v="Completed"/>
    <s v="HSI Bisnis Promo HUT Telkom PSB 70% - 100 Mbps Dual Band"/>
    <s v="INDIBIZ"/>
    <m/>
    <m/>
    <d v="2026-08-19T08:00:00"/>
    <s v="2026-08-19 08:00:00 | Nama PIC : Bp Edo No HP : 082231911943 No Alt : - M Janji :  18 Agustus 2026 Jam Pasang : Pagi / Siang Note : hubungi pelanggan jika ingin kelokasi"/>
    <n v="2026"/>
    <n v="8"/>
    <n v="15"/>
    <d v="2026-08-15T00:00:00"/>
    <n v="-4.3333333333357587"/>
    <x v="0"/>
    <x v="28"/>
  </r>
  <r>
    <n v="2386"/>
    <n v="1002525659"/>
    <n v="3"/>
    <x v="4"/>
    <n v="4"/>
    <s v="SEMARANG"/>
    <s v="KENDAL"/>
    <s v="SKR"/>
    <s v="REG"/>
    <s v="AO"/>
    <s v="NEW SALES"/>
    <s v="1P INET"/>
    <s v="OSS - FALLOUT"/>
    <s v="RBS-Regional 3"/>
    <d v="2026-08-14T09:35:57"/>
    <d v="2026-08-15T17:30:27"/>
    <n v="69365678"/>
    <m/>
    <n v="141409102270"/>
    <s v="SDN 2 TAMANREJO"/>
    <s v="ODP-SKR-FD/018 FD/D01/018.01"/>
    <s v="WO061721678"/>
    <m/>
    <m/>
    <m/>
    <n v="110.00635"/>
    <n v="-7.1218120000000003"/>
    <s v="|MN01684|MYIA-041710176695/POI/alif latifatunisa/082138033862/alibnisa559@gmail.com"/>
    <s v="MYIB_ASSISTANT"/>
    <m/>
    <m/>
    <m/>
    <m/>
    <m/>
    <m/>
    <m/>
    <m/>
    <s v="Management Janji"/>
    <s v="2026-08-15 08:00:00 | Nama PIC : IBU ALIF No HP : 082138033862 No Alternatif : M Janji : 15/07/2026 Jam Pasang : Pagi NoteÃ‚Â :  Hubungi terlebih dahulu sebelum ke lokasi "/>
    <s v="FCC"/>
    <s v="14-08-2026 09:40:20"/>
    <d v="2026-08-15T08:00:00"/>
    <s v="Kendala Teknik"/>
    <s v="FO_WFM"/>
    <s v="SKR"/>
    <s v="NO ADDON"/>
    <m/>
    <s v="Provisioning Failed|WFM|INF009051083|-7.142752, 109.990174 |TNO_DI LOKASI PELANGGAN BLM ADA JARINGAN TELKOM SAMA SEKALI"/>
    <s v="HSI Bisnis Promo HUT Telkom PSB 70% - 50 Mbps"/>
    <s v="INDIBIZ"/>
    <m/>
    <m/>
    <d v="2026-08-15T08:00:00"/>
    <s v="2026-08-15 08:00:00 | Nama PIC : IBU ALIF No HP : 082138033862 No Alternatif : M Janji : 15/07/2026 Jam Pasang : Pagi NoteÃ‚Â :  Hubungi terlebih dahulu sebelum ke lokasi "/>
    <m/>
    <m/>
    <m/>
    <e v="#NUM!"/>
    <e v="#NUM!"/>
    <x v="1"/>
    <x v="3"/>
  </r>
  <r>
    <n v="2387"/>
    <n v="1002529897"/>
    <n v="3"/>
    <x v="0"/>
    <n v="5"/>
    <s v="KUPANG"/>
    <s v="MAUMERE"/>
    <s v="MMR"/>
    <s v="DGS"/>
    <s v="AO"/>
    <s v="NEW SALES"/>
    <m/>
    <s v="8 | OSS - PONR"/>
    <s v="DGS-B2B TREG"/>
    <d v="2026-08-16T15:53:29"/>
    <d v="2026-08-17T19:06:53"/>
    <n v="69367665"/>
    <m/>
    <n v="172508208619"/>
    <s v="Posko Seminari BSB"/>
    <s v="ODP-MMR-FB/65"/>
    <s v="WO061889671"/>
    <m/>
    <m/>
    <m/>
    <n v="122.213752"/>
    <n v="-8.6242819999999991"/>
    <s v="DGS|HSI|AO|Posko Seminari BSB|PSB 100MBPS|81392225552"/>
    <s v="Account Manager"/>
    <m/>
    <m/>
    <m/>
    <m/>
    <m/>
    <m/>
    <m/>
    <m/>
    <s v="Management Janji"/>
    <s v="AO"/>
    <s v="FCC"/>
    <s v="16-08-2026 15:55:12"/>
    <m/>
    <m/>
    <s v="ACT_COM"/>
    <s v="MMR"/>
    <s v="NO ADDON"/>
    <m/>
    <s v="PONR"/>
    <s v="- E23015;E23015 ~ ES23 - Perangkat ONT[0]  - E23015~null~44292;E23015||11||Abodemen 0[0]  - E23015~null~E23015_SWONTPREM;SWONTPREM ~ Biaya Sewa ONT Premium ~ E23015[50000]  - E24057;E24057 ~ ES24 - Paket HSI Bisnis (HSIE) Khusus Winback[0]  - E24057~null~"/>
    <s v="INDIBIZ"/>
    <m/>
    <m/>
    <d v="2026-08-16T12:00:00"/>
    <s v="AO"/>
    <m/>
    <m/>
    <m/>
    <e v="#NUM!"/>
    <e v="#NUM!"/>
    <x v="1"/>
    <x v="22"/>
  </r>
  <r>
    <n v="2388"/>
    <n v="1002516066"/>
    <n v="3"/>
    <x v="2"/>
    <n v="5"/>
    <s v="KEDIRI"/>
    <s v="TULUNGAGUNG"/>
    <s v="CAT"/>
    <s v="REG"/>
    <s v="AO"/>
    <s v="NEW SALES"/>
    <s v="1P INET"/>
    <s v="102 | FOLLOW UP COMPLETED"/>
    <s v="RBS-Regional 3"/>
    <d v="2026-08-08T15:01:57"/>
    <d v="2026-08-10T11:43:41"/>
    <n v="69361530"/>
    <m/>
    <n v="152622208696"/>
    <s v="SPBU 54.662.31 Tulungagung"/>
    <s v="ODP-CAT-FJ/09 FJ/D01/09.01"/>
    <s v="WO061271631"/>
    <m/>
    <m/>
    <m/>
    <n v="111.823612317792"/>
    <n v="-8.2103714641529209"/>
    <s v="|MN00418|MYIA-051295835269/POI/YUDA ROCHMANSYAH/0851611511818/batumulyajaya@gmail.com"/>
    <s v="MYIB_ASSISTANT"/>
    <m/>
    <m/>
    <m/>
    <m/>
    <m/>
    <m/>
    <m/>
    <m/>
    <s v="Management Janji"/>
    <s v="2026-08-09 13:00:00 | Nama PIC : Bp Yuda No Hp : 0851611511818 No Alt : - Tgl Pemasangan : 09 Agustus 2026 Interval : PAGI SIANG Note : Hubungi pelanggan terlebih dahulu"/>
    <s v="FCC"/>
    <d v="2026-08-08T15:10:03"/>
    <d v="2026-08-09T13:00:00"/>
    <m/>
    <s v="REVOKE"/>
    <s v="CAT"/>
    <s v="NO ADDON"/>
    <m/>
    <s v="Follow Up Revoke Completed, New Order ID : SC1002517492"/>
    <s v="HSI Bisnis Promo HUT Telkom PSB 70% - 50 Mbps"/>
    <s v="INDIBIZ"/>
    <m/>
    <m/>
    <d v="2026-08-09T13:00:00"/>
    <s v="2026-08-09 13:00:00 | Nama PIC : Bp Yuda No Hp : 0851611511818 No Alt : - Tgl Pemasangan : 09 Agustus 2026 Interval : PAGI SIANG Note : Hubungi pelanggan terlebih dahulu"/>
    <m/>
    <m/>
    <m/>
    <e v="#NUM!"/>
    <e v="#NUM!"/>
    <x v="1"/>
    <x v="28"/>
  </r>
  <r>
    <n v="2389"/>
    <n v="1002524555"/>
    <n v="3"/>
    <x v="6"/>
    <n v="5"/>
    <s v="SIDOARJO"/>
    <s v="MOJOKERTO"/>
    <s v="MRT"/>
    <s v="REG"/>
    <s v="AO"/>
    <s v="NEW SALES"/>
    <m/>
    <s v="Completed (PS)"/>
    <s v="RBS-Regional 2"/>
    <d v="2026-08-13T14:46:56"/>
    <d v="2026-08-17T19:53:01"/>
    <n v="69365261"/>
    <m/>
    <n v="152312243274"/>
    <s v="KRI Store Mojopahit"/>
    <s v="ODP-MRT-FV/38"/>
    <s v="WO061864289"/>
    <m/>
    <m/>
    <m/>
    <n v="112.43199130000001"/>
    <n v="-7.4738692000000002"/>
    <s v="AMRBS;404252;NADHIRA AUDRIANKA;AO;1S HSI Bisnis 1:1 Internet 50Mbps (355k);KRI Store Mojopahit;PIC IQBAL 087872217552;it@karyarasaindonesia.co.id"/>
    <s v="Account Manager"/>
    <m/>
    <m/>
    <m/>
    <m/>
    <m/>
    <m/>
    <m/>
    <m/>
    <s v="Management Janji"/>
    <s v="2026-08-17 08:00:00|Nama Pic : bp iqbal  No Hp Pic : 081219854241 No alt : - Jam Pemasangan : pagi  Tanggal Pemasangan : 17 Agustus 2026|40951375|MYDITA"/>
    <s v="FCC"/>
    <s v="13-08-2026 14:55:15"/>
    <d v="2026-08-17T08:00:00"/>
    <m/>
    <s v="PS"/>
    <s v="MRT"/>
    <s v="NO ADDON"/>
    <n v="20260817"/>
    <s v="Completed"/>
    <s v="- 11_11446;Biaya PSB HSI EBIS Tunai di Depan ~ 11[150000]  - SP_NOSS;SP_NOSS ~ Internet NOSS Multispeed Network[0]  - SP_NOSS;SP_NOSS ~ Internet NOSS Multispeed Network[0]  - E23015;E23015 ~ ES23 - Perangkat ONT[0]  - E23015~null~44292;E23015||11||Abodeme"/>
    <s v="INDIBIZ"/>
    <m/>
    <m/>
    <d v="2026-08-17T08:00:00"/>
    <s v="2026-08-17 08:00:00|Nama Pic : bp iqbal  No Hp Pic : 081219854241 No alt : - Jam Pemasangan : pagi  Tanggal Pemasangan : 17 Agustus 2026|40951375|MYDITA"/>
    <n v="2026"/>
    <n v="8"/>
    <n v="17"/>
    <d v="2026-08-17T00:00:00"/>
    <n v="-0.33333333333575865"/>
    <x v="0"/>
    <x v="19"/>
  </r>
  <r>
    <n v="2390"/>
    <n v="1002524852"/>
    <n v="3"/>
    <x v="7"/>
    <n v="4"/>
    <s v="KUDUS"/>
    <s v="BLORA"/>
    <s v="CEP"/>
    <s v="REG"/>
    <s v="AO"/>
    <s v="NEW SALES"/>
    <s v="1P INET"/>
    <s v="7 | OSS - PROVISIONING ISSUED"/>
    <s v="RBS-Regional 3"/>
    <d v="2026-08-13T16:04:56"/>
    <d v="2026-08-14T13:13:26"/>
    <n v="69365406"/>
    <m/>
    <n v="142552107772"/>
    <s v="PT ASRY MANDIRI SEJAHTERA Gadu"/>
    <s v="ODP-CEP-FG/030 FG/D10/030.01"/>
    <s v="WO061689137"/>
    <m/>
    <m/>
    <m/>
    <n v="111.57089000000001"/>
    <n v="-7.1166099999999997"/>
    <s v="|MB00450|MYIA-088553205785/POI/NOVIANI ARIFAH/085157955964/admiin.artha1234@gmail.com"/>
    <s v="MYIB_ASSISTANT"/>
    <m/>
    <m/>
    <m/>
    <m/>
    <m/>
    <m/>
    <m/>
    <m/>
    <s v="Management Janji"/>
    <s v="2026-08-14 13:00:00 | telp : 085157955964 M Janji : (14/08/2026) jam Pasang : 09:00 Note : hubungi pelanggan jika ingin kelokasi"/>
    <s v="FCC"/>
    <s v="13-08-2026 16:09:57"/>
    <d v="2026-08-14T13:00:00"/>
    <m/>
    <s v="PI"/>
    <s v="CEP"/>
    <s v="NO ADDON"/>
    <m/>
    <s v="Provisioning Issued"/>
    <s v="HSI Bisnis Basic PSB 70% - 50 Mbps"/>
    <s v="INDIBIZ"/>
    <m/>
    <m/>
    <d v="2026-08-14T13:00:00"/>
    <s v="2026-08-14 13:00:00 | telp : 085157955964 M Janji : (14/08/2026) jam Pasang : 09:00 Note : hubungi pelanggan jika ingin kelokasi"/>
    <m/>
    <m/>
    <m/>
    <e v="#NUM!"/>
    <e v="#NUM!"/>
    <x v="1"/>
    <x v="3"/>
  </r>
  <r>
    <n v="2391"/>
    <n v="1002527989"/>
    <n v="3"/>
    <x v="6"/>
    <n v="5"/>
    <s v="JEMBER"/>
    <s v="BONDOWOSO"/>
    <s v="BOW"/>
    <s v="REG"/>
    <s v="AO"/>
    <s v="NEW SALES"/>
    <s v="1P INET"/>
    <s v="Completed (PS)"/>
    <s v="RBS-Regional 3"/>
    <d v="2026-08-15T11:02:57"/>
    <d v="2026-08-15T16:21:10"/>
    <n v="69366727"/>
    <m/>
    <n v="152507223623"/>
    <s v="Rumah Kos Siti"/>
    <s v="ODP-BOW-FV/50"/>
    <s v="WO061808245"/>
    <m/>
    <m/>
    <m/>
    <n v="113.922738814453"/>
    <n v="-7.96362185977857"/>
    <s v="|MC30280|MYIA-078095754804/POI/SITI AISYAH/085726140786/langkahfarm@gmail.com"/>
    <s v="MYIB_ASSISTANT"/>
    <m/>
    <m/>
    <m/>
    <m/>
    <m/>
    <m/>
    <m/>
    <m/>
    <s v="Management Janji"/>
    <s v="2026-08-18 08:00:00 | Nama Pic : BP MUNIB No Hp Pic : 085726140786 Jam Pemasangan : 08:00 - 12.00 Tanggal Pemasangan : 18 AGUSTUS 2026 Info Tambahan : Hubungi pelanggan sebelum datang ke lokasi"/>
    <s v="FCC"/>
    <s v="15-08-2026 11:09:59"/>
    <d v="2026-08-18T08:00:00"/>
    <m/>
    <s v="PS"/>
    <s v="BOW"/>
    <s v="NO ADDON"/>
    <n v="20260815"/>
    <s v="Completed"/>
    <s v="HSI Bisnis Promo HUT Telkom PSB 70% - 300 Mbps"/>
    <s v="INDIBIZ"/>
    <m/>
    <m/>
    <d v="2026-08-18T08:00:00"/>
    <s v="2026-08-18 08:00:00 | Nama Pic : BP MUNIB No Hp Pic : 085726140786 Jam Pemasangan : 08:00 - 12.00 Tanggal Pemasangan : 18 AGUSTUS 2026 Info Tambahan : Hubungi pelanggan sebelum datang ke lokasi"/>
    <n v="2026"/>
    <n v="8"/>
    <n v="15"/>
    <d v="2026-08-15T00:00:00"/>
    <n v="-3.3333333333357587"/>
    <x v="0"/>
    <x v="14"/>
  </r>
  <r>
    <n v="2392"/>
    <n v="1002509103"/>
    <n v="3"/>
    <x v="3"/>
    <n v="4"/>
    <s v="YOGYAKARTA"/>
    <s v="INNER - YOGYA JATENG SELATAN"/>
    <s v="KGD"/>
    <s v="DGS"/>
    <s v="AO"/>
    <s v="NEW SALES"/>
    <m/>
    <s v="Completed (PS)"/>
    <s v="DGS-B2B TREG"/>
    <d v="2026-08-04T16:12:11"/>
    <d v="2026-08-05T16:00:04"/>
    <n v="69357594"/>
    <m/>
    <n v="143132123510"/>
    <s v="Kantor Kementerian Haji dan Umrah Kota Yogyakarta"/>
    <s v="ODP-KGD-FAG/010"/>
    <s v="WO060918267"/>
    <m/>
    <m/>
    <m/>
    <n v="110.401989999999"/>
    <n v="-7.8092316801445802"/>
    <s v="DGS HSI | CHRISTOVAN H | NIK 950149| TREG 3 | Kantor Kementerian Haji dan Umrah Kota Yogyakarta PSB INDIBIZ WINBACK HSIE INET ONLY 50MBPS | FARIDA | 081392277272"/>
    <s v="Account Manager"/>
    <m/>
    <m/>
    <m/>
    <m/>
    <m/>
    <m/>
    <m/>
    <m/>
    <s v="Management Janji"/>
    <s v="psb"/>
    <s v="FCC"/>
    <d v="2026-04-08T16:25:34"/>
    <m/>
    <m/>
    <s v="PS"/>
    <s v="KGD"/>
    <s v="NO ADDON"/>
    <n v="20260805"/>
    <s v="Completed"/>
    <s v="- 11_11450;Biaya PSB Reguler HSI EBIS ~ 11[500000]  - E23015;E23015 ~ ES23 - Perangkat ONT[0]  - E23015~null~44292;E23015||11||Abodemen 0[0]  - E23015~null~E23015_SWONT;SWONT ~ Biaya Sewa ONT ~ E23015[30000]  - E26016;E26016 ~ ES26 - Paket HSI Bisnis (HSI"/>
    <s v="INDIBIZ"/>
    <m/>
    <m/>
    <d v="1970-01-01T07:00:00"/>
    <s v="psb"/>
    <n v="2026"/>
    <n v="8"/>
    <n v="5"/>
    <d v="2026-08-05T00:00:00"/>
    <n v="20669.708333333332"/>
    <x v="2"/>
    <x v="3"/>
  </r>
  <r>
    <n v="2393"/>
    <n v="1002506272"/>
    <n v="3"/>
    <x v="7"/>
    <n v="4"/>
    <s v="KUDUS"/>
    <s v="PURWODADI"/>
    <s v="WRO"/>
    <s v="DPS"/>
    <s v="AO"/>
    <s v="NEW SALES"/>
    <m/>
    <s v="Completed (PS)"/>
    <s v="DPS-Logistic &amp; Manufacturing"/>
    <d v="2026-08-03T14:32:17"/>
    <d v="2026-08-03T16:43:39"/>
    <n v="69354593"/>
    <m/>
    <n v="142509107161"/>
    <s v="PT Nusantara Ekspres Kilat Hub Gabus Kab Grobogan"/>
    <s v="ODP-WRO-FJ/033"/>
    <s v="WO060803945"/>
    <m/>
    <m/>
    <m/>
    <n v="111.2190464"/>
    <n v="-7.1790421999999996"/>
    <s v="DPS-LMS;PIC PROVINSI"/>
    <s v="Account Manager"/>
    <m/>
    <m/>
    <m/>
    <m/>
    <m/>
    <m/>
    <m/>
    <m/>
    <s v="Management Janji"/>
    <s v="-"/>
    <s v="FCC"/>
    <d v="2026-03-08T14:40:09"/>
    <m/>
    <m/>
    <s v="PS"/>
    <s v="WRO"/>
    <s v="NO ADDON"/>
    <n v="20260803"/>
    <s v="Completed"/>
    <s v="- 11_11450;Biaya PSB Reguler HSI EBIS ~ 11[150000]  - E23046;E23046 ~ ES23 - Paket HSI Bisnis[0]  - E23046~null~E23046_UNL;UNL ~ Internet-Link Unlimited Internet Usage ~ E23046[0]  - E23046~null~44877;E23046||11||Abodemen 0[0]  - E23046~null~E23046_HSIE50"/>
    <s v="INDIBIZ"/>
    <m/>
    <m/>
    <d v="1970-01-01T07:00:00"/>
    <s v="-"/>
    <n v="2026"/>
    <n v="8"/>
    <n v="3"/>
    <d v="2026-08-03T00:00:00"/>
    <n v="20667.708333333332"/>
    <x v="2"/>
    <x v="3"/>
  </r>
  <r>
    <n v="2394"/>
    <n v="1002530041"/>
    <n v="3"/>
    <x v="2"/>
    <n v="5"/>
    <s v="MALANG"/>
    <s v="KEPANJEN"/>
    <s v="MLG"/>
    <s v="REG"/>
    <s v="AO"/>
    <s v="NEW SALES"/>
    <s v="1P INET"/>
    <s v="MIA - INVALID SURVEY"/>
    <s v="RBS-Regional 3"/>
    <d v="2026-08-16T17:53:56"/>
    <d v="2026-08-18T04:59:38"/>
    <n v="69367735"/>
    <m/>
    <n v="152701227219"/>
    <s v="Gudang Santosa"/>
    <s v="ODP-MLG-FET/25 FET/D04/25.01"/>
    <s v="WO061896745"/>
    <m/>
    <m/>
    <m/>
    <n v="112.63425936761899"/>
    <n v="-7.9920212719270296"/>
    <s v="|MN00814|MYIA-099458101065/POI/Ervina Juwitasari/082229262016/juwitasariervina@gmail.com"/>
    <s v="MYIB_ASSISTANT"/>
    <m/>
    <m/>
    <m/>
    <m/>
    <m/>
    <m/>
    <m/>
    <m/>
    <s v="Management Janji"/>
    <s v="2026-08-18 08:00:00 | Tanggal Pemasangan : 18 Agustus 2026 Jam Pemasangan : 08:00 13:00 Info Tambahan : Hubungi pelanggan dulu sebelum ke lokasi terimakasih"/>
    <s v="FCC"/>
    <s v="16-08-2026 17:55:00"/>
    <d v="2026-08-18T08:00:00"/>
    <m/>
    <s v="SURVEY_NEW_MANJA"/>
    <s v="MLG"/>
    <s v="NO ADDON"/>
    <m/>
    <s v="MIE - INVALID SURVEY - Kendala Jalur/Rute Tarikan"/>
    <s v="HSI Bisnis Promo HUT Telkom PSB 70% - 100 Mbps"/>
    <s v="INDIBIZ"/>
    <m/>
    <m/>
    <d v="2026-08-18T08:00:00"/>
    <s v="2026-08-18 08:00:00 | Tanggal Pemasangan : 18 Agustus 2026 Jam Pemasangan : 08:00 13:00 Info Tambahan : Hubungi pelanggan dulu sebelum ke lokasi terimakasih"/>
    <m/>
    <m/>
    <m/>
    <e v="#NUM!"/>
    <e v="#NUM!"/>
    <x v="1"/>
    <x v="29"/>
  </r>
  <r>
    <n v="2395"/>
    <n v="1002527145"/>
    <n v="3"/>
    <x v="6"/>
    <n v="5"/>
    <s v="JEMBER"/>
    <s v="SITUBONDO"/>
    <s v="MLD"/>
    <s v="REG"/>
    <s v="AO"/>
    <s v="NEW SALES"/>
    <s v="1P INET"/>
    <s v="Completed (PS)"/>
    <s v="RBS-Regional 3"/>
    <d v="2026-08-14T16:22:57"/>
    <d v="2026-08-14T19:07:20"/>
    <n v="69366336"/>
    <m/>
    <n v="152529201008"/>
    <s v="TOKO JAMILAH"/>
    <s v="ODP-MLD-FD/08 FD/D02/08.01"/>
    <s v="WO061769795"/>
    <m/>
    <m/>
    <m/>
    <n v="113.79522299999999"/>
    <n v="-7.7742589999999998"/>
    <s v="|MN00099|MYIA-081888475790/POI/NUR JAMILAH/082231443669/nurjamilah65@gmail.com"/>
    <s v="MYIB_ASSISTANT"/>
    <m/>
    <m/>
    <m/>
    <m/>
    <m/>
    <m/>
    <m/>
    <m/>
    <s v="Management Janji"/>
    <s v="2026-08-15 13:00:00 | telp:082231443669 alt : manja : pagi / siang 15/08/2026 hub sebelum ke lokasi "/>
    <s v="FCC"/>
    <s v="14-08-2026 16:39:53"/>
    <d v="2026-08-15T13:00:00"/>
    <m/>
    <s v="PS"/>
    <s v="MLD"/>
    <s v="NO ADDON"/>
    <n v="20260814"/>
    <s v="Completed"/>
    <s v="HSI Bisnis Khusus Winback PSB 70% - 200 Mbps"/>
    <s v="INDIBIZ"/>
    <m/>
    <m/>
    <d v="2026-08-15T13:00:00"/>
    <s v="2026-08-15 13:00:00 | telp:082231443669 alt : manja : pagi / siang 15/08/2026 hub sebelum ke lokasi "/>
    <n v="2026"/>
    <n v="8"/>
    <n v="14"/>
    <d v="2026-08-14T00:00:00"/>
    <n v="-1.5416666666642413"/>
    <x v="0"/>
    <x v="16"/>
  </r>
  <r>
    <n v="2396"/>
    <n v="1002528364"/>
    <n v="3"/>
    <x v="3"/>
    <n v="4"/>
    <s v="YOGYAKARTA"/>
    <s v="SLEMAN"/>
    <s v="GOD"/>
    <s v="REG"/>
    <s v="AO"/>
    <s v="NEW SALES"/>
    <s v="1P INET"/>
    <s v="7 | OSS - PROVISIONING ISSUED"/>
    <s v="RBS-Regional 3"/>
    <d v="2026-08-15T13:38:57"/>
    <d v="2026-08-16T11:22:09"/>
    <n v="69366921"/>
    <m/>
    <n v="146136130182"/>
    <s v="LASKAR BUAH GODEAN GAMPING YOGYAKARTA"/>
    <s v="ODP-GOD-FAD/100 FAD/D06/100.01"/>
    <s v="WO061825840"/>
    <m/>
    <m/>
    <m/>
    <n v="110.322833"/>
    <n v="-7.7813330000000001"/>
    <s v="|MN00799|MYIA-086722364901/POI/LAELATUL AFIATUN NISAK/085733668576/kantorhrdlaskarbuah@gmail.com"/>
    <s v="MYIB_ASSISTANT"/>
    <m/>
    <m/>
    <m/>
    <m/>
    <m/>
    <m/>
    <m/>
    <m/>
    <s v="Management Janji"/>
    <s v="2026-08-16 11:00:00 | Nama PIC:  bu laela No HP: 085733668576 Alt: Tanggal: 16/08/2026 Jam Pasang: Siang Note: Hubungi sebelum ke lokasi, terimakasih. "/>
    <s v="FCC"/>
    <s v="15-08-2026 13:39:51"/>
    <d v="2026-08-16T11:00:00"/>
    <m/>
    <s v="PI"/>
    <s v="GOD"/>
    <s v="NO ADDON"/>
    <m/>
    <s v="Provisioning Issued"/>
    <s v="HSI Bisnis Basic Promo HUT Telkom PSB 70% - 50 Mbps"/>
    <s v="INDIBIZ"/>
    <m/>
    <m/>
    <d v="2026-08-16T11:00:00"/>
    <s v="2026-08-16 11:00:00 | Nama PIC:  bu laela No HP: 085733668576 Alt: Tanggal: 16/08/2026 Jam Pasang: Siang Note: Hubungi sebelum ke lokasi, terimakasih. "/>
    <m/>
    <m/>
    <m/>
    <e v="#NUM!"/>
    <e v="#NUM!"/>
    <x v="1"/>
    <x v="3"/>
  </r>
  <r>
    <n v="2397"/>
    <n v="1002526080"/>
    <n v="3"/>
    <x v="2"/>
    <n v="5"/>
    <s v="MADIUN"/>
    <s v="MADIUN"/>
    <s v="MSP"/>
    <s v="REG"/>
    <s v="AO"/>
    <s v="NEW SALES"/>
    <s v="1P INET"/>
    <s v="Completed (PS)"/>
    <s v="RBS-Regional 3"/>
    <d v="2026-08-14T11:11:57"/>
    <d v="2026-08-14T15:23:39"/>
    <n v="69365881"/>
    <s v="-"/>
    <n v="-152631207308"/>
    <s v="KOST SARLIA PUTRI"/>
    <s v="ODP-MSP-FC/41 FC/D04/41.01"/>
    <s v="WO061732213"/>
    <m/>
    <m/>
    <m/>
    <n v="111.439783112469"/>
    <n v="-7.5879619036654002"/>
    <s v="|MN00264|MYIA-023475796588/POI/wiwik winarni ningsih/085895418097/wiwikwinarni1310@gmail.com"/>
    <s v="MYIB_ASSISTANT"/>
    <m/>
    <m/>
    <m/>
    <m/>
    <m/>
    <m/>
    <m/>
    <m/>
    <s v="Management Janji"/>
    <s v="2026-08-15 08:00:00 | Jam pemasangan : 12.00 Info Tambahan : Hubungi pelanggan dulu sebelum ke lokasi terimakasih  "/>
    <s v="FCC"/>
    <s v="14-08-2026 11:39:52"/>
    <d v="2026-08-15T08:00:00"/>
    <m/>
    <s v="PS"/>
    <s v="MSP"/>
    <s v="NO ADDON"/>
    <n v="20260814"/>
    <s v="Completed"/>
    <s v="HSI Bisnis Promo HUT Telkom PSB 70% - 50 Mbps"/>
    <s v="INDIBIZ"/>
    <m/>
    <m/>
    <d v="2026-08-15T08:00:00"/>
    <s v="2026-08-15 08:00:00 | Jam pemasangan : 12.00 Info Tambahan : Hubungi pelanggan dulu sebelum ke lokasi terimakasih  "/>
    <n v="2026"/>
    <n v="8"/>
    <n v="14"/>
    <d v="2026-08-14T00:00:00"/>
    <n v="-1.3333333333357587"/>
    <x v="0"/>
    <x v="20"/>
  </r>
  <r>
    <n v="2398"/>
    <n v="1002513130"/>
    <n v="3"/>
    <x v="7"/>
    <n v="4"/>
    <s v="SOLO"/>
    <s v="INNER - SOLO JATENG TIMUR"/>
    <s v="KRT"/>
    <s v="REG"/>
    <s v="AO"/>
    <s v="NEW SALES"/>
    <m/>
    <s v="CANCEL COMPLETED"/>
    <s v="RBS-Regional 3"/>
    <d v="2026-08-06T16:26:25"/>
    <d v="2026-08-08T07:49:35"/>
    <n v="69360227"/>
    <m/>
    <n v="142505403880"/>
    <s v="PT DUA PENDEKAR AYAM (Dikichi)"/>
    <s v="ODP-KRT-FCL3/004"/>
    <m/>
    <m/>
    <m/>
    <m/>
    <n v="110.77004479999999"/>
    <n v="-7.5434258999999999"/>
    <s v="AMRBS;406961;DEVI PUSPITASARI;PT DUA PENDEKAR AYAM (Dikichi);HSI 150 Mbps 1:1;081321666999"/>
    <s v="Account Manager"/>
    <m/>
    <m/>
    <m/>
    <m/>
    <m/>
    <m/>
    <m/>
    <m/>
    <m/>
    <m/>
    <m/>
    <d v="2026-06-08T16:41:23"/>
    <m/>
    <m/>
    <s v="REJECT_FCC"/>
    <s v="KRT"/>
    <s v="NO ADDON"/>
    <m/>
    <s v="DECLINE : Decline - Batal Order Yusnani Manalu 40951378|MYDITA"/>
    <s v="- 11_11446;Biaya PSB HSI EBIS Tunai di Depan ~ 11[150000]  - SP_NOSS;SP_NOSS ~ Internet NOSS Multispeed Network[0]  - SP_NOSS;SP_NOSS ~ Internet NOSS Multispeed Network[0]  - E23046;E23046 ~ ES23 - Paket HSI Bisnis[0]  - E23046~null~E23046_UNL;UNL ~ Inter"/>
    <s v="INDIBIZ"/>
    <m/>
    <s v="DECLINE : Decline - Batal Order Yusnani Manalu 40951378|MYDITA"/>
    <m/>
    <m/>
    <m/>
    <m/>
    <m/>
    <e v="#NUM!"/>
    <e v="#NUM!"/>
    <x v="1"/>
    <x v="3"/>
  </r>
  <r>
    <n v="2399"/>
    <n v="1002509553"/>
    <n v="3"/>
    <x v="6"/>
    <n v="5"/>
    <s v="JEMBER"/>
    <s v="BONDOWOSO"/>
    <s v="BOW"/>
    <s v="REG"/>
    <s v="AO"/>
    <s v="NEW SALES"/>
    <s v="1P INET"/>
    <s v="Completed (PS)"/>
    <s v="RBS-Regional 3"/>
    <d v="2026-08-05T08:22:57"/>
    <d v="2026-08-05T14:29:49"/>
    <n v="69358751"/>
    <m/>
    <n v="152507225426"/>
    <s v="RUMAH KOST SITI MASNONAH"/>
    <s v="ODP-BOW-FAK/17 FAK/D03/17.01"/>
    <s v="WO060948696"/>
    <m/>
    <m/>
    <m/>
    <n v="113.916465990795"/>
    <n v="-7.9224904052311196"/>
    <s v="|MC30175|MYIA-091305779537/POI/SITI MASNONAH/083853348578/faizolabdullah86@gmail.com"/>
    <s v="MYIB_ASSISTANT"/>
    <m/>
    <m/>
    <m/>
    <m/>
    <m/>
    <m/>
    <m/>
    <m/>
    <s v="Management Janji"/>
    <s v="2026-08-06 08:00:00 | Tanggal pemasangan: 6/08/2026 Jam pemasangan : pagi / siang Info Tambahan : Hubungi pelanggan dulu sebelum ke lokasi. terima kasih"/>
    <s v="FCC"/>
    <d v="2026-05-08T08:25:38"/>
    <d v="2026-08-06T08:00:00"/>
    <m/>
    <s v="PS"/>
    <s v="BOW"/>
    <s v="NO ADDON"/>
    <n v="20260805"/>
    <s v="Completed"/>
    <s v="HSI Bisnis Promo HUT Telkom PSB 70% - 100 Mbps"/>
    <s v="INDIBIZ"/>
    <m/>
    <m/>
    <d v="2026-08-06T08:00:00"/>
    <s v="2026-08-06 08:00:00 | Tanggal pemasangan: 6/08/2026 Jam pemasangan : pagi / siang Info Tambahan : Hubungi pelanggan dulu sebelum ke lokasi. terima kasih"/>
    <n v="2026"/>
    <n v="8"/>
    <n v="5"/>
    <d v="2026-08-05T00:00:00"/>
    <n v="-1.3333333333357587"/>
    <x v="0"/>
    <x v="14"/>
  </r>
  <r>
    <n v="2400"/>
    <n v="1002504477"/>
    <n v="3"/>
    <x v="7"/>
    <n v="4"/>
    <s v="KUDUS"/>
    <s v="KUDUS"/>
    <s v="DMA"/>
    <s v="REG"/>
    <s v="AO"/>
    <s v="NEW SALES"/>
    <s v="1P INET"/>
    <s v="102 | FOLLOW UP COMPLETED"/>
    <s v="RBS-Regional 3"/>
    <d v="2026-08-01T11:55:56"/>
    <d v="2026-08-03T16:14:36"/>
    <n v="69356680"/>
    <m/>
    <n v="141456115363"/>
    <s v="BMB CELL"/>
    <s v="ODP-DMA-FDA/091 FDA/D03/091/01"/>
    <s v="WO060637535"/>
    <m/>
    <m/>
    <m/>
    <n v="110.60361899999999"/>
    <n v="-6.9164899999999996"/>
    <s v="|MC60105|MYIA-047028032765/POI/MOKHAMAD YASIN/082322669796/novitahima.nh@gmail.com"/>
    <s v="MYIB_ASSISTANT"/>
    <m/>
    <m/>
    <m/>
    <m/>
    <m/>
    <m/>
    <m/>
    <m/>
    <s v="Management Janji"/>
    <s v="2026-08-02 08:00:00 | Nama PIC : bapak yasin No HP : 082322669796 Alt :  M Janji : (MINGGU/2/AGUSTUS/2026) jam Pasang : 09:00 Note : hubungi pelanggan jika ingin kelokasi"/>
    <s v="FCC"/>
    <d v="2026-01-08T12:09:52"/>
    <d v="2026-08-02T08:00:00"/>
    <m/>
    <s v="REVOKE"/>
    <s v="DMA"/>
    <s v="NO ADDON"/>
    <m/>
    <s v="Follow Up Revoke Completed, New Order ID : SC1002506486"/>
    <s v="HSI Bisnis Basic Promo HUT Telkom PSB 70% - 50 Mbps"/>
    <s v="INDIBIZ"/>
    <m/>
    <m/>
    <d v="2026-08-02T08:00:00"/>
    <s v="2026-08-02 08:00:00 | Nama PIC : bapak yasin No HP : 082322669796 Alt :  M Janji : (MINGGU/2/AGUSTUS/2026) jam Pasang : 09:00 Note : hubungi pelanggan jika ingin kelokasi"/>
    <m/>
    <m/>
    <m/>
    <e v="#NUM!"/>
    <e v="#NUM!"/>
    <x v="1"/>
    <x v="3"/>
  </r>
  <r>
    <n v="2401"/>
    <n v="1002511262"/>
    <n v="3"/>
    <x v="0"/>
    <n v="5"/>
    <s v="MATARAM"/>
    <s v="INNER - NUSA TENGGARA"/>
    <s v="MTR"/>
    <s v="REG"/>
    <s v="AO"/>
    <s v="NEW SALES"/>
    <s v="1P INET"/>
    <s v="Completed (PS)"/>
    <s v="RBS-Regional 3"/>
    <d v="2026-08-05T17:25:57"/>
    <d v="2026-08-06T16:54:35"/>
    <n v="69359443"/>
    <m/>
    <n v="172601796827"/>
    <s v="SHAFIRA GROSIR"/>
    <s v="ODP-MTR-FDA/21 FDA/D03/21.01"/>
    <s v="WO061017198"/>
    <m/>
    <m/>
    <m/>
    <n v="116.10231667757"/>
    <n v="-8.54190479447389"/>
    <s v="MD|MYDB-20260805264458|EC40001/MC40003|SHAFIRA GROSIR|085337369736"/>
    <s v="MYDIGIBIZPARTNER"/>
    <m/>
    <m/>
    <m/>
    <m/>
    <m/>
    <m/>
    <m/>
    <m/>
    <s v="Management Janji"/>
    <s v="2026-08-07 13:00:00 | M Janji : (06/08/2026) jam Pasang : 09:00 Note : hubungi pelanggan jika ingin kelokasi"/>
    <s v="FCC"/>
    <d v="2026-05-08T17:39:46"/>
    <d v="2026-08-07T13:00:00"/>
    <m/>
    <s v="PS"/>
    <s v="MTR"/>
    <s v="NETMONK"/>
    <n v="20260806"/>
    <s v="Completed"/>
    <s v="HSI Bisnis Bundling Netmonk Promo 2026 PSB 70% - 150 Mbps"/>
    <s v="INDIBIZ"/>
    <m/>
    <m/>
    <d v="2026-08-07T13:00:00"/>
    <s v="2026-08-07 13:00:00 | M Janji : (06/08/2026) jam Pasang : 09:00 Note : hubungi pelanggan jika ingin kelokasi"/>
    <n v="2026"/>
    <n v="8"/>
    <n v="6"/>
    <d v="2026-08-06T00:00:00"/>
    <n v="-1.5416666666642413"/>
    <x v="0"/>
    <x v="23"/>
  </r>
  <r>
    <n v="2402"/>
    <n v="1002511662"/>
    <n v="3"/>
    <x v="6"/>
    <n v="5"/>
    <s v="JEMBER"/>
    <s v="BANYUWANGI"/>
    <s v="WSO"/>
    <s v="REG"/>
    <s v="AO"/>
    <s v="NEW SALES"/>
    <s v="2P INET + VOICE"/>
    <s v="Completed (PS)"/>
    <s v="RBS-Regional 3"/>
    <d v="2026-08-06T09:49:57"/>
    <d v="2026-08-07T15:27:41"/>
    <n v="69359669"/>
    <n v="3332818002"/>
    <n v="152518202021"/>
    <s v="TOKO PUTRI"/>
    <s v="ODP-WSO-FD/57 FD/D01/57.01"/>
    <s v="WO061047615"/>
    <m/>
    <m/>
    <m/>
    <n v="114.4022956"/>
    <n v="-7.9943971999999999"/>
    <s v="MD|MYDB-20260806264507|DC30008/MC30044|TOKO PUTRI|081999930512"/>
    <s v="MYDIGIBIZPARTNER"/>
    <m/>
    <m/>
    <m/>
    <m/>
    <m/>
    <m/>
    <m/>
    <m/>
    <s v="Management Janji"/>
    <s v="2026-08-07 08:00:00 | Nama : BU PUTRI EKA DWI RISMAWATI No Hp : 081999930512 No Alt :  Tgl Pemasangan : 07 Agustus 2026 Interval : PAGI  Note : Hubungi pelanggan terlebih dahulu"/>
    <s v="FCC"/>
    <d v="2026-06-08T09:55:05"/>
    <d v="2026-08-07T08:00:00"/>
    <m/>
    <s v="PS"/>
    <s v="WSO"/>
    <s v="NO ADDON"/>
    <n v="20260807"/>
    <s v="Completed"/>
    <s v="HSI Bisnis Basic Bundling Phone PSB 70% - Free 800 Menit Promo - 300 Mbps"/>
    <s v="INDIBIZ"/>
    <m/>
    <m/>
    <d v="2026-08-07T08:00:00"/>
    <s v="2026-08-07 08:00:00 | Nama : BU PUTRI EKA DWI RISMAWATI No Hp : 081999930512 No Alt :  Tgl Pemasangan : 07 Agustus 2026 Interval : PAGI  Note : Hubungi pelanggan terlebih dahulu"/>
    <n v="2026"/>
    <n v="8"/>
    <n v="7"/>
    <d v="2026-08-07T00:00:00"/>
    <n v="-0.33333333333575865"/>
    <x v="0"/>
    <x v="16"/>
  </r>
  <r>
    <n v="2403"/>
    <n v="1002529379"/>
    <n v="3"/>
    <x v="1"/>
    <n v="5"/>
    <s v="MADURA"/>
    <s v="PAMEKASAN"/>
    <s v="SMP"/>
    <s v="REG"/>
    <s v="AO"/>
    <s v="NEW SALES"/>
    <s v="1P INET"/>
    <s v="MIA - INVALID SURVEY"/>
    <s v="RBS-Regional 3"/>
    <d v="2026-08-16T10:28:56"/>
    <d v="2026-08-16T21:37:09"/>
    <n v="69367368"/>
    <m/>
    <n v="152431232398"/>
    <s v="HAPPY MART"/>
    <s v="ODP-SMP-FJ/02 FJ/D01/02.01"/>
    <s v="WO061860914"/>
    <m/>
    <m/>
    <m/>
    <n v="113.81699077784999"/>
    <n v="-6.9888308479023102"/>
    <s v="MD|MYDB-20260816265665|DN00001/MN00806|HAPPY MART|087893843649"/>
    <s v="MYDIGIBIZPARTNER"/>
    <m/>
    <m/>
    <m/>
    <m/>
    <m/>
    <m/>
    <m/>
    <m/>
    <s v="Management Janji"/>
    <s v="2026-08-17 08:00:00 | Waktu pemasangan : 17 agustus 2026 Jam pemasangan : 08.00 - 12.00 Info Tambahan : Hubungi pelanggan dulu sebelum ke lokasi terimakasih "/>
    <s v="FCC"/>
    <s v="16-08-2026 10:40:33"/>
    <d v="2026-08-17T08:00:00"/>
    <m/>
    <s v="SURVEY_NEW_MANJA"/>
    <s v="SMP"/>
    <s v="NO ADDON"/>
    <m/>
    <s v="MIE - INVALID SURVEY - Kendala Jalur/Rute Tarikan"/>
    <s v="HSI Bisnis Promo HUT Telkom PSB 70% - 100 Mbps"/>
    <s v="INDIBIZ"/>
    <m/>
    <m/>
    <d v="2026-08-17T08:00:00"/>
    <s v="2026-08-17 08:00:00 | Waktu pemasangan : 17 agustus 2026 Jam pemasangan : 08.00 - 12.00 Info Tambahan : Hubungi pelanggan dulu sebelum ke lokasi terimakasih "/>
    <m/>
    <m/>
    <m/>
    <e v="#NUM!"/>
    <e v="#NUM!"/>
    <x v="1"/>
    <x v="1"/>
  </r>
  <r>
    <n v="2404"/>
    <n v="1002530735"/>
    <n v="3"/>
    <x v="2"/>
    <n v="5"/>
    <s v="MALANG"/>
    <s v="BATU"/>
    <s v="SGS"/>
    <s v="REG"/>
    <s v="AO"/>
    <s v="NEW SALES"/>
    <s v="1P INET"/>
    <s v="MIE - SEND SURVEY"/>
    <s v="RBS-Regional 3"/>
    <d v="2026-08-17T11:56:56"/>
    <d v="2026-08-17T11:58:01"/>
    <n v="69367961"/>
    <m/>
    <n v="152721298738"/>
    <s v="DEA BAKERY ROGONOTO"/>
    <s v="ODP-SGS-FJ/40 FJ/D06/40.01"/>
    <s v="WO061922440"/>
    <m/>
    <m/>
    <m/>
    <n v="112.6691462"/>
    <n v="-7.8915310999999901"/>
    <s v="|MN01864|MYIA-096270659427/POI/EKO ALFIYANTO/0895395167680/systemdevelopmentdea@gmail.com"/>
    <s v="MYIB_ASSISTANT"/>
    <m/>
    <m/>
    <m/>
    <m/>
    <m/>
    <m/>
    <m/>
    <m/>
    <s v="Management Janji"/>
    <s v="2026-08-19 08:00:00 | M Janji : (19 AGUSTUS 2026) jam Pasang : pagi  Note : hubungi pelanggan jika ingin kelokasi"/>
    <s v="FCC"/>
    <s v="17-08-2026 12:10:09"/>
    <d v="2026-08-19T08:00:00"/>
    <m/>
    <s v="SURVEY_NEW_MANJA"/>
    <s v="SGS"/>
    <s v="NO ADDON"/>
    <m/>
    <s v="MIE - SEND SURVEY"/>
    <s v="HSI Bisnis Basic Promo HUT Telkom PSB 70% - 50 Mbps"/>
    <s v="INDIBIZ"/>
    <m/>
    <m/>
    <d v="2026-08-19T08:00:00"/>
    <s v="2026-08-19 08:00:00 | M Janji : (19 AGUSTUS 2026) jam Pasang : pagi  Note : hubungi pelanggan jika ingin kelokasi"/>
    <m/>
    <m/>
    <m/>
    <e v="#NUM!"/>
    <e v="#NUM!"/>
    <x v="1"/>
    <x v="11"/>
  </r>
  <r>
    <n v="2405"/>
    <n v="1002529474"/>
    <n v="3"/>
    <x v="6"/>
    <n v="5"/>
    <s v="PASURUAN"/>
    <s v="PROBOLINGGO"/>
    <s v="PBL"/>
    <s v="REG"/>
    <s v="AO"/>
    <s v="NEW SALES"/>
    <m/>
    <s v="CANCEL COMPLETED"/>
    <s v="RBS-Regional 3"/>
    <d v="2026-08-16T11:14:12"/>
    <d v="2026-08-16T18:39:17"/>
    <n v="69367391"/>
    <m/>
    <n v="152505340846"/>
    <s v="ZEN AUDIO 2"/>
    <s v="ODP-PBL-FAX/03"/>
    <m/>
    <m/>
    <m/>
    <m/>
    <n v="113.21584009999999"/>
    <n v="-7.7441461"/>
    <s v="|MN01316 |/ZEN AUDIO 2/WINBACK 2.0 HSI B2B (1:2) 100MBPS 440RB PSB DISC 70%/081336902265 / 82334137395/muhammad80hanif@gmail.com/MUHAMMAD HANIF/82334137395"/>
    <s v="Sales Force DBS"/>
    <m/>
    <m/>
    <m/>
    <m/>
    <m/>
    <m/>
    <m/>
    <m/>
    <m/>
    <m/>
    <m/>
    <s v="16-08-2026 11:39:53"/>
    <m/>
    <m/>
    <s v="REJECT_FCC"/>
    <s v="PBL"/>
    <s v="NO ADDON"/>
    <m/>
    <s v="DECLINE : Decline - Pindah Segmentasi RANGGA WISNU EKAPAKSI 40951381|MYDITA"/>
    <s v="- 11_11446;Biaya PSB HSI EBIS Tunai di Depan ~ 11[150000]  - SP_NOSS;SP_NOSS ~ Internet NOSS Multispeed Network[0]  - E23015;E23015 ~ ES23 - Perangkat ONT[0]  - E23015~null~44292;E23015||11||Abodemen 0[0]  - E23015~null~E23015_SWONTPREM;SWONTPREM ~ Biaya "/>
    <s v="INDIBIZ"/>
    <m/>
    <m/>
    <m/>
    <m/>
    <m/>
    <m/>
    <m/>
    <e v="#NUM!"/>
    <e v="#NUM!"/>
    <x v="1"/>
    <x v="26"/>
  </r>
  <r>
    <n v="2406"/>
    <n v="1002530752"/>
    <n v="3"/>
    <x v="2"/>
    <n v="5"/>
    <s v="KEDIRI"/>
    <s v="NGANJUK"/>
    <s v="WRJ"/>
    <s v="REG"/>
    <s v="AO"/>
    <s v="NEW SALES"/>
    <s v="1P INET"/>
    <s v="MIE - SEND SURVEY"/>
    <s v="RBS-Regional 3"/>
    <d v="2026-08-17T12:05:56"/>
    <d v="2026-08-17T12:08:01"/>
    <n v="69367964"/>
    <m/>
    <n v="152641205612"/>
    <s v="STT POMOSDA"/>
    <s v="ODP-WRJ-FH/33 FH/D03/33.01"/>
    <s v="WO061923356"/>
    <m/>
    <m/>
    <m/>
    <n v="112.03703179999999"/>
    <n v="-7.6380673999999997"/>
    <s v="|MC20057|MYIA-051141953467/POI/Dony Cahyo Dwi Putra/088983166308/karimjayasentosa@gmail.com"/>
    <s v="MYIB_ASSISTANT"/>
    <m/>
    <m/>
    <m/>
    <m/>
    <m/>
    <m/>
    <m/>
    <m/>
    <s v="Management Janji"/>
    <s v="2026-08-18 13:00:00 | Nama : BU SARAH (BENDAHARA) No Hp : 088983166308 No Alt :  Tgl Pemasangan : 18 Agustus 2026 Interval : PAGI  Note : Hubungi pelanggan terlebih dahulu"/>
    <s v="FCC"/>
    <s v="17-08-2026 12:10:09"/>
    <d v="2026-08-18T13:00:00"/>
    <m/>
    <s v="SURVEY_NEW_MANJA"/>
    <s v="WRJ"/>
    <s v="NO ADDON"/>
    <m/>
    <s v="MIE - SEND SURVEY"/>
    <s v="HSI Bisnis Promo HUT Telkom PSB 70% - 300 Mbps"/>
    <s v="INDIBIZ"/>
    <m/>
    <m/>
    <d v="2026-08-18T13:00:00"/>
    <s v="2026-08-18 13:00:00 | Nama : BU SARAH (BENDAHARA) No Hp : 088983166308 No Alt :  Tgl Pemasangan : 18 Agustus 2026 Interval : PAGI  Note : Hubungi pelanggan terlebih dahulu"/>
    <m/>
    <m/>
    <m/>
    <e v="#NUM!"/>
    <e v="#NUM!"/>
    <x v="1"/>
    <x v="7"/>
  </r>
  <r>
    <n v="2407"/>
    <n v="1002528953"/>
    <n v="3"/>
    <x v="1"/>
    <n v="5"/>
    <s v="SBY UTARA"/>
    <s v="TANDES"/>
    <s v="KLN"/>
    <s v="REG"/>
    <s v="AO"/>
    <s v="NEW SALES"/>
    <s v="1P INET"/>
    <s v="Completed (PS)"/>
    <s v="RBS-Regional 3"/>
    <d v="2026-08-15T20:04:57"/>
    <d v="2026-08-16T17:51:07"/>
    <n v="69367241"/>
    <m/>
    <n v="152418250685"/>
    <s v="toko udin"/>
    <s v="ODP-KLN-FAT/12 FAT/D02/12.01"/>
    <s v="WO061847109"/>
    <m/>
    <m/>
    <m/>
    <n v="112.651935070753"/>
    <n v="-7.2103310636794502"/>
    <s v="MD|MYDB-20260815265604|DN00001/MN00018|toko udin|087895083547"/>
    <s v="MYDIGIBIZPARTNER"/>
    <m/>
    <m/>
    <m/>
    <m/>
    <m/>
    <m/>
    <m/>
    <m/>
    <s v="Management Janji"/>
    <s v="2026-08-17 15:00:00 | Nama PIC:  bp zainuddin No HP: 087895083547 Alt: Tanggal: 17/08/2026 Jam Pasang: Sore Note: Hubungi sebelum ke lokasi, terimakasih. "/>
    <s v="FCC"/>
    <s v="15-08-2026 20:10:13"/>
    <d v="2026-08-17T15:00:00"/>
    <m/>
    <s v="PS"/>
    <s v="KLN"/>
    <s v="NO ADDON"/>
    <n v="20260816"/>
    <s v="Completed"/>
    <s v="HSI Bisnis Promo HUT Telkom PSB 70% - 100 Mbps"/>
    <s v="INDIBIZ"/>
    <m/>
    <m/>
    <d v="2026-08-17T15:00:00"/>
    <s v="2026-08-17 15:00:00 | Nama PIC:  bp zainuddin No HP: 087895083547 Alt: Tanggal: 17/08/2026 Jam Pasang: Sore Note: Hubungi sebelum ke lokasi, terimakasih. "/>
    <n v="2026"/>
    <n v="8"/>
    <n v="16"/>
    <d v="2026-08-16T00:00:00"/>
    <n v="-1.625"/>
    <x v="0"/>
    <x v="27"/>
  </r>
  <r>
    <n v="2408"/>
    <n v="1002520019"/>
    <n v="3"/>
    <x v="7"/>
    <n v="4"/>
    <s v="KUDUS"/>
    <s v="KUDUS"/>
    <s v="KUD"/>
    <s v="REG"/>
    <s v="AO"/>
    <s v="NEW SALES"/>
    <s v="1P INET"/>
    <s v="Completed (PS)"/>
    <s v="RBS-Regional 3"/>
    <d v="2026-08-11T13:53:57"/>
    <d v="2026-08-12T15:15:08"/>
    <n v="69363376"/>
    <m/>
    <n v="142401145766"/>
    <s v="KB AL-IDRUS"/>
    <s v="ODP-KUD-FBH/004 FBH/D01/004.01"/>
    <s v="WO061502192"/>
    <m/>
    <m/>
    <m/>
    <n v="110.84754599999999"/>
    <n v="-6.7594018"/>
    <s v="|MC60024|MYIA-062993426175/POI/Dheta Carollyn /0895341343800/adhilesmana17@gmail.com"/>
    <s v="MYIB_ASSISTANT"/>
    <m/>
    <m/>
    <m/>
    <m/>
    <m/>
    <m/>
    <m/>
    <m/>
    <s v="Management Janji"/>
    <s v="2026-08-12 13:00:00 | M Janji : (12/08/2026) jam Pasang : 09:00 Note : hubungi pelanggan jika ingin kelokasi"/>
    <s v="FCC"/>
    <d v="2026-11-08T13:55:09"/>
    <d v="2026-08-12T13:00:00"/>
    <m/>
    <s v="PS"/>
    <s v="KUD"/>
    <s v="NO ADDON"/>
    <n v="20260812"/>
    <s v="Completed"/>
    <s v="HSI Bisnis Promo HUT Telkom PSB 70% - 50 Mbps"/>
    <s v="INDIBIZ"/>
    <m/>
    <m/>
    <d v="2026-08-12T13:00:00"/>
    <s v="2026-08-12 13:00:00 | M Janji : (12/08/2026) jam Pasang : 09:00 Note : hubungi pelanggan jika ingin kelokasi"/>
    <n v="2026"/>
    <n v="8"/>
    <n v="12"/>
    <d v="2026-08-12T00:00:00"/>
    <n v="-0.54166666666424135"/>
    <x v="0"/>
    <x v="3"/>
  </r>
  <r>
    <n v="2409"/>
    <n v="1002511320"/>
    <n v="3"/>
    <x v="2"/>
    <n v="5"/>
    <s v="KEDIRI"/>
    <s v="TRENGGALEK"/>
    <s v="TRE"/>
    <s v="REG"/>
    <s v="AO"/>
    <s v="NEW SALES"/>
    <s v="1P INET"/>
    <s v="Completed (PS)"/>
    <s v="RBS-Regional 3"/>
    <d v="2026-08-05T18:40:56"/>
    <d v="2026-08-06T09:48:20"/>
    <n v="69359482"/>
    <m/>
    <n v="152608207567"/>
    <s v="SPBU KARANGAN"/>
    <s v="ODP-TRE-FL/54"/>
    <s v="WO061023311"/>
    <m/>
    <m/>
    <m/>
    <n v="111.664558551369"/>
    <n v="-8.0801276114188596"/>
    <s v="|MN00418|MYIA-009672685314/POI/ARI SUNYOTO/085335590000/arisunyoto1@gmail.com"/>
    <s v="MYIB_ASSISTANT"/>
    <m/>
    <m/>
    <m/>
    <m/>
    <m/>
    <m/>
    <m/>
    <m/>
    <s v="Management Janji"/>
    <s v="2026-08-06 15:00:00 | M Janji : (06/08/2026) jam Pasang : 09:00 Note : hubungi pelanggan jika ingin kelokasi"/>
    <s v="FCC"/>
    <d v="2026-05-08T18:54:57"/>
    <d v="2026-08-06T15:00:00"/>
    <m/>
    <s v="PS"/>
    <s v="TRE"/>
    <s v="NO ADDON"/>
    <n v="20260806"/>
    <s v="Completed"/>
    <s v="HSI Bisnis Promo HUT Telkom PSB 70% - 50 Mbps"/>
    <s v="INDIBIZ"/>
    <m/>
    <m/>
    <d v="2026-08-06T15:00:00"/>
    <s v="2026-08-06 15:00:00 | M Janji : (06/08/2026) jam Pasang : 09:00 Note : hubungi pelanggan jika ingin kelokasi"/>
    <n v="2026"/>
    <n v="8"/>
    <n v="6"/>
    <d v="2026-08-06T00:00:00"/>
    <n v="-0.625"/>
    <x v="0"/>
    <x v="2"/>
  </r>
  <r>
    <n v="2410"/>
    <n v="1002520663"/>
    <n v="3"/>
    <x v="6"/>
    <n v="5"/>
    <s v="SIDOARJO"/>
    <s v="MOJOKERTO"/>
    <s v="DLA"/>
    <s v="REG"/>
    <s v="AO"/>
    <s v="NEW SALES"/>
    <m/>
    <s v="Completed (PS)"/>
    <s v="RBS-Regional 3"/>
    <d v="2026-08-11T16:14:48"/>
    <d v="2026-08-12T17:30:37"/>
    <n v="69363611"/>
    <m/>
    <n v="152329216949"/>
    <s v="CAFE &amp; RENTAL PLAYSTATION"/>
    <s v="ODP-DLA-FH/24"/>
    <s v="WO061532043"/>
    <m/>
    <m/>
    <m/>
    <n v="112.519558668136"/>
    <n v="-7.5841850661147996"/>
    <s v="|MC30080|/MOHAMMAD KHOLIQ/82371305284/mohammadkholiq927@gmail.com"/>
    <s v="Sales Force DBS"/>
    <m/>
    <m/>
    <m/>
    <m/>
    <m/>
    <m/>
    <m/>
    <m/>
    <s v="Management Janji"/>
    <s v="2026-08-12 15:00:00|Waktu pemasangan : 12 agustus 2026 Jam pemasangan : 08.00 - 12.00 Info Tambahan : Hubungi pelanggan dulu sebelum ke lokasi terimakasih |40971401|MYDITA"/>
    <s v="FCC"/>
    <d v="2026-11-08T16:39:47"/>
    <d v="2026-08-12T15:00:00"/>
    <m/>
    <s v="PS"/>
    <s v="DLA"/>
    <s v="NETMONK - OCA"/>
    <n v="20260812"/>
    <s v="Completed"/>
    <s v="- E23015;E23015 ~ ES23 - Perangkat ONT[0]  - E23015~null~44292;E23015||11||Abodemen 0[0]  - E23015~null~E23015_SWONTPREM;SWONTPREM ~ Biaya Sewa ONT Premium ~ E23015[50000]  - E24057;E24057 ~ ES24 - Paket HSI Bisnis (HSIE) Khusus Winback[0]  - E24057~null~"/>
    <s v="INDIBIZ"/>
    <m/>
    <m/>
    <d v="2026-08-12T15:00:00"/>
    <s v="2026-08-12 15:00:00|Waktu pemasangan : 12 agustus 2026 Jam pemasangan : 08.00 - 12.00 Info Tambahan : Hubungi pelanggan dulu sebelum ke lokasi terimakasih |40971401|MYDITA"/>
    <n v="2026"/>
    <n v="8"/>
    <n v="12"/>
    <d v="2026-08-12T00:00:00"/>
    <n v="-0.625"/>
    <x v="0"/>
    <x v="19"/>
  </r>
  <r>
    <n v="2411"/>
    <n v="1002521746"/>
    <n v="3"/>
    <x v="1"/>
    <n v="5"/>
    <s v="SBY UTARA"/>
    <s v="LAMONGAN"/>
    <s v="BBA"/>
    <s v="REG"/>
    <s v="AO"/>
    <s v="NEW SALES"/>
    <s v="1P INET"/>
    <s v="Completed (PS)"/>
    <s v="RBS-Regional 3"/>
    <d v="2026-08-12T11:16:56"/>
    <d v="2026-08-12T19:33:31"/>
    <n v="69364047"/>
    <m/>
    <n v="152441211300"/>
    <s v="SPBU 54.621.10"/>
    <s v="ODP-BBA-FAC/35 FAC/D04/35.01"/>
    <s v="WO061569471"/>
    <m/>
    <m/>
    <m/>
    <n v="112.103714011609"/>
    <n v="-7.1356480008665297"/>
    <s v="MD|MYDB-20260812265035|DN00001/MN00216|SPBU 54.621.10|08125970465"/>
    <s v="MYDIGIBIZPARTNER"/>
    <m/>
    <m/>
    <m/>
    <m/>
    <m/>
    <m/>
    <m/>
    <m/>
    <s v="Management Janji"/>
    <s v="2026-08-13 10:00:00 | Waktu pemasnagan : 13 Agustus 2026 Jam pemasangan : 08.00 - 12.00 Mohon hubungi pelanggan sebelum ke lokasi  Terima kasih"/>
    <s v="FCC"/>
    <d v="2026-12-08T11:39:52"/>
    <d v="2026-08-13T10:00:00"/>
    <m/>
    <s v="PS"/>
    <s v="BBA"/>
    <s v="NO ADDON"/>
    <n v="20260812"/>
    <s v="Completed"/>
    <s v="HSI Bisnis Promo HUT Telkom PSB 70% - 100 Mbps"/>
    <s v="INDIBIZ"/>
    <m/>
    <m/>
    <d v="2026-08-13T10:00:00"/>
    <s v="2026-08-13 10:00:00 | Waktu pemasnagan : 13 Agustus 2026 Jam pemasangan : 08.00 - 12.00 Mohon hubungi pelanggan sebelum ke lokasi  Terima kasih"/>
    <n v="2026"/>
    <n v="8"/>
    <n v="12"/>
    <d v="2026-08-12T00:00:00"/>
    <n v="-1.4166666666642413"/>
    <x v="0"/>
    <x v="15"/>
  </r>
  <r>
    <n v="2412"/>
    <n v="1002527090"/>
    <n v="3"/>
    <x v="1"/>
    <n v="5"/>
    <s v="MADURA"/>
    <s v="PAMEKASAN"/>
    <s v="SMP"/>
    <s v="REG"/>
    <s v="AO"/>
    <s v="NEW SALES"/>
    <s v="1P INET"/>
    <s v="Completed (PS)"/>
    <s v="RBS-Regional 3"/>
    <d v="2026-08-14T16:07:56"/>
    <d v="2026-08-15T13:56:53"/>
    <n v="69366323"/>
    <m/>
    <n v="152431232386"/>
    <s v="RUMAH TRANSAKSI"/>
    <s v="ODP-SMP-FV/80 FV/D05/80.01"/>
    <s v="WO061768087"/>
    <m/>
    <m/>
    <m/>
    <n v="113.80946215242101"/>
    <n v="-7.10616500760728"/>
    <s v="MD|MYDB-20260814265378|DN00001/MN00806|RUMAH TRANSAKSI|08213325454"/>
    <s v="MYDIGIBIZPARTNER"/>
    <m/>
    <m/>
    <m/>
    <m/>
    <m/>
    <m/>
    <m/>
    <m/>
    <s v="Management Janji"/>
    <s v="2026-08-15 13:00:00 | Nama PIC :  bu nyunyuk  No HP : 08213325454 Alt :  M Janji : 15/AGUSTUS/2026 jam Pasang : Siang  Note : hubungi pelanggan jika ingin kelokasi, terimakasih. "/>
    <s v="FCC"/>
    <s v="14-08-2026 16:10:01"/>
    <d v="2026-08-15T13:00:00"/>
    <m/>
    <s v="PS"/>
    <s v="SMP"/>
    <s v="NO ADDON"/>
    <n v="20260815"/>
    <s v="Completed"/>
    <s v="HSI Bisnis Promo HUT Telkom PSB 70% - 300 Mbps"/>
    <s v="INDIBIZ"/>
    <m/>
    <m/>
    <d v="2026-08-15T13:00:00"/>
    <s v="2026-08-15 13:00:00 | Nama PIC :  bu nyunyuk  No HP : 08213325454 Alt :  M Janji : 15/AGUSTUS/2026 jam Pasang : Siang  Note : hubungi pelanggan jika ingin kelokasi, terimakasih. "/>
    <n v="2026"/>
    <n v="8"/>
    <n v="15"/>
    <d v="2026-08-15T00:00:00"/>
    <n v="-0.54166666666424135"/>
    <x v="0"/>
    <x v="1"/>
  </r>
  <r>
    <n v="2413"/>
    <n v="1002504482"/>
    <n v="3"/>
    <x v="6"/>
    <n v="5"/>
    <s v="SIDOARJO"/>
    <s v="JOMBANG"/>
    <s v="JOM"/>
    <s v="REG"/>
    <s v="AO"/>
    <s v="NEW SALES"/>
    <m/>
    <s v="Completed (PS)"/>
    <s v="RBS-Regional 3"/>
    <d v="2026-08-01T12:01:58"/>
    <d v="2026-08-01T16:32:31"/>
    <n v="69356688"/>
    <m/>
    <n v="152318240203"/>
    <s v="MTSN 2 JOMBANG"/>
    <s v="ODP-JOM-FT/18"/>
    <s v="WO060657861"/>
    <m/>
    <m/>
    <m/>
    <n v="112.2746909"/>
    <n v="-7.5449947000000002"/>
    <s v="|MN02084|/MTSN 2 JOMBANG/WINBACK 2.0 HSI B2B (1:1) 50MBPS 355RB PSB DISC 70%//arieferdem178@gmail.com/SAIFUL ARIF /82132400292"/>
    <s v="Sales Force DBS"/>
    <m/>
    <m/>
    <m/>
    <m/>
    <m/>
    <m/>
    <m/>
    <m/>
    <s v="Management Janji"/>
    <s v="2026-08-02 13:00:00|M Janji : (02/08/2026) jam Pasang : 09:00 Note : hubungi pelanggan jika ingin kelokasi|SO1317|MYDITA"/>
    <s v="FCC"/>
    <d v="2026-01-08T12:09:52"/>
    <d v="2026-08-02T13:00:00"/>
    <m/>
    <s v="PS"/>
    <s v="JOM"/>
    <s v="NO ADDON"/>
    <n v="20260801"/>
    <s v="Completed"/>
    <s v="- 11_11446;Biaya PSB HSI EBIS Tunai di Depan ~ 11[150000]  - SP_NOSS;SP_NOSS ~ Internet NOSS Multispeed Network[0]  - SP_NOSS;SP_NOSS ~ Internet NOSS Multispeed Network[0]  - E23015;E23015 ~ ES23 - Perangkat ONT[0]  - E23015~null~44292;E23015||11||Abodeme"/>
    <s v="INDIBIZ"/>
    <m/>
    <m/>
    <d v="2026-08-02T13:00:00"/>
    <s v="2026-08-02 13:00:00|M Janji : (02/08/2026) jam Pasang : 09:00 Note : hubungi pelanggan jika ingin kelokasi|SO1317|MYDITA"/>
    <n v="2026"/>
    <n v="8"/>
    <n v="1"/>
    <d v="2026-08-01T00:00:00"/>
    <n v="-1.5416666666642413"/>
    <x v="0"/>
    <x v="19"/>
  </r>
  <r>
    <n v="2414"/>
    <n v="1002513511"/>
    <n v="3"/>
    <x v="6"/>
    <n v="5"/>
    <s v="SIDOARJO"/>
    <s v="MOJOKERTO"/>
    <s v="NGI"/>
    <s v="REG"/>
    <s v="AO"/>
    <s v="NEW SALES"/>
    <m/>
    <s v="Completed (PS)"/>
    <s v="RBS-Regional 3"/>
    <d v="2026-08-06T20:44:19"/>
    <d v="2026-08-06T22:54:13"/>
    <n v="69359281"/>
    <m/>
    <n v="152321202950"/>
    <s v="MESH KARYAWAN"/>
    <s v="ODP-NGI-FG/20"/>
    <s v="WO061121576"/>
    <m/>
    <m/>
    <m/>
    <n v="112.609212"/>
    <n v="-7.5502820000000002"/>
    <s v="|404303|/MESH KARYAWAN/WINBACK 2.0 HSI B2B (1:1) 100MBPS 535RB PSB DISC 70%//yarohman2001@gmail.com/ABDUR ROHMAN/085701795348 / 85655870884"/>
    <s v="Sales Force DBS"/>
    <m/>
    <m/>
    <m/>
    <m/>
    <m/>
    <m/>
    <m/>
    <m/>
    <s v="Management Janji"/>
    <s v="2026-08-07 15:00:00|Waktu pemasnagan : 07 agustus 2026  Jam pemasangan : 08.00 - 12.00  Mohon hubungi pelanggan sebelum ke lokasi   Terima kasih|40010577|MYDITA"/>
    <s v="FCC"/>
    <d v="2026-06-08T20:55:11"/>
    <m/>
    <m/>
    <s v="PS"/>
    <s v="NGI"/>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6T07:00:00"/>
    <s v="2026-08-07 15:00:00|Waktu pemasnagan : 07 agustus 2026  Jam pemasangan : 08.00 - 12.00  Mohon hubungi pelanggan sebelum ke lokasi   Terima kasih|40010577|MYDITA"/>
    <n v="2026"/>
    <n v="8"/>
    <n v="6"/>
    <d v="2026-08-06T00:00:00"/>
    <n v="-0.29166666666424135"/>
    <x v="0"/>
    <x v="19"/>
  </r>
  <r>
    <n v="2415"/>
    <n v="1002509866"/>
    <n v="3"/>
    <x v="2"/>
    <n v="5"/>
    <s v="MALANG"/>
    <s v="KEPANJEN"/>
    <s v="GDG"/>
    <s v="REG"/>
    <s v="AO"/>
    <s v="NEW SALES"/>
    <s v="1P INET"/>
    <s v="Completed (PS)"/>
    <s v="RBS-Regional 3"/>
    <d v="2026-08-05T09:58:56"/>
    <d v="2026-08-07T14:43:10"/>
    <n v="69358853"/>
    <m/>
    <n v="152704231400"/>
    <s v="KOS NURUL ULUM"/>
    <s v="ODP-GDG-FF/92 FF/D10/92.01"/>
    <s v="WO060957068"/>
    <m/>
    <m/>
    <m/>
    <n v="112.59609560784899"/>
    <n v="-8.0549348346724692"/>
    <s v="|MC20235|MYIA-011833560054/POI/MUHAMMAD HARIS UBAIDILLAH /0895360517060/mhd16199@gmail.com"/>
    <s v="MYIB_ASSISTANT"/>
    <m/>
    <m/>
    <m/>
    <m/>
    <m/>
    <m/>
    <m/>
    <m/>
    <s v="Management Janji"/>
    <s v="2026-08-08 08:00:00 | Nama PIC : bapak haris No HP : 0895360517060 Alt :  M Janji : (SABTU/8/AGUSTUS/2026) jam Pasang : 09:00 Note : hubungi pelanggan jika ingin kelokasi"/>
    <s v="FCC"/>
    <d v="2026-05-08T10:09:56"/>
    <d v="2026-08-08T08:00:00"/>
    <m/>
    <s v="PS"/>
    <s v="GDG"/>
    <s v="NO ADDON"/>
    <n v="20260807"/>
    <s v="Completed"/>
    <s v="HSI Bisnis Promo HUT Telkom PSB 70% - 100 Mbps"/>
    <s v="INDIBIZ"/>
    <m/>
    <m/>
    <d v="2026-08-08T08:00:00"/>
    <s v="2026-08-08 08:00:00 | Nama PIC : bapak haris No HP : 0895360517060 Alt :  M Janji : (SABTU/8/AGUSTUS/2026) jam Pasang : 09:00 Note : hubungi pelanggan jika ingin kelokasi"/>
    <n v="2026"/>
    <n v="8"/>
    <n v="7"/>
    <d v="2026-08-07T00:00:00"/>
    <n v="-1.3333333333357587"/>
    <x v="0"/>
    <x v="29"/>
  </r>
  <r>
    <n v="2416"/>
    <n v="1002525290"/>
    <n v="3"/>
    <x v="2"/>
    <n v="5"/>
    <s v="MADIUN"/>
    <s v="NGAWI"/>
    <s v="NWI"/>
    <s v="REG"/>
    <s v="AO"/>
    <s v="NEW SALES"/>
    <s v="1P INET"/>
    <s v="Completed (PS)"/>
    <s v="RBS-Regional 3"/>
    <d v="2026-08-13T19:50:57"/>
    <d v="2026-08-14T20:03:24"/>
    <n v="69365554"/>
    <m/>
    <n v="152605224551"/>
    <s v="KARAOKE MELODY"/>
    <s v="ODP-NWI-FE/107"/>
    <s v="WO061705676"/>
    <m/>
    <m/>
    <m/>
    <n v="111.438466165642"/>
    <n v="-7.4271625193646003"/>
    <s v="|MN00264|MYIA-064827278462/POI/yudha mahendra septiawan/085338541585/yudhamahendra09@gmail.com"/>
    <s v="MYIB_ASSISTANT"/>
    <m/>
    <m/>
    <m/>
    <m/>
    <m/>
    <m/>
    <m/>
    <m/>
    <s v="Management Janji"/>
    <s v="2026-08-15 08:00:00 | M Janji : (Jumat/14/Agustus/2026) jam Pasang : 09:00 Note : hubungi pelanggan jika ingin kelokasi"/>
    <s v="FCC"/>
    <s v="13-08-2026 19:55:23"/>
    <d v="2026-08-15T08:00:00"/>
    <m/>
    <s v="PS"/>
    <s v="NWI"/>
    <s v="NO ADDON"/>
    <n v="20260814"/>
    <s v="Completed"/>
    <s v="HSI Bisnis Promo HUT Telkom PSB 70% - 50 Mbps"/>
    <s v="INDIBIZ"/>
    <m/>
    <m/>
    <d v="2026-08-15T08:00:00"/>
    <s v="2026-08-15 08:00:00 | M Janji : (Jumat/14/Agustus/2026) jam Pasang : 09:00 Note : hubungi pelanggan jika ingin kelokasi"/>
    <n v="2026"/>
    <n v="8"/>
    <n v="14"/>
    <d v="2026-08-14T00:00:00"/>
    <n v="-1.3333333333357587"/>
    <x v="0"/>
    <x v="20"/>
  </r>
  <r>
    <n v="2417"/>
    <n v="1002524447"/>
    <n v="3"/>
    <x v="3"/>
    <n v="4"/>
    <s v="YOGYAKARTA"/>
    <s v="INNER - YOGYA JATENG SELATAN"/>
    <s v="PGR"/>
    <s v="REG"/>
    <s v="AO"/>
    <s v="NEW SALES"/>
    <m/>
    <s v="7 | OSS - PROVISIONING ISSUED"/>
    <s v="RBS-Regional 2"/>
    <d v="2026-08-13T14:24:13"/>
    <d v="2026-08-17T13:10:46"/>
    <n v="69365242"/>
    <m/>
    <n v="141114227924"/>
    <s v="PT Data Prima Solusindo"/>
    <s v="ODP-PGR-FBH/074"/>
    <s v="WO061874179"/>
    <m/>
    <m/>
    <m/>
    <n v="110.369451521546"/>
    <n v="-7.8062614023047301"/>
    <s v="AMRBS;404486;ADALYDE M JOWEY;JKT OUTER; PT Data Prima Solusindo ;Hsi inet only 100 Mbps ;Pic Harizan Farizi ; Cp 085718503440 - 082295880875 ; harizan.farizi@newconnext.com"/>
    <s v="Sales Profesional"/>
    <m/>
    <m/>
    <m/>
    <m/>
    <m/>
    <m/>
    <m/>
    <m/>
    <s v="Management Janji"/>
    <s v="2026-08-17 13:00:00|Tanggal pemasangan : 17 AGUSTUS 2026 Jam pemasangan : pagi/siang Info Tambahan : Hubungi pelanggan dulu sebelum ke lokasi terima kasih|40010577|MYDITA"/>
    <s v="FCC"/>
    <s v="13-08-2026 14:39:50"/>
    <d v="2026-08-17T13:00:00"/>
    <m/>
    <s v="PI"/>
    <s v="PGR"/>
    <s v="NO ADDON"/>
    <m/>
    <s v="Provisioning Issued"/>
    <s v="- 11_11446;Biaya PSB HSI EBIS Tunai di Depan ~ 11[150000]  - SP_NOSS;SP_NOSS ~ Internet NOSS Multispeed Network[0]  - SP_NOSS;SP_NOSS ~ Internet NOSS Multispeed Network[0]  - E25061;E25061 ~ ES25 - Paket HSI Basic (HSIEF) Khusus Winback 2.0[0]  - E25061~n"/>
    <s v="INDIBIZ"/>
    <m/>
    <m/>
    <d v="2026-08-17T13:00:00"/>
    <s v="2026-08-17 13:00:00|Tanggal pemasangan : 17 AGUSTUS 2026 Jam pemasangan : pagi/siang Info Tambahan : Hubungi pelanggan dulu sebelum ke lokasi terima kasih|40010577|MYDITA"/>
    <m/>
    <m/>
    <m/>
    <e v="#NUM!"/>
    <e v="#NUM!"/>
    <x v="1"/>
    <x v="3"/>
  </r>
  <r>
    <n v="2418"/>
    <n v="1002508576"/>
    <n v="3"/>
    <x v="3"/>
    <n v="4"/>
    <s v="MAGELANG"/>
    <s v="MUNTILAN"/>
    <s v="SWT"/>
    <s v="REG"/>
    <s v="AO"/>
    <s v="NEW SALES"/>
    <m/>
    <s v="CANCEL COMPLETED"/>
    <s v="RBS-Regional 3"/>
    <d v="2026-08-04T14:33:02"/>
    <d v="2026-08-04T18:24:58"/>
    <n v="69358354"/>
    <m/>
    <n v="142164113606"/>
    <s v="Sumanto farm"/>
    <m/>
    <m/>
    <m/>
    <m/>
    <m/>
    <n v="110.3618694"/>
    <n v="-7.5320916999999996"/>
    <s v="|MN00935|/Sumanto farm/085729793368/Mantosumanto1019@gmail.com/ 1S HSI BISNIS BASIC PROMO HUT 50 Mbps / AGUS SADEWO"/>
    <s v="Sales Profesional"/>
    <m/>
    <m/>
    <m/>
    <m/>
    <m/>
    <m/>
    <m/>
    <m/>
    <m/>
    <m/>
    <m/>
    <d v="2026-04-08T14:40:14"/>
    <m/>
    <m/>
    <s v="REJECT_FCC"/>
    <s v="SWT"/>
    <s v="NO ADDON"/>
    <m/>
    <s v="DECLINE : Decline - Pindah Segmentasi Yusnani Manalu 40951378|MYDITA"/>
    <s v="- 11_11446;Biaya PSB HSI EBIS Tunai di Depan ~ 11[150000]  - E23015;E23015 ~ ES23 - Perangkat ONT[0]  - E23015~null~44292;E23015||11||Abodemen 0[0]  - E23015~null~E23015_SWONT;SWONT ~ Biaya Sewa ONT ~ E23015[30000]  - SP_NOSS;SP_NOSS ~ Internet NOSS Multi"/>
    <s v="INDIBIZ"/>
    <m/>
    <m/>
    <m/>
    <m/>
    <m/>
    <m/>
    <m/>
    <e v="#NUM!"/>
    <e v="#NUM!"/>
    <x v="1"/>
    <x v="3"/>
  </r>
  <r>
    <n v="2419"/>
    <n v="1002530081"/>
    <n v="3"/>
    <x v="2"/>
    <n v="5"/>
    <s v="MADIUN"/>
    <s v="NGAWI"/>
    <s v="JGO"/>
    <s v="REG"/>
    <s v="AO"/>
    <s v="NEW SALES"/>
    <s v="1P INET"/>
    <s v="7 | OSS - PROVISIONING ISSUED"/>
    <s v="RBS-Regional 3"/>
    <d v="2026-08-16T18:50:56"/>
    <d v="2026-08-18T08:06:13"/>
    <n v="69367758"/>
    <m/>
    <n v="152635205073"/>
    <s v="SMKN 1 PARON"/>
    <s v="ODP-JGO-FE/01 FE/D01/01.01"/>
    <s v="WO061899626"/>
    <m/>
    <m/>
    <m/>
    <n v="111.31110184407299"/>
    <n v="-7.4915197101077498"/>
    <s v="|MN00264|MYIA-060208828997/POI/SUPARJAK/082334498282/smkn1.paron@yahoo.co.id"/>
    <s v="MYIB_ASSISTANT"/>
    <m/>
    <m/>
    <m/>
    <m/>
    <m/>
    <m/>
    <m/>
    <m/>
    <s v="Management Janji"/>
    <s v="2026-08-18 08:00:00 | Tanggal pemasangan : 17 AGUSTUS 2026 Jam pemasangan : pagi/siang Info Tambahan : Hubungi pelanggan dulu sebelum ke lokasi terima kasih"/>
    <s v="FCC"/>
    <s v="16-08-2026 18:54:52"/>
    <d v="2026-08-18T08:00:00"/>
    <m/>
    <s v="PI"/>
    <s v="JGO"/>
    <s v="NO ADDON"/>
    <m/>
    <s v="Provisioning Issued"/>
    <s v="HSI Bisnis Promo HUT Telkom PSB 70% - 50 Mbps"/>
    <s v="INDIBIZ"/>
    <m/>
    <m/>
    <d v="2026-08-18T08:00:00"/>
    <s v="2026-08-18 08:00:00 | Tanggal pemasangan : 17 AGUSTUS 2026 Jam pemasangan : pagi/siang Info Tambahan : Hubungi pelanggan dulu sebelum ke lokasi terima kasih"/>
    <m/>
    <m/>
    <m/>
    <e v="#NUM!"/>
    <e v="#NUM!"/>
    <x v="1"/>
    <x v="20"/>
  </r>
  <r>
    <n v="2420"/>
    <n v="1002521306"/>
    <n v="3"/>
    <x v="2"/>
    <n v="5"/>
    <s v="MADIUN"/>
    <s v="MADIUN"/>
    <s v="CRB"/>
    <s v="REG"/>
    <s v="AO"/>
    <s v="NEW SALES"/>
    <m/>
    <s v="Completed (PS)"/>
    <s v="RBS-Regional 3"/>
    <d v="2026-08-12T09:02:45"/>
    <d v="2026-08-12T13:52:28"/>
    <n v="69361592"/>
    <m/>
    <n v="152632201400"/>
    <s v="SPBU 54.631.01 (OFFICE)"/>
    <s v="ODP-CRB-FD/63"/>
    <s v="WO061556111"/>
    <m/>
    <m/>
    <m/>
    <n v="111.65669800000001"/>
    <n v="-7.5392479999999997"/>
    <s v="|MN00286|MYIA-001657676361/POI/PARJONO/087858060685/spbu5.5463110@gmail.com"/>
    <s v="MYDIGIBIZ"/>
    <m/>
    <m/>
    <m/>
    <m/>
    <m/>
    <m/>
    <m/>
    <m/>
    <s v="Management Janji"/>
    <s v="2026-08-09 13:00:00 | Tgl Pemasangan : 09 Agustus 2026  Interval : PAGI SIANG  Note : Hubungi pelanggan terlebih dahulu"/>
    <s v="FCC"/>
    <d v="2026-12-08T09:10:20"/>
    <m/>
    <m/>
    <s v="PS"/>
    <s v="CRB"/>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07:00:00"/>
    <s v="2026-08-09 13:00:00 | Tgl Pemasangan : 09 Agustus 2026  Interval : PAGI SIANG  Note : Hubungi pelanggan terlebih dahulu"/>
    <n v="2026"/>
    <n v="8"/>
    <n v="12"/>
    <d v="2026-08-12T00:00:00"/>
    <n v="-0.29166666666424135"/>
    <x v="0"/>
    <x v="20"/>
  </r>
  <r>
    <n v="2421"/>
    <n v="1002506373"/>
    <n v="3"/>
    <x v="6"/>
    <n v="5"/>
    <s v="PASURUAN"/>
    <s v="PASURUAN"/>
    <s v="PSN"/>
    <s v="REG"/>
    <s v="AO"/>
    <s v="NEW SALES"/>
    <m/>
    <s v="98 | OSS - CANCEL COMPLETE"/>
    <s v="RBS-Regional 2"/>
    <d v="2026-08-03T15:19:40"/>
    <d v="2026-08-05T11:48:26"/>
    <n v="69357695"/>
    <m/>
    <n v="152729256368"/>
    <s v="Toko Syauqy Cell &amp; Digital Print"/>
    <s v="ODP-PSN-FCC/04"/>
    <s v="WO060819873"/>
    <m/>
    <m/>
    <m/>
    <n v="106.823590353645"/>
    <n v="-6.1833448719873303"/>
    <s v="|MN00915| Toko Syauqy Cell &amp; Digital Print / Pic Syarifuddin  / Pic 085119398998 - 082332171331 / syauqycell676@gmail.com"/>
    <s v="Sales Profesional"/>
    <m/>
    <m/>
    <m/>
    <m/>
    <m/>
    <m/>
    <m/>
    <m/>
    <s v="Management Janji"/>
    <s v="2026-08-04 13:00:00|M Janji : 4 agustus 2026 jam Pasang : siang Note : hubungi pelanggan jika ingin kelokasi|40981182|MYDITA"/>
    <s v="FCC"/>
    <d v="2026-03-08T15:25:36"/>
    <d v="2026-08-04T13:00:00"/>
    <s v="Kendala Pelanggan"/>
    <s v="CANCEL"/>
    <s v="PSN"/>
    <s v="NO ADDON"/>
    <m/>
    <s v="Cancel Completed"/>
    <s v="- E25060;E25060 ~ ES25 - Paket HSI Bisnis (HSIE) Khusus Winback 2.0[0]  - E25060~null~E25060_UNL;UNL ~ Internet-Link Unlimited Internet Usage ~ E25060[0]  - E25060~null~105343;E25060||11||Abodemen 0[0]  - E25060~null~E25060_HSIE200M;HSIE200M ~ High Speed "/>
    <s v="INDIBIZ"/>
    <m/>
    <m/>
    <d v="2026-08-04T13:00:00"/>
    <s v="2026-08-04 13:00:00|M Janji : 4 agustus 2026 jam Pasang : siang Note : hubungi pelanggan jika ingin kelokasi|40981182|MYDITA"/>
    <m/>
    <m/>
    <m/>
    <e v="#NUM!"/>
    <e v="#NUM!"/>
    <x v="1"/>
    <x v="24"/>
  </r>
  <r>
    <n v="2422"/>
    <n v="1002530838"/>
    <n v="3"/>
    <x v="3"/>
    <n v="4"/>
    <s v="YOGYAKARTA"/>
    <s v="INNER - YOGYA JATENG SELATAN"/>
    <s v="PGR"/>
    <s v="REG"/>
    <s v="AO"/>
    <s v="NEW SALES"/>
    <s v="1P INET"/>
    <s v="MIE - SEND SURVEY"/>
    <s v="RBS-Regional 3"/>
    <d v="2026-08-17T12:59:57"/>
    <d v="2026-08-17T13:02:01"/>
    <n v="69368065"/>
    <m/>
    <n v="141114228045"/>
    <s v="KOST PUTRI KDM ( Kang Di Man )"/>
    <s v="ODP-PGR-FDD/002 FDD/D01/002.01"/>
    <s v="WO061927110"/>
    <m/>
    <m/>
    <m/>
    <n v="110.38226760000001"/>
    <n v="-7.8447711"/>
    <s v="|MN00277|MYIA-099460413010/POI/Pipit Titani/083867005793/pipittitani298@gmail.com"/>
    <s v="MYIB_ASSISTANT"/>
    <m/>
    <m/>
    <m/>
    <m/>
    <m/>
    <m/>
    <m/>
    <m/>
    <s v="Management Janji"/>
    <s v="2026-08-18 13:00:00 | Waktu pemasangan : 17 agustus 2026 Jam pemasangan : 08.00 - 12.00 Info Tambahan : Hubungi pelanggan dulu sebelum ke lokasi terimakasih "/>
    <s v="FCC"/>
    <s v="17-08-2026 13:10:11"/>
    <d v="2026-08-18T13:00:00"/>
    <m/>
    <s v="SURVEY_NEW_MANJA"/>
    <s v="PGR"/>
    <s v="NO ADDON"/>
    <m/>
    <s v="MIE - SEND SURVEY"/>
    <s v="HSI Bisnis Promo HUT Telkom PSB 70% - 100 Mbps Dual Band"/>
    <s v="INDIBIZ"/>
    <m/>
    <m/>
    <d v="2026-08-18T13:00:00"/>
    <s v="2026-08-18 13:00:00 | Waktu pemasangan : 17 agustus 2026 Jam pemasangan : 08.00 - 12.00 Info Tambahan : Hubungi pelanggan dulu sebelum ke lokasi terimakasih "/>
    <m/>
    <m/>
    <m/>
    <e v="#NUM!"/>
    <e v="#NUM!"/>
    <x v="1"/>
    <x v="3"/>
  </r>
  <r>
    <n v="2423"/>
    <n v="1002525416"/>
    <n v="3"/>
    <x v="3"/>
    <n v="4"/>
    <s v="PURWOKERTO"/>
    <s v="BANJARNEGARA"/>
    <s v="BJR"/>
    <s v="REG"/>
    <s v="AO"/>
    <s v="NEW SALES"/>
    <s v="1P INET"/>
    <s v="Completed (PS)"/>
    <s v="RBS-Regional 3"/>
    <d v="2026-08-14T08:07:56"/>
    <d v="2026-08-14T13:56:31"/>
    <n v="69365588"/>
    <m/>
    <n v="146372102788"/>
    <s v="TOKO ARYA PERABOT RUMAH TANGGA"/>
    <s v="ODP-BJR-FAN/018"/>
    <s v="WO061713930"/>
    <m/>
    <m/>
    <m/>
    <n v="109.736986"/>
    <n v="-7.350835"/>
    <s v="|MC00213|MYIA-067685822768/POI/ARYA BUDHI PRAJNA/0882006386703/aryabodiprajena@gmail.com"/>
    <s v="MYIB_ASSISTANT"/>
    <m/>
    <m/>
    <m/>
    <m/>
    <m/>
    <m/>
    <m/>
    <m/>
    <s v="Management Janji"/>
    <s v="2026-08-15 15:00:00 | Waktu pemasangan : 15 agustus 2026 Jam pemasangan : 08.00 - 12.00 Info Tambahan : Hubungi pelanggan dulu sebelum ke lokasi terimakasih "/>
    <s v="FCC"/>
    <s v="14-08-2026 08:10:10"/>
    <d v="2026-08-15T15:00:00"/>
    <m/>
    <s v="PS"/>
    <s v="BJR"/>
    <s v="NO ADDON"/>
    <n v="20260814"/>
    <s v="Completed"/>
    <s v="HSI Bisnis Promo HUT Telkom PSB 70% - 300 Mbps"/>
    <s v="INDIBIZ"/>
    <m/>
    <m/>
    <d v="2026-08-15T15:00:00"/>
    <s v="2026-08-15 15:00:00 | Waktu pemasangan : 15 agustus 2026 Jam pemasangan : 08.00 - 12.00 Info Tambahan : Hubungi pelanggan dulu sebelum ke lokasi terimakasih "/>
    <n v="2026"/>
    <n v="8"/>
    <n v="14"/>
    <d v="2026-08-14T00:00:00"/>
    <n v="-1.625"/>
    <x v="0"/>
    <x v="3"/>
  </r>
  <r>
    <n v="2424"/>
    <n v="1002509800"/>
    <n v="3"/>
    <x v="1"/>
    <n v="5"/>
    <s v="SBY SELATAN"/>
    <s v="MANYAR"/>
    <s v="JGR"/>
    <s v="REG"/>
    <s v="AO"/>
    <s v="NEW SALES"/>
    <s v="1P INET"/>
    <s v="Completed (PS)"/>
    <s v="RBS-Regional 3"/>
    <d v="2026-08-05T09:40:56"/>
    <d v="2026-08-06T14:03:41"/>
    <n v="69358819"/>
    <m/>
    <n v="152310255209"/>
    <s v="PT VARNION TECHNOLOGY SEMESTA"/>
    <s v="ODP-RKT-FGJ/26 FGJ/D03/26.01"/>
    <s v="WO060955202"/>
    <m/>
    <m/>
    <m/>
    <n v="112.772194688266"/>
    <n v="-7.3204054514343699"/>
    <s v="|MC50133|MYIA-011763664852/POI/Anita Octavia/081325889709/anita.octavia@varnion.com"/>
    <s v="MYIB_ASSISTANT"/>
    <m/>
    <m/>
    <m/>
    <m/>
    <m/>
    <m/>
    <m/>
    <m/>
    <s v="Management Janji"/>
    <s v="2026-08-06 08:00:00 | Nama PIC : Ibu Anita No HP : 081325889709 No Alternatif : - M Janji : 06/08/2026 Jam Pasang : Pagi NoteÃ‚Â :  Hubungi terlebih dahulu sebelum ke lokasi "/>
    <s v="FCC"/>
    <d v="2026-05-08T09:55:13"/>
    <d v="2026-08-06T08:00:00"/>
    <s v="Kendala Pelanggan"/>
    <s v="PS"/>
    <s v="JGR"/>
    <s v="NO ADDON"/>
    <n v="20260806"/>
    <s v="Completed"/>
    <s v="HSI Bisnis Promo HUT Telkom PSB 70% - 200 Mbps"/>
    <s v="INDIBIZ"/>
    <m/>
    <m/>
    <d v="2026-08-06T08:00:00"/>
    <s v="2026-08-06 08:00:00 | Nama PIC : Ibu Anita No HP : 081325889709 No Alternatif : - M Janji : 06/08/2026 Jam Pasang : Pagi NoteÃ‚Â :  Hubungi terlebih dahulu sebelum ke lokasi "/>
    <n v="2026"/>
    <n v="8"/>
    <n v="6"/>
    <d v="2026-08-06T00:00:00"/>
    <n v="-0.33333333333575865"/>
    <x v="0"/>
    <x v="8"/>
  </r>
  <r>
    <n v="2425"/>
    <n v="1002530383"/>
    <n v="3"/>
    <x v="2"/>
    <n v="5"/>
    <s v="MALANG"/>
    <s v="BATU"/>
    <s v="BTU"/>
    <s v="REG"/>
    <s v="AO"/>
    <s v="NEW SALES"/>
    <s v="1P INET"/>
    <s v="MIA - INVALID SURVEY"/>
    <s v="RBS-Regional 3"/>
    <d v="2026-08-17T07:56:57"/>
    <d v="2026-08-18T05:00:39"/>
    <n v="69367808"/>
    <m/>
    <n v="152707239265"/>
    <s v="SMAN 3 BATU"/>
    <s v="ODP-BTU-FAG/129 FAG/D14/129.01"/>
    <s v="WO061907540"/>
    <m/>
    <m/>
    <m/>
    <n v="112.5300441"/>
    <n v="-7.8345248999999999"/>
    <s v="|MN01864|MYIA-042837145537/POI/indra ribawa/0881027643853/sman3batu@gmail.com"/>
    <s v="MYIB_ASSISTANT"/>
    <m/>
    <m/>
    <m/>
    <m/>
    <m/>
    <m/>
    <m/>
    <m/>
    <s v="Management Janji"/>
    <s v="2026-08-18 08:00:00 | Jam Pemasangan : 08:00 - 12.00 Tanggal Pemasangan : 18/08/2026 Info Tambahan : Hubungi pelanggan sebelum datang ke lokasi"/>
    <s v="FCC"/>
    <s v="17-08-2026 08:26:02"/>
    <d v="2026-08-18T08:00:00"/>
    <m/>
    <s v="SURVEY_NEW_MANJA"/>
    <s v="BTU"/>
    <s v="NO ADDON"/>
    <m/>
    <s v="MIE - INVALID SURVEY - Kendala Jalur/Rute Tarikan"/>
    <s v="HSI Bisnis Basic Promo HUT Telkom PSB 70% - 50 Mbps"/>
    <s v="INDIBIZ"/>
    <m/>
    <m/>
    <d v="2026-08-18T08:00:00"/>
    <s v="2026-08-18 08:00:00 | Jam Pemasangan : 08:00 - 12.00 Tanggal Pemasangan : 18/08/2026 Info Tambahan : Hubungi pelanggan sebelum datang ke lokasi"/>
    <m/>
    <m/>
    <m/>
    <e v="#NUM!"/>
    <e v="#NUM!"/>
    <x v="1"/>
    <x v="11"/>
  </r>
  <r>
    <n v="2426"/>
    <n v="1002527009"/>
    <n v="3"/>
    <x v="6"/>
    <n v="5"/>
    <s v="PASURUAN"/>
    <s v="PROBOLINGGO"/>
    <s v="LCE"/>
    <s v="REG"/>
    <s v="AO"/>
    <s v="NEW SALES"/>
    <s v="1P INET"/>
    <s v="Completed (PS)"/>
    <s v="RBS-Regional 3"/>
    <d v="2026-08-14T15:49:56"/>
    <d v="2026-08-14T17:38:09"/>
    <n v="69366280"/>
    <m/>
    <n v="152511206411"/>
    <s v="TOKO OKE ESQU"/>
    <s v="ODP-LCE-FE/03 FE/D01/03.01"/>
    <s v="WO061765814"/>
    <m/>
    <m/>
    <m/>
    <n v="113.2548"/>
    <n v="-7.8305809999999996"/>
    <s v="|MN01068|MYIA-076829544636/POI/LAILATUL NISFAH/087810634436/lailatulnisfah06@gmail.com"/>
    <s v="MYIB_ASSISTANT"/>
    <m/>
    <m/>
    <m/>
    <m/>
    <m/>
    <m/>
    <m/>
    <m/>
    <s v="Management Janji"/>
    <s v="2026-08-15 13:00:00 | Jam Pemasangan : 08:00 - 12.00 Tanggal Pemasangan : 15/08/2026 Info Tambahan : Hubungi pelanggan sebelum datang ke lokasi"/>
    <s v="FCC"/>
    <s v="14-08-2026 15:55:01"/>
    <d v="2026-08-15T13:00:00"/>
    <m/>
    <s v="PS"/>
    <s v="LCE"/>
    <s v="NO ADDON"/>
    <n v="20260814"/>
    <s v="Completed"/>
    <s v="HSI Bisnis Promo HUT Telkom PSB 70% - 200 Mbps"/>
    <s v="INDIBIZ"/>
    <m/>
    <m/>
    <d v="2026-08-15T13:00:00"/>
    <s v="2026-08-15 13:00:00 | Jam Pemasangan : 08:00 - 12.00 Tanggal Pemasangan : 15/08/2026 Info Tambahan : Hubungi pelanggan sebelum datang ke lokasi"/>
    <n v="2026"/>
    <n v="8"/>
    <n v="14"/>
    <d v="2026-08-14T00:00:00"/>
    <n v="-1.5416666666642413"/>
    <x v="0"/>
    <x v="26"/>
  </r>
  <r>
    <n v="2427"/>
    <n v="1002508924"/>
    <n v="3"/>
    <x v="0"/>
    <n v="5"/>
    <s v="KUPANG"/>
    <s v="MAUMERE"/>
    <s v="MMR"/>
    <s v="REG"/>
    <s v="AO"/>
    <s v="NEW SALES"/>
    <m/>
    <s v="Completed (PS)"/>
    <s v="RBS-Regional 3"/>
    <d v="2026-08-04T15:33:34"/>
    <d v="2026-08-10T09:34:41"/>
    <n v="69358398"/>
    <m/>
    <n v="172508208833"/>
    <s v="PT. ADHAUS"/>
    <s v="ODP-MMR-F03/04"/>
    <s v="WO060964593"/>
    <m/>
    <m/>
    <m/>
    <n v="122.2079088"/>
    <n v="-8.6173681000000002"/>
    <s v="AMRBS;950197;AM;M. ALFIAN FJ;RBS-3;SURAMADU;PSB;PT. ADHAUS;DOMINGGUS EDMUNDUS BURA;Jian Jeraus Young/082160889856;Alfian/081321885813;jianjeraus@iconixid.com;HSI Bisnis (1:1) 200 Mbps (Rp 1.049.000) PSB Rp 150.000;"/>
    <s v="Account Manager"/>
    <m/>
    <m/>
    <m/>
    <m/>
    <m/>
    <m/>
    <m/>
    <m/>
    <s v="Management Janji"/>
    <s v="2026-08-06 13:00:00|Jam pemasangan : 12.00 Info Tambahan : Hubungi pelanggan dulu sebelum ke lokasi terimakasih |40951378|MYDITA"/>
    <s v="FCC"/>
    <d v="2026-04-08T15:40:01"/>
    <d v="2026-08-06T13:00:00"/>
    <m/>
    <s v="PS"/>
    <s v="MMR"/>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06T13:00:00"/>
    <s v="2026-08-06 13:00:00|Jam pemasangan : 12.00 Info Tambahan : Hubungi pelanggan dulu sebelum ke lokasi terimakasih |40951378|MYDITA"/>
    <n v="2026"/>
    <n v="8"/>
    <n v="10"/>
    <d v="2026-08-10T00:00:00"/>
    <n v="3.4583333333357587"/>
    <x v="2"/>
    <x v="22"/>
  </r>
  <r>
    <n v="2428"/>
    <n v="1002514486"/>
    <n v="3"/>
    <x v="3"/>
    <n v="4"/>
    <s v="PURWOKERTO"/>
    <s v="PURWOKERTO"/>
    <s v="AJB"/>
    <s v="REG"/>
    <s v="AO"/>
    <s v="NEW SALES"/>
    <s v="1P INET"/>
    <s v="102 | FOLLOW UP COMPLETED"/>
    <s v="RBS-Regional 3"/>
    <d v="2026-08-07T12:28:56"/>
    <d v="2026-08-12T11:26:15"/>
    <n v="69360725"/>
    <m/>
    <n v="143387115765"/>
    <s v="ZALFA CREATIVE"/>
    <s v="ODP-AJB-FQ/023 FQ/D01/023.01"/>
    <s v="WO061156167"/>
    <m/>
    <m/>
    <m/>
    <n v="109.0817299"/>
    <n v="-7.3860070999999996"/>
    <s v="|MC80052|MYIA-003526984620/POI/TIARA AINUR HIDAYATI/085865917180/tiaraainur19@gmail.com"/>
    <s v="MYIB_ASSISTANT"/>
    <m/>
    <m/>
    <m/>
    <m/>
    <m/>
    <m/>
    <m/>
    <m/>
    <s v="Management Janji"/>
    <s v="2026-08-08 13:00:00 | Nama PIC : Tiara No HP : 085865917180 Alt : 087826008469 M Janji : 08/08/2026 Jam Pasang : 08.00 - 13:00  NoteÃ‚Â :  hubungi terlebih dahulu sebelum kelokasi "/>
    <s v="FCC"/>
    <d v="2026-07-08T12:40:05"/>
    <d v="2026-08-08T13:00:00"/>
    <m/>
    <s v="REVOKE"/>
    <s v="AJB"/>
    <s v="NO ADDON"/>
    <m/>
    <s v="Follow Up Revoke Completed, New Order ID : SC1002521777"/>
    <s v="HSI Bisnis Promo HUT Telkom PSB 70% - 75 Mbps"/>
    <s v="INDIBIZ"/>
    <m/>
    <m/>
    <d v="2026-08-08T13:00:00"/>
    <s v="2026-08-08 13:00:00 | Nama PIC : Tiara No HP : 085865917180 Alt : 087826008469 M Janji : 08/08/2026 Jam Pasang : 08.00 - 13:00  NoteÃ‚Â :  hubungi terlebih dahulu sebelum kelokasi "/>
    <m/>
    <m/>
    <m/>
    <e v="#NUM!"/>
    <e v="#NUM!"/>
    <x v="1"/>
    <x v="3"/>
  </r>
  <r>
    <n v="2429"/>
    <n v="1002511123"/>
    <n v="3"/>
    <x v="4"/>
    <n v="4"/>
    <s v="SEMARANG"/>
    <s v="INNER - SEMARANG JATENG UTARA"/>
    <s v="BMK"/>
    <s v="DPS"/>
    <s v="AO"/>
    <s v="NEW SALES"/>
    <m/>
    <s v="98 | OSS - CANCEL COMPLETE"/>
    <s v="DPS-Logistic &amp; Manufacturing"/>
    <d v="2026-08-05T16:07:22"/>
    <d v="2026-08-10T13:35:16"/>
    <n v="69163478"/>
    <m/>
    <n v="141423136588"/>
    <s v="GLOBAL ELEKTRONIK MITAPRANA"/>
    <s v="ODP-BMK-FAZ/009"/>
    <s v="WO061008928"/>
    <m/>
    <m/>
    <m/>
    <n v="110.4143749"/>
    <n v="-7.0648571999999996"/>
    <s v="DPS;LMS;P26-204068 - HSI 50mbps BANYUMANIK dan UNGARAN PT GEM;PIC LOK;Andree Januar Sumadi   IT Support  +62 857-2220-4509  andree.sumadi@gdn-commerce.com"/>
    <s v="Account Manager"/>
    <m/>
    <m/>
    <m/>
    <m/>
    <m/>
    <m/>
    <m/>
    <m/>
    <s v="Management Janji"/>
    <s v="DPS;LMS;P26-204068 - HSI 50mbps BANYUMANIK dan UNGARAN PT GEM;PIC LOK;&quot;Andree Januar Sumadi   IT Support  +62 857-2220-4509  andree.sumadi@gdn-commerce.com&quot;"/>
    <s v="FCC"/>
    <d v="2026-05-08T16:10:18"/>
    <m/>
    <s v="Kendala Pelanggan"/>
    <s v="CANCEL"/>
    <s v="BMK"/>
    <s v="NO ADDON"/>
    <m/>
    <s v="Cancel Completed"/>
    <s v="- 11_11446;Biaya PSB HSI EBIS Tunai di Depan ~ 11[500000]  - SP_NOSS;SP_NOSS ~ Internet NOSS Multispeed Network[0]  - SP_NOSS;SP_NOSS ~ Internet NOSS Multispeed Network[0]  - E23015;E23015 ~ ES23 - Perangkat ONT[0]  - E23015~null~44292;E23015||11||Abodeme"/>
    <s v="INDIBIZ"/>
    <m/>
    <m/>
    <d v="2026-08-06T12:00:00"/>
    <s v="DPS;LMS;P26-204068 - HSI 50mbps BANYUMANIK dan UNGARAN PT GEM;PIC LOK;&quot;Andree Januar Sumadi   IT Support  +62 857-2220-4509  andree.sumadi@gdn-commerce.com&quot;"/>
    <m/>
    <m/>
    <m/>
    <e v="#NUM!"/>
    <e v="#NUM!"/>
    <x v="1"/>
    <x v="3"/>
  </r>
  <r>
    <n v="2430"/>
    <n v="1002516979"/>
    <n v="3"/>
    <x v="4"/>
    <n v="4"/>
    <s v="PEKALONGAN"/>
    <s v="BREBES"/>
    <s v="KTM"/>
    <s v="REG"/>
    <s v="AO"/>
    <s v="NEW SALES"/>
    <s v="1P INET"/>
    <s v="Completed (PS)"/>
    <s v="RBS-Regional 3"/>
    <d v="2026-08-10T09:14:56"/>
    <d v="2026-08-11T13:31:49"/>
    <n v="69362120"/>
    <m/>
    <n v="142214106571"/>
    <s v="SDN KUBANGPARI 02 KERSANA"/>
    <s v="ODP-KTM-FW/030 FW/D05/030.01"/>
    <s v="WO061360391"/>
    <m/>
    <m/>
    <m/>
    <n v="108.86221500000001"/>
    <n v="-6.9548930000000002"/>
    <s v="|MN00292|MYIA-000468796780/POI/NUR ALIVIA LESTARI/081289223335/rigiealetha@gmail.com"/>
    <s v="MYIB_ASSISTANT"/>
    <m/>
    <m/>
    <m/>
    <m/>
    <m/>
    <m/>
    <m/>
    <m/>
    <s v="Management Janji"/>
    <s v="2026-08-11 08:00:00 | M Janji : (09/08/2026) jam Pasang : 09:00 Note : hubungi pelanggan jika ingin kelokasi"/>
    <s v="FCC"/>
    <d v="2026-10-08T09:25:41"/>
    <d v="2026-08-11T08:00:00"/>
    <m/>
    <s v="PS"/>
    <s v="KTM"/>
    <s v="NO ADDON"/>
    <n v="20260811"/>
    <s v="Completed"/>
    <s v="HSI Bisnis Basic Promo HUT Telkom PSB 70% - 50 Mbps"/>
    <s v="INDIBIZ"/>
    <m/>
    <m/>
    <d v="2026-08-11T08:00:00"/>
    <s v="2026-08-11 08:00:00 | M Janji : (09/08/2026) jam Pasang : 09:00 Note : hubungi pelanggan jika ingin kelokasi"/>
    <n v="2026"/>
    <n v="8"/>
    <n v="11"/>
    <d v="2026-08-11T00:00:00"/>
    <n v="-0.33333333333575865"/>
    <x v="0"/>
    <x v="3"/>
  </r>
  <r>
    <n v="2431"/>
    <n v="1002523123"/>
    <n v="3"/>
    <x v="1"/>
    <n v="5"/>
    <s v="MADURA"/>
    <s v="PAMEKASAN"/>
    <s v="SMP"/>
    <s v="REG"/>
    <s v="AO"/>
    <s v="NEW SALES"/>
    <s v="1P INET"/>
    <s v="Completed (PS)"/>
    <s v="RBS-Regional 3"/>
    <d v="2026-08-12T18:55:56"/>
    <d v="2026-08-14T08:11:07"/>
    <n v="69364630"/>
    <m/>
    <n v="152431232362"/>
    <s v="CV SINAR BARU"/>
    <s v="ODP-SMP-FAV/129 FAV/D08/129.01"/>
    <s v="WO061624605"/>
    <m/>
    <m/>
    <m/>
    <n v="113.85424733161901"/>
    <n v="-7.02678443033557"/>
    <s v="MD|MYDB-20260812265152|DN00001/MN00806|CV SINAR BARU|082332381734"/>
    <s v="MYDIGIBIZPARTNER"/>
    <m/>
    <m/>
    <m/>
    <m/>
    <m/>
    <m/>
    <m/>
    <m/>
    <s v="Management Janji"/>
    <s v="2026-08-13 15:00:00 | Tanggal pemasangan: 14/08/2026 Jam pemasangan : pagi Info Tambahan : Hubungi pelanggan dulu sebelum ke lokasi terima kasih."/>
    <s v="FCC"/>
    <d v="2026-12-08T19:10:16"/>
    <d v="2026-08-13T15:00:00"/>
    <m/>
    <s v="PS"/>
    <s v="SMP"/>
    <s v="NO ADDON"/>
    <n v="20260814"/>
    <s v="Completed"/>
    <s v="HSI Bisnis Promo HUT Telkom PSB 70% - 100 Mbps"/>
    <s v="INDIBIZ"/>
    <m/>
    <m/>
    <d v="2026-08-13T15:00:00"/>
    <s v="2026-08-13 15:00:00 | Tanggal pemasangan: 14/08/2026 Jam pemasangan : pagi Info Tambahan : Hubungi pelanggan dulu sebelum ke lokasi terima kasih."/>
    <n v="2026"/>
    <n v="8"/>
    <n v="14"/>
    <d v="2026-08-14T00:00:00"/>
    <n v="0.375"/>
    <x v="0"/>
    <x v="1"/>
  </r>
  <r>
    <n v="2432"/>
    <n v="1002513643"/>
    <n v="3"/>
    <x v="4"/>
    <n v="4"/>
    <s v="SEMARANG"/>
    <s v="KENDAL"/>
    <s v="SKR"/>
    <s v="REG"/>
    <s v="AO"/>
    <s v="NEW SALES"/>
    <s v="1P INET"/>
    <s v="Completed (PS)"/>
    <s v="RBS-Regional 3"/>
    <d v="2026-08-07T07:53:57"/>
    <d v="2026-08-07T20:35:36"/>
    <n v="69360394"/>
    <m/>
    <n v="141409102108"/>
    <s v="KSP SUMBER ARTHA BERKAH"/>
    <s v="ODP-SKR-FA/045 FA/D07/045.01"/>
    <s v="WO061127085"/>
    <m/>
    <m/>
    <m/>
    <n v="110.04719073426099"/>
    <n v="-7.0794245506639601"/>
    <s v="|MN01684|MYIA-060595993951/POI/FR EKA EVIE WIJAYANTI/085600006463/sumberarthaberkah@gmail.com"/>
    <s v="MYIB_ASSISTANT"/>
    <m/>
    <m/>
    <m/>
    <m/>
    <m/>
    <m/>
    <m/>
    <m/>
    <s v="Management Janji"/>
    <s v="2026-08-08 08:00:00 | Nama Pic : IBU EKA No Hp Pic : 085600006463 Jam Pemasangan : 08:00 - 12.00 Tanggal Pemasangan : SABTU 08 AGUSTUS 2026 Info Tambahan : Hubungi pelanggan sebelum datang ke lokasi, terima kasih."/>
    <s v="FCC"/>
    <d v="2026-07-08T07:55:14"/>
    <d v="2026-08-08T08:00:00"/>
    <m/>
    <s v="PS"/>
    <s v="SKR"/>
    <s v="NO ADDON"/>
    <n v="20260807"/>
    <s v="Completed"/>
    <s v="HSI Bisnis Promo HUT Telkom PSB 70% - 100 Mbps"/>
    <s v="INDIBIZ"/>
    <m/>
    <m/>
    <d v="2026-08-08T08:00:00"/>
    <s v="2026-08-08 08:00:00 | Nama Pic : IBU EKA No Hp Pic : 085600006463 Jam Pemasangan : 08:00 - 12.00 Tanggal Pemasangan : SABTU 08 AGUSTUS 2026 Info Tambahan : Hubungi pelanggan sebelum datang ke lokasi, terima kasih."/>
    <n v="2026"/>
    <n v="8"/>
    <n v="7"/>
    <d v="2026-08-07T00:00:00"/>
    <n v="-1.3333333333357587"/>
    <x v="0"/>
    <x v="3"/>
  </r>
  <r>
    <n v="2433"/>
    <n v="1002517704"/>
    <n v="3"/>
    <x v="1"/>
    <n v="5"/>
    <s v="SBY UTARA"/>
    <s v="LAMONGAN"/>
    <s v="BDG"/>
    <s v="REG"/>
    <s v="AO"/>
    <s v="NEW SALES"/>
    <m/>
    <s v="Completed (PS)"/>
    <s v="RBS-Regional 3"/>
    <d v="2026-08-10T13:18:26"/>
    <d v="2026-08-10T15:04:21"/>
    <n v="69356754"/>
    <m/>
    <n v="152448204557"/>
    <s v="LARVA COFFE"/>
    <s v="ODP-BDG-FP/21"/>
    <s v="WO061398701"/>
    <m/>
    <m/>
    <m/>
    <n v="112.279774"/>
    <n v="-6.8722849999999998"/>
    <s v="MD|MYDB-20260801264112|DN00001/MN01285|LARVA COFFE|085606172718"/>
    <s v="MYDIGIBIZPARTNER"/>
    <m/>
    <m/>
    <m/>
    <m/>
    <m/>
    <m/>
    <m/>
    <m/>
    <s v="Management Janji"/>
    <s v="2026-08-02 10:00:00 | Nama Pic : bp erif  No Hp Pic : 085606172718  No alt : -  Jam Pemasangan : pagi   Tanggal Pemasangan : 2 Agustus 2026"/>
    <s v="FCC"/>
    <d v="2026-10-08T13:25:34"/>
    <m/>
    <m/>
    <s v="PS"/>
    <s v="BDG"/>
    <s v="NO ADDON"/>
    <n v="20260810"/>
    <s v="Completed"/>
    <s v="- 11_11446;Biaya PSB HSI EBIS Tunai di Depan ~ 11[150000]  - SP_NOSS;SP_NOSS ~ Internet NOSS Multispeed Network[0]  - E23015;E23015 ~ ES23 - Perangkat ONT[0]  - E23015~null~44292;E23015||11||Abodemen 0[0]  - E23015~null~E23015_SWONT;SWONT ~ Biaya Sewa ONT"/>
    <s v="INDIBIZ"/>
    <m/>
    <m/>
    <d v="2026-08-10T07:00:00"/>
    <s v="2026-08-02 10:00:00 | Nama Pic : bp erif  No Hp Pic : 085606172718  No alt : -  Jam Pemasangan : pagi   Tanggal Pemasangan : 2 Agustus 2026"/>
    <n v="2026"/>
    <n v="8"/>
    <n v="10"/>
    <d v="2026-08-10T00:00:00"/>
    <n v="-0.29166666666424135"/>
    <x v="0"/>
    <x v="15"/>
  </r>
  <r>
    <n v="2434"/>
    <n v="1002510546"/>
    <n v="3"/>
    <x v="0"/>
    <n v="5"/>
    <s v="KUPANG"/>
    <s v="KUPANG"/>
    <s v="KPN"/>
    <s v="REG"/>
    <s v="AO"/>
    <s v="NEW SALES"/>
    <s v="1P INET"/>
    <s v="Completed (PS)"/>
    <s v="RBS-Regional 3"/>
    <d v="2026-08-05T13:28:57"/>
    <d v="2026-08-10T16:05:47"/>
    <n v="69359152"/>
    <m/>
    <n v="172502311369"/>
    <s v="Rumah Makan Brottus lantai 1"/>
    <s v="ODP-KPN-FQD/09 FQD/D01/09.01"/>
    <s v="WO060986663"/>
    <m/>
    <m/>
    <m/>
    <n v="123.616453818976"/>
    <n v="-10.158361841174999"/>
    <s v="MD|MYDB-20260805264435|DC40005/MC40070|Rumah Makan Brottus lantai 1|085182698446"/>
    <s v="MYDIGIBIZPARTNER"/>
    <m/>
    <m/>
    <m/>
    <m/>
    <m/>
    <m/>
    <m/>
    <m/>
    <s v="Management Janji"/>
    <s v="2026-08-06 13:00:00 | M Janji : (06/08/2026) jam Pasang : 09:00 Note : hubungi pelanggan jika ingin kelokasi"/>
    <s v="FCC"/>
    <d v="2026-05-08T13:39:44"/>
    <d v="2026-08-06T13:00:00"/>
    <m/>
    <s v="PS"/>
    <s v="KPN"/>
    <s v="NO ADDON"/>
    <n v="20260810"/>
    <s v="Completed"/>
    <s v="HSI Bisnis Promo HUT Telkom PSB 70% - 50 Mbps"/>
    <s v="INDIBIZ"/>
    <m/>
    <m/>
    <d v="2026-08-06T13:00:00"/>
    <s v="2026-08-06 13:00:00 | M Janji : (06/08/2026) jam Pasang : 09:00 Note : hubungi pelanggan jika ingin kelokasi"/>
    <n v="2026"/>
    <n v="8"/>
    <n v="10"/>
    <d v="2026-08-10T00:00:00"/>
    <n v="3.4583333333357587"/>
    <x v="2"/>
    <x v="33"/>
  </r>
  <r>
    <n v="2435"/>
    <n v="1002520038"/>
    <n v="3"/>
    <x v="3"/>
    <n v="4"/>
    <s v="PURWOKERTO"/>
    <s v="PURWOKERTO"/>
    <s v="AJB"/>
    <s v="REG"/>
    <s v="AO"/>
    <s v="NEW SALES"/>
    <m/>
    <s v="Completed (PS)"/>
    <s v="RBS-Regional 3"/>
    <d v="2026-08-11T13:58:21"/>
    <d v="2026-08-11T20:52:31"/>
    <n v="69361613"/>
    <m/>
    <n v="143387116069"/>
    <s v="SPBU CANDIMAS 44 531 24 JATILAWANG"/>
    <s v="ODP-AJB-FF/007"/>
    <s v="WO061503292"/>
    <m/>
    <m/>
    <m/>
    <n v="109.0979607"/>
    <n v="-7.5302166000000001"/>
    <s v="|MC00213|MYIA-025938327552/POI/RIZKI SEFRITA WULANDARI/081313474706/spbu_cm6@yahoo.com"/>
    <s v="Sales Profesional"/>
    <m/>
    <m/>
    <m/>
    <m/>
    <m/>
    <m/>
    <m/>
    <m/>
    <s v="Management Janji"/>
    <s v="2026-08-09 13:00:00 | Nama PIC: bu inka   Notel: 081313474706  Alt: -   Tanggal: 9/8/2026  Jam Pasang: Siang  Note: Hubungi pelanggan sebelum ke lokasi, terima kasih.  "/>
    <s v="FCC"/>
    <d v="2026-11-08T14:10:22"/>
    <m/>
    <m/>
    <s v="PS"/>
    <s v="AJB"/>
    <s v="NO ADDON"/>
    <n v="20260811"/>
    <s v="Completed"/>
    <s v="- 11_11446;Biaya PSB HSI EBIS Tunai di Depan ~ 11[150000]  - SP_NOSS;SP_NOSS ~ Internet NOSS Multispeed Network[0]  - E23015;E23015 ~ ES23 - Perangkat ONT[0]  - E23015~null~44292;E23015||11||Abodemen 0[0]  - E23015~null~E23015_SWONTPREM;SWONTPREM ~ Biaya "/>
    <s v="INDIBIZ"/>
    <m/>
    <m/>
    <d v="2026-08-11T07:00:00"/>
    <s v="2026-08-09 13:00:00 | Nama PIC: bu inka   Notel: 081313474706  Alt: -   Tanggal: 9/8/2026  Jam Pasang: Siang  Note: Hubungi pelanggan sebelum ke lokasi, terima kasih.  "/>
    <n v="2026"/>
    <n v="8"/>
    <n v="11"/>
    <d v="2026-08-11T00:00:00"/>
    <n v="-0.29166666666424135"/>
    <x v="0"/>
    <x v="3"/>
  </r>
  <r>
    <n v="2436"/>
    <n v="1002526418"/>
    <n v="3"/>
    <x v="0"/>
    <n v="5"/>
    <s v="MATARAM"/>
    <s v="INNER - NUSA TENGGARA"/>
    <s v="SWE"/>
    <s v="REG"/>
    <s v="AO"/>
    <s v="NEW SALES"/>
    <s v="1P INET"/>
    <s v="102 | FOLLOW UP COMPLETED"/>
    <s v="RBS-Regional 3"/>
    <d v="2026-08-14T13:39:56"/>
    <d v="2026-08-16T13:18:38"/>
    <n v="69366042"/>
    <m/>
    <n v="172605804148"/>
    <s v="AGEN BRI LINK ARBA&amp; 39;I"/>
    <s v="ODP-SWE-FAH/05 FAH/D04/05.01"/>
    <s v="WO061748771"/>
    <m/>
    <m/>
    <m/>
    <n v="116.244514994323"/>
    <n v="-8.5408318742717597"/>
    <s v="MD|MYDB-20260814265347|SC00001/MC00020|AGEN BRI LINK ARBA&amp; 39;I|087856666619"/>
    <s v="MYDIGIBIZPARTNER"/>
    <m/>
    <m/>
    <m/>
    <m/>
    <m/>
    <m/>
    <m/>
    <m/>
    <s v="Management Janji"/>
    <s v="2026-08-15 13:00:00 | Nama PIC : bp agus  No HP : 087856666619 Alt :  M Janji : 15/AGUSTUS/2026 jam Pasang : Siang Note : hubungi pelanggan jika ingin kelokasi, terimakasih. "/>
    <s v="FCC"/>
    <s v="14-08-2026 14:10:15"/>
    <d v="2026-08-15T13:00:00"/>
    <m/>
    <s v="REVOKE"/>
    <s v="SWE"/>
    <s v="OCA"/>
    <m/>
    <s v="Follow Up Revoke Completed, New Order ID : SC1002529635"/>
    <s v="HSI Bisnis Bundling OCA Blast Lite PSB 70% Promo - 200 Mbps"/>
    <s v="INDIBIZ"/>
    <m/>
    <m/>
    <d v="2026-08-15T13:00:00"/>
    <s v="2026-08-15 13:00:00 | Nama PIC : bp agus  No HP : 087856666619 Alt :  M Janji : 15/AGUSTUS/2026 jam Pasang : Siang Note : hubungi pelanggan jika ingin kelokasi, terimakasih. "/>
    <m/>
    <m/>
    <m/>
    <e v="#NUM!"/>
    <e v="#NUM!"/>
    <x v="1"/>
    <x v="23"/>
  </r>
  <r>
    <n v="2437"/>
    <n v="1002529555"/>
    <n v="3"/>
    <x v="0"/>
    <n v="5"/>
    <s v="MATARAM"/>
    <s v="LOMBOK TIMUR UTARA"/>
    <s v="SGG"/>
    <s v="DGS"/>
    <s v="AO"/>
    <s v="NEW SALES"/>
    <m/>
    <s v="7 | OSS - PROVISIONING ISSUED"/>
    <s v="DGS-Government Defense Service"/>
    <d v="2026-08-16T12:02:19"/>
    <d v="2026-08-16T12:06:17"/>
    <n v="69359384"/>
    <m/>
    <n v="172604214114"/>
    <s v="DS SEMBALUN"/>
    <s v="ODP-SGG-FBA/27"/>
    <s v="WO061869018"/>
    <m/>
    <m/>
    <m/>
    <n v="116.5415411"/>
    <n v="-8.3845065999999999"/>
    <s v="Ds sembalun bumbung kec. Sembalun kab .lombok timur, NTB Pic Pak Rio 0811212007 Surat B/1515/VIII/TIK.7.6./2026/Div TIK tanggal 05 Agustus 2026 AM Wassy +62 822-2745-9162"/>
    <s v="Account Manager"/>
    <m/>
    <m/>
    <m/>
    <m/>
    <m/>
    <m/>
    <m/>
    <m/>
    <s v="Management Janji"/>
    <s v="ao"/>
    <s v="FCC"/>
    <s v="16-08-2026 12:10:22"/>
    <m/>
    <m/>
    <s v="PI"/>
    <s v="SGG"/>
    <s v="NO ADDON"/>
    <m/>
    <s v="Provisioning Issued"/>
    <s v="- 11_11450;Biaya PSB Reguler HSI EBIS ~ 11[150000]  - SP_NOSS;SP_NOSS ~ Internet NOSS Multispeed Network[0]  - SP_NOSS;SP_NOSS ~ Internet NOSS Multispeed Network[0]  - E23015;E23015 ~ ES23 - Perangkat ONT[0]  - E23015~null~44292;E23015||11||Abodemen 0[0] "/>
    <s v="INDIBIZ"/>
    <m/>
    <m/>
    <d v="2026-08-16T12:00:00"/>
    <s v="ao"/>
    <m/>
    <m/>
    <m/>
    <e v="#NUM!"/>
    <e v="#NUM!"/>
    <x v="1"/>
    <x v="9"/>
  </r>
  <r>
    <n v="2438"/>
    <n v="1002507969"/>
    <n v="3"/>
    <x v="3"/>
    <n v="4"/>
    <s v="MAGELANG"/>
    <s v="PURWOREJJO"/>
    <s v="PWJ"/>
    <s v="REG"/>
    <s v="AO"/>
    <s v="NEW SALES"/>
    <s v="1P INET"/>
    <s v="Completed (PS)"/>
    <s v="RBS-Regional 3"/>
    <d v="2026-08-04T12:07:56"/>
    <d v="2026-08-05T22:12:10"/>
    <n v="69358215"/>
    <m/>
    <n v="142138510520"/>
    <s v="SPBU 44 541 14 LOANO"/>
    <s v="ODP-PWJ-FAN/010 FAN/D02/010.01"/>
    <s v="WO060879554"/>
    <m/>
    <m/>
    <m/>
    <n v="110.03760370000001"/>
    <n v="-7.6728223"/>
    <s v="|MN02495|MYIA-006471670117/POI/TUWUH BUDI KUNCORO/082324621600/spbupurworejo4454114@gmail.com"/>
    <s v="MYIB_ASSISTANT"/>
    <m/>
    <m/>
    <m/>
    <m/>
    <m/>
    <m/>
    <m/>
    <m/>
    <s v="Management Janji"/>
    <s v="2026-08-08 15:00:00 |  M Janji : (8 AGUSTUS 2026) jam Pasang : siang Note : hubungi pelanggan jika ingin kelokasi"/>
    <s v="FCC"/>
    <d v="2026-04-08T12:09:53"/>
    <d v="2026-08-08T15:00:00"/>
    <m/>
    <s v="PS"/>
    <s v="PWJ"/>
    <s v="NO ADDON"/>
    <n v="20260805"/>
    <s v="Completed"/>
    <s v="HSI Bisnis Basic Promo HUT Telkom PSB 70% - 100 Mbps"/>
    <s v="INDIBIZ"/>
    <m/>
    <m/>
    <d v="2026-08-08T15:00:00"/>
    <s v="2026-08-08 15:00:00 |  M Janji : (8 AGUSTUS 2026) jam Pasang : siang Note : hubungi pelanggan jika ingin kelokasi"/>
    <n v="2026"/>
    <n v="8"/>
    <n v="5"/>
    <d v="2026-08-05T00:00:00"/>
    <n v="-3.625"/>
    <x v="0"/>
    <x v="3"/>
  </r>
  <r>
    <n v="2439"/>
    <n v="1002507376"/>
    <n v="3"/>
    <x v="6"/>
    <n v="5"/>
    <s v="SIDOARJO"/>
    <s v="INNER - JATIM TIMUR"/>
    <s v="SDA"/>
    <s v="REG"/>
    <s v="AO"/>
    <s v="NEW SALES"/>
    <m/>
    <s v="Completed (PS)"/>
    <s v="RBS-Regional 3"/>
    <d v="2026-08-04T10:27:22"/>
    <d v="2026-08-06T16:13:00"/>
    <n v="69358055"/>
    <m/>
    <n v="152316231880"/>
    <s v="CV. HUTAMA CIPTA DIMENSI"/>
    <s v="ODP-SDA-FQ/13"/>
    <s v="WO060932400"/>
    <m/>
    <m/>
    <m/>
    <n v="112.70062"/>
    <n v="-7.4406451999999996"/>
    <s v="|MN02280|/CV. HUTAMA CIPTA DIMENSI/89601338294/0895329579037/airlanggaproject@gmail.com/HSI Bisnis Winback + Antares Eazy (1:1) 50 Mbps (Rp 440.000) PSB Rp 150.000/CHARIS WICAKSONO/-7.440653,112.700618"/>
    <s v="Sales Force DBS"/>
    <m/>
    <m/>
    <m/>
    <m/>
    <m/>
    <m/>
    <m/>
    <m/>
    <s v="Management Janji"/>
    <s v="2026-08-06 08:00:00|Tanggal Pemasangan : 06 Agustus 2026 Jam Pemasangan : 08:00 13:00 Info Tambahan : Hubungi pelanggan dulu sebelum ke lokasi terimakasih|40010577|MYDITA"/>
    <s v="FCC"/>
    <d v="2026-04-08T10:40:00"/>
    <d v="2026-08-06T08:00:00"/>
    <m/>
    <s v="PS"/>
    <s v="SDA"/>
    <s v="ANTAREZ"/>
    <n v="20260806"/>
    <s v="Completed"/>
    <s v="- E23015;E23015 ~ ES23 - Perangkat ONT[0]  - E23015~null~44292;E23015||11||Abodemen 0[0]  - E23015~null~E23015_SWONT;SWONT ~ Biaya Sewa ONT ~ E23015[30000]  - E24057;E24057 ~ ES24 - Paket HSI Bisnis (HSIE) Khusus Winback[0]  - E24057~null~E24057_UNL;UNL ~"/>
    <s v="INDIBIZ"/>
    <m/>
    <m/>
    <d v="2026-08-06T08:00:00"/>
    <s v="2026-08-06 08:00:00|Tanggal Pemasangan : 06 Agustus 2026 Jam Pemasangan : 08:00 13:00 Info Tambahan : Hubungi pelanggan dulu sebelum ke lokasi terimakasih|40010577|MYDITA"/>
    <n v="2026"/>
    <n v="8"/>
    <n v="6"/>
    <d v="2026-08-06T00:00:00"/>
    <n v="-0.33333333333575865"/>
    <x v="0"/>
    <x v="17"/>
  </r>
  <r>
    <n v="2440"/>
    <n v="1002507748"/>
    <n v="3"/>
    <x v="2"/>
    <n v="5"/>
    <s v="MALANG"/>
    <s v="KEPANJEN"/>
    <s v="BRG"/>
    <s v="REG"/>
    <s v="AO"/>
    <s v="NEW SALES"/>
    <s v="1P INET"/>
    <s v="Completed (PS)"/>
    <s v="RBS-Regional 3"/>
    <d v="2026-08-04T11:25:57"/>
    <d v="2026-08-04T15:47:24"/>
    <n v="69358154"/>
    <m/>
    <n v="152708209566"/>
    <s v="TK SABILUN NAJJAH"/>
    <s v="ODP-BRG-FQ/18 FQ/D02/18.01"/>
    <s v="WO060873917"/>
    <m/>
    <m/>
    <m/>
    <n v="112.6346786"/>
    <n v="-8.0158488000000006"/>
    <s v="|MN02703|MYIA-076638709756/POI/Achmad Nuryahya/085100712099/yahyabumiayu010377@gmail.com"/>
    <s v="MYIB_ASSISTANT"/>
    <m/>
    <m/>
    <m/>
    <m/>
    <m/>
    <m/>
    <m/>
    <m/>
    <s v="Management Janji"/>
    <s v="2026-08-05 13:00:00 | Tanggal Pemasangan : 05 Agustus 2026 Jam Pemasangan : 08:00 13:00 Info Tambahan : Hubungi pelanggan dulu sebelum ke lokasi terimakasih"/>
    <s v="FCC"/>
    <d v="2026-04-08T11:40:22"/>
    <d v="2026-08-05T13:00:00"/>
    <m/>
    <s v="PS"/>
    <s v="BRG"/>
    <s v="NO ADDON"/>
    <n v="20260804"/>
    <s v="Completed"/>
    <s v="HSI Bisnis Promo HUT Telkom PSB 70% - 50 Mbps"/>
    <s v="INDIBIZ"/>
    <m/>
    <m/>
    <d v="2026-08-05T13:00:00"/>
    <s v="2026-08-05 13:00:00 | Tanggal Pemasangan : 05 Agustus 2026 Jam Pemasangan : 08:00 13:00 Info Tambahan : Hubungi pelanggan dulu sebelum ke lokasi terimakasih"/>
    <n v="2026"/>
    <n v="8"/>
    <n v="4"/>
    <d v="2026-08-04T00:00:00"/>
    <n v="-1.5416666666642413"/>
    <x v="0"/>
    <x v="29"/>
  </r>
  <r>
    <n v="2441"/>
    <n v="1002511215"/>
    <n v="3"/>
    <x v="4"/>
    <n v="4"/>
    <s v="SEMARANG"/>
    <s v="INNER - SEMARANG JATENG UTARA"/>
    <s v="SMC"/>
    <s v="REG"/>
    <s v="AO"/>
    <s v="NEW SALES"/>
    <s v="1P INET"/>
    <s v="102 | FOLLOW UP COMPLETED"/>
    <s v="RBS-Regional 3"/>
    <d v="2026-08-05T16:55:56"/>
    <d v="2026-08-07T16:41:19"/>
    <n v="69359416"/>
    <m/>
    <n v="146422108928"/>
    <s v="Atlas spa&amp;message"/>
    <s v="ODP-SMC-FE/067"/>
    <s v="WO061014153"/>
    <m/>
    <m/>
    <m/>
    <n v="110.432676"/>
    <n v="-7.0021639999999996"/>
    <s v="|MC50018|MYIA-015451999252/POI/Augustine Alphine surya putra/085601832284/intanmalino0217@gmail.com"/>
    <s v="MYIB_ASSISTANT"/>
    <m/>
    <m/>
    <m/>
    <m/>
    <m/>
    <m/>
    <m/>
    <m/>
    <s v="Management Janji"/>
    <s v="2026-08-06 13:00:00 | Jam pemasangan : 12.00 Info Tambahan : Hubungi pelanggan dulu sebelum ke lokasi terimakasih  "/>
    <s v="FCC"/>
    <d v="2026-05-08T17:10:28"/>
    <d v="2026-08-06T13:00:00"/>
    <m/>
    <s v="REVOKE"/>
    <s v="SMC"/>
    <s v="NO ADDON"/>
    <m/>
    <s v="Follow Up Revoke Completed, New Order ID : SC1002515323"/>
    <s v="HSI Bisnis Basic Khusus Winback PSB 70% - 50 Mbps"/>
    <s v="INDIBIZ"/>
    <m/>
    <m/>
    <d v="2026-08-06T13:00:00"/>
    <s v="2026-08-06 13:00:00 | Jam pemasangan : 12.00 Info Tambahan : Hubungi pelanggan dulu sebelum ke lokasi terimakasih  "/>
    <m/>
    <m/>
    <m/>
    <e v="#NUM!"/>
    <e v="#NUM!"/>
    <x v="1"/>
    <x v="3"/>
  </r>
  <r>
    <n v="2442"/>
    <n v="1002512141"/>
    <n v="3"/>
    <x v="1"/>
    <n v="5"/>
    <s v="SBY SELATAN"/>
    <s v="KETINTANG"/>
    <s v="WRU"/>
    <s v="REG"/>
    <s v="AO"/>
    <s v="NEW SALES"/>
    <m/>
    <s v="Completed (PS)"/>
    <s v="RBS-Regional 2"/>
    <d v="2026-08-06T11:50:17"/>
    <d v="2026-08-07T16:12:08"/>
    <n v="69359876"/>
    <n v="3135940016"/>
    <n v="152302236649"/>
    <s v="DEPOT AIR MINUM BIRU SUMBER JAYA"/>
    <s v="ODP-WR1-FKF/53"/>
    <s v="WO061097856"/>
    <m/>
    <m/>
    <m/>
    <n v="112.7682696"/>
    <n v="-7.3534416"/>
    <s v="|MN00062|/ DEPOT AIR MINUM BIRU SUMBER JAYA / Pic Feni Justiani Tjahjono / Cp 0818978997 -  082257418756/ sby.own@airminumbiru.comÃ‚Â "/>
    <s v="Sales Profesional"/>
    <m/>
    <m/>
    <m/>
    <m/>
    <m/>
    <m/>
    <m/>
    <m/>
    <s v="Management Janji"/>
    <s v="2026-08-07 13:00:00|Nama PIC : Jaka  No HP : 0818978997 Alt :  M Janji : 07/08/2026 Jam Pasang : 08.00 - 13:00  NoteÃ‚Â :  hubungi terlebih dahulu sebelum kelokasi|40981182|MYDITA"/>
    <s v="FCC"/>
    <d v="2026-06-08T11:54:59"/>
    <d v="2026-08-07T13:00:00"/>
    <m/>
    <s v="PS"/>
    <s v="WRU"/>
    <s v="NO ADDON"/>
    <n v="20260807"/>
    <s v="Completed"/>
    <s v="- 11_11446;Biaya PSB HSI EBIS Tunai di Depan ~ 11[150000]  - BWY DL;BWY DL ~ Saluran Dua Arah(BothWay)[0]  - E23053;E23053 ~ ES23 - Paket HSI Bisnis  Phone (PHONE)[0]  - E23053~null~44864;E23053||11||Abodemen 0[0]  - E23053~null~E23053_IN800;IN800 ~ Free "/>
    <s v="INDIBIZ"/>
    <m/>
    <m/>
    <d v="2026-08-07T13:00:00"/>
    <s v="2026-08-07 13:00:00|Nama PIC : Jaka  No HP : 0818978997 Alt :  M Janji : 07/08/2026 Jam Pasang : 08.00 - 13:00  NoteÃ‚Â :  hubungi terlebih dahulu sebelum kelokasi|40981182|MYDITA"/>
    <n v="2026"/>
    <n v="8"/>
    <n v="7"/>
    <d v="2026-08-07T00:00:00"/>
    <n v="-0.54166666666424135"/>
    <x v="0"/>
    <x v="8"/>
  </r>
  <r>
    <n v="2443"/>
    <n v="1002530402"/>
    <n v="3"/>
    <x v="1"/>
    <n v="5"/>
    <s v="MADURA"/>
    <s v="BANGKALAN"/>
    <s v="TBU"/>
    <s v="REG"/>
    <s v="AO"/>
    <s v="NEW SALES"/>
    <m/>
    <s v="MIE - SEND SURVEY"/>
    <s v="RBS-Regional 3"/>
    <d v="2026-08-17T08:23:56"/>
    <d v="2026-08-17T13:12:01"/>
    <n v="69367803"/>
    <m/>
    <n v="152458900518"/>
    <s v="TOKO MAKMUR REJEKI ABADI (Sepatu &amp; Sandal)"/>
    <s v="ODP-TBU-FAA/33"/>
    <s v="WO061929092"/>
    <m/>
    <m/>
    <m/>
    <n v="113.0835714"/>
    <n v="-6.8926363999999998"/>
    <s v="|MN00213|/TOKO MAKMUR REJEKI ABADI (Sepatu &amp; Sandal)/HSI Bisnis Promo HUT Telkom (1:1) 150 Mbps (Rp 620.000) PSB Rp 150.000/085234944944/saostomat102@gmail.com/ABDUL LATIP S.PD/Paseseh, Kec. Tj. Bumi, Kabupaten Bangkalan, Jawa Timur 69156"/>
    <s v="Sales Force DBS"/>
    <m/>
    <m/>
    <m/>
    <m/>
    <m/>
    <m/>
    <m/>
    <m/>
    <s v="Management Janji"/>
    <s v="2026-08-18 13:00:00|M janji : pagi Tanggal Pemasangan : 18/agustus/2026 Note : hubungi pelanggan jika ingin kelokasi |40971304|MYDITA"/>
    <s v="FCC"/>
    <s v="17-08-2026 08:26:02"/>
    <d v="2026-08-18T13:00:00"/>
    <m/>
    <s v="SURVEY_NEW_MANJA"/>
    <s v="TBU"/>
    <s v="NO ADDON"/>
    <m/>
    <s v="MIE - SEND SURVEY"/>
    <s v="- 11_11446;Biaya PSB HSI EBIS Tunai di Depan ~ 11[150000]  - SP_NOSS;SP_NOSS ~ Internet NOSS Multispeed Network[0]  - SP_NOSS;SP_NOSS ~ Internet NOSS Multispeed Network[0]  - E23015;E23015 ~ ES23 - Perangkat ONT[0]  - E23015~null~44292;E23015||11||Abodeme"/>
    <s v="INDIBIZ"/>
    <m/>
    <m/>
    <d v="2026-08-18T13:00:00"/>
    <s v="2026-08-18 13:00:00|M janji : pagi Tanggal Pemasangan : 18/agustus/2026 Note : hubungi pelanggan jika ingin kelokasi |40971304|MYDITA"/>
    <m/>
    <m/>
    <m/>
    <e v="#NUM!"/>
    <e v="#NUM!"/>
    <x v="1"/>
    <x v="1"/>
  </r>
  <r>
    <n v="2444"/>
    <n v="1002510110"/>
    <n v="3"/>
    <x v="2"/>
    <n v="5"/>
    <s v="MADIUN"/>
    <s v="BOJONEGORO"/>
    <s v="BJN"/>
    <s v="REG"/>
    <s v="AO"/>
    <s v="NEW SALES"/>
    <s v="1P INET"/>
    <s v="Completed (PS)"/>
    <s v="RBS-Regional 3"/>
    <d v="2026-08-05T11:01:56"/>
    <d v="2026-08-05T20:56:39"/>
    <n v="69358947"/>
    <m/>
    <n v="152609258525"/>
    <s v="TOKO TIGAN JAYA"/>
    <s v="ODP-BJN-FBK/20"/>
    <s v="WO060964366"/>
    <m/>
    <m/>
    <m/>
    <n v="111.764422"/>
    <n v="-7.2351890000000001"/>
    <s v="|MN02619|MYIA-056086494898/POI/Gaguk Wahyu Puspito/08563203025/rnus705@gmail.com"/>
    <s v="MYIB_ASSISTANT"/>
    <m/>
    <m/>
    <m/>
    <m/>
    <m/>
    <m/>
    <m/>
    <m/>
    <s v="Management Janji"/>
    <s v="2026-08-06 08:00:00 | Waktu pemasnagan : 06 Agustus 2026 Jam pemasangan : 13.00 Mohon hubungi pelanggan sebelum ke lokasi  Terima kasih"/>
    <s v="FCC"/>
    <d v="2026-05-08T11:24:55"/>
    <d v="2026-08-06T08:00:00"/>
    <m/>
    <s v="PS"/>
    <s v="BJN"/>
    <s v="NO ADDON"/>
    <n v="20260805"/>
    <s v="Completed"/>
    <s v="HSI Bisnis Promo HUT Telkom PSB 70% - 50 Mbps"/>
    <s v="INDIBIZ"/>
    <m/>
    <m/>
    <d v="2026-08-06T08:00:00"/>
    <s v="2026-08-06 08:00:00 | Waktu pemasnagan : 06 Agustus 2026 Jam pemasangan : 13.00 Mohon hubungi pelanggan sebelum ke lokasi  Terima kasih"/>
    <n v="2026"/>
    <n v="8"/>
    <n v="5"/>
    <d v="2026-08-05T00:00:00"/>
    <n v="-1.3333333333357587"/>
    <x v="0"/>
    <x v="18"/>
  </r>
  <r>
    <n v="2445"/>
    <n v="1002515872"/>
    <n v="3"/>
    <x v="2"/>
    <n v="5"/>
    <s v="MADIUN"/>
    <s v="TUBAN"/>
    <s v="JTR"/>
    <s v="REG"/>
    <s v="AO"/>
    <s v="NEW SALES"/>
    <m/>
    <s v="Completed (PS)"/>
    <s v="RBS-Regional 3"/>
    <d v="2026-08-08T12:25:16"/>
    <d v="2026-08-08T18:31:07"/>
    <n v="69358013"/>
    <m/>
    <n v="152645204490"/>
    <s v="yayasan sunatunnur"/>
    <s v="ODP-JTR-FB/37"/>
    <s v="WO061255203"/>
    <m/>
    <m/>
    <m/>
    <n v="111.721199"/>
    <n v="-7.0123540000000002"/>
    <s v="|MN02366|MYIA-021358576561/POI/salehudin/082332907901/smaislamiyah2002@gmail.com"/>
    <s v="Sales Force DBS"/>
    <m/>
    <m/>
    <m/>
    <m/>
    <m/>
    <m/>
    <m/>
    <m/>
    <s v="Management Janji"/>
    <s v="2026-08-05 08:00:00 | Nama PIC: bp salehuddin  Notel: 082332907901  Alt: -   Tanggal: 5/8/2026  Jam Pasang: Pagi  Note: Hubungi sebelum ke lokasi, terimakasih.  "/>
    <s v="FCC"/>
    <d v="2026-08-08T12:39:51"/>
    <m/>
    <m/>
    <s v="PS"/>
    <s v="JTR"/>
    <s v="NO ADDON"/>
    <n v="20260808"/>
    <s v="Completed"/>
    <s v="- 11_11446;Biaya PSB HSI EBIS Tunai di Depan ~ 11[150000]  - SP_NOSS;SP_NOSS ~ Internet NOSS Multispeed Network[0]  - E23015;E23015 ~ ES23 - Perangkat ONT[0]  - E23015~null~44292;E23015||11||Abodemen 0[0]  - E23015~null~E23015_SWONTPREM;SWONTPREM ~ Biaya "/>
    <s v="INDIBIZ"/>
    <m/>
    <m/>
    <d v="2026-08-08T07:00:00"/>
    <s v="2026-08-05 08:00:00 | Nama PIC: bp salehuddin  Notel: 082332907901  Alt: -   Tanggal: 5/8/2026  Jam Pasang: Pagi  Note: Hubungi sebelum ke lokasi, terimakasih.  "/>
    <n v="2026"/>
    <n v="8"/>
    <n v="8"/>
    <d v="2026-08-08T00:00:00"/>
    <n v="-0.29166666666424135"/>
    <x v="0"/>
    <x v="18"/>
  </r>
  <r>
    <n v="2446"/>
    <n v="1002518665"/>
    <n v="3"/>
    <x v="7"/>
    <n v="4"/>
    <s v="KUDUS"/>
    <s v="KUDUS"/>
    <s v="DMA"/>
    <s v="REG"/>
    <s v="AO"/>
    <s v="NEW SALES"/>
    <s v="1P INET"/>
    <s v="102 | FOLLOW UP COMPLETED"/>
    <s v="RBS-Regional 3"/>
    <d v="2026-08-10T18:08:57"/>
    <d v="2026-08-13T11:59:03"/>
    <n v="69362784"/>
    <m/>
    <n v="141456115297"/>
    <s v="SPBU 44.595.15"/>
    <s v="ODP-DMA-FC/068"/>
    <s v="WO061442250"/>
    <m/>
    <m/>
    <m/>
    <n v="110.656087"/>
    <n v="-6.8962630000000003"/>
    <s v="|MC60025|MYIA-033912687919/POI/Teguh Ariyanto/085363135326/askagroup@yahoo.co.id"/>
    <s v="MYIB_ASSISTANT"/>
    <m/>
    <m/>
    <m/>
    <m/>
    <m/>
    <m/>
    <m/>
    <m/>
    <s v="Management Janji"/>
    <s v="2026-08-11 15:00:00 | Nama PIC : bapak teguh No HP : 085363135326 Alt :  M Janji : (SELASA/11/AGUSTUS/2026) jam Pasang : 09:00 Note : hubungi pelanggan jika ingin kelokasi"/>
    <s v="FCC"/>
    <d v="2026-10-08T18:39:50"/>
    <d v="2026-08-11T15:00:00"/>
    <s v="Kendala Pelanggan"/>
    <s v="REVOKE"/>
    <s v="DMA"/>
    <s v="NO ADDON"/>
    <m/>
    <s v="Follow Up Revoke Completed, New Order ID : SC1002524026"/>
    <s v="HSI Bisnis Promo HUT Telkom PSB 70% - 100 Mbps"/>
    <s v="INDIBIZ"/>
    <m/>
    <m/>
    <d v="2026-08-11T15:00:00"/>
    <s v="2026-08-11 15:00:00 | Nama PIC : bapak teguh No HP : 085363135326 Alt :  M Janji : (SELASA/11/AGUSTUS/2026) jam Pasang : 09:00 Note : hubungi pelanggan jika ingin kelokasi"/>
    <m/>
    <m/>
    <m/>
    <e v="#NUM!"/>
    <e v="#NUM!"/>
    <x v="1"/>
    <x v="3"/>
  </r>
  <r>
    <n v="2447"/>
    <n v="1002524343"/>
    <n v="3"/>
    <x v="1"/>
    <n v="5"/>
    <s v="MADURA"/>
    <s v="BANGKALAN"/>
    <s v="KPP"/>
    <s v="REG"/>
    <s v="AO"/>
    <s v="NEW SALES"/>
    <s v="1P INET"/>
    <s v="Completed (PS)"/>
    <s v="RBS-Regional 3"/>
    <d v="2026-08-13T13:49:57"/>
    <d v="2026-08-14T17:32:39"/>
    <n v="69365193"/>
    <m/>
    <n v="152437905623"/>
    <s v="SMA Muhamadiyah Sampang"/>
    <s v="ODP-KPP-FC/67"/>
    <s v="WO061672228"/>
    <m/>
    <m/>
    <m/>
    <n v="113.15019596368001"/>
    <n v="-6.9185270793189204"/>
    <s v="MD|MYDB-20260812265148|DN00001/MN00572|SMA Muhamadiyah Sampang|085745412985"/>
    <s v="MYDIGIBIZPARTNER"/>
    <m/>
    <m/>
    <m/>
    <m/>
    <m/>
    <m/>
    <m/>
    <m/>
    <s v="Management Janji"/>
    <s v="2026-08-14 13:00:00 | Nama PIC : BAPAK BARI No HP : 085745412985 No Alternatif : - M Janji : 14/07/2026 Jam Pasang : Pagi NoteÃ‚Â :  Hubungi terlebih dahulu sebelum ke lokasi "/>
    <s v="FCC"/>
    <s v="13-08-2026 13:54:52"/>
    <d v="2026-08-14T13:00:00"/>
    <m/>
    <s v="PS"/>
    <s v="KPP"/>
    <s v="NETMONK"/>
    <n v="20260814"/>
    <s v="Completed"/>
    <s v="HSI Bisnis Bundling Netmonk Promo 2026 PSB 70% - 300 Mbps"/>
    <s v="INDIBIZ"/>
    <m/>
    <m/>
    <d v="2026-08-14T13:00:00"/>
    <s v="2026-08-14 13:00:00 | Nama PIC : BAPAK BARI No HP : 085745412985 No Alternatif : - M Janji : 14/07/2026 Jam Pasang : Pagi NoteÃ‚Â :  Hubungi terlebih dahulu sebelum ke lokasi "/>
    <n v="2026"/>
    <n v="8"/>
    <n v="14"/>
    <d v="2026-08-14T00:00:00"/>
    <n v="-0.54166666666424135"/>
    <x v="0"/>
    <x v="1"/>
  </r>
  <r>
    <n v="2448"/>
    <n v="1002530911"/>
    <n v="3"/>
    <x v="2"/>
    <n v="5"/>
    <s v="KEDIRI"/>
    <s v="TRENGGALEK"/>
    <s v="PRI"/>
    <s v="REG"/>
    <s v="AO"/>
    <s v="NEW SALES"/>
    <s v="1P INET"/>
    <s v="MIE - SEND SURVEY"/>
    <s v="RBS-Regional 3"/>
    <d v="2026-08-17T13:35:56"/>
    <d v="2026-08-17T13:38:01"/>
    <n v="69368125"/>
    <m/>
    <n v="152623202624"/>
    <s v="KARMILA COFFE"/>
    <s v="ODP-PRI-FB/35 FB/D04/35.01"/>
    <s v="WO061932492"/>
    <m/>
    <m/>
    <m/>
    <n v="111.726141013511"/>
    <n v="-8.2865235893455296"/>
    <s v="|MN00418|MYIA-025188175459/POI/ANAM TOFANI/085138434679/koperasippn6@gmail.com"/>
    <s v="MYIB_ASSISTANT"/>
    <m/>
    <m/>
    <m/>
    <m/>
    <m/>
    <m/>
    <m/>
    <m/>
    <s v="Management Janji"/>
    <s v="2026-08-18 13:00:00 | Tanggal Pemasangan : 18 Agustus 2026 Jam Pemasangan : 08:00 13:00 Info Tambahan : Hubungi pelanggan dulu sebelum ke lokasi terimakasih"/>
    <s v="FCC"/>
    <s v="17-08-2026 13:39:51"/>
    <d v="2026-08-18T13:00:00"/>
    <m/>
    <s v="SURVEY_NEW_MANJA"/>
    <s v="PRI"/>
    <s v="NO ADDON"/>
    <m/>
    <s v="MIE - SEND SURVEY"/>
    <s v="HSI Bisnis Promo HUT Telkom PSB 70% - 100 Mbps"/>
    <s v="INDIBIZ"/>
    <m/>
    <m/>
    <d v="2026-08-18T13:00:00"/>
    <s v="2026-08-18 13:00:00 | Tanggal Pemasangan : 18 Agustus 2026 Jam Pemasangan : 08:00 13:00 Info Tambahan : Hubungi pelanggan dulu sebelum ke lokasi terimakasih"/>
    <m/>
    <m/>
    <m/>
    <e v="#NUM!"/>
    <e v="#NUM!"/>
    <x v="1"/>
    <x v="2"/>
  </r>
  <r>
    <n v="2449"/>
    <n v="1002513948"/>
    <n v="3"/>
    <x v="2"/>
    <n v="5"/>
    <s v="MADIUN"/>
    <s v="NGAWI"/>
    <s v="NWI"/>
    <s v="REG"/>
    <s v="AO"/>
    <s v="NEW SALES"/>
    <s v="1P INET"/>
    <s v="Completed (PS)"/>
    <s v="RBS-Regional 3"/>
    <d v="2026-08-07T09:52:56"/>
    <d v="2026-08-08T11:40:10"/>
    <n v="69360491"/>
    <m/>
    <n v="152605224714"/>
    <s v="SPBU 54.632.02"/>
    <s v="ODP-NWI-FA/37"/>
    <s v="WO061139409"/>
    <m/>
    <m/>
    <m/>
    <n v="111.42888232784399"/>
    <n v="-7.4960584584111398"/>
    <s v="|MN00265|MYIA-087635737418/POI/BRONTHA BASKORO/081331599093/spbu.5463202@yahoo.com"/>
    <s v="MYIB_ASSISTANT"/>
    <m/>
    <m/>
    <m/>
    <m/>
    <m/>
    <m/>
    <m/>
    <m/>
    <s v="Management Janji"/>
    <s v="2026-08-10 08:00:00 | Nama PIC : Bapak Adi No HP : 081331599093 No Alternatif : - M Janji : 08/08/2026 Jam Pasang : Pagi NoteÃ‚Â :  Hubungi terlebih dahulu sebelum ke lokasi  "/>
    <s v="FCC"/>
    <d v="2026-07-08T09:55:18"/>
    <d v="2026-08-10T08:00:00"/>
    <m/>
    <s v="PS"/>
    <s v="NWI"/>
    <s v="NO ADDON"/>
    <n v="20260808"/>
    <s v="Completed"/>
    <s v="HSI Bisnis Promo HUT Telkom PSB 70% - 50 Mbps"/>
    <s v="INDIBIZ"/>
    <m/>
    <m/>
    <d v="2026-08-10T08:00:00"/>
    <s v="2026-08-10 08:00:00 | Nama PIC : Bapak Adi No HP : 081331599093 No Alternatif : - M Janji : 08/08/2026 Jam Pasang : Pagi NoteÃ‚Â :  Hubungi terlebih dahulu sebelum ke lokasi  "/>
    <n v="2026"/>
    <n v="8"/>
    <n v="8"/>
    <d v="2026-08-08T00:00:00"/>
    <n v="-2.3333333333357587"/>
    <x v="0"/>
    <x v="20"/>
  </r>
  <r>
    <n v="2450"/>
    <n v="1002523134"/>
    <n v="3"/>
    <x v="4"/>
    <n v="4"/>
    <s v="PEKALONGAN"/>
    <s v="TEGAL"/>
    <s v="TEG"/>
    <s v="REG"/>
    <s v="AO"/>
    <s v="NEW SALES"/>
    <m/>
    <s v="Completed (PS)"/>
    <s v="RBS-Regional 3"/>
    <d v="2026-08-12T19:09:53"/>
    <d v="2026-08-13T15:34:22"/>
    <n v="69364652"/>
    <m/>
    <n v="142212126213"/>
    <s v="SPBU KS Tubun Tegal"/>
    <s v="ODP-TEG-FT/016"/>
    <s v="WO061627367"/>
    <m/>
    <m/>
    <m/>
    <n v="109.131389"/>
    <n v="-6.8846920999999996"/>
    <s v="AMRBS;404469;REG3;ALI;085100284847;HSI 1S 200MB;HSI 1S 200MB;spbu4452115.kstubun@gmail.com"/>
    <s v="Account Manager"/>
    <m/>
    <m/>
    <m/>
    <m/>
    <m/>
    <m/>
    <m/>
    <m/>
    <s v="Management Janji"/>
    <s v="2026-08-14 08:00:00|Tanggal pemasangan :13/08/2026 Jam pemasangan : pagi/siang Info Tambahan : Hubungi pelanggan dulu sebelum ke lokasi terima kasih.|40971401|MYDITA"/>
    <s v="FCC"/>
    <d v="2026-12-08T19:25:41"/>
    <d v="2026-08-14T08:00:00"/>
    <m/>
    <s v="PS"/>
    <s v="TEG"/>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Tanggal pemasangan :13/08/2026 Jam pemasangan : pagi/siang Info Tambahan : Hubungi pelanggan dulu sebelum ke lokasi terima kasih.|40971401|MYDITA"/>
    <n v="2026"/>
    <n v="8"/>
    <n v="13"/>
    <d v="2026-08-13T00:00:00"/>
    <n v="-1.3333333333357587"/>
    <x v="0"/>
    <x v="3"/>
  </r>
  <r>
    <n v="2451"/>
    <n v="1002527561"/>
    <n v="3"/>
    <x v="6"/>
    <n v="5"/>
    <s v="SIDOARJO"/>
    <s v="MOJOKERTO"/>
    <s v="NGI"/>
    <s v="REG"/>
    <s v="AO"/>
    <s v="NEW SALES"/>
    <m/>
    <s v="Completed (PS)"/>
    <s v="RBS-Regional 3"/>
    <d v="2026-08-15T00:40:48"/>
    <d v="2026-08-15T18:14:44"/>
    <n v="69366501"/>
    <m/>
    <n v="152321203474"/>
    <s v="WARKOP BONOROWO"/>
    <s v="ODP-NGI-FD/17"/>
    <s v="WO061798037"/>
    <m/>
    <m/>
    <m/>
    <n v="112.5839155"/>
    <n v="-7.5694800999999998"/>
    <s v="|MC30080|/SEPTIAN WAHYU PRATAMA/82143136566/septianwahyu2121@gmail.com"/>
    <s v="Sales Force DBS"/>
    <m/>
    <m/>
    <m/>
    <m/>
    <m/>
    <m/>
    <m/>
    <m/>
    <s v="Management Janji"/>
    <s v="2026-08-16 15:00:00|Nama Pic : BP SEPTIAN No Hp Pic : 082143136566 Jam Pemasangan : 08:00 - 12.00 Tanggal Pemasangan : MINGGU 16 AGUSTUS 2026 Info Tambahan : Hubungi pelanggan sebelum datang ke lokasi|40961370|MYDITA"/>
    <s v="FCC"/>
    <s v="15-08-2026 01:39:53"/>
    <d v="2026-08-16T15:00:00"/>
    <m/>
    <s v="PS"/>
    <s v="NGI"/>
    <s v="NETMONK - OCA"/>
    <n v="20260815"/>
    <s v="Completed"/>
    <s v="- E23015;E23015 ~ ES23 - Perangkat ONT[0]  - E23015~null~44292;E23015||11||Abodemen 0[0]  - E23015~null~E23015_SWONTPREM;SWONTPREM ~ Biaya Sewa ONT Premium ~ E23015[50000]  - E24057;E24057 ~ ES24 - Paket HSI Bisnis (HSIE) Khusus Winback[0]  - E24057~null~"/>
    <s v="INDIBIZ"/>
    <m/>
    <m/>
    <d v="2026-08-16T15:00:00"/>
    <s v="2026-08-16 15:00:00|Nama Pic : BP SEPTIAN No Hp Pic : 082143136566 Jam Pemasangan : 08:00 - 12.00 Tanggal Pemasangan : MINGGU 16 AGUSTUS 2026 Info Tambahan : Hubungi pelanggan sebelum datang ke lokasi|40961370|MYDITA"/>
    <n v="2026"/>
    <n v="8"/>
    <n v="15"/>
    <d v="2026-08-15T00:00:00"/>
    <n v="-1.625"/>
    <x v="0"/>
    <x v="19"/>
  </r>
  <r>
    <n v="2452"/>
    <n v="1002515707"/>
    <n v="3"/>
    <x v="1"/>
    <n v="5"/>
    <s v="SBY UTARA"/>
    <s v="GRESIK"/>
    <s v="BPG"/>
    <s v="REG"/>
    <s v="AO"/>
    <s v="NEW SALES"/>
    <s v="1P INET"/>
    <s v="102 | FOLLOW UP COMPLETED"/>
    <s v="RBS-Regional 3"/>
    <d v="2026-08-08T10:13:57"/>
    <d v="2026-08-11T14:07:32"/>
    <n v="69361282"/>
    <m/>
    <n v="152443206923"/>
    <s v="PKM DAWARBLANDONG RUANG LAYANAN"/>
    <s v="ODP-BPG-FL/35 FL/D04/35.01"/>
    <s v="WO061241233"/>
    <m/>
    <m/>
    <m/>
    <n v="112.425079531967"/>
    <n v="-7.3290119174684198"/>
    <s v="MD|MYDB-20260808264719|DN00001/MN02100|PKM DAWARBLANDONG RUANG LAYANAN|081333000850"/>
    <s v="MYDIGIBIZPARTNER"/>
    <m/>
    <m/>
    <m/>
    <m/>
    <m/>
    <m/>
    <m/>
    <m/>
    <s v="Management Janji"/>
    <s v="2026-08-09 08:00:00 | Tanggal Pemasangan : 09 Agustus 2026 Jam Pemasangan : 08:00 13:00 Info Tambahan : Hubungi pelanggan dulu sebelum ke lokasi terimakasih"/>
    <s v="FCC"/>
    <d v="2026-08-08T10:25:14"/>
    <d v="2026-08-09T08:00:00"/>
    <m/>
    <s v="REVOKE"/>
    <s v="BPG"/>
    <s v="NO ADDON"/>
    <m/>
    <s v="Follow Up Revoke Completed, New Order ID : SC1002520090"/>
    <s v="HSI Bisnis Promo HUT Telkom PSB 70% - 75 Mbps"/>
    <s v="INDIBIZ"/>
    <m/>
    <m/>
    <d v="2026-08-09T08:00:00"/>
    <s v="2026-08-09 08:00:00 | Tanggal Pemasangan : 09 Agustus 2026 Jam Pemasangan : 08:00 13:00 Info Tambahan : Hubungi pelanggan dulu sebelum ke lokasi terimakasih"/>
    <m/>
    <m/>
    <m/>
    <e v="#NUM!"/>
    <e v="#NUM!"/>
    <x v="1"/>
    <x v="15"/>
  </r>
  <r>
    <n v="2453"/>
    <n v="1002514431"/>
    <n v="3"/>
    <x v="1"/>
    <n v="5"/>
    <s v="SBY SELATAN"/>
    <s v="MANYAR"/>
    <s v="MYR"/>
    <s v="DPS"/>
    <s v="AO"/>
    <s v="NEW SALES"/>
    <m/>
    <s v="100 | REVOKE COMPLETED"/>
    <s v="DPS-Financial &amp; Welfare"/>
    <d v="2026-08-07T11:53:31"/>
    <d v="2026-08-13T09:18:14"/>
    <n v="16775233"/>
    <m/>
    <n v="152303247161"/>
    <s v="AJ SEQUISLIFE"/>
    <s v="ODP-MYR-FXB/18"/>
    <s v="WO061153776"/>
    <m/>
    <m/>
    <m/>
    <n v="112.7820621"/>
    <n v="-7.2741549000000001"/>
    <s v="DPS HSI | PSB INDIBIZ 150 Mbps (Inet Only) | AM CESAR | 405690 | ONE WORKS Galaxy Mall 2 lantai 3 | PIC : vicky 0895089241700 / xio yen 085283257905 | Email :  officeoneworks@gmail com |"/>
    <s v="Amex"/>
    <m/>
    <m/>
    <m/>
    <m/>
    <m/>
    <m/>
    <m/>
    <m/>
    <s v="Management Janji"/>
    <s v="CALL/WA PIC : vicky 0895089241700 / xio yen 085283257905 | alamat : Galaxy Mall 2 lantai 3 Jl Dharmahusada Indah Timur No 35-37 kel Mulyorejo kec.Mulyorejo Jawatimur"/>
    <s v="FCC"/>
    <d v="2026-07-08T11:55:04"/>
    <m/>
    <s v="Kendala Pelanggan"/>
    <s v="REVOKE"/>
    <s v="MYR"/>
    <s v="NO ADDON"/>
    <m/>
    <s v="Revoke Completed"/>
    <s v="- 11_11450;Biaya PSB Reguler HSI EBIS ~ 11[500000]  - SP_NOSS;SP_NOSS ~ Internet NOSS Multispeed Network[0]  - SP_NOSS;SP_NOSS ~ Internet NOSS Multispeed Network[0]  - E23015;E23015 ~ ES23 - Perangkat ONT[0]  - E23015~null~44292;E23015||11||Abodemen 0[0] "/>
    <s v="INDIBIZ"/>
    <m/>
    <m/>
    <d v="2026-08-07T12:00:00"/>
    <s v="CALL/WA PIC : vicky 0895089241700 / xio yen 085283257905 | alamat : Galaxy Mall 2 lantai 3 Jl Dharmahusada Indah Timur No 35-37 kel Mulyorejo kec.Mulyorejo Jawatimur"/>
    <m/>
    <m/>
    <m/>
    <e v="#NUM!"/>
    <e v="#NUM!"/>
    <x v="1"/>
    <x v="8"/>
  </r>
  <r>
    <n v="2454"/>
    <n v="1002505943"/>
    <n v="3"/>
    <x v="6"/>
    <n v="5"/>
    <s v="SIDOARJO"/>
    <s v="INNER - JATIM TIMUR"/>
    <s v="SDA"/>
    <s v="REG"/>
    <s v="AO"/>
    <s v="NEW SALES"/>
    <m/>
    <s v="Completed (PS)"/>
    <s v="RBS-Regional 3"/>
    <d v="2026-08-03T11:56:03"/>
    <d v="2026-08-04T12:18:09"/>
    <n v="69357403"/>
    <m/>
    <n v="152316231839"/>
    <s v="MX BIMBEL"/>
    <s v="ODP-SDA-FGQ/50"/>
    <s v="WO060817055"/>
    <m/>
    <m/>
    <m/>
    <n v="112.72986899999999"/>
    <n v="-7.4494984000000004"/>
    <s v="|MN02271|/MX BIMBEL/WINBACK 2.0 HSI B2B (1:1) 50MBPS 355RB PSB DISC 70%//mxbimbel@gmail.com/FEBRYAN ANDINATA/817400002"/>
    <s v="Sales Force DBS"/>
    <m/>
    <m/>
    <m/>
    <m/>
    <m/>
    <m/>
    <m/>
    <m/>
    <s v="Management Janji"/>
    <s v="2026-08-05 08:00:00|Tanggal pemasangan : 05 agustus 2026 Jam pemasangan : pagi/siang Info Tambahan : Hubungi pelanggan dulu sebelum ke lokasi terima kasih|40010577|MYDITA"/>
    <s v="FCC"/>
    <d v="2026-03-08T12:10:27"/>
    <d v="2026-08-05T08:00:00"/>
    <m/>
    <s v="PS"/>
    <s v="SDA"/>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Tanggal pemasangan : 05 agustus 2026 Jam pemasangan : pagi/siang Info Tambahan : Hubungi pelanggan dulu sebelum ke lokasi terima kasih|40010577|MYDITA"/>
    <n v="2026"/>
    <n v="8"/>
    <n v="4"/>
    <d v="2026-08-04T00:00:00"/>
    <n v="-1.3333333333357587"/>
    <x v="0"/>
    <x v="17"/>
  </r>
  <r>
    <n v="2455"/>
    <n v="1002514433"/>
    <n v="3"/>
    <x v="7"/>
    <n v="4"/>
    <s v="KUDUS"/>
    <s v="PATI"/>
    <s v="PAT"/>
    <s v="REG"/>
    <s v="AO"/>
    <s v="NEW SALES"/>
    <s v="1P INET"/>
    <s v="Completed (PS)"/>
    <s v="RBS-Regional 3"/>
    <d v="2026-08-07T11:53:56"/>
    <d v="2026-08-08T12:11:21"/>
    <n v="69360688"/>
    <m/>
    <n v="142551119470"/>
    <s v="SD PATI WETAN 01 PATI"/>
    <s v="ODP-PAT-FM/049 FM/D04/049.01"/>
    <s v="WO061153570"/>
    <m/>
    <m/>
    <m/>
    <n v="111.04174068036799"/>
    <n v="-6.75172001631881"/>
    <s v="|MC60052|MYIA-014135041955/POI/Evi Erlawati /081575636775/erlawati.evi14@gmail.com"/>
    <s v="MYIB_ASSISTANT"/>
    <m/>
    <m/>
    <m/>
    <m/>
    <m/>
    <m/>
    <m/>
    <m/>
    <s v="Management Janji"/>
    <s v="2026-08-08 08:00:00 | Tanggal pemasangan: 08/08/2026 Jam pemasangan : pagi Info Tambahan : Hubungi pelanggan dulu sebelum ke lokasi terima kasih."/>
    <s v="FCC"/>
    <d v="2026-07-08T11:55:04"/>
    <d v="2026-08-08T08:00:00"/>
    <m/>
    <s v="PS"/>
    <s v="PAT"/>
    <s v="NO ADDON"/>
    <n v="20260808"/>
    <s v="Completed"/>
    <s v="HSI Bisnis Promo HUT Telkom PSB 70% - 75 Mbps"/>
    <s v="INDIBIZ"/>
    <m/>
    <m/>
    <d v="2026-08-08T08:00:00"/>
    <s v="2026-08-08 08:00:00 | Tanggal pemasangan: 08/08/2026 Jam pemasangan : pagi Info Tambahan : Hubungi pelanggan dulu sebelum ke lokasi terima kasih."/>
    <n v="2026"/>
    <n v="8"/>
    <n v="8"/>
    <d v="2026-08-08T00:00:00"/>
    <n v="-0.33333333333575865"/>
    <x v="0"/>
    <x v="3"/>
  </r>
  <r>
    <n v="2456"/>
    <n v="1002512848"/>
    <n v="3"/>
    <x v="3"/>
    <n v="4"/>
    <s v="YOGYAKARTA"/>
    <s v="GUNUNG KIDUL"/>
    <s v="WNS"/>
    <s v="REG"/>
    <s v="AO"/>
    <s v="NEW SALES"/>
    <m/>
    <s v="FCC - HD1A - PROGRESS"/>
    <s v="RBS-Regional 3"/>
    <d v="2026-08-06T15:14:43"/>
    <d v="2026-08-06T15:16:15"/>
    <n v="69360119"/>
    <m/>
    <n v="143135115039"/>
    <s v="Jaringan Multimedia Indonesia"/>
    <m/>
    <m/>
    <m/>
    <m/>
    <m/>
    <n v="110.614745325736"/>
    <n v="-7.92819645991176"/>
    <s v="AMRBS/403103/ANISA DWIARYANI/R3/YOGYAKARTA/PSB HSI BISNIS 1S 50 MBPS PROMO HUT TELKOM 1:2/Tri Johan Firdiyanto/081229749275/081804098210/johanfirdi@gmail.com"/>
    <s v="Amex"/>
    <m/>
    <m/>
    <m/>
    <m/>
    <m/>
    <m/>
    <m/>
    <m/>
    <m/>
    <m/>
    <m/>
    <d v="2026-06-08T15:25:44"/>
    <m/>
    <m/>
    <s v="FCC"/>
    <s v="WNS"/>
    <s v="NO ADDON"/>
    <m/>
    <s v="MYDITA RBS - HD1A - PROGRESS"/>
    <s v="- 11_11446;Biaya PSB HSI EBIS Tunai di Depan ~ 11[150000]  - SP_NOSS;SP_NOSS ~ Internet NOSS Multispeed Network[0]  - SP_NOSS;SP_NOSS ~ Internet NOSS Multispeed Network[0]  - E25061;E25061 ~ ES25 - Paket HSI Basic (HSIEF) Khusus Winback 2.0[0]  - E25061~n"/>
    <s v="INDIBIZ"/>
    <m/>
    <m/>
    <m/>
    <m/>
    <m/>
    <m/>
    <m/>
    <e v="#NUM!"/>
    <e v="#NUM!"/>
    <x v="1"/>
    <x v="3"/>
  </r>
  <r>
    <n v="2457"/>
    <n v="1002505486"/>
    <n v="3"/>
    <x v="5"/>
    <n v="5"/>
    <s v="DENPASAR"/>
    <s v="UBUNG"/>
    <s v="UBN"/>
    <s v="REG"/>
    <s v="AO"/>
    <s v="NEW SALES"/>
    <s v="1P INET"/>
    <s v="102 | FOLLOW UP COMPLETED"/>
    <s v="RBS-Regional 3"/>
    <d v="2026-08-03T08:25:58"/>
    <d v="2026-08-05T13:58:42"/>
    <n v="69357156"/>
    <m/>
    <n v="172418758121"/>
    <s v="Pusat Gadai MGW009"/>
    <s v="ODP-UBN-FQ/81 FQ/D03/81.01"/>
    <s v="WO060753565"/>
    <m/>
    <m/>
    <m/>
    <n v="115.14787699999999"/>
    <n v="-8.6551185000000004"/>
    <s v="|MN02515|MYIA-028505707724/POI/AULIYA PRADITA NUR/081119917743/pusatgadaisintyadewi@gmail.com"/>
    <s v="MYIB_ASSISTANT"/>
    <m/>
    <m/>
    <m/>
    <m/>
    <m/>
    <m/>
    <m/>
    <m/>
    <s v="Management Janji"/>
    <s v="2026-08-04 08:00:00 | JAM : 08:00 TGL : 4 AGUSTUS  2026 CATATAN : HUBUNGI PELANGGAN SEBELUM BERKUNJUNG UNTUK PEMASANGAN "/>
    <s v="FCC"/>
    <d v="2026-03-08T08:40:00"/>
    <d v="2026-08-04T08:00:00"/>
    <s v="Kendala Pelanggan"/>
    <s v="REVOKE"/>
    <s v="UBN"/>
    <s v="NO ADDON"/>
    <m/>
    <s v="Follow Up Revoke Completed, New Order ID : SC1002510663"/>
    <s v="HSI Bisnis Basic Promo HUT Telkom PSB 70% - 50 Mbps"/>
    <s v="INDIBIZ"/>
    <m/>
    <m/>
    <d v="2026-08-04T08:00:00"/>
    <s v="2026-08-04 08:00:00 | JAM : 08:00 TGL : 4 AGUSTUS  2026 CATATAN : HUBUNGI PELANGGAN SEBELUM BERKUNJUNG UNTUK PEMASANGAN "/>
    <m/>
    <m/>
    <m/>
    <e v="#NUM!"/>
    <e v="#NUM!"/>
    <x v="1"/>
    <x v="13"/>
  </r>
  <r>
    <n v="2458"/>
    <n v="1002507513"/>
    <n v="3"/>
    <x v="4"/>
    <n v="4"/>
    <s v="PEKALONGAN"/>
    <s v="TEGAL"/>
    <s v="TEG"/>
    <s v="REG"/>
    <s v="AO"/>
    <s v="NEW SALES"/>
    <s v="1P INET"/>
    <s v="102 | FOLLOW UP COMPLETED"/>
    <s v="RBS-Regional 3"/>
    <d v="2026-08-04T10:46:57"/>
    <d v="2026-08-10T11:10:44"/>
    <n v="69358089"/>
    <m/>
    <n v="142212126632"/>
    <s v="PT. DEDY JAYA LAMBANG PERKASA"/>
    <s v="ODP-TEG-FAU/011 FAU/D03/011.01"/>
    <s v="WO060867688"/>
    <m/>
    <m/>
    <m/>
    <n v="109.1320296"/>
    <n v="-6.8582051000000002"/>
    <s v="|MN00292|MYIA-012469433290/POI/Ariesti Gita Mentari/081329821989/gitamentari3030@gmail.com"/>
    <s v="MYIB_ASSISTANT"/>
    <m/>
    <m/>
    <m/>
    <m/>
    <m/>
    <m/>
    <m/>
    <m/>
    <s v="Management Janji"/>
    <s v="2026-08-05 08:00:00 | Nama PIC: bu ariesta gita Notel: 081329821989 Alt: -  Tanggal: 5/8/2026 Jam Pasang: Pagi Note: Hubungi sebelum ke lokasi, terimakasih."/>
    <s v="FCC"/>
    <d v="2026-04-08T10:55:08"/>
    <d v="2026-08-05T08:00:00"/>
    <s v="Kendala Pelanggan"/>
    <s v="REVOKE"/>
    <s v="TEG"/>
    <s v="NO ADDON"/>
    <m/>
    <s v="Follow Up Revoke Completed, New Order ID : SC1002517364"/>
    <s v="HSI Bisnis Promo HUT Telkom PSB 70% - 100 Mbps"/>
    <s v="INDIBIZ"/>
    <m/>
    <m/>
    <d v="2026-08-05T08:00:00"/>
    <s v="2026-08-05 08:00:00 | Nama PIC: bu ariesta gita Notel: 081329821989 Alt: -  Tanggal: 5/8/2026 Jam Pasang: Pagi Note: Hubungi sebelum ke lokasi, terimakasih."/>
    <m/>
    <m/>
    <m/>
    <e v="#NUM!"/>
    <e v="#NUM!"/>
    <x v="1"/>
    <x v="3"/>
  </r>
  <r>
    <n v="2459"/>
    <n v="1002515743"/>
    <n v="3"/>
    <x v="0"/>
    <n v="5"/>
    <s v="MATARAM"/>
    <s v="INNER - NUSA TENGGARA"/>
    <s v="MTR"/>
    <s v="DGS"/>
    <s v="AO"/>
    <s v="NEW SALES"/>
    <m/>
    <s v="Completed (PS)"/>
    <s v="DGS-B2B TREG"/>
    <d v="2026-08-08T10:39:17"/>
    <d v="2026-08-08T14:34:40"/>
    <n v="69360554"/>
    <m/>
    <n v="172601796152"/>
    <s v="BNN KOTA MATARAM 1"/>
    <s v="ODP-MTR-FCE/64"/>
    <s v="WO061243864"/>
    <m/>
    <m/>
    <m/>
    <n v="116.13512914"/>
    <n v="-8.5665815989999992"/>
    <s v="DGS HSI |BNN KOTA MATARAM| 85238849232| AM DGS | RYAN PRATAMA |896616 |INET 50MBPS | PSB"/>
    <s v="Account Manager"/>
    <m/>
    <m/>
    <m/>
    <m/>
    <m/>
    <m/>
    <m/>
    <m/>
    <s v="Management Janji"/>
    <s v="call by phone"/>
    <s v="FCC"/>
    <d v="2026-08-08T10:40:08"/>
    <m/>
    <m/>
    <s v="PS"/>
    <s v="MTR"/>
    <s v="NO ADDON"/>
    <n v="20260808"/>
    <s v="Completed"/>
    <s v="- E23015;E23015 ~ ES23 - Perangkat ONT[0]  - E23015~null~44292;E23015||11||Abodemen 0[0]  - E23015~null~E23015_SWONT;SWONT ~ Biaya Sewa ONT ~ E23015[30000]  - E24057;E24057 ~ ES24 - Paket HSI Bisnis (HSIE) Khusus Winback[0]  - E24057~null~E24057_UNL;UNL ~"/>
    <s v="INDIBIZ"/>
    <m/>
    <m/>
    <d v="1970-01-01T07:00:00"/>
    <s v="call by phone"/>
    <n v="2026"/>
    <n v="8"/>
    <n v="8"/>
    <d v="2026-08-08T00:00:00"/>
    <n v="20672.708333333332"/>
    <x v="2"/>
    <x v="23"/>
  </r>
  <r>
    <n v="2460"/>
    <n v="1002507753"/>
    <n v="3"/>
    <x v="7"/>
    <n v="4"/>
    <s v="KUDUS"/>
    <s v="KUDUS"/>
    <s v="KUD"/>
    <s v="REG"/>
    <s v="AO"/>
    <s v="NEW SALES"/>
    <m/>
    <s v="CANCEL COMPLETED"/>
    <s v="RBS-Regional 3"/>
    <d v="2026-08-04T11:31:20"/>
    <d v="2026-08-07T15:23:33"/>
    <n v="69358150"/>
    <m/>
    <m/>
    <s v="PT GLOBAL JET EXPRESS"/>
    <m/>
    <m/>
    <m/>
    <m/>
    <m/>
    <n v="110.922179684658"/>
    <n v="-6.8085195694748801"/>
    <s v="AMRBS;403099;TREG4;MUHAMMAD MASTUR;081226139781;CP DARENDI ADITYAS;082276435915;PAKET 2S INET VOICE 50 MBPS (479.000);PT GLOBAL JET EXPRESS//JEKULO;input by Tito"/>
    <s v="Account Manager"/>
    <m/>
    <m/>
    <m/>
    <m/>
    <m/>
    <m/>
    <m/>
    <m/>
    <s v="Management Janji"/>
    <d v="1970-01-01T00:00:00"/>
    <s v="FCC"/>
    <d v="2026-04-08T11:40:22"/>
    <m/>
    <m/>
    <s v="REJECT_FCC"/>
    <s v="KUD"/>
    <s v="NO ADDON"/>
    <m/>
    <s v="DECLINE : Decline - Batal Order Muhammad Fauzan Fidhianta 40961370|MYDITA"/>
    <s v="- 11_11446;Biaya PSB HSI EBIS Tunai di Depan ~ 11[150000]  - BWY DL;BWY DL ~ Saluran Dua Arah(BothWay)[0]  - E23053;E23053 ~ ES23 - Paket HSI Bisnis  Phone (PHONE)[0]  - E23053~null~44864;E23053||11||Abodemen 0[0]  - E23053~null~E23053_IN800;IN800 ~ Free "/>
    <s v="INDIBIZ"/>
    <m/>
    <m/>
    <d v="1970-01-01T00:00:00"/>
    <d v="1970-01-01T00:00:00"/>
    <m/>
    <m/>
    <m/>
    <e v="#NUM!"/>
    <e v="#NUM!"/>
    <x v="1"/>
    <x v="3"/>
  </r>
  <r>
    <n v="2461"/>
    <n v="1002504618"/>
    <n v="3"/>
    <x v="1"/>
    <n v="5"/>
    <s v="SBY UTARA"/>
    <s v="GRESIK"/>
    <s v="BWN"/>
    <s v="REG"/>
    <s v="AO"/>
    <s v="NEW SALES"/>
    <m/>
    <s v="CANCEL COMPLETED"/>
    <s v="RBS-Regional 3"/>
    <d v="2026-08-01T14:09:00"/>
    <d v="2026-08-03T10:16:13"/>
    <n v="69356769"/>
    <m/>
    <n v="152453209051"/>
    <s v="MENARA SUAR BAWEAN"/>
    <s v="ODP-BWN-FAA/64"/>
    <m/>
    <m/>
    <m/>
    <m/>
    <n v="112.65204610000001"/>
    <n v="-5.8493833999999998"/>
    <s v="|MN01273|/MENARA SUAR BAWEAN/HSI Basic Promo HUT Telkom (1:2) 50 Mbps (Rp 320.000) PSB Rp 150.000/089675940745/herlambangdwic@gmail.com/Herlambang Dwi Cahyo/-5.849404,112.652133/Jl. Nagasari Kotakusuma Sangkapura  "/>
    <s v="Sales Force DBS"/>
    <m/>
    <m/>
    <m/>
    <m/>
    <m/>
    <m/>
    <m/>
    <m/>
    <m/>
    <m/>
    <m/>
    <d v="2026-01-08T14:09:52"/>
    <m/>
    <m/>
    <s v="REJECT_FCC"/>
    <s v="BWN"/>
    <s v="NO ADDON"/>
    <m/>
    <s v="DECLINE : Decline - Pindah Segmentasi Ivan Sutiawan 40010577|MYDITA"/>
    <s v="- 11_11446;Biaya PSB HSI EBIS Tunai di Depan ~ 11[150000]  - E25061;E25061 ~ ES25 - Paket HSI Basic (HSIEF) Khusus Winback 2.0[0]  - E25061~null~E25061_UNL;UNL ~ Internet-Link Unlimited Internet Usage ~ E25061[0]  - E25061~null~105351;E25061||11||Abodemen"/>
    <s v="INDIBIZ"/>
    <m/>
    <s v="DECLINE : Decline - Pindah Segmentasi Ivan Sutiawan 40010577|MYDITA"/>
    <m/>
    <m/>
    <m/>
    <m/>
    <m/>
    <e v="#NUM!"/>
    <e v="#NUM!"/>
    <x v="1"/>
    <x v="15"/>
  </r>
  <r>
    <n v="2462"/>
    <n v="1002518717"/>
    <n v="3"/>
    <x v="1"/>
    <n v="5"/>
    <s v="SBY UTARA"/>
    <s v="TANDES"/>
    <s v="TNS"/>
    <s v="REG"/>
    <s v="AO"/>
    <s v="NEW SALES"/>
    <s v="1P INET"/>
    <s v="Completed (PS)"/>
    <s v="RBS-Regional 3"/>
    <d v="2026-08-10T19:19:57"/>
    <d v="2026-08-11T14:26:18"/>
    <n v="69362802"/>
    <m/>
    <n v="152409278329"/>
    <s v="HAOGOS"/>
    <s v="ODP-TDS-FW/24 FW/D03/03.24"/>
    <s v="WO061446819"/>
    <m/>
    <m/>
    <m/>
    <n v="112.66074380000001"/>
    <n v="-7.2865918000000001"/>
    <s v="|MN02332|MYIA-004469841442/POI/HANDOYO SUPRAPTO/081229955555/suprahan@gmail.com"/>
    <s v="MYIB_ASSISTANT"/>
    <m/>
    <m/>
    <m/>
    <m/>
    <m/>
    <m/>
    <m/>
    <m/>
    <s v="Management Janji"/>
    <s v="2026-08-12 08:00:00 | Jam pemasangan : 12.00 Info Tambahan : Hubungi pelanggan dulu sebelum ke lokasi terimakasih "/>
    <s v="FCC"/>
    <d v="2026-10-08T19:25:29"/>
    <d v="2026-08-12T08:00:00"/>
    <m/>
    <s v="PS"/>
    <s v="TNS"/>
    <s v="NO ADDON"/>
    <n v="20260811"/>
    <s v="Completed"/>
    <s v="HSI Bisnis Promo HUT Telkom PSB 70% - 50 Mbps"/>
    <s v="INDIBIZ"/>
    <m/>
    <m/>
    <d v="2026-08-12T08:00:00"/>
    <s v="2026-08-12 08:00:00 | Jam pemasangan : 12.00 Info Tambahan : Hubungi pelanggan dulu sebelum ke lokasi terimakasih "/>
    <n v="2026"/>
    <n v="8"/>
    <n v="11"/>
    <d v="2026-08-11T00:00:00"/>
    <n v="-1.3333333333357587"/>
    <x v="0"/>
    <x v="27"/>
  </r>
  <r>
    <n v="2463"/>
    <n v="1002530787"/>
    <n v="3"/>
    <x v="5"/>
    <n v="5"/>
    <s v="SINGARJA"/>
    <s v="TABANAN"/>
    <s v="BTR"/>
    <s v="REG"/>
    <s v="AO"/>
    <s v="NEW SALES"/>
    <m/>
    <s v="CC - HD1A - INPROGRESS UNCONTACTED"/>
    <s v="RBS-Regional 3"/>
    <d v="2026-08-17T12:26:14"/>
    <d v="2026-08-17T18:33:19"/>
    <n v="69368032"/>
    <m/>
    <n v="172414214559"/>
    <s v="UD Aman Abadi Tabanan"/>
    <s v="ODP-BTR-FF/05"/>
    <m/>
    <m/>
    <m/>
    <m/>
    <n v="115.1962702"/>
    <n v="-8.4375184999999995"/>
    <s v="|MN02750|/PIC NI MADE NURATNI/085956420639/spbu.bali.5482103@gmail.com"/>
    <s v="Sales Force DBS"/>
    <m/>
    <m/>
    <m/>
    <m/>
    <m/>
    <m/>
    <m/>
    <m/>
    <m/>
    <m/>
    <m/>
    <s v="17-08-2026 12:40:04"/>
    <m/>
    <m/>
    <s v="FCC"/>
    <s v="BTR"/>
    <s v="NO ADDON"/>
    <m/>
    <s v="UNCONTACTED : Mail Box - Memo Muhammad Fauzan Fidhianta 40961370|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25"/>
  </r>
  <r>
    <n v="2464"/>
    <n v="1002511235"/>
    <n v="3"/>
    <x v="1"/>
    <n v="5"/>
    <s v="SBY UTARA"/>
    <s v="KENJERAN"/>
    <s v="KPS"/>
    <s v="REG"/>
    <s v="AO"/>
    <s v="NEW SALES"/>
    <s v="1P INET"/>
    <s v="100 | REVOKE COMPLETED"/>
    <s v="RBS-Regional 3"/>
    <d v="2026-08-05T17:02:56"/>
    <d v="2026-08-10T09:37:20"/>
    <n v="69359433"/>
    <m/>
    <n v="152404213363"/>
    <s v="KOST GEOVANNY"/>
    <s v="ODP-KBL-FAW/54 FAW/D06/54.01"/>
    <s v="WO061015050"/>
    <m/>
    <m/>
    <m/>
    <n v="112.7447628"/>
    <n v="-7.2354738999999997"/>
    <s v="|MC30027|MYIA-017343415278/POI/GEOVANNY LEBA BENGU /085150609935/lebabengu71@gmail.com"/>
    <s v="MYIB_ASSISTANT"/>
    <m/>
    <m/>
    <m/>
    <m/>
    <m/>
    <m/>
    <m/>
    <m/>
    <s v="Management Janji"/>
    <s v="2026-08-06 13:00:00 | Tanggal Pemasangan : 06 Agustus 2026 Jam Pemasangan : 08:00 13:00 Info Tambahan : Hubungi pelanggan dulu sebelum ke lokasi terimakasih"/>
    <s v="FCC"/>
    <d v="2026-05-08T17:10:28"/>
    <d v="2026-08-06T13:00:00"/>
    <s v="Kendala Pelanggan"/>
    <s v="REVOKE"/>
    <s v="KPS"/>
    <s v="NO ADDON"/>
    <m/>
    <s v="Revoke Completed"/>
    <s v="HSI Bisnis Promo HUT Telkom PSB 70% - 50 Mbps"/>
    <s v="INDIBIZ"/>
    <m/>
    <m/>
    <d v="2026-08-06T13:00:00"/>
    <s v="2026-08-06 13:00:00 | Tanggal Pemasangan : 06 Agustus 2026 Jam Pemasangan : 08:00 13:00 Info Tambahan : Hubungi pelanggan dulu sebelum ke lokasi terimakasih"/>
    <m/>
    <m/>
    <m/>
    <e v="#NUM!"/>
    <e v="#NUM!"/>
    <x v="1"/>
    <x v="27"/>
  </r>
  <r>
    <n v="2465"/>
    <n v="1002509994"/>
    <n v="3"/>
    <x v="0"/>
    <n v="5"/>
    <s v="MATARAM"/>
    <s v="LOMBOK TIMUR UTARA"/>
    <s v="SGG"/>
    <s v="REG"/>
    <s v="AO"/>
    <s v="NEW SALES"/>
    <m/>
    <s v="Completed (PS)"/>
    <s v="RBS-Regional 3"/>
    <d v="2026-08-05T10:35:31"/>
    <d v="2026-08-05T12:47:27"/>
    <n v="69357083"/>
    <m/>
    <n v="172604213915"/>
    <s v="Toko Sahrun"/>
    <s v="ODP-SGG-FBA/05"/>
    <s v="WO060961865"/>
    <m/>
    <m/>
    <m/>
    <n v="116.4975355"/>
    <n v="-8.3315584999999999"/>
    <s v="MD|MYDB-20260802264169|SC00001/MC00149|Toko Sahrun|08175764253"/>
    <s v="MYDIGIBIZPARTNER"/>
    <m/>
    <m/>
    <m/>
    <m/>
    <m/>
    <m/>
    <m/>
    <m/>
    <s v="Management Janji"/>
    <s v="2026-08-03 15:00:00 | M Janji : (03/08/2026)  jam Pasang : 09:00  Note : hubungi pelanggan jika ingin kelokasi  "/>
    <s v="FCC"/>
    <d v="2026-05-08T10:39:45"/>
    <m/>
    <m/>
    <s v="PS"/>
    <s v="SGG"/>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07:00:00"/>
    <s v="2026-08-03 15:00:00 | M Janji : (03/08/2026)  jam Pasang : 09:00  Note : hubungi pelanggan jika ingin kelokasi  "/>
    <n v="2026"/>
    <n v="8"/>
    <n v="5"/>
    <d v="2026-08-05T00:00:00"/>
    <n v="-0.29166666666424135"/>
    <x v="0"/>
    <x v="9"/>
  </r>
  <r>
    <n v="2466"/>
    <n v="1002520649"/>
    <n v="3"/>
    <x v="5"/>
    <n v="5"/>
    <s v="SINGARJA"/>
    <s v="GIANYAR"/>
    <s v="GIN"/>
    <s v="REG"/>
    <s v="AO"/>
    <s v="NEW SALES"/>
    <m/>
    <s v="Completed (PS)"/>
    <s v="RBS-Regional 3"/>
    <d v="2026-08-11T16:08:36"/>
    <d v="2026-08-14T12:11:57"/>
    <n v="69363597"/>
    <m/>
    <n v="172407213935"/>
    <s v="SD NEGERI 3 BEDULU"/>
    <s v="ODP-GIN-FH/38"/>
    <s v="WO061634679"/>
    <m/>
    <m/>
    <m/>
    <n v="115.3048615"/>
    <n v="-8.5316741999999994"/>
    <s v="|MN02658|/PIC SD NEGERI 3 BEDULU/085940740422/3bedulu@gmail.com"/>
    <s v="Sales Force DBS"/>
    <m/>
    <m/>
    <m/>
    <m/>
    <m/>
    <m/>
    <m/>
    <m/>
    <s v="Management Janji"/>
    <s v="2026-08-14 08:00:00|M Janji : (14 AGUSTUS 2026) jam Pasang : pagi  Note : hubungi pelanggan jika ingin kelokasi|40931149|MYDITA"/>
    <s v="FCC"/>
    <d v="2026-11-08T16:09:49"/>
    <d v="2026-08-14T08:00:00"/>
    <m/>
    <s v="PS"/>
    <s v="GIN"/>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8:00:00"/>
    <s v="2026-08-14 08:00:00|M Janji : (14 AGUSTUS 2026) jam Pasang : pagi  Note : hubungi pelanggan jika ingin kelokasi|40931149|MYDITA"/>
    <n v="2026"/>
    <n v="8"/>
    <n v="14"/>
    <d v="2026-08-14T00:00:00"/>
    <n v="-0.33333333333575865"/>
    <x v="0"/>
    <x v="31"/>
  </r>
  <r>
    <n v="2467"/>
    <n v="1002516370"/>
    <n v="3"/>
    <x v="2"/>
    <n v="5"/>
    <s v="MADIUN"/>
    <s v="PONOROGO"/>
    <s v="PON"/>
    <s v="REG"/>
    <s v="AO"/>
    <s v="NEW SALES"/>
    <s v="1P INET"/>
    <s v="Completed (PS)"/>
    <s v="RBS-Regional 3"/>
    <d v="2026-08-09T10:25:57"/>
    <d v="2026-08-09T20:33:17"/>
    <n v="69361759"/>
    <m/>
    <n v="152604231081"/>
    <s v="YAYASAN DARUL FIKRI"/>
    <s v="ODP-PON-FBJ/03 FBJ/D01/03.01"/>
    <s v="WO061306589"/>
    <m/>
    <m/>
    <m/>
    <n v="111.440313868224"/>
    <n v="-7.9157188445847702"/>
    <s v="MD|MYDB-20260808264761|DN00001/MN02053|YAYASAN DARUL FIKRI|082244022880"/>
    <s v="MYDIGIBIZPARTNER"/>
    <m/>
    <m/>
    <m/>
    <m/>
    <m/>
    <m/>
    <m/>
    <m/>
    <s v="Management Janji"/>
    <s v="2026-08-10 08:00:00 | Nama PIC : Sarwanto No HP : 082244022880 Alt :  M Janji : 09/08/2026 Jam Pasang : 08.00 - 13:00  NoteÃ‚Â :  hubungi terlebih dahulu sebelum kelokasi"/>
    <s v="FCC"/>
    <d v="2026-09-08T10:40:03"/>
    <d v="2026-08-10T08:00:00"/>
    <m/>
    <s v="PS"/>
    <s v="PON"/>
    <s v="NO ADDON"/>
    <n v="20260809"/>
    <s v="Completed"/>
    <s v="HSI Bisnis Promo HUT Telkom PSB 70% - 50 Mbps"/>
    <s v="INDIBIZ"/>
    <m/>
    <m/>
    <d v="2026-08-10T08:00:00"/>
    <s v="2026-08-10 08:00:00 | Nama PIC : Sarwanto No HP : 082244022880 Alt :  M Janji : 09/08/2026 Jam Pasang : 08.00 - 13:00  NoteÃ‚Â :  hubungi terlebih dahulu sebelum kelokasi"/>
    <n v="2026"/>
    <n v="8"/>
    <n v="9"/>
    <d v="2026-08-09T00:00:00"/>
    <n v="-1.3333333333357587"/>
    <x v="0"/>
    <x v="2"/>
  </r>
  <r>
    <n v="2468"/>
    <n v="1002505735"/>
    <n v="3"/>
    <x v="2"/>
    <n v="5"/>
    <s v="KEDIRI"/>
    <s v="TRENGGALEK"/>
    <s v="TRE"/>
    <s v="REG"/>
    <s v="AO"/>
    <s v="NEW SALES"/>
    <s v="1P INET"/>
    <s v="Completed (PS)"/>
    <s v="RBS-Regional 3"/>
    <d v="2026-08-03T10:16:58"/>
    <d v="2026-08-03T21:09:34"/>
    <n v="69357328"/>
    <m/>
    <n v="152608209005"/>
    <s v="TOKO ARTHA"/>
    <s v="ODP-TRE-FF/05 FF/D01/05.01"/>
    <s v="WO060763761"/>
    <m/>
    <m/>
    <m/>
    <n v="111.693654234275"/>
    <n v="-8.0854542202949098"/>
    <s v="|MN00418|MYIA-010155824793/POI/MOCHAMAD HARI FAJAR UTAMA/085138434679/sayangterimakasih9@gmail.com"/>
    <s v="MYIB_ASSISTANT"/>
    <m/>
    <m/>
    <m/>
    <m/>
    <m/>
    <m/>
    <m/>
    <m/>
    <s v="Management Janji"/>
    <s v="2026-08-04 08:00:00 | JAM : 08:00 TGL : 4 AGUSTUS  2026 CATATAN : HUBUNGI PELANGGAN SEBELUM BERKUNJUNG UNTUK PEMASANGAN "/>
    <s v="FCC"/>
    <d v="2026-03-08T10:40:22"/>
    <d v="2026-08-04T08:00:00"/>
    <m/>
    <s v="PS"/>
    <s v="TRE"/>
    <s v="NO ADDON"/>
    <n v="20260803"/>
    <s v="Completed"/>
    <s v="HSI Bisnis Promo HUT Telkom PSB 70% - 50 Mbps"/>
    <s v="INDIBIZ"/>
    <m/>
    <m/>
    <d v="2026-08-04T08:00:00"/>
    <s v="2026-08-04 08:00:00 | JAM : 08:00 TGL : 4 AGUSTUS  2026 CATATAN : HUBUNGI PELANGGAN SEBELUM BERKUNJUNG UNTUK PEMASANGAN "/>
    <n v="2026"/>
    <n v="8"/>
    <n v="3"/>
    <d v="2026-08-03T00:00:00"/>
    <n v="-1.3333333333357587"/>
    <x v="0"/>
    <x v="2"/>
  </r>
  <r>
    <n v="2469"/>
    <n v="1002524893"/>
    <n v="3"/>
    <x v="6"/>
    <n v="5"/>
    <s v="PASURUAN"/>
    <s v="PROBOLINGGO"/>
    <s v="KRZ"/>
    <s v="REG"/>
    <s v="AO"/>
    <s v="NEW SALES"/>
    <m/>
    <s v="Completed (PS)"/>
    <s v="RBS-Regional 3"/>
    <d v="2026-08-13T16:17:03"/>
    <d v="2026-08-14T13:55:00"/>
    <n v="69365411"/>
    <m/>
    <n v="152509216253"/>
    <s v="PT WALI SONGO (SPBU 5467209 SEMAMPIR)"/>
    <s v="ODP-KRZ-FF/24"/>
    <s v="WO061705629"/>
    <m/>
    <m/>
    <m/>
    <n v="113.4004104"/>
    <n v="-7.7616335000000003"/>
    <s v="|MN01068|/PT WALI SONGO (SPBU 5467209 SEMAMPIR)/WINBACK 2.0 HSI B2B (1:2) 50MBPS 320RB PSB DISC 70%//walisongo_pt@ymail.com/SYAMSUDDIN/85347646825"/>
    <s v="Sales Force DBS"/>
    <m/>
    <m/>
    <m/>
    <m/>
    <m/>
    <m/>
    <m/>
    <m/>
    <s v="Management Janji"/>
    <s v="2026-08-15 08:00:00|Nama Pic : BP SYAMSUDDIN No Hp Pic : 085347646825 Jam Pemasangan : 08:00 - 12.00 Tanggal Pemasangan : JUMAT 14 AGUSTUS 2026 Info Tambahan : Hubungi pelanggan sebelum datang ke lokasi|40961370|MYDITA"/>
    <s v="FCC"/>
    <s v="13-08-2026 16:25:51"/>
    <d v="2026-08-15T08:00:00"/>
    <m/>
    <s v="PS"/>
    <s v="KRZ"/>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5T08:00:00"/>
    <s v="2026-08-15 08:00:00|Nama Pic : BP SYAMSUDDIN No Hp Pic : 085347646825 Jam Pemasangan : 08:00 - 12.00 Tanggal Pemasangan : JUMAT 14 AGUSTUS 2026 Info Tambahan : Hubungi pelanggan sebelum datang ke lokasi|40961370|MYDITA"/>
    <n v="2026"/>
    <n v="8"/>
    <n v="14"/>
    <d v="2026-08-14T00:00:00"/>
    <n v="-1.3333333333357587"/>
    <x v="0"/>
    <x v="26"/>
  </r>
  <r>
    <n v="2470"/>
    <n v="1002511457"/>
    <n v="3"/>
    <x v="5"/>
    <n v="5"/>
    <s v="DENPASAR"/>
    <s v="UBUNG"/>
    <s v="SMY"/>
    <s v="REG"/>
    <s v="AO"/>
    <s v="NEW SALES"/>
    <m/>
    <s v="Completed (PS)"/>
    <s v="RBS-Regional 3"/>
    <d v="2026-08-06T08:34:35"/>
    <d v="2026-08-10T13:31:28"/>
    <n v="69359566"/>
    <n v="3619596940"/>
    <n v="172416797805"/>
    <s v="PT WINDU BALI PROPERTI"/>
    <s v="ODP-SMY-FD/08"/>
    <s v="WO061105734"/>
    <m/>
    <m/>
    <m/>
    <n v="115.1828069"/>
    <n v="-8.6849582000000005"/>
    <s v="|MN02364|/PIC I kadek Agus setyadi/087898139727/embunwindusindoro@gmail.com"/>
    <s v="Sales Force DBS"/>
    <m/>
    <m/>
    <m/>
    <m/>
    <m/>
    <m/>
    <m/>
    <m/>
    <s v="Management Janji"/>
    <s v="2026-08-07 13:00:00|Tanggal pemasangan: 6/08/2026 Jam pemasangan : pagi / siang Info Tambahan : Hubungi pelanggan dulu sebelum ke lokasi. terima kasih|40010577|MYDITA"/>
    <s v="FCC"/>
    <d v="2026-06-08T08:39:52"/>
    <d v="2026-08-07T13:00:00"/>
    <s v="Kendala Pelanggan"/>
    <s v="PS"/>
    <s v="SMY"/>
    <s v="NO ADDON"/>
    <n v="20260810"/>
    <s v="Completed"/>
    <s v="- 11_11446;Biaya PSB HSI EBIS Tunai di Depan ~ 11[150000]  - SP_NOSS;SP_NOSS ~ Internet NOSS Multispeed Network[0]  - SP_NOSS;SP_NOSS ~ Internet NOSS Multispeed Network[0]  - E24058;E24058 ~ ES24 - Paket HSI Bisnis (HSIEF) Khusus Winback[0]  - E24058~null"/>
    <s v="INDIBIZ"/>
    <m/>
    <m/>
    <d v="2026-08-07T13:00:00"/>
    <s v="2026-08-07 13:00:00|Tanggal pemasangan: 6/08/2026 Jam pemasangan : pagi / siang Info Tambahan : Hubungi pelanggan dulu sebelum ke lokasi. terima kasih|40010577|MYDITA"/>
    <n v="2026"/>
    <n v="8"/>
    <n v="10"/>
    <d v="2026-08-10T00:00:00"/>
    <n v="2.4583333333357587"/>
    <x v="2"/>
    <x v="13"/>
  </r>
  <r>
    <n v="2471"/>
    <n v="1002514736"/>
    <n v="3"/>
    <x v="7"/>
    <n v="4"/>
    <s v="KUDUS"/>
    <s v="KUDUS"/>
    <s v="DMA"/>
    <s v="REG"/>
    <s v="AO"/>
    <s v="NEW SALES"/>
    <s v="1P INET"/>
    <s v="98 | OSS - CANCEL COMPLETE"/>
    <s v="RBS-Regional 3"/>
    <d v="2026-08-07T14:01:57"/>
    <d v="2026-08-10T09:19:53"/>
    <n v="69360835"/>
    <m/>
    <n v="141456115388"/>
    <s v="Es Teh Sulthan"/>
    <s v="ODP-DMA-FK/055 FK/D04/055.01"/>
    <s v="WO061169300"/>
    <m/>
    <m/>
    <m/>
    <n v="110.61332747340199"/>
    <n v="-6.7991515299220104"/>
    <s v="MD|MYDB-20260806264505|DN00001/MN00969|Es Teh Sulthan|083856148471"/>
    <s v="MYDIGIBIZPARTNER"/>
    <m/>
    <m/>
    <m/>
    <m/>
    <m/>
    <m/>
    <m/>
    <m/>
    <s v="Management Janji"/>
    <s v="2026-08-08 13:00:00 | M Janji : (08/08/026) jam Pasang : 09:00 Note : hubungi pelanggan jika ingin kelokasi"/>
    <s v="FCC"/>
    <d v="2026-07-08T14:10:02"/>
    <d v="2026-08-08T13:00:00"/>
    <s v="Kendala Lainnya"/>
    <s v="CANCEL"/>
    <s v="DMA"/>
    <s v="NO ADDON"/>
    <m/>
    <s v="Cancel Completed"/>
    <s v="HSI Bisnis Promo HUT Telkom PSB 70% - 150 Mbps"/>
    <s v="INDIBIZ"/>
    <m/>
    <m/>
    <d v="2026-08-08T13:00:00"/>
    <s v="2026-08-08 13:00:00 | M Janji : (08/08/026) jam Pasang : 09:00 Note : hubungi pelanggan jika ingin kelokasi"/>
    <m/>
    <m/>
    <m/>
    <e v="#NUM!"/>
    <e v="#NUM!"/>
    <x v="1"/>
    <x v="3"/>
  </r>
  <r>
    <n v="2472"/>
    <n v="1002516175"/>
    <n v="3"/>
    <x v="5"/>
    <n v="5"/>
    <s v="DENPASAR"/>
    <s v="SANUR"/>
    <s v="SAU"/>
    <s v="REG"/>
    <s v="AO"/>
    <s v="NEW SALES"/>
    <s v="1P INET"/>
    <s v="102 | FOLLOW UP COMPLETED"/>
    <s v="RBS-Regional 3"/>
    <d v="2026-08-08T16:50:56"/>
    <d v="2026-08-10T12:25:05"/>
    <n v="69361627"/>
    <m/>
    <n v="172401298255"/>
    <s v="KARUNIA SEDANA ARTA"/>
    <s v="ODP-SAU-FV/21 FV/D03/21.01"/>
    <s v="WO061282060"/>
    <m/>
    <m/>
    <m/>
    <n v="115.2514189"/>
    <n v="-8.6707909999999995"/>
    <s v="|MN02665|MYIA-042053483282/POI/pak dwi/081237942443/karuniaardanaarta07@gmail.com"/>
    <s v="MYIB_ASSISTANT"/>
    <m/>
    <m/>
    <m/>
    <m/>
    <m/>
    <m/>
    <m/>
    <m/>
    <s v="Management Janji"/>
    <s v="2026-08-09 13:00:00 | M Janji : 9 agustus 2026 jam Pasang : siang Note : hubungi pelanggan jika ingin kelokasi "/>
    <s v="FCC"/>
    <d v="2026-08-08T16:55:05"/>
    <d v="2026-08-09T13:00:00"/>
    <m/>
    <s v="REVOKE"/>
    <s v="SAU"/>
    <s v="NO ADDON"/>
    <m/>
    <s v="Follow Up Revoke Completed, New Order ID : SC1002517621"/>
    <s v="HSI Bisnis Promo HUT Telkom PSB 70% - 200 Mbps"/>
    <s v="INDIBIZ"/>
    <m/>
    <m/>
    <d v="2026-08-09T13:00:00"/>
    <s v="2026-08-09 13:00:00 | M Janji : 9 agustus 2026 jam Pasang : siang Note : hubungi pelanggan jika ingin kelokasi "/>
    <m/>
    <m/>
    <m/>
    <e v="#NUM!"/>
    <e v="#NUM!"/>
    <x v="1"/>
    <x v="12"/>
  </r>
  <r>
    <n v="2473"/>
    <n v="1002505386"/>
    <n v="3"/>
    <x v="6"/>
    <n v="5"/>
    <s v="SIDOARJO"/>
    <s v="INNER - JATIM TIMUR"/>
    <s v="KRN"/>
    <s v="REG"/>
    <s v="AO"/>
    <s v="NEW SALES"/>
    <m/>
    <s v="Completed (PS)"/>
    <s v="RBS-Regional 3"/>
    <d v="2026-08-02T16:42:40"/>
    <d v="2026-08-04T20:49:57"/>
    <n v="69357103"/>
    <m/>
    <n v="152331250862"/>
    <s v="GOEM INDONESIA"/>
    <s v="ODP-KRN-FD/01"/>
    <s v="WO060882665"/>
    <m/>
    <m/>
    <m/>
    <n v="112.7178614"/>
    <n v="-7.4460407999999996"/>
    <s v="|MN02271|/GOEM INDONESIA/WINBACK 2.0 HSI B2B (1:1) 75MBPS 415RB PSB DISC 70%//goemoffice@gmail.com/KHOIRIL MIFTACHUL HUDA/85732763492"/>
    <s v="Sales Force DBS"/>
    <m/>
    <m/>
    <m/>
    <m/>
    <m/>
    <m/>
    <m/>
    <m/>
    <s v="Management Janji"/>
    <s v="2026-08-05 13:00:00|Nama : BP KHOIRIL MIFTACHUL HUDA No Hp : 085732763492 No Alt :  Tgl Pemasangan : 05 Agustus 2026 Interval : PAGI  Note : Hubungi pelanggan terlebih dahulu|40981182|MYDITA"/>
    <s v="FCC"/>
    <d v="2026-02-08T16:54:48"/>
    <d v="2026-08-05T13:00:00"/>
    <m/>
    <s v="PS"/>
    <s v="KR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Nama : BP KHOIRIL MIFTACHUL HUDA No Hp : 085732763492 No Alt :  Tgl Pemasangan : 05 Agustus 2026 Interval : PAGI  Note : Hubungi pelanggan terlebih dahulu|40981182|MYDITA"/>
    <n v="2026"/>
    <n v="8"/>
    <n v="4"/>
    <d v="2026-08-04T00:00:00"/>
    <n v="-1.5416666666642413"/>
    <x v="0"/>
    <x v="17"/>
  </r>
  <r>
    <n v="2474"/>
    <n v="1002517422"/>
    <n v="3"/>
    <x v="4"/>
    <n v="4"/>
    <s v="SEMARANG"/>
    <s v="INNER - SEMARANG JATENG UTARA"/>
    <s v="SMT"/>
    <s v="REG"/>
    <s v="AO"/>
    <s v="NEW SALES"/>
    <m/>
    <s v="Completed (PS)"/>
    <s v="RBS-Regional 3"/>
    <d v="2026-08-10T11:24:06"/>
    <d v="2026-08-10T12:56:44"/>
    <n v="69360718"/>
    <m/>
    <n v="141420144975"/>
    <s v="PT. Pacific Furniture"/>
    <s v="ODP-SMT-FEE/085"/>
    <s v="WO061379187"/>
    <m/>
    <m/>
    <m/>
    <n v="110.3305154"/>
    <n v="-7.0006608999999997"/>
    <s v="|MC50018|MYIA-058480666546/POI/Darwen Cabucos Bregente/087898118877/sanam@ptpacificfurniture.id"/>
    <s v="MYDIGIBIZPARTNER"/>
    <m/>
    <m/>
    <m/>
    <m/>
    <m/>
    <m/>
    <m/>
    <m/>
    <s v="Management Janji"/>
    <s v="2026-08-10 08:00:00 | Tanggal pemasangan: 10/08/2026  Jam pemasangan : pagi  Info Tambahan : Hubungi pelanggan dulu sebelum ke lokasi  terima kasih."/>
    <s v="FCC"/>
    <d v="2026-10-08T11:40:04"/>
    <m/>
    <m/>
    <s v="PS"/>
    <s v="SMT"/>
    <s v="NO ADDON"/>
    <n v="20260810"/>
    <s v="Completed"/>
    <s v="- 11_11446;Biaya PSB HSI EBIS Tunai di Depan ~ 11[150000]  - SP_NOSS;SP_NOSS ~ Internet NOSS Multispeed Network[0]  - E23015;E23015 ~ ES23 - Perangkat ONT[0]  - E23015~null~44292;E23015||11||Abodemen 0[0]  - E23015~null~E23015_SWONT;SWONT ~ Biaya Sewa ONT"/>
    <s v="INDIBIZ"/>
    <m/>
    <m/>
    <d v="2026-08-10T07:00:00"/>
    <s v="2026-08-10 08:00:00 | Tanggal pemasangan: 10/08/2026  Jam pemasangan : pagi  Info Tambahan : Hubungi pelanggan dulu sebelum ke lokasi  terima kasih."/>
    <n v="2026"/>
    <n v="8"/>
    <n v="10"/>
    <d v="2026-08-10T00:00:00"/>
    <n v="-0.29166666666424135"/>
    <x v="0"/>
    <x v="3"/>
  </r>
  <r>
    <n v="2475"/>
    <n v="1002504315"/>
    <n v="3"/>
    <x v="0"/>
    <n v="5"/>
    <s v="MATARAM"/>
    <s v="SUMBAWA"/>
    <s v="SBW"/>
    <s v="REG"/>
    <s v="AO"/>
    <s v="NEW SALES"/>
    <s v="1P INET"/>
    <s v="102 | FOLLOW UP COMPLETED"/>
    <s v="RBS-Regional 3"/>
    <d v="2026-08-01T09:55:57"/>
    <d v="2026-08-03T18:03:41"/>
    <n v="69356609"/>
    <m/>
    <n v="172606810502"/>
    <s v="SMP IT ABU HURAIRAH SUMBAWA"/>
    <s v="ODP-SBW-FBK/12 FBK/D01/12.01"/>
    <s v="WO060624388"/>
    <m/>
    <m/>
    <m/>
    <n v="117.4378584"/>
    <n v="-8.6448596000000002"/>
    <s v="|MN01595|MYIA-046506313461/POI/FIRMAN/087860187055/smpitputra.abhursumbawa@gmail.com"/>
    <s v="MYIB_ASSISTANT"/>
    <m/>
    <m/>
    <m/>
    <m/>
    <m/>
    <m/>
    <m/>
    <m/>
    <s v="Management Janji"/>
    <s v="2026-08-02 08:00:00 | Tanggal pemasangan: 01/08/2026 Jam pemasangan : pagi / siang Info Tambahan : Hubungi pelanggan dulu sebelum ke lokasi terima kasih"/>
    <s v="FCC"/>
    <d v="2026-01-08T10:09:45"/>
    <d v="2026-08-02T08:00:00"/>
    <s v="Kendala Lainnya"/>
    <s v="REVOKE"/>
    <s v="SBW"/>
    <s v="NO ADDON"/>
    <m/>
    <s v="Follow Up Revoke Completed, New Order ID : SC1002506602"/>
    <s v="HSI Bisnis Promo HUT Telkom PSB 70% - 50 Mbps"/>
    <s v="INDIBIZ"/>
    <m/>
    <m/>
    <d v="2026-08-02T08:00:00"/>
    <s v="2026-08-02 08:00:00 | Tanggal pemasangan: 01/08/2026 Jam pemasangan : pagi / siang Info Tambahan : Hubungi pelanggan dulu sebelum ke lokasi terima kasih"/>
    <m/>
    <m/>
    <m/>
    <e v="#NUM!"/>
    <e v="#NUM!"/>
    <x v="1"/>
    <x v="0"/>
  </r>
  <r>
    <n v="2476"/>
    <n v="1002529319"/>
    <n v="3"/>
    <x v="6"/>
    <n v="5"/>
    <s v="PASURUAN"/>
    <s v="PROBOLINGGO"/>
    <s v="PBL"/>
    <s v="REG"/>
    <s v="AO"/>
    <s v="NEW SALES"/>
    <m/>
    <s v="Completed (PS)"/>
    <s v="RBS-Regional 3"/>
    <d v="2026-08-16T10:02:25"/>
    <d v="2026-08-16T15:55:05"/>
    <n v="69367336"/>
    <m/>
    <n v="152505340232"/>
    <s v="MTS MIFTAHUL ULUM"/>
    <s v="ODP-PBL-FAG/56"/>
    <s v="WO061864783"/>
    <m/>
    <m/>
    <m/>
    <n v="113.21584009999999"/>
    <n v="-7.7441461"/>
    <s v="|MN01316 |/MTS MIFTAHUL ULUM/WINBACK HSI B2B + NETMONK + OCA BREACH CHECKER (1:1) 300MBPS 1,306,5RB PSB DISC 70%//Mi.Miftahululum742@gmail.com/FAUSI/85136595612"/>
    <s v="Sales Force DBS"/>
    <m/>
    <m/>
    <m/>
    <m/>
    <m/>
    <m/>
    <m/>
    <m/>
    <s v="Management Janji"/>
    <s v="2026-08-17 08:00:00|Nama PIC : BAPAK FAUSI No HP : 085136595612 Alt : 082242156020 M Janji : (SENIN/17/AGUSTUS/2026) jam Pasang : 09:00 Note : hubungi pelanggan jika ingin kelokasi|40961371|MYDITA"/>
    <s v="FCC"/>
    <s v="16-08-2026 10:25:34"/>
    <d v="2026-08-17T08:00:00"/>
    <m/>
    <s v="PS"/>
    <s v="PBL"/>
    <s v="NETMONK"/>
    <n v="20260816"/>
    <s v="Completed"/>
    <s v="- 11_11446;Biaya PSB HSI EBIS Tunai di Depan ~ 11[150000]  - SP_NOSS;SP_NOSS ~ Internet NOSS Multispeed Network[0]  - SP_NOSS;SP_NOSS ~ Internet NOSS Multispeed Network[0]  - E23015;E23015 ~ ES23 - Perangkat ONT[0]  - E23015~null~44292;E23015||11||Abodeme"/>
    <s v="INDIBIZ"/>
    <m/>
    <m/>
    <d v="2026-08-17T08:00:00"/>
    <s v="2026-08-17 08:00:00|Nama PIC : BAPAK FAUSI No HP : 085136595612 Alt : 082242156020 M Janji : (SENIN/17/AGUSTUS/2026) jam Pasang : 09:00 Note : hubungi pelanggan jika ingin kelokasi|40961371|MYDITA"/>
    <n v="2026"/>
    <n v="8"/>
    <n v="16"/>
    <d v="2026-08-16T00:00:00"/>
    <n v="-1.3333333333357587"/>
    <x v="0"/>
    <x v="26"/>
  </r>
  <r>
    <n v="2477"/>
    <n v="1002516342"/>
    <n v="3"/>
    <x v="0"/>
    <n v="5"/>
    <s v="MATARAM"/>
    <s v="SUMBAWA"/>
    <s v="MLK"/>
    <s v="DPS"/>
    <s v="AO"/>
    <s v="NEW SALES"/>
    <m/>
    <s v="Completed (PS)"/>
    <s v="DPS-Property &amp; Resources"/>
    <d v="2026-08-09T09:57:41"/>
    <d v="2026-08-09T20:20:36"/>
    <n v="69352463"/>
    <m/>
    <n v="172608206040"/>
    <s v="AMNT Townsite 2 D41"/>
    <s v="ODP-MLK-FAC/09"/>
    <s v="WO061305132"/>
    <m/>
    <m/>
    <m/>
    <n v="116.76269310000001"/>
    <n v="-8.9664707000000003"/>
    <s v="DSS HSI | WILHELMI A IDRIS | 970167 | TREG 3 | AMNT Townsite 2 D41|SYAHRUL ALQADRI| 081237399497 | PSB 2P INET TV 20MBPS"/>
    <s v="Account Manager"/>
    <m/>
    <m/>
    <m/>
    <m/>
    <m/>
    <m/>
    <m/>
    <m/>
    <s v="Management Janji"/>
    <s v="AO"/>
    <s v="FCC"/>
    <d v="2026-09-08T10:09:51"/>
    <m/>
    <m/>
    <s v="PS"/>
    <s v="MLK"/>
    <s v="NO ADDON"/>
    <n v="20260809"/>
    <s v="Completed"/>
    <s v="- 11_11450;Biaya PSB Reguler HSI EBIS ~ 11[150000]  - E23015;E23015 ~ ES23 - Perangkat ONT[0]  - E23015~null~44292;E23015||11||Abodemen 0[0]  - E23015~null~E23015_SWONT;SWONT ~ Biaya Sewa ONT ~ E23015[30000]  - E24058;E24058 ~ ES24 - Paket HSI Bisnis (HSI"/>
    <s v="INDIBIZ"/>
    <m/>
    <m/>
    <d v="1970-01-01T07:00:00"/>
    <s v="AO"/>
    <n v="2026"/>
    <n v="8"/>
    <n v="9"/>
    <d v="2026-08-09T00:00:00"/>
    <n v="20673.708333333332"/>
    <x v="2"/>
    <x v="0"/>
  </r>
  <r>
    <n v="2478"/>
    <n v="1002514536"/>
    <n v="3"/>
    <x v="3"/>
    <n v="4"/>
    <s v="YOGYAKARTA"/>
    <s v="INNER - YOGYA JATENG SELATAN"/>
    <s v="KGD"/>
    <s v="REG"/>
    <s v="AO"/>
    <s v="NEW SALES"/>
    <s v="1P INET"/>
    <s v="102 | FOLLOW UP COMPLETED"/>
    <s v="RBS-Regional 3"/>
    <d v="2026-08-07T13:07:56"/>
    <d v="2026-08-11T10:39:51"/>
    <n v="69360738"/>
    <m/>
    <n v="143132123533"/>
    <s v="MI NURUL UMMAH KOTAGEDE"/>
    <s v="ODP-KGD-FAA/10 FAA/D05/03.10"/>
    <s v="WO061159520"/>
    <m/>
    <m/>
    <m/>
    <n v="110.3960871"/>
    <n v="-7.8257329000000002"/>
    <s v="|MC80224|MYIA-001061067161/POI/MUNTAHA/081326211551/ubbaidme@gmail.com"/>
    <s v="MYIB_ASSISTANT"/>
    <m/>
    <m/>
    <m/>
    <m/>
    <m/>
    <m/>
    <m/>
    <m/>
    <s v="Management Janji"/>
    <s v="2026-08-09 15:00:00 | Nama PIC : MUNTAHA No HP : 081326211551 Alt :  M Janji : 08/08/2026 Jam Pasang : 08.00 - 13:00  NoteÃ‚Â :  hubungi terlebih dahulu sebelum kelokasi"/>
    <s v="FCC"/>
    <d v="2026-07-08T13:10:14"/>
    <d v="2026-08-09T15:00:00"/>
    <s v="Kendala Pelanggan"/>
    <s v="REVOKE"/>
    <s v="KGD"/>
    <s v="NO ADDON"/>
    <m/>
    <s v="Follow Up Revoke Completed, New Order ID : SC1002519315"/>
    <s v="HSI Bisnis Basic Promo HUT Telkom PSB 70% - 100 Mbps Dual Band"/>
    <s v="INDIBIZ"/>
    <m/>
    <m/>
    <d v="2026-08-09T15:00:00"/>
    <s v="2026-08-09 15:00:00 | Nama PIC : MUNTAHA No HP : 081326211551 Alt :  M Janji : 08/08/2026 Jam Pasang : 08.00 - 13:00  NoteÃ‚Â :  hubungi terlebih dahulu sebelum kelokasi"/>
    <m/>
    <m/>
    <m/>
    <e v="#NUM!"/>
    <e v="#NUM!"/>
    <x v="1"/>
    <x v="3"/>
  </r>
  <r>
    <n v="2479"/>
    <n v="1002511361"/>
    <n v="3"/>
    <x v="2"/>
    <n v="5"/>
    <s v="MADIUN"/>
    <s v="TUBAN"/>
    <s v="TNZ"/>
    <s v="REG"/>
    <s v="AO"/>
    <s v="NEW SALES"/>
    <s v="1P INET"/>
    <s v="Completed (PS)"/>
    <s v="RBS-Regional 3"/>
    <d v="2026-08-05T19:38:56"/>
    <d v="2026-08-07T11:27:32"/>
    <n v="69359513"/>
    <m/>
    <n v="152612222882"/>
    <s v="Centra kos"/>
    <s v="ODP-TNZ-FK/95 FK/D07/95.01"/>
    <s v="WO061026398"/>
    <m/>
    <m/>
    <m/>
    <n v="112.07901094508399"/>
    <n v="-6.9143568979543302"/>
    <s v="|MN02366|MYIA-075888039611/POI/Moch alfaruq junaedi/081233240483/junaavage@gmail.com"/>
    <s v="MYIB_ASSISTANT"/>
    <m/>
    <m/>
    <m/>
    <m/>
    <m/>
    <m/>
    <m/>
    <m/>
    <s v="Management Janji"/>
    <s v="2026-08-07 15:00:00 | M Janji : (06/08/2026) jam Pasang pagi / siang  Note : hubungi pelanggan jika ingin kelokasi"/>
    <s v="FCC"/>
    <d v="2026-05-08T19:39:50"/>
    <d v="2026-08-07T15:00:00"/>
    <m/>
    <s v="PS"/>
    <s v="TNZ"/>
    <s v="NO ADDON"/>
    <n v="20260807"/>
    <s v="Completed"/>
    <s v="HSI Bisnis Basic Promo HUT Telkom PSB 70% - 100 Mbps Dual Band"/>
    <s v="INDIBIZ"/>
    <m/>
    <m/>
    <d v="2026-08-07T15:00:00"/>
    <s v="2026-08-07 15:00:00 | M Janji : (06/08/2026) jam Pasang pagi / siang  Note : hubungi pelanggan jika ingin kelokasi"/>
    <n v="2026"/>
    <n v="8"/>
    <n v="7"/>
    <d v="2026-08-07T00:00:00"/>
    <n v="-0.625"/>
    <x v="0"/>
    <x v="18"/>
  </r>
  <r>
    <n v="2480"/>
    <n v="1002514504"/>
    <n v="3"/>
    <x v="5"/>
    <n v="5"/>
    <s v="SINGARJA"/>
    <s v="SINGARAJA"/>
    <s v="SRR"/>
    <s v="REG"/>
    <s v="AO"/>
    <s v="NEW SALES"/>
    <m/>
    <s v="Completed (PS)"/>
    <s v="RBS-Regional 3"/>
    <d v="2026-08-07T12:47:55"/>
    <d v="2026-08-08T08:12:44"/>
    <n v="69359181"/>
    <m/>
    <n v="172425707991"/>
    <s v="SMK NEGERI 1 SERIRIT"/>
    <s v="ODP-SRR-FAA/16"/>
    <s v="WO061158263"/>
    <m/>
    <m/>
    <m/>
    <n v="114.9187"/>
    <n v="-8.2026000000000003"/>
    <s v="|MN02677|/PIC PUTU BISMA PUTERA ARYANA/081936477999/tatausahaskanser@gmail.com"/>
    <s v="Sales Force DBS"/>
    <m/>
    <m/>
    <m/>
    <m/>
    <m/>
    <m/>
    <m/>
    <m/>
    <s v="Management Janji"/>
    <s v="2026-08-06 13:00:00|Tanggal pemasangan: 6/08/2026  Jam pemasangan : pagi / siang  Info Tambahan : Hubungi pelanggan dulu sebelum ke lokasi.  terima kasih|40010577|MYDITA"/>
    <s v="FCC"/>
    <d v="2026-07-08T12:55:13"/>
    <m/>
    <m/>
    <s v="PS"/>
    <s v="SRR"/>
    <s v="NO ADDON"/>
    <n v="20260808"/>
    <s v="Completed"/>
    <s v="- 11_11446;Biaya PSB HSI EBIS Tunai di Depan ~ 11[150000]  - E25060;E25060 ~ ES25 - Paket HSI Bisnis (HSIE) Khusus Winback 2.0[0]  - E25060~null~E25060_UNL;UNL ~ Internet-Link Unlimited Internet Usage ~ E25060[0]  - E25060~null~105343;E25060||11||Abodemen"/>
    <s v="INDIBIZ"/>
    <m/>
    <m/>
    <d v="2026-08-07T07:00:00"/>
    <s v="2026-08-06 13:00:00|Tanggal pemasangan: 6/08/2026  Jam pemasangan : pagi / siang  Info Tambahan : Hubungi pelanggan dulu sebelum ke lokasi.  terima kasih|40010577|MYDITA"/>
    <n v="2026"/>
    <n v="8"/>
    <n v="8"/>
    <d v="2026-08-08T00:00:00"/>
    <n v="0.70833333333575865"/>
    <x v="0"/>
    <x v="34"/>
  </r>
  <r>
    <n v="2481"/>
    <n v="1002519315"/>
    <n v="3"/>
    <x v="3"/>
    <n v="4"/>
    <s v="YOGYAKARTA"/>
    <s v="INNER - YOGYA JATENG SELATAN"/>
    <s v="KGD"/>
    <s v="REG"/>
    <s v="AO"/>
    <s v="NEW SALES"/>
    <m/>
    <s v="Completed (PS)"/>
    <s v="RBS-Regional 3"/>
    <d v="2026-08-11T10:39:51"/>
    <d v="2026-08-11T19:56:11"/>
    <n v="69360738"/>
    <m/>
    <n v="143132123555"/>
    <s v="MI NURUL UMMAH KOTAGEDE"/>
    <s v="ODP-KGD-FBF/094"/>
    <s v="WO061475156"/>
    <m/>
    <m/>
    <m/>
    <n v="110.39603099999999"/>
    <n v="-7.8255610000000004"/>
    <s v="|MC80224|MYIA-001061067161/POI/MUNTAHA/081326211551/ubbaidme@gmail.com"/>
    <s v="Sales Profesional"/>
    <m/>
    <m/>
    <m/>
    <m/>
    <m/>
    <m/>
    <m/>
    <m/>
    <s v="Management Janji"/>
    <s v="2026-08-09 15:00:00 | Nama PIC : MUNTAHA  No HP : 081326211551  Alt :   M Janji : 08/08/2026  Jam Pasang : 08.00 - 13:00   NoteÃ‚Â :  hubungi terlebih dahulu sebelum kelokasi"/>
    <s v="FCC"/>
    <d v="2026-11-08T10:55:28"/>
    <m/>
    <m/>
    <s v="PS"/>
    <s v="KGD"/>
    <s v="NO ADDON"/>
    <n v="20260811"/>
    <s v="Completed"/>
    <s v="- 11_11446;Biaya PSB HSI EBIS Tunai di Depan ~ 11[150000]  - SP_NOSS;SP_NOSS ~ Internet NOSS Multispeed Network[0]  - SP_NOSS;SP_NOSS ~ Internet NOSS Multispeed Network[0]  - E25061;E25061 ~ ES25 - Paket HSI Basic (HSIEF) Khusus Winback 2.0[0]  - E25061~n"/>
    <s v="INDIBIZ"/>
    <m/>
    <m/>
    <d v="2026-08-11T07:00:00"/>
    <s v="2026-08-09 15:00:00 | Nama PIC : MUNTAHA  No HP : 081326211551  Alt :   M Janji : 08/08/2026  Jam Pasang : 08.00 - 13:00   NoteÃ‚Â :  hubungi terlebih dahulu sebelum kelokasi"/>
    <n v="2026"/>
    <n v="8"/>
    <n v="11"/>
    <d v="2026-08-11T00:00:00"/>
    <n v="-0.29166666666424135"/>
    <x v="0"/>
    <x v="3"/>
  </r>
  <r>
    <n v="2482"/>
    <n v="1002522559"/>
    <n v="3"/>
    <x v="5"/>
    <n v="5"/>
    <s v="SINGARJA"/>
    <s v="GIANYAR"/>
    <s v="GIN"/>
    <s v="REG"/>
    <s v="AO"/>
    <s v="NEW SALES"/>
    <m/>
    <s v="Completed (PS)"/>
    <s v="RBS-Regional 3"/>
    <d v="2026-08-12T15:10:42"/>
    <d v="2026-08-13T08:35:24"/>
    <n v="69362670"/>
    <m/>
    <n v="172407214117"/>
    <s v="SD NEGERI 3 BURUAN"/>
    <s v="ODP-GIN-FAN/20"/>
    <s v="WO061603087"/>
    <m/>
    <m/>
    <m/>
    <n v="115.302030589059"/>
    <n v="-8.5438805827079296"/>
    <s v="|MN02658|/PIC LUH PT OKA MAHAYANI/081339731300/sdburuan3@gmail.com"/>
    <s v="Sales Force DBS"/>
    <m/>
    <m/>
    <m/>
    <m/>
    <m/>
    <m/>
    <m/>
    <m/>
    <s v="Management Janji"/>
    <s v="2026-08-11 15:00:00|telp : 081339731300  alt :   M Janji : (11/08/2026)  jam Pasang :pagi / siang   Note : hubungi pelanggan jika ingin kelokasi|40000802|MYDITA"/>
    <s v="FCC"/>
    <d v="2026-12-08T15:25:37"/>
    <m/>
    <m/>
    <s v="PS"/>
    <s v="GIN"/>
    <s v="NO ADDON"/>
    <n v="20260813"/>
    <s v="Completed"/>
    <s v="- 11_11446;Biaya PSB HSI EBIS Tunai di Depan ~ 11[150000]  - E25061;E25061 ~ ES25 - Paket HSI Basic (HSIEF) Khusus Winback 2.0[0]  - E25061~null~E25061_UNL;UNL ~ Internet-Link Unlimited Internet Usage ~ E25061[0]  - E25061~null~105351;E25061||11||Abodemen"/>
    <s v="INDIBIZ"/>
    <m/>
    <m/>
    <d v="2026-08-12T07:00:00"/>
    <s v="2026-08-11 15:00:00|telp : 081339731300  alt :   M Janji : (11/08/2026)  jam Pasang :pagi / siang   Note : hubungi pelanggan jika ingin kelokasi|40000802|MYDITA"/>
    <n v="2026"/>
    <n v="8"/>
    <n v="13"/>
    <d v="2026-08-13T00:00:00"/>
    <n v="0.70833333333575865"/>
    <x v="0"/>
    <x v="31"/>
  </r>
  <r>
    <n v="2483"/>
    <n v="1002520758"/>
    <n v="3"/>
    <x v="7"/>
    <n v="4"/>
    <s v="KUDUS"/>
    <s v="PURWODADI"/>
    <s v="PWB"/>
    <s v="REG"/>
    <s v="AO"/>
    <s v="NEW SALES"/>
    <m/>
    <s v="Completed (PS)"/>
    <s v="RBS-Regional 3"/>
    <d v="2026-08-11T16:37:53"/>
    <d v="2026-08-11T20:22:08"/>
    <n v="69361390"/>
    <m/>
    <n v="141568113914"/>
    <s v="ONDOL"/>
    <s v="ODP-PWB-FD/028"/>
    <s v="WO061525424"/>
    <m/>
    <m/>
    <m/>
    <n v="110.9211"/>
    <n v="-7.0257399999999999"/>
    <s v="|MN00410|MYIA-046729611048/POI/ALI MUCHSIN/082327602683/amuh2150@gmail.com"/>
    <s v="Amex"/>
    <m/>
    <m/>
    <m/>
    <m/>
    <m/>
    <m/>
    <m/>
    <m/>
    <s v="Management Janji"/>
    <s v="2026-08-09 13:00:00 | Nama PIC: bp muchsin  Notel: 082327602683  Alt: -   Tanggal: 9/8/2026  Jam Pasang: Siang  Note: Hubungi pelanggan sebelum ke lokasi, terima kasih.  "/>
    <s v="FCC"/>
    <d v="2026-11-08T16:39:47"/>
    <m/>
    <m/>
    <s v="PS"/>
    <s v="PWB"/>
    <s v="NO ADDON"/>
    <n v="20260811"/>
    <s v="Completed"/>
    <s v="- 11_11446;Biaya PSB HSI EBIS Tunai di Depan ~ 11[150000]  - SP_NOSS;SP_NOSS ~ Internet NOSS Multispeed Network[0]  - SP_NOSS;SP_NOSS ~ Internet NOSS Multispeed Network[0]  - E25060;E25060 ~ ES25 - Paket HSI Bisnis (HSIE) Khusus Winback 2.0[0]  - E25060~n"/>
    <s v="INDIBIZ"/>
    <m/>
    <m/>
    <d v="2026-08-11T07:00:00"/>
    <s v="2026-08-09 13:00:00 | Nama PIC: bp muchsin  Notel: 082327602683  Alt: -   Tanggal: 9/8/2026  Jam Pasang: Siang  Note: Hubungi pelanggan sebelum ke lokasi, terima kasih.  "/>
    <n v="2026"/>
    <n v="8"/>
    <n v="11"/>
    <d v="2026-08-11T00:00:00"/>
    <n v="-0.29166666666424135"/>
    <x v="0"/>
    <x v="3"/>
  </r>
  <r>
    <n v="2484"/>
    <n v="1002530098"/>
    <n v="3"/>
    <x v="0"/>
    <n v="5"/>
    <s v="MATARAM"/>
    <s v="INNER - NUSA TENGGARA"/>
    <s v="MTR"/>
    <s v="REG"/>
    <s v="AO"/>
    <s v="NEW SALES"/>
    <m/>
    <s v="Completed (PS)"/>
    <s v="RBS-Regional 3"/>
    <d v="2026-08-16T19:22:31"/>
    <d v="2026-08-17T08:26:30"/>
    <n v="69366818"/>
    <m/>
    <n v="172601796366"/>
    <s v="TOKO NADIRA"/>
    <s v="ODP-MTR-FCE/56"/>
    <s v="WO061901013"/>
    <m/>
    <m/>
    <m/>
    <n v="116.14937810000001"/>
    <n v="-8.5638907999999994"/>
    <s v="|MC40234|MYIA-076940623656/POI/fitria/081917040406/adidayat839@gmail.com"/>
    <s v="Sales Profesional"/>
    <m/>
    <m/>
    <m/>
    <m/>
    <m/>
    <m/>
    <m/>
    <m/>
    <s v="Management Janji"/>
    <s v="2026-08-16 13:00:00 | M Janji :  16 Agustus 2026  Jam Pasang : Siang  Note : hubungi pelanggan jika ingin ke lokasi, terima kasih"/>
    <s v="FCC"/>
    <s v="16-08-2026 19:25:16"/>
    <m/>
    <m/>
    <s v="PS"/>
    <s v="MTR"/>
    <s v="NO ADDON"/>
    <n v="20260817"/>
    <s v="Completed"/>
    <s v="- 11_11446;Biaya PSB HSI EBIS Tunai di Depan ~ 11[150000]  - SP_NOSS;SP_NOSS ~ Internet NOSS Multispeed Network[0]  - SP_NOSS;SP_NOSS ~ Internet NOSS Multispeed Network[0]  - E23046;E23046 ~ ES23 - Paket HSI Bisnis[0]  - E23046~null~E23046_UNL;UNL ~ Inter"/>
    <s v="INDIBIZ"/>
    <m/>
    <m/>
    <d v="2026-08-16T07:00:00"/>
    <s v="2026-08-16 13:00:00 | M Janji :  16 Agustus 2026  Jam Pasang : Siang  Note : hubungi pelanggan jika ingin ke lokasi, terima kasih"/>
    <n v="2026"/>
    <n v="8"/>
    <n v="17"/>
    <d v="2026-08-17T00:00:00"/>
    <n v="0.70833333333575865"/>
    <x v="0"/>
    <x v="23"/>
  </r>
  <r>
    <n v="2485"/>
    <n v="1002514667"/>
    <n v="3"/>
    <x v="3"/>
    <n v="4"/>
    <s v="MAGELANG"/>
    <s v="KEBUMEN"/>
    <s v="KBM"/>
    <s v="REG"/>
    <s v="AO"/>
    <s v="NEW SALES"/>
    <m/>
    <s v="Completed (PS)"/>
    <s v="RBS-Regional 3"/>
    <d v="2026-08-07T14:45:46"/>
    <d v="2026-08-09T12:02:21"/>
    <n v="69360793"/>
    <m/>
    <n v="142141120175"/>
    <s v="CV TRIO BUMEN JAYA TENANT BROTHER MEDIA PHOTOBOX"/>
    <s v="ODP-KBM-FAK/051"/>
    <s v="WO061274561"/>
    <m/>
    <m/>
    <m/>
    <n v="109.659964442253"/>
    <n v="-7.6639983991637202"/>
    <s v="AMRBS/402718/AMY NURHAYATI/R3/MAGELANG/PSB HSI BISNIS 1S 50 MBPS /SYAIFUL ARIF/081213844147/triomallkebumen@gmail.com"/>
    <s v="Amex"/>
    <m/>
    <m/>
    <m/>
    <m/>
    <m/>
    <m/>
    <m/>
    <m/>
    <s v="Management Janji"/>
    <s v="2026-08-09 13:00:00|Tanggal pemasangan : 09 AGUSTUS 2026 Jam pemasangan : pagi/siang Info Tambahan : Hubungi pelanggan dulu sebelum ke lokasi terima kasih|40010577|MYDITA"/>
    <s v="FCC"/>
    <d v="2026-07-08T14:56:06"/>
    <d v="2026-08-09T13:00:00"/>
    <m/>
    <s v="PS"/>
    <s v="KBM"/>
    <s v="NO ADDON"/>
    <n v="20260809"/>
    <s v="Completed"/>
    <s v="- 11_11446;Biaya PSB HSI EBIS Tunai di Depan ~ 11[150000]  - SP_NOSS;SP_NOSS ~ Internet NOSS Multispeed Network[0]  - E25060;E25060 ~ ES25 - Paket HSI Bisnis (HSIE) Khusus Winback 2.0[0]  - E25060~null~E25060_UNL;UNL ~ Internet-Link Unlimited Internet Usa"/>
    <s v="INDIBIZ"/>
    <m/>
    <m/>
    <d v="2026-08-09T13:00:00"/>
    <s v="2026-08-09 13:00:00|Tanggal pemasangan : 09 AGUSTUS 2026 Jam pemasangan : pagi/siang Info Tambahan : Hubungi pelanggan dulu sebelum ke lokasi terima kasih|40010577|MYDITA"/>
    <n v="2026"/>
    <n v="8"/>
    <n v="9"/>
    <d v="2026-08-09T00:00:00"/>
    <n v="-0.54166666666424135"/>
    <x v="0"/>
    <x v="3"/>
  </r>
  <r>
    <n v="2486"/>
    <n v="1002511939"/>
    <n v="3"/>
    <x v="2"/>
    <n v="5"/>
    <s v="MALANG"/>
    <s v="KEPANJEN"/>
    <s v="SWJ"/>
    <s v="REG"/>
    <s v="AO"/>
    <s v="NEW SALES"/>
    <s v="1P INET"/>
    <s v="102 | FOLLOW UP COMPLETED"/>
    <s v="RBS-Regional 3"/>
    <d v="2026-08-06T11:04:56"/>
    <d v="2026-08-10T12:02:20"/>
    <n v="69359794"/>
    <m/>
    <n v="152705284987"/>
    <s v="SMK WISNUWARDHANA"/>
    <s v="ODP-SWJ-FB/50 FB/D04/50.01"/>
    <s v="WO061056660"/>
    <m/>
    <m/>
    <m/>
    <n v="112.66926239999999"/>
    <n v="-7.9709640999999998"/>
    <s v="|MN01864|MYIA-098063558330/POI/ahmad mulasim/087796646630/smk.wisnuwardhana@gmail.com"/>
    <s v="MYIB_ASSISTANT"/>
    <m/>
    <m/>
    <m/>
    <m/>
    <m/>
    <m/>
    <m/>
    <m/>
    <s v="Management Janji"/>
    <s v="2026-08-07 08:00:00 | Nama : BP AHMAD MULASIM No Hp : 087796646630 No Alt :  Tgl Pemasangan : 07 Agustus 2026 Interval : PAGI  Note : Hubungi pelanggan terlebih dahulu"/>
    <s v="FCC"/>
    <d v="2026-06-08T11:10:06"/>
    <d v="2026-08-07T08:00:00"/>
    <m/>
    <s v="REVOKE"/>
    <s v="SWJ"/>
    <s v="NO ADDON"/>
    <m/>
    <s v="Follow Up Revoke Completed, New Order ID : SC1002517570"/>
    <s v="HSI Bisnis Basic Promo HUT Telkom PSB 70% - 50 Mbps"/>
    <s v="INDIBIZ"/>
    <m/>
    <m/>
    <d v="2026-08-07T08:00:00"/>
    <s v="2026-08-07 08:00:00 | Nama : BP AHMAD MULASIM No Hp : 087796646630 No Alt :  Tgl Pemasangan : 07 Agustus 2026 Interval : PAGI  Note : Hubungi pelanggan terlebih dahulu"/>
    <m/>
    <m/>
    <m/>
    <e v="#NUM!"/>
    <e v="#NUM!"/>
    <x v="1"/>
    <x v="29"/>
  </r>
  <r>
    <n v="2487"/>
    <n v="1002512969"/>
    <n v="3"/>
    <x v="7"/>
    <n v="4"/>
    <s v="KUDUS"/>
    <s v="KUDUS"/>
    <s v="KUD"/>
    <s v="REG"/>
    <s v="AO"/>
    <s v="NEW SALES"/>
    <m/>
    <s v="Completed (PS)"/>
    <s v="RBS-Regional 3"/>
    <d v="2026-08-06T15:45:14"/>
    <d v="2026-08-07T11:30:12"/>
    <n v="69358545"/>
    <m/>
    <n v="142401145988"/>
    <s v="SPBU 4459303"/>
    <s v="ODP-KUD-FAX/026"/>
    <s v="WO061097693"/>
    <m/>
    <m/>
    <m/>
    <n v="110.930300992233"/>
    <n v="-6.8027469760415196"/>
    <s v="|MC60142|MYIA-071087231335/POI/DERA BAHTIAR WIDIYANTO /08562685148/spbu_modern@yahoo.com"/>
    <s v="Sales Profesional"/>
    <m/>
    <m/>
    <m/>
    <m/>
    <m/>
    <m/>
    <m/>
    <m/>
    <s v="Management Janji"/>
    <s v="2026-08-05 13:00:00 |  M Janji : (5 AGUSTUS 2026)  jam Pasang : siang  Note : hubungi pelanggan jika ingin kelokasi"/>
    <s v="FCC"/>
    <d v="2026-06-08T16:10:32"/>
    <m/>
    <m/>
    <s v="PS"/>
    <s v="KUD"/>
    <s v="NO ADDON"/>
    <n v="20260807"/>
    <s v="Completed"/>
    <s v="- 11_11446;Biaya PSB HSI EBIS Tunai di Depan ~ 11[150000]  - SP_NOSS;SP_NOSS ~ Internet NOSS Multispeed Network[0]  - SP_NOSS;SP_NOSS ~ Internet NOSS Multispeed Network[0]  - E25061;E25061 ~ ES25 - Paket HSI Basic (HSIEF) Khusus Winback 2.0[0]  - E25061~n"/>
    <s v="INDIBIZ"/>
    <m/>
    <m/>
    <d v="2026-08-06T07:00:00"/>
    <s v="2026-08-05 13:00:00 |  M Janji : (5 AGUSTUS 2026)  jam Pasang : siang  Note : hubungi pelanggan jika ingin kelokasi"/>
    <n v="2026"/>
    <n v="8"/>
    <n v="7"/>
    <d v="2026-08-07T00:00:00"/>
    <n v="0.70833333333575865"/>
    <x v="0"/>
    <x v="3"/>
  </r>
  <r>
    <n v="2488"/>
    <n v="1002530025"/>
    <n v="3"/>
    <x v="5"/>
    <n v="5"/>
    <s v="DENPASAR"/>
    <s v="UBUNG"/>
    <s v="MMN"/>
    <s v="REG"/>
    <s v="AO"/>
    <s v="NEW SALES"/>
    <m/>
    <s v="Completed (PS)"/>
    <s v="RBS-Regional 3"/>
    <d v="2026-08-16T17:45:11"/>
    <d v="2026-08-18T08:33:48"/>
    <n v="69364819"/>
    <m/>
    <n v="172419207160"/>
    <s v="SPBU BUANA RAYA"/>
    <s v="ODP-MMN-FB/75"/>
    <s v="WO061896593"/>
    <m/>
    <m/>
    <m/>
    <n v="115.18750541999999"/>
    <n v="-8.6674322020000005"/>
    <s v="MD|MYDB-20260812265126|DN00001/MN00737|SPBU BUANA RAYA|081236755881"/>
    <s v="MYDIGIBIZPARTNER"/>
    <m/>
    <m/>
    <m/>
    <m/>
    <m/>
    <m/>
    <m/>
    <m/>
    <s v="Management Janji"/>
    <s v="2026-08-14 08:00:00 | Nama : BP MULYANA SURYA  No Hp : 081236755881  No Alt :   Tgl Pemasangan : 14 Agustus 2026  Interval : PAGI   Note : Hubungi pelanggan terlebih dahulu"/>
    <s v="FCC"/>
    <s v="16-08-2026 17:55:00"/>
    <m/>
    <m/>
    <s v="PS"/>
    <s v="MMN"/>
    <s v="NO ADDON"/>
    <n v="20260818"/>
    <s v="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4 08:00:00 | Nama : BP MULYANA SURYA  No Hp : 081236755881  No Alt :   Tgl Pemasangan : 14 Agustus 2026  Interval : PAGI   Note : Hubungi pelanggan terlebih dahulu"/>
    <n v="2026"/>
    <n v="8"/>
    <n v="18"/>
    <d v="2026-08-18T00:00:00"/>
    <n v="1.7083333333357587"/>
    <x v="2"/>
    <x v="13"/>
  </r>
  <r>
    <n v="2489"/>
    <n v="1002516387"/>
    <n v="3"/>
    <x v="7"/>
    <n v="4"/>
    <s v="KUDUS"/>
    <s v="PATI"/>
    <s v="PAT"/>
    <s v="REG"/>
    <s v="AO"/>
    <s v="NEW SALES"/>
    <s v="1P INET"/>
    <s v="Completed (PS)"/>
    <s v="RBS-Regional 3"/>
    <d v="2026-08-09T10:52:56"/>
    <d v="2026-08-09T19:13:50"/>
    <n v="69361769"/>
    <m/>
    <n v="142551119471"/>
    <s v="SPBU 4459128 PATI"/>
    <s v="ODP-PAT-FN/038 FN/D03/038.01"/>
    <s v="WO061308114"/>
    <m/>
    <m/>
    <m/>
    <n v="110.98999000000001"/>
    <n v="-6.781517"/>
    <s v="|MC60040|MYIA-052831325991/POI/Danang Susilo/089670471853/ptbumirejoenergibersama@gmail.com"/>
    <s v="MYIB_ASSISTANT"/>
    <m/>
    <m/>
    <m/>
    <m/>
    <m/>
    <m/>
    <m/>
    <m/>
    <s v="Management Janji"/>
    <s v="2026-08-10 08:00:00 | M Janji : (10/08/2026) jam Pasang : 09:00 Note : hubungi pelanggan jika ingin kelokasi"/>
    <s v="FCC"/>
    <d v="2026-09-08T10:54:43"/>
    <d v="2026-08-10T08:00:00"/>
    <m/>
    <s v="PS"/>
    <s v="PAT"/>
    <s v="NO ADDON"/>
    <n v="20260809"/>
    <s v="Completed"/>
    <s v="HSI Bisnis Promo HUT Telkom PSB 70% - 50 Mbps"/>
    <s v="INDIBIZ"/>
    <m/>
    <m/>
    <d v="2026-08-10T08:00:00"/>
    <s v="2026-08-10 08:00:00 | M Janji : (10/08/2026) jam Pasang : 09:00 Note : hubungi pelanggan jika ingin kelokasi"/>
    <n v="2026"/>
    <n v="8"/>
    <n v="9"/>
    <d v="2026-08-09T00:00:00"/>
    <n v="-1.3333333333357587"/>
    <x v="0"/>
    <x v="3"/>
  </r>
  <r>
    <n v="2490"/>
    <n v="1002514892"/>
    <n v="3"/>
    <x v="1"/>
    <n v="5"/>
    <s v="SBY UTARA"/>
    <s v="LAMONGAN"/>
    <s v="LMG"/>
    <s v="REG"/>
    <s v="AO"/>
    <s v="NEW SALES"/>
    <m/>
    <s v="Completed (PS)"/>
    <s v="RBS-Regional 3"/>
    <d v="2026-08-07T14:43:55"/>
    <d v="2026-08-08T15:19:45"/>
    <n v="69360904"/>
    <m/>
    <n v="152433910087"/>
    <s v="FavlQc Coffeeshop"/>
    <s v="ODP-LMG-FU/24"/>
    <s v="WO061183507"/>
    <m/>
    <m/>
    <m/>
    <n v="112.32563810000001"/>
    <n v="-7.1735312000000002"/>
    <s v="|MC70134|/FavlQc Coffeeshop/0851-9117-4029/favlqc.coffeeshop@gmail.com/HSI Bisnis Promo HUT Telkom (1:1) 300 Mbps (Rp 1.130.000) PSB Rp 150.000/ELSIA MULYANDREKA/RT/RW 011/003 Dsn. Megarih, Ds. Kedungmegarih, Kec. Kembangbahu, Kab. Lamongan, Jawa Timur 62"/>
    <s v="Sales Force DBS"/>
    <m/>
    <m/>
    <m/>
    <m/>
    <m/>
    <m/>
    <m/>
    <m/>
    <s v="Management Janji"/>
    <s v="2026-08-08 13:00:00|M Janji : (08/08/026) jam Pasang : 09:00 Note : hubungi pelanggan jika ingin kelokasi|40900827|MYDITA"/>
    <s v="FCC"/>
    <d v="2026-07-08T14:56:06"/>
    <d v="2026-08-08T13:00:00"/>
    <m/>
    <s v="PS"/>
    <s v="LMG"/>
    <s v="NO ADDON"/>
    <n v="20260808"/>
    <s v="Completed"/>
    <s v="- 11_11446;Biaya PSB HSI EBIS Tunai di Depan ~ 11[150000]  - SP_NOSS;SP_NOSS ~ Internet NOSS Multispeed Network[0]  - E23015;E23015 ~ ES23 - Perangkat ONT[0]  - E23015~null~44292;E23015||11||Abodemen 0[0]  - E23015~null~E23015_SWONTPREM;SWONTPREM ~ Biaya "/>
    <s v="INDIBIZ"/>
    <m/>
    <m/>
    <d v="2026-08-08T13:00:00"/>
    <s v="2026-08-08 13:00:00|M Janji : (08/08/026) jam Pasang : 09:00 Note : hubungi pelanggan jika ingin kelokasi|40900827|MYDITA"/>
    <n v="2026"/>
    <n v="8"/>
    <n v="8"/>
    <d v="2026-08-08T00:00:00"/>
    <n v="-0.54166666666424135"/>
    <x v="0"/>
    <x v="15"/>
  </r>
  <r>
    <n v="2491"/>
    <n v="1002515315"/>
    <n v="3"/>
    <x v="1"/>
    <n v="5"/>
    <s v="MADURA"/>
    <s v="BANGKALAN"/>
    <s v="KPP"/>
    <s v="REG"/>
    <s v="AO"/>
    <s v="NEW SALES"/>
    <m/>
    <s v="100 | REVOKE COMPLETED"/>
    <s v="RBS-Regional 3"/>
    <d v="2026-08-07T16:37:50"/>
    <d v="2026-08-08T08:31:36"/>
    <n v="69355678"/>
    <m/>
    <n v="152437905581"/>
    <s v="TOKO MUSTOFA"/>
    <s v="ODP-KPP-FE/14"/>
    <s v="WO061191148"/>
    <m/>
    <m/>
    <m/>
    <n v="113.274996174385"/>
    <n v="-7.0617935059015604"/>
    <s v="|MN00213|/TOKO MUSTOFA/MUSTOFA/087780880483/mustofajaya12@gmail.com/HSI Bisnis + Netmonk Promo 2026 300 Mbps (Rp 1.186.100) PSB 150.000/"/>
    <s v="Sales Force DBS"/>
    <m/>
    <m/>
    <m/>
    <m/>
    <m/>
    <m/>
    <m/>
    <m/>
    <s v="Management Janji"/>
    <s v="2026-08-01 08:00:00|telp :087780880483  alt :  pagi / siang 01/08/2026  hub sebelum ke lokasi |IL1380|MYDITA"/>
    <s v="FCC"/>
    <d v="2026-07-08T16:40:12"/>
    <m/>
    <s v="Kendala Pelanggan"/>
    <s v="REVOKE"/>
    <s v="KPP"/>
    <s v="NETMONK"/>
    <m/>
    <s v="Revoke Completed"/>
    <s v="- 11_11446;Biaya PSB HSI EBIS Tunai di Depan ~ 11[150000]  - E23015;E23015 ~ ES23 - Perangkat ONT[0]  - E23015~null~44292;E23015||11||Abodemen 0[0]  - E23015~null~E23015_SWONTPREM;SWONTPREM ~ Biaya Sewa ONT Premium ~ E23015[50000]  - E25060;E25060 ~ ES25 "/>
    <s v="INDIBIZ"/>
    <m/>
    <m/>
    <d v="2026-08-07T07:00:00"/>
    <s v="2026-08-01 08:00:00|telp :087780880483  alt :  pagi / siang 01/08/2026  hub sebelum ke lokasi |IL1380|MYDITA"/>
    <m/>
    <m/>
    <m/>
    <e v="#NUM!"/>
    <e v="#NUM!"/>
    <x v="1"/>
    <x v="1"/>
  </r>
  <r>
    <n v="2492"/>
    <n v="1002523372"/>
    <n v="3"/>
    <x v="7"/>
    <n v="4"/>
    <s v="SOLO"/>
    <s v="INNER - SOLO JATENG TIMUR"/>
    <s v="KRT"/>
    <s v="REG"/>
    <s v="AO"/>
    <s v="NEW SALES"/>
    <m/>
    <s v="Completed (PS)"/>
    <s v="RBS-Regional 3"/>
    <d v="2026-08-13T09:01:46"/>
    <d v="2026-08-15T08:48:29"/>
    <n v="69364750"/>
    <m/>
    <n v="142505404880"/>
    <s v="PT Solo Kulina Utama (R&amp;B Grill Solo)"/>
    <s v="ODP-KRT-FEC/084"/>
    <s v="WO061664009"/>
    <m/>
    <m/>
    <m/>
    <n v="110.81119342783001"/>
    <n v="-7.5612883064343199"/>
    <s v="AMRBS;406329/Afiq Adzana/TREG4SOLO/Guntur/085742212600 / 082226112532/it-solo@indoguna.co.id / acct-solo@indoguna.co.id /PSB Winback 2.0 Bisnis 150 Mbps Rp 620.000"/>
    <s v="Amex"/>
    <m/>
    <m/>
    <m/>
    <m/>
    <m/>
    <m/>
    <m/>
    <m/>
    <s v="Management Janji"/>
    <s v="2026-08-14 13:00:00|Waktu pemasangan : 13 agustus 2026 Jam pemasangan : 08.00 - 12.00 Info Tambahan : Hubungi pelanggan dulu sebelum ke lokasi terimakasih |40951377|MYDITA"/>
    <s v="FCC"/>
    <s v="13-08-2026 09:10:25"/>
    <d v="2026-08-14T13:00:00"/>
    <m/>
    <s v="PS"/>
    <s v="KRT"/>
    <s v="NO ADDON"/>
    <n v="20260815"/>
    <s v="Completed"/>
    <s v="- 11_11446;Biaya PSB HSI EBIS Tunai di Depan ~ 11[150000]  - SP_NOSS;SP_NOSS ~ Internet NOSS Multispeed Network[0]  - SP_NOSS;SP_NOSS ~ Internet NOSS Multispeed Network[0]  - E25060;E25060 ~ ES25 - Paket HSI Bisnis (HSIE) Khusus Winback 2.0[0]  - E25060~n"/>
    <s v="INDIBIZ"/>
    <m/>
    <m/>
    <d v="2026-08-14T13:00:00"/>
    <s v="2026-08-14 13:00:00|Waktu pemasangan : 13 agustus 2026 Jam pemasangan : 08.00 - 12.00 Info Tambahan : Hubungi pelanggan dulu sebelum ke lokasi terimakasih |40951377|MYDITA"/>
    <n v="2026"/>
    <n v="8"/>
    <n v="15"/>
    <d v="2026-08-15T00:00:00"/>
    <n v="0.45833333333575865"/>
    <x v="0"/>
    <x v="3"/>
  </r>
  <r>
    <n v="2493"/>
    <n v="1002514648"/>
    <n v="3"/>
    <x v="1"/>
    <n v="5"/>
    <s v="SBY UTARA"/>
    <s v="GRESIK"/>
    <s v="SDY"/>
    <s v="REG"/>
    <s v="AO"/>
    <s v="NEW SALES"/>
    <s v="1P INET"/>
    <s v="102 | FOLLOW UP COMPLETED"/>
    <s v="RBS-Regional 3"/>
    <d v="2026-08-07T13:40:56"/>
    <d v="2026-08-11T09:29:56"/>
    <n v="69360788"/>
    <m/>
    <n v="152451212126"/>
    <s v="MTs.TARBIYATUS SHIBYAN"/>
    <s v="ODP-SDY-FB/72 FB/D10/72.01"/>
    <s v="WO061166709"/>
    <m/>
    <m/>
    <m/>
    <n v="112.47927222400899"/>
    <n v="-6.9733407813484698"/>
    <s v="MD|MYDB-20260806264530|DN00001/MN01735|MTs.TARBIYATUS SHIBYAN|085606961225"/>
    <s v="MYDIGIBIZPARTNER"/>
    <m/>
    <m/>
    <m/>
    <m/>
    <m/>
    <m/>
    <m/>
    <m/>
    <s v="Management Janji"/>
    <s v="2026-08-08 10:00:00 | telp :085606961225  alt : pagi / siang 08/08/2026 hub sebelum ke lokasi  "/>
    <s v="FCC"/>
    <d v="2026-07-08T13:54:50"/>
    <d v="2026-08-08T10:00:00"/>
    <s v="Kendala Pelanggan"/>
    <s v="REVOKE"/>
    <s v="SDY"/>
    <s v="NO ADDON"/>
    <m/>
    <s v="Follow Up Revoke Completed, New Order ID : SC1002519011"/>
    <s v="HSI Bisnis Promo HUT Telkom PSB 70% - 50 Mbps"/>
    <s v="INDIBIZ"/>
    <m/>
    <m/>
    <d v="2026-08-08T10:00:00"/>
    <s v="2026-08-08 10:00:00 | telp :085606961225  alt : pagi / siang 08/08/2026 hub sebelum ke lokasi  "/>
    <m/>
    <m/>
    <m/>
    <e v="#NUM!"/>
    <e v="#NUM!"/>
    <x v="1"/>
    <x v="15"/>
  </r>
  <r>
    <n v="2494"/>
    <n v="1002505220"/>
    <n v="3"/>
    <x v="3"/>
    <n v="4"/>
    <s v="MAGELANG"/>
    <s v="PURWOREJJO"/>
    <s v="PWJ"/>
    <s v="REG"/>
    <s v="AO"/>
    <s v="NEW SALES"/>
    <s v="1P INET"/>
    <s v="98 | OSS - CANCEL COMPLETE"/>
    <s v="RBS-Regional 3"/>
    <d v="2026-08-02T12:40:56"/>
    <d v="2026-08-04T16:32:45"/>
    <n v="69356982"/>
    <m/>
    <n v="142138510430"/>
    <s v="PT BRAMASTRA BAKTI SOLUSINDO UR APOTEK PRO PURWOREJO"/>
    <s v="ODP-PWJ-FAC/12 FAC/D04/01.12"/>
    <s v="WO060709881"/>
    <m/>
    <m/>
    <m/>
    <n v="110.0137514"/>
    <n v="-7.7153964999999998"/>
    <s v="|MN00542|MYIA-074953441460/POI/HUSEIN/089672423536/bramastrajakarta1@gmail.com"/>
    <s v="MYIB_ASSISTANT"/>
    <m/>
    <m/>
    <m/>
    <m/>
    <m/>
    <m/>
    <m/>
    <m/>
    <s v="Management Janji"/>
    <s v="2026-08-04 15:00:00 | telp :089672423536 alt : manja : pagi / siang 03/08/2026 hub sebelum ke lokasi "/>
    <s v="FCC"/>
    <d v="2026-02-08T12:54:43"/>
    <d v="2026-08-04T15:00:00"/>
    <s v="Kendala Pelanggan"/>
    <s v="CANCEL"/>
    <s v="PWJ"/>
    <s v="NO ADDON"/>
    <m/>
    <s v="Cancel Completed"/>
    <s v="HSI Bisnis Promo HUT Telkom PSB 70% - 50 Mbps"/>
    <s v="INDIBIZ"/>
    <m/>
    <m/>
    <d v="2026-08-04T15:00:00"/>
    <s v="2026-08-04 15:00:00 | telp :089672423536 alt : manja : pagi / siang 03/08/2026 hub sebelum ke lokasi "/>
    <m/>
    <m/>
    <m/>
    <e v="#NUM!"/>
    <e v="#NUM!"/>
    <x v="1"/>
    <x v="3"/>
  </r>
  <r>
    <n v="2495"/>
    <n v="1002523039"/>
    <n v="3"/>
    <x v="2"/>
    <n v="5"/>
    <s v="MALANG"/>
    <s v="BATU"/>
    <s v="NTG"/>
    <s v="REG"/>
    <s v="AO"/>
    <s v="NEW SALES"/>
    <s v="1P INET"/>
    <s v="102 | FOLLOW UP COMPLETED"/>
    <s v="RBS-Regional 3"/>
    <d v="2026-08-12T17:26:56"/>
    <d v="2026-08-14T15:36:46"/>
    <n v="69364593"/>
    <m/>
    <n v="152724202004"/>
    <s v="SPBU 5465156 Ngantang"/>
    <s v="ODP-NTG-FB/16 FB/D04/16.01"/>
    <s v="WO061618667"/>
    <m/>
    <m/>
    <m/>
    <n v="112.37700516864"/>
    <n v="-7.87173906386999"/>
    <s v="|MN02703|MYIA-014891087980/POI/Arif Dwi Setiawan/082336646553/spbungantang@gmail.com"/>
    <s v="MYIB_ASSISTANT"/>
    <m/>
    <m/>
    <m/>
    <m/>
    <m/>
    <m/>
    <m/>
    <m/>
    <s v="Management Janji"/>
    <s v="2026-08-13 15:00:00 | Nama Pic : bp Arif Dwi  No Hp Pic : 082336646553 No alt : - Jam Pemasangan : siang  Tanggal Pemasangan : 13 Agustus 2026"/>
    <s v="FCC"/>
    <d v="2026-12-08T17:39:53"/>
    <d v="2026-08-13T15:00:00"/>
    <m/>
    <s v="REVOKE"/>
    <s v="NTG"/>
    <s v="NO ADDON"/>
    <m/>
    <s v="Follow Up Revoke Completed, New Order ID : SC1002526951"/>
    <s v="HSI Bisnis Promo HUT Telkom PSB 70% - 50 Mbps"/>
    <s v="INDIBIZ"/>
    <m/>
    <m/>
    <d v="2026-08-13T15:00:00"/>
    <s v="2026-08-13 15:00:00 | Nama Pic : bp Arif Dwi  No Hp Pic : 082336646553 No alt : - Jam Pemasangan : siang  Tanggal Pemasangan : 13 Agustus 2026"/>
    <m/>
    <m/>
    <m/>
    <e v="#NUM!"/>
    <e v="#NUM!"/>
    <x v="1"/>
    <x v="11"/>
  </r>
  <r>
    <n v="2496"/>
    <n v="1002528612"/>
    <n v="3"/>
    <x v="2"/>
    <n v="5"/>
    <s v="KEDIRI"/>
    <s v="KEDIRI"/>
    <s v="PAE"/>
    <s v="REG"/>
    <s v="AO"/>
    <s v="NEW SALES"/>
    <s v="1P INET"/>
    <s v="Completed (PS)"/>
    <s v="RBS-Regional 3"/>
    <d v="2026-08-15T15:49:57"/>
    <d v="2026-08-15T19:35:51"/>
    <n v="69367094"/>
    <m/>
    <n v="152639219500"/>
    <s v="KLINIK SEHAT TRADISIONAL 3"/>
    <s v="ODP-PAE-FP/24"/>
    <s v="WO061833574"/>
    <m/>
    <m/>
    <m/>
    <n v="112.210559906375"/>
    <n v="-7.7943408069003803"/>
    <s v="|MC20202|MYIA-009088038870/POI/ALI ROMANDHON/08213329614/kliniksehat1366@gmail.com"/>
    <s v="MYIB_ASSISTANT"/>
    <m/>
    <m/>
    <m/>
    <m/>
    <m/>
    <m/>
    <m/>
    <m/>
    <s v="Management Janji"/>
    <s v="2026-08-16 13:00:00 | Jam pemasangan : 12.00 Info Tambahan : Hubungi pelanggan dulu sebelum ke lokasi terimakasih "/>
    <s v="FCC"/>
    <s v="15-08-2026 15:54:49"/>
    <d v="2026-08-16T13:00:00"/>
    <m/>
    <s v="PS"/>
    <s v="PAE"/>
    <s v="NO ADDON"/>
    <n v="20260815"/>
    <s v="Completed"/>
    <s v="HSI Bisnis PSB 70% - 300 Mbps"/>
    <s v="INDIBIZ"/>
    <m/>
    <m/>
    <d v="2026-08-16T13:00:00"/>
    <s v="2026-08-16 13:00:00 | Jam pemasangan : 12.00 Info Tambahan : Hubungi pelanggan dulu sebelum ke lokasi terimakasih "/>
    <n v="2026"/>
    <n v="8"/>
    <n v="15"/>
    <d v="2026-08-15T00:00:00"/>
    <n v="-1.5416666666642413"/>
    <x v="0"/>
    <x v="5"/>
  </r>
  <r>
    <n v="2497"/>
    <n v="1002511781"/>
    <n v="3"/>
    <x v="0"/>
    <n v="5"/>
    <s v="KUPANG"/>
    <s v="MAUMERE"/>
    <s v="LRT"/>
    <s v="REG"/>
    <s v="AO"/>
    <s v="NEW SALES"/>
    <m/>
    <s v="8 | OSS - PONR"/>
    <s v="RBS-Regional 3"/>
    <d v="2026-08-06T10:28:50"/>
    <d v="2026-08-07T16:01:03"/>
    <n v="69359722"/>
    <m/>
    <n v="172509796584"/>
    <s v="CV NUBA DAI for BADAN PENANGGULANGAN BENCANA DAERAH KAB FLOTIM"/>
    <s v="ODP-LRT-FB/18"/>
    <s v="WO061097677"/>
    <m/>
    <m/>
    <m/>
    <n v="123.0191166"/>
    <n v="-8.3128781000000007"/>
    <s v="IBCARE-PI|CV NUBA DAI for BADAN PENANGGULANGAN BENCANA DAERAH KAB FLOTIM|MC40287|081237013406|bpbd_kab.flotim@yahoo.com|INDIBIZ 200 Mbps"/>
    <s v="Sales Force DBS"/>
    <m/>
    <m/>
    <m/>
    <m/>
    <m/>
    <m/>
    <m/>
    <m/>
    <s v="Management Janji"/>
    <s v="2026-08-08 08:00:00|Tanggal pemasangan: 6/08/2026 Jam pemasangan : pagi / siang Info Tambahan : Hubungi pelanggan dulu sebelum ke lokasi. terima kasih|40010577|MYDITA"/>
    <s v="FCC"/>
    <d v="2026-06-08T10:39:54"/>
    <d v="2026-08-08T08:00:00"/>
    <m/>
    <s v="ACT_COM"/>
    <s v="LRT"/>
    <s v="NETMONK"/>
    <m/>
    <s v="PONR"/>
    <s v="- 11_11446;Biaya PSB HSI EBIS Tunai di Depan ~ 11[150000]  - SP_NOSS;SP_NOSS ~ Internet NOSS Multispeed Network[0]  - SP_NOSS;SP_NOSS ~ Internet NOSS Multispeed Network[0]  - E25060;E25060 ~ ES25 - Paket HSI Bisnis (HSIE) Khusus Winback 2.0[0]  - E25060~n"/>
    <s v="INDIBIZ"/>
    <m/>
    <m/>
    <d v="2026-08-08T08:00:00"/>
    <s v="2026-08-08 08:00:00|Tanggal pemasangan: 6/08/2026 Jam pemasangan : pagi / siang Info Tambahan : Hubungi pelanggan dulu sebelum ke lokasi. terima kasih|40010577|MYDITA"/>
    <m/>
    <m/>
    <m/>
    <e v="#NUM!"/>
    <e v="#NUM!"/>
    <x v="1"/>
    <x v="22"/>
  </r>
  <r>
    <n v="2498"/>
    <n v="1002516608"/>
    <n v="3"/>
    <x v="4"/>
    <n v="4"/>
    <s v="PEKALONGAN"/>
    <s v="BREBES"/>
    <s v="KTM"/>
    <s v="REG"/>
    <s v="AO"/>
    <s v="NEW SALES"/>
    <s v="1P INET"/>
    <s v="Completed (PS)"/>
    <s v="RBS-Regional 3"/>
    <d v="2026-08-09T17:19:56"/>
    <d v="2026-08-10T14:25:44"/>
    <n v="69361959"/>
    <m/>
    <n v="142214106575"/>
    <s v="CV. SUBEKTI SETIABUDI"/>
    <s v="ODP-KTM-FK/038"/>
    <s v="WO061336968"/>
    <m/>
    <m/>
    <m/>
    <n v="108.883381"/>
    <n v="-6.9371479999999996"/>
    <s v="|MN00292|MYIA-020955482503/POI/WALUYO/083106402708/syafirareal8@gmail.com"/>
    <s v="MYIB_ASSISTANT"/>
    <m/>
    <m/>
    <m/>
    <m/>
    <m/>
    <m/>
    <m/>
    <m/>
    <s v="Management Janji"/>
    <s v="2026-08-10 15:00:00 | M Janji : (10/08/2026) jam Pasang : 09:00 Note : hubungi pelanggan jika ingin kelokasi "/>
    <s v="FCC"/>
    <d v="2026-09-08T17:25:08"/>
    <d v="2026-08-10T15:00:00"/>
    <m/>
    <s v="PS"/>
    <s v="KTM"/>
    <s v="NO ADDON"/>
    <n v="20260810"/>
    <s v="Completed"/>
    <s v="HSI Bisnis Promo HUT Telkom PSB 70% - 100 Mbps"/>
    <s v="INDIBIZ"/>
    <m/>
    <m/>
    <d v="2026-08-10T15:00:00"/>
    <s v="2026-08-10 15:00:00 | M Janji : (10/08/2026) jam Pasang : 09:00 Note : hubungi pelanggan jika ingin kelokasi "/>
    <n v="2026"/>
    <n v="8"/>
    <n v="10"/>
    <d v="2026-08-10T00:00:00"/>
    <n v="-0.625"/>
    <x v="0"/>
    <x v="3"/>
  </r>
  <r>
    <n v="2499"/>
    <n v="1002514770"/>
    <n v="3"/>
    <x v="2"/>
    <n v="5"/>
    <s v="KEDIRI"/>
    <s v="KEDIRI"/>
    <s v="KDI"/>
    <s v="REG"/>
    <s v="AO"/>
    <s v="NEW SALES"/>
    <s v="1P INET"/>
    <s v="Completed (PS)"/>
    <s v="RBS-Regional 3"/>
    <d v="2026-08-07T14:08:56"/>
    <d v="2026-08-08T13:34:45"/>
    <n v="69360847"/>
    <m/>
    <n v="152610241478"/>
    <s v="SPBU 54.641.45 PUTIH GAMPENGREJO"/>
    <s v="ODP-KDI-FAB/25 FAB/D01/25.01"/>
    <s v="WO061170111"/>
    <m/>
    <m/>
    <m/>
    <n v="112.01673869043501"/>
    <n v="-7.7782943481436098"/>
    <s v="MD|MYDB-20260807264644|DN00001/MN01011|SPBU 54.641.45 PUTIH GAMPENGREJO|08563511931"/>
    <s v="MYDIGIBIZPARTNER"/>
    <m/>
    <m/>
    <m/>
    <m/>
    <m/>
    <m/>
    <m/>
    <m/>
    <s v="Management Janji"/>
    <s v="2026-08-08 13:00:00 | Nama Pic : BP EDI No Hp Pic : 08563511931 Jam Pemasangan : 08:00 - 12.00 Tanggal Pemasangan : SABTU 08 AGUSTUS 2026 Info Tambahan : Hubungi pelanggan sebelum datang ke lokasi, terima kasih."/>
    <s v="FCC"/>
    <d v="2026-07-08T14:10:02"/>
    <d v="2026-08-08T13:00:00"/>
    <m/>
    <s v="PS"/>
    <s v="KDI"/>
    <s v="NO ADDON"/>
    <n v="20260808"/>
    <s v="Completed"/>
    <s v="HSI Bisnis Promo HUT Telkom PSB 70% - 50 Mbps"/>
    <s v="INDIBIZ"/>
    <m/>
    <m/>
    <d v="2026-08-08T13:00:00"/>
    <s v="2026-08-08 13:00:00 | Nama Pic : BP EDI No Hp Pic : 08563511931 Jam Pemasangan : 08:00 - 12.00 Tanggal Pemasangan : SABTU 08 AGUSTUS 2026 Info Tambahan : Hubungi pelanggan sebelum datang ke lokasi, terima kasih."/>
    <n v="2026"/>
    <n v="8"/>
    <n v="8"/>
    <d v="2026-08-08T00:00:00"/>
    <n v="-0.54166666666424135"/>
    <x v="0"/>
    <x v="5"/>
  </r>
  <r>
    <n v="2500"/>
    <n v="1002528826"/>
    <n v="3"/>
    <x v="2"/>
    <n v="5"/>
    <s v="MALANG"/>
    <s v="KEPANJEN"/>
    <s v="PGK"/>
    <s v="REG"/>
    <s v="AO"/>
    <s v="NEW SALES"/>
    <s v="1P INET"/>
    <s v="Completed (PS)"/>
    <s v="RBS-Regional 3"/>
    <d v="2026-08-15T17:53:56"/>
    <d v="2026-08-16T15:09:10"/>
    <n v="69367187"/>
    <m/>
    <n v="152722205147"/>
    <s v="KEDAI EPI"/>
    <s v="ODP-PGK-FB/15 FB/D06/15.01"/>
    <s v="WO061839723"/>
    <m/>
    <m/>
    <m/>
    <n v="112.560414075851"/>
    <n v="-8.2565219327422898"/>
    <s v="MD|MYDB-20260814265311|SC20017/MC20200|KEDAI EPI|082330743067"/>
    <s v="MYDIGIBIZPARTNER"/>
    <m/>
    <m/>
    <m/>
    <m/>
    <m/>
    <m/>
    <m/>
    <m/>
    <s v="Management Janji"/>
    <s v="2026-08-16 15:00:00 | Nama PIC:  bp anto  No HP: 082330743067 Alt: Tanggal: 16/08/2026 Jam Pasang: Sore  Note: Hubungi sebelum ke lokasi, terimakasih. "/>
    <s v="FCC"/>
    <s v="15-08-2026 17:55:14"/>
    <d v="2026-08-16T15:00:00"/>
    <m/>
    <s v="PS"/>
    <s v="PGK"/>
    <s v="NO ADDON"/>
    <n v="20260816"/>
    <s v="Completed"/>
    <s v="HSI Bisnis Promo HUT Telkom PSB 70% - 300 Mbps"/>
    <s v="INDIBIZ"/>
    <m/>
    <m/>
    <d v="2026-08-16T15:00:00"/>
    <s v="2026-08-16 15:00:00 | Nama PIC:  bp anto  No HP: 082330743067 Alt: Tanggal: 16/08/2026 Jam Pasang: Sore  Note: Hubungi sebelum ke lokasi, terimakasih. "/>
    <n v="2026"/>
    <n v="8"/>
    <n v="16"/>
    <d v="2026-08-16T00:00:00"/>
    <n v="-0.625"/>
    <x v="0"/>
    <x v="29"/>
  </r>
  <r>
    <n v="2501"/>
    <n v="1002522854"/>
    <n v="3"/>
    <x v="0"/>
    <n v="5"/>
    <s v="MATARAM"/>
    <s v="SUMBAWA"/>
    <s v="MLK"/>
    <s v="REG"/>
    <s v="AO"/>
    <s v="NEW SALES"/>
    <s v="1P INET"/>
    <s v="102 | FOLLOW UP COMPLETED"/>
    <s v="RBS-Regional 3"/>
    <d v="2026-08-12T16:22:56"/>
    <d v="2026-08-14T15:11:08"/>
    <n v="69364505"/>
    <m/>
    <n v="172608206144"/>
    <s v="SPBU MALUK 5484304"/>
    <s v="ODP-MLK-FAE/17 FAE/D01/17.01"/>
    <s v="WO061612325"/>
    <m/>
    <m/>
    <m/>
    <n v="116.75238858908401"/>
    <n v="-8.9051814725208498"/>
    <s v="MD|MYDB-20260812265080|DN00001/MN01576|SPBU MALUK 5484304|085205613275"/>
    <s v="MYDIGIBIZPARTNER"/>
    <m/>
    <m/>
    <m/>
    <m/>
    <m/>
    <m/>
    <m/>
    <m/>
    <s v="Management Janji"/>
    <s v="2026-08-13 15:00:00 | Nama PIC : Bp Yamin No HP : 085205613275 No Alt : - M Janji :  13 Agustus 2026 Jam Pasang : Pagi / Siang Note : hubungi pelanggan jika ingin kelokasi"/>
    <s v="FCC"/>
    <d v="2026-12-08T16:25:57"/>
    <d v="2026-08-13T15:00:00"/>
    <m/>
    <s v="REVOKE"/>
    <s v="MLK"/>
    <s v="NO ADDON"/>
    <m/>
    <s v="Follow Up Revoke Completed, New Order ID : SC1002526834"/>
    <s v="HSI Bisnis Promo HUT Telkom PSB 70% - 75 Mbps"/>
    <s v="INDIBIZ"/>
    <m/>
    <m/>
    <d v="2026-08-13T15:00:00"/>
    <s v="2026-08-13 15:00:00 | Nama PIC : Bp Yamin No HP : 085205613275 No Alt : - M Janji :  13 Agustus 2026 Jam Pasang : Pagi / Siang Note : hubungi pelanggan jika ingin kelokasi"/>
    <m/>
    <m/>
    <m/>
    <e v="#NUM!"/>
    <e v="#NUM!"/>
    <x v="1"/>
    <x v="0"/>
  </r>
  <r>
    <n v="2502"/>
    <n v="1002515473"/>
    <n v="3"/>
    <x v="1"/>
    <n v="5"/>
    <s v="MADURA"/>
    <s v="PAMEKASAN"/>
    <s v="ABT"/>
    <s v="REG"/>
    <s v="AO"/>
    <s v="NEW SALES"/>
    <s v="1P INET"/>
    <s v="102 | FOLLOW UP COMPLETED"/>
    <s v="RBS-Regional 3"/>
    <d v="2026-08-07T18:38:56"/>
    <d v="2026-08-08T11:22:34"/>
    <n v="69361145"/>
    <m/>
    <n v="152429209473"/>
    <s v="TOKO MAKMUR ABADI"/>
    <s v="ODP-ABU-FD/07 FD/D01/07.01"/>
    <s v="WO061201018"/>
    <m/>
    <m/>
    <m/>
    <n v="113.653525225818"/>
    <n v="-6.8891921076257701"/>
    <s v="MD|MYDB-20260807264693|DN00001/MN00806|TOKO MAKMUR ABADI|08132834210"/>
    <s v="MYDIGIBIZPARTNER"/>
    <m/>
    <m/>
    <m/>
    <m/>
    <m/>
    <m/>
    <m/>
    <m/>
    <s v="Management Janji"/>
    <s v="2026-08-08 15:00:00 | M Janji : (08/08/026) jam Pasang : 09:00 Note : hubungi pelanggan jika ingin kelokasi"/>
    <s v="FCC"/>
    <d v="2026-07-08T18:39:49"/>
    <d v="2026-08-08T15:00:00"/>
    <s v="Kendala Pelanggan"/>
    <s v="REVOKE"/>
    <s v="ABT"/>
    <s v="NO ADDON"/>
    <m/>
    <s v="Follow Up Revoke Completed, New Order ID : SC1002515804"/>
    <s v="HSI Bisnis Promo HUT Telkom PSB 70% - 300 Mbps"/>
    <s v="INDIBIZ"/>
    <m/>
    <m/>
    <d v="2026-08-08T15:00:00"/>
    <s v="2026-08-08 15:00:00 | M Janji : (08/08/026) jam Pasang : 09:00 Note : hubungi pelanggan jika ingin kelokasi"/>
    <m/>
    <m/>
    <m/>
    <e v="#NUM!"/>
    <e v="#NUM!"/>
    <x v="1"/>
    <x v="1"/>
  </r>
  <r>
    <n v="2503"/>
    <n v="1002515673"/>
    <n v="3"/>
    <x v="2"/>
    <n v="5"/>
    <s v="KEDIRI"/>
    <s v="NGANJUK"/>
    <s v="WRJ"/>
    <s v="REG"/>
    <s v="AO"/>
    <s v="NEW SALES"/>
    <s v="1P INET"/>
    <s v="Completed (PS)"/>
    <s v="RBS-Regional 3"/>
    <d v="2026-08-08T09:52:56"/>
    <d v="2026-08-08T22:00:44"/>
    <n v="69361272"/>
    <m/>
    <n v="152641204883"/>
    <s v="FOMO CAFE"/>
    <s v="ODP-WRJ-FD/21 FD/D03/21.01"/>
    <s v="WO061239452"/>
    <m/>
    <m/>
    <m/>
    <n v="112.058712"/>
    <n v="-7.6771010000000004"/>
    <s v="|MN02822|MYIA-053189488492/POI/PUTRA SURYA ADITYA DIMAS/085733670542/fomoprambon@gmail.com"/>
    <s v="MYIB_ASSISTANT"/>
    <m/>
    <m/>
    <m/>
    <m/>
    <m/>
    <m/>
    <m/>
    <m/>
    <s v="Management Janji"/>
    <s v="2026-08-09 08:00:00 | Nama PIC : Ibu Lulu No Hp : 085733670542 No Alt : - Tgl Pemasangan : 09 Agustus 2026 Interval : PAGI SIANG Note : Hubungi pelanggan terlebih dahulu"/>
    <s v="FCC"/>
    <d v="2026-08-08T09:55:05"/>
    <d v="2026-08-09T08:00:00"/>
    <m/>
    <s v="PS"/>
    <s v="WRJ"/>
    <s v="NO ADDON"/>
    <n v="20260808"/>
    <s v="Completed"/>
    <s v="HSI Bisnis Promo HUT Telkom PSB 70% - 200 Mbps"/>
    <s v="INDIBIZ"/>
    <m/>
    <m/>
    <d v="2026-08-09T08:00:00"/>
    <s v="2026-08-09 08:00:00 | Nama PIC : Ibu Lulu No Hp : 085733670542 No Alt : - Tgl Pemasangan : 09 Agustus 2026 Interval : PAGI SIANG Note : Hubungi pelanggan terlebih dahulu"/>
    <n v="2026"/>
    <n v="8"/>
    <n v="8"/>
    <d v="2026-08-08T00:00:00"/>
    <n v="-1.3333333333357587"/>
    <x v="0"/>
    <x v="7"/>
  </r>
  <r>
    <n v="2504"/>
    <n v="1002518881"/>
    <n v="3"/>
    <x v="4"/>
    <n v="4"/>
    <s v="SEMARANG"/>
    <s v="UNGARAN"/>
    <s v="WNJ"/>
    <s v="REG"/>
    <s v="AO"/>
    <s v="NEW SALES"/>
    <s v="1P INET"/>
    <s v="Completed (PS)"/>
    <s v="RBS-Regional 3"/>
    <d v="2026-08-11T08:43:57"/>
    <d v="2026-08-12T17:20:26"/>
    <n v="69362863"/>
    <m/>
    <n v="146460104574"/>
    <s v="SDN Klepu 03"/>
    <s v="ODP-PUS-FB/020 FB/D03/020.01"/>
    <s v="WO061463388"/>
    <m/>
    <m/>
    <m/>
    <n v="110.4587355"/>
    <n v="-7.1822832999999999"/>
    <s v="|MN00426|MYIA-004617892114/POI/Didit Sulistio/081325414933/sdklepu03@gmail.com"/>
    <s v="MYIB_ASSISTANT"/>
    <m/>
    <m/>
    <m/>
    <m/>
    <m/>
    <m/>
    <m/>
    <m/>
    <s v="Management Janji"/>
    <s v="2026-08-12 08:00:00 | Tanggal Pemasangan : 12 Agustus 2026 Jam Pemasangan : 08:00 13:00 Info Tambahan : Hubungi pelanggan dulu sebelum ke lokasi terimakasih"/>
    <s v="FCC"/>
    <d v="2026-11-08T08:55:45"/>
    <d v="2026-08-12T08:00:00"/>
    <m/>
    <s v="PS"/>
    <s v="WNJ"/>
    <s v="NO ADDON"/>
    <n v="20260812"/>
    <s v="Completed"/>
    <s v="HSI Bisnis Basic Promo HUT Telkom PSB 70% - 50 Mbps"/>
    <s v="INDIBIZ"/>
    <m/>
    <m/>
    <d v="2026-08-12T08:00:00"/>
    <s v="2026-08-12 08:00:00 | Tanggal Pemasangan : 12 Agustus 2026 Jam Pemasangan : 08:00 13:00 Info Tambahan : Hubungi pelanggan dulu sebelum ke lokasi terimakasih"/>
    <n v="2026"/>
    <n v="8"/>
    <n v="12"/>
    <d v="2026-08-12T00:00:00"/>
    <n v="-0.33333333333575865"/>
    <x v="0"/>
    <x v="3"/>
  </r>
  <r>
    <n v="2505"/>
    <n v="1002527952"/>
    <n v="3"/>
    <x v="2"/>
    <n v="5"/>
    <s v="KEDIRI"/>
    <s v="TULUNGAGUNG"/>
    <s v="TUL"/>
    <s v="REG"/>
    <s v="AO"/>
    <s v="NEW SALES"/>
    <s v="1P INET"/>
    <s v="Completed (PS)"/>
    <s v="RBS-Regional 3"/>
    <d v="2026-08-15T10:46:57"/>
    <d v="2026-08-16T08:22:39"/>
    <n v="69366694"/>
    <m/>
    <n v="152606246436"/>
    <s v="SPPG DESA BANJARSARI"/>
    <s v="ODP-TUL-FAP/83 FAP/D04/83.01"/>
    <s v="WO061806809"/>
    <m/>
    <m/>
    <m/>
    <n v="111.94133810698899"/>
    <n v="-7.9663498572908003"/>
    <s v="MD|MYDB-20260814265301|DC20015/MC20183|SPPG DESA BANJARSARI|0881036708501"/>
    <s v="MYDIGIBIZPARTNER"/>
    <m/>
    <m/>
    <m/>
    <m/>
    <m/>
    <m/>
    <m/>
    <m/>
    <s v="Management Janji"/>
    <s v="2026-08-16 08:00:00 | Waktu pemasangan : 16 agustus 2026 Jam pemasangan : 08.00 - 12.00 Info Tambahan : Hubungi pelanggan dulu sebelum ke lokasi terimakasih  "/>
    <s v="FCC"/>
    <s v="15-08-2026 10:54:52"/>
    <d v="2026-08-16T08:00:00"/>
    <m/>
    <s v="PS"/>
    <s v="TUL"/>
    <s v="NO ADDON"/>
    <n v="20260816"/>
    <s v="Completed"/>
    <s v="HSI Bisnis Promo HUT Telkom PSB 70% - 300 Mbps"/>
    <s v="INDIBIZ"/>
    <m/>
    <m/>
    <d v="2026-08-16T08:00:00"/>
    <s v="2026-08-16 08:00:00 | Waktu pemasangan : 16 agustus 2026 Jam pemasangan : 08.00 - 12.00 Info Tambahan : Hubungi pelanggan dulu sebelum ke lokasi terimakasih  "/>
    <n v="2026"/>
    <n v="8"/>
    <n v="16"/>
    <d v="2026-08-16T00:00:00"/>
    <n v="-0.33333333333575865"/>
    <x v="0"/>
    <x v="28"/>
  </r>
  <r>
    <n v="2506"/>
    <n v="1002514403"/>
    <n v="3"/>
    <x v="2"/>
    <n v="5"/>
    <s v="KEDIRI"/>
    <s v="TRENGGALEK"/>
    <s v="TRE"/>
    <s v="REG"/>
    <s v="AO"/>
    <s v="NEW SALES"/>
    <s v="1P INET"/>
    <s v="Completed (PS)"/>
    <s v="RBS-Regional 3"/>
    <d v="2026-08-07T11:43:57"/>
    <d v="2026-08-08T18:17:22"/>
    <n v="69360643"/>
    <m/>
    <n v="152608207744"/>
    <s v="SPBU 54.663.02 TRENGGALEK"/>
    <s v="ODP-TRE-FD/50 FD/D02/50.01"/>
    <s v="WO061152506"/>
    <m/>
    <m/>
    <m/>
    <n v="111.70748709175599"/>
    <n v="-8.0617793118047505"/>
    <s v="|MN02702|MYIA-001887223238/POI/TONI ARIYANTO/085335055883/toniariyanto130885@gmail.com"/>
    <s v="MYIB_ASSISTANT"/>
    <m/>
    <m/>
    <m/>
    <m/>
    <m/>
    <m/>
    <m/>
    <m/>
    <s v="Management Janji"/>
    <s v="2026-08-08 08:00:00 | Nama PIC : Bapak Toni  No HP : 085335055883 No Alternatif : - M Janji : 08/08/2026 Jam Pasang : Pagi NoteÃ‚Â :  Hubungi terlebih dahulu sebelum ke lokasi "/>
    <s v="FCC"/>
    <d v="2026-07-08T11:55:04"/>
    <d v="2026-08-08T08:00:00"/>
    <m/>
    <s v="PS"/>
    <s v="TRE"/>
    <s v="NO ADDON"/>
    <n v="20260808"/>
    <s v="Completed"/>
    <s v="HSI Bisnis Promo HUT Telkom PSB 70% - 50 Mbps"/>
    <s v="INDIBIZ"/>
    <m/>
    <m/>
    <d v="2026-08-08T08:00:00"/>
    <s v="2026-08-08 08:00:00 | Nama PIC : Bapak Toni  No HP : 085335055883 No Alternatif : - M Janji : 08/08/2026 Jam Pasang : Pagi NoteÃ‚Â :  Hubungi terlebih dahulu sebelum ke lokasi "/>
    <n v="2026"/>
    <n v="8"/>
    <n v="8"/>
    <d v="2026-08-08T00:00:00"/>
    <n v="-0.33333333333575865"/>
    <x v="0"/>
    <x v="2"/>
  </r>
  <r>
    <n v="2507"/>
    <n v="1002529693"/>
    <n v="3"/>
    <x v="2"/>
    <n v="5"/>
    <s v="MALANG"/>
    <s v="KEPANJEN"/>
    <s v="KLJ"/>
    <s v="REG"/>
    <s v="AO"/>
    <s v="NEW SALES"/>
    <s v="1P INET"/>
    <s v="8 | OSS - PONR"/>
    <s v="RBS-Regional 3"/>
    <d v="2026-08-16T13:47:57"/>
    <d v="2026-08-17T21:08:00"/>
    <n v="69367540"/>
    <m/>
    <n v="152703903571"/>
    <s v="DÃ¢â‚¬â„¢Kost Ortu W"/>
    <s v="ODP-KLJ-FCA/138 FCA/D11/138.01"/>
    <s v="WO061879222"/>
    <m/>
    <m/>
    <m/>
    <n v="112.61200426668201"/>
    <n v="-7.9450593526609099"/>
    <s v="|MN00814|MYIA-078779355425/POI/Wandoyo/081231562018/traknuswandoyo@gmail.com"/>
    <s v="MYIB_ASSISTANT"/>
    <m/>
    <m/>
    <m/>
    <m/>
    <m/>
    <m/>
    <m/>
    <m/>
    <s v="Management Janji"/>
    <s v="2026-08-17 13:00:00 | Nama PIC : bapak Wandoyo No HP : 081231562018 Alt :  M Janji : (SENIN/17/AGUSTUS/2026) jam Pasang : 09:00 Note : hubungi pelanggan jika ingin kelokasi"/>
    <s v="FCC"/>
    <s v="16-08-2026 13:54:56"/>
    <d v="2026-08-17T13:00:00"/>
    <m/>
    <s v="ACT_COM"/>
    <s v="KLJ"/>
    <s v="NO ADDON"/>
    <m/>
    <s v="PONR"/>
    <s v="HSI Bisnis Promo HUT Telkom PSB 70% - 150 Mbps"/>
    <s v="INDIBIZ"/>
    <m/>
    <m/>
    <d v="2026-08-17T13:00:00"/>
    <s v="2026-08-17 13:00:00 | Nama PIC : bapak Wandoyo No HP : 081231562018 Alt :  M Janji : (SENIN/17/AGUSTUS/2026) jam Pasang : 09:00 Note : hubungi pelanggan jika ingin kelokasi"/>
    <m/>
    <m/>
    <m/>
    <e v="#NUM!"/>
    <e v="#NUM!"/>
    <x v="1"/>
    <x v="29"/>
  </r>
  <r>
    <n v="2508"/>
    <n v="1002521270"/>
    <n v="3"/>
    <x v="7"/>
    <n v="4"/>
    <s v="KUDUS"/>
    <s v="PURWODADI"/>
    <s v="TRO"/>
    <s v="REG"/>
    <s v="AO"/>
    <s v="NEW SALES"/>
    <s v="1P INET"/>
    <s v="Completed (PS)"/>
    <s v="RBS-Regional 3"/>
    <d v="2026-08-12T08:46:56"/>
    <d v="2026-08-13T22:27:58"/>
    <n v="69363855"/>
    <m/>
    <n v="142515101047"/>
    <s v="SPBU 4458114 TOROH"/>
    <s v="ODP-TRO-FC/056 FC/D02/056.01"/>
    <s v="WO061554511"/>
    <m/>
    <m/>
    <m/>
    <n v="110.901409"/>
    <n v="-7.1715039999999997"/>
    <s v="|MN01996|MYIA-040129459675/POI/Mustofa Budi Santoso,M.Si./082226117055/4458114@gmail.com"/>
    <s v="MYIB_ASSISTANT"/>
    <m/>
    <m/>
    <m/>
    <m/>
    <m/>
    <m/>
    <m/>
    <m/>
    <s v="Management Janji"/>
    <s v="2026-08-13 08:00:00 | Nama PIC : Wibowo No HP : 082226117055 Alt :  M Janji : 13/08/2026 Jam Pasang : 08.00  - 13:00  NoteÃ‚Â :  hubungi terlebih dahulu sebelum ke lokasi, terima kasih."/>
    <s v="FCC"/>
    <d v="2026-12-08T08:55:52"/>
    <d v="2026-08-13T08:00:00"/>
    <m/>
    <s v="PS"/>
    <s v="TRO"/>
    <s v="NO ADDON"/>
    <n v="20260813"/>
    <s v="Completed"/>
    <s v="HSI Bisnis Promo HUT Telkom PSB 70% - 50 Mbps"/>
    <s v="INDIBIZ"/>
    <m/>
    <m/>
    <d v="2026-08-13T08:00:00"/>
    <s v="2026-08-13 08:00:00 | Nama PIC : Wibowo No HP : 082226117055 Alt :  M Janji : 13/08/2026 Jam Pasang : 08.00  - 13:00  NoteÃ‚Â :  hubungi terlebih dahulu sebelum ke lokasi, terima kasih."/>
    <n v="2026"/>
    <n v="8"/>
    <n v="13"/>
    <d v="2026-08-13T00:00:00"/>
    <n v="-0.33333333333575865"/>
    <x v="0"/>
    <x v="3"/>
  </r>
  <r>
    <n v="2509"/>
    <n v="1002512195"/>
    <n v="3"/>
    <x v="5"/>
    <n v="5"/>
    <s v="DENPASAR"/>
    <s v="JIMBARAN"/>
    <s v="JBR"/>
    <s v="REG"/>
    <s v="AO"/>
    <s v="NEW SALES"/>
    <m/>
    <s v="102 | FOLLOW UP COMPLETED"/>
    <s v="RBS-Regional 3"/>
    <d v="2026-08-06T12:04:53"/>
    <d v="2026-08-09T13:57:39"/>
    <n v="69359907"/>
    <m/>
    <n v="172415798690"/>
    <s v="VILLA SAHADEWA 78"/>
    <s v="ODP-JBR-FY/16"/>
    <s v="WO061186402"/>
    <m/>
    <m/>
    <m/>
    <n v="115.1409503"/>
    <n v="-8.8218001000000008"/>
    <s v="|MN02545|/CP IBU RINA/087840078118-087761045108/indorachel@gmail.com"/>
    <s v="Sales Force DBS"/>
    <m/>
    <m/>
    <m/>
    <m/>
    <m/>
    <m/>
    <m/>
    <m/>
    <s v="Management Janji"/>
    <s v="2026-08-08 13:00:00|Jam pemasangan : 12.00 Info Tambahan : Hubungi pelanggan dulu sebelum ke lokasi terimakasih  |40951378|MYDITA"/>
    <s v="FCC"/>
    <d v="2026-06-08T12:10:32"/>
    <d v="2026-08-08T13:00:00"/>
    <m/>
    <s v="REVOKE"/>
    <s v="JBR"/>
    <s v="NO ADDON"/>
    <m/>
    <s v="Follow Up Revoke Completed, New Order ID : SC1002516512"/>
    <s v="- 11_11446;Biaya PSB HSI EBIS Tunai di Depan ~ 11[150000]  - E25061;E25061 ~ ES25 - Paket HSI Basic (HSIEF) Khusus Winback 2.0[0]  - E25061~null~E25061_UNL;UNL ~ Internet-Link Unlimited Internet Usage ~ E25061[0]  - E25061~null~105351;E25061||11||Abodemen"/>
    <s v="INDIBIZ"/>
    <m/>
    <m/>
    <d v="2026-08-08T13:00:00"/>
    <s v="2026-08-08 13:00:00|Jam pemasangan : 12.00 Info Tambahan : Hubungi pelanggan dulu sebelum ke lokasi terimakasih  |40951378|MYDITA"/>
    <m/>
    <m/>
    <m/>
    <e v="#NUM!"/>
    <e v="#NUM!"/>
    <x v="1"/>
    <x v="30"/>
  </r>
  <r>
    <n v="2510"/>
    <n v="1002515522"/>
    <n v="3"/>
    <x v="7"/>
    <n v="4"/>
    <s v="KUDUS"/>
    <s v="PURWODADI"/>
    <s v="WRO"/>
    <s v="DPS"/>
    <s v="AO"/>
    <s v="NEW SALES"/>
    <m/>
    <s v="Completed (PS)"/>
    <s v="DPS-Logistic &amp; Manufacturing"/>
    <d v="2026-08-07T20:07:57"/>
    <d v="2026-08-12T14:02:29"/>
    <n v="69361189"/>
    <m/>
    <n v="142509107169"/>
    <s v="PT Nusantara Ekspres Kilat Hub Ngaringan"/>
    <s v="ODP-WRO-FL/052"/>
    <s v="WO061211640"/>
    <m/>
    <m/>
    <m/>
    <n v="111.2156152"/>
    <n v="-7.0496254"/>
    <s v="P26-204347 ; PIC Dhimas Permadi Okta, dhimas.dewa@spxexpress.com, 085647823280  "/>
    <s v="TAM"/>
    <m/>
    <m/>
    <m/>
    <m/>
    <m/>
    <m/>
    <m/>
    <m/>
    <s v="Management Janji"/>
    <s v="P26-204347 ; PIC Dhimas Permadi Okta, dhimas.dewa@spxexpress.com, 085647823280  "/>
    <s v="FCC"/>
    <d v="2026-07-08T20:10:53"/>
    <m/>
    <m/>
    <s v="PS"/>
    <s v="WRO"/>
    <s v="NO ADDON"/>
    <n v="20260812"/>
    <s v="Completed"/>
    <s v="- 11_11450;Biaya PSB Reguler HSI EBIS ~ 11[150000]  - SP_NOSS;SP_NOSS ~ Internet NOSS Multispeed Network[0]  - SP_NOSS;SP_NOSS ~ Internet NOSS Multispeed Network[0]  - E23015;E23015 ~ ES23 - Perangkat ONT[0]  - E23015~null~44292;E23015||11||Abodemen 0[0] "/>
    <s v="INDIBIZ"/>
    <m/>
    <m/>
    <d v="2026-08-10T13:30:00"/>
    <s v="P26-204347 ; PIC Dhimas Permadi Okta, dhimas.dewa@spxexpress.com, 085647823280  "/>
    <n v="2026"/>
    <n v="8"/>
    <n v="12"/>
    <d v="2026-08-12T00:00:00"/>
    <n v="1.4375"/>
    <x v="2"/>
    <x v="3"/>
  </r>
  <r>
    <n v="2511"/>
    <n v="1002519473"/>
    <n v="3"/>
    <x v="6"/>
    <n v="5"/>
    <s v="SIDOARJO"/>
    <s v="INNER - JATIM TIMUR"/>
    <s v="TUN"/>
    <s v="REG"/>
    <s v="AO"/>
    <s v="NEW SALES"/>
    <m/>
    <s v="MIA - INVALID SURVEY"/>
    <s v="RBS-Regional 3"/>
    <d v="2026-08-11T11:17:30"/>
    <d v="2026-08-12T09:53:39"/>
    <n v="69363119"/>
    <m/>
    <n v="152327226347"/>
    <s v="SD MUHAMMADIYAH 2 TULANGAN"/>
    <s v="ODP-TUN-FX/24"/>
    <s v="WO061532655"/>
    <m/>
    <m/>
    <m/>
    <n v="112.64730691909701"/>
    <n v="-7.4741363238329699"/>
    <s v="|MN01572|/SD MUHAMMADIYAH 2 TULANGAN/WINBACK 2.0 HSI B2B (1:1) 50MBPS 355RB PSB DISC 70%/sekolahkreatifsdmuda@gmail.com/MUKHAMAD NUR AZIZ/81231441670"/>
    <s v="Sales Force DBS"/>
    <m/>
    <m/>
    <m/>
    <m/>
    <m/>
    <m/>
    <m/>
    <m/>
    <s v="Management Janji"/>
    <s v="2026-08-12 15:00:00|Nama PIC : BAPAK AZIZ No HP : 081231441670 Alt :  M Janji : (RABU/12/AGUSTUS/2026) jam Pasang : 09:00 Note : hubungi pelanggan jika ingin kelokasi|40961371|MYDITA"/>
    <s v="FCC"/>
    <d v="2026-11-08T11:40:03"/>
    <d v="2026-08-12T15:00:00"/>
    <m/>
    <s v="SURVEY_NEW_MANJA"/>
    <s v="TUN"/>
    <s v="NO ADDON"/>
    <m/>
    <s v="MIE - INVALID SURVEY - ODP Jauh"/>
    <s v="- 11_11446;Biaya PSB HSI EBIS Tunai di Depan ~ 11[150000]  - SP_NOSS;SP_NOSS ~ Internet NOSS Multispeed Network[0]  - SP_NOSS;SP_NOSS ~ Internet NOSS Multispeed Network[0]  - E23015;E23015 ~ ES23 - Perangkat ONT[0]  - E23015~null~44292;E23015||11||Abodeme"/>
    <s v="INDIBIZ"/>
    <m/>
    <m/>
    <d v="2026-08-12T15:00:00"/>
    <s v="2026-08-12 15:00:00|Nama PIC : BAPAK AZIZ No HP : 081231441670 Alt :  M Janji : (RABU/12/AGUSTUS/2026) jam Pasang : 09:00 Note : hubungi pelanggan jika ingin kelokasi|40961371|MYDITA"/>
    <m/>
    <m/>
    <m/>
    <e v="#NUM!"/>
    <e v="#NUM!"/>
    <x v="1"/>
    <x v="17"/>
  </r>
  <r>
    <n v="2512"/>
    <n v="1002525242"/>
    <n v="3"/>
    <x v="7"/>
    <n v="4"/>
    <s v="SOLO"/>
    <s v="BOYOLALI"/>
    <s v="BYL"/>
    <s v="REG"/>
    <s v="AO"/>
    <s v="NEW SALES"/>
    <s v="1P INET"/>
    <s v="Completed (PS)"/>
    <s v="RBS-Regional 3"/>
    <d v="2026-08-13T19:07:56"/>
    <d v="2026-08-14T13:59:51"/>
    <n v="69365536"/>
    <m/>
    <n v="143553212617"/>
    <s v="SPPG Boyolali Gladagsari Kaligentong"/>
    <s v="ODP-BYL-FH/144"/>
    <s v="WO061703358"/>
    <m/>
    <m/>
    <m/>
    <n v="110.542330741882"/>
    <n v="-7.4500391527858998"/>
    <s v="|MN00372|MYIA-061998966550/POI/Kukuh Nurcahyo/085900032123/sppggladagsarikaligentong@gmail.com"/>
    <s v="MYIB_ASSISTANT"/>
    <m/>
    <m/>
    <m/>
    <m/>
    <m/>
    <m/>
    <m/>
    <m/>
    <s v="Management Janji"/>
    <s v="2026-08-15 08:00:00 | Nama Pic : BP KUKUH No Hp Pic : 085900032123 Jam Pemasangan : 08:00 - 12.00 Tanggal Pemasangan : JUMAT 14 AGUSTUS 2026 Info Tambahan : Hubungi pelanggan sebelum datang ke lokasi"/>
    <s v="FCC"/>
    <s v="13-08-2026 19:10:02"/>
    <d v="2026-08-15T08:00:00"/>
    <m/>
    <s v="PS"/>
    <s v="BYL"/>
    <s v="NO ADDON"/>
    <n v="20260814"/>
    <s v="Completed"/>
    <s v="HSI Bisnis Promo HUT Telkom PSB 70% - 100 Mbps Dual Band"/>
    <s v="INDIBIZ"/>
    <m/>
    <m/>
    <d v="2026-08-15T08:00:00"/>
    <s v="2026-08-15 08:00:00 | Nama Pic : BP KUKUH No Hp Pic : 085900032123 Jam Pemasangan : 08:00 - 12.00 Tanggal Pemasangan : JUMAT 14 AGUSTUS 2026 Info Tambahan : Hubungi pelanggan sebelum datang ke lokasi"/>
    <n v="2026"/>
    <n v="8"/>
    <n v="14"/>
    <d v="2026-08-14T00:00:00"/>
    <n v="-1.3333333333357587"/>
    <x v="0"/>
    <x v="3"/>
  </r>
  <r>
    <n v="2513"/>
    <n v="1002508987"/>
    <n v="3"/>
    <x v="1"/>
    <n v="5"/>
    <s v="MADURA"/>
    <s v="BANGKALAN"/>
    <s v="KML"/>
    <s v="REG"/>
    <s v="AO"/>
    <s v="NEW SALES"/>
    <m/>
    <s v="CANCEL COMPLETED"/>
    <s v="RBS-Regional 3"/>
    <d v="2026-08-04T15:44:12"/>
    <d v="2026-08-07T15:48:56"/>
    <n v="69358464"/>
    <m/>
    <n v="152436204011"/>
    <s v="Toko Santriawan UTM"/>
    <s v="ODP-KML-FF/47"/>
    <m/>
    <m/>
    <m/>
    <m/>
    <n v="112.7226233"/>
    <n v="-7.1128659000000001"/>
    <s v="|MN02600|/Toko Santriawan UTM/HSI Bisnis Promo HUT Telkom (1:1) 50 Mbps (Rp 355.000) PSB Rp 150.000/087892187243/oohppp858@gmail.com/Salman Al Farisi/-7.12603,112.7242751,769/Jln. Raya Telang GG 2 ,Kama Bangkalan"/>
    <s v="Sales Force DBS"/>
    <m/>
    <m/>
    <m/>
    <m/>
    <m/>
    <m/>
    <m/>
    <m/>
    <m/>
    <m/>
    <m/>
    <d v="2026-04-08T15:55:14"/>
    <m/>
    <m/>
    <s v="REJECT_FCC"/>
    <s v="KML"/>
    <s v="NO ADDON"/>
    <m/>
    <s v="DECLINE : Decline - Batal Order SOPHAN SOPYAN 40900827|MYDITA"/>
    <s v="- 11_11446;Biaya PSB HSI EBIS Tunai di Depan ~ 11[150000]  - E25060;E25060 ~ ES25 - Paket HSI Bisnis (HSIE) Khusus Winback 2.0[0]  - E25060~null~E25060_UNL;UNL ~ Internet-Link Unlimited Internet Usage ~ E25060[0]  - E25060~null~105343;E25060||11||Abodemen"/>
    <s v="INDIBIZ"/>
    <m/>
    <m/>
    <m/>
    <m/>
    <m/>
    <m/>
    <m/>
    <e v="#NUM!"/>
    <e v="#NUM!"/>
    <x v="1"/>
    <x v="1"/>
  </r>
  <r>
    <n v="2514"/>
    <n v="1002527049"/>
    <n v="3"/>
    <x v="7"/>
    <n v="4"/>
    <s v="KUDUS"/>
    <s v="PURWODADI"/>
    <s v="WRO"/>
    <s v="REG"/>
    <s v="AO"/>
    <s v="NEW SALES"/>
    <m/>
    <s v="Completed (PS)"/>
    <s v="RBS-Regional 3"/>
    <d v="2026-08-14T16:01:19"/>
    <d v="2026-08-15T09:18:58"/>
    <n v="69362839"/>
    <m/>
    <n v="142509107252"/>
    <s v="SMP PLUS MAMBAUS SHOLIHIN"/>
    <s v="ODP-WRO-FK/112"/>
    <s v="WO061767943"/>
    <m/>
    <m/>
    <m/>
    <n v="111.14060000000001"/>
    <n v="-7.1637199999999996"/>
    <s v="|MN00410|MYIA-031124116376/POI/ADIB BURROCHMAN/081336938046/smpplusmambaussholihin2019@gmail.com"/>
    <s v="Amex"/>
    <m/>
    <m/>
    <m/>
    <m/>
    <m/>
    <m/>
    <m/>
    <m/>
    <s v="Management Janji"/>
    <s v="2026-08-12 08:00:00 | M Janji : (12/08/2026)  jam Pasang : 09:00  Note : hubungi pelanggan jika ingin kelokasi  "/>
    <s v="FCC"/>
    <s v="14-08-2026 16:10:01"/>
    <m/>
    <m/>
    <s v="PS"/>
    <s v="WRO"/>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2 08:00:00 | M Janji : (12/08/2026)  jam Pasang : 09:00  Note : hubungi pelanggan jika ingin kelokasi  "/>
    <n v="2026"/>
    <n v="8"/>
    <n v="15"/>
    <d v="2026-08-15T00:00:00"/>
    <n v="0.70833333333575865"/>
    <x v="0"/>
    <x v="3"/>
  </r>
  <r>
    <n v="2515"/>
    <n v="1002524252"/>
    <n v="3"/>
    <x v="3"/>
    <n v="4"/>
    <s v="MAGELANG"/>
    <s v="KEBUMEN"/>
    <s v="KTW"/>
    <s v="REG"/>
    <s v="AO"/>
    <s v="NEW SALES"/>
    <s v="1P INET"/>
    <s v="Completed (PS)"/>
    <s v="RBS-Regional 3"/>
    <d v="2026-08-13T13:25:56"/>
    <d v="2026-08-14T11:33:59"/>
    <n v="69365150"/>
    <m/>
    <n v="141176104629"/>
    <s v="SMP IT AL FURQAN AMBAL"/>
    <s v="ODP-KTW-FAD/056 FAD/D03/056.01"/>
    <s v="WO061669804"/>
    <m/>
    <m/>
    <m/>
    <n v="109.7312804"/>
    <n v="-7.7212239999999897"/>
    <s v="|MN00664|MYIA-026012716239/POI/Meilia Puspita Utama/0895325669755/meiliapuspitautama@gmail.com"/>
    <s v="MYIB_ASSISTANT"/>
    <m/>
    <m/>
    <m/>
    <m/>
    <m/>
    <m/>
    <m/>
    <m/>
    <s v="Management Janji"/>
    <s v="2026-08-14 13:00:00 | Nama Pic : IBU MEILIA No Hp Pic : 0895325669755 Jam Pemasangan : 08:00 - 12.00 Tanggal Pemasangan : JUMAT 14 AGUSTUS 2026 Info Tambahan : Hubungi pelanggan sebelum datang ke lokasi"/>
    <s v="FCC"/>
    <s v="13-08-2026 13:39:51"/>
    <d v="2026-08-14T13:00:00"/>
    <m/>
    <s v="PS"/>
    <s v="KTW"/>
    <s v="NO ADDON"/>
    <n v="20260814"/>
    <s v="Completed"/>
    <s v="HSI Bisnis Promo HUT Telkom PSB 70% - 150 Mbps"/>
    <s v="INDIBIZ"/>
    <m/>
    <m/>
    <d v="2026-08-14T13:00:00"/>
    <s v="2026-08-14 13:00:00 | Nama Pic : IBU MEILIA No Hp Pic : 0895325669755 Jam Pemasangan : 08:00 - 12.00 Tanggal Pemasangan : JUMAT 14 AGUSTUS 2026 Info Tambahan : Hubungi pelanggan sebelum datang ke lokasi"/>
    <n v="2026"/>
    <n v="8"/>
    <n v="14"/>
    <d v="2026-08-14T00:00:00"/>
    <n v="-0.54166666666424135"/>
    <x v="0"/>
    <x v="3"/>
  </r>
  <r>
    <n v="2516"/>
    <n v="1002523821"/>
    <n v="3"/>
    <x v="1"/>
    <n v="5"/>
    <s v="SBY UTARA"/>
    <s v="TANDES"/>
    <s v="KRP"/>
    <s v="DPS"/>
    <s v="AO"/>
    <s v="NEW SALES"/>
    <m/>
    <s v="OSS - FALLOUT"/>
    <s v="DPS-Financial &amp; Welfare"/>
    <d v="2026-08-13T10:57:36"/>
    <d v="2026-08-13T14:28:49"/>
    <n v="60251615"/>
    <m/>
    <n v="152415234867"/>
    <s v="PT BFI FINANCE INDONESIA"/>
    <s v="ODP-KRP-FCD/02"/>
    <s v="WO061651369"/>
    <m/>
    <m/>
    <m/>
    <n v="112.6948242"/>
    <n v="-7.3429013000000003"/>
    <s v="DPS FWS P26-204359  AM Risalatul Haq Anasha 085121502622 Pic Lokasi  Rangga 085701800090"/>
    <s v="Account Manager"/>
    <m/>
    <m/>
    <m/>
    <m/>
    <m/>
    <m/>
    <m/>
    <m/>
    <s v="Management Janji"/>
    <s v="PSB HSI BUNDLING NETMONK 50 MBPS"/>
    <s v="FCC"/>
    <s v="13-08-2026 11:10:22"/>
    <m/>
    <s v="Kendala Pelanggan"/>
    <s v="FO_WFM"/>
    <s v="KRP"/>
    <s v="NETMONK"/>
    <m/>
    <s v="Provisioning Failed|WFM|INF009036748|PP_-7.333358,112.6956935_-7.342898639790543, 112.69481078894992, MANJA HARI SELASA 18/08"/>
    <s v="- 11_11450;Biaya PSB Reguler HSI EBIS ~ 11[500000]  - SP_NOSS;SP_NOSS ~ Internet NOSS Multispeed Network[0]  - E23046;E23046 ~ ES23 - Paket HSI Bisnis[0]  - E23046~null~E23046_UNL;UNL ~ Internet-Link Unlimited Internet Usage ~ E23046[0]  - E23046~null~448"/>
    <s v="INDIBIZ"/>
    <m/>
    <m/>
    <d v="2026-08-13T15:00:00"/>
    <s v="PSB HSI BUNDLING NETMONK 50 MBPS"/>
    <m/>
    <m/>
    <m/>
    <e v="#NUM!"/>
    <e v="#NUM!"/>
    <x v="1"/>
    <x v="27"/>
  </r>
  <r>
    <n v="2517"/>
    <n v="1002510416"/>
    <n v="3"/>
    <x v="5"/>
    <n v="5"/>
    <s v="DENPASAR"/>
    <s v="JIMBARAN"/>
    <s v="JBR"/>
    <s v="REG"/>
    <s v="AO"/>
    <s v="NEW SALES"/>
    <m/>
    <s v="QC MIA - INVALID QUALITY CONTROL MIA"/>
    <s v="RBS-Regional 3"/>
    <d v="2026-08-05T12:46:36"/>
    <d v="2026-08-12T18:56:22"/>
    <n v="69359109"/>
    <m/>
    <n v="172415798687"/>
    <s v="VILLA SAHADEWA 78"/>
    <s v="ODP-JBR-FY/14"/>
    <m/>
    <m/>
    <m/>
    <m/>
    <n v="115.140953236957"/>
    <n v="-8.8217404720708608"/>
    <s v="|MN02545|/PIC DIAH ADE JUNIARTI/087840078118-087761045108/indorachel@gmail.com"/>
    <s v="Sales Force DBS"/>
    <m/>
    <m/>
    <m/>
    <m/>
    <m/>
    <m/>
    <m/>
    <m/>
    <m/>
    <m/>
    <m/>
    <d v="2026-05-08T12:55:33"/>
    <m/>
    <m/>
    <s v="QC1"/>
    <s v="JBR"/>
    <s v="NO ADDON"/>
    <m/>
    <s v="QC MIA - INVALID QUALITY CONTROL MIA - Foto Dokumen Usaha Tidak Valid - Lampirkan dokumen NIB/SIUP/IUMK/SKU atas nama usaha t"/>
    <s v="- 11_11446;Biaya PSB HSI EBIS Tunai di Depan ~ 11[150000]  - SP_NOSS;SP_NOSS ~ Internet NOSS Multispeed Network[0]  - SP_NOSS;SP_NOSS ~ Internet NOSS Multispeed Network[0]  - E25061;E25061 ~ ES25 - Paket HSI Basic (HSIEF) Khusus Winback 2.0[0]  - E25061~n"/>
    <s v="INDIBIZ"/>
    <m/>
    <m/>
    <m/>
    <m/>
    <m/>
    <m/>
    <m/>
    <e v="#NUM!"/>
    <e v="#NUM!"/>
    <x v="1"/>
    <x v="30"/>
  </r>
  <r>
    <n v="2518"/>
    <n v="1002518221"/>
    <n v="3"/>
    <x v="4"/>
    <n v="4"/>
    <s v="PEKALONGAN"/>
    <s v="SLAWI"/>
    <s v="ADW"/>
    <s v="DGS"/>
    <s v="AO"/>
    <s v="NEW SALES"/>
    <m/>
    <s v="102 | FOLLOW UP COMPLETED"/>
    <s v="DGS-B2B TREG"/>
    <d v="2026-08-10T15:11:02"/>
    <d v="2026-08-12T12:08:42"/>
    <n v="69362612"/>
    <m/>
    <n v="146282105538"/>
    <s v="Kantor Bapas Tegal"/>
    <s v="ODP-ADW-FA/008"/>
    <s v="WO061419283"/>
    <m/>
    <m/>
    <m/>
    <n v="109.1386134"/>
    <n v="-6.9529582999999997"/>
    <s v="DGS HSI | BUDIYANTO ZHEZA ARDANA | NIK. 960209 | TREG 3 | HSI 1S 50MB | 439.000 | PIC DARYOTO 085860762926 "/>
    <s v="Account Manager"/>
    <m/>
    <m/>
    <m/>
    <m/>
    <m/>
    <m/>
    <m/>
    <m/>
    <s v="Management Janji"/>
    <s v="OK"/>
    <s v="FCC"/>
    <d v="2026-10-08T15:25:39"/>
    <m/>
    <s v="Kendala Teknik"/>
    <s v="REVOKE"/>
    <s v="ADW"/>
    <s v="NO ADDON"/>
    <m/>
    <s v="Follow Up Revoke Completed, New Order ID : SC1002521957"/>
    <s v="- 11_11450;Biaya PSB Reguler HSI EBIS ~ 11[150000]  - SP_NOSS;SP_NOSS ~ Internet NOSS Multispeed Network[0]  - SP_NOSS;SP_NOSS ~ Internet NOSS Multispeed Network[0]  - E23046;E23046 ~ ES23 - Paket HSI Bisnis[0]  - E23046~null~E23046_UNL;UNL ~ Internet-Lin"/>
    <s v="INDIBIZ"/>
    <m/>
    <m/>
    <d v="2026-08-10T12:00:00"/>
    <s v="OK"/>
    <m/>
    <m/>
    <m/>
    <e v="#NUM!"/>
    <e v="#NUM!"/>
    <x v="1"/>
    <x v="3"/>
  </r>
  <r>
    <n v="2519"/>
    <n v="1002515891"/>
    <n v="3"/>
    <x v="2"/>
    <n v="5"/>
    <s v="KEDIRI"/>
    <s v="TULUNGAGUNG"/>
    <s v="TUL"/>
    <s v="REG"/>
    <s v="AO"/>
    <s v="NEW SALES"/>
    <s v="1P INET"/>
    <s v="Completed (PS)"/>
    <s v="RBS-Regional 3"/>
    <d v="2026-08-08T12:40:56"/>
    <d v="2026-08-10T10:01:11"/>
    <n v="69361430"/>
    <m/>
    <n v="152606246406"/>
    <s v="UD. HARMI SULISTYORINI (SPBU Pertamina 54.662.26)"/>
    <s v="ODP-TUL-FN/89 FN/D04/89.01"/>
    <s v="WO061256141"/>
    <m/>
    <m/>
    <m/>
    <n v="111.87668556195"/>
    <n v="-8.0668669997057592"/>
    <s v="|MN02702|MYIA-008536462857/POI/FIANA MARZANU/08578578102/spbubsgroup26@gmail.com"/>
    <s v="MYIB_ASSISTANT"/>
    <m/>
    <m/>
    <m/>
    <m/>
    <m/>
    <m/>
    <m/>
    <m/>
    <s v="Management Janji"/>
    <s v="2026-08-09 13:00:00 | Nama Pic : bp FIANA MARZANU No Hp Pic : 085785781025 No alt : - Jam Pemasangan : pagi  Tanggal Pemasangan : 9 Agustus 2026"/>
    <s v="FCC"/>
    <d v="2026-08-08T12:55:02"/>
    <d v="2026-08-09T13:00:00"/>
    <m/>
    <s v="PS"/>
    <s v="TUL"/>
    <s v="NO ADDON"/>
    <n v="20260810"/>
    <s v="Completed"/>
    <s v="HSI Bisnis Promo HUT Telkom PSB 70% - 50 Mbps"/>
    <s v="INDIBIZ"/>
    <m/>
    <m/>
    <d v="2026-08-09T13:00:00"/>
    <s v="2026-08-09 13:00:00 | Nama Pic : bp FIANA MARZANU No Hp Pic : 085785781025 No alt : - Jam Pemasangan : pagi  Tanggal Pemasangan : 9 Agustus 2026"/>
    <n v="2026"/>
    <n v="8"/>
    <n v="10"/>
    <d v="2026-08-10T00:00:00"/>
    <n v="0.45833333333575865"/>
    <x v="0"/>
    <x v="28"/>
  </r>
  <r>
    <n v="2520"/>
    <n v="1002519234"/>
    <n v="3"/>
    <x v="3"/>
    <n v="4"/>
    <s v="MAGELANG"/>
    <s v="KEBUMEN"/>
    <s v="KAK"/>
    <s v="REG"/>
    <s v="AO"/>
    <s v="NEW SALES"/>
    <s v="1P INET"/>
    <s v="102 | FOLLOW UP COMPLETED"/>
    <s v="RBS-Regional 3"/>
    <d v="2026-08-11T10:19:56"/>
    <d v="2026-08-13T12:42:27"/>
    <n v="69363022"/>
    <m/>
    <n v="141177105416"/>
    <s v="PEMERINTAH DESA KEDALEMANWETAN"/>
    <s v="ODP-KAK-FAH/059 FAH/D03/059.01"/>
    <s v="WO061472195"/>
    <m/>
    <m/>
    <m/>
    <n v="109.507271"/>
    <n v="-7.7346252"/>
    <s v="|MN00662|MYIA-082797876696/POI/Asep/085290461690/pemdeskedalemanwetan@gmail.com"/>
    <s v="MYIB_ASSISTANT"/>
    <m/>
    <m/>
    <m/>
    <m/>
    <m/>
    <m/>
    <m/>
    <m/>
    <s v="Management Janji"/>
    <s v="2026-08-12 08:00:00 | Jam pemasangan : 08.00 - 12.00 Info Tambahan : Hubungi pelanggan dulu sebelum ke lokasi terimakasih "/>
    <s v="FCC"/>
    <d v="2026-11-08T10:39:50"/>
    <d v="2026-08-12T08:00:00"/>
    <s v="Kendala Pelanggan"/>
    <s v="REVOKE"/>
    <s v="KAK"/>
    <s v="NO ADDON"/>
    <m/>
    <s v="Follow Up Revoke Completed, New Order ID : SC1002524126"/>
    <s v="HSI Bisnis Basic Promo HUT Telkom PSB 70% - 50 Mbps"/>
    <s v="INDIBIZ"/>
    <m/>
    <m/>
    <d v="2026-08-12T08:00:00"/>
    <s v="2026-08-12 08:00:00 | Jam pemasangan : 08.00 - 12.00 Info Tambahan : Hubungi pelanggan dulu sebelum ke lokasi terimakasih "/>
    <m/>
    <m/>
    <m/>
    <e v="#NUM!"/>
    <e v="#NUM!"/>
    <x v="1"/>
    <x v="3"/>
  </r>
  <r>
    <n v="2521"/>
    <n v="1002529691"/>
    <n v="3"/>
    <x v="4"/>
    <n v="4"/>
    <s v="PEKALONGAN"/>
    <s v="BREBES"/>
    <s v="BKA"/>
    <s v="REG"/>
    <s v="AO"/>
    <s v="NEW SALES"/>
    <m/>
    <s v="Completed (PS)"/>
    <s v="RBS-Regional 3"/>
    <d v="2026-08-16T13:47:25"/>
    <d v="2026-08-16T14:28:46"/>
    <n v="69366784"/>
    <m/>
    <n v="142205105761"/>
    <s v="Brilink cipelem"/>
    <s v="ODP-BKA-FJ/083"/>
    <s v="WO061879806"/>
    <m/>
    <m/>
    <m/>
    <n v="108.943833542327"/>
    <n v="-6.9124891086698801"/>
    <s v="MD|MYDB-20260815265461|EC50002/MC50042|Brilink cipelem|083160111643"/>
    <s v="MYDIGIBIZPARTNER"/>
    <m/>
    <m/>
    <m/>
    <m/>
    <m/>
    <m/>
    <m/>
    <m/>
    <s v="Management Janji"/>
    <s v="2026-08-16 08:00:00 | Tanggal pemasangan: 16/08/2026  Jam pemasangan : pagi / siang  Info Tambahan : Hubungi pelanggan dulu sebelum ke lokasi  terima kasih."/>
    <s v="FCC"/>
    <s v="16-08-2026 13:54:56"/>
    <m/>
    <m/>
    <s v="PS"/>
    <s v="BKA"/>
    <s v="NO ADDON"/>
    <n v="20260816"/>
    <s v="Completed"/>
    <s v="- 11_11446;Biaya PSB HSI EBIS Tunai di Depan ~ 11[150000]  - SP_NOSS;SP_NOSS ~ Internet NOSS Multispeed Network[0]  - SP_NOSS;SP_NOSS ~ Internet NOSS Multispeed Network[0]  - E23046;E23046 ~ ES23 - Paket HSI Bisnis[0]  - E23046~null~E23046_UNL;UNL ~ Inter"/>
    <s v="INDIBIZ"/>
    <m/>
    <m/>
    <d v="2026-08-16T07:00:00"/>
    <s v="2026-08-16 08:00:00 | Tanggal pemasangan: 16/08/2026  Jam pemasangan : pagi / siang  Info Tambahan : Hubungi pelanggan dulu sebelum ke lokasi  terima kasih."/>
    <n v="2026"/>
    <n v="8"/>
    <n v="16"/>
    <d v="2026-08-16T00:00:00"/>
    <n v="-0.29166666666424135"/>
    <x v="0"/>
    <x v="3"/>
  </r>
  <r>
    <n v="2522"/>
    <n v="1002504523"/>
    <n v="3"/>
    <x v="7"/>
    <n v="4"/>
    <s v="KUDUS"/>
    <s v="JEPARA"/>
    <s v="PEC"/>
    <s v="REG"/>
    <s v="AO"/>
    <s v="NEW SALES"/>
    <s v="1P INET"/>
    <s v="Completed (PS)"/>
    <s v="RBS-Regional 3"/>
    <d v="2026-08-01T12:31:56"/>
    <d v="2026-08-02T16:52:24"/>
    <n v="69356695"/>
    <m/>
    <n v="146593115331"/>
    <s v="Kaizen Home Service (AC &amp; Listrik)"/>
    <s v="ODP-PEC-FN/001"/>
    <s v="WO060641761"/>
    <m/>
    <m/>
    <m/>
    <n v="110.7395842"/>
    <n v="-6.6907300999999997"/>
    <s v="|MN01761|MYIA-052025500867/POI/khazinul Asror/085226507007/koziac07@gmail.com"/>
    <s v="MYIB_ASSISTANT"/>
    <m/>
    <m/>
    <m/>
    <m/>
    <m/>
    <m/>
    <m/>
    <m/>
    <s v="Management Janji"/>
    <s v="2026-08-02 13:00:00 | telp :085226507007 Tanggal pemasangan :02/08/2026 Jam pemasangan : pagi/siang Info Tambahan : Hubungi pelanggan dulu sebelum ke lokasi terima kasih"/>
    <s v="FCC"/>
    <d v="2026-01-08T12:40:34"/>
    <d v="2026-08-02T13:00:00"/>
    <m/>
    <s v="PS"/>
    <s v="PEC"/>
    <s v="NO ADDON"/>
    <n v="20260802"/>
    <s v="Completed"/>
    <s v="HSI Bisnis Promo HUT Telkom PSB 70% - 50 Mbps"/>
    <s v="INDIBIZ"/>
    <m/>
    <m/>
    <d v="2026-08-02T13:00:00"/>
    <s v="2026-08-02 13:00:00 | telp :085226507007 Tanggal pemasangan :02/08/2026 Jam pemasangan : pagi/siang Info Tambahan : Hubungi pelanggan dulu sebelum ke lokasi terima kasih"/>
    <n v="2026"/>
    <n v="8"/>
    <n v="2"/>
    <d v="2026-08-02T00:00:00"/>
    <n v="-0.54166666666424135"/>
    <x v="0"/>
    <x v="3"/>
  </r>
  <r>
    <n v="2523"/>
    <n v="1002504535"/>
    <n v="3"/>
    <x v="2"/>
    <n v="5"/>
    <s v="MALANG"/>
    <s v="BATU"/>
    <s v="BTU"/>
    <s v="REG"/>
    <s v="AO"/>
    <s v="NEW SALES"/>
    <m/>
    <s v="Completed (PS)"/>
    <s v="RBS-Regional 3"/>
    <d v="2026-08-01T12:49:22"/>
    <d v="2026-08-01T15:39:12"/>
    <n v="69343828"/>
    <m/>
    <n v="152707239166"/>
    <s v="JATIMPARK 1"/>
    <s v="ODP-BTU-FCE/33"/>
    <s v="WO060643882"/>
    <m/>
    <m/>
    <m/>
    <n v="112.443376"/>
    <n v="-7.865888"/>
    <s v="|MN02703|MYIA-028806572290/POI/Jemmy/08123305579/jemmy.indo@yahoo.com"/>
    <s v="Sales Profesional"/>
    <m/>
    <m/>
    <m/>
    <m/>
    <m/>
    <m/>
    <m/>
    <m/>
    <s v="Management Janji"/>
    <s v="2026-07-16 13:00:00 | Jam Pemasangan : 08:00 - 12.00  Tanggal Pemasangan : Kamis 16 JULI 2026  Info Tambahan : Hubungi pelanggan sebelum datang ke lokasi"/>
    <s v="FCC"/>
    <d v="2026-01-08T12:54:47"/>
    <m/>
    <m/>
    <s v="PS"/>
    <s v="BTU"/>
    <s v="NO ADDON"/>
    <n v="20260801"/>
    <s v="Completed"/>
    <s v="- 11_11446;Biaya PSB HSI EBIS Tunai di Depan ~ 11[150000]  - SP_NOSS;SP_NOSS ~ Internet NOSS Multispeed Network[0]  - SP_NOSS;SP_NOSS ~ Internet NOSS Multispeed Network[0]  - E25060;E25060 ~ ES25 - Paket HSI Bisnis (HSIE) Khusus Winback 2.0[0]  - E25060~n"/>
    <s v="INDIBIZ"/>
    <m/>
    <m/>
    <d v="2026-08-01T07:00:00"/>
    <s v="2026-07-16 13:00:00 | Jam Pemasangan : 08:00 - 12.00  Tanggal Pemasangan : Kamis 16 JULI 2026  Info Tambahan : Hubungi pelanggan sebelum datang ke lokasi"/>
    <n v="2026"/>
    <n v="8"/>
    <n v="1"/>
    <d v="2026-08-01T00:00:00"/>
    <n v="-0.29166666666424135"/>
    <x v="0"/>
    <x v="11"/>
  </r>
  <r>
    <n v="2524"/>
    <n v="1002509901"/>
    <n v="3"/>
    <x v="1"/>
    <n v="5"/>
    <s v="SBY UTARA"/>
    <s v="GRESIK"/>
    <s v="BPG"/>
    <s v="REG"/>
    <s v="AO"/>
    <s v="NEW SALES"/>
    <s v="1P INET"/>
    <s v="Completed (PS)"/>
    <s v="RBS-Regional 3"/>
    <d v="2026-08-05T10:08:57"/>
    <d v="2026-08-05T18:34:30"/>
    <n v="69358863"/>
    <m/>
    <n v="152443206746"/>
    <s v="toko wati"/>
    <s v="ODP-BPG-FE/12 FE/D03/12.01"/>
    <s v="WO060958253"/>
    <m/>
    <m/>
    <m/>
    <n v="112.499221153557"/>
    <n v="-7.2514319732109804"/>
    <s v="MD|MYDB-20260804264336|DN00001/MN00018|toko wati|087838502855"/>
    <s v="MYDIGIBIZPARTNER"/>
    <m/>
    <m/>
    <m/>
    <m/>
    <m/>
    <m/>
    <m/>
    <m/>
    <s v="Management Janji"/>
    <s v="2026-08-06 08:00:00 | Waktu pemasnagan : 06 Agustus 2026 Jam pemasangan : 08.00 - 12.00 Mohon hubungi pelanggan sebelum ke lokasi  Terima kasih"/>
    <s v="FCC"/>
    <d v="2026-05-08T10:09:56"/>
    <d v="2026-08-06T08:00:00"/>
    <m/>
    <s v="PS"/>
    <s v="BPG"/>
    <s v="NO ADDON"/>
    <n v="20260805"/>
    <s v="Completed"/>
    <s v="HSI Bisnis Promo HUT Telkom PSB 70% - 150 Mbps"/>
    <s v="INDIBIZ"/>
    <m/>
    <m/>
    <d v="2026-08-06T08:00:00"/>
    <s v="2026-08-06 08:00:00 | Waktu pemasnagan : 06 Agustus 2026 Jam pemasangan : 08.00 - 12.00 Mohon hubungi pelanggan sebelum ke lokasi  Terima kasih"/>
    <n v="2026"/>
    <n v="8"/>
    <n v="5"/>
    <d v="2026-08-05T00:00:00"/>
    <n v="-1.3333333333357587"/>
    <x v="0"/>
    <x v="15"/>
  </r>
  <r>
    <n v="2525"/>
    <n v="1002509255"/>
    <n v="3"/>
    <x v="3"/>
    <n v="4"/>
    <s v="MAGELANG"/>
    <s v="WONOSOBO"/>
    <s v="WOS"/>
    <s v="REG"/>
    <s v="AO"/>
    <s v="NEW SALES"/>
    <m/>
    <s v="FCC - HD1A - PROGRESS"/>
    <s v="RBS-Regional 3"/>
    <d v="2026-08-04T16:48:13"/>
    <d v="2026-08-04T16:49:14"/>
    <n v="69358594"/>
    <m/>
    <n v="141373127388"/>
    <s v="Sikembang Glamping"/>
    <m/>
    <m/>
    <m/>
    <m/>
    <m/>
    <n v="109.970172317775"/>
    <n v="-7.3364796434300503"/>
    <s v="AMRBS ; 402717 ; AMEX ; WIRA ; TREG3 ; MAGELANG ; 1S HSI BISNIS  300 Mbps ; Sony 082220777701; Sonicahyadi0806@gmail.com"/>
    <s v="Amex"/>
    <m/>
    <m/>
    <m/>
    <m/>
    <m/>
    <m/>
    <m/>
    <m/>
    <m/>
    <m/>
    <m/>
    <d v="2026-04-08T16:55:27"/>
    <m/>
    <m/>
    <s v="FCC"/>
    <s v="WOS"/>
    <s v="NO ADDON"/>
    <m/>
    <s v="MYDITA RBS - HD1A - PROGRESS"/>
    <s v="- 11_11446;Biaya PSB HSI EBIS Tunai di Depan ~ 11[150000]  - SP_NOSS;SP_NOSS ~ Internet NOSS Multispeed Network[0]  - SP_NOSS;SP_NOSS ~ Internet NOSS Multispeed Network[0]  - E23046;E23046 ~ ES23 - Paket HSI Bisnis[0]  - E23046~null~E23046_UNL;UNL ~ Inter"/>
    <s v="INDIBIZ"/>
    <m/>
    <m/>
    <m/>
    <m/>
    <m/>
    <m/>
    <m/>
    <e v="#NUM!"/>
    <e v="#NUM!"/>
    <x v="1"/>
    <x v="3"/>
  </r>
  <r>
    <n v="2526"/>
    <n v="1002512038"/>
    <n v="3"/>
    <x v="3"/>
    <n v="4"/>
    <s v="MAGELANG"/>
    <s v="KEBUMEN"/>
    <s v="KTW"/>
    <s v="REG"/>
    <s v="AO"/>
    <s v="NEW SALES"/>
    <s v="1P INET"/>
    <s v="Completed (PS)"/>
    <s v="RBS-Regional 3"/>
    <d v="2026-08-06T11:25:57"/>
    <d v="2026-08-07T11:56:55"/>
    <n v="69359821"/>
    <m/>
    <n v="141176104947"/>
    <s v="PEMDES BALINGASAL - KBM"/>
    <s v="ODP-KTW-FAK/028"/>
    <s v="WO061059880"/>
    <m/>
    <m/>
    <m/>
    <n v="109.793613614085"/>
    <n v="-7.66375820832166"/>
    <s v="|MN00664|MYIA-000047470872/POI/Udhi Purnomo/082322047770/pemdesbalingasal3@gmail.com"/>
    <s v="MYIB_ASSISTANT"/>
    <m/>
    <m/>
    <m/>
    <m/>
    <m/>
    <m/>
    <m/>
    <m/>
    <s v="Management Janji"/>
    <s v="2026-08-07 15:00:00 | Nama : BP UDHI PURNOMO No Hp : 082322047770 No Alt :  Tgl Pemasangan : 07 Agustus 2026 Interval : PAGI  Note : Hubungi pelanggan terlebih dahulu"/>
    <s v="FCC"/>
    <d v="2026-06-08T11:39:52"/>
    <d v="2026-08-07T15:00:00"/>
    <m/>
    <s v="PS"/>
    <s v="KTW"/>
    <s v="NO ADDON"/>
    <n v="20260807"/>
    <s v="Completed"/>
    <s v="HSI Bisnis Basic Promo HUT Telkom PSB 70% - 50 Mbps"/>
    <s v="INDIBIZ"/>
    <m/>
    <m/>
    <d v="2026-08-07T15:00:00"/>
    <s v="2026-08-07 15:00:00 | Nama : BP UDHI PURNOMO No Hp : 082322047770 No Alt :  Tgl Pemasangan : 07 Agustus 2026 Interval : PAGI  Note : Hubungi pelanggan terlebih dahulu"/>
    <n v="2026"/>
    <n v="8"/>
    <n v="7"/>
    <d v="2026-08-07T00:00:00"/>
    <n v="-0.625"/>
    <x v="0"/>
    <x v="3"/>
  </r>
  <r>
    <n v="2527"/>
    <n v="1002521825"/>
    <n v="3"/>
    <x v="6"/>
    <n v="5"/>
    <s v="JEMBER"/>
    <s v="BANYUWANGI"/>
    <s v="BWG"/>
    <s v="REG"/>
    <s v="AO"/>
    <s v="NEW SALES"/>
    <s v="1P INET"/>
    <s v="Completed (PS)"/>
    <s v="RBS-Regional 3"/>
    <d v="2026-08-12T11:34:57"/>
    <d v="2026-08-13T17:49:30"/>
    <n v="69364082"/>
    <m/>
    <n v="152503269642"/>
    <s v="TOKO ZUHFI"/>
    <s v="ODP-BWG-FAP/25 FAP/D03/25.01"/>
    <s v="WO061571687"/>
    <m/>
    <m/>
    <m/>
    <n v="114.3692267"/>
    <n v="-8.2192334999999996"/>
    <s v="MD|MYDB-20260811264929|DN00001/MN01010|TOKO ZUHFI|083851996075"/>
    <s v="MYDIGIBIZPARTNER"/>
    <m/>
    <m/>
    <m/>
    <m/>
    <m/>
    <m/>
    <m/>
    <m/>
    <s v="Management Janji"/>
    <s v="2026-08-13 08:00:00 | Tanggal Pemasangan : 13 Agustus 2026 Jam Pemasangan : 08:00 13:00 Info Tambahan : Hubungi pelanggan dulu sebelum ke lokasi terimakasih"/>
    <s v="FCC"/>
    <d v="2026-12-08T11:39:52"/>
    <d v="2026-08-13T08:00:00"/>
    <m/>
    <s v="PS"/>
    <s v="BWG"/>
    <s v="NO ADDON"/>
    <n v="20260813"/>
    <s v="Completed"/>
    <s v="HSI Bisnis Promo HUT Telkom PSB 70% - 300 Mbps"/>
    <s v="INDIBIZ"/>
    <m/>
    <m/>
    <d v="2026-08-13T08:00:00"/>
    <s v="2026-08-13 08:00:00 | Tanggal Pemasangan : 13 Agustus 2026 Jam Pemasangan : 08:00 13:00 Info Tambahan : Hubungi pelanggan dulu sebelum ke lokasi terimakasih"/>
    <n v="2026"/>
    <n v="8"/>
    <n v="13"/>
    <d v="2026-08-13T00:00:00"/>
    <n v="-0.33333333333575865"/>
    <x v="0"/>
    <x v="16"/>
  </r>
  <r>
    <n v="2528"/>
    <n v="1002530518"/>
    <n v="3"/>
    <x v="6"/>
    <n v="5"/>
    <s v="JEMBER"/>
    <s v="BANYUWANGI"/>
    <s v="PSG"/>
    <s v="REG"/>
    <s v="AO"/>
    <s v="NEW SALES"/>
    <s v="2P INET + VOICE"/>
    <s v="8 | OSS - PONR"/>
    <s v="RBS-Regional 3"/>
    <d v="2026-08-17T09:50:56"/>
    <d v="2026-08-18T07:49:19"/>
    <n v="69367883"/>
    <n v="3332816012"/>
    <n v="152521203440"/>
    <s v="toko jaya abadi sumberagung"/>
    <s v="ODP-PSG-FA/22 FA/D05/22.01"/>
    <s v="WO061914198"/>
    <m/>
    <m/>
    <m/>
    <n v="114.05022393912"/>
    <n v="-8.5839415905054199"/>
    <s v="MD|MYDB-20260816265774|DC30004/MC30053|toko jaya abadi sumberagung|085139140506"/>
    <s v="MYDIGIBIZPARTNER"/>
    <m/>
    <m/>
    <m/>
    <m/>
    <m/>
    <m/>
    <m/>
    <m/>
    <s v="Management Janji"/>
    <s v="2026-08-18 08:00:00 | Jam Pemasangan : 08:00 - 12.00 Tanggal Pemasangan : 18/08/2026 Info Tambahan : Hubungi pelanggan sebelum datang ke lokasi"/>
    <s v="FCC"/>
    <s v="17-08-2026 09:55:06"/>
    <d v="2026-08-18T08:00:00"/>
    <m/>
    <s v="ACT_COM"/>
    <s v="PSG"/>
    <s v="NO ADDON"/>
    <m/>
    <s v="PONR"/>
    <s v="HSI Bisnis Bundling Phone PSB 70% - Free 800 Menit Promo - 150 Mbps"/>
    <s v="INDIBIZ"/>
    <m/>
    <m/>
    <d v="2026-08-18T08:00:00"/>
    <s v="2026-08-18 08:00:00 | Jam Pemasangan : 08:00 - 12.00 Tanggal Pemasangan : 18/08/2026 Info Tambahan : Hubungi pelanggan sebelum datang ke lokasi"/>
    <m/>
    <m/>
    <m/>
    <e v="#NUM!"/>
    <e v="#NUM!"/>
    <x v="1"/>
    <x v="16"/>
  </r>
  <r>
    <n v="2529"/>
    <n v="1002519528"/>
    <n v="3"/>
    <x v="6"/>
    <n v="5"/>
    <s v="SIDOARJO"/>
    <s v="PASURUAN"/>
    <s v="PWS"/>
    <s v="REG"/>
    <s v="AO"/>
    <s v="NEW SALES"/>
    <s v="1P INET"/>
    <s v="OSS - FALLOUT"/>
    <s v="RBS-Regional 3"/>
    <d v="2026-08-11T11:25:56"/>
    <d v="2026-08-13T14:32:03"/>
    <n v="69363135"/>
    <m/>
    <n v="152740208090"/>
    <s v="SPBU Pertamina 54.671.04 / CV. SEMBILAN SEMBILAN TUBAN PERDANA"/>
    <s v="ODP-PWS-FL/50 FL/D04/50.01"/>
    <s v="WO061480526"/>
    <m/>
    <m/>
    <m/>
    <n v="112.7279127"/>
    <n v="-7.7418033999999896"/>
    <s v="|MN00398|MYIA-073765090162/POI/HANDINI RATIH SURYORINI/081329046359/holding99tuban@gmail.com"/>
    <s v="MYIB_ASSISTANT"/>
    <m/>
    <m/>
    <m/>
    <m/>
    <m/>
    <m/>
    <m/>
    <m/>
    <s v="Management Janji"/>
    <s v="2026-08-12 08:00:00 | telp : 081329046359 alt :  M Janji : (12/08/2026) jam Pasang :pagi / siang  Note : hubungi pelanggan jika ingin kelokasi"/>
    <s v="FCC"/>
    <d v="2026-11-08T11:40:03"/>
    <d v="2026-08-12T08:00:00"/>
    <s v="Kendala Pelanggan"/>
    <s v="FO_WFM"/>
    <s v="PWS"/>
    <s v="NO ADDON"/>
    <m/>
    <s v="Provisioning Failed|WFM|INF009036796|CANCEL PELANGGAN"/>
    <s v="HSI Bisnis Promo HUT Telkom PSB 70% - 50 Mbps"/>
    <s v="INDIBIZ"/>
    <m/>
    <m/>
    <d v="2026-08-12T08:00:00"/>
    <s v="2026-08-12 08:00:00 | telp : 081329046359 alt :  M Janji : (12/08/2026) jam Pasang :pagi / siang  Note : hubungi pelanggan jika ingin kelokasi"/>
    <m/>
    <m/>
    <m/>
    <e v="#NUM!"/>
    <e v="#NUM!"/>
    <x v="1"/>
    <x v="24"/>
  </r>
  <r>
    <n v="2530"/>
    <n v="1002513247"/>
    <n v="3"/>
    <x v="2"/>
    <n v="5"/>
    <s v="MADIUN"/>
    <s v="MADIUN"/>
    <s v="MNZ"/>
    <s v="DSS"/>
    <s v="AO"/>
    <s v="NEW SALES"/>
    <m/>
    <s v="Completed (PS)"/>
    <s v="DSS-Man &amp; Infrastructure"/>
    <d v="2026-08-06T16:52:14"/>
    <d v="2026-08-07T13:06:45"/>
    <n v="69360241"/>
    <m/>
    <n v="152601214979"/>
    <s v="PT. INKA MULTI SOLUSI TRADING - KANTOR SALAK"/>
    <s v="ODP-MNZ-FP/80"/>
    <s v="WO061105142"/>
    <m/>
    <m/>
    <m/>
    <n v="111.529173825193"/>
    <n v="-7.6427604080915996"/>
    <s v="AMDES;405605;CHUSNUL NUUR FADILLAH;PSB;300 MBPS INET ONLY;RAGIL IMAM UTOMO 082229690447"/>
    <s v="Account Manager"/>
    <m/>
    <m/>
    <m/>
    <m/>
    <m/>
    <m/>
    <m/>
    <m/>
    <s v="Management Janji"/>
    <s v="FF"/>
    <s v="FCC"/>
    <d v="2026-06-08T16:55:32"/>
    <m/>
    <m/>
    <s v="PS"/>
    <s v="MNZ"/>
    <s v="NO ADDON"/>
    <n v="20260807"/>
    <s v="Completed"/>
    <s v="- 11_11450;Biaya PSB Reguler HSI EBIS ~ 11[150000]  - SP_NOSS;SP_NOSS ~ Internet NOSS Multispeed Network[0]  - SP_NOSS;SP_NOSS ~ Internet NOSS Multispeed Network[0]  - E23015;E23015 ~ ES23 - Perangkat ONT[0]  - E23015~null~44292;E23015||11||Abodemen 0[0] "/>
    <s v="INDIBIZ"/>
    <m/>
    <m/>
    <d v="2026-08-06T20:30:00"/>
    <s v="FF"/>
    <n v="2026"/>
    <n v="8"/>
    <n v="7"/>
    <d v="2026-08-07T00:00:00"/>
    <n v="0.14583333333575865"/>
    <x v="0"/>
    <x v="20"/>
  </r>
  <r>
    <n v="2531"/>
    <n v="1002529609"/>
    <n v="3"/>
    <x v="2"/>
    <n v="5"/>
    <s v="MADIUN"/>
    <s v="PONOROGO"/>
    <s v="PON"/>
    <s v="REG"/>
    <s v="AO"/>
    <s v="NEW SALES"/>
    <s v="1P INET"/>
    <s v="Completed (PS)"/>
    <s v="RBS-Regional 3"/>
    <d v="2026-08-16T12:53:56"/>
    <d v="2026-08-17T14:06:17"/>
    <n v="69367482"/>
    <m/>
    <n v="152604231014"/>
    <s v="JUAL BELI LAPTOP"/>
    <s v="ODP-PON-FK/19 FK/D01/19.01"/>
    <s v="WO061872950"/>
    <m/>
    <m/>
    <m/>
    <n v="111.482943892478"/>
    <n v="-7.8120399719302496"/>
    <s v="MD|MYDB-20260816265638|DN00001/MN02053|JUAL BELI LAPTOP|085233618522"/>
    <s v="MYDIGIBIZPARTNER"/>
    <m/>
    <m/>
    <m/>
    <m/>
    <m/>
    <m/>
    <m/>
    <m/>
    <s v="Management Janji"/>
    <s v="2026-08-17 13:00:00 | Waktu pemasangan : 17 agustus 2026 Jam pemasangan : 08.00 - 12.00 Info Tambahan : Hubungi pelanggan dulu sebelum ke lokasi terimakasih "/>
    <s v="FCC"/>
    <s v="16-08-2026 12:55:02"/>
    <d v="2026-08-17T13:00:00"/>
    <m/>
    <s v="PS"/>
    <s v="PON"/>
    <s v="NO ADDON"/>
    <n v="20260817"/>
    <s v="Completed"/>
    <s v="HSI Bisnis Promo HUT Telkom PSB 70% - 300 Mbps"/>
    <s v="INDIBIZ"/>
    <m/>
    <m/>
    <d v="2026-08-17T13:00:00"/>
    <s v="2026-08-17 13:00:00 | Waktu pemasangan : 17 agustus 2026 Jam pemasangan : 08.00 - 12.00 Info Tambahan : Hubungi pelanggan dulu sebelum ke lokasi terimakasih "/>
    <n v="2026"/>
    <n v="8"/>
    <n v="17"/>
    <d v="2026-08-17T00:00:00"/>
    <n v="-0.54166666666424135"/>
    <x v="0"/>
    <x v="2"/>
  </r>
  <r>
    <n v="2532"/>
    <n v="1002516335"/>
    <n v="3"/>
    <x v="1"/>
    <n v="5"/>
    <s v="MADURA"/>
    <s v="BANGKALAN"/>
    <s v="OMB"/>
    <s v="REG"/>
    <s v="AO"/>
    <s v="NEW SALES"/>
    <s v="1P INET"/>
    <s v="Completed (PS)"/>
    <s v="RBS-Regional 3"/>
    <d v="2026-08-09T09:46:56"/>
    <d v="2026-08-10T23:35:45"/>
    <n v="69361727"/>
    <m/>
    <n v="152438901624"/>
    <s v="TOKO AL-AKHTAR"/>
    <s v="ODP-OMB-FC/12 FC/D04/12.01"/>
    <s v="WO061304469"/>
    <m/>
    <m/>
    <m/>
    <n v="113.387063518166"/>
    <n v="-6.9797071256527898"/>
    <s v="MD|MYDB-20260808264791|DN00001/MN02006|TOKO AL-AKHTAR|085731638550"/>
    <s v="MYDIGIBIZPARTNER"/>
    <m/>
    <m/>
    <m/>
    <m/>
    <m/>
    <m/>
    <m/>
    <m/>
    <s v="Management Janji"/>
    <s v="2026-08-10 08:00:00 | Nama PIC:  bp erik  No HP: 085731638550 Alt: Tanggal: 10/8/2026 Jam Pasang: Pagi Note: Hubungi sebelum ke lokasi, terimakasih."/>
    <s v="FCC"/>
    <d v="2026-09-08T09:55:03"/>
    <d v="2026-08-10T08:00:00"/>
    <m/>
    <s v="PS"/>
    <s v="OMB"/>
    <s v="NETMONK"/>
    <n v="20260810"/>
    <s v="Completed"/>
    <s v="HSI Bisnis Bundling Netmonk Promo 2026 PSB 70% - 150 Mbps"/>
    <s v="INDIBIZ"/>
    <m/>
    <m/>
    <d v="2026-08-10T08:00:00"/>
    <s v="2026-08-10 08:00:00 | Nama PIC:  bp erik  No HP: 085731638550 Alt: Tanggal: 10/8/2026 Jam Pasang: Pagi Note: Hubungi sebelum ke lokasi, terimakasih."/>
    <n v="2026"/>
    <n v="8"/>
    <n v="10"/>
    <d v="2026-08-10T00:00:00"/>
    <n v="-0.33333333333575865"/>
    <x v="0"/>
    <x v="1"/>
  </r>
  <r>
    <n v="2533"/>
    <n v="1002521996"/>
    <n v="3"/>
    <x v="3"/>
    <n v="4"/>
    <s v="MAGELANG"/>
    <s v="MUNTILAN"/>
    <s v="MUN"/>
    <s v="REG"/>
    <s v="AO"/>
    <s v="NEW SALES"/>
    <m/>
    <s v="Completed (PS)"/>
    <s v="RBS-Regional 3"/>
    <d v="2026-08-12T12:32:38"/>
    <d v="2026-08-15T16:08:20"/>
    <n v="69364158"/>
    <m/>
    <n v="141146114825"/>
    <s v="SMK MUHAMMADIYAH 2 MUNTILAN"/>
    <s v="ODP-MUN-FAH/027"/>
    <s v="WO061655051"/>
    <m/>
    <m/>
    <m/>
    <n v="110.283558490874"/>
    <n v="-7.5742070200745797"/>
    <s v="AMRBS ; 920111 ; AM ; BINDA ANISSA ; TREG3 ; MAGELANG ; PSB 1S HSI  BISNIS 1:1 50 MB; 081210166085 NOVIC SETIAJI PANUNTUN;  smkmuh2muntilan@gmail.com"/>
    <s v="Account Manager"/>
    <m/>
    <m/>
    <m/>
    <m/>
    <m/>
    <m/>
    <m/>
    <m/>
    <s v="Management Janji"/>
    <s v="2026-08-15 08:00:00|Nama Pic : BP NOVI No Hp Pic : 081210166085 Jam Pemasangan : 08:00 - 12.00 Tanggal Pemasangan : JUMAT 14 AGUSTUS 2026 Info Tambahan : Hubungi pelanggan sebelum datang ke lokasi|40961370|MYDITA"/>
    <s v="FCC"/>
    <d v="2026-12-08T12:39:53"/>
    <d v="2026-08-15T08:00:00"/>
    <m/>
    <s v="PS"/>
    <s v="MUN"/>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8:00:00"/>
    <s v="2026-08-15 08:00:00|Nama Pic : BP NOVI No Hp Pic : 081210166085 Jam Pemasangan : 08:00 - 12.00 Tanggal Pemasangan : JUMAT 14 AGUSTUS 2026 Info Tambahan : Hubungi pelanggan sebelum datang ke lokasi|40961370|MYDITA"/>
    <n v="2026"/>
    <n v="8"/>
    <n v="15"/>
    <d v="2026-08-15T00:00:00"/>
    <n v="-0.33333333333575865"/>
    <x v="0"/>
    <x v="3"/>
  </r>
  <r>
    <n v="2534"/>
    <n v="1002515843"/>
    <n v="3"/>
    <x v="2"/>
    <n v="5"/>
    <s v="MALANG"/>
    <s v="BATU"/>
    <s v="BTU"/>
    <s v="REG"/>
    <s v="AO"/>
    <s v="NEW SALES"/>
    <s v="1P INET"/>
    <s v="Completed (PS)"/>
    <s v="RBS-Regional 3"/>
    <d v="2026-08-08T11:58:56"/>
    <d v="2026-08-08T17:35:09"/>
    <n v="69361389"/>
    <m/>
    <n v="152707239213"/>
    <s v="Batu Woodcraft"/>
    <s v="ODP-BTU-FF/45 FF/D12/45.01"/>
    <s v="WO061251622"/>
    <m/>
    <m/>
    <m/>
    <n v="112.52765530000001"/>
    <n v="-7.8930937999999999"/>
    <s v="|MN02703|MYIA-017451870796/POI/Muchamad Urifan/081336485707/ripanikan6237@givmail.com"/>
    <s v="MYIB_ASSISTANT"/>
    <m/>
    <m/>
    <m/>
    <m/>
    <m/>
    <m/>
    <m/>
    <m/>
    <s v="Management Janji"/>
    <s v="2026-08-09 08:00:00 | M Janji : 9 agustus 2026 jam Pasang : pagi  Note : hubungi pelanggan jika ingin kelokasi"/>
    <s v="FCC"/>
    <d v="2026-08-08T12:09:43"/>
    <d v="2026-08-09T08:00:00"/>
    <m/>
    <s v="PS"/>
    <s v="BTU"/>
    <s v="NO ADDON"/>
    <n v="20260808"/>
    <s v="Completed"/>
    <s v="HSI Bisnis Promo HUT Telkom PSB 70% - 50 Mbps"/>
    <s v="INDIBIZ"/>
    <m/>
    <m/>
    <d v="2026-08-09T08:00:00"/>
    <s v="2026-08-09 08:00:00 | M Janji : 9 agustus 2026 jam Pasang : pagi  Note : hubungi pelanggan jika ingin kelokasi"/>
    <n v="2026"/>
    <n v="8"/>
    <n v="8"/>
    <d v="2026-08-08T00:00:00"/>
    <n v="-1.3333333333357587"/>
    <x v="0"/>
    <x v="11"/>
  </r>
  <r>
    <n v="2535"/>
    <n v="1002504919"/>
    <n v="3"/>
    <x v="1"/>
    <n v="5"/>
    <s v="MADURA"/>
    <s v="BANGKALAN"/>
    <s v="BKL"/>
    <s v="REG"/>
    <s v="AO"/>
    <s v="NEW SALES"/>
    <s v="1P INET"/>
    <s v="100 | REVOKE COMPLETED"/>
    <s v="RBS-Regional 3"/>
    <d v="2026-08-01T18:31:56"/>
    <d v="2026-08-10T09:33:04"/>
    <n v="69356884"/>
    <m/>
    <n v="152435221230"/>
    <s v="THE NICE PLAYLAND BANGKALAN MADURA"/>
    <s v="ODP-BKL-FBM/31 FBM/D02/31.01"/>
    <s v="WO060679530"/>
    <m/>
    <m/>
    <m/>
    <n v="112.799309572461"/>
    <n v="-7.0604328102094396"/>
    <s v="|MN00613|MYIA-084029465714/POI/Jemi Kisroh /082310510505/jemilestari85@gmail.com"/>
    <s v="MYIB_ASSISTANT"/>
    <m/>
    <m/>
    <m/>
    <m/>
    <m/>
    <m/>
    <m/>
    <m/>
    <s v="Management Janji"/>
    <s v="2026-08-02 15:00:00 | Nama PIC : bapak jemi No HP : 082310510505 Alt :  M Janji : (MINGGU/2/AGUSTUS/2026) jam Pasang : 09:00 Note : hubungi pelanggan jika ingin kelokasi"/>
    <s v="FCC"/>
    <d v="2026-01-08T18:39:50"/>
    <d v="2026-08-02T15:00:00"/>
    <s v="Kendala Pelanggan"/>
    <s v="REVOKE"/>
    <s v="BKL"/>
    <s v="NO ADDON"/>
    <m/>
    <s v="Revoke Completed"/>
    <s v="HSI Bisnis Basic Promo HUT Telkom PSB 70% - 50 Mbps"/>
    <s v="INDIBIZ"/>
    <m/>
    <m/>
    <d v="2026-08-02T15:00:00"/>
    <s v="2026-08-02 15:00:00 | Nama PIC : bapak jemi No HP : 082310510505 Alt :  M Janji : (MINGGU/2/AGUSTUS/2026) jam Pasang : 09:00 Note : hubungi pelanggan jika ingin kelokasi"/>
    <m/>
    <m/>
    <m/>
    <e v="#NUM!"/>
    <e v="#NUM!"/>
    <x v="1"/>
    <x v="1"/>
  </r>
  <r>
    <n v="2536"/>
    <n v="1002518170"/>
    <n v="3"/>
    <x v="4"/>
    <n v="4"/>
    <s v="PEKALONGAN"/>
    <s v="PEKALONGAN"/>
    <s v="KDW"/>
    <s v="REG"/>
    <s v="AO"/>
    <s v="NEW SALES"/>
    <s v="1P INET"/>
    <s v="Completed (PS)"/>
    <s v="RBS-Regional 3"/>
    <d v="2026-08-10T14:59:56"/>
    <d v="2026-08-12T11:24:19"/>
    <n v="69362598"/>
    <m/>
    <n v="146285103775"/>
    <s v="SPBU 4451108 BOJONG"/>
    <s v="ODP-KDW-FN/011 FN/D02/011.01"/>
    <s v="WO061415449"/>
    <m/>
    <m/>
    <m/>
    <n v="109.608548"/>
    <n v="-6.9500789999999997"/>
    <s v="|MN01881|MYIA-015555655137/POI/mohamad bajang/087764591666/blacksuryoa7v@gmail.com"/>
    <s v="MYIB_ASSISTANT"/>
    <m/>
    <m/>
    <m/>
    <m/>
    <m/>
    <m/>
    <m/>
    <m/>
    <s v="Management Janji"/>
    <s v="2026-08-11 13:00:00 | Nama PIC : bapak bajang No HP : 087764591666 Alt :  M Janji : (SELASA/11/AGUSTUS/2026) jam Pasang : 09:00 Note : hubungi pelanggan jika ingin kelokasi"/>
    <s v="FCC"/>
    <d v="2026-10-08T15:09:52"/>
    <d v="2026-08-11T13:00:00"/>
    <m/>
    <s v="PS"/>
    <s v="KDW"/>
    <s v="NO ADDON"/>
    <n v="20260812"/>
    <s v="Completed"/>
    <s v="HSI Bisnis Promo HUT Telkom PSB 70% - 100 Mbps"/>
    <s v="INDIBIZ"/>
    <m/>
    <m/>
    <d v="2026-08-11T13:00:00"/>
    <s v="2026-08-11 13:00:00 | Nama PIC : bapak bajang No HP : 087764591666 Alt :  M Janji : (SELASA/11/AGUSTUS/2026) jam Pasang : 09:00 Note : hubungi pelanggan jika ingin kelokasi"/>
    <n v="2026"/>
    <n v="8"/>
    <n v="12"/>
    <d v="2026-08-12T00:00:00"/>
    <n v="0.45833333333575865"/>
    <x v="0"/>
    <x v="3"/>
  </r>
  <r>
    <n v="2537"/>
    <n v="1002514471"/>
    <n v="3"/>
    <x v="0"/>
    <n v="5"/>
    <s v="MATARAM"/>
    <s v="SUMBAWA"/>
    <s v="SBW"/>
    <s v="REG"/>
    <s v="AO"/>
    <s v="NEW SALES"/>
    <s v="1P INET"/>
    <s v="102 | FOLLOW UP COMPLETED"/>
    <s v="RBS-Regional 3"/>
    <d v="2026-08-07T12:20:56"/>
    <d v="2026-08-10T13:17:12"/>
    <n v="69360715"/>
    <m/>
    <n v="172606792114"/>
    <s v="RUMAH MAKAN BESTUNGIL"/>
    <s v="ODP-SBW-FBE/32 FBE/D04/32.01"/>
    <s v="WO061155727"/>
    <m/>
    <m/>
    <m/>
    <n v="117.406251234387"/>
    <n v="-8.4901076653998508"/>
    <s v="|MN01595|MYIA-008416179563/POI/NURUL WAHIDAH/081237072219/ptbestungilmitrasejahtera@gmail.com"/>
    <s v="MYIB_ASSISTANT"/>
    <m/>
    <m/>
    <m/>
    <m/>
    <m/>
    <m/>
    <m/>
    <m/>
    <s v="Management Janji"/>
    <s v="2026-08-08 13:00:00 | Tanggal pemasangan: 08/08/2026 Jam pemasangan : siang Info Tambahan : Hubungi pelanggan dulu sebelum ke lokasi terima kasih."/>
    <s v="FCC"/>
    <d v="2026-07-08T12:25:19"/>
    <d v="2026-08-08T13:00:00"/>
    <s v="Kendala Lainnya"/>
    <s v="REVOKE"/>
    <s v="SBW"/>
    <s v="NO ADDON"/>
    <m/>
    <s v="Follow Up Revoke Completed, New Order ID : SC1002517716"/>
    <s v="HSI Bisnis Promo HUT Telkom PSB 70% - 50 Mbps"/>
    <s v="INDIBIZ"/>
    <m/>
    <m/>
    <d v="2026-08-08T13:00:00"/>
    <s v="2026-08-08 13:00:00 | Tanggal pemasangan: 08/08/2026 Jam pemasangan : siang Info Tambahan : Hubungi pelanggan dulu sebelum ke lokasi terima kasih."/>
    <m/>
    <m/>
    <m/>
    <e v="#NUM!"/>
    <e v="#NUM!"/>
    <x v="1"/>
    <x v="0"/>
  </r>
  <r>
    <n v="2538"/>
    <n v="1002520600"/>
    <n v="3"/>
    <x v="3"/>
    <n v="4"/>
    <s v="YOGYAKARTA"/>
    <s v="INNER - YOGYA JATENG SELATAN"/>
    <s v="PGR"/>
    <s v="REG"/>
    <s v="AO"/>
    <s v="NEW SALES"/>
    <m/>
    <s v="Completed (PS)"/>
    <s v="RBS-Regional 3"/>
    <d v="2026-08-11T15:54:17"/>
    <d v="2026-08-12T12:34:28"/>
    <n v="69363563"/>
    <n v="2745060952"/>
    <n v="141114227900"/>
    <s v="SD Muhammadiyah Jogokariyan (Kampus 2)"/>
    <s v="ODP-PGR-FBT/008"/>
    <s v="WO061529245"/>
    <m/>
    <m/>
    <m/>
    <n v="110.3660582"/>
    <n v="-7.8230108999999999"/>
    <s v="|MC80228|/SD Muhammadiyah Jogokariyan (Kampus 2)/Paket HSI 2S Bisnis Promo HUT Telkom 1:1 300Mbps + Telp/Fika Widiana Kuspratiwi/085348548664/sdmjogokariyan@gmail.com"/>
    <s v="Sales Profesional"/>
    <m/>
    <m/>
    <m/>
    <m/>
    <m/>
    <m/>
    <m/>
    <m/>
    <s v="Management Janji"/>
    <s v="2026-08-13 08:00:00|Waktu pemasangan : 12 agustus 2026 Jam pemasangan : 08.00 - 12.00 Info Tambahan : Hubungi pelanggan dulu sebelum ke lokasi terimakasih |40971401|MYDITA"/>
    <s v="FCC"/>
    <d v="2026-11-08T15:55:14"/>
    <d v="2026-08-13T08:00:00"/>
    <m/>
    <s v="PS"/>
    <s v="PGR"/>
    <s v="NO ADDON"/>
    <n v="20260812"/>
    <s v="Completed"/>
    <s v="- 11_11446;Biaya PSB HSI EBIS Tunai di Depan ~ 11[150000]  - BWY DL;BWY DL ~ Saluran Dua Arah(BothWay)[0]  - E23053;E23053 ~ ES23 - Paket HSI Bisnis  Phone (PHONE)[0]  - E23053~null~44864;E23053||11||Abodemen 0[0]  - E23053~null~E23053_IN800;IN800 ~ Free "/>
    <s v="INDIBIZ"/>
    <m/>
    <m/>
    <d v="2026-08-13T08:00:00"/>
    <s v="2026-08-13 08:00:00|Waktu pemasangan : 12 agustus 2026 Jam pemasangan : 08.00 - 12.00 Info Tambahan : Hubungi pelanggan dulu sebelum ke lokasi terimakasih |40971401|MYDITA"/>
    <n v="2026"/>
    <n v="8"/>
    <n v="12"/>
    <d v="2026-08-12T00:00:00"/>
    <n v="-1.3333333333357587"/>
    <x v="0"/>
    <x v="3"/>
  </r>
  <r>
    <n v="2539"/>
    <n v="1002526301"/>
    <n v="3"/>
    <x v="7"/>
    <n v="4"/>
    <s v="SOLO"/>
    <s v="INNER - SOLO JATENG TIMUR"/>
    <s v="SKH"/>
    <s v="REG"/>
    <s v="AO"/>
    <s v="NEW SALES"/>
    <s v="1P INET"/>
    <s v="Completed (PS)"/>
    <s v="RBS-Regional 3"/>
    <d v="2026-08-14T12:19:56"/>
    <d v="2026-08-15T15:20:15"/>
    <n v="69365997"/>
    <m/>
    <n v="143555102292"/>
    <s v="LAB KOM SMPN 5 WONOGIRI"/>
    <s v="ODP-SKH-FZ/009"/>
    <s v="WO061738984"/>
    <m/>
    <m/>
    <m/>
    <n v="110.9537749"/>
    <n v="-7.7658282999999999"/>
    <s v="|MN02255|MYIA-045464525674/POI/GATOT WINOWO/081329246246/gaguma.81@gmail.com"/>
    <s v="MYIB_ASSISTANT"/>
    <m/>
    <m/>
    <m/>
    <m/>
    <m/>
    <m/>
    <m/>
    <m/>
    <s v="Management Janji"/>
    <s v="2026-08-15 13:00:00 | Nama PIC : Gatot  No HP : 081329246246 Alt :  M Janji : 15 Augustus 2026 Jam Pasang : 08.00 - 13:00  NoteÃ‚Â :  hubungi terlebih dahulu sebelum kelokasi"/>
    <s v="FCC"/>
    <s v="14-08-2026 12:39:47"/>
    <d v="2026-08-15T13:00:00"/>
    <m/>
    <s v="PS"/>
    <s v="SKH"/>
    <s v="NO ADDON"/>
    <n v="20260815"/>
    <s v="Completed"/>
    <s v="HSI Bisnis Promo HUT Telkom PSB 70% - 150 Mbps"/>
    <s v="INDIBIZ"/>
    <m/>
    <m/>
    <d v="2026-08-15T13:00:00"/>
    <s v="2026-08-15 13:00:00 | Nama PIC : Gatot  No HP : 081329246246 Alt :  M Janji : 15 Augustus 2026 Jam Pasang : 08.00 - 13:00  NoteÃ‚Â :  hubungi terlebih dahulu sebelum kelokasi"/>
    <n v="2026"/>
    <n v="8"/>
    <n v="15"/>
    <d v="2026-08-15T00:00:00"/>
    <n v="-0.54166666666424135"/>
    <x v="0"/>
    <x v="3"/>
  </r>
  <r>
    <n v="2540"/>
    <n v="1002523063"/>
    <n v="3"/>
    <x v="1"/>
    <n v="5"/>
    <s v="MADURA"/>
    <s v="BANGKALAN"/>
    <s v="KPP"/>
    <s v="REG"/>
    <s v="AO"/>
    <s v="NEW SALES"/>
    <m/>
    <s v="CANCEL COMPLETED"/>
    <s v="RBS-Regional 3"/>
    <d v="2026-08-12T17:54:28"/>
    <d v="2026-08-14T10:13:29"/>
    <n v="69364590"/>
    <m/>
    <n v="152437905608"/>
    <s v="YAYASAN AN NUR SOKOBANAH MADURA"/>
    <s v="ODP-KPP-FG/12"/>
    <m/>
    <m/>
    <m/>
    <m/>
    <n v="113.39064620000001"/>
    <n v="-6.9106610999999996"/>
    <s v="|MN00213|/YAYASAN AN NUR SOKOBANAH MADURA/APRILIN ARDIYANTI/087851233417/april.ardiyanti@gmail.com/HSI Bisnis + Netmonk Promo 2026 300 Mbps (Rp 1.186.100) PSB 150.000/"/>
    <s v="Sales Force DBS"/>
    <m/>
    <m/>
    <m/>
    <m/>
    <m/>
    <m/>
    <m/>
    <m/>
    <m/>
    <m/>
    <m/>
    <d v="2026-12-08T17:55:33"/>
    <m/>
    <m/>
    <s v="REJECT_FCC"/>
    <s v="KPP"/>
    <s v="NETMONK"/>
    <m/>
    <s v="DECLINE : Decline - Batal Order EVI PUSPITA EKASARI 40931150|MYDITA"/>
    <s v="- 11_11446;Biaya PSB HSI EBIS Tunai di Depan ~ 11[150000]  - SP_NOSS;SP_NOSS ~ Internet NOSS Multispeed Network[0]  - SP_NOSS;SP_NOSS ~ Internet NOSS Multispeed Network[0]  - E25060;E25060 ~ ES25 - Paket HSI Bisnis (HSIE) Khusus Winback 2.0[0]  - E25060~n"/>
    <s v="INDIBIZ"/>
    <m/>
    <s v="DECLINE : Decline - Batal Order EVI PUSPITA EKASARI 40931150|MYDITA"/>
    <m/>
    <m/>
    <m/>
    <m/>
    <m/>
    <e v="#NUM!"/>
    <e v="#NUM!"/>
    <x v="1"/>
    <x v="1"/>
  </r>
  <r>
    <n v="2541"/>
    <n v="1002514383"/>
    <n v="3"/>
    <x v="4"/>
    <n v="4"/>
    <s v="PEKALONGAN"/>
    <s v="SLAWI"/>
    <s v="SLW"/>
    <s v="REG"/>
    <s v="AO"/>
    <s v="NEW SALES"/>
    <m/>
    <s v="QC MIA - INVALID QUALITY CONTROL MIA"/>
    <s v="RBS-Regional 3"/>
    <d v="2026-08-07T11:39:53"/>
    <d v="2026-08-12T17:50:52"/>
    <n v="69360663"/>
    <m/>
    <n v="142283119732"/>
    <s v="SPPG LAPAS SLAWI"/>
    <s v="ODP-SLW-FY/014"/>
    <m/>
    <m/>
    <m/>
    <m/>
    <n v="109.124222"/>
    <n v="-7.002014"/>
    <s v="|MN00347|/Edi Supriadi/08976405111/sppgslawi@gmail.com"/>
    <s v="Sales Profesional"/>
    <m/>
    <m/>
    <m/>
    <m/>
    <m/>
    <m/>
    <m/>
    <m/>
    <m/>
    <m/>
    <m/>
    <d v="2026-07-08T11:55:04"/>
    <m/>
    <m/>
    <s v="QC1"/>
    <s v="SLW"/>
    <s v="NO ADDON"/>
    <m/>
    <s v="QC MIA - INVALID QUALITY CONTROL MIA - Tidak Ada Lampiran Penunjang - ingin  konfirmasi pembayaran"/>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2542"/>
    <n v="1002516595"/>
    <n v="3"/>
    <x v="1"/>
    <n v="5"/>
    <s v="MADURA"/>
    <s v="PAMEKASAN"/>
    <s v="ABT"/>
    <s v="REG"/>
    <s v="AO"/>
    <s v="NEW SALES"/>
    <s v="1P INET"/>
    <s v="Completed (PS)"/>
    <s v="RBS-Regional 3"/>
    <d v="2026-08-09T16:28:57"/>
    <d v="2026-08-10T09:46:51"/>
    <n v="69361948"/>
    <m/>
    <n v="152429209474"/>
    <s v="HIDAYAH MART"/>
    <s v="ODP-ABU-FE/18 FE/D02/18.01"/>
    <s v="WO061334032"/>
    <m/>
    <m/>
    <m/>
    <n v="113.804009892046"/>
    <n v="-6.8922204166440704"/>
    <s v="MD|MYDB-20260809264827|DN00001/MN00806|HIDAYAH MART|087893843352"/>
    <s v="MYDIGIBIZPARTNER"/>
    <m/>
    <m/>
    <m/>
    <m/>
    <m/>
    <m/>
    <m/>
    <m/>
    <s v="Management Janji"/>
    <s v="2026-08-10 13:00:00 | M Janji : 10 agustus 2026 jam Pasang : siang Note : hubungi pelanggan jika ingin kelokasi"/>
    <s v="FCC"/>
    <d v="2026-09-08T16:39:48"/>
    <d v="2026-08-10T13:00:00"/>
    <m/>
    <s v="PS"/>
    <s v="ABT"/>
    <s v="NO ADDON"/>
    <n v="20260810"/>
    <s v="Completed"/>
    <s v="HSI Bisnis Promo HUT Telkom PSB 70% - 300 Mbps"/>
    <s v="INDIBIZ"/>
    <m/>
    <m/>
    <d v="2026-08-10T13:00:00"/>
    <s v="2026-08-10 13:00:00 | M Janji : 10 agustus 2026 jam Pasang : siang Note : hubungi pelanggan jika ingin kelokasi"/>
    <n v="2026"/>
    <n v="8"/>
    <n v="10"/>
    <d v="2026-08-10T00:00:00"/>
    <n v="-0.54166666666424135"/>
    <x v="0"/>
    <x v="1"/>
  </r>
  <r>
    <n v="2543"/>
    <n v="1002525993"/>
    <n v="3"/>
    <x v="3"/>
    <n v="4"/>
    <s v="MAGELANG"/>
    <s v="WONOSOBO"/>
    <s v="WOS"/>
    <s v="REG"/>
    <s v="AO"/>
    <s v="NEW SALES"/>
    <s v="1P INET"/>
    <s v="Completed (PS)"/>
    <s v="RBS-Regional 3"/>
    <d v="2026-08-14T10:52:56"/>
    <d v="2026-08-15T11:14:24"/>
    <n v="69365821"/>
    <m/>
    <n v="141373127451"/>
    <s v="KANTOR DESA BANDINGAN"/>
    <s v="ODP-WOS-FQ/043 FQ/D05/043.01"/>
    <s v="WO061729822"/>
    <m/>
    <m/>
    <m/>
    <n v="109.796278"/>
    <n v="-7.4120929999999996"/>
    <s v="|MN00909|MYIA-082222002669/POI/widi/087856968204/widisumono@gmail.com"/>
    <s v="MYIB_ASSISTANT"/>
    <m/>
    <m/>
    <m/>
    <m/>
    <m/>
    <m/>
    <m/>
    <m/>
    <s v="Management Janji"/>
    <s v="2026-08-15 08:00:00 | M Janji :  15 Agustus 2026 Jam Pasang : Pagi Note : hubungi pelanggan jika ingin ke lokasi, terima kasih. "/>
    <s v="FCC"/>
    <s v="14-08-2026 10:54:53"/>
    <d v="2026-08-15T08:00:00"/>
    <m/>
    <s v="PS"/>
    <s v="WOS"/>
    <s v="NO ADDON"/>
    <n v="20260815"/>
    <s v="Completed"/>
    <s v="HSI Bisnis Promo HUT Telkom PSB 70% - 75 Mbps"/>
    <s v="INDIBIZ"/>
    <m/>
    <m/>
    <d v="2026-08-15T08:00:00"/>
    <s v="2026-08-15 08:00:00 | M Janji :  15 Agustus 2026 Jam Pasang : Pagi Note : hubungi pelanggan jika ingin ke lokasi, terima kasih. "/>
    <n v="2026"/>
    <n v="8"/>
    <n v="15"/>
    <d v="2026-08-15T00:00:00"/>
    <n v="-0.33333333333575865"/>
    <x v="0"/>
    <x v="3"/>
  </r>
  <r>
    <n v="2544"/>
    <n v="1002531242"/>
    <n v="3"/>
    <x v="2"/>
    <n v="5"/>
    <s v="MADIUN"/>
    <s v="BOJONEGORO"/>
    <s v="KDU"/>
    <s v="REG"/>
    <s v="AO"/>
    <s v="NEW SALES"/>
    <s v="1P INET"/>
    <s v="MIE - SEND SURVEY"/>
    <s v="RBS-Regional 3"/>
    <d v="2026-08-17T16:20:57"/>
    <d v="2026-08-17T16:22:01"/>
    <n v="69368283"/>
    <m/>
    <n v="152643202394"/>
    <s v="SPBU LERAN KALITIDU"/>
    <s v="ODP-KDU-FE/07 FE/D02/07.01"/>
    <s v="WO061945279"/>
    <m/>
    <m/>
    <m/>
    <n v="111.8271879"/>
    <n v="-7.1449569000000004"/>
    <s v="|MC20010|MYIA-039379594642/POI/Ade Setiawan /085893095578/spbuleran@gmail.com"/>
    <s v="MYIB_ASSISTANT"/>
    <m/>
    <m/>
    <m/>
    <m/>
    <m/>
    <m/>
    <m/>
    <m/>
    <s v="Management Janji"/>
    <s v="2026-08-18 13:00:00 | Tanggal Pemasangan : 18 Agustus 2026 Jam Pemasangan : 08:00 13:00 Info Tambahan : Hubungi pelanggan dulu sebelum ke lokasi terimakasih"/>
    <s v="FCC"/>
    <s v="17-08-2026 16:25:32"/>
    <d v="2026-08-18T13:00:00"/>
    <m/>
    <s v="SURVEY_NEW_MANJA"/>
    <s v="KDU"/>
    <s v="NO ADDON"/>
    <m/>
    <s v="MIE - SEND SURVEY"/>
    <s v="HSI Bisnis Promo HUT Telkom PSB 70% - 50 Mbps"/>
    <s v="INDIBIZ"/>
    <m/>
    <m/>
    <d v="2026-08-18T13:00:00"/>
    <s v="2026-08-18 13:00:00 | Tanggal Pemasangan : 18 Agustus 2026 Jam Pemasangan : 08:00 13:00 Info Tambahan : Hubungi pelanggan dulu sebelum ke lokasi terimakasih"/>
    <m/>
    <m/>
    <m/>
    <e v="#NUM!"/>
    <e v="#NUM!"/>
    <x v="1"/>
    <x v="18"/>
  </r>
  <r>
    <n v="2545"/>
    <n v="1002517694"/>
    <n v="3"/>
    <x v="0"/>
    <n v="5"/>
    <s v="MATARAM"/>
    <s v="LOMBOK TIMUR UTARA"/>
    <s v="MBG"/>
    <s v="REG"/>
    <s v="AO"/>
    <s v="NEW SALES"/>
    <s v="1P INET"/>
    <s v="Completed (PS)"/>
    <s v="RBS-Regional 3"/>
    <d v="2026-08-10T13:08:58"/>
    <d v="2026-08-10T17:38:00"/>
    <n v="69362412"/>
    <m/>
    <n v="172620205021"/>
    <s v="iA-CAKE"/>
    <s v="ODP-MBG-FAF/13"/>
    <s v="WO061393640"/>
    <m/>
    <m/>
    <m/>
    <n v="116.47072378546"/>
    <n v="-8.6226522507887697"/>
    <s v="MD|MYDB-20260810264863|EC40001/MC40003|iA-CAKE|081933145006"/>
    <s v="MYDIGIBIZPARTNER"/>
    <m/>
    <m/>
    <m/>
    <m/>
    <m/>
    <m/>
    <m/>
    <m/>
    <s v="Management Janji"/>
    <s v="2026-08-11 13:00:00 | telp : 081933145006 alt :  M Janji : (11/08/2026) jam Pasang :pagi / siang  Note : hubungi pelanggan jika ingin kelokasi "/>
    <s v="FCC"/>
    <d v="2026-10-08T13:09:48"/>
    <d v="2026-08-11T13:00:00"/>
    <m/>
    <s v="PS"/>
    <s v="MBG"/>
    <s v="NO ADDON"/>
    <n v="20260810"/>
    <s v="Completed"/>
    <s v="HSI Bisnis Promo HUT Telkom PSB 70% - 75 Mbps"/>
    <s v="INDIBIZ"/>
    <m/>
    <m/>
    <d v="2026-08-11T13:00:00"/>
    <s v="2026-08-11 13:00:00 | telp : 081933145006 alt :  M Janji : (11/08/2026) jam Pasang :pagi / siang  Note : hubungi pelanggan jika ingin kelokasi "/>
    <n v="2026"/>
    <n v="8"/>
    <n v="10"/>
    <d v="2026-08-10T00:00:00"/>
    <n v="-1.5416666666642413"/>
    <x v="0"/>
    <x v="9"/>
  </r>
  <r>
    <n v="2546"/>
    <n v="1002509390"/>
    <n v="3"/>
    <x v="5"/>
    <n v="5"/>
    <s v="DENPASAR"/>
    <s v="SANUR"/>
    <s v="KLM"/>
    <s v="REG"/>
    <s v="AO"/>
    <s v="NEW SALES"/>
    <m/>
    <s v="Completed (PS)"/>
    <s v="RBS-Regional 3"/>
    <d v="2026-08-04T17:53:37"/>
    <d v="2026-08-07T08:33:51"/>
    <n v="69358646"/>
    <m/>
    <n v="172401793385"/>
    <s v="UNIVERSITAS MAHASARASWATI DENPASAR"/>
    <s v="ODP-KLM-FB/22"/>
    <s v="WO060972647"/>
    <m/>
    <m/>
    <m/>
    <n v="115.225009"/>
    <n v="-8.6527449999999995"/>
    <s v="|MN02665|/CP KETUT AGUS ADRIANTA/085792465628/farmasi@unmas.ac.id"/>
    <s v="Sales Force DBS"/>
    <m/>
    <m/>
    <m/>
    <m/>
    <m/>
    <m/>
    <m/>
    <m/>
    <s v="Management Janji"/>
    <s v="2026-08-06 13:00:00|Nama PIC : Bapak Kadek No HP : 085792465628 No Alternatif : - M Janji : 06/08/2026 Jam Pasang : Pagi NoteÃ‚Â :  Hubungi terlebih dahulu sebelum ke lokasi |40961370|MYDITA"/>
    <s v="FCC"/>
    <d v="2026-04-08T17:54:55"/>
    <d v="2026-08-06T13:00:00"/>
    <m/>
    <s v="PS"/>
    <s v="KLM"/>
    <s v="PIJAR"/>
    <n v="20260807"/>
    <s v="Completed"/>
    <s v="- 11_11446;Biaya PSB HSI EBIS Tunai di Depan ~ 11[150000]  - SP_NOSS;SP_NOSS ~ Internet NOSS Multispeed Network[0]  - SP_NOSS;SP_NOSS ~ Internet NOSS Multispeed Network[0]  - E23015;E23015 ~ ES23 - Perangkat ONT[0]  - E23015~null~44292;E23015||11||Abodeme"/>
    <s v="INDIBIZ"/>
    <m/>
    <m/>
    <d v="2026-08-06T13:00:00"/>
    <s v="2026-08-06 13:00:00|Nama PIC : Bapak Kadek No HP : 085792465628 No Alternatif : - M Janji : 06/08/2026 Jam Pasang : Pagi NoteÃ‚Â :  Hubungi terlebih dahulu sebelum ke lokasi |40961370|MYDITA"/>
    <n v="2026"/>
    <n v="8"/>
    <n v="7"/>
    <d v="2026-08-07T00:00:00"/>
    <n v="0.45833333333575865"/>
    <x v="0"/>
    <x v="12"/>
  </r>
  <r>
    <n v="2547"/>
    <n v="1002510331"/>
    <n v="3"/>
    <x v="3"/>
    <n v="4"/>
    <s v="MAGELANG"/>
    <s v="MUNTILAN"/>
    <s v="MUN"/>
    <s v="REG"/>
    <s v="AO"/>
    <s v="NEW SALES"/>
    <s v="1P INET"/>
    <s v="Completed (PS)"/>
    <s v="RBS-Regional 3"/>
    <d v="2026-08-05T11:58:56"/>
    <d v="2026-08-06T14:25:45"/>
    <n v="69359049"/>
    <m/>
    <n v="141146114676"/>
    <s v="KOPERASI KSPPS BMT BAROKAH"/>
    <s v="ODP-MUN-FAT/043 FAT/D01/043.01"/>
    <s v="WO060972151"/>
    <m/>
    <m/>
    <m/>
    <n v="110.33840840000001"/>
    <n v="-7.5934204000000003"/>
    <s v="|MN02395|MYIA-078360252248/POI/AKHMAD IRFAN NARZUKI/08112657584/bmt.barokah.magelang@gmail.com"/>
    <s v="MYIB_ASSISTANT"/>
    <m/>
    <m/>
    <m/>
    <m/>
    <m/>
    <m/>
    <m/>
    <m/>
    <s v="Management Janji"/>
    <s v="2026-08-06 13:00:00 | Nama PIC : Bp Akhmad No Hp : 08112657584 No Alt : - Tgl Pemasangan : 06 Agustus 2026 Interval : PAGI SIANG Note : Hubungi pelanggan terlebih dahulu"/>
    <s v="FCC"/>
    <d v="2026-05-08T12:09:50"/>
    <d v="2026-08-06T13:00:00"/>
    <m/>
    <s v="PS"/>
    <s v="MUN"/>
    <s v="NO ADDON"/>
    <n v="20260806"/>
    <s v="Completed"/>
    <s v="HSI Bisnis Basic Promo HUT Telkom PSB 70% - 50 Mbps"/>
    <s v="INDIBIZ"/>
    <m/>
    <m/>
    <d v="2026-08-06T13:00:00"/>
    <s v="2026-08-06 13:00:00 | Nama PIC : Bp Akhmad No Hp : 08112657584 No Alt : - Tgl Pemasangan : 06 Agustus 2026 Interval : PAGI SIANG Note : Hubungi pelanggan terlebih dahulu"/>
    <n v="2026"/>
    <n v="8"/>
    <n v="6"/>
    <d v="2026-08-06T00:00:00"/>
    <n v="-0.54166666666424135"/>
    <x v="0"/>
    <x v="3"/>
  </r>
  <r>
    <n v="2548"/>
    <n v="1002506844"/>
    <n v="3"/>
    <x v="1"/>
    <n v="5"/>
    <s v="SBY SELATAN"/>
    <s v="MANYAR"/>
    <s v="MYR"/>
    <s v="DGS"/>
    <s v="AO"/>
    <s v="NEW SALES"/>
    <m/>
    <s v="Completed (PS)"/>
    <s v="DGS-B2B TREG"/>
    <d v="2026-08-04T09:07:24"/>
    <d v="2026-08-05T19:25:14"/>
    <n v="68982560"/>
    <m/>
    <n v="152303243826"/>
    <s v="INTERNET PERANGKAT DAERAH - 2025"/>
    <s v="ODP-MYR-FLS/50"/>
    <s v="WO060855411"/>
    <m/>
    <m/>
    <m/>
    <n v="112.804993465403"/>
    <n v="-7.2823717773085601"/>
    <s v="GS SURAMADU/ AM HANIF/ PSB INET ONLY 200MBPS/ KANTOR BAZNAS/ JL KEJAWAN PUTIH MUTIARA 4 / PIC APRI +62 851 07011367"/>
    <s v="Account Manager"/>
    <m/>
    <m/>
    <m/>
    <m/>
    <m/>
    <m/>
    <m/>
    <m/>
    <s v="Management Janji"/>
    <s v="GS SURAMADU/ AM HANIF/ PSB INET ONLY 200MBPS/ KANTOR BAZNAS/ JL KEJAWAN PUTIH MUTIARA 4 / PIC APRI +62 851 07011367"/>
    <s v="FCC"/>
    <d v="2026-04-08T09:10:36"/>
    <m/>
    <m/>
    <s v="PS"/>
    <s v="MYR"/>
    <s v="NO ADDON"/>
    <n v="20260805"/>
    <s v="Completed"/>
    <s v="- 11_11450;Biaya PSB Reguler HSI EBIS ~ 11[150000]  - SP_NOSS;SP_NOSS ~ Internet NOSS Multispeed Network[0]  - SP_NOSS;SP_NOSS ~ Internet NOSS Multispeed Network[0]  - E23046;E23046 ~ ES23 - Paket HSI Bisnis[0]  - E23046~null~E23046_UNL;UNL ~ Internet-Lin"/>
    <s v="INDIBIZ"/>
    <m/>
    <m/>
    <d v="2026-08-04T13:00:00"/>
    <s v="GS SURAMADU/ AM HANIF/ PSB INET ONLY 200MBPS/ KANTOR BAZNAS/ JL KEJAWAN PUTIH MUTIARA 4 / PIC APRI +62 851 07011367"/>
    <n v="2026"/>
    <n v="8"/>
    <n v="5"/>
    <d v="2026-08-05T00:00:00"/>
    <n v="0.45833333333575865"/>
    <x v="0"/>
    <x v="8"/>
  </r>
  <r>
    <n v="2549"/>
    <n v="1002527050"/>
    <n v="3"/>
    <x v="3"/>
    <n v="4"/>
    <s v="YOGYAKARTA"/>
    <s v="BANTUL"/>
    <s v="BTL"/>
    <s v="REG"/>
    <s v="AO"/>
    <s v="NEW SALES"/>
    <s v="1P INET"/>
    <s v="102 | FOLLOW UP COMPLETED"/>
    <s v="RBS-Regional 3"/>
    <d v="2026-08-14T15:59:57"/>
    <d v="2026-08-17T14:41:22"/>
    <n v="69366310"/>
    <m/>
    <n v="146129128612"/>
    <s v="SPBU PENDOWOHARJO 44.557.11"/>
    <s v="ODP-BTL-FBS/034 FBS/D03/034.01"/>
    <s v="WO061767144"/>
    <m/>
    <m/>
    <m/>
    <n v="110.34189859999999"/>
    <n v="-7.8528533999999999"/>
    <s v="|MN02579|MYIA-098633278047/POI/AGUS SURAWAN/085743422968/spbupucung4455711@gmail.com"/>
    <s v="MYIB_ASSISTANT"/>
    <m/>
    <m/>
    <m/>
    <m/>
    <m/>
    <m/>
    <m/>
    <m/>
    <s v="Management Janji"/>
    <s v="2026-08-16 08:00:00 | Tanggal pemasangan : 16 AGUSTUS 2026 Jam pemasangan : pagi/siang Info Tambahan : Hubungi pelanggan dulu sebelum ke lokasi terima kasih"/>
    <s v="FCC"/>
    <s v="14-08-2026 16:10:01"/>
    <d v="2026-08-16T08:00:00"/>
    <m/>
    <s v="REVOKE"/>
    <s v="BTL"/>
    <s v="NO ADDON"/>
    <m/>
    <s v="Follow Up Revoke Completed, New Order ID : SC1002531032"/>
    <s v="HSI Bisnis Promo HUT Telkom PSB 70% - 50 Mbps"/>
    <s v="INDIBIZ"/>
    <m/>
    <m/>
    <d v="2026-08-16T08:00:00"/>
    <s v="2026-08-16 08:00:00 | Tanggal pemasangan : 16 AGUSTUS 2026 Jam pemasangan : pagi/siang Info Tambahan : Hubungi pelanggan dulu sebelum ke lokasi terima kasih"/>
    <m/>
    <m/>
    <m/>
    <e v="#NUM!"/>
    <e v="#NUM!"/>
    <x v="1"/>
    <x v="3"/>
  </r>
  <r>
    <n v="2550"/>
    <n v="1002527936"/>
    <n v="3"/>
    <x v="1"/>
    <n v="5"/>
    <s v="MADURA"/>
    <s v="PAMEKASAN"/>
    <s v="PME"/>
    <s v="REG"/>
    <s v="AO"/>
    <s v="NEW SALES"/>
    <m/>
    <s v="Completed (PS)"/>
    <s v="RBS-Regional 3"/>
    <d v="2026-08-15T10:44:50"/>
    <d v="2026-08-15T13:48:05"/>
    <n v="69365776"/>
    <m/>
    <n v="152426928205"/>
    <s v="TOKO RENALDI JAYA"/>
    <s v="ODP-PME-FAP/17"/>
    <s v="WO061807004"/>
    <m/>
    <m/>
    <m/>
    <n v="113.476433"/>
    <n v="-7.2207052000000003"/>
    <s v="|MC70132|/TOKO RENALDI JAYA/087839454000/rendaliigskah@gmail.com/HSI Bisnis + Netmonk Promo 2026 200 Mbps (Rp 846.100) PSB 150.000/MOH RENALDI SAPUTRA/-7.2207052, 113.476433"/>
    <s v="Sales Force DBS"/>
    <m/>
    <m/>
    <m/>
    <m/>
    <m/>
    <m/>
    <m/>
    <m/>
    <s v="Management Janji"/>
    <s v="2026-08-15 13:00:00|  M Janji : (15/08/2026)  jam Pasang :pagi  Note : hubungi pelanggan jika ingin kelokasi  |40971304|MYDITA"/>
    <s v="FCC"/>
    <s v="15-08-2026 10:54:52"/>
    <m/>
    <m/>
    <s v="PS"/>
    <s v="PME"/>
    <s v="NETMONK"/>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7:00:00"/>
    <s v="2026-08-15 13:00:00|  M Janji : (15/08/2026)  jam Pasang :pagi  Note : hubungi pelanggan jika ingin kelokasi  |40971304|MYDITA"/>
    <n v="2026"/>
    <n v="8"/>
    <n v="15"/>
    <d v="2026-08-15T00:00:00"/>
    <n v="-0.29166666666424135"/>
    <x v="0"/>
    <x v="1"/>
  </r>
  <r>
    <n v="2551"/>
    <n v="1002521229"/>
    <n v="3"/>
    <x v="5"/>
    <n v="5"/>
    <s v="DENPASAR"/>
    <s v="UBUNG"/>
    <s v="UBN"/>
    <s v="REG"/>
    <s v="AO"/>
    <s v="NEW SALES"/>
    <m/>
    <s v="Completed (PS)"/>
    <s v="RBS-Regional 1"/>
    <d v="2026-08-12T08:34:04"/>
    <d v="2026-08-13T19:04:28"/>
    <n v="69363827"/>
    <m/>
    <n v="172418758371"/>
    <s v="PT MITRA BALI SUKSES"/>
    <s v="ODP-UBN-FBC/37"/>
    <s v="WO061608470"/>
    <m/>
    <m/>
    <m/>
    <n v="115.20093"/>
    <n v="-8.6287427999999995"/>
    <s v="AMRBS;403076;WULAN ALFISAHRI; inet bundling netmonk 150 mbps (1:1);081381829072;081296955024;it.info@mitrabalisukses.co.id"/>
    <s v="Account Manager"/>
    <m/>
    <m/>
    <m/>
    <m/>
    <m/>
    <m/>
    <m/>
    <m/>
    <s v="Management Janji"/>
    <s v="2026-08-13 13:00:00|Nama Pic : PT MITRA BALI SUKSES No Hp Pic : 081381829072 Jam Pemasangan : 08:00 - 12.00 Tanggal Pemasangan : KAMIS 13 AGUSTUS 2026 Info Tambahan : Hubungi pelanggan sebelum datang ke lokasi|40961370|MYDITA"/>
    <s v="FCC"/>
    <d v="2026-12-08T08:39:52"/>
    <d v="2026-08-13T13:00:00"/>
    <m/>
    <s v="PS"/>
    <s v="UBN"/>
    <s v="NETMONK"/>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PT MITRA BALI SUKSES No Hp Pic : 081381829072 Jam Pemasangan : 08:00 - 12.00 Tanggal Pemasangan : KAMIS 13 AGUSTUS 2026 Info Tambahan : Hubungi pelanggan sebelum datang ke lokasi|40961370|MYDITA"/>
    <n v="2026"/>
    <n v="8"/>
    <n v="13"/>
    <d v="2026-08-13T00:00:00"/>
    <n v="-0.54166666666424135"/>
    <x v="0"/>
    <x v="13"/>
  </r>
  <r>
    <n v="2552"/>
    <n v="1002505610"/>
    <n v="3"/>
    <x v="0"/>
    <n v="5"/>
    <s v="MATARAM"/>
    <s v="LOMBOK TIMUR UTARA"/>
    <s v="SGG"/>
    <s v="REG"/>
    <s v="AO"/>
    <s v="NEW SALES"/>
    <m/>
    <s v="102 | FOLLOW UP COMPLETED"/>
    <s v="RBS-Regional 3"/>
    <d v="2026-08-03T09:29:34"/>
    <d v="2026-08-14T16:20:28"/>
    <n v="69357231"/>
    <m/>
    <n v="172604214069"/>
    <s v="Juku Marlin (Athaya Resto)"/>
    <s v="ODP-SGG-FCLG/16"/>
    <s v="WO061360999"/>
    <m/>
    <m/>
    <m/>
    <n v="116.04406620624"/>
    <n v="-8.3513482703951194"/>
    <s v="RBS HSI |Rian Puja Atmawikarsa | 406910 | TREG 3 |Juku Marlin ( Athaya Resto} | 82236305911|81803680445| HSI BISNIS 50 MBPS"/>
    <s v="Amex"/>
    <m/>
    <m/>
    <m/>
    <m/>
    <m/>
    <m/>
    <m/>
    <m/>
    <s v="Management Janji"/>
    <s v="2026-08-11 08:00:00|Nama PIC : Ibu Ni Wayan No HP : 081803680445 Alt : - M Janji : 11/08/2026 Jam Pasang : 08.00 - 13:00  NoteÃ‚Â :  hubungi terlebih dahulu sebelum kelokasi|40961370|MYDITA"/>
    <s v="FCC"/>
    <d v="2026-03-08T09:40:13"/>
    <d v="2026-08-11T08:00:00"/>
    <m/>
    <s v="REVOKE"/>
    <s v="SGG"/>
    <s v="NO ADDON"/>
    <m/>
    <s v="Follow Up Revoke Completed, New Order ID : SC1002527135"/>
    <s v="- 11_11446;Biaya PSB HSI EBIS Tunai di Depan ~ 11[150000]  - SP_NOSS;SP_NOSS ~ Internet NOSS Multispeed Network[0]  - SP_NOSS;SP_NOSS ~ Internet NOSS Multispeed Network[0]  - E23015;E23015 ~ ES23 - Perangkat ONT[0]  - E23015~null~44292;E23015||11||Abodeme"/>
    <s v="INDIBIZ"/>
    <m/>
    <m/>
    <d v="2026-08-11T08:00:00"/>
    <s v="2026-08-11 08:00:00|Nama PIC : Ibu Ni Wayan No HP : 081803680445 Alt : - M Janji : 11/08/2026 Jam Pasang : 08.00 - 13:00  NoteÃ‚Â :  hubungi terlebih dahulu sebelum kelokasi|40961370|MYDITA"/>
    <m/>
    <m/>
    <m/>
    <e v="#NUM!"/>
    <e v="#NUM!"/>
    <x v="1"/>
    <x v="9"/>
  </r>
  <r>
    <n v="2553"/>
    <n v="1002525429"/>
    <n v="3"/>
    <x v="0"/>
    <n v="5"/>
    <s v="MATARAM"/>
    <s v="LOMBOK BARAT TENGAH"/>
    <s v="PRY"/>
    <s v="REG"/>
    <s v="AO"/>
    <s v="NEW SALES"/>
    <s v="1P INET"/>
    <s v="OSS - FALLOUT"/>
    <s v="RBS-Regional 3"/>
    <d v="2026-08-14T08:16:56"/>
    <d v="2026-08-17T13:43:36"/>
    <n v="69365594"/>
    <m/>
    <n v="172603791381"/>
    <s v="SDN PUNIK"/>
    <s v="ODP-PYA-FAD/45 FAD/D03/45.01"/>
    <s v="WO061717389"/>
    <m/>
    <m/>
    <m/>
    <n v="116.281946"/>
    <n v="-8.7148029999999999"/>
    <s v="|MC40040|MYIA-009625640684/POI/Rausul Akzam, S.Pd/087791221116/rausulakzam65@gmail.com"/>
    <s v="MYIB_ASSISTANT"/>
    <m/>
    <m/>
    <m/>
    <m/>
    <m/>
    <m/>
    <m/>
    <m/>
    <s v="Management Janji"/>
    <s v="2026-08-15 15:00:00 | Waktu pemasangan : 15 agustus 2026 Jam pemasangan : 15.00 Info Tambahan : Hubungi pelanggan dulu sebelum ke lokasi terimakasih "/>
    <s v="FCC"/>
    <s v="14-08-2026 08:26:00"/>
    <d v="2026-08-15T15:00:00"/>
    <s v="Kendala Pelanggan"/>
    <s v="FO_WFM"/>
    <s v="PRY"/>
    <s v="NO ADDON"/>
    <m/>
    <s v="Provisioning Failed|WFM|INF009058497|PCP_-8.6806212,116.2808445_FOLOUT"/>
    <s v="HSI Bisnis PSB 70% - 200 Mbps"/>
    <s v="INDIBIZ"/>
    <m/>
    <m/>
    <d v="2026-08-15T15:00:00"/>
    <s v="2026-08-15 15:00:00 | Waktu pemasangan : 15 agustus 2026 Jam pemasangan : 15.00 Info Tambahan : Hubungi pelanggan dulu sebelum ke lokasi terimakasih "/>
    <m/>
    <m/>
    <m/>
    <e v="#NUM!"/>
    <e v="#NUM!"/>
    <x v="1"/>
    <x v="9"/>
  </r>
  <r>
    <n v="2554"/>
    <n v="1002519567"/>
    <n v="3"/>
    <x v="2"/>
    <n v="5"/>
    <s v="KEDIRI"/>
    <s v="KEDIRI"/>
    <s v="PAE"/>
    <s v="REG"/>
    <s v="AO"/>
    <s v="NEW SALES"/>
    <s v="1P INET"/>
    <s v="Completed (PS)"/>
    <s v="RBS-Regional 3"/>
    <d v="2026-08-11T11:34:56"/>
    <d v="2026-08-12T13:03:35"/>
    <n v="69363158"/>
    <m/>
    <n v="152639219486"/>
    <s v="SPBU 54.641.09"/>
    <s v="ODP-PAE-FF/60 FF/D04/60.01"/>
    <s v="WO061481599"/>
    <m/>
    <m/>
    <m/>
    <n v="112.1714284"/>
    <n v="-7.7623531999999997"/>
    <s v="|MN00418|MYIA-010741271193/POI/MUHAMMAD MANSYUR/081357425272/parespbu09@gmail.com"/>
    <s v="MYIB_ASSISTANT"/>
    <m/>
    <m/>
    <m/>
    <m/>
    <m/>
    <m/>
    <m/>
    <m/>
    <s v="Management Janji"/>
    <s v="2026-08-12 08:00:00 | Jam pemasangan : 12.00 Info Tambahan : Hubungi pelanggan dulu sebelum ke lokasi terimakasih  "/>
    <s v="FCC"/>
    <d v="2026-11-08T11:40:03"/>
    <d v="2026-08-12T08:00:00"/>
    <m/>
    <s v="PS"/>
    <s v="PAE"/>
    <s v="NO ADDON"/>
    <n v="20260812"/>
    <s v="Completed"/>
    <s v="HSI Bisnis Promo HUT Telkom PSB 70% - 50 Mbps"/>
    <s v="INDIBIZ"/>
    <m/>
    <m/>
    <d v="2026-08-12T08:00:00"/>
    <s v="2026-08-12 08:00:00 | Jam pemasangan : 12.00 Info Tambahan : Hubungi pelanggan dulu sebelum ke lokasi terimakasih  "/>
    <n v="2026"/>
    <n v="8"/>
    <n v="12"/>
    <d v="2026-08-12T00:00:00"/>
    <n v="-0.33333333333575865"/>
    <x v="0"/>
    <x v="5"/>
  </r>
  <r>
    <n v="2555"/>
    <n v="1002519670"/>
    <n v="3"/>
    <x v="3"/>
    <n v="4"/>
    <s v="YOGYAKARTA"/>
    <s v="INNER - YOGYA JATENG SELATAN"/>
    <s v="PGR"/>
    <s v="REG"/>
    <s v="AO"/>
    <s v="NEW SALES"/>
    <s v="2P INET + VOICE"/>
    <s v="Completed (PS)"/>
    <s v="RBS-Regional 3"/>
    <d v="2026-08-11T12:02:56"/>
    <d v="2026-08-12T14:35:42"/>
    <n v="69363222"/>
    <n v="2742252324"/>
    <n v="141114227894"/>
    <s v="PCN MR DIY XBNT"/>
    <s v="ODP-PGR-FDU/13"/>
    <s v="WO061485579"/>
    <m/>
    <m/>
    <m/>
    <n v="110.374210340951"/>
    <n v="-7.8410032862288297"/>
    <s v="|MN02713|MYIA-021756358454/POI/RIZKY NANDA/081917636163/diy.xbnt@panducitiakses.com"/>
    <s v="MYIB_ASSISTANT"/>
    <m/>
    <m/>
    <m/>
    <m/>
    <m/>
    <m/>
    <m/>
    <m/>
    <s v="Management Janji"/>
    <s v="2026-08-12 13:00:00 | Tanggal pemasangan: 12/08/2026 Jam pemasangan : 10.00 Info Tambahan : Hubungi pelanggan dulu sebelum ke lokasi terima kasih."/>
    <s v="FCC"/>
    <d v="2026-11-08T12:10:44"/>
    <d v="2026-08-12T13:00:00"/>
    <m/>
    <s v="PS"/>
    <s v="PGR"/>
    <s v="NO ADDON"/>
    <n v="20260812"/>
    <s v="Completed"/>
    <s v="HSI Bisnis Basic Bundling Phone PSB 70% - Free 800 Menit - 50 Mbps"/>
    <s v="INDIBIZ"/>
    <m/>
    <m/>
    <d v="2026-08-12T13:00:00"/>
    <s v="2026-08-12 13:00:00 | Tanggal pemasangan: 12/08/2026 Jam pemasangan : 10.00 Info Tambahan : Hubungi pelanggan dulu sebelum ke lokasi terima kasih."/>
    <n v="2026"/>
    <n v="8"/>
    <n v="12"/>
    <d v="2026-08-12T00:00:00"/>
    <n v="-0.54166666666424135"/>
    <x v="0"/>
    <x v="3"/>
  </r>
  <r>
    <n v="2556"/>
    <n v="1002515442"/>
    <n v="3"/>
    <x v="3"/>
    <n v="4"/>
    <s v="YOGYAKARTA"/>
    <s v="INNER - YOGYA JATENG SELATAN"/>
    <s v="PGR"/>
    <s v="REG"/>
    <s v="AO"/>
    <s v="NEW SALES"/>
    <m/>
    <s v="Completed (PS)"/>
    <s v="RBS-Regional 3"/>
    <d v="2026-08-07T18:10:21"/>
    <d v="2026-08-07T22:36:05"/>
    <n v="69356259"/>
    <m/>
    <n v="141114227834"/>
    <s v="CV. SEKAR KEDHATON"/>
    <s v="ODP-PGR-FDR/009"/>
    <s v="WO061199620"/>
    <m/>
    <m/>
    <m/>
    <n v="110.39221000000001"/>
    <n v="-7.8263889999999998"/>
    <s v="AMRBS/405613/FARISTA APRILLIA/R3/YOGYAKARTA/PSB HSI BISNIS 1S  200 MBPS PROMO HUT TELKOM 1:1/BETTA FARAH/085224408670/restaurantsekarkedhaton@gmail.com"/>
    <s v="Amex"/>
    <m/>
    <m/>
    <m/>
    <m/>
    <m/>
    <m/>
    <m/>
    <m/>
    <s v="Management Janji"/>
    <s v="2026-08-07 15:00:00|Tanggal pemasangan : 07 AGUSTUS 2026  Jam pemasangan : pagi/siang  Info Tambahan : Hubungi pelanggan dulu sebelum ke lokasi  terima kasih|40010577|MYDITA"/>
    <s v="FCC"/>
    <d v="2026-07-08T18:25:44"/>
    <m/>
    <m/>
    <s v="PS"/>
    <s v="PGR"/>
    <s v="NO ADDON"/>
    <n v="20260807"/>
    <s v="Completed"/>
    <s v="- 11_11446;Biaya PSB HSI EBIS Tunai di Depan ~ 11[150000]  - E25060;E25060 ~ ES25 - Paket HSI Bisnis (HSIE) Khusus Winback 2.0[0]  - E25060~null~E25060_UNL;UNL ~ Internet-Link Unlimited Internet Usage ~ E25060[0]  - E25060~null~105343;E25060||11||Abodemen"/>
    <s v="INDIBIZ"/>
    <m/>
    <m/>
    <d v="2026-08-07T07:00:00"/>
    <s v="2026-08-07 15:00:00|Tanggal pemasangan : 07 AGUSTUS 2026  Jam pemasangan : pagi/siang  Info Tambahan : Hubungi pelanggan dulu sebelum ke lokasi  terima kasih|40010577|MYDITA"/>
    <n v="2026"/>
    <n v="8"/>
    <n v="7"/>
    <d v="2026-08-07T00:00:00"/>
    <n v="-0.29166666666424135"/>
    <x v="0"/>
    <x v="3"/>
  </r>
  <r>
    <n v="2557"/>
    <n v="1002528792"/>
    <n v="3"/>
    <x v="2"/>
    <n v="5"/>
    <s v="KEDIRI"/>
    <s v="KEDIRI"/>
    <s v="KAA"/>
    <s v="REG"/>
    <s v="AO"/>
    <s v="NEW SALES"/>
    <s v="1P INET"/>
    <s v="Completed (PS)"/>
    <s v="RBS-Regional 3"/>
    <d v="2026-08-15T17:28:56"/>
    <d v="2026-08-17T14:03:37"/>
    <n v="69367173"/>
    <m/>
    <n v="152653205949"/>
    <s v="SDN DAMARWULAN 1"/>
    <s v="ODP-KAA-FD/09 FD/D01/09.01"/>
    <s v="WO061837954"/>
    <m/>
    <m/>
    <m/>
    <n v="112.2767913"/>
    <n v="-7.7633348"/>
    <s v="|MC20057|MYIA-060963066514/POI/Muhammad Faisal Anang/088983119392/sdndamarwulan01@gmail.com"/>
    <s v="MYIB_ASSISTANT"/>
    <m/>
    <m/>
    <m/>
    <m/>
    <m/>
    <m/>
    <m/>
    <m/>
    <s v="Management Janji"/>
    <s v="2026-08-16 15:00:00 | Tanggal Pemasangan : 16 Agustus 2026 Jam Pemasangan : 08:00 15:00 Info Tambahan : Hubungi pelanggan dulu sebelum ke lokasi terimakasih"/>
    <s v="FCC"/>
    <s v="15-08-2026 17:39:56"/>
    <d v="2026-08-16T15:00:00"/>
    <m/>
    <s v="PS"/>
    <s v="KAA"/>
    <s v="NO ADDON"/>
    <n v="20260817"/>
    <s v="Completed"/>
    <s v="HSI Bisnis Promo HUT Telkom PSB 70% - 300 Mbps"/>
    <s v="INDIBIZ"/>
    <m/>
    <m/>
    <d v="2026-08-16T15:00:00"/>
    <s v="2026-08-16 15:00:00 | Tanggal Pemasangan : 16 Agustus 2026 Jam Pemasangan : 08:00 15:00 Info Tambahan : Hubungi pelanggan dulu sebelum ke lokasi terimakasih"/>
    <n v="2026"/>
    <n v="8"/>
    <n v="17"/>
    <d v="2026-08-17T00:00:00"/>
    <n v="0.375"/>
    <x v="0"/>
    <x v="5"/>
  </r>
  <r>
    <n v="2558"/>
    <n v="1002520779"/>
    <n v="3"/>
    <x v="5"/>
    <n v="5"/>
    <s v="DENPASAR"/>
    <s v="JIMBARAN"/>
    <s v="JBR"/>
    <s v="REG"/>
    <s v="AO"/>
    <s v="NEW SALES"/>
    <m/>
    <s v="Completed (PS)"/>
    <s v="RBS-Regional 3"/>
    <d v="2026-08-11T16:42:04"/>
    <d v="2026-08-14T08:08:37"/>
    <n v="69363675"/>
    <m/>
    <n v="172415798732"/>
    <s v="PT. MITRA BALI SUKSES"/>
    <s v="ODP-JBR-FF/45"/>
    <s v="WO061530506"/>
    <m/>
    <m/>
    <m/>
    <n v="115.1776443"/>
    <n v="-8.7611340999999996"/>
    <s v="|MN02545|/PIC WAHYUDI/08995847815-081381829072/it.info@mitrabalisukses.co.id"/>
    <s v="Sales Force DBS"/>
    <m/>
    <m/>
    <m/>
    <m/>
    <m/>
    <m/>
    <m/>
    <m/>
    <s v="Management Janji"/>
    <s v="2026-08-12 15:00:00|Nama Pic : bp wahyudi  No Hp Pic : 08995847815 No alt : - Jam Pemasangan : pagi  Tanggal Pemasangan : 12 Agustus 2026|40951375|MYDITA"/>
    <s v="FCC"/>
    <d v="2026-11-08T16:54:58"/>
    <d v="2026-08-12T15:00:00"/>
    <m/>
    <s v="PS"/>
    <s v="JBR"/>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2T15:00:00"/>
    <s v="2026-08-12 15:00:00|Nama Pic : bp wahyudi  No Hp Pic : 08995847815 No alt : - Jam Pemasangan : pagi  Tanggal Pemasangan : 12 Agustus 2026|40951375|MYDITA"/>
    <n v="2026"/>
    <n v="8"/>
    <n v="14"/>
    <d v="2026-08-14T00:00:00"/>
    <n v="1.375"/>
    <x v="2"/>
    <x v="30"/>
  </r>
  <r>
    <n v="2559"/>
    <n v="1002519132"/>
    <n v="3"/>
    <x v="0"/>
    <n v="5"/>
    <s v="MATARAM"/>
    <s v="INNER - NUSA TENGGARA"/>
    <s v="SWE"/>
    <s v="REG"/>
    <s v="AO"/>
    <s v="NEW SALES"/>
    <s v="1P INET"/>
    <s v="102 | FOLLOW UP COMPLETED"/>
    <s v="RBS-Regional 3"/>
    <d v="2026-08-11T09:55:56"/>
    <d v="2026-08-12T16:37:07"/>
    <n v="69362976"/>
    <m/>
    <n v="172605804129"/>
    <s v="SPBU 5483307"/>
    <s v="ODP-SWE-FAF/09 FAF/D02/09.01"/>
    <s v="WO061469698"/>
    <m/>
    <m/>
    <m/>
    <n v="116.178678162395"/>
    <n v="-8.5979019912372205"/>
    <s v="MD|MYDB-20260810264906|SC00001/MC00046|SPBU 5483307|087713006064"/>
    <s v="MYDIGIBIZPARTNER"/>
    <m/>
    <m/>
    <m/>
    <m/>
    <m/>
    <m/>
    <m/>
    <m/>
    <s v="Management Janji"/>
    <s v="2026-08-12 08:00:00 | Tanggal pemasangan: 12/08/2026 Jam pemasangan : pagi Info Tambahan : Hubungi pelanggan dulu sebelum ke lokasi terima kasih."/>
    <s v="FCC"/>
    <d v="2026-11-08T10:10:31"/>
    <d v="2026-08-12T08:00:00"/>
    <m/>
    <s v="REVOKE"/>
    <s v="SWE"/>
    <s v="NO ADDON"/>
    <m/>
    <s v="Follow Up Revoke Completed, New Order ID : SC1002522906"/>
    <s v="HSI Bisnis PSB 70% - 50 Mbps"/>
    <s v="INDIBIZ"/>
    <m/>
    <m/>
    <d v="2026-08-12T08:00:00"/>
    <s v="2026-08-12 08:00:00 | Tanggal pemasangan: 12/08/2026 Jam pemasangan : pagi Info Tambahan : Hubungi pelanggan dulu sebelum ke lokasi terima kasih."/>
    <m/>
    <m/>
    <m/>
    <e v="#NUM!"/>
    <e v="#NUM!"/>
    <x v="1"/>
    <x v="23"/>
  </r>
  <r>
    <n v="2560"/>
    <n v="1002506617"/>
    <n v="3"/>
    <x v="4"/>
    <n v="4"/>
    <s v="PEKALONGAN"/>
    <s v="PEKALONGAN"/>
    <s v="PKL"/>
    <s v="REG"/>
    <s v="AO"/>
    <s v="NEW SALES"/>
    <s v="1P INET"/>
    <s v="102 | FOLLOW UP COMPLETED"/>
    <s v="RBS-Regional 3"/>
    <d v="2026-08-03T18:52:57"/>
    <d v="2026-08-04T18:05:01"/>
    <n v="69357831"/>
    <m/>
    <n v="142202154680"/>
    <s v="LYY MEDIA CELLULER"/>
    <s v="ODP-PKL-FS/049 FS/D04/049.01"/>
    <s v="WO060835268"/>
    <m/>
    <m/>
    <m/>
    <n v="109.668487"/>
    <n v="-6.9063600000000003"/>
    <s v="|MN00925|MYIA-006352795685/POI/m erikza al fajrisyah/085199193282/hulandafluu@gmail.com"/>
    <s v="MYIB_ASSISTANT"/>
    <m/>
    <m/>
    <m/>
    <m/>
    <m/>
    <m/>
    <m/>
    <m/>
    <s v="Management Janji"/>
    <s v="2026-08-04 15:00:00 |  M Janji : (04/08/2026) jam Pasang : 09:00 Note : hubungi pelanggan jika ingin kelokasi"/>
    <s v="FCC"/>
    <d v="2026-03-08T18:55:22"/>
    <d v="2026-08-04T15:00:00"/>
    <s v="Kendala Teknik"/>
    <s v="REVOKE"/>
    <s v="PKL"/>
    <s v="NO ADDON"/>
    <m/>
    <s v="Follow Up Revoke Completed, New Order ID : SC1002509403"/>
    <s v="HSI Bisnis Promo HUT Telkom PSB 70% - 100 Mbps"/>
    <s v="INDIBIZ"/>
    <m/>
    <m/>
    <d v="2026-08-04T15:00:00"/>
    <s v="2026-08-04 15:00:00 |  M Janji : (04/08/2026) jam Pasang : 09:00 Note : hubungi pelanggan jika ingin kelokasi"/>
    <m/>
    <m/>
    <m/>
    <e v="#NUM!"/>
    <e v="#NUM!"/>
    <x v="1"/>
    <x v="3"/>
  </r>
  <r>
    <n v="2561"/>
    <n v="1002512590"/>
    <n v="3"/>
    <x v="6"/>
    <n v="5"/>
    <s v="SIDOARJO"/>
    <s v="INNER - JATIM TIMUR"/>
    <s v="SDN"/>
    <s v="REG"/>
    <s v="AO"/>
    <s v="NEW SALES"/>
    <m/>
    <s v="Completed (PS)"/>
    <s v="RBS-Regional 3"/>
    <d v="2026-08-06T14:08:39"/>
    <d v="2026-08-06T22:35:31"/>
    <n v="69360032"/>
    <m/>
    <n v="152328218205"/>
    <s v="PAUD DHIYA KIDZ ACADEMY"/>
    <s v="ODP-SDN-FR/59"/>
    <s v="WO061096535"/>
    <m/>
    <m/>
    <m/>
    <n v="112.6683032"/>
    <n v="-7.4264871000000001"/>
    <s v="|MN02620|/PAUD DHIYA KIDZ ACADEMY/WINBACK 2.0 HSI B2B (1:1) 50MBPS 355RB PSB DISC 70%//smp.tamaddunafkar.sda@gmail.com/SUASTINI/81233605116"/>
    <s v="Sales Force DBS"/>
    <m/>
    <m/>
    <m/>
    <m/>
    <m/>
    <m/>
    <m/>
    <m/>
    <s v="Management Janji"/>
    <s v="2026-08-07 13:00:00|Tanggal pemasangan: 07/08/2026 Jam pemasangan : pagi/siang Info Tambahan : Hubungi pelanggan dulu sebelum ke lokasi. terima kasih|40010577|MYDITA"/>
    <s v="FCC"/>
    <d v="2026-06-08T14:10:26"/>
    <d v="2026-08-07T13:00:00"/>
    <m/>
    <s v="PS"/>
    <s v="SDN"/>
    <s v="NO ADDON"/>
    <n v="20260806"/>
    <s v="Completed"/>
    <s v="- 11_11446;Biaya PSB HSI EBIS Tunai di Depan ~ 11[150000]  - SP_NOSS;SP_NOSS ~ Internet NOSS Multispeed Network[0]  - SP_NOSS;SP_NOSS ~ Internet NOSS Multispeed Network[0]  - E25060;E25060 ~ ES25 - Paket HSI Bisnis (HSIE) Khusus Winback 2.0[0]  - E25060~n"/>
    <s v="INDIBIZ"/>
    <m/>
    <m/>
    <d v="2026-08-07T13:00:00"/>
    <s v="2026-08-07 13:00:00|Tanggal pemasangan: 07/08/2026 Jam pemasangan : pagi/siang Info Tambahan : Hubungi pelanggan dulu sebelum ke lokasi. terima kasih|40010577|MYDITA"/>
    <n v="2026"/>
    <n v="8"/>
    <n v="6"/>
    <d v="2026-08-06T00:00:00"/>
    <n v="-1.5416666666642413"/>
    <x v="0"/>
    <x v="17"/>
  </r>
  <r>
    <n v="2562"/>
    <n v="1002524821"/>
    <n v="3"/>
    <x v="4"/>
    <n v="4"/>
    <s v="SEMARANG"/>
    <s v="INNER - SEMARANG JATENG UTARA"/>
    <s v="JHR"/>
    <s v="REG"/>
    <s v="AO"/>
    <s v="NEW SALES"/>
    <s v="1P INET"/>
    <s v="Completed (PS)"/>
    <s v="RBS-Regional 3"/>
    <d v="2026-08-13T15:56:56"/>
    <d v="2026-08-14T17:09:36"/>
    <n v="69365385"/>
    <m/>
    <n v="142406122745"/>
    <s v="Neka Semarang Hasanudin"/>
    <s v="ODP-JHR-FV/053 FV/D04/053.01"/>
    <s v="WO061688292"/>
    <m/>
    <m/>
    <m/>
    <n v="110.41121200000001"/>
    <n v="-6.965319"/>
    <s v="|MN02054|MYIA-053522459126/POI/Ayu putri angreani kusanto/08990794495/anext213@gmail.com"/>
    <s v="MYIB_ASSISTANT"/>
    <m/>
    <m/>
    <m/>
    <m/>
    <m/>
    <m/>
    <m/>
    <m/>
    <s v="Management Janji"/>
    <s v="2026-08-14 13:00:00 | Nama : BU AYU PUTRI ANGREANI KUSANTO No Hp : 08990794495 No Alt :  Tgl Pemasangan : 14 Agustus 2026 Interval : PAGI  Note : Hubungi pelanggan terlebih dahulu"/>
    <s v="FCC"/>
    <s v="13-08-2026 16:09:57"/>
    <d v="2026-08-14T13:00:00"/>
    <m/>
    <s v="PS"/>
    <s v="JHR"/>
    <s v="NO ADDON"/>
    <n v="20260814"/>
    <s v="Completed"/>
    <s v="HSI Bisnis Promo HUT Telkom PSB 70% - 50 Mbps"/>
    <s v="INDIBIZ"/>
    <m/>
    <m/>
    <d v="2026-08-14T13:00:00"/>
    <s v="2026-08-14 13:00:00 | Nama : BU AYU PUTRI ANGREANI KUSANTO No Hp : 08990794495 No Alt :  Tgl Pemasangan : 14 Agustus 2026 Interval : PAGI  Note : Hubungi pelanggan terlebih dahulu"/>
    <n v="2026"/>
    <n v="8"/>
    <n v="14"/>
    <d v="2026-08-14T00:00:00"/>
    <n v="-0.54166666666424135"/>
    <x v="0"/>
    <x v="3"/>
  </r>
  <r>
    <n v="2563"/>
    <n v="1002519431"/>
    <n v="3"/>
    <x v="4"/>
    <n v="4"/>
    <s v="SEMARANG"/>
    <s v="INNER - SEMARANG JATENG UTARA"/>
    <s v="MJP"/>
    <s v="REG"/>
    <s v="AO"/>
    <s v="NEW SALES"/>
    <m/>
    <s v="Completed (PS)"/>
    <s v="RBS-Regional 3"/>
    <d v="2026-08-11T11:11:34"/>
    <d v="2026-08-14T16:05:45"/>
    <n v="69363089"/>
    <m/>
    <n v="142410346136"/>
    <s v="DUTA PATRADAYA"/>
    <s v="ODP-MJP-FAP/012"/>
    <s v="WO061690853"/>
    <m/>
    <m/>
    <m/>
    <n v="110.4559172"/>
    <n v="-6.9881637000000003"/>
    <s v="AMRBS;403099;TREG4;MUHAMMAD MASTUR;081226139781;CP Felix Yulisar;081325325171;PAKET 1S INET 100 MBPS (669.000);DUTA PATRADAYA;input by tito"/>
    <s v="Account Manager"/>
    <m/>
    <m/>
    <m/>
    <m/>
    <m/>
    <m/>
    <m/>
    <m/>
    <s v="Management Janji"/>
    <s v="2026-08-14 15:00:00|Nama PIC : Felix No HP : 081325325171 Alt :  M Janji : 14/08/2026 Jam Pasang : 08.00  - 13:00  NoteÃ‚Â :  hubungi terlebih dahulu sebelum ke lokasi, terima kasih.|40981184|MYDITA"/>
    <s v="FCC"/>
    <d v="2026-11-08T11:40:03"/>
    <d v="2026-08-14T15:00:00"/>
    <m/>
    <s v="PS"/>
    <s v="MJP"/>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15:00:00"/>
    <s v="2026-08-14 15:00:00|Nama PIC : Felix No HP : 081325325171 Alt :  M Janji : 14/08/2026 Jam Pasang : 08.00  - 13:00  NoteÃ‚Â :  hubungi terlebih dahulu sebelum ke lokasi, terima kasih.|40981184|MYDITA"/>
    <n v="2026"/>
    <n v="8"/>
    <n v="14"/>
    <d v="2026-08-14T00:00:00"/>
    <n v="-0.625"/>
    <x v="0"/>
    <x v="3"/>
  </r>
  <r>
    <n v="2564"/>
    <n v="1002519942"/>
    <n v="3"/>
    <x v="2"/>
    <n v="5"/>
    <s v="MALANG"/>
    <s v="KEPANJEN"/>
    <s v="GDG"/>
    <s v="REG"/>
    <s v="AO"/>
    <s v="NEW SALES"/>
    <s v="1P INET"/>
    <s v="Completed (PS)"/>
    <s v="RBS-Regional 3"/>
    <d v="2026-08-11T13:40:57"/>
    <d v="2026-08-11T18:21:36"/>
    <n v="69363347"/>
    <m/>
    <n v="152704231011"/>
    <s v="PT. Alphita Prima Era"/>
    <s v="ODP-GDG-FZ/70 FZ/D10/70.01"/>
    <s v="WO061500555"/>
    <m/>
    <m/>
    <m/>
    <n v="112.626816426988"/>
    <n v="-8.0578093960122708"/>
    <s v="|MN00814|MYIA-095453782890/POI/Vivi Milawati/081232765519/alphita.adm@gmail.com"/>
    <s v="MYIB_ASSISTANT"/>
    <m/>
    <m/>
    <m/>
    <m/>
    <m/>
    <m/>
    <m/>
    <m/>
    <s v="Management Janji"/>
    <s v="2026-08-14 08:00:00 | Nama PIC:  bp yogi No HP: 081232765519 Alt: Tanggal: 14/8/2026 Jam Pasang: Pagi Note: Hubungi sebelum ke lokasi, terimakasih."/>
    <s v="FCC"/>
    <d v="2026-11-08T13:55:09"/>
    <d v="2026-08-14T08:00:00"/>
    <m/>
    <s v="PS"/>
    <s v="GDG"/>
    <s v="NO ADDON"/>
    <n v="20260811"/>
    <s v="Completed"/>
    <s v="HSI Bisnis Promo HUT Telkom PSB 70% - 50 Mbps"/>
    <s v="INDIBIZ"/>
    <m/>
    <m/>
    <d v="2026-08-14T08:00:00"/>
    <s v="2026-08-14 08:00:00 | Nama PIC:  bp yogi No HP: 081232765519 Alt: Tanggal: 14/8/2026 Jam Pasang: Pagi Note: Hubungi sebelum ke lokasi, terimakasih."/>
    <n v="2026"/>
    <n v="8"/>
    <n v="11"/>
    <d v="2026-08-11T00:00:00"/>
    <n v="-3.3333333333357587"/>
    <x v="0"/>
    <x v="29"/>
  </r>
  <r>
    <n v="2565"/>
    <n v="1002529923"/>
    <n v="3"/>
    <x v="0"/>
    <n v="5"/>
    <s v="MATARAM"/>
    <s v="BIMA"/>
    <s v="TET"/>
    <s v="REG"/>
    <s v="AO"/>
    <s v="NEW SALES"/>
    <m/>
    <s v="Completed (PS)"/>
    <s v="RBS-Regional 3"/>
    <d v="2026-08-16T16:16:16"/>
    <d v="2026-08-17T10:14:04"/>
    <n v="69365657"/>
    <m/>
    <n v="172616790195"/>
    <s v="TOKO JAMJAM"/>
    <s v="ODP-TET-FAF/52"/>
    <s v="WO061891300"/>
    <m/>
    <m/>
    <m/>
    <n v="118.6929185"/>
    <n v="-8.6547058000000003"/>
    <s v="MD|MYDB-20260813265274|SC00001/MC00152|TOKO JAMJAM|085337493897"/>
    <s v="MYDIGIBIZPARTNER"/>
    <m/>
    <m/>
    <m/>
    <m/>
    <m/>
    <m/>
    <m/>
    <m/>
    <s v="Management Janji"/>
    <s v="2026-08-15 08:00:00 | Tanggal pemasangan : 15 AGUSTUS 2026  Jam pemasangan : pagi/siang  Info Tambahan : Hubungi pelanggan dulu sebelum ke lokasi  terima kasih"/>
    <s v="FCC"/>
    <s v="16-08-2026 16:39:59"/>
    <m/>
    <m/>
    <s v="PS"/>
    <s v="TET"/>
    <s v="NETMONK"/>
    <n v="20260817"/>
    <s v="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5 08:00:00 | Tanggal pemasangan : 15 AGUSTUS 2026  Jam pemasangan : pagi/siang  Info Tambahan : Hubungi pelanggan dulu sebelum ke lokasi  terima kasih"/>
    <n v="2026"/>
    <n v="8"/>
    <n v="17"/>
    <d v="2026-08-17T00:00:00"/>
    <n v="0.70833333333575865"/>
    <x v="0"/>
    <x v="4"/>
  </r>
  <r>
    <n v="2566"/>
    <n v="1002511789"/>
    <n v="3"/>
    <x v="0"/>
    <n v="5"/>
    <s v="MATARAM"/>
    <s v="SUMBAWA"/>
    <s v="MLK"/>
    <s v="DPS"/>
    <s v="AO"/>
    <s v="NEW SALES"/>
    <m/>
    <s v="102 | FOLLOW UP COMPLETED"/>
    <s v="DPS-Property &amp; Resources"/>
    <d v="2026-08-06T10:26:59"/>
    <d v="2026-08-11T14:21:42"/>
    <n v="69359720"/>
    <m/>
    <n v="172608206216"/>
    <s v="AMNT Townsite 2 B22"/>
    <s v="ODP-MLK-FAC/40"/>
    <s v="WO061052247"/>
    <m/>
    <m/>
    <m/>
    <n v="116.747383979809"/>
    <n v="-8.9670166305174899"/>
    <s v="DSS HSI | WILHELMI A IDRIS | 970167 | TREG 3 | AMNT Townsite |SYAHRUL ALQADRI| 081237399497 | PSB 2P INET TV 20MBPS"/>
    <s v="Account Manager"/>
    <m/>
    <m/>
    <m/>
    <m/>
    <m/>
    <m/>
    <m/>
    <m/>
    <s v="Management Janji"/>
    <s v="AO"/>
    <s v="FCC"/>
    <d v="2026-06-08T10:39:54"/>
    <m/>
    <m/>
    <s v="REVOKE"/>
    <s v="MLK"/>
    <s v="NO ADDON"/>
    <m/>
    <s v="Follow Up Revoke Completed, New Order ID : SC1002520169"/>
    <s v="- E23015;E23015 ~ ES23 - Perangkat ONT[0]  - E23015~null~44292;E23015||11||Abodemen 0[0]  - E23015~null~E23015_SWONT;SWONT ~ Biaya Sewa ONT ~ E23015[30000]  - E24058;E24058 ~ ES24 - Paket HSI Bisnis (HSIEF) Khusus Winback[0]  - E24058~null~103819;E24058||"/>
    <s v="INDIBIZ"/>
    <m/>
    <m/>
    <d v="2026-08-06T12:00:00"/>
    <s v="AO"/>
    <m/>
    <m/>
    <m/>
    <e v="#NUM!"/>
    <e v="#NUM!"/>
    <x v="1"/>
    <x v="0"/>
  </r>
  <r>
    <n v="2567"/>
    <n v="1002512367"/>
    <n v="3"/>
    <x v="1"/>
    <n v="5"/>
    <s v="SBY SELATAN"/>
    <s v="KETINTANG"/>
    <s v="WRU"/>
    <s v="REG"/>
    <s v="AO"/>
    <s v="NEW SALES"/>
    <s v="1P INET"/>
    <s v="100 | REVOKE COMPLETED"/>
    <s v="RBS-Regional 3"/>
    <d v="2026-08-06T13:19:57"/>
    <d v="2026-08-10T10:49:08"/>
    <n v="69359956"/>
    <m/>
    <n v="152302236654"/>
    <s v="PT. TULIP TONATA INDONESIA"/>
    <s v="ODP-WR1-FJX/02 FJX/D01/02.01"/>
    <s v="WO061075844"/>
    <m/>
    <m/>
    <m/>
    <n v="112.7160377"/>
    <n v="-7.3787247999999996"/>
    <s v="|MN00458|MYIA-009868450611/POI/Fajar Muhammad/082164258417/hr@tonata.co.id"/>
    <s v="MYIB_ASSISTANT"/>
    <m/>
    <m/>
    <m/>
    <m/>
    <m/>
    <m/>
    <m/>
    <m/>
    <s v="Management Janji"/>
    <s v="2026-08-07 13:00:00 | Nama : BP FAJAR MUHAMMAD  No Hp : 082164258417 No Alt : 082257872030 Tgl Pemasangan : 07 Agustus 2026 Interval : SIANG Note : Hubungi pelanggan terlebih dahulu"/>
    <s v="FCC"/>
    <d v="2026-06-08T13:25:20"/>
    <d v="2026-08-07T13:00:00"/>
    <s v="Kendala Teknik"/>
    <s v="REVOKE"/>
    <s v="WRU"/>
    <s v="NO ADDON"/>
    <m/>
    <s v="Revoke Completed"/>
    <s v="HSI Bisnis Promo HUT Telkom PSB 70% - 50 Mbps"/>
    <s v="INDIBIZ"/>
    <m/>
    <m/>
    <d v="2026-08-07T13:00:00"/>
    <s v="2026-08-07 13:00:00 | Nama : BP FAJAR MUHAMMAD  No Hp : 082164258417 No Alt : 082257872030 Tgl Pemasangan : 07 Agustus 2026 Interval : SIANG Note : Hubungi pelanggan terlebih dahulu"/>
    <m/>
    <m/>
    <m/>
    <e v="#NUM!"/>
    <e v="#NUM!"/>
    <x v="1"/>
    <x v="8"/>
  </r>
  <r>
    <n v="2568"/>
    <n v="1002531353"/>
    <n v="3"/>
    <x v="0"/>
    <n v="5"/>
    <s v="MATARAM"/>
    <s v="BIMA"/>
    <s v="DMP"/>
    <s v="REG"/>
    <s v="AO"/>
    <s v="NEW SALES"/>
    <s v="1P INET"/>
    <s v="MIE - SEND SURVEY"/>
    <s v="RBS-Regional 3"/>
    <d v="2026-08-17T17:17:56"/>
    <d v="2026-08-17T17:20:01"/>
    <n v="69368348"/>
    <m/>
    <n v="172611786231"/>
    <s v="SPBU 54 842 03"/>
    <s v="ODP-DMP-FAA/131"/>
    <s v="WO061948508"/>
    <m/>
    <m/>
    <m/>
    <n v="118.47471729999999"/>
    <n v="-8.4966317999999994"/>
    <s v="|MN02363|MYIA-054888285538/POI/sumarni/081239482000/cv.rizkyhellasnusantara@gmail.com"/>
    <s v="MYIB_ASSISTANT"/>
    <m/>
    <m/>
    <m/>
    <m/>
    <m/>
    <m/>
    <m/>
    <m/>
    <s v="Management Janji"/>
    <s v="2026-08-18 15:00:00 | Nama : BP PANOS (MANAGER) No Hp : 081239482000 No Alt :  Tgl Pemasangan : 18 Agustus 2026 Interval : PAGI  Note : Hubungi pelanggan terlebih dahulu"/>
    <s v="FCC"/>
    <s v="17-08-2026 17:39:44"/>
    <d v="2026-08-18T15:00:00"/>
    <m/>
    <s v="SURVEY_NEW_MANJA"/>
    <s v="DMP"/>
    <s v="NO ADDON"/>
    <m/>
    <s v="MIE - SEND SURVEY"/>
    <s v="HSI Bisnis Promo HUT Telkom PSB 70% - 50 Mbps"/>
    <s v="INDIBIZ"/>
    <m/>
    <m/>
    <d v="2026-08-18T15:00:00"/>
    <s v="2026-08-18 15:00:00 | Nama : BP PANOS (MANAGER) No Hp : 081239482000 No Alt :  Tgl Pemasangan : 18 Agustus 2026 Interval : PAGI  Note : Hubungi pelanggan terlebih dahulu"/>
    <m/>
    <m/>
    <m/>
    <e v="#NUM!"/>
    <e v="#NUM!"/>
    <x v="1"/>
    <x v="4"/>
  </r>
  <r>
    <n v="2569"/>
    <n v="1002520790"/>
    <n v="3"/>
    <x v="4"/>
    <n v="4"/>
    <s v="SEMARANG"/>
    <s v="SALATIGA"/>
    <s v="SLI"/>
    <s v="REG"/>
    <s v="AO"/>
    <s v="NEW SALES"/>
    <s v="1P INET"/>
    <s v="Completed (PS)"/>
    <s v="RBS-Regional 3"/>
    <d v="2026-08-11T16:43:57"/>
    <d v="2026-08-13T11:26:11"/>
    <n v="69363678"/>
    <m/>
    <n v="142434111379"/>
    <s v="PT DARMA PUTRA LESTARI"/>
    <s v="ODP-SLI-FW/087 FW/D07/087.01"/>
    <s v="WO061525744"/>
    <m/>
    <m/>
    <m/>
    <n v="110.4773311"/>
    <n v="-7.3368434000000002"/>
    <s v="|MN00238|MYIA-081048668245/POI/M WAHYU SETIAWAN/085700273615/spbugamol4350716@gmail.com"/>
    <s v="MYIB_ASSISTANT"/>
    <m/>
    <m/>
    <m/>
    <m/>
    <m/>
    <m/>
    <m/>
    <m/>
    <s v="Management Janji"/>
    <s v="2026-08-12 13:00:00 | M Janji : (12/08/2026) jam Pasang : 09:00 Note : hubungi pelanggan jika ingin kelokasi"/>
    <s v="FCC"/>
    <d v="2026-11-08T16:54:58"/>
    <d v="2026-08-12T13:00:00"/>
    <m/>
    <s v="PS"/>
    <s v="SLI"/>
    <s v="NO ADDON"/>
    <n v="20260813"/>
    <s v="Completed"/>
    <s v="HSI Bisnis Promo HUT Telkom PSB 70% - 100 Mbps"/>
    <s v="INDIBIZ"/>
    <m/>
    <m/>
    <d v="2026-08-12T13:00:00"/>
    <s v="2026-08-12 13:00:00 | M Janji : (12/08/2026) jam Pasang : 09:00 Note : hubungi pelanggan jika ingin kelokasi"/>
    <n v="2026"/>
    <n v="8"/>
    <n v="13"/>
    <d v="2026-08-13T00:00:00"/>
    <n v="0.45833333333575865"/>
    <x v="0"/>
    <x v="3"/>
  </r>
  <r>
    <n v="2570"/>
    <n v="1002527004"/>
    <n v="3"/>
    <x v="0"/>
    <n v="5"/>
    <s v="MATARAM"/>
    <s v="SUMBAWA"/>
    <s v="MLK"/>
    <s v="REG"/>
    <s v="AO"/>
    <s v="NEW SALES"/>
    <m/>
    <s v="OSS - FALLOUT"/>
    <s v="RBS-Regional 3"/>
    <d v="2026-08-14T15:51:09"/>
    <d v="2026-08-15T14:51:15"/>
    <n v="69364540"/>
    <m/>
    <n v="172608206228"/>
    <s v="Toko yuniarti"/>
    <s v="ODP-MLK-FAE/17"/>
    <s v="WO061766769"/>
    <m/>
    <m/>
    <m/>
    <n v="116.7523138"/>
    <n v="-8.9049376999999996"/>
    <s v="MD|MYDB-20260812265034|DN00001/MN02085|Toko yuniarti|085339262214"/>
    <s v="MYDIGIBIZPARTNER"/>
    <m/>
    <m/>
    <m/>
    <m/>
    <m/>
    <m/>
    <m/>
    <m/>
    <s v="Management Janji"/>
    <s v="2026-08-13 13:00:00 | Tanggal pemasangan :13/08/2026  Jam pemasangan : pagi/siang  Info Tambahan : Hubungi pelanggan dulu sebelum ke lokasi  terima kasih."/>
    <s v="FCC"/>
    <s v="14-08-2026 15:55:01"/>
    <m/>
    <s v="Kendala Lainnya"/>
    <s v="FO_WFM"/>
    <s v="MLK"/>
    <s v="NETMONK"/>
    <m/>
    <s v="Provisioning Failed|WFM|INF009049850|ont rusak"/>
    <s v="- 11_11446;Biaya PSB HSI EBIS Tunai di Depan ~ 11[150000]  - SP_NOSS;SP_NOSS ~ Internet NOSS Multispeed Network[0]  - SP_NOSS;SP_NOSS ~ Internet NOSS Multispeed Network[0]  - E23015;E23015 ~ ES23 - Perangkat ONT[0]  - E23015~null~44292;E23015||11||Abodeme"/>
    <s v="INDIBIZ"/>
    <m/>
    <m/>
    <d v="2026-08-14T07:00:00"/>
    <s v="2026-08-13 13:00:00 | Tanggal pemasangan :13/08/2026  Jam pemasangan : pagi/siang  Info Tambahan : Hubungi pelanggan dulu sebelum ke lokasi  terima kasih."/>
    <m/>
    <m/>
    <m/>
    <e v="#NUM!"/>
    <e v="#NUM!"/>
    <x v="1"/>
    <x v="0"/>
  </r>
  <r>
    <n v="2571"/>
    <n v="1002517004"/>
    <n v="3"/>
    <x v="6"/>
    <n v="5"/>
    <s v="SIDOARJO"/>
    <s v="INNER - JATIM TIMUR"/>
    <s v="SDA"/>
    <s v="REG"/>
    <s v="AO"/>
    <s v="NEW SALES"/>
    <m/>
    <s v="Completed (PS)"/>
    <s v="RBS-Regional 3"/>
    <d v="2026-08-10T09:20:39"/>
    <d v="2026-08-10T21:11:59"/>
    <n v="69362123"/>
    <m/>
    <n v="152316232009"/>
    <s v="SMK DIAN INDONESIA"/>
    <s v="ODP-SDA-FGY/68"/>
    <s v="WO061364909"/>
    <m/>
    <m/>
    <m/>
    <n v="112.7108266"/>
    <n v="-7.4701079999999997"/>
    <s v="|MN02627|/SMK DIAN INDONESIA/WINBACK 2.0 HSI B2B (1:1) 75MBPS 415RB PSB DISC 70%//smkdianindonesia.sda@gmail.com/ELMA YUNITA/85944002504"/>
    <s v="Sales Force DBS"/>
    <m/>
    <m/>
    <m/>
    <m/>
    <m/>
    <m/>
    <m/>
    <m/>
    <s v="Management Janji"/>
    <s v="2026-08-11 08:00:00|Tanggal pemasangan: 11/08/2026 Jam pemasangan : pagi / siang Info Tambahan : Hubungi pelanggan dulu sebelum ke lokasi terima kasih.|40951378|MYDITA"/>
    <s v="FCC"/>
    <d v="2026-10-08T09:25:41"/>
    <d v="2026-08-11T08:00:00"/>
    <m/>
    <s v="PS"/>
    <s v="SDA"/>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1T08:00:00"/>
    <s v="2026-08-11 08:00:00|Tanggal pemasangan: 11/08/2026 Jam pemasangan : pagi / siang Info Tambahan : Hubungi pelanggan dulu sebelum ke lokasi terima kasih.|40951378|MYDITA"/>
    <n v="2026"/>
    <n v="8"/>
    <n v="10"/>
    <d v="2026-08-10T00:00:00"/>
    <n v="-1.3333333333357587"/>
    <x v="0"/>
    <x v="17"/>
  </r>
  <r>
    <n v="2572"/>
    <n v="1002514209"/>
    <n v="3"/>
    <x v="0"/>
    <n v="5"/>
    <s v="MATARAM"/>
    <s v="INNER - NUSA TENGGARA"/>
    <s v="MTR"/>
    <s v="DGS"/>
    <s v="AO"/>
    <s v="NEW SALES"/>
    <m/>
    <s v="102 | FOLLOW UP COMPLETED"/>
    <s v="DGS-B2B TREG"/>
    <d v="2026-08-07T10:50:20"/>
    <d v="2026-08-08T14:28:26"/>
    <n v="69360615"/>
    <m/>
    <n v="172601796870"/>
    <s v="BNN KOTA MATARAM 4"/>
    <s v="ODP-MTR-FCE/09"/>
    <s v="WO061146538"/>
    <m/>
    <m/>
    <m/>
    <n v="116.1359752"/>
    <n v="-8.5664175"/>
    <s v="DGS HSI |BNN KOTA MATARAM| 85238849232| AM DGS | RYAN PRATAMA |896616 |INET 50MBPS | PSB"/>
    <s v="Account Manager"/>
    <m/>
    <m/>
    <m/>
    <m/>
    <m/>
    <m/>
    <m/>
    <m/>
    <s v="Management Janji"/>
    <s v="AO"/>
    <s v="FCC"/>
    <d v="2026-07-08T10:55:20"/>
    <m/>
    <m/>
    <s v="REVOKE"/>
    <s v="MTR"/>
    <s v="NO ADDON"/>
    <m/>
    <s v="Follow Up Revoke Completed, New Order ID : SC1002516037"/>
    <s v="- E23015;E23015 ~ ES23 - Perangkat ONT[0]  - E23015~null~44292;E23015||11||Abodemen 0[0]  - E23015~null~E23015_SWONT;SWONT ~ Biaya Sewa ONT ~ E23015[30000]  - E24058;E24058 ~ ES24 - Paket HSI Bisnis (HSIEF) Khusus Winback[0]  - E24058~null~103819;E24058||"/>
    <s v="INDIBIZ"/>
    <m/>
    <m/>
    <d v="2026-08-07T12:00:00"/>
    <s v="AO"/>
    <m/>
    <m/>
    <m/>
    <e v="#NUM!"/>
    <e v="#NUM!"/>
    <x v="1"/>
    <x v="23"/>
  </r>
  <r>
    <n v="2573"/>
    <n v="1002505514"/>
    <n v="3"/>
    <x v="5"/>
    <n v="5"/>
    <s v="SINGARJA"/>
    <s v="TABANAN"/>
    <s v="TBN"/>
    <s v="REG"/>
    <s v="AO"/>
    <s v="NEW SALES"/>
    <s v="1P INET"/>
    <s v="102 | FOLLOW UP COMPLETED"/>
    <s v="RBS-Regional 3"/>
    <d v="2026-08-03T08:40:56"/>
    <d v="2026-08-05T14:37:09"/>
    <n v="69357177"/>
    <m/>
    <n v="172413244258"/>
    <s v="Pusat Gadai MGW010"/>
    <s v="ODP-TBN-FCP/05"/>
    <s v="WO060754650"/>
    <m/>
    <m/>
    <m/>
    <n v="115.18002300000001"/>
    <n v="-8.5135369000000001"/>
    <s v="|MN02515|MYIA-051165239783/POI/AULIYA PRADITA NUR/081119917743/pusatgadaisintyadewi@gmail.com"/>
    <s v="MYIB_ASSISTANT"/>
    <m/>
    <m/>
    <m/>
    <m/>
    <m/>
    <m/>
    <m/>
    <m/>
    <s v="Management Janji"/>
    <s v="2026-08-04 08:00:00 | Tanggal pemasangan : 04 agustus 2026 Jam pemasangan : pagi/siang Info Tambahan : Hubungi pelanggan dulu sebelum ke lokasi terima kasih"/>
    <s v="FCC"/>
    <d v="2026-03-08T08:55:09"/>
    <d v="2026-08-04T08:00:00"/>
    <s v="Kendala Teknik"/>
    <s v="REVOKE"/>
    <s v="TBN"/>
    <s v="NO ADDON"/>
    <m/>
    <s v="Follow Up Revoke Completed, New Order ID : SC1002510839"/>
    <s v="HSI Bisnis Basic Promo HUT Telkom PSB 70% - 50 Mbps"/>
    <s v="INDIBIZ"/>
    <m/>
    <m/>
    <d v="2026-08-04T08:00:00"/>
    <s v="2026-08-04 08:00:00 | Tanggal pemasangan : 04 agustus 2026 Jam pemasangan : pagi/siang Info Tambahan : Hubungi pelanggan dulu sebelum ke lokasi terima kasih"/>
    <m/>
    <m/>
    <m/>
    <e v="#NUM!"/>
    <e v="#NUM!"/>
    <x v="1"/>
    <x v="25"/>
  </r>
  <r>
    <n v="2574"/>
    <n v="1002518831"/>
    <n v="3"/>
    <x v="4"/>
    <n v="4"/>
    <s v="SEMARANG"/>
    <s v="KENDAL"/>
    <s v="WLR"/>
    <s v="REG"/>
    <s v="AO"/>
    <s v="NEW SALES"/>
    <s v="1P INET"/>
    <s v="Completed (PS)"/>
    <s v="RBS-Regional 3"/>
    <d v="2026-08-11T08:23:56"/>
    <d v="2026-08-12T11:19:11"/>
    <n v="69362854"/>
    <m/>
    <n v="143407106649"/>
    <s v="SPBU 44.513.09 JENARSARI"/>
    <s v="ODP-WLR-FH/068 FH/D05/068.01"/>
    <s v="WO061462117"/>
    <m/>
    <m/>
    <m/>
    <n v="110.096524"/>
    <n v="-6.9538440000000001"/>
    <s v="|MN02184|MYIA-004506884937/POI/AHMAD ARI SANTOSO/085225751665/spbu4451309@gmail.com"/>
    <s v="MYIB_ASSISTANT"/>
    <m/>
    <m/>
    <m/>
    <m/>
    <m/>
    <m/>
    <m/>
    <m/>
    <s v="Management Janji"/>
    <s v="2026-08-12 08:00:00 | Tanggal Pemasangan : 12 Agustus 2026 Jam Pemasangan : 08:00 13:00 Info Tambahan : Hubungi pelanggan dulu sebelum ke lokasi terimakasih"/>
    <s v="FCC"/>
    <d v="2026-11-08T08:40:11"/>
    <d v="2026-08-12T08:00:00"/>
    <m/>
    <s v="PS"/>
    <s v="WLR"/>
    <s v="NO ADDON"/>
    <n v="20260812"/>
    <s v="Completed"/>
    <s v="HSI Bisnis Promo HUT Telkom PSB 70% - 100 Mbps"/>
    <s v="INDIBIZ"/>
    <m/>
    <m/>
    <d v="2026-08-12T08:00:00"/>
    <s v="2026-08-12 08:00:00 | Tanggal Pemasangan : 12 Agustus 2026 Jam Pemasangan : 08:00 13:00 Info Tambahan : Hubungi pelanggan dulu sebelum ke lokasi terimakasih"/>
    <n v="2026"/>
    <n v="8"/>
    <n v="12"/>
    <d v="2026-08-12T00:00:00"/>
    <n v="-0.33333333333575865"/>
    <x v="0"/>
    <x v="3"/>
  </r>
  <r>
    <n v="2575"/>
    <n v="1002505152"/>
    <n v="3"/>
    <x v="5"/>
    <n v="5"/>
    <s v="DENPASAR"/>
    <s v="JIMBARAN"/>
    <s v="KUT"/>
    <s v="REG"/>
    <s v="AO"/>
    <s v="NEW SALES"/>
    <m/>
    <s v="Completed (PS)"/>
    <s v="RBS-Regional 3"/>
    <d v="2026-08-02T11:03:38"/>
    <d v="2026-08-03T15:36:57"/>
    <n v="69356987"/>
    <m/>
    <n v="172416429200"/>
    <s v="LITTLE BEAUTY SALON"/>
    <s v="ODP-KUT-FV/23"/>
    <s v="WO060722587"/>
    <m/>
    <m/>
    <m/>
    <n v="115.17259919999999"/>
    <n v="-8.7120022000000006"/>
    <s v="|MN00737|/PIC GARY HASLUCK LITTLE BEAUTY SALON/082135727252/littlebeautysalon@outlook.com"/>
    <s v="Sales Profesional"/>
    <m/>
    <m/>
    <m/>
    <m/>
    <m/>
    <m/>
    <m/>
    <m/>
    <s v="Management Janji"/>
    <s v="2026-08-03 13:00:00|Tanggal pemasangan: 03/08/2026 Jam pemasangan : pagi / siang Info Tambahan : Hubungi pelanggan dulu sebelum ke lokasi terima kasih|IK1270|MYDITA"/>
    <s v="FCC"/>
    <d v="2026-02-08T11:10:14"/>
    <d v="2026-08-03T13:00:00"/>
    <m/>
    <s v="PS"/>
    <s v="KUT"/>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13:00:00"/>
    <s v="2026-08-03 13:00:00|Tanggal pemasangan: 03/08/2026 Jam pemasangan : pagi / siang Info Tambahan : Hubungi pelanggan dulu sebelum ke lokasi terima kasih|IK1270|MYDITA"/>
    <n v="2026"/>
    <n v="8"/>
    <n v="3"/>
    <d v="2026-08-03T00:00:00"/>
    <n v="-0.54166666666424135"/>
    <x v="0"/>
    <x v="30"/>
  </r>
  <r>
    <n v="2576"/>
    <n v="1002530854"/>
    <n v="3"/>
    <x v="2"/>
    <n v="5"/>
    <s v="MADIUN"/>
    <s v="NGAWI"/>
    <s v="WKU"/>
    <s v="REG"/>
    <s v="AO"/>
    <s v="NEW SALES"/>
    <s v="1P INET"/>
    <s v="MIE - SEND SURVEY"/>
    <s v="RBS-Regional 3"/>
    <d v="2026-08-17T13:08:56"/>
    <d v="2026-08-17T13:10:02"/>
    <n v="69368090"/>
    <m/>
    <n v="152634206961"/>
    <s v="INFINITY AKSES NETWORK"/>
    <s v="ODP-WKU-FK/13 FK/D01/13.01"/>
    <s v="WO061927777"/>
    <m/>
    <m/>
    <m/>
    <n v="111.26969320579001"/>
    <n v="-7.4726446742129999"/>
    <s v="|MN00264|MYIA-040432850272/POI/wahyu indarto/081226194221/indifaiz00@gmail.com"/>
    <s v="MYIB_ASSISTANT"/>
    <m/>
    <m/>
    <m/>
    <m/>
    <m/>
    <m/>
    <m/>
    <m/>
    <s v="Management Janji"/>
    <s v="2026-08-18 13:00:00 | Nama Pic : BP WAHYU No Hp Pic : 081226194221 Jam Pemasangan : 08:00 - 12.00 Tanggal Pemasangan : SELASA 18 AGUSTUS 2026 Info Tambahan : Hubungi pelanggan sebelum datang ke lokasi"/>
    <s v="FCC"/>
    <s v="17-08-2026 13:10:11"/>
    <d v="2026-08-18T13:00:00"/>
    <m/>
    <s v="SURVEY_NEW_MANJA"/>
    <s v="WKU"/>
    <s v="NO ADDON"/>
    <m/>
    <s v="MIE - SEND SURVEY"/>
    <s v="HSI Bisnis Khusus Winback PSB 70% - 300 Mbps"/>
    <s v="INDIBIZ"/>
    <m/>
    <m/>
    <d v="2026-08-18T13:00:00"/>
    <s v="2026-08-18 13:00:00 | Nama Pic : BP WAHYU No Hp Pic : 081226194221 Jam Pemasangan : 08:00 - 12.00 Tanggal Pemasangan : SELASA 18 AGUSTUS 2026 Info Tambahan : Hubungi pelanggan sebelum datang ke lokasi"/>
    <m/>
    <m/>
    <m/>
    <e v="#NUM!"/>
    <e v="#NUM!"/>
    <x v="1"/>
    <x v="20"/>
  </r>
  <r>
    <n v="2577"/>
    <n v="1002517175"/>
    <n v="3"/>
    <x v="2"/>
    <n v="5"/>
    <s v="MADIUN"/>
    <s v="MADIUN"/>
    <s v="MSP"/>
    <s v="REG"/>
    <s v="AO"/>
    <s v="NEW SALES"/>
    <m/>
    <s v="Completed (PS)"/>
    <s v="RBS-Regional 3"/>
    <d v="2026-08-10T10:13:28"/>
    <d v="2026-08-10T16:07:28"/>
    <n v="69360846"/>
    <m/>
    <n v="152631206955"/>
    <s v="SPBU 54.633.05"/>
    <s v="ODP-MSP-FE/37"/>
    <s v="WO061368643"/>
    <m/>
    <m/>
    <m/>
    <n v="111.42711"/>
    <n v="-7.5956219999999997"/>
    <s v="|MN02429|MYIA-065421906566/POI/H. IMAM BASUKI, Ir, M.ENG, M.M./082132730909/spbu5463305maospati@gmail.com"/>
    <s v="MYINDIBIZ"/>
    <m/>
    <m/>
    <m/>
    <m/>
    <m/>
    <m/>
    <m/>
    <m/>
    <s v="Management Janji"/>
    <s v="2026-08-08 13:00:00 | Nama PIC : Bapak Faisal  No HP : 082132730909  No Alternatif : -  M Janji : 08/08/2026  Jam Pasang : Pagi  NoteÃ‚Â :  Hubungi terlebih dahulu sebelum ke lokasi "/>
    <s v="FCC"/>
    <d v="2026-10-08T10:24:54"/>
    <m/>
    <m/>
    <s v="PS"/>
    <s v="MSP"/>
    <s v="NO ADDON"/>
    <n v="20260810"/>
    <s v="Completed"/>
    <s v="- 11_11446;Biaya PSB HSI EBIS Tunai di Depan ~ 11[150000]  - SP_NOSS;SP_NOSS ~ Internet NOSS Multispeed Network[0]  - SP_NOSS;SP_NOSS ~ Internet NOSS Multispeed Network[0]  - E25060;E25060 ~ ES25 - Paket HSI Bisnis (HSIE) Khusus Winback 2.0[0]  - E25060~n"/>
    <s v="INDIBIZ"/>
    <m/>
    <m/>
    <d v="2026-08-10T07:00:00"/>
    <s v="2026-08-08 13:00:00 | Nama PIC : Bapak Faisal  No HP : 082132730909  No Alternatif : -  M Janji : 08/08/2026  Jam Pasang : Pagi  NoteÃ‚Â :  Hubungi terlebih dahulu sebelum ke lokasi "/>
    <n v="2026"/>
    <n v="8"/>
    <n v="10"/>
    <d v="2026-08-10T00:00:00"/>
    <n v="-0.29166666666424135"/>
    <x v="0"/>
    <x v="20"/>
  </r>
  <r>
    <n v="2578"/>
    <n v="1002509689"/>
    <n v="3"/>
    <x v="6"/>
    <n v="5"/>
    <s v="PASURUAN"/>
    <s v="PASURUAN"/>
    <s v="PSN"/>
    <s v="REG"/>
    <s v="AO"/>
    <s v="NEW SALES"/>
    <m/>
    <s v="98 | OSS - CANCEL COMPLETE"/>
    <s v="RBS-Regional 2"/>
    <d v="2026-08-05T09:05:59"/>
    <d v="2026-08-11T10:09:08"/>
    <n v="69358790"/>
    <m/>
    <n v="152729256690"/>
    <s v="Toko Syauqy Cell &amp; Digital Print"/>
    <s v="ODP-PSN-F11/56"/>
    <s v="WO060965627"/>
    <m/>
    <m/>
    <m/>
    <n v="106.82380199432301"/>
    <n v="-6.1811742288990903"/>
    <s v="|MN00915|/Toko Syauqy Cell &amp; Digital Print /Pic Syarifuddin  / 085119398998 - 082332171331 / syauqycell676@gmail.com"/>
    <s v="Sales Profesional"/>
    <m/>
    <m/>
    <m/>
    <m/>
    <m/>
    <m/>
    <m/>
    <m/>
    <s v="Management Janji"/>
    <s v="2026-08-06 08:00:00|Tanggal pemasangan: 6/08/2026 Jam pemasangan : pagi / siang Info Tambahan : Hubungi pelanggan dulu sebelum ke lokasi. terima kasih|40010577|MYDITA"/>
    <s v="FCC"/>
    <d v="2026-05-08T09:24:57"/>
    <d v="2026-08-06T08:00:00"/>
    <s v="Kendala Pelanggan"/>
    <s v="CANCEL"/>
    <s v="PSN"/>
    <s v="NO ADDON"/>
    <m/>
    <s v="Cancel Completed"/>
    <s v="- 11_11446;Biaya PSB HSI EBIS Tunai di Depan ~ 11[150000]  - SP_NOSS;SP_NOSS ~ Internet NOSS Multispeed Network[0]  - SP_NOSS;SP_NOSS ~ Internet NOSS Multispeed Network[0]  - E23015;E23015 ~ ES23 - Perangkat ONT[0]  - E23015~null~44292;E23015||11||Abodeme"/>
    <s v="INDIBIZ"/>
    <m/>
    <m/>
    <d v="2026-08-06T08:00:00"/>
    <s v="2026-08-06 08:00:00|Tanggal pemasangan: 6/08/2026 Jam pemasangan : pagi / siang Info Tambahan : Hubungi pelanggan dulu sebelum ke lokasi. terima kasih|40010577|MYDITA"/>
    <m/>
    <m/>
    <m/>
    <e v="#NUM!"/>
    <e v="#NUM!"/>
    <x v="1"/>
    <x v="24"/>
  </r>
  <r>
    <n v="2579"/>
    <n v="1002515379"/>
    <n v="3"/>
    <x v="4"/>
    <n v="4"/>
    <s v="SEMARANG"/>
    <s v="UNGARAN"/>
    <s v="UNR"/>
    <s v="DGS"/>
    <s v="AO"/>
    <s v="NEW SALES"/>
    <m/>
    <s v="102 | FOLLOW UP COMPLETED"/>
    <s v="DGS-B2B TREG"/>
    <d v="2026-08-07T17:00:36"/>
    <d v="2026-08-10T12:25:03"/>
    <n v="69361061"/>
    <m/>
    <n v="146425112576"/>
    <s v="RUANG SIE DOKKES POLRES SEMARANG"/>
    <s v="ODP-UNR-FAA/086"/>
    <s v="WO061193572"/>
    <m/>
    <m/>
    <m/>
    <n v="110.413394028412"/>
    <n v="-7.1172689870702497"/>
    <s v="DGS HSI | FAISAL | 940218 | TREG 3 | POLRESTABES KAB SMG | ISMA | 081226777168 | HSIBISNIS50MBPS"/>
    <s v="Account Manager"/>
    <m/>
    <m/>
    <m/>
    <m/>
    <m/>
    <m/>
    <m/>
    <m/>
    <s v="Management Janji"/>
    <s v="KONFIRMASI UP"/>
    <s v="FCC"/>
    <d v="2026-07-08T17:10:45"/>
    <m/>
    <m/>
    <s v="REVOKE"/>
    <s v="UNR"/>
    <s v="NO ADDON"/>
    <m/>
    <s v="Follow Up Revoke Completed, New Order ID : SC1002517622"/>
    <s v="- 11_11450;Biaya PSB Reguler HSI EBIS ~ 11[150000]  - SP_NOSS;SP_NOSS ~ Internet NOSS Multispeed Network[0]  - SP_NOSS;SP_NOSS ~ Internet NOSS Multispeed Network[0]  - E23046;E23046 ~ ES23 - Paket HSI Bisnis[0]  - E23046~null~E23046_UNL;UNL ~ Internet-Lin"/>
    <s v="INDIBIZ"/>
    <m/>
    <m/>
    <d v="2026-08-07T17:00:00"/>
    <s v="KONFIRMASI UP"/>
    <m/>
    <m/>
    <m/>
    <e v="#NUM!"/>
    <e v="#NUM!"/>
    <x v="1"/>
    <x v="3"/>
  </r>
  <r>
    <n v="2580"/>
    <n v="1002522993"/>
    <n v="3"/>
    <x v="1"/>
    <n v="5"/>
    <s v="SBY UTARA"/>
    <s v="GRESIK"/>
    <s v="GSK"/>
    <s v="REG"/>
    <s v="AO"/>
    <s v="NEW SALES"/>
    <s v="1P INET"/>
    <s v="102 | FOLLOW UP COMPLETED"/>
    <s v="RBS-Regional 3"/>
    <d v="2026-08-12T17:02:58"/>
    <d v="2026-08-14T14:08:30"/>
    <n v="69364558"/>
    <m/>
    <n v="152421262295"/>
    <s v="PT Verona Ecommerce Indonesia"/>
    <s v="ODP-GSK-FU/02 FU/D-01/01-02"/>
    <s v="WO061616493"/>
    <m/>
    <m/>
    <m/>
    <n v="112.6444604"/>
    <n v="-7.1992704999999901"/>
    <s v="MD|MYDB-20260812265083|DN00001/MN01735|PT Verona Ecommerce Indonesia|083111031948"/>
    <s v="MYDIGIBIZPARTNER"/>
    <m/>
    <m/>
    <m/>
    <m/>
    <m/>
    <m/>
    <m/>
    <m/>
    <s v="Management Janji"/>
    <s v="2026-08-13 13:00:00 | Waktu pemasnagan : 13 Agustus 2026 Jam pemasangan : 10.00 Mohon hubungi pelanggan sebelum ke lokasi  Terima kasih"/>
    <s v="FCC"/>
    <d v="2026-12-08T17:10:31"/>
    <d v="2026-08-13T13:00:00"/>
    <m/>
    <s v="REVOKE"/>
    <s v="GSK"/>
    <s v="NO ADDON"/>
    <m/>
    <s v="Follow Up Revoke Completed, New Order ID : SC1002526475"/>
    <s v="HSI Bisnis Basic Promo HUT Telkom PSB 70% - 100 Mbps"/>
    <s v="INDIBIZ"/>
    <m/>
    <m/>
    <d v="2026-08-13T13:00:00"/>
    <s v="2026-08-13 13:00:00 | Waktu pemasnagan : 13 Agustus 2026 Jam pemasangan : 10.00 Mohon hubungi pelanggan sebelum ke lokasi  Terima kasih"/>
    <m/>
    <m/>
    <m/>
    <e v="#NUM!"/>
    <e v="#NUM!"/>
    <x v="1"/>
    <x v="15"/>
  </r>
  <r>
    <n v="2581"/>
    <n v="1002505549"/>
    <n v="3"/>
    <x v="5"/>
    <n v="5"/>
    <s v="SINGARJA"/>
    <s v="GIANYAR"/>
    <s v="UBU"/>
    <s v="REG"/>
    <s v="AO"/>
    <s v="NEW SALES"/>
    <m/>
    <s v="Completed (PS)"/>
    <s v="RBS-Regional 3"/>
    <d v="2026-08-03T08:54:36"/>
    <d v="2026-08-04T21:12:36"/>
    <n v="69357189"/>
    <m/>
    <n v="172408247850"/>
    <s v="PT Indonesia Kaishi (Jembatan Kaca Bali Tegenungan)"/>
    <s v="ODP-UBU-FP/88"/>
    <s v="WO060883001"/>
    <m/>
    <m/>
    <m/>
    <n v="115.2888986"/>
    <n v="-8.5771531000000003"/>
    <s v="|MN02644|/PIC TUTY KIRANA/082281818888/indonesiakaishi168@gmail.com"/>
    <s v="Sales Force DBS"/>
    <m/>
    <m/>
    <m/>
    <m/>
    <m/>
    <m/>
    <m/>
    <m/>
    <s v="Management Janji"/>
    <s v="2026-08-05 13:00:00|Nama PIC : Ibu Tuty No HP : 082281818888 No Alt : - M Janji : 05 Agustus 2026 Jam Pasang : Pagi / Siang Note : hubungi pelanggan jika ingin ke lokasi, terima kasih|40951378|MYDITA"/>
    <s v="FCC"/>
    <d v="2026-03-08T08:55:09"/>
    <d v="2026-08-05T13:00:00"/>
    <m/>
    <s v="PS"/>
    <s v="UBU"/>
    <s v="NO ADDON"/>
    <n v="20260804"/>
    <s v="Completed"/>
    <s v="- 11_11446;Biaya PSB HSI EBIS Tunai di Depan ~ 11[150000]  - E25061;E25061 ~ ES25 - Paket HSI Basic (HSIEF) Khusus Winback 2.0[0]  - E25061~null~E25061_UNL;UNL ~ Internet-Link Unlimited Internet Usage ~ E25061[0]  - E25061~null~105351;E25061||11||Abodemen"/>
    <s v="INDIBIZ"/>
    <m/>
    <m/>
    <d v="2026-08-05T13:00:00"/>
    <s v="2026-08-05 13:00:00|Nama PIC : Ibu Tuty No HP : 082281818888 No Alt : - M Janji : 05 Agustus 2026 Jam Pasang : Pagi / Siang Note : hubungi pelanggan jika ingin ke lokasi, terima kasih|40951378|MYDITA"/>
    <n v="2026"/>
    <n v="8"/>
    <n v="4"/>
    <d v="2026-08-04T00:00:00"/>
    <n v="-1.5416666666642413"/>
    <x v="0"/>
    <x v="31"/>
  </r>
  <r>
    <n v="2582"/>
    <n v="1002515372"/>
    <n v="3"/>
    <x v="1"/>
    <n v="5"/>
    <s v="SBY UTARA"/>
    <s v="KENJERAN"/>
    <s v="KPS"/>
    <s v="REG"/>
    <s v="AO"/>
    <s v="NEW SALES"/>
    <s v="1P INET"/>
    <s v="100 | REVOKE COMPLETED"/>
    <s v="RBS-Regional 3"/>
    <d v="2026-08-07T16:56:56"/>
    <d v="2026-08-13T08:54:40"/>
    <n v="69361062"/>
    <m/>
    <n v="152404213430"/>
    <s v="PT. Artha Permai Kencana"/>
    <s v="ODP-KBL-FWN/020"/>
    <s v="WO061192765"/>
    <m/>
    <m/>
    <m/>
    <n v="112.74720064418"/>
    <n v="-7.2421215865025097"/>
    <s v="|MB00449|MYIA-068394964915/POI/bapak/081333454152/cashier@apk.co.id"/>
    <s v="MYIB_ASSISTANT"/>
    <m/>
    <m/>
    <m/>
    <m/>
    <m/>
    <m/>
    <m/>
    <m/>
    <s v="Management Janji"/>
    <s v="2026-08-11 10:00:00 | Nama PIC:  bp afif No HP: 081333454152 Alt: Tanggal: 11/8/2026 Jam Pasang: 10.00 Note: Hubungi sebelum ke lokasi"/>
    <s v="FCC"/>
    <d v="2026-07-08T17:10:45"/>
    <d v="2026-08-11T10:00:00"/>
    <s v="Kendala Pelanggan"/>
    <s v="REVOKE"/>
    <s v="KPS"/>
    <s v="NO ADDON"/>
    <m/>
    <s v="Revoke Completed"/>
    <s v="HSI Bisnis Promo HUT Telkom PSB 70% - 200 Mbps"/>
    <s v="INDIBIZ"/>
    <m/>
    <m/>
    <d v="2026-08-11T10:00:00"/>
    <s v="2026-08-11 10:00:00 | Nama PIC:  bp afif No HP: 081333454152 Alt: Tanggal: 11/8/2026 Jam Pasang: 10.00 Note: Hubungi sebelum ke lokasi"/>
    <m/>
    <m/>
    <m/>
    <e v="#NUM!"/>
    <e v="#NUM!"/>
    <x v="1"/>
    <x v="27"/>
  </r>
  <r>
    <n v="2583"/>
    <n v="1002530760"/>
    <n v="3"/>
    <x v="2"/>
    <n v="5"/>
    <s v="KEDIRI"/>
    <s v="NGANJUK"/>
    <s v="NJK"/>
    <s v="REG"/>
    <s v="AO"/>
    <s v="NEW SALES"/>
    <s v="1P INET"/>
    <s v="Completed (PS)"/>
    <s v="RBS-Regional 3"/>
    <d v="2026-08-17T12:11:57"/>
    <d v="2026-08-18T07:42:53"/>
    <n v="69368006"/>
    <m/>
    <n v="152611229906"/>
    <s v="AINI COLLECTION"/>
    <s v="ODP-NJK-FT/47 FT/D06/47.01"/>
    <s v="WO061923760"/>
    <m/>
    <m/>
    <m/>
    <n v="111.9314471"/>
    <n v="-7.6698537999999896"/>
    <s v="|MN00968|MYIA-010780103490/POI/NUR AINI/081233320679/meisya0002@gmail.com"/>
    <s v="MYIB_ASSISTANT"/>
    <m/>
    <m/>
    <m/>
    <m/>
    <m/>
    <m/>
    <m/>
    <m/>
    <s v="Management Janji"/>
    <s v="2026-08-18 13:00:00 | Nama : BU NUR AINI No Hp : 081233320679 No Alt :  Tgl Pemasangan : 18 Agustus 2026 Interval : PAGI  Note : Hubungi pelanggan terlebih dahulu"/>
    <s v="FCC"/>
    <s v="17-08-2026 12:40:04"/>
    <d v="2026-08-18T13:00:00"/>
    <m/>
    <s v="PS"/>
    <s v="NJK"/>
    <s v="NO ADDON"/>
    <n v="20260818"/>
    <s v="Completed"/>
    <s v="HSI Bisnis Promo HUT Telkom PSB 70% - 300 Mbps"/>
    <s v="INDIBIZ"/>
    <m/>
    <m/>
    <d v="2026-08-18T13:00:00"/>
    <s v="2026-08-18 13:00:00 | Nama : BU NUR AINI No Hp : 081233320679 No Alt :  Tgl Pemasangan : 18 Agustus 2026 Interval : PAGI  Note : Hubungi pelanggan terlebih dahulu"/>
    <n v="2026"/>
    <n v="8"/>
    <n v="18"/>
    <d v="2026-08-18T00:00:00"/>
    <n v="-0.54166666666424135"/>
    <x v="0"/>
    <x v="7"/>
  </r>
  <r>
    <n v="2584"/>
    <n v="1002512942"/>
    <n v="3"/>
    <x v="7"/>
    <n v="4"/>
    <s v="KUDUS"/>
    <s v="PATI"/>
    <s v="PAT"/>
    <s v="REG"/>
    <s v="AO"/>
    <s v="NEW SALES"/>
    <m/>
    <s v="Completed (PS)"/>
    <s v="RBS-Regional 3"/>
    <d v="2026-08-06T15:39:48"/>
    <d v="2026-08-15T12:34:44"/>
    <n v="69360172"/>
    <m/>
    <n v="142551119320"/>
    <s v="PT Fuhua Travel Goods Indonesia"/>
    <s v="ODP-PAT-FR/108"/>
    <s v="WO061736490"/>
    <m/>
    <m/>
    <m/>
    <n v="111.015390240481"/>
    <n v="-6.7921805440204901"/>
    <s v="|MC60053|/Fitri Aprilia/085643101528/fgoodsindonesia@gmail.com /Permintaan PSB HSI BISNIS REG 300MBPS/PT Fuhua Travel Goods Indonesia"/>
    <s v="Sales Profesional"/>
    <m/>
    <m/>
    <m/>
    <m/>
    <m/>
    <m/>
    <m/>
    <m/>
    <s v="Management Janji"/>
    <s v="2026-08-15 08:00:00|Nama Pic : bu susan No Hp Pic : 085643101528 No alt : - Jam Pemasangan : pagi  Tanggal Pemasangan : 15 Agustus 2026|40951375|MYDITA"/>
    <s v="FCC"/>
    <d v="2026-06-08T16:10:32"/>
    <d v="2026-08-15T08:00:00"/>
    <m/>
    <s v="PS"/>
    <s v="PAT"/>
    <s v="NO ADDON"/>
    <n v="20260815"/>
    <s v="Completed"/>
    <s v="- 11_11446;Biaya PSB HSI EBIS Tunai di Depan ~ 11[150000]  - SP_NOSS;SP_NOSS ~ Internet NOSS Multispeed Network[0]  - E23015;E23015 ~ ES23 - Perangkat ONT[0]  - E23015~null~44292;E23015||11||Abodemen 0[0]  - E23015~null~E23015_SWONTPREM;SWONTPREM ~ Biaya "/>
    <s v="INDIBIZ"/>
    <m/>
    <m/>
    <d v="2026-08-15T08:00:00"/>
    <s v="2026-08-15 08:00:00|Nama Pic : bu susan No Hp Pic : 085643101528 No alt : - Jam Pemasangan : pagi  Tanggal Pemasangan : 15 Agustus 2026|40951375|MYDITA"/>
    <n v="2026"/>
    <n v="8"/>
    <n v="15"/>
    <d v="2026-08-15T00:00:00"/>
    <n v="-0.33333333333575865"/>
    <x v="0"/>
    <x v="3"/>
  </r>
  <r>
    <n v="2585"/>
    <n v="1002525285"/>
    <n v="3"/>
    <x v="5"/>
    <n v="5"/>
    <s v="SINGARJA"/>
    <s v="GIANYAR"/>
    <s v="TPS"/>
    <s v="DGS"/>
    <s v="AO"/>
    <s v="NEW SALES"/>
    <m/>
    <s v="Completed (PS)"/>
    <s v="DGS-Government Defense Service"/>
    <d v="2026-08-13T19:43:58"/>
    <d v="2026-08-14T16:55:14"/>
    <n v="69365553"/>
    <m/>
    <n v="172409210375"/>
    <s v="Tampaksiring Bali "/>
    <s v="ODP-TPS-FCL/05"/>
    <s v="WO061705517"/>
    <m/>
    <m/>
    <m/>
    <n v="115.310956526506"/>
    <n v="-8.4144495342988499"/>
    <s v="Tampaksiring Bali   Jl. Dr. Ir. Soekarno, Manukaya, Kec. Tampaksiring, Kabupaten Gianyar, Bali 80552  Hiqbal Haris 0821-8722-8445  Bayu Prasetyo Anwar 0811-8881-9797"/>
    <s v="Account Manager"/>
    <m/>
    <m/>
    <m/>
    <m/>
    <m/>
    <m/>
    <m/>
    <m/>
    <s v="Management Janji"/>
    <s v="Tampaksiring Bali   Jl. Dr. Ir. Soekarno, Manukaya, Kec. Tampaksiring, Kabupaten Gianyar, Bali 80552  Hiqbal Haris 0821-8722-8445  Bayu Prasetyo Anwar 0811-8881-9797"/>
    <s v="FCC"/>
    <s v="13-08-2026 19:55:23"/>
    <m/>
    <m/>
    <s v="PS"/>
    <s v="TPS"/>
    <s v="NO ADDON"/>
    <n v="20260814"/>
    <s v="Completed"/>
    <s v="- 11_11446;Biaya PSB HSI EBIS Tunai di Depan ~ 11[500000]  - SP_NOSS;SP_NOSS ~ Internet NOSS Multispeed Network[0]  - SP_NOSS;SP_NOSS ~ Internet NOSS Multispeed Network[0]  - E23015;E23015 ~ ES23 - Perangkat ONT[0]  - E23015~null~44292;E23015||11||Abodeme"/>
    <s v="INDIBIZ"/>
    <m/>
    <m/>
    <d v="2026-08-13T14:30:00"/>
    <s v="Tampaksiring Bali   Jl. Dr. Ir. Soekarno, Manukaya, Kec. Tampaksiring, Kabupaten Gianyar, Bali 80552  Hiqbal Haris 0821-8722-8445  Bayu Prasetyo Anwar 0811-8881-9797"/>
    <n v="2026"/>
    <n v="8"/>
    <n v="14"/>
    <d v="2026-08-14T00:00:00"/>
    <n v="0.39583333333575865"/>
    <x v="0"/>
    <x v="31"/>
  </r>
  <r>
    <n v="2586"/>
    <n v="1002525143"/>
    <n v="3"/>
    <x v="1"/>
    <n v="5"/>
    <s v="SBY UTARA"/>
    <s v="LAMONGAN"/>
    <s v="BBA"/>
    <s v="REG"/>
    <s v="AO"/>
    <s v="NEW SALES"/>
    <s v="1P INET"/>
    <s v="Completed (PS)"/>
    <s v="RBS-Regional 3"/>
    <d v="2026-08-13T17:38:56"/>
    <d v="2026-08-14T20:10:17"/>
    <n v="69365507"/>
    <m/>
    <n v="152441211983"/>
    <s v="SPBU 54.622.11"/>
    <s v="ODP-BBA-FAL/32"/>
    <s v="WO061697722"/>
    <m/>
    <m/>
    <m/>
    <n v="112.163845114409"/>
    <n v="-7.1419518986506301"/>
    <s v="MD|MYDB-20260813265253|DD00001/MN01781|SPBU 54.622.11|082299819676"/>
    <s v="MYDIGIBIZPARTNER"/>
    <m/>
    <m/>
    <m/>
    <m/>
    <m/>
    <m/>
    <m/>
    <m/>
    <s v="Management Janji"/>
    <s v="2026-08-14 15:00:00 | Waktu pemasangan : 14 agustus 2026 Jam pemasangan : 08.00 - 12.00 Info Tambahan : Hubungi pelanggan dulu sebelum ke lokasi terimakasih "/>
    <s v="FCC"/>
    <s v="13-08-2026 17:39:49"/>
    <d v="2026-08-14T15:00:00"/>
    <m/>
    <s v="PS"/>
    <s v="BBA"/>
    <s v="NO ADDON"/>
    <n v="20260814"/>
    <s v="Completed"/>
    <s v="HSI Bisnis Promo HUT Telkom PSB 70% - 50 Mbps"/>
    <s v="INDIBIZ"/>
    <m/>
    <m/>
    <d v="2026-08-14T15:00:00"/>
    <s v="2026-08-14 15:00:00 | Waktu pemasangan : 14 agustus 2026 Jam pemasangan : 08.00 - 12.00 Info Tambahan : Hubungi pelanggan dulu sebelum ke lokasi terimakasih "/>
    <n v="2026"/>
    <n v="8"/>
    <n v="14"/>
    <d v="2026-08-14T00:00:00"/>
    <n v="-0.625"/>
    <x v="0"/>
    <x v="15"/>
  </r>
  <r>
    <n v="2587"/>
    <n v="1002505636"/>
    <n v="3"/>
    <x v="6"/>
    <n v="5"/>
    <s v="SIDOARJO"/>
    <s v="JOMBANG"/>
    <s v="JOM"/>
    <s v="REG"/>
    <s v="AO"/>
    <s v="NEW SALES"/>
    <m/>
    <s v="Completed (PS)"/>
    <s v="RBS-Regional 1"/>
    <d v="2026-08-03T09:39:04"/>
    <d v="2026-08-07T17:49:40"/>
    <n v="69357258"/>
    <m/>
    <n v="152318240364"/>
    <s v="PT Cyberindo Aditama (KT&amp;G Indonesia)"/>
    <s v="ODP-JOM-FAJ/006"/>
    <s v="WO061117276"/>
    <m/>
    <m/>
    <m/>
    <n v="112.2517919"/>
    <n v="-7.537452"/>
    <s v="AMRBS;403076; WULAN ALFISAHRI;inet only 50 mbps;81264646699/81386870535;medan@cbn.net.id"/>
    <s v="Account Manager"/>
    <m/>
    <m/>
    <m/>
    <m/>
    <m/>
    <m/>
    <m/>
    <m/>
    <s v="Management Janji"/>
    <s v="2026-08-08 08:00:00| M Janji : (07/08/026) jam Pasang : 09:00 Note : hubungi pelanggan jika ingin kelokasi|40951378|MYDITA"/>
    <s v="FCC"/>
    <d v="2026-03-08T09:40:13"/>
    <d v="2026-08-08T08:00:00"/>
    <m/>
    <s v="PS"/>
    <s v="JOM"/>
    <s v="NO ADDON"/>
    <n v="20260807"/>
    <s v="Completed"/>
    <s v="- 11_11446;Biaya PSB HSI EBIS Tunai di Depan ~ 11[150000]  - SP_NOSS;SP_NOSS ~ Internet NOSS Multispeed Network[0]  - E23015;E23015 ~ ES23 - Perangkat ONT[0]  - E23015~null~44292;E23015||11||Abodemen 0[0]  - E23015~null~E23015_SWONT;SWONT ~ Biaya Sewa ONT"/>
    <s v="INDIBIZ"/>
    <m/>
    <m/>
    <d v="2026-08-08T08:00:00"/>
    <s v="2026-08-08 08:00:00| M Janji : (07/08/026) jam Pasang : 09:00 Note : hubungi pelanggan jika ingin kelokasi|40951378|MYDITA"/>
    <n v="2026"/>
    <n v="8"/>
    <n v="7"/>
    <d v="2026-08-07T00:00:00"/>
    <n v="-1.3333333333357587"/>
    <x v="0"/>
    <x v="19"/>
  </r>
  <r>
    <n v="2588"/>
    <n v="1002509584"/>
    <n v="3"/>
    <x v="6"/>
    <n v="5"/>
    <s v="SIDOARJO"/>
    <s v="INNER - JATIM TIMUR"/>
    <s v="KRN"/>
    <s v="REG"/>
    <s v="AO"/>
    <s v="NEW SALES"/>
    <s v="1P INET"/>
    <s v="Completed (PS)"/>
    <s v="RBS-Regional 3"/>
    <d v="2026-08-05T08:35:56"/>
    <d v="2026-08-05T13:50:55"/>
    <n v="69358755"/>
    <m/>
    <n v="152331250908"/>
    <s v="NANDAWORSHOP"/>
    <s v="ODP-KRN-FK/11 FK/D03/06.11"/>
    <s v="WO060949281"/>
    <m/>
    <m/>
    <m/>
    <n v="112.61096835136399"/>
    <n v="-7.3851329556472098"/>
    <s v="MD|MYDB-20260804264342|DN00001/MN00501|NANDAWORSHOP|085124768122"/>
    <s v="MYDIGIBIZPARTNER"/>
    <m/>
    <m/>
    <m/>
    <m/>
    <m/>
    <m/>
    <m/>
    <m/>
    <s v="Management Janji"/>
    <s v="2026-08-06 08:00:00 | Nama PIC : bu nanda No HP : 085124768122 Alt :  M Janji : (RABU/6/AGUSTUS/2026) jam Pasang : 09:00 Note : hubungi pelanggan jika ingin kelokasi"/>
    <s v="FCC"/>
    <d v="2026-05-08T08:39:46"/>
    <d v="2026-08-06T08:00:00"/>
    <m/>
    <s v="PS"/>
    <s v="KRN"/>
    <s v="NO ADDON"/>
    <n v="20260805"/>
    <s v="Completed"/>
    <s v="HSI Bisnis Promo HUT Telkom PSB 70% - 75 Mbps"/>
    <s v="INDIBIZ"/>
    <m/>
    <m/>
    <d v="2026-08-06T08:00:00"/>
    <s v="2026-08-06 08:00:00 | Nama PIC : bu nanda No HP : 085124768122 Alt :  M Janji : (RABU/6/AGUSTUS/2026) jam Pasang : 09:00 Note : hubungi pelanggan jika ingin kelokasi"/>
    <n v="2026"/>
    <n v="8"/>
    <n v="5"/>
    <d v="2026-08-05T00:00:00"/>
    <n v="-1.3333333333357587"/>
    <x v="0"/>
    <x v="17"/>
  </r>
  <r>
    <n v="2589"/>
    <n v="1002529742"/>
    <n v="3"/>
    <x v="1"/>
    <n v="5"/>
    <s v="MADURA"/>
    <s v="BANGKALAN"/>
    <s v="SPG"/>
    <s v="REG"/>
    <s v="AO"/>
    <s v="NEW SALES"/>
    <s v="1P INET"/>
    <s v="MIA - INVALID SURVEY"/>
    <s v="RBS-Regional 3"/>
    <d v="2026-08-16T14:11:56"/>
    <d v="2026-08-17T10:56:51"/>
    <n v="69367559"/>
    <m/>
    <n v="152434913691"/>
    <s v="Toko Araf"/>
    <s v="ODP-SPG-FM/71 FM/D09/71.01"/>
    <s v="WO061881172"/>
    <m/>
    <m/>
    <m/>
    <n v="113.20147108286599"/>
    <n v="-7.1248650704601904"/>
    <s v="MD|MYDB-20260816265708|DN00001/MN00572|Toko Araf|087766972587"/>
    <s v="MYDIGIBIZPARTNER"/>
    <m/>
    <m/>
    <m/>
    <m/>
    <m/>
    <m/>
    <m/>
    <m/>
    <s v="Management Janji"/>
    <s v="2026-08-17 13:00:00 | Nama : BU SAHAROH No Hp : 087766972587 No Alt :  Tgl Pemasangan : 17 Agustus 2026 Interval : PAGI  Note : Hubungi pelanggan terlebih dahulu"/>
    <s v="FCC"/>
    <s v="16-08-2026 14:25:39"/>
    <d v="2026-08-17T13:00:00"/>
    <m/>
    <s v="SURVEY_NEW_MANJA"/>
    <s v="SPG"/>
    <s v="NO ADDON"/>
    <m/>
    <s v="MIE - INVALID SURVEY - Kendala Jalur/Rute Tarikan"/>
    <s v="HSI Bisnis Promo HUT Telkom PSB 70% - 100 Mbps"/>
    <s v="INDIBIZ"/>
    <m/>
    <m/>
    <d v="2026-08-17T13:00:00"/>
    <s v="2026-08-17 13:00:00 | Nama : BU SAHAROH No Hp : 087766972587 No Alt :  Tgl Pemasangan : 17 Agustus 2026 Interval : PAGI  Note : Hubungi pelanggan terlebih dahulu"/>
    <m/>
    <m/>
    <m/>
    <e v="#NUM!"/>
    <e v="#NUM!"/>
    <x v="1"/>
    <x v="1"/>
  </r>
  <r>
    <n v="2590"/>
    <n v="1002505798"/>
    <n v="3"/>
    <x v="0"/>
    <n v="5"/>
    <s v="MATARAM"/>
    <s v="INNER - NUSA TENGGARA"/>
    <s v="MTR"/>
    <s v="REG"/>
    <s v="AO"/>
    <s v="NEW SALES"/>
    <m/>
    <s v="Completed (PS)"/>
    <s v="RBS-Regional 3"/>
    <d v="2026-08-03T10:46:34"/>
    <d v="2026-08-03T12:34:08"/>
    <n v="69354442"/>
    <m/>
    <n v="172601796038"/>
    <s v="MATARAM SOLUTION"/>
    <s v="ODP-MTR-FDP/109"/>
    <s v="WO060768306"/>
    <m/>
    <m/>
    <m/>
    <n v="116.1460489"/>
    <n v="-8.5499922999999995"/>
    <s v="|MC40292|MYIA-014460893448/POI/Mutholaah/085929142148/lalu.suhairi@gmail.com"/>
    <s v="Sales Profesional"/>
    <m/>
    <m/>
    <m/>
    <m/>
    <m/>
    <m/>
    <m/>
    <m/>
    <s v="Management Janji"/>
    <s v="2026-07-30 13:00:00 | M Janji : (30/07/2026)  jam Pasang : 09:00  Note : hubungi pelanggan jika ingin kelokasi"/>
    <s v="FCC"/>
    <d v="2026-03-08T10:55:07"/>
    <m/>
    <m/>
    <s v="PS"/>
    <s v="MTR"/>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7-30 13:00:00 | M Janji : (30/07/2026)  jam Pasang : 09:00  Note : hubungi pelanggan jika ingin kelokasi"/>
    <n v="2026"/>
    <n v="8"/>
    <n v="3"/>
    <d v="2026-08-03T00:00:00"/>
    <n v="-0.29166666666424135"/>
    <x v="0"/>
    <x v="23"/>
  </r>
  <r>
    <n v="2591"/>
    <n v="1002515534"/>
    <n v="3"/>
    <x v="7"/>
    <n v="4"/>
    <s v="SOLO"/>
    <s v="SRAGEN"/>
    <s v="KAR"/>
    <s v="DPS"/>
    <s v="AO"/>
    <s v="NEW SALES"/>
    <m/>
    <s v="102 | FOLLOW UP COMPLETED"/>
    <s v="DPS-Logistic &amp; Manufacturing"/>
    <d v="2026-08-07T21:34:06"/>
    <d v="2026-08-11T11:03:12"/>
    <n v="69361192"/>
    <m/>
    <n v="142567104386"/>
    <s v="PT Nusantara Ekspres Kilat FM Hub + Hub Kerjo (Replacement)"/>
    <s v="ODP-KAR-FT/030"/>
    <s v="WO061222674"/>
    <m/>
    <m/>
    <m/>
    <n v="111.052038433749"/>
    <n v="-7.5369641526256999"/>
    <s v="P26-204376 ; PIC  Dhimas Permadi Okta, dhimas.dewa@spxexpress.com, 085647823280   "/>
    <s v="TAM"/>
    <m/>
    <m/>
    <m/>
    <m/>
    <m/>
    <m/>
    <m/>
    <m/>
    <s v="Management Janji"/>
    <s v="P26-204376 ; PIC  Dhimas Permadi Okta, dhimas.dewa@spxexpress.com, 085647823280   "/>
    <s v="FCC"/>
    <d v="2026-07-08T21:39:51"/>
    <m/>
    <s v="Kendala Pelanggan"/>
    <s v="REVOKE"/>
    <s v="KAR"/>
    <s v="NO ADDON"/>
    <m/>
    <s v="Follow Up Revoke Completed, New Order ID : SC1002519411"/>
    <s v="- 11_11450;Biaya PSB Reguler HSI EBIS ~ 11[150000]  - SP_NOSS;SP_NOSS ~ Internet NOSS Multispeed Network[0]  - SP_NOSS;SP_NOSS ~ Internet NOSS Multispeed Network[0]  - E23015;E23015 ~ ES23 - Perangkat ONT[0]  - E23015~null~44292;E23015||11||Abodemen 0[0] "/>
    <s v="INDIBIZ"/>
    <m/>
    <m/>
    <d v="2026-08-10T13:00:00"/>
    <s v="P26-204376 ; PIC  Dhimas Permadi Okta, dhimas.dewa@spxexpress.com, 085647823280   "/>
    <m/>
    <m/>
    <m/>
    <e v="#NUM!"/>
    <e v="#NUM!"/>
    <x v="1"/>
    <x v="3"/>
  </r>
  <r>
    <n v="2592"/>
    <n v="1002515525"/>
    <n v="3"/>
    <x v="5"/>
    <n v="5"/>
    <s v="DENPASAR"/>
    <s v="SANUR"/>
    <s v="TOP"/>
    <s v="REG"/>
    <s v="AO"/>
    <s v="NEW SALES"/>
    <m/>
    <s v="Completed (PS)"/>
    <s v="RBS-Regional 3"/>
    <d v="2026-08-07T20:23:16"/>
    <d v="2026-08-11T08:00:08"/>
    <n v="69361182"/>
    <m/>
    <n v="172422212693"/>
    <s v="PT. MAHA KARYA PRIMADANA"/>
    <s v="ODP-TOP-FF/82"/>
    <s v="WO061316121"/>
    <m/>
    <m/>
    <m/>
    <n v="115.25141910000001"/>
    <n v="-8.6425538999999993"/>
    <s v="|MN02677|/PIC I PUTU ANGGA AGUSTIAWAN/08113867601/infoprimadana@gmail.com"/>
    <s v="Sales Force DBS"/>
    <m/>
    <m/>
    <m/>
    <m/>
    <m/>
    <m/>
    <m/>
    <m/>
    <s v="Management Janji"/>
    <s v="2026-08-10 13:00:00|Nama Pic : BP ANGGA No Hp Pic : 08113867601 Jam Pemasangan : 08:00 - 12.00 Tanggal Pemasangan : SENIN 10 AGUSTUS 2026 Info Tambahan : Hubungi pelanggan sebelum datang ke lokasi|40961370|MYDITA"/>
    <s v="FCC"/>
    <d v="2026-07-08T20:25:32"/>
    <d v="2026-08-10T13:00:00"/>
    <m/>
    <s v="PS"/>
    <s v="TOP"/>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0T13:00:00"/>
    <s v="2026-08-10 13:00:00|Nama Pic : BP ANGGA No Hp Pic : 08113867601 Jam Pemasangan : 08:00 - 12.00 Tanggal Pemasangan : SENIN 10 AGUSTUS 2026 Info Tambahan : Hubungi pelanggan sebelum datang ke lokasi|40961370|MYDITA"/>
    <n v="2026"/>
    <n v="8"/>
    <n v="11"/>
    <d v="2026-08-11T00:00:00"/>
    <n v="0.45833333333575865"/>
    <x v="0"/>
    <x v="12"/>
  </r>
  <r>
    <n v="2593"/>
    <n v="1002504880"/>
    <n v="3"/>
    <x v="6"/>
    <n v="5"/>
    <s v="JEMBER"/>
    <s v="SITUBONDO"/>
    <s v="BKI"/>
    <s v="REG"/>
    <s v="AO"/>
    <s v="NEW SALES"/>
    <s v="1P INET"/>
    <s v="Completed (PS)"/>
    <s v="RBS-Regional 3"/>
    <d v="2026-08-01T17:28:58"/>
    <d v="2026-08-02T19:53:01"/>
    <n v="69356893"/>
    <m/>
    <n v="152531208020"/>
    <s v="TOKO RISQUNA"/>
    <s v="ODP-BKI-FA/89 FA/D09/89.01"/>
    <s v="WO060675217"/>
    <m/>
    <m/>
    <m/>
    <n v="113.679743"/>
    <n v="-7.7849649999999997"/>
    <s v="|MN02617|MYIA-033997959452/POI/MANSUR/083174448000/awfa.mart2@gmail.com"/>
    <s v="MYIB_ASSISTANT"/>
    <m/>
    <m/>
    <m/>
    <m/>
    <m/>
    <m/>
    <m/>
    <m/>
    <s v="Management Janji"/>
    <s v="2026-08-02 15:00:00 | Jam pemasangan : 12.00 Info Tambahan : Hubungi pelanggan dulu sebelum ke lokasi terimakasih "/>
    <s v="FCC"/>
    <d v="2026-01-08T17:39:50"/>
    <d v="2026-08-02T15:00:00"/>
    <m/>
    <s v="PS"/>
    <s v="BKI"/>
    <s v="NETMONK"/>
    <n v="20260802"/>
    <s v="Completed"/>
    <s v="HSI Bisnis Bundling Netmonk PSB 70% Promo - 200 Mbps"/>
    <s v="INDIBIZ"/>
    <m/>
    <m/>
    <d v="2026-08-02T15:00:00"/>
    <s v="2026-08-02 15:00:00 | Jam pemasangan : 12.00 Info Tambahan : Hubungi pelanggan dulu sebelum ke lokasi terimakasih "/>
    <n v="2026"/>
    <n v="8"/>
    <n v="2"/>
    <d v="2026-08-02T00:00:00"/>
    <n v="-0.625"/>
    <x v="0"/>
    <x v="16"/>
  </r>
  <r>
    <n v="2594"/>
    <n v="1002524255"/>
    <n v="3"/>
    <x v="4"/>
    <n v="4"/>
    <s v="SEMARANG"/>
    <s v="INNER - SEMARANG JATENG UTARA"/>
    <s v="JHR"/>
    <s v="REG"/>
    <s v="AO"/>
    <s v="NEW SALES"/>
    <m/>
    <s v="Completed (PS)"/>
    <s v="RBS-Regional 3"/>
    <d v="2026-08-13T13:29:04"/>
    <d v="2026-08-13T13:58:48"/>
    <n v="69362727"/>
    <m/>
    <n v="142406122738"/>
    <s v="ERABLUE ABIMANYU"/>
    <s v="ODP-JHR-FZ/105"/>
    <s v="WO061670785"/>
    <m/>
    <m/>
    <m/>
    <n v="110.41323853"/>
    <n v="-6.9748945000000004"/>
    <s v="|MN02713|MYIA-050676802290/POI/HASBIBINTARO SHIDDIQ/081249549394/nextperdanaone@gmail.com"/>
    <s v="MYDIGIBIZPARTNER"/>
    <m/>
    <m/>
    <m/>
    <m/>
    <m/>
    <m/>
    <m/>
    <m/>
    <s v="Management Janji"/>
    <s v="2026-08-11 13:00:00 | Waktu pemasnagan : 11 Agustus 2026  Jam pemasangan : 08.00 - 12.00  Mohon hubungi pelanggan sebelum ke lokasi   Terima kasih"/>
    <s v="FCC"/>
    <s v="13-08-2026 13:39:51"/>
    <m/>
    <m/>
    <s v="PS"/>
    <s v="JHR"/>
    <s v="NO ADDON"/>
    <n v="20260813"/>
    <s v="Completed"/>
    <s v="- 11_11446;Biaya PSB HSI EBIS Tunai di Depan ~ 11[150000]  - SP_NOSS;SP_NOSS ~ Internet NOSS Multispeed Network[0]  - SP_NOSS;SP_NOSS ~ Internet NOSS Multispeed Network[0]  - E23046;E23046 ~ ES23 - Paket HSI Bisnis[0]  - E23046~null~E23046_UNL;UNL ~ Inter"/>
    <s v="INDIBIZ"/>
    <m/>
    <m/>
    <d v="2026-08-13T07:00:00"/>
    <s v="2026-08-11 13:00:00 | Waktu pemasnagan : 11 Agustus 2026  Jam pemasangan : 08.00 - 12.00  Mohon hubungi pelanggan sebelum ke lokasi   Terima kasih"/>
    <n v="2026"/>
    <n v="8"/>
    <n v="13"/>
    <d v="2026-08-13T00:00:00"/>
    <n v="-0.29166666666424135"/>
    <x v="0"/>
    <x v="3"/>
  </r>
  <r>
    <n v="2595"/>
    <n v="1002511091"/>
    <n v="3"/>
    <x v="6"/>
    <n v="5"/>
    <s v="SIDOARJO"/>
    <s v="MOJOKERTO"/>
    <s v="MJS"/>
    <s v="REG"/>
    <s v="AO"/>
    <s v="NEW SALES"/>
    <m/>
    <s v="Completed (PS)"/>
    <s v="RBS-Regional 3"/>
    <d v="2026-08-05T15:55:20"/>
    <d v="2026-08-06T16:41:24"/>
    <n v="69359399"/>
    <m/>
    <n v="152330220509"/>
    <s v="MINI POULTRY SHOP"/>
    <s v="ODP-MJS-FW/54"/>
    <s v="WO061070984"/>
    <m/>
    <m/>
    <m/>
    <n v="112.5310657"/>
    <n v="-7.5017598000000003"/>
    <s v="|MN02084|/MINI POULTRY SHOP/WINBACK 2.0 HSI B2B (1:1) 75MBPS 415RB PSB DISC 70%//minipoultryshop@gmail.com/RESDI HADI PRAYOGA/85604528477"/>
    <s v="Sales Force DBS"/>
    <m/>
    <m/>
    <m/>
    <m/>
    <m/>
    <m/>
    <m/>
    <m/>
    <s v="Management Janji"/>
    <s v="2026-08-07 13:00:00|Tanggal pemasangan: 6/08/2026 Jam pemasangan : pagi / siang Info Tambahan : Hubungi pelanggan dulu sebelum ke lokasi. terima kasih|40010577|MYDITA"/>
    <s v="FCC"/>
    <d v="2026-05-08T16:10:18"/>
    <d v="2026-08-07T13:00:00"/>
    <m/>
    <s v="PS"/>
    <s v="MJS"/>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7T13:00:00"/>
    <s v="2026-08-07 13:00:00|Tanggal pemasangan: 6/08/2026 Jam pemasangan : pagi / siang Info Tambahan : Hubungi pelanggan dulu sebelum ke lokasi. terima kasih|40010577|MYDITA"/>
    <n v="2026"/>
    <n v="8"/>
    <n v="6"/>
    <d v="2026-08-06T00:00:00"/>
    <n v="-1.5416666666642413"/>
    <x v="0"/>
    <x v="19"/>
  </r>
  <r>
    <n v="2596"/>
    <n v="1002529613"/>
    <n v="3"/>
    <x v="2"/>
    <n v="5"/>
    <s v="KEDIRI"/>
    <s v="TRENGGALEK"/>
    <s v="TRE"/>
    <s v="REG"/>
    <s v="AO"/>
    <s v="NEW SALES"/>
    <s v="1P INET"/>
    <s v="Completed (PS)"/>
    <s v="RBS-Regional 3"/>
    <d v="2026-08-16T12:59:56"/>
    <d v="2026-08-17T18:19:31"/>
    <n v="69367488"/>
    <m/>
    <n v="152608208104"/>
    <s v="TOKO MBA FENI"/>
    <s v="ODP-TRE-FP/60 FP/D04/60.01"/>
    <s v="WO061873244"/>
    <m/>
    <m/>
    <m/>
    <n v="111.7028756"/>
    <n v="-8.1167841999999997"/>
    <s v="|MN00418|MYIA-013411636506/POI/FENI FATIMAH/085124038457/embohkeenam@gmail.com"/>
    <s v="MYIB_ASSISTANT"/>
    <m/>
    <m/>
    <m/>
    <m/>
    <m/>
    <m/>
    <m/>
    <m/>
    <s v="Management Janji"/>
    <s v="2026-08-17 13:00:00 | Waktu pemasangan : 17 agustus 2026 Jam pemasangan : 08.00 - 12.00 Info Tambahan : Hubungi pelanggan dulu sebelum ke lokasi terimakasih "/>
    <s v="FCC"/>
    <s v="16-08-2026 13:10:27"/>
    <d v="2026-08-17T13:00:00"/>
    <m/>
    <s v="PS"/>
    <s v="TRE"/>
    <s v="OCA"/>
    <n v="20260817"/>
    <s v="Completed"/>
    <s v="HSI Bisnis Bundling OCA Breach Checker Promo 2026 PSB 70% - 200 Mbps"/>
    <s v="INDIBIZ"/>
    <m/>
    <m/>
    <d v="2026-08-17T13:00:00"/>
    <s v="2026-08-17 13:00:00 | Waktu pemasangan : 17 agustus 2026 Jam pemasangan : 08.00 - 12.00 Info Tambahan : Hubungi pelanggan dulu sebelum ke lokasi terimakasih "/>
    <n v="2026"/>
    <n v="8"/>
    <n v="17"/>
    <d v="2026-08-17T00:00:00"/>
    <n v="-0.54166666666424135"/>
    <x v="0"/>
    <x v="2"/>
  </r>
  <r>
    <n v="2597"/>
    <n v="1002527089"/>
    <n v="3"/>
    <x v="1"/>
    <n v="5"/>
    <s v="MADURA"/>
    <s v="PAMEKASAN"/>
    <s v="PRG"/>
    <s v="REG"/>
    <s v="AO"/>
    <s v="NEW SALES"/>
    <s v="1P INET"/>
    <s v="102 | FOLLOW UP COMPLETED"/>
    <s v="RBS-Regional 3"/>
    <d v="2026-08-14T16:07:56"/>
    <d v="2026-08-16T16:08:34"/>
    <n v="69366322"/>
    <m/>
    <n v="152428208952"/>
    <s v="SDN KERTAGENA LAOK 2"/>
    <s v="ODP-PRG-FE/01 FE/D01/01.01"/>
    <s v="WO061768054"/>
    <m/>
    <m/>
    <m/>
    <n v="113.6116203"/>
    <n v="-7.1047598999999897"/>
    <s v="MD|MYDB-20260814265389|DN00001/MN00558|SDN KERTAGENA LAOK 2|08139381698"/>
    <s v="MYDIGIBIZPARTNER"/>
    <m/>
    <m/>
    <m/>
    <m/>
    <m/>
    <m/>
    <m/>
    <m/>
    <s v="Management Janji"/>
    <s v="2026-08-15 13:00:00 | Jam Pemasangan : 08:00 - 12.00 Tanggal Pemasangan : 15/08/2026 Info Tambahan : Hubungi pelanggan sebelum datang ke lokasi"/>
    <s v="FCC"/>
    <s v="14-08-2026 16:10:01"/>
    <d v="2026-08-15T13:00:00"/>
    <s v="Kendala Pelanggan"/>
    <s v="REVOKE"/>
    <s v="PRG"/>
    <s v="NO ADDON"/>
    <m/>
    <s v="Follow Up Revoke Completed, New Order ID : SC1002529913"/>
    <s v="HSI Bisnis Promo HUT Telkom PSB 70% - 50 Mbps"/>
    <s v="INDIBIZ"/>
    <m/>
    <m/>
    <d v="2026-08-15T13:00:00"/>
    <s v="2026-08-15 13:00:00 | Jam Pemasangan : 08:00 - 12.00 Tanggal Pemasangan : 15/08/2026 Info Tambahan : Hubungi pelanggan sebelum datang ke lokasi"/>
    <m/>
    <m/>
    <m/>
    <e v="#NUM!"/>
    <e v="#NUM!"/>
    <x v="1"/>
    <x v="1"/>
  </r>
  <r>
    <n v="2598"/>
    <n v="1002524076"/>
    <n v="3"/>
    <x v="0"/>
    <n v="5"/>
    <s v="MATARAM"/>
    <s v="INNER - NUSA TENGGARA"/>
    <s v="MTR"/>
    <s v="REG"/>
    <s v="AO"/>
    <s v="NEW SALES"/>
    <s v="1P INET"/>
    <s v="Completed (PS)"/>
    <s v="RBS-Regional 3"/>
    <d v="2026-08-13T12:19:57"/>
    <d v="2026-08-13T19:19:04"/>
    <n v="69365060"/>
    <m/>
    <n v="172601796978"/>
    <s v="MR STEAK HOUSE &amp; ROOFTOP SANDIK"/>
    <s v="ODP-MTR-FDJ/34 FDJ/D04/34.01"/>
    <s v="WO061659907"/>
    <m/>
    <m/>
    <m/>
    <n v="116.08535740000001"/>
    <n v="-8.5393690000000007"/>
    <s v="|MC40311|MYIA-046163664758/POI/Ameliyah Hasan/081977868888/akunptanugerahameliasentosa@gmail.com"/>
    <s v="MYIB_ASSISTANT"/>
    <m/>
    <m/>
    <m/>
    <m/>
    <m/>
    <m/>
    <m/>
    <m/>
    <s v="Management Janji"/>
    <s v="2026-08-14 13:00:00 | M Janji : (14/08/2026) jam Pasang :pagi 08:00 Note : hubungi pelanggan jika ingin kelokasi"/>
    <s v="FCC"/>
    <s v="13-08-2026 12:25:00"/>
    <d v="2026-08-14T13:00:00"/>
    <m/>
    <s v="PS"/>
    <s v="MTR"/>
    <s v="NO ADDON"/>
    <n v="20260813"/>
    <s v="Completed"/>
    <s v="HSI Bisnis Basic Promo HUT Telkom PSB 70% - 50 Mbps"/>
    <s v="INDIBIZ"/>
    <m/>
    <m/>
    <d v="2026-08-14T13:00:00"/>
    <s v="2026-08-14 13:00:00 | M Janji : (14/08/2026) jam Pasang :pagi 08:00 Note : hubungi pelanggan jika ingin kelokasi"/>
    <n v="2026"/>
    <n v="8"/>
    <n v="13"/>
    <d v="2026-08-13T00:00:00"/>
    <n v="-1.5416666666642413"/>
    <x v="0"/>
    <x v="23"/>
  </r>
  <r>
    <n v="2599"/>
    <n v="1002528355"/>
    <n v="3"/>
    <x v="6"/>
    <n v="5"/>
    <s v="JEMBER"/>
    <s v="JEMBER"/>
    <s v="SKW"/>
    <s v="REG"/>
    <s v="AO"/>
    <s v="NEW SALES"/>
    <s v="1P INET"/>
    <s v="Completed (PS)"/>
    <s v="RBS-Regional 3"/>
    <d v="2026-08-15T13:34:56"/>
    <d v="2026-08-15T19:28:50"/>
    <n v="69366892"/>
    <m/>
    <n v="152537204460"/>
    <s v="RUMAH KOST AURIEL"/>
    <s v="ODP-SKW-FA/15"/>
    <s v="WO061825573"/>
    <m/>
    <m/>
    <m/>
    <n v="113.82305700000001"/>
    <n v="-8.0311430000000001"/>
    <s v="|MN02617|MYIA-009432360171/POI/AURIEL NADIFIAH FAJRIN/085141690089/paktibet761@gmail.com"/>
    <s v="MYIB_ASSISTANT"/>
    <m/>
    <m/>
    <m/>
    <m/>
    <m/>
    <m/>
    <m/>
    <m/>
    <s v="Management Janji"/>
    <s v="2026-08-16 13:00:00 | Nama Pic : BP MAWARDI No Hp Pic : 085141690089 Jam Pemasangan : 08:00 - 12.00 Tanggal Pemasangan : MINGGU 16 AGUSTUS 2026 Info Tambahan : Hubungi pelanggan sebelum datang ke lokasi"/>
    <s v="FCC"/>
    <s v="15-08-2026 13:39:51"/>
    <d v="2026-08-16T13:00:00"/>
    <m/>
    <s v="PS"/>
    <s v="SKW"/>
    <s v="NETMONK"/>
    <n v="20260815"/>
    <s v="Completed"/>
    <s v="HSI Bisnis Bundling Netmonk PSB 70% Promo - 300 Mbps"/>
    <s v="INDIBIZ"/>
    <m/>
    <m/>
    <d v="2026-08-16T13:00:00"/>
    <s v="2026-08-16 13:00:00 | Nama Pic : BP MAWARDI No Hp Pic : 085141690089 Jam Pemasangan : 08:00 - 12.00 Tanggal Pemasangan : MINGGU 16 AGUSTUS 2026 Info Tambahan : Hubungi pelanggan sebelum datang ke lokasi"/>
    <n v="2026"/>
    <n v="8"/>
    <n v="15"/>
    <d v="2026-08-15T00:00:00"/>
    <n v="-1.5416666666642413"/>
    <x v="0"/>
    <x v="14"/>
  </r>
  <r>
    <n v="2600"/>
    <n v="1002516288"/>
    <n v="3"/>
    <x v="1"/>
    <n v="5"/>
    <s v="SBY UTARA"/>
    <s v="GRESIK"/>
    <s v="SDY"/>
    <s v="REG"/>
    <s v="AO"/>
    <s v="NEW SALES"/>
    <s v="1P INET"/>
    <s v="Completed (PS)"/>
    <s v="RBS-Regional 3"/>
    <d v="2026-08-09T08:40:57"/>
    <d v="2026-08-10T21:11:59"/>
    <n v="69361698"/>
    <m/>
    <n v="152451212131"/>
    <s v="TOKO BU URIFAH"/>
    <s v="ODP-SDY-FAB/55 FAB/D06/55.01"/>
    <s v="WO061302198"/>
    <m/>
    <m/>
    <m/>
    <n v="112.57840400000001"/>
    <n v="-7.0550620000000004"/>
    <s v="|MN02646|MYIA-084359532312/POI/urifah/087811510096/urifah365@gmail.com"/>
    <s v="MYIB_ASSISTANT"/>
    <m/>
    <m/>
    <m/>
    <m/>
    <m/>
    <m/>
    <m/>
    <m/>
    <s v="Management Janji"/>
    <s v="2026-08-10 08:00:00 | Nama PIC : Bp Ahmad No Hp : 087811510096 No Alt : - Tgl Pemasangan : 10 Agustus 2026 Interval : PAGI SIANG Note : Hubungi pelanggan terlebih dahulu"/>
    <s v="FCC"/>
    <d v="2026-09-08T08:54:59"/>
    <d v="2026-08-10T08:00:00"/>
    <s v="Kendala Pelanggan"/>
    <s v="PS"/>
    <s v="SDY"/>
    <s v="NO ADDON"/>
    <n v="20260810"/>
    <s v="Completed"/>
    <s v="HSI Bisnis Promo HUT Telkom PSB 70% - 50 Mbps"/>
    <s v="INDIBIZ"/>
    <m/>
    <m/>
    <d v="2026-08-10T08:00:00"/>
    <s v="2026-08-10 08:00:00 | Nama PIC : Bp Ahmad No Hp : 087811510096 No Alt : - Tgl Pemasangan : 10 Agustus 2026 Interval : PAGI SIANG Note : Hubungi pelanggan terlebih dahulu"/>
    <n v="2026"/>
    <n v="8"/>
    <n v="10"/>
    <d v="2026-08-10T00:00:00"/>
    <n v="-0.33333333333575865"/>
    <x v="0"/>
    <x v="15"/>
  </r>
  <r>
    <n v="2601"/>
    <n v="1002519267"/>
    <n v="3"/>
    <x v="1"/>
    <n v="5"/>
    <s v="SBY UTARA"/>
    <s v="TANDES"/>
    <s v="KNN"/>
    <s v="REG"/>
    <s v="AO"/>
    <s v="NEW SALES"/>
    <m/>
    <s v="CANCEL COMPLETED"/>
    <s v="RBS-Regional 3"/>
    <d v="2026-08-11T10:31:14"/>
    <d v="2026-08-11T12:02:40"/>
    <n v="69363049"/>
    <m/>
    <n v="152412248791"/>
    <s v="UNIVERSITAS WIJAYA PUTRA "/>
    <s v="ODP-KND-FAF/42"/>
    <m/>
    <m/>
    <m/>
    <m/>
    <n v="112.6329863"/>
    <n v="-7.2439662"/>
    <s v="|MN00086|/UNIVERSITAS WIJAYA PUTRA /HSI Basic Promo HUT Telkom (1:2) 75 Mbps (Rp 365.000) PSB Rp 150.000/082331359665 - 085730878966/Khafi.xnet@gmail.com/Nida'an Khofiyan/Jl. Pd. Benowo Indah No.1-3, Babat Jerawat, Kec. Pakal, Surabaya, Jawa Timur 60197"/>
    <s v="Sales Force DBS"/>
    <m/>
    <m/>
    <m/>
    <m/>
    <m/>
    <m/>
    <m/>
    <m/>
    <m/>
    <m/>
    <m/>
    <d v="2026-11-08T10:39:50"/>
    <m/>
    <m/>
    <s v="REJECT_FCC"/>
    <s v="KNN"/>
    <s v="NO ADDON"/>
    <m/>
    <s v="DECLINE : Decline - Batal Order EVI PUSPITA EKASARI 40931150|MYDITA"/>
    <s v="- 11_11446;Biaya PSB HSI EBIS Tunai di Depan ~ 11[150000]  - E25060;E25060 ~ ES25 - Paket HSI Bisnis (HSIE) Khusus Winback 2.0[0]  - E25060~null~E25060_UNL;UNL ~ Internet-Link Unlimited Internet Usage ~ E25060[0]  - E25060~null~105343;E25060||11||Abodemen"/>
    <s v="INDIBIZ"/>
    <m/>
    <s v="DECLINE : Decline - Batal Order EVI PUSPITA EKASARI 40931150|MYDITA"/>
    <m/>
    <m/>
    <m/>
    <m/>
    <m/>
    <e v="#NUM!"/>
    <e v="#NUM!"/>
    <x v="1"/>
    <x v="27"/>
  </r>
  <r>
    <n v="2602"/>
    <n v="1002519859"/>
    <n v="3"/>
    <x v="3"/>
    <n v="4"/>
    <s v="MAGELANG"/>
    <s v="PURWOREJJO"/>
    <s v="PWJ"/>
    <s v="REG"/>
    <s v="AO"/>
    <s v="NEW SALES"/>
    <m/>
    <s v="Completed (PS)"/>
    <s v="RBS-Regional 3"/>
    <d v="2026-08-11T13:26:02"/>
    <d v="2026-08-12T14:42:14"/>
    <n v="69363316"/>
    <m/>
    <n v="142138510552"/>
    <s v="MASJID_AL_IHSAN"/>
    <s v="ODP-PWJ-FAD/120"/>
    <s v="WO061563948"/>
    <m/>
    <m/>
    <m/>
    <n v="109.95320100000001"/>
    <n v="-7.6811663000000001"/>
    <s v="|MC80049|/MASJID_AL_IHSAN/ 085159054100/nurmuhammad81@gmail.com/ 1S HSI BISNIS 1:2 PROMO 100 Mbps / Supri Amanati/HGN"/>
    <s v="Sales Profesional"/>
    <m/>
    <m/>
    <m/>
    <m/>
    <m/>
    <m/>
    <m/>
    <m/>
    <s v="Management Janji"/>
    <s v="2026-08-13 08:00:00|Nama PIC : BAPAK NUR No HP : 085159054100 No Alternatif : - M Janji : 13/07/2026 Jam Pasang : Pagi NoteÃ‚Â :  Hubungi terlebih dahulu sebelum ke lokasi |40961370|MYDITA"/>
    <s v="FCC"/>
    <d v="2026-11-08T13:39:46"/>
    <d v="2026-08-13T08:00:00"/>
    <m/>
    <s v="PS"/>
    <s v="PWJ"/>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3T08:00:00"/>
    <s v="2026-08-13 08:00:00|Nama PIC : BAPAK NUR No HP : 085159054100 No Alternatif : - M Janji : 13/07/2026 Jam Pasang : Pagi NoteÃ‚Â :  Hubungi terlebih dahulu sebelum ke lokasi |40961370|MYDITA"/>
    <n v="2026"/>
    <n v="8"/>
    <n v="12"/>
    <d v="2026-08-12T00:00:00"/>
    <n v="-1.3333333333357587"/>
    <x v="0"/>
    <x v="3"/>
  </r>
  <r>
    <n v="2603"/>
    <n v="1002511740"/>
    <n v="3"/>
    <x v="2"/>
    <n v="5"/>
    <s v="MADIUN"/>
    <s v="MADIUN"/>
    <s v="MNZ"/>
    <s v="DSS"/>
    <s v="AO"/>
    <s v="NEW SALES"/>
    <m/>
    <s v="Completed (PS)"/>
    <s v="DSS-Man &amp; Infrastructure"/>
    <d v="2026-08-06T10:14:44"/>
    <d v="2026-08-06T11:05:09"/>
    <n v="69351183"/>
    <m/>
    <n v="152601214974"/>
    <s v="PT BRI Multifinance Indonesia"/>
    <s v="ODP-MNZ-FC/85"/>
    <s v="WO061050798"/>
    <m/>
    <m/>
    <m/>
    <n v="111.5353073"/>
    <n v="-7.6217192000000002"/>
    <s v="DSS RACE | Irma Nur Rahmawati | 840162 | Witel JTB | TREG 3 | Firmansyah RS | 08118382698"/>
    <s v="Account Manager"/>
    <m/>
    <m/>
    <m/>
    <m/>
    <m/>
    <m/>
    <m/>
    <m/>
    <s v="Management Janji"/>
    <s v="FF"/>
    <s v="FCC"/>
    <d v="2026-06-08T10:25:07"/>
    <m/>
    <m/>
    <s v="PS"/>
    <s v="MNZ"/>
    <s v="NO ADDON"/>
    <n v="20260806"/>
    <s v="Completed"/>
    <s v="- 11_11450;Biaya PSB Reguler HSI EBIS ~ 11[150000]  - E23015;E23015 ~ ES23 - Perangkat ONT[0]  - E23015~null~44292;E23015||11||Abodemen 0[0]  - E23015~null~E23015_SWONTPREM;SWONTPREM ~ Biaya Sewa ONT Premium ~ E23015[50000]  - E23040;E23040 ~ Paket HSI B2"/>
    <s v="INDIBIZ"/>
    <m/>
    <m/>
    <d v="1970-01-01T07:00:00"/>
    <s v="FF"/>
    <n v="2026"/>
    <n v="8"/>
    <n v="6"/>
    <d v="2026-08-06T00:00:00"/>
    <n v="20670.708333333332"/>
    <x v="2"/>
    <x v="20"/>
  </r>
  <r>
    <n v="2604"/>
    <n v="1002516440"/>
    <n v="3"/>
    <x v="4"/>
    <n v="4"/>
    <s v="PEKALONGAN"/>
    <s v="SLAWI"/>
    <s v="BLU"/>
    <s v="REG"/>
    <s v="AO"/>
    <s v="NEW SALES"/>
    <s v="1P INET"/>
    <s v="102 | FOLLOW UP COMPLETED"/>
    <s v="RBS-Regional 3"/>
    <d v="2026-08-09T12:01:57"/>
    <d v="2026-08-10T15:00:02"/>
    <n v="69361814"/>
    <m/>
    <n v="142206131248"/>
    <s v="BUMDES KARYA MANDIRI BALARADIN"/>
    <s v="ODP-BLU-FW/026 FW/D02/026.01"/>
    <s v="WO061312576"/>
    <m/>
    <m/>
    <m/>
    <n v="109.110665135085"/>
    <n v="-7.0349149655362702"/>
    <s v="MD|MYDB-20260808264792|DN00001/MN00377|BUMDES KARYA MANDIRI BALARADIN|0895402116088"/>
    <s v="MYDIGIBIZPARTNER"/>
    <m/>
    <m/>
    <m/>
    <m/>
    <m/>
    <m/>
    <m/>
    <m/>
    <s v="Management Janji"/>
    <s v="2026-08-10 08:00:00 | M Janji : 10 agustus 2026 jam Pasang : pagi  Note : hubungi pelanggan jika ingin kelokasi"/>
    <s v="FCC"/>
    <d v="2026-09-08T12:09:50"/>
    <d v="2026-08-10T08:00:00"/>
    <m/>
    <s v="REVOKE"/>
    <s v="BLU"/>
    <s v="NO ADDON"/>
    <m/>
    <s v="Follow Up Revoke Completed, New Order ID : SC1002518163"/>
    <s v="HSI Bisnis Promo HUT Telkom PSB 70% - 300 Mbps"/>
    <s v="INDIBIZ"/>
    <m/>
    <m/>
    <d v="2026-08-10T08:00:00"/>
    <s v="2026-08-10 08:00:00 | M Janji : 10 agustus 2026 jam Pasang : pagi  Note : hubungi pelanggan jika ingin kelokasi"/>
    <m/>
    <m/>
    <m/>
    <e v="#NUM!"/>
    <e v="#NUM!"/>
    <x v="1"/>
    <x v="3"/>
  </r>
  <r>
    <n v="2605"/>
    <n v="1002526346"/>
    <n v="3"/>
    <x v="7"/>
    <n v="4"/>
    <s v="KUDUS"/>
    <s v="PURWODADI"/>
    <s v="WRO"/>
    <s v="REG"/>
    <s v="AO"/>
    <s v="NEW SALES"/>
    <m/>
    <s v="Completed (PS)"/>
    <s v="RBS-Regional 3"/>
    <d v="2026-08-14T13:00:26"/>
    <d v="2026-08-14T14:18:40"/>
    <n v="69364199"/>
    <m/>
    <n v="142509107249"/>
    <s v="SMA PGRI KUWU"/>
    <s v="ODP-WRO-FC/116"/>
    <s v="WO061742531"/>
    <m/>
    <m/>
    <m/>
    <n v="111.123853350822"/>
    <n v="-7.1226551497995096"/>
    <s v="|MN01314|MYIA-038356042830/POI/EMMANUEL DANANG RAHARJO/082353229550/smapgrikuwu00@gmail.com"/>
    <s v="Amex"/>
    <m/>
    <m/>
    <m/>
    <m/>
    <m/>
    <m/>
    <m/>
    <m/>
    <s v="Management Janji"/>
    <s v="2026-08-13 13:00:00 | Tanggal pemasangan :13/08/2026  Jam pemasangan : pagi/siang  Info Tambahan : Hubungi pelanggan dulu sebelum ke lokasi  terima kasih."/>
    <s v="FCC"/>
    <s v="14-08-2026 13:10:24"/>
    <m/>
    <m/>
    <s v="PS"/>
    <s v="WRO"/>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13:00:00 | Tanggal pemasangan :13/08/2026  Jam pemasangan : pagi/siang  Info Tambahan : Hubungi pelanggan dulu sebelum ke lokasi  terima kasih."/>
    <n v="2026"/>
    <n v="8"/>
    <n v="14"/>
    <d v="2026-08-14T00:00:00"/>
    <n v="-0.29166666666424135"/>
    <x v="0"/>
    <x v="3"/>
  </r>
  <r>
    <n v="2606"/>
    <n v="1002525836"/>
    <n v="3"/>
    <x v="0"/>
    <n v="5"/>
    <s v="MATARAM"/>
    <s v="SUMBAWA"/>
    <s v="TLW"/>
    <s v="DGS"/>
    <s v="AO"/>
    <s v="NEW SALES"/>
    <m/>
    <s v="7 | OSS - PROVISIONING ISSUED"/>
    <s v="DGS-B2B TREG"/>
    <d v="2026-08-14T10:19:04"/>
    <d v="2026-08-14T10:24:00"/>
    <n v="69365760"/>
    <m/>
    <n v="172610203627"/>
    <s v="Unit Kerja Kantor Imigrasi Kelas II TPI Sumbawa Besar"/>
    <s v="ODP-TLW-FG/17"/>
    <s v="WO061726825"/>
    <m/>
    <m/>
    <m/>
    <n v="116.828306"/>
    <n v="-8.7642410000000002"/>
    <s v="DGS HSI | MUHAMMAD CHAIRIL | 860035 | TREG 3 | Unit Kerja Kantor Imigrasi Kelas II TPI Sumbawa Besar | ROBY RADIANTO | 89674476886 / 81357555295| HSI BISNIS - 50MBPS"/>
    <s v="Amex"/>
    <m/>
    <m/>
    <m/>
    <m/>
    <m/>
    <m/>
    <m/>
    <m/>
    <s v="Management Janji"/>
    <s v="AO"/>
    <s v="FCC"/>
    <s v="14-08-2026 10:39:51"/>
    <m/>
    <m/>
    <s v="PI"/>
    <s v="TLW"/>
    <s v="NO ADDON"/>
    <m/>
    <s v="Provisioning Issued"/>
    <s v="- 11_11450;Biaya PSB Reguler HSI EBIS ~ 11[150000]  - SP_NOSS;SP_NOSS ~ Internet NOSS Multispeed Network[0]  - SP_NOSS;SP_NOSS ~ Internet NOSS Multispeed Network[0]  - E23015;E23015 ~ ES23 - Perangkat ONT[0]  - E23015~null~44292;E23015||11||Abodemen 0[0] "/>
    <s v="INDIBIZ"/>
    <m/>
    <m/>
    <d v="2026-08-14T12:00:00"/>
    <s v="AO"/>
    <m/>
    <m/>
    <m/>
    <e v="#NUM!"/>
    <e v="#NUM!"/>
    <x v="1"/>
    <x v="0"/>
  </r>
  <r>
    <n v="2607"/>
    <n v="1002530367"/>
    <n v="3"/>
    <x v="2"/>
    <n v="5"/>
    <s v="KEDIRI"/>
    <s v="KEDIRI"/>
    <s v="PPR"/>
    <s v="REG"/>
    <s v="AO"/>
    <s v="NEW SALES"/>
    <s v="1P INET"/>
    <s v="Completed (PS)"/>
    <s v="RBS-Regional 3"/>
    <d v="2026-08-17T07:35:57"/>
    <d v="2026-08-18T07:42:03"/>
    <n v="69367805"/>
    <m/>
    <n v="152652204461"/>
    <s v="KOPDES BOROKIDUL"/>
    <s v="ODP-PPR-FB/23 FB/D04/23.01"/>
    <s v="WO061907286"/>
    <m/>
    <m/>
    <m/>
    <n v="112.121885307133"/>
    <n v="-7.6930364559984001"/>
    <s v="MD|MYDB-20260816265770|DN00001/MN00968|KOPDES BOROKIDUL|08139247360"/>
    <s v="MYDIGIBIZPARTNER"/>
    <m/>
    <m/>
    <m/>
    <m/>
    <m/>
    <m/>
    <m/>
    <m/>
    <s v="Management Janji"/>
    <s v="2026-08-18 08:00:00 | Waktu pemasangan : 17 agustus 2026 Jam pemasangan : 08.00 - 12.00 Info Tambahan : Hubungi pelanggan dulu sebelum ke lokasi terimakasih "/>
    <s v="FCC"/>
    <s v="17-08-2026 07:39:56"/>
    <d v="2026-08-18T08:00:00"/>
    <m/>
    <s v="PS"/>
    <s v="PPR"/>
    <s v="NO ADDON"/>
    <n v="20260818"/>
    <s v="Completed"/>
    <s v="HSI Bisnis Promo HUT Telkom PSB 70% - 150 Mbps"/>
    <s v="INDIBIZ"/>
    <m/>
    <m/>
    <d v="2026-08-18T08:00:00"/>
    <s v="2026-08-18 08:00:00 | Waktu pemasangan : 17 agustus 2026 Jam pemasangan : 08.00 - 12.00 Info Tambahan : Hubungi pelanggan dulu sebelum ke lokasi terimakasih "/>
    <n v="2026"/>
    <n v="8"/>
    <n v="18"/>
    <d v="2026-08-18T00:00:00"/>
    <n v="-0.33333333333575865"/>
    <x v="0"/>
    <x v="5"/>
  </r>
  <r>
    <n v="2608"/>
    <n v="1002526478"/>
    <n v="3"/>
    <x v="0"/>
    <n v="5"/>
    <s v="MATARAM"/>
    <s v="INNER - NUSA TENGGARA"/>
    <s v="MTR"/>
    <s v="REG"/>
    <s v="AO"/>
    <s v="NEW SALES"/>
    <s v="1P INET"/>
    <s v="Completed (PS)"/>
    <s v="RBS-Regional 3"/>
    <d v="2026-08-14T14:07:56"/>
    <d v="2026-08-15T19:21:41"/>
    <n v="69366076"/>
    <m/>
    <n v="172601796999"/>
    <s v="MINI ATM RIZQIA CELL"/>
    <s v="ODP-MTR-FBA/39 FBA/D01/39.01"/>
    <s v="WO061751700"/>
    <m/>
    <m/>
    <m/>
    <n v="116.113603077828"/>
    <n v="-8.6262419017199807"/>
    <s v="MD|MYDB-20260814265354|SC00001/MC00020|MINI ATM RIZQIA CELL|608132553790"/>
    <s v="MYDIGIBIZPARTNER"/>
    <m/>
    <m/>
    <m/>
    <m/>
    <m/>
    <m/>
    <m/>
    <m/>
    <s v="Management Janji"/>
    <s v="2026-08-16 08:00:00 | Tanggal pemasangan : 16 AGUSTUS 2026 Jam pemasangan : pagi/siang Info Tambahan : Hubungi pelanggan dulu sebelum ke lokasi terima kasih"/>
    <s v="FCC"/>
    <s v="14-08-2026 14:10:15"/>
    <d v="2026-08-16T08:00:00"/>
    <s v="Kendala Lainnya"/>
    <s v="PS"/>
    <s v="MTR"/>
    <s v="OCA"/>
    <n v="20260815"/>
    <s v="Completed"/>
    <s v="HSI Bisnis Bundling OCA Blast Lite PSB 70% Promo - 200 Mbps"/>
    <s v="INDIBIZ"/>
    <m/>
    <m/>
    <d v="2026-08-16T08:00:00"/>
    <s v="2026-08-16 08:00:00 | Tanggal pemasangan : 16 AGUSTUS 2026 Jam pemasangan : pagi/siang Info Tambahan : Hubungi pelanggan dulu sebelum ke lokasi terima kasih"/>
    <n v="2026"/>
    <n v="8"/>
    <n v="15"/>
    <d v="2026-08-15T00:00:00"/>
    <n v="-1.3333333333357587"/>
    <x v="0"/>
    <x v="23"/>
  </r>
  <r>
    <n v="2609"/>
    <n v="1002530622"/>
    <n v="3"/>
    <x v="1"/>
    <n v="5"/>
    <s v="SBY UTARA"/>
    <s v="GRESIK"/>
    <s v="CRM"/>
    <s v="REG"/>
    <s v="AO"/>
    <s v="NEW SALES"/>
    <s v="1P INET"/>
    <s v="MIA - INVALID SURVEY"/>
    <s v="RBS-Regional 3"/>
    <d v="2026-08-17T10:53:57"/>
    <d v="2026-08-17T18:01:02"/>
    <n v="69367920"/>
    <m/>
    <n v="152446246210"/>
    <s v="PT EVA CIPTA MAKMUR JAYA"/>
    <s v="ODP-CRM-F02/17"/>
    <s v="WO061917756"/>
    <m/>
    <m/>
    <m/>
    <n v="112.601707"/>
    <n v="-7.2468415999999998"/>
    <s v="|MN00086|MYIA-054622121752/POI/ROKMA SUTAMININGSIH /0895807772538/evaciptamj@gmail.com"/>
    <s v="MYIB_ASSISTANT"/>
    <m/>
    <m/>
    <m/>
    <m/>
    <m/>
    <m/>
    <m/>
    <m/>
    <s v="Management Janji"/>
    <s v="2026-08-18 08:00:00 | Waktu pemasangan : 17 agustus 2026 Jam pemasangan : 08.00 - 12.00 Info Tambahan : Hubungi pelanggan dulu sebelum ke lokasi terimakasih "/>
    <s v="FCC"/>
    <s v="17-08-2026 10:55:01"/>
    <d v="2026-08-18T08:00:00"/>
    <m/>
    <s v="SURVEY_NEW_MANJA"/>
    <s v="CRM"/>
    <s v="NO ADDON"/>
    <m/>
    <s v="MIE - INVALID SURVEY - Pelanggan RNA"/>
    <s v="HSI Bisnis Promo HUT Telkom PSB 70% - 75 Mbps"/>
    <s v="INDIBIZ"/>
    <m/>
    <m/>
    <d v="2026-08-18T08:00:00"/>
    <s v="2026-08-18 08:00:00 | Waktu pemasangan : 17 agustus 2026 Jam pemasangan : 08.00 - 12.00 Info Tambahan : Hubungi pelanggan dulu sebelum ke lokasi terimakasih "/>
    <m/>
    <m/>
    <m/>
    <e v="#NUM!"/>
    <e v="#NUM!"/>
    <x v="1"/>
    <x v="15"/>
  </r>
  <r>
    <n v="2610"/>
    <n v="1002509531"/>
    <n v="3"/>
    <x v="3"/>
    <n v="4"/>
    <s v="YOGYAKARTA"/>
    <s v="INNER - YOGYA JATENG SELATAN"/>
    <s v="KBU"/>
    <s v="DSS"/>
    <s v="AO"/>
    <s v="NEW SALES"/>
    <m/>
    <s v="98 | OSS - CANCEL COMPLETE"/>
    <s v="DSS-Man &amp; Infrastructure"/>
    <d v="2026-08-05T08:14:09"/>
    <d v="2026-08-05T09:06:19"/>
    <n v="69358724"/>
    <m/>
    <n v="146113146923"/>
    <s v="Klinik Kimia Farma"/>
    <s v="ODP-KBU-FEG/075"/>
    <s v="WO060948382"/>
    <m/>
    <m/>
    <m/>
    <n v="110.386370989722"/>
    <n v="-7.7769795013858296"/>
    <s v="DSS RACE | ANNASTASIA SUKARNO | NIK 810113 | JOGJA JATENG SELATAN | TREG 3 | ANJAR 081210670160"/>
    <s v="Account Manager"/>
    <m/>
    <m/>
    <m/>
    <m/>
    <m/>
    <m/>
    <m/>
    <m/>
    <s v="Management Janji"/>
    <s v="DSS RACE | ANNASTASIA SUKARNO | NIK 810113 | JOGJA JATENG SELATAN | TREG 3 | ANJAR 081210670160"/>
    <s v="FCC"/>
    <d v="2026-05-08T08:25:38"/>
    <m/>
    <s v="Kendala Teknik"/>
    <s v="CANCEL"/>
    <s v="KBU"/>
    <s v="NO ADDON"/>
    <m/>
    <s v="Cancel Completed"/>
    <s v="- 11_11450;Biaya PSB Reguler HSI EBIS ~ 11[150000]  - SP_NOSS;SP_NOSS ~ Internet NOSS Multispeed Network[0]  - SP_NOSS;SP_NOSS ~ Internet NOSS Multispeed Network[0]  - E23015;E23015 ~ ES23 - Perangkat ONT[0]  - E23015~null~44292;E23015||11||Abodemen 0[0] "/>
    <s v="INDIBIZ"/>
    <m/>
    <m/>
    <d v="2026-08-05T12:00:00"/>
    <s v="DSS RACE | ANNASTASIA SUKARNO | NIK 810113 | JOGJA JATENG SELATAN | TREG 3 | ANJAR 081210670160"/>
    <m/>
    <m/>
    <m/>
    <e v="#NUM!"/>
    <e v="#NUM!"/>
    <x v="1"/>
    <x v="3"/>
  </r>
  <r>
    <n v="2611"/>
    <n v="1002515666"/>
    <n v="3"/>
    <x v="1"/>
    <n v="5"/>
    <s v="SBY UTARA"/>
    <s v="GRESIK"/>
    <s v="BPG"/>
    <s v="REG"/>
    <s v="AO"/>
    <s v="NEW SALES"/>
    <s v="1P INET"/>
    <s v="Completed (PS)"/>
    <s v="RBS-Regional 3"/>
    <d v="2026-08-08T09:46:56"/>
    <d v="2026-08-10T17:04:36"/>
    <n v="69361287"/>
    <m/>
    <n v="152443206921"/>
    <s v="PKM DAWARBLANDONG RUANG UMUM"/>
    <s v="ODP-BPG-FL/35 FL/D04/35.01"/>
    <s v="WO061238996"/>
    <m/>
    <m/>
    <m/>
    <n v="112.424809"/>
    <n v="-7.3290348999999999"/>
    <s v="MD|MYDB-20260808264716|DN00001/MN02100|PKM DAWARBLANDONG RUANG UMUM|082331680507"/>
    <s v="MYDIGIBIZPARTNER"/>
    <m/>
    <m/>
    <m/>
    <m/>
    <m/>
    <m/>
    <m/>
    <m/>
    <s v="Management Janji"/>
    <s v="2026-08-10 08:00:00 | Tanggal Pemasangan : 10 Agustus 2026 Jam Pemasangan : 08:00 13:00 Info Tambahan : Hubungi pelanggan dulu sebelum ke lokasi terimakasih"/>
    <s v="FCC"/>
    <d v="2026-08-08T09:55:05"/>
    <d v="2026-08-10T08:00:00"/>
    <m/>
    <s v="PS"/>
    <s v="BPG"/>
    <s v="NO ADDON"/>
    <n v="20260810"/>
    <s v="Completed"/>
    <s v="HSI Bisnis Promo HUT Telkom PSB 70% - 50 Mbps"/>
    <s v="INDIBIZ"/>
    <m/>
    <m/>
    <d v="2026-08-10T08:00:00"/>
    <s v="2026-08-10 08:00:00 | Tanggal Pemasangan : 10 Agustus 2026 Jam Pemasangan : 08:00 13:00 Info Tambahan : Hubungi pelanggan dulu sebelum ke lokasi terimakasih"/>
    <n v="2026"/>
    <n v="8"/>
    <n v="10"/>
    <d v="2026-08-10T00:00:00"/>
    <n v="-0.33333333333575865"/>
    <x v="0"/>
    <x v="15"/>
  </r>
  <r>
    <n v="2612"/>
    <n v="1002524600"/>
    <n v="3"/>
    <x v="3"/>
    <n v="4"/>
    <s v="YOGYAKARTA"/>
    <s v="INNER - YOGYA JATENG SELATAN"/>
    <s v="PGR"/>
    <s v="REG"/>
    <s v="AO"/>
    <s v="NEW SALES"/>
    <m/>
    <s v="Completed (PS)"/>
    <s v="RBS-Regional 3"/>
    <d v="2026-08-13T14:58:36"/>
    <d v="2026-08-13T16:21:49"/>
    <n v="69364787"/>
    <n v="2745060358"/>
    <n v="141114227925"/>
    <s v="MATARAM VILLA JOGJA / LANGKAH BERSAMA PROPERTY"/>
    <s v="ODP-PGR-FAX/073"/>
    <s v="WO061680459"/>
    <m/>
    <m/>
    <m/>
    <n v="110.35768299999999"/>
    <n v="-7.8096459999999999"/>
    <s v="|MC80054|MYIA-032362016126/POI/A ISYAD KAMALI/081615640174/mataramvillajogja@gmail.com"/>
    <s v="Sales Profesional"/>
    <m/>
    <m/>
    <m/>
    <m/>
    <m/>
    <m/>
    <m/>
    <m/>
    <s v="Management Janji"/>
    <s v="2026-08-14 08:00:00 | telp : 081615640174  M Janji : (14/08/2026)  jam Pasang : 09:00  Note : hubungi pelanggan jika ingin kelokasi"/>
    <s v="FCC"/>
    <s v="13-08-2026 15:10:25"/>
    <m/>
    <m/>
    <s v="PS"/>
    <s v="PGR"/>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4 08:00:00 | telp : 081615640174  M Janji : (14/08/2026)  jam Pasang : 09:00  Note : hubungi pelanggan jika ingin kelokasi"/>
    <n v="2026"/>
    <n v="8"/>
    <n v="13"/>
    <d v="2026-08-13T00:00:00"/>
    <n v="-0.29166666666424135"/>
    <x v="0"/>
    <x v="3"/>
  </r>
  <r>
    <n v="2613"/>
    <n v="1002509018"/>
    <n v="3"/>
    <x v="3"/>
    <n v="4"/>
    <s v="YOGYAKARTA"/>
    <s v="INNER - YOGYA JATENG SELATAN"/>
    <s v="KEN"/>
    <s v="REG"/>
    <s v="AO"/>
    <s v="NEW SALES"/>
    <s v="1P INET"/>
    <s v="Completed (PS)"/>
    <s v="RBS-Regional 3"/>
    <d v="2026-08-04T15:49:56"/>
    <d v="2026-08-05T18:32:40"/>
    <n v="69358509"/>
    <m/>
    <n v="146130138387"/>
    <s v="CV. SISY FOOD INDONESIA LAPIS SULTAN JOGJA"/>
    <s v="ODP-KEN-FBL/094 FBL/D06/094.01"/>
    <s v="WO060915085"/>
    <m/>
    <m/>
    <m/>
    <n v="110.399337"/>
    <n v="-7.7344949999999999"/>
    <s v="|MC80067|MYIA-063703242199/POI/SABRINA/081945710671/sabrinaswifties9@gmail.com"/>
    <s v="MYIB_ASSISTANT"/>
    <m/>
    <m/>
    <m/>
    <m/>
    <m/>
    <m/>
    <m/>
    <m/>
    <s v="Management Janji"/>
    <s v="2026-08-06 08:00:00 | Tanggal Pemasangan : 06 Agustus 2026 Jam Pemasangan : 08:00 13:00 Info Tambahan : Hubungi pelanggan dulu sebelum ke lokasi terimakasih"/>
    <s v="FCC"/>
    <d v="2026-04-08T15:55:14"/>
    <d v="2026-08-06T08:00:00"/>
    <m/>
    <s v="PS"/>
    <s v="KEN"/>
    <s v="NO ADDON"/>
    <n v="20260805"/>
    <s v="Completed"/>
    <s v="HSI Bisnis Basic Khusus Winback PSB 70% - 50 Mbps"/>
    <s v="INDIBIZ"/>
    <m/>
    <m/>
    <d v="2026-08-06T08:00:00"/>
    <s v="2026-08-06 08:00:00 | Tanggal Pemasangan : 06 Agustus 2026 Jam Pemasangan : 08:00 13:00 Info Tambahan : Hubungi pelanggan dulu sebelum ke lokasi terimakasih"/>
    <n v="2026"/>
    <n v="8"/>
    <n v="5"/>
    <d v="2026-08-05T00:00:00"/>
    <n v="-1.3333333333357587"/>
    <x v="0"/>
    <x v="3"/>
  </r>
  <r>
    <n v="2614"/>
    <n v="1002506125"/>
    <n v="3"/>
    <x v="6"/>
    <n v="5"/>
    <s v="SIDOARJO"/>
    <s v="INNER - JATIM TIMUR"/>
    <s v="GDA"/>
    <s v="REG"/>
    <s v="AO"/>
    <s v="NEW SALES"/>
    <m/>
    <s v="102 | FOLLOW UP COMPLETED"/>
    <s v="RBS-Regional 3"/>
    <d v="2026-08-03T13:38:17"/>
    <d v="2026-08-13T14:56:56"/>
    <n v="69357539"/>
    <n v="3135910041"/>
    <n v="152317261463"/>
    <s v="PT. BQUIK OTOMOTIF INDONESIA"/>
    <s v="ODP-GDA-FAL/55"/>
    <s v="WO060832129"/>
    <m/>
    <m/>
    <m/>
    <n v="112.73104910000001"/>
    <n v="-7.3949324000000001"/>
    <s v="AMRBS;403145;EVA LESTARI BANGUN;AO;PT. BQUIK OTOMOTIF INDONESIA;HSI Bisnis 1:1 (INET+Voice) 50 Mbps (479k);81181141676;81119922069;dimas.m@b-quik.co.id"/>
    <s v="Amex"/>
    <m/>
    <m/>
    <m/>
    <m/>
    <m/>
    <m/>
    <m/>
    <m/>
    <s v="Management Janji"/>
    <s v="2026-08-15 08:00:00|M Janji : (04/08/2026) jam Pasang : 09:00 Note : hubungi pelanggan jika ingin kelokasi|40931150|MYDITA"/>
    <s v="FCC"/>
    <d v="2026-03-08T13:40:15"/>
    <d v="2026-08-15T08:00:00"/>
    <s v="Kendala Pelanggan"/>
    <s v="REVOKE"/>
    <s v="GDA"/>
    <s v="NO ADDON"/>
    <m/>
    <s v="Follow Up Revoke Completed, New Order ID : SC1002524596"/>
    <s v="- BWY DL;BWY DL ~ Saluran Dua Arah(BothWay)[0]  - E23053;E23053 ~ ES23 - Paket HSI Bisnis  Phone (PHONE)[0]  - E23053~null~44864;E23053||11||Abodemen 0[0]  - E23053~null~E23053_IN800;IN800 ~ Free Lokal dan SLJJ 800 Menit ~ E23053[40000]  - 11_11446;Biaya "/>
    <s v="INDIBIZ"/>
    <m/>
    <m/>
    <d v="2026-08-15T08:00:00"/>
    <s v="2026-08-15 08:00:00|M Janji : (04/08/2026) jam Pasang : 09:00 Note : hubungi pelanggan jika ingin kelokasi|40931150|MYDITA"/>
    <m/>
    <m/>
    <m/>
    <e v="#NUM!"/>
    <e v="#NUM!"/>
    <x v="1"/>
    <x v="17"/>
  </r>
  <r>
    <n v="2615"/>
    <n v="1002526367"/>
    <n v="3"/>
    <x v="2"/>
    <n v="5"/>
    <s v="MADIUN"/>
    <s v="PONOROGO"/>
    <s v="PLG"/>
    <s v="REG"/>
    <s v="AO"/>
    <s v="NEW SALES"/>
    <s v="1P INET"/>
    <s v="Completed (PS)"/>
    <s v="RBS-Regional 3"/>
    <d v="2026-08-14T13:08:56"/>
    <d v="2026-08-15T14:39:58"/>
    <n v="69366046"/>
    <m/>
    <n v="152617204747"/>
    <s v="DUNIA KOMPUTER"/>
    <s v="ODP-PLG-FB/04"/>
    <s v="WO061742780"/>
    <m/>
    <m/>
    <m/>
    <n v="111.66143976231599"/>
    <n v="-7.9098196988432301"/>
    <s v="MD|MYDB-20260814265338|DN00001/MN02053|DUNIA KOMPUTER|085126431536"/>
    <s v="MYDIGIBIZPARTNER"/>
    <m/>
    <m/>
    <m/>
    <m/>
    <m/>
    <m/>
    <m/>
    <m/>
    <s v="Management Janji"/>
    <s v="2026-08-15 15:00:00 | M Janji :  15 Agustus 2026 Jam Pasang : Siang Note : hubungi pelanggan jika ingin ke lokasi, terima kasih. "/>
    <s v="FCC"/>
    <s v="14-08-2026 13:10:24"/>
    <d v="2026-08-15T15:00:00"/>
    <m/>
    <s v="PS"/>
    <s v="PLG"/>
    <s v="NO ADDON"/>
    <n v="20260815"/>
    <s v="Completed"/>
    <s v="HSI Bisnis Promo HUT Telkom PSB 70% - 300 Mbps"/>
    <s v="INDIBIZ"/>
    <m/>
    <m/>
    <d v="2026-08-15T15:00:00"/>
    <s v="2026-08-15 15:00:00 | M Janji :  15 Agustus 2026 Jam Pasang : Siang Note : hubungi pelanggan jika ingin ke lokasi, terima kasih. "/>
    <n v="2026"/>
    <n v="8"/>
    <n v="15"/>
    <d v="2026-08-15T00:00:00"/>
    <n v="-0.625"/>
    <x v="0"/>
    <x v="2"/>
  </r>
  <r>
    <n v="2616"/>
    <n v="1002519133"/>
    <n v="3"/>
    <x v="7"/>
    <n v="4"/>
    <s v="KUDUS"/>
    <s v="BLORA"/>
    <s v="CEP"/>
    <s v="REG"/>
    <s v="AO"/>
    <s v="NEW SALES"/>
    <s v="1P INET"/>
    <s v="Completed (PS)"/>
    <s v="RBS-Regional 3"/>
    <d v="2026-08-11T09:55:57"/>
    <d v="2026-08-13T14:12:38"/>
    <n v="69362970"/>
    <m/>
    <n v="142552107758"/>
    <s v="ERABLUE SURABAYA (CEPU)"/>
    <s v="ODP-CEP-FJ/031 FJ/D02/031.01"/>
    <s v="WO061469586"/>
    <m/>
    <m/>
    <m/>
    <n v="111.594678"/>
    <n v="-7.1478570000000001"/>
    <s v="|MN02587|MYIA-048230681415/POI/HASBIBINTARO SHIDDIQ/081249594394/nextperdanaone@gmail.com"/>
    <s v="MYIB_ASSISTANT"/>
    <m/>
    <m/>
    <m/>
    <m/>
    <m/>
    <m/>
    <m/>
    <m/>
    <s v="Management Janji"/>
    <s v="2026-08-12 08:00:00 | Nama PIC : BAPAK HASBI No HP : 081249549394 Alt :  M Janji : (RABU/12/AGUSTUS/2026) jam Pasang : 09:00 Note : hubungi pelanggan jika ingin kelokasi"/>
    <s v="FCC"/>
    <d v="2026-11-08T10:10:31"/>
    <d v="2026-08-12T08:00:00"/>
    <m/>
    <s v="PS"/>
    <s v="CEP"/>
    <s v="NO ADDON"/>
    <n v="20260813"/>
    <s v="Completed"/>
    <s v="HSI Bisnis PSB 70% - 100 Mbps"/>
    <s v="INDIBIZ"/>
    <m/>
    <m/>
    <d v="2026-08-12T08:00:00"/>
    <s v="2026-08-12 08:00:00 | Nama PIC : BAPAK HASBI No HP : 081249549394 Alt :  M Janji : (RABU/12/AGUSTUS/2026) jam Pasang : 09:00 Note : hubungi pelanggan jika ingin kelokasi"/>
    <n v="2026"/>
    <n v="8"/>
    <n v="13"/>
    <d v="2026-08-13T00:00:00"/>
    <n v="0.66666666666424135"/>
    <x v="0"/>
    <x v="3"/>
  </r>
  <r>
    <n v="2617"/>
    <n v="1002511392"/>
    <n v="3"/>
    <x v="2"/>
    <n v="5"/>
    <s v="MALANG"/>
    <s v="KEPANJEN"/>
    <s v="MLG"/>
    <s v="REG"/>
    <s v="AO"/>
    <s v="NEW SALES"/>
    <s v="1P INET"/>
    <s v="Completed (PS)"/>
    <s v="RBS-Regional 3"/>
    <d v="2026-08-06T07:11:56"/>
    <d v="2026-08-06T20:18:49"/>
    <n v="69359503"/>
    <m/>
    <n v="152701227181"/>
    <s v="SMA ISLAM Malang"/>
    <s v="ODP-MLG-FEP/53 FEP/D05/53.01"/>
    <s v="WO061034241"/>
    <m/>
    <m/>
    <m/>
    <n v="112.63413382549901"/>
    <n v="-7.9692785021603401"/>
    <s v="|MN02703|MYIA-028862108827/POI/Rusman/081334713449/afifrusman29@gmail.com"/>
    <s v="MYIB_ASSISTANT"/>
    <m/>
    <m/>
    <m/>
    <m/>
    <m/>
    <m/>
    <m/>
    <m/>
    <s v="Management Janji"/>
    <s v="2026-08-07 08:00:00 | Nama Pic : bp Rusman No Hp Pic : 081334713449 No alt : - Jam Pemasangan : pagi  Tanggal Pemasangan : 7 Agustus 2026"/>
    <s v="FCC"/>
    <d v="2026-06-08T07:25:26"/>
    <d v="2026-08-07T08:00:00"/>
    <m/>
    <s v="PS"/>
    <s v="MLG"/>
    <s v="NO ADDON"/>
    <n v="20260806"/>
    <s v="Completed"/>
    <s v="HSI Bisnis Promo HUT Telkom PSB 70% - 150 Mbps"/>
    <s v="INDIBIZ"/>
    <m/>
    <m/>
    <d v="2026-08-07T08:00:00"/>
    <s v="2026-08-07 08:00:00 | Nama Pic : bp Rusman No Hp Pic : 081334713449 No alt : - Jam Pemasangan : pagi  Tanggal Pemasangan : 7 Agustus 2026"/>
    <n v="2026"/>
    <n v="8"/>
    <n v="6"/>
    <d v="2026-08-06T00:00:00"/>
    <n v="-1.3333333333357587"/>
    <x v="0"/>
    <x v="29"/>
  </r>
  <r>
    <n v="2618"/>
    <n v="1002528172"/>
    <n v="3"/>
    <x v="0"/>
    <n v="5"/>
    <s v="MATARAM"/>
    <s v="INNER - NUSA TENGGARA"/>
    <s v="SWE"/>
    <s v="REG"/>
    <s v="AO"/>
    <s v="NEW SALES"/>
    <s v="1P INET"/>
    <s v="7 | OSS - PROVISIONING ISSUED"/>
    <s v="RBS-Regional 3"/>
    <d v="2026-08-15T12:08:56"/>
    <d v="2026-08-16T13:06:55"/>
    <n v="69366797"/>
    <m/>
    <n v="172605804157"/>
    <s v="YANTI HIDAYAT KEBAYA"/>
    <s v="ODP-SWE-FAU/57 FAU/D05/57.01"/>
    <s v="WO061815161"/>
    <m/>
    <m/>
    <m/>
    <n v="116.23456985619001"/>
    <n v="-8.5934738728102893"/>
    <s v="|MC40316|MYIA-001699982642/POI/SANDI MAULANA YUSUF/085924768456/algibulet@gmail.com"/>
    <s v="MYIB_ASSISTANT"/>
    <m/>
    <m/>
    <m/>
    <m/>
    <m/>
    <m/>
    <m/>
    <m/>
    <s v="Management Janji"/>
    <s v="2026-08-16 13:00:00 | Jam Pemasangan : 08:00 - 12.00 Tanggal Pemasangan : MINGGU 16 AGUSTUS 2026 Info Tambahan : Hubungi pelanggan sebelum datang ke lokasi"/>
    <s v="FCC"/>
    <s v="15-08-2026 12:10:01"/>
    <d v="2026-08-16T13:00:00"/>
    <m/>
    <s v="PI"/>
    <s v="SWE"/>
    <s v="NO ADDON"/>
    <m/>
    <s v="Provisioning Issued"/>
    <s v="HSI Bisnis Promo HUT Telkom PSB 70% - 150 Mbps"/>
    <s v="INDIBIZ"/>
    <m/>
    <m/>
    <d v="2026-08-16T13:00:00"/>
    <s v="2026-08-16 13:00:00 | Jam Pemasangan : 08:00 - 12.00 Tanggal Pemasangan : MINGGU 16 AGUSTUS 2026 Info Tambahan : Hubungi pelanggan sebelum datang ke lokasi"/>
    <m/>
    <m/>
    <m/>
    <e v="#NUM!"/>
    <e v="#NUM!"/>
    <x v="1"/>
    <x v="23"/>
  </r>
  <r>
    <n v="2619"/>
    <n v="1002523058"/>
    <n v="3"/>
    <x v="3"/>
    <n v="4"/>
    <s v="YOGYAKARTA"/>
    <s v="INNER - YOGYA JATENG SELATAN"/>
    <s v="KBU"/>
    <s v="DGS"/>
    <s v="AO"/>
    <s v="NEW SALES"/>
    <m/>
    <s v="OSS - FALLOUT"/>
    <s v="DGS-Government Defense Service"/>
    <d v="2026-08-12T17:46:04"/>
    <d v="2026-08-14T11:25:39"/>
    <n v="69364611"/>
    <m/>
    <n v="146113145560"/>
    <s v="Istana Jogja"/>
    <s v="ODP-KBU-FCQ/114"/>
    <s v="WO061620564"/>
    <m/>
    <m/>
    <m/>
    <n v="110.36428400250399"/>
    <n v="-7.7998673316137896"/>
    <s v="Jl. Jend. Ahmad Yani, Ngupasan, Kec. Gondomanan, Kota Yogyakarta, Daerah Istimewa Yogyakarta HSI 1P (Inet Only) 100 Mbps Hiqbal Haris 0821-8722-8445 4839296  Dukungan Bayu Prasetyo Anwar 0811-8881-9797 (AM)"/>
    <s v="Account Manager"/>
    <m/>
    <m/>
    <m/>
    <m/>
    <m/>
    <m/>
    <m/>
    <m/>
    <s v="Management Janji"/>
    <s v="Jl. Jend. Ahmad Yani, Ngupasan, Kec. Gondomanan, Kota Yogyakarta, Daerah Istimewa Yogyakarta HSI 1P (Inet Only) 100 Mbps Hiqbal Haris 0821-8722-8445 4839296  Dukungan Bayu Prasetyo Anwar 0811-8881-9797 (AM)"/>
    <s v="FCC"/>
    <d v="2026-12-08T17:55:33"/>
    <m/>
    <s v="Kendala Pelanggan"/>
    <s v="FO_WFM"/>
    <s v="KBU"/>
    <s v="NO ADDON"/>
    <m/>
    <s v="Provisioning Failed|WFM|INF009041928|PGP_-7.8142673,110.3604865_ganti paket ke 50 mbps"/>
    <s v="- 11_11450;Biaya PSB Reguler HSI EBIS ~ 11[500000]  - E23046;E23046 ~ ES23 - Paket HSI Bisnis[0]  - E23046~null~E23046_UNL;UNL ~ Internet-Link Unlimited Internet Usage ~ E23046[0]  - E23046~null~44877;E23046||11||Abodemen 0[0]  - E23046~null~E23046_HSIE10"/>
    <s v="INDIBIZ"/>
    <m/>
    <m/>
    <d v="2026-08-12T13:00:00"/>
    <s v="Jl. Jend. Ahmad Yani, Ngupasan, Kec. Gondomanan, Kota Yogyakarta, Daerah Istimewa Yogyakarta HSI 1P (Inet Only) 100 Mbps Hiqbal Haris 0821-8722-8445 4839296  Dukungan Bayu Prasetyo Anwar 0811-8881-9797 (AM)"/>
    <m/>
    <m/>
    <m/>
    <e v="#NUM!"/>
    <e v="#NUM!"/>
    <x v="1"/>
    <x v="3"/>
  </r>
  <r>
    <n v="2620"/>
    <n v="1002522744"/>
    <n v="3"/>
    <x v="4"/>
    <n v="4"/>
    <s v="SEMARANG"/>
    <s v="INNER - SEMARANG JATENG UTARA"/>
    <s v="SSL"/>
    <s v="DSS"/>
    <s v="AO"/>
    <s v="NEW SALES"/>
    <m/>
    <s v="Completed (PS)"/>
    <s v="DSS-Tourism &amp; Welfare"/>
    <d v="2026-08-12T15:55:40"/>
    <d v="2026-08-13T13:18:23"/>
    <n v="31399380"/>
    <m/>
    <n v="141408116186"/>
    <s v="INFOMEDIA NUSANTARA"/>
    <s v="ODP-SSL-FV/110"/>
    <s v="WO061609405"/>
    <m/>
    <m/>
    <m/>
    <n v="110.418832122468"/>
    <n v="-7.0077755949569998"/>
    <s v=" Ari Akbar Filardi  ari.akbar@infomedia.co.id +62 85659999767  "/>
    <s v="Account Manager"/>
    <m/>
    <m/>
    <m/>
    <m/>
    <m/>
    <m/>
    <m/>
    <m/>
    <s v="Management Janji"/>
    <s v=" Ari Akbar Filardi  ari.akbar@infomedia.co.id +62 85659999767  "/>
    <s v="FCC"/>
    <d v="2026-12-08T16:09:48"/>
    <m/>
    <m/>
    <s v="PS"/>
    <s v="SSL"/>
    <s v="NO ADDON"/>
    <n v="20260813"/>
    <s v="Completed"/>
    <s v="- 11_11446;Biaya PSB HSI EBIS Tunai di Depan ~ 11[500000]  - E23046;E23046 ~ ES23 - Paket HSI Bisnis[0]  - E23046~null~E23046_UNL;UNL ~ Internet-Link Unlimited Internet Usage ~ E23046[0]  - E23046~null~44877;E23046||11||Abodemen 0[0]  - E23046~null~E23046"/>
    <s v="INDIBIZ"/>
    <m/>
    <m/>
    <d v="2026-08-12T16:30:00"/>
    <s v=" Ari Akbar Filardi  ari.akbar@infomedia.co.id +62 85659999767  "/>
    <n v="2026"/>
    <n v="8"/>
    <n v="13"/>
    <d v="2026-08-13T00:00:00"/>
    <n v="0.3125"/>
    <x v="0"/>
    <x v="3"/>
  </r>
  <r>
    <n v="2621"/>
    <n v="1002527414"/>
    <n v="3"/>
    <x v="1"/>
    <n v="5"/>
    <s v="MADURA"/>
    <s v="PAMEKASAN"/>
    <s v="BAB"/>
    <s v="REG"/>
    <s v="AO"/>
    <s v="NEW SALES"/>
    <s v="1P INET"/>
    <s v="MIA - INVALID SURVEY"/>
    <s v="RBS-Regional 3"/>
    <d v="2026-08-14T18:43:57"/>
    <d v="2026-08-15T12:53:30"/>
    <n v="69366458"/>
    <m/>
    <n v="152430203677"/>
    <s v="MAJU SEJAHTERA"/>
    <s v="ODP-BAB-FAB/04 FAB/D01/04.01"/>
    <s v="WO061781753"/>
    <m/>
    <m/>
    <m/>
    <n v="114.096644930541"/>
    <n v="-6.9761302691571601"/>
    <s v="MD|MYDB-20260814265416|DN00001/MN00806|MAJU SEJAHTERA|085748668919"/>
    <s v="MYDIGIBIZPARTNER"/>
    <m/>
    <m/>
    <m/>
    <m/>
    <m/>
    <m/>
    <m/>
    <m/>
    <s v="Management Janji"/>
    <s v="2026-08-15 15:00:00 | Nama Pic : bp fauzi  No Hp Pic : 085748668919 No alt : - Jam Pemasangan : pagi siang  Tanggal Pemasangan : 15 Agustus 2026"/>
    <s v="FCC"/>
    <s v="14-08-2026 18:54:58"/>
    <d v="2026-08-15T15:00:00"/>
    <m/>
    <s v="SURVEY_NEW_MANJA"/>
    <s v="BAB"/>
    <s v="NO ADDON"/>
    <m/>
    <s v="MIE - INVALID SURVEY - Kendala Jalur/Rute Tarikan"/>
    <s v="HSI Bisnis Promo HUT Telkom PSB 70% - 300 Mbps"/>
    <s v="INDIBIZ"/>
    <m/>
    <m/>
    <d v="2026-08-15T15:00:00"/>
    <s v="2026-08-15 15:00:00 | Nama Pic : bp fauzi  No Hp Pic : 085748668919 No alt : - Jam Pemasangan : pagi siang  Tanggal Pemasangan : 15 Agustus 2026"/>
    <m/>
    <m/>
    <m/>
    <e v="#NUM!"/>
    <e v="#NUM!"/>
    <x v="1"/>
    <x v="1"/>
  </r>
  <r>
    <n v="2622"/>
    <n v="1002514010"/>
    <n v="3"/>
    <x v="7"/>
    <n v="4"/>
    <s v="KUDUS"/>
    <s v="KUDUS"/>
    <s v="KUD"/>
    <s v="REG"/>
    <s v="AO"/>
    <s v="NEW SALES"/>
    <s v="1P INET"/>
    <s v="98 | OSS - CANCEL COMPLETE"/>
    <s v="RBS-Regional 3"/>
    <d v="2026-08-07T10:05:58"/>
    <d v="2026-08-10T10:12:08"/>
    <n v="69360504"/>
    <m/>
    <n v="142401145992"/>
    <s v="Titipan Sepeda Motor Ibu Suwarki"/>
    <s v="ODP-KUD-FAS/031 FAS/D05/031.01"/>
    <s v="WO061140783"/>
    <m/>
    <m/>
    <m/>
    <n v="110.897185207616"/>
    <n v="-6.7436210606213001"/>
    <s v="|MYIB-CUST|MYTN-077573585519/POI/Sendy Crys Syafruddin/087777299742/arthagrup123@gmail.com"/>
    <s v="MYINDIBIZ"/>
    <m/>
    <m/>
    <m/>
    <m/>
    <m/>
    <m/>
    <m/>
    <m/>
    <s v="Management Janji"/>
    <s v="2026-08-08 08:00:00 | telp :087777299742  alt : pagi / siang 08/08/2026 hub sebelum ke lokasi "/>
    <s v="FCC"/>
    <d v="2026-07-08T10:10:08"/>
    <d v="2026-08-08T08:00:00"/>
    <s v="Kendala Lainnya"/>
    <s v="CANCEL"/>
    <s v="KUD"/>
    <s v="NO ADDON"/>
    <m/>
    <s v="Cancel Completed"/>
    <s v="HSI Bisnis Basic Promo HUT Telkom PSB 70% - 300 Mbps"/>
    <s v="INDIBIZ"/>
    <m/>
    <m/>
    <d v="2026-08-08T08:00:00"/>
    <s v="2026-08-08 08:00:00 | telp :087777299742  alt : pagi / siang 08/08/2026 hub sebelum ke lokasi "/>
    <m/>
    <m/>
    <m/>
    <e v="#NUM!"/>
    <e v="#NUM!"/>
    <x v="1"/>
    <x v="3"/>
  </r>
  <r>
    <n v="2623"/>
    <n v="1002514402"/>
    <n v="3"/>
    <x v="3"/>
    <n v="4"/>
    <s v="YOGYAKARTA"/>
    <s v="INNER - YOGYA JATENG SELATAN"/>
    <s v="KEN"/>
    <s v="REG"/>
    <s v="AO"/>
    <s v="NEW SALES"/>
    <s v="1P INET"/>
    <s v="98 | OSS - CANCEL COMPLETE"/>
    <s v="RBS-Regional 3"/>
    <d v="2026-08-07T11:43:56"/>
    <d v="2026-08-10T11:46:32"/>
    <n v="69360675"/>
    <m/>
    <n v="146130138396"/>
    <s v="ASTANA PROPERTY 5"/>
    <s v="ODP-KEN-FAW/037 FAW/D05/037.01"/>
    <s v="WO061152659"/>
    <m/>
    <m/>
    <m/>
    <n v="110.38864700000001"/>
    <n v="-7.7112689999999997"/>
    <s v="|MC80063|MYIA-079491601251/POI/WILLIAM MAHARDIKA DARLIUS/087838403677/rarautha85@gmail.com"/>
    <s v="MYIB_ASSISTANT"/>
    <m/>
    <m/>
    <m/>
    <m/>
    <m/>
    <m/>
    <m/>
    <m/>
    <s v="Management Janji"/>
    <s v="2026-08-08 08:00:00 | Nama PIC:  BU RARA No HP: 087838403677 Alt: Tanggal: 8/8/2026 Jam Pasang: Pagi Note: Hubungi sebelum ke lokasi, terimakasih"/>
    <s v="FCC"/>
    <d v="2026-07-08T11:55:04"/>
    <d v="2026-08-08T08:00:00"/>
    <s v="Kendala Teknik"/>
    <s v="CANCEL"/>
    <s v="KEN"/>
    <s v="NO ADDON"/>
    <m/>
    <s v="Cancel Completed"/>
    <s v="HSI Bisnis Basic Promo HUT Telkom PSB 70% - 50 Mbps"/>
    <s v="INDIBIZ"/>
    <m/>
    <m/>
    <d v="2026-08-08T08:00:00"/>
    <s v="2026-08-08 08:00:00 | Nama PIC:  BU RARA No HP: 087838403677 Alt: Tanggal: 8/8/2026 Jam Pasang: Pagi Note: Hubungi sebelum ke lokasi, terimakasih"/>
    <m/>
    <m/>
    <m/>
    <e v="#NUM!"/>
    <e v="#NUM!"/>
    <x v="1"/>
    <x v="3"/>
  </r>
  <r>
    <n v="2624"/>
    <n v="1002511909"/>
    <n v="3"/>
    <x v="7"/>
    <n v="4"/>
    <s v="KUDUS"/>
    <s v="KUDUS"/>
    <s v="DMA"/>
    <s v="DGS"/>
    <s v="AO"/>
    <s v="NEW SALES"/>
    <m/>
    <s v="98 | OSS - CANCEL COMPLETE"/>
    <s v="DGS-B2B TREG"/>
    <d v="2026-08-06T10:56:36"/>
    <d v="2026-08-06T12:39:29"/>
    <n v="69359759"/>
    <m/>
    <n v="141456115378"/>
    <s v="POLRES DEMAK GEDUNG PENJAGAAN"/>
    <s v="ODP-DMA-FDB/079"/>
    <s v="WO061056210"/>
    <m/>
    <m/>
    <m/>
    <n v="110.619294893795"/>
    <n v="-6.9095398257197997"/>
    <s v="DGS HSI | ERIKA KURNIAWATI | 403208 | TREG 3 |POLRES DEMAK GEDUNG PENJAGAAN | CHRISTIAN ARDIANTO| 085641724199  | PSB 1S 50MBPS BASIC 387K  "/>
    <s v="Amex"/>
    <m/>
    <m/>
    <m/>
    <m/>
    <m/>
    <m/>
    <m/>
    <m/>
    <s v="Management Janji"/>
    <n v="85641724199"/>
    <s v="FCC"/>
    <d v="2026-06-08T11:10:06"/>
    <m/>
    <s v="Kendala Teknik"/>
    <s v="CANCEL"/>
    <s v="DMA"/>
    <s v="NO ADDON"/>
    <m/>
    <s v="Cancel Completed"/>
    <s v="- E23015;E23015 ~ ES23 - Perangkat ONT[0]  - E23015~null~44292;E23015||11||Abodemen 0[0]  - E23015~null~E23015_SWONT;SWONT ~ Biaya Sewa ONT ~ E23015[30000]  - E23047;E23047 ~ ES23 - Paket HSI Bisnis Basic[0]  - E23047~null~E23047_UNL;UNL ~ Internet-Link U"/>
    <s v="INDIBIZ"/>
    <m/>
    <m/>
    <d v="2026-08-06T12:00:00"/>
    <n v="85641724199"/>
    <m/>
    <m/>
    <m/>
    <e v="#NUM!"/>
    <e v="#NUM!"/>
    <x v="1"/>
    <x v="3"/>
  </r>
  <r>
    <n v="2625"/>
    <n v="1002518643"/>
    <n v="3"/>
    <x v="3"/>
    <n v="4"/>
    <s v="YOGYAKARTA"/>
    <s v="INNER - YOGYA JATENG SELATAN"/>
    <s v="KBU"/>
    <s v="REG"/>
    <s v="AO"/>
    <s v="NEW SALES"/>
    <m/>
    <s v="100 | REVOKE COMPLETED"/>
    <s v="RBS-Regional 3"/>
    <d v="2026-08-10T17:51:29"/>
    <d v="2026-08-11T15:16:35"/>
    <n v="69361092"/>
    <m/>
    <n v="146113146999"/>
    <s v="The Prajan Hotel &amp; Villas"/>
    <s v="ODP-KBU-FEL/19"/>
    <s v="WO061440952"/>
    <m/>
    <m/>
    <m/>
    <n v="110.37690000000001"/>
    <n v="-7.7809999999999997"/>
    <s v="|MC80224|MYIA-036229692047/POI/DIMAS ARIFAN FEBRIYANTO/08132077719/dg@nattshospitality.com"/>
    <s v="Sales Profesional"/>
    <m/>
    <m/>
    <m/>
    <m/>
    <m/>
    <m/>
    <m/>
    <m/>
    <s v="Management Janji"/>
    <s v="2026-08-09 14:00:00 | Nama : BP DIMAS ARIFAN FEBRIYANTO  No Hp : 08132077719  No Alt : 0895363656031  Tgl Pemasangan : 08 Agustus 2026  Interval : SIANG  Note : Hubungi pelanggan terlebih dahulu"/>
    <s v="FCC"/>
    <d v="2026-10-08T17:54:57"/>
    <m/>
    <m/>
    <s v="REVOKE"/>
    <s v="KBU"/>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9 14:00:00 | Nama : BP DIMAS ARIFAN FEBRIYANTO  No Hp : 08132077719  No Alt : 0895363656031  Tgl Pemasangan : 08 Agustus 2026  Interval : SIANG  Note : Hubungi pelanggan terlebih dahulu"/>
    <m/>
    <m/>
    <m/>
    <e v="#NUM!"/>
    <e v="#NUM!"/>
    <x v="1"/>
    <x v="3"/>
  </r>
  <r>
    <n v="2626"/>
    <n v="1002516468"/>
    <n v="3"/>
    <x v="2"/>
    <n v="5"/>
    <s v="MALANG"/>
    <s v="BATU"/>
    <s v="BTU"/>
    <s v="REG"/>
    <s v="AO"/>
    <s v="NEW SALES"/>
    <s v="1P INET"/>
    <s v="102 | FOLLOW UP COMPLETED"/>
    <s v="RBS-Regional 3"/>
    <d v="2026-08-09T12:43:57"/>
    <d v="2026-08-11T13:18:20"/>
    <n v="69361856"/>
    <m/>
    <n v="152707239217"/>
    <s v="HANAN FRIEDCHICKEN"/>
    <s v="ODP-BTU-FF/27 FF/D03/27.01"/>
    <s v="WO061315594"/>
    <m/>
    <m/>
    <m/>
    <n v="112.5392576"/>
    <n v="-7.9115114000000002"/>
    <s v="|MN02703|MYIA-046086004150/POI/Kuswandi/0881026777400/kuswanditlekungbatu@gmail.com"/>
    <s v="MYIB_ASSISTANT"/>
    <m/>
    <m/>
    <m/>
    <m/>
    <m/>
    <m/>
    <m/>
    <m/>
    <s v="Management Janji"/>
    <s v="2026-08-10 13:00:00 | Nama PIC : Adi No HP : 082257501286 Alt :  M Janji : 09/08/2026 Jam Pasang : 08.00 - 13:00  NoteÃ‚Â :  hubungi terlebih dahulu sebelum kelokasi"/>
    <s v="FCC"/>
    <d v="2026-09-08T13:10:37"/>
    <d v="2026-08-10T13:00:00"/>
    <m/>
    <s v="REVOKE"/>
    <s v="BTU"/>
    <s v="NO ADDON"/>
    <m/>
    <s v="Follow Up Revoke Completed, New Order ID : SC1002519839"/>
    <s v="HSI Bisnis Promo HUT Telkom PSB 70% - 50 Mbps"/>
    <s v="INDIBIZ"/>
    <m/>
    <m/>
    <d v="2026-08-10T13:00:00"/>
    <s v="2026-08-10 13:00:00 | Nama PIC : Adi No HP : 082257501286 Alt :  M Janji : 09/08/2026 Jam Pasang : 08.00 - 13:00  NoteÃ‚Â :  hubungi terlebih dahulu sebelum kelokasi"/>
    <m/>
    <m/>
    <m/>
    <e v="#NUM!"/>
    <e v="#NUM!"/>
    <x v="1"/>
    <x v="11"/>
  </r>
  <r>
    <n v="2627"/>
    <n v="1002509826"/>
    <n v="3"/>
    <x v="5"/>
    <n v="5"/>
    <s v="SINGARJA"/>
    <s v="SINGARAJA"/>
    <s v="SRR"/>
    <s v="REG"/>
    <s v="AO"/>
    <s v="NEW SALES"/>
    <s v="1P INET"/>
    <s v="Completed (PS)"/>
    <s v="RBS-Regional 3"/>
    <d v="2026-08-05T09:46:57"/>
    <d v="2026-08-06T13:34:38"/>
    <n v="69358843"/>
    <m/>
    <n v="172425707971"/>
    <s v="Warung Marini"/>
    <s v="ODP-SRR-FK/09 FK/D01/09.01"/>
    <s v="WO060955824"/>
    <m/>
    <m/>
    <m/>
    <n v="114.77651419999999"/>
    <n v="-8.1833846000000001"/>
    <s v="MD|MYDB-20260804264371|DN00001/MN00176|Warung Marini|082247337070"/>
    <s v="MYDIGIBIZPARTNER"/>
    <m/>
    <m/>
    <m/>
    <m/>
    <m/>
    <m/>
    <m/>
    <m/>
    <s v="Management Janji"/>
    <s v="2026-08-06 08:00:00 | Waktu pemasnagan : 06 Agustus 2026 Jam pemasangan : 08.00 - 12.00 Mohon hubungi pelanggan sebelum ke lokasi  Terima kasih"/>
    <s v="FCC"/>
    <d v="2026-05-08T09:55:13"/>
    <d v="2026-08-06T08:00:00"/>
    <m/>
    <s v="PS"/>
    <s v="SRR"/>
    <s v="NO ADDON"/>
    <n v="20260806"/>
    <s v="Completed"/>
    <s v="HSI Bisnis Promo HUT Telkom PSB 70% - 100 Mbps"/>
    <s v="INDIBIZ"/>
    <m/>
    <m/>
    <d v="2026-08-06T08:00:00"/>
    <s v="2026-08-06 08:00:00 | Waktu pemasnagan : 06 Agustus 2026 Jam pemasangan : 08.00 - 12.00 Mohon hubungi pelanggan sebelum ke lokasi  Terima kasih"/>
    <n v="2026"/>
    <n v="8"/>
    <n v="6"/>
    <d v="2026-08-06T00:00:00"/>
    <n v="-0.33333333333575865"/>
    <x v="0"/>
    <x v="34"/>
  </r>
  <r>
    <n v="2628"/>
    <n v="1002531261"/>
    <n v="3"/>
    <x v="1"/>
    <n v="5"/>
    <s v="SBY UTARA"/>
    <s v="TANDES"/>
    <s v="KNN"/>
    <s v="REG"/>
    <s v="AO"/>
    <s v="NEW SALES"/>
    <s v="1P INET"/>
    <s v="MIE - SEND SURVEY"/>
    <s v="RBS-Regional 3"/>
    <d v="2026-08-17T16:29:57"/>
    <d v="2026-08-17T16:32:01"/>
    <n v="69368296"/>
    <m/>
    <n v="152412247013"/>
    <s v="PT Somurah Karya Indonesia"/>
    <s v="ODP-KND-FEA/05 FEA/D01/05.01"/>
    <s v="WO061945750"/>
    <m/>
    <m/>
    <m/>
    <n v="112.662988"/>
    <n v="-7.2599720000000003"/>
    <s v="|MN00884|MYIA-085474164859/POI/Muhammad Zakky/082229331765/facclukas@gmail.com"/>
    <s v="MYIB_ASSISTANT"/>
    <m/>
    <m/>
    <m/>
    <m/>
    <m/>
    <m/>
    <m/>
    <m/>
    <s v="Management Janji"/>
    <s v="2026-08-18 13:00:00 | Nama PIC : Bp Zakky No Hp : 082229331765 No Alt : - Tgl Pemasangan : 18 Agustus 2026 Interval : PAGI SIANG Note : Hubungi pelanggan terlebih dahulu"/>
    <s v="FCC"/>
    <s v="17-08-2026 16:39:54"/>
    <d v="2026-08-18T13:00:00"/>
    <m/>
    <s v="SURVEY_NEW_MANJA"/>
    <s v="KNN"/>
    <s v="NO ADDON"/>
    <m/>
    <s v="MIE - SEND SURVEY"/>
    <s v="HSI Bisnis Basic Promo HUT Telkom PSB 70% - 50 Mbps"/>
    <s v="INDIBIZ"/>
    <m/>
    <m/>
    <d v="2026-08-18T13:00:00"/>
    <s v="2026-08-18 13:00:00 | Nama PIC : Bp Zakky No Hp : 082229331765 No Alt : - Tgl Pemasangan : 18 Agustus 2026 Interval : PAGI SIANG Note : Hubungi pelanggan terlebih dahulu"/>
    <m/>
    <m/>
    <m/>
    <e v="#NUM!"/>
    <e v="#NUM!"/>
    <x v="1"/>
    <x v="27"/>
  </r>
  <r>
    <n v="2629"/>
    <n v="1002527208"/>
    <n v="3"/>
    <x v="7"/>
    <n v="4"/>
    <s v="SOLO"/>
    <s v="INNER - SOLO JATENG TIMUR"/>
    <s v="KRT"/>
    <s v="REG"/>
    <s v="AO"/>
    <s v="NEW SALES"/>
    <s v="2P INET + VOICE"/>
    <s v="102 | FOLLOW UP COMPLETED"/>
    <s v="RBS-Regional 3"/>
    <d v="2026-08-14T16:40:56"/>
    <d v="2026-08-16T12:36:20"/>
    <n v="69366366"/>
    <n v="2716011086"/>
    <n v="142505404801"/>
    <s v="PT FELTTIST DENTAL INDO"/>
    <s v="ODP-KRT-FV/025 FV/D02/025.01"/>
    <s v="WO061771603"/>
    <m/>
    <m/>
    <m/>
    <n v="110.768031589686"/>
    <n v="-7.55307288677621"/>
    <s v="MD|MYDB-20260814265382|DN00001/MN00440|PT FELTTIST DENTAL INDO|085713209822"/>
    <s v="MYDIGIBIZPARTNER"/>
    <m/>
    <m/>
    <m/>
    <m/>
    <m/>
    <m/>
    <m/>
    <m/>
    <s v="Management Janji"/>
    <s v="2026-08-15 13:00:00 |  M Janji : (15/08/2026) jam Pasang :pagi Note : hubungi pelanggan jika ingin kelokasi "/>
    <s v="FCC"/>
    <s v="14-08-2026 16:54:56"/>
    <d v="2026-08-15T13:00:00"/>
    <m/>
    <s v="REVOKE"/>
    <s v="KRT"/>
    <s v="NO ADDON"/>
    <m/>
    <s v="Follow Up Revoke Completed, New Order ID : SC1002529586"/>
    <s v="HSI Bisnis Basic Bundling Phone PSB 70% - Free 800 Menit Promo - 50 Mbps"/>
    <s v="INDIBIZ"/>
    <m/>
    <m/>
    <d v="2026-08-15T13:00:00"/>
    <s v="2026-08-15 13:00:00 |  M Janji : (15/08/2026) jam Pasang :pagi Note : hubungi pelanggan jika ingin kelokasi "/>
    <m/>
    <m/>
    <m/>
    <e v="#NUM!"/>
    <e v="#NUM!"/>
    <x v="1"/>
    <x v="3"/>
  </r>
  <r>
    <n v="2630"/>
    <n v="1002525983"/>
    <n v="3"/>
    <x v="1"/>
    <n v="5"/>
    <s v="SBY UTARA"/>
    <s v="MANYAR"/>
    <s v="MGO"/>
    <s v="REG"/>
    <s v="AO"/>
    <s v="NEW SALES"/>
    <s v="1P INET"/>
    <s v="Completed (PS)"/>
    <s v="RBS-Regional 3"/>
    <d v="2026-08-14T10:49:57"/>
    <d v="2026-08-16T13:53:29"/>
    <n v="69365815"/>
    <m/>
    <n v="152413167183"/>
    <s v="Galaxy Solusindo"/>
    <s v="ODP-DMO-FTB/12"/>
    <s v="WO061729399"/>
    <m/>
    <m/>
    <m/>
    <n v="112.7473229"/>
    <n v="-7.2633963999999898"/>
    <s v="MD|MYDB-20260813265237|DN00001/MN02093|Galaxy Solusindo|08819368781"/>
    <s v="MYDIGIBIZPARTNER"/>
    <m/>
    <m/>
    <m/>
    <m/>
    <m/>
    <m/>
    <m/>
    <m/>
    <s v="Management Janji"/>
    <s v="2026-08-17 15:00:00 | Jam pemasangan : 12.00 Info Tambahan : Hubungi pelanggan dulu sebelum ke lokasi terimakasih "/>
    <s v="FCC"/>
    <s v="14-08-2026 10:54:53"/>
    <d v="2026-08-17T15:00:00"/>
    <m/>
    <s v="PS"/>
    <s v="MGO"/>
    <s v="NO ADDON"/>
    <n v="20260816"/>
    <s v="Completed"/>
    <s v="HSI Bisnis Promo HUT Telkom PSB 70% - 200 Mbps"/>
    <s v="INDIBIZ"/>
    <m/>
    <m/>
    <d v="2026-08-17T15:00:00"/>
    <s v="2026-08-17 15:00:00 | Jam pemasangan : 12.00 Info Tambahan : Hubungi pelanggan dulu sebelum ke lokasi terimakasih "/>
    <n v="2026"/>
    <n v="8"/>
    <n v="16"/>
    <d v="2026-08-16T00:00:00"/>
    <n v="-1.625"/>
    <x v="0"/>
    <x v="8"/>
  </r>
  <r>
    <n v="2631"/>
    <n v="1002509407"/>
    <n v="3"/>
    <x v="4"/>
    <n v="4"/>
    <s v="SEMARANG"/>
    <s v="KENDAL"/>
    <s v="WLR"/>
    <s v="DSS"/>
    <s v="AO"/>
    <s v="NEW SALES"/>
    <m/>
    <s v="Completed (PS)"/>
    <s v="DSS-Man &amp; Infrastructure"/>
    <d v="2026-08-04T18:07:47"/>
    <d v="2026-08-05T15:28:10"/>
    <n v="69358667"/>
    <m/>
    <n v="143407106631"/>
    <s v="PT WINDOW SHUTTERS INDONESIA"/>
    <s v="ODP-WLR-FN/086"/>
    <s v="WO060929280"/>
    <m/>
    <m/>
    <m/>
    <n v="110.003983154582"/>
    <n v="-6.9621135524300204"/>
    <s v="DSS RACE | OKTIAWAN | 403652 | TREG 3 | PT WINDOWS SHUTTERS INDONESIA KITB | VINCENT | 081315388003 | HSIBISNIS200MBPS"/>
    <s v="Account Manager"/>
    <m/>
    <m/>
    <m/>
    <m/>
    <m/>
    <m/>
    <m/>
    <m/>
    <s v="Management Janji"/>
    <s v="KONFIRMASI UP"/>
    <s v="FCC"/>
    <d v="2026-04-08T18:09:54"/>
    <m/>
    <m/>
    <s v="PS"/>
    <s v="WLR"/>
    <s v="NO ADDON"/>
    <n v="20260805"/>
    <s v="Completed"/>
    <s v="- 11_11450;Biaya PSB Reguler HSI EBIS ~ 11[150000]  - SP_NOSS;SP_NOSS ~ Internet NOSS Multispeed Network[0]  - SP_NOSS;SP_NOSS ~ Internet NOSS Multispeed Network[0]  - E23046;E23046 ~ ES23 - Paket HSI Bisnis[0]  - E23046~null~E23046_UNL;UNL ~ Internet-Lin"/>
    <s v="INDIBIZ"/>
    <m/>
    <m/>
    <d v="2026-08-05T12:30:00"/>
    <s v="KONFIRMASI UP"/>
    <n v="2026"/>
    <n v="8"/>
    <n v="5"/>
    <d v="2026-08-05T00:00:00"/>
    <n v="-0.52083333333575865"/>
    <x v="0"/>
    <x v="3"/>
  </r>
  <r>
    <n v="2632"/>
    <n v="1002522576"/>
    <n v="3"/>
    <x v="7"/>
    <n v="4"/>
    <s v="KUDUS"/>
    <s v="PURWODADI"/>
    <s v="GDO"/>
    <s v="REG"/>
    <s v="AO"/>
    <s v="NEW SALES"/>
    <s v="1P INET"/>
    <s v="Completed (PS)"/>
    <s v="RBS-Regional 3"/>
    <d v="2026-08-12T15:13:56"/>
    <d v="2026-08-13T16:00:12"/>
    <n v="69364403"/>
    <m/>
    <n v="142521103427"/>
    <s v="SPBU PULOREJO 4458110"/>
    <s v="ODP-GDO-FE/040 FE/D04/040.01"/>
    <s v="WO061602763"/>
    <m/>
    <m/>
    <m/>
    <n v="110.8622"/>
    <n v="-7.0557059999999998"/>
    <s v="|MN00410|MYIA-029983690979/POI/DWI SARTONO/085641921602/4458110@gmail.com"/>
    <s v="MYIB_ASSISTANT"/>
    <m/>
    <m/>
    <m/>
    <m/>
    <m/>
    <m/>
    <m/>
    <m/>
    <s v="Management Janji"/>
    <s v="2026-08-13 13:00:00 | Waktu pemasnagan : 13 Agustus 2026 Jam pemasangan : 08.00 - 12.00 Mohon hubungi pelanggan sebelum ke lokasi  Terima kasih"/>
    <s v="FCC"/>
    <d v="2026-12-08T15:25:37"/>
    <d v="2026-08-13T13:00:00"/>
    <m/>
    <s v="PS"/>
    <s v="GDO"/>
    <s v="NO ADDON"/>
    <n v="20260813"/>
    <s v="Completed"/>
    <s v="HSI Bisnis Promo HUT Telkom PSB 70% - 50 Mbps"/>
    <s v="INDIBIZ"/>
    <m/>
    <m/>
    <d v="2026-08-13T13:00:00"/>
    <s v="2026-08-13 13:00:00 | Waktu pemasnagan : 13 Agustus 2026 Jam pemasangan : 08.00 - 12.00 Mohon hubungi pelanggan sebelum ke lokasi  Terima kasih"/>
    <n v="2026"/>
    <n v="8"/>
    <n v="13"/>
    <d v="2026-08-13T00:00:00"/>
    <n v="-0.54166666666424135"/>
    <x v="0"/>
    <x v="3"/>
  </r>
  <r>
    <n v="2633"/>
    <n v="1002510296"/>
    <n v="3"/>
    <x v="0"/>
    <n v="5"/>
    <s v="MATARAM"/>
    <s v="LOMBOK BARAT TENGAH"/>
    <s v="PRY"/>
    <s v="REG"/>
    <s v="AO"/>
    <s v="NEW SALES"/>
    <s v="1P INET"/>
    <s v="Completed (PS)"/>
    <s v="RBS-Regional 3"/>
    <d v="2026-08-05T11:46:56"/>
    <d v="2026-08-06T17:32:40"/>
    <n v="69359039"/>
    <m/>
    <n v="172603791542"/>
    <s v="CV LANCAR REZEKI BERKAT JAYA"/>
    <s v="ODP-PYA-FAV/01 FAV/D01/01.01"/>
    <s v="WO060970406"/>
    <m/>
    <m/>
    <m/>
    <n v="116.277814106249"/>
    <n v="-8.7091273234590592"/>
    <s v="|MC40315|MYIA-042139373297/POI/RYAN SANJAYA /087752423937/hemat20199@gmail.com"/>
    <s v="MYIB_ASSISTANT"/>
    <m/>
    <m/>
    <m/>
    <m/>
    <m/>
    <m/>
    <m/>
    <m/>
    <s v="Management Janji"/>
    <s v="2026-08-06 08:00:00 | Tanggal: 06/8/2026 Jam Pasang: Pagi Note: Hubungi pelanggan sebelum ke lokasi, terima kasih."/>
    <s v="FCC"/>
    <d v="2026-05-08T11:55:33"/>
    <d v="2026-08-06T08:00:00"/>
    <m/>
    <s v="PS"/>
    <s v="PRY"/>
    <s v="NO ADDON"/>
    <n v="20260806"/>
    <s v="Completed"/>
    <s v="HSI Bisnis Promo HUT Telkom PSB 70% - 150 Mbps"/>
    <s v="INDIBIZ"/>
    <m/>
    <m/>
    <d v="2026-08-06T08:00:00"/>
    <s v="2026-08-06 08:00:00 | Tanggal: 06/8/2026 Jam Pasang: Pagi Note: Hubungi pelanggan sebelum ke lokasi, terima kasih."/>
    <n v="2026"/>
    <n v="8"/>
    <n v="6"/>
    <d v="2026-08-06T00:00:00"/>
    <n v="-0.33333333333575865"/>
    <x v="0"/>
    <x v="9"/>
  </r>
  <r>
    <n v="2634"/>
    <n v="1002526860"/>
    <n v="3"/>
    <x v="1"/>
    <n v="5"/>
    <s v="SBY SELATAN"/>
    <s v="KETINTANG"/>
    <s v="RKT"/>
    <s v="REG"/>
    <s v="AO"/>
    <s v="NEW SALES"/>
    <s v="1P INET"/>
    <s v="MIA - INVALID SURVEY"/>
    <s v="RBS-Regional 3"/>
    <d v="2026-08-14T15:14:56"/>
    <d v="2026-08-15T16:28:50"/>
    <n v="69366227"/>
    <m/>
    <n v="152308243042"/>
    <s v="Musholla Al - Amin"/>
    <s v="ODP-RKT-FBE/37 FBE/D03/01.37"/>
    <s v="WO061760968"/>
    <m/>
    <m/>
    <m/>
    <n v="112.75520011782601"/>
    <n v="-7.3056219877878803"/>
    <s v="MD|MYDB-20260813265195|DN00001/MN00459|Musholla Al - Amin|085847896686"/>
    <s v="MYDIGIBIZPARTNER"/>
    <m/>
    <m/>
    <m/>
    <m/>
    <m/>
    <m/>
    <m/>
    <m/>
    <s v="Management Janji"/>
    <s v="2026-08-16 08:00:00 | Nama PIC : bapak sumarjono No HP : 085847896686 Alt : - M Janji : 14/08/2026 Jam Pasang : 08.00  - 13:00  NoteÃ‚Â :  hubungi terlebih dahulu sebelum ke lokasi, terima kasih."/>
    <s v="FCC"/>
    <s v="14-08-2026 15:25:22"/>
    <d v="2026-08-16T08:00:00"/>
    <m/>
    <s v="SURVEY_NEW_MANJA"/>
    <s v="RKT"/>
    <s v="NO ADDON"/>
    <m/>
    <s v="MIE - INVALID SURVEY - Kendala Jalur/Rute Tarikan"/>
    <s v="HSI Bisnis Basic Promo HUT Telkom PSB 70% - 50 Mbps"/>
    <s v="INDIBIZ"/>
    <m/>
    <m/>
    <d v="2026-08-16T08:00:00"/>
    <s v="2026-08-16 08:00:00 | Nama PIC : bapak sumarjono No HP : 085847896686 Alt : - M Janji : 14/08/2026 Jam Pasang : 08.00  - 13:00  NoteÃ‚Â :  hubungi terlebih dahulu sebelum ke lokasi, terima kasih."/>
    <m/>
    <m/>
    <m/>
    <e v="#NUM!"/>
    <e v="#NUM!"/>
    <x v="1"/>
    <x v="8"/>
  </r>
  <r>
    <n v="2635"/>
    <n v="1002510538"/>
    <n v="3"/>
    <x v="1"/>
    <n v="5"/>
    <s v="SBY SELATAN"/>
    <s v="KETINTANG"/>
    <s v="IJK"/>
    <s v="DGS"/>
    <s v="AO"/>
    <s v="NEW SALES"/>
    <m/>
    <s v="Completed (PS)"/>
    <s v="DGS-B2B TREG"/>
    <d v="2026-08-05T13:27:08"/>
    <d v="2026-08-11T13:00:10"/>
    <n v="16796888"/>
    <m/>
    <n v="152306251757"/>
    <s v="POLDA JATIM"/>
    <s v="ODP-IJK-FJJ/25"/>
    <s v="WO060986871"/>
    <m/>
    <m/>
    <m/>
    <n v="112.73294817170699"/>
    <n v="-7.31096649990379"/>
    <s v="DGS-TR3-SURAMADU/405271/DAMAS/PSB INTERNET HSI 50 MBPS/PIC. B. ANDJAR +62 82233877870"/>
    <s v="Amex"/>
    <m/>
    <m/>
    <m/>
    <m/>
    <m/>
    <m/>
    <m/>
    <m/>
    <s v="Management Janji"/>
    <s v="DGS-TR3-SURAMADU/405271/DAMAS/PSB INTERNET HSI 50 MBPS/PIC. B. ANDJAR +62 82233877870  ASPOL KETINTANG BLOK-D no. 19 SURABAYA"/>
    <s v="FCC"/>
    <d v="2026-05-08T13:39:44"/>
    <m/>
    <s v="Kendala Pelanggan"/>
    <s v="PS"/>
    <s v="IJK"/>
    <s v="NO ADDON"/>
    <n v="20260811"/>
    <s v="Completed"/>
    <s v="- 11_11450;Biaya PSB Reguler HSI EBIS ~ 11[150000]  - E23015;E23015 ~ ES23 - Perangkat ONT[0]  - E23015~null~44292;E23015||11||Abodemen 0[0]  - E23015~null~E23015_SWONT;SWONT ~ Biaya Sewa ONT ~ E23015[30000]  - E23047;E23047 ~ ES23 - Paket HSI Bisnis Basi"/>
    <s v="INDIBIZ"/>
    <m/>
    <m/>
    <d v="2026-08-05T14:00:00"/>
    <s v="DGS-TR3-SURAMADU/405271/DAMAS/PSB INTERNET HSI 50 MBPS/PIC. B. ANDJAR +62 82233877870  ASPOL KETINTANG BLOK-D no. 19 SURABAYA"/>
    <n v="2026"/>
    <n v="8"/>
    <n v="11"/>
    <d v="2026-08-11T00:00:00"/>
    <n v="5.4166666666642413"/>
    <x v="2"/>
    <x v="8"/>
  </r>
  <r>
    <n v="2636"/>
    <n v="1002506573"/>
    <n v="3"/>
    <x v="4"/>
    <n v="4"/>
    <s v="SEMARANG"/>
    <s v="INNER - SEMARANG JATENG UTARA"/>
    <s v="GNK"/>
    <s v="REG"/>
    <s v="AO"/>
    <s v="NEW SALES"/>
    <s v="1P INET"/>
    <s v="Completed (PS)"/>
    <s v="RBS-Regional 3"/>
    <d v="2026-08-03T17:14:56"/>
    <d v="2026-08-05T11:43:57"/>
    <n v="69357811"/>
    <m/>
    <n v="143424113003"/>
    <s v="PT Global Multi Pharmalab"/>
    <s v="ODP-GNK-FM/084 FM/D01/084.01"/>
    <s v="WO060827673"/>
    <m/>
    <m/>
    <m/>
    <n v="110.4736679"/>
    <n v="-6.9502135999999997"/>
    <s v="MD|MYDB-20260803264242|DN00001/MN02296|PT Global Multi Pharmalab|087820296029"/>
    <s v="MYDIGIBIZPARTNER"/>
    <m/>
    <m/>
    <m/>
    <m/>
    <m/>
    <m/>
    <m/>
    <m/>
    <s v="Management Janji"/>
    <s v="2026-08-04 15:00:00 | Nama : BP MOKHAMMAD MUGNILABIB No Hp : 087820296029 No Alt :  Tgl Pemasangan : 04 Agustus 2026 Interval : PAGI  Note : Hubungi pelanggan terlebih dahulu"/>
    <s v="FCC"/>
    <d v="2026-03-08T17:24:53"/>
    <d v="2026-08-04T15:00:00"/>
    <m/>
    <s v="PS"/>
    <s v="GNK"/>
    <s v="NO ADDON"/>
    <n v="20260805"/>
    <s v="Completed"/>
    <s v="HSI Bisnis Basic Promo HUT Telkom PSB 70% - 75 Mbps"/>
    <s v="INDIBIZ"/>
    <m/>
    <m/>
    <d v="2026-08-04T15:00:00"/>
    <s v="2026-08-04 15:00:00 | Nama : BP MOKHAMMAD MUGNILABIB No Hp : 087820296029 No Alt :  Tgl Pemasangan : 04 Agustus 2026 Interval : PAGI  Note : Hubungi pelanggan terlebih dahulu"/>
    <n v="2026"/>
    <n v="8"/>
    <n v="5"/>
    <d v="2026-08-05T00:00:00"/>
    <n v="0.375"/>
    <x v="0"/>
    <x v="3"/>
  </r>
  <r>
    <n v="2637"/>
    <n v="1002519252"/>
    <n v="3"/>
    <x v="2"/>
    <n v="5"/>
    <s v="MALANG"/>
    <s v="BATU"/>
    <s v="KPO"/>
    <s v="REG"/>
    <s v="AO"/>
    <s v="NEW SALES"/>
    <m/>
    <s v="Completed (PS)"/>
    <s v="RBS-Regional 3"/>
    <d v="2026-08-11T10:25:10"/>
    <d v="2026-08-11T12:21:13"/>
    <n v="69361188"/>
    <m/>
    <n v="152711247347"/>
    <s v="Spbu 54.651.38"/>
    <s v="ODP-KPO-FBP/12"/>
    <s v="WO061473486"/>
    <m/>
    <m/>
    <m/>
    <n v="112.6017008"/>
    <n v="-7.8987278999999999"/>
    <s v="|MN02540|MYIA-037148780711/POI/zidan putra maulan/0881027667558/spbungijo65138@gmail.com"/>
    <s v="Sales Profesional"/>
    <m/>
    <m/>
    <m/>
    <m/>
    <m/>
    <m/>
    <m/>
    <m/>
    <s v="Management Janji"/>
    <s v="2026-08-09 08:00:00 | M Janji : (08/08/026)  jam Pasang : 09:00  Note : hubungi pelanggan jika ingin kelokasi"/>
    <s v="FCC"/>
    <d v="2026-11-08T10:39:50"/>
    <m/>
    <m/>
    <s v="PS"/>
    <s v="KPO"/>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09 08:00:00 | M Janji : (08/08/026)  jam Pasang : 09:00  Note : hubungi pelanggan jika ingin kelokasi"/>
    <n v="2026"/>
    <n v="8"/>
    <n v="11"/>
    <d v="2026-08-11T00:00:00"/>
    <n v="-0.29166666666424135"/>
    <x v="0"/>
    <x v="11"/>
  </r>
  <r>
    <n v="2638"/>
    <n v="1002523645"/>
    <n v="3"/>
    <x v="6"/>
    <n v="5"/>
    <s v="SIDOARJO"/>
    <s v="JOMBANG"/>
    <s v="MOJ"/>
    <s v="REG"/>
    <s v="AO"/>
    <s v="NEW SALES"/>
    <m/>
    <s v="Completed (PS)"/>
    <s v="RBS-Regional 3"/>
    <d v="2026-08-13T10:12:59"/>
    <d v="2026-08-13T16:21:15"/>
    <n v="69364869"/>
    <m/>
    <n v="152319208887"/>
    <s v="SMA NEGERI MOJOAGUNG U/ AULA"/>
    <s v="ODP-MOJ-FE/86"/>
    <s v="WO061655301"/>
    <m/>
    <m/>
    <m/>
    <n v="112.3318879"/>
    <n v="-7.5733056000000003"/>
    <s v="|MN01463|/SMA NEGERI MOJOAGUNG U/ AULA/WINBACK 2.0 HSI B2B (1:1) 50MBPS 355RB PSB DISC 70%/smun1mojoagung@yahoo.com/NANANG RUDIAWAN/85648993223"/>
    <s v="Sales Force DBS"/>
    <m/>
    <m/>
    <m/>
    <m/>
    <m/>
    <m/>
    <m/>
    <m/>
    <s v="Management Janji"/>
    <s v="2026-08-14 08:00:00|M Janji : (Jumat/14/Agustus/2026) jam Pasang : 09:00 Note : hubungi pelanggan jika ingin kelokasi|40900827|MYDITA"/>
    <s v="FCC"/>
    <s v="13-08-2026 10:39:50"/>
    <d v="2026-08-14T08:00:00"/>
    <m/>
    <s v="PS"/>
    <s v="MOJ"/>
    <s v="NO ADDON"/>
    <n v="20260813"/>
    <s v="Completed"/>
    <s v="- 11_11446;Biaya PSB HSI EBIS Tunai di Depan ~ 11[150000]  - SP_NOSS;SP_NOSS ~ Internet NOSS Multispeed Network[0]  - E23015;E23015 ~ ES23 - Perangkat ONT[0]  - E23015~null~44292;E23015||11||Abodemen 0[0]  - E23015~null~E23015_SWONT;SWONT ~ Biaya Sewa ONT"/>
    <s v="INDIBIZ"/>
    <m/>
    <m/>
    <d v="2026-08-14T08:00:00"/>
    <s v="2026-08-14 08:00:00|M Janji : (Jumat/14/Agustus/2026) jam Pasang : 09:00 Note : hubungi pelanggan jika ingin kelokasi|40900827|MYDITA"/>
    <n v="2026"/>
    <n v="8"/>
    <n v="13"/>
    <d v="2026-08-13T00:00:00"/>
    <n v="-1.3333333333357587"/>
    <x v="0"/>
    <x v="19"/>
  </r>
  <r>
    <n v="2639"/>
    <n v="1002506384"/>
    <n v="3"/>
    <x v="2"/>
    <n v="5"/>
    <s v="MADIUN"/>
    <s v="NGAWI"/>
    <s v="NWI"/>
    <s v="REG"/>
    <s v="AO"/>
    <s v="NEW SALES"/>
    <s v="1P INET"/>
    <s v="Completed (PS)"/>
    <s v="RBS-Regional 3"/>
    <d v="2026-08-03T15:22:57"/>
    <d v="2026-08-04T13:29:17"/>
    <n v="69357677"/>
    <m/>
    <n v="152605224368"/>
    <s v="SPBU 54.632.04"/>
    <s v="ODP-NWI-FE/150 FE/D09/15.01"/>
    <s v="WO060812854"/>
    <m/>
    <m/>
    <m/>
    <n v="111.442250508209"/>
    <n v="-7.4167566663802598"/>
    <s v="|MN00265|MYIA-026103269468/POI/SARTONO MULYO NUGROHO /081327559920/sartonomulyo.n@gmail.com"/>
    <s v="MYIB_ASSISTANT"/>
    <m/>
    <m/>
    <m/>
    <m/>
    <m/>
    <m/>
    <m/>
    <m/>
    <s v="Management Janji"/>
    <s v="2026-08-04 13:00:00 | Nama PIC: bp sartono  Notel: 081327559920 Alt: -  Tanggal: 4/8/2026 Jam Pasang: Siang Note: Hubungi sebelum ke lokasi, terimakasih. "/>
    <s v="FCC"/>
    <d v="2026-03-08T15:25:36"/>
    <d v="2026-08-04T13:00:00"/>
    <m/>
    <s v="PS"/>
    <s v="NWI"/>
    <s v="NO ADDON"/>
    <n v="20260804"/>
    <s v="Completed"/>
    <s v="HSI Bisnis Basic Promo HUT Telkom PSB 70% - 50 Mbps"/>
    <s v="INDIBIZ"/>
    <m/>
    <m/>
    <d v="2026-08-04T13:00:00"/>
    <s v="2026-08-04 13:00:00 | Nama PIC: bp sartono  Notel: 081327559920 Alt: -  Tanggal: 4/8/2026 Jam Pasang: Siang Note: Hubungi sebelum ke lokasi, terimakasih. "/>
    <n v="2026"/>
    <n v="8"/>
    <n v="4"/>
    <d v="2026-08-04T00:00:00"/>
    <n v="-0.54166666666424135"/>
    <x v="0"/>
    <x v="20"/>
  </r>
  <r>
    <n v="2640"/>
    <n v="1002528221"/>
    <n v="3"/>
    <x v="1"/>
    <n v="5"/>
    <s v="MADURA"/>
    <s v="PAMEKASAN"/>
    <s v="ABT"/>
    <s v="REG"/>
    <s v="AO"/>
    <s v="NEW SALES"/>
    <s v="1P INET"/>
    <s v="Completed (PS)"/>
    <s v="RBS-Regional 3"/>
    <d v="2026-08-15T12:31:56"/>
    <d v="2026-08-15T18:53:06"/>
    <n v="69366831"/>
    <m/>
    <n v="152429208592"/>
    <s v="BINTANG AGUNG"/>
    <s v="ODP-ABU-FB/22"/>
    <s v="WO061817527"/>
    <m/>
    <m/>
    <m/>
    <n v="113.751652166247"/>
    <n v="-6.9027627619972902"/>
    <s v="MD|MYDB-20260815265498|DN00001/MN00806|BINTANG AGUNG|081991663251"/>
    <s v="MYDIGIBIZPARTNER"/>
    <m/>
    <m/>
    <m/>
    <m/>
    <m/>
    <m/>
    <m/>
    <m/>
    <s v="Management Janji"/>
    <s v="2026-08-16 13:00:00 | Nama Pic : BP RIFAI No Hp Pic : 081991663251 Jam Pemasangan : 08:00 - 12.00 Tanggal Pemasangan : MINGGU 16 AGUSTUS 2026 Info Tambahan : Hubungi pelanggan sebelum datang ke lokasi"/>
    <s v="FCC"/>
    <s v="15-08-2026 12:39:54"/>
    <d v="2026-08-16T13:00:00"/>
    <m/>
    <s v="PS"/>
    <s v="ABT"/>
    <s v="NO ADDON"/>
    <n v="20260815"/>
    <s v="Completed"/>
    <s v="HSI Bisnis Promo HUT Telkom PSB 70% - 200 Mbps"/>
    <s v="INDIBIZ"/>
    <m/>
    <m/>
    <d v="2026-08-16T13:00:00"/>
    <s v="2026-08-16 13:00:00 | Nama Pic : BP RIFAI No Hp Pic : 081991663251 Jam Pemasangan : 08:00 - 12.00 Tanggal Pemasangan : MINGGU 16 AGUSTUS 2026 Info Tambahan : Hubungi pelanggan sebelum datang ke lokasi"/>
    <n v="2026"/>
    <n v="8"/>
    <n v="15"/>
    <d v="2026-08-15T00:00:00"/>
    <n v="-1.5416666666642413"/>
    <x v="0"/>
    <x v="1"/>
  </r>
  <r>
    <n v="2641"/>
    <n v="1002520964"/>
    <n v="3"/>
    <x v="3"/>
    <n v="4"/>
    <s v="YOGYAKARTA"/>
    <s v="INNER - YOGYA JATENG SELATAN"/>
    <s v="KEN"/>
    <s v="REG"/>
    <s v="AO"/>
    <s v="NEW SALES"/>
    <s v="1P INET"/>
    <s v="Completed (PS)"/>
    <s v="RBS-Regional 3"/>
    <d v="2026-08-11T18:22:56"/>
    <d v="2026-08-12T14:23:40"/>
    <n v="69363735"/>
    <m/>
    <n v="146130138521"/>
    <s v="PT ALAM CEMPAKA RAYA"/>
    <s v="ODP-KEN-FGM/052"/>
    <s v="WO061535426"/>
    <m/>
    <m/>
    <m/>
    <n v="110.43164640000001"/>
    <n v="-7.7662468999999996"/>
    <s v="|MN02579|MYIA-001830934374/POI/ZONALSA PRAMADHA/0811277303/febriaaanaaa@gmail.com"/>
    <s v="MYIB_ASSISTANT"/>
    <m/>
    <m/>
    <m/>
    <m/>
    <m/>
    <m/>
    <m/>
    <m/>
    <s v="Management Janji"/>
    <s v="2026-08-13 13:00:00 | Waktu pemasangan : 12 agustus 2026 Jam pemasangan : 08.00 - 12.00 Info Tambahan : Hubungi pelanggan dulu sebelum ke lokasi terimakasih  "/>
    <s v="FCC"/>
    <d v="2026-11-08T18:39:50"/>
    <d v="2026-08-13T13:00:00"/>
    <m/>
    <s v="PS"/>
    <s v="KEN"/>
    <s v="NO ADDON"/>
    <n v="20260812"/>
    <s v="Completed"/>
    <s v="HSI Bisnis Promo HUT Telkom PSB 70% - 50 Mbps"/>
    <s v="INDIBIZ"/>
    <m/>
    <m/>
    <d v="2026-08-13T13:00:00"/>
    <s v="2026-08-13 13:00:00 | Waktu pemasangan : 12 agustus 2026 Jam pemasangan : 08.00 - 12.00 Info Tambahan : Hubungi pelanggan dulu sebelum ke lokasi terimakasih  "/>
    <n v="2026"/>
    <n v="8"/>
    <n v="12"/>
    <d v="2026-08-12T00:00:00"/>
    <n v="-1.5416666666642413"/>
    <x v="0"/>
    <x v="3"/>
  </r>
  <r>
    <n v="2642"/>
    <n v="1002507520"/>
    <n v="3"/>
    <x v="3"/>
    <n v="4"/>
    <s v="MAGELANG"/>
    <s v="MUNTILAN"/>
    <s v="SWT"/>
    <s v="REG"/>
    <s v="AO"/>
    <s v="NEW SALES"/>
    <m/>
    <s v="9 | WFM - UN-SCS"/>
    <s v="RBS-Regional 3"/>
    <d v="2026-08-04T10:50:37"/>
    <d v="2026-08-05T11:10:50"/>
    <n v="69358079"/>
    <m/>
    <n v="142164113590"/>
    <s v="Warung pak sujoko"/>
    <s v="ODP-SWT-FAZ/072"/>
    <s v="WO060952495"/>
    <m/>
    <m/>
    <m/>
    <n v="110.3660648"/>
    <n v="-7.5305109000000003"/>
    <s v="|MN00935|/Warung pak sujoko/085878422813/joko32836@gmail.com/ 1S HSI BISNIS BASIC PROMO HUT 50 Mbps / AGUS SADEWO"/>
    <s v="Sales Profesional"/>
    <m/>
    <m/>
    <m/>
    <m/>
    <m/>
    <m/>
    <m/>
    <m/>
    <s v="Management Janji"/>
    <s v="2026-08-07 13:00:00|Tanggal pemasangan: 6/08/2026 Jam pemasangan : pagi / siang Info Tambahan : Hubungi pelanggan dulu sebelum ke lokasi. terima kasih|40010577|MYDITA"/>
    <s v="FCC"/>
    <d v="2026-04-08T10:55:08"/>
    <d v="2026-08-07T13:00:00"/>
    <m/>
    <s v="UNSC"/>
    <s v="SWT"/>
    <s v="NO ADDON"/>
    <m/>
    <s v="Inprogress Alpro"/>
    <s v="- 11_11446;Biaya PSB HSI EBIS Tunai di Depan ~ 11[150000]  - E25061;E25061 ~ ES25 - Paket HSI Basic (HSIEF) Khusus Winback 2.0[0]  - E25061~null~E25061_UNL;UNL ~ Internet-Link Unlimited Internet Usage ~ E25061[0]  - E25061~null~105351;E25061||11||Abodemen"/>
    <s v="INDIBIZ"/>
    <m/>
    <m/>
    <d v="2026-08-07T13:00:00"/>
    <s v="2026-08-07 13:00:00|Tanggal pemasangan: 6/08/2026 Jam pemasangan : pagi / siang Info Tambahan : Hubungi pelanggan dulu sebelum ke lokasi. terima kasih|40010577|MYDITA"/>
    <m/>
    <m/>
    <m/>
    <e v="#NUM!"/>
    <e v="#NUM!"/>
    <x v="1"/>
    <x v="3"/>
  </r>
  <r>
    <n v="2643"/>
    <n v="1002509469"/>
    <n v="3"/>
    <x v="5"/>
    <n v="5"/>
    <s v="SINGARJA"/>
    <s v="KLUNGKUNG"/>
    <s v="SMA"/>
    <s v="REG"/>
    <s v="AO"/>
    <s v="NEW SALES"/>
    <m/>
    <s v="Completed (PS)"/>
    <s v="RBS-Regional 3"/>
    <d v="2026-08-04T19:45:28"/>
    <d v="2026-08-04T20:26:41"/>
    <n v="69355711"/>
    <m/>
    <n v="172428815930"/>
    <s v="CV DHARMA MIGAS SEJAHTERA"/>
    <s v="ODP-SMA-FB/65"/>
    <s v="WO060935080"/>
    <m/>
    <m/>
    <m/>
    <n v="115.39841710070201"/>
    <n v="-8.5292211905873305"/>
    <s v="|MN02745|MYIA-034780021901/POI/NI WAYAN ALIT/082146307073/iva.n.g.fahmi.fauzi96@gmail.com"/>
    <s v="MYDIGIBIZPARTNER"/>
    <m/>
    <m/>
    <m/>
    <m/>
    <m/>
    <m/>
    <m/>
    <m/>
    <s v="Management Janji"/>
    <s v="2026-07-31 15:00:00 | Nama : BP WAYAN KARAS (MARKETING)  No Hp : 082146307073  No Alt :   Tgl Pemasangan : 31 Juli 2026  Interval : PAGI   Note : Hubungi pelanggan terlebih dahulu"/>
    <s v="FCC"/>
    <d v="2026-04-08T19:54:44"/>
    <m/>
    <m/>
    <s v="PS"/>
    <s v="SMA"/>
    <s v="NO ADDON"/>
    <n v="20260804"/>
    <s v="Completed"/>
    <s v="- 11_11446;Biaya PSB HSI EBIS Tunai di Depan ~ 11[150000]  - SP_NOSS;SP_NOSS ~ Internet NOSS Multispeed Network[0]  - SP_NOSS;SP_NOSS ~ Internet NOSS Multispeed Network[0]  - E25060;E25060 ~ ES25 - Paket HSI Bisnis (HSIE) Khusus Winback 2.0[0]  - E25060~n"/>
    <s v="INDIBIZ"/>
    <m/>
    <m/>
    <d v="2026-08-04T07:00:00"/>
    <s v="2026-07-31 15:00:00 | Nama : BP WAYAN KARAS (MARKETING)  No Hp : 082146307073  No Alt :   Tgl Pemasangan : 31 Juli 2026  Interval : PAGI   Note : Hubungi pelanggan terlebih dahulu"/>
    <n v="2026"/>
    <n v="8"/>
    <n v="4"/>
    <d v="2026-08-04T00:00:00"/>
    <n v="-0.29166666666424135"/>
    <x v="0"/>
    <x v="6"/>
  </r>
  <r>
    <n v="2644"/>
    <n v="1002504930"/>
    <n v="3"/>
    <x v="4"/>
    <n v="4"/>
    <s v="SEMARANG"/>
    <s v="KENDAL"/>
    <s v="KDL"/>
    <s v="REG"/>
    <s v="AO"/>
    <s v="NEW SALES"/>
    <s v="1P INET"/>
    <s v="Completed (PS)"/>
    <s v="RBS-Regional 3"/>
    <d v="2026-08-01T18:47:56"/>
    <d v="2026-08-02T15:13:26"/>
    <n v="69356908"/>
    <m/>
    <n v="141457110816"/>
    <s v="SPBU 44.513.11 KALIWUNGU"/>
    <s v="ODP-KDL-FL/016"/>
    <s v="WO060680658"/>
    <m/>
    <m/>
    <m/>
    <n v="110.25691933934201"/>
    <n v="-6.9422208417194797"/>
    <s v="|MN02184|MYIA-030907881742/POI/AHMAD HUMAIDI /085931179265/spbu4451311@gmail.com"/>
    <s v="MYIB_ASSISTANT"/>
    <m/>
    <m/>
    <m/>
    <m/>
    <m/>
    <m/>
    <m/>
    <m/>
    <s v="Management Janji"/>
    <s v="2026-08-02 15:00:00 | Jam pemasangan : 12.00 Info Tambahan : Hubungi pelanggan dulu sebelum ke lokasi terimakasih "/>
    <s v="FCC"/>
    <d v="2026-01-08T18:54:55"/>
    <d v="2026-08-02T15:00:00"/>
    <m/>
    <s v="PS"/>
    <s v="KDL"/>
    <s v="NO ADDON"/>
    <n v="20260802"/>
    <s v="Completed"/>
    <s v="HSI Bisnis Promo HUT Telkom PSB 70% - 100 Mbps"/>
    <s v="INDIBIZ"/>
    <m/>
    <m/>
    <d v="2026-08-02T15:00:00"/>
    <s v="2026-08-02 15:00:00 | Jam pemasangan : 12.00 Info Tambahan : Hubungi pelanggan dulu sebelum ke lokasi terimakasih "/>
    <n v="2026"/>
    <n v="8"/>
    <n v="2"/>
    <d v="2026-08-02T00:00:00"/>
    <n v="-0.625"/>
    <x v="0"/>
    <x v="3"/>
  </r>
  <r>
    <n v="2645"/>
    <n v="1002514224"/>
    <n v="3"/>
    <x v="6"/>
    <n v="5"/>
    <s v="JEMBER"/>
    <s v="JEMBER"/>
    <s v="KBS"/>
    <s v="REG"/>
    <s v="AO"/>
    <s v="NEW SALES"/>
    <s v="1P INET"/>
    <s v="Completed (PS)"/>
    <s v="RBS-Regional 3"/>
    <d v="2026-08-07T10:52:57"/>
    <d v="2026-08-07T14:37:50"/>
    <n v="69360616"/>
    <m/>
    <n v="152502216729"/>
    <s v="KOST PUTRI MAMA"/>
    <s v="ODP-KBS-FD/18 FD/D03/18.01"/>
    <s v="WO061146297"/>
    <m/>
    <m/>
    <m/>
    <n v="113.7242911"/>
    <n v="-8.1676392999999994"/>
    <s v="|MN00906|MYIA-083813970380/POI/samsul arifin/082232233066/zulfabyan@gmail.com"/>
    <s v="MYIB_ASSISTANT"/>
    <m/>
    <m/>
    <m/>
    <m/>
    <m/>
    <m/>
    <m/>
    <m/>
    <s v="Management Janji"/>
    <s v="2026-08-08 08:00:00 | Nama PIC : Ibu Zulfa No HP : 082232233066 No Alternatif : - M Janji : 08/08/2026 Jam Pasang : Pagi NoteÃ‚Â :  Hubungi terlebih dahulu sebelum ke lokasi "/>
    <s v="FCC"/>
    <d v="2026-07-08T10:55:20"/>
    <d v="2026-08-08T08:00:00"/>
    <m/>
    <s v="PS"/>
    <s v="KBS"/>
    <s v="NO ADDON"/>
    <n v="20260807"/>
    <s v="Completed"/>
    <s v="HSI Bisnis Promo HUT Telkom PSB 70% - 50 Mbps"/>
    <s v="INDIBIZ"/>
    <m/>
    <m/>
    <d v="2026-08-08T08:00:00"/>
    <s v="2026-08-08 08:00:00 | Nama PIC : Ibu Zulfa No HP : 082232233066 No Alternatif : - M Janji : 08/08/2026 Jam Pasang : Pagi NoteÃ‚Â :  Hubungi terlebih dahulu sebelum ke lokasi "/>
    <n v="2026"/>
    <n v="8"/>
    <n v="7"/>
    <d v="2026-08-07T00:00:00"/>
    <n v="-1.3333333333357587"/>
    <x v="0"/>
    <x v="14"/>
  </r>
  <r>
    <n v="2646"/>
    <n v="1002524253"/>
    <n v="3"/>
    <x v="0"/>
    <n v="5"/>
    <s v="MATARAM"/>
    <s v="BIMA"/>
    <s v="DMP"/>
    <s v="REG"/>
    <s v="AO"/>
    <s v="NEW SALES"/>
    <m/>
    <s v="QC MIA - INVALID QUALITY CONTROL MIA"/>
    <s v="RBS-Regional 3"/>
    <d v="2026-08-13T13:27:34"/>
    <d v="2026-08-14T11:40:08"/>
    <n v="69365151"/>
    <m/>
    <n v="172611786212"/>
    <s v="SPBU 54 842 03"/>
    <s v="ODP-DMP-FAA/131"/>
    <m/>
    <m/>
    <m/>
    <m/>
    <n v="118.431922"/>
    <n v="-8.5391399999999997"/>
    <s v="RBS|HSI|TREG3|AO|SPBU 54 842 03|Bambang Wahyudin MN02363|081239482000|Indibiz 50 Mbps "/>
    <s v="Sales Profesional"/>
    <m/>
    <m/>
    <m/>
    <m/>
    <m/>
    <m/>
    <m/>
    <m/>
    <m/>
    <m/>
    <m/>
    <s v="13-08-2026 13:39:51"/>
    <m/>
    <m/>
    <s v="QC1"/>
    <s v="DMP"/>
    <s v="NO ADDON"/>
    <m/>
    <s v="QC MIA - INVALID QUALITY CONTROL MIA - Sebagian Data Tidak terbaca - Ttd pada KTP tidak terbaca jelas,ganti SIM aktif"/>
    <s v="- 11_11446;Biaya PSB HSI EBIS Tunai di Depan ~ 11[150000]  - SP_NOSS;SP_NOSS ~ Internet NOSS Multispeed Network[0]  - SP_NOSS;SP_NOSS ~ Internet NOSS Multispeed Network[0]  - E23015;E23015 ~ ES23 - Perangkat ONT[0]  - E23015~null~44292;E23015||11||Abodeme"/>
    <s v="INDIBIZ"/>
    <m/>
    <m/>
    <m/>
    <m/>
    <m/>
    <m/>
    <m/>
    <e v="#NUM!"/>
    <e v="#NUM!"/>
    <x v="1"/>
    <x v="4"/>
  </r>
  <r>
    <n v="2647"/>
    <n v="1002522048"/>
    <n v="3"/>
    <x v="7"/>
    <n v="4"/>
    <s v="KUDUS"/>
    <s v="PURWODADI"/>
    <s v="WRO"/>
    <s v="REG"/>
    <s v="AO"/>
    <s v="NEW SALES"/>
    <s v="1P INET"/>
    <s v="102 | FOLLOW UP COMPLETED"/>
    <s v="RBS-Regional 3"/>
    <d v="2026-08-12T12:54:06"/>
    <d v="2026-08-14T13:00:25"/>
    <n v="69364199"/>
    <m/>
    <n v="142509107238"/>
    <s v="SMA PGRI KUWU"/>
    <s v="ODP-WRO-FC/116 FC/D07/116.01"/>
    <s v="WO061581075"/>
    <m/>
    <m/>
    <m/>
    <n v="111.1232792"/>
    <n v="-7.1226444999999998"/>
    <s v="|MN01314|MYIA-038356042830/POI/EMMANUEL DANANG RAHARJO/082353229550/smapgrikuwu00@gmail.com"/>
    <s v="MYIB_ASSISTANT"/>
    <m/>
    <m/>
    <m/>
    <m/>
    <m/>
    <m/>
    <m/>
    <m/>
    <s v="Management Janji"/>
    <s v="2026-08-13 13:00:00 | Tanggal pemasangan :13/08/2026 Jam pemasangan : pagi/siang Info Tambahan : Hubungi pelanggan dulu sebelum ke lokasi terima kasih."/>
    <s v="FCC"/>
    <d v="2026-12-08T12:55:00"/>
    <d v="2026-08-13T13:00:00"/>
    <s v="Kendala Teknik"/>
    <s v="REVOKE"/>
    <s v="WRO"/>
    <s v="NETMONK"/>
    <m/>
    <s v="Follow Up Revoke Completed, New Order ID : SC1002526346"/>
    <s v="HSI Bisnis Basic Bundling Netmonk Dual Band Promo 2026 PSB 70% - 100 Mbps"/>
    <s v="INDIBIZ"/>
    <m/>
    <m/>
    <d v="2026-08-13T13:00:00"/>
    <s v="2026-08-13 13:00:00 | Tanggal pemasangan :13/08/2026 Jam pemasangan : pagi/siang Info Tambahan : Hubungi pelanggan dulu sebelum ke lokasi terima kasih."/>
    <m/>
    <m/>
    <m/>
    <e v="#NUM!"/>
    <e v="#NUM!"/>
    <x v="1"/>
    <x v="3"/>
  </r>
  <r>
    <n v="2648"/>
    <n v="1002523731"/>
    <n v="3"/>
    <x v="7"/>
    <n v="4"/>
    <s v="KUDUS"/>
    <s v="REMBANG"/>
    <s v="RBN"/>
    <s v="REG"/>
    <s v="AO"/>
    <s v="NEW SALES"/>
    <s v="1P INET"/>
    <s v="Completed (PS)"/>
    <s v="RBS-Regional 3"/>
    <d v="2026-08-13T10:33:57"/>
    <d v="2026-08-15T12:13:29"/>
    <n v="69364892"/>
    <m/>
    <n v="142570111871"/>
    <s v="SMA NEGERI 1 SULANG"/>
    <s v="ODP-RBN-FJ/075 FJ/D02/075.01"/>
    <s v="WO061648686"/>
    <m/>
    <m/>
    <m/>
    <n v="111.388127"/>
    <n v="-6.8077810000000003"/>
    <s v="|MC60037|MYIA-027301623967/POI/MUHAMAD KHOIRUL AMIN/08985416560/gufly90@gmail.com"/>
    <s v="MYIB_ASSISTANT"/>
    <m/>
    <m/>
    <m/>
    <m/>
    <m/>
    <m/>
    <m/>
    <m/>
    <s v="Management Janji"/>
    <s v="2026-08-15 13:00:00 | Nama : BP MUHAMAD KHOIRUL AMIN No Hp : 08985416560 No Alt :  Tgl Pemasangan : 14 Agustus 2026 Interval : PAGI  Note : Hubungi pelanggan terlebih dahulu"/>
    <s v="FCC"/>
    <s v="13-08-2026 10:39:50"/>
    <d v="2026-08-15T13:00:00"/>
    <m/>
    <s v="PS"/>
    <s v="RBN"/>
    <s v="NO ADDON"/>
    <n v="20260815"/>
    <s v="Completed"/>
    <s v="HSI Bisnis Promo HUT Telkom PSB 70% - 300 Mbps"/>
    <s v="INDIBIZ"/>
    <m/>
    <m/>
    <d v="2026-08-15T13:00:00"/>
    <s v="2026-08-15 13:00:00 | Nama : BP MUHAMAD KHOIRUL AMIN No Hp : 08985416560 No Alt :  Tgl Pemasangan : 14 Agustus 2026 Interval : PAGI  Note : Hubungi pelanggan terlebih dahulu"/>
    <n v="2026"/>
    <n v="8"/>
    <n v="15"/>
    <d v="2026-08-15T00:00:00"/>
    <n v="-0.54166666666424135"/>
    <x v="0"/>
    <x v="3"/>
  </r>
  <r>
    <n v="2649"/>
    <n v="1002518279"/>
    <n v="3"/>
    <x v="0"/>
    <n v="5"/>
    <s v="KUPANG"/>
    <s v="LABOAN BAJO"/>
    <s v="RTE"/>
    <s v="REG"/>
    <s v="AO"/>
    <s v="NEW SALES"/>
    <s v="1P INET"/>
    <s v="Completed (PS)"/>
    <s v="RBS-Regional 3"/>
    <d v="2026-08-10T15:25:58"/>
    <d v="2026-08-13T15:21:40"/>
    <n v="69362623"/>
    <m/>
    <n v="172514216915"/>
    <s v="Warung Bakso Bang Udin"/>
    <s v="ODP-RTE-FE/15 FE/D02/15.01"/>
    <s v="WO061421044"/>
    <m/>
    <m/>
    <m/>
    <n v="120.6082067"/>
    <n v="-8.8148406000000001"/>
    <s v="|MN00118|MYIA-042076849460/POI/Pak Jumain/089668439669/ahmadrifaldi2003@gmail.com"/>
    <s v="MYIB_ASSISTANT"/>
    <m/>
    <m/>
    <m/>
    <m/>
    <m/>
    <m/>
    <m/>
    <m/>
    <s v="Management Janji"/>
    <s v="2026-08-11 13:00:00 | Tanggal pemasangan : 11 AGUSTUS 2026 Jam pemasangan : pagi/siang Info Tambahan : Hubungi pelanggan dulu sebelum ke lokasi terima kasih"/>
    <s v="FCC"/>
    <d v="2026-10-08T15:39:56"/>
    <d v="2026-08-11T13:00:00"/>
    <m/>
    <s v="PS"/>
    <s v="RTE"/>
    <s v="NO ADDON"/>
    <n v="20260813"/>
    <s v="Completed"/>
    <s v="HSI Bisnis Promo HUT Telkom PSB 70% - 50 Mbps"/>
    <s v="INDIBIZ"/>
    <m/>
    <m/>
    <d v="2026-08-11T13:00:00"/>
    <s v="2026-08-11 13:00:00 | Tanggal pemasangan : 11 AGUSTUS 2026 Jam pemasangan : pagi/siang Info Tambahan : Hubungi pelanggan dulu sebelum ke lokasi terima kasih"/>
    <n v="2026"/>
    <n v="8"/>
    <n v="13"/>
    <d v="2026-08-13T00:00:00"/>
    <n v="1.4583333333357587"/>
    <x v="2"/>
    <x v="21"/>
  </r>
  <r>
    <n v="2650"/>
    <n v="1002516285"/>
    <n v="3"/>
    <x v="6"/>
    <n v="5"/>
    <s v="JEMBER"/>
    <s v="BONDOWOSO"/>
    <s v="BOW"/>
    <s v="REG"/>
    <s v="AO"/>
    <s v="NEW SALES"/>
    <s v="1P INET"/>
    <s v="Completed (PS)"/>
    <s v="RBS-Regional 3"/>
    <d v="2026-08-09T08:37:56"/>
    <d v="2026-08-09T19:16:45"/>
    <n v="69361697"/>
    <m/>
    <n v="152507225782"/>
    <s v="KOST BERKAH"/>
    <s v="ODP-BOW-FY/35 FY/D03/35.01"/>
    <s v="WO061302077"/>
    <m/>
    <m/>
    <m/>
    <n v="113.77626718542101"/>
    <n v="-7.8535140023004502"/>
    <s v="|MC30027|MYIA-094968920046/POI/NUR CAHYATI/08133092711/kostberkah132@gmail.com"/>
    <s v="MYIB_ASSISTANT"/>
    <m/>
    <m/>
    <m/>
    <m/>
    <m/>
    <m/>
    <m/>
    <m/>
    <s v="Management Janji"/>
    <s v="2026-08-10 13:00:00 | Nama PIC : Bp Tohari No Hp : 08133092711 No Alt : - Tgl Pemasangan : 10 Agustus 2026 Interval : PAGI SIANG Note : Hubungi pelanggan terlebih dahulu"/>
    <s v="FCC"/>
    <d v="2026-09-08T08:39:45"/>
    <d v="2026-08-10T13:00:00"/>
    <m/>
    <s v="PS"/>
    <s v="BOW"/>
    <s v="NETMONK"/>
    <n v="20260809"/>
    <s v="Completed"/>
    <s v="HSI Bisnis Bundling Netmonk PSB 70% Promo - 200 Mbps"/>
    <s v="INDIBIZ"/>
    <m/>
    <m/>
    <d v="2026-08-10T13:00:00"/>
    <s v="2026-08-10 13:00:00 | Nama PIC : Bp Tohari No Hp : 08133092711 No Alt : - Tgl Pemasangan : 10 Agustus 2026 Interval : PAGI SIANG Note : Hubungi pelanggan terlebih dahulu"/>
    <n v="2026"/>
    <n v="8"/>
    <n v="9"/>
    <d v="2026-08-09T00:00:00"/>
    <n v="-1.5416666666642413"/>
    <x v="0"/>
    <x v="14"/>
  </r>
  <r>
    <n v="2651"/>
    <n v="1002521889"/>
    <n v="3"/>
    <x v="6"/>
    <n v="5"/>
    <s v="JEMBER"/>
    <s v="SITUBONDO"/>
    <s v="MLD"/>
    <s v="REG"/>
    <s v="AO"/>
    <s v="NEW SALES"/>
    <s v="1P INET"/>
    <s v="Completed (PS)"/>
    <s v="RBS-Regional 3"/>
    <d v="2026-08-12T11:49:56"/>
    <d v="2026-08-12T20:09:14"/>
    <n v="69364129"/>
    <m/>
    <n v="152529201004"/>
    <s v="SPBU 5468307 KEMBANG SAMBI PASIR PUTIH SITUBONDO"/>
    <s v="ODP-MLD-FB/29 FB/D03/29.01"/>
    <s v="WO061573727"/>
    <m/>
    <m/>
    <m/>
    <n v="113.845755"/>
    <n v="-7.6859440000000001"/>
    <s v="|MN02617|MYIA-086079707773/POI/AGIL FADHLULLAH/083878239609/kembangsambi07@gmail.com"/>
    <s v="MYIB_ASSISTANT"/>
    <m/>
    <m/>
    <m/>
    <m/>
    <m/>
    <m/>
    <m/>
    <m/>
    <s v="Management Janji"/>
    <s v="2026-08-13 08:00:00 | Waktu pemasnagan : 13 Agustus 2026 Jam pemasangan : 08.00 - 12.00 Mohon hubungi pelanggan sebelum ke lokasi  Terima kasih"/>
    <s v="FCC"/>
    <d v="2026-12-08T11:55:22"/>
    <d v="2026-08-13T08:00:00"/>
    <m/>
    <s v="PS"/>
    <s v="MLD"/>
    <s v="NO ADDON"/>
    <n v="20260812"/>
    <s v="Completed"/>
    <s v="HSI Bisnis Promo HUT Telkom PSB 70% - 50 Mbps"/>
    <s v="INDIBIZ"/>
    <m/>
    <m/>
    <d v="2026-08-13T08:00:00"/>
    <s v="2026-08-13 08:00:00 | Waktu pemasnagan : 13 Agustus 2026 Jam pemasangan : 08.00 - 12.00 Mohon hubungi pelanggan sebelum ke lokasi  Terima kasih"/>
    <n v="2026"/>
    <n v="8"/>
    <n v="12"/>
    <d v="2026-08-12T00:00:00"/>
    <n v="-1.3333333333357587"/>
    <x v="0"/>
    <x v="16"/>
  </r>
  <r>
    <n v="2652"/>
    <n v="1002525684"/>
    <n v="3"/>
    <x v="0"/>
    <n v="5"/>
    <s v="MATARAM"/>
    <s v="SUMBAWA"/>
    <s v="TLW"/>
    <s v="DGS"/>
    <s v="AO"/>
    <s v="NEW SALES"/>
    <m/>
    <s v="7 | OSS - PROVISIONING ISSUED"/>
    <s v="DGS-B2B TREG"/>
    <d v="2026-08-14T09:42:30"/>
    <d v="2026-08-14T09:45:29"/>
    <n v="69365697"/>
    <m/>
    <n v="172610203625"/>
    <s v="UPTD LAB DAN PERALATAN KAB. SUMBAWA BARAT"/>
    <s v="ODP-TLW-FB/97"/>
    <s v="WO061723255"/>
    <m/>
    <m/>
    <m/>
    <n v="116.817718"/>
    <n v="-8.7572650000000003"/>
    <s v="DGS HSI | MUHAMMAD CHAIRIL | 860035 | TREG 3 | UPTD LAB DAN PERALATAN KAB. SUMBAWA BARAT | ROBY RADIANTO | 82339318368 | HSI BISNIS - 75 MBPS"/>
    <s v="Amex"/>
    <m/>
    <m/>
    <m/>
    <m/>
    <m/>
    <m/>
    <m/>
    <m/>
    <s v="Management Janji"/>
    <s v="AO"/>
    <s v="FCC"/>
    <s v="14-08-2026 09:54:58"/>
    <m/>
    <m/>
    <s v="PI"/>
    <s v="TLW"/>
    <s v="NO ADDON"/>
    <m/>
    <s v="Provisioning Issued"/>
    <s v="- E23015;E23015 ~ ES23 - Perangkat ONT[0]  - E23015~null~44292;E23015||11||Abodemen 0[0]  - E23015~null~E23015_SWONT;SWONT ~ Biaya Sewa ONT ~ E23015[30000]  - E24057;E24057 ~ ES24 - Paket HSI Bisnis (HSIE) Khusus Winback[0]  - E24057~null~E24057_UNL;UNL ~"/>
    <s v="INDIBIZ"/>
    <m/>
    <m/>
    <d v="2026-08-14T12:30:00"/>
    <s v="AO"/>
    <m/>
    <m/>
    <m/>
    <e v="#NUM!"/>
    <e v="#NUM!"/>
    <x v="1"/>
    <x v="0"/>
  </r>
  <r>
    <n v="2653"/>
    <n v="1002516520"/>
    <n v="3"/>
    <x v="3"/>
    <n v="4"/>
    <s v="PURWOKERTO"/>
    <s v="CILACAP"/>
    <s v="SDJ"/>
    <s v="REG"/>
    <s v="AO"/>
    <s v="NEW SALES"/>
    <s v="1P INET"/>
    <s v="Completed (PS)"/>
    <s v="RBS-Regional 3"/>
    <d v="2026-08-09T14:11:58"/>
    <d v="2026-08-10T11:38:42"/>
    <n v="69361895"/>
    <m/>
    <n v="143390112667"/>
    <s v="HOTEL PAPAYA 3"/>
    <s v="ODP-SDJ-FF/079 FF/D04/079.01"/>
    <s v="WO061324578"/>
    <m/>
    <m/>
    <m/>
    <n v="108.798371"/>
    <n v="-7.487152"/>
    <s v="|MC00213|MYIA-007594524633/POI/FAZRI NUR AZIZ/085869416794/papayatiga3@gmail.com"/>
    <s v="MYIB_ASSISTANT"/>
    <m/>
    <m/>
    <m/>
    <m/>
    <m/>
    <m/>
    <m/>
    <m/>
    <s v="Management Janji"/>
    <s v="2026-08-10 13:00:00 | Nama PIC : Bp Fazri No Hp : 085869416794 No Alt : - Tgl Pemasangan : 10 Agustus 2026 Interval : PAGI SIANG Note : Hubungi pelanggan terlebih dahulu"/>
    <s v="FCC"/>
    <d v="2026-09-08T14:39:46"/>
    <d v="2026-08-10T13:00:00"/>
    <m/>
    <s v="PS"/>
    <s v="SDJ"/>
    <s v="NO ADDON"/>
    <n v="20260810"/>
    <s v="Completed"/>
    <s v="HSI Bisnis Promo HUT Telkom PSB 70% - 200 Mbps"/>
    <s v="INDIBIZ"/>
    <m/>
    <m/>
    <d v="2026-08-10T13:00:00"/>
    <s v="2026-08-10 13:00:00 | Nama PIC : Bp Fazri No Hp : 085869416794 No Alt : - Tgl Pemasangan : 10 Agustus 2026 Interval : PAGI SIANG Note : Hubungi pelanggan terlebih dahulu"/>
    <n v="2026"/>
    <n v="8"/>
    <n v="10"/>
    <d v="2026-08-10T00:00:00"/>
    <n v="-0.54166666666424135"/>
    <x v="0"/>
    <x v="3"/>
  </r>
  <r>
    <n v="2654"/>
    <n v="1002530384"/>
    <n v="3"/>
    <x v="1"/>
    <n v="5"/>
    <s v="MADURA"/>
    <s v="PAMEKASAN"/>
    <s v="PME"/>
    <s v="REG"/>
    <s v="AO"/>
    <s v="NEW SALES"/>
    <s v="1P INET"/>
    <s v="Completed (PS)"/>
    <s v="RBS-Regional 3"/>
    <d v="2026-08-17T07:56:57"/>
    <d v="2026-08-17T18:07:34"/>
    <n v="69367809"/>
    <m/>
    <n v="152426928247"/>
    <s v="TOKO MAMAH MUDA"/>
    <s v="ODP-PME-FBS/15 FBS/D02/15.01"/>
    <s v="WO061907549"/>
    <m/>
    <m/>
    <m/>
    <n v="113.41325430000001"/>
    <n v="-7.057658"/>
    <s v="MD|MYDB-20260817265796|DN00001/MN00558|TOKO MAMAH MUDA|085337078375"/>
    <s v="MYDIGIBIZPARTNER"/>
    <m/>
    <m/>
    <m/>
    <m/>
    <m/>
    <m/>
    <m/>
    <m/>
    <s v="Management Janji"/>
    <s v="2026-08-18 08:00:00 | Waktu pemasangan : 17 agustus 2026 Jam pemasangan : 08.00 - 12.00 Info Tambahan : Hubungi pelanggan dulu sebelum ke lokasi terimakasih "/>
    <s v="FCC"/>
    <s v="17-08-2026 08:26:02"/>
    <d v="2026-08-18T08:00:00"/>
    <m/>
    <s v="PS"/>
    <s v="PME"/>
    <s v="NO ADDON"/>
    <n v="20260817"/>
    <s v="Completed"/>
    <s v="HSI Bisnis Promo HUT Telkom PSB 70% - 150 Mbps"/>
    <s v="INDIBIZ"/>
    <m/>
    <m/>
    <d v="2026-08-18T08:00:00"/>
    <s v="2026-08-18 08:00:00 | Waktu pemasangan : 17 agustus 2026 Jam pemasangan : 08.00 - 12.00 Info Tambahan : Hubungi pelanggan dulu sebelum ke lokasi terimakasih "/>
    <n v="2026"/>
    <n v="8"/>
    <n v="17"/>
    <d v="2026-08-17T00:00:00"/>
    <n v="-1.3333333333357587"/>
    <x v="0"/>
    <x v="1"/>
  </r>
  <r>
    <n v="2655"/>
    <n v="1002522971"/>
    <n v="3"/>
    <x v="1"/>
    <n v="5"/>
    <s v="SBY UTARA"/>
    <s v="MANYAR"/>
    <s v="MGO"/>
    <s v="REG"/>
    <s v="AO"/>
    <s v="NEW SALES"/>
    <s v="1P INET"/>
    <s v="Completed (PS)"/>
    <s v="RBS-Regional 3"/>
    <d v="2026-08-12T16:53:58"/>
    <d v="2026-08-14T09:55:32"/>
    <n v="69364515"/>
    <m/>
    <n v="152413167656"/>
    <s v="PT SURYA AUTO GLOBAL"/>
    <s v="ODP-DMO-FBJ/18"/>
    <s v="WO061615491"/>
    <m/>
    <m/>
    <m/>
    <n v="112.7295445"/>
    <n v="-7.2557663999999997"/>
    <s v="MD|MYDB-20260812265132|DN00001/MN00443|PT SURYA AUTO GLOBAL|085230627007"/>
    <s v="MYDIGIBIZPARTNER"/>
    <m/>
    <m/>
    <m/>
    <m/>
    <m/>
    <m/>
    <m/>
    <m/>
    <s v="Management Janji"/>
    <s v="2026-08-13 15:00:00 | Tanggal pemasangan :13/08/2026 Jam pemasangan : pagi/siang Info Tambahan : Hubungi pelanggan dulu sebelum ke lokasi terima kasih."/>
    <s v="FCC"/>
    <d v="2026-12-08T16:54:54"/>
    <d v="2026-08-13T15:00:00"/>
    <m/>
    <s v="PS"/>
    <s v="MGO"/>
    <s v="NO ADDON"/>
    <n v="20260814"/>
    <s v="Completed"/>
    <s v="HSI Bisnis Promo HUT Telkom PSB 70% - 200 Mbps"/>
    <s v="INDIBIZ"/>
    <m/>
    <m/>
    <d v="2026-08-13T15:00:00"/>
    <s v="2026-08-13 15:00:00 | Tanggal pemasangan :13/08/2026 Jam pemasangan : pagi/siang Info Tambahan : Hubungi pelanggan dulu sebelum ke lokasi terima kasih."/>
    <n v="2026"/>
    <n v="8"/>
    <n v="14"/>
    <d v="2026-08-14T00:00:00"/>
    <n v="0.375"/>
    <x v="0"/>
    <x v="8"/>
  </r>
  <r>
    <n v="2656"/>
    <n v="1002520591"/>
    <n v="3"/>
    <x v="4"/>
    <n v="4"/>
    <s v="PEKALONGAN"/>
    <s v="BREBES"/>
    <s v="BMU"/>
    <s v="DSS"/>
    <s v="AO"/>
    <s v="NEW SALES"/>
    <m/>
    <s v="OSS - FALLOUT"/>
    <s v="DSS-Man &amp; Infrastructure"/>
    <d v="2026-08-11T15:52:02"/>
    <d v="2026-08-15T12:31:19"/>
    <n v="68987649"/>
    <m/>
    <n v="146281108023"/>
    <s v="PERHUTANI"/>
    <s v="ODP-BMU-FE/018"/>
    <s v="WO061519177"/>
    <m/>
    <m/>
    <m/>
    <n v="108.9224119"/>
    <n v="-7.2162191"/>
    <s v="LOP285226, PSB HSI 100 Mbps, PERHUTANI TPK TALOK, Pak Siswoyo, 081391309494"/>
    <s v="Customer Care"/>
    <m/>
    <m/>
    <m/>
    <m/>
    <m/>
    <m/>
    <m/>
    <m/>
    <s v="Management Janji"/>
    <s v="LOP285226, PSB HSI 100 Mbps, PERHUTANI TPK TALOK, Pak Siswoyo, 081391309494"/>
    <s v="FCC"/>
    <d v="2026-11-08T15:55:14"/>
    <m/>
    <s v="Kendala Pelanggan"/>
    <s v="FO_WFM"/>
    <s v="BMU"/>
    <s v="NO ADDON"/>
    <m/>
    <s v="Provisioning Failed|WFM|INF009048734|A/N PERHUTANI CHAT PELANGGAN RNA MALAH LEMPAR2AN GA ADA YG TAHU"/>
    <s v="- 11_11464;Biaya PSB ~ 11[0]  - E23015;E23015 ~ ES23 - Perangkat ONT[0]  - E23015~null~44292;E23015||11||Abodemen 0[0]  - E23015~null~E23015_SWONTPREM;SWONTPREM ~ Biaya Sewa ONT Premium ~ E23015[50000]  - E25006;E25006 ~ ES25 - Paket Perum Perhutani HSI B"/>
    <s v="INDIBIZ"/>
    <m/>
    <m/>
    <d v="2026-08-11T12:00:00"/>
    <s v="LOP285226, PSB HSI 100 Mbps, PERHUTANI TPK TALOK, Pak Siswoyo, 081391309494"/>
    <m/>
    <m/>
    <m/>
    <e v="#NUM!"/>
    <e v="#NUM!"/>
    <x v="1"/>
    <x v="3"/>
  </r>
  <r>
    <n v="2657"/>
    <n v="1002505700"/>
    <n v="3"/>
    <x v="7"/>
    <n v="4"/>
    <s v="SOLO"/>
    <s v="INNER - SOLO JATENG TIMUR"/>
    <s v="KRT"/>
    <s v="REG"/>
    <s v="AO"/>
    <s v="NEW SALES"/>
    <m/>
    <s v="CANCEL COMPLETED"/>
    <s v="RBS-Regional 3"/>
    <d v="2026-08-03T10:04:19"/>
    <d v="2026-08-17T11:21:12"/>
    <n v="69357277"/>
    <m/>
    <m/>
    <s v="Gedung Audit fraud ANS 1"/>
    <m/>
    <m/>
    <m/>
    <m/>
    <m/>
    <n v="110.76519"/>
    <n v="-7.5410199999999996"/>
    <s v="|MN00440|/NIKO PUTRA JAYADI/0882008520002/Nicoallano181cm@gmail.com/ PSB  1S INET ONLY BISNIS WINBACK 2.0 300mbps ABODEMEN 1.130.000 PLUS PPN"/>
    <s v="Sales Force DBS"/>
    <m/>
    <m/>
    <m/>
    <m/>
    <m/>
    <m/>
    <m/>
    <m/>
    <s v="Management Janji"/>
    <d v="1970-01-01T00:00:00"/>
    <s v="FCC"/>
    <d v="2026-03-08T10:10:41"/>
    <m/>
    <m/>
    <s v="REJECT_FCC"/>
    <s v="KRT"/>
    <s v="NO ADDON"/>
    <m/>
    <s v="DECLINE : Decline - Batal Order EVI PUSPITA EKASARI 40931150|MYDITA"/>
    <s v="- 11_11446;Biaya PSB HSI EBIS Tunai di Depan ~ 11[150000]  - E25060;E25060 ~ ES25 - Paket HSI Bisnis (HSIE) Khusus Winback 2.0[0]  - E25060~null~E25060_UNL;UNL ~ Internet-Link Unlimited Internet Usage ~ E25060[0]  - E25060~null~105343;E25060||11||Abodemen"/>
    <s v="INDIBIZ"/>
    <m/>
    <s v="DECLINE : Decline - Batal Order EVI PUSPITA EKASARI 40931150|MYDITA"/>
    <d v="1970-01-01T00:00:00"/>
    <d v="1970-01-01T00:00:00"/>
    <m/>
    <m/>
    <m/>
    <e v="#NUM!"/>
    <e v="#NUM!"/>
    <x v="1"/>
    <x v="3"/>
  </r>
  <r>
    <n v="2658"/>
    <n v="1002526780"/>
    <n v="3"/>
    <x v="0"/>
    <n v="5"/>
    <s v="KUPANG"/>
    <s v="ATAMBUA"/>
    <s v="KEF"/>
    <s v="REG"/>
    <s v="AO"/>
    <s v="NEW SALES"/>
    <s v="1P INET"/>
    <s v="7 | OSS - PROVISIONING ISSUED"/>
    <s v="RBS-Regional 3"/>
    <d v="2026-08-14T15:01:56"/>
    <d v="2026-08-15T15:29:38"/>
    <n v="69366212"/>
    <m/>
    <n v="172518796988"/>
    <s v="KIOS PADAIDI"/>
    <s v="ODP-KEF-FD/08 FD/D01/08.01"/>
    <s v="WO061758501"/>
    <m/>
    <m/>
    <m/>
    <n v="124.505983576367"/>
    <n v="-9.5136698416327992"/>
    <s v="|MC40283|MYIA-027782788452/POI/FATIMA/082145774487/fatimahj473@gmail.com"/>
    <s v="MYIB_ASSISTANT"/>
    <m/>
    <m/>
    <m/>
    <m/>
    <m/>
    <m/>
    <m/>
    <m/>
    <s v="Management Janji"/>
    <s v="2026-08-15 15:00:00 | M Janji :  15 Agustus 2026 Jam Pasang : Siang Note : hubungi pelanggan jika ingin ke lokasi, terima kasih. "/>
    <s v="FCC"/>
    <s v="14-08-2026 15:10:48"/>
    <d v="2026-08-15T15:00:00"/>
    <m/>
    <s v="PI"/>
    <s v="KEF"/>
    <s v="NO ADDON"/>
    <m/>
    <s v="Provisioning Issued"/>
    <s v="HSI Bisnis Basic Promo HUT Telkom PSB 70% - 50 Mbps"/>
    <s v="INDIBIZ"/>
    <m/>
    <m/>
    <d v="2026-08-15T15:00:00"/>
    <s v="2026-08-15 15:00:00 | M Janji :  15 Agustus 2026 Jam Pasang : Siang Note : hubungi pelanggan jika ingin ke lokasi, terima kasih. "/>
    <m/>
    <m/>
    <m/>
    <e v="#NUM!"/>
    <e v="#NUM!"/>
    <x v="1"/>
    <x v="32"/>
  </r>
  <r>
    <n v="2659"/>
    <n v="1002504360"/>
    <n v="3"/>
    <x v="0"/>
    <n v="5"/>
    <s v="MATARAM"/>
    <s v="BIMA"/>
    <s v="DMP"/>
    <s v="DGS"/>
    <s v="AO"/>
    <s v="NEW SALES"/>
    <m/>
    <s v="Completed (PS)"/>
    <s v="DGS-B2B TREG"/>
    <d v="2026-08-01T10:31:10"/>
    <d v="2026-08-01T15:39:14"/>
    <n v="69355460"/>
    <m/>
    <n v="172611786047"/>
    <s v="UPTD-UPPRD WILAYAH V CABANG DOMPU"/>
    <s v="ODP-DMP-FAE/32"/>
    <s v="WO060628153"/>
    <m/>
    <m/>
    <m/>
    <n v="118.46000189211"/>
    <n v="-8.5314708692604206"/>
    <s v="DGS HSI |TREG 3 | IRAWATI | 960251|85242810198/82191978182|UPTD-UPPRD WILAYAH V CABANG DOMPU|Indibiz 100mbps 1:1 netmonk"/>
    <s v="Account Manager"/>
    <m/>
    <m/>
    <m/>
    <m/>
    <m/>
    <m/>
    <m/>
    <m/>
    <s v="Management Janji"/>
    <s v="call by phone"/>
    <s v="FCC"/>
    <d v="2026-01-08T10:39:46"/>
    <m/>
    <m/>
    <s v="PS"/>
    <s v="DMP"/>
    <s v="NETMONK"/>
    <n v="20260801"/>
    <s v="Completed"/>
    <s v="- 11_11464;Biaya PSB ~ 11[0]  - E23046;E23046 ~ ES23 - Paket HSI Bisnis[0]  - E23046~null~E23046_UNL;UNL ~ Internet-Link Unlimited Internet Usage ~ E23046[0]  - E23046~null~44877;E23046||11||Abodemen 0[0]  - E23046~null~E23046_UNL;UNL ~ Internet-Link Unli"/>
    <s v="INDIBIZ"/>
    <m/>
    <m/>
    <d v="1970-01-01T07:00:00"/>
    <s v="call by phone"/>
    <n v="2026"/>
    <n v="8"/>
    <n v="1"/>
    <d v="2026-08-01T00:00:00"/>
    <n v="20665.708333333332"/>
    <x v="2"/>
    <x v="4"/>
  </r>
  <r>
    <n v="2660"/>
    <n v="1002520854"/>
    <n v="3"/>
    <x v="6"/>
    <n v="5"/>
    <s v="SIDOARJO"/>
    <s v="INNER - JATIM TIMUR"/>
    <s v="KRN"/>
    <s v="REG"/>
    <s v="AO"/>
    <s v="NEW SALES"/>
    <m/>
    <s v="Completed (PS)"/>
    <s v="RBS-Regional 3"/>
    <d v="2026-08-11T17:00:51"/>
    <d v="2026-08-12T16:17:37"/>
    <n v="69363658"/>
    <m/>
    <n v="152331251030"/>
    <s v="CV PATRA PUTRAMAS REDJO"/>
    <s v="ODP-KRN-FBB/11"/>
    <s v="WO061536072"/>
    <m/>
    <m/>
    <m/>
    <n v="112.5865337"/>
    <n v="-7.4237736999999999"/>
    <s v="|MN02627|/CV PATRA PUTRAMAS REDJO/WINBACK 2.0 HSI B2B (1:1) 50MBPS 355RB PSB DISC 70%/-/adi.setiyawan99@gmail.com/ADI SETIYAWAN /08123069191089675853244"/>
    <s v="Sales Force DBS"/>
    <m/>
    <m/>
    <m/>
    <m/>
    <m/>
    <m/>
    <m/>
    <m/>
    <s v="Management Janji"/>
    <s v="2026-08-12 15:00:00|Tanggal pemasangan : 12 AGUSTUS 2026 Jam pemasangan : pagi/siang Info Tambahan : Hubungi pelanggan dulu sebelum ke lokasi terima kasih|40010577|MYDITA"/>
    <s v="FCC"/>
    <d v="2026-11-08T17:10:12"/>
    <d v="2026-08-12T15:00:00"/>
    <m/>
    <s v="PS"/>
    <s v="KRN"/>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15:00:00"/>
    <s v="2026-08-12 15:00:00|Tanggal pemasangan : 12 AGUSTUS 2026 Jam pemasangan : pagi/siang Info Tambahan : Hubungi pelanggan dulu sebelum ke lokasi terima kasih|40010577|MYDITA"/>
    <n v="2026"/>
    <n v="8"/>
    <n v="12"/>
    <d v="2026-08-12T00:00:00"/>
    <n v="-0.625"/>
    <x v="0"/>
    <x v="17"/>
  </r>
  <r>
    <n v="2661"/>
    <n v="1002522843"/>
    <n v="3"/>
    <x v="2"/>
    <n v="5"/>
    <s v="MADIUN"/>
    <s v="BOJONEGORO"/>
    <s v="BJN"/>
    <s v="REG"/>
    <s v="AO"/>
    <s v="NEW SALES"/>
    <s v="1P INET"/>
    <s v="Completed (PS)"/>
    <s v="RBS-Regional 3"/>
    <d v="2026-08-12T16:19:57"/>
    <d v="2026-08-13T14:35:34"/>
    <n v="69364501"/>
    <m/>
    <n v="152609258583"/>
    <s v="SMP NEGERI 6 RUANG LAB 1"/>
    <s v="ODP-BJN-FM/08 FM/D03/08.01"/>
    <s v="WO061611841"/>
    <m/>
    <m/>
    <m/>
    <n v="111.8772115"/>
    <n v="-7.1664307999999899"/>
    <s v="|MC20010|MYIA-006625422237/POI/Ali Safaat /082333813737/srikurniawatiira@gmail.com"/>
    <s v="MYIB_ASSISTANT"/>
    <m/>
    <m/>
    <m/>
    <m/>
    <m/>
    <m/>
    <m/>
    <m/>
    <s v="Management Janji"/>
    <s v="2026-08-14 15:00:00 | Nama Pic : bp Ali Safaat  No Hp Pic : 082333813737 No alt : - Jam Pemasangan : siang  Tanggal Pemasangan : 13 Agustus 2026"/>
    <s v="FCC"/>
    <d v="2026-12-08T16:25:57"/>
    <d v="2026-08-14T15:00:00"/>
    <m/>
    <s v="PS"/>
    <s v="BJN"/>
    <s v="NO ADDON"/>
    <n v="20260813"/>
    <s v="Completed"/>
    <s v="HSI Bisnis Promo HUT Telkom PSB 70% - 50 Mbps"/>
    <s v="INDIBIZ"/>
    <m/>
    <m/>
    <d v="2026-08-14T15:00:00"/>
    <s v="2026-08-14 15:00:00 | Nama Pic : bp Ali Safaat  No Hp Pic : 082333813737 No alt : - Jam Pemasangan : siang  Tanggal Pemasangan : 13 Agustus 2026"/>
    <n v="2026"/>
    <n v="8"/>
    <n v="13"/>
    <d v="2026-08-13T00:00:00"/>
    <n v="-1.625"/>
    <x v="0"/>
    <x v="18"/>
  </r>
  <r>
    <n v="2662"/>
    <n v="1002527421"/>
    <n v="3"/>
    <x v="1"/>
    <n v="5"/>
    <s v="MADURA"/>
    <s v="PAMEKASAN"/>
    <s v="BAB"/>
    <s v="REG"/>
    <s v="AO"/>
    <s v="NEW SALES"/>
    <s v="1P INET"/>
    <s v="Completed (PS)"/>
    <s v="RBS-Regional 3"/>
    <d v="2026-08-14T18:48:56"/>
    <d v="2026-08-15T18:01:40"/>
    <n v="69366458"/>
    <m/>
    <n v="152430203677"/>
    <s v="MAJU SEJAHTERA"/>
    <s v="ODP-BAB-FAB/04 FAB/D01/04.01"/>
    <s v="WO061781753"/>
    <m/>
    <m/>
    <m/>
    <n v="114.096644930541"/>
    <n v="-6.9761302691571601"/>
    <s v="MD|MYDB-20260814265416|DN00001/MN00806|MAJU SEJAHTERA|085748668919"/>
    <s v="MYDIGIBIZPARTNER"/>
    <m/>
    <m/>
    <m/>
    <m/>
    <m/>
    <m/>
    <m/>
    <m/>
    <s v="Management Janji"/>
    <s v="2026-08-15 15:00:00 | Nama Pic : bp fauzi  No Hp Pic : 085748668919 No alt : - Jam Pemasangan : pagi siang  Tanggal Pemasangan : 15 Agustus 2026"/>
    <s v="FCC"/>
    <s v="14-08-2026 18:54:58"/>
    <d v="2026-08-15T15:00:00"/>
    <m/>
    <s v="PS"/>
    <s v="BAB"/>
    <s v="NO ADDON"/>
    <n v="20260815"/>
    <s v="Completed"/>
    <s v="HSI Bisnis Promo HUT Telkom PSB 70% - 300 Mbps"/>
    <s v="INDIBIZ"/>
    <m/>
    <m/>
    <d v="2026-08-15T15:00:00"/>
    <s v="2026-08-15 15:00:00 | Nama Pic : bp fauzi  No Hp Pic : 085748668919 No alt : - Jam Pemasangan : pagi siang  Tanggal Pemasangan : 15 Agustus 2026"/>
    <n v="2026"/>
    <n v="8"/>
    <n v="15"/>
    <d v="2026-08-15T00:00:00"/>
    <n v="-0.625"/>
    <x v="0"/>
    <x v="1"/>
  </r>
  <r>
    <n v="2663"/>
    <n v="1002525862"/>
    <n v="3"/>
    <x v="5"/>
    <n v="5"/>
    <s v="SINGARJA"/>
    <s v="SINGARAJA"/>
    <s v="SRR"/>
    <s v="REG"/>
    <s v="AO"/>
    <s v="NEW SALES"/>
    <s v="1P INET"/>
    <s v="OSS - FALLOUT"/>
    <s v="RBS-Regional 3"/>
    <d v="2026-08-14T10:23:01"/>
    <d v="2026-08-17T08:27:24"/>
    <n v="69365778"/>
    <m/>
    <n v="172425708008"/>
    <s v="Agus Electronik"/>
    <s v="ODP-SRR-FAA/86 FAA/D02/86.01"/>
    <s v="WO061726877"/>
    <m/>
    <m/>
    <m/>
    <n v="114.93952400000001"/>
    <n v="-8.2210669999999997"/>
    <s v="|MN00176|MYIA-067773771401/POI/I Gst. PT. Agus Sudarsana/081936557222/agussudarsanagusti@gmail.com"/>
    <s v="MYIB_ASSISTANT"/>
    <m/>
    <m/>
    <m/>
    <m/>
    <m/>
    <m/>
    <m/>
    <m/>
    <s v="Management Janji"/>
    <s v="2026-08-15 08:00:00 | M Janji : (15/08/2026) jam Pasang : 09:00 Note : hubungi pelanggan jika ingin kelokasi"/>
    <s v="FCC"/>
    <s v="14-08-2026 10:39:51"/>
    <d v="2026-08-15T08:00:00"/>
    <s v="Kendala Teknik"/>
    <s v="FO_WFM"/>
    <s v="SRR"/>
    <s v="NO ADDON"/>
    <m/>
    <s v="Provisioning Failed|WFM|INF009056927|TOF_-8.1125659,115.0923744_odp full"/>
    <s v="HSI Bisnis Promo HUT Telkom PSB 70% - 150 Mbps"/>
    <s v="INDIBIZ"/>
    <m/>
    <m/>
    <d v="2026-08-15T08:00:00"/>
    <s v="2026-08-15 08:00:00 | M Janji : (15/08/2026) jam Pasang : 09:00 Note : hubungi pelanggan jika ingin kelokasi"/>
    <m/>
    <m/>
    <m/>
    <e v="#NUM!"/>
    <e v="#NUM!"/>
    <x v="1"/>
    <x v="34"/>
  </r>
  <r>
    <n v="2664"/>
    <n v="1002505398"/>
    <n v="3"/>
    <x v="0"/>
    <n v="5"/>
    <s v="MATARAM"/>
    <s v="LOMBOK TIMUR UTARA"/>
    <s v="SGG"/>
    <s v="REG"/>
    <s v="AO"/>
    <s v="NEW SALES"/>
    <s v="1P INET"/>
    <s v="102 | FOLLOW UP COMPLETED"/>
    <s v="RBS-Regional 3"/>
    <d v="2026-08-02T17:31:57"/>
    <d v="2026-08-05T10:35:30"/>
    <n v="69357083"/>
    <m/>
    <n v="172604213894"/>
    <s v="Toko Sahrun"/>
    <s v="ODP-SGG-FBA/05 FBA/D01/05.01"/>
    <s v="WO060734754"/>
    <m/>
    <m/>
    <m/>
    <n v="116.497641764581"/>
    <n v="-8.3319874821678201"/>
    <s v="MD|MYDB-20260802264169|SC00001/MC00149|Toko Sahrun|08175764253"/>
    <s v="MYDIGIBIZPARTNER"/>
    <m/>
    <m/>
    <m/>
    <m/>
    <m/>
    <m/>
    <m/>
    <m/>
    <s v="Management Janji"/>
    <s v="2026-08-03 15:00:00 | M Janji : (03/08/2026) jam Pasang : 09:00 Note : hubungi pelanggan jika ingin kelokasi "/>
    <s v="FCC"/>
    <d v="2026-02-08T17:39:40"/>
    <d v="2026-08-03T15:00:00"/>
    <m/>
    <s v="REVOKE"/>
    <s v="SGG"/>
    <s v="NO ADDON"/>
    <m/>
    <s v="Follow Up Revoke Completed, New Order ID : SC1002509994"/>
    <s v="HSI Bisnis Promo HUT Telkom PSB 70% - 150 Mbps"/>
    <s v="INDIBIZ"/>
    <m/>
    <m/>
    <d v="2026-08-03T15:00:00"/>
    <s v="2026-08-03 15:00:00 | M Janji : (03/08/2026) jam Pasang : 09:00 Note : hubungi pelanggan jika ingin kelokasi "/>
    <m/>
    <m/>
    <m/>
    <e v="#NUM!"/>
    <e v="#NUM!"/>
    <x v="1"/>
    <x v="9"/>
  </r>
  <r>
    <n v="2665"/>
    <n v="1002525169"/>
    <n v="3"/>
    <x v="1"/>
    <n v="5"/>
    <s v="MADURA"/>
    <s v="BANGKALAN"/>
    <s v="KPP"/>
    <s v="REG"/>
    <s v="AO"/>
    <s v="NEW SALES"/>
    <s v="1P INET"/>
    <s v="Completed (PS)"/>
    <s v="RBS-Regional 3"/>
    <d v="2026-08-13T18:02:57"/>
    <d v="2026-08-14T17:32:39"/>
    <n v="69365513"/>
    <m/>
    <n v="152437905624"/>
    <s v="Warung sembako madura An-Nur"/>
    <s v="ODP-KPP-FD/46"/>
    <s v="WO061699649"/>
    <m/>
    <m/>
    <m/>
    <n v="113.212201930582"/>
    <n v="-6.8978129848316403"/>
    <s v="MD|MYDB-20260813265258|DN00001/MN00572|Warung sembako madura An-Nur|085334870667"/>
    <s v="MYDIGIBIZPARTNER"/>
    <m/>
    <m/>
    <m/>
    <m/>
    <m/>
    <m/>
    <m/>
    <m/>
    <s v="Management Janji"/>
    <s v="2026-08-14 15:00:00 | M Janji : (14/08/2026) jam Pasang :pagi / siang  Note : hubungi pelanggan jika ingin kelokasi"/>
    <s v="FCC"/>
    <s v="13-08-2026 18:25:15"/>
    <d v="2026-08-14T15:00:00"/>
    <m/>
    <s v="PS"/>
    <s v="KPP"/>
    <s v="NO ADDON"/>
    <n v="20260814"/>
    <s v="Completed"/>
    <s v="HSI Bisnis Promo HUT Telkom PSB 70% - 100 Mbps"/>
    <s v="INDIBIZ"/>
    <m/>
    <m/>
    <d v="2026-08-14T15:00:00"/>
    <s v="2026-08-14 15:00:00 | M Janji : (14/08/2026) jam Pasang :pagi / siang  Note : hubungi pelanggan jika ingin kelokasi"/>
    <n v="2026"/>
    <n v="8"/>
    <n v="14"/>
    <d v="2026-08-14T00:00:00"/>
    <n v="-0.625"/>
    <x v="0"/>
    <x v="1"/>
  </r>
  <r>
    <n v="2666"/>
    <n v="1002513991"/>
    <n v="3"/>
    <x v="0"/>
    <n v="5"/>
    <s v="MATARAM"/>
    <s v="BIMA"/>
    <s v="SIL"/>
    <s v="REG"/>
    <s v="AO"/>
    <s v="NEW SALES"/>
    <s v="1P INET"/>
    <s v="102 | FOLLOW UP COMPLETED"/>
    <s v="RBS-Regional 3"/>
    <d v="2026-08-07T10:01:57"/>
    <d v="2026-08-08T19:01:03"/>
    <n v="69360511"/>
    <m/>
    <n v="172617203047"/>
    <s v="Toko hermansyah"/>
    <s v="ODP-SIL-FAA/22 FAA/D02/22.01"/>
    <s v="WO061140312"/>
    <m/>
    <m/>
    <m/>
    <n v="118.5814791"/>
    <n v="-8.5120611000000004"/>
    <s v="|MN02085|MYIA-013097393547/POI/Hermansyah/087890123319/bimasyamsudin015@gmail.com"/>
    <s v="MYIB_ASSISTANT"/>
    <m/>
    <m/>
    <m/>
    <m/>
    <m/>
    <m/>
    <m/>
    <m/>
    <s v="Management Janji"/>
    <s v="2026-08-08 13:00:00 | Nama Pic : BP HERMANSYAH No Hp Pic : 087890123319 Jam Pemasangan : 08:00 - 12.00 Tanggal Pemasangan : SABTU 08 AGUSTUS 2026 Info Tambahan : Hubungi pelanggan sebelum datang ke lokasi, terima kasih."/>
    <s v="FCC"/>
    <d v="2026-07-08T10:10:08"/>
    <d v="2026-08-08T13:00:00"/>
    <s v="Kendala Lainnya"/>
    <s v="REVOKE"/>
    <s v="SIL"/>
    <s v="NETMONK"/>
    <m/>
    <s v="Follow Up Revoke Completed, New Order ID : SC1002516222"/>
    <s v="HSI Bisnis Bundling Netmonk PSB 70% - 100 Mbps"/>
    <s v="INDIBIZ"/>
    <m/>
    <m/>
    <d v="2026-08-08T13:00:00"/>
    <s v="2026-08-08 13:00:00 | Nama Pic : BP HERMANSYAH No Hp Pic : 087890123319 Jam Pemasangan : 08:00 - 12.00 Tanggal Pemasangan : SABTU 08 AGUSTUS 2026 Info Tambahan : Hubungi pelanggan sebelum datang ke lokasi, terima kasih."/>
    <m/>
    <m/>
    <m/>
    <e v="#NUM!"/>
    <e v="#NUM!"/>
    <x v="1"/>
    <x v="4"/>
  </r>
  <r>
    <n v="2667"/>
    <n v="1002517590"/>
    <n v="3"/>
    <x v="4"/>
    <n v="4"/>
    <s v="PEKALONGAN"/>
    <s v="SLAWI"/>
    <s v="SLW"/>
    <s v="REG"/>
    <s v="AO"/>
    <s v="NEW SALES"/>
    <s v="1P INET"/>
    <s v="102 | FOLLOW UP COMPLETED"/>
    <s v="RBS-Regional 3"/>
    <d v="2026-08-10T12:07:57"/>
    <d v="2026-08-11T16:57:45"/>
    <n v="69362368"/>
    <m/>
    <n v="142283119755"/>
    <s v="PONDOK PESANTREN MA&amp; 39;HAD ARRIFAH TEGAL"/>
    <s v="ODP-SLW-FT/088 FT/D04/088.01"/>
    <s v="WO061385285"/>
    <m/>
    <m/>
    <m/>
    <n v="109.1291394"/>
    <n v="-7.0231688999999999"/>
    <s v="|MN00292|MYIA-007240436981/POI/Masruri/081575144643/rurimas33@gmail.com"/>
    <s v="MYIB_ASSISTANT"/>
    <m/>
    <m/>
    <m/>
    <m/>
    <m/>
    <m/>
    <m/>
    <m/>
    <s v="Management Janji"/>
    <s v="2026-08-11 13:00:00 | Tanggal pemasangan : 11 AGUSTUS 2026 Jam pemasangan : pagi/siang Info Tambahan : Hubungi pelanggan dulu sebelum ke lokasi terima kasih"/>
    <s v="FCC"/>
    <d v="2026-10-08T12:09:56"/>
    <d v="2026-08-11T13:00:00"/>
    <m/>
    <s v="REVOKE"/>
    <s v="SLW"/>
    <s v="NO ADDON"/>
    <m/>
    <s v="Follow Up Revoke Completed, New Order ID : SC1002520843"/>
    <s v="HSI Bisnis Promo HUT Telkom PSB 70% - 50 Mbps"/>
    <s v="INDIBIZ"/>
    <m/>
    <m/>
    <d v="2026-08-11T13:00:00"/>
    <s v="2026-08-11 13:00:00 | Tanggal pemasangan : 11 AGUSTUS 2026 Jam pemasangan : pagi/siang Info Tambahan : Hubungi pelanggan dulu sebelum ke lokasi terima kasih"/>
    <m/>
    <m/>
    <m/>
    <e v="#NUM!"/>
    <e v="#NUM!"/>
    <x v="1"/>
    <x v="3"/>
  </r>
  <r>
    <n v="2668"/>
    <n v="1002526204"/>
    <n v="3"/>
    <x v="4"/>
    <n v="4"/>
    <s v="SEMARANG"/>
    <s v="INNER - SEMARANG JATENG UTARA"/>
    <s v="GNK"/>
    <s v="REG"/>
    <s v="AO"/>
    <s v="NEW SALES"/>
    <m/>
    <s v="Completed (PS)"/>
    <s v="RBS-Regional 3"/>
    <d v="2026-08-14T11:38:50"/>
    <d v="2026-08-15T12:12:12"/>
    <n v="69365950"/>
    <m/>
    <n v="143424113706"/>
    <s v="PT. YOHANA CITRA MANDIRI"/>
    <s v="ODP-GNK-F01/004"/>
    <s v="WO061783401"/>
    <m/>
    <m/>
    <m/>
    <n v="106.847913583159"/>
    <n v="-6.1762045227519202"/>
    <s v="AMRBS;406295;REG3;UKHIBUL MUKHSININ;YAINAL ARIFIN;081390301235;PSB 100MB 1:1 500K PSB 150K"/>
    <s v="Account Manager"/>
    <m/>
    <m/>
    <m/>
    <m/>
    <m/>
    <m/>
    <m/>
    <m/>
    <s v="Management Janji"/>
    <s v="2026-08-16 08:00:00|Tanggal pemasangan: 27/07/2026 Jam pemasangan : pagi / siang Info Tambahan : Hubungi pelanggan dulu sebelum ke lokasi. terima kasih|40951377|MYDITA"/>
    <s v="FCC"/>
    <s v="14-08-2026 11:39:52"/>
    <d v="2026-08-16T08:00:00"/>
    <m/>
    <s v="PS"/>
    <s v="GNK"/>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Tanggal pemasangan: 27/07/2026 Jam pemasangan : pagi / siang Info Tambahan : Hubungi pelanggan dulu sebelum ke lokasi. terima kasih|40951377|MYDITA"/>
    <n v="2026"/>
    <n v="8"/>
    <n v="15"/>
    <d v="2026-08-15T00:00:00"/>
    <n v="-1.3333333333357587"/>
    <x v="0"/>
    <x v="3"/>
  </r>
  <r>
    <n v="2669"/>
    <n v="1002521375"/>
    <n v="3"/>
    <x v="4"/>
    <n v="4"/>
    <s v="PEKALONGAN"/>
    <s v="SLAWI"/>
    <s v="ADW"/>
    <s v="REG"/>
    <s v="AO"/>
    <s v="NEW SALES"/>
    <s v="1P INET"/>
    <s v="Completed (PS)"/>
    <s v="RBS-Regional 3"/>
    <d v="2026-08-12T09:22:57"/>
    <d v="2026-08-12T19:01:46"/>
    <n v="69363890"/>
    <m/>
    <n v="146282105545"/>
    <s v="SPBU SINGKIL"/>
    <s v="ODP-ADW-FE/084"/>
    <s v="WO061557351"/>
    <m/>
    <m/>
    <m/>
    <n v="109.12540799999999"/>
    <n v="-6.9307619999999996"/>
    <s v="|MN00292|MYIA-032055336255/POI/Antoro/081226068687/spbusingkil@gmail.com"/>
    <s v="MYIB_ASSISTANT"/>
    <m/>
    <m/>
    <m/>
    <m/>
    <m/>
    <m/>
    <m/>
    <m/>
    <s v="Management Janji"/>
    <s v="2026-08-13 08:00:00 | Nama Pic : BP ANTORO No Hp Pic : 081226068687 Jam Pemasangan : 08:00 - 12.00 Tanggal Pemasangan : KAMIS 13 AGUSTUS 2026 Info Tambahan : Hubungi pelanggan sebelum datang ke lokasi"/>
    <s v="FCC"/>
    <d v="2026-12-08T09:40:31"/>
    <d v="2026-08-13T08:00:00"/>
    <m/>
    <s v="PS"/>
    <s v="ADW"/>
    <s v="NO ADDON"/>
    <n v="20260812"/>
    <s v="Completed"/>
    <s v="HSI Bisnis Promo HUT Telkom PSB 70% - 100 Mbps"/>
    <s v="INDIBIZ"/>
    <m/>
    <m/>
    <d v="2026-08-13T08:00:00"/>
    <s v="2026-08-13 08:00:00 | Nama Pic : BP ANTORO No Hp Pic : 081226068687 Jam Pemasangan : 08:00 - 12.00 Tanggal Pemasangan : KAMIS 13 AGUSTUS 2026 Info Tambahan : Hubungi pelanggan sebelum datang ke lokasi"/>
    <n v="2026"/>
    <n v="8"/>
    <n v="12"/>
    <d v="2026-08-12T00:00:00"/>
    <n v="-1.3333333333357587"/>
    <x v="0"/>
    <x v="3"/>
  </r>
  <r>
    <n v="2670"/>
    <n v="1002511690"/>
    <n v="3"/>
    <x v="0"/>
    <n v="5"/>
    <s v="MATARAM"/>
    <s v="SUMBAWA"/>
    <s v="MLK"/>
    <s v="DPS"/>
    <s v="AO"/>
    <s v="NEW SALES"/>
    <m/>
    <s v="Completed (PS)"/>
    <s v="DPS-Property &amp; Resources"/>
    <d v="2026-08-06T09:57:56"/>
    <d v="2026-08-06T13:26:56"/>
    <n v="69352623"/>
    <m/>
    <n v="172608206214"/>
    <s v="AMNT Townsite 2 D45"/>
    <s v="ODP-MLK-FAC/13"/>
    <s v="WO061048851"/>
    <m/>
    <m/>
    <m/>
    <n v="116.76226749999999"/>
    <n v="-8.9674847999999994"/>
    <s v="DSS HSI | WILHELMI A IDRIS | 970167 | TREG 3 | AMNT Townsite 2 D45SYAHRUL ALQADRI| 081237399497 | PSB 2P INET TV 20MBPS"/>
    <s v="Account Manager"/>
    <m/>
    <m/>
    <m/>
    <m/>
    <m/>
    <m/>
    <m/>
    <m/>
    <s v="Management Janji"/>
    <s v="ao"/>
    <s v="FCC"/>
    <d v="2026-06-08T10:10:02"/>
    <m/>
    <m/>
    <s v="PS"/>
    <s v="MLK"/>
    <s v="NO ADDON"/>
    <n v="20260806"/>
    <s v="Completed"/>
    <s v="- E23015;E23015 ~ ES23 - Perangkat ONT[0]  - E23015~null~44292;E23015||11||Abodemen 0[0]  - E23015~null~E23015_SWONT;SWONT ~ Biaya Sewa ONT ~ E23015[30000]  - E24058;E24058 ~ ES24 - Paket HSI Bisnis (HSIEF) Khusus Winback[0]  - E24058~null~103819;E24058||"/>
    <s v="INDIBIZ"/>
    <m/>
    <m/>
    <d v="1970-01-01T07:00:00"/>
    <s v="ao"/>
    <n v="2026"/>
    <n v="8"/>
    <n v="6"/>
    <d v="2026-08-06T00:00:00"/>
    <n v="20670.708333333332"/>
    <x v="2"/>
    <x v="0"/>
  </r>
  <r>
    <n v="2671"/>
    <n v="1002510598"/>
    <n v="3"/>
    <x v="5"/>
    <n v="5"/>
    <s v="DENPASAR"/>
    <s v="SANUR"/>
    <s v="KLM"/>
    <s v="REG"/>
    <s v="AO"/>
    <s v="NEW SALES"/>
    <m/>
    <s v="Completed (PS)"/>
    <s v="RBS-Regional 3"/>
    <d v="2026-08-05T13:41:08"/>
    <d v="2026-08-06T08:31:18"/>
    <n v="69357309"/>
    <m/>
    <n v="172401793397"/>
    <s v="PT POHON BIRU JAYA"/>
    <s v="ODP-KLM-FN/01"/>
    <s v="WO060988934"/>
    <m/>
    <m/>
    <m/>
    <n v="115.2385"/>
    <n v="-8.6734000000000009"/>
    <s v="|MN01984|MYIA-050116075476/POI/Rezza/08170904091/fina.finance@sozoskinclinic.com"/>
    <s v="Sales Force DBS"/>
    <m/>
    <m/>
    <m/>
    <m/>
    <m/>
    <m/>
    <m/>
    <m/>
    <s v="Management Janji"/>
    <s v="2026-08-04 08:00:00 | M Janji : 4 agustus 2026  jam Pasang : pagi siang  Note : hubungi pelanggan jika ingin kelokasi"/>
    <s v="FCC"/>
    <d v="2026-05-08T13:54:46"/>
    <m/>
    <m/>
    <s v="PS"/>
    <s v="KLM"/>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5T07:00:00"/>
    <s v="2026-08-04 08:00:00 | M Janji : 4 agustus 2026  jam Pasang : pagi siang  Note : hubungi pelanggan jika ingin kelokasi"/>
    <n v="2026"/>
    <n v="8"/>
    <n v="6"/>
    <d v="2026-08-06T00:00:00"/>
    <n v="0.70833333333575865"/>
    <x v="0"/>
    <x v="12"/>
  </r>
  <r>
    <n v="2672"/>
    <n v="1002511623"/>
    <n v="3"/>
    <x v="3"/>
    <n v="4"/>
    <s v="PURWOKERTO"/>
    <s v="CILACAP"/>
    <s v="GML"/>
    <s v="REG"/>
    <s v="AO"/>
    <s v="NEW SALES"/>
    <m/>
    <s v="CANCEL COMPLETED"/>
    <s v="RBS-Regional 3"/>
    <d v="2026-08-06T09:42:33"/>
    <d v="2026-08-10T02:01:05"/>
    <n v="69359649"/>
    <m/>
    <n v="141362105046"/>
    <s v="SPBU KARANGKANDRI CILACAP"/>
    <s v="ODP-GML-FL/025"/>
    <m/>
    <m/>
    <m/>
    <m/>
    <n v="109.090851681036"/>
    <n v="-7.66257153173835"/>
    <s v=" SA; MC80043 ; TIWI  ; TREG3 ; CILACAP ;PSB 1S HSI BISNIS PROMO 50 MB; SPBU KARANGKANDRI CILACAP; INDRA PRASETYO/ 081391637110 ; indraprasetyob7@gmail.com  "/>
    <s v="Sales Profesional"/>
    <m/>
    <m/>
    <m/>
    <m/>
    <m/>
    <m/>
    <m/>
    <m/>
    <m/>
    <m/>
    <m/>
    <d v="2026-06-08T09:55:05"/>
    <m/>
    <m/>
    <s v="REJECT_FCC"/>
    <s v="GML"/>
    <s v="NO ADDON"/>
    <m/>
    <s v="Order dicancel oleh SYSTEM remark : CANCEL ORDER by System : pelanggan belum melakukan upload dokumen melebihi 3 hari"/>
    <s v="- 11_11446;Biaya PSB HSI EBIS Tunai di Depan ~ 11[150000]  - E25060;E25060 ~ ES25 - Paket HSI Bisnis (HSIE) Khusus Winback 2.0[0]  - E25060~null~E25060_UNL;UNL ~ Internet-Link Unlimited Internet Usage ~ E25060[0]  - E25060~null~105343;E25060||11||Abodemen"/>
    <s v="INDIBIZ"/>
    <m/>
    <s v="Order dicancel oleh SYSTEM remark : CANCEL ORDER by System : pelanggan belum melakukan upload dokumen melebihi 3 hari"/>
    <m/>
    <m/>
    <m/>
    <m/>
    <m/>
    <e v="#NUM!"/>
    <e v="#NUM!"/>
    <x v="1"/>
    <x v="3"/>
  </r>
  <r>
    <n v="2673"/>
    <n v="1002509821"/>
    <n v="3"/>
    <x v="6"/>
    <n v="5"/>
    <s v="SIDOARJO"/>
    <s v="INNER - JATIM TIMUR"/>
    <s v="KRN"/>
    <s v="REG"/>
    <s v="AO"/>
    <s v="NEW SALES"/>
    <m/>
    <s v="102 | FOLLOW UP COMPLETED"/>
    <s v="RBS-Regional 3"/>
    <d v="2026-08-05T09:47:09"/>
    <d v="2026-08-14T09:09:53"/>
    <n v="69358844"/>
    <m/>
    <n v="152331250913"/>
    <s v="MI NURUL ULUM AULA"/>
    <s v="ODP-KRN-FAF/40"/>
    <s v="WO061061447"/>
    <m/>
    <m/>
    <m/>
    <n v="112.62424470000001"/>
    <n v="-7.4491252000000001"/>
    <s v="|MN00370|/MI NURUL ULUM AULA/WINBACK 2.0 HSI B2B (1:1) 100MBPS 535RB PSB DISC 70%//111muchlissh@gmail.com/MUHAMMAD MUCHLIS/89504592018"/>
    <s v="Sales Force DBS"/>
    <m/>
    <m/>
    <m/>
    <m/>
    <m/>
    <m/>
    <m/>
    <m/>
    <s v="Management Janji"/>
    <s v="2026-08-07 08:00:00|Tanggal pemasangan: 6/08/2026 Jam pemasangan : pagi / siang Info Tambahan : Hubungi pelanggan dulu sebelum ke lokasi. terima kasih|40010577|MYDITA"/>
    <s v="FCC"/>
    <d v="2026-05-08T09:55:13"/>
    <d v="2026-08-07T08:00:00"/>
    <s v="Kendala Teknik"/>
    <s v="REVOKE"/>
    <s v="KRN"/>
    <s v="NO ADDON"/>
    <m/>
    <s v="Follow Up Revoke Completed, New Order ID : SC1002525562"/>
    <s v="- 11_11446;Biaya PSB HSI EBIS Tunai di Depan ~ 11[150000]  - SP_NOSS;SP_NOSS ~ Internet NOSS Multispeed Network[0]  - SP_NOSS;SP_NOSS ~ Internet NOSS Multispeed Network[0]  - E23015;E23015 ~ ES23 - Perangkat ONT[0]  - E23015~null~44292;E23015||11||Abodeme"/>
    <s v="INDIBIZ"/>
    <m/>
    <m/>
    <d v="2026-08-07T08:00:00"/>
    <s v="2026-08-07 08:00:00|Tanggal pemasangan: 6/08/2026 Jam pemasangan : pagi / siang Info Tambahan : Hubungi pelanggan dulu sebelum ke lokasi. terima kasih|40010577|MYDITA"/>
    <m/>
    <m/>
    <m/>
    <e v="#NUM!"/>
    <e v="#NUM!"/>
    <x v="1"/>
    <x v="17"/>
  </r>
  <r>
    <n v="2674"/>
    <n v="1002516799"/>
    <n v="3"/>
    <x v="1"/>
    <n v="5"/>
    <s v="MADURA"/>
    <s v="BANGKALAN"/>
    <s v="OMB"/>
    <s v="REG"/>
    <s v="AO"/>
    <s v="NEW SALES"/>
    <s v="1P INET"/>
    <s v="Completed (PS)"/>
    <s v="RBS-Regional 3"/>
    <d v="2026-08-10T08:23:56"/>
    <d v="2026-08-10T18:44:58"/>
    <n v="69362047"/>
    <m/>
    <n v="152438901628"/>
    <s v="SMA Takhassus Alquran"/>
    <s v="ODP-OMB-FB/48 FB/D05/48.01"/>
    <s v="WO061356683"/>
    <m/>
    <m/>
    <m/>
    <n v="113.347449973225"/>
    <n v="-7.0618371538331601"/>
    <s v="MD|MYDB-20260809264831|DN00001/MN00572|SMA Takhassus Alquran|087763212518"/>
    <s v="MYDIGIBIZPARTNER"/>
    <m/>
    <m/>
    <m/>
    <m/>
    <m/>
    <m/>
    <m/>
    <m/>
    <s v="Management Janji"/>
    <s v="2026-08-11 08:00:00 | Tanggal pemasangan :11/08/2026 Jam pemasangan : pagi Info Tambahan : Hubungi pelanggan dulu sebelum ke lokasi terima kasih."/>
    <s v="FCC"/>
    <d v="2026-10-08T08:40:06"/>
    <d v="2026-08-11T08:00:00"/>
    <m/>
    <s v="PS"/>
    <s v="OMB"/>
    <s v="NETMONK"/>
    <n v="20260810"/>
    <s v="Completed"/>
    <s v="HSI Bisnis Bundling Netmonk Promo 2026 PSB 70% - 300 Mbps"/>
    <s v="INDIBIZ"/>
    <m/>
    <m/>
    <d v="2026-08-11T08:00:00"/>
    <s v="2026-08-11 08:00:00 | Tanggal pemasangan :11/08/2026 Jam pemasangan : pagi Info Tambahan : Hubungi pelanggan dulu sebelum ke lokasi terima kasih."/>
    <n v="2026"/>
    <n v="8"/>
    <n v="10"/>
    <d v="2026-08-10T00:00:00"/>
    <n v="-1.3333333333357587"/>
    <x v="0"/>
    <x v="1"/>
  </r>
  <r>
    <n v="2675"/>
    <n v="1002525297"/>
    <n v="3"/>
    <x v="1"/>
    <n v="5"/>
    <s v="SBY SELATAN"/>
    <s v="MANYAR"/>
    <s v="MYR"/>
    <s v="REG"/>
    <s v="AO"/>
    <s v="NEW SALES"/>
    <m/>
    <s v="100 | REVOKE COMPLETED"/>
    <s v="RBS-Regional 3"/>
    <d v="2026-08-13T20:04:25"/>
    <d v="2026-08-14T08:29:28"/>
    <n v="69361781"/>
    <m/>
    <n v="152303248561"/>
    <s v="PT ROYAL TATA VISINDO"/>
    <s v="ODP-MYR-FJV/05"/>
    <s v="WO061706579"/>
    <m/>
    <m/>
    <m/>
    <n v="112.78255263"/>
    <n v="-7.2667680749999999"/>
    <s v="MD|MYDB-20260807264677|DN00001/MN02094|PT ROYAL TATA VISINDO|081132018899"/>
    <s v="MYDIGIBIZPARTNER"/>
    <m/>
    <m/>
    <m/>
    <m/>
    <m/>
    <m/>
    <m/>
    <m/>
    <s v="Management Janji"/>
    <s v="2026-08-12 15:00:00 | Nama PIC:  bu novia  No HP: 085738296680  Alt:  Tanggal: 12/8/2026  Jam Pasang: Sore  Note: Hubungi sebelum ke lokasi, terimakasih."/>
    <s v="FCC"/>
    <s v="13-08-2026 20:10:16"/>
    <m/>
    <s v="Kendala Pelanggan"/>
    <s v="REVOKE"/>
    <s v="MYR"/>
    <s v="NO ADDON"/>
    <m/>
    <s v="Revoke Completed"/>
    <s v="- 11_11446;Biaya PSB HSI EBIS Tunai di Depan ~ 11[150000]  - SP_NOSS;SP_NOSS ~ Internet NOSS Multispeed Network[0]  - SP_NOSS;SP_NOSS ~ Internet NOSS Multispeed Network[0]  - E25060;E25060 ~ ES25 - Paket HSI Bisnis (HSIE) Khusus Winback 2.0[0]  - E25060~n"/>
    <s v="INDIBIZ"/>
    <m/>
    <m/>
    <d v="2026-08-13T07:00:00"/>
    <s v="2026-08-12 15:00:00 | Nama PIC:  bu novia  No HP: 085738296680  Alt:  Tanggal: 12/8/2026  Jam Pasang: Sore  Note: Hubungi sebelum ke lokasi, terimakasih."/>
    <m/>
    <m/>
    <m/>
    <e v="#NUM!"/>
    <e v="#NUM!"/>
    <x v="1"/>
    <x v="8"/>
  </r>
  <r>
    <n v="2676"/>
    <n v="1002507239"/>
    <n v="3"/>
    <x v="6"/>
    <n v="5"/>
    <s v="SIDOARJO"/>
    <s v="MOJOKERTO"/>
    <s v="MJS"/>
    <s v="REG"/>
    <s v="AO"/>
    <s v="NEW SALES"/>
    <m/>
    <s v="OSS - FALLOUT"/>
    <s v="RBS-Regional 3"/>
    <d v="2026-08-04T10:05:13"/>
    <d v="2026-08-13T15:32:19"/>
    <n v="69358024"/>
    <m/>
    <n v="152330220670"/>
    <s v="PT. INOCYCLE TECHNOLOGI GROUP CAB MOJOKERTO"/>
    <s v="ODP-MJS-FC/20"/>
    <s v="WO060869490"/>
    <m/>
    <m/>
    <m/>
    <n v="112.5595477"/>
    <n v="-7.5436052"/>
    <s v="|MN00518|/PT. INOCYCLE TECHNOLOGI GROUP CAB MOJOKERTO /WINBACK 2.0 HSI B2B (1:1) 100MBPS 535RB PSB DISC 70%//mokhamadcahyono200597@gmail.com/MOKHAMAD CAHYONO/85700111264"/>
    <s v="Sales Force DBS"/>
    <m/>
    <m/>
    <m/>
    <m/>
    <m/>
    <m/>
    <m/>
    <m/>
    <s v="Management Janji"/>
    <s v="2026-08-05 08:00:00|M Janji : (05/08/2026) jam Pasang : 09:00 Note : hubungi pelanggan jika ingin kelokasi|40961370|MYDITA"/>
    <s v="FCC"/>
    <d v="2026-04-08T10:10:33"/>
    <d v="2026-08-05T08:00:00"/>
    <s v="Kendala Pelanggan"/>
    <s v="FO_WFM"/>
    <s v="MJS"/>
    <s v="NO ADDON"/>
    <m/>
    <s v="Provisioning Failed|WFM|INF009037473|ODP FULL"/>
    <s v="- 11_11446;Biaya PSB HSI EBIS Tunai di Depan ~ 11[150000]  - SP_NOSS;SP_NOSS ~ Internet NOSS Multispeed Network[0]  - SP_NOSS;SP_NOSS ~ Internet NOSS Multispeed Network[0]  - E23015;E23015 ~ ES23 - Perangkat ONT[0]  - E23015~null~44292;E23015||11||Abodeme"/>
    <s v="INDIBIZ"/>
    <m/>
    <m/>
    <d v="2026-08-05T08:00:00"/>
    <s v="2026-08-05 08:00:00|M Janji : (05/08/2026) jam Pasang : 09:00 Note : hubungi pelanggan jika ingin kelokasi|40961370|MYDITA"/>
    <m/>
    <m/>
    <m/>
    <e v="#NUM!"/>
    <e v="#NUM!"/>
    <x v="1"/>
    <x v="19"/>
  </r>
  <r>
    <n v="2677"/>
    <n v="1002517668"/>
    <n v="3"/>
    <x v="2"/>
    <n v="5"/>
    <s v="MALANG"/>
    <s v="BATU"/>
    <s v="BLB"/>
    <s v="REG"/>
    <s v="AO"/>
    <s v="NEW SALES"/>
    <m/>
    <s v="Completed (PS)"/>
    <s v="RBS-Regional 3"/>
    <d v="2026-08-10T12:57:06"/>
    <d v="2026-08-10T14:19:34"/>
    <n v="69361415"/>
    <m/>
    <n v="152702232179"/>
    <s v="CV Smart Artha Muda"/>
    <s v="ODP-BLB-FBD/01"/>
    <s v="WO061392707"/>
    <m/>
    <m/>
    <m/>
    <n v="112.6529309"/>
    <n v="-7.9227030999999997"/>
    <s v="|MC20057|MYIA-030570485283/POI/Nurul Fatimah/085804286006/smartarthamuda@gmail.com"/>
    <s v="Sales Profesional"/>
    <m/>
    <m/>
    <m/>
    <m/>
    <m/>
    <m/>
    <m/>
    <m/>
    <s v="Management Janji"/>
    <s v="2026-08-09 13:00:00 | Nama PIC: bu nurul   Notel: 085804286006  Alt: -   Tanggal: 9/8/2026  Jam Pasang: Siang  Note: Hubungi pelanggan sebelum ke lokasi, terima kasih.  "/>
    <s v="FCC"/>
    <d v="2026-10-08T13:09:48"/>
    <m/>
    <m/>
    <s v="PS"/>
    <s v="BLB"/>
    <s v="NO ADDON"/>
    <n v="20260810"/>
    <s v="Completed"/>
    <s v="- SP_NOSS;SP_NOSS ~ Internet NOSS Multispeed Network[0]  - SP_NOSS;SP_NOSS ~ Internet NOSS Multispeed Network[0]  - E23015;E23015 ~ ES23 - Perangkat ONT[0]  - E23015~null~44292;E23015||11||Abodemen 0[0]  - E23015~null~E23015_SWONTPREM;SWONTPREM ~ Biaya Se"/>
    <s v="INDIBIZ"/>
    <m/>
    <m/>
    <d v="2026-08-10T07:00:00"/>
    <s v="2026-08-09 13:00:00 | Nama PIC: bu nurul   Notel: 085804286006  Alt: -   Tanggal: 9/8/2026  Jam Pasang: Siang  Note: Hubungi pelanggan sebelum ke lokasi, terima kasih.  "/>
    <n v="2026"/>
    <n v="8"/>
    <n v="10"/>
    <d v="2026-08-10T00:00:00"/>
    <n v="-0.29166666666424135"/>
    <x v="0"/>
    <x v="11"/>
  </r>
  <r>
    <n v="2678"/>
    <n v="1002509462"/>
    <n v="3"/>
    <x v="2"/>
    <n v="5"/>
    <s v="KEDIRI"/>
    <s v="BLITAR"/>
    <s v="SNT"/>
    <s v="REG"/>
    <s v="AO"/>
    <s v="NEW SALES"/>
    <s v="1P INET"/>
    <s v="Completed (PS)"/>
    <s v="RBS-Regional 3"/>
    <d v="2026-08-04T19:14:56"/>
    <d v="2026-08-05T18:34:10"/>
    <n v="69358694"/>
    <m/>
    <n v="152736209282"/>
    <s v="SPBU 54.661.22 CV TONGKOL MAS"/>
    <s v="ODP-SNT-FA/05 FA/D01/05.01"/>
    <s v="WO060933269"/>
    <m/>
    <m/>
    <m/>
    <n v="112.012428"/>
    <n v="-8.0506139999999995"/>
    <s v="|MN02734|MYIA-016250997928/POI/WIWIK SULASTRIONINGSIH/081515700168/spbu.tongkolmas@gmail.com"/>
    <s v="MYIB_ASSISTANT"/>
    <m/>
    <m/>
    <m/>
    <m/>
    <m/>
    <m/>
    <m/>
    <m/>
    <s v="Management Janji"/>
    <s v="2026-08-06 08:00:00 | Nama Pic : bu ilma  No Hp Pic : 081515700168 No alt : - Jam Pemasangan : siang  Tanggal Pemasangan : 5 Agustus 2026"/>
    <s v="FCC"/>
    <d v="2026-04-08T19:25:12"/>
    <d v="2026-08-06T08:00:00"/>
    <m/>
    <s v="PS"/>
    <s v="SNT"/>
    <s v="NO ADDON"/>
    <n v="20260805"/>
    <s v="Completed"/>
    <s v="HSI Bisnis Basic Promo HUT Telkom PSB 70% - 50 Mbps"/>
    <s v="INDIBIZ"/>
    <m/>
    <m/>
    <d v="2026-08-06T08:00:00"/>
    <s v="2026-08-06 08:00:00 | Nama Pic : bu ilma  No Hp Pic : 081515700168 No alt : - Jam Pemasangan : siang  Tanggal Pemasangan : 5 Agustus 2026"/>
    <n v="2026"/>
    <n v="8"/>
    <n v="5"/>
    <d v="2026-08-05T00:00:00"/>
    <n v="-1.3333333333357587"/>
    <x v="0"/>
    <x v="28"/>
  </r>
  <r>
    <n v="2679"/>
    <n v="1002525397"/>
    <n v="3"/>
    <x v="7"/>
    <n v="4"/>
    <s v="KUDUS"/>
    <s v="BLORA"/>
    <s v="CEP"/>
    <s v="REG"/>
    <s v="AO"/>
    <s v="NEW SALES"/>
    <s v="1P INET"/>
    <s v="Completed (PS)"/>
    <s v="RBS-Regional 3"/>
    <d v="2026-08-14T07:35:57"/>
    <d v="2026-08-15T18:43:15"/>
    <n v="69365582"/>
    <m/>
    <n v="142552107775"/>
    <s v="SMK MUHAMMADIYAH 2 CEPU"/>
    <s v="ODP-CEP-FH/091 FH/D09/091.01"/>
    <s v="WO061712973"/>
    <m/>
    <m/>
    <m/>
    <n v="111.58344510000001"/>
    <n v="-7.1494935999999996"/>
    <s v="|MC60138|MYIA-050155793559/POI/suharto/081575430880/suhartost71@gmail.com"/>
    <s v="MYIB_ASSISTANT"/>
    <m/>
    <m/>
    <m/>
    <m/>
    <m/>
    <m/>
    <m/>
    <m/>
    <s v="Management Janji"/>
    <s v="2026-08-15 08:00:00 | Waktu pemasangan : 15 agustus 2026 Jam pemasangan : 08.00 - 12.00 Info Tambahan : Hubungi pelanggan dulu sebelum ke lokasi terimakasih "/>
    <s v="FCC"/>
    <s v="14-08-2026 07:39:51"/>
    <d v="2026-08-15T08:00:00"/>
    <m/>
    <s v="PS"/>
    <s v="CEP"/>
    <s v="NO ADDON"/>
    <n v="20260815"/>
    <s v="Completed"/>
    <s v="HSI Bisnis Promo HUT Telkom PSB 70% - 300 Mbps"/>
    <s v="INDIBIZ"/>
    <m/>
    <m/>
    <d v="2026-08-15T08:00:00"/>
    <s v="2026-08-15 08:00:00 | Waktu pemasangan : 15 agustus 2026 Jam pemasangan : 08.00 - 12.00 Info Tambahan : Hubungi pelanggan dulu sebelum ke lokasi terimakasih "/>
    <n v="2026"/>
    <n v="8"/>
    <n v="15"/>
    <d v="2026-08-15T00:00:00"/>
    <n v="-0.33333333333575865"/>
    <x v="0"/>
    <x v="3"/>
  </r>
  <r>
    <n v="2680"/>
    <n v="1002510594"/>
    <n v="3"/>
    <x v="3"/>
    <n v="4"/>
    <s v="YOGYAKARTA"/>
    <s v="SLEMAN"/>
    <s v="GOD"/>
    <s v="REG"/>
    <s v="AO"/>
    <s v="NEW SALES"/>
    <m/>
    <s v="MYDITA - GAGAL SEND CARING UNSC"/>
    <s v="RBS-Regional 3"/>
    <d v="2026-08-05T13:38:36"/>
    <d v="2026-08-06T13:45:02"/>
    <n v="69359162"/>
    <m/>
    <n v="146136130059"/>
    <s v="SMP N 4 SENTOLO"/>
    <m/>
    <m/>
    <m/>
    <m/>
    <m/>
    <n v="110.246213"/>
    <n v="-7.8644360000000004"/>
    <s v="|MC80063|/Muhammad Thohar Mahmudi/085725511244/smp4sentolo@gmail.com"/>
    <s v="Sales Profesional"/>
    <m/>
    <m/>
    <m/>
    <m/>
    <m/>
    <m/>
    <m/>
    <m/>
    <m/>
    <m/>
    <m/>
    <d v="2026-05-08T13:39:44"/>
    <m/>
    <m/>
    <m/>
    <s v="GOD"/>
    <s v="NO ADDON"/>
    <m/>
    <s v="MYDITA - GAGAL SEND CARING UNSC"/>
    <s v="- 11_11446;Biaya PSB HSI EBIS Tunai di Depan ~ 11[150000]  - SP_NOSS;SP_NOSS ~ Internet NOSS Multispeed Network[0]  - E25060;E25060 ~ ES25 - Paket HSI Bisnis (HSIE) Khusus Winback 2.0[0]  - E25060~null~E25060_UNL;UNL ~ Internet-Link Unlimited Internet Usa"/>
    <s v="INDIBIZ"/>
    <m/>
    <m/>
    <m/>
    <m/>
    <m/>
    <m/>
    <m/>
    <e v="#NUM!"/>
    <e v="#NUM!"/>
    <x v="1"/>
    <x v="3"/>
  </r>
  <r>
    <n v="2681"/>
    <n v="1002504602"/>
    <n v="3"/>
    <x v="6"/>
    <n v="5"/>
    <s v="SIDOARJO"/>
    <s v="MOJOKERTO"/>
    <s v="MIP"/>
    <s v="REG"/>
    <s v="AO"/>
    <s v="NEW SALES"/>
    <m/>
    <s v="Completed (PS)"/>
    <s v="RBS-Regional 3"/>
    <d v="2026-08-01T13:55:26"/>
    <d v="2026-08-01T19:52:10"/>
    <n v="69356740"/>
    <m/>
    <n v="152313207113"/>
    <s v="METRO BAN"/>
    <s v="ODP-MIP-FH/16"/>
    <s v="WO060657340"/>
    <m/>
    <m/>
    <m/>
    <n v="112.3360168"/>
    <n v="-7.4538650999999998"/>
    <s v="|MN02783|/METRO BAN/WINBACK 2.0 HSI B2B (1:1) 50MBPS 355RB PSB DISC 70%//kamsoupay.coc@gmail.com/SYAFAUDIN/81806603025"/>
    <s v="Sales Force DBS"/>
    <m/>
    <m/>
    <m/>
    <m/>
    <m/>
    <m/>
    <m/>
    <m/>
    <s v="Management Janji"/>
    <s v="2026-08-02 13:00:00|Nama Pic : BP SYAFA No Hp Pic : 081806603025 Jam Pemasangan : 08:00 - 12.00 Tanggal Pemasangan : 03 AGUSTUS 2026 Info Tambahan : Hubungi pelanggan sebelum datang ke lokasi, terima kasih.|YU5156|MYDITA"/>
    <s v="FCC"/>
    <d v="2026-01-08T14:09:52"/>
    <d v="2026-08-02T13:00:00"/>
    <m/>
    <s v="PS"/>
    <s v="MIP"/>
    <s v="NO ADDON"/>
    <n v="20260801"/>
    <s v="Completed"/>
    <s v="- 11_11446;Biaya PSB HSI EBIS Tunai di Depan ~ 11[150000]  - SP_NOSS;SP_NOSS ~ Internet NOSS Multispeed Network[0]  - SP_NOSS;SP_NOSS ~ Internet NOSS Multispeed Network[0]  - E23015;E23015 ~ ES23 - Perangkat ONT[0]  - E23015~null~44292;E23015||11||Abodeme"/>
    <s v="INDIBIZ"/>
    <m/>
    <m/>
    <d v="2026-08-02T13:00:00"/>
    <s v="2026-08-02 13:00:00|Nama Pic : BP SYAFA No Hp Pic : 081806603025 Jam Pemasangan : 08:00 - 12.00 Tanggal Pemasangan : 03 AGUSTUS 2026 Info Tambahan : Hubungi pelanggan sebelum datang ke lokasi, terima kasih.|YU5156|MYDITA"/>
    <n v="2026"/>
    <n v="8"/>
    <n v="1"/>
    <d v="2026-08-01T00:00:00"/>
    <n v="-1.5416666666642413"/>
    <x v="0"/>
    <x v="19"/>
  </r>
  <r>
    <n v="2682"/>
    <n v="1002521935"/>
    <n v="3"/>
    <x v="2"/>
    <n v="5"/>
    <s v="MALANG"/>
    <s v="BATU"/>
    <s v="BLB"/>
    <s v="REG"/>
    <s v="AO"/>
    <s v="NEW SALES"/>
    <s v="1P INET"/>
    <s v="Completed (PS)"/>
    <s v="RBS-Regional 3"/>
    <d v="2026-08-12T12:01:56"/>
    <d v="2026-08-13T13:48:47"/>
    <n v="69364146"/>
    <m/>
    <n v="152702232220"/>
    <s v="Ragali Group"/>
    <s v="ODP-BLB-FAR/76 FAR/D11/76.01"/>
    <s v="WO061574912"/>
    <m/>
    <m/>
    <m/>
    <n v="112.634845"/>
    <n v="-7.9105672"/>
    <s v="|MN00814|MYIA-018217102621/POI/Citra Cholifatus Syaijiah/081233263778/citracholifatus@gmail.com"/>
    <s v="MYIB_ASSISTANT"/>
    <m/>
    <m/>
    <m/>
    <m/>
    <m/>
    <m/>
    <m/>
    <m/>
    <s v="Management Janji"/>
    <s v="2026-08-13 08:00:00 | Tanggal pemasangan :13/08/2026 Jam pemasangan : pagi/siang Info Tambahan : Hubungi pelanggan dulu sebelum ke lokasi terima kasih."/>
    <s v="FCC"/>
    <d v="2026-12-08T12:10:13"/>
    <d v="2026-08-13T08:00:00"/>
    <m/>
    <s v="PS"/>
    <s v="BLB"/>
    <s v="NO ADDON"/>
    <n v="20260813"/>
    <s v="Completed"/>
    <s v="HSI Bisnis Promo HUT Telkom PSB 70% - 100 Mbps"/>
    <s v="INDIBIZ"/>
    <m/>
    <m/>
    <d v="2026-08-13T08:00:00"/>
    <s v="2026-08-13 08:00:00 | Tanggal pemasangan :13/08/2026 Jam pemasangan : pagi/siang Info Tambahan : Hubungi pelanggan dulu sebelum ke lokasi terima kasih."/>
    <n v="2026"/>
    <n v="8"/>
    <n v="13"/>
    <d v="2026-08-13T00:00:00"/>
    <n v="-0.33333333333575865"/>
    <x v="0"/>
    <x v="11"/>
  </r>
  <r>
    <n v="2683"/>
    <n v="1002515938"/>
    <n v="3"/>
    <x v="2"/>
    <n v="5"/>
    <s v="KEDIRI"/>
    <s v="NGANJUK"/>
    <s v="NJK"/>
    <s v="REG"/>
    <s v="AO"/>
    <s v="NEW SALES"/>
    <s v="1P INET"/>
    <s v="100 | REVOKE COMPLETED"/>
    <s v="RBS-Regional 3"/>
    <d v="2026-08-08T13:16:58"/>
    <d v="2026-08-13T10:01:01"/>
    <n v="69361465"/>
    <m/>
    <n v="152611229855"/>
    <s v="SPBU 54.644.01"/>
    <s v="ODP-NJK-FAT/25 FAT/D03/25.01"/>
    <s v="WO061263273"/>
    <m/>
    <m/>
    <m/>
    <n v="112.02078206768201"/>
    <n v="-7.6035256290969002"/>
    <s v="|MN00418|MYIA-046365256536/POI/MOCH JAKUB/085259414873/spbu5.5464401@gmail.com"/>
    <s v="MYIB_ASSISTANT"/>
    <m/>
    <m/>
    <m/>
    <m/>
    <m/>
    <m/>
    <m/>
    <m/>
    <s v="Management Janji"/>
    <s v="2026-08-10 13:00:00 | Nama PIC: bp heri Notel: 085259414873 Alt: -  Tanggal: 10/8/2026 Jam Pasang: Siang Note: Hubungi pelanggan sebelum ke lokasi, terima kasih. "/>
    <s v="FCC"/>
    <d v="2026-08-08T13:25:30"/>
    <d v="2026-08-10T13:00:00"/>
    <s v="Kendala Pelanggan"/>
    <s v="REVOKE"/>
    <s v="NJK"/>
    <s v="NO ADDON"/>
    <m/>
    <s v="Revoke Completed"/>
    <s v="HSI Bisnis Promo HUT Telkom PSB 70% - 100 Mbps Dual Band"/>
    <s v="INDIBIZ"/>
    <m/>
    <m/>
    <d v="2026-08-10T13:00:00"/>
    <s v="2026-08-10 13:00:00 | Nama PIC: bp heri Notel: 085259414873 Alt: -  Tanggal: 10/8/2026 Jam Pasang: Siang Note: Hubungi pelanggan sebelum ke lokasi, terima kasih. "/>
    <m/>
    <m/>
    <m/>
    <e v="#NUM!"/>
    <e v="#NUM!"/>
    <x v="1"/>
    <x v="7"/>
  </r>
  <r>
    <n v="2684"/>
    <n v="1002528246"/>
    <n v="3"/>
    <x v="2"/>
    <n v="5"/>
    <s v="KEDIRI"/>
    <s v="BLITAR"/>
    <s v="SNT"/>
    <s v="REG"/>
    <s v="AO"/>
    <s v="NEW SALES"/>
    <s v="1P INET"/>
    <s v="Completed (PS)"/>
    <s v="RBS-Regional 3"/>
    <d v="2026-08-15T12:43:57"/>
    <d v="2026-08-16T21:06:25"/>
    <n v="69366839"/>
    <m/>
    <n v="152736205289"/>
    <s v="KLINIK GERAI SEHAT BLITAR"/>
    <s v="ODP-SNT-FD/08 FD/D02/08.01"/>
    <s v="WO061818724"/>
    <m/>
    <m/>
    <m/>
    <n v="112.06252098083399"/>
    <n v="-8.0615978573587892"/>
    <s v="MD|MYDB-20260815265460|DC20002/MC20039|KLINIK GERAI SEHAT BLITAR|085607556856"/>
    <s v="MYDIGIBIZPARTNER"/>
    <m/>
    <m/>
    <m/>
    <m/>
    <m/>
    <m/>
    <m/>
    <m/>
    <s v="Management Janji"/>
    <s v="2026-08-16 13:00:00 | Nama PIC:  bu iva  No HP: 085607556856 Alt: Tanggal: 16/08/2026 Jam Pasang: Siang Note: Hubungi sebelum ke lokasi, terimakasih. "/>
    <s v="FCC"/>
    <s v="15-08-2026 12:55:19"/>
    <d v="2026-08-16T13:00:00"/>
    <m/>
    <s v="PS"/>
    <s v="SNT"/>
    <s v="NO ADDON"/>
    <n v="20260816"/>
    <s v="Completed"/>
    <s v="HSI Bisnis Promo HUT Telkom PSB 70% - 150 Mbps"/>
    <s v="INDIBIZ"/>
    <m/>
    <m/>
    <d v="2026-08-16T13:00:00"/>
    <s v="2026-08-16 13:00:00 | Nama PIC:  bu iva  No HP: 085607556856 Alt: Tanggal: 16/08/2026 Jam Pasang: Siang Note: Hubungi sebelum ke lokasi, terimakasih. "/>
    <n v="2026"/>
    <n v="8"/>
    <n v="16"/>
    <d v="2026-08-16T00:00:00"/>
    <n v="-0.54166666666424135"/>
    <x v="0"/>
    <x v="28"/>
  </r>
  <r>
    <n v="2685"/>
    <n v="1002526100"/>
    <n v="3"/>
    <x v="6"/>
    <n v="5"/>
    <s v="PASURUAN"/>
    <s v="PROBOLINGGO"/>
    <s v="KRZ"/>
    <s v="REG"/>
    <s v="AO"/>
    <s v="NEW SALES"/>
    <m/>
    <s v="Completed (PS)"/>
    <s v="RBS-Regional 3"/>
    <d v="2026-08-14T11:18:52"/>
    <d v="2026-08-14T15:26:02"/>
    <n v="69365911"/>
    <m/>
    <n v="152509216317"/>
    <s v="TOKO KELVIN"/>
    <s v="ODP-KRZ-FT/28"/>
    <s v="WO061740862"/>
    <m/>
    <m/>
    <m/>
    <n v="113.3878206"/>
    <n v="-7.8115274000000001"/>
    <s v="|MN00836|/TOKO KELVIN/WINBACK 2.0 HSI B2B (1:1) 100MBPS 535RB PSB DISC 70%//Mohammadkelvin889@gmail.com/MOHAMMAD KELVIN/85259697887"/>
    <s v="Sales Force DBS"/>
    <m/>
    <m/>
    <m/>
    <m/>
    <m/>
    <m/>
    <m/>
    <m/>
    <s v="Management Janji"/>
    <s v="2026-08-15 13:00:00|Nama PIC : Bp Kelvin No HP : 085259697887 No Alt : - M Janji :  15 Agustus 2026 Jam Pasang : Pagi / Siang Note : hubungi pelanggan jika ingin kelokasi|40951378|MYDITA"/>
    <s v="FCC"/>
    <s v="14-08-2026 11:39:52"/>
    <d v="2026-08-15T13:00:00"/>
    <m/>
    <s v="PS"/>
    <s v="KRZ"/>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5T13:00:00"/>
    <s v="2026-08-15 13:00:00|Nama PIC : Bp Kelvin No HP : 085259697887 No Alt : - M Janji :  15 Agustus 2026 Jam Pasang : Pagi / Siang Note : hubungi pelanggan jika ingin kelokasi|40951378|MYDITA"/>
    <n v="2026"/>
    <n v="8"/>
    <n v="14"/>
    <d v="2026-08-14T00:00:00"/>
    <n v="-1.5416666666642413"/>
    <x v="0"/>
    <x v="26"/>
  </r>
  <r>
    <n v="2686"/>
    <n v="1002519992"/>
    <n v="3"/>
    <x v="1"/>
    <n v="5"/>
    <s v="MADURA"/>
    <s v="BANGKALAN"/>
    <s v="ARB"/>
    <s v="REG"/>
    <s v="AO"/>
    <s v="NEW SALES"/>
    <s v="1P INET"/>
    <s v="102 | FOLLOW UP COMPLETED"/>
    <s v="RBS-Regional 3"/>
    <d v="2026-08-11T13:49:57"/>
    <d v="2026-08-14T08:46:29"/>
    <n v="69363363"/>
    <m/>
    <n v="152439202698"/>
    <s v="TOKO LANCAR JAYA"/>
    <s v="ODP-ARB-FD/15 FD/D01/15.01"/>
    <s v="WO061501483"/>
    <m/>
    <m/>
    <m/>
    <n v="112.929484024643"/>
    <n v="-6.9886381653543799"/>
    <s v="MD|MYDB-20260811264962|DN00001/MN00802|TOKO LANCAR JAYA|081937393916"/>
    <s v="MYDIGIBIZPARTNER"/>
    <m/>
    <m/>
    <m/>
    <m/>
    <m/>
    <m/>
    <m/>
    <m/>
    <s v="Management Janji"/>
    <s v="2026-08-12 13:00:00 | M Janji : (12/08/2026) jam Pasang : 09:00 Note : hubungi pelanggan jika ingin kelokasi "/>
    <s v="FCC"/>
    <d v="2026-11-08T13:55:09"/>
    <d v="2026-08-12T13:00:00"/>
    <s v="Kendala Pelanggan"/>
    <s v="REVOKE"/>
    <s v="ARB"/>
    <s v="NO ADDON"/>
    <m/>
    <s v="Follow Up Revoke Completed, New Order ID : SC1002525496"/>
    <s v="HSI Bisnis Promo HUT Telkom PSB 70% - 75 Mbps"/>
    <s v="INDIBIZ"/>
    <m/>
    <m/>
    <d v="2026-08-12T13:00:00"/>
    <s v="2026-08-12 13:00:00 | M Janji : (12/08/2026) jam Pasang : 09:00 Note : hubungi pelanggan jika ingin kelokasi "/>
    <m/>
    <m/>
    <m/>
    <e v="#NUM!"/>
    <e v="#NUM!"/>
    <x v="1"/>
    <x v="1"/>
  </r>
  <r>
    <n v="2687"/>
    <n v="1002513629"/>
    <n v="3"/>
    <x v="2"/>
    <n v="5"/>
    <s v="MALANG"/>
    <s v="KEPANJEN"/>
    <s v="KLJ"/>
    <s v="REG"/>
    <s v="AO"/>
    <s v="NEW SALES"/>
    <s v="1P INET"/>
    <s v="102 | FOLLOW UP COMPLETED"/>
    <s v="RBS-Regional 3"/>
    <d v="2026-08-07T07:38:58"/>
    <d v="2026-08-10T11:19:20"/>
    <n v="69360390"/>
    <m/>
    <n v="152703903455"/>
    <s v="SMPN 4 MALANG"/>
    <s v="ODP-KLJ-FAK/09 KLJ/D01/01.09"/>
    <s v="WO061126821"/>
    <m/>
    <m/>
    <m/>
    <n v="112.6161731"/>
    <n v="-7.9575198"/>
    <s v="|MN01864|MYIA-059563670705/POI/NGATEMAN/087796646626/smpn4malang@yahoo.co.id"/>
    <s v="MYIB_ASSISTANT"/>
    <m/>
    <m/>
    <m/>
    <m/>
    <m/>
    <m/>
    <m/>
    <m/>
    <s v="Management Janji"/>
    <s v="2026-08-08 08:00:00 | telp :087796646626  alt : pagi / siang 10/08/2026 hub sebelum ke lokasi "/>
    <s v="FCC"/>
    <d v="2026-07-08T07:39:45"/>
    <d v="2026-08-08T08:00:00"/>
    <s v="Kendala Lainnya"/>
    <s v="REVOKE"/>
    <s v="KLJ"/>
    <s v="NO ADDON"/>
    <m/>
    <s v="Follow Up Revoke Completed, New Order ID : SC1002517397"/>
    <s v="HSI Bisnis Basic Promo HUT Telkom PSB 70% - 50 Mbps"/>
    <s v="INDIBIZ"/>
    <m/>
    <m/>
    <d v="2026-08-08T08:00:00"/>
    <s v="2026-08-08 08:00:00 | telp :087796646626  alt : pagi / siang 10/08/2026 hub sebelum ke lokasi "/>
    <m/>
    <m/>
    <m/>
    <e v="#NUM!"/>
    <e v="#NUM!"/>
    <x v="1"/>
    <x v="29"/>
  </r>
  <r>
    <n v="2688"/>
    <n v="1002510870"/>
    <n v="3"/>
    <x v="6"/>
    <n v="5"/>
    <s v="JEMBER"/>
    <s v="BANYUWANGI"/>
    <s v="KET"/>
    <s v="REG"/>
    <s v="AO"/>
    <s v="NEW SALES"/>
    <s v="1P INET"/>
    <s v="Completed (PS)"/>
    <s v="RBS-Regional 3"/>
    <d v="2026-08-05T14:44:57"/>
    <d v="2026-08-05T19:22:25"/>
    <n v="69359314"/>
    <m/>
    <n v="152517201804"/>
    <s v="SUMBER TANI"/>
    <s v="ODP-KET-FE/15 FE/D03/15.01"/>
    <s v="WO060996506"/>
    <m/>
    <m/>
    <m/>
    <n v="114.394027143716"/>
    <n v="-8.14936393521719"/>
    <s v="MD|MYDB-20260804264381|DC30004/MC30051|SUMBER TANI|081914838408"/>
    <s v="MYDIGIBIZPARTNER"/>
    <m/>
    <m/>
    <m/>
    <m/>
    <m/>
    <m/>
    <m/>
    <m/>
    <s v="Management Janji"/>
    <s v="2026-08-08 08:00:00 | Nama PIC : Ibu Hanifah No Hp : 081914838408 No Alt : - Tgl Pemasangan : 08 Agustus 2026 Interval : PAGI SIANG Note : Hubungi pelanggan terlebih dahulu"/>
    <s v="FCC"/>
    <d v="2026-05-08T14:54:47"/>
    <d v="2026-08-08T08:00:00"/>
    <m/>
    <s v="PS"/>
    <s v="KET"/>
    <s v="NETMONK"/>
    <n v="20260805"/>
    <s v="Completed"/>
    <s v="HSI Bisnis Bundling Netmonk PSB 70% Promo - 300 Mbps"/>
    <s v="INDIBIZ"/>
    <m/>
    <m/>
    <d v="2026-08-08T08:00:00"/>
    <s v="2026-08-08 08:00:00 | Nama PIC : Ibu Hanifah No Hp : 081914838408 No Alt : - Tgl Pemasangan : 08 Agustus 2026 Interval : PAGI SIANG Note : Hubungi pelanggan terlebih dahulu"/>
    <n v="2026"/>
    <n v="8"/>
    <n v="5"/>
    <d v="2026-08-05T00:00:00"/>
    <n v="-3.3333333333357587"/>
    <x v="0"/>
    <x v="16"/>
  </r>
  <r>
    <n v="2689"/>
    <n v="1002522693"/>
    <n v="3"/>
    <x v="7"/>
    <n v="4"/>
    <s v="KUDUS"/>
    <s v="PURWODADI"/>
    <s v="PWB"/>
    <s v="REG"/>
    <s v="AO"/>
    <s v="NEW SALES"/>
    <s v="1P INET"/>
    <s v="Completed (PS)"/>
    <s v="RBS-Regional 3"/>
    <d v="2026-08-12T15:41:57"/>
    <d v="2026-08-14T07:51:48"/>
    <n v="69364424"/>
    <m/>
    <n v="141568113918"/>
    <s v="SPBU 4458115"/>
    <s v="ODP-PWB-FD/049 FD/D03/049.01"/>
    <s v="WO061607194"/>
    <m/>
    <m/>
    <m/>
    <n v="110.919571"/>
    <n v="-7.0396599999999996"/>
    <s v="|MN01047|MYIA-094744729195/POI/AGUS INA AENA/081390857555/spbu.ngabenrejo4458115@gmail.com"/>
    <s v="MYIB_ASSISTANT"/>
    <m/>
    <m/>
    <m/>
    <m/>
    <m/>
    <m/>
    <m/>
    <m/>
    <s v="Management Janji"/>
    <s v="2026-08-13 15:00:00 | Nama Pic : BP SUTARNO No Hp Pic : 081390857555 Jam Pemasangan : 08:00 - 12.00 Tanggal Pemasangan : KAMIS 13 AGUSTUS 2026 Info Tambahan : Hubungi pelanggan sebelum datang ke lokasi"/>
    <s v="FCC"/>
    <d v="2026-12-08T15:55:11"/>
    <d v="2026-08-13T15:00:00"/>
    <m/>
    <s v="PS"/>
    <s v="PWB"/>
    <s v="NO ADDON"/>
    <n v="20260814"/>
    <s v="Completed"/>
    <s v="HSI Bisnis Promo HUT Telkom PSB 70% - 50 Mbps"/>
    <s v="INDIBIZ"/>
    <m/>
    <m/>
    <d v="2026-08-13T15:00:00"/>
    <s v="2026-08-13 15:00:00 | Nama Pic : BP SUTARNO No Hp Pic : 081390857555 Jam Pemasangan : 08:00 - 12.00 Tanggal Pemasangan : KAMIS 13 AGUSTUS 2026 Info Tambahan : Hubungi pelanggan sebelum datang ke lokasi"/>
    <n v="2026"/>
    <n v="8"/>
    <n v="14"/>
    <d v="2026-08-14T00:00:00"/>
    <n v="0.375"/>
    <x v="0"/>
    <x v="3"/>
  </r>
  <r>
    <n v="2690"/>
    <n v="1002526702"/>
    <n v="3"/>
    <x v="2"/>
    <n v="5"/>
    <s v="MADIUN"/>
    <s v="MADIUN"/>
    <s v="UTR"/>
    <s v="REG"/>
    <s v="AO"/>
    <s v="NEW SALES"/>
    <s v="1P INET"/>
    <s v="Completed (PS)"/>
    <s v="RBS-Regional 3"/>
    <d v="2026-08-14T14:46:56"/>
    <d v="2026-08-15T11:09:13"/>
    <n v="69366174"/>
    <m/>
    <n v="152630205418"/>
    <s v="CV. RAHAYU JAYA"/>
    <s v="ODP-UTR-FC/77"/>
    <s v="WO061756618"/>
    <m/>
    <m/>
    <m/>
    <n v="111.509685"/>
    <n v="-7.7476099999999999"/>
    <s v="|MN01066|MYIA-030286343931/POI/FAYZAL ANWAR/082329830323/anwarfayzal90@gmail.com"/>
    <s v="MYIB_ASSISTANT"/>
    <m/>
    <m/>
    <m/>
    <m/>
    <m/>
    <m/>
    <m/>
    <m/>
    <s v="Management Janji"/>
    <s v="2026-08-15 13:00:00 | Waktu pemasangan : 15 agustus 2026 Jam pemasangan : 08.00 - 12.00 Info Tambahan : Hubungi pelanggan dulu sebelum ke lokasi terimakasih"/>
    <s v="FCC"/>
    <s v="14-08-2026 14:55:03"/>
    <d v="2026-08-15T13:00:00"/>
    <m/>
    <s v="PS"/>
    <s v="UTR"/>
    <s v="NO ADDON"/>
    <n v="20260815"/>
    <s v="Completed"/>
    <s v="HSI Bisnis Promo HUT Telkom PSB 70% - 200 Mbps"/>
    <s v="INDIBIZ"/>
    <m/>
    <m/>
    <d v="2026-08-15T13:00:00"/>
    <s v="2026-08-15 13:00:00 | Waktu pemasangan : 15 agustus 2026 Jam pemasangan : 08.00 - 12.00 Info Tambahan : Hubungi pelanggan dulu sebelum ke lokasi terimakasih"/>
    <n v="2026"/>
    <n v="8"/>
    <n v="15"/>
    <d v="2026-08-15T00:00:00"/>
    <n v="-0.54166666666424135"/>
    <x v="0"/>
    <x v="20"/>
  </r>
  <r>
    <n v="2691"/>
    <n v="1002525257"/>
    <n v="3"/>
    <x v="1"/>
    <n v="5"/>
    <s v="SBY UTARA"/>
    <s v="KENJERAN"/>
    <s v="KPS"/>
    <s v="REG"/>
    <s v="AO"/>
    <s v="NEW SALES"/>
    <s v="1P INET"/>
    <s v="Completed (PS)"/>
    <s v="RBS-Regional 3"/>
    <d v="2026-08-13T19:22:58"/>
    <d v="2026-08-14T16:57:54"/>
    <n v="69365540"/>
    <m/>
    <n v="152404213651"/>
    <s v="Ulva Riani fashion"/>
    <s v="ODP-KBL-FKC/100"/>
    <s v="WO061704040"/>
    <m/>
    <m/>
    <m/>
    <n v="112.7727143"/>
    <n v="-7.2078534000000003"/>
    <s v="|MN02435|MYIA-084707635585/POI/Ulva Riani /087851107799/ulvariani999@gmail.com"/>
    <s v="MYIB_ASSISTANT"/>
    <m/>
    <m/>
    <m/>
    <m/>
    <m/>
    <m/>
    <m/>
    <m/>
    <s v="Management Janji"/>
    <s v="2026-08-14 17:00:00 | Nama PIC : Ibu Ulva No HP : 087851107799 No Alt : - M Janji :  14 Agustus 2026 Jam Pasang : Pagi / Siang Note : hubungi pelanggan jika ingin kelokasi "/>
    <s v="FCC"/>
    <s v="13-08-2026 19:25:54"/>
    <d v="2026-08-14T17:00:00"/>
    <m/>
    <s v="PS"/>
    <s v="KPS"/>
    <s v="NO ADDON"/>
    <n v="20260814"/>
    <s v="Completed"/>
    <s v="HSI Bisnis Promo HUT Telkom PSB 70% - 150 Mbps"/>
    <s v="INDIBIZ"/>
    <m/>
    <m/>
    <d v="2026-08-14T17:00:00"/>
    <s v="2026-08-14 17:00:00 | Nama PIC : Ibu Ulva No HP : 087851107799 No Alt : - M Janji :  14 Agustus 2026 Jam Pasang : Pagi / Siang Note : hubungi pelanggan jika ingin kelokasi "/>
    <n v="2026"/>
    <n v="8"/>
    <n v="14"/>
    <d v="2026-08-14T00:00:00"/>
    <n v="-0.70833333333575865"/>
    <x v="0"/>
    <x v="27"/>
  </r>
  <r>
    <n v="2692"/>
    <n v="1002510641"/>
    <n v="3"/>
    <x v="6"/>
    <n v="5"/>
    <s v="PASURUAN"/>
    <s v="PASURUAN"/>
    <s v="BNL"/>
    <s v="REG"/>
    <s v="AO"/>
    <s v="NEW SALES"/>
    <m/>
    <s v="Completed (PS)"/>
    <s v="RBS-Regional 3"/>
    <d v="2026-08-05T13:52:18"/>
    <d v="2026-08-06T16:30:12"/>
    <n v="69359218"/>
    <m/>
    <n v="152744222120"/>
    <s v="PUSKESMAS REMBANG KABUPATEN PASURUAN"/>
    <s v="ODP-BNL-FAA/33"/>
    <s v="WO060997783"/>
    <m/>
    <m/>
    <m/>
    <n v="112.81394179999999"/>
    <n v="-7.6427918999999997"/>
    <s v="|MN02680|/PUSKESMAS REMBANG KABUPATEN PASURUAN/WINBACK 2.0 HSI B2B (1:1) 75MBPS 415RB PSB DISC 70%//uptdkes.rembang@gmail com/I WAYAN SUARKA/85655077680"/>
    <s v="Sales Force DBS"/>
    <m/>
    <m/>
    <m/>
    <m/>
    <m/>
    <m/>
    <m/>
    <m/>
    <s v="Management Janji"/>
    <s v="2026-08-06 13:00:00|Nama PIC : Bp Dimas No Hp : 085655077680 No Alt : - Tgl Pemasangan : 06 Agustus 2026 Interval : PAGI SIANG Note : Hubungi pelanggan terlebih dahulu|40951378|MYDITA"/>
    <s v="FCC"/>
    <d v="2026-05-08T13:54:46"/>
    <d v="2026-08-06T13:00:00"/>
    <m/>
    <s v="PS"/>
    <s v="BNL"/>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6T13:00:00"/>
    <s v="2026-08-06 13:00:00|Nama PIC : Bp Dimas No Hp : 085655077680 No Alt : - Tgl Pemasangan : 06 Agustus 2026 Interval : PAGI SIANG Note : Hubungi pelanggan terlebih dahulu|40951378|MYDITA"/>
    <n v="2026"/>
    <n v="8"/>
    <n v="6"/>
    <d v="2026-08-06T00:00:00"/>
    <n v="-0.54166666666424135"/>
    <x v="0"/>
    <x v="24"/>
  </r>
  <r>
    <n v="2693"/>
    <n v="1002530053"/>
    <n v="3"/>
    <x v="0"/>
    <n v="5"/>
    <s v="MATARAM"/>
    <s v="SUMBAWA"/>
    <s v="TLW"/>
    <s v="DGS"/>
    <s v="AO"/>
    <s v="NEW SALES"/>
    <m/>
    <s v="98 | OSS - CANCEL COMPLETE"/>
    <s v="DGS-B2B TREG"/>
    <d v="2026-08-16T18:05:49"/>
    <d v="2026-08-17T13:24:22"/>
    <n v="69367752"/>
    <m/>
    <n v="172610203635"/>
    <s v="CV MITRA LANCAR"/>
    <s v="ODP-TLW-FE/84"/>
    <s v="WO061897554"/>
    <m/>
    <m/>
    <m/>
    <n v="116.79352729999999"/>
    <n v="-8.5962300999999997"/>
    <s v="MD|MYTN-5575012133019|SYSTEM|CV MITRA LANCAR|08126368052/bamboosilang@gmail.com  "/>
    <s v="Sales Profesional"/>
    <m/>
    <m/>
    <m/>
    <m/>
    <m/>
    <m/>
    <m/>
    <m/>
    <s v="Management Janji"/>
    <s v="APPOINTMENT DESC 2026-08-16 16:57:00|Nama PIC : RATNA No Hp : 08126368052 Alt : Manja : 15 AGUSTUS 2026 Jam : 18.00 Note : Hubungi pelanggan terlebih dahulu|NE2261|MYDITA  "/>
    <s v="FCC"/>
    <s v="16-08-2026 18:10:41"/>
    <m/>
    <s v="Kendala Pelanggan"/>
    <s v="CANCEL"/>
    <s v="TLW"/>
    <s v="NO ADDON"/>
    <m/>
    <s v="Cancel Completed"/>
    <s v="- 11_11450;Biaya PSB Reguler HSI EBIS ~ 11[150000]  - SP_NOSS;SP_NOSS ~ Internet NOSS Multispeed Network[0]  - SP_NOSS;SP_NOSS ~ Internet NOSS Multispeed Network[0]  - E23015;E23015 ~ ES23 - Perangkat ONT[0]  - E23015~null~44292;E23015||11||Abodemen 0[0] "/>
    <s v="INDIBIZ"/>
    <m/>
    <m/>
    <d v="2026-08-16T18:30:00"/>
    <s v="APPOINTMENT DESC 2026-08-16 16:57:00|Nama PIC : RATNA No Hp : 08126368052 Alt : Manja : 15 AGUSTUS 2026 Jam : 18.00 Note : Hubungi pelanggan terlebih dahulu|NE2261|MYDITA  "/>
    <m/>
    <m/>
    <m/>
    <e v="#NUM!"/>
    <e v="#NUM!"/>
    <x v="1"/>
    <x v="0"/>
  </r>
  <r>
    <n v="2694"/>
    <n v="1002529749"/>
    <n v="3"/>
    <x v="2"/>
    <n v="5"/>
    <s v="KEDIRI"/>
    <s v="NGANJUK"/>
    <s v="NJK"/>
    <s v="REG"/>
    <s v="AO"/>
    <s v="NEW SALES"/>
    <s v="1P INET"/>
    <s v="Completed (PS)"/>
    <s v="RBS-Regional 3"/>
    <d v="2026-08-16T14:14:56"/>
    <d v="2026-08-17T19:07:40"/>
    <n v="69367560"/>
    <m/>
    <n v="152611229899"/>
    <s v="Risma Olhsop"/>
    <s v="ODP-NJK-FAJ/72 FAJ/D07/72.01"/>
    <s v="WO061881359"/>
    <m/>
    <m/>
    <m/>
    <n v="111.833414062857"/>
    <n v="-7.7495478534874804"/>
    <s v="MD|MYDB-20260816265709|DC20002/MC20039|Risma Olhsop|08132957757"/>
    <s v="MYDIGIBIZPARTNER"/>
    <m/>
    <m/>
    <m/>
    <m/>
    <m/>
    <m/>
    <m/>
    <m/>
    <s v="Management Janji"/>
    <s v="2026-08-17 13:00:00 | Nama : BU RISMA PUTRI WAHYUNI No Hp : 08132957757 No Alt :  Tgl Pemasangan : 17 Agustus 2026 Interval : PAGI  Note : Hubungi pelanggan terlebih dahulu"/>
    <s v="FCC"/>
    <s v="16-08-2026 14:25:39"/>
    <d v="2026-08-17T13:00:00"/>
    <m/>
    <s v="PS"/>
    <s v="NJK"/>
    <s v="NO ADDON"/>
    <n v="20260817"/>
    <s v="Completed"/>
    <s v="HSI Bisnis Promo HUT Telkom PSB 70% - 100 Mbps Dual Band"/>
    <s v="INDIBIZ"/>
    <m/>
    <m/>
    <d v="2026-08-17T13:00:00"/>
    <s v="2026-08-17 13:00:00 | Nama : BU RISMA PUTRI WAHYUNI No Hp : 08132957757 No Alt :  Tgl Pemasangan : 17 Agustus 2026 Interval : PAGI  Note : Hubungi pelanggan terlebih dahulu"/>
    <n v="2026"/>
    <n v="8"/>
    <n v="17"/>
    <d v="2026-08-17T00:00:00"/>
    <n v="-0.54166666666424135"/>
    <x v="0"/>
    <x v="7"/>
  </r>
  <r>
    <n v="2695"/>
    <n v="1002529510"/>
    <n v="3"/>
    <x v="2"/>
    <n v="5"/>
    <s v="KEDIRI"/>
    <s v="NGANJUK"/>
    <s v="WRJ"/>
    <s v="REG"/>
    <s v="AO"/>
    <s v="NEW SALES"/>
    <s v="1P INET"/>
    <s v="Completed (PS)"/>
    <s v="RBS-Regional 3"/>
    <d v="2026-08-16T11:34:57"/>
    <d v="2026-08-17T21:06:54"/>
    <n v="69367434"/>
    <m/>
    <n v="152641205610"/>
    <s v="STT POMOSDA"/>
    <s v="ODP-WRJ-FH/33 FH/D03/33.01"/>
    <s v="WO061866405"/>
    <m/>
    <m/>
    <m/>
    <n v="112.03703179999999"/>
    <n v="-7.6380673999999997"/>
    <s v="|MC20057|MYIA-055178312583/POI/Dony Cahyo Dwi Putra/088983166308/karimjayasentosa@gmail.com"/>
    <s v="MYIB_ASSISTANT"/>
    <m/>
    <m/>
    <m/>
    <m/>
    <m/>
    <m/>
    <m/>
    <m/>
    <s v="Management Janji"/>
    <s v="2026-08-17 08:00:00 | M Janji : (17 AGUSTUS 2026) jam Pasang : pagi siang Note : hubungi pelanggan jika ingin kelokasi"/>
    <s v="FCC"/>
    <s v="16-08-2026 11:39:53"/>
    <d v="2026-08-17T08:00:00"/>
    <m/>
    <s v="PS"/>
    <s v="WRJ"/>
    <s v="NO ADDON"/>
    <n v="20260817"/>
    <s v="Completed"/>
    <s v="HSI Bisnis Promo HUT Telkom PSB 70% - 300 Mbps"/>
    <s v="INDIBIZ"/>
    <m/>
    <m/>
    <d v="2026-08-17T08:00:00"/>
    <s v="2026-08-17 08:00:00 | M Janji : (17 AGUSTUS 2026) jam Pasang : pagi siang Note : hubungi pelanggan jika ingin kelokasi"/>
    <n v="2026"/>
    <n v="8"/>
    <n v="17"/>
    <d v="2026-08-17T00:00:00"/>
    <n v="-0.33333333333575865"/>
    <x v="0"/>
    <x v="7"/>
  </r>
  <r>
    <n v="2696"/>
    <n v="1002521548"/>
    <n v="3"/>
    <x v="1"/>
    <n v="5"/>
    <s v="MADURA"/>
    <s v="PAMEKASAN"/>
    <s v="SMP"/>
    <s v="REG"/>
    <s v="AO"/>
    <s v="NEW SALES"/>
    <s v="1P INET"/>
    <s v="MIA - INVALID SURVEY"/>
    <s v="RBS-Regional 3"/>
    <d v="2026-08-12T10:19:57"/>
    <d v="2026-08-12T19:22:21"/>
    <n v="69363923"/>
    <m/>
    <n v="152431232361"/>
    <s v="ABADI JAYA"/>
    <s v="ODP-SMP-FN/26 FN/D03/26.01"/>
    <s v="WO061562910"/>
    <m/>
    <m/>
    <m/>
    <n v="113.793541900813"/>
    <n v="-6.9606963593801101"/>
    <s v="MD|MYDB-20260811265018|DN00001/MN00806|ABADI JAYA|08385834507"/>
    <s v="MYDIGIBIZPARTNER"/>
    <m/>
    <m/>
    <m/>
    <m/>
    <m/>
    <m/>
    <m/>
    <m/>
    <s v="Management Janji"/>
    <s v="2026-08-13 08:00:00 | Nama PIC : bapak saifi No HP : 08385834507 No Alternatif : - M Janji : 13/07/2026 Jam Pasang : Pagi NoteÃ‚Â :  Hubungi terlebih dahulu sebelum ke lokasi "/>
    <s v="FCC"/>
    <d v="2026-12-08T10:39:53"/>
    <d v="2026-08-13T08:00:00"/>
    <m/>
    <s v="SURVEY_NEW_MANJA"/>
    <s v="SMP"/>
    <s v="NO ADDON"/>
    <m/>
    <s v="MIE - INVALID SURVEY - Kendala Jalur/Rute Tarikan"/>
    <s v="HSI Bisnis Promo HUT Telkom PSB 70% - 50 Mbps"/>
    <s v="INDIBIZ"/>
    <m/>
    <m/>
    <d v="2026-08-13T08:00:00"/>
    <s v="2026-08-13 08:00:00 | Nama PIC : bapak saifi No HP : 08385834507 No Alternatif : - M Janji : 13/07/2026 Jam Pasang : Pagi NoteÃ‚Â :  Hubungi terlebih dahulu sebelum ke lokasi "/>
    <m/>
    <m/>
    <m/>
    <e v="#NUM!"/>
    <e v="#NUM!"/>
    <x v="1"/>
    <x v="1"/>
  </r>
  <r>
    <n v="2697"/>
    <n v="1002505175"/>
    <n v="3"/>
    <x v="0"/>
    <n v="5"/>
    <s v="MATARAM"/>
    <s v="LOMBOK BARAT TENGAH"/>
    <s v="PRY"/>
    <s v="REG"/>
    <s v="AO"/>
    <s v="NEW SALES"/>
    <s v="1P INET"/>
    <s v="102 | FOLLOW UP COMPLETED"/>
    <s v="RBS-Regional 3"/>
    <d v="2026-08-02T11:40:57"/>
    <d v="2026-08-11T13:03:06"/>
    <n v="69356996"/>
    <m/>
    <n v="172603791303"/>
    <s v="AL MIRA TOKO BANGUNAN"/>
    <s v="ODP-PYA-FAW/22"/>
    <s v="WO060705325"/>
    <m/>
    <m/>
    <m/>
    <n v="116.2675022"/>
    <n v="-8.78970979999999"/>
    <s v="MD|MYDB-20260731264098|SC00001/MC00046|AL MIRA TOKO BANGUNAN|089653976962"/>
    <s v="MYDIGIBIZPARTNER"/>
    <m/>
    <m/>
    <m/>
    <m/>
    <m/>
    <m/>
    <m/>
    <m/>
    <s v="Management Janji"/>
    <s v="2026-08-03 15:00:00 | Tanggal pemasangan :03/08/2026 Jam pemasangan : siang Info Tambahan : Hubungi pelanggan dulu sebelum ke lokasi terima kasih."/>
    <s v="FCC"/>
    <d v="2026-02-08T11:54:49"/>
    <d v="2026-08-03T15:00:00"/>
    <s v="Kendala Pelanggan"/>
    <s v="REVOKE"/>
    <s v="PRY"/>
    <s v="NO ADDON"/>
    <m/>
    <s v="Follow Up Revoke Completed, New Order ID : SC1002519787"/>
    <s v="HSI Bisnis PSB 70% - 200 Mbps"/>
    <s v="INDIBIZ"/>
    <m/>
    <m/>
    <d v="2026-08-03T15:00:00"/>
    <s v="2026-08-03 15:00:00 | Tanggal pemasangan :03/08/2026 Jam pemasangan : siang Info Tambahan : Hubungi pelanggan dulu sebelum ke lokasi terima kasih."/>
    <m/>
    <m/>
    <m/>
    <e v="#NUM!"/>
    <e v="#NUM!"/>
    <x v="1"/>
    <x v="9"/>
  </r>
  <r>
    <n v="2698"/>
    <n v="1002524116"/>
    <n v="3"/>
    <x v="7"/>
    <n v="4"/>
    <s v="SOLO"/>
    <s v="INNER - SOLO JATENG TIMUR"/>
    <s v="MSO"/>
    <s v="REG"/>
    <s v="AO"/>
    <s v="NEW SALES"/>
    <s v="1P INET"/>
    <s v="MIA - INVALID SURVEY"/>
    <s v="RBS-Regional 3"/>
    <d v="2026-08-13T12:35:57"/>
    <d v="2026-08-13T18:35:43"/>
    <n v="69365080"/>
    <m/>
    <n v="142566102464"/>
    <s v="NEKA NUSUKAN SOLO"/>
    <s v="ODP-MSO-F09/004 FCL/F09/004.01"/>
    <s v="WO061661624"/>
    <m/>
    <m/>
    <m/>
    <n v="110.82986"/>
    <n v="-7.5509620000000002"/>
    <s v="|MN02054|MYIA-085917769935/POI/Ayu putri angreani kusanto/08990794495/anext213@gmail.com"/>
    <s v="MYIB_ASSISTANT"/>
    <m/>
    <m/>
    <m/>
    <m/>
    <m/>
    <m/>
    <m/>
    <m/>
    <s v="Management Janji"/>
    <s v="2026-08-14 15:00:00 | Nama Pic : IBU AYU No Hp Pic : 08990794495 Jam Pemasangan : 08:00 - 12.00 Tanggal Pemasangan : JUMAT 14 AGUSTUS 2026 Info Tambahan : Hubungi pelanggan sebelum datang ke lokasi"/>
    <s v="FCC"/>
    <s v="13-08-2026 12:39:48"/>
    <d v="2026-08-14T15:00:00"/>
    <m/>
    <s v="SURVEY_NEW_MANJA"/>
    <s v="MSO"/>
    <s v="NO ADDON"/>
    <m/>
    <s v="MIE - INVALID SURVEY - Kendala Jalur/Rute Tarikan"/>
    <s v="HSI Bisnis Promo HUT Telkom PSB 70% - 50 Mbps"/>
    <s v="INDIBIZ"/>
    <m/>
    <m/>
    <d v="2026-08-14T15:00:00"/>
    <s v="2026-08-14 15:00:00 | Nama Pic : IBU AYU No Hp Pic : 08990794495 Jam Pemasangan : 08:00 - 12.00 Tanggal Pemasangan : JUMAT 14 AGUSTUS 2026 Info Tambahan : Hubungi pelanggan sebelum datang ke lokasi"/>
    <m/>
    <m/>
    <m/>
    <e v="#NUM!"/>
    <e v="#NUM!"/>
    <x v="1"/>
    <x v="3"/>
  </r>
  <r>
    <n v="2699"/>
    <n v="1002528379"/>
    <n v="3"/>
    <x v="2"/>
    <n v="5"/>
    <s v="MADIUN"/>
    <s v="BOJONEGORO"/>
    <s v="BJN"/>
    <s v="REG"/>
    <s v="AO"/>
    <s v="NEW SALES"/>
    <s v="1P INET"/>
    <s v="Completed (PS)"/>
    <s v="RBS-Regional 3"/>
    <d v="2026-08-15T13:46:57"/>
    <d v="2026-08-16T14:22:02"/>
    <n v="69366927"/>
    <m/>
    <n v="152609258602"/>
    <s v="teras coffe"/>
    <s v="ODP-BJN-FBA/38 FBA/D04/38.01"/>
    <s v="WO061826181"/>
    <m/>
    <m/>
    <m/>
    <n v="111.91269019197399"/>
    <n v="-7.1847572612772703"/>
    <s v="|MN02366|MYIA-034858610091/POI/Dewi Sri usman/082257206555/sesecantik23@gmail.com"/>
    <s v="MYIB_ASSISTANT"/>
    <m/>
    <m/>
    <m/>
    <m/>
    <m/>
    <m/>
    <m/>
    <m/>
    <s v="Management Janji"/>
    <s v="2026-08-16 15:00:00 | Nama PIC:  bu dewi  No HP: 082336828863 Alt: Tanggal: 16/08/2026 Jam Pasang: Sore Note: Hubungi sebelum ke lokasi, terimakasih. "/>
    <s v="FCC"/>
    <s v="15-08-2026 13:54:55"/>
    <d v="2026-08-16T15:00:00"/>
    <m/>
    <s v="PS"/>
    <s v="BJN"/>
    <s v="NO ADDON"/>
    <n v="20260816"/>
    <s v="Completed"/>
    <s v="HSI Bisnis Basic Promo HUT Telkom PSB 70% - 50 Mbps"/>
    <s v="INDIBIZ"/>
    <m/>
    <m/>
    <d v="2026-08-16T15:00:00"/>
    <s v="2026-08-16 15:00:00 | Nama PIC:  bu dewi  No HP: 082336828863 Alt: Tanggal: 16/08/2026 Jam Pasang: Sore Note: Hubungi sebelum ke lokasi, terimakasih. "/>
    <n v="2026"/>
    <n v="8"/>
    <n v="16"/>
    <d v="2026-08-16T00:00:00"/>
    <n v="-0.625"/>
    <x v="0"/>
    <x v="18"/>
  </r>
  <r>
    <n v="2700"/>
    <n v="1002523679"/>
    <n v="3"/>
    <x v="7"/>
    <n v="4"/>
    <s v="KUDUS"/>
    <s v="KUDUS"/>
    <s v="KUD"/>
    <s v="REG"/>
    <s v="AO"/>
    <s v="NEW SALES"/>
    <s v="1P INET"/>
    <s v="Completed (PS)"/>
    <s v="RBS-Regional 3"/>
    <d v="2026-08-13T10:19:57"/>
    <d v="2026-08-14T13:19:46"/>
    <n v="69364856"/>
    <m/>
    <n v="142401145774"/>
    <s v="SPBU 4459319 GARUNGKIDUL"/>
    <s v="ODP-KUD-FL/11 FL/D05/05.11"/>
    <s v="WO061647379"/>
    <m/>
    <m/>
    <m/>
    <n v="110.796919"/>
    <n v="-6.8085009999999997"/>
    <s v="|MN01414|MYIA-071581173500/POI/CHAFIF FAUZI/087746466646/spbu4459319.gk@gmail.com"/>
    <s v="MYIB_ASSISTANT"/>
    <m/>
    <m/>
    <m/>
    <m/>
    <m/>
    <m/>
    <m/>
    <m/>
    <s v="Management Janji"/>
    <s v="2026-08-14 08:00:00 | Nama PIC : CHAFIF FAUZI No HP : 087746466646 Alt :  M Janji : 14/08/2026 Jam Pasang : 08.00  - 13:00  NoteÃ‚Â :  hubungi terlebih dahulu sebelum ke lokasi, terima kasih."/>
    <s v="FCC"/>
    <s v="13-08-2026 10:39:50"/>
    <d v="2026-08-14T08:00:00"/>
    <m/>
    <s v="PS"/>
    <s v="KUD"/>
    <s v="NO ADDON"/>
    <n v="20260814"/>
    <s v="Completed"/>
    <s v="HSI Bisnis Promo HUT Telkom PSB 70% - 75 Mbps"/>
    <s v="INDIBIZ"/>
    <m/>
    <m/>
    <d v="2026-08-14T08:00:00"/>
    <s v="2026-08-14 08:00:00 | Nama PIC : CHAFIF FAUZI No HP : 087746466646 Alt :  M Janji : 14/08/2026 Jam Pasang : 08.00  - 13:00  NoteÃ‚Â :  hubungi terlebih dahulu sebelum ke lokasi, terima kasih."/>
    <n v="2026"/>
    <n v="8"/>
    <n v="14"/>
    <d v="2026-08-14T00:00:00"/>
    <n v="-0.33333333333575865"/>
    <x v="0"/>
    <x v="3"/>
  </r>
  <r>
    <n v="2701"/>
    <n v="1002530808"/>
    <n v="3"/>
    <x v="1"/>
    <n v="5"/>
    <s v="SBY SELATAN"/>
    <s v="MANYAR"/>
    <s v="GBG"/>
    <s v="REG"/>
    <s v="AO"/>
    <s v="NEW SALES"/>
    <s v="1P INET"/>
    <s v="MIE - SEND SURVEY"/>
    <s v="RBS-Regional 3"/>
    <d v="2026-08-17T12:38:56"/>
    <d v="2026-08-17T12:40:01"/>
    <n v="69368039"/>
    <m/>
    <n v="152320245700"/>
    <s v="kost putri ungu 19"/>
    <s v="ODP-MYR-FCA/63 FCA/D06/01.63"/>
    <s v="WO061925473"/>
    <m/>
    <m/>
    <m/>
    <n v="112.7550136"/>
    <n v="-7.2702318999999997"/>
    <s v="|MN00915|MYIA-041648648213/POI/sherlina anggraeni/0881026932228/gaffi1523@gmail.com"/>
    <s v="MYIB_ASSISTANT"/>
    <m/>
    <m/>
    <m/>
    <m/>
    <m/>
    <m/>
    <m/>
    <m/>
    <s v="Management Janji"/>
    <s v="2026-08-18 13:00:00 | M janji : pagi Tanggal Pemasangan : 18/agustus/2026 Note : hubungi pelanggan jika ingin kelokasi "/>
    <s v="FCC"/>
    <s v="17-08-2026 12:40:04"/>
    <d v="2026-08-18T13:00:00"/>
    <m/>
    <s v="SURVEY_NEW_MANJA"/>
    <s v="GBG"/>
    <s v="NO ADDON"/>
    <m/>
    <s v="MIE - SEND SURVEY"/>
    <s v="HSI Bisnis Basic Promo HUT Telkom PSB 70% - 75 Mbps"/>
    <s v="INDIBIZ"/>
    <m/>
    <m/>
    <d v="2026-08-18T13:00:00"/>
    <s v="2026-08-18 13:00:00 | M janji : pagi Tanggal Pemasangan : 18/agustus/2026 Note : hubungi pelanggan jika ingin kelokasi "/>
    <m/>
    <m/>
    <m/>
    <e v="#NUM!"/>
    <e v="#NUM!"/>
    <x v="1"/>
    <x v="8"/>
  </r>
  <r>
    <n v="2702"/>
    <n v="1002530040"/>
    <n v="3"/>
    <x v="0"/>
    <n v="5"/>
    <s v="MATARAM"/>
    <s v="SUMBAWA"/>
    <s v="TLW"/>
    <s v="DGS"/>
    <s v="AO"/>
    <s v="NEW SALES"/>
    <m/>
    <s v="98 | OSS - CANCEL COMPLETE"/>
    <s v="DGS-B2B TREG"/>
    <d v="2026-08-16T17:53:01"/>
    <d v="2026-08-17T13:22:56"/>
    <n v="69367748"/>
    <m/>
    <n v="172610203633"/>
    <s v="UD BAHARI"/>
    <s v="ODP-TLW-FB/21"/>
    <s v="WO061896842"/>
    <m/>
    <m/>
    <m/>
    <n v="116.8497887"/>
    <n v="-8.7411270000000005"/>
    <s v="MD|MYIB-4575012130019|SYSTEM|UD BAHARI|081365695620/bamboosilang@gmail.com  "/>
    <s v="Sales Profesional"/>
    <m/>
    <m/>
    <m/>
    <m/>
    <m/>
    <m/>
    <m/>
    <m/>
    <s v="Management Janji"/>
    <s v="APPOINTMENT DESC 2026-08-16 15:57:00|Nama PIC : ANIS No Hp : 081365695620 Alt : Manja : 15 AGUSTUS 2026 Jam : 17.00 Note : Hubungi pelanggan terlebih dahulu|NE2261|MYDITA  "/>
    <s v="FCC"/>
    <s v="16-08-2026 17:55:00"/>
    <m/>
    <s v="Kendala Pelanggan"/>
    <s v="CANCEL"/>
    <s v="TLW"/>
    <s v="NO ADDON"/>
    <m/>
    <s v="Cancel Completed"/>
    <s v="- 11_11450;Biaya PSB Reguler HSI EBIS ~ 11[150000]  - SP_NOSS;SP_NOSS ~ Internet NOSS Multispeed Network[0]  - SP_NOSS;SP_NOSS ~ Internet NOSS Multispeed Network[0]  - E23015;E23015 ~ ES23 - Perangkat ONT[0]  - E23015~null~44292;E23015||11||Abodemen 0[0] "/>
    <s v="INDIBIZ"/>
    <m/>
    <m/>
    <d v="2026-08-16T12:00:00"/>
    <s v="APPOINTMENT DESC 2026-08-16 15:57:00|Nama PIC : ANIS No Hp : 081365695620 Alt : Manja : 15 AGUSTUS 2026 Jam : 17.00 Note : Hubungi pelanggan terlebih dahulu|NE2261|MYDITA  "/>
    <m/>
    <m/>
    <m/>
    <e v="#NUM!"/>
    <e v="#NUM!"/>
    <x v="1"/>
    <x v="0"/>
  </r>
  <r>
    <n v="2703"/>
    <n v="1002517919"/>
    <n v="3"/>
    <x v="0"/>
    <n v="5"/>
    <s v="MATARAM"/>
    <s v="SUMBAWA"/>
    <s v="EMP"/>
    <s v="REG"/>
    <s v="AO"/>
    <s v="NEW SALES"/>
    <s v="1P INET"/>
    <s v="7 | OSS - PROVISIONING ISSUED"/>
    <s v="RBS-Regional 3"/>
    <d v="2026-08-10T14:01:57"/>
    <d v="2026-08-11T13:07:47"/>
    <n v="69362512"/>
    <m/>
    <n v="172612801044"/>
    <s v="UD MADI"/>
    <s v="ODP-EMP-FAB/39 FAB/D04/39.01"/>
    <s v="WO061404250"/>
    <m/>
    <m/>
    <m/>
    <n v="117.994206100702"/>
    <n v="-8.7441479714702197"/>
    <s v="MD|MYDB-20260806264543|DN00001/MN01576|UD MADI|085237468090"/>
    <s v="MYDIGIBIZPARTNER"/>
    <m/>
    <m/>
    <m/>
    <m/>
    <m/>
    <m/>
    <m/>
    <m/>
    <s v="Management Janji"/>
    <s v="2026-08-11 13:00:00 | Waktu pemasnagan : 11 Agustus 2026 Jam pemasangan : 08.00 - 12.00 Mohon hubungi pelanggan sebelum ke lokasi  Terima kasih"/>
    <s v="FCC"/>
    <d v="2026-10-08T14:09:59"/>
    <d v="2026-08-11T13:00:00"/>
    <m/>
    <s v="PI"/>
    <s v="EMP"/>
    <s v="OCA"/>
    <m/>
    <s v="Provisioning Issued"/>
    <s v="HSI Bisnis Bundling OCA Breach Checker Promo 2026 PSB 70% - 50 Mbps"/>
    <s v="INDIBIZ"/>
    <m/>
    <m/>
    <d v="2026-08-11T13:00:00"/>
    <s v="2026-08-11 13:00:00 | Waktu pemasnagan : 11 Agustus 2026 Jam pemasangan : 08.00 - 12.00 Mohon hubungi pelanggan sebelum ke lokasi  Terima kasih"/>
    <m/>
    <m/>
    <m/>
    <e v="#NUM!"/>
    <e v="#NUM!"/>
    <x v="1"/>
    <x v="0"/>
  </r>
  <r>
    <n v="2704"/>
    <n v="1002521582"/>
    <n v="3"/>
    <x v="3"/>
    <n v="4"/>
    <s v="MAGELANG"/>
    <s v="TEMANGGUNG"/>
    <s v="PRN"/>
    <s v="REG"/>
    <s v="AO"/>
    <s v="NEW SALES"/>
    <s v="1P INET"/>
    <s v="Completed (PS)"/>
    <s v="RBS-Regional 3"/>
    <d v="2026-08-12T10:31:57"/>
    <d v="2026-08-13T16:04:13"/>
    <n v="69363960"/>
    <m/>
    <n v="141149112910"/>
    <s v="SPBU CANDIROTO 44.562.09"/>
    <s v="ODP-PRN-FAG/010 FAG/D03/010.01"/>
    <s v="WO061564309"/>
    <m/>
    <m/>
    <m/>
    <n v="110.064064"/>
    <n v="-7.184361"/>
    <s v="|MN02495|MYIA-084963534782/POI/ARISTA ABRIAWATI/085743060500/spbu4456209.cvap@gmail.com"/>
    <s v="MYIB_ASSISTANT"/>
    <m/>
    <m/>
    <m/>
    <m/>
    <m/>
    <m/>
    <m/>
    <m/>
    <s v="Management Janji"/>
    <s v="2026-08-13 08:00:00 | Nama PIC : ibu arista No HP : 085743060500 No Alternatif : - M Janji : 13/07/2026 Jam Pasang : Pagi NoteÃ‚Â :  Hubungi terlebih dahulu sebelum ke lokasi "/>
    <s v="FCC"/>
    <d v="2026-12-08T10:39:53"/>
    <d v="2026-08-13T08:00:00"/>
    <m/>
    <s v="PS"/>
    <s v="PRN"/>
    <s v="NO ADDON"/>
    <n v="20260813"/>
    <s v="Completed"/>
    <s v="HSI Bisnis Basic Promo HUT Telkom PSB 70% - 50 Mbps"/>
    <s v="INDIBIZ"/>
    <m/>
    <m/>
    <d v="2026-08-13T08:00:00"/>
    <s v="2026-08-13 08:00:00 | Nama PIC : ibu arista No HP : 085743060500 No Alternatif : - M Janji : 13/07/2026 Jam Pasang : Pagi NoteÃ‚Â :  Hubungi terlebih dahulu sebelum ke lokasi "/>
    <n v="2026"/>
    <n v="8"/>
    <n v="13"/>
    <d v="2026-08-13T00:00:00"/>
    <n v="-0.33333333333575865"/>
    <x v="0"/>
    <x v="3"/>
  </r>
  <r>
    <n v="2705"/>
    <n v="1002522469"/>
    <n v="3"/>
    <x v="7"/>
    <n v="4"/>
    <s v="KUDUS"/>
    <s v="PURWODADI"/>
    <s v="WRO"/>
    <s v="REG"/>
    <s v="AO"/>
    <s v="NEW SALES"/>
    <s v="1P INET"/>
    <s v="Completed (PS)"/>
    <s v="RBS-Regional 3"/>
    <d v="2026-08-12T14:46:58"/>
    <d v="2026-08-13T22:28:03"/>
    <n v="69364359"/>
    <m/>
    <n v="142509107243"/>
    <s v="SPBU 4458109 PURI CITRA"/>
    <s v="ODP-WRO-FK/008 FK/D01/008.01"/>
    <s v="WO061597959"/>
    <m/>
    <m/>
    <m/>
    <n v="111.15289300000001"/>
    <n v="-7.1513970000000002"/>
    <s v="|MN02756|MYIA-072284567622/POI/Samekto hidayat/08122537472/spbu4458109kradenan@gmail.com"/>
    <s v="MYIB_ASSISTANT"/>
    <m/>
    <m/>
    <m/>
    <m/>
    <m/>
    <m/>
    <m/>
    <m/>
    <s v="Management Janji"/>
    <s v="2026-08-13 15:00:00 | Nama PIC : bapak samekto No HP : 08122537472 Alt :  M Janji : (KAMIS/13/AGUSTUS/2026) jam Pasang : 09:00 Note : hubungi pelanggan jika ingin kelokasi"/>
    <s v="FCC"/>
    <d v="2026-12-08T15:10:41"/>
    <d v="2026-08-13T15:00:00"/>
    <m/>
    <s v="PS"/>
    <s v="WRO"/>
    <s v="NO ADDON"/>
    <n v="20260813"/>
    <s v="Completed"/>
    <s v="HSI Bisnis Promo HUT Telkom PSB 70% - 50 Mbps"/>
    <s v="INDIBIZ"/>
    <m/>
    <m/>
    <d v="2026-08-13T15:00:00"/>
    <s v="2026-08-13 15:00:00 | Nama PIC : bapak samekto No HP : 08122537472 Alt :  M Janji : (KAMIS/13/AGUSTUS/2026) jam Pasang : 09:00 Note : hubungi pelanggan jika ingin kelokasi"/>
    <n v="2026"/>
    <n v="8"/>
    <n v="13"/>
    <d v="2026-08-13T00:00:00"/>
    <n v="-0.625"/>
    <x v="0"/>
    <x v="3"/>
  </r>
  <r>
    <n v="2706"/>
    <n v="1002506084"/>
    <n v="3"/>
    <x v="4"/>
    <n v="4"/>
    <s v="PEKALONGAN"/>
    <s v="BREBES"/>
    <s v="BRB"/>
    <s v="REG"/>
    <s v="AO"/>
    <s v="NEW SALES"/>
    <m/>
    <s v="Completed (PS)"/>
    <s v="RBS-Regional 3"/>
    <d v="2026-08-03T13:24:01"/>
    <d v="2026-08-03T19:47:36"/>
    <n v="69355791"/>
    <m/>
    <n v="146284108499"/>
    <s v="CV. Langgeng Jaya Arthaka"/>
    <s v="ODP-BRB-FT/054"/>
    <s v="WO060794465"/>
    <m/>
    <m/>
    <m/>
    <n v="109.01378917135"/>
    <n v="-6.8654065605515502"/>
    <s v="|MC50042|MYIA-061757958542/POI/Nugroho Ciptaning Caroko/08568585849/kitarokid@yahoo.com"/>
    <s v="Account Manager"/>
    <m/>
    <m/>
    <m/>
    <m/>
    <m/>
    <m/>
    <m/>
    <m/>
    <s v="Management Janji"/>
    <s v="2026-08-01 08:00:00 | telp :08568585849  alt :  pagi / siang 01/08/2026  hub sebelum ke lokasi "/>
    <s v="FCC"/>
    <d v="2026-03-08T13:25:40"/>
    <m/>
    <m/>
    <s v="PS"/>
    <s v="BRB"/>
    <s v="NO ADDON"/>
    <n v="20260803"/>
    <s v="Completed"/>
    <s v="- 11_11446;Biaya PSB HSI EBIS Tunai di Depan ~ 11[150000]  - SP_NOSS;SP_NOSS ~ Internet NOSS Multispeed Network[0]  - E23015;E23015 ~ ES23 - Perangkat ONT[0]  - E23015~null~44292;E23015||11||Abodemen 0[0]  - E23015~null~E23015_SWONTPREM;SWONTPREM ~ Biaya "/>
    <s v="INDIBIZ"/>
    <m/>
    <m/>
    <d v="2026-08-03T07:00:00"/>
    <s v="2026-08-01 08:00:00 | telp :08568585849  alt :  pagi / siang 01/08/2026  hub sebelum ke lokasi "/>
    <n v="2026"/>
    <n v="8"/>
    <n v="3"/>
    <d v="2026-08-03T00:00:00"/>
    <n v="-0.29166666666424135"/>
    <x v="0"/>
    <x v="3"/>
  </r>
  <r>
    <n v="2707"/>
    <n v="1002516503"/>
    <n v="3"/>
    <x v="1"/>
    <n v="5"/>
    <s v="SBY UTARA"/>
    <s v="LAMONGAN"/>
    <s v="BDG"/>
    <s v="REG"/>
    <s v="AO"/>
    <s v="NEW SALES"/>
    <s v="1P INET"/>
    <s v="100 | REVOKE COMPLETED"/>
    <s v="RBS-Regional 3"/>
    <d v="2026-08-09T13:43:57"/>
    <d v="2026-08-12T13:46:04"/>
    <n v="69361815"/>
    <m/>
    <n v="152448204553"/>
    <s v="LARVA COFFE"/>
    <s v="ODP-BDG-FC/76 FC/D08/76.01"/>
    <s v="WO061322624"/>
    <m/>
    <m/>
    <m/>
    <n v="112.280131950974"/>
    <n v="-6.8721988680728199"/>
    <s v="MD|MYDB-20260806264538|DN00001/MN01285|LARVA COFFE|085606172718"/>
    <s v="MYDIGIBIZPARTNER"/>
    <m/>
    <m/>
    <m/>
    <m/>
    <m/>
    <m/>
    <m/>
    <m/>
    <s v="Management Janji"/>
    <s v="2026-08-12 10:00:00 | LARVA COFFE 085606172718"/>
    <s v="FCC"/>
    <d v="2026-09-08T13:54:59"/>
    <d v="2026-08-12T10:00:00"/>
    <s v="Kendala Pelanggan"/>
    <s v="REVOKE"/>
    <s v="BDG"/>
    <s v="NO ADDON"/>
    <m/>
    <s v="Revoke Completed"/>
    <s v="HSI Bisnis Promo HUT Telkom PSB 70% - 100 Mbps"/>
    <s v="INDIBIZ"/>
    <m/>
    <m/>
    <d v="2026-08-12T10:00:00"/>
    <s v="2026-08-12 10:00:00 | LARVA COFFE 085606172718"/>
    <m/>
    <m/>
    <m/>
    <e v="#NUM!"/>
    <e v="#NUM!"/>
    <x v="1"/>
    <x v="15"/>
  </r>
  <r>
    <n v="2708"/>
    <n v="1002516261"/>
    <n v="3"/>
    <x v="4"/>
    <n v="4"/>
    <s v="SEMARANG"/>
    <s v="SALATIGA"/>
    <s v="SLI"/>
    <s v="REG"/>
    <s v="AO"/>
    <s v="NEW SALES"/>
    <s v="1P INET"/>
    <s v="Completed (PS)"/>
    <s v="RBS-Regional 3"/>
    <d v="2026-08-09T07:43:56"/>
    <d v="2026-08-10T16:17:49"/>
    <n v="69361663"/>
    <m/>
    <n v="142434111072"/>
    <s v="KOST KHOTIDJAH"/>
    <s v="ODP-SLI-FJ/007 FJ/D03/007.01"/>
    <s v="WO061297697"/>
    <m/>
    <m/>
    <m/>
    <n v="110.48695883481"/>
    <n v="-7.3271736595694499"/>
    <s v="|MN00238|MYIA-030704359141/POI/HASTADI WALUYO/085707687860/wandononirmanudatin@gmail.com"/>
    <s v="MYIB_ASSISTANT"/>
    <m/>
    <m/>
    <m/>
    <m/>
    <m/>
    <m/>
    <m/>
    <m/>
    <s v="Management Janji"/>
    <s v="2026-08-10 08:00:00 | Tanggal pemasangan: 10/08/2026 Jam pemasangan : pagi / siang Info Tambahan : Hubungi pelanggan dulu sebelum ke lokasi terima kasih."/>
    <s v="FCC"/>
    <d v="2026-09-08T07:54:52"/>
    <d v="2026-08-10T08:00:00"/>
    <m/>
    <s v="PS"/>
    <s v="SLI"/>
    <s v="NO ADDON"/>
    <n v="20260810"/>
    <s v="Completed"/>
    <s v="HSI Bisnis Basic Promo HUT Telkom PSB 70% - 50 Mbps"/>
    <s v="INDIBIZ"/>
    <m/>
    <m/>
    <d v="2026-08-10T08:00:00"/>
    <s v="2026-08-10 08:00:00 | Tanggal pemasangan: 10/08/2026 Jam pemasangan : pagi / siang Info Tambahan : Hubungi pelanggan dulu sebelum ke lokasi terima kasih."/>
    <n v="2026"/>
    <n v="8"/>
    <n v="10"/>
    <d v="2026-08-10T00:00:00"/>
    <n v="-0.33333333333575865"/>
    <x v="0"/>
    <x v="3"/>
  </r>
  <r>
    <n v="2709"/>
    <n v="1002516553"/>
    <n v="3"/>
    <x v="4"/>
    <n v="4"/>
    <s v="SEMARANG"/>
    <s v="UNGARAN"/>
    <s v="ABR"/>
    <s v="REG"/>
    <s v="AO"/>
    <s v="NEW SALES"/>
    <s v="1P INET"/>
    <s v="Completed (PS)"/>
    <s v="RBS-Regional 3"/>
    <d v="2026-08-09T15:13:57"/>
    <d v="2026-08-10T19:41:25"/>
    <n v="69361929"/>
    <m/>
    <n v="141459107620"/>
    <s v="Rental PS Piyatak"/>
    <s v="ODP-ABR-FF/093 FF/D05/093.01"/>
    <s v="WO061329190"/>
    <m/>
    <m/>
    <m/>
    <n v="110.289786311066"/>
    <n v="-7.3068760328006102"/>
    <s v="|MYIB-CUST|MYTN-008529240462/POI/Robiansyah Abi Maulana/081235092660/robi.maulana453@gmail.com"/>
    <s v="MYINDIBIZ"/>
    <m/>
    <m/>
    <m/>
    <m/>
    <m/>
    <m/>
    <m/>
    <m/>
    <s v="Management Janji"/>
    <s v="2026-08-10 13:00:00 | Nama PIC : Bp Robi No Hp : 081235092660 No Alt : - Tgl Pemasangan : 10 Agustus 2026 Interval : PAGI SIANG Note : Hubungi pelanggan terlebih dahulu"/>
    <s v="FCC"/>
    <d v="2026-09-08T15:25:06"/>
    <d v="2026-08-10T13:00:00"/>
    <m/>
    <s v="PS"/>
    <s v="ABR"/>
    <s v="NO ADDON"/>
    <n v="20260810"/>
    <s v="Completed"/>
    <s v="HSI Bisnis Promo HUT Telkom PSB 70% - 75 Mbps"/>
    <s v="INDIBIZ"/>
    <m/>
    <m/>
    <d v="2026-08-10T13:00:00"/>
    <s v="2026-08-10 13:00:00 | Nama PIC : Bp Robi No Hp : 081235092660 No Alt : - Tgl Pemasangan : 10 Agustus 2026 Interval : PAGI SIANG Note : Hubungi pelanggan terlebih dahulu"/>
    <n v="2026"/>
    <n v="8"/>
    <n v="10"/>
    <d v="2026-08-10T00:00:00"/>
    <n v="-0.54166666666424135"/>
    <x v="0"/>
    <x v="3"/>
  </r>
  <r>
    <n v="2710"/>
    <n v="1002518384"/>
    <n v="3"/>
    <x v="5"/>
    <n v="5"/>
    <s v="SINGARJA"/>
    <s v="GIANYAR"/>
    <s v="GIN"/>
    <s v="REG"/>
    <s v="AO"/>
    <s v="NEW SALES"/>
    <m/>
    <s v="102 | FOLLOW UP COMPLETED"/>
    <s v="RBS-Regional 3"/>
    <d v="2026-08-10T15:58:16"/>
    <d v="2026-08-12T15:10:42"/>
    <n v="69362670"/>
    <m/>
    <n v="172407213927"/>
    <s v="SD NEGERI 3 BURUAN"/>
    <s v="ODP-GIN-FAN/20"/>
    <s v="WO061443533"/>
    <m/>
    <m/>
    <m/>
    <n v="115.3020191"/>
    <n v="-8.5440394000000008"/>
    <s v="|MN02658|/PIC LUH PT OKA MAHAYANI/081339731300/sdburuan3@gmail.com"/>
    <s v="Sales Force DBS"/>
    <m/>
    <m/>
    <m/>
    <m/>
    <m/>
    <m/>
    <m/>
    <m/>
    <s v="Management Janji"/>
    <s v="2026-08-11 15:00:00|telp : 081339731300 alt :  M Janji : (11/08/2026) jam Pasang :pagi / siang  Note : hubungi pelanggan jika ingin kelokasi|40000802|MYDITA"/>
    <s v="FCC"/>
    <d v="2026-10-08T16:10:07"/>
    <d v="2026-08-11T15:00:00"/>
    <m/>
    <s v="REVOKE"/>
    <s v="GIN"/>
    <s v="NO ADDON"/>
    <m/>
    <s v="Follow Up Revoke Completed, New Order ID : SC1002522559"/>
    <s v="- 11_11446;Biaya PSB HSI EBIS Tunai di Depan ~ 11[150000]  - SP_NOSS;SP_NOSS ~ Internet NOSS Multispeed Network[0]  - SP_NOSS;SP_NOSS ~ Internet NOSS Multispeed Network[0]  - E25061;E25061 ~ ES25 - Paket HSI Basic (HSIEF) Khusus Winback 2.0[0]  - E25061~n"/>
    <s v="INDIBIZ"/>
    <m/>
    <m/>
    <d v="2026-08-11T15:00:00"/>
    <s v="2026-08-11 15:00:00|telp : 081339731300 alt :  M Janji : (11/08/2026) jam Pasang :pagi / siang  Note : hubungi pelanggan jika ingin kelokasi|40000802|MYDITA"/>
    <m/>
    <m/>
    <m/>
    <e v="#NUM!"/>
    <e v="#NUM!"/>
    <x v="1"/>
    <x v="31"/>
  </r>
  <r>
    <n v="2711"/>
    <n v="1002506059"/>
    <n v="3"/>
    <x v="0"/>
    <n v="5"/>
    <s v="KUPANG"/>
    <s v="MAUMERE"/>
    <s v="LRT"/>
    <s v="REG"/>
    <s v="AO"/>
    <s v="NEW SALES"/>
    <s v="1P INET"/>
    <s v="Completed (PS)"/>
    <s v="RBS-Regional 3"/>
    <d v="2026-08-03T13:13:58"/>
    <d v="2026-08-13T09:01:18"/>
    <n v="69357481"/>
    <m/>
    <n v="172509796567"/>
    <s v="UD.REZKY"/>
    <s v="ODP-LRT-FC/03 FC/D01/03.01"/>
    <s v="WO060790309"/>
    <m/>
    <m/>
    <m/>
    <n v="122.956017851829"/>
    <n v="-8.3459036143228502"/>
    <s v="MD|MYDB-20260803264229|SC00001/MC00079|UD.REZKY|082348710002"/>
    <s v="MYDIGIBIZPARTNER"/>
    <m/>
    <m/>
    <m/>
    <m/>
    <m/>
    <m/>
    <m/>
    <m/>
    <s v="Management Janji"/>
    <s v="2026-08-04 13:00:00 | Tanggal pemasangan : 04 agustus 2026 Jam pemasangan : 08.00 - 12.00 Info Tambahan : Hubungi pelanggan dulu sebelum ke lokasi terimakasih"/>
    <s v="FCC"/>
    <d v="2026-03-08T13:25:40"/>
    <d v="2026-08-04T13:00:00"/>
    <m/>
    <s v="PS"/>
    <s v="LRT"/>
    <s v="NO ADDON"/>
    <n v="20260813"/>
    <s v="Completed"/>
    <s v="HSI Bisnis Basic Promo HUT Telkom PSB 70% - 50 Mbps"/>
    <s v="INDIBIZ"/>
    <m/>
    <m/>
    <d v="2026-08-04T13:00:00"/>
    <s v="2026-08-04 13:00:00 | Tanggal pemasangan : 04 agustus 2026 Jam pemasangan : 08.00 - 12.00 Info Tambahan : Hubungi pelanggan dulu sebelum ke lokasi terimakasih"/>
    <n v="2026"/>
    <n v="8"/>
    <n v="13"/>
    <d v="2026-08-13T00:00:00"/>
    <n v="8.4583333333357587"/>
    <x v="2"/>
    <x v="22"/>
  </r>
  <r>
    <n v="2712"/>
    <n v="1002517768"/>
    <n v="3"/>
    <x v="2"/>
    <n v="5"/>
    <s v="MADIUN"/>
    <s v="BOJONEGORO"/>
    <s v="BJN"/>
    <s v="REG"/>
    <s v="AO"/>
    <s v="NEW SALES"/>
    <s v="1P INET"/>
    <s v="Completed (PS)"/>
    <s v="RBS-Regional 3"/>
    <d v="2026-08-10T13:31:56"/>
    <d v="2026-08-12T19:53:11"/>
    <n v="69362446"/>
    <m/>
    <n v="152609258563"/>
    <s v="IAI AL-FATIMAH BOJONEGORO"/>
    <s v="ODP-BJN-F10/02 FCL-10-02"/>
    <s v="WO061399639"/>
    <m/>
    <m/>
    <m/>
    <n v="111.89513009768901"/>
    <n v="-7.1650483361719104"/>
    <s v="|MN00271|MYIA-036613974630/POI/Abdul Khamid/081333388939/iaialfatimahbojonegoro@gmail.com"/>
    <s v="MYIB_ASSISTANT"/>
    <m/>
    <m/>
    <m/>
    <m/>
    <m/>
    <m/>
    <m/>
    <m/>
    <s v="Management Janji"/>
    <s v="2026-08-12 08:00:00 | telp : 081333388939 alt :  M Janji : (11/08/2026) jam Pasang :pagi / siang  Note : hubungi pelanggan jika ingin kelokasi "/>
    <s v="FCC"/>
    <d v="2026-10-08T13:39:47"/>
    <d v="2026-08-12T08:00:00"/>
    <m/>
    <s v="PS"/>
    <s v="BJN"/>
    <s v="NO ADDON"/>
    <n v="20260812"/>
    <s v="Completed"/>
    <s v="HSI Bisnis Promo HUT Telkom PSB 70% - 150 Mbps"/>
    <s v="INDIBIZ"/>
    <m/>
    <m/>
    <d v="2026-08-12T08:00:00"/>
    <s v="2026-08-12 08:00:00 | telp : 081333388939 alt :  M Janji : (11/08/2026) jam Pasang :pagi / siang  Note : hubungi pelanggan jika ingin kelokasi "/>
    <n v="2026"/>
    <n v="8"/>
    <n v="12"/>
    <d v="2026-08-12T00:00:00"/>
    <n v="-0.33333333333575865"/>
    <x v="0"/>
    <x v="18"/>
  </r>
  <r>
    <n v="2713"/>
    <n v="1002509971"/>
    <n v="3"/>
    <x v="2"/>
    <n v="5"/>
    <s v="MADIUN"/>
    <s v="PONOROGO"/>
    <s v="LOG"/>
    <s v="REG"/>
    <s v="AO"/>
    <s v="NEW SALES"/>
    <m/>
    <s v="Completed (PS)"/>
    <s v="RBS-Regional 3"/>
    <d v="2026-08-05T10:26:41"/>
    <d v="2026-08-06T10:34:15"/>
    <n v="69347391"/>
    <m/>
    <n v="152621201444"/>
    <s v="SMP N 1 Tulakan"/>
    <s v="ODP-LOG-FD/21"/>
    <s v="WO060960680"/>
    <m/>
    <m/>
    <m/>
    <n v="111.26181800000001"/>
    <n v="-8.1719050000000006"/>
    <s v="MD|MYDB-20260720263153|DN00001/MN02053|SMP N 1 Tulakan|085230103982"/>
    <s v="MYDIGIBIZPARTNER"/>
    <m/>
    <m/>
    <m/>
    <m/>
    <m/>
    <m/>
    <m/>
    <m/>
    <s v="Management Janji"/>
    <s v="2026-08-05 13:00:00|2026-07-21 15:00:00 | Tanggal pemasangan: 21/07/2026 Jam pemasangan : pagi / siang Info Tambahan : Hubungi pelanggan dulu sebelum ke lokasi terima kasih|40961370|MYDITA"/>
    <s v="FCC"/>
    <d v="2026-05-08T10:39:45"/>
    <m/>
    <m/>
    <s v="PS"/>
    <s v="LOG"/>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5T07:00:00"/>
    <s v="2026-08-05 13:00:00|2026-07-21 15:00:00 | Tanggal pemasangan: 21/07/2026 Jam pemasangan : pagi / siang Info Tambahan : Hubungi pelanggan dulu sebelum ke lokasi terima kasih|40961370|MYDITA"/>
    <n v="2026"/>
    <n v="8"/>
    <n v="6"/>
    <d v="2026-08-06T00:00:00"/>
    <n v="0.70833333333575865"/>
    <x v="0"/>
    <x v="2"/>
  </r>
  <r>
    <n v="2714"/>
    <n v="1002516329"/>
    <n v="3"/>
    <x v="4"/>
    <n v="4"/>
    <s v="PEKALONGAN"/>
    <s v="BATANG"/>
    <s v="BTG"/>
    <s v="REG"/>
    <s v="AO"/>
    <s v="NEW SALES"/>
    <s v="1P INET"/>
    <s v="Completed (PS)"/>
    <s v="RBS-Regional 3"/>
    <d v="2026-08-09T09:37:56"/>
    <d v="2026-08-10T16:18:30"/>
    <n v="69361746"/>
    <m/>
    <n v="146279105481"/>
    <s v="BATIK KAHURIPAN"/>
    <s v="ODP-BTG-FAB/098 FAB/D05/098.01"/>
    <s v="WO061304110"/>
    <m/>
    <m/>
    <m/>
    <n v="109.68969"/>
    <n v="-6.9304670000000002"/>
    <s v="|MN01913|MYIA-086578587841/POI/ERWIN SANDY NUGROHO/085600001909/azizah7174@gmail.com"/>
    <s v="MYIB_ASSISTANT"/>
    <m/>
    <m/>
    <m/>
    <m/>
    <m/>
    <m/>
    <m/>
    <m/>
    <s v="Management Janji"/>
    <s v="2026-08-10 13:00:00 | Tanggal pemasangan: 10/08/2026 Jam pemasangan : 13.00 Info Tambahan : Hubungi pelanggan dulu sebelum ke lokasi. terima kasih"/>
    <s v="FCC"/>
    <d v="2026-09-08T09:39:50"/>
    <d v="2026-08-10T13:00:00"/>
    <m/>
    <s v="PS"/>
    <s v="BTG"/>
    <s v="NO ADDON"/>
    <n v="20260810"/>
    <s v="Completed"/>
    <s v="HSI Bisnis Basic Promo HUT Telkom PSB 70% - 100 Mbps Dual Band"/>
    <s v="INDIBIZ"/>
    <m/>
    <m/>
    <d v="2026-08-10T13:00:00"/>
    <s v="2026-08-10 13:00:00 | Tanggal pemasangan: 10/08/2026 Jam pemasangan : 13.00 Info Tambahan : Hubungi pelanggan dulu sebelum ke lokasi. terima kasih"/>
    <n v="2026"/>
    <n v="8"/>
    <n v="10"/>
    <d v="2026-08-10T00:00:00"/>
    <n v="-0.54166666666424135"/>
    <x v="0"/>
    <x v="3"/>
  </r>
  <r>
    <n v="2715"/>
    <n v="1002520788"/>
    <n v="3"/>
    <x v="3"/>
    <n v="4"/>
    <s v="MAGELANG"/>
    <s v="MUNTILAN"/>
    <s v="MUN"/>
    <s v="REG"/>
    <s v="AO"/>
    <s v="NEW SALES"/>
    <s v="1P INET"/>
    <s v="Completed (PS)"/>
    <s v="RBS-Regional 3"/>
    <d v="2026-08-11T16:43:57"/>
    <d v="2026-08-12T12:38:22"/>
    <n v="69363677"/>
    <m/>
    <n v="141146114824"/>
    <s v="SPBU 44 561 19 BANYUBIRU"/>
    <s v="ODP-MUN-FAB/052"/>
    <s v="WO061525499"/>
    <m/>
    <m/>
    <m/>
    <n v="110.3131975"/>
    <n v="-7.5563438999999999"/>
    <s v="|MN02395|MYIA-083649661903/POI/YUDHI MULYANTORO/085643621726/pomyudie19@gmail.com"/>
    <s v="MYIB_ASSISTANT"/>
    <m/>
    <m/>
    <m/>
    <m/>
    <m/>
    <m/>
    <m/>
    <m/>
    <s v="Management Janji"/>
    <s v="2026-08-12 13:00:00 | Nama Pic : bp YUDHI  No Hp Pic : 085643621726 No alt : - Jam Pemasangan : siang  Tanggal Pemasangan : 12 Agustus 2026"/>
    <s v="FCC"/>
    <d v="2026-11-08T16:54:58"/>
    <d v="2026-08-12T13:00:00"/>
    <m/>
    <s v="PS"/>
    <s v="MUN"/>
    <s v="NO ADDON"/>
    <n v="20260812"/>
    <s v="Completed"/>
    <s v="HSI Bisnis Promo HUT Telkom PSB 70% - 75 Mbps"/>
    <s v="INDIBIZ"/>
    <m/>
    <m/>
    <d v="2026-08-12T13:00:00"/>
    <s v="2026-08-12 13:00:00 | Nama Pic : bp YUDHI  No Hp Pic : 085643621726 No alt : - Jam Pemasangan : siang  Tanggal Pemasangan : 12 Agustus 2026"/>
    <n v="2026"/>
    <n v="8"/>
    <n v="12"/>
    <d v="2026-08-12T00:00:00"/>
    <n v="-0.54166666666424135"/>
    <x v="0"/>
    <x v="3"/>
  </r>
  <r>
    <n v="2716"/>
    <n v="1002517826"/>
    <n v="3"/>
    <x v="1"/>
    <n v="5"/>
    <s v="SBY UTARA"/>
    <s v="TANDES"/>
    <s v="LKI"/>
    <s v="REG"/>
    <s v="AO"/>
    <s v="NEW SALES"/>
    <s v="1P INET"/>
    <s v="Completed (PS)"/>
    <s v="RBS-Regional 3"/>
    <d v="2026-08-10T13:41:57"/>
    <d v="2026-08-11T11:11:36"/>
    <n v="69362487"/>
    <m/>
    <n v="152424213278"/>
    <s v="CV Sumber Rejeki"/>
    <s v="ODP-LKS-FBD/37 FBD/D03/37.01"/>
    <s v="WO061401222"/>
    <m/>
    <m/>
    <m/>
    <n v="112.6777617"/>
    <n v="-7.3129564"/>
    <s v="|MN00483|MYIA-014803231170/POI/Susanto/081252338888/susantorafly@yahoo.com"/>
    <s v="MYIB_ASSISTANT"/>
    <m/>
    <m/>
    <m/>
    <m/>
    <m/>
    <m/>
    <m/>
    <m/>
    <s v="Management Janji"/>
    <s v="2026-08-16 13:00:00 | Jam pemasangan : 12.00 Info Tambahan : Hubungi pelanggan dulu sebelum ke lokasi terimakasih  "/>
    <s v="FCC"/>
    <d v="2026-10-08T13:54:44"/>
    <d v="2026-08-16T13:00:00"/>
    <m/>
    <s v="PS"/>
    <s v="LKI"/>
    <s v="NO ADDON"/>
    <n v="20260811"/>
    <s v="Completed"/>
    <s v="HSI Bisnis Promo HUT Telkom PSB 70% - 100 Mbps Dual Band"/>
    <s v="INDIBIZ"/>
    <m/>
    <m/>
    <d v="2026-08-16T13:00:00"/>
    <s v="2026-08-16 13:00:00 | Jam pemasangan : 12.00 Info Tambahan : Hubungi pelanggan dulu sebelum ke lokasi terimakasih  "/>
    <n v="2026"/>
    <n v="8"/>
    <n v="11"/>
    <d v="2026-08-11T00:00:00"/>
    <n v="-5.5416666666642413"/>
    <x v="0"/>
    <x v="27"/>
  </r>
  <r>
    <n v="2717"/>
    <n v="1002510520"/>
    <n v="3"/>
    <x v="5"/>
    <n v="5"/>
    <s v="SINGARJA"/>
    <s v="SINGARAJA"/>
    <s v="SRR"/>
    <s v="REG"/>
    <s v="AO"/>
    <s v="NEW SALES"/>
    <m/>
    <s v="102 | FOLLOW UP COMPLETED"/>
    <s v="RBS-Regional 3"/>
    <d v="2026-08-05T13:25:56"/>
    <d v="2026-08-07T12:47:55"/>
    <n v="69359181"/>
    <m/>
    <n v="172425707973"/>
    <s v="SMK NEGERI 1 SERIRIT"/>
    <s v="ODP-SRR-FN/66"/>
    <s v="WO060995729"/>
    <m/>
    <m/>
    <m/>
    <n v="114.9183065"/>
    <n v="-8.2022200000000005"/>
    <s v="|MN02677|/PIC PUTU BISMA PUTERA ARYANA/081936477999/tatausahaskanser@gmail.com"/>
    <s v="Sales Force DBS"/>
    <m/>
    <m/>
    <m/>
    <m/>
    <m/>
    <m/>
    <m/>
    <m/>
    <s v="Management Janji"/>
    <s v="2026-08-06 13:00:00|Tanggal pemasangan: 6/08/2026 Jam pemasangan : pagi / siang Info Tambahan : Hubungi pelanggan dulu sebelum ke lokasi. terima kasih|40010577|MYDITA"/>
    <s v="FCC"/>
    <d v="2026-05-08T13:39:44"/>
    <d v="2026-08-06T13:00:00"/>
    <s v="Kendala Pelanggan"/>
    <s v="REVOKE"/>
    <s v="SRR"/>
    <s v="NO ADDON"/>
    <m/>
    <s v="Follow Up Revoke Completed, New Order ID : SC1002514504"/>
    <s v="- 11_11446;Biaya PSB HSI EBIS Tunai di Depan ~ 11[150000]  - SP_NOSS;SP_NOSS ~ Internet NOSS Multispeed Network[0]  - SP_NOSS;SP_NOSS ~ Internet NOSS Multispeed Network[0]  - E23015;E23015 ~ ES23 - Perangkat ONT[0]  - E23015~null~44292;E23015||11||Abodeme"/>
    <s v="INDIBIZ"/>
    <m/>
    <m/>
    <d v="2026-08-06T13:00:00"/>
    <s v="2026-08-06 13:00:00|Tanggal pemasangan: 6/08/2026 Jam pemasangan : pagi / siang Info Tambahan : Hubungi pelanggan dulu sebelum ke lokasi. terima kasih|40010577|MYDITA"/>
    <m/>
    <m/>
    <m/>
    <e v="#NUM!"/>
    <e v="#NUM!"/>
    <x v="1"/>
    <x v="34"/>
  </r>
  <r>
    <n v="2718"/>
    <n v="1002504476"/>
    <n v="3"/>
    <x v="3"/>
    <n v="4"/>
    <s v="YOGYAKARTA"/>
    <s v="SLEMAN"/>
    <s v="GOD"/>
    <s v="REG"/>
    <s v="AO"/>
    <s v="NEW SALES"/>
    <m/>
    <s v="Completed (PS)"/>
    <s v="RBS-Regional 2"/>
    <d v="2026-08-01T11:56:11"/>
    <d v="2026-08-04T11:29:05"/>
    <n v="69356681"/>
    <m/>
    <n v="146136130010"/>
    <s v="PT Bestari Mulia"/>
    <s v="ODP-GOD-FB/005"/>
    <s v="WO060652204"/>
    <m/>
    <m/>
    <m/>
    <n v="110.3310683"/>
    <n v="-7.7820229999999997"/>
    <s v="|MB10152|/PT Bestari Mulia/08112465562/081336445429/bakhtiyar@royalcorp.co.id"/>
    <s v="Sales Force DBS"/>
    <m/>
    <m/>
    <m/>
    <m/>
    <m/>
    <m/>
    <m/>
    <m/>
    <s v="Management Janji"/>
    <s v="2026-08-03 13:00:00|Tanggal pemasangan: 01/08/2026 Jam pemasangan : pagi / siang Info Tambahan : Hubungi pelanggan dulu sebelum ke lokasi terima kasih|40961370|MYDITA"/>
    <s v="FCC"/>
    <d v="2026-01-08T12:09:52"/>
    <d v="2026-08-03T13:00:00"/>
    <m/>
    <s v="PS"/>
    <s v="GOD"/>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3T13:00:00"/>
    <s v="2026-08-03 13:00:00|Tanggal pemasangan: 01/08/2026 Jam pemasangan : pagi / siang Info Tambahan : Hubungi pelanggan dulu sebelum ke lokasi terima kasih|40961370|MYDITA"/>
    <n v="2026"/>
    <n v="8"/>
    <n v="4"/>
    <d v="2026-08-04T00:00:00"/>
    <n v="0.45833333333575865"/>
    <x v="0"/>
    <x v="3"/>
  </r>
  <r>
    <n v="2719"/>
    <n v="1002508918"/>
    <n v="3"/>
    <x v="3"/>
    <n v="4"/>
    <s v="PURWOKERTO"/>
    <s v="PURBALINGGA"/>
    <s v="BBT"/>
    <s v="REG"/>
    <s v="AO"/>
    <s v="NEW SALES"/>
    <m/>
    <s v="Completed (PS)"/>
    <s v="RBS-Regional 3"/>
    <d v="2026-08-04T15:31:58"/>
    <d v="2026-08-06T17:34:50"/>
    <n v="69358462"/>
    <m/>
    <n v="146394104362"/>
    <s v="KSPPS ANUGERAH REMBANG"/>
    <s v="ODP-BBT-FS/015"/>
    <s v="WO060968767"/>
    <m/>
    <m/>
    <m/>
    <n v="109.518474"/>
    <n v="-7.3077800000000002"/>
    <s v="AMRBS ; 980066; AM ; GINA LYSA PUTRI ; TREG3 ; MAGELANG ;PSB 1S HSI BISNIS PROMO 1:1 100 MB;Amat Ariyanto 082138536755; anugerah.rembang@gmail.com"/>
    <s v="Account Manager"/>
    <m/>
    <m/>
    <m/>
    <m/>
    <m/>
    <m/>
    <m/>
    <m/>
    <s v="Management Janji"/>
    <s v="2026-08-10 12:00:00|M Janji : (06/08/2026) jam Pasang pagi / siang  Note : hubungi pelanggan jika ingin kelokasi|40981182|MYDITA"/>
    <s v="FCC"/>
    <d v="2026-04-08T15:40:01"/>
    <d v="2026-08-10T12:00:00"/>
    <m/>
    <s v="PS"/>
    <s v="BBT"/>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10T12:00:00"/>
    <s v="2026-08-10 12:00:00|M Janji : (06/08/2026) jam Pasang pagi / siang  Note : hubungi pelanggan jika ingin kelokasi|40981182|MYDITA"/>
    <n v="2026"/>
    <n v="8"/>
    <n v="6"/>
    <d v="2026-08-06T00:00:00"/>
    <n v="-4.5"/>
    <x v="0"/>
    <x v="3"/>
  </r>
  <r>
    <n v="2720"/>
    <n v="1002525287"/>
    <n v="3"/>
    <x v="2"/>
    <n v="5"/>
    <s v="MALANG"/>
    <s v="BATU"/>
    <s v="NTG"/>
    <s v="REG"/>
    <s v="AO"/>
    <s v="NEW SALES"/>
    <s v="1P INET"/>
    <s v="Completed (PS)"/>
    <s v="RBS-Regional 3"/>
    <d v="2026-08-13T19:46:56"/>
    <d v="2026-08-14T21:50:57"/>
    <n v="69365569"/>
    <m/>
    <n v="152724202007"/>
    <s v="ELVI COSMETIC"/>
    <s v="ODP-NTG-FF/09 FF/D02/09.01"/>
    <s v="WO061705491"/>
    <m/>
    <m/>
    <m/>
    <n v="112.375826463103"/>
    <n v="-7.8894573340773402"/>
    <s v="MD|MYDB-20260813265270|SC20017/MC20200|ELVI COSMETIC|6285746659730"/>
    <s v="MYDIGIBIZPARTNER"/>
    <m/>
    <m/>
    <m/>
    <m/>
    <m/>
    <m/>
    <m/>
    <m/>
    <s v="Management Janji"/>
    <s v="2026-08-15 08:00:00 | Nama PIC : Bp Edi No HP : 085746659730 No Alt : - M Janji :  15 Agustus 2026 Jam Pasang : Pagi / Siang Note : hubungi pelanggan jika ingin kelokasi "/>
    <s v="FCC"/>
    <s v="13-08-2026 19:55:23"/>
    <d v="2026-08-15T08:00:00"/>
    <m/>
    <s v="PS"/>
    <s v="NTG"/>
    <s v="NETMONK"/>
    <n v="20260814"/>
    <s v="Completed"/>
    <s v="HSI Bisnis Bundling Netmonk PSB 70% Promo - 300 Mbps"/>
    <s v="INDIBIZ"/>
    <m/>
    <m/>
    <d v="2026-08-15T08:00:00"/>
    <s v="2026-08-15 08:00:00 | Nama PIC : Bp Edi No HP : 085746659730 No Alt : - M Janji :  15 Agustus 2026 Jam Pasang : Pagi / Siang Note : hubungi pelanggan jika ingin kelokasi "/>
    <n v="2026"/>
    <n v="8"/>
    <n v="14"/>
    <d v="2026-08-14T00:00:00"/>
    <n v="-1.3333333333357587"/>
    <x v="0"/>
    <x v="11"/>
  </r>
  <r>
    <n v="2721"/>
    <n v="1002508311"/>
    <n v="3"/>
    <x v="4"/>
    <n v="4"/>
    <s v="PEKALONGAN"/>
    <s v="BREBES"/>
    <s v="BRB"/>
    <s v="REG"/>
    <s v="AO"/>
    <s v="NEW SALES"/>
    <m/>
    <s v="Completed (PS)"/>
    <s v="RBS-Regional 3"/>
    <d v="2026-08-04T13:43:41"/>
    <d v="2026-08-04T14:36:27"/>
    <n v="69355882"/>
    <m/>
    <n v="146284108647"/>
    <s v="CV. SUBEKTI SETIABUDI"/>
    <s v="ODP-BRB-FF/080"/>
    <s v="WO060896813"/>
    <m/>
    <m/>
    <m/>
    <n v="109.0508512"/>
    <n v="-6.9660859000000004"/>
    <s v="AMRBS;403095;REG3;BAYU;085100296564;HSI 1S 100MB;HSI 100MB;PIC 0882005129196;spbukemiriamba@gmail.com"/>
    <s v="Account Manager"/>
    <m/>
    <m/>
    <m/>
    <m/>
    <m/>
    <m/>
    <m/>
    <m/>
    <s v="Management Janji"/>
    <s v="2026-08-04 13:00:00|SPBU 4452210 Kemiriamba Jatibarang |SYSTEM|MYDITA"/>
    <s v="FCC"/>
    <d v="2026-04-08T13:54:57"/>
    <m/>
    <m/>
    <s v="PS"/>
    <s v="BRB"/>
    <s v="NO ADDON"/>
    <n v="20260804"/>
    <s v="Completed"/>
    <s v="- 11_11446;Biaya PSB HSI EBIS Tunai di Depan ~ 11[150000]  - E23015;E23015 ~ ES23 - Perangkat ONT[0]  - E23015~null~44292;E23015||11||Abodemen 0[0]  - E23015~null~E23015_SWONTPREM;SWONTPREM ~ Biaya Sewa ONT Premium ~ E23015[50000]  - E25060;E25060 ~ ES25 "/>
    <s v="INDIBIZ"/>
    <m/>
    <m/>
    <d v="2026-08-04T07:00:00"/>
    <s v="2026-08-04 13:00:00|SPBU 4452210 Kemiriamba Jatibarang |SYSTEM|MYDITA"/>
    <n v="2026"/>
    <n v="8"/>
    <n v="4"/>
    <d v="2026-08-04T00:00:00"/>
    <n v="-0.29166666666424135"/>
    <x v="0"/>
    <x v="3"/>
  </r>
  <r>
    <n v="2722"/>
    <n v="1002529746"/>
    <n v="3"/>
    <x v="1"/>
    <n v="5"/>
    <s v="SBY UTARA"/>
    <s v="MANYAR"/>
    <s v="MGO"/>
    <s v="REG"/>
    <s v="AO"/>
    <s v="NEW SALES"/>
    <m/>
    <s v="CC - HD1A - INPROGRESS UNCONTACTED"/>
    <s v="RBS-Regional 3"/>
    <d v="2026-08-16T14:15:18"/>
    <d v="2026-08-16T15:17:15"/>
    <n v="69367583"/>
    <m/>
    <n v="152413167692"/>
    <s v="Warkop sumber rejeki koblen"/>
    <s v="ODP-DMO-FMS/12"/>
    <m/>
    <m/>
    <m/>
    <m/>
    <n v="112.7339817"/>
    <n v="-7.2544824999999999"/>
    <s v="|MN02446|/Warkop sumber rejeki koblen/Mat sholeh/082200474020/mat33903@gmail.com/HSI Basic Promo HUT Telkom (1:2) 75 Mbps (Rp 365.000) PSB Rp 150.000"/>
    <s v="Sales Force DBS"/>
    <m/>
    <m/>
    <m/>
    <m/>
    <m/>
    <m/>
    <m/>
    <m/>
    <m/>
    <m/>
    <m/>
    <s v="16-08-2026 14:25:39"/>
    <m/>
    <m/>
    <s v="FCC"/>
    <s v="MGO"/>
    <s v="NO ADDON"/>
    <m/>
    <s v="UNCONTACTED : Invalid Phone Number Novin Dwigo Prayudha 40961371|MYDITA"/>
    <s v="- 11_11446;Biaya PSB HSI EBIS Tunai di Depan ~ 11[150000]  - SP_NOSS;SP_NOSS ~ Internet NOSS Multispeed Network[0]  - E25061;E25061 ~ ES25 - Paket HSI Basic (HSIEF) Khusus Winback 2.0[0]  - E25061~null~E25061_UNL;UNL ~ Internet-Link Unlimited Internet Usa"/>
    <s v="INDIBIZ"/>
    <m/>
    <m/>
    <m/>
    <m/>
    <m/>
    <m/>
    <m/>
    <e v="#NUM!"/>
    <e v="#NUM!"/>
    <x v="1"/>
    <x v="8"/>
  </r>
  <r>
    <n v="2723"/>
    <n v="1002515908"/>
    <n v="3"/>
    <x v="1"/>
    <n v="5"/>
    <s v="MADURA"/>
    <s v="PAMEKASAN"/>
    <s v="WRP"/>
    <s v="REG"/>
    <s v="AO"/>
    <s v="NEW SALES"/>
    <s v="1P INET"/>
    <s v="100 | REVOKE COMPLETED"/>
    <s v="RBS-Regional 3"/>
    <d v="2026-08-08T12:59:56"/>
    <d v="2026-08-11T13:50:41"/>
    <n v="69361438"/>
    <m/>
    <n v="152427205515"/>
    <s v="SPBU 54.693.04"/>
    <s v="ODP-WRP-FC/18 FC/D01/18.01"/>
    <s v="WO061257884"/>
    <m/>
    <m/>
    <m/>
    <n v="113.53667177259899"/>
    <n v="-6.8961094586734104"/>
    <s v="MD|MYDB-20260807264692|DB10005/MB10071|SPBU 54.693.04|081803008030"/>
    <s v="MYDIGIBIZPARTNER"/>
    <m/>
    <m/>
    <m/>
    <m/>
    <m/>
    <m/>
    <m/>
    <m/>
    <s v="Management Janji"/>
    <s v="2026-08-09 13:00:00 | Tgl Pemasangan : 09 Agustus 2026 Interval : PAGI SIANG Note : Hubungi pelanggan terlebih dahulu"/>
    <s v="FCC"/>
    <d v="2026-08-08T13:10:17"/>
    <d v="2026-08-09T13:00:00"/>
    <s v="Kendala Teknik"/>
    <s v="REVOKE"/>
    <s v="WRP"/>
    <s v="NO ADDON"/>
    <m/>
    <s v="Revoke Completed"/>
    <s v="HSI Bisnis Promo HUT Telkom PSB 70% - 75 Mbps"/>
    <s v="INDIBIZ"/>
    <m/>
    <m/>
    <d v="2026-08-09T13:00:00"/>
    <s v="2026-08-09 13:00:00 | Tgl Pemasangan : 09 Agustus 2026 Interval : PAGI SIANG Note : Hubungi pelanggan terlebih dahulu"/>
    <m/>
    <m/>
    <m/>
    <e v="#NUM!"/>
    <e v="#NUM!"/>
    <x v="1"/>
    <x v="1"/>
  </r>
  <r>
    <n v="2724"/>
    <n v="1002520804"/>
    <n v="3"/>
    <x v="1"/>
    <n v="5"/>
    <s v="SBY UTARA"/>
    <s v="LAMONGAN"/>
    <s v="BDG"/>
    <s v="REG"/>
    <s v="AO"/>
    <s v="NEW SALES"/>
    <m/>
    <s v="Completed (PS)"/>
    <s v="RBS-Regional 3"/>
    <d v="2026-08-11T16:47:59"/>
    <d v="2026-08-13T12:27:38"/>
    <n v="69363650"/>
    <m/>
    <n v="152448204561"/>
    <s v="SPBU 53.622.27"/>
    <s v="ODP-BDG-FG/05"/>
    <s v="WO061537340"/>
    <m/>
    <m/>
    <m/>
    <n v="112.356337"/>
    <n v="-6.8669846000000003"/>
    <s v="|MN01781|/SPBU 53.622.27/DANU ANUGRAH PERNIKADILAH/081322092660/spbu5362227@gmail.com/HSI Basic Promo HUT Telkom (1:2) 50 Mbps (Rp 320.000) PSB Rp 150.000/"/>
    <s v="Sales Force DBS"/>
    <m/>
    <m/>
    <m/>
    <m/>
    <m/>
    <m/>
    <m/>
    <m/>
    <s v="Management Janji"/>
    <s v="2026-08-12 15:00:00|Waktu pemasangan : 12 agustus 2026 Jam pemasangan : 08.00 - 12.00 Info Tambahan : Hubungi pelanggan dulu sebelum ke lokasi terimakasih |40971401|MYDITA"/>
    <s v="FCC"/>
    <d v="2026-11-08T16:54:58"/>
    <d v="2026-08-12T15:00:00"/>
    <s v="Kendala Teknik"/>
    <s v="PS"/>
    <s v="BDG"/>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2T15:00:00"/>
    <s v="2026-08-12 15:00:00|Waktu pemasangan : 12 agustus 2026 Jam pemasangan : 08.00 - 12.00 Info Tambahan : Hubungi pelanggan dulu sebelum ke lokasi terimakasih |40971401|MYDITA"/>
    <n v="2026"/>
    <n v="8"/>
    <n v="13"/>
    <d v="2026-08-13T00:00:00"/>
    <n v="0.375"/>
    <x v="0"/>
    <x v="15"/>
  </r>
  <r>
    <n v="2725"/>
    <n v="1002529924"/>
    <n v="3"/>
    <x v="7"/>
    <n v="4"/>
    <s v="KUDUS"/>
    <s v="JEPARA"/>
    <s v="BAN"/>
    <s v="REG"/>
    <s v="AO"/>
    <s v="NEW SALES"/>
    <m/>
    <s v="CANCEL COMPLETED"/>
    <s v="RBS-Regional 3"/>
    <d v="2026-08-16T16:16:52"/>
    <d v="2026-08-17T15:12:08"/>
    <n v="69367685"/>
    <m/>
    <n v="142507105382"/>
    <s v="CV. TAYU INDAH JAYA (SPBU 44.594.03)"/>
    <s v="ODP-BAN-FC/073"/>
    <m/>
    <m/>
    <m/>
    <m/>
    <n v="110.7289937"/>
    <n v="-6.5278425000000002"/>
    <s v="AMRBS;403098;REG3;DANIEL MARWA DENERO;08112876658;CP.DWI RUSTINI;082137672229;PAKET PROMO 535 rb 100mb 1:1;CV. TAYU INDAH JAYA (SPBU 44.594.03)"/>
    <s v="Account Manager"/>
    <m/>
    <m/>
    <m/>
    <m/>
    <m/>
    <m/>
    <m/>
    <m/>
    <m/>
    <m/>
    <m/>
    <s v="16-08-2026 16:39:59"/>
    <m/>
    <m/>
    <s v="REJECT_FCC"/>
    <s v="BAN"/>
    <s v="NO ADDON"/>
    <m/>
    <s v="DECLINE : Decline - Tidak Merasa Melakukan Registrasi YUDA SEPTIAN 40000798|MYDITA"/>
    <s v="- 11_11446;Biaya PSB HSI EBIS Tunai di Depan ~ 11[150000]  - SP_NOSS;SP_NOSS ~ Internet NOSS Multispeed Network[0]  - E23015;E23015 ~ ES23 - Perangkat ONT[0]  - E23015~null~44292;E23015||11||Abodemen 0[0]  - E23015~null~E23015_SWONTPREM;SWONTPREM ~ Biaya "/>
    <s v="INDIBIZ"/>
    <m/>
    <m/>
    <m/>
    <m/>
    <m/>
    <m/>
    <m/>
    <e v="#NUM!"/>
    <e v="#NUM!"/>
    <x v="1"/>
    <x v="3"/>
  </r>
  <r>
    <n v="2726"/>
    <n v="1002505119"/>
    <n v="3"/>
    <x v="1"/>
    <n v="5"/>
    <s v="MADURA"/>
    <s v="BANGKALAN"/>
    <s v="SPG"/>
    <s v="REG"/>
    <s v="AO"/>
    <s v="NEW SALES"/>
    <m/>
    <s v="Completed (PS)"/>
    <s v="RBS-Regional 3"/>
    <d v="2026-08-02T10:24:07"/>
    <d v="2026-08-02T14:51:52"/>
    <n v="69251028"/>
    <m/>
    <n v="152434913425"/>
    <s v="Toko Munakib"/>
    <s v="ODP-SPG-FS/61"/>
    <s v="WO060700251"/>
    <m/>
    <m/>
    <m/>
    <n v="113.207784820028"/>
    <n v="-7.0519537318538701"/>
    <s v="|MN02600|/Toko Munakib/081220281034/aqib36212@gmail.com/HSI Bisnis Winback + Netmonk (1:1) 50 Mbps (Rp 461.100) PSB Rp 150.000/Munakib/-7.038163673894115, 113.20578535838261"/>
    <s v="Sales Force DBS"/>
    <m/>
    <m/>
    <m/>
    <m/>
    <m/>
    <m/>
    <m/>
    <m/>
    <s v="Management Janji"/>
    <s v="2026-02-21 13:00:00|Nama PIC : Bp Munakib  No Hp : 081220281034  Alt : -  Manja : 21 Feb 2026  Jam : Pagi / Siang  Note : Hubungi pelanggan terlebih dahulu  |MU7871|MYDITA"/>
    <s v="FCC"/>
    <d v="2026-02-08T10:25:14"/>
    <m/>
    <m/>
    <s v="PS"/>
    <s v="SPG"/>
    <s v="NETMONK"/>
    <n v="20260802"/>
    <s v="Completed"/>
    <s v="- 11_11446;Biaya PSB HSI EBIS Tunai di Depan ~ 11[150000]  - E23015;E23015 ~ ES23 - Perangkat ONT[0]  - E23015~null~44292;E23015||11||Abodemen 0[0]  - E23015~null~E23015_SWONT;SWONT ~ Biaya Sewa ONT ~ E23015[30000]  - E24057;E24057 ~ ES24 - Paket HSI Bisn"/>
    <s v="INDIBIZ"/>
    <m/>
    <m/>
    <d v="2026-08-02T07:00:00"/>
    <s v="2026-02-21 13:00:00|Nama PIC : Bp Munakib  No Hp : 081220281034  Alt : -  Manja : 21 Feb 2026  Jam : Pagi / Siang  Note : Hubungi pelanggan terlebih dahulu  |MU7871|MYDITA"/>
    <n v="2026"/>
    <n v="8"/>
    <n v="2"/>
    <d v="2026-08-02T00:00:00"/>
    <n v="-0.29166666666424135"/>
    <x v="0"/>
    <x v="1"/>
  </r>
  <r>
    <n v="2727"/>
    <n v="1002511692"/>
    <n v="3"/>
    <x v="4"/>
    <n v="4"/>
    <s v="SEMARANG"/>
    <s v="INNER - SEMARANG JATENG UTARA"/>
    <s v="SMT"/>
    <s v="REG"/>
    <s v="AO"/>
    <s v="NEW SALES"/>
    <s v="1P INET"/>
    <s v="Completed (PS)"/>
    <s v="RBS-Regional 3"/>
    <d v="2026-08-06T09:58:56"/>
    <d v="2026-08-08T21:14:15"/>
    <n v="69359678"/>
    <m/>
    <n v="141420144940"/>
    <s v="CV Solusi Inovasi Properti"/>
    <s v="ODP-SMT-FBK/129 FBK/D09/129.01"/>
    <s v="WO061048653"/>
    <m/>
    <m/>
    <m/>
    <n v="110.386797152459"/>
    <n v="-6.9922062738481303"/>
    <s v="MD|MYDB-20260805264414|DN00001/MN00299|CV Solusi Inovasi Properti|081575628551"/>
    <s v="MYDIGIBIZPARTNER"/>
    <m/>
    <m/>
    <m/>
    <m/>
    <m/>
    <m/>
    <m/>
    <m/>
    <s v="Management Janji"/>
    <s v="2026-08-07 08:00:00 | telp :081575628551 alt : manja : pagi : siang 07/08/2026 hub sebelum ke lokasi "/>
    <s v="FCC"/>
    <d v="2026-06-08T10:10:02"/>
    <d v="2026-08-07T08:00:00"/>
    <m/>
    <s v="PS"/>
    <s v="SMT"/>
    <s v="NO ADDON"/>
    <n v="20260808"/>
    <s v="Completed"/>
    <s v="HSI Bisnis Promo HUT Telkom PSB 70% - 200 Mbps"/>
    <s v="INDIBIZ"/>
    <m/>
    <m/>
    <d v="2026-08-07T08:00:00"/>
    <s v="2026-08-07 08:00:00 | telp :081575628551 alt : manja : pagi : siang 07/08/2026 hub sebelum ke lokasi "/>
    <n v="2026"/>
    <n v="8"/>
    <n v="8"/>
    <d v="2026-08-08T00:00:00"/>
    <n v="0.66666666666424135"/>
    <x v="0"/>
    <x v="3"/>
  </r>
  <r>
    <n v="2728"/>
    <n v="1002517119"/>
    <n v="3"/>
    <x v="7"/>
    <n v="4"/>
    <s v="SOLO"/>
    <s v="WONOGIRI"/>
    <s v="WNG"/>
    <s v="REG"/>
    <s v="AO"/>
    <s v="NEW SALES"/>
    <s v="2P INET + VOICE"/>
    <s v="Completed (PS)"/>
    <s v="RBS-Regional 3"/>
    <d v="2026-08-10T09:55:57"/>
    <d v="2026-08-11T13:43:33"/>
    <n v="69362186"/>
    <n v="2735504024"/>
    <n v="143554100559"/>
    <s v="PT KARYA DARMO TINEM SPBU 44.576.04"/>
    <s v="ODP-WNG-FE/074 FE/D01/074.01"/>
    <s v="WO061365262"/>
    <m/>
    <m/>
    <m/>
    <n v="110.9826278"/>
    <n v="-7.8151533000000004"/>
    <s v="|MN02255|MYIA-076795064714/POI/ELLISA YULIYANTI/085641059961/spbu4457604bbm@yahoo.com"/>
    <s v="MYIB_ASSISTANT"/>
    <m/>
    <m/>
    <m/>
    <m/>
    <m/>
    <m/>
    <m/>
    <m/>
    <s v="Management Janji"/>
    <s v="2026-08-11 08:00:00 | Tanggal pemasangan: 11/08/2026 Jam pemasangan : pagi / siang Info Tambahan : Hubungi pelanggan dulu sebelum ke lokasi terima kasih."/>
    <s v="FCC"/>
    <d v="2026-10-08T10:10:08"/>
    <d v="2026-08-11T08:00:00"/>
    <m/>
    <s v="PS"/>
    <s v="WNG"/>
    <s v="NO ADDON"/>
    <n v="20260811"/>
    <s v="Completed"/>
    <s v="HSI Bisnis Basic Bundling Phone PSB 70% - Free 800 Menit Promo - 75 Mbps"/>
    <s v="INDIBIZ"/>
    <m/>
    <m/>
    <d v="2026-08-11T08:00:00"/>
    <s v="2026-08-11 08:00:00 | Tanggal pemasangan: 11/08/2026 Jam pemasangan : pagi / siang Info Tambahan : Hubungi pelanggan dulu sebelum ke lokasi terima kasih."/>
    <n v="2026"/>
    <n v="8"/>
    <n v="11"/>
    <d v="2026-08-11T00:00:00"/>
    <n v="-0.33333333333575865"/>
    <x v="0"/>
    <x v="3"/>
  </r>
  <r>
    <n v="2729"/>
    <n v="1002505511"/>
    <n v="3"/>
    <x v="6"/>
    <n v="5"/>
    <s v="SIDOARJO"/>
    <s v="MOJOKERTO"/>
    <s v="MIP"/>
    <s v="REG"/>
    <s v="AO"/>
    <s v="NEW SALES"/>
    <m/>
    <s v="OSS - FALLOUT"/>
    <s v="RBS-Regional 3"/>
    <d v="2026-08-03T08:42:40"/>
    <d v="2026-08-10T08:58:41"/>
    <n v="69357180"/>
    <m/>
    <n v="152313204392"/>
    <s v="SMP ENTREPRENEUR DAARUS SHALAWAT"/>
    <s v="ODP-MIP-FA/40"/>
    <s v="WO060760288"/>
    <m/>
    <m/>
    <m/>
    <n v="112.4777466"/>
    <n v="-7.4137721000000001"/>
    <s v="|MC30217|/AHMAD MAKSUM AMIN/87752703567/ppdaarusshalawat@gmail.com"/>
    <s v="Sales Force DBS"/>
    <m/>
    <m/>
    <m/>
    <m/>
    <m/>
    <m/>
    <m/>
    <m/>
    <s v="Management Janji"/>
    <s v="2026-08-04 08:00:00|Tanggal pemasangan: 04/08/2026 Jam pemasangan : pagi / siang Info Tambahan : Hubungi pelanggan dulu sebelum ke lokasi. terima kasih |40010577|MYDITA"/>
    <s v="FCC"/>
    <d v="2026-03-08T08:55:09"/>
    <d v="2026-08-04T08:00:00"/>
    <s v="Kendala Pelanggan"/>
    <s v="FO_WFM"/>
    <s v="MIP"/>
    <s v="NETMONK"/>
    <m/>
    <s v="Provisioning Failed|WFM|INF009008520|HOLD"/>
    <s v="- 11_11446;Biaya PSB HSI EBIS Tunai di Depan ~ 11[150000]  - SP_NOSS;SP_NOSS ~ Internet NOSS Multispeed Network[0]  - SP_NOSS;SP_NOSS ~ Internet NOSS Multispeed Network[0]  - E23015;E23015 ~ ES23 - Perangkat ONT[0]  - E23015~null~44292;E23015||11||Abodeme"/>
    <s v="INDIBIZ"/>
    <m/>
    <m/>
    <d v="2026-08-04T08:00:00"/>
    <s v="2026-08-04 08:00:00|Tanggal pemasangan: 04/08/2026 Jam pemasangan : pagi / siang Info Tambahan : Hubungi pelanggan dulu sebelum ke lokasi. terima kasih |40010577|MYDITA"/>
    <m/>
    <m/>
    <m/>
    <e v="#NUM!"/>
    <e v="#NUM!"/>
    <x v="1"/>
    <x v="19"/>
  </r>
  <r>
    <n v="2730"/>
    <n v="1002527384"/>
    <n v="3"/>
    <x v="1"/>
    <n v="5"/>
    <s v="MADURA"/>
    <s v="PAMEKASAN"/>
    <s v="SMP"/>
    <s v="REG"/>
    <s v="AO"/>
    <s v="NEW SALES"/>
    <s v="1P INET"/>
    <s v="Completed (PS)"/>
    <s v="RBS-Regional 3"/>
    <d v="2026-08-14T18:04:56"/>
    <d v="2026-08-15T13:54:25"/>
    <n v="69366445"/>
    <m/>
    <n v="152431232388"/>
    <s v="JAYA SENTOSA"/>
    <s v="ODP-SMP-FK/17 FK/D03/17.01"/>
    <s v="WO061779105"/>
    <m/>
    <m/>
    <m/>
    <n v="113.82996127009299"/>
    <n v="-7.0804328796111999"/>
    <s v="MD|MYDB-20260814265399|DN00001/MN00806|JAYA SENTOSA|087713119194"/>
    <s v="MYDIGIBIZPARTNER"/>
    <m/>
    <m/>
    <m/>
    <m/>
    <m/>
    <m/>
    <m/>
    <m/>
    <s v="Management Janji"/>
    <s v="2026-08-15 15:00:00 |  M Janji : (15/08/2026) jam Pasang :pagi Note : hubungi pelanggan jika ingin kelokasi "/>
    <s v="FCC"/>
    <s v="14-08-2026 18:09:52"/>
    <d v="2026-08-15T15:00:00"/>
    <m/>
    <s v="PS"/>
    <s v="SMP"/>
    <s v="NO ADDON"/>
    <n v="20260815"/>
    <s v="Completed"/>
    <s v="HSI Bisnis Promo HUT Telkom PSB 70% - 300 Mbps"/>
    <s v="INDIBIZ"/>
    <m/>
    <m/>
    <d v="2026-08-15T15:00:00"/>
    <s v="2026-08-15 15:00:00 |  M Janji : (15/08/2026) jam Pasang :pagi Note : hubungi pelanggan jika ingin kelokasi "/>
    <n v="2026"/>
    <n v="8"/>
    <n v="15"/>
    <d v="2026-08-15T00:00:00"/>
    <n v="-0.625"/>
    <x v="0"/>
    <x v="1"/>
  </r>
  <r>
    <n v="2731"/>
    <n v="1002504821"/>
    <n v="3"/>
    <x v="5"/>
    <n v="5"/>
    <s v="SINGARJA"/>
    <s v="SINGARAJA"/>
    <s v="SRR"/>
    <s v="DGS"/>
    <s v="AO"/>
    <s v="NEW SALES"/>
    <m/>
    <s v="Completed (PS)"/>
    <s v="DGS-B2B TREG"/>
    <d v="2026-08-01T16:33:56"/>
    <d v="2026-08-01T18:32:41"/>
    <n v="69353563"/>
    <m/>
    <n v="172425707851"/>
    <s v="Rumah Dinas KSOP Celukan Bawang"/>
    <s v="GCL-SRR-F08/24"/>
    <s v="WO060671131"/>
    <m/>
    <m/>
    <m/>
    <n v="114.833699"/>
    <n v="-8.1943929999999998"/>
    <s v="DGS HSI | KETUT SOMA | 403210 | TREG3 | Rumah Dinas KSOP Celukan Bawang| HSI Bisnis 50mbps | Pic : +62 812-3973-3894"/>
    <s v="Amex"/>
    <m/>
    <m/>
    <m/>
    <m/>
    <m/>
    <m/>
    <m/>
    <m/>
    <s v="Management Janji"/>
    <s v="FU"/>
    <s v="FCC"/>
    <d v="2026-01-08T16:39:58"/>
    <m/>
    <m/>
    <s v="PS"/>
    <s v="SRR"/>
    <s v="NO ADDON"/>
    <n v="20260801"/>
    <s v="Completed"/>
    <s v="- 11_11450;Biaya PSB Reguler HSI EBIS ~ 11[500000]  - E26016;E26016 ~ ES26 - Paket HSI Bisnis (HSIE) Khusus Winback 3.0[0]  - E26016~null~E26016_UNL;UNL ~ Internet-Link Unlimited Internet Usage ~ E26016[0]  - E26016~null~105863;E26016||11||Abodemen 0[0]  "/>
    <s v="INDIBIZ"/>
    <m/>
    <m/>
    <d v="1970-01-01T07:00:00"/>
    <s v="FU"/>
    <n v="2026"/>
    <n v="8"/>
    <n v="1"/>
    <d v="2026-08-01T00:00:00"/>
    <n v="20665.708333333332"/>
    <x v="2"/>
    <x v="34"/>
  </r>
  <r>
    <n v="2732"/>
    <n v="1002530995"/>
    <n v="3"/>
    <x v="2"/>
    <n v="5"/>
    <s v="KEDIRI"/>
    <s v="TRENGGALEK"/>
    <s v="TRE"/>
    <s v="REG"/>
    <s v="AO"/>
    <s v="NEW SALES"/>
    <s v="1P INET"/>
    <s v="MIE - SEND SURVEY"/>
    <s v="RBS-Regional 3"/>
    <d v="2026-08-17T14:26:57"/>
    <d v="2026-08-17T14:28:01"/>
    <n v="69368172"/>
    <m/>
    <n v="152608208105"/>
    <s v="TOKO PAK IMAM"/>
    <s v="ODP-TRE-FU/21 FU/D04/21.01"/>
    <s v="WO061936377"/>
    <m/>
    <m/>
    <m/>
    <n v="111.667717170229"/>
    <n v="-8.17921146721919"/>
    <s v="|MN00418|MYIA-033541664420/POI/IMAM SHOLIKIN/082128127747/embohkeempat@gmail.com"/>
    <s v="MYIB_ASSISTANT"/>
    <m/>
    <m/>
    <m/>
    <m/>
    <m/>
    <m/>
    <m/>
    <m/>
    <s v="Management Janji"/>
    <s v="2026-08-18 13:00:00 | Nama PIC : Bp Imam No Hp : 082128127747 No Alt : - Tgl Pemasangan : 18 Agustus 2026 Interval : PAGI SIANG Note : Hubungi pelanggan terlebih dahulu"/>
    <s v="FCC"/>
    <s v="17-08-2026 14:40:02"/>
    <d v="2026-08-18T13:00:00"/>
    <m/>
    <s v="SURVEY_NEW_MANJA"/>
    <s v="TRE"/>
    <s v="NO ADDON"/>
    <m/>
    <s v="MIE - SEND SURVEY"/>
    <s v="HSI Bisnis Promo HUT Telkom PSB 70% - 150 Mbps"/>
    <s v="INDIBIZ"/>
    <m/>
    <m/>
    <d v="2026-08-18T13:00:00"/>
    <s v="2026-08-18 13:00:00 | Nama PIC : Bp Imam No Hp : 082128127747 No Alt : - Tgl Pemasangan : 18 Agustus 2026 Interval : PAGI SIANG Note : Hubungi pelanggan terlebih dahulu"/>
    <m/>
    <m/>
    <m/>
    <e v="#NUM!"/>
    <e v="#NUM!"/>
    <x v="1"/>
    <x v="2"/>
  </r>
  <r>
    <n v="2733"/>
    <n v="1002522567"/>
    <n v="3"/>
    <x v="1"/>
    <n v="5"/>
    <s v="SBY UTARA"/>
    <s v="MANYAR"/>
    <s v="MGO"/>
    <s v="REG"/>
    <s v="AO"/>
    <s v="NEW SALES"/>
    <s v="1P INET"/>
    <s v="Completed (PS)"/>
    <s v="RBS-Regional 3"/>
    <d v="2026-08-12T15:11:56"/>
    <d v="2026-08-13T14:49:06"/>
    <n v="69364411"/>
    <m/>
    <n v="152413167089"/>
    <s v="UD SPBU KUSUMA BANGSA"/>
    <s v="ODP-DMO-FPK/12 FPK/D01/12.01"/>
    <s v="WO061602543"/>
    <m/>
    <m/>
    <m/>
    <n v="112.7495224"/>
    <n v="-7.2515773000000001"/>
    <s v="MD|MYDB-20260812265114|DN00001/MN02094|UD SPBU KUSUMA BANGSA|081330279580"/>
    <s v="MYDIGIBIZPARTNER"/>
    <m/>
    <m/>
    <m/>
    <m/>
    <m/>
    <m/>
    <m/>
    <m/>
    <s v="Management Janji"/>
    <s v="2026-08-15 08:00:00 |  M Janji : (13/AGUSTUS/2026) jam Pasang : 09:00 Note : hubungi pelanggan jika ingin kelokasi"/>
    <s v="FCC"/>
    <d v="2026-12-08T15:25:37"/>
    <d v="2026-08-15T08:00:00"/>
    <m/>
    <s v="PS"/>
    <s v="MGO"/>
    <s v="NO ADDON"/>
    <n v="20260813"/>
    <s v="Completed"/>
    <s v="HSI Bisnis Promo HUT Telkom PSB 70% - 50 Mbps"/>
    <s v="INDIBIZ"/>
    <m/>
    <m/>
    <d v="2026-08-15T08:00:00"/>
    <s v="2026-08-15 08:00:00 |  M Janji : (13/AGUSTUS/2026) jam Pasang : 09:00 Note : hubungi pelanggan jika ingin kelokasi"/>
    <n v="2026"/>
    <n v="8"/>
    <n v="13"/>
    <d v="2026-08-13T00:00:00"/>
    <n v="-2.3333333333357587"/>
    <x v="0"/>
    <x v="8"/>
  </r>
  <r>
    <n v="2734"/>
    <n v="1002521565"/>
    <n v="3"/>
    <x v="2"/>
    <n v="5"/>
    <s v="KEDIRI"/>
    <s v="NGANJUK"/>
    <s v="GON"/>
    <s v="REG"/>
    <s v="AO"/>
    <s v="NEW SALES"/>
    <s v="1P INET"/>
    <s v="Completed (PS)"/>
    <s v="RBS-Regional 3"/>
    <d v="2026-08-12T10:25:57"/>
    <d v="2026-08-12T16:28:29"/>
    <n v="69363968"/>
    <m/>
    <n v="152628204186"/>
    <s v="TK ALHUDA CAMPUR"/>
    <s v="ODP-GDN-FA/21 FA/D02/21.01"/>
    <s v="WO061563344"/>
    <m/>
    <m/>
    <m/>
    <n v="111.949879936873"/>
    <n v="-7.5238568311155403"/>
    <s v="MD|MYDB-20260811265016|DN00001/MN01011|TK ALHUDA CAMPUR|085235923875"/>
    <s v="MYDIGIBIZPARTNER"/>
    <m/>
    <m/>
    <m/>
    <m/>
    <m/>
    <m/>
    <m/>
    <m/>
    <s v="Management Janji"/>
    <s v="2026-08-13 08:00:00 | Nama PIC : IBU HERLINA No HP : 085235923875 No Alternatif : M Janji : 13/07/2026 Jam Pasang : Pagi NoteÃ‚Â :  Hubungi terlebih dahulu sebelum ke lokasi "/>
    <s v="FCC"/>
    <d v="2026-12-08T10:39:53"/>
    <d v="2026-08-13T08:00:00"/>
    <m/>
    <s v="PS"/>
    <s v="GON"/>
    <s v="NO ADDON"/>
    <n v="20260812"/>
    <s v="Completed"/>
    <s v="HSI Bisnis Promo HUT Telkom PSB 70% - 50 Mbps"/>
    <s v="INDIBIZ"/>
    <m/>
    <m/>
    <d v="2026-08-13T08:00:00"/>
    <s v="2026-08-13 08:00:00 | Nama PIC : IBU HERLINA No HP : 085235923875 No Alternatif : M Janji : 13/07/2026 Jam Pasang : Pagi NoteÃ‚Â :  Hubungi terlebih dahulu sebelum ke lokasi "/>
    <n v="2026"/>
    <n v="8"/>
    <n v="12"/>
    <d v="2026-08-12T00:00:00"/>
    <n v="-1.3333333333357587"/>
    <x v="0"/>
    <x v="7"/>
  </r>
  <r>
    <n v="2735"/>
    <n v="1002505528"/>
    <n v="3"/>
    <x v="0"/>
    <n v="5"/>
    <s v="MATARAM"/>
    <s v="SUMBAWA"/>
    <s v="MLK"/>
    <s v="REG"/>
    <s v="AO"/>
    <s v="NEW SALES"/>
    <s v="1P INET"/>
    <s v="Completed (PS)"/>
    <s v="RBS-Regional 3"/>
    <d v="2026-08-03T08:46:57"/>
    <d v="2026-08-04T15:00:58"/>
    <n v="69357164"/>
    <m/>
    <n v="172608206208"/>
    <s v="VECTOR UTAMA INDONESIA 02"/>
    <s v="ODP-MLK-FAE/18 FAE/D01/18.01"/>
    <s v="WO060755137"/>
    <m/>
    <m/>
    <m/>
    <n v="116.75307049704401"/>
    <n v="-8.9027604307455697"/>
    <s v="|MN02367|MYIA-043800500356/POI/RAHMAD RAMDHANI/081228245989/dhani@vector-corrosion.co.id"/>
    <s v="MYIB_ASSISTANT"/>
    <m/>
    <m/>
    <m/>
    <m/>
    <m/>
    <m/>
    <m/>
    <m/>
    <s v="Management Janji"/>
    <s v="2026-08-04 08:00:00 | Tanggal pemasangan: 27/07/2026 Jam pemasangan : pagi / siang Info Tambahan : Hubungi pelanggan dulu sebelum ke lokasi. terima kasih"/>
    <s v="FCC"/>
    <d v="2026-03-08T08:55:09"/>
    <d v="2026-08-04T08:00:00"/>
    <m/>
    <s v="PS"/>
    <s v="MLK"/>
    <s v="NETMONK"/>
    <n v="20260804"/>
    <s v="Completed"/>
    <s v="HSI Bisnis Bundling Netmonk Promo 2026 PSB 70% - 100 Mbps"/>
    <s v="INDIBIZ"/>
    <m/>
    <m/>
    <d v="2026-08-04T08:00:00"/>
    <s v="2026-08-04 08:00:00 | Tanggal pemasangan: 27/07/2026 Jam pemasangan : pagi / siang Info Tambahan : Hubungi pelanggan dulu sebelum ke lokasi. terima kasih"/>
    <n v="2026"/>
    <n v="8"/>
    <n v="4"/>
    <d v="2026-08-04T00:00:00"/>
    <n v="-0.33333333333575865"/>
    <x v="0"/>
    <x v="0"/>
  </r>
  <r>
    <n v="2736"/>
    <n v="1002525309"/>
    <n v="3"/>
    <x v="6"/>
    <n v="5"/>
    <s v="PASURUAN"/>
    <s v="PROBOLINGGO"/>
    <s v="PBL"/>
    <s v="REG"/>
    <s v="AO"/>
    <s v="NEW SALES"/>
    <m/>
    <s v="Completed (PS)"/>
    <s v="RBS-Regional 3"/>
    <d v="2026-08-13T20:36:43"/>
    <d v="2026-08-14T13:57:31"/>
    <n v="69365557"/>
    <m/>
    <n v="152505340835"/>
    <s v="PT NARCISSE ABADI JAYA"/>
    <s v="ODP-PBL-FM/27"/>
    <s v="WO061717961"/>
    <m/>
    <m/>
    <m/>
    <n v="113.2125588"/>
    <n v="-7.7469384999999997"/>
    <s v="|MN01068|/PT NARCISSE ABADI JAYA/WINBACK 2.0 HSI B2B (1:2) 50MBPS 320RB PSB DISC 70%//rafifbz193@gmail.com/MUHAMMAD RAFIF/82132431944"/>
    <s v="Sales Force DBS"/>
    <m/>
    <m/>
    <m/>
    <m/>
    <m/>
    <m/>
    <m/>
    <m/>
    <s v="Management Janji"/>
    <s v="2026-08-15 08:00:00|Waktu pemasangan : 15 agustus 2026 Jam pemasangan : 08.00 - 12.00 Info Tambahan : Hubungi pelanggan dulu sebelum ke lokasi terimakasih  |40971401|MYDITA"/>
    <s v="FCC"/>
    <s v="13-08-2026 20:40:07"/>
    <d v="2026-08-15T08:00:00"/>
    <m/>
    <s v="PS"/>
    <s v="PBL"/>
    <s v="NO ADDON"/>
    <n v="20260814"/>
    <s v="Completed"/>
    <s v="- 11_11446;Biaya PSB HSI EBIS Tunai di Depan ~ 11[150000]  - E23015;E23015 ~ ES23 - Perangkat ONT[0]  - E23015~null~44292;E23015||11||Abodemen 0[0]  - E23015~null~E23015_SWONT;SWONT ~ Biaya Sewa ONT ~ E23015[30000]  - E25061;E25061 ~ ES25 - Paket HSI Basi"/>
    <s v="INDIBIZ"/>
    <m/>
    <m/>
    <d v="2026-08-15T08:00:00"/>
    <s v="2026-08-15 08:00:00|Waktu pemasangan : 15 agustus 2026 Jam pemasangan : 08.00 - 12.00 Info Tambahan : Hubungi pelanggan dulu sebelum ke lokasi terimakasih  |40971401|MYDITA"/>
    <n v="2026"/>
    <n v="8"/>
    <n v="14"/>
    <d v="2026-08-14T00:00:00"/>
    <n v="-1.3333333333357587"/>
    <x v="0"/>
    <x v="26"/>
  </r>
  <r>
    <n v="2737"/>
    <n v="1002515487"/>
    <n v="3"/>
    <x v="2"/>
    <n v="5"/>
    <s v="KEDIRI"/>
    <s v="KEDIRI"/>
    <s v="SBI"/>
    <s v="REG"/>
    <s v="AO"/>
    <s v="NEW SALES"/>
    <s v="1P INET"/>
    <s v="Completed (PS)"/>
    <s v="RBS-Regional 3"/>
    <d v="2026-08-07T18:53:56"/>
    <d v="2026-08-08T13:33:44"/>
    <n v="69361153"/>
    <m/>
    <n v="152626204672"/>
    <s v="SPBU 54.641.32 CV SUMBER MAKMUR BERSAMA"/>
    <s v="ODP-SBI-FC/10 FC/D02/10.01"/>
    <s v="WO061201803"/>
    <m/>
    <m/>
    <m/>
    <n v="111.987472102046"/>
    <n v="-7.9586099180052097"/>
    <s v="MD|MYDB-20260806264580|DC20010/MC20002|SPBU 54.641.32 CV SUMBER MAKMUR BERSAMA|085259554964"/>
    <s v="MYDIGIBIZPARTNER"/>
    <m/>
    <m/>
    <m/>
    <m/>
    <m/>
    <m/>
    <m/>
    <m/>
    <s v="Management Janji"/>
    <s v="2026-08-08 15:00:00 | M Janji : (08/08/026) jam Pasang : 09:00 Note : hubungi pelanggan jika ingin kelokasi"/>
    <s v="FCC"/>
    <d v="2026-07-08T18:55:10"/>
    <d v="2026-08-08T15:00:00"/>
    <m/>
    <s v="PS"/>
    <s v="SBI"/>
    <s v="NO ADDON"/>
    <n v="20260808"/>
    <s v="Completed"/>
    <s v="HSI Bisnis Promo HUT Telkom PSB 70% - 100 Mbps"/>
    <s v="INDIBIZ"/>
    <m/>
    <m/>
    <d v="2026-08-08T15:00:00"/>
    <s v="2026-08-08 15:00:00 | M Janji : (08/08/026) jam Pasang : 09:00 Note : hubungi pelanggan jika ingin kelokasi"/>
    <n v="2026"/>
    <n v="8"/>
    <n v="8"/>
    <d v="2026-08-08T00:00:00"/>
    <n v="-0.625"/>
    <x v="0"/>
    <x v="5"/>
  </r>
  <r>
    <n v="2738"/>
    <n v="1002518055"/>
    <n v="3"/>
    <x v="4"/>
    <n v="4"/>
    <s v="SEMARANG"/>
    <s v="KENDAL"/>
    <s v="KDL"/>
    <s v="REG"/>
    <s v="AO"/>
    <s v="NEW SALES"/>
    <s v="1P INET"/>
    <s v="Completed (PS)"/>
    <s v="RBS-Regional 3"/>
    <d v="2026-08-10T14:34:58"/>
    <d v="2026-08-11T14:00:03"/>
    <n v="69362585"/>
    <m/>
    <n v="146457106359"/>
    <s v="SPBU 44.513.22 PROTOMULYO"/>
    <s v="ODP-KDL-FX/073 FX/D08/073.01"/>
    <s v="WO061411028"/>
    <m/>
    <m/>
    <m/>
    <n v="110.24968"/>
    <n v="-6.9777250000000004"/>
    <s v="|MN02184|MYIA-083767900782/POI/TARA NAJMIA LUTHFITA SARI /085740905252/spbu4451322@gmail.com"/>
    <s v="MYIB_ASSISTANT"/>
    <m/>
    <m/>
    <m/>
    <m/>
    <m/>
    <m/>
    <m/>
    <m/>
    <s v="Management Janji"/>
    <s v="2026-08-11 13:00:00 | M Janji : (11/08/2026) jam Pasang : 09:00 Note : hubungi pelanggan jika ingin kelokasi "/>
    <s v="FCC"/>
    <d v="2026-10-08T14:39:40"/>
    <d v="2026-08-11T13:00:00"/>
    <m/>
    <s v="PS"/>
    <s v="KDL"/>
    <s v="NO ADDON"/>
    <n v="20260811"/>
    <s v="Completed"/>
    <s v="HSI Bisnis Promo HUT Telkom PSB 70% - 100 Mbps"/>
    <s v="INDIBIZ"/>
    <m/>
    <m/>
    <d v="2026-08-11T13:00:00"/>
    <s v="2026-08-11 13:00:00 | M Janji : (11/08/2026) jam Pasang : 09:00 Note : hubungi pelanggan jika ingin kelokasi "/>
    <n v="2026"/>
    <n v="8"/>
    <n v="11"/>
    <d v="2026-08-11T00:00:00"/>
    <n v="-0.54166666666424135"/>
    <x v="0"/>
    <x v="3"/>
  </r>
  <r>
    <n v="2739"/>
    <n v="1002519531"/>
    <n v="3"/>
    <x v="2"/>
    <n v="5"/>
    <s v="KEDIRI"/>
    <s v="KEDIRI"/>
    <s v="MJT"/>
    <s v="REG"/>
    <s v="AO"/>
    <s v="NEW SALES"/>
    <s v="1P INET"/>
    <s v="MIA - INVALID SURVEY"/>
    <s v="RBS-Regional 3"/>
    <d v="2026-08-11T11:25:57"/>
    <d v="2026-08-11T17:50:38"/>
    <n v="69363137"/>
    <m/>
    <n v="152640225878"/>
    <s v="TOKO KHALIF"/>
    <s v="ODP-MJT-FAU/07"/>
    <s v="WO061480581"/>
    <m/>
    <m/>
    <m/>
    <n v="111.9705232"/>
    <n v="-7.6940949999999999"/>
    <s v="|MN00968|MYIA-093470299262/POI/MUHAMMAD YAHYA KHAFITULLAH/085733241999/yahyahafidz81@gmail.com"/>
    <s v="MYIB_ASSISTANT"/>
    <m/>
    <m/>
    <m/>
    <m/>
    <m/>
    <m/>
    <m/>
    <m/>
    <s v="Management Janji"/>
    <s v="2026-08-12 08:00:00 | Nama PIC:  bp yahya No HP: 085733241999 Alt: Tanggal: 12/8/2026 Jam Pasang: Pagi Note: Hubungi sebelum ke lokasi, terimakasih."/>
    <s v="FCC"/>
    <d v="2026-11-08T11:40:03"/>
    <d v="2026-08-12T08:00:00"/>
    <m/>
    <s v="SURVEY_NEW_MANJA"/>
    <s v="MJT"/>
    <s v="NO ADDON"/>
    <m/>
    <s v="MIE - INVALID SURVEY - ODP Jauh"/>
    <s v="HSI Bisnis Promo HUT Telkom PSB 70% - 100 Mbps"/>
    <s v="INDIBIZ"/>
    <m/>
    <m/>
    <d v="2026-08-12T08:00:00"/>
    <s v="2026-08-12 08:00:00 | Nama PIC:  bp yahya No HP: 085733241999 Alt: Tanggal: 12/8/2026 Jam Pasang: Pagi Note: Hubungi sebelum ke lokasi, terimakasih."/>
    <m/>
    <m/>
    <m/>
    <e v="#NUM!"/>
    <e v="#NUM!"/>
    <x v="1"/>
    <x v="5"/>
  </r>
  <r>
    <n v="2740"/>
    <n v="1002517716"/>
    <n v="3"/>
    <x v="0"/>
    <n v="5"/>
    <s v="MATARAM"/>
    <s v="SUMBAWA"/>
    <s v="SBW"/>
    <s v="REG"/>
    <s v="AO"/>
    <s v="NEW SALES"/>
    <m/>
    <s v="Completed (PS)"/>
    <s v="RBS-Regional 3"/>
    <d v="2026-08-10T13:17:13"/>
    <d v="2026-08-10T14:41:57"/>
    <n v="69360715"/>
    <m/>
    <n v="172606792137"/>
    <s v="RUMAH MAKAN BESTUNGIL"/>
    <s v="ODP-SBW-FBE/05"/>
    <s v="WO061398719"/>
    <m/>
    <m/>
    <m/>
    <n v="117.4053983"/>
    <n v="-8.4886441000000001"/>
    <s v="|MN01595|MYIA-008416179563/POI/NURUL WAHIDAH/081237072219/ptbestungilmitrasejahtera@gmail.com"/>
    <s v="Sales Profesional"/>
    <m/>
    <m/>
    <m/>
    <m/>
    <m/>
    <m/>
    <m/>
    <m/>
    <s v="Management Janji"/>
    <s v="2026-08-08 13:00:00 | Tanggal pemasangan: 08/08/2026  Jam pemasangan : siang  Info Tambahan : Hubungi pelanggan dulu sebelum ke lokasi  terima kasih."/>
    <s v="FCC"/>
    <d v="2026-10-08T13:25:34"/>
    <m/>
    <m/>
    <s v="PS"/>
    <s v="SBW"/>
    <s v="NO ADDON"/>
    <n v="20260810"/>
    <s v="Completed"/>
    <s v="- 11_11446;Biaya PSB HSI EBIS Tunai di Depan ~ 11[150000]  - SP_NOSS;SP_NOSS ~ Internet NOSS Multispeed Network[0]  - SP_NOSS;SP_NOSS ~ Internet NOSS Multispeed Network[0]  - E25060;E25060 ~ ES25 - Paket HSI Bisnis (HSIE) Khusus Winback 2.0[0]  - E25060~n"/>
    <s v="INDIBIZ"/>
    <m/>
    <m/>
    <d v="2026-08-10T07:00:00"/>
    <s v="2026-08-08 13:00:00 | Tanggal pemasangan: 08/08/2026  Jam pemasangan : siang  Info Tambahan : Hubungi pelanggan dulu sebelum ke lokasi  terima kasih."/>
    <n v="2026"/>
    <n v="8"/>
    <n v="10"/>
    <d v="2026-08-10T00:00:00"/>
    <n v="-0.29166666666424135"/>
    <x v="0"/>
    <x v="0"/>
  </r>
  <r>
    <n v="2741"/>
    <n v="1002518080"/>
    <n v="3"/>
    <x v="3"/>
    <n v="4"/>
    <s v="YOGYAKARTA"/>
    <s v="GUNUNG KIDUL"/>
    <s v="WNS"/>
    <s v="REG"/>
    <s v="AO"/>
    <s v="NEW SALES"/>
    <m/>
    <s v="Completed (PS)"/>
    <s v="RBS-Regional 3"/>
    <d v="2026-08-10T14:41:37"/>
    <d v="2026-08-10T16:08:21"/>
    <n v="69360950"/>
    <m/>
    <n v="143135115072"/>
    <s v="UPT PUSKESMAS PALIYAN"/>
    <s v="ODP-WNS-FAY/038"/>
    <s v="WO061413165"/>
    <m/>
    <m/>
    <m/>
    <n v="110.5139851"/>
    <n v="-7.9997522999999999"/>
    <s v="|MN00277|MYIA-069233367829/POI/Supriayanta/081326235702/pusk.paliyan@gmail.com"/>
    <s v="Sales Profesional"/>
    <m/>
    <m/>
    <m/>
    <m/>
    <m/>
    <m/>
    <m/>
    <m/>
    <s v="Management Janji"/>
    <s v="2026-08-08 13:00:00 | telp :081326235702   alt : pagi / siang 08/08/2026  hub sebelum ke lokasi   "/>
    <s v="FCC"/>
    <d v="2026-10-08T14:55:31"/>
    <m/>
    <m/>
    <s v="PS"/>
    <s v="WNS"/>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8 13:00:00 | telp :081326235702   alt : pagi / siang 08/08/2026  hub sebelum ke lokasi   "/>
    <n v="2026"/>
    <n v="8"/>
    <n v="10"/>
    <d v="2026-08-10T00:00:00"/>
    <n v="-0.29166666666424135"/>
    <x v="0"/>
    <x v="3"/>
  </r>
  <r>
    <n v="2742"/>
    <n v="1002519636"/>
    <n v="3"/>
    <x v="4"/>
    <n v="4"/>
    <s v="SEMARANG"/>
    <s v="KENDAL"/>
    <s v="SKR"/>
    <s v="REG"/>
    <s v="AO"/>
    <s v="NEW SALES"/>
    <s v="1P INET"/>
    <s v="Completed (PS)"/>
    <s v="RBS-Regional 3"/>
    <d v="2026-08-11T11:53:56"/>
    <d v="2026-08-12T18:07:40"/>
    <n v="69363207"/>
    <m/>
    <n v="141409102262"/>
    <s v="LPK TAKARA SUKOREJO"/>
    <s v="ODP-SKR-FA/045 FA/D07/045.01"/>
    <s v="WO061484386"/>
    <m/>
    <m/>
    <m/>
    <n v="110.0475412"/>
    <n v="-7.078684"/>
    <s v="|MN01684|MYIA-069335269612/POI/Ishfit eko prastiyo/082226152327/ishfiteko278@gmail.com"/>
    <s v="MYIB_ASSISTANT"/>
    <m/>
    <m/>
    <m/>
    <m/>
    <m/>
    <m/>
    <m/>
    <m/>
    <s v="Management Janji"/>
    <s v="2026-08-15 13:00:00 | Tanggal Pemasangan : 15 Agustus 2026 Jam Pemasangan : 08:00 13:00 Info Tambahan : Hubungi pelanggan dulu sebelum ke lokasi terimakasih"/>
    <s v="FCC"/>
    <d v="2026-11-08T11:55:29"/>
    <d v="2026-08-15T13:00:00"/>
    <m/>
    <s v="PS"/>
    <s v="SKR"/>
    <s v="NO ADDON"/>
    <n v="20260812"/>
    <s v="Completed"/>
    <s v="HSI Bisnis Promo HUT Telkom PSB 70% - 50 Mbps"/>
    <s v="INDIBIZ"/>
    <m/>
    <m/>
    <d v="2026-08-15T13:00:00"/>
    <s v="2026-08-15 13:00:00 | Tanggal Pemasangan : 15 Agustus 2026 Jam Pemasangan : 08:00 13:00 Info Tambahan : Hubungi pelanggan dulu sebelum ke lokasi terimakasih"/>
    <n v="2026"/>
    <n v="8"/>
    <n v="12"/>
    <d v="2026-08-12T00:00:00"/>
    <n v="-3.5416666666642413"/>
    <x v="0"/>
    <x v="3"/>
  </r>
  <r>
    <n v="2743"/>
    <n v="1002516070"/>
    <n v="3"/>
    <x v="0"/>
    <n v="5"/>
    <s v="MATARAM"/>
    <s v="INNER - NUSA TENGGARA"/>
    <s v="SWE"/>
    <s v="REG"/>
    <s v="AO"/>
    <s v="NEW SALES"/>
    <s v="1P INET"/>
    <s v="Completed (PS)"/>
    <s v="RBS-Regional 3"/>
    <d v="2026-08-08T15:04:57"/>
    <d v="2026-08-10T09:05:32"/>
    <n v="69361546"/>
    <m/>
    <n v="172605804107"/>
    <s v="TOKO WISNU"/>
    <s v="ODP-SWE-FAH/03"/>
    <s v="WO061271962"/>
    <m/>
    <m/>
    <m/>
    <n v="116.19621444493499"/>
    <n v="-8.5867684548415202"/>
    <s v="MD|MYDB-20260807264654|SC00001/MC00069|TOKO WISNU|085955055717"/>
    <s v="MYDIGIBIZPARTNER"/>
    <m/>
    <m/>
    <m/>
    <m/>
    <m/>
    <m/>
    <m/>
    <m/>
    <s v="Management Janji"/>
    <s v="2026-08-09 13:00:00 | Nama PIC : Bp Wisnu No Hp : 085955055717 No Alt : - Tgl Pemasangan : 09 Agustus 2026 Interval : PAGI  Note : Hubungi pelanggan terlebih dahulu"/>
    <s v="FCC"/>
    <d v="2026-08-08T15:10:03"/>
    <d v="2026-08-09T13:00:00"/>
    <m/>
    <s v="PS"/>
    <s v="SWE"/>
    <s v="NO ADDON"/>
    <n v="20260810"/>
    <s v="Completed"/>
    <s v="HSI Bisnis Promo HUT Telkom PSB 70% - 100 Mbps Dual Band"/>
    <s v="INDIBIZ"/>
    <m/>
    <m/>
    <d v="2026-08-09T13:00:00"/>
    <s v="2026-08-09 13:00:00 | Nama PIC : Bp Wisnu No Hp : 085955055717 No Alt : - Tgl Pemasangan : 09 Agustus 2026 Interval : PAGI  Note : Hubungi pelanggan terlebih dahulu"/>
    <n v="2026"/>
    <n v="8"/>
    <n v="10"/>
    <d v="2026-08-10T00:00:00"/>
    <n v="0.45833333333575865"/>
    <x v="0"/>
    <x v="23"/>
  </r>
  <r>
    <n v="2744"/>
    <n v="1002530022"/>
    <n v="3"/>
    <x v="6"/>
    <n v="5"/>
    <s v="PASURUAN"/>
    <s v="PROBOLINGGO"/>
    <s v="GND"/>
    <s v="REG"/>
    <s v="AO"/>
    <s v="NEW SALES"/>
    <s v="1P INET"/>
    <s v="Completed (PS)"/>
    <s v="RBS-Regional 3"/>
    <d v="2026-08-16T17:40:56"/>
    <d v="2026-08-17T12:30:39"/>
    <n v="69367745"/>
    <m/>
    <n v="152510206862"/>
    <s v="RAISYA TOYS"/>
    <s v="ODP-GND-FE/88 FE/D06/88.01"/>
    <s v="WO061896067"/>
    <m/>
    <m/>
    <m/>
    <n v="113.35630226880301"/>
    <n v="-7.8393273919699702"/>
    <s v="MD|MYDB-20260814265373|DN00001/MN00836|RAISYA TOYS|085233179978"/>
    <s v="MYDIGIBIZPARTNER"/>
    <m/>
    <m/>
    <m/>
    <m/>
    <m/>
    <m/>
    <m/>
    <m/>
    <s v="Management Janji"/>
    <s v="2026-08-17 15:00:00 | Tanggal pemasangan: 17/08/2026 Jam pemasangan : pagi / siang Info Tambahan : Hubungi pelanggan dulu sebelum ke lokasi terima kasih."/>
    <s v="FCC"/>
    <s v="16-08-2026 17:55:00"/>
    <d v="2026-08-17T15:00:00"/>
    <m/>
    <s v="PS"/>
    <s v="GND"/>
    <s v="NETMONK"/>
    <n v="20260817"/>
    <s v="Completed"/>
    <s v="HSI Bisnis Bundling Netmonk PSB 70% Promo - 200 Mbps"/>
    <s v="INDIBIZ"/>
    <m/>
    <m/>
    <d v="2026-08-17T15:00:00"/>
    <s v="2026-08-17 15:00:00 | Tanggal pemasangan: 17/08/2026 Jam pemasangan : pagi / siang Info Tambahan : Hubungi pelanggan dulu sebelum ke lokasi terima kasih."/>
    <n v="2026"/>
    <n v="8"/>
    <n v="17"/>
    <d v="2026-08-17T00:00:00"/>
    <n v="-0.625"/>
    <x v="0"/>
    <x v="26"/>
  </r>
  <r>
    <n v="2745"/>
    <n v="1002509817"/>
    <n v="3"/>
    <x v="5"/>
    <n v="5"/>
    <s v="SINGARJA"/>
    <s v="SINGARAJA"/>
    <s v="SRR"/>
    <s v="REG"/>
    <s v="AO"/>
    <s v="NEW SALES"/>
    <m/>
    <s v="WAITING AKTIFASI IHLD"/>
    <s v="RBS-Regional 3"/>
    <d v="2026-08-05T09:44:48"/>
    <d v="2026-08-06T15:00:03"/>
    <n v="69353114"/>
    <m/>
    <m/>
    <s v="PT KENCANA MAJU BERSAMA"/>
    <m/>
    <s v="WO060807888"/>
    <m/>
    <m/>
    <m/>
    <n v="114.94404900000001"/>
    <n v="-8.2257459999999991"/>
    <s v="AMRBS;940137;AM;ISTIHAMIN FITRIYAH;RBS-3;SURAMADU;PSB;PT KENCANA MAJU BERSAMA;HERMIN LISTIONINGSIH;085648550065;kencanainternet001@gmail.com;HSI Bisnis (1:1) 100 Mbps (Rp 669.000) PSB Rp 150.000;"/>
    <s v="Account Manager"/>
    <m/>
    <m/>
    <m/>
    <m/>
    <m/>
    <m/>
    <m/>
    <m/>
    <s v="Management Janji"/>
    <s v="2026-07-30 08:00:00|Jam pemasangan : 12.00  Info Tambahan : Hubungi pelanggan dulu sebelum ke lokasi  terimakasih |MU5280|MYDITA"/>
    <s v="FCC"/>
    <d v="2026-05-08T09:55:13"/>
    <m/>
    <m/>
    <s v="UNSC"/>
    <s v="SRR"/>
    <s v="NO ADDON"/>
    <m/>
    <s v="WAITING:  |MYDITA"/>
    <s v="- 11_11446;Biaya PSB HSI EBIS Tunai di Depan ~ 11[150000]  - E23015;E23015 ~ ES23 - Perangkat ONT[0]  - E23015~null~44292;E23015||11||Abodemen 0[0]  - E23015~null~E23015_SWONTDUALB;SWONTDUALB ~ Biaya Sewa ONT Dual Band ~ E23015[50000]  - E23046;E23046 ~ E"/>
    <s v="INDIBIZ"/>
    <m/>
    <m/>
    <d v="2026-08-03T07:00:00"/>
    <s v="2026-07-30 08:00:00|Jam pemasangan : 12.00  Info Tambahan : Hubungi pelanggan dulu sebelum ke lokasi  terimakasih |MU5280|MYDITA"/>
    <m/>
    <m/>
    <m/>
    <e v="#NUM!"/>
    <e v="#NUM!"/>
    <x v="1"/>
    <x v="34"/>
  </r>
  <r>
    <n v="2746"/>
    <n v="1002525885"/>
    <n v="3"/>
    <x v="1"/>
    <n v="5"/>
    <s v="SBY UTARA"/>
    <s v="TANDES"/>
    <s v="KLN"/>
    <s v="REG"/>
    <s v="AO"/>
    <s v="NEW SALES"/>
    <m/>
    <s v="CANCEL COMPLETED"/>
    <s v="RBS-Regional 3"/>
    <d v="2026-08-14T10:30:37"/>
    <d v="2026-08-15T16:36:35"/>
    <n v="69365782"/>
    <m/>
    <n v="152418250000"/>
    <s v="Avery Sentosa Indonesia"/>
    <s v="ODP-TDS-FGT/12"/>
    <m/>
    <m/>
    <m/>
    <m/>
    <n v="106.836676597595"/>
    <n v="-6.1796809219921904"/>
    <s v="|MN02749|/Avery Sentosa Indonesia/081353636794/averyfurnitures@gmail.com/HSI Bisnis Winback + Antares Eazy (1:1) 50 Mbps (Rp 440.000) PSB Rp 150.000/Helga Yosinda Violetta/jalan tanjungsari no 58 surabaya"/>
    <s v="Sales Force DBS"/>
    <m/>
    <m/>
    <m/>
    <m/>
    <m/>
    <m/>
    <m/>
    <m/>
    <m/>
    <m/>
    <m/>
    <s v="14-08-2026 10:39:51"/>
    <m/>
    <m/>
    <s v="REJECT_FCC"/>
    <s v="KLN"/>
    <s v="ANTAREZ"/>
    <m/>
    <s v="DECLINE : Decline - Batal Order EVI PUSPITA EKASARI 40931150|MYDITA"/>
    <s v="- E23015;E23015 ~ ES23 - Perangkat ONT[0]  - E23015~null~44292;E23015||11||Abodemen 0[0]  - E23015~null~E23015_SWONT;SWONT ~ Biaya Sewa ONT ~ E23015[30000]  - E24057;E24057 ~ ES24 - Paket HSI Bisnis (HSIE) Khusus Winback[0]  - E24057~null~E24057_UNL;UNL ~"/>
    <s v="INDIBIZ"/>
    <m/>
    <m/>
    <m/>
    <m/>
    <m/>
    <m/>
    <m/>
    <e v="#NUM!"/>
    <e v="#NUM!"/>
    <x v="1"/>
    <x v="27"/>
  </r>
  <r>
    <n v="2747"/>
    <n v="1002520915"/>
    <n v="3"/>
    <x v="3"/>
    <n v="4"/>
    <s v="PURWOKERTO"/>
    <s v="PURBALINGGA"/>
    <s v="PBG"/>
    <s v="REG"/>
    <s v="AO"/>
    <s v="NEW SALES"/>
    <s v="1P INET"/>
    <s v="Completed (PS)"/>
    <s v="RBS-Regional 3"/>
    <d v="2026-08-11T17:32:56"/>
    <d v="2026-08-12T13:41:04"/>
    <n v="69363662"/>
    <m/>
    <n v="143363111986"/>
    <s v="ANTO CELL"/>
    <s v="ODP-PBG-FAB/039"/>
    <s v="WO061531596"/>
    <m/>
    <m/>
    <m/>
    <n v="109.36112199999999"/>
    <n v="-7.3905989999999999"/>
    <s v="|MC00213|MYIA-059772567192/POI/MERIYANTO/082326525973/arfsidodadi@gmail.com"/>
    <s v="MYIB_ASSISTANT"/>
    <m/>
    <m/>
    <m/>
    <m/>
    <m/>
    <m/>
    <m/>
    <m/>
    <s v="Management Janji"/>
    <s v="2026-08-14 08:00:00 | Nama : BP MERIYANTO No Hp : 082326525973 No Alt :  Tgl Pemasangan : 12 Agustus 2026 Interval : SIANG Note : Hubungi pelanggan terlebih dahulu"/>
    <s v="FCC"/>
    <d v="2026-11-08T17:39:47"/>
    <d v="2026-08-14T08:00:00"/>
    <m/>
    <s v="PS"/>
    <s v="PBG"/>
    <s v="NO ADDON"/>
    <n v="20260812"/>
    <s v="Completed"/>
    <s v="HSI Bisnis Promo HUT Telkom PSB 70% - 75 Mbps"/>
    <s v="INDIBIZ"/>
    <m/>
    <m/>
    <d v="2026-08-14T08:00:00"/>
    <s v="2026-08-14 08:00:00 | Nama : BP MERIYANTO No Hp : 082326525973 No Alt :  Tgl Pemasangan : 12 Agustus 2026 Interval : SIANG Note : Hubungi pelanggan terlebih dahulu"/>
    <n v="2026"/>
    <n v="8"/>
    <n v="12"/>
    <d v="2026-08-12T00:00:00"/>
    <n v="-2.3333333333357587"/>
    <x v="0"/>
    <x v="3"/>
  </r>
  <r>
    <n v="2748"/>
    <n v="1002521917"/>
    <n v="3"/>
    <x v="2"/>
    <n v="5"/>
    <s v="KEDIRI"/>
    <s v="NGANJUK"/>
    <s v="KTS"/>
    <s v="REG"/>
    <s v="AO"/>
    <s v="NEW SALES"/>
    <s v="1P INET"/>
    <s v="Completed (PS)"/>
    <s v="RBS-Regional 3"/>
    <d v="2026-08-12T11:55:57"/>
    <d v="2026-08-12T13:54:46"/>
    <n v="69364110"/>
    <m/>
    <n v="152615203029"/>
    <s v="HAFID OLSHOP"/>
    <s v="ODP-KTS-FCLK/01 001"/>
    <s v="WO061574296"/>
    <m/>
    <m/>
    <m/>
    <n v="112.101771"/>
    <n v="-7.5905800000000001"/>
    <s v="|MC20191|MYIA-049590205059/POI/ABDUL HAFID/081334259869/hvidcoper@gmail.com"/>
    <s v="MYIB_ASSISTANT"/>
    <m/>
    <m/>
    <m/>
    <m/>
    <m/>
    <m/>
    <m/>
    <m/>
    <s v="Management Janji"/>
    <s v="2026-08-13 08:00:00 | Tanggal pemasangan :13/08/2026 Jam pemasangan : pagi/siang Info Tambahan : Hubungi pelanggan dulu sebelum ke lokasi terima kasih."/>
    <s v="FCC"/>
    <d v="2026-12-08T12:10:13"/>
    <d v="2026-08-13T08:00:00"/>
    <m/>
    <s v="PS"/>
    <s v="KTS"/>
    <s v="NO ADDON"/>
    <n v="20260812"/>
    <s v="Completed"/>
    <s v="HSI Bisnis Promo HUT Telkom PSB 70% - 50 Mbps"/>
    <s v="INDIBIZ"/>
    <m/>
    <m/>
    <d v="2026-08-13T08:00:00"/>
    <s v="2026-08-13 08:00:00 | Tanggal pemasangan :13/08/2026 Jam pemasangan : pagi/siang Info Tambahan : Hubungi pelanggan dulu sebelum ke lokasi terima kasih."/>
    <n v="2026"/>
    <n v="8"/>
    <n v="12"/>
    <d v="2026-08-12T00:00:00"/>
    <n v="-1.3333333333357587"/>
    <x v="0"/>
    <x v="7"/>
  </r>
  <r>
    <n v="2749"/>
    <n v="1002524416"/>
    <n v="3"/>
    <x v="2"/>
    <n v="5"/>
    <s v="MADIUN"/>
    <s v="TUBAN"/>
    <s v="JTR"/>
    <s v="DSS"/>
    <s v="AO"/>
    <s v="NEW SALES"/>
    <m/>
    <s v="Completed (PS)"/>
    <s v="DSS-Fin &amp; Regional Banking"/>
    <d v="2026-08-13T14:09:43"/>
    <d v="2026-08-14T20:51:29"/>
    <n v="69365223"/>
    <m/>
    <n v="152645203138"/>
    <s v="PT PNM MEKAAR JATIROGO TUBAN"/>
    <s v="ODP-JTR-FE/21"/>
    <s v="WO061674796"/>
    <m/>
    <m/>
    <m/>
    <n v="111.62532849999999"/>
    <n v="-6.8651198000000004"/>
    <s v="AMDES;405605;CHUSNUL NUUR FADILLAH;PSB;50 MBPS INET ONLY;nita 085647146898"/>
    <s v="Account Manager"/>
    <m/>
    <m/>
    <m/>
    <m/>
    <m/>
    <m/>
    <m/>
    <m/>
    <s v="Management Janji"/>
    <s v="ss"/>
    <s v="FCC"/>
    <s v="13-08-2026 14:39:50"/>
    <m/>
    <m/>
    <s v="PS"/>
    <s v="JTR"/>
    <s v="NO ADDON"/>
    <n v="20260814"/>
    <s v="Completed"/>
    <s v="- 11_11450;Biaya PSB Reguler HSI EBIS ~ 11[150000]  - SP_NOSS;SP_NOSS ~ Internet NOSS Multispeed Network[0]  - SP_NOSS;SP_NOSS ~ Internet NOSS Multispeed Network[0]  - E23015;E23015 ~ ES23 - Perangkat ONT[0]  - E23015~null~44292;E23015||11||Abodemen 0[0] "/>
    <s v="INDIBIZ"/>
    <m/>
    <m/>
    <d v="2026-08-13T18:00:00"/>
    <s v="ss"/>
    <n v="2026"/>
    <n v="8"/>
    <n v="14"/>
    <d v="2026-08-14T00:00:00"/>
    <n v="0.25"/>
    <x v="0"/>
    <x v="18"/>
  </r>
  <r>
    <n v="2750"/>
    <n v="1002507657"/>
    <n v="3"/>
    <x v="3"/>
    <n v="4"/>
    <s v="MAGELANG"/>
    <s v="WONOSOBO"/>
    <s v="WOS"/>
    <s v="REG"/>
    <s v="AO"/>
    <s v="NEW SALES"/>
    <m/>
    <s v="FCC - HD1A - PROGRESS"/>
    <s v="RBS-Regional 3"/>
    <d v="2026-08-04T11:11:36"/>
    <d v="2026-08-04T11:13:18"/>
    <n v="69358117"/>
    <m/>
    <n v="141373127382"/>
    <s v="The Heaven Glamping &amp; Resto"/>
    <m/>
    <m/>
    <m/>
    <m/>
    <m/>
    <n v="109.929609085224"/>
    <n v="-7.2712814676658901"/>
    <s v="AMRBS ; 402717 ; AMEX ; WIRA ; TREG3 ; MAGELANG ; 1S HSI BISNIS PROMO 100 Mbps ; Nurcholis 081225919606; heavenwisataindonesia@gmail.com"/>
    <s v="Amex"/>
    <m/>
    <m/>
    <m/>
    <m/>
    <m/>
    <m/>
    <m/>
    <m/>
    <m/>
    <m/>
    <m/>
    <d v="2026-04-08T11:25:40"/>
    <m/>
    <m/>
    <s v="FCC"/>
    <s v="WOS"/>
    <s v="NO ADDON"/>
    <m/>
    <s v="MYDITA RBS - HD1A - PROGRESS"/>
    <s v="- 11_11446;Biaya PSB HSI EBIS Tunai di Depan ~ 11[150000]  - SP_NOSS;SP_NOSS ~ Internet NOSS Multispeed Network[0]  - SP_NOSS;SP_NOSS ~ Internet NOSS Multispeed Network[0]  - E25060;E25060 ~ ES25 - Paket HSI Bisnis (HSIE) Khusus Winback 2.0[0]  - E25060~n"/>
    <s v="INDIBIZ"/>
    <m/>
    <m/>
    <m/>
    <m/>
    <m/>
    <m/>
    <m/>
    <e v="#NUM!"/>
    <e v="#NUM!"/>
    <x v="1"/>
    <x v="3"/>
  </r>
  <r>
    <n v="2751"/>
    <n v="1002516125"/>
    <n v="3"/>
    <x v="1"/>
    <n v="5"/>
    <s v="SBY SELATAN"/>
    <s v="MANYAR"/>
    <s v="JGR"/>
    <s v="REG"/>
    <s v="AO"/>
    <s v="NEW SALES"/>
    <s v="1P INET"/>
    <s v="100 | REVOKE COMPLETED"/>
    <s v="RBS-Regional 3"/>
    <d v="2026-08-08T15:58:57"/>
    <d v="2026-08-09T14:24:02"/>
    <n v="69361580"/>
    <m/>
    <n v="152310255671"/>
    <s v="CV IKSAN MANDIRI"/>
    <s v="ODP-RKT-FKE/12 FKE/D02/12.01"/>
    <s v="WO061278011"/>
    <m/>
    <m/>
    <m/>
    <n v="112.81386910000001"/>
    <n v="-7.3370407999999996"/>
    <s v="MD|MYDB-20260808264748|DN00001/MN00443|CV IKSAN MANDIRI|087747620077"/>
    <s v="MYDIGIBIZPARTNER"/>
    <m/>
    <m/>
    <m/>
    <m/>
    <m/>
    <m/>
    <m/>
    <m/>
    <s v="Management Janji"/>
    <s v="2026-08-09 13:00:00 | Tgl Pemasangan : 09 Agustus 2026 Interval : PAGI SIANG Note : Hubungi pelanggan terlebih dahulu"/>
    <s v="FCC"/>
    <d v="2026-08-08T16:09:53"/>
    <d v="2026-08-09T13:00:00"/>
    <m/>
    <s v="REVOKE"/>
    <s v="JGR"/>
    <s v="NO ADDON"/>
    <m/>
    <s v="Revoke Completed"/>
    <s v="HSI Bisnis Promo HUT Telkom PSB 70% - 300 Mbps"/>
    <s v="INDIBIZ"/>
    <m/>
    <m/>
    <d v="2026-08-09T13:00:00"/>
    <s v="2026-08-09 13:00:00 | Tgl Pemasangan : 09 Agustus 2026 Interval : PAGI SIANG Note : Hubungi pelanggan terlebih dahulu"/>
    <m/>
    <m/>
    <m/>
    <e v="#NUM!"/>
    <e v="#NUM!"/>
    <x v="1"/>
    <x v="8"/>
  </r>
  <r>
    <n v="2752"/>
    <n v="1002517877"/>
    <n v="3"/>
    <x v="1"/>
    <n v="5"/>
    <s v="MADURA"/>
    <s v="BANGKALAN"/>
    <s v="KML"/>
    <s v="REG"/>
    <s v="AO"/>
    <s v="NEW SALES"/>
    <m/>
    <s v="100 | REVOKE COMPLETED"/>
    <s v="RBS-Regional 3"/>
    <d v="2026-08-10T13:56:56"/>
    <d v="2026-08-11T09:56:35"/>
    <n v="69361506"/>
    <m/>
    <n v="152436204683"/>
    <s v="Toko Santriawan UTM"/>
    <s v="ODP-KML-FAC/18"/>
    <s v="WO061404491"/>
    <m/>
    <m/>
    <m/>
    <n v="112.72676914"/>
    <n v="-7.1258755999999996"/>
    <s v="|MN02600|/Toko Santriawan UTM/SALMAN AL FARISI/087892187243/oohppp858@gmail.com/HSI Bisnis Promo HUT Telkom (1:1) 50 Mbps (Rp 355.000) PSB Rp 150.000"/>
    <s v="Sales Force DBS"/>
    <m/>
    <m/>
    <m/>
    <m/>
    <m/>
    <m/>
    <m/>
    <m/>
    <s v="Management Janji"/>
    <s v="2026-08-09 15:00:00|Tgl Pemasangan : 09 Agustus 2026  Interval : PAGI SIANG  Note : Hubungi pelanggan terlebih dahulu|40981182|MYDITA"/>
    <s v="FCC"/>
    <d v="2026-10-08T14:09:59"/>
    <m/>
    <s v="Kendala Pelanggan"/>
    <s v="REVOKE"/>
    <s v="KML"/>
    <s v="NO ADDON"/>
    <m/>
    <s v="Revoke Completed"/>
    <s v="- 11_11446;Biaya PSB HSI EBIS Tunai di Depan ~ 11[150000]  - E23015;E23015 ~ ES23 - Perangkat ONT[0]  - E23015~null~44292;E23015||11||Abodemen 0[0]  - E23015~null~E23015_SWONT;SWONT ~ Biaya Sewa ONT ~ E23015[30000]  - E25060;E25060 ~ ES25 - Paket HSI Bisn"/>
    <s v="INDIBIZ"/>
    <m/>
    <m/>
    <d v="2026-08-10T07:00:00"/>
    <s v="2026-08-09 15:00:00|Tgl Pemasangan : 09 Agustus 2026  Interval : PAGI SIANG  Note : Hubungi pelanggan terlebih dahulu|40981182|MYDITA"/>
    <m/>
    <m/>
    <m/>
    <e v="#NUM!"/>
    <e v="#NUM!"/>
    <x v="1"/>
    <x v="1"/>
  </r>
  <r>
    <n v="2753"/>
    <n v="1002510620"/>
    <n v="3"/>
    <x v="4"/>
    <n v="4"/>
    <s v="SEMARANG"/>
    <s v="INNER - SEMARANG JATENG UTARA"/>
    <s v="BMK"/>
    <s v="REG"/>
    <s v="AO"/>
    <s v="NEW SALES"/>
    <s v="1P INET"/>
    <s v="Completed (PS)"/>
    <s v="RBS-Regional 3"/>
    <d v="2026-08-05T13:43:57"/>
    <d v="2026-08-06T11:36:53"/>
    <n v="69359209"/>
    <m/>
    <n v="141423136601"/>
    <s v="BURJO SAMI RAOS"/>
    <s v="ODP-BMK-FY/013"/>
    <s v="WO060988484"/>
    <m/>
    <m/>
    <m/>
    <n v="110.44011812657099"/>
    <n v="-7.0669009856319303"/>
    <s v="MD|MYDB-20260805264399|DN00001/MN00663|BURJO SAMI RAOS|089515308132"/>
    <s v="MYDIGIBIZPARTNER"/>
    <m/>
    <m/>
    <m/>
    <m/>
    <m/>
    <m/>
    <m/>
    <m/>
    <s v="Management Janji"/>
    <s v="2026-08-06 13:00:00 | M Janji : (06/08/2026) jam Pasang pagi / siang  Note : hubungi pelanggan jika ingin kelokasi"/>
    <s v="FCC"/>
    <d v="2026-05-08T13:54:46"/>
    <d v="2026-08-06T13:00:00"/>
    <m/>
    <s v="PS"/>
    <s v="BMK"/>
    <s v="NO ADDON"/>
    <n v="20260806"/>
    <s v="Completed"/>
    <s v="HSI Bisnis Promo HUT Telkom PSB 70% - 50 Mbps"/>
    <s v="INDIBIZ"/>
    <m/>
    <m/>
    <d v="2026-08-06T13:00:00"/>
    <s v="2026-08-06 13:00:00 | M Janji : (06/08/2026) jam Pasang pagi / siang  Note : hubungi pelanggan jika ingin kelokasi"/>
    <n v="2026"/>
    <n v="8"/>
    <n v="6"/>
    <d v="2026-08-06T00:00:00"/>
    <n v="-0.54166666666424135"/>
    <x v="0"/>
    <x v="3"/>
  </r>
  <r>
    <n v="2754"/>
    <n v="1002530930"/>
    <n v="3"/>
    <x v="1"/>
    <n v="5"/>
    <s v="MADURA"/>
    <s v="BANGKALAN"/>
    <s v="SPG"/>
    <s v="REG"/>
    <s v="AO"/>
    <s v="NEW SALES"/>
    <s v="1P INET"/>
    <s v="MIE - SEND SURVEY"/>
    <s v="RBS-Regional 3"/>
    <d v="2026-08-17T13:47:57"/>
    <d v="2026-08-17T13:50:25"/>
    <n v="69368128"/>
    <m/>
    <n v="152434913141"/>
    <s v="TB Syafia jaya"/>
    <s v="ODP-SPG-FP/64 FP/D05/64.01"/>
    <s v="WO061933576"/>
    <m/>
    <m/>
    <m/>
    <n v="113.345409147441"/>
    <n v="-7.1741410406820902"/>
    <s v="MD|MYDB-20260816265725|DN00001/MN00572|TB Syafia jaya|08139384510"/>
    <s v="MYDIGIBIZPARTNER"/>
    <m/>
    <m/>
    <m/>
    <m/>
    <m/>
    <m/>
    <m/>
    <m/>
    <s v="Management Janji"/>
    <s v="2026-08-18 13:00:00 | M Janji : (18 AGUSTUS 2026) jam Pasang : siang Note : hubungi pelanggan jika ingin kelokasi"/>
    <s v="FCC"/>
    <s v="17-08-2026 13:55:06"/>
    <d v="2026-08-18T13:00:00"/>
    <m/>
    <s v="SURVEY_NEW_MANJA"/>
    <s v="SPG"/>
    <s v="NO ADDON"/>
    <m/>
    <s v="MIE - SEND SURVEY"/>
    <s v="HSI Bisnis Promo HUT Telkom PSB 70% - 100 Mbps"/>
    <s v="INDIBIZ"/>
    <m/>
    <m/>
    <d v="2026-08-18T13:00:00"/>
    <s v="2026-08-18 13:00:00 | M Janji : (18 AGUSTUS 2026) jam Pasang : siang Note : hubungi pelanggan jika ingin kelokasi"/>
    <m/>
    <m/>
    <m/>
    <e v="#NUM!"/>
    <e v="#NUM!"/>
    <x v="1"/>
    <x v="1"/>
  </r>
  <r>
    <n v="2755"/>
    <n v="1002524327"/>
    <n v="3"/>
    <x v="1"/>
    <n v="5"/>
    <s v="SBY UTARA"/>
    <s v="MANYAR"/>
    <s v="MGO"/>
    <s v="DGS"/>
    <s v="AO"/>
    <s v="NEW SALES"/>
    <m/>
    <s v="Completed (PS)"/>
    <s v="DGS-B2B TREG"/>
    <d v="2026-08-13T13:44:40"/>
    <d v="2026-08-14T20:28:56"/>
    <n v="68982527"/>
    <m/>
    <n v="152413167109"/>
    <s v="INTERNET AREA PUBLIK - 2025"/>
    <s v="ODP-DMO-FQG/06"/>
    <s v="WO061672176"/>
    <m/>
    <m/>
    <m/>
    <n v="112.742433834081"/>
    <n v="-7.2595114192198702"/>
    <s v="GS SURAMADU/ AM HANIF/PSB INET ONLY 100 MBPS/ POSKO TERPADU GENTENG/ PIC FIKRI 081213131927 / PAK LILIK 087888022799"/>
    <s v="Account Manager"/>
    <m/>
    <m/>
    <m/>
    <m/>
    <m/>
    <m/>
    <m/>
    <m/>
    <s v="Management Janji"/>
    <s v="GS SURAMADU/ AM HANIF/PSB INET ONLY 100 MBPS/ POSKO TERPADU GENTENG/ PIC FIKRI 081213131927 / PAK LILIK 087888022799"/>
    <s v="FCC"/>
    <s v="13-08-2026 13:54:52"/>
    <m/>
    <m/>
    <s v="PS"/>
    <s v="MGO"/>
    <s v="NO ADDON"/>
    <n v="20260814"/>
    <s v="Completed"/>
    <s v="- 11_11450;Biaya PSB Reguler HSI EBIS ~ 11[150000]  - SP_NOSS;SP_NOSS ~ Internet NOSS Multispeed Network[0]  - SP_NOSS;SP_NOSS ~ Internet NOSS Multispeed Network[0]  - E23046;E23046 ~ ES23 - Paket HSI Bisnis[0]  - E23046~null~E23046_UNL;UNL ~ Internet-Lin"/>
    <s v="INDIBIZ"/>
    <m/>
    <m/>
    <d v="2026-08-13T17:30:00"/>
    <s v="GS SURAMADU/ AM HANIF/PSB INET ONLY 100 MBPS/ POSKO TERPADU GENTENG/ PIC FIKRI 081213131927 / PAK LILIK 087888022799"/>
    <n v="2026"/>
    <n v="8"/>
    <n v="14"/>
    <d v="2026-08-14T00:00:00"/>
    <n v="0.27083333333575865"/>
    <x v="0"/>
    <x v="8"/>
  </r>
  <r>
    <n v="2756"/>
    <n v="1002512917"/>
    <n v="3"/>
    <x v="3"/>
    <n v="4"/>
    <s v="MAGELANG"/>
    <s v="MUNTILAN"/>
    <s v="MUN"/>
    <s v="REG"/>
    <s v="AO"/>
    <s v="NEW SALES"/>
    <s v="1P INET"/>
    <s v="OSS - FALLOUT"/>
    <s v="RBS-Regional 3"/>
    <d v="2026-08-06T15:31:57"/>
    <d v="2026-08-10T09:19:52"/>
    <n v="69360154"/>
    <m/>
    <n v="141146114805"/>
    <s v="Griya L Kos"/>
    <s v="ODP-MUN-FAG/090"/>
    <s v="WO061095127"/>
    <m/>
    <m/>
    <m/>
    <n v="110.285534"/>
    <n v="-7.5739229999999997"/>
    <s v="|MN02816|MYIA-021966598643/POI/Lia Tresnawati/081216639582/liatresnawati1813@gmail.com"/>
    <s v="MYIB_ASSISTANT"/>
    <m/>
    <m/>
    <m/>
    <m/>
    <m/>
    <m/>
    <m/>
    <m/>
    <s v="Management Janji"/>
    <s v="2026-08-10 08:00:00 | Waktu pemasnagan : 10 agustus 2026 Jam pemasangan : 09.00 Mohon hubungi pelanggan sebelum ke lokasi  Terima kasih"/>
    <s v="FCC"/>
    <d v="2026-06-08T15:40:04"/>
    <d v="2026-08-10T08:00:00"/>
    <s v="Kendala Teknik"/>
    <s v="FO_WFM"/>
    <s v="MUN"/>
    <s v="NO ADDON"/>
    <m/>
    <s v="Provisioning Failed|WFM|INF009008696|butuh tati 1btg, izin nok"/>
    <s v="HSI Bisnis Basic Promo HUT Telkom PSB 70% - 75 Mbps"/>
    <s v="INDIBIZ"/>
    <m/>
    <m/>
    <d v="2026-08-10T08:00:00"/>
    <s v="2026-08-10 08:00:00 | Waktu pemasnagan : 10 agustus 2026 Jam pemasangan : 09.00 Mohon hubungi pelanggan sebelum ke lokasi  Terima kasih"/>
    <m/>
    <m/>
    <m/>
    <e v="#NUM!"/>
    <e v="#NUM!"/>
    <x v="1"/>
    <x v="3"/>
  </r>
  <r>
    <n v="2757"/>
    <n v="1002514524"/>
    <n v="3"/>
    <x v="6"/>
    <n v="5"/>
    <s v="JEMBER"/>
    <s v="BANYUWANGI"/>
    <s v="WSO"/>
    <s v="REG"/>
    <s v="AO"/>
    <s v="NEW SALES"/>
    <s v="2P INET + VOICE"/>
    <s v="Completed (PS)"/>
    <s v="RBS-Regional 3"/>
    <d v="2026-08-07T12:58:56"/>
    <d v="2026-08-09T19:16:50"/>
    <n v="69360745"/>
    <n v="3332818006"/>
    <n v="152518202025"/>
    <s v="TOKO AYU"/>
    <s v="ODP-WSO-F01/02 GCL/F01/02.01"/>
    <s v="WO061158798"/>
    <m/>
    <m/>
    <m/>
    <n v="114.3926565"/>
    <n v="-7.9415131999999904"/>
    <s v="MD|MYDB-20260806264567|DC30008/MC30044|TOKO AYU|081230650815"/>
    <s v="MYDIGIBIZPARTNER"/>
    <m/>
    <m/>
    <m/>
    <m/>
    <m/>
    <m/>
    <m/>
    <m/>
    <s v="Management Janji"/>
    <s v="2026-08-08 13:00:00 | Tanggal pemasangan: 08/08/2026 Jam pemasangan : siang Info Tambahan : Hubungi pelanggan dulu sebelum ke lokasi terima kasih."/>
    <s v="FCC"/>
    <d v="2026-07-08T13:10:14"/>
    <d v="2026-08-08T13:00:00"/>
    <m/>
    <s v="PS"/>
    <s v="WSO"/>
    <s v="NO ADDON"/>
    <n v="20260809"/>
    <s v="Completed"/>
    <s v="HSI Bisnis Basic Bundling Phone PSB 70% - Free 800 Menit Promo - 300 Mbps"/>
    <s v="INDIBIZ"/>
    <m/>
    <m/>
    <d v="2026-08-08T13:00:00"/>
    <s v="2026-08-08 13:00:00 | Tanggal pemasangan: 08/08/2026 Jam pemasangan : siang Info Tambahan : Hubungi pelanggan dulu sebelum ke lokasi terima kasih."/>
    <n v="2026"/>
    <n v="8"/>
    <n v="9"/>
    <d v="2026-08-09T00:00:00"/>
    <n v="0.45833333333575865"/>
    <x v="0"/>
    <x v="16"/>
  </r>
  <r>
    <n v="2758"/>
    <n v="1002531398"/>
    <n v="3"/>
    <x v="1"/>
    <n v="5"/>
    <s v="MADURA"/>
    <s v="PAMEKASAN"/>
    <s v="PME"/>
    <s v="REG"/>
    <s v="AO"/>
    <s v="NEW SALES"/>
    <s v="1P INET"/>
    <s v="MIE - SEND SURVEY"/>
    <s v="RBS-Regional 3"/>
    <d v="2026-08-17T17:50:56"/>
    <d v="2026-08-17T17:52:01"/>
    <n v="69368358"/>
    <m/>
    <n v="152426928279"/>
    <s v="UD SINAR JAYA"/>
    <s v="ODP-PME-FBF/08 FBF/D05/08.01"/>
    <s v="WO061950115"/>
    <m/>
    <m/>
    <m/>
    <n v="113.3999855"/>
    <n v="-7.1215510000000002"/>
    <s v="MD|MYDB-20260817265892|DN00001/MN00558|UD SINAR JAYA|085801312311"/>
    <s v="MYDIGIBIZPARTNER"/>
    <m/>
    <m/>
    <m/>
    <m/>
    <m/>
    <m/>
    <m/>
    <m/>
    <s v="Management Janji"/>
    <s v="2026-08-19 08:00:00 | Nama PIC : Bp Sony No Hp : 085801312311 No Alt : - Tgl Pemasangan : 19 Agustus 2026 Interval : SIANG Note : Hubungi pelanggan terlebih dahulu"/>
    <s v="FCC"/>
    <s v="17-08-2026 17:55:10"/>
    <d v="2026-08-19T08:00:00"/>
    <m/>
    <s v="SURVEY_NEW_MANJA"/>
    <s v="PME"/>
    <s v="NO ADDON"/>
    <m/>
    <s v="MIE - SEND SURVEY"/>
    <s v="HSI Bisnis Promo HUT Telkom PSB 70% - 200 Mbps"/>
    <s v="INDIBIZ"/>
    <m/>
    <m/>
    <d v="2026-08-19T08:00:00"/>
    <s v="2026-08-19 08:00:00 | Nama PIC : Bp Sony No Hp : 085801312311 No Alt : - Tgl Pemasangan : 19 Agustus 2026 Interval : SIANG Note : Hubungi pelanggan terlebih dahulu"/>
    <m/>
    <m/>
    <m/>
    <e v="#NUM!"/>
    <e v="#NUM!"/>
    <x v="1"/>
    <x v="1"/>
  </r>
  <r>
    <n v="2759"/>
    <n v="1002506069"/>
    <n v="3"/>
    <x v="4"/>
    <n v="4"/>
    <s v="SEMARANG"/>
    <s v="INNER - SEMARANG JATENG UTARA"/>
    <s v="SSL"/>
    <s v="REG"/>
    <s v="AO"/>
    <s v="NEW SALES"/>
    <s v="1P INET"/>
    <s v="102 | FOLLOW UP COMPLETED"/>
    <s v="RBS-Regional 3"/>
    <d v="2026-08-03T13:16:56"/>
    <d v="2026-08-05T15:49:14"/>
    <n v="69357504"/>
    <m/>
    <n v="141408117782"/>
    <s v="MBOK TIN"/>
    <s v="ODP-SSL-FG/067 FG/D08/067.01"/>
    <s v="WO060792655"/>
    <m/>
    <m/>
    <m/>
    <n v="110.428989976644"/>
    <n v="-6.9894890961456202"/>
    <s v="MD|MYDB-20260803264238|DN00001/MN00345|MBOK TIN|0817459690"/>
    <s v="MYDIGIBIZPARTNER"/>
    <m/>
    <m/>
    <m/>
    <m/>
    <m/>
    <m/>
    <m/>
    <m/>
    <s v="Management Janji"/>
    <s v="2026-08-04 13:00:00 | Nama PIC : Donny No HP : 0817459690 Alt :  M Janji : 04/08/2026 Jam Pasang : 08.00 - 13:00  NoteÃ‚Â :  hubungi terlebih dahulu sebelum kelokasi"/>
    <s v="FCC"/>
    <d v="2026-03-08T13:25:40"/>
    <d v="2026-08-04T13:00:00"/>
    <s v="Kendala Teknik"/>
    <s v="REVOKE"/>
    <s v="SSL"/>
    <s v="NO ADDON"/>
    <m/>
    <s v="Follow Up Revoke Completed, New Order ID : SC1002511078"/>
    <s v="HSI Bisnis Basic Promo HUT Telkom PSB 70% - 50 Mbps"/>
    <s v="INDIBIZ"/>
    <m/>
    <m/>
    <d v="2026-08-04T13:00:00"/>
    <s v="2026-08-04 13:00:00 | Nama PIC : Donny No HP : 0817459690 Alt :  M Janji : 04/08/2026 Jam Pasang : 08.00 - 13:00  NoteÃ‚Â :  hubungi terlebih dahulu sebelum kelokasi"/>
    <m/>
    <m/>
    <m/>
    <e v="#NUM!"/>
    <e v="#NUM!"/>
    <x v="1"/>
    <x v="3"/>
  </r>
  <r>
    <n v="2760"/>
    <n v="1002521286"/>
    <n v="3"/>
    <x v="1"/>
    <n v="5"/>
    <s v="SBY SELATAN"/>
    <s v="KETINTANG"/>
    <s v="RKT"/>
    <s v="REG"/>
    <s v="AO"/>
    <s v="NEW SALES"/>
    <s v="1P INET"/>
    <s v="MIA - INVALID SURVEY"/>
    <s v="RBS-Regional 3"/>
    <d v="2026-08-12T08:53:56"/>
    <d v="2026-08-12T19:23:30"/>
    <n v="69363860"/>
    <m/>
    <n v="152308243025"/>
    <s v="PT RJGF INTERNATIONAL INDONESIA"/>
    <s v="ODP-RKT-FBK/48 FBK/D03/01.48"/>
    <s v="WO061555037"/>
    <m/>
    <m/>
    <m/>
    <n v="112.74377800000001"/>
    <n v="-7.3048109999999999"/>
    <s v="|MB00449|MYIA-091398089685/POI/bapak/081324374859/yesayaimanuel5@gmail.com"/>
    <s v="MYIB_ASSISTANT"/>
    <m/>
    <m/>
    <m/>
    <m/>
    <m/>
    <m/>
    <m/>
    <m/>
    <s v="Management Janji"/>
    <s v="2026-08-13 08:00:00 | Waktu pemasangan : 12 agustus 2026 Jam pemasangan : 08.00 - 12.00 Info Tambahan : Hubungi pelanggan dulu sebelum ke lokasi terimakasih "/>
    <s v="FCC"/>
    <d v="2026-12-08T08:55:52"/>
    <d v="2026-08-13T08:00:00"/>
    <m/>
    <s v="SURVEY_NEW_MANJA"/>
    <s v="RKT"/>
    <s v="NO ADDON"/>
    <m/>
    <s v="MIE - INVALID SURVEY - Kendala Jalur/Rute Tarikan"/>
    <s v="HSI Bisnis Promo HUT Telkom PSB 70% - 50 Mbps"/>
    <s v="INDIBIZ"/>
    <m/>
    <m/>
    <d v="2026-08-13T08:00:00"/>
    <s v="2026-08-13 08:00:00 | Waktu pemasangan : 12 agustus 2026 Jam pemasangan : 08.00 - 12.00 Info Tambahan : Hubungi pelanggan dulu sebelum ke lokasi terimakasih "/>
    <m/>
    <m/>
    <m/>
    <e v="#NUM!"/>
    <e v="#NUM!"/>
    <x v="1"/>
    <x v="8"/>
  </r>
  <r>
    <n v="2761"/>
    <n v="1002508471"/>
    <n v="3"/>
    <x v="1"/>
    <n v="5"/>
    <s v="SBY SELATAN"/>
    <s v="KETINTANG"/>
    <s v="IJK"/>
    <s v="DPS"/>
    <s v="AO"/>
    <s v="NEW SALES"/>
    <m/>
    <s v="Completed (PS)"/>
    <s v="DPS-Logistic &amp; Manufacturing"/>
    <d v="2026-08-04T14:14:23"/>
    <d v="2026-08-11T14:07:08"/>
    <n v="69358348"/>
    <m/>
    <n v="152306253172"/>
    <s v="FM Hub + Hub Jambangan"/>
    <s v="ODP-IJK-FHL/37"/>
    <s v="WO060900760"/>
    <m/>
    <m/>
    <m/>
    <n v="112.70846147116301"/>
    <n v="-7.3337446794660597"/>
    <s v="P26-204155 ; PIC Julian Tri Wibowo, julian.wibowo@spxexpress.com, 082245365180  "/>
    <s v="TAM"/>
    <m/>
    <m/>
    <m/>
    <m/>
    <m/>
    <m/>
    <m/>
    <m/>
    <s v="Management Janji"/>
    <s v="julian.wibowo@spxexpress.com"/>
    <s v="FCC"/>
    <d v="2026-04-08T14:25:58"/>
    <m/>
    <s v="Kendala Pelanggan"/>
    <s v="PS"/>
    <s v="IJK"/>
    <s v="NO ADDON"/>
    <n v="20260811"/>
    <s v="Completed"/>
    <s v="- 11_11450;Biaya PSB Reguler HSI EBIS ~ 11[150000]  - SP_NOSS;SP_NOSS ~ Internet NOSS Multispeed Network[0]  - SP_NOSS;SP_NOSS ~ Internet NOSS Multispeed Network[0]  - E23015;E23015 ~ ES23 - Perangkat ONT[0]  - E23015~null~44292;E23015||11||Abodemen 0[0] "/>
    <s v="INDIBIZ"/>
    <m/>
    <m/>
    <d v="2026-08-04T13:30:00"/>
    <s v="julian.wibowo@spxexpress.com"/>
    <n v="2026"/>
    <n v="8"/>
    <n v="11"/>
    <d v="2026-08-11T00:00:00"/>
    <n v="6.4375"/>
    <x v="2"/>
    <x v="8"/>
  </r>
  <r>
    <n v="2762"/>
    <n v="1002520322"/>
    <n v="3"/>
    <x v="5"/>
    <n v="5"/>
    <s v="DENPASAR"/>
    <s v="SANUR"/>
    <s v="TOP"/>
    <s v="REG"/>
    <s v="AO"/>
    <s v="NEW SALES"/>
    <s v="1P INET"/>
    <s v="102 | FOLLOW UP COMPLETED"/>
    <s v="RBS-Regional 3"/>
    <d v="2026-08-11T15:01:56"/>
    <d v="2026-08-13T11:14:15"/>
    <n v="69361068"/>
    <m/>
    <n v="122604246781"/>
    <s v="SMP Raj Yamuna Denpasar"/>
    <s v="ODP-TOP-FT/35"/>
    <s v="WO061511011"/>
    <m/>
    <m/>
    <m/>
    <n v="106.827153"/>
    <n v="-6.1753920000000004"/>
    <s v="MD|MYID-4042608070001|RBIZmochamad|SMP RAJ YUMUNA|081717312128"/>
    <s v="SOBIZ"/>
    <m/>
    <m/>
    <m/>
    <m/>
    <m/>
    <m/>
    <m/>
    <m/>
    <s v="Management Janji"/>
    <s v="2026-08-12 13:00:00 | 2026-08-12 13:00"/>
    <s v="FCC"/>
    <d v="2026-11-08T15:10:17"/>
    <d v="2026-08-12T13:00:00"/>
    <m/>
    <s v="REVOKE"/>
    <s v="TOP"/>
    <s v="PIJAR"/>
    <m/>
    <s v="Follow Up Revoke Completed, New Order ID : SC1002523864"/>
    <s v="HSI Bisnis Bundling Pijar Sekolah PSB 70% Promo - 75 Mbps"/>
    <s v="INDIBIZ"/>
    <m/>
    <m/>
    <d v="2026-08-12T13:00:00"/>
    <s v="2026-08-12 13:00:00 | 2026-08-12 13:00"/>
    <m/>
    <m/>
    <m/>
    <e v="#NUM!"/>
    <e v="#NUM!"/>
    <x v="1"/>
    <x v="12"/>
  </r>
  <r>
    <n v="2763"/>
    <n v="1002515754"/>
    <n v="3"/>
    <x v="4"/>
    <n v="4"/>
    <s v="PEKALONGAN"/>
    <s v="TEGAL"/>
    <s v="TEG"/>
    <s v="REG"/>
    <s v="AO"/>
    <s v="NEW SALES"/>
    <m/>
    <s v="Completed (PS)"/>
    <s v="RBS-Regional 3"/>
    <d v="2026-08-08T10:47:16"/>
    <d v="2026-08-08T12:26:56"/>
    <n v="69359906"/>
    <m/>
    <n v="142212126684"/>
    <s v="PT. Patra Logistik"/>
    <s v="ODP-TEG-FCL/074"/>
    <s v="WO061244977"/>
    <m/>
    <m/>
    <m/>
    <n v="109.187371"/>
    <n v="-6.8732620000000004"/>
    <s v="|MB00449|MYIA-045276889499/POI/ibu/081298132948/zaenal.arifin3@gmail.com"/>
    <s v="Sales Profesional"/>
    <m/>
    <m/>
    <m/>
    <m/>
    <m/>
    <m/>
    <m/>
    <m/>
    <s v="Management Janji"/>
    <s v="2026-08-07 08:00:00 | M Janji : (07/08/026)  jam Pasang : 09:00  Note : hubungi pelanggan jika ingin kelokasi  "/>
    <s v="FCC"/>
    <d v="2026-08-08T10:54:57"/>
    <m/>
    <m/>
    <s v="PS"/>
    <s v="TEG"/>
    <s v="NO ADDON"/>
    <n v="20260808"/>
    <s v="Completed"/>
    <s v="- 11_11446;Biaya PSB HSI EBIS Tunai di Depan ~ 11[150000]  - SP_NOSS;SP_NOSS ~ Internet NOSS Multispeed Network[0]  - SP_NOSS;SP_NOSS ~ Internet NOSS Multispeed Network[0]  - E25060;E25060 ~ ES25 - Paket HSI Bisnis (HSIE) Khusus Winback 2.0[0]  - E25060~n"/>
    <s v="INDIBIZ"/>
    <m/>
    <m/>
    <d v="2026-08-08T07:00:00"/>
    <s v="2026-08-07 08:00:00 | M Janji : (07/08/026)  jam Pasang : 09:00  Note : hubungi pelanggan jika ingin kelokasi  "/>
    <n v="2026"/>
    <n v="8"/>
    <n v="8"/>
    <d v="2026-08-08T00:00:00"/>
    <n v="-0.29166666666424135"/>
    <x v="0"/>
    <x v="3"/>
  </r>
  <r>
    <n v="2764"/>
    <n v="1002528409"/>
    <n v="3"/>
    <x v="6"/>
    <n v="5"/>
    <s v="JEMBER"/>
    <s v="BONDOWOSO"/>
    <s v="BOW"/>
    <s v="REG"/>
    <s v="AO"/>
    <s v="NEW SALES"/>
    <s v="1P INET"/>
    <s v="Completed (PS)"/>
    <s v="RBS-Regional 3"/>
    <d v="2026-08-15T13:59:57"/>
    <d v="2026-08-16T21:05:51"/>
    <n v="69366941"/>
    <m/>
    <n v="152507223628"/>
    <s v="RUMAH KOST SAIPULLAH"/>
    <s v="ODP-BOW-FY/11"/>
    <s v="WO061826885"/>
    <m/>
    <m/>
    <m/>
    <n v="113.7495431"/>
    <n v="-7.8518296999999997"/>
    <s v="|MN02331|MYIA-023461507591/POI/AHMAD SAIPULLAH/083141694494/sipoljoss92@gmail.com"/>
    <s v="MYIB_ASSISTANT"/>
    <m/>
    <m/>
    <m/>
    <m/>
    <m/>
    <m/>
    <m/>
    <m/>
    <s v="Management Janji"/>
    <s v="2026-08-16 13:00:00 | Tanggal pemasangan : 16AGUSTUS 2026 Jam pemasangan : pagi/siang Info Tambahan : Hubungi pelanggan dulu sebelum ke lokasi terima kasih"/>
    <s v="FCC"/>
    <s v="15-08-2026 14:09:43"/>
    <d v="2026-08-16T13:00:00"/>
    <m/>
    <s v="PS"/>
    <s v="BOW"/>
    <s v="NO ADDON"/>
    <n v="20260816"/>
    <s v="Completed"/>
    <s v="HSI Bisnis Promo HUT Telkom PSB 70% - 300 Mbps"/>
    <s v="INDIBIZ"/>
    <m/>
    <m/>
    <d v="2026-08-16T13:00:00"/>
    <s v="2026-08-16 13:00:00 | Tanggal pemasangan : 16AGUSTUS 2026 Jam pemasangan : pagi/siang Info Tambahan : Hubungi pelanggan dulu sebelum ke lokasi terima kasih"/>
    <n v="2026"/>
    <n v="8"/>
    <n v="16"/>
    <d v="2026-08-16T00:00:00"/>
    <n v="-0.54166666666424135"/>
    <x v="0"/>
    <x v="14"/>
  </r>
  <r>
    <n v="2765"/>
    <n v="1002524137"/>
    <n v="3"/>
    <x v="7"/>
    <n v="4"/>
    <s v="KUDUS"/>
    <s v="JEPARA"/>
    <s v="BAN"/>
    <s v="REG"/>
    <s v="AO"/>
    <s v="NEW SALES"/>
    <s v="1P INET"/>
    <s v="102 | FOLLOW UP COMPLETED"/>
    <s v="RBS-Regional 3"/>
    <d v="2026-08-13T12:46:57"/>
    <d v="2026-08-15T13:27:21"/>
    <n v="69365107"/>
    <m/>
    <n v="142507105358"/>
    <s v="MAS MATHALIBUL HUDA"/>
    <s v="ODP-BAN-FB/069 FB/D06/069.01"/>
    <s v="WO061662796"/>
    <m/>
    <m/>
    <m/>
    <n v="110.705963"/>
    <n v="-6.527628"/>
    <s v="|MC60115|MYIA-000126828186/POI/AZIZ MUMTAZA/082341907099/malidamlonggo@outlook.co.id"/>
    <s v="MYIB_ASSISTANT"/>
    <m/>
    <m/>
    <m/>
    <m/>
    <m/>
    <m/>
    <m/>
    <m/>
    <s v="Management Janji"/>
    <s v="2026-08-14 13:00:00 | M Janji : (14/08/2026) jam Pasang :pagi / siang  Note : hubungi pelanggan jika ingin kelokasi"/>
    <s v="FCC"/>
    <s v="13-08-2026 12:54:45"/>
    <d v="2026-08-14T13:00:00"/>
    <s v="Kendala Pelanggan"/>
    <s v="REVOKE"/>
    <s v="BAN"/>
    <s v="NO ADDON"/>
    <m/>
    <s v="Follow Up Revoke Completed, New Order ID : SC1002528329"/>
    <s v="HSI Bisnis Promo HUT Telkom PSB 70% - 50 Mbps"/>
    <s v="INDIBIZ"/>
    <m/>
    <m/>
    <d v="2026-08-14T13:00:00"/>
    <s v="2026-08-14 13:00:00 | M Janji : (14/08/2026) jam Pasang :pagi / siang  Note : hubungi pelanggan jika ingin kelokasi"/>
    <m/>
    <m/>
    <m/>
    <e v="#NUM!"/>
    <e v="#NUM!"/>
    <x v="1"/>
    <x v="3"/>
  </r>
  <r>
    <n v="2766"/>
    <n v="1002523987"/>
    <n v="3"/>
    <x v="7"/>
    <n v="4"/>
    <s v="SOLO"/>
    <s v="SRAGEN"/>
    <s v="SRG"/>
    <s v="REG"/>
    <s v="AO"/>
    <s v="NEW SALES"/>
    <m/>
    <s v="Completed (PS)"/>
    <s v="RBS-Regional 3"/>
    <d v="2026-08-13T11:44:12"/>
    <d v="2026-08-13T14:07:49"/>
    <n v="69363186"/>
    <m/>
    <n v="146565009939"/>
    <s v="DAPUR MBG BIRRU"/>
    <s v="ODP-SRG-FH/110"/>
    <s v="WO061656421"/>
    <m/>
    <m/>
    <m/>
    <n v="111.023400771312"/>
    <n v="-7.4191231067782004"/>
    <s v="|MN01811|MYIA-019499952721/POI/SRI LESTARI/085293863420/sri074766@gmail.com"/>
    <s v="Amex"/>
    <m/>
    <m/>
    <m/>
    <m/>
    <m/>
    <m/>
    <m/>
    <m/>
    <s v="Management Janji"/>
    <s v="2026-08-12 08:00:00 | M Janji : (12/08/2026)  jam Pasang : 09:00  Note : hubungi pelanggan jika ingin kelokasi  "/>
    <s v="FCC"/>
    <s v="13-08-2026 11:54:51"/>
    <m/>
    <m/>
    <s v="PS"/>
    <s v="SRG"/>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2 08:00:00 | M Janji : (12/08/2026)  jam Pasang : 09:00  Note : hubungi pelanggan jika ingin kelokasi  "/>
    <n v="2026"/>
    <n v="8"/>
    <n v="13"/>
    <d v="2026-08-13T00:00:00"/>
    <n v="-0.29166666666424135"/>
    <x v="0"/>
    <x v="3"/>
  </r>
  <r>
    <n v="2767"/>
    <n v="1002528865"/>
    <n v="3"/>
    <x v="1"/>
    <n v="5"/>
    <s v="SBY UTARA"/>
    <s v="KENJERAN"/>
    <s v="KPS"/>
    <s v="REG"/>
    <s v="AO"/>
    <s v="NEW SALES"/>
    <s v="1P INET"/>
    <s v="Completed (PS)"/>
    <s v="RBS-Regional 3"/>
    <d v="2026-08-15T18:22:56"/>
    <d v="2026-08-16T17:16:33"/>
    <n v="69367208"/>
    <m/>
    <n v="152404253644"/>
    <s v="Giras los 86"/>
    <s v="ODP-KBL-FAW/50"/>
    <s v="WO061841747"/>
    <m/>
    <m/>
    <m/>
    <n v="112.7433989"/>
    <n v="-7.2345797999999997"/>
    <s v="|MN01794|MYIA-061334221021/POI/suyono/085708085429/nenokjaya123@gmail.com"/>
    <s v="MYIB_ASSISTANT"/>
    <m/>
    <m/>
    <m/>
    <m/>
    <m/>
    <m/>
    <m/>
    <m/>
    <s v="Management Janji"/>
    <s v="2026-08-16 15:00:00 | 081227420666  Jam Pemasangan : 08:00 - 12.00 Tanggal Pemasangan : MINGGU 16 AGUSTUS 2026 Info Tambahan : Hubungi pelanggan sebelum datang ke lokasi"/>
    <s v="FCC"/>
    <s v="15-08-2026 18:25:51"/>
    <d v="2026-08-16T15:00:00"/>
    <m/>
    <s v="PS"/>
    <s v="KPS"/>
    <s v="NO ADDON"/>
    <n v="20260816"/>
    <s v="Completed"/>
    <s v="HSI Bisnis Promo HUT Telkom PSB 70% - 100 Mbps"/>
    <s v="INDIBIZ"/>
    <m/>
    <m/>
    <d v="2026-08-16T15:00:00"/>
    <s v="2026-08-16 15:00:00 | 081227420666  Jam Pemasangan : 08:00 - 12.00 Tanggal Pemasangan : MINGGU 16 AGUSTUS 2026 Info Tambahan : Hubungi pelanggan sebelum datang ke lokasi"/>
    <n v="2026"/>
    <n v="8"/>
    <n v="16"/>
    <d v="2026-08-16T00:00:00"/>
    <n v="-0.625"/>
    <x v="0"/>
    <x v="27"/>
  </r>
  <r>
    <n v="2768"/>
    <n v="1002526491"/>
    <n v="3"/>
    <x v="0"/>
    <n v="5"/>
    <s v="MATARAM"/>
    <s v="SUMBAWA"/>
    <s v="SBW"/>
    <s v="REG"/>
    <s v="AO"/>
    <s v="NEW SALES"/>
    <s v="1P INET"/>
    <s v="OSS - FALLOUT"/>
    <s v="RBS-Regional 3"/>
    <d v="2026-08-14T14:10:56"/>
    <d v="2026-08-16T16:44:17"/>
    <n v="69366080"/>
    <m/>
    <n v="172606792167"/>
    <s v="ROZIE HOMESTAY"/>
    <s v="ODP-SBW-FAC/62 FAC/D08/62.01"/>
    <s v="WO061752059"/>
    <m/>
    <m/>
    <m/>
    <n v="117.41610456258"/>
    <n v="-8.5211633467029699"/>
    <s v="MD|MYDB-20260814265352|DN00001/MN01576|ROZIE HOMESTAY|085339040494"/>
    <s v="MYDIGIBIZPARTNER"/>
    <m/>
    <m/>
    <m/>
    <m/>
    <m/>
    <m/>
    <m/>
    <m/>
    <s v="Management Janji"/>
    <s v="2026-08-15 13:00:00 | M Janji :  15 Agustus 2026 Jam Pasang : Siang Note : hubungi pelanggan jika ingin ke lokasi, terima kasih. "/>
    <s v="FCC"/>
    <s v="14-08-2026 14:40:08"/>
    <d v="2026-08-15T13:00:00"/>
    <s v="Kendala Teknik"/>
    <s v="FO_WFM"/>
    <s v="SBW"/>
    <s v="NO ADDON"/>
    <m/>
    <s v="Provisioning Failed|WFM|INF009055365|TOJ_-8.4975627,117.4257286_odp jauh"/>
    <s v="HSI Bisnis Basic Promo HUT Telkom PSB 70% - 50 Mbps"/>
    <s v="INDIBIZ"/>
    <m/>
    <m/>
    <d v="2026-08-15T13:00:00"/>
    <s v="2026-08-15 13:00:00 | M Janji :  15 Agustus 2026 Jam Pasang : Siang Note : hubungi pelanggan jika ingin ke lokasi, terima kasih. "/>
    <m/>
    <m/>
    <m/>
    <e v="#NUM!"/>
    <e v="#NUM!"/>
    <x v="1"/>
    <x v="0"/>
  </r>
  <r>
    <n v="2769"/>
    <n v="1002523151"/>
    <n v="3"/>
    <x v="6"/>
    <n v="5"/>
    <s v="SIDOARJO"/>
    <s v="MOJOKERTO"/>
    <s v="DLA"/>
    <s v="REG"/>
    <s v="AO"/>
    <s v="NEW SALES"/>
    <m/>
    <s v="Completed (PS)"/>
    <s v="RBS-Regional 3"/>
    <d v="2026-08-12T19:32:58"/>
    <d v="2026-08-12T20:48:38"/>
    <n v="69364222"/>
    <m/>
    <n v="152329216950"/>
    <s v="TOKO SEMBAKO AZKA"/>
    <s v="ODP-DLA-FJ/01"/>
    <s v="WO061627099"/>
    <m/>
    <m/>
    <m/>
    <n v="112.43407969"/>
    <n v="-7.5611567710000003"/>
    <s v="|MC30217|/AMINATUN AISYAH/82140635859/amiaisyah01@gmail.com"/>
    <s v="Sales Force DBS"/>
    <m/>
    <m/>
    <m/>
    <m/>
    <m/>
    <m/>
    <m/>
    <m/>
    <s v="Management Janji"/>
    <s v="2026-08-13 13:00:00|Waktu pemasangan : 13 agustus 2026  Jam pemasangan : 08.00 - 12.00  Info Tambahan : Hubungi pelanggan dulu sebelum ke lokasi  terimakasih |40951377|MYDITA"/>
    <s v="FCC"/>
    <d v="2026-12-08T19:39:46"/>
    <m/>
    <m/>
    <s v="PS"/>
    <s v="DLA"/>
    <s v="NETMONK"/>
    <n v="20260812"/>
    <s v="Completed"/>
    <s v="- 11_11446;Biaya PSB HSI EBIS Tunai di Depan ~ 11[150000]  - E23015;E23015 ~ ES23 - Perangkat ONT[0]  - E23015~null~44292;E23015||11||Abodemen 0[0]  - E23015~null~E23015_SWONTPREM;SWONTPREM ~ Biaya Sewa ONT Premium ~ E23015[50000]  - E24057;E24057 ~ ES24 "/>
    <s v="INDIBIZ"/>
    <m/>
    <m/>
    <d v="2026-08-12T07:00:00"/>
    <s v="2026-08-13 13:00:00|Waktu pemasangan : 13 agustus 2026  Jam pemasangan : 08.00 - 12.00  Info Tambahan : Hubungi pelanggan dulu sebelum ke lokasi  terimakasih |40951377|MYDITA"/>
    <n v="2026"/>
    <n v="8"/>
    <n v="12"/>
    <d v="2026-08-12T00:00:00"/>
    <n v="-0.29166666666424135"/>
    <x v="0"/>
    <x v="19"/>
  </r>
  <r>
    <n v="2770"/>
    <n v="1002525904"/>
    <n v="3"/>
    <x v="6"/>
    <n v="5"/>
    <s v="JEMBER"/>
    <s v="BONDOWOSO"/>
    <s v="BOW"/>
    <s v="REG"/>
    <s v="AO"/>
    <s v="NEW SALES"/>
    <s v="1P INET"/>
    <s v="Completed (PS)"/>
    <s v="RBS-Regional 3"/>
    <d v="2026-08-14T10:31:56"/>
    <d v="2026-08-14T21:19:41"/>
    <n v="69365796"/>
    <m/>
    <n v="152507223603"/>
    <s v="Rumah Kos Nur"/>
    <s v="ODP-BOW-FAM/11 FAM/D01/11.01"/>
    <s v="WO061727677"/>
    <m/>
    <m/>
    <m/>
    <n v="113.90390896875"/>
    <n v="-7.9694179204298203"/>
    <s v="|MC30280|MYIA-058362504828/POI/Siti Nur Khalifah/085738529343/masfud93@gmail.com"/>
    <s v="MYIB_ASSISTANT"/>
    <m/>
    <m/>
    <m/>
    <m/>
    <m/>
    <m/>
    <m/>
    <m/>
    <s v="Management Janji"/>
    <s v="2026-08-15 08:00:00 | Tanggal pemasangan : 15 AGUSTUS 2026 Jam pemasangan : pagi/siang Info Tambahan : Hubungi pelanggan dulu sebelum ke lokasi terima kasih"/>
    <s v="FCC"/>
    <s v="14-08-2026 10:39:51"/>
    <d v="2026-08-15T08:00:00"/>
    <m/>
    <s v="PS"/>
    <s v="BOW"/>
    <s v="NO ADDON"/>
    <n v="20260814"/>
    <s v="Completed"/>
    <s v="HSI Bisnis Promo HUT Telkom PSB 70% - 300 Mbps"/>
    <s v="INDIBIZ"/>
    <m/>
    <m/>
    <d v="2026-08-15T08:00:00"/>
    <s v="2026-08-15 08:00:00 | Tanggal pemasangan : 15 AGUSTUS 2026 Jam pemasangan : pagi/siang Info Tambahan : Hubungi pelanggan dulu sebelum ke lokasi terima kasih"/>
    <n v="2026"/>
    <n v="8"/>
    <n v="14"/>
    <d v="2026-08-14T00:00:00"/>
    <n v="-1.3333333333357587"/>
    <x v="0"/>
    <x v="14"/>
  </r>
  <r>
    <n v="2771"/>
    <n v="1002525724"/>
    <n v="3"/>
    <x v="0"/>
    <n v="5"/>
    <s v="MATARAM"/>
    <s v="SUMBAWA"/>
    <s v="TLW"/>
    <s v="DGS"/>
    <s v="AO"/>
    <s v="NEW SALES"/>
    <m/>
    <s v="7 | OSS - PROVISIONING ISSUED"/>
    <s v="DGS-B2B TREG"/>
    <d v="2026-08-14T09:55:38"/>
    <d v="2026-08-14T09:59:48"/>
    <n v="69365730"/>
    <m/>
    <n v="172610203547"/>
    <s v="UPTD LAB DAN PERALATAN KAB. SUMBAWA BARAT"/>
    <s v="ODP-TLW-FB/97"/>
    <s v="WO061724576"/>
    <m/>
    <m/>
    <m/>
    <n v="116.817718"/>
    <n v="-8.7572650000000003"/>
    <s v="DGS HSI | MUHAMMAD CHAIRIL | 860035 | TREG 3 | UPTD LAB DAN PERALATAN KAB. SUMBAWA BARAT | ROBY RADIANTO | 82339318368 | HSI BISNIS - 50MBPS"/>
    <s v="Amex"/>
    <m/>
    <m/>
    <m/>
    <m/>
    <m/>
    <m/>
    <m/>
    <m/>
    <s v="Management Janji"/>
    <s v="ao"/>
    <s v="FCC"/>
    <s v="14-08-2026 10:09:48"/>
    <m/>
    <m/>
    <s v="PI"/>
    <s v="TLW"/>
    <s v="NO ADDON"/>
    <m/>
    <s v="Provisioning Issued"/>
    <s v="- 11_11450;Biaya PSB Reguler HSI EBIS ~ 11[150000]  - SP_NOSS;SP_NOSS ~ Internet NOSS Multispeed Network[0]  - SP_NOSS;SP_NOSS ~ Internet NOSS Multispeed Network[0]  - E23015;E23015 ~ ES23 - Perangkat ONT[0]  - E23015~null~44292;E23015||11||Abodemen 0[0] "/>
    <s v="INDIBIZ"/>
    <m/>
    <m/>
    <d v="2026-08-14T12:00:00"/>
    <s v="ao"/>
    <m/>
    <m/>
    <m/>
    <e v="#NUM!"/>
    <e v="#NUM!"/>
    <x v="1"/>
    <x v="0"/>
  </r>
  <r>
    <n v="2772"/>
    <n v="1002521162"/>
    <n v="3"/>
    <x v="7"/>
    <n v="4"/>
    <s v="SOLO"/>
    <s v="WONOGIRI"/>
    <s v="JSO"/>
    <s v="REG"/>
    <s v="AO"/>
    <s v="NEW SALES"/>
    <s v="1P INET"/>
    <s v="Completed (PS)"/>
    <s v="RBS-Regional 3"/>
    <d v="2026-08-12T07:55:57"/>
    <d v="2026-08-13T12:53:00"/>
    <n v="69363785"/>
    <m/>
    <n v="142523108546"/>
    <s v="SPBU 44.576.11"/>
    <s v="ODP-JSO-F02/001 FCL/F02/001.01"/>
    <s v="WO061548498"/>
    <m/>
    <m/>
    <m/>
    <n v="111.186993"/>
    <n v="-7.825869"/>
    <s v="|MN00282|MYIA-092206786614/POI/Fajar Isnani/08123420960/isnani1964@gmail.com"/>
    <s v="MYIB_ASSISTANT"/>
    <m/>
    <m/>
    <m/>
    <m/>
    <m/>
    <m/>
    <m/>
    <m/>
    <s v="Management Janji"/>
    <s v="2026-08-13 08:00:00 | M Janji : (14/08/2026) jam Pasang : 09:00 Note : hubungi pelanggan jika ingin kelokasi "/>
    <s v="FCC"/>
    <d v="2026-12-08T08:10:35"/>
    <d v="2026-08-13T08:00:00"/>
    <m/>
    <s v="PS"/>
    <s v="JSO"/>
    <s v="NO ADDON"/>
    <n v="20260813"/>
    <s v="Completed"/>
    <s v="HSI Bisnis Promo HUT Telkom PSB 70% - 50 Mbps"/>
    <s v="INDIBIZ"/>
    <m/>
    <m/>
    <d v="2026-08-13T08:00:00"/>
    <s v="2026-08-13 08:00:00 | M Janji : (14/08/2026) jam Pasang : 09:00 Note : hubungi pelanggan jika ingin kelokasi "/>
    <n v="2026"/>
    <n v="8"/>
    <n v="13"/>
    <d v="2026-08-13T00:00:00"/>
    <n v="-0.33333333333575865"/>
    <x v="0"/>
    <x v="3"/>
  </r>
  <r>
    <n v="2773"/>
    <n v="1002521412"/>
    <n v="3"/>
    <x v="6"/>
    <n v="5"/>
    <s v="JEMBER"/>
    <s v="BONDOWOSO"/>
    <s v="BOW"/>
    <s v="REG"/>
    <s v="AO"/>
    <s v="NEW SALES"/>
    <s v="1P INET"/>
    <s v="Completed (PS)"/>
    <s v="RBS-Regional 3"/>
    <d v="2026-08-12T09:34:57"/>
    <d v="2026-08-12T16:23:18"/>
    <n v="69363882"/>
    <m/>
    <n v="152507225962"/>
    <s v="RUMAH KOS ROWINDA"/>
    <s v="ODP-BOW-FAQ/18"/>
    <s v="WO061558358"/>
    <m/>
    <m/>
    <m/>
    <n v="113.937423033946"/>
    <n v="-8.01180173033584"/>
    <s v="|MC30280|MYIA-074523786014/POI/ROWINDA/085842029284/rowinda88@gmail.com"/>
    <s v="MYIB_ASSISTANT"/>
    <m/>
    <m/>
    <m/>
    <m/>
    <m/>
    <m/>
    <m/>
    <m/>
    <s v="Management Janji"/>
    <s v="2026-08-13 08:00:00 |  M Janji : (13/AGUSTUS/2026) jam Pasang : 09:00 Note : hubungi pelanggan jika ingin kelokasi"/>
    <s v="FCC"/>
    <d v="2026-12-08T09:40:31"/>
    <d v="2026-08-13T08:00:00"/>
    <m/>
    <s v="PS"/>
    <s v="BOW"/>
    <s v="NO ADDON"/>
    <n v="20260812"/>
    <s v="Completed"/>
    <s v="HSI Bisnis Promo HUT Telkom PSB 70% - 300 Mbps"/>
    <s v="INDIBIZ"/>
    <m/>
    <m/>
    <d v="2026-08-13T08:00:00"/>
    <s v="2026-08-13 08:00:00 |  M Janji : (13/AGUSTUS/2026) jam Pasang : 09:00 Note : hubungi pelanggan jika ingin kelokasi"/>
    <n v="2026"/>
    <n v="8"/>
    <n v="12"/>
    <d v="2026-08-12T00:00:00"/>
    <n v="-1.3333333333357587"/>
    <x v="0"/>
    <x v="14"/>
  </r>
  <r>
    <n v="2774"/>
    <n v="1002522962"/>
    <n v="3"/>
    <x v="0"/>
    <n v="5"/>
    <s v="MATARAM"/>
    <s v="BIMA"/>
    <s v="SIL"/>
    <s v="REG"/>
    <s v="AO"/>
    <s v="NEW SALES"/>
    <s v="1P INET"/>
    <s v="102 | FOLLOW UP COMPLETED"/>
    <s v="RBS-Regional 3"/>
    <d v="2026-08-12T16:50:56"/>
    <d v="2026-08-14T15:51:08"/>
    <n v="69364540"/>
    <m/>
    <n v="172617203056"/>
    <s v="Toko yuniarti"/>
    <s v="ODP-SIL-FAA/44"/>
    <s v="WO061615161"/>
    <m/>
    <m/>
    <m/>
    <n v="118.62680174410301"/>
    <n v="-8.5003942464322204"/>
    <s v="MD|MYDB-20260812265034|DN00001/MN02085|Toko yuniarti|085339262214"/>
    <s v="MYDIGIBIZPARTNER"/>
    <m/>
    <m/>
    <m/>
    <m/>
    <m/>
    <m/>
    <m/>
    <m/>
    <s v="Management Janji"/>
    <s v="2026-08-13 13:00:00 | Tanggal pemasangan :13/08/2026 Jam pemasangan : pagi/siang Info Tambahan : Hubungi pelanggan dulu sebelum ke lokasi terima kasih."/>
    <s v="FCC"/>
    <d v="2026-12-08T16:54:54"/>
    <d v="2026-08-13T13:00:00"/>
    <s v="Kendala Lainnya"/>
    <s v="REVOKE"/>
    <s v="SIL"/>
    <s v="NETMONK"/>
    <m/>
    <s v="Follow Up Revoke Completed, New Order ID : SC1002527004"/>
    <s v="HSI Bisnis Bundling Netmonk PSB 70% - 100 Mbps"/>
    <s v="INDIBIZ"/>
    <m/>
    <m/>
    <d v="2026-08-13T13:00:00"/>
    <s v="2026-08-13 13:00:00 | Tanggal pemasangan :13/08/2026 Jam pemasangan : pagi/siang Info Tambahan : Hubungi pelanggan dulu sebelum ke lokasi terima kasih."/>
    <m/>
    <m/>
    <m/>
    <e v="#NUM!"/>
    <e v="#NUM!"/>
    <x v="1"/>
    <x v="4"/>
  </r>
  <r>
    <n v="2775"/>
    <n v="1002520803"/>
    <n v="3"/>
    <x v="2"/>
    <n v="5"/>
    <s v="MADIUN"/>
    <s v="TUBAN"/>
    <s v="TNZ"/>
    <s v="REG"/>
    <s v="AO"/>
    <s v="NEW SALES"/>
    <s v="1P INET"/>
    <s v="Completed (PS)"/>
    <s v="RBS-Regional 3"/>
    <d v="2026-08-11T16:46:57"/>
    <d v="2026-08-11T18:32:52"/>
    <n v="69363681"/>
    <m/>
    <n v="152612240453"/>
    <s v="SPBU 5362321"/>
    <s v="ODP-TNZ-FG/64"/>
    <s v="WO061526371"/>
    <m/>
    <m/>
    <m/>
    <n v="112.03963771462401"/>
    <n v="-6.8944918021376402"/>
    <s v="MD|MYDB-20260811264939|DN00001/MN01285|SPBU 5362321|085854203668"/>
    <s v="MYDIGIBIZPARTNER"/>
    <m/>
    <m/>
    <m/>
    <m/>
    <m/>
    <m/>
    <m/>
    <m/>
    <s v="Management Janji"/>
    <s v="2026-08-15 08:00:00 | Nama PIC:  bu filia No HP: 085854203668 Alt: Tanggal: 15/8/2026 Jam Pasang: Pagi Note: Hubungi sebelum ke lokasi, terimakasih."/>
    <s v="FCC"/>
    <d v="2026-11-08T16:54:58"/>
    <d v="2026-08-15T08:00:00"/>
    <m/>
    <s v="PS"/>
    <s v="TNZ"/>
    <s v="NO ADDON"/>
    <n v="20260811"/>
    <s v="Completed"/>
    <s v="HSI Bisnis Promo HUT Telkom PSB 70% - 50 Mbps"/>
    <s v="INDIBIZ"/>
    <m/>
    <m/>
    <d v="2026-08-15T08:00:00"/>
    <s v="2026-08-15 08:00:00 | Nama PIC:  bu filia No HP: 085854203668 Alt: Tanggal: 15/8/2026 Jam Pasang: Pagi Note: Hubungi sebelum ke lokasi, terimakasih."/>
    <n v="2026"/>
    <n v="8"/>
    <n v="11"/>
    <d v="2026-08-11T00:00:00"/>
    <n v="-4.3333333333357587"/>
    <x v="0"/>
    <x v="18"/>
  </r>
  <r>
    <n v="2776"/>
    <n v="1002517831"/>
    <n v="3"/>
    <x v="6"/>
    <n v="5"/>
    <s v="SIDOARJO"/>
    <s v="JOMBANG"/>
    <s v="MOJ"/>
    <s v="REG"/>
    <s v="AO"/>
    <s v="NEW SALES"/>
    <m/>
    <s v="Completed (PS)"/>
    <s v="RBS-Regional 3"/>
    <d v="2026-08-10T13:44:16"/>
    <d v="2026-08-11T13:58:47"/>
    <n v="69362453"/>
    <m/>
    <n v="152319208392"/>
    <s v="SDN MOJOWARNO 1"/>
    <s v="ODP-MOJ-FD/03"/>
    <s v="WO061438437"/>
    <m/>
    <m/>
    <m/>
    <n v="112.30106720000001"/>
    <n v="-7.6406204999999998"/>
    <s v="|MN02084|/SDN MOJOWARNO 1/WINBACK 2.0 HSI B2B (1:1) 100MBPS 535RB PSB DISC 70%//ayiksutono@gmail.com/AYIK SUTONO /85755195241"/>
    <s v="Sales Force DBS"/>
    <m/>
    <m/>
    <m/>
    <m/>
    <m/>
    <m/>
    <m/>
    <m/>
    <s v="Management Janji"/>
    <s v="2026-08-11 15:00:00|Nama PIC : BAPAK AYIK No HP : 085755195241 Alt : - M Janji : 11/08/2026 Jam Pasang : 08.00 - 13:00  NoteÃ‚Â :  hubungi terlebih dahulu sebelum kelokasi|40961370|MYDITA"/>
    <s v="FCC"/>
    <d v="2026-10-08T13:54:44"/>
    <d v="2026-08-11T15:00:00"/>
    <m/>
    <s v="PS"/>
    <s v="MOJ"/>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15:00:00"/>
    <s v="2026-08-11 15:00:00|Nama PIC : BAPAK AYIK No HP : 085755195241 Alt : - M Janji : 11/08/2026 Jam Pasang : 08.00 - 13:00  NoteÃ‚Â :  hubungi terlebih dahulu sebelum kelokasi|40961370|MYDITA"/>
    <n v="2026"/>
    <n v="8"/>
    <n v="11"/>
    <d v="2026-08-11T00:00:00"/>
    <n v="-0.625"/>
    <x v="0"/>
    <x v="19"/>
  </r>
  <r>
    <n v="2777"/>
    <n v="1002523281"/>
    <n v="3"/>
    <x v="1"/>
    <n v="5"/>
    <s v="SBY UTARA"/>
    <s v="GRESIK"/>
    <s v="BPG"/>
    <s v="REG"/>
    <s v="AO"/>
    <s v="NEW SALES"/>
    <s v="1P INET"/>
    <s v="Completed (PS)"/>
    <s v="RBS-Regional 3"/>
    <d v="2026-08-13T08:20:56"/>
    <d v="2026-08-14T12:30:45"/>
    <n v="69364695"/>
    <m/>
    <n v="152443206927"/>
    <s v="SMA BANI HASYIM RUANG LAB"/>
    <s v="ODP-BPG-FE/36 FE/D06/36.01"/>
    <s v="WO061636427"/>
    <m/>
    <m/>
    <m/>
    <n v="112.520283535122"/>
    <n v="-7.25108374661413"/>
    <s v="MD|MYDB-20260812265052|DN00001/MN02100|SMA BANI HASYIM RUANG LAB|082245257078"/>
    <s v="MYDIGIBIZPARTNER"/>
    <m/>
    <m/>
    <m/>
    <m/>
    <m/>
    <m/>
    <m/>
    <m/>
    <s v="Management Janji"/>
    <s v="2026-08-14 08:00:00 | Nama : BP YAZID (KETUA LAB) No Hp : 082245257078 No Alt :  Tgl Pemasangan : 14 Agustus 2026 Interval : PAGI  Note : Hubungi pelanggan terlebih dahulu"/>
    <s v="FCC"/>
    <s v="13-08-2026 08:25:29"/>
    <d v="2026-08-14T08:00:00"/>
    <s v="Kendala Pelanggan"/>
    <s v="PS"/>
    <s v="BPG"/>
    <s v="NO ADDON"/>
    <n v="20260814"/>
    <s v="Completed"/>
    <s v="HSI Bisnis Promo HUT Telkom PSB 70% - 100 Mbps"/>
    <s v="INDIBIZ"/>
    <m/>
    <m/>
    <d v="2026-08-14T08:00:00"/>
    <s v="2026-08-14 08:00:00 | Nama : BP YAZID (KETUA LAB) No Hp : 082245257078 No Alt :  Tgl Pemasangan : 14 Agustus 2026 Interval : PAGI  Note : Hubungi pelanggan terlebih dahulu"/>
    <n v="2026"/>
    <n v="8"/>
    <n v="14"/>
    <d v="2026-08-14T00:00:00"/>
    <n v="-0.33333333333575865"/>
    <x v="0"/>
    <x v="15"/>
  </r>
  <r>
    <n v="2778"/>
    <n v="1002526735"/>
    <n v="3"/>
    <x v="6"/>
    <n v="5"/>
    <s v="JEMBER"/>
    <s v="BANYUWANGI"/>
    <s v="BWG"/>
    <s v="REG"/>
    <s v="AO"/>
    <s v="NEW SALES"/>
    <s v="1P INET"/>
    <s v="Completed (PS)"/>
    <s v="RBS-Regional 3"/>
    <d v="2026-08-14T14:52:58"/>
    <d v="2026-08-15T16:41:54"/>
    <n v="69366183"/>
    <m/>
    <n v="152503269649"/>
    <s v="CV Guna tama Nusantara"/>
    <s v="ODP-BWG-FY/12 FY/D04/12.01"/>
    <s v="WO061757319"/>
    <m/>
    <m/>
    <m/>
    <n v="114.381612539291"/>
    <n v="-8.2129029584426796"/>
    <s v="MD|MYDB-20260814265344|DC30008/MC30020|CV Guna tama Nusantara|089524605824"/>
    <s v="MYDIGIBIZPARTNER"/>
    <m/>
    <m/>
    <m/>
    <m/>
    <m/>
    <m/>
    <m/>
    <m/>
    <s v="Management Janji"/>
    <s v="2026-08-15 13:00:00 | M Janji :  15 Agustus 2026 Jam Pasang : Siang Note : hubungi pelanggan jika ingin ke lokasi, terima kasih. "/>
    <s v="FCC"/>
    <s v="14-08-2026 14:55:03"/>
    <d v="2026-08-15T13:00:00"/>
    <m/>
    <s v="PS"/>
    <s v="BWG"/>
    <s v="NETMONK"/>
    <n v="20260815"/>
    <s v="Completed"/>
    <s v="HSI Bisnis Bundling Netmonk Promo 2026 PSB 70% - 300 Mbps"/>
    <s v="INDIBIZ"/>
    <m/>
    <m/>
    <d v="2026-08-15T13:00:00"/>
    <s v="2026-08-15 13:00:00 | M Janji :  15 Agustus 2026 Jam Pasang : Siang Note : hubungi pelanggan jika ingin ke lokasi, terima kasih. "/>
    <n v="2026"/>
    <n v="8"/>
    <n v="15"/>
    <d v="2026-08-15T00:00:00"/>
    <n v="-0.54166666666424135"/>
    <x v="0"/>
    <x v="16"/>
  </r>
  <r>
    <n v="2779"/>
    <n v="1002525603"/>
    <n v="3"/>
    <x v="2"/>
    <n v="5"/>
    <s v="KEDIRI"/>
    <s v="NGANJUK"/>
    <s v="NJK"/>
    <s v="REG"/>
    <s v="AO"/>
    <s v="NEW SALES"/>
    <s v="1P INET"/>
    <s v="Completed (PS)"/>
    <s v="RBS-Regional 3"/>
    <d v="2026-08-14T09:22:57"/>
    <d v="2026-08-14T15:56:24"/>
    <n v="69365692"/>
    <m/>
    <n v="152611229888"/>
    <s v="KEDAI SULTAN"/>
    <s v="ODP-NJK-FAE/26 FAE/D03/26.01"/>
    <s v="WO061720882"/>
    <m/>
    <m/>
    <m/>
    <n v="111.95304896682499"/>
    <n v="-7.5856469579924397"/>
    <s v="MD|MYDB-20260814265288|DN00001/MN02309|KEDAI SULTAN|08132557607"/>
    <s v="MYDIGIBIZPARTNER"/>
    <m/>
    <m/>
    <m/>
    <m/>
    <m/>
    <m/>
    <m/>
    <m/>
    <s v="Management Janji"/>
    <s v="2026-08-15 08:00:00 | Tanggal pemasangan : 15 AGUSTUS 2026 Jam pemasangan : pagi/siang Info Tambahan : Hubungi pelanggan dulu sebelum ke lokasi terima kasih"/>
    <s v="FCC"/>
    <s v="14-08-2026 09:40:20"/>
    <d v="2026-08-15T08:00:00"/>
    <m/>
    <s v="PS"/>
    <s v="NJK"/>
    <s v="NO ADDON"/>
    <n v="20260814"/>
    <s v="Completed"/>
    <s v="HSI Bisnis Khusus Winback PSB 70% - 200 Mbps"/>
    <s v="INDIBIZ"/>
    <m/>
    <m/>
    <d v="2026-08-15T08:00:00"/>
    <s v="2026-08-15 08:00:00 | Tanggal pemasangan : 15 AGUSTUS 2026 Jam pemasangan : pagi/siang Info Tambahan : Hubungi pelanggan dulu sebelum ke lokasi terima kasih"/>
    <n v="2026"/>
    <n v="8"/>
    <n v="14"/>
    <d v="2026-08-14T00:00:00"/>
    <n v="-1.3333333333357587"/>
    <x v="0"/>
    <x v="7"/>
  </r>
  <r>
    <n v="2780"/>
    <n v="1002516220"/>
    <n v="3"/>
    <x v="1"/>
    <n v="5"/>
    <s v="SBY UTARA"/>
    <s v="GRESIK"/>
    <s v="KDE"/>
    <s v="REG"/>
    <s v="AO"/>
    <s v="NEW SALES"/>
    <s v="2P INET + VOICE"/>
    <s v="OSS - FALLOUT"/>
    <s v="RBS-Regional 3"/>
    <d v="2026-08-08T18:46:57"/>
    <d v="2026-08-11T20:11:41"/>
    <n v="69361651"/>
    <n v="3135909017"/>
    <n v="152442209479"/>
    <s v="PT. MANMARINE ETERNIA SAMUDRA"/>
    <s v="ODP-KDE-FAH/11 FAH/D01/11.01"/>
    <s v="WO061289459"/>
    <m/>
    <m/>
    <m/>
    <n v="112.569334"/>
    <n v="-7.2903310000000001"/>
    <s v="|MC20232|MYIA-006391736128/POI/Binar Beningati/081239212998/manmarineeterniasamudra@gmail.com"/>
    <s v="MYIB_ASSISTANT"/>
    <m/>
    <m/>
    <m/>
    <m/>
    <m/>
    <m/>
    <m/>
    <m/>
    <s v="Management Janji"/>
    <s v="2026-08-11 15:00:00 | Nama : BU BINAR BENINGATI No Hp : 081239212998 No Alt :  Tgl Pemasangan : 10 Agustus 2026 Interval : SIANG Note : Hubungi pelanggan terlebih dahulu"/>
    <s v="FCC"/>
    <d v="2026-08-08T18:54:54"/>
    <d v="2026-08-11T15:00:00"/>
    <s v="Kendala Teknik"/>
    <s v="FO_WFM"/>
    <s v="KDE"/>
    <s v="NO ADDON"/>
    <m/>
    <s v="Provisioning Failed|WFM|INF009025492|TKJ_-7.3265445,112.70133270000001_-7.2904243, 112.5696784, TIDAK ADA SPBT, ODP-KDE-FAH/3"/>
    <s v="HSI Bisnis Basic Bundling Phone Promo 2026 PSB 70% - Free 800 Menit Promo - 100 Mbps"/>
    <s v="INDIBIZ"/>
    <m/>
    <m/>
    <d v="2026-08-11T15:00:00"/>
    <s v="2026-08-11 15:00:00 | Nama : BU BINAR BENINGATI No Hp : 081239212998 No Alt :  Tgl Pemasangan : 10 Agustus 2026 Interval : SIANG Note : Hubungi pelanggan terlebih dahulu"/>
    <m/>
    <m/>
    <m/>
    <e v="#NUM!"/>
    <e v="#NUM!"/>
    <x v="1"/>
    <x v="15"/>
  </r>
  <r>
    <n v="2781"/>
    <n v="1002520362"/>
    <n v="3"/>
    <x v="0"/>
    <n v="5"/>
    <s v="MATARAM"/>
    <s v="SUMBAWA"/>
    <s v="MLK"/>
    <s v="DPS"/>
    <s v="AO"/>
    <s v="NEW SALES"/>
    <m/>
    <s v="7 | OSS - PROVISIONING ISSUED"/>
    <s v="DPS-Property &amp; Resources"/>
    <d v="2026-08-11T15:08:29"/>
    <d v="2026-08-14T14:21:49"/>
    <n v="69359755"/>
    <m/>
    <n v="172608206141"/>
    <s v="AMNT Townsite 2 B23"/>
    <s v="ODP-MLK-FAC/26"/>
    <s v="WO061512503"/>
    <m/>
    <m/>
    <m/>
    <n v="116.75991526032701"/>
    <n v="-8.9604883820511496"/>
    <s v="DSS HSI | WILHELMI A IDRIS | 970167 | TREG 3 | AMNT Townsite |SYAHRUL ALQADRI| 081237399497 | PSB 2P INET TV 20MBPS"/>
    <s v="Account Manager"/>
    <m/>
    <m/>
    <m/>
    <m/>
    <m/>
    <m/>
    <m/>
    <m/>
    <s v="Management Janji"/>
    <s v="AO"/>
    <s v="FCC"/>
    <d v="2026-11-08T15:10:17"/>
    <m/>
    <m/>
    <s v="PI"/>
    <s v="MLK"/>
    <s v="NO ADDON"/>
    <m/>
    <s v="Provisioning Issued"/>
    <s v="- E23015;E23015 ~ ES23 - Perangkat ONT[0]  - E23015~null~44292;E23015||11||Abodemen 0[0]  - E23015~null~E23015_SWONT;SWONT ~ Biaya Sewa ONT ~ E23015[30000]  - E24058;E24058 ~ ES24 - Paket HSI Bisnis (HSIEF) Khusus Winback[0]  - E24058~null~103819;E24058||"/>
    <s v="INDIBIZ"/>
    <m/>
    <m/>
    <d v="1970-01-01T07:00:00"/>
    <s v="AO"/>
    <m/>
    <m/>
    <m/>
    <e v="#NUM!"/>
    <e v="#NUM!"/>
    <x v="1"/>
    <x v="0"/>
  </r>
  <r>
    <n v="2782"/>
    <n v="1002509419"/>
    <n v="3"/>
    <x v="0"/>
    <n v="5"/>
    <s v="MATARAM"/>
    <s v="LOMBOK BARAT TENGAH"/>
    <s v="GER"/>
    <s v="REG"/>
    <s v="AO"/>
    <s v="NEW SALES"/>
    <s v="1P INET"/>
    <s v="Completed (PS)"/>
    <s v="RBS-Regional 3"/>
    <d v="2026-08-04T18:22:56"/>
    <d v="2026-08-05T16:58:18"/>
    <n v="69358659"/>
    <m/>
    <n v="172602203751"/>
    <s v="TOKO ALDO"/>
    <s v="ODP-GER-FAC/27"/>
    <s v="WO060930132"/>
    <m/>
    <m/>
    <m/>
    <n v="116.06807070000001"/>
    <n v="-8.7139699999999998"/>
    <s v="MD|MYDB-20260804264367|DN00001/MN01272|TOKO ALDO|082147928522"/>
    <s v="MYDIGIBIZPARTNER"/>
    <m/>
    <m/>
    <m/>
    <m/>
    <m/>
    <m/>
    <m/>
    <m/>
    <s v="Management Janji"/>
    <s v="2026-08-06 13:00:00 | M Janji : (05/08/2026) jam Pasang pagi / siang  Note : hubungi pelanggan jika ingin kelokasi"/>
    <s v="FCC"/>
    <d v="2026-04-08T18:24:52"/>
    <d v="2026-08-06T13:00:00"/>
    <m/>
    <s v="PS"/>
    <s v="GER"/>
    <s v="NO ADDON"/>
    <n v="20260805"/>
    <s v="Completed"/>
    <s v="HSI Bisnis Promo HUT Telkom PSB 70% - 100 Mbps Dual Band"/>
    <s v="INDIBIZ"/>
    <m/>
    <m/>
    <d v="2026-08-06T13:00:00"/>
    <s v="2026-08-06 13:00:00 | M Janji : (05/08/2026) jam Pasang pagi / siang  Note : hubungi pelanggan jika ingin kelokasi"/>
    <n v="2026"/>
    <n v="8"/>
    <n v="5"/>
    <d v="2026-08-05T00:00:00"/>
    <n v="-1.5416666666642413"/>
    <x v="0"/>
    <x v="9"/>
  </r>
  <r>
    <n v="2783"/>
    <n v="1002526799"/>
    <n v="3"/>
    <x v="2"/>
    <n v="5"/>
    <s v="MALANG"/>
    <s v="BATU"/>
    <s v="BTU"/>
    <s v="REG"/>
    <s v="AO"/>
    <s v="NEW SALES"/>
    <s v="1P INET"/>
    <s v="Completed (PS)"/>
    <s v="RBS-Regional 3"/>
    <d v="2026-08-14T15:04:58"/>
    <d v="2026-08-15T18:03:03"/>
    <n v="69366216"/>
    <m/>
    <n v="152707239051"/>
    <s v="SMAN 1 BATU"/>
    <s v="ODP-BTU-FG/50 FG/D05/50.01"/>
    <s v="WO061758942"/>
    <m/>
    <m/>
    <m/>
    <n v="112.52804853022"/>
    <n v="-7.87886777343126"/>
    <s v="MD|MYDB-20260813265214|SC20017/MC20200|SMAN 1 BATU|6285210490011"/>
    <s v="MYDIGIBIZPARTNER"/>
    <m/>
    <m/>
    <m/>
    <m/>
    <m/>
    <m/>
    <m/>
    <m/>
    <s v="Management Janji"/>
    <s v="2026-08-15 13:00:00 |  M Janji : (15/08/2026) jam Pasang :pagi Note : hubungi pelanggan jika ingin kelokasi "/>
    <s v="FCC"/>
    <s v="14-08-2026 15:10:48"/>
    <d v="2026-08-15T13:00:00"/>
    <m/>
    <s v="PS"/>
    <s v="BTU"/>
    <s v="NETMONK"/>
    <n v="20260815"/>
    <s v="Completed"/>
    <s v="HSI Bisnis Bundling Netmonk PSB 70% Promo - 300 Mbps"/>
    <s v="INDIBIZ"/>
    <m/>
    <m/>
    <d v="2026-08-15T13:00:00"/>
    <s v="2026-08-15 13:00:00 |  M Janji : (15/08/2026) jam Pasang :pagi Note : hubungi pelanggan jika ingin kelokasi "/>
    <n v="2026"/>
    <n v="8"/>
    <n v="15"/>
    <d v="2026-08-15T00:00:00"/>
    <n v="-0.54166666666424135"/>
    <x v="0"/>
    <x v="11"/>
  </r>
  <r>
    <n v="2784"/>
    <n v="1002523127"/>
    <n v="3"/>
    <x v="3"/>
    <n v="4"/>
    <s v="PURWOKERTO"/>
    <s v="BANJARNEGARA"/>
    <s v="BJR"/>
    <s v="REG"/>
    <s v="AO"/>
    <s v="NEW SALES"/>
    <s v="1P INET"/>
    <s v="Completed (PS)"/>
    <s v="RBS-Regional 3"/>
    <d v="2026-08-12T19:01:57"/>
    <d v="2026-08-14T13:33:37"/>
    <n v="69364631"/>
    <m/>
    <n v="146372103275"/>
    <s v="MTS NEGERI 2 BANJARNEGARA"/>
    <s v="ODP-BJR-FF/074"/>
    <s v="WO061624965"/>
    <m/>
    <m/>
    <m/>
    <n v="109.728786"/>
    <n v="-7.3923410000000001"/>
    <s v="|MN00909|MYIA-014820423441/POI/sudarto/085799848565/mtsnbanjarnegara2@gmail.com"/>
    <s v="MYIB_ASSISTANT"/>
    <m/>
    <m/>
    <m/>
    <m/>
    <m/>
    <m/>
    <m/>
    <m/>
    <s v="Management Janji"/>
    <s v="2026-08-14 13:00:00 | Nama Pic : bp SUDARTO No Hp Pic : 085799848565 No alt : - Jam Pemasangan : siang  Tanggal Pemasangan : 13 Agustus 2026"/>
    <s v="FCC"/>
    <d v="2026-12-08T19:10:16"/>
    <d v="2026-08-14T13:00:00"/>
    <m/>
    <s v="PS"/>
    <s v="BJR"/>
    <s v="NO ADDON"/>
    <n v="20260814"/>
    <s v="Completed"/>
    <s v="HSI Bisnis Promo HUT Telkom PSB 70% - 50 Mbps"/>
    <s v="INDIBIZ"/>
    <m/>
    <m/>
    <d v="2026-08-14T13:00:00"/>
    <s v="2026-08-14 13:00:00 | Nama Pic : bp SUDARTO No Hp Pic : 085799848565 No alt : - Jam Pemasangan : siang  Tanggal Pemasangan : 13 Agustus 2026"/>
    <n v="2026"/>
    <n v="8"/>
    <n v="14"/>
    <d v="2026-08-14T00:00:00"/>
    <n v="-0.54166666666424135"/>
    <x v="0"/>
    <x v="3"/>
  </r>
  <r>
    <n v="2785"/>
    <n v="1002509358"/>
    <n v="3"/>
    <x v="3"/>
    <n v="4"/>
    <s v="YOGYAKARTA"/>
    <s v="BANTUL"/>
    <s v="BTL"/>
    <s v="REG"/>
    <s v="AO"/>
    <s v="NEW SALES"/>
    <s v="1P INET"/>
    <s v="Completed (PS)"/>
    <s v="RBS-Regional 3"/>
    <d v="2026-08-04T17:28:56"/>
    <d v="2026-08-05T15:42:19"/>
    <n v="69358633"/>
    <m/>
    <n v="146129128482"/>
    <s v="SDIT IBNU KHALDUN"/>
    <s v="ODP-BTL-FAZ/104 FAZ/D05/104.01"/>
    <s v="WO060926082"/>
    <m/>
    <m/>
    <m/>
    <n v="110.2862064"/>
    <n v="-7.9126387999999999"/>
    <s v="|MN02579|MYIA-021805667864/POI/MURTI ARININGSIH/083867894779/hafidzhanahasanarin@gmail.com"/>
    <s v="MYIB_ASSISTANT"/>
    <m/>
    <m/>
    <m/>
    <m/>
    <m/>
    <m/>
    <m/>
    <m/>
    <s v="Management Janji"/>
    <s v="2026-08-06 13:00:00 | Nama Pic : bu MURTI ARININGSIH No Hp Pic : 083867894779 No alt : - Jam Pemasangan : pagi  Tanggal Pemasangan : 5 Agustus 2026"/>
    <s v="FCC"/>
    <d v="2026-04-08T17:39:42"/>
    <d v="2026-08-06T13:00:00"/>
    <m/>
    <s v="PS"/>
    <s v="BTL"/>
    <s v="NO ADDON"/>
    <n v="20260805"/>
    <s v="Completed"/>
    <s v="HSI Bisnis Basic Promo HUT Telkom PSB 70% - 50 Mbps"/>
    <s v="INDIBIZ"/>
    <m/>
    <m/>
    <d v="2026-08-06T13:00:00"/>
    <s v="2026-08-06 13:00:00 | Nama Pic : bu MURTI ARININGSIH No Hp Pic : 083867894779 No alt : - Jam Pemasangan : pagi  Tanggal Pemasangan : 5 Agustus 2026"/>
    <n v="2026"/>
    <n v="8"/>
    <n v="5"/>
    <d v="2026-08-05T00:00:00"/>
    <n v="-1.5416666666642413"/>
    <x v="0"/>
    <x v="3"/>
  </r>
  <r>
    <n v="2786"/>
    <n v="1002511370"/>
    <n v="3"/>
    <x v="4"/>
    <n v="4"/>
    <s v="PEKALONGAN"/>
    <s v="BREBES"/>
    <s v="KTM"/>
    <s v="REG"/>
    <s v="AO"/>
    <s v="NEW SALES"/>
    <s v="1P INET"/>
    <s v="Completed (PS)"/>
    <s v="RBS-Regional 3"/>
    <d v="2026-08-05T19:58:57"/>
    <d v="2026-08-06T14:01:30"/>
    <n v="69359515"/>
    <m/>
    <n v="142214106416"/>
    <s v="SPPG BREBES BANJARHARJO PAREREJA 2"/>
    <s v="ODP-KTM-FG/034 FG/D03/034.01"/>
    <s v="WO061027804"/>
    <m/>
    <m/>
    <m/>
    <n v="108.83592400000001"/>
    <n v="-6.979584"/>
    <s v="|MN00292|MYIA-087766088790/POI/NABILA TIARA AFIFAH/082138864800/nabillaafifah12345@gmail.com"/>
    <s v="MYIB_ASSISTANT"/>
    <m/>
    <m/>
    <m/>
    <m/>
    <m/>
    <m/>
    <m/>
    <m/>
    <s v="Management Janji"/>
    <s v="2026-08-07 08:00:00 | Tanggal pemasangan : 07 AGUSTUS 2026 Jam pemasangan : pagi/siang Info Tambahan : Hubungi pelanggan dulu sebelum ke lokasi terima kasih"/>
    <s v="FCC"/>
    <d v="2026-05-08T20:25:53"/>
    <d v="2026-08-07T08:00:00"/>
    <m/>
    <s v="PS"/>
    <s v="KTM"/>
    <s v="NO ADDON"/>
    <n v="20260806"/>
    <s v="Completed"/>
    <s v="HSI Bisnis Promo HUT Telkom PSB 70% - 75 Mbps"/>
    <s v="INDIBIZ"/>
    <m/>
    <m/>
    <d v="2026-08-07T08:00:00"/>
    <s v="2026-08-07 08:00:00 | Tanggal pemasangan : 07 AGUSTUS 2026 Jam pemasangan : pagi/siang Info Tambahan : Hubungi pelanggan dulu sebelum ke lokasi terima kasih"/>
    <n v="2026"/>
    <n v="8"/>
    <n v="6"/>
    <d v="2026-08-06T00:00:00"/>
    <n v="-1.3333333333357587"/>
    <x v="0"/>
    <x v="3"/>
  </r>
  <r>
    <n v="2787"/>
    <n v="1002504246"/>
    <n v="3"/>
    <x v="6"/>
    <n v="5"/>
    <s v="SIDOARJO"/>
    <s v="MOJOKERTO"/>
    <s v="MJS"/>
    <s v="REG"/>
    <s v="AO"/>
    <s v="NEW SALES"/>
    <m/>
    <s v="Completed (PS)"/>
    <s v="RBS-Regional 3"/>
    <d v="2026-08-01T08:39:17"/>
    <d v="2026-08-01T16:36:21"/>
    <n v="69356588"/>
    <m/>
    <n v="152330220656"/>
    <s v="CV SINAR WANGI UTOMO"/>
    <s v="ODP-MJS-FU/08"/>
    <s v="WO060640185"/>
    <m/>
    <m/>
    <m/>
    <n v="112.5263041"/>
    <n v="-7.5386236999999996"/>
    <s v="|MN02271|/CV SINAR WANGI UTOMO/WINBACK 2.0 HSI B2B (1:2) 100MBPS 440RB PSB DISC 70%//cvsinarwangiutomo@gmail.com/NUR KHOFIFAH/81239583851 81233017448"/>
    <s v="Sales Force DBS"/>
    <m/>
    <m/>
    <m/>
    <m/>
    <m/>
    <m/>
    <m/>
    <m/>
    <s v="Management Janji"/>
    <s v="2026-08-03 08:00:00|Nama Pic : bu nur No Hp Pic : 081239583851 No alt : - Jam Pemasangan : pagi  Tanggal Pemasangan : 3 Agustus 2026|AF1585|MYDITA"/>
    <s v="FCC"/>
    <d v="2026-01-08T08:54:47"/>
    <d v="2026-08-03T08:00:00"/>
    <m/>
    <s v="PS"/>
    <s v="MJS"/>
    <s v="NO ADDON"/>
    <n v="20260801"/>
    <s v="Completed"/>
    <s v="- 11_11446;Biaya PSB HSI EBIS Tunai di Depan ~ 11[150000]  - SP_NOSS;SP_NOSS ~ Internet NOSS Multispeed Network[0]  - SP_NOSS;SP_NOSS ~ Internet NOSS Multispeed Network[0]  - E25061;E25061 ~ ES25 - Paket HSI Basic (HSIEF) Khusus Winback 2.0[0]  - E25061~n"/>
    <s v="INDIBIZ"/>
    <m/>
    <m/>
    <d v="2026-08-03T08:00:00"/>
    <s v="2026-08-03 08:00:00|Nama Pic : bu nur No Hp Pic : 081239583851 No alt : - Jam Pemasangan : pagi  Tanggal Pemasangan : 3 Agustus 2026|AF1585|MYDITA"/>
    <n v="2026"/>
    <n v="8"/>
    <n v="1"/>
    <d v="2026-08-01T00:00:00"/>
    <n v="-2.3333333333357587"/>
    <x v="0"/>
    <x v="19"/>
  </r>
  <r>
    <n v="2788"/>
    <n v="1002520325"/>
    <n v="3"/>
    <x v="1"/>
    <n v="5"/>
    <s v="SBY UTARA"/>
    <s v="TANDES"/>
    <s v="KNN"/>
    <s v="REG"/>
    <s v="AO"/>
    <s v="NEW SALES"/>
    <m/>
    <s v="Completed (PS)"/>
    <s v="RBS-Regional 2"/>
    <d v="2026-08-11T15:04:36"/>
    <d v="2026-08-14T10:31:48"/>
    <n v="69363504"/>
    <m/>
    <n v="152412248834"/>
    <s v="Kos Puri alea 3"/>
    <s v="ODP-TDS-FLA/08"/>
    <s v="WO061552544"/>
    <m/>
    <m/>
    <m/>
    <n v="112.63370999999999"/>
    <n v="-7.2799224999999996"/>
    <s v="|MN02471|/riyan/081311022032 ALT 081382445794/purialea3.info@gmail.com"/>
    <s v="B2B Partner Management (PM)"/>
    <m/>
    <m/>
    <m/>
    <m/>
    <m/>
    <m/>
    <m/>
    <m/>
    <s v="Management Janji"/>
    <s v="2026-08-13 08:00:00|Nama PIC : BAPAK RYAN No HP : 081311022032 No Alternatif : - M Janji : 13/07/2026 Jam Pasang : Pagi NoteÃ‚Â :  Hubungi terlebih dahulu sebelum ke lokasi|40961370|MYDITA"/>
    <s v="FCC"/>
    <d v="2026-11-08T15:10:17"/>
    <d v="2026-08-13T08:00:00"/>
    <m/>
    <s v="PS"/>
    <s v="KNN"/>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3T08:00:00"/>
    <s v="2026-08-13 08:00:00|Nama PIC : BAPAK RYAN No HP : 081311022032 No Alternatif : - M Janji : 13/07/2026 Jam Pasang : Pagi NoteÃ‚Â :  Hubungi terlebih dahulu sebelum ke lokasi|40961370|MYDITA"/>
    <n v="2026"/>
    <n v="8"/>
    <n v="14"/>
    <d v="2026-08-14T00:00:00"/>
    <n v="0.66666666666424135"/>
    <x v="0"/>
    <x v="27"/>
  </r>
  <r>
    <n v="2789"/>
    <n v="1002515505"/>
    <n v="3"/>
    <x v="0"/>
    <n v="5"/>
    <s v="KUPANG"/>
    <s v="LABOAN BAJO"/>
    <s v="LBO"/>
    <s v="REG"/>
    <s v="AO"/>
    <s v="NEW SALES"/>
    <s v="1P INET"/>
    <s v="Completed (PS)"/>
    <s v="RBS-Regional 3"/>
    <d v="2026-08-07T19:25:57"/>
    <d v="2026-08-10T12:41:03"/>
    <n v="69361173"/>
    <m/>
    <n v="172512452599"/>
    <s v="SUN KOMODO HOME STAY"/>
    <s v="ODP-LBO-FD/119 FD/D10/119.01"/>
    <s v="WO061204647"/>
    <m/>
    <m/>
    <m/>
    <n v="119.89698596298599"/>
    <n v="-8.5057401525771095"/>
    <s v="MD|MYDB-20260807264656|SC00001/MC00103|SUN KOMODO HOME STAY|082136815020"/>
    <s v="MYDIGIBIZPARTNER"/>
    <m/>
    <m/>
    <m/>
    <m/>
    <m/>
    <m/>
    <m/>
    <m/>
    <s v="Management Janji"/>
    <s v="2026-08-09 08:00:00 | Jam pemasangan : 12.00 Info Tambahan : Hubungi pelanggan dulu sebelum ke lokasi terimakasih "/>
    <s v="FCC"/>
    <d v="2026-07-08T19:40:07"/>
    <d v="2026-08-09T08:00:00"/>
    <m/>
    <s v="PS"/>
    <s v="LBO"/>
    <s v="NETMONK"/>
    <n v="20260810"/>
    <s v="Completed"/>
    <s v="HSI Bisnis Bundling Netmonk PSB 70% - 75 Mbps"/>
    <s v="INDIBIZ"/>
    <m/>
    <m/>
    <d v="2026-08-09T08:00:00"/>
    <s v="2026-08-09 08:00:00 | Jam pemasangan : 12.00 Info Tambahan : Hubungi pelanggan dulu sebelum ke lokasi terimakasih "/>
    <n v="2026"/>
    <n v="8"/>
    <n v="10"/>
    <d v="2026-08-10T00:00:00"/>
    <n v="0.66666666666424135"/>
    <x v="0"/>
    <x v="21"/>
  </r>
  <r>
    <n v="2790"/>
    <n v="1002511552"/>
    <n v="3"/>
    <x v="6"/>
    <n v="5"/>
    <s v="PASURUAN"/>
    <s v="PASURUAN"/>
    <s v="PSN"/>
    <s v="REG"/>
    <s v="AO"/>
    <s v="NEW SALES"/>
    <m/>
    <s v="Completed (PS)"/>
    <s v="RBS-Regional 3"/>
    <d v="2026-08-06T09:12:27"/>
    <d v="2026-08-06T18:50:30"/>
    <n v="69359627"/>
    <m/>
    <n v="152729256700"/>
    <s v="WARUNG DYNASTY"/>
    <s v="ODP-PSN-FBF/79"/>
    <s v="WO061060030"/>
    <m/>
    <m/>
    <m/>
    <n v="112.90692900000001"/>
    <n v="-7.6490361"/>
    <s v="|MN00025|/WARUNG DYNASTY/WINBACK 2.0 HSI B2B (1:1) 50MBPS 355RB PSB DISC 70%//dinastywarkop@gmail.com/MASDUKI ZAKARIA/85607809498"/>
    <s v="Sales Force DBS"/>
    <m/>
    <m/>
    <m/>
    <m/>
    <m/>
    <m/>
    <m/>
    <m/>
    <s v="Management Janji"/>
    <s v="2026-08-07 08:00:00|Tanggal pemasangan: 07/08/2026 Jam pemasangan : pagi/siang Info Tambahan : Hubungi pelanggan dulu sebelum ke lokasi. terima kasih|40010577|MYDITA"/>
    <s v="FCC"/>
    <d v="2026-06-08T09:25:00"/>
    <d v="2026-08-07T08:00:00"/>
    <m/>
    <s v="PS"/>
    <s v="PSN"/>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7T08:00:00"/>
    <s v="2026-08-07 08:00:00|Tanggal pemasangan: 07/08/2026 Jam pemasangan : pagi/siang Info Tambahan : Hubungi pelanggan dulu sebelum ke lokasi. terima kasih|40010577|MYDITA"/>
    <n v="2026"/>
    <n v="8"/>
    <n v="6"/>
    <d v="2026-08-06T00:00:00"/>
    <n v="-1.3333333333357587"/>
    <x v="0"/>
    <x v="24"/>
  </r>
  <r>
    <n v="2791"/>
    <n v="1002518900"/>
    <n v="3"/>
    <x v="0"/>
    <n v="5"/>
    <s v="MATARAM"/>
    <s v="INNER - NUSA TENGGARA"/>
    <s v="SWE"/>
    <s v="DGS"/>
    <s v="AO"/>
    <s v="NEW SALES"/>
    <m/>
    <s v="102 | FOLLOW UP COMPLETED"/>
    <s v="DGS-B2B TREG"/>
    <d v="2026-08-11T08:49:58"/>
    <d v="2026-08-11T14:33:47"/>
    <n v="69362860"/>
    <m/>
    <n v="172605804127"/>
    <s v="Ruang Wartel 3 Lapas Kuripan"/>
    <s v="ODP-SWE-FAJ/87"/>
    <s v="WO061463894"/>
    <m/>
    <m/>
    <m/>
    <n v="116.1748611"/>
    <n v="-8.6617628"/>
    <s v="DGS HSI |Ruang Wartel 3 Lapas Kuripan | 83129613370/85338697971| AM DGS | RYAN PRATAMA |896616|MN01272|ZIZI WAHYU SAPUTRA|INET 100MBPS | PSB "/>
    <s v="Account Manager"/>
    <m/>
    <m/>
    <m/>
    <m/>
    <m/>
    <m/>
    <m/>
    <m/>
    <s v="Management Janji"/>
    <s v="AO"/>
    <s v="FCC"/>
    <d v="2026-11-08T08:55:45"/>
    <m/>
    <m/>
    <s v="REVOKE"/>
    <s v="SWE"/>
    <s v="NO ADDON"/>
    <m/>
    <s v="Follow Up Revoke Completed, New Order ID : SC1002520212"/>
    <s v="- 11_11450;Biaya PSB Reguler HSI EBIS ~ 11[150000]  - SP_NOSS;SP_NOSS ~ Internet NOSS Multispeed Network[0]  - SP_NOSS;SP_NOSS ~ Internet NOSS Multispeed Network[0]  - E23015;E23015 ~ ES23 - Perangkat ONT[0]  - E23015~null~44292;E23015||11||Abodemen 0[0] "/>
    <s v="INDIBIZ"/>
    <m/>
    <m/>
    <d v="2026-08-11T12:00:00"/>
    <s v="AO"/>
    <m/>
    <m/>
    <m/>
    <e v="#NUM!"/>
    <e v="#NUM!"/>
    <x v="1"/>
    <x v="23"/>
  </r>
  <r>
    <n v="2792"/>
    <n v="1002524807"/>
    <n v="3"/>
    <x v="3"/>
    <n v="4"/>
    <s v="YOGYAKARTA"/>
    <s v="INNER - YOGYA JATENG SELATAN"/>
    <s v="KGD"/>
    <s v="REG"/>
    <s v="AO"/>
    <s v="NEW SALES"/>
    <s v="1P INET"/>
    <s v="MIA - INVALID SURVEY"/>
    <s v="RBS-Regional 3"/>
    <d v="2026-08-13T15:52:56"/>
    <d v="2026-08-14T10:50:58"/>
    <n v="69365381"/>
    <m/>
    <n v="143132123287"/>
    <s v="NEKA GEDONG KUNING YOGYA"/>
    <s v="ODP-KGD-FBF/056"/>
    <s v="WO061687557"/>
    <m/>
    <m/>
    <m/>
    <n v="110.40227899999999"/>
    <n v="-7.8095129999999999"/>
    <s v="|MN02054|MYIA-049177742743/POI/Ayu putri angreani kusanto/08990794495/anext213@gmail.com"/>
    <s v="MYIB_ASSISTANT"/>
    <m/>
    <m/>
    <m/>
    <m/>
    <m/>
    <m/>
    <m/>
    <m/>
    <s v="Management Janji"/>
    <s v="2026-08-14 15:00:00 | Nama : BU AYU PUTRI ANGREANI KUSANTO No Hp : 08990794495 No Alt :  Tgl Pemasangan : 14 Agustus 2026 Interval : PAGI  Note : Hubungi pelanggan terlebih dahulu"/>
    <s v="FCC"/>
    <s v="13-08-2026 15:55:16"/>
    <d v="2026-08-14T15:00:00"/>
    <m/>
    <s v="SURVEY_NEW_MANJA"/>
    <s v="KGD"/>
    <s v="NO ADDON"/>
    <m/>
    <s v="MIE - INVALID SURVEY - Bangunan/Perangkat Pelanggan Belum Siap"/>
    <s v="HSI Bisnis Promo HUT Telkom PSB 70% - 50 Mbps"/>
    <s v="INDIBIZ"/>
    <m/>
    <m/>
    <d v="2026-08-14T15:00:00"/>
    <s v="2026-08-14 15:00:00 | Nama : BU AYU PUTRI ANGREANI KUSANTO No Hp : 08990794495 No Alt :  Tgl Pemasangan : 14 Agustus 2026 Interval : PAGI  Note : Hubungi pelanggan terlebih dahulu"/>
    <m/>
    <m/>
    <m/>
    <e v="#NUM!"/>
    <e v="#NUM!"/>
    <x v="1"/>
    <x v="3"/>
  </r>
  <r>
    <n v="2793"/>
    <n v="1002510626"/>
    <n v="3"/>
    <x v="5"/>
    <n v="5"/>
    <s v="DENPASAR"/>
    <s v="JIMBARAN"/>
    <s v="NSD"/>
    <s v="REG"/>
    <s v="AO"/>
    <s v="NEW SALES"/>
    <m/>
    <s v="Completed (PS)"/>
    <s v="RBS-Regional 3"/>
    <d v="2026-08-05T13:48:32"/>
    <d v="2026-08-06T11:34:52"/>
    <n v="69353730"/>
    <m/>
    <n v="172417225629"/>
    <s v="PT AUSTIN LINTAS INFORMATIKA"/>
    <s v="ODP-NDA-FF/59"/>
    <s v="WO060989721"/>
    <m/>
    <m/>
    <m/>
    <n v="115.20611214"/>
    <n v="-8.7873538399999997"/>
    <s v="|MN02665|MYIA-037808698297/POI/AZZA/081933021555/roykiyoshi823@gmail.com"/>
    <s v="Sales Force DBS"/>
    <m/>
    <m/>
    <m/>
    <m/>
    <m/>
    <m/>
    <m/>
    <m/>
    <s v="Management Janji"/>
    <s v="2026-07-29 13:00:00 | Nama PIC : Bp Azza  No HP : 081933021555  No Alt : -  M Janji :  29 Juli 2026  Jam Pasang : Pagi / Siang  Note : hubungi pelanggan jika ingin kelokasi"/>
    <s v="FCC"/>
    <d v="2026-05-08T13:54:46"/>
    <m/>
    <m/>
    <s v="PS"/>
    <s v="NSD"/>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5T07:00:00"/>
    <s v="2026-07-29 13:00:00 | Nama PIC : Bp Azza  No HP : 081933021555  No Alt : -  M Janji :  29 Juli 2026  Jam Pasang : Pagi / Siang  Note : hubungi pelanggan jika ingin kelokasi"/>
    <n v="2026"/>
    <n v="8"/>
    <n v="6"/>
    <d v="2026-08-06T00:00:00"/>
    <n v="0.70833333333575865"/>
    <x v="0"/>
    <x v="30"/>
  </r>
  <r>
    <n v="2794"/>
    <n v="1002530956"/>
    <n v="3"/>
    <x v="2"/>
    <n v="5"/>
    <s v="MALANG"/>
    <s v="KEPANJEN"/>
    <s v="KLJ"/>
    <s v="REG"/>
    <s v="AO"/>
    <s v="NEW SALES"/>
    <m/>
    <s v="Completed (PS)"/>
    <s v="RBS-Regional 3"/>
    <d v="2026-08-17T14:07:35"/>
    <d v="2026-08-17T20:42:25"/>
    <n v="69367188"/>
    <m/>
    <n v="152703903556"/>
    <s v="LELY GUESTHOUSE"/>
    <s v="ODP-KLJ-FH/27"/>
    <s v="WO061935562"/>
    <m/>
    <m/>
    <m/>
    <n v="112.6053161"/>
    <n v="-7.9566965999999999"/>
    <s v="|MN02703|MYIA-093952377101/POI/Chofifah Yunita Indriana/081359941169/chofifahyunita16@gmail.com"/>
    <s v="Sales Profesional"/>
    <m/>
    <m/>
    <m/>
    <m/>
    <m/>
    <m/>
    <m/>
    <m/>
    <s v="Management Janji"/>
    <s v="2026-08-16 15:00:00 | M Janji :  16 Agustus 2026  Jam Pasang : Siang  Note : hubungi pelanggan jika ingin ke lokasi, terima kasih"/>
    <s v="FCC"/>
    <s v="17-08-2026 14:10:14"/>
    <m/>
    <m/>
    <s v="PS"/>
    <s v="KLJ"/>
    <s v="NO ADDON"/>
    <n v="20260817"/>
    <s v="Completed"/>
    <s v="- 11_11446;Biaya PSB HSI EBIS Tunai di Depan ~ 11[150000]  - E23015;E23015 ~ ES23 - Perangkat ONT[0]  - E23015~null~44292;E23015||11||Abodemen 0[0]  - E23015~null~E23015_SWONTPREM;SWONTPREM ~ Biaya Sewa ONT Premium ~ E23015[50000]  - SP_NOSS;SP_NOSS ~ Int"/>
    <s v="INDIBIZ"/>
    <m/>
    <m/>
    <d v="2026-08-17T07:00:00"/>
    <s v="2026-08-16 15:00:00 | M Janji :  16 Agustus 2026  Jam Pasang : Siang  Note : hubungi pelanggan jika ingin ke lokasi, terima kasih"/>
    <n v="2026"/>
    <n v="8"/>
    <n v="17"/>
    <d v="2026-08-17T00:00:00"/>
    <n v="-0.29166666666424135"/>
    <x v="0"/>
    <x v="29"/>
  </r>
  <r>
    <n v="2795"/>
    <n v="1002516532"/>
    <n v="3"/>
    <x v="7"/>
    <n v="4"/>
    <s v="SOLO"/>
    <s v="WONOGIRI"/>
    <s v="JSO"/>
    <s v="REG"/>
    <s v="AO"/>
    <s v="NEW SALES"/>
    <m/>
    <s v="Completed (PS)"/>
    <s v="RBS-Regional 3"/>
    <d v="2026-08-09T14:31:25"/>
    <d v="2026-08-09T20:40:47"/>
    <n v="69361152"/>
    <m/>
    <n v="142523108545"/>
    <s v="MM Group"/>
    <s v="ODP-JSO-FE/055"/>
    <s v="WO061326052"/>
    <m/>
    <m/>
    <m/>
    <n v="111.256112489766"/>
    <n v="-7.84395035017259"/>
    <s v="MD|MYDB-20260807264658|DN00001/MN00969|MM Group|085291919696"/>
    <s v="MYDIGIBIZPARTNER"/>
    <m/>
    <m/>
    <m/>
    <m/>
    <m/>
    <m/>
    <m/>
    <m/>
    <s v="Management Janji"/>
    <s v="2026-08-08 15:00:00 | Tanggal pemasangan: 09/08/2026  Jam pemasangan : siang  Info Tambahan : Hubungi pelanggan dulu sebelum ke lokasi  terima kasih."/>
    <s v="FCC"/>
    <d v="2026-09-08T14:39:46"/>
    <m/>
    <m/>
    <s v="PS"/>
    <s v="JSO"/>
    <s v="NO ADDON"/>
    <n v="20260809"/>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08 15:00:00 | Tanggal pemasangan: 09/08/2026  Jam pemasangan : siang  Info Tambahan : Hubungi pelanggan dulu sebelum ke lokasi  terima kasih."/>
    <n v="2026"/>
    <n v="8"/>
    <n v="9"/>
    <d v="2026-08-09T00:00:00"/>
    <n v="-0.29166666666424135"/>
    <x v="0"/>
    <x v="3"/>
  </r>
  <r>
    <n v="2796"/>
    <n v="1002524244"/>
    <n v="3"/>
    <x v="6"/>
    <n v="5"/>
    <s v="PASURUAN"/>
    <s v="PROBOLINGGO"/>
    <s v="LCE"/>
    <s v="REG"/>
    <s v="AO"/>
    <s v="NEW SALES"/>
    <m/>
    <s v="Completed (PS)"/>
    <s v="RBS-Regional 3"/>
    <d v="2026-08-13T13:25:42"/>
    <d v="2026-08-13T20:51:34"/>
    <n v="69365167"/>
    <m/>
    <n v="152511206429"/>
    <s v="WARUNG BIRU"/>
    <s v="ODP-LCE-FC/40"/>
    <s v="WO061675620"/>
    <m/>
    <m/>
    <m/>
    <n v="113.2275696"/>
    <n v="-7.8509503"/>
    <s v="|MN01316 |/WARUNG BIRU/WINBACK 2.0 HSI B2B (1:1) 50MBPS 355RB PSB DISC 70%/Terdywahyu13@gmail.com/TEDDY WAHYU RAMADHAN/895352605400"/>
    <s v="Sales Force DBS"/>
    <m/>
    <m/>
    <m/>
    <m/>
    <m/>
    <m/>
    <m/>
    <m/>
    <s v="Management Janji"/>
    <s v="2026-08-14 13:00:00|Waktu pemasangan : 13 agustus 2026 Jam pemasangan : 08.00 - 12.00 Info Tambahan : Hubungi pelanggan dulu sebelum ke lokasi terimakasih |40951377|MYDITA"/>
    <s v="FCC"/>
    <s v="13-08-2026 13:39:51"/>
    <d v="2026-08-14T13:00:00"/>
    <m/>
    <s v="PS"/>
    <s v="LCE"/>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4T13:00:00"/>
    <s v="2026-08-14 13:00:00|Waktu pemasangan : 13 agustus 2026 Jam pemasangan : 08.00 - 12.00 Info Tambahan : Hubungi pelanggan dulu sebelum ke lokasi terimakasih |40951377|MYDITA"/>
    <n v="2026"/>
    <n v="8"/>
    <n v="13"/>
    <d v="2026-08-13T00:00:00"/>
    <n v="-1.5416666666642413"/>
    <x v="0"/>
    <x v="26"/>
  </r>
  <r>
    <n v="2797"/>
    <n v="1002514350"/>
    <n v="3"/>
    <x v="3"/>
    <n v="4"/>
    <s v="MAGELANG"/>
    <s v="MAGELANG"/>
    <s v="MGE"/>
    <s v="REG"/>
    <s v="AO"/>
    <s v="NEW SALES"/>
    <s v="1P INET"/>
    <s v="Completed (PS)"/>
    <s v="RBS-Regional 3"/>
    <d v="2026-08-07T11:28:56"/>
    <d v="2026-08-07T16:40:42"/>
    <n v="69360661"/>
    <m/>
    <n v="146137149681"/>
    <s v="SPBU 44 561 05 CANGUK"/>
    <s v="ODP-MGE-FBP/025 FBP/D02/025.01"/>
    <s v="WO061150704"/>
    <m/>
    <m/>
    <m/>
    <n v="110.2333825"/>
    <n v="-7.4824959999999896"/>
    <s v="|MN02395|MYIA-094672362668/POI/STEVANI KURNIAWAN/087839284584/spbu_sajogja4456105@yahoo.co.id"/>
    <s v="MYIB_ASSISTANT"/>
    <m/>
    <m/>
    <m/>
    <m/>
    <m/>
    <m/>
    <m/>
    <m/>
    <s v="Management Janji"/>
    <s v="2026-08-14 13:00:00 | Jam pemasangan : 12.00 Info Tambahan : Hubungi pelanggan dulu sebelum ke lokasi terimakasih "/>
    <s v="FCC"/>
    <d v="2026-07-08T11:40:14"/>
    <d v="2026-08-14T13:00:00"/>
    <m/>
    <s v="PS"/>
    <s v="MGE"/>
    <s v="NO ADDON"/>
    <n v="20260807"/>
    <s v="Completed"/>
    <s v="HSI Bisnis Basic Promo HUT Telkom PSB 70% - 50 Mbps"/>
    <s v="INDIBIZ"/>
    <m/>
    <m/>
    <d v="2026-08-14T13:00:00"/>
    <s v="2026-08-14 13:00:00 | Jam pemasangan : 12.00 Info Tambahan : Hubungi pelanggan dulu sebelum ke lokasi terimakasih "/>
    <n v="2026"/>
    <n v="8"/>
    <n v="7"/>
    <d v="2026-08-07T00:00:00"/>
    <n v="-7.5416666666642413"/>
    <x v="0"/>
    <x v="3"/>
  </r>
  <r>
    <n v="2798"/>
    <n v="1002524860"/>
    <n v="3"/>
    <x v="2"/>
    <n v="5"/>
    <s v="KEDIRI"/>
    <s v="KEDIRI"/>
    <s v="MJT"/>
    <s v="REG"/>
    <s v="AO"/>
    <s v="NEW SALES"/>
    <s v="1P INET"/>
    <s v="Completed (PS)"/>
    <s v="RBS-Regional 3"/>
    <d v="2026-08-13T16:07:56"/>
    <d v="2026-08-13T20:15:20"/>
    <n v="69365409"/>
    <m/>
    <n v="152640225890"/>
    <s v="SPBU 54.641.37"/>
    <s v="ODP-MJT-FAC/54"/>
    <s v="WO061689587"/>
    <m/>
    <m/>
    <m/>
    <n v="112.000259"/>
    <n v="-7.7883120000000003"/>
    <s v="|MN00418|MYIA-074663237498/POI/WIDHI NURTI HASMORO/085707625447/ngampelspbu37@gmail.com"/>
    <s v="MYIB_ASSISTANT"/>
    <m/>
    <m/>
    <m/>
    <m/>
    <m/>
    <m/>
    <m/>
    <m/>
    <s v="Management Janji"/>
    <s v="2026-08-14 15:00:00 | M Janji : (14/08/2026) jam Pasang :pagi / siang  Note : hubungi pelanggan jika ingin kelokasi"/>
    <s v="FCC"/>
    <s v="13-08-2026 16:09:57"/>
    <d v="2026-08-14T15:00:00"/>
    <m/>
    <s v="PS"/>
    <s v="MJT"/>
    <s v="NO ADDON"/>
    <n v="20260813"/>
    <s v="Completed"/>
    <s v="HSI Bisnis Promo HUT Telkom PSB 70% - 50 Mbps"/>
    <s v="INDIBIZ"/>
    <m/>
    <m/>
    <d v="2026-08-14T15:00:00"/>
    <s v="2026-08-14 15:00:00 | M Janji : (14/08/2026) jam Pasang :pagi / siang  Note : hubungi pelanggan jika ingin kelokasi"/>
    <n v="2026"/>
    <n v="8"/>
    <n v="13"/>
    <d v="2026-08-13T00:00:00"/>
    <n v="-1.625"/>
    <x v="0"/>
    <x v="5"/>
  </r>
  <r>
    <n v="2799"/>
    <n v="1002508118"/>
    <n v="3"/>
    <x v="6"/>
    <n v="5"/>
    <s v="JEMBER"/>
    <s v="BANYUWANGI"/>
    <s v="KET"/>
    <s v="REG"/>
    <s v="AO"/>
    <s v="NEW SALES"/>
    <s v="1P INET"/>
    <s v="Completed (PS)"/>
    <s v="RBS-Regional 3"/>
    <d v="2026-08-04T13:02:57"/>
    <d v="2026-08-04T21:55:53"/>
    <n v="69358262"/>
    <m/>
    <n v="152517201802"/>
    <s v="Takapedia Store wso"/>
    <s v="ODP-KET-FC/01 FC/D01/01.01"/>
    <s v="WO060886494"/>
    <m/>
    <m/>
    <m/>
    <n v="114.41667370498099"/>
    <n v="-8.0318744697703792"/>
    <s v="MD|MYDB-20260804264308|DC30004/MC30051|Takapedia Store wso|0895405495461"/>
    <s v="MYDIGIBIZPARTNER"/>
    <m/>
    <m/>
    <m/>
    <m/>
    <m/>
    <m/>
    <m/>
    <m/>
    <s v="Management Janji"/>
    <s v="2026-08-05 15:00:00 | Tanggal pemasangan : 05 AGUSTUS 2026 Jam pemasangan : pagi/siang Info Tambahan : Hubungi pelanggan dulu sebelum ke lokasi terima kasih"/>
    <s v="FCC"/>
    <d v="2026-04-08T13:10:23"/>
    <d v="2026-08-05T15:00:00"/>
    <m/>
    <s v="PS"/>
    <s v="KET"/>
    <s v="NETMONK"/>
    <n v="20260804"/>
    <s v="Completed"/>
    <s v="HSI Bisnis Bundling Netmonk PSB 70% Promo - 300 Mbps"/>
    <s v="INDIBIZ"/>
    <m/>
    <m/>
    <d v="2026-08-05T15:00:00"/>
    <s v="2026-08-05 15:00:00 | Tanggal pemasangan : 05 AGUSTUS 2026 Jam pemasangan : pagi/siang Info Tambahan : Hubungi pelanggan dulu sebelum ke lokasi terima kasih"/>
    <n v="2026"/>
    <n v="8"/>
    <n v="4"/>
    <d v="2026-08-04T00:00:00"/>
    <n v="-1.625"/>
    <x v="0"/>
    <x v="16"/>
  </r>
  <r>
    <n v="2800"/>
    <n v="1002505841"/>
    <n v="3"/>
    <x v="6"/>
    <n v="5"/>
    <s v="SIDOARJO"/>
    <s v="MOJOKERTO"/>
    <s v="DLA"/>
    <s v="REG"/>
    <s v="AO"/>
    <s v="NEW SALES"/>
    <m/>
    <s v="Completed (PS)"/>
    <s v="RBS-Regional 3"/>
    <d v="2026-08-03T11:07:16"/>
    <d v="2026-08-04T18:27:59"/>
    <n v="69357378"/>
    <m/>
    <n v="152329215034"/>
    <s v="PT KEDUNGLENGKONG MAKMUR SEJAHTERA"/>
    <s v="ODP-DLA-FA/29"/>
    <s v="WO060774400"/>
    <m/>
    <m/>
    <m/>
    <n v="112.4794677"/>
    <n v="-7.5487387000000004"/>
    <s v="|MC30249|/YUSUF ISMAIL MATTALITTI/085881461977 / 082336652230/spbu61330@gmail.com"/>
    <s v="Sales Force DBS"/>
    <m/>
    <m/>
    <m/>
    <m/>
    <m/>
    <m/>
    <m/>
    <m/>
    <s v="Management Janji"/>
    <s v="2026-08-04 08:00:00|Nama Pic : bp yusuf  No Hp Pic : 085881461977 No alt : - Jam Pemasangan : pagi  Tanggal Pemasangan : 4 Agustus 2026|40981182|MYDITA"/>
    <s v="FCC"/>
    <d v="2026-03-08T11:10:34"/>
    <d v="2026-08-04T08:00:00"/>
    <m/>
    <s v="PS"/>
    <s v="DLA"/>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8:00:00"/>
    <s v="2026-08-04 08:00:00|Nama Pic : bp yusuf  No Hp Pic : 085881461977 No alt : - Jam Pemasangan : pagi  Tanggal Pemasangan : 4 Agustus 2026|40981182|MYDITA"/>
    <n v="2026"/>
    <n v="8"/>
    <n v="4"/>
    <d v="2026-08-04T00:00:00"/>
    <n v="-0.33333333333575865"/>
    <x v="0"/>
    <x v="19"/>
  </r>
  <r>
    <n v="2801"/>
    <n v="1002514688"/>
    <n v="3"/>
    <x v="7"/>
    <n v="4"/>
    <s v="KUDUS"/>
    <s v="BLORA"/>
    <s v="BLO"/>
    <s v="REG"/>
    <s v="AO"/>
    <s v="NEW SALES"/>
    <s v="1P INET"/>
    <s v="Completed (PS)"/>
    <s v="RBS-Regional 3"/>
    <d v="2026-08-07T13:49:57"/>
    <d v="2026-08-11T16:12:52"/>
    <n v="69360810"/>
    <m/>
    <n v="141569115558"/>
    <s v="SMK NEGERI 1 JEPON"/>
    <s v="ODP-BLO-FFD/037 FFD/D05/037.01"/>
    <s v="WO061167735"/>
    <m/>
    <m/>
    <m/>
    <n v="111.4781053"/>
    <n v="-6.9687655999999896"/>
    <s v="|MN02756|MYIA-010832390094/POI/Olivia Noor Prita sari/085728035407/smkn1jepon@yahoo.com"/>
    <s v="MYIB_ASSISTANT"/>
    <m/>
    <m/>
    <m/>
    <m/>
    <m/>
    <m/>
    <m/>
    <m/>
    <s v="Management Janji"/>
    <s v="2026-08-11 08:00:00 | Nama PIC : ibu olivia No HP : 085728035407 Alt :  M Janji : (selasa/11/AGUSTUS/2026) jam Pasang : 09:00 Note : hubungi pelanggan jika ingin kelokasi"/>
    <s v="FCC"/>
    <d v="2026-07-08T13:54:50"/>
    <d v="2026-08-11T08:00:00"/>
    <m/>
    <s v="PS"/>
    <s v="BLO"/>
    <s v="NO ADDON"/>
    <n v="20260811"/>
    <s v="Completed"/>
    <s v="HSI Bisnis Promo HUT Telkom PSB 70% - 100 Mbps Dual Band"/>
    <s v="INDIBIZ"/>
    <m/>
    <m/>
    <d v="2026-08-11T08:00:00"/>
    <s v="2026-08-11 08:00:00 | Nama PIC : ibu olivia No HP : 085728035407 Alt :  M Janji : (selasa/11/AGUSTUS/2026) jam Pasang : 09:00 Note : hubungi pelanggan jika ingin kelokasi"/>
    <n v="2026"/>
    <n v="8"/>
    <n v="11"/>
    <d v="2026-08-11T00:00:00"/>
    <n v="-0.33333333333575865"/>
    <x v="0"/>
    <x v="3"/>
  </r>
  <r>
    <n v="2802"/>
    <n v="1002504858"/>
    <n v="3"/>
    <x v="5"/>
    <n v="5"/>
    <s v="SINGARJA"/>
    <s v="SINGARAJA"/>
    <s v="SGR"/>
    <s v="REG"/>
    <s v="AO"/>
    <s v="NEW SALES"/>
    <m/>
    <s v="102 | FOLLOW UP COMPLETED"/>
    <s v="RBS-Regional 3"/>
    <d v="2026-08-01T17:14:21"/>
    <d v="2026-08-04T09:38:23"/>
    <n v="69356861"/>
    <m/>
    <n v="172424836770"/>
    <s v="PT. Semua karena Anugerah (PG Singaraja)"/>
    <s v="ODP-SGR-FDD/14"/>
    <s v="WO060690119"/>
    <m/>
    <m/>
    <m/>
    <n v="115.0834533"/>
    <n v="-8.1129694000000008"/>
    <s v="|MN02545|/CP I KOMANG MARIADA/081805682197-085161735371/it.support@planetgadget.store"/>
    <s v="Sales Force DBS"/>
    <m/>
    <m/>
    <m/>
    <m/>
    <m/>
    <m/>
    <m/>
    <m/>
    <s v="Management Janji"/>
    <s v="2026-08-03 08:00:00|M Janji : 3 agustus 2026 jam Pasang : pagi  Note : hubungi pelanggan jika ingin kelokasi|MU1366|MYDITA"/>
    <s v="FCC"/>
    <d v="2026-01-08T17:25:07"/>
    <d v="2026-08-03T08:00:00"/>
    <s v="Kendala Pelanggan"/>
    <s v="REVOKE"/>
    <s v="SGR"/>
    <s v="NO ADDON"/>
    <m/>
    <s v="Follow Up Revoke Completed, New Order ID : SC1002507032"/>
    <s v="- 11_11446;Biaya PSB HSI EBIS Tunai di Depan ~ 11[150000]  - SP_NOSS;SP_NOSS ~ Internet NOSS Multispeed Network[0]  - E23015;E23015 ~ ES23 - Perangkat ONT[0]  - E23015~null~44292;E23015||11||Abodemen 0[0]  - E23015~null~E23015_SWONTPREM;SWONTPREM ~ Biaya "/>
    <s v="INDIBIZ"/>
    <m/>
    <m/>
    <d v="2026-08-03T08:00:00"/>
    <s v="2026-08-03 08:00:00|M Janji : 3 agustus 2026 jam Pasang : pagi  Note : hubungi pelanggan jika ingin kelokasi|MU1366|MYDITA"/>
    <m/>
    <m/>
    <m/>
    <e v="#NUM!"/>
    <e v="#NUM!"/>
    <x v="1"/>
    <x v="34"/>
  </r>
  <r>
    <n v="2803"/>
    <n v="1002522422"/>
    <n v="3"/>
    <x v="2"/>
    <n v="5"/>
    <s v="KEDIRI"/>
    <s v="KEDIRI"/>
    <s v="NDL"/>
    <s v="REG"/>
    <s v="AO"/>
    <s v="NEW SALES"/>
    <s v="1P INET"/>
    <s v="Completed (PS)"/>
    <s v="RBS-Regional 3"/>
    <d v="2026-08-12T14:32:57"/>
    <d v="2026-08-13T21:08:46"/>
    <n v="69364371"/>
    <m/>
    <n v="152651207089"/>
    <s v="SPBU 54.641.17"/>
    <s v="ODP-NDL-FA/36 FA/D02/36.01"/>
    <s v="WO061596299"/>
    <m/>
    <m/>
    <m/>
    <n v="111.9870054"/>
    <n v="-7.9047856000000003"/>
    <s v="|MN00418|MYIA-005963266856/POI/DONI SUGIARTO/081818616363/branggahanspbu17@gmail.com"/>
    <s v="MYIB_ASSISTANT"/>
    <m/>
    <m/>
    <m/>
    <m/>
    <m/>
    <m/>
    <m/>
    <m/>
    <s v="Management Janji"/>
    <s v="2026-08-13 13:00:00 | Nama Pic : bp DONI  No Hp Pic : 081818616363 No alt : - Jam Pemasangan : siang  Tanggal Pemasangan : 13 Agustus 2026"/>
    <s v="FCC"/>
    <d v="2026-12-08T14:39:59"/>
    <d v="2026-08-13T13:00:00"/>
    <m/>
    <s v="PS"/>
    <s v="NDL"/>
    <s v="NO ADDON"/>
    <n v="20260813"/>
    <s v="Completed"/>
    <s v="HSI Bisnis Promo HUT Telkom PSB 70% - 50 Mbps"/>
    <s v="INDIBIZ"/>
    <m/>
    <m/>
    <d v="2026-08-13T13:00:00"/>
    <s v="2026-08-13 13:00:00 | Nama Pic : bp DONI  No Hp Pic : 081818616363 No alt : - Jam Pemasangan : siang  Tanggal Pemasangan : 13 Agustus 2026"/>
    <n v="2026"/>
    <n v="8"/>
    <n v="13"/>
    <d v="2026-08-13T00:00:00"/>
    <n v="-0.54166666666424135"/>
    <x v="0"/>
    <x v="5"/>
  </r>
  <r>
    <n v="2804"/>
    <n v="1002530648"/>
    <n v="3"/>
    <x v="2"/>
    <n v="5"/>
    <s v="KEDIRI"/>
    <s v="NGANJUK"/>
    <s v="NJK"/>
    <s v="REG"/>
    <s v="AO"/>
    <s v="NEW SALES"/>
    <s v="1P INET"/>
    <s v="7 | OSS - PROVISIONING ISSUED"/>
    <s v="RBS-Regional 3"/>
    <d v="2026-08-17T11:08:56"/>
    <d v="2026-08-18T08:06:56"/>
    <n v="69367938"/>
    <m/>
    <n v="152611229903"/>
    <s v="TOKO PAK AHMAD"/>
    <s v="ODP-NJK-FAC/23"/>
    <s v="WO061918787"/>
    <m/>
    <m/>
    <m/>
    <n v="111.847331374883"/>
    <n v="-7.6107712791392403"/>
    <s v="MD|MYDB-20260816265711|EN00005/MC20190|TOKO PAK AHMAD|085601243956"/>
    <s v="MYDIGIBIZPARTNER"/>
    <m/>
    <m/>
    <m/>
    <m/>
    <m/>
    <m/>
    <m/>
    <m/>
    <s v="Management Janji"/>
    <s v="2026-08-18 08:00:00 | Waktu pemasangan : 17 agustus 2026 Jam pemasangan : 08.00 - 12.00 Info Tambahan : Hubungi pelanggan dulu sebelum ke lokasi terimakasih "/>
    <s v="FCC"/>
    <s v="17-08-2026 11:10:12"/>
    <d v="2026-08-18T08:00:00"/>
    <m/>
    <s v="PI"/>
    <s v="NJK"/>
    <s v="NO ADDON"/>
    <m/>
    <s v="Provisioning Issued"/>
    <s v="HSI Bisnis Promo HUT Telkom PSB 70% - 50 Mbps"/>
    <s v="INDIBIZ"/>
    <m/>
    <m/>
    <d v="2026-08-18T08:00:00"/>
    <s v="2026-08-18 08:00:00 | Waktu pemasangan : 17 agustus 2026 Jam pemasangan : 08.00 - 12.00 Info Tambahan : Hubungi pelanggan dulu sebelum ke lokasi terimakasih "/>
    <m/>
    <m/>
    <m/>
    <e v="#NUM!"/>
    <e v="#NUM!"/>
    <x v="1"/>
    <x v="7"/>
  </r>
  <r>
    <n v="2805"/>
    <n v="1002506450"/>
    <n v="3"/>
    <x v="2"/>
    <n v="5"/>
    <s v="KEDIRI"/>
    <s v="NGANJUK"/>
    <s v="PRB"/>
    <s v="REG"/>
    <s v="AO"/>
    <s v="NEW SALES"/>
    <m/>
    <s v="100 | REVOKE COMPLETED"/>
    <s v="RBS-Regional 3"/>
    <d v="2026-08-03T15:57:35"/>
    <d v="2026-08-04T08:55:35"/>
    <n v="69356728"/>
    <m/>
    <n v="152627203799"/>
    <s v="SMP Negeri 1 Prambon"/>
    <s v="ODP-PRB-FA/01"/>
    <s v="WO060818672"/>
    <m/>
    <m/>
    <m/>
    <n v="112.01800476"/>
    <n v="-7.687501975"/>
    <s v="MD|MYDB-20260731264065|DN00001/MN00451|SMP Negeri 1 Prambon|085233929938"/>
    <s v="MYDIGIBIZPARTNER"/>
    <m/>
    <m/>
    <m/>
    <m/>
    <m/>
    <m/>
    <m/>
    <m/>
    <s v="Management Janji"/>
    <s v="2026-08-02 13:00:00 | Tanggal pemasangan: 01/08/2026  Jam pemasangan : pagi / siang  Info Tambahan : Hubungi pelanggan dulu sebelum ke lokasi  terima kasih"/>
    <s v="FCC"/>
    <d v="2026-03-08T16:10:38"/>
    <m/>
    <s v="Kendala Pelanggan"/>
    <s v="REVOKE"/>
    <s v="PRB"/>
    <s v="NO ADDON"/>
    <m/>
    <s v="Revoke Completed"/>
    <s v="- 11_11446;Biaya PSB HSI EBIS Tunai di Depan ~ 11[150000]  - SP_NOSS;SP_NOSS ~ Internet NOSS Multispeed Network[0]  - SP_NOSS;SP_NOSS ~ Internet NOSS Multispeed Network[0]  - E25060;E25060 ~ ES25 - Paket HSI Bisnis (HSIE) Khusus Winback 2.0[0]  - E25060~n"/>
    <s v="INDIBIZ"/>
    <m/>
    <m/>
    <d v="2026-08-03T07:00:00"/>
    <s v="2026-08-02 13:00:00 | Tanggal pemasangan: 01/08/2026  Jam pemasangan : pagi / siang  Info Tambahan : Hubungi pelanggan dulu sebelum ke lokasi  terima kasih"/>
    <m/>
    <m/>
    <m/>
    <e v="#NUM!"/>
    <e v="#NUM!"/>
    <x v="1"/>
    <x v="7"/>
  </r>
  <r>
    <n v="2806"/>
    <n v="1002524946"/>
    <n v="3"/>
    <x v="3"/>
    <n v="4"/>
    <s v="PURWOKERTO"/>
    <s v="CILACAP"/>
    <s v="KRY"/>
    <s v="REG"/>
    <s v="AO"/>
    <s v="NEW SALES"/>
    <s v="1P INET"/>
    <s v="CANCEL COMPLETED"/>
    <s v="RBS-Regional 3"/>
    <d v="2026-08-13T16:28:56"/>
    <d v="2026-08-17T02:23:16"/>
    <n v="69365438"/>
    <m/>
    <n v="143385101153"/>
    <s v="MADRASAH TSANAWIYAH WATHONNIYAH ISLAMIYYAH"/>
    <s v="ODP-KRY-FK/013"/>
    <s v="WO061691901"/>
    <m/>
    <m/>
    <m/>
    <n v="109.287919"/>
    <n v="-7.597664"/>
    <s v="|MC00213|MYIA-030862619542/POI/SUNARYO/085743156716/mtsmwi@yahoo.com"/>
    <s v="MYIB_ASSISTANT"/>
    <m/>
    <m/>
    <m/>
    <m/>
    <m/>
    <m/>
    <m/>
    <m/>
    <s v="Management Janji"/>
    <s v="2026-08-15 13:00:00 | Nama PIC : bapak sunaryo No HP : 085743156716 No Alternatif : M Janji : 14/07/2026 Jam Pasang : Pagi NoteÃ‚Â :  Hubungi terlebih dahulu sebelum ke lokasi "/>
    <s v="FCC"/>
    <s v="13-08-2026 16:39:58"/>
    <d v="2026-08-15T13:00:00"/>
    <m/>
    <s v="CANCEL"/>
    <s v="KRY"/>
    <s v="NO ADDON"/>
    <m/>
    <s v="Cancel Completed"/>
    <s v="HSI Bisnis Promo HUT Telkom PSB 70% - 150 Mbps"/>
    <s v="INDIBIZ"/>
    <m/>
    <m/>
    <d v="2026-08-15T13:00:00"/>
    <s v="2026-08-15 13:00:00 | Nama PIC : bapak sunaryo No HP : 085743156716 No Alternatif : M Janji : 14/07/2026 Jam Pasang : Pagi NoteÃ‚Â :  Hubungi terlebih dahulu sebelum ke lokasi "/>
    <m/>
    <m/>
    <m/>
    <e v="#NUM!"/>
    <e v="#NUM!"/>
    <x v="1"/>
    <x v="3"/>
  </r>
  <r>
    <n v="2807"/>
    <n v="1002505089"/>
    <n v="3"/>
    <x v="6"/>
    <n v="5"/>
    <s v="SIDOARJO"/>
    <s v="JOMBANG"/>
    <s v="JOM"/>
    <s v="REG"/>
    <s v="AO"/>
    <s v="NEW SALES"/>
    <m/>
    <s v="Completed (PS)"/>
    <s v="RBS-Regional 3"/>
    <d v="2026-08-02T09:57:44"/>
    <d v="2026-08-02T16:19:33"/>
    <n v="69356958"/>
    <m/>
    <n v="152318240207"/>
    <s v="WARKOP SEBAT 24 JAM"/>
    <s v="ODP-JOM-FU/30"/>
    <s v="WO060700604"/>
    <m/>
    <m/>
    <m/>
    <n v="112.23798840000001"/>
    <n v="-7.5384528"/>
    <s v="|MN02084|/WARKOP SEBAT /WINBACK HSI B2B + NETMONK (1:1) 200MBPS 946,1RB PSB DISC 70%//maulidyaanna1@gmail.com/ANNA MAULIDYA AL THOFUN NISA' /85815181106"/>
    <s v="Sales Force DBS"/>
    <m/>
    <m/>
    <m/>
    <m/>
    <m/>
    <m/>
    <m/>
    <m/>
    <s v="Management Janji"/>
    <s v="2026-08-03 08:00:00|telp :085815181106 alt : manja : pagi / siang 03/08/2026 hub sebelum ke lokasi |IL1380|MYDITA"/>
    <s v="FCC"/>
    <d v="2026-02-08T10:09:51"/>
    <d v="2026-08-03T08:00:00"/>
    <m/>
    <s v="PS"/>
    <s v="JOM"/>
    <s v="NETMONK"/>
    <n v="20260802"/>
    <s v="Completed"/>
    <s v="- 11_11446;Biaya PSB HSI EBIS Tunai di Depan ~ 11[150000]  - SP_NOSS;SP_NOSS ~ Internet NOSS Multispeed Network[0]  - SP_NOSS;SP_NOSS ~ Internet NOSS Multispeed Network[0]  - E24057;E24057 ~ ES24 - Paket HSI Bisnis (HSIE) Khusus Winback[0]  - E24057~null~"/>
    <s v="INDIBIZ"/>
    <m/>
    <m/>
    <d v="2026-08-03T08:00:00"/>
    <s v="2026-08-03 08:00:00|telp :085815181106 alt : manja : pagi / siang 03/08/2026 hub sebelum ke lokasi |IL1380|MYDITA"/>
    <n v="2026"/>
    <n v="8"/>
    <n v="2"/>
    <d v="2026-08-02T00:00:00"/>
    <n v="-1.3333333333357587"/>
    <x v="0"/>
    <x v="19"/>
  </r>
  <r>
    <n v="2808"/>
    <n v="1002508331"/>
    <n v="3"/>
    <x v="3"/>
    <n v="4"/>
    <s v="MAGELANG"/>
    <s v="MUNTILAN"/>
    <s v="SWT"/>
    <s v="REG"/>
    <s v="AO"/>
    <s v="NEW SALES"/>
    <m/>
    <s v="FCC - HD1A - PROGRESS"/>
    <s v="RBS-Regional 3"/>
    <d v="2026-08-04T13:48:39"/>
    <d v="2026-08-04T13:50:20"/>
    <n v="69358302"/>
    <m/>
    <n v="142164113602"/>
    <s v="Andy farm"/>
    <m/>
    <m/>
    <m/>
    <m/>
    <m/>
    <n v="110.36461389999999"/>
    <n v="-7.5307417000000001"/>
    <s v="|MN00935|/Andy farm/081578521841/aidazahira65@gmail.com/ 1S HSI BISNIS BASIC PROMO HUT 50 Mbps / AGUS SADEWO"/>
    <s v="Sales Profesional"/>
    <m/>
    <m/>
    <m/>
    <m/>
    <m/>
    <m/>
    <m/>
    <m/>
    <m/>
    <m/>
    <m/>
    <d v="2026-04-08T13:54:57"/>
    <m/>
    <m/>
    <s v="FCC"/>
    <s v="SWT"/>
    <s v="NO ADDON"/>
    <m/>
    <s v="MYDITA RBS - HD1A - PROGRESS"/>
    <s v="- 11_11446;Biaya PSB HSI EBIS Tunai di Depan ~ 11[150000]  - SP_NOSS;SP_NOSS ~ Internet NOSS Multispeed Network[0]  - E23015;E23015 ~ ES23 - Perangkat ONT[0]  - E23015~null~44292;E23015||11||Abodemen 0[0]  - E23015~null~E23015_SWONT;SWONT ~ Biaya Sewa ONT"/>
    <s v="INDIBIZ"/>
    <m/>
    <m/>
    <m/>
    <m/>
    <m/>
    <m/>
    <m/>
    <e v="#NUM!"/>
    <e v="#NUM!"/>
    <x v="1"/>
    <x v="3"/>
  </r>
  <r>
    <n v="2809"/>
    <n v="1002509626"/>
    <n v="3"/>
    <x v="1"/>
    <n v="5"/>
    <s v="SBY UTARA"/>
    <s v="MANYAR"/>
    <s v="MGO"/>
    <s v="DGS"/>
    <s v="AO"/>
    <s v="NEW SALES"/>
    <m/>
    <s v="Completed (PS)"/>
    <s v="DGS-B2B TREG"/>
    <d v="2026-08-05T08:48:40"/>
    <d v="2026-08-05T17:11:42"/>
    <n v="62190535"/>
    <m/>
    <n v="152413167532"/>
    <s v="INTERNET TAMAN - AREA PUBLIK"/>
    <s v="ODP-DMO-FY/19"/>
    <s v="WO060950405"/>
    <m/>
    <m/>
    <m/>
    <n v="112.750271875189"/>
    <n v="-7.2523471357571596"/>
    <s v="GS SURAMADU/ AM HANIF/ PSB INET INLY 100 MBPS/ INET AREA PUBLIK LOKASI HITECH MALL/ PIC FIKRI 081213131927 DAVIP 082245657000"/>
    <s v="Account Manager"/>
    <m/>
    <m/>
    <m/>
    <m/>
    <m/>
    <m/>
    <m/>
    <m/>
    <s v="Management Janji"/>
    <s v="GS SURAMADU/ AM HANIF/ PSB INET INLY 100 MBPS/ INET AREA PUBLIK LOKASI HITECH MALL/ PIC FIKRI 081213131927 DAVIP 082245657000"/>
    <s v="FCC"/>
    <d v="2026-05-08T08:54:50"/>
    <m/>
    <m/>
    <s v="PS"/>
    <s v="MGO"/>
    <s v="NO ADDON"/>
    <n v="20260805"/>
    <s v="Completed"/>
    <s v="- 11_11450;Biaya PSB Reguler HSI EBIS ~ 11[150000]  - SP_NOSS;SP_NOSS ~ Internet NOSS Multispeed Network[0]  - SP_NOSS;SP_NOSS ~ Internet NOSS Multispeed Network[0]  - E23015;E23015 ~ ES23 - Perangkat ONT[0]  - E23015~null~44292;E23015||11||Abodemen 0[0] "/>
    <s v="INDIBIZ"/>
    <m/>
    <m/>
    <d v="2026-08-05T12:30:00"/>
    <s v="GS SURAMADU/ AM HANIF/ PSB INET INLY 100 MBPS/ INET AREA PUBLIK LOKASI HITECH MALL/ PIC FIKRI 081213131927 DAVIP 082245657000"/>
    <n v="2026"/>
    <n v="8"/>
    <n v="5"/>
    <d v="2026-08-05T00:00:00"/>
    <n v="-0.52083333333575865"/>
    <x v="0"/>
    <x v="8"/>
  </r>
  <r>
    <n v="2810"/>
    <n v="1002523621"/>
    <n v="3"/>
    <x v="5"/>
    <n v="5"/>
    <s v="SINGARJA"/>
    <s v="KLUNGKUNG"/>
    <s v="SMA"/>
    <s v="REG"/>
    <s v="AO"/>
    <s v="NEW SALES"/>
    <m/>
    <s v="FCC - HD1A - PROGRESS"/>
    <s v="RBS-Regional 3"/>
    <d v="2026-08-13T10:07:59"/>
    <d v="2026-08-13T10:09:16"/>
    <n v="69364846"/>
    <m/>
    <m/>
    <s v="Lumbung Umaluah Villa"/>
    <m/>
    <m/>
    <m/>
    <m/>
    <m/>
    <n v="115.43560858128301"/>
    <n v="-8.4663902846285595"/>
    <s v="|MN02750|/CP NI NYOMAN SULADRI/082340669469/lumbungumaluah@gmail.com"/>
    <s v="Sales Force DBS"/>
    <m/>
    <m/>
    <m/>
    <m/>
    <m/>
    <m/>
    <m/>
    <m/>
    <s v="Management Janji"/>
    <d v="1970-01-01T00:00:00"/>
    <s v="FCC"/>
    <s v="13-08-2026 10:09:52"/>
    <m/>
    <m/>
    <s v="FCC"/>
    <s v="SMA"/>
    <s v="NO ADDON"/>
    <m/>
    <s v="MYDITA RBS - HD1A - PROGRESS"/>
    <s v="- 11_11446;Biaya PSB HSI EBIS Tunai di Depan ~ 11[150000]  - E23015;E23015 ~ ES23 - Perangkat ONT[0]  - E23015~null~44292;E23015||11||Abodemen 0[0]  - E23015~null~E23015_SWONTPREM;SWONTPREM ~ Biaya Sewa ONT Premium ~ E23015[50000]  - E23046;E23046 ~ ES23 "/>
    <s v="INDIBIZ"/>
    <m/>
    <m/>
    <d v="1970-01-01T00:00:00"/>
    <d v="1970-01-01T00:00:00"/>
    <m/>
    <m/>
    <m/>
    <e v="#NUM!"/>
    <e v="#NUM!"/>
    <x v="1"/>
    <x v="6"/>
  </r>
  <r>
    <n v="2811"/>
    <n v="1002525838"/>
    <n v="3"/>
    <x v="1"/>
    <n v="5"/>
    <s v="MADURA"/>
    <s v="PAMEKASAN"/>
    <s v="PME"/>
    <s v="REG"/>
    <s v="AO"/>
    <s v="NEW SALES"/>
    <m/>
    <s v="102 | FOLLOW UP COMPLETED"/>
    <s v="RBS-Regional 3"/>
    <d v="2026-08-14T10:21:38"/>
    <d v="2026-08-15T10:44:50"/>
    <n v="69365776"/>
    <m/>
    <n v="152426928162"/>
    <s v="TOKO RENALDI JAYA"/>
    <s v="ODP-PME-FAP/17"/>
    <s v="WO061740724"/>
    <m/>
    <m/>
    <m/>
    <n v="113.4764826"/>
    <n v="-7.2207340999999996"/>
    <s v="|MC70132|/TOKO RENALDI JAYA/087839454000/rendaliigskah@gmail.com/HSI Bisnis + Netmonk Promo 2026 300 Mbps (Rp 1.186.100) PSB 150.000/MOH RENALDI SAPUTRA/-7.2207052, 113.4764330"/>
    <s v="Sales Force DBS"/>
    <m/>
    <m/>
    <m/>
    <m/>
    <m/>
    <m/>
    <m/>
    <m/>
    <s v="Management Janji"/>
    <s v="2026-08-15 13:00:00| M Janji : (15/08/2026) jam Pasang :pagi Note : hubungi pelanggan jika ingin kelokasi |40971304|MYDITA"/>
    <s v="FCC"/>
    <s v="14-08-2026 10:39:51"/>
    <d v="2026-08-15T13:00:00"/>
    <m/>
    <s v="REVOKE"/>
    <s v="PME"/>
    <s v="NETMONK"/>
    <m/>
    <s v="Follow Up Revoke Completed, New Order ID : SC1002527936"/>
    <s v="- 11_11446;Biaya PSB HSI EBIS Tunai di Depan ~ 11[150000]  - SP_NOSS;SP_NOSS ~ Internet NOSS Multispeed Network[0]  - SP_NOSS;SP_NOSS ~ Internet NOSS Multispeed Network[0]  - E23015;E23015 ~ ES23 - Perangkat ONT[0]  - E23015~null~44292;E23015||11||Abodeme"/>
    <s v="INDIBIZ"/>
    <m/>
    <m/>
    <d v="2026-08-15T13:00:00"/>
    <s v="2026-08-15 13:00:00| M Janji : (15/08/2026) jam Pasang :pagi Note : hubungi pelanggan jika ingin kelokasi |40971304|MYDITA"/>
    <m/>
    <m/>
    <m/>
    <e v="#NUM!"/>
    <e v="#NUM!"/>
    <x v="1"/>
    <x v="1"/>
  </r>
  <r>
    <n v="2812"/>
    <n v="1002504356"/>
    <n v="3"/>
    <x v="6"/>
    <n v="5"/>
    <s v="SIDOARJO"/>
    <s v="INNER - JATIM TIMUR"/>
    <s v="SDA"/>
    <s v="REG"/>
    <s v="AO"/>
    <s v="NEW SALES"/>
    <m/>
    <s v="CANCEL COMPLETED"/>
    <s v="RBS-Regional 3"/>
    <d v="2026-08-01T10:27:23"/>
    <d v="2026-08-17T10:37:06"/>
    <n v="69356615"/>
    <m/>
    <n v="152316231777"/>
    <s v="RUMAH KOST HARMONIA"/>
    <s v="ODP-SDA-FAK/13"/>
    <m/>
    <m/>
    <m/>
    <m/>
    <n v="112.699763"/>
    <n v="-7.4547974000000004"/>
    <s v="|MN01572|/RUMAH KOST HARMONIA/WINBACK 2.0 HSI B2B (1:1) 75MBPS 415RB PSB DISC 70%//najwadindae@gmail.com/NAJWA ADINDA EUFRILL/82338876610"/>
    <s v="Sales Force DBS"/>
    <m/>
    <m/>
    <m/>
    <m/>
    <m/>
    <m/>
    <m/>
    <m/>
    <m/>
    <m/>
    <m/>
    <d v="2026-01-08T10:39:46"/>
    <m/>
    <m/>
    <s v="REJECT_FCC"/>
    <s v="SDA"/>
    <s v="NO ADDON"/>
    <m/>
    <s v="DECLINE : Decline - Batal Order EVI PUSPITA EKASARI 40931150|MYDITA"/>
    <s v="- 11_11446;Biaya PSB HSI EBIS Tunai di Depan ~ 11[150000]  - E25060;E25060 ~ ES25 - Paket HSI Bisnis (HSIE) Khusus Winback 2.0[0]  - E25060~null~E25060_UNL;UNL ~ Internet-Link Unlimited Internet Usage ~ E25060[0]  - E25060~null~105343;E25060||11||Abodemen"/>
    <s v="INDIBIZ"/>
    <m/>
    <m/>
    <m/>
    <m/>
    <m/>
    <m/>
    <m/>
    <e v="#NUM!"/>
    <e v="#NUM!"/>
    <x v="1"/>
    <x v="17"/>
  </r>
  <r>
    <n v="2813"/>
    <n v="1002517486"/>
    <n v="3"/>
    <x v="7"/>
    <n v="4"/>
    <s v="SOLO"/>
    <s v="INNER - SOLO JATENG TIMUR"/>
    <s v="MSO"/>
    <s v="REG"/>
    <s v="AO"/>
    <s v="NEW SALES"/>
    <m/>
    <s v="Completed (PS)"/>
    <s v="RBS-Regional 3"/>
    <d v="2026-08-10T11:40:26"/>
    <d v="2026-08-10T13:53:29"/>
    <n v="69360972"/>
    <m/>
    <n v="142566102106"/>
    <s v="Kantor Yuliani Collection"/>
    <s v="ODP-MSO-FA/119"/>
    <s v="WO061381764"/>
    <m/>
    <m/>
    <m/>
    <n v="110.83924766"/>
    <n v="-7.5358822200000004"/>
    <s v="MD|MYDB-20260807264655|DN00001/MN00396|Kantor Yuliani Collection|082323838212"/>
    <s v="MYDIGIBIZPARTNER"/>
    <m/>
    <m/>
    <m/>
    <m/>
    <m/>
    <m/>
    <m/>
    <m/>
    <s v="Management Janji"/>
    <s v="2026-08-08 15:00:00 | Tanggal pemasangan: 08/08/2026  Jam pemasangan : siang  Info Tambahan : Hubungi pelanggan dulu sebelum ke lokasi  terima kasih."/>
    <s v="FCC"/>
    <d v="2026-10-08T11:54:41"/>
    <m/>
    <m/>
    <s v="PS"/>
    <s v="MSO"/>
    <s v="NO ADDON"/>
    <n v="20260810"/>
    <s v="Completed"/>
    <s v="- 11_11446;Biaya PSB HSI EBIS Tunai di Depan ~ 11[150000]  - E23015;E23015 ~ ES23 - Perangkat ONT[0]  - E23015~null~44292;E23015||11||Abodemen 0[0]  - E23015~null~E23015_SWONT;SWONT ~ Biaya Sewa ONT ~ E23015[30000]  - SP_NOSS;SP_NOSS ~ Internet NOSS Multi"/>
    <s v="INDIBIZ"/>
    <m/>
    <m/>
    <d v="2026-08-10T07:00:00"/>
    <s v="2026-08-08 15:00:00 | Tanggal pemasangan: 08/08/2026  Jam pemasangan : siang  Info Tambahan : Hubungi pelanggan dulu sebelum ke lokasi  terima kasih."/>
    <n v="2026"/>
    <n v="8"/>
    <n v="10"/>
    <d v="2026-08-10T00:00:00"/>
    <n v="-0.29166666666424135"/>
    <x v="0"/>
    <x v="3"/>
  </r>
  <r>
    <n v="2814"/>
    <n v="1002510390"/>
    <n v="3"/>
    <x v="1"/>
    <n v="5"/>
    <s v="MADURA"/>
    <s v="PAMEKASAN"/>
    <s v="SMP"/>
    <s v="REG"/>
    <s v="AO"/>
    <s v="NEW SALES"/>
    <m/>
    <s v="100 | REVOKE COMPLETED"/>
    <s v="RBS-Regional 3"/>
    <d v="2026-08-05T12:34:32"/>
    <d v="2026-08-10T09:38:37"/>
    <n v="69359080"/>
    <m/>
    <n v="152431232313"/>
    <s v="TOKO PAK HAMIDI"/>
    <s v="ODP-SMP-FM/19"/>
    <s v="WO061034406"/>
    <m/>
    <m/>
    <m/>
    <n v="113.8145935"/>
    <n v="-6.9023933"/>
    <s v="|MN00213|/TOKO PAK HAMIDI/MOH HAMIDI/081938395799/hamidijayabaya@gmail.com/HSI Bisnis Promo HUT Telkom (1:1) 100 Mbps (Rp 535.000) PSB Rp 150.000/"/>
    <s v="Sales Force DBS"/>
    <m/>
    <m/>
    <m/>
    <m/>
    <m/>
    <m/>
    <m/>
    <m/>
    <s v="Management Janji"/>
    <s v="2026-08-07 08:00:00|telp :081938395799 alt : manja : pagi : siang 07/08/2026 hub sebelum ke lokasi |40961370|MYDITA"/>
    <s v="FCC"/>
    <d v="2026-05-08T12:40:22"/>
    <d v="2026-08-07T08:00:00"/>
    <s v="Kendala Teknik"/>
    <s v="REVOKE"/>
    <s v="SMP"/>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7T08:00:00"/>
    <s v="2026-08-07 08:00:00|telp :081938395799 alt : manja : pagi : siang 07/08/2026 hub sebelum ke lokasi |40961370|MYDITA"/>
    <m/>
    <m/>
    <m/>
    <e v="#NUM!"/>
    <e v="#NUM!"/>
    <x v="1"/>
    <x v="1"/>
  </r>
  <r>
    <n v="2815"/>
    <n v="1002509116"/>
    <n v="3"/>
    <x v="1"/>
    <n v="5"/>
    <s v="MADURA"/>
    <s v="PAMEKASAN"/>
    <s v="SMP"/>
    <s v="REG"/>
    <s v="AO"/>
    <s v="NEW SALES"/>
    <m/>
    <s v="CANCEL COMPLETED"/>
    <s v="RBS-Regional 3"/>
    <d v="2026-08-04T16:32:45"/>
    <d v="2026-08-05T11:34:34"/>
    <n v="69358530"/>
    <m/>
    <n v="152431232302"/>
    <s v="TOKO HAMIDI JAYA"/>
    <s v="ODP-SMP-FM/18"/>
    <m/>
    <m/>
    <m/>
    <m/>
    <n v="113.8145935"/>
    <n v="-6.9023933"/>
    <s v="|MN00213|/TOKO HAMIDI JAYA/HSI Bisnis Promo HUT Telkom (1:1) 100 Mbps (Rp 535.000) PSB Rp 150.000/081938395799/hamidijaya_id@gmail.com/Moh. Hamidi/-6.927324,113.830993,770/Dekat Jl. Raya Dasuk, Beringin Tengah, Bringin, Kec. Dasuk, Kabupaten Sumenep, Jawa"/>
    <s v="Sales Force DBS"/>
    <m/>
    <m/>
    <m/>
    <m/>
    <m/>
    <m/>
    <m/>
    <m/>
    <m/>
    <m/>
    <m/>
    <d v="2026-04-08T16:39:58"/>
    <m/>
    <m/>
    <s v="REJECT_FCC"/>
    <s v="SMP"/>
    <s v="NO ADDON"/>
    <m/>
    <s v="DECLINE : Decline - Batal Order HANIF NUROHMAN 40981182|MYDITA"/>
    <s v="- 11_11446;Biaya PSB HSI EBIS Tunai di Depan ~ 11[150000]  - SP_NOSS;SP_NOSS ~ Internet NOSS Multispeed Network[0]  - SP_NOSS;SP_NOSS ~ Internet NOSS Multispeed Network[0]  - E23015;E23015 ~ ES23 - Perangkat ONT[0]  - E23015~null~44292;E23015||11||Abodeme"/>
    <s v="INDIBIZ"/>
    <m/>
    <s v="DECLINE : Decline - Batal Order HANIF NUROHMAN 40981182|MYDITA"/>
    <m/>
    <m/>
    <m/>
    <m/>
    <m/>
    <e v="#NUM!"/>
    <e v="#NUM!"/>
    <x v="1"/>
    <x v="1"/>
  </r>
  <r>
    <n v="2816"/>
    <n v="1002520180"/>
    <n v="3"/>
    <x v="7"/>
    <n v="4"/>
    <s v="SOLO"/>
    <s v="INNER - SOLO JATENG TIMUR"/>
    <s v="GLD"/>
    <s v="DGS"/>
    <s v="AO"/>
    <s v="NEW SALES"/>
    <m/>
    <s v="Completed (PS)"/>
    <s v="DGS-B2B TREG"/>
    <d v="2026-08-11T14:24:15"/>
    <d v="2026-08-12T10:52:18"/>
    <n v="69363422"/>
    <m/>
    <n v="146514602625"/>
    <s v="Polsek Banjarsari"/>
    <s v="ODP-GLD-FA/004"/>
    <s v="WO061506542"/>
    <m/>
    <m/>
    <m/>
    <n v="110.821018988202"/>
    <n v="-7.5664135840689797"/>
    <s v="DGS HSI | NUR RAHMAWATI | 920163 | TREG 3 |Polsek Banjarsari | SIGIT |  082313221263 | PSB 1S  BISNIS  50MBPS"/>
    <s v="Amex"/>
    <m/>
    <m/>
    <m/>
    <m/>
    <m/>
    <m/>
    <m/>
    <m/>
    <s v="Management Janji"/>
    <n v="82313221263"/>
    <s v="FCC"/>
    <d v="2026-11-08T14:39:49"/>
    <m/>
    <m/>
    <s v="PS"/>
    <s v="GLD"/>
    <s v="NO ADDON"/>
    <n v="20260812"/>
    <s v="Completed"/>
    <s v="- 11_11450;Biaya PSB Reguler HSI EBIS ~ 11[150000]  - SP_NOSS;SP_NOSS ~ Internet NOSS Multispeed Network[0]  - SP_NOSS;SP_NOSS ~ Internet NOSS Multispeed Network[0]  - E23015;E23015 ~ ES23 - Perangkat ONT[0]  - E23015~null~44292;E23015||11||Abodemen 0[0] "/>
    <s v="INDIBIZ"/>
    <m/>
    <m/>
    <d v="2026-08-11T12:00:00"/>
    <n v="82313221263"/>
    <n v="2026"/>
    <n v="8"/>
    <n v="12"/>
    <d v="2026-08-12T00:00:00"/>
    <n v="0.5"/>
    <x v="0"/>
    <x v="3"/>
  </r>
  <r>
    <n v="2817"/>
    <n v="1002511718"/>
    <n v="3"/>
    <x v="0"/>
    <n v="5"/>
    <s v="MATARAM"/>
    <s v="SUMBAWA"/>
    <s v="MLK"/>
    <s v="DPS"/>
    <s v="AO"/>
    <s v="NEW SALES"/>
    <m/>
    <s v="Completed (PS)"/>
    <s v="DPS-Property &amp; Resources"/>
    <d v="2026-08-06T10:08:43"/>
    <d v="2026-08-06T13:12:34"/>
    <n v="69352608"/>
    <m/>
    <n v="172608206215"/>
    <s v="AMNT Townsite 2 D44"/>
    <s v="ODP-MLK-FAC/13"/>
    <s v="WO061050218"/>
    <m/>
    <m/>
    <m/>
    <n v="116.76226749999999"/>
    <n v="-8.9674847999999994"/>
    <s v="DSS HSI | WILHELMI A IDRIS | 970167 | TREG 3 | AMNT Townsite 2 D44|SYAHRUL ALQADRI| 081237399497 | PSB 2P INET TV 20MBPS"/>
    <s v="Account Manager"/>
    <m/>
    <m/>
    <m/>
    <m/>
    <m/>
    <m/>
    <m/>
    <m/>
    <s v="Management Janji"/>
    <s v="ao"/>
    <s v="FCC"/>
    <d v="2026-06-08T10:10:02"/>
    <m/>
    <m/>
    <s v="PS"/>
    <s v="MLK"/>
    <s v="NO ADDON"/>
    <n v="20260806"/>
    <s v="Completed"/>
    <s v="- E23015;E23015 ~ ES23 - Perangkat ONT[0]  - E23015~null~44292;E23015||11||Abodemen 0[0]  - E23015~null~E23015_SWONT;SWONT ~ Biaya Sewa ONT ~ E23015[30000]  - E24058;E24058 ~ ES24 - Paket HSI Bisnis (HSIEF) Khusus Winback[0]  - E24058~null~103819;E24058||"/>
    <s v="INDIBIZ"/>
    <m/>
    <m/>
    <d v="1970-01-01T07:00:00"/>
    <s v="ao"/>
    <n v="2026"/>
    <n v="8"/>
    <n v="6"/>
    <d v="2026-08-06T00:00:00"/>
    <n v="20670.708333333332"/>
    <x v="2"/>
    <x v="0"/>
  </r>
  <r>
    <n v="2818"/>
    <n v="1002525441"/>
    <n v="3"/>
    <x v="1"/>
    <n v="5"/>
    <s v="SBY SELATAN"/>
    <s v="MANYAR"/>
    <s v="JGR"/>
    <s v="REG"/>
    <s v="AO"/>
    <s v="NEW SALES"/>
    <m/>
    <s v="Completed (PS)"/>
    <s v="RBS-Regional 3"/>
    <d v="2026-08-14T08:26:19"/>
    <d v="2026-08-14T16:40:51"/>
    <n v="69365601"/>
    <m/>
    <n v="152310255729"/>
    <s v="PT. MUGEN JAYA NIAGA"/>
    <s v="ODP-RKT-FHD/33"/>
    <s v="WO061724163"/>
    <m/>
    <m/>
    <m/>
    <n v="112.7789046"/>
    <n v="-7.3325562"/>
    <s v="|MN02446|/PT. MUGEN JAYA NIAGA/ANIES DWI ERDIANTO/0895324878289/mugenjayaniagapt@gmail.com/HSI Bisnis Promo HUT Telkom (1:1) 75 Mbps (Rp 415.000) PSB Rp 150.000/"/>
    <s v="Sales Force DBS"/>
    <m/>
    <m/>
    <m/>
    <m/>
    <m/>
    <m/>
    <m/>
    <m/>
    <s v="Management Janji"/>
    <s v="2026-08-15 08:00:00|telp:0895324878289 alt : manja : pagi / siang 15/08/2026 hub sebelum ke lokasi |40000802|MYDITA"/>
    <s v="FCC"/>
    <s v="14-08-2026 08:39:59"/>
    <d v="2026-08-15T08:00:00"/>
    <m/>
    <s v="PS"/>
    <s v="JGR"/>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5T08:00:00"/>
    <s v="2026-08-15 08:00:00|telp:0895324878289 alt : manja : pagi / siang 15/08/2026 hub sebelum ke lokasi |40000802|MYDITA"/>
    <n v="2026"/>
    <n v="8"/>
    <n v="14"/>
    <d v="2026-08-14T00:00:00"/>
    <n v="-1.3333333333357587"/>
    <x v="0"/>
    <x v="8"/>
  </r>
  <r>
    <n v="2819"/>
    <n v="1002517802"/>
    <n v="3"/>
    <x v="2"/>
    <n v="5"/>
    <s v="KEDIRI"/>
    <s v="KEDIRI"/>
    <s v="PAE"/>
    <s v="REG"/>
    <s v="AO"/>
    <s v="NEW SALES"/>
    <s v="1P INET"/>
    <s v="Completed (PS)"/>
    <s v="RBS-Regional 3"/>
    <d v="2026-08-10T13:37:56"/>
    <d v="2026-08-11T14:13:47"/>
    <n v="69362450"/>
    <m/>
    <n v="152639219408"/>
    <s v="SPBU 54.641.46 TEGOWANGI"/>
    <s v="ODP-PAE-FE/17 FE/D01/17.01"/>
    <s v="WO061400546"/>
    <m/>
    <m/>
    <m/>
    <n v="112.148356027901"/>
    <n v="-7.7344391525990996"/>
    <s v="MD|MYDB-20260810264869|SC20016/MC20202|SPBU 54.641.46 TEGOWANGI|081217117388"/>
    <s v="MYDIGIBIZPARTNER"/>
    <m/>
    <m/>
    <m/>
    <m/>
    <m/>
    <m/>
    <m/>
    <m/>
    <s v="Management Janji"/>
    <s v="2026-08-11 13:00:00 | telp : 081217117388 alt :  M Janji : (11/08/2026) jam Pasang :pagi / siang  Note : hubungi pelanggan jika ingin kelokasi "/>
    <s v="FCC"/>
    <d v="2026-10-08T13:39:47"/>
    <d v="2026-08-11T13:00:00"/>
    <m/>
    <s v="PS"/>
    <s v="PAE"/>
    <s v="NO ADDON"/>
    <n v="20260811"/>
    <s v="Completed"/>
    <s v="HSI Bisnis Promo HUT Telkom PSB 70% - 50 Mbps"/>
    <s v="INDIBIZ"/>
    <m/>
    <m/>
    <d v="2026-08-11T13:00:00"/>
    <s v="2026-08-11 13:00:00 | telp : 081217117388 alt :  M Janji : (11/08/2026) jam Pasang :pagi / siang  Note : hubungi pelanggan jika ingin kelokasi "/>
    <n v="2026"/>
    <n v="8"/>
    <n v="11"/>
    <d v="2026-08-11T00:00:00"/>
    <n v="-0.54166666666424135"/>
    <x v="0"/>
    <x v="5"/>
  </r>
  <r>
    <n v="2820"/>
    <n v="1002530446"/>
    <n v="3"/>
    <x v="1"/>
    <n v="5"/>
    <s v="SBY UTARA"/>
    <s v="GRESIK"/>
    <s v="GSK"/>
    <s v="REG"/>
    <s v="AO"/>
    <s v="NEW SALES"/>
    <m/>
    <s v="Completed (PS)"/>
    <s v="RBS-Regional 3"/>
    <d v="2026-08-17T09:07:50"/>
    <d v="2026-08-17T12:32:27"/>
    <n v="69336387"/>
    <n v="3135947349"/>
    <n v="152421262359"/>
    <s v="Treasury 1"/>
    <s v="ODP-GSK-FAL/66"/>
    <s v="WO061912876"/>
    <m/>
    <m/>
    <m/>
    <n v="112.65562"/>
    <n v="-7.1679500000000003"/>
    <s v="|MN01735|/Treasury 1/HSI Bisnis + Phone Promo 2026 200 Mbps (Rp 830.000) PSB 150.000/085134366295/gresikmandiriberkah@gmail.com/Dinar tanjung aditya putra/-7.167710,112.654492/Jl.pangsud no.111 gresik"/>
    <s v="Sales Force DBS"/>
    <m/>
    <m/>
    <m/>
    <m/>
    <m/>
    <m/>
    <m/>
    <m/>
    <s v="Management Janji"/>
    <s v="2026-07-11 08:00:00|Nama PIC:  bu rodlatul  No HP: 085134366295  Alt:  Tanggal:11/7/2026  Jam Pasang: Pagi  Note: Hubungi sebelum ke lokasi  |RI2334|MYDITA"/>
    <s v="FCC"/>
    <s v="17-08-2026 09:10:46"/>
    <m/>
    <m/>
    <s v="PS"/>
    <s v="GSK"/>
    <s v="NO ADDON"/>
    <n v="20260817"/>
    <s v="Completed"/>
    <s v="- 11_11446;Biaya PSB HSI EBIS Tunai di Depan ~ 11[150000]  - BWY DL;BWY DL ~ Saluran Dua Arah(BothWay)[0]  - E23053;E23053 ~ ES23 - Paket HSI Bisnis  Phone (PHONE)[0]  - E23053~null~44864;E23053||11||Abodemen 0[0]  - E23053~null~E23053_IN800;IN800 ~ Free "/>
    <s v="INDIBIZ"/>
    <m/>
    <m/>
    <d v="2026-08-17T07:00:00"/>
    <s v="2026-07-11 08:00:00|Nama PIC:  bu rodlatul  No HP: 085134366295  Alt:  Tanggal:11/7/2026  Jam Pasang: Pagi  Note: Hubungi sebelum ke lokasi  |RI2334|MYDITA"/>
    <n v="2026"/>
    <n v="8"/>
    <n v="17"/>
    <d v="2026-08-17T00:00:00"/>
    <n v="-0.29166666666424135"/>
    <x v="0"/>
    <x v="15"/>
  </r>
  <r>
    <n v="2821"/>
    <n v="1002530552"/>
    <n v="3"/>
    <x v="2"/>
    <n v="5"/>
    <s v="MALANG"/>
    <s v="KEPANJEN"/>
    <s v="BRG"/>
    <s v="REG"/>
    <s v="AO"/>
    <s v="NEW SALES"/>
    <s v="1P INET"/>
    <s v="Completed (PS)"/>
    <s v="RBS-Regional 3"/>
    <d v="2026-08-17T10:11:57"/>
    <d v="2026-08-17T20:43:06"/>
    <n v="69367891"/>
    <m/>
    <n v="152708208115"/>
    <s v="UMAR BAROKAH"/>
    <s v="ODP-BRG-FD/25 FD/D01/25.01"/>
    <s v="WO061915251"/>
    <m/>
    <m/>
    <m/>
    <n v="112.665311231174"/>
    <n v="-8.0412576560794005"/>
    <s v="|MN02703|MYIA-007679316642/POI/Daman Huri/08980365553/damanhuri1@givmail.com"/>
    <s v="MYIB_ASSISTANT"/>
    <m/>
    <m/>
    <m/>
    <m/>
    <m/>
    <m/>
    <m/>
    <m/>
    <s v="Management Janji"/>
    <s v="2026-08-18 08:00:00 | Waktu pemasangan : 17 agustus 2026 Jam pemasangan : 08.00 - 12.00 Info Tambahan : Hubungi pelanggan dulu sebelum ke lokasi terimakasih "/>
    <s v="FCC"/>
    <s v="17-08-2026 10:25:20"/>
    <d v="2026-08-18T08:00:00"/>
    <m/>
    <s v="PS"/>
    <s v="BRG"/>
    <s v="NO ADDON"/>
    <n v="20260817"/>
    <s v="Completed"/>
    <s v="HSI Bisnis Promo HUT Telkom PSB 70% - 150 Mbps"/>
    <s v="INDIBIZ"/>
    <m/>
    <m/>
    <d v="2026-08-18T08:00:00"/>
    <s v="2026-08-18 08:00:00 | Waktu pemasangan : 17 agustus 2026 Jam pemasangan : 08.00 - 12.00 Info Tambahan : Hubungi pelanggan dulu sebelum ke lokasi terimakasih "/>
    <n v="2026"/>
    <n v="8"/>
    <n v="17"/>
    <d v="2026-08-17T00:00:00"/>
    <n v="-1.3333333333357587"/>
    <x v="0"/>
    <x v="29"/>
  </r>
  <r>
    <n v="2822"/>
    <n v="1002523053"/>
    <n v="3"/>
    <x v="3"/>
    <n v="4"/>
    <s v="YOGYAKARTA"/>
    <s v="INNER - YOGYA JATENG SELATAN"/>
    <s v="KBU"/>
    <s v="DGS"/>
    <s v="AO"/>
    <s v="NEW SALES"/>
    <m/>
    <s v="OSS - FALLOUT"/>
    <s v="DGS-Government Defense Service"/>
    <d v="2026-08-12T17:40:54"/>
    <d v="2026-08-14T11:22:47"/>
    <n v="69364608"/>
    <m/>
    <n v="146113145559"/>
    <s v="Istana Jogja"/>
    <s v="ODP-KBU-FCQ/114"/>
    <s v="WO061620131"/>
    <m/>
    <m/>
    <m/>
    <n v="110.36428400250399"/>
    <n v="-7.7998673316137896"/>
    <s v="Jl. Jend. Ahmad Yani, Ngupasan, Kec. Gondomanan, Kota Yogyakarta, Daerah Istimewa Yogyakarta HSI 1P (Inet Only) 100 Mbps Hiqbal Haris 0821-8722-8445 4839296  Dukungan Bayu Prasetyo Anwar 0811-8881-9797 (AM)"/>
    <s v="Account Manager"/>
    <m/>
    <m/>
    <m/>
    <m/>
    <m/>
    <m/>
    <m/>
    <m/>
    <s v="Management Janji"/>
    <s v="Jl. Jend. Ahmad Yani, Ngupasan, Kec. Gondomanan, Kota Yogyakarta, Daerah Istimewa Yogyakarta HSI 1P (Inet Only) 100 Mbps Hiqbal Haris 0821-8722-8445 4839296  Dukungan Bayu Prasetyo Anwar 0811-8881-9797 (AM)"/>
    <s v="FCC"/>
    <d v="2026-12-08T17:55:33"/>
    <m/>
    <s v="Kendala Pelanggan"/>
    <s v="FO_WFM"/>
    <s v="KBU"/>
    <s v="NO ADDON"/>
    <m/>
    <s v="Provisioning Failed|WFM|INF009041906|PGP_-7.8144124,110.3605602_ganti paket 50"/>
    <s v="- 11_11450;Biaya PSB Reguler HSI EBIS ~ 11[500000]  - SP_NOSS;SP_NOSS ~ Internet NOSS Multispeed Network[0]  - SP_NOSS;SP_NOSS ~ Internet NOSS Multispeed Network[0]  - E23015;E23015 ~ ES23 - Perangkat ONT[0]  - E23015~null~44292;E23015||11||Abodemen 0[0] "/>
    <s v="INDIBIZ"/>
    <m/>
    <m/>
    <d v="2026-08-12T14:00:00"/>
    <s v="Jl. Jend. Ahmad Yani, Ngupasan, Kec. Gondomanan, Kota Yogyakarta, Daerah Istimewa Yogyakarta HSI 1P (Inet Only) 100 Mbps Hiqbal Haris 0821-8722-8445 4839296  Dukungan Bayu Prasetyo Anwar 0811-8881-9797 (AM)"/>
    <m/>
    <m/>
    <m/>
    <e v="#NUM!"/>
    <e v="#NUM!"/>
    <x v="1"/>
    <x v="3"/>
  </r>
  <r>
    <n v="2823"/>
    <n v="1002530720"/>
    <n v="3"/>
    <x v="2"/>
    <n v="5"/>
    <s v="MADIUN"/>
    <s v="PONOROGO"/>
    <s v="PNZ"/>
    <s v="REG"/>
    <s v="AO"/>
    <s v="NEW SALES"/>
    <s v="1P INET"/>
    <s v="7 | OSS - PROVISIONING ISSUED"/>
    <s v="RBS-Regional 3"/>
    <d v="2026-08-17T11:47:57"/>
    <d v="2026-08-18T08:07:55"/>
    <n v="69367984"/>
    <m/>
    <n v="152607221716"/>
    <s v="TOKO NURHIDAYAH"/>
    <s v="ODP-PNZ-FH/19"/>
    <s v="WO061921638"/>
    <m/>
    <m/>
    <m/>
    <n v="111.23085500000001"/>
    <n v="-8.0676609999999993"/>
    <s v="|MN00418|MYIA-043179828424/POI/TUYEM/081235222420/embohketiga@gmail.com"/>
    <s v="MYIB_ASSISTANT"/>
    <m/>
    <m/>
    <m/>
    <m/>
    <m/>
    <m/>
    <m/>
    <m/>
    <s v="Management Janji"/>
    <s v="2026-08-18 08:00:00 | telp :081235222420 alt : Tanggal pemasangan :18/08/2026 Jam pemasangan : pagi/siang Info Tambahan : Hubungi pelanggan dulu sebelum ke lokasi terima kasih."/>
    <s v="FCC"/>
    <s v="17-08-2026 11:55:11"/>
    <d v="2026-08-18T08:00:00"/>
    <m/>
    <s v="PI"/>
    <s v="PNZ"/>
    <s v="NO ADDON"/>
    <m/>
    <s v="Provisioning Issued"/>
    <s v="HSI Bisnis Promo HUT Telkom PSB 70% - 200 Mbps"/>
    <s v="INDIBIZ"/>
    <m/>
    <m/>
    <d v="2026-08-18T08:00:00"/>
    <s v="2026-08-18 08:00:00 | telp :081235222420 alt : Tanggal pemasangan :18/08/2026 Jam pemasangan : pagi/siang Info Tambahan : Hubungi pelanggan dulu sebelum ke lokasi terima kasih."/>
    <m/>
    <m/>
    <m/>
    <e v="#NUM!"/>
    <e v="#NUM!"/>
    <x v="1"/>
    <x v="2"/>
  </r>
  <r>
    <n v="2824"/>
    <n v="1002519366"/>
    <n v="3"/>
    <x v="4"/>
    <n v="4"/>
    <s v="PEKALONGAN"/>
    <s v="BREBES"/>
    <s v="BKA"/>
    <s v="REG"/>
    <s v="AO"/>
    <s v="NEW SALES"/>
    <m/>
    <s v="CANCEL COMPLETED"/>
    <s v="RBS-Regional 3"/>
    <d v="2026-08-11T10:52:34"/>
    <d v="2026-08-14T13:59:47"/>
    <n v="69363076"/>
    <m/>
    <n v="142205105791"/>
    <s v=" PT Haosi industrial Indonesia"/>
    <s v="ODP-BKA-FA/085"/>
    <m/>
    <m/>
    <m/>
    <m/>
    <n v="108.9717311"/>
    <n v="-6.8714279999999999"/>
    <s v="AMRBS;403095;REG3;BAYU;085100296564;HSI 1S 200MB;PIC 0895367402109;haosiindustrialindonesia@gmail.com"/>
    <s v="Account Manager"/>
    <m/>
    <m/>
    <m/>
    <m/>
    <m/>
    <m/>
    <m/>
    <m/>
    <m/>
    <m/>
    <m/>
    <d v="2026-11-08T10:55:28"/>
    <m/>
    <m/>
    <s v="REJECT_FCC"/>
    <s v="BKA"/>
    <s v="NO ADDON"/>
    <m/>
    <s v="DECLINE : Decline - Batal Order Ilham Budhi Prasetya 40000802|MYDITA"/>
    <s v="- 11_11446;Biaya PSB HSI EBIS Tunai di Depan ~ 11[150000]  - SP_NOSS;SP_NOSS ~ Internet NOSS Multispeed Network[0]  - SP_NOSS;SP_NOSS ~ Internet NOSS Multispeed Network[0]  - E23015;E23015 ~ ES23 - Perangkat ONT[0]  - E23015~null~44292;E23015||11||Abodeme"/>
    <s v="INDIBIZ"/>
    <m/>
    <s v="DECLINE : Decline - Batal Order Ilham Budhi Prasetya 40000802|MYDITA"/>
    <m/>
    <m/>
    <m/>
    <m/>
    <m/>
    <e v="#NUM!"/>
    <e v="#NUM!"/>
    <x v="1"/>
    <x v="3"/>
  </r>
  <r>
    <n v="2825"/>
    <n v="1002510259"/>
    <n v="3"/>
    <x v="4"/>
    <n v="4"/>
    <s v="PEKALONGAN"/>
    <s v="BREBES"/>
    <s v="BMU"/>
    <s v="REG"/>
    <s v="AO"/>
    <s v="NEW SALES"/>
    <s v="1P INET"/>
    <s v="102 | FOLLOW UP COMPLETED"/>
    <s v="RBS-Regional 3"/>
    <d v="2026-08-05T11:37:57"/>
    <d v="2026-08-06T12:46:10"/>
    <n v="69359036"/>
    <m/>
    <n v="146281107898"/>
    <s v="al barokah"/>
    <s v="ODP-BMU-FS/028 FS/D03/028.01"/>
    <s v="WO060969454"/>
    <m/>
    <m/>
    <m/>
    <n v="108.98992"/>
    <n v="-7.2696569999999996"/>
    <s v="|MN01881|MYIA-054323853870/POI/purwanto/081225564113/hermanvanarsyad@gmail.com"/>
    <s v="MYIB_ASSISTANT"/>
    <m/>
    <m/>
    <m/>
    <m/>
    <m/>
    <m/>
    <m/>
    <m/>
    <s v="Management Janji"/>
    <s v="2026-08-06 08:00:00 | Tanggal pemasangan: 06/08/2026 Jam pemasangan : pagi / siang Info Tambahan : Hubungi pelanggan dulu sebelum ke lokasi terima kasih"/>
    <s v="FCC"/>
    <d v="2026-05-08T11:39:53"/>
    <d v="2026-08-06T08:00:00"/>
    <s v="Kendala Teknik"/>
    <s v="REVOKE"/>
    <s v="BMU"/>
    <s v="NO ADDON"/>
    <m/>
    <s v="Follow Up Revoke Completed, New Order ID : SC1002512264"/>
    <s v="HSI Bisnis Promo HUT Telkom PSB 70% - 100 Mbps"/>
    <s v="INDIBIZ"/>
    <m/>
    <m/>
    <d v="2026-08-06T08:00:00"/>
    <s v="2026-08-06 08:00:00 | Tanggal pemasangan: 06/08/2026 Jam pemasangan : pagi / siang Info Tambahan : Hubungi pelanggan dulu sebelum ke lokasi terima kasih"/>
    <m/>
    <m/>
    <m/>
    <e v="#NUM!"/>
    <e v="#NUM!"/>
    <x v="1"/>
    <x v="3"/>
  </r>
  <r>
    <n v="2826"/>
    <n v="1002511732"/>
    <n v="3"/>
    <x v="2"/>
    <n v="5"/>
    <s v="MALANG"/>
    <s v="KEPANJEN"/>
    <s v="KLJ"/>
    <s v="REG"/>
    <s v="AO"/>
    <s v="NEW SALES"/>
    <s v="1P INET"/>
    <s v="Completed (PS)"/>
    <s v="RBS-Regional 3"/>
    <d v="2026-08-06T10:13:57"/>
    <d v="2026-08-07T16:33:01"/>
    <n v="69359704"/>
    <m/>
    <n v="152703903443"/>
    <s v="SDN DINOYO 2"/>
    <s v="ODP-KLJ-FB/23 FB/D02/01.23"/>
    <s v="WO061050371"/>
    <m/>
    <m/>
    <m/>
    <n v="112.61115340000001"/>
    <n v="-7.9431544999999897"/>
    <s v="|MN01864|MYIA-062859009610/POI/indah siatin/085928167431/tusdndinoyo2@gmail.com"/>
    <s v="MYIB_ASSISTANT"/>
    <m/>
    <m/>
    <m/>
    <m/>
    <m/>
    <m/>
    <m/>
    <m/>
    <s v="Management Janji"/>
    <s v="2026-08-07 15:00:00 | Nama : BP ANGGI (OPERATOR) No Hp : 085928167431 No Alt :  Tgl Pemasangan : 07 Agustus 2026 Interval : PAGI  Note : Hubungi pelanggan terlebih dahulu"/>
    <s v="FCC"/>
    <d v="2026-06-08T10:25:07"/>
    <d v="2026-08-07T15:00:00"/>
    <m/>
    <s v="PS"/>
    <s v="KLJ"/>
    <s v="NO ADDON"/>
    <n v="20260807"/>
    <s v="Completed"/>
    <s v="HSI Bisnis Basic Promo HUT Telkom PSB 70% - 50 Mbps"/>
    <s v="INDIBIZ"/>
    <m/>
    <m/>
    <d v="2026-08-07T15:00:00"/>
    <s v="2026-08-07 15:00:00 | Nama : BP ANGGI (OPERATOR) No Hp : 085928167431 No Alt :  Tgl Pemasangan : 07 Agustus 2026 Interval : PAGI  Note : Hubungi pelanggan terlebih dahulu"/>
    <n v="2026"/>
    <n v="8"/>
    <n v="7"/>
    <d v="2026-08-07T00:00:00"/>
    <n v="-0.625"/>
    <x v="0"/>
    <x v="29"/>
  </r>
  <r>
    <n v="2827"/>
    <n v="1002508832"/>
    <n v="3"/>
    <x v="5"/>
    <n v="5"/>
    <s v="SINGARJA"/>
    <s v="GIANYAR"/>
    <s v="GIN"/>
    <s v="REG"/>
    <s v="AO"/>
    <s v="NEW SALES"/>
    <m/>
    <s v="Completed (PS)"/>
    <s v="RBS-Regional 3"/>
    <d v="2026-08-04T15:15:22"/>
    <d v="2026-08-07T08:27:58"/>
    <n v="69358450"/>
    <m/>
    <n v="172407213724"/>
    <s v="SD NEGERI 1 BLAHBATUH"/>
    <s v="ODP-GIN-FP/38"/>
    <s v="WO060951797"/>
    <m/>
    <m/>
    <m/>
    <n v="115.3041858"/>
    <n v="-8.5647649000000001"/>
    <s v="|MN02658|/PIC NI MADE YUDASMINI/082147139226/sdnegeri1blahbatuh@gmail.com"/>
    <s v="Sales Force DBS"/>
    <m/>
    <m/>
    <m/>
    <m/>
    <m/>
    <m/>
    <m/>
    <m/>
    <s v="Management Janji"/>
    <s v="2026-08-06 08:00:00|Tanggal pemasangan: 6/08/2026 Jam pemasangan : pagi / siang Info Tambahan : Hubungi pelanggan dulu sebelum ke lokasi. terima kasih|40010577|MYDITA"/>
    <s v="FCC"/>
    <d v="2026-04-08T15:25:54"/>
    <d v="2026-08-06T08:00:00"/>
    <m/>
    <s v="PS"/>
    <s v="GIN"/>
    <s v="NO ADDON"/>
    <n v="20260807"/>
    <s v="Completed"/>
    <s v="- 11_11446;Biaya PSB HSI EBIS Tunai di Depan ~ 11[150000]  - SP_NOSS;SP_NOSS ~ Internet NOSS Multispeed Network[0]  - SP_NOSS;SP_NOSS ~ Internet NOSS Multispeed Network[0]  - E25061;E25061 ~ ES25 - Paket HSI Basic (HSIEF) Khusus Winback 2.0[0]  - E25061~n"/>
    <s v="INDIBIZ"/>
    <m/>
    <m/>
    <d v="2026-08-06T08:00:00"/>
    <s v="2026-08-06 08:00:00|Tanggal pemasangan: 6/08/2026 Jam pemasangan : pagi / siang Info Tambahan : Hubungi pelanggan dulu sebelum ke lokasi. terima kasih|40010577|MYDITA"/>
    <n v="2026"/>
    <n v="8"/>
    <n v="7"/>
    <d v="2026-08-07T00:00:00"/>
    <n v="0.66666666666424135"/>
    <x v="0"/>
    <x v="31"/>
  </r>
  <r>
    <n v="2828"/>
    <n v="1002520618"/>
    <n v="3"/>
    <x v="4"/>
    <n v="4"/>
    <s v="SEMARANG"/>
    <s v="KENDAL"/>
    <s v="KDL"/>
    <s v="REG"/>
    <s v="AO"/>
    <s v="NEW SALES"/>
    <s v="1P INET"/>
    <s v="Completed (PS)"/>
    <s v="RBS-Regional 3"/>
    <d v="2026-08-11T15:59:56"/>
    <d v="2026-08-12T14:51:15"/>
    <n v="69363588"/>
    <m/>
    <n v="146457106366"/>
    <s v="SPBU 44.513.06 CANGKRING"/>
    <s v="ODP-KDL-FM/004 FM/D02/004.01"/>
    <s v="WO061519723"/>
    <m/>
    <m/>
    <m/>
    <n v="110.222165"/>
    <n v="-6.9445139999999999"/>
    <s v="|MN02184|MYIA-064206997959/POI/ALI ENDRA /08156518952/spbu4451306@gmail.com"/>
    <s v="MYIB_ASSISTANT"/>
    <m/>
    <m/>
    <m/>
    <m/>
    <m/>
    <m/>
    <m/>
    <m/>
    <s v="Management Janji"/>
    <s v="2026-08-12 13:00:00 | Nama : BP ALI ENDRA  No Hp : 08156518952 No Alt : 081228605200 Tgl Pemasangan : 12 Agustus 2026 Interval : PAGI  Note : Hubungi pelanggan terlebih dahulu"/>
    <s v="FCC"/>
    <d v="2026-11-08T16:09:49"/>
    <d v="2026-08-12T13:00:00"/>
    <m/>
    <s v="PS"/>
    <s v="KDL"/>
    <s v="NO ADDON"/>
    <n v="20260812"/>
    <s v="Completed"/>
    <s v="HSI Bisnis Promo HUT Telkom PSB 70% - 100 Mbps"/>
    <s v="INDIBIZ"/>
    <m/>
    <m/>
    <d v="2026-08-12T13:00:00"/>
    <s v="2026-08-12 13:00:00 | Nama : BP ALI ENDRA  No Hp : 08156518952 No Alt : 081228605200 Tgl Pemasangan : 12 Agustus 2026 Interval : PAGI  Note : Hubungi pelanggan terlebih dahulu"/>
    <n v="2026"/>
    <n v="8"/>
    <n v="12"/>
    <d v="2026-08-12T00:00:00"/>
    <n v="-0.54166666666424135"/>
    <x v="0"/>
    <x v="3"/>
  </r>
  <r>
    <n v="2829"/>
    <n v="1002528426"/>
    <n v="3"/>
    <x v="6"/>
    <n v="5"/>
    <s v="PASURUAN"/>
    <s v="PASURUAN"/>
    <s v="GDW"/>
    <s v="REG"/>
    <s v="AO"/>
    <s v="NEW SALES"/>
    <m/>
    <s v="Completed (PS)"/>
    <s v="RBS-Regional 3"/>
    <d v="2026-08-15T14:11:34"/>
    <d v="2026-08-16T19:12:13"/>
    <n v="69366969"/>
    <m/>
    <n v="152731203854"/>
    <s v="HAFANA CAFE N CAR WASH"/>
    <s v="ODP-GDW-FT/14"/>
    <s v="WO061878773"/>
    <m/>
    <m/>
    <m/>
    <n v="112.8989796"/>
    <n v="-7.7187235000000003"/>
    <s v="|MN00833|/HAFANA CAFE  N CAR WASH/WINBACK 2.0 HSI B2B (1:2) 50MBPS 320RB PSB DISC 70%//islamyainiyah@gmail.com/ISLAMY AINIYA FITRI/81236685434"/>
    <s v="Sales Force DBS"/>
    <m/>
    <m/>
    <m/>
    <m/>
    <m/>
    <m/>
    <m/>
    <m/>
    <s v="Management Janji"/>
    <s v="2026-08-17 13:00:00|Tanggal pemasangan: 17/08/2026 Jam pemasangan : pagi / siang Info Tambahan : Hubungi pelanggan dulu sebelum ke lokasi terima kasih.|40921089|MYDITA"/>
    <s v="FCC"/>
    <s v="15-08-2026 14:25:27"/>
    <d v="2026-08-17T13:00:00"/>
    <m/>
    <s v="PS"/>
    <s v="GDW"/>
    <s v="NO ADDON"/>
    <n v="20260816"/>
    <s v="Completed"/>
    <s v="- 11_11446;Biaya PSB HSI EBIS Tunai di Depan ~ 11[150000]  - E25061;E25061 ~ ES25 - Paket HSI Basic (HSIEF) Khusus Winback 2.0[0]  - E25061~null~E25061_UNL;UNL ~ Internet-Link Unlimited Internet Usage ~ E25061[0]  - E25061~null~105351;E25061||11||Abodemen"/>
    <s v="INDIBIZ"/>
    <m/>
    <m/>
    <d v="2026-08-17T13:00:00"/>
    <s v="2026-08-17 13:00:00|Tanggal pemasangan: 17/08/2026 Jam pemasangan : pagi / siang Info Tambahan : Hubungi pelanggan dulu sebelum ke lokasi terima kasih.|40921089|MYDITA"/>
    <n v="2026"/>
    <n v="8"/>
    <n v="16"/>
    <d v="2026-08-16T00:00:00"/>
    <n v="-1.5416666666642413"/>
    <x v="0"/>
    <x v="24"/>
  </r>
  <r>
    <n v="2830"/>
    <n v="1002523266"/>
    <n v="3"/>
    <x v="1"/>
    <n v="5"/>
    <s v="SBY UTARA"/>
    <s v="GRESIK"/>
    <s v="SDY"/>
    <s v="REG"/>
    <s v="AO"/>
    <s v="NEW SALES"/>
    <m/>
    <s v="Completed (PS)"/>
    <s v="RBS-Regional 3"/>
    <d v="2026-08-13T08:11:51"/>
    <d v="2026-08-14T10:54:18"/>
    <n v="69364688"/>
    <m/>
    <n v="152451212018"/>
    <s v="WD KOPI"/>
    <s v="ODP-SDY-FA/78"/>
    <s v="WO061641600"/>
    <m/>
    <m/>
    <m/>
    <n v="112.4532281"/>
    <n v="-6.8895689999999998"/>
    <s v="|MN00882|/WD KOPI/NANANG MAHMUDI/081325695041/Wardokopi@gmail.com/HSI Bisnis Promo HUT Telkom (1:1) 50 Mbps (Rp 355.000) PSB Rp 150.000/"/>
    <s v="Sales Force DBS"/>
    <m/>
    <m/>
    <m/>
    <m/>
    <m/>
    <m/>
    <m/>
    <m/>
    <s v="Management Janji"/>
    <s v="2026-08-14 08:00:00|Jam Pemasangan : 08:00 - 12.00 Tanggal Pemasangan : 14/08/2026 Info Tambahan : Hubungi pelanggan sebelum datang ke lokasi |40981184|MYDITA"/>
    <s v="FCC"/>
    <s v="13-08-2026 08:25:29"/>
    <d v="2026-08-14T08:00:00"/>
    <s v="Kendala Pelanggan"/>
    <s v="PS"/>
    <s v="SDY"/>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8:00:00"/>
    <s v="2026-08-14 08:00:00|Jam Pemasangan : 08:00 - 12.00 Tanggal Pemasangan : 14/08/2026 Info Tambahan : Hubungi pelanggan sebelum datang ke lokasi |40981184|MYDITA"/>
    <n v="2026"/>
    <n v="8"/>
    <n v="14"/>
    <d v="2026-08-14T00:00:00"/>
    <n v="-0.33333333333575865"/>
    <x v="0"/>
    <x v="15"/>
  </r>
  <r>
    <n v="2831"/>
    <n v="1002527135"/>
    <n v="3"/>
    <x v="0"/>
    <n v="5"/>
    <s v="MATARAM"/>
    <s v="LOMBOK TIMUR UTARA"/>
    <s v="SGG"/>
    <s v="REG"/>
    <s v="AO"/>
    <s v="NEW SALES"/>
    <m/>
    <s v="Completed (PS)"/>
    <s v="RBS-Regional 3"/>
    <d v="2026-08-14T16:20:29"/>
    <d v="2026-08-14T20:00:25"/>
    <n v="69357231"/>
    <m/>
    <n v="172604214106"/>
    <s v="Juku Marlin (Athaya Resto)"/>
    <s v="ODP-SGG-FCLG/16"/>
    <s v="WO061770139"/>
    <m/>
    <m/>
    <m/>
    <n v="116.0441797"/>
    <n v="-8.3510191999999996"/>
    <s v="RBS HSI |Rian Puja Atmawikarsa | 406910 | TREG 3 |Juku Marlin ( Athaya Resto} | 82236305911|81803680445| HSI BISNIS 50 MBPS"/>
    <s v="Amex"/>
    <m/>
    <m/>
    <m/>
    <m/>
    <m/>
    <m/>
    <m/>
    <m/>
    <s v="Management Janji"/>
    <s v="2026-08-11 08:00:00|Nama PIC : Ibu Ni Wayan  No HP : 081803680445  Alt : -  M Janji : 11/08/2026  Jam Pasang : 08.00 - 13:00   NoteÃ‚Â :  hubungi terlebih dahulu sebelum kelokasi|40961370|MYDITA"/>
    <s v="FCC"/>
    <s v="14-08-2026 16:39:53"/>
    <m/>
    <m/>
    <s v="PS"/>
    <s v="SGG"/>
    <s v="NO ADDON"/>
    <n v="20260814"/>
    <s v="Completed"/>
    <s v="- 11_11446;Biaya PSB HSI EBIS Tunai di Depan ~ 11[150000]  - E25060;E25060 ~ ES25 - Paket HSI Bisnis (HSIE) Khusus Winback 2.0[0]  - E25060~null~E25060_UNL;UNL ~ Internet-Link Unlimited Internet Usage ~ E25060[0]  - E25060~null~105343;E25060||11||Abodemen"/>
    <s v="INDIBIZ"/>
    <m/>
    <m/>
    <d v="2026-08-14T07:00:00"/>
    <s v="2026-08-11 08:00:00|Nama PIC : Ibu Ni Wayan  No HP : 081803680445  Alt : -  M Janji : 11/08/2026  Jam Pasang : 08.00 - 13:00   NoteÃ‚Â :  hubungi terlebih dahulu sebelum kelokasi|40961370|MYDITA"/>
    <n v="2026"/>
    <n v="8"/>
    <n v="14"/>
    <d v="2026-08-14T00:00:00"/>
    <n v="-0.29166666666424135"/>
    <x v="0"/>
    <x v="9"/>
  </r>
  <r>
    <n v="2832"/>
    <n v="1002512661"/>
    <n v="3"/>
    <x v="2"/>
    <n v="5"/>
    <s v="MADIUN"/>
    <s v="PONOROGO"/>
    <s v="PON"/>
    <s v="REG"/>
    <s v="AO"/>
    <s v="NEW SALES"/>
    <s v="1P INET"/>
    <s v="Completed (PS)"/>
    <s v="RBS-Regional 3"/>
    <d v="2026-08-06T14:25:58"/>
    <d v="2026-08-07T16:10:10"/>
    <n v="69360056"/>
    <m/>
    <n v="152604231076"/>
    <s v="SPBU 54.634.17"/>
    <s v="ODP-PON-FAN/76 FAN/D05/76.01"/>
    <s v="WO061084638"/>
    <m/>
    <m/>
    <m/>
    <n v="111.485805"/>
    <n v="-7.9076339999999998"/>
    <s v="|MN00282|MYIA-053141221434/POI/HERJUNO PERWIRO SEKTI/085320077851/spbupertamina5463417@gmail.com"/>
    <s v="MYIB_ASSISTANT"/>
    <m/>
    <m/>
    <m/>
    <m/>
    <m/>
    <m/>
    <m/>
    <m/>
    <s v="Management Janji"/>
    <s v="2026-08-07 13:00:00 | Nama PIC : BAPAK KIKI No HP : 085320077851 Alt :  M Janji : (JUMAT/7/AGUSTUS/2026) jam Pasang : 09:00 Note : hubungi pelanggan jika ingin kelokasi"/>
    <s v="FCC"/>
    <d v="2026-06-08T14:40:01"/>
    <d v="2026-08-07T13:00:00"/>
    <m/>
    <s v="PS"/>
    <s v="PON"/>
    <s v="NO ADDON"/>
    <n v="20260807"/>
    <s v="Completed"/>
    <s v="HSI Bisnis Promo HUT Telkom PSB 70% - 50 Mbps"/>
    <s v="INDIBIZ"/>
    <m/>
    <m/>
    <d v="2026-08-07T13:00:00"/>
    <s v="2026-08-07 13:00:00 | Nama PIC : BAPAK KIKI No HP : 085320077851 Alt :  M Janji : (JUMAT/7/AGUSTUS/2026) jam Pasang : 09:00 Note : hubungi pelanggan jika ingin kelokasi"/>
    <n v="2026"/>
    <n v="8"/>
    <n v="7"/>
    <d v="2026-08-07T00:00:00"/>
    <n v="-0.54166666666424135"/>
    <x v="0"/>
    <x v="2"/>
  </r>
  <r>
    <n v="2833"/>
    <n v="1002527906"/>
    <n v="3"/>
    <x v="2"/>
    <n v="5"/>
    <s v="MALANG"/>
    <s v="KEPANJEN"/>
    <s v="TUR"/>
    <s v="REG"/>
    <s v="AO"/>
    <s v="NEW SALES"/>
    <s v="1P INET"/>
    <s v="Completed (PS)"/>
    <s v="RBS-Regional 3"/>
    <d v="2026-08-15T10:30:56"/>
    <d v="2026-08-15T15:17:52"/>
    <n v="69366672"/>
    <m/>
    <n v="152713217311"/>
    <s v="barokah mandiri"/>
    <s v="ODP-TUR-FC/65 FC/D03/65.01"/>
    <s v="WO061805313"/>
    <m/>
    <m/>
    <m/>
    <n v="112.706980059755"/>
    <n v="-8.16668529216129"/>
    <s v="|MN02462|MYIA-071593056329/POI/ali mukhlas agung/085233163393/barokahmandiri@gmail.com"/>
    <s v="MYIB_ASSISTANT"/>
    <m/>
    <m/>
    <m/>
    <m/>
    <m/>
    <m/>
    <m/>
    <m/>
    <s v="Management Janji"/>
    <s v="2026-08-16 08:00:00 | Tanggal Pemasangan : 16 Agustus 2026 Jam Pemasangan : 08:00 15:00 Info Tambahan : Hubungi pelanggan dulu sebelum ke lokasi terimakasih"/>
    <s v="FCC"/>
    <s v="15-08-2026 10:39:56"/>
    <d v="2026-08-16T08:00:00"/>
    <s v="Kendala Lainnya"/>
    <s v="PS"/>
    <s v="TUR"/>
    <s v="NO ADDON"/>
    <n v="20260815"/>
    <s v="Completed"/>
    <s v="HSI Bisnis PSB 70% Dual Band - 100 Mbps"/>
    <s v="INDIBIZ"/>
    <m/>
    <m/>
    <d v="2026-08-16T08:00:00"/>
    <s v="2026-08-16 08:00:00 | Tanggal Pemasangan : 16 Agustus 2026 Jam Pemasangan : 08:00 15:00 Info Tambahan : Hubungi pelanggan dulu sebelum ke lokasi terimakasih"/>
    <n v="2026"/>
    <n v="8"/>
    <n v="15"/>
    <d v="2026-08-15T00:00:00"/>
    <n v="-1.3333333333357587"/>
    <x v="0"/>
    <x v="29"/>
  </r>
  <r>
    <n v="2834"/>
    <n v="1002530670"/>
    <n v="3"/>
    <x v="1"/>
    <n v="5"/>
    <s v="SBY UTARA"/>
    <s v="GRESIK"/>
    <s v="CRM"/>
    <s v="REG"/>
    <s v="AO"/>
    <s v="NEW SALES"/>
    <s v="1P INET"/>
    <s v="MIA - INVALID SURVEY"/>
    <s v="RBS-Regional 3"/>
    <d v="2026-08-17T11:26:56"/>
    <d v="2026-08-17T18:12:43"/>
    <n v="69367949"/>
    <m/>
    <n v="152446246214"/>
    <s v="PT EVA CIPTA MAKMUR JAYA"/>
    <s v="ODP-CRM-FV/26 FV/D03/26.01"/>
    <s v="WO061919986"/>
    <m/>
    <m/>
    <m/>
    <n v="112.60109919999999"/>
    <n v="-7.2480298999999997"/>
    <s v="|MN00086|MYIA-000624131996/POI/ROKMA SUTAMININGSIH /0895807772538/evaciptamj@gmail.com"/>
    <s v="MYIB_ASSISTANT"/>
    <m/>
    <m/>
    <m/>
    <m/>
    <m/>
    <m/>
    <m/>
    <m/>
    <s v="Management Janji"/>
    <s v="2026-08-18 08:00:00 | telp :0895807772538 alt : Tanggal pemasangan :18/08/2026 Jam pemasangan : pagi/siang Info Tambahan : Hubungi pelanggan dulu sebelum ke lokasi terima kasih."/>
    <s v="FCC"/>
    <s v="17-08-2026 11:40:22"/>
    <d v="2026-08-18T08:00:00"/>
    <m/>
    <s v="SURVEY_NEW_MANJA"/>
    <s v="CRM"/>
    <s v="NO ADDON"/>
    <m/>
    <s v="MIE - INVALID SURVEY - Pelanggan RNA"/>
    <s v="HSI Bisnis Promo HUT Telkom PSB 70% - 75 Mbps"/>
    <s v="INDIBIZ"/>
    <m/>
    <m/>
    <d v="2026-08-18T08:00:00"/>
    <s v="2026-08-18 08:00:00 | telp :0895807772538 alt : Tanggal pemasangan :18/08/2026 Jam pemasangan : pagi/siang Info Tambahan : Hubungi pelanggan dulu sebelum ke lokasi terima kasih."/>
    <m/>
    <m/>
    <m/>
    <e v="#NUM!"/>
    <e v="#NUM!"/>
    <x v="1"/>
    <x v="15"/>
  </r>
  <r>
    <n v="2835"/>
    <n v="1002505530"/>
    <n v="3"/>
    <x v="5"/>
    <n v="5"/>
    <s v="SINGARJA"/>
    <s v="GIANYAR"/>
    <s v="UBU"/>
    <s v="REG"/>
    <s v="AO"/>
    <s v="NEW SALES"/>
    <m/>
    <s v="Completed (PS)"/>
    <s v="RBS-Regional 3"/>
    <d v="2026-08-03T08:47:52"/>
    <d v="2026-08-04T21:28:56"/>
    <n v="69357184"/>
    <m/>
    <n v="172408247848"/>
    <s v="PT Indonesia Kaishi (Jembatan Kaca Bali Tegenungan)"/>
    <s v="ODP-UBU-FP/88"/>
    <s v="WO060815199"/>
    <m/>
    <m/>
    <m/>
    <n v="115.2888986"/>
    <n v="-8.5771531000000003"/>
    <s v="|MN02644|/PIC TUTY KIRANA/082281818888/indonesiakaishi168@gmail.com"/>
    <s v="Sales Force DBS"/>
    <m/>
    <m/>
    <m/>
    <m/>
    <m/>
    <m/>
    <m/>
    <m/>
    <s v="Management Janji"/>
    <s v="2026-08-04 13:00:00|Tanggal pemasangan: 04/08/2026 Jam pemasangan : pagi / siang Info Tambahan : Hubungi pelanggan dulu sebelum ke lokasi. terima kasih |40961370|MYDITA"/>
    <s v="FCC"/>
    <d v="2026-03-08T08:55:09"/>
    <d v="2026-08-04T13:00:00"/>
    <m/>
    <s v="PS"/>
    <s v="UBU"/>
    <s v="NO ADDON"/>
    <n v="20260804"/>
    <s v="Completed"/>
    <s v="- 11_11446;Biaya PSB HSI EBIS Tunai di Depan ~ 11[150000]  - SP_NOSS;SP_NOSS ~ Internet NOSS Multispeed Network[0]  - SP_NOSS;SP_NOSS ~ Internet NOSS Multispeed Network[0]  - E25061;E25061 ~ ES25 - Paket HSI Basic (HSIEF) Khusus Winback 2.0[0]  - E25061~n"/>
    <s v="INDIBIZ"/>
    <m/>
    <m/>
    <d v="2026-08-04T13:00:00"/>
    <s v="2026-08-04 13:00:00|Tanggal pemasangan: 04/08/2026 Jam pemasangan : pagi / siang Info Tambahan : Hubungi pelanggan dulu sebelum ke lokasi. terima kasih |40961370|MYDITA"/>
    <n v="2026"/>
    <n v="8"/>
    <n v="4"/>
    <d v="2026-08-04T00:00:00"/>
    <n v="-0.54166666666424135"/>
    <x v="0"/>
    <x v="31"/>
  </r>
  <r>
    <n v="2836"/>
    <n v="1002513342"/>
    <n v="3"/>
    <x v="4"/>
    <n v="4"/>
    <s v="SEMARANG"/>
    <s v="INNER - SEMARANG JATENG UTARA"/>
    <s v="SMT"/>
    <s v="REG"/>
    <s v="AO"/>
    <s v="NEW SALES"/>
    <s v="1P INET"/>
    <s v="Completed (PS)"/>
    <s v="RBS-Regional 3"/>
    <d v="2026-08-06T17:25:56"/>
    <d v="2026-08-07T13:42:47"/>
    <n v="69360276"/>
    <m/>
    <n v="141420144693"/>
    <s v="KOST PUTRI"/>
    <s v="ODP-SMT-FY/020"/>
    <s v="WO061108460"/>
    <m/>
    <m/>
    <m/>
    <n v="110.3454625"/>
    <n v="-6.9958875999999997"/>
    <s v="MD|MYDB-20260806264539|DN00001/MN00966|KOST PUTRI|081242201561"/>
    <s v="MYDIGIBIZPARTNER"/>
    <m/>
    <m/>
    <m/>
    <m/>
    <m/>
    <m/>
    <m/>
    <m/>
    <s v="Management Janji"/>
    <s v="2026-08-08 08:00:00 | Nama PIC : bapak sandy No HP : 081242201561 No Alternatif : - M Janji : 07/08/2026 Jam Pasang : Pagi NoteÃ‚Â :  Hubungi terlebih dahulu sebelum ke lokasi "/>
    <s v="FCC"/>
    <d v="2026-06-08T17:39:45"/>
    <d v="2026-08-08T08:00:00"/>
    <m/>
    <s v="PS"/>
    <s v="SMT"/>
    <s v="NO ADDON"/>
    <n v="20260807"/>
    <s v="Completed"/>
    <s v="HSI Bisnis Promo HUT Telkom PSB 70% - 75 Mbps"/>
    <s v="INDIBIZ"/>
    <m/>
    <m/>
    <d v="2026-08-08T08:00:00"/>
    <s v="2026-08-08 08:00:00 | Nama PIC : bapak sandy No HP : 081242201561 No Alternatif : - M Janji : 07/08/2026 Jam Pasang : Pagi NoteÃ‚Â :  Hubungi terlebih dahulu sebelum ke lokasi "/>
    <n v="2026"/>
    <n v="8"/>
    <n v="7"/>
    <d v="2026-08-07T00:00:00"/>
    <n v="-1.3333333333357587"/>
    <x v="0"/>
    <x v="3"/>
  </r>
  <r>
    <n v="2837"/>
    <n v="1002511287"/>
    <n v="3"/>
    <x v="4"/>
    <n v="4"/>
    <s v="SEMARANG"/>
    <s v="INNER - SEMARANG JATENG UTARA"/>
    <s v="MJP"/>
    <s v="REG"/>
    <s v="AO"/>
    <s v="NEW SALES"/>
    <s v="1P INET"/>
    <s v="Completed (PS)"/>
    <s v="RBS-Regional 3"/>
    <d v="2026-08-05T17:52:56"/>
    <d v="2026-08-06T13:57:11"/>
    <n v="69359469"/>
    <m/>
    <n v="142410344955"/>
    <s v="panti asuhan ybmi"/>
    <s v="ODP-MJP-FBF/022 FBF/D02/022.01"/>
    <s v="WO061019517"/>
    <m/>
    <m/>
    <m/>
    <n v="110.4581349"/>
    <n v="-7.0232703000000001"/>
    <s v="MD|MYDB-20260805264432|DN00001/MN02296|panti asuhan ybmi|085641654207"/>
    <s v="MYDIGIBIZPARTNER"/>
    <m/>
    <m/>
    <m/>
    <m/>
    <m/>
    <m/>
    <m/>
    <m/>
    <s v="Management Janji"/>
    <s v="2026-08-06 15:00:00 | Waktu pemasnagan : 06 Agustus 2026 Jam pemasangan : 08.00 - 12.00 Mohon hubungi pelanggan sebelum ke lokasi  Terima kasih"/>
    <s v="FCC"/>
    <d v="2026-05-08T17:54:51"/>
    <d v="2026-08-06T15:00:00"/>
    <m/>
    <s v="PS"/>
    <s v="MJP"/>
    <s v="NO ADDON"/>
    <n v="20260806"/>
    <s v="Completed"/>
    <s v="HSI Bisnis Basic Promo HUT Telkom PSB 70% - 50 Mbps"/>
    <s v="INDIBIZ"/>
    <m/>
    <m/>
    <d v="2026-08-06T15:00:00"/>
    <s v="2026-08-06 15:00:00 | Waktu pemasnagan : 06 Agustus 2026 Jam pemasangan : 08.00 - 12.00 Mohon hubungi pelanggan sebelum ke lokasi  Terima kasih"/>
    <n v="2026"/>
    <n v="8"/>
    <n v="6"/>
    <d v="2026-08-06T00:00:00"/>
    <n v="-0.625"/>
    <x v="0"/>
    <x v="3"/>
  </r>
  <r>
    <n v="2838"/>
    <n v="1002512802"/>
    <n v="3"/>
    <x v="3"/>
    <n v="4"/>
    <s v="YOGYAKARTA"/>
    <s v="BANTUL"/>
    <s v="BTL"/>
    <s v="REG"/>
    <s v="AO"/>
    <s v="NEW SALES"/>
    <m/>
    <s v="FCC - HD1A - PROGRESS"/>
    <s v="RBS-Regional 3"/>
    <d v="2026-08-06T15:03:24"/>
    <d v="2026-08-06T15:05:15"/>
    <n v="69360106"/>
    <m/>
    <n v="146129128500"/>
    <s v="Jaringan Multimedia Indonesia"/>
    <m/>
    <m/>
    <m/>
    <m/>
    <m/>
    <n v="110.388051797317"/>
    <n v="-7.9642490331298097"/>
    <s v="AMRBS/403103/ANISA DWIARYANI/R3/YOGYAKARTA/PSB HSI BISNIS 1S 50 MBPS PROMO HUT TELKOM 1:2/Tri Johan Firdiyanto/081229749275/081804098210/johanfirdi@gmail.com"/>
    <s v="Amex"/>
    <m/>
    <m/>
    <m/>
    <m/>
    <m/>
    <m/>
    <m/>
    <m/>
    <m/>
    <m/>
    <m/>
    <d v="2026-06-08T15:25:44"/>
    <m/>
    <m/>
    <s v="FCC"/>
    <s v="BTL"/>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2839"/>
    <n v="1002531014"/>
    <n v="3"/>
    <x v="5"/>
    <n v="5"/>
    <s v="SINGARJA"/>
    <s v="JEMBRANA"/>
    <s v="NGR"/>
    <s v="REG"/>
    <s v="AO"/>
    <s v="NEW SALES"/>
    <s v="1P INET"/>
    <s v="MIE - SEND SURVEY"/>
    <s v="RBS-Regional 3"/>
    <d v="2026-08-17T14:32:56"/>
    <d v="2026-08-17T14:34:01"/>
    <n v="69368164"/>
    <m/>
    <n v="172411226118"/>
    <s v="TOKO LINDA"/>
    <s v="ODP-NGR-FG/11 FG/D02/11.01"/>
    <s v="WO061936815"/>
    <m/>
    <m/>
    <m/>
    <n v="114.556736186878"/>
    <n v="-8.33377208857938"/>
    <s v="|MN02718|MYIA-039368558074/POI/RETNO MELINDA/08213133374/retnomelinda30@gmail.com"/>
    <s v="MYIB_ASSISTANT"/>
    <m/>
    <m/>
    <m/>
    <m/>
    <m/>
    <m/>
    <m/>
    <m/>
    <s v="Management Janji"/>
    <s v="2026-08-18 13:00:00 | M janji : pagi Tanggal Pemasangan : 18/agustus/2026 Note : hubungi pelanggan jika ingin kelokasi "/>
    <s v="FCC"/>
    <s v="17-08-2026 14:40:02"/>
    <d v="2026-08-18T13:00:00"/>
    <m/>
    <s v="SURVEY_NEW_MANJA"/>
    <s v="NGR"/>
    <s v="NO ADDON"/>
    <m/>
    <s v="MIE - SEND SURVEY"/>
    <s v="HSI Bisnis Promo HUT Telkom PSB 70% - 300 Mbps"/>
    <s v="INDIBIZ"/>
    <m/>
    <m/>
    <d v="2026-08-18T13:00:00"/>
    <s v="2026-08-18 13:00:00 | M janji : pagi Tanggal Pemasangan : 18/agustus/2026 Note : hubungi pelanggan jika ingin kelokasi "/>
    <m/>
    <m/>
    <m/>
    <e v="#NUM!"/>
    <e v="#NUM!"/>
    <x v="1"/>
    <x v="25"/>
  </r>
  <r>
    <n v="2840"/>
    <n v="1002512605"/>
    <n v="3"/>
    <x v="1"/>
    <n v="5"/>
    <s v="MADURA"/>
    <s v="BANGKALAN"/>
    <s v="BKL"/>
    <s v="REG"/>
    <s v="AO"/>
    <s v="NEW SALES"/>
    <m/>
    <s v="Completed (PS)"/>
    <s v="RBS-Regional 3"/>
    <d v="2026-08-06T14:11:37"/>
    <d v="2026-08-06T16:55:15"/>
    <n v="69357423"/>
    <m/>
    <n v="152435221987"/>
    <s v="SPBU TANGKEL"/>
    <s v="ODP-BKL-FAZ/50"/>
    <s v="WO061083593"/>
    <m/>
    <m/>
    <m/>
    <n v="112.800239"/>
    <n v="-7.0609678000000002"/>
    <s v="|MN02600|/SPBU TANGKEL/H.ABDURRAHMAN SOLEH/0811330651/spbu5469111@yahoo.com/HSI Bisnis Promo HUT Telkom (1:1) 50 Mbps (Rp 355.000) PSB Rp 150.000/"/>
    <s v="Sales Force DBS"/>
    <m/>
    <m/>
    <m/>
    <m/>
    <m/>
    <m/>
    <m/>
    <m/>
    <s v="Management Janji"/>
    <s v="2026-08-04 13:00:00|Tanggal pemasangan : 04 agustus 2026  Jam pemasangan : 08.00 - 12.00  Info Tambahan : Hubungi pelanggan dulu sebelum ke lokasi  terimakasih  |40981182|MYDITA"/>
    <s v="FCC"/>
    <d v="2026-06-08T14:26:03"/>
    <m/>
    <m/>
    <s v="PS"/>
    <s v="BKL"/>
    <s v="NO ADDON"/>
    <n v="20260806"/>
    <s v="Completed"/>
    <s v="- 11_11446;Biaya PSB HSI EBIS Tunai di Depan ~ 11[150000]  - E23015;E23015 ~ ES23 - Perangkat ONT[0]  - E23015~null~44292;E23015||11||Abodemen 0[0]  - E23015~null~E23015_SWONT;SWONT ~ Biaya Sewa ONT ~ E23015[30000]  - E25060;E25060 ~ ES25 - Paket HSI Bisn"/>
    <s v="INDIBIZ"/>
    <m/>
    <m/>
    <d v="2026-08-06T07:00:00"/>
    <s v="2026-08-04 13:00:00|Tanggal pemasangan : 04 agustus 2026  Jam pemasangan : 08.00 - 12.00  Info Tambahan : Hubungi pelanggan dulu sebelum ke lokasi  terimakasih  |40981182|MYDITA"/>
    <n v="2026"/>
    <n v="8"/>
    <n v="6"/>
    <d v="2026-08-06T00:00:00"/>
    <n v="-0.29166666666424135"/>
    <x v="0"/>
    <x v="1"/>
  </r>
  <r>
    <n v="2841"/>
    <n v="1002513483"/>
    <n v="3"/>
    <x v="2"/>
    <n v="5"/>
    <s v="KEDIRI"/>
    <s v="KEDIRI"/>
    <s v="KDI"/>
    <s v="REG"/>
    <s v="AO"/>
    <s v="NEW SALES"/>
    <s v="1P INET"/>
    <s v="Completed (PS)"/>
    <s v="RBS-Regional 3"/>
    <d v="2026-08-06T19:25:58"/>
    <d v="2026-08-08T18:12:06"/>
    <n v="69360341"/>
    <m/>
    <n v="152610241470"/>
    <s v="RUMAH SUNAT PANDAWA"/>
    <s v="ODP-KDI-FH/17 FH/D02/17.01"/>
    <s v="WO061117540"/>
    <m/>
    <m/>
    <m/>
    <n v="112.0012292"/>
    <n v="-7.8589176999999903"/>
    <s v="|MC20057|MYIA-006832475703/POI/Heni Nurhayati/085353176385/rumahlukapandawa@gmail.com"/>
    <s v="MYIB_ASSISTANT"/>
    <m/>
    <m/>
    <m/>
    <m/>
    <m/>
    <m/>
    <m/>
    <m/>
    <s v="Management Janji"/>
    <s v="2026-08-08 08:00:00 | Tanggal pemasangan: 07/08/2026 Jam pemasangan : pagi/siang Info Tambahan : Hubungi pelanggan dulu sebelum ke lokasi. terima kasih"/>
    <s v="FCC"/>
    <d v="2026-06-08T19:39:50"/>
    <d v="2026-08-08T08:00:00"/>
    <m/>
    <s v="PS"/>
    <s v="KDI"/>
    <s v="NO ADDON"/>
    <n v="20260808"/>
    <s v="Completed"/>
    <s v="HSI Bisnis Promo HUT Telkom PSB 70% - 300 Mbps"/>
    <s v="INDIBIZ"/>
    <m/>
    <m/>
    <d v="2026-08-08T08:00:00"/>
    <s v="2026-08-08 08:00:00 | Tanggal pemasangan: 07/08/2026 Jam pemasangan : pagi/siang Info Tambahan : Hubungi pelanggan dulu sebelum ke lokasi. terima kasih"/>
    <n v="2026"/>
    <n v="8"/>
    <n v="8"/>
    <d v="2026-08-08T00:00:00"/>
    <n v="-0.33333333333575865"/>
    <x v="0"/>
    <x v="5"/>
  </r>
  <r>
    <n v="2842"/>
    <n v="1002525149"/>
    <n v="3"/>
    <x v="4"/>
    <n v="4"/>
    <s v="SEMARANG"/>
    <s v="KENDAL"/>
    <s v="WLR"/>
    <s v="REG"/>
    <s v="AO"/>
    <s v="NEW SALES"/>
    <s v="1P INET"/>
    <s v="Completed (PS)"/>
    <s v="RBS-Regional 3"/>
    <d v="2026-08-13T17:43:56"/>
    <d v="2026-08-15T11:17:23"/>
    <n v="69365499"/>
    <m/>
    <n v="143407106660"/>
    <s v="SMP NEGERI 1 GRINGSING ( LAB. KOMPUTER )"/>
    <s v="ODP-WLR-FF/172 FF/D10/172.01"/>
    <s v="WO061698273"/>
    <m/>
    <m/>
    <m/>
    <n v="110.039703"/>
    <n v="-6.9718260000000001"/>
    <s v="|MN02184|MYIA-084074533111/POI/TEGUH RIYANTO /089610116574/smpnegeri1gringsing@gmail.com"/>
    <s v="MYIB_ASSISTANT"/>
    <m/>
    <m/>
    <m/>
    <m/>
    <m/>
    <m/>
    <m/>
    <m/>
    <s v="Management Janji"/>
    <s v="2026-08-14 15:00:00 | Nama PIC : TEGUH RIYANTO No HP : 089610116574 Alt :  M Janji : 14/08/2026 Jam Pasang : 08.00  - 13:00  NoteÃ‚Â :  hubungi terlebih dahulu sebelum ke lokasi, terima kasih."/>
    <s v="FCC"/>
    <s v="13-08-2026 17:55:20"/>
    <d v="2026-08-14T15:00:00"/>
    <s v="Kendala Pelanggan"/>
    <s v="PS"/>
    <s v="WLR"/>
    <s v="NO ADDON"/>
    <n v="20260815"/>
    <s v="Completed"/>
    <s v="HSI Bisnis Basic Promo HUT Telkom PSB 70% - 300 Mbps"/>
    <s v="INDIBIZ"/>
    <m/>
    <m/>
    <d v="2026-08-14T15:00:00"/>
    <s v="2026-08-14 15:00:00 | Nama PIC : TEGUH RIYANTO No HP : 089610116574 Alt :  M Janji : 14/08/2026 Jam Pasang : 08.00  - 13:00  NoteÃ‚Â :  hubungi terlebih dahulu sebelum ke lokasi, terima kasih."/>
    <n v="2026"/>
    <n v="8"/>
    <n v="15"/>
    <d v="2026-08-15T00:00:00"/>
    <n v="0.375"/>
    <x v="0"/>
    <x v="3"/>
  </r>
  <r>
    <n v="2843"/>
    <n v="1002518496"/>
    <n v="3"/>
    <x v="4"/>
    <n v="4"/>
    <s v="PEKALONGAN"/>
    <s v="BREBES"/>
    <s v="KTM"/>
    <s v="REG"/>
    <s v="AO"/>
    <s v="NEW SALES"/>
    <m/>
    <s v="Completed (PS)"/>
    <s v="RBS-Regional 3"/>
    <d v="2026-08-10T16:36:36"/>
    <d v="2026-08-10T19:38:53"/>
    <n v="69360947"/>
    <m/>
    <n v="142214105680"/>
    <s v="SPPG KARANGMALANG"/>
    <s v="ODP-KTM-FU/008"/>
    <s v="WO061431514"/>
    <m/>
    <m/>
    <m/>
    <n v="108.88790899999999"/>
    <n v="-6.9415950000000004"/>
    <s v="|MN00292|MYIA-046802533185/POI/MELISA ASTRIYANI/085869295036/sppgkarangmalang211@gmail.com"/>
    <s v="Sales Profesional"/>
    <m/>
    <m/>
    <m/>
    <m/>
    <m/>
    <m/>
    <m/>
    <m/>
    <s v="Management Janji"/>
    <s v="2026-08-08 13:00:00 | M Janji : 8 agustus 2026  jam Pasang : pagi siang  Note : hubungi pelanggan jika ingin kelokasi"/>
    <s v="FCC"/>
    <d v="2026-10-08T16:39:46"/>
    <m/>
    <m/>
    <s v="PS"/>
    <s v="KTM"/>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8 13:00:00 | M Janji : 8 agustus 2026  jam Pasang : pagi siang  Note : hubungi pelanggan jika ingin kelokasi"/>
    <n v="2026"/>
    <n v="8"/>
    <n v="10"/>
    <d v="2026-08-10T00:00:00"/>
    <n v="-0.29166666666424135"/>
    <x v="0"/>
    <x v="3"/>
  </r>
  <r>
    <n v="2844"/>
    <n v="1002515937"/>
    <n v="3"/>
    <x v="2"/>
    <n v="5"/>
    <s v="MALANG"/>
    <s v="KEPANJEN"/>
    <s v="MLG"/>
    <s v="REG"/>
    <s v="AO"/>
    <s v="NEW SALES"/>
    <s v="1P INET"/>
    <s v="Completed (PS)"/>
    <s v="RBS-Regional 3"/>
    <d v="2026-08-08T13:16:57"/>
    <d v="2026-08-08T17:38:03"/>
    <n v="69361452"/>
    <m/>
    <n v="152701239020"/>
    <s v="SPBU 54.651.22"/>
    <s v="ODP-MLG-FFH/126 FFH/D07/126.01"/>
    <s v="WO061263059"/>
    <m/>
    <m/>
    <m/>
    <n v="112.626788"/>
    <n v="-7.9861592000000003"/>
    <s v="|MN02540|MYIA-080645730020/POI/RATNA SARI DEWI /089515692615/namputra.abadian@gmail.com"/>
    <s v="MYIB_ASSISTANT"/>
    <m/>
    <m/>
    <m/>
    <m/>
    <m/>
    <m/>
    <m/>
    <m/>
    <s v="Management Janji"/>
    <s v="2026-08-09 13:00:00 | Tanggal pemasangan: 09/08/2026 Jam pemasangan : pagi / siang Info Tambahan : Hubungi pelanggan dulu sebelum ke lokasi. terima kasih"/>
    <s v="FCC"/>
    <d v="2026-08-08T13:25:30"/>
    <d v="2026-08-09T13:00:00"/>
    <m/>
    <s v="PS"/>
    <s v="MLG"/>
    <s v="NO ADDON"/>
    <n v="20260808"/>
    <s v="Completed"/>
    <s v="HSI Bisnis Promo HUT Telkom PSB 70% - 50 Mbps"/>
    <s v="INDIBIZ"/>
    <m/>
    <m/>
    <d v="2026-08-09T13:00:00"/>
    <s v="2026-08-09 13:00:00 | Tanggal pemasangan: 09/08/2026 Jam pemasangan : pagi / siang Info Tambahan : Hubungi pelanggan dulu sebelum ke lokasi. terima kasih"/>
    <n v="2026"/>
    <n v="8"/>
    <n v="8"/>
    <d v="2026-08-08T00:00:00"/>
    <n v="-1.5416666666642413"/>
    <x v="0"/>
    <x v="29"/>
  </r>
  <r>
    <n v="2845"/>
    <n v="1002524387"/>
    <n v="3"/>
    <x v="3"/>
    <n v="4"/>
    <s v="YOGYAKARTA"/>
    <s v="INNER - YOGYA JATENG SELATAN"/>
    <s v="PGR"/>
    <s v="REG"/>
    <s v="AO"/>
    <s v="NEW SALES"/>
    <m/>
    <s v="7 | OSS - PROVISIONING ISSUED"/>
    <s v="RBS-Regional 2"/>
    <d v="2026-08-13T14:12:03"/>
    <d v="2026-08-17T13:10:14"/>
    <n v="69365202"/>
    <m/>
    <n v="141114227923"/>
    <s v="PT Data Prima Solusindo"/>
    <s v="ODP-PGR-FBH/074"/>
    <s v="WO061873846"/>
    <m/>
    <m/>
    <m/>
    <n v="110.36950242601201"/>
    <n v="-7.8062368432252001"/>
    <s v="AMRBS;404486;ADALYDE M JOWEY;JKT OUTER; PT Data Prima Solusindo ;Hsi inet only 100 Mbps ;Pic Harizan Farizi ; Cp 085718503440 - 082295880875  ;  harizan.farizi@newconnext.com"/>
    <s v="Amex"/>
    <m/>
    <m/>
    <m/>
    <m/>
    <m/>
    <m/>
    <m/>
    <m/>
    <s v="Management Janji"/>
    <s v="2026-08-17 13:00:00|Tanggal pemasangan : 17 AGUSTUS 2026 Jam pemasangan : pagi/siang Info Tambahan : Hubungi pelanggan dulu sebelum ke lokasi terima kasih|40010577|MYDITA"/>
    <s v="FCC"/>
    <s v="13-08-2026 14:39:50"/>
    <d v="2026-08-17T13:00:00"/>
    <m/>
    <s v="PI"/>
    <s v="PGR"/>
    <s v="NO ADDON"/>
    <m/>
    <s v="Provisioning Issu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Tanggal pemasangan : 17 AGUSTUS 2026 Jam pemasangan : pagi/siang Info Tambahan : Hubungi pelanggan dulu sebelum ke lokasi terima kasih|40010577|MYDITA"/>
    <m/>
    <m/>
    <m/>
    <e v="#NUM!"/>
    <e v="#NUM!"/>
    <x v="1"/>
    <x v="3"/>
  </r>
  <r>
    <n v="2846"/>
    <n v="1002511810"/>
    <n v="3"/>
    <x v="6"/>
    <n v="5"/>
    <s v="SIDOARJO"/>
    <s v="INNER - JATIM TIMUR"/>
    <s v="SDA"/>
    <s v="REG"/>
    <s v="AO"/>
    <s v="NEW SALES"/>
    <s v="1P INET"/>
    <s v="98 | OSS - CANCEL COMPLETE"/>
    <s v="RBS-Regional 3"/>
    <d v="2026-08-06T10:31:56"/>
    <d v="2026-08-10T10:43:05"/>
    <n v="69359750"/>
    <m/>
    <n v="152316231935"/>
    <s v="INTAN EXPRESS LAUNDRY"/>
    <s v="ODP-SDA-FGV/41 FGV/D05/41.01"/>
    <s v="WO061052324"/>
    <m/>
    <m/>
    <m/>
    <n v="112.696488"/>
    <n v="-7.474386"/>
    <s v="|MN02734|MYIA-096922251319/POI/JAROHWATI/085196679377/nmii02051@givmail.com"/>
    <s v="MYIB_ASSISTANT"/>
    <m/>
    <m/>
    <m/>
    <m/>
    <m/>
    <m/>
    <m/>
    <m/>
    <s v="Management Janji"/>
    <s v="2026-08-07 08:00:00 | Tanggal pemasangan: 6/08/2026 Jam pemasangan : pagi / siang Info Tambahan : Hubungi pelanggan dulu sebelum ke lokasi. terima kasih"/>
    <s v="FCC"/>
    <d v="2026-06-08T10:39:54"/>
    <d v="2026-08-07T08:00:00"/>
    <s v="Kendala Pelanggan"/>
    <s v="CANCEL"/>
    <s v="SDA"/>
    <s v="NO ADDON"/>
    <m/>
    <s v="Cancel Completed"/>
    <s v="HSI Bisnis Promo HUT Telkom PSB 70% - 50 Mbps"/>
    <s v="INDIBIZ"/>
    <m/>
    <m/>
    <d v="2026-08-07T08:00:00"/>
    <s v="2026-08-07 08:00:00 | Tanggal pemasangan: 6/08/2026 Jam pemasangan : pagi / siang Info Tambahan : Hubungi pelanggan dulu sebelum ke lokasi. terima kasih"/>
    <m/>
    <m/>
    <m/>
    <e v="#NUM!"/>
    <e v="#NUM!"/>
    <x v="1"/>
    <x v="17"/>
  </r>
  <r>
    <n v="2847"/>
    <n v="1002510441"/>
    <n v="3"/>
    <x v="0"/>
    <n v="5"/>
    <s v="KUPANG"/>
    <s v="KUPANG"/>
    <s v="KPN"/>
    <s v="REG"/>
    <s v="AO"/>
    <s v="NEW SALES"/>
    <s v="1P INET"/>
    <s v="Completed (PS)"/>
    <s v="RBS-Regional 3"/>
    <d v="2026-08-05T12:58:57"/>
    <d v="2026-08-10T19:53:34"/>
    <n v="69359135"/>
    <m/>
    <n v="172502311368"/>
    <s v="CITRA PALM RESIDENCE"/>
    <s v="ODP-KPN-FGA/12 FGA/D02/12.01"/>
    <s v="WO060979138"/>
    <m/>
    <m/>
    <m/>
    <n v="123.600454442203"/>
    <n v="-10.1713534883239"/>
    <s v="MD|MYDB-20260805264386|SC00001/MC00124|CITRA PALM RESIDENCE|081353757677"/>
    <s v="MYDIGIBIZPARTNER"/>
    <m/>
    <m/>
    <m/>
    <m/>
    <m/>
    <m/>
    <m/>
    <m/>
    <s v="Management Janji"/>
    <s v="2026-08-06 13:00:00 | Nama PIC : Bp Hansel No Hp : 081353757677 No Alt : - Tgl Pemasangan : 06 Agustus 2026 Interval : PAGI SIANG Note : Hubungi pelanggan terlebih dahulu"/>
    <s v="FCC"/>
    <d v="2026-05-08T13:10:17"/>
    <d v="2026-08-06T13:00:00"/>
    <m/>
    <s v="PS"/>
    <s v="KPN"/>
    <s v="NETMONK"/>
    <n v="20260810"/>
    <s v="Completed"/>
    <s v="HSI Bisnis Bundling Netmonk PSB 70% Promo - 150 Mbps"/>
    <s v="INDIBIZ"/>
    <m/>
    <m/>
    <d v="2026-08-06T13:00:00"/>
    <s v="2026-08-06 13:00:00 | Nama PIC : Bp Hansel No Hp : 081353757677 No Alt : - Tgl Pemasangan : 06 Agustus 2026 Interval : PAGI SIANG Note : Hubungi pelanggan terlebih dahulu"/>
    <n v="2026"/>
    <n v="8"/>
    <n v="10"/>
    <d v="2026-08-10T00:00:00"/>
    <n v="3.4583333333357587"/>
    <x v="2"/>
    <x v="33"/>
  </r>
  <r>
    <n v="2848"/>
    <n v="1002505443"/>
    <n v="3"/>
    <x v="5"/>
    <n v="5"/>
    <s v="SINGARJA"/>
    <s v="SINGARAJA"/>
    <s v="BLI"/>
    <s v="REG"/>
    <s v="AO"/>
    <s v="NEW SALES"/>
    <s v="1P INET"/>
    <s v="Completed (PS)"/>
    <s v="RBS-Regional 3"/>
    <d v="2026-08-03T07:22:57"/>
    <d v="2026-08-04T14:36:28"/>
    <n v="69357133"/>
    <m/>
    <n v="172405798300"/>
    <s v="PT Aman Utama Pusaka"/>
    <s v="ODP-BLI-FG/56 FG/D06/56.01"/>
    <s v="WO060747983"/>
    <m/>
    <m/>
    <m/>
    <n v="115.3453876"/>
    <n v="-8.3632212999999993"/>
    <s v="|MN02745|MYIA-044519319217/POI/I Wayan Sumerta Yasa/082247566992/iva.ng.fahmi.fauzi96@gmail.com"/>
    <s v="MYIB_ASSISTANT"/>
    <m/>
    <m/>
    <m/>
    <m/>
    <m/>
    <m/>
    <m/>
    <m/>
    <s v="Management Janji"/>
    <s v="2026-08-04 08:00:00 | Tanggal pemasangan : 04 agustus 2026 Jam pemasangan : pagi/siang Info Tambahan : Hubungi pelanggan dulu sebelum ke lokasi terima kasih"/>
    <s v="FCC"/>
    <d v="2026-03-08T07:25:35"/>
    <d v="2026-08-04T08:00:00"/>
    <m/>
    <s v="PS"/>
    <s v="BLI"/>
    <s v="NO ADDON"/>
    <n v="20260804"/>
    <s v="Completed"/>
    <s v="HSI Bisnis Promo HUT Telkom PSB 70% - 50 Mbps"/>
    <s v="INDIBIZ"/>
    <m/>
    <m/>
    <d v="2026-08-04T08:00:00"/>
    <s v="2026-08-04 08:00:00 | Tanggal pemasangan : 04 agustus 2026 Jam pemasangan : pagi/siang Info Tambahan : Hubungi pelanggan dulu sebelum ke lokasi terima kasih"/>
    <n v="2026"/>
    <n v="8"/>
    <n v="4"/>
    <d v="2026-08-04T00:00:00"/>
    <n v="-0.33333333333575865"/>
    <x v="0"/>
    <x v="34"/>
  </r>
  <r>
    <n v="2849"/>
    <n v="1002520546"/>
    <n v="3"/>
    <x v="6"/>
    <n v="5"/>
    <s v="SIDOARJO"/>
    <s v="PASURUAN"/>
    <s v="GEM"/>
    <s v="REG"/>
    <s v="AO"/>
    <s v="NEW SALES"/>
    <m/>
    <s v="Completed (PS)"/>
    <s v="RBS-Regional 3"/>
    <d v="2026-08-11T15:43:26"/>
    <d v="2026-08-11T20:29:54"/>
    <n v="69363558"/>
    <m/>
    <n v="152743216447"/>
    <s v="PT BINTANGKENCANA SUMBERJAYA"/>
    <s v="ODP-GEM-FK/01"/>
    <s v="WO061524243"/>
    <m/>
    <m/>
    <m/>
    <n v="112.655017850666"/>
    <n v="-7.5483493867803197"/>
    <s v="|MC30223|/HERMANTO AGUS BUDIONO/81216614133/mysunoto95@gmail.com"/>
    <s v="Sales Force DBS"/>
    <m/>
    <m/>
    <m/>
    <m/>
    <m/>
    <m/>
    <m/>
    <m/>
    <s v="Management Janji"/>
    <s v="2026-08-12 13:00:00|Nama PIC:  bp hermanto No HP: 081216614133 Alt: Tanggal: 12/8/2026 Jam Pasang: Siang Note: Hubungi sebelum ke lokasi, terimakasih.|40931149|MYDITA"/>
    <s v="FCC"/>
    <d v="2026-11-08T15:55:14"/>
    <d v="2026-08-12T13:00:00"/>
    <m/>
    <s v="PS"/>
    <s v="GEM"/>
    <s v="NETMONK"/>
    <n v="20260811"/>
    <s v="Completed"/>
    <s v="- 11_11446;Biaya PSB HSI EBIS Tunai di Depan ~ 11[150000]  - SP_NOSS;SP_NOSS ~ Internet NOSS Multispeed Network[0]  - E23015;E23015 ~ ES23 - Perangkat ONT[0]  - E23015~null~44292;E23015||11||Abodemen 0[0]  - E23015~null~E23015_SWONTPREM;SWONTPREM ~ Biaya "/>
    <s v="INDIBIZ"/>
    <m/>
    <m/>
    <d v="2026-08-12T13:00:00"/>
    <s v="2026-08-12 13:00:00|Nama PIC:  bp hermanto No HP: 081216614133 Alt: Tanggal: 12/8/2026 Jam Pasang: Siang Note: Hubungi sebelum ke lokasi, terimakasih.|40931149|MYDITA"/>
    <n v="2026"/>
    <n v="8"/>
    <n v="11"/>
    <d v="2026-08-11T00:00:00"/>
    <n v="-1.5416666666642413"/>
    <x v="0"/>
    <x v="24"/>
  </r>
  <r>
    <n v="2850"/>
    <n v="1002526134"/>
    <n v="3"/>
    <x v="4"/>
    <n v="4"/>
    <s v="PEKALONGAN"/>
    <s v="BREBES"/>
    <s v="BMU"/>
    <s v="REG"/>
    <s v="AO"/>
    <s v="NEW SALES"/>
    <s v="1P INET"/>
    <s v="OSS - FALLOUT"/>
    <s v="RBS-Regional 3"/>
    <d v="2026-08-14T11:22:58"/>
    <d v="2026-08-16T10:34:13"/>
    <n v="69365917"/>
    <m/>
    <n v="146281108196"/>
    <s v="GVS (gz vape shop)"/>
    <s v="ODP-BMU-FH/023 FH/D03/023.01"/>
    <s v="WO061733616"/>
    <m/>
    <m/>
    <m/>
    <n v="109.021051880703"/>
    <n v="-7.2777503923218001"/>
    <s v="|MB00450|MYIA-054014397005/POI/Koko tryandicka arifin/082324697554/lexsagiozanka@gmail.com"/>
    <s v="MYIB_ASSISTANT"/>
    <m/>
    <m/>
    <m/>
    <m/>
    <m/>
    <m/>
    <m/>
    <m/>
    <s v="Management Janji"/>
    <s v="2026-08-15 08:00:00 | Waktu pemasangan : 15 agustus 2026 Jam pemasangan : 08.00 - 12.00 Info Tambahan : Hubungi pelanggan dulu sebelum ke lokasi terimakasih "/>
    <s v="FCC"/>
    <s v="14-08-2026 11:39:52"/>
    <d v="2026-08-15T08:00:00"/>
    <s v="Kendala Pelanggan"/>
    <s v="FO_WFM"/>
    <s v="BMU"/>
    <s v="NO ADDON"/>
    <m/>
    <s v="Provisioning Failed|WFM|INF009053189|a/n GVS (gz vape shop) cp 82324697554 | pelanggan tidak merasa pengajuan pemasangan"/>
    <s v="HSI Bisnis Promo HUT Telkom PSB 70% - 200 Mbps"/>
    <s v="INDIBIZ"/>
    <m/>
    <m/>
    <d v="2026-08-15T08:00:00"/>
    <s v="2026-08-15 08:00:00 | Waktu pemasangan : 15 agustus 2026 Jam pemasangan : 08.00 - 12.00 Info Tambahan : Hubungi pelanggan dulu sebelum ke lokasi terimakasih "/>
    <m/>
    <m/>
    <m/>
    <e v="#NUM!"/>
    <e v="#NUM!"/>
    <x v="1"/>
    <x v="3"/>
  </r>
  <r>
    <n v="2851"/>
    <n v="1002524032"/>
    <n v="3"/>
    <x v="4"/>
    <n v="4"/>
    <s v="PEKALONGAN"/>
    <s v="BATANG"/>
    <s v="SBA"/>
    <s v="REG"/>
    <s v="AO"/>
    <s v="NEW SALES"/>
    <s v="1P INET"/>
    <s v="Completed (PS)"/>
    <s v="RBS-Regional 3"/>
    <d v="2026-08-13T11:58:57"/>
    <d v="2026-08-14T14:41:43"/>
    <n v="69365029"/>
    <m/>
    <n v="142200200894"/>
    <s v="SPBU 44-51201"/>
    <s v="ODP-SBA-FD/020 FD/D03/020.01"/>
    <s v="WO061657496"/>
    <m/>
    <m/>
    <m/>
    <n v="109.9178"/>
    <n v="-6.9767999999999999"/>
    <s v="|MC50009|MYIA-012349183725/POI/Abdul sukur/082326860369/spbu_4451201@yahoo.co.id"/>
    <s v="MYIB_ASSISTANT"/>
    <m/>
    <m/>
    <m/>
    <m/>
    <m/>
    <m/>
    <m/>
    <m/>
    <s v="Management Janji"/>
    <s v="2026-08-14 08:00:00 | Nama PIC : Fauzi No HP : 082326860369 Alt : 085642845006 M Janji : 14/08/2026 Jam Pasang : 08.00  - 13:00  NoteÃ‚Â :  hubungi terlebih dahulu sebelum ke lokasi, terima kasih."/>
    <s v="FCC"/>
    <s v="13-08-2026 12:09:47"/>
    <d v="2026-08-14T08:00:00"/>
    <m/>
    <s v="PS"/>
    <s v="SBA"/>
    <s v="NO ADDON"/>
    <n v="20260814"/>
    <s v="Completed"/>
    <s v="HSI Bisnis Promo HUT Telkom PSB 70% - 150 Mbps"/>
    <s v="INDIBIZ"/>
    <m/>
    <m/>
    <d v="2026-08-14T08:00:00"/>
    <s v="2026-08-14 08:00:00 | Nama PIC : Fauzi No HP : 082326860369 Alt : 085642845006 M Janji : 14/08/2026 Jam Pasang : 08.00  - 13:00  NoteÃ‚Â :  hubungi terlebih dahulu sebelum ke lokasi, terima kasih."/>
    <n v="2026"/>
    <n v="8"/>
    <n v="14"/>
    <d v="2026-08-14T00:00:00"/>
    <n v="-0.33333333333575865"/>
    <x v="0"/>
    <x v="3"/>
  </r>
  <r>
    <n v="2852"/>
    <n v="1002507032"/>
    <n v="3"/>
    <x v="5"/>
    <n v="5"/>
    <s v="SINGARJA"/>
    <s v="SINGARAJA"/>
    <s v="SGR"/>
    <s v="REG"/>
    <s v="AO"/>
    <s v="NEW SALES"/>
    <m/>
    <s v="Completed (PS)"/>
    <s v="RBS-Regional 3"/>
    <d v="2026-08-04T09:38:24"/>
    <d v="2026-08-05T08:59:19"/>
    <n v="69356861"/>
    <m/>
    <n v="172424836800"/>
    <s v="PT. Semua karena Anugerah (PG Singaraja)"/>
    <s v="ODP-SGR-FDD/13"/>
    <s v="WO060858802"/>
    <m/>
    <m/>
    <m/>
    <n v="115.08346"/>
    <n v="-8.1129820000000006"/>
    <s v="|MN02545|/CP I KOMANG MARIADA/081805682197-085161735371/it.support@planetgadget.store"/>
    <s v="Sales Force DBS"/>
    <m/>
    <m/>
    <m/>
    <m/>
    <m/>
    <m/>
    <m/>
    <m/>
    <s v="Management Janji"/>
    <s v="2026-08-03 08:00:00|M Janji : 3 agustus 2026  jam Pasang : pagi   Note : hubungi pelanggan jika ingin kelokasi|MU1366|MYDITA"/>
    <s v="FCC"/>
    <d v="2026-04-08T09:40:48"/>
    <m/>
    <m/>
    <s v="PS"/>
    <s v="SGR"/>
    <s v="NO ADDON"/>
    <n v="20260805"/>
    <s v="Completed"/>
    <s v="- 11_11446;Biaya PSB HSI EBIS Tunai di Depan ~ 11[150000]  - E25060;E25060 ~ ES25 - Paket HSI Bisnis (HSIE) Khusus Winback 2.0[0]  - E25060~null~E25060_UNL;UNL ~ Internet-Link Unlimited Internet Usage ~ E25060[0]  - E25060~null~105343;E25060||11||Abodemen"/>
    <s v="INDIBIZ"/>
    <m/>
    <m/>
    <d v="2026-08-04T07:00:00"/>
    <s v="2026-08-03 08:00:00|M Janji : 3 agustus 2026  jam Pasang : pagi   Note : hubungi pelanggan jika ingin kelokasi|MU1366|MYDITA"/>
    <n v="2026"/>
    <n v="8"/>
    <n v="5"/>
    <d v="2026-08-05T00:00:00"/>
    <n v="0.70833333333575865"/>
    <x v="0"/>
    <x v="34"/>
  </r>
  <r>
    <n v="2853"/>
    <n v="1002519214"/>
    <n v="3"/>
    <x v="6"/>
    <n v="5"/>
    <s v="SIDOARJO"/>
    <s v="MOJOKERTO"/>
    <s v="MIP"/>
    <s v="REG"/>
    <s v="AO"/>
    <s v="NEW SALES"/>
    <m/>
    <s v="102 | FOLLOW UP COMPLETED"/>
    <s v="RBS-Regional 3"/>
    <d v="2026-08-11T10:16:33"/>
    <d v="2026-08-13T19:25:25"/>
    <n v="69363026"/>
    <m/>
    <n v="152313204583"/>
    <s v="POOL &amp; GIRAS AIRLANGGA"/>
    <s v="ODP-MIP-FD/29"/>
    <s v="WO061482859"/>
    <m/>
    <m/>
    <m/>
    <n v="112.40144340000001"/>
    <n v="-7.4001615999999997"/>
    <s v="|MC30217|/DINE ALFIAN/83877304448/Dinealfian05@gmail.com"/>
    <s v="Sales Force DBS"/>
    <m/>
    <m/>
    <m/>
    <m/>
    <m/>
    <m/>
    <m/>
    <m/>
    <s v="Management Janji"/>
    <s v="2026-08-12 08:00:00|Nama : BP DINE ALFIAN  No Hp : 083877304448 No Alt :  Tgl Pemasangan : 12 Agustus 2026 Interval : PAGI  Note : Hubungi pelanggan terlebih dahulu|40971402|MYDITA"/>
    <s v="FCC"/>
    <d v="2026-11-08T10:39:50"/>
    <d v="2026-08-12T08:00:00"/>
    <s v="Kendala Pelanggan"/>
    <s v="REVOKE"/>
    <s v="MIP"/>
    <s v="NO ADDON"/>
    <m/>
    <s v="Follow Up Revoke Completed, New Order ID : SC1002525259"/>
    <s v="- 11_11446;Biaya PSB HSI EBIS Tunai di Depan ~ 11[150000]  - SP_NOSS;SP_NOSS ~ Internet NOSS Multispeed Network[0]  - SP_NOSS;SP_NOSS ~ Internet NOSS Multispeed Network[0]  - E25060;E25060 ~ ES25 - Paket HSI Bisnis (HSIE) Khusus Winback 2.0[0]  - E25060~n"/>
    <s v="INDIBIZ"/>
    <m/>
    <m/>
    <d v="2026-08-12T08:00:00"/>
    <s v="2026-08-12 08:00:00|Nama : BP DINE ALFIAN  No Hp : 083877304448 No Alt :  Tgl Pemasangan : 12 Agustus 2026 Interval : PAGI  Note : Hubungi pelanggan terlebih dahulu|40971402|MYDITA"/>
    <m/>
    <m/>
    <m/>
    <e v="#NUM!"/>
    <e v="#NUM!"/>
    <x v="1"/>
    <x v="19"/>
  </r>
  <r>
    <n v="2854"/>
    <n v="1002506402"/>
    <n v="3"/>
    <x v="5"/>
    <n v="5"/>
    <s v="SINGARJA"/>
    <s v="GIANYAR"/>
    <s v="GIN"/>
    <s v="REG"/>
    <s v="AO"/>
    <s v="NEW SALES"/>
    <m/>
    <s v="Completed (PS)"/>
    <s v="RBS-Regional 3"/>
    <d v="2026-08-03T15:33:00"/>
    <d v="2026-08-04T20:43:59"/>
    <n v="69357708"/>
    <m/>
    <n v="172407213020"/>
    <s v="SD NEGERI 3 BLAHBATUH"/>
    <s v="ODP-GIN-FP/121"/>
    <s v="WO060821222"/>
    <m/>
    <m/>
    <m/>
    <n v="115.29449750000001"/>
    <n v="-8.5681677999999994"/>
    <s v="|MN02658|/PIC NI MADE ARI SAPUTRI/087854900801/sdnegeri3blahbatuh@gmail.com"/>
    <s v="Sales Force DBS"/>
    <m/>
    <m/>
    <m/>
    <m/>
    <m/>
    <m/>
    <m/>
    <m/>
    <s v="Management Janji"/>
    <s v="2026-08-05 08:00:00|M Janji : 05/08/2026 Jam Pasang : 08:00  NoteÃ‚Â :  hubungi terlebih dahulu sebelum ke lokasi, terima kasih.|40961370|MYDITA"/>
    <s v="FCC"/>
    <d v="2026-03-08T15:39:47"/>
    <d v="2026-08-05T08:00:00"/>
    <m/>
    <s v="PS"/>
    <s v="GI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M Janji : 05/08/2026 Jam Pasang : 08:00  NoteÃ‚Â :  hubungi terlebih dahulu sebelum ke lokasi, terima kasih.|40961370|MYDITA"/>
    <n v="2026"/>
    <n v="8"/>
    <n v="4"/>
    <d v="2026-08-04T00:00:00"/>
    <n v="-1.3333333333357587"/>
    <x v="0"/>
    <x v="31"/>
  </r>
  <r>
    <n v="2855"/>
    <n v="1002509453"/>
    <n v="3"/>
    <x v="0"/>
    <n v="5"/>
    <s v="MATARAM"/>
    <s v="LOMBOK BARAT TENGAH"/>
    <s v="PRY"/>
    <s v="REG"/>
    <s v="AO"/>
    <s v="NEW SALES"/>
    <m/>
    <s v="Completed (PS)"/>
    <s v="RBS-Regional 3"/>
    <d v="2026-08-04T19:02:53"/>
    <d v="2026-08-04T20:50:13"/>
    <n v="69356961"/>
    <m/>
    <n v="172603791534"/>
    <s v="APOTEK MUJUR"/>
    <s v="ODP-PYA-FAC/14"/>
    <s v="WO060932862"/>
    <m/>
    <m/>
    <m/>
    <n v="116.352376279308"/>
    <n v="-8.7610257703329495"/>
    <s v="MD|MYDB-20260802264165|SC00001/MC00069|APOTEK MUJUR|081929345150"/>
    <s v="MYDIGIBIZPARTNER"/>
    <m/>
    <m/>
    <m/>
    <m/>
    <m/>
    <m/>
    <m/>
    <m/>
    <s v="Management Janji"/>
    <s v="2026-08-03 08:00:00 | Nama PIC : Sahnan  No HP : 081929345150  Alt :   M Janji : 03/08/2026  Jam Pasang : 08.00 - 13:00   NoteÃ‚Â :  hubungi terlebih dahulu sebelum kelokasi "/>
    <s v="FCC"/>
    <d v="2026-04-08T19:10:14"/>
    <m/>
    <m/>
    <s v="PS"/>
    <s v="PRY"/>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8-03 08:00:00 | Nama PIC : Sahnan  No HP : 081929345150  Alt :   M Janji : 03/08/2026  Jam Pasang : 08.00 - 13:00   NoteÃ‚Â :  hubungi terlebih dahulu sebelum kelokasi "/>
    <n v="2026"/>
    <n v="8"/>
    <n v="4"/>
    <d v="2026-08-04T00:00:00"/>
    <n v="-0.29166666666424135"/>
    <x v="0"/>
    <x v="9"/>
  </r>
  <r>
    <n v="2856"/>
    <n v="1002518018"/>
    <n v="3"/>
    <x v="4"/>
    <n v="4"/>
    <s v="PEKALONGAN"/>
    <s v="TEGAL"/>
    <s v="TEG"/>
    <s v="REG"/>
    <s v="AO"/>
    <s v="NEW SALES"/>
    <m/>
    <s v="Completed (PS)"/>
    <s v="RBS-Regional 3"/>
    <d v="2026-08-10T14:27:27"/>
    <d v="2026-08-10T21:31:44"/>
    <n v="69361380"/>
    <s v="-"/>
    <n v="-142212126692"/>
    <s v="PT. ERA BAROKAH SANTOSA"/>
    <s v="ODP-TEG-FP/019"/>
    <s v="WO061410857"/>
    <m/>
    <m/>
    <m/>
    <n v="109.14536433000001"/>
    <n v="-6.8701432540000003"/>
    <s v="|MN00292|MYIA-082674871932/POI/Gilang Permana/087822733582/spbuerabarokahsantosa@gmail.com"/>
    <s v="Sales Profesional"/>
    <m/>
    <m/>
    <m/>
    <m/>
    <m/>
    <m/>
    <m/>
    <m/>
    <s v="Management Janji"/>
    <s v="2026-08-09 08:00:00 | Nama Pic : bp Gilang   No Hp Pic : 087822733582  No alt : -  Jam Pemasangan : pagi   Tanggal Pemasangan : 9 Agustus 2026"/>
    <s v="FCC"/>
    <d v="2026-10-08T14:39:40"/>
    <m/>
    <m/>
    <s v="PS"/>
    <s v="TEG"/>
    <s v="NO ADDON"/>
    <n v="20260810"/>
    <s v="Completed"/>
    <s v="- 11_11446;Biaya PSB HSI EBIS Tunai di Depan ~ 11[150000]  - E25060;E25060 ~ ES25 - Paket HSI Bisnis (HSIE) Khusus Winback 2.0[0]  - E25060~null~E25060_UNL;UNL ~ Internet-Link Unlimited Internet Usage ~ E25060[0]  - E25060~null~105343;E25060||11||Abodemen"/>
    <s v="INDIBIZ"/>
    <m/>
    <m/>
    <d v="2026-08-10T07:00:00"/>
    <s v="2026-08-09 08:00:00 | Nama Pic : bp Gilang   No Hp Pic : 087822733582  No alt : -  Jam Pemasangan : pagi   Tanggal Pemasangan : 9 Agustus 2026"/>
    <n v="2026"/>
    <n v="8"/>
    <n v="10"/>
    <d v="2026-08-10T00:00:00"/>
    <n v="-0.29166666666424135"/>
    <x v="0"/>
    <x v="3"/>
  </r>
  <r>
    <n v="2857"/>
    <n v="1002522050"/>
    <n v="3"/>
    <x v="0"/>
    <n v="5"/>
    <s v="MATARAM"/>
    <s v="INNER - NUSA TENGGARA"/>
    <s v="MTR"/>
    <s v="REG"/>
    <s v="AO"/>
    <s v="NEW SALES"/>
    <s v="1P INET"/>
    <s v="Completed (PS)"/>
    <s v="RBS-Regional 3"/>
    <d v="2026-08-12T12:55:56"/>
    <d v="2026-08-12T15:31:31"/>
    <n v="69364202"/>
    <m/>
    <n v="172601796956"/>
    <s v="DEPOT AIR MINUM TIRTA RENGGUNG"/>
    <s v="ODP-MTR-FDB/67 FDB/D06/67.01"/>
    <s v="WO061581323"/>
    <m/>
    <m/>
    <m/>
    <n v="116.126247011125"/>
    <n v="-8.5495268838893601"/>
    <s v="MD|MYDB-20260811264969|SC00001/MC00025|DEPOT AIR MINUM TIRTA RENGGUNG|087793988211"/>
    <s v="MYDIGIBIZPARTNER"/>
    <m/>
    <m/>
    <m/>
    <m/>
    <m/>
    <m/>
    <m/>
    <m/>
    <s v="Management Janji"/>
    <s v="2026-08-13 15:00:00 | Nama Pic : bp rodi  No Hp Pic :  No alt : -087793988211 Jam Pemasangan : pagi  Tanggal Pemasangan : 13 Agustus 2026"/>
    <s v="FCC"/>
    <d v="2026-12-08T13:10:01"/>
    <d v="2026-08-13T15:00:00"/>
    <m/>
    <s v="PS"/>
    <s v="MTR"/>
    <s v="NO ADDON"/>
    <n v="20260812"/>
    <s v="Completed"/>
    <s v="HSI Bisnis PSB 70% - 100 Mbps"/>
    <s v="INDIBIZ"/>
    <m/>
    <m/>
    <d v="2026-08-13T15:00:00"/>
    <s v="2026-08-13 15:00:00 | Nama Pic : bp rodi  No Hp Pic :  No alt : -087793988211 Jam Pemasangan : pagi  Tanggal Pemasangan : 13 Agustus 2026"/>
    <n v="2026"/>
    <n v="8"/>
    <n v="12"/>
    <d v="2026-08-12T00:00:00"/>
    <n v="-1.625"/>
    <x v="0"/>
    <x v="23"/>
  </r>
  <r>
    <n v="2858"/>
    <n v="1002524667"/>
    <n v="3"/>
    <x v="3"/>
    <n v="4"/>
    <s v="YOGYAKARTA"/>
    <s v="INNER - YOGYA JATENG SELATAN"/>
    <s v="KBU"/>
    <s v="REG"/>
    <s v="AO"/>
    <s v="NEW SALES"/>
    <m/>
    <s v="Completed (PS)"/>
    <s v="RBS-Regional 2"/>
    <d v="2026-08-13T15:20:24"/>
    <d v="2026-08-17T13:46:35"/>
    <n v="69365340"/>
    <m/>
    <n v="146113145624"/>
    <s v="KRI Store Tugu"/>
    <s v="ODP-KBU-FDD/088"/>
    <s v="WO061864812"/>
    <m/>
    <m/>
    <m/>
    <n v="110.36677880000001"/>
    <n v="-7.7834722000000003"/>
    <s v="AMRBS;404252;NADHIRA AUDRIANKA;AO;1S HSI Bisnis 1:1 Internet 50Mbps (355k);KRI Store Tugu;PIC IQBAL 087872217552;it@karyarasaindonesia.co.id"/>
    <s v="Account Manager"/>
    <m/>
    <m/>
    <m/>
    <m/>
    <m/>
    <m/>
    <m/>
    <m/>
    <s v="Management Janji"/>
    <s v="2026-08-18 13:00:00|Nama Pic : bp iqbal  No Hp Pic : 081219854241 No alt : - Jam Pemasangan : pagi  Tanggal Pemasangan : 17 Agustus 2026|40951375|MYDITA"/>
    <s v="FCC"/>
    <s v="13-08-2026 15:25:45"/>
    <d v="2026-08-18T13:00:00"/>
    <m/>
    <s v="PS"/>
    <s v="KBU"/>
    <s v="NO ADDON"/>
    <n v="20260817"/>
    <s v="Completed"/>
    <s v="- 11_11446;Biaya PSB HSI EBIS Tunai di Depan ~ 11[150000]  - SP_NOSS;SP_NOSS ~ Internet NOSS Multispeed Network[0]  - SP_NOSS;SP_NOSS ~ Internet NOSS Multispeed Network[0]  - E23015;E23015 ~ ES23 - Perangkat ONT[0]  - E23015~null~44292;E23015||11||Abodeme"/>
    <s v="INDIBIZ"/>
    <m/>
    <m/>
    <d v="2026-08-18T13:00:00"/>
    <s v="2026-08-18 13:00:00|Nama Pic : bp iqbal  No Hp Pic : 081219854241 No alt : - Jam Pemasangan : pagi  Tanggal Pemasangan : 17 Agustus 2026|40951375|MYDITA"/>
    <n v="2026"/>
    <n v="8"/>
    <n v="17"/>
    <d v="2026-08-17T00:00:00"/>
    <n v="-1.5416666666642413"/>
    <x v="0"/>
    <x v="3"/>
  </r>
  <r>
    <n v="2859"/>
    <n v="1002527394"/>
    <n v="3"/>
    <x v="6"/>
    <n v="5"/>
    <s v="SIDOARJO"/>
    <s v="INNER - JATIM TIMUR"/>
    <s v="SDA"/>
    <s v="REG"/>
    <s v="AO"/>
    <s v="NEW SALES"/>
    <s v="1P INET"/>
    <s v="Completed (PS)"/>
    <s v="RBS-Regional 3"/>
    <d v="2026-08-14T18:16:56"/>
    <d v="2026-08-16T10:15:20"/>
    <n v="69366452"/>
    <m/>
    <n v="152316231297"/>
    <s v="WARKOP VRB"/>
    <s v="ODP-SDA-FGJ/27 FGJ/D05/27.01"/>
    <s v="WO061779883"/>
    <m/>
    <m/>
    <m/>
    <n v="112.68182090000001"/>
    <n v="-7.4587409999999998"/>
    <s v="MD|MYDB-20260814265401|DN00001/MN00443|WARKOP VRB|085931352519"/>
    <s v="MYDIGIBIZPARTNER"/>
    <m/>
    <m/>
    <m/>
    <m/>
    <m/>
    <m/>
    <m/>
    <m/>
    <s v="Management Janji"/>
    <s v="2026-08-15 15:00:00 | Nama PIC : Bp Vito No HP : 085931352519 No Alt : - M Janji :  15 Agustus 2026 Jam Pasang : Pagi / Siang Note : hubungi pelanggan jika ingin kelokasi"/>
    <s v="FCC"/>
    <s v="14-08-2026 18:39:59"/>
    <d v="2026-08-15T15:00:00"/>
    <m/>
    <s v="PS"/>
    <s v="SDA"/>
    <s v="NO ADDON"/>
    <n v="20260816"/>
    <s v="Completed"/>
    <s v="HSI Bisnis Basic Promo HUT Telkom PSB 70% - 50 Mbps"/>
    <s v="INDIBIZ"/>
    <m/>
    <m/>
    <d v="2026-08-15T15:00:00"/>
    <s v="2026-08-15 15:00:00 | Nama PIC : Bp Vito No HP : 085931352519 No Alt : - M Janji :  15 Agustus 2026 Jam Pasang : Pagi / Siang Note : hubungi pelanggan jika ingin kelokasi"/>
    <n v="2026"/>
    <n v="8"/>
    <n v="16"/>
    <d v="2026-08-16T00:00:00"/>
    <n v="0.375"/>
    <x v="0"/>
    <x v="17"/>
  </r>
  <r>
    <n v="2860"/>
    <n v="1002516993"/>
    <n v="3"/>
    <x v="3"/>
    <n v="4"/>
    <s v="PURWOKERTO"/>
    <s v="PURWOKERTO"/>
    <s v="PWT"/>
    <s v="DPS"/>
    <s v="AO"/>
    <s v="NEW SALES"/>
    <m/>
    <s v="102 | FOLLOW UP COMPLETED"/>
    <s v="DPS-Private Conglomeration"/>
    <d v="2026-08-10T09:17:32"/>
    <d v="2026-08-14T15:10:24"/>
    <n v="69362096"/>
    <m/>
    <n v="146303609777"/>
    <s v="PT. Global Jet Express - Kejawar Arcawinangun"/>
    <s v="ODP-PWT-FH/085"/>
    <s v="WO061360728"/>
    <m/>
    <m/>
    <m/>
    <n v="109.261212791378"/>
    <n v="-7.4198967722375802"/>
    <s v="DES HSI | RIZKY ANDAWASATYA | 916315 | TREG3 | PT. Global Jet Express - Kejawar Arcawinangun Purwokerto | 089510570220"/>
    <s v="Account Manager"/>
    <m/>
    <m/>
    <m/>
    <m/>
    <m/>
    <m/>
    <m/>
    <m/>
    <s v="Management Janji"/>
    <s v="PT. Global Jet Express - Kejawar Arcawinangun Purwokerto  Jl. Martadireja II No.3, Kejawar, Arcawinangun, Kec. Purwokerto Tim., Kab Banyumas, Jawa Tengah"/>
    <s v="FCC"/>
    <d v="2026-10-08T09:25:41"/>
    <m/>
    <s v="Kendala Lainnya"/>
    <s v="REVOKE"/>
    <s v="PWT"/>
    <s v="NO ADDON"/>
    <m/>
    <s v="Follow Up Revoke Completed, New Order ID : SC1002526833"/>
    <s v="- 11_11450;Biaya PSB Reguler HSI EBIS ~ 11[150000]  - SP_NOSS;SP_NOSS ~ Internet NOSS Multispeed Network[0]  - SP_NOSS;SP_NOSS ~ Internet NOSS Multispeed Network[0]  - E23015;E23015 ~ ES23 - Perangkat ONT[0]  - E23015~null~44292;E23015||11||Abodemen 0[0] "/>
    <s v="INDIBIZ"/>
    <m/>
    <m/>
    <d v="2026-08-17T12:00:00"/>
    <s v="PT. Global Jet Express - Kejawar Arcawinangun Purwokerto  Jl. Martadireja II No.3, Kejawar, Arcawinangun, Kec. Purwokerto Tim., Kab Banyumas, Jawa Tengah"/>
    <m/>
    <m/>
    <m/>
    <e v="#NUM!"/>
    <e v="#NUM!"/>
    <x v="1"/>
    <x v="3"/>
  </r>
  <r>
    <n v="2861"/>
    <n v="1002516160"/>
    <n v="3"/>
    <x v="2"/>
    <n v="5"/>
    <s v="KEDIRI"/>
    <s v="BLITAR"/>
    <s v="BLR"/>
    <s v="REG"/>
    <s v="AO"/>
    <s v="NEW SALES"/>
    <s v="1P INET"/>
    <s v="Completed (PS)"/>
    <s v="RBS-Regional 3"/>
    <d v="2026-08-08T16:37:56"/>
    <d v="2026-08-09T18:19:59"/>
    <n v="69361607"/>
    <m/>
    <n v="152730235357"/>
    <s v="SPBU 54.661.03 BLITAR"/>
    <s v="ODP-BLR-FX/10 FX/D01/10.01"/>
    <s v="WO061280862"/>
    <m/>
    <m/>
    <m/>
    <n v="112.14531671779"/>
    <n v="-8.0985713227094198"/>
    <s v="|MN00418|MYIA-017586883113/POI/YUDA ROCHMANSYAH/085161151181/spbupakunden@gmail.com"/>
    <s v="MYIB_ASSISTANT"/>
    <m/>
    <m/>
    <m/>
    <m/>
    <m/>
    <m/>
    <m/>
    <m/>
    <s v="Management Janji"/>
    <s v="2026-08-09 13:00:00 | Nama Pic : bp YUDA  No Hp Pic : 085161151181 No alt : - Jam Pemasangan : pagi  Tanggal Pemasangan : 9 Agustus 2026"/>
    <s v="FCC"/>
    <d v="2026-08-08T16:40:10"/>
    <d v="2026-08-09T13:00:00"/>
    <m/>
    <s v="PS"/>
    <s v="BLR"/>
    <s v="NO ADDON"/>
    <n v="20260809"/>
    <s v="Completed"/>
    <s v="HSI Bisnis Promo HUT Telkom PSB 70% - 50 Mbps"/>
    <s v="INDIBIZ"/>
    <m/>
    <m/>
    <d v="2026-08-09T13:00:00"/>
    <s v="2026-08-09 13:00:00 | Nama Pic : bp YUDA  No Hp Pic : 085161151181 No alt : - Jam Pemasangan : pagi  Tanggal Pemasangan : 9 Agustus 2026"/>
    <n v="2026"/>
    <n v="8"/>
    <n v="9"/>
    <d v="2026-08-09T00:00:00"/>
    <n v="-0.54166666666424135"/>
    <x v="0"/>
    <x v="28"/>
  </r>
  <r>
    <n v="2862"/>
    <n v="1002514178"/>
    <n v="3"/>
    <x v="0"/>
    <n v="5"/>
    <s v="MATARAM"/>
    <s v="INNER - NUSA TENGGARA"/>
    <s v="MTR"/>
    <s v="DGS"/>
    <s v="AO"/>
    <s v="NEW SALES"/>
    <m/>
    <s v="102 | FOLLOW UP COMPLETED"/>
    <s v="DGS-B2B TREG"/>
    <d v="2026-08-07T10:43:41"/>
    <d v="2026-08-08T12:11:34"/>
    <n v="69360597"/>
    <m/>
    <n v="172601796128"/>
    <s v="BNN KOTA MATARAM 2"/>
    <s v="ODP-MTR-FCE/09"/>
    <s v="WO061145674"/>
    <m/>
    <m/>
    <m/>
    <n v="116.1359752"/>
    <n v="-8.5664175"/>
    <s v="DGS HSI |BNN KOTA MATARAM| 85238849232| AM DGS | RYAN PRATAMA |896616 |INET 50MBPS | PSB"/>
    <s v="Account Manager"/>
    <m/>
    <m/>
    <m/>
    <m/>
    <m/>
    <m/>
    <m/>
    <m/>
    <s v="Management Janji"/>
    <s v="AO"/>
    <s v="FCC"/>
    <d v="2026-07-08T10:55:20"/>
    <m/>
    <m/>
    <s v="REVOKE"/>
    <s v="MTR"/>
    <s v="NO ADDON"/>
    <m/>
    <s v="Follow Up Revoke Completed, New Order ID : SC1002515855"/>
    <s v="- 11_11450;Biaya PSB Reguler HSI EBIS ~ 11[150000]  - E23015;E23015 ~ ES23 - Perangkat ONT[0]  - E23015~null~44292;E23015||11||Abodemen 0[0]  - E23015~null~E23015_SWONT;SWONT ~ Biaya Sewa ONT ~ E23015[30000]  - E24058;E24058 ~ ES24 - Paket HSI Bisnis (HSI"/>
    <s v="INDIBIZ"/>
    <m/>
    <m/>
    <d v="2026-08-07T12:00:00"/>
    <s v="AO"/>
    <m/>
    <m/>
    <m/>
    <e v="#NUM!"/>
    <e v="#NUM!"/>
    <x v="1"/>
    <x v="23"/>
  </r>
  <r>
    <n v="2863"/>
    <n v="1002518603"/>
    <n v="3"/>
    <x v="6"/>
    <n v="5"/>
    <s v="JEMBER"/>
    <s v="SITUBONDO"/>
    <s v="ASB"/>
    <s v="REG"/>
    <s v="AO"/>
    <s v="NEW SALES"/>
    <s v="1P INET"/>
    <s v="Completed (PS)"/>
    <s v="RBS-Regional 3"/>
    <d v="2026-08-10T17:16:57"/>
    <d v="2026-08-11T20:04:36"/>
    <n v="69362749"/>
    <m/>
    <n v="152527209096"/>
    <s v="TOKO BAROKAH CENTER"/>
    <s v="ODP-ASB-FF/36 FF/D05/36.01"/>
    <s v="WO061436662"/>
    <m/>
    <m/>
    <m/>
    <n v="114.1632571"/>
    <n v="-7.7767279999999896"/>
    <s v="|MC30281|MYIA-040451663651/POI/ADIYANTO /081252736323/stbintan@gmail.com"/>
    <s v="MYIB_ASSISTANT"/>
    <m/>
    <m/>
    <m/>
    <m/>
    <m/>
    <m/>
    <m/>
    <m/>
    <s v="Management Janji"/>
    <s v="2026-08-11 15:00:00 | Jam pemasangan : 12.00 Info Tambahan : Hubungi pelanggan dulu sebelum ke lokasi terimakasih"/>
    <s v="FCC"/>
    <d v="2026-10-08T17:39:53"/>
    <d v="2026-08-11T15:00:00"/>
    <m/>
    <s v="PS"/>
    <s v="ASB"/>
    <s v="NO ADDON"/>
    <n v="20260811"/>
    <s v="Completed"/>
    <s v="HSI Bisnis Promo HUT Telkom PSB 70% - 100 Mbps"/>
    <s v="INDIBIZ"/>
    <m/>
    <m/>
    <d v="2026-08-11T15:00:00"/>
    <s v="2026-08-11 15:00:00 | Jam pemasangan : 12.00 Info Tambahan : Hubungi pelanggan dulu sebelum ke lokasi terimakasih"/>
    <n v="2026"/>
    <n v="8"/>
    <n v="11"/>
    <d v="2026-08-11T00:00:00"/>
    <n v="-0.625"/>
    <x v="0"/>
    <x v="16"/>
  </r>
  <r>
    <n v="2864"/>
    <n v="1002511700"/>
    <n v="3"/>
    <x v="7"/>
    <n v="4"/>
    <s v="KUDUS"/>
    <s v="REMBANG"/>
    <s v="RBN"/>
    <s v="REG"/>
    <s v="AO"/>
    <s v="NEW SALES"/>
    <s v="1P INET"/>
    <s v="Completed (PS)"/>
    <s v="RBS-Regional 3"/>
    <d v="2026-08-06T10:01:57"/>
    <d v="2026-08-07T19:39:30"/>
    <n v="69359697"/>
    <m/>
    <n v="142570111966"/>
    <s v="SPBU 4459203"/>
    <s v="ODP-RBN-FF/077 FF/D01/077.01"/>
    <s v="WO061048911"/>
    <m/>
    <m/>
    <m/>
    <n v="111.3131825"/>
    <n v="-6.6995836999999998"/>
    <s v="|MC60142|MYIA-045327340075/POI/DERA BAHTIAR WIDIYANTO /08562685148/spbu_modern@yahoo.com"/>
    <s v="MYIB_ASSISTANT"/>
    <m/>
    <m/>
    <m/>
    <m/>
    <m/>
    <m/>
    <m/>
    <m/>
    <s v="Management Janji"/>
    <s v="2026-08-07 08:00:00 | telp :08562685148 alt : manja : pagi : siang 07/08/2026 hub sebelum ke lokasi "/>
    <s v="FCC"/>
    <d v="2026-06-08T10:10:02"/>
    <d v="2026-08-07T08:00:00"/>
    <m/>
    <s v="PS"/>
    <s v="RBN"/>
    <s v="NO ADDON"/>
    <n v="20260807"/>
    <s v="Completed"/>
    <s v="HSI Bisnis Basic Promo HUT Telkom PSB 70% - 150 Mbps"/>
    <s v="INDIBIZ"/>
    <m/>
    <m/>
    <d v="2026-08-07T08:00:00"/>
    <s v="2026-08-07 08:00:00 | telp :08562685148 alt : manja : pagi : siang 07/08/2026 hub sebelum ke lokasi "/>
    <n v="2026"/>
    <n v="8"/>
    <n v="7"/>
    <d v="2026-08-07T00:00:00"/>
    <n v="-0.33333333333575865"/>
    <x v="0"/>
    <x v="3"/>
  </r>
  <r>
    <n v="2865"/>
    <n v="1002518271"/>
    <n v="3"/>
    <x v="0"/>
    <n v="5"/>
    <s v="MATARAM"/>
    <s v="LOMBOK TIMUR UTARA"/>
    <s v="SEL"/>
    <s v="REG"/>
    <s v="AO"/>
    <s v="NEW SALES"/>
    <m/>
    <s v="Completed (PS)"/>
    <s v="RBS-Regional 3"/>
    <d v="2026-08-10T15:24:42"/>
    <d v="2026-08-12T16:37:31"/>
    <n v="69362639"/>
    <m/>
    <n v="172619203339"/>
    <s v="PT. GLOBAL JET EXPRESS"/>
    <s v="GCL-SEL-F04/08"/>
    <s v="WO061494812"/>
    <m/>
    <m/>
    <m/>
    <n v="116.555699"/>
    <n v="-8.6600616000000006"/>
    <s v="|MN02545|/PIC MERI INDAH KHARIANI/085739042532-085932233964/divisibrpjntexpress@gmail.com"/>
    <s v="Sales Force DBS"/>
    <m/>
    <m/>
    <m/>
    <m/>
    <m/>
    <m/>
    <m/>
    <m/>
    <s v="Management Janji"/>
    <s v="2026-08-14 08:00:00|Nama PIC : Bapak Adi No HP : 085739042532 No Alternatif : - M Janji : 12/07/2026 Jam Pasang : Pagi NoteÃ‚Â :  Hubungi terlebih dahulu sebelum ke lokasi |40961370|MYDITA"/>
    <s v="FCC"/>
    <d v="2026-10-08T15:25:39"/>
    <d v="2026-08-14T08:00:00"/>
    <m/>
    <s v="PS"/>
    <s v="SEL"/>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Nama PIC : Bapak Adi No HP : 085739042532 No Alternatif : - M Janji : 12/07/2026 Jam Pasang : Pagi NoteÃ‚Â :  Hubungi terlebih dahulu sebelum ke lokasi |40961370|MYDITA"/>
    <n v="2026"/>
    <n v="8"/>
    <n v="12"/>
    <d v="2026-08-12T00:00:00"/>
    <n v="-2.3333333333357587"/>
    <x v="0"/>
    <x v="9"/>
  </r>
  <r>
    <n v="2866"/>
    <n v="1002519891"/>
    <n v="3"/>
    <x v="1"/>
    <n v="5"/>
    <s v="MADURA"/>
    <s v="BANGKALAN"/>
    <s v="KML"/>
    <s v="REG"/>
    <s v="AO"/>
    <s v="NEW SALES"/>
    <m/>
    <s v="100 | REVOKE COMPLETED"/>
    <s v="RBS-Regional 3"/>
    <d v="2026-08-11T13:30:22"/>
    <d v="2026-08-12T11:06:06"/>
    <n v="69361695"/>
    <m/>
    <n v="152436204692"/>
    <s v="KOST ANDALUS PUTRI"/>
    <s v="ODP-KML-FJ/08"/>
    <s v="WO061499876"/>
    <m/>
    <m/>
    <m/>
    <n v="112.720381"/>
    <n v="-7.1262829999999999"/>
    <s v="|MN02600|/KOST ANDALUS PUTRI/087775209111/opporeno09871@gmail.com/HSI Bisnis Promo HUT Telkom (1:1) 150 Mbps (Rp 620.000) PSB Rp 150.000/Abdul Malik/-7.127820, 112.720659"/>
    <s v="Sales Force DBS"/>
    <m/>
    <m/>
    <m/>
    <m/>
    <m/>
    <m/>
    <m/>
    <m/>
    <s v="Management Janji"/>
    <s v="2026-08-10 13:00:00|Nama PIC:  bp aris  No HP: 087775209111  Alt:  Tanggal: 10/8/2026  Jam Pasang: Siang  Note: Hubungi sebelum ke lokasi, terimakasih.|40010577|MYDITA"/>
    <s v="FCC"/>
    <d v="2026-11-08T13:39:46"/>
    <m/>
    <s v="Kendala Pelanggan"/>
    <s v="REVOKE"/>
    <s v="KML"/>
    <s v="NO ADDON"/>
    <m/>
    <s v="Revoke Completed"/>
    <s v="- 11_11446;Biaya PSB HSI EBIS Tunai di Depan ~ 11[150000]  - E23015;E23015 ~ ES23 - Perangkat ONT[0]  - E23015~null~44292;E23015||11||Abodemen 0[0]  - E23015~null~E23015_SWONTPREM;SWONTPREM ~ Biaya Sewa ONT Premium ~ E23015[50000]  - E25060;E25060 ~ ES25 "/>
    <s v="INDIBIZ"/>
    <m/>
    <m/>
    <d v="2026-08-11T07:00:00"/>
    <s v="2026-08-10 13:00:00|Nama PIC:  bp aris  No HP: 087775209111  Alt:  Tanggal: 10/8/2026  Jam Pasang: Siang  Note: Hubungi sebelum ke lokasi, terimakasih.|40010577|MYDITA"/>
    <m/>
    <m/>
    <m/>
    <e v="#NUM!"/>
    <e v="#NUM!"/>
    <x v="1"/>
    <x v="1"/>
  </r>
  <r>
    <n v="2867"/>
    <n v="1002526167"/>
    <n v="3"/>
    <x v="4"/>
    <n v="4"/>
    <s v="PEKALONGAN"/>
    <s v="PEKALONGAN"/>
    <s v="PKL"/>
    <s v="REG"/>
    <s v="AO"/>
    <s v="NEW SALES"/>
    <m/>
    <s v="8 | OSS - PONR"/>
    <s v="RBS-Regional 3"/>
    <d v="2026-08-14T11:31:50"/>
    <d v="2026-08-18T08:16:22"/>
    <n v="69365926"/>
    <m/>
    <n v="142202154754"/>
    <s v="SPBU KURIPAN PEKALONGAN"/>
    <s v="ODP-PKL-FCF/066"/>
    <s v="WO061806989"/>
    <m/>
    <m/>
    <m/>
    <n v="109.6847058"/>
    <n v="-6.9335288999999998"/>
    <s v="AMRBS;950393;REG3;INDRI;082121745712;HSI 1S 100MB;535k;PIC 085731181050;kuripankidulspbu@yahoo.co.id"/>
    <s v="Account Manager"/>
    <m/>
    <m/>
    <m/>
    <m/>
    <m/>
    <m/>
    <m/>
    <m/>
    <s v="Management Janji"/>
    <s v="2026-08-18 08:00:00|M Janji :  18 Agustus 2026 Jam Pasang : Pagi Note : hubungi pelanggan jika ingin ke lokasi, terima kasih|40941148|MYDITA"/>
    <s v="FCC"/>
    <s v="14-08-2026 11:39:52"/>
    <d v="2026-08-18T08:00:00"/>
    <m/>
    <s v="ACT_COM"/>
    <s v="PKL"/>
    <s v="NO ADDON"/>
    <m/>
    <s v="PONR"/>
    <s v="- 11_11446;Biaya PSB HSI EBIS Tunai di Depan ~ 11[150000]  - SP_NOSS;SP_NOSS ~ Internet NOSS Multispeed Network[0]  - SP_NOSS;SP_NOSS ~ Internet NOSS Multispeed Network[0]  - E23015;E23015 ~ ES23 - Perangkat ONT[0]  - E23015~null~44292;E23015||11||Abodeme"/>
    <s v="INDIBIZ"/>
    <m/>
    <m/>
    <d v="2026-08-18T08:00:00"/>
    <s v="2026-08-18 08:00:00|M Janji :  18 Agustus 2026 Jam Pasang : Pagi Note : hubungi pelanggan jika ingin ke lokasi, terima kasih|40941148|MYDITA"/>
    <m/>
    <m/>
    <m/>
    <e v="#NUM!"/>
    <e v="#NUM!"/>
    <x v="1"/>
    <x v="3"/>
  </r>
  <r>
    <n v="2868"/>
    <n v="1002513434"/>
    <n v="3"/>
    <x v="2"/>
    <n v="5"/>
    <s v="KEDIRI"/>
    <s v="TULUNGAGUNG"/>
    <s v="CAT"/>
    <s v="REG"/>
    <s v="AO"/>
    <s v="NEW SALES"/>
    <s v="1P INET"/>
    <s v="Completed (PS)"/>
    <s v="RBS-Regional 3"/>
    <d v="2026-08-06T18:22:56"/>
    <d v="2026-08-08T06:15:36"/>
    <n v="69360330"/>
    <m/>
    <n v="152622208690"/>
    <s v="UD. SRI WAHYU WIDOWATI (SPBU 54.662.19)"/>
    <s v="ODP-CAT-FD/64 FD/D02/64.01"/>
    <s v="WO061113762"/>
    <m/>
    <m/>
    <m/>
    <n v="111.788876958114"/>
    <n v="-8.1512564511125802"/>
    <s v="|MN00418|MYIA-054659160784/POI/ ENDRI SUSANTO, S.H/081335070008/spbu.bsgroup19@gmail.com"/>
    <s v="MYIB_ASSISTANT"/>
    <m/>
    <m/>
    <m/>
    <m/>
    <m/>
    <m/>
    <m/>
    <m/>
    <s v="Management Janji"/>
    <s v="2026-08-07 15:00:00 | M Janji :  08  Agustus 2026 Jam Pasang : Pagi Note : hubungi pelanggan jika ingin ke lokasi, terima kasih."/>
    <s v="FCC"/>
    <d v="2026-06-08T18:39:57"/>
    <d v="2026-08-07T15:00:00"/>
    <m/>
    <s v="PS"/>
    <s v="CAT"/>
    <s v="NO ADDON"/>
    <n v="20260808"/>
    <s v="Completed"/>
    <s v="HSI Bisnis Promo HUT Telkom PSB 70% - 50 Mbps"/>
    <s v="INDIBIZ"/>
    <m/>
    <m/>
    <d v="2026-08-07T15:00:00"/>
    <s v="2026-08-07 15:00:00 | M Janji :  08  Agustus 2026 Jam Pasang : Pagi Note : hubungi pelanggan jika ingin ke lokasi, terima kasih."/>
    <n v="2026"/>
    <n v="8"/>
    <n v="8"/>
    <d v="2026-08-08T00:00:00"/>
    <n v="0.375"/>
    <x v="0"/>
    <x v="28"/>
  </r>
  <r>
    <n v="2869"/>
    <n v="1002515061"/>
    <n v="3"/>
    <x v="4"/>
    <n v="4"/>
    <s v="SEMARANG"/>
    <s v="INNER - SEMARANG JATENG UTARA"/>
    <s v="JHR"/>
    <s v="REG"/>
    <s v="AO"/>
    <s v="NEW SALES"/>
    <s v="1P INET"/>
    <s v="Completed (PS)"/>
    <s v="RBS-Regional 3"/>
    <d v="2026-08-07T15:23:57"/>
    <d v="2026-08-08T18:40:29"/>
    <n v="69360985"/>
    <m/>
    <n v="142406122516"/>
    <s v="KANTIN HMC 04"/>
    <s v="ODP-JHR-FCV/077 FCV/D06/077.01"/>
    <s v="WO061181571"/>
    <m/>
    <m/>
    <m/>
    <n v="110.4182481"/>
    <n v="-6.9489029999999996"/>
    <s v="MD|MYDB-20260807264634|DN00001/MN00966|KANTIN HMC 04|081266943620"/>
    <s v="MYDIGIBIZPARTNER"/>
    <m/>
    <m/>
    <m/>
    <m/>
    <m/>
    <m/>
    <m/>
    <m/>
    <s v="Management Janji"/>
    <s v="2026-08-08 13:00:00 | M Janji : 8 agustus 2026 jam Pasang : siang Note : hubungi pelanggan jika ingin kelokasi "/>
    <s v="FCC"/>
    <d v="2026-07-08T15:25:38"/>
    <d v="2026-08-08T13:00:00"/>
    <m/>
    <s v="PS"/>
    <s v="JHR"/>
    <s v="NO ADDON"/>
    <n v="20260808"/>
    <s v="Completed"/>
    <s v="HSI Bisnis Promo HUT Telkom PSB 70% - 150 Mbps"/>
    <s v="INDIBIZ"/>
    <m/>
    <m/>
    <d v="2026-08-08T13:00:00"/>
    <s v="2026-08-08 13:00:00 | M Janji : 8 agustus 2026 jam Pasang : siang Note : hubungi pelanggan jika ingin kelokasi "/>
    <n v="2026"/>
    <n v="8"/>
    <n v="8"/>
    <d v="2026-08-08T00:00:00"/>
    <n v="-0.54166666666424135"/>
    <x v="0"/>
    <x v="3"/>
  </r>
  <r>
    <n v="2870"/>
    <n v="1002517943"/>
    <n v="3"/>
    <x v="4"/>
    <n v="4"/>
    <s v="PEKALONGAN"/>
    <s v="TEGAL"/>
    <s v="TEG"/>
    <s v="REG"/>
    <s v="AO"/>
    <s v="NEW SALES"/>
    <m/>
    <s v="Completed (PS)"/>
    <s v="RBS-Regional 3"/>
    <d v="2026-08-10T14:09:07"/>
    <d v="2026-08-10T14:45:08"/>
    <n v="69361457"/>
    <n v="2838428733"/>
    <n v="142212126691"/>
    <s v="PT VIVO MOBILE INDONESIA"/>
    <s v="ODP-TEG-FN/020"/>
    <s v="WO061407671"/>
    <m/>
    <m/>
    <m/>
    <n v="109.139302"/>
    <n v="-6.872503"/>
    <s v="MD|MYDB-20260808264741|DN00001/MN00347|PT VIVO MOBILE INDONESIA|082135851212"/>
    <s v="MYDIGIBIZPARTNER"/>
    <m/>
    <m/>
    <m/>
    <m/>
    <m/>
    <m/>
    <m/>
    <m/>
    <s v="Management Janji"/>
    <s v="2026-08-10 13:00:00 | Nama : BU IIS SUMARNI   No Hp : 082135851212  No Alt :   Tgl Pemasangan : 10 Agustus 2026  Interval : SIANG  Note : Hubungi pelanggan terlebih dahulu"/>
    <s v="FCC"/>
    <d v="2026-10-08T14:09:59"/>
    <m/>
    <m/>
    <s v="PS"/>
    <s v="TEG"/>
    <s v="NO ADDON"/>
    <n v="20260810"/>
    <s v="Completed"/>
    <s v="- 11_11446;Biaya PSB HSI EBIS Tunai di Depan ~ 11[150000]  - BWY DL;BWY DL ~ Saluran Dua Arah(BothWay)[0]  - E23053;E23053 ~ ES23 - Paket HSI Bisnis  Phone (PHONE)[0]  - E23053~null~44864;E23053||11||Abodemen 0[0]  - E23053~null~E23053_IN800;IN800 ~ Free "/>
    <s v="INDIBIZ"/>
    <m/>
    <m/>
    <d v="2026-08-10T07:00:00"/>
    <s v="2026-08-10 13:00:00 | Nama : BU IIS SUMARNI   No Hp : 082135851212  No Alt :   Tgl Pemasangan : 10 Agustus 2026  Interval : SIANG  Note : Hubungi pelanggan terlebih dahulu"/>
    <n v="2026"/>
    <n v="8"/>
    <n v="10"/>
    <d v="2026-08-10T00:00:00"/>
    <n v="-0.29166666666424135"/>
    <x v="0"/>
    <x v="3"/>
  </r>
  <r>
    <n v="2871"/>
    <n v="1002504437"/>
    <n v="3"/>
    <x v="7"/>
    <n v="4"/>
    <s v="SOLO"/>
    <s v="BOYOLALI"/>
    <s v="BYL"/>
    <s v="REG"/>
    <s v="AO"/>
    <s v="NEW SALES"/>
    <s v="1P INET"/>
    <s v="98 | OSS - CANCEL COMPLETE"/>
    <s v="RBS-Regional 3"/>
    <d v="2026-08-01T11:31:57"/>
    <d v="2026-08-05T09:51:29"/>
    <n v="69356667"/>
    <m/>
    <n v="143553212725"/>
    <s v="PT. MITRA SARANA PLASTINDO"/>
    <s v="ODP-BYL-FAH/064 FAH/D05/064.01"/>
    <s v="WO060634767"/>
    <m/>
    <m/>
    <m/>
    <n v="110.60347299999999"/>
    <n v="-7.4910819999999996"/>
    <s v="|MN00396|MYIA-052677045144/POI/SHAKYRA JUNIA/089509772742/info.mitrasaranaplastindo@gmail.com"/>
    <s v="MYIB_ASSISTANT"/>
    <m/>
    <m/>
    <m/>
    <m/>
    <m/>
    <m/>
    <m/>
    <m/>
    <s v="Management Janji"/>
    <s v="2026-08-02 08:00:00 | Tanggal pemasangan: 01/08/2026 Jam pemasangan : pagi / siang Info Tambahan : Hubungi pelanggan dulu sebelum ke lokasi terima kasih"/>
    <s v="FCC"/>
    <d v="2026-01-08T11:39:50"/>
    <d v="2026-08-02T08:00:00"/>
    <s v="Kendala Teknik"/>
    <s v="CANCEL"/>
    <s v="BYL"/>
    <s v="NO ADDON"/>
    <m/>
    <s v="Cancel Completed"/>
    <s v="HSI Bisnis Promo HUT Telkom PSB 70% - 100 Mbps"/>
    <s v="INDIBIZ"/>
    <m/>
    <m/>
    <d v="2026-08-02T08:00:00"/>
    <s v="2026-08-02 08:00:00 | Tanggal pemasangan: 01/08/2026 Jam pemasangan : pagi / siang Info Tambahan : Hubungi pelanggan dulu sebelum ke lokasi terima kasih"/>
    <m/>
    <m/>
    <m/>
    <e v="#NUM!"/>
    <e v="#NUM!"/>
    <x v="1"/>
    <x v="3"/>
  </r>
  <r>
    <n v="2872"/>
    <n v="1002523972"/>
    <n v="3"/>
    <x v="0"/>
    <n v="5"/>
    <s v="MATARAM"/>
    <s v="BIMA"/>
    <s v="SAP"/>
    <s v="REG"/>
    <s v="AO"/>
    <s v="NEW SALES"/>
    <s v="1P INET"/>
    <s v="Completed (PS)"/>
    <s v="RBS-Regional 3"/>
    <d v="2026-08-13T11:37:56"/>
    <d v="2026-08-14T16:54:23"/>
    <n v="69365013"/>
    <m/>
    <n v="172610305726"/>
    <s v="Sangiang karya Pratama"/>
    <s v="ODP-SAP-FAA/01 FAA/D01/01.01"/>
    <s v="WO061655344"/>
    <m/>
    <m/>
    <m/>
    <n v="118.99089840000001"/>
    <n v="-8.5709488999999994"/>
    <s v="MD|MYDB-20260813265187|DN00001/MN02085|Sangiang karya Pratama|082339076557"/>
    <s v="MYDIGIBIZPARTNER"/>
    <m/>
    <m/>
    <m/>
    <m/>
    <m/>
    <m/>
    <m/>
    <m/>
    <s v="Management Janji"/>
    <s v="2026-08-14 15:00:00 | M Janji : (14 AGUSTUS 2026) jam Pasang : siang Note : hubungi pelanggan jika ingin kelokasi"/>
    <s v="FCC"/>
    <s v="13-08-2026 11:39:50"/>
    <d v="2026-08-14T15:00:00"/>
    <s v="Kendala Lainnya"/>
    <s v="PS"/>
    <s v="SAP"/>
    <s v="NETMONK"/>
    <n v="20260814"/>
    <s v="Completed"/>
    <s v="HSI Bisnis Bundling Netmonk PSB 70% - 50 Mbps"/>
    <s v="INDIBIZ"/>
    <m/>
    <m/>
    <d v="2026-08-14T15:00:00"/>
    <s v="2026-08-14 15:00:00 | M Janji : (14 AGUSTUS 2026) jam Pasang : siang Note : hubungi pelanggan jika ingin kelokasi"/>
    <n v="2026"/>
    <n v="8"/>
    <n v="14"/>
    <d v="2026-08-14T00:00:00"/>
    <n v="-0.625"/>
    <x v="0"/>
    <x v="4"/>
  </r>
  <r>
    <n v="2873"/>
    <n v="1002511731"/>
    <n v="3"/>
    <x v="1"/>
    <n v="5"/>
    <s v="MADURA"/>
    <s v="BANGKALAN"/>
    <s v="TBU"/>
    <s v="REG"/>
    <s v="AO"/>
    <s v="NEW SALES"/>
    <m/>
    <s v="Completed (PS)"/>
    <s v="RBS-Regional 3"/>
    <d v="2026-08-06T10:16:09"/>
    <d v="2026-08-06T14:55:19"/>
    <n v="69356710"/>
    <m/>
    <n v="152458900511"/>
    <s v="Raudhatul athfal Nurul Fatimah"/>
    <s v="ODP-TBU-FA/02"/>
    <s v="WO061051105"/>
    <m/>
    <m/>
    <m/>
    <n v="113.036381233252"/>
    <n v="-6.96453318153584"/>
    <s v="MD|MYDB-20260801264120|DN00001/MN00572|Raudhatul athfal Nurul Fatimah|081555916848"/>
    <s v="MYDIGIBIZPARTNER"/>
    <m/>
    <m/>
    <m/>
    <m/>
    <m/>
    <m/>
    <m/>
    <m/>
    <s v="Management Janji"/>
    <s v="2026-08-02 13:00:00 | Nama PIC : Syaiful  No HP : 081555916848  Alt :   M Janji : 02/08/2026  NoteÃ‚Â :  hubungi terlebih dahulu sebelum kelokasi "/>
    <s v="FCC"/>
    <d v="2026-06-08T10:25:07"/>
    <m/>
    <m/>
    <s v="PS"/>
    <s v="TBU"/>
    <s v="NETMONK"/>
    <n v="20260806"/>
    <s v="Completed"/>
    <s v="- 11_11446;Biaya PSB HSI EBIS Tunai di Depan ~ 11[150000]  - E23015;E23015 ~ ES23 - Perangkat ONT[0]  - E23015~null~44292;E23015||11||Abodemen 0[0]  - E23015~null~E23015_SWONTPREM;SWONTPREM ~ Biaya Sewa ONT Premium ~ E23015[50000]  - E25060;E25060 ~ ES25 "/>
    <s v="INDIBIZ"/>
    <m/>
    <m/>
    <d v="2026-08-06T07:00:00"/>
    <s v="2026-08-02 13:00:00 | Nama PIC : Syaiful  No HP : 081555916848  Alt :   M Janji : 02/08/2026  NoteÃ‚Â :  hubungi terlebih dahulu sebelum kelokasi "/>
    <n v="2026"/>
    <n v="8"/>
    <n v="6"/>
    <d v="2026-08-06T00:00:00"/>
    <n v="-0.29166666666424135"/>
    <x v="0"/>
    <x v="1"/>
  </r>
  <r>
    <n v="2874"/>
    <n v="1002514894"/>
    <n v="3"/>
    <x v="2"/>
    <n v="5"/>
    <s v="KEDIRI"/>
    <s v="NGANJUK"/>
    <s v="GON"/>
    <s v="REG"/>
    <s v="AO"/>
    <s v="NEW SALES"/>
    <s v="1P INET"/>
    <s v="Completed (PS)"/>
    <s v="RBS-Regional 3"/>
    <d v="2026-08-07T14:43:56"/>
    <d v="2026-08-07T16:29:41"/>
    <n v="69360925"/>
    <m/>
    <n v="152628206860"/>
    <s v="BENGKEL WAHYU"/>
    <s v="ODP-GDN-FC/19 FC/D02/19.01"/>
    <s v="WO061174608"/>
    <m/>
    <m/>
    <m/>
    <n v="111.91616999999999"/>
    <n v="-7.5354369999999999"/>
    <s v="|MN02822|MYIA-062005891778/POI/M WAHYUDA PRATAMA/082143164810/ysg69970@gmail.com"/>
    <s v="MYIB_ASSISTANT"/>
    <m/>
    <m/>
    <m/>
    <m/>
    <m/>
    <m/>
    <m/>
    <m/>
    <s v="Management Janji"/>
    <s v="2026-08-08 13:00:00 | Tanggal pemasangan: 08/08/2026 Jam pemasangan : pagi / siang Info Tambahan : Hubungi pelanggan dulu sebelum ke lokasi. terima kasih "/>
    <s v="FCC"/>
    <d v="2026-07-08T14:56:06"/>
    <d v="2026-08-08T13:00:00"/>
    <m/>
    <s v="PS"/>
    <s v="GON"/>
    <s v="NO ADDON"/>
    <n v="20260807"/>
    <s v="Completed"/>
    <s v="HSI Bisnis Promo HUT Telkom PSB 70% - 75 Mbps"/>
    <s v="INDIBIZ"/>
    <m/>
    <m/>
    <d v="2026-08-08T13:00:00"/>
    <s v="2026-08-08 13:00:00 | Tanggal pemasangan: 08/08/2026 Jam pemasangan : pagi / siang Info Tambahan : Hubungi pelanggan dulu sebelum ke lokasi. terima kasih "/>
    <n v="2026"/>
    <n v="8"/>
    <n v="7"/>
    <d v="2026-08-07T00:00:00"/>
    <n v="-1.5416666666642413"/>
    <x v="0"/>
    <x v="7"/>
  </r>
  <r>
    <n v="2875"/>
    <n v="1002508916"/>
    <n v="3"/>
    <x v="7"/>
    <n v="4"/>
    <s v="KUDUS"/>
    <s v="PURWODADI"/>
    <s v="WRO"/>
    <s v="REG"/>
    <s v="AO"/>
    <s v="NEW SALES"/>
    <s v="1P INET"/>
    <s v="102 | FOLLOW UP COMPLETED"/>
    <s v="RBS-Regional 3"/>
    <d v="2026-08-04T15:29:56"/>
    <d v="2026-08-06T13:00:06"/>
    <n v="69358471"/>
    <m/>
    <n v="142509107211"/>
    <s v="SPBU 4458117"/>
    <s v="ODP-WRO-FK/024 FK/D05/024.01"/>
    <s v="WO060912545"/>
    <m/>
    <m/>
    <m/>
    <n v="111.209749"/>
    <n v="-7.1747110000000003"/>
    <s v="|MN01996|MYIA-038676306805/POI/Yusuf Agus Mulyono/087833124062/spbu4458117tlogotirto@gmail.com"/>
    <s v="MYIB_ASSISTANT"/>
    <m/>
    <m/>
    <m/>
    <m/>
    <m/>
    <m/>
    <m/>
    <m/>
    <s v="Management Janji"/>
    <s v="2026-08-05 13:00:00 | M Janji : (05/08/2026) jam Pasang pagi / siang  Note : hubungi pelanggan jika ingin kelokasi"/>
    <s v="FCC"/>
    <d v="2026-04-08T15:40:01"/>
    <d v="2026-08-05T13:00:00"/>
    <m/>
    <s v="REVOKE"/>
    <s v="WRO"/>
    <s v="NO ADDON"/>
    <m/>
    <s v="Follow Up Revoke Completed, New Order ID : SC1002512304"/>
    <s v="HSI Bisnis Promo HUT Telkom PSB 70% - 100 Mbps"/>
    <s v="INDIBIZ"/>
    <m/>
    <m/>
    <d v="2026-08-05T13:00:00"/>
    <s v="2026-08-05 13:00:00 | M Janji : (05/08/2026) jam Pasang pagi / siang  Note : hubungi pelanggan jika ingin kelokasi"/>
    <m/>
    <m/>
    <m/>
    <e v="#NUM!"/>
    <e v="#NUM!"/>
    <x v="1"/>
    <x v="3"/>
  </r>
  <r>
    <n v="2876"/>
    <n v="1002526658"/>
    <n v="3"/>
    <x v="2"/>
    <n v="5"/>
    <s v="KEDIRI"/>
    <s v="KEDIRI"/>
    <s v="PPR"/>
    <s v="REG"/>
    <s v="AO"/>
    <s v="NEW SALES"/>
    <s v="1P INET"/>
    <s v="Completed (PS)"/>
    <s v="RBS-Regional 3"/>
    <d v="2026-08-14T14:40:56"/>
    <d v="2026-08-16T14:19:38"/>
    <n v="69366150"/>
    <m/>
    <n v="152652209192"/>
    <s v="BUMDES PEHKULON"/>
    <s v="ODP-PPR-FE/21 FE/D03/21.01"/>
    <s v="WO061755638"/>
    <m/>
    <m/>
    <m/>
    <n v="112.0745349"/>
    <n v="-7.7282510999999996"/>
    <s v="MD|MYDB-20260814265351|DN00001/MN00968|BUMDES PEHKULON|08128536082"/>
    <s v="MYDIGIBIZPARTNER"/>
    <m/>
    <m/>
    <m/>
    <m/>
    <m/>
    <m/>
    <m/>
    <m/>
    <s v="Management Janji"/>
    <s v="2026-08-15 15:00:00 | Nama PIC : Mujiati No HP : 08128536082 Alt :  M Janji : 15 Augustus 2026 Jam Pasang : 08.00 - 13:00  NoteÃ‚Â :  hubungi terlebih dahulu sebelum kelokasi"/>
    <s v="FCC"/>
    <s v="14-08-2026 14:55:03"/>
    <d v="2026-08-15T15:00:00"/>
    <m/>
    <s v="PS"/>
    <s v="PPR"/>
    <s v="NO ADDON"/>
    <n v="20260816"/>
    <s v="Completed"/>
    <s v="HSI Bisnis Promo HUT Telkom PSB 70% - 150 Mbps"/>
    <s v="INDIBIZ"/>
    <m/>
    <m/>
    <d v="2026-08-15T15:00:00"/>
    <s v="2026-08-15 15:00:00 | Nama PIC : Mujiati No HP : 08128536082 Alt :  M Janji : 15 Augustus 2026 Jam Pasang : 08.00 - 13:00  NoteÃ‚Â :  hubungi terlebih dahulu sebelum kelokasi"/>
    <n v="2026"/>
    <n v="8"/>
    <n v="16"/>
    <d v="2026-08-16T00:00:00"/>
    <n v="0.375"/>
    <x v="0"/>
    <x v="5"/>
  </r>
  <r>
    <n v="2877"/>
    <n v="1002514933"/>
    <n v="3"/>
    <x v="0"/>
    <n v="5"/>
    <s v="KUPANG"/>
    <s v="KUPANG"/>
    <s v="KPN"/>
    <s v="REG"/>
    <s v="AO"/>
    <s v="NEW SALES"/>
    <s v="1P INET"/>
    <s v="98 | OSS - CANCEL COMPLETE"/>
    <s v="RBS-Regional 3"/>
    <d v="2026-08-07T14:55:56"/>
    <d v="2026-08-12T08:19:59"/>
    <n v="69360915"/>
    <m/>
    <n v="172502311393"/>
    <s v="CAFE KOPI &amp; TEH"/>
    <s v="ODP-KPN-FGC/47 FGC/D03/47.01"/>
    <s v="WO061176129"/>
    <m/>
    <m/>
    <m/>
    <n v="123.6068441"/>
    <n v="-10.164740699999999"/>
    <s v="|MN01740|MYIA-088289623326/POI/Dr.ARLEY SADRA TELUSSA/081216010785/saver_edybria@yahoo.co.id"/>
    <s v="MYIB_ASSISTANT"/>
    <m/>
    <m/>
    <m/>
    <m/>
    <m/>
    <m/>
    <m/>
    <m/>
    <s v="Management Janji"/>
    <s v="2026-08-08 13:00:00 | Tanggal pemasangan: 08/08/2026 Jam pemasangan : pagi / siang Info Tambahan : Hubungi pelanggan dulu sebelum ke lokasi. terima kasih "/>
    <s v="FCC"/>
    <d v="2026-07-08T15:25:38"/>
    <d v="2026-08-08T13:00:00"/>
    <s v="Kendala Lainnya"/>
    <s v="CANCEL"/>
    <s v="KPN"/>
    <s v="NO ADDON"/>
    <m/>
    <s v="Cancel Completed"/>
    <s v="HSI Bisnis Basic Promo HUT Telkom PSB 70% - 75 Mbps"/>
    <s v="INDIBIZ"/>
    <m/>
    <m/>
    <d v="2026-08-08T13:00:00"/>
    <s v="2026-08-08 13:00:00 | Tanggal pemasangan: 08/08/2026 Jam pemasangan : pagi / siang Info Tambahan : Hubungi pelanggan dulu sebelum ke lokasi. terima kasih "/>
    <m/>
    <m/>
    <m/>
    <e v="#NUM!"/>
    <e v="#NUM!"/>
    <x v="1"/>
    <x v="33"/>
  </r>
  <r>
    <n v="2878"/>
    <n v="1002519984"/>
    <n v="3"/>
    <x v="6"/>
    <n v="5"/>
    <s v="SIDOARJO"/>
    <s v="INNER - JATIM TIMUR"/>
    <s v="SDA"/>
    <s v="REG"/>
    <s v="AO"/>
    <s v="NEW SALES"/>
    <m/>
    <s v="Completed (PS)"/>
    <s v="RBS-Regional 3"/>
    <d v="2026-08-11T13:49:33"/>
    <d v="2026-08-12T22:19:25"/>
    <n v="69363364"/>
    <m/>
    <n v="152316232061"/>
    <s v="ASRAMA PUTRA PONDOK PESANTREN BUMI SHALAWAT"/>
    <s v="ODP-SDA-FDF/52"/>
    <s v="WO061532336"/>
    <m/>
    <m/>
    <m/>
    <n v="112.6644804"/>
    <n v="-7.4511836000000002"/>
    <s v="AMRBS/405529/YULYAN MAHARTA SAVIAR/R3/JATIM TIMUR/WINBACK 2.0 HSI B2B (1:1) 50MBPS 355RB PSB DISC 70%/MUHAMMAD ASRORI /asrorim18@gmail.com"/>
    <s v="Amex"/>
    <m/>
    <m/>
    <m/>
    <m/>
    <m/>
    <m/>
    <m/>
    <m/>
    <s v="Management Janji"/>
    <s v="2026-08-12 15:00:00|Nama PIC : BAPAK ASRORI No HP : 087857648115 Alt :  M Janji : (RABU/12/AGUSTUS/2026) jam Pasang : 09:00 Note : hubungi pelanggan jika ingin kelokasi|40961371|MYDITA"/>
    <s v="FCC"/>
    <d v="2026-11-08T13:55:09"/>
    <d v="2026-08-12T15:00:00"/>
    <m/>
    <s v="PS"/>
    <s v="SDA"/>
    <s v="NO ADDON"/>
    <n v="20260812"/>
    <s v="Completed"/>
    <s v="- 11_11446;Biaya PSB HSI EBIS Tunai di Depan ~ 11[150000]  - SP_NOSS;SP_NOSS ~ Internet NOSS Multispeed Network[0]  - E25060;E25060 ~ ES25 - Paket HSI Bisnis (HSIE) Khusus Winback 2.0[0]  - E25060~null~E25060_UNL;UNL ~ Internet-Link Unlimited Internet Usa"/>
    <s v="INDIBIZ"/>
    <m/>
    <m/>
    <d v="2026-08-12T15:00:00"/>
    <s v="2026-08-12 15:00:00|Nama PIC : BAPAK ASRORI No HP : 087857648115 Alt :  M Janji : (RABU/12/AGUSTUS/2026) jam Pasang : 09:00 Note : hubungi pelanggan jika ingin kelokasi|40961371|MYDITA"/>
    <n v="2026"/>
    <n v="8"/>
    <n v="12"/>
    <d v="2026-08-12T00:00:00"/>
    <n v="-0.625"/>
    <x v="0"/>
    <x v="17"/>
  </r>
  <r>
    <n v="2879"/>
    <n v="1002505456"/>
    <n v="3"/>
    <x v="0"/>
    <n v="5"/>
    <s v="KUPANG"/>
    <s v="MAUMERE"/>
    <s v="LRT"/>
    <s v="REG"/>
    <s v="AO"/>
    <s v="NEW SALES"/>
    <m/>
    <s v="7 | OSS - PROVISIONING ISSUED"/>
    <s v="RBS-Regional 3"/>
    <d v="2026-08-03T08:04:05"/>
    <d v="2026-08-04T13:16:24"/>
    <n v="69357139"/>
    <m/>
    <n v="172509796563"/>
    <s v="CV NUBA DAI for DINAS LINGKUNGAN HIDUP FLOTIM"/>
    <s v="ODP-LRT-FB/18"/>
    <s v="WO060769383"/>
    <m/>
    <m/>
    <m/>
    <n v="123.0187663"/>
    <n v="-8.3132269000000001"/>
    <s v="IBCARE-PI|CV NUBA DAI for DINAS LINGKUNGAN HIDUP FLOTIM|MC40287|082236911649|ddlhflotim@gmail.com|INDIBIZ 100 Mbps"/>
    <s v="Sales Force DBS"/>
    <m/>
    <m/>
    <m/>
    <m/>
    <m/>
    <m/>
    <m/>
    <m/>
    <s v="Management Janji"/>
    <s v="2026-08-04 08:00:00|Tanggal pemasangan: 04/08/2026 Jam pemasangan : pagi / siang Info Tambahan : Hubungi pelanggan dulu sebelum ke lokasi. terima kasih |40961370|MYDITA"/>
    <s v="FCC"/>
    <d v="2026-03-08T08:10:26"/>
    <d v="2026-08-04T08:00:00"/>
    <m/>
    <s v="PI"/>
    <s v="LRT"/>
    <s v="NETMONK"/>
    <m/>
    <s v="Provisioning Issued"/>
    <s v="- 11_11446;Biaya PSB HSI EBIS Tunai di Depan ~ 11[150000]  - SP_NOSS;SP_NOSS ~ Internet NOSS Multispeed Network[0]  - SP_NOSS;SP_NOSS ~ Internet NOSS Multispeed Network[0]  - E25060;E25060 ~ ES25 - Paket HSI Bisnis (HSIE) Khusus Winback 2.0[0]  - E25060~n"/>
    <s v="INDIBIZ"/>
    <m/>
    <m/>
    <d v="2026-08-04T08:00:00"/>
    <s v="2026-08-04 08:00:00|Tanggal pemasangan: 04/08/2026 Jam pemasangan : pagi / siang Info Tambahan : Hubungi pelanggan dulu sebelum ke lokasi. terima kasih |40961370|MYDITA"/>
    <m/>
    <m/>
    <m/>
    <e v="#NUM!"/>
    <e v="#NUM!"/>
    <x v="1"/>
    <x v="22"/>
  </r>
  <r>
    <n v="2880"/>
    <n v="1002518821"/>
    <n v="3"/>
    <x v="3"/>
    <n v="4"/>
    <s v="PURWOKERTO"/>
    <s v="PURWOKERTO"/>
    <s v="PWT"/>
    <s v="REG"/>
    <s v="AO"/>
    <s v="NEW SALES"/>
    <s v="1P INET"/>
    <s v="102 | FOLLOW UP COMPLETED"/>
    <s v="RBS-Regional 3"/>
    <d v="2026-08-11T08:16:57"/>
    <d v="2026-08-13T13:07:58"/>
    <n v="69362850"/>
    <m/>
    <n v="146303609793"/>
    <s v="NAYYARA PROJECT"/>
    <s v="ODP-PWT-FDD/074 FDD/D07/074.01"/>
    <s v="WO061461885"/>
    <m/>
    <m/>
    <m/>
    <n v="109.211997"/>
    <n v="-7.4127739999999998"/>
    <s v="|MC00213|MYIA-078416611205/POI/FARHATUN NI&amp; 39;MAH WULANDA/085726802885/gibstore65@gmail.com"/>
    <s v="MYIB_ASSISTANT"/>
    <m/>
    <m/>
    <m/>
    <m/>
    <m/>
    <m/>
    <m/>
    <m/>
    <s v="Management Janji"/>
    <s v="2026-08-12 08:00:00 | Tanggal pemasangan: 12/08/2026 Jam pemasangan : pagi Info Tambahan : Hubungi pelanggan dulu sebelum ke lokasi terima kasih."/>
    <s v="FCC"/>
    <d v="2026-11-08T08:40:11"/>
    <d v="2026-08-12T08:00:00"/>
    <s v="Kendala Teknik"/>
    <s v="REVOKE"/>
    <s v="PWT"/>
    <s v="NO ADDON"/>
    <m/>
    <s v="Follow Up Revoke Completed, New Order ID : SC1002524181"/>
    <s v="HSI Bisnis Promo HUT Telkom PSB 70% - 150 Mbps"/>
    <s v="INDIBIZ"/>
    <m/>
    <m/>
    <d v="2026-08-12T08:00:00"/>
    <s v="2026-08-12 08:00:00 | Tanggal pemasangan: 12/08/2026 Jam pemasangan : pagi Info Tambahan : Hubungi pelanggan dulu sebelum ke lokasi terima kasih."/>
    <m/>
    <m/>
    <m/>
    <e v="#NUM!"/>
    <e v="#NUM!"/>
    <x v="1"/>
    <x v="3"/>
  </r>
  <r>
    <n v="2881"/>
    <n v="1002530586"/>
    <n v="3"/>
    <x v="0"/>
    <n v="5"/>
    <s v="MATARAM"/>
    <s v="LOMBOK TIMUR UTARA"/>
    <s v="SEL"/>
    <s v="REG"/>
    <s v="AO"/>
    <s v="NEW SALES"/>
    <s v="1P INET"/>
    <s v="MIE - SEND SURVEY"/>
    <s v="RBS-Regional 3"/>
    <d v="2026-08-17T10:32:56"/>
    <d v="2026-08-17T10:34:01"/>
    <n v="69367911"/>
    <m/>
    <n v="172619203277"/>
    <s v="Toko Sukiman"/>
    <s v="ODP-SEL-FAW/34 FAW/D01/34.01"/>
    <s v="WO061916441"/>
    <m/>
    <m/>
    <m/>
    <n v="116.49666678160401"/>
    <n v="-8.6330243229085308"/>
    <s v="MD|MYDB-20260817265803|SC00001/MC00149|Toko Sukiman|087744563778"/>
    <s v="MYDIGIBIZPARTNER"/>
    <m/>
    <m/>
    <m/>
    <m/>
    <m/>
    <m/>
    <m/>
    <m/>
    <s v="Management Janji"/>
    <s v="2026-08-18 15:00:00 | Nama : BP MUHAMMAD SUKIMAN AZMY No Hp : 087744563778 No Alt :  Tgl Pemasangan : 18 Agustus 2026 Interval : SIANG Note : Hubungi pelanggan terlebih dahulu"/>
    <s v="FCC"/>
    <s v="17-08-2026 10:39:55"/>
    <d v="2026-08-18T15:00:00"/>
    <m/>
    <s v="SURVEY_NEW_MANJA"/>
    <s v="SEL"/>
    <s v="NO ADDON"/>
    <m/>
    <s v="MIE - SEND SURVEY"/>
    <s v="HSI Bisnis Promo HUT Telkom PSB 70% - 150 Mbps"/>
    <s v="INDIBIZ"/>
    <m/>
    <m/>
    <d v="2026-08-18T15:00:00"/>
    <s v="2026-08-18 15:00:00 | Nama : BP MUHAMMAD SUKIMAN AZMY No Hp : 087744563778 No Alt :  Tgl Pemasangan : 18 Agustus 2026 Interval : SIANG Note : Hubungi pelanggan terlebih dahulu"/>
    <m/>
    <m/>
    <m/>
    <e v="#NUM!"/>
    <e v="#NUM!"/>
    <x v="1"/>
    <x v="9"/>
  </r>
  <r>
    <n v="2882"/>
    <n v="1002517597"/>
    <n v="3"/>
    <x v="6"/>
    <n v="5"/>
    <s v="SIDOARJO"/>
    <s v="INNER - JATIM TIMUR"/>
    <s v="KRN"/>
    <s v="REG"/>
    <s v="AO"/>
    <s v="NEW SALES"/>
    <s v="1P INET"/>
    <s v="OSS - FALLOUT"/>
    <s v="RBS-Regional 3"/>
    <d v="2026-08-10T12:10:57"/>
    <d v="2026-08-11T20:22:13"/>
    <n v="69362385"/>
    <m/>
    <n v="152331251002"/>
    <s v="SPBU 55.612.72"/>
    <s v="ODP-KRN-FH/73 FH/D08/73.01"/>
    <s v="WO061385525"/>
    <m/>
    <m/>
    <m/>
    <n v="112.588529326021"/>
    <n v="-7.4021370804800402"/>
    <s v="MD|MYDB-20260807264621|DN00001/MN01211|SPBU 55.612.72|08983463624"/>
    <s v="MYDIGIBIZPARTNER"/>
    <m/>
    <m/>
    <m/>
    <m/>
    <m/>
    <m/>
    <m/>
    <m/>
    <s v="Management Janji"/>
    <s v="2026-08-11 13:00:00 | Nama PIC : Bapak Mashuri No HP : 08983463624 Alt : - M Janji : 11/08/2026 Jam Pasang : 08.00 - 13:00  NoteÃ‚Â :  hubungi terlebih dahulu sebelum kelokasi"/>
    <s v="FCC"/>
    <d v="2026-10-08T12:39:53"/>
    <d v="2026-08-11T13:00:00"/>
    <s v="Kendala Pelanggan"/>
    <s v="FO_WFM"/>
    <s v="KRN"/>
    <s v="NO ADDON"/>
    <m/>
    <s v="Provisioning Failed|WFM|INF009025589|PGP_-7.447758,112.6963126_REVOKE ORDER"/>
    <s v="HSI Bisnis Promo HUT Telkom PSB 70% - 100 Mbps"/>
    <s v="INDIBIZ"/>
    <m/>
    <m/>
    <d v="2026-08-11T13:00:00"/>
    <s v="2026-08-11 13:00:00 | Nama PIC : Bapak Mashuri No HP : 08983463624 Alt : - M Janji : 11/08/2026 Jam Pasang : 08.00 - 13:00  NoteÃ‚Â :  hubungi terlebih dahulu sebelum kelokasi"/>
    <m/>
    <m/>
    <m/>
    <e v="#NUM!"/>
    <e v="#NUM!"/>
    <x v="1"/>
    <x v="17"/>
  </r>
  <r>
    <n v="2883"/>
    <n v="1002512723"/>
    <n v="3"/>
    <x v="1"/>
    <n v="5"/>
    <s v="MADURA"/>
    <s v="BANGKALAN"/>
    <s v="SPG"/>
    <s v="REG"/>
    <s v="AO"/>
    <s v="NEW SALES"/>
    <m/>
    <s v="Completed (PS)"/>
    <s v="RBS-Regional 3"/>
    <d v="2026-08-06T14:41:46"/>
    <d v="2026-08-06T16:24:31"/>
    <n v="69298559"/>
    <m/>
    <n v="152434913491"/>
    <s v="TOKO AL BAROKAH 5"/>
    <s v="ODP-SPG-FS/62"/>
    <s v="WO061087614"/>
    <m/>
    <m/>
    <m/>
    <n v="113.209640110584"/>
    <n v="-7.06344143783154"/>
    <s v="|MN02600|TOKO AL BAROKAH 5/SATUMAN/+6287750023016/rifashooting@gmail.com/HSI Bisnis Promo Spesial Hari Kartini (1:1) 50 Mbps (Rp 355.000) PSB Rp 150.000"/>
    <s v="Sales Force DBS"/>
    <m/>
    <m/>
    <m/>
    <m/>
    <m/>
    <m/>
    <m/>
    <m/>
    <s v="Management Janji"/>
    <s v="2026-08-05 08:00:00|M Janji : 5 agustus 2026  jam Pasang : pagi   Note : hubungi pelanggan jika ingin kelokasi  |MU1366|MYDITA"/>
    <s v="FCC"/>
    <d v="2026-06-08T14:55:39"/>
    <m/>
    <m/>
    <s v="PS"/>
    <s v="SPG"/>
    <s v="NO ADDON"/>
    <n v="20260806"/>
    <s v="Completed"/>
    <s v="- 11_11446;Biaya PSB HSI EBIS Tunai di Depan ~ 11[150000]  - E23015;E23015 ~ ES23 - Perangkat ONT[0]  - E23015~null~44292;E23015||11||Abodemen 0[0]  - E23015~null~E23015_SWONT;SWONT ~ Biaya Sewa ONT ~ E23015[30000]  - E25060;E25060 ~ ES25 - Paket HSI Bisn"/>
    <s v="INDIBIZ"/>
    <m/>
    <m/>
    <d v="2026-08-06T07:00:00"/>
    <s v="2026-08-05 08:00:00|M Janji : 5 agustus 2026  jam Pasang : pagi   Note : hubungi pelanggan jika ingin kelokasi  |MU1366|MYDITA"/>
    <n v="2026"/>
    <n v="8"/>
    <n v="6"/>
    <d v="2026-08-06T00:00:00"/>
    <n v="-0.29166666666424135"/>
    <x v="0"/>
    <x v="1"/>
  </r>
  <r>
    <n v="2884"/>
    <n v="1002524201"/>
    <n v="3"/>
    <x v="4"/>
    <n v="4"/>
    <s v="PEKALONGAN"/>
    <s v="SLAWI"/>
    <s v="ADW"/>
    <s v="REG"/>
    <s v="AO"/>
    <s v="NEW SALES"/>
    <s v="1P INET"/>
    <s v="102 | FOLLOW UP COMPLETED"/>
    <s v="RBS-Regional 3"/>
    <d v="2026-08-13T13:11:56"/>
    <d v="2026-08-14T14:37:05"/>
    <n v="69365129"/>
    <m/>
    <n v="146282105551"/>
    <s v="PT. SEKARJATI (SPBU MINDAKA)"/>
    <s v="ODP-ADW-FF/011 FF/D01/011.01"/>
    <s v="WO061665478"/>
    <m/>
    <m/>
    <m/>
    <n v="109.1869793"/>
    <n v="-6.9246688999999897"/>
    <s v="|MN00292|MYIA-097157995104/POI/Hadi Sucipto/085700873963/pt.sekarjati10@gmail.com"/>
    <s v="MYIB_ASSISTANT"/>
    <m/>
    <m/>
    <m/>
    <m/>
    <m/>
    <m/>
    <m/>
    <m/>
    <s v="Management Janji"/>
    <s v="2026-08-14 13:00:00 | M Janji : (14 AGUSTUS 2026) jam Pasang : siang Note : hubungi pelanggan jika ingin kelokasi"/>
    <s v="FCC"/>
    <s v="13-08-2026 13:25:44"/>
    <d v="2026-08-14T13:00:00"/>
    <m/>
    <s v="REVOKE"/>
    <s v="ADW"/>
    <s v="NO ADDON"/>
    <m/>
    <s v="Follow Up Revoke Completed, New Order ID : SC1002526624"/>
    <s v="HSI Bisnis Promo HUT Telkom PSB 70% - 100 Mbps"/>
    <s v="INDIBIZ"/>
    <m/>
    <m/>
    <d v="2026-08-14T13:00:00"/>
    <s v="2026-08-14 13:00:00 | M Janji : (14 AGUSTUS 2026) jam Pasang : siang Note : hubungi pelanggan jika ingin kelokasi"/>
    <m/>
    <m/>
    <m/>
    <e v="#NUM!"/>
    <e v="#NUM!"/>
    <x v="1"/>
    <x v="3"/>
  </r>
  <r>
    <n v="2885"/>
    <n v="1002509461"/>
    <n v="3"/>
    <x v="1"/>
    <n v="5"/>
    <s v="SBY UTARA"/>
    <s v="GRESIK"/>
    <s v="GSK"/>
    <s v="REG"/>
    <s v="AO"/>
    <s v="NEW SALES"/>
    <s v="1P INET"/>
    <s v="Completed (PS)"/>
    <s v="RBS-Regional 3"/>
    <d v="2026-08-04T19:13:56"/>
    <d v="2026-08-06T20:12:38"/>
    <n v="69358706"/>
    <m/>
    <n v="152421262123"/>
    <s v="STATION CAFE"/>
    <s v="ODP-GSK-FR/116 FR/D11/116.01"/>
    <s v="WO060933190"/>
    <m/>
    <m/>
    <m/>
    <n v="112.61888321489"/>
    <n v="-7.1527763423517303"/>
    <s v="MD|MYDB-20260804264322|DN00001/MN00018|STATION CAFE|088991685063"/>
    <s v="MYDIGIBIZPARTNER"/>
    <m/>
    <m/>
    <m/>
    <m/>
    <m/>
    <m/>
    <m/>
    <m/>
    <s v="Management Janji"/>
    <s v="2026-08-06 15:00:00 | Nama : BU INDAH  No Hp : 088991685063  No Alt : 085842893927 Tgl Pemasangan : 05 Agustus 2026 Interval : SIANG Note : Hubungi pelanggan terlebih dahulu"/>
    <s v="FCC"/>
    <d v="2026-04-08T19:25:12"/>
    <d v="2026-08-06T15:00:00"/>
    <m/>
    <s v="PS"/>
    <s v="GSK"/>
    <s v="NO ADDON"/>
    <n v="20260806"/>
    <s v="Completed"/>
    <s v="HSI Bisnis Basic Promo HUT Telkom PSB 70% - 50 Mbps"/>
    <s v="INDIBIZ"/>
    <m/>
    <m/>
    <d v="2026-08-06T15:00:00"/>
    <s v="2026-08-06 15:00:00 | Nama : BU INDAH  No Hp : 088991685063  No Alt : 085842893927 Tgl Pemasangan : 05 Agustus 2026 Interval : SIANG Note : Hubungi pelanggan terlebih dahulu"/>
    <n v="2026"/>
    <n v="8"/>
    <n v="6"/>
    <d v="2026-08-06T00:00:00"/>
    <n v="-0.625"/>
    <x v="0"/>
    <x v="15"/>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m/>
    <m/>
    <x v="3"/>
    <x v="3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78">
  <r>
    <n v="1"/>
    <n v="1002521730"/>
    <n v="3"/>
    <x v="0"/>
    <n v="5"/>
    <s v="MATARAM"/>
    <s v="SUMBAWA"/>
    <s v="SBW"/>
    <s v="REG"/>
    <s v="AO"/>
    <x v="0"/>
    <s v="1P INET"/>
    <s v="Completed (PS)"/>
    <s v="RBS-Regional 3"/>
    <d v="2026-08-12T11:13:56"/>
    <d v="2026-08-13T13:46:57"/>
    <n v="69364041"/>
    <m/>
    <n v="172606792157"/>
    <s v="SPBU 5484312 LABUHAN BADAS"/>
    <s v="ODP-SBW-FAA/72 FAA/D10/72.01"/>
    <s v="WO061569026"/>
    <m/>
    <m/>
    <m/>
    <n v="117.379958108067"/>
    <n v="-8.4718363890345696"/>
    <s v="MD|MYDB-20260812265048|DN00001/MN01576|SPBU 5484312 LABUHAN BADAS|081909020111"/>
    <s v="MYDIGIBIZPARTNER"/>
    <m/>
    <m/>
    <m/>
    <m/>
    <m/>
    <m/>
    <m/>
    <m/>
    <s v="Management Janji"/>
    <s v="2026-08-13 08:00:00 |  M Janji : (13/AGUSTUS/2026) jam Pasang : 09:00 Note : hubungi pelanggan jika ingin kelokasi"/>
    <s v="FCC"/>
    <d v="2026-12-08T11:39:52"/>
    <d v="2026-08-13T08:00:00"/>
    <m/>
    <s v="PS"/>
    <s v="SBW"/>
    <s v="NO ADDON"/>
    <n v="20260813"/>
    <s v="Completed"/>
    <s v="HSI Bisnis Promo HUT Telkom PSB 70% - 75 Mbps"/>
    <s v="INDIBIZ"/>
    <m/>
    <m/>
    <d v="2026-08-13T08:00:00"/>
    <s v="2026-08-13 08:00:00 |  M Janji : (13/AGUSTUS/2026) jam Pasang : 09:00 Note : hubungi pelanggan jika ingin kelokasi"/>
    <n v="2026"/>
    <n v="8"/>
    <n v="13"/>
    <d v="2026-08-13T00:00:00"/>
    <n v="-0.33333333333575865"/>
    <x v="0"/>
  </r>
  <r>
    <n v="2"/>
    <n v="1002518863"/>
    <n v="3"/>
    <x v="1"/>
    <n v="5"/>
    <s v="MADURA"/>
    <s v="BANGKALAN"/>
    <s v="BKL"/>
    <s v="REG"/>
    <s v="AO"/>
    <x v="0"/>
    <m/>
    <s v="MIA - INVALID SURVEY"/>
    <s v="RBS-Regional 3"/>
    <d v="2026-08-11T08:36:24"/>
    <d v="2026-08-12T19:25:51"/>
    <n v="69362884"/>
    <m/>
    <n v="152435222711"/>
    <s v="SPBU PETEMON"/>
    <s v="ODP-BKL-FAZ/48"/>
    <s v="WO061563986"/>
    <m/>
    <m/>
    <m/>
    <n v="112.72248449999999"/>
    <n v="-7.1712109000000002"/>
    <s v="|MN02600|/SPBU PETEMON/H. ABDURRAHMAN SOLEH/0811330651/spbu5469111@gmail.com/HSI Bisnis Promo HUT Telkom (1:1) 50 Mbps (Rp 355.000) PSB Rp 150.000/"/>
    <s v="Sales Force DBS"/>
    <m/>
    <m/>
    <m/>
    <m/>
    <m/>
    <m/>
    <m/>
    <m/>
    <s v="Management Janji"/>
    <s v="2026-08-13 08:00:00| M Janji : (13/AGUSTUS/2026) jam Pasang : 09:00 Note : hubungi pelanggan jika ingin kelokasi|40900827|MYDITA"/>
    <s v="FCC"/>
    <d v="2026-11-08T08:40:11"/>
    <d v="2026-08-13T08:00:00"/>
    <m/>
    <s v="SURVEY_NEW_MANJA"/>
    <s v="BKL"/>
    <s v="NO ADDON"/>
    <m/>
    <s v="MIE - INVALID SURVEY - Kendala Jalur/Rute Tarikan"/>
    <s v="- 11_11446;Biaya PSB HSI EBIS Tunai di Depan ~ 11[150000]  - SP_NOSS;SP_NOSS ~ Internet NOSS Multispeed Network[0]  - SP_NOSS;SP_NOSS ~ Internet NOSS Multispeed Network[0]  - E23015;E23015 ~ ES23 - Perangkat ONT[0]  - E23015~null~44292;E23015||11||Abodeme"/>
    <s v="INDIBIZ"/>
    <m/>
    <m/>
    <d v="2026-08-13T08:00:00"/>
    <s v="2026-08-13 08:00:00| M Janji : (13/AGUSTUS/2026) jam Pasang : 09:00 Note : hubungi pelanggan jika ingin kelokasi|40900827|MYDITA"/>
    <m/>
    <m/>
    <m/>
    <e v="#NUM!"/>
    <e v="#NUM!"/>
    <x v="1"/>
  </r>
  <r>
    <n v="3"/>
    <n v="1002511325"/>
    <n v="3"/>
    <x v="2"/>
    <n v="5"/>
    <s v="KEDIRI"/>
    <s v="TRENGGALEK"/>
    <s v="DRN"/>
    <s v="REG"/>
    <s v="AO"/>
    <x v="0"/>
    <s v="1P INET"/>
    <s v="Completed (PS)"/>
    <s v="RBS-Regional 3"/>
    <d v="2026-08-05T18:46:56"/>
    <d v="2026-08-06T15:45:06"/>
    <n v="69359485"/>
    <m/>
    <n v="152638204277"/>
    <s v="SPBU KRANDING POGALAN"/>
    <s v="ODP-DRN-FD/05 FD/D01/05.01"/>
    <s v="WO061023499"/>
    <m/>
    <m/>
    <m/>
    <n v="111.763418474533"/>
    <n v="-8.1063936560634104"/>
    <s v="|MN00418|MYIA-076787280421/POI/ARI SUNYOTO/085335590000/arisunyoto1@gmail.com"/>
    <s v="MYIB_ASSISTANT"/>
    <m/>
    <m/>
    <m/>
    <m/>
    <m/>
    <m/>
    <m/>
    <m/>
    <s v="Management Janji"/>
    <s v="2026-08-06 15:00:00 | M Janji : (06/08/2026) jam Pasang pagi / siang  Note : hubungi pelanggan jika ingin kelokasi"/>
    <s v="FCC"/>
    <d v="2026-05-08T18:54:57"/>
    <d v="2026-08-06T15:00:00"/>
    <m/>
    <s v="PS"/>
    <s v="DRN"/>
    <s v="NO ADDON"/>
    <n v="20260806"/>
    <s v="Completed"/>
    <s v="HSI Bisnis Promo HUT Telkom PSB 70% - 50 Mbps"/>
    <s v="INDIBIZ"/>
    <m/>
    <m/>
    <d v="2026-08-06T15:00:00"/>
    <s v="2026-08-06 15:00:00 | M Janji : (06/08/2026) jam Pasang pagi / siang  Note : hubungi pelanggan jika ingin kelokasi"/>
    <n v="2026"/>
    <n v="8"/>
    <n v="6"/>
    <d v="2026-08-06T00:00:00"/>
    <n v="-0.625"/>
    <x v="0"/>
  </r>
  <r>
    <n v="4"/>
    <n v="1002506693"/>
    <n v="3"/>
    <x v="3"/>
    <n v="4"/>
    <s v="PURWOKERTO"/>
    <s v="CILACAP"/>
    <s v="KRY"/>
    <s v="REG"/>
    <s v="AO"/>
    <x v="0"/>
    <s v="1P INET"/>
    <s v="Completed (PS)"/>
    <s v="RBS-Regional 3"/>
    <d v="2026-08-04T07:32:56"/>
    <d v="2026-08-04T13:06:52"/>
    <n v="69357861"/>
    <m/>
    <n v="143385101104"/>
    <s v="SD NEGERI 1 PAGUBUGAN"/>
    <s v="ODP-KRY-FF/058 FF/D04/058.01"/>
    <s v="WO060846976"/>
    <m/>
    <m/>
    <m/>
    <n v="109.313632"/>
    <n v="-7.6915800000000001"/>
    <s v="|MC00213|MYIA-005342094390/POI/ROMIYATUN/085328416182/buromiyatun@gmail.com"/>
    <s v="MYIB_ASSISTANT"/>
    <m/>
    <m/>
    <m/>
    <m/>
    <m/>
    <m/>
    <m/>
    <m/>
    <s v="Management Janji"/>
    <s v="2026-08-05 08:00:00 | Nama PIC: bu romiyatun Notel: 085328416182 Alt: -  Tanggal: 5/8/2026 Jam Pasang: Pagi Note: Hubungi sebelum ke lokasi, terimakasih. "/>
    <s v="FCC"/>
    <d v="2026-04-08T07:40:08"/>
    <d v="2026-08-05T08:00:00"/>
    <m/>
    <s v="PS"/>
    <s v="KRY"/>
    <s v="NO ADDON"/>
    <n v="20260804"/>
    <s v="Completed"/>
    <s v="HSI Bisnis Promo HUT Telkom PSB 70% - 50 Mbps"/>
    <s v="INDIBIZ"/>
    <m/>
    <m/>
    <d v="2026-08-05T08:00:00"/>
    <s v="2026-08-05 08:00:00 | Nama PIC: bu romiyatun Notel: 085328416182 Alt: -  Tanggal: 5/8/2026 Jam Pasang: Pagi Note: Hubungi sebelum ke lokasi, terimakasih. "/>
    <n v="2026"/>
    <n v="8"/>
    <n v="4"/>
    <d v="2026-08-04T00:00:00"/>
    <n v="-1.3333333333357587"/>
    <x v="0"/>
  </r>
  <r>
    <n v="5"/>
    <n v="1002526272"/>
    <n v="3"/>
    <x v="0"/>
    <n v="5"/>
    <s v="MATARAM"/>
    <s v="BIMA"/>
    <s v="BIM"/>
    <s v="REG"/>
    <s v="AO"/>
    <x v="0"/>
    <s v="1P INET"/>
    <s v="7 | OSS - PROVISIONING ISSUED"/>
    <s v="RBS-Regional 3"/>
    <d v="2026-08-14T11:58:56"/>
    <d v="2026-08-15T08:06:27"/>
    <n v="69365970"/>
    <m/>
    <n v="172616801882"/>
    <s v="DIGITAL KREASI NETWORK (Bima)"/>
    <s v="ODP-BIM-FAC/69 FAC/D06/69.01"/>
    <s v="WO061737333"/>
    <m/>
    <m/>
    <m/>
    <n v="118.7327141"/>
    <n v="-8.4568989999999999"/>
    <s v="|MN02760|MYIA-050721007481/POI/Marsya/08212469479/networkdigitalkreasi@gmail.com"/>
    <s v="MYIB_ASSISTANT"/>
    <m/>
    <m/>
    <m/>
    <m/>
    <m/>
    <m/>
    <m/>
    <m/>
    <s v="Management Janji"/>
    <s v="2026-08-15 08:00:00 | M Janji :  15 Agustus 2026 Jam Pasang : Siang Note : hubungi pelanggan jika ingin ke lokasi, terima kasih. "/>
    <s v="FCC"/>
    <s v="14-08-2026 12:09:49"/>
    <d v="2026-08-15T08:00:00"/>
    <m/>
    <s v="PI"/>
    <s v="BIM"/>
    <s v="NO ADDON"/>
    <m/>
    <s v="Provisioning Issued"/>
    <s v="HSI Bisnis Promo HUT Telkom PSB 70% - 50 Mbps"/>
    <s v="INDIBIZ"/>
    <m/>
    <m/>
    <d v="2026-08-15T08:00:00"/>
    <s v="2026-08-15 08:00:00 | M Janji :  15 Agustus 2026 Jam Pasang : Siang Note : hubungi pelanggan jika ingin ke lokasi, terima kasih. "/>
    <m/>
    <m/>
    <m/>
    <e v="#NUM!"/>
    <e v="#NUM!"/>
    <x v="1"/>
  </r>
  <r>
    <n v="6"/>
    <n v="1002529791"/>
    <n v="3"/>
    <x v="2"/>
    <n v="5"/>
    <s v="KEDIRI"/>
    <s v="KEDIRI"/>
    <s v="PAE"/>
    <s v="REG"/>
    <s v="AO"/>
    <x v="0"/>
    <s v="1P INET"/>
    <s v="Completed (PS)"/>
    <s v="RBS-Regional 3"/>
    <d v="2026-08-16T14:37:57"/>
    <d v="2026-08-17T14:50:21"/>
    <n v="69367609"/>
    <m/>
    <n v="152639219501"/>
    <s v="TPQ MI NURUL ISLAM 2"/>
    <s v="ODP-PAE-FU/58 FU/D05/58.01"/>
    <s v="WO061883142"/>
    <m/>
    <m/>
    <m/>
    <n v="112.259882"/>
    <n v="-7.8231719999999996"/>
    <s v="|MC20202|MYIA-072551068938/POI/NUFAL BAIDAWI/08213329613/tpq.nurulislam2929@gmail.com"/>
    <s v="MYIB_ASSISTANT"/>
    <m/>
    <m/>
    <m/>
    <m/>
    <m/>
    <m/>
    <m/>
    <m/>
    <s v="Management Janji"/>
    <s v="2026-08-17 13:00:00 | Tanggal Pemasangan : 17 Agustus 2026 Jam Pemasangan : 08:00 13:00 Info Tambahan : Hubungi pelanggan dulu sebelum ke lokasi terimakasih"/>
    <s v="FCC"/>
    <s v="16-08-2026 14:40:39"/>
    <d v="2026-08-17T13:00:00"/>
    <m/>
    <s v="PS"/>
    <s v="PAE"/>
    <s v="NO ADDON"/>
    <n v="20260817"/>
    <s v="Completed"/>
    <s v="HSI Bisnis PSB 70% - 300 Mbps"/>
    <s v="INDIBIZ"/>
    <m/>
    <m/>
    <d v="2026-08-17T13:00:00"/>
    <s v="2026-08-17 13:00:00 | Tanggal Pemasangan : 17 Agustus 2026 Jam Pemasangan : 08:00 13:00 Info Tambahan : Hubungi pelanggan dulu sebelum ke lokasi terimakasih"/>
    <n v="2026"/>
    <n v="8"/>
    <n v="17"/>
    <d v="2026-08-17T00:00:00"/>
    <n v="-0.54166666666424135"/>
    <x v="0"/>
  </r>
  <r>
    <n v="7"/>
    <n v="1002512289"/>
    <n v="3"/>
    <x v="4"/>
    <n v="4"/>
    <s v="PEKALONGAN"/>
    <s v="BREBES"/>
    <s v="BRB"/>
    <s v="REG"/>
    <s v="AO"/>
    <x v="0"/>
    <m/>
    <s v="Completed (PS)"/>
    <s v="RBS-Regional 3"/>
    <d v="2026-08-06T12:55:33"/>
    <d v="2026-08-06T14:10:11"/>
    <n v="69357257"/>
    <m/>
    <n v="146284106910"/>
    <s v="Yayasan Harapan Umat"/>
    <s v="ODP-BRB-FJ/055"/>
    <s v="WO061070500"/>
    <m/>
    <m/>
    <m/>
    <n v="109.04882600000001"/>
    <n v="-6.857437"/>
    <s v="AMRBS;403095;REG3;BAYU;085100296564;HSI 1S 100MB;535k;PIC 089518687894;harapanumat1990@gmail.com"/>
    <s v="Account Manager"/>
    <m/>
    <m/>
    <m/>
    <m/>
    <m/>
    <m/>
    <m/>
    <m/>
    <s v="Management Janji"/>
    <s v="2026-08-06 08:00:00|M Janji : (06/08/2026)  jam Pasang pagi / siang   Note : hubungi pelanggan jika ingin kelokasi|40981182|MYDITA"/>
    <s v="FCC"/>
    <d v="2026-06-08T13:10:52"/>
    <m/>
    <m/>
    <s v="PS"/>
    <s v="BRB"/>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6T07:00:00"/>
    <s v="2026-08-06 08:00:00|M Janji : (06/08/2026)  jam Pasang pagi / siang   Note : hubungi pelanggan jika ingin kelokasi|40981182|MYDITA"/>
    <n v="2026"/>
    <n v="8"/>
    <n v="6"/>
    <d v="2026-08-06T00:00:00"/>
    <n v="-0.29166666666424135"/>
    <x v="0"/>
  </r>
  <r>
    <n v="8"/>
    <n v="1002504852"/>
    <n v="3"/>
    <x v="0"/>
    <n v="5"/>
    <s v="MATARAM"/>
    <s v="SUMBAWA"/>
    <s v="SBW"/>
    <s v="REG"/>
    <s v="AO"/>
    <x v="0"/>
    <s v="1P INET"/>
    <s v="102 | FOLLOW UP COMPLETED"/>
    <s v="RBS-Regional 3"/>
    <d v="2026-08-01T17:04:56"/>
    <d v="2026-08-03T15:59:28"/>
    <n v="69356869"/>
    <m/>
    <n v="172606791709"/>
    <s v="SMP IT ABU HURAIRAH SUMBAWA"/>
    <s v="ODP-SBW-FBK/12 FBK/D01/12.01"/>
    <s v="WO060673343"/>
    <m/>
    <m/>
    <m/>
    <n v="117.4378584"/>
    <n v="-8.6448596000000002"/>
    <s v="|MN01595|MYIA-082660016797/POI/FIRMAN/087860187055/smpitputra.abhursumbawa@gmail.com"/>
    <s v="MYIB_ASSISTANT"/>
    <m/>
    <m/>
    <m/>
    <m/>
    <m/>
    <m/>
    <m/>
    <m/>
    <s v="Management Janji"/>
    <s v="2026-08-02 15:00:00 | Nama Pic : bp FIRMAN No Hp Pic : 087860187055 No alt : - Jam Pemasangan : siang  Tanggal Pemasangan : 2 Agustus 2026"/>
    <s v="FCC"/>
    <d v="2026-01-08T17:09:58"/>
    <d v="2026-08-02T15:00:00"/>
    <s v="Kendala Lainnya"/>
    <s v="REVOKE"/>
    <s v="SBW"/>
    <s v="NO ADDON"/>
    <m/>
    <s v="Follow Up Revoke Completed, New Order ID : SC1002506451"/>
    <s v="HSI Bisnis Promo HUT Telkom PSB 70% - 50 Mbps"/>
    <s v="INDIBIZ"/>
    <m/>
    <m/>
    <d v="2026-08-02T15:00:00"/>
    <s v="2026-08-02 15:00:00 | Nama Pic : bp FIRMAN No Hp Pic : 087860187055 No alt : - Jam Pemasangan : siang  Tanggal Pemasangan : 2 Agustus 2026"/>
    <m/>
    <m/>
    <m/>
    <e v="#NUM!"/>
    <e v="#NUM!"/>
    <x v="1"/>
  </r>
  <r>
    <n v="9"/>
    <n v="1002507635"/>
    <n v="3"/>
    <x v="3"/>
    <n v="4"/>
    <s v="MAGELANG"/>
    <s v="WONOSOBO"/>
    <s v="WOS"/>
    <s v="REG"/>
    <s v="AO"/>
    <x v="0"/>
    <m/>
    <s v="FCC - HD1A - PROGRESS"/>
    <s v="RBS-Regional 3"/>
    <d v="2026-08-04T11:07:07"/>
    <d v="2026-08-04T11:08:15"/>
    <n v="69358103"/>
    <m/>
    <n v="141373127381"/>
    <s v="The Lakebox"/>
    <m/>
    <m/>
    <m/>
    <m/>
    <m/>
    <n v="109.93055092246"/>
    <n v="-7.26728667952493"/>
    <s v="AMRBS ; 402717 ; AMEX ; WIRA ; TREG3 ; MAGELANG ; 1S HSI BISNIS PROMO 100 Mbps ; RINA 08902506301; Thelakebox.cabin@gmail.com"/>
    <s v="Amex"/>
    <m/>
    <m/>
    <m/>
    <m/>
    <m/>
    <m/>
    <m/>
    <m/>
    <m/>
    <m/>
    <m/>
    <d v="2026-04-08T11:10:54"/>
    <m/>
    <m/>
    <s v="FCC"/>
    <s v="WOS"/>
    <s v="NO ADDON"/>
    <m/>
    <s v="MYDITA RBS - HD1A - PROGRESS"/>
    <s v="- SP_NOSS;SP_NOSS ~ Internet NOSS Multispeed Network[0]  - SP_NOSS;SP_NOSS ~ Internet NOSS Multispeed Network[0]  - E23015;E23015 ~ ES23 - Perangkat ONT[0]  - E23015~null~44292;E23015||11||Abodemen 0[0]  - E23015~null~E23015_SWONTPREM;SWONTPREM ~ Biaya Se"/>
    <s v="INDIBIZ"/>
    <m/>
    <m/>
    <m/>
    <m/>
    <m/>
    <m/>
    <m/>
    <e v="#NUM!"/>
    <e v="#NUM!"/>
    <x v="1"/>
  </r>
  <r>
    <n v="10"/>
    <n v="1002521320"/>
    <n v="3"/>
    <x v="5"/>
    <n v="5"/>
    <s v="SINGARJA"/>
    <s v="KLUNGKUNG"/>
    <s v="SMA"/>
    <s v="REG"/>
    <s v="AO"/>
    <x v="0"/>
    <m/>
    <s v="WAITING AKTIFASI IHLD"/>
    <s v="RBS-Regional 3"/>
    <d v="2026-08-12T09:03:47"/>
    <d v="2026-08-12T18:33:03"/>
    <n v="69358911"/>
    <m/>
    <m/>
    <s v="Lumbung umaluah villa"/>
    <m/>
    <s v="WO061152318"/>
    <m/>
    <m/>
    <m/>
    <n v="115.4341"/>
    <n v="-8.4644999999999992"/>
    <s v="|MN02750|/CP NI NYOMAN SULADRI/082340669469/lumbungumaluah@gmail.com"/>
    <s v="Sales Force DBS"/>
    <m/>
    <m/>
    <m/>
    <m/>
    <m/>
    <m/>
    <m/>
    <m/>
    <s v="Management Janji"/>
    <s v="2026-08-08 15:00:00|Nama PIC : BAPAK KETUT No HP : 082340669469 Alt :  M Janji : (SABTU/8/AGUSTUS/2026) jam Pasang : 09:00 Note : hubungi pelanggan jika ingin kelokasi|40951378|MYDITA"/>
    <s v="FCC"/>
    <d v="2026-12-08T09:10:20"/>
    <d v="2026-08-08T00:00:00"/>
    <m/>
    <s v="UNSC"/>
    <s v="SMA"/>
    <s v="NO ADDON"/>
    <m/>
    <s v="WAITING:  |MYDITA"/>
    <s v="- 11_11446;Biaya PSB HSI EBIS Tunai di Depan ~ 11[150000]  - SP_NOSS;SP_NOSS ~ Internet NOSS Multispeed Network[0]  - E25061;E25061 ~ ES25 - Paket HSI Basic (HSIEF) Khusus Winback 2.0[0]  - E25061~null~E25061_UNL;UNL ~ Internet-Link Unlimited Internet Usa"/>
    <s v="INDIBIZ"/>
    <m/>
    <m/>
    <d v="2026-08-08T15:00:00"/>
    <s v="2026-08-08 15:00:00|Nama PIC : BAPAK KETUT No HP : 082340669469 Alt :  M Janji : (SABTU/8/AGUSTUS/2026) jam Pasang : 09:00 Note : hubungi pelanggan jika ingin kelokasi|40951378|MYDITA"/>
    <m/>
    <m/>
    <m/>
    <e v="#NUM!"/>
    <e v="#NUM!"/>
    <x v="1"/>
  </r>
  <r>
    <n v="11"/>
    <n v="1002528407"/>
    <n v="3"/>
    <x v="2"/>
    <n v="5"/>
    <s v="KEDIRI"/>
    <s v="NGANJUK"/>
    <s v="NJK"/>
    <s v="REG"/>
    <s v="AO"/>
    <x v="0"/>
    <s v="1P INET"/>
    <s v="OSS - FALLOUT"/>
    <s v="RBS-Regional 3"/>
    <d v="2026-08-15T13:58:57"/>
    <d v="2026-08-16T15:06:51"/>
    <n v="69366938"/>
    <m/>
    <n v="152611229897"/>
    <s v="warkop mabar"/>
    <s v="ODP-NJK-FAT/79 FAT/D04/79.01"/>
    <s v="WO061826851"/>
    <m/>
    <m/>
    <m/>
    <n v="112.038092091679"/>
    <n v="-7.5985629036849902"/>
    <s v="MD|MYDB-20260814265419|DC20002/MC20039|warkop mabar|085601244905"/>
    <s v="MYDIGIBIZPARTNER"/>
    <m/>
    <m/>
    <m/>
    <m/>
    <m/>
    <m/>
    <m/>
    <m/>
    <s v="Management Janji"/>
    <s v="2026-08-16 13:00:00 | Nama PIC:  bu siti halimah  No HP:  085601244905 Alt: Tanggal: 16/08/2026 Jam Pasang: Siang Note: Hubungi sebelum ke lokasi, terimakasih.   Info pl sudah dipasang di hari 15/08/2026 jam 10.00 pagi "/>
    <s v="FCC"/>
    <s v="15-08-2026 14:09:43"/>
    <d v="2026-08-16T13:00:00"/>
    <s v="Kendala Pelanggan"/>
    <s v="FO_WFM"/>
    <s v="NJK"/>
    <s v="NO ADDON"/>
    <m/>
    <s v="Provisioning Failed|WFM|INF009054761|PDI_-7.6373633,111.90393_pelanggan doble input"/>
    <s v="HSI Bisnis Promo HUT Telkom PSB 70% - 200 Mbps"/>
    <s v="INDIBIZ"/>
    <m/>
    <m/>
    <d v="2026-08-16T13:00:00"/>
    <s v="2026-08-16 13:00:00 | Nama PIC:  bu siti halimah  No HP:  085601244905 Alt: Tanggal: 16/08/2026 Jam Pasang: Siang Note: Hubungi sebelum ke lokasi, terimakasih.   Info pl sudah dipasang di hari 15/08/2026 jam 10.00 pagi "/>
    <m/>
    <m/>
    <m/>
    <e v="#NUM!"/>
    <e v="#NUM!"/>
    <x v="1"/>
  </r>
  <r>
    <n v="12"/>
    <n v="1002509679"/>
    <n v="3"/>
    <x v="1"/>
    <n v="5"/>
    <s v="SBY UTARA"/>
    <s v="MANYAR"/>
    <s v="MGO"/>
    <s v="DGS"/>
    <s v="AO"/>
    <x v="0"/>
    <m/>
    <s v="Completed (PS)"/>
    <s v="DGS-B2B TREG"/>
    <d v="2026-08-05T09:02:26"/>
    <d v="2026-08-05T17:10:42"/>
    <n v="62190535"/>
    <m/>
    <n v="152413167535"/>
    <s v="INTERNET TAMAN - AREA PUBLIK"/>
    <s v="ODP-DMO-FY/19"/>
    <s v="WO060951653"/>
    <m/>
    <m/>
    <m/>
    <n v="112.7501860445"/>
    <n v="-7.2526344967408898"/>
    <s v="GS SURAMADU/ AM HANIF/ PSB INET INLY 100 MBPS/ INET AREA PUBLIK LOKASI HITECH MALL/ PIC FIKRI 081213131927 DAVIP 082245657000"/>
    <s v="Account Manager"/>
    <m/>
    <m/>
    <m/>
    <m/>
    <m/>
    <m/>
    <m/>
    <m/>
    <s v="Management Janji"/>
    <s v="GS SURAMADU/ AM HANIF/ PSB INET INLY 100 MBPS/ INET AREA PUBLIK LOKASI HITECH MALL/ PIC FIKRI 081213131927 DAVIP 082245657000"/>
    <s v="FCC"/>
    <d v="2026-05-08T09:24:57"/>
    <m/>
    <m/>
    <s v="PS"/>
    <s v="MGO"/>
    <s v="NO ADDON"/>
    <n v="20260805"/>
    <s v="Completed"/>
    <s v="- 11_11450;Biaya PSB Reguler HSI EBIS ~ 11[150000]  - SP_NOSS;SP_NOSS ~ Internet NOSS Multispeed Network[0]  - SP_NOSS;SP_NOSS ~ Internet NOSS Multispeed Network[0]  - E23015;E23015 ~ ES23 - Perangkat ONT[0]  - E23015~null~44292;E23015||11||Abodemen 0[0] "/>
    <s v="INDIBIZ"/>
    <m/>
    <m/>
    <d v="2026-08-05T12:30:00"/>
    <s v="GS SURAMADU/ AM HANIF/ PSB INET INLY 100 MBPS/ INET AREA PUBLIK LOKASI HITECH MALL/ PIC FIKRI 081213131927 DAVIP 082245657000"/>
    <n v="2026"/>
    <n v="8"/>
    <n v="5"/>
    <d v="2026-08-05T00:00:00"/>
    <n v="-0.52083333333575865"/>
    <x v="0"/>
  </r>
  <r>
    <n v="13"/>
    <n v="1002505980"/>
    <n v="3"/>
    <x v="3"/>
    <n v="4"/>
    <s v="PURWOKERTO"/>
    <s v="CILACAP"/>
    <s v="MAN"/>
    <s v="REG"/>
    <s v="AO"/>
    <x v="0"/>
    <s v="1P INET"/>
    <s v="Completed (PS)"/>
    <s v="RBS-Regional 3"/>
    <d v="2026-08-03T12:19:56"/>
    <d v="2026-08-04T14:11:41"/>
    <n v="69357450"/>
    <m/>
    <n v="146391108637"/>
    <s v="ERABLUE TAMAN PORISGADA"/>
    <s v="ODP-MAN-FC/050"/>
    <s v="WO060781113"/>
    <m/>
    <m/>
    <m/>
    <n v="108.77165973186401"/>
    <n v="-7.2986093593107597"/>
    <s v="|MN02587|MYIA-002191551740/POI/HASBIBINTARO SHIDDIQ/081249549394/nextperdanaone@gmail.com"/>
    <s v="MYIB_ASSISTANT"/>
    <m/>
    <m/>
    <m/>
    <m/>
    <m/>
    <m/>
    <m/>
    <m/>
    <s v="Management Janji"/>
    <s v="2026-08-05 08:00:00 | No Hp Pic : 081249549394 No alt : - Jam Pemasangan :  Tanggal Pemasangan : 04/08/2026 hub sebelum ke lokasi"/>
    <s v="FCC"/>
    <d v="2026-03-08T12:25:25"/>
    <d v="2026-08-05T08:00:00"/>
    <m/>
    <s v="PS"/>
    <s v="MAN"/>
    <s v="NO ADDON"/>
    <n v="20260804"/>
    <s v="Completed"/>
    <s v="HSI Bisnis PSB 70% - 50 Mbps"/>
    <s v="INDIBIZ"/>
    <m/>
    <m/>
    <d v="2026-08-05T08:00:00"/>
    <s v="2026-08-05 08:00:00 | No Hp Pic : 081249549394 No alt : - Jam Pemasangan :  Tanggal Pemasangan : 04/08/2026 hub sebelum ke lokasi"/>
    <n v="2026"/>
    <n v="8"/>
    <n v="4"/>
    <d v="2026-08-04T00:00:00"/>
    <n v="-1.3333333333357587"/>
    <x v="0"/>
  </r>
  <r>
    <n v="14"/>
    <n v="1002519170"/>
    <n v="3"/>
    <x v="0"/>
    <n v="5"/>
    <s v="MATARAM"/>
    <s v="LOMBOK BARAT TENGAH"/>
    <s v="PRY"/>
    <s v="REG"/>
    <s v="AO"/>
    <x v="0"/>
    <s v="1P INET"/>
    <s v="CANCEL COMPLETED"/>
    <s v="RBS-Regional 3"/>
    <d v="2026-08-11T10:04:31"/>
    <d v="2026-08-11T13:51:16"/>
    <n v="69361492"/>
    <m/>
    <m/>
    <s v="SPX EXPRESS Janapria Hub"/>
    <m/>
    <s v="WO061266513"/>
    <m/>
    <m/>
    <m/>
    <n v="116.40271"/>
    <n v="-8.6959169999999997"/>
    <s v="MD|MYID-4042608080001|RBIZindibiz|SPX express Janapria|081803203900"/>
    <s v="SOBIZ"/>
    <m/>
    <m/>
    <m/>
    <m/>
    <m/>
    <m/>
    <m/>
    <m/>
    <s v="Management Janji"/>
    <s v="2026-08-09 13:00:00 | Nama PIC : Bp Ahmad No Hp : 081803203900 No Alt : - Tgl Pemasangan : 09 Agustus 2026 Interval : PAGI SIANG Note : Hubungi pelanggan terlebih dahulu"/>
    <s v="FCC"/>
    <d v="2026-11-08T10:10:31"/>
    <d v="2026-08-09T00:00:00"/>
    <m/>
    <s v="REJECT_FCC"/>
    <s v="PRY"/>
    <s v="NO ADDON"/>
    <m/>
    <s v="DECLINE : Decline - Batal Order RIRIN RISNAWATI 40931149|MYDITA"/>
    <s v="HSI Bisnis Basic Promo HUT Telkom PSB 70% - 50 Mbps"/>
    <s v="INDIBIZ"/>
    <m/>
    <m/>
    <d v="2026-08-09T13:00:00"/>
    <s v="2026-08-09 13:00:00 | Nama PIC : Bp Ahmad No Hp : 081803203900 No Alt : - Tgl Pemasangan : 09 Agustus 2026 Interval : PAGI SIANG Note : Hubungi pelanggan terlebih dahulu"/>
    <m/>
    <m/>
    <m/>
    <e v="#NUM!"/>
    <e v="#NUM!"/>
    <x v="1"/>
  </r>
  <r>
    <n v="15"/>
    <n v="1002515515"/>
    <n v="3"/>
    <x v="4"/>
    <n v="4"/>
    <s v="SEMARANG"/>
    <s v="KENDAL"/>
    <s v="SKR"/>
    <s v="DPS"/>
    <s v="AO"/>
    <x v="0"/>
    <m/>
    <s v="98 | OSS - CANCEL COMPLETE"/>
    <s v="DPS-Logistic &amp; Manufacturing"/>
    <d v="2026-08-07T19:44:38"/>
    <d v="2026-08-12T14:33:01"/>
    <n v="69361185"/>
    <m/>
    <n v="141409102109"/>
    <s v="PT Nusantara Ekspres Kilat Hub Sukorejo Kendal 2"/>
    <s v="ODP-SKR-FA/044"/>
    <s v="WO061209782"/>
    <m/>
    <m/>
    <m/>
    <n v="110.04425000000001"/>
    <n v="-7.0951940000000002"/>
    <s v="P26-204347 ; PIC Dhimas Permadi Okta, dhimas.dewa@spxexpress.com, 085647823280  "/>
    <s v="TAM"/>
    <m/>
    <m/>
    <m/>
    <m/>
    <m/>
    <m/>
    <m/>
    <m/>
    <s v="Management Janji"/>
    <s v="P26-204347 ; PIC Dhimas Permadi Okta, dhimas.dewa@spxexpress.com, 085647823280  "/>
    <s v="FCC"/>
    <d v="2026-07-08T19:55:00"/>
    <m/>
    <s v="Kendala Pelanggan"/>
    <s v="CANCEL"/>
    <s v="SKR"/>
    <s v="NO ADDON"/>
    <m/>
    <s v="Cancel Completed"/>
    <s v="- 11_11450;Biaya PSB Reguler HSI EBIS ~ 11[150000]  - SP_NOSS;SP_NOSS ~ Internet NOSS Multispeed Network[0]  - SP_NOSS;SP_NOSS ~ Internet NOSS Multispeed Network[0]  - E23015;E23015 ~ ES23 - Perangkat ONT[0]  - E23015~null~44292;E23015||11||Abodemen 0[0] "/>
    <s v="INDIBIZ"/>
    <m/>
    <m/>
    <d v="2026-08-10T14:00:00"/>
    <s v="P26-204347 ; PIC Dhimas Permadi Okta, dhimas.dewa@spxexpress.com, 085647823280  "/>
    <m/>
    <m/>
    <m/>
    <e v="#NUM!"/>
    <e v="#NUM!"/>
    <x v="1"/>
  </r>
  <r>
    <n v="16"/>
    <n v="1002512636"/>
    <n v="3"/>
    <x v="0"/>
    <n v="5"/>
    <s v="KUPANG"/>
    <s v="ENDE"/>
    <s v="BJW"/>
    <s v="DGS"/>
    <s v="AO"/>
    <x v="0"/>
    <m/>
    <s v="98 | OSS - CANCEL COMPLETE"/>
    <s v="DGS-B2B TREG"/>
    <d v="2026-08-06T14:17:02"/>
    <d v="2026-08-14T09:04:00"/>
    <n v="69360024"/>
    <m/>
    <n v="172511797089"/>
    <s v="KANTOR LURAH NAGEKEO"/>
    <s v="ODP-BJW-FA/16"/>
    <s v="WO061083994"/>
    <m/>
    <m/>
    <m/>
    <n v="121.26620638222499"/>
    <n v="-8.56523375687628"/>
    <s v="DGS HSI |HOTDA | Aidah | 780018 | TREG 3 | Kantor Lurah Nagekeo| 082145769926| HSI BISNIS 50MBPS"/>
    <s v="Amex"/>
    <m/>
    <m/>
    <m/>
    <m/>
    <m/>
    <m/>
    <m/>
    <m/>
    <s v="Management Janji"/>
    <s v="AO"/>
    <s v="FCC"/>
    <d v="2026-06-08T14:26:03"/>
    <m/>
    <s v="FALLOUT HOMEPASS"/>
    <s v="CANCEL"/>
    <s v="BJW"/>
    <s v="NO ADDON"/>
    <m/>
    <s v="Cancel Completed"/>
    <s v="- 11_11450;Biaya PSB Reguler HSI EBIS ~ 11[150000]  - SP_NOSS;SP_NOSS ~ Internet NOSS Multispeed Network[0]  - SP_NOSS;SP_NOSS ~ Internet NOSS Multispeed Network[0]  - E23015;E23015 ~ ES23 - Perangkat ONT[0]  - E23015~null~44292;E23015||11||Abodemen 0[0] "/>
    <s v="INDIBIZ"/>
    <m/>
    <m/>
    <d v="2026-08-06T12:00:00"/>
    <s v="AO"/>
    <m/>
    <m/>
    <m/>
    <e v="#NUM!"/>
    <e v="#NUM!"/>
    <x v="1"/>
  </r>
  <r>
    <n v="17"/>
    <n v="1002505392"/>
    <n v="3"/>
    <x v="1"/>
    <n v="5"/>
    <s v="MADURA"/>
    <s v="BANGKALAN"/>
    <s v="OMB"/>
    <s v="REG"/>
    <s v="AO"/>
    <x v="0"/>
    <s v="1P INET"/>
    <s v="Completed (PS)"/>
    <s v="RBS-Regional 3"/>
    <d v="2026-08-02T17:23:56"/>
    <d v="2026-08-03T17:20:53"/>
    <n v="69357105"/>
    <m/>
    <n v="152438901261"/>
    <s v="SMA Taman Bakti Sampang"/>
    <s v="ODP-OMB-FAA/66 FAA/D07/66.01"/>
    <s v="WO060734292"/>
    <m/>
    <m/>
    <m/>
    <n v="113.339274935424"/>
    <n v="-7.1195809693231"/>
    <s v="MD|MYDB-20260801264144|DN00001/MN00572|SMA Taman Bakti Sampang|087750255595"/>
    <s v="MYDIGIBIZPARTNER"/>
    <m/>
    <m/>
    <m/>
    <m/>
    <m/>
    <m/>
    <m/>
    <m/>
    <s v="Management Janji"/>
    <s v="2026-08-03 15:00:00 | Nama Pic : BP BAHARUDDIN No Hp Pic : 087750255595 Jam Pemasangan : 08:00 - 12.00 Tanggal Pemasangan : SENIN 03 AGUSTUS 2026 Info Tambahan : Hubungi pelanggan sebelum datang ke lokasi, terima kasih."/>
    <s v="FCC"/>
    <d v="2026-02-08T17:25:11"/>
    <d v="2026-08-03T15:00:00"/>
    <m/>
    <s v="PS"/>
    <s v="OMB"/>
    <s v="NETMONK"/>
    <n v="20260803"/>
    <s v="Completed"/>
    <s v="HSI Bisnis Bundling Netmonk Promo 2026 PSB 70% - 300 Mbps"/>
    <s v="INDIBIZ"/>
    <m/>
    <m/>
    <d v="2026-08-03T15:00:00"/>
    <s v="2026-08-03 15:00:00 | Nama Pic : BP BAHARUDDIN No Hp Pic : 087750255595 Jam Pemasangan : 08:00 - 12.00 Tanggal Pemasangan : SENIN 03 AGUSTUS 2026 Info Tambahan : Hubungi pelanggan sebelum datang ke lokasi, terima kasih."/>
    <n v="2026"/>
    <n v="8"/>
    <n v="3"/>
    <d v="2026-08-03T00:00:00"/>
    <n v="-0.625"/>
    <x v="0"/>
  </r>
  <r>
    <n v="18"/>
    <n v="1002525741"/>
    <n v="3"/>
    <x v="1"/>
    <n v="5"/>
    <s v="MADURA"/>
    <s v="PAMEKASAN"/>
    <s v="WRP"/>
    <s v="REG"/>
    <s v="AO"/>
    <x v="0"/>
    <s v="1P INET"/>
    <s v="Completed (PS)"/>
    <s v="RBS-Regional 3"/>
    <d v="2026-08-14T09:58:57"/>
    <d v="2026-08-15T13:56:25"/>
    <n v="69365739"/>
    <m/>
    <n v="152427205708"/>
    <s v="Warung Sembako Madura AN-NUR"/>
    <s v="ODP-WRP-FP/41 FP/D03/41.01"/>
    <s v="WO061724471"/>
    <m/>
    <m/>
    <m/>
    <n v="113.578415997326"/>
    <n v="-6.9802076437713998"/>
    <s v="MD|MYDB-20260813265277|DN00001/MN00558|Warung Sembako Madura AN-NUR|0895703207865"/>
    <s v="MYDIGIBIZPARTNER"/>
    <m/>
    <m/>
    <m/>
    <m/>
    <m/>
    <m/>
    <m/>
    <m/>
    <s v="Management Janji"/>
    <s v="2026-08-15 08:00:00 | Waktu pemasangan : 15 agustus 2026 Jam pemasangan : 08.00 - 12.00 Info Tambahan : Hubungi pelanggan dulu sebelum ke lokasi terimakasih  "/>
    <s v="FCC"/>
    <s v="14-08-2026 10:09:48"/>
    <d v="2026-08-15T08:00:00"/>
    <m/>
    <s v="PS"/>
    <s v="WRP"/>
    <s v="NO ADDON"/>
    <n v="20260815"/>
    <s v="Completed"/>
    <s v="HSI Bisnis Promo HUT Telkom PSB 70% - 150 Mbps"/>
    <s v="INDIBIZ"/>
    <m/>
    <m/>
    <d v="2026-08-15T08:00:00"/>
    <s v="2026-08-15 08:00:00 | Waktu pemasangan : 15 agustus 2026 Jam pemasangan : 08.00 - 12.00 Info Tambahan : Hubungi pelanggan dulu sebelum ke lokasi terimakasih  "/>
    <n v="2026"/>
    <n v="8"/>
    <n v="15"/>
    <d v="2026-08-15T00:00:00"/>
    <n v="-0.33333333333575865"/>
    <x v="0"/>
  </r>
  <r>
    <n v="19"/>
    <n v="1002527385"/>
    <n v="3"/>
    <x v="2"/>
    <n v="5"/>
    <s v="MALANG"/>
    <s v="BATU"/>
    <s v="PKS"/>
    <s v="REG"/>
    <s v="AO"/>
    <x v="0"/>
    <s v="1P INET"/>
    <s v="MIA - INVALID SURVEY"/>
    <s v="RBS-Regional 3"/>
    <d v="2026-08-14T18:05:57"/>
    <d v="2026-08-15T12:14:02"/>
    <n v="69366448"/>
    <m/>
    <n v="152710214230"/>
    <s v="TOKO MAS ALI RAHMAN"/>
    <s v="ODP-PKS-FW/18 FW/D04/18.01"/>
    <s v="WO061779234"/>
    <m/>
    <m/>
    <m/>
    <n v="112.766260488439"/>
    <n v="-7.9471624627403497"/>
    <s v="|MC20235|MYIA-069996015617/POI/HANDIK ALI RAHMAN/081511444415/cctvspr87@gmail.com"/>
    <s v="MYIB_ASSISTANT"/>
    <m/>
    <m/>
    <m/>
    <m/>
    <m/>
    <m/>
    <m/>
    <m/>
    <s v="Management Janji"/>
    <s v="2026-08-15 15:00:00 | Tanggal pemasangan: 27/07/2026 Jam pemasangan : pagi / siang Info Tambahan : Hubungi pelanggan dulu sebelum ke lokasi. terima kasih"/>
    <s v="FCC"/>
    <s v="14-08-2026 18:09:52"/>
    <d v="2026-08-15T15:00:00"/>
    <m/>
    <s v="SURVEY_NEW_MANJA"/>
    <s v="PKS"/>
    <s v="NETMONK"/>
    <m/>
    <s v="MIE - INVALID SURVEY - Kendala Jalur/Rute Tarikan"/>
    <s v="HSI Bisnis Bundling Netmonk Promo 2026 PSB 70% - 300 Mbps"/>
    <s v="INDIBIZ"/>
    <m/>
    <m/>
    <d v="2026-08-15T15:00:00"/>
    <s v="2026-08-15 15:00:00 | Tanggal pemasangan: 27/07/2026 Jam pemasangan : pagi / siang Info Tambahan : Hubungi pelanggan dulu sebelum ke lokasi. terima kasih"/>
    <m/>
    <m/>
    <m/>
    <e v="#NUM!"/>
    <e v="#NUM!"/>
    <x v="1"/>
  </r>
  <r>
    <n v="20"/>
    <n v="1002510478"/>
    <n v="3"/>
    <x v="3"/>
    <n v="4"/>
    <s v="YOGYAKARTA"/>
    <s v="GUNUNG KIDUL"/>
    <s v="WNS"/>
    <s v="REG"/>
    <s v="AO"/>
    <x v="0"/>
    <s v="1P INET"/>
    <s v="CANCEL COMPLETED"/>
    <s v="RBS-Regional 3"/>
    <d v="2026-08-05T13:12:49"/>
    <d v="2026-08-16T11:39:03"/>
    <n v="69354224"/>
    <m/>
    <m/>
    <s v="PT MITRA ASTON (LOGISTIK)"/>
    <m/>
    <s v="WO060357522"/>
    <m/>
    <m/>
    <m/>
    <n v="110.475126"/>
    <n v="-7.9772210000000001"/>
    <s v="|MC80054|MYIA-062088024129/POI/YULIANTO S.T /085726445921/lamingaya204@gmail.com"/>
    <s v="MYIB_ASSISTANT"/>
    <m/>
    <m/>
    <m/>
    <m/>
    <m/>
    <m/>
    <m/>
    <m/>
    <s v="Management Janji"/>
    <s v="2026-07-30 13:00:00 | Jam Pemasangan : 16.00 Tanggal Pemasangan : 30 Juli 2026 Note : mohon hubungi pelanggan dulu sebelum ke lokasi, terima kasih."/>
    <s v="FCC"/>
    <d v="2026-05-08T13:25:39"/>
    <d v="2026-07-30T00:00:00"/>
    <m/>
    <s v="REJECT_FCC"/>
    <s v="WNS"/>
    <s v="NO ADDON"/>
    <m/>
    <s v="DECLINE : Decline - Batal Order EVI PUSPITA EKASARI 40931150|MYDITA"/>
    <s v="HSI Bisnis PSB 70% - 100 Mbps"/>
    <s v="INDIBIZ"/>
    <m/>
    <m/>
    <d v="2026-07-30T13:00:00"/>
    <s v="2026-07-30 13:00:00 | Jam Pemasangan : 16.00 Tanggal Pemasangan : 30 Juli 2026 Note : mohon hubungi pelanggan dulu sebelum ke lokasi, terima kasih."/>
    <m/>
    <m/>
    <m/>
    <e v="#NUM!"/>
    <e v="#NUM!"/>
    <x v="1"/>
  </r>
  <r>
    <n v="21"/>
    <n v="1002512830"/>
    <n v="3"/>
    <x v="5"/>
    <n v="5"/>
    <s v="DENPASAR"/>
    <s v="SANUR"/>
    <s v="TOP"/>
    <s v="REG"/>
    <s v="AO"/>
    <x v="0"/>
    <s v="1P INET"/>
    <s v="102 | FOLLOW UP COMPLETED"/>
    <s v="RBS-Regional 3"/>
    <d v="2026-08-06T15:08:56"/>
    <d v="2026-08-09T16:17:30"/>
    <n v="69360114"/>
    <m/>
    <n v="172422212689"/>
    <s v="SPBU5480103"/>
    <s v="ODP-TOP-FD/56 FD/D05/56.01"/>
    <s v="WO061090425"/>
    <m/>
    <m/>
    <m/>
    <n v="115.25310570000001"/>
    <n v="-8.6396125000000001"/>
    <s v="|MN02665|MYIA-048118956985/POI/pak agung/085738735929/spbu.bali.5480103@gmail.com"/>
    <s v="MYIB_ASSISTANT"/>
    <m/>
    <m/>
    <m/>
    <m/>
    <m/>
    <m/>
    <m/>
    <m/>
    <s v="Management Janji"/>
    <s v="2026-08-07 13:00:00 | Nama PIC : Dwija  No HP : 085738735929 Alt :  M Janji : 07/08/2026 Jam Pasang : 08.00 - 13:00  NoteÃ‚Â :  hubungi terlebih dahulu sebelum kelokasi"/>
    <s v="FCC"/>
    <d v="2026-06-08T15:25:44"/>
    <d v="2026-08-07T13:00:00"/>
    <s v="Kendala Pelanggan"/>
    <s v="REVOKE"/>
    <s v="TOP"/>
    <s v="NO ADDON"/>
    <m/>
    <s v="Follow Up Revoke Completed, New Order ID : SC1002516587"/>
    <s v="HSI Bisnis Promo HUT Telkom PSB 70% - 100 Mbps"/>
    <s v="INDIBIZ"/>
    <m/>
    <m/>
    <d v="2026-08-07T13:00:00"/>
    <s v="2026-08-07 13:00:00 | Nama PIC : Dwija  No HP : 085738735929 Alt :  M Janji : 07/08/2026 Jam Pasang : 08.00 - 13:00  NoteÃ‚Â :  hubungi terlebih dahulu sebelum kelokasi"/>
    <m/>
    <m/>
    <m/>
    <e v="#NUM!"/>
    <e v="#NUM!"/>
    <x v="1"/>
  </r>
  <r>
    <n v="22"/>
    <n v="1002530394"/>
    <n v="3"/>
    <x v="1"/>
    <n v="5"/>
    <s v="MADURA"/>
    <s v="PAMEKASAN"/>
    <s v="PME"/>
    <s v="REG"/>
    <s v="AO"/>
    <x v="0"/>
    <s v="1P INET"/>
    <s v="OSS - FALLOUT"/>
    <s v="RBS-Regional 3"/>
    <d v="2026-08-17T08:08:56"/>
    <d v="2026-08-18T08:25:08"/>
    <n v="69367813"/>
    <m/>
    <n v="152426928248"/>
    <s v="TOKO CAKRABUWANA"/>
    <s v="ODP-PME-FBF/16 FBF/D05/16.01"/>
    <s v="WO061907938"/>
    <m/>
    <m/>
    <m/>
    <n v="113.41681960970099"/>
    <n v="-7.1278376208904897"/>
    <s v="MD|MYDB-20260817265794|DN00001/MN00558|TOKO CAKRABUWANA|08815020148"/>
    <s v="MYDIGIBIZPARTNER"/>
    <m/>
    <m/>
    <m/>
    <m/>
    <m/>
    <m/>
    <m/>
    <m/>
    <s v="Management Janji"/>
    <s v="2026-08-18 08:00:00 | Jam Pemasangan : 08:00 - 12.00 Tanggal Pemasangan : 18/08/2026 Info Tambahan : Hubungi pelanggan sebelum datang ke lokasi"/>
    <s v="FCC"/>
    <s v="17-08-2026 08:26:02"/>
    <d v="2026-08-18T08:00:00"/>
    <m/>
    <s v="FO_ASAP"/>
    <s v="PME"/>
    <s v="NO ADDON"/>
    <m/>
    <s v="Provisioning Failed|ACTIVATION|INF009061031|U31_PORT_NOT_FOUND:ServicePort Not Found / ONT Connectivity is Missing"/>
    <s v="HSI Bisnis Promo HUT Telkom PSB 70% - 200 Mbps"/>
    <s v="INDIBIZ"/>
    <m/>
    <m/>
    <d v="2026-08-18T08:00:00"/>
    <s v="2026-08-18 08:00:00 | Jam Pemasangan : 08:00 - 12.00 Tanggal Pemasangan : 18/08/2026 Info Tambahan : Hubungi pelanggan sebelum datang ke lokasi"/>
    <m/>
    <m/>
    <m/>
    <e v="#NUM!"/>
    <e v="#NUM!"/>
    <x v="1"/>
  </r>
  <r>
    <n v="23"/>
    <n v="1002506284"/>
    <n v="3"/>
    <x v="5"/>
    <n v="5"/>
    <s v="DENPASAR"/>
    <s v="UBUNG"/>
    <s v="SMY"/>
    <s v="REG"/>
    <s v="AO"/>
    <x v="0"/>
    <m/>
    <s v="102 | FOLLOW UP COMPLETED"/>
    <s v="RBS-Regional 1"/>
    <d v="2026-08-03T14:40:56"/>
    <d v="2026-08-05T10:41:12"/>
    <n v="69357651"/>
    <m/>
    <n v="172416797776"/>
    <s v="PT Cyberindo Aditama (KT&amp;G Indonesia)"/>
    <s v="ODP-SMY-FD/19"/>
    <s v="WO060821940"/>
    <m/>
    <m/>
    <m/>
    <n v="115.1821587"/>
    <n v="-8.6756408999999994"/>
    <s v="AMRBS;403076;WULAN ALFISAHRI; inet only 50 mbps;081264646699;081386870535;medan@cbn.net.id"/>
    <s v="Account Manager"/>
    <m/>
    <m/>
    <m/>
    <m/>
    <m/>
    <m/>
    <m/>
    <m/>
    <s v="Management Janji"/>
    <s v="2026-08-04 13:00:00|Nama Pic : bp riswan  No Hp Pic : 081264646699 No alt : - Jam Pemasangan : pagi  Tanggal Pemasangan : 4 Agustus 2026|40981182|MYDITA"/>
    <s v="FCC"/>
    <d v="2026-03-08T14:55:18"/>
    <d v="2026-08-04T13:00:00"/>
    <s v="Kendala Pelanggan"/>
    <s v="REVOKE"/>
    <s v="SMY"/>
    <s v="NO ADDON"/>
    <m/>
    <s v="Follow Up Revoke Completed, New Order ID : SC1002510037"/>
    <s v="- 11_11446;Biaya PSB HSI EBIS Tunai di Depan ~ 11[150000]  - SP_NOSS;SP_NOSS ~ Internet NOSS Multispeed Network[0]  - E23015;E23015 ~ ES23 - Perangkat ONT[0]  - E23015~null~44292;E23015||11||Abodemen 0[0]  - E23015~null~E23015_SWONT;SWONT ~ Biaya Sewa ONT"/>
    <s v="INDIBIZ"/>
    <m/>
    <m/>
    <d v="2026-08-04T13:00:00"/>
    <s v="2026-08-04 13:00:00|Nama Pic : bp riswan  No Hp Pic : 081264646699 No alt : - Jam Pemasangan : pagi  Tanggal Pemasangan : 4 Agustus 2026|40981182|MYDITA"/>
    <m/>
    <m/>
    <m/>
    <e v="#NUM!"/>
    <e v="#NUM!"/>
    <x v="1"/>
  </r>
  <r>
    <n v="24"/>
    <n v="1002527931"/>
    <n v="3"/>
    <x v="6"/>
    <n v="5"/>
    <s v="JEMBER"/>
    <s v="BONDOWOSO"/>
    <s v="PRJ"/>
    <s v="REG"/>
    <s v="AO"/>
    <x v="0"/>
    <s v="2P INET + VOICE"/>
    <s v="MIE - SEND SURVEY"/>
    <s v="RBS-Regional 3"/>
    <d v="2026-08-15T10:40:58"/>
    <d v="2026-08-15T10:42:02"/>
    <n v="69366644"/>
    <n v="3322011035"/>
    <n v="152526201036"/>
    <s v="RUMAH KOST SITI NURHALISA"/>
    <s v="ODP-PRJ-FC/23 FC/D01/23.01"/>
    <s v="WO061806278"/>
    <m/>
    <m/>
    <m/>
    <n v="114.04859509900599"/>
    <n v="-7.7791233712169898"/>
    <s v="|MC30175|MYIA-048815721825/POI/SITI NURHALISA/083853348592/nurhaliza01@gmail.com"/>
    <s v="MYIB_ASSISTANT"/>
    <m/>
    <m/>
    <m/>
    <m/>
    <m/>
    <m/>
    <m/>
    <m/>
    <s v="Management Janji"/>
    <s v="2026-08-20 08:00:00 | Nama Pic : bp hermawan  No Hp Pic : 083853348592 No alt : - Jam Pemasangan : pagi siang  Tanggal Pemasangan : 15 Agustus 2026"/>
    <s v="FCC"/>
    <s v="15-08-2026 10:54:52"/>
    <d v="2026-08-20T08:00:00"/>
    <m/>
    <s v="SURVEY_NEW_MANJA"/>
    <s v="PRJ"/>
    <s v="NO ADDON"/>
    <m/>
    <s v="MIE - SEND SURVEY"/>
    <s v="HSI Bisnis Bundling Phone PSB 70% - Free 800 Menit Promo - 300 Mbps"/>
    <s v="INDIBIZ"/>
    <m/>
    <m/>
    <d v="2026-08-20T08:00:00"/>
    <s v="2026-08-20 08:00:00 | Nama Pic : bp hermawan  No Hp Pic : 083853348592 No alt : - Jam Pemasangan : pagi siang  Tanggal Pemasangan : 15 Agustus 2026"/>
    <m/>
    <m/>
    <m/>
    <e v="#NUM!"/>
    <e v="#NUM!"/>
    <x v="1"/>
  </r>
  <r>
    <n v="25"/>
    <n v="1002525571"/>
    <n v="3"/>
    <x v="1"/>
    <n v="5"/>
    <s v="SBY SELATAN"/>
    <s v="MANYAR"/>
    <s v="JGR"/>
    <s v="DGS"/>
    <s v="AO"/>
    <x v="0"/>
    <m/>
    <s v="Completed (PS)"/>
    <s v="DGS-B2B TREG"/>
    <d v="2026-08-14T09:11:10"/>
    <d v="2026-08-14T16:22:48"/>
    <n v="69365661"/>
    <m/>
    <n v="152310255734"/>
    <s v="RUMAH DINAS KOMINFO 2"/>
    <s v="ODP-RKT-FGT/58"/>
    <s v="WO061720332"/>
    <m/>
    <m/>
    <m/>
    <n v="112.792659771971"/>
    <n v="-7.3293701752493403"/>
    <s v="GS SURAMADU/AM HANIF/ PSB INET ONLY 75 MBPS/ RUMDIN KADIS KOMINFO 2/ JL ECO MEDAYU BLOK B10 -  PIC EKO 085179708552 DAN IYAN  +62 813-3388-6585"/>
    <s v="Account Manager"/>
    <m/>
    <m/>
    <m/>
    <m/>
    <m/>
    <m/>
    <m/>
    <m/>
    <s v="Management Janji"/>
    <s v="GS SURAMADU/AM HANIF/ PSB INET ONLY 75 MBPS/ RUMDIN KADIS KOMINFO 2/ JL ECO MEDAYU BLOK B10 -  PIC EKO 085179708552 DAN IYAN  +62 813-3388-6585"/>
    <s v="FCC"/>
    <s v="14-08-2026 09:40:20"/>
    <m/>
    <m/>
    <s v="PS"/>
    <s v="JGR"/>
    <s v="NO ADDON"/>
    <n v="20260814"/>
    <s v="Completed"/>
    <s v="- 11_11450;Biaya PSB Reguler HSI EBIS ~ 11[150000]  - SP_NOSS;SP_NOSS ~ Internet NOSS Multispeed Network[0]  - SP_NOSS;SP_NOSS ~ Internet NOSS Multispeed Network[0]  - E23015;E23015 ~ ES23 - Perangkat ONT[0]  - E23015~null~44292;E23015||11||Abodemen 0[0] "/>
    <s v="INDIBIZ"/>
    <m/>
    <m/>
    <d v="2026-08-14T13:00:00"/>
    <s v="GS SURAMADU/AM HANIF/ PSB INET ONLY 75 MBPS/ RUMDIN KADIS KOMINFO 2/ JL ECO MEDAYU BLOK B10 -  PIC EKO 085179708552 DAN IYAN  +62 813-3388-6585"/>
    <n v="2026"/>
    <n v="8"/>
    <n v="14"/>
    <d v="2026-08-14T00:00:00"/>
    <n v="-0.54166666666424135"/>
    <x v="0"/>
  </r>
  <r>
    <n v="26"/>
    <n v="1002512981"/>
    <n v="3"/>
    <x v="0"/>
    <n v="5"/>
    <s v="MATARAM"/>
    <s v="BIMA"/>
    <s v="BIM"/>
    <s v="REG"/>
    <s v="AO"/>
    <x v="0"/>
    <m/>
    <s v="100 | REVOKE COMPLETED"/>
    <s v="RBS-Regional 3"/>
    <d v="2026-08-06T15:48:32"/>
    <d v="2026-08-12T09:36:37"/>
    <n v="69356981"/>
    <m/>
    <n v="172616801799"/>
    <s v="PT BRAMASTRA BAKTI SOLUSINDO UR APOTEK PRO BIMA"/>
    <s v="ODP-BIM-FAL/88"/>
    <s v="WO061097945"/>
    <m/>
    <m/>
    <m/>
    <n v="118.723395497406"/>
    <n v="-8.4621556420658806"/>
    <s v="|MN00542|MYIA-035213225797/POI/HUSEIN/089672423536/bramastrajakarta1@gmail.com"/>
    <s v="Sales Profesional"/>
    <m/>
    <m/>
    <m/>
    <m/>
    <m/>
    <m/>
    <m/>
    <m/>
    <s v="Management Janji"/>
    <s v="2026-08-03 13:00:00 | telp :089672423536  alt :  manja : pagi / siang 03/08/2026  hub sebelum ke lokasi "/>
    <s v="FCC"/>
    <d v="2026-06-08T16:10:32"/>
    <m/>
    <s v="Kendala Lainnya"/>
    <s v="REVOKE"/>
    <s v="BIM"/>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3 13:00:00 | telp :089672423536  alt :  manja : pagi / siang 03/08/2026  hub sebelum ke lokasi "/>
    <m/>
    <m/>
    <m/>
    <e v="#NUM!"/>
    <e v="#NUM!"/>
    <x v="1"/>
  </r>
  <r>
    <n v="27"/>
    <n v="1002529634"/>
    <n v="3"/>
    <x v="7"/>
    <n v="4"/>
    <s v="KUDUS"/>
    <s v="REMBANG"/>
    <s v="RBN"/>
    <s v="REG"/>
    <s v="AO"/>
    <x v="0"/>
    <s v="1P INET"/>
    <s v="7 | OSS - PROVISIONING ISSUED"/>
    <s v="RBS-Regional 3"/>
    <d v="2026-08-16T13:13:56"/>
    <d v="2026-08-17T13:07:16"/>
    <n v="69367506"/>
    <m/>
    <n v="142570111996"/>
    <s v="SPBU 44.592.24 KEMADU SULANG"/>
    <s v="ODP-RBN-FL/026 FL/D02/026.01"/>
    <s v="WO061876455"/>
    <m/>
    <m/>
    <m/>
    <n v="111.39394"/>
    <n v="-6.8375399999999997"/>
    <s v="|MC60037|MYIA-096743783981/POI/ANDRI SETIAWAN/085659354996/lolwildr2020@gmail.com"/>
    <s v="MYIB_ASSISTANT"/>
    <m/>
    <m/>
    <m/>
    <m/>
    <m/>
    <m/>
    <m/>
    <m/>
    <s v="Management Janji"/>
    <s v="2026-08-17 13:00:00 | Tanggal pemasangan : 17 AGUSTUS 2026 Jam pemasangan : pagi/siang Info Tambahan : Hubungi pelanggan dulu sebelum ke lokasi terima kasih"/>
    <s v="FCC"/>
    <s v="16-08-2026 13:39:58"/>
    <d v="2026-08-17T13:00:00"/>
    <m/>
    <s v="PI"/>
    <s v="RBN"/>
    <s v="NO ADDON"/>
    <m/>
    <s v="Provisioning Issued"/>
    <s v="HSI Bisnis Promo HUT Telkom PSB 70% - 100 Mbps"/>
    <s v="INDIBIZ"/>
    <m/>
    <m/>
    <d v="2026-08-17T13:00:00"/>
    <s v="2026-08-17 13:00:00 | Tanggal pemasangan : 17 AGUSTUS 2026 Jam pemasangan : pagi/siang Info Tambahan : Hubungi pelanggan dulu sebelum ke lokasi terima kasih"/>
    <m/>
    <m/>
    <m/>
    <e v="#NUM!"/>
    <e v="#NUM!"/>
    <x v="1"/>
  </r>
  <r>
    <n v="28"/>
    <n v="1002524692"/>
    <n v="3"/>
    <x v="1"/>
    <n v="5"/>
    <s v="SBY UTARA"/>
    <s v="GRESIK"/>
    <s v="CRM"/>
    <s v="REG"/>
    <s v="AO"/>
    <x v="0"/>
    <m/>
    <s v="CC - HD1A - INPROGRESS UNCONTACTED"/>
    <s v="RBS-Regional 3"/>
    <d v="2026-08-13T15:24:39"/>
    <d v="2026-08-14T11:39:24"/>
    <n v="69365348"/>
    <m/>
    <n v="152446245701"/>
    <s v="PT. EVA CIPTA MAKMUR JAYA"/>
    <s v="ODP-CRM-F02/11"/>
    <m/>
    <m/>
    <m/>
    <m/>
    <n v="112.6001687"/>
    <n v="-7.2463372000000001"/>
    <s v="|MN00086|/PT. EVA CIPTA MAKMUR JAYA/ROKMA SUTAMININGSIH/082231135237/evaciptamj@gmail.com/HSI Bisnis Promo HUT Telkom (1:1) 75 Mbps (Rp 415.000) PSB Rp 150.000/"/>
    <s v="Sales Force DBS"/>
    <m/>
    <m/>
    <m/>
    <m/>
    <m/>
    <m/>
    <m/>
    <m/>
    <m/>
    <m/>
    <m/>
    <s v="13-08-2026 15:25:45"/>
    <m/>
    <m/>
    <s v="FCC"/>
    <s v="CRM"/>
    <s v="NO ADDON"/>
    <m/>
    <s v="UNCONTACTED : Line Busy RANGGA WISNU EKAPAKSI 40951381|MYDITA"/>
    <s v="- 11_11446;Biaya PSB HSI EBIS Tunai di Depan ~ 11[150000]  - SP_NOSS;SP_NOSS ~ Internet NOSS Multispeed Network[0]  - E23015;E23015 ~ ES23 - Perangkat ONT[0]  - E23015~null~44292;E23015||11||Abodemen 0[0]  - E23015~null~E23015_SWONT;SWONT ~ Biaya Sewa ONT"/>
    <s v="INDIBIZ"/>
    <m/>
    <m/>
    <m/>
    <m/>
    <m/>
    <m/>
    <m/>
    <e v="#NUM!"/>
    <e v="#NUM!"/>
    <x v="1"/>
  </r>
  <r>
    <n v="29"/>
    <n v="1002513395"/>
    <n v="3"/>
    <x v="6"/>
    <n v="5"/>
    <s v="JEMBER"/>
    <s v="BANYUWANGI"/>
    <s v="WSO"/>
    <s v="REG"/>
    <s v="AO"/>
    <x v="0"/>
    <s v="1P INET"/>
    <s v="Completed (PS)"/>
    <s v="RBS-Regional 3"/>
    <d v="2026-08-06T17:55:56"/>
    <d v="2026-08-07T10:56:58"/>
    <n v="69360314"/>
    <m/>
    <n v="152518202023"/>
    <s v="TOKO SUMBER REZEKI"/>
    <s v="ODP-WSO-F02/03 GCL/F02/03.01"/>
    <s v="WO061111545"/>
    <m/>
    <m/>
    <m/>
    <n v="114.400153644382"/>
    <n v="-7.98969230876253"/>
    <s v="MD|MYDB-20260802264209|DN00001/MN00580|TOKO SUMBER REZEKI|082335520566"/>
    <s v="MYDIGIBIZPARTNER"/>
    <m/>
    <m/>
    <m/>
    <m/>
    <m/>
    <m/>
    <m/>
    <m/>
    <s v="Management Janji"/>
    <s v="2026-08-07 15:00:00 | Tanggal pemasangan: 6/08/2026 Jam pemasangan : pagi / siang Info Tambahan : Hubungi pelanggan dulu sebelum ke lokasi. terima kasih"/>
    <s v="FCC"/>
    <d v="2026-06-08T18:09:46"/>
    <d v="2026-08-07T15:00:00"/>
    <m/>
    <s v="PS"/>
    <s v="WSO"/>
    <s v="NO ADDON"/>
    <n v="20260807"/>
    <s v="Completed"/>
    <s v="HSI Bisnis Promo HUT Telkom PSB 70% - 75 Mbps"/>
    <s v="INDIBIZ"/>
    <m/>
    <m/>
    <d v="2026-08-07T15:00:00"/>
    <s v="2026-08-07 15:00:00 | Tanggal pemasangan: 6/08/2026 Jam pemasangan : pagi / siang Info Tambahan : Hubungi pelanggan dulu sebelum ke lokasi. terima kasih"/>
    <n v="2026"/>
    <n v="8"/>
    <n v="7"/>
    <d v="2026-08-07T00:00:00"/>
    <n v="-0.625"/>
    <x v="0"/>
  </r>
  <r>
    <n v="30"/>
    <n v="1002514787"/>
    <n v="3"/>
    <x v="6"/>
    <n v="5"/>
    <s v="SIDOARJO"/>
    <s v="INNER - JATIM TIMUR"/>
    <s v="GDA"/>
    <s v="REG"/>
    <s v="AO"/>
    <x v="0"/>
    <m/>
    <s v="Completed (PS)"/>
    <s v="RBS-Regional 3"/>
    <d v="2026-08-07T14:15:11"/>
    <d v="2026-08-08T20:10:32"/>
    <n v="69360865"/>
    <m/>
    <n v="152317261516"/>
    <s v="PONDOK PESANTREN AL-FATTAH"/>
    <s v="ODP-GDA-FA/24"/>
    <s v="WO061255055"/>
    <m/>
    <m/>
    <m/>
    <n v="112.73942409999999"/>
    <n v="-7.4124081000000004"/>
    <s v="|MN02620|/PONDOK PESANTREN AL-FATTAH/WINBACK 2.0 HSI B2B (1:1) 100MBPS 535RB PSB DISC 70%//nuhungdawud1@gmail.com/NUHUNG DAWUD/82142206563"/>
    <s v="Sales Force DBS"/>
    <m/>
    <m/>
    <m/>
    <m/>
    <m/>
    <m/>
    <m/>
    <m/>
    <s v="Management Janji"/>
    <s v="2026-08-09 13:00:00|Tanggal pemasangan : 09 AGUSTUS 2026 Jam pemasangan : pagi/siang Info Tambahan : Hubungi pelanggan dulu sebelum ke lokasi terima kasih|40010577|MYDITA"/>
    <s v="FCC"/>
    <d v="2026-07-08T14:25:34"/>
    <d v="2026-08-09T13:00:00"/>
    <m/>
    <s v="PS"/>
    <s v="GDA"/>
    <s v="NO ADDON"/>
    <n v="20260808"/>
    <s v="Completed"/>
    <s v="- 11_11446;Biaya PSB HSI EBIS Tunai di Depan ~ 11[150000]  - E25060;E25060 ~ ES25 - Paket HSI Bisnis (HSIE) Khusus Winback 2.0[0]  - E25060~null~E25060_UNL;UNL ~ Internet-Link Unlimited Internet Usage ~ E25060[0]  - E25060~null~105343;E25060||11||Abodemen"/>
    <s v="INDIBIZ"/>
    <m/>
    <m/>
    <d v="2026-08-09T13:00:00"/>
    <s v="2026-08-09 13:00:00|Tanggal pemasangan : 09 AGUSTUS 2026 Jam pemasangan : pagi/siang Info Tambahan : Hubungi pelanggan dulu sebelum ke lokasi terima kasih|40010577|MYDITA"/>
    <n v="2026"/>
    <n v="8"/>
    <n v="8"/>
    <d v="2026-08-08T00:00:00"/>
    <n v="-1.5416666666642413"/>
    <x v="0"/>
  </r>
  <r>
    <n v="31"/>
    <n v="1002515807"/>
    <n v="3"/>
    <x v="4"/>
    <n v="4"/>
    <s v="SEMARANG"/>
    <s v="SALATIGA"/>
    <s v="SLI"/>
    <s v="REG"/>
    <s v="AO"/>
    <x v="0"/>
    <s v="1P INET"/>
    <s v="102 | FOLLOW UP COMPLETED"/>
    <s v="RBS-Regional 3"/>
    <d v="2026-08-08T11:22:56"/>
    <d v="2026-08-13T11:27:40"/>
    <n v="69361369"/>
    <m/>
    <n v="142434111351"/>
    <s v="PT AERONUSA INTI RAYA"/>
    <s v="ODP-SLI-FAN/024 FAN/D02/024.01"/>
    <s v="WO061247905"/>
    <m/>
    <m/>
    <m/>
    <n v="110.532135"/>
    <n v="-7.3621210000000001"/>
    <s v="|MN02587|MYIA-060484169050/POI/AMIN/087789912308/helpdesk@sentralcargo.co.id"/>
    <s v="MYIB_ASSISTANT"/>
    <m/>
    <m/>
    <m/>
    <m/>
    <m/>
    <m/>
    <m/>
    <m/>
    <s v="Management Janji"/>
    <s v="2026-08-10 08:00:00 | M Janji : 10 agustus 2026 jam Pasang : pagi  Note : hubungi pelanggan jika ingin kelokasi"/>
    <s v="FCC"/>
    <d v="2026-08-08T11:25:30"/>
    <d v="2026-08-10T08:00:00"/>
    <s v="Kendala Lainnya"/>
    <s v="REVOKE"/>
    <s v="SLI"/>
    <s v="NO ADDON"/>
    <m/>
    <s v="Follow Up Revoke Completed, New Order ID : SC1002523921"/>
    <s v="HSI Bisnis Promo HUT Telkom PSB 70% - 50 Mbps"/>
    <s v="INDIBIZ"/>
    <m/>
    <m/>
    <d v="2026-08-10T08:00:00"/>
    <s v="2026-08-10 08:00:00 | M Janji : 10 agustus 2026 jam Pasang : pagi  Note : hubungi pelanggan jika ingin kelokasi"/>
    <m/>
    <m/>
    <m/>
    <e v="#NUM!"/>
    <e v="#NUM!"/>
    <x v="1"/>
  </r>
  <r>
    <n v="32"/>
    <n v="1002504231"/>
    <n v="3"/>
    <x v="1"/>
    <n v="5"/>
    <s v="SBY SELATAN"/>
    <s v="KETINTANG"/>
    <s v="RKT"/>
    <s v="REG"/>
    <s v="AO"/>
    <x v="0"/>
    <s v="1P INET"/>
    <s v="Completed (PS)"/>
    <s v="RBS-Regional 3"/>
    <d v="2026-08-01T08:04:57"/>
    <d v="2026-08-02T16:36:12"/>
    <n v="69356536"/>
    <m/>
    <n v="152308242622"/>
    <s v="CV CAHAYA CEMERLANG"/>
    <s v="ODP-RKT-FBS/63 FBS/D05/01.63"/>
    <s v="WO060613346"/>
    <m/>
    <m/>
    <m/>
    <n v="112.7662302"/>
    <n v="-7.3157215000000004"/>
    <s v="MD|MYDB-20260731264081|DN00001/MN00443|CV CAHAYA CEMERLANG|085608563401"/>
    <s v="MYDIGIBIZPARTNER"/>
    <m/>
    <m/>
    <m/>
    <m/>
    <m/>
    <m/>
    <m/>
    <m/>
    <s v="Management Janji"/>
    <s v="2026-08-02 08:00:00 | M Janji : 2 agustus 2026 jam Pasang : pagi  Note : hubungi pelanggan jika ingin kelokasi"/>
    <s v="FCC"/>
    <d v="2026-01-08T08:10:00"/>
    <d v="2026-08-02T08:00:00"/>
    <m/>
    <s v="PS"/>
    <s v="RKT"/>
    <s v="NO ADDON"/>
    <n v="20260802"/>
    <s v="Completed"/>
    <s v="HSI Bisnis Basic Promo HUT Telkom PSB 70% - 100 Mbps"/>
    <s v="INDIBIZ"/>
    <m/>
    <m/>
    <d v="2026-08-02T08:00:00"/>
    <s v="2026-08-02 08:00:00 | M Janji : 2 agustus 2026 jam Pasang : pagi  Note : hubungi pelanggan jika ingin kelokasi"/>
    <n v="2026"/>
    <n v="8"/>
    <n v="2"/>
    <d v="2026-08-02T00:00:00"/>
    <n v="-0.33333333333575865"/>
    <x v="0"/>
  </r>
  <r>
    <n v="33"/>
    <n v="1002529421"/>
    <n v="3"/>
    <x v="0"/>
    <n v="5"/>
    <s v="MATARAM"/>
    <s v="LOMBOK TIMUR UTARA"/>
    <s v="SGG"/>
    <s v="REG"/>
    <s v="AO"/>
    <x v="0"/>
    <s v="1P INET"/>
    <s v="Completed (PS)"/>
    <s v="RBS-Regional 3"/>
    <d v="2026-08-16T10:44:56"/>
    <d v="2026-08-16T16:10:36"/>
    <n v="69367379"/>
    <m/>
    <n v="172604214111"/>
    <s v="Toko Munawir"/>
    <s v="ODP-SGG-FBB/05 FBB/D01/05.01"/>
    <s v="WO061861730"/>
    <m/>
    <m/>
    <m/>
    <n v="116.43098115921001"/>
    <n v="-8.2525794535158195"/>
    <s v="MD|MYDB-20260816265659|SC00001/MC00149|Toko Munawir|089656538779"/>
    <s v="MYDIGIBIZPARTNER"/>
    <m/>
    <m/>
    <m/>
    <m/>
    <m/>
    <m/>
    <m/>
    <m/>
    <s v="Management Janji"/>
    <s v="2026-08-17 13:00:00 | Nama : BP M MUNAWIR AZIS No Hp : 089656538779 No Alt :  Tgl Pemasangan : 17 Agustus 2026 Interval : PAGI  Note : Hubungi pelanggan terlebih dahulu"/>
    <s v="FCC"/>
    <s v="16-08-2026 10:54:48"/>
    <d v="2026-08-17T13:00:00"/>
    <m/>
    <s v="PS"/>
    <s v="SGG"/>
    <s v="NO ADDON"/>
    <n v="20260816"/>
    <s v="Completed"/>
    <s v="HSI Bisnis Promo HUT Telkom PSB 70% - 150 Mbps"/>
    <s v="INDIBIZ"/>
    <m/>
    <m/>
    <d v="2026-08-17T13:00:00"/>
    <s v="2026-08-17 13:00:00 | Nama : BP M MUNAWIR AZIS No Hp : 089656538779 No Alt :  Tgl Pemasangan : 17 Agustus 2026 Interval : PAGI  Note : Hubungi pelanggan terlebih dahulu"/>
    <n v="2026"/>
    <n v="8"/>
    <n v="16"/>
    <d v="2026-08-16T00:00:00"/>
    <n v="-1.5416666666642413"/>
    <x v="0"/>
  </r>
  <r>
    <n v="34"/>
    <n v="1002526930"/>
    <n v="3"/>
    <x v="2"/>
    <n v="5"/>
    <s v="MADIUN"/>
    <s v="BOJONEGORO"/>
    <s v="BJN"/>
    <s v="REG"/>
    <s v="AO"/>
    <x v="0"/>
    <s v="1P INET"/>
    <s v="Completed (PS)"/>
    <s v="RBS-Regional 3"/>
    <d v="2026-08-14T15:31:56"/>
    <d v="2026-08-15T19:12:40"/>
    <n v="69366265"/>
    <m/>
    <n v="152609258594"/>
    <s v="giras tower 88"/>
    <s v="ODP-BJN-FV/05 FV/D01/05.01"/>
    <s v="WO061763553"/>
    <m/>
    <m/>
    <m/>
    <n v="111.8937403"/>
    <n v="-7.1529863999999996"/>
    <s v="|MN01794|MYIA-055874499470/POI/fatkan/085746360425/pojokgiras3@gmail.com"/>
    <s v="MYIB_ASSISTANT"/>
    <m/>
    <m/>
    <m/>
    <m/>
    <m/>
    <m/>
    <m/>
    <m/>
    <s v="Management Janji"/>
    <s v="2026-08-15 15:00:00 | Nama PIC : Fatkhan No HP : 085746360425 Alt :  M Janji : 15 Augustus 2026 Jam Pasang : 08.00 - 13:00  NoteÃ‚Â :  hubungi terlebih dahulu sebelum kelokasi"/>
    <s v="FCC"/>
    <s v="14-08-2026 15:39:56"/>
    <d v="2026-08-15T15:00:00"/>
    <m/>
    <s v="PS"/>
    <s v="BJN"/>
    <s v="NO ADDON"/>
    <n v="20260815"/>
    <s v="Completed"/>
    <s v="HSI Bisnis Promo HUT Telkom PSB 70% - 200 Mbps"/>
    <s v="INDIBIZ"/>
    <m/>
    <m/>
    <d v="2026-08-15T15:00:00"/>
    <s v="2026-08-15 15:00:00 | Nama PIC : Fatkhan No HP : 085746360425 Alt :  M Janji : 15 Augustus 2026 Jam Pasang : 08.00 - 13:00  NoteÃ‚Â :  hubungi terlebih dahulu sebelum kelokasi"/>
    <n v="2026"/>
    <n v="8"/>
    <n v="15"/>
    <d v="2026-08-15T00:00:00"/>
    <n v="-0.625"/>
    <x v="0"/>
  </r>
  <r>
    <n v="35"/>
    <n v="1002505042"/>
    <n v="3"/>
    <x v="6"/>
    <n v="5"/>
    <s v="SIDOARJO"/>
    <s v="JOMBANG"/>
    <s v="JOM"/>
    <s v="REG"/>
    <s v="AO"/>
    <x v="0"/>
    <m/>
    <s v="Completed (PS)"/>
    <s v="RBS-Regional 3"/>
    <d v="2026-08-02T08:58:11"/>
    <d v="2026-08-02T14:55:13"/>
    <n v="69356948"/>
    <m/>
    <n v="152318241021"/>
    <s v="SPPG TAMBAKREJO 05"/>
    <s v="ODP-JOM-FE/13"/>
    <s v="WO060699923"/>
    <m/>
    <m/>
    <m/>
    <n v="112.23798840000001"/>
    <n v="-7.5384528"/>
    <s v="|MN01614|/SPPG TAMBAKREJO 05/WINBACK 2.0 HSI B2B (1:1) 50MBPS 355RB PSB DISC 70%//sulthanali150@gmail.com/ACHMAD SULTAN ALI WIJAYA/85733258831"/>
    <s v="Sales Force DBS"/>
    <m/>
    <m/>
    <m/>
    <m/>
    <m/>
    <m/>
    <m/>
    <m/>
    <s v="Management Janji"/>
    <s v="2026-08-03 08:00:00|Nama Pic : BP ALI No Hp Pic : 085733258831 Jam Pemasangan : 08:00 - 12.00 Tanggal Pemasangan : SENIN 03 AGUSTUS 2026 Info Tambahan : Hubungi pelanggan sebelum datang ke lokasi, terima kasih.|YU5156|MYDITA"/>
    <s v="FCC"/>
    <d v="2026-02-08T09:09:51"/>
    <d v="2026-08-03T08:00:00"/>
    <m/>
    <s v="PS"/>
    <s v="JOM"/>
    <s v="NO ADDON"/>
    <n v="20260802"/>
    <s v="Completed"/>
    <s v="- 11_11446;Biaya PSB HSI EBIS Tunai di Depan ~ 11[150000]  - SP_NOSS;SP_NOSS ~ Internet NOSS Multispeed Network[0]  - SP_NOSS;SP_NOSS ~ Internet NOSS Multispeed Network[0]  - E23015;E23015 ~ ES23 - Perangkat ONT[0]  - E23015~null~44292;E23015||11||Abodeme"/>
    <s v="INDIBIZ"/>
    <m/>
    <m/>
    <d v="2026-08-03T08:00:00"/>
    <s v="2026-08-03 08:00:00|Nama Pic : BP ALI No Hp Pic : 085733258831 Jam Pemasangan : 08:00 - 12.00 Tanggal Pemasangan : SENIN 03 AGUSTUS 2026 Info Tambahan : Hubungi pelanggan sebelum datang ke lokasi, terima kasih.|YU5156|MYDITA"/>
    <n v="2026"/>
    <n v="8"/>
    <n v="2"/>
    <d v="2026-08-02T00:00:00"/>
    <n v="-1.3333333333357587"/>
    <x v="0"/>
  </r>
  <r>
    <n v="36"/>
    <n v="1002521663"/>
    <n v="3"/>
    <x v="1"/>
    <n v="5"/>
    <s v="SBY UTARA"/>
    <s v="MANYAR"/>
    <s v="MGO"/>
    <s v="REG"/>
    <s v="AO"/>
    <x v="0"/>
    <m/>
    <s v="Completed (PS)"/>
    <s v="RBS-Regional 3"/>
    <d v="2026-08-12T10:55:59"/>
    <d v="2026-08-12T15:06:57"/>
    <n v="69359701"/>
    <m/>
    <n v="152413167636"/>
    <s v="LEMBAGA PENDIDIKAN BAHASA CHINA"/>
    <s v="ODP-DMO-FQD/06"/>
    <s v="WO061567453"/>
    <m/>
    <m/>
    <m/>
    <n v="112.7513218"/>
    <n v="-7.2599382439999998"/>
    <s v="MD|MYDB-20260805264493|DN00001/MN00443|LEMBAGA PENDIDIKAN BAHASA CHINA|085113162223"/>
    <s v="MYDIGIBIZPARTNER"/>
    <m/>
    <m/>
    <m/>
    <m/>
    <m/>
    <m/>
    <m/>
    <m/>
    <s v="Management Janji"/>
    <s v="2026-08-07 08:00:00 | Nama PIC : Risky  No HP : 085113162223  Alt :   M Janji : 07/08/2026  Jam Pasang : 08.00 - 13:00   NoteÃ‚Â :  hubungi terlebih dahulu sebelum kelokasi "/>
    <s v="FCC"/>
    <d v="2026-12-08T11:10:28"/>
    <m/>
    <m/>
    <s v="PS"/>
    <s v="MGO"/>
    <s v="NO ADDON"/>
    <n v="20260812"/>
    <s v="Completed"/>
    <s v="- 11_11446;Biaya PSB HSI EBIS Tunai di Depan ~ 11[150000]  - E23015;E23015 ~ ES23 - Perangkat ONT[0]  - E23015~null~44292;E23015||11||Abodemen 0[0]  - E23015~null~E23015_SWONTPREM;SWONTPREM ~ Biaya Sewa ONT Premium ~ E23015[50000]  - E25060;E25060 ~ ES25 "/>
    <s v="INDIBIZ"/>
    <m/>
    <m/>
    <d v="2026-08-12T07:00:00"/>
    <s v="2026-08-07 08:00:00 | Nama PIC : Risky  No HP : 085113162223  Alt :   M Janji : 07/08/2026  Jam Pasang : 08.00 - 13:00   NoteÃ‚Â :  hubungi terlebih dahulu sebelum kelokasi "/>
    <n v="2026"/>
    <n v="8"/>
    <n v="12"/>
    <d v="2026-08-12T00:00:00"/>
    <n v="-0.29166666666424135"/>
    <x v="0"/>
  </r>
  <r>
    <n v="37"/>
    <n v="1002527688"/>
    <n v="3"/>
    <x v="0"/>
    <n v="5"/>
    <s v="MATARAM"/>
    <s v="SUMBAWA"/>
    <s v="SBW"/>
    <s v="REG"/>
    <s v="AO"/>
    <x v="0"/>
    <s v="1P INET"/>
    <s v="Completed (PS)"/>
    <s v="RBS-Regional 3"/>
    <d v="2026-08-15T08:26:56"/>
    <d v="2026-08-15T13:01:18"/>
    <n v="69366537"/>
    <m/>
    <n v="172606792171"/>
    <s v="RAMDHANI HOMESTAY"/>
    <s v="ODP-SBW-FAH/03"/>
    <s v="WO061796993"/>
    <m/>
    <m/>
    <m/>
    <n v="117.56115579999999"/>
    <n v="-8.6138108999999901"/>
    <s v="MD|MYDB-20260814265420|DN00001/MN01595|RAMDHANI HOMESTAY|087862364324"/>
    <s v="MYDIGIBIZPARTNER"/>
    <m/>
    <m/>
    <m/>
    <m/>
    <m/>
    <m/>
    <m/>
    <m/>
    <s v="Management Janji"/>
    <s v="2026-08-18 08:00:00 | Nama Pic : bp gading  No Hp Pic : 087862364324 No alt : - Jam Pemasangan : siang  Tanggal Pemasangan : 15 Agustus 2026"/>
    <s v="FCC"/>
    <s v="15-08-2026 08:39:51"/>
    <d v="2026-08-18T08:00:00"/>
    <m/>
    <s v="PS"/>
    <s v="SBW"/>
    <s v="OCA"/>
    <n v="20260815"/>
    <s v="Completed"/>
    <s v="HSI Bisnis Bundling OCA Breach Checker Promo 2026 PSB 70% - 100 Mbps"/>
    <s v="INDIBIZ"/>
    <m/>
    <m/>
    <d v="2026-08-18T08:00:00"/>
    <s v="2026-08-18 08:00:00 | Nama Pic : bp gading  No Hp Pic : 087862364324 No alt : - Jam Pemasangan : siang  Tanggal Pemasangan : 15 Agustus 2026"/>
    <n v="2026"/>
    <n v="8"/>
    <n v="15"/>
    <d v="2026-08-15T00:00:00"/>
    <n v="-3.3333333333357587"/>
    <x v="0"/>
  </r>
  <r>
    <n v="38"/>
    <n v="1002523002"/>
    <n v="3"/>
    <x v="2"/>
    <n v="5"/>
    <s v="MADIUN"/>
    <s v="NGAWI"/>
    <s v="GGR"/>
    <s v="REG"/>
    <s v="AO"/>
    <x v="0"/>
    <s v="1P INET"/>
    <s v="Completed (PS)"/>
    <s v="RBS-Regional 3"/>
    <d v="2026-08-12T17:07:56"/>
    <d v="2026-08-13T13:46:37"/>
    <n v="69364564"/>
    <m/>
    <n v="152613205369"/>
    <s v="SPPG BENDO BELOTAN"/>
    <s v="ODP-GGR-FA/81"/>
    <s v="WO061617021"/>
    <m/>
    <m/>
    <m/>
    <n v="111.4225737"/>
    <n v="-7.6627181000000002"/>
    <s v="|MN02145|MYIA-002022444441/POI/Ali Nur Wakhid/08133139609/sppgbelotan@gmail.com"/>
    <s v="MYIB_ASSISTANT"/>
    <m/>
    <m/>
    <m/>
    <m/>
    <m/>
    <m/>
    <m/>
    <m/>
    <s v="Management Janji"/>
    <s v="2026-08-13 15:00:00 |  M Janji : (13/AGUSTUS/2026) jam Pasang : 09:00 Note : hubungi pelanggan jika ingin kelokasi"/>
    <s v="FCC"/>
    <d v="2026-12-08T17:10:31"/>
    <d v="2026-08-13T15:00:00"/>
    <m/>
    <s v="PS"/>
    <s v="GGR"/>
    <s v="NO ADDON"/>
    <n v="20260813"/>
    <s v="Completed"/>
    <s v="HSI Bisnis Basic Promo HUT Telkom PSB 70% - 50 Mbps"/>
    <s v="INDIBIZ"/>
    <m/>
    <m/>
    <d v="2026-08-13T15:00:00"/>
    <s v="2026-08-13 15:00:00 |  M Janji : (13/AGUSTUS/2026) jam Pasang : 09:00 Note : hubungi pelanggan jika ingin kelokasi"/>
    <n v="2026"/>
    <n v="8"/>
    <n v="13"/>
    <d v="2026-08-13T00:00:00"/>
    <n v="-0.625"/>
    <x v="0"/>
  </r>
  <r>
    <n v="39"/>
    <n v="1002504677"/>
    <n v="3"/>
    <x v="0"/>
    <n v="5"/>
    <s v="MATARAM"/>
    <s v="LOMBOK BARAT TENGAH"/>
    <s v="PRY"/>
    <s v="REG"/>
    <s v="AO"/>
    <x v="0"/>
    <m/>
    <s v="Completed (PS)"/>
    <s v="RBS-Regional 3"/>
    <d v="2026-08-01T15:01:24"/>
    <d v="2026-08-01T16:23:00"/>
    <n v="69355477"/>
    <m/>
    <n v="172603791292"/>
    <s v="KOPERASI NUSA"/>
    <s v="ODP-PYA-FAC/14"/>
    <s v="WO060661009"/>
    <m/>
    <m/>
    <m/>
    <n v="116.352376279308"/>
    <n v="-8.7610257703329495"/>
    <s v="MD|MYDB-20260730263961|SC00001/MC00069|KOPERASI NUSA|087793080830"/>
    <s v="MYDIGIBIZPARTNER"/>
    <m/>
    <m/>
    <m/>
    <m/>
    <m/>
    <m/>
    <m/>
    <m/>
    <s v="Management Janji"/>
    <s v="2026-07-31 15:00:00 | Nama : BP WIGUNA (SEKRETARIS)  No Hp : 087793080830  No Alt :   Tgl Pemasangan : 31 Juli 2026  Interval : PAGI SIANG  Note : Hubungi pelanggan terlebih dahulu"/>
    <s v="FCC"/>
    <d v="2026-01-08T15:09:59"/>
    <m/>
    <m/>
    <s v="PS"/>
    <s v="PRY"/>
    <s v="NO ADDON"/>
    <n v="20260801"/>
    <s v="Completed"/>
    <s v="- 11_11446;Biaya PSB HSI EBIS Tunai di Depan ~ 11[150000]  - SP_NOSS;SP_NOSS ~ Internet NOSS Multispeed Network[0]  - SP_NOSS;SP_NOSS ~ Internet NOSS Multispeed Network[0]  - E23015;E23015 ~ ES23 - Perangkat ONT[0]  - E23015~null~44292;E23015||11||Abodeme"/>
    <s v="INDIBIZ"/>
    <m/>
    <m/>
    <d v="2026-08-01T07:00:00"/>
    <s v="2026-07-31 15:00:00 | Nama : BP WIGUNA (SEKRETARIS)  No Hp : 087793080830  No Alt :   Tgl Pemasangan : 31 Juli 2026  Interval : PAGI SIANG  Note : Hubungi pelanggan terlebih dahulu"/>
    <n v="2026"/>
    <n v="8"/>
    <n v="1"/>
    <d v="2026-08-01T00:00:00"/>
    <n v="-0.29166666666424135"/>
    <x v="0"/>
  </r>
  <r>
    <n v="40"/>
    <n v="1002518131"/>
    <n v="3"/>
    <x v="7"/>
    <n v="4"/>
    <s v="KUDUS"/>
    <s v="KUDUS"/>
    <s v="KUD"/>
    <s v="REG"/>
    <s v="AO"/>
    <x v="0"/>
    <m/>
    <s v="Completed (PS)"/>
    <s v="RBS-Regional 3"/>
    <d v="2026-08-10T14:53:08"/>
    <d v="2026-08-11T14:40:41"/>
    <n v="69362593"/>
    <m/>
    <n v="142401145757"/>
    <s v="SPBU 4459312"/>
    <s v="ODP-KUD-FV/042"/>
    <s v="WO061428215"/>
    <m/>
    <m/>
    <m/>
    <n v="110.78982259999999"/>
    <n v="-6.9303517000000001"/>
    <s v="AMRBS;406740/MUHIBBUDDIN AL MARUF/TREG3/KUDUS/AM/085848866488/DESIE IRMA KUSUMA/spbu4459312@gmail.com /Permintaan PSB HSI WB1 BISNIS 1S INET 100MBPS/SPBU 4459312"/>
    <s v="Account Manager"/>
    <m/>
    <m/>
    <m/>
    <m/>
    <m/>
    <m/>
    <m/>
    <m/>
    <s v="Management Janji"/>
    <s v="2026-08-11 13:00:00|telp : 085848866488  alt :  M Janji : (11/08/2026) jam Pasang :pagi / siang  Note : hubungi pelanggan jika ingin kelokasi|40000802|MYDITA"/>
    <s v="FCC"/>
    <d v="2026-10-08T14:55:31"/>
    <d v="2026-08-11T13:00:00"/>
    <m/>
    <s v="PS"/>
    <s v="KUD"/>
    <s v="NO ADDON"/>
    <n v="20260811"/>
    <s v="Completed"/>
    <s v="- 11_11446;Biaya PSB HSI EBIS Tunai di Depan ~ 11[150000]  - SP_NOSS;SP_NOSS ~ Internet NOSS Multispeed Network[0]  - SP_NOSS;SP_NOSS ~ Internet NOSS Multispeed Network[0]  - E24057;E24057 ~ ES24 - Paket HSI Bisnis (HSIE) Khusus Winback[0]  - E24057~null~"/>
    <s v="INDIBIZ"/>
    <m/>
    <m/>
    <d v="2026-08-11T13:00:00"/>
    <s v="2026-08-11 13:00:00|telp : 085848866488  alt :  M Janji : (11/08/2026) jam Pasang :pagi / siang  Note : hubungi pelanggan jika ingin kelokasi|40000802|MYDITA"/>
    <n v="2026"/>
    <n v="8"/>
    <n v="11"/>
    <d v="2026-08-11T00:00:00"/>
    <n v="-0.54166666666424135"/>
    <x v="0"/>
  </r>
  <r>
    <n v="41"/>
    <n v="1002505426"/>
    <n v="3"/>
    <x v="1"/>
    <n v="5"/>
    <s v="SBY UTARA"/>
    <s v="GRESIK"/>
    <s v="BWN"/>
    <s v="REG"/>
    <s v="AO"/>
    <x v="0"/>
    <s v="1P INET"/>
    <s v="102 | FOLLOW UP COMPLETED"/>
    <s v="RBS-Regional 3"/>
    <d v="2026-08-02T19:50:56"/>
    <d v="2026-08-14T11:02:32"/>
    <n v="69357121"/>
    <m/>
    <n v="152453209225"/>
    <s v="TOkO ANA"/>
    <s v="ODP-BWN-FAC/12 FAC/D03/12.01"/>
    <s v="WO060742029"/>
    <m/>
    <m/>
    <m/>
    <n v="112.727671936154"/>
    <n v="-5.8104920897655497"/>
    <s v="MD|MYDB-20260802264202|DN00001/MN00018|TOkO ANA|081259523748"/>
    <s v="MYDIGIBIZPARTNER"/>
    <m/>
    <m/>
    <m/>
    <m/>
    <m/>
    <m/>
    <m/>
    <m/>
    <s v="Management Janji"/>
    <s v="2026-08-04 08:00:00 | M Janji : (03/08/2026) jam Pasang : 09:00 Note : hubungi pelanggan jika ingin kelokasi"/>
    <s v="FCC"/>
    <d v="2026-02-08T19:54:46"/>
    <d v="2026-08-04T08:00:00"/>
    <s v="Kendala Lainnya"/>
    <s v="REVOKE"/>
    <s v="BWN"/>
    <s v="NO ADDON"/>
    <m/>
    <s v="Follow Up Revoke Completed, New Order ID : SC1002526016"/>
    <s v="HSI Bisnis Promo HUT Telkom PSB 70% - 50 Mbps"/>
    <s v="INDIBIZ"/>
    <m/>
    <m/>
    <d v="2026-08-04T08:00:00"/>
    <s v="2026-08-04 08:00:00 | M Janji : (03/08/2026) jam Pasang : 09:00 Note : hubungi pelanggan jika ingin kelokasi"/>
    <m/>
    <m/>
    <m/>
    <e v="#NUM!"/>
    <e v="#NUM!"/>
    <x v="1"/>
  </r>
  <r>
    <n v="42"/>
    <n v="1002521030"/>
    <n v="3"/>
    <x v="3"/>
    <n v="4"/>
    <s v="PURWOKERTO"/>
    <s v="CILACAP"/>
    <s v="SDJ"/>
    <s v="REG"/>
    <s v="AO"/>
    <x v="0"/>
    <s v="1P INET"/>
    <s v="Completed (PS)"/>
    <s v="RBS-Regional 3"/>
    <d v="2026-08-11T19:47:58"/>
    <d v="2026-08-12T14:30:02"/>
    <n v="69363768"/>
    <m/>
    <n v="143390112850"/>
    <s v="HOTEL RENO"/>
    <s v="ODP-SDJ-FG/066"/>
    <s v="WO061540727"/>
    <m/>
    <m/>
    <m/>
    <n v="108.795413"/>
    <n v="-7.4854229999999999"/>
    <s v="|MC00213|MYIA-088825895804/POI/FAZRI NUR AZIZ/085869416794/papayatiga3@gmail.com"/>
    <s v="MYIB_ASSISTANT"/>
    <m/>
    <m/>
    <m/>
    <m/>
    <m/>
    <m/>
    <m/>
    <m/>
    <s v="Management Janji"/>
    <s v="2026-08-13 08:00:00 | Nama : BP FAZRI NUR AZIZ No Hp : 085869416794 No Alt :  Tgl Pemasangan : 12 Agustus 2026 Interval : SIANG Note : Hubungi pelanggan terlebih dahulu"/>
    <s v="FCC"/>
    <d v="2026-11-08T19:54:58"/>
    <d v="2026-08-13T08:00:00"/>
    <m/>
    <s v="PS"/>
    <s v="SDJ"/>
    <s v="NO ADDON"/>
    <n v="20260812"/>
    <s v="Completed"/>
    <s v="HSI Bisnis Promo HUT Telkom PSB 70% - 300 Mbps"/>
    <s v="INDIBIZ"/>
    <m/>
    <m/>
    <d v="2026-08-13T08:00:00"/>
    <s v="2026-08-13 08:00:00 | Nama : BP FAZRI NUR AZIZ No Hp : 085869416794 No Alt :  Tgl Pemasangan : 12 Agustus 2026 Interval : SIANG Note : Hubungi pelanggan terlebih dahulu"/>
    <n v="2026"/>
    <n v="8"/>
    <n v="12"/>
    <d v="2026-08-12T00:00:00"/>
    <n v="-1.3333333333357587"/>
    <x v="0"/>
  </r>
  <r>
    <n v="43"/>
    <n v="1002521004"/>
    <n v="3"/>
    <x v="1"/>
    <n v="5"/>
    <s v="MADURA"/>
    <s v="PAMEKASAN"/>
    <s v="PME"/>
    <s v="REG"/>
    <s v="AO"/>
    <x v="0"/>
    <s v="1P INET"/>
    <s v="Completed (PS)"/>
    <s v="RBS-Regional 3"/>
    <d v="2026-08-11T19:07:56"/>
    <d v="2026-08-13T15:24:41"/>
    <n v="69363748"/>
    <m/>
    <n v="152426928149"/>
    <s v="UD MAKMUR"/>
    <s v="ODP-PME-FBM/30"/>
    <s v="WO061538473"/>
    <m/>
    <m/>
    <m/>
    <n v="113.5063677"/>
    <n v="-7.1160457999999904"/>
    <s v="MD|MYDB-20260811264958|DN00001/MN00558|UD MAKMUR|085337059189"/>
    <s v="MYDIGIBIZPARTNER"/>
    <m/>
    <m/>
    <m/>
    <m/>
    <m/>
    <m/>
    <m/>
    <m/>
    <s v="Management Janji"/>
    <s v="2026-08-13 08:00:00 | telp : 085337059189 alt :  M Janji : (13/08/2026) jam Pasang :pagi / siang  Note : hubungi pelanggan jika ingin kelokasi"/>
    <s v="FCC"/>
    <d v="2026-11-08T19:09:51"/>
    <d v="2026-08-13T08:00:00"/>
    <m/>
    <s v="PS"/>
    <s v="PME"/>
    <s v="NO ADDON"/>
    <n v="20260813"/>
    <s v="Completed"/>
    <s v="HSI Bisnis Promo HUT Telkom PSB 70% - 150 Mbps"/>
    <s v="INDIBIZ"/>
    <m/>
    <m/>
    <d v="2026-08-13T08:00:00"/>
    <s v="2026-08-13 08:00:00 | telp : 085337059189 alt :  M Janji : (13/08/2026) jam Pasang :pagi / siang  Note : hubungi pelanggan jika ingin kelokasi"/>
    <n v="2026"/>
    <n v="8"/>
    <n v="13"/>
    <d v="2026-08-13T00:00:00"/>
    <n v="-0.33333333333575865"/>
    <x v="0"/>
  </r>
  <r>
    <n v="44"/>
    <n v="1002520274"/>
    <n v="3"/>
    <x v="1"/>
    <n v="5"/>
    <s v="SBY UTARA"/>
    <s v="MANYAR"/>
    <s v="MGO"/>
    <s v="REG"/>
    <s v="AO"/>
    <x v="0"/>
    <m/>
    <s v="Completed (PS)"/>
    <s v="RBS-Regional 3"/>
    <d v="2026-08-11T14:58:49"/>
    <d v="2026-08-11T16:26:36"/>
    <n v="69356915"/>
    <m/>
    <n v="152413167621"/>
    <s v="Little Amsterdam (PT Memori Setiap Gigitan)"/>
    <s v="ODP-DMO-FTB/25"/>
    <s v="WO061511063"/>
    <m/>
    <m/>
    <m/>
    <n v="112.74749956687999"/>
    <n v="-7.2634318140746004"/>
    <s v="MD|MYDB-20260801264160|DN00001/MN02280|Little Amsterdam (PT Memori Setiap Gigitan)|087770104036"/>
    <s v="MYDIGIBIZPARTNER"/>
    <m/>
    <m/>
    <m/>
    <m/>
    <m/>
    <m/>
    <m/>
    <m/>
    <s v="Management Janji"/>
    <s v="2026-08-08 08:00:00 | Nama PIC : IBU RENNY  No HP :  087770104036  Alt :   M Janji : (SABTU/8/AGUSTUS/2026)  jam Pasang : 09:00  Note : hubungi pelanggan jika ingin kelokasi"/>
    <s v="FCC"/>
    <d v="2026-11-08T15:10:17"/>
    <m/>
    <m/>
    <s v="PS"/>
    <s v="MGO"/>
    <s v="NO ADDON"/>
    <n v="20260811"/>
    <s v="Completed"/>
    <s v="- 11_11446;Biaya PSB HSI EBIS Tunai di Depan ~ 11[150000]  - SP_NOSS;SP_NOSS ~ Internet NOSS Multispeed Network[0]  - E23015;E23015 ~ ES23 - Perangkat ONT[0]  - E23015~null~44292;E23015||11||Abodemen 0[0]  - E23015~null~E23015_SWONT;SWONT ~ Biaya Sewa ONT"/>
    <s v="INDIBIZ"/>
    <m/>
    <m/>
    <d v="2026-08-11T07:00:00"/>
    <s v="2026-08-08 08:00:00 | Nama PIC : IBU RENNY  No HP :  087770104036  Alt :   M Janji : (SABTU/8/AGUSTUS/2026)  jam Pasang : 09:00  Note : hubungi pelanggan jika ingin kelokasi"/>
    <n v="2026"/>
    <n v="8"/>
    <n v="11"/>
    <d v="2026-08-11T00:00:00"/>
    <n v="-0.29166666666424135"/>
    <x v="0"/>
  </r>
  <r>
    <n v="45"/>
    <n v="1002511611"/>
    <n v="3"/>
    <x v="6"/>
    <n v="5"/>
    <s v="SIDOARJO"/>
    <s v="INNER - JATIM TIMUR"/>
    <s v="SDA"/>
    <s v="DPS"/>
    <s v="AO"/>
    <x v="0"/>
    <m/>
    <s v="Completed (PS)"/>
    <s v="DPS-Private Conglomeration"/>
    <d v="2026-08-06T09:34:33"/>
    <d v="2026-08-06T18:44:19"/>
    <n v="69359641"/>
    <m/>
    <n v="152316231081"/>
    <s v="PT Surya Pratista Hutama"/>
    <s v="ODP-SDA-FGK/72"/>
    <s v="WO061046280"/>
    <m/>
    <m/>
    <m/>
    <n v="112.68266"/>
    <n v="-7.4431585279065704"/>
    <s v="DPS HSI | RIZAL EKO CAHYONI | 930085| TREG 3 |PT Surya Pratista Hutama | TEGUH| 0811372869"/>
    <s v="Account Manager"/>
    <m/>
    <m/>
    <m/>
    <m/>
    <m/>
    <m/>
    <m/>
    <m/>
    <s v="Management Janji"/>
    <s v="-"/>
    <s v="FCC"/>
    <d v="2026-06-08T09:39:52"/>
    <m/>
    <m/>
    <s v="PS"/>
    <s v="SDA"/>
    <s v="NO ADDON"/>
    <n v="20260806"/>
    <s v="Completed"/>
    <s v="- 11_11450;Biaya PSB Reguler HSI EBIS ~ 11[150000]  - E24057;E24057 ~ ES24 - Paket HSI Bisnis (HSIE) Khusus Winback[0]  - E24057~null~E24057_UNL;UNL ~ Internet-Link Unlimited Internet Usage ~ E24057[0]  - E24057~null~103818;E24057||11||Abodemen 0[0]  - E2"/>
    <s v="INDIBIZ"/>
    <m/>
    <m/>
    <d v="2026-08-06T12:00:00"/>
    <s v="-"/>
    <n v="2026"/>
    <n v="8"/>
    <n v="6"/>
    <d v="2026-08-06T00:00:00"/>
    <n v="-0.5"/>
    <x v="0"/>
  </r>
  <r>
    <n v="46"/>
    <n v="1002519026"/>
    <n v="3"/>
    <x v="3"/>
    <n v="4"/>
    <s v="PURWOKERTO"/>
    <s v="PURWOKERTO"/>
    <s v="PWT"/>
    <s v="REG"/>
    <s v="AO"/>
    <x v="0"/>
    <m/>
    <s v="Completed (PS)"/>
    <s v="RBS-Regional 3"/>
    <d v="2026-08-11T09:33:53"/>
    <d v="2026-08-11T14:47:52"/>
    <n v="69361544"/>
    <m/>
    <n v="146303609799"/>
    <s v="PT. SYNERGY INTERCONECT TECHNOLOGY"/>
    <s v="ODP-PWT-FAX/058"/>
    <s v="WO061467862"/>
    <m/>
    <m/>
    <m/>
    <n v="109.253967"/>
    <n v="-7.4119729000000003"/>
    <s v="|MN01513|MYIA-001862644556/POI/Bp Yogi/089691681027/synergyinterconecttechnology@gmail.com"/>
    <s v="Sales Profesional"/>
    <m/>
    <m/>
    <m/>
    <m/>
    <m/>
    <m/>
    <m/>
    <m/>
    <s v="Management Janji"/>
    <s v="2026-08-09 13:00:00 | Tgl Pemasangan : 09 Agustus 2026  Interval : PAGI SIANG  Note : Hubungi pelanggan terlebih dahulu"/>
    <s v="FCC"/>
    <d v="2026-11-08T09:40:16"/>
    <m/>
    <m/>
    <s v="PS"/>
    <s v="PWT"/>
    <s v="NO ADDON"/>
    <n v="20260811"/>
    <s v="Completed"/>
    <s v="- 11_11446;Biaya PSB HSI EBIS Tunai di Depan ~ 11[150000]  - E25061;E25061 ~ ES25 - Paket HSI Basic (HSIEF) Khusus Winback 2.0[0]  - E25061~null~E25061_UNL;UNL ~ Internet-Link Unlimited Internet Usage ~ E25061[0]  - E25061~null~105351;E25061||11||Abodemen"/>
    <s v="INDIBIZ"/>
    <m/>
    <m/>
    <d v="2026-08-11T07:00:00"/>
    <s v="2026-08-09 13:00:00 | Tgl Pemasangan : 09 Agustus 2026  Interval : PAGI SIANG  Note : Hubungi pelanggan terlebih dahulu"/>
    <n v="2026"/>
    <n v="8"/>
    <n v="11"/>
    <d v="2026-08-11T00:00:00"/>
    <n v="-0.29166666666424135"/>
    <x v="0"/>
  </r>
  <r>
    <n v="47"/>
    <n v="1002528135"/>
    <n v="3"/>
    <x v="6"/>
    <n v="5"/>
    <s v="JEMBER"/>
    <s v="SITUBONDO"/>
    <s v="BKI"/>
    <s v="REG"/>
    <s v="AO"/>
    <x v="0"/>
    <s v="1P INET"/>
    <s v="Completed (PS)"/>
    <s v="RBS-Regional 3"/>
    <d v="2026-08-15T11:55:57"/>
    <d v="2026-08-16T18:38:02"/>
    <n v="69366788"/>
    <m/>
    <n v="152531208030"/>
    <s v="AGEN BRI LINK ANDALAN"/>
    <s v="ODP-BKI-FH/04 FH/D01/04.01"/>
    <s v="WO061813974"/>
    <m/>
    <m/>
    <m/>
    <n v="113.71668099999999"/>
    <n v="-7.7793729999999996"/>
    <s v="|MN02617|MYIA-081206306732/POI/FIRMANSYAH/085706129616/adryjr55@gmail.com"/>
    <s v="MYIB_ASSISTANT"/>
    <m/>
    <m/>
    <m/>
    <m/>
    <m/>
    <m/>
    <m/>
    <m/>
    <s v="Management Janji"/>
    <s v="2026-08-16 08:00:00 | Nama PIC:  BP FIRMANSYAH  No HP: 085706129616 Alt: Tanggal: 16/08/2026 Jam Pasang: Pagi Note: Hubungi sebelum ke lokasi, terimakasih. "/>
    <s v="FCC"/>
    <s v="15-08-2026 12:10:01"/>
    <d v="2026-08-16T08:00:00"/>
    <m/>
    <s v="PS"/>
    <s v="BKI"/>
    <s v="NETMONK"/>
    <n v="20260816"/>
    <s v="Completed"/>
    <s v="HSI Bisnis Bundling Netmonk PSB 70% Promo - 300 Mbps"/>
    <s v="INDIBIZ"/>
    <m/>
    <m/>
    <d v="2026-08-16T08:00:00"/>
    <s v="2026-08-16 08:00:00 | Nama PIC:  BP FIRMANSYAH  No HP: 085706129616 Alt: Tanggal: 16/08/2026 Jam Pasang: Pagi Note: Hubungi sebelum ke lokasi, terimakasih. "/>
    <n v="2026"/>
    <n v="8"/>
    <n v="16"/>
    <d v="2026-08-16T00:00:00"/>
    <n v="-0.33333333333575865"/>
    <x v="0"/>
  </r>
  <r>
    <n v="48"/>
    <n v="1002506762"/>
    <n v="3"/>
    <x v="3"/>
    <n v="4"/>
    <s v="YOGYAKARTA"/>
    <s v="SLEMAN"/>
    <s v="PKM"/>
    <s v="REG"/>
    <s v="AO"/>
    <x v="0"/>
    <s v="1P INET"/>
    <s v="Completed (PS)"/>
    <s v="RBS-Regional 3"/>
    <d v="2026-08-04T08:23:57"/>
    <d v="2026-08-04T16:18:33"/>
    <n v="69357913"/>
    <m/>
    <n v="146144119809"/>
    <s v="CV. MUDA DIGITAL"/>
    <s v="ODP-PKM-FAY/003 FAY/D01/003.01"/>
    <s v="WO060852330"/>
    <m/>
    <m/>
    <m/>
    <n v="110.423714"/>
    <n v="-7.7133269999999996"/>
    <s v="|MC60040|MYIA-084928946309/POI/Sutomo/081995040462/mudadigital57@gmail.com"/>
    <s v="MYIB_ASSISTANT"/>
    <m/>
    <m/>
    <m/>
    <m/>
    <m/>
    <m/>
    <m/>
    <m/>
    <s v="Management Janji"/>
    <s v="2026-08-05 10:00:00 | M Janji : (05/08/2026) jam Pasang : 09:00 Note : hubungi pelanggan jika ingin kelokasi"/>
    <s v="FCC"/>
    <d v="2026-04-08T08:25:42"/>
    <d v="2026-08-05T10:00:00"/>
    <m/>
    <s v="PS"/>
    <s v="PKM"/>
    <s v="NO ADDON"/>
    <n v="20260804"/>
    <s v="Completed"/>
    <s v="HSI Bisnis Promo HUT Telkom PSB 70% - 200 Mbps"/>
    <s v="INDIBIZ"/>
    <m/>
    <m/>
    <d v="2026-08-05T10:00:00"/>
    <s v="2026-08-05 10:00:00 | M Janji : (05/08/2026) jam Pasang : 09:00 Note : hubungi pelanggan jika ingin kelokasi"/>
    <n v="2026"/>
    <n v="8"/>
    <n v="4"/>
    <d v="2026-08-04T00:00:00"/>
    <n v="-1.4166666666642413"/>
    <x v="0"/>
  </r>
  <r>
    <n v="49"/>
    <n v="1002512185"/>
    <n v="3"/>
    <x v="4"/>
    <n v="4"/>
    <s v="PEKALONGAN"/>
    <s v="TEGAL"/>
    <s v="TEG"/>
    <s v="REG"/>
    <s v="AO"/>
    <x v="0"/>
    <s v="1P INET"/>
    <s v="102 | FOLLOW UP COMPLETED"/>
    <s v="RBS-Regional 3"/>
    <d v="2026-08-06T11:59:56"/>
    <d v="2026-08-08T10:47:15"/>
    <n v="69359906"/>
    <m/>
    <n v="142212126662"/>
    <s v="PT. Patra Logistik"/>
    <s v="ODP-TEG-FAF/012 FAF/D02/012.01"/>
    <s v="WO061064015"/>
    <m/>
    <m/>
    <m/>
    <n v="109.187613"/>
    <n v="-6.8713160000000002"/>
    <s v="|MB00449|MYIA-045276889499/POI/ibu/081298132948/zaenal.arifin3@gmail.com"/>
    <s v="MYIB_ASSISTANT"/>
    <m/>
    <m/>
    <m/>
    <m/>
    <m/>
    <m/>
    <m/>
    <m/>
    <s v="Management Janji"/>
    <s v="2026-08-07 08:00:00 | M Janji : (07/08/026) jam Pasang : 09:00 Note : hubungi pelanggan jika ingin kelokasi "/>
    <s v="FCC"/>
    <d v="2026-06-08T12:10:32"/>
    <d v="2026-08-07T08:00:00"/>
    <s v="Kendala Teknik"/>
    <s v="REVOKE"/>
    <s v="TEG"/>
    <s v="NO ADDON"/>
    <m/>
    <s v="Follow Up Revoke Completed, New Order ID : SC1002515754"/>
    <s v="HSI Bisnis Promo HUT Telkom PSB 70% - 50 Mbps"/>
    <s v="INDIBIZ"/>
    <m/>
    <m/>
    <d v="2026-08-07T08:00:00"/>
    <s v="2026-08-07 08:00:00 | M Janji : (07/08/026) jam Pasang : 09:00 Note : hubungi pelanggan jika ingin kelokasi "/>
    <m/>
    <m/>
    <m/>
    <e v="#NUM!"/>
    <e v="#NUM!"/>
    <x v="1"/>
  </r>
  <r>
    <n v="50"/>
    <n v="1002524002"/>
    <n v="3"/>
    <x v="2"/>
    <n v="5"/>
    <s v="KEDIRI"/>
    <s v="KEDIRI"/>
    <s v="PAE"/>
    <s v="REG"/>
    <s v="AO"/>
    <x v="0"/>
    <s v="1P INET"/>
    <s v="Completed (PS)"/>
    <s v="RBS-Regional 3"/>
    <d v="2026-08-13T11:49:56"/>
    <d v="2026-08-14T18:47:07"/>
    <n v="69364994"/>
    <m/>
    <n v="152639219492"/>
    <s v="Maju Hardware Xiaomi Pare"/>
    <s v="ODP-PAE-FAH/24 FAH/D03/24.01"/>
    <s v="WO061656549"/>
    <m/>
    <m/>
    <m/>
    <n v="112.1890429"/>
    <n v="-7.7657989999999897"/>
    <s v="|MN02145|MYIA-084652962840/POI/IWAN SETIAWAN/085735553535/it.majuhardware@gmail.com"/>
    <s v="MYIB_ASSISTANT"/>
    <m/>
    <m/>
    <m/>
    <m/>
    <m/>
    <m/>
    <m/>
    <m/>
    <s v="Management Janji"/>
    <s v="2026-08-14 08:00:00 | Tanggal pemasangan: 14/08/2026 Jam pemasangan : pagi / siang Info Tambahan : Hubungi pelanggan dulu sebelum ke lokasi terima kasih."/>
    <s v="FCC"/>
    <s v="13-08-2026 11:54:51"/>
    <d v="2026-08-14T08:00:00"/>
    <m/>
    <s v="PS"/>
    <s v="PAE"/>
    <s v="NO ADDON"/>
    <n v="20260814"/>
    <s v="Completed"/>
    <s v="HSI Bisnis Promo HUT Telkom PSB 70% - 50 Mbps"/>
    <s v="INDIBIZ"/>
    <m/>
    <m/>
    <d v="2026-08-14T08:00:00"/>
    <s v="2026-08-14 08:00:00 | Tanggal pemasangan: 14/08/2026 Jam pemasangan : pagi / siang Info Tambahan : Hubungi pelanggan dulu sebelum ke lokasi terima kasih."/>
    <n v="2026"/>
    <n v="8"/>
    <n v="14"/>
    <d v="2026-08-14T00:00:00"/>
    <n v="-0.33333333333575865"/>
    <x v="0"/>
  </r>
  <r>
    <n v="51"/>
    <n v="1002523704"/>
    <n v="3"/>
    <x v="4"/>
    <n v="4"/>
    <s v="SEMARANG"/>
    <s v="INNER - SEMARANG JATENG UTARA"/>
    <s v="SMT"/>
    <s v="REG"/>
    <s v="AO"/>
    <x v="0"/>
    <s v="1P INET"/>
    <s v="Completed (PS)"/>
    <s v="RBS-Regional 3"/>
    <d v="2026-08-13T10:25:58"/>
    <d v="2026-08-14T12:46:48"/>
    <n v="69364864"/>
    <m/>
    <n v="141420144733"/>
    <s v="PT SEAIR CONTAINER LINES"/>
    <s v="ODP-SMT-FAP/068 FAP/D05/068.01"/>
    <s v="WO061647858"/>
    <m/>
    <m/>
    <m/>
    <n v="110.385223"/>
    <n v="-6.9633929999999999"/>
    <s v="|MC50018|MYIA-055551340504/POI/mr zeng xiaobo/081917319472/seaircontainerlines@gmail.com"/>
    <s v="MYIB_ASSISTANT"/>
    <m/>
    <m/>
    <m/>
    <m/>
    <m/>
    <m/>
    <m/>
    <m/>
    <s v="Management Janji"/>
    <s v="2026-08-14 08:00:00 | Jam Pemasangan : 08:00 - 12.00 Tanggal Pemasangan : 14/08/2026 Info Tambahan : Hubungi pelanggan sebelum datang ke lokasi "/>
    <s v="FCC"/>
    <s v="13-08-2026 10:39:50"/>
    <d v="2026-08-14T08:00:00"/>
    <m/>
    <s v="PS"/>
    <s v="SMT"/>
    <s v="NO ADDON"/>
    <n v="20260814"/>
    <s v="Completed"/>
    <s v="HSI Bisnis Khusus Winback PSB 70% - 150 Mbps"/>
    <s v="INDIBIZ"/>
    <m/>
    <m/>
    <d v="2026-08-14T08:00:00"/>
    <s v="2026-08-14 08:00:00 | Jam Pemasangan : 08:00 - 12.00 Tanggal Pemasangan : 14/08/2026 Info Tambahan : Hubungi pelanggan sebelum datang ke lokasi "/>
    <n v="2026"/>
    <n v="8"/>
    <n v="14"/>
    <d v="2026-08-14T00:00:00"/>
    <n v="-0.33333333333575865"/>
    <x v="0"/>
  </r>
  <r>
    <n v="52"/>
    <n v="1002515951"/>
    <n v="3"/>
    <x v="0"/>
    <n v="5"/>
    <s v="KUPANG"/>
    <s v="LABOAN BAJO"/>
    <s v="RTE"/>
    <s v="REG"/>
    <s v="AO"/>
    <x v="0"/>
    <s v="1P INET"/>
    <s v="Completed (PS)"/>
    <s v="RBS-Regional 3"/>
    <d v="2026-08-08T13:26:58"/>
    <d v="2026-08-09T21:00:39"/>
    <n v="69361471"/>
    <m/>
    <n v="172514216906"/>
    <s v="MECEN SHOP"/>
    <s v="ODP-RTE-FG/32 FG/D01/32.01"/>
    <s v="WO061263965"/>
    <m/>
    <m/>
    <m/>
    <n v="120.450884138596"/>
    <n v="-8.5999956407606799"/>
    <s v="|MN02681|MYIA-069104438117/POI/YOVITA JUN/081239194929/mecenshop086@gmail.com"/>
    <s v="MYIB_ASSISTANT"/>
    <m/>
    <m/>
    <m/>
    <m/>
    <m/>
    <m/>
    <m/>
    <m/>
    <s v="Management Janji"/>
    <s v="2026-08-09 13:00:00 | Nama PIC: bu yovita Notel: 081239194929 Alt: -  Tanggal: 9/8/2026 Jam Pasang: Siang Note: Hubungi pelanggan sebelum ke lokasi, terima kasih. "/>
    <s v="FCC"/>
    <d v="2026-08-08T13:39:52"/>
    <d v="2026-08-09T13:00:00"/>
    <m/>
    <s v="PS"/>
    <s v="RTE"/>
    <s v="NO ADDON"/>
    <n v="20260809"/>
    <s v="Completed"/>
    <s v="HSI Bisnis Basic PSB 70% - 50 Mbps"/>
    <s v="INDIBIZ"/>
    <m/>
    <m/>
    <d v="2026-08-09T13:00:00"/>
    <s v="2026-08-09 13:00:00 | Nama PIC: bu yovita Notel: 081239194929 Alt: -  Tanggal: 9/8/2026 Jam Pasang: Siang Note: Hubungi pelanggan sebelum ke lokasi, terima kasih. "/>
    <n v="2026"/>
    <n v="8"/>
    <n v="9"/>
    <d v="2026-08-09T00:00:00"/>
    <n v="-0.54166666666424135"/>
    <x v="0"/>
  </r>
  <r>
    <n v="53"/>
    <n v="1002527730"/>
    <n v="3"/>
    <x v="0"/>
    <n v="5"/>
    <s v="KUPANG"/>
    <s v="MAUMERE"/>
    <s v="MMR"/>
    <s v="REG"/>
    <s v="AO"/>
    <x v="0"/>
    <s v="1P INET"/>
    <s v="7 | OSS - PROVISIONING ISSUED"/>
    <s v="RBS-Regional 3"/>
    <d v="2026-08-15T08:55:58"/>
    <d v="2026-08-18T08:08:53"/>
    <n v="69366554"/>
    <m/>
    <n v="172508208934"/>
    <s v="PT GADAI MAS NUSANTARA"/>
    <s v="ODP-MMR-FE/15 FE/D01/15.01"/>
    <s v="WO061798543"/>
    <m/>
    <m/>
    <m/>
    <n v="122.21782640000001"/>
    <n v="-8.6231445999999998"/>
    <s v="|MN01740|MYIA-006251396759/POI/MARSEL FERDINAN KASEH /082236338952/marsel.ferdinan@gadaimas.com"/>
    <s v="MYIB_ASSISTANT"/>
    <m/>
    <m/>
    <m/>
    <m/>
    <m/>
    <m/>
    <m/>
    <m/>
    <s v="Management Janji"/>
    <s v="2026-08-18 08:00:00 | Nama Pic : bp MARSEL  No Hp Pic : 082236338952 No alt : - Jam Pemasangan : pagi siang  Tanggal Pemasangan : 15 Agustus 2026"/>
    <s v="FCC"/>
    <s v="15-08-2026 09:09:57"/>
    <d v="2026-08-18T08:00:00"/>
    <m/>
    <s v="PI"/>
    <s v="MMR"/>
    <s v="NO ADDON"/>
    <m/>
    <s v="Provisioning Issued"/>
    <s v="HSI Bisnis Basic Promo HUT Telkom PSB 70% - 50 Mbps"/>
    <s v="INDIBIZ"/>
    <m/>
    <m/>
    <d v="2026-08-18T08:00:00"/>
    <s v="2026-08-18 08:00:00 | Nama Pic : bp MARSEL  No Hp Pic : 082236338952 No alt : - Jam Pemasangan : pagi siang  Tanggal Pemasangan : 15 Agustus 2026"/>
    <m/>
    <m/>
    <m/>
    <e v="#NUM!"/>
    <e v="#NUM!"/>
    <x v="1"/>
  </r>
  <r>
    <n v="54"/>
    <n v="1002528356"/>
    <n v="3"/>
    <x v="6"/>
    <n v="5"/>
    <s v="JEMBER"/>
    <s v="BONDOWOSO"/>
    <s v="BOW"/>
    <s v="REG"/>
    <s v="AO"/>
    <x v="0"/>
    <s v="1P INET"/>
    <s v="7 | OSS - PROVISIONING ISSUED"/>
    <s v="RBS-Regional 3"/>
    <d v="2026-08-15T13:34:56"/>
    <d v="2026-08-16T13:06:52"/>
    <n v="69366917"/>
    <m/>
    <n v="152507223626"/>
    <s v="TOKO BANGUNAN NGECER 2"/>
    <s v="ODP-BOW-FS/16 FS/D02/16.01"/>
    <s v="WO061825524"/>
    <m/>
    <m/>
    <m/>
    <n v="113.815222840489"/>
    <n v="-7.9086973219909202"/>
    <s v="|MN02331|MYIA-093001690593/POI/TRI AGUNG BUDIMAN/083178970342/triagung9911@gmail.com"/>
    <s v="MYIB_ASSISTANT"/>
    <m/>
    <m/>
    <m/>
    <m/>
    <m/>
    <m/>
    <m/>
    <m/>
    <s v="Management Janji"/>
    <s v="2026-08-16 13:00:00 | Nama PIC:  bp tri agung  No HP: 083178970342 Alt: Tanggal: 16/08/2026 Jam Pasang: Siang Note: Hubungi sebelum ke lokasi, terimakasih. "/>
    <s v="FCC"/>
    <s v="15-08-2026 13:39:51"/>
    <d v="2026-08-16T13:00:00"/>
    <m/>
    <s v="PI"/>
    <s v="BOW"/>
    <s v="NO ADDON"/>
    <m/>
    <s v="Provisioning Issued"/>
    <s v="HSI Bisnis Promo HUT Telkom PSB 70% - 300 Mbps"/>
    <s v="INDIBIZ"/>
    <m/>
    <m/>
    <d v="2026-08-16T13:00:00"/>
    <s v="2026-08-16 13:00:00 | Nama PIC:  bp tri agung  No HP: 083178970342 Alt: Tanggal: 16/08/2026 Jam Pasang: Siang Note: Hubungi sebelum ke lokasi, terimakasih. "/>
    <m/>
    <m/>
    <m/>
    <e v="#NUM!"/>
    <e v="#NUM!"/>
    <x v="1"/>
  </r>
  <r>
    <n v="55"/>
    <n v="1002506241"/>
    <n v="3"/>
    <x v="7"/>
    <n v="4"/>
    <s v="SOLO"/>
    <s v="INNER - SOLO JATENG TIMUR"/>
    <s v="KRT"/>
    <s v="REG"/>
    <s v="AO"/>
    <x v="0"/>
    <m/>
    <s v="MYDITA - GAGAL SEND CARING UNSC"/>
    <s v="RBS-Regional 3"/>
    <d v="2026-08-03T14:22:48"/>
    <d v="2026-08-05T10:35:13"/>
    <n v="69357601"/>
    <m/>
    <m/>
    <s v="GEDUNG ANSENA AUDIT GLOBAL 2"/>
    <m/>
    <m/>
    <m/>
    <m/>
    <m/>
    <n v="110.7651979"/>
    <n v="-7.5410035000000004"/>
    <s v="|MN00440|/Elyoenai Christian Kuntolukito/085764652186/elyoenaikunto@gmail.com/ PSB  1S INET ONLY BISNIS WINBACK 2.0 100mbps ABODEMEN 535.000 PLUS PPN"/>
    <s v="Sales Force DBS"/>
    <m/>
    <m/>
    <m/>
    <m/>
    <m/>
    <m/>
    <m/>
    <m/>
    <s v="Management Janji"/>
    <d v="1970-01-01T00:00:00"/>
    <s v="FCC"/>
    <d v="2026-03-08T14:40:09"/>
    <m/>
    <m/>
    <m/>
    <s v="KRT"/>
    <s v="NO ADDON"/>
    <m/>
    <s v="MYDITA - GAGAL SEND CARING UNSC"/>
    <s v="- 11_11446;Biaya PSB HSI EBIS Tunai di Depan ~ 11[150000]  - E23015;E23015 ~ ES23 - Perangkat ONT[0]  - E23015~null~44292;E23015||11||Abodemen 0[0]  - E23015~null~E23015_SWONTPREM;SWONTPREM ~ Biaya Sewa ONT Premium ~ E23015[50000]  - E25060;E25060 ~ ES25 "/>
    <s v="INDIBIZ"/>
    <m/>
    <m/>
    <d v="1970-01-01T00:00:00"/>
    <d v="1970-01-01T00:00:00"/>
    <m/>
    <m/>
    <m/>
    <e v="#NUM!"/>
    <e v="#NUM!"/>
    <x v="1"/>
  </r>
  <r>
    <n v="56"/>
    <n v="1002526432"/>
    <n v="3"/>
    <x v="0"/>
    <n v="5"/>
    <s v="MATARAM"/>
    <s v="INNER - NUSA TENGGARA"/>
    <s v="MTR"/>
    <s v="REG"/>
    <s v="AO"/>
    <x v="0"/>
    <s v="1P INET"/>
    <s v="102 | FOLLOW UP COMPLETED"/>
    <s v="RBS-Regional 3"/>
    <d v="2026-08-14T13:52:57"/>
    <d v="2026-08-17T12:23:25"/>
    <n v="69366085"/>
    <m/>
    <n v="172601796998"/>
    <s v="TOKO EGI"/>
    <s v="ODP-MTR-FDN/106 FDN/D03/106.01"/>
    <s v="WO061749889"/>
    <m/>
    <m/>
    <m/>
    <n v="116.1115961"/>
    <n v="-8.6394053"/>
    <s v="MD|MYDB-20260813265275|DN00001/MN01272|TOKO EGI|081999353337"/>
    <s v="MYDIGIBIZPARTNER"/>
    <m/>
    <m/>
    <m/>
    <m/>
    <m/>
    <m/>
    <m/>
    <m/>
    <s v="Management Janji"/>
    <s v="2026-08-16 08:00:00 | M Janji :  15 Agustus 2026 Jam Pasang : Siang Note : hubungi pelanggan jika ingin ke lokasi, terima kasih. "/>
    <s v="FCC"/>
    <s v="14-08-2026 14:10:15"/>
    <d v="2026-08-16T08:00:00"/>
    <s v="Kendala Lainnya"/>
    <s v="REVOKE"/>
    <s v="MTR"/>
    <s v="NO ADDON"/>
    <m/>
    <s v="Follow Up Revoke Completed, New Order ID : SC1002530779"/>
    <s v="HSI Bisnis Promo HUT Telkom PSB 70% - 150 Mbps"/>
    <s v="INDIBIZ"/>
    <m/>
    <m/>
    <d v="2026-08-16T08:00:00"/>
    <s v="2026-08-16 08:00:00 | M Janji :  15 Agustus 2026 Jam Pasang : Siang Note : hubungi pelanggan jika ingin ke lokasi, terima kasih. "/>
    <m/>
    <m/>
    <m/>
    <e v="#NUM!"/>
    <e v="#NUM!"/>
    <x v="1"/>
  </r>
  <r>
    <n v="57"/>
    <n v="1002506082"/>
    <n v="3"/>
    <x v="6"/>
    <n v="5"/>
    <s v="SIDOARJO"/>
    <s v="PASURUAN"/>
    <s v="GEM"/>
    <s v="REG"/>
    <s v="AO"/>
    <x v="0"/>
    <m/>
    <s v="Completed (PS)"/>
    <s v="RBS-Regional 3"/>
    <d v="2026-08-03T13:23:38"/>
    <d v="2026-08-04T19:50:27"/>
    <n v="69357529"/>
    <m/>
    <n v="152743206244"/>
    <s v="SUMBER REJEKI"/>
    <s v="ODP-GEM-FAE/08"/>
    <s v="WO060800947"/>
    <m/>
    <m/>
    <m/>
    <n v="112.6950853"/>
    <n v="-7.5210730000000003"/>
    <s v="|MC30223|/VANIA HARTONO/82229629998/vaniahartono1@gmail.com"/>
    <s v="Sales Force DBS"/>
    <m/>
    <m/>
    <m/>
    <m/>
    <m/>
    <m/>
    <m/>
    <m/>
    <s v="Management Janji"/>
    <s v="2026-08-04 13:00:00|M Janji : 4 agustus 2026 jam Pasang : siang Note : hubungi pelanggan jika ingin kelokasi|40981182|MYDITA"/>
    <s v="FCC"/>
    <d v="2026-03-08T13:25:40"/>
    <d v="2026-08-04T13:00:00"/>
    <m/>
    <s v="PS"/>
    <s v="GEM"/>
    <s v="NO ADDON"/>
    <n v="20260804"/>
    <s v="Completed"/>
    <s v="- 11_11446;Biaya PSB HSI EBIS Tunai di Depan ~ 11[150000]  - SP_NOSS;SP_NOSS ~ Internet NOSS Multispeed Network[0]  - SP_NOSS;SP_NOSS ~ Internet NOSS Multispeed Network[0]  - E25061;E25061 ~ ES25 - Paket HSI Basic (HSIEF) Khusus Winback 2.0[0]  - E25061~n"/>
    <s v="INDIBIZ"/>
    <m/>
    <m/>
    <d v="2026-08-04T13:00:00"/>
    <s v="2026-08-04 13:00:00|M Janji : 4 agustus 2026 jam Pasang : siang Note : hubungi pelanggan jika ingin kelokasi|40981182|MYDITA"/>
    <n v="2026"/>
    <n v="8"/>
    <n v="4"/>
    <d v="2026-08-04T00:00:00"/>
    <n v="-0.54166666666424135"/>
    <x v="0"/>
  </r>
  <r>
    <n v="58"/>
    <n v="1002515875"/>
    <n v="3"/>
    <x v="2"/>
    <n v="5"/>
    <s v="MALANG"/>
    <s v="BATU"/>
    <s v="SGS"/>
    <s v="REG"/>
    <s v="AO"/>
    <x v="0"/>
    <s v="1P INET"/>
    <s v="Completed (PS)"/>
    <s v="RBS-Regional 3"/>
    <d v="2026-08-08T12:25:57"/>
    <d v="2026-08-10T14:19:15"/>
    <n v="69361412"/>
    <m/>
    <n v="152721299708"/>
    <s v="SDN 1 DENGKOL"/>
    <s v="ODP-SGS-FF/132 FF/D11/132.01"/>
    <s v="WO061254557"/>
    <m/>
    <m/>
    <m/>
    <n v="112.72318660000001"/>
    <n v="-7.9057347"/>
    <s v="|MN01864|MYIA-026914743278/POI/AHMAD AL HIKAM/087762944248/idengkolsdn@gmail.com"/>
    <s v="MYIB_ASSISTANT"/>
    <m/>
    <m/>
    <m/>
    <m/>
    <m/>
    <m/>
    <m/>
    <m/>
    <s v="Management Janji"/>
    <s v="2026-08-10 08:00:00 | Tanggal Pemasangan : 10 Agustus 2026 Jam Pemasangan : 08:00 13:00 Info Tambahan : Hubungi pelanggan dulu sebelum ke lokasi terimakasih"/>
    <s v="FCC"/>
    <d v="2026-08-08T12:39:51"/>
    <d v="2026-08-10T08:00:00"/>
    <m/>
    <s v="PS"/>
    <s v="SGS"/>
    <s v="NO ADDON"/>
    <n v="20260810"/>
    <s v="Completed"/>
    <s v="HSI Bisnis Basic Promo HUT Telkom PSB 70% - 50 Mbps"/>
    <s v="INDIBIZ"/>
    <m/>
    <m/>
    <d v="2026-08-10T08:00:00"/>
    <s v="2026-08-10 08:00:00 | Tanggal Pemasangan : 10 Agustus 2026 Jam Pemasangan : 08:00 13:00 Info Tambahan : Hubungi pelanggan dulu sebelum ke lokasi terimakasih"/>
    <n v="2026"/>
    <n v="8"/>
    <n v="10"/>
    <d v="2026-08-10T00:00:00"/>
    <n v="-0.33333333333575865"/>
    <x v="0"/>
  </r>
  <r>
    <n v="59"/>
    <n v="1002523885"/>
    <n v="3"/>
    <x v="6"/>
    <n v="5"/>
    <s v="SIDOARJO"/>
    <s v="PASURUAN"/>
    <s v="PDA"/>
    <s v="REG"/>
    <s v="AO"/>
    <x v="0"/>
    <m/>
    <s v="Completed (PS)"/>
    <s v="RBS-Regional 3"/>
    <d v="2026-08-13T11:16:34"/>
    <d v="2026-08-17T20:24:43"/>
    <n v="69364949"/>
    <m/>
    <n v="152741225087"/>
    <s v="SPBU 546716 KEPULUNGAN"/>
    <s v="ODP-PDA-FAP/021"/>
    <s v="WO061892587"/>
    <m/>
    <m/>
    <m/>
    <n v="112.6870014"/>
    <n v="-7.6119769000000002"/>
    <s v="|MN02332|/SPBU 546716 KEPULUNGAN/WINBACK 2.0 HSI B2B (1:1) 100MBPS 535RB PSB DISC 70%//spbu546716kepulungan@gmail.com/FAIZAL MEGA HARDIANSYAH/82228980555"/>
    <s v="Sales Force DBS"/>
    <m/>
    <m/>
    <m/>
    <m/>
    <m/>
    <m/>
    <m/>
    <m/>
    <s v="Management Janji"/>
    <s v="2026-08-17 13:00:00|Nama : BP FAIZAL MEGA HARDIANSYAH  No Hp : 082228980555 No Alt :  Tgl Pemasangan : 17 Agustus 2026 Interval : SIANG Note : Hubungi pelanggan terlebih dahulu|40971402|MYDITA"/>
    <s v="FCC"/>
    <s v="13-08-2026 11:25:53"/>
    <d v="2026-08-17T13:00:00"/>
    <m/>
    <s v="PS"/>
    <s v="PDA"/>
    <s v="NO ADDON"/>
    <n v="20260817"/>
    <s v="Complet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Nama : BP FAIZAL MEGA HARDIANSYAH  No Hp : 082228980555 No Alt :  Tgl Pemasangan : 17 Agustus 2026 Interval : SIANG Note : Hubungi pelanggan terlebih dahulu|40971402|MYDITA"/>
    <n v="2026"/>
    <n v="8"/>
    <n v="17"/>
    <d v="2026-08-17T00:00:00"/>
    <n v="-0.54166666666424135"/>
    <x v="0"/>
  </r>
  <r>
    <n v="60"/>
    <n v="1002530853"/>
    <n v="3"/>
    <x v="2"/>
    <n v="5"/>
    <s v="KEDIRI"/>
    <s v="KEDIRI"/>
    <s v="PPR"/>
    <s v="REG"/>
    <s v="AO"/>
    <x v="0"/>
    <s v="1P INET"/>
    <s v="MIE - SEND SURVEY"/>
    <s v="RBS-Regional 3"/>
    <d v="2026-08-17T13:08:56"/>
    <d v="2026-08-17T13:10:02"/>
    <n v="69368091"/>
    <m/>
    <n v="152652204465"/>
    <s v="PT MITRA TELEMEDIA MANUNGGAL"/>
    <s v="ODP-PPR-FH/14 FH/D02/14.01"/>
    <s v="WO061927858"/>
    <m/>
    <m/>
    <m/>
    <n v="112.1392276"/>
    <n v="-7.6798582999999896"/>
    <s v="|MC80054|MYIA-043875269937/POI/AL GERISETIAWAN/081654953360/ipsrssolidteaam@gmail.com"/>
    <s v="MYIB_ASSISTANT"/>
    <m/>
    <m/>
    <m/>
    <m/>
    <m/>
    <m/>
    <m/>
    <m/>
    <s v="Management Janji"/>
    <s v="2026-08-18 15:00:00 | Waktu pemasangan : 17 agustus 2026 Jam pemasangan : 08.00 - 12.00 Info Tambahan : Hubungi pelanggan dulu sebelum ke lokasi terimakasih "/>
    <s v="FCC"/>
    <s v="17-08-2026 13:10:11"/>
    <d v="2026-08-18T15:00:00"/>
    <m/>
    <s v="SURVEY_NEW_MANJA"/>
    <s v="PPR"/>
    <s v="NO ADDON"/>
    <m/>
    <s v="MIE - SEND SURVEY"/>
    <s v="HSI Bisnis PSB 70% - 300 Mbps"/>
    <s v="INDIBIZ"/>
    <m/>
    <m/>
    <d v="2026-08-18T15:00:00"/>
    <s v="2026-08-18 15:00:00 | Waktu pemasangan : 17 agustus 2026 Jam pemasangan : 08.00 - 12.00 Info Tambahan : Hubungi pelanggan dulu sebelum ke lokasi terimakasih "/>
    <m/>
    <m/>
    <m/>
    <e v="#NUM!"/>
    <e v="#NUM!"/>
    <x v="1"/>
  </r>
  <r>
    <n v="61"/>
    <n v="1002525996"/>
    <n v="3"/>
    <x v="2"/>
    <n v="5"/>
    <s v="KEDIRI"/>
    <s v="KEDIRI"/>
    <s v="MJT"/>
    <s v="REG"/>
    <s v="AO"/>
    <x v="0"/>
    <s v="1P INET"/>
    <s v="Completed (PS)"/>
    <s v="RBS-Regional 3"/>
    <d v="2026-08-14T10:52:56"/>
    <d v="2026-08-14T18:54:48"/>
    <n v="69365822"/>
    <m/>
    <n v="152640225892"/>
    <s v="MA AL-MAHRUSIYAH u/ ruang SERVER"/>
    <s v="ODP-MJT-FM/02"/>
    <s v="WO061729804"/>
    <m/>
    <m/>
    <m/>
    <n v="111.996925611709"/>
    <n v="-7.8177761134150598"/>
    <s v="|MN02540|MYIA-013093430666/POI/YASIN/085755062469/vengevul@gmail.com"/>
    <s v="MYIB_ASSISTANT"/>
    <m/>
    <m/>
    <m/>
    <m/>
    <m/>
    <m/>
    <m/>
    <m/>
    <s v="Management Janji"/>
    <s v="2026-08-15 08:00:00 | Waktu pemasangan : 15 agustus 2026 Jam pemasangan : 08.00 - 12.00 Info Tambahan : Hubungi pelanggan dulu sebelum ke lokasi terimakasih "/>
    <s v="FCC"/>
    <s v="14-08-2026 10:54:53"/>
    <d v="2026-08-15T08:00:00"/>
    <m/>
    <s v="PS"/>
    <s v="MJT"/>
    <s v="NO ADDON"/>
    <n v="20260814"/>
    <s v="Completed"/>
    <s v="HSI Bisnis Promo HUT Telkom PSB 70% - 300 Mbps"/>
    <s v="INDIBIZ"/>
    <m/>
    <m/>
    <d v="2026-08-15T08:00:00"/>
    <s v="2026-08-15 08:00:00 | Waktu pemasangan : 15 agustus 2026 Jam pemasangan : 08.00 - 12.00 Info Tambahan : Hubungi pelanggan dulu sebelum ke lokasi terimakasih "/>
    <n v="2026"/>
    <n v="8"/>
    <n v="14"/>
    <d v="2026-08-14T00:00:00"/>
    <n v="-1.3333333333357587"/>
    <x v="0"/>
  </r>
  <r>
    <n v="62"/>
    <n v="1002528278"/>
    <n v="3"/>
    <x v="5"/>
    <n v="5"/>
    <s v="SINGARJA"/>
    <s v="JEMBRANA"/>
    <s v="NGR"/>
    <s v="REG"/>
    <s v="AO"/>
    <x v="0"/>
    <s v="1P INET"/>
    <s v="Completed (PS)"/>
    <s v="RBS-Regional 3"/>
    <d v="2026-08-15T12:55:56"/>
    <d v="2026-08-17T15:56:28"/>
    <n v="69366850"/>
    <m/>
    <n v="172411226117"/>
    <s v="TOKO DUA PUTRI"/>
    <s v="ODP-NGR-FA/12 FA/D02/12.01"/>
    <s v="WO061819896"/>
    <m/>
    <m/>
    <m/>
    <n v="114.582019115012"/>
    <n v="-8.3897403667389607"/>
    <s v="|MN02718|MYIA-016523826536/POI/ADITYA ARIESMA PUTRA/085198439573/tabranilobar@gmail.com"/>
    <s v="MYIB_ASSISTANT"/>
    <m/>
    <m/>
    <m/>
    <m/>
    <m/>
    <m/>
    <m/>
    <m/>
    <s v="Management Janji"/>
    <s v="2026-08-16 13:00:00 | M Janji :  16 Agustus 2026 Jam Pasang : Siang Note : hubungi pelanggan jika ingin ke lokasi, terima kasih"/>
    <s v="FCC"/>
    <s v="15-08-2026 13:10:06"/>
    <d v="2026-08-16T13:00:00"/>
    <m/>
    <s v="PS"/>
    <s v="NGR"/>
    <s v="NO ADDON"/>
    <n v="20260817"/>
    <s v="Completed"/>
    <s v="HSI Bisnis Promo HUT Telkom PSB 70% - 300 Mbps"/>
    <s v="INDIBIZ"/>
    <m/>
    <m/>
    <d v="2026-08-16T13:00:00"/>
    <s v="2026-08-16 13:00:00 | M Janji :  16 Agustus 2026 Jam Pasang : Siang Note : hubungi pelanggan jika ingin ke lokasi, terima kasih"/>
    <n v="2026"/>
    <n v="8"/>
    <n v="17"/>
    <d v="2026-08-17T00:00:00"/>
    <n v="0.45833333333575865"/>
    <x v="0"/>
  </r>
  <r>
    <n v="63"/>
    <n v="1002525545"/>
    <n v="3"/>
    <x v="0"/>
    <n v="5"/>
    <s v="MATARAM"/>
    <s v="BIMA"/>
    <s v="TET"/>
    <s v="REG"/>
    <s v="AO"/>
    <x v="0"/>
    <s v="1P INET"/>
    <s v="102 | FOLLOW UP COMPLETED"/>
    <s v="RBS-Regional 3"/>
    <d v="2026-08-14T09:04:57"/>
    <d v="2026-08-16T16:16:15"/>
    <n v="69365657"/>
    <m/>
    <n v="172616790182"/>
    <s v="TOKO JAMJAM"/>
    <s v="ODP-TET-FAF/15 FAF/D01/15.01"/>
    <s v="WO061719735"/>
    <m/>
    <m/>
    <m/>
    <n v="118.693739958107"/>
    <n v="-8.6525693846559903"/>
    <s v="MD|MYDB-20260813265274|SC00001/MC00152|TOKO JAMJAM|085337493897"/>
    <s v="MYDIGIBIZPARTNER"/>
    <m/>
    <m/>
    <m/>
    <m/>
    <m/>
    <m/>
    <m/>
    <m/>
    <s v="Management Janji"/>
    <s v="2026-08-15 08:00:00 | Tanggal pemasangan : 15 AGUSTUS 2026 Jam pemasangan : pagi/siang Info Tambahan : Hubungi pelanggan dulu sebelum ke lokasi terima kasih"/>
    <s v="FCC"/>
    <s v="14-08-2026 09:10:50"/>
    <d v="2026-08-15T08:00:00"/>
    <m/>
    <s v="REVOKE"/>
    <s v="TET"/>
    <s v="NETMONK"/>
    <m/>
    <s v="Follow Up Revoke Completed, New Order ID : SC1002529923"/>
    <s v="HSI Bisnis Bundling Netmonk PSB 70% Promo - 150 Mbps"/>
    <s v="INDIBIZ"/>
    <m/>
    <m/>
    <d v="2026-08-15T08:00:00"/>
    <s v="2026-08-15 08:00:00 | Tanggal pemasangan : 15 AGUSTUS 2026 Jam pemasangan : pagi/siang Info Tambahan : Hubungi pelanggan dulu sebelum ke lokasi terima kasih"/>
    <m/>
    <m/>
    <m/>
    <e v="#NUM!"/>
    <e v="#NUM!"/>
    <x v="1"/>
  </r>
  <r>
    <n v="64"/>
    <n v="1002524325"/>
    <n v="3"/>
    <x v="0"/>
    <n v="5"/>
    <s v="MATARAM"/>
    <s v="SUMBAWA"/>
    <s v="ALA"/>
    <s v="DGS"/>
    <s v="AO"/>
    <x v="0"/>
    <m/>
    <s v="7 | OSS - PROVISIONING ISSUED"/>
    <s v="DGS-B2B TREG"/>
    <d v="2026-08-13T13:44:28"/>
    <d v="2026-08-13T13:48:45"/>
    <n v="69365160"/>
    <m/>
    <n v="172607203855"/>
    <s v="Kantor Camat Buer"/>
    <s v="ODP-ALA-FAB/16"/>
    <s v="WO061672161"/>
    <m/>
    <m/>
    <m/>
    <n v="117.034391675701"/>
    <n v="-8.4655804786357098"/>
    <s v="DGS HSI | ADI HERMANTO | 403209 || TREG 3 |Kantor Camat BuerI| 82359324724|HSI BISNIS 1:1 50Mbps Bundling Netmonk"/>
    <s v="Amex"/>
    <m/>
    <m/>
    <m/>
    <m/>
    <m/>
    <m/>
    <m/>
    <m/>
    <s v="Management Janji"/>
    <s v="AO"/>
    <s v="FCC"/>
    <s v="13-08-2026 13:54:52"/>
    <m/>
    <m/>
    <s v="PI"/>
    <s v="ALA"/>
    <s v="NETMONK"/>
    <m/>
    <s v="Provisioning Issued"/>
    <s v="- 11_11464;Biaya PSB ~ 11[0]  - SP_NOSS;SP_NOSS ~ Internet NOSS Multispeed Network[0]  - SP_NOSS;SP_NOSS ~ Internet NOSS Multispeed Network[0]  - E23046;E23046 ~ ES23 - Paket HSI Bisnis[0]  - E23046~null~E23046_UNL;UNL ~ Internet-Link Unlimited Internet U"/>
    <s v="INDIBIZ"/>
    <m/>
    <m/>
    <d v="2026-08-13T12:00:00"/>
    <s v="AO"/>
    <m/>
    <m/>
    <m/>
    <e v="#NUM!"/>
    <e v="#NUM!"/>
    <x v="1"/>
  </r>
  <r>
    <n v="65"/>
    <n v="1002527818"/>
    <n v="3"/>
    <x v="5"/>
    <n v="5"/>
    <s v="SINGARJA"/>
    <s v="KLUNGKUNG"/>
    <s v="APR"/>
    <s v="REG"/>
    <s v="AO"/>
    <x v="0"/>
    <m/>
    <s v="Completed (PS)"/>
    <s v="RBS-Regional 3"/>
    <d v="2026-08-15T09:44:31"/>
    <d v="2026-08-15T13:04:04"/>
    <n v="69363279"/>
    <m/>
    <n v="172404209341"/>
    <s v="SMP NEGERI 2 ABANG"/>
    <s v="ODP-APR-FD/58"/>
    <s v="WO061801940"/>
    <m/>
    <m/>
    <m/>
    <n v="115.614019"/>
    <n v="-8.3507639999999999"/>
    <s v="|MN02750|/PIC I WAYAN SARYA/085842056440-082144951066/spandabang60@gmail.com"/>
    <s v="Sales Force DBS"/>
    <m/>
    <m/>
    <m/>
    <m/>
    <m/>
    <m/>
    <m/>
    <m/>
    <s v="Management Janji"/>
    <s v="2026-08-13 13:00:00|M Janji : (13 AGUSTUS 2026)  jam Pasang : siang  Note : hubungi pelanggan jika ingin kelokasi|40931149|MYDITA"/>
    <s v="FCC"/>
    <s v="15-08-2026 09:55:09"/>
    <m/>
    <m/>
    <s v="PS"/>
    <s v="APR"/>
    <s v="NO ADDON"/>
    <n v="20260815"/>
    <s v="Completed"/>
    <s v="- 11_11446;Biaya PSB HSI EBIS Tunai di Depan ~ 11[150000]  - E25061;E25061 ~ ES25 - Paket HSI Basic (HSIEF) Khusus Winback 2.0[0]  - E25061~null~E25061_UNL;UNL ~ Internet-Link Unlimited Internet Usage ~ E25061[0]  - E25061~null~105351;E25061||11||Abodemen"/>
    <s v="INDIBIZ"/>
    <m/>
    <m/>
    <d v="2026-08-15T07:00:00"/>
    <s v="2026-08-13 13:00:00|M Janji : (13 AGUSTUS 2026)  jam Pasang : siang  Note : hubungi pelanggan jika ingin kelokasi|40931149|MYDITA"/>
    <n v="2026"/>
    <n v="8"/>
    <n v="15"/>
    <d v="2026-08-15T00:00:00"/>
    <n v="-0.29166666666424135"/>
    <x v="0"/>
  </r>
  <r>
    <n v="66"/>
    <n v="1002527068"/>
    <n v="3"/>
    <x v="6"/>
    <n v="5"/>
    <s v="SIDOARJO"/>
    <s v="PASURUAN"/>
    <s v="PGE"/>
    <s v="REG"/>
    <s v="AO"/>
    <x v="0"/>
    <m/>
    <s v="Completed (PS)"/>
    <s v="RBS-Regional 3"/>
    <d v="2026-08-14T16:05:16"/>
    <d v="2026-08-15T19:28:10"/>
    <n v="69366319"/>
    <m/>
    <n v="152746208623"/>
    <s v="VILLA KOES 3"/>
    <s v="ODP-PGE-FC/66"/>
    <s v="WO061808450"/>
    <m/>
    <m/>
    <m/>
    <n v="112.6387337"/>
    <n v="-7.6898115999999996"/>
    <s v="|MC30224|/KHUSAENI/81259415471/khusaenihaji@gmail.com"/>
    <s v="Sales Force DBS"/>
    <m/>
    <m/>
    <m/>
    <m/>
    <m/>
    <m/>
    <m/>
    <m/>
    <s v="Management Janji"/>
    <s v="2026-08-16 08:00:00|M Janji :  16 Agustus 2026 Jam Pasang : Pagi Note : hubungi pelanggan jika ingin ke lokasi, terima kasih|40941148|MYDITA"/>
    <s v="FCC"/>
    <s v="14-08-2026 16:10:01"/>
    <d v="2026-08-16T08:00:00"/>
    <m/>
    <s v="PS"/>
    <s v="PGE"/>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M Janji :  16 Agustus 2026 Jam Pasang : Pagi Note : hubungi pelanggan jika ingin ke lokasi, terima kasih|40941148|MYDITA"/>
    <n v="2026"/>
    <n v="8"/>
    <n v="15"/>
    <d v="2026-08-15T00:00:00"/>
    <n v="-1.3333333333357587"/>
    <x v="0"/>
  </r>
  <r>
    <n v="67"/>
    <n v="1002505964"/>
    <n v="3"/>
    <x v="2"/>
    <n v="5"/>
    <s v="KEDIRI"/>
    <s v="NGANJUK"/>
    <s v="KTS"/>
    <s v="REG"/>
    <s v="AO"/>
    <x v="0"/>
    <s v="1P INET"/>
    <s v="Completed (PS)"/>
    <s v="RBS-Regional 3"/>
    <d v="2026-08-03T12:05:56"/>
    <d v="2026-08-03T20:33:19"/>
    <n v="69357434"/>
    <m/>
    <n v="152615203022"/>
    <s v="intan express laundry"/>
    <s v="ODP-KTS-FG/15"/>
    <s v="WO060779104"/>
    <m/>
    <m/>
    <m/>
    <n v="112.098257057368"/>
    <n v="-7.5993458772087896"/>
    <s v="MD|MYDB-20260803264246|DC20002/MC20039|intan express laundry|083199745414"/>
    <s v="MYDIGIBIZPARTNER"/>
    <m/>
    <m/>
    <m/>
    <m/>
    <m/>
    <m/>
    <m/>
    <m/>
    <s v="Management Janji"/>
    <s v="2026-08-04 13:00:00 | M Janji : 4 agustus 2026 jam Pasang : siang Note : hubungi pelanggan jika ingin kelokasi"/>
    <s v="FCC"/>
    <d v="2026-03-08T12:10:27"/>
    <d v="2026-08-04T13:00:00"/>
    <m/>
    <s v="PS"/>
    <s v="KTS"/>
    <s v="NO ADDON"/>
    <n v="20260803"/>
    <s v="Completed"/>
    <s v="HSI Bisnis Promo HUT Telkom PSB 70% - 100 Mbps Dual Band"/>
    <s v="INDIBIZ"/>
    <m/>
    <m/>
    <d v="2026-08-04T13:00:00"/>
    <s v="2026-08-04 13:00:00 | M Janji : 4 agustus 2026 jam Pasang : siang Note : hubungi pelanggan jika ingin kelokasi"/>
    <n v="2026"/>
    <n v="8"/>
    <n v="3"/>
    <d v="2026-08-03T00:00:00"/>
    <n v="-1.5416666666642413"/>
    <x v="0"/>
  </r>
  <r>
    <n v="68"/>
    <n v="1002525728"/>
    <n v="3"/>
    <x v="2"/>
    <n v="5"/>
    <s v="MALANG"/>
    <s v="BATU"/>
    <s v="BTU"/>
    <s v="REG"/>
    <s v="AO"/>
    <x v="0"/>
    <s v="1P INET"/>
    <s v="MIA - INVALID SURVEY"/>
    <s v="RBS-Regional 3"/>
    <d v="2026-08-14T09:55:57"/>
    <d v="2026-08-15T05:40:50"/>
    <n v="69365721"/>
    <m/>
    <n v="152707239047"/>
    <s v="TOKO DEN BAGOES"/>
    <s v="ODP-BTU-FF/17 FF/D03/17.01"/>
    <s v="WO061724035"/>
    <m/>
    <m/>
    <m/>
    <n v="112.5382755"/>
    <n v="-7.9080776000000004"/>
    <s v="|MN02703|MYIA-080694385130/POI/Mochamad Iqbal Rato/085852266735/miqbalrato@gmail.com"/>
    <s v="MYIB_ASSISTANT"/>
    <m/>
    <m/>
    <m/>
    <m/>
    <m/>
    <m/>
    <m/>
    <m/>
    <s v="Management Janji"/>
    <s v="2026-08-15 08:00:00 | Nama PIC : BAPAK IQBAL No HP : 085852266735 No Alternatif : - M Janji : 15/07/2026 Jam Pasang : Pagi NoteÃ‚Â :  Hubungi terlebih dahulu sebelum ke lokasi"/>
    <s v="FCC"/>
    <s v="14-08-2026 10:09:48"/>
    <d v="2026-08-15T08:00:00"/>
    <m/>
    <s v="SURVEY_NEW_MANJA"/>
    <s v="BTU"/>
    <s v="NO ADDON"/>
    <m/>
    <s v="MIE - INVALID SURVEY - Kendala Jalur/Rute Tarikan"/>
    <s v="HSI Bisnis Promo HUT Telkom PSB 70% - 50 Mbps"/>
    <s v="INDIBIZ"/>
    <m/>
    <m/>
    <d v="2026-08-15T08:00:00"/>
    <s v="2026-08-15 08:00:00 | Nama PIC : BAPAK IQBAL No HP : 085852266735 No Alternatif : - M Janji : 15/07/2026 Jam Pasang : Pagi NoteÃ‚Â :  Hubungi terlebih dahulu sebelum ke lokasi"/>
    <m/>
    <m/>
    <m/>
    <e v="#NUM!"/>
    <e v="#NUM!"/>
    <x v="1"/>
  </r>
  <r>
    <n v="69"/>
    <n v="1002510808"/>
    <n v="3"/>
    <x v="2"/>
    <n v="5"/>
    <s v="MADIUN"/>
    <s v="MADIUN"/>
    <s v="MNZ"/>
    <s v="REG"/>
    <s v="AO"/>
    <x v="0"/>
    <s v="1P INET"/>
    <s v="Completed (PS)"/>
    <s v="RBS-Regional 3"/>
    <d v="2026-08-05T14:29:57"/>
    <d v="2026-08-06T16:42:54"/>
    <n v="69359295"/>
    <m/>
    <n v="152601214975"/>
    <s v="MOVEN FITNESS"/>
    <s v="ODP-MNZ-FU/99"/>
    <s v="WO060994467"/>
    <m/>
    <m/>
    <m/>
    <n v="111.525505943307"/>
    <n v="-7.6229470195620799"/>
    <s v="|MN00285|MYIA-062364956774/POI/ARNOLD TRIANTONY CHANDRA/082226292859/arnoldtriantonychandra@gmail.com"/>
    <s v="MYIB_ASSISTANT"/>
    <m/>
    <m/>
    <m/>
    <m/>
    <m/>
    <m/>
    <m/>
    <m/>
    <s v="Management Janji"/>
    <s v="2026-08-06 13:00:00 | M Janji : (06/08/2026) jam Pasang : 09:00 Note : hubungi pelanggan jika ingin kelokasi"/>
    <s v="FCC"/>
    <d v="2026-05-08T14:39:46"/>
    <d v="2026-08-06T13:00:00"/>
    <m/>
    <s v="PS"/>
    <s v="MNZ"/>
    <s v="NO ADDON"/>
    <n v="20260806"/>
    <s v="Completed"/>
    <s v="HSI Bisnis Promo HUT Telkom PSB 70% - 50 Mbps"/>
    <s v="INDIBIZ"/>
    <m/>
    <m/>
    <d v="2026-08-06T13:00:00"/>
    <s v="2026-08-06 13:00:00 | M Janji : (06/08/2026) jam Pasang : 09:00 Note : hubungi pelanggan jika ingin kelokasi"/>
    <n v="2026"/>
    <n v="8"/>
    <n v="6"/>
    <d v="2026-08-06T00:00:00"/>
    <n v="-0.54166666666424135"/>
    <x v="0"/>
  </r>
  <r>
    <n v="70"/>
    <n v="1002521639"/>
    <n v="3"/>
    <x v="2"/>
    <n v="5"/>
    <s v="MADIUN"/>
    <s v="TUBAN"/>
    <s v="JTR"/>
    <s v="REG"/>
    <s v="AO"/>
    <x v="0"/>
    <m/>
    <s v="Completed (PS)"/>
    <s v="RBS-Regional 3"/>
    <d v="2026-08-12T10:50:09"/>
    <d v="2026-08-13T14:46:45"/>
    <n v="69363993"/>
    <m/>
    <n v="152645203135"/>
    <s v="CV ALAM MULYO PUTRO"/>
    <s v="ODP-JTR-FD/26"/>
    <s v="WO061597567"/>
    <m/>
    <m/>
    <m/>
    <n v="111.578639745712"/>
    <n v="-6.8485330760665297"/>
    <s v="AMRBS;406740/MUHIBBUDDIN AL MARUF/TREG3/KUDUS/AM/082326845795/Fian Dwi Nanda/alammulyoputra_cv@amp-bio.id /Permintaan PSB HSI REG BISNIS 1S INET 50MBPS/CV AMP"/>
    <s v="Sales Profesional"/>
    <m/>
    <m/>
    <m/>
    <m/>
    <m/>
    <m/>
    <m/>
    <m/>
    <s v="Management Janji"/>
    <s v="2026-08-14 08:00:00|Nama PIC : Fian  No HP : 082326845795 Alt :  M Janji : 13/08/2026 Jam Pasang : 08.00  - 13:00  NoteÃ‚Â :  hubungi terlebih dahulu sebelum ke lokasi, terima kasih.|40981184|MYDITA"/>
    <s v="FCC"/>
    <d v="2026-12-08T10:55:16"/>
    <d v="2026-08-14T08:00:00"/>
    <m/>
    <s v="PS"/>
    <s v="JTR"/>
    <s v="NO ADDON"/>
    <n v="20260813"/>
    <s v="Completed"/>
    <s v="- 11_11446;Biaya PSB HSI EBIS Tunai di Depan ~ 11[150000]  - E23046;E23046 ~ ES23 - Paket HSI Bisnis[0]  - E23046~null~E23046_UNL;UNL ~ Internet-Link Unlimited Internet Usage ~ E23046[0]  - E23046~null~44877;E23046||11||Abodemen 0[0]  - E23046~null~E23046"/>
    <s v="INDIBIZ"/>
    <m/>
    <m/>
    <d v="2026-08-14T08:00:00"/>
    <s v="2026-08-14 08:00:00|Nama PIC : Fian  No HP : 082326845795 Alt :  M Janji : 13/08/2026 Jam Pasang : 08.00  - 13:00  NoteÃ‚Â :  hubungi terlebih dahulu sebelum ke lokasi, terima kasih.|40981184|MYDITA"/>
    <n v="2026"/>
    <n v="8"/>
    <n v="13"/>
    <d v="2026-08-13T00:00:00"/>
    <n v="-1.3333333333357587"/>
    <x v="0"/>
  </r>
  <r>
    <n v="71"/>
    <n v="1002522544"/>
    <n v="3"/>
    <x v="7"/>
    <n v="4"/>
    <s v="SOLO"/>
    <s v="BOYOLALI"/>
    <s v="BYL"/>
    <s v="REG"/>
    <s v="AO"/>
    <x v="0"/>
    <s v="1P INET"/>
    <s v="Completed (PS)"/>
    <s v="RBS-Regional 3"/>
    <d v="2026-08-12T15:04:57"/>
    <d v="2026-08-13T14:55:36"/>
    <n v="69364394"/>
    <m/>
    <n v="143553212775"/>
    <s v="PKBM AL MADINAH"/>
    <s v="ODP-BYL-FL/025 FL/D02/025.01"/>
    <s v="WO061600476"/>
    <m/>
    <m/>
    <m/>
    <n v="110.50985799999999"/>
    <n v="-7.5051560000000004"/>
    <s v="|MN00372|MYIA-097060090276/POI/JOHANTO/081226219655/hantojojo868@gmail.com"/>
    <s v="MYIB_ASSISTANT"/>
    <m/>
    <m/>
    <m/>
    <m/>
    <m/>
    <m/>
    <m/>
    <m/>
    <s v="Management Janji"/>
    <s v="2026-08-13 13:00:00 | Nama PIC : bapak JOHANTO No HP : 081226219655 Alt :  M Janji : (KAMIS/13/AGUSTUS/2026) jam Pasang : 09:00 Note : hubungi pelanggan jika ingin kelokasi"/>
    <s v="FCC"/>
    <d v="2026-12-08T15:10:41"/>
    <d v="2026-08-13T13:00:00"/>
    <m/>
    <s v="PS"/>
    <s v="BYL"/>
    <s v="NO ADDON"/>
    <n v="20260813"/>
    <s v="Completed"/>
    <s v="HSI Bisnis Promo HUT Telkom PSB 70% - 100 Mbps"/>
    <s v="INDIBIZ"/>
    <m/>
    <m/>
    <d v="2026-08-13T13:00:00"/>
    <s v="2026-08-13 13:00:00 | Nama PIC : bapak JOHANTO No HP : 081226219655 Alt :  M Janji : (KAMIS/13/AGUSTUS/2026) jam Pasang : 09:00 Note : hubungi pelanggan jika ingin kelokasi"/>
    <n v="2026"/>
    <n v="8"/>
    <n v="13"/>
    <d v="2026-08-13T00:00:00"/>
    <n v="-0.54166666666424135"/>
    <x v="0"/>
  </r>
  <r>
    <n v="72"/>
    <n v="1002515611"/>
    <n v="3"/>
    <x v="3"/>
    <n v="4"/>
    <s v="PURWOKERTO"/>
    <s v="PURWOKERTO"/>
    <s v="PWT"/>
    <s v="REG"/>
    <s v="AO"/>
    <x v="0"/>
    <m/>
    <s v="Completed (PS)"/>
    <s v="RBS-Regional 3"/>
    <d v="2026-08-08T08:59:56"/>
    <d v="2026-08-08T10:32:29"/>
    <n v="69360049"/>
    <n v="2812959935"/>
    <n v="146303609747"/>
    <s v="mi ma&amp; 39;arif nu teluk"/>
    <s v="ODP-PWT-FP/085"/>
    <s v="WO061235887"/>
    <m/>
    <m/>
    <m/>
    <n v="109.25261260000001"/>
    <n v="-7.4512397999999997"/>
    <s v="|MN02742|MYIA-086458900272/POI/arif hidayat/+6285546640881/arifhidayat.mijen@gmail.com"/>
    <s v="Sales Profesional"/>
    <m/>
    <m/>
    <m/>
    <m/>
    <m/>
    <m/>
    <m/>
    <m/>
    <s v="Management Janji"/>
    <s v="2026-08-07 13:00:00 | Nama Pic : bp arif  No Hp Pic : 085546640881  No alt : -  Jam Pemasangan : siang   Tanggal Pemasangan : 7 Agustus 2026"/>
    <s v="FCC"/>
    <d v="2026-08-08T09:10:12"/>
    <m/>
    <m/>
    <s v="PS"/>
    <s v="PWT"/>
    <s v="NO ADDON"/>
    <n v="20260808"/>
    <s v="Completed"/>
    <s v="- 11_11446;Biaya PSB HSI EBIS Tunai di Depan ~ 11[150000]  - BWY DL;BWY DL ~ Saluran Dua Arah(BothWay)[0]  - E23053;E23053 ~ ES23 - Paket HSI Bisnis  Phone (PHONE)[0]  - E23053~null~44864;E23053||11||Abodemen 0[0]  - E23053~null~E23053_IN800;IN800 ~ Free "/>
    <s v="INDIBIZ"/>
    <m/>
    <m/>
    <d v="2026-08-08T07:00:00"/>
    <s v="2026-08-07 13:00:00 | Nama Pic : bp arif  No Hp Pic : 085546640881  No alt : -  Jam Pemasangan : siang   Tanggal Pemasangan : 7 Agustus 2026"/>
    <n v="2026"/>
    <n v="8"/>
    <n v="8"/>
    <d v="2026-08-08T00:00:00"/>
    <n v="-0.29166666666424135"/>
    <x v="0"/>
  </r>
  <r>
    <n v="73"/>
    <n v="1002509420"/>
    <n v="3"/>
    <x v="7"/>
    <n v="4"/>
    <s v="KUDUS"/>
    <s v="JEPARA"/>
    <s v="PEC"/>
    <s v="REG"/>
    <s v="AO"/>
    <x v="0"/>
    <s v="1P INET"/>
    <s v="Completed (PS)"/>
    <s v="RBS-Regional 3"/>
    <d v="2026-08-04T18:22:56"/>
    <d v="2026-08-05T17:18:30"/>
    <n v="69358672"/>
    <m/>
    <n v="146593115480"/>
    <s v="SPBU 4459413"/>
    <s v="ODP-PEC-FA/111 FA/D05/111.01"/>
    <s v="WO060930225"/>
    <m/>
    <m/>
    <m/>
    <n v="110.7116123"/>
    <n v="-6.6703828999999999"/>
    <s v="|MC60142|MYIA-060744012260/POI/DERA BAHTIAR WIDIYANTO/08562685148/spbu_modern@yahoo.com"/>
    <s v="MYIB_ASSISTANT"/>
    <m/>
    <m/>
    <m/>
    <m/>
    <m/>
    <m/>
    <m/>
    <m/>
    <s v="Management Janji"/>
    <s v="2026-08-05 15:00:00 |  M Janji : (5 AGUSTUS 2026) jam Pasang : siang Note : hubungi pelanggan jika ingin kelokasi"/>
    <s v="FCC"/>
    <d v="2026-04-08T18:24:52"/>
    <d v="2026-08-05T15:00:00"/>
    <m/>
    <s v="PS"/>
    <s v="PEC"/>
    <s v="NO ADDON"/>
    <n v="20260805"/>
    <s v="Completed"/>
    <s v="HSI Bisnis Basic Promo HUT Telkom PSB 70% - 100 Mbps Dual Band"/>
    <s v="INDIBIZ"/>
    <m/>
    <m/>
    <d v="2026-08-05T15:00:00"/>
    <s v="2026-08-05 15:00:00 |  M Janji : (5 AGUSTUS 2026) jam Pasang : siang Note : hubungi pelanggan jika ingin kelokasi"/>
    <n v="2026"/>
    <n v="8"/>
    <n v="5"/>
    <d v="2026-08-05T00:00:00"/>
    <n v="-0.625"/>
    <x v="0"/>
  </r>
  <r>
    <n v="74"/>
    <n v="1002511398"/>
    <n v="3"/>
    <x v="0"/>
    <n v="5"/>
    <s v="KUPANG"/>
    <s v="ENDE"/>
    <s v="END"/>
    <s v="REG"/>
    <s v="AO"/>
    <x v="0"/>
    <s v="1P INET"/>
    <s v="OSS - FALLOUT"/>
    <s v="RBS-Regional 3"/>
    <d v="2026-08-06T07:25:57"/>
    <d v="2026-08-13T18:41:26"/>
    <n v="69359519"/>
    <m/>
    <n v="172506788769"/>
    <s v="TOKO MEGA DARMA"/>
    <s v="ODP-END-FM/06 FM/D01/06.01"/>
    <s v="WO061034385"/>
    <m/>
    <m/>
    <m/>
    <n v="121.6514122"/>
    <n v="-8.8423689999999997"/>
    <s v="|MC40144|MYIA-077388511005/POI/GIOSCANI BRIAN G F/085231217979/brian0512fanggidae@gmail.com"/>
    <s v="MYIB_ASSISTANT"/>
    <m/>
    <m/>
    <m/>
    <m/>
    <m/>
    <m/>
    <m/>
    <m/>
    <s v="Management Janji"/>
    <s v="2026-08-07 08:00:00 | telp :085231217979 alt : manja : pagi : siang 07/08/2026 hub sebelum ke lokasi "/>
    <s v="FCC"/>
    <d v="2026-06-08T07:40:01"/>
    <d v="2026-08-07T08:00:00"/>
    <s v="Kendala Pelanggan"/>
    <s v="FO_WFM"/>
    <s v="END"/>
    <s v="NO ADDON"/>
    <m/>
    <s v="Provisioning Failed|WFM|INF009039203|PP_-8.841788900000001,121.65054090000001_RESCHEDULE"/>
    <s v="HSI Bisnis Promo HUT Telkom PSB 70% - 50 Mbps"/>
    <s v="INDIBIZ"/>
    <m/>
    <m/>
    <d v="2026-08-07T08:00:00"/>
    <s v="2026-08-07 08:00:00 | telp :085231217979 alt : manja : pagi : siang 07/08/2026 hub sebelum ke lokasi "/>
    <m/>
    <m/>
    <m/>
    <e v="#NUM!"/>
    <e v="#NUM!"/>
    <x v="1"/>
  </r>
  <r>
    <n v="75"/>
    <n v="1002527757"/>
    <n v="3"/>
    <x v="1"/>
    <n v="5"/>
    <s v="SBY SELATAN"/>
    <s v="MANYAR"/>
    <s v="MYR"/>
    <s v="REG"/>
    <s v="AO"/>
    <x v="0"/>
    <s v="1P INET"/>
    <s v="Completed (PS)"/>
    <s v="RBS-Regional 3"/>
    <d v="2026-08-15T09:16:56"/>
    <d v="2026-08-15T16:23:00"/>
    <n v="69366581"/>
    <m/>
    <n v="152303246239"/>
    <s v="WARKOP TKK NGINDEN"/>
    <s v="ODP-MYR-FKM/02 FKM/D01/02.01"/>
    <s v="WO061799726"/>
    <m/>
    <m/>
    <m/>
    <n v="112.767563"/>
    <n v="-7.2999260000000001"/>
    <s v="|MN02280|MYIA-008042362451/POI/BAYU ADITYA CAESARYANDI/081217664565/warkoptkkreborn@gmail.com"/>
    <s v="MYIB_ASSISTANT"/>
    <m/>
    <m/>
    <m/>
    <m/>
    <m/>
    <m/>
    <m/>
    <m/>
    <s v="Management Janji"/>
    <s v="2026-08-16 08:00:00 | Nama PIC : bapak bayu No HP : 081217664565 Alt :  M Janji : (MINGGU/16/AGUSTUS/2026) jam Pasang : 09:00 Note : hubungi pelanggan jika ingin kelokasi"/>
    <s v="FCC"/>
    <s v="15-08-2026 09:40:30"/>
    <d v="2026-08-16T08:00:00"/>
    <m/>
    <s v="PS"/>
    <s v="MYR"/>
    <s v="NO ADDON"/>
    <n v="20260815"/>
    <s v="Completed"/>
    <s v="HSI Bisnis Promo HUT Telkom PSB 70% - 150 Mbps"/>
    <s v="INDIBIZ"/>
    <m/>
    <m/>
    <d v="2026-08-16T08:00:00"/>
    <s v="2026-08-16 08:00:00 | Nama PIC : bapak bayu No HP : 081217664565 Alt :  M Janji : (MINGGU/16/AGUSTUS/2026) jam Pasang : 09:00 Note : hubungi pelanggan jika ingin kelokasi"/>
    <n v="2026"/>
    <n v="8"/>
    <n v="15"/>
    <d v="2026-08-15T00:00:00"/>
    <n v="-1.3333333333357587"/>
    <x v="0"/>
  </r>
  <r>
    <n v="76"/>
    <n v="1002530516"/>
    <n v="3"/>
    <x v="6"/>
    <n v="5"/>
    <s v="PASURUAN"/>
    <s v="LUMAJANG"/>
    <s v="PII"/>
    <s v="REG"/>
    <s v="AO"/>
    <x v="0"/>
    <m/>
    <s v="CC - HD1A - INPROGRESS UNCONTACTED"/>
    <s v="RBS-Regional 3"/>
    <d v="2026-08-17T09:50:04"/>
    <d v="2026-08-17T16:37:12"/>
    <n v="69367882"/>
    <m/>
    <n v="152542208088"/>
    <s v="MOI MART"/>
    <s v="ODP-PII-FF/46"/>
    <m/>
    <m/>
    <m/>
    <m/>
    <n v="113.13623990000001"/>
    <n v="-8.2274539999999998"/>
    <s v="|MN01068|/MOI MART/WINBACK HSI B2B + OCA BREACH CHECKER  (1:1) 300MBPS 1,250,5JT PSB DISC 70%//junaidiachmad810@gmail.com/ACHMAD JUNAIDI/89675014131"/>
    <s v="Sales Force DBS"/>
    <m/>
    <m/>
    <m/>
    <m/>
    <m/>
    <m/>
    <m/>
    <m/>
    <m/>
    <m/>
    <m/>
    <s v="17-08-2026 09:55:06"/>
    <d v="2026-08-19T08:00:00"/>
    <m/>
    <s v="FCC"/>
    <s v="PII"/>
    <s v="OCA"/>
    <m/>
    <s v="UNCONTACTED : Mail Box - Memo Putri Arviyanti 40971304|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77"/>
    <n v="1002518788"/>
    <n v="3"/>
    <x v="7"/>
    <n v="4"/>
    <s v="KUDUS"/>
    <s v="PURWODADI"/>
    <s v="WRO"/>
    <s v="REG"/>
    <s v="AO"/>
    <x v="0"/>
    <s v="1P INET"/>
    <s v="102 | FOLLOW UP COMPLETED"/>
    <s v="RBS-Regional 3"/>
    <d v="2026-08-11T07:28:57"/>
    <d v="2026-08-14T16:01:18"/>
    <n v="69362839"/>
    <m/>
    <n v="142509107232"/>
    <s v="SMP PLUS MAMBAUS SHOLIHIN"/>
    <s v="ODP-WRO-FK/112 FK/D08/112.01"/>
    <s v="WO061456506"/>
    <m/>
    <m/>
    <m/>
    <n v="111.139915"/>
    <n v="-7.1633940000000003"/>
    <s v="|MN00410|MYIA-031124116376/POI/ADIB BURROCHMAN/081336938046/smpplusmambaussholihin2019@gmail.com"/>
    <s v="MYIB_ASSISTANT"/>
    <m/>
    <m/>
    <m/>
    <m/>
    <m/>
    <m/>
    <m/>
    <m/>
    <s v="Management Janji"/>
    <s v="2026-08-12 08:00:00 | M Janji : (12/08/2026) jam Pasang : 09:00 Note : hubungi pelanggan jika ingin kelokasi "/>
    <s v="FCC"/>
    <d v="2026-11-08T07:39:48"/>
    <d v="2026-08-12T08:00:00"/>
    <m/>
    <s v="REVOKE"/>
    <s v="WRO"/>
    <s v="NO ADDON"/>
    <m/>
    <s v="Follow Up Revoke Completed, New Order ID : SC1002527049"/>
    <s v="HSI Bisnis Promo HUT Telkom PSB 70% - 50 Mbps"/>
    <s v="INDIBIZ"/>
    <m/>
    <m/>
    <d v="2026-08-12T08:00:00"/>
    <s v="2026-08-12 08:00:00 | M Janji : (12/08/2026) jam Pasang : 09:00 Note : hubungi pelanggan jika ingin kelokasi "/>
    <m/>
    <m/>
    <m/>
    <e v="#NUM!"/>
    <e v="#NUM!"/>
    <x v="1"/>
  </r>
  <r>
    <n v="78"/>
    <n v="1002506699"/>
    <n v="3"/>
    <x v="3"/>
    <n v="4"/>
    <s v="PURWOKERTO"/>
    <s v="PURWOKERTO"/>
    <s v="PWT"/>
    <s v="REG"/>
    <s v="AO"/>
    <x v="0"/>
    <s v="1P INET"/>
    <s v="102 | FOLLOW UP COMPLETED"/>
    <s v="RBS-Regional 3"/>
    <d v="2026-08-04T07:43:56"/>
    <d v="2026-08-07T11:26:39"/>
    <n v="69357877"/>
    <m/>
    <n v="146303609114"/>
    <s v="PT MODULAR KULINER INDONESIA"/>
    <s v="ODP-PWT-FBE/053 FBE/D04/053.01"/>
    <s v="WO060847164"/>
    <m/>
    <m/>
    <m/>
    <n v="109.242199"/>
    <n v="-7.4297899999999997"/>
    <s v="|MN02587|MYIA-089124800085/POI/JULIO PRATAMA PUTRA/081291522934/it.support@ishangry.com"/>
    <s v="MYIB_ASSISTANT"/>
    <m/>
    <m/>
    <m/>
    <m/>
    <m/>
    <m/>
    <m/>
    <m/>
    <s v="Management Janji"/>
    <s v="2026-08-05 08:00:00 | Nama PIC: BP JULIO Notel: 081291522934 Alt: -  Tanggal: 5/8/2026 Jam Pasang: Pagi Note: Hubungi sebelum ke lokasi, terimakasih. "/>
    <s v="FCC"/>
    <d v="2026-04-08T07:55:19"/>
    <d v="2026-08-05T08:00:00"/>
    <m/>
    <s v="REVOKE"/>
    <s v="PWT"/>
    <s v="NO ADDON"/>
    <m/>
    <s v="Follow Up Revoke Completed, New Order ID : SC1002514334"/>
    <s v="HSI Bisnis PSB 70% - 50 Mbps"/>
    <s v="INDIBIZ"/>
    <m/>
    <m/>
    <d v="2026-08-05T08:00:00"/>
    <s v="2026-08-05 08:00:00 | Nama PIC: BP JULIO Notel: 081291522934 Alt: -  Tanggal: 5/8/2026 Jam Pasang: Pagi Note: Hubungi sebelum ke lokasi, terimakasih. "/>
    <m/>
    <m/>
    <m/>
    <e v="#NUM!"/>
    <e v="#NUM!"/>
    <x v="1"/>
  </r>
  <r>
    <n v="79"/>
    <n v="1002506210"/>
    <n v="3"/>
    <x v="3"/>
    <n v="4"/>
    <s v="MAGELANG"/>
    <s v="MAGELANG"/>
    <s v="MGE"/>
    <s v="DPS"/>
    <s v="AO"/>
    <x v="0"/>
    <m/>
    <s v="Completed (PS)"/>
    <s v="DPS-Logistic &amp; Manufacturing"/>
    <d v="2026-08-03T14:15:34"/>
    <d v="2026-08-04T11:49:38"/>
    <n v="69357611"/>
    <m/>
    <n v="146137149610"/>
    <s v="FM Hub + Hub Magelang Utar"/>
    <s v="ODP-MGE-FAS/068"/>
    <s v="WO060801342"/>
    <m/>
    <m/>
    <m/>
    <n v="110.218306"/>
    <n v="-7.4517670000000003"/>
    <s v="P26-204066 ; PIC Dhimas Permadi Okta, dhimas.dewa@spxexpress.com, 085647823280"/>
    <s v="TAM"/>
    <m/>
    <m/>
    <m/>
    <m/>
    <m/>
    <m/>
    <m/>
    <m/>
    <s v="Management Janji"/>
    <s v="P26-204066 ; PIC Dhimas Permadi Okta, dhimas.dewa@spxexpress.com, 085647823280"/>
    <s v="FCC"/>
    <d v="2026-03-08T14:40:09"/>
    <m/>
    <m/>
    <s v="PS"/>
    <s v="MGE"/>
    <s v="NO ADDON"/>
    <n v="20260804"/>
    <s v="Completed"/>
    <s v="- 11_11450;Biaya PSB Reguler HSI EBIS ~ 11[150000]  - SP_NOSS;SP_NOSS ~ Internet NOSS Multispeed Network[0]  - SP_NOSS;SP_NOSS ~ Internet NOSS Multispeed Network[0]  - E23015;E23015 ~ ES23 - Perangkat ONT[0]  - E23015~null~44292;E23015||11||Abodemen 0[0] "/>
    <s v="INDIBIZ"/>
    <m/>
    <m/>
    <d v="2026-08-03T12:30:00"/>
    <s v="P26-204066 ; PIC Dhimas Permadi Okta, dhimas.dewa@spxexpress.com, 085647823280"/>
    <n v="2026"/>
    <n v="8"/>
    <n v="4"/>
    <d v="2026-08-04T00:00:00"/>
    <n v="0.47916666666424135"/>
    <x v="0"/>
  </r>
  <r>
    <n v="80"/>
    <n v="1002517665"/>
    <n v="3"/>
    <x v="4"/>
    <n v="4"/>
    <s v="SEMARANG"/>
    <s v="INNER - SEMARANG JATENG UTARA"/>
    <s v="JHR"/>
    <s v="REG"/>
    <s v="AO"/>
    <x v="0"/>
    <s v="1P INET"/>
    <s v="Completed (PS)"/>
    <s v="RBS-Regional 3"/>
    <d v="2026-08-10T12:55:57"/>
    <d v="2026-08-11T14:08:45"/>
    <n v="69362403"/>
    <m/>
    <n v="142406122707"/>
    <s v="Sobat Cuan Abadi"/>
    <s v="ODP-JHR-FBD/020 FBD/D02/020.01"/>
    <s v="WO061392000"/>
    <m/>
    <m/>
    <m/>
    <n v="110.42993109673201"/>
    <n v="-6.9711133723907999"/>
    <s v="MD|MYDB-20260810264862|DN00001/MN00299|Sobat Cuan Abadi|08992662022"/>
    <s v="MYDIGIBIZPARTNER"/>
    <m/>
    <m/>
    <m/>
    <m/>
    <m/>
    <m/>
    <m/>
    <m/>
    <s v="Management Janji"/>
    <s v="2026-08-11 13:00:00 | Nama : BU LIA (OWNER) No Hp : 08992662022 No Alt :  Tgl Pemasangan : 11 Agustus 2026 Interval : PAGI  Note : Hubungi pelanggan terlebih dahulu"/>
    <s v="FCC"/>
    <d v="2026-10-08T13:09:48"/>
    <d v="2026-08-11T13:00:00"/>
    <m/>
    <s v="PS"/>
    <s v="JHR"/>
    <s v="NO ADDON"/>
    <n v="20260811"/>
    <s v="Completed"/>
    <s v="HSI Bisnis Promo HUT Telkom PSB 70% - 50 Mbps"/>
    <s v="INDIBIZ"/>
    <m/>
    <m/>
    <d v="2026-08-11T13:00:00"/>
    <s v="2026-08-11 13:00:00 | Nama : BU LIA (OWNER) No Hp : 08992662022 No Alt :  Tgl Pemasangan : 11 Agustus 2026 Interval : PAGI  Note : Hubungi pelanggan terlebih dahulu"/>
    <n v="2026"/>
    <n v="8"/>
    <n v="11"/>
    <d v="2026-08-11T00:00:00"/>
    <n v="-0.54166666666424135"/>
    <x v="0"/>
  </r>
  <r>
    <n v="81"/>
    <n v="1002512142"/>
    <n v="3"/>
    <x v="4"/>
    <n v="4"/>
    <s v="SEMARANG"/>
    <s v="SALATIGA"/>
    <s v="SLI"/>
    <s v="REG"/>
    <s v="AO"/>
    <x v="0"/>
    <s v="1P INET"/>
    <s v="Completed (PS)"/>
    <s v="RBS-Regional 3"/>
    <d v="2026-08-06T11:47:57"/>
    <d v="2026-08-08T13:29:10"/>
    <n v="69359884"/>
    <m/>
    <n v="142434111346"/>
    <s v="Toko Najib"/>
    <s v="ODP-SLI-FAE/062 FAE/D02/062.01"/>
    <s v="WO061062452"/>
    <m/>
    <m/>
    <m/>
    <n v="110.42077101767001"/>
    <n v="-7.4028708677662003"/>
    <s v="MD|MYDB-20260805264412|DN00001/MN00663|Toko Najib|089635810679"/>
    <s v="MYDIGIBIZPARTNER"/>
    <m/>
    <m/>
    <m/>
    <m/>
    <m/>
    <m/>
    <m/>
    <m/>
    <s v="Management Janji"/>
    <s v="2026-08-07 08:00:00 | Nama Pic : bp Najib No Hp Pic : 089635810679 No alt : - Jam Pemasangan : pagi  Tanggal Pemasangan : 7 Agustus 2026"/>
    <s v="FCC"/>
    <d v="2026-06-08T11:54:59"/>
    <d v="2026-08-07T08:00:00"/>
    <m/>
    <s v="PS"/>
    <s v="SLI"/>
    <s v="NO ADDON"/>
    <n v="20260808"/>
    <s v="Completed"/>
    <s v="HSI Bisnis Promo HUT Telkom PSB 70% - 100 Mbps"/>
    <s v="INDIBIZ"/>
    <m/>
    <m/>
    <d v="2026-08-07T08:00:00"/>
    <s v="2026-08-07 08:00:00 | Nama Pic : bp Najib No Hp Pic : 089635810679 No alt : - Jam Pemasangan : pagi  Tanggal Pemasangan : 7 Agustus 2026"/>
    <n v="2026"/>
    <n v="8"/>
    <n v="8"/>
    <d v="2026-08-08T00:00:00"/>
    <n v="0.66666666666424135"/>
    <x v="0"/>
  </r>
  <r>
    <n v="82"/>
    <n v="1002509545"/>
    <n v="3"/>
    <x v="3"/>
    <n v="4"/>
    <s v="YOGYAKARTA"/>
    <s v="SLEMAN"/>
    <s v="PKM"/>
    <s v="REG"/>
    <s v="AO"/>
    <x v="0"/>
    <s v="1P INET"/>
    <s v="MIA - INVALID SURVEY"/>
    <s v="RBS-Regional 3"/>
    <d v="2026-08-05T08:19:56"/>
    <d v="2026-08-07T12:47:38"/>
    <n v="69358736"/>
    <m/>
    <n v="146144119829"/>
    <s v="di TURGO village ( PT DWI NUSA PERSADA INDONESIA)"/>
    <s v="ODP-PKM-FAF/087 FAF/D05/087.01"/>
    <s v="WO060948502"/>
    <m/>
    <m/>
    <m/>
    <n v="110.4142365"/>
    <n v="-7.6876500999999999"/>
    <s v="|MC80054|MYIA-044811527159/POI/ DWI ANDI RIO/088901902661/dwinusapersadaindonesia@gmail.com"/>
    <s v="MYIB_ASSISTANT"/>
    <m/>
    <m/>
    <m/>
    <m/>
    <m/>
    <m/>
    <m/>
    <m/>
    <s v="Management Janji"/>
    <s v="2026-08-07 13:00:00 | Tanggal pemasangan: 6/08/2026 Jam pemasangan : pagi / siang Info Tambahan : Hubungi pelanggan dulu sebelum ke lokasi. terima kasih"/>
    <s v="FCC"/>
    <d v="2026-05-08T08:25:38"/>
    <d v="2026-08-07T13:00:00"/>
    <m/>
    <s v="SURVEY_NEW_MANJA"/>
    <s v="PKM"/>
    <s v="NO ADDON"/>
    <m/>
    <s v="MIE - INVALID SURVEY - ODP Jauh"/>
    <s v="HSI Bisnis Promo HUT Telkom PSB 70% - 300 Mbps"/>
    <s v="INDIBIZ"/>
    <m/>
    <m/>
    <d v="2026-08-07T13:00:00"/>
    <s v="2026-08-07 13:00:00 | Tanggal pemasangan: 6/08/2026 Jam pemasangan : pagi / siang Info Tambahan : Hubungi pelanggan dulu sebelum ke lokasi. terima kasih"/>
    <m/>
    <m/>
    <m/>
    <e v="#NUM!"/>
    <e v="#NUM!"/>
    <x v="1"/>
  </r>
  <r>
    <n v="83"/>
    <n v="1002505606"/>
    <n v="3"/>
    <x v="6"/>
    <n v="5"/>
    <s v="SIDOARJO"/>
    <s v="JOMBANG"/>
    <s v="POS"/>
    <s v="REG"/>
    <s v="AO"/>
    <x v="0"/>
    <m/>
    <s v="Completed (PS)"/>
    <s v="RBS-Regional 3"/>
    <d v="2026-08-03T09:25:49"/>
    <d v="2026-08-04T15:26:35"/>
    <n v="69357248"/>
    <m/>
    <n v="152333218440"/>
    <s v="SEGO TEMPONG MBAK WIWIN"/>
    <s v="ODP-POS-FE/69"/>
    <s v="WO060863995"/>
    <m/>
    <m/>
    <m/>
    <n v="112.2292388"/>
    <n v="-7.4674636000000003"/>
    <s v="|MN01463|/SEGO TEMPONG MBAK WIWIN /WINBACK 2.0 HSI B2B (1:1) 50MBPS 355RB PSB DISC 70%/1:1 WINBACK 50MBPS INET ONLY TARIF 355000 BELUM PPN /yulipuji1107@gmail.com/YULI PUJI ASTUTIK/85894165726"/>
    <s v="Sales Force DBS"/>
    <m/>
    <m/>
    <m/>
    <m/>
    <m/>
    <m/>
    <m/>
    <m/>
    <s v="Management Janji"/>
    <s v="2026-08-05 08:00:00|NoteÃ‚Â :  Internet Sudah Terpasang Tinggal Aktivasi |40961370|MYDITA"/>
    <s v="FCC"/>
    <d v="2026-03-08T09:40:13"/>
    <d v="2026-08-05T08:00:00"/>
    <m/>
    <s v="PS"/>
    <s v="POS"/>
    <s v="NO ADDON"/>
    <n v="20260804"/>
    <s v="Completed"/>
    <s v="- 11_11446;Biaya PSB HSI EBIS Tunai di Depan ~ 11[150000]  - SP_NOSS;SP_NOSS ~ Internet NOSS Multispeed Network[0]  - E23015;E23015 ~ ES23 - Perangkat ONT[0]  - E23015~null~44292;E23015||11||Abodemen 0[0]  - E23015~null~E23015_SWONT;SWONT ~ Biaya Sewa ONT"/>
    <s v="INDIBIZ"/>
    <m/>
    <m/>
    <d v="2026-08-05T08:00:00"/>
    <s v="2026-08-05 08:00:00|NoteÃ‚Â :  Internet Sudah Terpasang Tinggal Aktivasi |40961370|MYDITA"/>
    <n v="2026"/>
    <n v="8"/>
    <n v="4"/>
    <d v="2026-08-04T00:00:00"/>
    <n v="-1.3333333333357587"/>
    <x v="0"/>
  </r>
  <r>
    <n v="84"/>
    <n v="1002512621"/>
    <n v="3"/>
    <x v="3"/>
    <n v="4"/>
    <s v="PURWOKERTO"/>
    <s v="PURWOKERTO"/>
    <s v="PWT"/>
    <s v="REG"/>
    <s v="AO"/>
    <x v="0"/>
    <s v="2P INET + VOICE"/>
    <s v="102 | FOLLOW UP COMPLETED"/>
    <s v="RBS-Regional 3"/>
    <d v="2026-08-06T14:13:56"/>
    <d v="2026-08-08T08:59:55"/>
    <n v="69360049"/>
    <n v="2812958014"/>
    <n v="146303609155"/>
    <s v="mi ma&amp; 39;arif nu teluk"/>
    <s v="ODP-PWT-FP/085 FP/D04/085.01"/>
    <s v="WO061082988"/>
    <m/>
    <m/>
    <m/>
    <n v="109.2525802"/>
    <n v="-7.4514927000000002"/>
    <s v="|MN02742|MYIA-086458900272/POI/arif hidayat/+6285546640881/arifhidayat.mijen@gmail.com"/>
    <s v="MYIB_ASSISTANT"/>
    <m/>
    <m/>
    <m/>
    <m/>
    <m/>
    <m/>
    <m/>
    <m/>
    <s v="Management Janji"/>
    <s v="2026-08-07 13:00:00 | Nama Pic : bp arif No Hp Pic : 085546640881 No alt : - Jam Pemasangan : siang  Tanggal Pemasangan : 7 Agustus 2026"/>
    <s v="FCC"/>
    <d v="2026-06-08T14:26:03"/>
    <d v="2026-08-07T13:00:00"/>
    <m/>
    <s v="REVOKE"/>
    <s v="PWT"/>
    <s v="NO ADDON"/>
    <m/>
    <s v="Follow Up Revoke Completed, New Order ID : SC1002515611"/>
    <s v="HSI Bisnis Bundling Phone PSB 70% - Free 800 Menit - 75 Mbps"/>
    <s v="INDIBIZ"/>
    <m/>
    <m/>
    <d v="2026-08-07T13:00:00"/>
    <s v="2026-08-07 13:00:00 | Nama Pic : bp arif No Hp Pic : 085546640881 No alt : - Jam Pemasangan : siang  Tanggal Pemasangan : 7 Agustus 2026"/>
    <m/>
    <m/>
    <m/>
    <e v="#NUM!"/>
    <e v="#NUM!"/>
    <x v="1"/>
  </r>
  <r>
    <n v="85"/>
    <n v="1002526305"/>
    <n v="3"/>
    <x v="2"/>
    <n v="5"/>
    <s v="KEDIRI"/>
    <s v="KEDIRI"/>
    <s v="PPR"/>
    <s v="REG"/>
    <s v="AO"/>
    <x v="0"/>
    <s v="1P INET"/>
    <s v="Completed (PS)"/>
    <s v="RBS-Regional 3"/>
    <d v="2026-08-14T12:22:57"/>
    <d v="2026-08-14T18:36:46"/>
    <n v="69365975"/>
    <m/>
    <n v="152652209190"/>
    <s v="PAPRINGAN KAPE 3"/>
    <s v="ODP-PPR-FB/20 FB/D04/20.01"/>
    <s v="WO061739232"/>
    <m/>
    <m/>
    <m/>
    <n v="112.122541"/>
    <n v="-7.6859190000000002"/>
    <s v="|MC20202|MYIA-074485641308/POI/ARROHMAN ABADI/08213329615/kafepapringan@gmail.com"/>
    <s v="MYIB_ASSISTANT"/>
    <m/>
    <m/>
    <m/>
    <m/>
    <m/>
    <m/>
    <m/>
    <m/>
    <s v="Management Janji"/>
    <s v="2026-08-15 13:00:00 | Nama PIC : Bp Arrohman No HP : 08213329615 No Alt : - M Janji :  15 Agustus 2026 Jam Pasang : Pagi / Siang Note : hubungi pelanggan jika ingin kelokasi"/>
    <s v="FCC"/>
    <s v="14-08-2026 12:39:47"/>
    <d v="2026-08-15T13:00:00"/>
    <m/>
    <s v="PS"/>
    <s v="PPR"/>
    <s v="NO ADDON"/>
    <n v="20260814"/>
    <s v="Completed"/>
    <s v="HSI Bisnis PSB 70% - 300 Mbps"/>
    <s v="INDIBIZ"/>
    <m/>
    <m/>
    <d v="2026-08-15T13:00:00"/>
    <s v="2026-08-15 13:00:00 | Nama PIC : Bp Arrohman No HP : 08213329615 No Alt : - M Janji :  15 Agustus 2026 Jam Pasang : Pagi / Siang Note : hubungi pelanggan jika ingin kelokasi"/>
    <n v="2026"/>
    <n v="8"/>
    <n v="14"/>
    <d v="2026-08-14T00:00:00"/>
    <n v="-1.5416666666642413"/>
    <x v="0"/>
  </r>
  <r>
    <n v="86"/>
    <n v="1002506479"/>
    <n v="3"/>
    <x v="3"/>
    <n v="4"/>
    <s v="PURWOKERTO"/>
    <s v="PURWOKERTO"/>
    <s v="PWT"/>
    <s v="REG"/>
    <s v="AO"/>
    <x v="0"/>
    <m/>
    <s v="Completed (PS)"/>
    <s v="RBS-Regional 3"/>
    <d v="2026-08-03T16:10:58"/>
    <d v="2026-08-03T21:09:34"/>
    <n v="69356855"/>
    <m/>
    <n v="146303609646"/>
    <s v="TOKO ROHMAH"/>
    <s v="ODP-PWT-FAH/043"/>
    <s v="WO060820308"/>
    <m/>
    <m/>
    <m/>
    <n v="109.2279032"/>
    <n v="-7.4381497999999997"/>
    <s v="|MC00213|MYIA-064172393120/POI/FADHILATUR ROHMAH/089670120643/fadilaturrohmah96@gmail.com"/>
    <s v="Sales Profesional"/>
    <m/>
    <m/>
    <m/>
    <m/>
    <m/>
    <m/>
    <m/>
    <m/>
    <s v="Management Janji"/>
    <s v="2026-08-02 13:00:00 | telp :089670120643  Tanggal pemasangan :03/08/2026  Jam pemasangan : pagi/siang  Info Tambahan : Hubungi pelanggan dulu sebelum ke lokasi  terima kasih"/>
    <s v="FCC"/>
    <d v="2026-03-08T16:39:49"/>
    <m/>
    <m/>
    <s v="PS"/>
    <s v="PWT"/>
    <s v="NO ADDON"/>
    <n v="20260803"/>
    <s v="Completed"/>
    <s v="- 11_11446;Biaya PSB HSI EBIS Tunai di Depan ~ 11[150000]  - E23015;E23015 ~ ES23 - Perangkat ONT[0]  - E23015~null~44292;E23015||11||Abodemen 0[0]  - E23015~null~E23015_SWONT;SWONT ~ Biaya Sewa ONT ~ E23015[30000]  - E25060;E25060 ~ ES25 - Paket HSI Bisn"/>
    <s v="INDIBIZ"/>
    <m/>
    <m/>
    <d v="2026-08-03T07:00:00"/>
    <s v="2026-08-02 13:00:00 | telp :089670120643  Tanggal pemasangan :03/08/2026  Jam pemasangan : pagi/siang  Info Tambahan : Hubungi pelanggan dulu sebelum ke lokasi  terima kasih"/>
    <n v="2026"/>
    <n v="8"/>
    <n v="3"/>
    <d v="2026-08-03T00:00:00"/>
    <n v="-0.29166666666424135"/>
    <x v="0"/>
  </r>
  <r>
    <n v="87"/>
    <n v="1002506609"/>
    <n v="3"/>
    <x v="0"/>
    <n v="5"/>
    <s v="MATARAM"/>
    <s v="BIMA"/>
    <s v="SIL"/>
    <s v="REG"/>
    <s v="AO"/>
    <x v="0"/>
    <s v="1P INET"/>
    <s v="102 | FOLLOW UP COMPLETED"/>
    <s v="RBS-Regional 3"/>
    <d v="2026-08-03T18:31:56"/>
    <d v="2026-08-08T09:10:56"/>
    <n v="69357823"/>
    <m/>
    <n v="172617203040"/>
    <s v="Toko Aiman"/>
    <s v="ODP-SIL-FAC/46 FAC/D05/46.01"/>
    <s v="WO060833730"/>
    <m/>
    <m/>
    <m/>
    <n v="118.633106"/>
    <n v="-8.5087240000000008"/>
    <s v="|MN02085|MYIA-043402253593/POI/Syam firdaus/082359216713/gugarimabi985@gmail.com"/>
    <s v="MYIB_ASSISTANT"/>
    <m/>
    <m/>
    <m/>
    <m/>
    <m/>
    <m/>
    <m/>
    <m/>
    <s v="Management Janji"/>
    <s v="2026-08-04 15:00:00 |  M Janji : (04/08/2026) jam Pasang : 09:00 Note : hubungi pelanggan jika ingin kelokasi"/>
    <s v="FCC"/>
    <d v="2026-03-08T18:40:14"/>
    <d v="2026-08-04T15:00:00"/>
    <s v="Kendala Lainnya"/>
    <s v="REVOKE"/>
    <s v="SIL"/>
    <s v="NETMONK"/>
    <m/>
    <s v="Follow Up Revoke Completed, New Order ID : SC1002515622"/>
    <s v="HSI Bisnis Bundling Netmonk PSB 70% - 200 Mbps"/>
    <s v="INDIBIZ"/>
    <m/>
    <m/>
    <d v="2026-08-04T15:00:00"/>
    <s v="2026-08-04 15:00:00 |  M Janji : (04/08/2026) jam Pasang : 09:00 Note : hubungi pelanggan jika ingin kelokasi"/>
    <m/>
    <m/>
    <m/>
    <e v="#NUM!"/>
    <e v="#NUM!"/>
    <x v="1"/>
  </r>
  <r>
    <n v="88"/>
    <n v="1002512123"/>
    <n v="3"/>
    <x v="2"/>
    <n v="5"/>
    <s v="KEDIRI"/>
    <s v="KEDIRI"/>
    <s v="PAE"/>
    <s v="REG"/>
    <s v="AO"/>
    <x v="0"/>
    <s v="1P INET"/>
    <s v="Completed (PS)"/>
    <s v="RBS-Regional 3"/>
    <d v="2026-08-06T11:43:56"/>
    <d v="2026-08-06T21:18:48"/>
    <n v="69359874"/>
    <m/>
    <n v="152639219479"/>
    <s v="TOKO NADILA"/>
    <s v="ODP-PAE-FA/39 FA/D07/39.01"/>
    <s v="WO061061888"/>
    <m/>
    <m/>
    <m/>
    <n v="112.188255"/>
    <n v="-7.7536740000000002"/>
    <s v="|MC20002|MYIA-033852787383/POI/MOH IQBAL ARIZAL/085334493999/hafidzcadang@tmails.net"/>
    <s v="MYIB_ASSISTANT"/>
    <m/>
    <m/>
    <m/>
    <m/>
    <m/>
    <m/>
    <m/>
    <m/>
    <s v="Management Janji"/>
    <s v="2026-08-07 08:00:00 | M Janji : (07/08/026) jam Pasang : 09:00 Note : hubungi pelanggan jika ingin kelokasi "/>
    <s v="FCC"/>
    <d v="2026-06-08T11:54:59"/>
    <d v="2026-08-07T08:00:00"/>
    <m/>
    <s v="PS"/>
    <s v="PAE"/>
    <s v="NO ADDON"/>
    <n v="20260806"/>
    <s v="Completed"/>
    <s v="HSI Bisnis Promo HUT Telkom PSB 70% - 100 Mbps"/>
    <s v="INDIBIZ"/>
    <m/>
    <m/>
    <d v="2026-08-07T08:00:00"/>
    <s v="2026-08-07 08:00:00 | M Janji : (07/08/026) jam Pasang : 09:00 Note : hubungi pelanggan jika ingin kelokasi "/>
    <n v="2026"/>
    <n v="8"/>
    <n v="6"/>
    <d v="2026-08-06T00:00:00"/>
    <n v="-1.3333333333357587"/>
    <x v="0"/>
  </r>
  <r>
    <n v="89"/>
    <n v="1002527290"/>
    <n v="3"/>
    <x v="0"/>
    <n v="5"/>
    <s v="MATARAM"/>
    <s v="INNER - NUSA TENGGARA"/>
    <s v="MTR"/>
    <s v="REG"/>
    <s v="AO"/>
    <x v="0"/>
    <s v="1P INET"/>
    <s v="Completed (PS)"/>
    <s v="RBS-Regional 3"/>
    <d v="2026-08-14T17:07:56"/>
    <d v="2026-08-15T16:18:51"/>
    <n v="69366385"/>
    <m/>
    <n v="172601797003"/>
    <s v="KIOS YUSUF"/>
    <s v="ODP-MTR-FDP/64 FDP/D06/64.01"/>
    <s v="WO061774314"/>
    <m/>
    <m/>
    <m/>
    <n v="116.11994951963401"/>
    <n v="-8.5567181452157399"/>
    <s v="MD|MYDB-20260813265198|SC00001/MC00025|KIOS YUSUF|087733099089"/>
    <s v="MYDIGIBIZPARTNER"/>
    <m/>
    <m/>
    <m/>
    <m/>
    <m/>
    <m/>
    <m/>
    <m/>
    <s v="Management Janji"/>
    <s v="2026-08-16 13:00:00 | Tanggal pemasangan: 27/07/2026 Jam pemasangan : pagi / siang Info Tambahan : Hubungi pelanggan dulu sebelum ke lokasi. terima kasih"/>
    <s v="FCC"/>
    <s v="14-08-2026 17:10:17"/>
    <d v="2026-08-16T13:00:00"/>
    <m/>
    <s v="PS"/>
    <s v="MTR"/>
    <s v="NO ADDON"/>
    <n v="20260815"/>
    <s v="Completed"/>
    <s v="HSI Bisnis PSB 70% - 100 Mbps"/>
    <s v="INDIBIZ"/>
    <m/>
    <m/>
    <d v="2026-08-16T13:00:00"/>
    <s v="2026-08-16 13:00:00 | Tanggal pemasangan: 27/07/2026 Jam pemasangan : pagi / siang Info Tambahan : Hubungi pelanggan dulu sebelum ke lokasi. terima kasih"/>
    <n v="2026"/>
    <n v="8"/>
    <n v="15"/>
    <d v="2026-08-15T00:00:00"/>
    <n v="-1.5416666666642413"/>
    <x v="0"/>
  </r>
  <r>
    <n v="90"/>
    <n v="1002512300"/>
    <n v="3"/>
    <x v="1"/>
    <n v="5"/>
    <s v="MADURA"/>
    <s v="BANGKALAN"/>
    <s v="SPG"/>
    <s v="REG"/>
    <s v="AO"/>
    <x v="0"/>
    <m/>
    <s v="Completed (PS)"/>
    <s v="RBS-Regional 3"/>
    <d v="2026-08-06T12:58:21"/>
    <d v="2026-08-06T15:45:57"/>
    <n v="69352598"/>
    <m/>
    <n v="152434913487"/>
    <s v="TOKO RIDOI"/>
    <s v="ODP-SPG-FS/61"/>
    <s v="WO061070684"/>
    <m/>
    <m/>
    <m/>
    <n v="113.20769919999999"/>
    <n v="-7.0520544000000003"/>
    <s v="|MN02600|/TOKO RIDOI/087750023016/087778000795/rifaproduction383@gmail.com/HSI Bisnis Promo HUT Telkom (1:1) 50 Mbps (Rp 355.000) PSB Rp 150.000/RIDOI/Desa Ombul, Kedundung, Sampang"/>
    <s v="Sales Force DBS"/>
    <m/>
    <m/>
    <m/>
    <m/>
    <m/>
    <m/>
    <m/>
    <m/>
    <s v="Management Janji"/>
    <s v="2026-07-31 15:00:00|Nama PIC:  bp ridoi   No HP: 087750023016  Alt:  Tanggal: 31/7/2026  Jam Pasang: Sore  Note: Hubungi sebelum ke lokasi, terimakasih.  Diusahakan siang |RI2334|MYDITA"/>
    <s v="FCC"/>
    <d v="2026-06-08T13:10:52"/>
    <m/>
    <m/>
    <s v="PS"/>
    <s v="SPG"/>
    <s v="NO ADDON"/>
    <n v="20260806"/>
    <s v="Completed"/>
    <s v="- 11_11446;Biaya PSB HSI EBIS Tunai di Depan ~ 11[150000]  - E23015;E23015 ~ ES23 - Perangkat ONT[0]  - E23015~null~44292;E23015||11||Abodemen 0[0]  - E23015~null~E23015_SWONT;SWONT ~ Biaya Sewa ONT ~ E23015[30000]  - E25060;E25060 ~ ES25 - Paket HSI Bisn"/>
    <s v="INDIBIZ"/>
    <m/>
    <m/>
    <d v="2026-08-06T07:00:00"/>
    <s v="2026-07-31 15:00:00|Nama PIC:  bp ridoi   No HP: 087750023016  Alt:  Tanggal: 31/7/2026  Jam Pasang: Sore  Note: Hubungi sebelum ke lokasi, terimakasih.  Diusahakan siang |RI2334|MYDITA"/>
    <n v="2026"/>
    <n v="8"/>
    <n v="6"/>
    <d v="2026-08-06T00:00:00"/>
    <n v="-0.29166666666424135"/>
    <x v="0"/>
  </r>
  <r>
    <n v="91"/>
    <n v="1002515955"/>
    <n v="3"/>
    <x v="2"/>
    <n v="5"/>
    <s v="MADIUN"/>
    <s v="MADIUN"/>
    <s v="MNZ"/>
    <s v="REG"/>
    <s v="AO"/>
    <x v="0"/>
    <s v="1P INET"/>
    <s v="Completed (PS)"/>
    <s v="RBS-Regional 3"/>
    <d v="2026-08-08T13:28:58"/>
    <d v="2026-08-09T21:56:24"/>
    <n v="69361458"/>
    <m/>
    <n v="152601214983"/>
    <s v="SPBU 54.631.24 (OFFICE)"/>
    <s v="ODP-MNZ-FD/198 FD/D19/198.01"/>
    <s v="WO061264067"/>
    <m/>
    <m/>
    <m/>
    <n v="111.512415"/>
    <n v="-7.6384629999999998"/>
    <s v="|MN00286|MYIA-074686908705/POI/IWAN SETYAWAN/08563623930/iwansetawan1989e3@gmail.com"/>
    <s v="MYIB_ASSISTANT"/>
    <m/>
    <m/>
    <m/>
    <m/>
    <m/>
    <m/>
    <m/>
    <m/>
    <s v="Management Janji"/>
    <s v="2026-08-09 13:00:00 | Nama : BP IWAN SETYAWAN No Hp : 08563623930 No Alt :  Tgl Pemasangan : 09 Agustus 2026 Interval : PAGI  Note : Hubungi pelanggan terlebih dahulu"/>
    <s v="FCC"/>
    <d v="2026-08-08T13:39:52"/>
    <d v="2026-08-09T13:00:00"/>
    <m/>
    <s v="PS"/>
    <s v="MNZ"/>
    <s v="NO ADDON"/>
    <n v="20260809"/>
    <s v="Completed"/>
    <s v="HSI Bisnis Promo HUT Telkom PSB 70% - 50 Mbps"/>
    <s v="INDIBIZ"/>
    <m/>
    <m/>
    <d v="2026-08-09T13:00:00"/>
    <s v="2026-08-09 13:00:00 | Nama : BP IWAN SETYAWAN No Hp : 08563623930 No Alt :  Tgl Pemasangan : 09 Agustus 2026 Interval : PAGI  Note : Hubungi pelanggan terlebih dahulu"/>
    <n v="2026"/>
    <n v="8"/>
    <n v="9"/>
    <d v="2026-08-09T00:00:00"/>
    <n v="-0.54166666666424135"/>
    <x v="0"/>
  </r>
  <r>
    <n v="92"/>
    <n v="1002512410"/>
    <n v="3"/>
    <x v="3"/>
    <n v="4"/>
    <s v="YOGYAKARTA"/>
    <s v="GUNUNG KIDUL"/>
    <s v="WNS"/>
    <s v="REG"/>
    <s v="AO"/>
    <x v="0"/>
    <s v="1P INET"/>
    <s v="Completed (PS)"/>
    <s v="RBS-Regional 3"/>
    <d v="2026-08-06T13:29:56"/>
    <d v="2026-08-07T12:32:18"/>
    <n v="69359986"/>
    <m/>
    <n v="143135115031"/>
    <s v="SMK MARDHOTULLAH PLAYEN"/>
    <s v="ODP-WNS-FEA/022 FEA/D02/022.01"/>
    <s v="WO061076997"/>
    <m/>
    <m/>
    <m/>
    <n v="110.5860709"/>
    <n v="-7.9555423999999997"/>
    <s v="|MN00277|MYIA-075807223071/POI/Rohmat Widiyanto/08122997243/smkmardhotullahplayen@gmail.com"/>
    <s v="MYIB_ASSISTANT"/>
    <m/>
    <m/>
    <m/>
    <m/>
    <m/>
    <m/>
    <m/>
    <m/>
    <s v="Management Janji"/>
    <s v="2026-08-07 13:00:00 | Nama : BP ROHMAT WIDIYANTO No Hp : 08122997243 No Alt :  Tgl Pemasangan : 07 Agustus 2026 Interval : PAGI  Note : Hubungi pelanggan terlebih dahulu"/>
    <s v="FCC"/>
    <d v="2026-06-08T13:40:05"/>
    <d v="2026-08-07T13:00:00"/>
    <m/>
    <s v="PS"/>
    <s v="WNS"/>
    <s v="NO ADDON"/>
    <n v="20260807"/>
    <s v="Completed"/>
    <s v="HSI Bisnis Basic Promo HUT Telkom PSB 70% - 50 Mbps"/>
    <s v="INDIBIZ"/>
    <m/>
    <m/>
    <d v="2026-08-07T13:00:00"/>
    <s v="2026-08-07 13:00:00 | Nama : BP ROHMAT WIDIYANTO No Hp : 08122997243 No Alt :  Tgl Pemasangan : 07 Agustus 2026 Interval : PAGI  Note : Hubungi pelanggan terlebih dahulu"/>
    <n v="2026"/>
    <n v="8"/>
    <n v="7"/>
    <d v="2026-08-07T00:00:00"/>
    <n v="-0.54166666666424135"/>
    <x v="0"/>
  </r>
  <r>
    <n v="93"/>
    <n v="1002504770"/>
    <n v="3"/>
    <x v="2"/>
    <n v="5"/>
    <s v="MADIUN"/>
    <s v="TUBAN"/>
    <s v="JTR"/>
    <s v="REG"/>
    <s v="AO"/>
    <x v="0"/>
    <s v="1P INET"/>
    <s v="Completed (PS)"/>
    <s v="RBS-Regional 3"/>
    <d v="2026-08-01T15:47:56"/>
    <d v="2026-08-02T15:08:36"/>
    <n v="69356827"/>
    <m/>
    <n v="152645203491"/>
    <s v="TOKO KAIN MURAH"/>
    <s v="ODP-JTR-FB/15 FB/D03/15.01"/>
    <s v="WO060666682"/>
    <m/>
    <m/>
    <m/>
    <n v="111.72435209155"/>
    <n v="-7.0172890869492202"/>
    <s v="MD|MYDB-20260801264151|DN00001/MN01285|TOKO KAIN MURAH|0895384255955"/>
    <s v="MYDIGIBIZPARTNER"/>
    <m/>
    <m/>
    <m/>
    <m/>
    <m/>
    <m/>
    <m/>
    <m/>
    <s v="Management Janji"/>
    <s v="2026-08-02 13:00:00 | Nama Pic : bp ahmad  No Hp Pic : 0895384255955 No alt : - Jam Pemasangan : pagi  Tanggal Pemasangan : 2 Agustus 2026"/>
    <s v="FCC"/>
    <d v="2026-01-08T15:55:09"/>
    <d v="2026-08-02T13:00:00"/>
    <m/>
    <s v="PS"/>
    <s v="JTR"/>
    <s v="NO ADDON"/>
    <n v="20260802"/>
    <s v="Completed"/>
    <s v="HSI Bisnis Promo HUT Telkom PSB 70% - 150 Mbps"/>
    <s v="INDIBIZ"/>
    <m/>
    <m/>
    <d v="2026-08-02T13:00:00"/>
    <s v="2026-08-02 13:00:00 | Nama Pic : bp ahmad  No Hp Pic : 0895384255955 No alt : - Jam Pemasangan : pagi  Tanggal Pemasangan : 2 Agustus 2026"/>
    <n v="2026"/>
    <n v="8"/>
    <n v="2"/>
    <d v="2026-08-02T00:00:00"/>
    <n v="-0.54166666666424135"/>
    <x v="0"/>
  </r>
  <r>
    <n v="94"/>
    <n v="1002530531"/>
    <n v="3"/>
    <x v="4"/>
    <n v="4"/>
    <s v="SEMARANG"/>
    <s v="UNGARAN"/>
    <s v="ABR"/>
    <s v="REG"/>
    <s v="AO"/>
    <x v="0"/>
    <s v="1P INET"/>
    <s v="7 | OSS - PROVISIONING ISSUED"/>
    <s v="RBS-Regional 3"/>
    <d v="2026-08-17T09:56:56"/>
    <d v="2026-08-18T08:09:04"/>
    <n v="69367863"/>
    <m/>
    <n v="141459107988"/>
    <s v="darabell kosan"/>
    <s v="ODP-ABR-FB/003 FB/D01/003.01"/>
    <s v="WO061914538"/>
    <m/>
    <m/>
    <m/>
    <n v="110.406257"/>
    <n v="-7.2641210000000003"/>
    <s v="|MC50033|MYIA-019584528910/POI/Dwi Wahyu hastuti /085712325799/darrayanbella24@gmail.com"/>
    <s v="MYIB_ASSISTANT"/>
    <m/>
    <m/>
    <m/>
    <m/>
    <m/>
    <m/>
    <m/>
    <m/>
    <s v="Management Janji"/>
    <s v="2026-08-18 08:00:00 | Nama PIC : Ibu Wahyu No Hp : 085712325799 No Alt : - Tgl Pemasangan : 18 Agustus 2026 Interval : PAGI SIANG Note : Hubungi pelanggan terlebih dahulu"/>
    <s v="FCC"/>
    <s v="17-08-2026 10:10:25"/>
    <d v="2026-08-18T08:00:00"/>
    <m/>
    <s v="PI"/>
    <s v="ABR"/>
    <s v="NO ADDON"/>
    <m/>
    <s v="Provisioning Issued"/>
    <s v="HSI Bisnis Promo HUT Telkom PSB 70% - 200 Mbps"/>
    <s v="INDIBIZ"/>
    <m/>
    <m/>
    <d v="2026-08-18T08:00:00"/>
    <s v="2026-08-18 08:00:00 | Nama PIC : Ibu Wahyu No Hp : 085712325799 No Alt : - Tgl Pemasangan : 18 Agustus 2026 Interval : PAGI SIANG Note : Hubungi pelanggan terlebih dahulu"/>
    <m/>
    <m/>
    <m/>
    <e v="#NUM!"/>
    <e v="#NUM!"/>
    <x v="1"/>
  </r>
  <r>
    <n v="95"/>
    <n v="1002511598"/>
    <n v="3"/>
    <x v="6"/>
    <n v="5"/>
    <s v="SIDOARJO"/>
    <s v="INNER - JATIM TIMUR"/>
    <s v="KRN"/>
    <s v="REG"/>
    <s v="AO"/>
    <x v="0"/>
    <m/>
    <s v="Completed (PS)"/>
    <s v="RBS-Regional 3"/>
    <d v="2026-08-06T09:31:36"/>
    <d v="2026-08-07T17:32:28"/>
    <n v="69359639"/>
    <m/>
    <n v="152331250926"/>
    <s v="TOKO JAYA MAKMUR SENTOSA"/>
    <s v="ODP-KRN-FAD/50"/>
    <s v="WO061059041"/>
    <m/>
    <m/>
    <m/>
    <n v="112.5469586"/>
    <n v="-7.4551435000000001"/>
    <s v="|MC30111|/WINARTI/085188645162 / 82144141183/zulaikahwinarti38@gmail.com"/>
    <s v="Sales Force DBS"/>
    <m/>
    <m/>
    <m/>
    <m/>
    <m/>
    <m/>
    <m/>
    <m/>
    <s v="Management Janji"/>
    <s v="2026-08-07 08:00:00|Nama PIC : Winarti No HP : 085188645162 Alt :  M Janji : 07/08/2026 Jam Pasang : 08.00 - 13:00  NoteÃ‚Â :  hubungi terlebih dahulu sebelum kelokasi |40981182|MYDITA"/>
    <s v="FCC"/>
    <d v="2026-06-08T09:39:52"/>
    <d v="2026-08-07T08:00:00"/>
    <m/>
    <s v="PS"/>
    <s v="KRN"/>
    <s v="NETMONK - OCA"/>
    <n v="20260807"/>
    <s v="Completed"/>
    <s v="- E23015;E23015 ~ ES23 - Perangkat ONT[0]  - E23015~null~44292;E23015||11||Abodemen 0[0]  - E23015~null~E23015_SWONTPREM;SWONTPREM ~ Biaya Sewa ONT Premium ~ E23015[50000]  - E24057;E24057 ~ ES24 - Paket HSI Bisnis (HSIE) Khusus Winback[0]  - E24057~null~"/>
    <s v="INDIBIZ"/>
    <m/>
    <m/>
    <d v="2026-08-07T08:00:00"/>
    <s v="2026-08-07 08:00:00|Nama PIC : Winarti No HP : 085188645162 Alt :  M Janji : 07/08/2026 Jam Pasang : 08.00 - 13:00  NoteÃ‚Â :  hubungi terlebih dahulu sebelum kelokasi |40981182|MYDITA"/>
    <n v="2026"/>
    <n v="8"/>
    <n v="7"/>
    <d v="2026-08-07T00:00:00"/>
    <n v="-0.33333333333575865"/>
    <x v="0"/>
  </r>
  <r>
    <n v="96"/>
    <n v="1002531412"/>
    <n v="3"/>
    <x v="6"/>
    <n v="5"/>
    <s v="SIDOARJO"/>
    <s v="MOJOKERTO"/>
    <s v="PCT"/>
    <s v="REG"/>
    <s v="AO"/>
    <x v="0"/>
    <m/>
    <s v="MIE - SEND SURVEY"/>
    <s v="RBS-Regional 3"/>
    <d v="2026-08-17T18:00:03"/>
    <d v="2026-08-17T19:12:01"/>
    <n v="69368366"/>
    <m/>
    <n v="152324211312"/>
    <s v="BAKSO BARONGAN"/>
    <s v="ODP-PCT-FB/10"/>
    <s v="WO061954535"/>
    <m/>
    <m/>
    <m/>
    <n v="112.56685179999999"/>
    <n v="-7.6750844000000003"/>
    <s v="|MN02271|/BAKSO BARONGAN/WINBACK 2.0 HSI B2B (1:1) 75MBPS 415RB PSB DISC 70%//ratumebel.16@g"/>
    <s v="Sales Force DBS"/>
    <m/>
    <m/>
    <m/>
    <m/>
    <m/>
    <m/>
    <m/>
    <m/>
    <s v="Management Janji"/>
    <s v="2026-08-19 08:00:00|telp :081992091619 alt : Tanggal pemasangan :19/08/2026 Jam pemasangan : pagi/siang Info Tambahan : Hubungi pelanggan dulu sebelum ke lokasi terima kasih.|40000802|MYDITA"/>
    <s v="FCC"/>
    <s v="17-08-2026 18:10:08"/>
    <d v="2026-08-19T08:00:00"/>
    <m/>
    <s v="SURVEY_NEW_MANJA"/>
    <s v="PCT"/>
    <s v="NO ADDON"/>
    <m/>
    <s v="MIE - SEND SURVEY"/>
    <s v="- 11_11446;Biaya PSB HSI EBIS Tunai di Depan ~ 11[150000]  - SP_NOSS;SP_NOSS ~ Internet NOSS Multispeed Network[0]  - SP_NOSS;SP_NOSS ~ Internet NOSS Multispeed Network[0]  - E23015;E23015 ~ ES23 - Perangkat ONT[0]  - E23015~null~44292;E23015||11||Abodeme"/>
    <s v="INDIBIZ"/>
    <m/>
    <m/>
    <d v="2026-08-19T08:00:00"/>
    <s v="2026-08-19 08:00:00|telp :081992091619 alt : Tanggal pemasangan :19/08/2026 Jam pemasangan : pagi/siang Info Tambahan : Hubungi pelanggan dulu sebelum ke lokasi terima kasih.|40000802|MYDITA"/>
    <m/>
    <m/>
    <m/>
    <e v="#NUM!"/>
    <e v="#NUM!"/>
    <x v="1"/>
  </r>
  <r>
    <n v="97"/>
    <n v="1002529290"/>
    <n v="3"/>
    <x v="6"/>
    <n v="5"/>
    <s v="SIDOARJO"/>
    <s v="MOJOKERTO"/>
    <s v="MJS"/>
    <s v="REG"/>
    <s v="AO"/>
    <x v="0"/>
    <s v="1P INET"/>
    <s v="OSS - FALLOUT"/>
    <s v="RBS-Regional 3"/>
    <d v="2026-08-16T09:22:57"/>
    <d v="2026-08-18T08:26:41"/>
    <n v="69367304"/>
    <m/>
    <n v="152330220737"/>
    <s v="SPBU 54.613.37"/>
    <s v="ODP-MJS-FP/12 FP/D02/12.01"/>
    <s v="WO061858903"/>
    <m/>
    <m/>
    <m/>
    <n v="112.5337335"/>
    <n v="-7.5757253999999996"/>
    <s v="|MN02540|MYIA-040406910931/POI/SATYA BAGAS PRATAMA/085755144593/spbumojosari37@gmail.com"/>
    <s v="MYIB_ASSISTANT"/>
    <m/>
    <m/>
    <m/>
    <m/>
    <m/>
    <m/>
    <m/>
    <m/>
    <s v="Management Janji"/>
    <s v="2026-08-17 08:00:00 | Nama : BP SATYA BAGAS PRATAMA No Hp : 085755144593 No Alt :  Tgl Pemasangan : 17 Agustus 2026 Interval : PAGI  Note : Hubungi pelanggan terlebih dahulu"/>
    <s v="FCC"/>
    <s v="16-08-2026 09:25:37"/>
    <d v="2026-08-17T08:00:00"/>
    <s v="Kendala Pelanggan"/>
    <s v="FO_WFM"/>
    <s v="MJS"/>
    <s v="NO ADDON"/>
    <m/>
    <s v="Provisioning Failed|WFM|INF009061046|HOLD"/>
    <s v="HSI Bisnis Promo HUT Telkom PSB 70% - 50 Mbps"/>
    <s v="INDIBIZ"/>
    <m/>
    <m/>
    <d v="2026-08-17T08:00:00"/>
    <s v="2026-08-17 08:00:00 | Nama : BP SATYA BAGAS PRATAMA No Hp : 085755144593 No Alt :  Tgl Pemasangan : 17 Agustus 2026 Interval : PAGI  Note : Hubungi pelanggan terlebih dahulu"/>
    <m/>
    <m/>
    <m/>
    <e v="#NUM!"/>
    <e v="#NUM!"/>
    <x v="1"/>
  </r>
  <r>
    <n v="98"/>
    <n v="1002505593"/>
    <n v="3"/>
    <x v="1"/>
    <n v="5"/>
    <s v="SBY UTARA"/>
    <s v="LAMONGAN"/>
    <s v="LMG"/>
    <s v="REG"/>
    <s v="AO"/>
    <x v="0"/>
    <s v="1P INET"/>
    <s v="Completed (PS)"/>
    <s v="RBS-Regional 3"/>
    <d v="2026-08-03T09:19:56"/>
    <d v="2026-08-04T09:51:24"/>
    <n v="69357227"/>
    <m/>
    <n v="152433909900"/>
    <s v="SPBU 54.622.24"/>
    <s v="ODP-LMG-FJ/83 FJ/D04/83.01"/>
    <s v="WO060757712"/>
    <m/>
    <m/>
    <m/>
    <n v="112.405857145786"/>
    <n v="-7.1195071119091997"/>
    <s v="MD|MYDB-20260803264215|DN00001/MN00216|SPBU 54.622.24|0895341690022"/>
    <s v="MYDIGIBIZPARTNER"/>
    <m/>
    <m/>
    <m/>
    <m/>
    <m/>
    <m/>
    <m/>
    <m/>
    <s v="Management Janji"/>
    <s v="2026-08-04 10:00:00 | Tanggal Pemasangan : 04 Agustus 2026 Jam Pemasangan : 08:00 13:00 Info Tambahan : Hubungi pelanggan dulu sebelum ke lokasi terimakasih"/>
    <s v="FCC"/>
    <d v="2026-03-08T09:25:39"/>
    <d v="2026-08-04T10:00:00"/>
    <m/>
    <s v="PS"/>
    <s v="LMG"/>
    <s v="NO ADDON"/>
    <n v="20260804"/>
    <s v="Completed"/>
    <s v="HSI Bisnis Promo HUT Telkom PSB 70% - 50 Mbps"/>
    <s v="INDIBIZ"/>
    <m/>
    <m/>
    <d v="2026-08-04T10:00:00"/>
    <s v="2026-08-04 10:00:00 | Tanggal Pemasangan : 04 Agustus 2026 Jam Pemasangan : 08:00 13:00 Info Tambahan : Hubungi pelanggan dulu sebelum ke lokasi terimakasih"/>
    <n v="2026"/>
    <n v="8"/>
    <n v="4"/>
    <d v="2026-08-04T00:00:00"/>
    <n v="-0.41666666666424135"/>
    <x v="0"/>
  </r>
  <r>
    <n v="99"/>
    <n v="1002510759"/>
    <n v="3"/>
    <x v="0"/>
    <n v="5"/>
    <s v="KUPANG"/>
    <s v="ENDE"/>
    <s v="END"/>
    <s v="REG"/>
    <s v="AO"/>
    <x v="0"/>
    <s v="1P INET"/>
    <s v="Completed (PS)"/>
    <s v="RBS-Regional 3"/>
    <d v="2026-08-05T14:19:56"/>
    <d v="2026-08-05T21:17:22"/>
    <n v="69359260"/>
    <m/>
    <n v="172506788955"/>
    <s v="KIOS KRISNA"/>
    <s v="ODP-END-FM/05 FM/D01/05.01"/>
    <s v="WO060993154"/>
    <m/>
    <m/>
    <m/>
    <n v="121.6504387"/>
    <n v="-8.8422325999999902"/>
    <s v="|MC40142|MYIA-067375161025/POI/GIOSCANI BRIAN/+6285231217979/brian0512fanggidae@gmail.com"/>
    <s v="MYIB_ASSISTANT"/>
    <m/>
    <m/>
    <m/>
    <m/>
    <m/>
    <m/>
    <m/>
    <m/>
    <s v="Management Janji"/>
    <s v="2026-08-07 08:00:00 | Nama PIC : BAPAK BRIAN No HP : 085231217979 Alt :  M Janji : (JUMAT/7/AGUSTUS/2026) jam Pasang : 09:00 Note : hubungi pelanggan jika ingin kelokasi"/>
    <s v="FCC"/>
    <d v="2026-05-08T14:25:36"/>
    <d v="2026-08-07T08:00:00"/>
    <m/>
    <s v="PS"/>
    <s v="END"/>
    <s v="NO ADDON"/>
    <n v="20260805"/>
    <s v="Completed"/>
    <s v="HSI Bisnis Promo HUT Telkom PSB 70% - 50 Mbps"/>
    <s v="INDIBIZ"/>
    <m/>
    <m/>
    <d v="2026-08-07T08:00:00"/>
    <s v="2026-08-07 08:00:00 | Nama PIC : BAPAK BRIAN No HP : 085231217979 Alt :  M Janji : (JUMAT/7/AGUSTUS/2026) jam Pasang : 09:00 Note : hubungi pelanggan jika ingin kelokasi"/>
    <n v="2026"/>
    <n v="8"/>
    <n v="5"/>
    <d v="2026-08-05T00:00:00"/>
    <n v="-2.3333333333357587"/>
    <x v="0"/>
  </r>
  <r>
    <n v="100"/>
    <n v="1002513883"/>
    <n v="3"/>
    <x v="3"/>
    <n v="4"/>
    <s v="YOGYAKARTA"/>
    <s v="INNER - YOGYA JATENG SELATAN"/>
    <s v="KBU"/>
    <s v="REG"/>
    <s v="AO"/>
    <x v="0"/>
    <s v="1P INET"/>
    <s v="Completed (PS)"/>
    <s v="RBS-Regional 3"/>
    <d v="2026-08-07T09:37:57"/>
    <d v="2026-08-08T12:47:06"/>
    <n v="69360476"/>
    <m/>
    <n v="146113146452"/>
    <s v="PUNOKAWAN PAJEKSAN"/>
    <s v="ODP-KBU-FCP/019 FCP/D02/019.01"/>
    <s v="WO061137848"/>
    <m/>
    <m/>
    <m/>
    <n v="110.36300900000001"/>
    <n v="-7.7960019999999997"/>
    <s v="|MC80046|MYIA-077951973868/POI/TRIONO/081515001500/punokawanpajeksan@gmail.com"/>
    <s v="MYIB_ASSISTANT"/>
    <m/>
    <m/>
    <m/>
    <m/>
    <m/>
    <m/>
    <m/>
    <m/>
    <s v="Management Janji"/>
    <s v="2026-08-09 13:00:00 | M Janji : 8 agustus 2026 jam Pasang : pagi siang Note : hubungi pelanggan jika ingin kelokasi"/>
    <s v="FCC"/>
    <d v="2026-07-08T09:40:07"/>
    <d v="2026-08-09T13:00:00"/>
    <m/>
    <s v="PS"/>
    <s v="KBU"/>
    <s v="NO ADDON"/>
    <n v="20260808"/>
    <s v="Completed"/>
    <s v="HSI Bisnis Promo HUT Telkom PSB 70% - 100 Mbps"/>
    <s v="INDIBIZ"/>
    <m/>
    <m/>
    <d v="2026-08-09T13:00:00"/>
    <s v="2026-08-09 13:00:00 | M Janji : 8 agustus 2026 jam Pasang : pagi siang Note : hubungi pelanggan jika ingin kelokasi"/>
    <n v="2026"/>
    <n v="8"/>
    <n v="8"/>
    <d v="2026-08-08T00:00:00"/>
    <n v="-1.5416666666642413"/>
    <x v="0"/>
  </r>
  <r>
    <n v="101"/>
    <n v="1002528022"/>
    <n v="3"/>
    <x v="1"/>
    <n v="5"/>
    <s v="SBY UTARA"/>
    <s v="GRESIK"/>
    <s v="DDS"/>
    <s v="REG"/>
    <s v="AO"/>
    <x v="0"/>
    <s v="1P INET"/>
    <s v="Completed (PS)"/>
    <s v="RBS-Regional 3"/>
    <d v="2026-08-15T11:13:56"/>
    <d v="2026-08-15T16:20:42"/>
    <n v="69366741"/>
    <m/>
    <n v="152445902371"/>
    <s v="Kos2an Kusuma"/>
    <s v="ODP-DDS-FA/47 FA/D02/47.01"/>
    <s v="WO061809707"/>
    <m/>
    <m/>
    <m/>
    <n v="112.56026353687"/>
    <n v="-7.1666280489624103"/>
    <s v="MD|MYDB-20260815265464|DN00001/MN01273|Kos2an Kusuma|085129607971"/>
    <s v="MYDIGIBIZPARTNER"/>
    <m/>
    <m/>
    <m/>
    <m/>
    <m/>
    <m/>
    <m/>
    <m/>
    <s v="Management Janji"/>
    <s v="2026-08-16 08:00:00 | Tanggal Pemasangan : 16 Agustus 2026 Jam Pemasangan : 08:00 15:00 Info Tambahan : Hubungi pelanggan dulu sebelum ke lokasi terimakasih"/>
    <s v="FCC"/>
    <s v="15-08-2026 11:25:43"/>
    <d v="2026-08-16T08:00:00"/>
    <m/>
    <s v="PS"/>
    <s v="DDS"/>
    <s v="NO ADDON"/>
    <n v="20260815"/>
    <s v="Completed"/>
    <s v="HSI Bisnis Promo HUT Telkom PSB 70% - 100 Mbps"/>
    <s v="INDIBIZ"/>
    <m/>
    <m/>
    <d v="2026-08-16T08:00:00"/>
    <s v="2026-08-16 08:00:00 | Tanggal Pemasangan : 16 Agustus 2026 Jam Pemasangan : 08:00 15:00 Info Tambahan : Hubungi pelanggan dulu sebelum ke lokasi terimakasih"/>
    <n v="2026"/>
    <n v="8"/>
    <n v="15"/>
    <d v="2026-08-15T00:00:00"/>
    <n v="-1.3333333333357587"/>
    <x v="0"/>
  </r>
  <r>
    <n v="102"/>
    <n v="1002523357"/>
    <n v="3"/>
    <x v="4"/>
    <n v="4"/>
    <s v="PEKALONGAN"/>
    <s v="TEGAL"/>
    <s v="TEG"/>
    <s v="REG"/>
    <s v="AO"/>
    <x v="0"/>
    <s v="1P INET"/>
    <s v="Completed (PS)"/>
    <s v="RBS-Regional 3"/>
    <d v="2026-08-13T08:53:56"/>
    <d v="2026-08-13T13:36:25"/>
    <n v="69364734"/>
    <m/>
    <n v="142212126727"/>
    <s v="SPBU MATARAM 44.521.21"/>
    <s v="ODP-TEG-FAB/045 FAB/D08/045.01"/>
    <s v="WO061638041"/>
    <m/>
    <m/>
    <m/>
    <n v="109.1086719"/>
    <n v="-6.8707487"/>
    <s v="MD|MYDB-20260812265161|DN00001/MN00347|SPBU MATARAM 44.521.21|08997043431"/>
    <s v="MYDIGIBIZPARTNER"/>
    <m/>
    <m/>
    <m/>
    <m/>
    <m/>
    <m/>
    <m/>
    <m/>
    <s v="Management Janji"/>
    <s v="2026-08-14 08:00:00 | telp : 08997043431 M Janji : (14/08/2026) jam Pasang : 09:00 Note : hubungi pelanggan jika ingin kelokasi"/>
    <s v="FCC"/>
    <s v="13-08-2026 08:55:52"/>
    <d v="2026-08-14T08:00:00"/>
    <m/>
    <s v="PS"/>
    <s v="TEG"/>
    <s v="NO ADDON"/>
    <n v="20260813"/>
    <s v="Completed"/>
    <s v="HSI Bisnis Promo HUT Telkom PSB 70% - 100 Mbps"/>
    <s v="INDIBIZ"/>
    <m/>
    <m/>
    <d v="2026-08-14T08:00:00"/>
    <s v="2026-08-14 08:00:00 | telp : 08997043431 M Janji : (14/08/2026) jam Pasang : 09:00 Note : hubungi pelanggan jika ingin kelokasi"/>
    <n v="2026"/>
    <n v="8"/>
    <n v="13"/>
    <d v="2026-08-13T00:00:00"/>
    <n v="-1.3333333333357587"/>
    <x v="0"/>
  </r>
  <r>
    <n v="103"/>
    <n v="1002527092"/>
    <n v="3"/>
    <x v="4"/>
    <n v="4"/>
    <s v="PEKALONGAN"/>
    <s v="PEMALANG"/>
    <s v="RDD"/>
    <s v="DPS"/>
    <s v="AO"/>
    <x v="0"/>
    <m/>
    <s v="CANCEL COMPLETED"/>
    <s v="DPS-Logistic &amp; Manufacturing"/>
    <d v="2026-08-14T16:09:50"/>
    <d v="2026-08-18T02:01:12"/>
    <n v="69366297"/>
    <m/>
    <n v="142213107393"/>
    <s v="PT Nusantara Ekspres Kilat Hub Warungpring"/>
    <s v="ODP-RDD-FE/056"/>
    <s v="WO061768718"/>
    <m/>
    <m/>
    <m/>
    <n v="109.264333411827"/>
    <n v="-7.07354428470319"/>
    <s v="P26-204457  PSB HSI Bisnis 1 Lokasi Hub Warungpring ; PIC Dhimas Permadi Okta, dhimas.dewa@spxexpress.com, 085647823280  "/>
    <s v="TAM"/>
    <m/>
    <m/>
    <m/>
    <m/>
    <m/>
    <m/>
    <m/>
    <m/>
    <s v="Management Janji"/>
    <s v="P26-204457  PSB HSI Bisnis 1 Lokasi Hub Warungpring ; PIC Dhimas Permadi Okta, dhimas.dewa@spxexpress.com, 085647823280"/>
    <s v="FCC"/>
    <s v="14-08-2026 16:39:53"/>
    <m/>
    <m/>
    <s v="REJECT_FCC"/>
    <s v="RDD"/>
    <s v="NO ADDON"/>
    <m/>
    <s v="Order dicancel oleh SYSTEM remark : CANCEL ORDER by System : pelanggan belum melakukan upload dokumen melebihi 3 hari"/>
    <s v="- 11_11450;Biaya PSB Reguler HSI EBIS ~ 11[150000]  - SP_NOSS;SP_NOSS ~ Internet NOSS Multispeed Network[0]  - E23046;E23046 ~ ES23 - Paket HSI Bisnis[0]  - E23046~null~E23046_UNL;UNL ~ Internet-Link Unlimited Internet Usage ~ E23046[0]  - E23046~null~448"/>
    <s v="INDIBIZ"/>
    <m/>
    <s v="Order dicancel oleh SYSTEM remark : CANCEL ORDER by System : pelanggan belum melakukan upload dokumen melebihi 3 hari"/>
    <d v="2026-08-17T20:30:00"/>
    <s v="P26-204457  PSB HSI Bisnis 1 Lokasi Hub Warungpring ; PIC Dhimas Permadi Okta, dhimas.dewa@spxexpress.com, 085647823280"/>
    <m/>
    <m/>
    <m/>
    <e v="#NUM!"/>
    <e v="#NUM!"/>
    <x v="1"/>
  </r>
  <r>
    <n v="104"/>
    <n v="1002519767"/>
    <n v="3"/>
    <x v="3"/>
    <n v="4"/>
    <s v="MAGELANG"/>
    <s v="MUNTILAN"/>
    <s v="MUN"/>
    <s v="REG"/>
    <s v="AO"/>
    <x v="0"/>
    <s v="1P INET"/>
    <s v="Completed (PS)"/>
    <s v="RBS-Regional 3"/>
    <d v="2026-08-11T12:52:57"/>
    <d v="2026-08-12T12:52:09"/>
    <n v="69363283"/>
    <m/>
    <n v="141146114819"/>
    <s v="PT BUMI GATRA SEJATI SPBU 4456404"/>
    <s v="ODP-MUN-FAQ/029 FAQ/D02/029.01"/>
    <s v="WO061491494"/>
    <m/>
    <m/>
    <m/>
    <n v="110.32302730000001"/>
    <n v="-7.6403416000000002"/>
    <s v="|MN02255|MYIA-086521509888/POI/KRIS BIANTORO/081328859575/spbu_sajogja4456404@yahoo.co.id"/>
    <s v="MYIB_ASSISTANT"/>
    <m/>
    <m/>
    <m/>
    <m/>
    <m/>
    <m/>
    <m/>
    <m/>
    <s v="Management Janji"/>
    <s v="2026-08-15 08:00:00 | Nama PIC : BAPAK KRIS No HP : 081328859575 Alt :  M Janji : (SABTU/15/AGUSTUS/2026) jam Pasang : 09:00 Note : hubungi pelanggan jika ingin kelokasi"/>
    <s v="FCC"/>
    <d v="2026-11-08T12:54:45"/>
    <d v="2026-08-15T08:00:00"/>
    <m/>
    <s v="PS"/>
    <s v="MUN"/>
    <s v="NO ADDON"/>
    <n v="20260812"/>
    <s v="Completed"/>
    <s v="HSI Bisnis Basic Promo HUT Telkom PSB 70% - 50 Mbps"/>
    <s v="INDIBIZ"/>
    <m/>
    <m/>
    <d v="2026-08-15T08:00:00"/>
    <s v="2026-08-15 08:00:00 | Nama PIC : BAPAK KRIS No HP : 081328859575 Alt :  M Janji : (SABTU/15/AGUSTUS/2026) jam Pasang : 09:00 Note : hubungi pelanggan jika ingin kelokasi"/>
    <n v="2026"/>
    <n v="8"/>
    <n v="12"/>
    <d v="2026-08-12T00:00:00"/>
    <n v="-3.3333333333357587"/>
    <x v="0"/>
  </r>
  <r>
    <n v="105"/>
    <n v="1002526382"/>
    <n v="3"/>
    <x v="6"/>
    <n v="5"/>
    <s v="JEMBER"/>
    <s v="BONDOWOSO"/>
    <s v="BOW"/>
    <s v="REG"/>
    <s v="AO"/>
    <x v="0"/>
    <s v="2P INET + VOICE"/>
    <s v="Completed (PS)"/>
    <s v="RBS-Regional 3"/>
    <d v="2026-08-14T13:17:56"/>
    <d v="2026-08-15T19:13:40"/>
    <n v="69366032"/>
    <n v="3322010103"/>
    <n v="152507223608"/>
    <s v="PONDOK PESANTREN AL IMAM"/>
    <s v="ODP-BOW-FAC/55 FAC/D05/55.01"/>
    <s v="WO061746862"/>
    <m/>
    <m/>
    <m/>
    <n v="113.84197090000001"/>
    <n v="-7.9662249999999997"/>
    <s v="MD|MYDB-20260814265341|DC30008/MC30027|PONDOK PESANTREN AL IMAM|082139073078"/>
    <s v="MYDIGIBIZPARTNER"/>
    <m/>
    <m/>
    <m/>
    <m/>
    <m/>
    <m/>
    <m/>
    <m/>
    <s v="Management Janji"/>
    <s v="2026-08-15 13:00:00 | Jam Pemasangan : 08:00 - 12.00 Tanggal Pemasangan : 15/08/2026 Info Tambahan : Hubungi pelanggan sebelum datang ke lokasi"/>
    <s v="FCC"/>
    <s v="14-08-2026 13:25:32"/>
    <d v="2026-08-15T13:00:00"/>
    <m/>
    <s v="PS"/>
    <s v="BOW"/>
    <s v="NO ADDON"/>
    <n v="20260815"/>
    <s v="Completed"/>
    <s v="HSI Bisnis Bundling Phone PSB 70% - Free 800 Menit Promo - 300 Mbps"/>
    <s v="INDIBIZ"/>
    <m/>
    <m/>
    <d v="2026-08-15T13:00:00"/>
    <s v="2026-08-15 13:00:00 | Jam Pemasangan : 08:00 - 12.00 Tanggal Pemasangan : 15/08/2026 Info Tambahan : Hubungi pelanggan sebelum datang ke lokasi"/>
    <n v="2026"/>
    <n v="8"/>
    <n v="15"/>
    <d v="2026-08-15T00:00:00"/>
    <n v="-0.54166666666424135"/>
    <x v="0"/>
  </r>
  <r>
    <n v="106"/>
    <n v="1002506472"/>
    <n v="3"/>
    <x v="0"/>
    <n v="5"/>
    <s v="MATARAM"/>
    <s v="SUMBAWA"/>
    <s v="MLK"/>
    <s v="REG"/>
    <s v="AO"/>
    <x v="0"/>
    <m/>
    <s v="Completed (PS)"/>
    <s v="RBS-Regional 3"/>
    <d v="2026-08-03T16:06:41"/>
    <d v="2026-08-06T13:36:17"/>
    <n v="69356929"/>
    <m/>
    <n v="172608206211"/>
    <s v="KOS KOSAN FAHIM"/>
    <s v="ODP-MLK-FAD/44"/>
    <s v="WO060819772"/>
    <m/>
    <m/>
    <m/>
    <n v="116.7539867"/>
    <n v="-8.9201683000000003"/>
    <s v="|MN02367|MYIA-006819264242/POI/M FAHIM DWI HARDIKA/081215816089/fahimhardika@gmail.com"/>
    <s v="Sales Profesional"/>
    <m/>
    <m/>
    <m/>
    <m/>
    <m/>
    <m/>
    <m/>
    <m/>
    <s v="Management Janji"/>
    <s v="2026-08-03 08:00:00 | Tanggal pemasangan :01 agustus 2026  Jam pemasangan : 08.00 - 12.00  Info Tambahan : Hubungi pelanggan dulu sebelum ke lokasi  terimakasih"/>
    <s v="FCC"/>
    <d v="2026-03-08T16:10:38"/>
    <m/>
    <m/>
    <s v="PS"/>
    <s v="MLK"/>
    <s v="NO ADDON"/>
    <n v="20260806"/>
    <s v="Completed"/>
    <s v="- 11_11446;Biaya PSB HSI EBIS Tunai di Depan ~ 11[150000]  - E23015;E23015 ~ ES23 - Perangkat ONT[0]  - E23015~null~44292;E23015||11||Abodemen 0[0]  - E23015~null~E23015_SWONT;SWONT ~ Biaya Sewa ONT ~ E23015[30000]  - E25060;E25060 ~ ES25 - Paket HSI Bisn"/>
    <s v="INDIBIZ"/>
    <m/>
    <m/>
    <d v="2026-08-03T07:00:00"/>
    <s v="2026-08-03 08:00:00 | Tanggal pemasangan :01 agustus 2026  Jam pemasangan : 08.00 - 12.00  Info Tambahan : Hubungi pelanggan dulu sebelum ke lokasi  terimakasih"/>
    <n v="2026"/>
    <n v="8"/>
    <n v="6"/>
    <d v="2026-08-06T00:00:00"/>
    <n v="2.7083333333357587"/>
    <x v="2"/>
  </r>
  <r>
    <n v="107"/>
    <n v="1002514653"/>
    <n v="3"/>
    <x v="6"/>
    <n v="5"/>
    <s v="PASURUAN"/>
    <s v="PASURUAN"/>
    <s v="NJA"/>
    <s v="REG"/>
    <s v="AO"/>
    <x v="0"/>
    <m/>
    <s v="Completed (PS)"/>
    <s v="RBS-Regional 3"/>
    <d v="2026-08-07T13:43:51"/>
    <d v="2026-08-08T15:16:45"/>
    <n v="69360795"/>
    <m/>
    <n v="152745210044"/>
    <s v="SDN TLOGOBODOSARI 1 TUTUR"/>
    <s v="ODP-NJA-FG/05"/>
    <s v="WO061248183"/>
    <m/>
    <m/>
    <m/>
    <n v="112.79071829999999"/>
    <n v="-7.8880851999999999"/>
    <s v="|MN02680|/SDN TLOGOBODOSARI 1 TUTUR/WINBACK 2.0 HSI B2B (1:2) 50MBPS 320RB PSB DISC 70%//sdntlogobodosari01@gmail.com/OLIVIA NUR SYAFA'AH/81336694034"/>
    <s v="Sales Force DBS"/>
    <m/>
    <m/>
    <m/>
    <m/>
    <m/>
    <m/>
    <m/>
    <m/>
    <s v="Management Janji"/>
    <s v="2026-08-09 08:00:00|Tanggal pemasangan: 09/08/2026 Jam pemasangan : pagi / siang Info Tambahan : Hubungi pelanggan dulu sebelum ke lokasi. terima kasih|40951377|MYDITA"/>
    <s v="FCC"/>
    <d v="2026-07-08T13:54:50"/>
    <d v="2026-08-09T08:00:00"/>
    <m/>
    <s v="PS"/>
    <s v="NJA"/>
    <s v="NO ADDON"/>
    <n v="20260808"/>
    <s v="Completed"/>
    <s v="- 11_11446;Biaya PSB HSI EBIS Tunai di Depan ~ 11[150000]  - SP_NOSS;SP_NOSS ~ Internet NOSS Multispeed Network[0]  - E25061;E25061 ~ ES25 - Paket HSI Basic (HSIEF) Khusus Winback 2.0[0]  - E25061~null~E25061_UNL;UNL ~ Internet-Link Unlimited Internet Usa"/>
    <s v="INDIBIZ"/>
    <m/>
    <m/>
    <d v="2026-08-09T08:00:00"/>
    <s v="2026-08-09 08:00:00|Tanggal pemasangan: 09/08/2026 Jam pemasangan : pagi / siang Info Tambahan : Hubungi pelanggan dulu sebelum ke lokasi. terima kasih|40951377|MYDITA"/>
    <n v="2026"/>
    <n v="8"/>
    <n v="8"/>
    <d v="2026-08-08T00:00:00"/>
    <n v="-1.3333333333357587"/>
    <x v="0"/>
  </r>
  <r>
    <n v="108"/>
    <n v="1002515554"/>
    <n v="3"/>
    <x v="0"/>
    <n v="5"/>
    <s v="MATARAM"/>
    <s v="BIMA"/>
    <s v="SAP"/>
    <s v="REG"/>
    <s v="AO"/>
    <x v="0"/>
    <s v="1P INET"/>
    <s v="102 | FOLLOW UP COMPLETED"/>
    <s v="RBS-Regional 3"/>
    <d v="2026-08-08T07:46:56"/>
    <d v="2026-08-11T15:18:32"/>
    <n v="69361211"/>
    <m/>
    <n v="172610305713"/>
    <s v="Kios Aiman"/>
    <s v="ODP-SAP-FAB/14 FAB/D02/14.01"/>
    <s v="WO061228600"/>
    <m/>
    <m/>
    <m/>
    <n v="119.012339"/>
    <n v="-8.5867240000000002"/>
    <s v="|MN02085|MYIA-040467897273/POI/rifdan/085338475722/rifdanwildan07@gmail.com"/>
    <s v="MYIB_ASSISTANT"/>
    <m/>
    <m/>
    <m/>
    <m/>
    <m/>
    <m/>
    <m/>
    <m/>
    <s v="Management Janji"/>
    <s v="2026-08-09 08:00:00 | Nama PIC : Bp Rifdan No Hp : 085338475722 No Alt : - Tgl Pemasangan : 09 Agustus 2026 Interval : PAGI SIANG Note : Hubungi pelanggan terlebih dahulu"/>
    <s v="FCC"/>
    <d v="2026-08-08T07:55:20"/>
    <d v="2026-08-09T08:00:00"/>
    <m/>
    <s v="REVOKE"/>
    <s v="SAP"/>
    <s v="ANTAREZ"/>
    <m/>
    <s v="Follow Up Revoke Completed, New Order ID : SC1002520399"/>
    <s v="HSI Bisnis Bundling Antares Eazy PSB 70% - 150 Mbps"/>
    <s v="INDIBIZ"/>
    <m/>
    <m/>
    <d v="2026-08-09T08:00:00"/>
    <s v="2026-08-09 08:00:00 | Nama PIC : Bp Rifdan No Hp : 085338475722 No Alt : - Tgl Pemasangan : 09 Agustus 2026 Interval : PAGI SIANG Note : Hubungi pelanggan terlebih dahulu"/>
    <m/>
    <m/>
    <m/>
    <e v="#NUM!"/>
    <e v="#NUM!"/>
    <x v="1"/>
  </r>
  <r>
    <n v="109"/>
    <n v="1002530062"/>
    <n v="3"/>
    <x v="7"/>
    <n v="4"/>
    <s v="SOLO"/>
    <s v="SRAGEN"/>
    <s v="SRG"/>
    <s v="REG"/>
    <s v="AO"/>
    <x v="0"/>
    <s v="1P INET"/>
    <s v="7 | OSS - PROVISIONING ISSUED"/>
    <s v="RBS-Regional 3"/>
    <d v="2026-08-16T18:17:56"/>
    <d v="2026-08-18T08:05:33"/>
    <n v="69367744"/>
    <m/>
    <n v="142565107625"/>
    <s v="SMP Negeri 3 Satu Atap Sambirejo"/>
    <s v="ODP-SRG-FAJ/040 FAJ/D02/040.01"/>
    <s v="WO061897993"/>
    <m/>
    <m/>
    <m/>
    <n v="111.14368589999999"/>
    <n v="-7.5077292999999896"/>
    <s v="|MN01811|MYIA-072700561358/POI/Fendy Widyastono/081393181666/smpnsatap3sambirejo@gmail.com"/>
    <s v="MYIB_ASSISTANT"/>
    <m/>
    <m/>
    <m/>
    <m/>
    <m/>
    <m/>
    <m/>
    <m/>
    <s v="Management Janji"/>
    <s v="2026-08-18 08:00:00 | Tanggal Pemasangan : 18 Agustus 2026 Jam Pemasangan : 08:00 13:00 Info Tambahan : Hubungi pelanggan dulu sebelum ke lokasi terimakasih"/>
    <s v="FCC"/>
    <s v="16-08-2026 18:25:12"/>
    <d v="2026-08-18T08:00:00"/>
    <m/>
    <s v="PI"/>
    <s v="SRG"/>
    <s v="NO ADDON"/>
    <m/>
    <s v="Provisioning Issued"/>
    <s v="HSI Bisnis Promo HUT Telkom PSB 70% - 75 Mbps"/>
    <s v="INDIBIZ"/>
    <m/>
    <m/>
    <d v="2026-08-18T08:00:00"/>
    <s v="2026-08-18 08:00:00 | Tanggal Pemasangan : 18 Agustus 2026 Jam Pemasangan : 08:00 13:00 Info Tambahan : Hubungi pelanggan dulu sebelum ke lokasi terimakasih"/>
    <m/>
    <m/>
    <m/>
    <e v="#NUM!"/>
    <e v="#NUM!"/>
    <x v="1"/>
  </r>
  <r>
    <n v="110"/>
    <n v="1002517663"/>
    <n v="3"/>
    <x v="3"/>
    <n v="4"/>
    <s v="PURWOKERTO"/>
    <s v="PURBALINGGA"/>
    <s v="BBT"/>
    <s v="REG"/>
    <s v="AO"/>
    <x v="0"/>
    <m/>
    <s v="Completed (PS)"/>
    <s v="RBS-Regional 3"/>
    <d v="2026-08-10T12:56:22"/>
    <d v="2026-08-10T14:28:56"/>
    <n v="69361219"/>
    <m/>
    <n v="146394104895"/>
    <s v="SD N 1 Serayukaranganyar"/>
    <s v="ODP-BBT-FE/023"/>
    <s v="WO061392468"/>
    <m/>
    <m/>
    <m/>
    <n v="109.33593616931699"/>
    <n v="-7.2954366789835303"/>
    <s v="|MN02834|MYIA-009639503687/POI/Muhamad Iqbal/0895380071743/sdnegeri1serayukaranganyar@gmail.com"/>
    <s v="Sales Profesional"/>
    <m/>
    <m/>
    <m/>
    <m/>
    <m/>
    <m/>
    <m/>
    <m/>
    <s v="Management Janji"/>
    <s v="2026-08-09 15:00:00 | Nama PIC : Bp Iqbal  No Hp : 0895380071743  No Alt : -  Tgl Pemasangan : 09 Agustus 2026  Interval : PAGI SIANG  Note : Hubungi pelanggan terlebih dahulu"/>
    <s v="FCC"/>
    <d v="2026-10-08T13:09:48"/>
    <m/>
    <m/>
    <s v="PS"/>
    <s v="BBT"/>
    <s v="NO ADDON"/>
    <n v="20260810"/>
    <s v="Completed"/>
    <s v="- 11_11446;Biaya PSB HSI EBIS Tunai di Depan ~ 11[150000]  - E25061;E25061 ~ ES25 - Paket HSI Basic (HSIEF) Khusus Winback 2.0[0]  - E25061~null~E25061_UNL;UNL ~ Internet-Link Unlimited Internet Usage ~ E25061[0]  - E25061~null~105351;E25061||11||Abodemen"/>
    <s v="INDIBIZ"/>
    <m/>
    <m/>
    <d v="2026-08-10T07:00:00"/>
    <s v="2026-08-09 15:00:00 | Nama PIC : Bp Iqbal  No Hp : 0895380071743  No Alt : -  Tgl Pemasangan : 09 Agustus 2026  Interval : PAGI SIANG  Note : Hubungi pelanggan terlebih dahulu"/>
    <n v="2026"/>
    <n v="8"/>
    <n v="10"/>
    <d v="2026-08-10T00:00:00"/>
    <n v="-0.29166666666424135"/>
    <x v="0"/>
  </r>
  <r>
    <n v="111"/>
    <n v="1002513892"/>
    <n v="3"/>
    <x v="1"/>
    <n v="5"/>
    <s v="SBY UTARA"/>
    <s v="TANDES"/>
    <s v="BBE"/>
    <s v="REG"/>
    <s v="AO"/>
    <x v="0"/>
    <s v="1P INET"/>
    <s v="MIA - INVALID SURVEY"/>
    <s v="RBS-Regional 3"/>
    <d v="2026-08-07T09:40:56"/>
    <d v="2026-08-07T13:26:18"/>
    <n v="69360480"/>
    <m/>
    <n v="152417233897"/>
    <s v="TOKO PIREKI"/>
    <s v="ODP-BBE-FAX/37 FAX/D04/37.01"/>
    <s v="WO061138195"/>
    <m/>
    <m/>
    <m/>
    <n v="112.6424025"/>
    <n v="-7.3462629000000002"/>
    <s v="|MN00086|MYIA-047291489395/POI/RIFKY ARIYANTO /081235377718/ariyantorifky@gmail.com"/>
    <s v="MYIB_ASSISTANT"/>
    <m/>
    <m/>
    <m/>
    <m/>
    <m/>
    <m/>
    <m/>
    <m/>
    <s v="Management Janji"/>
    <s v="2026-08-08 08:00:00 | Nama PIC : Bapak Rifky No HP : 081235377718 No Alternatif : 085739617324 M Janji : 08/08/2026 Jam Pasang : Pagi NoteÃ‚Â :  Hubungi terlebih dahulu sebelum ke lokasi  "/>
    <s v="FCC"/>
    <d v="2026-07-08T09:55:18"/>
    <d v="2026-08-08T08:00:00"/>
    <m/>
    <s v="SURVEY_NEW_MANJA"/>
    <s v="BBE"/>
    <s v="NO ADDON"/>
    <m/>
    <s v="MIE - INVALID SURVEY - Tidak Ada ODP"/>
    <s v="HSI Bisnis Promo HUT Telkom PSB 70% - 50 Mbps"/>
    <s v="INDIBIZ"/>
    <m/>
    <m/>
    <d v="2026-08-08T08:00:00"/>
    <s v="2026-08-08 08:00:00 | Nama PIC : Bapak Rifky No HP : 081235377718 No Alternatif : 085739617324 M Janji : 08/08/2026 Jam Pasang : Pagi NoteÃ‚Â :  Hubungi terlebih dahulu sebelum ke lokasi  "/>
    <m/>
    <m/>
    <m/>
    <e v="#NUM!"/>
    <e v="#NUM!"/>
    <x v="1"/>
  </r>
  <r>
    <n v="112"/>
    <n v="1002514066"/>
    <n v="3"/>
    <x v="3"/>
    <n v="4"/>
    <s v="PURWOKERTO"/>
    <s v="CILACAP"/>
    <s v="GML"/>
    <s v="REG"/>
    <s v="AO"/>
    <x v="0"/>
    <s v="1P INET"/>
    <s v="OSS - FALLOUT"/>
    <s v="RBS-Regional 3"/>
    <d v="2026-08-07T10:19:57"/>
    <d v="2026-08-17T10:53:51"/>
    <n v="69360545"/>
    <m/>
    <n v="141362105336"/>
    <s v="SPBU 44 532 19 Cantelan Slarang"/>
    <s v="ODP-GML-FAF/111 FAF/D06/111.01"/>
    <s v="WO061142453"/>
    <m/>
    <m/>
    <m/>
    <n v="109.11779"/>
    <n v="-7.6533009999999999"/>
    <s v="|MC00213|MYIA-056977305785/POI/DIAN NURMAYA SARI/085869518006/spbu4453219cantelan@yahoo.com"/>
    <s v="MYIB_ASSISTANT"/>
    <m/>
    <m/>
    <m/>
    <m/>
    <m/>
    <m/>
    <m/>
    <m/>
    <s v="Management Janji"/>
    <s v="2026-08-11 14:00:00 | Nama Pic : IBU DIAN No Hp Pic : 085869518006 Jam Pemasangan : 08:00 - 12.00 Tanggal Pemasangan : SABTU 08 AGUSTUS 2026 Info Tambahan : Hubungi pelanggan sebelum datang ke lokasi, terima kasih."/>
    <s v="FCC"/>
    <d v="2026-07-08T10:25:16"/>
    <d v="2026-08-11T14:00:00"/>
    <s v="Kendala Pelanggan"/>
    <s v="FO_WFM"/>
    <s v="GML"/>
    <s v="NO ADDON"/>
    <m/>
    <s v="Provisioning Failed|WFM|INF009057508|PGP_-7.5750459999999995,109.2841794_ganti paket"/>
    <s v="HSI Bisnis Promo HUT Telkom PSB 70% - 75 Mbps"/>
    <s v="INDIBIZ"/>
    <m/>
    <m/>
    <d v="2026-08-11T14:00:00"/>
    <s v="2026-08-11 14:00:00 | Nama Pic : IBU DIAN No Hp Pic : 085869518006 Jam Pemasangan : 08:00 - 12.00 Tanggal Pemasangan : SABTU 08 AGUSTUS 2026 Info Tambahan : Hubungi pelanggan sebelum datang ke lokasi, terima kasih."/>
    <m/>
    <m/>
    <m/>
    <e v="#NUM!"/>
    <e v="#NUM!"/>
    <x v="1"/>
  </r>
  <r>
    <n v="113"/>
    <n v="1002530991"/>
    <n v="3"/>
    <x v="1"/>
    <n v="5"/>
    <s v="MADURA"/>
    <s v="BANGKALAN"/>
    <s v="SPG"/>
    <s v="REG"/>
    <s v="AO"/>
    <x v="0"/>
    <s v="1P INET"/>
    <s v="MIE - SEND SURVEY"/>
    <s v="RBS-Regional 3"/>
    <d v="2026-08-17T14:26:57"/>
    <d v="2026-08-17T14:28:01"/>
    <n v="69368173"/>
    <m/>
    <n v="152434913725"/>
    <s v="MADRASAH IBTIDAIYAH TANWIRUL ISLAM III"/>
    <s v="ODP-SPG-FF/93"/>
    <s v="WO061936391"/>
    <m/>
    <m/>
    <m/>
    <n v="113.26215606182799"/>
    <n v="-7.1823760818875302"/>
    <s v="MD|MYDB-20260817265812|DN00001/MN00802|MADRASAH IBTIDAIYAH TANWIRUL ISLAM III|082329848916"/>
    <s v="MYDIGIBIZPARTNER"/>
    <m/>
    <m/>
    <m/>
    <m/>
    <m/>
    <m/>
    <m/>
    <m/>
    <s v="Management Janji"/>
    <s v="2026-08-18 13:00:00 | Waktu pemasangan : 17 agustus 2026 Jam pemasangan : 08.00 - 12.00 Info Tambahan : Hubungi pelanggan dulu sebelum ke lokasi terimakasih "/>
    <s v="FCC"/>
    <s v="17-08-2026 14:40:02"/>
    <d v="2026-08-18T13:00:00"/>
    <m/>
    <s v="SURVEY_NEW_MANJA"/>
    <s v="SPG"/>
    <s v="NETMONK"/>
    <m/>
    <s v="MIE - SEND SURVEY"/>
    <s v="HSI Bisnis Bundling Netmonk Promo 2026 PSB 70% - 200 Mbps"/>
    <s v="INDIBIZ"/>
    <m/>
    <m/>
    <d v="2026-08-18T13:00:00"/>
    <s v="2026-08-18 13:00:00 | Waktu pemasangan : 17 agustus 2026 Jam pemasangan : 08.00 - 12.00 Info Tambahan : Hubungi pelanggan dulu sebelum ke lokasi terimakasih "/>
    <m/>
    <m/>
    <m/>
    <e v="#NUM!"/>
    <e v="#NUM!"/>
    <x v="1"/>
  </r>
  <r>
    <n v="114"/>
    <n v="1002513009"/>
    <n v="3"/>
    <x v="5"/>
    <n v="5"/>
    <s v="DENPASAR"/>
    <s v="UBUNG"/>
    <s v="MMN"/>
    <s v="REG"/>
    <s v="AO"/>
    <x v="0"/>
    <s v="1P INET"/>
    <s v="100 | REVOKE COMPLETED"/>
    <s v="RBS-Regional 3"/>
    <d v="2026-08-06T15:52:56"/>
    <d v="2026-08-10T09:42:27"/>
    <n v="69360194"/>
    <m/>
    <n v="172419207103"/>
    <s v="PT Bangun Abadi Teknologi Indonesia"/>
    <s v="ODP-MMN-FB/50 FB/D04/50.01"/>
    <s v="WO061097942"/>
    <m/>
    <m/>
    <m/>
    <n v="115.18986099999999"/>
    <n v="-8.6802499999999991"/>
    <s v="|MB00449|MYIA-031642755437/POI/bapak/08111632312/billing@mybati.co.id"/>
    <s v="MYIB_ASSISTANT"/>
    <m/>
    <m/>
    <m/>
    <m/>
    <m/>
    <m/>
    <m/>
    <m/>
    <s v="Management Janji"/>
    <s v="2026-08-07 13:00:00 | Tanggal pemasangan : 07 AGUSTUS 2026 Jam pemasangan : pagi/siang Info Tambahan : Hubungi pelanggan dulu sebelum ke lokasi terima kasih"/>
    <s v="FCC"/>
    <d v="2026-06-08T16:10:32"/>
    <d v="2026-08-07T13:00:00"/>
    <s v="Kendala Pelanggan"/>
    <s v="REVOKE"/>
    <s v="MMN"/>
    <s v="NO ADDON"/>
    <m/>
    <s v="Revoke Completed"/>
    <s v="HSI Bisnis Promo HUT Telkom PSB 70% - 100 Mbps Dual Band"/>
    <s v="INDIBIZ"/>
    <m/>
    <m/>
    <d v="2026-08-07T13:00:00"/>
    <s v="2026-08-07 13:00:00 | Tanggal pemasangan : 07 AGUSTUS 2026 Jam pemasangan : pagi/siang Info Tambahan : Hubungi pelanggan dulu sebelum ke lokasi terima kasih"/>
    <m/>
    <m/>
    <m/>
    <e v="#NUM!"/>
    <e v="#NUM!"/>
    <x v="1"/>
  </r>
  <r>
    <n v="115"/>
    <n v="1002515718"/>
    <n v="3"/>
    <x v="6"/>
    <n v="5"/>
    <s v="SIDOARJO"/>
    <s v="MOJOKERTO"/>
    <s v="DLA"/>
    <s v="REG"/>
    <s v="AO"/>
    <x v="0"/>
    <m/>
    <s v="CANCEL COMPLETED"/>
    <s v="RBS-Regional 3"/>
    <d v="2026-08-08T10:26:09"/>
    <d v="2026-08-10T11:20:41"/>
    <n v="69361308"/>
    <m/>
    <n v="152329216771"/>
    <s v="TOKO ANDALAN "/>
    <s v="ODP-DLA-FM/14"/>
    <m/>
    <m/>
    <m/>
    <m/>
    <n v="112.4416389"/>
    <n v="-7.6191402000000004"/>
    <s v="|MN02084|/TOKO ANDALAN /WINBACK 2.0 HSI B2B (1:2) 75MBPS 365RB PSB DISC 70%/085850777835/choirunnisak9099@gmail.com/CHOIRUN NISAK/-7.6191231, 112.4415999"/>
    <s v="Sales Force DBS"/>
    <m/>
    <m/>
    <m/>
    <m/>
    <m/>
    <m/>
    <m/>
    <m/>
    <m/>
    <m/>
    <m/>
    <d v="2026-08-08T10:40:08"/>
    <m/>
    <m/>
    <s v="REJECT_FCC"/>
    <s v="DLA"/>
    <s v="NO ADDON"/>
    <m/>
    <s v="DECLINE : Decline - Batal Order Muhammad Fauzan Fidhianta 40961370|MYDITA"/>
    <s v="- 11_11446;Biaya PSB HSI EBIS Tunai di Depan ~ 11[150000]  - E23015;E23015 ~ ES23 - Perangkat ONT[0]  - E23015~null~44292;E23015||11||Abodemen 0[0]  - E23015~null~E23015_SWONT;SWONT ~ Biaya Sewa ONT ~ E23015[30000]  - SP_NOSS;SP_NOSS ~ Internet NOSS Multi"/>
    <s v="INDIBIZ"/>
    <m/>
    <s v="DECLINE : Decline - Batal Order Muhammad Fauzan Fidhianta 40961370|MYDITA"/>
    <m/>
    <m/>
    <m/>
    <m/>
    <m/>
    <e v="#NUM!"/>
    <e v="#NUM!"/>
    <x v="1"/>
  </r>
  <r>
    <n v="116"/>
    <n v="1002520119"/>
    <n v="3"/>
    <x v="6"/>
    <n v="5"/>
    <s v="SIDOARJO"/>
    <s v="PASURUAN"/>
    <s v="PWS"/>
    <s v="DPS"/>
    <s v="AO"/>
    <x v="0"/>
    <m/>
    <s v="Completed (PS)"/>
    <s v="DPS-Logistic &amp; Manufacturing"/>
    <d v="2026-08-11T14:11:32"/>
    <d v="2026-08-12T15:50:13"/>
    <n v="69363431"/>
    <m/>
    <n v="152740208011"/>
    <s v="Hub Purwodadi Pasuruan"/>
    <s v="ODP-PWS-FN/05"/>
    <s v="WO061504728"/>
    <m/>
    <m/>
    <m/>
    <n v="112.73874259999999"/>
    <n v="-7.7931819999999998"/>
    <s v="P26-204083 3 Site ; PIC Julian Tri Wibowo, julian.wibowo@spxexpress.com, 082245365180"/>
    <s v="TAM"/>
    <m/>
    <m/>
    <m/>
    <m/>
    <m/>
    <m/>
    <m/>
    <m/>
    <s v="Management Janji"/>
    <s v="P26-204083 3 Site ; PIC Julian Tri Wibowo, julian.wibowo@spxexpress.com, 082245365180"/>
    <s v="FCC"/>
    <d v="2026-11-08T14:39:49"/>
    <m/>
    <m/>
    <s v="PS"/>
    <s v="PWS"/>
    <s v="NO ADDON"/>
    <n v="20260812"/>
    <s v="Completed"/>
    <s v="- 11_11450;Biaya PSB Reguler HSI EBIS ~ 11[150000]  - E23046;E23046 ~ ES23 - Paket HSI Bisnis[0]  - E23046~null~E23046_UNL;UNL ~ Internet-Link Unlimited Internet Usage ~ E23046[0]  - E23046~null~44877;E23046||11||Abodemen 0[0]  - E23046~null~E23046_HSIE50"/>
    <s v="INDIBIZ"/>
    <m/>
    <m/>
    <d v="2026-08-11T21:30:00"/>
    <s v="P26-204083 3 Site ; PIC Julian Tri Wibowo, julian.wibowo@spxexpress.com, 082245365180"/>
    <n v="2026"/>
    <n v="8"/>
    <n v="12"/>
    <d v="2026-08-12T00:00:00"/>
    <n v="0.10416666666424135"/>
    <x v="0"/>
  </r>
  <r>
    <n v="117"/>
    <n v="1002517140"/>
    <n v="3"/>
    <x v="5"/>
    <n v="5"/>
    <s v="DENPASAR"/>
    <s v="SANUR"/>
    <s v="SWI"/>
    <s v="REG"/>
    <s v="AO"/>
    <x v="0"/>
    <m/>
    <s v="SIBEL - CREATE ORDER FAIL"/>
    <s v="RBS-Regional 3"/>
    <d v="2026-08-10T10:06:02"/>
    <d v="2026-08-11T08:04:21"/>
    <n v="69362176"/>
    <m/>
    <n v="172423220307"/>
    <s v="KOMANG KOMPYANG VILLA"/>
    <s v="ODP-SWI-FP/49"/>
    <s v="WO061376239"/>
    <m/>
    <m/>
    <m/>
    <n v="115.283664"/>
    <n v="-8.6131817000000002"/>
    <s v="|MN02642|/PIC BAPAK KOMANG KOMPYANG/085339614638/komangkompyang@yahoo.co.id"/>
    <s v="Sales Force DBS"/>
    <m/>
    <m/>
    <m/>
    <m/>
    <m/>
    <m/>
    <m/>
    <m/>
    <s v="Management Janji"/>
    <s v="2026-08-11 08:00:00|Nama PIC : bapak komang No HP : 085339614638 Alt :  M Janji : (SELASA/11/AGUSTUS/2026) jam Pasang : 09:00 Note : hubungi pelanggan jika ingin kelokasi|40961371|MYDITA"/>
    <s v="FCC"/>
    <d v="2026-10-08T10:10:08"/>
    <d v="2026-08-11T08:00:00"/>
    <m/>
    <s v="INPROGRESS_SC"/>
    <s v="SWI"/>
    <s v="NO ADDON"/>
    <m/>
    <s v="Error invoking service 'EAI Siebel Adapter', method 'Upsert' at step 'Upsert CA BA SA'.(SBL-BPR-00162) -- Method 'WriteRecord"/>
    <s v="- 11_11446;Biaya PSB HSI EBIS Tunai di Depan ~ 11[150000]  - SP_NOSS;SP_NOSS ~ Internet NOSS Multispeed Network[0]  - SP_NOSS;SP_NOSS ~ Internet NOSS Multispeed Network[0]  - E25061;E25061 ~ ES25 - Paket HSI Basic (HSIEF) Khusus Winback 2.0[0]  - E25061~n"/>
    <s v="INDIBIZ"/>
    <m/>
    <m/>
    <d v="2026-08-11T08:00:00"/>
    <s v="2026-08-11 08:00:00|Nama PIC : bapak komang No HP : 085339614638 Alt :  M Janji : (SELASA/11/AGUSTUS/2026) jam Pasang : 09:00 Note : hubungi pelanggan jika ingin kelokasi|40961371|MYDITA"/>
    <m/>
    <m/>
    <m/>
    <e v="#NUM!"/>
    <e v="#NUM!"/>
    <x v="1"/>
  </r>
  <r>
    <n v="118"/>
    <n v="1002528359"/>
    <n v="3"/>
    <x v="4"/>
    <n v="4"/>
    <s v="SEMARANG"/>
    <s v="INNER - SEMARANG JATENG UTARA"/>
    <s v="SMC"/>
    <s v="DGS"/>
    <s v="AO"/>
    <x v="0"/>
    <m/>
    <s v="7 | OSS - PROVISIONING ISSUED"/>
    <s v="DGS-B2B TREG"/>
    <d v="2026-08-15T13:37:33"/>
    <d v="2026-08-15T13:42:03"/>
    <n v="69366889"/>
    <m/>
    <n v="146422108812"/>
    <s v="RUMDIN ASPIDUM"/>
    <s v="ODP-SMC-FX/002"/>
    <s v="WO061825911"/>
    <m/>
    <m/>
    <m/>
    <n v="110.41161554232799"/>
    <n v="-7.0256247310253297"/>
    <s v="DGS HSI | FAISAL | 940218 | TREG 3 | KEJATI | REZA | 08170444563  | HSIBISNIS50MBPSBASIC"/>
    <s v="Account Manager"/>
    <m/>
    <m/>
    <m/>
    <m/>
    <m/>
    <m/>
    <m/>
    <m/>
    <s v="Management Janji"/>
    <s v="KONFIRMASI UP"/>
    <s v="FCC"/>
    <s v="15-08-2026 13:39:51"/>
    <m/>
    <m/>
    <s v="PI"/>
    <s v="SMC"/>
    <s v="NO ADDON"/>
    <m/>
    <s v="Provisioning Issued"/>
    <s v="- 11_11450;Biaya PSB Reguler HSI EBIS ~ 11[150000]  - E23015;E23015 ~ ES23 - Perangkat ONT[0]  - E23015~null~44292;E23015||11||Abodemen 0[0]  - E23015~null~E23015_SWONTDUALB;SWONTDUALB ~ Biaya Sewa ONT Dual Band ~ E23015[30000]  - E23047;E23047 ~ ES23 - P"/>
    <s v="INDIBIZ"/>
    <m/>
    <m/>
    <d v="2026-08-15T14:00:00"/>
    <s v="KONFIRMASI UP"/>
    <m/>
    <m/>
    <m/>
    <e v="#NUM!"/>
    <e v="#NUM!"/>
    <x v="1"/>
  </r>
  <r>
    <n v="119"/>
    <n v="1002518192"/>
    <n v="3"/>
    <x v="5"/>
    <n v="5"/>
    <s v="DENPASAR"/>
    <s v="SANUR"/>
    <s v="SWI"/>
    <s v="REG"/>
    <s v="AO"/>
    <x v="0"/>
    <m/>
    <s v="Completed (PS)"/>
    <s v="RBS-Regional 3"/>
    <d v="2026-08-10T15:05:14"/>
    <d v="2026-08-12T15:43:32"/>
    <n v="69360182"/>
    <m/>
    <n v="172423220860"/>
    <s v="Koperasi Simpan Pinjam Sari Sedana Bali"/>
    <s v="ODP-SWI-FE/88"/>
    <s v="WO061417644"/>
    <m/>
    <m/>
    <m/>
    <n v="115.278186368645"/>
    <n v="-8.5812914696436593"/>
    <s v="|MN02644|/PIC NI LUH ERA WIANTARI/085847477624/era.wd24@gmail.com"/>
    <s v="Sales Force DBS"/>
    <m/>
    <m/>
    <m/>
    <m/>
    <m/>
    <m/>
    <m/>
    <m/>
    <s v="Management Janji"/>
    <s v="2026-08-08 08:00:00|Nama PIC:  bu era  No HP: 085847477624  Alt:  Tanggal: 8/8/2026  Jam Pasang: pagi  Note: Hubungi sebelum ke lokasi, terimakasih|40010577|MYDITA"/>
    <s v="FCC"/>
    <d v="2026-10-08T15:09:52"/>
    <m/>
    <m/>
    <s v="PS"/>
    <s v="SWI"/>
    <s v="NO ADDON"/>
    <n v="20260812"/>
    <s v="Completed"/>
    <s v="- 11_11446;Biaya PSB HSI EBIS Tunai di Depan ~ 11[150000]  - E23015;E23015 ~ ES23 - Perangkat ONT[0]  - E23015~null~44292;E23015||11||Abodemen 0[0]  - E23015~null~E23015_SWONTPREM;SWONTPREM ~ Biaya Sewa ONT Premium ~ E23015[50000]  - E25060;E25060 ~ ES25 "/>
    <s v="INDIBIZ"/>
    <m/>
    <m/>
    <d v="2026-08-10T07:00:00"/>
    <s v="2026-08-08 08:00:00|Nama PIC:  bu era  No HP: 085847477624  Alt:  Tanggal: 8/8/2026  Jam Pasang: pagi  Note: Hubungi sebelum ke lokasi, terimakasih|40010577|MYDITA"/>
    <n v="2026"/>
    <n v="8"/>
    <n v="12"/>
    <d v="2026-08-12T00:00:00"/>
    <n v="1.7083333333357587"/>
    <x v="2"/>
  </r>
  <r>
    <n v="120"/>
    <n v="1002525786"/>
    <n v="3"/>
    <x v="3"/>
    <n v="4"/>
    <s v="PURWOKERTO"/>
    <s v="PURBALINGGA"/>
    <s v="BBT"/>
    <s v="REG"/>
    <s v="AO"/>
    <x v="0"/>
    <s v="1P INET"/>
    <s v="Completed (PS)"/>
    <s v="RBS-Regional 3"/>
    <d v="2026-08-14T10:07:56"/>
    <d v="2026-08-14T17:46:50"/>
    <n v="69365759"/>
    <m/>
    <n v="146394104909"/>
    <s v="SMP NEGERI 3 BOBOTSARI"/>
    <s v="ODP-BBT-FD/028"/>
    <s v="WO061725384"/>
    <m/>
    <m/>
    <m/>
    <n v="109.350507814189"/>
    <n v="-7.2840618739338696"/>
    <s v="|MC00213|MYIA-012649513954/POI/ASEP JULIANTORO/085713416536/sepjultor.07@gmail.com"/>
    <s v="MYIB_ASSISTANT"/>
    <m/>
    <m/>
    <m/>
    <m/>
    <m/>
    <m/>
    <m/>
    <m/>
    <s v="Management Janji"/>
    <s v="2026-08-18 13:00:00 | Jam pemasangan : 12.00 Info Tambahan : Hubungi pelanggan dulu sebelum ke lokasi terimakasih  "/>
    <s v="FCC"/>
    <s v="14-08-2026 10:09:48"/>
    <d v="2026-08-18T13:00:00"/>
    <m/>
    <s v="PS"/>
    <s v="BBT"/>
    <s v="NO ADDON"/>
    <n v="20260814"/>
    <s v="Completed"/>
    <s v="HSI Bisnis Promo HUT Telkom PSB 70% - 150 Mbps"/>
    <s v="INDIBIZ"/>
    <m/>
    <m/>
    <d v="2026-08-18T13:00:00"/>
    <s v="2026-08-18 13:00:00 | Jam pemasangan : 12.00 Info Tambahan : Hubungi pelanggan dulu sebelum ke lokasi terimakasih  "/>
    <n v="2026"/>
    <n v="8"/>
    <n v="14"/>
    <d v="2026-08-14T00:00:00"/>
    <n v="-4.5416666666642413"/>
    <x v="0"/>
  </r>
  <r>
    <n v="121"/>
    <n v="1002523488"/>
    <n v="3"/>
    <x v="2"/>
    <n v="5"/>
    <s v="KEDIRI"/>
    <s v="KEDIRI"/>
    <s v="PPR"/>
    <s v="REG"/>
    <s v="AO"/>
    <x v="0"/>
    <s v="1P INET"/>
    <s v="Completed (PS)"/>
    <s v="RBS-Regional 3"/>
    <d v="2026-08-13T09:32:56"/>
    <d v="2026-08-13T17:08:11"/>
    <n v="69364780"/>
    <m/>
    <n v="152652208822"/>
    <s v="SPBU 54.641.03"/>
    <s v="ODP-PPR-FF/23 FF/D03/23.01"/>
    <s v="WO061643717"/>
    <m/>
    <m/>
    <m/>
    <n v="112.079723"/>
    <n v="-7.6870494000000003"/>
    <s v="|MN00418|MYIA-097953596668/POI/MUHAMMAD CHUSNUDIN/085735819886/muhammadchusnudin06@gmail.com"/>
    <s v="MYIB_ASSISTANT"/>
    <m/>
    <m/>
    <m/>
    <m/>
    <m/>
    <m/>
    <m/>
    <m/>
    <s v="Management Janji"/>
    <s v="2026-08-14 08:00:00 | Nama PIC : CHUSNUDIN No HP : 082139050186 Alt :  M Janji : 14/08/2026 Jam Pasang : 08.00  - 13:00  NoteÃ‚Â :  hubungi terlebih dahulu sebelum ke lokasi, terima kasih."/>
    <s v="FCC"/>
    <s v="13-08-2026 09:40:08"/>
    <d v="2026-08-14T08:00:00"/>
    <m/>
    <s v="PS"/>
    <s v="PPR"/>
    <s v="NO ADDON"/>
    <n v="20260813"/>
    <s v="Completed"/>
    <s v="HSI Bisnis Promo HUT Telkom PSB 70% - 50 Mbps"/>
    <s v="INDIBIZ"/>
    <m/>
    <m/>
    <d v="2026-08-14T08:00:00"/>
    <s v="2026-08-14 08:00:00 | Nama PIC : CHUSNUDIN No HP : 082139050186 Alt :  M Janji : 14/08/2026 Jam Pasang : 08.00  - 13:00  NoteÃ‚Â :  hubungi terlebih dahulu sebelum ke lokasi, terima kasih."/>
    <n v="2026"/>
    <n v="8"/>
    <n v="13"/>
    <d v="2026-08-13T00:00:00"/>
    <n v="-1.3333333333357587"/>
    <x v="0"/>
  </r>
  <r>
    <n v="122"/>
    <n v="1002523844"/>
    <n v="3"/>
    <x v="2"/>
    <n v="5"/>
    <s v="MADIUN"/>
    <s v="MADIUN"/>
    <s v="MNZ"/>
    <s v="DSS"/>
    <s v="AO"/>
    <x v="0"/>
    <m/>
    <s v="98 | OSS - CANCEL COMPLETE"/>
    <s v="DSS-Man &amp; Infrastructure"/>
    <d v="2026-08-13T11:02:56"/>
    <d v="2026-08-13T16:54:08"/>
    <n v="69364913"/>
    <m/>
    <n v="152601215012"/>
    <s v="PT REKAINDO CANDI SEWU 3"/>
    <s v="ODP-MNZ-FY/39"/>
    <s v="WO061652014"/>
    <m/>
    <m/>
    <m/>
    <n v="111.521405752296"/>
    <n v="-7.61589075687652"/>
    <s v="AMDES;405605;CHUSNUL NUUR FADILLAH;PSB;300 MBPS INET ONLY +62 851-5661-3540/ Batara "/>
    <s v="Account Manager"/>
    <m/>
    <m/>
    <m/>
    <m/>
    <m/>
    <m/>
    <m/>
    <m/>
    <s v="Management Janji"/>
    <s v="FF"/>
    <s v="FCC"/>
    <s v="13-08-2026 11:10:22"/>
    <m/>
    <s v="Kendala Pelanggan"/>
    <s v="CANCEL"/>
    <s v="MNZ"/>
    <s v="NO ADDON"/>
    <m/>
    <s v="Cancel Completed"/>
    <s v="- 11_11450;Biaya PSB Reguler HSI EBIS ~ 11[150000]  - SP_NOSS;SP_NOSS ~ Internet NOSS Multispeed Network[0]  - SP_NOSS;SP_NOSS ~ Internet NOSS Multispeed Network[0]  - E23046;E23046 ~ ES23 - Paket HSI Bisnis[0]  - E23046~null~E23046_UNL;UNL ~ Internet-Lin"/>
    <s v="INDIBIZ"/>
    <m/>
    <m/>
    <d v="2026-08-13T20:30:00"/>
    <s v="FF"/>
    <m/>
    <m/>
    <m/>
    <e v="#NUM!"/>
    <e v="#NUM!"/>
    <x v="1"/>
  </r>
  <r>
    <n v="123"/>
    <n v="1002528112"/>
    <n v="3"/>
    <x v="4"/>
    <n v="4"/>
    <s v="PEKALONGAN"/>
    <s v="SLAWI"/>
    <s v="BLU"/>
    <s v="REG"/>
    <s v="AO"/>
    <x v="0"/>
    <m/>
    <s v="Completed (PS)"/>
    <s v="RBS-Regional 3"/>
    <d v="2026-08-15T11:47:56"/>
    <d v="2026-08-15T13:53:45"/>
    <n v="69361724"/>
    <m/>
    <n v="142206131328"/>
    <s v="toko wahyudi"/>
    <s v="ODP-BLU-FS/027"/>
    <s v="WO061813741"/>
    <m/>
    <m/>
    <m/>
    <n v="108.981315882313"/>
    <n v="-7.0916468868262603"/>
    <s v="|MN00377|MYIA-049320420852/POI/tri /085217989259/angkerxelon@gmail.com"/>
    <s v="Account Manager"/>
    <m/>
    <m/>
    <m/>
    <m/>
    <m/>
    <m/>
    <m/>
    <m/>
    <s v="Management Janji"/>
    <s v="2026-08-10 08:00:00 | Nama PIC:  bp tri   No HP: 085217989259  Alt: -  Tanggal: 10/8/2026  Jam Pasang: Pagi  Note: Hubungi sebelum ke lokasi, terimakasih."/>
    <s v="FCC"/>
    <s v="15-08-2026 11:54:56"/>
    <m/>
    <m/>
    <s v="PS"/>
    <s v="BLU"/>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7:00:00"/>
    <s v="2026-08-10 08:00:00 | Nama PIC:  bp tri   No HP: 085217989259  Alt: -  Tanggal: 10/8/2026  Jam Pasang: Pagi  Note: Hubungi sebelum ke lokasi, terimakasih."/>
    <n v="2026"/>
    <n v="8"/>
    <n v="15"/>
    <d v="2026-08-15T00:00:00"/>
    <n v="-0.29166666666424135"/>
    <x v="0"/>
  </r>
  <r>
    <n v="124"/>
    <n v="1002523307"/>
    <n v="3"/>
    <x v="1"/>
    <n v="5"/>
    <s v="SBY SELATAN"/>
    <s v="TANDES"/>
    <s v="DMO"/>
    <s v="REG"/>
    <s v="AO"/>
    <x v="0"/>
    <m/>
    <s v="Completed (PS)"/>
    <s v="RBS-Regional 3"/>
    <d v="2026-08-13T08:31:42"/>
    <d v="2026-08-14T14:53:58"/>
    <n v="69364717"/>
    <m/>
    <n v="152301273129"/>
    <s v="TOKO YANTO SEJAHTERA"/>
    <s v="ODP-DMO-FNS/02"/>
    <s v="WO061649946"/>
    <m/>
    <m/>
    <m/>
    <n v="112.713918116109"/>
    <n v="-7.2684766403282497"/>
    <s v="|MC70132|/TOKO YANTO SEJAHTERA/YANTO EFENDI/087811994460/yantooshko@gmail.com/HSI Bisnis + Netmonk Promo 2026 150 Mbps (Rp 676.100) PSB 150.000/"/>
    <s v="Sales Force DBS"/>
    <m/>
    <m/>
    <m/>
    <m/>
    <m/>
    <m/>
    <m/>
    <m/>
    <s v="Management Janji"/>
    <s v="2026-08-14 08:00:00|M Janji : (14/08/2026) jam Pasang :pagi / siang  Note : hubungi pelanggan jika ingin kelokasi|40981182|MYDITA"/>
    <s v="FCC"/>
    <s v="13-08-2026 08:40:16"/>
    <d v="2026-08-14T08:00:00"/>
    <m/>
    <s v="PS"/>
    <s v="DMO"/>
    <s v="NETMONK"/>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8:00:00"/>
    <s v="2026-08-14 08:00:00|M Janji : (14/08/2026) jam Pasang :pagi / siang  Note : hubungi pelanggan jika ingin kelokasi|40981182|MYDITA"/>
    <n v="2026"/>
    <n v="8"/>
    <n v="14"/>
    <d v="2026-08-14T00:00:00"/>
    <n v="-0.33333333333575865"/>
    <x v="0"/>
  </r>
  <r>
    <n v="125"/>
    <n v="1002505231"/>
    <n v="3"/>
    <x v="0"/>
    <n v="5"/>
    <s v="MATARAM"/>
    <s v="BIMA"/>
    <s v="SIL"/>
    <s v="REG"/>
    <s v="AO"/>
    <x v="0"/>
    <s v="1P INET"/>
    <s v="102 | FOLLOW UP COMPLETED"/>
    <s v="RBS-Regional 3"/>
    <d v="2026-08-02T12:55:57"/>
    <d v="2026-08-07T13:10:16"/>
    <n v="69356983"/>
    <m/>
    <n v="172617203038"/>
    <s v="CV. JOHAN TEKNIK"/>
    <s v="ODP-SIL-FAA/47 FAA/D03/47.01"/>
    <s v="WO060711242"/>
    <m/>
    <m/>
    <m/>
    <n v="118.627527952194"/>
    <n v="-8.5060150392965497"/>
    <s v="MD|MYDB-20260731264061|DB10005/MB10152|CV. JOHAN TEKNIK|085135771403"/>
    <s v="MYDIGIBIZPARTNER"/>
    <m/>
    <m/>
    <m/>
    <m/>
    <m/>
    <m/>
    <m/>
    <m/>
    <s v="Management Janji"/>
    <s v="2026-08-04 08:00:00 | M Janji : (03/08/2026) jam Pasang : 09:00 Note : hubungi pelanggan jika ingin kelokasi"/>
    <s v="FCC"/>
    <d v="2026-02-08T13:09:53"/>
    <d v="2026-08-04T08:00:00"/>
    <s v="Kendala Lainnya"/>
    <s v="REVOKE"/>
    <s v="SIL"/>
    <s v="NO ADDON"/>
    <m/>
    <s v="Follow Up Revoke Completed, New Order ID : SC1002514539"/>
    <s v="HSI Bisnis Khusus Winback PSB 70% - 150 Mbps"/>
    <s v="INDIBIZ"/>
    <m/>
    <m/>
    <d v="2026-08-04T08:00:00"/>
    <s v="2026-08-04 08:00:00 | M Janji : (03/08/2026) jam Pasang : 09:00 Note : hubungi pelanggan jika ingin kelokasi"/>
    <m/>
    <m/>
    <m/>
    <e v="#NUM!"/>
    <e v="#NUM!"/>
    <x v="1"/>
  </r>
  <r>
    <n v="126"/>
    <n v="1002519665"/>
    <n v="3"/>
    <x v="3"/>
    <n v="4"/>
    <s v="MAGELANG"/>
    <s v="MAGELANG"/>
    <s v="MGE"/>
    <s v="REG"/>
    <s v="AO"/>
    <x v="0"/>
    <s v="1P INET"/>
    <s v="Completed (PS)"/>
    <s v="RBS-Regional 3"/>
    <d v="2026-08-11T12:01:56"/>
    <d v="2026-08-12T12:44:29"/>
    <n v="69363220"/>
    <m/>
    <n v="146137149717"/>
    <s v="heri kos"/>
    <s v="ODP-MGE-FAB/125 FAB/D03/125.01"/>
    <s v="WO061485524"/>
    <m/>
    <m/>
    <m/>
    <n v="110.26108762848099"/>
    <n v="-7.4561405134910199"/>
    <s v="|MN02816|MYIA-088097674329/POI/Heri Purnomo/082142629996/harryozborn007@gmail.com"/>
    <s v="MYIB_ASSISTANT"/>
    <m/>
    <m/>
    <m/>
    <m/>
    <m/>
    <m/>
    <m/>
    <m/>
    <s v="Management Janji"/>
    <s v="2026-08-12 09:00:00 | Nama PIC : BAPAK HERI No HP : 082142629996 No Alternatif :  M Janji : 12/07/2026 Jam Pasang : Pagi NoteÃ‚Â :  Hubungi terlebih dahulu sebelum ke lokasi "/>
    <s v="FCC"/>
    <d v="2026-11-08T12:10:44"/>
    <d v="2026-08-12T09:00:00"/>
    <m/>
    <s v="PS"/>
    <s v="MGE"/>
    <s v="NO ADDON"/>
    <n v="20260812"/>
    <s v="Completed"/>
    <s v="HSI Bisnis Basic Promo HUT Telkom PSB 70% - 50 Mbps"/>
    <s v="INDIBIZ"/>
    <m/>
    <m/>
    <d v="2026-08-12T09:00:00"/>
    <s v="2026-08-12 09:00:00 | Nama PIC : BAPAK HERI No HP : 082142629996 No Alternatif :  M Janji : 12/07/2026 Jam Pasang : Pagi NoteÃ‚Â :  Hubungi terlebih dahulu sebelum ke lokasi "/>
    <n v="2026"/>
    <n v="8"/>
    <n v="12"/>
    <d v="2026-08-12T00:00:00"/>
    <n v="-0.375"/>
    <x v="0"/>
  </r>
  <r>
    <n v="127"/>
    <n v="1002519422"/>
    <n v="3"/>
    <x v="6"/>
    <n v="5"/>
    <s v="SIDOARJO"/>
    <s v="INNER - JATIM TIMUR"/>
    <s v="TUN"/>
    <s v="REG"/>
    <s v="AO"/>
    <x v="0"/>
    <m/>
    <s v="OSS - FALLOUT"/>
    <s v="RBS-Regional 3"/>
    <d v="2026-08-11T11:05:40"/>
    <d v="2026-08-13T15:40:33"/>
    <n v="69363090"/>
    <m/>
    <n v="152327226341"/>
    <s v="SD MUHAMMADIYAH 2 TULANGAN"/>
    <s v="ODP-TUN-FX/24"/>
    <s v="WO061489854"/>
    <m/>
    <m/>
    <m/>
    <n v="112.64543329999999"/>
    <n v="-7.4735848999999996"/>
    <s v="|MN01572|/SD MUHAMMADIYAH 2 TULANGAN/WINBACK 2.0 HSI B2B (1:1) 50MBPS 355RB PSB DISC 70%/sekolahkreatifsdmuda@gmail.com/MUKHAMAD NUR AZIZ/81231441670"/>
    <s v="Sales Force DBS"/>
    <m/>
    <m/>
    <m/>
    <m/>
    <m/>
    <m/>
    <m/>
    <m/>
    <s v="Management Janji"/>
    <s v="2026-08-12 13:00:00|Nama Pic : bp AZIZ No Hp Pic : 081231441670 No alt : - Jam Pemasangan : siang  Tanggal Pemasangan : 12 Agustus 2026|40951375|MYDITA"/>
    <s v="FCC"/>
    <d v="2026-11-08T11:10:21"/>
    <d v="2026-08-12T13:00:00"/>
    <s v="Kendala Pelanggan"/>
    <s v="FO_WFM"/>
    <s v="TUN"/>
    <s v="NO ADDON"/>
    <m/>
    <s v="Provisioning Failed|WFM|INF009037569|TIDAK TERCOVER JARINGAN"/>
    <s v="- 11_11446;Biaya PSB HSI EBIS Tunai di Depan ~ 11[150000]  - SP_NOSS;SP_NOSS ~ Internet NOSS Multispeed Network[0]  - SP_NOSS;SP_NOSS ~ Internet NOSS Multispeed Network[0]  - E23015;E23015 ~ ES23 - Perangkat ONT[0]  - E23015~null~44292;E23015||11||Abodeme"/>
    <s v="INDIBIZ"/>
    <m/>
    <m/>
    <d v="2026-08-12T13:00:00"/>
    <s v="2026-08-12 13:00:00|Nama Pic : bp AZIZ No Hp Pic : 081231441670 No alt : - Jam Pemasangan : siang  Tanggal Pemasangan : 12 Agustus 2026|40951375|MYDITA"/>
    <m/>
    <m/>
    <m/>
    <e v="#NUM!"/>
    <e v="#NUM!"/>
    <x v="1"/>
  </r>
  <r>
    <n v="128"/>
    <n v="1002515460"/>
    <n v="3"/>
    <x v="5"/>
    <n v="5"/>
    <s v="SINGARJA"/>
    <s v="JEMBRANA"/>
    <s v="NGR"/>
    <s v="REG"/>
    <s v="AO"/>
    <x v="0"/>
    <s v="1P INET"/>
    <s v="Completed (PS)"/>
    <s v="RBS-Regional 3"/>
    <d v="2026-08-07T18:28:56"/>
    <d v="2026-08-10T09:12:26"/>
    <n v="69361138"/>
    <m/>
    <n v="172411226083"/>
    <s v="SD NEGERI 1 LOLOAN TIMUR"/>
    <s v="ODP-NGR-FH/28 FH/D03/28.01"/>
    <s v="WO061200441"/>
    <m/>
    <m/>
    <m/>
    <n v="114.625195047033"/>
    <n v="-8.3693071464069906"/>
    <s v="|MN02718|MYIA-038679946236/POI/WAYAN MAHARDIKA /085748355804/mahar982@gmail.com"/>
    <s v="MYIB_ASSISTANT"/>
    <m/>
    <m/>
    <m/>
    <m/>
    <m/>
    <m/>
    <m/>
    <m/>
    <s v="Management Janji"/>
    <s v="2026-08-08 15:00:00 | M Janji : (08/08/026) jam Pasang : 09:00 Note : hubungi pelanggan jika ingin kelokasi"/>
    <s v="FCC"/>
    <d v="2026-07-08T18:39:49"/>
    <d v="2026-08-08T15:00:00"/>
    <s v="Kendala Pelanggan"/>
    <s v="PS"/>
    <s v="NGR"/>
    <s v="NO ADDON"/>
    <n v="20260810"/>
    <s v="Completed"/>
    <s v="HSI Bisnis Promo HUT Telkom PSB 70% - 50 Mbps"/>
    <s v="INDIBIZ"/>
    <m/>
    <m/>
    <d v="2026-08-08T15:00:00"/>
    <s v="2026-08-08 15:00:00 | M Janji : (08/08/026) jam Pasang : 09:00 Note : hubungi pelanggan jika ingin kelokasi"/>
    <n v="2026"/>
    <n v="8"/>
    <n v="10"/>
    <d v="2026-08-10T00:00:00"/>
    <n v="1.375"/>
    <x v="2"/>
  </r>
  <r>
    <n v="129"/>
    <n v="1002512111"/>
    <n v="3"/>
    <x v="3"/>
    <n v="4"/>
    <s v="PURWOKERTO"/>
    <s v="CILACAP"/>
    <s v="MAN"/>
    <s v="REG"/>
    <s v="AO"/>
    <x v="0"/>
    <s v="1P INET"/>
    <s v="Completed (PS)"/>
    <s v="RBS-Regional 3"/>
    <d v="2026-08-06T11:40:56"/>
    <d v="2026-08-07T13:17:37"/>
    <n v="69359851"/>
    <m/>
    <n v="146391107024"/>
    <s v="ERABLUE DIPONEGORO"/>
    <s v="ODP-MAN-FC/021"/>
    <s v="WO061061528"/>
    <m/>
    <m/>
    <m/>
    <n v="108.77170599999999"/>
    <n v="-7.2989259999999998"/>
    <s v="|MN02587|MYIA-005767090070/POI/HASBIBINTARO SHIDDIQ/081249549394/nextperdanaone@gmail.com"/>
    <s v="MYIB_ASSISTANT"/>
    <m/>
    <m/>
    <m/>
    <m/>
    <m/>
    <m/>
    <m/>
    <m/>
    <s v="Management Janji"/>
    <s v="2026-08-09 08:00:00 | Nama : BP HASBIBINTARO SHIDDIQ No Hp : 081249549394 No Alt :  Tgl Pemasangan : 07 Agustus 2026 Interval : PAGI  Note : Hubungi pelanggan terlebih dahulu"/>
    <s v="FCC"/>
    <d v="2026-06-08T11:54:59"/>
    <d v="2026-08-09T08:00:00"/>
    <m/>
    <s v="PS"/>
    <s v="MAN"/>
    <s v="NO ADDON"/>
    <n v="20260807"/>
    <s v="Completed"/>
    <s v="HSI Bisnis PSB 70% Dual Band - 100 Mbps"/>
    <s v="INDIBIZ"/>
    <m/>
    <m/>
    <d v="2026-08-09T08:00:00"/>
    <s v="2026-08-09 08:00:00 | Nama : BP HASBIBINTARO SHIDDIQ No Hp : 081249549394 No Alt :  Tgl Pemasangan : 07 Agustus 2026 Interval : PAGI  Note : Hubungi pelanggan terlebih dahulu"/>
    <n v="2026"/>
    <n v="8"/>
    <n v="7"/>
    <d v="2026-08-07T00:00:00"/>
    <n v="-2.3333333333357587"/>
    <x v="0"/>
  </r>
  <r>
    <n v="130"/>
    <n v="1002526446"/>
    <n v="3"/>
    <x v="2"/>
    <n v="5"/>
    <s v="KEDIRI"/>
    <s v="KEDIRI"/>
    <s v="PPR"/>
    <s v="REG"/>
    <s v="AO"/>
    <x v="0"/>
    <s v="1P INET"/>
    <s v="Completed (PS)"/>
    <s v="RBS-Regional 3"/>
    <d v="2026-08-14T13:58:56"/>
    <d v="2026-08-14T15:45:55"/>
    <n v="69366089"/>
    <m/>
    <n v="152652209191"/>
    <s v="PAPRINGAN KAPE 2"/>
    <s v="ODP-PPR-FJ/18 FJ/D01/18.01"/>
    <s v="WO061750755"/>
    <m/>
    <m/>
    <m/>
    <n v="112.11842444733701"/>
    <n v="-7.7399985733452201"/>
    <s v="|MC20202|MYIA-033243599117/POI/ARROHMAN ABADI/08213329615/kafepapringan@gmail.com"/>
    <s v="MYIB_ASSISTANT"/>
    <m/>
    <m/>
    <m/>
    <m/>
    <m/>
    <m/>
    <m/>
    <m/>
    <s v="Management Janji"/>
    <s v="2026-08-15 13:00:00 | Waktu pemasangan : 15 agustus 2026 Jam pemasangan : 08.00 - 12.00 Info Tambahan : Hubungi pelanggan dulu sebelum ke lokasi terimakasih "/>
    <s v="FCC"/>
    <s v="14-08-2026 14:10:15"/>
    <d v="2026-08-15T13:00:00"/>
    <m/>
    <s v="PS"/>
    <s v="PPR"/>
    <s v="NO ADDON"/>
    <n v="20260814"/>
    <s v="Completed"/>
    <s v="HSI Bisnis PSB 70% - 300 Mbps"/>
    <s v="INDIBIZ"/>
    <m/>
    <m/>
    <d v="2026-08-15T13:00:00"/>
    <s v="2026-08-15 13:00:00 | Waktu pemasangan : 15 agustus 2026 Jam pemasangan : 08.00 - 12.00 Info Tambahan : Hubungi pelanggan dulu sebelum ke lokasi terimakasih "/>
    <n v="2026"/>
    <n v="8"/>
    <n v="14"/>
    <d v="2026-08-14T00:00:00"/>
    <n v="-1.5416666666642413"/>
    <x v="0"/>
  </r>
  <r>
    <n v="131"/>
    <n v="1002510138"/>
    <n v="3"/>
    <x v="2"/>
    <n v="5"/>
    <s v="KEDIRI"/>
    <s v="KEDIRI"/>
    <s v="PAE"/>
    <s v="REG"/>
    <s v="AO"/>
    <x v="0"/>
    <s v="1P INET"/>
    <s v="Completed (PS)"/>
    <s v="RBS-Regional 3"/>
    <d v="2026-08-05T11:10:56"/>
    <d v="2026-08-06T14:31:56"/>
    <n v="69358959"/>
    <m/>
    <n v="152639219473"/>
    <s v="GPR 10 SAMBIREJO"/>
    <s v="ODP-PAE-FAD/04 FAD/D01/04.01"/>
    <s v="WO060965594"/>
    <m/>
    <m/>
    <m/>
    <n v="112.139983847737"/>
    <n v="-7.7702668682857201"/>
    <s v="MD|MYDB-20260805264401|SC20016/MC20202|GPR 10 SAMBIREJO|08132831080"/>
    <s v="MYDIGIBIZPARTNER"/>
    <m/>
    <m/>
    <m/>
    <m/>
    <m/>
    <m/>
    <m/>
    <m/>
    <s v="Management Janji"/>
    <s v="2026-08-06 08:00:00 | Nama Pic : BP CUCUK No Hp Pic : 08132831080 Jam Pemasangan : 08:00 - 12.00 Tanggal Pemasangan : KAMIS 06 AGUSTUS 2026 Info Tambahan : Hubungi pelanggan sebelum datang ke lokasi, terima kasih."/>
    <s v="FCC"/>
    <d v="2026-05-08T11:24:55"/>
    <d v="2026-08-06T08:00:00"/>
    <m/>
    <s v="PS"/>
    <s v="PAE"/>
    <s v="NO ADDON"/>
    <n v="20260806"/>
    <s v="Completed"/>
    <s v="HSI Bisnis Promo HUT Telkom PSB 70% - 50 Mbps"/>
    <s v="INDIBIZ"/>
    <m/>
    <m/>
    <d v="2026-08-06T08:00:00"/>
    <s v="2026-08-06 08:00:00 | Nama Pic : BP CUCUK No Hp Pic : 08132831080 Jam Pemasangan : 08:00 - 12.00 Tanggal Pemasangan : KAMIS 06 AGUSTUS 2026 Info Tambahan : Hubungi pelanggan sebelum datang ke lokasi, terima kasih."/>
    <n v="2026"/>
    <n v="8"/>
    <n v="6"/>
    <d v="2026-08-06T00:00:00"/>
    <n v="-0.33333333333575865"/>
    <x v="0"/>
  </r>
  <r>
    <n v="132"/>
    <n v="1002525445"/>
    <n v="3"/>
    <x v="3"/>
    <n v="4"/>
    <s v="PURWOKERTO"/>
    <s v="BANJARNEGARA"/>
    <s v="BJR"/>
    <s v="REG"/>
    <s v="AO"/>
    <x v="0"/>
    <s v="1P INET"/>
    <s v="Completed (PS)"/>
    <s v="RBS-Regional 3"/>
    <d v="2026-08-14T08:25:56"/>
    <d v="2026-08-14T15:44:52"/>
    <n v="69365602"/>
    <m/>
    <n v="146372102785"/>
    <s v="TOKO BERKAH SAHABAT"/>
    <s v="ODP-BJR-FAB/071 FAB/D04/071.01"/>
    <s v="WO061717727"/>
    <m/>
    <m/>
    <m/>
    <n v="109.752798"/>
    <n v="-7.4030930000000001"/>
    <s v="|MN00649|MYIA-023052012281/POI/Heriyadi/6285136980919/alvar8488@gmail.com"/>
    <s v="MYIB_ASSISTANT"/>
    <m/>
    <m/>
    <m/>
    <m/>
    <m/>
    <m/>
    <m/>
    <m/>
    <s v="Management Janji"/>
    <s v="2026-08-16 08:00:00 | Waktu pemasangan : 15 agustus 2026 Jam pemasangan : 08.00 - 12.00 Info Tambahan : Hubungi pelanggan dulu sebelum ke lokasi terimakasih"/>
    <s v="FCC"/>
    <s v="14-08-2026 08:39:59"/>
    <d v="2026-08-16T08:00:00"/>
    <m/>
    <s v="PS"/>
    <s v="BJR"/>
    <s v="NO ADDON"/>
    <n v="20260814"/>
    <s v="Completed"/>
    <s v="HSI Bisnis Promo HUT Telkom PSB 70% - 200 Mbps"/>
    <s v="INDIBIZ"/>
    <m/>
    <m/>
    <d v="2026-08-16T08:00:00"/>
    <s v="2026-08-16 08:00:00 | Waktu pemasangan : 15 agustus 2026 Jam pemasangan : 08.00 - 12.00 Info Tambahan : Hubungi pelanggan dulu sebelum ke lokasi terimakasih"/>
    <n v="2026"/>
    <n v="8"/>
    <n v="14"/>
    <d v="2026-08-14T00:00:00"/>
    <n v="-2.3333333333357587"/>
    <x v="0"/>
  </r>
  <r>
    <n v="133"/>
    <n v="1002525393"/>
    <n v="3"/>
    <x v="2"/>
    <n v="5"/>
    <s v="MADIUN"/>
    <s v="PONOROGO"/>
    <s v="SMO"/>
    <s v="REG"/>
    <s v="AO"/>
    <x v="0"/>
    <s v="1P INET"/>
    <s v="Completed (PS)"/>
    <s v="RBS-Regional 3"/>
    <d v="2026-08-14T07:16:57"/>
    <d v="2026-08-14T12:38:30"/>
    <n v="69365581"/>
    <m/>
    <n v="152614209518"/>
    <s v="IDEA KOMPUTER BADEGAN"/>
    <s v="ODP-SMO-FD/12"/>
    <s v="WO061712692"/>
    <m/>
    <m/>
    <m/>
    <n v="111.321131808548"/>
    <n v="-7.8973930498513401"/>
    <s v="MD|MYDB-20260813265271|DN00001/MN02053|IDEA KOMPUTER BADEGAN|088989468602"/>
    <s v="MYDIGIBIZPARTNER"/>
    <m/>
    <m/>
    <m/>
    <m/>
    <m/>
    <m/>
    <m/>
    <m/>
    <s v="Management Janji"/>
    <s v="2026-08-15 13:00:00 | Waktu pemasangan : 15 agustus 2026 Jam pemasangan : 08.00 - 12.00 Info Tambahan : Hubungi pelanggan dulu sebelum ke lokasi terimakasih "/>
    <s v="FCC"/>
    <s v="14-08-2026 07:25:56"/>
    <d v="2026-08-15T13:00:00"/>
    <m/>
    <s v="PS"/>
    <s v="SMO"/>
    <s v="NO ADDON"/>
    <n v="20260814"/>
    <s v="Completed"/>
    <s v="HSI Bisnis Promo HUT Telkom PSB 70% - 100 Mbps"/>
    <s v="INDIBIZ"/>
    <m/>
    <m/>
    <d v="2026-08-15T13:00:00"/>
    <s v="2026-08-15 13:00:00 | Waktu pemasangan : 15 agustus 2026 Jam pemasangan : 08.00 - 12.00 Info Tambahan : Hubungi pelanggan dulu sebelum ke lokasi terimakasih "/>
    <n v="2026"/>
    <n v="8"/>
    <n v="14"/>
    <d v="2026-08-14T00:00:00"/>
    <n v="-1.5416666666642413"/>
    <x v="0"/>
  </r>
  <r>
    <n v="134"/>
    <n v="1002528168"/>
    <n v="3"/>
    <x v="4"/>
    <n v="4"/>
    <s v="SEMARANG"/>
    <s v="INNER - SEMARANG JATENG UTARA"/>
    <s v="JHR"/>
    <s v="REG"/>
    <s v="AO"/>
    <x v="0"/>
    <m/>
    <s v="Completed (PS)"/>
    <s v="RBS-Regional 3"/>
    <d v="2026-08-15T12:07:56"/>
    <d v="2026-08-15T16:35:11"/>
    <n v="69360260"/>
    <m/>
    <n v="142406122392"/>
    <s v="DP MALL BOSS"/>
    <s v="ODP-JHR-FCW/028"/>
    <s v="WO061815832"/>
    <m/>
    <m/>
    <m/>
    <n v="110.413365551818"/>
    <n v="-6.9838013269457697"/>
    <s v="AMRBS;403098;REG3;DANIEL MARWA DENERO;08112876658;CP.DANNY;081289614441;PAKET 50 Mbps promo 1:1 355rb;DP MALL BOSS"/>
    <s v="Account Manager"/>
    <m/>
    <m/>
    <m/>
    <m/>
    <m/>
    <m/>
    <m/>
    <m/>
    <s v="Management Janji"/>
    <s v="2026-08-14 08:00:00|Waktu pemasangan : 13 agustus 2026  Jam pemasangan : 08.00 - 12.00  Info Tambahan : Hubungi pelanggan dulu sebelum ke lokasi  terimakasih |40951377|MYDITA"/>
    <s v="FCC"/>
    <s v="15-08-2026 12:10:01"/>
    <m/>
    <m/>
    <s v="PS"/>
    <s v="JHR"/>
    <s v="NO ADDON"/>
    <n v="20260815"/>
    <s v="Completed"/>
    <s v="- 11_11446;Biaya PSB HSI EBIS Tunai di Depan ~ 11[150000]  - E23015;E23015 ~ ES23 - Perangkat ONT[0]  - E23015~null~44292;E23015||11||Abodemen 0[0]  - E23015~null~E23015_SWONT;SWONT ~ Biaya Sewa ONT ~ E23015[30000]  - E25060;E25060 ~ ES25 - Paket HSI Bisn"/>
    <s v="INDIBIZ"/>
    <m/>
    <m/>
    <d v="2026-08-15T07:00:00"/>
    <s v="2026-08-14 08:00:00|Waktu pemasangan : 13 agustus 2026  Jam pemasangan : 08.00 - 12.00  Info Tambahan : Hubungi pelanggan dulu sebelum ke lokasi  terimakasih |40951377|MYDITA"/>
    <n v="2026"/>
    <n v="8"/>
    <n v="15"/>
    <d v="2026-08-15T00:00:00"/>
    <n v="-0.29166666666424135"/>
    <x v="0"/>
  </r>
  <r>
    <n v="135"/>
    <n v="1002528469"/>
    <n v="3"/>
    <x v="2"/>
    <n v="5"/>
    <s v="KEDIRI"/>
    <s v="TULUNGAGUNG"/>
    <s v="TUL"/>
    <s v="REG"/>
    <s v="AO"/>
    <x v="0"/>
    <s v="1P INET"/>
    <s v="Completed (PS)"/>
    <s v="RBS-Regional 3"/>
    <d v="2026-08-15T14:32:56"/>
    <d v="2026-08-16T17:03:12"/>
    <n v="69366973"/>
    <m/>
    <n v="152606246440"/>
    <s v="WARKOP POJOK"/>
    <s v="ODP-TUL-FAP/09 FAP/D01/09.01"/>
    <s v="WO061828709"/>
    <m/>
    <m/>
    <m/>
    <n v="111.940780878067"/>
    <n v="-8.0054859400330898"/>
    <s v="MD|MYDB-20260815265481|DC20015/MC20183|WARKOP POJOK|085196901609"/>
    <s v="MYDIGIBIZPARTNER"/>
    <m/>
    <m/>
    <m/>
    <m/>
    <m/>
    <m/>
    <m/>
    <m/>
    <s v="Management Janji"/>
    <s v="2026-08-16 13:00:00 | Nama PIC:  BP MUH RIZAL No HP: 085196901609 Alt: Tanggal: 16/08/2026 Jam Pasang: Siang Note: Hubungi sebelum ke lokasi, terimakasih. "/>
    <s v="FCC"/>
    <s v="15-08-2026 14:39:57"/>
    <d v="2026-08-16T13:00:00"/>
    <m/>
    <s v="PS"/>
    <s v="TUL"/>
    <s v="NO ADDON"/>
    <n v="20260816"/>
    <s v="Completed"/>
    <s v="HSI Bisnis Promo HUT Telkom PSB 70% - 300 Mbps"/>
    <s v="INDIBIZ"/>
    <m/>
    <m/>
    <d v="2026-08-16T13:00:00"/>
    <s v="2026-08-16 13:00:00 | Nama PIC:  BP MUH RIZAL No HP: 085196901609 Alt: Tanggal: 16/08/2026 Jam Pasang: Siang Note: Hubungi sebelum ke lokasi, terimakasih. "/>
    <n v="2026"/>
    <n v="8"/>
    <n v="16"/>
    <d v="2026-08-16T00:00:00"/>
    <n v="-0.54166666666424135"/>
    <x v="0"/>
  </r>
  <r>
    <n v="136"/>
    <n v="1002509561"/>
    <n v="3"/>
    <x v="5"/>
    <n v="5"/>
    <s v="DENPASAR"/>
    <s v="SANUR"/>
    <s v="KLM"/>
    <s v="REG"/>
    <s v="AO"/>
    <x v="0"/>
    <m/>
    <s v="Completed (PS)"/>
    <s v="RBS-Regional 3"/>
    <d v="2026-08-05T08:27:58"/>
    <d v="2026-08-10T15:52:26"/>
    <n v="69358752"/>
    <m/>
    <n v="172401792879"/>
    <s v="KIKI SKINCARE"/>
    <s v="ODP-KLM-FAP/26"/>
    <s v="WO060968682"/>
    <m/>
    <m/>
    <m/>
    <n v="115.22172500000001"/>
    <n v="-8.6459171999999995"/>
    <s v="|MN02364|/PIC PHANG ADRYAN FIANTA/081390091888-081916333866/adryanfianta@gmail.com"/>
    <s v="Sales Force DBS"/>
    <m/>
    <m/>
    <m/>
    <m/>
    <m/>
    <m/>
    <m/>
    <m/>
    <s v="Management Janji"/>
    <s v="2026-08-08 13:00:00|M Janji : (06/08/2026) jam Pasang pagi / siang  Note : hubungi pelanggan jika ingin kelokasi|40981182|MYDITA"/>
    <s v="FCC"/>
    <d v="2026-05-08T08:39:46"/>
    <d v="2026-08-08T13:00:00"/>
    <m/>
    <s v="PS"/>
    <s v="KLM"/>
    <s v="NO ADDON"/>
    <n v="20260810"/>
    <s v="Completed"/>
    <s v="- 11_11446;Biaya PSB HSI EBIS Tunai di Depan ~ 11[150000]  - SP_NOSS;SP_NOSS ~ Internet NOSS Multispeed Network[0]  - SP_NOSS;SP_NOSS ~ Internet NOSS Multispeed Network[0]  - E25061;E25061 ~ ES25 - Paket HSI Basic (HSIEF) Khusus Winback 2.0[0]  - E25061~n"/>
    <s v="INDIBIZ"/>
    <m/>
    <m/>
    <d v="2026-08-08T13:00:00"/>
    <s v="2026-08-08 13:00:00|M Janji : (06/08/2026) jam Pasang pagi / siang  Note : hubungi pelanggan jika ingin kelokasi|40981182|MYDITA"/>
    <n v="2026"/>
    <n v="8"/>
    <n v="10"/>
    <d v="2026-08-10T00:00:00"/>
    <n v="1.4583333333357587"/>
    <x v="2"/>
  </r>
  <r>
    <n v="137"/>
    <n v="1002521420"/>
    <n v="3"/>
    <x v="4"/>
    <n v="4"/>
    <s v="PEKALONGAN"/>
    <s v="TEGAL"/>
    <s v="TEG"/>
    <s v="REG"/>
    <s v="AO"/>
    <x v="0"/>
    <s v="1P INET"/>
    <s v="98 | OSS - CANCEL COMPLETE"/>
    <s v="RBS-Regional 3"/>
    <d v="2026-08-12T09:38:57"/>
    <d v="2026-08-13T15:43:49"/>
    <n v="69363906"/>
    <m/>
    <n v="142212126715"/>
    <s v="SPBU KS TUBUN 44.52115"/>
    <s v="ODP-TEG-FT/011 FT/D05/011.01"/>
    <s v="WO061558646"/>
    <m/>
    <m/>
    <m/>
    <n v="109.1326159"/>
    <n v="-6.8847354000000003"/>
    <s v="MD|MYDB-20260811265025|DN00001/MN00347|SPBU KS TUBUN 44.52115|085314391749"/>
    <s v="MYDIGIBIZPARTNER"/>
    <m/>
    <m/>
    <m/>
    <m/>
    <m/>
    <m/>
    <m/>
    <m/>
    <s v="Management Janji"/>
    <s v="2026-08-13 08:00:00 | Nama PIC : Bp Maiko No HP : 085314391749 No Alt : - M Janji :  13 Agustus 2026 Jam Pasang : Pagi / Siang Note : hubungi pelanggan jika ingin kelokasi"/>
    <s v="FCC"/>
    <d v="2026-12-08T09:40:31"/>
    <d v="2026-08-13T08:00:00"/>
    <s v="Kendala Pelanggan"/>
    <s v="CANCEL"/>
    <s v="TEG"/>
    <s v="NO ADDON"/>
    <m/>
    <s v="Cancel Completed"/>
    <s v="HSI Bisnis Promo HUT Telkom PSB 70% - 200 Mbps"/>
    <s v="INDIBIZ"/>
    <m/>
    <m/>
    <d v="2026-08-13T08:00:00"/>
    <s v="2026-08-13 08:00:00 | Nama PIC : Bp Maiko No HP : 085314391749 No Alt : - M Janji :  13 Agustus 2026 Jam Pasang : Pagi / Siang Note : hubungi pelanggan jika ingin kelokasi"/>
    <m/>
    <m/>
    <m/>
    <e v="#NUM!"/>
    <e v="#NUM!"/>
    <x v="1"/>
  </r>
  <r>
    <n v="138"/>
    <n v="1002512885"/>
    <n v="3"/>
    <x v="3"/>
    <n v="4"/>
    <s v="YOGYAKARTA"/>
    <s v="SLEMAN"/>
    <s v="SMN"/>
    <s v="REG"/>
    <s v="AO"/>
    <x v="0"/>
    <m/>
    <s v="MYDITA - GAGAL SEND CARING UNSC"/>
    <s v="RBS-Regional 3"/>
    <d v="2026-08-06T15:25:36"/>
    <d v="2026-08-07T10:10:10"/>
    <n v="69360148"/>
    <m/>
    <n v="146133131946"/>
    <s v="Jaringan Multimedia Indonesia"/>
    <s v="ODP-SMN-FAS/070"/>
    <s v="WO061109997"/>
    <m/>
    <m/>
    <m/>
    <n v="110.317965311724"/>
    <n v="-7.6703035543060398"/>
    <s v="AMRBS/403103/ANISA DWIARYANI/R3/YOGYAKARTA/PSB HSI BISNIS BASIC 1S 50 MBPS PROMO HUT TELKOM 1:2/Jaringan Multimedia Indonesia/081229749275 081804098210/johanfirdi@gmail.com"/>
    <s v="Amex"/>
    <m/>
    <m/>
    <m/>
    <m/>
    <m/>
    <m/>
    <m/>
    <m/>
    <s v="Management Janji"/>
    <s v="2026-08-08 08:00:00|Nama PIC : IBU USMA No HP : 081229749275 Alt :  M Janji : (SABTU/8/AGUSTUS/2026) jam Pasang : 09:00 Note : hubungi pelanggan jika ingin kelokasi|40961370|MYDITA"/>
    <s v="FCC"/>
    <d v="2026-06-08T15:40:04"/>
    <d v="2026-08-08T00:00:00"/>
    <m/>
    <m/>
    <s v="SMN"/>
    <s v="NO ADDON"/>
    <m/>
    <s v="MYDITA - GAGAL SEND CARING UNSC"/>
    <s v="- 11_11446;Biaya PSB HSI EBIS Tunai di Depan ~ 11[150000]  - SP_NOSS;SP_NOSS ~ Internet NOSS Multispeed Network[0]  - SP_NOSS;SP_NOSS ~ Internet NOSS Multispeed Network[0]  - E25061;E25061 ~ ES25 - Paket HSI Basic (HSIEF) Khusus Winback 2.0[0]  - E25061~n"/>
    <s v="INDIBIZ"/>
    <m/>
    <m/>
    <d v="2026-08-08T08:00:00"/>
    <s v="2026-08-08 08:00:00|Nama PIC : IBU USMA No HP : 081229749275 Alt :  M Janji : (SABTU/8/AGUSTUS/2026) jam Pasang : 09:00 Note : hubungi pelanggan jika ingin kelokasi|40961370|MYDITA"/>
    <m/>
    <m/>
    <m/>
    <e v="#NUM!"/>
    <e v="#NUM!"/>
    <x v="1"/>
  </r>
  <r>
    <n v="139"/>
    <n v="1002528684"/>
    <n v="3"/>
    <x v="2"/>
    <n v="5"/>
    <s v="MALANG"/>
    <s v="KEPANJEN"/>
    <s v="PGK"/>
    <s v="REG"/>
    <s v="AO"/>
    <x v="0"/>
    <s v="1P INET"/>
    <s v="Completed (PS)"/>
    <s v="RBS-Regional 3"/>
    <d v="2026-08-15T16:22:56"/>
    <d v="2026-08-16T20:49:10"/>
    <n v="69367131"/>
    <m/>
    <n v="152722205142"/>
    <s v="WARKOP 5758"/>
    <s v="ODP-PGK-FB/14 FB/D02/14.01"/>
    <s v="WO061835391"/>
    <m/>
    <m/>
    <m/>
    <n v="112.526570968329"/>
    <n v="-8.23094024280093"/>
    <s v="MD|MYDB-20260815265581|SC20017/MC20200|WARKOP 5758|6282330743067"/>
    <s v="MYDIGIBIZPARTNER"/>
    <m/>
    <m/>
    <m/>
    <m/>
    <m/>
    <m/>
    <m/>
    <m/>
    <s v="Management Janji"/>
    <s v="2026-08-16 13:00:00 | Waktu pemasangan : 16 agustus 2026 Jam pemasangan : 08.00 - 12.00 Info Tambahan : Hubungi pelanggan dulu sebelum ke lokasi terimakasih "/>
    <s v="FCC"/>
    <s v="15-08-2026 16:25:44"/>
    <d v="2026-08-16T13:00:00"/>
    <m/>
    <s v="PS"/>
    <s v="PGK"/>
    <s v="NO ADDON"/>
    <n v="20260816"/>
    <s v="Completed"/>
    <s v="HSI Bisnis Promo HUT Telkom PSB 70% - 300 Mbps"/>
    <s v="INDIBIZ"/>
    <m/>
    <m/>
    <d v="2026-08-16T13:00:00"/>
    <s v="2026-08-16 13:00:00 | Waktu pemasangan : 16 agustus 2026 Jam pemasangan : 08.00 - 12.00 Info Tambahan : Hubungi pelanggan dulu sebelum ke lokasi terimakasih "/>
    <n v="2026"/>
    <n v="8"/>
    <n v="16"/>
    <d v="2026-08-16T00:00:00"/>
    <n v="-0.54166666666424135"/>
    <x v="0"/>
  </r>
  <r>
    <n v="140"/>
    <n v="1002518995"/>
    <n v="3"/>
    <x v="4"/>
    <n v="4"/>
    <s v="PEKALONGAN"/>
    <s v="PEMALANG"/>
    <s v="RDD"/>
    <s v="REG"/>
    <s v="AO"/>
    <x v="0"/>
    <m/>
    <s v="Completed (PS)"/>
    <s v="RBS-Regional 3"/>
    <d v="2026-08-11T09:28:43"/>
    <d v="2026-08-13T16:29:16"/>
    <n v="69362928"/>
    <m/>
    <n v="142213107383"/>
    <s v="CV TRI PUTRA GEMILANG"/>
    <s v="ODP-RDD-FA/054"/>
    <s v="WO061479151"/>
    <m/>
    <m/>
    <m/>
    <n v="109.2459363"/>
    <n v="-7.1159718999999999"/>
    <s v="AMRBS;950393;REG3;INDRI;082121745712;HSI 100MB;PIC 08122551922;Spbu4452316@gmail.com"/>
    <s v="Account Manager"/>
    <m/>
    <m/>
    <m/>
    <m/>
    <m/>
    <m/>
    <m/>
    <m/>
    <s v="Management Janji"/>
    <s v="2026-08-12 08:00:00|Nama Pic : bp basyirun No Hp Pic : 08122551922 No alt : - Jam Pemasangan : pagi  Tanggal Pemasangan : 12 Agustus 2026|40951375|MYDITA"/>
    <s v="FCC"/>
    <d v="2026-11-08T09:40:16"/>
    <d v="2026-08-12T08:00:00"/>
    <m/>
    <s v="PS"/>
    <s v="RDD"/>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2T08:00:00"/>
    <s v="2026-08-12 08:00:00|Nama Pic : bp basyirun No Hp Pic : 08122551922 No alt : - Jam Pemasangan : pagi  Tanggal Pemasangan : 12 Agustus 2026|40951375|MYDITA"/>
    <n v="2026"/>
    <n v="8"/>
    <n v="13"/>
    <d v="2026-08-13T00:00:00"/>
    <n v="0.66666666666424135"/>
    <x v="0"/>
  </r>
  <r>
    <n v="141"/>
    <n v="1002525463"/>
    <n v="3"/>
    <x v="1"/>
    <n v="5"/>
    <s v="SBY SELATAN"/>
    <s v="MANYAR"/>
    <s v="MYR"/>
    <s v="REG"/>
    <s v="AO"/>
    <x v="0"/>
    <m/>
    <s v="Completed (PS)"/>
    <s v="RBS-Regional 3"/>
    <d v="2026-08-14T08:33:41"/>
    <d v="2026-08-14T13:02:23"/>
    <n v="69361781"/>
    <m/>
    <n v="152303244023"/>
    <s v="PT ROYAL TATA VISINDO"/>
    <s v="ODP-MYR-FJV/05"/>
    <s v="WO061718351"/>
    <m/>
    <m/>
    <m/>
    <n v="112.78255263"/>
    <n v="-7.2667680749999999"/>
    <s v="MD|MYDB-20260807264677|DN00001/MN02094|PT ROYAL TATA VISINDO|081132018899"/>
    <s v="MYDIGIBIZPARTNER"/>
    <m/>
    <m/>
    <m/>
    <m/>
    <m/>
    <m/>
    <m/>
    <m/>
    <s v="Management Janji"/>
    <s v="2026-08-12 15:00:00 | Nama PIC:  bu novia  No HP: 085738296680  Alt:  Tanggal: 12/8/2026  Jam Pasang: Sore  Note: Hubungi sebelum ke lokasi, terimakasih."/>
    <s v="FCC"/>
    <s v="14-08-2026 08:39:59"/>
    <m/>
    <m/>
    <s v="PS"/>
    <s v="MYR"/>
    <s v="NO ADDON"/>
    <n v="20260814"/>
    <s v="Completed"/>
    <s v="- 11_11446;Biaya PSB HSI EBIS Tunai di Depan ~ 11[150000]  - E23015;E23015 ~ ES23 - Perangkat ONT[0]  - E23015~null~44292;E23015||11||Abodemen 0[0]  - E23015~null~E23015_SWONTPREM;SWONTPREM ~ Biaya Sewa ONT Premium ~ E23015[50000]  - E25060;E25060 ~ ES25 "/>
    <s v="INDIBIZ"/>
    <m/>
    <m/>
    <d v="2026-08-14T07:00:00"/>
    <s v="2026-08-12 15:00:00 | Nama PIC:  bu novia  No HP: 085738296680  Alt:  Tanggal: 12/8/2026  Jam Pasang: Sore  Note: Hubungi sebelum ke lokasi, terimakasih."/>
    <n v="2026"/>
    <n v="8"/>
    <n v="14"/>
    <d v="2026-08-14T00:00:00"/>
    <n v="-0.29166666666424135"/>
    <x v="0"/>
  </r>
  <r>
    <n v="142"/>
    <n v="1002518669"/>
    <n v="3"/>
    <x v="0"/>
    <n v="5"/>
    <s v="MATARAM"/>
    <s v="SUMBAWA"/>
    <s v="ALA"/>
    <s v="REG"/>
    <s v="AO"/>
    <x v="0"/>
    <s v="1P INET"/>
    <s v="7 | OSS - PROVISIONING ISSUED"/>
    <s v="RBS-Regional 3"/>
    <d v="2026-08-10T18:11:56"/>
    <d v="2026-08-11T15:32:08"/>
    <n v="69362785"/>
    <m/>
    <n v="172607203818"/>
    <s v="LEVIUS CLUB"/>
    <s v="ODP-ALA-FAC/53 FAC/D04/53.01"/>
    <s v="WO061442495"/>
    <m/>
    <m/>
    <m/>
    <n v="116.92054552424101"/>
    <n v="-8.5259622878868502"/>
    <s v="|MN02367|MYIA-030800009794/POI/BAHTIARIADI/082340845961/leviusclub@gmail.com"/>
    <s v="MYIB_ASSISTANT"/>
    <m/>
    <m/>
    <m/>
    <m/>
    <m/>
    <m/>
    <m/>
    <m/>
    <s v="Management Janji"/>
    <s v="2026-08-11 15:00:00 | Jam pemasangan : 12.00 Info Tambahan : Hubungi pelanggan dulu sebelum ke lokasi terimakasih "/>
    <s v="FCC"/>
    <d v="2026-10-08T18:39:50"/>
    <d v="2026-08-11T15:00:00"/>
    <m/>
    <s v="PI"/>
    <s v="ALA"/>
    <s v="NO ADDON"/>
    <m/>
    <s v="Provisioning Issued"/>
    <s v="HSI Bisnis Promo HUT Telkom PSB 70% - 75 Mbps"/>
    <s v="INDIBIZ"/>
    <m/>
    <m/>
    <d v="2026-08-11T15:00:00"/>
    <s v="2026-08-11 15:00:00 | Jam pemasangan : 12.00 Info Tambahan : Hubungi pelanggan dulu sebelum ke lokasi terimakasih "/>
    <m/>
    <m/>
    <m/>
    <e v="#NUM!"/>
    <e v="#NUM!"/>
    <x v="1"/>
  </r>
  <r>
    <n v="143"/>
    <n v="1002511138"/>
    <n v="3"/>
    <x v="2"/>
    <n v="5"/>
    <s v="KEDIRI"/>
    <s v="KEDIRI"/>
    <s v="PAE"/>
    <s v="DGS"/>
    <s v="AO"/>
    <x v="0"/>
    <m/>
    <s v="Completed (PS)"/>
    <s v="DGS-B2B TREG"/>
    <d v="2026-08-05T16:13:27"/>
    <d v="2026-08-05T18:40:01"/>
    <n v="69359382"/>
    <m/>
    <n v="152639219476"/>
    <s v="KANTOR KEMENTERIAN HAJI DAN UMRAHÃ‚Â Kab Kediri"/>
    <s v="ODP-PAE-FAH/15"/>
    <s v="WO061009633"/>
    <m/>
    <m/>
    <m/>
    <n v="112.18276400000001"/>
    <n v="-7.763852"/>
    <s v="DGS HSI | Renny Agung Lestariani | 800034| TREG 3|KANTOR KEMENTERIAN HAJI DAN UMRAH Kab Kediri|SALMA| 082293414145| PSB 100Mbps"/>
    <s v="Sales Profesional"/>
    <m/>
    <m/>
    <m/>
    <m/>
    <m/>
    <m/>
    <m/>
    <m/>
    <s v="Management Janji"/>
    <s v="PSB"/>
    <s v="FCC"/>
    <d v="2026-05-08T16:25:31"/>
    <m/>
    <m/>
    <s v="PS"/>
    <s v="PAE"/>
    <s v="NO ADDON"/>
    <n v="20260805"/>
    <s v="Completed"/>
    <s v="- E23015;E23015 ~ ES23 - Perangkat ONT[0]  - E23015~null~44292;E23015||11||Abodemen 0[0]  - E23015~null~E23015_SWONTPREM;SWONTPREM ~ Biaya Sewa ONT Premium ~ E23015[50000]  - E23014;E23014 ~ ES23 ~ Paket Indibiz 1S Internet[0]  - E23014~null~44282;E23014|"/>
    <s v="INDIBIZ"/>
    <m/>
    <m/>
    <d v="2026-08-05T12:00:00"/>
    <s v="PSB"/>
    <n v="2026"/>
    <n v="8"/>
    <n v="5"/>
    <d v="2026-08-05T00:00:00"/>
    <n v="-0.5"/>
    <x v="0"/>
  </r>
  <r>
    <n v="144"/>
    <n v="1002522283"/>
    <n v="3"/>
    <x v="6"/>
    <n v="5"/>
    <s v="SIDOARJO"/>
    <s v="INNER - JATIM TIMUR"/>
    <s v="TUN"/>
    <s v="REG"/>
    <s v="AO"/>
    <x v="0"/>
    <m/>
    <s v="Completed (PS)"/>
    <s v="RBS-Regional 3"/>
    <d v="2026-08-12T13:58:11"/>
    <d v="2026-08-13T20:22:01"/>
    <n v="69364311"/>
    <m/>
    <n v="152327226355"/>
    <s v="WARKOP KABE KABEAN"/>
    <s v="ODP-TUN-FF/27"/>
    <s v="WO061606942"/>
    <m/>
    <m/>
    <m/>
    <n v="112.6849138"/>
    <n v="-7.4980858000000001"/>
    <s v="|MN02580|/WARKOP KABE KABEAN/WINBACK 2.0 HSI B2B (1:1) 50MBPS 355RB PSB DISC 70%//mus023719@gmail.com/MUSTAKIM/85385229744"/>
    <s v="Sales Force DBS"/>
    <m/>
    <m/>
    <m/>
    <m/>
    <m/>
    <m/>
    <m/>
    <m/>
    <s v="Management Janji"/>
    <s v="2026-08-13 13:00:00|Nama Pic : bp MUSTAKIM No Hp Pic : 085385229744 No alt : - Jam Pemasangan : siang  Tanggal Pemasangan : 13 Agustus 2026|40951375|MYDITA"/>
    <s v="FCC"/>
    <d v="2026-12-08T14:10:11"/>
    <d v="2026-08-13T13:00:00"/>
    <m/>
    <s v="PS"/>
    <s v="TUN"/>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bp MUSTAKIM No Hp Pic : 085385229744 No alt : - Jam Pemasangan : siang  Tanggal Pemasangan : 13 Agustus 2026|40951375|MYDITA"/>
    <n v="2026"/>
    <n v="8"/>
    <n v="13"/>
    <d v="2026-08-13T00:00:00"/>
    <n v="-0.54166666666424135"/>
    <x v="0"/>
  </r>
  <r>
    <n v="145"/>
    <n v="1002521149"/>
    <n v="3"/>
    <x v="0"/>
    <n v="5"/>
    <s v="KUPANG"/>
    <s v="ENDE"/>
    <s v="END"/>
    <s v="REG"/>
    <s v="AO"/>
    <x v="0"/>
    <s v="1P INET"/>
    <s v="Completed (PS)"/>
    <s v="RBS-Regional 3"/>
    <d v="2026-08-12T07:34:56"/>
    <d v="2026-08-14T20:02:46"/>
    <n v="69363781"/>
    <m/>
    <n v="172506789007"/>
    <s v="SMK YOS SUDARSO"/>
    <s v="ODP-END-FK/26 FK/D07/26.01"/>
    <s v="WO061548101"/>
    <m/>
    <m/>
    <m/>
    <n v="121.65509489999999"/>
    <n v="-8.8352108000000005"/>
    <s v="|MC40142|MYIA-097930461820/POI/Oskar Handrianus Ladja Neto/085337059120/arisladja@gmail.com"/>
    <s v="MYIB_ASSISTANT"/>
    <m/>
    <m/>
    <m/>
    <m/>
    <m/>
    <m/>
    <m/>
    <m/>
    <s v="Management Janji"/>
    <s v="2026-08-19 08:00:00 | M Janji : (13 AGUSTUS 2026) jam Pasang : pagi  Note : hubungi pelanggan jika ingin kelokasi"/>
    <s v="FCC"/>
    <d v="2026-12-08T07:39:44"/>
    <d v="2026-08-19T08:00:00"/>
    <m/>
    <s v="PS"/>
    <s v="END"/>
    <s v="NO ADDON"/>
    <n v="20260814"/>
    <s v="Completed"/>
    <s v="HSI Bisnis Promo HUT Telkom PSB 70% - 100 Mbps Dual Band"/>
    <s v="INDIBIZ"/>
    <m/>
    <m/>
    <d v="2026-08-19T08:00:00"/>
    <s v="2026-08-19 08:00:00 | M Janji : (13 AGUSTUS 2026) jam Pasang : pagi  Note : hubungi pelanggan jika ingin kelokasi"/>
    <n v="2026"/>
    <n v="8"/>
    <n v="14"/>
    <d v="2026-08-14T00:00:00"/>
    <n v="-5.3333333333357587"/>
    <x v="0"/>
  </r>
  <r>
    <n v="146"/>
    <n v="1002526833"/>
    <n v="3"/>
    <x v="3"/>
    <n v="4"/>
    <s v="PURWOKERTO"/>
    <s v="PURWOKERTO"/>
    <s v="PWT"/>
    <s v="DPS"/>
    <s v="AO"/>
    <x v="0"/>
    <m/>
    <s v="Completed (PS)"/>
    <s v="DPS-Private Conglomeration"/>
    <d v="2026-08-14T15:10:25"/>
    <d v="2026-08-14T17:16:37"/>
    <n v="69362096"/>
    <m/>
    <n v="146303609303"/>
    <s v="PT. Global Jet Express - Kejawar Arcawinangun"/>
    <s v="ODP-PWT-FH/071"/>
    <s v="WO061760971"/>
    <m/>
    <m/>
    <m/>
    <n v="109.261212791378"/>
    <n v="-7.4198967722375802"/>
    <s v="DES HSI | RIZKY ANDAWASATYA | 916315 | TREG3 | PT. Global Jet Express - Kejawar Arcawinangun Purwokerto | 089510570220"/>
    <s v="Account Manager"/>
    <m/>
    <m/>
    <m/>
    <m/>
    <m/>
    <m/>
    <m/>
    <m/>
    <s v="Management Janji"/>
    <s v="PT. Global Jet Express - Kejawar Arcawinangun Purwokerto  Jl. Martadireja II No.3, Kejawar, Arcawinangun, Kec. Purwokerto Tim., Kab Banyumas, Jawa Tengah  "/>
    <s v="FCC"/>
    <s v="14-08-2026 15:25:22"/>
    <m/>
    <m/>
    <s v="PS"/>
    <s v="PWT"/>
    <s v="NO ADDON"/>
    <n v="20260814"/>
    <s v="Completed"/>
    <s v="- 11_11450;Biaya PSB Reguler HSI EBIS ~ 11[150000]  - E23015;E23015 ~ ES23 - Perangkat ONT[0]  - E23015~null~44292;E23015||11||Abodemen 0[0]  - E23015~null~E23015_SWONTPREM;SWONTPREM ~ Biaya Sewa ONT Premium ~ E23015[50000]  - E23046;E23046 ~ ES23 - Paket"/>
    <s v="INDIBIZ"/>
    <m/>
    <m/>
    <d v="1970-01-01T07:00:00"/>
    <s v="PT. Global Jet Express - Kejawar Arcawinangun Purwokerto  Jl. Martadireja II No.3, Kejawar, Arcawinangun, Kec. Purwokerto Tim., Kab Banyumas, Jawa Tengah  "/>
    <n v="2026"/>
    <n v="8"/>
    <n v="14"/>
    <d v="2026-08-14T00:00:00"/>
    <n v="20678.708333333332"/>
    <x v="2"/>
  </r>
  <r>
    <n v="147"/>
    <n v="1002509460"/>
    <n v="3"/>
    <x v="4"/>
    <n v="4"/>
    <s v="SEMARANG"/>
    <s v="UNGARAN"/>
    <s v="UNR"/>
    <s v="REG"/>
    <s v="AO"/>
    <x v="0"/>
    <s v="1P INET"/>
    <s v="Completed (PS)"/>
    <s v="RBS-Regional 3"/>
    <d v="2026-08-04T19:10:56"/>
    <d v="2026-08-05T21:45:16"/>
    <n v="69358690"/>
    <m/>
    <n v="146425112622"/>
    <s v="MI Al Islam Mangunsari 02"/>
    <s v="ODP-UNR-FAN/019 FAN/D03/019.01"/>
    <s v="WO060932980"/>
    <m/>
    <m/>
    <m/>
    <n v="110.3876276"/>
    <n v="-7.0790470999999897"/>
    <s v="|MN00426|MYIA-056774899841/POI/Kristiadi Setiawan/08973437175/mimuntal02@gmail.com"/>
    <s v="MYIB_ASSISTANT"/>
    <m/>
    <m/>
    <m/>
    <m/>
    <m/>
    <m/>
    <m/>
    <m/>
    <s v="Management Janji"/>
    <s v="2026-08-06 08:00:00 | Nama Pic : bp wawan  No Hp Pic : 08973437175 No alt : - Jam Pemasangan : pagi  Tanggal Pemasangan : 6 Agustus 2026"/>
    <s v="FCC"/>
    <d v="2026-04-08T19:25:12"/>
    <d v="2026-08-06T08:00:00"/>
    <m/>
    <s v="PS"/>
    <s v="UNR"/>
    <s v="NO ADDON"/>
    <n v="20260805"/>
    <s v="Completed"/>
    <s v="HSI Bisnis Basic Promo HUT Telkom PSB 70% - 50 Mbps"/>
    <s v="INDIBIZ"/>
    <m/>
    <m/>
    <d v="2026-08-06T08:00:00"/>
    <s v="2026-08-06 08:00:00 | Nama Pic : bp wawan  No Hp Pic : 08973437175 No alt : - Jam Pemasangan : pagi  Tanggal Pemasangan : 6 Agustus 2026"/>
    <n v="2026"/>
    <n v="8"/>
    <n v="5"/>
    <d v="2026-08-05T00:00:00"/>
    <n v="-1.3333333333357587"/>
    <x v="0"/>
  </r>
  <r>
    <n v="148"/>
    <n v="1002509424"/>
    <n v="3"/>
    <x v="7"/>
    <n v="4"/>
    <s v="KUDUS"/>
    <s v="JEPARA"/>
    <s v="PEC"/>
    <s v="REG"/>
    <s v="AO"/>
    <x v="0"/>
    <s v="1P INET"/>
    <s v="Completed (PS)"/>
    <s v="RBS-Regional 3"/>
    <d v="2026-08-04T18:25:57"/>
    <d v="2026-08-06T12:16:30"/>
    <n v="69358660"/>
    <m/>
    <n v="146593115481"/>
    <s v="SPBU 4459414"/>
    <s v="ODP-PEC-FC/19 FC/D02/01.19"/>
    <s v="WO060930437"/>
    <m/>
    <m/>
    <m/>
    <n v="110.703463"/>
    <n v="-6.6896870000000002"/>
    <s v="|MC60142|MYIA-019865629024/POI/DERA BAHTIAR WIDIYANTO /08562685148/spbu_modern@yahoo.com"/>
    <s v="MYIB_ASSISTANT"/>
    <m/>
    <m/>
    <m/>
    <m/>
    <m/>
    <m/>
    <m/>
    <m/>
    <s v="Management Janji"/>
    <s v="2026-08-05 15:00:00 |  M Janji : (5 AGUSTUS 2026) jam Pasang : siang Note : hubungi pelanggan jika ingin kelokasi"/>
    <s v="FCC"/>
    <d v="2026-04-08T18:39:51"/>
    <d v="2026-08-05T15:00:00"/>
    <m/>
    <s v="PS"/>
    <s v="PEC"/>
    <s v="NO ADDON"/>
    <n v="20260806"/>
    <s v="Completed"/>
    <s v="HSI Bisnis Basic Promo HUT Telkom PSB 70% - 100 Mbps Dual Band"/>
    <s v="INDIBIZ"/>
    <m/>
    <m/>
    <d v="2026-08-05T15:00:00"/>
    <s v="2026-08-05 15:00:00 |  M Janji : (5 AGUSTUS 2026) jam Pasang : siang Note : hubungi pelanggan jika ingin kelokasi"/>
    <n v="2026"/>
    <n v="8"/>
    <n v="6"/>
    <d v="2026-08-06T00:00:00"/>
    <n v="0.375"/>
    <x v="0"/>
  </r>
  <r>
    <n v="149"/>
    <n v="1002510860"/>
    <n v="3"/>
    <x v="7"/>
    <n v="4"/>
    <s v="SOLO"/>
    <s v="INNER - SOLO JATENG TIMUR"/>
    <s v="SLO"/>
    <s v="REG"/>
    <s v="AO"/>
    <x v="0"/>
    <s v="2P INET + VOICE"/>
    <s v="Completed (PS)"/>
    <s v="RBS-Regional 3"/>
    <d v="2026-08-05T14:40:57"/>
    <d v="2026-08-06T13:27:48"/>
    <n v="69359284"/>
    <n v="2716007656"/>
    <n v="146527605614"/>
    <s v="PT CITRA WARNA ABADI"/>
    <s v="ODP-SLO-FA/077 FA/D08/077.01"/>
    <s v="WO060995758"/>
    <m/>
    <m/>
    <m/>
    <n v="110.81706620862001"/>
    <n v="-7.6264647892558601"/>
    <s v="|MN01857|MYIA-051309612257/POI/Nurul Hidayah/085725616916/maintenance@weldon.co.id"/>
    <s v="MYIB_ASSISTANT"/>
    <m/>
    <m/>
    <m/>
    <m/>
    <m/>
    <m/>
    <m/>
    <m/>
    <s v="Management Janji"/>
    <s v="2026-08-06 13:00:00 | M Janji : (06/08/2026) jam Pasang : 09:00 Note : hubungi pelanggan jika ingin kelokasi"/>
    <s v="FCC"/>
    <d v="2026-05-08T14:54:47"/>
    <d v="2026-08-06T13:00:00"/>
    <m/>
    <s v="PS"/>
    <s v="SLO"/>
    <s v="NO ADDON"/>
    <n v="20260806"/>
    <s v="Completed"/>
    <s v="HSI Bisnis Basic Bundling Phone PSB 70% - Free 800 Menit - 50 Mbps"/>
    <s v="INDIBIZ"/>
    <m/>
    <m/>
    <d v="2026-08-06T13:00:00"/>
    <s v="2026-08-06 13:00:00 | M Janji : (06/08/2026) jam Pasang : 09:00 Note : hubungi pelanggan jika ingin kelokasi"/>
    <n v="2026"/>
    <n v="8"/>
    <n v="6"/>
    <d v="2026-08-06T00:00:00"/>
    <n v="-0.54166666666424135"/>
    <x v="0"/>
  </r>
  <r>
    <n v="150"/>
    <n v="1002512688"/>
    <n v="3"/>
    <x v="2"/>
    <n v="5"/>
    <s v="KEDIRI"/>
    <s v="TULUNGAGUNG"/>
    <s v="TUL"/>
    <s v="REG"/>
    <s v="AO"/>
    <x v="0"/>
    <s v="1P INET"/>
    <s v="Completed (PS)"/>
    <s v="RBS-Regional 3"/>
    <d v="2026-08-06T14:31:56"/>
    <d v="2026-08-07T13:06:32"/>
    <n v="69360066"/>
    <m/>
    <n v="152606246389"/>
    <s v="PT. MUGI GANGSAR LESTARI ( SPBU PLOSOKANDANG )"/>
    <s v="ODP-TUL-FF/21 FF/D02/21.01"/>
    <s v="WO061085738"/>
    <m/>
    <m/>
    <m/>
    <n v="111.931556452644"/>
    <n v="-8.0796325447702806"/>
    <s v="|MN00418|MYIA-055829676440/POI/EKO SUTRIONO/081252302634/mugigangsarlestari@gmail.com"/>
    <s v="MYIB_ASSISTANT"/>
    <m/>
    <m/>
    <m/>
    <m/>
    <m/>
    <m/>
    <m/>
    <m/>
    <s v="Management Janji"/>
    <s v="2026-08-07 13:00:00 | Nama PIC : bapak eko No HP : 085648989216 Alt :  M Janji : (JUMAT/7/AGUSTUS/2026) jam Pasang : 09:00 Note : hubungi pelanggan jika ingin kelokasi"/>
    <s v="FCC"/>
    <d v="2026-06-08T14:40:01"/>
    <d v="2026-08-07T13:00:00"/>
    <m/>
    <s v="PS"/>
    <s v="TUL"/>
    <s v="NO ADDON"/>
    <n v="20260807"/>
    <s v="Completed"/>
    <s v="HSI Bisnis Promo HUT Telkom PSB 70% - 50 Mbps"/>
    <s v="INDIBIZ"/>
    <m/>
    <m/>
    <d v="2026-08-07T13:00:00"/>
    <s v="2026-08-07 13:00:00 | Nama PIC : bapak eko No HP : 085648989216 Alt :  M Janji : (JUMAT/7/AGUSTUS/2026) jam Pasang : 09:00 Note : hubungi pelanggan jika ingin kelokasi"/>
    <n v="2026"/>
    <n v="8"/>
    <n v="7"/>
    <d v="2026-08-07T00:00:00"/>
    <n v="-0.54166666666424135"/>
    <x v="0"/>
  </r>
  <r>
    <n v="151"/>
    <n v="1002519142"/>
    <n v="3"/>
    <x v="6"/>
    <n v="5"/>
    <s v="SIDOARJO"/>
    <s v="INNER - JATIM TIMUR"/>
    <s v="SPJ"/>
    <s v="REG"/>
    <s v="AO"/>
    <x v="0"/>
    <m/>
    <s v="Completed (PS)"/>
    <s v="RBS-Regional 3"/>
    <d v="2026-08-11T09:59:30"/>
    <d v="2026-08-11T14:53:22"/>
    <n v="69360620"/>
    <m/>
    <n v="152332252843"/>
    <s v="PT SEJATI MANDIRI MULTI RAJUT"/>
    <s v="ODP-SPJ-FC/33"/>
    <s v="WO061470409"/>
    <m/>
    <m/>
    <m/>
    <n v="112.66597"/>
    <n v="-7.3647999999999998"/>
    <s v="MD|MYID-4042608060007|RBIZindibiz|PT. SEJATI MANDIRI MULTI RAJUT |085648012582"/>
    <m/>
    <m/>
    <m/>
    <m/>
    <m/>
    <m/>
    <m/>
    <m/>
    <m/>
    <s v="Management Janji"/>
    <s v="2026-08-08 08:00:00 | Tanggal pemasangan: 6/08/2026  Jam pemasangan : pagi / siang  Info Tambahan : Hubungi pelanggan dulu sebelum ke lokasi.  terima kasih"/>
    <s v="FCC"/>
    <d v="2026-11-08T10:10:31"/>
    <m/>
    <m/>
    <s v="PS"/>
    <s v="SPJ"/>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08 08:00:00 | Tanggal pemasangan: 6/08/2026  Jam pemasangan : pagi / siang  Info Tambahan : Hubungi pelanggan dulu sebelum ke lokasi.  terima kasih"/>
    <n v="2026"/>
    <n v="8"/>
    <n v="11"/>
    <d v="2026-08-11T00:00:00"/>
    <n v="-0.29166666666424135"/>
    <x v="0"/>
  </r>
  <r>
    <n v="152"/>
    <n v="1002524081"/>
    <n v="3"/>
    <x v="1"/>
    <n v="5"/>
    <s v="SBY SELATAN"/>
    <s v="MANYAR"/>
    <s v="JGR"/>
    <s v="REG"/>
    <s v="AO"/>
    <x v="0"/>
    <s v="1P INET"/>
    <s v="Completed (PS)"/>
    <s v="RBS-Regional 3"/>
    <d v="2026-08-13T12:22:56"/>
    <d v="2026-08-14T12:28:15"/>
    <n v="69365043"/>
    <m/>
    <n v="152310255738"/>
    <s v="PT RAMEN MASTER INDONESIA"/>
    <s v="ODP-RKT-FFV/11"/>
    <s v="WO061660192"/>
    <m/>
    <m/>
    <m/>
    <n v="112.78067406266899"/>
    <n v="-7.3178209122475399"/>
    <s v="MD|MYDB-20260813265200|DN00001/MN00519|PT RAMEN MASTER INDONESIA|6281217207780"/>
    <s v="MYDIGIBIZPARTNER"/>
    <m/>
    <m/>
    <m/>
    <m/>
    <m/>
    <m/>
    <m/>
    <m/>
    <s v="Management Janji"/>
    <s v="2026-08-14 13:00:00 | M Janji : (Jumat/14/Agustus/2026) jam Pasang : 09:00 Note : hubungi pelanggan jika ingin kelokasi"/>
    <s v="FCC"/>
    <s v="13-08-2026 12:25:00"/>
    <d v="2026-08-14T13:00:00"/>
    <m/>
    <s v="PS"/>
    <s v="JGR"/>
    <s v="NO ADDON"/>
    <n v="20260814"/>
    <s v="Completed"/>
    <s v="HSI Bisnis Basic Promo HUT Telkom PSB 70% - 50 Mbps"/>
    <s v="INDIBIZ"/>
    <m/>
    <m/>
    <d v="2026-08-14T13:00:00"/>
    <s v="2026-08-14 13:00:00 | M Janji : (Jumat/14/Agustus/2026) jam Pasang : 09:00 Note : hubungi pelanggan jika ingin kelokasi"/>
    <n v="2026"/>
    <n v="8"/>
    <n v="14"/>
    <d v="2026-08-14T00:00:00"/>
    <n v="-0.54166666666424135"/>
    <x v="0"/>
  </r>
  <r>
    <n v="153"/>
    <n v="1002512181"/>
    <n v="3"/>
    <x v="6"/>
    <n v="5"/>
    <s v="JEMBER"/>
    <s v="BONDOWOSO"/>
    <s v="BOW"/>
    <s v="REG"/>
    <s v="AO"/>
    <x v="0"/>
    <s v="1P INET"/>
    <s v="Completed (PS)"/>
    <s v="RBS-Regional 3"/>
    <d v="2026-08-06T11:56:56"/>
    <d v="2026-08-08T17:44:19"/>
    <n v="69359861"/>
    <m/>
    <n v="152507225601"/>
    <s v="MTS MIFTAHUL ULUM"/>
    <s v="ODP-BOW-FAK/01 FAK/D01/01.01"/>
    <s v="WO061063591"/>
    <m/>
    <m/>
    <m/>
    <n v="113.93269100000001"/>
    <n v="-7.939152"/>
    <s v="|MN00239|MYIA-067086169779/POI/TAUFIK ABDURAHMAN/+6285232669699/mts.miftahululumkerang.id@gmail.com"/>
    <s v="MYIB_ASSISTANT"/>
    <m/>
    <m/>
    <m/>
    <m/>
    <m/>
    <m/>
    <m/>
    <m/>
    <s v="Management Janji"/>
    <s v="2026-08-08 08:00:00 | Tanggal pemasangan : 08 AGUSTUS 2026 Jam pemasangan : pagi/siang Info Tambahan : Hubungi pelanggan dulu sebelum ke lokasi terima kasih"/>
    <s v="FCC"/>
    <d v="2026-06-08T12:10:32"/>
    <d v="2026-08-08T08:00:00"/>
    <m/>
    <s v="PS"/>
    <s v="BOW"/>
    <s v="NO ADDON"/>
    <n v="20260808"/>
    <s v="Completed"/>
    <s v="HSI Bisnis Promo HUT Telkom PSB 70% - 100 Mbps Dual Band"/>
    <s v="INDIBIZ"/>
    <m/>
    <m/>
    <d v="2026-08-08T08:00:00"/>
    <s v="2026-08-08 08:00:00 | Tanggal pemasangan : 08 AGUSTUS 2026 Jam pemasangan : pagi/siang Info Tambahan : Hubungi pelanggan dulu sebelum ke lokasi terima kasih"/>
    <n v="2026"/>
    <n v="8"/>
    <n v="8"/>
    <d v="2026-08-08T00:00:00"/>
    <n v="-0.33333333333575865"/>
    <x v="0"/>
  </r>
  <r>
    <n v="154"/>
    <n v="1002512235"/>
    <n v="3"/>
    <x v="3"/>
    <n v="4"/>
    <s v="PURWOKERTO"/>
    <s v="CILACAP"/>
    <s v="GML"/>
    <s v="REG"/>
    <s v="AO"/>
    <x v="0"/>
    <m/>
    <s v="Completed (PS)"/>
    <s v="RBS-Regional 3"/>
    <d v="2026-08-06T12:30:08"/>
    <d v="2026-08-07T15:26:11"/>
    <n v="69359898"/>
    <m/>
    <n v="141362105180"/>
    <s v="SPBU Candi mas"/>
    <s v="ODP-GML-FE/028"/>
    <s v="WO061118929"/>
    <m/>
    <m/>
    <m/>
    <n v="109.044604336372"/>
    <n v="-7.6649099393786297"/>
    <s v="AMRBS ; 404510 ; AM ; DANIERA ; TREG3 ; PURWOKERTO ;PSB 1S HSI BISNIS PROMO 100 MB;  Ari Triyarso/081392911191/spbucm5@gmail.com"/>
    <s v="Amex"/>
    <m/>
    <m/>
    <m/>
    <m/>
    <m/>
    <m/>
    <m/>
    <m/>
    <s v="Management Janji"/>
    <s v="2026-08-08 16:00:00| M Janji : (07/08/026) jam Pasang : 09:00 Note : hubungi pelanggan jika ingin kelokasi|40951378|MYDITA"/>
    <s v="FCC"/>
    <d v="2026-06-08T12:40:10"/>
    <d v="2026-08-08T16:00:00"/>
    <m/>
    <s v="PS"/>
    <s v="GML"/>
    <s v="NO ADDON"/>
    <n v="20260807"/>
    <s v="Completed"/>
    <s v="- 11_11446;Biaya PSB HSI EBIS Tunai di Depan ~ 11[150000]  - E23015;E23015 ~ ES23 - Perangkat ONT[0]  - E23015~null~44292;E23015||11||Abodemen 0[0]  - E23015~null~E23015_SWONTPREM;SWONTPREM ~ Biaya Sewa ONT Premium ~ E23015[50000]  - E25060;E25060 ~ ES25 "/>
    <s v="INDIBIZ"/>
    <m/>
    <m/>
    <d v="2026-08-08T16:00:00"/>
    <s v="2026-08-08 16:00:00| M Janji : (07/08/026) jam Pasang : 09:00 Note : hubungi pelanggan jika ingin kelokasi|40951378|MYDITA"/>
    <n v="2026"/>
    <n v="8"/>
    <n v="7"/>
    <d v="2026-08-07T00:00:00"/>
    <n v="-1.6666666666642413"/>
    <x v="0"/>
  </r>
  <r>
    <n v="155"/>
    <n v="1002519839"/>
    <n v="3"/>
    <x v="2"/>
    <n v="5"/>
    <s v="MALANG"/>
    <s v="BATU"/>
    <s v="BTU"/>
    <s v="REG"/>
    <s v="AO"/>
    <x v="0"/>
    <m/>
    <s v="Completed (PS)"/>
    <s v="RBS-Regional 3"/>
    <d v="2026-08-11T13:18:21"/>
    <d v="2026-08-11T20:22:38"/>
    <n v="69361856"/>
    <m/>
    <n v="152707239232"/>
    <s v="HANAN FRIEDCHICKEN"/>
    <s v="ODP-BTU-FF/27"/>
    <s v="WO061498617"/>
    <m/>
    <m/>
    <m/>
    <n v="112.53859180000001"/>
    <n v="-7.9108983999999998"/>
    <s v="|MN02703|MYIA-046086004150/POI/Kuswandi/0881026777400/kuswanditlekungbatu@gmail.com"/>
    <s v="Sales Profesional"/>
    <m/>
    <m/>
    <m/>
    <m/>
    <m/>
    <m/>
    <m/>
    <m/>
    <s v="Management Janji"/>
    <s v="2026-08-10 13:00:00 | Nama PIC : Adi  No HP : 082257501286  Alt :   M Janji : 09/08/2026  Jam Pasang : 08.00 - 13:00   NoteÃ‚Â :  hubungi terlebih dahulu sebelum kelokasi"/>
    <s v="FCC"/>
    <d v="2026-11-08T13:39:46"/>
    <m/>
    <m/>
    <s v="PS"/>
    <s v="BTU"/>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10 13:00:00 | Nama PIC : Adi  No HP : 082257501286  Alt :   M Janji : 09/08/2026  Jam Pasang : 08.00 - 13:00   NoteÃ‚Â :  hubungi terlebih dahulu sebelum kelokasi"/>
    <n v="2026"/>
    <n v="8"/>
    <n v="11"/>
    <d v="2026-08-11T00:00:00"/>
    <n v="-0.29166666666424135"/>
    <x v="0"/>
  </r>
  <r>
    <n v="156"/>
    <n v="1002522614"/>
    <n v="3"/>
    <x v="1"/>
    <n v="5"/>
    <s v="SBY UTARA"/>
    <s v="KENJERAN"/>
    <s v="KBL"/>
    <s v="REG"/>
    <s v="AO"/>
    <x v="0"/>
    <s v="1P INET"/>
    <s v="Completed (PS)"/>
    <s v="RBS-Regional 3"/>
    <d v="2026-08-12T15:23:57"/>
    <d v="2026-08-12T23:01:29"/>
    <n v="69364433"/>
    <m/>
    <n v="152401227397"/>
    <s v="SMP Negeri 38 Surabaya (ruang Perpustakaan)"/>
    <s v="ODP-KBL-FGL/38 FGL/D04/38.01"/>
    <s v="WO061604077"/>
    <m/>
    <m/>
    <m/>
    <n v="112.7349265"/>
    <n v="-7.2342518999999896"/>
    <s v="MD|MYDB-20260812265072|DN00001/MN02093|SMP Negeri 38 Surabaya (ruang Perpustakaan)|081230674728"/>
    <s v="MYDIGIBIZPARTNER"/>
    <m/>
    <m/>
    <m/>
    <m/>
    <m/>
    <m/>
    <m/>
    <m/>
    <s v="Management Janji"/>
    <s v="2026-08-14 08:00:00 | Waktu pemasnagan : 13 Agustus 2026 Jam pemasangan : 08.00 - 12.00 Mohon hubungi pelanggan sebelum ke lokasi  Terima kasih"/>
    <s v="FCC"/>
    <d v="2026-12-08T15:25:37"/>
    <d v="2026-08-14T08:00:00"/>
    <m/>
    <s v="PS"/>
    <s v="KBL"/>
    <s v="NO ADDON"/>
    <n v="20260812"/>
    <s v="Completed"/>
    <s v="HSI Bisnis Basic Promo HUT Telkom PSB 70% - 75 Mbps"/>
    <s v="INDIBIZ"/>
    <m/>
    <m/>
    <d v="2026-08-14T08:00:00"/>
    <s v="2026-08-14 08:00:00 | Waktu pemasnagan : 13 Agustus 2026 Jam pemasangan : 08.00 - 12.00 Mohon hubungi pelanggan sebelum ke lokasi  Terima kasih"/>
    <n v="2026"/>
    <n v="8"/>
    <n v="12"/>
    <d v="2026-08-12T00:00:00"/>
    <n v="-2.3333333333357587"/>
    <x v="0"/>
  </r>
  <r>
    <n v="157"/>
    <n v="1002508603"/>
    <n v="3"/>
    <x v="0"/>
    <n v="5"/>
    <s v="MATARAM"/>
    <s v="INNER - NUSA TENGGARA"/>
    <s v="MTR"/>
    <s v="REG"/>
    <s v="AO"/>
    <x v="0"/>
    <s v="1P INET"/>
    <s v="Completed (PS)"/>
    <s v="RBS-Regional 3"/>
    <d v="2026-08-04T14:34:56"/>
    <d v="2026-08-06T18:36:58"/>
    <n v="69358383"/>
    <m/>
    <n v="172601796799"/>
    <s v="Toko Depirtn Karangsukun"/>
    <s v="ODP-MTR-FDE/79 FDE/D07/79.01"/>
    <s v="WO060903407"/>
    <m/>
    <m/>
    <m/>
    <n v="116.11249789999999"/>
    <n v="-8.5882553000000001"/>
    <s v="MD|MYDB-20260804264341|SC00001/MC00046|Toko Depirtn Karangsukun|082339474323"/>
    <s v="MYDIGIBIZPARTNER"/>
    <m/>
    <m/>
    <m/>
    <m/>
    <m/>
    <m/>
    <m/>
    <m/>
    <s v="Management Janji"/>
    <s v="2026-08-06 15:00:00 | Nama Pic :  No Hp Pic :  Jam Pemasangan : 08:00 - 12.00 Tanggal Pemasangan : RABU 05 AGUSTUS 2026 Info Tambahan : Hubungi pelanggan sebelum datang ke lokasi, terima kasih."/>
    <s v="FCC"/>
    <d v="2026-04-08T14:40:14"/>
    <d v="2026-08-06T15:00:00"/>
    <m/>
    <s v="PS"/>
    <s v="MTR"/>
    <s v="NO ADDON"/>
    <n v="20260806"/>
    <s v="Completed"/>
    <s v="HSI Bisnis Promo HUT Telkom PSB 70% - 75 Mbps"/>
    <s v="INDIBIZ"/>
    <m/>
    <m/>
    <d v="2026-08-06T15:00:00"/>
    <s v="2026-08-06 15:00:00 | Nama Pic :  No Hp Pic :  Jam Pemasangan : 08:00 - 12.00 Tanggal Pemasangan : RABU 05 AGUSTUS 2026 Info Tambahan : Hubungi pelanggan sebelum datang ke lokasi, terima kasih."/>
    <n v="2026"/>
    <n v="8"/>
    <n v="6"/>
    <d v="2026-08-06T00:00:00"/>
    <n v="-0.625"/>
    <x v="0"/>
  </r>
  <r>
    <n v="158"/>
    <n v="1002530856"/>
    <n v="3"/>
    <x v="2"/>
    <n v="5"/>
    <s v="MALANG"/>
    <s v="BATU"/>
    <s v="BLB"/>
    <s v="REG"/>
    <s v="AO"/>
    <x v="0"/>
    <s v="1P INET"/>
    <s v="MIE - SEND SURVEY"/>
    <s v="RBS-Regional 3"/>
    <d v="2026-08-17T13:08:57"/>
    <d v="2026-08-17T13:10:02"/>
    <n v="69368094"/>
    <m/>
    <n v="152702232261"/>
    <s v="BRAWIJAYA STUDY COLLEGE"/>
    <s v="ODP-BLB-FV/19 BLB/D01/01.19"/>
    <s v="WO061927976"/>
    <m/>
    <m/>
    <m/>
    <n v="112.649358983692"/>
    <n v="-7.96245309600212"/>
    <s v="|MC20235|MYIA-079291376934/POI/DIDIK SUPRIYANTO /0811324489/adsmarketingbsc@gmail.com"/>
    <s v="MYIB_ASSISTANT"/>
    <m/>
    <m/>
    <m/>
    <m/>
    <m/>
    <m/>
    <m/>
    <m/>
    <s v="Management Janji"/>
    <s v="2026-08-18 13:00:00 | Jam Pemasangan : 08:00 - 12.00 Tanggal Pemasangan : 18/08/2026 Info Tambahan : Hubungi pelanggan sebelum datang ke lokasi"/>
    <s v="FCC"/>
    <s v="17-08-2026 13:10:11"/>
    <d v="2026-08-18T13:00:00"/>
    <m/>
    <s v="SURVEY_NEW_MANJA"/>
    <s v="BLB"/>
    <s v="NO ADDON"/>
    <m/>
    <s v="MIE - SEND SURVEY"/>
    <s v="HSI Bisnis Promo HUT Telkom PSB 70% - 75 Mbps"/>
    <s v="INDIBIZ"/>
    <m/>
    <m/>
    <d v="2026-08-18T13:00:00"/>
    <s v="2026-08-18 13:00:00 | Jam Pemasangan : 08:00 - 12.00 Tanggal Pemasangan : 18/08/2026 Info Tambahan : Hubungi pelanggan sebelum datang ke lokasi"/>
    <m/>
    <m/>
    <m/>
    <e v="#NUM!"/>
    <e v="#NUM!"/>
    <x v="1"/>
  </r>
  <r>
    <n v="159"/>
    <n v="1002521771"/>
    <n v="3"/>
    <x v="2"/>
    <n v="5"/>
    <s v="KEDIRI"/>
    <s v="NGANJUK"/>
    <s v="NJK"/>
    <s v="REG"/>
    <s v="AO"/>
    <x v="0"/>
    <s v="1P INET"/>
    <s v="Completed (PS)"/>
    <s v="RBS-Regional 3"/>
    <d v="2026-08-12T11:22:57"/>
    <d v="2026-08-13T11:22:14"/>
    <n v="69364069"/>
    <m/>
    <n v="152611229877"/>
    <s v="SMAN 1 Pace"/>
    <s v="ODP-NJK-FS/19 FS/D01/19.01"/>
    <s v="WO061570114"/>
    <m/>
    <m/>
    <m/>
    <n v="111.9366151"/>
    <n v="-7.6817688000000004"/>
    <s v="MD|MYDB-20260811265020|DN00001/MN00451|SMAN 1 Pace|081326577934"/>
    <s v="MYDIGIBIZPARTNER"/>
    <m/>
    <m/>
    <m/>
    <m/>
    <m/>
    <m/>
    <m/>
    <m/>
    <s v="Management Janji"/>
    <s v="2026-08-13 08:00:00 | Nama Pic : IBU DWI No Hp Pic : 081326577934 Jam Pemasangan : 08:00 - 12.00 Tanggal Pemasangan : KAMIS 13 AGUSTUS 2026 Info Tambahan : Hubungi pelanggan sebelum datang ke lokasi"/>
    <s v="FCC"/>
    <d v="2026-12-08T11:39:52"/>
    <d v="2026-08-13T08:00:00"/>
    <m/>
    <s v="PS"/>
    <s v="NJK"/>
    <s v="NO ADDON"/>
    <n v="20260813"/>
    <s v="Completed"/>
    <s v="HSI Bisnis Promo HUT Telkom PSB 70% - 50 Mbps"/>
    <s v="INDIBIZ"/>
    <m/>
    <m/>
    <d v="2026-08-13T08:00:00"/>
    <s v="2026-08-13 08:00:00 | Nama Pic : IBU DWI No Hp Pic : 081326577934 Jam Pemasangan : 08:00 - 12.00 Tanggal Pemasangan : KAMIS 13 AGUSTUS 2026 Info Tambahan : Hubungi pelanggan sebelum datang ke lokasi"/>
    <n v="2026"/>
    <n v="8"/>
    <n v="13"/>
    <d v="2026-08-13T00:00:00"/>
    <n v="-0.33333333333575865"/>
    <x v="0"/>
  </r>
  <r>
    <n v="160"/>
    <n v="1002528734"/>
    <n v="3"/>
    <x v="3"/>
    <n v="4"/>
    <s v="MAGELANG"/>
    <s v="WONOSOBO"/>
    <s v="WOS"/>
    <s v="REG"/>
    <s v="AO"/>
    <x v="0"/>
    <s v="1P INET"/>
    <s v="Completed (PS)"/>
    <s v="RBS-Regional 3"/>
    <d v="2026-08-15T16:50:57"/>
    <d v="2026-08-16T12:30:32"/>
    <n v="69367142"/>
    <m/>
    <n v="141373127458"/>
    <s v="WARUNG NAILA"/>
    <s v="ODP-WOS-FAX/042"/>
    <s v="WO061836512"/>
    <m/>
    <m/>
    <m/>
    <n v="109.867305"/>
    <n v="-7.4085710000000002"/>
    <s v="|MN00439|MYIA-001440409180/POI/PANDU MUKTI WIBOWO/085136992757/sayapandu43@gmail.com"/>
    <s v="MYIB_ASSISTANT"/>
    <m/>
    <m/>
    <m/>
    <m/>
    <m/>
    <m/>
    <m/>
    <m/>
    <s v="Management Janji"/>
    <s v="2026-08-16 13:00:00 | Tanggal pemasangan : 16AGUSTUS 2026 Jam pemasangan : pagi/siang Info Tambahan : Hubungi pelanggan dulu sebelum ke lokasi terima kasih"/>
    <s v="FCC"/>
    <s v="15-08-2026 16:55:08"/>
    <d v="2026-08-16T13:00:00"/>
    <m/>
    <s v="PS"/>
    <s v="WOS"/>
    <s v="NO ADDON"/>
    <n v="20260816"/>
    <s v="Completed"/>
    <s v="HSI Bisnis Basic Promo HUT Telkom PSB 70% - 50 Mbps"/>
    <s v="INDIBIZ"/>
    <m/>
    <m/>
    <d v="2026-08-16T13:00:00"/>
    <s v="2026-08-16 13:00:00 | Tanggal pemasangan : 16AGUSTUS 2026 Jam pemasangan : pagi/siang Info Tambahan : Hubungi pelanggan dulu sebelum ke lokasi terima kasih"/>
    <n v="2026"/>
    <n v="8"/>
    <n v="16"/>
    <d v="2026-08-16T00:00:00"/>
    <n v="-0.54166666666424135"/>
    <x v="0"/>
  </r>
  <r>
    <n v="161"/>
    <n v="1002515528"/>
    <n v="3"/>
    <x v="3"/>
    <n v="4"/>
    <s v="YOGYAKARTA"/>
    <s v="GUNUNG KIDUL"/>
    <s v="WNS"/>
    <s v="DPS"/>
    <s v="AO"/>
    <x v="0"/>
    <m/>
    <s v="Cancel Order"/>
    <s v="DPS-Logistic &amp; Manufacturing"/>
    <d v="2026-08-07T20:43:25"/>
    <d v="2026-08-12T09:56:25"/>
    <n v="69361184"/>
    <m/>
    <n v="143135115052"/>
    <s v="PT Nusantara Ekspres Kilat Hub Ponjong"/>
    <s v="ODP-WNS-FAT/021"/>
    <s v="WO061217761"/>
    <m/>
    <m/>
    <m/>
    <n v="110.709796510828"/>
    <n v="-7.9692525639340097"/>
    <s v="P26-204347 ; PIC Dhimas Permadi Okta, dhimas.dewa@spxexpress.com, 085647823280  "/>
    <s v="TAM"/>
    <m/>
    <m/>
    <m/>
    <m/>
    <m/>
    <m/>
    <m/>
    <m/>
    <s v="Management Janji"/>
    <s v="P26-204347 ; PIC Dhimas Permadi Okta, dhimas.dewa@spxexpress.com, 085647823280  "/>
    <s v="FCC"/>
    <d v="2026-07-08T20:54:58"/>
    <m/>
    <s v="Kendala Teknik"/>
    <s v="CANCEL"/>
    <s v="WNS"/>
    <s v="NO ADDON"/>
    <m/>
    <s v="Order dicancel oleh PUTRI NUR CAHYANTI remark : DOUBLE INPUT revoke ke sc 1002520810 PS  response : transactionID : SC1002515"/>
    <s v="- 11_11450;Biaya PSB Reguler HSI EBIS ~ 11[150000]  - SP_NOSS;SP_NOSS ~ Internet NOSS Multispeed Network[0]  - SP_NOSS;SP_NOSS ~ Internet NOSS Multispeed Network[0]  - E23015;E23015 ~ ES23 - Perangkat ONT[0]  - E23015~null~44292;E23015||11||Abodemen 0[0] "/>
    <s v="INDIBIZ"/>
    <m/>
    <m/>
    <d v="2026-08-10T13:30:00"/>
    <s v="P26-204347 ; PIC Dhimas Permadi Okta, dhimas.dewa@spxexpress.com, 085647823280  "/>
    <m/>
    <m/>
    <m/>
    <e v="#NUM!"/>
    <e v="#NUM!"/>
    <x v="1"/>
  </r>
  <r>
    <n v="162"/>
    <n v="1002524981"/>
    <n v="3"/>
    <x v="3"/>
    <n v="4"/>
    <s v="MAGELANG"/>
    <s v="KEBUMEN"/>
    <s v="GOM"/>
    <s v="REG"/>
    <s v="AO"/>
    <x v="0"/>
    <s v="1P INET"/>
    <s v="Completed (PS)"/>
    <s v="RBS-Regional 3"/>
    <d v="2026-08-13T16:37:57"/>
    <d v="2026-08-14T15:10:37"/>
    <n v="69365442"/>
    <m/>
    <n v="146140112273"/>
    <s v="SPPG TRADHA ANNUR SEJAHTERA ( Purbowangi )"/>
    <s v="ODP-GOM-FAS/024 FAS/D02/024.01"/>
    <s v="WO061692761"/>
    <m/>
    <m/>
    <m/>
    <n v="109.48226099999999"/>
    <n v="-7.6099240000000004"/>
    <s v="|MN00662|MYIA-061696556892/POI/FATAH/087700085672/sppgpurbowangi@gmail.com"/>
    <s v="MYIB_ASSISTANT"/>
    <m/>
    <m/>
    <m/>
    <m/>
    <m/>
    <m/>
    <m/>
    <m/>
    <s v="Management Janji"/>
    <s v="2026-08-18 13:00:00 | telp : 087700085672 M Janji : (18/08/2026) jam Pasang : 09:00 Note : hubungi pelanggan jika ingin kelokasi"/>
    <s v="FCC"/>
    <s v="13-08-2026 16:39:58"/>
    <d v="2026-08-18T13:00:00"/>
    <m/>
    <s v="PS"/>
    <s v="GOM"/>
    <s v="NO ADDON"/>
    <n v="20260814"/>
    <s v="Completed"/>
    <s v="HSI Bisnis Basic Promo HUT Telkom PSB 70% - 50 Mbps"/>
    <s v="INDIBIZ"/>
    <m/>
    <m/>
    <d v="2026-08-18T13:00:00"/>
    <s v="2026-08-18 13:00:00 | telp : 087700085672 M Janji : (18/08/2026) jam Pasang : 09:00 Note : hubungi pelanggan jika ingin kelokasi"/>
    <n v="2026"/>
    <n v="8"/>
    <n v="14"/>
    <d v="2026-08-14T00:00:00"/>
    <n v="-4.5416666666642413"/>
    <x v="0"/>
  </r>
  <r>
    <n v="163"/>
    <n v="1002520937"/>
    <n v="3"/>
    <x v="1"/>
    <n v="5"/>
    <s v="SBY UTARA"/>
    <s v="LAMONGAN"/>
    <s v="BBA"/>
    <s v="REG"/>
    <s v="AO"/>
    <x v="0"/>
    <s v="1P INET"/>
    <s v="OSS - FALLOUT"/>
    <s v="RBS-Regional 3"/>
    <d v="2026-08-11T17:56:56"/>
    <d v="2026-08-12T18:59:10"/>
    <n v="69363730"/>
    <m/>
    <n v="152441211299"/>
    <s v="WARKOP KIRANA"/>
    <s v="ODP-BBA-FAA/30 FAA/D04/30.01"/>
    <s v="WO061533483"/>
    <m/>
    <m/>
    <m/>
    <n v="112.167616970837"/>
    <n v="-7.1605779797101299"/>
    <s v="MD|MYDB-20260811264950|DN00001/MN02280|WARKOP KIRANA|085707501773"/>
    <s v="MYDIGIBIZPARTNER"/>
    <m/>
    <m/>
    <m/>
    <m/>
    <m/>
    <m/>
    <m/>
    <m/>
    <s v="Management Janji"/>
    <s v="2026-08-12 15:00:00 | Nama : BU SRI NURHAYATI  No Hp : 085707501773 No Alt :  Tgl Pemasangan : 12 Agustus 2026 Interval : PAGI  Note : Hubungi pelanggan terlebih dahulu"/>
    <s v="FCC"/>
    <d v="2026-11-08T18:10:11"/>
    <d v="2026-08-12T15:00:00"/>
    <s v="Kendala Pelanggan"/>
    <s v="FO_WFM"/>
    <s v="BBA"/>
    <s v="NO ADDON"/>
    <m/>
    <s v="Provisioning Failed|WFM|INF009032600|PP_-7.135784200000001,112.1038545_PP PEL H&gt;3 TGL 18082026"/>
    <s v="HSI Bisnis Promo HUT Telkom PSB 70% - 50 Mbps"/>
    <s v="INDIBIZ"/>
    <m/>
    <m/>
    <d v="2026-08-12T15:00:00"/>
    <s v="2026-08-12 15:00:00 | Nama : BU SRI NURHAYATI  No Hp : 085707501773 No Alt :  Tgl Pemasangan : 12 Agustus 2026 Interval : PAGI  Note : Hubungi pelanggan terlebih dahulu"/>
    <m/>
    <m/>
    <m/>
    <e v="#NUM!"/>
    <e v="#NUM!"/>
    <x v="1"/>
  </r>
  <r>
    <n v="164"/>
    <n v="1002509474"/>
    <n v="3"/>
    <x v="7"/>
    <n v="4"/>
    <s v="SOLO"/>
    <s v="WONOGIRI"/>
    <s v="BRN"/>
    <s v="REG"/>
    <s v="AO"/>
    <x v="0"/>
    <s v="1P INET"/>
    <s v="Completed (PS)"/>
    <s v="RBS-Regional 3"/>
    <d v="2026-08-04T19:55:56"/>
    <d v="2026-08-05T19:36:05"/>
    <n v="69358700"/>
    <m/>
    <n v="146517100676"/>
    <s v="PT MANUNGGAL TATA NUGRAHA SPBU BATUWARNO"/>
    <s v="ODP-BRN-FA/044 FA/D07/044.01"/>
    <s v="WO060935192"/>
    <m/>
    <m/>
    <m/>
    <n v="110.99956090000001"/>
    <n v="-7.9862694999999997"/>
    <s v="|MN02255|MYIA-037231173894/POI/IRVAN FATONI/082224101316/spbubatuwarno@gmail.com"/>
    <s v="MYIB_ASSISTANT"/>
    <m/>
    <m/>
    <m/>
    <m/>
    <m/>
    <m/>
    <m/>
    <m/>
    <s v="Management Janji"/>
    <s v="2026-08-06 08:00:00 | Nama Pic : bp IRVAN FATONI No Hp Pic : 082224101316 No alt : - Jam Pemasangan : pagi  Tanggal Pemasangan : 6 Agustus 2026"/>
    <s v="FCC"/>
    <d v="2026-04-08T20:10:24"/>
    <d v="2026-08-06T08:00:00"/>
    <m/>
    <s v="PS"/>
    <s v="BRN"/>
    <s v="NO ADDON"/>
    <n v="20260805"/>
    <s v="Completed"/>
    <s v="HSI Bisnis Basic Promo HUT Telkom PSB 70% - 75 Mbps"/>
    <s v="INDIBIZ"/>
    <m/>
    <m/>
    <d v="2026-08-06T08:00:00"/>
    <s v="2026-08-06 08:00:00 | Nama Pic : bp IRVAN FATONI No Hp Pic : 082224101316 No alt : - Jam Pemasangan : pagi  Tanggal Pemasangan : 6 Agustus 2026"/>
    <n v="2026"/>
    <n v="8"/>
    <n v="5"/>
    <d v="2026-08-05T00:00:00"/>
    <n v="-1.3333333333357587"/>
    <x v="0"/>
  </r>
  <r>
    <n v="165"/>
    <n v="1002515681"/>
    <n v="3"/>
    <x v="7"/>
    <n v="4"/>
    <s v="KUDUS"/>
    <s v="PURWODADI"/>
    <s v="WRO"/>
    <s v="REG"/>
    <s v="AO"/>
    <x v="0"/>
    <s v="1P INET"/>
    <s v="Completed (PS)"/>
    <s v="RBS-Regional 3"/>
    <d v="2026-08-08T09:55:56"/>
    <d v="2026-08-10T15:52:46"/>
    <n v="69361292"/>
    <m/>
    <n v="142509107225"/>
    <s v="BMT BUS"/>
    <s v="ODP-WRO-FD/023 FD/D03/023.01"/>
    <s v="WO061239714"/>
    <m/>
    <m/>
    <m/>
    <n v="111.09495800000001"/>
    <n v="-7.0892749999999998"/>
    <s v="|MN01047|MYIA-000893644610/POI/Dyah Nur Khaeni /082299345140/bmtbuswirosari02@gmail.com"/>
    <s v="MYIB_ASSISTANT"/>
    <m/>
    <m/>
    <m/>
    <m/>
    <m/>
    <m/>
    <m/>
    <m/>
    <s v="Management Janji"/>
    <s v="2026-08-10 08:00:00 | Nama PIC : Ibu Dyah No Hp : 082299345140 No Alt : - Tgl Pemasangan : 10 Agustus 2026 Interval : PAGI SIANG Note : Hubungi pelanggan terlebih dahulu"/>
    <s v="FCC"/>
    <d v="2026-08-08T10:10:05"/>
    <d v="2026-08-10T08:00:00"/>
    <m/>
    <s v="PS"/>
    <s v="WRO"/>
    <s v="NO ADDON"/>
    <n v="20260810"/>
    <s v="Completed"/>
    <s v="HSI Bisnis Promo HUT Telkom PSB 70% - 75 Mbps"/>
    <s v="INDIBIZ"/>
    <m/>
    <m/>
    <d v="2026-08-10T08:00:00"/>
    <s v="2026-08-10 08:00:00 | Nama PIC : Ibu Dyah No Hp : 082299345140 No Alt : - Tgl Pemasangan : 10 Agustus 2026 Interval : PAGI SIANG Note : Hubungi pelanggan terlebih dahulu"/>
    <n v="2026"/>
    <n v="8"/>
    <n v="10"/>
    <d v="2026-08-10T00:00:00"/>
    <n v="-0.33333333333575865"/>
    <x v="0"/>
  </r>
  <r>
    <n v="166"/>
    <n v="1002519365"/>
    <n v="3"/>
    <x v="7"/>
    <n v="4"/>
    <s v="KUDUS"/>
    <s v="REMBANG"/>
    <s v="RBN"/>
    <s v="REG"/>
    <s v="AO"/>
    <x v="0"/>
    <m/>
    <s v="7 | OSS - PROVISIONING ISSUED"/>
    <s v="RBS-Regional 3"/>
    <d v="2026-08-11T10:56:52"/>
    <d v="2026-08-18T08:06:34"/>
    <n v="69363038"/>
    <n v="2955163019"/>
    <n v="142570111984"/>
    <s v="PT GLOBAL JET EXPRESS"/>
    <s v="ODP-RBN-FF/044"/>
    <s v="WO061886927"/>
    <m/>
    <m/>
    <m/>
    <n v="111.23123820000001"/>
    <n v="-6.7440157000000003"/>
    <s v="AMRBS;403099;TREG4;MUHAMMAD MASTUR;081226139781;CP NUR MUSLIMIN;089621333722;PAKET 2S INET VOICE 50 MBPS (479.000);PT GLOBAL JET EXPRESS//BATANGAN;input by tito"/>
    <s v="Account Manager"/>
    <m/>
    <m/>
    <m/>
    <m/>
    <m/>
    <m/>
    <m/>
    <m/>
    <s v="Management Janji"/>
    <s v="2026-08-18 08:00:00|M Janji : (18 AGUSTUS 2026) jam Pasang : pagi  Note : hubungi pelanggan jika ingin kelokasi|40900827|MYDITA"/>
    <s v="FCC"/>
    <d v="2026-11-08T11:10:21"/>
    <d v="2026-08-18T08:00:00"/>
    <m/>
    <s v="PI"/>
    <s v="RBN"/>
    <s v="NO ADDON"/>
    <m/>
    <s v="Provisioning Issued"/>
    <s v="- 11_11446;Biaya PSB HSI EBIS Tunai di Depan ~ 11[150000]  - BWY DL;BWY DL ~ Saluran Dua Arah(BothWay)[0]  - E23053;E23053 ~ ES23 - Paket HSI Bisnis  Phone (PHONE)[0]  - E23053~null~44864;E23053||11||Abodemen 0[0]  - E23053~null~E23053_IN800;IN800 ~ Free "/>
    <s v="INDIBIZ"/>
    <m/>
    <m/>
    <d v="2026-08-18T08:00:00"/>
    <s v="2026-08-18 08:00:00|M Janji : (18 AGUSTUS 2026) jam Pasang : pagi  Note : hubungi pelanggan jika ingin kelokasi|40900827|MYDITA"/>
    <m/>
    <m/>
    <m/>
    <e v="#NUM!"/>
    <e v="#NUM!"/>
    <x v="1"/>
  </r>
  <r>
    <n v="167"/>
    <n v="1002509573"/>
    <n v="3"/>
    <x v="5"/>
    <n v="5"/>
    <s v="DENPASAR"/>
    <s v="JIMBARAN"/>
    <s v="KUT"/>
    <s v="REG"/>
    <s v="AO"/>
    <x v="0"/>
    <m/>
    <s v="Completed (PS)"/>
    <s v="RBS-Regional 3"/>
    <d v="2026-08-05T08:35:13"/>
    <d v="2026-08-07T18:17:32"/>
    <n v="69358754"/>
    <m/>
    <n v="172416429239"/>
    <s v="DEPO AIR MINUM HOLLY"/>
    <s v="ODP-KUT-FK/42"/>
    <s v="WO061066914"/>
    <m/>
    <m/>
    <m/>
    <n v="115.17978410000001"/>
    <n v="-8.7114194000000005"/>
    <s v="|MC10003|/PIC FILLIA CHRISTINA SURYADI/088103726089-083197993733/fsfillia@gmail.com"/>
    <s v="Sales Force DBS"/>
    <m/>
    <m/>
    <m/>
    <m/>
    <m/>
    <m/>
    <m/>
    <m/>
    <s v="Management Janji"/>
    <s v="2026-08-07 13:00:00|Nama : BU FILLIA CHRISTINA SURYADI No Hp : 083197993733 No Alt : 0881037260897 Tgl Pemasangan : 07 Agustus 2026 Interval : PAGI  Note : Hubungi pelanggan terlebih dahulu|40981182|MYDITA"/>
    <s v="FCC"/>
    <d v="2026-05-08T08:39:46"/>
    <d v="2026-08-07T13:00:00"/>
    <m/>
    <s v="PS"/>
    <s v="KUT"/>
    <s v="NO ADDON"/>
    <n v="20260807"/>
    <s v="Completed"/>
    <s v="- 11_11446;Biaya PSB HSI EBIS Tunai di Depan ~ 11[150000]  - SP_NOSS;SP_NOSS ~ Internet NOSS Multispeed Network[0]  - SP_NOSS;SP_NOSS ~ Internet NOSS Multispeed Network[0]  - E25061;E25061 ~ ES25 - Paket HSI Basic (HSIEF) Khusus Winback 2.0[0]  - E25061~n"/>
    <s v="INDIBIZ"/>
    <m/>
    <m/>
    <d v="2026-08-07T13:00:00"/>
    <s v="2026-08-07 13:00:00|Nama : BU FILLIA CHRISTINA SURYADI No Hp : 083197993733 No Alt : 0881037260897 Tgl Pemasangan : 07 Agustus 2026 Interval : PAGI  Note : Hubungi pelanggan terlebih dahulu|40981182|MYDITA"/>
    <n v="2026"/>
    <n v="8"/>
    <n v="7"/>
    <d v="2026-08-07T00:00:00"/>
    <n v="-0.54166666666424135"/>
    <x v="0"/>
  </r>
  <r>
    <n v="168"/>
    <n v="1002522037"/>
    <n v="3"/>
    <x v="1"/>
    <n v="5"/>
    <s v="SBY UTARA"/>
    <s v="KENJERAN"/>
    <s v="KBL"/>
    <s v="REG"/>
    <s v="AO"/>
    <x v="0"/>
    <m/>
    <s v="Completed (PS)"/>
    <s v="RBS-Regional 3"/>
    <d v="2026-08-12T12:49:22"/>
    <d v="2026-08-12T16:58:54"/>
    <n v="69364191"/>
    <m/>
    <n v="152401227372"/>
    <s v=" Ruangan TA Konstruksi Gedung OPMC"/>
    <s v="ODP-KBL-FTL/46"/>
    <s v="WO061580948"/>
    <m/>
    <m/>
    <m/>
    <n v="112.7351613"/>
    <n v="-7.2295558999999896"/>
    <s v="C.Tel.51/TK 000/JTAK-6D40000/2026/Ruangan TA Konstruksi Gedung OPMC Telkom Kebalen Lt.0/Mochammad Amiruddin/081216563000"/>
    <s v="Sales Force DBS"/>
    <m/>
    <m/>
    <m/>
    <m/>
    <m/>
    <m/>
    <m/>
    <m/>
    <m/>
    <s v="segera"/>
    <m/>
    <d v="2026-12-08T12:55:00"/>
    <m/>
    <m/>
    <s v="PS"/>
    <s v="KBL"/>
    <s v="NO ADDON"/>
    <n v="20260812"/>
    <s v="Completed"/>
    <s v="- 11_11446;Biaya PSB HSI EBIS Tunai di Depan ~ 11[150000]  - E23046;E23046 ~ ES23 - Paket HSI Bisnis[0]  - E23046~null~E23046_UNL;UNL ~ Internet-Link Unlimited Internet Usage ~ E23046[0]  - E23046~null~44877;E23046||11||Abodemen 0[0]  - E23046~null~E23046"/>
    <s v="INDIBIZ"/>
    <m/>
    <m/>
    <m/>
    <s v="segera"/>
    <n v="2026"/>
    <n v="8"/>
    <n v="12"/>
    <d v="2026-08-12T00:00:00"/>
    <n v="46246"/>
    <x v="2"/>
  </r>
  <r>
    <n v="169"/>
    <n v="1002508039"/>
    <n v="3"/>
    <x v="6"/>
    <n v="5"/>
    <s v="SIDOARJO"/>
    <s v="INNER - JATIM TIMUR"/>
    <s v="SDA"/>
    <s v="REG"/>
    <s v="AO"/>
    <x v="0"/>
    <s v="2P INET + VOICE"/>
    <s v="Completed (PS)"/>
    <s v="RBS-Regional 3"/>
    <d v="2026-08-04T12:37:56"/>
    <d v="2026-08-05T22:57:34"/>
    <n v="69358250"/>
    <n v="3135917245"/>
    <n v="152316231889"/>
    <s v="WORKSHOP DWI PUTRA"/>
    <s v="ODP-SDA-FDH/11 FDH/D01/11.01"/>
    <s v="WO060883348"/>
    <m/>
    <m/>
    <m/>
    <n v="112.699966900099"/>
    <n v="-7.4489907985515096"/>
    <s v="MD|MYDB-20260804264307|DN00001/MN01572|WORKSHOP DWI PUTRA|085792720781"/>
    <s v="MYDIGIBIZPARTNER"/>
    <m/>
    <m/>
    <m/>
    <m/>
    <m/>
    <m/>
    <m/>
    <m/>
    <s v="Management Janji"/>
    <s v="2026-08-05 15:00:00 | Nama : BP DWI LOHDRA MANGGALA No Hp : 085792720781 No Alt :  Tgl Pemasangan : 05 Agustus 2026 Interval : SIANG Note : Hubungi pelanggan terlebih dahulu"/>
    <s v="FCC"/>
    <d v="2026-04-08T12:39:55"/>
    <d v="2026-08-05T15:00:00"/>
    <m/>
    <s v="PS"/>
    <s v="SDA"/>
    <s v="NO ADDON"/>
    <n v="20260805"/>
    <s v="Completed"/>
    <s v="HSI Bisnis Bundling Phone PSB 70% - Free 800 Menit Promo - 200 Mbps"/>
    <s v="INDIBIZ"/>
    <m/>
    <m/>
    <d v="2026-08-05T15:00:00"/>
    <s v="2026-08-05 15:00:00 | Nama : BP DWI LOHDRA MANGGALA No Hp : 085792720781 No Alt :  Tgl Pemasangan : 05 Agustus 2026 Interval : SIANG Note : Hubungi pelanggan terlebih dahulu"/>
    <n v="2026"/>
    <n v="8"/>
    <n v="5"/>
    <d v="2026-08-05T00:00:00"/>
    <n v="-0.625"/>
    <x v="0"/>
  </r>
  <r>
    <n v="170"/>
    <n v="1002527930"/>
    <n v="3"/>
    <x v="2"/>
    <n v="5"/>
    <s v="MADIUN"/>
    <s v="NGAWI"/>
    <s v="JGO"/>
    <s v="REG"/>
    <s v="AO"/>
    <x v="0"/>
    <s v="1P INET"/>
    <s v="Completed (PS)"/>
    <s v="RBS-Regional 3"/>
    <d v="2026-08-15T10:40:57"/>
    <d v="2026-08-16T13:19:39"/>
    <n v="69366641"/>
    <m/>
    <n v="152635205072"/>
    <s v="HALAL MART"/>
    <s v="ODP-JGO-FD/28"/>
    <s v="WO061806187"/>
    <m/>
    <m/>
    <m/>
    <n v="111.142685555548"/>
    <n v="-7.47994629241113"/>
    <s v="|MN00264|MYIA-093395896313/POI/ROHMAT ABDUL LATHIF /085655755745/supriyantoeko23@yahoo.id"/>
    <s v="MYIB_ASSISTANT"/>
    <m/>
    <m/>
    <m/>
    <m/>
    <m/>
    <m/>
    <m/>
    <m/>
    <s v="Management Janji"/>
    <s v="2026-08-16 13:00:00 | Waktu pemasangan : 16 agustus 2026 Jam pemasangan : 13.00 Info Tambahan : Hubungi pelanggan dulu sebelum ke lokasi terimakasih "/>
    <s v="FCC"/>
    <s v="15-08-2026 10:54:52"/>
    <d v="2026-08-16T13:00:00"/>
    <m/>
    <s v="PS"/>
    <s v="JGO"/>
    <s v="NO ADDON"/>
    <n v="20260816"/>
    <s v="Completed"/>
    <s v="HSI Bisnis Khusus Winback PSB 70% - 300 Mbps"/>
    <s v="INDIBIZ"/>
    <m/>
    <m/>
    <d v="2026-08-16T13:00:00"/>
    <s v="2026-08-16 13:00:00 | Waktu pemasangan : 16 agustus 2026 Jam pemasangan : 13.00 Info Tambahan : Hubungi pelanggan dulu sebelum ke lokasi terimakasih "/>
    <n v="2026"/>
    <n v="8"/>
    <n v="16"/>
    <d v="2026-08-16T00:00:00"/>
    <n v="-0.54166666666424135"/>
    <x v="0"/>
  </r>
  <r>
    <n v="171"/>
    <n v="1002522985"/>
    <n v="3"/>
    <x v="6"/>
    <n v="5"/>
    <s v="SIDOARJO"/>
    <s v="INNER - JATIM TIMUR"/>
    <s v="TUN"/>
    <s v="REG"/>
    <s v="AO"/>
    <x v="0"/>
    <m/>
    <s v="Completed (PS)"/>
    <s v="RBS-Regional 3"/>
    <d v="2026-08-12T17:00:45"/>
    <d v="2026-08-13T07:31:08"/>
    <n v="69361970"/>
    <m/>
    <n v="152327226360"/>
    <s v="warkop imron"/>
    <s v="ODP-TUN-FX/18"/>
    <s v="WO061616682"/>
    <m/>
    <m/>
    <m/>
    <n v="112.64965668310199"/>
    <n v="-7.4653585523908701"/>
    <s v="MD|MYDB-20260809264824|DN00001/MN01993|warkop imron|081999946906"/>
    <s v="MYDIGIBIZPARTNER"/>
    <m/>
    <m/>
    <m/>
    <m/>
    <m/>
    <m/>
    <m/>
    <m/>
    <s v="Management Janji"/>
    <s v="2026-08-10 15:00:00 | Nama Pic : BP IMRON  No Hp Pic : 081999946906  Jam Pemasangan : 08:00 - 12.00  Tanggal Pemasangan : SENIN 10 AGUSTUS 2026  Info Tambahan : Hubungi pelanggan sebelum datang ke lokasi"/>
    <s v="FCC"/>
    <d v="2026-12-08T17:10:31"/>
    <m/>
    <m/>
    <s v="PS"/>
    <s v="TUN"/>
    <s v="NO ADDON"/>
    <n v="20260813"/>
    <s v="Completed"/>
    <s v="- 11_11446;Biaya PSB HSI EBIS Tunai di Depan ~ 11[150000]  - SP_NOSS;SP_NOSS ~ Internet NOSS Multispeed Network[0]  - SP_NOSS;SP_NOSS ~ Internet NOSS Multispeed Network[0]  - E25061;E25061 ~ ES25 - Paket HSI Basic (HSIEF) Khusus Winback 2.0[0]  - E25061~n"/>
    <s v="INDIBIZ"/>
    <m/>
    <m/>
    <d v="2026-08-12T07:00:00"/>
    <s v="2026-08-10 15:00:00 | Nama Pic : BP IMRON  No Hp Pic : 081999946906  Jam Pemasangan : 08:00 - 12.00  Tanggal Pemasangan : SENIN 10 AGUSTUS 2026  Info Tambahan : Hubungi pelanggan sebelum datang ke lokasi"/>
    <n v="2026"/>
    <n v="8"/>
    <n v="13"/>
    <d v="2026-08-13T00:00:00"/>
    <n v="0.70833333333575865"/>
    <x v="0"/>
  </r>
  <r>
    <n v="172"/>
    <n v="1002516462"/>
    <n v="3"/>
    <x v="3"/>
    <n v="4"/>
    <s v="PURWOKERTO"/>
    <s v="BANJARNEGARA"/>
    <s v="KLP"/>
    <s v="REG"/>
    <s v="AO"/>
    <x v="0"/>
    <s v="1P INET"/>
    <s v="Completed (PS)"/>
    <s v="RBS-Regional 3"/>
    <d v="2026-08-09T12:25:58"/>
    <d v="2026-08-10T17:30:49"/>
    <n v="69361851"/>
    <m/>
    <n v="143395108273"/>
    <s v="WARNET SPEED NET"/>
    <s v="ODP-KLP-FQ/025"/>
    <s v="WO061314251"/>
    <m/>
    <m/>
    <m/>
    <n v="109.559673614204"/>
    <n v="-7.43927841419689"/>
    <s v="|MN00909|MYIA-090924779580/POI/sugeng riyadi/087878880605/yadhie9997@gmail.com"/>
    <s v="MYIB_ASSISTANT"/>
    <m/>
    <m/>
    <m/>
    <m/>
    <m/>
    <m/>
    <m/>
    <m/>
    <s v="Management Janji"/>
    <s v="2026-08-13 15:00:00 | Nama PIC:  bp sugeng No HP: 087878880605 Alt: Tanggal: 13/8/2026 Jam Pasang: Sore Note: Hubungi sebelum ke lokasi, terimakasih. Diusahakan secepatnya."/>
    <s v="FCC"/>
    <d v="2026-09-08T12:39:53"/>
    <d v="2026-08-13T15:00:00"/>
    <m/>
    <s v="PS"/>
    <s v="KLP"/>
    <s v="NO ADDON"/>
    <n v="20260810"/>
    <s v="Completed"/>
    <s v="HSI Bisnis Promo HUT Telkom PSB 70% - 150 Mbps"/>
    <s v="INDIBIZ"/>
    <m/>
    <m/>
    <d v="2026-08-13T15:00:00"/>
    <s v="2026-08-13 15:00:00 | Nama PIC:  bp sugeng No HP: 087878880605 Alt: Tanggal: 13/8/2026 Jam Pasang: Sore Note: Hubungi sebelum ke lokasi, terimakasih. Diusahakan secepatnya."/>
    <n v="2026"/>
    <n v="8"/>
    <n v="10"/>
    <d v="2026-08-10T00:00:00"/>
    <n v="-3.625"/>
    <x v="0"/>
  </r>
  <r>
    <n v="173"/>
    <n v="1002521688"/>
    <n v="3"/>
    <x v="4"/>
    <n v="4"/>
    <s v="PEKALONGAN"/>
    <s v="PEKALONGAN"/>
    <s v="PKL"/>
    <s v="REG"/>
    <s v="AO"/>
    <x v="0"/>
    <s v="1P INET"/>
    <s v="Completed (PS)"/>
    <s v="RBS-Regional 3"/>
    <d v="2026-08-12T11:02:07"/>
    <d v="2026-08-14T07:55:19"/>
    <n v="69364004"/>
    <m/>
    <n v="142202154743"/>
    <s v="SMK ISLAMIYAH SAPUGARUT"/>
    <s v="ODP-PKL-FAK/018 FAK/D01/018.01"/>
    <s v="WO061567400"/>
    <m/>
    <m/>
    <m/>
    <n v="109.654679813491"/>
    <n v="-6.9377462693288896"/>
    <s v="|MB00449|MYIA-059096539680/POI/bapak/085740964441/smkislamiyah.s@gmail.com"/>
    <s v="MYIB_ASSISTANT"/>
    <m/>
    <m/>
    <m/>
    <m/>
    <m/>
    <m/>
    <m/>
    <m/>
    <s v="Management Janji"/>
    <s v="2026-08-13 08:00:00 | Nama PIC : bapak naufal No HP : 085740964441 No Alternatif : 085175040905 M Janji : 13/07/2026 Jam Pasang : Pagi NoteÃ‚Â :  Hubungi terlebih dahulu sebelum ke lokasi "/>
    <s v="FCC"/>
    <d v="2026-12-08T11:10:28"/>
    <d v="2026-08-13T08:00:00"/>
    <m/>
    <s v="PS"/>
    <s v="PKL"/>
    <s v="NO ADDON"/>
    <n v="20260814"/>
    <s v="Completed"/>
    <s v="HSI Bisnis Promo HUT Telkom PSB 70% - 200 Mbps"/>
    <s v="INDIBIZ"/>
    <m/>
    <m/>
    <d v="2026-08-13T08:00:00"/>
    <s v="2026-08-13 08:00:00 | Nama PIC : bapak naufal No HP : 085740964441 No Alternatif : 085175040905 M Janji : 13/07/2026 Jam Pasang : Pagi NoteÃ‚Â :  Hubungi terlebih dahulu sebelum ke lokasi "/>
    <n v="2026"/>
    <n v="8"/>
    <n v="14"/>
    <d v="2026-08-14T00:00:00"/>
    <n v="0.66666666666424135"/>
    <x v="0"/>
  </r>
  <r>
    <n v="174"/>
    <n v="1002524458"/>
    <n v="3"/>
    <x v="2"/>
    <n v="5"/>
    <s v="MADIUN"/>
    <s v="BOJONEGORO"/>
    <s v="KDU"/>
    <s v="REG"/>
    <s v="AO"/>
    <x v="0"/>
    <m/>
    <s v="Completed (PS)"/>
    <s v="RBS-Regional 3"/>
    <d v="2026-08-13T14:22:10"/>
    <d v="2026-08-13T15:32:12"/>
    <n v="69345160"/>
    <m/>
    <n v="152643202393"/>
    <s v="Shinar Group Malo"/>
    <s v="ODP-KDU-FF/19"/>
    <s v="WO061676444"/>
    <m/>
    <m/>
    <m/>
    <n v="111.72596009999999"/>
    <n v="-7.1118911000000002"/>
    <s v="|MN00271|MYIA-030998796310/POI/Moch Rifky Adhiyoko/085648396603/adhiyokorois@gmail.com"/>
    <s v="Sales Force DBS"/>
    <m/>
    <m/>
    <m/>
    <m/>
    <m/>
    <m/>
    <m/>
    <m/>
    <s v="Management Janji"/>
    <s v="2026-08-13 08:00:00|Dusun karuk rendeng|SYSTEM|MYDITA"/>
    <s v="FCC"/>
    <s v="13-08-2026 14:39:50"/>
    <m/>
    <m/>
    <s v="PS"/>
    <s v="KDU"/>
    <s v="NO ADDON"/>
    <n v="20260813"/>
    <s v="Completed"/>
    <s v="- 11_11446;Biaya PSB HSI EBIS Tunai di Depan ~ 11[150000]  - SP_NOSS;SP_NOSS ~ Internet NOSS Multispeed Network[0]  - E23015;E23015 ~ ES23 - Perangkat ONT[0]  - E23015~null~44292;E23015||11||Abodemen 0[0]  - E23015~null~E23015_SWONTPREM;SWONTPREM ~ Biaya "/>
    <s v="INDIBIZ"/>
    <m/>
    <m/>
    <d v="2026-08-13T07:00:00"/>
    <s v="2026-08-13 08:00:00|Dusun karuk rendeng|SYSTEM|MYDITA"/>
    <n v="2026"/>
    <n v="8"/>
    <n v="13"/>
    <d v="2026-08-13T00:00:00"/>
    <n v="-0.29166666666424135"/>
    <x v="0"/>
  </r>
  <r>
    <n v="175"/>
    <n v="1002517195"/>
    <n v="3"/>
    <x v="2"/>
    <n v="5"/>
    <s v="KEDIRI"/>
    <s v="NGANJUK"/>
    <s v="NJK"/>
    <s v="REG"/>
    <s v="AO"/>
    <x v="0"/>
    <s v="1P INET"/>
    <s v="Completed (PS)"/>
    <s v="RBS-Regional 3"/>
    <d v="2026-08-10T10:16:57"/>
    <d v="2026-08-11T12:32:16"/>
    <n v="69362201"/>
    <m/>
    <n v="152611229868"/>
    <s v="SPBU 54.644.11"/>
    <s v="ODP-NJK-FAE/10 FAE/D01/10.01"/>
    <s v="WO061368426"/>
    <m/>
    <m/>
    <m/>
    <n v="111.938289577475"/>
    <n v="-7.6020775298222603"/>
    <s v="|MN00418|MYIA-019304988784/POI/H. IMAM BASUKI, IR. M. ENG, MM/085330371188/spbu5464411sukomoro@gmail.com"/>
    <s v="MYIB_ASSISTANT"/>
    <m/>
    <m/>
    <m/>
    <m/>
    <m/>
    <m/>
    <m/>
    <m/>
    <s v="Management Janji"/>
    <s v="2026-08-11 08:00:00 | Nama PIC : Sukidi No HP : 081330313300 Alt : 085330371188 M Janji : 11/08/2026 Jam Pasang : 08.00 - 13:00  NoteÃ‚Â :  hubungi terlebih dahulu sebelum kelokasi"/>
    <s v="FCC"/>
    <d v="2026-10-08T10:24:54"/>
    <d v="2026-08-11T08:00:00"/>
    <m/>
    <s v="PS"/>
    <s v="NJK"/>
    <s v="NO ADDON"/>
    <n v="20260811"/>
    <s v="Completed"/>
    <s v="HSI Bisnis Promo HUT Telkom PSB 70% - 100 Mbps Dual Band"/>
    <s v="INDIBIZ"/>
    <m/>
    <m/>
    <d v="2026-08-11T08:00:00"/>
    <s v="2026-08-11 08:00:00 | Nama PIC : Sukidi No HP : 081330313300 Alt : 085330371188 M Janji : 11/08/2026 Jam Pasang : 08.00 - 13:00  NoteÃ‚Â :  hubungi terlebih dahulu sebelum kelokasi"/>
    <n v="2026"/>
    <n v="8"/>
    <n v="11"/>
    <d v="2026-08-11T00:00:00"/>
    <n v="-0.33333333333575865"/>
    <x v="0"/>
  </r>
  <r>
    <n v="176"/>
    <n v="1002505021"/>
    <n v="3"/>
    <x v="1"/>
    <n v="5"/>
    <s v="SBY UTARA"/>
    <s v="MANYAR"/>
    <s v="MGO"/>
    <s v="REG"/>
    <s v="AO"/>
    <x v="0"/>
    <s v="1P INET"/>
    <s v="Completed (PS)"/>
    <s v="RBS-Regional 3"/>
    <d v="2026-08-02T08:17:57"/>
    <d v="2026-08-03T17:20:23"/>
    <n v="69356921"/>
    <m/>
    <n v="152413165505"/>
    <s v="SMK KATOLIK ST. LOUIS (YAYASAN LAZARIS)"/>
    <s v="ODP-DMO-FMF/48 FMF/D04/48.01"/>
    <s v="WO060694495"/>
    <m/>
    <m/>
    <m/>
    <n v="112.72101704031201"/>
    <n v="-7.2576461263273604"/>
    <s v="MD|MYDB-20260801264163|DN00001/MN02280|SMK KATOLIK ST. LOUIS (YAYASAN LAZARIS)|085648384402"/>
    <s v="MYDIGIBIZPARTNER"/>
    <m/>
    <m/>
    <m/>
    <m/>
    <m/>
    <m/>
    <m/>
    <m/>
    <s v="Management Janji"/>
    <s v="2026-08-03 08:00:00 | Tanggal pemasangan :01 agustus 2026 Jam pemasangan : 08.00 - 12.00 Info Tambahan : Hubungi pelanggan dulu sebelum ke lokasi terimakasih"/>
    <s v="FCC"/>
    <d v="2026-02-08T08:24:55"/>
    <d v="2026-08-03T08:00:00"/>
    <m/>
    <s v="PS"/>
    <s v="MGO"/>
    <s v="NO ADDON"/>
    <n v="20260803"/>
    <s v="Completed"/>
    <s v="HSI Bisnis Promo HUT Telkom PSB 70% - 150 Mbps"/>
    <s v="INDIBIZ"/>
    <m/>
    <m/>
    <d v="2026-08-03T08:00:00"/>
    <s v="2026-08-03 08:00:00 | Tanggal pemasangan :01 agustus 2026 Jam pemasangan : 08.00 - 12.00 Info Tambahan : Hubungi pelanggan dulu sebelum ke lokasi terimakasih"/>
    <n v="2026"/>
    <n v="8"/>
    <n v="3"/>
    <d v="2026-08-03T00:00:00"/>
    <n v="-0.33333333333575865"/>
    <x v="0"/>
  </r>
  <r>
    <n v="177"/>
    <n v="1002523003"/>
    <n v="3"/>
    <x v="3"/>
    <n v="4"/>
    <s v="MAGELANG"/>
    <s v="MAGELANG"/>
    <s v="MTY"/>
    <s v="REG"/>
    <s v="AO"/>
    <x v="0"/>
    <s v="1P INET"/>
    <s v="102 | FOLLOW UP COMPLETED"/>
    <s v="RBS-Regional 3"/>
    <d v="2026-08-12T17:07:56"/>
    <d v="2026-08-15T11:29:17"/>
    <n v="69364523"/>
    <m/>
    <n v="146175114810"/>
    <s v="DUTA MEDIA DIGITAL"/>
    <s v="ODP-MTY-FAN/021 FAN/D04/021.01"/>
    <s v="WO061616929"/>
    <m/>
    <m/>
    <m/>
    <n v="110.2376029"/>
    <n v="-7.5430158"/>
    <s v="|MN02230|MYIA-059145168319/POI/Achmad saifudin/0818722725/sales.dutamediadigital@gmail.com"/>
    <s v="MYIB_ASSISTANT"/>
    <m/>
    <m/>
    <m/>
    <m/>
    <m/>
    <m/>
    <m/>
    <m/>
    <s v="Management Janji"/>
    <s v="2026-08-13 15:00:00 | Waktu pemasnagan : 13 Agustus 2026 Jam pemasangan : 08.00 - 12.00 Mohon hubungi pelanggan sebelum ke lokasi  Terima kasih"/>
    <s v="FCC"/>
    <d v="2026-12-08T17:10:31"/>
    <d v="2026-08-13T15:00:00"/>
    <s v="Kendala Pelanggan"/>
    <s v="REVOKE"/>
    <s v="MTY"/>
    <s v="NO ADDON"/>
    <m/>
    <s v="Follow Up Revoke Completed, New Order ID : SC1002528063"/>
    <s v="HSI Bisnis Promo HUT Telkom PSB 70% - 50 Mbps"/>
    <s v="INDIBIZ"/>
    <m/>
    <m/>
    <d v="2026-08-13T15:00:00"/>
    <s v="2026-08-13 15:00:00 | Waktu pemasnagan : 13 Agustus 2026 Jam pemasangan : 08.00 - 12.00 Mohon hubungi pelanggan sebelum ke lokasi  Terima kasih"/>
    <m/>
    <m/>
    <m/>
    <e v="#NUM!"/>
    <e v="#NUM!"/>
    <x v="1"/>
  </r>
  <r>
    <n v="178"/>
    <n v="1002527674"/>
    <n v="3"/>
    <x v="3"/>
    <n v="4"/>
    <s v="PURWOKERTO"/>
    <s v="PURWOKERTO"/>
    <s v="PWT"/>
    <s v="REG"/>
    <s v="AO"/>
    <x v="0"/>
    <s v="1P INET"/>
    <s v="OSS - FALLOUT"/>
    <s v="RBS-Regional 3"/>
    <d v="2026-08-15T08:17:57"/>
    <d v="2026-08-16T15:16:29"/>
    <n v="69366535"/>
    <m/>
    <n v="146303609864"/>
    <s v="OCTOPUS PHONE"/>
    <s v="ODP-PWT-FAQ/012 FAQ/D01/012.01"/>
    <s v="WO061796613"/>
    <m/>
    <m/>
    <m/>
    <n v="109.24575900000001"/>
    <n v="-7.4096690000000001"/>
    <s v="|MC00213|MYIA-041299996822/POI/SIDI IRIANTO/081125209631/sidiirianto@gmail.com"/>
    <s v="MYIB_ASSISTANT"/>
    <m/>
    <m/>
    <m/>
    <m/>
    <m/>
    <m/>
    <m/>
    <m/>
    <s v="Management Janji"/>
    <s v="2026-08-16 08:00:00 | Tanggal pemasangan: 16/08/2026 Jam pemasangan : pagi / siang Info Tambahan : Hubungi pelanggan dulu sebelum ke lokasi terima kasih."/>
    <s v="FCC"/>
    <s v="15-08-2026 08:25:42"/>
    <d v="2026-08-16T08:00:00"/>
    <s v="Kendala Pelanggan"/>
    <s v="FO_WFM"/>
    <s v="PWT"/>
    <s v="NO ADDON"/>
    <m/>
    <s v="Provisioning Failed|WFM|INF009054820|PDI_-7.4234482,109.1991667_pending udah ps dengan nomor inet :146303609875"/>
    <s v="HSI Bisnis Promo HUT Telkom PSB 70% - 50 Mbps"/>
    <s v="INDIBIZ"/>
    <m/>
    <m/>
    <d v="2026-08-16T08:00:00"/>
    <s v="2026-08-16 08:00:00 | Tanggal pemasangan: 16/08/2026 Jam pemasangan : pagi / siang Info Tambahan : Hubungi pelanggan dulu sebelum ke lokasi terima kasih."/>
    <m/>
    <m/>
    <m/>
    <e v="#NUM!"/>
    <e v="#NUM!"/>
    <x v="1"/>
  </r>
  <r>
    <n v="179"/>
    <n v="1002506991"/>
    <n v="3"/>
    <x v="0"/>
    <n v="5"/>
    <s v="MATARAM"/>
    <s v="INNER - NUSA TENGGARA"/>
    <s v="MTR"/>
    <s v="DPS"/>
    <s v="AO"/>
    <x v="0"/>
    <m/>
    <s v="102 | FOLLOW UP COMPLETED"/>
    <s v="DPS-Retail &amp; Media"/>
    <d v="2026-08-04T09:31:54"/>
    <d v="2026-08-10T15:14:26"/>
    <n v="69357987"/>
    <m/>
    <n v="172601796785"/>
    <s v="LOMBOK EPICENTRUM MALL / WHITE MODE"/>
    <s v="ODP-MTR-FAT/05"/>
    <s v="WO060858039"/>
    <m/>
    <m/>
    <m/>
    <n v="116.1046795"/>
    <n v="-8.5934965999999999"/>
    <s v="DPS HSI | Ida Harianti | 402005 | TREG 3 |PAK FATRIA| +62 819-2920-0005 | PSB | INET NETMONK 50MBPS"/>
    <s v="Amex"/>
    <m/>
    <m/>
    <m/>
    <m/>
    <m/>
    <m/>
    <m/>
    <m/>
    <s v="Management Janji"/>
    <s v="AO"/>
    <s v="FCC"/>
    <d v="2026-04-08T09:40:48"/>
    <m/>
    <s v="Kendala Lainnya"/>
    <s v="REVOKE"/>
    <s v="MTR"/>
    <s v="NETMONK"/>
    <m/>
    <s v="Follow Up Revoke Completed, New Order ID : SC1002518235"/>
    <s v="- 11_11450;Biaya PSB Reguler HSI EBIS ~ 11[150000]  - SP_NOSS;SP_NOSS ~ Internet NOSS Multispeed Network[0]  - E23015;E23015 ~ ES23 - Perangkat ONT[0]  - E23015~null~44292;E23015||11||Abodemen 0[0]  - E23015~null~E23015_SWONT;SWONT ~ Biaya Sewa ONT ~ E230"/>
    <s v="INDIBIZ"/>
    <m/>
    <m/>
    <d v="2026-08-04T12:00:00"/>
    <s v="AO"/>
    <m/>
    <m/>
    <m/>
    <e v="#NUM!"/>
    <e v="#NUM!"/>
    <x v="1"/>
  </r>
  <r>
    <n v="180"/>
    <n v="1002512295"/>
    <n v="3"/>
    <x v="4"/>
    <n v="4"/>
    <s v="SEMARANG"/>
    <s v="INNER - SEMARANG JATENG UTARA"/>
    <s v="SMT"/>
    <s v="REG"/>
    <s v="AO"/>
    <x v="0"/>
    <s v="2P INET + VOICE"/>
    <s v="Completed (PS)"/>
    <s v="RBS-Regional 3"/>
    <d v="2026-08-06T12:55:57"/>
    <d v="2026-08-07T13:39:17"/>
    <n v="69359936"/>
    <n v="2435320572"/>
    <n v="141420144943"/>
    <s v="PT. Hande Trade Indonesia"/>
    <s v="ODP-SMT-FBS/108 FBS/D01/108.01"/>
    <s v="WO061069954"/>
    <m/>
    <m/>
    <m/>
    <n v="110.36413449794"/>
    <n v="-6.9877037037879397"/>
    <s v="MD|MYDB-20260806264524|DN00001/MN00300|PT. Hande Trade Indonesia|082149362887"/>
    <s v="MYDIGIBIZPARTNER"/>
    <m/>
    <m/>
    <m/>
    <m/>
    <m/>
    <m/>
    <m/>
    <m/>
    <s v="Management Janji"/>
    <s v="2026-08-07 13:00:00 | telp :082149362887 alt : manja : pagi : siang 07/08/2026 hub sebelum ke lokasi "/>
    <s v="FCC"/>
    <d v="2026-06-08T13:10:52"/>
    <d v="2026-08-07T13:00:00"/>
    <m/>
    <s v="PS"/>
    <s v="SMT"/>
    <s v="NO ADDON"/>
    <n v="20260807"/>
    <s v="Completed"/>
    <s v="HSI Bisnis Bundling Phone Promo 2026 PSB 70% - Free 800 Menit Promo - 50 Mbps"/>
    <s v="INDIBIZ"/>
    <m/>
    <m/>
    <d v="2026-08-07T13:00:00"/>
    <s v="2026-08-07 13:00:00 | telp :082149362887 alt : manja : pagi : siang 07/08/2026 hub sebelum ke lokasi "/>
    <n v="2026"/>
    <n v="8"/>
    <n v="7"/>
    <d v="2026-08-07T00:00:00"/>
    <n v="-0.54166666666424135"/>
    <x v="0"/>
  </r>
  <r>
    <n v="181"/>
    <n v="1002525283"/>
    <n v="3"/>
    <x v="5"/>
    <n v="5"/>
    <s v="SINGARJA"/>
    <s v="GIANYAR"/>
    <s v="TPS"/>
    <s v="DGS"/>
    <s v="AO"/>
    <x v="0"/>
    <m/>
    <s v="Completed (PS)"/>
    <s v="DGS-Government Defense Service"/>
    <d v="2026-08-13T19:39:36"/>
    <d v="2026-08-14T17:03:26"/>
    <n v="69365567"/>
    <m/>
    <n v="172409210374"/>
    <s v="Tampaksiring Bali "/>
    <s v="ODP-TPS-FCL/05"/>
    <s v="WO061705289"/>
    <m/>
    <m/>
    <m/>
    <n v="115.310956526506"/>
    <n v="-8.4144495342988499"/>
    <s v="Tampaksiring Bali   Jl. Dr. Ir. Soekarno, Manukaya, Kec. Tampaksiring, Kabupaten Gianyar, Bali 80552  Hiqbal Haris 0821-8722-8445  Bayu Prasetyo Anwar 0811-8881-9797"/>
    <s v="Account Manager"/>
    <m/>
    <m/>
    <m/>
    <m/>
    <m/>
    <m/>
    <m/>
    <m/>
    <s v="Management Janji"/>
    <s v="Tampaksiring Bali   Jl. Dr. Ir. Soekarno, Manukaya, Kec. Tampaksiring, Kabupaten Gianyar, Bali 80552  Hiqbal Haris 0821-8722-8445  Bayu Prasetyo Anwar 0811-8881-9797"/>
    <s v="FCC"/>
    <s v="13-08-2026 19:55:23"/>
    <m/>
    <m/>
    <s v="PS"/>
    <s v="TPS"/>
    <s v="NO ADDON"/>
    <n v="20260814"/>
    <s v="Completed"/>
    <s v="- 11_11446;Biaya PSB HSI EBIS Tunai di Depan ~ 11[500000]  - SP_NOSS;SP_NOSS ~ Internet NOSS Multispeed Network[0]  - SP_NOSS;SP_NOSS ~ Internet NOSS Multispeed Network[0]  - E23046;E23046 ~ ES23 - Paket HSI Bisnis[0]  - E23046~null~E23046_UNL;UNL ~ Inter"/>
    <s v="INDIBIZ"/>
    <m/>
    <m/>
    <d v="2026-08-13T14:30:00"/>
    <s v="Tampaksiring Bali   Jl. Dr. Ir. Soekarno, Manukaya, Kec. Tampaksiring, Kabupaten Gianyar, Bali 80552  Hiqbal Haris 0821-8722-8445  Bayu Prasetyo Anwar 0811-8881-9797"/>
    <n v="2026"/>
    <n v="8"/>
    <n v="14"/>
    <d v="2026-08-14T00:00:00"/>
    <n v="0.39583333333575865"/>
    <x v="0"/>
  </r>
  <r>
    <n v="182"/>
    <n v="1002517492"/>
    <n v="3"/>
    <x v="2"/>
    <n v="5"/>
    <s v="KEDIRI"/>
    <s v="TULUNGAGUNG"/>
    <s v="CAT"/>
    <s v="REG"/>
    <s v="AO"/>
    <x v="0"/>
    <m/>
    <s v="Completed (PS)"/>
    <s v="RBS-Regional 3"/>
    <d v="2026-08-10T11:43:41"/>
    <d v="2026-08-10T17:03:56"/>
    <n v="69361530"/>
    <m/>
    <n v="152622209045"/>
    <s v="SPBU 54.662.31 Tulungagung"/>
    <s v="ODP-CAT-FJ/09"/>
    <s v="WO061382338"/>
    <m/>
    <m/>
    <m/>
    <n v="111.823453"/>
    <n v="-8.2103059999999992"/>
    <s v="|MN00418|MYIA-051295835269/POI/YUDA ROCHMANSYAH/0851611511818/batumulyajaya@gmail.com"/>
    <s v="Sales Profesional"/>
    <m/>
    <m/>
    <m/>
    <m/>
    <m/>
    <m/>
    <m/>
    <m/>
    <s v="Management Janji"/>
    <s v="2026-08-09 13:00:00 | Nama PIC : Bp Yuda  No Hp : 0851611511818  No Alt : -  Tgl Pemasangan : 09 Agustus 2026  Interval : PAGI SIANG  Note : Hubungi pelanggan terlebih dahulu"/>
    <s v="FCC"/>
    <d v="2026-10-08T11:54:41"/>
    <m/>
    <m/>
    <s v="PS"/>
    <s v="CAT"/>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9 13:00:00 | Nama PIC : Bp Yuda  No Hp : 0851611511818  No Alt : -  Tgl Pemasangan : 09 Agustus 2026  Interval : PAGI SIANG  Note : Hubungi pelanggan terlebih dahulu"/>
    <n v="2026"/>
    <n v="8"/>
    <n v="10"/>
    <d v="2026-08-10T00:00:00"/>
    <n v="-0.29166666666424135"/>
    <x v="0"/>
  </r>
  <r>
    <n v="183"/>
    <n v="1002530863"/>
    <n v="3"/>
    <x v="7"/>
    <n v="4"/>
    <s v="KUDUS"/>
    <s v="BLORA"/>
    <s v="CEP"/>
    <s v="REG"/>
    <s v="AO"/>
    <x v="0"/>
    <s v="1P INET"/>
    <s v="MIE - SEND SURVEY"/>
    <s v="RBS-Regional 3"/>
    <d v="2026-08-17T13:14:57"/>
    <d v="2026-08-17T13:16:02"/>
    <n v="69368095"/>
    <m/>
    <n v="142552107787"/>
    <s v="TOKOSUGENG"/>
    <s v="ODP-CEP-FP/055 FP/D04/055.01"/>
    <s v="WO061929638"/>
    <m/>
    <m/>
    <m/>
    <n v="111.5028023"/>
    <n v="-7.1970659999999897"/>
    <s v="|MC60162|MYIA-054954455113/POI/FAIZAL RAHMAD NAUVANDA/082341906523/dp3787913@gmail.com"/>
    <s v="MYIB_ASSISTANT"/>
    <m/>
    <m/>
    <m/>
    <m/>
    <m/>
    <m/>
    <m/>
    <m/>
    <s v="Management Janji"/>
    <s v="2026-08-18 13:00:00 | M janji : pagi Tanggal Pemasangan : 18/agustus/2026 Note : hubungi pelanggan jika ingin kelokasi "/>
    <s v="FCC"/>
    <s v="17-08-2026 13:39:51"/>
    <d v="2026-08-18T13:00:00"/>
    <m/>
    <s v="SURVEY_NEW_MANJA"/>
    <s v="CEP"/>
    <s v="NO ADDON"/>
    <m/>
    <s v="MIE - SEND SURVEY"/>
    <s v="HSI Bisnis Promo HUT Telkom PSB 70% - 200 Mbps"/>
    <s v="INDIBIZ"/>
    <m/>
    <m/>
    <d v="2026-08-18T13:00:00"/>
    <s v="2026-08-18 13:00:00 | M janji : pagi Tanggal Pemasangan : 18/agustus/2026 Note : hubungi pelanggan jika ingin kelokasi "/>
    <m/>
    <m/>
    <m/>
    <e v="#NUM!"/>
    <e v="#NUM!"/>
    <x v="1"/>
  </r>
  <r>
    <n v="184"/>
    <n v="1002529303"/>
    <n v="3"/>
    <x v="0"/>
    <n v="5"/>
    <s v="MATARAM"/>
    <s v="SUMBAWA"/>
    <s v="TLW"/>
    <s v="REG"/>
    <s v="AO"/>
    <x v="0"/>
    <s v="1P INET"/>
    <s v="7 | OSS - PROVISIONING ISSUED"/>
    <s v="RBS-Regional 3"/>
    <d v="2026-08-16T09:37:57"/>
    <d v="2026-08-17T13:07:26"/>
    <n v="69367329"/>
    <m/>
    <n v="172610203629"/>
    <s v="ARIF KOST"/>
    <s v="ODP-TLW-FE/80 FE/D05/80.01"/>
    <s v="WO061859202"/>
    <m/>
    <m/>
    <m/>
    <n v="116.85891156540499"/>
    <n v="-8.6331870444847105"/>
    <s v="|MN02367|MYIA-038794861593/POI/SYARIFUDDIN/082146480271/syarifuddinarif524@gmail.com"/>
    <s v="MYIB_ASSISTANT"/>
    <m/>
    <m/>
    <m/>
    <m/>
    <m/>
    <m/>
    <m/>
    <m/>
    <s v="Management Janji"/>
    <s v="2026-08-17 13:00:00 | M Janji : (17 AGUSTUS 2026) jam Pasang : siang Note : hubungi pelanggan jika ingin kelokasi"/>
    <s v="FCC"/>
    <s v="16-08-2026 09:40:18"/>
    <d v="2026-08-17T13:00:00"/>
    <m/>
    <s v="PI"/>
    <s v="TLW"/>
    <s v="NO ADDON"/>
    <m/>
    <s v="Provisioning Issued"/>
    <s v="HSI Bisnis Promo HUT Telkom PSB 70% - 150 Mbps"/>
    <s v="INDIBIZ"/>
    <m/>
    <m/>
    <d v="2026-08-17T13:00:00"/>
    <s v="2026-08-17 13:00:00 | M Janji : (17 AGUSTUS 2026) jam Pasang : siang Note : hubungi pelanggan jika ingin kelokasi"/>
    <m/>
    <m/>
    <m/>
    <e v="#NUM!"/>
    <e v="#NUM!"/>
    <x v="1"/>
  </r>
  <r>
    <n v="185"/>
    <n v="1002525532"/>
    <n v="3"/>
    <x v="1"/>
    <n v="5"/>
    <s v="SBY SELATAN"/>
    <s v="MANYAR"/>
    <s v="JGR"/>
    <s v="DGS"/>
    <s v="AO"/>
    <x v="0"/>
    <m/>
    <s v="Completed (PS)"/>
    <s v="DGS-B2B TREG"/>
    <d v="2026-08-14T09:00:29"/>
    <d v="2026-08-14T16:51:04"/>
    <n v="69365653"/>
    <m/>
    <n v="152310255732"/>
    <s v="RUMAH DINAS KADIS KOMINFO 1"/>
    <s v="ODP-RKT-FFF/27"/>
    <s v="WO061719589"/>
    <m/>
    <m/>
    <m/>
    <n v="112.79330940622"/>
    <n v="-7.3208267598654002"/>
    <s v="GS SURAMADU/ AM HANIF/ PSB INET ONLY 75 MBPS/ RUMDIN KADIS KOMINFO SBY JL MEDOKAN ASRI UTARA XIII NO 38 / PIC EKO 085179708552 DAN IYAN  +62 813-3388-6585"/>
    <s v="Account Manager"/>
    <m/>
    <m/>
    <m/>
    <m/>
    <m/>
    <m/>
    <m/>
    <m/>
    <s v="Management Janji"/>
    <s v="GS SURAMADU/ AM HANIF/ PSB INET ONLY 75 MBPS/ RUMDIN KADIS KOMINFO SBY JL MEDOKAN ASRI UTARA XIII NO 38 / PIC EKO 085179708552 DAN IYAN  +62 813-3388-6585"/>
    <s v="FCC"/>
    <s v="14-08-2026 09:10:50"/>
    <m/>
    <m/>
    <s v="PS"/>
    <s v="JGR"/>
    <s v="NO ADDON"/>
    <n v="20260814"/>
    <s v="Completed"/>
    <s v="- 11_11450;Biaya PSB Reguler HSI EBIS ~ 11[150000]  - SP_NOSS;SP_NOSS ~ Internet NOSS Multispeed Network[0]  - SP_NOSS;SP_NOSS ~ Internet NOSS Multispeed Network[0]  - E23015;E23015 ~ ES23 - Perangkat ONT[0]  - E23015~null~44292;E23015||11||Abodemen 0[0] "/>
    <s v="INDIBIZ"/>
    <m/>
    <m/>
    <d v="2026-08-14T13:00:00"/>
    <s v="GS SURAMADU/ AM HANIF/ PSB INET ONLY 75 MBPS/ RUMDIN KADIS KOMINFO SBY JL MEDOKAN ASRI UTARA XIII NO 38 / PIC EKO 085179708552 DAN IYAN  +62 813-3388-6585"/>
    <n v="2026"/>
    <n v="8"/>
    <n v="14"/>
    <d v="2026-08-14T00:00:00"/>
    <n v="-0.54166666666424135"/>
    <x v="0"/>
  </r>
  <r>
    <n v="186"/>
    <n v="1002515351"/>
    <n v="3"/>
    <x v="3"/>
    <n v="4"/>
    <s v="YOGYAKARTA"/>
    <s v="GUNUNG KIDUL"/>
    <s v="WNS"/>
    <s v="REG"/>
    <s v="AO"/>
    <x v="0"/>
    <s v="1P INET"/>
    <s v="98 | OSS - CANCEL COMPLETE"/>
    <s v="RBS-Regional 3"/>
    <d v="2026-08-07T16:47:01"/>
    <d v="2026-08-11T10:34:50"/>
    <n v="69361080"/>
    <m/>
    <n v="143135115050"/>
    <s v="PT MITRA ASTON LOGISTIK"/>
    <s v="ODP-WNS-FAE/06 FAE/D03/02.06"/>
    <s v="WO061191606"/>
    <m/>
    <m/>
    <m/>
    <n v="110.6029597"/>
    <n v="-7.9672131999999998"/>
    <s v="|MC80054|MYIA-042335457606/POI/YULIANTO /083178474657/officemitraaston@gmail.com"/>
    <s v="MYIB_ASSISTANT"/>
    <m/>
    <m/>
    <m/>
    <m/>
    <m/>
    <m/>
    <m/>
    <m/>
    <s v="Management Janji"/>
    <s v="2026-08-09 08:00:00 | Nama PIC : Bapak Cahyo No HP : 083178474657 No Alternatif :  M Janji : 08/08/2026 Jam Pasang : Pagi NoteÃ‚Â :  Hubungi terlebih dahulu sebelum ke lokasi  "/>
    <s v="FCC"/>
    <d v="2026-07-08T16:55:31"/>
    <d v="2026-08-09T08:00:00"/>
    <s v="Kendala Teknik"/>
    <s v="CANCEL"/>
    <s v="WNS"/>
    <s v="NO ADDON"/>
    <m/>
    <s v="Cancel Completed"/>
    <s v="HSI Bisnis PSB 70% - 75 Mbps"/>
    <s v="INDIBIZ"/>
    <m/>
    <m/>
    <d v="2026-08-09T08:00:00"/>
    <s v="2026-08-09 08:00:00 | Nama PIC : Bapak Cahyo No HP : 083178474657 No Alternatif :  M Janji : 08/08/2026 Jam Pasang : Pagi NoteÃ‚Â :  Hubungi terlebih dahulu sebelum ke lokasi  "/>
    <m/>
    <m/>
    <m/>
    <e v="#NUM!"/>
    <e v="#NUM!"/>
    <x v="1"/>
  </r>
  <r>
    <n v="187"/>
    <n v="1002521303"/>
    <n v="3"/>
    <x v="7"/>
    <n v="4"/>
    <s v="SOLO"/>
    <s v="INNER - SOLO JATENG TIMUR"/>
    <s v="KRT"/>
    <s v="REG"/>
    <s v="AO"/>
    <x v="0"/>
    <s v="1P INET"/>
    <s v="Completed (PS)"/>
    <s v="RBS-Regional 3"/>
    <d v="2026-08-12T08:59:56"/>
    <d v="2026-08-12T18:34:24"/>
    <n v="69363863"/>
    <m/>
    <n v="142505404876"/>
    <s v="PTQ HAMILUL QUR&amp; 39;AN"/>
    <s v="ODP-KRT-FAH/045"/>
    <s v="WO061555464"/>
    <m/>
    <m/>
    <m/>
    <n v="110.7842424"/>
    <n v="-7.5284551000000004"/>
    <s v="|MC60006|MYIA-077360360424/POI/Mirza Zufraida/082265329827/khumayramidhfara@gmail.com"/>
    <s v="MYIB_ASSISTANT"/>
    <m/>
    <m/>
    <m/>
    <m/>
    <m/>
    <m/>
    <m/>
    <m/>
    <s v="Management Janji"/>
    <s v="2026-08-13 13:00:00 | Waktu pemasangan : 12 agustus 2026 Jam pemasangan : 08.00 - 12.00 Info Tambahan : Hubungi pelanggan dulu sebelum ke lokasi terimakasih "/>
    <s v="FCC"/>
    <d v="2026-12-08T09:10:20"/>
    <d v="2026-08-13T13:00:00"/>
    <m/>
    <s v="PS"/>
    <s v="KRT"/>
    <s v="NO ADDON"/>
    <n v="20260812"/>
    <s v="Completed"/>
    <s v="HSI Bisnis PSB 70% - 50 Mbps"/>
    <s v="INDIBIZ"/>
    <m/>
    <m/>
    <d v="2026-08-13T13:00:00"/>
    <s v="2026-08-13 13:00:00 | Waktu pemasangan : 12 agustus 2026 Jam pemasangan : 08.00 - 12.00 Info Tambahan : Hubungi pelanggan dulu sebelum ke lokasi terimakasih "/>
    <n v="2026"/>
    <n v="8"/>
    <n v="12"/>
    <d v="2026-08-12T00:00:00"/>
    <n v="-1.5416666666642413"/>
    <x v="0"/>
  </r>
  <r>
    <n v="188"/>
    <n v="1002520146"/>
    <n v="3"/>
    <x v="7"/>
    <n v="4"/>
    <s v="SOLO"/>
    <s v="INNER - SOLO JATENG TIMUR"/>
    <s v="KRT"/>
    <s v="DGS"/>
    <s v="AO"/>
    <x v="0"/>
    <m/>
    <s v="Completed (PS)"/>
    <s v="DGS-B2B TREG"/>
    <d v="2026-08-11T14:16:39"/>
    <d v="2026-08-12T12:20:30"/>
    <n v="69363442"/>
    <m/>
    <n v="142505404608"/>
    <s v="LOGISTIK POLRESTA SURAKARTA"/>
    <s v="ODP-KRT-FBQ/115"/>
    <s v="WO061505495"/>
    <m/>
    <m/>
    <m/>
    <n v="110.80560539875199"/>
    <n v="-7.5637859431396404"/>
    <s v="DGS HSI | NUR RAHMAWATI | 920163 | TREG 3 |LOGISTIK POLRESTA SURAKARTA | SIGIT |  082313221263 | PSB 1S  BISNIS  50MBPS"/>
    <s v="Amex"/>
    <m/>
    <m/>
    <m/>
    <m/>
    <m/>
    <m/>
    <m/>
    <m/>
    <s v="Management Janji"/>
    <n v="82313221263"/>
    <s v="FCC"/>
    <d v="2026-11-08T14:39:49"/>
    <m/>
    <m/>
    <s v="PS"/>
    <s v="KRT"/>
    <s v="NO ADDON"/>
    <n v="20260812"/>
    <s v="Completed"/>
    <s v="- 11_11450;Biaya PSB Reguler HSI EBIS ~ 11[150000]  - SP_NOSS;SP_NOSS ~ Internet NOSS Multispeed Network[0]  - SP_NOSS;SP_NOSS ~ Internet NOSS Multispeed Network[0]  - E23015;E23015 ~ ES23 - Perangkat ONT[0]  - E23015~null~44292;E23015||11||Abodemen 0[0] "/>
    <s v="INDIBIZ"/>
    <m/>
    <m/>
    <d v="2026-08-11T12:00:00"/>
    <n v="82313221263"/>
    <n v="2026"/>
    <n v="8"/>
    <n v="12"/>
    <d v="2026-08-12T00:00:00"/>
    <n v="0.5"/>
    <x v="0"/>
  </r>
  <r>
    <n v="189"/>
    <n v="1002514189"/>
    <n v="3"/>
    <x v="0"/>
    <n v="5"/>
    <s v="MATARAM"/>
    <s v="INNER - NUSA TENGGARA"/>
    <s v="MTR"/>
    <s v="DGS"/>
    <s v="AO"/>
    <x v="0"/>
    <m/>
    <s v="102 | FOLLOW UP COMPLETED"/>
    <s v="DGS-B2B TREG"/>
    <d v="2026-08-07T10:46:50"/>
    <d v="2026-08-08T13:33:29"/>
    <n v="69360605"/>
    <m/>
    <n v="172601796869"/>
    <s v="BNN KOTA MATARAM 3"/>
    <s v="ODP-MTR-FCE/09"/>
    <s v="WO061146097"/>
    <m/>
    <m/>
    <m/>
    <n v="116.1359752"/>
    <n v="-8.5664175"/>
    <s v="DGS HSI |BNN KOTA MATARAM| 85238849232| AM DGS | RYAN PRATAMA |896616 |INET 50MBPS | PSB"/>
    <s v="Account Manager"/>
    <m/>
    <m/>
    <m/>
    <m/>
    <m/>
    <m/>
    <m/>
    <m/>
    <s v="Management Janji"/>
    <s v="AO"/>
    <s v="FCC"/>
    <d v="2026-07-08T10:55:20"/>
    <m/>
    <s v="Kendala Pelanggan"/>
    <s v="REVOKE"/>
    <s v="MTR"/>
    <s v="NO ADDON"/>
    <m/>
    <s v="Follow Up Revoke Completed, New Order ID : SC1002515961"/>
    <s v="- 11_11450;Biaya PSB Reguler HSI EBIS ~ 11[150000]  - E23015;E23015 ~ ES23 - Perangkat ONT[0]  - E23015~null~44292;E23015||11||Abodemen 0[0]  - E23015~null~E23015_SWONT;SWONT ~ Biaya Sewa ONT ~ E23015[30000]  - E24058;E24058 ~ ES24 - Paket HSI Bisnis (HSI"/>
    <s v="INDIBIZ"/>
    <m/>
    <m/>
    <d v="2026-08-07T12:00:00"/>
    <s v="AO"/>
    <m/>
    <m/>
    <m/>
    <e v="#NUM!"/>
    <e v="#NUM!"/>
    <x v="1"/>
  </r>
  <r>
    <n v="190"/>
    <n v="1002524549"/>
    <n v="3"/>
    <x v="1"/>
    <n v="5"/>
    <s v="SBY SELATAN"/>
    <s v="KETINTANG"/>
    <s v="WRU"/>
    <s v="REG"/>
    <s v="AO"/>
    <x v="0"/>
    <s v="1P INET"/>
    <s v="Completed (PS)"/>
    <s v="RBS-Regional 3"/>
    <d v="2026-08-13T14:43:56"/>
    <d v="2026-08-14T17:37:19"/>
    <n v="69365282"/>
    <m/>
    <n v="152302236750"/>
    <s v="toko setiawan"/>
    <s v="ODP-WR1-FCM/07 FCM/D02/07.01"/>
    <s v="WO061678290"/>
    <m/>
    <m/>
    <m/>
    <n v="112.70329959999999"/>
    <n v="-7.3739936000000004"/>
    <s v="MD|MYDB-20260813265177|DN00001/MN01993|toko setiawan|089670772125"/>
    <s v="MYDIGIBIZPARTNER"/>
    <m/>
    <m/>
    <m/>
    <m/>
    <m/>
    <m/>
    <m/>
    <m/>
    <s v="Management Janji"/>
    <s v="2026-08-14 13:00:00 | telp : 089670772125 M Janji : (14/08/2026) jam Pasang : 09:00 Note : hubungi pelanggan jika ingin kelokasi"/>
    <s v="FCC"/>
    <s v="13-08-2026 14:55:15"/>
    <d v="2026-08-14T13:00:00"/>
    <m/>
    <s v="PS"/>
    <s v="WRU"/>
    <s v="NO ADDON"/>
    <n v="20260814"/>
    <s v="Completed"/>
    <s v="HSI Bisnis Promo HUT Telkom PSB 70% - 200 Mbps"/>
    <s v="INDIBIZ"/>
    <m/>
    <m/>
    <d v="2026-08-14T13:00:00"/>
    <s v="2026-08-14 13:00:00 | telp : 089670772125 M Janji : (14/08/2026) jam Pasang : 09:00 Note : hubungi pelanggan jika ingin kelokasi"/>
    <n v="2026"/>
    <n v="8"/>
    <n v="14"/>
    <d v="2026-08-14T00:00:00"/>
    <n v="-0.54166666666424135"/>
    <x v="0"/>
  </r>
  <r>
    <n v="191"/>
    <n v="1002526125"/>
    <n v="3"/>
    <x v="2"/>
    <n v="5"/>
    <s v="MALANG"/>
    <s v="KEPANJEN"/>
    <s v="BRG"/>
    <s v="REG"/>
    <s v="AO"/>
    <x v="0"/>
    <s v="1P INET"/>
    <s v="Completed (PS)"/>
    <s v="RBS-Regional 3"/>
    <d v="2026-08-14T11:20:58"/>
    <d v="2026-08-14T16:24:58"/>
    <n v="69365914"/>
    <m/>
    <n v="152708207215"/>
    <s v="KOPI SEPUR"/>
    <s v="ODP-BRG-FB/18 BRG/D01/01.18"/>
    <s v="WO061733297"/>
    <m/>
    <m/>
    <m/>
    <n v="112.652608975768"/>
    <n v="-8.0294828267021199"/>
    <s v="MD|MYDB-20260813265260|SC20017/MC20200|KOPI SEPUR|081333232456"/>
    <s v="MYDIGIBIZPARTNER"/>
    <m/>
    <m/>
    <m/>
    <m/>
    <m/>
    <m/>
    <m/>
    <m/>
    <s v="Management Janji"/>
    <s v="2026-08-15 13:00:00 | Tanggal pemasangan: 27/07/2026 Jam pemasangan : pagi / siang Info Tambahan : Hubungi pelanggan dulu sebelum ke lokasi. terima kasih"/>
    <s v="FCC"/>
    <s v="14-08-2026 11:39:52"/>
    <d v="2026-08-15T13:00:00"/>
    <m/>
    <s v="PS"/>
    <s v="BRG"/>
    <s v="NO ADDON"/>
    <n v="20260814"/>
    <s v="Completed"/>
    <s v="HSI Bisnis PSB 70% - 300 Mbps"/>
    <s v="INDIBIZ"/>
    <m/>
    <m/>
    <d v="2026-08-15T13:00:00"/>
    <s v="2026-08-15 13:00:00 | Tanggal pemasangan: 27/07/2026 Jam pemasangan : pagi / siang Info Tambahan : Hubungi pelanggan dulu sebelum ke lokasi. terima kasih"/>
    <n v="2026"/>
    <n v="8"/>
    <n v="14"/>
    <d v="2026-08-14T00:00:00"/>
    <n v="-1.5416666666642413"/>
    <x v="0"/>
  </r>
  <r>
    <n v="192"/>
    <n v="1002504396"/>
    <n v="3"/>
    <x v="2"/>
    <n v="5"/>
    <s v="MADIUN"/>
    <s v="NGAWI"/>
    <s v="NWI"/>
    <s v="REG"/>
    <s v="AO"/>
    <x v="0"/>
    <s v="1P INET"/>
    <s v="Completed (PS)"/>
    <s v="RBS-Regional 3"/>
    <d v="2026-08-01T11:07:56"/>
    <d v="2026-08-02T12:48:44"/>
    <n v="69356633"/>
    <m/>
    <n v="152605224535"/>
    <s v="SPBU 54.632.16 SUMBER TANI 01"/>
    <s v="ODP-NWI-FL/09 FL/D01/09.01"/>
    <s v="WO060631712"/>
    <m/>
    <m/>
    <m/>
    <n v="111.469151368875"/>
    <n v="-7.3852604382568403"/>
    <s v="|MN00265|MYIA-069020721592/POI/FIRMANSYAH/08563283460/fmansyah923@gmail.com"/>
    <s v="MYIB_ASSISTANT"/>
    <m/>
    <m/>
    <m/>
    <m/>
    <m/>
    <m/>
    <m/>
    <m/>
    <s v="Management Janji"/>
    <s v="2026-08-02 08:00:00 | Tanggal pemasangan: 01/08/2026 Jam pemasangan : pagi / siang Info Tambahan : Hubungi pelanggan dulu sebelum ke lokasi terima kasih"/>
    <s v="FCC"/>
    <d v="2026-01-08T11:10:09"/>
    <d v="2026-08-02T08:00:00"/>
    <m/>
    <s v="PS"/>
    <s v="NWI"/>
    <s v="NO ADDON"/>
    <n v="20260802"/>
    <s v="Completed"/>
    <s v="HSI Bisnis Promo HUT Telkom PSB 70% - 50 Mbps"/>
    <s v="INDIBIZ"/>
    <m/>
    <m/>
    <d v="2026-08-02T08:00:00"/>
    <s v="2026-08-02 08:00:00 | Tanggal pemasangan: 01/08/2026 Jam pemasangan : pagi / siang Info Tambahan : Hubungi pelanggan dulu sebelum ke lokasi terima kasih"/>
    <n v="2026"/>
    <n v="8"/>
    <n v="2"/>
    <d v="2026-08-02T00:00:00"/>
    <n v="-0.33333333333575865"/>
    <x v="0"/>
  </r>
  <r>
    <n v="193"/>
    <n v="1002513682"/>
    <n v="3"/>
    <x v="5"/>
    <n v="5"/>
    <s v="SINGARJA"/>
    <s v="GIANYAR"/>
    <s v="GIN"/>
    <s v="REG"/>
    <s v="AO"/>
    <x v="0"/>
    <m/>
    <s v="Completed (PS)"/>
    <s v="RBS-Regional 3"/>
    <d v="2026-08-07T08:24:33"/>
    <d v="2026-08-08T08:13:56"/>
    <n v="69357302"/>
    <m/>
    <n v="172407212650"/>
    <s v="SD NEGERI 5 PERING"/>
    <s v="ODP-GIN-FP/90"/>
    <s v="WO061132813"/>
    <m/>
    <m/>
    <m/>
    <n v="115.30133781042299"/>
    <n v="-8.5810374742345097"/>
    <s v="|MN02658|/PIC I PUTU DHARMENDRA/085333862495/sdn5pering@gmail.com"/>
    <s v="Sales Force DBS"/>
    <m/>
    <m/>
    <m/>
    <m/>
    <m/>
    <m/>
    <m/>
    <m/>
    <s v="Management Janji"/>
    <s v="2026-08-05 13:00:00|Nama Pic : IBU DAYU  No Hp Pic : 087744632973  Jam Pemasangan : 08:00 - 12.00  Tanggal Pemasangan : RABU 05 AGUSTUS 2026  Info Tambahan : Hubungi pelanggan sebelum datang ke lokasi, terima kasih.|40961370|MYDITA"/>
    <s v="FCC"/>
    <d v="2026-07-08T08:25:28"/>
    <m/>
    <m/>
    <s v="PS"/>
    <s v="GIN"/>
    <s v="NO ADDON"/>
    <n v="20260808"/>
    <s v="Completed"/>
    <s v="- 11_11446;Biaya PSB HSI EBIS Tunai di Depan ~ 11[150000]  - E25061;E25061 ~ ES25 - Paket HSI Basic (HSIEF) Khusus Winback 2.0[0]  - E25061~null~E25061_UNL;UNL ~ Internet-Link Unlimited Internet Usage ~ E25061[0]  - E25061~null~105351;E25061||11||Abodemen"/>
    <s v="INDIBIZ"/>
    <m/>
    <m/>
    <d v="2026-08-07T07:00:00"/>
    <s v="2026-08-05 13:00:00|Nama Pic : IBU DAYU  No Hp Pic : 087744632973  Jam Pemasangan : 08:00 - 12.00  Tanggal Pemasangan : RABU 05 AGUSTUS 2026  Info Tambahan : Hubungi pelanggan sebelum datang ke lokasi, terima kasih.|40961370|MYDITA"/>
    <n v="2026"/>
    <n v="8"/>
    <n v="8"/>
    <d v="2026-08-08T00:00:00"/>
    <n v="0.70833333333575865"/>
    <x v="0"/>
  </r>
  <r>
    <n v="194"/>
    <n v="1002506382"/>
    <n v="3"/>
    <x v="7"/>
    <n v="4"/>
    <s v="KUDUS"/>
    <s v="BLORA"/>
    <s v="BLO"/>
    <s v="REG"/>
    <s v="AO"/>
    <x v="0"/>
    <s v="1P INET"/>
    <s v="Completed (PS)"/>
    <s v="RBS-Regional 3"/>
    <d v="2026-08-03T15:20:57"/>
    <d v="2026-08-04T15:01:58"/>
    <n v="69357699"/>
    <m/>
    <n v="141569115680"/>
    <s v="LASKAR BUAH MLANGSEN BLORA"/>
    <s v="ODP-BLO-FFE/117 FFE/D07/117.01"/>
    <s v="WO060812562"/>
    <m/>
    <m/>
    <m/>
    <n v="111.410686"/>
    <n v="-6.9905850000000003"/>
    <s v="|MN00799|MYIA-045418772834/POI/LAELATUL AFIATUN NISAK/085733668576/kantorhrdlaskarbuah@gmail.com"/>
    <s v="MYIB_ASSISTANT"/>
    <m/>
    <m/>
    <m/>
    <m/>
    <m/>
    <m/>
    <m/>
    <m/>
    <s v="Management Janji"/>
    <s v="2026-08-04 13:00:00 | M Janji : 04/08/2026 Jam Pasang : 13:00  NoteÃ‚Â :  hubungi terlebih dahulu sebelum ke lokasi, terima kasih."/>
    <s v="FCC"/>
    <d v="2026-03-08T15:25:36"/>
    <d v="2026-08-04T13:00:00"/>
    <m/>
    <s v="PS"/>
    <s v="BLO"/>
    <s v="NO ADDON"/>
    <n v="20260804"/>
    <s v="Completed"/>
    <s v="HSI Bisnis Basic Promo HUT Telkom PSB 70% - 50 Mbps"/>
    <s v="INDIBIZ"/>
    <m/>
    <m/>
    <d v="2026-08-04T13:00:00"/>
    <s v="2026-08-04 13:00:00 | M Janji : 04/08/2026 Jam Pasang : 13:00  NoteÃ‚Â :  hubungi terlebih dahulu sebelum ke lokasi, terima kasih."/>
    <n v="2026"/>
    <n v="8"/>
    <n v="4"/>
    <d v="2026-08-04T00:00:00"/>
    <n v="-0.54166666666424135"/>
    <x v="0"/>
  </r>
  <r>
    <n v="195"/>
    <n v="1002514582"/>
    <n v="3"/>
    <x v="3"/>
    <n v="4"/>
    <s v="YOGYAKARTA"/>
    <s v="SLEMAN"/>
    <s v="GOD"/>
    <s v="REG"/>
    <s v="AO"/>
    <x v="0"/>
    <m/>
    <s v="Completed (PS)"/>
    <s v="RBS-Regional 2"/>
    <d v="2026-08-07T13:22:04"/>
    <d v="2026-08-08T16:02:30"/>
    <n v="69360742"/>
    <m/>
    <n v="146136130088"/>
    <s v="PomPom Sports Hub / PT Ekspresi Langkah Inovasi"/>
    <s v="ODP-GOD-FAY/028"/>
    <s v="WO061180712"/>
    <m/>
    <m/>
    <m/>
    <n v="110.3382618"/>
    <n v="-7.7550401000000004"/>
    <s v="|MN00915|/Emi Sutanta/0815-7811-9933/pompom.sportshub@gmail.com"/>
    <s v="B2B Partner Management (PM)"/>
    <m/>
    <m/>
    <m/>
    <m/>
    <m/>
    <m/>
    <m/>
    <m/>
    <s v="Management Janji"/>
    <s v="2026-08-09 08:00:00|Nama PIC : Emi No HP : 081578119933 Alt :  M Janji : 08/08/2026 Jam Pasang : 08.00 - 13:00  NoteÃ‚Â :  hubungi terlebih dahulu sebelum kelokasi|40981182|MYDITA"/>
    <s v="FCC"/>
    <d v="2026-07-08T13:25:39"/>
    <d v="2026-08-09T08:00:00"/>
    <m/>
    <s v="PS"/>
    <s v="GOD"/>
    <s v="NO ADDON"/>
    <n v="20260808"/>
    <s v="Completed"/>
    <s v="- 11_11446;Biaya PSB HSI EBIS Tunai di Depan ~ 11[150000]  - SP_NOSS;SP_NOSS ~ Internet NOSS Multispeed Network[0]  - E25061;E25061 ~ ES25 - Paket HSI Basic (HSIEF) Khusus Winback 2.0[0]  - E25061~null~E25061_UNL;UNL ~ Internet-Link Unlimited Internet Usa"/>
    <s v="INDIBIZ"/>
    <m/>
    <m/>
    <d v="2026-08-09T08:00:00"/>
    <s v="2026-08-09 08:00:00|Nama PIC : Emi No HP : 081578119933 Alt :  M Janji : 08/08/2026 Jam Pasang : 08.00 - 13:00  NoteÃ‚Â :  hubungi terlebih dahulu sebelum kelokasi|40981182|MYDITA"/>
    <n v="2026"/>
    <n v="8"/>
    <n v="8"/>
    <d v="2026-08-08T00:00:00"/>
    <n v="-1.3333333333357587"/>
    <x v="0"/>
  </r>
  <r>
    <n v="196"/>
    <n v="1002515737"/>
    <n v="3"/>
    <x v="3"/>
    <n v="4"/>
    <s v="YOGYAKARTA"/>
    <s v="INNER - YOGYA JATENG SELATAN"/>
    <s v="PGR"/>
    <s v="REG"/>
    <s v="AO"/>
    <x v="0"/>
    <s v="1P INET"/>
    <s v="Completed (PS)"/>
    <s v="RBS-Regional 3"/>
    <d v="2026-08-08T10:35:56"/>
    <d v="2026-08-10T07:19:08"/>
    <n v="69361316"/>
    <m/>
    <n v="141114227847"/>
    <s v="SHESA KOST"/>
    <s v="ODP-PGR-FDG/057 FDG/D06/057.01"/>
    <s v="WO061243261"/>
    <m/>
    <m/>
    <m/>
    <n v="110.3352979"/>
    <n v="-7.8193406000000003"/>
    <s v="|MC80063|MYIA-005418646956/POI/SUGIYANTO/081328431700/g14nsamsung@gmail.com"/>
    <s v="MYIB_ASSISTANT"/>
    <m/>
    <m/>
    <m/>
    <m/>
    <m/>
    <m/>
    <m/>
    <m/>
    <s v="Management Janji"/>
    <s v="2026-08-09 08:00:00 | Jam pemasangan : 12.00 Info Tambahan : Hubungi pelanggan dulu sebelum ke lokasi terimakasih  "/>
    <s v="FCC"/>
    <d v="2026-08-08T10:40:08"/>
    <d v="2026-08-09T08:00:00"/>
    <m/>
    <s v="PS"/>
    <s v="PGR"/>
    <s v="NO ADDON"/>
    <n v="20260810"/>
    <s v="Completed"/>
    <s v="HSI Bisnis Basic Promo HUT Telkom PSB 70% - 50 Mbps"/>
    <s v="INDIBIZ"/>
    <m/>
    <m/>
    <d v="2026-08-09T08:00:00"/>
    <s v="2026-08-09 08:00:00 | Jam pemasangan : 12.00 Info Tambahan : Hubungi pelanggan dulu sebelum ke lokasi terimakasih  "/>
    <n v="2026"/>
    <n v="8"/>
    <n v="10"/>
    <d v="2026-08-10T00:00:00"/>
    <n v="0.66666666666424135"/>
    <x v="0"/>
  </r>
  <r>
    <n v="197"/>
    <n v="1002527120"/>
    <n v="3"/>
    <x v="3"/>
    <n v="4"/>
    <s v="PURWOKERTO"/>
    <s v="PURBALINGGA"/>
    <s v="PBG"/>
    <s v="REG"/>
    <s v="AO"/>
    <x v="0"/>
    <s v="1P INET"/>
    <s v="7 | OSS - PROVISIONING ISSUED"/>
    <s v="RBS-Regional 3"/>
    <d v="2026-08-14T16:16:56"/>
    <d v="2026-08-16T11:21:35"/>
    <n v="69366330"/>
    <m/>
    <n v="143363112139"/>
    <s v="SMP ISTIQOMAH SAMBAS PURBALINGGA BOARDING SCHOOL PUTRI"/>
    <s v="ODP-PBG-FZ/089 FZ/D03/089.01"/>
    <s v="WO061769166"/>
    <m/>
    <m/>
    <m/>
    <n v="109.34753600000001"/>
    <n v="-7.3727270000000003"/>
    <s v="|MN02713|MYIA-062516913427/POI/Giarto/085601017791/ggiarto89@gmail.com"/>
    <s v="MYIB_ASSISTANT"/>
    <m/>
    <m/>
    <m/>
    <m/>
    <m/>
    <m/>
    <m/>
    <m/>
    <s v="Management Janji"/>
    <s v="2026-08-16 11:00:00 | Nama Pic : bp Giarto No Hp Pic : 085601017791 No alt : - Jam Pemasangan : siang  Tanggal Pemasangan : 15 Agustus 2026"/>
    <s v="FCC"/>
    <s v="14-08-2026 16:39:53"/>
    <d v="2026-08-16T11:00:00"/>
    <m/>
    <s v="PI"/>
    <s v="PBG"/>
    <s v="NO ADDON"/>
    <m/>
    <s v="Provisioning Issued"/>
    <s v="HSI Bisnis Promo HUT Telkom PSB 70% - 100 Mbps"/>
    <s v="INDIBIZ"/>
    <m/>
    <m/>
    <d v="2026-08-16T11:00:00"/>
    <s v="2026-08-16 11:00:00 | Nama Pic : bp Giarto No Hp Pic : 085601017791 No alt : - Jam Pemasangan : siang  Tanggal Pemasangan : 15 Agustus 2026"/>
    <m/>
    <m/>
    <m/>
    <e v="#NUM!"/>
    <e v="#NUM!"/>
    <x v="1"/>
  </r>
  <r>
    <n v="198"/>
    <n v="1002522125"/>
    <n v="3"/>
    <x v="4"/>
    <n v="4"/>
    <s v="SEMARANG"/>
    <s v="INNER - SEMARANG JATENG UTARA"/>
    <s v="JHR"/>
    <s v="REG"/>
    <s v="AO"/>
    <x v="0"/>
    <m/>
    <s v="7 | OSS - PROVISIONING ISSUED"/>
    <s v="RBS-Regional 3"/>
    <d v="2026-08-12T13:29:02"/>
    <d v="2026-08-14T08:06:42"/>
    <n v="69364231"/>
    <n v="2435314178"/>
    <n v="142406122550"/>
    <s v="PT. KARUNIA KULINER INDONESIA"/>
    <s v="ODP-JHR-FEJ/012"/>
    <s v="WO061626182"/>
    <m/>
    <m/>
    <m/>
    <n v="106.828287115262"/>
    <n v="-6.1740246018306504"/>
    <s v="AMRBS;403098;REG3;DANIEL MARWA DENERO;08112876658;CP.mas giyanto;085747120763;PAKET 2S INET VOICE 100 MBPS (709.000);PT. KARUNIA KULINER INDONESIA"/>
    <s v="Account Manager"/>
    <m/>
    <m/>
    <m/>
    <m/>
    <m/>
    <m/>
    <m/>
    <m/>
    <s v="Management Janji"/>
    <s v="2026-08-14 08:00:00|Nama Pic : giyanto No Hp Pic : 085747120763 No alt : - Jam Pemasangan : pagi  Tanggal Pemasangan : 13 Agustus 2026|40951375|MYDITA"/>
    <s v="FCC"/>
    <d v="2026-12-08T13:39:52"/>
    <d v="2026-08-14T08:00:00"/>
    <m/>
    <s v="PI"/>
    <s v="JHR"/>
    <s v="NO ADDON"/>
    <m/>
    <s v="Provisioning Issued"/>
    <s v="- 11_11446;Biaya PSB HSI EBIS Tunai di Depan ~ 11[150000]  - BWY DL;BWY DL ~ Saluran Dua Arah(BothWay)[0]  - E23053;E23053 ~ ES23 - Paket HSI Bisnis  Phone (PHONE)[0]  - E23053~null~44864;E23053||11||Abodemen 0[0]  - E23053~null~E23053_IN800;IN800 ~ Free "/>
    <s v="INDIBIZ"/>
    <m/>
    <m/>
    <d v="2026-08-14T08:00:00"/>
    <s v="2026-08-14 08:00:00|Nama Pic : giyanto No Hp Pic : 085747120763 No alt : - Jam Pemasangan : pagi  Tanggal Pemasangan : 13 Agustus 2026|40951375|MYDITA"/>
    <m/>
    <m/>
    <m/>
    <e v="#NUM!"/>
    <e v="#NUM!"/>
    <x v="1"/>
  </r>
  <r>
    <n v="199"/>
    <n v="1002505598"/>
    <n v="3"/>
    <x v="4"/>
    <n v="4"/>
    <s v="PEKALONGAN"/>
    <s v="BREBES"/>
    <s v="BRB"/>
    <s v="REG"/>
    <s v="AO"/>
    <x v="0"/>
    <m/>
    <s v="100 | REVOKE COMPLETED"/>
    <s v="RBS-Regional 3"/>
    <d v="2026-08-03T09:20:46"/>
    <d v="2026-08-04T13:41:37"/>
    <n v="69355882"/>
    <m/>
    <n v="146284108495"/>
    <s v="CV. SUBEKTI SETIABUDI"/>
    <s v="ODP-BRB-FF/080"/>
    <s v="WO060545576"/>
    <m/>
    <m/>
    <m/>
    <n v="109.05099"/>
    <n v="-6.96577"/>
    <s v="AMRBS;403095;REG3;BAYU;085100296564;HSI 1S 100MB;HSI 100MB;PIC 0882005129196;spbukemiriamba@gmail.com"/>
    <s v="Account Manager"/>
    <m/>
    <m/>
    <m/>
    <m/>
    <m/>
    <m/>
    <m/>
    <m/>
    <s v="Management Janji"/>
    <s v="2026-08-04 13:00:00|SPBU 4452210 Kemiriamba Jatibarang |SYSTEM|MYDITA"/>
    <s v="FCC"/>
    <d v="2026-03-08T09:25:39"/>
    <d v="2026-08-04T00:00:00"/>
    <m/>
    <s v="REVOKE"/>
    <s v="BRB"/>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4T13:00:00"/>
    <s v="2026-08-04 13:00:00|SPBU 4452210 Kemiriamba Jatibarang |SYSTEM|MYDITA"/>
    <m/>
    <m/>
    <m/>
    <e v="#NUM!"/>
    <e v="#NUM!"/>
    <x v="1"/>
  </r>
  <r>
    <n v="200"/>
    <n v="1002519478"/>
    <n v="3"/>
    <x v="3"/>
    <n v="4"/>
    <s v="MAGELANG"/>
    <s v="MAGELANG"/>
    <s v="MGE"/>
    <s v="REG"/>
    <s v="AO"/>
    <x v="0"/>
    <s v="1P INET"/>
    <s v="Completed (PS)"/>
    <s v="RBS-Regional 3"/>
    <d v="2026-08-11T11:16:56"/>
    <d v="2026-08-12T16:52:53"/>
    <n v="69363115"/>
    <m/>
    <n v="146137149715"/>
    <s v="Mts. Ma&amp; 39;arif Pucang"/>
    <s v="ODP-MGE-FBB/015 FBB/D05/015.01"/>
    <s v="WO061479255"/>
    <m/>
    <m/>
    <m/>
    <n v="110.2592748"/>
    <n v="-7.4203340999999998"/>
    <s v="|MN02816|MYIA-031353283288/POI/Intan Pertiwi/087740262737/intanbama85@gmail.com"/>
    <s v="MYIB_ASSISTANT"/>
    <m/>
    <m/>
    <m/>
    <m/>
    <m/>
    <m/>
    <m/>
    <m/>
    <s v="Management Janji"/>
    <s v="2026-08-13 08:00:00 | Nama PIC : bapak wahyu No HP : 085875670139 Alt :  M Janji : (kamis/13/AGUSTUS/2026) jam Pasang : 09:00 Note : hubungi pelanggan jika ingin kelokasi"/>
    <s v="FCC"/>
    <d v="2026-11-08T11:40:03"/>
    <d v="2026-08-13T08:00:00"/>
    <m/>
    <s v="PS"/>
    <s v="MGE"/>
    <s v="NO ADDON"/>
    <n v="20260812"/>
    <s v="Completed"/>
    <s v="HSI Bisnis Basic Promo HUT Telkom PSB 70% - 50 Mbps"/>
    <s v="INDIBIZ"/>
    <m/>
    <m/>
    <d v="2026-08-13T08:00:00"/>
    <s v="2026-08-13 08:00:00 | Nama PIC : bapak wahyu No HP : 085875670139 Alt :  M Janji : (kamis/13/AGUSTUS/2026) jam Pasang : 09:00 Note : hubungi pelanggan jika ingin kelokasi"/>
    <n v="2026"/>
    <n v="8"/>
    <n v="12"/>
    <d v="2026-08-12T00:00:00"/>
    <n v="-1.3333333333357587"/>
    <x v="0"/>
  </r>
  <r>
    <n v="201"/>
    <n v="1002515837"/>
    <n v="3"/>
    <x v="4"/>
    <n v="4"/>
    <s v="PEKALONGAN"/>
    <s v="TEGAL"/>
    <s v="TEG"/>
    <s v="REG"/>
    <s v="AO"/>
    <x v="0"/>
    <s v="1P INET"/>
    <s v="102 | FOLLOW UP COMPLETED"/>
    <s v="RBS-Regional 3"/>
    <d v="2026-08-08T11:53:56"/>
    <d v="2026-08-10T14:27:26"/>
    <n v="69361380"/>
    <m/>
    <n v="142212126686"/>
    <s v="PT. ERA BAROKAH SANTOSA"/>
    <s v="ODP-TEG-FP/019 FP/D08/019.01"/>
    <s v="WO061251257"/>
    <m/>
    <m/>
    <m/>
    <n v="109.14579310000001"/>
    <n v="-6.8704896"/>
    <s v="|MN00292|MYIA-082674871932/POI/Gilang Permana/087822733582/spbuerabarokahsantosa@gmail.com"/>
    <s v="MYIB_ASSISTANT"/>
    <m/>
    <m/>
    <m/>
    <m/>
    <m/>
    <m/>
    <m/>
    <m/>
    <s v="Management Janji"/>
    <s v="2026-08-09 08:00:00 | Nama Pic : bp Gilang  No Hp Pic : 087822733582 No alt : - Jam Pemasangan : pagi  Tanggal Pemasangan : 9 Agustus 2026"/>
    <s v="FCC"/>
    <d v="2026-08-08T11:54:59"/>
    <d v="2026-08-09T08:00:00"/>
    <m/>
    <s v="REVOKE"/>
    <s v="TEG"/>
    <s v="NO ADDON"/>
    <m/>
    <s v="Follow Up Revoke Completed, New Order ID : SC1002518018"/>
    <s v="HSI Bisnis Promo HUT Telkom PSB 70% - 50 Mbps"/>
    <s v="INDIBIZ"/>
    <m/>
    <m/>
    <d v="2026-08-09T08:00:00"/>
    <s v="2026-08-09 08:00:00 | Nama Pic : bp Gilang  No Hp Pic : 087822733582 No alt : - Jam Pemasangan : pagi  Tanggal Pemasangan : 9 Agustus 2026"/>
    <m/>
    <m/>
    <m/>
    <e v="#NUM!"/>
    <e v="#NUM!"/>
    <x v="1"/>
  </r>
  <r>
    <n v="202"/>
    <n v="1002523034"/>
    <n v="3"/>
    <x v="5"/>
    <n v="5"/>
    <s v="SINGARJA"/>
    <s v="GIANYAR"/>
    <s v="TPS"/>
    <s v="DGS"/>
    <s v="AO"/>
    <x v="0"/>
    <m/>
    <s v="98 | OSS - CANCEL COMPLETE"/>
    <s v="DGS-Government Defense Service"/>
    <d v="2026-08-12T17:23:59"/>
    <d v="2026-08-14T09:50:56"/>
    <n v="69364592"/>
    <m/>
    <n v="172409210372"/>
    <s v="Tampaksiring Bali"/>
    <s v="ODP-TPS-FCL/05"/>
    <s v="WO061618665"/>
    <m/>
    <m/>
    <m/>
    <n v="115.310956526506"/>
    <n v="-8.4144495342988499"/>
    <s v="Jl. Dr. Ir. Soekarno, Manukaya, Kec. Tampaksiring, Kabupaten Gianyar, Bali 80552 HSI 1P (Inet Only)  100 Mbps  TPS  Hiqbal Haris 0821-8722-8445    Bayu Prasetyo Anwar 0811-8881-9797 (AM)"/>
    <s v="Account Manager"/>
    <m/>
    <m/>
    <m/>
    <m/>
    <m/>
    <m/>
    <m/>
    <m/>
    <s v="Management Janji"/>
    <s v="Jl. Dr. Ir. Soekarno, Manukaya, Kec. Tampaksiring, Kabupaten Gianyar, Bali 80552 HSI 1P (Inet Only)  100 Mbps  TPS  Hiqbal Haris 0821-8722-8445    Bayu Prasetyo Anwar 0811-8881-9797 (AM)"/>
    <s v="FCC"/>
    <d v="2026-12-08T17:39:53"/>
    <m/>
    <s v="Kendala Pelanggan"/>
    <s v="CANCEL"/>
    <s v="TPS"/>
    <s v="NO ADDON"/>
    <m/>
    <s v="Cancel Completed"/>
    <s v="- 11_11450;Biaya PSB Reguler HSI EBIS ~ 11[500000]  - SP_NOSS;SP_NOSS ~ Internet NOSS Multispeed Network[0]  - SP_NOSS;SP_NOSS ~ Internet NOSS Multispeed Network[0]  - E23046;E23046 ~ ES23 - Paket HSI Bisnis[0]  - E23046~null~E23046_UNL;UNL ~ Internet-Lin"/>
    <s v="INDIBIZ"/>
    <m/>
    <m/>
    <d v="2026-08-12T14:00:00"/>
    <s v="Jl. Dr. Ir. Soekarno, Manukaya, Kec. Tampaksiring, Kabupaten Gianyar, Bali 80552 HSI 1P (Inet Only)  100 Mbps  TPS  Hiqbal Haris 0821-8722-8445    Bayu Prasetyo Anwar 0811-8881-9797 (AM)"/>
    <m/>
    <m/>
    <m/>
    <e v="#NUM!"/>
    <e v="#NUM!"/>
    <x v="1"/>
  </r>
  <r>
    <n v="203"/>
    <n v="1002523478"/>
    <n v="3"/>
    <x v="7"/>
    <n v="4"/>
    <s v="SOLO"/>
    <s v="INNER - SOLO JATENG TIMUR"/>
    <s v="KTO"/>
    <s v="DGS"/>
    <s v="AO"/>
    <x v="0"/>
    <m/>
    <s v="Completed (PS)"/>
    <s v="DGS-B2B TREG"/>
    <d v="2026-08-13T09:30:49"/>
    <d v="2026-08-15T08:41:29"/>
    <n v="69364792"/>
    <m/>
    <n v="142505113535"/>
    <s v="RS Bhayangkara Surakarta"/>
    <s v="ODP-KTO-FP/030"/>
    <s v="WO061643815"/>
    <m/>
    <m/>
    <m/>
    <n v="110.768778373016"/>
    <n v="-7.5216263521749998"/>
    <s v="DGS HSI | NUR RAHMAWATI | 920163 | TREG 3 |RS Bhayangkara Surakarta | Kuwat Iman Santosa |  089674046938 | PSB 1S  BISNIS  50MBPS"/>
    <s v="Amex"/>
    <m/>
    <m/>
    <m/>
    <m/>
    <m/>
    <m/>
    <m/>
    <m/>
    <s v="Management Janji"/>
    <n v="89674046938"/>
    <s v="FCC"/>
    <s v="13-08-2026 09:40:08"/>
    <m/>
    <s v="Kendala Lainnya"/>
    <s v="PS"/>
    <s v="KTO"/>
    <s v="NO ADDON"/>
    <n v="20260815"/>
    <s v="Completed"/>
    <s v="- 11_11450;Biaya PSB Reguler HSI EBIS ~ 11[150000]  - SP_NOSS;SP_NOSS ~ Internet NOSS Multispeed Network[0]  - SP_NOSS;SP_NOSS ~ Internet NOSS Multispeed Network[0]  - E23015;E23015 ~ ES23 - Perangkat ONT[0]  - E23015~null~44292;E23015||11||Abodemen 0[0] "/>
    <s v="INDIBIZ"/>
    <m/>
    <m/>
    <d v="2026-08-13T12:00:00"/>
    <n v="89674046938"/>
    <n v="2026"/>
    <n v="8"/>
    <n v="15"/>
    <d v="2026-08-15T00:00:00"/>
    <n v="1.5"/>
    <x v="2"/>
  </r>
  <r>
    <n v="204"/>
    <n v="1002530387"/>
    <n v="3"/>
    <x v="2"/>
    <n v="5"/>
    <s v="MALANG"/>
    <s v="BATU"/>
    <s v="BTU"/>
    <s v="REG"/>
    <s v="AO"/>
    <x v="0"/>
    <s v="1P INET"/>
    <s v="MIA - INVALID SURVEY"/>
    <s v="RBS-Regional 3"/>
    <d v="2026-08-17T07:59:57"/>
    <d v="2026-08-18T05:01:11"/>
    <n v="69367811"/>
    <m/>
    <n v="152707239266"/>
    <s v="SMPN 4 BATU"/>
    <s v="ODP-BTU-FBY/04 FBY/D01/04.01"/>
    <s v="WO061907626"/>
    <m/>
    <m/>
    <m/>
    <n v="112.5312668"/>
    <n v="-7.8229769999999998"/>
    <s v="|MN01864|MYIA-002937553623/POI/EKO SISWANTO/087870686270/smpn4batu@gmail.com"/>
    <s v="MYIB_ASSISTANT"/>
    <m/>
    <m/>
    <m/>
    <m/>
    <m/>
    <m/>
    <m/>
    <m/>
    <s v="Management Janji"/>
    <s v="2026-08-18 08:00:00 | Jam Pemasangan : 08:00 - 12.00 Tanggal Pemasangan : 18/08/2026 Info Tambahan : Hubungi pelanggan sebelum datang ke lokasi"/>
    <s v="FCC"/>
    <s v="17-08-2026 08:26:02"/>
    <d v="2026-08-18T08:00:00"/>
    <m/>
    <s v="SURVEY_NEW_MANJA"/>
    <s v="BTU"/>
    <s v="NO ADDON"/>
    <m/>
    <s v="MIE - INVALID SURVEY - Kendala Jalur/Rute Tarikan"/>
    <s v="HSI Bisnis Basic Promo HUT Telkom PSB 70% - 50 Mbps"/>
    <s v="INDIBIZ"/>
    <m/>
    <m/>
    <d v="2026-08-18T08:00:00"/>
    <s v="2026-08-18 08:00:00 | Jam Pemasangan : 08:00 - 12.00 Tanggal Pemasangan : 18/08/2026 Info Tambahan : Hubungi pelanggan sebelum datang ke lokasi"/>
    <m/>
    <m/>
    <m/>
    <e v="#NUM!"/>
    <e v="#NUM!"/>
    <x v="1"/>
  </r>
  <r>
    <n v="205"/>
    <n v="1002514537"/>
    <n v="3"/>
    <x v="6"/>
    <n v="5"/>
    <s v="JEMBER"/>
    <s v="JEMBER"/>
    <s v="TGU"/>
    <s v="REG"/>
    <s v="AO"/>
    <x v="0"/>
    <s v="1P INET"/>
    <s v="102 | FOLLOW UP COMPLETED"/>
    <s v="RBS-Regional 3"/>
    <d v="2026-08-07T13:07:56"/>
    <d v="2026-08-10T11:08:57"/>
    <n v="69360737"/>
    <m/>
    <n v="152513202839"/>
    <s v="SMAN UMBULSARI"/>
    <s v="ODP-TGU-FA/04 FA/D02/04.01"/>
    <s v="WO061159472"/>
    <m/>
    <m/>
    <m/>
    <n v="113.42640012502601"/>
    <n v="-8.2555069521620403"/>
    <s v="MD|MYDB-20260806264570|DN00001/MN00906|SMAN UMBULSARI|088230129397"/>
    <s v="MYDIGIBIZPARTNER"/>
    <m/>
    <m/>
    <m/>
    <m/>
    <m/>
    <m/>
    <m/>
    <m/>
    <s v="Management Janji"/>
    <s v="2026-08-08 13:00:00 | Nama PIC : Bapak Imron No HP : 088230129397 No Alternatif : 085230549169 M Janji : 08/08/2026 Jam Pasang : Pagi NoteÃ‚Â :  Hubungi terlebih dahulu sebelum ke lokasi "/>
    <s v="FCC"/>
    <d v="2026-07-08T13:10:14"/>
    <d v="2026-08-08T13:00:00"/>
    <s v="Kendala Pelanggan"/>
    <s v="REVOKE"/>
    <s v="TGU"/>
    <s v="NO ADDON"/>
    <m/>
    <s v="Follow Up Revoke Completed, New Order ID : SC1002517354"/>
    <s v="HSI Bisnis Basic Promo HUT Telkom PSB 70% - 100 Mbps"/>
    <s v="INDIBIZ"/>
    <m/>
    <m/>
    <d v="2026-08-08T13:00:00"/>
    <s v="2026-08-08 13:00:00 | Nama PIC : Bapak Imron No HP : 088230129397 No Alternatif : 085230549169 M Janji : 08/08/2026 Jam Pasang : Pagi NoteÃ‚Â :  Hubungi terlebih dahulu sebelum ke lokasi "/>
    <m/>
    <m/>
    <m/>
    <e v="#NUM!"/>
    <e v="#NUM!"/>
    <x v="1"/>
  </r>
  <r>
    <n v="206"/>
    <n v="1002517644"/>
    <n v="3"/>
    <x v="2"/>
    <n v="5"/>
    <s v="MADIUN"/>
    <s v="NGAWI"/>
    <s v="GGR"/>
    <s v="REG"/>
    <s v="AO"/>
    <x v="0"/>
    <s v="1P INET"/>
    <s v="Completed (PS)"/>
    <s v="RBS-Regional 3"/>
    <d v="2026-08-10T12:43:56"/>
    <d v="2026-08-11T17:17:53"/>
    <n v="69362392"/>
    <m/>
    <n v="152613205367"/>
    <s v="SPBU 54.633.09"/>
    <s v="ODP-GGR-FC/55 FC/D08/55.01"/>
    <s v="WO061390549"/>
    <m/>
    <m/>
    <m/>
    <n v="111.4888954"/>
    <n v="-7.6745903999999996"/>
    <s v="|MN00286|MYIA-050902195740/POI/MUHAMAD MAULANA YUSUF ANSORI/082210228183/spbu5463309@gmail.com"/>
    <s v="MYIB_ASSISTANT"/>
    <m/>
    <m/>
    <m/>
    <m/>
    <m/>
    <m/>
    <m/>
    <m/>
    <s v="Management Janji"/>
    <s v="2026-08-11 13:00:00 | Nama PIC : bapak dedi No HP : 082210228183 Alt :  M Janji : (SELASA/11/AGUSTUS/2026) jam Pasang : 09:00 Note : hubungi pelanggan jika ingin kelokasi"/>
    <s v="FCC"/>
    <d v="2026-10-08T12:54:40"/>
    <d v="2026-08-11T13:00:00"/>
    <m/>
    <s v="PS"/>
    <s v="GGR"/>
    <s v="NO ADDON"/>
    <n v="20260811"/>
    <s v="Completed"/>
    <s v="HSI Bisnis Promo HUT Telkom PSB 70% - 50 Mbps"/>
    <s v="INDIBIZ"/>
    <m/>
    <m/>
    <d v="2026-08-11T13:00:00"/>
    <s v="2026-08-11 13:00:00 | Nama PIC : bapak dedi No HP : 082210228183 Alt :  M Janji : (SELASA/11/AGUSTUS/2026) jam Pasang : 09:00 Note : hubungi pelanggan jika ingin kelokasi"/>
    <n v="2026"/>
    <n v="8"/>
    <n v="11"/>
    <d v="2026-08-11T00:00:00"/>
    <n v="-0.54166666666424135"/>
    <x v="0"/>
  </r>
  <r>
    <n v="207"/>
    <n v="1002505873"/>
    <n v="3"/>
    <x v="4"/>
    <n v="4"/>
    <s v="PEKALONGAN"/>
    <s v="PEKALONGAN"/>
    <s v="PKL"/>
    <s v="REG"/>
    <s v="AO"/>
    <x v="0"/>
    <s v="1P INET"/>
    <s v="Completed (PS)"/>
    <s v="RBS-Regional 3"/>
    <d v="2026-08-03T11:17:56"/>
    <d v="2026-08-04T14:49:19"/>
    <n v="69357385"/>
    <m/>
    <n v="142202154670"/>
    <s v="Koperasi harian  armey jaya mandiri"/>
    <s v="ODP-PKL-FAK/138 FAK/D07/138.01"/>
    <s v="WO060772110"/>
    <m/>
    <m/>
    <m/>
    <n v="109.654250458501"/>
    <n v="-6.9263082745137696"/>
    <s v="|MN02342|MYIA-098463484908/POI/Agus Trisnoyanto Kudadiri/082233349754/bismanaebahoo@gmail.com"/>
    <s v="MYIB_ASSISTANT"/>
    <m/>
    <m/>
    <m/>
    <m/>
    <m/>
    <m/>
    <m/>
    <m/>
    <s v="Management Janji"/>
    <s v="2026-08-04 08:00:00 | Tanggal pemasangan : 04 agustus 2026 Jam pemasangan : 09.00 Info Tambahan : Hubungi pelanggan dulu sebelum ke lokasi terimakasih"/>
    <s v="FCC"/>
    <d v="2026-03-08T11:39:48"/>
    <d v="2026-08-04T08:00:00"/>
    <m/>
    <s v="PS"/>
    <s v="PKL"/>
    <s v="NO ADDON"/>
    <n v="20260804"/>
    <s v="Completed"/>
    <s v="HSI Bisnis Promo HUT Telkom PSB 70% - 50 Mbps"/>
    <s v="INDIBIZ"/>
    <m/>
    <m/>
    <d v="2026-08-04T08:00:00"/>
    <s v="2026-08-04 08:00:00 | Tanggal pemasangan : 04 agustus 2026 Jam pemasangan : 09.00 Info Tambahan : Hubungi pelanggan dulu sebelum ke lokasi terimakasih"/>
    <n v="2026"/>
    <n v="8"/>
    <n v="4"/>
    <d v="2026-08-04T00:00:00"/>
    <n v="-0.33333333333575865"/>
    <x v="0"/>
  </r>
  <r>
    <n v="208"/>
    <n v="1002523599"/>
    <n v="3"/>
    <x v="6"/>
    <n v="5"/>
    <s v="JEMBER"/>
    <s v="BONDOWOSO"/>
    <s v="BOW"/>
    <s v="REG"/>
    <s v="AO"/>
    <x v="0"/>
    <s v="2P INET + VOICE"/>
    <s v="OSS - FALLOUT"/>
    <s v="RBS-Regional 3"/>
    <d v="2026-08-13T10:01:57"/>
    <d v="2026-08-14T17:49:01"/>
    <n v="69364841"/>
    <n v="3322010094"/>
    <n v="152507226145"/>
    <s v="ERAFONE BONDOWOSO"/>
    <s v="ODP-BOW-FB/21 FB/D04/21.01"/>
    <s v="WO061645839"/>
    <m/>
    <m/>
    <m/>
    <n v="113.824656"/>
    <n v="-7.9127689999999999"/>
    <s v="|MN02621|MYIA-010045246292/POI/IWAN/081999552999/dl-rutinfinance@erajaya.com"/>
    <s v="MYIB_ASSISTANT"/>
    <m/>
    <m/>
    <m/>
    <m/>
    <m/>
    <m/>
    <m/>
    <m/>
    <s v="Management Janji"/>
    <s v="2026-08-14 08:00:00 | Nama : BP IWAN SANJAYA  No Hp : 081999552999 No Alt :  Tgl Pemasangan : 14 Agustus 2026 Interval : PAGI  Note : Hubungi pelanggan terlebih dahulu"/>
    <s v="FCC"/>
    <s v="13-08-2026 10:09:52"/>
    <d v="2026-08-14T08:00:00"/>
    <s v="Kendala Teknik"/>
    <s v="FO_WFM"/>
    <s v="BOW"/>
    <s v="NO ADDON"/>
    <m/>
    <s v="Provisioning Failed|WFM|INF009045641|listrik belum ready"/>
    <s v="HSI Bisnis Basic Bundling Phone PSB 70% - Free 800 Menit - 50 Mbps"/>
    <s v="INDIBIZ"/>
    <m/>
    <m/>
    <d v="2026-08-14T08:00:00"/>
    <s v="2026-08-14 08:00:00 | Nama : BP IWAN SANJAYA  No Hp : 081999552999 No Alt :  Tgl Pemasangan : 14 Agustus 2026 Interval : PAGI  Note : Hubungi pelanggan terlebih dahulu"/>
    <m/>
    <m/>
    <m/>
    <e v="#NUM!"/>
    <e v="#NUM!"/>
    <x v="1"/>
  </r>
  <r>
    <n v="209"/>
    <n v="1002510583"/>
    <n v="3"/>
    <x v="6"/>
    <n v="5"/>
    <s v="PASURUAN"/>
    <s v="PASURUAN"/>
    <s v="BNL"/>
    <s v="REG"/>
    <s v="AO"/>
    <x v="0"/>
    <m/>
    <s v="Completed (PS)"/>
    <s v="RBS-Regional 3"/>
    <d v="2026-08-05T13:36:25"/>
    <d v="2026-08-06T18:19:16"/>
    <n v="69359161"/>
    <n v="3436000064"/>
    <n v="152744222119"/>
    <s v="PUSKESMAS REMBANG KABUPATEN PASURUAN"/>
    <s v="ODP-BNL-FAA/33"/>
    <s v="WO060991312"/>
    <m/>
    <m/>
    <m/>
    <n v="112.81394179999999"/>
    <n v="-7.6427918999999997"/>
    <s v="|MN02680|/PUSKESMAS REMBANG KABUPATEN PASURUAN/HSI B2B (1:1) + PHONE (800 MENIT) 200MBPS 930RB PSB DISC 70%//uptdkes.rembang@gmail com/I WAYAN SUARKA/85655077680"/>
    <s v="Sales Force DBS"/>
    <m/>
    <m/>
    <m/>
    <m/>
    <m/>
    <m/>
    <m/>
    <m/>
    <s v="Management Janji"/>
    <s v="2026-08-06 13:00:00|Tanggal pemasangan: 6/08/2026 Jam pemasangan : pagi / siang Info Tambahan : Hubungi pelanggan dulu sebelum ke lokasi. terima kasih|40010577|MYDITA"/>
    <s v="FCC"/>
    <d v="2026-05-08T13:39:44"/>
    <d v="2026-08-06T13:00:00"/>
    <m/>
    <s v="PS"/>
    <s v="BNL"/>
    <s v="NO ADDON"/>
    <n v="20260806"/>
    <s v="Completed"/>
    <s v="- 11_11446;Biaya PSB HSI EBIS Tunai di Depan ~ 11[150000]  - BWY DL;BWY DL ~ Saluran Dua Arah(BothWay)[0]  - E23053;E23053 ~ ES23 - Paket HSI Bisnis  Phone (PHONE)[0]  - E23053~null~44864;E23053||11||Abodemen 0[0]  - E23053~null~E23053_IN800;IN800 ~ Free "/>
    <s v="INDIBIZ"/>
    <m/>
    <m/>
    <d v="2026-08-06T13:00:00"/>
    <s v="2026-08-06 13:00:00|Tanggal pemasangan: 6/08/2026 Jam pemasangan : pagi / siang Info Tambahan : Hubungi pelanggan dulu sebelum ke lokasi. terima kasih|40010577|MYDITA"/>
    <n v="2026"/>
    <n v="8"/>
    <n v="6"/>
    <d v="2026-08-06T00:00:00"/>
    <n v="-0.54166666666424135"/>
    <x v="0"/>
  </r>
  <r>
    <n v="210"/>
    <n v="1002512092"/>
    <n v="3"/>
    <x v="1"/>
    <n v="5"/>
    <s v="SBY UTARA"/>
    <s v="TANDES"/>
    <s v="BBE"/>
    <s v="REG"/>
    <s v="AO"/>
    <x v="0"/>
    <m/>
    <s v="Completed (PS)"/>
    <s v="RBS-Regional 3"/>
    <d v="2026-08-06T11:49:12"/>
    <d v="2026-08-08T12:33:06"/>
    <n v="69359822"/>
    <m/>
    <n v="152417233888"/>
    <s v="UPT SD NEGERI 168"/>
    <s v="ODP-BBE-FAY/07"/>
    <s v="WO061158868"/>
    <m/>
    <m/>
    <m/>
    <n v="112.6134753"/>
    <n v="-7.3644718999999998"/>
    <s v="|MC70135|/RAHMAT LATIF-UPT SD NEGERI 168/088036042467/sdntenaru168@gmail.com/HSI Bisnis Promo HUT Telkom (1:1) 100 Mbps (Rp 535.000) PSB Rp 150.000/-7.350045,112.629677/raya tenaru rt 08 rw 03 kec driyorejo"/>
    <s v="Sales Force DBS"/>
    <m/>
    <m/>
    <m/>
    <m/>
    <m/>
    <m/>
    <m/>
    <m/>
    <s v="Management Janji"/>
    <s v="2026-08-08 13:00:00|Tanggal pemasangan: 08/08/2026 Jam pemasangan : pagi / siang Info Tambahan : Hubungi pelanggan dulu sebelum ke lokasi. terima kasih|40010577|MYDITA"/>
    <s v="FCC"/>
    <d v="2026-06-08T11:54:59"/>
    <d v="2026-08-08T13:00:00"/>
    <m/>
    <s v="PS"/>
    <s v="BBE"/>
    <s v="NO ADDON"/>
    <n v="20260808"/>
    <s v="Completed"/>
    <s v="- 11_11446;Biaya PSB HSI EBIS Tunai di Depan ~ 11[150000]  - E23015;E23015 ~ ES23 - Perangkat ONT[0]  - E23015~null~44292;E23015||11||Abodemen 0[0]  - E23015~null~E23015_SWONTPREM;SWONTPREM ~ Biaya Sewa ONT Premium ~ E23015[50000]  - E25060;E25060 ~ ES25 "/>
    <s v="INDIBIZ"/>
    <m/>
    <m/>
    <d v="2026-08-08T13:00:00"/>
    <s v="2026-08-08 13:00:00|Tanggal pemasangan: 08/08/2026 Jam pemasangan : pagi / siang Info Tambahan : Hubungi pelanggan dulu sebelum ke lokasi. terima kasih|40010577|MYDITA"/>
    <n v="2026"/>
    <n v="8"/>
    <n v="8"/>
    <d v="2026-08-08T00:00:00"/>
    <n v="-0.54166666666424135"/>
    <x v="0"/>
  </r>
  <r>
    <n v="211"/>
    <n v="1002523678"/>
    <n v="3"/>
    <x v="3"/>
    <n v="4"/>
    <s v="MAGELANG"/>
    <s v="KEBUMEN"/>
    <s v="KBM"/>
    <s v="REG"/>
    <s v="AO"/>
    <x v="0"/>
    <s v="1P INET"/>
    <s v="102 | FOLLOW UP COMPLETED"/>
    <s v="RBS-Regional 3"/>
    <d v="2026-08-13T10:19:56"/>
    <d v="2026-08-15T12:51:45"/>
    <n v="69364858"/>
    <m/>
    <n v="142141120203"/>
    <s v="SD NEGERI AYAM PUTIH 1&amp;2 - KBM"/>
    <s v="ODP-KBM-FBH/001 FBH/D01/001.01"/>
    <s v="WO061647447"/>
    <m/>
    <m/>
    <m/>
    <n v="109.6517044"/>
    <n v="-7.7668024000000004"/>
    <s v="|MN00664|MYIA-051944183613/POI/Joko Siswanto/085722800062/sdnayamputih@gmail.com"/>
    <s v="MYIB_ASSISTANT"/>
    <m/>
    <m/>
    <m/>
    <m/>
    <m/>
    <m/>
    <m/>
    <m/>
    <s v="Management Janji"/>
    <s v="2026-08-14 08:00:00 | telp : 085722800062 M Janji : (14/08/2026) jam Pasang : 09:00 Note : hubungi pelanggan jika ingin kelokasi"/>
    <s v="FCC"/>
    <s v="13-08-2026 10:39:50"/>
    <d v="2026-08-14T08:00:00"/>
    <s v="Kendala Pelanggan"/>
    <s v="REVOKE"/>
    <s v="KBM"/>
    <s v="NO ADDON"/>
    <m/>
    <s v="Follow Up Revoke Completed, New Order ID : SC1002528266"/>
    <s v="HSI Bisnis Promo HUT Telkom PSB 70% - 200 Mbps"/>
    <s v="INDIBIZ"/>
    <m/>
    <m/>
    <d v="2026-08-14T08:00:00"/>
    <s v="2026-08-14 08:00:00 | telp : 085722800062 M Janji : (14/08/2026) jam Pasang : 09:00 Note : hubungi pelanggan jika ingin kelokasi"/>
    <m/>
    <m/>
    <m/>
    <e v="#NUM!"/>
    <e v="#NUM!"/>
    <x v="1"/>
  </r>
  <r>
    <n v="212"/>
    <n v="1002519328"/>
    <n v="3"/>
    <x v="4"/>
    <n v="4"/>
    <s v="SEMARANG"/>
    <s v="INNER - SEMARANG JATENG UTARA"/>
    <s v="GNK"/>
    <s v="REG"/>
    <s v="AO"/>
    <x v="0"/>
    <s v="1P INET"/>
    <s v="Completed (PS)"/>
    <s v="RBS-Regional 3"/>
    <d v="2026-08-11T10:40:56"/>
    <d v="2026-08-12T16:53:43"/>
    <n v="69363068"/>
    <m/>
    <n v="143424113414"/>
    <s v="CV JAYA ABADI PERKASA"/>
    <s v="ODP-GNK-FD/038 FD/D05/038.01"/>
    <s v="WO061474666"/>
    <m/>
    <m/>
    <m/>
    <n v="110.485224165022"/>
    <n v="-6.9495113163912396"/>
    <s v="MD|MYDB-20260811264938|DN00001/MN00345|CV JAYA ABADI PERKASA|081390540531"/>
    <s v="MYDIGIBIZPARTNER"/>
    <m/>
    <m/>
    <m/>
    <m/>
    <m/>
    <m/>
    <m/>
    <m/>
    <s v="Management Janji"/>
    <s v="2026-08-12 08:00:00 | Waktu pemasangan : 12 agustus 2026 Jam pemasangan : 08.00 - 12.00 Info Tambahan : Hubungi pelanggan dulu sebelum ke lokasi terimakasih  "/>
    <s v="FCC"/>
    <d v="2026-11-08T10:55:28"/>
    <d v="2026-08-12T08:00:00"/>
    <m/>
    <s v="PS"/>
    <s v="GNK"/>
    <s v="NO ADDON"/>
    <n v="20260812"/>
    <s v="Completed"/>
    <s v="HSI Bisnis Promo HUT Telkom PSB 70% - 50 Mbps"/>
    <s v="INDIBIZ"/>
    <m/>
    <m/>
    <d v="2026-08-12T08:00:00"/>
    <s v="2026-08-12 08:00:00 | Waktu pemasangan : 12 agustus 2026 Jam pemasangan : 08.00 - 12.00 Info Tambahan : Hubungi pelanggan dulu sebelum ke lokasi terimakasih  "/>
    <n v="2026"/>
    <n v="8"/>
    <n v="12"/>
    <d v="2026-08-12T00:00:00"/>
    <n v="-0.33333333333575865"/>
    <x v="0"/>
  </r>
  <r>
    <n v="213"/>
    <n v="1002516080"/>
    <n v="3"/>
    <x v="2"/>
    <n v="5"/>
    <s v="MALANG"/>
    <s v="BATU"/>
    <s v="BTU"/>
    <s v="REG"/>
    <s v="AO"/>
    <x v="0"/>
    <m/>
    <s v="102 | FOLLOW UP COMPLETED"/>
    <s v="RBS-Regional 2"/>
    <d v="2026-08-08T15:12:30"/>
    <d v="2026-08-13T11:26:53"/>
    <n v="69361537"/>
    <m/>
    <n v="152707239216"/>
    <s v="PT Multirasa Nusantara"/>
    <s v="ODP-BTU-FY/59"/>
    <s v="WO061301601"/>
    <m/>
    <m/>
    <m/>
    <n v="112.55397929999999"/>
    <n v="-7.8981211"/>
    <s v="|MN00483|/ PT Multirasa Nusantara  / Pic Akhmad Sugiarto/ Cp 085174000139 / akhmad.sugiarto@multirasa.co.id"/>
    <s v="Sales Profesional"/>
    <m/>
    <m/>
    <m/>
    <m/>
    <m/>
    <m/>
    <m/>
    <m/>
    <s v="Management Janji"/>
    <s v="2026-08-10 08:00:00|Tanggal pemasangan: 10/08/2026 Jam pemasangan : pagi / siang Info Tambahan : Hubungi pelanggan dulu sebelum ke lokasi terima kasih.|40951378|MYDITA"/>
    <s v="FCC"/>
    <d v="2026-08-08T15:25:37"/>
    <d v="2026-08-10T08:00:00"/>
    <m/>
    <s v="REVOKE"/>
    <s v="BTU"/>
    <s v="NO ADDON"/>
    <m/>
    <s v="Follow Up Revoke Completed, New Order ID : SC1002523924"/>
    <s v="- 11_11446;Biaya PSB HSI EBIS Tunai di Depan ~ 11[150000]  - SP_NOSS;SP_NOSS ~ Internet NOSS Multispeed Network[0]  - SP_NOSS;SP_NOSS ~ Internet NOSS Multispeed Network[0]  - E23015;E23015 ~ ES23 - Perangkat ONT[0]  - E23015~null~44292;E23015||11||Abodeme"/>
    <s v="INDIBIZ"/>
    <m/>
    <m/>
    <d v="2026-08-10T08:00:00"/>
    <s v="2026-08-10 08:00:00|Tanggal pemasangan: 10/08/2026 Jam pemasangan : pagi / siang Info Tambahan : Hubungi pelanggan dulu sebelum ke lokasi terima kasih.|40951378|MYDITA"/>
    <m/>
    <m/>
    <m/>
    <e v="#NUM!"/>
    <e v="#NUM!"/>
    <x v="1"/>
  </r>
  <r>
    <n v="214"/>
    <n v="1002507522"/>
    <n v="3"/>
    <x v="1"/>
    <n v="5"/>
    <s v="SBY UTARA"/>
    <s v="MANYAR"/>
    <s v="MGO"/>
    <s v="DGS"/>
    <s v="AO"/>
    <x v="0"/>
    <m/>
    <s v="Completed (PS)"/>
    <s v="DGS-B2B TREG"/>
    <d v="2026-08-04T10:48:47"/>
    <d v="2026-08-04T18:21:50"/>
    <n v="62633598"/>
    <m/>
    <n v="152413167504"/>
    <s v="TEMPORER KEGIATAN PEMKOT"/>
    <s v="ODP-DMO-FTD/32"/>
    <s v="WO060868900"/>
    <m/>
    <m/>
    <m/>
    <n v="112.7510156"/>
    <n v="-7.2614288999999896"/>
    <s v="GS SURAMADU/ AM HANIF/ PSB INET ONLY 200 MBPS/ TEMPORER/ grandcity exhibition/ PEMKOT SURABAYA 5-9 AGUSTUS/ PIC FIKRI 081213131927"/>
    <s v="Account Manager"/>
    <m/>
    <m/>
    <m/>
    <m/>
    <m/>
    <m/>
    <m/>
    <m/>
    <s v="Management Janji"/>
    <s v="GS SURAMADU/ AM HANIF/ PSB INET ONLY 200 MBPS/ TEMPORER/ grandcity exhibition/ PEMKOT SURABAYA 5-9 AGUSTUS/ PIC FIKRI 081213131927"/>
    <s v="FCC"/>
    <d v="2026-04-08T10:55:08"/>
    <m/>
    <m/>
    <s v="PS"/>
    <s v="MGO"/>
    <s v="NO ADDON"/>
    <n v="20260804"/>
    <s v="Completed"/>
    <s v="- 11_11450;Biaya PSB Reguler HSI EBIS ~ 11[150000]  - SP_NOSS;SP_NOSS ~ Internet NOSS Multispeed Network[0]  - E23015;E23015 ~ ES23 - Perangkat ONT[0]  - E23015~null~44292;E23015||11||Abodemen 0[0]  - E23015~null~E23015_SWONTPREM;SWONTPREM ~ Biaya Sewa ON"/>
    <s v="INDIBIZ"/>
    <m/>
    <m/>
    <d v="2026-08-04T13:30:00"/>
    <s v="GS SURAMADU/ AM HANIF/ PSB INET ONLY 200 MBPS/ TEMPORER/ grandcity exhibition/ PEMKOT SURABAYA 5-9 AGUSTUS/ PIC FIKRI 081213131927"/>
    <n v="2026"/>
    <n v="8"/>
    <n v="4"/>
    <d v="2026-08-04T00:00:00"/>
    <n v="-0.5625"/>
    <x v="0"/>
  </r>
  <r>
    <n v="215"/>
    <n v="1002518343"/>
    <n v="3"/>
    <x v="4"/>
    <n v="4"/>
    <s v="PEKALONGAN"/>
    <s v="PEMALANG"/>
    <s v="PML"/>
    <s v="REG"/>
    <s v="AO"/>
    <x v="0"/>
    <s v="1P INET"/>
    <s v="102 | FOLLOW UP COMPLETED"/>
    <s v="RBS-Regional 3"/>
    <d v="2026-08-10T15:44:57"/>
    <d v="2026-08-12T09:01:04"/>
    <n v="69362673"/>
    <m/>
    <n v="142278112660"/>
    <s v="EURO CELL"/>
    <s v="ODP-PML-FAV/008 FAV/D02/008.01"/>
    <s v="WO061423439"/>
    <m/>
    <m/>
    <m/>
    <n v="109.33093700000001"/>
    <n v="-6.9063480000000004"/>
    <s v="|MN02086|MYIA-089889720764/POI/khamim/085880209090/kamtaipa63@gmail.com"/>
    <s v="MYIB_ASSISTANT"/>
    <m/>
    <m/>
    <m/>
    <m/>
    <m/>
    <m/>
    <m/>
    <m/>
    <s v="Management Janji"/>
    <s v="2026-08-11 13:00:00 | Tanggal pemasangan :11/08/2026 Jam pemasangan : siang Info Tambahan : Hubungi pelanggan dulu sebelum ke lokasi terima kasih"/>
    <s v="FCC"/>
    <d v="2026-10-08T15:55:05"/>
    <d v="2026-08-11T13:00:00"/>
    <m/>
    <s v="REVOKE"/>
    <s v="PML"/>
    <s v="NO ADDON"/>
    <m/>
    <s v="Follow Up Revoke Completed, New Order ID : SC1002521302"/>
    <s v="HSI Bisnis Promo HUT Telkom PSB 70% - 100 Mbps"/>
    <s v="INDIBIZ"/>
    <m/>
    <m/>
    <d v="2026-08-11T13:00:00"/>
    <s v="2026-08-11 13:00:00 | Tanggal pemasangan :11/08/2026 Jam pemasangan : siang Info Tambahan : Hubungi pelanggan dulu sebelum ke lokasi terima kasih"/>
    <m/>
    <m/>
    <m/>
    <e v="#NUM!"/>
    <e v="#NUM!"/>
    <x v="1"/>
  </r>
  <r>
    <n v="216"/>
    <n v="1002526797"/>
    <n v="3"/>
    <x v="4"/>
    <n v="4"/>
    <s v="PEKALONGAN"/>
    <s v="PEMALANG"/>
    <s v="RDD"/>
    <s v="REG"/>
    <s v="AO"/>
    <x v="0"/>
    <s v="1P INET"/>
    <s v="7 | OSS - PROVISIONING ISSUED"/>
    <s v="RBS-Regional 3"/>
    <d v="2026-08-14T15:04:56"/>
    <d v="2026-08-15T13:09:36"/>
    <n v="69366214"/>
    <m/>
    <n v="142213107392"/>
    <s v="SHOPEE EXPRESS"/>
    <s v="ODP-RDD-FE/056 FE/D01/056.01"/>
    <s v="WO061758717"/>
    <m/>
    <m/>
    <m/>
    <n v="109.26435600000001"/>
    <n v="-7.0735469999999996"/>
    <s v="|MN02086|MYIA-098824036129/POI/APRON KHASANI/087886012387/apron.khasani@spxexpress.com"/>
    <s v="MYIB_ASSISTANT"/>
    <m/>
    <m/>
    <m/>
    <m/>
    <m/>
    <m/>
    <m/>
    <m/>
    <s v="Management Janji"/>
    <s v="2026-08-15 13:00:00 |  M Janji : (15/08/2026) jam Pasang :pagi Note : hubungi pelanggan jika ingin kelokasi "/>
    <s v="FCC"/>
    <s v="14-08-2026 15:10:48"/>
    <d v="2026-08-15T13:00:00"/>
    <m/>
    <s v="PI"/>
    <s v="RDD"/>
    <s v="NO ADDON"/>
    <m/>
    <s v="Provisioning Issued"/>
    <s v="HSI Bisnis Promo HUT Telkom PSB 70% - 50 Mbps"/>
    <s v="INDIBIZ"/>
    <m/>
    <m/>
    <d v="2026-08-15T13:00:00"/>
    <s v="2026-08-15 13:00:00 |  M Janji : (15/08/2026) jam Pasang :pagi Note : hubungi pelanggan jika ingin kelokasi "/>
    <m/>
    <m/>
    <m/>
    <e v="#NUM!"/>
    <e v="#NUM!"/>
    <x v="1"/>
  </r>
  <r>
    <n v="217"/>
    <n v="1002509965"/>
    <n v="3"/>
    <x v="1"/>
    <n v="5"/>
    <s v="SBY UTARA"/>
    <s v="TANDES"/>
    <s v="BBE"/>
    <s v="REG"/>
    <s v="AO"/>
    <x v="0"/>
    <s v="1P INET"/>
    <s v="100 | REVOKE COMPLETED"/>
    <s v="RBS-Regional 3"/>
    <d v="2026-08-05T10:23:56"/>
    <d v="2026-08-11T17:06:47"/>
    <n v="69358906"/>
    <m/>
    <n v="152417233879"/>
    <s v="PT WSI Site RS Petrokimia"/>
    <s v="ODP-BBE-FBC/06 FBC/D01/06.01"/>
    <s v="WO060959809"/>
    <m/>
    <m/>
    <m/>
    <n v="112.57454130000001"/>
    <n v="-7.3782619"/>
    <s v="MD|MYDB-20260804264366|SB00003/MB00385|PT WSI Site RS Petrokimia|0851057791550"/>
    <s v="MYDIGIBIZPARTNER"/>
    <m/>
    <m/>
    <m/>
    <m/>
    <m/>
    <m/>
    <m/>
    <m/>
    <s v="Management Janji"/>
    <s v="2026-08-06 08:00:00 | Tanggal: 06/8/2026 Jam Pasang: Pagi Note: Hubungi pelanggan sebelum ke lokasi, terima kasih."/>
    <s v="FCC"/>
    <d v="2026-05-08T10:39:45"/>
    <d v="2026-08-06T08:00:00"/>
    <s v="Kendala Pelanggan"/>
    <s v="REVOKE"/>
    <s v="BBE"/>
    <s v="NO ADDON"/>
    <m/>
    <s v="Revoke Completed"/>
    <s v="HSI Bisnis Promo HUT Telkom PSB 70% - 50 Mbps"/>
    <s v="INDIBIZ"/>
    <m/>
    <m/>
    <d v="2026-08-06T08:00:00"/>
    <s v="2026-08-06 08:00:00 | Tanggal: 06/8/2026 Jam Pasang: Pagi Note: Hubungi pelanggan sebelum ke lokasi, terima kasih."/>
    <m/>
    <m/>
    <m/>
    <e v="#NUM!"/>
    <e v="#NUM!"/>
    <x v="1"/>
  </r>
  <r>
    <n v="218"/>
    <n v="1002504764"/>
    <n v="3"/>
    <x v="1"/>
    <n v="5"/>
    <s v="MADURA"/>
    <s v="BANGKALAN"/>
    <s v="OMB"/>
    <s v="REG"/>
    <s v="AO"/>
    <x v="0"/>
    <m/>
    <s v="CANCEL COMPLETED"/>
    <s v="RBS-Regional 3"/>
    <d v="2026-08-01T15:47:37"/>
    <d v="2026-08-04T09:03:39"/>
    <n v="69356825"/>
    <m/>
    <n v="152438901086"/>
    <s v="SMA AT-Taubah"/>
    <s v="ODP-OMB-FAA/66"/>
    <m/>
    <m/>
    <m/>
    <m/>
    <n v="113.33976939999999"/>
    <n v="-7.1196311000000003"/>
    <s v="|MN00572|/SMA AT-Taubah/HSI Bisnis + Netmonk Promo 2026 300 Mbps (Rp 1.186.100) PSB 150.000/085230900285/Al.fiancathering@gmail.com/Ach Mustofa Zakki/-7.119629, 113.339825/Jl. Joko Tole, Piaan, Temoran, Kec. Omben, Kabupaten Sampang, Jawa Timur 69291"/>
    <s v="Sales Force DBS"/>
    <m/>
    <m/>
    <m/>
    <m/>
    <m/>
    <m/>
    <m/>
    <m/>
    <m/>
    <m/>
    <m/>
    <d v="2026-01-08T15:55:09"/>
    <m/>
    <m/>
    <s v="REJECT_FCC"/>
    <s v="OMB"/>
    <s v="NETMONK"/>
    <m/>
    <s v="DECLINE : Decline - Batal Order Yusnani Manalu 40951378|MYDITA"/>
    <s v="- 11_11446;Biaya PSB HSI EBIS Tunai di Depan ~ 11[150000]  - SP_NOSS;SP_NOSS ~ Internet NOSS Multispeed Network[0]  - E23015;E23015 ~ ES23 - Perangkat ONT[0]  - E23015~null~44292;E23015||11||Abodemen 0[0]  - E23015~null~E23015_SWONTPREM;SWONTPREM ~ Biaya "/>
    <s v="INDIBIZ"/>
    <m/>
    <s v="DECLINE : Decline - Batal Order Yusnani Manalu 40951378|MYDITA"/>
    <m/>
    <m/>
    <m/>
    <m/>
    <m/>
    <e v="#NUM!"/>
    <e v="#NUM!"/>
    <x v="1"/>
  </r>
  <r>
    <n v="219"/>
    <n v="1002526121"/>
    <n v="3"/>
    <x v="1"/>
    <n v="5"/>
    <s v="SBY UTARA"/>
    <s v="TANDES"/>
    <s v="TNS"/>
    <s v="REG"/>
    <s v="AO"/>
    <x v="0"/>
    <s v="1P INET"/>
    <s v="Completed (PS)"/>
    <s v="RBS-Regional 3"/>
    <d v="2026-08-14T11:19:56"/>
    <d v="2026-08-15T15:40:07"/>
    <n v="69365912"/>
    <m/>
    <n v="152409278120"/>
    <s v="FTL GYM PAKUWON"/>
    <s v="ODP-TDS-FCK/15"/>
    <s v="WO061733144"/>
    <m/>
    <m/>
    <m/>
    <n v="112.6810031"/>
    <n v="-7.2852946000000003"/>
    <s v="|MN00458|MYIA-012456947056/POI/Vito/081806806070/vitovito.kuan@gmail.com"/>
    <s v="MYIB_ASSISTANT"/>
    <m/>
    <m/>
    <m/>
    <m/>
    <m/>
    <m/>
    <m/>
    <m/>
    <s v="Management Janji"/>
    <s v="2026-08-15 13:00:00 | Waktu pemasangan : 15 agustus 2026 Jam pemasangan : 13.00 Info Tambahan : Hubungi pelanggan dulu sebelum ke lokasi terimakasih "/>
    <s v="FCC"/>
    <s v="14-08-2026 11:39:52"/>
    <d v="2026-08-15T13:00:00"/>
    <m/>
    <s v="PS"/>
    <s v="TNS"/>
    <s v="NO ADDON"/>
    <n v="20260815"/>
    <s v="Completed"/>
    <s v="HSI Bisnis Promo HUT Telkom PSB 70% - 50 Mbps"/>
    <s v="INDIBIZ"/>
    <m/>
    <m/>
    <d v="2026-08-15T13:00:00"/>
    <s v="2026-08-15 13:00:00 | Waktu pemasangan : 15 agustus 2026 Jam pemasangan : 13.00 Info Tambahan : Hubungi pelanggan dulu sebelum ke lokasi terimakasih "/>
    <n v="2026"/>
    <n v="8"/>
    <n v="15"/>
    <d v="2026-08-15T00:00:00"/>
    <n v="-0.54166666666424135"/>
    <x v="0"/>
  </r>
  <r>
    <n v="220"/>
    <n v="1002521904"/>
    <n v="3"/>
    <x v="4"/>
    <n v="4"/>
    <s v="PEKALONGAN"/>
    <s v="PEKALONGAN"/>
    <s v="KDW"/>
    <s v="REG"/>
    <s v="AO"/>
    <x v="0"/>
    <s v="1P INET"/>
    <s v="Completed (PS)"/>
    <s v="RBS-Regional 3"/>
    <d v="2026-08-12T11:52:56"/>
    <d v="2026-08-13T15:18:17"/>
    <n v="69364108"/>
    <m/>
    <n v="146285103787"/>
    <s v="PT. KARYA ROSO PUTRA"/>
    <s v="ODP-KDW-FB/045 FB/D05/045.01"/>
    <s v="WO061573876"/>
    <m/>
    <m/>
    <m/>
    <n v="109.644232"/>
    <n v="-6.9624779999999999"/>
    <s v="|MB00449|MYIA-001405462472/POI/bapak/08122883316/spbu4451116kdw@gmail.com"/>
    <s v="MYIB_ASSISTANT"/>
    <m/>
    <m/>
    <m/>
    <m/>
    <m/>
    <m/>
    <m/>
    <m/>
    <s v="Management Janji"/>
    <s v="2026-08-13 08:00:00 | Nama PIC : BAPAK EDI No HP : 08122883316 Alt :  M Janji : (KAMIS/13/AGUSTUS/2026) jam Pasang : 09:00 Note : hubungi pelanggan jika ingin kelokasi"/>
    <s v="FCC"/>
    <d v="2026-12-08T11:55:22"/>
    <d v="2026-08-13T08:00:00"/>
    <m/>
    <s v="PS"/>
    <s v="KDW"/>
    <s v="NO ADDON"/>
    <n v="20260813"/>
    <s v="Completed"/>
    <s v="HSI Bisnis Promo HUT Telkom PSB 70% - 50 Mbps"/>
    <s v="INDIBIZ"/>
    <m/>
    <m/>
    <d v="2026-08-13T08:00:00"/>
    <s v="2026-08-13 08:00:00 | Nama PIC : BAPAK EDI No HP : 08122883316 Alt :  M Janji : (KAMIS/13/AGUSTUS/2026) jam Pasang : 09:00 Note : hubungi pelanggan jika ingin kelokasi"/>
    <n v="2026"/>
    <n v="8"/>
    <n v="13"/>
    <d v="2026-08-13T00:00:00"/>
    <n v="-0.33333333333575865"/>
    <x v="0"/>
  </r>
  <r>
    <n v="221"/>
    <n v="1002508451"/>
    <n v="3"/>
    <x v="2"/>
    <n v="5"/>
    <s v="MALANG"/>
    <s v="KEPANJEN"/>
    <s v="KEP"/>
    <s v="REG"/>
    <s v="AO"/>
    <x v="0"/>
    <m/>
    <s v="Completed (PS)"/>
    <s v="RBS-Regional 2"/>
    <d v="2026-08-04T14:09:21"/>
    <d v="2026-08-05T20:37:21"/>
    <n v="69358339"/>
    <m/>
    <n v="152718219090"/>
    <s v="SMA Taruna Nusantara Kampus Malang"/>
    <s v="ODP-KEP-FY/37"/>
    <s v="WO060917929"/>
    <m/>
    <m/>
    <m/>
    <n v="112.5413346"/>
    <n v="-8.1912453000000003"/>
    <s v="AMRBS;407072;AM LEDIT;62Ã‚Â 822Ã¢â‚¬â€˜3081Ã¢â‚¬â€˜8836 (Roni), Diaz +62 812-3302-1045 PSB INDIBIZ 300 MBPS BISNIS "/>
    <s v="Amex"/>
    <m/>
    <m/>
    <m/>
    <m/>
    <m/>
    <m/>
    <m/>
    <m/>
    <s v="Management Janji"/>
    <s v="2026-08-05 13:00:00|Nama PIC : Bp Rony No HP : 082230818836 No Alt : - M Janji : 05 Agustus 2026 Jam Pasang : Pagi / Siang Note : hubungi pelanggan jika ingin ke lokasi, terima kasih|40951378|MYDITA"/>
    <s v="FCC"/>
    <d v="2026-04-08T14:10:29"/>
    <d v="2026-08-05T13:00:00"/>
    <m/>
    <s v="PS"/>
    <s v="KEP"/>
    <s v="NO ADDON"/>
    <n v="20260805"/>
    <s v="Completed"/>
    <s v="- 11_11446;Biaya PSB HSI EBIS Tunai di Depan ~ 11[150000]  - SP_NOSS;SP_NOSS ~ Internet NOSS Multispeed Network[0]  - SP_NOSS;SP_NOSS ~ Internet NOSS Multispeed Network[0]  - E25060;E25060 ~ ES25 - Paket HSI Bisnis (HSIE) Khusus Winback 2.0[0]  - E25060~n"/>
    <s v="INDIBIZ"/>
    <m/>
    <m/>
    <d v="2026-08-05T13:00:00"/>
    <s v="2026-08-05 13:00:00|Nama PIC : Bp Rony No HP : 082230818836 No Alt : - M Janji : 05 Agustus 2026 Jam Pasang : Pagi / Siang Note : hubungi pelanggan jika ingin ke lokasi, terima kasih|40951378|MYDITA"/>
    <n v="2026"/>
    <n v="8"/>
    <n v="5"/>
    <d v="2026-08-05T00:00:00"/>
    <n v="-0.54166666666424135"/>
    <x v="0"/>
  </r>
  <r>
    <n v="222"/>
    <n v="1002530106"/>
    <n v="3"/>
    <x v="0"/>
    <n v="5"/>
    <s v="MATARAM"/>
    <s v="LOMBOK TIMUR UTARA"/>
    <s v="SGG"/>
    <s v="REG"/>
    <s v="AO"/>
    <x v="0"/>
    <s v="1P INET"/>
    <s v="Completed (PS)"/>
    <s v="RBS-Regional 3"/>
    <d v="2026-08-16T19:31:56"/>
    <d v="2026-08-17T16:33:01"/>
    <n v="69367785"/>
    <m/>
    <n v="172604214116"/>
    <s v="Toko Mulhakim"/>
    <s v="ODP-SGG-FAW/05 FAW/D02/05.01"/>
    <s v="WO061901184"/>
    <m/>
    <m/>
    <m/>
    <n v="116.291434206068"/>
    <n v="-8.3220823444741203"/>
    <s v="MD|MYDB-20260816265760|SC00001/MC00149|Toko Mulhakim|082339598016"/>
    <s v="MYDIGIBIZPARTNER"/>
    <m/>
    <m/>
    <m/>
    <m/>
    <m/>
    <m/>
    <m/>
    <m/>
    <s v="Management Janji"/>
    <s v="2026-08-20 08:00:00 | Nama PIC : bapak yatim No HP : 082339598016 Alt :  M Janji : (kamis/20/AGUSTUS/2026) jam Pasang : 09:00 Note : hubungi pelanggan jika ingin kelokasi"/>
    <s v="FCC"/>
    <s v="16-08-2026 19:40:00"/>
    <d v="2026-08-20T08:00:00"/>
    <m/>
    <s v="PS"/>
    <s v="SGG"/>
    <s v="NO ADDON"/>
    <n v="20260817"/>
    <s v="Completed"/>
    <s v="HSI Bisnis Promo HUT Telkom PSB 70% - 100 Mbps"/>
    <s v="INDIBIZ"/>
    <m/>
    <m/>
    <d v="2026-08-20T08:00:00"/>
    <s v="2026-08-20 08:00:00 | Nama PIC : bapak yatim No HP : 082339598016 Alt :  M Janji : (kamis/20/AGUSTUS/2026) jam Pasang : 09:00 Note : hubungi pelanggan jika ingin kelokasi"/>
    <n v="2026"/>
    <n v="8"/>
    <n v="17"/>
    <d v="2026-08-17T00:00:00"/>
    <n v="-3.3333333333357587"/>
    <x v="0"/>
  </r>
  <r>
    <n v="223"/>
    <n v="1002514589"/>
    <n v="3"/>
    <x v="7"/>
    <n v="4"/>
    <s v="KUDUS"/>
    <s v="BLORA"/>
    <s v="NGA"/>
    <s v="REG"/>
    <s v="AO"/>
    <x v="0"/>
    <s v="1P INET"/>
    <s v="Completed (PS)"/>
    <s v="RBS-Regional 3"/>
    <d v="2026-08-07T13:22:56"/>
    <d v="2026-08-08T15:12:04"/>
    <n v="69360769"/>
    <m/>
    <n v="142519105194"/>
    <s v="FATMA GRAFIKA"/>
    <s v="ODP-NGA-FB/040 FB/D04/040.01"/>
    <s v="WO061164749"/>
    <m/>
    <m/>
    <m/>
    <n v="111.26236470000001"/>
    <n v="-7.0468659000000002"/>
    <s v="|MC60133|MYIA-069868867672/POI/SITI MUNAWAROH/08213334960/muna27462@gmail.com"/>
    <s v="MYIB_ASSISTANT"/>
    <m/>
    <m/>
    <m/>
    <m/>
    <m/>
    <m/>
    <m/>
    <m/>
    <s v="Management Janji"/>
    <s v="2026-08-08 13:00:00 | telp :08213334960  alt : pagi / siang 08/08/2026 hub sebelum ke lokasi  "/>
    <s v="FCC"/>
    <d v="2026-07-08T13:25:39"/>
    <d v="2026-08-08T13:00:00"/>
    <m/>
    <s v="PS"/>
    <s v="NGA"/>
    <s v="NO ADDON"/>
    <n v="20260808"/>
    <s v="Completed"/>
    <s v="HSI Bisnis PSB 70% - 300 Mbps"/>
    <s v="INDIBIZ"/>
    <m/>
    <m/>
    <d v="2026-08-08T13:00:00"/>
    <s v="2026-08-08 13:00:00 | telp :08213334960  alt : pagi / siang 08/08/2026 hub sebelum ke lokasi  "/>
    <n v="2026"/>
    <n v="8"/>
    <n v="8"/>
    <d v="2026-08-08T00:00:00"/>
    <n v="-0.54166666666424135"/>
    <x v="0"/>
  </r>
  <r>
    <n v="224"/>
    <n v="1002529743"/>
    <n v="3"/>
    <x v="4"/>
    <n v="4"/>
    <s v="PEKALONGAN"/>
    <s v="BREBES"/>
    <s v="KTM"/>
    <s v="REG"/>
    <s v="AO"/>
    <x v="0"/>
    <s v="1P INET"/>
    <s v="102 | FOLLOW UP COMPLETED"/>
    <s v="RBS-Regional 3"/>
    <d v="2026-08-16T14:11:56"/>
    <d v="2026-08-17T13:49:07"/>
    <n v="69367580"/>
    <m/>
    <n v="142214106733"/>
    <s v="warung sembako temukerep"/>
    <s v="ODP-KTM-FE/039 FE/D05/039.01"/>
    <s v="WO061880995"/>
    <m/>
    <m/>
    <m/>
    <n v="108.947178460657"/>
    <n v="-6.9739401465703201"/>
    <s v="MD|MYDB-20260815265567|EC50002/MC50042|warung sembako temukerep|087792997638"/>
    <s v="MYDIGIBIZPARTNER"/>
    <m/>
    <m/>
    <m/>
    <m/>
    <m/>
    <m/>
    <m/>
    <m/>
    <s v="Management Janji"/>
    <s v="2026-08-17 13:00:00 | Tanggal pemasangan: 17/08/2026 Jam pemasangan : pagi / siang Info Tambahan : Hubungi pelanggan dulu sebelum ke lokasi terima kasih."/>
    <s v="FCC"/>
    <s v="16-08-2026 14:25:39"/>
    <d v="2026-08-17T13:00:00"/>
    <s v="Kendala Teknik"/>
    <s v="REVOKE"/>
    <s v="KTM"/>
    <s v="NO ADDON"/>
    <m/>
    <s v="Follow Up Revoke Completed, New Order ID : SC1002530931"/>
    <s v="HSI Bisnis PSB 70% - 200 Mbps"/>
    <s v="INDIBIZ"/>
    <m/>
    <m/>
    <d v="2026-08-17T13:00:00"/>
    <s v="2026-08-17 13:00:00 | Tanggal pemasangan: 17/08/2026 Jam pemasangan : pagi / siang Info Tambahan : Hubungi pelanggan dulu sebelum ke lokasi terima kasih."/>
    <m/>
    <m/>
    <m/>
    <e v="#NUM!"/>
    <e v="#NUM!"/>
    <x v="1"/>
  </r>
  <r>
    <n v="225"/>
    <n v="1002518793"/>
    <n v="3"/>
    <x v="4"/>
    <n v="4"/>
    <s v="SEMARANG"/>
    <s v="UNGARAN"/>
    <s v="ABR"/>
    <s v="REG"/>
    <s v="AO"/>
    <x v="0"/>
    <s v="1P INET"/>
    <s v="102 | FOLLOW UP COMPLETED"/>
    <s v="RBS-Regional 3"/>
    <d v="2026-08-11T07:52:56"/>
    <d v="2026-08-14T15:12:40"/>
    <n v="69362823"/>
    <m/>
    <n v="141459107798"/>
    <s v="SPPG PASEKAN"/>
    <s v="ODP-ABR-FD/143 FD/D09/143.01"/>
    <s v="WO061457164"/>
    <m/>
    <m/>
    <m/>
    <n v="110.36551559999999"/>
    <n v="-7.2444375000000001"/>
    <s v="MD|MYDB-20260811264921|DN00001/MN02296|SPPG PASEKAN|085867684179"/>
    <s v="MYDIGIBIZPARTNER"/>
    <m/>
    <m/>
    <m/>
    <m/>
    <m/>
    <m/>
    <m/>
    <m/>
    <s v="Management Janji"/>
    <s v="2026-08-12 08:00:00 | M Janji : (12/08/2026) jam Pasang : 09:00 Note : hubungi pelanggan jika ingin kelokasi "/>
    <s v="FCC"/>
    <d v="2026-11-08T07:55:13"/>
    <d v="2026-08-12T08:00:00"/>
    <s v="Kendala Lainnya"/>
    <s v="REVOKE"/>
    <s v="ABR"/>
    <s v="NO ADDON"/>
    <m/>
    <s v="Follow Up Revoke Completed, New Order ID : SC1002526844"/>
    <s v="HSI Bisnis Basic Promo HUT Telkom PSB 70% - 50 Mbps"/>
    <s v="INDIBIZ"/>
    <m/>
    <m/>
    <d v="2026-08-12T08:00:00"/>
    <s v="2026-08-12 08:00:00 | M Janji : (12/08/2026) jam Pasang : 09:00 Note : hubungi pelanggan jika ingin kelokasi "/>
    <m/>
    <m/>
    <m/>
    <e v="#NUM!"/>
    <e v="#NUM!"/>
    <x v="1"/>
  </r>
  <r>
    <n v="226"/>
    <n v="1002522308"/>
    <n v="3"/>
    <x v="1"/>
    <n v="5"/>
    <s v="SBY UTARA"/>
    <s v="MANYAR"/>
    <s v="MGO"/>
    <s v="REG"/>
    <s v="AO"/>
    <x v="0"/>
    <s v="1P INET"/>
    <s v="Completed (PS)"/>
    <s v="RBS-Regional 3"/>
    <d v="2026-08-12T14:01:56"/>
    <d v="2026-08-14T08:13:37"/>
    <n v="69364313"/>
    <m/>
    <n v="152413167087"/>
    <s v="SMP NEGERI 1 SURABAYA"/>
    <s v="ODP-DMO-FMC/13 FMC/D02/13.01"/>
    <s v="WO061592083"/>
    <m/>
    <m/>
    <m/>
    <n v="112.74768570000001"/>
    <n v="-7.2573064"/>
    <s v="MD|MYDB-20260812265077|DN00001/MN00443|SMP NEGERI 1 SURABAYA|085648090121"/>
    <s v="MYDIGIBIZPARTNER"/>
    <m/>
    <m/>
    <m/>
    <m/>
    <m/>
    <m/>
    <m/>
    <m/>
    <s v="Management Janji"/>
    <s v="2026-08-14 13:00:00 | Nama Pic : bp weka No Hp Pic : 085648090121 No alt : - Jam Pemasangan : pagi  Tanggal Pemasangan : 13 Agustus 2026"/>
    <s v="FCC"/>
    <d v="2026-12-08T14:10:11"/>
    <d v="2026-08-14T13:00:00"/>
    <m/>
    <s v="PS"/>
    <s v="MGO"/>
    <s v="NO ADDON"/>
    <n v="20260814"/>
    <s v="Completed"/>
    <s v="HSI Bisnis Promo HUT Telkom PSB 70% - 100 Mbps"/>
    <s v="INDIBIZ"/>
    <m/>
    <m/>
    <d v="2026-08-14T13:00:00"/>
    <s v="2026-08-14 13:00:00 | Nama Pic : bp weka No Hp Pic : 085648090121 No alt : - Jam Pemasangan : pagi  Tanggal Pemasangan : 13 Agustus 2026"/>
    <n v="2026"/>
    <n v="8"/>
    <n v="14"/>
    <d v="2026-08-14T00:00:00"/>
    <n v="-0.54166666666424135"/>
    <x v="0"/>
  </r>
  <r>
    <n v="227"/>
    <n v="1002525932"/>
    <n v="3"/>
    <x v="4"/>
    <n v="4"/>
    <s v="SEMARANG"/>
    <s v="INNER - SEMARANG JATENG UTARA"/>
    <s v="BMK"/>
    <s v="REG"/>
    <s v="AO"/>
    <x v="0"/>
    <s v="1P INET"/>
    <s v="MIE - SEND SURVEY"/>
    <s v="RBS-Regional 3"/>
    <d v="2026-08-14T10:37:56"/>
    <d v="2026-08-14T10:40:01"/>
    <n v="69365802"/>
    <m/>
    <n v="141423136389"/>
    <s v="KOST GRIYA ASRI"/>
    <s v="ODP-BMK-FAQ/072 FAQ/D08/072.01"/>
    <s v="WO061728312"/>
    <m/>
    <m/>
    <m/>
    <n v="110.42677879999999"/>
    <n v="-7.0526176999999999"/>
    <s v="MD|MYDB-20260814265293|DN00001/MN00966|KOST GRIYA ASRI|081387624625"/>
    <s v="MYDIGIBIZPARTNER"/>
    <m/>
    <m/>
    <m/>
    <m/>
    <m/>
    <m/>
    <m/>
    <m/>
    <s v="Management Janji"/>
    <s v="2026-08-18 13:00:00 | Nama PIC : bu erna  No HP : 081387624625 Alt :  M Janji : 18/AGUSTUS/2026 jam Pasang : Siang Note : hubungi pelanggan jika ingin kelokasi, terimakasih. "/>
    <s v="FCC"/>
    <s v="14-08-2026 10:39:51"/>
    <d v="2026-08-18T13:00:00"/>
    <m/>
    <s v="SURVEY_NEW_MANJA"/>
    <s v="BMK"/>
    <s v="NO ADDON"/>
    <m/>
    <s v="MIE - SEND SURVEY"/>
    <s v="HSI Bisnis Promo HUT Telkom PSB 70% - 50 Mbps"/>
    <s v="INDIBIZ"/>
    <m/>
    <m/>
    <d v="2026-08-18T13:00:00"/>
    <s v="2026-08-18 13:00:00 | Nama PIC : bu erna  No HP : 081387624625 Alt :  M Janji : 18/AGUSTUS/2026 jam Pasang : Siang Note : hubungi pelanggan jika ingin kelokasi, terimakasih. "/>
    <m/>
    <m/>
    <m/>
    <e v="#NUM!"/>
    <e v="#NUM!"/>
    <x v="1"/>
  </r>
  <r>
    <n v="228"/>
    <n v="1002504571"/>
    <n v="3"/>
    <x v="6"/>
    <n v="5"/>
    <s v="SIDOARJO"/>
    <s v="INNER - JATIM TIMUR"/>
    <s v="SDA"/>
    <s v="REG"/>
    <s v="AO"/>
    <x v="0"/>
    <m/>
    <s v="102 | FOLLOW UP COMPLETED"/>
    <s v="RBS-Regional 3"/>
    <d v="2026-08-01T13:22:56"/>
    <d v="2026-08-03T11:37:04"/>
    <n v="69356756"/>
    <n v="3135917276"/>
    <n v="152316231786"/>
    <s v="PT. OLAH KULINER NUSANTARA"/>
    <s v="ODP-SDA-FAG/13"/>
    <s v="WO060657461"/>
    <m/>
    <m/>
    <m/>
    <n v="112.6992666"/>
    <n v="-7.4508666000000003"/>
    <s v="|MN02332|/PT. OLAH KULINER NUSANTARA/HSI B2B (1:1) + PHONE (800 MENIT) 100MBPS 645RB PSB DISC 70%//mincha2805@gmail.com/ROVIK MAKRUFAH/085179647414 / 082198650011"/>
    <s v="Sales Force DBS"/>
    <m/>
    <m/>
    <m/>
    <m/>
    <m/>
    <m/>
    <m/>
    <m/>
    <s v="Management Janji"/>
    <s v="2026-08-02 13:00:00|Nama PIC : Rovik No HP : 085179647414 Alt : 082198650011 / 087870261013 M Janji : 02/08/2026 NoteÃ‚Â :  hubungi terlebih dahulu sebelum kelokasi|NE2261|MYDITA"/>
    <s v="FCC"/>
    <d v="2026-01-08T13:25:26"/>
    <d v="2026-08-02T13:00:00"/>
    <m/>
    <s v="REVOKE"/>
    <s v="SDA"/>
    <s v="NO ADDON"/>
    <m/>
    <s v="Follow Up Revoke Completed, New Order ID : SC1002505905"/>
    <s v="- 11_11446;Biaya PSB HSI EBIS Tunai di Depan ~ 11[150000]  - SP_NOSS;SP_NOSS ~ Internet NOSS Multispeed Network[0]  - SP_NOSS;SP_NOSS ~ Internet NOSS Multispeed Network[0]  - E24057;E24057 ~ ES24 - Paket HSI Bisnis (HSIE) Khusus Winback[0]  - E24057~null~"/>
    <s v="INDIBIZ"/>
    <m/>
    <m/>
    <d v="2026-08-02T13:00:00"/>
    <s v="2026-08-02 13:00:00|Nama PIC : Rovik No HP : 085179647414 Alt : 082198650011 / 087870261013 M Janji : 02/08/2026 NoteÃ‚Â :  hubungi terlebih dahulu sebelum kelokasi|NE2261|MYDITA"/>
    <m/>
    <m/>
    <m/>
    <e v="#NUM!"/>
    <e v="#NUM!"/>
    <x v="1"/>
  </r>
  <r>
    <n v="229"/>
    <n v="1002508859"/>
    <n v="3"/>
    <x v="2"/>
    <n v="5"/>
    <s v="MALANG"/>
    <s v="BATU"/>
    <s v="BLB"/>
    <s v="REG"/>
    <s v="AO"/>
    <x v="0"/>
    <s v="1P INET"/>
    <s v="Completed (PS)"/>
    <s v="RBS-Regional 3"/>
    <d v="2026-08-04T15:20:12"/>
    <d v="2026-08-05T16:46:57"/>
    <n v="69358454"/>
    <m/>
    <n v="152702232100"/>
    <s v="Desa Creator Indonesia"/>
    <s v="ODP-BLB-FDZ/47 FDZ/D03/47.01"/>
    <s v="WO060911185"/>
    <m/>
    <m/>
    <m/>
    <n v="112.658198916646"/>
    <n v="-7.9384202994198798"/>
    <s v="|MC20236|MYIA-085103460842/POI/sisca/082143705851/personalassist@sastro.id"/>
    <s v="MYIB_ASSISTANT"/>
    <m/>
    <m/>
    <m/>
    <m/>
    <m/>
    <m/>
    <m/>
    <m/>
    <s v="Management Janji"/>
    <s v="2026-08-05 13:00:00 | Tanggal pemasangan : 05 agustus 2026 Jam pemasangan : 08.00 - 12.00 Info Tambahan : Hubungi pelanggan dulu sebelum ke lokasi terimakasih"/>
    <s v="FCC"/>
    <d v="2026-04-08T15:25:54"/>
    <d v="2026-08-05T13:00:00"/>
    <m/>
    <s v="PS"/>
    <s v="BLB"/>
    <s v="NO ADDON"/>
    <n v="20260805"/>
    <s v="Completed"/>
    <s v="HSI Bisnis Promo HUT Telkom PSB 70% - 150 Mbps"/>
    <s v="INDIBIZ"/>
    <m/>
    <m/>
    <d v="2026-08-05T13:00:00"/>
    <s v="2026-08-05 13:00:00 | Tanggal pemasangan : 05 agustus 2026 Jam pemasangan : 08.00 - 12.00 Info Tambahan : Hubungi pelanggan dulu sebelum ke lokasi terimakasih"/>
    <n v="2026"/>
    <n v="8"/>
    <n v="5"/>
    <d v="2026-08-05T00:00:00"/>
    <n v="-0.54166666666424135"/>
    <x v="0"/>
  </r>
  <r>
    <n v="230"/>
    <n v="1002508813"/>
    <n v="3"/>
    <x v="3"/>
    <n v="4"/>
    <s v="MAGELANG"/>
    <s v="MUNTILAN"/>
    <s v="SWT"/>
    <s v="REG"/>
    <s v="AO"/>
    <x v="0"/>
    <m/>
    <s v="FCC - HD1A - PROGRESS"/>
    <s v="RBS-Regional 3"/>
    <d v="2026-08-04T15:12:20"/>
    <d v="2026-08-04T15:14:14"/>
    <n v="69358433"/>
    <m/>
    <n v="142164113613"/>
    <s v="Asep farm"/>
    <m/>
    <m/>
    <m/>
    <m/>
    <m/>
    <n v="110.3612528"/>
    <n v="-7.5318306000000002"/>
    <s v="|MN00935|/Asep farm/085641893768/asepkms26@gmail.com/ 1S HSI BISNIS BASIC PROMO HUT 50 Mbps / AGUS SADEWO"/>
    <s v="Sales Profesional"/>
    <m/>
    <m/>
    <m/>
    <m/>
    <m/>
    <m/>
    <m/>
    <m/>
    <m/>
    <m/>
    <m/>
    <d v="2026-04-08T15:25:54"/>
    <m/>
    <m/>
    <s v="FCC"/>
    <s v="SWT"/>
    <s v="NO ADDON"/>
    <m/>
    <s v="MYDITA RBS - HD1A - PROGRESS"/>
    <s v="- 11_11446;Biaya PSB HSI EBIS Tunai di Depan ~ 11[150000]  - SP_NOSS;SP_NOSS ~ Internet NOSS Multispeed Network[0]  - SP_NOSS;SP_NOSS ~ Internet NOSS Multispeed Network[0]  - E25061;E25061 ~ ES25 - Paket HSI Basic (HSIEF) Khusus Winback 2.0[0]  - E25061~n"/>
    <s v="INDIBIZ"/>
    <m/>
    <m/>
    <m/>
    <m/>
    <m/>
    <m/>
    <m/>
    <e v="#NUM!"/>
    <e v="#NUM!"/>
    <x v="1"/>
  </r>
  <r>
    <n v="231"/>
    <n v="1002530423"/>
    <n v="3"/>
    <x v="1"/>
    <n v="5"/>
    <s v="MADURA"/>
    <s v="PAMEKASAN"/>
    <s v="PME"/>
    <s v="REG"/>
    <s v="AO"/>
    <x v="0"/>
    <m/>
    <s v="MIE - SEND SURVEY"/>
    <s v="RBS-Regional 3"/>
    <d v="2026-08-17T08:45:02"/>
    <d v="2026-08-17T11:12:01"/>
    <n v="69367831"/>
    <m/>
    <n v="152426928250"/>
    <s v="TOKO MASHUD BAROKAH"/>
    <s v="ODP-PME-FL/59"/>
    <s v="WO061919218"/>
    <m/>
    <m/>
    <m/>
    <n v="113.4165541"/>
    <n v="-7.1645894999999999"/>
    <s v="|MC70132|/FADILAH MASHUD-TOKO MASHUD BAROKAH/081997015248/mashudfasdi@gmail.com/HSI Bisnis + Netmonk Promo 2026 300 Mbps (Rp 1.186.100) PSB 150.000/ -7.1645526, 113.4165856/Dekat Relubeng, Toket, Kec. Proppo, Kabupaten Pamekasan, Jawa Timur 69363"/>
    <s v="Sales Force DBS"/>
    <m/>
    <m/>
    <m/>
    <m/>
    <m/>
    <m/>
    <m/>
    <m/>
    <s v="Management Janji"/>
    <s v="2026-08-18 13:00:00|Jam Pemasangan : 08:00 - 12.00 Tanggal Pemasangan : 18/08/2026 Info Tambahan : Hubungi pelanggan sebelum datang ke lokasi|40981184|MYDITA"/>
    <s v="FCC"/>
    <s v="17-08-2026 08:55:02"/>
    <d v="2026-08-18T13:00:00"/>
    <m/>
    <s v="SURVEY_NEW_MANJA"/>
    <s v="PME"/>
    <s v="NETMONK"/>
    <m/>
    <s v="MIE - SEND SURVEY"/>
    <s v="- 11_11446;Biaya PSB HSI EBIS Tunai di Depan ~ 11[150000]  - E23080;E23080 ~ ES23 - Add-on HSI Bisnis Bundling (Netmonk)[0]  - E23080~null~100382;E23080||77||Abodemen 0[0]  - E23080~null~E23080_NMONKHI;NMONKHI ~ Nadefaa Netmonk Hi Alacarte ~ E23080[56100]"/>
    <s v="INDIBIZ"/>
    <m/>
    <m/>
    <d v="2026-08-18T13:00:00"/>
    <s v="2026-08-18 13:00:00|Jam Pemasangan : 08:00 - 12.00 Tanggal Pemasangan : 18/08/2026 Info Tambahan : Hubungi pelanggan sebelum datang ke lokasi|40981184|MYDITA"/>
    <m/>
    <m/>
    <m/>
    <e v="#NUM!"/>
    <e v="#NUM!"/>
    <x v="1"/>
  </r>
  <r>
    <n v="232"/>
    <n v="1002524574"/>
    <n v="3"/>
    <x v="2"/>
    <n v="5"/>
    <s v="KEDIRI"/>
    <s v="NGANJUK"/>
    <s v="WRJ"/>
    <s v="REG"/>
    <s v="AO"/>
    <x v="0"/>
    <s v="1P INET"/>
    <s v="Completed (PS)"/>
    <s v="RBS-Regional 3"/>
    <d v="2026-08-13T14:50:07"/>
    <d v="2026-08-13T16:46:39"/>
    <n v="69365295"/>
    <m/>
    <n v="152641205609"/>
    <s v="Toko barokah Abadi"/>
    <s v="ODP-WRJ-FA/106 FA/D02/106.01"/>
    <s v="WO061678958"/>
    <m/>
    <m/>
    <m/>
    <n v="112.023335918784"/>
    <n v="-7.6136039873273704"/>
    <s v="MD|MYDB-20260813265230|DC20002/MC20039|Toko barokah Abadi|085706167964"/>
    <s v="MYDIGIBIZPARTNER"/>
    <m/>
    <m/>
    <m/>
    <m/>
    <m/>
    <m/>
    <m/>
    <m/>
    <s v="Management Janji"/>
    <s v="2026-08-14 13:00:00 | M Janji : (14 AGUSTUS 2026) jam Pasang : siang Note : hubungi pelanggan jika ingin kelokasi"/>
    <s v="FCC"/>
    <s v="13-08-2026 14:55:15"/>
    <d v="2026-08-14T13:00:00"/>
    <m/>
    <s v="PS"/>
    <s v="WRJ"/>
    <s v="NO ADDON"/>
    <n v="20260813"/>
    <s v="Completed"/>
    <s v="HSI Bisnis Promo HUT Telkom PSB 70% - 150 Mbps"/>
    <s v="INDIBIZ"/>
    <m/>
    <m/>
    <d v="2026-08-14T13:00:00"/>
    <s v="2026-08-14 13:00:00 | M Janji : (14 AGUSTUS 2026) jam Pasang : siang Note : hubungi pelanggan jika ingin kelokasi"/>
    <n v="2026"/>
    <n v="8"/>
    <n v="13"/>
    <d v="2026-08-13T00:00:00"/>
    <n v="-1.5416666666642413"/>
    <x v="0"/>
  </r>
  <r>
    <n v="233"/>
    <n v="1002518632"/>
    <n v="3"/>
    <x v="1"/>
    <n v="5"/>
    <s v="SBY UTARA"/>
    <s v="TANDES"/>
    <s v="KNN"/>
    <s v="REG"/>
    <s v="AO"/>
    <x v="0"/>
    <s v="1P INET"/>
    <s v="Completed (PS)"/>
    <s v="RBS-Regional 3"/>
    <d v="2026-08-10T17:37:57"/>
    <d v="2026-08-11T20:23:53"/>
    <n v="69362757"/>
    <m/>
    <n v="152412248782"/>
    <s v="SPBU Pakal Benowo 5460173"/>
    <s v="ODP-TDS-FHE/40 FHE/D04/40.01"/>
    <s v="WO061439032"/>
    <m/>
    <m/>
    <m/>
    <n v="112.61867719999999"/>
    <n v="-7.2369163999999904"/>
    <s v="|MN02813|MYIA-028485523215/POI/Muhammad Yunus/081231013880/spbu60173@yahoo.co.id"/>
    <s v="MYIB_ASSISTANT"/>
    <m/>
    <m/>
    <m/>
    <m/>
    <m/>
    <m/>
    <m/>
    <m/>
    <s v="Management Janji"/>
    <s v="2026-08-11 15:00:00 | Nama PIC : BAPAK YUNUS No HP : 081231013880 Alt :  M Janji : (SELASA/11/AGUSTUS/2026) jam Pasang : 09:00 Note : hubungi pelanggan jika ingin kelokasi"/>
    <s v="FCC"/>
    <d v="2026-10-08T17:39:53"/>
    <d v="2026-08-11T15:00:00"/>
    <m/>
    <s v="PS"/>
    <s v="KNN"/>
    <s v="NO ADDON"/>
    <n v="20260811"/>
    <s v="Completed"/>
    <s v="HSI Bisnis Promo HUT Telkom PSB 70% - 50 Mbps"/>
    <s v="INDIBIZ"/>
    <m/>
    <m/>
    <d v="2026-08-11T15:00:00"/>
    <s v="2026-08-11 15:00:00 | Nama PIC : BAPAK YUNUS No HP : 081231013880 Alt :  M Janji : (SELASA/11/AGUSTUS/2026) jam Pasang : 09:00 Note : hubungi pelanggan jika ingin kelokasi"/>
    <n v="2026"/>
    <n v="8"/>
    <n v="11"/>
    <d v="2026-08-11T00:00:00"/>
    <n v="-0.625"/>
    <x v="0"/>
  </r>
  <r>
    <n v="234"/>
    <n v="1002528361"/>
    <n v="3"/>
    <x v="2"/>
    <n v="5"/>
    <s v="MADIUN"/>
    <s v="TUBAN"/>
    <s v="TNZ"/>
    <s v="REG"/>
    <s v="AO"/>
    <x v="0"/>
    <s v="1P INET"/>
    <s v="Completed (PS)"/>
    <s v="RBS-Regional 3"/>
    <d v="2026-08-15T13:37:56"/>
    <d v="2026-08-17T11:58:54"/>
    <n v="69366894"/>
    <m/>
    <n v="152612240471"/>
    <s v="PT Istana Mitra Sendany ( Mitra Honda Tuban)"/>
    <s v="ODP-TNZ-FT/64"/>
    <s v="WO061825752"/>
    <m/>
    <m/>
    <m/>
    <n v="112.0448804"/>
    <n v="-6.8987552000000001"/>
    <s v="|MC20228|MYIA-096576214297/POI/Aang Kurniawan/082230052925/admbphmt@gmail.com"/>
    <s v="MYIB_ASSISTANT"/>
    <m/>
    <m/>
    <m/>
    <m/>
    <m/>
    <m/>
    <m/>
    <m/>
    <s v="Management Janji"/>
    <s v="2026-08-22 13:00:00 | Jam Pemasangan : 08:00 - 12.00 Tanggal Pemasangan : MINGGU 16 AGUSTUS 2026 Info Tambahan : Hubungi pelanggan sebelum datang ke lokasi"/>
    <s v="FCC"/>
    <s v="15-08-2026 13:39:51"/>
    <d v="2026-08-22T13:00:00"/>
    <m/>
    <s v="PS"/>
    <s v="TNZ"/>
    <s v="NO ADDON"/>
    <n v="20260817"/>
    <s v="Completed"/>
    <s v="HSI Bisnis Basic Promo HUT Telkom PSB 70% - 50 Mbps"/>
    <s v="INDIBIZ"/>
    <m/>
    <m/>
    <d v="2026-08-22T13:00:00"/>
    <s v="2026-08-22 13:00:00 | Jam Pemasangan : 08:00 - 12.00 Tanggal Pemasangan : MINGGU 16 AGUSTUS 2026 Info Tambahan : Hubungi pelanggan sebelum datang ke lokasi"/>
    <n v="2026"/>
    <n v="8"/>
    <n v="17"/>
    <d v="2026-08-17T00:00:00"/>
    <n v="-5.5416666666642413"/>
    <x v="0"/>
  </r>
  <r>
    <n v="235"/>
    <n v="1002529678"/>
    <n v="3"/>
    <x v="4"/>
    <n v="4"/>
    <s v="SEMARANG"/>
    <s v="KENDAL"/>
    <s v="WLR"/>
    <s v="REG"/>
    <s v="AO"/>
    <x v="0"/>
    <s v="1P INET"/>
    <s v="Completed (PS)"/>
    <s v="RBS-Regional 3"/>
    <d v="2026-08-16T13:40:56"/>
    <d v="2026-08-16T18:26:17"/>
    <n v="69367532"/>
    <m/>
    <n v="143407106668"/>
    <s v="TOKO SUMBER URIP"/>
    <s v="ODP-WLR-FK/013"/>
    <s v="WO061878861"/>
    <m/>
    <m/>
    <m/>
    <n v="110.064373"/>
    <n v="-6.9323860000000002"/>
    <s v="|MN01867|MYIA-096976794618/POI/SOBIRIN/08212288021/birinsobsobirin2@gmail.com"/>
    <s v="MYIB_ASSISTANT"/>
    <m/>
    <m/>
    <m/>
    <m/>
    <m/>
    <m/>
    <m/>
    <m/>
    <s v="Management Janji"/>
    <s v="2026-08-17 13:00:00 | Nama PIC : bapak sobirin No HP : 08212288021 Alt :  M Janji : (SENIN/17/AGUSTUS/2026) jam Pasang : 09:00 Note : hubungi pelanggan jika ingin kelokasi"/>
    <s v="FCC"/>
    <s v="16-08-2026 13:54:56"/>
    <d v="2026-08-17T13:00:00"/>
    <m/>
    <s v="PS"/>
    <s v="WLR"/>
    <s v="NO ADDON"/>
    <n v="20260816"/>
    <s v="Completed"/>
    <s v="HSI Bisnis Promo HUT Telkom PSB 70% - 300 Mbps"/>
    <s v="INDIBIZ"/>
    <m/>
    <m/>
    <d v="2026-08-17T13:00:00"/>
    <s v="2026-08-17 13:00:00 | Nama PIC : bapak sobirin No HP : 08212288021 Alt :  M Janji : (SENIN/17/AGUSTUS/2026) jam Pasang : 09:00 Note : hubungi pelanggan jika ingin kelokasi"/>
    <n v="2026"/>
    <n v="8"/>
    <n v="16"/>
    <d v="2026-08-16T00:00:00"/>
    <n v="-1.5416666666642413"/>
    <x v="0"/>
  </r>
  <r>
    <n v="236"/>
    <n v="1002520769"/>
    <n v="3"/>
    <x v="4"/>
    <n v="4"/>
    <s v="PEKALONGAN"/>
    <s v="PEKALONGAN"/>
    <s v="KJE"/>
    <s v="REG"/>
    <s v="AO"/>
    <x v="0"/>
    <m/>
    <s v="Completed (PS)"/>
    <s v="RBS-Regional 3"/>
    <d v="2026-08-11T16:43:22"/>
    <d v="2026-08-12T15:11:38"/>
    <n v="69363671"/>
    <m/>
    <n v="146219104087"/>
    <s v="SMK MUHAMMADIYAH KARANGANYAR"/>
    <s v="ODP-KJE-FB/114"/>
    <s v="WO061537119"/>
    <m/>
    <m/>
    <m/>
    <n v="109.6075632"/>
    <n v="-7.0324717999999997"/>
    <s v="AMRBS;405260;TREG3;RIZKY WIBAWA;085728102811;PIC 082322122887 RIYANTO;HSI 1S 300MB;1.030.000;riankomp4@gmail.com"/>
    <s v="Account Manager"/>
    <m/>
    <m/>
    <m/>
    <m/>
    <m/>
    <m/>
    <m/>
    <m/>
    <s v="Management Janji"/>
    <s v="2026-08-12 15:00:00|Waktu pemasangan : 12 agustus 2026 Jam pemasangan : 08.00 - 12.00 Info Tambahan : Hubungi pelanggan dulu sebelum ke lokasi terimakasih |40971401|MYDITA"/>
    <s v="FCC"/>
    <d v="2026-11-08T16:54:58"/>
    <d v="2026-08-12T15:00:00"/>
    <m/>
    <s v="PS"/>
    <s v="KJE"/>
    <s v="NO ADDON"/>
    <n v="20260812"/>
    <s v="Completed"/>
    <s v="- 11_11446;Biaya PSB HSI EBIS Tunai di Depan ~ 11[150000]  - E25060;E25060 ~ ES25 - Paket HSI Bisnis (HSIE) Khusus Winback 2.0[0]  - E25060~null~E25060_UNL;UNL ~ Internet-Link Unlimited Internet Usage ~ E25060[0]  - E25060~null~105343;E25060||11||Abodemen"/>
    <s v="INDIBIZ"/>
    <m/>
    <m/>
    <d v="2026-08-12T15:00:00"/>
    <s v="2026-08-12 15:00:00|Waktu pemasangan : 12 agustus 2026 Jam pemasangan : 08.00 - 12.00 Info Tambahan : Hubungi pelanggan dulu sebelum ke lokasi terimakasih |40971401|MYDITA"/>
    <n v="2026"/>
    <n v="8"/>
    <n v="12"/>
    <d v="2026-08-12T00:00:00"/>
    <n v="-0.625"/>
    <x v="0"/>
  </r>
  <r>
    <n v="237"/>
    <n v="1002530719"/>
    <n v="3"/>
    <x v="2"/>
    <n v="5"/>
    <s v="KEDIRI"/>
    <s v="NGANJUK"/>
    <s v="NJK"/>
    <s v="REG"/>
    <s v="AO"/>
    <x v="0"/>
    <s v="1P INET"/>
    <s v="Completed (PS)"/>
    <s v="RBS-Regional 3"/>
    <d v="2026-08-17T11:47:57"/>
    <d v="2026-08-18T07:46:03"/>
    <n v="69367986"/>
    <m/>
    <n v="152611229774"/>
    <s v="TOKO SEMBAKO AMANAH"/>
    <s v="ODP-NJK-FAJ/03"/>
    <s v="WO061921812"/>
    <m/>
    <m/>
    <m/>
    <n v="111.8630699"/>
    <n v="-7.6610177000000004"/>
    <s v="MD|MYDB-20260816265747|EN00005/MC20190|TOKO SEMBAKO AMANAH|08132557575"/>
    <s v="MYDIGIBIZPARTNER"/>
    <m/>
    <m/>
    <m/>
    <m/>
    <m/>
    <m/>
    <m/>
    <m/>
    <s v="Management Janji"/>
    <s v="2026-08-18 08:00:00 | M janji : pagi Tanggal Pemasangan : 18/agustus/2026 Note : hubungi pelanggan jika ingin kelokasi "/>
    <s v="FCC"/>
    <s v="17-08-2026 11:55:11"/>
    <d v="2026-08-18T08:00:00"/>
    <m/>
    <s v="PS"/>
    <s v="NJK"/>
    <s v="NO ADDON"/>
    <n v="20260818"/>
    <s v="Completed"/>
    <s v="HSI Bisnis Promo HUT Telkom PSB 70% - 300 Mbps"/>
    <s v="INDIBIZ"/>
    <m/>
    <m/>
    <d v="2026-08-18T08:00:00"/>
    <s v="2026-08-18 08:00:00 | M janji : pagi Tanggal Pemasangan : 18/agustus/2026 Note : hubungi pelanggan jika ingin kelokasi "/>
    <n v="2026"/>
    <n v="8"/>
    <n v="18"/>
    <d v="2026-08-18T00:00:00"/>
    <n v="-0.33333333333575865"/>
    <x v="0"/>
  </r>
  <r>
    <n v="238"/>
    <n v="1002505012"/>
    <n v="3"/>
    <x v="1"/>
    <n v="5"/>
    <s v="SBY SELATAN"/>
    <s v="TANDES"/>
    <s v="DMO"/>
    <s v="DPS"/>
    <s v="AO"/>
    <x v="0"/>
    <m/>
    <s v="Completed (PS)"/>
    <s v="DPS-Property &amp; Resources"/>
    <d v="2026-08-02T06:57:46"/>
    <d v="2026-08-03T17:26:48"/>
    <n v="32746031"/>
    <m/>
    <n v="152301273493"/>
    <s v="CIPUTRA WORLD SURABAYA"/>
    <s v="ODP-DMO-FLE/02"/>
    <s v="WO060689923"/>
    <m/>
    <m/>
    <m/>
    <n v="112.7198353"/>
    <n v="-7.2930482000000003"/>
    <s v="dpshsi/amnovi/405690/Via Tower Lantai 16 No 06/inet only 100mbps/pic zanita 083831643563"/>
    <s v="Account Manager"/>
    <m/>
    <m/>
    <m/>
    <m/>
    <m/>
    <m/>
    <m/>
    <m/>
    <s v="Management Janji"/>
    <s v="dpshsi/amnovi/405690/Via Tower Lantai 16 No 06/inet only 100mbps/pic zanita 083831643563"/>
    <s v="FCC"/>
    <d v="2026-02-08T07:10:26"/>
    <m/>
    <s v="Kendala Pelanggan"/>
    <s v="PS"/>
    <s v="DMO"/>
    <s v="NO ADDON"/>
    <n v="20260803"/>
    <s v="Completed"/>
    <s v="- 11_11450;Biaya PSB Reguler HSI EBIS ~ 11[150000]  - SP_NOSS;SP_NOSS ~ Internet NOSS Multispeed Network[0]  - SP_NOSS;SP_NOSS ~ Internet NOSS Multispeed Network[0]  - E23015;E23015 ~ ES23 - Perangkat ONT[0]  - E23015~null~44292;E23015||11||Abodemen 0[0] "/>
    <s v="INDIBIZ"/>
    <m/>
    <m/>
    <d v="2026-08-02T14:30:00"/>
    <s v="dpshsi/amnovi/405690/Via Tower Lantai 16 No 06/inet only 100mbps/pic zanita 083831643563"/>
    <n v="2026"/>
    <n v="8"/>
    <n v="3"/>
    <d v="2026-08-03T00:00:00"/>
    <n v="0.39583333333575865"/>
    <x v="0"/>
  </r>
  <r>
    <n v="239"/>
    <n v="1002510858"/>
    <n v="3"/>
    <x v="7"/>
    <n v="4"/>
    <s v="KUDUS"/>
    <s v="PATI"/>
    <s v="JWN"/>
    <s v="REG"/>
    <s v="AO"/>
    <x v="0"/>
    <s v="1P INET"/>
    <s v="102 | FOLLOW UP COMPLETED"/>
    <s v="RBS-Regional 3"/>
    <d v="2026-08-05T14:40:57"/>
    <d v="2026-08-06T16:04:29"/>
    <n v="69359310"/>
    <m/>
    <n v="141571105596"/>
    <s v="SMPN 2 BATANGAN"/>
    <s v="ODP-JWN-FH/147 FH/D02/147.01"/>
    <s v="WO060995813"/>
    <m/>
    <m/>
    <m/>
    <n v="111.201481"/>
    <n v="-6.7131249999999998"/>
    <s v="|MC60052|MYIA-042546297745/POI/Mukhlisin/082335357398/smpn2batangan@gmail.com"/>
    <s v="MYIB_ASSISTANT"/>
    <m/>
    <m/>
    <m/>
    <m/>
    <m/>
    <m/>
    <m/>
    <m/>
    <s v="Management Janji"/>
    <s v="2026-08-06 13:00:00 | Nama PIC : BAPAK MUHLISIN No HP : 082335357398 Alt :  M Janji : (kamis/6/AGUSTUS/2026) jam Pasang : 09:00 Note : hubungi pelanggan jika ingin kelokasi"/>
    <s v="FCC"/>
    <d v="2026-05-08T14:54:47"/>
    <d v="2026-08-06T13:00:00"/>
    <m/>
    <s v="REVOKE"/>
    <s v="JWN"/>
    <s v="NO ADDON"/>
    <m/>
    <s v="Follow Up Revoke Completed, New Order ID : SC1002513051"/>
    <s v="HSI Bisnis Promo HUT Telkom PSB 70% - 200 Mbps"/>
    <s v="INDIBIZ"/>
    <m/>
    <m/>
    <d v="2026-08-06T13:00:00"/>
    <s v="2026-08-06 13:00:00 | Nama PIC : BAPAK MUHLISIN No HP : 082335357398 Alt :  M Janji : (kamis/6/AGUSTUS/2026) jam Pasang : 09:00 Note : hubungi pelanggan jika ingin kelokasi"/>
    <m/>
    <m/>
    <m/>
    <e v="#NUM!"/>
    <e v="#NUM!"/>
    <x v="1"/>
  </r>
  <r>
    <n v="240"/>
    <n v="1002526392"/>
    <n v="3"/>
    <x v="6"/>
    <n v="5"/>
    <s v="JEMBER"/>
    <s v="BANYUWANGI"/>
    <s v="WSO"/>
    <s v="REG"/>
    <s v="AO"/>
    <x v="0"/>
    <s v="1P INET"/>
    <s v="Completed (PS)"/>
    <s v="RBS-Regional 3"/>
    <d v="2026-08-14T13:25:56"/>
    <d v="2026-08-14T16:54:23"/>
    <n v="69366055"/>
    <m/>
    <n v="152518202030"/>
    <s v="TOKO ABDUL"/>
    <s v="ODP-WSO-FD/09 FD/D01/09.01"/>
    <s v="WO061747449"/>
    <m/>
    <m/>
    <m/>
    <n v="114.4032031"/>
    <n v="-7.9966124999999897"/>
    <s v="MD|MYDB-20260813265280|DC30008/MC30044|TOKO ABDUL|08213320073"/>
    <s v="MYDIGIBIZPARTNER"/>
    <m/>
    <m/>
    <m/>
    <m/>
    <m/>
    <m/>
    <m/>
    <m/>
    <s v="Management Janji"/>
    <s v="2026-08-15 13:00:00 | M Janji :  15 Agustus 2026 Jam Pasang : Siang Note : hubungi pelanggan jika ingin ke lokasi, terima kasih. "/>
    <s v="FCC"/>
    <s v="14-08-2026 13:39:54"/>
    <d v="2026-08-15T13:00:00"/>
    <m/>
    <s v="PS"/>
    <s v="WSO"/>
    <s v="NO ADDON"/>
    <n v="20260814"/>
    <s v="Completed"/>
    <s v="HSI Bisnis Promo HUT Telkom PSB 70% - 300 Mbps"/>
    <s v="INDIBIZ"/>
    <m/>
    <m/>
    <d v="2026-08-15T13:00:00"/>
    <s v="2026-08-15 13:00:00 | M Janji :  15 Agustus 2026 Jam Pasang : Siang Note : hubungi pelanggan jika ingin ke lokasi, terima kasih. "/>
    <n v="2026"/>
    <n v="8"/>
    <n v="14"/>
    <d v="2026-08-14T00:00:00"/>
    <n v="-1.5416666666642413"/>
    <x v="0"/>
  </r>
  <r>
    <n v="241"/>
    <n v="1002518631"/>
    <n v="3"/>
    <x v="0"/>
    <n v="5"/>
    <s v="KUPANG"/>
    <s v="ENDE"/>
    <s v="BJW"/>
    <s v="REG"/>
    <s v="AO"/>
    <x v="0"/>
    <s v="1P INET"/>
    <s v="OSS - FALLOUT"/>
    <s v="RBS-Regional 3"/>
    <d v="2026-08-10T17:37:56"/>
    <d v="2026-08-14T17:52:21"/>
    <n v="69362756"/>
    <m/>
    <n v="172511797112"/>
    <s v="SMAN 7 KOTA KOMBA"/>
    <s v="ODP-BJW-FT/08 FT/D02/08.01"/>
    <s v="WO061438984"/>
    <m/>
    <m/>
    <m/>
    <n v="120.7174851"/>
    <n v="-8.7837134999999993"/>
    <s v="|MN00118|MYIA-017159568467/POI/Pak Febrimans/081246321602/ansdyndejeng1@gmail.com"/>
    <s v="MYIB_ASSISTANT"/>
    <m/>
    <m/>
    <m/>
    <m/>
    <m/>
    <m/>
    <m/>
    <m/>
    <s v="Management Janji"/>
    <s v="2026-08-13 15:00:00 | Waktu pemasnagan : 11 Agustus 2026 Jam pemasangan : 08.00 - 12.00 Mohon hubungi pelanggan sebelum ke lokasi  Terima kasih"/>
    <s v="FCC"/>
    <d v="2026-10-08T17:39:53"/>
    <d v="2026-08-13T15:00:00"/>
    <s v="Kendala Pelanggan"/>
    <s v="FO_WFM"/>
    <s v="BJW"/>
    <s v="NO ADDON"/>
    <m/>
    <s v="Provisioning Failed|WFM|INF009045672|PP_-8.8417312,121.65056170000001_RESCHEDULE"/>
    <s v="HSI Bisnis Promo HUT Telkom PSB 70% - 50 Mbps"/>
    <s v="INDIBIZ"/>
    <m/>
    <m/>
    <d v="2026-08-13T15:00:00"/>
    <s v="2026-08-13 15:00:00 | Waktu pemasnagan : 11 Agustus 2026 Jam pemasangan : 08.00 - 12.00 Mohon hubungi pelanggan sebelum ke lokasi  Terima kasih"/>
    <m/>
    <m/>
    <m/>
    <e v="#NUM!"/>
    <e v="#NUM!"/>
    <x v="1"/>
  </r>
  <r>
    <n v="242"/>
    <n v="1002506167"/>
    <n v="3"/>
    <x v="7"/>
    <n v="4"/>
    <s v="KUDUS"/>
    <s v="PATI"/>
    <s v="PAT"/>
    <s v="DPS"/>
    <s v="AO"/>
    <x v="0"/>
    <m/>
    <s v="98 | OSS - CANCEL COMPLETE"/>
    <s v="DPS-Private Conglomeration"/>
    <d v="2026-08-03T13:54:16"/>
    <d v="2026-08-04T17:48:24"/>
    <n v="66038855"/>
    <m/>
    <n v="142551119436"/>
    <s v="PT SANATEL"/>
    <s v="ODP-PAT-FZ/057"/>
    <s v="WO060798344"/>
    <m/>
    <m/>
    <m/>
    <n v="111.02090588374099"/>
    <n v="-6.7542473415921496"/>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3:55:38"/>
    <m/>
    <s v="Kendala Pelanggan"/>
    <s v="CANCEL"/>
    <s v="PAT"/>
    <s v="NO ADDON"/>
    <m/>
    <s v="Cancel Completed"/>
    <s v="- 11_11446;Biaya PSB HSI EBIS Tunai di Depan ~ 11[500000]  - E23046;E23046 ~ ES23 - Paket HSI Bisnis[0]  - E23046~null~E23046_UNL;UNL ~ Internet-Link Unlimited Internet Usage ~ E23046[0]  - E23046~null~44877;E23046||11||Abodemen 0[0]  - E23046~null~E23046"/>
    <s v="INDIBIZ"/>
    <m/>
    <m/>
    <d v="2026-08-03T14:00:00"/>
    <s v="DPS;PCS; LOP284912 ;PSB HSI BISNIS 50Mbps; PIC Rudi Agus Cahyono 081390816621; AM : ERLANGGA 406745 081212619208 406745@telkom.co.id  "/>
    <m/>
    <m/>
    <m/>
    <e v="#NUM!"/>
    <e v="#NUM!"/>
    <x v="1"/>
  </r>
  <r>
    <n v="243"/>
    <n v="1002510139"/>
    <n v="3"/>
    <x v="2"/>
    <n v="5"/>
    <s v="MALANG"/>
    <s v="BATU"/>
    <s v="BTU"/>
    <s v="REG"/>
    <s v="AO"/>
    <x v="0"/>
    <s v="1P INET"/>
    <s v="MIA - INVALID SURVEY"/>
    <s v="RBS-Regional 3"/>
    <d v="2026-08-05T11:10:57"/>
    <d v="2026-08-06T06:31:20"/>
    <n v="69358957"/>
    <m/>
    <n v="152707239187"/>
    <s v="GUEST HOUSE OF Riyadi"/>
    <s v="ODP-BTU-FW/39 FW/D04/39.01"/>
    <s v="WO060965573"/>
    <m/>
    <m/>
    <m/>
    <n v="112.521755062043"/>
    <n v="-7.8830795856101297"/>
    <s v="MD|MYDB-20260805264405|DN00001/MN01844|GUEST HOUSE OF Riyadi|087870686254"/>
    <s v="MYDIGIBIZPARTNER"/>
    <m/>
    <m/>
    <m/>
    <m/>
    <m/>
    <m/>
    <m/>
    <m/>
    <s v="Management Janji"/>
    <s v="2026-08-06 08:00:00 | Tanggal pemasangan: 06/08/2026 Jam pemasangan : pagi / siang Info Tambahan : Hubungi pelanggan dulu sebelum ke lokasi terima kasih"/>
    <s v="FCC"/>
    <d v="2026-05-08T11:24:55"/>
    <d v="2026-08-06T08:00:00"/>
    <m/>
    <s v="SURVEY_NEW_MANJA"/>
    <s v="BTU"/>
    <s v="NO ADDON"/>
    <m/>
    <s v="MIE - INVALID SURVEY - Kendala Jalur/Rute Tarikan"/>
    <s v="HSI Bisnis Basic Promo HUT Telkom PSB 70% - 200 Mbps"/>
    <s v="INDIBIZ"/>
    <m/>
    <m/>
    <d v="2026-08-06T08:00:00"/>
    <s v="2026-08-06 08:00:00 | Tanggal pemasangan: 06/08/2026 Jam pemasangan : pagi / siang Info Tambahan : Hubungi pelanggan dulu sebelum ke lokasi terima kasih"/>
    <m/>
    <m/>
    <m/>
    <e v="#NUM!"/>
    <e v="#NUM!"/>
    <x v="1"/>
  </r>
  <r>
    <n v="244"/>
    <n v="1002505290"/>
    <n v="3"/>
    <x v="7"/>
    <n v="4"/>
    <s v="KUDUS"/>
    <s v="BLORA"/>
    <s v="CEP"/>
    <s v="REG"/>
    <s v="AO"/>
    <x v="0"/>
    <s v="1P INET"/>
    <s v="CANCEL COMPLETED"/>
    <s v="RBS-Regional 3"/>
    <d v="2026-08-02T14:11:57"/>
    <d v="2026-08-03T08:43:08"/>
    <n v="69357056"/>
    <m/>
    <n v="142552107736"/>
    <s v="PT TRANS HYBRID COMMUNICATION UR APOTEK PRO CEPU"/>
    <s v="ODP-CEP-FE/045 FE/D06/045.01"/>
    <s v="WO060720200"/>
    <m/>
    <m/>
    <m/>
    <n v="111.59343730000001"/>
    <n v="-7.1407641000000002"/>
    <s v="|MN00542|MYIA-095183574683/POI/SYUKUR/089672423542/pttcjakarta2@gmail.com"/>
    <s v="MYIB_ASSISTANT"/>
    <m/>
    <m/>
    <m/>
    <m/>
    <m/>
    <m/>
    <m/>
    <m/>
    <s v="Management Janji"/>
    <s v="2026-08-03 15:00:00 | Nama PIC : Sykur No HP : 089672423542 Alt :  M Janji : 03/08/2026 Jam Pasang : 08.00 - 13:00  NoteÃ‚Â :  hubungi terlebih dahulu sebelum kelokasi "/>
    <s v="FCC"/>
    <d v="2026-02-08T14:25:15"/>
    <d v="2026-08-03T15:00:00"/>
    <m/>
    <s v="CANCEL"/>
    <s v="CEP"/>
    <s v="NO ADDON"/>
    <m/>
    <s v="CANCEL ORDER INVALID SURVEY remark : Moban cancel order diatas sesuai NDE untuk tidak melakukan penarikan IndiBiz ke Prodia m"/>
    <s v="HSI Bisnis Promo HUT Telkom PSB 70% - 50 Mbps"/>
    <s v="INDIBIZ"/>
    <m/>
    <m/>
    <d v="2026-08-03T15:00:00"/>
    <s v="2026-08-03 15:00:00 | Nama PIC : Sykur No HP : 089672423542 Alt :  M Janji : 03/08/2026 Jam Pasang : 08.00 - 13:00  NoteÃ‚Â :  hubungi terlebih dahulu sebelum kelokasi "/>
    <m/>
    <m/>
    <m/>
    <e v="#NUM!"/>
    <e v="#NUM!"/>
    <x v="1"/>
  </r>
  <r>
    <n v="245"/>
    <n v="1002529488"/>
    <n v="3"/>
    <x v="0"/>
    <n v="5"/>
    <s v="MATARAM"/>
    <s v="SUMBAWA"/>
    <s v="MLK"/>
    <s v="REG"/>
    <s v="AO"/>
    <x v="0"/>
    <s v="1P INET"/>
    <s v="OSS - FALLOUT"/>
    <s v="RBS-Regional 3"/>
    <d v="2026-08-16T11:22:56"/>
    <d v="2026-08-17T08:05:51"/>
    <n v="69367400"/>
    <m/>
    <n v="172608206231"/>
    <s v="NILAHOUSE"/>
    <s v="ODP-MLK-FAD/67 FAD/D06/67.01"/>
    <s v="WO061865186"/>
    <m/>
    <m/>
    <m/>
    <n v="116.753758122886"/>
    <n v="-8.9119030433195796"/>
    <s v="|MN02367|MYIA-061488130340/POI/NILASPRIANA, S.E/082340224553/nilaapriana402@gmail.com"/>
    <s v="MYIB_ASSISTANT"/>
    <m/>
    <m/>
    <m/>
    <m/>
    <m/>
    <m/>
    <m/>
    <m/>
    <s v="Management Janji"/>
    <s v="2026-08-17 08:00:00 | Jam pemasangan : 12.00 Info Tambahan : Hubungi pelanggan dulu sebelum ke lokasi terimakasih  "/>
    <s v="FCC"/>
    <s v="16-08-2026 11:39:53"/>
    <d v="2026-08-17T08:00:00"/>
    <m/>
    <s v="FO_UIM"/>
    <s v="MLK"/>
    <s v="NO ADDON"/>
    <m/>
    <s v="Provisioning Failed|UIM|INF009056882|1029:Reservation not found for Broadband CFS with Reservation ID : 37202732959"/>
    <s v="HSI Bisnis Basic Promo HUT Telkom PSB 70% - 50 Mbps"/>
    <s v="INDIBIZ"/>
    <m/>
    <m/>
    <d v="2026-08-17T08:00:00"/>
    <s v="2026-08-17 08:00:00 | Jam pemasangan : 12.00 Info Tambahan : Hubungi pelanggan dulu sebelum ke lokasi terimakasih  "/>
    <m/>
    <m/>
    <m/>
    <e v="#NUM!"/>
    <e v="#NUM!"/>
    <x v="1"/>
  </r>
  <r>
    <n v="246"/>
    <n v="1002527651"/>
    <n v="3"/>
    <x v="2"/>
    <n v="5"/>
    <s v="MALANG"/>
    <s v="KEPANJEN"/>
    <s v="SWJ"/>
    <s v="REG"/>
    <s v="AO"/>
    <x v="0"/>
    <s v="1P INET"/>
    <s v="Completed (PS)"/>
    <s v="RBS-Regional 3"/>
    <d v="2026-08-15T08:01:56"/>
    <d v="2026-08-15T14:10:15"/>
    <n v="69366516"/>
    <m/>
    <n v="152705283043"/>
    <s v="KATON STUDIO"/>
    <s v="ODP-MLG-FBG/38 FBG/D05/38.01"/>
    <s v="WO061792479"/>
    <m/>
    <m/>
    <m/>
    <n v="112.66377903521"/>
    <n v="-7.9703930955862399"/>
    <s v="MD|MYDB-20260815265444|DN00001/MN00500|KATON STUDIO|089514673874"/>
    <s v="MYDIGIBIZPARTNER"/>
    <m/>
    <m/>
    <m/>
    <m/>
    <m/>
    <m/>
    <m/>
    <m/>
    <s v="Management Janji"/>
    <s v="2026-08-16 08:00:00 | Nama Pic : BP EKO No Hp Pic : 089514673874 Jam Pemasangan : 08:00 - 12.00 Tanggal Pemasangan : MINGGU 16 AGUSTUS 2026 Info Tambahan : Hubungi pelanggan sebelum datang ke lokasi"/>
    <s v="FCC"/>
    <s v="15-08-2026 08:10:40"/>
    <d v="2026-08-16T08:00:00"/>
    <m/>
    <s v="PS"/>
    <s v="SWJ"/>
    <s v="NO ADDON"/>
    <n v="20260815"/>
    <s v="Completed"/>
    <s v="HSI Bisnis Promo HUT Telkom PSB 70% - 100 Mbps"/>
    <s v="INDIBIZ"/>
    <m/>
    <m/>
    <d v="2026-08-16T08:00:00"/>
    <s v="2026-08-16 08:00:00 | Nama Pic : BP EKO No Hp Pic : 089514673874 Jam Pemasangan : 08:00 - 12.00 Tanggal Pemasangan : MINGGU 16 AGUSTUS 2026 Info Tambahan : Hubungi pelanggan sebelum datang ke lokasi"/>
    <n v="2026"/>
    <n v="8"/>
    <n v="15"/>
    <d v="2026-08-15T00:00:00"/>
    <n v="-1.3333333333357587"/>
    <x v="0"/>
  </r>
  <r>
    <n v="247"/>
    <n v="1002509859"/>
    <n v="3"/>
    <x v="5"/>
    <n v="5"/>
    <s v="SINGARJA"/>
    <s v="KLUNGKUNG"/>
    <s v="APR"/>
    <s v="REG"/>
    <s v="AO"/>
    <x v="0"/>
    <m/>
    <s v="102 | FOLLOW UP COMPLETED"/>
    <s v="RBS-Regional 3"/>
    <d v="2026-08-05T09:57:48"/>
    <d v="2026-08-16T12:25:35"/>
    <n v="69358874"/>
    <m/>
    <n v="172404209305"/>
    <s v="PT Noble Bali 3"/>
    <s v="ODP-APR-FF/42"/>
    <s v="WO060964315"/>
    <m/>
    <m/>
    <m/>
    <n v="115.5941828"/>
    <n v="-8.2799444999999992"/>
    <s v="|MN02677|/CP I NENGAH SUTA/0817562315-081237301115/sutanoble@gmail.com"/>
    <s v="Sales Force DBS"/>
    <m/>
    <m/>
    <m/>
    <m/>
    <m/>
    <m/>
    <m/>
    <m/>
    <s v="Management Janji"/>
    <s v="2026-08-07 13:00:00|Nama Pic :  No Hp Pic :  Jam Pemasangan : 08:00 - 12.00 Tanggal Pemasangan : KAMIS 06 AGUSTUS 2026 Info Tambahan : Hubungi pelanggan sebelum datang ke lokasi, terima kasih.|40961370|MYDITA"/>
    <s v="FCC"/>
    <d v="2026-05-08T10:09:56"/>
    <d v="2026-08-07T13:00:00"/>
    <s v="Kendala Pelanggan"/>
    <s v="REVOKE"/>
    <s v="APR"/>
    <s v="NO ADDON"/>
    <m/>
    <s v="Follow Up Revoke Completed, New Order ID : SC1002529582"/>
    <s v="- 11_11446;Biaya PSB HSI EBIS Tunai di Depan ~ 11[150000]  - SP_NOSS;SP_NOSS ~ Internet NOSS Multispeed Network[0]  - SP_NOSS;SP_NOSS ~ Internet NOSS Multispeed Network[0]  - E25060;E25060 ~ ES25 - Paket HSI Bisnis (HSIE) Khusus Winback 2.0[0]  - E25060~n"/>
    <s v="INDIBIZ"/>
    <m/>
    <m/>
    <d v="2026-08-07T13:00:00"/>
    <s v="2026-08-07 13:00:00|Nama Pic :  No Hp Pic :  Jam Pemasangan : 08:00 - 12.00 Tanggal Pemasangan : KAMIS 06 AGUSTUS 2026 Info Tambahan : Hubungi pelanggan sebelum datang ke lokasi, terima kasih.|40961370|MYDITA"/>
    <m/>
    <m/>
    <m/>
    <e v="#NUM!"/>
    <e v="#NUM!"/>
    <x v="1"/>
  </r>
  <r>
    <n v="248"/>
    <n v="1002526834"/>
    <n v="3"/>
    <x v="0"/>
    <n v="5"/>
    <s v="MATARAM"/>
    <s v="SUMBAWA"/>
    <s v="MLK"/>
    <s v="REG"/>
    <s v="AO"/>
    <x v="0"/>
    <m/>
    <s v="Completed (PS)"/>
    <s v="RBS-Regional 3"/>
    <d v="2026-08-14T15:11:09"/>
    <d v="2026-08-14T17:06:25"/>
    <n v="69364505"/>
    <m/>
    <n v="172608206227"/>
    <s v="SPBU MALUK 5484304"/>
    <s v="ODP-MLK-FAE/17"/>
    <s v="WO061761526"/>
    <m/>
    <m/>
    <m/>
    <n v="116.7523138"/>
    <n v="-8.9049376999999996"/>
    <s v="MD|MYDB-20260812265080|DN00001/MN01576|SPBU MALUK 5484304|085205613275"/>
    <s v="MYDIGIBIZPARTNER"/>
    <m/>
    <m/>
    <m/>
    <m/>
    <m/>
    <m/>
    <m/>
    <m/>
    <s v="Management Janji"/>
    <s v="2026-08-13 15:00:00 | Nama PIC : Bp Yamin  No HP : 085205613275  No Alt : -  M Janji :  13 Agustus 2026  Jam Pasang : Pagi / Siang  Note : hubungi pelanggan jika ingin kelokasi"/>
    <s v="FCC"/>
    <s v="14-08-2026 15:25:22"/>
    <m/>
    <m/>
    <s v="PS"/>
    <s v="MLK"/>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15:00:00 | Nama PIC : Bp Yamin  No HP : 085205613275  No Alt : -  M Janji :  13 Agustus 2026  Jam Pasang : Pagi / Siang  Note : hubungi pelanggan jika ingin kelokasi"/>
    <n v="2026"/>
    <n v="8"/>
    <n v="14"/>
    <d v="2026-08-14T00:00:00"/>
    <n v="-0.29166666666424135"/>
    <x v="0"/>
  </r>
  <r>
    <n v="249"/>
    <n v="1002511645"/>
    <n v="3"/>
    <x v="5"/>
    <n v="5"/>
    <s v="SINGARJA"/>
    <s v="TABANAN"/>
    <s v="TBN"/>
    <s v="REG"/>
    <s v="AO"/>
    <x v="0"/>
    <m/>
    <s v="Completed (PS)"/>
    <s v="RBS-Regional 3"/>
    <d v="2026-08-06T09:50:45"/>
    <d v="2026-08-12T15:27:00"/>
    <n v="69359656"/>
    <m/>
    <n v="172413244326"/>
    <s v="SMPN 1 Abiansemal"/>
    <s v="ODP-TBN-FCS/36"/>
    <s v="WO061135412"/>
    <m/>
    <m/>
    <m/>
    <n v="115.2101701"/>
    <n v="-8.5104325000000003"/>
    <s v="MN00087/SMPN 1 Abiansemal/PIC Ida Bagus Mas Suryawan/083114712733/smpn1abiansemal@yahoo.co.id"/>
    <s v="Sales Force DBS"/>
    <m/>
    <m/>
    <m/>
    <m/>
    <m/>
    <m/>
    <m/>
    <m/>
    <s v="Management Janji"/>
    <s v="2026-08-10 08:00:00|Nama PIC : Ibu I Made No HP : 083114712733 No Alternatif :  M Janji : 10/08/2026 Jam Pasang : Pagi NoteÃ‚Â :  Hubungi terlebih dahulu sebelum ke lokasi |40961370|MYDITA"/>
    <s v="FCC"/>
    <d v="2026-06-08T09:55:05"/>
    <d v="2026-08-10T08:00:00"/>
    <s v="Kendala Pelanggan"/>
    <s v="PS"/>
    <s v="TBN"/>
    <s v="PIJAR"/>
    <n v="20260812"/>
    <s v="Completed"/>
    <s v="- 11_11446;Biaya PSB HSI EBIS Tunai di Depan ~ 11[150000]  - SP_NOSS;SP_NOSS ~ Internet NOSS Multispeed Network[0]  - E25060;E25060 ~ ES25 - Paket HSI Bisnis (HSIE) Khusus Winback 2.0[0]  - E25060~null~E25060_UNL;UNL ~ Internet-Link Unlimited Internet Usa"/>
    <s v="INDIBIZ"/>
    <m/>
    <m/>
    <d v="2026-08-10T08:00:00"/>
    <s v="2026-08-10 08:00:00|Nama PIC : Ibu I Made No HP : 083114712733 No Alternatif :  M Janji : 10/08/2026 Jam Pasang : Pagi NoteÃ‚Â :  Hubungi terlebih dahulu sebelum ke lokasi |40961370|MYDITA"/>
    <n v="2026"/>
    <n v="8"/>
    <n v="12"/>
    <d v="2026-08-12T00:00:00"/>
    <n v="1.6666666666642413"/>
    <x v="2"/>
  </r>
  <r>
    <n v="250"/>
    <n v="1002527772"/>
    <n v="3"/>
    <x v="1"/>
    <n v="5"/>
    <s v="MADURA"/>
    <s v="PAMEKASAN"/>
    <s v="PME"/>
    <s v="REG"/>
    <s v="AO"/>
    <x v="0"/>
    <s v="1P INET"/>
    <s v="Completed (PS)"/>
    <s v="RBS-Regional 3"/>
    <d v="2026-08-15T09:23:56"/>
    <d v="2026-08-15T19:37:11"/>
    <n v="69366605"/>
    <m/>
    <n v="152426928203"/>
    <s v="TOKO BUAH PAW"/>
    <s v="ODP-PME-FAT/61 FAT/D06/61.01"/>
    <s v="WO061800081"/>
    <m/>
    <m/>
    <m/>
    <n v="113.43680329999999"/>
    <n v="-7.0336305000000001"/>
    <s v="MD|MYDB-20260814265384|DN00001/MN00558|TOKO BUAH PAW|087755132880"/>
    <s v="MYDIGIBIZPARTNER"/>
    <m/>
    <m/>
    <m/>
    <m/>
    <m/>
    <m/>
    <m/>
    <m/>
    <s v="Management Janji"/>
    <s v="2026-08-18 08:00:00 | Tanggal pemasangan: 27/07/2026 Jam pemasangan : pagi / siang Info Tambahan : Hubungi pelanggan dulu sebelum ke lokasi. terima kasih"/>
    <s v="FCC"/>
    <s v="15-08-2026 09:40:30"/>
    <d v="2026-08-18T08:00:00"/>
    <m/>
    <s v="PS"/>
    <s v="PME"/>
    <s v="NO ADDON"/>
    <n v="20260815"/>
    <s v="Completed"/>
    <s v="HSI Bisnis Promo HUT Telkom PSB 70% - 150 Mbps"/>
    <s v="INDIBIZ"/>
    <m/>
    <m/>
    <d v="2026-08-18T08:00:00"/>
    <s v="2026-08-18 08:00:00 | Tanggal pemasangan: 27/07/2026 Jam pemasangan : pagi / siang Info Tambahan : Hubungi pelanggan dulu sebelum ke lokasi. terima kasih"/>
    <n v="2026"/>
    <n v="8"/>
    <n v="15"/>
    <d v="2026-08-15T00:00:00"/>
    <n v="-3.3333333333357587"/>
    <x v="0"/>
  </r>
  <r>
    <n v="251"/>
    <n v="1002526988"/>
    <n v="3"/>
    <x v="2"/>
    <n v="5"/>
    <s v="MADIUN"/>
    <s v="PONOROGO"/>
    <s v="SMO"/>
    <s v="REG"/>
    <s v="AO"/>
    <x v="0"/>
    <s v="1P INET"/>
    <s v="Completed (PS)"/>
    <s v="RBS-Regional 3"/>
    <d v="2026-08-14T15:43:57"/>
    <d v="2026-08-15T18:40:35"/>
    <n v="69366271"/>
    <m/>
    <n v="152614209521"/>
    <s v="BUMDES DESA KREBET"/>
    <s v="ODP-SMO-FC/40 FC/D02/40.01"/>
    <s v="WO061765091"/>
    <m/>
    <m/>
    <m/>
    <n v="111.371033079922"/>
    <n v="-7.9048101543606997"/>
    <s v="MD|MYDB-20260814265316|DN00001/MN02053|BUMDES DESA KREBET|085738073433"/>
    <s v="MYDIGIBIZPARTNER"/>
    <m/>
    <m/>
    <m/>
    <m/>
    <m/>
    <m/>
    <m/>
    <m/>
    <s v="Management Janji"/>
    <s v="2026-08-16 08:00:00 | Tanggal pemasangan: 27/07/2026 Jam pemasangan : pagi / siang Info Tambahan : Hubungi pelanggan dulu sebelum ke lokasi. terima kasih"/>
    <s v="FCC"/>
    <s v="14-08-2026 15:55:01"/>
    <d v="2026-08-16T08:00:00"/>
    <m/>
    <s v="PS"/>
    <s v="SMO"/>
    <s v="NO ADDON"/>
    <n v="20260815"/>
    <s v="Completed"/>
    <s v="HSI Bisnis Promo HUT Telkom PSB 70% - 300 Mbps"/>
    <s v="INDIBIZ"/>
    <m/>
    <m/>
    <d v="2026-08-16T08:00:00"/>
    <s v="2026-08-16 08:00:00 | Tanggal pemasangan: 27/07/2026 Jam pemasangan : pagi / siang Info Tambahan : Hubungi pelanggan dulu sebelum ke lokasi. terima kasih"/>
    <n v="2026"/>
    <n v="8"/>
    <n v="15"/>
    <d v="2026-08-15T00:00:00"/>
    <n v="-1.3333333333357587"/>
    <x v="0"/>
  </r>
  <r>
    <n v="252"/>
    <n v="1002504905"/>
    <n v="3"/>
    <x v="2"/>
    <n v="5"/>
    <s v="MADIUN"/>
    <s v="MADIUN"/>
    <s v="MSP"/>
    <s v="REG"/>
    <s v="AO"/>
    <x v="0"/>
    <s v="1P INET"/>
    <s v="Completed (PS)"/>
    <s v="RBS-Regional 3"/>
    <d v="2026-08-01T18:13:56"/>
    <d v="2026-08-03T13:27:57"/>
    <n v="69356900"/>
    <m/>
    <n v="152631207303"/>
    <s v="BUSINESS CENTER HNI MAGETAN 1"/>
    <s v="ODP-MSP-FC/32 FC/D06/32.01"/>
    <s v="WO060678240"/>
    <m/>
    <m/>
    <m/>
    <n v="111.43723300000001"/>
    <n v="-7.5921969999999996"/>
    <s v="|MN00286|MYIA-042716226809/POI/SUJITO/081336597477/agenkopisevelmagetan@gmail.com"/>
    <s v="MYIB_ASSISTANT"/>
    <m/>
    <m/>
    <m/>
    <m/>
    <m/>
    <m/>
    <m/>
    <m/>
    <s v="Management Janji"/>
    <s v="2026-08-02 15:00:00 | Nama PIC : bapak SUJITO No HP : 081336597477 Alt :  M Janji : (MINGGU/2/AGUSTUS/2026) jam Pasang : 09:00 Note : hubungi pelanggan jika ingin kelokasi"/>
    <s v="FCC"/>
    <d v="2026-01-08T18:25:26"/>
    <d v="2026-08-02T15:00:00"/>
    <m/>
    <s v="PS"/>
    <s v="MSP"/>
    <s v="NO ADDON"/>
    <n v="20260803"/>
    <s v="Completed"/>
    <s v="HSI Bisnis Promo HUT Telkom PSB 70% - 50 Mbps"/>
    <s v="INDIBIZ"/>
    <m/>
    <m/>
    <d v="2026-08-02T15:00:00"/>
    <s v="2026-08-02 15:00:00 | Nama PIC : bapak SUJITO No HP : 081336597477 Alt :  M Janji : (MINGGU/2/AGUSTUS/2026) jam Pasang : 09:00 Note : hubungi pelanggan jika ingin kelokasi"/>
    <n v="2026"/>
    <n v="8"/>
    <n v="3"/>
    <d v="2026-08-03T00:00:00"/>
    <n v="0.375"/>
    <x v="0"/>
  </r>
  <r>
    <n v="253"/>
    <n v="1002517320"/>
    <n v="3"/>
    <x v="1"/>
    <n v="5"/>
    <s v="SBY UTARA"/>
    <s v="TANDES"/>
    <s v="KRP"/>
    <s v="REG"/>
    <s v="AO"/>
    <x v="0"/>
    <m/>
    <s v="Completed (PS)"/>
    <s v="RBS-Regional 3"/>
    <d v="2026-08-10T11:02:24"/>
    <d v="2026-08-10T16:07:38"/>
    <n v="69360705"/>
    <m/>
    <n v="152415234847"/>
    <s v="SD MA&amp; 39;ARIF AL-FATTAH SURABAYA"/>
    <s v="ODP-KRP-FBG/02"/>
    <s v="WO061376049"/>
    <m/>
    <m/>
    <m/>
    <n v="112.6965369"/>
    <n v="-7.340522"/>
    <s v="|MN01993|/SD MA'ARIF AL-FATTAH SURABAYA/081232283576/sdalfattahsurabaya@gmail.com/HSI Basic Winback + Antares Eazy (1:2) 50 Mbps (Rp 395.000) PSB Rp 150.000/Aprilia awanda putri/Jl. Mastrip 35,karangpilang.Surabaya"/>
    <s v="Sales Force DBS"/>
    <m/>
    <m/>
    <m/>
    <m/>
    <m/>
    <m/>
    <m/>
    <m/>
    <s v="Management Janji"/>
    <s v="2026-08-08 15:00:00|Jam pemasangan : 12.00  Info Tambahan : Hubungi pelanggan dulu sebelum ke lokasi  terimakasih |40951378|MYDITA"/>
    <s v="FCC"/>
    <d v="2026-10-08T11:10:24"/>
    <m/>
    <m/>
    <s v="PS"/>
    <s v="KRP"/>
    <s v="ANTAREZ"/>
    <n v="20260810"/>
    <s v="Completed"/>
    <s v="- E23015;E23015 ~ ES23 - Perangkat ONT[0]  - E23015~null~44292;E23015||11||Abodemen 0[0]  - E23015~null~E23015_SWONTDUALB;SWONTDUALB ~ Biaya Sewa ONT Dual Band ~ E23015[30000]  - E24058;E24058 ~ ES24 - Paket HSI Bisnis (HSIEF) Khusus Winback[0]  - E24058~"/>
    <s v="INDIBIZ"/>
    <m/>
    <m/>
    <d v="2026-08-10T07:00:00"/>
    <s v="2026-08-08 15:00:00|Jam pemasangan : 12.00  Info Tambahan : Hubungi pelanggan dulu sebelum ke lokasi  terimakasih |40951378|MYDITA"/>
    <n v="2026"/>
    <n v="8"/>
    <n v="10"/>
    <d v="2026-08-10T00:00:00"/>
    <n v="-0.29166666666424135"/>
    <x v="0"/>
  </r>
  <r>
    <n v="254"/>
    <n v="1002515671"/>
    <n v="3"/>
    <x v="5"/>
    <n v="5"/>
    <s v="SINGARJA"/>
    <s v="GIANYAR"/>
    <s v="GIN"/>
    <s v="REG"/>
    <s v="AO"/>
    <x v="0"/>
    <m/>
    <s v="Completed (PS)"/>
    <s v="RBS-Regional 3"/>
    <d v="2026-08-08T09:53:05"/>
    <d v="2026-08-10T07:31:35"/>
    <n v="69359555"/>
    <m/>
    <n v="172407213569"/>
    <s v="SD NEGERI 1 SABA"/>
    <s v="ODP-GIN-FP/81"/>
    <s v="WO061239942"/>
    <m/>
    <m/>
    <m/>
    <n v="115.29658154569699"/>
    <n v="-8.5913484751015101"/>
    <s v="|MN02658|/PIC NI PUTU ENI KOMIARTI/081353267465/sdnegerisatusaba@gmail.com"/>
    <s v="Sales Force DBS"/>
    <m/>
    <m/>
    <m/>
    <m/>
    <m/>
    <m/>
    <m/>
    <m/>
    <s v="Management Janji"/>
    <s v="2026-08-07 08:00:00|Nama : BU NI PUTU ENI KOMIARTI  No Hp : 081353267465  No Alt :   Tgl Pemasangan : 07 Agustus 2026  Interval : PAGI   Note : Hubungi pelanggan terlebih dahulu|40981182|MYDITA"/>
    <s v="FCC"/>
    <d v="2026-08-08T09:55:05"/>
    <m/>
    <m/>
    <s v="PS"/>
    <s v="GIN"/>
    <s v="NO ADDON"/>
    <n v="20260810"/>
    <s v="Completed"/>
    <s v="- E23015;E23015 ~ ES23 - Perangkat ONT[0]  - E23015~null~44292;E23015||11||Abodemen 0[0]  - E23015~null~E23015_SWONTPREM;SWONTPREM ~ Biaya Sewa ONT Premium ~ E23015[50000]  - E25061;E25061 ~ ES25 - Paket HSI Basic (HSIEF) Khusus Winback 2.0[0]  - E25061~n"/>
    <s v="INDIBIZ"/>
    <m/>
    <m/>
    <d v="2026-08-08T07:00:00"/>
    <s v="2026-08-07 08:00:00|Nama : BU NI PUTU ENI KOMIARTI  No Hp : 081353267465  No Alt :   Tgl Pemasangan : 07 Agustus 2026  Interval : PAGI   Note : Hubungi pelanggan terlebih dahulu|40981182|MYDITA"/>
    <n v="2026"/>
    <n v="8"/>
    <n v="10"/>
    <d v="2026-08-10T00:00:00"/>
    <n v="1.7083333333357587"/>
    <x v="2"/>
  </r>
  <r>
    <n v="255"/>
    <n v="1002520725"/>
    <n v="3"/>
    <x v="1"/>
    <n v="5"/>
    <s v="SBY UTARA"/>
    <s v="TANDES"/>
    <s v="BBE"/>
    <s v="REG"/>
    <s v="AO"/>
    <x v="0"/>
    <s v="1P INET"/>
    <s v="CANCEL COMPLETED"/>
    <s v="RBS-Regional 3"/>
    <d v="2026-08-11T16:25:57"/>
    <d v="2026-08-14T20:05:18"/>
    <n v="69363630"/>
    <m/>
    <n v="152417233944"/>
    <s v="PT Petro Graha Medika Site site RS Petrokimia Driyorejo"/>
    <s v="ODP-BBE-FBC/06 FBC/D01/06.01"/>
    <s v="WO061522947"/>
    <m/>
    <m/>
    <m/>
    <n v="112.5746875"/>
    <n v="-7.3783124999999901"/>
    <s v="MD|MYID-4042608110002|RBIZindibiz|PETRO GHARA MEDIKA|085105779155"/>
    <s v="SOBIZ"/>
    <m/>
    <m/>
    <m/>
    <m/>
    <m/>
    <m/>
    <m/>
    <m/>
    <s v="Management Janji"/>
    <s v="2026-08-12 13:00:00 | Waktu pemasangan : 12 agustus 2026 Jam pemasangan : 08.00 - 12.00 Info Tambahan : Hubungi pelanggan dulu sebelum ke lokasi terimakasih  "/>
    <s v="FCC"/>
    <d v="2026-11-08T16:39:47"/>
    <d v="2026-08-12T13:00:00"/>
    <m/>
    <s v="CANCEL"/>
    <s v="BBE"/>
    <s v="NO ADDON"/>
    <m/>
    <s v="Cancel Completed"/>
    <s v="HSI Bisnis Promo HUT Telkom PSB 70% - 50 Mbps"/>
    <s v="INDIBIZ"/>
    <m/>
    <m/>
    <d v="2026-08-12T13:00:00"/>
    <s v="2026-08-12 13:00:00 | Waktu pemasangan : 12 agustus 2026 Jam pemasangan : 08.00 - 12.00 Info Tambahan : Hubungi pelanggan dulu sebelum ke lokasi terimakasih  "/>
    <m/>
    <m/>
    <m/>
    <e v="#NUM!"/>
    <e v="#NUM!"/>
    <x v="1"/>
  </r>
  <r>
    <n v="256"/>
    <n v="1002514122"/>
    <n v="3"/>
    <x v="5"/>
    <n v="5"/>
    <s v="DENPASAR"/>
    <s v="JIMBARAN"/>
    <s v="BNO"/>
    <s v="REG"/>
    <s v="AO"/>
    <x v="0"/>
    <m/>
    <s v="102 | FOLLOW UP COMPLETED"/>
    <s v="RBS-Regional 3"/>
    <d v="2026-08-07T10:34:50"/>
    <d v="2026-08-09T13:53:18"/>
    <n v="69360566"/>
    <m/>
    <n v="172402803015"/>
    <s v="PT. MITRA BALI SUKSES"/>
    <s v="ODP-BNO-FV/28"/>
    <s v="WO061170112"/>
    <m/>
    <m/>
    <m/>
    <n v="115.2153156"/>
    <n v="-8.6857918999999999"/>
    <s v="|MN02545|/PIC WAHYUDI/08995847815-081381829072/it.info@mitrabalisukses.co.id"/>
    <s v="Sales Force DBS"/>
    <m/>
    <m/>
    <m/>
    <m/>
    <m/>
    <m/>
    <m/>
    <m/>
    <s v="Management Janji"/>
    <s v="2026-08-08 13:00:00|Nama : PT. MITRA BALI SUKSES Cp : 08995847815 2026-08-08 13:00 Sebelum kelokasi hub terlebih dahulu |40931150|MYDITA"/>
    <s v="FCC"/>
    <d v="2026-07-08T10:39:56"/>
    <d v="2026-08-08T13:00:00"/>
    <m/>
    <s v="REVOKE"/>
    <s v="BNO"/>
    <s v="NO ADDON"/>
    <m/>
    <s v="Follow Up Revoke Completed, New Order ID : SC1002516508"/>
    <s v="- 11_11446;Biaya PSB HSI EBIS Tunai di Depan ~ 11[150000]  - SP_NOSS;SP_NOSS ~ Internet NOSS Multispeed Network[0]  - SP_NOSS;SP_NOSS ~ Internet NOSS Multispeed Network[0]  - E23015;E23015 ~ ES23 - Perangkat ONT[0]  - E23015~null~44292;E23015||11||Abodeme"/>
    <s v="INDIBIZ"/>
    <m/>
    <m/>
    <d v="2026-08-08T13:00:00"/>
    <s v="2026-08-08 13:00:00|Nama : PT. MITRA BALI SUKSES Cp : 08995847815 2026-08-08 13:00 Sebelum kelokasi hub terlebih dahulu |40931150|MYDITA"/>
    <m/>
    <m/>
    <m/>
    <e v="#NUM!"/>
    <e v="#NUM!"/>
    <x v="1"/>
  </r>
  <r>
    <n v="257"/>
    <n v="1002518883"/>
    <n v="3"/>
    <x v="0"/>
    <n v="5"/>
    <s v="MATARAM"/>
    <s v="LOMBOK BARAT TENGAH"/>
    <s v="GER"/>
    <s v="REG"/>
    <s v="AO"/>
    <x v="0"/>
    <s v="1P INET"/>
    <s v="7 | OSS - PROVISIONING ISSUED"/>
    <s v="RBS-Regional 3"/>
    <d v="2026-08-11T08:43:57"/>
    <d v="2026-08-12T13:09:33"/>
    <n v="69362864"/>
    <m/>
    <n v="172602203926"/>
    <s v="UD SITI BAROKAH"/>
    <s v="ODP-GER-FAH/74"/>
    <s v="WO061463396"/>
    <m/>
    <m/>
    <m/>
    <n v="116.148222"/>
    <n v="-8.7095680000000009"/>
    <s v="|MC20037|MYIA-080754133223/POI/MUHAMMAD ZAINUDIN SANI /085923081813/orbitstarzkediri1@gmail.com"/>
    <s v="MYIB_ASSISTANT"/>
    <m/>
    <m/>
    <m/>
    <m/>
    <m/>
    <m/>
    <m/>
    <m/>
    <s v="Management Janji"/>
    <s v="2026-08-12 13:00:00 | Nama PIC : Bapak Zainudin No HP : 085923081813 No Alternatif : M Janji : 12/07/2026 Jam Pasang : Pagi NoteÃ‚Â :  Hubungi terlebih dahulu sebelum ke lokasi "/>
    <s v="FCC"/>
    <d v="2026-11-08T08:55:45"/>
    <d v="2026-08-12T13:00:00"/>
    <m/>
    <s v="PI"/>
    <s v="GER"/>
    <s v="NO ADDON"/>
    <m/>
    <s v="Provisioning Issued"/>
    <s v="HSI Bisnis Promo HUT Telkom PSB 70% - 200 Mbps"/>
    <s v="INDIBIZ"/>
    <m/>
    <m/>
    <d v="2026-08-12T13:00:00"/>
    <s v="2026-08-12 13:00:00 | Nama PIC : Bapak Zainudin No HP : 085923081813 No Alternatif : M Janji : 12/07/2026 Jam Pasang : Pagi NoteÃ‚Â :  Hubungi terlebih dahulu sebelum ke lokasi "/>
    <m/>
    <m/>
    <m/>
    <e v="#NUM!"/>
    <e v="#NUM!"/>
    <x v="1"/>
  </r>
  <r>
    <n v="258"/>
    <n v="1002516591"/>
    <n v="3"/>
    <x v="5"/>
    <n v="5"/>
    <s v="DENPASAR"/>
    <s v="SANUR"/>
    <s v="KLM"/>
    <s v="REG"/>
    <s v="AO"/>
    <x v="0"/>
    <m/>
    <s v="Completed (PS)"/>
    <s v="RBS-Regional 3"/>
    <d v="2026-08-09T16:21:05"/>
    <d v="2026-08-10T08:11:09"/>
    <n v="69360741"/>
    <m/>
    <n v="172401793436"/>
    <s v="PT AGUNG ARYA HARDY"/>
    <s v="ODP-KLM-FL/20"/>
    <s v="WO061333992"/>
    <m/>
    <m/>
    <m/>
    <n v="115.2311"/>
    <n v="-8.6775000000000002"/>
    <s v="|MN02665|MYIA-079520489554/POI/Pak fandi/087857518641/spbu.bali.5480142@gmail.com"/>
    <s v="Sales Force DBS"/>
    <m/>
    <m/>
    <m/>
    <m/>
    <m/>
    <m/>
    <m/>
    <m/>
    <s v="Management Janji"/>
    <s v="2026-08-08 13:00:00 | Nama Pic : BP FANDI  No Hp Pic : 087866890803  Jam Pemasangan : 08:00 - 12.00  Tanggal Pemasangan : SABTU 08 AGUSTUS 2026  Info Tambahan : Hubungi pelanggan sebelum datang ke lokasi, terima kasih."/>
    <s v="FCC"/>
    <d v="2026-09-08T16:25:16"/>
    <m/>
    <m/>
    <s v="PS"/>
    <s v="KLM"/>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08 13:00:00 | Nama Pic : BP FANDI  No Hp Pic : 087866890803  Jam Pemasangan : 08:00 - 12.00  Tanggal Pemasangan : SABTU 08 AGUSTUS 2026  Info Tambahan : Hubungi pelanggan sebelum datang ke lokasi, terima kasih."/>
    <n v="2026"/>
    <n v="8"/>
    <n v="10"/>
    <d v="2026-08-10T00:00:00"/>
    <n v="0.70833333333575865"/>
    <x v="0"/>
  </r>
  <r>
    <n v="259"/>
    <n v="1002515486"/>
    <n v="3"/>
    <x v="7"/>
    <n v="4"/>
    <s v="SOLO"/>
    <s v="WONOGIRI"/>
    <s v="JSO"/>
    <s v="REG"/>
    <s v="AO"/>
    <x v="0"/>
    <s v="1P INET"/>
    <s v="102 | FOLLOW UP COMPLETED"/>
    <s v="RBS-Regional 3"/>
    <d v="2026-08-07T18:52:56"/>
    <d v="2026-08-09T14:31:24"/>
    <n v="69361152"/>
    <m/>
    <n v="142523108541"/>
    <s v="MM Group"/>
    <s v="ODP-JSO-FE/055 FE/D06/055.01"/>
    <s v="WO061201771"/>
    <m/>
    <m/>
    <m/>
    <n v="111.256274431943"/>
    <n v="-7.8441328060763498"/>
    <s v="MD|MYDB-20260807264658|DN00001/MN00969|MM Group|085291919696"/>
    <s v="MYDIGIBIZPARTNER"/>
    <m/>
    <m/>
    <m/>
    <m/>
    <m/>
    <m/>
    <m/>
    <m/>
    <s v="Management Janji"/>
    <s v="2026-08-08 15:00:00 | Tanggal pemasangan: 09/08/2026 Jam pemasangan : siang Info Tambahan : Hubungi pelanggan dulu sebelum ke lokasi terima kasih."/>
    <s v="FCC"/>
    <d v="2026-07-08T18:55:10"/>
    <d v="2026-08-08T15:00:00"/>
    <m/>
    <s v="REVOKE"/>
    <s v="JSO"/>
    <s v="NO ADDON"/>
    <m/>
    <s v="Follow Up Revoke Completed, New Order ID : SC1002516532"/>
    <s v="HSI Bisnis Promo HUT Telkom PSB 70% - 100 Mbps Dual Band"/>
    <s v="INDIBIZ"/>
    <m/>
    <m/>
    <d v="2026-08-08T15:00:00"/>
    <s v="2026-08-08 15:00:00 | Tanggal pemasangan: 09/08/2026 Jam pemasangan : siang Info Tambahan : Hubungi pelanggan dulu sebelum ke lokasi terima kasih."/>
    <m/>
    <m/>
    <m/>
    <e v="#NUM!"/>
    <e v="#NUM!"/>
    <x v="1"/>
  </r>
  <r>
    <n v="260"/>
    <n v="1002512280"/>
    <n v="3"/>
    <x v="7"/>
    <n v="4"/>
    <s v="KUDUS"/>
    <s v="PATI"/>
    <s v="PAT"/>
    <s v="REG"/>
    <s v="AO"/>
    <x v="0"/>
    <s v="1P INET"/>
    <s v="Completed (PS)"/>
    <s v="RBS-Regional 3"/>
    <d v="2026-08-06T12:50:56"/>
    <d v="2026-08-07T11:40:19"/>
    <n v="69359947"/>
    <m/>
    <n v="142551119463"/>
    <s v="Kantor Desa Panjunan"/>
    <s v="ODP-PAT-FR/104 FR/D06/104.01"/>
    <s v="WO061069520"/>
    <m/>
    <m/>
    <m/>
    <n v="111.04212440000001"/>
    <n v="-6.7585606999999897"/>
    <s v="|MC60053|MYIA-004339573928/POI/Yuliana/081337309219/retno4221@gmail.com"/>
    <s v="MYIB_ASSISTANT"/>
    <m/>
    <m/>
    <m/>
    <m/>
    <m/>
    <m/>
    <m/>
    <m/>
    <s v="Management Janji"/>
    <s v="2026-08-07 13:00:00 | Tanggal pemasangan: 6/08/2026 Jam pemasangan : pagi / siang Info Tambahan : Hubungi pelanggan dulu sebelum ke lokasi. terima kasih"/>
    <s v="FCC"/>
    <d v="2026-06-08T12:55:41"/>
    <d v="2026-08-07T13:00:00"/>
    <m/>
    <s v="PS"/>
    <s v="PAT"/>
    <s v="NO ADDON"/>
    <n v="20260807"/>
    <s v="Completed"/>
    <s v="HSI Bisnis Promo HUT Telkom PSB 70% - 50 Mbps"/>
    <s v="INDIBIZ"/>
    <m/>
    <m/>
    <d v="2026-08-07T13:00:00"/>
    <s v="2026-08-07 13:00:00 | Tanggal pemasangan: 6/08/2026 Jam pemasangan : pagi / siang Info Tambahan : Hubungi pelanggan dulu sebelum ke lokasi. terima kasih"/>
    <n v="2026"/>
    <n v="8"/>
    <n v="7"/>
    <d v="2026-08-07T00:00:00"/>
    <n v="-0.54166666666424135"/>
    <x v="0"/>
  </r>
  <r>
    <n v="261"/>
    <n v="1002523921"/>
    <n v="3"/>
    <x v="4"/>
    <n v="4"/>
    <s v="SEMARANG"/>
    <s v="SALATIGA"/>
    <s v="SLI"/>
    <s v="REG"/>
    <s v="AO"/>
    <x v="0"/>
    <m/>
    <s v="Completed (PS)"/>
    <s v="RBS-Regional 3"/>
    <d v="2026-08-13T11:27:40"/>
    <d v="2026-08-13T12:11:16"/>
    <n v="69361369"/>
    <m/>
    <n v="142434111393"/>
    <s v="PT AERONUSA INTI RAYA"/>
    <s v="ODP-SLI-FAN/024"/>
    <s v="WO061654807"/>
    <m/>
    <m/>
    <m/>
    <n v="110.53187310073"/>
    <n v="-7.3620236148851896"/>
    <s v="|MN02587|MYIA-060484169050/POI/AMIN/087789912308/helpdesk@sentralcargo.co.id"/>
    <s v="MYDIGIBIZPARTNER"/>
    <m/>
    <m/>
    <m/>
    <m/>
    <m/>
    <m/>
    <m/>
    <m/>
    <s v="Management Janji"/>
    <s v="2026-08-10 08:00:00 | M Janji : 10 agustus 2026  jam Pasang : pagi   Note : hubungi pelanggan jika ingin kelokasi"/>
    <s v="FCC"/>
    <s v="13-08-2026 11:39:50"/>
    <m/>
    <m/>
    <s v="PS"/>
    <s v="SLI"/>
    <s v="NO ADDON"/>
    <n v="20260813"/>
    <s v="Completed"/>
    <s v="- 11_11446;Biaya PSB HSI EBIS Tunai di Depan ~ 11[150000]  - E25060;E25060 ~ ES25 - Paket HSI Bisnis (HSIE) Khusus Winback 2.0[0]  - E25060~null~E25060_UNL;UNL ~ Internet-Link Unlimited Internet Usage ~ E25060[0]  - E25060~null~105343;E25060||11||Abodemen"/>
    <s v="INDIBIZ"/>
    <m/>
    <m/>
    <d v="2026-08-13T07:00:00"/>
    <s v="2026-08-10 08:00:00 | M Janji : 10 agustus 2026  jam Pasang : pagi   Note : hubungi pelanggan jika ingin kelokasi"/>
    <n v="2026"/>
    <n v="8"/>
    <n v="13"/>
    <d v="2026-08-13T00:00:00"/>
    <n v="-0.29166666666424135"/>
    <x v="0"/>
  </r>
  <r>
    <n v="262"/>
    <n v="1002523023"/>
    <n v="3"/>
    <x v="4"/>
    <n v="4"/>
    <s v="SEMARANG"/>
    <s v="INNER - SEMARANG JATENG UTARA"/>
    <s v="JHR"/>
    <s v="REG"/>
    <s v="AO"/>
    <x v="0"/>
    <s v="1P INET"/>
    <s v="Completed (PS)"/>
    <s v="RBS-Regional 3"/>
    <d v="2026-08-12T17:16:56"/>
    <d v="2026-08-13T18:41:30"/>
    <n v="69364575"/>
    <m/>
    <n v="142406122726"/>
    <s v="Flowrise Entertainment Indonesia"/>
    <s v="ODP-JHR-FCT/037 FCT/D02/037.01"/>
    <s v="WO061617875"/>
    <m/>
    <m/>
    <m/>
    <n v="110.42590800000001"/>
    <n v="-6.9833369999999997"/>
    <s v="|MC50018|MYIA-096469786996/POI/Annisa Noviana Putri/081558953099/flowriseentertainmentindonesia@gmail.com"/>
    <s v="MYIB_ASSISTANT"/>
    <m/>
    <m/>
    <m/>
    <m/>
    <m/>
    <m/>
    <m/>
    <m/>
    <s v="Management Janji"/>
    <s v="2026-08-13 15:00:00 | Tanggal pemasangan :13/08/2026 Jam pemasangan : pagi/siang Info Tambahan : Hubungi pelanggan dulu sebelum ke lokasi terima kasih."/>
    <s v="FCC"/>
    <d v="2026-12-08T17:39:53"/>
    <d v="2026-08-13T15:00:00"/>
    <m/>
    <s v="PS"/>
    <s v="JHR"/>
    <s v="NO ADDON"/>
    <n v="20260813"/>
    <s v="Completed"/>
    <s v="HSI Bisnis PSB 70% - 200 Mbps"/>
    <s v="INDIBIZ"/>
    <m/>
    <m/>
    <d v="2026-08-13T15:00:00"/>
    <s v="2026-08-13 15:00:00 | Tanggal pemasangan :13/08/2026 Jam pemasangan : pagi/siang Info Tambahan : Hubungi pelanggan dulu sebelum ke lokasi terima kasih."/>
    <n v="2026"/>
    <n v="8"/>
    <n v="13"/>
    <d v="2026-08-13T00:00:00"/>
    <n v="-0.625"/>
    <x v="0"/>
  </r>
  <r>
    <n v="263"/>
    <n v="1002528638"/>
    <n v="3"/>
    <x v="1"/>
    <n v="5"/>
    <s v="SBY SELATAN"/>
    <s v="KETINTANG"/>
    <s v="RKT"/>
    <s v="REG"/>
    <s v="AO"/>
    <x v="0"/>
    <s v="1P INET"/>
    <s v="7 | OSS - PROVISIONING ISSUED"/>
    <s v="RBS-Regional 3"/>
    <d v="2026-08-15T15:59:56"/>
    <d v="2026-08-18T08:09:16"/>
    <n v="69367084"/>
    <m/>
    <n v="152308242771"/>
    <s v="SD Muhammadiyah 6 Surabaya"/>
    <s v="ODP-RKT-FBJ/34 FBJ/D03/01.34"/>
    <s v="WO061834040"/>
    <m/>
    <m/>
    <m/>
    <n v="112.7392243"/>
    <n v="-7.3067463999999998"/>
    <s v="|MN02749|MYIA-099739499289/POI/Warno/08113976667/sdmusixgadung@gmail.com"/>
    <s v="MYIB_ASSISTANT"/>
    <m/>
    <m/>
    <m/>
    <m/>
    <m/>
    <m/>
    <m/>
    <m/>
    <s v="Management Janji"/>
    <s v="2026-08-18 08:00:00 | M Janji :  18 Agustus 2026 Jam Pasang : Pagi Note : hubungi pelanggan jika ingin ke lokasi, terima kasih"/>
    <s v="FCC"/>
    <s v="15-08-2026 16:10:16"/>
    <d v="2026-08-18T08:00:00"/>
    <m/>
    <s v="PI"/>
    <s v="RKT"/>
    <s v="NO ADDON"/>
    <m/>
    <s v="Provisioning Issued"/>
    <s v="HSI Bisnis Basic Promo HUT Telkom PSB 70% - 50 Mbps"/>
    <s v="INDIBIZ"/>
    <m/>
    <m/>
    <d v="2026-08-18T08:00:00"/>
    <s v="2026-08-18 08:00:00 | M Janji :  18 Agustus 2026 Jam Pasang : Pagi Note : hubungi pelanggan jika ingin ke lokasi, terima kasih"/>
    <m/>
    <m/>
    <m/>
    <e v="#NUM!"/>
    <e v="#NUM!"/>
    <x v="1"/>
  </r>
  <r>
    <n v="264"/>
    <n v="1002521718"/>
    <n v="3"/>
    <x v="0"/>
    <n v="5"/>
    <s v="KUPANG"/>
    <s v="LABOAN BAJO"/>
    <s v="RTE"/>
    <s v="REG"/>
    <s v="AO"/>
    <x v="0"/>
    <s v="1P INET"/>
    <s v="Completed (PS)"/>
    <s v="RBS-Regional 3"/>
    <d v="2026-08-12T11:10:56"/>
    <d v="2026-08-13T13:25:05"/>
    <n v="69364037"/>
    <m/>
    <n v="172514216933"/>
    <s v="CV. MONAS JAYA SEJAHTERA"/>
    <s v="ODP-RTE-FN/07 FN/D01/07.01"/>
    <s v="WO061568709"/>
    <m/>
    <m/>
    <m/>
    <n v="120.44091570000001"/>
    <n v="-8.5901166999999994"/>
    <s v="|MN00118|MYIA-037201756915/POI/Pak Heribertus/085380363834/erikaeriksamsun@gmail.com"/>
    <s v="MYIB_ASSISTANT"/>
    <m/>
    <m/>
    <m/>
    <m/>
    <m/>
    <m/>
    <m/>
    <m/>
    <s v="Management Janji"/>
    <s v="2026-08-13 08:00:00 | M Janji : (14/08/2026) jam Pasang : 09:00 Note : hubungi pelanggan jika ingin kelokasi "/>
    <s v="FCC"/>
    <d v="2026-12-08T11:39:52"/>
    <d v="2026-08-13T08:00:00"/>
    <m/>
    <s v="PS"/>
    <s v="RTE"/>
    <s v="NO ADDON"/>
    <n v="20260813"/>
    <s v="Completed"/>
    <s v="HSI Bisnis Basic Promo HUT Telkom PSB 70% - 75 Mbps"/>
    <s v="INDIBIZ"/>
    <m/>
    <m/>
    <d v="2026-08-13T08:00:00"/>
    <s v="2026-08-13 08:00:00 | M Janji : (14/08/2026) jam Pasang : 09:00 Note : hubungi pelanggan jika ingin kelokasi "/>
    <n v="2026"/>
    <n v="8"/>
    <n v="13"/>
    <d v="2026-08-13T00:00:00"/>
    <n v="-0.33333333333575865"/>
    <x v="0"/>
  </r>
  <r>
    <n v="265"/>
    <n v="1002518162"/>
    <n v="3"/>
    <x v="6"/>
    <n v="5"/>
    <s v="SIDOARJO"/>
    <s v="INNER - JATIM TIMUR"/>
    <s v="SDA"/>
    <s v="REG"/>
    <s v="AO"/>
    <x v="0"/>
    <m/>
    <s v="Completed (PS)"/>
    <s v="RBS-Regional 3"/>
    <d v="2026-08-10T14:59:32"/>
    <d v="2026-08-11T20:21:33"/>
    <n v="69362597"/>
    <m/>
    <n v="152316230486"/>
    <s v="MITRA GILANG PERKASA"/>
    <s v="ODP-SDA-FHH/15"/>
    <s v="WO061532843"/>
    <m/>
    <m/>
    <m/>
    <n v="112.7381491"/>
    <n v="-7.4524578999999997"/>
    <s v="|MN00500|/MITRA GILANG PERKASA/WINBACK 2.0 HSI B2B (1:1) 50MBPS 355RB PSB DISC 70%//i.kusuma1710@gmail.com/IRWAN KUSUMA/8179388321"/>
    <s v="Sales Force DBS"/>
    <m/>
    <m/>
    <m/>
    <m/>
    <m/>
    <m/>
    <m/>
    <m/>
    <s v="Management Janji"/>
    <s v="2026-08-12 15:00:00|Nama PIC : BAPAK IRWAN No HP : 08179388321 Alt :  M Janji : (RABU/12/AGUSTUS/2026) jam Pasang : 09:00 Note : hubungi pelanggan jika ingin kelokasi|40961371|MYDITA"/>
    <s v="FCC"/>
    <d v="2026-10-08T15:09:52"/>
    <d v="2026-08-12T15:00:00"/>
    <m/>
    <s v="PS"/>
    <s v="SDA"/>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2T15:00:00"/>
    <s v="2026-08-12 15:00:00|Nama PIC : BAPAK IRWAN No HP : 08179388321 Alt :  M Janji : (RABU/12/AGUSTUS/2026) jam Pasang : 09:00 Note : hubungi pelanggan jika ingin kelokasi|40961371|MYDITA"/>
    <n v="2026"/>
    <n v="8"/>
    <n v="11"/>
    <d v="2026-08-11T00:00:00"/>
    <n v="-1.625"/>
    <x v="0"/>
  </r>
  <r>
    <n v="266"/>
    <n v="1002522019"/>
    <n v="3"/>
    <x v="3"/>
    <n v="4"/>
    <s v="MAGELANG"/>
    <s v="MAGELANG"/>
    <s v="MGE"/>
    <s v="REG"/>
    <s v="AO"/>
    <x v="0"/>
    <m/>
    <s v="Completed (PS)"/>
    <s v="RBS-Regional 3"/>
    <d v="2026-08-12T12:43:27"/>
    <d v="2026-08-14T13:58:47"/>
    <n v="69364170"/>
    <m/>
    <n v="146137149729"/>
    <s v="Alif&amp; 39;s Bakery Bandongan"/>
    <s v="ODP-MGE-FAM/058"/>
    <s v="WO061643354"/>
    <m/>
    <m/>
    <m/>
    <n v="110.18978118896401"/>
    <n v="-7.4660441321345701"/>
    <s v="AMRBS ; 920111 ; AM ; BINDA ANISSA ; TREG3 ; MAGELANG ;1S HSI BISNIS PROMO 30MB 1:1 ; Irwan Adi Saputra/085188140787/alifsbakerybandongan@gmail.com"/>
    <s v="Account Manager"/>
    <m/>
    <m/>
    <m/>
    <m/>
    <m/>
    <m/>
    <m/>
    <m/>
    <s v="Management Janji"/>
    <s v="2026-08-15 13:00:00|Jam Pemasangan : 08:00 - 12.00 Tanggal Pemasangan : 14/08/2026 Info Tambahan : Hubungi pelanggan sebelum datang ke lokasi |40981184|MYDITA"/>
    <s v="FCC"/>
    <d v="2026-12-08T12:55:00"/>
    <d v="2026-08-15T13:00:00"/>
    <m/>
    <s v="PS"/>
    <s v="MGE"/>
    <s v="NO ADDON"/>
    <n v="20260814"/>
    <s v="Completed"/>
    <s v="- E23015;E23015 ~ ES23 - Perangkat ONT[0]  - E23015~null~44292;E23015||11||Abodemen 0[0]  - E23015~null~E23015_SWONT;SWONT ~ Biaya Sewa ONT ~ E23015[30000]  - E24058;E24058 ~ ES24 - Paket HSI Bisnis (HSIEF) Khusus Winback[0]  - E24058~null~103819;E24058||"/>
    <s v="INDIBIZ"/>
    <m/>
    <m/>
    <d v="2026-08-15T13:00:00"/>
    <s v="2026-08-15 13:00:00|Jam Pemasangan : 08:00 - 12.00 Tanggal Pemasangan : 14/08/2026 Info Tambahan : Hubungi pelanggan sebelum datang ke lokasi |40981184|MYDITA"/>
    <n v="2026"/>
    <n v="8"/>
    <n v="14"/>
    <d v="2026-08-14T00:00:00"/>
    <n v="-1.5416666666642413"/>
    <x v="0"/>
  </r>
  <r>
    <n v="267"/>
    <n v="1002530873"/>
    <n v="3"/>
    <x v="1"/>
    <n v="5"/>
    <s v="MADURA"/>
    <s v="PAMEKASAN"/>
    <s v="WRP"/>
    <s v="REG"/>
    <s v="AO"/>
    <x v="0"/>
    <m/>
    <s v="Completed (PS)"/>
    <s v="RBS-Regional 3"/>
    <d v="2026-08-17T13:20:11"/>
    <d v="2026-08-17T21:01:33"/>
    <n v="69366655"/>
    <m/>
    <n v="152427203170"/>
    <s v="TOKO MAULANA BAROKAH"/>
    <s v="ODP-WRP-FB/06"/>
    <s v="WO061931912"/>
    <m/>
    <m/>
    <m/>
    <n v="113.59093443"/>
    <n v="-7.0442166090000002"/>
    <s v="|MC70132|/TOKO MAULANA BAROKAH/087712871553/riskimauula@gmail.com/HSI Bisnis + Netmonk Promo 2026 200 Mbps (Rp 846.100) PSB 150.000/MOH RISKI MAULANA/-7.0349150, 113.5911494"/>
    <s v="Sales Force DBS"/>
    <m/>
    <m/>
    <m/>
    <m/>
    <m/>
    <m/>
    <m/>
    <m/>
    <s v="Management Janji"/>
    <s v="2026-08-16 08:00:00|Jam pemasangan : 12.00  Info Tambahan : Hubungi pelanggan dulu sebelum ke lokasi  terimakasih|40951381|MYDITA"/>
    <s v="FCC"/>
    <s v="17-08-2026 13:39:51"/>
    <m/>
    <m/>
    <s v="PS"/>
    <s v="WRP"/>
    <s v="NETMONK"/>
    <n v="20260817"/>
    <s v="Completed"/>
    <s v="- 11_11446;Biaya PSB HSI EBIS Tunai di Depan ~ 11[150000]  - E23015;E23015 ~ ES23 - Perangkat ONT[0]  - E23015~null~44292;E23015||11||Abodemen 0[0]  - E23015~null~E23015_SWONTPREM;SWONTPREM ~ Biaya Sewa ONT Premium ~ E23015[50000]  - E25060;E25060 ~ ES25 "/>
    <s v="INDIBIZ"/>
    <m/>
    <m/>
    <d v="2026-08-17T07:00:00"/>
    <s v="2026-08-16 08:00:00|Jam pemasangan : 12.00  Info Tambahan : Hubungi pelanggan dulu sebelum ke lokasi  terimakasih|40951381|MYDITA"/>
    <n v="2026"/>
    <n v="8"/>
    <n v="17"/>
    <d v="2026-08-17T00:00:00"/>
    <n v="-0.29166666666424135"/>
    <x v="0"/>
  </r>
  <r>
    <n v="268"/>
    <n v="1002516497"/>
    <n v="3"/>
    <x v="4"/>
    <n v="4"/>
    <s v="PEKALONGAN"/>
    <s v="SLAWI"/>
    <s v="ADW"/>
    <s v="REG"/>
    <s v="AO"/>
    <x v="0"/>
    <s v="1P INET"/>
    <s v="Completed (PS)"/>
    <s v="RBS-Regional 3"/>
    <d v="2026-08-09T13:28:56"/>
    <d v="2026-08-11T13:01:35"/>
    <n v="69361868"/>
    <m/>
    <n v="146282105146"/>
    <s v="PT. DEDY JAYA LAMBANG PERKASA"/>
    <s v="ODP-ADW-FC/005 FC/D04/005.01"/>
    <s v="WO061321592"/>
    <m/>
    <m/>
    <m/>
    <n v="109.1667286"/>
    <n v="-6.9461591"/>
    <s v="|MN00292|MYIA-078266456102/POI/ANDI KRISTIONO/082324500458/andikristiono900@gmail.com"/>
    <s v="MYIB_ASSISTANT"/>
    <m/>
    <m/>
    <m/>
    <m/>
    <m/>
    <m/>
    <m/>
    <m/>
    <s v="Management Janji"/>
    <s v="2026-08-10 13:00:00 | M Janji : 10 agustus 2026 jam Pasang : siang Note : hubungi pelanggan jika ingin kelokasi"/>
    <s v="FCC"/>
    <d v="2026-09-08T13:39:46"/>
    <d v="2026-08-10T13:00:00"/>
    <m/>
    <s v="PS"/>
    <s v="ADW"/>
    <s v="NO ADDON"/>
    <n v="20260811"/>
    <s v="Completed"/>
    <s v="HSI Bisnis Promo HUT Telkom PSB 70% - 100 Mbps"/>
    <s v="INDIBIZ"/>
    <m/>
    <m/>
    <d v="2026-08-10T13:00:00"/>
    <s v="2026-08-10 13:00:00 | M Janji : 10 agustus 2026 jam Pasang : siang Note : hubungi pelanggan jika ingin kelokasi"/>
    <n v="2026"/>
    <n v="8"/>
    <n v="11"/>
    <d v="2026-08-11T00:00:00"/>
    <n v="0.45833333333575865"/>
    <x v="0"/>
  </r>
  <r>
    <n v="269"/>
    <n v="1002510339"/>
    <n v="3"/>
    <x v="7"/>
    <n v="4"/>
    <s v="KUDUS"/>
    <s v="BLORA"/>
    <s v="BLO"/>
    <s v="REG"/>
    <s v="AO"/>
    <x v="0"/>
    <s v="1P INET"/>
    <s v="Completed (PS)"/>
    <s v="RBS-Regional 3"/>
    <d v="2026-08-05T12:01:58"/>
    <d v="2026-08-06T16:03:09"/>
    <n v="69359068"/>
    <m/>
    <n v="141569115690"/>
    <s v="BANYU BIROE"/>
    <s v="ODP-BLO-FH/020 FH/D02/020.01"/>
    <s v="WO060972371"/>
    <m/>
    <m/>
    <m/>
    <n v="111.4842957"/>
    <n v="-6.9021403000000001"/>
    <s v="|MC60133|MYIA-001093782561/POI/INEKE WINDI ISNAWATI/081388885213/nawa01464@gmail.com"/>
    <s v="MYIB_ASSISTANT"/>
    <m/>
    <m/>
    <m/>
    <m/>
    <m/>
    <m/>
    <m/>
    <m/>
    <s v="Management Janji"/>
    <s v="2026-08-06 08:00:00 | Waktu pemasnagan : 06 Agustus 2026 Jam pemasangan : 08.00 - 12.00 Mohon hubungi pelanggan sebelum ke lokasi  Terima kasih"/>
    <s v="FCC"/>
    <d v="2026-05-08T12:09:50"/>
    <d v="2026-08-06T08:00:00"/>
    <m/>
    <s v="PS"/>
    <s v="BLO"/>
    <s v="NO ADDON"/>
    <n v="20260806"/>
    <s v="Completed"/>
    <s v="HSI Bisnis PSB 70% - 75 Mbps"/>
    <s v="INDIBIZ"/>
    <m/>
    <m/>
    <d v="2026-08-06T08:00:00"/>
    <s v="2026-08-06 08:00:00 | Waktu pemasnagan : 06 Agustus 2026 Jam pemasangan : 08.00 - 12.00 Mohon hubungi pelanggan sebelum ke lokasi  Terima kasih"/>
    <n v="2026"/>
    <n v="8"/>
    <n v="6"/>
    <d v="2026-08-06T00:00:00"/>
    <n v="-0.33333333333575865"/>
    <x v="0"/>
  </r>
  <r>
    <n v="270"/>
    <n v="1002515961"/>
    <n v="3"/>
    <x v="0"/>
    <n v="5"/>
    <s v="MATARAM"/>
    <s v="INNER - NUSA TENGGARA"/>
    <s v="MTR"/>
    <s v="DGS"/>
    <s v="AO"/>
    <x v="0"/>
    <m/>
    <s v="Completed (PS)"/>
    <s v="DGS-B2B TREG"/>
    <d v="2026-08-08T13:33:30"/>
    <d v="2026-08-08T15:17:49"/>
    <n v="69360605"/>
    <m/>
    <n v="172601796878"/>
    <s v="BNN KOTA MATARAM 3"/>
    <s v="ODP-MTR-FCE/64"/>
    <s v="WO061264701"/>
    <m/>
    <m/>
    <m/>
    <n v="116.13512914"/>
    <n v="-8.5665815989999992"/>
    <s v="DGS HSI |BNN KOTA MATARAM| 85238849232| AM DGS | RYAN PRATAMA |896616 |INET 50MBPS | PSB"/>
    <s v="Account Manager"/>
    <m/>
    <m/>
    <m/>
    <m/>
    <m/>
    <m/>
    <m/>
    <m/>
    <s v="Management Janji"/>
    <s v="call by phone"/>
    <s v="FCC"/>
    <d v="2026-08-08T13:39:52"/>
    <m/>
    <m/>
    <s v="PS"/>
    <s v="MTR"/>
    <s v="NO ADDON"/>
    <n v="20260808"/>
    <s v="Completed"/>
    <s v="- E23015;E23015 ~ ES23 - Perangkat ONT[0]  - E23015~null~44292;E23015||11||Abodemen 0[0]  - E23015~null~E23015_SWONT;SWONT ~ Biaya Sewa ONT ~ E23015[30000]  - E24058;E24058 ~ ES24 - Paket HSI Bisnis (HSIEF) Khusus Winback[0]  - E24058~null~103819;E24058||"/>
    <s v="INDIBIZ"/>
    <m/>
    <m/>
    <d v="1970-01-01T07:00:00"/>
    <s v="call by phone"/>
    <n v="2026"/>
    <n v="8"/>
    <n v="8"/>
    <d v="2026-08-08T00:00:00"/>
    <n v="20672.708333333332"/>
    <x v="2"/>
  </r>
  <r>
    <n v="271"/>
    <n v="1002521028"/>
    <n v="3"/>
    <x v="7"/>
    <n v="4"/>
    <s v="SOLO"/>
    <s v="INNER - SOLO JATENG TIMUR"/>
    <s v="GLD"/>
    <s v="REG"/>
    <s v="AO"/>
    <x v="0"/>
    <s v="1P INET"/>
    <s v="Completed (PS)"/>
    <s v="RBS-Regional 3"/>
    <d v="2026-08-11T19:40:57"/>
    <d v="2026-08-12T18:07:51"/>
    <n v="69363766"/>
    <m/>
    <n v="146514602629"/>
    <s v="IMAM STORE"/>
    <s v="ODP-GLD-FAH/030 FAH/D03/02.30"/>
    <s v="WO061540280"/>
    <m/>
    <m/>
    <m/>
    <n v="110.85061074466201"/>
    <n v="-7.5722052566320102"/>
    <s v="|MN01857|MYIA-038645064927/POI/ANDIKA WAHYU PRASETYO/0895422589298/narayani.tajana28@gmail.com"/>
    <s v="MYIB_ASSISTANT"/>
    <m/>
    <m/>
    <m/>
    <m/>
    <m/>
    <m/>
    <m/>
    <m/>
    <s v="Management Janji"/>
    <s v="2026-08-13 08:00:00 | Nama : BP ANDIKA WAHYU PRASETYO  No Hp : 0895422589298 No Alt :  Tgl Pemasangan : 12 Agustus 2026 Interval : SIANG Note : Hubungi pelanggan terlebih dahulu"/>
    <s v="FCC"/>
    <d v="2026-11-08T19:54:58"/>
    <d v="2026-08-13T08:00:00"/>
    <m/>
    <s v="PS"/>
    <s v="GLD"/>
    <s v="NO ADDON"/>
    <n v="20260812"/>
    <s v="Completed"/>
    <s v="HSI Bisnis Promo HUT Telkom PSB 70% - 75 Mbps"/>
    <s v="INDIBIZ"/>
    <m/>
    <m/>
    <d v="2026-08-13T08:00:00"/>
    <s v="2026-08-13 08:00:00 | Nama : BP ANDIKA WAHYU PRASETYO  No Hp : 0895422589298 No Alt :  Tgl Pemasangan : 12 Agustus 2026 Interval : SIANG Note : Hubungi pelanggan terlebih dahulu"/>
    <n v="2026"/>
    <n v="8"/>
    <n v="12"/>
    <d v="2026-08-12T00:00:00"/>
    <n v="-1.3333333333357587"/>
    <x v="0"/>
  </r>
  <r>
    <n v="272"/>
    <n v="1002505468"/>
    <n v="3"/>
    <x v="1"/>
    <n v="5"/>
    <s v="SBY SELATAN"/>
    <s v="KETINTANG"/>
    <s v="IJK"/>
    <s v="DGS"/>
    <s v="AO"/>
    <x v="0"/>
    <m/>
    <s v="Completed (PS)"/>
    <s v="DGS-B2B TREG"/>
    <d v="2026-08-03T08:15:03"/>
    <d v="2026-08-05T16:07:35"/>
    <n v="69357141"/>
    <m/>
    <n v="152306252881"/>
    <s v="DINKES PROV JATIM U/ R.FARMASI"/>
    <s v="OTB-IJK-44"/>
    <s v="WO060753065"/>
    <m/>
    <m/>
    <m/>
    <n v="112.7298188"/>
    <n v="-7.3251849"/>
    <s v="AM VENA GOV SURAMADU/  PSB HSI 50 MB /DINKES JATIM RAUNG FARMASI /PIC : mas rangga +6285104560707"/>
    <s v="Amex"/>
    <m/>
    <m/>
    <m/>
    <m/>
    <m/>
    <m/>
    <m/>
    <m/>
    <s v="Management Janji"/>
    <s v="AM VENA GOV SURAMADU/  PSB HSI 50 MB /DINKES JATIM RAUNG FARMASI /PIC : mas rangga +6285104560707"/>
    <s v="FCC"/>
    <d v="2026-03-08T08:25:13"/>
    <m/>
    <m/>
    <s v="PS"/>
    <s v="IJK"/>
    <s v="NO ADDON"/>
    <n v="20260805"/>
    <s v="Completed"/>
    <s v="- 11_11450;Biaya PSB Reguler HSI EBIS ~ 11[150000]  - SP_NOSS;SP_NOSS ~ Internet NOSS Multispeed Network[0]  - SP_NOSS;SP_NOSS ~ Internet NOSS Multispeed Network[0]  - E23015;E23015 ~ ES23 - Perangkat ONT[0]  - E23015~null~44292;E23015||11||Abodemen 0[0] "/>
    <s v="INDIBIZ"/>
    <m/>
    <m/>
    <d v="2026-08-03T12:00:00"/>
    <s v="AM VENA GOV SURAMADU/  PSB HSI 50 MB /DINKES JATIM RAUNG FARMASI /PIC : mas rangga +6285104560707"/>
    <n v="2026"/>
    <n v="8"/>
    <n v="5"/>
    <d v="2026-08-05T00:00:00"/>
    <n v="1.5"/>
    <x v="2"/>
  </r>
  <r>
    <n v="273"/>
    <n v="1002529635"/>
    <n v="3"/>
    <x v="0"/>
    <n v="5"/>
    <s v="MATARAM"/>
    <s v="INNER - NUSA TENGGARA"/>
    <s v="SWE"/>
    <s v="REG"/>
    <s v="AO"/>
    <x v="0"/>
    <m/>
    <s v="Completed (PS)"/>
    <s v="RBS-Regional 3"/>
    <d v="2026-08-16T13:18:38"/>
    <d v="2026-08-16T18:31:08"/>
    <n v="69366042"/>
    <m/>
    <n v="172605804162"/>
    <s v="AGEN BRI LINK ARBA&amp; 39;I"/>
    <s v="ODP-SWE-FAH/05"/>
    <s v="WO061877676"/>
    <m/>
    <m/>
    <m/>
    <n v="116.24433329999999"/>
    <n v="-8.5414177000000002"/>
    <s v="MD|MYDB-20260814265347|SC00001/MC00020|AGEN BRI LINK ARBA&amp; 39;I|087856666619"/>
    <s v="MYDIGIBIZPARTNER"/>
    <m/>
    <m/>
    <m/>
    <m/>
    <m/>
    <m/>
    <m/>
    <m/>
    <s v="Management Janji"/>
    <s v="2026-08-15 13:00:00 | Nama PIC : bp agus   No HP : 087856666619  Alt :   M Janji : 15/AGUSTUS/2026  jam Pasang : Siang  Note : hubungi pelanggan jika ingin kelokasi, terimakasih.  "/>
    <s v="FCC"/>
    <s v="16-08-2026 13:39:58"/>
    <m/>
    <m/>
    <s v="PS"/>
    <s v="SWE"/>
    <s v="OCA"/>
    <n v="20260816"/>
    <s v="Completed"/>
    <s v="- 11_11446;Biaya PSB HSI EBIS Tunai di Depan ~ 11[150000]  - SP_NOSS;SP_NOSS ~ Internet NOSS Multispeed Network[0]  - SP_NOSS;SP_NOSS ~ Internet NOSS Multispeed Network[0]  - E25060;E25060 ~ ES25 - Paket HSI Bisnis (HSIE) Khusus Winback 2.0[0]  - E25060~n"/>
    <s v="INDIBIZ"/>
    <m/>
    <m/>
    <d v="2026-08-16T07:00:00"/>
    <s v="2026-08-15 13:00:00 | Nama PIC : bp agus   No HP : 087856666619  Alt :   M Janji : 15/AGUSTUS/2026  jam Pasang : Siang  Note : hubungi pelanggan jika ingin kelokasi, terimakasih.  "/>
    <n v="2026"/>
    <n v="8"/>
    <n v="16"/>
    <d v="2026-08-16T00:00:00"/>
    <n v="-0.29166666666424135"/>
    <x v="0"/>
  </r>
  <r>
    <n v="274"/>
    <n v="1002528006"/>
    <n v="3"/>
    <x v="7"/>
    <n v="4"/>
    <s v="KUDUS"/>
    <s v="KUDUS"/>
    <s v="KUD"/>
    <s v="REG"/>
    <s v="AO"/>
    <x v="0"/>
    <s v="1P INET"/>
    <s v="Completed (PS)"/>
    <s v="RBS-Regional 3"/>
    <d v="2026-08-15T11:08:56"/>
    <d v="2026-08-16T08:44:31"/>
    <n v="69366733"/>
    <m/>
    <n v="142401146052"/>
    <s v="SPBU 4459316"/>
    <s v="ODP-KUD-FAD/070 FAD/D02/070.01"/>
    <s v="WO061809155"/>
    <m/>
    <m/>
    <m/>
    <n v="110.83404899999999"/>
    <n v="-6.8470230000000001"/>
    <s v="|MN01414|MYIA-023584747581/POI/Mohamad Saifuddin Rois/089672808464/spbu4459316@gmail.com"/>
    <s v="MYIB_ASSISTANT"/>
    <m/>
    <m/>
    <m/>
    <m/>
    <m/>
    <m/>
    <m/>
    <m/>
    <s v="Management Janji"/>
    <s v="2026-08-16 08:00:00 | Jam pemasangan : 12.00 Info Tambahan : Hubungi pelanggan dulu sebelum ke lokasi terimakasih"/>
    <s v="FCC"/>
    <s v="15-08-2026 11:09:59"/>
    <d v="2026-08-16T08:00:00"/>
    <m/>
    <s v="PS"/>
    <s v="KUD"/>
    <s v="NO ADDON"/>
    <n v="20260816"/>
    <s v="Completed"/>
    <s v="HSI Bisnis Promo HUT Telkom PSB 70% - 100 Mbps"/>
    <s v="INDIBIZ"/>
    <m/>
    <m/>
    <d v="2026-08-16T08:00:00"/>
    <s v="2026-08-16 08:00:00 | Jam pemasangan : 12.00 Info Tambahan : Hubungi pelanggan dulu sebelum ke lokasi terimakasih"/>
    <n v="2026"/>
    <n v="8"/>
    <n v="16"/>
    <d v="2026-08-16T00:00:00"/>
    <n v="-0.33333333333575865"/>
    <x v="0"/>
  </r>
  <r>
    <n v="275"/>
    <n v="1002521302"/>
    <n v="3"/>
    <x v="4"/>
    <n v="4"/>
    <s v="PEKALONGAN"/>
    <s v="PEMALANG"/>
    <s v="PML"/>
    <s v="REG"/>
    <s v="AO"/>
    <x v="0"/>
    <m/>
    <s v="Completed (PS)"/>
    <s v="RBS-Regional 3"/>
    <d v="2026-08-12T09:01:05"/>
    <d v="2026-08-12T11:25:12"/>
    <n v="69362673"/>
    <m/>
    <n v="142278112670"/>
    <s v="EURO CELL"/>
    <s v="ODP-PML-FAV/008"/>
    <s v="WO061556112"/>
    <m/>
    <m/>
    <m/>
    <n v="109.332272"/>
    <n v="-6.9066729999999996"/>
    <s v="|MN02086|MYIA-089889720764/POI/khamim/085880209090/kamtaipa63@gmail.com"/>
    <s v="Account Manager"/>
    <m/>
    <m/>
    <m/>
    <m/>
    <m/>
    <m/>
    <m/>
    <m/>
    <s v="Management Janji"/>
    <s v="2026-08-11 13:00:00 | Tanggal pemasangan :11/08/2026  Jam pemasangan : siang  Info Tambahan : Hubungi pelanggan dulu sebelum ke lokasi  terima kasih"/>
    <s v="FCC"/>
    <d v="2026-12-08T09:10:20"/>
    <m/>
    <m/>
    <s v="PS"/>
    <s v="PML"/>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07:00:00"/>
    <s v="2026-08-11 13:00:00 | Tanggal pemasangan :11/08/2026  Jam pemasangan : siang  Info Tambahan : Hubungi pelanggan dulu sebelum ke lokasi  terima kasih"/>
    <n v="2026"/>
    <n v="8"/>
    <n v="12"/>
    <d v="2026-08-12T00:00:00"/>
    <n v="-0.29166666666424135"/>
    <x v="0"/>
  </r>
  <r>
    <n v="276"/>
    <n v="1002515204"/>
    <n v="3"/>
    <x v="6"/>
    <n v="5"/>
    <s v="PASURUAN"/>
    <s v="PROBOLINGGO"/>
    <s v="KRZ"/>
    <s v="DGS"/>
    <s v="AO"/>
    <x v="0"/>
    <m/>
    <s v="Completed (PS)"/>
    <s v="DGS-B2B TREG"/>
    <d v="2026-08-07T16:08:36"/>
    <d v="2026-08-08T15:58:33"/>
    <n v="69361026"/>
    <m/>
    <n v="152509216351"/>
    <s v="Dinas Pendidikan Kab Probolinggo SICC (lt 2)"/>
    <s v="ODP-KRZ-FF/104"/>
    <s v="WO061187673"/>
    <m/>
    <m/>
    <m/>
    <n v="113.4167084"/>
    <n v="-7.7601912000000004"/>
    <s v="AM;NITA;930122;GS;PSB 50MBPS;PIC 0817294831"/>
    <s v="Account Manager"/>
    <m/>
    <m/>
    <m/>
    <m/>
    <m/>
    <m/>
    <m/>
    <m/>
    <s v="Management Janji"/>
    <s v="PSB"/>
    <s v="FCC"/>
    <d v="2026-07-08T16:25:36"/>
    <m/>
    <m/>
    <s v="PS"/>
    <s v="KRZ"/>
    <s v="NO ADDON"/>
    <n v="20260808"/>
    <s v="Completed"/>
    <s v="- 11_11450;Biaya PSB Reguler HSI EBIS ~ 11[150000]  - E23015;E23015 ~ ES23 - Perangkat ONT[0]  - E23015~null~44292;E23015||11||Abodemen 0[0]  - E23015~null~E23015_SWONTPREM;SWONTPREM ~ Biaya Sewa ONT Premium ~ E23015[50000]  - E24058;E24058 ~ ES24 - Paket"/>
    <s v="INDIBIZ"/>
    <m/>
    <m/>
    <d v="2026-08-07T14:30:00"/>
    <s v="PSB"/>
    <n v="2026"/>
    <n v="8"/>
    <n v="8"/>
    <d v="2026-08-08T00:00:00"/>
    <n v="0.39583333333575865"/>
    <x v="0"/>
  </r>
  <r>
    <n v="277"/>
    <n v="1002516121"/>
    <n v="3"/>
    <x v="2"/>
    <n v="5"/>
    <s v="MADIUN"/>
    <s v="PONOROGO"/>
    <s v="PON"/>
    <s v="REG"/>
    <s v="AO"/>
    <x v="0"/>
    <s v="1P INET"/>
    <s v="Completed (PS)"/>
    <s v="RBS-Regional 3"/>
    <d v="2026-08-08T15:53:56"/>
    <d v="2026-08-10T18:54:09"/>
    <n v="69361560"/>
    <m/>
    <n v="152604231078"/>
    <s v="LB JENANGAN PONOROGO"/>
    <s v="ODP-PON-FAC/25 FAC/D04/25.01"/>
    <s v="WO061277583"/>
    <m/>
    <m/>
    <m/>
    <n v="111.496"/>
    <n v="-7.8552780000000002"/>
    <s v="|MN00799|MYIA-019141524358/POI/LAELATUL AFIATUN NISAK/085733668576/kantorhrdlaskarbuah@gmail.com"/>
    <s v="MYIB_ASSISTANT"/>
    <m/>
    <m/>
    <m/>
    <m/>
    <m/>
    <m/>
    <m/>
    <m/>
    <s v="Management Janji"/>
    <s v="2026-08-10 08:00:00 | Tgl Pemasangan : 09 Agustus 2026 Interval : PAGI SIANG Note : Hubungi pelanggan terlebih dahulu"/>
    <s v="FCC"/>
    <d v="2026-08-08T16:09:53"/>
    <d v="2026-08-10T08:00:00"/>
    <m/>
    <s v="PS"/>
    <s v="PON"/>
    <s v="NO ADDON"/>
    <n v="20260810"/>
    <s v="Completed"/>
    <s v="HSI Bisnis Basic Promo HUT Telkom PSB 70% - 50 Mbps"/>
    <s v="INDIBIZ"/>
    <m/>
    <m/>
    <d v="2026-08-10T08:00:00"/>
    <s v="2026-08-10 08:00:00 | Tgl Pemasangan : 09 Agustus 2026 Interval : PAGI SIANG Note : Hubungi pelanggan terlebih dahulu"/>
    <n v="2026"/>
    <n v="8"/>
    <n v="10"/>
    <d v="2026-08-10T00:00:00"/>
    <n v="-0.33333333333575865"/>
    <x v="0"/>
  </r>
  <r>
    <n v="278"/>
    <n v="1002526151"/>
    <n v="3"/>
    <x v="1"/>
    <n v="5"/>
    <s v="SBY SELATAN"/>
    <s v="KETINTANG"/>
    <s v="RKT"/>
    <s v="REG"/>
    <s v="AO"/>
    <x v="0"/>
    <s v="1P INET"/>
    <s v="MIA - INVALID SURVEY"/>
    <s v="RBS-Regional 3"/>
    <d v="2026-08-14T11:25:56"/>
    <d v="2026-08-16T21:32:47"/>
    <n v="69365904"/>
    <m/>
    <n v="152308243039"/>
    <s v="BANK PEREKONOMIAN RAKYAT DANAMITRA SURYA"/>
    <s v="ODP-RKT-FDM/99 FDM/D11/01.99"/>
    <s v="WO061733919"/>
    <m/>
    <m/>
    <m/>
    <n v="112.74893830000001"/>
    <n v="-7.3290492999999897"/>
    <s v="|MN02083|MYIA-053180874532/POI/Pak Oenit/082131084371/bprdanamitrasurya@gmail.com"/>
    <s v="MYIB_ASSISTANT"/>
    <m/>
    <m/>
    <m/>
    <m/>
    <m/>
    <m/>
    <m/>
    <m/>
    <s v="Management Janji"/>
    <s v="2026-08-18 08:00:00 | Nama PIC : ibu finka No HP : 082131084371 No Alternatif : - M Janji : 18/07/2026 Jam Pasang : Pagi NoteÃ‚Â :  Hubungi terlebih dahulu sebelum ke lokasi "/>
    <s v="FCC"/>
    <s v="14-08-2026 11:39:52"/>
    <d v="2026-08-18T08:00:00"/>
    <m/>
    <s v="SURVEY_NEW_MANJA"/>
    <s v="RKT"/>
    <s v="NO ADDON"/>
    <m/>
    <s v="MIE - INVALID SURVEY - Kendala Jalur/Rute Tarikan"/>
    <s v="HSI Bisnis Basic Promo HUT Telkom PSB 70% - 100 Mbps"/>
    <s v="INDIBIZ"/>
    <m/>
    <m/>
    <d v="2026-08-18T08:00:00"/>
    <s v="2026-08-18 08:00:00 | Nama PIC : ibu finka No HP : 082131084371 No Alternatif : - M Janji : 18/07/2026 Jam Pasang : Pagi NoteÃ‚Â :  Hubungi terlebih dahulu sebelum ke lokasi "/>
    <m/>
    <m/>
    <m/>
    <e v="#NUM!"/>
    <e v="#NUM!"/>
    <x v="1"/>
  </r>
  <r>
    <n v="279"/>
    <n v="1002508718"/>
    <n v="3"/>
    <x v="4"/>
    <n v="4"/>
    <s v="SEMARANG"/>
    <s v="KENDAL"/>
    <s v="KDL"/>
    <s v="REG"/>
    <s v="AO"/>
    <x v="0"/>
    <m/>
    <s v="Completed (PS)"/>
    <s v="RBS-Regional 3"/>
    <d v="2026-08-04T15:05:59"/>
    <d v="2026-08-06T08:45:02"/>
    <n v="69358418"/>
    <n v="2946100062"/>
    <n v="146457106321"/>
    <s v="PT GLOBAL JET EXPRESS"/>
    <s v="ODP-KDL-FB/050"/>
    <s v="WO060929350"/>
    <m/>
    <m/>
    <m/>
    <n v="110.24616"/>
    <n v="-6.9547477000000004"/>
    <s v="AMRBS;403099;TREG4;MUHAMMAD MASTUR;081226139781;CP ABDUL GHOFUR 089659361635;PAKET 2S INET VOICE 100 MBPS (709.000);PT GLOBAL JET EXPRESS//KEDU;input by novi"/>
    <s v="Account Manager"/>
    <m/>
    <m/>
    <m/>
    <m/>
    <m/>
    <m/>
    <m/>
    <m/>
    <s v="Management Janji"/>
    <s v="2026-08-05 15:00:00|M Janji : (05/08/2026) jam Pasang pagi / siang  Note : hubungi pelanggan jika ingin kelokasi|40981182|MYDITA"/>
    <s v="FCC"/>
    <d v="2026-04-08T15:10:39"/>
    <d v="2026-08-05T15:00:00"/>
    <m/>
    <s v="PS"/>
    <s v="KDL"/>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5T15:00:00"/>
    <s v="2026-08-05 15:00:00|M Janji : (05/08/2026) jam Pasang pagi / siang  Note : hubungi pelanggan jika ingin kelokasi|40981182|MYDITA"/>
    <n v="2026"/>
    <n v="8"/>
    <n v="6"/>
    <d v="2026-08-06T00:00:00"/>
    <n v="0.375"/>
    <x v="0"/>
  </r>
  <r>
    <n v="280"/>
    <n v="1002525542"/>
    <n v="3"/>
    <x v="0"/>
    <n v="5"/>
    <s v="KUPANG"/>
    <s v="ENDE"/>
    <s v="BJW"/>
    <s v="DGS"/>
    <s v="AO"/>
    <x v="0"/>
    <m/>
    <s v="9 | WFM - UN-SCS"/>
    <s v="DGS-B2B TREG"/>
    <d v="2026-08-14T09:03:03"/>
    <d v="2026-08-14T09:03:03"/>
    <n v="69360024"/>
    <m/>
    <m/>
    <s v="KANTOR LURAH NAGEKEO"/>
    <m/>
    <s v="WO061083994"/>
    <m/>
    <m/>
    <m/>
    <n v="121.266206"/>
    <n v="-8.5652329999999992"/>
    <s v="DGS HSI |HOTDA | Aidah | 780018 | TREG 3 | Kantor Lurah Nagekeo| 082145769926| HSI BISNIS 50MBPS"/>
    <s v="Amex"/>
    <m/>
    <m/>
    <m/>
    <m/>
    <m/>
    <m/>
    <m/>
    <m/>
    <s v="Management Janji"/>
    <s v="AO"/>
    <s v="FCC"/>
    <s v="14-08-2026 09:10:50"/>
    <m/>
    <m/>
    <s v="UNSC"/>
    <s v="BJW"/>
    <s v="NO ADDON"/>
    <m/>
    <s v="Inprogress Alpro, SC Lama : SC1002512636"/>
    <s v="- 11_11450;Biaya PSB Reguler HSI EBIS ~ 11[150000]  - SP_NOSS;SP_NOSS ~ Internet NOSS Multispeed Network[0]  - SP_NOSS;SP_NOSS ~ Internet NOSS Multispeed Network[0]  - E23015;E23015 ~ ES23 - Perangkat ONT[0]  - E23015~null~44292;E23015||11||Abodemen 0[0] "/>
    <s v="INDIBIZ"/>
    <m/>
    <m/>
    <d v="2026-08-06T12:00:00"/>
    <s v="AO"/>
    <m/>
    <m/>
    <m/>
    <e v="#NUM!"/>
    <e v="#NUM!"/>
    <x v="1"/>
  </r>
  <r>
    <n v="281"/>
    <n v="1002515972"/>
    <n v="3"/>
    <x v="2"/>
    <n v="5"/>
    <s v="MADIUN"/>
    <s v="NGAWI"/>
    <s v="SAR"/>
    <s v="REG"/>
    <s v="AO"/>
    <x v="0"/>
    <s v="1P INET"/>
    <s v="Completed (PS)"/>
    <s v="RBS-Regional 3"/>
    <d v="2026-08-08T13:40:57"/>
    <d v="2026-08-09T19:54:33"/>
    <n v="69361486"/>
    <m/>
    <n v="152633207493"/>
    <s v="TOKO INDARTO"/>
    <s v="ODP-SAR-FB/08 FB/D02/08.01"/>
    <s v="WO061265037"/>
    <m/>
    <m/>
    <m/>
    <n v="111.24202486127599"/>
    <n v="-7.6868839813697099"/>
    <s v="MD|MYDB-20260808264730|DC20010/MC20002|TOKO INDARTO|089672086540"/>
    <s v="MYDIGIBIZPARTNER"/>
    <m/>
    <m/>
    <m/>
    <m/>
    <m/>
    <m/>
    <m/>
    <m/>
    <s v="Management Janji"/>
    <s v="2026-08-09 13:00:00 | M Janji : 9 agustus 2026 jam Pasang :  siang Note : hubungi pelanggan jika ingin kelokasi "/>
    <s v="FCC"/>
    <d v="2026-08-08T13:55:01"/>
    <d v="2026-08-09T13:00:00"/>
    <m/>
    <s v="PS"/>
    <s v="SAR"/>
    <s v="NO ADDON"/>
    <n v="20260809"/>
    <s v="Completed"/>
    <s v="HSI Bisnis Promo HUT Telkom PSB 70% - 50 Mbps"/>
    <s v="INDIBIZ"/>
    <m/>
    <m/>
    <d v="2026-08-09T13:00:00"/>
    <s v="2026-08-09 13:00:00 | M Janji : 9 agustus 2026 jam Pasang :  siang Note : hubungi pelanggan jika ingin kelokasi "/>
    <n v="2026"/>
    <n v="8"/>
    <n v="9"/>
    <d v="2026-08-09T00:00:00"/>
    <n v="-0.54166666666424135"/>
    <x v="0"/>
  </r>
  <r>
    <n v="282"/>
    <n v="1002518726"/>
    <n v="3"/>
    <x v="2"/>
    <n v="5"/>
    <s v="KEDIRI"/>
    <s v="KEDIRI"/>
    <s v="PPR"/>
    <s v="REG"/>
    <s v="AO"/>
    <x v="0"/>
    <s v="1P INET"/>
    <s v="Completed (PS)"/>
    <s v="RBS-Regional 3"/>
    <d v="2026-08-10T19:29:56"/>
    <d v="2026-08-11T13:58:43"/>
    <n v="69362808"/>
    <m/>
    <n v="152652209188"/>
    <s v="SPBU Kunjang 54.641.50"/>
    <s v="ODP-PPR-FG/32 FG/D01/32.01"/>
    <s v="WO061447495"/>
    <m/>
    <m/>
    <m/>
    <n v="112.157878"/>
    <n v="-7.6543749999999999"/>
    <s v="|MC20231|MYIA-003293560610/POI/FATUR ROHMAN/085607866716/spbu5464150@gmail.com"/>
    <s v="MYIB_ASSISTANT"/>
    <m/>
    <m/>
    <m/>
    <m/>
    <m/>
    <m/>
    <m/>
    <m/>
    <s v="Management Janji"/>
    <s v="2026-08-12 08:00:00 | Nama PIC:  bp bayu No HP: 085607866716 Alt: 0858500088411 Tanggal: 12/8/2026 Jam Pasang: Pagi Note: Hubungi sebelum ke lokasi, terimakasih."/>
    <s v="FCC"/>
    <d v="2026-10-08T19:39:53"/>
    <d v="2026-08-12T08:00:00"/>
    <m/>
    <s v="PS"/>
    <s v="PPR"/>
    <s v="NO ADDON"/>
    <n v="20260811"/>
    <s v="Completed"/>
    <s v="HSI Bisnis Promo HUT Telkom PSB 70% - 50 Mbps"/>
    <s v="INDIBIZ"/>
    <m/>
    <m/>
    <d v="2026-08-12T08:00:00"/>
    <s v="2026-08-12 08:00:00 | Nama PIC:  bp bayu No HP: 085607866716 Alt: 0858500088411 Tanggal: 12/8/2026 Jam Pasang: Pagi Note: Hubungi sebelum ke lokasi, terimakasih."/>
    <n v="2026"/>
    <n v="8"/>
    <n v="11"/>
    <d v="2026-08-11T00:00:00"/>
    <n v="-1.3333333333357587"/>
    <x v="0"/>
  </r>
  <r>
    <n v="283"/>
    <n v="1002527647"/>
    <n v="3"/>
    <x v="1"/>
    <n v="5"/>
    <s v="MADURA"/>
    <s v="PAMEKASAN"/>
    <s v="PME"/>
    <s v="REG"/>
    <s v="AO"/>
    <x v="0"/>
    <s v="1P INET"/>
    <s v="Completed (PS)"/>
    <s v="RBS-Regional 3"/>
    <d v="2026-08-15T07:56:57"/>
    <d v="2026-08-16T12:32:33"/>
    <n v="69366514"/>
    <m/>
    <n v="152426928230"/>
    <s v="TOKO POTO&amp; 39;AN"/>
    <s v="ODP-PME-FBF/31"/>
    <s v="WO061792323"/>
    <m/>
    <m/>
    <m/>
    <n v="113.46129809999999"/>
    <n v="-7.0876972999999897"/>
    <s v="MD|MYDB-20260815265445|DN00001/MN00558|TOKO POTO&amp; 39;AN|0895703207866"/>
    <s v="MYDIGIBIZPARTNER"/>
    <m/>
    <m/>
    <m/>
    <m/>
    <m/>
    <m/>
    <m/>
    <m/>
    <s v="Management Janji"/>
    <s v="2026-08-16 08:00:00 | Nama PIC : bapak mudani No HP : 0895703207866 Alt :  M Janji : (MINGGU/16/AGUSTUS/2026) jam Pasang : 09:00 Note : hubungi pelanggan jika ingin kelokasi"/>
    <s v="FCC"/>
    <s v="15-08-2026 08:10:40"/>
    <d v="2026-08-16T08:00:00"/>
    <m/>
    <s v="PS"/>
    <s v="PME"/>
    <s v="NO ADDON"/>
    <n v="20260816"/>
    <s v="Completed"/>
    <s v="HSI Bisnis Promo HUT Telkom PSB 70% - 200 Mbps"/>
    <s v="INDIBIZ"/>
    <m/>
    <m/>
    <d v="2026-08-16T08:00:00"/>
    <s v="2026-08-16 08:00:00 | Nama PIC : bapak mudani No HP : 0895703207866 Alt :  M Janji : (MINGGU/16/AGUSTUS/2026) jam Pasang : 09:00 Note : hubungi pelanggan jika ingin kelokasi"/>
    <n v="2026"/>
    <n v="8"/>
    <n v="16"/>
    <d v="2026-08-16T00:00:00"/>
    <n v="-0.33333333333575865"/>
    <x v="0"/>
  </r>
  <r>
    <n v="284"/>
    <n v="1002518855"/>
    <n v="3"/>
    <x v="4"/>
    <n v="4"/>
    <s v="SEMARANG"/>
    <s v="SALATIGA"/>
    <s v="SLI"/>
    <s v="REG"/>
    <s v="AO"/>
    <x v="0"/>
    <s v="1P INET"/>
    <s v="Completed (PS)"/>
    <s v="RBS-Regional 3"/>
    <d v="2026-08-11T08:31:57"/>
    <d v="2026-08-12T13:55:28"/>
    <n v="69362880"/>
    <m/>
    <n v="142434111371"/>
    <s v="SPBU OSAMALIKI KANTOR"/>
    <s v="ODP-SLI-FQ/103 FQ/D07/103.01"/>
    <s v="WO061462577"/>
    <m/>
    <m/>
    <m/>
    <n v="110.49585905885"/>
    <n v="-7.3300369070302001"/>
    <s v="|MN00238|MYIA-066893143547/POI/DR.H Achmad Purnomo/081393911231/spbu4450117@gmail.com"/>
    <s v="MYIB_ASSISTANT"/>
    <m/>
    <m/>
    <m/>
    <m/>
    <m/>
    <m/>
    <m/>
    <m/>
    <s v="Management Janji"/>
    <s v="2026-08-12 08:00:00 | Tanggal pemasangan: 12/08/2026 Jam pemasangan : pag Info Tambahan : Hubungi pelanggan dulu sebelum ke lokasi terima kasih."/>
    <s v="FCC"/>
    <d v="2026-11-08T08:40:11"/>
    <d v="2026-08-12T08:00:00"/>
    <m/>
    <s v="PS"/>
    <s v="SLI"/>
    <s v="NO ADDON"/>
    <n v="20260812"/>
    <s v="Completed"/>
    <s v="HSI Bisnis Promo HUT Telkom PSB 70% - 100 Mbps"/>
    <s v="INDIBIZ"/>
    <m/>
    <m/>
    <d v="2026-08-12T08:00:00"/>
    <s v="2026-08-12 08:00:00 | Tanggal pemasangan: 12/08/2026 Jam pemasangan : pag Info Tambahan : Hubungi pelanggan dulu sebelum ke lokasi terima kasih."/>
    <n v="2026"/>
    <n v="8"/>
    <n v="12"/>
    <d v="2026-08-12T00:00:00"/>
    <n v="-0.33333333333575865"/>
    <x v="0"/>
  </r>
  <r>
    <n v="285"/>
    <n v="1002523378"/>
    <n v="3"/>
    <x v="1"/>
    <n v="5"/>
    <s v="SBY SELATAN"/>
    <s v="KETINTANG"/>
    <s v="IJK"/>
    <s v="REG"/>
    <s v="AO"/>
    <x v="0"/>
    <s v="1P INET"/>
    <s v="Completed (PS)"/>
    <s v="RBS-Regional 3"/>
    <d v="2026-08-13T09:02:56"/>
    <d v="2026-08-14T17:27:48"/>
    <n v="69364738"/>
    <m/>
    <n v="152306253248"/>
    <s v="KOPI SEDJAWA"/>
    <s v="ODP-IJK-FCC/08"/>
    <s v="WO061638524"/>
    <m/>
    <m/>
    <m/>
    <n v="112.7172932"/>
    <n v="-7.3383063999999996"/>
    <s v="|MN02083|MYIA-093520047367/POI/Wahyu Lavia Ridho/085536905230/laviawahyu@gmail.com"/>
    <s v="MYIB_ASSISTANT"/>
    <m/>
    <m/>
    <m/>
    <m/>
    <m/>
    <m/>
    <m/>
    <m/>
    <s v="Management Janji"/>
    <s v="2026-08-14 13:00:00 | M Janji : (14 AGUSTUS 2026) jam Pasang : pagi siang Note : hubungi pelanggan jika ingin kelokasi "/>
    <s v="FCC"/>
    <s v="13-08-2026 09:10:25"/>
    <d v="2026-08-14T13:00:00"/>
    <m/>
    <s v="PS"/>
    <s v="IJK"/>
    <s v="NO ADDON"/>
    <n v="20260814"/>
    <s v="Completed"/>
    <s v="HSI Bisnis Promo HUT Telkom PSB 70% - 50 Mbps"/>
    <s v="INDIBIZ"/>
    <m/>
    <m/>
    <d v="2026-08-14T13:00:00"/>
    <s v="2026-08-14 13:00:00 | M Janji : (14 AGUSTUS 2026) jam Pasang : pagi siang Note : hubungi pelanggan jika ingin kelokasi "/>
    <n v="2026"/>
    <n v="8"/>
    <n v="14"/>
    <d v="2026-08-14T00:00:00"/>
    <n v="-0.54166666666424135"/>
    <x v="0"/>
  </r>
  <r>
    <n v="286"/>
    <n v="1002511881"/>
    <n v="3"/>
    <x v="7"/>
    <n v="4"/>
    <s v="KUDUS"/>
    <s v="KUDUS"/>
    <s v="KUD"/>
    <s v="REG"/>
    <s v="AO"/>
    <x v="0"/>
    <s v="1P INET"/>
    <s v="Completed (PS)"/>
    <s v="RBS-Regional 3"/>
    <d v="2026-08-06T10:50:56"/>
    <d v="2026-08-07T15:46:24"/>
    <n v="69359765"/>
    <m/>
    <n v="142401145984"/>
    <s v="SPBU 4459308"/>
    <s v="ODP-KUD-FAL/067 FAL/D05/067.01"/>
    <s v="WO061054911"/>
    <m/>
    <m/>
    <m/>
    <n v="110.8797488"/>
    <n v="-6.8147047000000001"/>
    <s v="|MC60142|MYIA-075805015623/POI/DERA BAHTIAR WIDIYANTO /08562685148/spbu_modern@yahoo.com"/>
    <s v="MYIB_ASSISTANT"/>
    <m/>
    <m/>
    <m/>
    <m/>
    <m/>
    <m/>
    <m/>
    <m/>
    <s v="Management Janji"/>
    <s v="2026-08-07 08:00:00 | Nama PIC : BAPAK DERA No HP : 08562685148 No Alternatif : - M Janji : 07/08/2026 Jam Pasang : Pagi NoteÃ‚Â :  Hubungi terlebih dahulu sebelum ke lokasi "/>
    <s v="FCC"/>
    <d v="2026-06-08T10:55:32"/>
    <d v="2026-08-07T08:00:00"/>
    <m/>
    <s v="PS"/>
    <s v="KUD"/>
    <s v="NO ADDON"/>
    <n v="20260807"/>
    <s v="Completed"/>
    <s v="HSI Bisnis Basic Promo HUT Telkom PSB 70% - 150 Mbps"/>
    <s v="INDIBIZ"/>
    <m/>
    <m/>
    <d v="2026-08-07T08:00:00"/>
    <s v="2026-08-07 08:00:00 | Nama PIC : BAPAK DERA No HP : 08562685148 No Alternatif : - M Janji : 07/08/2026 Jam Pasang : Pagi NoteÃ‚Â :  Hubungi terlebih dahulu sebelum ke lokasi "/>
    <n v="2026"/>
    <n v="8"/>
    <n v="7"/>
    <d v="2026-08-07T00:00:00"/>
    <n v="-0.33333333333575865"/>
    <x v="0"/>
  </r>
  <r>
    <n v="287"/>
    <n v="1002520905"/>
    <n v="3"/>
    <x v="1"/>
    <n v="5"/>
    <s v="MADURA"/>
    <s v="PAMEKASAN"/>
    <s v="PME"/>
    <s v="REG"/>
    <s v="AO"/>
    <x v="0"/>
    <s v="1P INET"/>
    <s v="Completed (PS)"/>
    <s v="RBS-Regional 3"/>
    <d v="2026-08-11T17:22:56"/>
    <d v="2026-08-13T09:18:35"/>
    <n v="69363701"/>
    <m/>
    <n v="152426928128"/>
    <s v="ORAY CELL"/>
    <s v="ODP-PME-FAS/57"/>
    <s v="WO061530878"/>
    <m/>
    <m/>
    <m/>
    <n v="113.51677479999999"/>
    <n v="-7.0924293"/>
    <s v="MD|MYDB-20260811264952|DN00001/MN00558|ORAY CELL|087899231350"/>
    <s v="MYDIGIBIZPARTNER"/>
    <m/>
    <m/>
    <m/>
    <m/>
    <m/>
    <m/>
    <m/>
    <m/>
    <s v="Management Janji"/>
    <s v="2026-08-12 15:00:00 | telp : 087899231350 alt :  M Janji : (12/08/2026) jam Pasang :pagi / siang  Note : hubungi pelanggan jika ingin kelokasi"/>
    <s v="FCC"/>
    <d v="2026-11-08T17:25:44"/>
    <d v="2026-08-12T15:00:00"/>
    <m/>
    <s v="PS"/>
    <s v="PME"/>
    <s v="NO ADDON"/>
    <n v="20260813"/>
    <s v="Completed"/>
    <s v="HSI Bisnis Promo HUT Telkom PSB 70% - 75 Mbps"/>
    <s v="INDIBIZ"/>
    <m/>
    <m/>
    <d v="2026-08-12T15:00:00"/>
    <s v="2026-08-12 15:00:00 | telp : 087899231350 alt :  M Janji : (12/08/2026) jam Pasang :pagi / siang  Note : hubungi pelanggan jika ingin kelokasi"/>
    <n v="2026"/>
    <n v="8"/>
    <n v="13"/>
    <d v="2026-08-13T00:00:00"/>
    <n v="0.375"/>
    <x v="0"/>
  </r>
  <r>
    <n v="288"/>
    <n v="1002516658"/>
    <n v="3"/>
    <x v="4"/>
    <n v="4"/>
    <s v="PEKALONGAN"/>
    <s v="BATANG"/>
    <s v="SBA"/>
    <s v="REG"/>
    <s v="AO"/>
    <x v="0"/>
    <s v="1P INET"/>
    <s v="Completed (PS)"/>
    <s v="RBS-Regional 3"/>
    <d v="2026-08-09T19:37:58"/>
    <d v="2026-08-10T16:48:04"/>
    <n v="69362010"/>
    <m/>
    <n v="142200200880"/>
    <s v="GUDANG KACAMATA B RIZKI"/>
    <s v="ODP-SBA-FE/023"/>
    <s v="WO061343083"/>
    <m/>
    <m/>
    <m/>
    <n v="109.90411400000001"/>
    <n v="-6.9839830000000003"/>
    <s v="|MN00925|MYIA-098634221247/POI/M agus trimulyo/081325445471/agustrimulyo314@gmail.com"/>
    <s v="MYIB_ASSISTANT"/>
    <m/>
    <m/>
    <m/>
    <m/>
    <m/>
    <m/>
    <m/>
    <m/>
    <s v="Management Janji"/>
    <s v="2026-08-11 08:00:00 | Nama Pic : BP AGUS No Hp Pic : 081325445471 Jam Pemasangan : 08:00 - 12.00 Tanggal Pemasangan : SENIN 10 AGUSTUS 2026 Info Tambahan : Hubungi pelanggan sebelum datang ke lokasi"/>
    <s v="FCC"/>
    <d v="2026-09-08T19:39:57"/>
    <d v="2026-08-11T08:00:00"/>
    <m/>
    <s v="PS"/>
    <s v="SBA"/>
    <s v="NO ADDON"/>
    <n v="20260810"/>
    <s v="Completed"/>
    <s v="HSI Bisnis Basic Promo HUT Telkom PSB 70% - 50 Mbps"/>
    <s v="INDIBIZ"/>
    <m/>
    <m/>
    <d v="2026-08-11T08:00:00"/>
    <s v="2026-08-11 08:00:00 | Nama Pic : BP AGUS No Hp Pic : 081325445471 Jam Pemasangan : 08:00 - 12.00 Tanggal Pemasangan : SENIN 10 AGUSTUS 2026 Info Tambahan : Hubungi pelanggan sebelum datang ke lokasi"/>
    <n v="2026"/>
    <n v="8"/>
    <n v="10"/>
    <d v="2026-08-10T00:00:00"/>
    <n v="-1.3333333333357587"/>
    <x v="0"/>
  </r>
  <r>
    <n v="289"/>
    <n v="1002506212"/>
    <n v="3"/>
    <x v="3"/>
    <n v="4"/>
    <s v="YOGYAKARTA"/>
    <s v="INNER - YOGYA JATENG SELATAN"/>
    <s v="KGD"/>
    <s v="DGS"/>
    <s v="AO"/>
    <x v="0"/>
    <m/>
    <s v="102 | FOLLOW UP COMPLETED"/>
    <s v="DGS-B2B TREG"/>
    <d v="2026-08-03T14:14:50"/>
    <d v="2026-08-04T16:12:10"/>
    <n v="69357594"/>
    <m/>
    <n v="143132123492"/>
    <s v="Kantor Kementerian Haji dan Umrah Kota Yogyakarta"/>
    <s v="ODP-KGD-FBE/057"/>
    <s v="WO060801237"/>
    <m/>
    <m/>
    <m/>
    <n v="110.402127266695"/>
    <n v="-7.8093372029478001"/>
    <s v="DGS HSI | CHRISTOVAN H | NIK 950149| TREG 3 | Kantor Kementerian Haji dan Umrah Kota Yogyakarta PSB INDIBIZ WINBACK HSIE INET ONLY 50MBPS | FARIDA | 081392277272"/>
    <s v="Account Manager"/>
    <m/>
    <m/>
    <m/>
    <m/>
    <m/>
    <m/>
    <m/>
    <m/>
    <s v="Management Janji"/>
    <s v="PSB"/>
    <s v="FCC"/>
    <d v="2026-03-08T14:40:09"/>
    <m/>
    <s v="Kendala Teknik"/>
    <s v="REVOKE"/>
    <s v="KGD"/>
    <s v="NO ADDON"/>
    <m/>
    <s v="Follow Up Revoke Completed, New Order ID : SC1002509103"/>
    <s v="- 11_11450;Biaya PSB Reguler HSI EBIS ~ 11[500000]  - SP_NOSS;SP_NOSS ~ Internet NOSS Multispeed Network[0]  - SP_NOSS;SP_NOSS ~ Internet NOSS Multispeed Network[0]  - E23015;E23015 ~ ES23 - Perangkat ONT[0]  - E23015~null~44292;E23015||11||Abodemen 0[0] "/>
    <s v="INDIBIZ"/>
    <m/>
    <m/>
    <d v="2026-08-03T12:00:00"/>
    <s v="PSB"/>
    <m/>
    <m/>
    <m/>
    <e v="#NUM!"/>
    <e v="#NUM!"/>
    <x v="1"/>
  </r>
  <r>
    <n v="290"/>
    <n v="1002506038"/>
    <n v="3"/>
    <x v="0"/>
    <n v="5"/>
    <s v="MATARAM"/>
    <s v="INNER - NUSA TENGGARA"/>
    <s v="SWE"/>
    <s v="REG"/>
    <s v="AO"/>
    <x v="0"/>
    <m/>
    <s v="Completed (PS)"/>
    <s v="RBS-Regional 3"/>
    <d v="2026-08-03T13:05:21"/>
    <d v="2026-08-03T21:09:34"/>
    <n v="69356809"/>
    <m/>
    <n v="172605804076"/>
    <s v="Toko Akbal"/>
    <s v="ODP-SWE-FAD/98"/>
    <s v="WO060788404"/>
    <m/>
    <m/>
    <m/>
    <n v="116.1636649"/>
    <n v="-8.5731260999999996"/>
    <s v="|MC40234|MYIA-056913885278/POI/akbal binan/083866857254/devamotor305@gmail.com"/>
    <s v="Sales Profesional"/>
    <m/>
    <m/>
    <m/>
    <m/>
    <m/>
    <m/>
    <m/>
    <m/>
    <s v="Management Janji"/>
    <s v="2026-08-02 13:00:00 | Nama PIC : bapak Akbal  No HP :  083866857254  Alt :   M Janji : (MINGGU/2/AGUSTUS/2026)  jam Pasang : 09:00  Note : hubungi pelanggan jika ingin kelokasi"/>
    <s v="FCC"/>
    <d v="2026-03-08T13:10:38"/>
    <m/>
    <m/>
    <s v="PS"/>
    <s v="SWE"/>
    <s v="NO ADDON"/>
    <n v="20260803"/>
    <s v="Completed"/>
    <s v="- 11_11446;Biaya PSB HSI EBIS Tunai di Depan ~ 11[150000]  - SP_NOSS;SP_NOSS ~ Internet NOSS Multispeed Network[0]  - E23015;E23015 ~ ES23 - Perangkat ONT[0]  - E23015~null~44292;E23015||11||Abodemen 0[0]  - E23015~null~E23015_SWONTPREM;SWONTPREM ~ Biaya "/>
    <s v="INDIBIZ"/>
    <m/>
    <m/>
    <d v="2026-08-03T07:00:00"/>
    <s v="2026-08-02 13:00:00 | Nama PIC : bapak Akbal  No HP :  083866857254  Alt :   M Janji : (MINGGU/2/AGUSTUS/2026)  jam Pasang : 09:00  Note : hubungi pelanggan jika ingin kelokasi"/>
    <n v="2026"/>
    <n v="8"/>
    <n v="3"/>
    <d v="2026-08-03T00:00:00"/>
    <n v="-0.29166666666424135"/>
    <x v="0"/>
  </r>
  <r>
    <n v="291"/>
    <n v="1002504505"/>
    <n v="3"/>
    <x v="1"/>
    <n v="5"/>
    <s v="MADURA"/>
    <s v="BANGKALAN"/>
    <s v="KPP"/>
    <s v="REG"/>
    <s v="AO"/>
    <x v="0"/>
    <s v="1P INET"/>
    <s v="102 | FOLLOW UP COMPLETED"/>
    <s v="RBS-Regional 3"/>
    <d v="2026-08-01T12:16:56"/>
    <d v="2026-08-06T10:16:08"/>
    <n v="69356710"/>
    <m/>
    <n v="152437905567"/>
    <s v="Raudhatul athfal Nurul Fatimah"/>
    <s v="ODP-KPP-FC/63 FC/D03/63.01"/>
    <s v="WO060640079"/>
    <m/>
    <m/>
    <m/>
    <n v="113.146657124161"/>
    <n v="-6.9156510451016402"/>
    <s v="MD|MYDB-20260801264120|DN00001/MN00572|Raudhatul athfal Nurul Fatimah|081555916848"/>
    <s v="MYDIGIBIZPARTNER"/>
    <m/>
    <m/>
    <m/>
    <m/>
    <m/>
    <m/>
    <m/>
    <m/>
    <s v="Management Janji"/>
    <s v="2026-08-02 13:00:00 | Nama PIC : Syaiful No HP : 081555916848 Alt :  M Janji : 02/08/2026 NoteÃ‚Â :  hubungi terlebih dahulu sebelum kelokasi "/>
    <s v="FCC"/>
    <d v="2026-01-08T12:25:09"/>
    <d v="2026-08-02T13:00:00"/>
    <s v="Kendala Pelanggan"/>
    <s v="REVOKE"/>
    <s v="KPP"/>
    <s v="NETMONK"/>
    <m/>
    <s v="Follow Up Revoke Completed, New Order ID : SC1002511731"/>
    <s v="HSI Bisnis Bundling Netmonk Promo 2026 PSB 70% - 300 Mbps"/>
    <s v="INDIBIZ"/>
    <m/>
    <m/>
    <d v="2026-08-02T13:00:00"/>
    <s v="2026-08-02 13:00:00 | Nama PIC : Syaiful No HP : 081555916848 Alt :  M Janji : 02/08/2026 NoteÃ‚Â :  hubungi terlebih dahulu sebelum kelokasi "/>
    <m/>
    <m/>
    <m/>
    <e v="#NUM!"/>
    <e v="#NUM!"/>
    <x v="1"/>
  </r>
  <r>
    <n v="292"/>
    <n v="1002507307"/>
    <n v="3"/>
    <x v="3"/>
    <n v="4"/>
    <s v="MAGELANG"/>
    <s v="WONOSOBO"/>
    <s v="WOS"/>
    <s v="REG"/>
    <s v="AO"/>
    <x v="0"/>
    <m/>
    <s v="CANCEL COMPLETED"/>
    <s v="RBS-Regional 3"/>
    <d v="2026-08-04T10:14:50"/>
    <d v="2026-08-08T02:01:02"/>
    <n v="69358049"/>
    <m/>
    <n v="141373127378"/>
    <s v="The Heaven Glamping &amp; Resto"/>
    <s v="ODP-WOS-FAP/025"/>
    <m/>
    <m/>
    <m/>
    <m/>
    <n v="109.926529968709"/>
    <n v="-7.2733716078933801"/>
    <s v="AMRBS ; 402717 ; AMEX ; WIRA ; TREG3 ; MAGELANG ; 1S HSI BISNIS PROMO 100 Mbps ; Nurcholis 081225919606; heavenwisataindonesia@gmail.com"/>
    <s v="Amex"/>
    <m/>
    <m/>
    <m/>
    <m/>
    <m/>
    <m/>
    <m/>
    <m/>
    <m/>
    <m/>
    <m/>
    <d v="2026-04-08T10:25:32"/>
    <m/>
    <m/>
    <s v="REJECT_FCC"/>
    <s v="WOS"/>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m/>
    <m/>
    <m/>
    <m/>
    <m/>
    <e v="#NUM!"/>
    <e v="#NUM!"/>
    <x v="1"/>
  </r>
  <r>
    <n v="293"/>
    <n v="1002524351"/>
    <n v="3"/>
    <x v="1"/>
    <n v="5"/>
    <s v="SBY SELATAN"/>
    <s v="TANDES"/>
    <s v="DMO"/>
    <s v="DSS"/>
    <s v="AO"/>
    <x v="0"/>
    <m/>
    <s v="Completed (PS)"/>
    <s v="DSS-Fin &amp; Regional Banking"/>
    <d v="2026-08-13T13:51:22"/>
    <d v="2026-08-14T13:18:45"/>
    <n v="69131670"/>
    <m/>
    <n v="152301273616"/>
    <s v="BANK SYARIAH INDONESIA"/>
    <s v="OTB-DMO-378"/>
    <s v="WO061672877"/>
    <m/>
    <m/>
    <m/>
    <n v="112.7414582"/>
    <n v="-7.2789954999999997"/>
    <s v="DSS HSI | PSB INDIBIZ 100 MBPS (INET ONLY)| AM NADYA | 403613 | TREG 3 | Bank Syariah Indonesia KC Surabaya Darmo | PIC : Pak Alba  +62Ã‚Â 856Ã¢â‚¬â€˜4500Ã¢â‚¬â€˜0052 | Email : contactus@bankbsi.co.id | Alamat : Jl. Raya Darmo No.15, Keputran, Kec. Tegalsari, Surabaya |"/>
    <s v="Amex"/>
    <m/>
    <m/>
    <m/>
    <m/>
    <m/>
    <m/>
    <m/>
    <m/>
    <s v="Management Janji"/>
    <s v="CALL/WA PIC : Pak Alba  +62Ã‚Â 856Ã¢â‚¬â€˜4500Ã¢â‚¬â€˜0052 | Alamat : Jl. Raya Darmo No.15, Keputran, Kec. Tegalsari, Surabaya |"/>
    <s v="FCC"/>
    <s v="13-08-2026 13:54:52"/>
    <m/>
    <s v="Kendala Pelanggan"/>
    <s v="PS"/>
    <s v="DMO"/>
    <s v="NO ADDON"/>
    <n v="20260814"/>
    <s v="Completed"/>
    <s v="- 11_11450;Biaya PSB Reguler HSI EBIS ~ 11[500000]  - SP_NOSS;SP_NOSS ~ Internet NOSS Multispeed Network[0]  - SP_NOSS;SP_NOSS ~ Internet NOSS Multispeed Network[0]  - E23046;E23046 ~ ES23 - Paket HSI Bisnis[0]  - E23046~null~E23046_UNL;UNL ~ Internet-Lin"/>
    <s v="INDIBIZ"/>
    <m/>
    <m/>
    <d v="2026-08-13T12:00:00"/>
    <s v="CALL/WA PIC : Pak Alba  +62Ã‚Â 856Ã¢â‚¬â€˜4500Ã¢â‚¬â€˜0052 | Alamat : Jl. Raya Darmo No.15, Keputran, Kec. Tegalsari, Surabaya |"/>
    <n v="2026"/>
    <n v="8"/>
    <n v="14"/>
    <d v="2026-08-14T00:00:00"/>
    <n v="0.5"/>
    <x v="0"/>
  </r>
  <r>
    <n v="294"/>
    <n v="1002514804"/>
    <n v="3"/>
    <x v="6"/>
    <n v="5"/>
    <s v="SIDOARJO"/>
    <s v="INNER - JATIM TIMUR"/>
    <s v="GDA"/>
    <s v="REG"/>
    <s v="AO"/>
    <x v="0"/>
    <m/>
    <s v="Completed (PS)"/>
    <s v="RBS-Regional 3"/>
    <d v="2026-08-07T14:18:37"/>
    <d v="2026-08-08T20:08:12"/>
    <n v="69360870"/>
    <m/>
    <n v="152317261828"/>
    <s v="PONDOK PESANTREN AL-FATTAH"/>
    <s v="ODP-GDA-FA/24"/>
    <s v="WO061181521"/>
    <m/>
    <m/>
    <m/>
    <n v="112.73942409999999"/>
    <n v="-7.4124081000000004"/>
    <s v="|MN02620|/PONDOK PESANTREN AL-FATTAH/WINBACK 2.0 HSI B2B (1:1) 100MBPS 535RB PSB DISC 70%//nuhungdawud1@gmail.com/NUHUNG DAWUD/82142206563"/>
    <s v="Sales Force DBS"/>
    <m/>
    <m/>
    <m/>
    <m/>
    <m/>
    <m/>
    <m/>
    <m/>
    <s v="Management Janji"/>
    <s v="2026-08-08 13:00:00|M Janji : (08/08/026) jam Pasang : 09:00 Note : hubungi pelanggan jika ingin kelokasi|40900827|MYDITA"/>
    <s v="FCC"/>
    <d v="2026-07-08T14:25:34"/>
    <d v="2026-08-08T13:00:00"/>
    <m/>
    <s v="PS"/>
    <s v="GDA"/>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8T13:00:00"/>
    <s v="2026-08-08 13:00:00|M Janji : (08/08/026) jam Pasang : 09:00 Note : hubungi pelanggan jika ingin kelokasi|40900827|MYDITA"/>
    <n v="2026"/>
    <n v="8"/>
    <n v="8"/>
    <d v="2026-08-08T00:00:00"/>
    <n v="-0.54166666666424135"/>
    <x v="0"/>
  </r>
  <r>
    <n v="295"/>
    <n v="1002507588"/>
    <n v="3"/>
    <x v="6"/>
    <n v="5"/>
    <s v="SIDOARJO"/>
    <s v="JOMBANG"/>
    <s v="JOM"/>
    <s v="REG"/>
    <s v="AO"/>
    <x v="0"/>
    <m/>
    <s v="Completed (PS)"/>
    <s v="RBS-Regional 3"/>
    <d v="2026-08-04T10:59:19"/>
    <d v="2026-08-04T15:25:31"/>
    <n v="69358105"/>
    <m/>
    <n v="152318240368"/>
    <s v="UNIVERSITAS KH ABDUL WAHAB HASBULLAH"/>
    <s v="ODP-JOM-FE/28"/>
    <s v="WO060878092"/>
    <m/>
    <m/>
    <m/>
    <n v="112.2322135"/>
    <n v="-7.5205311000000004"/>
    <s v="|MN01463|/UNIVERSITAS KH ABDUL WAHAB HASBULLAH /WINBACK 2.0 HSI B2B (1:1) 50MBPS 355RB PSB DISC 70%/1:1 WINBACK 50MBPS INET ONLY TARIF 355000 BELUM PPN /zuhrisyaifuddin52@gmail.com/SYAIFUDDIN ZUHRI/85784996850"/>
    <s v="Sales Force DBS"/>
    <m/>
    <m/>
    <m/>
    <m/>
    <m/>
    <m/>
    <m/>
    <m/>
    <s v="Management Janji"/>
    <s v="2026-08-05 08:00:00|Nama Pic : bp SYAIFUDDIN  No Hp Pic : 085784996850 No alt : - Jam Pemasangan : pagi  Tanggal Pemasangan : 5 Agustus 2026|40981182|MYDITA"/>
    <s v="FCC"/>
    <d v="2026-04-08T11:10:54"/>
    <d v="2026-08-05T08:00:00"/>
    <m/>
    <s v="PS"/>
    <s v="JOM"/>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Nama Pic : bp SYAIFUDDIN  No Hp Pic : 085784996850 No alt : - Jam Pemasangan : pagi  Tanggal Pemasangan : 5 Agustus 2026|40981182|MYDITA"/>
    <n v="2026"/>
    <n v="8"/>
    <n v="4"/>
    <d v="2026-08-04T00:00:00"/>
    <n v="-1.3333333333357587"/>
    <x v="0"/>
  </r>
  <r>
    <n v="296"/>
    <n v="1002529597"/>
    <n v="3"/>
    <x v="0"/>
    <n v="5"/>
    <s v="MATARAM"/>
    <s v="LOMBOK TIMUR UTARA"/>
    <s v="MBG"/>
    <s v="REG"/>
    <s v="AO"/>
    <x v="0"/>
    <s v="1P INET"/>
    <s v="Completed (PS)"/>
    <s v="RBS-Regional 3"/>
    <d v="2026-08-16T12:46:58"/>
    <d v="2026-08-17T13:37:27"/>
    <n v="69367478"/>
    <m/>
    <n v="172620205045"/>
    <s v="Toko Haridi"/>
    <s v="ODP-MBG-FAF/46"/>
    <s v="WO061872390"/>
    <m/>
    <m/>
    <m/>
    <n v="116.48018695414"/>
    <n v="-8.6257967192345202"/>
    <s v="MD|MYDB-20260816265660|SC00001/MC00149|Toko Haridi|087850786822"/>
    <s v="MYDIGIBIZPARTNER"/>
    <m/>
    <m/>
    <m/>
    <m/>
    <m/>
    <m/>
    <m/>
    <m/>
    <s v="Management Janji"/>
    <s v="2026-08-18 15:00:00 | Nama : BU HUDAI BIAH  No Hp : 087850786822 No Alt :  Tgl Pemasangan : 17 Agustus 2026 Interval : PAGI  Note : Hubungi pelanggan terlebih dahulu"/>
    <s v="FCC"/>
    <s v="16-08-2026 12:55:02"/>
    <d v="2026-08-18T15:00:00"/>
    <m/>
    <s v="PS"/>
    <s v="MBG"/>
    <s v="NO ADDON"/>
    <n v="20260817"/>
    <s v="Completed"/>
    <s v="HSI Bisnis Promo HUT Telkom PSB 70% - 150 Mbps"/>
    <s v="INDIBIZ"/>
    <m/>
    <m/>
    <d v="2026-08-18T15:00:00"/>
    <s v="2026-08-18 15:00:00 | Nama : BU HUDAI BIAH  No Hp : 087850786822 No Alt :  Tgl Pemasangan : 17 Agustus 2026 Interval : PAGI  Note : Hubungi pelanggan terlebih dahulu"/>
    <n v="2026"/>
    <n v="8"/>
    <n v="17"/>
    <d v="2026-08-17T00:00:00"/>
    <n v="-1.625"/>
    <x v="0"/>
  </r>
  <r>
    <n v="297"/>
    <n v="1002527973"/>
    <n v="3"/>
    <x v="4"/>
    <n v="4"/>
    <s v="PEKALONGAN"/>
    <s v="BREBES"/>
    <s v="BRB"/>
    <s v="REG"/>
    <s v="AO"/>
    <x v="0"/>
    <s v="1P INET"/>
    <s v="Completed (PS)"/>
    <s v="RBS-Regional 3"/>
    <d v="2026-08-15T10:52:57"/>
    <d v="2026-08-16T13:33:17"/>
    <n v="69366698"/>
    <m/>
    <n v="146284106938"/>
    <s v="Toko sembako songgom"/>
    <s v="ODP-BRB-FM/017 FM/D03/017.01"/>
    <s v="WO061807314"/>
    <m/>
    <m/>
    <m/>
    <n v="109.007748500631"/>
    <n v="-7.0123112490177597"/>
    <s v="MD|MYDB-20260814265400|EC50002/MC50042|Toko sembako songgom|081326336640"/>
    <s v="MYDIGIBIZPARTNER"/>
    <m/>
    <m/>
    <m/>
    <m/>
    <m/>
    <m/>
    <m/>
    <m/>
    <s v="Management Janji"/>
    <s v="2026-08-18 08:00:00 | Nama PIC : Bp Selamet No HP : 081326336640 No Alt : - M Janji :  16 Agustus 2026 Jam Pasang : Pagi / Siang Note : hubungi pelanggan jika ingin kelokasi"/>
    <s v="FCC"/>
    <s v="15-08-2026 10:54:52"/>
    <d v="2026-08-18T08:00:00"/>
    <m/>
    <s v="PS"/>
    <s v="BRB"/>
    <s v="NO ADDON"/>
    <n v="20260816"/>
    <s v="Completed"/>
    <s v="HSI Bisnis PSB 70% - 200 Mbps"/>
    <s v="INDIBIZ"/>
    <m/>
    <m/>
    <d v="2026-08-18T08:00:00"/>
    <s v="2026-08-18 08:00:00 | Nama PIC : Bp Selamet No HP : 081326336640 No Alt : - M Janji :  16 Agustus 2026 Jam Pasang : Pagi / Siang Note : hubungi pelanggan jika ingin kelokasi"/>
    <n v="2026"/>
    <n v="8"/>
    <n v="16"/>
    <d v="2026-08-16T00:00:00"/>
    <n v="-2.3333333333357587"/>
    <x v="0"/>
  </r>
  <r>
    <n v="298"/>
    <n v="1002530701"/>
    <n v="3"/>
    <x v="2"/>
    <n v="5"/>
    <s v="KEDIRI"/>
    <s v="KEDIRI"/>
    <s v="SBI"/>
    <s v="REG"/>
    <s v="AO"/>
    <x v="0"/>
    <s v="1P INET"/>
    <s v="7 | OSS - PROVISIONING ISSUED"/>
    <s v="RBS-Regional 3"/>
    <d v="2026-08-17T11:41:56"/>
    <d v="2026-08-18T08:06:53"/>
    <n v="69367978"/>
    <m/>
    <n v="152626204674"/>
    <s v="TPQ NURUL IMAN"/>
    <s v="ODP-SBI-FL/20 FL/D04/20.01"/>
    <s v="WO061921250"/>
    <m/>
    <m/>
    <m/>
    <n v="112.03375495970199"/>
    <n v="-7.9514891111655999"/>
    <s v="MD|MYDB-20260815265623|SC20016/MC20202|TPQ NURUL IMAN|08132831079"/>
    <s v="MYDIGIBIZPARTNER"/>
    <m/>
    <m/>
    <m/>
    <m/>
    <m/>
    <m/>
    <m/>
    <m/>
    <s v="Management Janji"/>
    <s v="2026-08-18 08:00:00 | Nama : BP PANDU SULISTIO No Hp : 08132831079 No Alt :  Tgl Pemasangan : 18 Agustus 2026 Interval : PAGI  Note : Hubungi pelanggan terlebih dahulu"/>
    <s v="FCC"/>
    <s v="17-08-2026 11:55:11"/>
    <d v="2026-08-18T08:00:00"/>
    <m/>
    <s v="PI"/>
    <s v="SBI"/>
    <s v="NO ADDON"/>
    <m/>
    <s v="Provisioning Issued"/>
    <s v="HSI Bisnis Promo HUT Telkom PSB 70% - 300 Mbps"/>
    <s v="INDIBIZ"/>
    <m/>
    <m/>
    <d v="2026-08-18T08:00:00"/>
    <s v="2026-08-18 08:00:00 | Nama : BP PANDU SULISTIO No Hp : 08132831079 No Alt :  Tgl Pemasangan : 18 Agustus 2026 Interval : PAGI  Note : Hubungi pelanggan terlebih dahulu"/>
    <m/>
    <m/>
    <m/>
    <e v="#NUM!"/>
    <e v="#NUM!"/>
    <x v="1"/>
  </r>
  <r>
    <n v="299"/>
    <n v="1002522051"/>
    <n v="3"/>
    <x v="4"/>
    <n v="4"/>
    <s v="PEKALONGAN"/>
    <s v="BREBES"/>
    <s v="KTM"/>
    <s v="REG"/>
    <s v="AO"/>
    <x v="0"/>
    <s v="1P INET"/>
    <s v="Completed (PS)"/>
    <s v="RBS-Regional 3"/>
    <d v="2026-08-12T12:55:56"/>
    <d v="2026-08-13T13:53:48"/>
    <n v="69364201"/>
    <m/>
    <n v="142214105811"/>
    <s v="SPBU 4452225 Rengaspendawa"/>
    <s v="ODP-KTM-FH/016 FH/D01/016.01"/>
    <s v="WO061581336"/>
    <m/>
    <m/>
    <m/>
    <n v="109.001121036708"/>
    <n v="-6.9571959035465101"/>
    <s v="MD|MYDB-20260812265076|DN00001/MN00377|SPBU 4452225 Rengaspendawa|085329179104"/>
    <s v="MYDIGIBIZPARTNER"/>
    <m/>
    <m/>
    <m/>
    <m/>
    <m/>
    <m/>
    <m/>
    <m/>
    <s v="Management Janji"/>
    <s v="2026-08-13 13:00:00 | Tanggal pemasangan :13/08/2026 Jam pemasangan : pagi/siang Info Tambahan : Hubungi pelanggan dulu sebelum ke lokasi terima kasih."/>
    <s v="FCC"/>
    <d v="2026-12-08T13:10:01"/>
    <d v="2026-08-13T13:00:00"/>
    <m/>
    <s v="PS"/>
    <s v="KTM"/>
    <s v="NO ADDON"/>
    <n v="20260813"/>
    <s v="Completed"/>
    <s v="HSI Bisnis Promo HUT Telkom PSB 70% - 100 Mbps"/>
    <s v="INDIBIZ"/>
    <m/>
    <m/>
    <d v="2026-08-13T13:00:00"/>
    <s v="2026-08-13 13:00:00 | Tanggal pemasangan :13/08/2026 Jam pemasangan : pagi/siang Info Tambahan : Hubungi pelanggan dulu sebelum ke lokasi terima kasih."/>
    <n v="2026"/>
    <n v="8"/>
    <n v="13"/>
    <d v="2026-08-13T00:00:00"/>
    <n v="-0.54166666666424135"/>
    <x v="0"/>
  </r>
  <r>
    <n v="300"/>
    <n v="1002506541"/>
    <n v="3"/>
    <x v="2"/>
    <n v="5"/>
    <s v="MADIUN"/>
    <s v="TUBAN"/>
    <s v="JTR"/>
    <s v="REG"/>
    <s v="AO"/>
    <x v="0"/>
    <s v="1P INET"/>
    <s v="98 | OSS - CANCEL COMPLETE"/>
    <s v="RBS-Regional 3"/>
    <d v="2026-08-03T16:43:57"/>
    <d v="2026-08-05T08:44:07"/>
    <n v="69357756"/>
    <m/>
    <n v="152645203669"/>
    <s v="toko barokah"/>
    <s v="ODP-JTR-FF/57 FF/D03/57.01"/>
    <s v="WO060824008"/>
    <m/>
    <m/>
    <m/>
    <n v="111.685762545891"/>
    <n v="-6.9184010071025304"/>
    <s v="|MN02366|MYIA-006453022541/POI/prisca Dwi Fitri handayani/0882009145791/priscaadwii5@gmail.com"/>
    <s v="MYIB_ASSISTANT"/>
    <m/>
    <m/>
    <m/>
    <m/>
    <m/>
    <m/>
    <m/>
    <m/>
    <s v="Management Janji"/>
    <s v="2026-08-04 13:00:00 | M Janji : 04/08/2026 Jam Pasang : 13:00  NoteÃ‚Â :  hubungi terlebih dahulu sebelum ke lokasi, terima kasih."/>
    <s v="FCC"/>
    <d v="2026-03-08T16:54:53"/>
    <d v="2026-08-04T13:00:00"/>
    <s v="Kendala Pelanggan"/>
    <s v="CANCEL"/>
    <s v="JTR"/>
    <s v="NO ADDON"/>
    <m/>
    <s v="Cancel Completed"/>
    <s v="HSI Bisnis Basic Promo HUT Telkom PSB 70% - 50 Mbps"/>
    <s v="INDIBIZ"/>
    <m/>
    <m/>
    <d v="2026-08-04T13:00:00"/>
    <s v="2026-08-04 13:00:00 | M Janji : 04/08/2026 Jam Pasang : 13:00  NoteÃ‚Â :  hubungi terlebih dahulu sebelum ke lokasi, terima kasih."/>
    <m/>
    <m/>
    <m/>
    <e v="#NUM!"/>
    <e v="#NUM!"/>
    <x v="1"/>
  </r>
  <r>
    <n v="301"/>
    <n v="1002523382"/>
    <n v="3"/>
    <x v="1"/>
    <n v="5"/>
    <s v="SBY SELATAN"/>
    <s v="MANYAR"/>
    <s v="GBG"/>
    <s v="DGS"/>
    <s v="AO"/>
    <x v="0"/>
    <m/>
    <s v="Completed (PS)"/>
    <s v="DGS-B2B TREG"/>
    <d v="2026-08-13T09:04:06"/>
    <d v="2026-08-14T08:21:29"/>
    <n v="69232660"/>
    <m/>
    <n v="152320246268"/>
    <s v="INTERNET KOMINFO PELAYANAN PUBLIK"/>
    <s v="ODP-MYR-FBQ/16"/>
    <s v="WO061638761"/>
    <m/>
    <m/>
    <m/>
    <n v="112.761297767682"/>
    <n v="-7.2990502337794796"/>
    <s v="GS SURAMADU/ AM HANIF/ PSB INET ONLY 50 MBPS/ LOKET TERMINAL BRATANG / PIC DIDIK  085105050477"/>
    <s v="Account Manager"/>
    <m/>
    <m/>
    <m/>
    <m/>
    <m/>
    <m/>
    <m/>
    <m/>
    <s v="Management Janji"/>
    <s v="GS SURAMADU/ AM HANIF/ PSB INET ONLY 50 MBPS/ LOKET TERMINAL BRATANG / PIC DIDIK  085105050477"/>
    <s v="FCC"/>
    <s v="13-08-2026 09:10:25"/>
    <m/>
    <m/>
    <s v="PS"/>
    <s v="GBG"/>
    <s v="NO ADDON"/>
    <n v="20260814"/>
    <s v="Completed"/>
    <s v="- SP_NOSS;SP_NOSS ~ Internet NOSS Multispeed Network[0]  - SP_NOSS;SP_NOSS ~ Internet NOSS Multispeed Network[0]  - E23015;E23015 ~ ES23 - Perangkat ONT[0]  - E23015~null~44292;E23015||11||Abodemen 0[0]  - E23015~null~E23015_SWONT;SWONT ~ Biaya Sewa ONT ~"/>
    <s v="INDIBIZ"/>
    <m/>
    <m/>
    <d v="2026-08-13T12:30:00"/>
    <s v="GS SURAMADU/ AM HANIF/ PSB INET ONLY 50 MBPS/ LOKET TERMINAL BRATANG / PIC DIDIK  085105050477"/>
    <n v="2026"/>
    <n v="8"/>
    <n v="14"/>
    <d v="2026-08-14T00:00:00"/>
    <n v="0.47916666666424135"/>
    <x v="0"/>
  </r>
  <r>
    <n v="302"/>
    <n v="1002511805"/>
    <n v="3"/>
    <x v="3"/>
    <n v="4"/>
    <s v="YOGYAKARTA"/>
    <s v="INNER - YOGYA JATENG SELATAN"/>
    <s v="KGD"/>
    <s v="DGS"/>
    <s v="AO"/>
    <x v="0"/>
    <m/>
    <s v="Completed (PS)"/>
    <s v="DGS-B2B TREG"/>
    <d v="2026-08-06T10:30:58"/>
    <d v="2026-08-06T11:55:08"/>
    <n v="69357732"/>
    <n v="2745064044"/>
    <n v="143132123224"/>
    <s v="Kantor Kementerian Haji dan Umrah Kota Yogyakarta"/>
    <s v="ODP-KGD-FBF/056"/>
    <s v="WO061052705"/>
    <m/>
    <m/>
    <m/>
    <n v="110.402129542328"/>
    <n v="-7.8089546451873701"/>
    <s v="DGS HSI | CHRISTOVAN H | NIK 950149| TREG 3 | Kantor Kementerian Haji dan Umrah Kota Yogyakarta PSB INDIBIZ WINBACK INET TELP 50MBPS | FARIDA | 081392277272"/>
    <s v="Account Manager"/>
    <m/>
    <m/>
    <m/>
    <m/>
    <m/>
    <m/>
    <m/>
    <m/>
    <s v="Management Janji"/>
    <s v="PSB"/>
    <s v="FCC"/>
    <d v="2026-06-08T10:39:54"/>
    <m/>
    <m/>
    <s v="PS"/>
    <s v="KGD"/>
    <s v="NO ADDON"/>
    <n v="20260806"/>
    <s v="Completed"/>
    <s v="- 11_11450;Biaya PSB Reguler HSI EBIS ~ 11[250000]  - BWY DL;BWY DL ~ Saluran Dua Arah(BothWay)[0]  - E23053;E23053 ~ ES23 - Paket HSI Bisnis  Phone (PHONE)[0]  - E23053~null~44864;E23053||11||Abodemen 0[0]  - E23053~null~E23053_IN800;IN800 ~ Free Lokal d"/>
    <s v="INDIBIZ"/>
    <m/>
    <m/>
    <d v="1970-01-01T07:00:00"/>
    <s v="PSB"/>
    <n v="2026"/>
    <n v="8"/>
    <n v="6"/>
    <d v="2026-08-06T00:00:00"/>
    <n v="20670.708333333332"/>
    <x v="2"/>
  </r>
  <r>
    <n v="303"/>
    <n v="1002505565"/>
    <n v="3"/>
    <x v="6"/>
    <n v="5"/>
    <s v="PASURUAN"/>
    <s v="LUMAJANG"/>
    <s v="PII"/>
    <s v="REG"/>
    <s v="AO"/>
    <x v="0"/>
    <m/>
    <s v="Completed (PS)"/>
    <s v="RBS-Regional 3"/>
    <d v="2026-08-03T09:02:27"/>
    <d v="2026-08-05T00:17:45"/>
    <n v="69357196"/>
    <m/>
    <n v="152542208040"/>
    <s v="TOKO RANI JAYA"/>
    <s v="ODP-PII-FK/09"/>
    <s v="WO060767724"/>
    <m/>
    <m/>
    <m/>
    <n v="112.9506734"/>
    <n v="-8.2702948000000003"/>
    <s v="|MN00836|/TOKO RANI JAYA/WINBACK HSI B2B + NETMONK (1:1) 200MBPS 946,1RB PSB DISC 70%//ngatminiranijaya@gmail.com/NGATMINI/82264431233"/>
    <s v="Sales Force DBS"/>
    <m/>
    <m/>
    <m/>
    <m/>
    <m/>
    <m/>
    <m/>
    <m/>
    <s v="Management Janji"/>
    <s v="2026-08-04 08:00:00|Tanggal Pemasangan : 04 Agustus 2026 Jam Pemasangan : 08:00 13:00 Info Tambahan : Hubungi pelanggan dulu sebelum ke lokasi terimakasih|40961370|MYDITA"/>
    <s v="FCC"/>
    <d v="2026-03-08T09:25:39"/>
    <d v="2026-08-04T08:00:00"/>
    <m/>
    <s v="PS"/>
    <s v="PII"/>
    <s v="NETMONK"/>
    <n v="20260805"/>
    <s v="Completed"/>
    <s v="- 11_11446;Biaya PSB HSI EBIS Tunai di Depan ~ 11[150000]  - SP_NOSS;SP_NOSS ~ Internet NOSS Multispeed Network[0]  - SP_NOSS;SP_NOSS ~ Internet NOSS Multispeed Network[0]  - E23015;E23015 ~ ES23 - Perangkat ONT[0]  - E23015~null~44292;E23015||11||Abodeme"/>
    <s v="INDIBIZ"/>
    <m/>
    <m/>
    <d v="2026-08-04T08:00:00"/>
    <s v="2026-08-04 08:00:00|Tanggal Pemasangan : 04 Agustus 2026 Jam Pemasangan : 08:00 13:00 Info Tambahan : Hubungi pelanggan dulu sebelum ke lokasi terimakasih|40961370|MYDITA"/>
    <n v="2026"/>
    <n v="8"/>
    <n v="5"/>
    <d v="2026-08-05T00:00:00"/>
    <n v="0.66666666666424135"/>
    <x v="0"/>
  </r>
  <r>
    <n v="304"/>
    <n v="1002507800"/>
    <n v="3"/>
    <x v="3"/>
    <n v="4"/>
    <s v="MAGELANG"/>
    <s v="MUNTILAN"/>
    <s v="SWT"/>
    <s v="REG"/>
    <s v="AO"/>
    <x v="0"/>
    <m/>
    <s v="MYDITA RBS - HD1A - FAILED"/>
    <s v="RBS-Regional 3"/>
    <d v="2026-08-04T11:37:14"/>
    <d v="2026-08-04T11:40:04"/>
    <n v="69358162"/>
    <m/>
    <n v="142164113594"/>
    <s v="Surahman farm"/>
    <m/>
    <m/>
    <m/>
    <m/>
    <m/>
    <n v="110.36586389999999"/>
    <n v="-7.5306443999999999"/>
    <s v="|MN00935|/Surahman farm/088239679174/surahmante...@gmail.com/ 1S HSI BISNIS BASIC PROMO HUT 50 Mbps / AGUS SADEWO"/>
    <s v="Sales Profesional"/>
    <m/>
    <m/>
    <m/>
    <m/>
    <m/>
    <m/>
    <m/>
    <m/>
    <m/>
    <m/>
    <m/>
    <d v="2026-04-08T11:40:22"/>
    <m/>
    <m/>
    <m/>
    <s v="SWT"/>
    <s v="NO ADDON"/>
    <m/>
    <s v="MYDITA RBS - HD1A - FAILED"/>
    <s v="- 11_11446;Biaya PSB HSI EBIS Tunai di Depan ~ 11[150000]  - SP_NOSS;SP_NOSS ~ Internet NOSS Multispeed Network[0]  - SP_NOSS;SP_NOSS ~ Internet NOSS Multispeed Network[0]  - E23015;E23015 ~ ES23 - Perangkat ONT[0]  - E23015~null~44292;E23015||11||Abodeme"/>
    <s v="INDIBIZ"/>
    <m/>
    <m/>
    <m/>
    <m/>
    <m/>
    <m/>
    <m/>
    <e v="#NUM!"/>
    <e v="#NUM!"/>
    <x v="1"/>
  </r>
  <r>
    <n v="305"/>
    <n v="1002507813"/>
    <n v="3"/>
    <x v="0"/>
    <n v="5"/>
    <s v="MATARAM"/>
    <s v="LOMBOK BARAT TENGAH"/>
    <s v="PRY"/>
    <s v="REG"/>
    <s v="AO"/>
    <x v="0"/>
    <s v="1P INET"/>
    <s v="Completed (PS)"/>
    <s v="RBS-Regional 3"/>
    <d v="2026-08-04T11:37:56"/>
    <d v="2026-08-05T19:16:23"/>
    <n v="69358168"/>
    <m/>
    <n v="172603791531"/>
    <s v="TOKO MAINAN ANAK-ANAK"/>
    <s v="ODP-PYA-FAE/18 FAL/D05/18.01"/>
    <s v="WO060875430"/>
    <m/>
    <m/>
    <m/>
    <n v="116.241137087345"/>
    <n v="-8.7467539285934297"/>
    <s v="MD|MYDB-20260803264290|DN00001/MN01272|TOKO MAINAN ANAK-ANAK|083147689744"/>
    <s v="MYDIGIBIZPARTNER"/>
    <m/>
    <m/>
    <m/>
    <m/>
    <m/>
    <m/>
    <m/>
    <m/>
    <s v="Management Janji"/>
    <s v="2026-08-05 08:00:00 | Nama PIC : Ibu Nurmala No HP : 083147689744 No Alt : - M Janji : 05 Agustus 2026 Jam Pasang : Pagi / Siang Note : hubungi pelanggan jika ingin ke lokasi, terima kasih"/>
    <s v="FCC"/>
    <d v="2026-04-08T11:40:22"/>
    <d v="2026-08-05T08:00:00"/>
    <m/>
    <s v="PS"/>
    <s v="PRY"/>
    <s v="NO ADDON"/>
    <n v="20260805"/>
    <s v="Completed"/>
    <s v="HSI Bisnis Promo HUT Telkom PSB 70% - 50 Mbps"/>
    <s v="INDIBIZ"/>
    <m/>
    <m/>
    <d v="2026-08-05T08:00:00"/>
    <s v="2026-08-05 08:00:00 | Nama PIC : Ibu Nurmala No HP : 083147689744 No Alt : - M Janji : 05 Agustus 2026 Jam Pasang : Pagi / Siang Note : hubungi pelanggan jika ingin ke lokasi, terima kasih"/>
    <n v="2026"/>
    <n v="8"/>
    <n v="5"/>
    <d v="2026-08-05T00:00:00"/>
    <n v="-0.33333333333575865"/>
    <x v="0"/>
  </r>
  <r>
    <n v="306"/>
    <n v="1002519687"/>
    <n v="3"/>
    <x v="2"/>
    <n v="5"/>
    <s v="MADIUN"/>
    <s v="BOJONEGORO"/>
    <s v="BJN"/>
    <s v="REG"/>
    <s v="AO"/>
    <x v="0"/>
    <s v="1P INET"/>
    <s v="WAITING AKTIFASI IHLD"/>
    <s v="RBS-Regional 3"/>
    <d v="2026-08-11T12:07:23"/>
    <d v="2026-08-11T13:09:03"/>
    <n v="69361886"/>
    <m/>
    <m/>
    <s v="SPBU 5462330 Parengan"/>
    <m/>
    <s v="WO061321391"/>
    <m/>
    <m/>
    <m/>
    <n v="111.84826"/>
    <n v="-7.0747099999999996"/>
    <s v="MD|MYDB-20260809264816|DN00001/MN01285|SPBU 5462330 Parengan|085155412250"/>
    <s v="MYDIGIBIZPARTNER"/>
    <m/>
    <m/>
    <m/>
    <m/>
    <m/>
    <m/>
    <m/>
    <m/>
    <s v="Management Janji"/>
    <s v="2026-08-10 13:00:00 | Tanggal pemasangan: 10/08/2026 Jam pemasangan : pagi / siang Info Tambahan : Hubungi pelanggan dulu sebelum ke lokasi terima kasih."/>
    <s v="FCC"/>
    <d v="2026-11-08T12:10:44"/>
    <d v="2026-08-10T00:00:00"/>
    <m/>
    <s v="UNSC"/>
    <s v="BJN"/>
    <s v="NO ADDON"/>
    <m/>
    <s v="WAITING:  |MYDITA"/>
    <s v="HSI Bisnis Promo HUT Telkom PSB 70% - 50 Mbps"/>
    <s v="INDIBIZ"/>
    <m/>
    <m/>
    <d v="2026-08-10T13:00:00"/>
    <s v="2026-08-10 13:00:00 | Tanggal pemasangan: 10/08/2026 Jam pemasangan : pagi / siang Info Tambahan : Hubungi pelanggan dulu sebelum ke lokasi terima kasih."/>
    <m/>
    <m/>
    <m/>
    <e v="#NUM!"/>
    <e v="#NUM!"/>
    <x v="1"/>
  </r>
  <r>
    <n v="307"/>
    <n v="1002528869"/>
    <n v="3"/>
    <x v="4"/>
    <n v="4"/>
    <s v="PEKALONGAN"/>
    <s v="PEMALANG"/>
    <s v="PML"/>
    <s v="REG"/>
    <s v="AO"/>
    <x v="0"/>
    <s v="1P INET"/>
    <s v="7 | OSS - PROVISIONING ISSUED"/>
    <s v="RBS-Regional 3"/>
    <d v="2026-08-15T18:28:56"/>
    <d v="2026-08-18T08:06:32"/>
    <n v="69367196"/>
    <m/>
    <n v="142278112460"/>
    <s v="PT Tirtakencana Tatawarna"/>
    <s v="ODP-PML-FW/079 FW/D01/079.01"/>
    <s v="WO061842027"/>
    <m/>
    <m/>
    <m/>
    <n v="109.357029"/>
    <n v="-6.8729940000000003"/>
    <s v="|MC80042|MYIA-077141354178/POI/Ricky Albertus /089631707778/rickyalbertus5@gmail.com"/>
    <s v="MYIB_ASSISTANT"/>
    <m/>
    <m/>
    <m/>
    <m/>
    <m/>
    <m/>
    <m/>
    <m/>
    <s v="Management Janji"/>
    <s v="2026-08-18 08:00:00 | Jam Pemasangan : 08:00 - 12.00 Tanggal Pemasangan : MINGGU 16 AGUSTUS 2026 Info Tambahan : Hubungi pelanggan sebelum datang ke lokasi"/>
    <s v="FCC"/>
    <s v="15-08-2026 18:39:57"/>
    <d v="2026-08-18T08:00:00"/>
    <m/>
    <s v="PI"/>
    <s v="PML"/>
    <s v="NO ADDON"/>
    <m/>
    <s v="Provisioning Issued"/>
    <s v="HSI Bisnis Khusus Winback PSB 70% - 75 Mbps"/>
    <s v="INDIBIZ"/>
    <m/>
    <m/>
    <d v="2026-08-18T08:00:00"/>
    <s v="2026-08-18 08:00:00 | Jam Pemasangan : 08:00 - 12.00 Tanggal Pemasangan : MINGGU 16 AGUSTUS 2026 Info Tambahan : Hubungi pelanggan sebelum datang ke lokasi"/>
    <m/>
    <m/>
    <m/>
    <e v="#NUM!"/>
    <e v="#NUM!"/>
    <x v="1"/>
  </r>
  <r>
    <n v="308"/>
    <n v="1002527622"/>
    <n v="3"/>
    <x v="5"/>
    <n v="5"/>
    <s v="SINGARJA"/>
    <s v="GIANYAR"/>
    <s v="UBU"/>
    <s v="REG"/>
    <s v="AO"/>
    <x v="0"/>
    <m/>
    <s v="QC MIA - INVALID QUALITY CONTROL MIA"/>
    <s v="RBS-Regional 3"/>
    <d v="2026-08-15T07:24:10"/>
    <d v="2026-08-15T07:46:12"/>
    <n v="69366508"/>
    <m/>
    <n v="172408248166"/>
    <s v="PT BUDI MAS SALAHIN"/>
    <s v="ODP-UBU-FBV/14"/>
    <m/>
    <m/>
    <m/>
    <m/>
    <n v="115.271702530295"/>
    <n v="-8.5052254469880193"/>
    <s v="|MN02658|/PIC PAK NYOMAN SUDIARSA/081338326003/spbu.bali.5480520@gmail.com"/>
    <s v="Sales Force DBS"/>
    <m/>
    <m/>
    <m/>
    <m/>
    <m/>
    <m/>
    <m/>
    <m/>
    <m/>
    <m/>
    <m/>
    <s v="15-08-2026 07:25:38"/>
    <m/>
    <m/>
    <s v="QC1"/>
    <s v="UBU"/>
    <s v="NO ADDON"/>
    <m/>
    <s v="QC MIA - INVALID QUALITY CONTROL MIA - Upload Kartu Identitas Tidak Sesuai - Upload ulang foto kartu identitas aslinya"/>
    <s v="- 11_11446;Biaya PSB HSI EBIS Tunai di Depan ~ 11[150000]  - SP_NOSS;SP_NOSS ~ Internet NOSS Multispeed Network[0]  - SP_NOSS;SP_NOSS ~ Internet NOSS Multispeed Network[0]  - E23015;E23015 ~ ES23 - Perangkat ONT[0]  - E23015~null~44292;E23015||11||Abodeme"/>
    <s v="INDIBIZ"/>
    <m/>
    <m/>
    <m/>
    <m/>
    <m/>
    <m/>
    <m/>
    <e v="#NUM!"/>
    <e v="#NUM!"/>
    <x v="1"/>
  </r>
  <r>
    <n v="309"/>
    <n v="1002527411"/>
    <n v="3"/>
    <x v="0"/>
    <n v="5"/>
    <s v="MATARAM"/>
    <s v="LOMBOK BARAT TENGAH"/>
    <s v="PRY"/>
    <s v="REG"/>
    <s v="AO"/>
    <x v="0"/>
    <s v="1P INET"/>
    <s v="102 | FOLLOW UP COMPLETED"/>
    <s v="RBS-Regional 3"/>
    <d v="2026-08-14T18:41:56"/>
    <d v="2026-08-16T09:08:56"/>
    <n v="69366469"/>
    <m/>
    <n v="172603791390"/>
    <s v="Toko Iman Adlian Kurniawan"/>
    <s v="ODP-PYA-FAP/40 FAP/D06/40.01"/>
    <s v="WO061781722"/>
    <m/>
    <m/>
    <m/>
    <n v="116.374030821025"/>
    <n v="-8.6510562654812109"/>
    <s v="MD|MYDB-20260814265370|SC00001/MC00046|Toko Iman Adlian Kurniawan|081937034418"/>
    <s v="MYDIGIBIZPARTNER"/>
    <m/>
    <m/>
    <m/>
    <m/>
    <m/>
    <m/>
    <m/>
    <m/>
    <s v="Management Janji"/>
    <s v="2026-08-15 15:00:00 | Nama PIC : Iman No HP : 081937034418 Alt :  M Janji : 15 Augustus 2026 Jam Pasang : 08.00 - 13:00  NoteÃ‚Â :  hubungi terlebih dahulu sebelum kelokasi "/>
    <s v="FCC"/>
    <s v="14-08-2026 18:54:58"/>
    <d v="2026-08-15T15:00:00"/>
    <s v="Kendala Lainnya"/>
    <s v="REVOKE"/>
    <s v="PRY"/>
    <s v="NO ADDON"/>
    <m/>
    <s v="Follow Up Revoke Completed, New Order ID : SC1002529270"/>
    <s v="HSI Bisnis Promo HUT Telkom PSB 70% - 150 Mbps"/>
    <s v="INDIBIZ"/>
    <m/>
    <m/>
    <d v="2026-08-15T15:00:00"/>
    <s v="2026-08-15 15:00:00 | Nama PIC : Iman No HP : 081937034418 Alt :  M Janji : 15 Augustus 2026 Jam Pasang : 08.00 - 13:00  NoteÃ‚Â :  hubungi terlebih dahulu sebelum kelokasi "/>
    <m/>
    <m/>
    <m/>
    <e v="#NUM!"/>
    <e v="#NUM!"/>
    <x v="1"/>
  </r>
  <r>
    <n v="310"/>
    <n v="1002513461"/>
    <n v="3"/>
    <x v="4"/>
    <n v="4"/>
    <s v="SEMARANG"/>
    <s v="UNGARAN"/>
    <s v="ABR"/>
    <s v="REG"/>
    <s v="AO"/>
    <x v="0"/>
    <s v="1P INET"/>
    <s v="Completed (PS)"/>
    <s v="RBS-Regional 3"/>
    <d v="2026-08-06T18:58:57"/>
    <d v="2026-08-08T16:49:55"/>
    <n v="69360335"/>
    <m/>
    <n v="141459107434"/>
    <s v="SPBU 44 506 06 BEDONO"/>
    <s v="ODP-ABR-FF/042 FF/D04/042.01"/>
    <s v="WO061116023"/>
    <m/>
    <m/>
    <m/>
    <n v="110.34745150000001"/>
    <n v="-7.3084971999999997"/>
    <s v="|MN02495|MYIA-007803979152/POI/I MADE MUDITA/081328099275/spbu4450606@gmail.com"/>
    <s v="MYIB_ASSISTANT"/>
    <m/>
    <m/>
    <m/>
    <m/>
    <m/>
    <m/>
    <m/>
    <m/>
    <s v="Management Janji"/>
    <s v="2026-08-07 15:00:00 | Nama PIC : BAPAK MADE MUDITA No HP : 081328099275 Alt :  M Janji : (JUMAT/7/AGUSTUS/2026) jam Pasang : 09:00 Note : hubungi pelanggan jika ingin kelokasi"/>
    <s v="FCC"/>
    <d v="2026-06-08T19:10:22"/>
    <d v="2026-08-07T15:00:00"/>
    <m/>
    <s v="PS"/>
    <s v="ABR"/>
    <s v="NO ADDON"/>
    <n v="20260808"/>
    <s v="Completed"/>
    <s v="HSI Bisnis Basic Promo HUT Telkom PSB 70% - 50 Mbps"/>
    <s v="INDIBIZ"/>
    <m/>
    <m/>
    <d v="2026-08-07T15:00:00"/>
    <s v="2026-08-07 15:00:00 | Nama PIC : BAPAK MADE MUDITA No HP : 081328099275 Alt :  M Janji : (JUMAT/7/AGUSTUS/2026) jam Pasang : 09:00 Note : hubungi pelanggan jika ingin kelokasi"/>
    <n v="2026"/>
    <n v="8"/>
    <n v="8"/>
    <d v="2026-08-08T00:00:00"/>
    <n v="0.375"/>
    <x v="0"/>
  </r>
  <r>
    <n v="311"/>
    <n v="1002511759"/>
    <n v="3"/>
    <x v="7"/>
    <n v="4"/>
    <s v="KUDUS"/>
    <s v="KUDUS"/>
    <s v="DMA"/>
    <s v="DGS"/>
    <s v="AO"/>
    <x v="0"/>
    <m/>
    <s v="98 | OSS - CANCEL COMPLETE"/>
    <s v="DGS-B2B TREG"/>
    <d v="2026-08-06T10:19:37"/>
    <d v="2026-08-06T12:38:32"/>
    <n v="69359714"/>
    <m/>
    <n v="141456115376"/>
    <s v="POLRES DEMAK GEDUNG SPKT"/>
    <s v="ODP-DMA-FDB/079"/>
    <s v="WO061051280"/>
    <m/>
    <m/>
    <m/>
    <n v="110.619294893795"/>
    <n v="-6.9095398257197997"/>
    <s v="DGS HSI | ERIKA KURNIAWATI | 403208 | TREG 3 |POLRES DEMAK GEDUNG SPKT | CHRISTIAN ARDIANTO| 085641724199  | PSB 1S 50MBPS BASIC 387K  "/>
    <s v="Amex"/>
    <m/>
    <m/>
    <m/>
    <m/>
    <m/>
    <m/>
    <m/>
    <m/>
    <s v="Management Janji"/>
    <n v="85641724199"/>
    <s v="FCC"/>
    <d v="2026-06-08T10:25:07"/>
    <m/>
    <s v="Kendala Teknik"/>
    <s v="CANCEL"/>
    <s v="DMA"/>
    <s v="NO ADDON"/>
    <m/>
    <s v="Cancel Completed"/>
    <s v="- 11_11450;Biaya PSB Reguler HSI EBIS ~ 11[150000]  - E23015;E23015 ~ ES23 - Perangkat ONT[0]  - E23015~null~44292;E23015||11||Abodemen 0[0]  - E23015~null~E23015_SWONT;SWONT ~ Biaya Sewa ONT ~ E23015[30000]  - E23047;E23047 ~ ES23 - Paket HSI Bisnis Basi"/>
    <s v="INDIBIZ"/>
    <m/>
    <m/>
    <d v="2026-08-06T12:00:00"/>
    <n v="85641724199"/>
    <m/>
    <m/>
    <m/>
    <e v="#NUM!"/>
    <e v="#NUM!"/>
    <x v="1"/>
  </r>
  <r>
    <n v="312"/>
    <n v="1002522928"/>
    <n v="3"/>
    <x v="4"/>
    <n v="4"/>
    <s v="PEKALONGAN"/>
    <s v="SLAWI"/>
    <s v="BLU"/>
    <s v="REG"/>
    <s v="AO"/>
    <x v="0"/>
    <s v="1P INET"/>
    <s v="102 | FOLLOW UP COMPLETED"/>
    <s v="RBS-Regional 3"/>
    <d v="2026-08-12T16:41:57"/>
    <d v="2026-08-13T14:14:12"/>
    <n v="69364532"/>
    <m/>
    <n v="142206131320"/>
    <s v="SPBU TUWEL 44.52423"/>
    <s v="ODP-BLU-FE/052 FE/D03/052.01"/>
    <s v="WO061614438"/>
    <m/>
    <m/>
    <m/>
    <n v="109.150515"/>
    <n v="-7.1563602999999896"/>
    <s v="MD|MYDB-20260811265026|DN00001/MN00347|SPBU TUWEL 44.52423|085802727675"/>
    <s v="MYDIGIBIZPARTNER"/>
    <m/>
    <m/>
    <m/>
    <m/>
    <m/>
    <m/>
    <m/>
    <m/>
    <s v="Management Janji"/>
    <s v="2026-08-13 13:00:00 | Tanggal Pemasangan : 13 Agustus 2026 Jam Pemasangan : 08:00 13:00 Info Tambahan : Hubungi pelanggan dulu sebelum ke lokasi terimakasih"/>
    <s v="FCC"/>
    <d v="2026-12-08T16:54:54"/>
    <d v="2026-08-13T13:00:00"/>
    <m/>
    <s v="REVOKE"/>
    <s v="BLU"/>
    <s v="NO ADDON"/>
    <m/>
    <s v="Follow Up Revoke Completed, New Order ID : SC1002524427"/>
    <s v="HSI Bisnis Promo HUT Telkom PSB 70% - 200 Mbps"/>
    <s v="INDIBIZ"/>
    <m/>
    <m/>
    <d v="2026-08-13T13:00:00"/>
    <s v="2026-08-13 13:00:00 | Tanggal Pemasangan : 13 Agustus 2026 Jam Pemasangan : 08:00 13:00 Info Tambahan : Hubungi pelanggan dulu sebelum ke lokasi terimakasih"/>
    <m/>
    <m/>
    <m/>
    <e v="#NUM!"/>
    <e v="#NUM!"/>
    <x v="1"/>
  </r>
  <r>
    <n v="313"/>
    <n v="1002523070"/>
    <n v="3"/>
    <x v="7"/>
    <n v="4"/>
    <s v="SOLO"/>
    <s v="INNER - SOLO JATENG TIMUR"/>
    <s v="KRT"/>
    <s v="REG"/>
    <s v="AO"/>
    <x v="0"/>
    <s v="1P INET"/>
    <s v="Completed (PS)"/>
    <s v="RBS-Regional 3"/>
    <d v="2026-08-12T17:59:57"/>
    <d v="2026-08-14T09:02:56"/>
    <n v="69364615"/>
    <m/>
    <n v="142505403347"/>
    <s v="PT VARNION TECHNOLOGY SEMESTA"/>
    <s v="ODP-KRT-FCT/015 FCT/D01/015-01"/>
    <s v="WO061621220"/>
    <m/>
    <m/>
    <m/>
    <n v="110.8200415"/>
    <n v="-7.5583678999999897"/>
    <s v="|MC50133|MYIA-046755141537/POI/Anita Octavia/081325889709/anita.octavia@varnion.com"/>
    <s v="MYIB_ASSISTANT"/>
    <m/>
    <m/>
    <m/>
    <m/>
    <m/>
    <m/>
    <m/>
    <m/>
    <s v="Management Janji"/>
    <s v="2026-08-13 15:00:00 | Tanggal pemasangan: 13/08/2026 Jam pemasangan : siang Info Tambahan : Hubungi pelanggan dulu sebelum ke lokasi terima kasih."/>
    <s v="FCC"/>
    <d v="2026-12-08T18:10:29"/>
    <d v="2026-08-13T15:00:00"/>
    <m/>
    <s v="PS"/>
    <s v="KRT"/>
    <s v="NO ADDON"/>
    <n v="20260814"/>
    <s v="Completed"/>
    <s v="HSI Bisnis Promo HUT Telkom PSB 70% - 300 Mbps"/>
    <s v="INDIBIZ"/>
    <m/>
    <m/>
    <d v="2026-08-13T15:00:00"/>
    <s v="2026-08-13 15:00:00 | Tanggal pemasangan: 13/08/2026 Jam pemasangan : siang Info Tambahan : Hubungi pelanggan dulu sebelum ke lokasi terima kasih."/>
    <n v="2026"/>
    <n v="8"/>
    <n v="14"/>
    <d v="2026-08-14T00:00:00"/>
    <n v="0.375"/>
    <x v="0"/>
  </r>
  <r>
    <n v="314"/>
    <n v="1002506124"/>
    <n v="3"/>
    <x v="3"/>
    <n v="4"/>
    <s v="YOGYAKARTA"/>
    <s v="GUNUNG KIDUL"/>
    <s v="WNS"/>
    <s v="REG"/>
    <s v="AO"/>
    <x v="0"/>
    <m/>
    <s v="CANCEL COMPLETED"/>
    <s v="RBS-Regional 3"/>
    <d v="2026-08-03T13:37:50"/>
    <d v="2026-08-13T15:16:19"/>
    <n v="69357543"/>
    <m/>
    <n v="143135115015"/>
    <s v="DP CAFE"/>
    <m/>
    <m/>
    <m/>
    <m/>
    <m/>
    <n v="110.556403455207"/>
    <n v="-8.1306640952167992"/>
    <s v="AMRBS/405613/FARISTA APRILLIA/R3/YOGYAKARTA/HSI BISNIS 1S 75 MBPS PROMO HUT TELKOM 1:1/IMAM HANAFI/082241020724 087839358174/work.hanafi@gmail.com"/>
    <s v="Amex"/>
    <m/>
    <m/>
    <m/>
    <m/>
    <m/>
    <m/>
    <m/>
    <m/>
    <m/>
    <m/>
    <m/>
    <d v="2026-03-08T13:40:15"/>
    <m/>
    <m/>
    <s v="REJECT_FCC"/>
    <s v="WNS"/>
    <s v="NO ADDON"/>
    <m/>
    <s v="DECLINE : Decline - Batal Order EVI PUSPITA EKASARI 40931150|MYDITA"/>
    <s v="- 11_11446;Biaya PSB HSI EBIS Tunai di Depan ~ 11[150000]  - SP_NOSS;SP_NOSS ~ Internet NOSS Multispeed Network[0]  - E23015;E23015 ~ ES23 - Perangkat ONT[0]  - E23015~null~44292;E23015||11||Abodemen 0[0]  - E23015~null~E23015_SWONT;SWONT ~ Biaya Sewa ONT"/>
    <s v="INDIBIZ"/>
    <m/>
    <s v="DECLINE : Decline - Batal Order EVI PUSPITA EKASARI 40931150|MYDITA"/>
    <m/>
    <m/>
    <m/>
    <m/>
    <m/>
    <e v="#NUM!"/>
    <e v="#NUM!"/>
    <x v="1"/>
  </r>
  <r>
    <n v="315"/>
    <n v="1002521460"/>
    <n v="3"/>
    <x v="1"/>
    <n v="5"/>
    <s v="SBY UTARA"/>
    <s v="GRESIK"/>
    <s v="BWN"/>
    <s v="REG"/>
    <s v="AO"/>
    <x v="0"/>
    <m/>
    <s v="Completed (PS)"/>
    <s v="RBS-Regional 3"/>
    <d v="2026-08-12T09:52:08"/>
    <d v="2026-08-12T15:41:32"/>
    <n v="69356566"/>
    <m/>
    <n v="152453209405"/>
    <s v="toko sembako"/>
    <s v="ODP-BWN-FAA/15"/>
    <s v="WO061560518"/>
    <m/>
    <m/>
    <m/>
    <n v="112.65376512"/>
    <n v="-5.851414686"/>
    <s v="MD|MYDB-20260731264050|DN00001/MN00018|toko sembako|081230861298"/>
    <s v="MYDIGIBIZPARTNER"/>
    <m/>
    <m/>
    <m/>
    <m/>
    <m/>
    <m/>
    <m/>
    <m/>
    <s v="Management Janji"/>
    <s v="2026-08-02 08:00:00 | Nama Pic : BP BADAI  No Hp Pic : 081230861298  Jam Pemasangan : 08:00 - 12.00  Tanggal Pemasangan : MINGGU 02 AGUSTUS 2026  Info Tambahan : Hubungi pelanggan sebelum datang ke lokasi, terima kasih."/>
    <s v="FCC"/>
    <d v="2026-12-08T09:55:11"/>
    <m/>
    <m/>
    <s v="PS"/>
    <s v="BWN"/>
    <s v="NO ADDON"/>
    <n v="20260812"/>
    <s v="Completed"/>
    <s v="- 11_11446;Biaya PSB HSI EBIS Tunai di Depan ~ 11[150000]  - SP_NOSS;SP_NOSS ~ Internet NOSS Multispeed Network[0]  - E23015;E23015 ~ ES23 - Perangkat ONT[0]  - E23015~null~44292;E23015||11||Abodemen 0[0]  - E23015~null~E23015_SWONTPREM;SWONTPREM ~ Biaya "/>
    <s v="INDIBIZ"/>
    <m/>
    <m/>
    <d v="2026-08-12T07:00:00"/>
    <s v="2026-08-02 08:00:00 | Nama Pic : BP BADAI  No Hp Pic : 081230861298  Jam Pemasangan : 08:00 - 12.00  Tanggal Pemasangan : MINGGU 02 AGUSTUS 2026  Info Tambahan : Hubungi pelanggan sebelum datang ke lokasi, terima kasih."/>
    <n v="2026"/>
    <n v="8"/>
    <n v="12"/>
    <d v="2026-08-12T00:00:00"/>
    <n v="-0.29166666666424135"/>
    <x v="0"/>
  </r>
  <r>
    <n v="316"/>
    <n v="1002519746"/>
    <n v="3"/>
    <x v="3"/>
    <n v="4"/>
    <s v="PURWOKERTO"/>
    <s v="CILACAP"/>
    <s v="SDJ"/>
    <s v="REG"/>
    <s v="AO"/>
    <x v="0"/>
    <s v="1P INET"/>
    <s v="Completed (PS)"/>
    <s v="RBS-Regional 3"/>
    <d v="2026-08-11T12:38:57"/>
    <d v="2026-08-13T07:55:00"/>
    <n v="69363267"/>
    <m/>
    <n v="143390101206"/>
    <s v="SPBU KUBANGKANGKUNG"/>
    <s v="ODP-SDJ-FH/055 FH/D05/055.01"/>
    <s v="WO061489873"/>
    <m/>
    <m/>
    <m/>
    <n v="108.9352232"/>
    <n v="-7.6175476"/>
    <s v="|MN02591|MYIA-049903737331/POI/SANTOSO DWI NUGROHO/081228372533/spbu.kawunganten@gmail.com"/>
    <s v="MYIB_ASSISTANT"/>
    <m/>
    <m/>
    <m/>
    <m/>
    <m/>
    <m/>
    <m/>
    <m/>
    <s v="Management Janji"/>
    <s v="2026-08-12 13:00:00 | Waktu pemasangan : 12 agustus 2026 Jam pemasangan : 08.00 - 12.00 Info Tambahan : Hubungi pelanggan dulu sebelum ke lokasi terimakasih "/>
    <s v="FCC"/>
    <d v="2026-11-08T12:40:20"/>
    <d v="2026-08-12T13:00:00"/>
    <m/>
    <s v="PS"/>
    <s v="SDJ"/>
    <s v="NO ADDON"/>
    <n v="20260813"/>
    <s v="Completed"/>
    <s v="HSI Bisnis Promo HUT Telkom PSB 70% - 50 Mbps"/>
    <s v="INDIBIZ"/>
    <m/>
    <m/>
    <d v="2026-08-12T13:00:00"/>
    <s v="2026-08-12 13:00:00 | Waktu pemasangan : 12 agustus 2026 Jam pemasangan : 08.00 - 12.00 Info Tambahan : Hubungi pelanggan dulu sebelum ke lokasi terimakasih "/>
    <n v="2026"/>
    <n v="8"/>
    <n v="13"/>
    <d v="2026-08-13T00:00:00"/>
    <n v="0.45833333333575865"/>
    <x v="0"/>
  </r>
  <r>
    <n v="317"/>
    <n v="1002515915"/>
    <n v="3"/>
    <x v="2"/>
    <n v="5"/>
    <s v="MADIUN"/>
    <s v="MADIUN"/>
    <s v="CRB"/>
    <s v="REG"/>
    <s v="AO"/>
    <x v="0"/>
    <s v="1P INET"/>
    <s v="102 | FOLLOW UP COMPLETED"/>
    <s v="RBS-Regional 3"/>
    <d v="2026-08-08T13:04:58"/>
    <d v="2026-08-12T11:51:42"/>
    <n v="69361421"/>
    <m/>
    <n v="152632208647"/>
    <s v="SPBU PILANGKENCENG"/>
    <s v="ODP-CRB-FF/01 FF/D01/01.01"/>
    <s v="WO061258269"/>
    <m/>
    <m/>
    <m/>
    <n v="111.663045"/>
    <n v="-7.5149819999999998"/>
    <s v="|MC20208|MYIA-037805015078/POI/RUDI RIANTO/081227456412/spbupilangkenceng5363127@gmail.com"/>
    <s v="MYIB_ASSISTANT"/>
    <m/>
    <m/>
    <m/>
    <m/>
    <m/>
    <m/>
    <m/>
    <m/>
    <s v="Management Janji"/>
    <s v="2026-08-09 13:00:00 | Nama PIC: bp rudi  Notel: 081227456412 Alt: -  Tanggal: 9/8/2026 Jam Pasang: Siang Note: Hubungi pelanggan sebelum ke lokasi, terima kasih. "/>
    <s v="FCC"/>
    <d v="2026-08-08T13:10:17"/>
    <d v="2026-08-09T13:00:00"/>
    <s v="Kendala Lainnya"/>
    <s v="REVOKE"/>
    <s v="CRB"/>
    <s v="NO ADDON"/>
    <m/>
    <s v="Follow Up Revoke Completed, New Order ID : SC1002521894"/>
    <s v="HSI Bisnis Promo HUT Telkom PSB 70% - 50 Mbps"/>
    <s v="INDIBIZ"/>
    <m/>
    <m/>
    <d v="2026-08-09T13:00:00"/>
    <s v="2026-08-09 13:00:00 | Nama PIC: bp rudi  Notel: 081227456412 Alt: -  Tanggal: 9/8/2026 Jam Pasang: Siang Note: Hubungi pelanggan sebelum ke lokasi, terima kasih. "/>
    <m/>
    <m/>
    <m/>
    <e v="#NUM!"/>
    <e v="#NUM!"/>
    <x v="1"/>
  </r>
  <r>
    <n v="318"/>
    <n v="1002525992"/>
    <n v="3"/>
    <x v="2"/>
    <n v="5"/>
    <s v="MADIUN"/>
    <s v="PONOROGO"/>
    <s v="PNZ"/>
    <s v="REG"/>
    <s v="AO"/>
    <x v="0"/>
    <s v="1P INET"/>
    <s v="Completed (PS)"/>
    <s v="RBS-Regional 3"/>
    <d v="2026-08-14T10:52:56"/>
    <d v="2026-08-14T16:15:38"/>
    <n v="69365839"/>
    <m/>
    <n v="152607221714"/>
    <s v="MOZA KITCHEN"/>
    <s v="ODP-PNZ-FH/19 FH/D03/19.01"/>
    <s v="WO061729851"/>
    <m/>
    <m/>
    <m/>
    <n v="111.23085500000001"/>
    <n v="-8.0676609999999993"/>
    <s v="|MN00418|MYIA-005329855094/POI/SEFIE OKTA SAFANA/08213651481/embohketuju@gmail.com"/>
    <s v="MYIB_ASSISTANT"/>
    <m/>
    <m/>
    <m/>
    <m/>
    <m/>
    <m/>
    <m/>
    <m/>
    <s v="Management Janji"/>
    <s v="2026-08-15 13:00:00 | M Janji : (15/08/2026) jam Pasang : 09:00 Note : hubungi pelanggan jika ingin kelokasi"/>
    <s v="FCC"/>
    <s v="14-08-2026 10:54:53"/>
    <d v="2026-08-15T13:00:00"/>
    <m/>
    <s v="PS"/>
    <s v="PNZ"/>
    <s v="NO ADDON"/>
    <n v="20260814"/>
    <s v="Completed"/>
    <s v="HSI Bisnis Promo HUT Telkom PSB 70% - 200 Mbps"/>
    <s v="INDIBIZ"/>
    <m/>
    <m/>
    <d v="2026-08-15T13:00:00"/>
    <s v="2026-08-15 13:00:00 | M Janji : (15/08/2026) jam Pasang : 09:00 Note : hubungi pelanggan jika ingin kelokasi"/>
    <n v="2026"/>
    <n v="8"/>
    <n v="14"/>
    <d v="2026-08-14T00:00:00"/>
    <n v="-1.5416666666642413"/>
    <x v="0"/>
  </r>
  <r>
    <n v="319"/>
    <n v="1002516393"/>
    <n v="3"/>
    <x v="1"/>
    <n v="5"/>
    <s v="SBY SELATAN"/>
    <s v="MANYAR"/>
    <s v="JGR"/>
    <s v="REG"/>
    <s v="AO"/>
    <x v="0"/>
    <m/>
    <s v="Completed (PS)"/>
    <s v="RBS-Regional 3"/>
    <d v="2026-08-09T11:08:32"/>
    <d v="2026-08-10T18:31:45"/>
    <n v="69361788"/>
    <m/>
    <n v="152310255290"/>
    <s v="CV. Anugrah jaya sukses"/>
    <s v="ODP-RKT-FGH/63"/>
    <s v="WO061329814"/>
    <m/>
    <m/>
    <m/>
    <n v="112.7692893"/>
    <n v="-7.3160546000000002"/>
    <s v="|MN02446|/CV. Anugrah jaya sukses/08113112900/anggra2608@gmai.com/HSI Bisnis Promo HUT Telkom (1:1) 200 Mbps (Rp 790.000) PSB Rp 150.000/Anggra kurniawan/-7,316,046,112.77"/>
    <s v="Sales Force DBS"/>
    <m/>
    <m/>
    <m/>
    <m/>
    <m/>
    <m/>
    <m/>
    <m/>
    <s v="Management Janji"/>
    <s v="2026-08-10 13:00:00|Nama PIC:  bp anggra  No HP: 08113112900 Alt: Tanggal: 10/8/2026 Jam Pasang: Siang Note: Hubungi sebelum ke lokasi, terimakasih.|40010577|MYDITA"/>
    <s v="FCC"/>
    <d v="2026-09-08T11:10:11"/>
    <d v="2026-08-10T13:00:00"/>
    <m/>
    <s v="PS"/>
    <s v="JGR"/>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13:00:00"/>
    <s v="2026-08-10 13:00:00|Nama PIC:  bp anggra  No HP: 08113112900 Alt: Tanggal: 10/8/2026 Jam Pasang: Siang Note: Hubungi sebelum ke lokasi, terimakasih.|40010577|MYDITA"/>
    <n v="2026"/>
    <n v="8"/>
    <n v="10"/>
    <d v="2026-08-10T00:00:00"/>
    <n v="-0.54166666666424135"/>
    <x v="0"/>
  </r>
  <r>
    <n v="320"/>
    <n v="1002521288"/>
    <n v="3"/>
    <x v="2"/>
    <n v="5"/>
    <s v="MADIUN"/>
    <s v="MADIUN"/>
    <s v="CRB"/>
    <s v="REG"/>
    <s v="AO"/>
    <x v="0"/>
    <m/>
    <s v="Completed (PS)"/>
    <s v="RBS-Regional 3"/>
    <d v="2026-08-12T08:55:27"/>
    <d v="2026-08-12T11:49:26"/>
    <n v="69361606"/>
    <m/>
    <n v="152632208652"/>
    <s v="SPBU 54.631.01"/>
    <s v="ODP-CRB-FD/63"/>
    <s v="WO061555570"/>
    <m/>
    <m/>
    <m/>
    <n v="111.65669800000001"/>
    <n v="-7.5392479999999997"/>
    <s v="|MN00286|MYIA-090139880285/POI/PARJONO/087858060685/spbu5.5463110@gmail.com"/>
    <s v="MYDIGIBIZPARTNER"/>
    <m/>
    <m/>
    <m/>
    <m/>
    <m/>
    <m/>
    <m/>
    <m/>
    <s v="Management Janji"/>
    <s v="2026-08-09 13:00:00 | Tgl Pemasangan : 09 Agustus 2026  Interval : PAGI SIANG  Note : Hubungi pelanggan terlebih dahulu"/>
    <s v="FCC"/>
    <d v="2026-12-08T09:10:20"/>
    <m/>
    <m/>
    <s v="PS"/>
    <s v="CRB"/>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07:00:00"/>
    <s v="2026-08-09 13:00:00 | Tgl Pemasangan : 09 Agustus 2026  Interval : PAGI SIANG  Note : Hubungi pelanggan terlebih dahulu"/>
    <n v="2026"/>
    <n v="8"/>
    <n v="12"/>
    <d v="2026-08-12T00:00:00"/>
    <n v="-0.29166666666424135"/>
    <x v="0"/>
  </r>
  <r>
    <n v="321"/>
    <n v="1002515183"/>
    <n v="3"/>
    <x v="7"/>
    <n v="4"/>
    <s v="KUDUS"/>
    <s v="PURWODADI"/>
    <s v="WRO"/>
    <s v="REG"/>
    <s v="AO"/>
    <x v="0"/>
    <s v="1P INET"/>
    <s v="102 | FOLLOW UP COMPLETED"/>
    <s v="RBS-Regional 3"/>
    <d v="2026-08-07T16:01:56"/>
    <d v="2026-08-10T10:26:09"/>
    <n v="69361025"/>
    <m/>
    <n v="142509107223"/>
    <s v="SPBU 4458112"/>
    <s v="ODP-WRO-FG/112 FG/D05/112.01"/>
    <s v="WO061186574"/>
    <m/>
    <m/>
    <m/>
    <n v="111.135701"/>
    <n v="-7.0903549999999997"/>
    <s v="|MN01996|MYIA-091289207121/POI/Siti Munfaizah/085325118582/spbutruwolu@gmail.com"/>
    <s v="MYIB_ASSISTANT"/>
    <m/>
    <m/>
    <m/>
    <m/>
    <m/>
    <m/>
    <m/>
    <m/>
    <s v="Management Janji"/>
    <s v="2026-08-08 13:00:00 | telp :085325118582  alt : pagi / siang 08/08/2026 hub sebelum ke lokasi  "/>
    <s v="FCC"/>
    <d v="2026-07-08T16:25:36"/>
    <d v="2026-08-08T13:00:00"/>
    <s v="Kendala Lainnya"/>
    <s v="REVOKE"/>
    <s v="WRO"/>
    <s v="NO ADDON"/>
    <m/>
    <s v="Follow Up Revoke Completed, New Order ID : SC1002517230"/>
    <s v="HSI Bisnis Promo HUT Telkom PSB 70% - 100 Mbps"/>
    <s v="INDIBIZ"/>
    <m/>
    <m/>
    <d v="2026-08-08T13:00:00"/>
    <s v="2026-08-08 13:00:00 | telp :085325118582  alt : pagi / siang 08/08/2026 hub sebelum ke lokasi  "/>
    <m/>
    <m/>
    <m/>
    <e v="#NUM!"/>
    <e v="#NUM!"/>
    <x v="1"/>
  </r>
  <r>
    <n v="322"/>
    <n v="1002508268"/>
    <n v="3"/>
    <x v="3"/>
    <n v="4"/>
    <s v="MAGELANG"/>
    <s v="MUNTILAN"/>
    <s v="SWT"/>
    <s v="REG"/>
    <s v="AO"/>
    <x v="0"/>
    <m/>
    <s v="FCC - HD1A - PROGRESS"/>
    <s v="RBS-Regional 3"/>
    <d v="2026-08-04T13:36:25"/>
    <d v="2026-08-04T13:38:14"/>
    <n v="69358298"/>
    <m/>
    <n v="142164113600"/>
    <s v="Priyanto farm"/>
    <m/>
    <m/>
    <m/>
    <m/>
    <m/>
    <n v="110.365425"/>
    <n v="-7.5303500000000003"/>
    <s v="|MN00935|/Priyanto farm/085801282125/priyantohadiprayitno@gmail.com/ 1S HSI BISNIS BASIC PROMO HUT 50 Mbps / AGUS SADEWO"/>
    <s v="Sales Profesional"/>
    <m/>
    <m/>
    <m/>
    <m/>
    <m/>
    <m/>
    <m/>
    <m/>
    <m/>
    <m/>
    <m/>
    <d v="2026-04-08T13:39:51"/>
    <m/>
    <m/>
    <s v="FCC"/>
    <s v="SWT"/>
    <s v="NO ADDON"/>
    <m/>
    <s v="MYDITA RBS - HD1A - PROGRESS"/>
    <s v="- 11_11446;Biaya PSB HSI EBIS Tunai di Depan ~ 11[150000]  - SP_NOSS;SP_NOSS ~ Internet NOSS Multispeed Network[0]  - E23015;E23015 ~ ES23 - Perangkat ONT[0]  - E23015~null~44292;E23015||11||Abodemen 0[0]  - E23015~null~E23015_SWONT;SWONT ~ Biaya Sewa ONT"/>
    <s v="INDIBIZ"/>
    <m/>
    <m/>
    <m/>
    <m/>
    <m/>
    <m/>
    <m/>
    <e v="#NUM!"/>
    <e v="#NUM!"/>
    <x v="1"/>
  </r>
  <r>
    <n v="323"/>
    <n v="1002529533"/>
    <n v="3"/>
    <x v="4"/>
    <n v="4"/>
    <s v="PEKALONGAN"/>
    <s v="PEMALANG"/>
    <s v="CMA"/>
    <s v="REG"/>
    <s v="AO"/>
    <x v="0"/>
    <s v="1P INET"/>
    <s v="7 | OSS - PROVISIONING ISSUED"/>
    <s v="RBS-Regional 3"/>
    <d v="2026-08-16T11:49:56"/>
    <d v="2026-08-17T08:06:24"/>
    <n v="69367423"/>
    <m/>
    <n v="142211111566"/>
    <s v="TEMAN SEMEJA CAFE"/>
    <s v="ODP-CMA-FB/060 FB/D05/060.01"/>
    <s v="WO061867608"/>
    <m/>
    <m/>
    <m/>
    <n v="109.563135"/>
    <n v="-6.9265090000000002"/>
    <s v="|MN01913|MYIA-020610363525/POI/AKHMAD SALEH/081910004414/akhhsaaa@gmail.com"/>
    <s v="MYIB_ASSISTANT"/>
    <m/>
    <m/>
    <m/>
    <m/>
    <m/>
    <m/>
    <m/>
    <m/>
    <s v="Management Janji"/>
    <s v="2026-08-17 08:00:00 | Jam pemasangan : 12.00 Info Tambahan : Hubungi pelanggan dulu sebelum ke lokasi terimakasih  "/>
    <s v="FCC"/>
    <s v="16-08-2026 11:55:09"/>
    <d v="2026-08-17T08:00:00"/>
    <m/>
    <s v="PI"/>
    <s v="CMA"/>
    <s v="NO ADDON"/>
    <m/>
    <s v="Provisioning Issued"/>
    <s v="HSI Bisnis Promo HUT Telkom PSB 70% - 200 Mbps"/>
    <s v="INDIBIZ"/>
    <m/>
    <m/>
    <d v="2026-08-17T08:00:00"/>
    <s v="2026-08-17 08:00:00 | Jam pemasangan : 12.00 Info Tambahan : Hubungi pelanggan dulu sebelum ke lokasi terimakasih  "/>
    <m/>
    <m/>
    <m/>
    <e v="#NUM!"/>
    <e v="#NUM!"/>
    <x v="1"/>
  </r>
  <r>
    <n v="324"/>
    <n v="1002513967"/>
    <n v="3"/>
    <x v="3"/>
    <n v="4"/>
    <s v="MAGELANG"/>
    <s v="TEMANGGUNG"/>
    <s v="PRN"/>
    <s v="DPS"/>
    <s v="AO"/>
    <x v="0"/>
    <m/>
    <s v="Completed (PS)"/>
    <s v="DPS-DPS Dummy"/>
    <d v="2026-08-07T09:57:00"/>
    <d v="2026-08-07T16:42:21"/>
    <n v="69360508"/>
    <m/>
    <n v="141149112900"/>
    <s v="STIKES BETHESDA YAKKUM TEMANGGUNG"/>
    <s v="ODP-PRN-FAB/086"/>
    <s v="WO061140188"/>
    <m/>
    <m/>
    <m/>
    <n v="110.104738"/>
    <n v="-7.2870160000000004"/>
    <s v="AMRBS ; 402717 ; AMEX ; WIRA ; TREG3 ; MAGELANG ; 1S HSI BISNIS 150 Mbps ; Yoel Andromeda 089669943300; psdku.temanggung@stikesbethesda.ac.id"/>
    <s v="Amex"/>
    <m/>
    <m/>
    <m/>
    <m/>
    <m/>
    <m/>
    <m/>
    <m/>
    <s v="Management Janji"/>
    <s v="APS"/>
    <s v="FCC"/>
    <d v="2026-07-08T10:10:08"/>
    <m/>
    <m/>
    <s v="PS"/>
    <s v="PRN"/>
    <s v="NO ADDON"/>
    <n v="20260807"/>
    <s v="Completed"/>
    <s v="- 11_11450;Biaya PSB Reguler HSI EBIS ~ 11[150000]  - SP_NOSS;SP_NOSS ~ Internet NOSS Multispeed Network[0]  - E23046;E23046 ~ ES23 - Paket HSI Bisnis[0]  - E23046~null~E23046_UNL;UNL ~ Internet-Link Unlimited Internet Usage ~ E23046[0]  - E23046~null~448"/>
    <s v="INDIBIZ"/>
    <m/>
    <m/>
    <d v="2026-08-07T12:00:00"/>
    <s v="APS"/>
    <n v="2026"/>
    <n v="8"/>
    <n v="7"/>
    <d v="2026-08-07T00:00:00"/>
    <n v="-0.5"/>
    <x v="0"/>
  </r>
  <r>
    <n v="325"/>
    <n v="1002510249"/>
    <n v="3"/>
    <x v="2"/>
    <n v="5"/>
    <s v="KEDIRI"/>
    <s v="TULUNGAGUNG"/>
    <s v="TUL"/>
    <s v="REG"/>
    <s v="AO"/>
    <x v="0"/>
    <m/>
    <s v="Completed (PS)"/>
    <s v="RBS-Regional 3"/>
    <d v="2026-08-05T11:35:22"/>
    <d v="2026-08-06T08:17:34"/>
    <n v="69357251"/>
    <s v="-"/>
    <n v="-152606246379"/>
    <s v="PT. PUTRA SURYA MANDIRI SEJAHTERA"/>
    <s v="ODP-TUL-FAH/12"/>
    <s v="WO060969828"/>
    <m/>
    <m/>
    <m/>
    <n v="111.93582600000001"/>
    <n v="-8.0178799000000005"/>
    <s v="MD|MYDB-20260803264213|DC20015/MC20183|PT. PUTRA SURYA MANDIRI SEJAHTERA|081227646666"/>
    <s v="MYDIGIBIZPARTNER"/>
    <m/>
    <m/>
    <m/>
    <m/>
    <m/>
    <m/>
    <m/>
    <m/>
    <s v="Management Janji"/>
    <s v="2026-08-04 08:00:00 | Tanggal Pemasangan : 04 Agustus 2026  Jam Pemasangan : 08:00 13:00  Info Tambahan : Hubungi pelanggan dulu sebelum ke lokasi terimakasih"/>
    <s v="FCC"/>
    <d v="2026-05-08T11:39:53"/>
    <m/>
    <m/>
    <s v="PS"/>
    <s v="TUL"/>
    <s v="NO ADDON"/>
    <n v="20260806"/>
    <s v="Completed"/>
    <s v="- 11_11446;Biaya PSB HSI EBIS Tunai di Depan ~ 11[150000]  - E23046;E23046 ~ ES23 - Paket HSI Bisnis[0]  - E23046~null~E23046_UNL;UNL ~ Internet-Link Unlimited Internet Usage ~ E23046[0]  - E23046~null~44877;E23046||11||Abodemen 0[0]  - E23046~null~E23046"/>
    <s v="INDIBIZ"/>
    <m/>
    <m/>
    <d v="2026-08-05T07:00:00"/>
    <s v="2026-08-04 08:00:00 | Tanggal Pemasangan : 04 Agustus 2026  Jam Pemasangan : 08:00 13:00  Info Tambahan : Hubungi pelanggan dulu sebelum ke lokasi terimakasih"/>
    <n v="2026"/>
    <n v="8"/>
    <n v="6"/>
    <d v="2026-08-06T00:00:00"/>
    <n v="0.70833333333575865"/>
    <x v="0"/>
  </r>
  <r>
    <n v="326"/>
    <n v="1002510924"/>
    <n v="3"/>
    <x v="0"/>
    <n v="5"/>
    <s v="MATARAM"/>
    <s v="INNER - NUSA TENGGARA"/>
    <s v="SWE"/>
    <s v="REG"/>
    <s v="AO"/>
    <x v="0"/>
    <s v="1P INET"/>
    <s v="Completed (PS)"/>
    <s v="RBS-Regional 3"/>
    <d v="2026-08-05T14:58:56"/>
    <d v="2026-08-06T12:21:08"/>
    <n v="69359324"/>
    <m/>
    <n v="172605804101"/>
    <s v="K88 STATIONERY &amp; Agen BRILink"/>
    <s v="ODP-SWE-FAX/22"/>
    <s v="WO060998147"/>
    <m/>
    <m/>
    <m/>
    <n v="116.15454398095601"/>
    <n v="-8.6053575383132603"/>
    <s v="MD|MYDB-20260805264450|SC00001/MC00069|K88 STATIONERY &amp; Agen BRILink|087865511844"/>
    <s v="MYDIGIBIZPARTNER"/>
    <m/>
    <m/>
    <m/>
    <m/>
    <m/>
    <m/>
    <m/>
    <m/>
    <s v="Management Janji"/>
    <s v="2026-08-06 13:00:00 | M Janji : (06/08/2026) jam Pasang : 09:00 Note : hubungi pelanggan jika ingin kelokasi"/>
    <s v="FCC"/>
    <d v="2026-05-08T15:10:31"/>
    <d v="2026-08-06T13:00:00"/>
    <m/>
    <s v="PS"/>
    <s v="SWE"/>
    <s v="NO ADDON"/>
    <n v="20260806"/>
    <s v="Completed"/>
    <s v="HSI Bisnis Promo HUT Telkom PSB 70% - 150 Mbps"/>
    <s v="INDIBIZ"/>
    <m/>
    <m/>
    <d v="2026-08-06T13:00:00"/>
    <s v="2026-08-06 13:00:00 | M Janji : (06/08/2026) jam Pasang : 09:00 Note : hubungi pelanggan jika ingin kelokasi"/>
    <n v="2026"/>
    <n v="8"/>
    <n v="6"/>
    <d v="2026-08-06T00:00:00"/>
    <n v="-0.54166666666424135"/>
    <x v="0"/>
  </r>
  <r>
    <n v="327"/>
    <n v="1002520516"/>
    <n v="3"/>
    <x v="3"/>
    <n v="4"/>
    <s v="YOGYAKARTA"/>
    <s v="SLEMAN"/>
    <s v="GOD"/>
    <s v="REG"/>
    <s v="AO"/>
    <x v="0"/>
    <s v="1P INET"/>
    <s v="MIA - INVALID SURVEY"/>
    <s v="RBS-Regional 3"/>
    <d v="2026-08-11T15:34:57"/>
    <d v="2026-08-13T11:44:51"/>
    <n v="69363567"/>
    <m/>
    <n v="146136130145"/>
    <s v="Hafez Cs Yogyakarta"/>
    <s v="ODP-GOD-FBH/047 FBH/D03/047.01"/>
    <s v="WO061516457"/>
    <m/>
    <m/>
    <m/>
    <n v="110.2850668"/>
    <n v="-7.8216947000000001"/>
    <s v="|MN00528|MYIA-038129873299/POI/Solehudin/082285650924/hafezindonesia12345@gmail.com"/>
    <s v="MYIB_ASSISTANT"/>
    <m/>
    <m/>
    <m/>
    <m/>
    <m/>
    <m/>
    <m/>
    <m/>
    <s v="Management Janji"/>
    <s v="2026-08-18 13:00:00 | Tanggal pemasangan: 12/08/2026 Jam pemasangan : siang Info Tambahan : Hubungi pelanggan dulu sebelum ke lokasi terima kasih."/>
    <s v="FCC"/>
    <d v="2026-11-08T15:39:49"/>
    <d v="2026-08-18T13:00:00"/>
    <m/>
    <s v="SURVEY_NEW_MANJA"/>
    <s v="GOD"/>
    <s v="NO ADDON"/>
    <m/>
    <s v="MIE - INVALID SURVEY - Bangunan/Perangkat Pelanggan Belum Siap"/>
    <s v="HSI Bisnis Promo HUT Telkom PSB 70% - 50 Mbps"/>
    <s v="INDIBIZ"/>
    <m/>
    <m/>
    <d v="2026-08-18T13:00:00"/>
    <s v="2026-08-18 13:00:00 | Tanggal pemasangan: 12/08/2026 Jam pemasangan : siang Info Tambahan : Hubungi pelanggan dulu sebelum ke lokasi terima kasih."/>
    <m/>
    <m/>
    <m/>
    <e v="#NUM!"/>
    <e v="#NUM!"/>
    <x v="1"/>
  </r>
  <r>
    <n v="328"/>
    <n v="1002515274"/>
    <n v="3"/>
    <x v="7"/>
    <n v="4"/>
    <s v="KUDUS"/>
    <s v="PATI"/>
    <s v="TAY"/>
    <s v="DPS"/>
    <s v="AO"/>
    <x v="0"/>
    <m/>
    <s v="Completed (PS)"/>
    <s v="DPS-Logistic &amp; Manufacturing"/>
    <d v="2026-08-07T16:27:26"/>
    <d v="2026-08-11T13:37:02"/>
    <n v="69361042"/>
    <m/>
    <n v="142599105999"/>
    <s v="PT Nusantara Ekspres Kilat  FM Hub + Hub Cluwak"/>
    <s v="ODP-TAY-FC/043"/>
    <s v="WO061189755"/>
    <m/>
    <m/>
    <m/>
    <n v="110.975972"/>
    <n v="-6.5346669999999998"/>
    <s v="P26-204347 PIC Dhimas Permadi Okta, dhimas.dewa@spxexpress.com, 085647823280  "/>
    <s v="TAM"/>
    <m/>
    <m/>
    <m/>
    <m/>
    <m/>
    <m/>
    <m/>
    <m/>
    <s v="Management Janji"/>
    <s v="Dhimas Permadi Okta, dhimas.dewa@spxexpress.com, 085647823280  "/>
    <s v="FCC"/>
    <d v="2026-07-08T16:40:12"/>
    <m/>
    <m/>
    <s v="PS"/>
    <s v="TAY"/>
    <s v="NO ADDON"/>
    <n v="20260811"/>
    <s v="Completed"/>
    <s v="- 11_11450;Biaya PSB Reguler HSI EBIS ~ 11[150000]  - SP_NOSS;SP_NOSS ~ Internet NOSS Multispeed Network[0]  - SP_NOSS;SP_NOSS ~ Internet NOSS Multispeed Network[0]  - E23015;E23015 ~ ES23 - Perangkat ONT[0]  - E23015~null~44292;E23015||11||Abodemen 0[0] "/>
    <s v="INDIBIZ"/>
    <m/>
    <m/>
    <d v="2026-08-10T13:30:00"/>
    <s v="Dhimas Permadi Okta, dhimas.dewa@spxexpress.com, 085647823280  "/>
    <n v="2026"/>
    <n v="8"/>
    <n v="11"/>
    <d v="2026-08-11T00:00:00"/>
    <n v="0.4375"/>
    <x v="0"/>
  </r>
  <r>
    <n v="329"/>
    <n v="1002511413"/>
    <n v="3"/>
    <x v="0"/>
    <n v="5"/>
    <s v="MATARAM"/>
    <s v="BIMA"/>
    <s v="DMP"/>
    <s v="REG"/>
    <s v="AO"/>
    <x v="0"/>
    <s v="1P INET"/>
    <s v="Completed (PS)"/>
    <s v="RBS-Regional 3"/>
    <d v="2026-08-06T07:52:57"/>
    <d v="2026-08-07T17:12:06"/>
    <n v="69359523"/>
    <m/>
    <n v="172611785893"/>
    <s v="toko daud"/>
    <s v="ODP-DMP-FAH/34 FAH/D02/34.01"/>
    <s v="WO061034920"/>
    <m/>
    <m/>
    <m/>
    <n v="118.38266609999999"/>
    <n v="-8.7961479999999899"/>
    <s v="|MN02363|MYIA-059859121267/POI/daud tandi/082147591537/tiaradompu61@gmail.com"/>
    <s v="MYIB_ASSISTANT"/>
    <m/>
    <m/>
    <m/>
    <m/>
    <m/>
    <m/>
    <m/>
    <m/>
    <s v="Management Janji"/>
    <s v="2026-08-07 08:00:00 | telp :082147591537 alt : manja : pagi : siang 07/08/2026 hub sebelum ke lokasi "/>
    <s v="FCC"/>
    <d v="2026-06-08T07:55:38"/>
    <d v="2026-08-07T08:00:00"/>
    <m/>
    <s v="PS"/>
    <s v="DMP"/>
    <s v="NO ADDON"/>
    <n v="20260807"/>
    <s v="Completed"/>
    <s v="HSI Bisnis Promo HUT Telkom PSB 70% - 50 Mbps"/>
    <s v="INDIBIZ"/>
    <m/>
    <m/>
    <d v="2026-08-07T08:00:00"/>
    <s v="2026-08-07 08:00:00 | telp :082147591537 alt : manja : pagi : siang 07/08/2026 hub sebelum ke lokasi "/>
    <n v="2026"/>
    <n v="8"/>
    <n v="7"/>
    <d v="2026-08-07T00:00:00"/>
    <n v="-0.33333333333575865"/>
    <x v="0"/>
  </r>
  <r>
    <n v="330"/>
    <n v="1002522035"/>
    <n v="3"/>
    <x v="4"/>
    <n v="4"/>
    <s v="SEMARANG"/>
    <s v="KENDAL"/>
    <s v="WLR"/>
    <s v="REG"/>
    <s v="AO"/>
    <x v="0"/>
    <s v="1P INET"/>
    <s v="OSS - FALLOUT"/>
    <s v="RBS-Regional 3"/>
    <d v="2026-08-12T12:46:56"/>
    <d v="2026-08-13T13:54:32"/>
    <n v="69364175"/>
    <m/>
    <n v="143407106655"/>
    <s v="TOKO UPIK"/>
    <s v="ODP-WLR-FN/045 FN/D04/045.01"/>
    <s v="WO061580477"/>
    <m/>
    <m/>
    <m/>
    <n v="110.02371100000001"/>
    <n v="-6.9544129999999997"/>
    <s v="|MN02184|MYIA-014789918718/POI/YULIANA. S/082147991118/yuliananfirdaus82@gmail.com"/>
    <s v="MYIB_ASSISTANT"/>
    <m/>
    <m/>
    <m/>
    <m/>
    <m/>
    <m/>
    <m/>
    <m/>
    <s v="Management Janji"/>
    <s v="2026-08-13 13:00:00 | M Janji : (14/08/2026) jam Pasang : 09:00 Note : hubungi pelanggan jika ingin kelokasi"/>
    <s v="FCC"/>
    <d v="2026-12-08T12:55:00"/>
    <d v="2026-08-13T13:00:00"/>
    <s v="Kendala Teknik"/>
    <s v="FO_WFM"/>
    <s v="WLR"/>
    <s v="NO ADDON"/>
    <m/>
    <s v="Provisioning Failed|WFM|INF009036389|TOR_-6.951467,110.0256645_-6.956117, 110.022502 | TOR_ODP-WLR-FF/051 REDAMAN TINGGI, ALT"/>
    <s v="HSI Bisnis Basic Promo HUT Telkom PSB 70% - 50 Mbps"/>
    <s v="INDIBIZ"/>
    <m/>
    <m/>
    <d v="2026-08-13T13:00:00"/>
    <s v="2026-08-13 13:00:00 | M Janji : (14/08/2026) jam Pasang : 09:00 Note : hubungi pelanggan jika ingin kelokasi"/>
    <m/>
    <m/>
    <m/>
    <e v="#NUM!"/>
    <e v="#NUM!"/>
    <x v="1"/>
  </r>
  <r>
    <n v="331"/>
    <n v="1002510440"/>
    <n v="3"/>
    <x v="1"/>
    <n v="5"/>
    <s v="MADURA"/>
    <s v="BANGKALAN"/>
    <s v="OMB"/>
    <s v="REG"/>
    <s v="AO"/>
    <x v="0"/>
    <s v="1P INET"/>
    <s v="Completed (PS)"/>
    <s v="RBS-Regional 3"/>
    <d v="2026-08-05T12:58:57"/>
    <d v="2026-08-06T09:17:30"/>
    <n v="69359136"/>
    <m/>
    <n v="152438901447"/>
    <s v="MADRASAH AL-RAHMAN"/>
    <s v="ODP-OMB-FE/10 FE/D01/10.01"/>
    <s v="WO060979128"/>
    <m/>
    <m/>
    <m/>
    <n v="113.36249615996999"/>
    <n v="-7.12767593593487"/>
    <s v="MD|MYDB-20260805264392|DN00001/MN02006|MADRASAH AL-RAHMAN|087899231342"/>
    <s v="MYDIGIBIZPARTNER"/>
    <m/>
    <m/>
    <m/>
    <m/>
    <m/>
    <m/>
    <m/>
    <m/>
    <s v="Management Janji"/>
    <s v="2026-08-06 15:00:00 | Jam pemasangan : 12.00 Info Tambahan : Hubungi pelanggan dulu sebelum ke lokasi terimakasih  "/>
    <s v="FCC"/>
    <d v="2026-05-08T13:10:17"/>
    <d v="2026-08-06T15:00:00"/>
    <m/>
    <s v="PS"/>
    <s v="OMB"/>
    <s v="NETMONK"/>
    <n v="20260806"/>
    <s v="Completed"/>
    <s v="HSI Bisnis Bundling Netmonk Promo 2026 PSB 70% - 300 Mbps"/>
    <s v="INDIBIZ"/>
    <m/>
    <m/>
    <d v="2026-08-06T15:00:00"/>
    <s v="2026-08-06 15:00:00 | Jam pemasangan : 12.00 Info Tambahan : Hubungi pelanggan dulu sebelum ke lokasi terimakasih  "/>
    <n v="2026"/>
    <n v="8"/>
    <n v="6"/>
    <d v="2026-08-06T00:00:00"/>
    <n v="-0.625"/>
    <x v="0"/>
  </r>
  <r>
    <n v="332"/>
    <n v="1002525274"/>
    <n v="3"/>
    <x v="5"/>
    <n v="5"/>
    <s v="SINGARJA"/>
    <s v="GIANYAR"/>
    <s v="TPS"/>
    <s v="DGS"/>
    <s v="AO"/>
    <x v="0"/>
    <m/>
    <s v="Completed (PS)"/>
    <s v="DGS-Government Defense Service"/>
    <d v="2026-08-13T19:34:44"/>
    <d v="2026-08-14T16:07:07"/>
    <n v="69365544"/>
    <m/>
    <n v="172409210373"/>
    <s v="Tampaksiring Bali"/>
    <s v="ODP-TPS-FA/55"/>
    <s v="WO061705003"/>
    <m/>
    <m/>
    <m/>
    <n v="115.30875899999999"/>
    <n v="-8.4206570999999997"/>
    <s v="Tampaksiring Bali   Jl. Dr. Ir. Soekarno, Manukaya, Kec. Tampaksiring, Kabupaten Gianyar, Bali 80552  Hiqbal Haris 0821-8722-8445  Bayu Prasetyo Anwar 0811-8881-9797"/>
    <s v="Account Manager"/>
    <m/>
    <m/>
    <m/>
    <m/>
    <m/>
    <m/>
    <m/>
    <m/>
    <s v="Management Janji"/>
    <s v="Tampaksiring Bali   Jl. Dr. Ir. Soekarno, Manukaya, Kec. Tampaksiring, Kabupaten Gianyar, Bali 80552  Hiqbal Haris 0821-8722-8445  Bayu Prasetyo Anwar 0811-8881-9797"/>
    <s v="FCC"/>
    <s v="13-08-2026 19:39:52"/>
    <m/>
    <m/>
    <s v="PS"/>
    <s v="TPS"/>
    <s v="NO ADDON"/>
    <n v="20260814"/>
    <s v="Completed"/>
    <s v="- 11_11446;Biaya PSB HSI EBIS Tunai di Depan ~ 11[500000]  - SP_NOSS;SP_NOSS ~ Internet NOSS Multispeed Network[0]  - E23015;E23015 ~ ES23 - Perangkat ONT[0]  - E23015~null~44292;E23015||11||Abodemen 0[0]  - E23015~null~E23015_SWONT;SWONT ~ Biaya Sewa ONT"/>
    <s v="INDIBIZ"/>
    <m/>
    <m/>
    <d v="2026-08-13T19:00:00"/>
    <s v="Tampaksiring Bali   Jl. Dr. Ir. Soekarno, Manukaya, Kec. Tampaksiring, Kabupaten Gianyar, Bali 80552  Hiqbal Haris 0821-8722-8445  Bayu Prasetyo Anwar 0811-8881-9797"/>
    <n v="2026"/>
    <n v="8"/>
    <n v="14"/>
    <d v="2026-08-14T00:00:00"/>
    <n v="0.20833333333575865"/>
    <x v="0"/>
  </r>
  <r>
    <n v="333"/>
    <n v="1002520980"/>
    <n v="3"/>
    <x v="2"/>
    <n v="5"/>
    <s v="MALANG"/>
    <s v="KEPANJEN"/>
    <s v="KEP"/>
    <s v="REG"/>
    <s v="AO"/>
    <x v="0"/>
    <s v="1P INET"/>
    <s v="Completed (PS)"/>
    <s v="RBS-Regional 3"/>
    <d v="2026-08-11T18:31:58"/>
    <d v="2026-08-12T13:58:58"/>
    <n v="69363714"/>
    <m/>
    <n v="152718219103"/>
    <s v="SMK CENDIKA BANGSA"/>
    <s v="ODP-KEP-FA/51 FA/D09/51.01"/>
    <s v="WO061536209"/>
    <m/>
    <m/>
    <m/>
    <n v="112.5823857"/>
    <n v="-8.0983023000000003"/>
    <s v="MD|MYDB-20260811265006|SC20017/MC20200|SMK CENDIKA BANGSA|082331041947"/>
    <s v="MYDIGIBIZPARTNER"/>
    <m/>
    <m/>
    <m/>
    <m/>
    <m/>
    <m/>
    <m/>
    <m/>
    <s v="Management Janji"/>
    <s v="2026-08-12 15:00:00 | Nama : BP SETIYO BUDI  No Hp : 082331041947 No Alt :  Tgl Pemasangan : 12 Agustus 2026 Interval : PAGI  Note : Hubungi pelanggan terlebih dahulu"/>
    <s v="FCC"/>
    <d v="2026-11-08T18:39:50"/>
    <d v="2026-08-12T15:00:00"/>
    <m/>
    <s v="PS"/>
    <s v="KEP"/>
    <s v="NO ADDON"/>
    <n v="20260812"/>
    <s v="Completed"/>
    <s v="HSI Bisnis Promo HUT Telkom PSB 70% - 200 Mbps"/>
    <s v="INDIBIZ"/>
    <m/>
    <m/>
    <d v="2026-08-12T15:00:00"/>
    <s v="2026-08-12 15:00:00 | Nama : BP SETIYO BUDI  No Hp : 082331041947 No Alt :  Tgl Pemasangan : 12 Agustus 2026 Interval : PAGI  Note : Hubungi pelanggan terlebih dahulu"/>
    <n v="2026"/>
    <n v="8"/>
    <n v="12"/>
    <d v="2026-08-12T00:00:00"/>
    <n v="-0.625"/>
    <x v="0"/>
  </r>
  <r>
    <n v="334"/>
    <n v="1002524068"/>
    <n v="3"/>
    <x v="5"/>
    <n v="5"/>
    <s v="SINGARJA"/>
    <s v="KLUNGKUNG"/>
    <s v="SMA"/>
    <s v="REG"/>
    <s v="AO"/>
    <x v="0"/>
    <m/>
    <s v="OSS - FALLOUT"/>
    <s v="RBS-Regional 3"/>
    <d v="2026-08-13T12:16:30"/>
    <d v="2026-08-17T08:26:17"/>
    <n v="69365055"/>
    <m/>
    <n v="172428815990"/>
    <s v="PT Harapan Jaya Utama"/>
    <s v="ODP-SMA-FN/41"/>
    <s v="WO061663612"/>
    <m/>
    <m/>
    <m/>
    <n v="115.3746249"/>
    <n v="-8.5684764999999992"/>
    <s v="|MN02750|/CP I KOMANG SUPRIADI/08174701404/komangsuriadi582@gmail.com"/>
    <s v="Sales Force DBS"/>
    <m/>
    <m/>
    <m/>
    <m/>
    <m/>
    <m/>
    <m/>
    <m/>
    <s v="Management Janji"/>
    <s v="2026-08-15 08:00:00|Nama Pic : 08174701404 ada usaha PT Harapan Jaya Utama No Hp Pic :  Jam Pemasangan : 08:00 - 12.00 Tanggal Pemasangan : JUMAT 14 AGUSTUS 2026 Info Tambahan : Hubungi pelanggan sebelum datang ke lokasi|40961370|MYDITA"/>
    <s v="FCC"/>
    <s v="13-08-2026 12:25:00"/>
    <d v="2026-08-15T08:00:00"/>
    <s v="Kendala Pelanggan"/>
    <s v="FO_WFM"/>
    <s v="SMA"/>
    <s v="NO ADDON"/>
    <m/>
    <s v="Provisioning Failed|WFM|INF009056905|cp RNA"/>
    <s v="- 11_11446;Biaya PSB HSI EBIS Tunai di Depan ~ 11[150000]  - SP_NOSS;SP_NOSS ~ Internet NOSS Multispeed Network[0]  - SP_NOSS;SP_NOSS ~ Internet NOSS Multispeed Network[0]  - E23015;E23015 ~ ES23 - Perangkat ONT[0]  - E23015~null~44292;E23015||11||Abodeme"/>
    <s v="INDIBIZ"/>
    <m/>
    <m/>
    <d v="2026-08-15T08:00:00"/>
    <s v="2026-08-15 08:00:00|Nama Pic : 08174701404 ada usaha PT Harapan Jaya Utama No Hp Pic :  Jam Pemasangan : 08:00 - 12.00 Tanggal Pemasangan : JUMAT 14 AGUSTUS 2026 Info Tambahan : Hubungi pelanggan sebelum datang ke lokasi|40961370|MYDITA"/>
    <m/>
    <m/>
    <m/>
    <e v="#NUM!"/>
    <e v="#NUM!"/>
    <x v="1"/>
  </r>
  <r>
    <n v="335"/>
    <n v="1002523876"/>
    <n v="3"/>
    <x v="2"/>
    <n v="5"/>
    <s v="MADIUN"/>
    <s v="PONOROGO"/>
    <s v="PNZ"/>
    <s v="REG"/>
    <s v="AO"/>
    <x v="0"/>
    <s v="1P INET"/>
    <s v="Completed (PS)"/>
    <s v="RBS-Regional 3"/>
    <d v="2026-08-13T11:13:56"/>
    <d v="2026-08-13T16:06:37"/>
    <n v="69364943"/>
    <m/>
    <n v="152607221713"/>
    <s v="TOKO MAS ADIT"/>
    <s v="ODP-PNZ-FC/98"/>
    <s v="WO061652805"/>
    <m/>
    <m/>
    <m/>
    <n v="111.07909188446401"/>
    <n v="-8.21593944849071"/>
    <s v="|MN00418|MYIA-045544358961/POI/ADITYA NURUL MUSTOFA/087758841618/bbaik4589@gmail.com"/>
    <s v="MYIB_ASSISTANT"/>
    <m/>
    <m/>
    <m/>
    <m/>
    <m/>
    <m/>
    <m/>
    <m/>
    <s v="Management Janji"/>
    <s v="2026-08-14 08:00:00 | Nama PIC : ADITYA  No HP : 087758841618 Alt : 08973418696 M Janji : 14/08/2026 Jam Pasang : 08.00  - 13:00  NoteÃ‚Â :  hubungi terlebih dahulu sebelum ke lokasi, terima kasih."/>
    <s v="FCC"/>
    <s v="13-08-2026 11:25:53"/>
    <d v="2026-08-14T08:00:00"/>
    <m/>
    <s v="PS"/>
    <s v="PNZ"/>
    <s v="NO ADDON"/>
    <n v="20260813"/>
    <s v="Completed"/>
    <s v="HSI Bisnis Promo HUT Telkom PSB 70% - 200 Mbps"/>
    <s v="INDIBIZ"/>
    <m/>
    <m/>
    <d v="2026-08-14T08:00:00"/>
    <s v="2026-08-14 08:00:00 | Nama PIC : ADITYA  No HP : 087758841618 Alt : 08973418696 M Janji : 14/08/2026 Jam Pasang : 08.00  - 13:00  NoteÃ‚Â :  hubungi terlebih dahulu sebelum ke lokasi, terima kasih."/>
    <n v="2026"/>
    <n v="8"/>
    <n v="13"/>
    <d v="2026-08-13T00:00:00"/>
    <n v="-1.3333333333357587"/>
    <x v="0"/>
  </r>
  <r>
    <n v="336"/>
    <n v="1002520098"/>
    <n v="3"/>
    <x v="1"/>
    <n v="5"/>
    <s v="SBY SELATAN"/>
    <s v="KETINTANG"/>
    <s v="TPO"/>
    <s v="REG"/>
    <s v="AO"/>
    <x v="0"/>
    <s v="1P INET"/>
    <s v="Completed (PS)"/>
    <s v="RBS-Regional 3"/>
    <d v="2026-08-11T14:07:57"/>
    <d v="2026-08-12T22:16:15"/>
    <n v="69363426"/>
    <m/>
    <n v="152305230247"/>
    <s v="HOTEL TILAMAS"/>
    <s v="ODP-WR1-FAU/49 FAU/D04/49.01"/>
    <s v="WO061503738"/>
    <m/>
    <m/>
    <m/>
    <n v="112.7531747"/>
    <n v="-7.3808240999999999"/>
    <s v="|MN02620|MYIA-088521019132/POI/Sella Maria/08113071515/operasional.tilamas@gmail.com"/>
    <s v="MYIB_ASSISTANT"/>
    <m/>
    <m/>
    <m/>
    <m/>
    <m/>
    <m/>
    <m/>
    <m/>
    <s v="Management Janji"/>
    <s v="2026-08-12 13:00:00 | Waktu pemasangan : 12 agustus 2026 Jam pemasangan : 08.00 - 12.00 Info Tambahan : Hubungi pelanggan dulu sebelum ke lokasi terimakasih "/>
    <s v="FCC"/>
    <d v="2026-11-08T14:10:22"/>
    <d v="2026-08-12T13:00:00"/>
    <m/>
    <s v="PS"/>
    <s v="TPO"/>
    <s v="NETMONK"/>
    <n v="20260812"/>
    <s v="Completed"/>
    <s v="HSI Bisnis Bundling Netmonk PSB 70% Promo - 150 Mbps"/>
    <s v="INDIBIZ"/>
    <m/>
    <m/>
    <d v="2026-08-12T13:00:00"/>
    <s v="2026-08-12 13:00:00 | Waktu pemasangan : 12 agustus 2026 Jam pemasangan : 08.00 - 12.00 Info Tambahan : Hubungi pelanggan dulu sebelum ke lokasi terimakasih "/>
    <n v="2026"/>
    <n v="8"/>
    <n v="12"/>
    <d v="2026-08-12T00:00:00"/>
    <n v="-0.54166666666424135"/>
    <x v="0"/>
  </r>
  <r>
    <n v="337"/>
    <n v="1002523511"/>
    <n v="3"/>
    <x v="0"/>
    <n v="5"/>
    <s v="MATARAM"/>
    <s v="SUMBAWA"/>
    <s v="MLK"/>
    <s v="REG"/>
    <s v="AO"/>
    <x v="0"/>
    <m/>
    <s v="Completed (PS)"/>
    <s v="RBS-Regional 3"/>
    <d v="2026-08-13T09:40:53"/>
    <d v="2026-08-13T14:14:50"/>
    <n v="69361913"/>
    <m/>
    <n v="172608206155"/>
    <s v="KEDAI SAE"/>
    <s v="ODP-MLK-FAA/17"/>
    <s v="WO061644595"/>
    <m/>
    <m/>
    <m/>
    <n v="116.74872816"/>
    <n v="-8.9113208230000005"/>
    <s v="|MN02367|MYIA-028760493407/POI/RINAWATI/082147552840/rinawtii70@gmail.com"/>
    <s v="Sales Profesional"/>
    <m/>
    <m/>
    <m/>
    <m/>
    <m/>
    <m/>
    <m/>
    <m/>
    <s v="Management Janji"/>
    <s v="2026-08-10 13:00:00 | Nama PIC : Ibu Rina  No Hp : 082147552840  No Alt : -  Tgl Pemasangan : 10 Agustus 2026  Interval : PAGI SIANG  Note : Hubungi pelanggan terlebih dahulu"/>
    <s v="FCC"/>
    <s v="13-08-2026 09:54:52"/>
    <m/>
    <m/>
    <s v="PS"/>
    <s v="MLK"/>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0 13:00:00 | Nama PIC : Ibu Rina  No Hp : 082147552840  No Alt : -  Tgl Pemasangan : 10 Agustus 2026  Interval : PAGI SIANG  Note : Hubungi pelanggan terlebih dahulu"/>
    <n v="2026"/>
    <n v="8"/>
    <n v="13"/>
    <d v="2026-08-13T00:00:00"/>
    <n v="-0.29166666666424135"/>
    <x v="0"/>
  </r>
  <r>
    <n v="338"/>
    <n v="1002507881"/>
    <n v="3"/>
    <x v="2"/>
    <n v="5"/>
    <s v="MALANG"/>
    <s v="KEPANJEN"/>
    <s v="KLJ"/>
    <s v="REG"/>
    <s v="AO"/>
    <x v="0"/>
    <s v="1P INET"/>
    <s v="102 | FOLLOW UP COMPLETED"/>
    <s v="RBS-Regional 3"/>
    <d v="2026-08-04T11:50:58"/>
    <d v="2026-08-06T11:22:38"/>
    <n v="69358189"/>
    <m/>
    <n v="152703903403"/>
    <s v="TOKO KUE DINOYO MALANG"/>
    <s v="ODP-KLJ-FAF/158 FAF/D04/158.01"/>
    <s v="WO060877303"/>
    <m/>
    <m/>
    <m/>
    <n v="112.6063291"/>
    <n v="-7.9375565999999997"/>
    <s v="|MN02214|MYIA-030609418801/POI/SOFANDI/081211377715/sofandioncom@gmail.com"/>
    <s v="MYIB_ASSISTANT"/>
    <m/>
    <m/>
    <m/>
    <m/>
    <m/>
    <m/>
    <m/>
    <m/>
    <s v="Management Janji"/>
    <s v="2026-08-05 08:00:00 | Nama Pic : bp SOFANDI No Hp Pic : 081211377715 No alt : - Jam Pemasangan : pagi  Tanggal Pemasangan : 5 Agustus 2026"/>
    <s v="FCC"/>
    <d v="2026-04-08T11:55:14"/>
    <d v="2026-08-05T08:00:00"/>
    <m/>
    <s v="REVOKE"/>
    <s v="KLJ"/>
    <s v="NO ADDON"/>
    <m/>
    <s v="Follow Up Revoke Completed, New Order ID : SC1002512021"/>
    <s v="HSI Bisnis Promo HUT Telkom PSB 70% - 50 Mbps"/>
    <s v="INDIBIZ"/>
    <m/>
    <m/>
    <d v="2026-08-05T08:00:00"/>
    <s v="2026-08-05 08:00:00 | Nama Pic : bp SOFANDI No Hp Pic : 081211377715 No alt : - Jam Pemasangan : pagi  Tanggal Pemasangan : 5 Agustus 2026"/>
    <m/>
    <m/>
    <m/>
    <e v="#NUM!"/>
    <e v="#NUM!"/>
    <x v="1"/>
  </r>
  <r>
    <n v="339"/>
    <n v="1002516378"/>
    <n v="3"/>
    <x v="1"/>
    <n v="5"/>
    <s v="MADURA"/>
    <s v="BANGKALAN"/>
    <s v="SPG"/>
    <s v="REG"/>
    <s v="AO"/>
    <x v="0"/>
    <s v="1P INET"/>
    <s v="Completed (PS)"/>
    <s v="RBS-Regional 3"/>
    <d v="2026-08-09T10:40:56"/>
    <d v="2026-08-10T13:45:50"/>
    <n v="69361763"/>
    <m/>
    <n v="152434913563"/>
    <s v="SMA Nahdlatul ulama 1"/>
    <s v="ODP-SPG-FY/100 FY/D07/100.01"/>
    <s v="WO061307531"/>
    <m/>
    <m/>
    <m/>
    <n v="113.155218064785"/>
    <n v="-7.0075908919928098"/>
    <s v="MD|MYDB-20260809264808|DN00001/MN00572|SMA Nahdlatul ulama 1|08381054361"/>
    <s v="MYDIGIBIZPARTNER"/>
    <m/>
    <m/>
    <m/>
    <m/>
    <m/>
    <m/>
    <m/>
    <m/>
    <s v="Management Janji"/>
    <s v="2026-08-10 08:00:00 | M Janji : (10/08/2026) jam Pasang : 09:00 Note : hubungi pelanggan jika ingin kelokasi"/>
    <s v="FCC"/>
    <d v="2026-09-08T10:54:43"/>
    <d v="2026-08-10T08:00:00"/>
    <m/>
    <s v="PS"/>
    <s v="SPG"/>
    <s v="NETMONK"/>
    <n v="20260810"/>
    <s v="Completed"/>
    <s v="HSI Bisnis Bundling Netmonk Promo 2026 PSB 70% - 300 Mbps"/>
    <s v="INDIBIZ"/>
    <m/>
    <m/>
    <d v="2026-08-10T08:00:00"/>
    <s v="2026-08-10 08:00:00 | M Janji : (10/08/2026) jam Pasang : 09:00 Note : hubungi pelanggan jika ingin kelokasi"/>
    <n v="2026"/>
    <n v="8"/>
    <n v="10"/>
    <d v="2026-08-10T00:00:00"/>
    <n v="-0.33333333333575865"/>
    <x v="0"/>
  </r>
  <r>
    <n v="340"/>
    <n v="1002512085"/>
    <n v="3"/>
    <x v="6"/>
    <n v="5"/>
    <s v="JEMBER"/>
    <s v="SITUBONDO"/>
    <s v="ASB"/>
    <s v="REG"/>
    <s v="AO"/>
    <x v="0"/>
    <s v="1P INET"/>
    <s v="Completed (PS)"/>
    <s v="RBS-Regional 3"/>
    <d v="2026-08-06T11:34:56"/>
    <d v="2026-08-06T14:54:49"/>
    <n v="69359866"/>
    <m/>
    <n v="152527209089"/>
    <s v="EXCOM COPY CENTER"/>
    <s v="ODP-ASB-FB/28 FB/D05/28.01"/>
    <s v="WO061061037"/>
    <m/>
    <m/>
    <m/>
    <n v="114.293574782487"/>
    <n v="-7.7571493701770704"/>
    <s v="|MC30281|MYIA-071333616010/POI/SAMSUL HADI /083132974631/samsulhadi2022000@gmail.com"/>
    <s v="MYIB_ASSISTANT"/>
    <m/>
    <m/>
    <m/>
    <m/>
    <m/>
    <m/>
    <m/>
    <m/>
    <s v="Management Janji"/>
    <s v="2026-08-07 08:00:00 | Waktu pemasnagan : 07 agustus 2026 Jam pemasangan : 08.00 - 12.00 Mohon hubungi pelanggan sebelum ke lokasi  Terima kasih"/>
    <s v="FCC"/>
    <d v="2026-06-08T11:39:52"/>
    <d v="2026-08-07T08:00:00"/>
    <m/>
    <s v="PS"/>
    <s v="ASB"/>
    <s v="NO ADDON"/>
    <n v="20260806"/>
    <s v="Completed"/>
    <s v="HSI Bisnis Promo HUT Telkom PSB 70% - 300 Mbps"/>
    <s v="INDIBIZ"/>
    <m/>
    <m/>
    <d v="2026-08-07T08:00:00"/>
    <s v="2026-08-07 08:00:00 | Waktu pemasnagan : 07 agustus 2026 Jam pemasangan : 08.00 - 12.00 Mohon hubungi pelanggan sebelum ke lokasi  Terima kasih"/>
    <n v="2026"/>
    <n v="8"/>
    <n v="6"/>
    <d v="2026-08-06T00:00:00"/>
    <n v="-1.3333333333357587"/>
    <x v="0"/>
  </r>
  <r>
    <n v="341"/>
    <n v="1002524843"/>
    <n v="3"/>
    <x v="1"/>
    <n v="5"/>
    <s v="SBY UTARA"/>
    <s v="GRESIK"/>
    <s v="CRM"/>
    <s v="REG"/>
    <s v="AO"/>
    <x v="0"/>
    <m/>
    <s v="CC - HD1A - INPROGRESS UNCONTACTED"/>
    <s v="RBS-Regional 3"/>
    <d v="2026-08-13T16:10:20"/>
    <d v="2026-08-17T10:56:30"/>
    <n v="69365368"/>
    <m/>
    <n v="152446245968"/>
    <s v="PT Putra Hutama Investama"/>
    <s v="ODP-CRM-FK/18"/>
    <m/>
    <m/>
    <m/>
    <m/>
    <n v="112.5765457"/>
    <n v="-7.2200633999999999"/>
    <s v="AMRBS;402407;AMEX;TETTUKO WIWENGKU ADHIYAKSO;RBS-3;SURAMADU;PT Putra Hutama Investama;HSI Basic + OCA Breach Checker Promo 2026 50 Mbps (Rp 350.500) PSB 150.000;felicia / Ã¢ÂÂ 0813-3199-8887;Hrdteam.poi@gmail.com;FELICIA ANGELICA GIOVANI;-7.219340240462854, 1"/>
    <s v="Amex"/>
    <m/>
    <m/>
    <m/>
    <m/>
    <m/>
    <m/>
    <m/>
    <m/>
    <m/>
    <m/>
    <m/>
    <s v="13-08-2026 16:25:51"/>
    <m/>
    <m/>
    <s v="FCC"/>
    <s v="CRM"/>
    <s v="OCA"/>
    <m/>
    <s v="UNCONTACTED : Line Busy Benita Lailani 40951377|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342"/>
    <n v="1002507731"/>
    <n v="3"/>
    <x v="2"/>
    <n v="5"/>
    <s v="MALANG"/>
    <s v="BATU"/>
    <s v="KPO"/>
    <s v="REG"/>
    <s v="AO"/>
    <x v="0"/>
    <s v="1P INET"/>
    <s v="Completed (PS)"/>
    <s v="RBS-Regional 3"/>
    <d v="2026-08-04T11:22:56"/>
    <d v="2026-08-06T11:29:46"/>
    <n v="69358149"/>
    <m/>
    <n v="152711247289"/>
    <s v="PT ALINCO"/>
    <s v="ODP-KPO-FL/16 FL/D02/16.01"/>
    <s v="WO060873254"/>
    <m/>
    <m/>
    <m/>
    <n v="112.59694829999999"/>
    <n v="-7.9008349999999998"/>
    <s v="|MN02295|MYIA-051621827306/POI/ibu Sinta /081336929622/alinco.admn@gmail.com"/>
    <s v="MYIB_ASSISTANT"/>
    <m/>
    <m/>
    <m/>
    <m/>
    <m/>
    <m/>
    <m/>
    <m/>
    <s v="Management Janji"/>
    <s v="2026-08-05 08:00:00 | Nama PIC : Ibu Anita No HP : 081336929622 No Alt : - M Janji : 05 Agustus 2026 Jam Pasang : Pagi / Siang Note : hubungi pelanggan jika ingin ke lokasi, terima kasih"/>
    <s v="FCC"/>
    <d v="2026-04-08T11:25:40"/>
    <d v="2026-08-05T08:00:00"/>
    <m/>
    <s v="PS"/>
    <s v="KPO"/>
    <s v="NO ADDON"/>
    <n v="20260806"/>
    <s v="Completed"/>
    <s v="HSI Bisnis Basic Promo HUT Telkom PSB 70% - 50 Mbps"/>
    <s v="INDIBIZ"/>
    <m/>
    <m/>
    <d v="2026-08-05T08:00:00"/>
    <s v="2026-08-05 08:00:00 | Nama PIC : Ibu Anita No HP : 081336929622 No Alt : - M Janji : 05 Agustus 2026 Jam Pasang : Pagi / Siang Note : hubungi pelanggan jika ingin ke lokasi, terima kasih"/>
    <n v="2026"/>
    <n v="8"/>
    <n v="6"/>
    <d v="2026-08-06T00:00:00"/>
    <n v="0.66666666666424135"/>
    <x v="0"/>
  </r>
  <r>
    <n v="343"/>
    <n v="1002531501"/>
    <n v="3"/>
    <x v="4"/>
    <n v="4"/>
    <s v="PEKALONGAN"/>
    <s v="PEMALANG"/>
    <s v="RDD"/>
    <s v="REG"/>
    <s v="AO"/>
    <x v="0"/>
    <s v="1P INET"/>
    <s v="MIE - SEND SURVEY"/>
    <s v="RBS-Regional 3"/>
    <d v="2026-08-17T18:53:56"/>
    <d v="2026-08-17T18:56:01"/>
    <n v="69368405"/>
    <m/>
    <n v="142213107396"/>
    <s v="Erablue Sudirman Randudongkal"/>
    <s v="ODP-RDD-FC/010 FC/D.01/010.01"/>
    <s v="WO061953538"/>
    <m/>
    <m/>
    <m/>
    <n v="109.326224"/>
    <n v="-7.1000529999999999"/>
    <s v="|MN02054|MYIA-052795389521/POI/Chaidar syuryo samudro/081249549394/anext213@gmail.com"/>
    <s v="MYIB_ASSISTANT"/>
    <m/>
    <m/>
    <m/>
    <m/>
    <m/>
    <m/>
    <m/>
    <m/>
    <s v="Management Janji"/>
    <s v="2026-08-18 15:00:00 | M janji : pagi Tanggal Pemasangan : 18/agustus/2026 Note : hubungi pelanggan jika ingin kelokasi "/>
    <s v="FCC"/>
    <s v="17-08-2026 18:55:33"/>
    <d v="2026-08-18T15:00:00"/>
    <m/>
    <s v="SURVEY_NEW_MANJA"/>
    <s v="RDD"/>
    <s v="NO ADDON"/>
    <m/>
    <s v="MIE - SEND SURVEY"/>
    <s v="HSI Bisnis Khusus Winback PSB 70% - 100 Mbps"/>
    <s v="INDIBIZ"/>
    <m/>
    <m/>
    <d v="2026-08-18T15:00:00"/>
    <s v="2026-08-18 15:00:00 | M janji : pagi Tanggal Pemasangan : 18/agustus/2026 Note : hubungi pelanggan jika ingin kelokasi "/>
    <m/>
    <m/>
    <m/>
    <e v="#NUM!"/>
    <e v="#NUM!"/>
    <x v="1"/>
  </r>
  <r>
    <n v="344"/>
    <n v="1002506353"/>
    <n v="3"/>
    <x v="3"/>
    <n v="4"/>
    <s v="YOGYAKARTA"/>
    <s v="SLEMAN"/>
    <s v="SMN"/>
    <s v="REG"/>
    <s v="AO"/>
    <x v="0"/>
    <m/>
    <s v="Completed (PS)"/>
    <s v="RBS-Regional 3"/>
    <d v="2026-08-03T15:06:57"/>
    <d v="2026-08-03T16:47:04"/>
    <n v="69356192"/>
    <m/>
    <n v="146133131905"/>
    <s v="SMP N 3 MLATI"/>
    <s v="ODP-SMN-FDG/034"/>
    <s v="WO060809582"/>
    <m/>
    <m/>
    <m/>
    <n v="110.337735983054"/>
    <n v="-7.7450891752234901"/>
    <s v="AMRBS/403104/KRISFIAN TRI SAPUTRA/R3/YOGYAKARTA/PSB HSI BISNIS 1S  300 MBPS PROMO HUT TELKOM 1:1/AHMAD NUGROHO/085743385751/ahmadnugroho7@gmail.com"/>
    <s v="Amex"/>
    <m/>
    <m/>
    <m/>
    <m/>
    <m/>
    <m/>
    <m/>
    <m/>
    <s v="Management Janji"/>
    <s v="2026-08-02 10:00:00|M Janji : (01/08/2026)  jam Pasang : 09:00  Note : hubungi pelanggan jika ingin kelokasi|PU5218|MYDITA"/>
    <s v="FCC"/>
    <d v="2026-03-08T15:10:29"/>
    <m/>
    <m/>
    <s v="PS"/>
    <s v="SMN"/>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10:00:00|M Janji : (01/08/2026)  jam Pasang : 09:00  Note : hubungi pelanggan jika ingin kelokasi|PU5218|MYDITA"/>
    <n v="2026"/>
    <n v="8"/>
    <n v="3"/>
    <d v="2026-08-03T00:00:00"/>
    <n v="-0.29166666666424135"/>
    <x v="0"/>
  </r>
  <r>
    <n v="345"/>
    <n v="1002508485"/>
    <n v="3"/>
    <x v="3"/>
    <n v="4"/>
    <s v="PURWOKERTO"/>
    <s v="PURWOKERTO"/>
    <s v="PWT"/>
    <s v="REG"/>
    <s v="AO"/>
    <x v="0"/>
    <s v="1P INET"/>
    <s v="102 | FOLLOW UP COMPLETED"/>
    <s v="RBS-Regional 3"/>
    <d v="2026-08-04T14:14:57"/>
    <d v="2026-08-07T11:31:57"/>
    <n v="69358365"/>
    <m/>
    <n v="146303609672"/>
    <s v="sd negri 1 karangklesem"/>
    <s v="ODP-PWT-FAL/004 FAL/D01/004.01"/>
    <s v="WO060900380"/>
    <m/>
    <m/>
    <m/>
    <n v="109.24334159999999"/>
    <n v="-7.4505498000000001"/>
    <s v="|MN02742|MYIA-037073417638/POI/arisa rahmawati romadlon/082227022522/risa.zaenudin30@gmail.com"/>
    <s v="MYIB_ASSISTANT"/>
    <m/>
    <m/>
    <m/>
    <m/>
    <m/>
    <m/>
    <m/>
    <m/>
    <s v="Management Janji"/>
    <s v="2026-08-05 13:00:00 | Tanggal pemasangan : 05 AGUSTUS 2026 Jam pemasangan : pagi/siang Info Tambahan : Hubungi pelanggan dulu sebelum ke lokasi terima kasih"/>
    <s v="FCC"/>
    <d v="2026-04-08T14:25:58"/>
    <d v="2026-08-05T13:00:00"/>
    <m/>
    <s v="REVOKE"/>
    <s v="PWT"/>
    <s v="NO ADDON"/>
    <m/>
    <s v="Follow Up Revoke Completed, New Order ID : SC1002514357"/>
    <s v="HSI Bisnis Promo HUT Telkom PSB 70% - 75 Mbps"/>
    <s v="INDIBIZ"/>
    <m/>
    <m/>
    <d v="2026-08-05T13:00:00"/>
    <s v="2026-08-05 13:00:00 | Tanggal pemasangan : 05 AGUSTUS 2026 Jam pemasangan : pagi/siang Info Tambahan : Hubungi pelanggan dulu sebelum ke lokasi terima kasih"/>
    <m/>
    <m/>
    <m/>
    <e v="#NUM!"/>
    <e v="#NUM!"/>
    <x v="1"/>
  </r>
  <r>
    <n v="346"/>
    <n v="1002526484"/>
    <n v="3"/>
    <x v="3"/>
    <n v="4"/>
    <s v="YOGYAKARTA"/>
    <s v="SLEMAN"/>
    <s v="SMN"/>
    <s v="REG"/>
    <s v="AO"/>
    <x v="0"/>
    <m/>
    <s v="7 | OSS - PROVISIONING ISSUED"/>
    <s v="RBS-Regional 3"/>
    <d v="2026-08-14T14:10:09"/>
    <d v="2026-08-15T15:28:08"/>
    <n v="69366096"/>
    <m/>
    <n v="146133133002"/>
    <s v="BAMBINI MONTESSORI SCHOOL"/>
    <s v="ODP-SMN-FBE/133"/>
    <s v="WO061761998"/>
    <m/>
    <m/>
    <m/>
    <n v="110.366644447867"/>
    <n v="-7.7463082541802697"/>
    <s v="AMRBS/405613/FARISTA APRILLIA/R3/YOGYAKARTA/PSB HSI BISNIS 1S  100 MBPS PROMO HUT TELKOM 1:2/BENI S/085759285030/ybpb.purchasing@gmail.com"/>
    <s v="Amex"/>
    <m/>
    <m/>
    <m/>
    <m/>
    <m/>
    <m/>
    <m/>
    <m/>
    <s v="Management Janji"/>
    <s v="2026-08-15 15:00:00|Nama PIC : Beni No HP : 085759285030 Alt : 082289338883 M Janji : 15 Augustus 2026 Jam Pasang : 08.00 - 13:00  NoteÃ‚Â :  hubungi terlebih dahulu sebelum kelokasi|40981184|MYDITA"/>
    <s v="FCC"/>
    <s v="14-08-2026 14:40:08"/>
    <d v="2026-08-15T15:00:00"/>
    <m/>
    <s v="PI"/>
    <s v="SMN"/>
    <s v="NO ADDON"/>
    <m/>
    <s v="Provisioning Issued"/>
    <s v="- 11_11446;Biaya PSB HSI EBIS Tunai di Depan ~ 11[150000]  - E23047;E23047 ~ ES23 - Paket HSI Bisnis Basic[0]  - E23047~null~E23047_UNL;UNL ~ Internet-Link Unlimited Internet Usage ~ E23047[0]  - E23047~null~44841;E23047||11||Abodemen 0[0]  - E23047~null~"/>
    <s v="INDIBIZ"/>
    <m/>
    <m/>
    <d v="2026-08-15T15:00:00"/>
    <s v="2026-08-15 15:00:00|Nama PIC : Beni No HP : 085759285030 Alt : 082289338883 M Janji : 15 Augustus 2026 Jam Pasang : 08.00 - 13:00  NoteÃ‚Â :  hubungi terlebih dahulu sebelum kelokasi|40981184|MYDITA"/>
    <m/>
    <m/>
    <m/>
    <e v="#NUM!"/>
    <e v="#NUM!"/>
    <x v="1"/>
  </r>
  <r>
    <n v="347"/>
    <n v="1002504537"/>
    <n v="3"/>
    <x v="2"/>
    <n v="5"/>
    <s v="KEDIRI"/>
    <s v="NGANJUK"/>
    <s v="NJK"/>
    <s v="REG"/>
    <s v="AO"/>
    <x v="0"/>
    <s v="1P INET"/>
    <s v="Completed (PS)"/>
    <s v="RBS-Regional 3"/>
    <d v="2026-08-01T12:49:56"/>
    <d v="2026-08-01T20:34:32"/>
    <n v="69356720"/>
    <m/>
    <n v="152611229834"/>
    <s v="KARDIKA KRESNA"/>
    <s v="ODP-NJK-FAC/24"/>
    <s v="WO060643408"/>
    <m/>
    <m/>
    <m/>
    <n v="111.849943"/>
    <n v="-7.6112830000000002"/>
    <s v="|MN02309|MYIA-097968776700/POI/ROBET KAUNANG/08139245757/groupkardikakresna@gmail.com"/>
    <s v="MYIB_ASSISTANT"/>
    <m/>
    <m/>
    <m/>
    <m/>
    <m/>
    <m/>
    <m/>
    <m/>
    <s v="Management Janji"/>
    <s v="2026-08-02 13:00:00 | Tanggal pemasangan: 01/08/2026 Jam pemasangan : pagi / siang Info Tambahan : Hubungi pelanggan dulu sebelum ke lokasi terima kasih"/>
    <s v="FCC"/>
    <d v="2026-01-08T12:54:47"/>
    <d v="2026-08-02T13:00:00"/>
    <m/>
    <s v="PS"/>
    <s v="NJK"/>
    <s v="NO ADDON"/>
    <n v="20260801"/>
    <s v="Completed"/>
    <s v="HSI Bisnis Promo HUT Telkom PSB 70% - 50 Mbps"/>
    <s v="INDIBIZ"/>
    <m/>
    <m/>
    <d v="2026-08-02T13:00:00"/>
    <s v="2026-08-02 13:00:00 | Tanggal pemasangan: 01/08/2026 Jam pemasangan : pagi / siang Info Tambahan : Hubungi pelanggan dulu sebelum ke lokasi terima kasih"/>
    <n v="2026"/>
    <n v="8"/>
    <n v="1"/>
    <d v="2026-08-01T00:00:00"/>
    <n v="-1.5416666666642413"/>
    <x v="0"/>
  </r>
  <r>
    <n v="348"/>
    <n v="1002530931"/>
    <n v="3"/>
    <x v="4"/>
    <n v="4"/>
    <s v="PEKALONGAN"/>
    <s v="BREBES"/>
    <s v="KTM"/>
    <s v="REG"/>
    <s v="AO"/>
    <x v="0"/>
    <m/>
    <s v="Completed (PS)"/>
    <s v="RBS-Regional 3"/>
    <d v="2026-08-17T13:49:08"/>
    <d v="2026-08-17T15:02:26"/>
    <n v="69367580"/>
    <m/>
    <n v="142214107031"/>
    <s v="warung sembako temukerep"/>
    <s v="ODP-KTM-FE/035"/>
    <s v="WO061934123"/>
    <m/>
    <m/>
    <m/>
    <n v="108.94858583069001"/>
    <n v="-6.9751152700431502"/>
    <s v="MD|MYDB-20260815265567|EC50002/MC50042|warung sembako temukerep|087792997638"/>
    <s v="MYDIGIBIZPARTNER"/>
    <m/>
    <m/>
    <m/>
    <m/>
    <m/>
    <m/>
    <m/>
    <m/>
    <s v="Management Janji"/>
    <s v="2026-08-17 13:00:00 | Tanggal pemasangan: 17/08/2026  Jam pemasangan : pagi / siang  Info Tambahan : Hubungi pelanggan dulu sebelum ke lokasi  terima kasih."/>
    <s v="FCC"/>
    <s v="17-08-2026 13:55:06"/>
    <m/>
    <m/>
    <s v="PS"/>
    <s v="KTM"/>
    <s v="NO ADDON"/>
    <n v="20260817"/>
    <s v="Completed"/>
    <s v="- 11_11446;Biaya PSB HSI EBIS Tunai di Depan ~ 11[150000]  - SP_NOSS;SP_NOSS ~ Internet NOSS Multispeed Network[0]  - SP_NOSS;SP_NOSS ~ Internet NOSS Multispeed Network[0]  - E23046;E23046 ~ ES23 - Paket HSI Bisnis[0]  - E23046~null~E23046_UNL;UNL ~ Inter"/>
    <s v="INDIBIZ"/>
    <m/>
    <m/>
    <d v="2026-08-17T07:00:00"/>
    <s v="2026-08-17 13:00:00 | Tanggal pemasangan: 17/08/2026  Jam pemasangan : pagi / siang  Info Tambahan : Hubungi pelanggan dulu sebelum ke lokasi  terima kasih."/>
    <n v="2026"/>
    <n v="8"/>
    <n v="17"/>
    <d v="2026-08-17T00:00:00"/>
    <n v="-0.29166666666424135"/>
    <x v="0"/>
  </r>
  <r>
    <n v="349"/>
    <n v="1002517211"/>
    <n v="3"/>
    <x v="2"/>
    <n v="5"/>
    <s v="KEDIRI"/>
    <s v="TULUNGAGUNG"/>
    <s v="TUL"/>
    <s v="REG"/>
    <s v="AO"/>
    <x v="0"/>
    <s v="1P INET"/>
    <s v="Completed (PS)"/>
    <s v="RBS-Regional 3"/>
    <d v="2026-08-10T10:20:56"/>
    <d v="2026-08-11T18:22:26"/>
    <n v="69362225"/>
    <m/>
    <n v="152606246415"/>
    <s v="SPBU 54.662.25 JEPUN TULUNGAGUNG"/>
    <s v="ODP-TUL-FZ/91 FZ/D04/91.01"/>
    <s v="WO061368919"/>
    <m/>
    <m/>
    <m/>
    <n v="111.91009432724201"/>
    <n v="-8.0738687096259607"/>
    <s v="|MN00418|MYIA-019816580397/POI/YUDA ROCHMANSYAH/08516115118/officespbujepun@gmail.com"/>
    <s v="MYIB_ASSISTANT"/>
    <m/>
    <m/>
    <m/>
    <m/>
    <m/>
    <m/>
    <m/>
    <m/>
    <s v="Management Janji"/>
    <s v="2026-08-11 08:00:00 | Nama PIC : SPBU 54.662.25 JEPUN TULUNGAGUNG No HP : 085161151181 Alt : 08516115118 M Janji : 11/08/2026 Jam Pasang : 08.00 - 13:00  NoteÃ‚Â :  hubungi terlebih dahulu sebelum kelokasi"/>
    <s v="FCC"/>
    <d v="2026-10-08T10:24:54"/>
    <d v="2026-08-11T08:00:00"/>
    <m/>
    <s v="PS"/>
    <s v="TUL"/>
    <s v="NO ADDON"/>
    <n v="20260811"/>
    <s v="Completed"/>
    <s v="HSI Bisnis Promo HUT Telkom PSB 70% - 50 Mbps"/>
    <s v="INDIBIZ"/>
    <m/>
    <m/>
    <d v="2026-08-11T08:00:00"/>
    <s v="2026-08-11 08:00:00 | Nama PIC : SPBU 54.662.25 JEPUN TULUNGAGUNG No HP : 085161151181 Alt : 08516115118 M Janji : 11/08/2026 Jam Pasang : 08.00 - 13:00  NoteÃ‚Â :  hubungi terlebih dahulu sebelum kelokasi"/>
    <n v="2026"/>
    <n v="8"/>
    <n v="11"/>
    <d v="2026-08-11T00:00:00"/>
    <n v="-0.33333333333575865"/>
    <x v="0"/>
  </r>
  <r>
    <n v="350"/>
    <n v="1002516514"/>
    <n v="3"/>
    <x v="7"/>
    <n v="4"/>
    <s v="KUDUS"/>
    <s v="PATI"/>
    <s v="PAT"/>
    <s v="REG"/>
    <s v="AO"/>
    <x v="0"/>
    <s v="1P INET"/>
    <s v="Completed (PS)"/>
    <s v="RBS-Regional 3"/>
    <d v="2026-08-09T13:58:56"/>
    <d v="2026-08-09T19:36:01"/>
    <n v="69361877"/>
    <m/>
    <n v="142551119475"/>
    <s v="SPBU 4459116 PATI"/>
    <s v="ODP-PAT-FM/120"/>
    <s v="WO061323677"/>
    <m/>
    <m/>
    <m/>
    <n v="111.045948"/>
    <n v="-6.7583630000000001"/>
    <s v="|MC60040|MYIA-036388763394/POI/Karisna Fatkhan/082325241117/kharisnaef@gmail.com"/>
    <s v="MYIB_ASSISTANT"/>
    <m/>
    <m/>
    <m/>
    <m/>
    <m/>
    <m/>
    <m/>
    <m/>
    <s v="Management Janji"/>
    <s v="2026-08-10 13:00:00 | Nama PIC : Bp Kharisna No Hp : 082325241117 No Alt : - Tgl Pemasangan : 10 Agustus 2026 Interval : PAGI SIANG Note : Hubungi pelanggan terlebih dahulu"/>
    <s v="FCC"/>
    <d v="2026-09-08T14:10:26"/>
    <d v="2026-08-10T13:00:00"/>
    <m/>
    <s v="PS"/>
    <s v="PAT"/>
    <s v="NO ADDON"/>
    <n v="20260809"/>
    <s v="Completed"/>
    <s v="HSI Bisnis Promo HUT Telkom PSB 70% - 50 Mbps"/>
    <s v="INDIBIZ"/>
    <m/>
    <m/>
    <d v="2026-08-10T13:00:00"/>
    <s v="2026-08-10 13:00:00 | Nama PIC : Bp Kharisna No Hp : 082325241117 No Alt : - Tgl Pemasangan : 10 Agustus 2026 Interval : PAGI SIANG Note : Hubungi pelanggan terlebih dahulu"/>
    <n v="2026"/>
    <n v="8"/>
    <n v="9"/>
    <d v="2026-08-09T00:00:00"/>
    <n v="-1.5416666666642413"/>
    <x v="0"/>
  </r>
  <r>
    <n v="351"/>
    <n v="1002519838"/>
    <n v="3"/>
    <x v="0"/>
    <n v="5"/>
    <s v="MATARAM"/>
    <s v="INNER - NUSA TENGGARA"/>
    <s v="MTR"/>
    <s v="REG"/>
    <s v="AO"/>
    <x v="0"/>
    <s v="1P INET"/>
    <s v="Completed (PS)"/>
    <s v="RBS-Regional 3"/>
    <d v="2026-08-11T13:16:56"/>
    <d v="2026-08-12T18:22:42"/>
    <n v="69363314"/>
    <m/>
    <n v="172601796945"/>
    <s v="TOKO HANDA"/>
    <s v="ODP-MTR-FAH/59 FAH/D04/59.01"/>
    <s v="WO061497925"/>
    <m/>
    <m/>
    <m/>
    <n v="116.101824156939"/>
    <n v="-8.6031228786220098"/>
    <s v="MD|MYDB-20260810264908|DN00001/MN01272|TOKO HANDA|087855347263"/>
    <s v="MYDIGIBIZPARTNER"/>
    <m/>
    <m/>
    <m/>
    <m/>
    <m/>
    <m/>
    <m/>
    <m/>
    <s v="Management Janji"/>
    <s v="2026-08-13 13:00:00 | Tanggal pemasangan : 13 AGUSTUS 2026 Jam pemasangan : pagi/siang Info Tambahan : Hubungi pelanggan dulu sebelum ke lokasi terima kasih"/>
    <s v="FCC"/>
    <d v="2026-11-08T13:39:46"/>
    <d v="2026-08-13T13:00:00"/>
    <m/>
    <s v="PS"/>
    <s v="MTR"/>
    <s v="NO ADDON"/>
    <n v="20260812"/>
    <s v="Completed"/>
    <s v="HSI Bisnis Promo HUT Telkom PSB 70% - 50 Mbps"/>
    <s v="INDIBIZ"/>
    <m/>
    <m/>
    <d v="2026-08-13T13:00:00"/>
    <s v="2026-08-13 13:00:00 | Tanggal pemasangan : 13 AGUSTUS 2026 Jam pemasangan : pagi/siang Info Tambahan : Hubungi pelanggan dulu sebelum ke lokasi terima kasih"/>
    <n v="2026"/>
    <n v="8"/>
    <n v="12"/>
    <d v="2026-08-12T00:00:00"/>
    <n v="-1.5416666666642413"/>
    <x v="0"/>
  </r>
  <r>
    <n v="352"/>
    <n v="1002520209"/>
    <n v="3"/>
    <x v="3"/>
    <n v="4"/>
    <s v="MAGELANG"/>
    <s v="MAGELANG"/>
    <s v="MGE"/>
    <s v="REG"/>
    <s v="AO"/>
    <x v="0"/>
    <m/>
    <s v="Completed (PS)"/>
    <s v="RBS-Regional 3"/>
    <d v="2026-08-11T14:35:04"/>
    <d v="2026-08-14T14:39:42"/>
    <n v="69363455"/>
    <m/>
    <n v="146137149277"/>
    <s v="PT BLACK COCOS GROUP"/>
    <s v="ODP-MGE-FN/025"/>
    <s v="WO061655297"/>
    <m/>
    <m/>
    <m/>
    <n v="110.214326077818"/>
    <n v="-7.4858378186958099"/>
    <s v="AMRBS;405075;REG3;KATATA VEKANIDYA;082225049060;CP.Inggrida Kusuma Wiraganingdyah;085195517390;Internet only 200 MBPS 790.000;PT BLACK COCOS GROUP"/>
    <s v="Account Manager"/>
    <m/>
    <m/>
    <m/>
    <m/>
    <m/>
    <m/>
    <m/>
    <m/>
    <s v="Management Janji"/>
    <s v="2026-08-16 08:00:00|Nama PIC:  BU MOLINA No HP: 085195517390 Alt: Tanggal: 16/8/2026 Jam Pasang: Pagi Note: Hubungi sebelum ke lokasi, terimakasih.|40010577|MYDITA"/>
    <s v="FCC"/>
    <d v="2026-11-08T14:39:49"/>
    <d v="2026-08-16T08:00:00"/>
    <m/>
    <s v="PS"/>
    <s v="MGE"/>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Nama PIC:  BU MOLINA No HP: 085195517390 Alt: Tanggal: 16/8/2026 Jam Pasang: Pagi Note: Hubungi sebelum ke lokasi, terimakasih.|40010577|MYDITA"/>
    <n v="2026"/>
    <n v="8"/>
    <n v="14"/>
    <d v="2026-08-14T00:00:00"/>
    <n v="-2.3333333333357587"/>
    <x v="0"/>
  </r>
  <r>
    <n v="353"/>
    <n v="1002513204"/>
    <n v="3"/>
    <x v="2"/>
    <n v="5"/>
    <s v="KEDIRI"/>
    <s v="KEDIRI"/>
    <s v="GUR"/>
    <s v="REG"/>
    <s v="AO"/>
    <x v="0"/>
    <s v="1P INET"/>
    <s v="WAITING AKTIFASI IHLD"/>
    <s v="RBS-Regional 3"/>
    <d v="2026-08-06T16:42:01"/>
    <d v="2026-08-07T08:35:53"/>
    <n v="69359690"/>
    <m/>
    <m/>
    <s v="KLINIK BEANDVEL MEDIKA"/>
    <m/>
    <s v="WO061048317"/>
    <m/>
    <m/>
    <m/>
    <n v="112.07078799999999"/>
    <n v="-7.7949400000000004"/>
    <s v="MD|MYDB-20260805264422|DN00001/MN01011|KLINIK BEANDVEL MEDIKA|081336438959"/>
    <s v="MYDIGIBIZPARTNER"/>
    <m/>
    <m/>
    <m/>
    <m/>
    <m/>
    <m/>
    <m/>
    <m/>
    <s v="Management Janji"/>
    <s v="2026-08-07 08:00:00 | Nama PIC : bapak misbah No HP : 081336438959 No Alternatif : 08113373369 M Janji : 07/07/2026 Jam Pasang : Pagi NoteÃ‚Â :  Hubungi terlebih dahulu sebelum ke lokasi "/>
    <s v="FCC"/>
    <d v="2026-06-08T16:55:32"/>
    <m/>
    <m/>
    <s v="UNSC"/>
    <s v="GUR"/>
    <s v="NO ADDON"/>
    <m/>
    <s v="WAITING : |MYDITA"/>
    <s v="HSI Bisnis Promo HUT Telkom PSB 70% - 50 Mbps"/>
    <s v="INDIBIZ"/>
    <m/>
    <m/>
    <d v="2026-08-07T08:00:00"/>
    <s v="2026-08-07 08:00:00 | Nama PIC : bapak misbah No HP : 081336438959 No Alternatif : 08113373369 M Janji : 07/07/2026 Jam Pasang : Pagi NoteÃ‚Â :  Hubungi terlebih dahulu sebelum ke lokasi "/>
    <m/>
    <m/>
    <m/>
    <e v="#NUM!"/>
    <e v="#NUM!"/>
    <x v="1"/>
  </r>
  <r>
    <n v="354"/>
    <n v="1002522007"/>
    <n v="3"/>
    <x v="3"/>
    <n v="4"/>
    <s v="YOGYAKARTA"/>
    <s v="SLEMAN"/>
    <s v="GOD"/>
    <s v="REG"/>
    <s v="AO"/>
    <x v="0"/>
    <m/>
    <s v="Completed (PS)"/>
    <s v="RBS-Regional 3"/>
    <d v="2026-08-12T12:35:46"/>
    <d v="2026-08-12T13:50:36"/>
    <n v="69362619"/>
    <m/>
    <n v="146136130150"/>
    <s v="PT HASTA REKSA MANUNGGAL"/>
    <s v="ODP-GOD-FAE/02"/>
    <s v="WO061579791"/>
    <m/>
    <m/>
    <m/>
    <n v="110.22628539999999"/>
    <n v="-7.7155193999999998"/>
    <s v="|MN02579|MYIA-017063864225/POI/MUHAMMAD FAIZIN/085643382853/mustidzien@gmail.com"/>
    <s v="Sales Profesional"/>
    <m/>
    <m/>
    <m/>
    <m/>
    <m/>
    <m/>
    <m/>
    <m/>
    <s v="Management Janji"/>
    <s v="2026-08-11 15:00:00 | M Janji : (09/08/2026)  jam Pasang : 09:00  Note : hubungi pelanggan jika ingin kelokasi"/>
    <s v="FCC"/>
    <d v="2026-12-08T12:39:53"/>
    <m/>
    <m/>
    <s v="PS"/>
    <s v="GOD"/>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07:00:00"/>
    <s v="2026-08-11 15:00:00 | M Janji : (09/08/2026)  jam Pasang : 09:00  Note : hubungi pelanggan jika ingin kelokasi"/>
    <n v="2026"/>
    <n v="8"/>
    <n v="12"/>
    <d v="2026-08-12T00:00:00"/>
    <n v="-0.29166666666424135"/>
    <x v="0"/>
  </r>
  <r>
    <n v="355"/>
    <n v="1002509945"/>
    <n v="3"/>
    <x v="1"/>
    <n v="5"/>
    <s v="SBY SELATAN"/>
    <s v="KETINTANG"/>
    <s v="TPO"/>
    <s v="REG"/>
    <s v="AO"/>
    <x v="0"/>
    <s v="1P INET"/>
    <s v="Completed (PS)"/>
    <s v="RBS-Regional 3"/>
    <d v="2026-08-05T10:19:56"/>
    <d v="2026-08-06T18:09:45"/>
    <n v="69358883"/>
    <m/>
    <n v="152305230198"/>
    <s v="R Lab SD Sedati gede 2"/>
    <s v="ODP-TPO-FDL/12 FDL/D02/12.01"/>
    <s v="WO060959442"/>
    <m/>
    <m/>
    <m/>
    <n v="112.7594053"/>
    <n v="-7.3780219000000002"/>
    <s v="|MN00442|MYIA-026707648616/POI/Heru/081252275235/sdnsedatigede2@gmail.com"/>
    <s v="MYIB_ASSISTANT"/>
    <m/>
    <m/>
    <m/>
    <m/>
    <m/>
    <m/>
    <m/>
    <m/>
    <s v="Management Janji"/>
    <s v="2026-08-06 08:00:00 | Jam pemasangan : 12.00 Info Tambahan : Hubungi pelanggan dulu sebelum ke lokasi terimakasih "/>
    <s v="FCC"/>
    <d v="2026-05-08T10:39:45"/>
    <d v="2026-08-06T08:00:00"/>
    <m/>
    <s v="PS"/>
    <s v="TPO"/>
    <s v="NO ADDON"/>
    <n v="20260806"/>
    <s v="Completed"/>
    <s v="HSI Bisnis Basic Promo HUT Telkom PSB 70% - 100 Mbps"/>
    <s v="INDIBIZ"/>
    <m/>
    <m/>
    <d v="2026-08-06T08:00:00"/>
    <s v="2026-08-06 08:00:00 | Jam pemasangan : 12.00 Info Tambahan : Hubungi pelanggan dulu sebelum ke lokasi terimakasih "/>
    <n v="2026"/>
    <n v="8"/>
    <n v="6"/>
    <d v="2026-08-06T00:00:00"/>
    <n v="-0.33333333333575865"/>
    <x v="0"/>
  </r>
  <r>
    <n v="356"/>
    <n v="1002519017"/>
    <n v="3"/>
    <x v="0"/>
    <n v="5"/>
    <s v="MATARAM"/>
    <s v="LOMBOK TIMUR UTARA"/>
    <s v="SGG"/>
    <s v="REG"/>
    <s v="AO"/>
    <x v="0"/>
    <s v="1P INET"/>
    <s v="Completed (PS)"/>
    <s v="RBS-Regional 3"/>
    <d v="2026-08-11T09:28:58"/>
    <d v="2026-08-12T18:50:55"/>
    <n v="69362951"/>
    <m/>
    <n v="172604214077"/>
    <s v="TOKO GARUDA INDAH"/>
    <s v="ODP-SGG-FAW/14 FAW/D02/14.01"/>
    <s v="WO061466971"/>
    <m/>
    <m/>
    <m/>
    <n v="116.26403208822001"/>
    <n v="-8.2684078611734702"/>
    <s v="MD|MYDB-20260806264583|DN00001/MN01272|TOKO GARUDA INDAH|082342037744"/>
    <s v="MYDIGIBIZPARTNER"/>
    <m/>
    <m/>
    <m/>
    <m/>
    <m/>
    <m/>
    <m/>
    <m/>
    <s v="Management Janji"/>
    <s v="2026-08-12 15:00:00 | Tanggal pemasangan: 12/08/2026 Jam pemasangan : 12.00 Info Tambahan : Hubungi pelanggan dulu sebelum ke lokasi terima kasih."/>
    <s v="FCC"/>
    <d v="2026-11-08T09:40:16"/>
    <d v="2026-08-12T15:00:00"/>
    <m/>
    <s v="PS"/>
    <s v="SGG"/>
    <s v="NO ADDON"/>
    <n v="20260812"/>
    <s v="Completed"/>
    <s v="HSI Bisnis Promo HUT Telkom PSB 70% - 75 Mbps"/>
    <s v="INDIBIZ"/>
    <m/>
    <m/>
    <d v="2026-08-12T15:00:00"/>
    <s v="2026-08-12 15:00:00 | Tanggal pemasangan: 12/08/2026 Jam pemasangan : 12.00 Info Tambahan : Hubungi pelanggan dulu sebelum ke lokasi terima kasih."/>
    <n v="2026"/>
    <n v="8"/>
    <n v="12"/>
    <d v="2026-08-12T00:00:00"/>
    <n v="-0.625"/>
    <x v="0"/>
  </r>
  <r>
    <n v="357"/>
    <n v="1002516345"/>
    <n v="3"/>
    <x v="2"/>
    <n v="5"/>
    <s v="MALANG"/>
    <s v="BATU"/>
    <s v="PKS"/>
    <s v="REG"/>
    <s v="AO"/>
    <x v="0"/>
    <m/>
    <s v="Completed (PS)"/>
    <s v="RBS-Regional 3"/>
    <d v="2026-08-09T10:05:18"/>
    <d v="2026-08-09T19:26:31"/>
    <n v="69359823"/>
    <m/>
    <n v="152710214158"/>
    <s v="Rumah Kost Bunga Sakura 2"/>
    <s v="ODP-PKS-FH/40"/>
    <s v="WO061305841"/>
    <m/>
    <m/>
    <m/>
    <n v="112.747158835893"/>
    <n v="-7.9457711819460703"/>
    <s v="|MN00814|MYIA-006730147993/POI/Moch. Ainur Rofin Anwar/089601828558/ainuranwar099@gmail.com"/>
    <s v="MYDIGIBIZPARTNER"/>
    <m/>
    <m/>
    <m/>
    <m/>
    <m/>
    <m/>
    <m/>
    <m/>
    <s v="Management Janji"/>
    <s v="2026-08-08 08:00:00 | Tanggal pemasangan: 6/08/2026  Jam pemasangan : pagi / siang  Info Tambahan : Hubungi pelanggan dulu sebelum ke lokasi.  terima kasih"/>
    <s v="FCC"/>
    <d v="2026-09-08T10:09:51"/>
    <m/>
    <m/>
    <s v="PS"/>
    <s v="PKS"/>
    <s v="NO ADDON"/>
    <n v="20260809"/>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08 08:00:00 | Tanggal pemasangan: 6/08/2026  Jam pemasangan : pagi / siang  Info Tambahan : Hubungi pelanggan dulu sebelum ke lokasi.  terima kasih"/>
    <n v="2026"/>
    <n v="8"/>
    <n v="9"/>
    <d v="2026-08-09T00:00:00"/>
    <n v="-0.29166666666424135"/>
    <x v="0"/>
  </r>
  <r>
    <n v="358"/>
    <n v="1002527743"/>
    <n v="3"/>
    <x v="2"/>
    <n v="5"/>
    <s v="KEDIRI"/>
    <s v="TULUNGAGUNG"/>
    <s v="KWR"/>
    <s v="REG"/>
    <s v="AO"/>
    <x v="0"/>
    <s v="1P INET"/>
    <s v="MIA - INVALID SURVEY"/>
    <s v="RBS-Regional 3"/>
    <d v="2026-08-15T09:04:56"/>
    <d v="2026-08-16T14:35:54"/>
    <n v="69366559"/>
    <m/>
    <n v="152624201887"/>
    <s v="REZKY ABADI TOSERBA"/>
    <s v="ODP-KWR-FA/97"/>
    <s v="WO061798968"/>
    <m/>
    <m/>
    <m/>
    <n v="111.92703299999999"/>
    <n v="-8.2226320000000008"/>
    <s v="|MN02453|MYIA-042892311161/POI/ABDUL MUNIR MIFTAHUL HUDA/085648591415/ilahic178@gmail.com"/>
    <s v="MYIB_ASSISTANT"/>
    <m/>
    <m/>
    <m/>
    <m/>
    <m/>
    <m/>
    <m/>
    <m/>
    <s v="Management Janji"/>
    <s v="2026-08-16 15:00:00 | Waktu pemasangan : 16 agustus 2026 Jam pemasangan : 15.00 Info Tambahan : Hubungi pelanggan dulu sebelum ke lokasi terimakasih  "/>
    <s v="FCC"/>
    <s v="15-08-2026 09:09:57"/>
    <d v="2026-08-16T15:00:00"/>
    <m/>
    <s v="SURVEY_NEW_MANJA"/>
    <s v="KWR"/>
    <s v="NO ADDON"/>
    <m/>
    <s v="MIE - INVALID SURVEY - Kendala Perizinan/IKR-IKG"/>
    <s v="HSI Bisnis Promo HUT Telkom PSB 70% - 300 Mbps"/>
    <s v="INDIBIZ"/>
    <m/>
    <m/>
    <d v="2026-08-16T15:00:00"/>
    <s v="2026-08-16 15:00:00 | Waktu pemasangan : 16 agustus 2026 Jam pemasangan : 15.00 Info Tambahan : Hubungi pelanggan dulu sebelum ke lokasi terimakasih  "/>
    <m/>
    <m/>
    <m/>
    <e v="#NUM!"/>
    <e v="#NUM!"/>
    <x v="1"/>
  </r>
  <r>
    <n v="359"/>
    <n v="1002529218"/>
    <n v="3"/>
    <x v="2"/>
    <n v="5"/>
    <s v="KEDIRI"/>
    <s v="NGANJUK"/>
    <s v="KTS"/>
    <s v="REG"/>
    <s v="AO"/>
    <x v="0"/>
    <s v="1P INET"/>
    <s v="Completed (PS)"/>
    <s v="RBS-Regional 3"/>
    <d v="2026-08-16T08:19:56"/>
    <d v="2026-08-17T11:51:44"/>
    <n v="69367259"/>
    <m/>
    <n v="152615203204"/>
    <s v="WARKOP GAMING"/>
    <s v="ODP-KTS-FB/92 FB/D07/92.01"/>
    <s v="WO061857469"/>
    <m/>
    <m/>
    <m/>
    <n v="112.084265984594"/>
    <n v="-7.5147339718454997"/>
    <s v="MD|MYDB-20260815265625|DC20002/MC20039|WARKOP GAMING|085706776765"/>
    <s v="MYDIGIBIZPARTNER"/>
    <m/>
    <m/>
    <m/>
    <m/>
    <m/>
    <m/>
    <m/>
    <m/>
    <s v="Management Janji"/>
    <s v="2026-08-17 08:00:00 | Waktu pemasangan : 17 agustus 2026 Jam pemasangan : 08.00 - 12.00 Info Tambahan : Hubungi pelanggan dulu sebelum ke lokasi terimakasih "/>
    <s v="FCC"/>
    <s v="16-08-2026 08:25:54"/>
    <d v="2026-08-17T08:00:00"/>
    <m/>
    <s v="PS"/>
    <s v="KTS"/>
    <s v="NO ADDON"/>
    <n v="20260817"/>
    <s v="Completed"/>
    <s v="HSI Bisnis Promo HUT Telkom PSB 70% - 150 Mbps"/>
    <s v="INDIBIZ"/>
    <m/>
    <m/>
    <d v="2026-08-17T08:00:00"/>
    <s v="2026-08-17 08:00:00 | Waktu pemasangan : 17 agustus 2026 Jam pemasangan : 08.00 - 12.00 Info Tambahan : Hubungi pelanggan dulu sebelum ke lokasi terimakasih "/>
    <n v="2026"/>
    <n v="8"/>
    <n v="17"/>
    <d v="2026-08-17T00:00:00"/>
    <n v="-0.33333333333575865"/>
    <x v="0"/>
  </r>
  <r>
    <n v="360"/>
    <n v="1002520624"/>
    <n v="3"/>
    <x v="6"/>
    <n v="5"/>
    <s v="SIDOARJO"/>
    <s v="JOMBANG"/>
    <s v="JOM"/>
    <s v="REG"/>
    <s v="AO"/>
    <x v="0"/>
    <m/>
    <s v="Completed (PS)"/>
    <s v="RBS-Regional 3"/>
    <d v="2026-08-11T16:01:40"/>
    <d v="2026-08-11T22:57:17"/>
    <n v="69363593"/>
    <m/>
    <n v="152318241368"/>
    <s v="CV PURI PANGAN SEJATI"/>
    <s v="ODP-JOM-FAB/71"/>
    <s v="WO061531075"/>
    <m/>
    <m/>
    <m/>
    <n v="112.2778105"/>
    <n v="-7.5824619000000002"/>
    <s v="|MN02084|/CV PURI PANGAN SEJATI /WINBACK 2.0 HSI B2B (1:1) 75MBPS 415RB PSB DISC 70%//padpusat@gmail.com/REZA WICAKSONO/85345147369"/>
    <s v="Sales Force DBS"/>
    <m/>
    <m/>
    <m/>
    <m/>
    <m/>
    <m/>
    <m/>
    <m/>
    <s v="Management Janji"/>
    <s v="2026-08-12 15:00:00|Jam pemasangan : 12.00 Info Tambahan : Hubungi pelanggan dulu sebelum ke lokasi terimakasih |40900827|MYDITA"/>
    <s v="FCC"/>
    <d v="2026-11-08T16:09:49"/>
    <d v="2026-08-12T15:00:00"/>
    <m/>
    <s v="PS"/>
    <s v="JOM"/>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2T15:00:00"/>
    <s v="2026-08-12 15:00:00|Jam pemasangan : 12.00 Info Tambahan : Hubungi pelanggan dulu sebelum ke lokasi terimakasih |40900827|MYDITA"/>
    <n v="2026"/>
    <n v="8"/>
    <n v="11"/>
    <d v="2026-08-11T00:00:00"/>
    <n v="-1.625"/>
    <x v="0"/>
  </r>
  <r>
    <n v="361"/>
    <n v="1002511737"/>
    <n v="3"/>
    <x v="7"/>
    <n v="4"/>
    <s v="KUDUS"/>
    <s v="KUDUS"/>
    <s v="DMA"/>
    <s v="DPS"/>
    <s v="AO"/>
    <x v="0"/>
    <m/>
    <s v="Completed (PS)"/>
    <s v="DPS-Private Conglomeration"/>
    <d v="2026-08-06T10:14:06"/>
    <d v="2026-08-06T14:13:42"/>
    <n v="66038855"/>
    <m/>
    <n v="141456115375"/>
    <s v="PT SANATEL"/>
    <s v="ODP-DMA-FGA/109"/>
    <s v="WO061050745"/>
    <m/>
    <m/>
    <m/>
    <n v="110.634747152787"/>
    <n v="-6.8952444439556899"/>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6-08T10:25:07"/>
    <m/>
    <m/>
    <s v="PS"/>
    <s v="DMA"/>
    <s v="NO ADDON"/>
    <n v="20260806"/>
    <s v="Completed"/>
    <s v="- 11_11446;Biaya PSB HSI EBIS Tunai di Depan ~ 11[500000]  - SP_NOSS;SP_NOSS ~ Internet NOSS Multispeed Network[0]  - E23015;E23015 ~ ES23 - Perangkat ONT[0]  - E23015~null~44292;E23015||11||Abodemen 0[0]  - E23015~null~E23015_SWONT;SWONT ~ Biaya Sewa ONT"/>
    <s v="INDIBIZ"/>
    <m/>
    <m/>
    <d v="2026-08-06T12:00:00"/>
    <s v="DPS;PCS; LOP284912 ;PSB HSI BISNIS 50Mbps; PIC Rudi Agus Cahyono 081390816621; AM : ERLANGGA 406745 081212619208 406745@telkom.co.id  "/>
    <n v="2026"/>
    <n v="8"/>
    <n v="6"/>
    <d v="2026-08-06T00:00:00"/>
    <n v="-0.5"/>
    <x v="0"/>
  </r>
  <r>
    <n v="362"/>
    <n v="1002506170"/>
    <n v="3"/>
    <x v="3"/>
    <n v="4"/>
    <s v="PURWOKERTO"/>
    <s v="PURWOKERTO"/>
    <s v="PWT"/>
    <s v="REG"/>
    <s v="AO"/>
    <x v="0"/>
    <s v="1P INET"/>
    <s v="Completed (PS)"/>
    <s v="RBS-Regional 3"/>
    <d v="2026-08-03T13:55:56"/>
    <d v="2026-08-04T13:31:06"/>
    <n v="69357582"/>
    <m/>
    <n v="146303609645"/>
    <s v="PEMERINTAH DESA DATAR"/>
    <s v="ODP-PWT-FBJ/050 FBJ/D01/050.01"/>
    <s v="WO060797962"/>
    <m/>
    <m/>
    <m/>
    <n v="109.2527712"/>
    <n v="-7.3718269999999997"/>
    <s v="|MC00213|MYIA-039525677243/POI/LILI PURWANI/081326586775/lilypurwani@gmail.com"/>
    <s v="MYIB_ASSISTANT"/>
    <m/>
    <m/>
    <m/>
    <m/>
    <m/>
    <m/>
    <m/>
    <m/>
    <s v="Management Janji"/>
    <s v="2026-08-04 13:00:00 | Tanggal pemasangan: 04/08/2026 Jam pemasangan : pagi / siang Info Tambahan : Hubungi pelanggan dulu sebelum ke lokasi. terima kasih "/>
    <s v="FCC"/>
    <d v="2026-03-08T14:10:30"/>
    <d v="2026-08-04T13:00:00"/>
    <m/>
    <s v="PS"/>
    <s v="PWT"/>
    <s v="NO ADDON"/>
    <n v="20260804"/>
    <s v="Completed"/>
    <s v="HSI Bisnis Basic Promo HUT Telkom PSB 70% - 50 Mbps"/>
    <s v="INDIBIZ"/>
    <m/>
    <m/>
    <d v="2026-08-04T13:00:00"/>
    <s v="2026-08-04 13:00:00 | Tanggal pemasangan: 04/08/2026 Jam pemasangan : pagi / siang Info Tambahan : Hubungi pelanggan dulu sebelum ke lokasi. terima kasih "/>
    <n v="2026"/>
    <n v="8"/>
    <n v="4"/>
    <d v="2026-08-04T00:00:00"/>
    <n v="-0.54166666666424135"/>
    <x v="0"/>
  </r>
  <r>
    <n v="363"/>
    <n v="1002514620"/>
    <n v="3"/>
    <x v="1"/>
    <n v="5"/>
    <s v="MADURA"/>
    <s v="PAMEKASAN"/>
    <s v="SMP"/>
    <s v="REG"/>
    <s v="AO"/>
    <x v="0"/>
    <m/>
    <s v="Completed (PS)"/>
    <s v="RBS-Regional 3"/>
    <d v="2026-08-07T13:34:41"/>
    <d v="2026-08-07T19:07:17"/>
    <n v="69358552"/>
    <m/>
    <n v="152431232330"/>
    <s v="Yayasan Al khoiron"/>
    <s v="ODP-SMP-FBS/05"/>
    <s v="WO061166585"/>
    <m/>
    <m/>
    <m/>
    <n v="113.86953883"/>
    <n v="-7.0712554120000002"/>
    <s v="MD|MYDB-20260804264344|DN00001/MN00572|Yayasan Al khoiron|081957137909"/>
    <s v="MYDIGIBIZPARTNER"/>
    <m/>
    <m/>
    <m/>
    <m/>
    <m/>
    <m/>
    <m/>
    <m/>
    <s v="Management Janji"/>
    <s v="2026-08-05 13:00:00 | Nama PIC : Bp Baharuddin  No HP : 081957137909  No Alt : -  M Janji : 05 Agustus 2026  Jam Pasang : Pagi / Siang  Note : hubungi pelanggan jika ingin ke lokasi, terima kasih"/>
    <s v="FCC"/>
    <d v="2026-07-08T13:40:21"/>
    <m/>
    <m/>
    <s v="PS"/>
    <s v="SMP"/>
    <s v="NO ADDON"/>
    <n v="20260807"/>
    <s v="Completed"/>
    <s v="- 11_11446;Biaya PSB HSI EBIS Tunai di Depan ~ 11[150000]  - E23015;E23015 ~ ES23 - Perangkat ONT[0]  - E23015~null~44292;E23015||11||Abodemen 0[0]  - E23015~null~E23015_SWONTPREM;SWONTPREM ~ Biaya Sewa ONT Premium ~ E23015[50000]  - E25060;E25060 ~ ES25 "/>
    <s v="INDIBIZ"/>
    <m/>
    <m/>
    <d v="2026-08-07T07:00:00"/>
    <s v="2026-08-05 13:00:00 | Nama PIC : Bp Baharuddin  No HP : 081957137909  No Alt : -  M Janji : 05 Agustus 2026  Jam Pasang : Pagi / Siang  Note : hubungi pelanggan jika ingin ke lokasi, terima kasih"/>
    <n v="2026"/>
    <n v="8"/>
    <n v="7"/>
    <d v="2026-08-07T00:00:00"/>
    <n v="-0.29166666666424135"/>
    <x v="0"/>
  </r>
  <r>
    <n v="364"/>
    <n v="1002528002"/>
    <n v="3"/>
    <x v="7"/>
    <n v="4"/>
    <s v="KUDUS"/>
    <s v="KUDUS"/>
    <s v="KUD"/>
    <s v="REG"/>
    <s v="AO"/>
    <x v="0"/>
    <s v="1P INET"/>
    <s v="OSS - FALLOUT"/>
    <s v="RBS-Regional 3"/>
    <d v="2026-08-15T11:07:57"/>
    <d v="2026-08-17T19:44:17"/>
    <n v="69366719"/>
    <m/>
    <n v="142401146051"/>
    <s v="PT. KALAMAYA INTEGRA MEDIA"/>
    <s v="ODP-KUD-FM/106 FM/D06/106.01"/>
    <s v="WO061808957"/>
    <m/>
    <m/>
    <m/>
    <n v="110.84686918600801"/>
    <n v="-6.8037992104597702"/>
    <s v="|MN01006|MYIA-026807038696/POI/PT. KALAMAYA INTEGRA MEDIA/083173620166/kalammaya666@gmail.com"/>
    <s v="MYIB_ASSISTANT"/>
    <m/>
    <m/>
    <m/>
    <m/>
    <m/>
    <m/>
    <m/>
    <m/>
    <s v="Management Janji"/>
    <s v="2026-08-17 13:00:00 | M Janji :  17 Agustus 2026 Jam Pasang : Siang Note : hubungi pelanggan jika ingin ke lokasi, terima kasih"/>
    <s v="FCC"/>
    <s v="15-08-2026 11:09:59"/>
    <d v="2026-08-17T13:00:00"/>
    <s v="Kendala Pelanggan"/>
    <s v="FO_WFM"/>
    <s v="KUD"/>
    <s v="NO ADDON"/>
    <m/>
    <s v="Provisioning Failed|WFM|INF009059938|batal"/>
    <s v="HSI Bisnis Basic Promo HUT Telkom PSB 70% - 50 Mbps"/>
    <s v="INDIBIZ"/>
    <m/>
    <m/>
    <d v="2026-08-17T13:00:00"/>
    <s v="2026-08-17 13:00:00 | M Janji :  17 Agustus 2026 Jam Pasang : Siang Note : hubungi pelanggan jika ingin ke lokasi, terima kasih"/>
    <m/>
    <m/>
    <m/>
    <e v="#NUM!"/>
    <e v="#NUM!"/>
    <x v="1"/>
  </r>
  <r>
    <n v="365"/>
    <n v="1002515259"/>
    <n v="3"/>
    <x v="2"/>
    <n v="5"/>
    <s v="KEDIRI"/>
    <s v="BLITAR"/>
    <s v="BLR"/>
    <s v="REG"/>
    <s v="AO"/>
    <x v="0"/>
    <s v="1P INET"/>
    <s v="Completed (PS)"/>
    <s v="RBS-Regional 3"/>
    <d v="2026-08-07T16:22:56"/>
    <d v="2026-08-08T12:09:26"/>
    <n v="69361043"/>
    <m/>
    <n v="152730235347"/>
    <s v="SPBU BENCE 54.661.26 AGUNG CATUR UTAMA GROUP"/>
    <s v="ODP-BLR-FBN/21 FBN/D02/21.01"/>
    <s v="WO061188904"/>
    <m/>
    <m/>
    <m/>
    <n v="112.229193"/>
    <n v="-8.0762350000000005"/>
    <s v="|MN02734|MYIA-098957173801/POI/AGUNG SUYONO/082143999778/spbuagungbence@gmail.com"/>
    <s v="MYIB_ASSISTANT"/>
    <m/>
    <m/>
    <m/>
    <m/>
    <m/>
    <m/>
    <m/>
    <m/>
    <s v="Management Janji"/>
    <s v="2026-08-08 13:00:00 | Tanggal pemasangan: 08/08/2026 Jam pemasangan : siang Info Tambahan : Hubungi pelanggan dulu sebelum ke lokasi terima kasih."/>
    <s v="FCC"/>
    <d v="2026-07-08T16:25:36"/>
    <d v="2026-08-08T13:00:00"/>
    <m/>
    <s v="PS"/>
    <s v="BLR"/>
    <s v="NO ADDON"/>
    <n v="20260808"/>
    <s v="Completed"/>
    <s v="HSI Bisnis Basic Promo HUT Telkom PSB 70% - 50 Mbps"/>
    <s v="INDIBIZ"/>
    <m/>
    <m/>
    <d v="2026-08-08T13:00:00"/>
    <s v="2026-08-08 13:00:00 | Tanggal pemasangan: 08/08/2026 Jam pemasangan : siang Info Tambahan : Hubungi pelanggan dulu sebelum ke lokasi terima kasih."/>
    <n v="2026"/>
    <n v="8"/>
    <n v="8"/>
    <d v="2026-08-08T00:00:00"/>
    <n v="-0.54166666666424135"/>
    <x v="0"/>
  </r>
  <r>
    <n v="366"/>
    <n v="1002506729"/>
    <n v="3"/>
    <x v="5"/>
    <n v="5"/>
    <s v="SINGARJA"/>
    <s v="JEMBRANA"/>
    <s v="NGR"/>
    <s v="REG"/>
    <s v="AO"/>
    <x v="0"/>
    <m/>
    <s v="Completed (PS)"/>
    <s v="RBS-Regional 3"/>
    <d v="2026-08-04T08:11:45"/>
    <d v="2026-08-04T12:37:19"/>
    <n v="69353227"/>
    <n v="3654571008"/>
    <n v="172411226065"/>
    <s v="PT. SUPRA PRIMATAMA NUSANTARA"/>
    <s v="ODP-NGR-FN/11"/>
    <s v="WO060851877"/>
    <m/>
    <m/>
    <m/>
    <n v="114.67391589018"/>
    <n v="-8.3698510161736692"/>
    <s v="|MN02677|/CP BACHARUDDIN YUSUF HABIBIE/081333336960/branch_bali_jembranamendoyo@biznetnetworks.com"/>
    <s v="Sales Force DBS"/>
    <m/>
    <m/>
    <m/>
    <m/>
    <m/>
    <m/>
    <m/>
    <m/>
    <s v="Management Janji"/>
    <s v="2026-07-29 13:00:00|Nama Pic : BP YUSUF  No Hp Pic : 081333336960  Jam Pemasangan : 08:00 - 12.00  Tanggal Pemasangan : RABU 29 JULI 2026  Info Tambahan : Hubungi pelanggan sebelum datang ke lokasi|YU5156|MYDITA"/>
    <s v="FCC"/>
    <d v="2026-04-08T08:25:42"/>
    <m/>
    <m/>
    <s v="PS"/>
    <s v="NGR"/>
    <s v="NO ADDON"/>
    <n v="20260804"/>
    <s v="Completed"/>
    <s v="- 11_11446;Biaya PSB HSI EBIS Tunai di Depan ~ 11[150000]  - BWY DL;BWY DL ~ Saluran Dua Arah(BothWay)[0]  - E23053;E23053 ~ ES23 - Paket HSI Bisnis  Phone (PHONE)[0]  - E23053~null~44864;E23053||11||Abodemen 0[0]  - E23053~null~E23053_IN800;IN800 ~ Free "/>
    <s v="INDIBIZ"/>
    <m/>
    <m/>
    <d v="2026-08-04T07:00:00"/>
    <s v="2026-07-29 13:00:00|Nama Pic : BP YUSUF  No Hp Pic : 081333336960  Jam Pemasangan : 08:00 - 12.00  Tanggal Pemasangan : RABU 29 JULI 2026  Info Tambahan : Hubungi pelanggan sebelum datang ke lokasi|YU5156|MYDITA"/>
    <n v="2026"/>
    <n v="8"/>
    <n v="4"/>
    <d v="2026-08-04T00:00:00"/>
    <n v="-0.29166666666424135"/>
    <x v="0"/>
  </r>
  <r>
    <n v="367"/>
    <n v="1002528001"/>
    <n v="3"/>
    <x v="0"/>
    <n v="5"/>
    <s v="MATARAM"/>
    <s v="INNER - NUSA TENGGARA"/>
    <s v="SWE"/>
    <s v="REG"/>
    <s v="AO"/>
    <x v="0"/>
    <s v="1P INET"/>
    <s v="Completed (PS)"/>
    <s v="RBS-Regional 3"/>
    <d v="2026-08-15T11:07:57"/>
    <d v="2026-08-16T16:07:53"/>
    <n v="69366731"/>
    <m/>
    <n v="172605804155"/>
    <s v="UD JAYADI ZK"/>
    <s v="ODP-SWE-FAH/13 FAH/D04/13.01"/>
    <s v="WO061808871"/>
    <m/>
    <m/>
    <m/>
    <n v="116.24421592801799"/>
    <n v="-8.54146415486729"/>
    <s v="MD|MYDB-20260815265482|SC00001/MC00020|UD JAYADI ZK|085338630107"/>
    <s v="MYDIGIBIZPARTNER"/>
    <m/>
    <m/>
    <m/>
    <m/>
    <m/>
    <m/>
    <m/>
    <m/>
    <s v="Management Janji"/>
    <s v="2026-08-16 08:00:00 | Tanggal pemasangan: 16/08/2026 Jam pemasangan : pagi / siang Info Tambahan : Hubungi pelanggan dulu sebelum ke lokasi terima kasih."/>
    <s v="FCC"/>
    <s v="15-08-2026 11:09:59"/>
    <d v="2026-08-16T08:00:00"/>
    <m/>
    <s v="PS"/>
    <s v="SWE"/>
    <s v="OCA"/>
    <n v="20260816"/>
    <s v="Completed"/>
    <s v="HSI Bisnis Bundling OCA Interaction Lite PSB 70% Promo - 150 Mbps"/>
    <s v="INDIBIZ"/>
    <m/>
    <m/>
    <d v="2026-08-16T08:00:00"/>
    <s v="2026-08-16 08:00:00 | Tanggal pemasangan: 16/08/2026 Jam pemasangan : pagi / siang Info Tambahan : Hubungi pelanggan dulu sebelum ke lokasi terima kasih."/>
    <n v="2026"/>
    <n v="8"/>
    <n v="16"/>
    <d v="2026-08-16T00:00:00"/>
    <n v="-0.33333333333575865"/>
    <x v="0"/>
  </r>
  <r>
    <n v="368"/>
    <n v="1002518220"/>
    <n v="3"/>
    <x v="3"/>
    <n v="4"/>
    <s v="YOGYAKARTA"/>
    <s v="SLEMAN"/>
    <s v="GOD"/>
    <s v="REG"/>
    <s v="AO"/>
    <x v="0"/>
    <s v="1P INET"/>
    <s v="102 | FOLLOW UP COMPLETED"/>
    <s v="RBS-Regional 3"/>
    <d v="2026-08-10T15:10:56"/>
    <d v="2026-08-12T12:35:46"/>
    <n v="69362619"/>
    <m/>
    <n v="146136130127"/>
    <s v="PT HASTA REKSA MANUNGGAL"/>
    <s v="ODP-GOD-FAF/028 FAF/D02/028.01"/>
    <s v="WO061417257"/>
    <m/>
    <m/>
    <m/>
    <n v="110.2268108"/>
    <n v="-7.7153622999999998"/>
    <s v="|MN02579|MYIA-017063864225/POI/MUHAMMAD FAIZIN/085643382853/mustidzien@gmail.com"/>
    <s v="MYIB_ASSISTANT"/>
    <m/>
    <m/>
    <m/>
    <m/>
    <m/>
    <m/>
    <m/>
    <m/>
    <s v="Management Janji"/>
    <s v="2026-08-11 15:00:00 | M Janji : (09/08/2026) jam Pasang : 09:00 Note : hubungi pelanggan jika ingin kelokasi"/>
    <s v="FCC"/>
    <d v="2026-10-08T15:25:39"/>
    <d v="2026-08-11T15:00:00"/>
    <s v="Kendala Teknik"/>
    <s v="REVOKE"/>
    <s v="GOD"/>
    <s v="NO ADDON"/>
    <m/>
    <s v="Follow Up Revoke Completed, New Order ID : SC1002522007"/>
    <s v="HSI Bisnis Promo HUT Telkom PSB 70% - 50 Mbps"/>
    <s v="INDIBIZ"/>
    <m/>
    <m/>
    <d v="2026-08-11T15:00:00"/>
    <s v="2026-08-11 15:00:00 | M Janji : (09/08/2026) jam Pasang : 09:00 Note : hubungi pelanggan jika ingin kelokasi"/>
    <m/>
    <m/>
    <m/>
    <e v="#NUM!"/>
    <e v="#NUM!"/>
    <x v="1"/>
  </r>
  <r>
    <n v="369"/>
    <n v="1002517742"/>
    <n v="3"/>
    <x v="0"/>
    <n v="5"/>
    <s v="MATARAM"/>
    <s v="SUMBAWA"/>
    <s v="MLK"/>
    <s v="DPS"/>
    <s v="AO"/>
    <x v="0"/>
    <m/>
    <s v="Completed (PS)"/>
    <s v="DPS-Property &amp; Resources"/>
    <d v="2026-08-10T13:24:47"/>
    <d v="2026-08-11T09:31:40"/>
    <n v="69352575"/>
    <m/>
    <n v="172608206132"/>
    <s v="AMNT Townsite 2 D43"/>
    <s v="ODP-MLK-FAC/09"/>
    <s v="WO061399327"/>
    <m/>
    <m/>
    <m/>
    <n v="116.76269310000001"/>
    <n v="-8.9664707000000003"/>
    <s v="DSS HSI | WILHELMI A IDRIS | 970167 | TREG 3 | AMNT Townsite 2 D42|SYAHRUL ALQADRI| 081237399497 | PSB 2P INET TV 20MBPS"/>
    <s v="Account Manager"/>
    <m/>
    <m/>
    <m/>
    <m/>
    <m/>
    <m/>
    <m/>
    <m/>
    <s v="Management Janji"/>
    <s v="AO"/>
    <s v="FCC"/>
    <d v="2026-10-08T13:25:34"/>
    <m/>
    <m/>
    <s v="PS"/>
    <s v="MLK"/>
    <s v="NO ADDON"/>
    <n v="20260811"/>
    <s v="Completed"/>
    <s v="- E23015;E23015 ~ ES23 - Perangkat ONT[0]  - E23015~null~44292;E23015||11||Abodemen 0[0]  - E23015~null~E23015_SWONT;SWONT ~ Biaya Sewa ONT ~ E23015[30000]  - E24058;E24058 ~ ES24 - Paket HSI Bisnis (HSIEF) Khusus Winback[0]  - E24058~null~103819;E24058||"/>
    <s v="INDIBIZ"/>
    <m/>
    <m/>
    <d v="1970-01-01T07:00:00"/>
    <s v="AO"/>
    <n v="2026"/>
    <n v="8"/>
    <n v="11"/>
    <d v="2026-08-11T00:00:00"/>
    <n v="20675.708333333332"/>
    <x v="2"/>
  </r>
  <r>
    <n v="370"/>
    <n v="1002525798"/>
    <n v="3"/>
    <x v="4"/>
    <n v="4"/>
    <s v="PEKALONGAN"/>
    <s v="PEKALONGAN"/>
    <s v="PKL"/>
    <s v="REG"/>
    <s v="AO"/>
    <x v="0"/>
    <s v="1P INET"/>
    <s v="Completed (PS)"/>
    <s v="RBS-Regional 3"/>
    <d v="2026-08-14T10:10:56"/>
    <d v="2026-08-15T17:38:20"/>
    <n v="69365762"/>
    <m/>
    <n v="142202154753"/>
    <s v="WARUNG GEN Z"/>
    <s v="ODP-PKL-FBJ/019 FBJ/D01/019.01"/>
    <s v="WO061725858"/>
    <m/>
    <m/>
    <m/>
    <n v="109.62922399999999"/>
    <n v="-6.9252469999999997"/>
    <s v="|MN01913|MYIA-025116068441/POI/MUCHAMMAD ISYUL AROB/085640099777/isyularob46@gmail.com"/>
    <s v="MYIB_ASSISTANT"/>
    <m/>
    <m/>
    <m/>
    <m/>
    <m/>
    <m/>
    <m/>
    <m/>
    <s v="Management Janji"/>
    <s v="2026-08-15 08:00:00 | Nama PIC : ISYUL AROB No HP : 085640099777 Alt :  M Janji : 15 Augustus 2026 Jam Pasang : 08.00 - 13:00  NoteÃ‚Â :  hubungi terlebih dahulu sebelum kelokasi"/>
    <s v="FCC"/>
    <s v="14-08-2026 10:39:51"/>
    <d v="2026-08-15T08:00:00"/>
    <m/>
    <s v="PS"/>
    <s v="PKL"/>
    <s v="NO ADDON"/>
    <n v="20260815"/>
    <s v="Completed"/>
    <s v="HSI Bisnis Promo HUT Telkom PSB 70% - 50 Mbps"/>
    <s v="INDIBIZ"/>
    <m/>
    <m/>
    <d v="2026-08-15T08:00:00"/>
    <s v="2026-08-15 08:00:00 | Nama PIC : ISYUL AROB No HP : 085640099777 Alt :  M Janji : 15 Augustus 2026 Jam Pasang : 08.00 - 13:00  NoteÃ‚Â :  hubungi terlebih dahulu sebelum kelokasi"/>
    <n v="2026"/>
    <n v="8"/>
    <n v="15"/>
    <d v="2026-08-15T00:00:00"/>
    <n v="-0.33333333333575865"/>
    <x v="0"/>
  </r>
  <r>
    <n v="371"/>
    <n v="1002521029"/>
    <n v="3"/>
    <x v="4"/>
    <n v="4"/>
    <s v="PEKALONGAN"/>
    <s v="SLAWI"/>
    <s v="SLW"/>
    <s v="REG"/>
    <s v="AO"/>
    <x v="0"/>
    <s v="1P INET"/>
    <s v="Completed (PS)"/>
    <s v="RBS-Regional 3"/>
    <d v="2026-08-11T19:46:56"/>
    <d v="2026-08-12T14:47:45"/>
    <n v="69363767"/>
    <m/>
    <n v="142283119933"/>
    <s v="SPBU PENDAWA 44.52402"/>
    <s v="ODP-SLW-FT/076 FT/D01/076.01"/>
    <s v="WO061540592"/>
    <m/>
    <m/>
    <m/>
    <n v="109.1419109"/>
    <n v="-7.0134629000000004"/>
    <s v="MD|MYDB-20260811265024|DN00001/MN00347|SPBU PENDAWA 44.52402|085546458592"/>
    <s v="MYDIGIBIZPARTNER"/>
    <m/>
    <m/>
    <m/>
    <m/>
    <m/>
    <m/>
    <m/>
    <m/>
    <s v="Management Janji"/>
    <s v="2026-08-13 08:00:00 | Nama : BU WIDHI DIDIK LESTARI No Hp : 085546458592 No Alt :  Tgl Pemasangan : 12 Agustus 2026 Interval : PAGI  Note : Hubungi pelanggan terlebih dahulu"/>
    <s v="FCC"/>
    <d v="2026-11-08T19:54:58"/>
    <d v="2026-08-13T08:00:00"/>
    <m/>
    <s v="PS"/>
    <s v="SLW"/>
    <s v="NO ADDON"/>
    <n v="20260812"/>
    <s v="Completed"/>
    <s v="HSI Bisnis Promo HUT Telkom PSB 70% - 200 Mbps"/>
    <s v="INDIBIZ"/>
    <m/>
    <m/>
    <d v="2026-08-13T08:00:00"/>
    <s v="2026-08-13 08:00:00 | Nama : BU WIDHI DIDIK LESTARI No Hp : 085546458592 No Alt :  Tgl Pemasangan : 12 Agustus 2026 Interval : PAGI  Note : Hubungi pelanggan terlebih dahulu"/>
    <n v="2026"/>
    <n v="8"/>
    <n v="12"/>
    <d v="2026-08-12T00:00:00"/>
    <n v="-1.3333333333357587"/>
    <x v="0"/>
  </r>
  <r>
    <n v="372"/>
    <n v="1002506824"/>
    <n v="3"/>
    <x v="2"/>
    <n v="5"/>
    <s v="MADIUN"/>
    <s v="TUBAN"/>
    <s v="RGL"/>
    <s v="REG"/>
    <s v="AO"/>
    <x v="0"/>
    <s v="1P INET"/>
    <s v="Completed (PS)"/>
    <s v="RBS-Regional 3"/>
    <d v="2026-08-04T08:58:57"/>
    <d v="2026-08-05T21:06:34"/>
    <n v="69357943"/>
    <m/>
    <n v="152646208072"/>
    <s v="MTs Syiar Islam"/>
    <s v="ODP-RGL-FAE/34"/>
    <s v="WO060854399"/>
    <m/>
    <m/>
    <m/>
    <n v="111.97839483618699"/>
    <n v="-7.0723869903472796"/>
    <s v="MD|MYDB-20260804264304|DN00001/MN01285|MTs Syiar Islam|082302325282"/>
    <s v="MYDIGIBIZPARTNER"/>
    <m/>
    <m/>
    <m/>
    <m/>
    <m/>
    <m/>
    <m/>
    <m/>
    <s v="Management Janji"/>
    <s v="2026-08-06 08:00:00 | Nama Pic : BP KHOIRUL No Hp Pic : 082302325282 Jam Pemasangan : 08:00 - 12.00 Tanggal Pemasangan : RABU 05 AGUSTUS 2026 Info Tambahan : Hubungi pelanggan sebelum datang ke lokasi, terima kasih."/>
    <s v="FCC"/>
    <d v="2026-04-08T09:10:36"/>
    <d v="2026-08-06T08:00:00"/>
    <m/>
    <s v="PS"/>
    <s v="RGL"/>
    <s v="NO ADDON"/>
    <n v="20260805"/>
    <s v="Completed"/>
    <s v="HSI Bisnis Promo HUT Telkom PSB 70% - 75 Mbps"/>
    <s v="INDIBIZ"/>
    <m/>
    <m/>
    <d v="2026-08-06T08:00:00"/>
    <s v="2026-08-06 08:00:00 | Nama Pic : BP KHOIRUL No Hp Pic : 082302325282 Jam Pemasangan : 08:00 - 12.00 Tanggal Pemasangan : RABU 05 AGUSTUS 2026 Info Tambahan : Hubungi pelanggan sebelum datang ke lokasi, terima kasih."/>
    <n v="2026"/>
    <n v="8"/>
    <n v="5"/>
    <d v="2026-08-05T00:00:00"/>
    <n v="-1.3333333333357587"/>
    <x v="0"/>
  </r>
  <r>
    <n v="373"/>
    <n v="1002505630"/>
    <n v="3"/>
    <x v="2"/>
    <n v="5"/>
    <s v="KEDIRI"/>
    <s v="TULUNGAGUNG"/>
    <s v="TUL"/>
    <s v="REG"/>
    <s v="AO"/>
    <x v="0"/>
    <s v="1P INET"/>
    <s v="102 | FOLLOW UP COMPLETED"/>
    <s v="RBS-Regional 3"/>
    <d v="2026-08-03T09:34:56"/>
    <d v="2026-08-05T11:35:22"/>
    <n v="69357251"/>
    <m/>
    <n v="152606246366"/>
    <s v="PT. PUTRA SURYA MANDIRI SEJAHTERA"/>
    <s v="ODP-TUL-FAH/12 FAH/D02/12.01"/>
    <s v="WO060759125"/>
    <m/>
    <m/>
    <m/>
    <n v="111.93591501563699"/>
    <n v="-8.0175718760460093"/>
    <s v="MD|MYDB-20260803264213|DC20015/MC20183|PT. PUTRA SURYA MANDIRI SEJAHTERA|081227646666"/>
    <s v="MYDIGIBIZPARTNER"/>
    <m/>
    <m/>
    <m/>
    <m/>
    <m/>
    <m/>
    <m/>
    <m/>
    <s v="Management Janji"/>
    <s v="2026-08-04 08:00:00 | Tanggal Pemasangan : 04 Agustus 2026 Jam Pemasangan : 08:00 13:00 Info Tambahan : Hubungi pelanggan dulu sebelum ke lokasi terimakasih"/>
    <s v="FCC"/>
    <d v="2026-03-08T09:40:13"/>
    <d v="2026-08-04T08:00:00"/>
    <m/>
    <s v="REVOKE"/>
    <s v="TUL"/>
    <s v="NO ADDON"/>
    <m/>
    <s v="Follow Up Revoke Completed, New Order ID : SC1002510249"/>
    <s v="HSI Bisnis PSB 70% - 75 Mbps"/>
    <s v="INDIBIZ"/>
    <m/>
    <m/>
    <d v="2026-08-04T08:00:00"/>
    <s v="2026-08-04 08:00:00 | Tanggal Pemasangan : 04 Agustus 2026 Jam Pemasangan : 08:00 13:00 Info Tambahan : Hubungi pelanggan dulu sebelum ke lokasi terimakasih"/>
    <m/>
    <m/>
    <m/>
    <e v="#NUM!"/>
    <e v="#NUM!"/>
    <x v="1"/>
  </r>
  <r>
    <n v="374"/>
    <n v="1002510366"/>
    <n v="3"/>
    <x v="4"/>
    <n v="4"/>
    <s v="PEKALONGAN"/>
    <s v="SLAWI"/>
    <s v="SLW"/>
    <s v="DGS"/>
    <s v="AO"/>
    <x v="0"/>
    <m/>
    <s v="Completed (PS)"/>
    <s v="DGS-B2B TREG"/>
    <d v="2026-08-05T12:17:24"/>
    <d v="2026-08-05T15:10:08"/>
    <n v="69358397"/>
    <m/>
    <n v="142283119901"/>
    <s v="UPPD SLAWI"/>
    <s v="ODP-SLW-FS/086"/>
    <s v="WO060974808"/>
    <m/>
    <m/>
    <m/>
    <n v="109.12062349999999"/>
    <n v="-6.9910202000000004"/>
    <s v="DGS HSI | BUDIYANTO ZHEZA ARDANA | NIK. 960209 | TREG 3 | HSI 1S 75MB | 519.000 | PIC NIKEN | 08131343500 | up3adslawi@gmail.com"/>
    <s v="Account Manager"/>
    <m/>
    <m/>
    <m/>
    <m/>
    <m/>
    <m/>
    <m/>
    <m/>
    <s v="Management Janji"/>
    <s v="ok"/>
    <s v="FCC"/>
    <d v="2026-05-08T12:40:22"/>
    <m/>
    <m/>
    <s v="PS"/>
    <s v="SLW"/>
    <s v="NO ADDON"/>
    <n v="20260805"/>
    <s v="Completed"/>
    <s v="- 11_11450;Biaya PSB Reguler HSI EBIS ~ 11[150000]  - E23015;E23015 ~ ES23 - Perangkat ONT[0]  - E23015~null~44292;E23015||11||Abodemen 0[0]  - E23015~null~E23015_SWONT;SWONT ~ Biaya Sewa ONT ~ E23015[30000]  - E23046;E23046 ~ ES23 - Paket HSI Bisnis[0]  "/>
    <s v="INDIBIZ"/>
    <m/>
    <m/>
    <d v="1970-01-01T07:00:00"/>
    <s v="ok"/>
    <n v="2026"/>
    <n v="8"/>
    <n v="5"/>
    <d v="2026-08-05T00:00:00"/>
    <n v="20669.708333333332"/>
    <x v="2"/>
  </r>
  <r>
    <n v="375"/>
    <n v="1002506604"/>
    <n v="3"/>
    <x v="3"/>
    <n v="4"/>
    <s v="MAGELANG"/>
    <s v="WONOSOBO"/>
    <s v="WOS"/>
    <s v="REG"/>
    <s v="AO"/>
    <x v="0"/>
    <s v="1P INET"/>
    <s v="98 | OSS - CANCEL COMPLETE"/>
    <s v="RBS-Regional 3"/>
    <d v="2026-08-03T18:04:57"/>
    <d v="2026-08-05T10:09:17"/>
    <n v="69357826"/>
    <m/>
    <n v="141373127367"/>
    <s v="PT BRAMASTRA BAKTI SOLUSINDO UR APOTEK PRO WONOSOBO"/>
    <s v="ODP-WOS-FAE/123 FAE/D08/123.01"/>
    <s v="WO060831723"/>
    <m/>
    <m/>
    <m/>
    <n v="109.9021889"/>
    <n v="-7.3546953999999998"/>
    <s v="|MN00542|MYIA-048065138011/POI/HUSEIN/089672423536/bramastrajakarta1@gmail.com"/>
    <s v="MYIB_ASSISTANT"/>
    <m/>
    <m/>
    <m/>
    <m/>
    <m/>
    <m/>
    <m/>
    <m/>
    <s v="Management Janji"/>
    <s v="2026-08-04 15:00:00 | Nama PIC : PT BRAMASTRA BAKTI SOLUSINDO UR APOTEK PRO WONOSOBO No HP : 089672423536 Alt :  M Janji : 04/08/2026 Jam Pasang : 08.00 - 13:00  NoteÃ‚Â :  hubungi terlebih dahulu sebelum kelokasi"/>
    <s v="FCC"/>
    <d v="2026-03-08T18:10:15"/>
    <d v="2026-08-04T15:00:00"/>
    <s v="Kendala Pelanggan"/>
    <s v="CANCEL"/>
    <s v="WOS"/>
    <s v="NO ADDON"/>
    <m/>
    <s v="Cancel Completed"/>
    <s v="HSI Bisnis Promo HUT Telkom PSB 70% - 50 Mbps"/>
    <s v="INDIBIZ"/>
    <m/>
    <m/>
    <d v="2026-08-04T15:00:00"/>
    <s v="2026-08-04 15:00:00 | Nama PIC : PT BRAMASTRA BAKTI SOLUSINDO UR APOTEK PRO WONOSOBO No HP : 089672423536 Alt :  M Janji : 04/08/2026 Jam Pasang : 08.00 - 13:00  NoteÃ‚Â :  hubungi terlebih dahulu sebelum kelokasi"/>
    <m/>
    <m/>
    <m/>
    <e v="#NUM!"/>
    <e v="#NUM!"/>
    <x v="1"/>
  </r>
  <r>
    <n v="376"/>
    <n v="1002505168"/>
    <n v="3"/>
    <x v="2"/>
    <n v="5"/>
    <s v="MADIUN"/>
    <s v="MADIUN"/>
    <s v="MNZ"/>
    <s v="REG"/>
    <s v="AO"/>
    <x v="0"/>
    <s v="1P INET"/>
    <s v="Completed (PS)"/>
    <s v="RBS-Regional 3"/>
    <d v="2026-08-02T11:34:57"/>
    <d v="2026-08-03T21:09:24"/>
    <n v="69356992"/>
    <m/>
    <n v="152601214959"/>
    <s v="PT MITRA KONJAC INDONESIA"/>
    <s v="ODP-MNZ-FS/81 FS/D11/81.01"/>
    <s v="WO060704777"/>
    <m/>
    <m/>
    <m/>
    <n v="111.563308909535"/>
    <n v="-7.6420320540572897"/>
    <s v="MD|MYDB-20260801264139|DN00001/MN00285|PT MITRA KONJAC INDONESIA|082257936572"/>
    <s v="MYDIGIBIZPARTNER"/>
    <m/>
    <m/>
    <m/>
    <m/>
    <m/>
    <m/>
    <m/>
    <m/>
    <s v="Management Janji"/>
    <s v="2026-08-03 08:00:00 | M Janji : 3 agustus 2026 jam Pasang : pagi  Note : hubungi pelanggan jika ingin kelokasi"/>
    <s v="FCC"/>
    <d v="2026-02-08T11:39:49"/>
    <d v="2026-08-03T08:00:00"/>
    <m/>
    <s v="PS"/>
    <s v="MNZ"/>
    <s v="NO ADDON"/>
    <n v="20260803"/>
    <s v="Completed"/>
    <s v="HSI Bisnis Promo HUT Telkom PSB 70% - 100 Mbps"/>
    <s v="INDIBIZ"/>
    <m/>
    <m/>
    <d v="2026-08-03T08:00:00"/>
    <s v="2026-08-03 08:00:00 | M Janji : 3 agustus 2026 jam Pasang : pagi  Note : hubungi pelanggan jika ingin kelokasi"/>
    <n v="2026"/>
    <n v="8"/>
    <n v="3"/>
    <d v="2026-08-03T00:00:00"/>
    <n v="-0.33333333333575865"/>
    <x v="0"/>
  </r>
  <r>
    <n v="377"/>
    <n v="1002514362"/>
    <n v="3"/>
    <x v="4"/>
    <n v="4"/>
    <s v="PEKALONGAN"/>
    <s v="PEMALANG"/>
    <s v="PML"/>
    <s v="REG"/>
    <s v="AO"/>
    <x v="0"/>
    <m/>
    <s v="Completed (PS)"/>
    <s v="RBS-Regional 3"/>
    <d v="2026-08-07T11:32:13"/>
    <d v="2026-08-07T13:11:23"/>
    <n v="69359666"/>
    <m/>
    <n v="142278112631"/>
    <s v="KUD MISOYO SARI"/>
    <s v="ODP-PML-FS/045"/>
    <s v="WO061151803"/>
    <m/>
    <m/>
    <m/>
    <n v="109.368588"/>
    <n v="-6.8635429999999999"/>
    <s v="|MN02086|MYIA-004026900870/POI/aris kusnandar /085225051702/kud.misoyo.sari@gmail.com"/>
    <s v="Account Manager"/>
    <m/>
    <m/>
    <m/>
    <m/>
    <m/>
    <m/>
    <m/>
    <m/>
    <s v="Management Janji"/>
    <s v="2026-08-07 08:00:00 | Nama Pic : bp aris kusnandar   No Hp Pic : 085225051702  No alt : -  Jam Pemasangan : pagi   Tanggal Pemasangan : 7 Agustus 2026"/>
    <s v="FCC"/>
    <d v="2026-07-08T11:40:14"/>
    <m/>
    <m/>
    <s v="PS"/>
    <s v="PML"/>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07:00:00"/>
    <s v="2026-08-07 08:00:00 | Nama Pic : bp aris kusnandar   No Hp Pic : 085225051702  No alt : -  Jam Pemasangan : pagi   Tanggal Pemasangan : 7 Agustus 2026"/>
    <n v="2026"/>
    <n v="8"/>
    <n v="7"/>
    <d v="2026-08-07T00:00:00"/>
    <n v="-0.29166666666424135"/>
    <x v="0"/>
  </r>
  <r>
    <n v="378"/>
    <n v="1002529595"/>
    <n v="3"/>
    <x v="2"/>
    <n v="5"/>
    <s v="KEDIRI"/>
    <s v="TRENGGALEK"/>
    <s v="TRE"/>
    <s v="REG"/>
    <s v="AO"/>
    <x v="0"/>
    <s v="1P INET"/>
    <s v="Completed (PS)"/>
    <s v="RBS-Regional 3"/>
    <d v="2026-08-16T12:44:57"/>
    <d v="2026-08-16T19:52:09"/>
    <n v="69367457"/>
    <m/>
    <n v="152608207925"/>
    <s v="SD NEGERI KRANDEGAN"/>
    <s v="ODP-TRE-FN/32 FN/D03/32.01"/>
    <s v="WO061872236"/>
    <m/>
    <m/>
    <m/>
    <n v="111.74679500000001"/>
    <n v="-8.1086589999999994"/>
    <s v="|MN02734|MYIA-004698951977/POI/APRIONO/083193582978/zadynfashion@tmails.net"/>
    <s v="MYIB_ASSISTANT"/>
    <m/>
    <m/>
    <m/>
    <m/>
    <m/>
    <m/>
    <m/>
    <m/>
    <s v="Management Janji"/>
    <s v="2026-08-17 13:00:00 | Tanggal Pemasangan : 17 Agustus 2026 Jam Pemasangan : 08:00 13:00 Info Tambahan : Hubungi pelanggan dulu sebelum ke lokasi terimakasih"/>
    <s v="FCC"/>
    <s v="16-08-2026 12:55:02"/>
    <d v="2026-08-17T13:00:00"/>
    <m/>
    <s v="PS"/>
    <s v="TRE"/>
    <s v="NO ADDON"/>
    <n v="20260816"/>
    <s v="Completed"/>
    <s v="HSI Bisnis Promo HUT Telkom PSB 70% - 150 Mbps"/>
    <s v="INDIBIZ"/>
    <m/>
    <m/>
    <d v="2026-08-17T13:00:00"/>
    <s v="2026-08-17 13:00:00 | Tanggal Pemasangan : 17 Agustus 2026 Jam Pemasangan : 08:00 13:00 Info Tambahan : Hubungi pelanggan dulu sebelum ke lokasi terimakasih"/>
    <n v="2026"/>
    <n v="8"/>
    <n v="16"/>
    <d v="2026-08-16T00:00:00"/>
    <n v="-1.5416666666642413"/>
    <x v="0"/>
  </r>
  <r>
    <n v="379"/>
    <n v="1002526494"/>
    <n v="3"/>
    <x v="1"/>
    <n v="5"/>
    <s v="SBY UTARA"/>
    <s v="TANDES"/>
    <s v="KLN"/>
    <s v="REG"/>
    <s v="AO"/>
    <x v="0"/>
    <m/>
    <s v="FCC - HD1A - INPROGRESS FOLLOW UP"/>
    <s v="RBS-Regional 3"/>
    <d v="2026-08-14T14:18:08"/>
    <d v="2026-08-17T15:06:32"/>
    <n v="69366098"/>
    <m/>
    <n v="152418250004"/>
    <s v="PT Avery Sentra Furnitur"/>
    <s v="ODP-TDS-FEN/02"/>
    <m/>
    <m/>
    <m/>
    <m/>
    <n v="112.68494870000001"/>
    <n v="-7.2591576"/>
    <s v="|MN02749|/Avery Sentosa Indonesia/081353636794/averyfurnitures@gmail.com/ (averyfurnitures@gmail.com/HSI)HSI Basic Winback + Antares Eazy (1:2) 50 Mbps (Rp 395.000) PSB Rp 150.000/Helga Yosinda Violetta"/>
    <s v="Sales Force DBS"/>
    <m/>
    <m/>
    <m/>
    <m/>
    <m/>
    <m/>
    <m/>
    <m/>
    <m/>
    <m/>
    <m/>
    <s v="14-08-2026 14:40:08"/>
    <m/>
    <m/>
    <s v="FCC"/>
    <s v="KLN"/>
    <s v="ANTAREZ"/>
    <m/>
    <s v="FOLLOW UP : Follow Up Munah Oktaviani 40971402|MYDITA"/>
    <s v="- E23015;E23015 ~ ES23 - Perangkat ONT[0]  - E23015~null~44292;E23015||11||Abodemen 0[0]  - E23015~null~E23015_SWONT;SWONT ~ Biaya Sewa ONT ~ E23015[30000]  - E24058;E24058 ~ ES24 - Paket HSI Bisnis (HSIEF) Khusus Winback[0]  - E24058~null~103819;E24058||"/>
    <s v="INDIBIZ"/>
    <m/>
    <m/>
    <m/>
    <m/>
    <m/>
    <m/>
    <m/>
    <e v="#NUM!"/>
    <e v="#NUM!"/>
    <x v="1"/>
  </r>
  <r>
    <n v="380"/>
    <n v="1002515094"/>
    <n v="3"/>
    <x v="7"/>
    <n v="4"/>
    <s v="SOLO"/>
    <s v="INNER - SOLO JATENG TIMUR"/>
    <s v="MSO"/>
    <s v="REG"/>
    <s v="AO"/>
    <x v="0"/>
    <s v="1P INET"/>
    <s v="102 | FOLLOW UP COMPLETED"/>
    <s v="RBS-Regional 3"/>
    <d v="2026-08-07T15:34:56"/>
    <d v="2026-08-10T11:40:25"/>
    <n v="69360972"/>
    <m/>
    <n v="142566102461"/>
    <s v="Kantor Yuliani Collection"/>
    <s v="ODP-MSO-FA/020 FA/D02/020.01"/>
    <s v="WO061182877"/>
    <m/>
    <m/>
    <m/>
    <n v="110.83936594426601"/>
    <n v="-7.5354291509950704"/>
    <s v="MD|MYDB-20260807264655|DN00001/MN00396|Kantor Yuliani Collection|082323838212"/>
    <s v="MYDIGIBIZPARTNER"/>
    <m/>
    <m/>
    <m/>
    <m/>
    <m/>
    <m/>
    <m/>
    <m/>
    <s v="Management Janji"/>
    <s v="2026-08-08 15:00:00 | Tanggal pemasangan: 08/08/2026 Jam pemasangan : siang Info Tambahan : Hubungi pelanggan dulu sebelum ke lokasi terima kasih."/>
    <s v="FCC"/>
    <d v="2026-07-08T15:40:19"/>
    <d v="2026-08-08T15:00:00"/>
    <m/>
    <s v="REVOKE"/>
    <s v="MSO"/>
    <s v="NO ADDON"/>
    <m/>
    <s v="Follow Up Revoke Completed, New Order ID : SC1002517486"/>
    <s v="HSI Bisnis Promo HUT Telkom PSB 70% - 50 Mbps"/>
    <s v="INDIBIZ"/>
    <m/>
    <m/>
    <d v="2026-08-08T15:00:00"/>
    <s v="2026-08-08 15:00:00 | Tanggal pemasangan: 08/08/2026 Jam pemasangan : siang Info Tambahan : Hubungi pelanggan dulu sebelum ke lokasi terima kasih."/>
    <m/>
    <m/>
    <m/>
    <e v="#NUM!"/>
    <e v="#NUM!"/>
    <x v="1"/>
  </r>
  <r>
    <n v="381"/>
    <n v="1002507365"/>
    <n v="3"/>
    <x v="3"/>
    <n v="4"/>
    <s v="MAGELANG"/>
    <s v="WONOSOBO"/>
    <s v="WOS"/>
    <s v="REG"/>
    <s v="AO"/>
    <x v="0"/>
    <m/>
    <s v="CANCEL COMPLETED"/>
    <s v="RBS-Regional 3"/>
    <d v="2026-08-04T10:25:02"/>
    <d v="2026-08-08T02:01:03"/>
    <n v="69358052"/>
    <m/>
    <n v="141373127379"/>
    <s v="THE LAKEBOX"/>
    <s v="ODP-WOS-FAP/025"/>
    <m/>
    <m/>
    <m/>
    <m/>
    <n v="109.926546269868"/>
    <n v="-7.2733608278994701"/>
    <s v="AMRBS ; 402717 ; AMEX ; WIRA ; TREG3 ; MAGELANG ; 1S HSI BISNIS PROMO 100 Mbps ; RINA 08902506301; Thelakebox.cabin@gmail.com"/>
    <s v="Amex"/>
    <m/>
    <m/>
    <m/>
    <m/>
    <m/>
    <m/>
    <m/>
    <m/>
    <m/>
    <m/>
    <m/>
    <d v="2026-04-08T10:40:00"/>
    <m/>
    <m/>
    <s v="REJECT_FCC"/>
    <s v="WOS"/>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5060;E25060 ~ ES25 - Paket HSI Bisnis (HSIE) Khusus Winback 2.0[0]  - E25060~n"/>
    <s v="INDIBIZ"/>
    <m/>
    <s v="Order dicancel oleh SYSTEM remark : CANCEL ORDER by System : pelanggan belum melakukan upload dokumen melebihi 3 hari"/>
    <m/>
    <m/>
    <m/>
    <m/>
    <m/>
    <e v="#NUM!"/>
    <e v="#NUM!"/>
    <x v="1"/>
  </r>
  <r>
    <n v="382"/>
    <n v="1002510652"/>
    <n v="3"/>
    <x v="1"/>
    <n v="5"/>
    <s v="SBY SELATAN"/>
    <s v="KETINTANG"/>
    <s v="RKT"/>
    <s v="REG"/>
    <s v="AO"/>
    <x v="0"/>
    <m/>
    <s v="Completed (PS)"/>
    <s v="RBS-Regional 3"/>
    <d v="2026-08-05T13:57:21"/>
    <d v="2026-08-05T16:11:25"/>
    <n v="69348277"/>
    <m/>
    <n v="152308241650"/>
    <s v="SMPN 39 Surabaya"/>
    <s v="ODP-RKT-FBF/53"/>
    <s v="WO060990962"/>
    <m/>
    <m/>
    <m/>
    <n v="112.7643726"/>
    <n v="-7.3098223999999998"/>
    <s v="|MN02083|MYIA-090689692083/POI/Bu Lany/081217353508/smpn39sby@gmail.com"/>
    <s v="Sales Force DBS"/>
    <m/>
    <m/>
    <m/>
    <m/>
    <m/>
    <m/>
    <m/>
    <m/>
    <s v="Management Janji"/>
    <s v="2026-08-05 08:00:00|SMPN 39 surabaya|SYSTEM|MYDITA"/>
    <s v="FCC"/>
    <d v="2026-05-08T14:10:37"/>
    <m/>
    <m/>
    <s v="PS"/>
    <s v="RKT"/>
    <s v="NETMONK"/>
    <n v="20260805"/>
    <s v="Completed"/>
    <s v="- 11_11446;Biaya PSB HSI EBIS Tunai di Depan ~ 11[150000]  - E25060;E25060 ~ ES25 - Paket HSI Bisnis (HSIE) Khusus Winback 2.0[0]  - E25060~null~E25060_UNL;UNL ~ Internet-Link Unlimited Internet Usage ~ E25060[0]  - E25060~null~105343;E25060||11||Abodemen"/>
    <s v="INDIBIZ"/>
    <m/>
    <m/>
    <d v="2026-08-05T07:00:00"/>
    <s v="2026-08-05 08:00:00|SMPN 39 surabaya|SYSTEM|MYDITA"/>
    <n v="2026"/>
    <n v="8"/>
    <n v="5"/>
    <d v="2026-08-05T00:00:00"/>
    <n v="-0.29166666666424135"/>
    <x v="0"/>
  </r>
  <r>
    <n v="383"/>
    <n v="1002520464"/>
    <n v="3"/>
    <x v="4"/>
    <n v="4"/>
    <s v="SEMARANG"/>
    <s v="INNER - SEMARANG JATENG UTARA"/>
    <s v="MJP"/>
    <s v="REG"/>
    <s v="AO"/>
    <x v="0"/>
    <s v="1P INET"/>
    <s v="Completed (PS)"/>
    <s v="RBS-Regional 3"/>
    <d v="2026-08-11T15:25:56"/>
    <d v="2026-08-12T14:41:43"/>
    <n v="69363543"/>
    <m/>
    <n v="142410346093"/>
    <s v="SPBU 44.501.04 GAYAMSARI SEMARANG"/>
    <s v="ODP-MJP-FAT/080 FAT/D05/080.01"/>
    <s v="WO061515108"/>
    <m/>
    <m/>
    <m/>
    <n v="110.44798"/>
    <n v="-7.0019150000000003"/>
    <s v="|MN02184|MYIA-077131370308/POI/AGUS ANDRIYANTO /082138038568/spbu4450104@gmail.com"/>
    <s v="MYIB_ASSISTANT"/>
    <m/>
    <m/>
    <m/>
    <m/>
    <m/>
    <m/>
    <m/>
    <m/>
    <s v="Management Janji"/>
    <s v="2026-08-12 15:00:00 | Tanggal pemasangan : 12 AGUSTUS 2026 Jam pemasangan : pagi/siang Info Tambahan : Hubungi pelanggan dulu sebelum ke lokasi terima kasih"/>
    <s v="FCC"/>
    <d v="2026-11-08T15:39:49"/>
    <d v="2026-08-12T15:00:00"/>
    <m/>
    <s v="PS"/>
    <s v="MJP"/>
    <s v="NO ADDON"/>
    <n v="20260812"/>
    <s v="Completed"/>
    <s v="HSI Bisnis Promo HUT Telkom PSB 70% - 100 Mbps"/>
    <s v="INDIBIZ"/>
    <m/>
    <m/>
    <d v="2026-08-12T15:00:00"/>
    <s v="2026-08-12 15:00:00 | Tanggal pemasangan : 12 AGUSTUS 2026 Jam pemasangan : pagi/siang Info Tambahan : Hubungi pelanggan dulu sebelum ke lokasi terima kasih"/>
    <n v="2026"/>
    <n v="8"/>
    <n v="12"/>
    <d v="2026-08-12T00:00:00"/>
    <n v="-0.625"/>
    <x v="0"/>
  </r>
  <r>
    <n v="384"/>
    <n v="1002514112"/>
    <n v="3"/>
    <x v="1"/>
    <n v="5"/>
    <s v="SBY SELATAN"/>
    <s v="TANDES"/>
    <s v="DMO"/>
    <s v="DGS"/>
    <s v="AO"/>
    <x v="0"/>
    <m/>
    <s v="Completed (PS)"/>
    <s v="DGS-B2B TREG"/>
    <d v="2026-08-07T10:32:42"/>
    <d v="2026-08-07T21:55:44"/>
    <n v="69360538"/>
    <m/>
    <n v="152301273563"/>
    <s v="Lapangan THOR Surabaya"/>
    <s v="ODP-DMO-FAM/63"/>
    <s v="WO061144221"/>
    <m/>
    <m/>
    <m/>
    <n v="112.7304783"/>
    <n v="-7.2871321"/>
    <s v="AM HANIF 936156/ PSB HSI 200 MB/Lapangan THOR Surabaya/PIC Mas Teleng 081233378147"/>
    <s v="Amex"/>
    <m/>
    <m/>
    <m/>
    <m/>
    <m/>
    <m/>
    <m/>
    <m/>
    <s v="Management Janji"/>
    <s v="AM HANIF 936156/ PSB HSI 200 MB/Lapangan THOR Surabaya/PIC Mas Teleng 081233378147"/>
    <s v="FCC"/>
    <d v="2026-07-08T10:39:56"/>
    <m/>
    <m/>
    <s v="PS"/>
    <s v="DMO"/>
    <s v="NO ADDON"/>
    <n v="20260807"/>
    <s v="Completed"/>
    <s v="- 11_11450;Biaya PSB Reguler HSI EBIS ~ 11[150000]  - SP_NOSS;SP_NOSS ~ Internet NOSS Multispeed Network[0]  - SP_NOSS;SP_NOSS ~ Internet NOSS Multispeed Network[0]  - E23015;E23015 ~ ES23 - Perangkat ONT[0]  - E23015~null~44292;E23015||11||Abodemen 0[0] "/>
    <s v="INDIBIZ"/>
    <m/>
    <m/>
    <d v="2026-08-07T12:00:00"/>
    <s v="AM HANIF 936156/ PSB HSI 200 MB/Lapangan THOR Surabaya/PIC Mas Teleng 081233378147"/>
    <n v="2026"/>
    <n v="8"/>
    <n v="7"/>
    <d v="2026-08-07T00:00:00"/>
    <n v="-0.5"/>
    <x v="0"/>
  </r>
  <r>
    <n v="385"/>
    <n v="1002509034"/>
    <n v="3"/>
    <x v="2"/>
    <n v="5"/>
    <s v="MADIUN"/>
    <s v="NGAWI"/>
    <s v="NWI"/>
    <s v="REG"/>
    <s v="AO"/>
    <x v="0"/>
    <s v="1P INET"/>
    <s v="Completed (PS)"/>
    <s v="RBS-Regional 3"/>
    <d v="2026-08-04T15:53:57"/>
    <d v="2026-08-05T13:13:00"/>
    <n v="69358515"/>
    <m/>
    <n v="152605224371"/>
    <s v="SPBU 54.632.06"/>
    <s v="ODP-NWI-FH/22"/>
    <s v="WO060915653"/>
    <m/>
    <m/>
    <m/>
    <n v="111.413120568157"/>
    <n v="-7.4036355482587499"/>
    <s v="|MN00265|MYIA-095293950974/POI/ARIF PAMBUDI HARTA/085335047086/spbu5463206watualang@gmail.com"/>
    <s v="MYIB_ASSISTANT"/>
    <m/>
    <m/>
    <m/>
    <m/>
    <m/>
    <m/>
    <m/>
    <m/>
    <s v="Management Janji"/>
    <s v="2026-08-05 13:00:00 | Nama PIC : bapak Deni No HP : 085186656661 No Alternatif : - M Janji : 05/08/2026 Jam Pasang : Pagi NoteÃ‚Â :  Hubungi terlebih dahulu sebelum ke lokasi  "/>
    <s v="FCC"/>
    <d v="2026-04-08T15:55:14"/>
    <d v="2026-08-05T13:00:00"/>
    <m/>
    <s v="PS"/>
    <s v="NWI"/>
    <s v="NO ADDON"/>
    <n v="20260805"/>
    <s v="Completed"/>
    <s v="HSI Bisnis Promo HUT Telkom PSB 70% - 50 Mbps"/>
    <s v="INDIBIZ"/>
    <m/>
    <m/>
    <d v="2026-08-05T13:00:00"/>
    <s v="2026-08-05 13:00:00 | Nama PIC : bapak Deni No HP : 085186656661 No Alternatif : - M Janji : 05/08/2026 Jam Pasang : Pagi NoteÃ‚Â :  Hubungi terlebih dahulu sebelum ke lokasi  "/>
    <n v="2026"/>
    <n v="8"/>
    <n v="5"/>
    <d v="2026-08-05T00:00:00"/>
    <n v="-0.54166666666424135"/>
    <x v="0"/>
  </r>
  <r>
    <n v="386"/>
    <n v="1002514874"/>
    <n v="3"/>
    <x v="4"/>
    <n v="4"/>
    <s v="SEMARANG"/>
    <s v="INNER - SEMARANG JATENG UTARA"/>
    <s v="BMK"/>
    <s v="REG"/>
    <s v="AO"/>
    <x v="0"/>
    <s v="1P INET"/>
    <s v="Completed (PS)"/>
    <s v="RBS-Regional 3"/>
    <d v="2026-08-07T14:37:57"/>
    <d v="2026-08-08T11:07:11"/>
    <n v="69360862"/>
    <m/>
    <n v="141423136621"/>
    <s v="Khaza House"/>
    <s v="ODP-BMK-FAA/010 FAA/D03/010.01"/>
    <s v="WO061173637"/>
    <m/>
    <m/>
    <m/>
    <n v="110.4470625"/>
    <n v="-7.0665624999999999"/>
    <s v="MD|MYID-4042608060006|RBIZindibiz|KHAZA HOUSE|081703393696"/>
    <s v="SOBIZ"/>
    <m/>
    <m/>
    <m/>
    <m/>
    <m/>
    <m/>
    <m/>
    <m/>
    <s v="Management Janji"/>
    <s v="2026-08-08 13:00:00 | Nama : BU NOVIGA WICAKSONO No Hp : 081703393696 No Alt :  Tgl Pemasangan : 08 Agustus 2026 Interval : PAGI  Note : Hubungi pelanggan terlebih dahulu"/>
    <s v="FCC"/>
    <d v="2026-07-08T14:40:02"/>
    <d v="2026-08-08T13:00:00"/>
    <m/>
    <s v="PS"/>
    <s v="BMK"/>
    <s v="NO ADDON"/>
    <n v="20260808"/>
    <s v="Completed"/>
    <s v="HSI Bisnis Khusus Winback 3.0 PSB 70% - 150 Mbps"/>
    <s v="INDIBIZ"/>
    <m/>
    <m/>
    <d v="2026-08-08T13:00:00"/>
    <s v="2026-08-08 13:00:00 | Nama : BU NOVIGA WICAKSONO No Hp : 081703393696 No Alt :  Tgl Pemasangan : 08 Agustus 2026 Interval : PAGI  Note : Hubungi pelanggan terlebih dahulu"/>
    <n v="2026"/>
    <n v="8"/>
    <n v="8"/>
    <d v="2026-08-08T00:00:00"/>
    <n v="-0.54166666666424135"/>
    <x v="0"/>
  </r>
  <r>
    <n v="387"/>
    <n v="1002516237"/>
    <n v="3"/>
    <x v="1"/>
    <n v="5"/>
    <s v="SBY UTARA"/>
    <s v="TANDES"/>
    <s v="KLN"/>
    <s v="REG"/>
    <s v="AO"/>
    <x v="0"/>
    <s v="1P INET"/>
    <s v="100 | REVOKE COMPLETED"/>
    <s v="RBS-Regional 3"/>
    <d v="2026-08-08T19:52:57"/>
    <d v="2026-08-11T13:53:41"/>
    <n v="69361660"/>
    <m/>
    <n v="152418251733"/>
    <s v="PT laxo global Akses"/>
    <s v="ODP-TDS-FDL/14 FDL/D02/14.01"/>
    <s v="WO061292457"/>
    <m/>
    <m/>
    <m/>
    <n v="112.701127119362"/>
    <n v="-7.2403730696992001"/>
    <s v="MD|MYDB-20260808264781|DN00001/MN02280|PT laxo global Akses|082245003307"/>
    <s v="MYDIGIBIZPARTNER"/>
    <m/>
    <m/>
    <m/>
    <m/>
    <m/>
    <m/>
    <m/>
    <m/>
    <s v="Management Janji"/>
    <s v="2026-08-13 08:00:00 | Nama : BP ANDI HERMAWAN  No Hp : 082245003307 No Alt :  Tgl Pemasangan : 10 Agustus 2026 Interval : SIANG Note : Hubungi pelanggan terlebih dahulu"/>
    <s v="FCC"/>
    <d v="2026-08-08T19:54:39"/>
    <d v="2026-08-13T08:00:00"/>
    <s v="Kendala Pelanggan"/>
    <s v="REVOKE"/>
    <s v="KLN"/>
    <s v="NO ADDON"/>
    <m/>
    <s v="Revoke Completed"/>
    <s v="HSI Bisnis Basic Promo HUT Telkom PSB 70% - 50 Mbps"/>
    <s v="INDIBIZ"/>
    <m/>
    <m/>
    <d v="2026-08-13T08:00:00"/>
    <s v="2026-08-13 08:00:00 | Nama : BP ANDI HERMAWAN  No Hp : 082245003307 No Alt :  Tgl Pemasangan : 10 Agustus 2026 Interval : SIANG Note : Hubungi pelanggan terlebih dahulu"/>
    <m/>
    <m/>
    <m/>
    <e v="#NUM!"/>
    <e v="#NUM!"/>
    <x v="1"/>
  </r>
  <r>
    <n v="388"/>
    <n v="1002517932"/>
    <n v="3"/>
    <x v="1"/>
    <n v="5"/>
    <s v="MADURA"/>
    <s v="PAMEKASAN"/>
    <s v="WRP"/>
    <s v="REG"/>
    <s v="AO"/>
    <x v="0"/>
    <m/>
    <s v="102 | FOLLOW UP COMPLETED"/>
    <s v="RBS-Regional 3"/>
    <d v="2026-08-10T14:04:51"/>
    <d v="2026-08-14T08:31:14"/>
    <n v="69362518"/>
    <m/>
    <n v="152427205528"/>
    <s v="SPBU 5469306"/>
    <s v="ODP-WRP-FE/02"/>
    <s v="WO061414477"/>
    <m/>
    <m/>
    <m/>
    <n v="113.5471283"/>
    <n v="-7.0368554999999997"/>
    <s v="|MN00213|/UD. USAHA INDAH/082334605611/spbu5469306@gmail.com/HSI Bisnis Promo HUT Telkom (1:1) 75 Mbps (Rp 415.000) PSB Rp 150.000/JAUHARI WAHYUDI/-7.0368611, 113.5471389"/>
    <s v="Sales Force DBS"/>
    <m/>
    <m/>
    <m/>
    <m/>
    <m/>
    <m/>
    <m/>
    <m/>
    <s v="Management Janji"/>
    <s v="2026-08-11 13:00:00|telp : 082334605611 alt :  M Janji : (11/08/2026) jam Pasang :pagi / siang  Note : hubungi pelanggan jika ingin kelokasi|40000802|MYDITA"/>
    <s v="FCC"/>
    <d v="2026-10-08T14:09:59"/>
    <d v="2026-08-11T13:00:00"/>
    <s v="Kendala Lainnya"/>
    <s v="REVOKE"/>
    <s v="WRP"/>
    <s v="NO ADDON"/>
    <m/>
    <s v="Follow Up Revoke Completed, New Order ID : SC1002525456"/>
    <s v="- 11_11446;Biaya PSB HSI EBIS Tunai di Depan ~ 11[150000]  - SP_NOSS;SP_NOSS ~ Internet NOSS Multispeed Network[0]  - SP_NOSS;SP_NOSS ~ Internet NOSS Multispeed Network[0]  - E23015;E23015 ~ ES23 - Perangkat ONT[0]  - E23015~null~44292;E23015||11||Abodeme"/>
    <s v="INDIBIZ"/>
    <m/>
    <m/>
    <d v="2026-08-11T13:00:00"/>
    <s v="2026-08-11 13:00:00|telp : 082334605611 alt :  M Janji : (11/08/2026) jam Pasang :pagi / siang  Note : hubungi pelanggan jika ingin kelokasi|40000802|MYDITA"/>
    <m/>
    <m/>
    <m/>
    <e v="#NUM!"/>
    <e v="#NUM!"/>
    <x v="1"/>
  </r>
  <r>
    <n v="389"/>
    <n v="1002509294"/>
    <n v="3"/>
    <x v="3"/>
    <n v="4"/>
    <s v="MAGELANG"/>
    <s v="KEBUMEN"/>
    <s v="KBM"/>
    <s v="REG"/>
    <s v="AO"/>
    <x v="0"/>
    <s v="1P INET"/>
    <s v="Completed (PS)"/>
    <s v="RBS-Regional 3"/>
    <d v="2026-08-04T16:56:56"/>
    <d v="2026-08-05T12:51:42"/>
    <n v="69358607"/>
    <m/>
    <n v="142141120156"/>
    <s v="LABKOM SMP MUHAMMADIYAH 2 KEBUMEN"/>
    <s v="ODP-KBM-FAC/10 FAC/D01/02.10"/>
    <s v="WO060923084"/>
    <m/>
    <m/>
    <m/>
    <n v="109.66715600000001"/>
    <n v="-7.6780020000000002"/>
    <s v="|MC80224|MYIA-052922483486/POI/FACHTURHADI PRASANU/089619944349/fachturprasanu@gmail.com"/>
    <s v="MYIB_ASSISTANT"/>
    <m/>
    <m/>
    <m/>
    <m/>
    <m/>
    <m/>
    <m/>
    <m/>
    <s v="Management Janji"/>
    <s v="2026-08-06 08:00:00 | Tanggal pemasangan : 05 AGUSTUS 2026 Jam pemasangan : pagi/siang Info Tambahan : Hubungi pelanggan dulu sebelum ke lokasi terima kasih"/>
    <s v="FCC"/>
    <d v="2026-04-08T17:10:10"/>
    <d v="2026-08-06T08:00:00"/>
    <m/>
    <s v="PS"/>
    <s v="KBM"/>
    <s v="NO ADDON"/>
    <n v="20260805"/>
    <s v="Completed"/>
    <s v="HSI Bisnis Promo HUT Telkom PSB 70% - 200 Mbps"/>
    <s v="INDIBIZ"/>
    <m/>
    <m/>
    <d v="2026-08-06T08:00:00"/>
    <s v="2026-08-06 08:00:00 | Tanggal pemasangan : 05 AGUSTUS 2026 Jam pemasangan : pagi/siang Info Tambahan : Hubungi pelanggan dulu sebelum ke lokasi terima kasih"/>
    <n v="2026"/>
    <n v="8"/>
    <n v="5"/>
    <d v="2026-08-05T00:00:00"/>
    <n v="-1.3333333333357587"/>
    <x v="0"/>
  </r>
  <r>
    <n v="390"/>
    <n v="1002513469"/>
    <n v="3"/>
    <x v="2"/>
    <n v="5"/>
    <s v="KEDIRI"/>
    <s v="KEDIRI"/>
    <s v="NDL"/>
    <s v="REG"/>
    <s v="AO"/>
    <x v="0"/>
    <s v="1P INET"/>
    <s v="Completed (PS)"/>
    <s v="RBS-Regional 3"/>
    <d v="2026-08-06T19:08:57"/>
    <d v="2026-08-08T18:11:42"/>
    <n v="69360348"/>
    <m/>
    <n v="152651207083"/>
    <s v="RUMAH SUNAT PANDAWA"/>
    <s v="ODP-NDL-FG/19 FG/D03/19.01"/>
    <s v="WO061116683"/>
    <m/>
    <m/>
    <m/>
    <n v="112.0142689"/>
    <n v="-7.8946975000000004"/>
    <s v="|MC20057|MYIA-008667405560/POI/Heni Nurhayati/085353176385/rumahlukapandawa@gmail.com"/>
    <s v="MYIB_ASSISTANT"/>
    <m/>
    <m/>
    <m/>
    <m/>
    <m/>
    <m/>
    <m/>
    <m/>
    <s v="Management Janji"/>
    <s v="2026-08-08 08:00:00 | Jam pemasangan : 12.00 Info Tambahan : Hubungi pelanggan dulu sebelum ke lokasi terimakasih "/>
    <s v="FCC"/>
    <d v="2026-06-08T19:10:22"/>
    <d v="2026-08-08T08:00:00"/>
    <m/>
    <s v="PS"/>
    <s v="NDL"/>
    <s v="NO ADDON"/>
    <n v="20260808"/>
    <s v="Completed"/>
    <s v="HSI Bisnis Promo HUT Telkom PSB 70% - 100 Mbps"/>
    <s v="INDIBIZ"/>
    <m/>
    <m/>
    <d v="2026-08-08T08:00:00"/>
    <s v="2026-08-08 08:00:00 | Jam pemasangan : 12.00 Info Tambahan : Hubungi pelanggan dulu sebelum ke lokasi terimakasih "/>
    <n v="2026"/>
    <n v="8"/>
    <n v="8"/>
    <d v="2026-08-08T00:00:00"/>
    <n v="-0.33333333333575865"/>
    <x v="0"/>
  </r>
  <r>
    <n v="391"/>
    <n v="1002517538"/>
    <n v="3"/>
    <x v="1"/>
    <n v="5"/>
    <s v="SBY UTARA"/>
    <s v="TANDES"/>
    <s v="BBE"/>
    <s v="REG"/>
    <s v="AO"/>
    <x v="0"/>
    <s v="1P INET"/>
    <s v="Completed (PS)"/>
    <s v="RBS-Regional 3"/>
    <d v="2026-08-10T11:52:57"/>
    <d v="2026-08-12T15:39:02"/>
    <n v="69362342"/>
    <m/>
    <n v="152417233931"/>
    <s v="GUDANG HO YEN YEN"/>
    <s v="ODP-BBE-FBJ/05 FBJ/D01/05.01"/>
    <s v="WO061383094"/>
    <m/>
    <m/>
    <m/>
    <n v="112.647691480815"/>
    <n v="-7.3520095760905999"/>
    <s v="MD|MYDB-20260810264855|DN00001/MN02280|GUDANG HO YEN YEN|082228888875"/>
    <s v="MYDIGIBIZPARTNER"/>
    <m/>
    <m/>
    <m/>
    <m/>
    <m/>
    <m/>
    <m/>
    <m/>
    <s v="Management Janji"/>
    <s v="2026-08-12 08:00:00 | Jam pemasangan : 12.00 Info Tambahan : Hubungi pelanggan dulu sebelum ke lokasi terimakasih  "/>
    <s v="FCC"/>
    <d v="2026-10-08T11:54:41"/>
    <d v="2026-08-12T08:00:00"/>
    <m/>
    <s v="PS"/>
    <s v="BBE"/>
    <s v="NO ADDON"/>
    <n v="20260812"/>
    <s v="Completed"/>
    <s v="HSI Bisnis Promo HUT Telkom PSB 70% - 75 Mbps"/>
    <s v="INDIBIZ"/>
    <m/>
    <m/>
    <d v="2026-08-12T08:00:00"/>
    <s v="2026-08-12 08:00:00 | Jam pemasangan : 12.00 Info Tambahan : Hubungi pelanggan dulu sebelum ke lokasi terimakasih  "/>
    <n v="2026"/>
    <n v="8"/>
    <n v="12"/>
    <d v="2026-08-12T00:00:00"/>
    <n v="-0.33333333333575865"/>
    <x v="0"/>
  </r>
  <r>
    <n v="392"/>
    <n v="1002531323"/>
    <n v="3"/>
    <x v="6"/>
    <n v="5"/>
    <s v="SIDOARJO"/>
    <s v="MOJOKERTO"/>
    <s v="MIP"/>
    <s v="REG"/>
    <s v="AO"/>
    <x v="0"/>
    <m/>
    <s v="8 | OSS - PONR"/>
    <s v="RBS-Regional 3"/>
    <d v="2026-08-17T16:58:42"/>
    <d v="2026-08-17T20:42:34"/>
    <n v="69368309"/>
    <m/>
    <n v="152313206561"/>
    <s v="TOKO SULTAN ZAHRA"/>
    <s v="ODP-MIP-FA/42"/>
    <s v="WO061949672"/>
    <m/>
    <m/>
    <m/>
    <n v="112.4643732"/>
    <n v="-7.3771496000000001"/>
    <s v="|MN02783|/TOKO SULTAN ZAHRA/WINBACK HSI B2B + NETMONK (1:1) 200MBPS 946,1RB PSB DISC 70%//ahmadnasirrr09@gmail.com/SYAUQI ARDIANSYAH/082245136902"/>
    <s v="Sales Force DBS"/>
    <m/>
    <m/>
    <m/>
    <m/>
    <m/>
    <m/>
    <m/>
    <m/>
    <s v="Management Janji"/>
    <s v="2026-08-18 15:00:00|Nama : BP SYAUQI ARDIANSYAH  No Hp : 082245136902 No Alt :  Tgl Pemasangan : 18 Agustus 2026 Interval : PAGI  Note : Hubungi pelanggan terlebih dahulu|40971402|MYDITA"/>
    <s v="FCC"/>
    <s v="17-08-2026 17:10:14"/>
    <d v="2026-08-18T15:00:00"/>
    <m/>
    <s v="ACT_COM"/>
    <s v="MIP"/>
    <s v="NETMONK"/>
    <m/>
    <s v="PONR"/>
    <s v="- 11_11446;Biaya PSB HSI EBIS Tunai di Depan ~ 11[150000]  - SP_NOSS;SP_NOSS ~ Internet NOSS Multispeed Network[0]  - SP_NOSS;SP_NOSS ~ Internet NOSS Multispeed Network[0]  - E23015;E23015 ~ ES23 - Perangkat ONT[0]  - E23015~null~44292;E23015||11||Abodeme"/>
    <s v="INDIBIZ"/>
    <m/>
    <m/>
    <d v="2026-08-18T15:00:00"/>
    <s v="2026-08-18 15:00:00|Nama : BP SYAUQI ARDIANSYAH  No Hp : 082245136902 No Alt :  Tgl Pemasangan : 18 Agustus 2026 Interval : PAGI  Note : Hubungi pelanggan terlebih dahulu|40971402|MYDITA"/>
    <m/>
    <m/>
    <m/>
    <e v="#NUM!"/>
    <e v="#NUM!"/>
    <x v="1"/>
  </r>
  <r>
    <n v="393"/>
    <n v="1002507674"/>
    <n v="3"/>
    <x v="3"/>
    <n v="4"/>
    <s v="MAGELANG"/>
    <s v="WONOSOBO"/>
    <s v="WOS"/>
    <s v="REG"/>
    <s v="AO"/>
    <x v="0"/>
    <m/>
    <s v="FCC - HD1A - PROGRESS"/>
    <s v="RBS-Regional 3"/>
    <d v="2026-08-04T11:14:57"/>
    <d v="2026-08-04T11:16:39"/>
    <n v="69358120"/>
    <m/>
    <n v="141373127383"/>
    <s v="Sikembang Glamping"/>
    <m/>
    <m/>
    <m/>
    <m/>
    <m/>
    <n v="109.97017364830501"/>
    <n v="-7.33648717810531"/>
    <s v="AMRBS ; 402717 ; AMEX ; WIRA ; TREG3 ; MAGELANG ; 1S HSI BISNIS  300 Mbps ; Sony 082220777701; Sonicahyadi0806@gmail.com"/>
    <s v="Amex"/>
    <m/>
    <m/>
    <m/>
    <m/>
    <m/>
    <m/>
    <m/>
    <m/>
    <m/>
    <m/>
    <m/>
    <d v="2026-04-08T11:25:40"/>
    <m/>
    <m/>
    <s v="FCC"/>
    <s v="WOS"/>
    <s v="NO ADDON"/>
    <m/>
    <s v="MYDITA RBS - HD1A - PROGRESS"/>
    <s v="- 11_11446;Biaya PSB HSI EBIS Tunai di Depan ~ 11[150000]  - SP_NOSS;SP_NOSS ~ Internet NOSS Multispeed Network[0]  - SP_NOSS;SP_NOSS ~ Internet NOSS Multispeed Network[0]  - E23046;E23046 ~ ES23 - Paket HSI Bisnis[0]  - E23046~null~E23046_UNL;UNL ~ Inter"/>
    <s v="INDIBIZ"/>
    <m/>
    <m/>
    <m/>
    <m/>
    <m/>
    <m/>
    <m/>
    <e v="#NUM!"/>
    <e v="#NUM!"/>
    <x v="1"/>
  </r>
  <r>
    <n v="394"/>
    <n v="1002531074"/>
    <n v="3"/>
    <x v="2"/>
    <n v="5"/>
    <s v="KEDIRI"/>
    <s v="NGANJUK"/>
    <s v="NJK"/>
    <s v="REG"/>
    <s v="AO"/>
    <x v="0"/>
    <s v="1P INET"/>
    <s v="MIE - SEND SURVEY"/>
    <s v="RBS-Regional 3"/>
    <d v="2026-08-17T14:59:56"/>
    <d v="2026-08-17T15:02:01"/>
    <n v="69368214"/>
    <m/>
    <n v="152611229907"/>
    <s v="WARUNG SARI KOPI"/>
    <s v="ODP-NJK-FN/48 FN/D06/48.01"/>
    <s v="WO061938579"/>
    <m/>
    <m/>
    <m/>
    <n v="111.85770719999999"/>
    <n v="-7.6319366999999998"/>
    <s v="|MC20191|MYIA-096187151803/POI/YUNITASARI/082323084244/khayraelshanum91@gmail.com"/>
    <s v="MYIB_ASSISTANT"/>
    <m/>
    <m/>
    <m/>
    <m/>
    <m/>
    <m/>
    <m/>
    <m/>
    <s v="Management Janji"/>
    <s v="2026-08-18 13:00:00 | Tanggal Pemasangan : 18 Agustus 2026 Jam Pemasangan : 08:00 13:00 Info Tambahan : Hubungi pelanggan dulu sebelum ke lokasi terimakasih"/>
    <s v="FCC"/>
    <s v="17-08-2026 15:10:37"/>
    <d v="2026-08-18T13:00:00"/>
    <m/>
    <s v="SURVEY_NEW_MANJA"/>
    <s v="NJK"/>
    <s v="NO ADDON"/>
    <m/>
    <s v="MIE - SEND SURVEY"/>
    <s v="HSI Bisnis Promo HUT Telkom PSB 70% - 300 Mbps"/>
    <s v="INDIBIZ"/>
    <m/>
    <m/>
    <d v="2026-08-18T13:00:00"/>
    <s v="2026-08-18 13:00:00 | Tanggal Pemasangan : 18 Agustus 2026 Jam Pemasangan : 08:00 13:00 Info Tambahan : Hubungi pelanggan dulu sebelum ke lokasi terimakasih"/>
    <m/>
    <m/>
    <m/>
    <e v="#NUM!"/>
    <e v="#NUM!"/>
    <x v="1"/>
  </r>
  <r>
    <n v="395"/>
    <n v="1002514783"/>
    <n v="3"/>
    <x v="3"/>
    <n v="4"/>
    <s v="YOGYAKARTA"/>
    <s v="SLEMAN"/>
    <s v="PKM"/>
    <s v="REG"/>
    <s v="AO"/>
    <x v="0"/>
    <m/>
    <s v="CANCEL COMPLETED"/>
    <s v="RBS-Regional 3"/>
    <d v="2026-08-07T14:14:17"/>
    <d v="2026-08-11T02:01:07"/>
    <n v="69360855"/>
    <m/>
    <n v="146144118547"/>
    <s v="Di TURGO Village (PT DWI NUSA PERSADA INDONESIA)"/>
    <s v="ODP-PKM-FAK/032"/>
    <s v="WO061189442"/>
    <m/>
    <m/>
    <m/>
    <n v="110.405559061744"/>
    <n v="-7.6861112753583702"/>
    <s v="|MC80054|/DWI ANDI RIO/088901902661 081227709858/dwinusapersadaindonesia@gmail.com"/>
    <s v="Sales Profesional"/>
    <m/>
    <m/>
    <m/>
    <m/>
    <m/>
    <m/>
    <m/>
    <m/>
    <s v="Management Janji"/>
    <s v="2026-08-11 08:00:00|Nama PIC : bapak DWI ANDI RIO No HP : 088901902661 Alt :  M Janji : (senin/10/AGUSTUS/2026) jam Pasang : 09:00 Note : hubungi pelanggan jika ingin kelokasi|40951378|MYDITA"/>
    <s v="FCC"/>
    <d v="2026-07-08T14:25:34"/>
    <d v="2026-08-11T00:00:00"/>
    <m/>
    <s v="REJECT_FCC"/>
    <s v="PKM"/>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d v="2026-08-11T08:00:00"/>
    <s v="2026-08-11 08:00:00|Nama PIC : bapak DWI ANDI RIO No HP : 088901902661 Alt :  M Janji : (senin/10/AGUSTUS/2026) jam Pasang : 09:00 Note : hubungi pelanggan jika ingin kelokasi|40951378|MYDITA"/>
    <m/>
    <m/>
    <m/>
    <e v="#NUM!"/>
    <e v="#NUM!"/>
    <x v="1"/>
  </r>
  <r>
    <n v="396"/>
    <n v="1002528233"/>
    <n v="3"/>
    <x v="1"/>
    <n v="5"/>
    <s v="SBY SELATAN"/>
    <s v="MANYAR"/>
    <s v="MYR"/>
    <s v="REG"/>
    <s v="AO"/>
    <x v="0"/>
    <s v="1P INET"/>
    <s v="MIE - SEND SURVEY"/>
    <s v="RBS-Regional 3"/>
    <d v="2026-08-15T12:37:56"/>
    <d v="2026-08-15T12:40:02"/>
    <n v="69366821"/>
    <m/>
    <n v="152303244373"/>
    <s v="IVAN WIJAYA N PARTNERS"/>
    <s v="ODP-MYR-FWV/30 FWV/D02/30.01"/>
    <s v="WO061818170"/>
    <m/>
    <m/>
    <m/>
    <n v="112.7758288"/>
    <n v="-7.2895991999999996"/>
    <s v="MD|MYDB-20260814265424|DN00001/MN00442|IVAN WIJAYA N PARTNERS|081234855260"/>
    <s v="MYDIGIBIZPARTNER"/>
    <m/>
    <m/>
    <m/>
    <m/>
    <m/>
    <m/>
    <m/>
    <m/>
    <s v="Management Janji"/>
    <s v="2026-08-18 13:00:00 | Nama PIC:  bu awandayuri No HP: 081234855260 Alt: Tanggal: 18/08/2026 Jam Pasang: Siang Note: Hubungi sebelum ke lokasi, terimakasih. "/>
    <s v="FCC"/>
    <s v="15-08-2026 12:39:54"/>
    <d v="2026-08-18T13:00:00"/>
    <m/>
    <s v="SURVEY_NEW_MANJA"/>
    <s v="MYR"/>
    <s v="NO ADDON"/>
    <m/>
    <s v="MIE - SEND SURVEY"/>
    <s v="HSI Bisnis Promo HUT Telkom PSB 70% - 50 Mbps"/>
    <s v="INDIBIZ"/>
    <m/>
    <m/>
    <d v="2026-08-18T13:00:00"/>
    <s v="2026-08-18 13:00:00 | Nama PIC:  bu awandayuri No HP: 081234855260 Alt: Tanggal: 18/08/2026 Jam Pasang: Siang Note: Hubungi sebelum ke lokasi, terimakasih. "/>
    <m/>
    <m/>
    <m/>
    <e v="#NUM!"/>
    <e v="#NUM!"/>
    <x v="1"/>
  </r>
  <r>
    <n v="397"/>
    <n v="1002505331"/>
    <n v="3"/>
    <x v="4"/>
    <n v="4"/>
    <s v="SEMARANG"/>
    <s v="KENDAL"/>
    <s v="KDL"/>
    <s v="REG"/>
    <s v="AO"/>
    <x v="0"/>
    <s v="1P INET"/>
    <s v="Completed (PS)"/>
    <s v="RBS-Regional 3"/>
    <d v="2026-08-02T15:19:57"/>
    <d v="2026-08-03T12:51:09"/>
    <n v="69357086"/>
    <m/>
    <n v="146457106324"/>
    <s v="TOKO SEMBAKO MADURA"/>
    <s v="ODP-KDL-FS/009"/>
    <s v="WO060726511"/>
    <m/>
    <m/>
    <m/>
    <n v="110.19132500000001"/>
    <n v="-6.8987999999999996"/>
    <s v="|MN02184|MYIA-089361482128/POI/NUR HADI/085226240396/nurhadi270577@gmail.com"/>
    <s v="MYIB_ASSISTANT"/>
    <m/>
    <m/>
    <m/>
    <m/>
    <m/>
    <m/>
    <m/>
    <m/>
    <s v="Management Janji"/>
    <s v="2026-08-03 13:00:00 | Nama PIC : Nur Hadi No HP : 085226240396 Alt :  M Janji : 03/08/2026 Jam Pasang : 08.00 - 13:00  NoteÃ‚Â :  hubungi terlebih dahulu sebelum kelokasi "/>
    <s v="FCC"/>
    <d v="2026-02-08T15:25:02"/>
    <d v="2026-08-03T13:00:00"/>
    <m/>
    <s v="PS"/>
    <s v="KDL"/>
    <s v="NO ADDON"/>
    <n v="20260803"/>
    <s v="Completed"/>
    <s v="HSI Bisnis Promo HUT Telkom PSB 70% - 200 Mbps"/>
    <s v="INDIBIZ"/>
    <m/>
    <m/>
    <d v="2026-08-03T13:00:00"/>
    <s v="2026-08-03 13:00:00 | Nama PIC : Nur Hadi No HP : 085226240396 Alt :  M Janji : 03/08/2026 Jam Pasang : 08.00 - 13:00  NoteÃ‚Â :  hubungi terlebih dahulu sebelum kelokasi "/>
    <n v="2026"/>
    <n v="8"/>
    <n v="3"/>
    <d v="2026-08-03T00:00:00"/>
    <n v="-0.54166666666424135"/>
    <x v="0"/>
  </r>
  <r>
    <n v="398"/>
    <n v="1002523576"/>
    <n v="3"/>
    <x v="5"/>
    <n v="5"/>
    <s v="SINGARJA"/>
    <s v="KLUNGKUNG"/>
    <s v="SMA"/>
    <s v="REG"/>
    <s v="AO"/>
    <x v="0"/>
    <m/>
    <s v="FCC - HD1A - PROGRESS"/>
    <s v="RBS-Regional 3"/>
    <d v="2026-08-13T09:58:34"/>
    <d v="2026-08-13T10:00:16"/>
    <n v="69364838"/>
    <m/>
    <m/>
    <s v="BAV ( Bagus Alit Villa )"/>
    <m/>
    <m/>
    <m/>
    <m/>
    <m/>
    <n v="115.44123930000001"/>
    <n v="-8.4669793999999996"/>
    <s v="|MN02677|/PIC I Gusti Lanang Jelantik/087786694644/agungjelantik61@gmail.com"/>
    <s v="Sales Force DBS"/>
    <m/>
    <m/>
    <m/>
    <m/>
    <m/>
    <m/>
    <m/>
    <m/>
    <s v="Management Janji"/>
    <d v="1970-01-01T00:00:00"/>
    <s v="FCC"/>
    <s v="13-08-2026 10:09:52"/>
    <m/>
    <m/>
    <s v="FCC"/>
    <s v="SMA"/>
    <s v="NO ADDON"/>
    <m/>
    <s v="MYDITA RBS - HD1A - PROGRESS"/>
    <s v="- 11_11446;Biaya PSB HSI EBIS Tunai di Depan ~ 11[150000]  - E23015;E23015 ~ ES23 - Perangkat ONT[0]  - E23015~null~44292;E23015||11||Abodemen 0[0]  - E23015~null~E23015_SWONTPREM;SWONTPREM ~ Biaya Sewa ONT Premium ~ E23015[50000]  - E23047;E23047 ~ ES23 "/>
    <s v="INDIBIZ"/>
    <m/>
    <m/>
    <d v="1970-01-01T00:00:00"/>
    <d v="1970-01-01T00:00:00"/>
    <m/>
    <m/>
    <m/>
    <e v="#NUM!"/>
    <e v="#NUM!"/>
    <x v="1"/>
  </r>
  <r>
    <n v="399"/>
    <n v="1002526998"/>
    <n v="3"/>
    <x v="1"/>
    <n v="5"/>
    <s v="SBY UTARA"/>
    <s v="GRESIK"/>
    <s v="GSK"/>
    <s v="REG"/>
    <s v="AO"/>
    <x v="0"/>
    <s v="2P INET + VOICE"/>
    <s v="Completed (PS)"/>
    <s v="RBS-Regional 3"/>
    <d v="2026-08-14T15:46:58"/>
    <d v="2026-08-15T17:12:48"/>
    <n v="69366273"/>
    <n v="3135947935"/>
    <n v="152421262339"/>
    <s v="DD STORE"/>
    <s v="ODP-GSK-FJ/65 FJ/D-07/65-01"/>
    <s v="WO061765468"/>
    <m/>
    <m/>
    <m/>
    <n v="112.61822050000001"/>
    <n v="-7.1446120999999998"/>
    <s v="MD|MYDB-20260814265376|DN00001/MN02094|DD STORE|085117346467"/>
    <s v="MYDIGIBIZPARTNER"/>
    <m/>
    <m/>
    <m/>
    <m/>
    <m/>
    <m/>
    <m/>
    <m/>
    <s v="Management Janji"/>
    <s v="2026-08-15 13:00:00 | Waktu pemasangan : 15 agustus 2026 Jam pemasangan : 08.00 - 12.00 Info Tambahan : Hubungi pelanggan dulu sebelum ke lokasi terimakasih "/>
    <s v="FCC"/>
    <s v="14-08-2026 15:55:01"/>
    <d v="2026-08-15T13:00:00"/>
    <m/>
    <s v="PS"/>
    <s v="GSK"/>
    <s v="NO ADDON"/>
    <n v="20260815"/>
    <s v="Completed"/>
    <s v="HSI Bisnis Bundling Phone Promo 2026 PSB 70% - Free 800 Menit Promo - 300 Mbps"/>
    <s v="INDIBIZ"/>
    <m/>
    <m/>
    <d v="2026-08-15T13:00:00"/>
    <s v="2026-08-15 13:00:00 | Waktu pemasangan : 15 agustus 2026 Jam pemasangan : 08.00 - 12.00 Info Tambahan : Hubungi pelanggan dulu sebelum ke lokasi terimakasih "/>
    <n v="2026"/>
    <n v="8"/>
    <n v="15"/>
    <d v="2026-08-15T00:00:00"/>
    <n v="-0.54166666666424135"/>
    <x v="0"/>
  </r>
  <r>
    <n v="400"/>
    <n v="1002513761"/>
    <n v="3"/>
    <x v="0"/>
    <n v="5"/>
    <s v="KUPANG"/>
    <s v="ENDE"/>
    <s v="END"/>
    <s v="REG"/>
    <s v="AO"/>
    <x v="0"/>
    <s v="1P INET"/>
    <s v="Completed (PS)"/>
    <s v="RBS-Regional 3"/>
    <d v="2026-08-07T09:02:56"/>
    <d v="2026-08-13T18:32:05"/>
    <n v="69360433"/>
    <m/>
    <n v="172506788969"/>
    <s v="PT.GADAI MAS NUSANTARA"/>
    <s v="ODP-END-FP/26 FP/D01/26.01"/>
    <s v="WO061134989"/>
    <m/>
    <m/>
    <m/>
    <n v="121.64419220000001"/>
    <n v="-8.8475865999999996"/>
    <s v="|MN01740|MYIA-023577104856/POI/MARSEL FERDINAN KASEH /082236338952/marsel.ferdinan@gadaimas.com"/>
    <s v="MYIB_ASSISTANT"/>
    <m/>
    <m/>
    <m/>
    <m/>
    <m/>
    <m/>
    <m/>
    <m/>
    <s v="Management Janji"/>
    <s v="2026-08-08 13:00:00 | Nama PIC : Bapak bapak Marsel  No HP : 082236338952 No Alternatif :  M Janji : 08/08/2026 Jam Pasang : Pagi NoteÃ‚Â :  Hubungi terlebih dahulu sebelum ke lokasi  "/>
    <s v="FCC"/>
    <d v="2026-07-08T09:10:56"/>
    <d v="2026-08-08T13:00:00"/>
    <m/>
    <s v="PS"/>
    <s v="END"/>
    <s v="NO ADDON"/>
    <n v="20260813"/>
    <s v="Completed"/>
    <s v="HSI Bisnis Basic Promo HUT Telkom PSB 70% - 50 Mbps"/>
    <s v="INDIBIZ"/>
    <m/>
    <m/>
    <d v="2026-08-08T13:00:00"/>
    <s v="2026-08-08 13:00:00 | Nama PIC : Bapak bapak Marsel  No HP : 082236338952 No Alternatif :  M Janji : 08/08/2026 Jam Pasang : Pagi NoteÃ‚Â :  Hubungi terlebih dahulu sebelum ke lokasi  "/>
    <n v="2026"/>
    <n v="8"/>
    <n v="13"/>
    <d v="2026-08-13T00:00:00"/>
    <n v="4.4583333333357587"/>
    <x v="2"/>
  </r>
  <r>
    <n v="401"/>
    <n v="1002504841"/>
    <n v="3"/>
    <x v="3"/>
    <n v="4"/>
    <s v="YOGYAKARTA"/>
    <s v="SLEMAN"/>
    <s v="GOD"/>
    <s v="REG"/>
    <s v="AO"/>
    <x v="0"/>
    <s v="2P INET + VOICE"/>
    <s v="Completed (PS)"/>
    <s v="RBS-Regional 3"/>
    <d v="2026-08-01T16:52:56"/>
    <d v="2026-08-03T14:31:29"/>
    <n v="69356857"/>
    <n v="2745043041"/>
    <n v="146136130016"/>
    <s v="PT Neutron Baru Yogyakarta (DD Godean)"/>
    <s v="ODP-GOD-FAA/135 FAA/D06/135.01"/>
    <s v="WO060672336"/>
    <m/>
    <m/>
    <m/>
    <n v="110.301716"/>
    <n v="-7.7697409999999998"/>
    <s v="|MB00449|MYIA-008492384480/POI/bapak/08112865989/itheadofficegny@gmail.com"/>
    <s v="MYIB_ASSISTANT"/>
    <m/>
    <m/>
    <m/>
    <m/>
    <m/>
    <m/>
    <m/>
    <m/>
    <s v="Management Janji"/>
    <s v="2026-08-03 15:00:00 | Nama PIC : Niken  No HP : 08112865989 Alt :  M Janji : 02/08/2026 NoteÃ‚Â :  hubungi terlebih dahulu sebelum kelokasi"/>
    <s v="FCC"/>
    <d v="2026-01-08T16:54:55"/>
    <d v="2026-08-03T15:00:00"/>
    <m/>
    <s v="PS"/>
    <s v="GOD"/>
    <s v="NO ADDON"/>
    <n v="20260803"/>
    <s v="Completed"/>
    <s v="HSI Bisnis Bundling Phone Promo 2026 PSB 70% - Free 800 Menit Promo - 75 Mbps"/>
    <s v="INDIBIZ"/>
    <m/>
    <m/>
    <d v="2026-08-03T15:00:00"/>
    <s v="2026-08-03 15:00:00 | Nama PIC : Niken  No HP : 08112865989 Alt :  M Janji : 02/08/2026 NoteÃ‚Â :  hubungi terlebih dahulu sebelum kelokasi"/>
    <n v="2026"/>
    <n v="8"/>
    <n v="3"/>
    <d v="2026-08-03T00:00:00"/>
    <n v="-0.625"/>
    <x v="0"/>
  </r>
  <r>
    <n v="402"/>
    <n v="1002514530"/>
    <n v="3"/>
    <x v="1"/>
    <n v="5"/>
    <s v="SBY UTARA"/>
    <s v="GRESIK"/>
    <s v="GSK"/>
    <s v="REG"/>
    <s v="AO"/>
    <x v="0"/>
    <m/>
    <s v="Completed (PS)"/>
    <s v="RBS-Regional 3"/>
    <d v="2026-08-07T13:07:38"/>
    <d v="2026-08-11T16:27:13"/>
    <n v="69360746"/>
    <m/>
    <n v="152421262193"/>
    <s v="SERU ADVENTURE"/>
    <s v="ODP-GSK-FAQ/128"/>
    <s v="WO061444350"/>
    <m/>
    <m/>
    <m/>
    <n v="112.656127"/>
    <n v="-7.1484205999999997"/>
    <s v="|MN02318|/SERU ADVENTURE/MUHAMMAD DIAR QISTHI/081357552604/seruadventuregresik@gmail.com/HSI Bisnis Promo HUT Telkom (1:1) 50 Mbps (Rp 355.000) PSB Rp 150.000/"/>
    <s v="Sales Force DBS"/>
    <m/>
    <m/>
    <m/>
    <m/>
    <m/>
    <m/>
    <m/>
    <m/>
    <s v="Management Janji"/>
    <s v="2026-08-11 15:00:00|Nama PIC:  BP MUH DIAR  No HP: 082133074591 Alt: Tanggal: 11/8/2026 Jam Pasang: Sore Note: Hubungi sebelum ke lokasi, terimakasih.|40010577|MYDITA"/>
    <s v="FCC"/>
    <d v="2026-07-08T13:10:14"/>
    <d v="2026-08-11T15:00:00"/>
    <m/>
    <s v="PS"/>
    <s v="GSK"/>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15:00:00"/>
    <s v="2026-08-11 15:00:00|Nama PIC:  BP MUH DIAR  No HP: 082133074591 Alt: Tanggal: 11/8/2026 Jam Pasang: Sore Note: Hubungi sebelum ke lokasi, terimakasih.|40010577|MYDITA"/>
    <n v="2026"/>
    <n v="8"/>
    <n v="11"/>
    <d v="2026-08-11T00:00:00"/>
    <n v="-0.625"/>
    <x v="0"/>
  </r>
  <r>
    <n v="403"/>
    <n v="1002511120"/>
    <n v="3"/>
    <x v="7"/>
    <n v="4"/>
    <s v="SOLO"/>
    <s v="INNER - SOLO JATENG TIMUR"/>
    <s v="KRT"/>
    <s v="REG"/>
    <s v="AO"/>
    <x v="0"/>
    <m/>
    <s v="Completed (PS)"/>
    <s v="RBS-Regional 3"/>
    <d v="2026-08-05T16:07:19"/>
    <d v="2026-08-10T16:38:23"/>
    <n v="69359379"/>
    <m/>
    <n v="142505403706"/>
    <s v="PT CENTRAL MOTOR SANDY SAKTI"/>
    <s v="ODP-KRT-FW/041"/>
    <s v="WO061245665"/>
    <m/>
    <m/>
    <m/>
    <n v="113.17271289999999"/>
    <n v="-7.7956694000000004"/>
    <s v="AMRBS;960218/Candra Evita Tryariestya/TREG4SOLO/RISKI AGUNG SAPUTRO/085792955580/centralsakti.adm@gmail.com/PSB HSI BISNIS WINBACK 1.0 75MBPS ABODEMEN 472.500"/>
    <s v="Account Manager"/>
    <m/>
    <m/>
    <m/>
    <m/>
    <m/>
    <m/>
    <m/>
    <m/>
    <s v="Management Janji"/>
    <s v="2026-08-10 08:00:00|Tanggal Pemasangan : 10 Agustus 2026 Jam Pemasangan : 08:00 13:00 Info Tambahan : Hubungi pelanggan dulu sebelum ke lokasi terimakasih|40961370|MYDITA"/>
    <s v="FCC"/>
    <d v="2026-05-08T16:10:18"/>
    <d v="2026-08-10T08:00:00"/>
    <m/>
    <s v="PS"/>
    <s v="KRT"/>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8:00:00"/>
    <s v="2026-08-10 08:00:00|Tanggal Pemasangan : 10 Agustus 2026 Jam Pemasangan : 08:00 13:00 Info Tambahan : Hubungi pelanggan dulu sebelum ke lokasi terimakasih|40961370|MYDITA"/>
    <n v="2026"/>
    <n v="8"/>
    <n v="10"/>
    <d v="2026-08-10T00:00:00"/>
    <n v="-0.33333333333575865"/>
    <x v="0"/>
  </r>
  <r>
    <n v="404"/>
    <n v="1002524149"/>
    <n v="3"/>
    <x v="2"/>
    <n v="5"/>
    <s v="MALANG"/>
    <s v="KEPANJEN"/>
    <s v="KLJ"/>
    <s v="REG"/>
    <s v="AO"/>
    <x v="0"/>
    <m/>
    <s v="Completed (PS)"/>
    <s v="RBS-Regional 3"/>
    <d v="2026-08-13T12:56:36"/>
    <d v="2026-08-13T14:34:44"/>
    <n v="69360378"/>
    <m/>
    <n v="152703903090"/>
    <s v="SDN DINOYO 4 MALANG"/>
    <s v="ODP-KLJ-FAQ/02"/>
    <s v="WO061664204"/>
    <m/>
    <m/>
    <m/>
    <n v="112.6099492"/>
    <n v="-7.9411031999999997"/>
    <s v="|MN01864|MYIA-033890157208/POI/RAHMA TASYA AMALIA S/087796646626/sdnegeridinoyo.4@gmail.com"/>
    <s v="MYDIGIBIZPARTNER"/>
    <m/>
    <m/>
    <m/>
    <m/>
    <m/>
    <m/>
    <m/>
    <m/>
    <s v="Management Janji"/>
    <s v="2026-08-08 08:00:00 | Nama Pic : BP ANDI  No Hp Pic : 087796646626  Jam Pemasangan : 08:00 - 12.00  Tanggal Pemasangan : SABTU 08 AGUSTUS 2026  Info Tambahan : Hubungi pelanggan sebelum datang ke lokasi, terima kasih."/>
    <s v="FCC"/>
    <s v="13-08-2026 13:10:22"/>
    <m/>
    <m/>
    <s v="PS"/>
    <s v="KLJ"/>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08 08:00:00 | Nama Pic : BP ANDI  No Hp Pic : 087796646626  Jam Pemasangan : 08:00 - 12.00  Tanggal Pemasangan : SABTU 08 AGUSTUS 2026  Info Tambahan : Hubungi pelanggan sebelum datang ke lokasi, terima kasih."/>
    <n v="2026"/>
    <n v="8"/>
    <n v="13"/>
    <d v="2026-08-13T00:00:00"/>
    <n v="-0.29166666666424135"/>
    <x v="0"/>
  </r>
  <r>
    <n v="405"/>
    <n v="1002516565"/>
    <n v="3"/>
    <x v="3"/>
    <n v="4"/>
    <s v="YOGYAKARTA"/>
    <s v="BANTUL"/>
    <s v="BTL"/>
    <s v="REG"/>
    <s v="AO"/>
    <x v="0"/>
    <s v="1P INET"/>
    <s v="Completed (PS)"/>
    <s v="RBS-Regional 3"/>
    <d v="2026-08-09T15:37:56"/>
    <d v="2026-08-10T18:12:15"/>
    <n v="69361915"/>
    <m/>
    <n v="146129128569"/>
    <s v="PT SUBUR MAKMUR MAJU SEJAHTERA SPBU 4455705 imogiri"/>
    <s v="ODP-BTL-FGD/058"/>
    <s v="WO061330815"/>
    <m/>
    <m/>
    <m/>
    <n v="110.381934"/>
    <n v="-7.9150277999999998"/>
    <s v="|MC80054|MYIA-039146833529/POI/SUTOMO/082138835758/spbu_sajogja4455705@yahoo.co.id"/>
    <s v="MYIB_ASSISTANT"/>
    <m/>
    <m/>
    <m/>
    <m/>
    <m/>
    <m/>
    <m/>
    <m/>
    <s v="Management Janji"/>
    <s v="2026-08-11 09:00:00 | Nama PIC : Bp Galih No Hp : 082138835758 No Alt : - Tgl Pemasangan : 11 Agustus 2026 Interval : PAGI SIANG Note : Hubungi pelanggan terlebih dahulu"/>
    <s v="FCC"/>
    <d v="2026-09-08T15:39:44"/>
    <d v="2026-08-11T09:00:00"/>
    <m/>
    <s v="PS"/>
    <s v="BTL"/>
    <s v="NO ADDON"/>
    <n v="20260810"/>
    <s v="Completed"/>
    <s v="HSI Bisnis Promo HUT Telkom PSB 70% - 100 Mbps"/>
    <s v="INDIBIZ"/>
    <m/>
    <m/>
    <d v="2026-08-11T09:00:00"/>
    <s v="2026-08-11 09:00:00 | Nama PIC : Bp Galih No Hp : 082138835758 No Alt : - Tgl Pemasangan : 11 Agustus 2026 Interval : PAGI SIANG Note : Hubungi pelanggan terlebih dahulu"/>
    <n v="2026"/>
    <n v="8"/>
    <n v="10"/>
    <d v="2026-08-10T00:00:00"/>
    <n v="-1.375"/>
    <x v="0"/>
  </r>
  <r>
    <n v="406"/>
    <n v="1002512633"/>
    <n v="3"/>
    <x v="3"/>
    <n v="4"/>
    <s v="YOGYAKARTA"/>
    <s v="BANTUL"/>
    <s v="BTL"/>
    <s v="REG"/>
    <s v="AO"/>
    <x v="0"/>
    <s v="1P INET"/>
    <s v="Completed (PS)"/>
    <s v="RBS-Regional 3"/>
    <d v="2026-08-06T14:16:56"/>
    <d v="2026-08-07T15:45:04"/>
    <n v="69360033"/>
    <m/>
    <n v="146129128498"/>
    <s v="KOST MBAH PRAPTO"/>
    <s v="ODP-BTL-FBD/073 FBD/D01/073.01"/>
    <s v="WO061083399"/>
    <m/>
    <m/>
    <m/>
    <n v="110.354727"/>
    <n v="-7.8541939999999997"/>
    <s v="|MC80066|MYIA-001225822506/POI/SUMIRAH/089507899056/sumirah.xiaomi17@gmail.com"/>
    <s v="MYIB_ASSISTANT"/>
    <m/>
    <m/>
    <m/>
    <m/>
    <m/>
    <m/>
    <m/>
    <m/>
    <s v="Management Janji"/>
    <s v="2026-08-07 15:00:00 | Waktu pemasnagan : 07 agustus 2026 Jam pemasangan : 08.00 - 12.00 Mohon hubungi pelanggan sebelum ke lokasi  Terima kasih"/>
    <s v="FCC"/>
    <d v="2026-06-08T14:26:03"/>
    <d v="2026-08-07T15:00:00"/>
    <m/>
    <s v="PS"/>
    <s v="BTL"/>
    <s v="NO ADDON"/>
    <n v="20260807"/>
    <s v="Completed"/>
    <s v="HSI Bisnis Promo HUT Telkom PSB 70% - 50 Mbps"/>
    <s v="INDIBIZ"/>
    <m/>
    <m/>
    <d v="2026-08-07T15:00:00"/>
    <s v="2026-08-07 15:00:00 | Waktu pemasnagan : 07 agustus 2026 Jam pemasangan : 08.00 - 12.00 Mohon hubungi pelanggan sebelum ke lokasi  Terima kasih"/>
    <n v="2026"/>
    <n v="8"/>
    <n v="7"/>
    <d v="2026-08-07T00:00:00"/>
    <n v="-0.625"/>
    <x v="0"/>
  </r>
  <r>
    <n v="407"/>
    <n v="1002519708"/>
    <n v="3"/>
    <x v="4"/>
    <n v="4"/>
    <s v="SEMARANG"/>
    <s v="UNGARAN"/>
    <s v="ABR"/>
    <s v="REG"/>
    <s v="AO"/>
    <x v="0"/>
    <s v="1P INET"/>
    <s v="Completed (PS)"/>
    <s v="RBS-Regional 3"/>
    <d v="2026-08-11T12:16:56"/>
    <d v="2026-08-12T13:49:15"/>
    <n v="69363233"/>
    <m/>
    <n v="141459107803"/>
    <s v="KOST PUTRI BOUGENVILE"/>
    <s v="ODP-ABR-FC/037 FC/D04/037.01"/>
    <s v="WO061487186"/>
    <m/>
    <m/>
    <m/>
    <n v="110.3839881"/>
    <n v="-7.2651216999999999"/>
    <s v="|MN00238|MYIA-042595451728/POI/INAS ABILKHOIR/085865300873/inasak09@gmail.com"/>
    <s v="MYIB_ASSISTANT"/>
    <m/>
    <m/>
    <m/>
    <m/>
    <m/>
    <m/>
    <m/>
    <m/>
    <s v="Management Janji"/>
    <s v="2026-08-12 13:00:00 | M Janji : (12/08/2026) jam Pasang : 09:00 Note : hubungi pelanggan jika ingin kelokasi "/>
    <s v="FCC"/>
    <d v="2026-11-08T12:25:22"/>
    <d v="2026-08-12T13:00:00"/>
    <m/>
    <s v="PS"/>
    <s v="ABR"/>
    <s v="NO ADDON"/>
    <n v="20260812"/>
    <s v="Completed"/>
    <s v="HSI Bisnis Promo HUT Telkom PSB 70% - 50 Mbps"/>
    <s v="INDIBIZ"/>
    <m/>
    <m/>
    <d v="2026-08-12T13:00:00"/>
    <s v="2026-08-12 13:00:00 | M Janji : (12/08/2026) jam Pasang : 09:00 Note : hubungi pelanggan jika ingin kelokasi "/>
    <n v="2026"/>
    <n v="8"/>
    <n v="12"/>
    <d v="2026-08-12T00:00:00"/>
    <n v="-0.54166666666424135"/>
    <x v="0"/>
  </r>
  <r>
    <n v="408"/>
    <n v="1002524740"/>
    <n v="3"/>
    <x v="3"/>
    <n v="4"/>
    <s v="YOGYAKARTA"/>
    <s v="INNER - YOGYA JATENG SELATAN"/>
    <s v="KBU"/>
    <s v="REG"/>
    <s v="AO"/>
    <x v="0"/>
    <s v="1P INET"/>
    <s v="7 | OSS - PROVISIONING ISSUED"/>
    <s v="RBS-Regional 3"/>
    <d v="2026-08-13T15:34:56"/>
    <d v="2026-08-14T13:10:54"/>
    <n v="69365323"/>
    <m/>
    <n v="146113145625"/>
    <s v="PT HIPERNET INDODATA"/>
    <s v="ODP-KBU-FFA/027 FFA/D03/027.01"/>
    <s v="WO061685444"/>
    <m/>
    <m/>
    <m/>
    <n v="110.3781451"/>
    <n v="-7.7940446999999997"/>
    <s v="|MN00483|MYIA-056470952631/POI/Iman Irmansyah/087835316536/eriza.a@hypernet.co.id"/>
    <s v="MYIB_ASSISTANT"/>
    <m/>
    <m/>
    <m/>
    <m/>
    <m/>
    <m/>
    <m/>
    <m/>
    <s v="Management Janji"/>
    <s v="2026-08-14 13:00:00 | Nama Pic : IBU ERIZA No Hp Pic : 087835316536 Jam Pemasangan : 08:00 - 12.00 Tanggal Pemasangan : JUMAT 14 AGUSTUS 2026 Info Tambahan : Hubungi pelanggan sebelum datang ke lokasi"/>
    <s v="FCC"/>
    <s v="13-08-2026 15:39:59"/>
    <d v="2026-08-14T13:00:00"/>
    <m/>
    <s v="PI"/>
    <s v="KBU"/>
    <s v="NO ADDON"/>
    <m/>
    <s v="Provisioning Issued"/>
    <s v="HSI Bisnis Promo HUT Telkom PSB 70% - 50 Mbps"/>
    <s v="INDIBIZ"/>
    <m/>
    <m/>
    <d v="2026-08-14T13:00:00"/>
    <s v="2026-08-14 13:00:00 | Nama Pic : IBU ERIZA No Hp Pic : 087835316536 Jam Pemasangan : 08:00 - 12.00 Tanggal Pemasangan : JUMAT 14 AGUSTUS 2026 Info Tambahan : Hubungi pelanggan sebelum datang ke lokasi"/>
    <m/>
    <m/>
    <m/>
    <e v="#NUM!"/>
    <e v="#NUM!"/>
    <x v="1"/>
  </r>
  <r>
    <n v="409"/>
    <n v="1002512526"/>
    <n v="3"/>
    <x v="4"/>
    <n v="4"/>
    <s v="SEMARANG"/>
    <s v="UNGARAN"/>
    <s v="UNR"/>
    <s v="REG"/>
    <s v="AO"/>
    <x v="0"/>
    <s v="1P INET"/>
    <s v="Completed (PS)"/>
    <s v="RBS-Regional 3"/>
    <d v="2026-08-06T13:52:56"/>
    <d v="2026-08-06T20:14:10"/>
    <n v="69360008"/>
    <m/>
    <n v="146425112642"/>
    <s v="RSC widodo"/>
    <s v="ODP-UNR-FEB/001"/>
    <s v="WO061079852"/>
    <m/>
    <m/>
    <m/>
    <n v="110.409853166644"/>
    <n v="-7.1603173546852297"/>
    <s v="MD|MYDB-20260805264486|DN00001/MN00663|RSC widodo|0895637400193"/>
    <s v="MYDIGIBIZPARTNER"/>
    <m/>
    <m/>
    <m/>
    <m/>
    <m/>
    <m/>
    <m/>
    <m/>
    <s v="Management Janji"/>
    <s v="2026-08-08 08:00:00 | Nama PIC : Bapak ananda No HP : 0895637400193 No Alternatif : - M Janji : 08/08/2026 Jam Pasang : Pagi NoteÃ‚Â :  Hubungi terlebih dahulu sebelum ke lokasi "/>
    <s v="FCC"/>
    <d v="2026-06-08T13:54:55"/>
    <d v="2026-08-08T08:00:00"/>
    <m/>
    <s v="PS"/>
    <s v="UNR"/>
    <s v="NO ADDON"/>
    <n v="20260806"/>
    <s v="Completed"/>
    <s v="HSI Bisnis Promo HUT Telkom PSB 70% - 50 Mbps"/>
    <s v="INDIBIZ"/>
    <m/>
    <m/>
    <d v="2026-08-08T08:00:00"/>
    <s v="2026-08-08 08:00:00 | Nama PIC : Bapak ananda No HP : 0895637400193 No Alternatif : - M Janji : 08/08/2026 Jam Pasang : Pagi NoteÃ‚Â :  Hubungi terlebih dahulu sebelum ke lokasi "/>
    <n v="2026"/>
    <n v="8"/>
    <n v="6"/>
    <d v="2026-08-06T00:00:00"/>
    <n v="-2.3333333333357587"/>
    <x v="0"/>
  </r>
  <r>
    <n v="410"/>
    <n v="1002526808"/>
    <n v="3"/>
    <x v="6"/>
    <n v="5"/>
    <s v="PASURUAN"/>
    <s v="PROBOLINGGO"/>
    <s v="GND"/>
    <s v="REG"/>
    <s v="AO"/>
    <x v="0"/>
    <m/>
    <s v="CANCEL COMPLETED"/>
    <s v="RBS-Regional 3"/>
    <d v="2026-08-14T15:09:08"/>
    <d v="2026-08-15T13:01:30"/>
    <n v="69366201"/>
    <m/>
    <n v="152510206417"/>
    <s v="ALEX JUJUR"/>
    <s v="ODP-GND-FE/53"/>
    <m/>
    <m/>
    <m/>
    <m/>
    <n v="113.332414"/>
    <n v="-7.8667213"/>
    <s v="|MN00836|/ALEX JUJUR/WINBACK HSI B2B + NETMONK (1:1) 200MBPS 946,1RB PSB DISC 70%//bambangtriatmojo408@gmail.com/BANG BANG/82330300641"/>
    <s v="Sales Force DBS"/>
    <m/>
    <m/>
    <m/>
    <m/>
    <m/>
    <m/>
    <m/>
    <m/>
    <m/>
    <m/>
    <m/>
    <s v="14-08-2026 15:10:48"/>
    <m/>
    <m/>
    <s v="REJECT_FCC"/>
    <s v="GND"/>
    <s v="NETMONK"/>
    <m/>
    <s v="DECLINE : Decline - Batal Order Ghina Swanti Ariesa 40941148|MYDITA"/>
    <s v="- 11_11446;Biaya PSB HSI EBIS Tunai di Depan ~ 11[150000]  - E23080;E23080 ~ ES23 - Add-on HSI Bisnis Bundling (Netmonk)[0]  - E23080~null~100382;E23080||77||Abodemen 0[0]  - E23080~null~E23080_NMONKHI;NMONKHI ~ Nadefaa Netmonk Hi Alacarte ~ E23080[56100]"/>
    <s v="INDIBIZ"/>
    <m/>
    <s v="DECLINE : Decline - Batal Order Ghina Swanti Ariesa 40941148|MYDITA"/>
    <m/>
    <m/>
    <m/>
    <m/>
    <m/>
    <e v="#NUM!"/>
    <e v="#NUM!"/>
    <x v="1"/>
  </r>
  <r>
    <n v="411"/>
    <n v="1002524937"/>
    <n v="3"/>
    <x v="6"/>
    <n v="5"/>
    <s v="PASURUAN"/>
    <s v="PROBOLINGGO"/>
    <s v="GND"/>
    <s v="REG"/>
    <s v="AO"/>
    <x v="0"/>
    <m/>
    <s v="Completed (PS)"/>
    <s v="RBS-Regional 3"/>
    <d v="2026-08-13T16:28:06"/>
    <d v="2026-08-15T19:11:48"/>
    <n v="69365424"/>
    <m/>
    <n v="152510205955"/>
    <s v="PT WALI SONGO ( SPBU 5467221 BENTAR)"/>
    <s v="ODP-GND-FC/04"/>
    <s v="WO061698001"/>
    <m/>
    <m/>
    <m/>
    <n v="113.2826716"/>
    <n v="-7.7903121999999998"/>
    <s v="|MN01068|/PT WALI SONGO ( SPBU 5467221 BENTAR)/WINBACK 2.0 HSI B2B (1:2) 50MBPS 320RB PSB DISC 70%//walisongo_pt@ymail.com/SYAMSUDDIN/85347646825"/>
    <s v="Sales Force DBS"/>
    <m/>
    <m/>
    <m/>
    <m/>
    <m/>
    <m/>
    <m/>
    <m/>
    <s v="Management Janji"/>
    <s v="2026-08-14 15:00:00|M Janji : (14/08/2026) jam Pasang :pagi / siang  Note : hubungi pelanggan jika ingin kelokasi|40981182|MYDITA"/>
    <s v="FCC"/>
    <s v="13-08-2026 16:39:58"/>
    <d v="2026-08-14T15:00:00"/>
    <s v="Kendala Pelanggan"/>
    <s v="PS"/>
    <s v="GND"/>
    <s v="NO ADDON"/>
    <n v="20260815"/>
    <s v="Completed"/>
    <s v="- 11_11446;Biaya PSB HSI EBIS Tunai di Depan ~ 11[150000]  - E25061;E25061 ~ ES25 - Paket HSI Basic (HSIEF) Khusus Winback 2.0[0]  - E25061~null~E25061_UNL;UNL ~ Internet-Link Unlimited Internet Usage ~ E25061[0]  - E25061~null~105351;E25061||11||Abodemen"/>
    <s v="INDIBIZ"/>
    <m/>
    <m/>
    <d v="2026-08-14T15:00:00"/>
    <s v="2026-08-14 15:00:00|M Janji : (14/08/2026) jam Pasang :pagi / siang  Note : hubungi pelanggan jika ingin kelokasi|40981182|MYDITA"/>
    <n v="2026"/>
    <n v="8"/>
    <n v="15"/>
    <d v="2026-08-15T00:00:00"/>
    <n v="0.375"/>
    <x v="0"/>
  </r>
  <r>
    <n v="412"/>
    <n v="1002527347"/>
    <n v="3"/>
    <x v="6"/>
    <n v="5"/>
    <s v="SIDOARJO"/>
    <s v="JOMBANG"/>
    <s v="POS"/>
    <s v="REG"/>
    <s v="AO"/>
    <x v="0"/>
    <m/>
    <s v="Completed (PS)"/>
    <s v="RBS-Regional 3"/>
    <d v="2026-08-14T17:37:30"/>
    <d v="2026-08-15T11:26:04"/>
    <n v="69366434"/>
    <m/>
    <n v="152333218071"/>
    <s v="WARKOP TITIK TERAS"/>
    <s v="ODP-POS-FH/24"/>
    <s v="WO061781387"/>
    <m/>
    <m/>
    <m/>
    <n v="112.3319454"/>
    <n v="-7.4275510000000002"/>
    <s v="|MN01222|/WARKOP TITIK TERAS/WINBACK HSI B2B + OCA BREACH CHECKER  (1:1) 300MBPS 1,250,5JT PSB DISC 70%//warkopteras63@gmail.com/AGUS ISWAHYUDI/81259784120"/>
    <s v="Sales Force DBS"/>
    <m/>
    <m/>
    <m/>
    <m/>
    <m/>
    <m/>
    <m/>
    <m/>
    <s v="Management Janji"/>
    <s v="2026-08-15 15:00:00|Nama PIC : Bp Agus No HP : 081259784120 No Alt : - M Janji :  Aktivasi Jam Pasang : Pagi / Siang Note : hubungi pelanggan jika ingin kelokasi|40951378|MYDITA"/>
    <s v="FCC"/>
    <s v="14-08-2026 17:39:52"/>
    <d v="2026-08-15T15:00:00"/>
    <m/>
    <s v="PS"/>
    <s v="POS"/>
    <s v="OCA"/>
    <n v="20260815"/>
    <s v="Completed"/>
    <s v="- 11_11446;Biaya PSB HSI EBIS Tunai di Depan ~ 11[150000]  - SP_NOSS;SP_NOSS ~ Internet NOSS Multispeed Network[0]  - E23015;E23015 ~ ES23 - Perangkat ONT[0]  - E23015~null~44292;E23015||11||Abodemen 0[0]  - E23015~null~E23015_SWONTPREM;SWONTPREM ~ Biaya "/>
    <s v="INDIBIZ"/>
    <m/>
    <m/>
    <d v="2026-08-15T15:00:00"/>
    <s v="2026-08-15 15:00:00|Nama PIC : Bp Agus No HP : 081259784120 No Alt : - M Janji :  Aktivasi Jam Pasang : Pagi / Siang Note : hubungi pelanggan jika ingin kelokasi|40951378|MYDITA"/>
    <n v="2026"/>
    <n v="8"/>
    <n v="15"/>
    <d v="2026-08-15T00:00:00"/>
    <n v="-0.625"/>
    <x v="0"/>
  </r>
  <r>
    <n v="413"/>
    <n v="1002510943"/>
    <n v="3"/>
    <x v="2"/>
    <n v="5"/>
    <s v="MADIUN"/>
    <s v="PONOROGO"/>
    <s v="SMO"/>
    <s v="REG"/>
    <s v="AO"/>
    <x v="0"/>
    <m/>
    <s v="Completed (PS)"/>
    <s v="RBS-Regional 3"/>
    <d v="2026-08-05T15:03:52"/>
    <d v="2026-08-06T14:57:00"/>
    <n v="69359349"/>
    <m/>
    <n v="152614209682"/>
    <s v="SPBU 54.634.20"/>
    <s v="ODP-SMO-FB/29"/>
    <s v="WO061046085"/>
    <m/>
    <m/>
    <m/>
    <n v="111.3932314"/>
    <n v="-7.8364368999999998"/>
    <s v="|MC20162|/HERI KISWANTO/085735256930/spbu5463420_bangunrejoponorogo@yahoo.co.id"/>
    <s v="Sales Force DBS"/>
    <m/>
    <m/>
    <m/>
    <m/>
    <m/>
    <m/>
    <m/>
    <m/>
    <s v="Management Janji"/>
    <s v="2026-08-07 08:00:00|Nama Pic : bp HERI KISWANTO No Hp Pic : 085735256930 No alt : - Jam Pemasangan : pagi  Tanggal Pemasangan : 7 Agustus 2026|40981182|MYDITA"/>
    <s v="FCC"/>
    <d v="2026-05-08T15:10:31"/>
    <d v="2026-08-07T08:00:00"/>
    <m/>
    <s v="PS"/>
    <s v="SMO"/>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7T08:00:00"/>
    <s v="2026-08-07 08:00:00|Nama Pic : bp HERI KISWANTO No Hp Pic : 085735256930 No alt : - Jam Pemasangan : pagi  Tanggal Pemasangan : 7 Agustus 2026|40981182|MYDITA"/>
    <n v="2026"/>
    <n v="8"/>
    <n v="6"/>
    <d v="2026-08-06T00:00:00"/>
    <n v="-1.3333333333357587"/>
    <x v="0"/>
  </r>
  <r>
    <n v="414"/>
    <n v="1002506254"/>
    <n v="3"/>
    <x v="0"/>
    <n v="5"/>
    <s v="MATARAM"/>
    <s v="BIMA"/>
    <s v="DMP"/>
    <s v="REG"/>
    <s v="AO"/>
    <x v="0"/>
    <m/>
    <s v="Completed (PS)"/>
    <s v="RBS-Regional 3"/>
    <d v="2026-08-03T14:32:32"/>
    <d v="2026-08-03T15:40:58"/>
    <n v="69355380"/>
    <m/>
    <n v="172611786173"/>
    <s v="Toko Jalil MS"/>
    <s v="ODP-DMP-FAD/62"/>
    <s v="WO060804141"/>
    <m/>
    <m/>
    <m/>
    <n v="118.29993690000001"/>
    <n v="-8.4804066000000002"/>
    <s v="RBS| HSI |TREG 3 |Bambang wahyudin MN02363|85190337411|Toko Jalil MS |Indibiz 150MB"/>
    <s v="Sales Profesional"/>
    <m/>
    <m/>
    <m/>
    <m/>
    <m/>
    <m/>
    <m/>
    <m/>
    <s v="Management Janji"/>
    <s v="2026-08-02 08:00:00|Nama PIC : Bp Jalil  No Hp : 085339099066  No Alt : -  Tgl Pemasangan : 02 Agustus 2026  Interval : PAGI SIANG  Note : Hubungi pelanggan terlebih dahulu|40951378|MYDITA"/>
    <s v="FCC"/>
    <d v="2026-03-08T14:40:09"/>
    <m/>
    <m/>
    <s v="PS"/>
    <s v="DMP"/>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08:00:00|Nama PIC : Bp Jalil  No Hp : 085339099066  No Alt : -  Tgl Pemasangan : 02 Agustus 2026  Interval : PAGI SIANG  Note : Hubungi pelanggan terlebih dahulu|40951378|MYDITA"/>
    <n v="2026"/>
    <n v="8"/>
    <n v="3"/>
    <d v="2026-08-03T00:00:00"/>
    <n v="-0.29166666666424135"/>
    <x v="0"/>
  </r>
  <r>
    <n v="415"/>
    <n v="1002519284"/>
    <n v="3"/>
    <x v="4"/>
    <n v="4"/>
    <s v="PEKALONGAN"/>
    <s v="BREBES"/>
    <s v="KTM"/>
    <s v="REG"/>
    <s v="AO"/>
    <x v="0"/>
    <s v="1P INET"/>
    <s v="Completed (PS)"/>
    <s v="RBS-Regional 3"/>
    <d v="2026-08-11T10:31:56"/>
    <d v="2026-08-12T12:52:54"/>
    <n v="69363058"/>
    <m/>
    <n v="142214106577"/>
    <s v="SPBU PEJAGAN 4452221"/>
    <s v="ODP-KTM-FAB/062 FAB/D05/062.01"/>
    <s v="WO061473722"/>
    <m/>
    <m/>
    <m/>
    <n v="108.88747215270899"/>
    <n v="-6.8982040826843196"/>
    <s v="MD|MYDB-20260810264879|DN00001/MN00377|SPBU PEJAGAN 4452221|081326310469"/>
    <s v="MYDIGIBIZPARTNER"/>
    <m/>
    <m/>
    <m/>
    <m/>
    <m/>
    <m/>
    <m/>
    <m/>
    <s v="Management Janji"/>
    <s v="2026-08-12 08:00:00 | M Janji : (12/08/2026) jam Pasang : 09:00 Note : hubungi pelanggan jika ingin kelokasi"/>
    <s v="FCC"/>
    <d v="2026-11-08T10:39:50"/>
    <d v="2026-08-12T08:00:00"/>
    <m/>
    <s v="PS"/>
    <s v="KTM"/>
    <s v="NO ADDON"/>
    <n v="20260812"/>
    <s v="Completed"/>
    <s v="HSI Bisnis Promo HUT Telkom PSB 70% - 100 Mbps"/>
    <s v="INDIBIZ"/>
    <m/>
    <m/>
    <d v="2026-08-12T08:00:00"/>
    <s v="2026-08-12 08:00:00 | M Janji : (12/08/2026) jam Pasang : 09:00 Note : hubungi pelanggan jika ingin kelokasi"/>
    <n v="2026"/>
    <n v="8"/>
    <n v="12"/>
    <d v="2026-08-12T00:00:00"/>
    <n v="-0.33333333333575865"/>
    <x v="0"/>
  </r>
  <r>
    <n v="416"/>
    <n v="1002512091"/>
    <n v="3"/>
    <x v="4"/>
    <n v="4"/>
    <s v="SEMARANG"/>
    <s v="UNGARAN"/>
    <s v="BWE"/>
    <s v="REG"/>
    <s v="AO"/>
    <x v="0"/>
    <m/>
    <s v="Completed (PS)"/>
    <s v="RBS-Regional 3"/>
    <d v="2026-08-06T11:37:09"/>
    <d v="2026-08-06T14:17:14"/>
    <n v="69357852"/>
    <m/>
    <n v="141459108157"/>
    <s v="Kos Gareng"/>
    <s v="ODP-BWE-FD/015"/>
    <s v="WO061061982"/>
    <m/>
    <m/>
    <m/>
    <n v="110.44181645450701"/>
    <n v="-7.1782461236641497"/>
    <s v="MD|MYDB-20260803264287|DC50007/MC50033|Kos Gareng|0895366788883"/>
    <s v="MYDIGIBIZPARTNER"/>
    <m/>
    <m/>
    <m/>
    <m/>
    <m/>
    <m/>
    <m/>
    <m/>
    <s v="Management Janji"/>
    <s v="2026-08-05 08:00:00 | M Janji : 05/08/2026  Jam Pasang : 08.00  NoteÃ‚Â :  hubungi terlebih dahulu sebelum ke lokasi, terima kasih."/>
    <s v="FCC"/>
    <d v="2026-06-08T11:39:52"/>
    <m/>
    <m/>
    <s v="PS"/>
    <s v="BWE"/>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5 08:00:00 | M Janji : 05/08/2026  Jam Pasang : 08.00  NoteÃ‚Â :  hubungi terlebih dahulu sebelum ke lokasi, terima kasih."/>
    <n v="2026"/>
    <n v="8"/>
    <n v="6"/>
    <d v="2026-08-06T00:00:00"/>
    <n v="-0.29166666666424135"/>
    <x v="0"/>
  </r>
  <r>
    <n v="417"/>
    <n v="1002506611"/>
    <n v="3"/>
    <x v="1"/>
    <n v="5"/>
    <s v="SBY UTARA"/>
    <s v="GRESIK"/>
    <s v="CRM"/>
    <s v="DPS"/>
    <s v="AO"/>
    <x v="0"/>
    <m/>
    <s v="Completed (PS)"/>
    <s v="DPS-Logistic &amp; Manufacturing"/>
    <d v="2026-08-03T18:36:47"/>
    <d v="2026-08-04T19:15:14"/>
    <n v="69357824"/>
    <m/>
    <n v="152446246139"/>
    <s v="FM Hub + Hub Gresik (Replacement)"/>
    <s v="ODP-CRM-FS/26"/>
    <s v="WO060834378"/>
    <m/>
    <m/>
    <m/>
    <n v="112.50545"/>
    <n v="-7.2218920000000004"/>
    <s v="Julian Tri Wibowo, julian.wibowo@spxexpress.com, 082245365180"/>
    <s v="TAM"/>
    <m/>
    <m/>
    <m/>
    <m/>
    <m/>
    <m/>
    <m/>
    <m/>
    <s v="Management Janji"/>
    <s v="Julian Tri Wibowo, julian.wibowo@spxexpress.com, 082245365180"/>
    <s v="FCC"/>
    <d v="2026-03-08T18:40:14"/>
    <m/>
    <m/>
    <s v="PS"/>
    <s v="CRM"/>
    <s v="NO ADDON"/>
    <n v="20260804"/>
    <s v="Completed"/>
    <s v="- 11_11450;Biaya PSB Reguler HSI EBIS ~ 11[150000]  - SP_NOSS;SP_NOSS ~ Internet NOSS Multispeed Network[0]  - SP_NOSS;SP_NOSS ~ Internet NOSS Multispeed Network[0]  - E23015;E23015 ~ ES23 - Perangkat ONT[0]  - E23015~null~44292;E23015||11||Abodemen 0[0] "/>
    <s v="INDIBIZ"/>
    <m/>
    <m/>
    <d v="2026-08-03T13:00:00"/>
    <s v="Julian Tri Wibowo, julian.wibowo@spxexpress.com, 082245365180"/>
    <n v="2026"/>
    <n v="8"/>
    <n v="4"/>
    <d v="2026-08-04T00:00:00"/>
    <n v="0.45833333333575865"/>
    <x v="0"/>
  </r>
  <r>
    <n v="418"/>
    <n v="1002506535"/>
    <n v="3"/>
    <x v="7"/>
    <n v="4"/>
    <s v="SOLO"/>
    <s v="INNER - SOLO JATENG TIMUR"/>
    <s v="GLD"/>
    <s v="REG"/>
    <s v="AO"/>
    <x v="0"/>
    <m/>
    <s v="Completed (PS)"/>
    <s v="RBS-Regional 3"/>
    <d v="2026-08-03T16:43:30"/>
    <d v="2026-08-03T21:08:55"/>
    <n v="69348919"/>
    <m/>
    <n v="146514602583"/>
    <s v="Blue Bake Houf Kitchen"/>
    <s v="ODP-GLD-FBC/059"/>
    <s v="WO060824630"/>
    <m/>
    <m/>
    <m/>
    <n v="110.821685781062"/>
    <n v="-7.5711869123187503"/>
    <s v="|MN01857|MYIA-065283729498/POI/Erry Bima Nugroho/085232027079/bbhkitchen5758@gmail.com"/>
    <s v="Amex"/>
    <m/>
    <m/>
    <m/>
    <m/>
    <m/>
    <m/>
    <m/>
    <m/>
    <s v="Management Janji"/>
    <s v="2026-07-22 15:00:00 | Jam pemasangan : 12.00  Info Tambahan : Hubungi pelanggan dulu sebelum ke lokasi  terimakasih   "/>
    <s v="FCC"/>
    <d v="2026-03-08T16:54:53"/>
    <m/>
    <m/>
    <s v="PS"/>
    <s v="GLD"/>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7-22 15:00:00 | Jam pemasangan : 12.00  Info Tambahan : Hubungi pelanggan dulu sebelum ke lokasi  terimakasih   "/>
    <n v="2026"/>
    <n v="8"/>
    <n v="3"/>
    <d v="2026-08-03T00:00:00"/>
    <n v="-0.29166666666424135"/>
    <x v="0"/>
  </r>
  <r>
    <n v="419"/>
    <n v="1002517822"/>
    <n v="3"/>
    <x v="1"/>
    <n v="5"/>
    <s v="SBY SELATAN"/>
    <s v="TANDES"/>
    <s v="DMO"/>
    <s v="REG"/>
    <s v="AO"/>
    <x v="0"/>
    <m/>
    <s v="Completed (PS)"/>
    <s v="RBS-Regional 3"/>
    <d v="2026-08-10T13:45:05"/>
    <d v="2026-08-10T15:22:43"/>
    <n v="69361588"/>
    <m/>
    <n v="152301273583"/>
    <s v="SMK Kawung 2 (Ruang Waka)"/>
    <s v="ODP-DMO-FKQ/14"/>
    <s v="WO061402516"/>
    <m/>
    <m/>
    <m/>
    <n v="112.71193149"/>
    <n v="-7.2703453500000004"/>
    <s v="|MN02813|MYIA-092531568209/POI/Ana/085333142872/smkkawungduasby@gmail.com"/>
    <s v="Sales Force DBS"/>
    <m/>
    <m/>
    <m/>
    <m/>
    <m/>
    <m/>
    <m/>
    <m/>
    <s v="Management Janji"/>
    <s v="2026-08-09 13:00:00 | Tanggal pemasangan: 09/08/2026  Jam pemasangan : pagi / siang  Info Tambahan : Hubungi pelanggan dulu sebelum ke lokasi.  terima kasih"/>
    <s v="FCC"/>
    <d v="2026-10-08T13:54:44"/>
    <m/>
    <m/>
    <s v="PS"/>
    <s v="DMO"/>
    <s v="OCA"/>
    <n v="20260810"/>
    <s v="Completed"/>
    <s v="- 11_11446;Biaya PSB HSI EBIS Tunai di Depan ~ 11[150000]  - E23015;E23015 ~ ES23 - Perangkat ONT[0]  - E23015~null~44292;E23015||11||Abodemen 0[0]  - E23015~null~E23015_SWONT;SWONT ~ Biaya Sewa ONT ~ E23015[30000]  - E25061;E25061 ~ ES25 - Paket HSI Basi"/>
    <s v="INDIBIZ"/>
    <m/>
    <m/>
    <d v="2026-08-10T07:00:00"/>
    <s v="2026-08-09 13:00:00 | Tanggal pemasangan: 09/08/2026  Jam pemasangan : pagi / siang  Info Tambahan : Hubungi pelanggan dulu sebelum ke lokasi.  terima kasih"/>
    <n v="2026"/>
    <n v="8"/>
    <n v="10"/>
    <d v="2026-08-10T00:00:00"/>
    <n v="-0.29166666666424135"/>
    <x v="0"/>
  </r>
  <r>
    <n v="420"/>
    <n v="1002525260"/>
    <n v="3"/>
    <x v="3"/>
    <n v="4"/>
    <s v="YOGYAKARTA"/>
    <s v="INNER - YOGYA JATENG SELATAN"/>
    <s v="KBU"/>
    <s v="DGS"/>
    <s v="AO"/>
    <x v="0"/>
    <m/>
    <s v="Completed (PS)"/>
    <s v="DGS-Government Defense Service"/>
    <d v="2026-08-13T19:24:50"/>
    <d v="2026-08-14T13:56:47"/>
    <n v="69365545"/>
    <m/>
    <n v="146113145654"/>
    <s v="Istana Jogja"/>
    <s v="ODP-KBU-FCQ/114"/>
    <s v="WO061704443"/>
    <m/>
    <m/>
    <m/>
    <n v="110.36365797369599"/>
    <n v="-7.7995184625671499"/>
    <s v="Istana Jogja   Jl. Jend. Ahmad Yani, Ngupasan, Kec. Gondomanan, Kota Yogyakarta, Daerah Istimewa Yogyakarta  Hiqbal Haris 0821-8722-8445  Bayu Prasetyo Anwar 0811-8881-9797"/>
    <s v="Account Manager"/>
    <m/>
    <m/>
    <m/>
    <m/>
    <m/>
    <m/>
    <m/>
    <m/>
    <s v="Management Janji"/>
    <s v="Istana Jogja   Jl. Jend. Ahmad Yani, Ngupasan, Kec. Gondomanan, Kota Yogyakarta, Daerah Istimewa Yogyakarta  Hiqbal Haris 0821-8722-8445  Bayu Prasetyo Anwar 0811-8881-9797"/>
    <s v="FCC"/>
    <s v="13-08-2026 19:25:54"/>
    <m/>
    <m/>
    <s v="PS"/>
    <s v="KBU"/>
    <s v="NO ADDON"/>
    <n v="20260814"/>
    <s v="Completed"/>
    <s v="- 11_11446;Biaya PSB HSI EBIS Tunai di Depan ~ 11[500000]  - SP_NOSS;SP_NOSS ~ Internet NOSS Multispeed Network[0]  - SP_NOSS;SP_NOSS ~ Internet NOSS Multispeed Network[0]  - E23015;E23015 ~ ES23 - Perangkat ONT[0]  - E23015~null~44292;E23015||11||Abodeme"/>
    <s v="INDIBIZ"/>
    <m/>
    <m/>
    <d v="2026-08-13T17:30:00"/>
    <s v="Istana Jogja   Jl. Jend. Ahmad Yani, Ngupasan, Kec. Gondomanan, Kota Yogyakarta, Daerah Istimewa Yogyakarta  Hiqbal Haris 0821-8722-8445  Bayu Prasetyo Anwar 0811-8881-9797"/>
    <n v="2026"/>
    <n v="8"/>
    <n v="14"/>
    <d v="2026-08-14T00:00:00"/>
    <n v="0.27083333333575865"/>
    <x v="0"/>
  </r>
  <r>
    <n v="421"/>
    <n v="1002525828"/>
    <n v="3"/>
    <x v="6"/>
    <n v="5"/>
    <s v="PASURUAN"/>
    <s v="PROBOLINGGO"/>
    <s v="PBL"/>
    <s v="DGS"/>
    <s v="AO"/>
    <x v="0"/>
    <m/>
    <s v="Completed (PS)"/>
    <s v="DGS-B2B TREG"/>
    <d v="2026-08-14T10:17:51"/>
    <d v="2026-08-15T19:15:01"/>
    <n v="69365785"/>
    <m/>
    <n v="152505340840"/>
    <s v="KSOP Probolinggo (POS KPLP 1)"/>
    <s v="ODP-PBL-FP/64"/>
    <s v="WO061726733"/>
    <m/>
    <m/>
    <m/>
    <n v="113.216415616712"/>
    <n v="-7.7367296520339499"/>
    <s v="AM;NITA;930122;GS;PSB 50MBPS;PIC 085233701452"/>
    <s v="Account Manager"/>
    <m/>
    <m/>
    <m/>
    <m/>
    <m/>
    <m/>
    <m/>
    <m/>
    <s v="Management Janji"/>
    <s v="PSB"/>
    <s v="FCC"/>
    <s v="14-08-2026 10:39:51"/>
    <m/>
    <m/>
    <s v="PS"/>
    <s v="PBL"/>
    <s v="NO ADDON"/>
    <n v="20260815"/>
    <s v="Completed"/>
    <s v="- E23015;E23015 ~ ES23 - Perangkat ONT[0]  - E23015~null~44292;E23015||11||Abodemen 0[0]  - E23015~null~E23015_SWONT;SWONT ~ Biaya Sewa ONT ~ E23015[30000]  - E24058;E24058 ~ ES24 - Paket HSI Bisnis (HSIEF) Khusus Winback[0]  - E24058~null~103819;E24058||"/>
    <s v="INDIBIZ"/>
    <m/>
    <m/>
    <d v="2026-08-14T13:00:00"/>
    <s v="PSB"/>
    <n v="2026"/>
    <n v="8"/>
    <n v="15"/>
    <d v="2026-08-15T00:00:00"/>
    <n v="0.45833333333575865"/>
    <x v="0"/>
  </r>
  <r>
    <n v="422"/>
    <n v="1002504714"/>
    <n v="3"/>
    <x v="1"/>
    <n v="5"/>
    <s v="MADURA"/>
    <s v="BANGKALAN"/>
    <s v="OMB"/>
    <s v="REG"/>
    <s v="AO"/>
    <x v="0"/>
    <m/>
    <s v="CANCEL COMPLETED"/>
    <s v="RBS-Regional 3"/>
    <d v="2026-08-01T15:22:08"/>
    <d v="2026-08-02T10:27:01"/>
    <n v="69356795"/>
    <m/>
    <n v="152438901084"/>
    <s v="SMA AT-Taubah"/>
    <s v="ODP-OMB-FAA/03"/>
    <m/>
    <m/>
    <m/>
    <m/>
    <n v="113.33976939999999"/>
    <n v="-7.1196311000000003"/>
    <s v="|MN00572|/SMA AT-Taubah/HSI Bisnis + Netmonk Promo 2026 300 Mbps (Rp 1.186.100) PSB 150.000/085230900285/Al.fiancathering@gmail.com/Ach Mustofa Zakki/-7.119629, 113.339825/Jl. Joko Tole, Piaan, Temoran, Kec. Omben, Kabupaten Sampang, Jawa Timur 69291"/>
    <s v="Sales Force DBS"/>
    <m/>
    <m/>
    <m/>
    <m/>
    <m/>
    <m/>
    <m/>
    <m/>
    <m/>
    <m/>
    <m/>
    <d v="2026-01-08T15:25:05"/>
    <m/>
    <m/>
    <s v="REJECT_FCC"/>
    <s v="OMB"/>
    <s v="NETMONK"/>
    <m/>
    <s v="DECLINE : Decline - Batal Order Neng Putri Meilinda Permatasari NE2261|MYDITA"/>
    <s v="- 11_11446;Biaya PSB HSI EBIS Tunai di Depan ~ 11[150000]  - E23015;E23015 ~ ES23 - Perangkat ONT[0]  - E23015~null~44292;E23015||11||Abodemen 0[0]  - E23015~null~E23015_SWONTPREM;SWONTPREM ~ Biaya Sewa ONT Premium ~ E23015[50000]  - E25060;E25060 ~ ES25 "/>
    <s v="INDIBIZ"/>
    <m/>
    <s v="DECLINE : Decline - Batal Order Neng Putri Meilinda Permatasari NE2261|MYDITA"/>
    <m/>
    <m/>
    <m/>
    <m/>
    <m/>
    <e v="#NUM!"/>
    <e v="#NUM!"/>
    <x v="1"/>
  </r>
  <r>
    <n v="423"/>
    <n v="1002515163"/>
    <n v="3"/>
    <x v="6"/>
    <n v="5"/>
    <s v="PASURUAN"/>
    <s v="PROBOLINGGO"/>
    <s v="KRZ"/>
    <s v="DGS"/>
    <s v="AO"/>
    <x v="0"/>
    <m/>
    <s v="Completed (PS)"/>
    <s v="DGS-B2B TREG"/>
    <d v="2026-08-07T15:57:22"/>
    <d v="2026-08-08T15:55:03"/>
    <n v="69360992"/>
    <m/>
    <n v="152509216350"/>
    <s v="Dinas Kominfo Kab Probolinggo  SICC (lt 1)"/>
    <s v="ODP-KRS-F07/01"/>
    <s v="WO061186284"/>
    <m/>
    <m/>
    <m/>
    <n v="113.4167084"/>
    <n v="-7.7601912000000004"/>
    <s v="AM;NITA;930122;GS;PSB 50MBPS;PIC 0817294831"/>
    <s v="Account Manager"/>
    <m/>
    <m/>
    <m/>
    <m/>
    <m/>
    <m/>
    <m/>
    <m/>
    <s v="Management Janji"/>
    <s v="PSB"/>
    <s v="FCC"/>
    <d v="2026-07-08T16:25:36"/>
    <m/>
    <m/>
    <s v="PS"/>
    <s v="KRZ"/>
    <s v="NO ADDON"/>
    <n v="20260808"/>
    <s v="Completed"/>
    <s v="- E23015;E23015 ~ ES23 - Perangkat ONT[0]  - E23015~null~44292;E23015||11||Abodemen 0[0]  - E23015~null~E23015_SWONTPREM;SWONTPREM ~ Biaya Sewa ONT Premium ~ E23015[50000]  - E24058;E24058 ~ ES24 - Paket HSI Bisnis (HSIEF) Khusus Winback[0]  - E24058~null"/>
    <s v="INDIBIZ"/>
    <m/>
    <m/>
    <d v="2026-08-07T13:30:00"/>
    <s v="PSB"/>
    <n v="2026"/>
    <n v="8"/>
    <n v="8"/>
    <d v="2026-08-08T00:00:00"/>
    <n v="0.4375"/>
    <x v="0"/>
  </r>
  <r>
    <n v="424"/>
    <n v="1002506486"/>
    <n v="3"/>
    <x v="7"/>
    <n v="4"/>
    <s v="KUDUS"/>
    <s v="KUDUS"/>
    <s v="DMA"/>
    <s v="REG"/>
    <s v="AO"/>
    <x v="0"/>
    <m/>
    <s v="Completed (PS)"/>
    <s v="RBS-Regional 3"/>
    <d v="2026-08-03T16:14:37"/>
    <d v="2026-08-06T15:24:03"/>
    <n v="69356680"/>
    <m/>
    <n v="141456115371"/>
    <s v="BMB CELL"/>
    <s v="ODP-DMA-FDA/019"/>
    <s v="WO060820759"/>
    <m/>
    <m/>
    <m/>
    <n v="110.60458648148099"/>
    <n v="-6.9161991648992203"/>
    <s v="|MC60105|MYIA-047028032765/POI/MOKHAMAD YASIN/082322669796/novitahima.nh@gmail.com"/>
    <s v="Sales Profesional"/>
    <m/>
    <m/>
    <m/>
    <m/>
    <m/>
    <m/>
    <m/>
    <m/>
    <s v="Management Janji"/>
    <s v="2026-08-02 08:00:00 | Nama PIC : bapak yasin  No HP :  082322669796  Alt :   M Janji : (MINGGU/2/AGUSTUS/2026)  jam Pasang : 09:00  Note : hubungi pelanggan jika ingin kelokasi"/>
    <s v="FCC"/>
    <d v="2026-03-08T16:39:49"/>
    <m/>
    <m/>
    <s v="PS"/>
    <s v="DMA"/>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08:00:00 | Nama PIC : bapak yasin  No HP :  082322669796  Alt :   M Janji : (MINGGU/2/AGUSTUS/2026)  jam Pasang : 09:00  Note : hubungi pelanggan jika ingin kelokasi"/>
    <n v="2026"/>
    <n v="8"/>
    <n v="6"/>
    <d v="2026-08-06T00:00:00"/>
    <n v="2.7083333333357587"/>
    <x v="2"/>
  </r>
  <r>
    <n v="425"/>
    <n v="1002530938"/>
    <n v="3"/>
    <x v="7"/>
    <n v="4"/>
    <s v="SOLO"/>
    <s v="WONOGIRI"/>
    <s v="WNG"/>
    <s v="REG"/>
    <s v="AO"/>
    <x v="0"/>
    <s v="1P INET"/>
    <s v="7 | OSS - PROVISIONING ISSUED"/>
    <s v="RBS-Regional 3"/>
    <d v="2026-08-17T13:50:57"/>
    <d v="2026-08-17T16:41:59"/>
    <n v="69368136"/>
    <m/>
    <n v="143554101544"/>
    <s v="SCRET PROJECT GARAGE"/>
    <s v="ODP-WNG-FV/041 FV/D02/041.01"/>
    <s v="WO061933757"/>
    <m/>
    <m/>
    <m/>
    <n v="110.80748819999999"/>
    <n v="-7.8622027999999897"/>
    <s v="|MN02579|MYIA-099327025985/POI/ARDY DWI SAPUTRO/085198523463/ardydwis15@gmail.com"/>
    <s v="MYIB_ASSISTANT"/>
    <m/>
    <m/>
    <m/>
    <m/>
    <m/>
    <m/>
    <m/>
    <m/>
    <s v="Management Janji"/>
    <s v="2026-08-18 13:00:00 | Nama : BP ARDY DWI SAPUTRO  No Hp : 085198523463 No Alt :  Tgl Pemasangan : 18 Agustus 2026 Interval : PAGI  Note : Hubungi pelanggan terlebih dahulu"/>
    <s v="FCC"/>
    <s v="17-08-2026 13:55:06"/>
    <d v="2026-08-18T13:00:00"/>
    <m/>
    <s v="PI"/>
    <s v="WNG"/>
    <s v="NO ADDON"/>
    <m/>
    <s v="Provisioning Issued"/>
    <s v="HSI Bisnis Promo HUT Telkom PSB 70% - 150 Mbps"/>
    <s v="INDIBIZ"/>
    <m/>
    <m/>
    <d v="2026-08-18T13:00:00"/>
    <s v="2026-08-18 13:00:00 | Nama : BP ARDY DWI SAPUTRO  No Hp : 085198523463 No Alt :  Tgl Pemasangan : 18 Agustus 2026 Interval : PAGI  Note : Hubungi pelanggan terlebih dahulu"/>
    <m/>
    <m/>
    <m/>
    <e v="#NUM!"/>
    <e v="#NUM!"/>
    <x v="1"/>
  </r>
  <r>
    <n v="426"/>
    <n v="1002520485"/>
    <n v="3"/>
    <x v="2"/>
    <n v="5"/>
    <s v="MALANG"/>
    <s v="BATU"/>
    <s v="SGS"/>
    <s v="REG"/>
    <s v="AO"/>
    <x v="0"/>
    <s v="1P INET"/>
    <s v="Completed (PS)"/>
    <s v="RBS-Regional 3"/>
    <d v="2026-08-11T15:28:56"/>
    <d v="2026-08-12T17:19:56"/>
    <n v="69363548"/>
    <m/>
    <n v="152721299877"/>
    <s v="SMK PGRI SINGOSARI"/>
    <s v="ODP-SGS-FK/28 FK/D06/28.01"/>
    <s v="WO061515501"/>
    <m/>
    <m/>
    <m/>
    <n v="112.6605984"/>
    <n v="-7.9020341999999903"/>
    <s v="|MN01864|MYIA-015512521257/POI/HABID HAZBULLAH/083117191304/smkpgri_sgs_mlg@yahoo.co.id"/>
    <s v="MYIB_ASSISTANT"/>
    <m/>
    <m/>
    <m/>
    <m/>
    <m/>
    <m/>
    <m/>
    <m/>
    <s v="Management Janji"/>
    <s v="2026-08-12 13:00:00 | Tanggal pemasangan : 12 AGUSTUS 2026 Jam pemasangan : pagi/siang Info Tambahan : Hubungi pelanggan dulu sebelum ke lokasi terima kasih"/>
    <s v="FCC"/>
    <d v="2026-11-08T15:39:49"/>
    <d v="2026-08-12T13:00:00"/>
    <m/>
    <s v="PS"/>
    <s v="SGS"/>
    <s v="NO ADDON"/>
    <n v="20260812"/>
    <s v="Completed"/>
    <s v="HSI Bisnis Promo HUT Telkom PSB 70% - 300 Mbps"/>
    <s v="INDIBIZ"/>
    <m/>
    <m/>
    <d v="2026-08-12T13:00:00"/>
    <s v="2026-08-12 13:00:00 | Tanggal pemasangan : 12 AGUSTUS 2026 Jam pemasangan : pagi/siang Info Tambahan : Hubungi pelanggan dulu sebelum ke lokasi terima kasih"/>
    <n v="2026"/>
    <n v="8"/>
    <n v="12"/>
    <d v="2026-08-12T00:00:00"/>
    <n v="-0.54166666666424135"/>
    <x v="0"/>
  </r>
  <r>
    <n v="427"/>
    <n v="1002512296"/>
    <n v="3"/>
    <x v="3"/>
    <n v="4"/>
    <s v="MAGELANG"/>
    <s v="MAGELANG"/>
    <s v="MGE"/>
    <s v="REG"/>
    <s v="AO"/>
    <x v="0"/>
    <s v="1P INET"/>
    <s v="Completed (PS)"/>
    <s v="RBS-Regional 3"/>
    <d v="2026-08-06T12:55:57"/>
    <d v="2026-08-07T12:42:37"/>
    <n v="69359937"/>
    <m/>
    <n v="146137149679"/>
    <s v="Aeny Beauty Store"/>
    <s v="ODP-MGE-FBB/056"/>
    <s v="WO061069947"/>
    <m/>
    <m/>
    <m/>
    <n v="110.282373327768"/>
    <n v="-7.4283620736425"/>
    <s v="|MN02816|MYIA-080509119971/POI/Nur Aeny Rahmawati/085601427875/nuraenyrahmawati@gmail.com"/>
    <s v="MYIB_ASSISTANT"/>
    <m/>
    <m/>
    <m/>
    <m/>
    <m/>
    <m/>
    <m/>
    <m/>
    <s v="Management Janji"/>
    <s v="2026-08-13 08:00:00 | Nama PIC : bapak fadlan No HP : 085601427875 Alt :  M Janji : (JUMAT/7/AGUSTUS/2026) jam Pasang : 09:00 Note : hubungi pelanggan jika ingin kelokasi"/>
    <s v="FCC"/>
    <d v="2026-06-08T13:10:52"/>
    <d v="2026-08-13T08:00:00"/>
    <m/>
    <s v="PS"/>
    <s v="MGE"/>
    <s v="NO ADDON"/>
    <n v="20260807"/>
    <s v="Completed"/>
    <s v="HSI Bisnis Basic Promo HUT Telkom PSB 70% - 75 Mbps"/>
    <s v="INDIBIZ"/>
    <m/>
    <m/>
    <d v="2026-08-13T08:00:00"/>
    <s v="2026-08-13 08:00:00 | Nama PIC : bapak fadlan No HP : 085601427875 Alt :  M Janji : (JUMAT/7/AGUSTUS/2026) jam Pasang : 09:00 Note : hubungi pelanggan jika ingin kelokasi"/>
    <n v="2026"/>
    <n v="8"/>
    <n v="7"/>
    <d v="2026-08-07T00:00:00"/>
    <n v="-6.3333333333357587"/>
    <x v="0"/>
  </r>
  <r>
    <n v="428"/>
    <n v="1002529230"/>
    <n v="3"/>
    <x v="6"/>
    <n v="5"/>
    <s v="SIDOARJO"/>
    <s v="PASURUAN"/>
    <s v="BEJ"/>
    <s v="REG"/>
    <s v="AO"/>
    <x v="0"/>
    <s v="1P INET"/>
    <s v="OSS - FALLOUT"/>
    <s v="RBS-Regional 3"/>
    <d v="2026-08-16T08:35:56"/>
    <d v="2026-08-17T18:30:58"/>
    <n v="69367286"/>
    <m/>
    <n v="152742207277"/>
    <s v="TOKO ORANGE"/>
    <s v="ODP-BEJ-FD/44"/>
    <s v="WO061857765"/>
    <m/>
    <m/>
    <m/>
    <n v="112.758414"/>
    <n v="-7.5700253999999996"/>
    <s v="|MC30275|MYIA-010872295084/POI/FAKTUR ROCHMAN/085280900626/stbded51@gmail.com"/>
    <s v="MYIB_ASSISTANT"/>
    <m/>
    <m/>
    <m/>
    <m/>
    <m/>
    <m/>
    <m/>
    <m/>
    <s v="Management Janji"/>
    <s v="2026-08-17 08:00:00 | Waktu pemasangan : 17 agustus 2026 Jam pemasangan : 08.00 - 12.00 Info Tambahan : Hubungi pelanggan dulu sebelum ke lokasi terimakasih  "/>
    <s v="FCC"/>
    <s v="16-08-2026 08:40:01"/>
    <d v="2026-08-17T08:00:00"/>
    <s v="Kendala Pelanggan"/>
    <s v="FO_WFM"/>
    <s v="BEJ"/>
    <s v="NO ADDON"/>
    <m/>
    <s v="Provisioning Failed|WFM|INF009059424|Hold Witel"/>
    <s v="HSI Bisnis Promo HUT Telkom PSB 70% - 150 Mbps"/>
    <s v="INDIBIZ"/>
    <m/>
    <m/>
    <d v="2026-08-17T08:00:00"/>
    <s v="2026-08-17 08:00:00 | Waktu pemasangan : 17 agustus 2026 Jam pemasangan : 08.00 - 12.00 Info Tambahan : Hubungi pelanggan dulu sebelum ke lokasi terimakasih  "/>
    <m/>
    <m/>
    <m/>
    <e v="#NUM!"/>
    <e v="#NUM!"/>
    <x v="1"/>
  </r>
  <r>
    <n v="429"/>
    <n v="1002511049"/>
    <n v="3"/>
    <x v="6"/>
    <n v="5"/>
    <s v="SIDOARJO"/>
    <s v="PASURUAN"/>
    <s v="PWS"/>
    <s v="REG"/>
    <s v="AO"/>
    <x v="0"/>
    <m/>
    <s v="Completed (PS)"/>
    <s v="RBS-Regional 3"/>
    <d v="2026-08-05T15:35:53"/>
    <d v="2026-08-08T11:28:39"/>
    <n v="69359393"/>
    <m/>
    <n v="152740208085"/>
    <s v="PT. ALDTECH PRASIDA ASTAMA"/>
    <s v="ODP-PWS-FA/52"/>
    <s v="WO061191316"/>
    <m/>
    <m/>
    <m/>
    <n v="112.7861375"/>
    <n v="-7.7324888999999999"/>
    <s v="|MN02580|/PT. ALDTECH PRASIDA ASTAMA /WINBACK 2.0 HSI B2B (1:1) 100MBPS 535RB PSB DISC 70%//Hrdapa2019@gmail.com /CITRA TRI ANDARINI/85733300816"/>
    <s v="Sales Force DBS"/>
    <m/>
    <m/>
    <m/>
    <m/>
    <m/>
    <m/>
    <m/>
    <m/>
    <s v="Management Janji"/>
    <s v="2026-08-08 13:00:00|Nama PIC:  bp dimas No HP: 085733300816 Alt: Tanggal: 8/8/2026 Jam Pasang: Siang Note: Hubungi sebelum ke lokasi|40010577|MYDITA"/>
    <s v="FCC"/>
    <d v="2026-05-08T15:39:51"/>
    <d v="2026-08-08T13:00:00"/>
    <m/>
    <s v="PS"/>
    <s v="PWS"/>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8T13:00:00"/>
    <s v="2026-08-08 13:00:00|Nama PIC:  bp dimas No HP: 085733300816 Alt: Tanggal: 8/8/2026 Jam Pasang: Siang Note: Hubungi sebelum ke lokasi|40010577|MYDITA"/>
    <n v="2026"/>
    <n v="8"/>
    <n v="8"/>
    <d v="2026-08-08T00:00:00"/>
    <n v="-0.54166666666424135"/>
    <x v="0"/>
  </r>
  <r>
    <n v="430"/>
    <n v="1002522295"/>
    <n v="3"/>
    <x v="7"/>
    <n v="4"/>
    <s v="KUDUS"/>
    <s v="PURWODADI"/>
    <s v="WRO"/>
    <s v="REG"/>
    <s v="AO"/>
    <x v="0"/>
    <s v="1P INET"/>
    <s v="102 | FOLLOW UP COMPLETED"/>
    <s v="RBS-Regional 3"/>
    <d v="2026-08-12T13:58:56"/>
    <d v="2026-08-14T13:12:26"/>
    <n v="69364307"/>
    <m/>
    <n v="142509107241"/>
    <s v="SMA PGRI KUWU"/>
    <s v="ODP-WRO-FC/116 FC/D07/116.01"/>
    <s v="WO061591665"/>
    <m/>
    <m/>
    <m/>
    <n v="111.1232792"/>
    <n v="-7.1226444999999998"/>
    <s v="|MN01314|MYIA-007331783878/POI/EMMANUEL DANANG RAHARJO/082353229550/smapgrikuwu00@gmail.com"/>
    <s v="MYIB_ASSISTANT"/>
    <m/>
    <m/>
    <m/>
    <m/>
    <m/>
    <m/>
    <m/>
    <m/>
    <s v="Management Janji"/>
    <s v="2026-08-13 13:00:00 | Waktu pemasangan : 13 agustus 2026 Jam pemasangan : 08.00 - 12.00 Info Tambahan : Hubungi pelanggan dulu sebelum ke lokasi terimakasih "/>
    <s v="FCC"/>
    <d v="2026-12-08T14:10:11"/>
    <d v="2026-08-13T13:00:00"/>
    <s v="Kendala Teknik"/>
    <s v="REVOKE"/>
    <s v="WRO"/>
    <s v="NETMONK"/>
    <m/>
    <s v="Follow Up Revoke Completed, New Order ID : SC1002526368"/>
    <s v="HSI Bisnis Basic Bundling Netmonk Dual Band Promo 2026 PSB 70% - 100 Mbps"/>
    <s v="INDIBIZ"/>
    <m/>
    <m/>
    <d v="2026-08-13T13:00:00"/>
    <s v="2026-08-13 13:00:00 | Waktu pemasangan : 13 agustus 2026 Jam pemasangan : 08.00 - 12.00 Info Tambahan : Hubungi pelanggan dulu sebelum ke lokasi terimakasih "/>
    <m/>
    <m/>
    <m/>
    <e v="#NUM!"/>
    <e v="#NUM!"/>
    <x v="1"/>
  </r>
  <r>
    <n v="431"/>
    <n v="1002526475"/>
    <n v="3"/>
    <x v="1"/>
    <n v="5"/>
    <s v="SBY UTARA"/>
    <s v="GRESIK"/>
    <s v="GSK"/>
    <s v="REG"/>
    <s v="AO"/>
    <x v="0"/>
    <m/>
    <s v="Completed (PS)"/>
    <s v="RBS-Regional 3"/>
    <d v="2026-08-14T14:08:31"/>
    <d v="2026-08-14T18:41:56"/>
    <n v="69364558"/>
    <m/>
    <n v="152421262333"/>
    <s v="PT Verona Ecommerce Indonesia"/>
    <s v="ODP-GSK-FU/39"/>
    <s v="WO061752392"/>
    <m/>
    <m/>
    <m/>
    <n v="112.638673"/>
    <n v="-7.2050809999999998"/>
    <s v="MD|MYDB-20260812265083|DN00001/MN01735|PT Verona Ecommerce Indonesia|083111031948"/>
    <s v="MYDIGIBIZPARTNER"/>
    <m/>
    <m/>
    <m/>
    <m/>
    <m/>
    <m/>
    <m/>
    <m/>
    <s v="Management Janji"/>
    <s v="2026-08-13 13:00:00 | Waktu pemasnagan : 13 Agustus 2026  Jam pemasangan : 10.00  Mohon hubungi pelanggan sebelum ke lokasi   Terima kasih"/>
    <s v="FCC"/>
    <s v="14-08-2026 14:10:15"/>
    <m/>
    <m/>
    <s v="PS"/>
    <s v="GSK"/>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13:00:00 | Waktu pemasnagan : 13 Agustus 2026  Jam pemasangan : 10.00  Mohon hubungi pelanggan sebelum ke lokasi   Terima kasih"/>
    <n v="2026"/>
    <n v="8"/>
    <n v="14"/>
    <d v="2026-08-14T00:00:00"/>
    <n v="-0.29166666666424135"/>
    <x v="0"/>
  </r>
  <r>
    <n v="432"/>
    <n v="1002507910"/>
    <n v="3"/>
    <x v="3"/>
    <n v="4"/>
    <s v="PURWOKERTO"/>
    <s v="PURBALINGGA"/>
    <s v="PBG"/>
    <s v="REG"/>
    <s v="AO"/>
    <x v="0"/>
    <s v="1P INET"/>
    <s v="Completed (PS)"/>
    <s v="RBS-Regional 3"/>
    <d v="2026-08-04T11:55:56"/>
    <d v="2026-08-06T12:35:49"/>
    <n v="69358195"/>
    <m/>
    <n v="143363111974"/>
    <s v="Aziz Olshop"/>
    <s v="ODP-PBG-FAF/044"/>
    <s v="WO060878048"/>
    <m/>
    <m/>
    <m/>
    <n v="109.3391233"/>
    <n v="-7.3517858"/>
    <s v="|MC20234|MYIA-094186859591/POI/Aziz Maulana/083872051658/azizmaul177@gmail.com"/>
    <s v="MYIB_ASSISTANT"/>
    <m/>
    <m/>
    <m/>
    <m/>
    <m/>
    <m/>
    <m/>
    <m/>
    <s v="Management Janji"/>
    <s v="2026-08-07 13:00:00 | Nama Pic : BP AZIZ No Hp Pic : 083872051658 Jam Pemasangan : 08:00 - 12.00 Tanggal Pemasangan : RABU 05 AGUSTUS 2026 Info Tambahan : Hubungi pelanggan sebelum datang ke lokasi, terima kasih."/>
    <s v="FCC"/>
    <d v="2026-04-08T12:09:53"/>
    <d v="2026-08-07T13:00:00"/>
    <m/>
    <s v="PS"/>
    <s v="PBG"/>
    <s v="NO ADDON"/>
    <n v="20260806"/>
    <s v="Completed"/>
    <s v="HSI Bisnis Promo HUT Telkom PSB 70% - 150 Mbps"/>
    <s v="INDIBIZ"/>
    <m/>
    <m/>
    <d v="2026-08-07T13:00:00"/>
    <s v="2026-08-07 13:00:00 | Nama Pic : BP AZIZ No Hp Pic : 083872051658 Jam Pemasangan : 08:00 - 12.00 Tanggal Pemasangan : RABU 05 AGUSTUS 2026 Info Tambahan : Hubungi pelanggan sebelum datang ke lokasi, terima kasih."/>
    <n v="2026"/>
    <n v="8"/>
    <n v="6"/>
    <d v="2026-08-06T00:00:00"/>
    <n v="-1.5416666666642413"/>
    <x v="0"/>
  </r>
  <r>
    <n v="433"/>
    <n v="1002524876"/>
    <n v="3"/>
    <x v="3"/>
    <n v="4"/>
    <s v="PURWOKERTO"/>
    <s v="PURWOKERTO"/>
    <s v="PWT"/>
    <s v="REG"/>
    <s v="AO"/>
    <x v="0"/>
    <s v="1P INET"/>
    <s v="Completed (PS)"/>
    <s v="RBS-Regional 3"/>
    <d v="2026-08-13T16:10:56"/>
    <d v="2026-08-15T13:15:18"/>
    <n v="69365404"/>
    <m/>
    <n v="146303609281"/>
    <s v="SPBU PERTAMINA 44.531.14 KEDUNGRANDU"/>
    <s v="ODP-PWT-FAR/006 FAR/D02/006.01"/>
    <s v="WO061690095"/>
    <m/>
    <m/>
    <m/>
    <n v="109.219613"/>
    <n v="-7.4719090000000001"/>
    <s v="|MC00213|MYIA-073765634558/POI/MASRURI/081227515505/pupantaraarhath@gmail.com"/>
    <s v="MYIB_ASSISTANT"/>
    <m/>
    <m/>
    <m/>
    <m/>
    <m/>
    <m/>
    <m/>
    <m/>
    <s v="Management Janji"/>
    <s v="2026-08-14 13:00:00 | Jam Pemasangan : 08:00 - 12.00 Tanggal Pemasangan : 14/08/2026 Info Tambahan : Hubungi pelanggan sebelum datang ke lokasi"/>
    <s v="FCC"/>
    <s v="13-08-2026 16:25:51"/>
    <d v="2026-08-14T13:00:00"/>
    <m/>
    <s v="PS"/>
    <s v="PWT"/>
    <s v="NO ADDON"/>
    <n v="20260815"/>
    <s v="Completed"/>
    <s v="HSI Bisnis Promo HUT Telkom PSB 70% - 100 Mbps Dual Band"/>
    <s v="INDIBIZ"/>
    <m/>
    <m/>
    <d v="2026-08-14T13:00:00"/>
    <s v="2026-08-14 13:00:00 | Jam Pemasangan : 08:00 - 12.00 Tanggal Pemasangan : 14/08/2026 Info Tambahan : Hubungi pelanggan sebelum datang ke lokasi"/>
    <n v="2026"/>
    <n v="8"/>
    <n v="15"/>
    <d v="2026-08-15T00:00:00"/>
    <n v="0.45833333333575865"/>
    <x v="0"/>
  </r>
  <r>
    <n v="434"/>
    <n v="1002521888"/>
    <n v="3"/>
    <x v="0"/>
    <n v="5"/>
    <s v="MATARAM"/>
    <s v="SUMBAWA"/>
    <s v="ALA"/>
    <s v="REG"/>
    <s v="AO"/>
    <x v="0"/>
    <s v="1P INET"/>
    <s v="Completed (PS)"/>
    <s v="RBS-Regional 3"/>
    <d v="2026-08-12T11:49:56"/>
    <d v="2026-08-13T15:59:12"/>
    <n v="69364128"/>
    <m/>
    <n v="172607203854"/>
    <s v="SD NEGERI POTO TANO"/>
    <s v="ODP-ALA-FAC/59 FAC/D04/59.01"/>
    <s v="WO061573731"/>
    <m/>
    <m/>
    <m/>
    <n v="116.833528370488"/>
    <n v="-8.5310770648748004"/>
    <s v="|MN02367|MYIA-016843908103/POI/JULIANA/081237679153/julianaakem79@gmail.com"/>
    <s v="MYIB_ASSISTANT"/>
    <m/>
    <m/>
    <m/>
    <m/>
    <m/>
    <m/>
    <m/>
    <m/>
    <s v="Management Janji"/>
    <s v="2026-08-13 08:00:00 | Tanggal pemasangan :13/08/2026 Jam pemasangan : pagi/siang Info Tambahan : Hubungi pelanggan dulu sebelum ke lokasi terima kasih."/>
    <s v="FCC"/>
    <d v="2026-12-08T11:55:22"/>
    <d v="2026-08-13T08:00:00"/>
    <m/>
    <s v="PS"/>
    <s v="ALA"/>
    <s v="NO ADDON"/>
    <n v="20260813"/>
    <s v="Completed"/>
    <s v="HSI Bisnis Promo HUT Telkom PSB 70% - 75 Mbps"/>
    <s v="INDIBIZ"/>
    <m/>
    <m/>
    <d v="2026-08-13T08:00:00"/>
    <s v="2026-08-13 08:00:00 | Tanggal pemasangan :13/08/2026 Jam pemasangan : pagi/siang Info Tambahan : Hubungi pelanggan dulu sebelum ke lokasi terima kasih."/>
    <n v="2026"/>
    <n v="8"/>
    <n v="13"/>
    <d v="2026-08-13T00:00:00"/>
    <n v="-0.33333333333575865"/>
    <x v="0"/>
  </r>
  <r>
    <n v="435"/>
    <n v="1002516560"/>
    <n v="3"/>
    <x v="6"/>
    <n v="5"/>
    <s v="SIDOARJO"/>
    <s v="INNER - JATIM TIMUR"/>
    <s v="GDA"/>
    <s v="REG"/>
    <s v="AO"/>
    <x v="0"/>
    <m/>
    <s v="102 | FOLLOW UP COMPLETED"/>
    <s v="RBS-Regional 3"/>
    <d v="2026-08-09T15:24:23"/>
    <d v="2026-08-12T11:18:27"/>
    <n v="69361935"/>
    <m/>
    <n v="152317261855"/>
    <s v="Primkopal Juanda"/>
    <s v="ODP-GDA-FS/02"/>
    <s v="WO061398908"/>
    <m/>
    <m/>
    <m/>
    <n v="112.7670104"/>
    <n v="-7.3999744999999999"/>
    <s v="AMRBS;405989;AMEX;MUJI;RBS-3;SURAMADU;PSB;Primkopal Juanda;082142425176;spbujuanda16@gmail.com;HSI Bisnis (1:1) 100 Mbps (Rp 669.000) PSB Rp 150.000;Surakim;Jalan Raya Sedati no. 1 Juanda, Sedati, Sidoarjo"/>
    <s v="Amex"/>
    <m/>
    <m/>
    <m/>
    <m/>
    <m/>
    <m/>
    <m/>
    <m/>
    <s v="Management Janji"/>
    <s v="2026-08-11 13:00:00|Nama PIC:  bp surakim No HP: 082142425176 Alt: 082132733944 Tanggal: 11/8/2026 Jam Pasang: Siang Note: Hubungi sebelum ke lokasi, terimakasih.|40010577|MYDITA"/>
    <s v="FCC"/>
    <d v="2026-09-08T15:39:44"/>
    <d v="2026-08-11T13:00:00"/>
    <s v="Kendala Teknik"/>
    <s v="REVOKE"/>
    <s v="GDA"/>
    <s v="NO ADDON"/>
    <m/>
    <s v="Follow Up Revoke Completed, New Order ID : SC1002521748"/>
    <s v="- 11_11446;Biaya PSB HSI EBIS Tunai di Depan ~ 11[150000]  - SP_NOSS;SP_NOSS ~ Internet NOSS Multispeed Network[0]  - SP_NOSS;SP_NOSS ~ Internet NOSS Multispeed Network[0]  - E23015;E23015 ~ ES23 - Perangkat ONT[0]  - E23015~null~44292;E23015||11||Abodeme"/>
    <s v="INDIBIZ"/>
    <m/>
    <m/>
    <d v="2026-08-11T13:00:00"/>
    <s v="2026-08-11 13:00:00|Nama PIC:  bp surakim No HP: 082142425176 Alt: 082132733944 Tanggal: 11/8/2026 Jam Pasang: Siang Note: Hubungi sebelum ke lokasi, terimakasih.|40010577|MYDITA"/>
    <m/>
    <m/>
    <m/>
    <e v="#NUM!"/>
    <e v="#NUM!"/>
    <x v="1"/>
  </r>
  <r>
    <n v="436"/>
    <n v="1002518634"/>
    <n v="3"/>
    <x v="2"/>
    <n v="5"/>
    <s v="MADIUN"/>
    <s v="PONOROGO"/>
    <s v="PON"/>
    <s v="REG"/>
    <s v="AO"/>
    <x v="0"/>
    <s v="1P INET"/>
    <s v="Completed (PS)"/>
    <s v="RBS-Regional 3"/>
    <d v="2026-08-10T17:40:57"/>
    <d v="2026-08-12T05:38:42"/>
    <n v="69362768"/>
    <m/>
    <n v="152604231087"/>
    <s v="SPBU 54.634.09"/>
    <s v="ODP-PON-FU/18 FU/D05/18.01"/>
    <s v="WO061439190"/>
    <m/>
    <m/>
    <m/>
    <n v="111.49917000000001"/>
    <n v="-7.8193979999999996"/>
    <s v="|MN00282|MYIA-069822458168/POI/Nova Eka Herawati/082331735920/spbu5.5463409@gmail.com"/>
    <s v="MYIB_ASSISTANT"/>
    <m/>
    <m/>
    <m/>
    <m/>
    <m/>
    <m/>
    <m/>
    <m/>
    <s v="Management Janji"/>
    <s v="2026-08-11 15:00:00 | telp : 082331735920 alt :  M Janji : (11/08/2026) jam Pasang :pagi / siang  Note : hubungi pelanggan jika ingin kelokasi"/>
    <s v="FCC"/>
    <d v="2026-10-08T17:54:57"/>
    <d v="2026-08-11T15:00:00"/>
    <m/>
    <s v="PS"/>
    <s v="PON"/>
    <s v="NO ADDON"/>
    <n v="20260812"/>
    <s v="Completed"/>
    <s v="HSI Bisnis Promo HUT Telkom PSB 70% - 50 Mbps"/>
    <s v="INDIBIZ"/>
    <m/>
    <m/>
    <d v="2026-08-11T15:00:00"/>
    <s v="2026-08-11 15:00:00 | telp : 082331735920 alt :  M Janji : (11/08/2026) jam Pasang :pagi / siang  Note : hubungi pelanggan jika ingin kelokasi"/>
    <n v="2026"/>
    <n v="8"/>
    <n v="12"/>
    <d v="2026-08-12T00:00:00"/>
    <n v="0.375"/>
    <x v="0"/>
  </r>
  <r>
    <n v="437"/>
    <n v="1002514207"/>
    <n v="3"/>
    <x v="3"/>
    <n v="4"/>
    <s v="PURWOKERTO"/>
    <s v="CILACAP"/>
    <s v="KRY"/>
    <s v="REG"/>
    <s v="AO"/>
    <x v="0"/>
    <s v="1P INET"/>
    <s v="98 | OSS - CANCEL COMPLETE"/>
    <s v="RBS-Regional 3"/>
    <d v="2026-08-07T10:49:56"/>
    <d v="2026-08-11T10:57:23"/>
    <n v="69360609"/>
    <m/>
    <n v="143385101853"/>
    <s v="SMP NEGERI 2 SUMPIUH"/>
    <s v="ODP-KRY-FH/037 FH/D03/037.01"/>
    <s v="WO061145924"/>
    <m/>
    <m/>
    <m/>
    <n v="109.353478"/>
    <n v="-7.6089570000000002"/>
    <s v="|MC00213|MYIA-071140399755/POI/SMP NEGERI 2 SUMPIUH/089512063354/smpnduasumpiuh@gmail.com"/>
    <s v="MYIB_ASSISTANT"/>
    <m/>
    <m/>
    <m/>
    <m/>
    <m/>
    <m/>
    <m/>
    <m/>
    <s v="Management Janji"/>
    <s v="2026-08-10 13:00:00 | Nama : BP DIDIK FIRMANSYAH No Hp : 089512063354 No Alt : 082323397458 Tgl Pemasangan : 08 Agustus 2026 Interval : PAGI  Note : Hubungi pelanggan terlebih dahulu"/>
    <s v="FCC"/>
    <d v="2026-07-08T10:55:20"/>
    <d v="2026-08-10T13:00:00"/>
    <s v="Kendala Pelanggan"/>
    <s v="CANCEL"/>
    <s v="KRY"/>
    <s v="NO ADDON"/>
    <m/>
    <s v="Cancel Completed"/>
    <s v="HSI Bisnis Promo HUT Telkom PSB 70% - 200 Mbps"/>
    <s v="INDIBIZ"/>
    <m/>
    <m/>
    <d v="2026-08-10T13:00:00"/>
    <s v="2026-08-10 13:00:00 | Nama : BP DIDIK FIRMANSYAH No Hp : 089512063354 No Alt : 082323397458 Tgl Pemasangan : 08 Agustus 2026 Interval : PAGI  Note : Hubungi pelanggan terlebih dahulu"/>
    <m/>
    <m/>
    <m/>
    <e v="#NUM!"/>
    <e v="#NUM!"/>
    <x v="1"/>
  </r>
  <r>
    <n v="438"/>
    <n v="1002514542"/>
    <n v="3"/>
    <x v="3"/>
    <n v="4"/>
    <s v="MAGELANG"/>
    <s v="MAGELANG"/>
    <s v="MGE"/>
    <s v="REG"/>
    <s v="AO"/>
    <x v="0"/>
    <s v="1P INET"/>
    <s v="98 | OSS - CANCEL COMPLETE"/>
    <s v="RBS-Regional 3"/>
    <d v="2026-08-07T13:10:56"/>
    <d v="2026-08-12T15:40:31"/>
    <n v="69360756"/>
    <m/>
    <n v="146137149222"/>
    <s v="CV GRABAG INDAH SPBU 44.561.10"/>
    <s v="ODP-MGE-FU/044 FU/D01/044.01"/>
    <s v="WO061160201"/>
    <m/>
    <m/>
    <m/>
    <n v="110.31293890000001"/>
    <n v="-7.3706312"/>
    <s v="|MN02255|MYIA-052608846021/POI/TAFRIKHAN/082213070983/tafrikhan24@gmail.com"/>
    <s v="MYIB_ASSISTANT"/>
    <m/>
    <m/>
    <m/>
    <m/>
    <m/>
    <m/>
    <m/>
    <m/>
    <s v="Management Janji"/>
    <s v="2026-08-11 13:00:00 | Nama Pic : BP TAFRIKHAN No Hp Pic : 082213070983 Jam Pemasangan : 08:00 - 12.00 Tanggal Pemasangan : SABTU 08 AGUSTUS 2026 Info Tambahan : Hubungi pelanggan sebelum datang ke lokasi, terima kasih."/>
    <s v="FCC"/>
    <d v="2026-07-08T13:25:39"/>
    <d v="2026-08-11T13:00:00"/>
    <s v="Kendala Pelanggan"/>
    <s v="CANCEL"/>
    <s v="MGE"/>
    <s v="NO ADDON"/>
    <m/>
    <s v="Cancel Completed"/>
    <s v="HSI Bisnis Basic Promo HUT Telkom PSB 70% - 100 Mbps"/>
    <s v="INDIBIZ"/>
    <m/>
    <m/>
    <d v="2026-08-11T13:00:00"/>
    <s v="2026-08-11 13:00:00 | Nama Pic : BP TAFRIKHAN No Hp Pic : 082213070983 Jam Pemasangan : 08:00 - 12.00 Tanggal Pemasangan : SABTU 08 AGUSTUS 2026 Info Tambahan : Hubungi pelanggan sebelum datang ke lokasi, terima kasih."/>
    <m/>
    <m/>
    <m/>
    <e v="#NUM!"/>
    <e v="#NUM!"/>
    <x v="1"/>
  </r>
  <r>
    <n v="439"/>
    <n v="1002514658"/>
    <n v="3"/>
    <x v="1"/>
    <n v="5"/>
    <s v="SBY SELATAN"/>
    <s v="KETINTANG"/>
    <s v="IJK"/>
    <s v="REG"/>
    <s v="AO"/>
    <x v="0"/>
    <m/>
    <s v="Completed (PS)"/>
    <s v="RBS-Regional 3"/>
    <d v="2026-08-07T13:46:18"/>
    <d v="2026-08-08T13:03:20"/>
    <n v="69360807"/>
    <m/>
    <n v="152306253188"/>
    <s v="VIVA APOTEK KEBON SARI SBY"/>
    <s v="ODP-IJK-FHD/31"/>
    <s v="WO061182752"/>
    <m/>
    <m/>
    <m/>
    <n v="112.715985"/>
    <n v="-7.3274815999999996"/>
    <s v="AMRBS;405075;REG3;KATATA VEKANIDYA;082225049060;CP.VINDYA RUSTAMA WARDHANA;081327371234;PSB INET 50 MBPS 355.000;PT SUMBER HIDUP SEHAT (KEBONSARI)"/>
    <s v="Account Manager"/>
    <m/>
    <m/>
    <m/>
    <m/>
    <m/>
    <m/>
    <m/>
    <m/>
    <s v="Management Janji"/>
    <s v="2026-08-11 15:00:00|M Janji : 11 agustus 2026 jam Pasang : siang Note : hubungi pelanggan jika ingin kelokasi |40961370|MYDITA"/>
    <s v="FCC"/>
    <d v="2026-07-08T13:54:50"/>
    <d v="2026-08-11T15:00:00"/>
    <m/>
    <s v="PS"/>
    <s v="IJK"/>
    <s v="NO ADDON"/>
    <n v="20260808"/>
    <s v="Completed"/>
    <s v="- 11_11446;Biaya PSB HSI EBIS Tunai di Depan ~ 11[150000]  - SP_NOSS;SP_NOSS ~ Internet NOSS Multispeed Network[0]  - SP_NOSS;SP_NOSS ~ Internet NOSS Multispeed Network[0]  - E25060;E25060 ~ ES25 - Paket HSI Bisnis (HSIE) Khusus Winback 2.0[0]  - E25060~n"/>
    <s v="INDIBIZ"/>
    <m/>
    <m/>
    <d v="2026-08-11T15:00:00"/>
    <s v="2026-08-11 15:00:00|M Janji : 11 agustus 2026 jam Pasang : siang Note : hubungi pelanggan jika ingin kelokasi |40961370|MYDITA"/>
    <n v="2026"/>
    <n v="8"/>
    <n v="8"/>
    <d v="2026-08-08T00:00:00"/>
    <n v="-3.625"/>
    <x v="0"/>
  </r>
  <r>
    <n v="440"/>
    <n v="1002525259"/>
    <n v="3"/>
    <x v="6"/>
    <n v="5"/>
    <s v="SIDOARJO"/>
    <s v="MOJOKERTO"/>
    <s v="MIP"/>
    <s v="REG"/>
    <s v="AO"/>
    <x v="0"/>
    <m/>
    <s v="Completed (PS)"/>
    <s v="RBS-Regional 3"/>
    <d v="2026-08-13T19:25:26"/>
    <d v="2026-08-13T21:14:01"/>
    <n v="69363026"/>
    <m/>
    <n v="152313205123"/>
    <s v="POOL &amp; GIRAS AIRLANGGA"/>
    <s v="ODP-MIP-FD/29"/>
    <s v="WO061704608"/>
    <m/>
    <m/>
    <m/>
    <n v="112.401445460516"/>
    <n v="-7.4000611503815197"/>
    <s v="|MC30217|/DINE ALFIAN/83877304448/Dinealfian05@gmail.com"/>
    <s v="Sales Force DBS"/>
    <m/>
    <m/>
    <m/>
    <m/>
    <m/>
    <m/>
    <m/>
    <m/>
    <s v="Management Janji"/>
    <s v="2026-08-12 08:00:00|Nama : BP DINE ALFIAN   No Hp : 083877304448  No Alt :   Tgl Pemasangan : 12 Agustus 2026  Interval : PAGI   Note : Hubungi pelanggan terlebih dahulu|40971402|MYDITA"/>
    <s v="FCC"/>
    <s v="13-08-2026 19:39:52"/>
    <m/>
    <m/>
    <s v="PS"/>
    <s v="MIP"/>
    <s v="NO ADDON"/>
    <n v="20260813"/>
    <s v="Completed"/>
    <s v="- 11_11446;Biaya PSB HSI EBIS Tunai di Depan ~ 11[150000]  - E25060;E25060 ~ ES25 - Paket HSI Bisnis (HSIE) Khusus Winback 2.0[0]  - E25060~null~E25060_UNL;UNL ~ Internet-Link Unlimited Internet Usage ~ E25060[0]  - E25060~null~105343;E25060||11||Abodemen"/>
    <s v="INDIBIZ"/>
    <m/>
    <m/>
    <d v="2026-08-13T07:00:00"/>
    <s v="2026-08-12 08:00:00|Nama : BP DINE ALFIAN   No Hp : 083877304448  No Alt :   Tgl Pemasangan : 12 Agustus 2026  Interval : PAGI   Note : Hubungi pelanggan terlebih dahulu|40971402|MYDITA"/>
    <n v="2026"/>
    <n v="8"/>
    <n v="13"/>
    <d v="2026-08-13T00:00:00"/>
    <n v="-0.29166666666424135"/>
    <x v="0"/>
  </r>
  <r>
    <n v="441"/>
    <n v="1002529711"/>
    <n v="3"/>
    <x v="7"/>
    <n v="4"/>
    <s v="KUDUS"/>
    <s v="KUDUS"/>
    <s v="DMA"/>
    <s v="REG"/>
    <s v="AO"/>
    <x v="0"/>
    <s v="1P INET"/>
    <s v="Completed (PS)"/>
    <s v="RBS-Regional 3"/>
    <d v="2026-08-16T13:58:57"/>
    <d v="2026-08-18T08:23:53"/>
    <n v="69367565"/>
    <m/>
    <n v="141456115421"/>
    <s v="SPBU KARANGREJO DEMAK"/>
    <s v="ODP-DMA-FDA/095"/>
    <s v="WO061880138"/>
    <m/>
    <m/>
    <m/>
    <n v="110.61047600000001"/>
    <n v="-6.9136769999999999"/>
    <s v="|MC60105|MYIA-091170124000/POI/Farid Khoirul Rizal/082141897815/spbu4459523@gmail.com"/>
    <s v="MYIB_ASSISTANT"/>
    <m/>
    <m/>
    <m/>
    <m/>
    <m/>
    <m/>
    <m/>
    <m/>
    <s v="Management Janji"/>
    <s v="2026-08-17 13:00:00 | Tanggal pemasangan : 17 AGUSTUS 2026 Jam pemasangan : pagi/siang Info Tambahan : Hubungi pelanggan dulu sebelum ke lokasi terima kasih"/>
    <s v="FCC"/>
    <s v="16-08-2026 14:10:39"/>
    <d v="2026-08-17T13:00:00"/>
    <m/>
    <s v="PS"/>
    <s v="DMA"/>
    <s v="NO ADDON"/>
    <n v="20260818"/>
    <s v="Completed"/>
    <s v="HSI Bisnis Basic PSB 70% Dual Band - 100 Mbps"/>
    <s v="INDIBIZ"/>
    <m/>
    <m/>
    <d v="2026-08-17T13:00:00"/>
    <s v="2026-08-17 13:00:00 | Tanggal pemasangan : 17 AGUSTUS 2026 Jam pemasangan : pagi/siang Info Tambahan : Hubungi pelanggan dulu sebelum ke lokasi terima kasih"/>
    <n v="2026"/>
    <n v="8"/>
    <n v="18"/>
    <d v="2026-08-18T00:00:00"/>
    <n v="0.45833333333575865"/>
    <x v="0"/>
  </r>
  <r>
    <n v="442"/>
    <n v="1002513149"/>
    <n v="3"/>
    <x v="6"/>
    <n v="5"/>
    <s v="JEMBER"/>
    <s v="SITUBONDO"/>
    <s v="ASB"/>
    <s v="REG"/>
    <s v="AO"/>
    <x v="0"/>
    <s v="1P INET"/>
    <s v="Completed (PS)"/>
    <s v="RBS-Regional 3"/>
    <d v="2026-08-06T16:28:56"/>
    <d v="2026-08-06T19:47:26"/>
    <n v="69360247"/>
    <m/>
    <n v="152527209090"/>
    <s v="DAPUR NASI RINGGIT"/>
    <s v="ODP-ASB-FE/111 FE/D11/111.01"/>
    <s v="WO061101959"/>
    <m/>
    <m/>
    <m/>
    <n v="114.217851"/>
    <n v="-7.7495770000000004"/>
    <s v="|MN02617|MYIA-030228693126/POI/SUPRIYADI/085236365598/nasiringgitsapitahu@gmail.com"/>
    <s v="MYIB_ASSISTANT"/>
    <m/>
    <m/>
    <m/>
    <m/>
    <m/>
    <m/>
    <m/>
    <m/>
    <s v="Management Janji"/>
    <s v="2026-08-07 13:00:00 | Jam pemasangan : 12.00 Info Tambahan : Hubungi pelanggan dulu sebelum ke lokasi terimakasih "/>
    <s v="FCC"/>
    <d v="2026-06-08T16:41:23"/>
    <d v="2026-08-07T13:00:00"/>
    <m/>
    <s v="PS"/>
    <s v="ASB"/>
    <s v="NO ADDON"/>
    <n v="20260806"/>
    <s v="Completed"/>
    <s v="HSI Bisnis Promo HUT Telkom PSB 70% - 50 Mbps"/>
    <s v="INDIBIZ"/>
    <m/>
    <m/>
    <d v="2026-08-07T13:00:00"/>
    <s v="2026-08-07 13:00:00 | Jam pemasangan : 12.00 Info Tambahan : Hubungi pelanggan dulu sebelum ke lokasi terimakasih "/>
    <n v="2026"/>
    <n v="8"/>
    <n v="6"/>
    <d v="2026-08-06T00:00:00"/>
    <n v="-1.5416666666642413"/>
    <x v="0"/>
  </r>
  <r>
    <n v="443"/>
    <n v="1002524158"/>
    <n v="3"/>
    <x v="1"/>
    <n v="5"/>
    <s v="SBY SELATAN"/>
    <s v="MANYAR"/>
    <s v="MYR"/>
    <s v="DGS"/>
    <s v="AO"/>
    <x v="0"/>
    <m/>
    <s v="Completed (PS)"/>
    <s v="DGS-B2B TREG"/>
    <d v="2026-08-13T12:59:17"/>
    <d v="2026-08-15T18:49:38"/>
    <n v="69247126"/>
    <m/>
    <n v="152303243846"/>
    <s v="CCTV KOTA SURABAYA"/>
    <s v="ODP-MYR-FDF/15"/>
    <s v="WO061664307"/>
    <m/>
    <m/>
    <m/>
    <n v="112.799170136496"/>
    <n v="-7.2901793041031997"/>
    <s v="GS SURAMADU/ AM HANIF/ PSB INET ONLY 30 MBPS/ CCTV KOTA/ SWALAYAN SAKINAH/ PIC MACHRUS 087880720497"/>
    <s v="Account Manager"/>
    <m/>
    <m/>
    <m/>
    <m/>
    <m/>
    <m/>
    <m/>
    <m/>
    <s v="Management Janji"/>
    <s v="GS SURAMADU/ AM HANIF/ PSB INET ONLY 30 MBPS/ CCTV KOTA/ SWALAYAN SAKINAH/ PIC MACHRUS 087880720497"/>
    <s v="FCC"/>
    <s v="13-08-2026 13:10:22"/>
    <m/>
    <s v="Kendala Pelanggan"/>
    <s v="PS"/>
    <s v="MYR"/>
    <s v="NO ADDON"/>
    <n v="20260815"/>
    <s v="Completed"/>
    <s v="- 11_11450;Biaya PSB Reguler HSI EBIS ~ 11[150000]  - E23015;E23015 ~ ES23 - Perangkat ONT[0]  - E23015~null~44292;E23015||11||Abodemen 0[0]  - E23015~null~E23015_SWONT;SWONT ~ Biaya Sewa ONT ~ E23015[30000]  - E24013;E24013 ~ E24 - Paket SBR Diskominfo P"/>
    <s v="INDIBIZ"/>
    <m/>
    <m/>
    <d v="2026-08-13T13:30:00"/>
    <s v="GS SURAMADU/ AM HANIF/ PSB INET ONLY 30 MBPS/ CCTV KOTA/ SWALAYAN SAKINAH/ PIC MACHRUS 087880720497"/>
    <n v="2026"/>
    <n v="8"/>
    <n v="15"/>
    <d v="2026-08-15T00:00:00"/>
    <n v="1.4375"/>
    <x v="2"/>
  </r>
  <r>
    <n v="444"/>
    <n v="1002505776"/>
    <n v="3"/>
    <x v="0"/>
    <n v="5"/>
    <s v="MATARAM"/>
    <s v="INNER - NUSA TENGGARA"/>
    <s v="MTR"/>
    <s v="REG"/>
    <s v="AO"/>
    <x v="0"/>
    <s v="1P INET"/>
    <s v="Completed (PS)"/>
    <s v="RBS-Regional 3"/>
    <d v="2026-08-03T10:34:56"/>
    <d v="2026-08-05T20:27:50"/>
    <n v="69357321"/>
    <m/>
    <n v="172601796755"/>
    <s v="TOKO BU MUS"/>
    <s v="ODP-MTR-FAU/36 FAU/D03/36.36"/>
    <s v="WO060766032"/>
    <m/>
    <m/>
    <m/>
    <n v="116.10826940630299"/>
    <n v="-8.5977861843256207"/>
    <s v="MD|MYDB-20260803264226|SC00001/MC00069|TOKO BU MUS|087840014561"/>
    <s v="MYDIGIBIZPARTNER"/>
    <m/>
    <m/>
    <m/>
    <m/>
    <m/>
    <m/>
    <m/>
    <m/>
    <s v="Management Janji"/>
    <s v="2026-08-05 13:00:00 | Tanggal pemasangan: 04/08/2026 Jam pemasangan : pagi / siang Info Tambahan : Hubungi pelanggan dulu sebelum ke lokasi. terima kasih "/>
    <s v="FCC"/>
    <d v="2026-03-08T10:40:22"/>
    <d v="2026-08-05T13:00:00"/>
    <m/>
    <s v="PS"/>
    <s v="MTR"/>
    <s v="NO ADDON"/>
    <n v="20260805"/>
    <s v="Completed"/>
    <s v="HSI Bisnis Promo HUT Telkom PSB 70% - 75 Mbps"/>
    <s v="INDIBIZ"/>
    <m/>
    <m/>
    <d v="2026-08-05T13:00:00"/>
    <s v="2026-08-05 13:00:00 | Tanggal pemasangan: 04/08/2026 Jam pemasangan : pagi / siang Info Tambahan : Hubungi pelanggan dulu sebelum ke lokasi. terima kasih "/>
    <n v="2026"/>
    <n v="8"/>
    <n v="5"/>
    <d v="2026-08-05T00:00:00"/>
    <n v="-0.54166666666424135"/>
    <x v="0"/>
  </r>
  <r>
    <n v="445"/>
    <n v="1002526699"/>
    <n v="3"/>
    <x v="0"/>
    <n v="5"/>
    <s v="KUPANG"/>
    <s v="ATAMBUA"/>
    <s v="KEF"/>
    <s v="REG"/>
    <s v="AO"/>
    <x v="0"/>
    <s v="1P INET"/>
    <s v="Completed (PS)"/>
    <s v="RBS-Regional 3"/>
    <d v="2026-08-14T14:46:56"/>
    <d v="2026-08-15T10:41:00"/>
    <n v="69366172"/>
    <m/>
    <n v="172518796986"/>
    <s v="CU SERVIAM WINI"/>
    <s v="ODP-KEF-FQ/09 FQ/D01/09.01"/>
    <s v="WO061756542"/>
    <m/>
    <m/>
    <m/>
    <n v="124.509034800599"/>
    <n v="-9.1827841681567399"/>
    <s v="|MN00130|MYIA-008756818720/POI/RICHARDUS HADIA PRANATA JELO/082237157032/richardusjello@gmail.com"/>
    <s v="MYIB_ASSISTANT"/>
    <m/>
    <m/>
    <m/>
    <m/>
    <m/>
    <m/>
    <m/>
    <m/>
    <s v="Management Janji"/>
    <s v="2026-08-15 13:00:00 | telp:082237157032 alt : sudah dipasang moban aktivasi"/>
    <s v="FCC"/>
    <s v="14-08-2026 14:55:03"/>
    <d v="2026-08-15T13:00:00"/>
    <m/>
    <s v="PS"/>
    <s v="KEF"/>
    <s v="NETMONK"/>
    <n v="20260815"/>
    <s v="Completed"/>
    <s v="HSI Bisnis Basic Bundling Netmonk Promo 2026 PSB 70% - 50 Mbps"/>
    <s v="INDIBIZ"/>
    <m/>
    <m/>
    <d v="2026-08-15T13:00:00"/>
    <s v="2026-08-15 13:00:00 | telp:082237157032 alt : sudah dipasang moban aktivasi"/>
    <n v="2026"/>
    <n v="8"/>
    <n v="15"/>
    <d v="2026-08-15T00:00:00"/>
    <n v="-0.54166666666424135"/>
    <x v="0"/>
  </r>
  <r>
    <n v="446"/>
    <n v="1002521525"/>
    <n v="3"/>
    <x v="3"/>
    <n v="4"/>
    <s v="YOGYAKARTA"/>
    <s v="INNER - YOGYA JATENG SELATAN"/>
    <s v="PGR"/>
    <s v="REG"/>
    <s v="AO"/>
    <x v="0"/>
    <m/>
    <s v="Completed (PS)"/>
    <s v="RBS-Regional 3"/>
    <d v="2026-08-12T10:13:27"/>
    <d v="2026-08-14T13:52:16"/>
    <n v="69363953"/>
    <m/>
    <n v="141114227016"/>
    <s v="PT Langkah Manajemen Indonesia / 009 Ngestiharjo"/>
    <s v="ODP-PGR-FEQ/048"/>
    <s v="WO061726813"/>
    <m/>
    <m/>
    <m/>
    <n v="110.3367164"/>
    <n v="-7.8059580999999998"/>
    <s v="AMRBS/403103/ANISA DWIARYANI/R3/YOGYAKARTA/PSB HSI BISNIS 1S 50 MBPS PROMO HUT TELKOM 1:1/Conan Ryan Hindarto/081127012432/iot.004@apps.langkahkecil.id"/>
    <s v="Amex"/>
    <m/>
    <m/>
    <m/>
    <m/>
    <m/>
    <m/>
    <m/>
    <m/>
    <s v="Management Janji"/>
    <s v="2026-08-15 08:00:00|M Janji : (15/08/2026) jam Pasang :pagi Note : hubungi pelanggan jika ingin kelokasi|40971304|MYDITA"/>
    <s v="FCC"/>
    <d v="2026-12-08T10:39:53"/>
    <d v="2026-08-15T08:00:00"/>
    <m/>
    <s v="PS"/>
    <s v="PGR"/>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5T08:00:00"/>
    <s v="2026-08-15 08:00:00|M Janji : (15/08/2026) jam Pasang :pagi Note : hubungi pelanggan jika ingin kelokasi|40971304|MYDITA"/>
    <n v="2026"/>
    <n v="8"/>
    <n v="14"/>
    <d v="2026-08-14T00:00:00"/>
    <n v="-1.3333333333357587"/>
    <x v="0"/>
  </r>
  <r>
    <n v="447"/>
    <n v="1002527156"/>
    <n v="3"/>
    <x v="6"/>
    <n v="5"/>
    <s v="JEMBER"/>
    <s v="SITUBONDO"/>
    <s v="SIT"/>
    <s v="REG"/>
    <s v="AO"/>
    <x v="0"/>
    <s v="1P INET"/>
    <s v="Completed (PS)"/>
    <s v="RBS-Regional 3"/>
    <d v="2026-08-14T16:25:58"/>
    <d v="2026-08-14T19:45:14"/>
    <n v="69366303"/>
    <m/>
    <n v="152506219086"/>
    <s v="TOKO SEMBAKO RIZQIL JAYA"/>
    <s v="ODP-SIT-FN/69"/>
    <s v="WO061770233"/>
    <m/>
    <m/>
    <m/>
    <n v="113.933761"/>
    <n v="-7.6988960000000004"/>
    <s v="|MN00099|MYIA-080745790216/POI/HORIYANTO/085236909600/sayangphoto@gmail.com"/>
    <s v="MYIB_ASSISTANT"/>
    <m/>
    <m/>
    <m/>
    <m/>
    <m/>
    <m/>
    <m/>
    <m/>
    <s v="Management Janji"/>
    <s v="2026-08-15 13:00:00 | Nama PIC : Bp Horiyanto No HP : 085236909600 No Alt : - M Janji :  15 Agustus 2026 Jam Pasang : Pagi / Siang Note : hubungi pelanggan jika ingin kelokasi"/>
    <s v="FCC"/>
    <s v="14-08-2026 16:39:53"/>
    <d v="2026-08-15T13:00:00"/>
    <m/>
    <s v="PS"/>
    <s v="SIT"/>
    <s v="NO ADDON"/>
    <n v="20260814"/>
    <s v="Completed"/>
    <s v="HSI Bisnis Khusus Winback PSB 70% - 200 Mbps"/>
    <s v="INDIBIZ"/>
    <m/>
    <m/>
    <d v="2026-08-15T13:00:00"/>
    <s v="2026-08-15 13:00:00 | Nama PIC : Bp Horiyanto No HP : 085236909600 No Alt : - M Janji :  15 Agustus 2026 Jam Pasang : Pagi / Siang Note : hubungi pelanggan jika ingin kelokasi"/>
    <n v="2026"/>
    <n v="8"/>
    <n v="14"/>
    <d v="2026-08-14T00:00:00"/>
    <n v="-1.5416666666642413"/>
    <x v="0"/>
  </r>
  <r>
    <n v="448"/>
    <n v="1002516284"/>
    <n v="3"/>
    <x v="1"/>
    <n v="5"/>
    <s v="MADURA"/>
    <s v="BANGKALAN"/>
    <s v="KML"/>
    <s v="REG"/>
    <s v="AO"/>
    <x v="0"/>
    <m/>
    <s v="102 | FOLLOW UP COMPLETED"/>
    <s v="RBS-Regional 3"/>
    <d v="2026-08-09T08:39:41"/>
    <d v="2026-08-12T11:32:56"/>
    <n v="69361695"/>
    <m/>
    <n v="152436202063"/>
    <s v="KOST ANDALUS PUTRI"/>
    <s v="ODP-KML-FJ/07"/>
    <s v="WO061331878"/>
    <m/>
    <m/>
    <m/>
    <n v="112.72248449999999"/>
    <n v="-7.1712109000000002"/>
    <s v="|MN02600|/KOST ANDALUS PUTRI/087775209111/opporeno09871@gmail.com/HSI Bisnis Promo HUT Telkom (1:1) 150 Mbps (Rp 620.000) PSB Rp 150.000/Abdul Malik/-7.127820, 112.720659"/>
    <s v="Sales Force DBS"/>
    <m/>
    <m/>
    <m/>
    <m/>
    <m/>
    <m/>
    <m/>
    <m/>
    <s v="Management Janji"/>
    <s v="2026-08-10 13:00:00|Nama PIC:  bp aris No HP: 087775209111 Alt: Tanggal: 10/8/2026 Jam Pasang: Siang Note: Hubungi sebelum ke lokasi, terimakasih.|40010577|MYDITA"/>
    <s v="FCC"/>
    <d v="2026-09-08T08:54:59"/>
    <d v="2026-08-10T13:00:00"/>
    <s v="Kendala Pelanggan"/>
    <s v="REVOKE"/>
    <s v="KML"/>
    <s v="NO ADDON"/>
    <m/>
    <s v="Follow Up Revoke Completed, New Order ID : SC1002521806"/>
    <s v="- 11_11446;Biaya PSB HSI EBIS Tunai di Depan ~ 11[150000]  - SP_NOSS;SP_NOSS ~ Internet NOSS Multispeed Network[0]  - SP_NOSS;SP_NOSS ~ Internet NOSS Multispeed Network[0]  - E23015;E23015 ~ ES23 - Perangkat ONT[0]  - E23015~null~44292;E23015||11||Abodeme"/>
    <s v="INDIBIZ"/>
    <m/>
    <m/>
    <d v="2026-08-10T13:00:00"/>
    <s v="2026-08-10 13:00:00|Nama PIC:  bp aris No HP: 087775209111 Alt: Tanggal: 10/8/2026 Jam Pasang: Siang Note: Hubungi sebelum ke lokasi, terimakasih.|40010577|MYDITA"/>
    <m/>
    <m/>
    <m/>
    <e v="#NUM!"/>
    <e v="#NUM!"/>
    <x v="1"/>
  </r>
  <r>
    <n v="449"/>
    <n v="1002513925"/>
    <n v="3"/>
    <x v="1"/>
    <n v="5"/>
    <s v="MADURA"/>
    <s v="PAMEKASAN"/>
    <s v="WRP"/>
    <s v="REG"/>
    <s v="AO"/>
    <x v="0"/>
    <m/>
    <s v="Completed (PS)"/>
    <s v="RBS-Regional 3"/>
    <d v="2026-08-07T09:49:55"/>
    <d v="2026-08-10T09:47:41"/>
    <n v="69360487"/>
    <m/>
    <n v="152427205340"/>
    <s v="SPBU Pertamina 54.593.04"/>
    <s v="ODP-WRP-FC/18"/>
    <s v="WO061264010"/>
    <m/>
    <m/>
    <m/>
    <n v="113.5369693"/>
    <n v="-6.8961375"/>
    <s v="|MN00213|/SPBU Pertamina 54.593.04/818-0300-8030/mattgege81@gmail.com/HSI Bisnis Promo HUT Telkom (1:1) 75 Mbps (Rp 415.000) PSB Rp 150.000/ACHMAD MUDASSIR/4G3P+JM9, Jl. Raya Sotabar, Rokem Timur, Sotabar, Kec. Pasean, Kabupaten Pamekasan, Jawa Timur 6935"/>
    <s v="Sales Force DBS"/>
    <m/>
    <m/>
    <m/>
    <m/>
    <m/>
    <m/>
    <m/>
    <m/>
    <s v="Management Janji"/>
    <s v="2026-08-09 13:00:00|Nama PIC : Bp Achmad No Hp : 081803008030 No Alt : - Tgl Pemasangan : 09 Agustus 2026 Interval : PAGI SIANG Note : Hubungi pelanggan terlebih dahulu|40951378|MYDITA"/>
    <s v="FCC"/>
    <d v="2026-07-08T09:55:18"/>
    <d v="2026-08-09T13:00:00"/>
    <m/>
    <s v="PS"/>
    <s v="WRP"/>
    <s v="NO ADDON"/>
    <n v="20260810"/>
    <s v="Completed"/>
    <s v="- 11_11446;Biaya PSB HSI EBIS Tunai di Depan ~ 11[150000]  - E25060;E25060 ~ ES25 - Paket HSI Bisnis (HSIE) Khusus Winback 2.0[0]  - E25060~null~E25060_UNL;UNL ~ Internet-Link Unlimited Internet Usage ~ E25060[0]  - E25060~null~105343;E25060||11||Abodemen"/>
    <s v="INDIBIZ"/>
    <m/>
    <m/>
    <d v="2026-08-09T13:00:00"/>
    <s v="2026-08-09 13:00:00|Nama PIC : Bp Achmad No Hp : 081803008030 No Alt : - Tgl Pemasangan : 09 Agustus 2026 Interval : PAGI SIANG Note : Hubungi pelanggan terlebih dahulu|40951378|MYDITA"/>
    <n v="2026"/>
    <n v="8"/>
    <n v="10"/>
    <d v="2026-08-10T00:00:00"/>
    <n v="0.45833333333575865"/>
    <x v="0"/>
  </r>
  <r>
    <n v="450"/>
    <n v="1002513026"/>
    <n v="3"/>
    <x v="0"/>
    <n v="5"/>
    <s v="MATARAM"/>
    <s v="SUMBAWA"/>
    <s v="MLK"/>
    <s v="DPS"/>
    <s v="AO"/>
    <x v="0"/>
    <m/>
    <s v="Completed (PS)"/>
    <s v="DPS-Property &amp; Resources"/>
    <d v="2026-08-06T15:57:13"/>
    <d v="2026-08-07T14:31:23"/>
    <n v="69360197"/>
    <m/>
    <n v="172608206222"/>
    <s v="AMNT Townsite 2 D48"/>
    <s v="ODP-MLK-FAC/08"/>
    <s v="WO061098893"/>
    <m/>
    <m/>
    <m/>
    <n v="116.7586278"/>
    <n v="-8.9648123000000002"/>
    <s v="DSS HSI | WILHELMI A IDRIS | 970167 | TREG 3 | AMNT Townsite 2 D48|SYAHRUL ALQADRI| 081237399497 | PSB 2P INET TV 20MBPS"/>
    <s v="Account Manager"/>
    <m/>
    <m/>
    <m/>
    <m/>
    <m/>
    <m/>
    <m/>
    <m/>
    <s v="Management Janji"/>
    <s v="AO"/>
    <s v="FCC"/>
    <d v="2026-06-08T16:10:32"/>
    <m/>
    <s v="Kendala Lainnya"/>
    <s v="PS"/>
    <s v="MLK"/>
    <s v="NO ADDON"/>
    <n v="20260807"/>
    <s v="Completed"/>
    <s v="- E23015;E23015 ~ ES23 - Perangkat ONT[0]  - E23015~null~44292;E23015||11||Abodemen 0[0]  - E23015~null~E23015_SWONT;SWONT ~ Biaya Sewa ONT ~ E23015[30000]  - E24058;E24058 ~ ES24 - Paket HSI Bisnis (HSIEF) Khusus Winback[0]  - E24058~null~103819;E24058||"/>
    <s v="INDIBIZ"/>
    <m/>
    <m/>
    <d v="2026-08-06T12:00:00"/>
    <s v="AO"/>
    <n v="2026"/>
    <n v="8"/>
    <n v="7"/>
    <d v="2026-08-07T00:00:00"/>
    <n v="0.5"/>
    <x v="0"/>
  </r>
  <r>
    <n v="451"/>
    <n v="1002525032"/>
    <n v="3"/>
    <x v="2"/>
    <n v="5"/>
    <s v="MADIUN"/>
    <s v="MADIUN"/>
    <s v="MNZ"/>
    <s v="DSS"/>
    <s v="AO"/>
    <x v="0"/>
    <m/>
    <s v="SEGMEN BUD - WAITING AKTIVASI IHLD"/>
    <s v="DSS-Man &amp; Infrastructure"/>
    <d v="2026-08-13T16:53:14"/>
    <d v="2026-08-13T17:18:54"/>
    <n v="69364913"/>
    <m/>
    <m/>
    <s v="PT REKAINDO CANDI SEWU 3"/>
    <m/>
    <s v="WO061652014"/>
    <m/>
    <m/>
    <m/>
    <n v="111.5215"/>
    <n v="-7.6161000000000003"/>
    <s v="AMDES;405605;CHUSNUL NUUR FADILLAH;PSB;300 MBPS INET ONLY +62 851-5661-3540/ Batara "/>
    <s v="Account Manager"/>
    <m/>
    <m/>
    <m/>
    <m/>
    <m/>
    <m/>
    <m/>
    <m/>
    <s v="Management Janji"/>
    <s v="FF"/>
    <s v="FCC"/>
    <s v="13-08-2026 16:55:35"/>
    <m/>
    <m/>
    <s v="UNSC"/>
    <s v="MNZ"/>
    <s v="NO ADDON"/>
    <m/>
    <s v="SEGMEN BUD - WAITING AKTIVASI IHLD"/>
    <s v="- 11_11450;Biaya PSB Reguler HSI EBIS ~ 11[150000]  - SP_NOSS;SP_NOSS ~ Internet NOSS Multispeed Network[0]  - SP_NOSS;SP_NOSS ~ Internet NOSS Multispeed Network[0]  - E23046;E23046 ~ ES23 - Paket HSI Bisnis[0]  - E23046~null~E23046_UNL;UNL ~ Internet-Lin"/>
    <s v="INDIBIZ"/>
    <m/>
    <m/>
    <d v="2026-08-13T20:30:00"/>
    <s v="FF"/>
    <m/>
    <m/>
    <m/>
    <e v="#NUM!"/>
    <e v="#NUM!"/>
    <x v="1"/>
  </r>
  <r>
    <n v="452"/>
    <n v="1002512102"/>
    <n v="3"/>
    <x v="4"/>
    <n v="4"/>
    <s v="SEMARANG"/>
    <s v="KENDAL"/>
    <s v="WLR"/>
    <s v="REG"/>
    <s v="AO"/>
    <x v="0"/>
    <m/>
    <s v="102 | FOLLOW UP COMPLETED"/>
    <s v="RBS-Regional 3"/>
    <d v="2026-08-06T11:46:58"/>
    <d v="2026-08-09T14:07:02"/>
    <n v="69359839"/>
    <n v="2946102028"/>
    <n v="143407106637"/>
    <s v="PT GLOBAL JET EXPRESS"/>
    <s v="ODP-WLR-FF/155"/>
    <s v="WO061250234"/>
    <m/>
    <m/>
    <m/>
    <n v="110.0445857"/>
    <n v="-6.9671436"/>
    <s v="AMRBS;403099;TREG4;MUHAMMAD MASTUR;081226139781;CP HENDRIK KURNISANDI;088985037014;PAKET 2S INET VOICE 50 MBPS (479.000);PT GLOBAL JET EXPRESS//GRINGSING LAMA;input by tito"/>
    <s v="Account Manager"/>
    <m/>
    <m/>
    <m/>
    <m/>
    <m/>
    <m/>
    <m/>
    <m/>
    <s v="Management Janji"/>
    <s v="2026-08-10 13:00:00|Nama PIC: bp hendrik Notel: 088985037014 Alt: -  Tanggal: 10/8/2026 Jam Pasang: Siang Note: Hubungi pelanggan sebelum ke lokasi, terima kasih. |40010577|MYDITA"/>
    <s v="FCC"/>
    <d v="2026-06-08T11:54:59"/>
    <d v="2026-08-10T13:00:00"/>
    <m/>
    <s v="REVOKE"/>
    <s v="WLR"/>
    <s v="NO ADDON"/>
    <m/>
    <s v="Follow Up Revoke Completed, New Order ID : SC1002516519"/>
    <s v="- 11_11446;Biaya PSB HSI EBIS Tunai di Depan ~ 11[150000]  - SP_NOSS;SP_NOSS ~ Internet NOSS Multispeed Network[0]  - SP_NOSS;SP_NOSS ~ Internet NOSS Multispeed Network[0]  - E23015;E23015 ~ ES23 - Perangkat ONT[0]  - E23015~null~44292;E23015||11||Abodeme"/>
    <s v="INDIBIZ"/>
    <m/>
    <m/>
    <d v="2026-08-10T13:00:00"/>
    <s v="2026-08-10 13:00:00|Nama PIC: bp hendrik Notel: 088985037014 Alt: -  Tanggal: 10/8/2026 Jam Pasang: Siang Note: Hubungi pelanggan sebelum ke lokasi, terima kasih. |40010577|MYDITA"/>
    <m/>
    <m/>
    <m/>
    <e v="#NUM!"/>
    <e v="#NUM!"/>
    <x v="1"/>
  </r>
  <r>
    <n v="453"/>
    <n v="1002528876"/>
    <n v="3"/>
    <x v="6"/>
    <n v="5"/>
    <s v="JEMBER"/>
    <s v="BANYUWANGI"/>
    <s v="GEN"/>
    <s v="REG"/>
    <s v="AO"/>
    <x v="0"/>
    <s v="1P INET"/>
    <s v="Completed (PS)"/>
    <s v="RBS-Regional 3"/>
    <d v="2026-08-15T18:34:57"/>
    <d v="2026-08-16T20:21:01"/>
    <n v="69367198"/>
    <m/>
    <n v="152519203987"/>
    <s v="OPTIK NASIONAL"/>
    <s v="ODP-GEN-FC/14 FC/D03/14.01"/>
    <s v="WO061842475"/>
    <m/>
    <m/>
    <m/>
    <n v="114.134136848151"/>
    <n v="-8.3624354675201609"/>
    <s v="MD|MYDB-20260815265598|DC30004/MC30050|OPTIK NASIONAL|083835761045"/>
    <s v="MYDIGIBIZPARTNER"/>
    <m/>
    <m/>
    <m/>
    <m/>
    <m/>
    <m/>
    <m/>
    <m/>
    <s v="Management Janji"/>
    <s v="2026-08-16 15:00:00 | Jam Pemasangan : 08:00 - 12.00 Tanggal Pemasangan : MINGGU 16 AGUSTUS 2026 Info Tambahan : Hubungi pelanggan sebelum datang ke lokasi"/>
    <s v="FCC"/>
    <s v="15-08-2026 18:39:57"/>
    <d v="2026-08-16T15:00:00"/>
    <m/>
    <s v="PS"/>
    <s v="GEN"/>
    <s v="NO ADDON"/>
    <n v="20260816"/>
    <s v="Completed"/>
    <s v="HSI Bisnis Promo HUT Telkom PSB 70% - 300 Mbps"/>
    <s v="INDIBIZ"/>
    <m/>
    <m/>
    <d v="2026-08-16T15:00:00"/>
    <s v="2026-08-16 15:00:00 | Jam Pemasangan : 08:00 - 12.00 Tanggal Pemasangan : MINGGU 16 AGUSTUS 2026 Info Tambahan : Hubungi pelanggan sebelum datang ke lokasi"/>
    <n v="2026"/>
    <n v="8"/>
    <n v="16"/>
    <d v="2026-08-16T00:00:00"/>
    <n v="-0.625"/>
    <x v="0"/>
  </r>
  <r>
    <n v="454"/>
    <n v="1002529670"/>
    <n v="3"/>
    <x v="6"/>
    <n v="5"/>
    <s v="JEMBER"/>
    <s v="BANYUWANGI"/>
    <s v="GEN"/>
    <s v="REG"/>
    <s v="AO"/>
    <x v="0"/>
    <s v="1P INET"/>
    <s v="Completed (PS)"/>
    <s v="RBS-Regional 3"/>
    <d v="2026-08-16T13:35:56"/>
    <d v="2026-08-17T15:54:01"/>
    <n v="69367529"/>
    <m/>
    <n v="152519203988"/>
    <s v="ES TELLER JAMBEWANGI"/>
    <s v="ODP-GEN-FS/35 FS/D01/35.01"/>
    <s v="WO061878552"/>
    <m/>
    <m/>
    <m/>
    <n v="114.123612865805"/>
    <n v="-8.2788574805034401"/>
    <s v="MD|MYDB-20260816265690|DC30004/MC30050|ES TELLER JAMBEWANGI|081334620161"/>
    <s v="MYDIGIBIZPARTNER"/>
    <m/>
    <m/>
    <m/>
    <m/>
    <m/>
    <m/>
    <m/>
    <m/>
    <s v="Management Janji"/>
    <s v="2026-08-17 13:00:00 | Nama PIC : ibu winda No HP : 081334620161 Alt :  M Janji : (SENIN/17/AGUSTUS/2026) jam Pasang : 09:00 Note : hubungi pelanggan jika ingin kelokasi"/>
    <s v="FCC"/>
    <s v="16-08-2026 13:39:58"/>
    <d v="2026-08-17T13:00:00"/>
    <m/>
    <s v="PS"/>
    <s v="GEN"/>
    <s v="NO ADDON"/>
    <n v="20260817"/>
    <s v="Completed"/>
    <s v="HSI Bisnis Promo HUT Telkom PSB 70% - 300 Mbps"/>
    <s v="INDIBIZ"/>
    <m/>
    <m/>
    <d v="2026-08-17T13:00:00"/>
    <s v="2026-08-17 13:00:00 | Nama PIC : ibu winda No HP : 081334620161 Alt :  M Janji : (SENIN/17/AGUSTUS/2026) jam Pasang : 09:00 Note : hubungi pelanggan jika ingin kelokasi"/>
    <n v="2026"/>
    <n v="8"/>
    <n v="17"/>
    <d v="2026-08-17T00:00:00"/>
    <n v="-0.54166666666424135"/>
    <x v="0"/>
  </r>
  <r>
    <n v="455"/>
    <n v="1002518235"/>
    <n v="3"/>
    <x v="0"/>
    <n v="5"/>
    <s v="MATARAM"/>
    <s v="INNER - NUSA TENGGARA"/>
    <s v="MTR"/>
    <s v="DPS"/>
    <s v="AO"/>
    <x v="0"/>
    <m/>
    <s v="Completed (PS)"/>
    <s v="DPS-Retail &amp; Media"/>
    <d v="2026-08-10T15:14:28"/>
    <d v="2026-08-13T13:48:49"/>
    <n v="69357987"/>
    <m/>
    <n v="172601796912"/>
    <s v="LOMBOK EPICENTRUM MALL / WHITE MODE"/>
    <s v="ODP-MTR-FAT/06"/>
    <s v="WO061419885"/>
    <m/>
    <m/>
    <m/>
    <n v="116.1046795"/>
    <n v="-8.5934965999999999"/>
    <s v="DPS HSI | Ida Harianti | 402005 | TREG 3 |PAK FATRIA| +62 819-2920-0005 | PSB | INET NETMONK 50MBPS"/>
    <s v="Amex"/>
    <m/>
    <m/>
    <m/>
    <m/>
    <m/>
    <m/>
    <m/>
    <m/>
    <s v="Management Janji"/>
    <s v="AO"/>
    <s v="FCC"/>
    <d v="2026-10-08T15:25:39"/>
    <m/>
    <m/>
    <s v="PS"/>
    <s v="MTR"/>
    <s v="NETMONK"/>
    <n v="20260813"/>
    <s v="Completed"/>
    <s v="- 11_11450;Biaya PSB Reguler HSI EBIS ~ 11[150000]  - SP_NOSS;SP_NOSS ~ Internet NOSS Multispeed Network[0]  - SP_NOSS;SP_NOSS ~ Internet NOSS Multispeed Network[0]  - E24057;E24057 ~ ES24 - Paket HSI Bisnis (HSIE) Khusus Winback[0]  - E24057~null~E24057_"/>
    <s v="INDIBIZ"/>
    <m/>
    <m/>
    <d v="1970-01-01T07:00:00"/>
    <s v="AO"/>
    <n v="2026"/>
    <n v="8"/>
    <n v="13"/>
    <d v="2026-08-13T00:00:00"/>
    <n v="20677.708333333332"/>
    <x v="2"/>
  </r>
  <r>
    <n v="456"/>
    <n v="1002520490"/>
    <n v="3"/>
    <x v="6"/>
    <n v="5"/>
    <s v="SIDOARJO"/>
    <s v="PASURUAN"/>
    <s v="GEM"/>
    <s v="REG"/>
    <s v="AO"/>
    <x v="0"/>
    <m/>
    <s v="Completed (PS)"/>
    <s v="RBS-Regional 3"/>
    <d v="2026-08-11T15:31:05"/>
    <d v="2026-08-11T21:48:37"/>
    <n v="69363566"/>
    <m/>
    <n v="152743216281"/>
    <s v="UD. SUMBERJAYA"/>
    <s v="ODP-GEM-FAG/047"/>
    <s v="WO061523488"/>
    <m/>
    <m/>
    <m/>
    <n v="112.6951203"/>
    <n v="-7.5656860999999997"/>
    <s v="|MC30223|/ARI SUGIANTO/81252338289/fikrihanif909@gmail.com"/>
    <s v="Sales Force DBS"/>
    <m/>
    <m/>
    <m/>
    <m/>
    <m/>
    <m/>
    <m/>
    <m/>
    <s v="Management Janji"/>
    <s v="2026-08-12 13:00:00|Tanggal pemasangan: 12/08/2026 Jam pemasangan : siang Info Tambahan : Hubungi pelanggan dulu sebelum ke lokasi terima kasih.|40961370|MYDITA"/>
    <s v="FCC"/>
    <d v="2026-11-08T15:39:49"/>
    <d v="2026-08-12T13:00:00"/>
    <m/>
    <s v="PS"/>
    <s v="GEM"/>
    <s v="NETMONK"/>
    <n v="20260811"/>
    <s v="Completed"/>
    <s v="- 11_11446;Biaya PSB HSI EBIS Tunai di Depan ~ 11[150000]  - SP_NOSS;SP_NOSS ~ Internet NOSS Multispeed Network[0]  - SP_NOSS;SP_NOSS ~ Internet NOSS Multispeed Network[0]  - E23015;E23015 ~ ES23 - Perangkat ONT[0]  - E23015~null~44292;E23015||11||Abodeme"/>
    <s v="INDIBIZ"/>
    <m/>
    <m/>
    <d v="2026-08-12T13:00:00"/>
    <s v="2026-08-12 13:00:00|Tanggal pemasangan: 12/08/2026 Jam pemasangan : siang Info Tambahan : Hubungi pelanggan dulu sebelum ke lokasi terima kasih.|40961370|MYDITA"/>
    <n v="2026"/>
    <n v="8"/>
    <n v="11"/>
    <d v="2026-08-11T00:00:00"/>
    <n v="-1.5416666666642413"/>
    <x v="0"/>
  </r>
  <r>
    <n v="457"/>
    <n v="1002520125"/>
    <n v="3"/>
    <x v="4"/>
    <n v="4"/>
    <s v="PEKALONGAN"/>
    <s v="PEKALONGAN"/>
    <s v="KJE"/>
    <s v="REG"/>
    <s v="AO"/>
    <x v="0"/>
    <s v="1P INET"/>
    <s v="Completed (PS)"/>
    <s v="RBS-Regional 3"/>
    <d v="2026-08-11T14:11:56"/>
    <d v="2026-08-12T16:24:28"/>
    <n v="69363438"/>
    <m/>
    <n v="146219104083"/>
    <s v="Evano_Store 123"/>
    <s v="ODP-KJE-FN/040 FN/D01/040.01"/>
    <s v="WO061504357"/>
    <m/>
    <m/>
    <m/>
    <n v="109.5457766"/>
    <n v="-7.0563954999999998"/>
    <s v="|MC50067|MYIA-082031954074/POI/RISMANSYAH/081575969685/palestingempar@gmail.com"/>
    <s v="MYIB_ASSISTANT"/>
    <m/>
    <m/>
    <m/>
    <m/>
    <m/>
    <m/>
    <m/>
    <m/>
    <s v="Management Janji"/>
    <s v="2026-08-12 13:00:00 | Jam pemasangan : 12.00 Info Tambahan : Hubungi pelanggan dulu sebelum ke lokasi terimakasih  "/>
    <s v="FCC"/>
    <d v="2026-11-08T14:39:49"/>
    <d v="2026-08-12T13:00:00"/>
    <m/>
    <s v="PS"/>
    <s v="KJE"/>
    <s v="NO ADDON"/>
    <n v="20260812"/>
    <s v="Completed"/>
    <s v="HSI Bisnis Promo HUT Telkom PSB 70% - 50 Mbps"/>
    <s v="INDIBIZ"/>
    <m/>
    <m/>
    <d v="2026-08-12T13:00:00"/>
    <s v="2026-08-12 13:00:00 | Jam pemasangan : 12.00 Info Tambahan : Hubungi pelanggan dulu sebelum ke lokasi terimakasih  "/>
    <n v="2026"/>
    <n v="8"/>
    <n v="12"/>
    <d v="2026-08-12T00:00:00"/>
    <n v="-0.54166666666424135"/>
    <x v="0"/>
  </r>
  <r>
    <n v="458"/>
    <n v="1002524844"/>
    <n v="3"/>
    <x v="1"/>
    <n v="5"/>
    <s v="MADURA"/>
    <s v="PAMEKASAN"/>
    <s v="PRG"/>
    <s v="REG"/>
    <s v="AO"/>
    <x v="0"/>
    <s v="1P INET"/>
    <s v="Completed (PS)"/>
    <s v="RBS-Regional 3"/>
    <d v="2026-08-13T16:02:57"/>
    <d v="2026-08-14T10:44:50"/>
    <n v="69365397"/>
    <m/>
    <n v="152428209680"/>
    <s v="JAYA CEMERLANG"/>
    <s v="ODP-PRG-FAA/27 FAA/D04/27.01"/>
    <s v="WO061689051"/>
    <m/>
    <m/>
    <m/>
    <n v="113.744204007089"/>
    <n v="-7.1146511272033397"/>
    <s v="MD|MYDB-20260813265235|DN00001/MN00806|JAYA CEMERLANG|082327147125"/>
    <s v="MYDIGIBIZPARTNER"/>
    <m/>
    <m/>
    <m/>
    <m/>
    <m/>
    <m/>
    <m/>
    <m/>
    <s v="Management Janji"/>
    <s v="2026-08-14 13:00:00 | Nama PIC : Bp Khalifi No HP : 082327147125 No Alt : - M Janji :  14 Agustus 2026 Jam Pasang : Pagi / Siang Note : hubungi pelanggan jika ingin kelokasi "/>
    <s v="FCC"/>
    <s v="13-08-2026 16:09:57"/>
    <d v="2026-08-14T13:00:00"/>
    <m/>
    <s v="PS"/>
    <s v="PRG"/>
    <s v="NO ADDON"/>
    <n v="20260814"/>
    <s v="Completed"/>
    <s v="HSI Bisnis Promo HUT Telkom PSB 70% - 300 Mbps"/>
    <s v="INDIBIZ"/>
    <m/>
    <m/>
    <d v="2026-08-14T13:00:00"/>
    <s v="2026-08-14 13:00:00 | Nama PIC : Bp Khalifi No HP : 082327147125 No Alt : - M Janji :  14 Agustus 2026 Jam Pasang : Pagi / Siang Note : hubungi pelanggan jika ingin kelokasi "/>
    <n v="2026"/>
    <n v="8"/>
    <n v="14"/>
    <d v="2026-08-14T00:00:00"/>
    <n v="-0.54166666666424135"/>
    <x v="0"/>
  </r>
  <r>
    <n v="459"/>
    <n v="1002525280"/>
    <n v="3"/>
    <x v="1"/>
    <n v="5"/>
    <s v="SBY SELATAN"/>
    <s v="KETINTANG"/>
    <s v="WRU"/>
    <s v="REG"/>
    <s v="AO"/>
    <x v="0"/>
    <s v="1P INET"/>
    <s v="100 | REVOKE COMPLETED"/>
    <s v="RBS-Regional 3"/>
    <d v="2026-08-13T19:37:57"/>
    <d v="2026-08-18T08:36:38"/>
    <n v="69365552"/>
    <m/>
    <n v="152302236758"/>
    <s v="TPA ISLAM AT-TAUHID"/>
    <s v="ODP-WR1-FGV/48 FGV/D03/48.01"/>
    <s v="WO061704961"/>
    <m/>
    <m/>
    <m/>
    <n v="112.7197662"/>
    <n v="-7.3836111999999998"/>
    <s v="|MN02394|MYIA-040507138900/POI/CHULAIDAH FINA /085731111315/chulaidahfina@gmail.com"/>
    <s v="MYIB_ASSISTANT"/>
    <m/>
    <m/>
    <m/>
    <m/>
    <m/>
    <m/>
    <m/>
    <m/>
    <s v="Management Janji"/>
    <s v="2026-08-15 08:00:00 | Tanggal pemasangan: 14/08/2026 Jam pemasangan : pagi / siang Info Tambahan : Hubungi pelanggan dulu sebelum ke lokasi terima kasih."/>
    <s v="FCC"/>
    <s v="13-08-2026 19:39:52"/>
    <d v="2026-08-15T08:00:00"/>
    <s v="Kendala Pelanggan"/>
    <s v="REVOKE"/>
    <s v="WRU"/>
    <s v="NO ADDON"/>
    <m/>
    <s v="Revoke Completed"/>
    <s v="HSI Bisnis Basic Promo HUT Telkom PSB 70% - 50 Mbps"/>
    <s v="INDIBIZ"/>
    <m/>
    <m/>
    <d v="2026-08-15T08:00:00"/>
    <s v="2026-08-15 08:00:00 | Tanggal pemasangan: 14/08/2026 Jam pemasangan : pagi / siang Info Tambahan : Hubungi pelanggan dulu sebelum ke lokasi terima kasih."/>
    <m/>
    <m/>
    <m/>
    <e v="#NUM!"/>
    <e v="#NUM!"/>
    <x v="1"/>
  </r>
  <r>
    <n v="460"/>
    <n v="1002513019"/>
    <n v="3"/>
    <x v="7"/>
    <n v="4"/>
    <s v="KUDUS"/>
    <s v="KUDUS"/>
    <s v="KUD"/>
    <s v="REG"/>
    <s v="AO"/>
    <x v="0"/>
    <m/>
    <s v="Completed (PS)"/>
    <s v="RBS-Regional 3"/>
    <d v="2026-08-06T15:56:51"/>
    <d v="2026-08-06T17:40:41"/>
    <n v="69358544"/>
    <m/>
    <n v="142401145989"/>
    <s v="SPBU 4459301"/>
    <s v="ODP-KUD-FAJ/137"/>
    <s v="WO061098965"/>
    <m/>
    <m/>
    <m/>
    <n v="110.82376465999999"/>
    <n v="-6.8016982690000001"/>
    <s v="|MC60142|MYIA-028825305017/POI/DERA BAHTIAR WIDIYANTO /08562685148/spbu_modern@yahoo.com"/>
    <s v="Sales Profesional"/>
    <m/>
    <m/>
    <m/>
    <m/>
    <m/>
    <m/>
    <m/>
    <m/>
    <s v="Management Janji"/>
    <s v="2026-08-05 13:00:00 | M Janji : (05/08/2026)  jam Pasang : 09:00  Note : hubungi pelanggan jika ingin kelokasi"/>
    <s v="FCC"/>
    <d v="2026-06-08T16:10:32"/>
    <m/>
    <m/>
    <s v="PS"/>
    <s v="KUD"/>
    <s v="NO ADDON"/>
    <n v="20260806"/>
    <s v="Completed"/>
    <s v="- 11_11446;Biaya PSB HSI EBIS Tunai di Depan ~ 11[150000]  - SP_NOSS;SP_NOSS ~ Internet NOSS Multispeed Network[0]  - SP_NOSS;SP_NOSS ~ Internet NOSS Multispeed Network[0]  - E25061;E25061 ~ ES25 - Paket HSI Basic (HSIEF) Khusus Winback 2.0[0]  - E25061~n"/>
    <s v="INDIBIZ"/>
    <m/>
    <m/>
    <d v="2026-08-06T07:00:00"/>
    <s v="2026-08-05 13:00:00 | M Janji : (05/08/2026)  jam Pasang : 09:00  Note : hubungi pelanggan jika ingin kelokasi"/>
    <n v="2026"/>
    <n v="8"/>
    <n v="6"/>
    <d v="2026-08-06T00:00:00"/>
    <n v="-0.29166666666424135"/>
    <x v="0"/>
  </r>
  <r>
    <n v="461"/>
    <n v="1002520775"/>
    <n v="3"/>
    <x v="1"/>
    <n v="5"/>
    <s v="SBY UTARA"/>
    <s v="LAMONGAN"/>
    <s v="BDG"/>
    <s v="REG"/>
    <s v="AO"/>
    <x v="0"/>
    <m/>
    <s v="Completed (PS)"/>
    <s v="RBS-Regional 3"/>
    <d v="2026-08-11T16:40:59"/>
    <d v="2026-08-12T14:04:49"/>
    <n v="69363667"/>
    <m/>
    <n v="152448204560"/>
    <s v="SPBU 53.622.27"/>
    <s v="ODP-BDG-FG/05"/>
    <s v="WO061534994"/>
    <m/>
    <m/>
    <m/>
    <n v="112.356384625804"/>
    <n v="-6.8669660879565102"/>
    <s v="|MN01781|/SPBU 53.622.27/DANU ANUGRAH PERNIKADILAH/081322092660/spbu5362227@gmail.com/HSI Basic Promo HUT Telkom (1:2) 50 Mbps (Rp 320.000) PSB Rp 150.000/"/>
    <s v="Sales Force DBS"/>
    <m/>
    <m/>
    <m/>
    <m/>
    <m/>
    <m/>
    <m/>
    <m/>
    <s v="Management Janji"/>
    <s v="2026-08-12 15:00:00|Waktu pemasangan : 12 agustus 2026 Jam pemasangan : 08.00 - 12.00 Info Tambahan : Hubungi pelanggan dulu sebelum ke lokasi terimakasih  |40971401|MYDITA"/>
    <s v="FCC"/>
    <d v="2026-11-08T16:54:58"/>
    <d v="2026-08-12T15:00:00"/>
    <m/>
    <s v="PS"/>
    <s v="BDG"/>
    <s v="NO ADDON"/>
    <n v="20260812"/>
    <s v="Completed"/>
    <s v="- 11_11446;Biaya PSB HSI EBIS Tunai di Depan ~ 11[150000]  - SP_NOSS;SP_NOSS ~ Internet NOSS Multispeed Network[0]  - E23015;E23015 ~ ES23 - Perangkat ONT[0]  - E23015~null~44292;E23015||11||Abodemen 0[0]  - E23015~null~E23015_SWONT;SWONT ~ Biaya Sewa ONT"/>
    <s v="INDIBIZ"/>
    <m/>
    <m/>
    <d v="2026-08-12T15:00:00"/>
    <s v="2026-08-12 15:00:00|Waktu pemasangan : 12 agustus 2026 Jam pemasangan : 08.00 - 12.00 Info Tambahan : Hubungi pelanggan dulu sebelum ke lokasi terimakasih  |40971401|MYDITA"/>
    <n v="2026"/>
    <n v="8"/>
    <n v="12"/>
    <d v="2026-08-12T00:00:00"/>
    <n v="-0.625"/>
    <x v="0"/>
  </r>
  <r>
    <n v="462"/>
    <n v="1002512835"/>
    <n v="3"/>
    <x v="3"/>
    <n v="4"/>
    <s v="YOGYAKARTA"/>
    <s v="GUNUNG KIDUL"/>
    <s v="WNS"/>
    <s v="REG"/>
    <s v="AO"/>
    <x v="0"/>
    <m/>
    <s v="FCC - HD1A - INPROGRESS FOLLOW UP"/>
    <s v="RBS-Regional 3"/>
    <d v="2026-08-06T15:11:12"/>
    <d v="2026-08-07T14:40:46"/>
    <n v="69360139"/>
    <m/>
    <n v="143135115037"/>
    <s v="Jaringan Multimedia Indonesia"/>
    <m/>
    <m/>
    <m/>
    <m/>
    <m/>
    <n v="110.42143016140901"/>
    <n v="-8.0286884557070994"/>
    <s v="AMRBS/403103/ANISA DWIARYANI/R3/YOGYAKARTA/PSB HSI BISNIS BASIC 1S 50 MBPS PROMO HUT TELKOM 1:2/Jaringan Multimedia Indonesia/081229749275 081804098210/johanfirdi@gmail.com"/>
    <s v="Amex"/>
    <m/>
    <m/>
    <m/>
    <m/>
    <m/>
    <m/>
    <m/>
    <m/>
    <m/>
    <m/>
    <m/>
    <d v="2026-06-08T15:25:44"/>
    <m/>
    <m/>
    <s v="FCC"/>
    <s v="WNS"/>
    <s v="NO ADDON"/>
    <m/>
    <s v="FOLLOW UP : Follow Up HANIF NUROHMAN 40981182|MYDITA"/>
    <s v="- 11_11446;Biaya PSB HSI EBIS Tunai di Depan ~ 11[150000]  - SP_NOSS;SP_NOSS ~ Internet NOSS Multispeed Network[0]  - SP_NOSS;SP_NOSS ~ Internet NOSS Multispeed Network[0]  - E25061;E25061 ~ ES25 - Paket HSI Basic (HSIEF) Khusus Winback 2.0[0]  - E25061~n"/>
    <s v="INDIBIZ"/>
    <m/>
    <m/>
    <m/>
    <m/>
    <m/>
    <m/>
    <m/>
    <e v="#NUM!"/>
    <e v="#NUM!"/>
    <x v="1"/>
  </r>
  <r>
    <n v="463"/>
    <n v="1002524892"/>
    <n v="3"/>
    <x v="1"/>
    <n v="5"/>
    <s v="SBY SELATAN"/>
    <s v="TANDES"/>
    <s v="DMO"/>
    <s v="DPS"/>
    <s v="AO"/>
    <x v="0"/>
    <m/>
    <s v="Completed (PS)"/>
    <s v="DPS-Property &amp; Resources"/>
    <d v="2026-08-13T16:14:59"/>
    <d v="2026-08-14T08:42:28"/>
    <n v="32746031"/>
    <m/>
    <n v="152301273098"/>
    <s v="CIPUTRA WORLD SURABAYA"/>
    <s v="ODP-DMO-FLE/02"/>
    <s v="WO061690808"/>
    <m/>
    <m/>
    <m/>
    <n v="112.7198353"/>
    <n v="-7.2930482000000003"/>
    <s v="dpshsi/ammcesar/cws apartemen Vue Unit 2107 Ogrivia Ratih  /inet 75mbps/pic  08115411029 ogrivia"/>
    <s v="Account Manager"/>
    <m/>
    <m/>
    <m/>
    <m/>
    <m/>
    <m/>
    <m/>
    <m/>
    <s v="Management Janji"/>
    <s v="dpshsi/ammcesar/cws apartemen Vue Unit 2107 Ogrivia Ratih  /inet 75mbps/pic  08115411029 ogrivia"/>
    <s v="FCC"/>
    <s v="13-08-2026 16:25:51"/>
    <m/>
    <m/>
    <s v="PS"/>
    <s v="DMO"/>
    <s v="NO ADDON"/>
    <n v="20260814"/>
    <s v="Completed"/>
    <s v="- 11_11450;Biaya PSB Reguler HSI EBIS ~ 11[150000]  - SP_NOSS;SP_NOSS ~ Internet NOSS Multispeed Network[0]  - E23046;E23046 ~ ES23 - Paket HSI Bisnis[0]  - E23046~null~E23046_UNL;UNL ~ Internet-Link Unlimited Internet Usage ~ E23046[0]  - E23046~null~448"/>
    <s v="INDIBIZ"/>
    <m/>
    <m/>
    <d v="2026-08-13T18:30:00"/>
    <s v="dpshsi/ammcesar/cws apartemen Vue Unit 2107 Ogrivia Ratih  /inet 75mbps/pic  08115411029 ogrivia"/>
    <n v="2026"/>
    <n v="8"/>
    <n v="14"/>
    <d v="2026-08-14T00:00:00"/>
    <n v="0.22916666666424135"/>
    <x v="0"/>
  </r>
  <r>
    <n v="464"/>
    <n v="1002531227"/>
    <n v="3"/>
    <x v="0"/>
    <n v="5"/>
    <s v="KUPANG"/>
    <s v="KUPANG"/>
    <s v="TNA"/>
    <s v="REG"/>
    <s v="AO"/>
    <x v="0"/>
    <s v="1P INET"/>
    <s v="MIE - SEND SURVEY"/>
    <s v="RBS-Regional 3"/>
    <d v="2026-08-17T16:11:56"/>
    <d v="2026-08-17T16:14:01"/>
    <n v="69368278"/>
    <m/>
    <n v="172505213862"/>
    <s v="SD Inpres Osmok"/>
    <s v="ODP-TNA-FH/109 FH/D04/109.01"/>
    <s v="WO061944626"/>
    <m/>
    <m/>
    <m/>
    <n v="123.5589027"/>
    <n v="-10.1789705"/>
    <s v="|MC40288|MYIA-063185915092/POI/Frida Bessie /087839677071/sd.inpres.osmok@gmail.com"/>
    <s v="MYIB_ASSISTANT"/>
    <m/>
    <m/>
    <m/>
    <m/>
    <m/>
    <m/>
    <m/>
    <m/>
    <s v="Management Janji"/>
    <s v="2026-08-18 13:00:00 | telp :087839677071 alt : Tanggal pemasangan :18/08/2026 Jam pemasangan : pagi/siang Info Tambahan : Hubungi pelanggan dulu sebelum ke lokasi terima kasih."/>
    <s v="FCC"/>
    <s v="17-08-2026 16:25:32"/>
    <d v="2026-08-18T13:00:00"/>
    <m/>
    <s v="SURVEY_NEW_MANJA"/>
    <s v="TNA"/>
    <s v="NO ADDON"/>
    <m/>
    <s v="MIE - SEND SURVEY"/>
    <s v="HSI Bisnis Promo HUT Telkom PSB 70% - 50 Mbps"/>
    <s v="INDIBIZ"/>
    <m/>
    <m/>
    <d v="2026-08-18T13:00:00"/>
    <s v="2026-08-18 13:00:00 | telp :087839677071 alt : Tanggal pemasangan :18/08/2026 Jam pemasangan : pagi/siang Info Tambahan : Hubungi pelanggan dulu sebelum ke lokasi terima kasih."/>
    <m/>
    <m/>
    <m/>
    <e v="#NUM!"/>
    <e v="#NUM!"/>
    <x v="1"/>
  </r>
  <r>
    <n v="465"/>
    <n v="1002529541"/>
    <n v="3"/>
    <x v="7"/>
    <n v="4"/>
    <s v="KUDUS"/>
    <s v="REMBANG"/>
    <s v="RBN"/>
    <s v="REG"/>
    <s v="AO"/>
    <x v="0"/>
    <m/>
    <s v="CANCEL COMPLETED"/>
    <s v="RBS-Regional 3"/>
    <d v="2026-08-16T11:54:46"/>
    <d v="2026-08-17T10:12:40"/>
    <n v="69367443"/>
    <m/>
    <n v="142570111995"/>
    <s v="SPBU 44.592.24 KEMADU SULANG"/>
    <s v="ODP-RBN-FL/009"/>
    <m/>
    <m/>
    <m/>
    <m/>
    <n v="111.393719"/>
    <n v="-6.8377068999999997"/>
    <s v="|MC60037|/ANDRI SETIAWAN/085659354996;0895327509685/lolwildr2020@gmail.com /Permintaan PSB HSI BISNIS WB2 100MBPS/SPBU 44.592.24 KEMADU SULANG"/>
    <s v="Sales Profesional"/>
    <m/>
    <m/>
    <m/>
    <m/>
    <m/>
    <m/>
    <m/>
    <m/>
    <m/>
    <m/>
    <m/>
    <s v="16-08-2026 12:10:22"/>
    <m/>
    <m/>
    <s v="REJECT_FCC"/>
    <s v="RBN"/>
    <s v="NO ADDON"/>
    <m/>
    <s v="DECLINE : Decline - Batal Order EVI PUSPITA EKASARI 40931150|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466"/>
    <n v="1002515894"/>
    <n v="3"/>
    <x v="4"/>
    <n v="4"/>
    <s v="PEKALONGAN"/>
    <s v="SLAWI"/>
    <s v="SLW"/>
    <s v="REG"/>
    <s v="AO"/>
    <x v="0"/>
    <s v="1P INET"/>
    <s v="102 | FOLLOW UP COMPLETED"/>
    <s v="RBS-Regional 3"/>
    <d v="2026-08-08T12:43:57"/>
    <d v="2026-08-10T14:36:25"/>
    <n v="69361431"/>
    <m/>
    <n v="142283119918"/>
    <s v="SPPG LAPAS SLAWI"/>
    <s v="ODP-SLW-FY/011 FY/D01/011.01"/>
    <s v="WO061256462"/>
    <m/>
    <m/>
    <m/>
    <n v="109.12327380000001"/>
    <n v="-7.0014816999999896"/>
    <s v="|MN00347|MYIA-086295526647/POI/EDI SUPRIADI/08976405111/sppglapasslawi@gmail.com"/>
    <s v="MYIB_ASSISTANT"/>
    <m/>
    <m/>
    <m/>
    <m/>
    <m/>
    <m/>
    <m/>
    <m/>
    <s v="Management Janji"/>
    <s v="2026-08-09 13:00:00 | Tanggal Pemasangan : 09 Agustus 2026 Jam Pemasangan : 08:00 13:00 Info Tambahan : Hubungi pelanggan dulu sebelum ke lokasi terimakasih"/>
    <s v="FCC"/>
    <d v="2026-08-08T12:55:02"/>
    <d v="2026-08-09T13:00:00"/>
    <s v="Kendala Lainnya"/>
    <s v="REVOKE"/>
    <s v="SLW"/>
    <s v="NO ADDON"/>
    <m/>
    <s v="Follow Up Revoke Completed, New Order ID : SC1002518058"/>
    <s v="HSI Bisnis Basic Promo HUT Telkom PSB 70% - 50 Mbps"/>
    <s v="INDIBIZ"/>
    <m/>
    <m/>
    <d v="2026-08-09T13:00:00"/>
    <s v="2026-08-09 13:00:00 | Tanggal Pemasangan : 09 Agustus 2026 Jam Pemasangan : 08:00 13:00 Info Tambahan : Hubungi pelanggan dulu sebelum ke lokasi terimakasih"/>
    <m/>
    <m/>
    <m/>
    <e v="#NUM!"/>
    <e v="#NUM!"/>
    <x v="1"/>
  </r>
  <r>
    <n v="467"/>
    <n v="1002516177"/>
    <n v="3"/>
    <x v="3"/>
    <n v="4"/>
    <s v="PURWOKERTO"/>
    <s v="PURWOKERTO"/>
    <s v="AJB"/>
    <s v="REG"/>
    <s v="AO"/>
    <x v="0"/>
    <s v="1P INET"/>
    <s v="102 | FOLLOW UP COMPLETED"/>
    <s v="RBS-Regional 3"/>
    <d v="2026-08-08T16:55:57"/>
    <d v="2026-08-11T13:58:21"/>
    <n v="69361613"/>
    <m/>
    <n v="143387115914"/>
    <s v="SPBU CANDIMAS 44 531 24 JATILAWANG"/>
    <s v="ODP-AJB-FF/021 FF/D02/021.01"/>
    <s v="WO061282464"/>
    <m/>
    <m/>
    <m/>
    <n v="109.09837"/>
    <n v="-7.5303769999999997"/>
    <s v="|MC00213|MYIA-025938327552/POI/RIZKI SEFRITA WULANDARI/081313474706/spbu_cm6@yahoo.com"/>
    <s v="MYIB_ASSISTANT"/>
    <m/>
    <m/>
    <m/>
    <m/>
    <m/>
    <m/>
    <m/>
    <m/>
    <s v="Management Janji"/>
    <s v="2026-08-09 13:00:00 | Nama PIC: bu inka  Notel: 081313474706 Alt: -  Tanggal: 9/8/2026 Jam Pasang: Siang Note: Hubungi pelanggan sebelum ke lokasi, terima kasih. "/>
    <s v="FCC"/>
    <d v="2026-08-08T17:10:22"/>
    <d v="2026-08-09T13:00:00"/>
    <s v="Kendala Lainnya"/>
    <s v="REVOKE"/>
    <s v="AJB"/>
    <s v="NO ADDON"/>
    <m/>
    <s v="Follow Up Revoke Completed, New Order ID : SC1002520038"/>
    <s v="HSI Bisnis Promo HUT Telkom PSB 70% - 100 Mbps"/>
    <s v="INDIBIZ"/>
    <m/>
    <m/>
    <d v="2026-08-09T13:00:00"/>
    <s v="2026-08-09 13:00:00 | Nama PIC: bu inka  Notel: 081313474706 Alt: -  Tanggal: 9/8/2026 Jam Pasang: Siang Note: Hubungi pelanggan sebelum ke lokasi, terima kasih. "/>
    <m/>
    <m/>
    <m/>
    <e v="#NUM!"/>
    <e v="#NUM!"/>
    <x v="1"/>
  </r>
  <r>
    <n v="468"/>
    <n v="1002523352"/>
    <n v="3"/>
    <x v="1"/>
    <n v="5"/>
    <s v="MADURA"/>
    <s v="PAMEKASAN"/>
    <s v="PME"/>
    <s v="REG"/>
    <s v="AO"/>
    <x v="0"/>
    <m/>
    <s v="Completed (PS)"/>
    <s v="RBS-Regional 3"/>
    <d v="2026-08-13T08:53:07"/>
    <d v="2026-08-13T17:46:13"/>
    <n v="69364729"/>
    <m/>
    <n v="152426928141"/>
    <s v="TB UTAMA"/>
    <s v="ODP-PME-FBF/29"/>
    <s v="WO061648467"/>
    <m/>
    <m/>
    <m/>
    <n v="113.3926275"/>
    <n v="-7.1226965"/>
    <s v="|MN00558|/TB UTAMA/087899231346/aguspurwanto9@gmail.com/HSI Bisnis Promo HUT Telkom (1:1) 300 Mbps (Rp 1.130.000) PSB Rp 150.000/Agus/-7,1226188, 113,3929332"/>
    <s v="Sales Force DBS"/>
    <m/>
    <m/>
    <m/>
    <m/>
    <m/>
    <m/>
    <m/>
    <m/>
    <s v="Management Janji"/>
    <s v="2026-08-14 08:00:00|M Janji : (14/08/2026) jam Pasang :pagi / siang  Note : hubungi pelanggan jika ingin kelokasi|40981182|MYDITA"/>
    <s v="FCC"/>
    <s v="13-08-2026 08:55:52"/>
    <d v="2026-08-14T08:00:00"/>
    <m/>
    <s v="PS"/>
    <s v="PME"/>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M Janji : (14/08/2026) jam Pasang :pagi / siang  Note : hubungi pelanggan jika ingin kelokasi|40981182|MYDITA"/>
    <n v="2026"/>
    <n v="8"/>
    <n v="13"/>
    <d v="2026-08-13T00:00:00"/>
    <n v="-1.3333333333357587"/>
    <x v="0"/>
  </r>
  <r>
    <n v="469"/>
    <n v="1002509338"/>
    <n v="3"/>
    <x v="1"/>
    <n v="5"/>
    <s v="SBY SELATAN"/>
    <s v="KETINTANG"/>
    <s v="RKT"/>
    <s v="REG"/>
    <s v="AO"/>
    <x v="0"/>
    <m/>
    <s v="Completed (PS)"/>
    <s v="RBS-Regional 3"/>
    <d v="2026-08-04T17:19:06"/>
    <d v="2026-08-04T19:15:14"/>
    <n v="69358109"/>
    <m/>
    <n v="152308241272"/>
    <s v="PT Tristar Logistik Transindo"/>
    <s v="ODP-RKT-FCG/03"/>
    <s v="WO060925727"/>
    <m/>
    <m/>
    <m/>
    <n v="112.76560000000001"/>
    <n v="-7.3310000000000004"/>
    <s v="|MN00843|MYIA-009802619742/POI/Hari Budi Mulyana/085759589579/haribudi.mulyana@tristartransindo.com"/>
    <s v="Sales Force DBS"/>
    <m/>
    <m/>
    <m/>
    <m/>
    <m/>
    <m/>
    <m/>
    <m/>
    <s v="Management Janji"/>
    <s v="2026-08-05 08:00:00 | M Janji : (05/08/2026)  jam Pasang : 09:00  Note : hubungi pelanggan jika ingin kelokasi"/>
    <s v="FCC"/>
    <d v="2026-04-08T17:25:39"/>
    <m/>
    <m/>
    <s v="PS"/>
    <s v="RKT"/>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8-05 08:00:00 | M Janji : (05/08/2026)  jam Pasang : 09:00  Note : hubungi pelanggan jika ingin kelokasi"/>
    <n v="2026"/>
    <n v="8"/>
    <n v="4"/>
    <d v="2026-08-04T00:00:00"/>
    <n v="-0.29166666666424135"/>
    <x v="0"/>
  </r>
  <r>
    <n v="470"/>
    <n v="1002526152"/>
    <n v="3"/>
    <x v="6"/>
    <n v="5"/>
    <s v="JEMBER"/>
    <s v="SITUBONDO"/>
    <s v="BKI"/>
    <s v="REG"/>
    <s v="AO"/>
    <x v="0"/>
    <s v="1P INET"/>
    <s v="Completed (PS)"/>
    <s v="RBS-Regional 3"/>
    <d v="2026-08-14T11:25:56"/>
    <d v="2026-08-14T21:19:01"/>
    <n v="69365921"/>
    <m/>
    <n v="152531208027"/>
    <s v="TOKO MARHAM"/>
    <s v="ODP-BKI-FH/54 FH/D01/54.01"/>
    <s v="WO061733871"/>
    <m/>
    <m/>
    <m/>
    <n v="113.71419400000001"/>
    <n v="-7.7851400000000002"/>
    <s v="|MN00099|MYIA-002224267773/POI/SAIFUL MARHAMDI/081252182998/marhamdisaiful@gmail.com"/>
    <s v="MYIB_ASSISTANT"/>
    <m/>
    <m/>
    <m/>
    <m/>
    <m/>
    <m/>
    <m/>
    <m/>
    <s v="Management Janji"/>
    <s v="2026-08-15 08:00:00 | Nama PIC : SAIFUL  No HP : 081252182998 Alt : 085232460535 M Janji : 15 Augustus 2026 Jam Pasang : 08.00 - 13:00  NoteÃ‚Â :  hubungi terlebih dahulu sebelum kelokasi"/>
    <s v="FCC"/>
    <s v="14-08-2026 11:39:52"/>
    <d v="2026-08-15T08:00:00"/>
    <m/>
    <s v="PS"/>
    <s v="BKI"/>
    <s v="NO ADDON"/>
    <n v="20260814"/>
    <s v="Completed"/>
    <s v="HSI Bisnis Khusus Winback PSB 70% - 300 Mbps"/>
    <s v="INDIBIZ"/>
    <m/>
    <m/>
    <d v="2026-08-15T08:00:00"/>
    <s v="2026-08-15 08:00:00 | Nama PIC : SAIFUL  No HP : 081252182998 Alt : 085232460535 M Janji : 15 Augustus 2026 Jam Pasang : 08.00 - 13:00  NoteÃ‚Â :  hubungi terlebih dahulu sebelum kelokasi"/>
    <n v="2026"/>
    <n v="8"/>
    <n v="14"/>
    <d v="2026-08-14T00:00:00"/>
    <n v="-1.3333333333357587"/>
    <x v="0"/>
  </r>
  <r>
    <n v="471"/>
    <n v="1002505520"/>
    <n v="3"/>
    <x v="2"/>
    <n v="5"/>
    <s v="KEDIRI"/>
    <s v="TRENGGALEK"/>
    <s v="TRE"/>
    <s v="REG"/>
    <s v="AO"/>
    <x v="0"/>
    <s v="1P INET"/>
    <s v="Completed (PS)"/>
    <s v="RBS-Regional 3"/>
    <d v="2026-08-03T08:43:57"/>
    <d v="2026-08-03T19:22:33"/>
    <n v="69357182"/>
    <m/>
    <n v="152608208821"/>
    <s v="SALIS OLSHOP"/>
    <s v="ODP-TRE-FZ/51 FZ/D04/51.01"/>
    <s v="WO060755029"/>
    <m/>
    <m/>
    <m/>
    <n v="111.706270815018"/>
    <n v="-8.0549025045825502"/>
    <s v="|MN02702|MYIA-067761340039/POI/SALIS FARIHA RAMADHANI/087896578557/ooke64707@gmail.com"/>
    <s v="MYIB_ASSISTANT"/>
    <m/>
    <m/>
    <m/>
    <m/>
    <m/>
    <m/>
    <m/>
    <m/>
    <s v="Management Janji"/>
    <s v="2026-08-04 08:00:00 | Nama PIC: bp rudi  Notel: 087896578557 Alt: -  Tanggal: 4/8/2026 Jam Pasang: Pagi Note: Hubungi sebelum ke lokasi, terimakasih. "/>
    <s v="FCC"/>
    <d v="2026-03-08T08:55:09"/>
    <d v="2026-08-04T08:00:00"/>
    <m/>
    <s v="PS"/>
    <s v="TRE"/>
    <s v="NO ADDON"/>
    <n v="20260803"/>
    <s v="Completed"/>
    <s v="HSI Bisnis Promo HUT Telkom PSB 70% - 150 Mbps"/>
    <s v="INDIBIZ"/>
    <m/>
    <m/>
    <d v="2026-08-04T08:00:00"/>
    <s v="2026-08-04 08:00:00 | Nama PIC: bp rudi  Notel: 087896578557 Alt: -  Tanggal: 4/8/2026 Jam Pasang: Pagi Note: Hubungi sebelum ke lokasi, terimakasih. "/>
    <n v="2026"/>
    <n v="8"/>
    <n v="3"/>
    <d v="2026-08-03T00:00:00"/>
    <n v="-1.3333333333357587"/>
    <x v="0"/>
  </r>
  <r>
    <n v="472"/>
    <n v="1002519037"/>
    <n v="3"/>
    <x v="6"/>
    <n v="5"/>
    <s v="SIDOARJO"/>
    <s v="MOJOKERTO"/>
    <s v="MIP"/>
    <s v="REG"/>
    <s v="AO"/>
    <x v="0"/>
    <m/>
    <s v="OSS - FALLOUT"/>
    <s v="RBS-Regional 3"/>
    <d v="2026-08-11T09:34:05"/>
    <d v="2026-08-13T15:34:54"/>
    <n v="69362933"/>
    <m/>
    <n v="152313204581"/>
    <s v="DIARY PRINTWORKS"/>
    <s v="ODP-MIP-FD/25"/>
    <s v="WO061477068"/>
    <m/>
    <m/>
    <m/>
    <n v="112.400254"/>
    <n v="-7.4017485000000001"/>
    <s v="|MN01614|/DIARY PRINTWORKS/WINBACK 2.0 HSI B2B (1:1) 50MBPS 355RB PSB DISC 70%//dhanidablonk01@gmail.com/IQBAL DHANI MAULANA/82336460393"/>
    <s v="Sales Force DBS"/>
    <m/>
    <m/>
    <m/>
    <m/>
    <m/>
    <m/>
    <m/>
    <m/>
    <s v="Management Janji"/>
    <s v="2026-08-12 08:00:00|Nama Pic : bp dhani No Hp Pic : 082336460393 No alt : - Jam Pemasangan : pagi  Tanggal Pemasangan : 12 Agustus 2026|40951375|MYDITA"/>
    <s v="FCC"/>
    <d v="2026-11-08T09:40:16"/>
    <d v="2026-08-12T08:00:00"/>
    <s v="Kendala Pelanggan"/>
    <s v="FO_WFM"/>
    <s v="MIP"/>
    <s v="NO ADDON"/>
    <m/>
    <s v="Provisioning Failed|WFM|INF009037483|TIDAK TERCOVER JARINGAN"/>
    <s v="- 11_11446;Biaya PSB HSI EBIS Tunai di Depan ~ 11[150000]  - E25060;E25060 ~ ES25 - Paket HSI Bisnis (HSIE) Khusus Winback 2.0[0]  - E25060~null~E25060_UNL;UNL ~ Internet-Link Unlimited Internet Usage ~ E25060[0]  - E25060~null~105343;E25060||11||Abodemen"/>
    <s v="INDIBIZ"/>
    <m/>
    <m/>
    <d v="2026-08-12T08:00:00"/>
    <s v="2026-08-12 08:00:00|Nama Pic : bp dhani No Hp Pic : 082336460393 No alt : - Jam Pemasangan : pagi  Tanggal Pemasangan : 12 Agustus 2026|40951375|MYDITA"/>
    <m/>
    <m/>
    <m/>
    <e v="#NUM!"/>
    <e v="#NUM!"/>
    <x v="1"/>
  </r>
  <r>
    <n v="473"/>
    <n v="1002515999"/>
    <n v="3"/>
    <x v="0"/>
    <n v="5"/>
    <s v="MATARAM"/>
    <s v="LOMBOK BARAT TENGAH"/>
    <s v="PRY"/>
    <s v="REG"/>
    <s v="AO"/>
    <x v="0"/>
    <s v="1P INET"/>
    <s v="98 | OSS - CANCEL COMPLETE"/>
    <s v="RBS-Regional 3"/>
    <d v="2026-08-08T13:58:56"/>
    <d v="2026-08-11T10:05:05"/>
    <n v="69361492"/>
    <m/>
    <n v="172603791350"/>
    <s v="SPX EXPRESS Janapria Hub"/>
    <s v="ODP-PYA-FAP/80"/>
    <s v="WO061266513"/>
    <m/>
    <m/>
    <m/>
    <n v="106.827153"/>
    <n v="-6.1753920000000004"/>
    <s v="MD|MYID-4042608080001|RBIZindibiz|SPX express Janapria|081803203900"/>
    <s v="SOBIZ"/>
    <m/>
    <m/>
    <m/>
    <m/>
    <m/>
    <m/>
    <m/>
    <m/>
    <s v="Management Janji"/>
    <s v="2026-08-09 13:00:00 | Nama PIC : Bp Ahmad No Hp : 081803203900 No Alt : - Tgl Pemasangan : 09 Agustus 2026 Interval : PAGI SIANG Note : Hubungi pelanggan terlebih dahulu"/>
    <s v="FCC"/>
    <d v="2026-08-08T14:10:30"/>
    <d v="2026-08-09T13:00:00"/>
    <s v="Kendala Pelanggan"/>
    <s v="CANCEL"/>
    <s v="PRY"/>
    <s v="NO ADDON"/>
    <m/>
    <s v="Cancel Completed"/>
    <s v="HSI Bisnis Basic Promo HUT Telkom PSB 70% - 50 Mbps"/>
    <s v="INDIBIZ"/>
    <m/>
    <m/>
    <d v="2026-08-09T13:00:00"/>
    <s v="2026-08-09 13:00:00 | Nama PIC : Bp Ahmad No Hp : 081803203900 No Alt : - Tgl Pemasangan : 09 Agustus 2026 Interval : PAGI SIANG Note : Hubungi pelanggan terlebih dahulu"/>
    <m/>
    <m/>
    <m/>
    <e v="#NUM!"/>
    <e v="#NUM!"/>
    <x v="1"/>
  </r>
  <r>
    <n v="474"/>
    <n v="1002515816"/>
    <n v="3"/>
    <x v="2"/>
    <n v="5"/>
    <s v="KEDIRI"/>
    <s v="NGANJUK"/>
    <s v="KTS"/>
    <s v="REG"/>
    <s v="AO"/>
    <x v="0"/>
    <s v="1P INET"/>
    <s v="Completed (PS)"/>
    <s v="RBS-Regional 3"/>
    <d v="2026-08-08T11:29:58"/>
    <d v="2026-08-10T09:50:50"/>
    <n v="69361362"/>
    <m/>
    <n v="152615203027"/>
    <s v="SPBU 54.644.02 UD H MOCH THOHIR"/>
    <s v="ODP-KTS-FG/45 FG/D02/45.01"/>
    <s v="WO061248568"/>
    <m/>
    <m/>
    <m/>
    <n v="112.093054912984"/>
    <n v="-7.6016279909606004"/>
    <s v="MD|MYDB-20260808264736|DC20010/MC20002|SPBU 54.644.02 UD H MOCH THOHIR|08125966920"/>
    <s v="MYDIGIBIZPARTNER"/>
    <m/>
    <m/>
    <m/>
    <m/>
    <m/>
    <m/>
    <m/>
    <m/>
    <s v="Management Janji"/>
    <s v="2026-08-09 08:00:00 | Nama PIC: BP BUGINYONO  Notel: 08125966920 Alt: 085226364354 Tanggal: 9/8/2026 Jam Pasang: 09.00 Pagi Note: Hubungi pelanggan sebelum ke lokasi, terima kasih. "/>
    <s v="FCC"/>
    <d v="2026-08-08T11:39:57"/>
    <d v="2026-08-09T08:00:00"/>
    <m/>
    <s v="PS"/>
    <s v="KTS"/>
    <s v="NO ADDON"/>
    <n v="20260810"/>
    <s v="Completed"/>
    <s v="HSI Bisnis Promo HUT Telkom PSB 70% - 100 Mbps"/>
    <s v="INDIBIZ"/>
    <m/>
    <m/>
    <d v="2026-08-09T08:00:00"/>
    <s v="2026-08-09 08:00:00 | Nama PIC: BP BUGINYONO  Notel: 08125966920 Alt: 085226364354 Tanggal: 9/8/2026 Jam Pasang: 09.00 Pagi Note: Hubungi pelanggan sebelum ke lokasi, terima kasih. "/>
    <n v="2026"/>
    <n v="8"/>
    <n v="10"/>
    <d v="2026-08-10T00:00:00"/>
    <n v="0.66666666666424135"/>
    <x v="0"/>
  </r>
  <r>
    <n v="475"/>
    <n v="1002529490"/>
    <n v="3"/>
    <x v="6"/>
    <n v="5"/>
    <s v="SIDOARJO"/>
    <s v="MOJOKERTO"/>
    <s v="MRT"/>
    <s v="REG"/>
    <s v="AO"/>
    <x v="0"/>
    <m/>
    <s v="MYCX - SEND OPEN PAPERLESS"/>
    <s v="RBS-Regional 3"/>
    <d v="2026-08-16T11:24:38"/>
    <d v="2026-08-16T11:26:05"/>
    <n v="69367408"/>
    <m/>
    <n v="152312243069"/>
    <s v="PT SUN RISE MILL"/>
    <s v="ODP-MRT-FP/42"/>
    <m/>
    <m/>
    <m/>
    <m/>
    <n v="112.42246105635699"/>
    <n v="-7.5144079054369399"/>
    <s v="AMRBS;940137;AM;ISTIHAMIN FITRI;RBS-3;SURAMADU;PSB :+6282137332214/FAJAR/+6282331115521/YOLANDA/purchase7.sunrise@gmail.com/HSI Bisnis (1:1) 50 Mbps (Rp 439.000) PSB Rp 150.000"/>
    <s v="Sales Force DBS"/>
    <m/>
    <m/>
    <m/>
    <m/>
    <m/>
    <m/>
    <m/>
    <m/>
    <m/>
    <m/>
    <m/>
    <s v="16-08-2026 11:39:53"/>
    <m/>
    <m/>
    <s v="INPROGRESS_SC"/>
    <s v="MRT"/>
    <s v="NO ADDON"/>
    <m/>
    <s v="SEND PAPERLESS OPEN"/>
    <s v="- 11_11446;Biaya PSB HSI EBIS Tunai di Depan ~ 11[150000]  - SP_NOSS;SP_NOSS ~ Internet NOSS Multispeed Network[0]  - SP_NOSS;SP_NOSS ~ Internet NOSS Multispeed Network[0]  - E23015;E23015 ~ ES23 - Perangkat ONT[0]  - E23015~null~44292;E23015||11||Abodeme"/>
    <s v="INDIBIZ"/>
    <m/>
    <m/>
    <m/>
    <m/>
    <m/>
    <m/>
    <m/>
    <e v="#NUM!"/>
    <e v="#NUM!"/>
    <x v="1"/>
  </r>
  <r>
    <n v="476"/>
    <n v="1002527794"/>
    <n v="3"/>
    <x v="0"/>
    <n v="5"/>
    <s v="MATARAM"/>
    <s v="LOMBOK TIMUR UTARA"/>
    <s v="MBG"/>
    <s v="REG"/>
    <s v="AO"/>
    <x v="0"/>
    <s v="1P INET"/>
    <s v="Completed (PS)"/>
    <s v="RBS-Regional 3"/>
    <d v="2026-08-15T09:32:56"/>
    <d v="2026-08-16T18:25:40"/>
    <n v="69366594"/>
    <m/>
    <n v="172620205041"/>
    <s v="Toko Khabir"/>
    <s v="ODP-MBG-FAE/49"/>
    <s v="WO061800854"/>
    <m/>
    <m/>
    <m/>
    <n v="116.426786519587"/>
    <n v="-8.5591709012204298"/>
    <s v="MD|MYDB-20260814265342|SC00001/MC00149|Toko Khabir|085333820115"/>
    <s v="MYDIGIBIZPARTNER"/>
    <m/>
    <m/>
    <m/>
    <m/>
    <m/>
    <m/>
    <m/>
    <m/>
    <s v="Management Janji"/>
    <s v="2026-08-17 13:00:00 | Jam pemasangan : 12.00 Info Tambahan : Hubungi pelanggan dulu sebelum ke lokasi terimakasih "/>
    <s v="FCC"/>
    <s v="15-08-2026 09:40:30"/>
    <d v="2026-08-17T13:00:00"/>
    <m/>
    <s v="PS"/>
    <s v="MBG"/>
    <s v="NO ADDON"/>
    <n v="20260816"/>
    <s v="Completed"/>
    <s v="HSI Bisnis Promo HUT Telkom PSB 70% - 150 Mbps"/>
    <s v="INDIBIZ"/>
    <m/>
    <m/>
    <d v="2026-08-17T13:00:00"/>
    <s v="2026-08-17 13:00:00 | Jam pemasangan : 12.00 Info Tambahan : Hubungi pelanggan dulu sebelum ke lokasi terimakasih "/>
    <n v="2026"/>
    <n v="8"/>
    <n v="16"/>
    <d v="2026-08-16T00:00:00"/>
    <n v="-1.5416666666642413"/>
    <x v="0"/>
  </r>
  <r>
    <n v="477"/>
    <n v="1002519360"/>
    <n v="3"/>
    <x v="2"/>
    <n v="5"/>
    <s v="MALANG"/>
    <s v="KEPANJEN"/>
    <s v="TUR"/>
    <s v="REG"/>
    <s v="AO"/>
    <x v="0"/>
    <m/>
    <s v="Completed (PS)"/>
    <s v="RBS-Regional 3"/>
    <d v="2026-08-11T10:55:58"/>
    <d v="2026-08-11T12:53:10"/>
    <n v="69331973"/>
    <m/>
    <n v="152713217306"/>
    <s v="TOKO BUAH DAN JUS YUK NING"/>
    <s v="ODP-TUR-FZ/88"/>
    <s v="WO061477358"/>
    <m/>
    <m/>
    <m/>
    <n v="112.78662299413401"/>
    <n v="-8.1624810291709693"/>
    <s v="MD|MYDB-20260623260765|DN00001/MN01844|TOKO BUAH DAN JUS YUK NING|0881027039988"/>
    <s v="MYDIGIBIZPARTNER"/>
    <m/>
    <m/>
    <m/>
    <m/>
    <m/>
    <m/>
    <m/>
    <m/>
    <s v="Management Janji"/>
    <s v="2026-06-27 13:00:00 | telp :0881027039988  M Janji : (27/06/2026)  jam Pasang :pagi siang  Note : hubungi pelanggan jika ingin kelokasi "/>
    <s v="FCC"/>
    <d v="2026-11-08T11:10:21"/>
    <m/>
    <m/>
    <s v="PS"/>
    <s v="TUR"/>
    <s v="NETMONK"/>
    <n v="20260811"/>
    <s v="Completed"/>
    <s v="- 11_11446;Biaya PSB HSI EBIS Tunai di Depan ~ 11[150000]  - E23080;E23080 ~ ES23 - Add-on HSI Bisnis Bundling (Netmonk)[0]  - E23080~null~100382;E23080||77||Abodemen 0[0]  - E23080~null~E23080_NMONKHI;NMONKHI ~ Nadefaa Netmonk Hi Alacarte ~ E23080[56100]"/>
    <s v="INDIBIZ"/>
    <m/>
    <m/>
    <d v="2026-08-11T07:00:00"/>
    <s v="2026-06-27 13:00:00 | telp :0881027039988  M Janji : (27/06/2026)  jam Pasang :pagi siang  Note : hubungi pelanggan jika ingin kelokasi "/>
    <n v="2026"/>
    <n v="8"/>
    <n v="11"/>
    <d v="2026-08-11T00:00:00"/>
    <n v="-0.29166666666424135"/>
    <x v="0"/>
  </r>
  <r>
    <n v="478"/>
    <n v="1002510325"/>
    <n v="3"/>
    <x v="4"/>
    <n v="4"/>
    <s v="PEKALONGAN"/>
    <s v="PEKALONGAN"/>
    <s v="KDW"/>
    <s v="REG"/>
    <s v="AO"/>
    <x v="0"/>
    <s v="1P INET"/>
    <s v="Completed (PS)"/>
    <s v="RBS-Regional 3"/>
    <d v="2026-08-05T11:55:56"/>
    <d v="2026-08-07T16:44:02"/>
    <n v="69359047"/>
    <m/>
    <n v="142280318382"/>
    <s v="SMA N 1 TALUN"/>
    <s v="ODP-KDW-FT/003"/>
    <s v="WO060971637"/>
    <m/>
    <m/>
    <m/>
    <n v="109.720040011972"/>
    <n v="-7.0020679537176997"/>
    <s v="|MN02342|MYIA-025641841938/POI/Shaeful Bahri/085741899914/saifmerzii@gmail.com"/>
    <s v="MYIB_ASSISTANT"/>
    <m/>
    <m/>
    <m/>
    <m/>
    <m/>
    <m/>
    <m/>
    <m/>
    <s v="Management Janji"/>
    <s v="2026-08-06 08:00:00 | M Janji : (06/08/2026) jam Pasang pagi / siang  Note : hubungi pelanggan jika ingin kelokasi"/>
    <s v="FCC"/>
    <d v="2026-05-08T12:09:50"/>
    <d v="2026-08-06T08:00:00"/>
    <m/>
    <s v="PS"/>
    <s v="KDW"/>
    <s v="NO ADDON"/>
    <n v="20260807"/>
    <s v="Completed"/>
    <s v="HSI Bisnis Promo HUT Telkom PSB 70% - 100 Mbps"/>
    <s v="INDIBIZ"/>
    <m/>
    <m/>
    <d v="2026-08-06T08:00:00"/>
    <s v="2026-08-06 08:00:00 | M Janji : (06/08/2026) jam Pasang pagi / siang  Note : hubungi pelanggan jika ingin kelokasi"/>
    <n v="2026"/>
    <n v="8"/>
    <n v="7"/>
    <d v="2026-08-07T00:00:00"/>
    <n v="0.66666666666424135"/>
    <x v="0"/>
  </r>
  <r>
    <n v="479"/>
    <n v="1002518977"/>
    <n v="3"/>
    <x v="3"/>
    <n v="4"/>
    <s v="PURWOKERTO"/>
    <s v="PURBALINGGA"/>
    <s v="BBT"/>
    <s v="DSS"/>
    <s v="AO"/>
    <x v="0"/>
    <m/>
    <s v="Completed (PS)"/>
    <s v="DSS-Fin &amp; Regional Banking"/>
    <d v="2026-08-11T09:17:54"/>
    <d v="2026-08-11T10:35:01"/>
    <n v="69361231"/>
    <m/>
    <n v="146394104550"/>
    <s v="PT PNM MEKAAR REMBANG PURBALINGGA 2"/>
    <s v="ODP-BBT-FU/028"/>
    <s v="WO061466175"/>
    <m/>
    <m/>
    <m/>
    <n v="109.498206"/>
    <n v="-7.2992990000000004"/>
    <s v="DSS RACE | AM.ANDRE | 406108 | TREG 3 | PNM | FARIZ | 085174366336 | HSIBISNIS50MBPS"/>
    <s v="Account Manager"/>
    <m/>
    <m/>
    <m/>
    <m/>
    <m/>
    <m/>
    <m/>
    <m/>
    <s v="Management Janji"/>
    <s v="KONFIRMASI UP"/>
    <s v="FCC"/>
    <d v="2026-11-08T09:40:16"/>
    <m/>
    <m/>
    <s v="PS"/>
    <s v="BBT"/>
    <s v="NO ADDON"/>
    <n v="20260811"/>
    <s v="Completed"/>
    <s v="- 11_11450;Biaya PSB Reguler HSI EBIS ~ 11[150000]  - E23015;E23015 ~ ES23 - Perangkat ONT[0]  - E23015~null~44292;E23015||11||Abodemen 0[0]  - E23015~null~E23015_SWONT;SWONT ~ Biaya Sewa ONT ~ E23015[30000]  - E23046;E23046 ~ ES23 - Paket HSI Bisnis[0]  "/>
    <s v="INDIBIZ"/>
    <m/>
    <m/>
    <d v="1970-01-01T07:00:00"/>
    <s v="KONFIRMASI UP"/>
    <n v="2026"/>
    <n v="8"/>
    <n v="11"/>
    <d v="2026-08-11T00:00:00"/>
    <n v="20675.708333333332"/>
    <x v="2"/>
  </r>
  <r>
    <n v="480"/>
    <n v="1002518732"/>
    <n v="3"/>
    <x v="3"/>
    <n v="4"/>
    <s v="PURWOKERTO"/>
    <s v="BANJARNEGARA"/>
    <s v="BJR"/>
    <s v="REG"/>
    <s v="AO"/>
    <x v="0"/>
    <s v="1P INET"/>
    <s v="Completed (PS)"/>
    <s v="RBS-Regional 3"/>
    <d v="2026-08-10T19:34:58"/>
    <d v="2026-08-11T12:25:17"/>
    <n v="69362811"/>
    <m/>
    <n v="146372102451"/>
    <s v="JJB DIPAYUDA BANJARNEGARA"/>
    <s v="ODP-BJR-FT/120"/>
    <s v="WO061447874"/>
    <m/>
    <m/>
    <m/>
    <n v="109.69658699999999"/>
    <n v="-7.3951909999999996"/>
    <s v="|MN00649|MYIA-047870260127/POI/RESHA ADITIYA/+6285786205096/kopijjbdpy01@gmail.com"/>
    <s v="MYIB_ASSISTANT"/>
    <m/>
    <m/>
    <m/>
    <m/>
    <m/>
    <m/>
    <m/>
    <m/>
    <s v="Management Janji"/>
    <s v="2026-08-13 13:00:00 | Tanggal pemasangan : 13 AGUSTUS 2026 Jam pemasangan : pagi/siang Info Tambahan : Hubungi pelanggan dulu sebelum ke lokasi terima kasih"/>
    <s v="FCC"/>
    <d v="2026-10-08T19:39:53"/>
    <d v="2026-08-13T13:00:00"/>
    <m/>
    <s v="PS"/>
    <s v="BJR"/>
    <s v="NO ADDON"/>
    <n v="20260811"/>
    <s v="Completed"/>
    <s v="HSI Bisnis Promo HUT Telkom PSB 70% - 100 Mbps Dual Band"/>
    <s v="INDIBIZ"/>
    <m/>
    <m/>
    <d v="2026-08-13T13:00:00"/>
    <s v="2026-08-13 13:00:00 | Tanggal pemasangan : 13 AGUSTUS 2026 Jam pemasangan : pagi/siang Info Tambahan : Hubungi pelanggan dulu sebelum ke lokasi terima kasih"/>
    <n v="2026"/>
    <n v="8"/>
    <n v="11"/>
    <d v="2026-08-11T00:00:00"/>
    <n v="-2.5416666666642413"/>
    <x v="0"/>
  </r>
  <r>
    <n v="481"/>
    <n v="1002509643"/>
    <n v="3"/>
    <x v="1"/>
    <n v="5"/>
    <s v="SBY UTARA"/>
    <s v="MANYAR"/>
    <s v="MGO"/>
    <s v="DGS"/>
    <s v="AO"/>
    <x v="0"/>
    <m/>
    <s v="Completed (PS)"/>
    <s v="DGS-B2B TREG"/>
    <d v="2026-08-05T08:52:15"/>
    <d v="2026-08-07T21:31:12"/>
    <n v="62190535"/>
    <m/>
    <n v="152413167533"/>
    <s v="INTERNET TAMAN - AREA PUBLIK"/>
    <s v="ODP-DMO-FY/19"/>
    <s v="WO060950636"/>
    <m/>
    <m/>
    <m/>
    <n v="112.7501860445"/>
    <n v="-7.2523045637439703"/>
    <s v="GS SURAMADU/ AM HANIF/ PSB INET INLY 100 MBPS/ INET AREA PUBLIK LOKASI HITECH MALL/ PIC FIKRI 081213131927 DAVIP 082245657000"/>
    <s v="Account Manager"/>
    <m/>
    <m/>
    <m/>
    <m/>
    <m/>
    <m/>
    <m/>
    <m/>
    <s v="Management Janji"/>
    <s v="GS SURAMADU/ AM HANIF/ PSB INET INLY 100 MBPS/ INET AREA PUBLIK LOKASI HITECH MALL/ PIC FIKRI 081213131927 DAVIP 082245657000"/>
    <s v="FCC"/>
    <d v="2026-05-08T08:54:50"/>
    <m/>
    <s v="Kendala Lainnya"/>
    <s v="PS"/>
    <s v="MGO"/>
    <s v="NO ADDON"/>
    <n v="20260807"/>
    <s v="Completed"/>
    <s v="- 11_11450;Biaya PSB Reguler HSI EBIS ~ 11[150000]  - SP_NOSS;SP_NOSS ~ Internet NOSS Multispeed Network[0]  - SP_NOSS;SP_NOSS ~ Internet NOSS Multispeed Network[0]  - E23046;E23046 ~ ES23 - Paket HSI Bisnis[0]  - E23046~null~E23046_UNL;UNL ~ Internet-Lin"/>
    <s v="INDIBIZ"/>
    <m/>
    <m/>
    <d v="2026-08-05T12:30:00"/>
    <s v="GS SURAMADU/ AM HANIF/ PSB INET INLY 100 MBPS/ INET AREA PUBLIK LOKASI HITECH MALL/ PIC FIKRI 081213131927 DAVIP 082245657000"/>
    <n v="2026"/>
    <n v="8"/>
    <n v="7"/>
    <d v="2026-08-07T00:00:00"/>
    <n v="1.4791666666642413"/>
    <x v="2"/>
  </r>
  <r>
    <n v="482"/>
    <n v="1002510939"/>
    <n v="3"/>
    <x v="2"/>
    <n v="5"/>
    <s v="KEDIRI"/>
    <s v="TULUNGAGUNG"/>
    <s v="NGU"/>
    <s v="REG"/>
    <s v="AO"/>
    <x v="0"/>
    <s v="1P INET"/>
    <s v="Completed (PS)"/>
    <s v="RBS-Regional 3"/>
    <d v="2026-08-05T15:01:56"/>
    <d v="2026-08-06T17:35:11"/>
    <n v="69359348"/>
    <m/>
    <n v="152637211079"/>
    <s v="PT. MUDJI GANGSAR JAYA"/>
    <s v="ODP-NGU-FD/47 FD/D07/47.01"/>
    <s v="WO060998610"/>
    <m/>
    <m/>
    <m/>
    <n v="111.99661244979001"/>
    <n v="-8.1382997294920099"/>
    <s v="|MN00418|MYIA-039129223992/POI/EKO SUTRIONO/085334196816/mgj_spbu@yahoo.com"/>
    <s v="MYIB_ASSISTANT"/>
    <m/>
    <m/>
    <m/>
    <m/>
    <m/>
    <m/>
    <m/>
    <m/>
    <s v="Management Janji"/>
    <s v="2026-08-06 13:00:00 | M Janji : (06/08/2026) jam Pasang : 09:00 Note : hubungi pelanggan jika ingin kelokasi"/>
    <s v="FCC"/>
    <d v="2026-05-08T15:10:31"/>
    <d v="2026-08-06T13:00:00"/>
    <m/>
    <s v="PS"/>
    <s v="NGU"/>
    <s v="NO ADDON"/>
    <n v="20260806"/>
    <s v="Completed"/>
    <s v="HSI Bisnis Promo HUT Telkom PSB 70% - 50 Mbps"/>
    <s v="INDIBIZ"/>
    <m/>
    <m/>
    <d v="2026-08-06T13:00:00"/>
    <s v="2026-08-06 13:00:00 | M Janji : (06/08/2026) jam Pasang : 09:00 Note : hubungi pelanggan jika ingin kelokasi"/>
    <n v="2026"/>
    <n v="8"/>
    <n v="6"/>
    <d v="2026-08-06T00:00:00"/>
    <n v="-0.54166666666424135"/>
    <x v="0"/>
  </r>
  <r>
    <n v="483"/>
    <n v="1002517787"/>
    <n v="3"/>
    <x v="5"/>
    <n v="5"/>
    <s v="DENPASAR"/>
    <s v="SANUR"/>
    <s v="SWI"/>
    <s v="REG"/>
    <s v="AO"/>
    <x v="0"/>
    <m/>
    <s v="Completed (PS)"/>
    <s v="RBS-Regional 3"/>
    <d v="2026-08-10T13:35:54"/>
    <d v="2026-08-12T16:42:41"/>
    <n v="69362473"/>
    <m/>
    <n v="172423221580"/>
    <s v="OMNI SPACE"/>
    <s v="ODP-SWI-FE/85"/>
    <s v="WO061480945"/>
    <m/>
    <m/>
    <m/>
    <n v="115.27735319999999"/>
    <n v="-8.5787233000000001"/>
    <s v="|MN02642|/PIC I WAYAN GDE EKA PRATAMA/081905575737-08135906565/omnispaceoffice@gmail.com"/>
    <s v="Sales Force DBS"/>
    <m/>
    <m/>
    <m/>
    <m/>
    <m/>
    <m/>
    <m/>
    <m/>
    <s v="Management Janji"/>
    <s v="2026-08-12 08:00:00|Tanggal Pemasangan : 12 Agustus 2026 Jam Pemasangan : 08:00 13:00 Info Tambahan : Hubungi pelanggan dulu sebelum ke lokasi terimakasih|40961370|MYDITA"/>
    <s v="FCC"/>
    <d v="2026-10-08T13:39:47"/>
    <d v="2026-08-12T08:00:00"/>
    <m/>
    <s v="PS"/>
    <s v="SWI"/>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08:00:00"/>
    <s v="2026-08-12 08:00:00|Tanggal Pemasangan : 12 Agustus 2026 Jam Pemasangan : 08:00 13:00 Info Tambahan : Hubungi pelanggan dulu sebelum ke lokasi terimakasih|40961370|MYDITA"/>
    <n v="2026"/>
    <n v="8"/>
    <n v="12"/>
    <d v="2026-08-12T00:00:00"/>
    <n v="-0.33333333333575865"/>
    <x v="0"/>
  </r>
  <r>
    <n v="484"/>
    <n v="1002523919"/>
    <n v="3"/>
    <x v="6"/>
    <n v="5"/>
    <s v="SIDOARJO"/>
    <s v="PASURUAN"/>
    <s v="BEJ"/>
    <s v="REG"/>
    <s v="AO"/>
    <x v="0"/>
    <m/>
    <s v="Completed (PS)"/>
    <s v="RBS-Regional 3"/>
    <d v="2026-08-13T11:26:49"/>
    <d v="2026-08-15T13:41:12"/>
    <n v="69364973"/>
    <m/>
    <n v="152742207103"/>
    <s v="SPBU 5467112 BEJI"/>
    <s v="ODP-BEJ-FB/29"/>
    <s v="WO061701140"/>
    <m/>
    <m/>
    <m/>
    <n v="112.72588709999999"/>
    <n v="-7.5727358999999996"/>
    <s v="|MN02332|/SPBU 5467112 BEJI/WINBACK 2.0 HSI B2B (1:1) 50MBPS 355RB PSB DISC 70%//spbubeji1@yahoo.com/CHOIRUL/81252460673"/>
    <s v="Sales Force DBS"/>
    <m/>
    <m/>
    <m/>
    <m/>
    <m/>
    <m/>
    <m/>
    <m/>
    <s v="Management Janji"/>
    <s v="2026-08-15 13:00:00|Tanggal pemasangan: 14/08/2026 Jam pemasangan : pagi / siang Info Tambahan : Hubungi pelanggan dulu sebelum ke lokasi terima kasih.|40951377|MYDITA"/>
    <s v="FCC"/>
    <s v="13-08-2026 11:39:50"/>
    <d v="2026-08-15T13:00:00"/>
    <m/>
    <s v="PS"/>
    <s v="BEJ"/>
    <s v="NO ADDON"/>
    <n v="20260815"/>
    <s v="Completed"/>
    <s v="- 11_11446;Biaya PSB HSI EBIS Tunai di Depan ~ 11[150000]  - E25060;E25060 ~ ES25 - Paket HSI Bisnis (HSIE) Khusus Winback 2.0[0]  - E25060~null~E25060_UNL;UNL ~ Internet-Link Unlimited Internet Usage ~ E25060[0]  - E25060~null~105343;E25060||11||Abodemen"/>
    <s v="INDIBIZ"/>
    <m/>
    <m/>
    <d v="2026-08-15T13:00:00"/>
    <s v="2026-08-15 13:00:00|Tanggal pemasangan: 14/08/2026 Jam pemasangan : pagi / siang Info Tambahan : Hubungi pelanggan dulu sebelum ke lokasi terima kasih.|40951377|MYDITA"/>
    <n v="2026"/>
    <n v="8"/>
    <n v="15"/>
    <d v="2026-08-15T00:00:00"/>
    <n v="-0.54166666666424135"/>
    <x v="0"/>
  </r>
  <r>
    <n v="485"/>
    <n v="1002505319"/>
    <n v="3"/>
    <x v="6"/>
    <n v="5"/>
    <s v="PASURUAN"/>
    <s v="LUMAJANG"/>
    <s v="YSN"/>
    <s v="REG"/>
    <s v="AO"/>
    <x v="0"/>
    <s v="1P INET"/>
    <s v="Completed (PS)"/>
    <s v="RBS-Regional 3"/>
    <d v="2026-08-02T14:59:56"/>
    <d v="2026-08-02T19:16:47"/>
    <n v="69357065"/>
    <m/>
    <n v="152535203750"/>
    <s v="TOKO E EN"/>
    <s v="ODP-YSN-FA/55"/>
    <s v="WO060723759"/>
    <m/>
    <m/>
    <m/>
    <n v="113.33255935460301"/>
    <n v="-8.1931604557476305"/>
    <s v="MD|MYDB-20260802264194|DC30008/MC30147|TOKO E EN|087701957904"/>
    <s v="MYDIGIBIZPARTNER"/>
    <m/>
    <m/>
    <m/>
    <m/>
    <m/>
    <m/>
    <m/>
    <m/>
    <s v="Management Janji"/>
    <s v="2026-08-03 13:00:00 | Nama Pic : BP YUSUF No Hp Pic : 087701957904 Jam Pemasangan : 08:00 - 12.00 Tanggal Pemasangan : SENIN 03 AGUSTUS 2026 Info Tambahan : Hubungi pelanggan sebelum datang ke lokasi, terima kasih."/>
    <s v="FCC"/>
    <d v="2026-02-08T15:09:58"/>
    <d v="2026-08-03T13:00:00"/>
    <m/>
    <s v="PS"/>
    <s v="YSN"/>
    <s v="NO ADDON"/>
    <n v="20260802"/>
    <s v="Completed"/>
    <s v="HSI Bisnis Promo HUT Telkom PSB 70% - 50 Mbps"/>
    <s v="INDIBIZ"/>
    <m/>
    <m/>
    <d v="2026-08-03T13:00:00"/>
    <s v="2026-08-03 13:00:00 | Nama Pic : BP YUSUF No Hp Pic : 087701957904 Jam Pemasangan : 08:00 - 12.00 Tanggal Pemasangan : SENIN 03 AGUSTUS 2026 Info Tambahan : Hubungi pelanggan sebelum datang ke lokasi, terima kasih."/>
    <n v="2026"/>
    <n v="8"/>
    <n v="2"/>
    <d v="2026-08-02T00:00:00"/>
    <n v="-1.5416666666642413"/>
    <x v="0"/>
  </r>
  <r>
    <n v="486"/>
    <n v="1002509776"/>
    <n v="3"/>
    <x v="7"/>
    <n v="4"/>
    <s v="KUDUS"/>
    <s v="KUDUS"/>
    <s v="DMA"/>
    <s v="REG"/>
    <s v="AO"/>
    <x v="0"/>
    <s v="1P INET"/>
    <s v="Completed (PS)"/>
    <s v="RBS-Regional 3"/>
    <d v="2026-08-05T09:34:57"/>
    <d v="2026-08-07T21:26:51"/>
    <n v="69358833"/>
    <m/>
    <n v="141456115198"/>
    <s v="SPBU 4459507"/>
    <s v="ODP-DMA-FM/021 FM/D06/021.01"/>
    <s v="WO060954616"/>
    <m/>
    <m/>
    <m/>
    <n v="110.7661353"/>
    <n v="-6.8638870999999897"/>
    <s v="|MC60142|MYIA-025253220391/POI/DERA BAHTIAR WIDIYANTO /08562685148/spbu_modern@yahoo.com"/>
    <s v="MYIB_ASSISTANT"/>
    <m/>
    <m/>
    <m/>
    <m/>
    <m/>
    <m/>
    <m/>
    <m/>
    <s v="Management Janji"/>
    <s v="2026-08-06 08:00:00 | Tanggal pemasangan: 06/08/2026 Jam pemasangan : pagi / siang Info Tambahan : Hubungi pelanggan dulu sebelum ke lokasi terima kasih"/>
    <s v="FCC"/>
    <d v="2026-05-08T09:39:56"/>
    <d v="2026-08-06T08:00:00"/>
    <m/>
    <s v="PS"/>
    <s v="DMA"/>
    <s v="NO ADDON"/>
    <n v="20260807"/>
    <s v="Completed"/>
    <s v="HSI Bisnis Basic Promo HUT Telkom PSB 70% - 100 Mbps Dual Band"/>
    <s v="INDIBIZ"/>
    <m/>
    <m/>
    <d v="2026-08-06T08:00:00"/>
    <s v="2026-08-06 08:00:00 | Tanggal pemasangan: 06/08/2026 Jam pemasangan : pagi / siang Info Tambahan : Hubungi pelanggan dulu sebelum ke lokasi terima kasih"/>
    <n v="2026"/>
    <n v="8"/>
    <n v="7"/>
    <d v="2026-08-07T00:00:00"/>
    <n v="0.66666666666424135"/>
    <x v="0"/>
  </r>
  <r>
    <n v="487"/>
    <n v="1002529307"/>
    <n v="3"/>
    <x v="1"/>
    <n v="5"/>
    <s v="MADURA"/>
    <s v="PAMEKASAN"/>
    <s v="WRP"/>
    <s v="REG"/>
    <s v="AO"/>
    <x v="0"/>
    <s v="1P INET"/>
    <s v="Completed (PS)"/>
    <s v="RBS-Regional 3"/>
    <d v="2026-08-16T09:41:56"/>
    <d v="2026-08-17T14:22:29"/>
    <n v="69367330"/>
    <m/>
    <n v="152427203169"/>
    <s v="Warung sembako madura Erwin barokah"/>
    <s v="ODP-WRP-FE/40"/>
    <s v="WO061859265"/>
    <m/>
    <m/>
    <m/>
    <n v="113.546541966497"/>
    <n v="-7.0405161473091997"/>
    <s v="MD|MYDB-20260816265656|DN00001/MN00572|Warung sembako madura Erwin barokah|087768933338"/>
    <s v="MYDIGIBIZPARTNER"/>
    <m/>
    <m/>
    <m/>
    <m/>
    <m/>
    <m/>
    <m/>
    <m/>
    <s v="Management Janji"/>
    <s v="2026-08-17 08:00:00 | Nama : BP EDY NURAHMAN  No Hp : 087768933338 No Alt :  Tgl Pemasangan : 17 Agustus 2026 Interval : SIANG Note : Hubungi pelanggan terlebih dahulu"/>
    <s v="FCC"/>
    <s v="16-08-2026 09:54:47"/>
    <d v="2026-08-17T08:00:00"/>
    <m/>
    <s v="PS"/>
    <s v="WRP"/>
    <s v="NO ADDON"/>
    <n v="20260817"/>
    <s v="Completed"/>
    <s v="HSI Bisnis Promo HUT Telkom PSB 70% - 50 Mbps"/>
    <s v="INDIBIZ"/>
    <m/>
    <m/>
    <d v="2026-08-17T08:00:00"/>
    <s v="2026-08-17 08:00:00 | Nama : BP EDY NURAHMAN  No Hp : 087768933338 No Alt :  Tgl Pemasangan : 17 Agustus 2026 Interval : SIANG Note : Hubungi pelanggan terlebih dahulu"/>
    <n v="2026"/>
    <n v="8"/>
    <n v="17"/>
    <d v="2026-08-17T00:00:00"/>
    <n v="-0.33333333333575865"/>
    <x v="0"/>
  </r>
  <r>
    <n v="488"/>
    <n v="1002510037"/>
    <n v="3"/>
    <x v="5"/>
    <n v="5"/>
    <s v="DENPASAR"/>
    <s v="UBUNG"/>
    <s v="MMN"/>
    <s v="REG"/>
    <s v="AO"/>
    <x v="0"/>
    <m/>
    <s v="Completed (PS)"/>
    <s v="RBS-Regional 1"/>
    <d v="2026-08-05T10:41:13"/>
    <d v="2026-08-06T09:09:55"/>
    <n v="69357651"/>
    <m/>
    <n v="172419206926"/>
    <s v="PT Cyberindo Aditama (KT&amp;G Indonesia)"/>
    <s v="ODP-MMN-FM/04"/>
    <s v="WO060962620"/>
    <m/>
    <m/>
    <m/>
    <n v="115.1847604"/>
    <n v="-8.6755513999999998"/>
    <s v="AMRBS;403076;WULAN ALFISAHRI; inet only 50 mbps;081264646699;081386870535;medan@cbn.net.id"/>
    <s v="Account Manager"/>
    <m/>
    <m/>
    <m/>
    <m/>
    <m/>
    <m/>
    <m/>
    <m/>
    <s v="Management Janji"/>
    <s v="2026-08-04 13:00:00|Nama Pic : bp riswan   No Hp Pic : 081264646699  No alt : -  Jam Pemasangan : pagi   Tanggal Pemasangan : 4 Agustus 2026|40981182|MYDITA"/>
    <s v="FCC"/>
    <d v="2026-05-08T10:54:57"/>
    <m/>
    <m/>
    <s v="PS"/>
    <s v="MMN"/>
    <s v="NO ADDON"/>
    <n v="20260806"/>
    <s v="Completed"/>
    <s v="- 11_11446;Biaya PSB HSI EBIS Tunai di Depan ~ 11[150000]  - E23015;E23015 ~ ES23 - Perangkat ONT[0]  - E23015~null~44292;E23015||11||Abodemen 0[0]  - E23015~null~E23015_SWONT;SWONT ~ Biaya Sewa ONT ~ E23015[30000]  - E24057;E24057 ~ ES24 - Paket HSI Bisn"/>
    <s v="INDIBIZ"/>
    <m/>
    <m/>
    <d v="2026-08-05T07:00:00"/>
    <s v="2026-08-04 13:00:00|Nama Pic : bp riswan   No Hp Pic : 081264646699  No alt : -  Jam Pemasangan : pagi   Tanggal Pemasangan : 4 Agustus 2026|40981182|MYDITA"/>
    <n v="2026"/>
    <n v="8"/>
    <n v="6"/>
    <d v="2026-08-06T00:00:00"/>
    <n v="0.70833333333575865"/>
    <x v="0"/>
  </r>
  <r>
    <n v="489"/>
    <n v="1002529608"/>
    <n v="3"/>
    <x v="0"/>
    <n v="5"/>
    <s v="MATARAM"/>
    <s v="INNER - NUSA TENGGARA"/>
    <s v="MTR"/>
    <s v="REG"/>
    <s v="AO"/>
    <x v="0"/>
    <s v="1P INET"/>
    <s v="7 | OSS - PROVISIONING ISSUED"/>
    <s v="RBS-Regional 3"/>
    <d v="2026-08-16T12:53:56"/>
    <d v="2026-08-17T16:14:25"/>
    <n v="69367464"/>
    <m/>
    <n v="172601797050"/>
    <s v="Bengkel Motor semethon jempong"/>
    <s v="ODP-MTR-FBB/33"/>
    <s v="WO061872898"/>
    <m/>
    <m/>
    <m/>
    <n v="116.1041231"/>
    <n v="-8.6133676999999995"/>
    <s v="MD|MYDB-20260816265682|SC00001/MC00046|Bengkel Motor semethon jempong|087862251496"/>
    <s v="MYDIGIBIZPARTNER"/>
    <m/>
    <m/>
    <m/>
    <m/>
    <m/>
    <m/>
    <m/>
    <m/>
    <s v="Management Janji"/>
    <s v="2026-08-18 13:00:00 | Tanggal Pemasangan : 18 Agustus 2026 Jam Pemasangan : 08:00 13:00 Info Tambahan : Hubungi pelanggan dulu sebelum ke lokasi terimakasih"/>
    <s v="FCC"/>
    <s v="16-08-2026 12:55:02"/>
    <d v="2026-08-18T13:00:00"/>
    <m/>
    <s v="PI"/>
    <s v="MTR"/>
    <s v="NO ADDON"/>
    <m/>
    <s v="Provisioning Issued"/>
    <s v="HSI Bisnis PSB 70% - 100 Mbps"/>
    <s v="INDIBIZ"/>
    <m/>
    <m/>
    <d v="2026-08-18T13:00:00"/>
    <s v="2026-08-18 13:00:00 | Tanggal Pemasangan : 18 Agustus 2026 Jam Pemasangan : 08:00 13:00 Info Tambahan : Hubungi pelanggan dulu sebelum ke lokasi terimakasih"/>
    <m/>
    <m/>
    <m/>
    <e v="#NUM!"/>
    <e v="#NUM!"/>
    <x v="1"/>
  </r>
  <r>
    <n v="490"/>
    <n v="1002525496"/>
    <n v="3"/>
    <x v="1"/>
    <n v="5"/>
    <s v="MADURA"/>
    <s v="BANGKALAN"/>
    <s v="ARB"/>
    <s v="REG"/>
    <s v="AO"/>
    <x v="0"/>
    <m/>
    <s v="Completed (PS)"/>
    <s v="RBS-Regional 3"/>
    <d v="2026-08-14T08:46:30"/>
    <d v="2026-08-14T20:24:28"/>
    <n v="69363363"/>
    <m/>
    <n v="152439202916"/>
    <s v="TOKO LANCAR JAYA"/>
    <s v="ODP-ARB-FD/15"/>
    <s v="WO061718911"/>
    <m/>
    <m/>
    <m/>
    <n v="112.92887400415199"/>
    <n v="-6.9883944830474301"/>
    <s v="MD|MYDB-20260811264962|DN00001/MN00802|TOKO LANCAR JAYA|081937393916"/>
    <s v="MYDIGIBIZPARTNER"/>
    <m/>
    <m/>
    <m/>
    <m/>
    <m/>
    <m/>
    <m/>
    <m/>
    <s v="Management Janji"/>
    <s v="2026-08-12 13:00:00 | M Janji : (12/08/2026)  jam Pasang : 09:00  Note : hubungi pelanggan jika ingin kelokasi  "/>
    <s v="FCC"/>
    <s v="14-08-2026 09:10:50"/>
    <m/>
    <m/>
    <s v="PS"/>
    <s v="ARB"/>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7:00:00"/>
    <s v="2026-08-12 13:00:00 | M Janji : (12/08/2026)  jam Pasang : 09:00  Note : hubungi pelanggan jika ingin kelokasi  "/>
    <n v="2026"/>
    <n v="8"/>
    <n v="14"/>
    <d v="2026-08-14T00:00:00"/>
    <n v="-0.29166666666424135"/>
    <x v="0"/>
  </r>
  <r>
    <n v="491"/>
    <n v="1002523109"/>
    <n v="3"/>
    <x v="3"/>
    <n v="4"/>
    <s v="YOGYAKARTA"/>
    <s v="SLEMAN"/>
    <s v="PKM"/>
    <s v="REG"/>
    <s v="AO"/>
    <x v="0"/>
    <s v="1P INET"/>
    <s v="Completed (PS)"/>
    <s v="RBS-Regional 3"/>
    <d v="2026-08-12T18:37:56"/>
    <d v="2026-08-13T13:55:28"/>
    <n v="69364624"/>
    <m/>
    <n v="146144118578"/>
    <s v="KOST T2"/>
    <s v="ODP-PKM-FAF/073 FAF/D04/073.01"/>
    <s v="WO061623737"/>
    <m/>
    <m/>
    <m/>
    <n v="110.4107609"/>
    <n v="-7.6850658999999997"/>
    <s v="|MN02579|MYIA-037657642760/POI/RACHMANTA/085695080964/rafidhifa@gmail.com"/>
    <s v="MYIB_ASSISTANT"/>
    <m/>
    <m/>
    <m/>
    <m/>
    <m/>
    <m/>
    <m/>
    <m/>
    <s v="Management Janji"/>
    <s v="2026-08-14 12:00:00 | Tanggal pemasangan: 13/08/2026 Jam pemasangan : siang Info Tambahan : Hubungi pelanggan dulu sebelum ke lokasi terima kasih."/>
    <s v="FCC"/>
    <d v="2026-12-08T18:39:56"/>
    <d v="2026-08-14T12:00:00"/>
    <m/>
    <s v="PS"/>
    <s v="PKM"/>
    <s v="NO ADDON"/>
    <n v="20260813"/>
    <s v="Completed"/>
    <s v="HSI Bisnis Promo HUT Telkom PSB 70% - 100 Mbps"/>
    <s v="INDIBIZ"/>
    <m/>
    <m/>
    <d v="2026-08-14T12:00:00"/>
    <s v="2026-08-14 12:00:00 | Tanggal pemasangan: 13/08/2026 Jam pemasangan : siang Info Tambahan : Hubungi pelanggan dulu sebelum ke lokasi terima kasih."/>
    <n v="2026"/>
    <n v="8"/>
    <n v="13"/>
    <d v="2026-08-13T00:00:00"/>
    <n v="-1.5"/>
    <x v="0"/>
  </r>
  <r>
    <n v="492"/>
    <n v="1002526444"/>
    <n v="3"/>
    <x v="4"/>
    <n v="4"/>
    <s v="PEKALONGAN"/>
    <s v="PEMALANG"/>
    <s v="CMA"/>
    <s v="DPS"/>
    <s v="AO"/>
    <x v="0"/>
    <m/>
    <s v="CANCEL COMPLETED"/>
    <s v="DPS-Logistic &amp; Manufacturing"/>
    <d v="2026-08-14T13:59:38"/>
    <d v="2026-08-18T02:01:09"/>
    <n v="69366070"/>
    <m/>
    <n v="142211111485"/>
    <s v="FM Hub + Hub Comal 2"/>
    <s v="ODP-CMA-FS/018"/>
    <s v="WO061751078"/>
    <m/>
    <m/>
    <m/>
    <n v="109.533429016065"/>
    <n v="-6.9133399511926799"/>
    <s v="Dhimas Permadi Okta, dhimas.dewa@spxexpress.com, 085647823280 "/>
    <s v="TAM"/>
    <m/>
    <m/>
    <m/>
    <m/>
    <m/>
    <m/>
    <m/>
    <m/>
    <s v="Management Janji"/>
    <s v="Dhimas Permadi Okta, dhimas.dewa@spxexpress.com, 085647823280 "/>
    <s v="FCC"/>
    <s v="14-08-2026 14:10:15"/>
    <m/>
    <m/>
    <s v="REJECT_FCC"/>
    <s v="CMA"/>
    <s v="NO ADDON"/>
    <m/>
    <s v="Order dicancel oleh SYSTEM remark : CANCEL ORDER by System : pelanggan belum melakukan upload dokumen melebihi 3 hari"/>
    <s v="- 11_11450;Biaya PSB Reguler HSI EBIS ~ 11[150000]  - SP_NOSS;SP_NOSS ~ Internet NOSS Multispeed Network[0]  - SP_NOSS;SP_NOSS ~ Internet NOSS Multispeed Network[0]  - E23046;E23046 ~ ES23 - Paket HSI Bisnis[0]  - E23046~null~E23046_UNL;UNL ~ Internet-Lin"/>
    <s v="INDIBIZ"/>
    <m/>
    <s v="Order dicancel oleh SYSTEM remark : CANCEL ORDER by System : pelanggan belum melakukan upload dokumen melebihi 3 hari"/>
    <d v="2026-08-15T21:00:00"/>
    <s v="Dhimas Permadi Okta, dhimas.dewa@spxexpress.com, 085647823280 "/>
    <m/>
    <m/>
    <m/>
    <e v="#NUM!"/>
    <e v="#NUM!"/>
    <x v="1"/>
  </r>
  <r>
    <n v="493"/>
    <n v="1002514626"/>
    <n v="3"/>
    <x v="4"/>
    <n v="4"/>
    <s v="SEMARANG"/>
    <s v="INNER - SEMARANG JATENG UTARA"/>
    <s v="BMK"/>
    <s v="REG"/>
    <s v="AO"/>
    <x v="0"/>
    <s v="1P INET"/>
    <s v="98 | OSS - CANCEL COMPLETE"/>
    <s v="RBS-Regional 3"/>
    <d v="2026-08-07T13:34:56"/>
    <d v="2026-08-12T11:03:49"/>
    <n v="69360784"/>
    <m/>
    <n v="141423136617"/>
    <s v="PT DARMA PUTRA LESTARI"/>
    <s v="ODP-BMK-FS/013 FS/D02/013.01"/>
    <s v="WO061166132"/>
    <m/>
    <m/>
    <m/>
    <n v="110.4114567"/>
    <n v="-7.0806864000000003"/>
    <s v="|MC50018|MYIA-009589464128/POI/JOKO SUHARTOTO/085876648648/4450219spbu@gmail.com"/>
    <s v="MYIB_ASSISTANT"/>
    <m/>
    <m/>
    <m/>
    <m/>
    <m/>
    <m/>
    <m/>
    <m/>
    <s v="Management Janji"/>
    <s v="2026-08-08 13:00:00 | M Janji : (08/08/026) jam Pasang : 09:00 Note : hubungi pelanggan jika ingin kelokasi"/>
    <s v="FCC"/>
    <d v="2026-07-08T13:40:21"/>
    <d v="2026-08-08T13:00:00"/>
    <s v="Kendala Pelanggan"/>
    <s v="CANCEL"/>
    <s v="BMK"/>
    <s v="NO ADDON"/>
    <m/>
    <s v="Cancel Completed"/>
    <s v="HSI Bisnis Promo HUT Telkom PSB 70% - 75 Mbps"/>
    <s v="INDIBIZ"/>
    <m/>
    <m/>
    <d v="2026-08-08T13:00:00"/>
    <s v="2026-08-08 13:00:00 | M Janji : (08/08/026) jam Pasang : 09:00 Note : hubungi pelanggan jika ingin kelokasi"/>
    <m/>
    <m/>
    <m/>
    <e v="#NUM!"/>
    <e v="#NUM!"/>
    <x v="1"/>
  </r>
  <r>
    <n v="494"/>
    <n v="1002508526"/>
    <n v="3"/>
    <x v="7"/>
    <n v="4"/>
    <s v="KUDUS"/>
    <s v="PATI"/>
    <s v="PAT"/>
    <s v="DPS"/>
    <s v="AO"/>
    <x v="0"/>
    <m/>
    <s v="Completed (PS)"/>
    <s v="DPS-Private Conglomeration"/>
    <d v="2026-08-04T14:22:25"/>
    <d v="2026-08-04T15:17:34"/>
    <n v="66038855"/>
    <m/>
    <n v="142551119450"/>
    <s v="PT SANATEL"/>
    <s v="ODP-PAT-FZ/140"/>
    <s v="WO060901981"/>
    <m/>
    <m/>
    <m/>
    <n v="111.0198"/>
    <n v="-6.7534130000000001"/>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4-08T14:25:58"/>
    <m/>
    <m/>
    <s v="PS"/>
    <s v="PAT"/>
    <s v="NO ADDON"/>
    <n v="20260804"/>
    <s v="Completed"/>
    <s v="- 11_11446;Biaya PSB HSI EBIS Tunai di Depan ~ 11[500000]  - SP_NOSS;SP_NOSS ~ Internet NOSS Multispeed Network[0]  - SP_NOSS;SP_NOSS ~ Internet NOSS Multispeed Network[0]  - E23015;E23015 ~ ES23 - Perangkat ONT[0]  - E23015~null~44292;E23015||11||Abodeme"/>
    <s v="INDIBIZ"/>
    <m/>
    <m/>
    <d v="2026-08-04T14:30:00"/>
    <s v="DPS;PCS; LOP284912 ;PSB HSI BISNIS 50Mbps; PIC Rudi Agus Cahyono 081390816621; AM : ERLANGGA 406745 081212619208 406745@telkom.co.id  "/>
    <n v="2026"/>
    <n v="8"/>
    <n v="4"/>
    <d v="2026-08-04T00:00:00"/>
    <n v="-0.60416666666424135"/>
    <x v="0"/>
  </r>
  <r>
    <n v="495"/>
    <n v="1002516150"/>
    <n v="3"/>
    <x v="2"/>
    <n v="5"/>
    <s v="MADIUN"/>
    <s v="MADIUN"/>
    <s v="CRB"/>
    <s v="REG"/>
    <s v="AO"/>
    <x v="0"/>
    <s v="1P INET"/>
    <s v="102 | FOLLOW UP COMPLETED"/>
    <s v="RBS-Regional 3"/>
    <d v="2026-08-08T16:22:56"/>
    <d v="2026-08-12T09:02:44"/>
    <n v="69361592"/>
    <m/>
    <n v="152632209723"/>
    <s v="SPBU 54.631.01 (OFFICE)"/>
    <s v="ODP-CRB-FF/34 FF/D05/34.01"/>
    <s v="WO061279915"/>
    <m/>
    <m/>
    <m/>
    <n v="111.656671"/>
    <n v="-7.5399210999999999"/>
    <s v="|MN00286|MYIA-001657676361/POI/PARJONO/087858060685/spbu5.5463110@gmail.com"/>
    <s v="MYIB_ASSISTANT"/>
    <m/>
    <m/>
    <m/>
    <m/>
    <m/>
    <m/>
    <m/>
    <m/>
    <s v="Management Janji"/>
    <s v="2026-08-09 13:00:00 | Tgl Pemasangan : 09 Agustus 2026 Interval : PAGI SIANG Note : Hubungi pelanggan terlebih dahulu"/>
    <s v="FCC"/>
    <d v="2026-08-08T16:25:12"/>
    <d v="2026-08-09T13:00:00"/>
    <m/>
    <s v="REVOKE"/>
    <s v="CRB"/>
    <s v="NO ADDON"/>
    <m/>
    <s v="Follow Up Revoke Completed, New Order ID : SC1002521306"/>
    <s v="HSI Bisnis Promo HUT Telkom PSB 70% - 50 Mbps"/>
    <s v="INDIBIZ"/>
    <m/>
    <m/>
    <d v="2026-08-09T13:00:00"/>
    <s v="2026-08-09 13:00:00 | Tgl Pemasangan : 09 Agustus 2026 Interval : PAGI SIANG Note : Hubungi pelanggan terlebih dahulu"/>
    <m/>
    <m/>
    <m/>
    <e v="#NUM!"/>
    <e v="#NUM!"/>
    <x v="1"/>
  </r>
  <r>
    <n v="496"/>
    <n v="1002527828"/>
    <n v="3"/>
    <x v="0"/>
    <n v="5"/>
    <s v="MATARAM"/>
    <s v="LOMBOK TIMUR UTARA"/>
    <s v="SEL"/>
    <s v="REG"/>
    <s v="AO"/>
    <x v="0"/>
    <s v="1P INET"/>
    <s v="Completed (PS)"/>
    <s v="RBS-Regional 3"/>
    <d v="2026-08-15T09:52:56"/>
    <d v="2026-08-16T18:57:30"/>
    <n v="69366620"/>
    <m/>
    <n v="172619203354"/>
    <s v="Toko Uswatun"/>
    <s v="ODP-SEL-FAK/27 FAK/D05/27.01"/>
    <s v="WO061802272"/>
    <m/>
    <m/>
    <m/>
    <n v="116.526348777115"/>
    <n v="-8.7194381920669795"/>
    <s v="MD|MYDB-20260815265450|SC00001/MC00149|Toko Uswatun|081939610552"/>
    <s v="MYDIGIBIZPARTNER"/>
    <m/>
    <m/>
    <m/>
    <m/>
    <m/>
    <m/>
    <m/>
    <m/>
    <s v="Management Janji"/>
    <s v="2026-08-19 15:00:00 | Jam pemasangan : 12.00 Info Tambahan : Hubungi pelanggan dulu sebelum ke lokasi terimakasih  "/>
    <s v="FCC"/>
    <s v="15-08-2026 09:55:09"/>
    <d v="2026-08-19T15:00:00"/>
    <m/>
    <s v="PS"/>
    <s v="SEL"/>
    <s v="NO ADDON"/>
    <n v="20260816"/>
    <s v="Completed"/>
    <s v="HSI Bisnis Promo HUT Telkom PSB 70% - 100 Mbps"/>
    <s v="INDIBIZ"/>
    <m/>
    <m/>
    <d v="2026-08-19T15:00:00"/>
    <s v="2026-08-19 15:00:00 | Jam pemasangan : 12.00 Info Tambahan : Hubungi pelanggan dulu sebelum ke lokasi terimakasih  "/>
    <n v="2026"/>
    <n v="8"/>
    <n v="16"/>
    <d v="2026-08-16T00:00:00"/>
    <n v="-3.625"/>
    <x v="0"/>
  </r>
  <r>
    <n v="497"/>
    <n v="1002509037"/>
    <n v="3"/>
    <x v="6"/>
    <n v="5"/>
    <s v="JEMBER"/>
    <s v="BANYUWANGI"/>
    <s v="BCK"/>
    <s v="DPS"/>
    <s v="AO"/>
    <x v="0"/>
    <m/>
    <s v="Completed (PS)"/>
    <s v="DPS-Logistic &amp; Manufacturing"/>
    <d v="2026-08-04T15:55:38"/>
    <d v="2026-08-05T22:55:24"/>
    <n v="69358510"/>
    <m/>
    <n v="152524211214"/>
    <s v="Hub Cluring"/>
    <s v="ODP-BCK-FE/17"/>
    <s v="WO060916315"/>
    <m/>
    <m/>
    <m/>
    <n v="114.238088580696"/>
    <n v="-8.4230396591575296"/>
    <s v="P26-204066 ;PIC Julian Tri Wibowo, julian.wibowo@spxexpress.com, 08224536518"/>
    <s v="TAM"/>
    <m/>
    <m/>
    <m/>
    <m/>
    <m/>
    <m/>
    <m/>
    <m/>
    <s v="Management Janji"/>
    <s v="P26-204066 ;PIC Julian Tri Wibowo, julian.wibowo@spxexpress.com, 08224536518"/>
    <s v="FCC"/>
    <d v="2026-04-08T16:25:34"/>
    <m/>
    <m/>
    <s v="PS"/>
    <s v="BCK"/>
    <s v="NO ADDON"/>
    <n v="20260805"/>
    <s v="Completed"/>
    <s v="- 11_11450;Biaya PSB Reguler HSI EBIS ~ 11[150000]  - SP_NOSS;SP_NOSS ~ Internet NOSS Multispeed Network[0]  - SP_NOSS;SP_NOSS ~ Internet NOSS Multispeed Network[0]  - E23015;E23015 ~ ES23 - Perangkat ONT[0]  - E23015~null~44292;E23015||11||Abodemen 0[0] "/>
    <s v="INDIBIZ"/>
    <m/>
    <m/>
    <d v="2026-08-04T13:00:00"/>
    <s v="P26-204066 ;PIC Julian Tri Wibowo, julian.wibowo@spxexpress.com, 08224536518"/>
    <n v="2026"/>
    <n v="8"/>
    <n v="5"/>
    <d v="2026-08-05T00:00:00"/>
    <n v="0.45833333333575865"/>
    <x v="0"/>
  </r>
  <r>
    <n v="498"/>
    <n v="1002516325"/>
    <n v="3"/>
    <x v="4"/>
    <n v="4"/>
    <s v="PEKALONGAN"/>
    <s v="SLAWI"/>
    <s v="BLU"/>
    <s v="REG"/>
    <s v="AO"/>
    <x v="0"/>
    <s v="1P INET"/>
    <s v="102 | FOLLOW UP COMPLETED"/>
    <s v="RBS-Regional 3"/>
    <d v="2026-08-09T09:29:56"/>
    <d v="2026-08-15T11:47:56"/>
    <n v="69361724"/>
    <m/>
    <n v="142206131314"/>
    <s v="toko wahyudi"/>
    <s v="ODP-BLU-FS/027 FS/D04/027.01"/>
    <s v="WO061303816"/>
    <m/>
    <m/>
    <m/>
    <n v="108.981295"/>
    <n v="-7.0916899999999998"/>
    <s v="|MN00377|MYIA-049320420852/POI/tri /085217989259/angkerxelon@gmail.com"/>
    <s v="MYIB_ASSISTANT"/>
    <m/>
    <m/>
    <m/>
    <m/>
    <m/>
    <m/>
    <m/>
    <m/>
    <s v="Management Janji"/>
    <s v="2026-08-10 08:00:00 | Nama PIC:  bp tri  No HP: 085217989259 Alt: - Tanggal: 10/8/2026 Jam Pasang: Pagi Note: Hubungi sebelum ke lokasi, terimakasih."/>
    <s v="FCC"/>
    <d v="2026-09-08T09:39:50"/>
    <d v="2026-08-10T08:00:00"/>
    <m/>
    <s v="REVOKE"/>
    <s v="BLU"/>
    <s v="NO ADDON"/>
    <m/>
    <s v="Follow Up Revoke Completed, New Order ID : SC1002528112"/>
    <s v="HSI Bisnis Promo HUT Telkom PSB 70% - 100 Mbps"/>
    <s v="INDIBIZ"/>
    <m/>
    <m/>
    <d v="2026-08-10T08:00:00"/>
    <s v="2026-08-10 08:00:00 | Nama PIC:  bp tri  No HP: 085217989259 Alt: - Tanggal: 10/8/2026 Jam Pasang: Pagi Note: Hubungi sebelum ke lokasi, terimakasih."/>
    <m/>
    <m/>
    <m/>
    <e v="#NUM!"/>
    <e v="#NUM!"/>
    <x v="1"/>
  </r>
  <r>
    <n v="499"/>
    <n v="1002512697"/>
    <n v="3"/>
    <x v="2"/>
    <n v="5"/>
    <s v="KEDIRI"/>
    <s v="KEDIRI"/>
    <s v="NDL"/>
    <s v="REG"/>
    <s v="AO"/>
    <x v="0"/>
    <s v="1P INET"/>
    <s v="Completed (PS)"/>
    <s v="RBS-Regional 3"/>
    <d v="2026-08-06T14:32:56"/>
    <d v="2026-08-08T08:13:45"/>
    <n v="69360087"/>
    <m/>
    <n v="152651207082"/>
    <s v="CV INTI ALAM NUSANTARA"/>
    <s v="ODP-NDL-FE/66 FE/D01/66.01"/>
    <s v="WO061085820"/>
    <m/>
    <m/>
    <m/>
    <n v="111.955506915246"/>
    <n v="-7.9606846555931998"/>
    <s v="|MN00418|MYIA-038711687664/POI/EKO SUTRIONO/081456125865/spbukdr5464118@gmail.com"/>
    <s v="MYIB_ASSISTANT"/>
    <m/>
    <m/>
    <m/>
    <m/>
    <m/>
    <m/>
    <m/>
    <m/>
    <s v="Management Janji"/>
    <s v="2026-08-07 13:00:00 | Nama Pic : bp Fiko No Hp Pic : 081456125865 No alt : - Jam Pemasangan : siang  Tanggal Pemasangan : 7 Agustus 2026"/>
    <s v="FCC"/>
    <d v="2026-06-08T14:40:01"/>
    <d v="2026-08-07T13:00:00"/>
    <m/>
    <s v="PS"/>
    <s v="NDL"/>
    <s v="NO ADDON"/>
    <n v="20260808"/>
    <s v="Completed"/>
    <s v="HSI Bisnis Promo HUT Telkom PSB 70% - 50 Mbps"/>
    <s v="INDIBIZ"/>
    <m/>
    <m/>
    <d v="2026-08-07T13:00:00"/>
    <s v="2026-08-07 13:00:00 | Nama Pic : bp Fiko No Hp Pic : 081456125865 No alt : - Jam Pemasangan : siang  Tanggal Pemasangan : 7 Agustus 2026"/>
    <n v="2026"/>
    <n v="8"/>
    <n v="8"/>
    <d v="2026-08-08T00:00:00"/>
    <n v="0.45833333333575865"/>
    <x v="0"/>
  </r>
  <r>
    <n v="500"/>
    <n v="1002510749"/>
    <n v="3"/>
    <x v="6"/>
    <n v="5"/>
    <s v="PASURUAN"/>
    <s v="PASURUAN"/>
    <s v="BNL"/>
    <s v="REG"/>
    <s v="AO"/>
    <x v="0"/>
    <m/>
    <s v="Completed (PS)"/>
    <s v="RBS-Regional 3"/>
    <d v="2026-08-05T14:19:38"/>
    <d v="2026-08-07T13:34:36"/>
    <n v="69359272"/>
    <m/>
    <n v="152744222124"/>
    <s v="PUSTU PAJARAN"/>
    <s v="ODP-BNL-FAL/14"/>
    <s v="WO061016923"/>
    <m/>
    <m/>
    <m/>
    <n v="112.8046518"/>
    <n v="-7.6761184"/>
    <s v="|MN02680|/PUSTU PAJARAN/WINBACK 2.0 HSI B2B (1:1) 50MBPS 355RB PSB DISC 70%//uptdkes.rembang@gmail.com/I WAYAN SUARKA/85655077680"/>
    <s v="Sales Force DBS"/>
    <m/>
    <m/>
    <m/>
    <m/>
    <m/>
    <m/>
    <m/>
    <m/>
    <s v="Management Janji"/>
    <s v="2026-08-06 15:00:00|M Janji : (06/08/2026) jam Pasang : 09:00 Note : hubungi pelanggan jika ingin kelokasi|40961370|MYDITA"/>
    <s v="FCC"/>
    <d v="2026-05-08T14:25:36"/>
    <d v="2026-08-06T15:00:00"/>
    <s v="Kendala Lainnya"/>
    <s v="PS"/>
    <s v="BNL"/>
    <s v="NO ADDON"/>
    <n v="20260807"/>
    <s v="Completed"/>
    <s v="- 11_11446;Biaya PSB HSI EBIS Tunai di Depan ~ 11[150000]  - SP_NOSS;SP_NOSS ~ Internet NOSS Multispeed Network[0]  - E25060;E25060 ~ ES25 - Paket HSI Bisnis (HSIE) Khusus Winback 2.0[0]  - E25060~null~E25060_UNL;UNL ~ Internet-Link Unlimited Internet Usa"/>
    <s v="INDIBIZ"/>
    <m/>
    <m/>
    <d v="2026-08-06T15:00:00"/>
    <s v="2026-08-06 15:00:00|M Janji : (06/08/2026) jam Pasang : 09:00 Note : hubungi pelanggan jika ingin kelokasi|40961370|MYDITA"/>
    <n v="2026"/>
    <n v="8"/>
    <n v="7"/>
    <d v="2026-08-07T00:00:00"/>
    <n v="0.375"/>
    <x v="0"/>
  </r>
  <r>
    <n v="501"/>
    <n v="1002523992"/>
    <n v="3"/>
    <x v="3"/>
    <n v="4"/>
    <s v="YOGYAKARTA"/>
    <s v="INNER - YOGYA JATENG SELATAN"/>
    <s v="KBU"/>
    <s v="REG"/>
    <s v="AO"/>
    <x v="0"/>
    <m/>
    <s v="102 | FOLLOW UP COMPLETED"/>
    <s v="RBS-Regional 3"/>
    <d v="2026-08-13T11:46:54"/>
    <d v="2026-08-15T13:12:41"/>
    <n v="69364986"/>
    <m/>
    <n v="146113145612"/>
    <s v="CV MAJU JAYA ABADI"/>
    <s v="ODP-KBU-FCQ/102"/>
    <s v="WO061688575"/>
    <m/>
    <m/>
    <m/>
    <n v="110.3613924"/>
    <n v="-7.7972318999999999"/>
    <s v="AMRBS/965966/DINA MENTARI/R3/YOGYAKARTA/PSB HSI BISNIS 1S 300 MBPS PROMO KHUSUS/ARLEN PUTRA SANJAYA/+628112570238/finance@bakpia25.com"/>
    <s v="Account Manager"/>
    <m/>
    <m/>
    <m/>
    <m/>
    <m/>
    <m/>
    <m/>
    <m/>
    <s v="Management Janji"/>
    <s v="2026-08-14 13:00:00|Tanggal pemasangan: 14/08/2026 Jam pemasangan : pagi / siang Info Tambahan : Hubungi pelanggan dulu sebelum ke lokasi terima kasih.|40951377|MYDITA"/>
    <s v="FCC"/>
    <s v="13-08-2026 11:54:51"/>
    <d v="2026-08-14T13:00:00"/>
    <m/>
    <s v="REVOKE"/>
    <s v="KBU"/>
    <s v="NO ADDON"/>
    <m/>
    <s v="Follow Up Revoke Completed, New Order ID : SC1002528303"/>
    <s v="- 11_11446;Biaya PSB HSI EBIS Tunai di Depan ~ 11[150000]  - SP_NOSS;SP_NOSS ~ Internet NOSS Multispeed Network[0]  - SP_NOSS;SP_NOSS ~ Internet NOSS Multispeed Network[0]  - E25060;E25060 ~ ES25 - Paket HSI Bisnis (HSIE) Khusus Winback 2.0[0]  - E25060~n"/>
    <s v="INDIBIZ"/>
    <m/>
    <m/>
    <d v="2026-08-14T13:00:00"/>
    <s v="2026-08-14 13:00:00|Tanggal pemasangan: 14/08/2026 Jam pemasangan : pagi / siang Info Tambahan : Hubungi pelanggan dulu sebelum ke lokasi terima kasih.|40951377|MYDITA"/>
    <m/>
    <m/>
    <m/>
    <e v="#NUM!"/>
    <e v="#NUM!"/>
    <x v="1"/>
  </r>
  <r>
    <n v="502"/>
    <n v="1002511638"/>
    <n v="3"/>
    <x v="6"/>
    <n v="5"/>
    <s v="SIDOARJO"/>
    <s v="INNER - JATIM TIMUR"/>
    <s v="SDA"/>
    <s v="REG"/>
    <s v="AO"/>
    <x v="0"/>
    <m/>
    <s v="CANCEL COMPLETED"/>
    <s v="RBS-Regional 3"/>
    <d v="2026-08-06T09:44:38"/>
    <d v="2026-08-07T11:10:38"/>
    <n v="69359658"/>
    <m/>
    <n v="152316231877"/>
    <s v="SMP PLUS SABILUR ROSYAD"/>
    <s v="ODP-SDA-FHM/26"/>
    <m/>
    <m/>
    <m/>
    <m/>
    <n v="112.7174174"/>
    <n v="-7.4553083999999998"/>
    <s v="|MN02627|/SMP PLUS SABILUR ROSYAD/WINBACK 2.0 HSI B2B (1:1) 75MBPS 415RB PSB DISC 70%/-/sabilurrosyad22@yahoo.com/ALI MASUM/85731104611"/>
    <s v="Sales Force DBS"/>
    <m/>
    <m/>
    <m/>
    <m/>
    <m/>
    <m/>
    <m/>
    <m/>
    <m/>
    <m/>
    <m/>
    <d v="2026-06-08T09:55:05"/>
    <m/>
    <m/>
    <s v="REJECT_FCC"/>
    <s v="SDA"/>
    <s v="NO ADDON"/>
    <m/>
    <s v="DECLINE : Decline - Batal Order Sonya Rahma Winata 40951375|MYDITA"/>
    <s v="- 11_11446;Biaya PSB HSI EBIS Tunai di Depan ~ 11[150000]  - SP_NOSS;SP_NOSS ~ Internet NOSS Multispeed Network[0]  - SP_NOSS;SP_NOSS ~ Internet NOSS Multispeed Network[0]  - E25060;E25060 ~ ES25 - Paket HSI Bisnis (HSIE) Khusus Winback 2.0[0]  - E25060~n"/>
    <s v="INDIBIZ"/>
    <m/>
    <m/>
    <m/>
    <m/>
    <m/>
    <m/>
    <m/>
    <e v="#NUM!"/>
    <e v="#NUM!"/>
    <x v="1"/>
  </r>
  <r>
    <n v="503"/>
    <n v="1002519787"/>
    <n v="3"/>
    <x v="0"/>
    <n v="5"/>
    <s v="MATARAM"/>
    <s v="LOMBOK BARAT TENGAH"/>
    <s v="PRY"/>
    <s v="REG"/>
    <s v="AO"/>
    <x v="0"/>
    <m/>
    <s v="Completed (PS)"/>
    <s v="RBS-Regional 3"/>
    <d v="2026-08-11T13:03:07"/>
    <d v="2026-08-11T15:00:43"/>
    <n v="69356996"/>
    <m/>
    <n v="172603791171"/>
    <s v="AL MIRA TOKO BANGUNAN"/>
    <s v="ODP-PYA-FAW/22"/>
    <s v="WO061493495"/>
    <m/>
    <m/>
    <m/>
    <n v="116.265936"/>
    <n v="-8.7901129999999998"/>
    <s v="MD|MYDB-20260731264098|SC00001/MC00046|AL MIRA TOKO BANGUNAN|089653976962"/>
    <s v="MYDIGIBIZPARTNER"/>
    <m/>
    <m/>
    <m/>
    <m/>
    <m/>
    <m/>
    <m/>
    <m/>
    <s v="Management Janji"/>
    <s v="2026-08-03 15:00:00 | Tanggal pemasangan :03/08/2026  Jam pemasangan : siang  Info Tambahan : Hubungi pelanggan dulu sebelum ke lokasi  terima kasih."/>
    <s v="FCC"/>
    <d v="2026-11-08T13:10:18"/>
    <m/>
    <m/>
    <s v="PS"/>
    <s v="PRY"/>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03 15:00:00 | Tanggal pemasangan :03/08/2026  Jam pemasangan : siang  Info Tambahan : Hubungi pelanggan dulu sebelum ke lokasi  terima kasih."/>
    <n v="2026"/>
    <n v="8"/>
    <n v="11"/>
    <d v="2026-08-11T00:00:00"/>
    <n v="-0.29166666666424135"/>
    <x v="0"/>
  </r>
  <r>
    <n v="504"/>
    <n v="1002529913"/>
    <n v="3"/>
    <x v="1"/>
    <n v="5"/>
    <s v="MADURA"/>
    <s v="PAMEKASAN"/>
    <s v="PRG"/>
    <s v="REG"/>
    <s v="AO"/>
    <x v="0"/>
    <m/>
    <s v="Completed (PS)"/>
    <s v="RBS-Regional 3"/>
    <d v="2026-08-16T16:08:35"/>
    <d v="2026-08-16T17:22:24"/>
    <n v="69366322"/>
    <m/>
    <n v="152428209846"/>
    <s v="SDN KERTAGENA LAOK 2"/>
    <s v="ODP-PRG-FE/01"/>
    <s v="WO061890757"/>
    <m/>
    <m/>
    <m/>
    <n v="113.611147"/>
    <n v="-7.1057969999999999"/>
    <s v="MD|MYDB-20260814265389|DN00001/MN00558|SDN KERTAGENA LAOK 2|08139381698"/>
    <s v="MYDIGIBIZPARTNER"/>
    <m/>
    <m/>
    <m/>
    <m/>
    <m/>
    <m/>
    <m/>
    <m/>
    <s v="Management Janji"/>
    <s v="2026-08-15 13:00:00 | Jam Pemasangan : 08:00 - 12.00  Tanggal Pemasangan : 15/08/2026  Info Tambahan : Hubungi pelanggan sebelum datang ke lokasi"/>
    <s v="FCC"/>
    <s v="16-08-2026 16:09:43"/>
    <m/>
    <m/>
    <s v="PS"/>
    <s v="PRG"/>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5 13:00:00 | Jam Pemasangan : 08:00 - 12.00  Tanggal Pemasangan : 15/08/2026  Info Tambahan : Hubungi pelanggan sebelum datang ke lokasi"/>
    <n v="2026"/>
    <n v="8"/>
    <n v="16"/>
    <d v="2026-08-16T00:00:00"/>
    <n v="-0.29166666666424135"/>
    <x v="0"/>
  </r>
  <r>
    <n v="505"/>
    <n v="1002526437"/>
    <n v="3"/>
    <x v="1"/>
    <n v="5"/>
    <s v="SBY UTARA"/>
    <s v="LAMONGAN"/>
    <s v="BDG"/>
    <s v="REG"/>
    <s v="AO"/>
    <x v="0"/>
    <s v="1P INET"/>
    <s v="Completed (PS)"/>
    <s v="RBS-Regional 3"/>
    <d v="2026-08-14T13:55:57"/>
    <d v="2026-08-15T16:05:18"/>
    <n v="69366069"/>
    <m/>
    <n v="152448203690"/>
    <s v="MEGANTARA COFFEE 03"/>
    <s v="ODP-BDG-FB/31 FB/D04/31.01"/>
    <s v="WO061750198"/>
    <m/>
    <m/>
    <m/>
    <n v="112.24852"/>
    <n v="-6.8906020000000003"/>
    <s v="|MB00449|MYIA-012803211790/POI/bapak/08132617559/megantaragamingid@gmail.com"/>
    <s v="MYIB_ASSISTANT"/>
    <m/>
    <m/>
    <m/>
    <m/>
    <m/>
    <m/>
    <m/>
    <m/>
    <s v="Management Janji"/>
    <s v="2026-08-15 10:00:00 | Nama PIC : Bp Ibadur No HP : 08132617559 No Alt : - M Janji :  15 Agustus 2026 Jam Pasang : Pagi / Siang Note : hubungi pelanggan jika ingin kelokasi"/>
    <s v="FCC"/>
    <s v="14-08-2026 14:10:15"/>
    <d v="2026-08-15T10:00:00"/>
    <m/>
    <s v="PS"/>
    <s v="BDG"/>
    <s v="NO ADDON"/>
    <n v="20260815"/>
    <s v="Completed"/>
    <s v="HSI Bisnis Promo HUT Telkom PSB 70% - 50 Mbps"/>
    <s v="INDIBIZ"/>
    <m/>
    <m/>
    <d v="2026-08-15T10:00:00"/>
    <s v="2026-08-15 10:00:00 | Nama PIC : Bp Ibadur No HP : 08132617559 No Alt : - M Janji :  15 Agustus 2026 Jam Pasang : Pagi / Siang Note : hubungi pelanggan jika ingin kelokasi"/>
    <n v="2026"/>
    <n v="8"/>
    <n v="15"/>
    <d v="2026-08-15T00:00:00"/>
    <n v="-0.41666666666424135"/>
    <x v="0"/>
  </r>
  <r>
    <n v="506"/>
    <n v="1002516593"/>
    <n v="3"/>
    <x v="5"/>
    <n v="5"/>
    <s v="DENPASAR"/>
    <s v="JIMBARAN"/>
    <s v="KUT"/>
    <s v="REG"/>
    <s v="AO"/>
    <x v="0"/>
    <m/>
    <s v="Completed (PS)"/>
    <s v="RBS-Regional 3"/>
    <d v="2026-08-09T16:27:26"/>
    <d v="2026-08-10T08:10:13"/>
    <n v="69360590"/>
    <m/>
    <n v="172416429229"/>
    <s v="PT. MITRA BALI SUKSES"/>
    <s v="ODP-KUT-FG/05"/>
    <s v="WO061334329"/>
    <m/>
    <m/>
    <m/>
    <n v="115.177517705819"/>
    <n v="-8.7310210834775894"/>
    <s v="|MN02545|/PIC WAHYUDI/08995847815-081381829072/it.info@mitrabalisukses.co.id"/>
    <s v="Sales Force DBS"/>
    <m/>
    <m/>
    <m/>
    <m/>
    <m/>
    <m/>
    <m/>
    <m/>
    <s v="Management Janji"/>
    <s v="2026-08-08 13:00:00|Nama PIC:  bp wahyudi   No HP: 08995847815  Alt:  Tanggal: 8/8/2026  Jam Pasang: Siang  Note: Hubungi sebelum ke lokasi, terimakasih|40010577|MYDITA"/>
    <s v="FCC"/>
    <d v="2026-09-08T16:39:48"/>
    <m/>
    <m/>
    <s v="PS"/>
    <s v="KUT"/>
    <s v="NO ADDON"/>
    <n v="20260810"/>
    <s v="Completed"/>
    <s v="- 11_11446;Biaya PSB HSI EBIS Tunai di Depan ~ 11[150000]  - E25060;E25060 ~ ES25 - Paket HSI Bisnis (HSIE) Khusus Winback 2.0[0]  - E25060~null~E25060_UNL;UNL ~ Internet-Link Unlimited Internet Usage ~ E25060[0]  - E25060~null~105343;E25060||11||Abodemen"/>
    <s v="INDIBIZ"/>
    <m/>
    <m/>
    <d v="2026-08-09T07:00:00"/>
    <s v="2026-08-08 13:00:00|Nama PIC:  bp wahyudi   No HP: 08995847815  Alt:  Tanggal: 8/8/2026  Jam Pasang: Siang  Note: Hubungi sebelum ke lokasi, terimakasih|40010577|MYDITA"/>
    <n v="2026"/>
    <n v="8"/>
    <n v="10"/>
    <d v="2026-08-10T00:00:00"/>
    <n v="0.70833333333575865"/>
    <x v="0"/>
  </r>
  <r>
    <n v="507"/>
    <n v="1002514264"/>
    <n v="3"/>
    <x v="1"/>
    <n v="5"/>
    <s v="SBY UTARA"/>
    <s v="TANDES"/>
    <s v="KLN"/>
    <s v="REG"/>
    <s v="AO"/>
    <x v="0"/>
    <m/>
    <s v="Completed (PS)"/>
    <s v="RBS-Regional 3"/>
    <d v="2026-08-07T11:07:53"/>
    <d v="2026-08-07T12:57:01"/>
    <n v="69359002"/>
    <m/>
    <n v="152418251386"/>
    <s v="JNT"/>
    <s v="ODP-TDS-FFB/18"/>
    <s v="WO061148852"/>
    <m/>
    <m/>
    <m/>
    <n v="112.704135103338"/>
    <n v="-7.2649359981049404"/>
    <s v="MD|MYID-4042608050002|RBIZTOP|PT PAKET KILAT RAHARJA|081232358866"/>
    <s v="Sales Force DBS"/>
    <m/>
    <m/>
    <m/>
    <m/>
    <m/>
    <m/>
    <m/>
    <m/>
    <s v="Management Janji"/>
    <s v="2026-08-06 08:00:00 | Tanggal pemasangan: 6/08/2026  Jam pemasangan : pagi / siang  Info Tambahan : Hubungi pelanggan dulu sebelum ke lokasi.  terima kasih"/>
    <s v="FCC"/>
    <d v="2026-07-08T11:10:29"/>
    <m/>
    <m/>
    <s v="PS"/>
    <s v="KLN"/>
    <s v="NO ADDON"/>
    <n v="20260807"/>
    <s v="Completed"/>
    <s v="- 11_11446;Biaya PSB HSI EBIS Tunai di Depan ~ 11[150000]  - E26017;E26017 ~ ES26 - Paket HSI Basic (HSIEF) Khusus Winback 3.0[0]  - E26017~null~105871;E26017||11||Abodemen 0[0]  - E26017~null~E26017_UNL;UNL ~ Internet-Link Unlimited Internet Usage ~ E260"/>
    <s v="INDIBIZ"/>
    <m/>
    <m/>
    <d v="2026-08-07T07:00:00"/>
    <s v="2026-08-06 08:00:00 | Tanggal pemasangan: 6/08/2026  Jam pemasangan : pagi / siang  Info Tambahan : Hubungi pelanggan dulu sebelum ke lokasi.  terima kasih"/>
    <n v="2026"/>
    <n v="8"/>
    <n v="7"/>
    <d v="2026-08-07T00:00:00"/>
    <n v="-0.29166666666424135"/>
    <x v="0"/>
  </r>
  <r>
    <n v="508"/>
    <n v="1002527579"/>
    <n v="3"/>
    <x v="6"/>
    <n v="5"/>
    <s v="SIDOARJO"/>
    <s v="JOMBANG"/>
    <s v="JOM"/>
    <s v="REG"/>
    <s v="AO"/>
    <x v="0"/>
    <m/>
    <s v="Completed (PS)"/>
    <s v="RBS-Regional 3"/>
    <d v="2026-08-15T01:38:35"/>
    <d v="2026-08-15T13:05:09"/>
    <n v="69366481"/>
    <m/>
    <n v="152318241707"/>
    <s v="MM SURYA JAYA"/>
    <s v="ODP-JOM-FN/108"/>
    <s v="WO061802708"/>
    <m/>
    <m/>
    <m/>
    <n v="112.24286840000001"/>
    <n v="-7.5357468000000001"/>
    <s v="|MN01614|/MM SURYA JAYA/WINBACK 2.0 HSI B2B (1:2) 75MBPS 365RB PSB DISC 70%//mariosebastian1102@gmail.com/MARIO SEBASTIAN AVELINO/85156594"/>
    <s v="Sales Force DBS"/>
    <m/>
    <m/>
    <m/>
    <m/>
    <m/>
    <m/>
    <m/>
    <m/>
    <s v="Management Janji"/>
    <s v="2026-08-16 08:00:00|Nama Pic : BP MARIO No Hp Pic : 085156594813 Jam Pemasangan : 08:00 - 12.00 Tanggal Pemasangan : MINGGU 16 AGUSTUS 2026 Info Tambahan : Hubungi pelanggan sebelum datang ke lokasi|40000798|MYDITA"/>
    <s v="FCC"/>
    <s v="15-08-2026 01:39:53"/>
    <d v="2026-08-16T08:00:00"/>
    <m/>
    <s v="PS"/>
    <s v="JOM"/>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Nama Pic : BP MARIO No Hp Pic : 085156594813 Jam Pemasangan : 08:00 - 12.00 Tanggal Pemasangan : MINGGU 16 AGUSTUS 2026 Info Tambahan : Hubungi pelanggan sebelum datang ke lokasi|40000798|MYDITA"/>
    <n v="2026"/>
    <n v="8"/>
    <n v="15"/>
    <d v="2026-08-15T00:00:00"/>
    <n v="-1.3333333333357587"/>
    <x v="0"/>
  </r>
  <r>
    <n v="509"/>
    <n v="1002519402"/>
    <n v="3"/>
    <x v="2"/>
    <n v="5"/>
    <s v="MADIUN"/>
    <s v="BOJONEGORO"/>
    <s v="PAD"/>
    <s v="REG"/>
    <s v="AO"/>
    <x v="0"/>
    <s v="1P INET"/>
    <s v="Completed (PS)"/>
    <s v="RBS-Regional 3"/>
    <d v="2026-08-11T10:58:57"/>
    <d v="2026-08-12T17:27:27"/>
    <n v="69363043"/>
    <m/>
    <n v="152644205315"/>
    <s v="YAYASAN BUDI MULYA HIBATULLAH"/>
    <s v="ODP-PAZ-FP/55 FP/D05/55.01"/>
    <s v="WO061476944"/>
    <m/>
    <m/>
    <m/>
    <n v="111.624051220715"/>
    <n v="-7.1358765515304601"/>
    <s v="|MC20010|MYIA-048555655587/POI/ABDUL WAHID /082262263434/pesantrenhibatullah@gmail.com"/>
    <s v="MYIB_ASSISTANT"/>
    <m/>
    <m/>
    <m/>
    <m/>
    <m/>
    <m/>
    <m/>
    <m/>
    <s v="Management Janji"/>
    <s v="2026-08-12 08:00:00 | M Janji : (12/08/2026) jam Pasang : 09:00 Note : hubungi pelanggan jika ingin kelokasi"/>
    <s v="FCC"/>
    <d v="2026-11-08T11:10:21"/>
    <d v="2026-08-12T08:00:00"/>
    <m/>
    <s v="PS"/>
    <s v="PAD"/>
    <s v="NO ADDON"/>
    <n v="20260812"/>
    <s v="Completed"/>
    <s v="HSI Bisnis Promo HUT Telkom PSB 70% - 100 Mbps"/>
    <s v="INDIBIZ"/>
    <m/>
    <m/>
    <d v="2026-08-12T08:00:00"/>
    <s v="2026-08-12 08:00:00 | M Janji : (12/08/2026) jam Pasang : 09:00 Note : hubungi pelanggan jika ingin kelokasi"/>
    <n v="2026"/>
    <n v="8"/>
    <n v="12"/>
    <d v="2026-08-12T00:00:00"/>
    <n v="-0.33333333333575865"/>
    <x v="0"/>
  </r>
  <r>
    <n v="510"/>
    <n v="1002522906"/>
    <n v="3"/>
    <x v="0"/>
    <n v="5"/>
    <s v="MATARAM"/>
    <s v="INNER - NUSA TENGGARA"/>
    <s v="SWE"/>
    <s v="REG"/>
    <s v="AO"/>
    <x v="0"/>
    <m/>
    <s v="Completed (PS)"/>
    <s v="RBS-Regional 3"/>
    <d v="2026-08-12T16:37:07"/>
    <d v="2026-08-12T18:54:46"/>
    <n v="69362976"/>
    <m/>
    <n v="172605804140"/>
    <s v="SPBU 5483307"/>
    <s v="ODP-SWE-FAF/05"/>
    <s v="WO061614574"/>
    <m/>
    <m/>
    <m/>
    <n v="116.176671"/>
    <n v="-8.5955460000000006"/>
    <s v="MD|MYDB-20260810264906|SC00001/MC00046|SPBU 5483307|087713006064"/>
    <s v="MYDIGIBIZPARTNER"/>
    <m/>
    <m/>
    <m/>
    <m/>
    <m/>
    <m/>
    <m/>
    <m/>
    <s v="Management Janji"/>
    <s v="2026-08-12 08:00:00 | Tanggal pemasangan: 12/08/2026  Jam pemasangan : pagi  Info Tambahan : Hubungi pelanggan dulu sebelum ke lokasi  terima kasih."/>
    <s v="FCC"/>
    <d v="2026-12-08T16:39:59"/>
    <m/>
    <m/>
    <s v="PS"/>
    <s v="SWE"/>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07:00:00"/>
    <s v="2026-08-12 08:00:00 | Tanggal pemasangan: 12/08/2026  Jam pemasangan : pagi  Info Tambahan : Hubungi pelanggan dulu sebelum ke lokasi  terima kasih."/>
    <n v="2026"/>
    <n v="8"/>
    <n v="12"/>
    <d v="2026-08-12T00:00:00"/>
    <n v="-0.29166666666424135"/>
    <x v="0"/>
  </r>
  <r>
    <n v="511"/>
    <n v="1002527798"/>
    <n v="3"/>
    <x v="0"/>
    <n v="5"/>
    <s v="MATARAM"/>
    <s v="LOMBOK TIMUR UTARA"/>
    <s v="SEL"/>
    <s v="REG"/>
    <s v="AO"/>
    <x v="0"/>
    <s v="1P INET"/>
    <s v="MIE - SEND SURVEY"/>
    <s v="RBS-Regional 3"/>
    <d v="2026-08-15T09:35:57"/>
    <d v="2026-08-15T09:38:01"/>
    <n v="69366611"/>
    <m/>
    <n v="172619203353"/>
    <s v="Toko jumadil"/>
    <s v="ODP-SEL-FAU/37 FAU/D01/37.01"/>
    <s v="WO061801036"/>
    <m/>
    <m/>
    <m/>
    <n v="116.471919380128"/>
    <n v="-8.8050093985037208"/>
    <s v="MD|MYDB-20260814265297|SC00001/MC00149|Toko jumadil|087894150060"/>
    <s v="MYDIGIBIZPARTNER"/>
    <m/>
    <m/>
    <m/>
    <m/>
    <m/>
    <m/>
    <m/>
    <m/>
    <s v="Management Janji"/>
    <s v="2026-08-19 08:00:00 | Jam pemasangan : 12.00 Info Tambahan : Hubungi pelanggan dulu sebelum ke lokasi terimakasih "/>
    <s v="FCC"/>
    <s v="15-08-2026 09:40:30"/>
    <d v="2026-08-19T08:00:00"/>
    <m/>
    <s v="SURVEY_NEW_MANJA"/>
    <s v="SEL"/>
    <s v="NO ADDON"/>
    <m/>
    <s v="MIE - SEND SURVEY"/>
    <s v="HSI Bisnis Promo HUT Telkom PSB 70% - 150 Mbps"/>
    <s v="INDIBIZ"/>
    <m/>
    <m/>
    <d v="2026-08-19T08:00:00"/>
    <s v="2026-08-19 08:00:00 | Jam pemasangan : 12.00 Info Tambahan : Hubungi pelanggan dulu sebelum ke lokasi terimakasih "/>
    <m/>
    <m/>
    <m/>
    <e v="#NUM!"/>
    <e v="#NUM!"/>
    <x v="1"/>
  </r>
  <r>
    <n v="512"/>
    <n v="1002520429"/>
    <n v="3"/>
    <x v="2"/>
    <n v="5"/>
    <s v="MALANG"/>
    <s v="BATU"/>
    <s v="SGS"/>
    <s v="REG"/>
    <s v="AO"/>
    <x v="0"/>
    <s v="1P INET"/>
    <s v="Completed (PS)"/>
    <s v="RBS-Regional 3"/>
    <d v="2026-08-11T15:19:57"/>
    <d v="2026-08-12T17:18:56"/>
    <n v="69363523"/>
    <m/>
    <n v="152721299876"/>
    <s v="SMK PGRI SINGOSARI"/>
    <s v="ODP-SGS-FK/28 FK/D06/28.01"/>
    <s v="WO061514479"/>
    <m/>
    <m/>
    <m/>
    <n v="112.6605984"/>
    <n v="-7.9020341999999903"/>
    <s v="|MN01864|MYIA-046083586892/POI/HABID HAZBULLAH/083117191304/smkpgri_sgs_mlg@yahoo.co.id"/>
    <s v="MYIB_ASSISTANT"/>
    <m/>
    <m/>
    <m/>
    <m/>
    <m/>
    <m/>
    <m/>
    <m/>
    <s v="Management Janji"/>
    <s v="2026-08-12 13:00:00 | Tanggal pemasangan : 12 AGUSTUS 2026 Jam pemasangan : pagi/siang Info Tambahan : Hubungi pelanggan dulu sebelum ke lokasi terima kasih"/>
    <s v="FCC"/>
    <d v="2026-11-08T15:25:50"/>
    <d v="2026-08-12T13:00:00"/>
    <m/>
    <s v="PS"/>
    <s v="SGS"/>
    <s v="NO ADDON"/>
    <n v="20260812"/>
    <s v="Completed"/>
    <s v="HSI Bisnis Promo HUT Telkom PSB 70% - 300 Mbps"/>
    <s v="INDIBIZ"/>
    <m/>
    <m/>
    <d v="2026-08-12T13:00:00"/>
    <s v="2026-08-12 13:00:00 | Tanggal pemasangan : 12 AGUSTUS 2026 Jam pemasangan : pagi/siang Info Tambahan : Hubungi pelanggan dulu sebelum ke lokasi terima kasih"/>
    <n v="2026"/>
    <n v="8"/>
    <n v="12"/>
    <d v="2026-08-12T00:00:00"/>
    <n v="-0.54166666666424135"/>
    <x v="0"/>
  </r>
  <r>
    <n v="513"/>
    <n v="1002530610"/>
    <n v="3"/>
    <x v="6"/>
    <n v="5"/>
    <s v="JEMBER"/>
    <s v="SITUBONDO"/>
    <s v="SIT"/>
    <s v="REG"/>
    <s v="AO"/>
    <x v="0"/>
    <s v="1P INET"/>
    <s v="Completed (PS)"/>
    <s v="RBS-Regional 3"/>
    <d v="2026-08-17T10:44:56"/>
    <d v="2026-08-17T15:41:09"/>
    <n v="69367918"/>
    <m/>
    <n v="152506219135"/>
    <s v="TOKO DUA BERSAUDARA"/>
    <s v="ODP-SIT-FX/27 FX/D01/27.01"/>
    <s v="WO061917172"/>
    <m/>
    <m/>
    <m/>
    <n v="113.885048"/>
    <n v="-7.7346240000000002"/>
    <s v="|MN02617|MYIA-071675920462/POI/RASULIN/085364038467/rasulin44@gmail.com"/>
    <s v="MYIB_ASSISTANT"/>
    <m/>
    <m/>
    <m/>
    <m/>
    <m/>
    <m/>
    <m/>
    <m/>
    <s v="Management Janji"/>
    <s v="2026-08-18 08:00:00 | Nama PIC : Bp Rasulin No Hp : 085364038467 No Alt : - Tgl Pemasangan : 18 Agustus 2026 Interval : PAGI SIANG Note : Hubungi pelanggan terlebih dahulu"/>
    <s v="FCC"/>
    <s v="17-08-2026 10:55:01"/>
    <d v="2026-08-18T08:00:00"/>
    <m/>
    <s v="PS"/>
    <s v="SIT"/>
    <s v="NETMONK"/>
    <n v="20260817"/>
    <s v="Completed"/>
    <s v="HSI Bisnis Bundling Netmonk PSB 70% Promo - 200 Mbps"/>
    <s v="INDIBIZ"/>
    <m/>
    <m/>
    <d v="2026-08-18T08:00:00"/>
    <s v="2026-08-18 08:00:00 | Nama PIC : Bp Rasulin No Hp : 085364038467 No Alt : - Tgl Pemasangan : 18 Agustus 2026 Interval : PAGI SIANG Note : Hubungi pelanggan terlebih dahulu"/>
    <n v="2026"/>
    <n v="8"/>
    <n v="17"/>
    <d v="2026-08-17T00:00:00"/>
    <n v="-1.3333333333357587"/>
    <x v="0"/>
  </r>
  <r>
    <n v="514"/>
    <n v="1002515952"/>
    <n v="3"/>
    <x v="4"/>
    <n v="4"/>
    <s v="PEKALONGAN"/>
    <s v="TEGAL"/>
    <s v="TEG"/>
    <s v="REG"/>
    <s v="AO"/>
    <x v="0"/>
    <s v="2P INET + VOICE"/>
    <s v="102 | FOLLOW UP COMPLETED"/>
    <s v="RBS-Regional 3"/>
    <d v="2026-08-08T13:26:57"/>
    <d v="2026-08-10T14:09:06"/>
    <n v="69361457"/>
    <n v="2838428733"/>
    <n v="142212126687"/>
    <s v="PT VIVO MOBILE INDONESIA"/>
    <s v="ODP-TEG-FN/076 FN/D04/076.01"/>
    <s v="WO061264052"/>
    <m/>
    <m/>
    <m/>
    <n v="109.139410033822"/>
    <n v="-6.8724798080260898"/>
    <s v="MD|MYDB-20260808264741|DN00001/MN00347|PT VIVO MOBILE INDONESIA|082135851212"/>
    <s v="MYDIGIBIZPARTNER"/>
    <m/>
    <m/>
    <m/>
    <m/>
    <m/>
    <m/>
    <m/>
    <m/>
    <s v="Management Janji"/>
    <s v="2026-08-10 13:00:00 | Nama : BU IIS SUMARNI  No Hp : 082135851212 No Alt :  Tgl Pemasangan : 10 Agustus 2026 Interval : SIANG Note : Hubungi pelanggan terlebih dahulu"/>
    <s v="FCC"/>
    <d v="2026-08-08T13:39:52"/>
    <d v="2026-08-10T13:00:00"/>
    <s v="Kendala Teknik"/>
    <s v="REVOKE"/>
    <s v="TEG"/>
    <s v="NO ADDON"/>
    <m/>
    <s v="Follow Up Revoke Completed, New Order ID : SC1002517943"/>
    <s v="HSI Bisnis Bundling Phone PSB 70% - Free 800 Menit Promo - 100 Mbps"/>
    <s v="INDIBIZ"/>
    <m/>
    <m/>
    <d v="2026-08-10T13:00:00"/>
    <s v="2026-08-10 13:00:00 | Nama : BU IIS SUMARNI  No Hp : 082135851212 No Alt :  Tgl Pemasangan : 10 Agustus 2026 Interval : SIANG Note : Hubungi pelanggan terlebih dahulu"/>
    <m/>
    <m/>
    <m/>
    <e v="#NUM!"/>
    <e v="#NUM!"/>
    <x v="1"/>
  </r>
  <r>
    <n v="515"/>
    <n v="1002511394"/>
    <n v="3"/>
    <x v="2"/>
    <n v="5"/>
    <s v="MALANG"/>
    <s v="KEPANJEN"/>
    <s v="MLG"/>
    <s v="REG"/>
    <s v="AO"/>
    <x v="0"/>
    <s v="1P INET"/>
    <s v="Completed (PS)"/>
    <s v="RBS-Regional 3"/>
    <d v="2026-08-06T07:13:57"/>
    <d v="2026-08-06T20:19:09"/>
    <n v="69359504"/>
    <m/>
    <n v="152701239000"/>
    <s v="SMA ISLAM Malang"/>
    <s v="ODP-MLG-FEP/53 FEP/D05/53.01"/>
    <s v="WO061034264"/>
    <m/>
    <m/>
    <m/>
    <n v="112.63442569999999"/>
    <n v="-7.9697863"/>
    <s v="MD|MYDB-20260805264489|SC20017/MC20200|SMA ISLAM Malang|081334713449"/>
    <s v="MYDIGIBIZPARTNER"/>
    <m/>
    <m/>
    <m/>
    <m/>
    <m/>
    <m/>
    <m/>
    <m/>
    <s v="Management Janji"/>
    <s v="2026-08-07 08:00:00 | Nama Pic : RUSMAN No Hp Pic : 81334713449 No alt : - Jam Pemasangan : pagi  Tanggal Pemasangan : 7 Agustus 2026"/>
    <s v="FCC"/>
    <d v="2026-06-08T07:25:26"/>
    <d v="2026-08-07T08:00:00"/>
    <m/>
    <s v="PS"/>
    <s v="MLG"/>
    <s v="NO ADDON"/>
    <n v="20260806"/>
    <s v="Completed"/>
    <s v="HSI Bisnis Basic Promo HUT Telkom PSB 70% - 200 Mbps"/>
    <s v="INDIBIZ"/>
    <m/>
    <m/>
    <d v="2026-08-07T08:00:00"/>
    <s v="2026-08-07 08:00:00 | Nama Pic : RUSMAN No Hp Pic : 81334713449 No alt : - Jam Pemasangan : pagi  Tanggal Pemasangan : 7 Agustus 2026"/>
    <n v="2026"/>
    <n v="8"/>
    <n v="6"/>
    <d v="2026-08-06T00:00:00"/>
    <n v="-1.3333333333357587"/>
    <x v="0"/>
  </r>
  <r>
    <n v="516"/>
    <n v="1002519772"/>
    <n v="3"/>
    <x v="7"/>
    <n v="4"/>
    <s v="KUDUS"/>
    <s v="PURWODADI"/>
    <s v="GDO"/>
    <s v="REG"/>
    <s v="AO"/>
    <x v="0"/>
    <s v="1P INET"/>
    <s v="Completed (PS)"/>
    <s v="RBS-Regional 3"/>
    <d v="2026-08-11T12:55:57"/>
    <d v="2026-08-11T17:03:38"/>
    <n v="69363259"/>
    <m/>
    <n v="142521103422"/>
    <s v="KSP SANTOSA BERSAMA GROBOGAN"/>
    <s v="ODP-GDO-FB/091 FB/D02/091.01"/>
    <s v="WO061491734"/>
    <m/>
    <m/>
    <m/>
    <n v="110.77973799999999"/>
    <n v="-7.1187990000000001"/>
    <s v="|MN01047|MYIA-037928621320/POI/RINDA PANGESTUTI/085225751165/rindapangestu93@gmail.com"/>
    <s v="MYIB_ASSISTANT"/>
    <m/>
    <m/>
    <m/>
    <m/>
    <m/>
    <m/>
    <m/>
    <m/>
    <s v="Management Janji"/>
    <s v="2026-08-12 13:00:00 | Nama : BU RINDA PANGESTUTI  No Hp : 085225751165 No Alt :  Tgl Pemasangan : 12 Agustus 2026 Interval : PAGI  Note : Hubungi pelanggan terlebih dahulu"/>
    <s v="FCC"/>
    <d v="2026-11-08T13:10:18"/>
    <d v="2026-08-12T13:00:00"/>
    <m/>
    <s v="PS"/>
    <s v="GDO"/>
    <s v="NO ADDON"/>
    <n v="20260811"/>
    <s v="Completed"/>
    <s v="HSI Bisnis Promo HUT Telkom PSB 70% - 75 Mbps"/>
    <s v="INDIBIZ"/>
    <m/>
    <m/>
    <d v="2026-08-12T13:00:00"/>
    <s v="2026-08-12 13:00:00 | Nama : BU RINDA PANGESTUTI  No Hp : 085225751165 No Alt :  Tgl Pemasangan : 12 Agustus 2026 Interval : PAGI  Note : Hubungi pelanggan terlebih dahulu"/>
    <n v="2026"/>
    <n v="8"/>
    <n v="11"/>
    <d v="2026-08-11T00:00:00"/>
    <n v="-1.5416666666642413"/>
    <x v="0"/>
  </r>
  <r>
    <n v="517"/>
    <n v="1002531512"/>
    <n v="3"/>
    <x v="2"/>
    <n v="5"/>
    <s v="MALANG"/>
    <s v="BATU"/>
    <s v="KPO"/>
    <s v="REG"/>
    <s v="AO"/>
    <x v="0"/>
    <s v="1P INET"/>
    <s v="MIE - SEND SURVEY"/>
    <s v="RBS-Regional 3"/>
    <d v="2026-08-17T18:59:57"/>
    <d v="2026-08-17T19:02:01"/>
    <n v="69368411"/>
    <m/>
    <n v="152711247380"/>
    <s v="HIKAM GUESTHOUSE"/>
    <s v="ODP-KPO-FA/45 FA/D04/45.01"/>
    <s v="WO061953824"/>
    <m/>
    <m/>
    <m/>
    <n v="112.595848"/>
    <n v="-7.9282510000000004"/>
    <s v="|MN02703|MYIA-073790984959/POI/FAUZ HIKAM SADIED/081232388711/hikamfauz3@givmail.com"/>
    <s v="MYIB_ASSISTANT"/>
    <m/>
    <m/>
    <m/>
    <m/>
    <m/>
    <m/>
    <m/>
    <m/>
    <s v="Management Janji"/>
    <s v="2026-08-18 15:00:00 | Nama : BP FAUZ HIKAM SADIED No Hp : 081232388711 No Alt :  Tgl Pemasangan : 18 Agustus 2026 Interval : SIANG Note : Hubungi pelanggan terlebih dahulu"/>
    <s v="FCC"/>
    <s v="17-08-2026 19:10:30"/>
    <d v="2026-08-18T15:00:00"/>
    <m/>
    <s v="SURVEY_NEW_MANJA"/>
    <s v="KPO"/>
    <s v="NO ADDON"/>
    <m/>
    <s v="MIE - SEND SURVEY"/>
    <s v="HSI Bisnis Promo HUT Telkom PSB 70% - 100 Mbps"/>
    <s v="INDIBIZ"/>
    <m/>
    <m/>
    <d v="2026-08-18T15:00:00"/>
    <s v="2026-08-18 15:00:00 | Nama : BP FAUZ HIKAM SADIED No Hp : 081232388711 No Alt :  Tgl Pemasangan : 18 Agustus 2026 Interval : SIANG Note : Hubungi pelanggan terlebih dahulu"/>
    <m/>
    <m/>
    <m/>
    <e v="#NUM!"/>
    <e v="#NUM!"/>
    <x v="1"/>
  </r>
  <r>
    <n v="518"/>
    <n v="1002519813"/>
    <n v="3"/>
    <x v="0"/>
    <n v="5"/>
    <s v="MATARAM"/>
    <s v="LOMBOK TIMUR UTARA"/>
    <s v="SGG"/>
    <s v="REG"/>
    <s v="AO"/>
    <x v="0"/>
    <s v="1P INET"/>
    <s v="Completed (PS)"/>
    <s v="RBS-Regional 3"/>
    <d v="2026-08-11T13:10:56"/>
    <d v="2026-08-12T18:53:35"/>
    <n v="69363297"/>
    <m/>
    <n v="172604214083"/>
    <s v="MTSN 1 LOMBOK UTARA"/>
    <s v="ODP-SGG-FAZ/41 FAZ/D05/41.01"/>
    <s v="WO061493794"/>
    <m/>
    <m/>
    <m/>
    <n v="116.1732114"/>
    <n v="-8.362933"/>
    <s v="MD|MYDB-20260810264915|DN00001/MN01272|MTSN 1 LOMBOK UTARA|081977358547"/>
    <s v="MYDIGIBIZPARTNER"/>
    <m/>
    <m/>
    <m/>
    <m/>
    <m/>
    <m/>
    <m/>
    <m/>
    <s v="Management Janji"/>
    <s v="2026-08-13 08:00:00 | M Janji : (12/08/2026) jam Pasang : 09:00 Note : hubungi pelanggan jika ingin kelokasi "/>
    <s v="FCC"/>
    <d v="2026-11-08T13:39:46"/>
    <d v="2026-08-13T08:00:00"/>
    <m/>
    <s v="PS"/>
    <s v="SGG"/>
    <s v="NO ADDON"/>
    <n v="20260812"/>
    <s v="Completed"/>
    <s v="HSI Bisnis Promo HUT Telkom PSB 70% - 50 Mbps"/>
    <s v="INDIBIZ"/>
    <m/>
    <m/>
    <d v="2026-08-13T08:00:00"/>
    <s v="2026-08-13 08:00:00 | M Janji : (12/08/2026) jam Pasang : 09:00 Note : hubungi pelanggan jika ingin kelokasi "/>
    <n v="2026"/>
    <n v="8"/>
    <n v="12"/>
    <d v="2026-08-12T00:00:00"/>
    <n v="-1.3333333333357587"/>
    <x v="0"/>
  </r>
  <r>
    <n v="519"/>
    <n v="1002528146"/>
    <n v="3"/>
    <x v="4"/>
    <n v="4"/>
    <s v="PEKALONGAN"/>
    <s v="BREBES"/>
    <s v="BKA"/>
    <s v="REG"/>
    <s v="AO"/>
    <x v="0"/>
    <s v="1P INET"/>
    <s v="102 | FOLLOW UP COMPLETED"/>
    <s v="RBS-Regional 3"/>
    <d v="2026-08-15T11:59:56"/>
    <d v="2026-08-16T13:47:25"/>
    <n v="69366784"/>
    <m/>
    <n v="142205105797"/>
    <s v="Brilink cipelem"/>
    <s v="ODP-BKA-FJ/105 FJ/D04/105.01"/>
    <s v="WO061814434"/>
    <m/>
    <m/>
    <m/>
    <n v="108.943590000271"/>
    <n v="-6.9147161055451898"/>
    <s v="MD|MYDB-20260815265461|EC50002/MC50042|Brilink cipelem|083160111643"/>
    <s v="MYDIGIBIZPARTNER"/>
    <m/>
    <m/>
    <m/>
    <m/>
    <m/>
    <m/>
    <m/>
    <m/>
    <s v="Management Janji"/>
    <s v="2026-08-16 08:00:00 | Tanggal pemasangan: 16/08/2026 Jam pemasangan : pagi / siang Info Tambahan : Hubungi pelanggan dulu sebelum ke lokasi terima kasih."/>
    <s v="FCC"/>
    <s v="15-08-2026 12:10:01"/>
    <d v="2026-08-16T08:00:00"/>
    <m/>
    <s v="REVOKE"/>
    <s v="BKA"/>
    <s v="NO ADDON"/>
    <m/>
    <s v="Follow Up Revoke Completed, New Order ID : SC1002529691"/>
    <s v="HSI Bisnis PSB 70% - 200 Mbps"/>
    <s v="INDIBIZ"/>
    <m/>
    <m/>
    <d v="2026-08-16T08:00:00"/>
    <s v="2026-08-16 08:00:00 | Tanggal pemasangan: 16/08/2026 Jam pemasangan : pagi / siang Info Tambahan : Hubungi pelanggan dulu sebelum ke lokasi terima kasih."/>
    <m/>
    <m/>
    <m/>
    <e v="#NUM!"/>
    <e v="#NUM!"/>
    <x v="1"/>
  </r>
  <r>
    <n v="520"/>
    <n v="1002530738"/>
    <n v="3"/>
    <x v="1"/>
    <n v="5"/>
    <s v="MADURA"/>
    <s v="BANGKALAN"/>
    <s v="SPG"/>
    <s v="REG"/>
    <s v="AO"/>
    <x v="0"/>
    <s v="1P INET"/>
    <s v="MIA - INVALID SURVEY"/>
    <s v="RBS-Regional 3"/>
    <d v="2026-08-17T11:59:57"/>
    <d v="2026-08-17T14:28:45"/>
    <n v="69368000"/>
    <m/>
    <n v="152434913723"/>
    <s v="CAMPLONG JAYA MART"/>
    <s v="ODP-SPG-FP/08 FP/D01/08.01"/>
    <s v="WO061922821"/>
    <m/>
    <m/>
    <m/>
    <n v="113.33260964602199"/>
    <n v="-7.2133080457834904"/>
    <s v="MD|MYDB-20260817265826|DN00001/MN00558|CAMPLONG JAYA MART|085941875418"/>
    <s v="MYDIGIBIZPARTNER"/>
    <m/>
    <m/>
    <m/>
    <m/>
    <m/>
    <m/>
    <m/>
    <m/>
    <s v="Management Janji"/>
    <s v="2026-08-18 08:00:00 | M janji : pagi Tanggal Pemasangan : 18/agustus/2026 Note : hubungi pelanggan jika ingin kelokasi "/>
    <s v="FCC"/>
    <s v="17-08-2026 12:10:09"/>
    <d v="2026-08-18T08:00:00"/>
    <m/>
    <s v="SURVEY_NEW_MANJA"/>
    <s v="SPG"/>
    <s v="NO ADDON"/>
    <m/>
    <s v="MIE - INVALID SURVEY - Kendala Jalur/Rute Tarikan"/>
    <s v="HSI Bisnis Promo HUT Telkom PSB 70% - 100 Mbps Dual Band"/>
    <s v="INDIBIZ"/>
    <m/>
    <m/>
    <d v="2026-08-18T08:00:00"/>
    <s v="2026-08-18 08:00:00 | M janji : pagi Tanggal Pemasangan : 18/agustus/2026 Note : hubungi pelanggan jika ingin kelokasi "/>
    <m/>
    <m/>
    <m/>
    <e v="#NUM!"/>
    <e v="#NUM!"/>
    <x v="1"/>
  </r>
  <r>
    <n v="521"/>
    <n v="1002510672"/>
    <n v="3"/>
    <x v="0"/>
    <n v="5"/>
    <s v="KUPANG"/>
    <s v="LABOAN BAJO"/>
    <s v="LBO"/>
    <s v="REG"/>
    <s v="AO"/>
    <x v="0"/>
    <m/>
    <s v="CC - HD1A - INPROGRESS UNCONTACTED"/>
    <s v="RBS-Regional 3"/>
    <d v="2026-08-05T14:02:29"/>
    <d v="2026-08-14T16:01:32"/>
    <n v="69359224"/>
    <m/>
    <n v="172512452489"/>
    <s v="KOS KINGKONG"/>
    <s v="ODP-LBO-FF/57"/>
    <m/>
    <m/>
    <m/>
    <m/>
    <n v="119.89957094192501"/>
    <n v="-8.4966370574844703"/>
    <s v="|IBCARE-PI|MC40287|081337809205|nabaslantar5@gmail.com|-8.4968945,119.8996654"/>
    <s v="Sales Force DBS"/>
    <m/>
    <m/>
    <m/>
    <m/>
    <m/>
    <m/>
    <m/>
    <m/>
    <m/>
    <m/>
    <m/>
    <d v="2026-05-08T14:10:37"/>
    <m/>
    <m/>
    <s v="FCC"/>
    <s v="LBO"/>
    <s v="NO ADDON"/>
    <m/>
    <s v="UNCONTACTED : Line Busy Ghina Swanti Ariesa 40941148|MYDITA"/>
    <s v="- 11_11446;Biaya PSB HSI EBIS Tunai di Depan ~ 11[150000]  - E23046;E23046 ~ ES23 - Paket HSI Bisnis[0]  - E23046~null~E23046_UNL;UNL ~ Internet-Link Unlimited Internet Usage ~ E23046[0]  - E23046~null~44877;E23046||11||Abodemen 0[0]  - E23046~null~E23046"/>
    <s v="INDIBIZ"/>
    <m/>
    <m/>
    <m/>
    <m/>
    <m/>
    <m/>
    <m/>
    <e v="#NUM!"/>
    <e v="#NUM!"/>
    <x v="1"/>
  </r>
  <r>
    <n v="522"/>
    <n v="1002512149"/>
    <n v="3"/>
    <x v="1"/>
    <n v="5"/>
    <s v="SBY UTARA"/>
    <s v="TANDES"/>
    <s v="KRP"/>
    <s v="REG"/>
    <s v="AO"/>
    <x v="0"/>
    <s v="1P INET"/>
    <s v="Completed (PS)"/>
    <s v="RBS-Regional 3"/>
    <d v="2026-08-06T11:49:57"/>
    <d v="2026-08-07T13:08:06"/>
    <n v="69359855"/>
    <m/>
    <n v="152415234835"/>
    <s v="SMP HANGTUAH 2 SBY"/>
    <s v="ODP-KRP-FBN/09 FBN/D02/09.01"/>
    <s v="WO061062509"/>
    <m/>
    <m/>
    <m/>
    <n v="112.68957880000001"/>
    <n v="-7.3387950999999996"/>
    <s v="MD|MYDB-20260805264439|DN00001/MN02093|SMP HANGTUAH 2 SBY|082245534563"/>
    <s v="MYDIGIBIZPARTNER"/>
    <m/>
    <m/>
    <m/>
    <m/>
    <m/>
    <m/>
    <m/>
    <m/>
    <s v="Management Janji"/>
    <s v="2026-08-08 15:00:00 | Tanggal pemasangan: 6/08/2026 Jam pemasangan : pagi / siang Info Tambahan : Hubungi pelanggan dulu sebelum ke lokasi. terima kasih"/>
    <s v="FCC"/>
    <d v="2026-06-08T11:54:59"/>
    <d v="2026-08-08T15:00:00"/>
    <m/>
    <s v="PS"/>
    <s v="KRP"/>
    <s v="NO ADDON"/>
    <n v="20260807"/>
    <s v="Completed"/>
    <s v="HSI Bisnis Basic Promo HUT Telkom PSB 70% - 75 Mbps"/>
    <s v="INDIBIZ"/>
    <m/>
    <m/>
    <d v="2026-08-08T15:00:00"/>
    <s v="2026-08-08 15:00:00 | Tanggal pemasangan: 6/08/2026 Jam pemasangan : pagi / siang Info Tambahan : Hubungi pelanggan dulu sebelum ke lokasi. terima kasih"/>
    <n v="2026"/>
    <n v="8"/>
    <n v="7"/>
    <d v="2026-08-07T00:00:00"/>
    <n v="-1.625"/>
    <x v="0"/>
  </r>
  <r>
    <n v="523"/>
    <n v="1002505267"/>
    <n v="3"/>
    <x v="6"/>
    <n v="5"/>
    <s v="SIDOARJO"/>
    <s v="JOMBANG"/>
    <s v="MOJ"/>
    <s v="REG"/>
    <s v="AO"/>
    <x v="0"/>
    <m/>
    <s v="Completed (PS)"/>
    <s v="RBS-Regional 3"/>
    <d v="2026-08-02T13:43:19"/>
    <d v="2026-08-02T22:40:33"/>
    <n v="69357050"/>
    <m/>
    <n v="152319209209"/>
    <s v="NYONYA KAYA"/>
    <s v="ODP-MOJ-FK/16"/>
    <s v="WO060720306"/>
    <m/>
    <m/>
    <m/>
    <n v="112.4319852"/>
    <n v="-7.4631537000000003"/>
    <s v="|MN02084|/NYONYA KAYA /WINBACK 2.0 HSI B2B (1:1) 100MBPS 535RB PSB DISC 70%//yuestohutama@gmail.com/YUESTO ILHAM PUTRA HUTAMA/82232255577"/>
    <s v="Sales Force DBS"/>
    <m/>
    <m/>
    <m/>
    <m/>
    <m/>
    <m/>
    <m/>
    <m/>
    <s v="Management Janji"/>
    <s v="2026-08-03 13:00:00|M Janji : (03/08/2026) jam Pasang : 09:00 Note : hubungi pelanggan jika ingin kelokasi|SO1317|MYDITA"/>
    <s v="FCC"/>
    <d v="2026-02-08T13:54:45"/>
    <d v="2026-08-03T13:00:00"/>
    <m/>
    <s v="PS"/>
    <s v="MOJ"/>
    <s v="NO ADDON"/>
    <n v="20260802"/>
    <s v="Completed"/>
    <s v="- 11_11446;Biaya PSB HSI EBIS Tunai di Depan ~ 11[150000]  - SP_NOSS;SP_NOSS ~ Internet NOSS Multispeed Network[0]  - SP_NOSS;SP_NOSS ~ Internet NOSS Multispeed Network[0]  - E23015;E23015 ~ ES23 - Perangkat ONT[0]  - E23015~null~44292;E23015||11||Abodeme"/>
    <s v="INDIBIZ"/>
    <m/>
    <m/>
    <d v="2026-08-03T13:00:00"/>
    <s v="2026-08-03 13:00:00|M Janji : (03/08/2026) jam Pasang : 09:00 Note : hubungi pelanggan jika ingin kelokasi|SO1317|MYDITA"/>
    <n v="2026"/>
    <n v="8"/>
    <n v="2"/>
    <d v="2026-08-02T00:00:00"/>
    <n v="-1.5416666666642413"/>
    <x v="0"/>
  </r>
  <r>
    <n v="524"/>
    <n v="1002520321"/>
    <n v="3"/>
    <x v="4"/>
    <n v="4"/>
    <s v="PEKALONGAN"/>
    <s v="SLAWI"/>
    <s v="ADW"/>
    <s v="REG"/>
    <s v="AO"/>
    <x v="0"/>
    <s v="1P INET"/>
    <s v="Completed (PS)"/>
    <s v="RBS-Regional 3"/>
    <d v="2026-08-11T15:01:56"/>
    <d v="2026-08-12T15:26:50"/>
    <n v="69363501"/>
    <m/>
    <n v="146282105539"/>
    <s v="SPBU ADIWERNA 4452106"/>
    <s v="ODP-ADW-FW/007 FW/D02/007.01"/>
    <s v="WO061510812"/>
    <m/>
    <m/>
    <m/>
    <n v="109.1345475"/>
    <n v="-6.9296153"/>
    <s v="MD|MYDB-20260811264959|DN00001/MN00347|SPBU ADIWERNA 4452106|085642808700"/>
    <s v="MYDIGIBIZPARTNER"/>
    <m/>
    <m/>
    <m/>
    <m/>
    <m/>
    <m/>
    <m/>
    <m/>
    <s v="Management Janji"/>
    <s v="2026-08-12 13:00:00 | Nama PIC:  bp abdullah  No HP: 085642808700 Alt: Tanggal: 12/8/2026 Jam Pasang: Siang Note: Hubungi sebelum ke lokasi, terimakasih."/>
    <s v="FCC"/>
    <d v="2026-11-08T15:10:17"/>
    <d v="2026-08-12T13:00:00"/>
    <m/>
    <s v="PS"/>
    <s v="ADW"/>
    <s v="NO ADDON"/>
    <n v="20260812"/>
    <s v="Completed"/>
    <s v="HSI Bisnis Promo HUT Telkom PSB 70% - 200 Mbps"/>
    <s v="INDIBIZ"/>
    <m/>
    <m/>
    <d v="2026-08-12T13:00:00"/>
    <s v="2026-08-12 13:00:00 | Nama PIC:  bp abdullah  No HP: 085642808700 Alt: Tanggal: 12/8/2026 Jam Pasang: Siang Note: Hubungi sebelum ke lokasi, terimakasih."/>
    <n v="2026"/>
    <n v="8"/>
    <n v="12"/>
    <d v="2026-08-12T00:00:00"/>
    <n v="-0.54166666666424135"/>
    <x v="0"/>
  </r>
  <r>
    <n v="525"/>
    <n v="1002527669"/>
    <n v="3"/>
    <x v="4"/>
    <n v="4"/>
    <s v="SEMARANG"/>
    <s v="UNGARAN"/>
    <s v="UNR"/>
    <s v="REG"/>
    <s v="AO"/>
    <x v="0"/>
    <s v="1P INET"/>
    <s v="Completed (PS)"/>
    <s v="RBS-Regional 3"/>
    <d v="2026-08-15T08:14:57"/>
    <d v="2026-08-15T16:29:33"/>
    <n v="69366534"/>
    <m/>
    <n v="146425112702"/>
    <s v="Sentra Busa dan Oscar"/>
    <s v="ODP-UNR-FEB/075"/>
    <s v="WO061795504"/>
    <m/>
    <m/>
    <m/>
    <n v="110.412189"/>
    <n v="-7.1650460000000002"/>
    <s v="|MN00481|MYIA-066882185730/POI/ikmaluddin arifan/08995935796/covermoe.carseat@gmail.com"/>
    <s v="MYIB_ASSISTANT"/>
    <m/>
    <m/>
    <m/>
    <m/>
    <m/>
    <m/>
    <m/>
    <m/>
    <s v="Management Janji"/>
    <s v="2026-08-16 08:00:00 | Tanggal pemasangan: 16/08/2026 Jam pemasangan : pagi / siang Info Tambahan : Hubungi pelanggan dulu sebelum ke lokasi terima kasih."/>
    <s v="FCC"/>
    <s v="15-08-2026 08:25:42"/>
    <d v="2026-08-16T08:00:00"/>
    <m/>
    <s v="PS"/>
    <s v="UNR"/>
    <s v="NO ADDON"/>
    <n v="20260815"/>
    <s v="Completed"/>
    <s v="HSI Bisnis Promo HUT Telkom PSB 70% - 50 Mbps"/>
    <s v="INDIBIZ"/>
    <m/>
    <m/>
    <d v="2026-08-16T08:00:00"/>
    <s v="2026-08-16 08:00:00 | Tanggal pemasangan: 16/08/2026 Jam pemasangan : pagi / siang Info Tambahan : Hubungi pelanggan dulu sebelum ke lokasi terima kasih."/>
    <n v="2026"/>
    <n v="8"/>
    <n v="15"/>
    <d v="2026-08-15T00:00:00"/>
    <n v="-1.3333333333357587"/>
    <x v="0"/>
  </r>
  <r>
    <n v="526"/>
    <n v="1002514507"/>
    <n v="3"/>
    <x v="5"/>
    <n v="5"/>
    <s v="SINGARJA"/>
    <s v="SINGARAJA"/>
    <s v="SRR"/>
    <s v="REG"/>
    <s v="AO"/>
    <x v="0"/>
    <m/>
    <s v="Completed (PS)"/>
    <s v="RBS-Regional 3"/>
    <d v="2026-08-07T12:49:48"/>
    <d v="2026-08-08T08:12:46"/>
    <n v="69359202"/>
    <m/>
    <n v="172425707992"/>
    <s v="SMK NEGERI 1 SERIRIT"/>
    <s v="ODP-SRR-FAA/16"/>
    <s v="WO061158397"/>
    <m/>
    <m/>
    <m/>
    <n v="114.9187"/>
    <n v="-8.2026000000000003"/>
    <s v="|MN02677|/PIC PUTU BISMA PUTERA ARYANA/081936477999/tatausahaskanser@gmail.com"/>
    <s v="Sales Force DBS"/>
    <m/>
    <m/>
    <m/>
    <m/>
    <m/>
    <m/>
    <m/>
    <m/>
    <s v="Management Janji"/>
    <s v="2026-08-06 13:00:00|Jam pemasangan : 12.00  Info Tambahan : Hubungi pelanggan dulu sebelum ke lokasi  terimakasih   |40951378|MYDITA"/>
    <s v="FCC"/>
    <d v="2026-07-08T12:55:13"/>
    <m/>
    <m/>
    <s v="PS"/>
    <s v="SRR"/>
    <s v="NO ADDON"/>
    <n v="20260808"/>
    <s v="Completed"/>
    <s v="- 11_11446;Biaya PSB HSI EBIS Tunai di Depan ~ 11[150000]  - E25060;E25060 ~ ES25 - Paket HSI Bisnis (HSIE) Khusus Winback 2.0[0]  - E25060~null~E25060_UNL;UNL ~ Internet-Link Unlimited Internet Usage ~ E25060[0]  - E25060~null~105343;E25060||11||Abodemen"/>
    <s v="INDIBIZ"/>
    <m/>
    <m/>
    <d v="2026-08-07T07:00:00"/>
    <s v="2026-08-06 13:00:00|Jam pemasangan : 12.00  Info Tambahan : Hubungi pelanggan dulu sebelum ke lokasi  terimakasih   |40951378|MYDITA"/>
    <n v="2026"/>
    <n v="8"/>
    <n v="8"/>
    <d v="2026-08-08T00:00:00"/>
    <n v="0.70833333333575865"/>
    <x v="0"/>
  </r>
  <r>
    <n v="527"/>
    <n v="1002530018"/>
    <n v="3"/>
    <x v="0"/>
    <n v="5"/>
    <s v="MATARAM"/>
    <s v="INNER - NUSA TENGGARA"/>
    <s v="SWE"/>
    <s v="REG"/>
    <s v="AO"/>
    <x v="0"/>
    <s v="1P INET"/>
    <s v="Completed (PS)"/>
    <s v="RBS-Regional 3"/>
    <d v="2026-08-16T17:37:56"/>
    <d v="2026-08-17T16:35:15"/>
    <n v="69367723"/>
    <m/>
    <n v="172605804166"/>
    <s v="SR PRINTING"/>
    <s v="ODP-SWE-FAU/77 FAU/D06/77.01"/>
    <s v="WO061895970"/>
    <m/>
    <m/>
    <m/>
    <n v="116.25585000962"/>
    <n v="-8.5919268395248398"/>
    <s v="MD|MYDB-20260816265748|SC00001/MC00020|SR PRINTING|082341022073"/>
    <s v="MYDIGIBIZPARTNER"/>
    <m/>
    <m/>
    <m/>
    <m/>
    <m/>
    <m/>
    <m/>
    <m/>
    <s v="Management Janji"/>
    <s v="2026-08-17 15:00:00 | Nama : BP JAYADI ZAKARIA  No Hp : 082341022073 No Alt :  Tgl Pemasangan : 17 Agustus 2026 Interval : PAGI  Note : Hubungi pelanggan terlebih dahulu"/>
    <s v="FCC"/>
    <s v="16-08-2026 17:39:54"/>
    <d v="2026-08-17T15:00:00"/>
    <m/>
    <s v="PS"/>
    <s v="SWE"/>
    <s v="OCA"/>
    <n v="20260817"/>
    <s v="Completed"/>
    <s v="HSI Bisnis Bundling OCA Interaction Lite PSB 70% Promo - 150 Mbps"/>
    <s v="INDIBIZ"/>
    <m/>
    <m/>
    <d v="2026-08-17T15:00:00"/>
    <s v="2026-08-17 15:00:00 | Nama : BP JAYADI ZAKARIA  No Hp : 082341022073 No Alt :  Tgl Pemasangan : 17 Agustus 2026 Interval : PAGI  Note : Hubungi pelanggan terlebih dahulu"/>
    <n v="2026"/>
    <n v="8"/>
    <n v="17"/>
    <d v="2026-08-17T00:00:00"/>
    <n v="-0.625"/>
    <x v="0"/>
  </r>
  <r>
    <n v="528"/>
    <n v="1002505757"/>
    <n v="3"/>
    <x v="5"/>
    <n v="5"/>
    <s v="SINGARJA"/>
    <s v="GIANYAR"/>
    <s v="UBU"/>
    <s v="REG"/>
    <s v="AO"/>
    <x v="0"/>
    <m/>
    <s v="102 | FOLLOW UP COMPLETED"/>
    <s v="RBS-Regional 3"/>
    <d v="2026-08-03T10:26:51"/>
    <d v="2026-08-06T17:35:58"/>
    <n v="69357310"/>
    <m/>
    <n v="172408247858"/>
    <s v="LPD Desa Adat Nyuh Kuning Ubud Gianyar"/>
    <s v="ODP-UBU-FH/100"/>
    <s v="WO060772425"/>
    <m/>
    <m/>
    <m/>
    <n v="115.25672"/>
    <n v="-8.5232361999999995"/>
    <s v="|MN02658|/PIC NI KETUT KARSI/088212228875/nyuhkuninglpd@gmail.com"/>
    <s v="Sales Force DBS"/>
    <m/>
    <m/>
    <m/>
    <m/>
    <m/>
    <m/>
    <m/>
    <m/>
    <s v="Management Janji"/>
    <s v="2026-08-04 08:00:00|M Janji : 04/08/2026 Jam Pasang : 08.00 NoteÃ‚Â :  hubungi terlebih dahulu sebelum ke lokasi, terima kasih.|40961370|MYDITA"/>
    <s v="FCC"/>
    <d v="2026-03-08T10:40:22"/>
    <d v="2026-08-04T08:00:00"/>
    <s v="Kendala Pelanggan"/>
    <s v="REVOKE"/>
    <s v="UBU"/>
    <s v="NO ADDON"/>
    <m/>
    <s v="Follow Up Revoke Completed, New Order ID : SC1002513363"/>
    <s v="- 11_11446;Biaya PSB HSI EBIS Tunai di Depan ~ 11[150000]  - SP_NOSS;SP_NOSS ~ Internet NOSS Multispeed Network[0]  - SP_NOSS;SP_NOSS ~ Internet NOSS Multispeed Network[0]  - E23015;E23015 ~ ES23 - Perangkat ONT[0]  - E23015~null~44292;E23015||11||Abodeme"/>
    <s v="INDIBIZ"/>
    <m/>
    <m/>
    <d v="2026-08-04T08:00:00"/>
    <s v="2026-08-04 08:00:00|M Janji : 04/08/2026 Jam Pasang : 08.00 NoteÃ‚Â :  hubungi terlebih dahulu sebelum ke lokasi, terima kasih.|40961370|MYDITA"/>
    <m/>
    <m/>
    <m/>
    <e v="#NUM!"/>
    <e v="#NUM!"/>
    <x v="1"/>
  </r>
  <r>
    <n v="529"/>
    <n v="1002514516"/>
    <n v="3"/>
    <x v="3"/>
    <n v="4"/>
    <s v="MAGELANG"/>
    <s v="TEMANGGUNG"/>
    <s v="TEM"/>
    <s v="REG"/>
    <s v="AO"/>
    <x v="0"/>
    <s v="1P INET"/>
    <s v="Completed (PS)"/>
    <s v="RBS-Regional 3"/>
    <d v="2026-08-07T12:52:57"/>
    <d v="2026-08-08T08:58:10"/>
    <n v="69360719"/>
    <m/>
    <n v="146149124338"/>
    <s v="SPBU CANDIMULYO KEDU 44 562.03"/>
    <s v="ODP-TMG-FAR/131 FAR/D08/131.01"/>
    <s v="WO061158191"/>
    <m/>
    <m/>
    <m/>
    <n v="110.17378650000001"/>
    <n v="-7.2927225999999896"/>
    <s v="|MN02495|MYIA-036966053424/POI/HARKIRJO/085228657577/spbu_sajogja4456203@yahoo.co.id"/>
    <s v="MYIB_ASSISTANT"/>
    <m/>
    <m/>
    <m/>
    <m/>
    <m/>
    <m/>
    <m/>
    <m/>
    <s v="Management Janji"/>
    <s v="2026-08-08 13:00:00 | Nama PIC : BAPAK HARKIRJO No HP : 085228657577 Alt :  M Janji : (SABTU/8/AGUSTUS/2026) jam Pasang : 09:00 Note : hubungi pelanggan jika ingin kelokasi"/>
    <s v="FCC"/>
    <d v="2026-07-08T12:55:13"/>
    <d v="2026-08-08T13:00:00"/>
    <m/>
    <s v="PS"/>
    <s v="TEM"/>
    <s v="NO ADDON"/>
    <n v="20260808"/>
    <s v="Completed"/>
    <s v="HSI Bisnis Basic Promo HUT Telkom PSB 70% - 50 Mbps"/>
    <s v="INDIBIZ"/>
    <m/>
    <m/>
    <d v="2026-08-08T13:00:00"/>
    <s v="2026-08-08 13:00:00 | Nama PIC : BAPAK HARKIRJO No HP : 085228657577 Alt :  M Janji : (SABTU/8/AGUSTUS/2026) jam Pasang : 09:00 Note : hubungi pelanggan jika ingin kelokasi"/>
    <n v="2026"/>
    <n v="8"/>
    <n v="8"/>
    <d v="2026-08-08T00:00:00"/>
    <n v="-0.54166666666424135"/>
    <x v="0"/>
  </r>
  <r>
    <n v="530"/>
    <n v="1002519662"/>
    <n v="3"/>
    <x v="4"/>
    <n v="4"/>
    <s v="PEKALONGAN"/>
    <s v="TEGAL"/>
    <s v="MGN"/>
    <s v="REG"/>
    <s v="AO"/>
    <x v="0"/>
    <m/>
    <s v="Completed (PS)"/>
    <s v="RBS-Regional 3"/>
    <d v="2026-08-11T12:02:39"/>
    <d v="2026-08-11T13:20:40"/>
    <n v="69361473"/>
    <m/>
    <n v="142203103892"/>
    <s v="PANGKALAN GAS LPG LUTFIAUDIN"/>
    <s v="ODP-MGN-FA/023"/>
    <s v="WO061486055"/>
    <m/>
    <m/>
    <m/>
    <n v="109.08550167999999"/>
    <n v="-6.8789940280000001"/>
    <s v="MD|MYDB-20260807264669|DB10005/MB10071|PANGKALAN GAS LPG LUTFIAUDIN|085700961173"/>
    <s v="MYDIGIBIZPARTNER"/>
    <m/>
    <m/>
    <m/>
    <m/>
    <m/>
    <m/>
    <m/>
    <m/>
    <s v="Management Janji"/>
    <s v="2026-08-09 13:00:00 | Tgl Pemasangan : 09 Agustus 2026  Interval : PAGI SIANG  Note : Hubungi pelanggan terlebih dahulu"/>
    <s v="FCC"/>
    <d v="2026-11-08T12:10:44"/>
    <m/>
    <m/>
    <s v="PS"/>
    <s v="MGN"/>
    <s v="NO ADDON"/>
    <n v="20260811"/>
    <s v="Completed"/>
    <s v="- 11_11446;Biaya PSB HSI EBIS Tunai di Depan ~ 11[150000]  - SP_NOSS;SP_NOSS ~ Internet NOSS Multispeed Network[0]  - E24057;E24057 ~ ES24 - Paket HSI Bisnis (HSIE) Khusus Winback[0]  - E24057~null~E24057_UNL;UNL ~ Internet-Link Unlimited Internet Usage ~"/>
    <s v="INDIBIZ"/>
    <m/>
    <m/>
    <d v="2026-08-11T07:00:00"/>
    <s v="2026-08-09 13:00:00 | Tgl Pemasangan : 09 Agustus 2026  Interval : PAGI SIANG  Note : Hubungi pelanggan terlebih dahulu"/>
    <n v="2026"/>
    <n v="8"/>
    <n v="11"/>
    <d v="2026-08-11T00:00:00"/>
    <n v="-0.29166666666424135"/>
    <x v="0"/>
  </r>
  <r>
    <n v="531"/>
    <n v="1002525585"/>
    <n v="3"/>
    <x v="0"/>
    <n v="5"/>
    <s v="MATARAM"/>
    <s v="LOMBOK TIMUR UTARA"/>
    <s v="SEL"/>
    <s v="REG"/>
    <s v="AO"/>
    <x v="0"/>
    <m/>
    <s v="7 | OSS - PROVISIONING ISSUED"/>
    <s v="RBS-Regional 2"/>
    <d v="2026-08-14T09:16:30"/>
    <d v="2026-08-16T13:08:12"/>
    <n v="69365685"/>
    <m/>
    <n v="172619203270"/>
    <s v="coffee shop (cafe sawah)"/>
    <s v="ODP-SEL-FAZ/01"/>
    <s v="WO061734103"/>
    <m/>
    <m/>
    <m/>
    <n v="106.830797195434"/>
    <n v="-6.1754996402368203"/>
    <s v="|MN00915|/NANANG WIRA GANDI/083117237979/082342505826/nanangwiragandi@gmail.com"/>
    <s v="B2B Partner Management (PM)"/>
    <m/>
    <m/>
    <m/>
    <m/>
    <m/>
    <m/>
    <m/>
    <m/>
    <s v="Management Janji"/>
    <s v="2026-08-16 13:00:00|Nama Pic : nanangwiragandi No Hp Pic : 083117237979 No alt : - Jam Pemasangan : siang  Tanggal Pemasangan : 16 Agustus 2026|40951375|MYDITA"/>
    <s v="FCC"/>
    <s v="14-08-2026 09:40:20"/>
    <d v="2026-08-16T13:00:00"/>
    <m/>
    <s v="PI"/>
    <s v="SEL"/>
    <s v="NO ADDON"/>
    <m/>
    <s v="Provisioning Issued"/>
    <s v="- 11_11446;Biaya PSB HSI EBIS Tunai di Depan ~ 11[150000]  - SP_NOSS;SP_NOSS ~ Internet NOSS Multispeed Network[0]  - SP_NOSS;SP_NOSS ~ Internet NOSS Multispeed Network[0]  - E23015;E23015 ~ ES23 - Perangkat ONT[0]  - E23015~null~44292;E23015||11||Abodeme"/>
    <s v="INDIBIZ"/>
    <m/>
    <m/>
    <d v="2026-08-16T13:00:00"/>
    <s v="2026-08-16 13:00:00|Nama Pic : nanangwiragandi No Hp Pic : 083117237979 No alt : - Jam Pemasangan : siang  Tanggal Pemasangan : 16 Agustus 2026|40951375|MYDITA"/>
    <m/>
    <m/>
    <m/>
    <e v="#NUM!"/>
    <e v="#NUM!"/>
    <x v="1"/>
  </r>
  <r>
    <n v="532"/>
    <n v="1002518058"/>
    <n v="3"/>
    <x v="4"/>
    <n v="4"/>
    <s v="PEKALONGAN"/>
    <s v="SLAWI"/>
    <s v="SLW"/>
    <s v="REG"/>
    <s v="AO"/>
    <x v="0"/>
    <m/>
    <s v="Completed (PS)"/>
    <s v="RBS-Regional 3"/>
    <d v="2026-08-10T14:36:26"/>
    <d v="2026-08-10T15:52:13"/>
    <n v="69361431"/>
    <m/>
    <n v="142283119760"/>
    <s v="SPPG LAPAS SLAWI"/>
    <s v="ODP-SLW-FY/004"/>
    <s v="WO061412152"/>
    <m/>
    <m/>
    <m/>
    <n v="109.12455199999999"/>
    <n v="-7.0033300000000001"/>
    <s v="|MN00347|MYIA-086295526647/POI/EDI SUPRIADI/08976405111/sppglapasslawi@gmail.com"/>
    <s v="Sales Profesional"/>
    <m/>
    <m/>
    <m/>
    <m/>
    <m/>
    <m/>
    <m/>
    <m/>
    <s v="Management Janji"/>
    <s v="2026-08-09 13:00:00 | Tanggal Pemasangan : 09 Agustus 2026  Jam Pemasangan : 08:00 13:00  Info Tambahan : Hubungi pelanggan dulu sebelum ke lokasi terimakasih"/>
    <s v="FCC"/>
    <d v="2026-10-08T14:39:40"/>
    <m/>
    <m/>
    <s v="PS"/>
    <s v="SLW"/>
    <s v="NO ADDON"/>
    <n v="20260810"/>
    <s v="Completed"/>
    <s v="- 11_11446;Biaya PSB HSI EBIS Tunai di Depan ~ 11[150000]  - SP_NOSS;SP_NOSS ~ Internet NOSS Multispeed Network[0]  - E23015;E23015 ~ ES23 - Perangkat ONT[0]  - E23015~null~44292;E23015||11||Abodemen 0[0]  - E23015~null~E23015_SWONT;SWONT ~ Biaya Sewa ONT"/>
    <s v="INDIBIZ"/>
    <m/>
    <m/>
    <d v="2026-08-10T07:00:00"/>
    <s v="2026-08-09 13:00:00 | Tanggal Pemasangan : 09 Agustus 2026  Jam Pemasangan : 08:00 13:00  Info Tambahan : Hubungi pelanggan dulu sebelum ke lokasi terimakasih"/>
    <n v="2026"/>
    <n v="8"/>
    <n v="10"/>
    <d v="2026-08-10T00:00:00"/>
    <n v="-0.29166666666424135"/>
    <x v="0"/>
  </r>
  <r>
    <n v="533"/>
    <n v="1002515345"/>
    <n v="3"/>
    <x v="5"/>
    <n v="5"/>
    <s v="SINGARJA"/>
    <s v="KLUNGKUNG"/>
    <s v="APR"/>
    <s v="DGS"/>
    <s v="AO"/>
    <x v="0"/>
    <m/>
    <s v="FCC - HD1A - OPEN"/>
    <s v="DGS-Government Infrastructure"/>
    <d v="2026-08-07T16:43:51"/>
    <d v="2026-08-07T16:45:15"/>
    <n v="69361067"/>
    <m/>
    <n v="172404209317"/>
    <s v="Bayu"/>
    <m/>
    <m/>
    <m/>
    <m/>
    <m/>
    <n v="115.610697553115"/>
    <n v="-8.3647033417369698"/>
    <s v="Bayu +62 813-2828-5434  "/>
    <s v="Account Manager"/>
    <m/>
    <m/>
    <m/>
    <m/>
    <m/>
    <m/>
    <m/>
    <m/>
    <s v="Management Janji"/>
    <d v="1970-01-01T00:00:00"/>
    <s v="FCC"/>
    <d v="2026-07-08T16:55:31"/>
    <m/>
    <m/>
    <s v="FCC"/>
    <s v="APR"/>
    <s v="NETMONK"/>
    <m/>
    <s v="MYDITA DGS-Government Infrastructure - HD1A - OPEN, Order tidak perlu di caring"/>
    <s v="- 11_11450;Biaya PSB Reguler HSI EBIS ~ 11[500000]  - SP_NOSS;SP_NOSS ~ Internet NOSS Multispeed Network[0]  - SP_NOSS;SP_NOSS ~ Internet NOSS Multispeed Network[0]  - E23046;E23046 ~ ES23 - Paket HSI Bisnis[0]  - E23046~null~E23046_UNL;UNL ~ Internet-Lin"/>
    <s v="INDIBIZ"/>
    <m/>
    <m/>
    <d v="1970-01-01T00:00:00"/>
    <d v="1970-01-01T00:00:00"/>
    <m/>
    <m/>
    <m/>
    <e v="#NUM!"/>
    <e v="#NUM!"/>
    <x v="1"/>
  </r>
  <r>
    <n v="534"/>
    <n v="1002524082"/>
    <n v="3"/>
    <x v="4"/>
    <n v="4"/>
    <s v="SEMARANG"/>
    <s v="INNER - SEMARANG JATENG UTARA"/>
    <s v="MJP"/>
    <s v="REG"/>
    <s v="AO"/>
    <x v="0"/>
    <s v="1P INET"/>
    <s v="Completed (PS)"/>
    <s v="RBS-Regional 3"/>
    <d v="2026-08-13T12:22:56"/>
    <d v="2026-08-14T12:30:35"/>
    <n v="69365042"/>
    <m/>
    <n v="142410346120"/>
    <s v="LAB MA FUTUHIYYAH 2"/>
    <s v="ODP-MJP-FAG/178 FAG/D13/178.01"/>
    <s v="WO061660089"/>
    <m/>
    <m/>
    <m/>
    <n v="110.515419803559"/>
    <n v="-7.0228528792178402"/>
    <s v="MD|MYDB-20260813265204|DN00001/MN00345|LAB MA FUTUHIYYAH 2|08997077542"/>
    <s v="MYDIGIBIZPARTNER"/>
    <m/>
    <m/>
    <m/>
    <m/>
    <m/>
    <m/>
    <m/>
    <m/>
    <s v="Management Janji"/>
    <s v="2026-08-16 11:00:00 | telp : 08997077542 M Janji : minta di hari selasa jam Pasang : 09:00 Note : hubungi pelanggan jika ingin kelokasi"/>
    <s v="FCC"/>
    <s v="13-08-2026 12:25:00"/>
    <d v="2026-08-16T11:00:00"/>
    <m/>
    <s v="PS"/>
    <s v="MJP"/>
    <s v="NO ADDON"/>
    <n v="20260814"/>
    <s v="Completed"/>
    <s v="HSI Bisnis Promo HUT Telkom PSB 70% - 200 Mbps"/>
    <s v="INDIBIZ"/>
    <m/>
    <m/>
    <d v="2026-08-16T11:00:00"/>
    <s v="2026-08-16 11:00:00 | telp : 08997077542 M Janji : minta di hari selasa jam Pasang : 09:00 Note : hubungi pelanggan jika ingin kelokasi"/>
    <n v="2026"/>
    <n v="8"/>
    <n v="14"/>
    <d v="2026-08-14T00:00:00"/>
    <n v="-2.4583333333357587"/>
    <x v="0"/>
  </r>
  <r>
    <n v="535"/>
    <n v="1002520623"/>
    <n v="3"/>
    <x v="5"/>
    <n v="5"/>
    <s v="SINGARJA"/>
    <s v="GIANYAR"/>
    <s v="UBU"/>
    <s v="REG"/>
    <s v="AO"/>
    <x v="0"/>
    <m/>
    <s v="Completed (PS)"/>
    <s v="RBS-Regional 3"/>
    <d v="2026-08-11T16:02:07"/>
    <d v="2026-08-16T14:22:12"/>
    <n v="69363590"/>
    <m/>
    <n v="172408248139"/>
    <s v="PT. SAMI ASIKI BERSAMA"/>
    <s v="ODP-UBU-FZ/16"/>
    <s v="WO061532415"/>
    <m/>
    <m/>
    <m/>
    <n v="115.28074119999999"/>
    <n v="-8.4154523000000001"/>
    <s v="|MN02658|/PIC  I WAYAN DARSANA/081236102125/spbu.bali.5480528@gmail.com"/>
    <s v="Sales Force DBS"/>
    <m/>
    <m/>
    <m/>
    <m/>
    <m/>
    <m/>
    <m/>
    <m/>
    <s v="Management Janji"/>
    <s v="2026-08-12 15:00:00|Waktu pemasangan : 12 agustus 2026 Jam pemasangan : 08.00 - 12.00 Info Tambahan : Hubungi pelanggan dulu sebelum ke lokasi terimakasih|40971401|MYDITA"/>
    <s v="FCC"/>
    <d v="2026-11-08T16:09:49"/>
    <d v="2026-08-12T15:00:00"/>
    <m/>
    <s v="PS"/>
    <s v="UBU"/>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2T15:00:00"/>
    <s v="2026-08-12 15:00:00|Waktu pemasangan : 12 agustus 2026 Jam pemasangan : 08.00 - 12.00 Info Tambahan : Hubungi pelanggan dulu sebelum ke lokasi terimakasih|40971401|MYDITA"/>
    <n v="2026"/>
    <n v="8"/>
    <n v="16"/>
    <d v="2026-08-16T00:00:00"/>
    <n v="3.375"/>
    <x v="2"/>
  </r>
  <r>
    <n v="536"/>
    <n v="1002529638"/>
    <n v="3"/>
    <x v="3"/>
    <n v="4"/>
    <s v="PURWOKERTO"/>
    <s v="PURBALINGGA"/>
    <s v="PBG"/>
    <s v="REG"/>
    <s v="AO"/>
    <x v="0"/>
    <s v="1P INET"/>
    <s v="MIE - SEND SURVEY"/>
    <s v="RBS-Regional 3"/>
    <d v="2026-08-16T13:17:57"/>
    <d v="2026-08-16T13:20:02"/>
    <n v="69367502"/>
    <m/>
    <n v="143363112265"/>
    <s v="DRS KNALPOT"/>
    <s v="ODP-PBG-FT/028 FT/D05/028.01"/>
    <s v="WO061877392"/>
    <m/>
    <m/>
    <m/>
    <n v="109.356234"/>
    <n v="-7.3667366000000003"/>
    <s v="|MN02834|MYIA-074390086956/POI/FITRI WARDIYANTI/081388992552/fitriwardiyanti@gmail.com"/>
    <s v="MYIB_ASSISTANT"/>
    <m/>
    <m/>
    <m/>
    <m/>
    <m/>
    <m/>
    <m/>
    <m/>
    <s v="Management Janji"/>
    <s v="2026-08-18 13:00:00 | M Janji : (18 AGUSTUS 2026) jam Pasang : pagi siang Note : hubungi pelanggan jika ingin kelokasi"/>
    <s v="FCC"/>
    <s v="16-08-2026 13:39:58"/>
    <d v="2026-08-18T13:00:00"/>
    <m/>
    <s v="SURVEY_NEW_MANJA"/>
    <s v="PBG"/>
    <s v="NO ADDON"/>
    <m/>
    <s v="MIE - SEND SURVEY"/>
    <s v="HSI Bisnis Promo HUT Telkom PSB 70% - 200 Mbps"/>
    <s v="INDIBIZ"/>
    <m/>
    <m/>
    <d v="2026-08-18T13:00:00"/>
    <s v="2026-08-18 13:00:00 | M Janji : (18 AGUSTUS 2026) jam Pasang : pagi siang Note : hubungi pelanggan jika ingin kelokasi"/>
    <m/>
    <m/>
    <m/>
    <e v="#NUM!"/>
    <e v="#NUM!"/>
    <x v="1"/>
  </r>
  <r>
    <n v="537"/>
    <n v="1002529592"/>
    <n v="3"/>
    <x v="2"/>
    <n v="5"/>
    <s v="MALANG"/>
    <s v="KEPANJEN"/>
    <s v="KLJ"/>
    <s v="REG"/>
    <s v="AO"/>
    <x v="0"/>
    <s v="1P INET"/>
    <s v="MIA - INVALID SURVEY"/>
    <s v="RBS-Regional 3"/>
    <d v="2026-08-16T12:43:57"/>
    <d v="2026-08-17T05:17:31"/>
    <n v="69367474"/>
    <m/>
    <n v="152703903570"/>
    <s v="MEMO X"/>
    <s v="ODP-KLJ-FR/21 KLJ/D04/01.21"/>
    <s v="WO061872137"/>
    <m/>
    <m/>
    <m/>
    <n v="112.60384440422"/>
    <n v="-7.9326699290326701"/>
    <s v="MD|MYDB-20260815265537|DN00001/MN01844|MEMO X|083183328602"/>
    <s v="MYDIGIBIZPARTNER"/>
    <m/>
    <m/>
    <m/>
    <m/>
    <m/>
    <m/>
    <m/>
    <m/>
    <s v="Management Janji"/>
    <s v="2026-08-17 13:00:00 | Nama Pic : bp fian  No Hp Pic : 6283183328602 No alt : - Jam Pemasangan : pagi  Tanggal Pemasangan : 17 Agustus 2026"/>
    <s v="FCC"/>
    <s v="16-08-2026 12:55:02"/>
    <d v="2026-08-17T13:00:00"/>
    <m/>
    <s v="SURVEY_NEW_MANJA"/>
    <s v="KLJ"/>
    <s v="NO ADDON"/>
    <m/>
    <s v="MIE - INVALID SURVEY - Kendala Jalur/Rute Tarikan"/>
    <s v="HSI Bisnis Basic Promo HUT Telkom PSB 70% - 50 Mbps"/>
    <s v="INDIBIZ"/>
    <m/>
    <m/>
    <d v="2026-08-17T13:00:00"/>
    <s v="2026-08-17 13:00:00 | Nama Pic : bp fian  No Hp Pic : 6283183328602 No alt : - Jam Pemasangan : pagi  Tanggal Pemasangan : 17 Agustus 2026"/>
    <m/>
    <m/>
    <m/>
    <e v="#NUM!"/>
    <e v="#NUM!"/>
    <x v="1"/>
  </r>
  <r>
    <n v="538"/>
    <n v="1002530696"/>
    <n v="3"/>
    <x v="0"/>
    <n v="5"/>
    <s v="MATARAM"/>
    <s v="LOMBOK TIMUR UTARA"/>
    <s v="SEL"/>
    <s v="REG"/>
    <s v="AO"/>
    <x v="0"/>
    <s v="1P INET"/>
    <s v="MIE - SEND SURVEY"/>
    <s v="RBS-Regional 3"/>
    <d v="2026-08-17T11:38:57"/>
    <d v="2026-08-17T11:40:01"/>
    <n v="69367976"/>
    <m/>
    <n v="172619203281"/>
    <s v="Toko Bustomi"/>
    <s v="ODP-SEL-FAU/40 FAU/D03/40.01"/>
    <s v="WO061921066"/>
    <m/>
    <m/>
    <m/>
    <n v="116.45562294870599"/>
    <n v="-8.7738801160275095"/>
    <s v="MD|MYDB-20260815265521|SC00001/MC00149|Toko Bustomi|087819075360"/>
    <s v="MYDIGIBIZPARTNER"/>
    <m/>
    <m/>
    <m/>
    <m/>
    <m/>
    <m/>
    <m/>
    <m/>
    <s v="Management Janji"/>
    <s v="2026-08-19 13:00:00 | M Janji : (19 AGUSTUS 2026) jam Pasang : siang Note : hubungi pelanggan jika ingin kelokasi"/>
    <s v="FCC"/>
    <s v="17-08-2026 11:40:22"/>
    <d v="2026-08-19T13:00:00"/>
    <m/>
    <s v="SURVEY_NEW_MANJA"/>
    <s v="SEL"/>
    <s v="NO ADDON"/>
    <m/>
    <s v="MIE - SEND SURVEY"/>
    <s v="HSI Bisnis Promo HUT Telkom PSB 70% - 150 Mbps"/>
    <s v="INDIBIZ"/>
    <m/>
    <m/>
    <d v="2026-08-19T13:00:00"/>
    <s v="2026-08-19 13:00:00 | M Janji : (19 AGUSTUS 2026) jam Pasang : siang Note : hubungi pelanggan jika ingin kelokasi"/>
    <m/>
    <m/>
    <m/>
    <e v="#NUM!"/>
    <e v="#NUM!"/>
    <x v="1"/>
  </r>
  <r>
    <n v="539"/>
    <n v="1002511940"/>
    <n v="3"/>
    <x v="2"/>
    <n v="5"/>
    <s v="MADIUN"/>
    <s v="MADIUN"/>
    <s v="MNZ"/>
    <s v="REG"/>
    <s v="AO"/>
    <x v="0"/>
    <s v="1P INET"/>
    <s v="Completed (PS)"/>
    <s v="RBS-Regional 3"/>
    <d v="2026-08-06T11:04:57"/>
    <d v="2026-08-06T16:28:32"/>
    <n v="69359795"/>
    <m/>
    <n v="152601214909"/>
    <s v="SPBU 54.631.07"/>
    <s v="ODP-MNZ-FAX/37"/>
    <s v="WO061056718"/>
    <m/>
    <m/>
    <m/>
    <n v="111.50963"/>
    <n v="-7.6108029999999998"/>
    <s v="|MN00265|MYIA-078552717032/POI/ROBBY PERMANA PUTRA/089619618698/spbu_5463107_madiun@yahoo.com"/>
    <s v="MYIB_ASSISTANT"/>
    <m/>
    <m/>
    <m/>
    <m/>
    <m/>
    <m/>
    <m/>
    <m/>
    <s v="Management Janji"/>
    <s v="2026-08-07 08:00:00 | Jam pemasangan : 12.00 Info Tambahan : Hubungi pelanggan dulu sebelum ke lokasi terimakasih "/>
    <s v="FCC"/>
    <d v="2026-06-08T11:10:06"/>
    <d v="2026-08-07T08:00:00"/>
    <m/>
    <s v="PS"/>
    <s v="MNZ"/>
    <s v="NO ADDON"/>
    <n v="20260806"/>
    <s v="Completed"/>
    <s v="HSI Bisnis Promo HUT Telkom PSB 70% - 50 Mbps"/>
    <s v="INDIBIZ"/>
    <m/>
    <m/>
    <d v="2026-08-07T08:00:00"/>
    <s v="2026-08-07 08:00:00 | Jam pemasangan : 12.00 Info Tambahan : Hubungi pelanggan dulu sebelum ke lokasi terimakasih "/>
    <n v="2026"/>
    <n v="8"/>
    <n v="6"/>
    <d v="2026-08-06T00:00:00"/>
    <n v="-1.3333333333357587"/>
    <x v="0"/>
  </r>
  <r>
    <n v="540"/>
    <n v="1002512810"/>
    <n v="3"/>
    <x v="5"/>
    <n v="5"/>
    <s v="SINGARJA"/>
    <s v="GIANYAR"/>
    <s v="GIN"/>
    <s v="REG"/>
    <s v="AO"/>
    <x v="0"/>
    <m/>
    <s v="Completed (PS)"/>
    <s v="RBS-Regional 3"/>
    <d v="2026-08-06T15:04:38"/>
    <d v="2026-08-09T20:53:49"/>
    <n v="69360128"/>
    <m/>
    <n v="172407213388"/>
    <s v="SD NEGERI 3 BONA"/>
    <s v="ODP-GIN-FA/53"/>
    <s v="WO061109550"/>
    <m/>
    <m/>
    <m/>
    <n v="115.3188648"/>
    <n v="-8.5513589999999997"/>
    <s v="|MN02658|/PIC Ni Made Kristiani/085964280157/madekristiani099@gmail.com"/>
    <s v="Sales Force DBS"/>
    <m/>
    <m/>
    <m/>
    <m/>
    <m/>
    <m/>
    <m/>
    <m/>
    <s v="Management Janji"/>
    <s v="2026-08-07 15:00:00|Jam pemasangan : 12.00 Info Tambahan : Hubungi pelanggan dulu sebelum ke lokasi terimakasih |40951378|MYDITA"/>
    <s v="FCC"/>
    <d v="2026-06-08T15:25:44"/>
    <d v="2026-08-07T15:00:00"/>
    <s v="Kendala Lainnya"/>
    <s v="PS"/>
    <s v="GIN"/>
    <s v="NO ADDON"/>
    <n v="20260809"/>
    <s v="Completed"/>
    <s v="- 11_11446;Biaya PSB HSI EBIS Tunai di Depan ~ 11[150000]  - SP_NOSS;SP_NOSS ~ Internet NOSS Multispeed Network[0]  - SP_NOSS;SP_NOSS ~ Internet NOSS Multispeed Network[0]  - E25061;E25061 ~ ES25 - Paket HSI Basic (HSIEF) Khusus Winback 2.0[0]  - E25061~n"/>
    <s v="INDIBIZ"/>
    <m/>
    <m/>
    <d v="2026-08-07T15:00:00"/>
    <s v="2026-08-07 15:00:00|Jam pemasangan : 12.00 Info Tambahan : Hubungi pelanggan dulu sebelum ke lokasi terimakasih |40951378|MYDITA"/>
    <n v="2026"/>
    <n v="8"/>
    <n v="9"/>
    <d v="2026-08-09T00:00:00"/>
    <n v="1.375"/>
    <x v="2"/>
  </r>
  <r>
    <n v="541"/>
    <n v="1002514842"/>
    <n v="3"/>
    <x v="6"/>
    <n v="5"/>
    <s v="JEMBER"/>
    <s v="JEMBER"/>
    <s v="JER"/>
    <s v="REG"/>
    <s v="AO"/>
    <x v="0"/>
    <s v="1P INET"/>
    <s v="Completed (PS)"/>
    <s v="RBS-Regional 3"/>
    <d v="2026-08-07T14:28:56"/>
    <d v="2026-08-09T10:53:46"/>
    <n v="69360886"/>
    <m/>
    <n v="152501280879"/>
    <s v="Bimbel Ganesha Operation"/>
    <s v="ODP-JER-FD/08 FD/D01/01.08"/>
    <s v="WO061172449"/>
    <m/>
    <m/>
    <m/>
    <n v="113.697486631572"/>
    <n v="-8.1747603830376701"/>
    <s v="MD|MYDB-20260806264563|DN00001/MN00906|Bimbel Ganesha Operation|085259222201"/>
    <s v="MYDIGIBIZPARTNER"/>
    <m/>
    <m/>
    <m/>
    <m/>
    <m/>
    <m/>
    <m/>
    <m/>
    <s v="Management Janji"/>
    <s v="2026-08-08 13:00:00 | Nama PIC : Huznil No HP : 085259222201 Alt :  M Janji : 08/08/2026 Jam Pasang : 08.00 - 13:00  NoteÃ‚Â :  hubungi terlebih dahulu sebelum kelokasi"/>
    <s v="FCC"/>
    <d v="2026-07-08T14:40:02"/>
    <d v="2026-08-08T13:00:00"/>
    <m/>
    <s v="PS"/>
    <s v="JER"/>
    <s v="NO ADDON"/>
    <n v="20260809"/>
    <s v="Completed"/>
    <s v="HSI Bisnis Basic Promo HUT Telkom PSB 70% - 50 Mbps"/>
    <s v="INDIBIZ"/>
    <m/>
    <m/>
    <d v="2026-08-08T13:00:00"/>
    <s v="2026-08-08 13:00:00 | Nama PIC : Huznil No HP : 085259222201 Alt :  M Janji : 08/08/2026 Jam Pasang : 08.00 - 13:00  NoteÃ‚Â :  hubungi terlebih dahulu sebelum kelokasi"/>
    <n v="2026"/>
    <n v="8"/>
    <n v="9"/>
    <d v="2026-08-09T00:00:00"/>
    <n v="0.45833333333575865"/>
    <x v="0"/>
  </r>
  <r>
    <n v="542"/>
    <n v="1002505108"/>
    <n v="3"/>
    <x v="0"/>
    <n v="5"/>
    <s v="MATARAM"/>
    <s v="LOMBOK BARAT TENGAH"/>
    <s v="PRY"/>
    <s v="REG"/>
    <s v="AO"/>
    <x v="0"/>
    <s v="1P INET"/>
    <s v="102 | FOLLOW UP COMPLETED"/>
    <s v="RBS-Regional 3"/>
    <d v="2026-08-02T10:13:56"/>
    <d v="2026-08-04T19:02:39"/>
    <n v="69356961"/>
    <m/>
    <n v="172603791301"/>
    <s v="APOTEK MUJUR"/>
    <s v="ODP-PYA-FAC/12 FAC/D02/12.01"/>
    <s v="WO060699312"/>
    <m/>
    <m/>
    <m/>
    <n v="116.35284204035899"/>
    <n v="-8.7613090433028802"/>
    <s v="MD|MYDB-20260802264165|SC00001/MC00069|APOTEK MUJUR|081929345150"/>
    <s v="MYDIGIBIZPARTNER"/>
    <m/>
    <m/>
    <m/>
    <m/>
    <m/>
    <m/>
    <m/>
    <m/>
    <s v="Management Janji"/>
    <s v="2026-08-03 08:00:00 | Nama PIC : Sahnan No HP : 081929345150 Alt :  M Janji : 03/08/2026 Jam Pasang : 08.00 - 13:00  NoteÃ‚Â :  hubungi terlebih dahulu sebelum kelokasi "/>
    <s v="FCC"/>
    <d v="2026-02-08T10:25:14"/>
    <d v="2026-08-03T08:00:00"/>
    <s v="Kendala Lainnya"/>
    <s v="REVOKE"/>
    <s v="PRY"/>
    <s v="NO ADDON"/>
    <m/>
    <s v="Follow Up Revoke Completed, New Order ID : SC1002509453"/>
    <s v="HSI Bisnis Promo HUT Telkom PSB 70% - 150 Mbps"/>
    <s v="INDIBIZ"/>
    <m/>
    <m/>
    <d v="2026-08-03T08:00:00"/>
    <s v="2026-08-03 08:00:00 | Nama PIC : Sahnan No HP : 081929345150 Alt :  M Janji : 03/08/2026 Jam Pasang : 08.00 - 13:00  NoteÃ‚Â :  hubungi terlebih dahulu sebelum kelokasi "/>
    <m/>
    <m/>
    <m/>
    <e v="#NUM!"/>
    <e v="#NUM!"/>
    <x v="1"/>
  </r>
  <r>
    <n v="543"/>
    <n v="1002527918"/>
    <n v="3"/>
    <x v="0"/>
    <n v="5"/>
    <s v="MATARAM"/>
    <s v="SUMBAWA"/>
    <s v="TLW"/>
    <s v="REG"/>
    <s v="AO"/>
    <x v="0"/>
    <s v="1P INET"/>
    <s v="Completed (PS)"/>
    <s v="RBS-Regional 3"/>
    <d v="2026-08-15T10:34:56"/>
    <d v="2026-08-16T18:17:19"/>
    <n v="69366678"/>
    <m/>
    <n v="172610203632"/>
    <s v="KOST &amp; HOMESTAY G.B SUMBAWANTO"/>
    <s v="ODP-TLW-FC/35"/>
    <s v="WO061805629"/>
    <m/>
    <m/>
    <m/>
    <n v="116.85098317980299"/>
    <n v="-8.7595364701043597"/>
    <s v="|MN02367|MYIA-042984570491/POI/Ir. GUSTI BAGUS SUMBAWANTO/085333203792/rizkiahmad2105@gmail.com"/>
    <s v="MYIB_ASSISTANT"/>
    <m/>
    <m/>
    <m/>
    <m/>
    <m/>
    <m/>
    <m/>
    <m/>
    <s v="Management Janji"/>
    <s v="2026-08-17 08:00:00 | Nama PIC : Bp Gusti No HP : 085333203792 No Alt : - M Janji :  16 Agustus 2026 Jam Pasang : Pagi / Siang Note : hubungi pelanggan jika ingin kelokasi"/>
    <s v="FCC"/>
    <s v="15-08-2026 10:39:56"/>
    <d v="2026-08-17T08:00:00"/>
    <m/>
    <s v="PS"/>
    <s v="TLW"/>
    <s v="NO ADDON"/>
    <n v="20260816"/>
    <s v="Completed"/>
    <s v="HSI Bisnis Promo HUT Telkom PSB 70% - 200 Mbps"/>
    <s v="INDIBIZ"/>
    <m/>
    <m/>
    <d v="2026-08-17T08:00:00"/>
    <s v="2026-08-17 08:00:00 | Nama PIC : Bp Gusti No HP : 085333203792 No Alt : - M Janji :  16 Agustus 2026 Jam Pasang : Pagi / Siang Note : hubungi pelanggan jika ingin kelokasi"/>
    <n v="2026"/>
    <n v="8"/>
    <n v="16"/>
    <d v="2026-08-16T00:00:00"/>
    <n v="-1.3333333333357587"/>
    <x v="0"/>
  </r>
  <r>
    <n v="544"/>
    <n v="1002529582"/>
    <n v="3"/>
    <x v="5"/>
    <n v="5"/>
    <s v="SINGARJA"/>
    <s v="KLUNGKUNG"/>
    <s v="APR"/>
    <s v="REG"/>
    <s v="AO"/>
    <x v="0"/>
    <m/>
    <s v="Completed (PS)"/>
    <s v="RBS-Regional 3"/>
    <d v="2026-08-16T12:25:36"/>
    <d v="2026-08-16T15:28:28"/>
    <n v="69358874"/>
    <m/>
    <n v="172404209239"/>
    <s v="PT Noble Bali 3"/>
    <s v="ODP-APR-FF/42"/>
    <s v="WO061871183"/>
    <m/>
    <m/>
    <m/>
    <n v="115.594148"/>
    <n v="-8.2799940000000003"/>
    <s v="|MN02677|/CP I NENGAH SUTA/0817562315-081237301115/sutanoble@gmail.com"/>
    <s v="Sales Force DBS"/>
    <m/>
    <m/>
    <m/>
    <m/>
    <m/>
    <m/>
    <m/>
    <m/>
    <s v="Management Janji"/>
    <s v="2026-08-07 13:00:00|Nama Pic :   No Hp Pic :   Jam Pemasangan : 08:00 - 12.00  Tanggal Pemasangan : KAMIS 06 AGUSTUS 2026  Info Tambahan : Hubungi pelanggan sebelum datang ke lokasi, terima kasih.|40961370|MYDITA"/>
    <s v="FCC"/>
    <s v="16-08-2026 12:40:03"/>
    <m/>
    <m/>
    <s v="PS"/>
    <s v="APR"/>
    <s v="NO ADDON"/>
    <n v="20260816"/>
    <s v="Completed"/>
    <s v="- 11_11446;Biaya PSB HSI EBIS Tunai di Depan ~ 11[150000]  - E23015;E23015 ~ ES23 - Perangkat ONT[0]  - E23015~null~44292;E23015||11||Abodemen 0[0]  - E23015~null~E23015_SWONTPREM;SWONTPREM ~ Biaya Sewa ONT Premium ~ E23015[50000]  - E25060;E25060 ~ ES25 "/>
    <s v="INDIBIZ"/>
    <m/>
    <m/>
    <d v="2026-08-16T07:00:00"/>
    <s v="2026-08-07 13:00:00|Nama Pic :   No Hp Pic :   Jam Pemasangan : 08:00 - 12.00  Tanggal Pemasangan : KAMIS 06 AGUSTUS 2026  Info Tambahan : Hubungi pelanggan sebelum datang ke lokasi, terima kasih.|40961370|MYDITA"/>
    <n v="2026"/>
    <n v="8"/>
    <n v="16"/>
    <d v="2026-08-16T00:00:00"/>
    <n v="-0.29166666666424135"/>
    <x v="0"/>
  </r>
  <r>
    <n v="545"/>
    <n v="1002530807"/>
    <n v="3"/>
    <x v="1"/>
    <n v="5"/>
    <s v="MADURA"/>
    <s v="PAMEKASAN"/>
    <s v="PME"/>
    <s v="REG"/>
    <s v="AO"/>
    <x v="0"/>
    <s v="1P INET"/>
    <s v="MIE - SEND SURVEY"/>
    <s v="RBS-Regional 3"/>
    <d v="2026-08-17T12:38:56"/>
    <d v="2026-08-17T12:40:02"/>
    <n v="69368041"/>
    <m/>
    <n v="152426928267"/>
    <s v="TOKO PUTRA MINGGRIMING"/>
    <s v="ODP-PME-FV/65 FV/D11/65.01"/>
    <s v="WO061925490"/>
    <m/>
    <m/>
    <m/>
    <n v="113.58489252626801"/>
    <n v="-7.1219347522984"/>
    <s v="MD|MYDB-20260817265821|DN00001/MN00558|TOKO PUTRA MINGGRIMING|0895703207875"/>
    <s v="MYDIGIBIZPARTNER"/>
    <m/>
    <m/>
    <m/>
    <m/>
    <m/>
    <m/>
    <m/>
    <m/>
    <s v="Management Janji"/>
    <s v="2026-08-18 15:00:00 | M janji : pagi Tanggal Pemasangan : 18/agustus/2026 Note : hubungi pelanggan jika ingin kelokasi "/>
    <s v="FCC"/>
    <s v="17-08-2026 12:40:04"/>
    <d v="2026-08-18T15:00:00"/>
    <m/>
    <s v="SURVEY_NEW_MANJA"/>
    <s v="PME"/>
    <s v="NO ADDON"/>
    <m/>
    <s v="MIE - SEND SURVEY"/>
    <s v="HSI Bisnis Promo HUT Telkom PSB 70% - 50 Mbps"/>
    <s v="INDIBIZ"/>
    <m/>
    <m/>
    <d v="2026-08-18T15:00:00"/>
    <s v="2026-08-18 15:00:00 | M janji : pagi Tanggal Pemasangan : 18/agustus/2026 Note : hubungi pelanggan jika ingin kelokasi "/>
    <m/>
    <m/>
    <m/>
    <e v="#NUM!"/>
    <e v="#NUM!"/>
    <x v="1"/>
  </r>
  <r>
    <n v="546"/>
    <n v="1002511914"/>
    <n v="3"/>
    <x v="0"/>
    <n v="5"/>
    <s v="MATARAM"/>
    <s v="SUMBAWA"/>
    <s v="MLK"/>
    <s v="DPS"/>
    <s v="AO"/>
    <x v="0"/>
    <m/>
    <s v="7 | OSS - PROVISIONING ISSUED"/>
    <s v="DPS-Property &amp; Resources"/>
    <d v="2026-08-06T10:57:00"/>
    <d v="2026-08-06T11:02:22"/>
    <n v="69359767"/>
    <m/>
    <n v="172608206218"/>
    <s v="AMNT Townsite 2 B24"/>
    <s v="ODP-MLK-FAC/24"/>
    <s v="WO061056295"/>
    <m/>
    <m/>
    <m/>
    <n v="116.751117614758"/>
    <n v="-8.9649818643609898"/>
    <s v="DSS HSI | WILHELMI A IDRIS | 970167 | TREG 3 | AMNT Townsite |SYAHRUL ALQADRI| 081237399497 | PSB 2P INET TV 20MBPS"/>
    <s v="Account Manager"/>
    <m/>
    <m/>
    <m/>
    <m/>
    <m/>
    <m/>
    <m/>
    <m/>
    <s v="Management Janji"/>
    <s v="AO"/>
    <s v="FCC"/>
    <d v="2026-06-08T11:10:06"/>
    <m/>
    <m/>
    <s v="PI"/>
    <s v="MLK"/>
    <s v="NO ADDON"/>
    <m/>
    <s v="Provisioning Issued"/>
    <s v="- E23015;E23015 ~ ES23 - Perangkat ONT[0]  - E23015~null~44292;E23015||11||Abodemen 0[0]  - E23015~null~E23015_SWONT;SWONT ~ Biaya Sewa ONT ~ E23015[30000]  - E24058;E24058 ~ ES24 - Paket HSI Bisnis (HSIEF) Khusus Winback[0]  - E24058~null~103819;E24058||"/>
    <s v="INDIBIZ"/>
    <m/>
    <m/>
    <d v="2026-08-06T12:00:00"/>
    <s v="AO"/>
    <m/>
    <m/>
    <m/>
    <e v="#NUM!"/>
    <e v="#NUM!"/>
    <x v="1"/>
  </r>
  <r>
    <n v="547"/>
    <n v="1002517277"/>
    <n v="3"/>
    <x v="6"/>
    <n v="5"/>
    <s v="PASURUAN"/>
    <s v="PASURUAN"/>
    <s v="PSN"/>
    <s v="REG"/>
    <s v="AO"/>
    <x v="0"/>
    <m/>
    <s v="Completed (PS)"/>
    <s v="RBS-Regional 3"/>
    <d v="2026-08-10T10:41:49"/>
    <d v="2026-08-11T17:37:21"/>
    <n v="69362213"/>
    <m/>
    <n v="152729256722"/>
    <s v="TOKO FAIZAH"/>
    <s v="ODP-PSN-FCH/20"/>
    <s v="WO061384440"/>
    <m/>
    <m/>
    <m/>
    <n v="112.84340419999999"/>
    <n v="-7.6977966999999996"/>
    <s v="|MN01982|/TOKO FAIZAH/WINBACK 2.0 HSI B2B (1:2) 50MBPS 320RB PSB DISC 70%/PSN/Irfan12@gmail.com/M IRFAN/ 087720098215 / 0882010070930 / 81357570343"/>
    <s v="Sales Force DBS"/>
    <m/>
    <m/>
    <m/>
    <m/>
    <m/>
    <m/>
    <m/>
    <m/>
    <s v="Management Janji"/>
    <s v="2026-08-11 08:00:00|M Janji : (09/08/2026) jam Pasang : 09:00 Note : hubungi pelanggan jika ingin kelokasi|40900827|MYDITA"/>
    <s v="FCC"/>
    <d v="2026-10-08T10:54:58"/>
    <d v="2026-08-11T08:00:00"/>
    <m/>
    <s v="PS"/>
    <s v="PSN"/>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8:00:00"/>
    <s v="2026-08-11 08:00:00|M Janji : (09/08/2026) jam Pasang : 09:00 Note : hubungi pelanggan jika ingin kelokasi|40900827|MYDITA"/>
    <n v="2026"/>
    <n v="8"/>
    <n v="11"/>
    <d v="2026-08-11T00:00:00"/>
    <n v="-0.33333333333575865"/>
    <x v="0"/>
  </r>
  <r>
    <n v="548"/>
    <n v="1002512150"/>
    <n v="3"/>
    <x v="3"/>
    <n v="4"/>
    <s v="YOGYAKARTA"/>
    <s v="INNER - YOGYA JATENG SELATAN"/>
    <s v="KBU"/>
    <s v="REG"/>
    <s v="AO"/>
    <x v="0"/>
    <s v="1P INET"/>
    <s v="Completed (PS)"/>
    <s v="RBS-Regional 3"/>
    <d v="2026-08-06T11:49:57"/>
    <d v="2026-08-08T18:09:52"/>
    <n v="69359856"/>
    <m/>
    <n v="146113146439"/>
    <s v="ERABLUE WH SLEMAN"/>
    <s v="ODP-KBU-FGB/041 FGB/D02/041.01"/>
    <s v="WO061062728"/>
    <m/>
    <m/>
    <m/>
    <n v="110.330237"/>
    <n v="-7.7973590000000002"/>
    <s v="|MN02587|MYIA-001120357446/POI/HASBIBINTARO SHIDDIQ/081249549394/nextperdanaone@gmail.com"/>
    <s v="MYIB_ASSISTANT"/>
    <m/>
    <m/>
    <m/>
    <m/>
    <m/>
    <m/>
    <m/>
    <m/>
    <s v="Management Janji"/>
    <s v="2026-08-08 13:00:00 | Nama PIC : bapak hasbi No HP : 081249549394 Alt :  M Janji : (JUMAT/7/AGUSTUS/2026) jam Pasang : 09:00 Note : hubungi pelanggan jika ingin kelokasi"/>
    <s v="FCC"/>
    <d v="2026-06-08T11:54:59"/>
    <d v="2026-08-08T13:00:00"/>
    <m/>
    <s v="PS"/>
    <s v="KBU"/>
    <s v="NO ADDON"/>
    <n v="20260808"/>
    <s v="Completed"/>
    <s v="HSI Bisnis PSB 70% - 100 Mbps"/>
    <s v="INDIBIZ"/>
    <m/>
    <m/>
    <d v="2026-08-08T13:00:00"/>
    <s v="2026-08-08 13:00:00 | Nama PIC : bapak hasbi No HP : 081249549394 Alt :  M Janji : (JUMAT/7/AGUSTUS/2026) jam Pasang : 09:00 Note : hubungi pelanggan jika ingin kelokasi"/>
    <n v="2026"/>
    <n v="8"/>
    <n v="8"/>
    <d v="2026-08-08T00:00:00"/>
    <n v="-0.54166666666424135"/>
    <x v="0"/>
  </r>
  <r>
    <n v="549"/>
    <n v="1002526826"/>
    <n v="3"/>
    <x v="1"/>
    <n v="5"/>
    <s v="SBY UTARA"/>
    <s v="LAMONGAN"/>
    <s v="LMG"/>
    <s v="REG"/>
    <s v="AO"/>
    <x v="0"/>
    <s v="1P INET"/>
    <s v="Completed (PS)"/>
    <s v="RBS-Regional 3"/>
    <d v="2026-08-14T15:08:57"/>
    <d v="2026-08-15T13:10:08"/>
    <n v="69366203"/>
    <m/>
    <n v="152433910019"/>
    <s v="SPBU 54.622.20"/>
    <s v="ODP-LMG-FQ/34"/>
    <s v="WO061759344"/>
    <m/>
    <m/>
    <m/>
    <n v="112.35706106781601"/>
    <n v="-7.2852453294834101"/>
    <s v="MD|MYDB-20260813265266|DN00001/MN00216|SPBU 54.622.20|085730922279"/>
    <s v="MYDIGIBIZPARTNER"/>
    <m/>
    <m/>
    <m/>
    <m/>
    <m/>
    <m/>
    <m/>
    <m/>
    <s v="Management Janji"/>
    <s v="2026-08-15 13:00:00 | Jam pemasangan : 12.00 Info Tambahan : Hubungi pelanggan dulu sebelum ke lokasi terimakasih  "/>
    <s v="FCC"/>
    <s v="14-08-2026 15:10:48"/>
    <d v="2026-08-15T13:00:00"/>
    <m/>
    <s v="PS"/>
    <s v="LMG"/>
    <s v="NO ADDON"/>
    <n v="20260815"/>
    <s v="Completed"/>
    <s v="HSI Bisnis Promo HUT Telkom PSB 70% - 50 Mbps"/>
    <s v="INDIBIZ"/>
    <m/>
    <m/>
    <d v="2026-08-15T13:00:00"/>
    <s v="2026-08-15 13:00:00 | Jam pemasangan : 12.00 Info Tambahan : Hubungi pelanggan dulu sebelum ke lokasi terimakasih  "/>
    <n v="2026"/>
    <n v="8"/>
    <n v="15"/>
    <d v="2026-08-15T00:00:00"/>
    <n v="-0.54166666666424135"/>
    <x v="0"/>
  </r>
  <r>
    <n v="550"/>
    <n v="1002523404"/>
    <n v="3"/>
    <x v="0"/>
    <n v="5"/>
    <s v="MATARAM"/>
    <s v="BIMA"/>
    <s v="BIM"/>
    <s v="DGS"/>
    <s v="AO"/>
    <x v="0"/>
    <m/>
    <s v="Completed (PS)"/>
    <s v="DGS-B2B TREG"/>
    <d v="2026-08-13T09:09:04"/>
    <d v="2026-08-13T11:31:52"/>
    <n v="69364733"/>
    <m/>
    <n v="172616801861"/>
    <s v="EKONOMI SETDA KOBI"/>
    <s v="ODP-BIM-FAA/14"/>
    <s v="WO061640185"/>
    <m/>
    <m/>
    <m/>
    <n v="118.748301"/>
    <n v="-8.4619309999999999"/>
    <s v="DGS HSI | ADI HERMANTO | 403209 | | TREG 3 |EKONOMI SETDA KOBI | Cahyadi | 81353506714|75Mbps"/>
    <s v="Amex"/>
    <m/>
    <m/>
    <m/>
    <m/>
    <m/>
    <m/>
    <m/>
    <m/>
    <s v="Management Janji"/>
    <s v="AO"/>
    <s v="FCC"/>
    <s v="13-08-2026 09:10:25"/>
    <m/>
    <m/>
    <s v="PS"/>
    <s v="BIM"/>
    <s v="NO ADDON"/>
    <n v="20260813"/>
    <s v="Completed"/>
    <s v="- E23015;E23015 ~ ES23 - Perangkat ONT[0]  - E23015~null~44292;E23015||11||Abodemen 0[0]  - E23015~null~E23015_SWONT;SWONT ~ Biaya Sewa ONT ~ E23015[30000]  - E24057;E24057 ~ ES24 - Paket HSI Bisnis (HSIE) Khusus Winback[0]  - E24057~null~E24057_UNL;UNL ~"/>
    <s v="INDIBIZ"/>
    <m/>
    <m/>
    <d v="2026-08-13T12:00:00"/>
    <s v="AO"/>
    <n v="2026"/>
    <n v="8"/>
    <n v="13"/>
    <d v="2026-08-13T00:00:00"/>
    <n v="-0.5"/>
    <x v="0"/>
  </r>
  <r>
    <n v="551"/>
    <n v="1002522008"/>
    <n v="3"/>
    <x v="1"/>
    <n v="5"/>
    <s v="SBY UTARA"/>
    <s v="LAMONGAN"/>
    <s v="BBA"/>
    <s v="REG"/>
    <s v="AO"/>
    <x v="0"/>
    <s v="1P INET"/>
    <s v="Completed (PS)"/>
    <s v="RBS-Regional 3"/>
    <d v="2026-08-12T12:35:57"/>
    <d v="2026-08-13T12:07:35"/>
    <n v="69364185"/>
    <m/>
    <n v="152441211301"/>
    <s v="KANTOR SMK MUHAMMADIYYAH 7 KEDUNGPRING"/>
    <s v="ODP-BBA-FAE/77 FAE/D06/77.01"/>
    <s v="WO061579225"/>
    <m/>
    <m/>
    <m/>
    <n v="112.194653"/>
    <n v="-7.1881589999999997"/>
    <s v="|MN02646|MYIA-034473458908/POI/achmad sobri/0881036108338/achmadsobri814@gmail.com"/>
    <s v="MYIB_ASSISTANT"/>
    <m/>
    <m/>
    <m/>
    <m/>
    <m/>
    <m/>
    <m/>
    <m/>
    <s v="Management Janji"/>
    <s v="2026-08-13 10:00:00 | Nama PIC : Sobri No HP : 0881036108338 Alt :  M Janji : 13/08/2026 Jam Pasang : 08.00  - 13:00  NoteÃ‚Â :  hubungi terlebih dahulu sebelum ke lokasi, terima kasih."/>
    <s v="FCC"/>
    <d v="2026-12-08T12:39:53"/>
    <d v="2026-08-13T10:00:00"/>
    <m/>
    <s v="PS"/>
    <s v="BBA"/>
    <s v="NO ADDON"/>
    <n v="20260813"/>
    <s v="Completed"/>
    <s v="HSI Bisnis Basic Promo HUT Telkom PSB 70% - 150 Mbps"/>
    <s v="INDIBIZ"/>
    <m/>
    <m/>
    <d v="2026-08-13T10:00:00"/>
    <s v="2026-08-13 10:00:00 | Nama PIC : Sobri No HP : 0881036108338 Alt :  M Janji : 13/08/2026 Jam Pasang : 08.00  - 13:00  NoteÃ‚Â :  hubungi terlebih dahulu sebelum ke lokasi, terima kasih."/>
    <n v="2026"/>
    <n v="8"/>
    <n v="13"/>
    <d v="2026-08-13T00:00:00"/>
    <n v="-0.41666666666424135"/>
    <x v="0"/>
  </r>
  <r>
    <n v="552"/>
    <n v="1002530740"/>
    <n v="3"/>
    <x v="7"/>
    <n v="4"/>
    <s v="KUDUS"/>
    <s v="BLORA"/>
    <s v="RDB"/>
    <s v="REG"/>
    <s v="AO"/>
    <x v="0"/>
    <s v="1P INET"/>
    <s v="7 | OSS - PROVISIONING ISSUED"/>
    <s v="RBS-Regional 3"/>
    <d v="2026-08-17T11:59:57"/>
    <d v="2026-08-18T08:05:32"/>
    <n v="69367999"/>
    <m/>
    <n v="142512103040"/>
    <s v="BALAIDESA SINGGET"/>
    <s v="ODP-RDB-FC/029 FC/D01/029.01"/>
    <s v="WO061922753"/>
    <m/>
    <m/>
    <m/>
    <n v="111.2480853"/>
    <n v="-7.1974400000000003"/>
    <s v="|MC60133|MYIA-073557239047/POI/085337294800/085337294800/d62048784@gmail.com"/>
    <s v="MYIB_ASSISTANT"/>
    <m/>
    <m/>
    <m/>
    <m/>
    <m/>
    <m/>
    <m/>
    <m/>
    <s v="Management Janji"/>
    <s v="2026-08-18 08:00:00 | M janji : pagi Tanggal Pemasangan : 18/agustus/2026 Note : hubungi pelanggan jika ingin kelokasi "/>
    <s v="FCC"/>
    <s v="17-08-2026 12:10:09"/>
    <d v="2026-08-18T08:00:00"/>
    <m/>
    <s v="PI"/>
    <s v="RDB"/>
    <s v="NO ADDON"/>
    <m/>
    <s v="Provisioning Issued"/>
    <s v="HSI Bisnis PSB 70% - 300 Mbps"/>
    <s v="INDIBIZ"/>
    <m/>
    <m/>
    <d v="2026-08-18T08:00:00"/>
    <s v="2026-08-18 08:00:00 | M janji : pagi Tanggal Pemasangan : 18/agustus/2026 Note : hubungi pelanggan jika ingin kelokasi "/>
    <m/>
    <m/>
    <m/>
    <e v="#NUM!"/>
    <e v="#NUM!"/>
    <x v="1"/>
  </r>
  <r>
    <n v="553"/>
    <n v="1002529766"/>
    <n v="3"/>
    <x v="6"/>
    <n v="5"/>
    <s v="PASURUAN"/>
    <s v="PROBOLINGGO"/>
    <s v="GND"/>
    <s v="REG"/>
    <s v="AO"/>
    <x v="0"/>
    <s v="1P INET"/>
    <s v="TIBS - FULFILL BILLING COMPLETED"/>
    <s v="RBS-Regional 3"/>
    <d v="2026-08-16T14:22:56"/>
    <d v="2026-08-18T08:54:30"/>
    <n v="69367587"/>
    <m/>
    <n v="152510206861"/>
    <s v="EKA DF"/>
    <s v="ODP-GND-FK/26 FK/D03/26.01"/>
    <s v="WO061881913"/>
    <m/>
    <m/>
    <m/>
    <n v="113.47025256603899"/>
    <n v="-7.93739423114208"/>
    <s v="MD|MYDB-20260816265669|DN00001/MN00836|EKA DF|082332593981"/>
    <s v="MYDIGIBIZPARTNER"/>
    <m/>
    <m/>
    <m/>
    <m/>
    <m/>
    <m/>
    <m/>
    <m/>
    <s v="Management Janji"/>
    <s v="2026-08-17 13:00:00 | Tanggal pemasangan : 17 AGUSTUS 2026 Jam pemasangan : pagi/siang Info Tambahan : Hubungi pelanggan dulu sebelum ke lokasi terima kasih"/>
    <s v="FCC"/>
    <s v="16-08-2026 14:25:39"/>
    <d v="2026-08-17T13:00:00"/>
    <s v="Kendala Pelanggan"/>
    <s v="PS"/>
    <s v="GND"/>
    <s v="NETMONK"/>
    <n v="20260818"/>
    <s v="Fulfill Billing Completed"/>
    <s v="HSI Bisnis Bundling Netmonk PSB 70% Promo - 200 Mbps"/>
    <s v="INDIBIZ"/>
    <m/>
    <m/>
    <d v="2026-08-17T13:00:00"/>
    <s v="2026-08-17 13:00:00 | Tanggal pemasangan : 17 AGUSTUS 2026 Jam pemasangan : pagi/siang Info Tambahan : Hubungi pelanggan dulu sebelum ke lokasi terima kasih"/>
    <n v="2026"/>
    <n v="8"/>
    <n v="18"/>
    <d v="2026-08-18T00:00:00"/>
    <n v="0.45833333333575865"/>
    <x v="0"/>
  </r>
  <r>
    <n v="554"/>
    <n v="1002527381"/>
    <n v="3"/>
    <x v="2"/>
    <n v="5"/>
    <s v="MADIUN"/>
    <s v="NGAWI"/>
    <s v="WKU"/>
    <s v="REG"/>
    <s v="AO"/>
    <x v="0"/>
    <s v="1P INET"/>
    <s v="Completed (PS)"/>
    <s v="RBS-Regional 3"/>
    <d v="2026-08-14T18:04:56"/>
    <d v="2026-08-15T19:29:20"/>
    <n v="69366422"/>
    <m/>
    <n v="152634206789"/>
    <s v="INFINITY AKSES NETWORK 2"/>
    <s v="ODP-WKU-FK/02"/>
    <s v="WO061779175"/>
    <m/>
    <m/>
    <m/>
    <n v="111.269561361231"/>
    <n v="-7.4724022591024601"/>
    <s v="|MN00264|MYIA-066956155618/POI/wahyu indarto/081226194221/indifaiz00@gmail.com"/>
    <s v="MYIB_ASSISTANT"/>
    <m/>
    <m/>
    <m/>
    <m/>
    <m/>
    <m/>
    <m/>
    <m/>
    <s v="Management Janji"/>
    <s v="2026-08-15 15:00:00 |  M Janji : (15/08/2026) jam Pasang :pagi Note : hubungi pelanggan jika ingin kelokasi "/>
    <s v="FCC"/>
    <s v="14-08-2026 18:09:52"/>
    <d v="2026-08-15T15:00:00"/>
    <m/>
    <s v="PS"/>
    <s v="WKU"/>
    <s v="NO ADDON"/>
    <n v="20260815"/>
    <s v="Completed"/>
    <s v="HSI Bisnis Khusus Winback PSB 70% - 300 Mbps"/>
    <s v="INDIBIZ"/>
    <m/>
    <m/>
    <d v="2026-08-15T15:00:00"/>
    <s v="2026-08-15 15:00:00 |  M Janji : (15/08/2026) jam Pasang :pagi Note : hubungi pelanggan jika ingin kelokasi "/>
    <n v="2026"/>
    <n v="8"/>
    <n v="15"/>
    <d v="2026-08-15T00:00:00"/>
    <n v="-0.625"/>
    <x v="0"/>
  </r>
  <r>
    <n v="555"/>
    <n v="1002512828"/>
    <n v="3"/>
    <x v="3"/>
    <n v="4"/>
    <s v="YOGYAKARTA"/>
    <s v="SLEMAN"/>
    <s v="GOD"/>
    <s v="REG"/>
    <s v="AO"/>
    <x v="0"/>
    <m/>
    <s v="MYDITA - GAGAL SEND CARING UNSC"/>
    <s v="RBS-Regional 3"/>
    <d v="2026-08-06T15:08:42"/>
    <d v="2026-08-07T14:09:02"/>
    <n v="69360136"/>
    <m/>
    <n v="146136130072"/>
    <s v="Jaringan Multimedia Indonesia"/>
    <m/>
    <m/>
    <m/>
    <m/>
    <m/>
    <n v="110.198357732925"/>
    <n v="-7.6770766758013904"/>
    <s v="AMRBS/403103/ANISA DWIARYANI/R3/YOGYAKARTA/PSB HSI BISNIS BASIC 1S 50 MBPS PROMO HUT TELKOM 1:2/Jaringan Multimedia Indonesia/081229749275 081804098210/johanfirdi@gmail.com"/>
    <s v="Amex"/>
    <m/>
    <m/>
    <m/>
    <m/>
    <m/>
    <m/>
    <m/>
    <m/>
    <m/>
    <m/>
    <m/>
    <d v="2026-06-08T15:25:44"/>
    <m/>
    <m/>
    <m/>
    <s v="GOD"/>
    <s v="NO ADDON"/>
    <m/>
    <s v="MYDITA - GAGAL SEND CARING UNSC"/>
    <s v="- 11_11446;Biaya PSB HSI EBIS Tunai di Depan ~ 11[150000]  - SP_NOSS;SP_NOSS ~ Internet NOSS Multispeed Network[0]  - SP_NOSS;SP_NOSS ~ Internet NOSS Multispeed Network[0]  - E25061;E25061 ~ ES25 - Paket HSI Basic (HSIEF) Khusus Winback 2.0[0]  - E25061~n"/>
    <s v="INDIBIZ"/>
    <m/>
    <m/>
    <m/>
    <m/>
    <m/>
    <m/>
    <m/>
    <e v="#NUM!"/>
    <e v="#NUM!"/>
    <x v="1"/>
  </r>
  <r>
    <n v="556"/>
    <n v="1002508433"/>
    <n v="3"/>
    <x v="2"/>
    <n v="5"/>
    <s v="MALANG"/>
    <s v="KEPANJEN"/>
    <s v="KEP"/>
    <s v="REG"/>
    <s v="AO"/>
    <x v="0"/>
    <m/>
    <s v="Completed (PS)"/>
    <s v="RBS-Regional 2"/>
    <d v="2026-08-04T14:05:48"/>
    <d v="2026-08-05T20:21:10"/>
    <n v="69358337"/>
    <m/>
    <n v="152718219088"/>
    <s v="SMA Taruna Nusantara Kampus Malang"/>
    <s v="ODP-KEP-FY/37"/>
    <s v="WO060922561"/>
    <m/>
    <m/>
    <m/>
    <n v="112.5413346"/>
    <n v="-8.1912453000000003"/>
    <s v="AMRBS;407072;AM LEDIT;PIC +62Ã‚Â 822Ã¢â‚¬â€˜3081Ã¢â‚¬â€˜8836 (Roni), Diaz +62 812-3302-1045 PSB INET ONLY 300MBPS"/>
    <s v="Amex"/>
    <m/>
    <m/>
    <m/>
    <m/>
    <m/>
    <m/>
    <m/>
    <m/>
    <s v="Management Janji"/>
    <s v="2026-08-05 13:00:00|Tanggal pemasangan : 05 agustus 2026 Jam pemasangan : 08.00 - 12.00 Info Tambahan : Hubungi pelanggan dulu sebelum ke lokasi terimakasih |40010577|MYDITA"/>
    <s v="FCC"/>
    <d v="2026-04-08T14:10:29"/>
    <d v="2026-08-05T13:00:00"/>
    <m/>
    <s v="PS"/>
    <s v="KEP"/>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Tanggal pemasangan : 05 agustus 2026 Jam pemasangan : 08.00 - 12.00 Info Tambahan : Hubungi pelanggan dulu sebelum ke lokasi terimakasih |40010577|MYDITA"/>
    <n v="2026"/>
    <n v="8"/>
    <n v="5"/>
    <d v="2026-08-05T00:00:00"/>
    <n v="-0.54166666666424135"/>
    <x v="0"/>
  </r>
  <r>
    <n v="557"/>
    <n v="1002521342"/>
    <n v="3"/>
    <x v="2"/>
    <n v="5"/>
    <s v="KEDIRI"/>
    <s v="KEDIRI"/>
    <s v="PAE"/>
    <s v="REG"/>
    <s v="AO"/>
    <x v="0"/>
    <m/>
    <s v="Completed (PS)"/>
    <s v="RBS-Regional 3"/>
    <d v="2026-08-12T09:12:36"/>
    <d v="2026-08-14T18:12:33"/>
    <n v="69363842"/>
    <m/>
    <n v="152639219488"/>
    <s v="KOST TENGAH ANYELIR"/>
    <s v="ODP-PAE-FAJ/10"/>
    <s v="WO061653778"/>
    <m/>
    <m/>
    <m/>
    <n v="112.1815283"/>
    <n v="-7.7552979999999998"/>
    <s v="|MN00419|KOST TENGAH ANYELIR | 0815-5332-9919|herushima06@gmail.com| 50 Mbps 310.000 indibiz bisnis 1:1 | ULIT KURNIAWATI AR"/>
    <s v="Sales Force DBS"/>
    <m/>
    <m/>
    <m/>
    <m/>
    <m/>
    <m/>
    <m/>
    <m/>
    <s v="Management Janji"/>
    <s v="2026-08-14 08:00:00|Nama PIC : Heru No HP : 081553329919 Alt :  M Janji : 14/08/2026 Jam Pasang : 08.00  - 13:00  NoteÃ‚Â :  hubungi terlebih dahulu sebelum ke lokasi, terima kasih.|40981184|MYDITA"/>
    <s v="FCC"/>
    <d v="2026-12-08T09:40:31"/>
    <d v="2026-08-14T08:00:00"/>
    <m/>
    <s v="PS"/>
    <s v="PAE"/>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8:00:00"/>
    <s v="2026-08-14 08:00:00|Nama PIC : Heru No HP : 081553329919 Alt :  M Janji : 14/08/2026 Jam Pasang : 08.00  - 13:00  NoteÃ‚Â :  hubungi terlebih dahulu sebelum ke lokasi, terima kasih.|40981184|MYDITA"/>
    <n v="2026"/>
    <n v="8"/>
    <n v="14"/>
    <d v="2026-08-14T00:00:00"/>
    <n v="-0.33333333333575865"/>
    <x v="0"/>
  </r>
  <r>
    <n v="558"/>
    <n v="1002509832"/>
    <n v="3"/>
    <x v="7"/>
    <n v="4"/>
    <s v="SOLO"/>
    <s v="BOYOLALI"/>
    <s v="BYL"/>
    <s v="REG"/>
    <s v="AO"/>
    <x v="0"/>
    <s v="2P INET + VOICE"/>
    <s v="WAITING AKTIFASI IHLD"/>
    <s v="RBS-Regional 3"/>
    <d v="2026-08-05T09:48:57"/>
    <d v="2026-08-05T11:15:02"/>
    <n v="69356637"/>
    <m/>
    <m/>
    <s v="PT. MITRA SARANA PLASTINDO"/>
    <m/>
    <s v="WO060633867"/>
    <m/>
    <m/>
    <m/>
    <n v="110.60401"/>
    <n v="-7.4904099999999998"/>
    <s v="|MN00396|MYIA-020519150788/POI/SHAKYRA JUNIA/089509772742/info.mitrasaranaplastindo@gmail.com"/>
    <s v="MYIB_ASSISTANT"/>
    <m/>
    <m/>
    <m/>
    <m/>
    <m/>
    <m/>
    <m/>
    <m/>
    <s v="Management Janji"/>
    <s v="2026-08-02 08:00:00 | Nama PIC : SHAKYRA No HP : 089509772742 Alt :  M Janji : 02/08/2026 NoteÃ‚Â :  hubungi terlebih dahulu sebelum kelokasi "/>
    <s v="FCC"/>
    <d v="2026-05-08T09:55:13"/>
    <d v="2026-08-02T00:00:00"/>
    <m/>
    <s v="UNSC"/>
    <s v="BYL"/>
    <s v="NO ADDON"/>
    <m/>
    <s v="WAITING:  |MYDITA"/>
    <s v="HSI Bisnis Bundling Phone PSB 70% - Free 800 Menit Promo - 200 Mbps"/>
    <s v="INDIBIZ"/>
    <m/>
    <m/>
    <d v="2026-08-02T08:00:00"/>
    <s v="2026-08-02 08:00:00 | Nama PIC : SHAKYRA No HP : 089509772742 Alt :  M Janji : 02/08/2026 NoteÃ‚Â :  hubungi terlebih dahulu sebelum kelokasi "/>
    <m/>
    <m/>
    <m/>
    <e v="#NUM!"/>
    <e v="#NUM!"/>
    <x v="1"/>
  </r>
  <r>
    <n v="559"/>
    <n v="1002509301"/>
    <n v="3"/>
    <x v="7"/>
    <n v="4"/>
    <s v="KUDUS"/>
    <s v="KUDUS"/>
    <s v="KUD"/>
    <s v="REG"/>
    <s v="AO"/>
    <x v="0"/>
    <s v="1P INET"/>
    <s v="Completed (PS)"/>
    <s v="RBS-Regional 3"/>
    <d v="2026-08-04T16:58:56"/>
    <d v="2026-08-06T12:47:21"/>
    <n v="69358606"/>
    <m/>
    <n v="142401145967"/>
    <s v="SPBU 4459519"/>
    <s v="ODP-KUD-FL/024 FL/D09/024.01"/>
    <s v="WO060923065"/>
    <m/>
    <m/>
    <m/>
    <n v="110.784807"/>
    <n v="-6.8597159999999997"/>
    <s v="|MC60142|MYIA-031755604161/POI/DERA BAHTIAR WIDIYANTO /08562685148/spbu_modern@yahoo.com"/>
    <s v="MYIB_ASSISTANT"/>
    <m/>
    <m/>
    <m/>
    <m/>
    <m/>
    <m/>
    <m/>
    <m/>
    <s v="Management Janji"/>
    <s v="2026-08-05 13:00:00 | M Janji : (05/08/2026) jam Pasang pagi / siang  Note : hubungi pelanggan jika ingin kelokasi"/>
    <s v="FCC"/>
    <d v="2026-04-08T17:10:10"/>
    <d v="2026-08-05T13:00:00"/>
    <m/>
    <s v="PS"/>
    <s v="KUD"/>
    <s v="NO ADDON"/>
    <n v="20260806"/>
    <s v="Completed"/>
    <s v="HSI Bisnis Basic Promo HUT Telkom PSB 70% - 150 Mbps"/>
    <s v="INDIBIZ"/>
    <m/>
    <m/>
    <d v="2026-08-05T13:00:00"/>
    <s v="2026-08-05 13:00:00 | M Janji : (05/08/2026) jam Pasang pagi / siang  Note : hubungi pelanggan jika ingin kelokasi"/>
    <n v="2026"/>
    <n v="8"/>
    <n v="6"/>
    <d v="2026-08-06T00:00:00"/>
    <n v="0.45833333333575865"/>
    <x v="0"/>
  </r>
  <r>
    <n v="560"/>
    <n v="1002527334"/>
    <n v="3"/>
    <x v="4"/>
    <n v="4"/>
    <s v="PEKALONGAN"/>
    <s v="BREBES"/>
    <s v="BRB"/>
    <s v="REG"/>
    <s v="AO"/>
    <x v="0"/>
    <s v="1P INET"/>
    <s v="Completed (PS)"/>
    <s v="RBS-Regional 3"/>
    <d v="2026-08-14T17:28:57"/>
    <d v="2026-08-16T16:24:18"/>
    <n v="69366429"/>
    <m/>
    <n v="146284107615"/>
    <s v="SPPG KUPU WANASARI 1"/>
    <s v="ODP-BRB-FAA/050"/>
    <s v="WO061776190"/>
    <m/>
    <m/>
    <m/>
    <n v="109.01444100000001"/>
    <n v="-6.8526490000000004"/>
    <s v="|MN00292|MYIA-053465004972/POI/ILHAM NUR HABIBIE/0895704297703/ilhamnurhabibie17@gmail.com"/>
    <s v="MYIB_ASSISTANT"/>
    <m/>
    <m/>
    <m/>
    <m/>
    <m/>
    <m/>
    <m/>
    <m/>
    <s v="Management Janji"/>
    <s v="2026-08-15 15:00:00 | Nama PIC : Ilham  No HP : 0895704297703 Alt :  M Janji : 15 Augustus 2026 Jam Pasang : 08.00 - 13:00  NoteÃ‚Â :  hubungi terlebih dahulu sebelum kelokasi "/>
    <s v="FCC"/>
    <s v="14-08-2026 17:39:52"/>
    <d v="2026-08-15T15:00:00"/>
    <m/>
    <s v="PS"/>
    <s v="BRB"/>
    <s v="NO ADDON"/>
    <n v="20260816"/>
    <s v="Completed"/>
    <s v="HSI Bisnis Promo HUT Telkom PSB 70% - 100 Mbps"/>
    <s v="INDIBIZ"/>
    <m/>
    <m/>
    <d v="2026-08-15T15:00:00"/>
    <s v="2026-08-15 15:00:00 | Nama PIC : Ilham  No HP : 0895704297703 Alt :  M Janji : 15 Augustus 2026 Jam Pasang : 08.00 - 13:00  NoteÃ‚Â :  hubungi terlebih dahulu sebelum kelokasi "/>
    <n v="2026"/>
    <n v="8"/>
    <n v="16"/>
    <d v="2026-08-16T00:00:00"/>
    <n v="0.375"/>
    <x v="0"/>
  </r>
  <r>
    <n v="561"/>
    <n v="1002504762"/>
    <n v="3"/>
    <x v="6"/>
    <n v="5"/>
    <s v="JEMBER"/>
    <s v="JEMBER"/>
    <s v="TGU"/>
    <s v="REG"/>
    <s v="AO"/>
    <x v="0"/>
    <s v="1P INET"/>
    <s v="Completed (PS)"/>
    <s v="RBS-Regional 3"/>
    <d v="2026-08-01T15:43:56"/>
    <d v="2026-08-02T13:41:50"/>
    <n v="69356803"/>
    <m/>
    <n v="152513202662"/>
    <s v="ponpes nurul ishlah"/>
    <s v="ODP-TGU-FA/40 FA/D02/40.01"/>
    <s v="WO060666277"/>
    <m/>
    <m/>
    <m/>
    <n v="113.44331916421601"/>
    <n v="-8.2481150011989008"/>
    <s v="MD|MYDB-20260801264123|DB10005/MB10152|ponpes nurul ishlah|088245575443"/>
    <s v="MYDIGIBIZPARTNER"/>
    <m/>
    <m/>
    <m/>
    <m/>
    <m/>
    <m/>
    <m/>
    <m/>
    <s v="Management Janji"/>
    <s v="2026-08-02 13:00:00 | M Janji : (02/08/2026) jam Pasang : 09:00 Note : hubungi pelanggan jika ingin kelokasi"/>
    <s v="FCC"/>
    <d v="2026-01-08T15:55:09"/>
    <d v="2026-08-02T13:00:00"/>
    <m/>
    <s v="PS"/>
    <s v="TGU"/>
    <s v="NO ADDON"/>
    <n v="20260802"/>
    <s v="Completed"/>
    <s v="HSI Bisnis Khusus Winback PSB 70% - 100 Mbps"/>
    <s v="INDIBIZ"/>
    <m/>
    <m/>
    <d v="2026-08-02T13:00:00"/>
    <s v="2026-08-02 13:00:00 | M Janji : (02/08/2026) jam Pasang : 09:00 Note : hubungi pelanggan jika ingin kelokasi"/>
    <n v="2026"/>
    <n v="8"/>
    <n v="2"/>
    <d v="2026-08-02T00:00:00"/>
    <n v="-0.54166666666424135"/>
    <x v="0"/>
  </r>
  <r>
    <n v="562"/>
    <n v="1002521227"/>
    <n v="3"/>
    <x v="0"/>
    <n v="5"/>
    <s v="KUPANG"/>
    <s v="MAUMERE"/>
    <s v="LRT"/>
    <s v="REG"/>
    <s v="AO"/>
    <x v="0"/>
    <m/>
    <s v="7 | OSS - PROVISIONING ISSUED"/>
    <s v="RBS-Regional 3"/>
    <d v="2026-08-12T08:33:16"/>
    <d v="2026-08-14T13:10:52"/>
    <n v="69363796"/>
    <m/>
    <n v="172509796493"/>
    <s v="SD INPRES RIANGBUNGA"/>
    <s v="ODP-LRT-FG/23"/>
    <s v="WO061664500"/>
    <m/>
    <m/>
    <m/>
    <n v="123.1819898"/>
    <n v="-8.3742459"/>
    <s v="|IBCARE-PI|MC40287|082237302081|verawatiromakia@gmail.com|-8.373685,123.184783"/>
    <s v="Sales Force DBS"/>
    <m/>
    <m/>
    <m/>
    <m/>
    <m/>
    <m/>
    <m/>
    <m/>
    <s v="Management Janji"/>
    <s v="2026-08-14 13:00:00|Jam Pemasangan : 08:00 - 12.00 Tanggal Pemasangan : 14/08/2026 Info Tambahan : Hubungi pelanggan sebelum datang ke lokasi|40981184|MYDITA"/>
    <s v="FCC"/>
    <d v="2026-12-08T08:39:52"/>
    <d v="2026-08-14T13:00:00"/>
    <m/>
    <s v="PI"/>
    <s v="LRT"/>
    <s v="NO ADDON"/>
    <m/>
    <s v="Provisioning Issued"/>
    <s v="- 11_11446;Biaya PSB HSI EBIS Tunai di Depan ~ 11[150000]  - SP_NOSS;SP_NOSS ~ Internet NOSS Multispeed Network[0]  - SP_NOSS;SP_NOSS ~ Internet NOSS Multispeed Network[0]  - E23015;E23015 ~ ES23 - Perangkat ONT[0]  - E23015~null~44292;E23015||11||Abodeme"/>
    <s v="INDIBIZ"/>
    <m/>
    <m/>
    <d v="2026-08-14T13:00:00"/>
    <s v="2026-08-14 13:00:00|Jam Pemasangan : 08:00 - 12.00 Tanggal Pemasangan : 14/08/2026 Info Tambahan : Hubungi pelanggan sebelum datang ke lokasi|40981184|MYDITA"/>
    <m/>
    <m/>
    <m/>
    <e v="#NUM!"/>
    <e v="#NUM!"/>
    <x v="1"/>
  </r>
  <r>
    <n v="563"/>
    <n v="1002516129"/>
    <n v="3"/>
    <x v="2"/>
    <n v="5"/>
    <s v="MALANG"/>
    <s v="BATU"/>
    <s v="BLB"/>
    <s v="REG"/>
    <s v="AO"/>
    <x v="0"/>
    <s v="1P INET"/>
    <s v="Completed (PS)"/>
    <s v="RBS-Regional 3"/>
    <d v="2026-08-08T15:59:58"/>
    <d v="2026-08-09T19:42:47"/>
    <n v="69361583"/>
    <m/>
    <n v="152702231257"/>
    <s v="SPBU 54.651.04"/>
    <s v="ODP-BLB-FDS/18 FDS/D01/18.01"/>
    <s v="WO061278120"/>
    <m/>
    <m/>
    <m/>
    <n v="112.64988719999999"/>
    <n v="-7.9352736999999998"/>
    <s v="|MN02540|MYIA-059264264303/POI/Arif Sugiarto/085888041271/spbu5465104@gmail.com"/>
    <s v="MYIB_ASSISTANT"/>
    <m/>
    <m/>
    <m/>
    <m/>
    <m/>
    <m/>
    <m/>
    <m/>
    <s v="Management Janji"/>
    <s v="2026-08-10 08:00:00 | M Janji : 10 agustus 2026 jam Pasang : pagi  Note : hubungi pelanggan jika ingin kelokasi "/>
    <s v="FCC"/>
    <d v="2026-08-08T16:09:53"/>
    <d v="2026-08-10T08:00:00"/>
    <m/>
    <s v="PS"/>
    <s v="BLB"/>
    <s v="NO ADDON"/>
    <n v="20260809"/>
    <s v="Completed"/>
    <s v="HSI Bisnis Promo HUT Telkom PSB 70% - 50 Mbps"/>
    <s v="INDIBIZ"/>
    <m/>
    <m/>
    <d v="2026-08-10T08:00:00"/>
    <s v="2026-08-10 08:00:00 | M Janji : 10 agustus 2026 jam Pasang : pagi  Note : hubungi pelanggan jika ingin kelokasi "/>
    <n v="2026"/>
    <n v="8"/>
    <n v="9"/>
    <d v="2026-08-09T00:00:00"/>
    <n v="-1.3333333333357587"/>
    <x v="0"/>
  </r>
  <r>
    <n v="564"/>
    <n v="1002506602"/>
    <n v="3"/>
    <x v="0"/>
    <n v="5"/>
    <s v="MATARAM"/>
    <s v="SUMBAWA"/>
    <s v="SBW"/>
    <s v="REG"/>
    <s v="AO"/>
    <x v="0"/>
    <m/>
    <s v="Completed (PS)"/>
    <s v="RBS-Regional 3"/>
    <d v="2026-08-03T18:03:42"/>
    <d v="2026-08-04T19:29:26"/>
    <n v="69356609"/>
    <m/>
    <n v="172606792080"/>
    <s v="SMP IT ABU HURAIRAH SUMBAWA"/>
    <s v="ODP-SBW-FBK/61"/>
    <s v="WO060832138"/>
    <m/>
    <m/>
    <m/>
    <n v="117.4524673"/>
    <n v="-8.5887779000000002"/>
    <s v="|MN01595|MYIA-046506313461/POI/FIRMAN/087860187055/smpitputra.abhursumbawa@gmail.com"/>
    <s v="Sales Profesional"/>
    <m/>
    <m/>
    <m/>
    <m/>
    <m/>
    <m/>
    <m/>
    <m/>
    <s v="Management Janji"/>
    <s v="2026-08-02 08:00:00 | Tanggal pemasangan: 01/08/2026  Jam pemasangan : pagi / siang  Info Tambahan : Hubungi pelanggan dulu sebelum ke lokasi  terima kasih"/>
    <s v="FCC"/>
    <d v="2026-03-08T18:10:15"/>
    <m/>
    <m/>
    <s v="PS"/>
    <s v="SBW"/>
    <s v="NO ADDON"/>
    <n v="20260804"/>
    <s v="Completed"/>
    <s v="- 11_11446;Biaya PSB HSI EBIS Tunai di Depan ~ 11[150000]  - SP_NOSS;SP_NOSS ~ Internet NOSS Multispeed Network[0]  - SP_NOSS;SP_NOSS ~ Internet NOSS Multispeed Network[0]  - E25060;E25060 ~ ES25 - Paket HSI Bisnis (HSIE) Khusus Winback 2.0[0]  - E25060~n"/>
    <s v="INDIBIZ"/>
    <m/>
    <m/>
    <d v="2026-08-03T07:00:00"/>
    <s v="2026-08-02 08:00:00 | Tanggal pemasangan: 01/08/2026  Jam pemasangan : pagi / siang  Info Tambahan : Hubungi pelanggan dulu sebelum ke lokasi  terima kasih"/>
    <n v="2026"/>
    <n v="8"/>
    <n v="4"/>
    <d v="2026-08-04T00:00:00"/>
    <n v="0.70833333333575865"/>
    <x v="0"/>
  </r>
  <r>
    <n v="565"/>
    <n v="1002518994"/>
    <n v="3"/>
    <x v="3"/>
    <n v="4"/>
    <s v="PURWOKERTO"/>
    <s v="PURBALINGGA"/>
    <s v="PBG"/>
    <s v="REG"/>
    <s v="AO"/>
    <x v="0"/>
    <s v="1P INET"/>
    <s v="Completed (PS)"/>
    <s v="RBS-Regional 3"/>
    <d v="2026-08-11T09:23:56"/>
    <d v="2026-08-12T11:13:31"/>
    <n v="69362923"/>
    <m/>
    <n v="143363112634"/>
    <s v="Kantor Admin PT Boyang"/>
    <s v="ODP-PBG-FJ/050"/>
    <s v="WO061466521"/>
    <m/>
    <m/>
    <m/>
    <n v="109.35531279999999"/>
    <n v="-7.3943047999999898"/>
    <s v="|MC20234|MYIA-060927007406/POI/Muhammad Khusnul Imam/083843423802/imam.kinez@gmail.com"/>
    <s v="MYIB_ASSISTANT"/>
    <m/>
    <m/>
    <m/>
    <m/>
    <m/>
    <m/>
    <m/>
    <m/>
    <s v="Management Janji"/>
    <s v="2026-08-13 11:00:00 | M Janji : (12/08/2026) jam Pasang : 09:00 Note : hubungi pelanggan jika ingin kelokasi"/>
    <s v="FCC"/>
    <d v="2026-11-08T09:40:16"/>
    <d v="2026-08-13T11:00:00"/>
    <m/>
    <s v="PS"/>
    <s v="PBG"/>
    <s v="NO ADDON"/>
    <n v="20260812"/>
    <s v="Completed"/>
    <s v="HSI Bisnis Promo HUT Telkom PSB 70% - 150 Mbps"/>
    <s v="INDIBIZ"/>
    <m/>
    <m/>
    <d v="2026-08-13T11:00:00"/>
    <s v="2026-08-13 11:00:00 | M Janji : (12/08/2026) jam Pasang : 09:00 Note : hubungi pelanggan jika ingin kelokasi"/>
    <n v="2026"/>
    <n v="8"/>
    <n v="12"/>
    <d v="2026-08-12T00:00:00"/>
    <n v="-1.4583333333357587"/>
    <x v="0"/>
  </r>
  <r>
    <n v="566"/>
    <n v="1002510406"/>
    <n v="3"/>
    <x v="5"/>
    <n v="5"/>
    <s v="SINGARJA"/>
    <s v="SINGARAJA"/>
    <s v="SRR"/>
    <s v="REG"/>
    <s v="AO"/>
    <x v="0"/>
    <s v="1P INET"/>
    <s v="Completed (PS)"/>
    <s v="RBS-Regional 3"/>
    <d v="2026-08-05T12:37:57"/>
    <d v="2026-08-06T15:24:53"/>
    <n v="69359104"/>
    <m/>
    <n v="172425707865"/>
    <s v="Toko Sedana"/>
    <s v="ODP-SRR-FK/05 FK/D01/05.01"/>
    <s v="WO060976790"/>
    <m/>
    <m/>
    <m/>
    <n v="114.7615686"/>
    <n v="-8.1823882999999995"/>
    <s v="MD|MYDB-20260805264428|DN00001/MN00176|Toko Sedana|082146161216"/>
    <s v="MYDIGIBIZPARTNER"/>
    <m/>
    <m/>
    <m/>
    <m/>
    <m/>
    <m/>
    <m/>
    <m/>
    <s v="Management Janji"/>
    <s v="2026-08-06 13:00:00 | Nama PIC : bapak nyoman tri No HP : 082146161216 Alt :  M Janji : (kamis/6/AGUSTUS/2026) jam Pasang : 09:00 Note : hubungi pelanggan jika ingin kelokasi"/>
    <s v="FCC"/>
    <d v="2026-05-08T12:40:22"/>
    <d v="2026-08-06T13:00:00"/>
    <m/>
    <s v="PS"/>
    <s v="SRR"/>
    <s v="NO ADDON"/>
    <n v="20260806"/>
    <s v="Completed"/>
    <s v="HSI Bisnis Promo HUT Telkom PSB 70% - 300 Mbps"/>
    <s v="INDIBIZ"/>
    <m/>
    <m/>
    <d v="2026-08-06T13:00:00"/>
    <s v="2026-08-06 13:00:00 | Nama PIC : bapak nyoman tri No HP : 082146161216 Alt :  M Janji : (kamis/6/AGUSTUS/2026) jam Pasang : 09:00 Note : hubungi pelanggan jika ingin kelokasi"/>
    <n v="2026"/>
    <n v="8"/>
    <n v="6"/>
    <d v="2026-08-06T00:00:00"/>
    <n v="-0.54166666666424135"/>
    <x v="0"/>
  </r>
  <r>
    <n v="567"/>
    <n v="1002508370"/>
    <n v="3"/>
    <x v="4"/>
    <n v="4"/>
    <s v="PEKALONGAN"/>
    <s v="PEKALONGAN"/>
    <s v="KJE"/>
    <s v="REG"/>
    <s v="AO"/>
    <x v="0"/>
    <s v="1P INET"/>
    <s v="102 | FOLLOW UP COMPLETED"/>
    <s v="RBS-Regional 3"/>
    <d v="2026-08-04T13:52:56"/>
    <d v="2026-08-06T12:50:55"/>
    <n v="69358326"/>
    <m/>
    <n v="146219104074"/>
    <s v="SD NEGERI 1 KALIBENING"/>
    <s v="ODP-KJE-FH/026 FH/D04/026.01"/>
    <s v="WO060897105"/>
    <m/>
    <m/>
    <m/>
    <n v="109.6390347"/>
    <n v="-7.2211794999999999"/>
    <s v="|MN01881|MYIA-094712153027/POI/sri sunarsih /085879566626/srinarsih2403@gmail.com"/>
    <s v="MYIB_ASSISTANT"/>
    <m/>
    <m/>
    <m/>
    <m/>
    <m/>
    <m/>
    <m/>
    <m/>
    <s v="Management Janji"/>
    <s v="2026-08-05 13:00:00 | Nama : BU SRI SUNARSIH No Hp : 085879566626 No Alt :  Tgl Pemasangan : 05 Agustus 2026 Interval : PAGI  Note : Hubungi pelanggan terlebih dahulu"/>
    <s v="FCC"/>
    <d v="2026-04-08T13:54:57"/>
    <d v="2026-08-05T13:00:00"/>
    <s v="Kendala Lainnya"/>
    <s v="REVOKE"/>
    <s v="KJE"/>
    <s v="NO ADDON"/>
    <m/>
    <s v="Follow Up Revoke Completed, New Order ID : SC1002512273"/>
    <s v="HSI Bisnis Basic Promo HUT Telkom PSB 70% - 75 Mbps"/>
    <s v="INDIBIZ"/>
    <m/>
    <m/>
    <d v="2026-08-05T13:00:00"/>
    <s v="2026-08-05 13:00:00 | Nama : BU SRI SUNARSIH No Hp : 085879566626 No Alt :  Tgl Pemasangan : 05 Agustus 2026 Interval : PAGI  Note : Hubungi pelanggan terlebih dahulu"/>
    <m/>
    <m/>
    <m/>
    <e v="#NUM!"/>
    <e v="#NUM!"/>
    <x v="1"/>
  </r>
  <r>
    <n v="568"/>
    <n v="1002510550"/>
    <n v="3"/>
    <x v="7"/>
    <n v="4"/>
    <s v="SOLO"/>
    <s v="INNER - SOLO JATENG TIMUR"/>
    <s v="KRT"/>
    <s v="REG"/>
    <s v="AO"/>
    <x v="0"/>
    <m/>
    <s v="Completed (PS)"/>
    <s v="RBS-Regional 3"/>
    <d v="2026-08-05T13:30:24"/>
    <d v="2026-08-06T19:52:17"/>
    <n v="69359192"/>
    <m/>
    <n v="142505404112"/>
    <s v="PT Langkah Manajemen Indonesia / 096 Sanggrahan"/>
    <s v="ODP-KRT-FAU/050"/>
    <s v="WO060993715"/>
    <m/>
    <m/>
    <m/>
    <n v="110.8029356"/>
    <n v="-7.5875968"/>
    <s v="|MC80228|/PT Langkah Manajemen Indonesia 096 Sanggrahan/Paket HSI Bisnis Promo HUT Telkom 1:1 50Mbps/Conan Ryan Hindarto/081127012432/iot.004@apps.langkahkecil.id"/>
    <s v="Sales Profesional"/>
    <m/>
    <m/>
    <m/>
    <m/>
    <m/>
    <m/>
    <m/>
    <m/>
    <s v="Management Janji"/>
    <s v="2026-08-06 15:00:00|Jam pemasangan : 12.00 Info Tambahan : Hubungi pelanggan dulu sebelum ke lokasi terimakasih |40951378|MYDITA"/>
    <s v="FCC"/>
    <d v="2026-05-08T13:39:44"/>
    <d v="2026-08-06T15:00:00"/>
    <m/>
    <s v="PS"/>
    <s v="KRT"/>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15:00:00"/>
    <s v="2026-08-06 15:00:00|Jam pemasangan : 12.00 Info Tambahan : Hubungi pelanggan dulu sebelum ke lokasi terimakasih |40951378|MYDITA"/>
    <n v="2026"/>
    <n v="8"/>
    <n v="6"/>
    <d v="2026-08-06T00:00:00"/>
    <n v="-0.625"/>
    <x v="0"/>
  </r>
  <r>
    <n v="569"/>
    <n v="1002529721"/>
    <n v="3"/>
    <x v="1"/>
    <n v="5"/>
    <s v="SBY UTARA"/>
    <s v="GRESIK"/>
    <s v="BWN"/>
    <s v="REG"/>
    <s v="AO"/>
    <x v="0"/>
    <m/>
    <s v="CANCEL COMPLETED"/>
    <s v="RBS-Regional 3"/>
    <d v="2026-08-16T14:06:11"/>
    <d v="2026-08-17T14:38:02"/>
    <n v="69367573"/>
    <m/>
    <n v="152453209768"/>
    <s v="WARKOP TELDA"/>
    <s v="ODP-BWN-FAE/22"/>
    <m/>
    <m/>
    <m/>
    <m/>
    <n v="112.6315233"/>
    <n v="-5.7479184999999999"/>
    <s v="|MC70134|/WARKOP TELDA/Ach Mubarok EP/082233377391/elly34808@gmail.com/HSI Bisnis Winback (1:1) 200 Mbps (Rp 890.000) PSB Rp 150.000"/>
    <s v="Sales Force DBS"/>
    <m/>
    <m/>
    <m/>
    <m/>
    <m/>
    <m/>
    <m/>
    <m/>
    <m/>
    <m/>
    <m/>
    <s v="16-08-2026 14:10:39"/>
    <m/>
    <m/>
    <s v="REJECT_FCC"/>
    <s v="BWN"/>
    <s v="NO ADDON"/>
    <m/>
    <s v="DECLINE : Decline - Batal Order YUDA SEPTIAN 40000798|MYDITA"/>
    <s v="- 11_11446;Biaya PSB HSI EBIS Tunai di Depan ~ 11[150000]  - SP_NOSS;SP_NOSS ~ Internet NOSS Multispeed Network[0]  - SP_NOSS;SP_NOSS ~ Internet NOSS Multispeed Network[0]  - E23015;E23015 ~ ES23 - Perangkat ONT[0]  - E23015~null~44292;E23015||11||Abodeme"/>
    <s v="INDIBIZ"/>
    <m/>
    <s v="DECLINE : Decline - Batal Order YUDA SEPTIAN 40000798|MYDITA"/>
    <m/>
    <m/>
    <m/>
    <m/>
    <m/>
    <e v="#NUM!"/>
    <e v="#NUM!"/>
    <x v="1"/>
  </r>
  <r>
    <n v="570"/>
    <n v="1002513416"/>
    <n v="3"/>
    <x v="6"/>
    <n v="5"/>
    <s v="JEMBER"/>
    <s v="JEMBER"/>
    <s v="KNO"/>
    <s v="REG"/>
    <s v="AO"/>
    <x v="0"/>
    <s v="1P INET"/>
    <s v="Completed (PS)"/>
    <s v="RBS-Regional 3"/>
    <d v="2026-08-06T18:04:56"/>
    <d v="2026-08-07T14:24:54"/>
    <n v="69360326"/>
    <m/>
    <n v="152544205231"/>
    <s v="Kedai mamimauw"/>
    <s v="ODP-KNO-FD/72 FD/D02/72.01"/>
    <s v="WO061112238"/>
    <m/>
    <m/>
    <m/>
    <n v="113.3383288"/>
    <n v="-8.2561979999999995"/>
    <s v="|MC30146|MYIA-081083306159/POI/DINDA SARI FATMAWATI/089514435170/sarifdinda28@gmail.com"/>
    <s v="MYIB_ASSISTANT"/>
    <m/>
    <m/>
    <m/>
    <m/>
    <m/>
    <m/>
    <m/>
    <m/>
    <s v="Management Janji"/>
    <s v="2026-08-07 15:00:00 | Tanggal pemasangan: 6/08/2026 Jam pemasangan : pagi / siang Info Tambahan : Hubungi pelanggan dulu sebelum ke lokasi. terima kasih"/>
    <s v="FCC"/>
    <d v="2026-06-08T18:09:46"/>
    <d v="2026-08-07T15:00:00"/>
    <m/>
    <s v="PS"/>
    <s v="KNO"/>
    <s v="NO ADDON"/>
    <n v="20260807"/>
    <s v="Completed"/>
    <s v="HSI Bisnis Promo HUT Telkom PSB 70% - 200 Mbps"/>
    <s v="INDIBIZ"/>
    <m/>
    <m/>
    <d v="2026-08-07T15:00:00"/>
    <s v="2026-08-07 15:00:00 | Tanggal pemasangan: 6/08/2026 Jam pemasangan : pagi / siang Info Tambahan : Hubungi pelanggan dulu sebelum ke lokasi. terima kasih"/>
    <n v="2026"/>
    <n v="8"/>
    <n v="7"/>
    <d v="2026-08-07T00:00:00"/>
    <n v="-0.625"/>
    <x v="0"/>
  </r>
  <r>
    <n v="571"/>
    <n v="1002506658"/>
    <n v="3"/>
    <x v="1"/>
    <n v="5"/>
    <s v="MADURA"/>
    <s v="BANGKALAN"/>
    <s v="BKL"/>
    <s v="REG"/>
    <s v="AO"/>
    <x v="0"/>
    <m/>
    <s v="Completed (PS)"/>
    <s v="RBS-Regional 3"/>
    <d v="2026-08-03T21:15:36"/>
    <d v="2026-08-06T17:40:51"/>
    <n v="69357867"/>
    <m/>
    <n v="152435221684"/>
    <s v="Toko Nice So"/>
    <s v="ODP-BKL-FCE/33"/>
    <s v="WO060880861"/>
    <m/>
    <m/>
    <m/>
    <n v="112.74365570000001"/>
    <n v="-7.0345336999999999"/>
    <s v="|MN02601|/Toko Nice So/HSI Bisnis Promo HUT Telkom (1:1) 50 Mbps (Rp 355.000) PSB Rp 150.000/082310510505/muhammadnurhuda206@gmail.com/Muhammad Nur Huda/Jl. KH. Moh. Kholil No., 92, Kemayoran, Demangan, Kec. Bangkalan, Kabupaten Bangkalan, Jawa Timur 6916"/>
    <s v="Sales Force DBS"/>
    <m/>
    <m/>
    <m/>
    <m/>
    <m/>
    <m/>
    <m/>
    <m/>
    <s v="Management Janji"/>
    <s v="2026-08-05 13:00:00|M Janji : (05/08/2026) jam Pasang pagi / siang  Note : hubungi pelanggan jika ingin kelokasi|40981182|MYDITA"/>
    <s v="FCC"/>
    <d v="2026-03-08T21:25:22"/>
    <d v="2026-08-05T13:00:00"/>
    <m/>
    <s v="PS"/>
    <s v="BKL"/>
    <s v="NO ADDON"/>
    <n v="20260806"/>
    <s v="Completed"/>
    <s v="- 11_11446;Biaya PSB HSI EBIS Tunai di Depan ~ 11[150000]  - SP_NOSS;SP_NOSS ~ Internet NOSS Multispeed Network[0]  - SP_NOSS;SP_NOSS ~ Internet NOSS Multispeed Network[0]  - E25060;E25060 ~ ES25 - Paket HSI Bisnis (HSIE) Khusus Winback 2.0[0]  - E25060~n"/>
    <s v="INDIBIZ"/>
    <m/>
    <m/>
    <d v="2026-08-05T13:00:00"/>
    <s v="2026-08-05 13:00:00|M Janji : (05/08/2026) jam Pasang pagi / siang  Note : hubungi pelanggan jika ingin kelokasi|40981182|MYDITA"/>
    <n v="2026"/>
    <n v="8"/>
    <n v="6"/>
    <d v="2026-08-06T00:00:00"/>
    <n v="0.45833333333575865"/>
    <x v="0"/>
  </r>
  <r>
    <n v="572"/>
    <n v="1002515497"/>
    <n v="3"/>
    <x v="6"/>
    <n v="5"/>
    <s v="SIDOARJO"/>
    <s v="MOJOKERTO"/>
    <s v="MIP"/>
    <s v="REG"/>
    <s v="AO"/>
    <x v="0"/>
    <m/>
    <s v="98 | OSS - CANCEL COMPLETE"/>
    <s v="RBS-Regional 3"/>
    <d v="2026-08-07T19:14:14"/>
    <d v="2026-08-08T08:01:24"/>
    <n v="69359412"/>
    <m/>
    <n v="152313204575"/>
    <s v="MTS UNGGULAN DARUL FALAH"/>
    <s v="ODP-MIP-FE/27"/>
    <s v="WO061204291"/>
    <m/>
    <m/>
    <m/>
    <n v="112.40224432540801"/>
    <n v="-7.4252288884003903"/>
    <s v="|MN01575|/MTS UNGGULAN DARUL FALAH/WINBACK HSI B2B + OCA BREACH CHECKER  (1:1) 100MBPS 635,5RB PSB DISC 70%//mtsdfjerukmacan@gmail.com/RAMADHAN ARYO PUTRA/85792761317"/>
    <s v="Sales Force DBS"/>
    <m/>
    <m/>
    <m/>
    <m/>
    <m/>
    <m/>
    <m/>
    <m/>
    <s v="Management Janji"/>
    <s v="2026-08-07 13:00:00|Waktu pemasnagan : 07 agustus 2026  Jam pemasangan : 08.00 - 12.00  Mohon hubungi pelanggan sebelum ke lokasi   Terima kasih|40010577|MYDITA"/>
    <s v="FCC"/>
    <d v="2026-07-08T19:25:29"/>
    <m/>
    <s v="Kendala Teknik"/>
    <s v="CANCEL"/>
    <s v="MIP"/>
    <s v="OCA"/>
    <m/>
    <s v="Cancel Completed"/>
    <s v="- 11_11446;Biaya PSB HSI EBIS Tunai di Depan ~ 11[150000]  - E23015;E23015 ~ ES23 - Perangkat ONT[0]  - E23015~null~44292;E23015||11||Abodemen 0[0]  - E23015~null~E23015_SWONTPREM;SWONTPREM ~ Biaya Sewa ONT Premium ~ E23015[50000]  - E24057;E24057 ~ ES24 "/>
    <s v="INDIBIZ"/>
    <m/>
    <m/>
    <d v="2026-08-07T07:00:00"/>
    <s v="2026-08-07 13:00:00|Waktu pemasnagan : 07 agustus 2026  Jam pemasangan : 08.00 - 12.00  Mohon hubungi pelanggan sebelum ke lokasi   Terima kasih|40010577|MYDITA"/>
    <m/>
    <m/>
    <m/>
    <e v="#NUM!"/>
    <e v="#NUM!"/>
    <x v="1"/>
  </r>
  <r>
    <n v="573"/>
    <n v="1002519501"/>
    <n v="3"/>
    <x v="4"/>
    <n v="4"/>
    <s v="PEKALONGAN"/>
    <s v="BREBES"/>
    <s v="BMU"/>
    <s v="REG"/>
    <s v="AO"/>
    <x v="0"/>
    <s v="1P INET"/>
    <s v="Completed (PS)"/>
    <s v="RBS-Regional 3"/>
    <d v="2026-08-11T11:20:57"/>
    <d v="2026-08-12T14:48:14"/>
    <n v="69363150"/>
    <m/>
    <n v="146281108013"/>
    <s v="MTS AL ITTIHADIYAH KALIJURANG"/>
    <s v="ODP-BMU-FB/019 FB/D01/019.01"/>
    <s v="WO061479932"/>
    <m/>
    <m/>
    <m/>
    <n v="108.997394"/>
    <n v="-7.22478"/>
    <s v="|MN00292|MYIA-022694950023/POI/Mohammad Akrom/085642280087/akrommohammad264@gmail.com"/>
    <s v="MYIB_ASSISTANT"/>
    <m/>
    <m/>
    <m/>
    <m/>
    <m/>
    <m/>
    <m/>
    <m/>
    <s v="Management Janji"/>
    <s v="2026-08-12 08:00:00 | Jam pemasangan : 12.00 Info Tambahan : Hubungi pelanggan dulu sebelum ke lokasi terimakasih  "/>
    <s v="FCC"/>
    <d v="2026-11-08T11:40:03"/>
    <d v="2026-08-12T08:00:00"/>
    <m/>
    <s v="PS"/>
    <s v="BMU"/>
    <s v="NO ADDON"/>
    <n v="20260812"/>
    <s v="Completed"/>
    <s v="HSI Bisnis Promo HUT Telkom PSB 70% - 50 Mbps"/>
    <s v="INDIBIZ"/>
    <m/>
    <m/>
    <d v="2026-08-12T08:00:00"/>
    <s v="2026-08-12 08:00:00 | Jam pemasangan : 12.00 Info Tambahan : Hubungi pelanggan dulu sebelum ke lokasi terimakasih  "/>
    <n v="2026"/>
    <n v="8"/>
    <n v="12"/>
    <d v="2026-08-12T00:00:00"/>
    <n v="-0.33333333333575865"/>
    <x v="0"/>
  </r>
  <r>
    <n v="574"/>
    <n v="1002527750"/>
    <n v="3"/>
    <x v="1"/>
    <n v="5"/>
    <s v="MADURA"/>
    <s v="BANGKALAN"/>
    <s v="OMB"/>
    <s v="REG"/>
    <s v="AO"/>
    <x v="0"/>
    <m/>
    <s v="Completed (PS)"/>
    <s v="RBS-Regional 3"/>
    <d v="2026-08-15T09:10:21"/>
    <d v="2026-08-15T13:37:23"/>
    <n v="69364878"/>
    <m/>
    <n v="152438209032"/>
    <s v="UD BERSAUDARA"/>
    <s v="ODP-OMB-FAA/56"/>
    <s v="WO061799583"/>
    <m/>
    <m/>
    <m/>
    <n v="113.37155"/>
    <n v="-7.1305319999999996"/>
    <s v="|MN00558|/UD BERSAUDARA/HSI Bisnis Promo HUT Telkom (1:1) 200 Mbps (Rp 790.000) PSB Rp 150.000/0895703207862/mohismail22@gmail.com/Sa'roni/-7.1304016, 113.3710531/Dekat Jl. Kyai H. Agus Salim, Badung Tengah, Badung, Kec. Proppo, Kabupaten Sampang, Jawa Ti"/>
    <s v="Sales Force DBS"/>
    <m/>
    <m/>
    <m/>
    <m/>
    <m/>
    <m/>
    <m/>
    <m/>
    <s v="Management Janji"/>
    <s v="2026-08-14 08:00:00|M Janji : (14/08/2026)  jam Pasang :pagi / siang   Note : hubungi pelanggan jika ingin kelokasi|40981182|MYDITA"/>
    <s v="FCC"/>
    <s v="15-08-2026 09:40:30"/>
    <m/>
    <m/>
    <s v="PS"/>
    <s v="OMB"/>
    <s v="NO ADDON"/>
    <n v="20260815"/>
    <s v="Completed"/>
    <s v="- 11_11446;Biaya PSB HSI EBIS Tunai di Depan ~ 11[150000]  - E25060;E25060 ~ ES25 - Paket HSI Bisnis (HSIE) Khusus Winback 2.0[0]  - E25060~null~E25060_UNL;UNL ~ Internet-Link Unlimited Internet Usage ~ E25060[0]  - E25060~null~105343;E25060||11||Abodemen"/>
    <s v="INDIBIZ"/>
    <m/>
    <m/>
    <d v="2026-08-15T07:00:00"/>
    <s v="2026-08-14 08:00:00|M Janji : (14/08/2026)  jam Pasang :pagi / siang   Note : hubungi pelanggan jika ingin kelokasi|40981182|MYDITA"/>
    <n v="2026"/>
    <n v="8"/>
    <n v="15"/>
    <d v="2026-08-15T00:00:00"/>
    <n v="-0.29166666666424135"/>
    <x v="0"/>
  </r>
  <r>
    <n v="575"/>
    <n v="1002511444"/>
    <n v="3"/>
    <x v="1"/>
    <n v="5"/>
    <s v="MADURA"/>
    <s v="PAMEKASAN"/>
    <s v="PME"/>
    <s v="REG"/>
    <s v="AO"/>
    <x v="0"/>
    <m/>
    <s v="CANCEL COMPLETED"/>
    <s v="RBS-Regional 3"/>
    <d v="2026-08-06T08:29:16"/>
    <d v="2026-08-06T19:50:08"/>
    <n v="69359542"/>
    <m/>
    <n v="152426928006"/>
    <s v="TOKO SENTOSA RAYA"/>
    <s v="ODP-PME-FCA/08"/>
    <m/>
    <m/>
    <m/>
    <m/>
    <n v="113.54713940000001"/>
    <n v="-7.0915764000000001"/>
    <s v="|MC70132|/TOKO SENTOSA RAYA/YUSUF MUSAIVI/085726084288/yusufajjka@gmail.com/HSI Bisnis + Netmonk Promo 2026 100 Mbps (Rp 591.100) PSB 150.000/"/>
    <s v="Sales Force DBS"/>
    <m/>
    <m/>
    <m/>
    <m/>
    <m/>
    <m/>
    <m/>
    <m/>
    <m/>
    <m/>
    <m/>
    <d v="2026-06-08T08:39:52"/>
    <m/>
    <m/>
    <s v="REJECT_FCC"/>
    <s v="PME"/>
    <s v="NETMONK"/>
    <m/>
    <s v="DECLINE : Decline - Batal Order Ivan Sutiawan 40010577|MYDITA"/>
    <s v="- 11_11446;Biaya PSB HSI EBIS Tunai di Depan ~ 11[150000]  - SP_NOSS;SP_NOSS ~ Internet NOSS Multispeed Network[0]  - SP_NOSS;SP_NOSS ~ Internet NOSS Multispeed Network[0]  - E25060;E25060 ~ ES25 - Paket HSI Bisnis (HSIE) Khusus Winback 2.0[0]  - E25060~n"/>
    <s v="INDIBIZ"/>
    <m/>
    <m/>
    <m/>
    <m/>
    <m/>
    <m/>
    <m/>
    <e v="#NUM!"/>
    <e v="#NUM!"/>
    <x v="1"/>
  </r>
  <r>
    <n v="576"/>
    <n v="1002525174"/>
    <n v="3"/>
    <x v="0"/>
    <n v="5"/>
    <s v="MATARAM"/>
    <s v="LOMBOK TIMUR UTARA"/>
    <s v="SGG"/>
    <s v="REG"/>
    <s v="AO"/>
    <x v="0"/>
    <s v="1P INET"/>
    <s v="102 | FOLLOW UP COMPLETED"/>
    <s v="RBS-Regional 3"/>
    <d v="2026-08-13T18:04:57"/>
    <d v="2026-08-15T17:04:27"/>
    <n v="69365514"/>
    <m/>
    <n v="172604213978"/>
    <s v="TOKO SRC YUDE"/>
    <s v="ODP-SGG-FAW/52 FAW/D06/52.01"/>
    <s v="WO061699765"/>
    <m/>
    <m/>
    <m/>
    <n v="116.285367049276"/>
    <n v="-8.2673829574108098"/>
    <s v="MD|MYDB-20260812265153|DN00001/MN01272|TOKO SRC YUDE|087866750145"/>
    <s v="MYDIGIBIZPARTNER"/>
    <m/>
    <m/>
    <m/>
    <m/>
    <m/>
    <m/>
    <m/>
    <m/>
    <s v="Management Janji"/>
    <s v="2026-08-15 13:00:00 | Nama PIC : Bp Budi No HP : 087866750145 No Alt : - M Janji :  15 Agustus 2026 Jam Pasang : Pagi / Siang Note : hubungi pelanggan jika ingin kelokasi "/>
    <s v="FCC"/>
    <s v="13-08-2026 18:25:15"/>
    <d v="2026-08-15T13:00:00"/>
    <m/>
    <s v="REVOKE"/>
    <s v="SGG"/>
    <s v="NO ADDON"/>
    <m/>
    <s v="Follow Up Revoke Completed, New Order ID : SC1002528753"/>
    <s v="HSI Bisnis Promo HUT Telkom PSB 70% - 100 Mbps"/>
    <s v="INDIBIZ"/>
    <m/>
    <m/>
    <d v="2026-08-15T13:00:00"/>
    <s v="2026-08-15 13:00:00 | Nama PIC : Bp Budi No HP : 087866750145 No Alt : - M Janji :  15 Agustus 2026 Jam Pasang : Pagi / Siang Note : hubungi pelanggan jika ingin kelokasi "/>
    <m/>
    <m/>
    <m/>
    <e v="#NUM!"/>
    <e v="#NUM!"/>
    <x v="1"/>
  </r>
  <r>
    <n v="577"/>
    <n v="1002518822"/>
    <n v="3"/>
    <x v="4"/>
    <n v="4"/>
    <s v="SEMARANG"/>
    <s v="INNER - SEMARANG JATENG UTARA"/>
    <s v="GNK"/>
    <s v="REG"/>
    <s v="AO"/>
    <x v="0"/>
    <s v="1P INET"/>
    <s v="Completed (PS)"/>
    <s v="RBS-Regional 3"/>
    <d v="2026-08-11T08:17:57"/>
    <d v="2026-08-11T13:39:55"/>
    <n v="69362851"/>
    <m/>
    <n v="143424113551"/>
    <s v="Toko Wahyu"/>
    <s v="ODP-GNK-FX/086"/>
    <s v="WO061461913"/>
    <m/>
    <m/>
    <m/>
    <n v="110.49829188734201"/>
    <n v="-6.9695528819055301"/>
    <s v="MD|MYDB-20260811264925|DN00001/MN00663|Toko Wahyu|08132758952"/>
    <s v="MYDIGIBIZPARTNER"/>
    <m/>
    <m/>
    <m/>
    <m/>
    <m/>
    <m/>
    <m/>
    <m/>
    <s v="Management Janji"/>
    <s v="2026-08-12 08:00:00 | M Janji : (12/08/2026) jam Pasang : 09:00 Note : hubungi pelanggan jika ingin kelokasi"/>
    <s v="FCC"/>
    <d v="2026-11-08T08:40:11"/>
    <d v="2026-08-12T08:00:00"/>
    <m/>
    <s v="PS"/>
    <s v="GNK"/>
    <s v="NO ADDON"/>
    <n v="20260811"/>
    <s v="Completed"/>
    <s v="HSI Bisnis Promo HUT Telkom PSB 70% - 75 Mbps"/>
    <s v="INDIBIZ"/>
    <m/>
    <m/>
    <d v="2026-08-12T08:00:00"/>
    <s v="2026-08-12 08:00:00 | M Janji : (12/08/2026) jam Pasang : 09:00 Note : hubungi pelanggan jika ingin kelokasi"/>
    <n v="2026"/>
    <n v="8"/>
    <n v="11"/>
    <d v="2026-08-11T00:00:00"/>
    <n v="-1.3333333333357587"/>
    <x v="0"/>
  </r>
  <r>
    <n v="578"/>
    <n v="1002510414"/>
    <n v="3"/>
    <x v="1"/>
    <n v="5"/>
    <s v="MADURA"/>
    <s v="PAMEKASAN"/>
    <s v="PME"/>
    <s v="REG"/>
    <s v="AO"/>
    <x v="0"/>
    <s v="1P INET"/>
    <s v="Completed (PS)"/>
    <s v="RBS-Regional 3"/>
    <d v="2026-08-05T12:43:57"/>
    <d v="2026-08-06T17:08:57"/>
    <n v="69359084"/>
    <m/>
    <n v="152426927995"/>
    <s v="SUMBER REJEKI MART"/>
    <s v="ODP-PME-FAV/59 FAV/D05/59.01"/>
    <s v="WO060977515"/>
    <m/>
    <m/>
    <m/>
    <n v="113.53012"/>
    <n v="-7.19580999999999"/>
    <s v="MD|MYDB-20260805264394|DN00001/MN00558|SUMBER REJEKI MART|085233134493"/>
    <s v="MYDIGIBIZPARTNER"/>
    <m/>
    <m/>
    <m/>
    <m/>
    <m/>
    <m/>
    <m/>
    <m/>
    <s v="Management Janji"/>
    <s v="2026-08-06 13:00:00 | M Janji : (06/08/2026) jam Pasang pagi / siang  Note : hubungi pelanggan jika ingin kelokasi"/>
    <s v="FCC"/>
    <d v="2026-05-08T12:55:33"/>
    <d v="2026-08-06T13:00:00"/>
    <m/>
    <s v="PS"/>
    <s v="PME"/>
    <s v="NO ADDON"/>
    <n v="20260806"/>
    <s v="Completed"/>
    <s v="HSI Bisnis Promo HUT Telkom PSB 70% - 200 Mbps"/>
    <s v="INDIBIZ"/>
    <m/>
    <m/>
    <d v="2026-08-06T13:00:00"/>
    <s v="2026-08-06 13:00:00 | M Janji : (06/08/2026) jam Pasang pagi / siang  Note : hubungi pelanggan jika ingin kelokasi"/>
    <n v="2026"/>
    <n v="8"/>
    <n v="6"/>
    <d v="2026-08-06T00:00:00"/>
    <n v="-0.54166666666424135"/>
    <x v="0"/>
  </r>
  <r>
    <n v="579"/>
    <n v="1002519269"/>
    <n v="3"/>
    <x v="3"/>
    <n v="4"/>
    <s v="YOGYAKARTA"/>
    <s v="SLEMAN"/>
    <s v="KLS"/>
    <s v="REG"/>
    <s v="AO"/>
    <x v="0"/>
    <m/>
    <s v="Completed (PS)"/>
    <s v="RBS-Regional 3"/>
    <d v="2026-08-11T10:29:23"/>
    <d v="2026-08-13T10:46:00"/>
    <n v="69363032"/>
    <m/>
    <n v="146145120867"/>
    <s v="Apotek Nurra Medika"/>
    <s v="ODP-KLS-FAJ/008"/>
    <s v="WO061527579"/>
    <m/>
    <m/>
    <m/>
    <n v="110.48525359999999"/>
    <n v="-7.7694368000000003"/>
    <s v="|MC80228|/Apotek Nurra Medika/Paket HSI Bisnis Promo HUT Telkom 1:1 50Mbps/Cinthia Ayu Maulidia/085715675287/cinthiaayu64@gmail.com"/>
    <s v="Sales Profesional"/>
    <m/>
    <m/>
    <m/>
    <m/>
    <m/>
    <m/>
    <m/>
    <m/>
    <s v="Management Janji"/>
    <s v="2026-08-12 15:00:00|telp : 085954210507  alt :  M Janji : (12/08/2026) jam Pasang :pagi / siang  Note : hubungi pelanggan jika ingin kelokasi|40000802|MYDITA"/>
    <s v="FCC"/>
    <d v="2026-11-08T10:39:50"/>
    <d v="2026-08-12T15:00:00"/>
    <m/>
    <s v="PS"/>
    <s v="KLS"/>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2T15:00:00"/>
    <s v="2026-08-12 15:00:00|telp : 085954210507  alt :  M Janji : (12/08/2026) jam Pasang :pagi / siang  Note : hubungi pelanggan jika ingin kelokasi|40000802|MYDITA"/>
    <n v="2026"/>
    <n v="8"/>
    <n v="13"/>
    <d v="2026-08-13T00:00:00"/>
    <n v="0.375"/>
    <x v="0"/>
  </r>
  <r>
    <n v="580"/>
    <n v="1002527073"/>
    <n v="3"/>
    <x v="3"/>
    <n v="4"/>
    <s v="YOGYAKARTA"/>
    <s v="INNER - YOGYA JATENG SELATAN"/>
    <s v="KBU"/>
    <s v="REG"/>
    <s v="AO"/>
    <x v="0"/>
    <m/>
    <s v="Completed (PS)"/>
    <s v="RBS-Regional 3"/>
    <d v="2026-08-14T16:06:06"/>
    <d v="2026-08-14T18:09:33"/>
    <n v="69364503"/>
    <m/>
    <n v="146113147006"/>
    <s v="Villa Dibali - Godean 2"/>
    <s v="ODP-KBU-FDK/78"/>
    <s v="WO061768465"/>
    <m/>
    <m/>
    <m/>
    <n v="110.3466"/>
    <n v="-7.7797999999999998"/>
    <s v="|MC80150|MYIA-012801611862/POI/yona/081225560048/yonameii95@gmail.com"/>
    <s v="Sales Profesional"/>
    <m/>
    <m/>
    <m/>
    <m/>
    <m/>
    <m/>
    <m/>
    <m/>
    <s v="Management Janji"/>
    <s v="2026-08-13 13:00:00 | Nama PIC : IBU YONA  No HP : 082283559281  No Alternatif : -  M Janji : 13/07/2026  Jam Pasang : Pagi  NoteÃ‚Â :  Hubungi terlebih dahulu sebelum ke lokasi"/>
    <s v="FCC"/>
    <s v="14-08-2026 16:10:01"/>
    <m/>
    <m/>
    <s v="PS"/>
    <s v="KBU"/>
    <s v="NO ADDON"/>
    <n v="20260814"/>
    <s v="Completed"/>
    <s v="- 11_11446;Biaya PSB HSI EBIS Tunai di Depan ~ 11[150000]  - E23046;E23046 ~ ES23 - Paket HSI Bisnis[0]  - E23046~null~E23046_UNL;UNL ~ Internet-Link Unlimited Internet Usage ~ E23046[0]  - E23046~null~44877;E23046||11||Abodemen 0[0]  - E23046~null~E23046"/>
    <s v="INDIBIZ"/>
    <m/>
    <m/>
    <d v="2026-08-14T07:00:00"/>
    <s v="2026-08-13 13:00:00 | Nama PIC : IBU YONA  No HP : 082283559281  No Alternatif : -  M Janji : 13/07/2026  Jam Pasang : Pagi  NoteÃ‚Â :  Hubungi terlebih dahulu sebelum ke lokasi"/>
    <n v="2026"/>
    <n v="8"/>
    <n v="14"/>
    <d v="2026-08-14T00:00:00"/>
    <n v="-0.29166666666424135"/>
    <x v="0"/>
  </r>
  <r>
    <n v="581"/>
    <n v="1002506438"/>
    <n v="3"/>
    <x v="2"/>
    <n v="5"/>
    <s v="KEDIRI"/>
    <s v="NGANJUK"/>
    <s v="KTS"/>
    <s v="REG"/>
    <s v="AO"/>
    <x v="0"/>
    <m/>
    <s v="Completed (PS)"/>
    <s v="RBS-Regional 3"/>
    <d v="2026-08-03T15:50:30"/>
    <d v="2026-08-04T18:27:59"/>
    <n v="69345409"/>
    <m/>
    <n v="152615203023"/>
    <s v="SMK BUDI UTOMO KERTOSONO"/>
    <s v="ODP-KTS-FA/32"/>
    <s v="WO060817548"/>
    <m/>
    <m/>
    <m/>
    <n v="112.110415"/>
    <n v="-7.5831299999999997"/>
    <s v="|MC20233|MYIA-090935432600/POI/M YAFI ALHAQ MERDEKA UBAIDAH/082260932313/yafialhaq96@gmail.com"/>
    <s v="MYDIGIBIZPARTNER"/>
    <m/>
    <m/>
    <m/>
    <m/>
    <m/>
    <m/>
    <m/>
    <m/>
    <s v="Management Janji"/>
    <s v="2026-07-31 08:00:00|Jl. Supriadi No 41 Desa Kudu Kecamatan Kertosono Kabupaten Nganjuk Provinsi Jawa Timur (SMK BUDI UTOMO KERTOSONO)|SYSTEM|MYDITA"/>
    <s v="FCC"/>
    <d v="2026-03-08T16:10:38"/>
    <m/>
    <m/>
    <s v="PS"/>
    <s v="KTS"/>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7-31 08:00:00|Jl. Supriadi No 41 Desa Kudu Kecamatan Kertosono Kabupaten Nganjuk Provinsi Jawa Timur (SMK BUDI UTOMO KERTOSONO)|SYSTEM|MYDITA"/>
    <n v="2026"/>
    <n v="8"/>
    <n v="4"/>
    <d v="2026-08-04T00:00:00"/>
    <n v="0.70833333333575865"/>
    <x v="0"/>
  </r>
  <r>
    <n v="582"/>
    <n v="1002519803"/>
    <n v="3"/>
    <x v="4"/>
    <n v="4"/>
    <s v="PEKALONGAN"/>
    <s v="BREBES"/>
    <s v="BMU"/>
    <s v="REG"/>
    <s v="AO"/>
    <x v="0"/>
    <s v="1P INET"/>
    <s v="Completed (PS)"/>
    <s v="RBS-Regional 3"/>
    <d v="2026-08-11T13:07:56"/>
    <d v="2026-08-12T16:18:58"/>
    <n v="69363263"/>
    <m/>
    <n v="146281108014"/>
    <s v="MI TA&amp; 39;ALLUMUSSHIBYAN 01 GALUHTIMUR"/>
    <s v="ODP-BMU-FB/011 FB/D01/011.01"/>
    <s v="WO061493179"/>
    <m/>
    <m/>
    <m/>
    <n v="108.9956207"/>
    <n v="-7.2115339000000001"/>
    <s v="|MN00292|MYIA-084733634021/POI/Budi Setiawan/082220116917/mitaallumusshibyan1@gmail.com"/>
    <s v="MYIB_ASSISTANT"/>
    <m/>
    <m/>
    <m/>
    <m/>
    <m/>
    <m/>
    <m/>
    <m/>
    <s v="Management Janji"/>
    <s v="2026-08-13 08:00:00 | Nama PIC:  bp budi setiawan  No HP: 082220116917 Alt: Tanggal: 13/8/2026 Jam Pasang: Pagi Note: Hubungi sebelum ke lokasi, terimakasih."/>
    <s v="FCC"/>
    <d v="2026-11-08T13:10:18"/>
    <d v="2026-08-13T08:00:00"/>
    <m/>
    <s v="PS"/>
    <s v="BMU"/>
    <s v="NO ADDON"/>
    <n v="20260812"/>
    <s v="Completed"/>
    <s v="HSI Bisnis Basic Promo HUT Telkom PSB 70% - 50 Mbps"/>
    <s v="INDIBIZ"/>
    <m/>
    <m/>
    <d v="2026-08-13T08:00:00"/>
    <s v="2026-08-13 08:00:00 | Nama PIC:  bp budi setiawan  No HP: 082220116917 Alt: Tanggal: 13/8/2026 Jam Pasang: Pagi Note: Hubungi sebelum ke lokasi, terimakasih."/>
    <n v="2026"/>
    <n v="8"/>
    <n v="12"/>
    <d v="2026-08-12T00:00:00"/>
    <n v="-1.3333333333357587"/>
    <x v="0"/>
  </r>
  <r>
    <n v="583"/>
    <n v="1002525555"/>
    <n v="3"/>
    <x v="6"/>
    <n v="5"/>
    <s v="SIDOARJO"/>
    <s v="INNER - JATIM TIMUR"/>
    <s v="KRN"/>
    <s v="REG"/>
    <s v="AO"/>
    <x v="0"/>
    <m/>
    <s v="Completed (PS)"/>
    <s v="RBS-Regional 3"/>
    <d v="2026-08-14T09:07:41"/>
    <d v="2026-08-14T12:49:48"/>
    <n v="69358841"/>
    <m/>
    <n v="152331251060"/>
    <s v="MI NURUL R.ULUM KELAS"/>
    <s v="ODP-KRN-FAF/40"/>
    <s v="WO061720271"/>
    <m/>
    <m/>
    <m/>
    <n v="112.62412735773501"/>
    <n v="-7.4490811419691196"/>
    <s v="|MN00370|/MI NURUL R.ULUM KELAS/WINBACK 2.0 HSI B2B (1:1) 100MBPS 535RB PSB DISC 70%//111muchlissh@gmail.com/MUHAMMAD MUCHLIS/89504592018"/>
    <s v="Sales Force DBS"/>
    <m/>
    <m/>
    <m/>
    <m/>
    <m/>
    <m/>
    <m/>
    <m/>
    <s v="Management Janji"/>
    <s v="2026-08-07 08:00:00|Tanggal pemasangan: 6/08/2026  Jam pemasangan : pagi / siang  Info Tambahan : Hubungi pelanggan dulu sebelum ke lokasi.  terima kasih|40010577|MYDITA"/>
    <s v="FCC"/>
    <s v="14-08-2026 09:10:50"/>
    <m/>
    <m/>
    <s v="PS"/>
    <s v="KRN"/>
    <s v="NO ADDON"/>
    <n v="20260814"/>
    <s v="Completed"/>
    <s v="- 11_11446;Biaya PSB HSI EBIS Tunai di Depan ~ 11[150000]  - E23015;E23015 ~ ES23 - Perangkat ONT[0]  - E23015~null~44292;E23015||11||Abodemen 0[0]  - E23015~null~E23015_SWONTPREM;SWONTPREM ~ Biaya Sewa ONT Premium ~ E23015[50000]  - E25060;E25060 ~ ES25 "/>
    <s v="INDIBIZ"/>
    <m/>
    <m/>
    <d v="2026-08-14T07:00:00"/>
    <s v="2026-08-07 08:00:00|Tanggal pemasangan: 6/08/2026  Jam pemasangan : pagi / siang  Info Tambahan : Hubungi pelanggan dulu sebelum ke lokasi.  terima kasih|40010577|MYDITA"/>
    <n v="2026"/>
    <n v="8"/>
    <n v="14"/>
    <d v="2026-08-14T00:00:00"/>
    <n v="-0.29166666666424135"/>
    <x v="0"/>
  </r>
  <r>
    <n v="584"/>
    <n v="1002528567"/>
    <n v="3"/>
    <x v="6"/>
    <n v="5"/>
    <s v="PASURUAN"/>
    <s v="PROBOLINGGO"/>
    <s v="LCE"/>
    <s v="REG"/>
    <s v="AO"/>
    <x v="0"/>
    <m/>
    <s v="Completed (PS)"/>
    <s v="RBS-Regional 3"/>
    <d v="2026-08-15T15:35:35"/>
    <d v="2026-08-16T17:29:32"/>
    <n v="69367064"/>
    <m/>
    <n v="152511206435"/>
    <s v="TOKO ZAINUL"/>
    <s v="ODP-LCE-FC/105"/>
    <s v="WO061883149"/>
    <m/>
    <m/>
    <m/>
    <n v="113.213429"/>
    <n v="-7.8525232999999997"/>
    <s v="|MN01068|/TOKO ZAINUL/WINBACK HSI B2B + OCA BREACH CHECKER  (1:1) 200MBPS 920,5RB PSB DISC 70%/0895622695967/Muklisraditiya@gmail.com/MUHAMMAD ZAINUL/-7.852675, 113.213404"/>
    <s v="Sales Force DBS"/>
    <m/>
    <m/>
    <m/>
    <m/>
    <m/>
    <m/>
    <m/>
    <m/>
    <s v="Management Janji"/>
    <s v="2026-08-17 13:00:00|Jam pemasangan : 12.00 Info Tambahan : Hubungi pelanggan dulu sebelum ke lokasi terimakasih  |40951381|MYDITA"/>
    <s v="FCC"/>
    <s v="15-08-2026 15:39:51"/>
    <d v="2026-08-17T13:00:00"/>
    <m/>
    <s v="PS"/>
    <s v="LCE"/>
    <s v="OCA"/>
    <n v="20260816"/>
    <s v="Complet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Jam pemasangan : 12.00 Info Tambahan : Hubungi pelanggan dulu sebelum ke lokasi terimakasih  |40951381|MYDITA"/>
    <n v="2026"/>
    <n v="8"/>
    <n v="16"/>
    <d v="2026-08-16T00:00:00"/>
    <n v="-1.5416666666642413"/>
    <x v="0"/>
  </r>
  <r>
    <n v="585"/>
    <n v="1002515660"/>
    <n v="3"/>
    <x v="0"/>
    <n v="5"/>
    <s v="KUPANG"/>
    <s v="MAUMERE"/>
    <s v="LRT"/>
    <s v="REG"/>
    <s v="AO"/>
    <x v="0"/>
    <s v="1P INET"/>
    <s v="Completed (PS)"/>
    <s v="RBS-Regional 3"/>
    <d v="2026-08-08T09:40:57"/>
    <d v="2026-08-12T09:31:01"/>
    <n v="69361269"/>
    <m/>
    <n v="172509796591"/>
    <s v="Susteran Fransiskanes Larantuka"/>
    <s v="ODP-LRT-FH/57"/>
    <s v="WO061238531"/>
    <m/>
    <m/>
    <m/>
    <n v="123.01188156008701"/>
    <n v="-8.3228553111827104"/>
    <s v="MD|MYDB-20260807264632|SC00001/MC00079|Susteran Fransiskanes Larantuka|081337063091"/>
    <s v="MYDIGIBIZPARTNER"/>
    <m/>
    <m/>
    <m/>
    <m/>
    <m/>
    <m/>
    <m/>
    <m/>
    <s v="Management Janji"/>
    <s v="2026-08-09 08:00:00 | Tgl Pemasangan : 09 Agustus 2026 Interval : PAGI SIANG Note : Hubungi pelanggan terlebih dahulu"/>
    <s v="FCC"/>
    <d v="2026-08-08T09:55:05"/>
    <d v="2026-08-09T08:00:00"/>
    <m/>
    <s v="PS"/>
    <s v="LRT"/>
    <s v="NO ADDON"/>
    <n v="20260812"/>
    <s v="Completed"/>
    <s v="HSI Bisnis Basic Promo HUT Telkom PSB 70% - 50 Mbps"/>
    <s v="INDIBIZ"/>
    <m/>
    <m/>
    <d v="2026-08-09T08:00:00"/>
    <s v="2026-08-09 08:00:00 | Tgl Pemasangan : 09 Agustus 2026 Interval : PAGI SIANG Note : Hubungi pelanggan terlebih dahulu"/>
    <n v="2026"/>
    <n v="8"/>
    <n v="12"/>
    <d v="2026-08-12T00:00:00"/>
    <n v="2.6666666666642413"/>
    <x v="2"/>
  </r>
  <r>
    <n v="586"/>
    <n v="1002519261"/>
    <n v="3"/>
    <x v="5"/>
    <n v="5"/>
    <s v="SINGARJA"/>
    <s v="KLUNGKUNG"/>
    <s v="APR"/>
    <s v="REG"/>
    <s v="AO"/>
    <x v="0"/>
    <m/>
    <s v="102 | FOLLOW UP COMPLETED"/>
    <s v="RBS-Regional 3"/>
    <d v="2026-08-11T10:27:20"/>
    <d v="2026-08-15T09:46:39"/>
    <n v="69363051"/>
    <m/>
    <n v="172404209327"/>
    <s v="SMP NEGERI 2 ABANG"/>
    <s v="ODP-APR-FD/37"/>
    <s v="WO061527554"/>
    <m/>
    <m/>
    <m/>
    <n v="115.60172439999999"/>
    <n v="-8.4147517000000001"/>
    <s v="|MN02750|/PIC I WAYAN SARYA/085842056440-082144951066/spandabang60@gmail.com"/>
    <s v="Sales Force DBS"/>
    <m/>
    <m/>
    <m/>
    <m/>
    <m/>
    <m/>
    <m/>
    <m/>
    <s v="Management Janji"/>
    <s v="2026-08-12 13:00:00|M Janji : (12/08/2026) jam Pasang : 09:00 Note : hubungi pelanggan jika ingin kelokasi|40900827|MYDITA"/>
    <s v="FCC"/>
    <d v="2026-11-08T10:39:50"/>
    <d v="2026-08-12T13:00:00"/>
    <s v="Kendala Teknik"/>
    <s v="REVOKE"/>
    <s v="APR"/>
    <s v="NO ADDON"/>
    <m/>
    <s v="Follow Up Revoke Completed, New Order ID : SC1002527820"/>
    <s v="- 11_11446;Biaya PSB HSI EBIS Tunai di Depan ~ 11[150000]  - SP_NOSS;SP_NOSS ~ Internet NOSS Multispeed Network[0]  - SP_NOSS;SP_NOSS ~ Internet NOSS Multispeed Network[0]  - E23015;E23015 ~ ES23 - Perangkat ONT[0]  - E23015~null~44292;E23015||11||Abodeme"/>
    <s v="INDIBIZ"/>
    <m/>
    <m/>
    <d v="2026-08-12T13:00:00"/>
    <s v="2026-08-12 13:00:00|M Janji : (12/08/2026) jam Pasang : 09:00 Note : hubungi pelanggan jika ingin kelokasi|40900827|MYDITA"/>
    <m/>
    <m/>
    <m/>
    <e v="#NUM!"/>
    <e v="#NUM!"/>
    <x v="1"/>
  </r>
  <r>
    <n v="587"/>
    <n v="1002515151"/>
    <n v="3"/>
    <x v="0"/>
    <n v="5"/>
    <s v="MATARAM"/>
    <s v="INNER - NUSA TENGGARA"/>
    <s v="SWE"/>
    <s v="REG"/>
    <s v="AO"/>
    <x v="0"/>
    <s v="1P INET"/>
    <s v="Completed (PS)"/>
    <s v="RBS-Regional 3"/>
    <d v="2026-08-07T15:52:56"/>
    <d v="2026-08-08T16:49:28"/>
    <n v="69361011"/>
    <m/>
    <n v="172605804110"/>
    <s v="Toko rejeki baru mataram"/>
    <s v="ODP-SWE-FAT/76 FAT/D07/76.01"/>
    <s v="WO061185367"/>
    <m/>
    <m/>
    <m/>
    <n v="116.15977479999999"/>
    <n v="-8.5955081999999994"/>
    <s v="|MC40071|MYIA-081850829435/POI/Rohima/081337577824/imaakimprut@gmail.com"/>
    <s v="MYIB_ASSISTANT"/>
    <m/>
    <m/>
    <m/>
    <m/>
    <m/>
    <m/>
    <m/>
    <m/>
    <s v="Management Janji"/>
    <s v="2026-08-08 13:00:00 | Nama PIC : bapak andri No HP : 081337577824 Alt :  M Janji : (SABTU/8/AGUSTUS/2026) jam Pasang : 09:00 Note : hubungi pelanggan jika ingin kelokasi"/>
    <s v="FCC"/>
    <d v="2026-07-08T15:55:04"/>
    <d v="2026-08-08T13:00:00"/>
    <m/>
    <s v="PS"/>
    <s v="SWE"/>
    <s v="NO ADDON"/>
    <n v="20260808"/>
    <s v="Completed"/>
    <s v="HSI Bisnis Promo HUT Telkom PSB 70% - 50 Mbps"/>
    <s v="INDIBIZ"/>
    <m/>
    <m/>
    <d v="2026-08-08T13:00:00"/>
    <s v="2026-08-08 13:00:00 | Nama PIC : bapak andri No HP : 081337577824 Alt :  M Janji : (SABTU/8/AGUSTUS/2026) jam Pasang : 09:00 Note : hubungi pelanggan jika ingin kelokasi"/>
    <n v="2026"/>
    <n v="8"/>
    <n v="8"/>
    <d v="2026-08-08T00:00:00"/>
    <n v="-0.54166666666424135"/>
    <x v="0"/>
  </r>
  <r>
    <n v="588"/>
    <n v="1002511864"/>
    <n v="3"/>
    <x v="2"/>
    <n v="5"/>
    <s v="KEDIRI"/>
    <s v="TULUNGAGUNG"/>
    <s v="TUL"/>
    <s v="REG"/>
    <s v="AO"/>
    <x v="0"/>
    <s v="1P INET"/>
    <s v="Completed (PS)"/>
    <s v="RBS-Regional 3"/>
    <d v="2026-08-06T10:46:56"/>
    <d v="2026-08-07T09:11:16"/>
    <n v="69359739"/>
    <m/>
    <n v="152606246386"/>
    <s v="Olshop Parfum wangi"/>
    <s v="ODP-TUL-FM/43 FM/D03/43.01"/>
    <s v="WO061054371"/>
    <m/>
    <m/>
    <m/>
    <n v="111.93276308476899"/>
    <n v="-8.0596259930117693"/>
    <s v="MD|MYDB-20260805264476|DC20002/MC20039|Olshop Parfum wangi|08562700011"/>
    <s v="MYDIGIBIZPARTNER"/>
    <m/>
    <m/>
    <m/>
    <m/>
    <m/>
    <m/>
    <m/>
    <m/>
    <s v="Management Janji"/>
    <s v="2026-08-07 08:00:00 | Nama : BP DONI BRIYAN WAHYUDI No Hp : 08562700011 No Alt :  Tgl Pemasangan : 07 Agustus 2026 Interval : PAGI  Note : Hubungi pelanggan terlebih dahulu"/>
    <s v="FCC"/>
    <d v="2026-06-08T10:55:32"/>
    <d v="2026-08-07T08:00:00"/>
    <m/>
    <s v="PS"/>
    <s v="TUL"/>
    <s v="NO ADDON"/>
    <n v="20260807"/>
    <s v="Completed"/>
    <s v="HSI Bisnis Promo HUT Telkom PSB 70% - 200 Mbps"/>
    <s v="INDIBIZ"/>
    <m/>
    <m/>
    <d v="2026-08-07T08:00:00"/>
    <s v="2026-08-07 08:00:00 | Nama : BP DONI BRIYAN WAHYUDI No Hp : 08562700011 No Alt :  Tgl Pemasangan : 07 Agustus 2026 Interval : PAGI  Note : Hubungi pelanggan terlebih dahulu"/>
    <n v="2026"/>
    <n v="8"/>
    <n v="7"/>
    <d v="2026-08-07T00:00:00"/>
    <n v="-0.33333333333575865"/>
    <x v="0"/>
  </r>
  <r>
    <n v="589"/>
    <n v="1002523888"/>
    <n v="3"/>
    <x v="2"/>
    <n v="5"/>
    <s v="KEDIRI"/>
    <s v="TULUNGAGUNG"/>
    <s v="TUL"/>
    <s v="REG"/>
    <s v="AO"/>
    <x v="0"/>
    <s v="1P INET"/>
    <s v="Completed (PS)"/>
    <s v="RBS-Regional 3"/>
    <d v="2026-08-13T11:16:56"/>
    <d v="2026-08-14T09:51:02"/>
    <n v="69364950"/>
    <m/>
    <n v="152606246430"/>
    <s v="SMP TAHFIDZ AL IKHLAS"/>
    <s v="ODP-TUL-FAE/90 FAE/D03/90.01"/>
    <s v="WO061653280"/>
    <m/>
    <m/>
    <m/>
    <n v="111.909971013665"/>
    <n v="-8.0030220954761404"/>
    <s v="MD|MYDB-20260812265118|DC20015/MC20183|SMP TAHFIDZ AL IKHLAS|082244833729"/>
    <s v="MYDIGIBIZPARTNER"/>
    <m/>
    <m/>
    <m/>
    <m/>
    <m/>
    <m/>
    <m/>
    <m/>
    <s v="Management Janji"/>
    <s v="2026-08-14 08:00:00 | Nama PIC : Ibu Titah No HP : 082244833729 No Alt : - M Janji :  14 Agustus 2026 Jam Pasang : Pagi / Siang Note : hubungi pelanggan jika ingin kelokasi "/>
    <s v="FCC"/>
    <s v="13-08-2026 11:25:53"/>
    <d v="2026-08-14T08:00:00"/>
    <m/>
    <s v="PS"/>
    <s v="TUL"/>
    <s v="NO ADDON"/>
    <n v="20260814"/>
    <s v="Completed"/>
    <s v="HSI Bisnis Promo HUT Telkom PSB 70% - 75 Mbps"/>
    <s v="INDIBIZ"/>
    <m/>
    <m/>
    <d v="2026-08-14T08:00:00"/>
    <s v="2026-08-14 08:00:00 | Nama PIC : Ibu Titah No HP : 082244833729 No Alt : - M Janji :  14 Agustus 2026 Jam Pasang : Pagi / Siang Note : hubungi pelanggan jika ingin kelokasi "/>
    <n v="2026"/>
    <n v="8"/>
    <n v="14"/>
    <d v="2026-08-14T00:00:00"/>
    <n v="-0.33333333333575865"/>
    <x v="0"/>
  </r>
  <r>
    <n v="590"/>
    <n v="1002518727"/>
    <n v="3"/>
    <x v="7"/>
    <n v="4"/>
    <s v="KUDUS"/>
    <s v="BLORA"/>
    <s v="RDB"/>
    <s v="REG"/>
    <s v="AO"/>
    <x v="0"/>
    <s v="1P INET"/>
    <s v="Completed (PS)"/>
    <s v="RBS-Regional 3"/>
    <d v="2026-08-10T19:31:56"/>
    <d v="2026-08-13T14:14:32"/>
    <n v="69362809"/>
    <m/>
    <n v="142512103095"/>
    <s v="kopi jokek"/>
    <s v="ODP-RDB-FA/047 FA/D05/047.01"/>
    <s v="WO061447659"/>
    <m/>
    <m/>
    <m/>
    <n v="111.392082"/>
    <n v="-7.1901149999999996"/>
    <s v="|MN00408|MYIA-030524581060/POI/doni kurniawan/081928040944/dojokon92@gmail.com"/>
    <s v="MYIB_ASSISTANT"/>
    <m/>
    <m/>
    <m/>
    <m/>
    <m/>
    <m/>
    <m/>
    <m/>
    <s v="Management Janji"/>
    <s v="2026-08-12 08:00:00 | Tanggal pemasangan : 12 AGUSTUS 2026 Jam pemasangan : pagi/siang Info Tambahan : Hubungi pelanggan dulu sebelum ke lokasi terima kasih"/>
    <s v="FCC"/>
    <d v="2026-10-08T19:39:53"/>
    <d v="2026-08-12T08:00:00"/>
    <m/>
    <s v="PS"/>
    <s v="RDB"/>
    <s v="NO ADDON"/>
    <n v="20260813"/>
    <s v="Completed"/>
    <s v="HSI Bisnis Promo HUT Telkom PSB 70% - 100 Mbps"/>
    <s v="INDIBIZ"/>
    <m/>
    <m/>
    <d v="2026-08-12T08:00:00"/>
    <s v="2026-08-12 08:00:00 | Tanggal pemasangan : 12 AGUSTUS 2026 Jam pemasangan : pagi/siang Info Tambahan : Hubungi pelanggan dulu sebelum ke lokasi terima kasih"/>
    <n v="2026"/>
    <n v="8"/>
    <n v="13"/>
    <d v="2026-08-13T00:00:00"/>
    <n v="0.66666666666424135"/>
    <x v="0"/>
  </r>
  <r>
    <n v="591"/>
    <n v="1002526618"/>
    <n v="3"/>
    <x v="1"/>
    <n v="5"/>
    <s v="MADURA"/>
    <s v="BANGKALAN"/>
    <s v="KPP"/>
    <s v="REG"/>
    <s v="AO"/>
    <x v="0"/>
    <m/>
    <s v="Completed (PS)"/>
    <s v="RBS-Regional 3"/>
    <d v="2026-08-14T14:35:49"/>
    <d v="2026-08-14T22:20:57"/>
    <n v="69364224"/>
    <m/>
    <n v="152437905622"/>
    <s v="SMA Hasyim Baidhowi"/>
    <s v="ODP-KPP-FE/22"/>
    <s v="WO061755820"/>
    <m/>
    <m/>
    <m/>
    <n v="113.27446591682801"/>
    <n v="-7.0361926698297204"/>
    <s v="MD|MYDB-20260812265085|DN00001/MN00572|SMA Hasyim Baidhowi|082315371464"/>
    <s v="MYDIGIBIZPARTNER"/>
    <m/>
    <m/>
    <m/>
    <m/>
    <m/>
    <m/>
    <m/>
    <m/>
    <s v="Management Janji"/>
    <s v="2026-08-13 13:00:00 | Nama PIC : Imam   No HP : 082315371464  Alt :   M Janji : 13/08/2026  Jam Pasang : 08.00  - 13:00   NoteÃ‚Â :  hubungi terlebih dahulu sebelum ke lokasi, terima kasih."/>
    <s v="FCC"/>
    <s v="14-08-2026 14:40:08"/>
    <m/>
    <m/>
    <s v="PS"/>
    <s v="KPP"/>
    <s v="NETMONK"/>
    <n v="20260814"/>
    <s v="Completed"/>
    <s v="- 11_11446;Biaya PSB HSI EBIS Tunai di Depan ~ 11[150000]  - SP_NOSS;SP_NOSS ~ Internet NOSS Multispeed Network[0]  - E23015;E23015 ~ ES23 - Perangkat ONT[0]  - E23015~null~44292;E23015||11||Abodemen 0[0]  - E23015~null~E23015_SWONTPREM;SWONTPREM ~ Biaya "/>
    <s v="INDIBIZ"/>
    <m/>
    <m/>
    <d v="2026-08-14T07:00:00"/>
    <s v="2026-08-13 13:00:00 | Nama PIC : Imam   No HP : 082315371464  Alt :   M Janji : 13/08/2026  Jam Pasang : 08.00  - 13:00   NoteÃ‚Â :  hubungi terlebih dahulu sebelum ke lokasi, terima kasih."/>
    <n v="2026"/>
    <n v="8"/>
    <n v="14"/>
    <d v="2026-08-14T00:00:00"/>
    <n v="-0.29166666666424135"/>
    <x v="0"/>
  </r>
  <r>
    <n v="592"/>
    <n v="1002523643"/>
    <n v="3"/>
    <x v="7"/>
    <n v="4"/>
    <s v="KUDUS"/>
    <s v="JEPARA"/>
    <s v="JPR"/>
    <s v="REG"/>
    <s v="AO"/>
    <x v="0"/>
    <s v="1P INET"/>
    <s v="Completed (PS)"/>
    <s v="RBS-Regional 3"/>
    <d v="2026-08-13T10:11:56"/>
    <d v="2026-08-14T13:05:24"/>
    <n v="69364851"/>
    <m/>
    <n v="142539117527"/>
    <s v="SPBU WONOREJO"/>
    <s v="ODP-JPR-FK/128 FK/D05/128.01"/>
    <s v="WO061646752"/>
    <m/>
    <m/>
    <m/>
    <n v="110.690293898609"/>
    <n v="-6.5623880756453898"/>
    <s v="|MC60141|MYIA-021188247509/POI/MUHAMMAD SYAIFUZZAKI/085647204409/spbuwonorejo@gmail.com"/>
    <s v="MYIB_ASSISTANT"/>
    <m/>
    <m/>
    <m/>
    <m/>
    <m/>
    <m/>
    <m/>
    <m/>
    <s v="Management Janji"/>
    <s v="2026-08-14 08:00:00 | Nama : BP MUHAMMAD SYAIFUZZAKI No Hp : 085647204409 No Alt :  Tgl Pemasangan : 14 Agustus 2026 Interval : PAGI  Note : Hubungi pelanggan terlebih dahulu"/>
    <s v="FCC"/>
    <s v="13-08-2026 10:39:50"/>
    <d v="2026-08-14T08:00:00"/>
    <m/>
    <s v="PS"/>
    <s v="JPR"/>
    <s v="NO ADDON"/>
    <n v="20260814"/>
    <s v="Completed"/>
    <s v="HSI Bisnis Promo HUT Telkom PSB 70% - 50 Mbps"/>
    <s v="INDIBIZ"/>
    <m/>
    <m/>
    <d v="2026-08-14T08:00:00"/>
    <s v="2026-08-14 08:00:00 | Nama : BP MUHAMMAD SYAIFUZZAKI No Hp : 085647204409 No Alt :  Tgl Pemasangan : 14 Agustus 2026 Interval : PAGI  Note : Hubungi pelanggan terlebih dahulu"/>
    <n v="2026"/>
    <n v="8"/>
    <n v="14"/>
    <d v="2026-08-14T00:00:00"/>
    <n v="-0.33333333333575865"/>
    <x v="0"/>
  </r>
  <r>
    <n v="593"/>
    <n v="1002519161"/>
    <n v="3"/>
    <x v="2"/>
    <n v="5"/>
    <s v="KEDIRI"/>
    <s v="KEDIRI"/>
    <s v="MJT"/>
    <s v="REG"/>
    <s v="AO"/>
    <x v="0"/>
    <s v="1P INET"/>
    <s v="Completed (PS)"/>
    <s v="RBS-Regional 3"/>
    <d v="2026-08-11T10:01:56"/>
    <d v="2026-08-11T16:18:15"/>
    <n v="69362994"/>
    <m/>
    <n v="152640225876"/>
    <s v="SPBU TAROKAN 54.641.49"/>
    <s v="ODP-MJT-FA/48 FA/D01/48.01"/>
    <s v="WO061470140"/>
    <m/>
    <m/>
    <m/>
    <n v="111.9366335"/>
    <n v="-7.7133855000000002"/>
    <s v="|MC20231|MYIA-010136691788/POI/Fatur Rohman/081249324232/nararizka3@gmail.com"/>
    <s v="MYIB_ASSISTANT"/>
    <m/>
    <m/>
    <m/>
    <m/>
    <m/>
    <m/>
    <m/>
    <m/>
    <s v="Management Janji"/>
    <s v="2026-08-12 08:00:00 | Tanggal Pemasangan : 12 Agustus 2026 Jam Pemasangan : 08:00 13:00 Info Tambahan : Hubungi pelanggan dulu sebelum ke lokasi terimakasih"/>
    <s v="FCC"/>
    <d v="2026-11-08T10:10:31"/>
    <d v="2026-08-12T08:00:00"/>
    <m/>
    <s v="PS"/>
    <s v="MJT"/>
    <s v="NO ADDON"/>
    <n v="20260811"/>
    <s v="Completed"/>
    <s v="HSI Bisnis Promo HUT Telkom PSB 70% - 50 Mbps"/>
    <s v="INDIBIZ"/>
    <m/>
    <m/>
    <d v="2026-08-12T08:00:00"/>
    <s v="2026-08-12 08:00:00 | Tanggal Pemasangan : 12 Agustus 2026 Jam Pemasangan : 08:00 13:00 Info Tambahan : Hubungi pelanggan dulu sebelum ke lokasi terimakasih"/>
    <n v="2026"/>
    <n v="8"/>
    <n v="11"/>
    <d v="2026-08-11T00:00:00"/>
    <n v="-1.3333333333357587"/>
    <x v="0"/>
  </r>
  <r>
    <n v="594"/>
    <n v="1002506644"/>
    <n v="3"/>
    <x v="4"/>
    <n v="4"/>
    <s v="SEMARANG"/>
    <s v="UNGARAN"/>
    <s v="BDN"/>
    <s v="REG"/>
    <s v="AO"/>
    <x v="0"/>
    <s v="1P INET"/>
    <s v="Completed (PS)"/>
    <s v="RBS-Regional 3"/>
    <d v="2026-08-03T19:46:58"/>
    <d v="2026-08-04T14:00:20"/>
    <n v="69357851"/>
    <m/>
    <n v="141411106511"/>
    <s v="Toko ada candi"/>
    <s v="ODP-BDN-FC/023"/>
    <s v="WO060838599"/>
    <m/>
    <m/>
    <m/>
    <n v="110.372911691665"/>
    <n v="-7.2191143791752497"/>
    <s v="MD|MYDB-20260803264286|DN00001/MN00663|Toko ada candi|08217746613"/>
    <s v="MYDIGIBIZPARTNER"/>
    <m/>
    <m/>
    <m/>
    <m/>
    <m/>
    <m/>
    <m/>
    <m/>
    <s v="Management Janji"/>
    <s v="2026-08-05 08:00:00 | M Janji : 05/08/2026 Jam Pasang : 13:00  NoteÃ‚Â :  hubungi terlebih dahulu sebelum ke lokasi, terima kasih."/>
    <s v="FCC"/>
    <d v="2026-03-08T19:54:44"/>
    <d v="2026-08-05T08:00:00"/>
    <m/>
    <s v="PS"/>
    <s v="BDN"/>
    <s v="NO ADDON"/>
    <n v="20260804"/>
    <s v="Completed"/>
    <s v="HSI Bisnis Promo HUT Telkom PSB 70% - 300 Mbps"/>
    <s v="INDIBIZ"/>
    <m/>
    <m/>
    <d v="2026-08-05T08:00:00"/>
    <s v="2026-08-05 08:00:00 | M Janji : 05/08/2026 Jam Pasang : 13:00  NoteÃ‚Â :  hubungi terlebih dahulu sebelum ke lokasi, terima kasih."/>
    <n v="2026"/>
    <n v="8"/>
    <n v="4"/>
    <d v="2026-08-04T00:00:00"/>
    <n v="-1.3333333333357587"/>
    <x v="0"/>
  </r>
  <r>
    <n v="595"/>
    <n v="1002510105"/>
    <n v="3"/>
    <x v="7"/>
    <n v="4"/>
    <s v="KUDUS"/>
    <s v="BLORA"/>
    <s v="BLO"/>
    <s v="REG"/>
    <s v="AO"/>
    <x v="0"/>
    <s v="1P INET"/>
    <s v="Completed (PS)"/>
    <s v="RBS-Regional 3"/>
    <d v="2026-08-05T10:59:56"/>
    <d v="2026-08-06T09:26:54"/>
    <n v="69358944"/>
    <m/>
    <n v="141569115688"/>
    <s v="TOKOSUGENG"/>
    <s v="ODP-BLO-FFE/040 FFE/D03/040.01"/>
    <s v="WO060964221"/>
    <m/>
    <m/>
    <m/>
    <n v="111.41995931855"/>
    <n v="-6.9986560561332603"/>
    <s v="|MC60162|MYIA-008544800368/POI/FAIZAL RAHMAD NAUVANDA/082341906523/dp3787913@gmail.com"/>
    <s v="MYIB_ASSISTANT"/>
    <m/>
    <m/>
    <m/>
    <m/>
    <m/>
    <m/>
    <m/>
    <m/>
    <s v="Management Janji"/>
    <s v="2026-08-06 08:00:00 | Tanggal pemasangan: 06/08/2026 Jam pemasangan : pagi / siang Info Tambahan : Hubungi pelanggan dulu sebelum ke lokasi terima kasih"/>
    <s v="FCC"/>
    <d v="2026-05-08T11:24:55"/>
    <d v="2026-08-06T08:00:00"/>
    <m/>
    <s v="PS"/>
    <s v="BLO"/>
    <s v="NO ADDON"/>
    <n v="20260806"/>
    <s v="Completed"/>
    <s v="HSI Bisnis Promo HUT Telkom PSB 70% - 200 Mbps"/>
    <s v="INDIBIZ"/>
    <m/>
    <m/>
    <d v="2026-08-06T08:00:00"/>
    <s v="2026-08-06 08:00:00 | Tanggal pemasangan: 06/08/2026 Jam pemasangan : pagi / siang Info Tambahan : Hubungi pelanggan dulu sebelum ke lokasi terima kasih"/>
    <n v="2026"/>
    <n v="8"/>
    <n v="6"/>
    <d v="2026-08-06T00:00:00"/>
    <n v="-0.33333333333575865"/>
    <x v="0"/>
  </r>
  <r>
    <n v="596"/>
    <n v="1002506283"/>
    <n v="3"/>
    <x v="2"/>
    <n v="5"/>
    <s v="MADIUN"/>
    <s v="TUBAN"/>
    <s v="BCR"/>
    <s v="REG"/>
    <s v="AO"/>
    <x v="0"/>
    <s v="1P INET"/>
    <s v="Completed (PS)"/>
    <s v="RBS-Regional 3"/>
    <d v="2026-08-03T14:37:57"/>
    <d v="2026-08-04T13:15:05"/>
    <n v="69357652"/>
    <m/>
    <n v="152648206869"/>
    <s v="SMPN2 BANCAR"/>
    <s v="ODP-BCR-FAF/32 FAF/D03/32.01"/>
    <s v="WO060804157"/>
    <m/>
    <m/>
    <m/>
    <n v="111.773565067489"/>
    <n v="-6.8169274120077299"/>
    <s v="|MN02366|MYIA-012663221081/POI/atmi/081331139175/smpnduabancar@gmail.com"/>
    <s v="MYIB_ASSISTANT"/>
    <m/>
    <m/>
    <m/>
    <m/>
    <m/>
    <m/>
    <m/>
    <m/>
    <s v="Management Janji"/>
    <s v="2026-08-05 08:00:00 | Nama PIC: BP LUTFI  Notel: 085646737220 Alt: 081331139175 / Whatsapp Tanggal: 5/8/2026 Jam Pasang: Pagi Note: Hubungi sebelum ke lokasi, terimakasih. "/>
    <s v="FCC"/>
    <d v="2026-03-08T14:40:09"/>
    <d v="2026-08-05T08:00:00"/>
    <m/>
    <s v="PS"/>
    <s v="BCR"/>
    <s v="NO ADDON"/>
    <n v="20260804"/>
    <s v="Completed"/>
    <s v="HSI Bisnis Basic Promo HUT Telkom PSB 70% - 50 Mbps"/>
    <s v="INDIBIZ"/>
    <m/>
    <m/>
    <d v="2026-08-05T08:00:00"/>
    <s v="2026-08-05 08:00:00 | Nama PIC: BP LUTFI  Notel: 085646737220 Alt: 081331139175 / Whatsapp Tanggal: 5/8/2026 Jam Pasang: Pagi Note: Hubungi sebelum ke lokasi, terimakasih. "/>
    <n v="2026"/>
    <n v="8"/>
    <n v="4"/>
    <d v="2026-08-04T00:00:00"/>
    <n v="-1.3333333333357587"/>
    <x v="0"/>
  </r>
  <r>
    <n v="597"/>
    <n v="1002523961"/>
    <n v="3"/>
    <x v="4"/>
    <n v="4"/>
    <s v="SEMARANG"/>
    <s v="INNER - SEMARANG JATENG UTARA"/>
    <s v="SMT"/>
    <s v="REG"/>
    <s v="AO"/>
    <x v="0"/>
    <s v="2P INET + VOICE"/>
    <s v="7 | OSS - PROVISIONING ISSUED"/>
    <s v="RBS-Regional 3"/>
    <d v="2026-08-13T11:34:56"/>
    <d v="2026-08-14T08:05:56"/>
    <n v="69365008"/>
    <n v="2435320546"/>
    <n v="141420142145"/>
    <s v="PT SHAKA BERKAH JAYA LOGISTIK"/>
    <s v="ODP-SMT-FBB/032 FBB/D03/05.032"/>
    <s v="WO061654986"/>
    <m/>
    <m/>
    <m/>
    <n v="110.396623760461"/>
    <n v="-6.97001746865421"/>
    <s v="MD|MYDB-20260813265180|DB10005/MB10139|PT SHAKA BERKAH JAYA LOGISTIK|0895398936707"/>
    <s v="MYDIGIBIZPARTNER"/>
    <m/>
    <m/>
    <m/>
    <m/>
    <m/>
    <m/>
    <m/>
    <m/>
    <s v="Management Janji"/>
    <s v="2026-08-14 08:00:00 | Waktu pemasangan : 13 agustus 2026 Jam pemasangan : 08.00 - 12.00 Info Tambahan : Hubungi pelanggan dulu sebelum ke lokasi terimakasih "/>
    <s v="FCC"/>
    <s v="13-08-2026 11:39:50"/>
    <d v="2026-08-14T08:00:00"/>
    <m/>
    <s v="PI"/>
    <s v="SMT"/>
    <s v="NO ADDON"/>
    <m/>
    <s v="Provisioning Issued"/>
    <s v="HSI Bisnis Bundling Phone PSB 70% - Free 800 Menit - 200 Mbps"/>
    <s v="INDIBIZ"/>
    <m/>
    <m/>
    <d v="2026-08-14T08:00:00"/>
    <s v="2026-08-14 08:00:00 | Waktu pemasangan : 13 agustus 2026 Jam pemasangan : 08.00 - 12.00 Info Tambahan : Hubungi pelanggan dulu sebelum ke lokasi terimakasih "/>
    <m/>
    <m/>
    <m/>
    <e v="#NUM!"/>
    <e v="#NUM!"/>
    <x v="1"/>
  </r>
  <r>
    <n v="598"/>
    <n v="1002504573"/>
    <n v="3"/>
    <x v="1"/>
    <n v="5"/>
    <s v="SBY UTARA"/>
    <s v="LAMONGAN"/>
    <s v="BDG"/>
    <s v="REG"/>
    <s v="AO"/>
    <x v="0"/>
    <s v="1P INET"/>
    <s v="102 | FOLLOW UP COMPLETED"/>
    <s v="RBS-Regional 3"/>
    <d v="2026-08-01T13:22:56"/>
    <d v="2026-08-10T13:18:25"/>
    <n v="69356754"/>
    <m/>
    <n v="152448204119"/>
    <s v="LARVA COFFE"/>
    <s v="ODP-BDG-FC/76 FC/D08/76.01"/>
    <s v="WO060650571"/>
    <m/>
    <m/>
    <m/>
    <n v="112.28015474975101"/>
    <n v="-6.8722867450428797"/>
    <s v="MD|MYDB-20260801264112|DN00001/MN01285|LARVA COFFE|085606172718"/>
    <s v="MYDIGIBIZPARTNER"/>
    <m/>
    <m/>
    <m/>
    <m/>
    <m/>
    <m/>
    <m/>
    <m/>
    <s v="Management Janji"/>
    <s v="2026-08-02 10:00:00 | Nama Pic : bp erif No Hp Pic : 085606172718 No alt : - Jam Pemasangan : pagi  Tanggal Pemasangan : 2 Agustus 2026"/>
    <s v="FCC"/>
    <d v="2026-01-08T13:25:26"/>
    <d v="2026-08-02T10:00:00"/>
    <s v="Kendala Teknik"/>
    <s v="REVOKE"/>
    <s v="BDG"/>
    <s v="NO ADDON"/>
    <m/>
    <s v="Follow Up Revoke Completed, New Order ID : SC1002517704"/>
    <s v="HSI Bisnis Promo HUT Telkom PSB 70% - 75 Mbps"/>
    <s v="INDIBIZ"/>
    <m/>
    <m/>
    <d v="2026-08-02T10:00:00"/>
    <s v="2026-08-02 10:00:00 | Nama Pic : bp erif No Hp Pic : 085606172718 No alt : - Jam Pemasangan : pagi  Tanggal Pemasangan : 2 Agustus 2026"/>
    <m/>
    <m/>
    <m/>
    <e v="#NUM!"/>
    <e v="#NUM!"/>
    <x v="1"/>
  </r>
  <r>
    <n v="599"/>
    <n v="1002526552"/>
    <n v="3"/>
    <x v="0"/>
    <n v="5"/>
    <s v="KUPANG"/>
    <s v="ENDE"/>
    <s v="BJW"/>
    <s v="REG"/>
    <s v="AO"/>
    <x v="0"/>
    <s v="1P INET"/>
    <s v="7 | OSS - PROVISIONING ISSUED"/>
    <s v="RBS-Regional 3"/>
    <d v="2026-08-14T14:22:56"/>
    <d v="2026-08-15T13:07:29"/>
    <n v="69366129"/>
    <m/>
    <n v="172511797007"/>
    <s v="SPC BAJAWA"/>
    <s v="ODP-BJW-FC/67 FC/D08/67.01"/>
    <s v="WO061753465"/>
    <m/>
    <m/>
    <m/>
    <n v="120.97280558198599"/>
    <n v="-8.7870581115459103"/>
    <s v="MD|MYDB-20260813265172|SC00001/MC00124|SPC BAJAWA|082259935552"/>
    <s v="MYDIGIBIZPARTNER"/>
    <m/>
    <m/>
    <m/>
    <m/>
    <m/>
    <m/>
    <m/>
    <m/>
    <s v="Management Janji"/>
    <s v="2026-08-15 13:00:00 | Waktu pemasangan : 15 agustus 2026 Jam pemasangan : 08.00 - 12.00 Info Tambahan : Hubungi pelanggan dulu sebelum ke lokasi terimakasih"/>
    <s v="FCC"/>
    <s v="14-08-2026 14:40:08"/>
    <d v="2026-08-15T13:00:00"/>
    <m/>
    <s v="PI"/>
    <s v="BJW"/>
    <s v="NO ADDON"/>
    <m/>
    <s v="Provisioning Issued"/>
    <s v="HSI Bisnis PSB 70% - 50 Mbps"/>
    <s v="INDIBIZ"/>
    <m/>
    <m/>
    <d v="2026-08-15T13:00:00"/>
    <s v="2026-08-15 13:00:00 | Waktu pemasangan : 15 agustus 2026 Jam pemasangan : 08.00 - 12.00 Info Tambahan : Hubungi pelanggan dulu sebelum ke lokasi terimakasih"/>
    <m/>
    <m/>
    <m/>
    <e v="#NUM!"/>
    <e v="#NUM!"/>
    <x v="1"/>
  </r>
  <r>
    <n v="600"/>
    <n v="1002528329"/>
    <n v="3"/>
    <x v="7"/>
    <n v="4"/>
    <s v="KUDUS"/>
    <s v="JEPARA"/>
    <s v="BAN"/>
    <s v="REG"/>
    <s v="AO"/>
    <x v="0"/>
    <m/>
    <s v="Completed (PS)"/>
    <s v="RBS-Regional 3"/>
    <d v="2026-08-15T13:27:22"/>
    <d v="2026-08-15T14:18:06"/>
    <n v="69365107"/>
    <m/>
    <n v="142507105371"/>
    <s v="MAS MATHALIBUL HUDA"/>
    <s v="ODP-BAN-FB/005"/>
    <s v="WO061825483"/>
    <m/>
    <m/>
    <m/>
    <n v="110.70583266"/>
    <n v="-6.527569025"/>
    <s v="|MC60115|MYIA-000126828186/POI/AZIZ MUMTAZA/082341907099/malidamlonggo@outlook.co.id"/>
    <s v="Sales Profesional"/>
    <m/>
    <m/>
    <m/>
    <m/>
    <m/>
    <m/>
    <m/>
    <m/>
    <s v="Management Janji"/>
    <s v="2026-08-14 13:00:00 | M Janji : (14/08/2026)  jam Pasang :pagi / siang   Note : hubungi pelanggan jika ingin kelokasi"/>
    <s v="FCC"/>
    <s v="15-08-2026 13:39:51"/>
    <m/>
    <m/>
    <s v="PS"/>
    <s v="BAN"/>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7:00:00"/>
    <s v="2026-08-14 13:00:00 | M Janji : (14/08/2026)  jam Pasang :pagi / siang   Note : hubungi pelanggan jika ingin kelokasi"/>
    <n v="2026"/>
    <n v="8"/>
    <n v="15"/>
    <d v="2026-08-15T00:00:00"/>
    <n v="-0.29166666666424135"/>
    <x v="0"/>
  </r>
  <r>
    <n v="601"/>
    <n v="1002514889"/>
    <n v="3"/>
    <x v="1"/>
    <n v="5"/>
    <s v="MADURA"/>
    <s v="PAMEKASAN"/>
    <s v="PME"/>
    <s v="REG"/>
    <s v="AO"/>
    <x v="0"/>
    <s v="1P INET"/>
    <s v="Completed (PS)"/>
    <s v="RBS-Regional 3"/>
    <d v="2026-08-07T14:41:58"/>
    <d v="2026-08-08T13:24:13"/>
    <n v="69360905"/>
    <m/>
    <n v="152426928033"/>
    <s v="TK dan PAUD Aisyiyah Bustanul athfal 1"/>
    <s v="ODP-PME-FBF/26 FBF/D05/26.01"/>
    <s v="WO061174284"/>
    <m/>
    <m/>
    <m/>
    <n v="113.398786112666"/>
    <n v="-7.1180090015280504"/>
    <s v="MD|MYDB-20260807264633|DN00001/MN00572|TK dan PAUD Aisyiyah Bustanul athfal 1|082335879324"/>
    <s v="MYDIGIBIZPARTNER"/>
    <m/>
    <m/>
    <m/>
    <m/>
    <m/>
    <m/>
    <m/>
    <m/>
    <s v="Management Janji"/>
    <s v="2026-08-08 13:00:00 | telp :082335879324  alt : pagi / siang 08/08/2026 hub sebelum ke lokasi  "/>
    <s v="FCC"/>
    <d v="2026-07-08T14:56:06"/>
    <d v="2026-08-08T13:00:00"/>
    <m/>
    <s v="PS"/>
    <s v="PME"/>
    <s v="NETMONK"/>
    <n v="20260808"/>
    <s v="Completed"/>
    <s v="HSI Bisnis Bundling Netmonk Promo 2026 PSB 70% - 200 Mbps"/>
    <s v="INDIBIZ"/>
    <m/>
    <m/>
    <d v="2026-08-08T13:00:00"/>
    <s v="2026-08-08 13:00:00 | telp :082335879324  alt : pagi / siang 08/08/2026 hub sebelum ke lokasi  "/>
    <n v="2026"/>
    <n v="8"/>
    <n v="8"/>
    <d v="2026-08-08T00:00:00"/>
    <n v="-0.54166666666424135"/>
    <x v="0"/>
  </r>
  <r>
    <n v="602"/>
    <n v="1002504381"/>
    <n v="3"/>
    <x v="3"/>
    <n v="4"/>
    <s v="YOGYAKARTA"/>
    <s v="SLEMAN"/>
    <s v="GOD"/>
    <s v="DPS"/>
    <s v="AO"/>
    <x v="0"/>
    <m/>
    <s v="Completed (PS)"/>
    <s v="DPS-Financial &amp; Welfare"/>
    <d v="2026-08-01T10:47:00"/>
    <d v="2026-08-01T12:26:46"/>
    <n v="69355038"/>
    <m/>
    <n v="146136130009"/>
    <s v="Universitas Siber Muhammadiyah"/>
    <s v="ODP-GOD-FK/078"/>
    <s v="WO060629907"/>
    <m/>
    <m/>
    <m/>
    <n v="110.241894"/>
    <n v="-7.8197340000000004"/>
    <s v="DPS HSI | AM MEYTA NINDIASARI | NIK 826150 | TREG 3 | Universitas Siber Muhammadiyah | 083869058513 PUTRA | INTERNET 50MB | Penempatan Modem Di Pintu Belakang Gedung Utama"/>
    <s v="Account Manager"/>
    <m/>
    <m/>
    <m/>
    <m/>
    <m/>
    <m/>
    <m/>
    <m/>
    <s v="Management Janji"/>
    <s v="DPS HSI | AM MEYTA NINDIASARI | NIK 826150 | TREG 3 | Universitas Siber Muhammadiyah | 083869058513 PUTRA | INTERNET 50MB | Penempatan Modem Di Pintu Belakang Gedung Utama"/>
    <s v="FCC"/>
    <d v="2026-01-08T10:54:54"/>
    <m/>
    <m/>
    <s v="PS"/>
    <s v="GOD"/>
    <s v="NO ADDON"/>
    <n v="20260801"/>
    <s v="Completed"/>
    <s v="- 11_11450;Biaya PSB Reguler HSI EBIS ~ 11[150000]  - E23015;E23015 ~ ES23 - Perangkat ONT[0]  - E23015~null~44292;E23015||11||Abodemen 0[0]  - E23015~null~E23015_SWONT;SWONT ~ Biaya Sewa ONT ~ E23015[30000]  - E23046;E23046 ~ ES23 - Paket HSI Bisnis[0]  "/>
    <s v="INDIBIZ"/>
    <m/>
    <m/>
    <d v="1970-01-01T07:00:00"/>
    <s v="DPS HSI | AM MEYTA NINDIASARI | NIK 826150 | TREG 3 | Universitas Siber Muhammadiyah | 083869058513 PUTRA | INTERNET 50MB | Penempatan Modem Di Pintu Belakang Gedung Utama"/>
    <n v="2026"/>
    <n v="8"/>
    <n v="1"/>
    <d v="2026-08-01T00:00:00"/>
    <n v="20665.708333333332"/>
    <x v="2"/>
  </r>
  <r>
    <n v="603"/>
    <n v="1002518504"/>
    <n v="3"/>
    <x v="4"/>
    <n v="4"/>
    <s v="SEMARANG"/>
    <s v="INNER - SEMARANG JATENG UTARA"/>
    <s v="JHR"/>
    <s v="REG"/>
    <s v="AO"/>
    <x v="0"/>
    <s v="1P INET"/>
    <s v="102 | FOLLOW UP COMPLETED"/>
    <s v="RBS-Regional 3"/>
    <d v="2026-08-10T16:37:57"/>
    <d v="2026-08-13T13:29:04"/>
    <n v="69362727"/>
    <m/>
    <n v="142406122714"/>
    <s v="ERABLUE ABIMANYU"/>
    <s v="ODP-JHR-FZ/105 FZ/D07/105.01"/>
    <s v="WO061430938"/>
    <m/>
    <m/>
    <m/>
    <n v="110.413222"/>
    <n v="-6.9748890000000001"/>
    <s v="|MN02713|MYIA-050676802290/POI/HASBIBINTARO SHIDDIQ/081249549394/nextperdanaone@gmail.com"/>
    <s v="MYIB_ASSISTANT"/>
    <m/>
    <m/>
    <m/>
    <m/>
    <m/>
    <m/>
    <m/>
    <m/>
    <s v="Management Janji"/>
    <s v="2026-08-11 13:00:00 | Waktu pemasnagan : 11 Agustus 2026 Jam pemasangan : 08.00 - 12.00 Mohon hubungi pelanggan sebelum ke lokasi  Terima kasih"/>
    <s v="FCC"/>
    <d v="2026-10-08T16:39:46"/>
    <d v="2026-08-11T13:00:00"/>
    <s v="Kendala Pelanggan"/>
    <s v="REVOKE"/>
    <s v="JHR"/>
    <s v="NO ADDON"/>
    <m/>
    <s v="Follow Up Revoke Completed, New Order ID : SC1002524255"/>
    <s v="HSI Bisnis PSB 70% - 50 Mbps"/>
    <s v="INDIBIZ"/>
    <m/>
    <m/>
    <d v="2026-08-11T13:00:00"/>
    <s v="2026-08-11 13:00:00 | Waktu pemasnagan : 11 Agustus 2026 Jam pemasangan : 08.00 - 12.00 Mohon hubungi pelanggan sebelum ke lokasi  Terima kasih"/>
    <m/>
    <m/>
    <m/>
    <e v="#NUM!"/>
    <e v="#NUM!"/>
    <x v="1"/>
  </r>
  <r>
    <n v="604"/>
    <n v="1002531226"/>
    <n v="3"/>
    <x v="3"/>
    <n v="4"/>
    <s v="MAGELANG"/>
    <s v="MAGELANG"/>
    <s v="MGE"/>
    <s v="REG"/>
    <s v="AO"/>
    <x v="0"/>
    <s v="1P INET"/>
    <s v="MIE - SEND SURVEY"/>
    <s v="RBS-Regional 3"/>
    <d v="2026-08-17T16:11:56"/>
    <d v="2026-08-17T16:14:01"/>
    <n v="69368286"/>
    <m/>
    <n v="146137149788"/>
    <s v="Kantor Balaidesa Sidomulyo"/>
    <s v="ODP-MGE-FQ/015 FQ/D03/015.01"/>
    <s v="WO061944636"/>
    <m/>
    <m/>
    <m/>
    <n v="110.1524"/>
    <n v="-7.5735146000000002"/>
    <s v="|MC80006|MYIA-097869397891/POI/Tristanto/087845611911/wannabe4media@gmail.com"/>
    <s v="MYIB_ASSISTANT"/>
    <m/>
    <m/>
    <m/>
    <m/>
    <m/>
    <m/>
    <m/>
    <m/>
    <s v="Management Janji"/>
    <s v="2026-08-18 15:00:00 | M Janji : (18 AGUSTUS 2026) jam Pasang : siang Note : hubungi pelanggan jika ingin kelokasi"/>
    <s v="FCC"/>
    <s v="17-08-2026 16:25:32"/>
    <d v="2026-08-18T15:00:00"/>
    <m/>
    <s v="SURVEY_NEW_MANJA"/>
    <s v="MGE"/>
    <s v="NO ADDON"/>
    <m/>
    <s v="MIE - SEND SURVEY"/>
    <s v="HSI Bisnis PSB 70% - 200 Mbps"/>
    <s v="INDIBIZ"/>
    <m/>
    <m/>
    <d v="2026-08-18T15:00:00"/>
    <s v="2026-08-18 15:00:00 | M Janji : (18 AGUSTUS 2026) jam Pasang : siang Note : hubungi pelanggan jika ingin kelokasi"/>
    <m/>
    <m/>
    <m/>
    <e v="#NUM!"/>
    <e v="#NUM!"/>
    <x v="1"/>
  </r>
  <r>
    <n v="605"/>
    <n v="1002522301"/>
    <n v="3"/>
    <x v="0"/>
    <n v="5"/>
    <s v="MATARAM"/>
    <s v="LOMBOK BARAT TENGAH"/>
    <s v="PRY"/>
    <s v="REG"/>
    <s v="AO"/>
    <x v="0"/>
    <m/>
    <s v="9 | WFM - UN-SCS"/>
    <s v="RBS-Regional 2"/>
    <d v="2026-08-12T14:00:03"/>
    <d v="2026-08-12T14:00:04"/>
    <n v="69362498"/>
    <m/>
    <m/>
    <s v="PT RaColand Mutiara Khatulistiwa ( RaCottage Mandalika )"/>
    <m/>
    <s v="WO061428846"/>
    <m/>
    <m/>
    <m/>
    <n v="116.27800000000001"/>
    <n v="-8.8748400000000007"/>
    <s v="MB00449; Julia Aznawati 081914833672 081239733736; racottage23@gmail.com; HSI BISNIS INET ONLY 200 MBPS 790k; FADLI; Dusun Emate Jl. Raya Kuta, Kuta, Kec. Pujut, Kabupaten Lombok Tengah, Nusa Tenggara Bar. 83573 -8.87005793774224, 116.2758656404744"/>
    <s v="Sales Force DBS"/>
    <m/>
    <m/>
    <m/>
    <m/>
    <m/>
    <m/>
    <m/>
    <m/>
    <s v="Management Janji"/>
    <s v="2026-08-11 13:00:00|telp : 081239733736 alt :  M Janji : (11/08/2026) jam Pasang :pagi / siang  Note : hubungi pelanggan jika ingin kelokasi|40000802|MYDITA"/>
    <s v="FCC"/>
    <d v="2026-12-08T14:10:11"/>
    <d v="2026-08-11T00:00:00"/>
    <m/>
    <s v="UNSC"/>
    <s v="PRY"/>
    <s v="NO ADDON"/>
    <m/>
    <s v="Inprogress Alpro, SC Lama : SC1002517909"/>
    <s v="- 11_11446;Biaya PSB HSI EBIS Tunai di Depan ~ 11[150000]  - SP_NOSS;SP_NOSS ~ Internet NOSS Multispeed Network[0]  - SP_NOSS;SP_NOSS ~ Internet NOSS Multispeed Network[0]  - E25060;E25060 ~ ES25 - Paket HSI Bisnis (HSIE) Khusus Winback 2.0[0]  - E25060~n"/>
    <s v="INDIBIZ"/>
    <m/>
    <m/>
    <d v="2026-08-11T13:00:00"/>
    <s v="2026-08-11 13:00:00|telp : 081239733736 alt :  M Janji : (11/08/2026) jam Pasang :pagi / siang  Note : hubungi pelanggan jika ingin kelokasi|40000802|MYDITA"/>
    <m/>
    <m/>
    <m/>
    <e v="#NUM!"/>
    <e v="#NUM!"/>
    <x v="1"/>
  </r>
  <r>
    <n v="606"/>
    <n v="1002531401"/>
    <n v="3"/>
    <x v="4"/>
    <n v="4"/>
    <s v="SEMARANG"/>
    <s v="SALATIGA"/>
    <s v="SLI"/>
    <s v="REG"/>
    <s v="AO"/>
    <x v="0"/>
    <s v="1P INET"/>
    <s v="MIE - SEND SURVEY"/>
    <s v="RBS-Regional 3"/>
    <d v="2026-08-17T17:53:57"/>
    <d v="2026-08-17T17:56:01"/>
    <n v="69368359"/>
    <m/>
    <n v="142434111429"/>
    <s v="krizna cell"/>
    <s v="ODP-SLI-FAA/087 FAA/D08/087.01"/>
    <s v="WO061950256"/>
    <m/>
    <m/>
    <m/>
    <n v="110.535439"/>
    <n v="-7.4322699999999999"/>
    <s v="|MN00481|MYIA-057479899931/POI/budi harsoyo/085725151235/harsoyobudi826@gmail.com"/>
    <s v="MYIB_ASSISTANT"/>
    <m/>
    <m/>
    <m/>
    <m/>
    <m/>
    <m/>
    <m/>
    <m/>
    <s v="Management Janji"/>
    <s v="2026-08-18 15:00:00 | Nama PIC : Ibu pri No Hp : 085725151235 No Alt : - Tgl Pemasangan : 18 Agustus 2026 Interval : PAGI SIANG Note : Hubungi pelanggan terlebih dahulu"/>
    <s v="FCC"/>
    <s v="17-08-2026 17:55:10"/>
    <d v="2026-08-18T15:00:00"/>
    <m/>
    <s v="SURVEY_NEW_MANJA"/>
    <s v="SLI"/>
    <s v="NO ADDON"/>
    <m/>
    <s v="MIE - SEND SURVEY"/>
    <s v="HSI Bisnis Promo HUT Telkom PSB 70% - 50 Mbps"/>
    <s v="INDIBIZ"/>
    <m/>
    <m/>
    <d v="2026-08-18T15:00:00"/>
    <s v="2026-08-18 15:00:00 | Nama PIC : Ibu pri No Hp : 085725151235 No Alt : - Tgl Pemasangan : 18 Agustus 2026 Interval : PAGI SIANG Note : Hubungi pelanggan terlebih dahulu"/>
    <m/>
    <m/>
    <m/>
    <e v="#NUM!"/>
    <e v="#NUM!"/>
    <x v="1"/>
  </r>
  <r>
    <n v="607"/>
    <n v="1002521166"/>
    <n v="3"/>
    <x v="1"/>
    <n v="5"/>
    <s v="SBY UTARA"/>
    <s v="TANDES"/>
    <s v="KLN"/>
    <s v="REG"/>
    <s v="AO"/>
    <x v="0"/>
    <s v="1P INET"/>
    <s v="Completed (PS)"/>
    <s v="RBS-Regional 3"/>
    <d v="2026-08-12T07:58:56"/>
    <d v="2026-08-12T18:30:13"/>
    <n v="69363764"/>
    <m/>
    <n v="152418251000"/>
    <s v="KARYA KREASI HIJAB"/>
    <s v="ODP-TDS-FBS/21 FBS/D03/21.01"/>
    <s v="WO061548588"/>
    <m/>
    <m/>
    <m/>
    <n v="112.70649280000001"/>
    <n v="-7.2638911999999998"/>
    <s v="MD|MYDB-20260811264935|DN00001/MN00086|KARYA KREASI HIJAB|083139659315"/>
    <s v="MYDIGIBIZPARTNER"/>
    <m/>
    <m/>
    <m/>
    <m/>
    <m/>
    <m/>
    <m/>
    <m/>
    <s v="Management Janji"/>
    <s v="2026-08-14 15:00:00 | Waktu pemasangan : 12 agustus 2026 Jam pemasangan : 08.00 - 12.00 Info Tambahan : Hubungi pelanggan dulu sebelum ke lokasi terimakasih "/>
    <s v="FCC"/>
    <d v="2026-12-08T08:10:35"/>
    <d v="2026-08-14T15:00:00"/>
    <m/>
    <s v="PS"/>
    <s v="KLN"/>
    <s v="NETMONK"/>
    <n v="20260812"/>
    <s v="Completed"/>
    <s v="HSI Bisnis Bundling Netmonk Promo 2026 PSB 70% - 150 Mbps"/>
    <s v="INDIBIZ"/>
    <m/>
    <m/>
    <d v="2026-08-14T15:00:00"/>
    <s v="2026-08-14 15:00:00 | Waktu pemasangan : 12 agustus 2026 Jam pemasangan : 08.00 - 12.00 Info Tambahan : Hubungi pelanggan dulu sebelum ke lokasi terimakasih "/>
    <n v="2026"/>
    <n v="8"/>
    <n v="12"/>
    <d v="2026-08-12T00:00:00"/>
    <n v="-2.625"/>
    <x v="0"/>
  </r>
  <r>
    <n v="608"/>
    <n v="1002517389"/>
    <n v="3"/>
    <x v="7"/>
    <n v="4"/>
    <s v="KUDUS"/>
    <s v="PATI"/>
    <s v="PAT"/>
    <s v="REG"/>
    <s v="AO"/>
    <x v="0"/>
    <s v="1P INET"/>
    <s v="Completed (PS)"/>
    <s v="RBS-Regional 3"/>
    <d v="2026-08-10T11:16:56"/>
    <d v="2026-08-11T12:59:55"/>
    <n v="69362273"/>
    <m/>
    <n v="142551119478"/>
    <s v="SPBU 4459103"/>
    <s v="ODP-PAT-FW/033 FW/D03/033.01"/>
    <s v="WO061377373"/>
    <m/>
    <m/>
    <m/>
    <n v="111.07025520000001"/>
    <n v="-6.6898314999999897"/>
    <s v="|MC60053|MYIA-025112025037/POI/Hadi/082137432887/spbuwedarijaksa@gmail.com"/>
    <s v="MYIB_ASSISTANT"/>
    <m/>
    <m/>
    <m/>
    <m/>
    <m/>
    <m/>
    <m/>
    <m/>
    <s v="Management Janji"/>
    <s v="2026-08-11 08:00:00 | Waktu pemasnagan : 11 Agustus 2026 Jam pemasangan : 08.00 - 12.00 Mohon hubungi pelanggan sebelum ke lokasi  Terima kasih"/>
    <s v="FCC"/>
    <d v="2026-10-08T11:40:04"/>
    <d v="2026-08-11T08:00:00"/>
    <m/>
    <s v="PS"/>
    <s v="PAT"/>
    <s v="NO ADDON"/>
    <n v="20260811"/>
    <s v="Completed"/>
    <s v="HSI Bisnis Promo HUT Telkom PSB 70% - 100 Mbps Dual Band"/>
    <s v="INDIBIZ"/>
    <m/>
    <m/>
    <d v="2026-08-11T08:00:00"/>
    <s v="2026-08-11 08:00:00 | Waktu pemasnagan : 11 Agustus 2026 Jam pemasangan : 08.00 - 12.00 Mohon hubungi pelanggan sebelum ke lokasi  Terima kasih"/>
    <n v="2026"/>
    <n v="8"/>
    <n v="11"/>
    <d v="2026-08-11T00:00:00"/>
    <n v="-0.33333333333575865"/>
    <x v="0"/>
  </r>
  <r>
    <n v="609"/>
    <n v="1002515934"/>
    <n v="3"/>
    <x v="1"/>
    <n v="5"/>
    <s v="SBY UTARA"/>
    <s v="GRESIK"/>
    <s v="GSK"/>
    <s v="REG"/>
    <s v="AO"/>
    <x v="0"/>
    <m/>
    <s v="100 | REVOKE COMPLETED"/>
    <s v="RBS-Regional 3"/>
    <d v="2026-08-08T13:17:38"/>
    <d v="2026-08-12T13:37:53"/>
    <n v="69361454"/>
    <m/>
    <n v="152421260984"/>
    <s v="PT.GLOBAL YIMI CARGO"/>
    <s v="ODP-GSK-FAW/52"/>
    <s v="WO061308060"/>
    <m/>
    <m/>
    <m/>
    <n v="112.60368920000001"/>
    <n v="-7.1285425"/>
    <s v="|MN00086|/PT.GLOBAL YIMI CARGO/Hidayatulloh Nur/083852359924/it.support.jt.cargo@gmail.com/HSI Bisnis Promo HUT Telkom (1:1) 300 Mbps (Rp 1.130.000) PSB Rp 150.000"/>
    <s v="Sales Force DBS"/>
    <m/>
    <m/>
    <m/>
    <m/>
    <m/>
    <m/>
    <m/>
    <m/>
    <s v="Management Janji"/>
    <s v="2026-08-10 08:00:00|Nama PIC:  bp hidayatulloh No HP: 083852359924 Alt: Tanggal: 10/8/2026 Jam Pasang: Pagi Note: Hubungi sebelum ke lokasi, terimakasih. Diusahakan secepatnya|40010577|MYDITA"/>
    <s v="FCC"/>
    <d v="2026-08-08T13:25:30"/>
    <d v="2026-08-10T08:00:00"/>
    <s v="Kendala Pelanggan"/>
    <s v="REVOKE"/>
    <s v="GSK"/>
    <s v="NO ADDON"/>
    <m/>
    <s v="Revoke Completed"/>
    <s v="- 11_11446;Biaya PSB HSI EBIS Tunai di Depan ~ 11[150000]  - E23015;E23015 ~ ES23 - Perangkat ONT[0]  - E23015~null~44292;E23015||11||Abodemen 0[0]  - E23015~null~E23015_SWONTPREM;SWONTPREM ~ Biaya Sewa ONT Premium ~ E23015[50000]  - E25060;E25060 ~ ES25 "/>
    <s v="INDIBIZ"/>
    <m/>
    <m/>
    <d v="2026-08-10T08:00:00"/>
    <s v="2026-08-10 08:00:00|Nama PIC:  bp hidayatulloh No HP: 083852359924 Alt: Tanggal: 10/8/2026 Jam Pasang: Pagi Note: Hubungi sebelum ke lokasi, terimakasih. Diusahakan secepatnya|40010577|MYDITA"/>
    <m/>
    <m/>
    <m/>
    <e v="#NUM!"/>
    <e v="#NUM!"/>
    <x v="1"/>
  </r>
  <r>
    <n v="610"/>
    <n v="1002530647"/>
    <n v="3"/>
    <x v="0"/>
    <n v="5"/>
    <s v="KUPANG"/>
    <s v="MAUMERE"/>
    <s v="LRT"/>
    <s v="REG"/>
    <s v="AO"/>
    <x v="0"/>
    <s v="1P INET"/>
    <s v="7 | OSS - PROVISIONING ISSUED"/>
    <s v="RBS-Regional 3"/>
    <d v="2026-08-17T11:08:56"/>
    <d v="2026-08-18T08:07:53"/>
    <n v="69367947"/>
    <m/>
    <n v="172509796616"/>
    <s v="Gudang TKL"/>
    <s v="ODP-LRT-FB/41 FB/D04/41.01"/>
    <s v="WO061918866"/>
    <m/>
    <m/>
    <m/>
    <n v="123.0186716"/>
    <n v="-8.3078418000000003"/>
    <s v="|MC40173|MYIA-071271995593/POI/Raymond Tanai/085339309999/tanjungsarilarantuka@gmail.com"/>
    <s v="MYIB_ASSISTANT"/>
    <m/>
    <m/>
    <m/>
    <m/>
    <m/>
    <m/>
    <m/>
    <m/>
    <s v="Management Janji"/>
    <s v="2026-08-18 08:00:00 | Nama : BP BERNARD RAYMOND CH TANAY No Hp : 085339309999 No Alt :  Tgl Pemasangan : 18 Agustus 2026 Interval : PAGI  Note : Hubungi pelanggan terlebih dahulu"/>
    <s v="FCC"/>
    <s v="17-08-2026 11:10:12"/>
    <d v="2026-08-18T08:00:00"/>
    <m/>
    <s v="PI"/>
    <s v="LRT"/>
    <s v="NO ADDON"/>
    <m/>
    <s v="Provisioning Issued"/>
    <s v="HSI Bisnis Promo HUT Telkom PSB 70% - 75 Mbps"/>
    <s v="INDIBIZ"/>
    <m/>
    <m/>
    <d v="2026-08-18T08:00:00"/>
    <s v="2026-08-18 08:00:00 | Nama : BP BERNARD RAYMOND CH TANAY No Hp : 085339309999 No Alt :  Tgl Pemasangan : 18 Agustus 2026 Interval : PAGI  Note : Hubungi pelanggan terlebih dahulu"/>
    <m/>
    <m/>
    <m/>
    <e v="#NUM!"/>
    <e v="#NUM!"/>
    <x v="1"/>
  </r>
  <r>
    <n v="611"/>
    <n v="1002515979"/>
    <n v="3"/>
    <x v="1"/>
    <n v="5"/>
    <s v="SBY UTARA"/>
    <s v="LAMONGAN"/>
    <s v="BDG"/>
    <s v="REG"/>
    <s v="AO"/>
    <x v="0"/>
    <m/>
    <s v="Completed (PS)"/>
    <s v="RBS-Regional 3"/>
    <d v="2026-08-08T13:44:31"/>
    <d v="2026-08-08T23:00:46"/>
    <n v="69360083"/>
    <m/>
    <n v="152448204410"/>
    <s v="Gyoza Kitchen"/>
    <s v="ODP-BDG-FB/29"/>
    <s v="WO061265691"/>
    <m/>
    <m/>
    <m/>
    <n v="112.248097"/>
    <n v="-6.8890580000000003"/>
    <s v="MD|MYIB-008476048485|SYSTEM|GYOZA KITCHEN|087822761246"/>
    <s v="Sales Force DBS"/>
    <m/>
    <m/>
    <m/>
    <m/>
    <m/>
    <m/>
    <m/>
    <m/>
    <s v="Management Janji"/>
    <s v="2026-08-07 13:00:00 |   M Janji : (07/08/026)  jam Pasang : 09:00  Note : hubungi pelanggan jika ingin kelokasi"/>
    <s v="FCC"/>
    <d v="2026-08-08T13:55:01"/>
    <m/>
    <m/>
    <s v="PS"/>
    <s v="BDG"/>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8T07:00:00"/>
    <s v="2026-08-07 13:00:00 |   M Janji : (07/08/026)  jam Pasang : 09:00  Note : hubungi pelanggan jika ingin kelokasi"/>
    <n v="2026"/>
    <n v="8"/>
    <n v="8"/>
    <d v="2026-08-08T00:00:00"/>
    <n v="-0.29166666666424135"/>
    <x v="0"/>
  </r>
  <r>
    <n v="612"/>
    <n v="1002523436"/>
    <n v="3"/>
    <x v="0"/>
    <n v="5"/>
    <s v="MATARAM"/>
    <s v="BIMA"/>
    <s v="BIM"/>
    <s v="DGS"/>
    <s v="AO"/>
    <x v="0"/>
    <m/>
    <s v="102 | FOLLOW UP COMPLETED"/>
    <s v="DGS-B2B TREG"/>
    <d v="2026-08-13T09:16:16"/>
    <d v="2026-08-14T16:24:55"/>
    <n v="69364785"/>
    <n v="3746400021"/>
    <n v="172616801862"/>
    <s v="KPU KABUPATEN BIMA"/>
    <s v="ODP-BIM-FAA/01"/>
    <s v="WO061642713"/>
    <m/>
    <m/>
    <m/>
    <n v="118.6986575"/>
    <n v="-8.5155367999999996"/>
    <s v="DGS HSI | ADI HERMANTO | 403209 |IRAWATI |960251| TREG 3 |KPU KABUPATEN BIMA| IKA MUSTIKASARI| 81353506714|HSI BISNIS 1:1 200Mbps Bundling Telpon"/>
    <s v="Amex"/>
    <m/>
    <m/>
    <m/>
    <m/>
    <m/>
    <m/>
    <m/>
    <m/>
    <s v="Management Janji"/>
    <s v="AO"/>
    <s v="FCC"/>
    <s v="13-08-2026 09:40:08"/>
    <m/>
    <s v="Kendala Pelanggan"/>
    <s v="REVOKE"/>
    <s v="BIM"/>
    <s v="NO ADDON"/>
    <m/>
    <s v="Follow Up Revoke Completed, New Order ID : SC1002527151"/>
    <s v="- 11_11450;Biaya PSB Reguler HSI EBIS ~ 11[150000]  - BWY DL;BWY DL ~ Saluran Dua Arah(BothWay)[0]  - E23053;E23053 ~ ES23 - Paket HSI Bisnis  Phone (PHONE)[0]  - E23053~null~44864;E23053||11||Abodemen 0[0]  - E23053~null~E23053_IN800;IN800 ~ Free Lokal d"/>
    <s v="INDIBIZ"/>
    <m/>
    <m/>
    <d v="2026-08-13T12:00:00"/>
    <s v="AO"/>
    <m/>
    <m/>
    <m/>
    <e v="#NUM!"/>
    <e v="#NUM!"/>
    <x v="1"/>
  </r>
  <r>
    <n v="613"/>
    <n v="1002515555"/>
    <n v="3"/>
    <x v="1"/>
    <n v="5"/>
    <s v="SBY UTARA"/>
    <s v="LAMONGAN"/>
    <s v="BBA"/>
    <s v="REG"/>
    <s v="AO"/>
    <x v="0"/>
    <s v="1P INET"/>
    <s v="Completed (PS)"/>
    <s v="RBS-Regional 3"/>
    <d v="2026-08-08T07:49:56"/>
    <d v="2026-08-09T18:15:24"/>
    <n v="69361197"/>
    <m/>
    <n v="152441211803"/>
    <s v="SPBU 54.622.04"/>
    <s v="ODP-BBA-FAH/38 FAH/D02/38.01"/>
    <s v="WO061228680"/>
    <m/>
    <m/>
    <m/>
    <n v="112.20841571688599"/>
    <n v="-7.1012859252489999"/>
    <s v="MD|MYDB-20260808264715|DN00001/MN00216|SPBU 54.622.04|085843102464"/>
    <s v="MYDIGIBIZPARTNER"/>
    <m/>
    <m/>
    <m/>
    <m/>
    <m/>
    <m/>
    <m/>
    <m/>
    <s v="Management Janji"/>
    <s v="2026-08-09 10:00:00 | Nama PIC : Bp Khafid No Hp : 085843102464 No Alt : - Tgl Pemasangan : 09 Agustus 2026 Interval : PAGI SIANG Note : Hubungi pelanggan terlebih dahulu"/>
    <s v="FCC"/>
    <d v="2026-08-08T07:55:20"/>
    <d v="2026-08-09T10:00:00"/>
    <m/>
    <s v="PS"/>
    <s v="BBA"/>
    <s v="NO ADDON"/>
    <n v="20260809"/>
    <s v="Completed"/>
    <s v="HSI Bisnis Promo HUT Telkom PSB 70% - 50 Mbps"/>
    <s v="INDIBIZ"/>
    <m/>
    <m/>
    <d v="2026-08-09T10:00:00"/>
    <s v="2026-08-09 10:00:00 | Nama PIC : Bp Khafid No Hp : 085843102464 No Alt : - Tgl Pemasangan : 09 Agustus 2026 Interval : PAGI SIANG Note : Hubungi pelanggan terlebih dahulu"/>
    <n v="2026"/>
    <n v="8"/>
    <n v="9"/>
    <d v="2026-08-09T00:00:00"/>
    <n v="-0.41666666666424135"/>
    <x v="0"/>
  </r>
  <r>
    <n v="614"/>
    <n v="1002525261"/>
    <n v="3"/>
    <x v="4"/>
    <n v="4"/>
    <s v="PEKALONGAN"/>
    <s v="TEGAL"/>
    <s v="TEG"/>
    <s v="REG"/>
    <s v="AO"/>
    <x v="0"/>
    <s v="1P INET"/>
    <s v="Completed (PS)"/>
    <s v="RBS-Regional 3"/>
    <d v="2026-08-13T19:25:58"/>
    <d v="2026-08-14T12:36:46"/>
    <n v="69365546"/>
    <m/>
    <n v="142212126747"/>
    <s v="CV BINTANG JAYA"/>
    <s v="ODP-TEG-FAB/042"/>
    <s v="WO061704338"/>
    <m/>
    <m/>
    <m/>
    <n v="109.1112566"/>
    <n v="-6.8680026999999999"/>
    <s v="|MN00347|MYIA-077321999221/POI/Agung Yuliyanto/0895385226573/bintangjaya.bubut@gmail.com"/>
    <s v="MYIB_ASSISTANT"/>
    <m/>
    <m/>
    <m/>
    <m/>
    <m/>
    <m/>
    <m/>
    <m/>
    <s v="Management Janji"/>
    <s v="2026-08-15 08:00:00 | Nama PIC : Bp Agung No HP : 0895385226573 No Alt : - M Janji :  15 Agustus 2026 Jam Pasang : Pagi / Siang Note : hubungi pelanggan jika ingin kelokasi "/>
    <s v="FCC"/>
    <s v="13-08-2026 19:39:52"/>
    <d v="2026-08-15T08:00:00"/>
    <m/>
    <s v="PS"/>
    <s v="TEG"/>
    <s v="NO ADDON"/>
    <n v="20260814"/>
    <s v="Completed"/>
    <s v="HSI Bisnis Promo HUT Telkom PSB 70% - 200 Mbps"/>
    <s v="INDIBIZ"/>
    <m/>
    <m/>
    <d v="2026-08-15T08:00:00"/>
    <s v="2026-08-15 08:00:00 | Nama PIC : Bp Agung No HP : 0895385226573 No Alt : - M Janji :  15 Agustus 2026 Jam Pasang : Pagi / Siang Note : hubungi pelanggan jika ingin kelokasi "/>
    <n v="2026"/>
    <n v="8"/>
    <n v="14"/>
    <d v="2026-08-14T00:00:00"/>
    <n v="-1.3333333333357587"/>
    <x v="0"/>
  </r>
  <r>
    <n v="615"/>
    <n v="1002513502"/>
    <n v="3"/>
    <x v="4"/>
    <n v="4"/>
    <s v="SEMARANG"/>
    <s v="INNER - SEMARANG JATENG UTARA"/>
    <s v="GNK"/>
    <s v="REG"/>
    <s v="AO"/>
    <x v="0"/>
    <s v="1P INET"/>
    <s v="Completed (PS)"/>
    <s v="RBS-Regional 3"/>
    <d v="2026-08-06T19:49:56"/>
    <d v="2026-08-07T15:22:31"/>
    <n v="69360358"/>
    <m/>
    <n v="143424113136"/>
    <s v="Cahaya Wangi"/>
    <s v="ODP-GNK-FE/032 FE/D03/032.01"/>
    <s v="WO061118991"/>
    <m/>
    <m/>
    <m/>
    <n v="110.534083954989"/>
    <n v="-6.9331809021058302"/>
    <s v="MD|MYDB-20260806264592|DN00001/MN00663|Cahaya Wangi|08132758966"/>
    <s v="MYDIGIBIZPARTNER"/>
    <m/>
    <m/>
    <m/>
    <m/>
    <m/>
    <m/>
    <m/>
    <m/>
    <s v="Management Janji"/>
    <s v="2026-08-08 08:00:00 | M Janji :  08 Agustus 2026 Jam Pasang : 11.00 Note : hubungi pelanggan jika ingin ke lokasi, terima kasih."/>
    <s v="FCC"/>
    <d v="2026-06-08T19:55:11"/>
    <d v="2026-08-08T08:00:00"/>
    <m/>
    <s v="PS"/>
    <s v="GNK"/>
    <s v="NO ADDON"/>
    <n v="20260807"/>
    <s v="Completed"/>
    <s v="HSI Bisnis Promo HUT Telkom PSB 70% - 150 Mbps"/>
    <s v="INDIBIZ"/>
    <m/>
    <m/>
    <d v="2026-08-08T08:00:00"/>
    <s v="2026-08-08 08:00:00 | M Janji :  08 Agustus 2026 Jam Pasang : 11.00 Note : hubungi pelanggan jika ingin ke lokasi, terima kasih."/>
    <n v="2026"/>
    <n v="8"/>
    <n v="7"/>
    <d v="2026-08-07T00:00:00"/>
    <n v="-1.3333333333357587"/>
    <x v="0"/>
  </r>
  <r>
    <n v="616"/>
    <n v="1002509775"/>
    <n v="3"/>
    <x v="6"/>
    <n v="5"/>
    <s v="JEMBER"/>
    <s v="BANYUWANGI"/>
    <s v="KET"/>
    <s v="REG"/>
    <s v="AO"/>
    <x v="0"/>
    <m/>
    <s v="CANCEL COMPLETED"/>
    <s v="RBS-Regional 3"/>
    <d v="2026-08-05T09:37:30"/>
    <d v="2026-08-09T08:50:16"/>
    <n v="69358830"/>
    <m/>
    <n v="152517201803"/>
    <s v="PT MITRA NUANSA UTAMA"/>
    <s v="ODP-KET-FE/04"/>
    <s v="WO061102585"/>
    <m/>
    <m/>
    <m/>
    <n v="114.39213736559699"/>
    <n v="-8.13767074517739"/>
    <s v="AMRBS;940137;AM;ISTIHAMIN FITRIYAH;RBS-3;SURAMADU;PSB;PT MITRA NUANSA UTAMA;STEPHEN MANUEL NUGROHO;082244293461;invoice@platinumceramics.com;HSI Bisnis (1:1) 150 Mbps (Rp 819.000) PSB Rp 150.000;Bulusan, Banyuwangi, Jawa Timur 68421"/>
    <s v="Account Manager"/>
    <m/>
    <m/>
    <m/>
    <m/>
    <m/>
    <m/>
    <m/>
    <m/>
    <s v="Management Janji"/>
    <s v="2026-08-08 08:00:00|Tanggal pemasangan: 6/08/2026 Jam pemasangan : pagi / siang Info Tambahan : Hubungi pelanggan dulu sebelum ke lokasi. terima kasih|40010577|MYDITA"/>
    <s v="FCC"/>
    <d v="2026-05-08T09:39:56"/>
    <d v="2026-08-08T08:00:00"/>
    <m/>
    <s v="CANCEL"/>
    <s v="KET"/>
    <s v="NO ADDON"/>
    <m/>
    <s v="Cancel Completed"/>
    <s v="- 11_11446;Biaya PSB HSI EBIS Tunai di Depan ~ 11[150000]  - E23015;E23015 ~ ES23 - Perangkat ONT[0]  - E23015~null~44292;E23015||11||Abodemen 0[0]  - E23015~null~E23015_SWONTPREM;SWONTPREM ~ Biaya Sewa ONT Premium ~ E23015[50000]  - E23046;E23046 ~ ES23 "/>
    <s v="INDIBIZ"/>
    <m/>
    <m/>
    <d v="2026-08-08T08:00:00"/>
    <s v="2026-08-08 08:00:00|Tanggal pemasangan: 6/08/2026 Jam pemasangan : pagi / siang Info Tambahan : Hubungi pelanggan dulu sebelum ke lokasi. terima kasih|40010577|MYDITA"/>
    <m/>
    <m/>
    <m/>
    <e v="#NUM!"/>
    <e v="#NUM!"/>
    <x v="1"/>
  </r>
  <r>
    <n v="617"/>
    <n v="1002514117"/>
    <n v="3"/>
    <x v="0"/>
    <n v="5"/>
    <s v="MATARAM"/>
    <s v="INNER - NUSA TENGGARA"/>
    <s v="MTR"/>
    <s v="DGS"/>
    <s v="AO"/>
    <x v="0"/>
    <m/>
    <s v="102 | FOLLOW UP COMPLETED"/>
    <s v="DGS-B2B TREG"/>
    <d v="2026-08-07T10:33:39"/>
    <d v="2026-08-08T10:39:16"/>
    <n v="69360554"/>
    <m/>
    <n v="172601796125"/>
    <s v="BNN KOTA MATARAM 1"/>
    <s v="ODP-MTR-FCE/09"/>
    <s v="WO061144328"/>
    <m/>
    <m/>
    <m/>
    <n v="116.1358058"/>
    <n v="-8.5665595999999997"/>
    <s v="DGS HSI |BNN KOTA MATARAM| 85238849232| AM DGS | RYAN PRATAMA |896616 |INET 50MBPS | PSB"/>
    <s v="Account Manager"/>
    <m/>
    <m/>
    <m/>
    <m/>
    <m/>
    <m/>
    <m/>
    <m/>
    <s v="Management Janji"/>
    <s v="AO"/>
    <s v="FCC"/>
    <d v="2026-07-08T10:39:56"/>
    <m/>
    <s v="Kendala Pelanggan"/>
    <s v="REVOKE"/>
    <s v="MTR"/>
    <s v="NO ADDON"/>
    <m/>
    <s v="Follow Up Revoke Completed, New Order ID : SC1002515743"/>
    <s v="- E23015;E23015 ~ ES23 - Perangkat ONT[0]  - E23015~null~44292;E23015||11||Abodemen 0[0]  - E23015~null~E23015_SWONT;SWONT ~ Biaya Sewa ONT ~ E23015[30000]  - E24057;E24057 ~ ES24 - Paket HSI Bisnis (HSIE) Khusus Winback[0]  - E24057~null~E24057_UNL;UNL ~"/>
    <s v="INDIBIZ"/>
    <m/>
    <m/>
    <d v="2026-08-07T12:00:00"/>
    <s v="AO"/>
    <m/>
    <m/>
    <m/>
    <e v="#NUM!"/>
    <e v="#NUM!"/>
    <x v="1"/>
  </r>
  <r>
    <n v="618"/>
    <n v="1002527317"/>
    <n v="3"/>
    <x v="6"/>
    <n v="5"/>
    <s v="JEMBER"/>
    <s v="BANYUWANGI"/>
    <s v="RGJ"/>
    <s v="REG"/>
    <s v="AO"/>
    <x v="0"/>
    <s v="1P INET"/>
    <s v="Completed (PS)"/>
    <s v="RBS-Regional 3"/>
    <d v="2026-08-14T17:19:56"/>
    <d v="2026-08-15T16:06:08"/>
    <n v="69366397"/>
    <m/>
    <n v="152516206923"/>
    <s v="TOKO ANDAYANI"/>
    <s v="ODP-RGJ-FQ/16 FQ/D03/16.01"/>
    <s v="WO061775342"/>
    <m/>
    <m/>
    <m/>
    <n v="114.22150779515501"/>
    <n v="-8.2950812961717002"/>
    <s v="MD|MYDB-20260814265377|DN00001/MN00580|TOKO ANDAYANI|081336304083"/>
    <s v="MYDIGIBIZPARTNER"/>
    <m/>
    <m/>
    <m/>
    <m/>
    <m/>
    <m/>
    <m/>
    <m/>
    <s v="Management Janji"/>
    <s v="2026-08-15 15:00:00 |  M Janji : (15/08/2026) jam Pasang :pagi Note : hubungi pelanggan jika ingin kelokasi "/>
    <s v="FCC"/>
    <s v="14-08-2026 17:25:05"/>
    <d v="2026-08-15T15:00:00"/>
    <m/>
    <s v="PS"/>
    <s v="RGJ"/>
    <s v="NO ADDON"/>
    <n v="20260815"/>
    <s v="Completed"/>
    <s v="HSI Bisnis Promo HUT Telkom PSB 70% - 200 Mbps"/>
    <s v="INDIBIZ"/>
    <m/>
    <m/>
    <d v="2026-08-15T15:00:00"/>
    <s v="2026-08-15 15:00:00 |  M Janji : (15/08/2026) jam Pasang :pagi Note : hubungi pelanggan jika ingin kelokasi "/>
    <n v="2026"/>
    <n v="8"/>
    <n v="15"/>
    <d v="2026-08-15T00:00:00"/>
    <n v="-0.625"/>
    <x v="0"/>
  </r>
  <r>
    <n v="619"/>
    <n v="1002522307"/>
    <n v="3"/>
    <x v="3"/>
    <n v="4"/>
    <s v="MAGELANG"/>
    <s v="PURWOREJJO"/>
    <s v="PWJ"/>
    <s v="REG"/>
    <s v="AO"/>
    <x v="0"/>
    <s v="1P INET"/>
    <s v="Completed (PS)"/>
    <s v="RBS-Regional 3"/>
    <d v="2026-08-12T14:01:56"/>
    <d v="2026-08-13T10:59:52"/>
    <n v="69364312"/>
    <m/>
    <n v="142138510558"/>
    <s v="PEMDES PIJI"/>
    <s v="ODP-PWJ-FAS/119 FAS/D08/119.01"/>
    <s v="WO061591974"/>
    <m/>
    <m/>
    <m/>
    <n v="110.029775"/>
    <n v="-7.7694044999999896"/>
    <s v="MD|MYDB-20260812265092|EC80006/MC80049|PEMDES PIJI|081318656576"/>
    <s v="MYDIGIBIZPARTNER"/>
    <m/>
    <m/>
    <m/>
    <m/>
    <m/>
    <m/>
    <m/>
    <m/>
    <s v="Management Janji"/>
    <s v="2026-08-17 15:00:00 | Nama Pic : BP SUGENG No Hp Pic : 081318656576 Jam Pemasangan : 08:00 - 12.00 Tanggal Pemasangan : KAMIS 13 AGUSTUS 2026 Info Tambahan : Hubungi pelanggan sebelum datang ke lokasi"/>
    <s v="FCC"/>
    <d v="2026-12-08T14:10:11"/>
    <d v="2026-08-17T15:00:00"/>
    <m/>
    <s v="PS"/>
    <s v="PWJ"/>
    <s v="NO ADDON"/>
    <n v="20260813"/>
    <s v="Completed"/>
    <s v="HSI Bisnis PSB 70% - 50 Mbps"/>
    <s v="INDIBIZ"/>
    <m/>
    <m/>
    <d v="2026-08-17T15:00:00"/>
    <s v="2026-08-17 15:00:00 | Nama Pic : BP SUGENG No Hp Pic : 081318656576 Jam Pemasangan : 08:00 - 12.00 Tanggal Pemasangan : KAMIS 13 AGUSTUS 2026 Info Tambahan : Hubungi pelanggan sebelum datang ke lokasi"/>
    <n v="2026"/>
    <n v="8"/>
    <n v="13"/>
    <d v="2026-08-13T00:00:00"/>
    <n v="-4.625"/>
    <x v="0"/>
  </r>
  <r>
    <n v="620"/>
    <n v="1002528289"/>
    <n v="3"/>
    <x v="6"/>
    <n v="5"/>
    <s v="JEMBER"/>
    <s v="BANYUWANGI"/>
    <s v="MCR"/>
    <s v="REG"/>
    <s v="AO"/>
    <x v="0"/>
    <s v="1P INET"/>
    <s v="Completed (PS)"/>
    <s v="RBS-Regional 3"/>
    <d v="2026-08-15T13:01:56"/>
    <d v="2026-08-15T17:26:19"/>
    <n v="69366867"/>
    <m/>
    <n v="152522205162"/>
    <s v="BAHAGIA PLASTIK"/>
    <s v="ODP-MCR-FC/50 FC/D05/50.01"/>
    <s v="WO061820531"/>
    <m/>
    <m/>
    <m/>
    <n v="114.3371187"/>
    <n v="-8.4920993999999901"/>
    <s v="MD|MYDB-20260815265458|DC30004/MC30042|BAHAGIA PLASTIK|085204850375"/>
    <s v="MYDIGIBIZPARTNER"/>
    <m/>
    <m/>
    <m/>
    <m/>
    <m/>
    <m/>
    <m/>
    <m/>
    <s v="Management Janji"/>
    <s v="2026-08-16 13:00:00 | Nama PIC:  bp andi  No HP: 085204850375 Alt: Tanggal: 16/08/2026 Jam Pasang: Siang Note: Hubungi sebelum ke lokasi, terimakasih. "/>
    <s v="FCC"/>
    <s v="15-08-2026 13:10:06"/>
    <d v="2026-08-16T13:00:00"/>
    <m/>
    <s v="PS"/>
    <s v="MCR"/>
    <s v="NETMONK"/>
    <n v="20260815"/>
    <s v="Completed"/>
    <s v="HSI Bisnis Bundling Netmonk PSB 70% Promo - 300 Mbps"/>
    <s v="INDIBIZ"/>
    <m/>
    <m/>
    <d v="2026-08-16T13:00:00"/>
    <s v="2026-08-16 13:00:00 | Nama PIC:  bp andi  No HP: 085204850375 Alt: Tanggal: 16/08/2026 Jam Pasang: Siang Note: Hubungi sebelum ke lokasi, terimakasih. "/>
    <n v="2026"/>
    <n v="8"/>
    <n v="15"/>
    <d v="2026-08-15T00:00:00"/>
    <n v="-1.5416666666642413"/>
    <x v="0"/>
  </r>
  <r>
    <n v="621"/>
    <n v="1002515874"/>
    <n v="3"/>
    <x v="2"/>
    <n v="5"/>
    <s v="KEDIRI"/>
    <s v="NGANJUK"/>
    <s v="NJK"/>
    <s v="REG"/>
    <s v="AO"/>
    <x v="0"/>
    <s v="1P INET"/>
    <s v="Completed (PS)"/>
    <s v="RBS-Regional 3"/>
    <d v="2026-08-08T12:25:57"/>
    <d v="2026-08-10T10:06:24"/>
    <n v="69361411"/>
    <m/>
    <n v="152611229854"/>
    <s v="SPBU 54.644.01 UD. MOCH JAKUB"/>
    <s v="ODP-NJK-FAT/25 FAT/D03/25.01"/>
    <s v="WO061254508"/>
    <m/>
    <m/>
    <m/>
    <n v="112.020655050873"/>
    <n v="-7.6032879743386799"/>
    <s v="MD|MYDB-20260808264740|DC20010/MC20002|SPBU 54.644.01 UD. MOCH JAKUB|085259414873"/>
    <s v="MYDIGIBIZPARTNER"/>
    <m/>
    <m/>
    <m/>
    <m/>
    <m/>
    <m/>
    <m/>
    <m/>
    <s v="Management Janji"/>
    <s v="2026-08-09 13:00:00 | Nama PIC : Bp Heri No Hp : 085259414873 No Alt : - Tgl Pemasangan : 09 Agustus 2026 Interval : PAGI SIANG Note : Hubungi pelanggan terlebih dahulu"/>
    <s v="FCC"/>
    <d v="2026-08-08T12:39:51"/>
    <d v="2026-08-09T13:00:00"/>
    <m/>
    <s v="PS"/>
    <s v="NJK"/>
    <s v="NO ADDON"/>
    <n v="20260810"/>
    <s v="Completed"/>
    <s v="HSI Bisnis Promo HUT Telkom PSB 70% - 100 Mbps"/>
    <s v="INDIBIZ"/>
    <m/>
    <m/>
    <d v="2026-08-09T13:00:00"/>
    <s v="2026-08-09 13:00:00 | Nama PIC : Bp Heri No Hp : 085259414873 No Alt : - Tgl Pemasangan : 09 Agustus 2026 Interval : PAGI SIANG Note : Hubungi pelanggan terlebih dahulu"/>
    <n v="2026"/>
    <n v="8"/>
    <n v="10"/>
    <d v="2026-08-10T00:00:00"/>
    <n v="0.45833333333575865"/>
    <x v="0"/>
  </r>
  <r>
    <n v="622"/>
    <n v="1002526933"/>
    <n v="3"/>
    <x v="3"/>
    <n v="4"/>
    <s v="MAGELANG"/>
    <s v="WONOSOBO"/>
    <s v="WOS"/>
    <s v="REG"/>
    <s v="AO"/>
    <x v="0"/>
    <s v="1P INET"/>
    <s v="Completed (PS)"/>
    <s v="RBS-Regional 3"/>
    <d v="2026-08-14T15:31:56"/>
    <d v="2026-08-15T12:10:49"/>
    <n v="69366243"/>
    <m/>
    <n v="141373127452"/>
    <s v="IMF CELL SERVICE"/>
    <s v="ODP-WOS-FAW/034 FAW/D04/034.01"/>
    <s v="WO061763372"/>
    <m/>
    <m/>
    <m/>
    <n v="110.030215"/>
    <n v="-7.3396990000000004"/>
    <s v="|MN00439|MYIA-024717114039/POI/IMAM FUADI/081225194262/caricassu@gmail.com"/>
    <s v="MYIB_ASSISTANT"/>
    <m/>
    <m/>
    <m/>
    <m/>
    <m/>
    <m/>
    <m/>
    <m/>
    <s v="Management Janji"/>
    <s v="2026-08-15 13:00:00 | Tanggal pemasangan: 27/07/2026 Jam pemasangan : pagi / siang Info Tambahan : Hubungi pelanggan dulu sebelum ke lokasi. terima kasih"/>
    <s v="FCC"/>
    <s v="14-08-2026 15:39:56"/>
    <d v="2026-08-15T13:00:00"/>
    <m/>
    <s v="PS"/>
    <s v="WOS"/>
    <s v="NO ADDON"/>
    <n v="20260815"/>
    <s v="Completed"/>
    <s v="HSI Bisnis Promo HUT Telkom PSB 70% - 75 Mbps"/>
    <s v="INDIBIZ"/>
    <m/>
    <m/>
    <d v="2026-08-15T13:00:00"/>
    <s v="2026-08-15 13:00:00 | Tanggal pemasangan: 27/07/2026 Jam pemasangan : pagi / siang Info Tambahan : Hubungi pelanggan dulu sebelum ke lokasi. terima kasih"/>
    <n v="2026"/>
    <n v="8"/>
    <n v="15"/>
    <d v="2026-08-15T00:00:00"/>
    <n v="-0.54166666666424135"/>
    <x v="0"/>
  </r>
  <r>
    <n v="623"/>
    <n v="1002518596"/>
    <n v="3"/>
    <x v="7"/>
    <n v="4"/>
    <s v="KUDUS"/>
    <s v="PATI"/>
    <s v="PAT"/>
    <s v="REG"/>
    <s v="AO"/>
    <x v="0"/>
    <m/>
    <s v="WAITING AKTIFASI IHLD"/>
    <s v="RBS-Regional 3"/>
    <d v="2026-08-10T17:14:19"/>
    <d v="2026-08-11T10:33:03"/>
    <n v="69358221"/>
    <m/>
    <m/>
    <s v="PT GLOBAL JET EXPRESS"/>
    <m/>
    <s v="WO060926902"/>
    <m/>
    <m/>
    <m/>
    <n v="111.062"/>
    <n v="-6.6559999999999997"/>
    <s v="AMRBS;403099;TREG4;MUHAMMAD MASTUR;081226139781;CP EKO RIWAYAT PUJI SISWANTO ;089672004708;PAKET 2S INET VOICE 50 MBPS (479.000);PT GLOBAL JET EXPRESS//TRANGKIL;input by tito  "/>
    <s v="Account Manager"/>
    <m/>
    <m/>
    <m/>
    <m/>
    <m/>
    <m/>
    <m/>
    <m/>
    <s v="Management Janji"/>
    <s v="2026-08-06 08:00:00|Nama Pic : bp EKO  No Hp Pic : 089672004708 No alt : - Jam Pemasangan : pagi  Tanggal Pemasangan : 6 Agustus 2026|40981182|MYDITA"/>
    <s v="FCC"/>
    <d v="2026-10-08T17:39:53"/>
    <d v="2026-08-06T00:00:00"/>
    <m/>
    <s v="UNSC"/>
    <s v="PAT"/>
    <s v="NO ADDON"/>
    <m/>
    <s v="WAITING:  |MYDITA"/>
    <s v="- 11_11446;Biaya PSB HSI EBIS Tunai di Depan ~ 11[150000]  - BWY DL;BWY DL ~ Saluran Dua Arah(BothWay)[0]  - E23053;E23053 ~ ES23 - Paket HSI Bisnis  Phone (PHONE)[0]  - E23053~null~44864;E23053||11||Abodemen 0[0]  - E23053~null~E23053_IN800;IN800 ~ Free "/>
    <s v="INDIBIZ"/>
    <m/>
    <m/>
    <d v="2026-08-06T08:00:00"/>
    <s v="2026-08-06 08:00:00|Nama Pic : bp EKO  No Hp Pic : 089672004708 No alt : - Jam Pemasangan : pagi  Tanggal Pemasangan : 6 Agustus 2026|40981182|MYDITA"/>
    <m/>
    <m/>
    <m/>
    <e v="#NUM!"/>
    <e v="#NUM!"/>
    <x v="1"/>
  </r>
  <r>
    <n v="624"/>
    <n v="1002528414"/>
    <n v="3"/>
    <x v="2"/>
    <n v="5"/>
    <s v="MALANG"/>
    <s v="BATU"/>
    <s v="BTU"/>
    <s v="REG"/>
    <s v="AO"/>
    <x v="0"/>
    <s v="1P INET"/>
    <s v="Completed (PS)"/>
    <s v="RBS-Regional 3"/>
    <d v="2026-08-15T14:04:56"/>
    <d v="2026-08-16T13:42:51"/>
    <n v="69366943"/>
    <m/>
    <n v="152707239056"/>
    <s v="Belva Food"/>
    <s v="ODP-BTU-FBS/06 FBS/D01/06.01"/>
    <s v="WO061827047"/>
    <m/>
    <m/>
    <m/>
    <n v="112.45713039"/>
    <n v="-7.8276458199999999"/>
    <s v="MD|MYIB-036204487115|SYSTEM|Belva Kitchen|085156596804"/>
    <s v="LPC_EBIS"/>
    <m/>
    <m/>
    <m/>
    <m/>
    <m/>
    <m/>
    <m/>
    <m/>
    <s v="Management Janji"/>
    <s v="2026-08-16 13:00:00 | Tanggal pemasangan: 16/08/2026 Jam pemasangan : pagi / siang Info Tambahan : Hubungi pelanggan dulu sebelum ke lokasi terima kasih."/>
    <s v="FCC"/>
    <s v="15-08-2026 14:09:43"/>
    <d v="2026-08-16T13:00:00"/>
    <m/>
    <s v="PS"/>
    <s v="BTU"/>
    <s v="NO ADDON"/>
    <n v="20260816"/>
    <s v="Completed"/>
    <s v="HSI Bisnis Promo HUT Telkom PSB 70% - 200 Mbps"/>
    <s v="INDIBIZ"/>
    <m/>
    <m/>
    <d v="2026-08-16T13:00:00"/>
    <s v="2026-08-16 13:00:00 | Tanggal pemasangan: 16/08/2026 Jam pemasangan : pagi / siang Info Tambahan : Hubungi pelanggan dulu sebelum ke lokasi terima kasih."/>
    <n v="2026"/>
    <n v="8"/>
    <n v="16"/>
    <d v="2026-08-16T00:00:00"/>
    <n v="-0.54166666666424135"/>
    <x v="0"/>
  </r>
  <r>
    <n v="625"/>
    <n v="1002527039"/>
    <n v="3"/>
    <x v="4"/>
    <n v="4"/>
    <s v="PEKALONGAN"/>
    <s v="BREBES"/>
    <s v="BMU"/>
    <s v="REG"/>
    <s v="AO"/>
    <x v="0"/>
    <m/>
    <s v="Completed (PS)"/>
    <s v="RBS-Regional 3"/>
    <d v="2026-08-14T15:59:19"/>
    <d v="2026-08-14T16:40:52"/>
    <n v="69363832"/>
    <m/>
    <n v="146281108282"/>
    <s v="SPBU 4452205 JATISAWIT"/>
    <s v="ODP-BMU-FG/027"/>
    <s v="WO061767730"/>
    <m/>
    <m/>
    <m/>
    <n v="109.012467"/>
    <n v="-7.2654449999999997"/>
    <s v="MD|MYDB-20260811264940|DN00001/MN00347|SPBU 4452205 JATISAWIT|082166654711"/>
    <s v="MYDIGIBIZPARTNER"/>
    <m/>
    <m/>
    <m/>
    <m/>
    <m/>
    <m/>
    <m/>
    <m/>
    <s v="Management Janji"/>
    <s v="2026-08-13 08:00:00 | M Janji : (13 AGUSTUS 2026)  jam Pasang : pagi   Note : hubungi pelanggan jika ingin kelokasi"/>
    <s v="FCC"/>
    <s v="14-08-2026 16:10:01"/>
    <m/>
    <m/>
    <s v="PS"/>
    <s v="BMU"/>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08:00:00 | M Janji : (13 AGUSTUS 2026)  jam Pasang : pagi   Note : hubungi pelanggan jika ingin kelokasi"/>
    <n v="2026"/>
    <n v="8"/>
    <n v="14"/>
    <d v="2026-08-14T00:00:00"/>
    <n v="-0.29166666666424135"/>
    <x v="0"/>
  </r>
  <r>
    <n v="626"/>
    <n v="1002524301"/>
    <n v="3"/>
    <x v="6"/>
    <n v="5"/>
    <s v="SIDOARJO"/>
    <s v="MOJOKERTO"/>
    <s v="DLA"/>
    <s v="REG"/>
    <s v="AO"/>
    <x v="0"/>
    <m/>
    <s v="Completed (PS)"/>
    <s v="RBS-Regional 3"/>
    <d v="2026-08-13T13:40:35"/>
    <d v="2026-08-16T15:02:34"/>
    <n v="69365192"/>
    <m/>
    <n v="152329216254"/>
    <s v="PT MAKMUR SUMBERSONO SEJAHTERA"/>
    <s v="ODP-DLA-FD/15"/>
    <s v="WO061831954"/>
    <m/>
    <m/>
    <m/>
    <n v="112.48480005655399"/>
    <n v="-7.5719870920851298"/>
    <s v="|MC30249|/YUSUF ISMAIL MATTALITTI, S.H./085881461977 / 082139731648/spbu61322@gmail.com"/>
    <s v="Sales Force DBS"/>
    <m/>
    <m/>
    <m/>
    <m/>
    <m/>
    <m/>
    <m/>
    <m/>
    <s v="Management Janji"/>
    <s v="2026-08-16 13:00:00|M Janji :  16 Agustus 2026 Jam Pasang : Siang Note : hubungi pelanggan jika ingin ke lokasi, terima kasih|40941148|MYDITA"/>
    <s v="FCC"/>
    <s v="13-08-2026 13:54:52"/>
    <d v="2026-08-16T13:00:00"/>
    <m/>
    <s v="PS"/>
    <s v="DLA"/>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6T13:00:00"/>
    <s v="2026-08-16 13:00:00|M Janji :  16 Agustus 2026 Jam Pasang : Siang Note : hubungi pelanggan jika ingin ke lokasi, terima kasih|40941148|MYDITA"/>
    <n v="2026"/>
    <n v="8"/>
    <n v="16"/>
    <d v="2026-08-16T00:00:00"/>
    <n v="-0.54166666666424135"/>
    <x v="0"/>
  </r>
  <r>
    <n v="627"/>
    <n v="1002518875"/>
    <n v="3"/>
    <x v="3"/>
    <n v="4"/>
    <s v="MAGELANG"/>
    <s v="MUNTILAN"/>
    <s v="SWT"/>
    <s v="REG"/>
    <s v="AO"/>
    <x v="0"/>
    <s v="1P INET"/>
    <s v="Completed (PS)"/>
    <s v="RBS-Regional 3"/>
    <d v="2026-08-11T08:40:56"/>
    <d v="2026-08-12T11:23:09"/>
    <n v="69362889"/>
    <m/>
    <n v="142164113461"/>
    <s v="PT ANUGERAH AGAWE MULYO SPBU 44.565.01"/>
    <s v="ODP-SWT-FAF/005 FAF/D01/005.01"/>
    <s v="WO061463144"/>
    <m/>
    <m/>
    <m/>
    <n v="110.22520849999999"/>
    <n v="-7.6025337999999998"/>
    <s v="|MN02255|MYIA-057261799700/POI/SUKANDAR/085225696580/soekandar.oye@gmail.com"/>
    <s v="MYIB_ASSISTANT"/>
    <m/>
    <m/>
    <m/>
    <m/>
    <m/>
    <m/>
    <m/>
    <m/>
    <s v="Management Janji"/>
    <s v="2026-08-13 08:00:00 | M Janji : (12/08/2026) jam Pasang : 09:00 Note : hubungi pelanggan jika ingin kelokasi "/>
    <s v="FCC"/>
    <d v="2026-11-08T08:55:45"/>
    <d v="2026-08-13T08:00:00"/>
    <m/>
    <s v="PS"/>
    <s v="SWT"/>
    <s v="NO ADDON"/>
    <n v="20260812"/>
    <s v="Completed"/>
    <s v="HSI Bisnis Basic Promo HUT Telkom PSB 70% - 100 Mbps"/>
    <s v="INDIBIZ"/>
    <m/>
    <m/>
    <d v="2026-08-13T08:00:00"/>
    <s v="2026-08-13 08:00:00 | M Janji : (12/08/2026) jam Pasang : 09:00 Note : hubungi pelanggan jika ingin kelokasi "/>
    <n v="2026"/>
    <n v="8"/>
    <n v="12"/>
    <d v="2026-08-12T00:00:00"/>
    <n v="-1.3333333333357587"/>
    <x v="0"/>
  </r>
  <r>
    <n v="628"/>
    <n v="1002527380"/>
    <n v="3"/>
    <x v="2"/>
    <n v="5"/>
    <s v="MADIUN"/>
    <s v="PONOROGO"/>
    <s v="SMO"/>
    <s v="REG"/>
    <s v="AO"/>
    <x v="0"/>
    <s v="1P INET"/>
    <s v="Completed (PS)"/>
    <s v="RBS-Regional 3"/>
    <d v="2026-08-14T18:04:57"/>
    <d v="2026-08-16T17:44:53"/>
    <n v="69366444"/>
    <m/>
    <n v="152614209511"/>
    <s v="CV. RAHAYU JAYA"/>
    <s v="ODP-SMO-FC/23"/>
    <s v="WO061779103"/>
    <m/>
    <m/>
    <m/>
    <n v="111.36344699999999"/>
    <n v="-7.8509140000000004"/>
    <s v="|MN01066|MYIA-025366129939/POI/FAYZAL ANWAR/082329830323/anwarfayzal90@gmail.com"/>
    <s v="MYIB_ASSISTANT"/>
    <m/>
    <m/>
    <m/>
    <m/>
    <m/>
    <m/>
    <m/>
    <m/>
    <s v="Management Janji"/>
    <s v="2026-08-16 13:00:00 |  M Janji : (15/08/2026) jam Pasang :pagi Note : hubungi pelanggan jika ingin kelokasi "/>
    <s v="FCC"/>
    <s v="14-08-2026 18:09:52"/>
    <d v="2026-08-16T13:00:00"/>
    <m/>
    <s v="PS"/>
    <s v="SMO"/>
    <s v="NO ADDON"/>
    <n v="20260816"/>
    <s v="Completed"/>
    <s v="HSI Bisnis Promo HUT Telkom PSB 70% - 150 Mbps"/>
    <s v="INDIBIZ"/>
    <m/>
    <m/>
    <d v="2026-08-16T13:00:00"/>
    <s v="2026-08-16 13:00:00 |  M Janji : (15/08/2026) jam Pasang :pagi Note : hubungi pelanggan jika ingin kelokasi "/>
    <n v="2026"/>
    <n v="8"/>
    <n v="16"/>
    <d v="2026-08-16T00:00:00"/>
    <n v="-0.54166666666424135"/>
    <x v="0"/>
  </r>
  <r>
    <n v="629"/>
    <n v="1002514473"/>
    <n v="3"/>
    <x v="7"/>
    <n v="4"/>
    <s v="KUDUS"/>
    <s v="BLORA"/>
    <s v="BLO"/>
    <s v="REG"/>
    <s v="AO"/>
    <x v="0"/>
    <s v="1P INET"/>
    <s v="Completed (PS)"/>
    <s v="RBS-Regional 3"/>
    <d v="2026-08-07T12:22:57"/>
    <d v="2026-08-11T15:43:40"/>
    <n v="69360699"/>
    <m/>
    <n v="141569115549"/>
    <s v="SMK NEGERI 1 JEPON"/>
    <s v="ODP-BLO-FFD/037 FFD/D05/037.01"/>
    <s v="WO061155851"/>
    <m/>
    <m/>
    <m/>
    <n v="111.4781053"/>
    <n v="-6.9687655999999896"/>
    <s v="|MN02756|MYIA-091273360153/POI/Olivia Noor Prita sari/085728035407/smkn1jepon@yahoo.com"/>
    <s v="MYIB_ASSISTANT"/>
    <m/>
    <m/>
    <m/>
    <m/>
    <m/>
    <m/>
    <m/>
    <m/>
    <s v="Management Janji"/>
    <s v="2026-08-11 08:00:00 | Tanggal pemasangan: 11/08/2026 Jam pemasangan : pagi Info Tambahan : Hubungi pelanggan dulu sebelum ke lokasi terima kasih."/>
    <s v="FCC"/>
    <d v="2026-07-08T12:25:19"/>
    <d v="2026-08-11T08:00:00"/>
    <m/>
    <s v="PS"/>
    <s v="BLO"/>
    <s v="NO ADDON"/>
    <n v="20260811"/>
    <s v="Completed"/>
    <s v="HSI Bisnis Promo HUT Telkom PSB 70% - 200 Mbps"/>
    <s v="INDIBIZ"/>
    <m/>
    <m/>
    <d v="2026-08-11T08:00:00"/>
    <s v="2026-08-11 08:00:00 | Tanggal pemasangan: 11/08/2026 Jam pemasangan : pagi Info Tambahan : Hubungi pelanggan dulu sebelum ke lokasi terima kasih."/>
    <n v="2026"/>
    <n v="8"/>
    <n v="11"/>
    <d v="2026-08-11T00:00:00"/>
    <n v="-0.33333333333575865"/>
    <x v="0"/>
  </r>
  <r>
    <n v="630"/>
    <n v="1002519527"/>
    <n v="3"/>
    <x v="2"/>
    <n v="5"/>
    <s v="MALANG"/>
    <s v="BATU"/>
    <s v="BTU"/>
    <s v="REG"/>
    <s v="AO"/>
    <x v="0"/>
    <s v="1P INET"/>
    <s v="MIA - INVALID SURVEY"/>
    <s v="RBS-Regional 3"/>
    <d v="2026-08-11T11:25:56"/>
    <d v="2026-08-12T05:33:57"/>
    <n v="69363136"/>
    <m/>
    <n v="152707239230"/>
    <s v="SPBU PUJON 54.653.30 / CV. SEMBILAN SEMBILAN"/>
    <s v="ODP-BTU-FBF/15 FBF/D03/15.01"/>
    <s v="WO061480559"/>
    <m/>
    <m/>
    <m/>
    <n v="112.477532"/>
    <n v="-7.8479606999999998"/>
    <s v="|MN00398|MYIA-019357139161/POI/HANDINI RATIH SURYORINI/081329046359/holding99tuban@gmail.com"/>
    <s v="MYIB_ASSISTANT"/>
    <m/>
    <m/>
    <m/>
    <m/>
    <m/>
    <m/>
    <m/>
    <m/>
    <s v="Management Janji"/>
    <s v="2026-08-12 08:00:00 | telp : 081329046359 alt :  M Janji : (12/08/2026) jam Pasang :pagi / siang  Note : hubungi pelanggan jika ingin kelokasi"/>
    <s v="FCC"/>
    <d v="2026-11-08T11:40:03"/>
    <d v="2026-08-12T08:00:00"/>
    <m/>
    <s v="SURVEY_NEW_MANJA"/>
    <s v="BTU"/>
    <s v="NO ADDON"/>
    <m/>
    <s v="MIE - INVALID SURVEY - Kendala Jalur/Rute Tarikan"/>
    <s v="HSI Bisnis Promo HUT Telkom PSB 70% - 50 Mbps"/>
    <s v="INDIBIZ"/>
    <m/>
    <m/>
    <d v="2026-08-12T08:00:00"/>
    <s v="2026-08-12 08:00:00 | telp : 081329046359 alt :  M Janji : (12/08/2026) jam Pasang :pagi / siang  Note : hubungi pelanggan jika ingin kelokasi"/>
    <m/>
    <m/>
    <m/>
    <e v="#NUM!"/>
    <e v="#NUM!"/>
    <x v="1"/>
  </r>
  <r>
    <n v="631"/>
    <n v="1002516015"/>
    <n v="3"/>
    <x v="1"/>
    <n v="5"/>
    <s v="SBY UTARA"/>
    <s v="MANYAR"/>
    <s v="MGO"/>
    <s v="REG"/>
    <s v="AO"/>
    <x v="0"/>
    <s v="2P INET + VOICE"/>
    <s v="Completed (PS)"/>
    <s v="RBS-Regional 3"/>
    <d v="2026-08-08T14:13:57"/>
    <d v="2026-08-11T14:18:27"/>
    <n v="69361497"/>
    <n v="3135979265"/>
    <n v="152413167588"/>
    <s v="PT. Adhiusaha Kencana Lestari"/>
    <s v="ODP-DMO-FW/01 FW/D01/01.01"/>
    <s v="WO061267716"/>
    <m/>
    <m/>
    <m/>
    <n v="112.7336743"/>
    <n v="-7.2670648"/>
    <s v="MD|MYDB-20260808264747|DN00001/MN02093|PT. Adhiusaha Kencana Lestari|081132207878"/>
    <s v="MYDIGIBIZPARTNER"/>
    <m/>
    <m/>
    <m/>
    <m/>
    <m/>
    <m/>
    <m/>
    <m/>
    <s v="Management Janji"/>
    <s v="2026-08-11 13:00:00 | Nama PIC: bp ilham  Notel: 081132207878 Alt: -  Tanggal: 11/8/2026 Jam Pasang: Siang Note: Hubungi pelanggan sebelum ke lokasi, terima kasih. "/>
    <s v="FCC"/>
    <d v="2026-08-08T14:25:43"/>
    <d v="2026-08-11T13:00:00"/>
    <m/>
    <s v="PS"/>
    <s v="MGO"/>
    <s v="NO ADDON"/>
    <n v="20260811"/>
    <s v="Completed"/>
    <s v="HSI Bisnis Bundling Phone Promo 2026 Dual Band PSB 70% - Free 800 Menit Promo - 100 Mbps"/>
    <s v="INDIBIZ"/>
    <m/>
    <m/>
    <d v="2026-08-11T13:00:00"/>
    <s v="2026-08-11 13:00:00 | Nama PIC: bp ilham  Notel: 081132207878 Alt: -  Tanggal: 11/8/2026 Jam Pasang: Siang Note: Hubungi pelanggan sebelum ke lokasi, terima kasih. "/>
    <n v="2026"/>
    <n v="8"/>
    <n v="11"/>
    <d v="2026-08-11T00:00:00"/>
    <n v="-0.54166666666424135"/>
    <x v="0"/>
  </r>
  <r>
    <n v="632"/>
    <n v="1002526476"/>
    <n v="3"/>
    <x v="2"/>
    <n v="5"/>
    <s v="MALANG"/>
    <s v="KEPANJEN"/>
    <s v="GDI"/>
    <s v="REG"/>
    <s v="AO"/>
    <x v="0"/>
    <s v="1P INET"/>
    <s v="Completed (PS)"/>
    <s v="RBS-Regional 3"/>
    <d v="2026-08-14T14:07:56"/>
    <d v="2026-08-14T18:54:48"/>
    <n v="69366074"/>
    <m/>
    <n v="152715213995"/>
    <s v="toko grosir tri sakti"/>
    <s v="ODP-GDI-FC/01 GDI/D01/01.01"/>
    <s v="WO061751638"/>
    <m/>
    <m/>
    <m/>
    <n v="112.64279892934501"/>
    <n v="-8.2149889516769399"/>
    <s v="|MN02462|MYIA-078473830123/POI/teisakti/081217148678/tokotrisakti@gmail.com"/>
    <s v="MYIB_ASSISTANT"/>
    <m/>
    <m/>
    <m/>
    <m/>
    <m/>
    <m/>
    <m/>
    <m/>
    <s v="Management Janji"/>
    <s v="2026-08-15 13:00:00 | Waktu pemasangan : 15 agustus 2026 Jam pemasangan : 08.00 - 12.00 Info Tambahan : Hubungi pelanggan dulu sebelum ke lokasi terimakasih "/>
    <s v="FCC"/>
    <s v="14-08-2026 14:10:15"/>
    <d v="2026-08-15T13:00:00"/>
    <m/>
    <s v="PS"/>
    <s v="GDI"/>
    <s v="NO ADDON"/>
    <n v="20260814"/>
    <s v="Completed"/>
    <s v="HSI Bisnis Promo HUT Telkom PSB 70% - 200 Mbps"/>
    <s v="INDIBIZ"/>
    <m/>
    <m/>
    <d v="2026-08-15T13:00:00"/>
    <s v="2026-08-15 13:00:00 | Waktu pemasangan : 15 agustus 2026 Jam pemasangan : 08.00 - 12.00 Info Tambahan : Hubungi pelanggan dulu sebelum ke lokasi terimakasih "/>
    <n v="2026"/>
    <n v="8"/>
    <n v="14"/>
    <d v="2026-08-14T00:00:00"/>
    <n v="-1.5416666666642413"/>
    <x v="0"/>
  </r>
  <r>
    <n v="633"/>
    <n v="1002506580"/>
    <n v="3"/>
    <x v="4"/>
    <n v="4"/>
    <s v="SEMARANG"/>
    <s v="INNER - SEMARANG JATENG UTARA"/>
    <s v="JHR"/>
    <s v="DGS"/>
    <s v="AO"/>
    <x v="0"/>
    <m/>
    <s v="Completed (PS)"/>
    <s v="DGS-Government Defense Service"/>
    <d v="2026-08-03T17:22:00"/>
    <d v="2026-08-04T18:27:59"/>
    <n v="69357794"/>
    <m/>
    <n v="142406122671"/>
    <s v="Stasiun Kereta Api Tawang"/>
    <s v="ODP-JHR-FAF/031"/>
    <s v="WO060828554"/>
    <m/>
    <m/>
    <m/>
    <n v="110.427897466857"/>
    <n v="-6.9642305485000904"/>
    <s v="Semarang Tawang, Jl. Taman Tawang No, RW.1, Tj. Mas, Kec. Semarang Utara, Kota Semarang, Jawa Tengah 50211 HSI 1P (Inet Only)     50  Mbps  Fathir 082111115053 Link Telkom   Nadia Maharani (AM) 62 821-2672-6103  "/>
    <s v="Account Manager"/>
    <m/>
    <m/>
    <m/>
    <m/>
    <m/>
    <m/>
    <m/>
    <m/>
    <s v="Management Janji"/>
    <s v="Semarang Tawang, Jl. Taman Tawang No, RW.1, Tj. Mas, Kec. Semarang Utara, Kota Semarang, Jawa Tengah 50211 HSI 1P (Inet Only)     50  Mbps  Fathir 082111115053 Link Telkom   Nadia Maharani (AM) 62 821-2672-6103  "/>
    <s v="FCC"/>
    <d v="2026-03-08T17:24:53"/>
    <m/>
    <m/>
    <s v="PS"/>
    <s v="JHR"/>
    <s v="NO ADDON"/>
    <n v="20260804"/>
    <s v="Completed"/>
    <s v="- 11_11446;Biaya PSB HSI EBIS Tunai di Depan ~ 11[500000]  - SP_NOSS;SP_NOSS ~ Internet NOSS Multispeed Network[0]  - SP_NOSS;SP_NOSS ~ Internet NOSS Multispeed Network[0]  - E23015;E23015 ~ ES23 - Perangkat ONT[0]  - E23015~null~44292;E23015||11||Abodeme"/>
    <s v="INDIBIZ"/>
    <m/>
    <m/>
    <d v="2026-08-03T14:00:00"/>
    <s v="Semarang Tawang, Jl. Taman Tawang No, RW.1, Tj. Mas, Kec. Semarang Utara, Kota Semarang, Jawa Tengah 50211 HSI 1P (Inet Only)     50  Mbps  Fathir 082111115053 Link Telkom   Nadia Maharani (AM) 62 821-2672-6103  "/>
    <n v="2026"/>
    <n v="8"/>
    <n v="4"/>
    <d v="2026-08-04T00:00:00"/>
    <n v="0.41666666666424135"/>
    <x v="0"/>
  </r>
  <r>
    <n v="634"/>
    <n v="1002523826"/>
    <n v="3"/>
    <x v="0"/>
    <n v="5"/>
    <s v="KUPANG"/>
    <s v="ENDE"/>
    <s v="BJW"/>
    <s v="REG"/>
    <s v="AO"/>
    <x v="0"/>
    <s v="1P INET"/>
    <s v="7 | OSS - PROVISIONING ISSUED"/>
    <s v="RBS-Regional 3"/>
    <d v="2026-08-13T10:58:58"/>
    <d v="2026-08-17T13:06:06"/>
    <n v="69364909"/>
    <m/>
    <n v="172511797000"/>
    <s v="CV SURYA MANDIRI FLORES"/>
    <s v="ODP-BJW-FA/02 FA/D01/02.01"/>
    <s v="WO061651215"/>
    <m/>
    <m/>
    <m/>
    <n v="121.2734241"/>
    <n v="-8.5617373000000008"/>
    <s v="|MC40144|MYIA-082665526095/POI/NICHOLAS ARIEL ADINATHA/082144939303/arieladinatha18@gmail.com"/>
    <s v="MYIB_ASSISTANT"/>
    <m/>
    <m/>
    <m/>
    <m/>
    <m/>
    <m/>
    <m/>
    <m/>
    <s v="Management Janji"/>
    <s v="2026-08-17 13:00:00 | Jam Pemasangan : 08:00 - 12.00 Tanggal Pemasangan : 17/08/2026 Info Tambahan : Hubungi pelanggan sebelum datang ke lokasi "/>
    <s v="FCC"/>
    <s v="13-08-2026 11:10:22"/>
    <d v="2026-08-17T13:00:00"/>
    <m/>
    <s v="PI"/>
    <s v="BJW"/>
    <s v="NO ADDON"/>
    <m/>
    <s v="Provisioning Issued"/>
    <s v="HSI Bisnis Promo HUT Telkom PSB 70% - 100 Mbps"/>
    <s v="INDIBIZ"/>
    <m/>
    <m/>
    <d v="2026-08-17T13:00:00"/>
    <s v="2026-08-17 13:00:00 | Jam Pemasangan : 08:00 - 12.00 Tanggal Pemasangan : 17/08/2026 Info Tambahan : Hubungi pelanggan sebelum datang ke lokasi "/>
    <m/>
    <m/>
    <m/>
    <e v="#NUM!"/>
    <e v="#NUM!"/>
    <x v="1"/>
  </r>
  <r>
    <n v="635"/>
    <n v="1002521207"/>
    <n v="3"/>
    <x v="3"/>
    <n v="4"/>
    <s v="PURWOKERTO"/>
    <s v="PURWOKERTO"/>
    <s v="PWT"/>
    <s v="REG"/>
    <s v="AO"/>
    <x v="0"/>
    <s v="1P INET"/>
    <s v="Completed (PS)"/>
    <s v="RBS-Regional 3"/>
    <d v="2026-08-12T08:19:56"/>
    <d v="2026-08-13T14:47:24"/>
    <n v="69363822"/>
    <m/>
    <n v="146303609824"/>
    <s v="SPBU PERTAMINA 44 531 21 LARANGAN"/>
    <s v="ODP-PWT-FBL/057 FBL/D04/057.01"/>
    <s v="WO061552960"/>
    <m/>
    <m/>
    <m/>
    <n v="109.28317800000001"/>
    <n v="-7.3968780000000001"/>
    <s v="|MC00213|MYIA-091601238003/POI/PURWANTO/081327233368/spbu4453121_karangkemiri@yahoo.com"/>
    <s v="MYIB_ASSISTANT"/>
    <m/>
    <m/>
    <m/>
    <m/>
    <m/>
    <m/>
    <m/>
    <m/>
    <s v="Management Janji"/>
    <s v="2026-08-13 08:00:00 | Waktu pemasangan : 12 agustus 2026 Jam pemasangan : 08.00 - 12.00 Info Tambahan : Hubungi pelanggan dulu sebelum ke lokasi terimakasih "/>
    <s v="FCC"/>
    <d v="2026-12-08T08:39:52"/>
    <d v="2026-08-13T08:00:00"/>
    <m/>
    <s v="PS"/>
    <s v="PWT"/>
    <s v="NO ADDON"/>
    <n v="20260813"/>
    <s v="Completed"/>
    <s v="HSI Bisnis Promo HUT Telkom PSB 70% - 100 Mbps Dual Band"/>
    <s v="INDIBIZ"/>
    <m/>
    <m/>
    <d v="2026-08-13T08:00:00"/>
    <s v="2026-08-13 08:00:00 | Waktu pemasangan : 12 agustus 2026 Jam pemasangan : 08.00 - 12.00 Info Tambahan : Hubungi pelanggan dulu sebelum ke lokasi terimakasih "/>
    <n v="2026"/>
    <n v="8"/>
    <n v="13"/>
    <d v="2026-08-13T00:00:00"/>
    <n v="-0.33333333333575865"/>
    <x v="0"/>
  </r>
  <r>
    <n v="636"/>
    <n v="1002518388"/>
    <n v="3"/>
    <x v="2"/>
    <n v="5"/>
    <s v="KEDIRI"/>
    <s v="NGANJUK"/>
    <s v="NJK"/>
    <s v="REG"/>
    <s v="AO"/>
    <x v="0"/>
    <s v="1P INET"/>
    <s v="Completed (PS)"/>
    <s v="RBS-Regional 3"/>
    <d v="2026-08-10T15:58:57"/>
    <d v="2026-08-12T12:25:30"/>
    <n v="69362658"/>
    <m/>
    <n v="152611229873"/>
    <s v="warkop mas gun"/>
    <s v="ODP-NJK-FW/52 FW/D06/52.01"/>
    <s v="WO061425510"/>
    <m/>
    <m/>
    <m/>
    <n v="111.89302012324301"/>
    <n v="-7.56288392017471"/>
    <s v="MD|MYDB-20260810264882|DC20002/MC20039|warkop mas gun|085335059334"/>
    <s v="MYDIGIBIZPARTNER"/>
    <m/>
    <m/>
    <m/>
    <m/>
    <m/>
    <m/>
    <m/>
    <m/>
    <s v="Management Janji"/>
    <s v="2026-08-12 08:00:00 | Nama PIC : bapak gunadi No HP : 085335059334 Alt :  M Janji : (rabu/12/AGUSTUS/2026) jam Pasang : 09:00 Note : hubungi pelanggan jika ingin kelokasi"/>
    <s v="FCC"/>
    <d v="2026-10-08T16:10:07"/>
    <d v="2026-08-12T08:00:00"/>
    <m/>
    <s v="PS"/>
    <s v="NJK"/>
    <s v="NO ADDON"/>
    <n v="20260812"/>
    <s v="Completed"/>
    <s v="HSI Bisnis Promo HUT Telkom PSB 70% - 150 Mbps"/>
    <s v="INDIBIZ"/>
    <m/>
    <m/>
    <d v="2026-08-12T08:00:00"/>
    <s v="2026-08-12 08:00:00 | Nama PIC : bapak gunadi No HP : 085335059334 Alt :  M Janji : (rabu/12/AGUSTUS/2026) jam Pasang : 09:00 Note : hubungi pelanggan jika ingin kelokasi"/>
    <n v="2026"/>
    <n v="8"/>
    <n v="12"/>
    <d v="2026-08-12T00:00:00"/>
    <n v="-0.33333333333575865"/>
    <x v="0"/>
  </r>
  <r>
    <n v="637"/>
    <n v="1002514391"/>
    <n v="3"/>
    <x v="3"/>
    <n v="4"/>
    <s v="PURWOKERTO"/>
    <s v="CILACAP"/>
    <s v="MAN"/>
    <s v="REG"/>
    <s v="AO"/>
    <x v="0"/>
    <m/>
    <s v="Completed (PS)"/>
    <s v="RBS-Regional 3"/>
    <d v="2026-08-07T11:44:11"/>
    <d v="2026-08-08T19:06:27"/>
    <n v="69360670"/>
    <m/>
    <n v="146391107198"/>
    <s v="SDN. SINDANGSARI 01 MAJENANG"/>
    <s v="ODP-MAN-FB/162"/>
    <s v="WO061270337"/>
    <m/>
    <m/>
    <m/>
    <n v="108.769095540046"/>
    <n v="-7.2961080055813703"/>
    <s v=" SA; MC80043 ; TIWI  ; TREG3 ; CILACAP ;PSB 1S HSI BISNIS PROMO 50 MB;SDN. SINDANGSARI 01 MAJENANG; BUDI UNTORO/0823 2446 8689 ; untorobudi545@gmail.com"/>
    <s v="Sales Profesional"/>
    <m/>
    <m/>
    <m/>
    <m/>
    <m/>
    <m/>
    <m/>
    <m/>
    <s v="Management Janji"/>
    <s v="2026-08-09 13:00:00|Tanggal pemasangan : 09 AGUSTUS 2026 Jam pemasangan : pagi/siang Info Tambahan : Hubungi pelanggan dulu sebelum ke lokasi terima kasih|40010577|MYDITA"/>
    <s v="FCC"/>
    <d v="2026-07-08T11:55:04"/>
    <d v="2026-08-09T13:00:00"/>
    <m/>
    <s v="PS"/>
    <s v="MAN"/>
    <s v="NO ADDON"/>
    <n v="20260808"/>
    <s v="Completed"/>
    <s v="- 11_11446;Biaya PSB HSI EBIS Tunai di Depan ~ 11[150000]  - E23046;E23046 ~ ES23 - Paket HSI Bisnis[0]  - E23046~null~E23046_UNL;UNL ~ Internet-Link Unlimited Internet Usage ~ E23046[0]  - E23046~null~44877;E23046||11||Abodemen 0[0]  - E23046~null~E23046"/>
    <s v="INDIBIZ"/>
    <m/>
    <m/>
    <d v="2026-08-09T13:00:00"/>
    <s v="2026-08-09 13:00:00|Tanggal pemasangan : 09 AGUSTUS 2026 Jam pemasangan : pagi/siang Info Tambahan : Hubungi pelanggan dulu sebelum ke lokasi terima kasih|40010577|MYDITA"/>
    <n v="2026"/>
    <n v="8"/>
    <n v="8"/>
    <d v="2026-08-08T00:00:00"/>
    <n v="-1.5416666666642413"/>
    <x v="0"/>
  </r>
  <r>
    <n v="638"/>
    <n v="1002509849"/>
    <n v="3"/>
    <x v="4"/>
    <n v="4"/>
    <s v="SEMARANG"/>
    <s v="INNER - SEMARANG JATENG UTARA"/>
    <s v="BMK"/>
    <s v="REG"/>
    <s v="AO"/>
    <x v="0"/>
    <s v="1P INET"/>
    <s v="Completed (PS)"/>
    <s v="RBS-Regional 3"/>
    <d v="2026-08-05T09:52:56"/>
    <d v="2026-08-06T15:18:53"/>
    <n v="69358876"/>
    <m/>
    <n v="141423136584"/>
    <s v="PT happy tour Indonesia"/>
    <s v="ODP-BMK-FP/120 FP/D08/120.01"/>
    <s v="WO060956408"/>
    <m/>
    <m/>
    <m/>
    <n v="110.40271799999999"/>
    <n v="-7.1014480000000004"/>
    <s v="|MN00481|MYIA-063765573546/POI/elisabet indar/081329237856/pthappytourindonesia@gmail.com"/>
    <s v="MYIB_ASSISTANT"/>
    <m/>
    <m/>
    <m/>
    <m/>
    <m/>
    <m/>
    <m/>
    <m/>
    <s v="Management Janji"/>
    <s v="2026-08-06 08:00:00 | M Janji : (06/08/2026) jam Pasang : 09:00 Note : hubungi pelanggan jika ingin kelokasi"/>
    <s v="FCC"/>
    <d v="2026-05-08T09:55:13"/>
    <d v="2026-08-06T08:00:00"/>
    <m/>
    <s v="PS"/>
    <s v="BMK"/>
    <s v="NO ADDON"/>
    <n v="20260806"/>
    <s v="Completed"/>
    <s v="HSI Bisnis Promo HUT Telkom PSB 70% - 100 Mbps"/>
    <s v="INDIBIZ"/>
    <m/>
    <m/>
    <d v="2026-08-06T08:00:00"/>
    <s v="2026-08-06 08:00:00 | M Janji : (06/08/2026) jam Pasang : 09:00 Note : hubungi pelanggan jika ingin kelokasi"/>
    <n v="2026"/>
    <n v="8"/>
    <n v="6"/>
    <d v="2026-08-06T00:00:00"/>
    <n v="-0.33333333333575865"/>
    <x v="0"/>
  </r>
  <r>
    <n v="639"/>
    <n v="1002515043"/>
    <n v="3"/>
    <x v="3"/>
    <n v="4"/>
    <s v="MAGELANG"/>
    <s v="KEBUMEN"/>
    <s v="KBM"/>
    <s v="REG"/>
    <s v="AO"/>
    <x v="0"/>
    <m/>
    <s v="Completed (PS)"/>
    <s v="RBS-Regional 3"/>
    <d v="2026-08-07T15:20:56"/>
    <d v="2026-08-10T10:45:46"/>
    <n v="69356291"/>
    <m/>
    <n v="142141120171"/>
    <s v="PT. Bangkit Lakuliner Indonesia Pemuda Kebumen"/>
    <s v="ODP-KBM-FAQ/125"/>
    <s v="WO061181725"/>
    <m/>
    <m/>
    <m/>
    <n v="109.661357"/>
    <n v="-7.671799"/>
    <s v="|MN02235|MYIA-076891144730/POI/Muhamad Arif Nurdin/085283300362/arif.nurdin@seindonesia.co.id"/>
    <s v="Sales Profesional"/>
    <m/>
    <m/>
    <m/>
    <m/>
    <m/>
    <m/>
    <m/>
    <m/>
    <s v="Management Janji"/>
    <s v="2026-08-02 08:00:00 | Tanggal Pemasangan : 02 Agustus 2026  Jam Pemasangan : 08:00 13:00  Info Tambahan : Hubungi pelanggan dulu sebelum ke lokasi terimakasih"/>
    <s v="FCC"/>
    <d v="2026-07-08T15:25:38"/>
    <m/>
    <m/>
    <s v="PS"/>
    <s v="KBM"/>
    <s v="NO ADDON"/>
    <n v="20260810"/>
    <s v="Completed"/>
    <s v="- 11_11446;Biaya PSB HSI EBIS Tunai di Depan ~ 11[150000]  - SP_NOSS;SP_NOSS ~ Internet NOSS Multispeed Network[0]  - SP_NOSS;SP_NOSS ~ Internet NOSS Multispeed Network[0]  - E25060;E25060 ~ ES25 - Paket HSI Bisnis (HSIE) Khusus Winback 2.0[0]  - E25060~n"/>
    <s v="INDIBIZ"/>
    <m/>
    <m/>
    <d v="2026-08-07T07:00:00"/>
    <s v="2026-08-02 08:00:00 | Tanggal Pemasangan : 02 Agustus 2026  Jam Pemasangan : 08:00 13:00  Info Tambahan : Hubungi pelanggan dulu sebelum ke lokasi terimakasih"/>
    <n v="2026"/>
    <n v="8"/>
    <n v="10"/>
    <d v="2026-08-10T00:00:00"/>
    <n v="2.7083333333357587"/>
    <x v="2"/>
  </r>
  <r>
    <n v="640"/>
    <n v="1002517530"/>
    <n v="3"/>
    <x v="2"/>
    <n v="5"/>
    <s v="MALANG"/>
    <s v="KEPANJEN"/>
    <s v="SWJ"/>
    <s v="REG"/>
    <s v="AO"/>
    <x v="0"/>
    <m/>
    <s v="Completed (PS)"/>
    <s v="RBS-Regional 3"/>
    <d v="2026-08-10T11:53:00"/>
    <d v="2026-08-10T14:18:13"/>
    <n v="69359786"/>
    <m/>
    <n v="152705285009"/>
    <s v="SMK WISNUWARDHANA"/>
    <s v="ODP-SWJ-FB/49"/>
    <s v="WO061384095"/>
    <m/>
    <m/>
    <m/>
    <n v="112.66998769999999"/>
    <n v="-7.9717034"/>
    <s v="|MN01864|MYIA-088710620385/POI/ahmad mulasim/087796646630/smk.wisnuwardhana@gmail.com"/>
    <s v="Sales Profesional"/>
    <m/>
    <m/>
    <m/>
    <m/>
    <m/>
    <m/>
    <m/>
    <m/>
    <s v="Management Janji"/>
    <s v="2026-08-07 08:00:00 | Nama : BP AHMAD MULASIM  No Hp : 087796646630  No Alt :   Tgl Pemasangan : 07 Agustus 2026  Interval : PAGI   Note : Hubungi pelanggan terlebih dahulu"/>
    <s v="FCC"/>
    <d v="2026-10-08T11:54:41"/>
    <m/>
    <m/>
    <s v="PS"/>
    <s v="SWJ"/>
    <s v="NO ADDON"/>
    <n v="20260810"/>
    <s v="Completed"/>
    <s v="- 11_11446;Biaya PSB HSI EBIS Tunai di Depan ~ 11[150000]  - SP_NOSS;SP_NOSS ~ Internet NOSS Multispeed Network[0]  - SP_NOSS;SP_NOSS ~ Internet NOSS Multispeed Network[0]  - E25061;E25061 ~ ES25 - Paket HSI Basic (HSIEF) Khusus Winback 2.0[0]  - E25061~n"/>
    <s v="INDIBIZ"/>
    <m/>
    <m/>
    <d v="2026-08-10T07:00:00"/>
    <s v="2026-08-07 08:00:00 | Nama : BP AHMAD MULASIM  No Hp : 087796646630  No Alt :   Tgl Pemasangan : 07 Agustus 2026  Interval : PAGI   Note : Hubungi pelanggan terlebih dahulu"/>
    <n v="2026"/>
    <n v="8"/>
    <n v="10"/>
    <d v="2026-08-10T00:00:00"/>
    <n v="-0.29166666666424135"/>
    <x v="0"/>
  </r>
  <r>
    <n v="641"/>
    <n v="1002512253"/>
    <n v="3"/>
    <x v="7"/>
    <n v="4"/>
    <s v="KUDUS"/>
    <s v="KUDUS"/>
    <s v="DMA"/>
    <s v="DGS"/>
    <s v="AO"/>
    <x v="0"/>
    <m/>
    <s v="SEGMEN BUD - WAITING AKTIVASI IHLD"/>
    <s v="DGS-B2B TREG"/>
    <d v="2026-08-06T12:38:30"/>
    <d v="2026-08-06T13:45:53"/>
    <n v="69359759"/>
    <m/>
    <m/>
    <s v="POLRES DEMAK GEDUNG PENJAGAAN"/>
    <m/>
    <s v="WO061056210"/>
    <m/>
    <m/>
    <m/>
    <n v="110.61929499999999"/>
    <n v="-6.9095399999999998"/>
    <s v="DGS HSI | ERIKA KURNIAWATI | 403208 | TREG 3 |POLRES DEMAK GEDUNG PENJAGAAN | CHRISTIAN ARDIANTO| 085641724199  | PSB 1S 50MBPS BASIC 387K  "/>
    <s v="Amex"/>
    <m/>
    <m/>
    <m/>
    <m/>
    <m/>
    <m/>
    <m/>
    <m/>
    <s v="Management Janji"/>
    <n v="85641724199"/>
    <s v="FCC"/>
    <d v="2026-06-08T12:40:10"/>
    <m/>
    <m/>
    <s v="UNSC"/>
    <s v="DMA"/>
    <s v="NO ADDON"/>
    <m/>
    <s v="SEGMEN BUD - WAITING AKTIVASI IHLD"/>
    <s v="- E23015;E23015 ~ ES23 - Perangkat ONT[0]  - E23015~null~44292;E23015||11||Abodemen 0[0]  - E23015~null~E23015_SWONT;SWONT ~ Biaya Sewa ONT ~ E23015[30000]  - E23047;E23047 ~ ES23 - Paket HSI Bisnis Basic[0]  - E23047~null~E23047_UNL;UNL ~ Internet-Link U"/>
    <s v="INDIBIZ"/>
    <m/>
    <m/>
    <d v="2026-08-06T12:00:00"/>
    <n v="85641724199"/>
    <m/>
    <m/>
    <m/>
    <e v="#NUM!"/>
    <e v="#NUM!"/>
    <x v="1"/>
  </r>
  <r>
    <n v="642"/>
    <n v="1002505946"/>
    <n v="3"/>
    <x v="2"/>
    <n v="5"/>
    <s v="KEDIRI"/>
    <s v="KEDIRI"/>
    <s v="PAE"/>
    <s v="REG"/>
    <s v="AO"/>
    <x v="0"/>
    <s v="1P INET"/>
    <s v="Completed (PS)"/>
    <s v="RBS-Regional 3"/>
    <d v="2026-08-03T11:55:57"/>
    <d v="2026-08-04T15:34:46"/>
    <n v="69357402"/>
    <m/>
    <n v="152639219389"/>
    <s v="warkop bumimas &amp; billiard"/>
    <s v="ODP-PAE-FK/04 FK/D01/04.01"/>
    <s v="WO060777563"/>
    <m/>
    <m/>
    <m/>
    <n v="112.192085757851"/>
    <n v="-7.8281908274882204"/>
    <s v="MD|MYDB-20260803264236|DC20002/MC20030|warkop bumimas &amp; billiard|085707787099"/>
    <s v="MYDIGIBIZPARTNER"/>
    <m/>
    <m/>
    <m/>
    <m/>
    <m/>
    <m/>
    <m/>
    <m/>
    <s v="Management Janji"/>
    <s v="2026-08-04 08:00:00 | Nama : BU RATNA PUJI MAHARANI (OWNER) No Hp : 085707787099 No Alt :  Tgl Pemasangan : 04 Agustus 2026 Interval : PAGI  Note : Hubungi pelanggan terlebih dahulu"/>
    <s v="FCC"/>
    <d v="2026-03-08T12:10:27"/>
    <d v="2026-08-04T08:00:00"/>
    <m/>
    <s v="PS"/>
    <s v="PAE"/>
    <s v="NO ADDON"/>
    <n v="20260804"/>
    <s v="Completed"/>
    <s v="HSI Bisnis Promo HUT Telkom PSB 70% - 300 Mbps"/>
    <s v="INDIBIZ"/>
    <m/>
    <m/>
    <d v="2026-08-04T08:00:00"/>
    <s v="2026-08-04 08:00:00 | Nama : BU RATNA PUJI MAHARANI (OWNER) No Hp : 085707787099 No Alt :  Tgl Pemasangan : 04 Agustus 2026 Interval : PAGI  Note : Hubungi pelanggan terlebih dahulu"/>
    <n v="2026"/>
    <n v="8"/>
    <n v="4"/>
    <d v="2026-08-04T00:00:00"/>
    <n v="-0.33333333333575865"/>
    <x v="0"/>
  </r>
  <r>
    <n v="643"/>
    <n v="1002511749"/>
    <n v="3"/>
    <x v="7"/>
    <n v="4"/>
    <s v="KUDUS"/>
    <s v="PATI"/>
    <s v="PAT"/>
    <s v="REG"/>
    <s v="AO"/>
    <x v="0"/>
    <s v="1P INET"/>
    <s v="Completed (PS)"/>
    <s v="RBS-Regional 3"/>
    <d v="2026-08-06T10:16:56"/>
    <d v="2026-08-07T12:15:37"/>
    <n v="69359710"/>
    <m/>
    <n v="142551119459"/>
    <s v="SPBU 4459317"/>
    <s v="ODP-PAT-FP/042 FP/D06/042.01"/>
    <s v="WO061050694"/>
    <m/>
    <m/>
    <m/>
    <n v="110.95531149999999"/>
    <n v="-6.7964392"/>
    <s v="|MC60142|MYIA-038638740377/POI/DERA BAHTIAR WIDIYANTO /08562685148/spbu_modern@yahoo.com"/>
    <s v="MYIB_ASSISTANT"/>
    <m/>
    <m/>
    <m/>
    <m/>
    <m/>
    <m/>
    <m/>
    <m/>
    <s v="Management Janji"/>
    <s v="2026-08-07 08:00:00 | Nama : BP DERA BAHTIAR WIDIYANTO No Hp : 08562685148 No Alt :  Tgl Pemasangan : 07 Agustus 2026 Interval : PAGI  Note : Hubungi pelanggan terlebih dahulu"/>
    <s v="FCC"/>
    <d v="2026-06-08T10:25:07"/>
    <d v="2026-08-07T08:00:00"/>
    <m/>
    <s v="PS"/>
    <s v="PAT"/>
    <s v="NO ADDON"/>
    <n v="20260807"/>
    <s v="Completed"/>
    <s v="HSI Bisnis Basic Promo HUT Telkom PSB 70% - 150 Mbps"/>
    <s v="INDIBIZ"/>
    <m/>
    <m/>
    <d v="2026-08-07T08:00:00"/>
    <s v="2026-08-07 08:00:00 | Nama : BP DERA BAHTIAR WIDIYANTO No Hp : 08562685148 No Alt :  Tgl Pemasangan : 07 Agustus 2026 Interval : PAGI  Note : Hubungi pelanggan terlebih dahulu"/>
    <n v="2026"/>
    <n v="8"/>
    <n v="7"/>
    <d v="2026-08-07T00:00:00"/>
    <n v="-0.33333333333575865"/>
    <x v="0"/>
  </r>
  <r>
    <n v="644"/>
    <n v="1002509843"/>
    <n v="3"/>
    <x v="7"/>
    <n v="4"/>
    <s v="SOLO"/>
    <s v="BOYOLALI"/>
    <s v="BYL"/>
    <s v="REG"/>
    <s v="AO"/>
    <x v="0"/>
    <s v="1P INET"/>
    <s v="WAITING AKTIFASI IHLD"/>
    <s v="RBS-Regional 3"/>
    <d v="2026-08-05T09:50:56"/>
    <d v="2026-08-05T11:15:05"/>
    <n v="69356667"/>
    <m/>
    <m/>
    <s v="PT. MITRA SARANA PLASTINDO"/>
    <m/>
    <s v="WO060634767"/>
    <m/>
    <m/>
    <m/>
    <n v="110.60401"/>
    <n v="-7.4904099999999998"/>
    <s v="|MN00396|MYIA-052677045144/POI/SHAKYRA JUNIA/089509772742/info.mitrasaranaplastindo@gmail.com"/>
    <s v="MYIB_ASSISTANT"/>
    <m/>
    <m/>
    <m/>
    <m/>
    <m/>
    <m/>
    <m/>
    <m/>
    <s v="Management Janji"/>
    <s v="2026-08-02 08:00:00 | Tanggal pemasangan: 01/08/2026 Jam pemasangan : pagi / siang Info Tambahan : Hubungi pelanggan dulu sebelum ke lokasi terima kasih"/>
    <s v="FCC"/>
    <d v="2026-05-08T09:55:13"/>
    <d v="2026-08-02T00:00:00"/>
    <m/>
    <s v="UNSC"/>
    <s v="BYL"/>
    <s v="NO ADDON"/>
    <m/>
    <s v="WAITING:  |MYDITA"/>
    <s v="HSI Bisnis Promo HUT Telkom PSB 70% - 100 Mbps"/>
    <s v="INDIBIZ"/>
    <m/>
    <m/>
    <d v="2026-08-02T08:00:00"/>
    <s v="2026-08-02 08:00:00 | Tanggal pemasangan: 01/08/2026 Jam pemasangan : pagi / siang Info Tambahan : Hubungi pelanggan dulu sebelum ke lokasi terima kasih"/>
    <m/>
    <m/>
    <m/>
    <e v="#NUM!"/>
    <e v="#NUM!"/>
    <x v="1"/>
  </r>
  <r>
    <n v="645"/>
    <n v="1002512943"/>
    <n v="3"/>
    <x v="2"/>
    <n v="5"/>
    <s v="MALANG"/>
    <s v="KEPANJEN"/>
    <s v="DPT"/>
    <s v="REG"/>
    <s v="AO"/>
    <x v="0"/>
    <s v="1P INET"/>
    <s v="Completed (PS)"/>
    <s v="RBS-Regional 3"/>
    <d v="2026-08-06T15:38:57"/>
    <d v="2026-08-07T12:39:38"/>
    <n v="69360156"/>
    <m/>
    <n v="152712205797"/>
    <s v="WARUNG BU SARI"/>
    <s v="ODP-DPT-FE/06"/>
    <s v="WO061096043"/>
    <m/>
    <m/>
    <m/>
    <n v="112.7203921"/>
    <n v="-8.2055781999999997"/>
    <s v="|MN02703|MYIA-016964483468/POI/astuti/085890510304/saritokodampit@gmail.com"/>
    <s v="MYIB_ASSISTANT"/>
    <m/>
    <m/>
    <m/>
    <m/>
    <m/>
    <m/>
    <m/>
    <m/>
    <s v="Management Janji"/>
    <s v="2026-08-07 13:00:00 | telp :085890510304 alt : manja : pagi : siang 07/08/2026 hub sebelum ke lokasi "/>
    <s v="FCC"/>
    <d v="2026-06-08T15:40:04"/>
    <d v="2026-08-07T13:00:00"/>
    <m/>
    <s v="PS"/>
    <s v="DPT"/>
    <s v="NO ADDON"/>
    <n v="20260807"/>
    <s v="Completed"/>
    <s v="HSI Bisnis Basic Promo HUT Telkom PSB 70% - 150 Mbps"/>
    <s v="INDIBIZ"/>
    <m/>
    <m/>
    <d v="2026-08-07T13:00:00"/>
    <s v="2026-08-07 13:00:00 | telp :085890510304 alt : manja : pagi : siang 07/08/2026 hub sebelum ke lokasi "/>
    <n v="2026"/>
    <n v="8"/>
    <n v="7"/>
    <d v="2026-08-07T00:00:00"/>
    <n v="-0.54166666666424135"/>
    <x v="0"/>
  </r>
  <r>
    <n v="646"/>
    <n v="1002525958"/>
    <n v="3"/>
    <x v="4"/>
    <n v="4"/>
    <s v="SEMARANG"/>
    <s v="INNER - SEMARANG JATENG UTARA"/>
    <s v="BMK"/>
    <s v="REG"/>
    <s v="AO"/>
    <x v="0"/>
    <s v="1P INET"/>
    <s v="MIE - SEND SURVEY"/>
    <s v="RBS-Regional 3"/>
    <d v="2026-08-14T10:43:56"/>
    <d v="2026-08-14T10:46:01"/>
    <n v="69365812"/>
    <m/>
    <n v="141423136390"/>
    <s v="KOST GRIYA ASRI"/>
    <s v="ODP-BMK-FAQ/072 FAQ/D08/072.01"/>
    <s v="WO061728941"/>
    <m/>
    <m/>
    <m/>
    <n v="110.42677879999999"/>
    <n v="-7.0526176999999999"/>
    <s v="MD|MYDB-20260814265312|DN00001/MN00966|KOST GRIYA ASRI|081387624625"/>
    <s v="MYDIGIBIZPARTNER"/>
    <m/>
    <m/>
    <m/>
    <m/>
    <m/>
    <m/>
    <m/>
    <m/>
    <s v="Management Janji"/>
    <s v="2026-08-18 13:00:00 | Nama PIC : bu erna  No HP : 081387624625 Alt :  M Janji : 18/AGUSTUS/2026 jam Pasang : Siang Note : hubungi pelanggan jika ingin kelokasi, terimakasih."/>
    <s v="FCC"/>
    <s v="14-08-2026 10:54:53"/>
    <d v="2026-08-18T13:00:00"/>
    <m/>
    <s v="SURVEY_NEW_MANJA"/>
    <s v="BMK"/>
    <s v="NO ADDON"/>
    <m/>
    <s v="MIE - SEND SURVEY"/>
    <s v="HSI Bisnis Promo HUT Telkom PSB 70% - 50 Mbps"/>
    <s v="INDIBIZ"/>
    <m/>
    <m/>
    <d v="2026-08-18T13:00:00"/>
    <s v="2026-08-18 13:00:00 | Nama PIC : bu erna  No HP : 081387624625 Alt :  M Janji : 18/AGUSTUS/2026 jam Pasang : Siang Note : hubungi pelanggan jika ingin kelokasi, terimakasih."/>
    <m/>
    <m/>
    <m/>
    <e v="#NUM!"/>
    <e v="#NUM!"/>
    <x v="1"/>
  </r>
  <r>
    <n v="647"/>
    <n v="1002530605"/>
    <n v="3"/>
    <x v="1"/>
    <n v="5"/>
    <s v="MADURA"/>
    <s v="PAMEKASAN"/>
    <s v="PME"/>
    <s v="REG"/>
    <s v="AO"/>
    <x v="0"/>
    <s v="1P INET"/>
    <s v="MIE - SEND SURVEY"/>
    <s v="RBS-Regional 3"/>
    <d v="2026-08-17T10:41:57"/>
    <d v="2026-08-17T10:44:01"/>
    <n v="69367916"/>
    <m/>
    <n v="152426928257"/>
    <s v="Toko Mahrus Jaya"/>
    <s v="ODP-PME-FBF/21"/>
    <s v="WO061917108"/>
    <m/>
    <m/>
    <m/>
    <n v="113.401278890669"/>
    <n v="-7.1045979844140303"/>
    <s v="MD|MYDB-20260817265811|DN00001/MN00572|Toko Mahrus Jaya|087749030337"/>
    <s v="MYDIGIBIZPARTNER"/>
    <m/>
    <m/>
    <m/>
    <m/>
    <m/>
    <m/>
    <m/>
    <m/>
    <s v="Management Janji"/>
    <s v="2026-08-18 13:00:00 | Waktu pemasangan : 17 agustus 2026 Jam pemasangan : 08.00 - 12.00 Info Tambahan : Hubungi pelanggan dulu sebelum ke lokasi terimakasih "/>
    <s v="FCC"/>
    <s v="17-08-2026 10:55:01"/>
    <d v="2026-08-18T13:00:00"/>
    <m/>
    <s v="SURVEY_NEW_MANJA"/>
    <s v="PME"/>
    <s v="NO ADDON"/>
    <m/>
    <s v="MIE - SEND SURVEY"/>
    <s v="HSI Bisnis Promo HUT Telkom PSB 70% - 100 Mbps"/>
    <s v="INDIBIZ"/>
    <m/>
    <m/>
    <d v="2026-08-18T13:00:00"/>
    <s v="2026-08-18 13:00:00 | Waktu pemasangan : 17 agustus 2026 Jam pemasangan : 08.00 - 12.00 Info Tambahan : Hubungi pelanggan dulu sebelum ke lokasi terimakasih "/>
    <m/>
    <m/>
    <m/>
    <e v="#NUM!"/>
    <e v="#NUM!"/>
    <x v="1"/>
  </r>
  <r>
    <n v="648"/>
    <n v="1002513689"/>
    <n v="3"/>
    <x v="6"/>
    <n v="5"/>
    <s v="JEMBER"/>
    <s v="BONDOWOSO"/>
    <s v="BOW"/>
    <s v="REG"/>
    <s v="AO"/>
    <x v="0"/>
    <s v="2P INET + VOICE"/>
    <s v="Completed (PS)"/>
    <s v="RBS-Regional 3"/>
    <d v="2026-08-07T08:26:57"/>
    <d v="2026-08-07T12:31:42"/>
    <n v="69360405"/>
    <n v="3322010101"/>
    <n v="152507225603"/>
    <s v="RUMAH KOST GUFRON"/>
    <s v="ODP-BOW-FAC/30 FAC/D01/30.01"/>
    <s v="WO061132689"/>
    <m/>
    <m/>
    <m/>
    <n v="113.82832439297999"/>
    <n v="-7.9850434094674601"/>
    <s v="|MC30175|MYIA-047201271506/POI/Muhammad Gufron/083853348595/kostgufron96@gmail.com"/>
    <s v="MYIB_ASSISTANT"/>
    <m/>
    <m/>
    <m/>
    <m/>
    <m/>
    <m/>
    <m/>
    <m/>
    <s v="Management Janji"/>
    <s v="2026-08-08 08:00:00 | telp :083853348595  alt : pagi / siang 08/08/2026 hub sebelum ke lokasi "/>
    <s v="FCC"/>
    <d v="2026-07-08T08:40:28"/>
    <d v="2026-08-08T08:00:00"/>
    <m/>
    <s v="PS"/>
    <s v="BOW"/>
    <s v="NO ADDON"/>
    <n v="20260807"/>
    <s v="Completed"/>
    <s v="HSI Bisnis Bundling Phone PSB 70% - Free 800 Menit Promo - 300 Mbps"/>
    <s v="INDIBIZ"/>
    <m/>
    <m/>
    <d v="2026-08-08T08:00:00"/>
    <s v="2026-08-08 08:00:00 | telp :083853348595  alt : pagi / siang 08/08/2026 hub sebelum ke lokasi "/>
    <n v="2026"/>
    <n v="8"/>
    <n v="7"/>
    <d v="2026-08-07T00:00:00"/>
    <n v="-1.3333333333357587"/>
    <x v="0"/>
  </r>
  <r>
    <n v="649"/>
    <n v="1002516737"/>
    <n v="3"/>
    <x v="7"/>
    <n v="4"/>
    <s v="KUDUS"/>
    <s v="PATI"/>
    <s v="JWN"/>
    <s v="REG"/>
    <s v="AO"/>
    <x v="0"/>
    <s v="1P INET"/>
    <s v="Completed (PS)"/>
    <s v="RBS-Regional 3"/>
    <d v="2026-08-10T07:46:56"/>
    <d v="2026-08-10T14:50:09"/>
    <n v="69362023"/>
    <m/>
    <n v="141571106985"/>
    <s v="FAMILY LOVE CAFE"/>
    <s v="ODP-JWN-FB/128 FB/D08/128.01"/>
    <s v="WO061351831"/>
    <m/>
    <m/>
    <m/>
    <n v="111.149619"/>
    <n v="-6.7216719999999999"/>
    <s v="|MC60040|MYIA-059999801651/POI/Hery Setiawan/085225955123/familycafe470@gmail.com"/>
    <s v="MYIB_ASSISTANT"/>
    <m/>
    <m/>
    <m/>
    <m/>
    <m/>
    <m/>
    <m/>
    <m/>
    <s v="Management Janji"/>
    <s v="2026-08-11 13:00:00 | Tanggal pemasangan :11/08/2026 Jam pemasangan : 11.00 Info Tambahan : Hubungi pelanggan dulu sebelum ke lokasi terima kasih."/>
    <s v="FCC"/>
    <d v="2026-10-08T07:54:47"/>
    <d v="2026-08-11T13:00:00"/>
    <m/>
    <s v="PS"/>
    <s v="JWN"/>
    <s v="NO ADDON"/>
    <n v="20260810"/>
    <s v="Completed"/>
    <s v="HSI Bisnis Promo HUT Telkom PSB 70% - 100 Mbps"/>
    <s v="INDIBIZ"/>
    <m/>
    <m/>
    <d v="2026-08-11T13:00:00"/>
    <s v="2026-08-11 13:00:00 | Tanggal pemasangan :11/08/2026 Jam pemasangan : 11.00 Info Tambahan : Hubungi pelanggan dulu sebelum ke lokasi terima kasih."/>
    <n v="2026"/>
    <n v="8"/>
    <n v="10"/>
    <d v="2026-08-10T00:00:00"/>
    <n v="-1.5416666666642413"/>
    <x v="0"/>
  </r>
  <r>
    <n v="650"/>
    <n v="1002528178"/>
    <n v="3"/>
    <x v="1"/>
    <n v="5"/>
    <s v="MADURA"/>
    <s v="BANGKALAN"/>
    <s v="SPG"/>
    <s v="REG"/>
    <s v="AO"/>
    <x v="0"/>
    <s v="1P INET"/>
    <s v="Completed (PS)"/>
    <s v="RBS-Regional 3"/>
    <d v="2026-08-15T12:11:56"/>
    <d v="2026-08-16T16:01:23"/>
    <n v="69366798"/>
    <m/>
    <n v="152434913689"/>
    <s v="yayasan pendidikan islam tambihul ghofilin"/>
    <s v="ODP-SPG-FY/105"/>
    <s v="WO061815588"/>
    <m/>
    <m/>
    <m/>
    <n v="113.178516067564"/>
    <n v="-7.0129990648679099"/>
    <s v="MD|MYDB-20260815265494|DN00001/MN00572|yayasan pendidikan islam tambihul ghofilin|081931348412"/>
    <s v="MYDIGIBIZPARTNER"/>
    <m/>
    <m/>
    <m/>
    <m/>
    <m/>
    <m/>
    <m/>
    <m/>
    <s v="Management Janji"/>
    <s v="2026-08-16 13:00:00 | Tanggal Pemasangan : 16 Agustus 2026 Jam Pemasangan : 08:00 15:00 Info Tambahan : Hubungi pelanggan dulu sebelum ke lokasi terimakasih"/>
    <s v="FCC"/>
    <s v="15-08-2026 12:25:37"/>
    <d v="2026-08-16T13:00:00"/>
    <m/>
    <s v="PS"/>
    <s v="SPG"/>
    <s v="NETMONK"/>
    <n v="20260816"/>
    <s v="Completed"/>
    <s v="HSI Bisnis Bundling Netmonk Promo 2026 PSB 70% - 300 Mbps"/>
    <s v="INDIBIZ"/>
    <m/>
    <m/>
    <d v="2026-08-16T13:00:00"/>
    <s v="2026-08-16 13:00:00 | Tanggal Pemasangan : 16 Agustus 2026 Jam Pemasangan : 08:00 15:00 Info Tambahan : Hubungi pelanggan dulu sebelum ke lokasi terimakasih"/>
    <n v="2026"/>
    <n v="8"/>
    <n v="16"/>
    <d v="2026-08-16T00:00:00"/>
    <n v="-0.54166666666424135"/>
    <x v="0"/>
  </r>
  <r>
    <n v="651"/>
    <n v="1002519752"/>
    <n v="3"/>
    <x v="7"/>
    <n v="4"/>
    <s v="KUDUS"/>
    <s v="PURWODADI"/>
    <s v="GBU"/>
    <s v="REG"/>
    <s v="AO"/>
    <x v="0"/>
    <s v="1P INET"/>
    <s v="102 | FOLLOW UP COMPLETED"/>
    <s v="RBS-Regional 3"/>
    <d v="2026-08-11T12:43:57"/>
    <d v="2026-08-13T16:18:37"/>
    <n v="69363257"/>
    <m/>
    <n v="142516104730"/>
    <s v="SDN 3 GUBUG"/>
    <s v="ODP-GBU-FC/030 FC/D02/030.01"/>
    <s v="WO061490385"/>
    <m/>
    <m/>
    <m/>
    <n v="110.671824"/>
    <n v="-7.0595749999999997"/>
    <s v="|MN00410|MYIA-032328219026/POI/DITYA SYETIA AKBAR/081542215717/varestasabrina@gmail.com"/>
    <s v="MYIB_ASSISTANT"/>
    <m/>
    <m/>
    <m/>
    <m/>
    <m/>
    <m/>
    <m/>
    <m/>
    <s v="Management Janji"/>
    <s v="2026-08-12 15:00:00 | Tanggal pemasangan : 12 AGUSTUS 2026 Jam pemasangan : pagi/siang Info Tambahan : Hubungi pelanggan dulu sebelum ke lokasi terima kasih"/>
    <s v="FCC"/>
    <d v="2026-11-08T12:54:45"/>
    <d v="2026-08-12T15:00:00"/>
    <s v="Kendala Lainnya"/>
    <s v="REVOKE"/>
    <s v="GBU"/>
    <s v="NO ADDON"/>
    <m/>
    <s v="Follow Up Revoke Completed, New Order ID : SC1002524904"/>
    <s v="HSI Bisnis Promo HUT Telkom PSB 70% - 150 Mbps"/>
    <s v="INDIBIZ"/>
    <m/>
    <m/>
    <d v="2026-08-12T15:00:00"/>
    <s v="2026-08-12 15:00:00 | Tanggal pemasangan : 12 AGUSTUS 2026 Jam pemasangan : pagi/siang Info Tambahan : Hubungi pelanggan dulu sebelum ke lokasi terima kasih"/>
    <m/>
    <m/>
    <m/>
    <e v="#NUM!"/>
    <e v="#NUM!"/>
    <x v="1"/>
  </r>
  <r>
    <n v="652"/>
    <n v="1002504429"/>
    <n v="3"/>
    <x v="7"/>
    <n v="4"/>
    <s v="SOLO"/>
    <s v="BOYOLALI"/>
    <s v="BYL"/>
    <s v="REG"/>
    <s v="AO"/>
    <x v="0"/>
    <s v="2P INET + VOICE"/>
    <s v="98 | OSS - CANCEL COMPLETE"/>
    <s v="RBS-Regional 3"/>
    <d v="2026-08-01T11:25:56"/>
    <d v="2026-08-05T09:49:55"/>
    <n v="69356637"/>
    <n v="2762970020"/>
    <n v="143553212723"/>
    <s v="PT. MITRA SARANA PLASTINDO"/>
    <s v="ODP-BYL-FAH/064 FAH/D05/064.01"/>
    <s v="WO060633867"/>
    <m/>
    <m/>
    <m/>
    <n v="110.60347299999999"/>
    <n v="-7.4910819999999996"/>
    <s v="|MN00396|MYIA-020519150788/POI/SHAKYRA JUNIA/089509772742/info.mitrasaranaplastindo@gmail.com"/>
    <s v="MYIB_ASSISTANT"/>
    <m/>
    <m/>
    <m/>
    <m/>
    <m/>
    <m/>
    <m/>
    <m/>
    <s v="Management Janji"/>
    <s v="2026-08-02 08:00:00 | Nama PIC : SHAKYRA No HP : 089509772742 Alt :  M Janji : 02/08/2026 NoteÃ‚Â :  hubungi terlebih dahulu sebelum kelokasi "/>
    <s v="FCC"/>
    <d v="2026-01-08T11:39:50"/>
    <d v="2026-08-02T08:00:00"/>
    <s v="Kendala Teknik"/>
    <s v="CANCEL"/>
    <s v="BYL"/>
    <s v="NO ADDON"/>
    <m/>
    <s v="Cancel Completed"/>
    <s v="HSI Bisnis Bundling Phone PSB 70% - Free 800 Menit Promo - 200 Mbps"/>
    <s v="INDIBIZ"/>
    <m/>
    <m/>
    <d v="2026-08-02T08:00:00"/>
    <s v="2026-08-02 08:00:00 | Nama PIC : SHAKYRA No HP : 089509772742 Alt :  M Janji : 02/08/2026 NoteÃ‚Â :  hubungi terlebih dahulu sebelum kelokasi "/>
    <m/>
    <m/>
    <m/>
    <e v="#NUM!"/>
    <e v="#NUM!"/>
    <x v="1"/>
  </r>
  <r>
    <n v="653"/>
    <n v="1002522467"/>
    <n v="3"/>
    <x v="5"/>
    <n v="5"/>
    <s v="SINGARJA"/>
    <s v="GIANYAR"/>
    <s v="UBU"/>
    <s v="REG"/>
    <s v="AO"/>
    <x v="0"/>
    <m/>
    <s v="Completed (PS)"/>
    <s v="RBS-Regional 3"/>
    <d v="2026-08-12T14:47:55"/>
    <d v="2026-08-13T18:18:43"/>
    <n v="69364361"/>
    <m/>
    <n v="172408248147"/>
    <s v="UD Lodtunduh Pratama Jaya"/>
    <s v="ODP-UBU-FAR/10"/>
    <s v="WO061605476"/>
    <m/>
    <m/>
    <m/>
    <n v="115.261646"/>
    <n v="-8.5633320000000008"/>
    <s v="|MN02658|/PIC I GUSTI AGUNG AYU PARTINI/0895347694489/SPBU.bali.5480513@gmail.com"/>
    <s v="Sales Force DBS"/>
    <m/>
    <m/>
    <m/>
    <m/>
    <m/>
    <m/>
    <m/>
    <m/>
    <s v="Management Janji"/>
    <s v="2026-08-13 13:00:00| M Janji : (13/AGUSTUS/2026) jam Pasang : 09:00 Note : hubungi pelanggan jika ingin kelokasi|40900827|MYDITA"/>
    <s v="FCC"/>
    <d v="2026-12-08T15:10:41"/>
    <d v="2026-08-13T13:00:00"/>
    <m/>
    <s v="PS"/>
    <s v="UBU"/>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 M Janji : (13/AGUSTUS/2026) jam Pasang : 09:00 Note : hubungi pelanggan jika ingin kelokasi|40900827|MYDITA"/>
    <n v="2026"/>
    <n v="8"/>
    <n v="13"/>
    <d v="2026-08-13T00:00:00"/>
    <n v="-0.54166666666424135"/>
    <x v="0"/>
  </r>
  <r>
    <n v="654"/>
    <n v="1002514082"/>
    <n v="3"/>
    <x v="5"/>
    <n v="5"/>
    <s v="SINGARJA"/>
    <s v="TABANAN"/>
    <s v="TBN"/>
    <s v="REG"/>
    <s v="AO"/>
    <x v="0"/>
    <m/>
    <s v="102 | FOLLOW UP COMPLETED"/>
    <s v="RBS-Regional 3"/>
    <d v="2026-08-07T10:25:49"/>
    <d v="2026-08-09T10:14:34"/>
    <n v="69360552"/>
    <m/>
    <n v="172413244341"/>
    <s v="PT. MITRA BALI SUKSES"/>
    <s v="ODP-TBN-FAW/21"/>
    <s v="WO061154121"/>
    <m/>
    <m/>
    <m/>
    <n v="115.13354510000001"/>
    <n v="-8.5526064000000002"/>
    <s v="|MN02545|/PIC WAHYUDI/08995847815-081381829072/it.info@mitrabalisukses.co.id"/>
    <s v="Sales Force DBS"/>
    <m/>
    <m/>
    <m/>
    <m/>
    <m/>
    <m/>
    <m/>
    <m/>
    <s v="Management Janji"/>
    <s v="2026-08-08 08:00:00|Nama PIC:  bp wahyudi  No HP: 08995847815 Alt: Tanggal: 8/8/2026 Jam Pasang: Pagi Note: Hubungi sebelum ke lokasi, terimakasih|40010577|MYDITA"/>
    <s v="FCC"/>
    <d v="2026-07-08T10:39:56"/>
    <d v="2026-08-08T08:00:00"/>
    <s v="Kendala Teknik"/>
    <s v="REVOKE"/>
    <s v="TBN"/>
    <s v="NO ADDON"/>
    <m/>
    <s v="Follow Up Revoke Completed, New Order ID : SC1002516361"/>
    <s v="- 11_11446;Biaya PSB HSI EBIS Tunai di Depan ~ 11[150000]  - SP_NOSS;SP_NOSS ~ Internet NOSS Multispeed Network[0]  - SP_NOSS;SP_NOSS ~ Internet NOSS Multispeed Network[0]  - E25060;E25060 ~ ES25 - Paket HSI Bisnis (HSIE) Khusus Winback 2.0[0]  - E25060~n"/>
    <s v="INDIBIZ"/>
    <m/>
    <m/>
    <d v="2026-08-08T08:00:00"/>
    <s v="2026-08-08 08:00:00|Nama PIC:  bp wahyudi  No HP: 08995847815 Alt: Tanggal: 8/8/2026 Jam Pasang: Pagi Note: Hubungi sebelum ke lokasi, terimakasih|40010577|MYDITA"/>
    <m/>
    <m/>
    <m/>
    <e v="#NUM!"/>
    <e v="#NUM!"/>
    <x v="1"/>
  </r>
  <r>
    <n v="655"/>
    <n v="1002529952"/>
    <n v="3"/>
    <x v="2"/>
    <n v="5"/>
    <s v="MALANG"/>
    <s v="BATU"/>
    <s v="BTU"/>
    <s v="REG"/>
    <s v="AO"/>
    <x v="0"/>
    <s v="1P INET"/>
    <s v="Completed (PS)"/>
    <s v="RBS-Regional 3"/>
    <d v="2026-08-16T16:28:57"/>
    <d v="2026-08-18T07:42:00"/>
    <n v="69367682"/>
    <m/>
    <n v="152707239263"/>
    <s v="AGA KOMPUTER"/>
    <s v="ODP-BTU-FBX/15"/>
    <s v="WO061891791"/>
    <m/>
    <m/>
    <m/>
    <n v="112.524658888578"/>
    <n v="-7.7839229599704396"/>
    <s v="MD|MYDB-20260815265502|SC20017/MC20200|AGA KOMPUTER|085134792145"/>
    <s v="MYDIGIBIZPARTNER"/>
    <m/>
    <m/>
    <m/>
    <m/>
    <m/>
    <m/>
    <m/>
    <m/>
    <s v="Management Janji"/>
    <s v="2026-08-17 13:00:00 | Tanggal pemasangan : 17 AGUSTUS 2026 Jam pemasangan : pagi/siang Info Tambahan : Hubungi pelanggan dulu sebelum ke lokasi terima kasih"/>
    <s v="FCC"/>
    <s v="16-08-2026 16:39:59"/>
    <d v="2026-08-17T13:00:00"/>
    <m/>
    <s v="PS"/>
    <s v="BTU"/>
    <s v="NETMONK"/>
    <n v="20260818"/>
    <s v="Completed"/>
    <s v="HSI Bisnis Bundling Netmonk PSB 70% Promo - 300 Mbps"/>
    <s v="INDIBIZ"/>
    <m/>
    <m/>
    <d v="2026-08-17T13:00:00"/>
    <s v="2026-08-17 13:00:00 | Tanggal pemasangan : 17 AGUSTUS 2026 Jam pemasangan : pagi/siang Info Tambahan : Hubungi pelanggan dulu sebelum ke lokasi terima kasih"/>
    <n v="2026"/>
    <n v="8"/>
    <n v="18"/>
    <d v="2026-08-18T00:00:00"/>
    <n v="0.45833333333575865"/>
    <x v="0"/>
  </r>
  <r>
    <n v="656"/>
    <n v="1002520389"/>
    <n v="3"/>
    <x v="3"/>
    <n v="4"/>
    <s v="PURWOKERTO"/>
    <s v="PURWOKERTO"/>
    <s v="PWT"/>
    <s v="REG"/>
    <s v="AO"/>
    <x v="0"/>
    <s v="2P INET + VOICE"/>
    <s v="102 | FOLLOW UP COMPLETED"/>
    <s v="RBS-Regional 3"/>
    <d v="2026-08-11T15:13:57"/>
    <d v="2026-08-12T14:01:29"/>
    <n v="69363531"/>
    <n v="2812958016"/>
    <n v="146303609815"/>
    <s v="sd negri 1 karanglewas lor"/>
    <s v="ODP-PWT-FBA/179 FBA/D10/179.01"/>
    <s v="WO061513469"/>
    <m/>
    <m/>
    <m/>
    <n v="109.2014286"/>
    <n v="-7.4215112000000003"/>
    <s v="|MN02742|MYIA-024899288325/POI/rochimi/+6281327377026/sdsatukaranglewaslor@gmail.com"/>
    <s v="MYIB_ASSISTANT"/>
    <m/>
    <m/>
    <m/>
    <m/>
    <m/>
    <m/>
    <m/>
    <m/>
    <s v="Management Janji"/>
    <s v="2026-08-12 13:00:00 | Tanggal pemasangan : 12 AGUSTUS 2026 Jam pemasangan : pagi/siang Info Tambahan : Hubungi pelanggan dulu sebelum ke lokasi terima kasih"/>
    <s v="FCC"/>
    <d v="2026-11-08T15:25:50"/>
    <d v="2026-08-12T13:00:00"/>
    <s v="Kendala Lainnya"/>
    <s v="REVOKE"/>
    <s v="PWT"/>
    <s v="NO ADDON"/>
    <m/>
    <s v="Follow Up Revoke Completed, New Order ID : SC1002522304"/>
    <s v="HSI Bisnis Basic Bundling Phone Dual Band PSB 70% - Free 800 Menit Promo - 100 Mbps"/>
    <s v="INDIBIZ"/>
    <m/>
    <m/>
    <d v="2026-08-12T13:00:00"/>
    <s v="2026-08-12 13:00:00 | Tanggal pemasangan : 12 AGUSTUS 2026 Jam pemasangan : pagi/siang Info Tambahan : Hubungi pelanggan dulu sebelum ke lokasi terima kasih"/>
    <m/>
    <m/>
    <m/>
    <e v="#NUM!"/>
    <e v="#NUM!"/>
    <x v="1"/>
  </r>
  <r>
    <n v="657"/>
    <n v="1002527045"/>
    <n v="3"/>
    <x v="3"/>
    <n v="4"/>
    <s v="YOGYAKARTA"/>
    <s v="INNER - YOGYA JATENG SELATAN"/>
    <s v="KEN"/>
    <s v="REG"/>
    <s v="AO"/>
    <x v="0"/>
    <s v="1P INET"/>
    <s v="Completed (PS)"/>
    <s v="RBS-Regional 3"/>
    <d v="2026-08-14T15:58:57"/>
    <d v="2026-08-15T14:20:18"/>
    <n v="69366308"/>
    <m/>
    <n v="146130138561"/>
    <s v="PT SMART EDUCAFE INDONESIA"/>
    <s v="ODP-KEN-FAP/037 FAP/D04/037.01"/>
    <s v="WO061767060"/>
    <m/>
    <m/>
    <m/>
    <n v="110.442333"/>
    <n v="-7.7526413999999999"/>
    <s v="|MC80054|MYIA-078270767176/POI/HENDRO/083840455430/educafesmart@gmail.com"/>
    <s v="MYIB_ASSISTANT"/>
    <m/>
    <m/>
    <m/>
    <m/>
    <m/>
    <m/>
    <m/>
    <m/>
    <s v="Management Janji"/>
    <s v="2026-08-16 13:00:00 | Nama PIC : bp hendro  No HP : 083840455430 Alt :  M Janji : 16/AGUSTUS/2026 jam Pasang : Siang Note : hubungi pelanggan jika ingin kelokasi, terimakasih. "/>
    <s v="FCC"/>
    <s v="14-08-2026 16:10:01"/>
    <d v="2026-08-16T13:00:00"/>
    <m/>
    <s v="PS"/>
    <s v="KEN"/>
    <s v="NO ADDON"/>
    <n v="20260815"/>
    <s v="Completed"/>
    <s v="HSI Bisnis PSB 70% - 300 Mbps"/>
    <s v="INDIBIZ"/>
    <m/>
    <m/>
    <d v="2026-08-16T13:00:00"/>
    <s v="2026-08-16 13:00:00 | Nama PIC : bp hendro  No HP : 083840455430 Alt :  M Janji : 16/AGUSTUS/2026 jam Pasang : Siang Note : hubungi pelanggan jika ingin kelokasi, terimakasih. "/>
    <n v="2026"/>
    <n v="8"/>
    <n v="15"/>
    <d v="2026-08-15T00:00:00"/>
    <n v="-1.5416666666642413"/>
    <x v="0"/>
  </r>
  <r>
    <n v="658"/>
    <n v="1002516151"/>
    <n v="3"/>
    <x v="2"/>
    <n v="5"/>
    <s v="MADIUN"/>
    <s v="MADIUN"/>
    <s v="CRB"/>
    <s v="REG"/>
    <s v="AO"/>
    <x v="0"/>
    <s v="1P INET"/>
    <s v="102 | FOLLOW UP COMPLETED"/>
    <s v="RBS-Regional 3"/>
    <d v="2026-08-08T16:23:56"/>
    <d v="2026-08-12T08:55:27"/>
    <n v="69361606"/>
    <m/>
    <n v="152632208648"/>
    <s v="SPBU 54.631.01"/>
    <s v="ODP-CRB-FD/63 FD/D04/63.01"/>
    <s v="WO061279940"/>
    <m/>
    <m/>
    <m/>
    <n v="111.656671"/>
    <n v="-7.5392109999999999"/>
    <s v="|MN00286|MYIA-090139880285/POI/PARJONO/087858060685/spbu5.5463110@gmail.com"/>
    <s v="MYIB_ASSISTANT"/>
    <m/>
    <m/>
    <m/>
    <m/>
    <m/>
    <m/>
    <m/>
    <m/>
    <s v="Management Janji"/>
    <s v="2026-08-09 13:00:00 | Tgl Pemasangan : 09 Agustus 2026 Interval : PAGI SIANG Note : Hubungi pelanggan terlebih dahulu"/>
    <s v="FCC"/>
    <d v="2026-08-08T16:25:12"/>
    <d v="2026-08-09T13:00:00"/>
    <m/>
    <s v="REVOKE"/>
    <s v="CRB"/>
    <s v="NO ADDON"/>
    <m/>
    <s v="Follow Up Revoke Completed, New Order ID : SC1002521288"/>
    <s v="HSI Bisnis Promo HUT Telkom PSB 70% - 50 Mbps"/>
    <s v="INDIBIZ"/>
    <m/>
    <m/>
    <d v="2026-08-09T13:00:00"/>
    <s v="2026-08-09 13:00:00 | Tgl Pemasangan : 09 Agustus 2026 Interval : PAGI SIANG Note : Hubungi pelanggan terlebih dahulu"/>
    <m/>
    <m/>
    <m/>
    <e v="#NUM!"/>
    <e v="#NUM!"/>
    <x v="1"/>
  </r>
  <r>
    <n v="659"/>
    <n v="1002504237"/>
    <n v="3"/>
    <x v="2"/>
    <n v="5"/>
    <s v="MADIUN"/>
    <s v="TUBAN"/>
    <s v="TNZ"/>
    <s v="REG"/>
    <s v="AO"/>
    <x v="0"/>
    <s v="1P INET"/>
    <s v="Completed (PS)"/>
    <s v="RBS-Regional 3"/>
    <d v="2026-08-01T08:19:57"/>
    <d v="2026-08-03T09:10:47"/>
    <n v="69356562"/>
    <m/>
    <n v="152612240409"/>
    <s v="JHON CAFE"/>
    <s v="ODP-TNZ-FK/109 FK/D03/109.01"/>
    <s v="WO060617479"/>
    <m/>
    <m/>
    <m/>
    <n v="112.08015885204"/>
    <n v="-6.9086441123884397"/>
    <s v="MD|MYDB-20260731264086|DN00001/MN01285|JHON CAFE|089679349030"/>
    <s v="MYDIGIBIZPARTNER"/>
    <m/>
    <m/>
    <m/>
    <m/>
    <m/>
    <m/>
    <m/>
    <m/>
    <s v="Management Janji"/>
    <s v="2026-08-03 08:00:00 | Tanggal pemasangan: 01/08/2026 Jam pemasangan : pagi / siang Info Tambahan : Hubungi pelanggan dulu sebelum ke lokasi terima kasih"/>
    <s v="FCC"/>
    <d v="2026-01-08T08:24:57"/>
    <d v="2026-08-03T08:00:00"/>
    <m/>
    <s v="PS"/>
    <s v="TNZ"/>
    <s v="NO ADDON"/>
    <n v="20260803"/>
    <s v="Completed"/>
    <s v="HSI Bisnis Promo HUT Telkom PSB 70% - 100 Mbps"/>
    <s v="INDIBIZ"/>
    <m/>
    <m/>
    <d v="2026-08-03T08:00:00"/>
    <s v="2026-08-03 08:00:00 | Tanggal pemasangan: 01/08/2026 Jam pemasangan : pagi / siang Info Tambahan : Hubungi pelanggan dulu sebelum ke lokasi terima kasih"/>
    <n v="2026"/>
    <n v="8"/>
    <n v="3"/>
    <d v="2026-08-03T00:00:00"/>
    <n v="-0.33333333333575865"/>
    <x v="0"/>
  </r>
  <r>
    <n v="660"/>
    <n v="1002516148"/>
    <n v="3"/>
    <x v="7"/>
    <n v="4"/>
    <s v="KUDUS"/>
    <s v="KUDUS"/>
    <s v="KUD"/>
    <s v="REG"/>
    <s v="AO"/>
    <x v="0"/>
    <m/>
    <s v="QC MIA - INVALID QUALITY CONTROL MIA"/>
    <s v="RBS-Regional 2"/>
    <d v="2026-08-08T16:25:17"/>
    <d v="2026-08-13T19:04:21"/>
    <n v="69361605"/>
    <m/>
    <n v="142401145749"/>
    <s v="MUSHOLLA AL-IKHLAS"/>
    <s v="ODP-KUD-FBG/013"/>
    <m/>
    <m/>
    <m/>
    <m/>
    <n v="110.80238900000001"/>
    <n v="-6.8506280000000004"/>
    <s v="|MN00915|/ musholla  Al ikhlas / Pic Safii / Cp 081935165070 /  zuss.asfa@gmail.com"/>
    <s v="Sales Profesional"/>
    <m/>
    <m/>
    <m/>
    <m/>
    <m/>
    <m/>
    <m/>
    <m/>
    <m/>
    <m/>
    <m/>
    <d v="2026-08-08T16:40:10"/>
    <m/>
    <m/>
    <s v="QC1"/>
    <s v="KUD"/>
    <s v="NO ADDON"/>
    <m/>
    <s v="QC MIA - INVALID QUALITY CONTROL MIA - Foto Lokasi Instalasi Tidak Valid - "/>
    <s v="- 11_11446;Biaya PSB HSI EBIS Tunai di Depan ~ 11[150000]  - SP_NOSS;SP_NOSS ~ Internet NOSS Multispeed Network[0]  - SP_NOSS;SP_NOSS ~ Internet NOSS Multispeed Network[0]  - E25061;E25061 ~ ES25 - Paket HSI Basic (HSIEF) Khusus Winback 2.0[0]  - E25061~n"/>
    <s v="INDIBIZ"/>
    <m/>
    <m/>
    <m/>
    <m/>
    <m/>
    <m/>
    <m/>
    <e v="#NUM!"/>
    <e v="#NUM!"/>
    <x v="1"/>
  </r>
  <r>
    <n v="661"/>
    <n v="1002523145"/>
    <n v="3"/>
    <x v="1"/>
    <n v="5"/>
    <s v="MADURA"/>
    <s v="BANGKALAN"/>
    <s v="ARB"/>
    <s v="REG"/>
    <s v="AO"/>
    <x v="0"/>
    <s v="1P INET"/>
    <s v="Completed (PS)"/>
    <s v="RBS-Regional 3"/>
    <d v="2026-08-12T19:20:57"/>
    <d v="2026-08-14T17:41:40"/>
    <n v="69364655"/>
    <m/>
    <n v="152439202919"/>
    <s v="HASBANAH GEGER"/>
    <s v="ODP-ARB-FD/11"/>
    <s v="WO061626087"/>
    <m/>
    <m/>
    <m/>
    <n v="112.93994799256301"/>
    <n v="-6.9916691624481704"/>
    <s v="MD|MYDB-20260812265155|DN00001/MN00802|HASBANAH GEGER|082323095217"/>
    <s v="MYDIGIBIZPARTNER"/>
    <m/>
    <m/>
    <m/>
    <m/>
    <m/>
    <m/>
    <m/>
    <m/>
    <s v="Management Janji"/>
    <s v="2026-08-14 08:00:00 | Nama PIC : bapak riyadul No HP : 082323095217 Alt :  M Janji : (jumat/14/AGUSTUS/2026) jam Pasang : 09:00 Note : hubungi pelanggan jika ingin kelokasi"/>
    <s v="FCC"/>
    <d v="2026-12-08T19:25:41"/>
    <d v="2026-08-14T08:00:00"/>
    <m/>
    <s v="PS"/>
    <s v="ARB"/>
    <s v="NO ADDON"/>
    <n v="20260814"/>
    <s v="Completed"/>
    <s v="HSI Bisnis Promo HUT Telkom PSB 70% - 50 Mbps"/>
    <s v="INDIBIZ"/>
    <m/>
    <m/>
    <d v="2026-08-14T08:00:00"/>
    <s v="2026-08-14 08:00:00 | Nama PIC : bapak riyadul No HP : 082323095217 Alt :  M Janji : (jumat/14/AGUSTUS/2026) jam Pasang : 09:00 Note : hubungi pelanggan jika ingin kelokasi"/>
    <n v="2026"/>
    <n v="8"/>
    <n v="14"/>
    <d v="2026-08-14T00:00:00"/>
    <n v="-0.33333333333575865"/>
    <x v="0"/>
  </r>
  <r>
    <n v="662"/>
    <n v="1002516197"/>
    <n v="3"/>
    <x v="3"/>
    <n v="4"/>
    <s v="MAGELANG"/>
    <s v="TEMANGGUNG"/>
    <s v="TEM"/>
    <s v="REG"/>
    <s v="AO"/>
    <x v="0"/>
    <s v="1P INET"/>
    <s v="Completed (PS)"/>
    <s v="RBS-Regional 3"/>
    <d v="2026-08-08T17:46:56"/>
    <d v="2026-08-10T07:57:01"/>
    <n v="69361621"/>
    <m/>
    <n v="146149124344"/>
    <s v="BAKSO TETELAN NGAPAK"/>
    <s v="ODP-TMG-FAY/058 FAY/D03/058.01"/>
    <s v="WO061285953"/>
    <m/>
    <m/>
    <m/>
    <n v="110.180368"/>
    <n v="-7.3415109999999997"/>
    <s v="|MN02587|MYIA-068803338131/POI/IKA PURWANINGSIH/085921491161/ykstorenew@gmail.com"/>
    <s v="MYIB_ASSISTANT"/>
    <m/>
    <m/>
    <m/>
    <m/>
    <m/>
    <m/>
    <m/>
    <m/>
    <s v="Management Janji"/>
    <s v="2026-08-09 15:00:00 | Nama Pic : IBU IKA No Hp Pic : 085921491161 Jam Pemasangan : 08:00 - 12.00 Tanggal Pemasangan : MINGGU 09 AGUSTUS 2026 Info Tambahan : Hubungi pelanggan sebelum datang ke lokasi, terima kasih."/>
    <s v="FCC"/>
    <d v="2026-08-08T17:54:56"/>
    <d v="2026-08-09T15:00:00"/>
    <m/>
    <s v="PS"/>
    <s v="TEM"/>
    <s v="NO ADDON"/>
    <n v="20260810"/>
    <s v="Completed"/>
    <s v="HSI Bisnis Promo HUT Telkom PSB 70% - 50 Mbps"/>
    <s v="INDIBIZ"/>
    <m/>
    <m/>
    <d v="2026-08-09T15:00:00"/>
    <s v="2026-08-09 15:00:00 | Nama Pic : IBU IKA No Hp Pic : 085921491161 Jam Pemasangan : 08:00 - 12.00 Tanggal Pemasangan : MINGGU 09 AGUSTUS 2026 Info Tambahan : Hubungi pelanggan sebelum datang ke lokasi, terima kasih."/>
    <n v="2026"/>
    <n v="8"/>
    <n v="10"/>
    <d v="2026-08-10T00:00:00"/>
    <n v="0.375"/>
    <x v="0"/>
  </r>
  <r>
    <n v="663"/>
    <n v="1002530718"/>
    <n v="3"/>
    <x v="6"/>
    <n v="5"/>
    <s v="PASURUAN"/>
    <s v="LUMAJANG"/>
    <s v="JTO"/>
    <s v="REG"/>
    <s v="AO"/>
    <x v="0"/>
    <m/>
    <s v="CANCEL COMPLETED"/>
    <s v="RBS-Regional 3"/>
    <d v="2026-08-17T11:49:11"/>
    <d v="2026-08-17T13:26:52"/>
    <n v="69367989"/>
    <m/>
    <n v="152541206034"/>
    <s v="GAJAH MADA MART"/>
    <s v="ODP-JTO-FF/04"/>
    <m/>
    <m/>
    <m/>
    <m/>
    <n v="113.3849115"/>
    <n v="-8.1764762999999991"/>
    <s v="|MC30211|/WEDHAR REDHYANANG YUDHA/8551111241/sakujang907@gmail.com"/>
    <s v="Sales Force DBS"/>
    <m/>
    <m/>
    <m/>
    <m/>
    <m/>
    <m/>
    <m/>
    <m/>
    <m/>
    <m/>
    <m/>
    <s v="17-08-2026 11:55:11"/>
    <m/>
    <m/>
    <s v="REJECT_FCC"/>
    <s v="JTO"/>
    <s v="OCA"/>
    <m/>
    <s v="DECLINE : Decline - Batal Order NENG PUTRI MEILINDA PERMATASARI 40981184|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664"/>
    <n v="1002515057"/>
    <n v="3"/>
    <x v="3"/>
    <n v="4"/>
    <s v="YOGYAKARTA"/>
    <s v="INNER - YOGYA JATENG SELATAN"/>
    <s v="KBU"/>
    <s v="DSS"/>
    <s v="AO"/>
    <x v="0"/>
    <m/>
    <s v="Completed (PS)"/>
    <s v="DSS-Tourism &amp; Welfare"/>
    <d v="2026-08-07T15:22:59"/>
    <d v="2026-08-07T16:36:51"/>
    <n v="69359687"/>
    <m/>
    <n v="146113146971"/>
    <s v="Rumah Dinas M8 Sekip"/>
    <s v="ODP-KBU-FFL/046"/>
    <s v="WO061181839"/>
    <m/>
    <m/>
    <m/>
    <n v="110.37476100000001"/>
    <n v="-7.7726930000000003"/>
    <s v="DSS HSI | AM ANNASTASIA SUKARNO | NIK 810113 | YOGYA JATENG SELATAN | TREG 3 | Rumah Dinas M8 Sekip | CP 81285519296 | PRINGGO | 1P  INET 50MBPS "/>
    <s v="Account Manager"/>
    <m/>
    <m/>
    <m/>
    <m/>
    <m/>
    <m/>
    <m/>
    <m/>
    <s v="Management Janji"/>
    <s v="DSS HSI | AM ANNASTASIA SUKARNO | NIK 810113 | YOGYA JATENG SELATAN | TREG 3 | Rumah Dinas M8 Sekip | CP 81285519296 | PRINGGO | 1P  INET 50MBPS "/>
    <s v="FCC"/>
    <d v="2026-07-08T15:25:38"/>
    <m/>
    <m/>
    <s v="PS"/>
    <s v="KBU"/>
    <s v="NO ADDON"/>
    <n v="20260807"/>
    <s v="Completed"/>
    <s v="- 11_11450;Biaya PSB Reguler HSI EBIS ~ 11[150000]  - E23015;E23015 ~ ES23 - Perangkat ONT[0]  - E23015~null~44292;E23015||11||Abodemen 0[0]  - E23015~null~E23015_SWONT;SWONT ~ Biaya Sewa ONT ~ E23015[30000]  - E23046;E23046 ~ ES23 - Paket HSI Bisnis[0]  "/>
    <s v="INDIBIZ"/>
    <m/>
    <m/>
    <d v="1970-01-01T07:00:00"/>
    <s v="DSS HSI | AM ANNASTASIA SUKARNO | NIK 810113 | YOGYA JATENG SELATAN | TREG 3 | Rumah Dinas M8 Sekip | CP 81285519296 | PRINGGO | 1P  INET 50MBPS "/>
    <n v="2026"/>
    <n v="8"/>
    <n v="7"/>
    <d v="2026-08-07T00:00:00"/>
    <n v="20671.708333333332"/>
    <x v="2"/>
  </r>
  <r>
    <n v="665"/>
    <n v="1002523703"/>
    <n v="3"/>
    <x v="2"/>
    <n v="5"/>
    <s v="KEDIRI"/>
    <s v="TULUNGAGUNG"/>
    <s v="TUL"/>
    <s v="REG"/>
    <s v="AO"/>
    <x v="0"/>
    <s v="1P INET"/>
    <s v="Completed (PS)"/>
    <s v="RBS-Regional 3"/>
    <d v="2026-08-13T10:25:58"/>
    <d v="2026-08-14T15:59:26"/>
    <n v="69364879"/>
    <m/>
    <n v="152606246429"/>
    <s v="SMK SORE TULUNGAGUNG"/>
    <s v="ODP-TUL-FG/38 FG/D03/38.01"/>
    <s v="WO061647895"/>
    <m/>
    <m/>
    <m/>
    <n v="111.90755799999999"/>
    <n v="-8.0773019999999995"/>
    <s v="|MN00419|MYIA-027717370765/POI/ALFANO ENDRA WARDHANA/081332030960/alfanoewa@gmail.com"/>
    <s v="MYIB_ASSISTANT"/>
    <m/>
    <m/>
    <m/>
    <m/>
    <m/>
    <m/>
    <m/>
    <m/>
    <s v="Management Janji"/>
    <s v="2026-08-14 08:00:00 | Waktu pemasangan : 13 agustus 2026 Jam pemasangan : 08.00 - 12.00 Info Tambahan : Hubungi pelanggan dulu sebelum ke lokasi terimakasih "/>
    <s v="FCC"/>
    <s v="13-08-2026 10:39:50"/>
    <d v="2026-08-14T08:00:00"/>
    <m/>
    <s v="PS"/>
    <s v="TUL"/>
    <s v="NO ADDON"/>
    <n v="20260814"/>
    <s v="Completed"/>
    <s v="HSI Bisnis Promo HUT Telkom PSB 70% - 100 Mbps Dual Band"/>
    <s v="INDIBIZ"/>
    <m/>
    <m/>
    <d v="2026-08-14T08:00:00"/>
    <s v="2026-08-14 08:00:00 | Waktu pemasangan : 13 agustus 2026 Jam pemasangan : 08.00 - 12.00 Info Tambahan : Hubungi pelanggan dulu sebelum ke lokasi terimakasih "/>
    <n v="2026"/>
    <n v="8"/>
    <n v="14"/>
    <d v="2026-08-14T00:00:00"/>
    <n v="-0.33333333333575865"/>
    <x v="0"/>
  </r>
  <r>
    <n v="666"/>
    <n v="1002514646"/>
    <n v="3"/>
    <x v="4"/>
    <n v="4"/>
    <s v="SEMARANG"/>
    <s v="INNER - SEMARANG JATENG UTARA"/>
    <s v="BMK"/>
    <s v="REG"/>
    <s v="AO"/>
    <x v="0"/>
    <s v="2P INET + VOICE"/>
    <s v="Completed (PS)"/>
    <s v="RBS-Regional 3"/>
    <d v="2026-08-07T13:40:57"/>
    <d v="2026-08-07T20:38:35"/>
    <n v="69360791"/>
    <n v="2470040527"/>
    <n v="141423136618"/>
    <s v="PT ROSIVAN NUSA SEJAHTERA"/>
    <s v="ODP-BMK-FAU/062"/>
    <s v="WO061166837"/>
    <m/>
    <m/>
    <m/>
    <n v="110.4155253"/>
    <n v="-7.0609473999999999"/>
    <s v="MD|MYDB-20260807264604|DN00001/MN00966|PT ROSIVAN NUSA SEJAHTERA|085643175333"/>
    <s v="MYDIGIBIZPARTNER"/>
    <m/>
    <m/>
    <m/>
    <m/>
    <m/>
    <m/>
    <m/>
    <m/>
    <s v="Management Janji"/>
    <s v="2026-08-08 13:00:00 | Nama PIC : Bapak Wahyu No HP : 085643175333 No Alternatif : - M Janji : 08/08/2026 Jam Pasang : Pagi NoteÃ‚Â :  Hubungi terlebih dahulu sebelum ke lokasi "/>
    <s v="FCC"/>
    <d v="2026-07-08T13:54:50"/>
    <d v="2026-08-08T13:00:00"/>
    <m/>
    <s v="PS"/>
    <s v="BMK"/>
    <s v="NO ADDON"/>
    <n v="20260807"/>
    <s v="Completed"/>
    <s v="HSI Bisnis Bundling Phone PSB 70% - Free 800 Menit Promo - 50 Mbps"/>
    <s v="INDIBIZ"/>
    <m/>
    <m/>
    <d v="2026-08-08T13:00:00"/>
    <s v="2026-08-08 13:00:00 | Nama PIC : Bapak Wahyu No HP : 085643175333 No Alternatif : - M Janji : 08/08/2026 Jam Pasang : Pagi NoteÃ‚Â :  Hubungi terlebih dahulu sebelum ke lokasi "/>
    <n v="2026"/>
    <n v="8"/>
    <n v="7"/>
    <d v="2026-08-07T00:00:00"/>
    <n v="-1.5416666666642413"/>
    <x v="0"/>
  </r>
  <r>
    <n v="667"/>
    <n v="1002506796"/>
    <n v="3"/>
    <x v="5"/>
    <n v="5"/>
    <s v="DENPASAR"/>
    <s v="JIMBARAN"/>
    <s v="KUT"/>
    <s v="REG"/>
    <s v="AO"/>
    <x v="0"/>
    <m/>
    <s v="CANCEL COMPLETED"/>
    <s v="RBS-Regional 3"/>
    <d v="2026-08-04T08:44:26"/>
    <d v="2026-08-04T18:38:34"/>
    <n v="69357934"/>
    <m/>
    <n v="172416428837"/>
    <s v="PT Dewata Tirta Perkasa"/>
    <s v="ODP-KUT-FK/50"/>
    <m/>
    <m/>
    <m/>
    <m/>
    <n v="115.17978410000001"/>
    <n v="-8.7114194000000005"/>
    <s v="|MC10003|/PIC FILLIA CHRISTINA SURYADI/088103726089/fsfillia@gmail.com"/>
    <s v="Sales Force DBS"/>
    <m/>
    <m/>
    <m/>
    <m/>
    <m/>
    <m/>
    <m/>
    <m/>
    <m/>
    <m/>
    <m/>
    <d v="2026-04-08T08:55:45"/>
    <m/>
    <m/>
    <s v="REJECT_FCC"/>
    <s v="KUT"/>
    <s v="NO ADDON"/>
    <m/>
    <s v="DECLINE : Decline - Batal Order HANIF NUROHMAN 40981182|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668"/>
    <n v="1002527856"/>
    <n v="3"/>
    <x v="6"/>
    <n v="5"/>
    <s v="JEMBER"/>
    <s v="SITUBONDO"/>
    <s v="BKI"/>
    <s v="REG"/>
    <s v="AO"/>
    <x v="0"/>
    <s v="1P INET"/>
    <s v="Completed (PS)"/>
    <s v="RBS-Regional 3"/>
    <d v="2026-08-15T10:10:56"/>
    <d v="2026-08-15T14:23:26"/>
    <n v="69366651"/>
    <m/>
    <n v="152531208029"/>
    <s v="TOKO YUDI"/>
    <s v="ODP-BKI-FH/40 FH/D03/40.01"/>
    <s v="WO061803674"/>
    <m/>
    <m/>
    <m/>
    <n v="113.704161"/>
    <n v="-7.7575139999999996"/>
    <s v="|MN02617|MYIA-096365121389/POI/MIFTAHUL ARIFIN/082322661370/sayudi461@gmail.com"/>
    <s v="MYIB_ASSISTANT"/>
    <m/>
    <m/>
    <m/>
    <m/>
    <m/>
    <m/>
    <m/>
    <m/>
    <s v="Management Janji"/>
    <s v="2026-08-16 08:00:00 | Nama PIC : BAPAK MIFTAHUL No HP : 082322661370 Alt :  M Janji : (MINGGU/16/AGUSTUS/2026) jam Pasang : 09:00 Note : hubungi pelanggan jika ingin kelokasi"/>
    <s v="FCC"/>
    <s v="15-08-2026 10:39:56"/>
    <d v="2026-08-16T08:00:00"/>
    <m/>
    <s v="PS"/>
    <s v="BKI"/>
    <s v="NETMONK"/>
    <n v="20260815"/>
    <s v="Completed"/>
    <s v="HSI Bisnis Bundling Netmonk PSB 70% Promo - 300 Mbps"/>
    <s v="INDIBIZ"/>
    <m/>
    <m/>
    <d v="2026-08-16T08:00:00"/>
    <s v="2026-08-16 08:00:00 | Nama PIC : BAPAK MIFTAHUL No HP : 082322661370 Alt :  M Janji : (MINGGU/16/AGUSTUS/2026) jam Pasang : 09:00 Note : hubungi pelanggan jika ingin kelokasi"/>
    <n v="2026"/>
    <n v="8"/>
    <n v="15"/>
    <d v="2026-08-15T00:00:00"/>
    <n v="-1.3333333333357587"/>
    <x v="0"/>
  </r>
  <r>
    <n v="669"/>
    <n v="1002506226"/>
    <n v="3"/>
    <x v="3"/>
    <n v="4"/>
    <s v="MAGELANG"/>
    <s v="WONOSOBO"/>
    <s v="WOS"/>
    <s v="REG"/>
    <s v="AO"/>
    <x v="0"/>
    <s v="1P INET"/>
    <s v="OSS - FALLOUT"/>
    <s v="RBS-Regional 3"/>
    <d v="2026-08-03T14:16:56"/>
    <d v="2026-08-06T09:47:27"/>
    <n v="69357474"/>
    <m/>
    <n v="141373127364"/>
    <s v="CABINKU LUMINA"/>
    <s v="ODP-WOS-FAN/056 FAN/D06/056.01"/>
    <s v="WO060801131"/>
    <m/>
    <m/>
    <m/>
    <n v="109.939656"/>
    <n v="-7.2350110000000001"/>
    <s v="|MN00909|MYIA-083498976149/POI/viki/08978516238/nurchanafivikiaji@gmail.com"/>
    <s v="MYIB_ASSISTANT"/>
    <m/>
    <m/>
    <m/>
    <m/>
    <m/>
    <m/>
    <m/>
    <m/>
    <s v="Management Janji"/>
    <s v="2026-08-06 08:00:00 | No Hp Pic : 085137490766 No alt : - Jam Pemasangan :  Tanggal Pemasangan : 08/08/2026 hub sebelum ke lokasi"/>
    <s v="FCC"/>
    <d v="2026-03-08T14:40:09"/>
    <d v="2026-08-06T08:00:00"/>
    <s v="Kendala Pelanggan"/>
    <s v="FO_WFM"/>
    <s v="WOS"/>
    <s v="NO ADDON"/>
    <m/>
    <s v="Provisioning Failed|WFM|INF008979901|PP_-7.359872299999999,109.90293050000001_pelanggan minta pending"/>
    <s v="HSI Bisnis Promo HUT Telkom PSB 70% - 100 Mbps"/>
    <s v="INDIBIZ"/>
    <m/>
    <m/>
    <d v="2026-08-06T08:00:00"/>
    <s v="2026-08-06 08:00:00 | No Hp Pic : 085137490766 No alt : - Jam Pemasangan :  Tanggal Pemasangan : 08/08/2026 hub sebelum ke lokasi"/>
    <m/>
    <m/>
    <m/>
    <e v="#NUM!"/>
    <e v="#NUM!"/>
    <x v="1"/>
  </r>
  <r>
    <n v="670"/>
    <n v="1002517063"/>
    <n v="3"/>
    <x v="2"/>
    <n v="5"/>
    <s v="KEDIRI"/>
    <s v="NGANJUK"/>
    <s v="NJK"/>
    <s v="REG"/>
    <s v="AO"/>
    <x v="0"/>
    <s v="1P INET"/>
    <s v="Completed (PS)"/>
    <s v="RBS-Regional 3"/>
    <d v="2026-08-10T09:34:57"/>
    <d v="2026-08-11T17:37:16"/>
    <n v="69362155"/>
    <m/>
    <n v="152611229865"/>
    <s v="WARKOP HARAPAN LITE"/>
    <s v="ODP-NJK-FE/11 FE/D02/11.01"/>
    <s v="WO061361973"/>
    <m/>
    <m/>
    <m/>
    <n v="111.901897899806"/>
    <n v="-7.6042949280944603"/>
    <s v="MD|MYDB-20260809264840|DC20010/MC20002|WARKOP HARAPAN LITE|085791635635"/>
    <s v="MYDIGIBIZPARTNER"/>
    <m/>
    <m/>
    <m/>
    <m/>
    <m/>
    <m/>
    <m/>
    <m/>
    <s v="Management Janji"/>
    <s v="2026-08-11 08:00:00 | Nama PIC : Danang  No HP : 085791635635 Alt :  M Janji : 11/08/2026 Jam Pasang : 08.00 - 13:00  NoteÃ‚Â :  hubungi terlebih dahulu sebelum kelokasi"/>
    <s v="FCC"/>
    <d v="2026-10-08T09:40:02"/>
    <d v="2026-08-11T08:00:00"/>
    <m/>
    <s v="PS"/>
    <s v="NJK"/>
    <s v="NO ADDON"/>
    <n v="20260811"/>
    <s v="Completed"/>
    <s v="HSI Bisnis Promo HUT Telkom PSB 70% - 50 Mbps"/>
    <s v="INDIBIZ"/>
    <m/>
    <m/>
    <d v="2026-08-11T08:00:00"/>
    <s v="2026-08-11 08:00:00 | Nama PIC : Danang  No HP : 085791635635 Alt :  M Janji : 11/08/2026 Jam Pasang : 08.00 - 13:00  NoteÃ‚Â :  hubungi terlebih dahulu sebelum kelokasi"/>
    <n v="2026"/>
    <n v="8"/>
    <n v="11"/>
    <d v="2026-08-11T00:00:00"/>
    <n v="-0.33333333333575865"/>
    <x v="0"/>
  </r>
  <r>
    <n v="671"/>
    <n v="1002508787"/>
    <n v="3"/>
    <x v="2"/>
    <n v="5"/>
    <s v="KEDIRI"/>
    <s v="NGANJUK"/>
    <s v="WRJ"/>
    <s v="REG"/>
    <s v="AO"/>
    <x v="0"/>
    <s v="1P INET"/>
    <s v="Completed (PS)"/>
    <s v="RBS-Regional 3"/>
    <d v="2026-08-04T15:04:57"/>
    <d v="2026-08-05T17:52:56"/>
    <n v="69358445"/>
    <m/>
    <n v="152641205429"/>
    <s v="Mojo Cell"/>
    <s v="ODP-WRJ-FD/74 FD/D06/74.01"/>
    <s v="WO060907500"/>
    <m/>
    <m/>
    <m/>
    <n v="112.036909908056"/>
    <n v="-7.6769109818081898"/>
    <s v="MD|MYDB-20260804264318|DC20002/MC20039|Mojo Cell|08994642468"/>
    <s v="MYDIGIBIZPARTNER"/>
    <m/>
    <m/>
    <m/>
    <m/>
    <m/>
    <m/>
    <m/>
    <m/>
    <s v="Management Janji"/>
    <s v="2026-08-05 13:00:00 | Jam pemasangan : 12.00 Info Tambahan : Hubungi pelanggan dulu sebelum ke lokasi terimakasih "/>
    <s v="FCC"/>
    <d v="2026-04-08T15:10:39"/>
    <d v="2026-08-05T13:00:00"/>
    <m/>
    <s v="PS"/>
    <s v="WRJ"/>
    <s v="NO ADDON"/>
    <n v="20260805"/>
    <s v="Completed"/>
    <s v="HSI Bisnis Promo HUT Telkom PSB 70% - 100 Mbps Dual Band"/>
    <s v="INDIBIZ"/>
    <m/>
    <m/>
    <d v="2026-08-05T13:00:00"/>
    <s v="2026-08-05 13:00:00 | Jam pemasangan : 12.00 Info Tambahan : Hubungi pelanggan dulu sebelum ke lokasi terimakasih "/>
    <n v="2026"/>
    <n v="8"/>
    <n v="5"/>
    <d v="2026-08-05T00:00:00"/>
    <n v="-0.54166666666424135"/>
    <x v="0"/>
  </r>
  <r>
    <n v="672"/>
    <n v="1002514777"/>
    <n v="3"/>
    <x v="2"/>
    <n v="5"/>
    <s v="KEDIRI"/>
    <s v="NGANJUK"/>
    <s v="NJK"/>
    <s v="REG"/>
    <s v="AO"/>
    <x v="0"/>
    <s v="1P INET"/>
    <s v="Completed (PS)"/>
    <s v="RBS-Regional 3"/>
    <d v="2026-08-07T14:10:57"/>
    <d v="2026-08-07T16:50:02"/>
    <n v="69360851"/>
    <m/>
    <n v="152611229851"/>
    <s v="WARKOP BUNG KARNO"/>
    <s v="ODP-NJK-FAE/07 FAE/D01/07.01"/>
    <s v="WO061170413"/>
    <m/>
    <m/>
    <m/>
    <n v="111.94472500000001"/>
    <n v="-7.6014160000000004"/>
    <s v="|MC20191|MYIA-058042359357/POI/SUKARNO/085743196463/asopo7513@gmail.com"/>
    <s v="MYIB_ASSISTANT"/>
    <m/>
    <m/>
    <m/>
    <m/>
    <m/>
    <m/>
    <m/>
    <m/>
    <s v="Management Janji"/>
    <s v="2026-08-08 13:00:00 | M Janji : 8 agustus 2026 jam Pasang : siang Note : hubungi pelanggan jika ingin kelokasi"/>
    <s v="FCC"/>
    <d v="2026-07-08T14:25:34"/>
    <d v="2026-08-08T13:00:00"/>
    <m/>
    <s v="PS"/>
    <s v="NJK"/>
    <s v="NO ADDON"/>
    <n v="20260807"/>
    <s v="Completed"/>
    <s v="HSI Bisnis Promo HUT Telkom PSB 70% - 200 Mbps"/>
    <s v="INDIBIZ"/>
    <m/>
    <m/>
    <d v="2026-08-08T13:00:00"/>
    <s v="2026-08-08 13:00:00 | M Janji : 8 agustus 2026 jam Pasang : siang Note : hubungi pelanggan jika ingin kelokasi"/>
    <n v="2026"/>
    <n v="8"/>
    <n v="7"/>
    <d v="2026-08-07T00:00:00"/>
    <n v="-1.5416666666642413"/>
    <x v="0"/>
  </r>
  <r>
    <n v="673"/>
    <n v="1002511905"/>
    <n v="3"/>
    <x v="0"/>
    <n v="5"/>
    <s v="KUPANG"/>
    <s v="ATAMBUA"/>
    <s v="ATB"/>
    <s v="DGS"/>
    <s v="AO"/>
    <x v="0"/>
    <m/>
    <s v="7 | OSS - PROVISIONING ISSUED"/>
    <s v="DGS-Government Public Services"/>
    <d v="2026-08-06T10:55:55"/>
    <d v="2026-08-06T11:01:04"/>
    <n v="69359766"/>
    <m/>
    <n v="172521216588"/>
    <s v="Wilker Pelabuhan Motaain (BKK KELAS 1 KUPANG )"/>
    <s v="ODP-ATB-FE/14"/>
    <s v="WO061056130"/>
    <m/>
    <m/>
    <m/>
    <n v="124.910125750924"/>
    <n v="-9.0699386575258298"/>
    <s v="DGS HSI|AGUSTINA MEME GORAN|770015|TREG 3-NUSRA|Wilker Pelabuhan Motaain (BKK KELAS 1 KUPANG )|WILLIAM HOTAN|08218171328|HSI 50 Mbps (Bisnis)"/>
    <s v="Account Manager"/>
    <m/>
    <m/>
    <m/>
    <m/>
    <m/>
    <m/>
    <m/>
    <m/>
    <s v="Management Janji"/>
    <s v="OK"/>
    <s v="FCC"/>
    <d v="2026-06-08T11:10:06"/>
    <m/>
    <m/>
    <s v="PI"/>
    <s v="ATB"/>
    <s v="NO ADDON"/>
    <m/>
    <s v="Provisioning Issued"/>
    <s v="- 11_11450;Biaya PSB Reguler HSI EBIS ~ 11[150000]  - SP_NOSS;SP_NOSS ~ Internet NOSS Multispeed Network[0]  - E23015;E23015 ~ ES23 - Perangkat ONT[0]  - E23015~null~44292;E23015||11||Abodemen 0[0]  - E23015~null~E23015_SWONT;SWONT ~ Biaya Sewa ONT ~ E230"/>
    <s v="INDIBIZ"/>
    <m/>
    <m/>
    <d v="2026-08-06T12:00:00"/>
    <s v="OK"/>
    <m/>
    <m/>
    <m/>
    <e v="#NUM!"/>
    <e v="#NUM!"/>
    <x v="1"/>
  </r>
  <r>
    <n v="674"/>
    <n v="1002523527"/>
    <n v="3"/>
    <x v="0"/>
    <n v="5"/>
    <s v="MATARAM"/>
    <s v="INNER - NUSA TENGGARA"/>
    <s v="MTR"/>
    <s v="REG"/>
    <s v="AO"/>
    <x v="0"/>
    <s v="1P INET"/>
    <s v="Completed (PS)"/>
    <s v="RBS-Regional 3"/>
    <d v="2026-08-13T09:43:57"/>
    <d v="2026-08-13T17:42:04"/>
    <n v="69364812"/>
    <m/>
    <n v="172601796974"/>
    <s v="PT.TUNAS DWIPA MATRA (POS LABUAPI)"/>
    <s v="ODP-MTR-FBA/65 FBA/D06/65.01"/>
    <s v="WO061644539"/>
    <m/>
    <m/>
    <m/>
    <n v="116.1137566"/>
    <n v="-8.6248529999999999"/>
    <s v="|MC40311|MYIA-035099400371/POI/Ego Dwi Cahyo/081299927270/tdm.adm.lombok@gmail.com"/>
    <s v="MYIB_ASSISTANT"/>
    <m/>
    <m/>
    <m/>
    <m/>
    <m/>
    <m/>
    <m/>
    <m/>
    <s v="Management Janji"/>
    <s v="2026-08-14 08:00:00 | Nama PIC : EGO No HP : 081299927270 Alt : 085333520905 M Janji : 14/08/2026 Jam Pasang : 08.00  - 13:00  NoteÃ‚Â :  hubungi terlebih dahulu sebelum ke lokasi, terima kasih."/>
    <s v="FCC"/>
    <s v="13-08-2026 09:54:52"/>
    <d v="2026-08-14T08:00:00"/>
    <m/>
    <s v="PS"/>
    <s v="MTR"/>
    <s v="NO ADDON"/>
    <n v="20260813"/>
    <s v="Completed"/>
    <s v="HSI Bisnis Basic Promo HUT Telkom PSB 70% - 50 Mbps"/>
    <s v="INDIBIZ"/>
    <m/>
    <m/>
    <d v="2026-08-14T08:00:00"/>
    <s v="2026-08-14 08:00:00 | Nama PIC : EGO No HP : 081299927270 Alt : 085333520905 M Janji : 14/08/2026 Jam Pasang : 08.00  - 13:00  NoteÃ‚Â :  hubungi terlebih dahulu sebelum ke lokasi, terima kasih."/>
    <n v="2026"/>
    <n v="8"/>
    <n v="13"/>
    <d v="2026-08-13T00:00:00"/>
    <n v="-1.3333333333357587"/>
    <x v="0"/>
  </r>
  <r>
    <n v="675"/>
    <n v="1002525403"/>
    <n v="3"/>
    <x v="6"/>
    <n v="5"/>
    <s v="JEMBER"/>
    <s v="BONDOWOSO"/>
    <s v="BOW"/>
    <s v="REG"/>
    <s v="AO"/>
    <x v="0"/>
    <s v="1P INET"/>
    <s v="Completed (PS)"/>
    <s v="RBS-Regional 3"/>
    <d v="2026-08-14T07:49:57"/>
    <d v="2026-08-14T13:16:12"/>
    <n v="69365584"/>
    <m/>
    <n v="152507223600"/>
    <s v="RUMAH KOST MUZAKKI 22"/>
    <s v="ODP-BOW-FAK/17 FAK/D03/17.01"/>
    <s v="WO061713250"/>
    <m/>
    <m/>
    <m/>
    <n v="113.914893157297"/>
    <n v="-7.9205724456149298"/>
    <s v="|MC30175|MYIA-073601771593/POI/MUZAKKI/083853348580/muzakki70@gmail.com"/>
    <s v="MYIB_ASSISTANT"/>
    <m/>
    <m/>
    <m/>
    <m/>
    <m/>
    <m/>
    <m/>
    <m/>
    <s v="Management Janji"/>
    <s v="2026-08-15 08:00:00 | Waktu pemasangan : 15 agustus 2026 Jam pemasangan : 08.00 - 12.00 Info Tambahan : Hubungi pelanggan dulu sebelum ke lokasi terimakasih "/>
    <s v="FCC"/>
    <s v="14-08-2026 08:10:10"/>
    <d v="2026-08-15T08:00:00"/>
    <m/>
    <s v="PS"/>
    <s v="BOW"/>
    <s v="NO ADDON"/>
    <n v="20260814"/>
    <s v="Completed"/>
    <s v="HSI Bisnis Promo HUT Telkom PSB 70% - 300 Mbps"/>
    <s v="INDIBIZ"/>
    <m/>
    <m/>
    <d v="2026-08-15T08:00:00"/>
    <s v="2026-08-15 08:00:00 | Waktu pemasangan : 15 agustus 2026 Jam pemasangan : 08.00 - 12.00 Info Tambahan : Hubungi pelanggan dulu sebelum ke lokasi terimakasih "/>
    <n v="2026"/>
    <n v="8"/>
    <n v="14"/>
    <d v="2026-08-14T00:00:00"/>
    <n v="-1.3333333333357587"/>
    <x v="0"/>
  </r>
  <r>
    <n v="676"/>
    <n v="1002526178"/>
    <n v="3"/>
    <x v="4"/>
    <n v="4"/>
    <s v="PEKALONGAN"/>
    <s v="BREBES"/>
    <s v="BKA"/>
    <s v="REG"/>
    <s v="AO"/>
    <x v="0"/>
    <s v="1P INET"/>
    <s v="Completed (PS)"/>
    <s v="RBS-Regional 3"/>
    <d v="2026-08-14T11:31:56"/>
    <d v="2026-08-15T10:47:03"/>
    <n v="69365931"/>
    <m/>
    <n v="142205105793"/>
    <s v="sembako Annisa"/>
    <s v="ODP-BKA-FJ/083 FJ/D04/083.01"/>
    <s v="WO061734596"/>
    <m/>
    <m/>
    <m/>
    <n v="108.94355814903901"/>
    <n v="-6.9129860131561598"/>
    <s v="MD|MYDB-20260814265322|EC50002/MC50042|sembako Annisa|087792997405"/>
    <s v="MYDIGIBIZPARTNER"/>
    <m/>
    <m/>
    <m/>
    <m/>
    <m/>
    <m/>
    <m/>
    <m/>
    <s v="Management Janji"/>
    <s v="2026-08-15 08:00:00 | telp:087792997405 alt : manja : pagi / siang 15/08/2026 hub sebelum ke lokasi "/>
    <s v="FCC"/>
    <s v="14-08-2026 11:39:52"/>
    <d v="2026-08-15T08:00:00"/>
    <m/>
    <s v="PS"/>
    <s v="BKA"/>
    <s v="NO ADDON"/>
    <n v="20260815"/>
    <s v="Completed"/>
    <s v="HSI Bisnis PSB 70% - 200 Mbps"/>
    <s v="INDIBIZ"/>
    <m/>
    <m/>
    <d v="2026-08-15T08:00:00"/>
    <s v="2026-08-15 08:00:00 | telp:087792997405 alt : manja : pagi / siang 15/08/2026 hub sebelum ke lokasi "/>
    <n v="2026"/>
    <n v="8"/>
    <n v="15"/>
    <d v="2026-08-15T00:00:00"/>
    <n v="-0.33333333333575865"/>
    <x v="0"/>
  </r>
  <r>
    <n v="677"/>
    <n v="1002526049"/>
    <n v="3"/>
    <x v="7"/>
    <n v="4"/>
    <s v="KUDUS"/>
    <s v="BLORA"/>
    <s v="NGA"/>
    <s v="REG"/>
    <s v="AO"/>
    <x v="0"/>
    <s v="1P INET"/>
    <s v="Completed (PS)"/>
    <s v="RBS-Regional 3"/>
    <d v="2026-08-14T11:04:57"/>
    <d v="2026-08-15T11:09:18"/>
    <n v="69365885"/>
    <m/>
    <n v="142519105202"/>
    <s v="TOKO BAHAN KUE DAN TOKOYAN PLASTIK"/>
    <s v="ODP-NGA-FF/015 FF/D03/015.01"/>
    <s v="WO061731427"/>
    <m/>
    <m/>
    <m/>
    <n v="111.3184048"/>
    <n v="-6.9605230000000002"/>
    <s v="|MC60133|MYIA-067013197894/POI/SARTINI/08132751300/09siti12@gmail.com"/>
    <s v="MYIB_ASSISTANT"/>
    <m/>
    <m/>
    <m/>
    <m/>
    <m/>
    <m/>
    <m/>
    <m/>
    <s v="Management Janji"/>
    <s v="2026-08-16 08:00:00 | Tanggal pemasangan : 15 AGUSTUS 2026 Jam pemasangan : pagi/siang Info Tambahan : Hubungi pelanggan dulu sebelum ke lokasi terima kasih"/>
    <s v="FCC"/>
    <s v="14-08-2026 11:10:21"/>
    <d v="2026-08-16T08:00:00"/>
    <m/>
    <s v="PS"/>
    <s v="NGA"/>
    <s v="NO ADDON"/>
    <n v="20260815"/>
    <s v="Completed"/>
    <s v="HSI Bisnis Promo HUT Telkom PSB 70% - 300 Mbps"/>
    <s v="INDIBIZ"/>
    <m/>
    <m/>
    <d v="2026-08-16T08:00:00"/>
    <s v="2026-08-16 08:00:00 | Tanggal pemasangan : 15 AGUSTUS 2026 Jam pemasangan : pagi/siang Info Tambahan : Hubungi pelanggan dulu sebelum ke lokasi terima kasih"/>
    <n v="2026"/>
    <n v="8"/>
    <n v="15"/>
    <d v="2026-08-15T00:00:00"/>
    <n v="-1.3333333333357587"/>
    <x v="0"/>
  </r>
  <r>
    <n v="678"/>
    <n v="1002505324"/>
    <n v="3"/>
    <x v="0"/>
    <n v="5"/>
    <s v="MATARAM"/>
    <s v="SUMBAWA"/>
    <s v="SBW"/>
    <s v="REG"/>
    <s v="AO"/>
    <x v="0"/>
    <s v="1P INET"/>
    <s v="98 | OSS - CANCEL COMPLETE"/>
    <s v="RBS-Regional 3"/>
    <d v="2026-08-02T15:05:04"/>
    <d v="2026-08-11T10:37:51"/>
    <n v="69357062"/>
    <m/>
    <n v="172606792065"/>
    <s v="NATASYA HOUSE"/>
    <s v="ODP-SBW-FAE/23 FAE/D05/23.01"/>
    <s v="WO060724128"/>
    <m/>
    <m/>
    <m/>
    <n v="117.43369839953"/>
    <n v="-8.5032128537963398"/>
    <s v="|MN02367|MYIA-022626439990/POI/NATASYA DILA AGUSTIN/088991617173/natasyadila62@gmail.com"/>
    <s v="MYIB_ASSISTANT"/>
    <m/>
    <m/>
    <m/>
    <m/>
    <m/>
    <m/>
    <m/>
    <m/>
    <s v="Management Janji"/>
    <s v="2026-08-03 13:00:00 | Tanggal pemasangan :03 agustus 2026 Jam pemasangan : 08.00 - 12.00 Info Tambahan : Hubungi pelanggan dulu sebelum ke lokasi terimakasih"/>
    <s v="FCC"/>
    <d v="2026-02-08T15:09:58"/>
    <d v="2026-08-03T13:00:00"/>
    <s v="Kendala Teknik"/>
    <s v="CANCEL"/>
    <s v="SBW"/>
    <s v="NO ADDON"/>
    <m/>
    <s v="Cancel Completed"/>
    <s v="HSI Bisnis Basic Promo HUT Telkom PSB 70% - 50 Mbps"/>
    <s v="INDIBIZ"/>
    <m/>
    <m/>
    <d v="2026-08-03T13:00:00"/>
    <s v="2026-08-03 13:00:00 | Tanggal pemasangan :03 agustus 2026 Jam pemasangan : 08.00 - 12.00 Info Tambahan : Hubungi pelanggan dulu sebelum ke lokasi terimakasih"/>
    <m/>
    <m/>
    <m/>
    <e v="#NUM!"/>
    <e v="#NUM!"/>
    <x v="1"/>
  </r>
  <r>
    <n v="679"/>
    <n v="1002524476"/>
    <n v="3"/>
    <x v="0"/>
    <n v="5"/>
    <s v="MATARAM"/>
    <s v="SUMBAWA"/>
    <s v="MLK"/>
    <s v="REG"/>
    <s v="AO"/>
    <x v="0"/>
    <s v="1P INET"/>
    <s v="102 | FOLLOW UP COMPLETED"/>
    <s v="RBS-Regional 3"/>
    <d v="2026-08-13T14:25:57"/>
    <d v="2026-08-16T08:57:40"/>
    <n v="69365271"/>
    <m/>
    <n v="172608206156"/>
    <s v="SS VILLA"/>
    <s v="ODP-MLK-FAC/37 FAC/D05/37.01"/>
    <s v="WO061676285"/>
    <m/>
    <m/>
    <m/>
    <n v="116.745838711386"/>
    <n v="-8.9675018167822493"/>
    <s v="|MN02367|MYIA-081237795693/POI/MARYANTI/081337270271/srie_fun@yahoo.com"/>
    <s v="MYIB_ASSISTANT"/>
    <m/>
    <m/>
    <m/>
    <m/>
    <m/>
    <m/>
    <m/>
    <m/>
    <s v="Management Janji"/>
    <s v="2026-08-14 13:00:00 | telp : 081337270271 M Janji : (14/08/2026) jam Pasang : 09:00 Note : hubungi pelanggan jika ingin kelokasi"/>
    <s v="FCC"/>
    <s v="13-08-2026 14:39:50"/>
    <d v="2026-08-14T13:00:00"/>
    <s v="Kendala Lainnya"/>
    <s v="REVOKE"/>
    <s v="MLK"/>
    <s v="ANTAREZ"/>
    <m/>
    <s v="Follow Up Revoke Completed, New Order ID : SC1002529259"/>
    <s v="HSI Bisnis Bundling Antares Eazy PSB 70% - 100 Mbps"/>
    <s v="INDIBIZ"/>
    <m/>
    <m/>
    <d v="2026-08-14T13:00:00"/>
    <s v="2026-08-14 13:00:00 | telp : 081337270271 M Janji : (14/08/2026) jam Pasang : 09:00 Note : hubungi pelanggan jika ingin kelokasi"/>
    <m/>
    <m/>
    <m/>
    <e v="#NUM!"/>
    <e v="#NUM!"/>
    <x v="1"/>
  </r>
  <r>
    <n v="680"/>
    <n v="1002529194"/>
    <n v="3"/>
    <x v="6"/>
    <n v="5"/>
    <s v="JEMBER"/>
    <s v="JEMBER"/>
    <s v="SPO"/>
    <s v="REG"/>
    <s v="AO"/>
    <x v="0"/>
    <s v="1P INET"/>
    <s v="Completed (PS)"/>
    <s v="RBS-Regional 3"/>
    <d v="2026-08-16T07:22:57"/>
    <d v="2026-08-17T19:02:20"/>
    <n v="69367252"/>
    <m/>
    <n v="152536202256"/>
    <s v="AGEN AYAM BOILER AL ALIEF"/>
    <s v="ODP-SPO-FA/28 FA/D03/28.01"/>
    <s v="WO061853492"/>
    <m/>
    <m/>
    <m/>
    <n v="113.860790297401"/>
    <n v="-8.2091631255398791"/>
    <s v="|MN02331|MYIA-069489941014/POI/HOIRUL ANAM/081535297210/khoiruljoss8@gmail.com"/>
    <s v="MYIB_ASSISTANT"/>
    <m/>
    <m/>
    <m/>
    <m/>
    <m/>
    <m/>
    <m/>
    <m/>
    <s v="Management Janji"/>
    <s v="2026-08-17 08:00:00 | Nama Pic : bp HOIRUL  No Hp Pic : 081535297210 No alt : - Jam Pemasangan : pagi  Tanggal Pemasangan : 17 Agustus 2026"/>
    <s v="FCC"/>
    <s v="16-08-2026 07:25:31"/>
    <d v="2026-08-17T08:00:00"/>
    <m/>
    <s v="PS"/>
    <s v="SPO"/>
    <s v="NO ADDON"/>
    <n v="20260817"/>
    <s v="Completed"/>
    <s v="HSI Bisnis Promo HUT Telkom PSB 70% - 150 Mbps"/>
    <s v="INDIBIZ"/>
    <m/>
    <m/>
    <d v="2026-08-17T08:00:00"/>
    <s v="2026-08-17 08:00:00 | Nama Pic : bp HOIRUL  No Hp Pic : 081535297210 No alt : - Jam Pemasangan : pagi  Tanggal Pemasangan : 17 Agustus 2026"/>
    <n v="2026"/>
    <n v="8"/>
    <n v="17"/>
    <d v="2026-08-17T00:00:00"/>
    <n v="-0.33333333333575865"/>
    <x v="0"/>
  </r>
  <r>
    <n v="681"/>
    <n v="1002506032"/>
    <n v="3"/>
    <x v="0"/>
    <n v="5"/>
    <s v="MATARAM"/>
    <s v="LOMBOK TIMUR UTARA"/>
    <s v="MBG"/>
    <s v="DGS"/>
    <s v="AO"/>
    <x v="0"/>
    <m/>
    <s v="Completed (PS)"/>
    <s v="DGS-B2B TREG"/>
    <d v="2026-08-03T13:02:01"/>
    <d v="2026-08-03T15:03:14"/>
    <n v="69357024"/>
    <m/>
    <n v="172620205009"/>
    <s v="SSB JAYA"/>
    <s v="ODP-MBG-FAE/33"/>
    <s v="WO060787557"/>
    <m/>
    <m/>
    <m/>
    <n v="116.4218406"/>
    <n v="-8.5878951000000008"/>
    <s v="MD|MYTN-4003013830019|SYSTEM|SSB JAYA|08192423144/tvlggol4@gmail.com"/>
    <s v="Sales Profesional"/>
    <m/>
    <m/>
    <m/>
    <m/>
    <m/>
    <m/>
    <m/>
    <m/>
    <s v="Management Janji"/>
    <s v="AO"/>
    <s v="FCC"/>
    <d v="2026-03-08T13:10:38"/>
    <m/>
    <m/>
    <s v="PS"/>
    <s v="MBG"/>
    <s v="NO ADDON"/>
    <n v="20260803"/>
    <s v="Completed"/>
    <s v="- 11_11450;Biaya PSB Reguler HSI EBIS ~ 11[150000]  - E23015;E23015 ~ ES23 - Perangkat ONT[0]  - E23015~null~44292;E23015||11||Abodemen 0[0]  - E23015~null~E23015_SWONTPREM;SWONTPREM ~ Biaya Sewa ONT Premium ~ E23015[50000]  - E23046;E23046 ~ ES23 - Paket"/>
    <s v="INDIBIZ"/>
    <m/>
    <m/>
    <d v="1970-01-01T07:00:00"/>
    <s v="AO"/>
    <n v="2026"/>
    <n v="8"/>
    <n v="3"/>
    <d v="2026-08-03T00:00:00"/>
    <n v="20667.708333333332"/>
    <x v="2"/>
  </r>
  <r>
    <n v="682"/>
    <n v="1002523136"/>
    <n v="3"/>
    <x v="6"/>
    <n v="5"/>
    <s v="JEMBER"/>
    <s v="BONDOWOSO"/>
    <s v="BOW"/>
    <s v="REG"/>
    <s v="AO"/>
    <x v="0"/>
    <s v="2P INET + VOICE"/>
    <s v="Completed (PS)"/>
    <s v="RBS-Regional 3"/>
    <d v="2026-08-12T19:10:57"/>
    <d v="2026-08-13T21:12:26"/>
    <n v="69364633"/>
    <n v="3322010093"/>
    <n v="152507225964"/>
    <s v="RUMAH KOST ASNAWI"/>
    <s v="ODP-BOW-FAC/30 FAC/D01/30.01"/>
    <s v="WO061625518"/>
    <m/>
    <m/>
    <m/>
    <n v="113.82838144792601"/>
    <n v="-7.9850983835606604"/>
    <s v="|MC30175|MYIA-059798012317/POI/ASNAWI/083853348594/asnawi81@gmail.com"/>
    <s v="MYIB_ASSISTANT"/>
    <m/>
    <m/>
    <m/>
    <m/>
    <m/>
    <m/>
    <m/>
    <m/>
    <s v="Management Janji"/>
    <s v="2026-08-14 08:00:00 | Tanggal pemasangan :13/08/2026 Jam pemasangan : pagi/siang Info Tambahan : Hubungi pelanggan dulu sebelum ke lokasi terima kasih."/>
    <s v="FCC"/>
    <d v="2026-12-08T19:25:41"/>
    <d v="2026-08-14T08:00:00"/>
    <m/>
    <s v="PS"/>
    <s v="BOW"/>
    <s v="NO ADDON"/>
    <n v="20260813"/>
    <s v="Completed"/>
    <s v="HSI Bisnis Bundling Phone PSB 70% - Free 800 Menit Promo - 200 Mbps"/>
    <s v="INDIBIZ"/>
    <m/>
    <m/>
    <d v="2026-08-14T08:00:00"/>
    <s v="2026-08-14 08:00:00 | Tanggal pemasangan :13/08/2026 Jam pemasangan : pagi/siang Info Tambahan : Hubungi pelanggan dulu sebelum ke lokasi terima kasih."/>
    <n v="2026"/>
    <n v="8"/>
    <n v="13"/>
    <d v="2026-08-13T00:00:00"/>
    <n v="-1.3333333333357587"/>
    <x v="0"/>
  </r>
  <r>
    <n v="683"/>
    <n v="1002506258"/>
    <n v="3"/>
    <x v="7"/>
    <n v="4"/>
    <s v="KUDUS"/>
    <s v="PURWODADI"/>
    <s v="WRO"/>
    <s v="DPS"/>
    <s v="AO"/>
    <x v="0"/>
    <m/>
    <s v="Completed (PS)"/>
    <s v="DPS-Logistic &amp; Manufacturing"/>
    <d v="2026-08-03T14:28:49"/>
    <d v="2026-08-03T21:09:24"/>
    <n v="69353593"/>
    <m/>
    <n v="142509107101"/>
    <s v="PT Nusantara Ekspres Kilat Hub Gabus Kab Grobogan"/>
    <s v="ODP-WRO-FJ/033"/>
    <s v="WO060803486"/>
    <m/>
    <m/>
    <m/>
    <n v="111.219475"/>
    <n v="-7.1790580000000004"/>
    <s v="DPS-LMS;PIC PROVINSI"/>
    <s v="Account Manager"/>
    <m/>
    <m/>
    <m/>
    <m/>
    <m/>
    <m/>
    <m/>
    <m/>
    <s v="Management Janji"/>
    <s v="-"/>
    <s v="FCC"/>
    <d v="2026-03-08T14:40:09"/>
    <m/>
    <m/>
    <s v="PS"/>
    <s v="WRO"/>
    <s v="NO ADDON"/>
    <n v="20260803"/>
    <s v="Completed"/>
    <s v="- 11_11450;Biaya PSB Reguler HSI EBIS ~ 11[150000]  - E23046;E23046 ~ ES23 - Paket HSI Bisnis[0]  - E23046~null~E23046_UNL;UNL ~ Internet-Link Unlimited Internet Usage ~ E23046[0]  - E23046~null~44877;E23046||11||Abodemen 0[0]  - E23046~null~E23046_HSIE50"/>
    <s v="INDIBIZ"/>
    <m/>
    <m/>
    <d v="1970-01-01T07:00:00"/>
    <s v="-"/>
    <n v="2026"/>
    <n v="8"/>
    <n v="3"/>
    <d v="2026-08-03T00:00:00"/>
    <n v="20667.708333333332"/>
    <x v="2"/>
  </r>
  <r>
    <n v="684"/>
    <n v="1002507746"/>
    <n v="3"/>
    <x v="7"/>
    <n v="4"/>
    <s v="SOLO"/>
    <s v="INNER - SOLO JATENG TIMUR"/>
    <s v="KRT"/>
    <s v="REG"/>
    <s v="AO"/>
    <x v="0"/>
    <s v="1P INET"/>
    <s v="Completed (PS)"/>
    <s v="RBS-Regional 3"/>
    <d v="2026-08-04T11:25:57"/>
    <d v="2026-08-05T17:30:04"/>
    <n v="69358138"/>
    <m/>
    <n v="142505403533"/>
    <s v="PT GADAI SAKTI INDONESIA"/>
    <s v="ODP-KRT-FCW/058 FCW/D04/058.01"/>
    <s v="WO060873656"/>
    <m/>
    <m/>
    <m/>
    <n v="110.78291400000001"/>
    <n v="-7.5750349999999997"/>
    <s v="|MC80156|MYIA-062400236970/POI/MUCHAMAD SEPTIAN ADITHYA/085702492535/sadityatgb@gmail.com"/>
    <s v="MYIB_ASSISTANT"/>
    <m/>
    <m/>
    <m/>
    <m/>
    <m/>
    <m/>
    <m/>
    <m/>
    <s v="Management Janji"/>
    <s v="2026-08-05 08:00:00 | Nama : BU KIKI (SPV) No Hp : 085702492535 No Alt :  Tgl Pemasangan : 05 Agustus 2026 Interval : PAGI  Note : Hubungi pelanggan terlebih dahulu"/>
    <s v="FCC"/>
    <d v="2026-04-08T11:40:22"/>
    <d v="2026-08-05T08:00:00"/>
    <m/>
    <s v="PS"/>
    <s v="KRT"/>
    <s v="NO ADDON"/>
    <n v="20260805"/>
    <s v="Completed"/>
    <s v="HSI Bisnis Basic Promo HUT Telkom PSB 70% - 50 Mbps"/>
    <s v="INDIBIZ"/>
    <m/>
    <m/>
    <d v="2026-08-05T08:00:00"/>
    <s v="2026-08-05 08:00:00 | Nama : BU KIKI (SPV) No Hp : 085702492535 No Alt :  Tgl Pemasangan : 05 Agustus 2026 Interval : PAGI  Note : Hubungi pelanggan terlebih dahulu"/>
    <n v="2026"/>
    <n v="8"/>
    <n v="5"/>
    <d v="2026-08-05T00:00:00"/>
    <n v="-0.33333333333575865"/>
    <x v="0"/>
  </r>
  <r>
    <n v="685"/>
    <n v="1002526704"/>
    <n v="3"/>
    <x v="4"/>
    <n v="4"/>
    <s v="PEKALONGAN"/>
    <s v="BREBES"/>
    <s v="BMU"/>
    <s v="REG"/>
    <s v="AO"/>
    <x v="0"/>
    <m/>
    <s v="Completed (PS)"/>
    <s v="RBS-Regional 3"/>
    <d v="2026-08-14T14:48:46"/>
    <d v="2026-08-14T15:28:30"/>
    <n v="69364863"/>
    <m/>
    <n v="146281108198"/>
    <s v="SPBU TONJONG 4452217"/>
    <s v="ODP-BMU-FZ/001"/>
    <s v="WO061757374"/>
    <m/>
    <m/>
    <m/>
    <n v="108.987082"/>
    <n v="-7.1552319999999998"/>
    <s v="MD|MYDB-20260813265175|DN00001/MN00377|SPBU TONJONG 4452217|081259161116"/>
    <s v="MYDIGIBIZPARTNER"/>
    <m/>
    <m/>
    <m/>
    <m/>
    <m/>
    <m/>
    <m/>
    <m/>
    <s v="Management Janji"/>
    <s v="2026-08-14 08:00:00 | telp : 081259161116  M Janji : (14/08/2026)  jam Pasang : 09:00  Note : hubungi pelanggan jika ingin kelokasi"/>
    <s v="FCC"/>
    <s v="14-08-2026 14:55:03"/>
    <m/>
    <m/>
    <s v="PS"/>
    <s v="BMU"/>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7:00:00"/>
    <s v="2026-08-14 08:00:00 | telp : 081259161116  M Janji : (14/08/2026)  jam Pasang : 09:00  Note : hubungi pelanggan jika ingin kelokasi"/>
    <n v="2026"/>
    <n v="8"/>
    <n v="14"/>
    <d v="2026-08-14T00:00:00"/>
    <n v="-0.29166666666424135"/>
    <x v="0"/>
  </r>
  <r>
    <n v="686"/>
    <n v="1002504839"/>
    <n v="3"/>
    <x v="1"/>
    <n v="5"/>
    <s v="MADURA"/>
    <s v="BANGKALAN"/>
    <s v="SPG"/>
    <s v="REG"/>
    <s v="AO"/>
    <x v="0"/>
    <m/>
    <s v="100 | REVOKE COMPLETED"/>
    <s v="RBS-Regional 3"/>
    <d v="2026-08-01T16:53:42"/>
    <d v="2026-08-02T13:25:36"/>
    <n v="69251063"/>
    <m/>
    <n v="152434912352"/>
    <s v="Toko Rohman"/>
    <s v="ODP-SPG-FS/61"/>
    <s v="WO060672893"/>
    <m/>
    <m/>
    <m/>
    <n v="113.207784820028"/>
    <n v="-7.0519537318538701"/>
    <s v="|MN02600|/Toko Rohman/087770222745/mbak8568@gmail.com/HSI Bisnis Winback + Netmonk (1:1) 50 Mbps (Rp 461.100) PSB Rp 150.000/Abd. Rohman/-7.038163673894115, 113.20578535838261"/>
    <s v="Sales Force DBS"/>
    <m/>
    <m/>
    <m/>
    <m/>
    <m/>
    <m/>
    <m/>
    <m/>
    <s v="Management Janji"/>
    <s v="2026-02-24 13:00:00|M Janji : 21  Feb 2026  Jam Pasang : Siang  Note : hubungi pelanggan jika ingin ke lokasi, terima kasih|SO5830|MYDITA"/>
    <s v="FCC"/>
    <d v="2026-01-08T16:54:55"/>
    <m/>
    <m/>
    <s v="REVOKE"/>
    <s v="SPG"/>
    <s v="NETMONK"/>
    <m/>
    <s v="Revoke Completed"/>
    <s v="- 11_11446;Biaya PSB HSI EBIS Tunai di Depan ~ 11[150000]  - E24057;E24057 ~ ES24 - Paket HSI Bisnis (HSIE) Khusus Winback[0]  - E24057~null~E24057_UNL;UNL ~ Internet-Link Unlimited Internet Usage ~ E24057[0]  - E24057~null~103818;E24057||11||Abodemen 0[0"/>
    <s v="INDIBIZ"/>
    <m/>
    <m/>
    <d v="2026-08-01T07:00:00"/>
    <s v="2026-02-24 13:00:00|M Janji : 21  Feb 2026  Jam Pasang : Siang  Note : hubungi pelanggan jika ingin ke lokasi, terima kasih|SO5830|MYDITA"/>
    <m/>
    <m/>
    <m/>
    <e v="#NUM!"/>
    <e v="#NUM!"/>
    <x v="1"/>
  </r>
  <r>
    <n v="687"/>
    <n v="1002517833"/>
    <n v="3"/>
    <x v="1"/>
    <n v="5"/>
    <s v="SBY UTARA"/>
    <s v="TANDES"/>
    <s v="KNN"/>
    <s v="REG"/>
    <s v="AO"/>
    <x v="0"/>
    <m/>
    <s v="Completed (PS)"/>
    <s v="RBS-Regional 3"/>
    <d v="2026-08-10T13:45:26"/>
    <d v="2026-08-12T09:03:19"/>
    <n v="69362454"/>
    <n v="3135922056"/>
    <n v="152412248195"/>
    <s v="Koperasi Wafa Lontar"/>
    <s v="ODP-KND-FEX/15"/>
    <s v="WO061436790"/>
    <m/>
    <m/>
    <m/>
    <n v="112.66254840000001"/>
    <n v="-7.2829465000000004"/>
    <s v="|MN02093|/Koperasi Wafa Lontar/085731508869/itmwafa@gmail.com/HSI Bisnis + Phone Promo 2026 50 Mbps (Rp 395.000) PSB 150.000/M. Itmamul Wafa'/-7.283058807938848, 112.66297803648891"/>
    <s v="Sales Force DBS"/>
    <m/>
    <m/>
    <m/>
    <m/>
    <m/>
    <m/>
    <m/>
    <m/>
    <s v="Management Janji"/>
    <s v="2026-08-11 15:00:00|Jam pemasangan : 12.00 Info Tambahan : Hubungi pelanggan dulu sebelum ke lokasi terimakasih |40981182|MYDITA"/>
    <s v="FCC"/>
    <d v="2026-10-08T13:54:44"/>
    <d v="2026-08-11T15:00:00"/>
    <m/>
    <s v="PS"/>
    <s v="KNN"/>
    <s v="NO ADDON"/>
    <n v="20260812"/>
    <s v="Completed"/>
    <s v="- 11_11446;Biaya PSB HSI EBIS Tunai di Depan ~ 11[150000]  - BWY DL;BWY DL ~ Saluran Dua Arah(BothWay)[0]  - E23053;E23053 ~ ES23 - Paket HSI Bisnis  Phone (PHONE)[0]  - E23053~null~44864;E23053||11||Abodemen 0[0]  - E23053~null~E23053_IN800;IN800 ~ Free "/>
    <s v="INDIBIZ"/>
    <m/>
    <m/>
    <d v="2026-08-11T15:00:00"/>
    <s v="2026-08-11 15:00:00|Jam pemasangan : 12.00 Info Tambahan : Hubungi pelanggan dulu sebelum ke lokasi terimakasih |40981182|MYDITA"/>
    <n v="2026"/>
    <n v="8"/>
    <n v="12"/>
    <d v="2026-08-12T00:00:00"/>
    <n v="0.375"/>
    <x v="0"/>
  </r>
  <r>
    <n v="688"/>
    <n v="1002504265"/>
    <n v="3"/>
    <x v="1"/>
    <n v="5"/>
    <s v="SBY UTARA"/>
    <s v="LAMONGAN"/>
    <s v="SDD"/>
    <s v="REG"/>
    <s v="AO"/>
    <x v="0"/>
    <s v="1P INET"/>
    <s v="Completed (PS)"/>
    <s v="RBS-Regional 3"/>
    <d v="2026-08-01T09:01:56"/>
    <d v="2026-08-02T14:52:11"/>
    <n v="69356571"/>
    <m/>
    <n v="152457201367"/>
    <s v="COFFEE DULUR DEWE"/>
    <s v="ODP-SDD-FAL/03 FAL/D01/03.01"/>
    <s v="WO060620402"/>
    <m/>
    <m/>
    <m/>
    <n v="112.34002534299999"/>
    <n v="-7.1384095639094598"/>
    <s v="MD|MYDB-20260801264104|DN00001/MN00216|COFFEE DULUR DEWE|087869524327"/>
    <s v="MYDIGIBIZPARTNER"/>
    <m/>
    <m/>
    <m/>
    <m/>
    <m/>
    <m/>
    <m/>
    <m/>
    <s v="Management Janji"/>
    <s v="2026-08-02 13:00:00 | Nama PIC : Bp Andri No Hp : 087869524327 No Alt : - Tgl Pemasangan : 02 Agustus 2026 Interval : PAGI SIANG Note : Hubungi pelanggan terlebih dahulu"/>
    <s v="FCC"/>
    <d v="2026-01-08T09:09:55"/>
    <d v="2026-08-02T13:00:00"/>
    <m/>
    <s v="PS"/>
    <s v="SDD"/>
    <s v="NO ADDON"/>
    <n v="20260802"/>
    <s v="Completed"/>
    <s v="HSI Bisnis Promo HUT Telkom PSB 70% - 50 Mbps"/>
    <s v="INDIBIZ"/>
    <m/>
    <m/>
    <d v="2026-08-02T13:00:00"/>
    <s v="2026-08-02 13:00:00 | Nama PIC : Bp Andri No Hp : 087869524327 No Alt : - Tgl Pemasangan : 02 Agustus 2026 Interval : PAGI SIANG Note : Hubungi pelanggan terlebih dahulu"/>
    <n v="2026"/>
    <n v="8"/>
    <n v="2"/>
    <d v="2026-08-02T00:00:00"/>
    <n v="-0.54166666666424135"/>
    <x v="0"/>
  </r>
  <r>
    <n v="689"/>
    <n v="1002517959"/>
    <n v="3"/>
    <x v="6"/>
    <n v="5"/>
    <s v="SIDOARJO"/>
    <s v="INNER - JATIM TIMUR"/>
    <s v="SPJ"/>
    <s v="REG"/>
    <s v="AO"/>
    <x v="0"/>
    <s v="1P INET"/>
    <s v="OSS - FALLOUT"/>
    <s v="RBS-Regional 3"/>
    <d v="2026-08-10T14:10:56"/>
    <d v="2026-08-11T17:42:48"/>
    <n v="69362523"/>
    <m/>
    <n v="152332252825"/>
    <s v="warkop compas"/>
    <s v="ODP-SPJ-FAJ/31 FAJ/D03/31.01"/>
    <s v="WO061406875"/>
    <m/>
    <m/>
    <m/>
    <n v="112.674146108329"/>
    <n v="-7.3656689434028504"/>
    <s v="MD|MYDB-20260810264864|DN00001/MN01993|warkop compas|81334151456"/>
    <s v="MYDIGIBIZPARTNER"/>
    <m/>
    <m/>
    <m/>
    <m/>
    <m/>
    <m/>
    <m/>
    <m/>
    <s v="Management Janji"/>
    <s v="2026-08-11 13:00:00 | M Janji : (11/08/2026) jam Pasang : 09:00 Note : hubungi pelanggan jika ingin kelokasi "/>
    <s v="FCC"/>
    <d v="2026-10-08T14:25:37"/>
    <d v="2026-08-11T13:00:00"/>
    <s v="Kendala Pelanggan"/>
    <s v="FO_WFM"/>
    <s v="SPJ"/>
    <s v="NO ADDON"/>
    <m/>
    <s v="Provisioning Failed|WFM|INF009024436|PP_-7.349449099999999,112.694201_PP_MENUNGGU INFO PLG_KP RESCHEDULE DENGAN PIC warkop co"/>
    <s v="HSI Bisnis Basic Promo HUT Telkom PSB 70% - 50 Mbps"/>
    <s v="INDIBIZ"/>
    <m/>
    <m/>
    <d v="2026-08-11T13:00:00"/>
    <s v="2026-08-11 13:00:00 | M Janji : (11/08/2026) jam Pasang : 09:00 Note : hubungi pelanggan jika ingin kelokasi "/>
    <m/>
    <m/>
    <m/>
    <e v="#NUM!"/>
    <e v="#NUM!"/>
    <x v="1"/>
  </r>
  <r>
    <n v="690"/>
    <n v="1002530988"/>
    <n v="3"/>
    <x v="1"/>
    <n v="5"/>
    <s v="MADURA"/>
    <s v="PAMEKASAN"/>
    <s v="PME"/>
    <s v="REG"/>
    <s v="AO"/>
    <x v="0"/>
    <m/>
    <s v="CC - HD1A - INPROGRESS UNCONTACTED"/>
    <s v="RBS-Regional 3"/>
    <d v="2026-08-17T14:40:19"/>
    <d v="2026-08-17T16:53:42"/>
    <n v="69368161"/>
    <m/>
    <n v="152426928273"/>
    <s v="TOKO TAUFIQUR BAROKAH"/>
    <s v="ODP-PME-FBK/15"/>
    <m/>
    <m/>
    <m/>
    <m/>
    <n v="113.45862049999999"/>
    <n v="-7.0676417000000002"/>
    <s v="|MC70132|/TAUFIQUR RAHMAN-TOKO TAUFIQUR BAROKAH/081939249988/taufuqyrr@gmail.com/HSI Bisnis + Netmonk Promo 2026 200 Mbps (Rp 846.100) PSB 150.000/ -7.0677042, 113.4586181/Dekat Lot Polot, Kacok, Kec. Palengaan, Kabupaten Pamekasan, Jawa Timur 69362"/>
    <s v="Sales Force DBS"/>
    <m/>
    <m/>
    <m/>
    <m/>
    <m/>
    <m/>
    <m/>
    <m/>
    <m/>
    <m/>
    <m/>
    <s v="17-08-2026 14:55:19"/>
    <m/>
    <m/>
    <s v="FCC"/>
    <s v="PME"/>
    <s v="NETMONK"/>
    <m/>
    <s v="UNCONTACTED : Telepon Tidak Diangkat - RNA Yusnani Manalu 40951378|MYDITA"/>
    <s v="- 11_11446;Biaya PSB HSI EBIS Tunai di Depan ~ 11[150000]  - E23080;E23080 ~ ES23 - Add-on HSI Bisnis Bundling (Netmonk)[0]  - E23080~null~100382;E23080||77||Abodemen 0[0]  - E23080~null~E23080_NMONKHI;NMONKHI ~ Nadefaa Netmonk Hi Alacarte ~ E23080[56100]"/>
    <s v="INDIBIZ"/>
    <m/>
    <m/>
    <m/>
    <m/>
    <m/>
    <m/>
    <m/>
    <e v="#NUM!"/>
    <e v="#NUM!"/>
    <x v="1"/>
  </r>
  <r>
    <n v="691"/>
    <n v="1002525966"/>
    <n v="3"/>
    <x v="1"/>
    <n v="5"/>
    <s v="MADURA"/>
    <s v="PAMEKASAN"/>
    <s v="PME"/>
    <s v="REG"/>
    <s v="AO"/>
    <x v="0"/>
    <m/>
    <s v="FCC - HD1A - INPROGRESS FOLLOW UP"/>
    <s v="RBS-Regional 3"/>
    <d v="2026-08-14T10:49:56"/>
    <d v="2026-08-14T12:36:44"/>
    <n v="69365813"/>
    <m/>
    <n v="152426928167"/>
    <s v="TOKO TIYANA BAROKAH"/>
    <s v="ODP-PME-FBK/15"/>
    <m/>
    <m/>
    <m/>
    <m/>
    <n v="113.4586156"/>
    <n v="-7.0676414999999997"/>
    <s v="|MC70132|/TIYANA - TOKO TIYANA BAROKAH/085931099333/titanyana@gmail.com/HSI Bisnis + Netmonk Promo 2026 200 Mbps (Rp 846.100) PSB 150.000/Dekat Lot Polot, Kacok, Kec. Palengaan, Kabupaten Pamekasan, Jawa Timur 69362"/>
    <s v="Sales Force DBS"/>
    <m/>
    <m/>
    <m/>
    <m/>
    <m/>
    <m/>
    <m/>
    <m/>
    <m/>
    <m/>
    <m/>
    <s v="14-08-2026 10:54:53"/>
    <m/>
    <m/>
    <s v="FCC"/>
    <s v="PME"/>
    <s v="NETMONK"/>
    <m/>
    <s v="FOLLOW UP : Follow Up Yusnani Manalu 40951378|MYDITA"/>
    <s v="- 11_11446;Biaya PSB HSI EBIS Tunai di Depan ~ 11[150000]  - E23080;E23080 ~ ES23 - Add-on HSI Bisnis Bundling (Netmonk)[0]  - E23080~null~100382;E23080||77||Abodemen 0[0]  - E23080~null~E23080_NMONKHI;NMONKHI ~ Nadefaa Netmonk Hi Alacarte ~ E23080[56100]"/>
    <s v="INDIBIZ"/>
    <m/>
    <m/>
    <m/>
    <m/>
    <m/>
    <m/>
    <m/>
    <e v="#NUM!"/>
    <e v="#NUM!"/>
    <x v="1"/>
  </r>
  <r>
    <n v="692"/>
    <n v="1002521147"/>
    <n v="3"/>
    <x v="1"/>
    <n v="5"/>
    <s v="SBY UTARA"/>
    <s v="LAMONGAN"/>
    <s v="LMG"/>
    <s v="REG"/>
    <s v="AO"/>
    <x v="0"/>
    <m/>
    <s v="OSS - FALLOUT"/>
    <s v="RBS-Regional 3"/>
    <d v="2026-08-12T07:35:57"/>
    <d v="2026-08-13T14:51:08"/>
    <n v="69363779"/>
    <m/>
    <n v="152433910098"/>
    <s v="PT PEREKONOMIAN SUNAN DRAJAT TANJUNG MADE"/>
    <s v="ODP-LMG-FL/65"/>
    <s v="WO061554196"/>
    <m/>
    <m/>
    <m/>
    <n v="106.844058036804"/>
    <n v="-6.1687583205427803"/>
    <s v="|MN01781|/PT PEREKONOMIAN SUNAN DRAJAT TANJUNG MADE/Dr. Anas Al Hifnisei M,si/082257019526/ahlamabidinrokhim03@gmail.com/HSI Bisnis + Netmonk Promo 2026 50 Mbps (Rp 411.100) PSB 150.000/"/>
    <s v="Sales Force DBS"/>
    <m/>
    <m/>
    <m/>
    <m/>
    <m/>
    <m/>
    <m/>
    <m/>
    <s v="Management Janji"/>
    <s v="2026-08-13 10:00:00|Waktu pemasangan : 12 agustus 2026 Jam pemasangan : 08.00 - 12.00 Info Tambahan : Hubungi pelanggan dulu sebelum ke lokasi terimakasih |40951377|MYDITA"/>
    <s v="FCC"/>
    <d v="2026-12-08T07:39:44"/>
    <d v="2026-08-13T10:00:00"/>
    <s v="Kendala Teknik"/>
    <s v="FO_WFM"/>
    <s v="LMG"/>
    <s v="NETMONK"/>
    <m/>
    <s v="Provisioning Failed|WFM|INF009036998|TOJ_-7.0611853,112.2453103_Odp jarak jauh 250++  Tikor pelanggan:-7.124283,112.384101"/>
    <s v="- 11_11446;Biaya PSB HSI EBIS Tunai di Depan ~ 11[150000]  - SP_NOSS;SP_NOSS ~ Internet NOSS Multispeed Network[0]  - SP_NOSS;SP_NOSS ~ Internet NOSS Multispeed Network[0]  - E23015;E23015 ~ ES23 - Perangkat ONT[0]  - E23015~null~44292;E23015||11||Abodeme"/>
    <s v="INDIBIZ"/>
    <m/>
    <m/>
    <d v="2026-08-13T10:00:00"/>
    <s v="2026-08-13 10:00:00|Waktu pemasangan : 12 agustus 2026 Jam pemasangan : 08.00 - 12.00 Info Tambahan : Hubungi pelanggan dulu sebelum ke lokasi terimakasih |40951377|MYDITA"/>
    <m/>
    <m/>
    <m/>
    <e v="#NUM!"/>
    <e v="#NUM!"/>
    <x v="1"/>
  </r>
  <r>
    <n v="693"/>
    <n v="1002525250"/>
    <n v="3"/>
    <x v="3"/>
    <n v="4"/>
    <s v="YOGYAKARTA"/>
    <s v="INNER - YOGYA JATENG SELATAN"/>
    <s v="KBU"/>
    <s v="DGS"/>
    <s v="AO"/>
    <x v="0"/>
    <m/>
    <s v="Completed (PS)"/>
    <s v="DGS-Government Defense Service"/>
    <d v="2026-08-13T19:15:10"/>
    <d v="2026-08-14T14:14:49"/>
    <n v="69365523"/>
    <m/>
    <n v="146113145632"/>
    <s v="Istana Jogja"/>
    <s v="ODP-KBU-FCQ/114"/>
    <s v="WO061703836"/>
    <m/>
    <m/>
    <m/>
    <n v="110.36374856092"/>
    <n v="-7.7995483734487996"/>
    <s v="Istana Jogja   Jl. Jend. Ahmad Yani, Ngupasan, Kec. Gondomanan, Kota Yogyakarta, Daerah Istimewa Yogyakarta  Hiqbal Haris 0821-8722-8445  Bayu Prasetyo Anwar 0811-8881-9797"/>
    <s v="Account Manager"/>
    <m/>
    <m/>
    <m/>
    <m/>
    <m/>
    <m/>
    <m/>
    <m/>
    <s v="Management Janji"/>
    <s v="Istana Jogja   Jl. Jend. Ahmad Yani, Ngupasan, Kec. Gondomanan, Kota Yogyakarta, Daerah Istimewa Yogyakarta  Hiqbal Haris 0821-8722-8445  Bayu Prasetyo Anwar 0811-8881-9797"/>
    <s v="FCC"/>
    <s v="13-08-2026 19:25:54"/>
    <m/>
    <m/>
    <s v="PS"/>
    <s v="KBU"/>
    <s v="NO ADDON"/>
    <n v="20260814"/>
    <s v="Completed"/>
    <s v="- 11_11446;Biaya PSB HSI EBIS Tunai di Depan ~ 11[500000]  - SP_NOSS;SP_NOSS ~ Internet NOSS Multispeed Network[0]  - SP_NOSS;SP_NOSS ~ Internet NOSS Multispeed Network[0]  - E23015;E23015 ~ ES23 - Perangkat ONT[0]  - E23015~null~44292;E23015||11||Abodeme"/>
    <s v="INDIBIZ"/>
    <m/>
    <m/>
    <d v="2026-08-13T17:00:00"/>
    <s v="Istana Jogja   Jl. Jend. Ahmad Yani, Ngupasan, Kec. Gondomanan, Kota Yogyakarta, Daerah Istimewa Yogyakarta  Hiqbal Haris 0821-8722-8445  Bayu Prasetyo Anwar 0811-8881-9797"/>
    <n v="2026"/>
    <n v="8"/>
    <n v="14"/>
    <d v="2026-08-14T00:00:00"/>
    <n v="0.29166666666424135"/>
    <x v="0"/>
  </r>
  <r>
    <n v="694"/>
    <n v="1002513899"/>
    <n v="3"/>
    <x v="1"/>
    <n v="5"/>
    <s v="MADURA"/>
    <s v="PAMEKASAN"/>
    <s v="PME"/>
    <s v="REG"/>
    <s v="AO"/>
    <x v="0"/>
    <m/>
    <s v="Completed (PS)"/>
    <s v="RBS-Regional 3"/>
    <d v="2026-08-07T09:44:03"/>
    <d v="2026-08-09T20:05:16"/>
    <n v="69360459"/>
    <m/>
    <n v="152426928026"/>
    <s v="SPBU Pertamina 54.693.10"/>
    <s v="ODP-PME-FQ/07"/>
    <s v="WO061281615"/>
    <m/>
    <m/>
    <m/>
    <n v="113.4685222"/>
    <n v="-7.2044565"/>
    <s v="|MN00213|/SPBU Pertamina 54.693.10/823-3851-4545/sam.p.oernajayasehatselalu@gmail.com/HSI Bisnis Promo HUT Telkom (1:1) 75 Mbps (Rp 415.000) PSB Rp 150.000/ACH. IDRIS/QCHR+Q6V, Jl. Raya Ambat, Tlanakan, Kec. Tlanakan, Kabupaten Pamekasan, Jawa Timur 69371"/>
    <s v="Sales Force DBS"/>
    <m/>
    <m/>
    <m/>
    <m/>
    <m/>
    <m/>
    <m/>
    <m/>
    <s v="Management Janji"/>
    <s v="2026-08-09 13:00:00|Nama : BP ROUF (PENGAWAS) No Hp : 082338514545 No Alt :  Tgl Pemasangan : 09 Agustus 2026 Interval : PAGI  Note : Hubungi pelanggan terlebih dahulu|40971402|MYDITA"/>
    <s v="FCC"/>
    <d v="2026-07-08T09:55:18"/>
    <d v="2026-08-09T13:00:00"/>
    <m/>
    <s v="PS"/>
    <s v="PME"/>
    <s v="NO ADDON"/>
    <n v="20260809"/>
    <s v="Completed"/>
    <s v="- 11_11446;Biaya PSB HSI EBIS Tunai di Depan ~ 11[150000]  - E25060;E25060 ~ ES25 - Paket HSI Bisnis (HSIE) Khusus Winback 2.0[0]  - E25060~null~E25060_UNL;UNL ~ Internet-Link Unlimited Internet Usage ~ E25060[0]  - E25060~null~105343;E25060||11||Abodemen"/>
    <s v="INDIBIZ"/>
    <m/>
    <m/>
    <d v="2026-08-09T13:00:00"/>
    <s v="2026-08-09 13:00:00|Nama : BP ROUF (PENGAWAS) No Hp : 082338514545 No Alt :  Tgl Pemasangan : 09 Agustus 2026 Interval : PAGI  Note : Hubungi pelanggan terlebih dahulu|40971402|MYDITA"/>
    <n v="2026"/>
    <n v="8"/>
    <n v="9"/>
    <d v="2026-08-09T00:00:00"/>
    <n v="-0.54166666666424135"/>
    <x v="0"/>
  </r>
  <r>
    <n v="695"/>
    <n v="1002530803"/>
    <n v="3"/>
    <x v="0"/>
    <n v="5"/>
    <s v="MATARAM"/>
    <s v="INNER - NUSA TENGGARA"/>
    <s v="MTR"/>
    <s v="REG"/>
    <s v="AO"/>
    <x v="0"/>
    <s v="1P INET"/>
    <s v="MIE - SEND SURVEY"/>
    <s v="RBS-Regional 3"/>
    <d v="2026-08-17T12:38:56"/>
    <d v="2026-08-17T12:40:01"/>
    <n v="69368040"/>
    <m/>
    <n v="172601797047"/>
    <s v="TOKO PAK MUZAKI"/>
    <s v="ODP-MTR-FAK/58 FAK/D06/58.01"/>
    <s v="WO061925463"/>
    <m/>
    <m/>
    <m/>
    <n v="116.135139204561"/>
    <n v="-8.6082969526562003"/>
    <s v="MD|MYDB-20260817265829|SC00001/MC00090|TOKO PAK MUZAKI|087812761505"/>
    <s v="MYDIGIBIZPARTNER"/>
    <m/>
    <m/>
    <m/>
    <m/>
    <m/>
    <m/>
    <m/>
    <m/>
    <s v="Management Janji"/>
    <s v="2026-08-18 13:00:00 | M janji : pagi Tanggal Pemasangan : 18/agustus/2026 Note : hubungi pelanggan jika ingin kelokasi "/>
    <s v="FCC"/>
    <s v="17-08-2026 12:40:04"/>
    <d v="2026-08-18T13:00:00"/>
    <m/>
    <s v="SURVEY_NEW_MANJA"/>
    <s v="MTR"/>
    <s v="OCA"/>
    <m/>
    <s v="MIE - SEND SURVEY"/>
    <s v="HSI Bisnis Bundling OCA Breach Checker PSB 70% Promo - 100 Mbps"/>
    <s v="INDIBIZ"/>
    <m/>
    <m/>
    <d v="2026-08-18T13:00:00"/>
    <s v="2026-08-18 13:00:00 | M janji : pagi Tanggal Pemasangan : 18/agustus/2026 Note : hubungi pelanggan jika ingin kelokasi "/>
    <m/>
    <m/>
    <m/>
    <e v="#NUM!"/>
    <e v="#NUM!"/>
    <x v="1"/>
  </r>
  <r>
    <n v="696"/>
    <n v="1002526102"/>
    <n v="3"/>
    <x v="6"/>
    <n v="5"/>
    <s v="JEMBER"/>
    <s v="SITUBONDO"/>
    <s v="ASB"/>
    <s v="REG"/>
    <s v="AO"/>
    <x v="0"/>
    <s v="1P INET"/>
    <s v="Completed (PS)"/>
    <s v="RBS-Regional 3"/>
    <d v="2026-08-14T11:17:56"/>
    <d v="2026-08-14T16:50:44"/>
    <n v="69365905"/>
    <m/>
    <n v="152527209105"/>
    <s v="TOKO LISTRIK KITA"/>
    <s v="ODP-ASB-FC/38 FC/D05/38.01"/>
    <s v="WO061732862"/>
    <m/>
    <m/>
    <m/>
    <n v="114.233496"/>
    <n v="-7.7505930000000003"/>
    <s v="|MN00099|MYIA-017969395415/POI/AHMAD ZAMROJI/085231353155/adisasmoko5@gmail.com"/>
    <s v="MYIB_ASSISTANT"/>
    <m/>
    <m/>
    <m/>
    <m/>
    <m/>
    <m/>
    <m/>
    <m/>
    <s v="Management Janji"/>
    <s v="2026-08-15 08:00:00 | Nama PIC : Bp Ahmad No HP : 085231353155 No Alt : - M Janji :  15 Agustus 2026 Jam Pasang : Pagi / Siang Note : hubungi pelanggan jika ingin kelokasi"/>
    <s v="FCC"/>
    <s v="14-08-2026 11:39:52"/>
    <d v="2026-08-15T08:00:00"/>
    <m/>
    <s v="PS"/>
    <s v="ASB"/>
    <s v="NO ADDON"/>
    <n v="20260814"/>
    <s v="Completed"/>
    <s v="HSI Bisnis Promo HUT Telkom PSB 70% - 50 Mbps"/>
    <s v="INDIBIZ"/>
    <m/>
    <m/>
    <d v="2026-08-15T08:00:00"/>
    <s v="2026-08-15 08:00:00 | Nama PIC : Bp Ahmad No HP : 085231353155 No Alt : - M Janji :  15 Agustus 2026 Jam Pasang : Pagi / Siang Note : hubungi pelanggan jika ingin kelokasi"/>
    <n v="2026"/>
    <n v="8"/>
    <n v="14"/>
    <d v="2026-08-14T00:00:00"/>
    <n v="-1.3333333333357587"/>
    <x v="0"/>
  </r>
  <r>
    <n v="697"/>
    <n v="1002509939"/>
    <n v="3"/>
    <x v="5"/>
    <n v="5"/>
    <s v="SINGARJA"/>
    <s v="TABANAN"/>
    <s v="TBN"/>
    <s v="DPS"/>
    <s v="AO"/>
    <x v="0"/>
    <m/>
    <s v="Completed (PS)"/>
    <s v="DPS-Logistic &amp; Manufacturing"/>
    <d v="2026-08-05T10:20:40"/>
    <d v="2026-08-06T18:21:46"/>
    <n v="69358892"/>
    <m/>
    <n v="172413244304"/>
    <s v="Hub Marga"/>
    <s v="ODP-TBN-FCK/05"/>
    <s v="WO060959801"/>
    <m/>
    <m/>
    <m/>
    <n v="115.16916928000001"/>
    <n v="-8.4891435269999995"/>
    <s v="P26-203886 ; PIC Agyl Nur Fahrurrozi, agyl.fahrurrozi@spxexpress.com, 081515454098"/>
    <s v="TAM"/>
    <m/>
    <m/>
    <m/>
    <m/>
    <m/>
    <m/>
    <m/>
    <m/>
    <s v="Management Janji"/>
    <s v="P26-203886 ; PIC Agyl Nur Fahrurrozi, agyl.fahrurrozi@spxexpress.com, 081515454098"/>
    <s v="FCC"/>
    <d v="2026-05-08T10:39:45"/>
    <m/>
    <m/>
    <s v="PS"/>
    <s v="TBN"/>
    <s v="NO ADDON"/>
    <n v="20260806"/>
    <s v="Completed"/>
    <s v="- 11_11450;Biaya PSB Reguler HSI EBIS ~ 11[150000]  - E23046;E23046 ~ ES23 - Paket HSI Bisnis[0]  - E23046~null~E23046_UNL;UNL ~ Internet-Link Unlimited Internet Usage ~ E23046[0]  - E23046~null~44877;E23046||11||Abodemen 0[0]  - E23046~null~E23046_HSIE50"/>
    <s v="INDIBIZ"/>
    <m/>
    <m/>
    <d v="2026-08-05T12:30:00"/>
    <s v="P26-203886 ; PIC Agyl Nur Fahrurrozi, agyl.fahrurrozi@spxexpress.com, 081515454098"/>
    <n v="2026"/>
    <n v="8"/>
    <n v="6"/>
    <d v="2026-08-06T00:00:00"/>
    <n v="0.47916666666424135"/>
    <x v="0"/>
  </r>
  <r>
    <n v="698"/>
    <n v="1002516436"/>
    <n v="3"/>
    <x v="5"/>
    <n v="5"/>
    <s v="SINGARJA"/>
    <s v="SINGARAJA"/>
    <s v="SGR"/>
    <s v="REG"/>
    <s v="AO"/>
    <x v="0"/>
    <m/>
    <s v="CANCEL COMPLETED"/>
    <s v="RBS-Regional 3"/>
    <d v="2026-08-09T11:58:44"/>
    <d v="2026-08-10T12:20:22"/>
    <n v="69361810"/>
    <m/>
    <n v="172424806035"/>
    <s v="TOKO SEMBAKO WISNU"/>
    <s v="ODP-SGR-FC/27"/>
    <m/>
    <m/>
    <m/>
    <m/>
    <n v="115.0637388"/>
    <n v="-8.1278047999999998"/>
    <s v="|MN00087|/CP KADEK KERTANA/081959428867/kadektana994@gmail.com"/>
    <s v="Sales Force DBS"/>
    <m/>
    <m/>
    <m/>
    <m/>
    <m/>
    <m/>
    <m/>
    <m/>
    <m/>
    <m/>
    <m/>
    <d v="2026-09-08T12:09:50"/>
    <m/>
    <m/>
    <s v="REJECT_FCC"/>
    <s v="SGR"/>
    <s v="NO ADDON"/>
    <m/>
    <s v="DECLINE : Decline - Batal Order EVI PUSPITA EKASARI 40931150|MYDITA"/>
    <s v="- 11_11446;Biaya PSB HSI EBIS Tunai di Depan ~ 11[150000]  - SP_NOSS;SP_NOSS ~ Internet NOSS Multispeed Network[0]  - SP_NOSS;SP_NOSS ~ Internet NOSS Multispeed Network[0]  - E23015;E23015 ~ ES23 - Perangkat ONT[0]  - E23015~null~44292;E23015||11||Abodeme"/>
    <s v="INDIBIZ"/>
    <m/>
    <s v="DECLINE : Decline - Batal Order EVI PUSPITA EKASARI 40931150|MYDITA"/>
    <m/>
    <m/>
    <m/>
    <m/>
    <m/>
    <e v="#NUM!"/>
    <e v="#NUM!"/>
    <x v="1"/>
  </r>
  <r>
    <n v="699"/>
    <n v="1002509615"/>
    <n v="3"/>
    <x v="6"/>
    <n v="5"/>
    <s v="PASURUAN"/>
    <s v="PROBOLINGGO"/>
    <s v="TGS"/>
    <s v="DGS"/>
    <s v="AO"/>
    <x v="0"/>
    <m/>
    <s v="98 | OSS - CANCEL COMPLETE"/>
    <s v="DGS-B2B TREG"/>
    <d v="2026-08-05T08:45:31"/>
    <d v="2026-08-12T10:07:59"/>
    <n v="69358766"/>
    <m/>
    <n v="152530201996"/>
    <s v="POLSEK TONGAS"/>
    <s v="ODP-TGS-FA/15"/>
    <s v="WO060950103"/>
    <m/>
    <m/>
    <m/>
    <n v="113.10585399999999"/>
    <n v="-7.7304646000000004"/>
    <s v="AM;NITA;930122;GS;PSB 50MBPS;PIC 085142491115"/>
    <s v="Account Manager"/>
    <m/>
    <m/>
    <m/>
    <m/>
    <m/>
    <m/>
    <m/>
    <m/>
    <s v="Management Janji"/>
    <s v="PSB"/>
    <s v="FCC"/>
    <d v="2026-05-08T08:54:50"/>
    <m/>
    <s v="Kendala Pelanggan"/>
    <s v="CANCEL"/>
    <s v="TGS"/>
    <s v="NO ADDON"/>
    <m/>
    <s v="Cancel Completed"/>
    <s v="- E23015;E23015 ~ ES23 - Perangkat ONT[0]  - E23015~null~44292;E23015||11||Abodemen 0[0]  - E23015~null~E23015_SWONT;SWONT ~ Biaya Sewa ONT ~ E23015[30000]  - E24058;E24058 ~ ES24 - Paket HSI Bisnis (HSIEF) Khusus Winback[0]  - E24058~null~103819;E24058||"/>
    <s v="INDIBIZ"/>
    <m/>
    <m/>
    <d v="2026-08-05T14:00:00"/>
    <s v="PSB"/>
    <m/>
    <m/>
    <m/>
    <e v="#NUM!"/>
    <e v="#NUM!"/>
    <x v="1"/>
  </r>
  <r>
    <n v="700"/>
    <n v="1002523613"/>
    <n v="3"/>
    <x v="3"/>
    <n v="4"/>
    <s v="MAGELANG"/>
    <s v="WONOSOBO"/>
    <s v="WOS"/>
    <s v="REG"/>
    <s v="AO"/>
    <x v="0"/>
    <s v="1P INET"/>
    <s v="Completed (PS)"/>
    <s v="RBS-Regional 3"/>
    <d v="2026-08-13T10:04:56"/>
    <d v="2026-08-13T14:49:44"/>
    <n v="69364845"/>
    <m/>
    <n v="141373127443"/>
    <s v="MTS MUHAMMADIYAH SIGALUH"/>
    <s v="ODP-WOS-FQ/041 FQ/D05/041.01"/>
    <s v="WO061646065"/>
    <m/>
    <m/>
    <m/>
    <n v="109.78700000000001"/>
    <n v="-7.4245320000000001"/>
    <s v="|MN00909|MYIA-031096276909/POI/neneng/085228938661/mtsmuhsigaluh@gmail.com"/>
    <s v="MYIB_ASSISTANT"/>
    <m/>
    <m/>
    <m/>
    <m/>
    <m/>
    <m/>
    <m/>
    <m/>
    <s v="Management Janji"/>
    <s v="2026-08-14 08:00:00 | Nama PIC:  bu tri neneng No HP: 085228938661 Alt: 081392678626 / epi  Tanggal: 14/8/2026 Jam Pasang: Pagi Note: Hubungi sebelum ke lokasi, terimakasih."/>
    <s v="FCC"/>
    <s v="13-08-2026 10:09:52"/>
    <d v="2026-08-14T08:00:00"/>
    <m/>
    <s v="PS"/>
    <s v="WOS"/>
    <s v="NO ADDON"/>
    <n v="20260813"/>
    <s v="Completed"/>
    <s v="HSI Bisnis Basic Promo HUT Telkom PSB 70% - 50 Mbps"/>
    <s v="INDIBIZ"/>
    <m/>
    <m/>
    <d v="2026-08-14T08:00:00"/>
    <s v="2026-08-14 08:00:00 | Nama PIC:  bu tri neneng No HP: 085228938661 Alt: 081392678626 / epi  Tanggal: 14/8/2026 Jam Pasang: Pagi Note: Hubungi sebelum ke lokasi, terimakasih."/>
    <n v="2026"/>
    <n v="8"/>
    <n v="13"/>
    <d v="2026-08-13T00:00:00"/>
    <n v="-1.3333333333357587"/>
    <x v="0"/>
  </r>
  <r>
    <n v="701"/>
    <n v="1002511156"/>
    <n v="3"/>
    <x v="1"/>
    <n v="5"/>
    <s v="SBY UTARA"/>
    <s v="GRESIK"/>
    <s v="GSK"/>
    <s v="REG"/>
    <s v="AO"/>
    <x v="0"/>
    <m/>
    <s v="MIA - INVALID SURVEY"/>
    <s v="RBS-Regional 3"/>
    <d v="2026-08-05T16:29:22"/>
    <d v="2026-08-07T10:27:36"/>
    <n v="69359383"/>
    <m/>
    <n v="152421262149"/>
    <s v="Amaly Food"/>
    <s v="ODP-GSK-FAM/14"/>
    <s v="WO061077905"/>
    <m/>
    <m/>
    <m/>
    <n v="112.6178103"/>
    <n v="-7.1764482000000003"/>
    <s v="AMRBS;402407;AMEX;TETTUKO WIWENGKU ADHIYAKSO;RBS-3;SURAMADU;Amaly Food;HSI Bisnis Winback + Antares Eazy (1:1) 200 Mbps (Rp 925.000) PSB Rp 150.000;083830618732;finance@akseskebomas.com;SUWAEFI ANWAR;-7.17700277441601, 112.61873121788827Jl. Mayjen Sungkon"/>
    <s v="Amex"/>
    <m/>
    <m/>
    <m/>
    <m/>
    <m/>
    <m/>
    <m/>
    <m/>
    <s v="Management Janji"/>
    <s v="2026-08-08 15:00:00|Nama PIC : ibu sinta No HP : 083830618732 No Alternatif : - M Janji : 07/08/2026 Jam Pasang : Pagi NoteÃ‚Â :  Hubungi terlebih dahulu sebelum ke lokasi |40961370|MYDITA"/>
    <s v="FCC"/>
    <d v="2026-05-08T16:39:46"/>
    <d v="2026-08-08T15:00:00"/>
    <m/>
    <s v="SURVEY_NEW_MANJA"/>
    <s v="GSK"/>
    <s v="ANTAREZ"/>
    <m/>
    <s v="MIE - INVALID SURVEY - Kendala Jalur/Rute Tarikan"/>
    <s v="- 11_11446;Biaya PSB HSI EBIS Tunai di Depan ~ 11[150000]  - E23015;E23015 ~ ES23 - Perangkat ONT[0]  - E23015~null~44292;E23015||11||Abodemen 0[0]  - E23015~null~E23015_SWONTPREM;SWONTPREM ~ Biaya Sewa ONT Premium ~ E23015[50000]  - E24057;E24057 ~ ES24 "/>
    <s v="INDIBIZ"/>
    <m/>
    <m/>
    <d v="2026-08-08T15:00:00"/>
    <s v="2026-08-08 15:00:00|Nama PIC : ibu sinta No HP : 083830618732 No Alternatif : - M Janji : 07/08/2026 Jam Pasang : Pagi NoteÃ‚Â :  Hubungi terlebih dahulu sebelum ke lokasi |40961370|MYDITA"/>
    <m/>
    <m/>
    <m/>
    <e v="#NUM!"/>
    <e v="#NUM!"/>
    <x v="1"/>
  </r>
  <r>
    <n v="702"/>
    <n v="1002528592"/>
    <n v="3"/>
    <x v="0"/>
    <n v="5"/>
    <s v="MATARAM"/>
    <s v="INNER - NUSA TENGGARA"/>
    <s v="MTR"/>
    <s v="REG"/>
    <s v="AO"/>
    <x v="0"/>
    <s v="1P INET"/>
    <s v="7 | OSS - PROVISIONING ISSUED"/>
    <s v="RBS-Regional 3"/>
    <d v="2026-08-15T15:43:56"/>
    <d v="2026-08-16T13:07:29"/>
    <n v="69367073"/>
    <m/>
    <n v="172601796340"/>
    <s v="Toko Muhammad Suhaili"/>
    <s v="ODP-MTR-FAE/09 FAE/D02/03.09"/>
    <s v="WO061833328"/>
    <m/>
    <m/>
    <m/>
    <n v="116.07248045503999"/>
    <n v="-8.5330551019803593"/>
    <s v="MD|MYDB-20260815265553|SC00001/MC00046|Toko Muhammad Suhaili|087750768656"/>
    <s v="MYDIGIBIZPARTNER"/>
    <m/>
    <m/>
    <m/>
    <m/>
    <m/>
    <m/>
    <m/>
    <m/>
    <s v="Management Janji"/>
    <s v="2026-08-16 13:00:00 | Tanggal pemasangan: 16/08/2026 Jam pemasangan : pagi / siang Info Tambahan : Hubungi pelanggan dulu sebelum ke lokasi terima kasih."/>
    <s v="FCC"/>
    <s v="15-08-2026 15:54:49"/>
    <d v="2026-08-16T13:00:00"/>
    <m/>
    <s v="PI"/>
    <s v="MTR"/>
    <s v="NO ADDON"/>
    <m/>
    <s v="Provisioning Issued"/>
    <s v="HSI Bisnis PSB 70% - 50 Mbps"/>
    <s v="INDIBIZ"/>
    <m/>
    <m/>
    <d v="2026-08-16T13:00:00"/>
    <s v="2026-08-16 13:00:00 | Tanggal pemasangan: 16/08/2026 Jam pemasangan : pagi / siang Info Tambahan : Hubungi pelanggan dulu sebelum ke lokasi terima kasih."/>
    <m/>
    <m/>
    <m/>
    <e v="#NUM!"/>
    <e v="#NUM!"/>
    <x v="1"/>
  </r>
  <r>
    <n v="703"/>
    <n v="1002519645"/>
    <n v="3"/>
    <x v="2"/>
    <n v="5"/>
    <s v="KEDIRI"/>
    <s v="KEDIRI"/>
    <s v="MJT"/>
    <s v="REG"/>
    <s v="AO"/>
    <x v="0"/>
    <s v="1P INET"/>
    <s v="Completed (PS)"/>
    <s v="RBS-Regional 3"/>
    <d v="2026-08-11T11:55:57"/>
    <d v="2026-08-11T16:20:43"/>
    <n v="69363208"/>
    <m/>
    <n v="152640225881"/>
    <s v="SPBU 54.641.30 BANYAKAN"/>
    <s v="ODP-MJT-FD/20"/>
    <s v="WO061484485"/>
    <m/>
    <m/>
    <m/>
    <n v="111.97801000218"/>
    <n v="-7.7619329575028999"/>
    <s v="MD|MYDB-20260810264898|SC20016/MC20202|SPBU 54.641.30 BANYAKAN|082244605642"/>
    <s v="MYDIGIBIZPARTNER"/>
    <m/>
    <m/>
    <m/>
    <m/>
    <m/>
    <m/>
    <m/>
    <m/>
    <s v="Management Janji"/>
    <s v="2026-08-12 08:00:00 | Nama: Bapak Bisri telp : 082244605642 alt : - M Janji : (12/08/2026) jam Pasang :pagi Note : hubungi pelanggan jika ingin kelokasi"/>
    <s v="FCC"/>
    <d v="2026-11-08T12:10:44"/>
    <d v="2026-08-12T08:00:00"/>
    <m/>
    <s v="PS"/>
    <s v="MJT"/>
    <s v="NO ADDON"/>
    <n v="20260811"/>
    <s v="Completed"/>
    <s v="HSI Bisnis Promo HUT Telkom PSB 70% - 50 Mbps"/>
    <s v="INDIBIZ"/>
    <m/>
    <m/>
    <d v="2026-08-12T08:00:00"/>
    <s v="2026-08-12 08:00:00 | Nama: Bapak Bisri telp : 082244605642 alt : - M Janji : (12/08/2026) jam Pasang :pagi Note : hubungi pelanggan jika ingin kelokasi"/>
    <n v="2026"/>
    <n v="8"/>
    <n v="11"/>
    <d v="2026-08-11T00:00:00"/>
    <n v="-1.3333333333357587"/>
    <x v="0"/>
  </r>
  <r>
    <n v="704"/>
    <n v="1002531064"/>
    <n v="3"/>
    <x v="6"/>
    <n v="5"/>
    <s v="PASURUAN"/>
    <s v="LUMAJANG"/>
    <s v="LMJ"/>
    <s v="REG"/>
    <s v="AO"/>
    <x v="0"/>
    <s v="1P INET"/>
    <s v="8 | OSS - PONR"/>
    <s v="RBS-Regional 3"/>
    <d v="2026-08-17T14:56:56"/>
    <d v="2026-08-18T08:30:09"/>
    <n v="69368197"/>
    <m/>
    <n v="152504261418"/>
    <s v="RIDHO CELL"/>
    <s v="ODP-LMJ-FZ/01 FZ/D01/01.01"/>
    <s v="WO061938408"/>
    <m/>
    <m/>
    <m/>
    <n v="113.213106505572"/>
    <n v="-8.0645489966471597"/>
    <s v="MD|MYDB-20260817265823|DN00001/MN01309|RIDHO CELL|085743647434"/>
    <s v="MYDIGIBIZPARTNER"/>
    <m/>
    <m/>
    <m/>
    <m/>
    <m/>
    <m/>
    <m/>
    <m/>
    <s v="Management Janji"/>
    <s v="2026-08-18 13:00:00 | Waktu pemasangan : 17 agustus 2026 Jam pemasangan : 08.00 - 12.00 Info Tambahan : Hubungi pelanggan dulu sebelum ke lokasi terimakasih "/>
    <s v="FCC"/>
    <s v="17-08-2026 15:10:37"/>
    <d v="2026-08-18T13:00:00"/>
    <m/>
    <s v="ACT_COM"/>
    <s v="LMJ"/>
    <s v="NETMONK"/>
    <m/>
    <s v="PONR"/>
    <s v="HSI Bisnis Basic Bundling Netmonk PSB 70% Promo - 150 Mbps"/>
    <s v="INDIBIZ"/>
    <m/>
    <m/>
    <d v="2026-08-18T13:00:00"/>
    <s v="2026-08-18 13:00:00 | Waktu pemasangan : 17 agustus 2026 Jam pemasangan : 08.00 - 12.00 Info Tambahan : Hubungi pelanggan dulu sebelum ke lokasi terimakasih "/>
    <m/>
    <m/>
    <m/>
    <e v="#NUM!"/>
    <e v="#NUM!"/>
    <x v="1"/>
  </r>
  <r>
    <n v="705"/>
    <n v="1002505826"/>
    <n v="3"/>
    <x v="1"/>
    <n v="5"/>
    <s v="SBY UTARA"/>
    <s v="KENJERAN"/>
    <s v="KBL"/>
    <s v="REG"/>
    <s v="AO"/>
    <x v="0"/>
    <m/>
    <s v="Completed (PS)"/>
    <s v="RBS-Regional 3"/>
    <d v="2026-08-03T11:00:55"/>
    <d v="2026-08-03T21:09:34"/>
    <n v="69355820"/>
    <m/>
    <n v="152401227305"/>
    <s v="RUKO PAMUNGKAS"/>
    <s v="ODP-KBL-FEF/21"/>
    <s v="WO060770244"/>
    <m/>
    <m/>
    <m/>
    <n v="112.73384203000001"/>
    <n v="-7.2000520889999997"/>
    <s v="|MN00086|MYIA-046678569030/POI/Hilman Pamungkas /089520207522/hilmanpamungkas231@gmail.com"/>
    <s v="Sales Force DBS"/>
    <m/>
    <m/>
    <m/>
    <m/>
    <m/>
    <m/>
    <m/>
    <m/>
    <s v="Management Janji"/>
    <s v="2026-08-01 08:00:00 | Tanggal pemasangan :01 agustus 2026  Jam pemasangan : 08.00 - 12.00  Info Tambahan : Hubungi pelanggan dulu sebelum ke lokasi  terimakasih"/>
    <s v="FCC"/>
    <d v="2026-03-08T11:10:34"/>
    <m/>
    <m/>
    <s v="PS"/>
    <s v="KBL"/>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1 08:00:00 | Tanggal pemasangan :01 agustus 2026  Jam pemasangan : 08.00 - 12.00  Info Tambahan : Hubungi pelanggan dulu sebelum ke lokasi  terimakasih"/>
    <n v="2026"/>
    <n v="8"/>
    <n v="3"/>
    <d v="2026-08-03T00:00:00"/>
    <n v="-0.29166666666424135"/>
    <x v="0"/>
  </r>
  <r>
    <n v="706"/>
    <n v="1002512650"/>
    <n v="3"/>
    <x v="6"/>
    <n v="5"/>
    <s v="SIDOARJO"/>
    <s v="JOMBANG"/>
    <s v="MOJ"/>
    <s v="REG"/>
    <s v="AO"/>
    <x v="0"/>
    <m/>
    <s v="Completed (PS)"/>
    <s v="RBS-Regional 3"/>
    <d v="2026-08-06T14:24:02"/>
    <d v="2026-08-06T19:52:27"/>
    <n v="69360057"/>
    <m/>
    <n v="152319208226"/>
    <s v="YAYASAN ISLAMIC CENTER WONOSALAM JOMBANG"/>
    <s v="ODP-MOJ-FG/34"/>
    <s v="WO061096552"/>
    <m/>
    <m/>
    <m/>
    <n v="112.3720793"/>
    <n v="-7.7094909999999999"/>
    <s v="|MN02084|/YAYASAN ISLAMIC CENTER WONOSALAM JOMBANG/WINBACK 2.0 HSI B2B (1:1) 50MBPS 355RB PSB DISC 70%//wonosalamlpitalazhaar@gmail.com/PUTHUT KURNIA ROHADI/85190009681"/>
    <s v="Sales Force DBS"/>
    <m/>
    <m/>
    <m/>
    <m/>
    <m/>
    <m/>
    <m/>
    <m/>
    <s v="Management Janji"/>
    <s v="2026-08-07 13:00:00| M Janji : (07/08/026) jam Pasang : 09:00 Note : hubungi pelanggan jika ingin kelokasi|40951378|MYDITA"/>
    <s v="FCC"/>
    <d v="2026-06-08T14:26:03"/>
    <d v="2026-08-07T13:00:00"/>
    <m/>
    <s v="PS"/>
    <s v="MOJ"/>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7T13:00:00"/>
    <s v="2026-08-07 13:00:00| M Janji : (07/08/026) jam Pasang : 09:00 Note : hubungi pelanggan jika ingin kelokasi|40951378|MYDITA"/>
    <n v="2026"/>
    <n v="8"/>
    <n v="6"/>
    <d v="2026-08-06T00:00:00"/>
    <n v="-1.5416666666642413"/>
    <x v="0"/>
  </r>
  <r>
    <n v="707"/>
    <n v="1002516159"/>
    <n v="3"/>
    <x v="2"/>
    <n v="5"/>
    <s v="MADIUN"/>
    <s v="NGAWI"/>
    <s v="MGT"/>
    <s v="REG"/>
    <s v="AO"/>
    <x v="0"/>
    <s v="1P INET"/>
    <s v="Completed (PS)"/>
    <s v="RBS-Regional 3"/>
    <d v="2026-08-08T16:34:56"/>
    <d v="2026-08-10T11:25:53"/>
    <n v="69361596"/>
    <m/>
    <n v="152603215868"/>
    <s v="SPBU 54.633.01"/>
    <s v="ODP-MGT-FF/14 FF/D03/14.01"/>
    <s v="WO061280794"/>
    <m/>
    <m/>
    <m/>
    <n v="111.3472429"/>
    <n v="-7.6464539"/>
    <s v="|MN00285|MYIA-038735910455/POI/H SOETOMO/085334123351/spbu5.5463301@gmail.com"/>
    <s v="MYIB_ASSISTANT"/>
    <m/>
    <m/>
    <m/>
    <m/>
    <m/>
    <m/>
    <m/>
    <m/>
    <s v="Management Janji"/>
    <s v="2026-08-10 08:00:00 | Tgl Pemasangan : 10 Agustus 2026 Interval : PAGI 10.00 Note : Hubungi pelanggan terlebih dahulu"/>
    <s v="FCC"/>
    <d v="2026-08-08T16:40:10"/>
    <d v="2026-08-10T08:00:00"/>
    <m/>
    <s v="PS"/>
    <s v="MGT"/>
    <s v="NO ADDON"/>
    <n v="20260810"/>
    <s v="Completed"/>
    <s v="HSI Bisnis Promo HUT Telkom PSB 70% - 50 Mbps"/>
    <s v="INDIBIZ"/>
    <m/>
    <m/>
    <d v="2026-08-10T08:00:00"/>
    <s v="2026-08-10 08:00:00 | Tgl Pemasangan : 10 Agustus 2026 Interval : PAGI 10.00 Note : Hubungi pelanggan terlebih dahulu"/>
    <n v="2026"/>
    <n v="8"/>
    <n v="10"/>
    <d v="2026-08-10T00:00:00"/>
    <n v="-0.33333333333575865"/>
    <x v="0"/>
  </r>
  <r>
    <n v="708"/>
    <n v="1002521447"/>
    <n v="3"/>
    <x v="6"/>
    <n v="5"/>
    <s v="PASURUAN"/>
    <s v="PASURUAN"/>
    <s v="GDW"/>
    <s v="REG"/>
    <s v="AO"/>
    <x v="0"/>
    <m/>
    <s v="Completed (PS)"/>
    <s v="RBS-Regional 3"/>
    <d v="2026-08-12T09:48:43"/>
    <d v="2026-08-15T07:30:43"/>
    <n v="69363911"/>
    <m/>
    <n v="152731203850"/>
    <s v="KANDANG AYAM BAJANGAN B"/>
    <s v="ODP-GDW-FB/118"/>
    <s v="WO061570499"/>
    <m/>
    <m/>
    <m/>
    <n v="112.8934718"/>
    <n v="-7.7054999999999998"/>
    <s v="|MN00025|/KANDANG AYAM BAJANGAN B/WINBACK 2.0 HSI B2B (1:2) 50MBPS 320RB PSB DISC 70%//mu.happyernestoputra@gmail.com/HAPPY ERNESTO/82330736168"/>
    <s v="Sales Force DBS"/>
    <m/>
    <m/>
    <m/>
    <m/>
    <m/>
    <m/>
    <m/>
    <m/>
    <s v="Management Janji"/>
    <s v="2026-08-13 08:00:00|Tanggal pemasangan: 13/08/2026 Jam pemasangan : pagi Info Tambahan : Hubungi pelanggan dulu sebelum ke lokasi terima kasih.|40010577|MYDITA"/>
    <s v="FCC"/>
    <d v="2026-12-08T09:55:11"/>
    <d v="2026-08-13T08:00:00"/>
    <m/>
    <s v="PS"/>
    <s v="GDW"/>
    <s v="NO ADDON"/>
    <n v="20260815"/>
    <s v="Completed"/>
    <s v="- 11_11446;Biaya PSB HSI EBIS Tunai di Depan ~ 11[150000]  - E25061;E25061 ~ ES25 - Paket HSI Basic (HSIEF) Khusus Winback 2.0[0]  - E25061~null~E25061_UNL;UNL ~ Internet-Link Unlimited Internet Usage ~ E25061[0]  - E25061~null~105351;E25061||11||Abodemen"/>
    <s v="INDIBIZ"/>
    <m/>
    <m/>
    <d v="2026-08-13T08:00:00"/>
    <s v="2026-08-13 08:00:00|Tanggal pemasangan: 13/08/2026 Jam pemasangan : pagi Info Tambahan : Hubungi pelanggan dulu sebelum ke lokasi terima kasih.|40010577|MYDITA"/>
    <n v="2026"/>
    <n v="8"/>
    <n v="15"/>
    <d v="2026-08-15T00:00:00"/>
    <n v="1.6666666666642413"/>
    <x v="2"/>
  </r>
  <r>
    <n v="709"/>
    <n v="1002515195"/>
    <n v="3"/>
    <x v="6"/>
    <n v="5"/>
    <s v="JEMBER"/>
    <s v="JEMBER"/>
    <s v="KLT"/>
    <s v="REG"/>
    <s v="AO"/>
    <x v="0"/>
    <m/>
    <s v="Completed (PS)"/>
    <s v="RBS-Regional 3"/>
    <d v="2026-08-07T16:07:09"/>
    <d v="2026-08-07T21:30:20"/>
    <n v="69360155"/>
    <m/>
    <n v="152538203663"/>
    <s v="SMAN 01 KALISAT"/>
    <s v="ODP-KLT-FB/84"/>
    <s v="WO061187800"/>
    <m/>
    <m/>
    <m/>
    <n v="113.81415715"/>
    <n v="-8.1255513090000004"/>
    <s v="|MN00906|MYIA-047042785758/POI/septian/088226040931/sman01kalisat@gmail.com"/>
    <s v="Sales Force DBS"/>
    <m/>
    <m/>
    <m/>
    <m/>
    <m/>
    <m/>
    <m/>
    <m/>
    <s v="Management Janji"/>
    <s v="2026-08-07 13:00:00 | Nama PIC : bapak septian  No HP :  088226040931  Alt :   M Janji : (JUMAT/7/AGUSTUS/2026)  jam Pasang : 09:00  Note : hubungi pelanggan jika ingin kelokasi"/>
    <s v="FCC"/>
    <d v="2026-07-08T16:25:36"/>
    <m/>
    <m/>
    <s v="PS"/>
    <s v="KLT"/>
    <s v="NO ADDON"/>
    <n v="20260807"/>
    <s v="Completed"/>
    <s v="- 11_11446;Biaya PSB HSI EBIS Tunai di Depan ~ 11[150000]  - SP_NOSS;SP_NOSS ~ Internet NOSS Multispeed Network[0]  - E25061;E25061 ~ ES25 - Paket HSI Basic (HSIEF) Khusus Winback 2.0[0]  - E25061~null~E25061_UNL;UNL ~ Internet-Link Unlimited Internet Usa"/>
    <s v="INDIBIZ"/>
    <m/>
    <m/>
    <d v="2026-08-07T07:00:00"/>
    <s v="2026-08-07 13:00:00 | Nama PIC : bapak septian  No HP :  088226040931  Alt :   M Janji : (JUMAT/7/AGUSTUS/2026)  jam Pasang : 09:00  Note : hubungi pelanggan jika ingin kelokasi"/>
    <n v="2026"/>
    <n v="8"/>
    <n v="7"/>
    <d v="2026-08-07T00:00:00"/>
    <n v="-0.29166666666424135"/>
    <x v="0"/>
  </r>
  <r>
    <n v="710"/>
    <n v="1002518871"/>
    <n v="3"/>
    <x v="1"/>
    <n v="5"/>
    <s v="SBY UTARA"/>
    <s v="TANDES"/>
    <s v="TNS"/>
    <s v="REG"/>
    <s v="AO"/>
    <x v="0"/>
    <m/>
    <s v="Completed (PS)"/>
    <s v="RBS-Regional 3"/>
    <d v="2026-08-11T08:51:11"/>
    <d v="2026-08-13T12:13:39"/>
    <n v="69362885"/>
    <m/>
    <n v="152409278355"/>
    <s v="ALESHA HIJAB"/>
    <s v="ODP-TDS-FAV/40"/>
    <s v="WO061527910"/>
    <m/>
    <m/>
    <m/>
    <n v="112.702965047681"/>
    <n v="-7.2754137200314997"/>
    <s v="|MN02094|/ALESHA HIJABHSI Bisnis Winback + Antares Eazy (1:1) 150 Mbps (Rp 740.000) PSB Rp 150.000/083830161893/ayuftria1@gmail.com/Siti Ayu Fitria/Jl. Simo Gunung Barat 1/29 Surabaya"/>
    <s v="Sales Force DBS"/>
    <m/>
    <m/>
    <m/>
    <m/>
    <m/>
    <m/>
    <m/>
    <m/>
    <s v="Management Janji"/>
    <s v="2026-08-12 13:00:00|telp : 083830161893 alt :  M Janji : (12/08/2026) jam Pasang :pagi / siang  Note : hubungi pelanggan jika ingin kelokasi|40000802|MYDITA"/>
    <s v="FCC"/>
    <d v="2026-11-08T08:55:45"/>
    <d v="2026-08-12T13:00:00"/>
    <m/>
    <s v="PS"/>
    <s v="TNS"/>
    <s v="ANTAREZ"/>
    <n v="20260813"/>
    <s v="Completed"/>
    <s v="- 11_11446;Biaya PSB HSI EBIS Tunai di Depan ~ 11[150000]  - E23015;E23015 ~ ES23 - Perangkat ONT[0]  - E23015~null~44292;E23015||11||Abodemen 0[0]  - E23015~null~E23015_SWONTPREM;SWONTPREM ~ Biaya Sewa ONT Premium ~ E23015[50000]  - E24057;E24057 ~ ES24 "/>
    <s v="INDIBIZ"/>
    <m/>
    <m/>
    <d v="2026-08-12T13:00:00"/>
    <s v="2026-08-12 13:00:00|telp : 083830161893 alt :  M Janji : (12/08/2026) jam Pasang :pagi / siang  Note : hubungi pelanggan jika ingin kelokasi|40000802|MYDITA"/>
    <n v="2026"/>
    <n v="8"/>
    <n v="13"/>
    <d v="2026-08-13T00:00:00"/>
    <n v="0.45833333333575865"/>
    <x v="0"/>
  </r>
  <r>
    <n v="711"/>
    <n v="1002512822"/>
    <n v="3"/>
    <x v="4"/>
    <n v="4"/>
    <s v="SEMARANG"/>
    <s v="KENDAL"/>
    <s v="KDL"/>
    <s v="REG"/>
    <s v="AO"/>
    <x v="0"/>
    <s v="1P INET"/>
    <s v="Completed (PS)"/>
    <s v="RBS-Regional 3"/>
    <d v="2026-08-06T15:05:56"/>
    <d v="2026-08-08T07:55:43"/>
    <n v="69360110"/>
    <m/>
    <n v="146457106341"/>
    <s v="ULYA MART"/>
    <s v="ODP-KDL-FJ/014 FJ/D02/014.01"/>
    <s v="WO061090016"/>
    <m/>
    <m/>
    <m/>
    <n v="110.2506534"/>
    <n v="-6.9564329999999996"/>
    <s v="|MN02256|MYIA-045994678303/POI/AGUS MAULANA/081957054145/fiber2759@gmail.com"/>
    <s v="MYIB_ASSISTANT"/>
    <m/>
    <m/>
    <m/>
    <m/>
    <m/>
    <m/>
    <m/>
    <m/>
    <s v="Management Janji"/>
    <s v="2026-08-07 13:00:00 | Nama PIC : Wati No HP : 081957054145 Alt : 081392106026 M Janji : 07/08/2026 Jam Pasang : 08.00 - 13:00  NoteÃ‚Â :  hubungi terlebih dahulu sebelum kelokasi"/>
    <s v="FCC"/>
    <d v="2026-06-08T15:25:44"/>
    <d v="2026-08-07T13:00:00"/>
    <m/>
    <s v="PS"/>
    <s v="KDL"/>
    <s v="NO ADDON"/>
    <n v="20260808"/>
    <s v="Completed"/>
    <s v="HSI Bisnis Promo HUT Telkom PSB 70% - 50 Mbps"/>
    <s v="INDIBIZ"/>
    <m/>
    <m/>
    <d v="2026-08-07T13:00:00"/>
    <s v="2026-08-07 13:00:00 | Nama PIC : Wati No HP : 081957054145 Alt : 081392106026 M Janji : 07/08/2026 Jam Pasang : 08.00 - 13:00  NoteÃ‚Â :  hubungi terlebih dahulu sebelum kelokasi"/>
    <n v="2026"/>
    <n v="8"/>
    <n v="8"/>
    <d v="2026-08-08T00:00:00"/>
    <n v="0.45833333333575865"/>
    <x v="0"/>
  </r>
  <r>
    <n v="712"/>
    <n v="1002506492"/>
    <n v="3"/>
    <x v="6"/>
    <n v="5"/>
    <s v="SIDOARJO"/>
    <s v="PASURUAN"/>
    <s v="PDA"/>
    <s v="REG"/>
    <s v="AO"/>
    <x v="0"/>
    <s v="1P INET"/>
    <s v="Completed (PS)"/>
    <s v="RBS-Regional 3"/>
    <d v="2026-08-03T16:16:56"/>
    <d v="2026-08-07T13:36:26"/>
    <n v="69357767"/>
    <m/>
    <n v="152741225069"/>
    <s v="PT Utomo Lab Energi Terbarukan"/>
    <s v="ODP-PDA-FAZ/12 FAZ/D02/12.01"/>
    <s v="WO060820605"/>
    <m/>
    <m/>
    <m/>
    <n v="112.668361"/>
    <n v="-7.6655430000000004"/>
    <s v="|MB00449|MYIA-036322352201/POI/bapak/085220079700/it@utomodeck.co.id"/>
    <s v="MYIB_ASSISTANT"/>
    <m/>
    <m/>
    <m/>
    <m/>
    <m/>
    <m/>
    <m/>
    <m/>
    <s v="Management Janji"/>
    <s v="2026-08-06 15:00:00 | Nama PIC : Erlangga No HP : 085220079700 Tanggal Pemasangan : 06 Agustus 2026 Jam Pemasangan : 08:00 15:00 Info Tambahan : Hubungi pelanggan dulu sebelum ke lokasi terimakasih"/>
    <s v="FCC"/>
    <d v="2026-03-08T16:39:49"/>
    <d v="2026-08-06T15:00:00"/>
    <m/>
    <s v="PS"/>
    <s v="PDA"/>
    <s v="NO ADDON"/>
    <n v="20260807"/>
    <s v="Completed"/>
    <s v="HSI Bisnis Promo HUT Telkom PSB 70% - 50 Mbps"/>
    <s v="INDIBIZ"/>
    <m/>
    <m/>
    <d v="2026-08-06T15:00:00"/>
    <s v="2026-08-06 15:00:00 | Nama PIC : Erlangga No HP : 085220079700 Tanggal Pemasangan : 06 Agustus 2026 Jam Pemasangan : 08:00 15:00 Info Tambahan : Hubungi pelanggan dulu sebelum ke lokasi terimakasih"/>
    <n v="2026"/>
    <n v="8"/>
    <n v="7"/>
    <d v="2026-08-07T00:00:00"/>
    <n v="0.375"/>
    <x v="0"/>
  </r>
  <r>
    <n v="713"/>
    <n v="1002530767"/>
    <n v="3"/>
    <x v="5"/>
    <n v="5"/>
    <s v="DENPASAR"/>
    <s v="UBUNG"/>
    <s v="UBN"/>
    <s v="REG"/>
    <s v="AO"/>
    <x v="0"/>
    <m/>
    <s v="MIE - SEND SURVEY"/>
    <s v="RBS-Regional 3"/>
    <d v="2026-08-17T12:18:32"/>
    <d v="2026-08-17T14:32:10"/>
    <n v="69368008"/>
    <m/>
    <n v="172418755485"/>
    <s v="UD Karya Mandiri"/>
    <s v="ODP-UBN-FAF/43"/>
    <s v="WO061936814"/>
    <m/>
    <m/>
    <m/>
    <n v="115.1863788"/>
    <n v="-8.6490071999999998"/>
    <s v="|MN02750|/PIC EKO SUPRIADI/081338282011/Spbu.bali.5480102@gmail.com"/>
    <s v="Sales Force DBS"/>
    <m/>
    <m/>
    <m/>
    <m/>
    <m/>
    <m/>
    <m/>
    <m/>
    <s v="Management Janji"/>
    <s v="2026-08-18 13:00:00|M janji : pagi Tanggal Pemasangan : 18/agustus/2026 Note : hubungi pelanggan jika ingin kelokasi |40971304|MYDITA"/>
    <s v="FCC"/>
    <s v="17-08-2026 12:40:04"/>
    <d v="2026-08-18T13:00:00"/>
    <m/>
    <s v="SURVEY_NEW_MANJA"/>
    <s v="UBN"/>
    <s v="NO ADDON"/>
    <m/>
    <s v="MIE - SEND SURVEY"/>
    <s v="- 11_11446;Biaya PSB HSI EBIS Tunai di Depan ~ 11[150000]  - SP_NOSS;SP_NOSS ~ Internet NOSS Multispeed Network[0]  - SP_NOSS;SP_NOSS ~ Internet NOSS Multispeed Network[0]  - E23015;E23015 ~ ES23 - Perangkat ONT[0]  - E23015~null~44292;E23015||11||Abodeme"/>
    <s v="INDIBIZ"/>
    <m/>
    <m/>
    <d v="2026-08-18T13:00:00"/>
    <s v="2026-08-18 13:00:00|M janji : pagi Tanggal Pemasangan : 18/agustus/2026 Note : hubungi pelanggan jika ingin kelokasi |40971304|MYDITA"/>
    <m/>
    <m/>
    <m/>
    <e v="#NUM!"/>
    <e v="#NUM!"/>
    <x v="1"/>
  </r>
  <r>
    <n v="714"/>
    <n v="1002526368"/>
    <n v="3"/>
    <x v="7"/>
    <n v="4"/>
    <s v="KUDUS"/>
    <s v="PURWODADI"/>
    <s v="WRO"/>
    <s v="REG"/>
    <s v="AO"/>
    <x v="0"/>
    <m/>
    <s v="Completed (PS)"/>
    <s v="RBS-Regional 3"/>
    <d v="2026-08-14T13:12:26"/>
    <d v="2026-08-14T14:40:13"/>
    <n v="69364307"/>
    <m/>
    <n v="142509107250"/>
    <s v="SMA PGRI KUWU"/>
    <s v="ODP-WRO-FC/116"/>
    <s v="WO061746767"/>
    <m/>
    <m/>
    <m/>
    <n v="111.12390000000001"/>
    <n v="-7.1226599999999998"/>
    <s v="|MN01314|MYIA-007331783878/POI/EMMANUEL DANANG RAHARJO/082353229550/smapgrikuwu00@gmail.com"/>
    <s v="Amex"/>
    <m/>
    <m/>
    <m/>
    <m/>
    <m/>
    <m/>
    <m/>
    <m/>
    <s v="Management Janji"/>
    <s v="2026-08-13 13:00:00 | Waktu pemasangan : 13 agustus 2026  Jam pemasangan : 08.00 - 12.00  Info Tambahan : Hubungi pelanggan dulu sebelum ke lokasi  terimakasih "/>
    <s v="FCC"/>
    <s v="14-08-2026 13:25:32"/>
    <m/>
    <m/>
    <s v="PS"/>
    <s v="WRO"/>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13:00:00 | Waktu pemasangan : 13 agustus 2026  Jam pemasangan : 08.00 - 12.00  Info Tambahan : Hubungi pelanggan dulu sebelum ke lokasi  terimakasih "/>
    <n v="2026"/>
    <n v="8"/>
    <n v="14"/>
    <d v="2026-08-14T00:00:00"/>
    <n v="-0.29166666666424135"/>
    <x v="0"/>
  </r>
  <r>
    <n v="715"/>
    <n v="1002516511"/>
    <n v="3"/>
    <x v="4"/>
    <n v="4"/>
    <s v="PEKALONGAN"/>
    <s v="TEGAL"/>
    <s v="TEG"/>
    <s v="REG"/>
    <s v="AO"/>
    <x v="0"/>
    <s v="1P INET"/>
    <s v="Completed (PS)"/>
    <s v="RBS-Regional 3"/>
    <d v="2026-08-09T13:56:58"/>
    <d v="2026-08-10T13:22:05"/>
    <n v="69361876"/>
    <m/>
    <n v="142212126157"/>
    <s v="PT. DEDY JAYA LAMBANG PERKASA"/>
    <s v="ODP-TEG-FX/088"/>
    <s v="WO061323692"/>
    <m/>
    <m/>
    <m/>
    <n v="109.1252403"/>
    <n v="-6.8982533999999998"/>
    <s v="|MN00292|MYIA-003197210173/POI/ANNI NOVERIA/081542352008/noverianaani@gmail.com"/>
    <s v="MYIB_ASSISTANT"/>
    <m/>
    <m/>
    <m/>
    <m/>
    <m/>
    <m/>
    <m/>
    <m/>
    <s v="Management Janji"/>
    <s v="2026-08-10 13:00:00 | Nama PIC:  bu anni  No HP: 081542352008 Alt: Tanggal: 10/8/2026 Jam Pasang: 10.00 Note: Hubungi sebelum ke lokasi, terimakasih."/>
    <s v="FCC"/>
    <d v="2026-09-08T14:10:26"/>
    <d v="2026-08-10T13:00:00"/>
    <m/>
    <s v="PS"/>
    <s v="TEG"/>
    <s v="NO ADDON"/>
    <n v="20260810"/>
    <s v="Completed"/>
    <s v="HSI Bisnis Promo HUT Telkom PSB 70% - 100 Mbps"/>
    <s v="INDIBIZ"/>
    <m/>
    <m/>
    <d v="2026-08-10T13:00:00"/>
    <s v="2026-08-10 13:00:00 | Nama PIC:  bu anni  No HP: 081542352008 Alt: Tanggal: 10/8/2026 Jam Pasang: 10.00 Note: Hubungi sebelum ke lokasi, terimakasih."/>
    <n v="2026"/>
    <n v="8"/>
    <n v="10"/>
    <d v="2026-08-10T00:00:00"/>
    <n v="-0.54166666666424135"/>
    <x v="0"/>
  </r>
  <r>
    <n v="716"/>
    <n v="1002525247"/>
    <n v="3"/>
    <x v="3"/>
    <n v="4"/>
    <s v="PURWOKERTO"/>
    <s v="PURBALINGGA"/>
    <s v="BBT"/>
    <s v="REG"/>
    <s v="AO"/>
    <x v="0"/>
    <s v="1P INET"/>
    <s v="Completed (PS)"/>
    <s v="RBS-Regional 3"/>
    <d v="2026-08-13T19:13:57"/>
    <d v="2026-08-14T12:45:18"/>
    <n v="69365524"/>
    <m/>
    <n v="146394104907"/>
    <s v="PEMERINTAH DESA KARANGDUREN"/>
    <s v="ODP-BBT-FE/046 FE/D05/046.01"/>
    <s v="WO061703529"/>
    <m/>
    <m/>
    <m/>
    <n v="109.35830540000001"/>
    <n v="-7.2975504999999998"/>
    <s v="|MN02834|MYIA-089023852970/POI/MEI DWI NUGRAHENING/081903152338/dkarangduren@gmail.com"/>
    <s v="MYIB_ASSISTANT"/>
    <m/>
    <m/>
    <m/>
    <m/>
    <m/>
    <m/>
    <m/>
    <m/>
    <s v="Management Janji"/>
    <s v="2026-08-17 15:00:00 | Tanggal pemasangan: 14/08/2026 Jam pemasangan : pagi / siang Info Tambahan : Hubungi pelanggan dulu sebelum ke lokasi terima kasih."/>
    <s v="FCC"/>
    <s v="13-08-2026 19:25:54"/>
    <d v="2026-08-17T15:00:00"/>
    <m/>
    <s v="PS"/>
    <s v="BBT"/>
    <s v="NO ADDON"/>
    <n v="20260814"/>
    <s v="Completed"/>
    <s v="HSI Bisnis Promo HUT Telkom PSB 70% - 50 Mbps"/>
    <s v="INDIBIZ"/>
    <m/>
    <m/>
    <d v="2026-08-17T15:00:00"/>
    <s v="2026-08-17 15:00:00 | Tanggal pemasangan: 14/08/2026 Jam pemasangan : pagi / siang Info Tambahan : Hubungi pelanggan dulu sebelum ke lokasi terima kasih."/>
    <n v="2026"/>
    <n v="8"/>
    <n v="14"/>
    <d v="2026-08-14T00:00:00"/>
    <n v="-3.625"/>
    <x v="0"/>
  </r>
  <r>
    <n v="717"/>
    <n v="1002526961"/>
    <n v="3"/>
    <x v="2"/>
    <n v="5"/>
    <s v="KEDIRI"/>
    <s v="KEDIRI"/>
    <s v="PPR"/>
    <s v="REG"/>
    <s v="AO"/>
    <x v="0"/>
    <s v="1P INET"/>
    <s v="OSS - FALLOUT"/>
    <s v="RBS-Regional 3"/>
    <d v="2026-08-14T15:37:57"/>
    <d v="2026-08-16T13:54:11"/>
    <n v="69366259"/>
    <m/>
    <n v="152652209193"/>
    <s v="PT SMART EDUCAFE INDONESIA"/>
    <s v="ODP-PPR-FH/17 FH/D02/17.01"/>
    <s v="WO061764069"/>
    <m/>
    <m/>
    <m/>
    <n v="112.1333492"/>
    <n v="-7.6785401999999996"/>
    <s v="|MC80054|MYIA-069092144938/POI/HENDRO/082135553975/networkoffice11@gmail.com"/>
    <s v="MYIB_ASSISTANT"/>
    <m/>
    <m/>
    <m/>
    <m/>
    <m/>
    <m/>
    <m/>
    <m/>
    <s v="Management Janji"/>
    <s v="2026-08-15 15:00:00 | Waktu pemasangan : 15 agustus 2026 Jam pemasangan : 08.00 - 12.00 Info Tambahan : Hubungi pelanggan dulu sebelum ke lokasi terimakasih  "/>
    <s v="FCC"/>
    <s v="14-08-2026 15:39:56"/>
    <d v="2026-08-15T15:00:00"/>
    <s v="Kendala Pelanggan"/>
    <s v="FO_WFM"/>
    <s v="PPR"/>
    <s v="NO ADDON"/>
    <m/>
    <s v="Provisioning Failed|WFM|INF009054290|PCP_-7.70113,112.099858_PCP_KP_indikasi cabsang dengan no inet 152652209036 menghindari "/>
    <s v="HSI Bisnis PSB 70% - 300 Mbps"/>
    <s v="INDIBIZ"/>
    <m/>
    <m/>
    <d v="2026-08-15T15:00:00"/>
    <s v="2026-08-15 15:00:00 | Waktu pemasangan : 15 agustus 2026 Jam pemasangan : 08.00 - 12.00 Info Tambahan : Hubungi pelanggan dulu sebelum ke lokasi terimakasih  "/>
    <m/>
    <m/>
    <m/>
    <e v="#NUM!"/>
    <e v="#NUM!"/>
    <x v="1"/>
  </r>
  <r>
    <n v="718"/>
    <n v="1002521806"/>
    <n v="3"/>
    <x v="1"/>
    <n v="5"/>
    <s v="MADURA"/>
    <s v="BANGKALAN"/>
    <s v="KML"/>
    <s v="REG"/>
    <s v="AO"/>
    <x v="0"/>
    <m/>
    <s v="Completed (PS)"/>
    <s v="RBS-Regional 3"/>
    <d v="2026-08-12T11:32:57"/>
    <d v="2026-08-12T12:59:35"/>
    <n v="69361695"/>
    <m/>
    <n v="152436202074"/>
    <s v="KOST ANDALUS PUTRI"/>
    <s v="ODP-KML-FJ/07"/>
    <s v="WO061572325"/>
    <m/>
    <m/>
    <m/>
    <n v="112.720381"/>
    <n v="-7.1262829999999999"/>
    <s v="|MN02600|/KOST ANDALUS PUTRI/087775209111/opporeno09871@gmail.com/HSI Bisnis Promo HUT Telkom (1:1) 150 Mbps (Rp 620.000) PSB Rp 150.000/Abdul Malik/-7.127820, 112.720659"/>
    <s v="Sales Force DBS"/>
    <m/>
    <m/>
    <m/>
    <m/>
    <m/>
    <m/>
    <m/>
    <m/>
    <s v="Management Janji"/>
    <s v="2026-08-10 13:00:00|Nama PIC:  bp aris  No HP: 087775209111  Alt:  Tanggal: 10/8/2026  Jam Pasang: Siang  Note: Hubungi sebelum ke lokasi, terimakasih.|40010577|MYDITA"/>
    <s v="FCC"/>
    <d v="2026-12-08T11:39:52"/>
    <m/>
    <m/>
    <s v="PS"/>
    <s v="KML"/>
    <s v="NO ADDON"/>
    <n v="20260812"/>
    <s v="Completed"/>
    <s v="- 11_11446;Biaya PSB HSI EBIS Tunai di Depan ~ 11[150000]  - E23015;E23015 ~ ES23 - Perangkat ONT[0]  - E23015~null~44292;E23015||11||Abodemen 0[0]  - E23015~null~E23015_SWONTPREM;SWONTPREM ~ Biaya Sewa ONT Premium ~ E23015[50000]  - E25060;E25060 ~ ES25 "/>
    <s v="INDIBIZ"/>
    <m/>
    <m/>
    <d v="2026-08-12T07:00:00"/>
    <s v="2026-08-10 13:00:00|Nama PIC:  bp aris  No HP: 087775209111  Alt:  Tanggal: 10/8/2026  Jam Pasang: Siang  Note: Hubungi sebelum ke lokasi, terimakasih.|40010577|MYDITA"/>
    <n v="2026"/>
    <n v="8"/>
    <n v="12"/>
    <d v="2026-08-12T00:00:00"/>
    <n v="-0.29166666666424135"/>
    <x v="0"/>
  </r>
  <r>
    <n v="719"/>
    <n v="1002524165"/>
    <n v="3"/>
    <x v="4"/>
    <n v="4"/>
    <s v="PEKALONGAN"/>
    <s v="SLAWI"/>
    <s v="SLW"/>
    <s v="REG"/>
    <s v="AO"/>
    <x v="0"/>
    <s v="1P INET"/>
    <s v="102 | FOLLOW UP COMPLETED"/>
    <s v="RBS-Regional 3"/>
    <d v="2026-08-13T13:01:56"/>
    <d v="2026-08-14T17:02:28"/>
    <n v="69365098"/>
    <m/>
    <n v="142283119782"/>
    <s v="SMK SHOFA PLUS PANGKAH (Kampus 1)"/>
    <s v="ODP-SLW-FP/098 FP/D05/098.01"/>
    <s v="WO061664291"/>
    <m/>
    <m/>
    <m/>
    <n v="109.15015099999999"/>
    <n v="-7.001538"/>
    <s v="|MN02810|MYIA-083287854023/POI/Moh. Naenul Rizqoni/085928058012/masrizqoni@gmail.com"/>
    <s v="MYIB_ASSISTANT"/>
    <m/>
    <m/>
    <m/>
    <m/>
    <m/>
    <m/>
    <m/>
    <m/>
    <s v="Management Janji"/>
    <s v="2026-08-14 13:00:00 | M Janji : (Jumat/14/Agustus/2026) jam Pasang : 09:00 Note : hubungi pelanggan jika ingin kelokasi"/>
    <s v="FCC"/>
    <s v="13-08-2026 13:10:22"/>
    <d v="2026-08-14T13:00:00"/>
    <s v="Kendala Teknik"/>
    <s v="REVOKE"/>
    <s v="SLW"/>
    <s v="NO ADDON"/>
    <m/>
    <s v="Follow Up Revoke Completed, New Order ID : SC1002527276"/>
    <s v="HSI Bisnis Basic Promo HUT Telkom PSB 70% - 50 Mbps"/>
    <s v="INDIBIZ"/>
    <m/>
    <m/>
    <d v="2026-08-14T13:00:00"/>
    <s v="2026-08-14 13:00:00 | M Janji : (Jumat/14/Agustus/2026) jam Pasang : 09:00 Note : hubungi pelanggan jika ingin kelokasi"/>
    <m/>
    <m/>
    <m/>
    <e v="#NUM!"/>
    <e v="#NUM!"/>
    <x v="1"/>
  </r>
  <r>
    <n v="720"/>
    <n v="1002527305"/>
    <n v="3"/>
    <x v="4"/>
    <n v="4"/>
    <s v="PEKALONGAN"/>
    <s v="TEGAL"/>
    <s v="TEG"/>
    <s v="REG"/>
    <s v="AO"/>
    <x v="0"/>
    <m/>
    <s v="QC MIA - INVALID QUALITY CONTROL MIA"/>
    <s v="RBS-Regional 3"/>
    <d v="2026-08-14T17:16:40"/>
    <d v="2026-08-14T17:47:27"/>
    <n v="69366389"/>
    <m/>
    <n v="142212126749"/>
    <s v="PT BPR BKK Jateng KC Tegal Kas Suradadi "/>
    <s v="ODP-TEG-FBJ/035"/>
    <m/>
    <m/>
    <m/>
    <m/>
    <n v="109.278233"/>
    <n v="-6.8747550000000004"/>
    <s v="AMRBS;404469;REG3;ALI;085100284847;HSI 1S 75MB;415k;PIC 081575383212;kc.tegal@bkkjateng.co.id"/>
    <s v="Account Manager"/>
    <m/>
    <m/>
    <m/>
    <m/>
    <m/>
    <m/>
    <m/>
    <m/>
    <m/>
    <m/>
    <m/>
    <s v="14-08-2026 17:25:05"/>
    <m/>
    <m/>
    <s v="QC1"/>
    <s v="TEG"/>
    <s v="NO ADDON"/>
    <m/>
    <s v="QC MIA - INVALID QUALITY CONTROL MIA - Foto Lokasi Instalasi Tidak Valid - Silakan upload foto lokasi sesuai tikor"/>
    <s v="- 11_11446;Biaya PSB HSI EBIS Tunai di Depan ~ 11[150000]  - SP_NOSS;SP_NOSS ~ Internet NOSS Multispeed Network[0]  - E23015;E23015 ~ ES23 - Perangkat ONT[0]  - E23015~null~44292;E23015||11||Abodemen 0[0]  - E23015~null~E23015_SWONT;SWONT ~ Biaya Sewa ONT"/>
    <s v="INDIBIZ"/>
    <m/>
    <m/>
    <m/>
    <m/>
    <m/>
    <m/>
    <m/>
    <e v="#NUM!"/>
    <e v="#NUM!"/>
    <x v="1"/>
  </r>
  <r>
    <n v="721"/>
    <n v="1002516118"/>
    <n v="3"/>
    <x v="7"/>
    <n v="4"/>
    <s v="SOLO"/>
    <s v="INNER - SOLO JATENG TIMUR"/>
    <s v="KRT"/>
    <s v="REG"/>
    <s v="AO"/>
    <x v="0"/>
    <s v="1P INET"/>
    <s v="Completed (PS)"/>
    <s v="RBS-Regional 3"/>
    <d v="2026-08-08T15:49:57"/>
    <d v="2026-08-11T13:35:50"/>
    <n v="69361556"/>
    <m/>
    <n v="142505404317"/>
    <s v="CV. Langgeng Sukses Berkah"/>
    <s v="ODP-KRT-FAF/059 FAF/D05/04.59"/>
    <s v="WO061277235"/>
    <m/>
    <m/>
    <m/>
    <n v="110.770357064902"/>
    <n v="-7.5660459774650803"/>
    <s v="MD|MYDB-20260807264683|DN00001/MN00440|CV. Langgeng Sukses Berkah|085842436070"/>
    <s v="MYDIGIBIZPARTNER"/>
    <m/>
    <m/>
    <m/>
    <m/>
    <m/>
    <m/>
    <m/>
    <m/>
    <s v="Management Janji"/>
    <s v="2026-08-10 08:00:00 | Tgl Pemasangan : 09 Agustus 2026 Interval : PAGI SIANG Note : Hubungi pelanggan terlebih dahulu"/>
    <s v="FCC"/>
    <d v="2026-08-08T16:09:53"/>
    <d v="2026-08-10T08:00:00"/>
    <m/>
    <s v="PS"/>
    <s v="KRT"/>
    <s v="NO ADDON"/>
    <n v="20260811"/>
    <s v="Completed"/>
    <s v="HSI Bisnis Promo HUT Telkom PSB 70% - 300 Mbps"/>
    <s v="INDIBIZ"/>
    <m/>
    <m/>
    <d v="2026-08-10T08:00:00"/>
    <s v="2026-08-10 08:00:00 | Tgl Pemasangan : 09 Agustus 2026 Interval : PAGI SIANG Note : Hubungi pelanggan terlebih dahulu"/>
    <n v="2026"/>
    <n v="8"/>
    <n v="11"/>
    <d v="2026-08-11T00:00:00"/>
    <n v="0.66666666666424135"/>
    <x v="0"/>
  </r>
  <r>
    <n v="722"/>
    <n v="1002524944"/>
    <n v="3"/>
    <x v="6"/>
    <n v="5"/>
    <s v="JEMBER"/>
    <s v="BANYUWANGI"/>
    <s v="KBR"/>
    <s v="DPS"/>
    <s v="AO"/>
    <x v="0"/>
    <m/>
    <s v="Completed (PS)"/>
    <s v="DPS-Private Conglomeration"/>
    <d v="2026-08-13T16:28:22"/>
    <d v="2026-08-14T16:11:08"/>
    <n v="69365421"/>
    <m/>
    <n v="152520202331"/>
    <s v="Ahass Maju Jaya"/>
    <s v="ODP-KBR-FB/13"/>
    <s v="WO061692209"/>
    <m/>
    <m/>
    <m/>
    <n v="113.988303"/>
    <n v="-8.2930530000000005"/>
    <s v="|MN00580|/DPS HSI AR PROGRAM/dari NIPNAS an PT.TUNAS JAYA MEKAR ARMADA"/>
    <s v="Sales Profesional"/>
    <m/>
    <m/>
    <m/>
    <m/>
    <m/>
    <m/>
    <m/>
    <m/>
    <s v="Management Janji"/>
    <s v="-"/>
    <s v="FCC"/>
    <s v="13-08-2026 16:39:58"/>
    <m/>
    <m/>
    <s v="PS"/>
    <s v="KBR"/>
    <s v="NO ADDON"/>
    <n v="20260814"/>
    <s v="Completed"/>
    <s v="- 11_11450;Biaya PSB Reguler HSI EBIS ~ 11[150000]  - E23015;E23015 ~ ES23 - Perangkat ONT[0]  - E23015~null~44292;E23015||11||Abodemen 0[0]  - E23015~null~E23015_SWONT;SWONT ~ Biaya Sewa ONT ~ E23015[30000]  - E24057;E24057 ~ ES24 - Paket HSI Bisnis (HSI"/>
    <s v="INDIBIZ"/>
    <m/>
    <m/>
    <d v="2026-08-13T12:00:00"/>
    <s v="-"/>
    <n v="2026"/>
    <n v="8"/>
    <n v="14"/>
    <d v="2026-08-14T00:00:00"/>
    <n v="0.5"/>
    <x v="0"/>
  </r>
  <r>
    <n v="723"/>
    <n v="1002530521"/>
    <n v="3"/>
    <x v="6"/>
    <n v="5"/>
    <s v="JEMBER"/>
    <s v="SITUBONDO"/>
    <s v="BKI"/>
    <s v="REG"/>
    <s v="AO"/>
    <x v="0"/>
    <s v="1P INET"/>
    <s v="Completed (PS)"/>
    <s v="RBS-Regional 3"/>
    <d v="2026-08-17T09:50:56"/>
    <d v="2026-08-17T14:35:10"/>
    <n v="69367886"/>
    <m/>
    <n v="152531208033"/>
    <s v="TOKO SUCI BERKAH"/>
    <s v="ODP-BKI-FB/54 FB/D07/54.01"/>
    <s v="WO061914252"/>
    <m/>
    <m/>
    <m/>
    <n v="113.721046"/>
    <n v="-7.7636440000000002"/>
    <s v="|MN02617|MYIA-018361674720/POI/FATHUSSURUR ALMABRUR/082245047577/suciaqidah05@gmail.com"/>
    <s v="MYIB_ASSISTANT"/>
    <m/>
    <m/>
    <m/>
    <m/>
    <m/>
    <m/>
    <m/>
    <m/>
    <s v="Management Janji"/>
    <s v="2026-08-18 08:00:00 | Jam Pemasangan : 08:00 - 12.00 Tanggal Pemasangan : 18/08/2026 Info Tambahan : Hubungi pelanggan sebelum datang ke lokasi"/>
    <s v="FCC"/>
    <s v="17-08-2026 09:55:06"/>
    <d v="2026-08-18T08:00:00"/>
    <m/>
    <s v="PS"/>
    <s v="BKI"/>
    <s v="NETMONK"/>
    <n v="20260817"/>
    <s v="Completed"/>
    <s v="HSI Bisnis Bundling Netmonk PSB 70% Promo - 200 Mbps"/>
    <s v="INDIBIZ"/>
    <m/>
    <m/>
    <d v="2026-08-18T08:00:00"/>
    <s v="2026-08-18 08:00:00 | Jam Pemasangan : 08:00 - 12.00 Tanggal Pemasangan : 18/08/2026 Info Tambahan : Hubungi pelanggan sebelum datang ke lokasi"/>
    <n v="2026"/>
    <n v="8"/>
    <n v="17"/>
    <d v="2026-08-17T00:00:00"/>
    <n v="-1.3333333333357587"/>
    <x v="0"/>
  </r>
  <r>
    <n v="724"/>
    <n v="1002509343"/>
    <n v="3"/>
    <x v="7"/>
    <n v="4"/>
    <s v="KUDUS"/>
    <s v="KUDUS"/>
    <s v="KUD"/>
    <s v="REG"/>
    <s v="AO"/>
    <x v="0"/>
    <s v="1P INET"/>
    <s v="Completed (PS)"/>
    <s v="RBS-Regional 3"/>
    <d v="2026-08-04T17:20:56"/>
    <d v="2026-08-06T14:20:14"/>
    <n v="69358619"/>
    <m/>
    <n v="142401145968"/>
    <s v="SPBU 4459309"/>
    <s v="ODP-KUD-FB/09 FB/D01/009.01"/>
    <s v="WO060925411"/>
    <m/>
    <m/>
    <m/>
    <n v="110.91021600000001"/>
    <n v="-6.8051500000000003"/>
    <s v="|MC60142|MYIA-083859494361/POI/DERA BAHTIAR WIDIYANTO /08562685148/spbu_modern@yahoo.com"/>
    <s v="MYIB_ASSISTANT"/>
    <m/>
    <m/>
    <m/>
    <m/>
    <m/>
    <m/>
    <m/>
    <m/>
    <s v="Management Janji"/>
    <s v="2026-08-05 15:00:00 | Nama PIC : Bp Dera No HP : 08562685148 No Alt : - M Janji : 05 Agustus 2026 Jam Pasang : Pagi / Siang Note : hubungi pelanggan jika ingin ke lokasi, terima kasih"/>
    <s v="FCC"/>
    <d v="2026-04-08T17:25:39"/>
    <d v="2026-08-05T15:00:00"/>
    <m/>
    <s v="PS"/>
    <s v="KUD"/>
    <s v="NO ADDON"/>
    <n v="20260806"/>
    <s v="Completed"/>
    <s v="HSI Bisnis Basic Promo HUT Telkom PSB 70% - 150 Mbps"/>
    <s v="INDIBIZ"/>
    <m/>
    <m/>
    <d v="2026-08-05T15:00:00"/>
    <s v="2026-08-05 15:00:00 | Nama PIC : Bp Dera No HP : 08562685148 No Alt : - M Janji : 05 Agustus 2026 Jam Pasang : Pagi / Siang Note : hubungi pelanggan jika ingin ke lokasi, terima kasih"/>
    <n v="2026"/>
    <n v="8"/>
    <n v="6"/>
    <d v="2026-08-06T00:00:00"/>
    <n v="0.375"/>
    <x v="0"/>
  </r>
  <r>
    <n v="725"/>
    <n v="1002521765"/>
    <n v="3"/>
    <x v="2"/>
    <n v="5"/>
    <s v="MALANG"/>
    <s v="KEPANJEN"/>
    <s v="KEP"/>
    <s v="REG"/>
    <s v="AO"/>
    <x v="0"/>
    <s v="1P INET"/>
    <s v="Completed (PS)"/>
    <s v="RBS-Regional 3"/>
    <d v="2026-08-12T11:20:57"/>
    <d v="2026-08-12T16:30:29"/>
    <n v="69364068"/>
    <m/>
    <n v="152718219105"/>
    <s v="aida training center"/>
    <s v="ODP-KEP-FA/74 FA/D09/74.01"/>
    <s v="WO061570010"/>
    <m/>
    <m/>
    <m/>
    <n v="112.583115151122"/>
    <n v="-8.0973105733724395"/>
    <s v="|MN02462|MYIA-061639612380/POI/+62 812-5291-3196/085928160777/aidatrainingcenter@gmail.com"/>
    <s v="MYIB_ASSISTANT"/>
    <m/>
    <m/>
    <m/>
    <m/>
    <m/>
    <m/>
    <m/>
    <m/>
    <s v="Management Janji"/>
    <s v="2026-08-13 08:00:00 | Tanggal pemasangan: 13/08/2026 Jam pemasangan : pagi Info Tambahan : Hubungi pelanggan dulu sebelum ke lokasi terima kasih."/>
    <s v="FCC"/>
    <d v="2026-12-08T11:39:52"/>
    <d v="2026-08-13T08:00:00"/>
    <m/>
    <s v="PS"/>
    <s v="KEP"/>
    <s v="NO ADDON"/>
    <n v="20260812"/>
    <s v="Completed"/>
    <s v="HSI Bisnis Basic Promo HUT Telkom PSB 70% - 50 Mbps"/>
    <s v="INDIBIZ"/>
    <m/>
    <m/>
    <d v="2026-08-13T08:00:00"/>
    <s v="2026-08-13 08:00:00 | Tanggal pemasangan: 13/08/2026 Jam pemasangan : pagi Info Tambahan : Hubungi pelanggan dulu sebelum ke lokasi terima kasih."/>
    <n v="2026"/>
    <n v="8"/>
    <n v="12"/>
    <d v="2026-08-12T00:00:00"/>
    <n v="-1.3333333333357587"/>
    <x v="0"/>
  </r>
  <r>
    <n v="726"/>
    <n v="1002520699"/>
    <n v="3"/>
    <x v="3"/>
    <n v="4"/>
    <s v="PURWOKERTO"/>
    <s v="PURBALINGGA"/>
    <s v="PBG"/>
    <s v="REG"/>
    <s v="AO"/>
    <x v="0"/>
    <m/>
    <s v="OSS - FALLOUT"/>
    <s v="RBS-Regional 1"/>
    <d v="2026-08-11T16:21:03"/>
    <d v="2026-08-14T08:26:48"/>
    <n v="69363603"/>
    <m/>
    <n v="143363111379"/>
    <s v="PT HIPERNET INDODATA"/>
    <s v="ODP-PBG-FQ/097"/>
    <s v="WO061569532"/>
    <m/>
    <m/>
    <m/>
    <n v="109.3611983"/>
    <n v="-7.3892272999999999"/>
    <s v="|MN00483|/PT HIPERNET INDODATA/HSI BASIC 1S INET 50MBPS/087835316536/eriza.a@hypernet.co.id/Iman Irmansyah"/>
    <s v="B2B Partner Management (PM)"/>
    <m/>
    <m/>
    <m/>
    <m/>
    <m/>
    <m/>
    <m/>
    <m/>
    <s v="Management Janji"/>
    <s v="2026-08-13 11:00:00|Nama PIC : IBU eriza No HP : 087835316536 Alt :  M Janji : (KAMIS/13/AGUSTUS/2026) jam Pasang : 09:00 Note : hubungi pelanggan jika ingin kelokasi|40961371|MYDITA"/>
    <s v="FCC"/>
    <d v="2026-11-08T16:39:47"/>
    <d v="2026-08-13T11:00:00"/>
    <s v="Kendala Pelanggan"/>
    <s v="FO_WFM"/>
    <s v="PBG"/>
    <s v="NO ADDON"/>
    <m/>
    <s v="Provisioning Failed|WFM|INF009040643|PRK_-7.388031000000001,109.3497211_minta tanggal 21"/>
    <s v="- 11_11446;Biaya PSB HSI EBIS Tunai di Depan ~ 11[150000]  - E25060;E25060 ~ ES25 - Paket HSI Bisnis (HSIE) Khusus Winback 2.0[0]  - E25060~null~E25060_UNL;UNL ~ Internet-Link Unlimited Internet Usage ~ E25060[0]  - E25060~null~105343;E25060||11||Abodemen"/>
    <s v="INDIBIZ"/>
    <m/>
    <m/>
    <d v="2026-08-13T11:00:00"/>
    <s v="2026-08-13 11:00:00|Nama PIC : IBU eriza No HP : 087835316536 Alt :  M Janji : (KAMIS/13/AGUSTUS/2026) jam Pasang : 09:00 Note : hubungi pelanggan jika ingin kelokasi|40961371|MYDITA"/>
    <m/>
    <m/>
    <m/>
    <e v="#NUM!"/>
    <e v="#NUM!"/>
    <x v="1"/>
  </r>
  <r>
    <n v="727"/>
    <n v="1002524105"/>
    <n v="3"/>
    <x v="4"/>
    <n v="4"/>
    <s v="PEKALONGAN"/>
    <s v="TEGAL"/>
    <s v="TEG"/>
    <s v="REG"/>
    <s v="AO"/>
    <x v="0"/>
    <s v="1P INET"/>
    <s v="Completed (PS)"/>
    <s v="RBS-Regional 3"/>
    <d v="2026-08-13T12:31:57"/>
    <d v="2026-08-14T15:42:44"/>
    <n v="69365085"/>
    <m/>
    <n v="142212126733"/>
    <s v="CV. Rizqi Jaya"/>
    <s v="ODP-TEG-FAW/043 FAW/D03/043.01"/>
    <s v="WO061661055"/>
    <m/>
    <m/>
    <m/>
    <n v="109.32339105403901"/>
    <n v="-6.8706978273594199"/>
    <s v="|MB00449|MYIA-096512863631/POI/bapak/087830095785/spbudemangharjo@gmail.com"/>
    <s v="MYIB_ASSISTANT"/>
    <m/>
    <m/>
    <m/>
    <m/>
    <m/>
    <m/>
    <m/>
    <m/>
    <s v="Management Janji"/>
    <s v="2026-08-14 13:00:00 | Nama PIC : Bp Hasan No HP : 087830095785 No Alt : - M Janji :  14 Agustus 2026 Jam Pasang : Pagi / Siang Note : hubungi pelanggan jika ingin kelokasi "/>
    <s v="FCC"/>
    <s v="13-08-2026 12:39:48"/>
    <d v="2026-08-14T13:00:00"/>
    <m/>
    <s v="PS"/>
    <s v="TEG"/>
    <s v="NO ADDON"/>
    <n v="20260814"/>
    <s v="Completed"/>
    <s v="HSI Bisnis Basic Promo HUT Telkom PSB 70% - 100 Mbps Dual Band"/>
    <s v="INDIBIZ"/>
    <m/>
    <m/>
    <d v="2026-08-14T13:00:00"/>
    <s v="2026-08-14 13:00:00 | Nama PIC : Bp Hasan No HP : 087830095785 No Alt : - M Janji :  14 Agustus 2026 Jam Pasang : Pagi / Siang Note : hubungi pelanggan jika ingin kelokasi "/>
    <n v="2026"/>
    <n v="8"/>
    <n v="14"/>
    <d v="2026-08-14T00:00:00"/>
    <n v="-0.54166666666424135"/>
    <x v="0"/>
  </r>
  <r>
    <n v="728"/>
    <n v="1002504794"/>
    <n v="3"/>
    <x v="1"/>
    <n v="5"/>
    <s v="SBY UTARA"/>
    <s v="GRESIK"/>
    <s v="CRM"/>
    <s v="REG"/>
    <s v="AO"/>
    <x v="0"/>
    <m/>
    <s v="100 | REVOKE COMPLETED"/>
    <s v="RBS-Regional 3"/>
    <d v="2026-08-01T16:08:45"/>
    <d v="2026-08-03T11:47:11"/>
    <n v="69339285"/>
    <m/>
    <n v="152446245863"/>
    <s v="PT SAKTISETIA SENTOSA"/>
    <s v="ODP-CRM-FD/14"/>
    <s v="WO060668949"/>
    <m/>
    <m/>
    <m/>
    <n v="112.542769970132"/>
    <n v="-7.2239180266593497"/>
    <s v="AMRBS;940137;AM;ISTIHAMIN FITRIYAH;RBS-3;SURAMADU;PSB;PT SAKTISETIA SENTOSA;ARDI DWI SAPUTRA;081334003312;it@saktisetiasantosa.com;HSI Bisnis (1:1) 75 Mbps (Rp 519.000) PSB Rp 150.000;"/>
    <s v="Account Manager"/>
    <m/>
    <m/>
    <m/>
    <m/>
    <m/>
    <m/>
    <m/>
    <m/>
    <s v="Management Janji"/>
    <s v="2026-07-09 15:00:00|Tanggal pemasangan : 09/07/2024  Jam pemasangan : 08.00 - 12.00  Info Tambahan : Hubungi pelanggan dulu sebelum ke lokasi  terima kasih.|DA7880|MYDITA"/>
    <s v="FCC"/>
    <d v="2026-01-08T16:09:50"/>
    <m/>
    <s v="Kendala Pelanggan"/>
    <s v="REVOKE"/>
    <s v="CRM"/>
    <s v="NO ADDON"/>
    <m/>
    <s v="Revoke Completed"/>
    <s v="- 11_11446;Biaya PSB HSI EBIS Tunai di Depan ~ 11[150000]  - E23015;E23015 ~ ES23 - Perangkat ONT[0]  - E23015~null~44292;E23015||11||Abodemen 0[0]  - E23015~null~E23015_SWONT;SWONT ~ Biaya Sewa ONT ~ E23015[30000]  - E23046;E23046 ~ ES23 - Paket HSI Bisn"/>
    <s v="INDIBIZ"/>
    <m/>
    <m/>
    <d v="2026-08-01T07:00:00"/>
    <s v="2026-07-09 15:00:00|Tanggal pemasangan : 09/07/2024  Jam pemasangan : 08.00 - 12.00  Info Tambahan : Hubungi pelanggan dulu sebelum ke lokasi  terima kasih.|DA7880|MYDITA"/>
    <m/>
    <m/>
    <m/>
    <e v="#NUM!"/>
    <e v="#NUM!"/>
    <x v="1"/>
  </r>
  <r>
    <n v="729"/>
    <n v="1002520671"/>
    <n v="3"/>
    <x v="0"/>
    <n v="5"/>
    <s v="KUPANG"/>
    <s v="LABOAN BAJO"/>
    <s v="LBO"/>
    <s v="REG"/>
    <s v="AO"/>
    <x v="0"/>
    <s v="1P INET"/>
    <s v="Completed (PS)"/>
    <s v="RBS-Regional 3"/>
    <d v="2026-08-11T16:13:56"/>
    <d v="2026-08-14T16:44:33"/>
    <n v="69363610"/>
    <m/>
    <n v="172512452617"/>
    <s v="PT Solusindo Bintang Pratama"/>
    <s v="ODP-LBO-FB/60 FB/D01/60.01"/>
    <s v="WO061521287"/>
    <m/>
    <m/>
    <m/>
    <n v="119.8793823"/>
    <n v="-8.4930275999999996"/>
    <s v="|MN02665|MYIA-089615070682/POI/pak ndrue/08174983899/dco@sbp.net.id"/>
    <s v="MYIB_ASSISTANT"/>
    <m/>
    <m/>
    <m/>
    <m/>
    <m/>
    <m/>
    <m/>
    <m/>
    <s v="Management Janji"/>
    <s v="2026-08-13 08:00:00 | Tanggal pemasangan: 13/08/2026 Jam pemasangan : 10.00 Info Tambahan : Hubungi pelanggan dulu sebelum ke lokasi terima kasih."/>
    <s v="FCC"/>
    <d v="2026-11-08T16:39:47"/>
    <d v="2026-08-13T08:00:00"/>
    <m/>
    <s v="PS"/>
    <s v="LBO"/>
    <s v="NO ADDON"/>
    <n v="20260814"/>
    <s v="Completed"/>
    <s v="HSI Bisnis Promo HUT Telkom PSB 70% - 50 Mbps"/>
    <s v="INDIBIZ"/>
    <m/>
    <m/>
    <d v="2026-08-13T08:00:00"/>
    <s v="2026-08-13 08:00:00 | Tanggal pemasangan: 13/08/2026 Jam pemasangan : 10.00 Info Tambahan : Hubungi pelanggan dulu sebelum ke lokasi terima kasih."/>
    <n v="2026"/>
    <n v="8"/>
    <n v="14"/>
    <d v="2026-08-14T00:00:00"/>
    <n v="0.66666666666424135"/>
    <x v="0"/>
  </r>
  <r>
    <n v="730"/>
    <n v="1002512691"/>
    <n v="3"/>
    <x v="3"/>
    <n v="4"/>
    <s v="MAGELANG"/>
    <s v="PURWOREJJO"/>
    <s v="KTA"/>
    <s v="REG"/>
    <s v="AO"/>
    <x v="0"/>
    <s v="1P INET"/>
    <s v="Completed (PS)"/>
    <s v="RBS-Regional 3"/>
    <d v="2026-08-06T14:31:57"/>
    <d v="2026-08-08T16:11:14"/>
    <n v="69360065"/>
    <m/>
    <n v="146142107611"/>
    <s v="Apotik Ummati"/>
    <s v="ODP-KTA-FAG/008 FAG/D01/008.01"/>
    <s v="WO061085517"/>
    <m/>
    <m/>
    <m/>
    <n v="109.9217113"/>
    <n v="-7.7553115999999997"/>
    <s v="|MN01685|MYIA-082751782251/POI/ARIF BUDI SANTOSO/081392666125/arifbudi.sdr@gmail.com"/>
    <s v="MYIB_ASSISTANT"/>
    <m/>
    <m/>
    <m/>
    <m/>
    <m/>
    <m/>
    <m/>
    <m/>
    <s v="Management Janji"/>
    <s v="2026-08-07 13:00:00 | Tanggal pemasangan: 07/08/2026 Jam pemasangan : pagi/siang Info Tambahan : Hubungi pelanggan dulu sebelum ke lokasi. terima kasih"/>
    <s v="FCC"/>
    <d v="2026-06-08T14:40:01"/>
    <d v="2026-08-07T13:00:00"/>
    <m/>
    <s v="PS"/>
    <s v="KTA"/>
    <s v="NO ADDON"/>
    <n v="20260808"/>
    <s v="Completed"/>
    <s v="HSI Bisnis Basic Promo HUT Telkom PSB 70% - 50 Mbps"/>
    <s v="INDIBIZ"/>
    <m/>
    <m/>
    <d v="2026-08-07T13:00:00"/>
    <s v="2026-08-07 13:00:00 | Tanggal pemasangan: 07/08/2026 Jam pemasangan : pagi/siang Info Tambahan : Hubungi pelanggan dulu sebelum ke lokasi. terima kasih"/>
    <n v="2026"/>
    <n v="8"/>
    <n v="8"/>
    <d v="2026-08-08T00:00:00"/>
    <n v="0.45833333333575865"/>
    <x v="0"/>
  </r>
  <r>
    <n v="731"/>
    <n v="1002519074"/>
    <n v="3"/>
    <x v="5"/>
    <n v="5"/>
    <s v="SINGARJA"/>
    <s v="KLUNGKUNG"/>
    <s v="SMA"/>
    <s v="REG"/>
    <s v="AO"/>
    <x v="0"/>
    <m/>
    <s v="OSS - FALLOUT"/>
    <s v="RBS-Regional 3"/>
    <d v="2026-08-11T09:43:43"/>
    <d v="2026-08-12T16:04:10"/>
    <n v="69362938"/>
    <n v="3665512014"/>
    <n v="172428815973"/>
    <s v="BAV ( Bagus Alit Villa )"/>
    <s v="ODP-SMA-FM/29"/>
    <s v="WO061520250"/>
    <m/>
    <m/>
    <m/>
    <n v="115.4465709"/>
    <n v="-8.4808534000000009"/>
    <s v="|MN02677|/PIC I Gusti Lanang Jelantik/087786694644/agungjelantik61@gmail.com"/>
    <s v="Sales Force DBS"/>
    <m/>
    <m/>
    <m/>
    <m/>
    <m/>
    <m/>
    <m/>
    <m/>
    <s v="Management Janji"/>
    <s v="2026-08-12 15:00:00|Tanggal pemasangan : 12 AGUSTUS 2026 Jam pemasangan : pagi/siang Info Tambahan : Hubungi pelanggan dulu sebelum ke lokasi terima kasih|40010577|MYDITA"/>
    <s v="FCC"/>
    <d v="2026-11-08T09:54:44"/>
    <d v="2026-08-12T15:00:00"/>
    <s v="Kendala Pelanggan"/>
    <s v="FO_WFM"/>
    <s v="SMA"/>
    <s v="NO ADDON"/>
    <m/>
    <s v="Provisioning Failed|WFM|INF009031014|PP_-8.5485946,115.31997129999999_planggan minta besok Sekarang GK ada orang  di lokasi."/>
    <s v="- 11_11446;Biaya PSB HSI EBIS Tunai di Depan ~ 11[150000]  - BWY DL;BWY DL ~ Saluran Dua Arah(BothWay)[0]  - E23057;E23057 ~ ES23 - Paket HSI Bisnis Basic Phone (PHONE)[0]  - E23057~null~44873;E23057||11||Abodemen 0[0]  - E23057~null~E23057_IN800;IN800 ~ "/>
    <s v="INDIBIZ"/>
    <m/>
    <m/>
    <d v="2026-08-12T15:00:00"/>
    <s v="2026-08-12 15:00:00|Tanggal pemasangan : 12 AGUSTUS 2026 Jam pemasangan : pagi/siang Info Tambahan : Hubungi pelanggan dulu sebelum ke lokasi terima kasih|40010577|MYDITA"/>
    <m/>
    <m/>
    <m/>
    <e v="#NUM!"/>
    <e v="#NUM!"/>
    <x v="1"/>
  </r>
  <r>
    <n v="732"/>
    <n v="1002507331"/>
    <n v="3"/>
    <x v="6"/>
    <n v="5"/>
    <s v="PASURUAN"/>
    <s v="PASURUAN"/>
    <s v="PSN"/>
    <s v="REG"/>
    <s v="AO"/>
    <x v="0"/>
    <m/>
    <s v="Completed (PS)"/>
    <s v="RBS-Regional 3"/>
    <d v="2026-08-04T10:19:01"/>
    <d v="2026-08-05T14:18:42"/>
    <n v="69358043"/>
    <m/>
    <n v="152729256676"/>
    <s v="SDK SANG TIMUR"/>
    <s v="ODP-PSN-F02/15"/>
    <s v="WO060886770"/>
    <m/>
    <m/>
    <m/>
    <n v="112.9044373"/>
    <n v="-7.6474829"/>
    <s v="|MN02680|/SDK SANG TIMUR/WINBACK 2.0 HSI B2B (1:1) 75MBPS 415RB PSB DISC 70%//sangtimursdk32@gmail.com/CRESTELA TRI WAHYU PUTRI/82132844800"/>
    <s v="Sales Force DBS"/>
    <m/>
    <m/>
    <m/>
    <m/>
    <m/>
    <m/>
    <m/>
    <m/>
    <s v="Management Janji"/>
    <s v="2026-08-05 13:00:00|Nama PIC : Ibu Crestela No HP : 082132844800 No Alt : - M Janji : 05 Agustus 2026 Jam Pasang : Pagi / Siang Note : hubungi pelanggan jika ingin ke lokasi, terima kasih|40951378|MYDITA"/>
    <s v="FCC"/>
    <d v="2026-04-08T10:25:32"/>
    <d v="2026-08-05T13:00:00"/>
    <m/>
    <s v="PS"/>
    <s v="PSN"/>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Nama PIC : Ibu Crestela No HP : 082132844800 No Alt : - M Janji : 05 Agustus 2026 Jam Pasang : Pagi / Siang Note : hubungi pelanggan jika ingin ke lokasi, terima kasih|40951378|MYDITA"/>
    <n v="2026"/>
    <n v="8"/>
    <n v="5"/>
    <d v="2026-08-05T00:00:00"/>
    <n v="-0.54166666666424135"/>
    <x v="0"/>
  </r>
  <r>
    <n v="733"/>
    <n v="1002514788"/>
    <n v="3"/>
    <x v="1"/>
    <n v="5"/>
    <s v="SBY UTARA"/>
    <s v="LAMONGAN"/>
    <s v="LMG"/>
    <s v="REG"/>
    <s v="AO"/>
    <x v="0"/>
    <m/>
    <s v="Completed (PS)"/>
    <s v="RBS-Regional 3"/>
    <d v="2026-08-07T14:15:14"/>
    <d v="2026-08-09T19:31:56"/>
    <n v="69360823"/>
    <m/>
    <n v="152433910085"/>
    <s v="SPBU 5462222"/>
    <s v="ODP-LMG-FD/67"/>
    <s v="WO061260430"/>
    <m/>
    <m/>
    <m/>
    <n v="112.44517399999999"/>
    <n v="-7.0943082000000004"/>
    <s v="AMRBS;402409;AMEX;DODOD HERMANU;RBS-3;SURAMADU;PSB;SPBU 5462222;087753000130;spbu.5462222@yahoo.com;HSI Bisnis Promo HUT Telkom (1:1) 50 Mbps (Rp 355.000) PSB Rp 150.000;Winarti;-7.0943377, 112.4453922"/>
    <s v="Amex"/>
    <m/>
    <m/>
    <m/>
    <m/>
    <m/>
    <m/>
    <m/>
    <m/>
    <s v="Management Janji"/>
    <s v="2026-08-09 10:00:00|Tgl Pemasangan : 09 Agustus 2026 Interval : PAGI SIANG Note : Hubungi pelanggan terlebih dahulu|40981182|MYDITA"/>
    <s v="FCC"/>
    <d v="2026-07-08T14:25:34"/>
    <d v="2026-08-09T10:00:00"/>
    <m/>
    <s v="PS"/>
    <s v="LMG"/>
    <s v="NO ADDON"/>
    <n v="20260809"/>
    <s v="Completed"/>
    <s v="- 11_11446;Biaya PSB HSI EBIS Tunai di Depan ~ 11[150000]  - E25060;E25060 ~ ES25 - Paket HSI Bisnis (HSIE) Khusus Winback 2.0[0]  - E25060~null~E25060_UNL;UNL ~ Internet-Link Unlimited Internet Usage ~ E25060[0]  - E25060~null~105343;E25060||11||Abodemen"/>
    <s v="INDIBIZ"/>
    <m/>
    <m/>
    <d v="2026-08-09T10:00:00"/>
    <s v="2026-08-09 10:00:00|Tgl Pemasangan : 09 Agustus 2026 Interval : PAGI SIANG Note : Hubungi pelanggan terlebih dahulu|40981182|MYDITA"/>
    <n v="2026"/>
    <n v="8"/>
    <n v="9"/>
    <d v="2026-08-09T00:00:00"/>
    <n v="-0.41666666666424135"/>
    <x v="0"/>
  </r>
  <r>
    <n v="734"/>
    <n v="1002527258"/>
    <n v="3"/>
    <x v="2"/>
    <n v="5"/>
    <s v="MALANG"/>
    <s v="BATU"/>
    <s v="KPO"/>
    <s v="REG"/>
    <s v="AO"/>
    <x v="0"/>
    <m/>
    <s v="Completed (PS)"/>
    <s v="RBS-Regional 3"/>
    <d v="2026-08-14T16:55:02"/>
    <d v="2026-08-14T21:50:26"/>
    <n v="69364569"/>
    <m/>
    <n v="152711247096"/>
    <s v="MAXXIS"/>
    <s v="ODP-KPO-FBE/16"/>
    <s v="WO061773769"/>
    <m/>
    <m/>
    <m/>
    <n v="112.5834231"/>
    <n v="-7.9120096000000002"/>
    <s v="|MN02703|MYIA-055438232586/POI/Tony Setiawan/082330752145/tonyst2@givmail.com"/>
    <s v="MYDIGIBIZPARTNER"/>
    <m/>
    <m/>
    <m/>
    <m/>
    <m/>
    <m/>
    <m/>
    <m/>
    <s v="Management Janji"/>
    <s v="2026-08-13 15:00:00 |   M Janji : (13/AGUSTUS/2026)  jam Pasang : 09:00  Note : hubungi pelanggan jika ingin kelokasi"/>
    <s v="FCC"/>
    <s v="14-08-2026 17:10:17"/>
    <m/>
    <m/>
    <s v="PS"/>
    <s v="KPO"/>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15:00:00 |   M Janji : (13/AGUSTUS/2026)  jam Pasang : 09:00  Note : hubungi pelanggan jika ingin kelokasi"/>
    <n v="2026"/>
    <n v="8"/>
    <n v="14"/>
    <d v="2026-08-14T00:00:00"/>
    <n v="-0.29166666666424135"/>
    <x v="0"/>
  </r>
  <r>
    <n v="735"/>
    <n v="1002531414"/>
    <n v="3"/>
    <x v="4"/>
    <n v="4"/>
    <s v="PEKALONGAN"/>
    <s v="PEKALONGAN"/>
    <s v="PKL"/>
    <s v="REG"/>
    <s v="AO"/>
    <x v="0"/>
    <s v="1P INET"/>
    <s v="MIE - SEND SURVEY"/>
    <s v="RBS-Regional 3"/>
    <d v="2026-08-17T17:59:56"/>
    <d v="2026-08-17T18:02:01"/>
    <n v="69368367"/>
    <m/>
    <n v="142202154766"/>
    <s v="Gendhisbatik.id"/>
    <s v="ODP-PKL-FCG/096 FCG/D01/096.01"/>
    <s v="WO061950562"/>
    <m/>
    <m/>
    <m/>
    <n v="109.65576077259"/>
    <n v="-6.92515093498311"/>
    <s v="|MC50067|MYIA-028013322113/POI/M TAUFAN/085777774324/alsaa6x22@gmail.com"/>
    <s v="MYIB_ASSISTANT"/>
    <m/>
    <m/>
    <m/>
    <m/>
    <m/>
    <m/>
    <m/>
    <m/>
    <s v="Management Janji"/>
    <s v="2026-08-18 15:00:00 | Nama : BP M TAUFAN  No Hp : 085777774324 No Alt :  Tgl Pemasangan : 18 Agustus 2026 Interval : PAGI  Note : Hubungi pelanggan terlebih dahulu"/>
    <s v="FCC"/>
    <s v="17-08-2026 18:10:08"/>
    <d v="2026-08-18T15:00:00"/>
    <m/>
    <s v="SURVEY_NEW_MANJA"/>
    <s v="PKL"/>
    <s v="NO ADDON"/>
    <m/>
    <s v="MIE - SEND SURVEY"/>
    <s v="HSI Bisnis Promo HUT Telkom PSB 70% - 75 Mbps"/>
    <s v="INDIBIZ"/>
    <m/>
    <m/>
    <d v="2026-08-18T15:00:00"/>
    <s v="2026-08-18 15:00:00 | Nama : BP M TAUFAN  No Hp : 085777774324 No Alt :  Tgl Pemasangan : 18 Agustus 2026 Interval : PAGI  Note : Hubungi pelanggan terlebih dahulu"/>
    <m/>
    <m/>
    <m/>
    <e v="#NUM!"/>
    <e v="#NUM!"/>
    <x v="1"/>
  </r>
  <r>
    <n v="736"/>
    <n v="1002523247"/>
    <n v="3"/>
    <x v="0"/>
    <n v="5"/>
    <s v="MATARAM"/>
    <s v="LOMBOK TIMUR UTARA"/>
    <s v="SGG"/>
    <s v="REG"/>
    <s v="AO"/>
    <x v="0"/>
    <s v="1P INET"/>
    <s v="Completed (PS)"/>
    <s v="RBS-Regional 3"/>
    <d v="2026-08-13T07:44:56"/>
    <d v="2026-08-14T16:25:10"/>
    <n v="69364668"/>
    <m/>
    <n v="172604213973"/>
    <s v="SPX Express"/>
    <s v="ODP-SGG-FAK/18"/>
    <s v="WO061635046"/>
    <m/>
    <m/>
    <m/>
    <n v="116.197071075439"/>
    <n v="-8.31552002790791"/>
    <s v="|MN00515|MYIA-053314846205/POI/Nougi Indra Pratama/082339426520/giigaming86@gmail.com"/>
    <s v="MYIB_ASSISTANT"/>
    <m/>
    <m/>
    <m/>
    <m/>
    <m/>
    <m/>
    <m/>
    <m/>
    <s v="Management Janji"/>
    <s v="2026-08-14 15:00:00 | Nama : BP NOUGI INDRA PRATAMA  No Hp : 082339426520 No Alt :  Tgl Pemasangan : 14 Agustus 2026 Interval : SIANG Note : Hubungi pelanggan terlebih dahulu"/>
    <s v="FCC"/>
    <s v="13-08-2026 07:55:20"/>
    <d v="2026-08-14T15:00:00"/>
    <m/>
    <s v="PS"/>
    <s v="SGG"/>
    <s v="NO ADDON"/>
    <n v="20260814"/>
    <s v="Completed"/>
    <s v="HSI Bisnis Promo HUT Telkom PSB 70% - 50 Mbps"/>
    <s v="INDIBIZ"/>
    <m/>
    <m/>
    <d v="2026-08-14T15:00:00"/>
    <s v="2026-08-14 15:00:00 | Nama : BP NOUGI INDRA PRATAMA  No Hp : 082339426520 No Alt :  Tgl Pemasangan : 14 Agustus 2026 Interval : SIANG Note : Hubungi pelanggan terlebih dahulu"/>
    <n v="2026"/>
    <n v="8"/>
    <n v="14"/>
    <d v="2026-08-14T00:00:00"/>
    <n v="-0.625"/>
    <x v="0"/>
  </r>
  <r>
    <n v="737"/>
    <n v="1002525176"/>
    <n v="3"/>
    <x v="6"/>
    <n v="5"/>
    <s v="JEMBER"/>
    <s v="SITUBONDO"/>
    <s v="BKI"/>
    <s v="REG"/>
    <s v="AO"/>
    <x v="0"/>
    <s v="1P INET"/>
    <s v="Completed (PS)"/>
    <s v="RBS-Regional 3"/>
    <d v="2026-08-13T18:05:57"/>
    <d v="2026-08-14T13:10:31"/>
    <n v="69365515"/>
    <m/>
    <n v="152531208016"/>
    <s v="NOVITA CELL 2"/>
    <s v="ODP-BKI-FF/51 FF/D03/51.01"/>
    <s v="WO061699859"/>
    <m/>
    <m/>
    <m/>
    <n v="113.671279"/>
    <n v="-7.7415710000000004"/>
    <s v="|MN02617|MYIA-062944027970/POI/DIA FARA YUNINGSIH/085973654913/shariyadi116@gmail.com"/>
    <s v="MYIB_ASSISTANT"/>
    <m/>
    <m/>
    <m/>
    <m/>
    <m/>
    <m/>
    <m/>
    <m/>
    <s v="Management Janji"/>
    <s v="2026-08-14 15:00:00 | Tanggal pemasangan: 14/08/2026 Jam pemasangan : pagi / siang Info Tambahan : Hubungi pelanggan dulu sebelum ke lokasi terima kasih."/>
    <s v="FCC"/>
    <s v="13-08-2026 18:25:15"/>
    <d v="2026-08-14T15:00:00"/>
    <m/>
    <s v="PS"/>
    <s v="BKI"/>
    <s v="NETMONK"/>
    <n v="20260814"/>
    <s v="Completed"/>
    <s v="HSI Bisnis Bundling Netmonk Promo 2026 PSB 70% - 200 Mbps"/>
    <s v="INDIBIZ"/>
    <m/>
    <m/>
    <d v="2026-08-14T15:00:00"/>
    <s v="2026-08-14 15:00:00 | Tanggal pemasangan: 14/08/2026 Jam pemasangan : pagi / siang Info Tambahan : Hubungi pelanggan dulu sebelum ke lokasi terima kasih."/>
    <n v="2026"/>
    <n v="8"/>
    <n v="14"/>
    <d v="2026-08-14T00:00:00"/>
    <n v="-0.625"/>
    <x v="0"/>
  </r>
  <r>
    <n v="738"/>
    <n v="1002530483"/>
    <n v="3"/>
    <x v="2"/>
    <n v="5"/>
    <s v="KEDIRI"/>
    <s v="KEDIRI"/>
    <s v="PPR"/>
    <s v="REG"/>
    <s v="AO"/>
    <x v="0"/>
    <s v="1P INET"/>
    <s v="MIE - SEND SURVEY"/>
    <s v="RBS-Regional 3"/>
    <d v="2026-08-17T09:26:57"/>
    <d v="2026-08-17T09:28:01"/>
    <n v="69367848"/>
    <m/>
    <n v="152652204464"/>
    <s v="SDN PEHWETAN 1"/>
    <s v="ODP-PPR-FE/78 FE/D08/78.01"/>
    <s v="WO061913346"/>
    <m/>
    <m/>
    <m/>
    <n v="112.0906356"/>
    <n v="-7.7309663999999998"/>
    <s v="|MC20057|MYIA-063953679208/POI/Rekza Ravi Anggara/081992623703/sdnpehwetan36@gmail.com"/>
    <s v="MYIB_ASSISTANT"/>
    <m/>
    <m/>
    <m/>
    <m/>
    <m/>
    <m/>
    <m/>
    <m/>
    <s v="Management Janji"/>
    <s v="2026-08-18 13:00:00 | Waktu pemasangan : 17 agustus 2026 Jam pemasangan : 08.00 - 12.00 Info Tambahan : Hubungi pelanggan dulu sebelum ke lokasi terimakasih "/>
    <s v="FCC"/>
    <s v="17-08-2026 09:39:54"/>
    <d v="2026-08-18T13:00:00"/>
    <m/>
    <s v="SURVEY_NEW_MANJA"/>
    <s v="PPR"/>
    <s v="NO ADDON"/>
    <m/>
    <s v="MIE - SEND SURVEY"/>
    <s v="HSI Bisnis Promo HUT Telkom PSB 70% - 300 Mbps"/>
    <s v="INDIBIZ"/>
    <m/>
    <m/>
    <d v="2026-08-18T13:00:00"/>
    <s v="2026-08-18 13:00:00 | Waktu pemasangan : 17 agustus 2026 Jam pemasangan : 08.00 - 12.00 Info Tambahan : Hubungi pelanggan dulu sebelum ke lokasi terimakasih "/>
    <m/>
    <m/>
    <m/>
    <e v="#NUM!"/>
    <e v="#NUM!"/>
    <x v="1"/>
  </r>
  <r>
    <n v="739"/>
    <n v="1002531032"/>
    <n v="3"/>
    <x v="3"/>
    <n v="4"/>
    <s v="YOGYAKARTA"/>
    <s v="BANTUL"/>
    <s v="BTL"/>
    <s v="REG"/>
    <s v="AO"/>
    <x v="0"/>
    <m/>
    <s v="7 | OSS - PROVISIONING ISSUED"/>
    <s v="RBS-Regional 3"/>
    <d v="2026-08-17T14:41:23"/>
    <d v="2026-08-17T14:47:59"/>
    <n v="69366310"/>
    <m/>
    <n v="146129128622"/>
    <s v="SPBU PENDOWOHARJO 44.557.11"/>
    <s v="ODP-BTL-FBD/043"/>
    <s v="WO061937687"/>
    <m/>
    <m/>
    <m/>
    <n v="110.338926"/>
    <n v="-7.8653729999999999"/>
    <s v="|MN02579|MYIA-098633278047/POI/AGUS SURAWAN/085743422968/spbupucung4455711@gmail.com"/>
    <s v="Sales Profesional"/>
    <m/>
    <m/>
    <m/>
    <m/>
    <m/>
    <m/>
    <m/>
    <m/>
    <s v="Management Janji"/>
    <s v="2026-08-16 08:00:00 | Tanggal pemasangan : 16 AGUSTUS 2026  Jam pemasangan : pagi/siang  Info Tambahan : Hubungi pelanggan dulu sebelum ke lokasi  terima kasih"/>
    <s v="FCC"/>
    <s v="17-08-2026 14:55:19"/>
    <m/>
    <m/>
    <s v="PI"/>
    <s v="BTL"/>
    <s v="NO ADDON"/>
    <m/>
    <s v="Provisioning Issued"/>
    <s v="- 11_11446;Biaya PSB HSI EBIS Tunai di Depan ~ 11[150000]  - SP_NOSS;SP_NOSS ~ Internet NOSS Multispeed Network[0]  - SP_NOSS;SP_NOSS ~ Internet NOSS Multispeed Network[0]  - E25060;E25060 ~ ES25 - Paket HSI Bisnis (HSIE) Khusus Winback 2.0[0]  - E25060~n"/>
    <s v="INDIBIZ"/>
    <m/>
    <m/>
    <d v="2026-08-17T07:00:00"/>
    <s v="2026-08-16 08:00:00 | Tanggal pemasangan : 16 AGUSTUS 2026  Jam pemasangan : pagi/siang  Info Tambahan : Hubungi pelanggan dulu sebelum ke lokasi  terima kasih"/>
    <m/>
    <m/>
    <m/>
    <e v="#NUM!"/>
    <e v="#NUM!"/>
    <x v="1"/>
  </r>
  <r>
    <n v="740"/>
    <n v="1002527079"/>
    <n v="3"/>
    <x v="7"/>
    <n v="4"/>
    <s v="KUDUS"/>
    <s v="BLORA"/>
    <s v="CEP"/>
    <s v="DGS"/>
    <s v="AO"/>
    <x v="0"/>
    <m/>
    <s v="Completed (PS)"/>
    <s v="DGS-B2B TREG"/>
    <d v="2026-08-14T16:06:22"/>
    <d v="2026-08-15T18:14:24"/>
    <n v="69366311"/>
    <m/>
    <n v="142552107778"/>
    <s v="Temporary Kecamatan Cepu"/>
    <s v="ODP-CEP-FN/035"/>
    <s v="WO061768259"/>
    <m/>
    <m/>
    <m/>
    <n v="111.59067101446099"/>
    <n v="-7.1515060069893304"/>
    <s v="DGS HSI | MUHYIDDIN TAUFIQ ARDHIYYAN | 402206 | TREG 3 |Temporary Kecamatan Cepu| PUPUK | 082220113188| PSB 1S 100MBPS BISNIS "/>
    <s v="Amex"/>
    <m/>
    <m/>
    <m/>
    <m/>
    <m/>
    <m/>
    <m/>
    <m/>
    <s v="Management Janji"/>
    <n v="82220113188"/>
    <s v="FCC"/>
    <s v="14-08-2026 16:10:01"/>
    <m/>
    <m/>
    <s v="PS"/>
    <s v="CEP"/>
    <s v="NO ADDON"/>
    <n v="20260815"/>
    <s v="Completed"/>
    <s v="- 11_11450;Biaya PSB Reguler HSI EBIS ~ 11[500000]  - SP_NOSS;SP_NOSS ~ Internet NOSS Multispeed Network[0]  - SP_NOSS;SP_NOSS ~ Internet NOSS Multispeed Network[0]  - E25060;E25060 ~ ES25 - Paket HSI Bisnis (HSIE) Khusus Winback 2.0[0]  - E25060~null~E25"/>
    <s v="INDIBIZ"/>
    <m/>
    <m/>
    <d v="2026-08-14T12:00:00"/>
    <n v="82220113188"/>
    <n v="2026"/>
    <n v="8"/>
    <n v="15"/>
    <d v="2026-08-15T00:00:00"/>
    <n v="0.5"/>
    <x v="0"/>
  </r>
  <r>
    <n v="741"/>
    <n v="1002527680"/>
    <n v="3"/>
    <x v="2"/>
    <n v="5"/>
    <s v="KEDIRI"/>
    <s v="KEDIRI"/>
    <s v="NDL"/>
    <s v="REG"/>
    <s v="AO"/>
    <x v="0"/>
    <s v="1P INET"/>
    <s v="Completed (PS)"/>
    <s v="RBS-Regional 3"/>
    <d v="2026-08-15T08:18:57"/>
    <d v="2026-08-16T18:28:37"/>
    <n v="69366522"/>
    <m/>
    <n v="152651209258"/>
    <s v="SD PLOSO"/>
    <s v="ODP-NDL-FP/36 FP/D02/36.01"/>
    <s v="WO061796676"/>
    <m/>
    <m/>
    <m/>
    <n v="111.9552762"/>
    <n v="-7.9247509999999997"/>
    <s v="|MC20057|MYIA-090461247327/POI/Muhamad Chusni M/088983009495/sd.ploso.kediri@gmail.com"/>
    <s v="MYIB_ASSISTANT"/>
    <m/>
    <m/>
    <m/>
    <m/>
    <m/>
    <m/>
    <m/>
    <m/>
    <s v="Management Janji"/>
    <s v="2026-08-16 08:00:00 | Nama PIC : bapak cusni No HP : 088983009495 Alt :  M Janji : (MINGGU/16/AGUSTUS/2026) jam Pasang : 09:00 Note : hubungi pelanggan jika ingin kelokasi"/>
    <s v="FCC"/>
    <s v="15-08-2026 08:25:42"/>
    <d v="2026-08-16T08:00:00"/>
    <m/>
    <s v="PS"/>
    <s v="NDL"/>
    <s v="NO ADDON"/>
    <n v="20260816"/>
    <s v="Completed"/>
    <s v="HSI Bisnis Promo HUT Telkom PSB 70% - 300 Mbps"/>
    <s v="INDIBIZ"/>
    <m/>
    <m/>
    <d v="2026-08-16T08:00:00"/>
    <s v="2026-08-16 08:00:00 | Nama PIC : bapak cusni No HP : 088983009495 Alt :  M Janji : (MINGGU/16/AGUSTUS/2026) jam Pasang : 09:00 Note : hubungi pelanggan jika ingin kelokasi"/>
    <n v="2026"/>
    <n v="8"/>
    <n v="16"/>
    <d v="2026-08-16T00:00:00"/>
    <n v="-0.33333333333575865"/>
    <x v="0"/>
  </r>
  <r>
    <n v="742"/>
    <n v="1002505634"/>
    <n v="3"/>
    <x v="0"/>
    <n v="5"/>
    <s v="MATARAM"/>
    <s v="LOMBOK TIMUR UTARA"/>
    <s v="SGG"/>
    <s v="REG"/>
    <s v="AO"/>
    <x v="0"/>
    <m/>
    <s v="7 | OSS - PROVISIONING ISSUED"/>
    <s v="RBS-Regional 3"/>
    <d v="2026-08-03T09:39:05"/>
    <d v="2026-08-13T13:07:28"/>
    <n v="69357254"/>
    <m/>
    <n v="172604214070"/>
    <s v="White Bamboo (Athaya Resto)"/>
    <s v="ODP-SGG-FCLG/22"/>
    <s v="WO061576543"/>
    <m/>
    <m/>
    <m/>
    <n v="116.039921419411"/>
    <n v="-8.3535348464118204"/>
    <s v="RBS HSI |Rian Puja Atmawikarsa | 406910 | TREG 3 |White Bamboo (Athaya Resto)| 82236305911|81803680445| HSI BISNIS 50 MBPS"/>
    <s v="Amex"/>
    <m/>
    <m/>
    <m/>
    <m/>
    <m/>
    <m/>
    <m/>
    <m/>
    <s v="Management Janji"/>
    <s v="2026-08-13 13:00:00|Nama Pic : bu yulianti  No Hp Pic : 081803680445 No alt : - Jam Pemasangan : pagi  Tanggal Pemasangan : 13 Agustus 2026|40951375|MYDITA"/>
    <s v="FCC"/>
    <d v="2026-03-08T09:40:13"/>
    <d v="2026-08-13T13:00:00"/>
    <m/>
    <s v="PI"/>
    <s v="SGG"/>
    <s v="NO ADDON"/>
    <m/>
    <s v="Provisioning Issu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bu yulianti  No Hp Pic : 081803680445 No alt : - Jam Pemasangan : pagi  Tanggal Pemasangan : 13 Agustus 2026|40951375|MYDITA"/>
    <m/>
    <m/>
    <m/>
    <e v="#NUM!"/>
    <e v="#NUM!"/>
    <x v="1"/>
  </r>
  <r>
    <n v="743"/>
    <n v="1002507732"/>
    <n v="3"/>
    <x v="2"/>
    <n v="5"/>
    <s v="MALANG"/>
    <s v="KEPANJEN"/>
    <s v="BRG"/>
    <s v="REG"/>
    <s v="AO"/>
    <x v="0"/>
    <s v="1P INET"/>
    <s v="Completed (PS)"/>
    <s v="RBS-Regional 3"/>
    <d v="2026-08-04T11:22:56"/>
    <d v="2026-08-04T18:26:03"/>
    <n v="69358135"/>
    <m/>
    <n v="152708209564"/>
    <s v="SMKN 10 MALANG"/>
    <s v="ODP-BRG-FF/48 FF/D06/48.01"/>
    <s v="WO060873291"/>
    <m/>
    <m/>
    <m/>
    <n v="112.6371169"/>
    <n v="-8.0388505000000006"/>
    <s v="|MN02703|MYIA-067794979046/POI/Nanang/085843555700/nananktw83@gmail.com"/>
    <s v="MYIB_ASSISTANT"/>
    <m/>
    <m/>
    <m/>
    <m/>
    <m/>
    <m/>
    <m/>
    <m/>
    <s v="Management Janji"/>
    <s v="2026-08-05 15:00:00 | Tanggal Pemasangan : 05 Agustus 2026 Jam Pemasangan : 08:00 15:00 Info Tambahan : Hubungi pelanggan dulu sebelum ke lokasi terimakasih"/>
    <s v="FCC"/>
    <d v="2026-04-08T11:25:40"/>
    <d v="2026-08-05T15:00:00"/>
    <m/>
    <s v="PS"/>
    <s v="BRG"/>
    <s v="NO ADDON"/>
    <n v="20260804"/>
    <s v="Completed"/>
    <s v="HSI Bisnis Basic Promo HUT Telkom PSB 70% - 150 Mbps"/>
    <s v="INDIBIZ"/>
    <m/>
    <m/>
    <d v="2026-08-05T15:00:00"/>
    <s v="2026-08-05 15:00:00 | Tanggal Pemasangan : 05 Agustus 2026 Jam Pemasangan : 08:00 15:00 Info Tambahan : Hubungi pelanggan dulu sebelum ke lokasi terimakasih"/>
    <n v="2026"/>
    <n v="8"/>
    <n v="4"/>
    <d v="2026-08-04T00:00:00"/>
    <n v="-1.625"/>
    <x v="0"/>
  </r>
  <r>
    <n v="744"/>
    <n v="1002517628"/>
    <n v="3"/>
    <x v="3"/>
    <n v="4"/>
    <s v="MAGELANG"/>
    <s v="WONOSOBO"/>
    <s v="WOS"/>
    <s v="REG"/>
    <s v="AO"/>
    <x v="0"/>
    <s v="1P INET"/>
    <s v="Completed (PS)"/>
    <s v="RBS-Regional 3"/>
    <d v="2026-08-10T12:28:56"/>
    <d v="2026-08-11T14:26:08"/>
    <n v="69362377"/>
    <m/>
    <n v="141373127433"/>
    <s v="TOKO HARJATI AA SNACK"/>
    <s v="ODP-WOS-FE/043"/>
    <s v="WO061388404"/>
    <m/>
    <m/>
    <m/>
    <n v="109.84761"/>
    <n v="-7.2900390000000002"/>
    <s v="|MN00439|MYIA-077577598557/POI/YOHAN/082226725632/yohan6281@gmail.com"/>
    <s v="MYIB_ASSISTANT"/>
    <m/>
    <m/>
    <m/>
    <m/>
    <m/>
    <m/>
    <m/>
    <m/>
    <s v="Management Janji"/>
    <s v="2026-08-11 13:00:00 | telp : 082226725632 alt :  M Janji : (11/08/2026) jam Pasang :pagi / siang  Note : hubungi pelanggan jika ingin kelokasi "/>
    <s v="FCC"/>
    <d v="2026-10-08T12:39:53"/>
    <d v="2026-08-11T13:00:00"/>
    <m/>
    <s v="PS"/>
    <s v="WOS"/>
    <s v="NO ADDON"/>
    <n v="20260811"/>
    <s v="Completed"/>
    <s v="HSI Bisnis Promo HUT Telkom PSB 70% - 100 Mbps"/>
    <s v="INDIBIZ"/>
    <m/>
    <m/>
    <d v="2026-08-11T13:00:00"/>
    <s v="2026-08-11 13:00:00 | telp : 082226725632 alt :  M Janji : (11/08/2026) jam Pasang :pagi / siang  Note : hubungi pelanggan jika ingin kelokasi "/>
    <n v="2026"/>
    <n v="8"/>
    <n v="11"/>
    <d v="2026-08-11T00:00:00"/>
    <n v="-0.54166666666424135"/>
    <x v="0"/>
  </r>
  <r>
    <n v="745"/>
    <n v="1002505376"/>
    <n v="3"/>
    <x v="6"/>
    <n v="5"/>
    <s v="SIDOARJO"/>
    <s v="PASURUAN"/>
    <s v="GEM"/>
    <s v="REG"/>
    <s v="AO"/>
    <x v="0"/>
    <m/>
    <s v="Completed (PS)"/>
    <s v="RBS-Regional 3"/>
    <d v="2026-08-02T16:29:22"/>
    <d v="2026-08-04T15:12:03"/>
    <n v="69357077"/>
    <m/>
    <n v="152743216265"/>
    <s v="WARKOP MANTEN"/>
    <s v="ODP-GEM-FY/18"/>
    <s v="WO060738191"/>
    <m/>
    <m/>
    <m/>
    <n v="112.7178614"/>
    <n v="-7.4460407999999996"/>
    <s v="|MC30224|/M. SYUKRON IN'AM/82139905280/msyukroninam@gmail.com"/>
    <s v="Sales Force DBS"/>
    <m/>
    <m/>
    <m/>
    <m/>
    <m/>
    <m/>
    <m/>
    <m/>
    <s v="Management Janji"/>
    <s v="2026-08-04 08:00:00|Nama PIC : bapak sukron No HP : 082139905280 Alt :  M Janji : (SENIN/3/AGUSTUS/2026) jam Pasang : 09:00 Note : hubungi pelanggan jika ingin kelokasi|40010577|MYDITA"/>
    <s v="FCC"/>
    <d v="2026-02-08T16:39:53"/>
    <d v="2026-08-03T15:00:00"/>
    <m/>
    <s v="PS"/>
    <s v="GEM"/>
    <s v="NO ADDON"/>
    <n v="20260804"/>
    <s v="Completed"/>
    <s v="- 11_11446;Biaya PSB HSI EBIS Tunai di Depan ~ 11[150000]  - SP_NOSS;SP_NOSS ~ Internet NOSS Multispeed Network[0]  - E23015;E23015 ~ ES23 - Perangkat ONT[0]  - E23015~null~44292;E23015||11||Abodemen 0[0]  - E23015~null~E23015_SWONT;SWONT ~ Biaya Sewa ONT"/>
    <s v="INDIBIZ"/>
    <m/>
    <m/>
    <d v="2026-08-04T08:00:00"/>
    <s v="2026-08-04 08:00:00|Nama PIC : bapak sukron No HP : 082139905280 Alt :  M Janji : (SENIN/3/AGUSTUS/2026) jam Pasang : 09:00 Note : hubungi pelanggan jika ingin kelokasi|40010577|MYDITA"/>
    <n v="2026"/>
    <n v="8"/>
    <n v="4"/>
    <d v="2026-08-04T00:00:00"/>
    <n v="-0.33333333333575865"/>
    <x v="0"/>
  </r>
  <r>
    <n v="746"/>
    <n v="1002515987"/>
    <n v="3"/>
    <x v="1"/>
    <n v="5"/>
    <s v="SBY UTARA"/>
    <s v="GRESIK"/>
    <s v="SDY"/>
    <s v="REG"/>
    <s v="AO"/>
    <x v="0"/>
    <m/>
    <s v="Completed (PS)"/>
    <s v="RBS-Regional 3"/>
    <d v="2026-08-08T13:49:54"/>
    <d v="2026-08-08T15:21:49"/>
    <n v="69360038"/>
    <m/>
    <n v="152451212004"/>
    <s v="SPPG DAPUR SINTA"/>
    <s v="ODP-SDY-FAD/01"/>
    <s v="WO061266154"/>
    <m/>
    <m/>
    <m/>
    <n v="112.450649"/>
    <n v="-6.8808889999999998"/>
    <s v="MD|MYDB-20260806264536|DN00001/MN00018|SPPG DAPUR SINTA|081234572334"/>
    <s v="MYDIGIBIZPARTNER"/>
    <m/>
    <m/>
    <m/>
    <m/>
    <m/>
    <m/>
    <m/>
    <m/>
    <s v="Management Janji"/>
    <s v="2026-08-07 13:00:00 | Nama PIC : SINTA  No HP : 081234572334  Alt :   M Janji : 07/08/2026  Jam Pasang : 08.00 - 13:00   NoteÃ‚Â :  hubungi terlebih dahulu sebelum kelokasi"/>
    <s v="FCC"/>
    <d v="2026-08-08T13:55:01"/>
    <m/>
    <m/>
    <s v="PS"/>
    <s v="SDY"/>
    <s v="NO ADDON"/>
    <n v="20260808"/>
    <s v="Completed"/>
    <s v="- 11_11446;Biaya PSB HSI EBIS Tunai di Depan ~ 11[150000]  - SP_NOSS;SP_NOSS ~ Internet NOSS Multispeed Network[0]  - SP_NOSS;SP_NOSS ~ Internet NOSS Multispeed Network[0]  - E25061;E25061 ~ ES25 - Paket HSI Basic (HSIEF) Khusus Winback 2.0[0]  - E25061~n"/>
    <s v="INDIBIZ"/>
    <m/>
    <m/>
    <d v="2026-08-08T07:00:00"/>
    <s v="2026-08-07 13:00:00 | Nama PIC : SINTA  No HP : 081234572334  Alt :   M Janji : 07/08/2026  Jam Pasang : 08.00 - 13:00   NoteÃ‚Â :  hubungi terlebih dahulu sebelum kelokasi"/>
    <n v="2026"/>
    <n v="8"/>
    <n v="8"/>
    <d v="2026-08-08T00:00:00"/>
    <n v="-0.29166666666424135"/>
    <x v="0"/>
  </r>
  <r>
    <n v="747"/>
    <n v="1002514220"/>
    <n v="3"/>
    <x v="1"/>
    <n v="5"/>
    <s v="SBY UTARA"/>
    <s v="KENJERAN"/>
    <s v="KBL"/>
    <s v="DSS"/>
    <s v="AO"/>
    <x v="0"/>
    <m/>
    <s v="Completed (PS)"/>
    <s v="DSS-Man &amp; Infrastructure"/>
    <d v="2026-08-07T10:52:57"/>
    <d v="2026-08-07T15:59:56"/>
    <n v="1076"/>
    <m/>
    <n v="152401226993"/>
    <m/>
    <s v="ODP-KBL-FGP/21"/>
    <s v="WO061146835"/>
    <m/>
    <m/>
    <m/>
    <n v="112.741582186508"/>
    <n v="-7.2428463164552097"/>
    <s v="DSS HSI; AM WIDA; PSB SBR HSI KAI 50MBPS; PIC AINUL 087776828836"/>
    <s v="Account Manager"/>
    <m/>
    <m/>
    <m/>
    <m/>
    <m/>
    <m/>
    <m/>
    <m/>
    <s v="Management Janji"/>
    <s v="DSS HSI; AM WIDA; PSB SBR HSI KAI 50MBPS; PIC AINUL 087776828836"/>
    <s v="FCC"/>
    <d v="2026-07-08T10:55:20"/>
    <m/>
    <m/>
    <s v="PS"/>
    <s v="KBL"/>
    <s v="NO ADDON"/>
    <n v="20260807"/>
    <s v="Completed"/>
    <s v="- 11_11464;Biaya PSB ~ 11[0]  - E25007;E25007 ~ ES25 - Paket  SBR PT Kereta Api Indonesia (KAI) HSI Bisnis[0]  - E25007~null~E25007_UNL;UNL ~ Internet-Link Unlimited Internet Usage ~ E25007[0]  - E25007~null~104384;E25007||11||Abodemen 0[0]  - E25007~null"/>
    <s v="INDIBIZ"/>
    <m/>
    <m/>
    <d v="2026-08-07T12:00:00"/>
    <s v="DSS HSI; AM WIDA; PSB SBR HSI KAI 50MBPS; PIC AINUL 087776828836"/>
    <n v="2026"/>
    <n v="8"/>
    <n v="7"/>
    <d v="2026-08-07T00:00:00"/>
    <n v="-0.5"/>
    <x v="0"/>
  </r>
  <r>
    <n v="748"/>
    <n v="1002511283"/>
    <n v="3"/>
    <x v="2"/>
    <n v="5"/>
    <s v="MADIUN"/>
    <s v="NGAWI"/>
    <s v="NWI"/>
    <s v="REG"/>
    <s v="AO"/>
    <x v="0"/>
    <s v="1P INET"/>
    <s v="Completed (PS)"/>
    <s v="RBS-Regional 3"/>
    <d v="2026-08-05T17:46:57"/>
    <d v="2026-08-07T11:09:59"/>
    <n v="69359456"/>
    <m/>
    <n v="152605224887"/>
    <s v="SPBU 54.632.17"/>
    <s v="ODP-NWI-FB/101 FB/D06/101.01"/>
    <s v="WO061019041"/>
    <m/>
    <m/>
    <m/>
    <n v="111.432208865676"/>
    <n v="-7.4631095743556397"/>
    <s v="|MN00265|MYIA-053926464360/POI/DIDIK SUPRAYITNO/081234240996/spbu5463217@gmail.com"/>
    <s v="MYIB_ASSISTANT"/>
    <m/>
    <m/>
    <m/>
    <m/>
    <m/>
    <m/>
    <m/>
    <m/>
    <s v="Management Janji"/>
    <s v="2026-08-06 15:00:00 | Nama Pic : BP EKO No Hp Pic : 081234240996 Jam Pemasangan : 08:00 - 12.00 Tanggal Pemasangan : KAMIS 06 AGUSTUS 2026 Info Tambahan : Hubungi pelanggan sebelum datang ke lokasi, terima kasih."/>
    <s v="FCC"/>
    <d v="2026-05-08T17:54:51"/>
    <d v="2026-08-06T15:00:00"/>
    <m/>
    <s v="PS"/>
    <s v="NWI"/>
    <s v="NO ADDON"/>
    <n v="20260807"/>
    <s v="Completed"/>
    <s v="HSI Bisnis Promo HUT Telkom PSB 70% - 50 Mbps"/>
    <s v="INDIBIZ"/>
    <m/>
    <m/>
    <d v="2026-08-06T15:00:00"/>
    <s v="2026-08-06 15:00:00 | Nama Pic : BP EKO No Hp Pic : 081234240996 Jam Pemasangan : 08:00 - 12.00 Tanggal Pemasangan : KAMIS 06 AGUSTUS 2026 Info Tambahan : Hubungi pelanggan sebelum datang ke lokasi, terima kasih."/>
    <n v="2026"/>
    <n v="8"/>
    <n v="7"/>
    <d v="2026-08-07T00:00:00"/>
    <n v="0.375"/>
    <x v="0"/>
  </r>
  <r>
    <n v="749"/>
    <n v="1002525803"/>
    <n v="3"/>
    <x v="2"/>
    <n v="5"/>
    <s v="KEDIRI"/>
    <s v="NGANJUK"/>
    <s v="NJK"/>
    <s v="REG"/>
    <s v="AO"/>
    <x v="0"/>
    <s v="1P INET"/>
    <s v="102 | FOLLOW UP COMPLETED"/>
    <s v="RBS-Regional 3"/>
    <d v="2026-08-14T10:11:56"/>
    <d v="2026-08-14T15:08:33"/>
    <n v="69365765"/>
    <m/>
    <n v="152611215573"/>
    <s v="WARKOP BERKAH"/>
    <s v="ODP-NJK-FM/03 FM/D01/03.01"/>
    <s v="WO061725931"/>
    <m/>
    <m/>
    <m/>
    <n v="111.944287195801"/>
    <n v="-7.6045906995408297"/>
    <s v="MD|MYDB-20260814265294|EN00005/MC20190|WARKOP BERKAH|081947734828"/>
    <s v="MYDIGIBIZPARTNER"/>
    <m/>
    <m/>
    <m/>
    <m/>
    <m/>
    <m/>
    <m/>
    <m/>
    <s v="Management Janji"/>
    <s v="2026-08-15 08:00:00 | Tanggal pemasangan : 15 AGUSTUS 2026 Jam pemasangan : pagi/siang Info Tambahan : Hubungi pelanggan dulu sebelum ke lokasi terima kasih"/>
    <s v="FCC"/>
    <s v="14-08-2026 10:39:51"/>
    <d v="2026-08-15T08:00:00"/>
    <m/>
    <s v="REVOKE"/>
    <s v="NJK"/>
    <s v="NO ADDON"/>
    <m/>
    <s v="Follow Up Revoke Completed, New Order ID : SC1002526815"/>
    <s v="HSI Bisnis Promo HUT Telkom PSB 70% - 300 Mbps"/>
    <s v="INDIBIZ"/>
    <m/>
    <m/>
    <d v="2026-08-15T08:00:00"/>
    <s v="2026-08-15 08:00:00 | Tanggal pemasangan : 15 AGUSTUS 2026 Jam pemasangan : pagi/siang Info Tambahan : Hubungi pelanggan dulu sebelum ke lokasi terima kasih"/>
    <m/>
    <m/>
    <m/>
    <e v="#NUM!"/>
    <e v="#NUM!"/>
    <x v="1"/>
  </r>
  <r>
    <n v="750"/>
    <n v="1002527277"/>
    <n v="3"/>
    <x v="6"/>
    <n v="5"/>
    <s v="JEMBER"/>
    <s v="BONDOWOSO"/>
    <s v="BOW"/>
    <s v="REG"/>
    <s v="AO"/>
    <x v="0"/>
    <s v="1P INET"/>
    <s v="Completed (PS)"/>
    <s v="RBS-Regional 3"/>
    <d v="2026-08-14T17:01:57"/>
    <d v="2026-08-15T14:56:20"/>
    <n v="69366361"/>
    <m/>
    <n v="152507223583"/>
    <s v="rumah kos reswara"/>
    <s v="ODP-BOW-FX/24 FX/D01/24.01"/>
    <s v="WO061773858"/>
    <m/>
    <m/>
    <m/>
    <n v="113.776015"/>
    <n v="-8.0322589999999998"/>
    <s v="|MC30280|MYIA-057036475407/POI/reswara favian afiff/085257349400/reswarafavian9865@gmail.com"/>
    <s v="MYIB_ASSISTANT"/>
    <m/>
    <m/>
    <m/>
    <m/>
    <m/>
    <m/>
    <m/>
    <m/>
    <s v="Management Janji"/>
    <s v="2026-08-15 13:00:00 | Nama Pic : bp reswara No Hp Pic : 085257349400 No alt : - Jam Pemasangan : pagi siang  Tanggal Pemasangan : 15 Agustus 2026"/>
    <s v="FCC"/>
    <s v="14-08-2026 17:10:17"/>
    <d v="2026-08-15T13:00:00"/>
    <m/>
    <s v="PS"/>
    <s v="BOW"/>
    <s v="NO ADDON"/>
    <n v="20260815"/>
    <s v="Completed"/>
    <s v="HSI Bisnis Khusus Winback PSB 70% - 300 Mbps"/>
    <s v="INDIBIZ"/>
    <m/>
    <m/>
    <d v="2026-08-15T13:00:00"/>
    <s v="2026-08-15 13:00:00 | Nama Pic : bp reswara No Hp Pic : 085257349400 No alt : - Jam Pemasangan : pagi siang  Tanggal Pemasangan : 15 Agustus 2026"/>
    <n v="2026"/>
    <n v="8"/>
    <n v="15"/>
    <d v="2026-08-15T00:00:00"/>
    <n v="-0.54166666666424135"/>
    <x v="0"/>
  </r>
  <r>
    <n v="751"/>
    <n v="1002519709"/>
    <n v="3"/>
    <x v="4"/>
    <n v="4"/>
    <s v="SEMARANG"/>
    <s v="INNER - SEMARANG JATENG UTARA"/>
    <s v="MJP"/>
    <s v="REG"/>
    <s v="AO"/>
    <x v="0"/>
    <s v="1P INET"/>
    <s v="Completed (PS)"/>
    <s v="RBS-Regional 3"/>
    <d v="2026-08-11T12:16:56"/>
    <d v="2026-08-12T17:22:36"/>
    <n v="69363234"/>
    <m/>
    <n v="142410346083"/>
    <s v="KELOMPOK TANI BANGUN KARYO"/>
    <s v="ODP-MJP-FBH/081 FBH/D06/081.01"/>
    <s v="WO061487249"/>
    <m/>
    <m/>
    <m/>
    <n v="110.486463"/>
    <n v="-7.0039809999999996"/>
    <s v="|MC50018|MYIA-041679607948/POI/sutarsono/082233309898/kelompoktanibangunkaryo@gmail.com"/>
    <s v="MYIB_ASSISTANT"/>
    <m/>
    <m/>
    <m/>
    <m/>
    <m/>
    <m/>
    <m/>
    <m/>
    <s v="Management Janji"/>
    <s v="2026-08-13 08:00:00 | Nama Pic : bp sutarsono No Hp Pic : 082233309898 No alt : - Jam Pemasangan : pagi  Tanggal Pemasangan : 13 Agustus 2026"/>
    <s v="FCC"/>
    <d v="2026-11-08T12:25:22"/>
    <d v="2026-08-13T08:00:00"/>
    <m/>
    <s v="PS"/>
    <s v="MJP"/>
    <s v="NO ADDON"/>
    <n v="20260812"/>
    <s v="Completed"/>
    <s v="HSI Bisnis PSB 70% - 200 Mbps"/>
    <s v="INDIBIZ"/>
    <m/>
    <m/>
    <d v="2026-08-13T08:00:00"/>
    <s v="2026-08-13 08:00:00 | Nama Pic : bp sutarsono No Hp Pic : 082233309898 No alt : - Jam Pemasangan : pagi  Tanggal Pemasangan : 13 Agustus 2026"/>
    <n v="2026"/>
    <n v="8"/>
    <n v="12"/>
    <d v="2026-08-12T00:00:00"/>
    <n v="-1.3333333333357587"/>
    <x v="0"/>
  </r>
  <r>
    <n v="752"/>
    <n v="1002511761"/>
    <n v="3"/>
    <x v="6"/>
    <n v="5"/>
    <s v="JEMBER"/>
    <s v="BANYUWANGI"/>
    <s v="PSG"/>
    <s v="REG"/>
    <s v="AO"/>
    <x v="0"/>
    <s v="2P INET + VOICE"/>
    <s v="Completed (PS)"/>
    <s v="RBS-Regional 3"/>
    <d v="2026-08-06T10:19:56"/>
    <d v="2026-08-06T16:34:12"/>
    <n v="69359716"/>
    <n v="3332816010"/>
    <n v="152521203263"/>
    <s v="toko jaya abadi"/>
    <s v="ODP-PSG-FC/34 FC/D04/34.01"/>
    <s v="WO061051080"/>
    <m/>
    <m/>
    <m/>
    <n v="114.1237674281"/>
    <n v="-8.5380434612435003"/>
    <s v="MD|MYDB-20260806264506|DC30004/MC30053|toko jaya abadi|082318199799"/>
    <s v="MYDIGIBIZPARTNER"/>
    <m/>
    <m/>
    <m/>
    <m/>
    <m/>
    <m/>
    <m/>
    <m/>
    <s v="Management Janji"/>
    <s v="2026-08-07 08:00:00 | Nama : BP APIN EKO PRASETYO No Hp : 082318199799 No Alt :  Tgl Pemasangan : 07 Agustus 2026 Interval : PAGI  Note : Hubungi pelanggan terlebih dahulu"/>
    <s v="FCC"/>
    <d v="2026-06-08T10:25:07"/>
    <d v="2026-08-07T08:00:00"/>
    <m/>
    <s v="PS"/>
    <s v="PSG"/>
    <s v="NO ADDON"/>
    <n v="20260806"/>
    <s v="Completed"/>
    <s v="HSI Bisnis Bundling Phone Promo 2026 PSB 70% - Free 800 Menit Promo - 150 Mbps"/>
    <s v="INDIBIZ"/>
    <m/>
    <m/>
    <d v="2026-08-07T08:00:00"/>
    <s v="2026-08-07 08:00:00 | Nama : BP APIN EKO PRASETYO No Hp : 082318199799 No Alt :  Tgl Pemasangan : 07 Agustus 2026 Interval : PAGI  Note : Hubungi pelanggan terlebih dahulu"/>
    <n v="2026"/>
    <n v="8"/>
    <n v="6"/>
    <d v="2026-08-06T00:00:00"/>
    <n v="-1.3333333333357587"/>
    <x v="0"/>
  </r>
  <r>
    <n v="753"/>
    <n v="1002529614"/>
    <n v="3"/>
    <x v="2"/>
    <n v="5"/>
    <s v="MADIUN"/>
    <s v="PONOROGO"/>
    <s v="SLH"/>
    <s v="REG"/>
    <s v="AO"/>
    <x v="0"/>
    <s v="1P INET"/>
    <s v="7 | OSS - PROVISIONING ISSUED"/>
    <s v="RBS-Regional 3"/>
    <d v="2026-08-16T12:59:56"/>
    <d v="2026-08-17T13:11:52"/>
    <n v="69367485"/>
    <m/>
    <n v="152620220483"/>
    <s v="GRIYA KOMPUTER"/>
    <s v="ODP-SLH-FH/29 FH/D04/29.01"/>
    <s v="WO061873187"/>
    <m/>
    <m/>
    <m/>
    <n v="111.433869861066"/>
    <n v="-7.9656230197943598"/>
    <s v="MD|MYDB-20260815265546|DN00001/MN02053|GRIYA KOMPUTER|081936652625"/>
    <s v="MYDIGIBIZPARTNER"/>
    <m/>
    <m/>
    <m/>
    <m/>
    <m/>
    <m/>
    <m/>
    <m/>
    <s v="Management Janji"/>
    <s v="2026-08-17 13:00:00 | Tanggal pemasangan: 17/08/2026 Jam pemasangan : pagi / siang Info Tambahan : Hubungi pelanggan dulu sebelum ke lokasi terima kasih."/>
    <s v="FCC"/>
    <s v="16-08-2026 13:10:27"/>
    <d v="2026-08-17T13:00:00"/>
    <m/>
    <s v="PI"/>
    <s v="SLH"/>
    <s v="NO ADDON"/>
    <m/>
    <s v="Provisioning Issued"/>
    <s v="HSI Bisnis Promo HUT Telkom PSB 70% - 50 Mbps"/>
    <s v="INDIBIZ"/>
    <m/>
    <m/>
    <d v="2026-08-17T13:00:00"/>
    <s v="2026-08-17 13:00:00 | Tanggal pemasangan: 17/08/2026 Jam pemasangan : pagi / siang Info Tambahan : Hubungi pelanggan dulu sebelum ke lokasi terima kasih."/>
    <m/>
    <m/>
    <m/>
    <e v="#NUM!"/>
    <e v="#NUM!"/>
    <x v="1"/>
  </r>
  <r>
    <n v="754"/>
    <n v="1002504609"/>
    <n v="3"/>
    <x v="5"/>
    <n v="5"/>
    <s v="DENPASAR"/>
    <s v="JIMBARAN"/>
    <s v="JBR"/>
    <s v="REG"/>
    <s v="AO"/>
    <x v="0"/>
    <s v="1P INET"/>
    <s v="102 | FOLLOW UP COMPLETED"/>
    <s v="RBS-Regional 3"/>
    <d v="2026-08-01T13:58:56"/>
    <d v="2026-08-03T17:44:37"/>
    <n v="69356742"/>
    <m/>
    <n v="172415798649"/>
    <s v="KOST SAFIRA LIMA SAUDARA"/>
    <s v="ODP-JBR-FG/48 FG/D02/48.01"/>
    <s v="WO060653991"/>
    <m/>
    <m/>
    <m/>
    <n v="115.17232608050099"/>
    <n v="-8.7541829933744602"/>
    <s v="MD|MYDB-20260801264132|DN00001/MN00737|KOST SAFIRA LIMA SAUDARA|087862145892"/>
    <s v="MYDIGIBIZPARTNER"/>
    <m/>
    <m/>
    <m/>
    <m/>
    <m/>
    <m/>
    <m/>
    <m/>
    <s v="Management Janji"/>
    <s v="2026-08-02 13:00:00 | telp :087862145892 Tanggal pemasangan :02/08/2026 Jam pemasangan : pagi/siang Info Tambahan : Hubungi pelanggan dulu sebelum ke lokasi terima kasih"/>
    <s v="FCC"/>
    <d v="2026-01-08T14:09:52"/>
    <d v="2026-08-02T13:00:00"/>
    <s v="Kendala Pelanggan"/>
    <s v="REVOKE"/>
    <s v="JBR"/>
    <s v="NO ADDON"/>
    <m/>
    <s v="Follow Up Revoke Completed, New Order ID : SC1002506592"/>
    <s v="HSI Bisnis Basic Promo HUT Telkom PSB 70% - 75 Mbps"/>
    <s v="INDIBIZ"/>
    <m/>
    <m/>
    <d v="2026-08-02T13:00:00"/>
    <s v="2026-08-02 13:00:00 | telp :087862145892 Tanggal pemasangan :02/08/2026 Jam pemasangan : pagi/siang Info Tambahan : Hubungi pelanggan dulu sebelum ke lokasi terima kasih"/>
    <m/>
    <m/>
    <m/>
    <e v="#NUM!"/>
    <e v="#NUM!"/>
    <x v="1"/>
  </r>
  <r>
    <n v="755"/>
    <n v="1002511190"/>
    <n v="3"/>
    <x v="4"/>
    <n v="4"/>
    <s v="SEMARANG"/>
    <s v="KENDAL"/>
    <s v="WLR"/>
    <s v="REG"/>
    <s v="AO"/>
    <x v="0"/>
    <m/>
    <s v="Completed (PS)"/>
    <s v="RBS-Regional 3"/>
    <d v="2026-08-05T16:47:36"/>
    <d v="2026-08-05T18:42:40"/>
    <n v="69357653"/>
    <n v="2946102025"/>
    <n v="143407106633"/>
    <s v="PT ARDJUNA PUTERA KERETEK"/>
    <s v="ODP-WLR-FH/126"/>
    <s v="WO061013982"/>
    <m/>
    <m/>
    <m/>
    <n v="110.095139967533"/>
    <n v="-6.9689800104170896"/>
    <s v="AMRBS;400664;AMEX;ASANDHYASARI;RBS-3;SURAMADU;PT ARDJUNA PUTERA KERETEK;HSI Basic + Phone 800 Menit (1:2) 50 Mbps (Rp 427.000) PSB Rp 150.000;Cp. Edward 089676104600 -"/>
    <s v="Amex"/>
    <m/>
    <m/>
    <m/>
    <m/>
    <m/>
    <m/>
    <m/>
    <m/>
    <s v="Management Janji"/>
    <s v="2026-08-05 13:00:00|Tanggal pemasangan : 05 agustus 2026  Jam pemasangan : 08.00 - 12.00  Info Tambahan : Hubungi pelanggan dulu sebelum ke lokasi  terimakasih|40010577|MYDITA"/>
    <s v="FCC"/>
    <d v="2026-05-08T16:55:35"/>
    <m/>
    <m/>
    <s v="PS"/>
    <s v="WLR"/>
    <s v="NO ADDON"/>
    <n v="20260805"/>
    <s v="Completed"/>
    <s v="- 11_11446;Biaya PSB HSI EBIS Tunai di Depan ~ 11[150000]  - BWY DL;BWY DL ~ Saluran Dua Arah(BothWay)[0]  - E23057;E23057 ~ ES23 - Paket HSI Bisnis Basic Phone (PHONE)[0]  - E23057~null~44873;E23057||11||Abodemen 0[0]  - E23057~null~E23057_IN800;IN800 ~ "/>
    <s v="INDIBIZ"/>
    <m/>
    <m/>
    <d v="2026-08-05T07:00:00"/>
    <s v="2026-08-05 13:00:00|Tanggal pemasangan : 05 agustus 2026  Jam pemasangan : 08.00 - 12.00  Info Tambahan : Hubungi pelanggan dulu sebelum ke lokasi  terimakasih|40010577|MYDITA"/>
    <n v="2026"/>
    <n v="8"/>
    <n v="5"/>
    <d v="2026-08-05T00:00:00"/>
    <n v="-0.29166666666424135"/>
    <x v="0"/>
  </r>
  <r>
    <n v="756"/>
    <n v="1002531343"/>
    <n v="3"/>
    <x v="0"/>
    <n v="5"/>
    <s v="MATARAM"/>
    <s v="SUMBAWA"/>
    <s v="MLK"/>
    <s v="REG"/>
    <s v="AO"/>
    <x v="0"/>
    <s v="1P INET"/>
    <s v="MIE - SEND SURVEY"/>
    <s v="RBS-Regional 3"/>
    <d v="2026-08-17T17:14:57"/>
    <d v="2026-08-17T17:16:01"/>
    <n v="69368315"/>
    <m/>
    <n v="172608206232"/>
    <s v="BAHA BAHA VILLAS 2"/>
    <s v="ODP-MLK-FAC/28 FAC/D04/28.01"/>
    <s v="WO061948364"/>
    <m/>
    <m/>
    <m/>
    <n v="116.736665234565"/>
    <n v="-8.9753948978266607"/>
    <s v="|MN02367|MYIA-059357153844/POI/PANDITA WIRAWAN/082144952971/pandytawirawan96@gmail.com"/>
    <s v="MYIB_ASSISTANT"/>
    <m/>
    <m/>
    <m/>
    <m/>
    <m/>
    <m/>
    <m/>
    <m/>
    <s v="Management Janji"/>
    <s v="2026-08-18 15:00:00 | M janji : pagi Tanggal Pemasangan : 18/agustus/2026 Note : hubungi pelanggan jika ingin kelokasi "/>
    <s v="FCC"/>
    <s v="17-08-2026 17:39:44"/>
    <d v="2026-08-18T15:00:00"/>
    <m/>
    <s v="SURVEY_NEW_MANJA"/>
    <s v="MLK"/>
    <s v="NO ADDON"/>
    <m/>
    <s v="MIE - SEND SURVEY"/>
    <s v="HSI Bisnis Basic Promo HUT Telkom PSB 70% - 150 Mbps"/>
    <s v="INDIBIZ"/>
    <m/>
    <m/>
    <d v="2026-08-18T15:00:00"/>
    <s v="2026-08-18 15:00:00 | M janji : pagi Tanggal Pemasangan : 18/agustus/2026 Note : hubungi pelanggan jika ingin kelokasi "/>
    <m/>
    <m/>
    <m/>
    <e v="#NUM!"/>
    <e v="#NUM!"/>
    <x v="1"/>
  </r>
  <r>
    <n v="757"/>
    <n v="1002516048"/>
    <n v="3"/>
    <x v="3"/>
    <n v="4"/>
    <s v="YOGYAKARTA"/>
    <s v="SLEMAN"/>
    <s v="SMN"/>
    <s v="REG"/>
    <s v="AO"/>
    <x v="0"/>
    <s v="1P INET"/>
    <s v="Completed (PS)"/>
    <s v="RBS-Regional 3"/>
    <d v="2026-08-08T14:43:56"/>
    <d v="2026-08-10T15:35:03"/>
    <n v="69361521"/>
    <m/>
    <n v="146133131964"/>
    <s v="Sowan Coffee Service"/>
    <s v="ODP-SMN-FBG/022 FBG/D04/022.01"/>
    <s v="WO061270190"/>
    <m/>
    <m/>
    <m/>
    <n v="110.357215"/>
    <n v="-7.7119309999999999"/>
    <s v="|MB00449|MYIA-063440546079/POI/bapak/085726616666/sowandimari@gmail.com"/>
    <s v="MYIB_ASSISTANT"/>
    <m/>
    <m/>
    <m/>
    <m/>
    <m/>
    <m/>
    <m/>
    <m/>
    <s v="Management Janji"/>
    <s v="2026-08-10 08:00:00 | Nama PIC : Bp Eri No Hp : 085726616666 No Alt : - Tgl Pemasangan : 10 Agustus 2026 Interval : PAGI SIANG Note : Hubungi pelanggan terlebih dahulu"/>
    <s v="FCC"/>
    <d v="2026-08-08T14:55:14"/>
    <d v="2026-08-10T08:00:00"/>
    <m/>
    <s v="PS"/>
    <s v="SMN"/>
    <s v="NO ADDON"/>
    <n v="20260810"/>
    <s v="Completed"/>
    <s v="HSI Bisnis Promo HUT Telkom PSB 70% - 75 Mbps"/>
    <s v="INDIBIZ"/>
    <m/>
    <m/>
    <d v="2026-08-10T08:00:00"/>
    <s v="2026-08-10 08:00:00 | Nama PIC : Bp Eri No Hp : 085726616666 No Alt : - Tgl Pemasangan : 10 Agustus 2026 Interval : PAGI SIANG Note : Hubungi pelanggan terlebih dahulu"/>
    <n v="2026"/>
    <n v="8"/>
    <n v="10"/>
    <d v="2026-08-10T00:00:00"/>
    <n v="-0.33333333333575865"/>
    <x v="0"/>
  </r>
  <r>
    <n v="758"/>
    <n v="1002507499"/>
    <n v="3"/>
    <x v="1"/>
    <n v="5"/>
    <s v="MADURA"/>
    <s v="BANGKALAN"/>
    <s v="TBU"/>
    <s v="REG"/>
    <s v="AO"/>
    <x v="0"/>
    <m/>
    <s v="CANCEL COMPLETED"/>
    <s v="RBS-Regional 3"/>
    <d v="2026-08-04T10:47:50"/>
    <d v="2026-08-04T14:23:33"/>
    <n v="69358088"/>
    <m/>
    <n v="152458901413"/>
    <s v="TOKO &amp;quot;ALFIN JAYA&amp;quot;"/>
    <s v="ODP-TBU-FAA/108"/>
    <m/>
    <m/>
    <m/>
    <m/>
    <n v="113.08350230000001"/>
    <n v="-6.9904552999999998"/>
    <s v="|MN02601|/TOKO ALFIN JAYA/HERMAN FADLI SYAM/085600111199/arifinalfin454@gmail.com/HSI Bisnis Promo HUT Telkom (1:1) 200 Mbps (Rp 790.000) PSB Rp 150.000/"/>
    <s v="Sales Force DBS"/>
    <m/>
    <m/>
    <m/>
    <m/>
    <m/>
    <m/>
    <m/>
    <m/>
    <m/>
    <m/>
    <m/>
    <d v="2026-04-08T10:55:08"/>
    <m/>
    <m/>
    <s v="REJECT_FCC"/>
    <s v="TBU"/>
    <s v="NO ADDON"/>
    <m/>
    <s v="DECLINE : Decline - Batal Order HANIF NUROHMAN 40981182|MYDITA"/>
    <s v="- 11_11446;Biaya PSB HSI EBIS Tunai di Depan ~ 11[150000]  - SP_NOSS;SP_NOSS ~ Internet NOSS Multispeed Network[0]  - SP_NOSS;SP_NOSS ~ Internet NOSS Multispeed Network[0]  - E25060;E25060 ~ ES25 - Paket HSI Bisnis (HSIE) Khusus Winback 2.0[0]  - E25060~n"/>
    <s v="INDIBIZ"/>
    <m/>
    <s v="DECLINE : Decline - Batal Order HANIF NUROHMAN 40981182|MYDITA"/>
    <m/>
    <m/>
    <m/>
    <m/>
    <m/>
    <e v="#NUM!"/>
    <e v="#NUM!"/>
    <x v="1"/>
  </r>
  <r>
    <n v="759"/>
    <n v="1002519807"/>
    <n v="3"/>
    <x v="5"/>
    <n v="5"/>
    <s v="DENPASAR"/>
    <s v="JIMBARAN"/>
    <s v="KUT"/>
    <s v="REG"/>
    <s v="AO"/>
    <x v="0"/>
    <m/>
    <s v="Completed (PS)"/>
    <s v="RBS-Regional 3"/>
    <d v="2026-08-11T13:09:43"/>
    <d v="2026-08-11T18:57:05"/>
    <n v="69304220"/>
    <n v="3619599386"/>
    <n v="172416429253"/>
    <s v="PT. Baekjeong Korean Restaurant Indonesia"/>
    <s v="ODP-KUT-FAG/16"/>
    <s v="WO061497177"/>
    <m/>
    <m/>
    <m/>
    <n v="115.18402795"/>
    <n v="-8.7235760140000007"/>
    <s v="|MN02545|MYIA-012225099036/POI/Kwak Myong jae/081337802155/captkwak@gmail.com"/>
    <s v="Sales Force DBS"/>
    <m/>
    <m/>
    <m/>
    <m/>
    <m/>
    <m/>
    <m/>
    <m/>
    <s v="Management Janji"/>
    <s v="2026-05-17 15:00:00 | Tanggal pemasangan : 13 MEI 2026  Jam pemasangan : PAGI  Info Tambahan : Hubungi pelanggan dulu sebelum ke lokasi  "/>
    <s v="FCC"/>
    <d v="2026-11-08T13:10:18"/>
    <m/>
    <m/>
    <s v="PS"/>
    <s v="KUT"/>
    <s v="NO ADDON"/>
    <n v="20260811"/>
    <s v="Completed"/>
    <s v="- 11_11446;Biaya PSB HSI EBIS Tunai di Depan ~ 11[150000]  - SP_NOSS;SP_NOSS ~ Internet NOSS Multispeed Network[0]  - SP_NOSS;SP_NOSS ~ Internet NOSS Multispeed Network[0]  - E24057;E24057 ~ ES24 - Paket HSI Bisnis (HSIE) Khusus Winback[0]  - E24057~null~"/>
    <s v="INDIBIZ"/>
    <m/>
    <m/>
    <d v="2026-08-11T07:00:00"/>
    <s v="2026-05-17 15:00:00 | Tanggal pemasangan : 13 MEI 2026  Jam pemasangan : PAGI  Info Tambahan : Hubungi pelanggan dulu sebelum ke lokasi  "/>
    <n v="2026"/>
    <n v="8"/>
    <n v="11"/>
    <d v="2026-08-11T00:00:00"/>
    <n v="-0.29166666666424135"/>
    <x v="0"/>
  </r>
  <r>
    <n v="760"/>
    <n v="1002506232"/>
    <n v="3"/>
    <x v="7"/>
    <n v="4"/>
    <s v="KUDUS"/>
    <s v="KUDUS"/>
    <s v="KUD"/>
    <s v="DPS"/>
    <s v="AO"/>
    <x v="0"/>
    <m/>
    <s v="Completed (PS)"/>
    <s v="DPS-Private Conglomeration"/>
    <d v="2026-08-03T14:18:53"/>
    <d v="2026-08-04T15:32:06"/>
    <n v="66038855"/>
    <m/>
    <n v="142401145948"/>
    <s v="PT SANATEL"/>
    <s v="ODP-KUD-FK/105"/>
    <s v="WO060801836"/>
    <m/>
    <m/>
    <m/>
    <n v="110.860763994255"/>
    <n v="-6.8154299562685399"/>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4:40:09"/>
    <m/>
    <m/>
    <s v="PS"/>
    <s v="KUD"/>
    <s v="NO ADDON"/>
    <n v="20260804"/>
    <s v="Completed"/>
    <s v="- 11_11446;Biaya PSB HSI EBIS Tunai di Depan ~ 11[500000]  - SP_NOSS;SP_NOSS ~ Internet NOSS Multispeed Network[0]  - E23046;E23046 ~ ES23 - Paket HSI Bisnis[0]  - E23046~null~E23046_UNL;UNL ~ Internet-Link Unlimited Internet Usage ~ E23046[0]  - E23046~n"/>
    <s v="INDIBIZ"/>
    <m/>
    <m/>
    <d v="2026-08-03T14:30:00"/>
    <s v="DPS;PCS; LOP284912 ;PSB HSI BISNIS 50Mbps; PIC Rudi Agus Cahyono 081390816621; AM : ERLANGGA 406745 081212619208 406745@telkom.co.id  "/>
    <n v="2026"/>
    <n v="8"/>
    <n v="4"/>
    <d v="2026-08-04T00:00:00"/>
    <n v="0.39583333333575865"/>
    <x v="0"/>
  </r>
  <r>
    <n v="761"/>
    <n v="1002519059"/>
    <n v="3"/>
    <x v="7"/>
    <n v="4"/>
    <s v="SOLO"/>
    <s v="INNER - SOLO JATENG TIMUR"/>
    <s v="MSO"/>
    <s v="REG"/>
    <s v="AO"/>
    <x v="0"/>
    <m/>
    <s v="Completed (PS)"/>
    <s v="RBS-Regional 3"/>
    <d v="2026-08-11T09:40:56"/>
    <d v="2026-08-14T12:24:48"/>
    <n v="69362936"/>
    <m/>
    <n v="142566102110"/>
    <s v="Universitas Slamet Riyadi Kampus 2"/>
    <s v="ODP-MSO-FF/122"/>
    <s v="WO061643208"/>
    <m/>
    <m/>
    <m/>
    <n v="110.8280903"/>
    <n v="-7.5391358999999998"/>
    <s v="AMRBS;406949/Elsa//TREG4SOLO/Moenawar Kholil 08112635143/moenawarkholil@gmail.com/PSB BISNIS WINBACK 2.0 1S INET ONLY 300Mbps ABODEMEN 1.130.000 PLUS PPN "/>
    <s v="Amex"/>
    <m/>
    <m/>
    <m/>
    <m/>
    <m/>
    <m/>
    <m/>
    <m/>
    <s v="Management Janji"/>
    <s v="2026-08-14 08:00:00|Nama PIC : Moenawar Kholil  No HP : 08112635143 Alt :  M Janji : 14/08/2026 Jam Pasang : 08.00  - 13:00  NoteÃ‚Â :  hubungi terlebih dahulu sebelum ke lokasi, terima kasih.|40981184|MYDITA"/>
    <s v="FCC"/>
    <d v="2026-11-08T09:54:44"/>
    <d v="2026-08-14T08:00:00"/>
    <m/>
    <s v="PS"/>
    <s v="MSO"/>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8:00:00"/>
    <s v="2026-08-14 08:00:00|Nama PIC : Moenawar Kholil  No HP : 08112635143 Alt :  M Janji : 14/08/2026 Jam Pasang : 08.00  - 13:00  NoteÃ‚Â :  hubungi terlebih dahulu sebelum ke lokasi, terima kasih.|40981184|MYDITA"/>
    <n v="2026"/>
    <n v="8"/>
    <n v="14"/>
    <d v="2026-08-14T00:00:00"/>
    <n v="-0.33333333333575865"/>
    <x v="0"/>
  </r>
  <r>
    <n v="762"/>
    <n v="1002531521"/>
    <n v="3"/>
    <x v="6"/>
    <n v="5"/>
    <s v="JEMBER"/>
    <s v="BANYUWANGI"/>
    <s v="RGJ"/>
    <s v="REG"/>
    <s v="AO"/>
    <x v="0"/>
    <s v="1P INET"/>
    <s v="MIE - SEND SURVEY"/>
    <s v="RBS-Regional 3"/>
    <d v="2026-08-17T19:05:56"/>
    <d v="2026-08-17T19:08:01"/>
    <n v="69368403"/>
    <m/>
    <n v="152516208104"/>
    <s v="TOKO FIRMAN"/>
    <s v="ODP-RGJ-FC/36 FC/D03/36.01"/>
    <s v="WO061954198"/>
    <m/>
    <m/>
    <m/>
    <n v="114.29172149999999"/>
    <n v="-8.3104333999999902"/>
    <s v="MD|MYDB-20260817265906|DC30008/MC30044|TOKO FIRMAN|089627274535"/>
    <s v="MYDIGIBIZPARTNER"/>
    <m/>
    <m/>
    <m/>
    <m/>
    <m/>
    <m/>
    <m/>
    <m/>
    <s v="Management Janji"/>
    <s v="2026-08-19 08:00:00 | telp :089627274535 alt : Tanggal pemasangan :18/08/2026 Jam pemasangan : pagi/siang Info Tambahan : Hubungi pelanggan dulu sebelum ke lokasi terima kasih."/>
    <s v="FCC"/>
    <s v="17-08-2026 19:10:30"/>
    <d v="2026-08-19T08:00:00"/>
    <m/>
    <s v="SURVEY_NEW_MANJA"/>
    <s v="RGJ"/>
    <s v="NO ADDON"/>
    <m/>
    <s v="MIE - SEND SURVEY"/>
    <s v="HSI Bisnis Promo HUT Telkom PSB 70% - 300 Mbps"/>
    <s v="INDIBIZ"/>
    <m/>
    <m/>
    <d v="2026-08-19T08:00:00"/>
    <s v="2026-08-19 08:00:00 | telp :089627274535 alt : Tanggal pemasangan :18/08/2026 Jam pemasangan : pagi/siang Info Tambahan : Hubungi pelanggan dulu sebelum ke lokasi terima kasih."/>
    <m/>
    <m/>
    <m/>
    <e v="#NUM!"/>
    <e v="#NUM!"/>
    <x v="1"/>
  </r>
  <r>
    <n v="763"/>
    <n v="1002517561"/>
    <n v="3"/>
    <x v="3"/>
    <n v="4"/>
    <s v="YOGYAKARTA"/>
    <s v="INNER - YOGYA JATENG SELATAN"/>
    <s v="PGR"/>
    <s v="REG"/>
    <s v="AO"/>
    <x v="0"/>
    <s v="1P INET"/>
    <s v="Completed (PS)"/>
    <s v="RBS-Regional 3"/>
    <d v="2026-08-10T11:58:56"/>
    <d v="2026-08-11T16:27:47"/>
    <n v="69362355"/>
    <m/>
    <n v="141114227875"/>
    <s v="KOST BAYU"/>
    <s v="ODP-PGR-FCC/047 FCC/D04/047.01"/>
    <s v="WO061384013"/>
    <m/>
    <m/>
    <m/>
    <n v="110.387641"/>
    <n v="-7.8132849999999996"/>
    <s v="|MC80046|MYIA-011666451827/POI/Bayu Rahmat Setiadi/085640907690/bayursetiadi@gmail.com"/>
    <s v="MYIB_ASSISTANT"/>
    <m/>
    <m/>
    <m/>
    <m/>
    <m/>
    <m/>
    <m/>
    <m/>
    <s v="Management Janji"/>
    <s v="2026-08-11 08:00:00 | M Janji : (11/08/2026) jam Pasang : 09:00 Note : hubungi pelanggan jika ingin kelokasi "/>
    <s v="FCC"/>
    <d v="2026-10-08T12:09:56"/>
    <d v="2026-08-11T08:00:00"/>
    <m/>
    <s v="PS"/>
    <s v="PGR"/>
    <s v="NO ADDON"/>
    <n v="20260811"/>
    <s v="Completed"/>
    <s v="HSI Bisnis Promo HUT Telkom PSB 70% - 50 Mbps"/>
    <s v="INDIBIZ"/>
    <m/>
    <m/>
    <d v="2026-08-11T08:00:00"/>
    <s v="2026-08-11 08:00:00 | M Janji : (11/08/2026) jam Pasang : 09:00 Note : hubungi pelanggan jika ingin kelokasi "/>
    <n v="2026"/>
    <n v="8"/>
    <n v="11"/>
    <d v="2026-08-11T00:00:00"/>
    <n v="-0.33333333333575865"/>
    <x v="0"/>
  </r>
  <r>
    <n v="764"/>
    <n v="1002515176"/>
    <n v="3"/>
    <x v="1"/>
    <n v="5"/>
    <s v="SBY UTARA"/>
    <s v="GRESIK"/>
    <s v="GSK"/>
    <s v="REG"/>
    <s v="AO"/>
    <x v="0"/>
    <s v="1P INET"/>
    <s v="Completed (PS)"/>
    <s v="RBS-Regional 3"/>
    <d v="2026-08-07T15:59:57"/>
    <d v="2026-08-08T18:34:34"/>
    <n v="69361002"/>
    <m/>
    <n v="152421262200"/>
    <s v="SPBU 5461124"/>
    <s v="ODP-GSK-FBB/19 FBB/D02/19.01"/>
    <s v="WO061186211"/>
    <m/>
    <m/>
    <m/>
    <n v="112.602213956415"/>
    <n v="-7.1452343888892296"/>
    <s v="MD|MYDB-20260807264618|DN00001/MN02100|SPBU 5461124|0811311105"/>
    <s v="MYDIGIBIZPARTNER"/>
    <m/>
    <m/>
    <m/>
    <m/>
    <m/>
    <m/>
    <m/>
    <m/>
    <s v="Management Janji"/>
    <s v="2026-08-08 13:00:00 | M Janji : 8 agustus 2026 jam Pasang : siang Note : hubungi pelanggan jika ingin kelokasi"/>
    <s v="FCC"/>
    <d v="2026-07-08T16:25:36"/>
    <d v="2026-08-08T13:00:00"/>
    <s v="Kendala Lainnya"/>
    <s v="PS"/>
    <s v="GSK"/>
    <s v="NO ADDON"/>
    <n v="20260808"/>
    <s v="Completed"/>
    <s v="HSI Bisnis Promo HUT Telkom PSB 70% - 100 Mbps"/>
    <s v="INDIBIZ"/>
    <m/>
    <m/>
    <d v="2026-08-08T13:00:00"/>
    <s v="2026-08-08 13:00:00 | M Janji : 8 agustus 2026 jam Pasang : siang Note : hubungi pelanggan jika ingin kelokasi"/>
    <n v="2026"/>
    <n v="8"/>
    <n v="8"/>
    <d v="2026-08-08T00:00:00"/>
    <n v="-0.54166666666424135"/>
    <x v="0"/>
  </r>
  <r>
    <n v="765"/>
    <n v="1002520169"/>
    <n v="3"/>
    <x v="0"/>
    <n v="5"/>
    <s v="MATARAM"/>
    <s v="SUMBAWA"/>
    <s v="MLK"/>
    <s v="DPS"/>
    <s v="AO"/>
    <x v="0"/>
    <m/>
    <s v="8 | OSS - PONR"/>
    <s v="DPS-Property &amp; Resources"/>
    <d v="2026-08-11T14:21:44"/>
    <d v="2026-08-11T14:54:34"/>
    <n v="69359720"/>
    <m/>
    <n v="172608206140"/>
    <s v="AMNT Townsite 2 B22"/>
    <s v="ODP-MLK-FAC/02"/>
    <s v="WO061506177"/>
    <m/>
    <m/>
    <m/>
    <n v="116.747383979809"/>
    <n v="-8.9670166305174899"/>
    <s v="DSS HSI | WILHELMI A IDRIS | 970167 | TREG 3 | AMNT Townsite |SYAHRUL ALQADRI| 081237399497 | PSB 2P INET TV 20MBPS"/>
    <s v="Account Manager"/>
    <m/>
    <m/>
    <m/>
    <m/>
    <m/>
    <m/>
    <m/>
    <m/>
    <s v="Management Janji"/>
    <s v="AO"/>
    <s v="FCC"/>
    <d v="2026-11-08T14:39:49"/>
    <m/>
    <m/>
    <s v="ACT_COM"/>
    <s v="MLK"/>
    <s v="NO ADDON"/>
    <m/>
    <s v="PONR"/>
    <s v="- 11_11450;Biaya PSB Reguler HSI EBIS ~ 11[150000]  - E23015;E23015 ~ ES23 - Perangkat ONT[0]  - E23015~null~44292;E23015||11||Abodemen 0[0]  - E23015~null~E23015_SWONT;SWONT ~ Biaya Sewa ONT ~ E23015[30000]  - E24058;E24058 ~ ES24 - Paket HSI Bisnis (HSI"/>
    <s v="INDIBIZ"/>
    <m/>
    <m/>
    <d v="1970-01-01T07:00:00"/>
    <s v="AO"/>
    <m/>
    <m/>
    <m/>
    <e v="#NUM!"/>
    <e v="#NUM!"/>
    <x v="1"/>
  </r>
  <r>
    <n v="766"/>
    <n v="1002528538"/>
    <n v="3"/>
    <x v="2"/>
    <n v="5"/>
    <s v="KEDIRI"/>
    <s v="KEDIRI"/>
    <s v="WAT"/>
    <s v="REG"/>
    <s v="AO"/>
    <x v="0"/>
    <s v="1P INET"/>
    <s v="Completed (PS)"/>
    <s v="RBS-Regional 3"/>
    <d v="2026-08-15T15:16:56"/>
    <d v="2026-08-16T08:20:57"/>
    <n v="69367048"/>
    <m/>
    <n v="152650208115"/>
    <s v="SMP KARYA WATES"/>
    <s v="ODP-WAT-FB/26 FB/D03/26.01"/>
    <s v="WO061831913"/>
    <m/>
    <m/>
    <m/>
    <n v="112.127319"/>
    <n v="-7.9212600000000002"/>
    <s v="|MC20002|MYIA-006945002001/POI/GURUH BAYU ANGGARA/081333884916/kopiungu19@gmail.com"/>
    <s v="MYIB_ASSISTANT"/>
    <m/>
    <m/>
    <m/>
    <m/>
    <m/>
    <m/>
    <m/>
    <m/>
    <s v="Management Janji"/>
    <s v="2026-08-16 13:00:00 | Jam Pemasangan : JAM 4 SORE Tanggal Pemasangan : SABTU 15 AGUSTUS 2026 Info Tambahan : Hubungi pelanggan sebelum datang ke lokasi"/>
    <s v="FCC"/>
    <s v="15-08-2026 15:39:51"/>
    <d v="2026-08-16T13:00:00"/>
    <m/>
    <s v="PS"/>
    <s v="WAT"/>
    <s v="NO ADDON"/>
    <n v="20260816"/>
    <s v="Completed"/>
    <s v="HSI Bisnis Promo HUT Telkom PSB 70% - 150 Mbps"/>
    <s v="INDIBIZ"/>
    <m/>
    <m/>
    <d v="2026-08-16T13:00:00"/>
    <s v="2026-08-16 13:00:00 | Jam Pemasangan : JAM 4 SORE Tanggal Pemasangan : SABTU 15 AGUSTUS 2026 Info Tambahan : Hubungi pelanggan sebelum datang ke lokasi"/>
    <n v="2026"/>
    <n v="8"/>
    <n v="16"/>
    <d v="2026-08-16T00:00:00"/>
    <n v="-0.54166666666424135"/>
    <x v="0"/>
  </r>
  <r>
    <n v="767"/>
    <n v="1002517613"/>
    <n v="3"/>
    <x v="2"/>
    <n v="5"/>
    <s v="MADIUN"/>
    <s v="NGAWI"/>
    <s v="GGR"/>
    <s v="REG"/>
    <s v="AO"/>
    <x v="0"/>
    <s v="1P INET"/>
    <s v="Completed (PS)"/>
    <s v="RBS-Regional 3"/>
    <d v="2026-08-10T12:16:56"/>
    <d v="2026-08-11T11:36:28"/>
    <n v="69362375"/>
    <m/>
    <n v="152613205904"/>
    <s v="SPBU 54.633.03"/>
    <s v="ODP-GGR-FA/21 FA/D02/21.01"/>
    <s v="WO061386647"/>
    <m/>
    <m/>
    <m/>
    <n v="111.4203938"/>
    <n v="-7.6827044000000004"/>
    <s v="|MN00285|MYIA-085224559777/POI/DIAN ARDHANA RESWARI/081556445838/spbu5463303magetan@gmail.com"/>
    <s v="MYIB_ASSISTANT"/>
    <m/>
    <m/>
    <m/>
    <m/>
    <m/>
    <m/>
    <m/>
    <m/>
    <s v="Management Janji"/>
    <s v="2026-08-11 13:00:00 | Jam pemasangan : 12.00 Info Tambahan : Hubungi pelanggan dulu sebelum ke lokasi terimakasih "/>
    <s v="FCC"/>
    <d v="2026-10-08T12:39:53"/>
    <d v="2026-08-11T13:00:00"/>
    <m/>
    <s v="PS"/>
    <s v="GGR"/>
    <s v="NO ADDON"/>
    <n v="20260811"/>
    <s v="Completed"/>
    <s v="HSI Bisnis Promo HUT Telkom PSB 70% - 50 Mbps"/>
    <s v="INDIBIZ"/>
    <m/>
    <m/>
    <d v="2026-08-11T13:00:00"/>
    <s v="2026-08-11 13:00:00 | Jam pemasangan : 12.00 Info Tambahan : Hubungi pelanggan dulu sebelum ke lokasi terimakasih "/>
    <n v="2026"/>
    <n v="8"/>
    <n v="11"/>
    <d v="2026-08-11T00:00:00"/>
    <n v="-0.54166666666424135"/>
    <x v="0"/>
  </r>
  <r>
    <n v="768"/>
    <n v="1002515819"/>
    <n v="3"/>
    <x v="7"/>
    <n v="4"/>
    <s v="KUDUS"/>
    <s v="REMBANG"/>
    <s v="LSE"/>
    <s v="REG"/>
    <s v="AO"/>
    <x v="0"/>
    <s v="1P INET"/>
    <s v="Completed (PS)"/>
    <s v="RBS-Regional 3"/>
    <d v="2026-08-08T11:32:56"/>
    <d v="2026-08-10T17:35:10"/>
    <n v="69361373"/>
    <m/>
    <n v="142598105505"/>
    <s v="KSPPS ASSALAM ARTHADAYA KK TAHUNAN"/>
    <s v="ODP-LSE-FC/051 FC/D05/051.01"/>
    <s v="WO061248955"/>
    <m/>
    <m/>
    <m/>
    <n v="111.553060351377"/>
    <n v="-6.8823045876572397"/>
    <s v="|MN02366|MYIA-001588518261/POI/Amar maruf/085225567772/bmt.assalamarthadaya@gmail.com"/>
    <s v="MYIB_ASSISTANT"/>
    <m/>
    <m/>
    <m/>
    <m/>
    <m/>
    <m/>
    <m/>
    <m/>
    <s v="Management Janji"/>
    <s v="2026-08-10 08:00:00 | M Janji : 10 agustus 2026 jam Pasang : pagi  Note : hubungi pelanggan jika ingin kelokasi"/>
    <s v="FCC"/>
    <d v="2026-08-08T11:39:57"/>
    <d v="2026-08-10T08:00:00"/>
    <m/>
    <s v="PS"/>
    <s v="LSE"/>
    <s v="NO ADDON"/>
    <n v="20260810"/>
    <s v="Completed"/>
    <s v="HSI Bisnis Promo HUT Telkom PSB 70% - 50 Mbps"/>
    <s v="INDIBIZ"/>
    <m/>
    <m/>
    <d v="2026-08-10T08:00:00"/>
    <s v="2026-08-10 08:00:00 | M Janji : 10 agustus 2026 jam Pasang : pagi  Note : hubungi pelanggan jika ingin kelokasi"/>
    <n v="2026"/>
    <n v="8"/>
    <n v="10"/>
    <d v="2026-08-10T00:00:00"/>
    <n v="-0.33333333333575865"/>
    <x v="0"/>
  </r>
  <r>
    <n v="769"/>
    <n v="1002518666"/>
    <n v="3"/>
    <x v="4"/>
    <n v="4"/>
    <s v="SEMARANG"/>
    <s v="KENDAL"/>
    <s v="WLR"/>
    <s v="REG"/>
    <s v="AO"/>
    <x v="0"/>
    <s v="1P INET"/>
    <s v="Completed (PS)"/>
    <s v="RBS-Regional 3"/>
    <d v="2026-08-10T18:08:57"/>
    <d v="2026-08-11T13:04:46"/>
    <n v="69362782"/>
    <m/>
    <n v="143407106648"/>
    <s v="SPBU 44.513.14 LINGKAR WELERI"/>
    <s v="ODP-WLR-FM/011 FM/D03/011.01"/>
    <s v="WO061442127"/>
    <m/>
    <m/>
    <m/>
    <n v="110.081891"/>
    <n v="-6.9548399999999999"/>
    <s v="|MN02184|MYIA-071849660896/POI/ROFIEN ISNAENI/081225641488/spbu4451314@gmail.com"/>
    <s v="MYIB_ASSISTANT"/>
    <m/>
    <m/>
    <m/>
    <m/>
    <m/>
    <m/>
    <m/>
    <m/>
    <s v="Management Janji"/>
    <s v="2026-08-11 15:00:00 | telp : 081225641488 alt :  M Janji : (11/08/2026) jam Pasang :pagi / siang  Note : hubungi pelanggan jika ingin kelokasi"/>
    <s v="FCC"/>
    <d v="2026-10-08T18:39:50"/>
    <d v="2026-08-11T15:00:00"/>
    <m/>
    <s v="PS"/>
    <s v="WLR"/>
    <s v="NO ADDON"/>
    <n v="20260811"/>
    <s v="Completed"/>
    <s v="HSI Bisnis Promo HUT Telkom PSB 70% - 100 Mbps"/>
    <s v="INDIBIZ"/>
    <m/>
    <m/>
    <d v="2026-08-11T15:00:00"/>
    <s v="2026-08-11 15:00:00 | telp : 081225641488 alt :  M Janji : (11/08/2026) jam Pasang :pagi / siang  Note : hubungi pelanggan jika ingin kelokasi"/>
    <n v="2026"/>
    <n v="8"/>
    <n v="11"/>
    <d v="2026-08-11T00:00:00"/>
    <n v="-0.625"/>
    <x v="0"/>
  </r>
  <r>
    <n v="770"/>
    <n v="1002528196"/>
    <n v="3"/>
    <x v="2"/>
    <n v="5"/>
    <s v="MADIUN"/>
    <s v="PONOROGO"/>
    <s v="SMO"/>
    <s v="REG"/>
    <s v="AO"/>
    <x v="0"/>
    <s v="1P INET"/>
    <s v="Completed (PS)"/>
    <s v="RBS-Regional 3"/>
    <d v="2026-08-15T12:19:57"/>
    <d v="2026-08-17T15:35:06"/>
    <n v="69366802"/>
    <m/>
    <n v="152614209524"/>
    <s v="IDEA KOMPUTER BADEGAN"/>
    <s v="ODP-SMO-FC/01 FC/D02/01.01"/>
    <s v="WO061816492"/>
    <m/>
    <m/>
    <m/>
    <n v="111.3724512"/>
    <n v="-7.8987597000000003"/>
    <s v="MD|MYDB-20260815265495|DN00001/MN02053|IDEA KOMPUTER BADEGAN|088989468602"/>
    <s v="MYDIGIBIZPARTNER"/>
    <m/>
    <m/>
    <m/>
    <m/>
    <m/>
    <m/>
    <m/>
    <m/>
    <s v="Management Janji"/>
    <s v="2026-08-17 08:00:00 | Tanggal Pemasangan : 16 Agustus 2026 Jam Pemasangan : 08:00 15:00 Info Tambahan : Hubungi pelanggan dulu sebelum ke lokasi terimakasih"/>
    <s v="FCC"/>
    <s v="15-08-2026 12:25:37"/>
    <d v="2026-08-17T08:00:00"/>
    <m/>
    <s v="PS"/>
    <s v="SMO"/>
    <s v="NO ADDON"/>
    <n v="20260817"/>
    <s v="Completed"/>
    <s v="HSI Bisnis Promo HUT Telkom PSB 70% - 300 Mbps"/>
    <s v="INDIBIZ"/>
    <m/>
    <m/>
    <d v="2026-08-17T08:00:00"/>
    <s v="2026-08-17 08:00:00 | Tanggal Pemasangan : 16 Agustus 2026 Jam Pemasangan : 08:00 15:00 Info Tambahan : Hubungi pelanggan dulu sebelum ke lokasi terimakasih"/>
    <n v="2026"/>
    <n v="8"/>
    <n v="17"/>
    <d v="2026-08-17T00:00:00"/>
    <n v="-0.33333333333575865"/>
    <x v="0"/>
  </r>
  <r>
    <n v="771"/>
    <n v="1002505749"/>
    <n v="3"/>
    <x v="4"/>
    <n v="4"/>
    <s v="PEKALONGAN"/>
    <s v="BREBES"/>
    <s v="BRB"/>
    <s v="REG"/>
    <s v="AO"/>
    <x v="0"/>
    <m/>
    <s v="Completed (PS)"/>
    <s v="RBS-Regional 3"/>
    <d v="2026-08-03T10:22:16"/>
    <d v="2026-08-04T15:40:38"/>
    <n v="69357331"/>
    <m/>
    <n v="146284108355"/>
    <s v="SMPIT Harapan Umat Brebes"/>
    <s v="ODP-BRB-FJ/055"/>
    <s v="WO060801546"/>
    <m/>
    <m/>
    <m/>
    <n v="109.04786692735399"/>
    <n v="-6.8570585999707196"/>
    <s v="AMRBS;403095;REG3;BAYU;085100296564;HSI 1S 100MB;535k;PIC 089501893076"/>
    <s v="Account Manager"/>
    <m/>
    <m/>
    <m/>
    <m/>
    <m/>
    <m/>
    <m/>
    <m/>
    <s v="Management Janji"/>
    <s v="2026-08-04 13:00:00|Tanggal pemasangan : 04 agustus 2026 Jam pemasangan : pagi/siang Info Tambahan : Hubungi pelanggan dulu sebelum ke lokasi terima kasih|40010577|MYDITA"/>
    <s v="FCC"/>
    <d v="2026-03-08T10:40:22"/>
    <d v="2026-08-04T13:00:00"/>
    <m/>
    <s v="PS"/>
    <s v="BRB"/>
    <s v="NO ADDON"/>
    <n v="20260804"/>
    <s v="Completed"/>
    <s v="- 11_11446;Biaya PSB HSI EBIS Tunai di Depan ~ 11[150000]  - SP_NOSS;SP_NOSS ~ Internet NOSS Multispeed Network[0]  - SP_NOSS;SP_NOSS ~ Internet NOSS Multispeed Network[0]  - E25060;E25060 ~ ES25 - Paket HSI Bisnis (HSIE) Khusus Winback 2.0[0]  - E25060~n"/>
    <s v="INDIBIZ"/>
    <m/>
    <m/>
    <d v="2026-08-04T13:00:00"/>
    <s v="2026-08-04 13:00:00|Tanggal pemasangan : 04 agustus 2026 Jam pemasangan : pagi/siang Info Tambahan : Hubungi pelanggan dulu sebelum ke lokasi terima kasih|40010577|MYDITA"/>
    <n v="2026"/>
    <n v="8"/>
    <n v="4"/>
    <d v="2026-08-04T00:00:00"/>
    <n v="-0.54166666666424135"/>
    <x v="0"/>
  </r>
  <r>
    <n v="772"/>
    <n v="1002517458"/>
    <n v="3"/>
    <x v="2"/>
    <n v="5"/>
    <s v="KEDIRI"/>
    <s v="KEDIRI"/>
    <s v="KDI"/>
    <s v="REG"/>
    <s v="AO"/>
    <x v="0"/>
    <s v="1P INET"/>
    <s v="Completed (PS)"/>
    <s v="RBS-Regional 3"/>
    <d v="2026-08-10T11:31:56"/>
    <d v="2026-08-10T18:28:46"/>
    <n v="69362303"/>
    <m/>
    <n v="152610241481"/>
    <s v="ANUGRAH LAUNDRY"/>
    <s v="ODP-KDI-FBB/72 FBB/D08/72.01"/>
    <s v="WO061379423"/>
    <m/>
    <m/>
    <m/>
    <n v="112.03225399999999"/>
    <n v="-7.8220090000000004"/>
    <s v="|MC20231|MYIA-059937188023/POI/ONY APRILIA/085182272300/anugrahlaundryburengan@gmail.com"/>
    <s v="MYIB_ASSISTANT"/>
    <m/>
    <m/>
    <m/>
    <m/>
    <m/>
    <m/>
    <m/>
    <m/>
    <s v="Management Janji"/>
    <s v="2026-08-11 08:00:00 | Tanggal pemasangan: 11/08/2026 Jam pemasangan : pagi / siang Info Tambahan : Hubungi pelanggan dulu sebelum ke lokasi terima kasih."/>
    <s v="FCC"/>
    <d v="2026-10-08T11:40:04"/>
    <d v="2026-08-11T08:00:00"/>
    <m/>
    <s v="PS"/>
    <s v="KDI"/>
    <s v="NO ADDON"/>
    <n v="20260810"/>
    <s v="Completed"/>
    <s v="HSI Bisnis Promo HUT Telkom PSB 70% - 200 Mbps"/>
    <s v="INDIBIZ"/>
    <m/>
    <m/>
    <d v="2026-08-11T08:00:00"/>
    <s v="2026-08-11 08:00:00 | Tanggal pemasangan: 11/08/2026 Jam pemasangan : pagi / siang Info Tambahan : Hubungi pelanggan dulu sebelum ke lokasi terima kasih."/>
    <n v="2026"/>
    <n v="8"/>
    <n v="10"/>
    <d v="2026-08-10T00:00:00"/>
    <n v="-1.3333333333357587"/>
    <x v="0"/>
  </r>
  <r>
    <n v="773"/>
    <n v="1002523265"/>
    <n v="3"/>
    <x v="6"/>
    <n v="5"/>
    <s v="JEMBER"/>
    <s v="BONDOWOSO"/>
    <s v="BOW"/>
    <s v="REG"/>
    <s v="AO"/>
    <x v="0"/>
    <s v="1P INET"/>
    <s v="98 | OSS - CANCEL COMPLETE"/>
    <s v="RBS-Regional 3"/>
    <d v="2026-08-13T08:08:57"/>
    <d v="2026-08-13T16:49:02"/>
    <n v="69364682"/>
    <m/>
    <n v="152507225969"/>
    <s v="RUMAH KOST FATHORRASI SATU"/>
    <s v="ODP-BOW-FAC/30 FAC/D01/30.01"/>
    <s v="WO061635677"/>
    <m/>
    <m/>
    <m/>
    <n v="113.828454520867"/>
    <n v="-7.9851476524784699"/>
    <s v="|MC30175|MYIA-030471190511/POI/Fathorrasi/083853348579/fathorrasi5@gmail.com"/>
    <s v="MYIB_ASSISTANT"/>
    <m/>
    <m/>
    <m/>
    <m/>
    <m/>
    <m/>
    <m/>
    <m/>
    <s v="Management Janji"/>
    <s v="2026-08-14 13:00:00 | Nama : BP FATHORRASI No Hp : 083853348579 No Alt :  Tgl Pemasangan : 14 Agustus 2026 Interval : SIANG Note : Hubungi pelanggan terlebih dahulu"/>
    <s v="FCC"/>
    <s v="13-08-2026 08:10:40"/>
    <d v="2026-08-14T13:00:00"/>
    <s v="Kendala Pelanggan"/>
    <s v="CANCEL"/>
    <s v="BOW"/>
    <s v="NO ADDON"/>
    <m/>
    <s v="Cancel Completed"/>
    <s v="HSI Bisnis Promo HUT Telkom PSB 70% - 100 Mbps"/>
    <s v="INDIBIZ"/>
    <m/>
    <m/>
    <d v="2026-08-14T13:00:00"/>
    <s v="2026-08-14 13:00:00 | Nama : BP FATHORRASI No Hp : 083853348579 No Alt :  Tgl Pemasangan : 14 Agustus 2026 Interval : SIANG Note : Hubungi pelanggan terlebih dahulu"/>
    <m/>
    <m/>
    <m/>
    <e v="#NUM!"/>
    <e v="#NUM!"/>
    <x v="1"/>
  </r>
  <r>
    <n v="774"/>
    <n v="1002528387"/>
    <n v="3"/>
    <x v="2"/>
    <n v="5"/>
    <s v="MADIUN"/>
    <s v="BOJONEGORO"/>
    <s v="BJN"/>
    <s v="REG"/>
    <s v="AO"/>
    <x v="0"/>
    <s v="1P INET"/>
    <s v="7 | OSS - PROVISIONING ISSUED"/>
    <s v="RBS-Regional 3"/>
    <d v="2026-08-15T13:49:56"/>
    <d v="2026-08-18T08:05:49"/>
    <n v="69366934"/>
    <m/>
    <n v="152609258603"/>
    <s v="SMP NEGERI 6 RUANG LAB 2"/>
    <s v="ODP-BJN-FM/08 FM/D03/08.01"/>
    <s v="WO061826454"/>
    <m/>
    <m/>
    <m/>
    <n v="111.8772115"/>
    <n v="-7.1664307999999899"/>
    <s v="|MC20010|MYIA-037592003439/POI/ALI SAFAAT /082333813737/srikurniawatiira@gmail.com"/>
    <s v="MYIB_ASSISTANT"/>
    <m/>
    <m/>
    <m/>
    <m/>
    <m/>
    <m/>
    <m/>
    <m/>
    <s v="Management Janji"/>
    <s v="2026-08-18 08:00:00 | Nama PIC:  bp ali safaat  No HP: 082333813737 Alt: Tanggal: 18/08/2026 Jam Pasang: Pagi Note: Hubungi sebelum ke lokasi, terimakasih. "/>
    <s v="FCC"/>
    <s v="15-08-2026 13:54:55"/>
    <d v="2026-08-18T08:00:00"/>
    <m/>
    <s v="PI"/>
    <s v="BJN"/>
    <s v="NO ADDON"/>
    <m/>
    <s v="Provisioning Issued"/>
    <s v="HSI Bisnis Promo HUT Telkom PSB 70% - 150 Mbps"/>
    <s v="INDIBIZ"/>
    <m/>
    <m/>
    <d v="2026-08-18T08:00:00"/>
    <s v="2026-08-18 08:00:00 | Nama PIC:  bp ali safaat  No HP: 082333813737 Alt: Tanggal: 18/08/2026 Jam Pasang: Pagi Note: Hubungi sebelum ke lokasi, terimakasih. "/>
    <m/>
    <m/>
    <m/>
    <e v="#NUM!"/>
    <e v="#NUM!"/>
    <x v="1"/>
  </r>
  <r>
    <n v="775"/>
    <n v="1002519283"/>
    <n v="3"/>
    <x v="7"/>
    <n v="4"/>
    <s v="KUDUS"/>
    <s v="PATI"/>
    <s v="PAT"/>
    <s v="REG"/>
    <s v="AO"/>
    <x v="0"/>
    <m/>
    <s v="Completed (PS)"/>
    <s v="RBS-Regional 3"/>
    <d v="2026-08-11T10:42:41"/>
    <d v="2026-08-12T13:24:13"/>
    <n v="69363050"/>
    <n v="2955162063"/>
    <n v="142551119485"/>
    <s v="PT GLOBAL JET EXPRESS"/>
    <s v="ODP-PAT-FS/068"/>
    <s v="WO061493285"/>
    <m/>
    <m/>
    <m/>
    <n v="110.9955758"/>
    <n v="-6.8755005000000002"/>
    <s v="AMRBS;403099;TREG4;MUHAMMAD MASTUR;081226139781;CP ANDHI FITRIYANTO;082132324785;PAKET 2S INET VOICE 50 MBPS (479.000);PT GLOBAL JET EXPRESS//KAYEN;input by tito"/>
    <s v="Account Manager"/>
    <m/>
    <m/>
    <m/>
    <m/>
    <m/>
    <m/>
    <m/>
    <m/>
    <s v="Management Janji"/>
    <s v="2026-08-12 13:00:00|Tanggal pemasangan : 12 AGUSTUS 2026 Jam pemasangan : pagi/siang Info Tambahan : Hubungi pelanggan dulu sebelum ke lokasi terima kasih|40010577|MYDITA"/>
    <s v="FCC"/>
    <d v="2026-11-08T10:55:28"/>
    <d v="2026-08-12T13:00:00"/>
    <m/>
    <s v="PS"/>
    <s v="PAT"/>
    <s v="NO ADDON"/>
    <n v="20260812"/>
    <s v="Completed"/>
    <s v="- BWY DL;BWY DL ~ Saluran Dua Arah(BothWay)[0]  - E23053;E23053 ~ ES23 - Paket HSI Bisnis  Phone (PHONE)[0]  - E23053~null~44864;E23053||11||Abodemen 0[0]  - E23053~null~E23053_IN800;IN800 ~ Free Lokal dan SLJJ 800 Menit ~ E23053[40000]  - 11_11446;Biaya "/>
    <s v="INDIBIZ"/>
    <m/>
    <m/>
    <d v="2026-08-12T13:00:00"/>
    <s v="2026-08-12 13:00:00|Tanggal pemasangan : 12 AGUSTUS 2026 Jam pemasangan : pagi/siang Info Tambahan : Hubungi pelanggan dulu sebelum ke lokasi terima kasih|40010577|MYDITA"/>
    <n v="2026"/>
    <n v="8"/>
    <n v="12"/>
    <d v="2026-08-12T00:00:00"/>
    <n v="-0.54166666666424135"/>
    <x v="0"/>
  </r>
  <r>
    <n v="776"/>
    <n v="1002525541"/>
    <n v="3"/>
    <x v="6"/>
    <n v="5"/>
    <s v="SIDOARJO"/>
    <s v="INNER - JATIM TIMUR"/>
    <s v="KRN"/>
    <s v="REG"/>
    <s v="AO"/>
    <x v="0"/>
    <m/>
    <s v="Completed (PS)"/>
    <s v="RBS-Regional 3"/>
    <d v="2026-08-14T09:03:32"/>
    <d v="2026-08-14T12:51:38"/>
    <n v="69358832"/>
    <m/>
    <n v="152331251058"/>
    <s v="MI NURUL ULUM R.LAB"/>
    <s v="ODP-KRN-FAF/40"/>
    <s v="WO061719961"/>
    <m/>
    <m/>
    <m/>
    <n v="112.62412735773501"/>
    <n v="-7.4490811419691196"/>
    <s v="|MN00370|/MI NURUL ULUM R.LAB/WINBACK 2.0 HSI B2B (1:1) 100MBPS 535RB PSB DISC 70%//111muchlissh@gmail.com/MUHAMMAD MUCHLIS/89504592018"/>
    <s v="Sales Force DBS"/>
    <m/>
    <m/>
    <m/>
    <m/>
    <m/>
    <m/>
    <m/>
    <m/>
    <s v="Management Janji"/>
    <s v="2026-08-07 08:00:00|Tanggal pemasangan: 6/08/2026  Jam pemasangan : pagi / siang  Info Tambahan : Hubungi pelanggan dulu sebelum ke lokasi.  terima kasih|40010577|MYDITA"/>
    <s v="FCC"/>
    <s v="14-08-2026 09:10:50"/>
    <m/>
    <m/>
    <s v="PS"/>
    <s v="KRN"/>
    <s v="NO ADDON"/>
    <n v="20260814"/>
    <s v="Completed"/>
    <s v="- 11_11446;Biaya PSB HSI EBIS Tunai di Depan ~ 11[150000]  - E23015;E23015 ~ ES23 - Perangkat ONT[0]  - E23015~null~44292;E23015||11||Abodemen 0[0]  - E23015~null~E23015_SWONTPREM;SWONTPREM ~ Biaya Sewa ONT Premium ~ E23015[50000]  - E25060;E25060 ~ ES25 "/>
    <s v="INDIBIZ"/>
    <m/>
    <m/>
    <d v="2026-08-14T07:00:00"/>
    <s v="2026-08-07 08:00:00|Tanggal pemasangan: 6/08/2026  Jam pemasangan : pagi / siang  Info Tambahan : Hubungi pelanggan dulu sebelum ke lokasi.  terima kasih|40010577|MYDITA"/>
    <n v="2026"/>
    <n v="8"/>
    <n v="14"/>
    <d v="2026-08-14T00:00:00"/>
    <n v="-0.29166666666424135"/>
    <x v="0"/>
  </r>
  <r>
    <n v="777"/>
    <n v="1002506662"/>
    <n v="3"/>
    <x v="1"/>
    <n v="5"/>
    <s v="SBY UTARA"/>
    <s v="TANDES"/>
    <s v="KNN"/>
    <s v="REG"/>
    <s v="AO"/>
    <x v="0"/>
    <m/>
    <s v="100 | REVOKE COMPLETED"/>
    <s v="RBS-Regional 3"/>
    <d v="2026-08-03T21:37:02"/>
    <d v="2026-08-10T09:30:38"/>
    <n v="69357870"/>
    <m/>
    <n v="152412248704"/>
    <s v="PT. ATMODJO SURYA TEHNIK"/>
    <s v="ODP-KND-FCA/29"/>
    <s v="WO060883605"/>
    <m/>
    <m/>
    <m/>
    <n v="112.65315529999999"/>
    <n v="-7.2181911999999997"/>
    <s v="|MN01735|/PT. ATMODJO SURYA TEHNIK/HSI Basic Promo HUT Telkom (1:2) 50 Mbps (Rp 320.000) PSB Rp 150.000/081217673531/supardoyo.abr@gmail.com/Soepardojo/-7.212307,112.652900/Jl.raya tambak osowilangon,  surabaya"/>
    <s v="Sales Force DBS"/>
    <m/>
    <m/>
    <m/>
    <m/>
    <m/>
    <m/>
    <m/>
    <m/>
    <s v="Management Janji"/>
    <s v="2026-08-05 10:00:00|M Janji : (05/08/2026) jam Pasang : 09:00 Note : hubungi pelanggan jika ingin kelokasi|40961370|MYDITA"/>
    <s v="FCC"/>
    <d v="2026-03-08T21:40:17"/>
    <d v="2026-08-05T10:00:00"/>
    <s v="FALLOUT HOMEPASS"/>
    <s v="REVOKE"/>
    <s v="KNN"/>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5T10:00:00"/>
    <s v="2026-08-05 10:00:00|M Janji : (05/08/2026) jam Pasang : 09:00 Note : hubungi pelanggan jika ingin kelokasi|40961370|MYDITA"/>
    <m/>
    <m/>
    <m/>
    <e v="#NUM!"/>
    <e v="#NUM!"/>
    <x v="1"/>
  </r>
  <r>
    <n v="778"/>
    <n v="1002530545"/>
    <n v="3"/>
    <x v="0"/>
    <n v="5"/>
    <s v="MATARAM"/>
    <s v="LOMBOK BARAT TENGAH"/>
    <s v="GER"/>
    <s v="REG"/>
    <s v="AO"/>
    <x v="0"/>
    <s v="1P INET"/>
    <s v="7 | OSS - PROVISIONING ISSUED"/>
    <s v="RBS-Regional 3"/>
    <d v="2026-08-17T10:05:56"/>
    <d v="2026-08-18T08:06:09"/>
    <n v="69367908"/>
    <m/>
    <n v="172602204108"/>
    <s v="TOKO SRC TARMINI"/>
    <s v="ODP-GER-FAN/06 FAN/D01/06.01"/>
    <s v="WO061914927"/>
    <m/>
    <m/>
    <m/>
    <n v="115.891998969018"/>
    <n v="-8.7715907929376797"/>
    <s v="MD|MYDB-20260816265666|DN00001/MN01272|TOKO SRC TARMINI|081802186818"/>
    <s v="MYDIGIBIZPARTNER"/>
    <m/>
    <m/>
    <m/>
    <m/>
    <m/>
    <m/>
    <m/>
    <m/>
    <s v="Management Janji"/>
    <s v="2026-08-18 08:00:00 | Jam Pemasangan : 08:00 - 12.00 Tanggal Pemasangan : 18/08/2026 Info Tambahan : Hubungi pelanggan sebelum datang ke lokasi"/>
    <s v="FCC"/>
    <s v="17-08-2026 10:10:25"/>
    <d v="2026-08-18T08:00:00"/>
    <m/>
    <s v="PI"/>
    <s v="GER"/>
    <s v="NO ADDON"/>
    <m/>
    <s v="Provisioning Issued"/>
    <s v="HSI Bisnis Promo HUT Telkom PSB 70% - 100 Mbps"/>
    <s v="INDIBIZ"/>
    <m/>
    <m/>
    <d v="2026-08-18T08:00:00"/>
    <s v="2026-08-18 08:00:00 | Jam Pemasangan : 08:00 - 12.00 Tanggal Pemasangan : 18/08/2026 Info Tambahan : Hubungi pelanggan sebelum datang ke lokasi"/>
    <m/>
    <m/>
    <m/>
    <e v="#NUM!"/>
    <e v="#NUM!"/>
    <x v="1"/>
  </r>
  <r>
    <n v="779"/>
    <n v="1002524769"/>
    <n v="3"/>
    <x v="3"/>
    <n v="4"/>
    <s v="MAGELANG"/>
    <s v="PURWOREJJO"/>
    <s v="PWJ"/>
    <s v="REG"/>
    <s v="AO"/>
    <x v="0"/>
    <s v="1P INET"/>
    <s v="MIE - SEND SURVEY"/>
    <s v="RBS-Regional 3"/>
    <d v="2026-08-13T15:43:57"/>
    <d v="2026-08-13T15:46:01"/>
    <n v="69365371"/>
    <m/>
    <n v="142138510568"/>
    <s v="PT ASRY MANDIRI SEJAHTERA Kaliboto"/>
    <s v="ODP-PWJ-FAM/044 FAM/D02/044.01"/>
    <s v="WO061686600"/>
    <m/>
    <m/>
    <m/>
    <n v="110.052016979822"/>
    <n v="-7.63701589375881"/>
    <s v="|MB00450|MYIA-050947217266/POI/NOVIANI ARIFAH/085157955964/admiin.artha1234@gmail.com"/>
    <s v="MYIB_ASSISTANT"/>
    <m/>
    <m/>
    <m/>
    <m/>
    <m/>
    <m/>
    <m/>
    <m/>
    <s v="Management Janji"/>
    <s v="2026-08-19 08:00:00 | Nama : BU NOVIANI ARIFAH  No Hp : 085157955964 No Alt :  Tgl Pemasangan : 14 Agustus 2026 Interval : SIANG Note : Hubungi pelanggan terlebih dahulu"/>
    <s v="FCC"/>
    <s v="13-08-2026 15:55:16"/>
    <d v="2026-08-19T08:00:00"/>
    <m/>
    <s v="SURVEY_NEW_MANJA"/>
    <s v="PWJ"/>
    <s v="NO ADDON"/>
    <m/>
    <s v="MIE - SEND SURVEY"/>
    <s v="HSI Bisnis Basic PSB 70% - 50 Mbps"/>
    <s v="INDIBIZ"/>
    <m/>
    <m/>
    <d v="2026-08-19T08:00:00"/>
    <s v="2026-08-19 08:00:00 | Nama : BU NOVIANI ARIFAH  No Hp : 085157955964 No Alt :  Tgl Pemasangan : 14 Agustus 2026 Interval : SIANG Note : Hubungi pelanggan terlebih dahulu"/>
    <m/>
    <m/>
    <m/>
    <e v="#NUM!"/>
    <e v="#NUM!"/>
    <x v="1"/>
  </r>
  <r>
    <n v="780"/>
    <n v="1002506502"/>
    <n v="3"/>
    <x v="6"/>
    <n v="5"/>
    <s v="SIDOARJO"/>
    <s v="MOJOKERTO"/>
    <s v="PCT"/>
    <s v="REG"/>
    <s v="AO"/>
    <x v="0"/>
    <m/>
    <s v="Completed (PS)"/>
    <s v="RBS-Regional 3"/>
    <d v="2026-08-03T16:24:28"/>
    <d v="2026-08-04T22:06:51"/>
    <n v="69357771"/>
    <m/>
    <n v="152324211847"/>
    <s v="TOKO DT ACC"/>
    <s v="ODP-PCT-FD/22"/>
    <s v="WO060872334"/>
    <m/>
    <m/>
    <m/>
    <n v="112.5224434"/>
    <n v="-7.6529258999999996"/>
    <s v="|MC30223|/EKA DEVIYANTI/81336653161/noernoell20@gmai.co"/>
    <s v="Sales Force DBS"/>
    <m/>
    <m/>
    <m/>
    <m/>
    <m/>
    <m/>
    <m/>
    <m/>
    <s v="Management Janji"/>
    <s v="2026-08-05 08:00:00|Nama PIC : Ibu Eka  No HP : 081336653161 No Alternatif : - M Janji : 05/08/2026 Jam Pasang : Pagi NoteÃ‚Â :  Hubungi terlebih dahulu sebelum ke lokasi  |40961370|MYDITA"/>
    <s v="FCC"/>
    <d v="2026-03-08T16:39:49"/>
    <d v="2026-08-05T08:00:00"/>
    <m/>
    <s v="PS"/>
    <s v="PCT"/>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Nama PIC : Ibu Eka  No HP : 081336653161 No Alternatif : - M Janji : 05/08/2026 Jam Pasang : Pagi NoteÃ‚Â :  Hubungi terlebih dahulu sebelum ke lokasi  |40961370|MYDITA"/>
    <n v="2026"/>
    <n v="8"/>
    <n v="4"/>
    <d v="2026-08-04T00:00:00"/>
    <n v="-1.3333333333357587"/>
    <x v="0"/>
  </r>
  <r>
    <n v="781"/>
    <n v="1002512827"/>
    <n v="3"/>
    <x v="7"/>
    <n v="4"/>
    <s v="KUDUS"/>
    <s v="BLORA"/>
    <s v="RDB"/>
    <s v="REG"/>
    <s v="AO"/>
    <x v="0"/>
    <s v="1P INET"/>
    <s v="98 | OSS - CANCEL COMPLETE"/>
    <s v="RBS-Regional 3"/>
    <d v="2026-08-06T15:07:56"/>
    <d v="2026-08-07T16:07:16"/>
    <n v="69360111"/>
    <m/>
    <n v="142512103092"/>
    <s v="ART TECH X FASTGASS"/>
    <s v="ODP-RDB-FA/180 FA/D08/180.01"/>
    <s v="WO061090110"/>
    <m/>
    <m/>
    <m/>
    <n v="111.366546079516"/>
    <n v="-7.2182720783213297"/>
    <s v="MD|MYDB-20260806264545|DB10005/MB10071|ART TECH X FASTGASS|08816970175"/>
    <s v="MYDIGIBIZPARTNER"/>
    <m/>
    <m/>
    <m/>
    <m/>
    <m/>
    <m/>
    <m/>
    <m/>
    <s v="Management Janji"/>
    <s v="2026-08-07 13:00:00 |  M Janji : (07/08/026) jam Pasang : 09:00 Note : hubungi pelanggan jika ingin kelokasi"/>
    <s v="FCC"/>
    <d v="2026-06-08T15:25:44"/>
    <d v="2026-08-07T13:00:00"/>
    <s v="Kendala Lainnya"/>
    <s v="CANCEL"/>
    <s v="RDB"/>
    <s v="NO ADDON"/>
    <m/>
    <s v="Cancel Completed"/>
    <s v="HSI Bisnis Khusus Winback PSB 70% - 100 Mbps"/>
    <s v="INDIBIZ"/>
    <m/>
    <m/>
    <d v="2026-08-07T13:00:00"/>
    <s v="2026-08-07 13:00:00 |  M Janji : (07/08/026) jam Pasang : 09:00 Note : hubungi pelanggan jika ingin kelokasi"/>
    <m/>
    <m/>
    <m/>
    <e v="#NUM!"/>
    <e v="#NUM!"/>
    <x v="1"/>
  </r>
  <r>
    <n v="782"/>
    <n v="1002522293"/>
    <n v="3"/>
    <x v="2"/>
    <n v="5"/>
    <s v="MALANG"/>
    <s v="KEPANJEN"/>
    <s v="MLG"/>
    <s v="REG"/>
    <s v="AO"/>
    <x v="0"/>
    <m/>
    <s v="Completed (PS)"/>
    <s v="RBS-Regional 3"/>
    <d v="2026-08-12T13:59:32"/>
    <d v="2026-08-12T15:32:31"/>
    <n v="68573442"/>
    <m/>
    <n v="152701907677"/>
    <s v="SMAN 1 MALANG"/>
    <s v="ODP-MLG-FEP/136"/>
    <s v="WO061592692"/>
    <m/>
    <m/>
    <m/>
    <n v="112.6355042"/>
    <n v="-7.9772264000000002"/>
    <s v="MC20200|SMAN 1 MALANG|HSI Bisnis Promo HUT Telkom 200 mbps|081359436279"/>
    <s v="Sales Force DBS"/>
    <m/>
    <m/>
    <m/>
    <m/>
    <m/>
    <m/>
    <m/>
    <m/>
    <s v="Management Janji"/>
    <d v="2026-08-12T00:00:00"/>
    <s v="FCC"/>
    <d v="2026-12-08T14:10:11"/>
    <m/>
    <m/>
    <s v="PS"/>
    <s v="MLG"/>
    <s v="NO ADDON"/>
    <n v="20260812"/>
    <s v="Completed"/>
    <s v="- 11_11446;Biaya PSB HSI EBIS Tunai di Depan ~ 11[150000]  - E23015;E23015 ~ ES23 - Perangkat ONT[0]  - E23015~null~44292;E23015||11||Abodemen 0[0]  - E23015~null~E23015_SWONTPREM;SWONTPREM ~ Biaya Sewa ONT Premium ~ E23015[50000]  - E25060;E25060 ~ ES25 "/>
    <s v="INDIBIZ"/>
    <m/>
    <m/>
    <d v="2026-08-12T07:00:00"/>
    <d v="2026-08-12T00:00:00"/>
    <n v="2026"/>
    <n v="8"/>
    <n v="12"/>
    <d v="2026-08-12T00:00:00"/>
    <n v="-0.29166666666424135"/>
    <x v="0"/>
  </r>
  <r>
    <n v="783"/>
    <n v="1002519263"/>
    <n v="3"/>
    <x v="0"/>
    <n v="5"/>
    <s v="MATARAM"/>
    <s v="INNER - NUSA TENGGARA"/>
    <s v="MTR"/>
    <s v="REG"/>
    <s v="AO"/>
    <x v="0"/>
    <s v="1P INET"/>
    <s v="Completed (PS)"/>
    <s v="RBS-Regional 3"/>
    <d v="2026-08-11T10:26:56"/>
    <d v="2026-08-12T13:49:07"/>
    <n v="69363047"/>
    <m/>
    <n v="172601796930"/>
    <s v="Toko munzir"/>
    <s v="ODP-MTR-FBX/80 FBX/D04/80.01"/>
    <s v="WO061473089"/>
    <m/>
    <m/>
    <m/>
    <n v="116.097522"/>
    <n v="-8.5312160000000006"/>
    <s v="|MC40234|MYIA-029183048932/POI/moh munzir/085935340798/berlinyn477@gmail.com"/>
    <s v="MYIB_ASSISTANT"/>
    <m/>
    <m/>
    <m/>
    <m/>
    <m/>
    <m/>
    <m/>
    <m/>
    <s v="Management Janji"/>
    <s v="2026-08-13 08:00:00 | Waktu pemasangan : 12 agustus 2026 Jam pemasangan : 08.00 - 12.00 Info Tambahan : Hubungi pelanggan dulu sebelum ke lokasi terimakasih"/>
    <s v="FCC"/>
    <d v="2026-11-08T10:39:50"/>
    <d v="2026-08-13T08:00:00"/>
    <m/>
    <s v="PS"/>
    <s v="MTR"/>
    <s v="NO ADDON"/>
    <n v="20260812"/>
    <s v="Completed"/>
    <s v="HSI Bisnis Promo HUT Telkom PSB 70% - 75 Mbps"/>
    <s v="INDIBIZ"/>
    <m/>
    <m/>
    <d v="2026-08-13T08:00:00"/>
    <s v="2026-08-13 08:00:00 | Waktu pemasangan : 12 agustus 2026 Jam pemasangan : 08.00 - 12.00 Info Tambahan : Hubungi pelanggan dulu sebelum ke lokasi terimakasih"/>
    <n v="2026"/>
    <n v="8"/>
    <n v="12"/>
    <d v="2026-08-12T00:00:00"/>
    <n v="-1.3333333333357587"/>
    <x v="0"/>
  </r>
  <r>
    <n v="784"/>
    <n v="1002522026"/>
    <n v="3"/>
    <x v="1"/>
    <n v="5"/>
    <s v="SBY SELATAN"/>
    <s v="MANYAR"/>
    <s v="GBG"/>
    <s v="REG"/>
    <s v="AO"/>
    <x v="0"/>
    <s v="1P INET"/>
    <s v="Completed (PS)"/>
    <s v="RBS-Regional 3"/>
    <d v="2026-08-12T12:43:56"/>
    <d v="2026-08-12T21:46:43"/>
    <n v="69364171"/>
    <m/>
    <n v="152320246257"/>
    <s v="PT. Tata Hiburan Permai"/>
    <s v="ODP-MYR-FBY/32 FBY/D04/01.32"/>
    <s v="WO061579968"/>
    <m/>
    <m/>
    <m/>
    <n v="112.74436298757701"/>
    <n v="-7.2916741084874301"/>
    <s v="MD|MYDB-20260812265064|DN00001/MN02280|PT. Tata Hiburan Permai|082123555799"/>
    <s v="MYDIGIBIZPARTNER"/>
    <m/>
    <m/>
    <m/>
    <m/>
    <m/>
    <m/>
    <m/>
    <m/>
    <s v="Management Janji"/>
    <s v="2026-08-14 15:00:00 | Nama PIC : Heni No HP : 082123555799 Alt : 0816533153 M Janji : 13/08/2026 Jam Pasang : 08.00  - 13:00  NoteÃ‚Â :  hubungi terlebih dahulu sebelum ke lokasi, terima kasih."/>
    <s v="FCC"/>
    <d v="2026-12-08T12:55:00"/>
    <d v="2026-08-14T15:00:00"/>
    <m/>
    <s v="PS"/>
    <s v="GBG"/>
    <s v="NO ADDON"/>
    <n v="20260812"/>
    <s v="Completed"/>
    <s v="HSI Bisnis Promo HUT Telkom PSB 70% - 100 Mbps"/>
    <s v="INDIBIZ"/>
    <m/>
    <m/>
    <d v="2026-08-14T15:00:00"/>
    <s v="2026-08-14 15:00:00 | Nama PIC : Heni No HP : 082123555799 Alt : 0816533153 M Janji : 13/08/2026 Jam Pasang : 08.00  - 13:00  NoteÃ‚Â :  hubungi terlebih dahulu sebelum ke lokasi, terima kasih."/>
    <n v="2026"/>
    <n v="8"/>
    <n v="12"/>
    <d v="2026-08-12T00:00:00"/>
    <n v="-2.625"/>
    <x v="0"/>
  </r>
  <r>
    <n v="785"/>
    <n v="1002514550"/>
    <n v="3"/>
    <x v="1"/>
    <n v="5"/>
    <s v="SBY SELATAN"/>
    <s v="MANYAR"/>
    <s v="GBG"/>
    <s v="REG"/>
    <s v="AO"/>
    <x v="0"/>
    <m/>
    <s v="Completed (PS)"/>
    <s v="RBS-Regional 3"/>
    <d v="2026-08-07T13:14:55"/>
    <d v="2026-08-07T15:58:46"/>
    <n v="69358491"/>
    <m/>
    <n v="152320245940"/>
    <s v="SEKOLAH GRACIA"/>
    <s v="ODP-MYR-FBL/10"/>
    <s v="WO061164421"/>
    <m/>
    <m/>
    <m/>
    <n v="112.75880600000001"/>
    <n v="-7.2907219999999997"/>
    <s v="|MN02749|MYIA-055423623156/POI/Joko Iswandono/087853008685/sekolahgraciasd@gmail.com"/>
    <s v="Sales Force DBS"/>
    <m/>
    <m/>
    <m/>
    <m/>
    <m/>
    <m/>
    <m/>
    <m/>
    <s v="Management Janji"/>
    <s v="2026-08-05 13:00:00 | Nama : BU IRENE (ADMIN)  No Hp : 082232027184  No Alt : 087853008685  Tgl Pemasangan : 05 Agustus 2026  Interval : SIANG  Note : Hubungi pelanggan terlebih dahulu"/>
    <s v="FCC"/>
    <d v="2026-07-08T13:25:39"/>
    <m/>
    <m/>
    <s v="PS"/>
    <s v="GBG"/>
    <s v="OCA"/>
    <n v="20260807"/>
    <s v="Completed"/>
    <s v="- 11_11446;Biaya PSB HSI EBIS Tunai di Depan ~ 11[150000]  - SP_NOSS;SP_NOSS ~ Internet NOSS Multispeed Network[0]  - SP_NOSS;SP_NOSS ~ Internet NOSS Multispeed Network[0]  - E25060;E25060 ~ ES25 - Paket HSI Bisnis (HSIE) Khusus Winback 2.0[0]  - E25060~n"/>
    <s v="INDIBIZ"/>
    <m/>
    <m/>
    <d v="2026-08-07T07:00:00"/>
    <s v="2026-08-05 13:00:00 | Nama : BU IRENE (ADMIN)  No Hp : 082232027184  No Alt : 087853008685  Tgl Pemasangan : 05 Agustus 2026  Interval : SIANG  Note : Hubungi pelanggan terlebih dahulu"/>
    <n v="2026"/>
    <n v="8"/>
    <n v="7"/>
    <d v="2026-08-07T00:00:00"/>
    <n v="-0.29166666666424135"/>
    <x v="0"/>
  </r>
  <r>
    <n v="786"/>
    <n v="1002516512"/>
    <n v="3"/>
    <x v="5"/>
    <n v="5"/>
    <s v="DENPASAR"/>
    <s v="JIMBARAN"/>
    <s v="JBR"/>
    <s v="REG"/>
    <s v="AO"/>
    <x v="0"/>
    <m/>
    <s v="Completed (PS)"/>
    <s v="RBS-Regional 3"/>
    <d v="2026-08-09T13:57:39"/>
    <d v="2026-08-10T08:10:19"/>
    <n v="69359907"/>
    <m/>
    <n v="172415798708"/>
    <s v="VILLA SAHADEWA 78"/>
    <s v="ODP-JBR-FY/14"/>
    <s v="WO061324051"/>
    <m/>
    <m/>
    <m/>
    <n v="115.140873791838"/>
    <n v="-8.8217582928447396"/>
    <s v="|MN02545|/CP IBU RINA/087840078118-087761045108/indorachel@gmail.com"/>
    <s v="Sales Force DBS"/>
    <m/>
    <m/>
    <m/>
    <m/>
    <m/>
    <m/>
    <m/>
    <m/>
    <s v="Management Janji"/>
    <s v="2026-08-08 13:00:00|Jam pemasangan : 12.00  Info Tambahan : Hubungi pelanggan dulu sebelum ke lokasi  terimakasih   |40951378|MYDITA"/>
    <s v="FCC"/>
    <d v="2026-09-08T14:10:26"/>
    <m/>
    <m/>
    <s v="PS"/>
    <s v="JBR"/>
    <s v="NO ADDON"/>
    <n v="20260810"/>
    <s v="Completed"/>
    <s v="- 11_11446;Biaya PSB HSI EBIS Tunai di Depan ~ 11[150000]  - E23015;E23015 ~ ES23 - Perangkat ONT[0]  - E23015~null~44292;E23015||11||Abodemen 0[0]  - E23015~null~E23015_SWONTPREM;SWONTPREM ~ Biaya Sewa ONT Premium ~ E23015[50000]  - E25061;E25061 ~ ES25 "/>
    <s v="INDIBIZ"/>
    <m/>
    <m/>
    <d v="2026-08-09T07:00:00"/>
    <s v="2026-08-08 13:00:00|Jam pemasangan : 12.00  Info Tambahan : Hubungi pelanggan dulu sebelum ke lokasi  terimakasih   |40951378|MYDITA"/>
    <n v="2026"/>
    <n v="8"/>
    <n v="10"/>
    <d v="2026-08-10T00:00:00"/>
    <n v="0.70833333333575865"/>
    <x v="0"/>
  </r>
  <r>
    <n v="787"/>
    <n v="1002529199"/>
    <n v="3"/>
    <x v="1"/>
    <n v="5"/>
    <s v="MADURA"/>
    <s v="PAMEKASAN"/>
    <s v="PME"/>
    <s v="REG"/>
    <s v="AO"/>
    <x v="0"/>
    <s v="1P INET"/>
    <s v="Completed (PS)"/>
    <s v="RBS-Regional 3"/>
    <d v="2026-08-16T07:52:57"/>
    <d v="2026-08-16T15:26:09"/>
    <n v="69367254"/>
    <m/>
    <n v="152426928227"/>
    <s v="TOKO JABOLANI"/>
    <s v="ODP-PME-FBQ/16 FBQ/D03/16.01"/>
    <s v="WO061853742"/>
    <m/>
    <m/>
    <m/>
    <n v="113.59698349999999"/>
    <n v="-7.1291890999999996"/>
    <s v="MD|MYDB-20260815265621|DN00001/MN00558|TOKO JABOLANI|085741855102"/>
    <s v="MYDIGIBIZPARTNER"/>
    <m/>
    <m/>
    <m/>
    <m/>
    <m/>
    <m/>
    <m/>
    <m/>
    <s v="Management Janji"/>
    <s v="2026-08-17 08:00:00 | Nama Pic : bp salam No Hp Pic : 085741855102 No alt : - Jam Pemasangan : pagi  Tanggal Pemasangan : 17 Agustus 2026"/>
    <s v="FCC"/>
    <s v="16-08-2026 07:54:59"/>
    <d v="2026-08-17T08:00:00"/>
    <m/>
    <s v="PS"/>
    <s v="PME"/>
    <s v="NO ADDON"/>
    <n v="20260816"/>
    <s v="Completed"/>
    <s v="HSI Bisnis Promo HUT Telkom PSB 70% - 300 Mbps"/>
    <s v="INDIBIZ"/>
    <m/>
    <m/>
    <d v="2026-08-17T08:00:00"/>
    <s v="2026-08-17 08:00:00 | Nama Pic : bp salam No Hp Pic : 085741855102 No alt : - Jam Pemasangan : pagi  Tanggal Pemasangan : 17 Agustus 2026"/>
    <n v="2026"/>
    <n v="8"/>
    <n v="16"/>
    <d v="2026-08-16T00:00:00"/>
    <n v="-1.3333333333357587"/>
    <x v="0"/>
  </r>
  <r>
    <n v="788"/>
    <n v="1002524985"/>
    <n v="3"/>
    <x v="7"/>
    <n v="4"/>
    <s v="KUDUS"/>
    <s v="BLORA"/>
    <s v="BLO"/>
    <s v="DSS"/>
    <s v="AO"/>
    <x v="0"/>
    <m/>
    <s v="7 | OSS - PROVISIONING ISSUED"/>
    <s v="DSS-Fin &amp; Regional Banking"/>
    <d v="2026-08-13T16:38:33"/>
    <d v="2026-08-13T16:42:30"/>
    <n v="69365439"/>
    <m/>
    <n v="141569115746"/>
    <s v="UNY"/>
    <s v="ODP-BLO-FFE/044"/>
    <s v="WO061693250"/>
    <m/>
    <m/>
    <m/>
    <n v="111.41142370550899"/>
    <n v="-6.9890868374839403"/>
    <s v="DSS HSI | AM ANNASTASIA SUKARNO | NIK 810113 | SOLO JATENG TIMUR | TREG 3 | UNY | CP 81285519296  PRINGGO | HSI 100MB"/>
    <s v="Account Manager"/>
    <m/>
    <m/>
    <m/>
    <m/>
    <m/>
    <m/>
    <m/>
    <m/>
    <s v="Management Janji"/>
    <s v="DSS HSI | AM ANNASTASIA SUKARNO | NIK 810113 | SOLO JATENG TIMUR | TREG 3 | UNY | CP 81285519296  PRINGGO | HSI 100MB"/>
    <s v="FCC"/>
    <s v="13-08-2026 16:39:58"/>
    <m/>
    <m/>
    <s v="PI"/>
    <s v="BLO"/>
    <s v="NO ADDON"/>
    <m/>
    <s v="Provisioning Issued"/>
    <s v="- 11_11450;Biaya PSB Reguler HSI EBIS ~ 11[500000]  - SP_NOSS;SP_NOSS ~ Internet NOSS Multispeed Network[0]  - SP_NOSS;SP_NOSS ~ Internet NOSS Multispeed Network[0]  - E25060;E25060 ~ ES25 - Paket HSI Bisnis (HSIE) Khusus Winback 2.0[0]  - E25060~null~E25"/>
    <s v="INDIBIZ"/>
    <m/>
    <m/>
    <d v="2026-08-13T12:00:00"/>
    <s v="DSS HSI | AM ANNASTASIA SUKARNO | NIK 810113 | SOLO JATENG TIMUR | TREG 3 | UNY | CP 81285519296  PRINGGO | HSI 100MB"/>
    <m/>
    <m/>
    <m/>
    <e v="#NUM!"/>
    <e v="#NUM!"/>
    <x v="1"/>
  </r>
  <r>
    <n v="789"/>
    <n v="1002512916"/>
    <n v="3"/>
    <x v="1"/>
    <n v="5"/>
    <s v="SBY UTARA"/>
    <s v="MANYAR"/>
    <s v="MGO"/>
    <s v="REG"/>
    <s v="AO"/>
    <x v="0"/>
    <s v="1P INET"/>
    <s v="102 | FOLLOW UP COMPLETED"/>
    <s v="RBS-Regional 3"/>
    <d v="2026-08-06T15:31:57"/>
    <d v="2026-08-11T13:17:08"/>
    <n v="69360168"/>
    <m/>
    <n v="152413167561"/>
    <s v="PT STRATEGI CENTRAL CAPITAL"/>
    <s v="ODP-DMO-FQM/18 FQM/D02/18.01"/>
    <s v="WO061095063"/>
    <m/>
    <m/>
    <m/>
    <n v="112.7508321"/>
    <n v="-7.2558214999999997"/>
    <s v="|MN02394|MYIA-024014342297/POI/MOCH ANJAS PUTRA DARMAWAN /085165932082/anjasputrad18@gmail.com"/>
    <s v="MYIB_ASSISTANT"/>
    <m/>
    <m/>
    <m/>
    <m/>
    <m/>
    <m/>
    <m/>
    <m/>
    <s v="Management Janji"/>
    <s v="2026-08-07 13:00:00 |  M Janji : (07/08/026) jam Pasang : 09:00 Note : hubungi pelanggan jika ingin kelokasi"/>
    <s v="FCC"/>
    <d v="2026-06-08T15:40:04"/>
    <d v="2026-08-07T13:00:00"/>
    <s v="Kendala Pelanggan"/>
    <s v="REVOKE"/>
    <s v="MGO"/>
    <s v="NO ADDON"/>
    <m/>
    <s v="Follow Up Revoke Completed, New Order ID : SC1002519831"/>
    <s v="HSI Bisnis Promo HUT Telkom PSB 70% - 300 Mbps"/>
    <s v="INDIBIZ"/>
    <m/>
    <m/>
    <d v="2026-08-07T13:00:00"/>
    <s v="2026-08-07 13:00:00 |  M Janji : (07/08/026) jam Pasang : 09:00 Note : hubungi pelanggan jika ingin kelokasi"/>
    <m/>
    <m/>
    <m/>
    <e v="#NUM!"/>
    <e v="#NUM!"/>
    <x v="1"/>
  </r>
  <r>
    <n v="790"/>
    <n v="1002528388"/>
    <n v="3"/>
    <x v="4"/>
    <n v="4"/>
    <s v="SEMARANG"/>
    <s v="KENDAL"/>
    <s v="WLR"/>
    <s v="REG"/>
    <s v="AO"/>
    <x v="0"/>
    <s v="1P INET"/>
    <s v="Completed (PS)"/>
    <s v="RBS-Regional 3"/>
    <d v="2026-08-15T13:49:56"/>
    <d v="2026-08-17T11:22:11"/>
    <n v="69366933"/>
    <m/>
    <n v="143407106664"/>
    <s v="SMP NEGERI 4 GRINGSING ( LAB. KOMPUTER )"/>
    <s v="ODP-WLR-FU/021 FU/D02/021.01"/>
    <s v="WO061826430"/>
    <m/>
    <m/>
    <m/>
    <n v="110.048382"/>
    <n v="-6.9523820000000001"/>
    <s v="|MN02184|MYIA-097166802638/POI/RATNA DWI KURNIAWATI /085640019833/neea29githu@yahoo.com"/>
    <s v="MYIB_ASSISTANT"/>
    <m/>
    <m/>
    <m/>
    <m/>
    <m/>
    <m/>
    <m/>
    <m/>
    <s v="Management Janji"/>
    <s v="2026-08-17 08:00:00 | Jam Pemasangan : 08:00 - 12.00 Tanggal Pemasangan : MINGGU 16 AGUSTUS 2026 Info Tambahan : Hubungi pelanggan sebelum datang ke lokasi"/>
    <s v="FCC"/>
    <s v="15-08-2026 13:54:55"/>
    <d v="2026-08-17T08:00:00"/>
    <m/>
    <s v="PS"/>
    <s v="WLR"/>
    <s v="NO ADDON"/>
    <n v="20260817"/>
    <s v="Completed"/>
    <s v="HSI Bisnis Basic Promo HUT Telkom PSB 70% - 100 Mbps"/>
    <s v="INDIBIZ"/>
    <m/>
    <m/>
    <d v="2026-08-17T08:00:00"/>
    <s v="2026-08-17 08:00:00 | Jam Pemasangan : 08:00 - 12.00 Tanggal Pemasangan : MINGGU 16 AGUSTUS 2026 Info Tambahan : Hubungi pelanggan sebelum datang ke lokasi"/>
    <n v="2026"/>
    <n v="8"/>
    <n v="17"/>
    <d v="2026-08-17T00:00:00"/>
    <n v="-0.33333333333575865"/>
    <x v="0"/>
  </r>
  <r>
    <n v="791"/>
    <n v="1002507780"/>
    <n v="3"/>
    <x v="1"/>
    <n v="5"/>
    <s v="MADURA"/>
    <s v="BANGKALAN"/>
    <s v="BKL"/>
    <s v="REG"/>
    <s v="AO"/>
    <x v="0"/>
    <m/>
    <s v="Completed (PS)"/>
    <s v="RBS-Regional 3"/>
    <d v="2026-08-04T11:33:01"/>
    <d v="2026-08-04T13:06:12"/>
    <n v="69353156"/>
    <m/>
    <n v="152435221712"/>
    <s v="CAFE RATU 2"/>
    <s v="ODP-BKL-FGB/13"/>
    <s v="WO060875649"/>
    <m/>
    <m/>
    <m/>
    <n v="112.749189657256"/>
    <n v="-7.0295498396642904"/>
    <s v="|MN02601|/CAFE RATU 2/NABILA PUTRI SARI/082323095417/putrinabila2284@gmail.com/HSI Bisnis Promo HUT Telkom (1:1) 150 Mbps (Rp 620.000) PSB Rp 150.000"/>
    <s v="Sales Force DBS"/>
    <m/>
    <m/>
    <m/>
    <m/>
    <m/>
    <m/>
    <m/>
    <m/>
    <s v="Management Janji"/>
    <s v="2026-07-29 13:00:00|Nama PIC:  bu nabila   No HP: 082323095417  Alt:  Tanggal: 29/7/2026  Jam Pasang: Siang  Note: Hubungi sebelum ke lokasi, terimakasih.  |RI2334|MYDITA"/>
    <s v="FCC"/>
    <d v="2026-04-08T11:40:22"/>
    <m/>
    <m/>
    <s v="PS"/>
    <s v="BKL"/>
    <s v="NO ADDON"/>
    <n v="20260804"/>
    <s v="Completed"/>
    <s v="- 11_11446;Biaya PSB HSI EBIS Tunai di Depan ~ 11[150000]  - E25060;E25060 ~ ES25 - Paket HSI Bisnis (HSIE) Khusus Winback 2.0[0]  - E25060~null~E25060_UNL;UNL ~ Internet-Link Unlimited Internet Usage ~ E25060[0]  - E25060~null~105343;E25060||11||Abodemen"/>
    <s v="INDIBIZ"/>
    <m/>
    <m/>
    <d v="2026-08-04T07:00:00"/>
    <s v="2026-07-29 13:00:00|Nama PIC:  bu nabila   No HP: 082323095417  Alt:  Tanggal: 29/7/2026  Jam Pasang: Siang  Note: Hubungi sebelum ke lokasi, terimakasih.  |RI2334|MYDITA"/>
    <n v="2026"/>
    <n v="8"/>
    <n v="4"/>
    <d v="2026-08-04T00:00:00"/>
    <n v="-0.29166666666424135"/>
    <x v="0"/>
  </r>
  <r>
    <n v="792"/>
    <n v="1002519745"/>
    <n v="3"/>
    <x v="1"/>
    <n v="5"/>
    <s v="SBY UTARA"/>
    <s v="TANDES"/>
    <s v="KNN"/>
    <s v="REG"/>
    <s v="AO"/>
    <x v="0"/>
    <m/>
    <s v="Completed (PS)"/>
    <s v="RBS-Regional 3"/>
    <d v="2026-08-11T12:40:18"/>
    <d v="2026-08-14T08:28:02"/>
    <n v="69363268"/>
    <m/>
    <n v="152412248799"/>
    <s v="UNIVERSITAS WIJAYA PUTRA"/>
    <s v="ODP-KND-FAF/41"/>
    <s v="WO061587486"/>
    <m/>
    <m/>
    <m/>
    <n v="112.63289210000001"/>
    <n v="-7.2436961999999996"/>
    <s v="|MN00086|/UNIVERSITAS WIJAYA PUTRA /HSI Basic Promo HUT Telkom (1:2) 75 Mbps (Rp 365.000) PSB Rp 150.000/082331359665 - 085730878966/Khafi.xnet@gmail.com/Nida'an Khofiyan/Jl. Pd. Benowo Indah No.1-3, Babat Jerawat, Kec. Pakal, Surabaya, Jawa Timur 60197"/>
    <s v="Sales Force DBS"/>
    <m/>
    <m/>
    <m/>
    <m/>
    <m/>
    <m/>
    <m/>
    <m/>
    <s v="Management Janji"/>
    <s v="2026-08-13 13:00:00|Nama PIC : bapa khofian No HP : 082331359665 No Alternatif : M Janji : 13/07/2026 Jam Pasang : Pagi NoteÃ‚Â :  Hubungi terlebih dahulu sebelum ke lokasi|40961370|MYDITA"/>
    <s v="FCC"/>
    <d v="2026-11-08T12:54:45"/>
    <d v="2026-08-13T13:00:00"/>
    <m/>
    <s v="PS"/>
    <s v="KNN"/>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bapa khofian No HP : 082331359665 No Alternatif : M Janji : 13/07/2026 Jam Pasang : Pagi NoteÃ‚Â :  Hubungi terlebih dahulu sebelum ke lokasi|40961370|MYDITA"/>
    <n v="2026"/>
    <n v="8"/>
    <n v="14"/>
    <d v="2026-08-14T00:00:00"/>
    <n v="0.45833333333575865"/>
    <x v="0"/>
  </r>
  <r>
    <n v="793"/>
    <n v="1002512825"/>
    <n v="3"/>
    <x v="3"/>
    <n v="4"/>
    <s v="YOGYAKARTA"/>
    <s v="GUNUNG KIDUL"/>
    <s v="WNS"/>
    <s v="REG"/>
    <s v="AO"/>
    <x v="0"/>
    <m/>
    <s v="MYDITA - GAGAL SEND CARING UNSC"/>
    <s v="RBS-Regional 3"/>
    <d v="2026-08-06T15:07:03"/>
    <d v="2026-08-07T10:08:02"/>
    <n v="69360134"/>
    <m/>
    <n v="143135115035"/>
    <s v="Jaringan Multimedia Indonesia"/>
    <s v="ODP-WNS-FGB/009"/>
    <s v="WO061109259"/>
    <m/>
    <m/>
    <m/>
    <n v="110.754928306746"/>
    <n v="-8.1720768397829708"/>
    <s v="AMRBS/403103/ANISA DWIARYANI/R3/YOGYAKARTA/PSB HSI BISNIS 1S 50 MBPS PROMO HUT TELKOM 1:2/Tri Johan Firdiyanto/081229749275/081804098210/johanfirdi@gmail.com"/>
    <s v="Amex"/>
    <m/>
    <m/>
    <m/>
    <m/>
    <m/>
    <m/>
    <m/>
    <m/>
    <s v="Management Janji"/>
    <s v="2026-08-07 15:00:00|Nama PIC : IBU USMA No HP : 081229749275 Alt :  M Janji : (JUMAT/7/AGUSTUS/2026) jam Pasang : 09:00 Note : hubungi pelanggan jika ingin kelokasi|40961370|MYDITA"/>
    <s v="FCC"/>
    <d v="2026-06-08T15:25:44"/>
    <d v="2026-08-07T00:00:00"/>
    <m/>
    <m/>
    <s v="WNS"/>
    <s v="NO ADDON"/>
    <m/>
    <s v="MYDITA - GAGAL SEND CARING UNSC"/>
    <s v="- 11_11446;Biaya PSB HSI EBIS Tunai di Depan ~ 11[150000]  - SP_NOSS;SP_NOSS ~ Internet NOSS Multispeed Network[0]  - E25061;E25061 ~ ES25 - Paket HSI Basic (HSIEF) Khusus Winback 2.0[0]  - E25061~null~E25061_UNL;UNL ~ Internet-Link Unlimited Internet Usa"/>
    <s v="INDIBIZ"/>
    <m/>
    <m/>
    <d v="2026-08-07T15:00:00"/>
    <s v="2026-08-07 15:00:00|Nama PIC : IBU USMA No HP : 081229749275 Alt :  M Janji : (JUMAT/7/AGUSTUS/2026) jam Pasang : 09:00 Note : hubungi pelanggan jika ingin kelokasi|40961370|MYDITA"/>
    <m/>
    <m/>
    <m/>
    <e v="#NUM!"/>
    <e v="#NUM!"/>
    <x v="1"/>
  </r>
  <r>
    <n v="794"/>
    <n v="1002530755"/>
    <n v="3"/>
    <x v="2"/>
    <n v="5"/>
    <s v="KEDIRI"/>
    <s v="BLITAR"/>
    <s v="WGI"/>
    <s v="REG"/>
    <s v="AO"/>
    <x v="0"/>
    <s v="1P INET"/>
    <s v="Completed (PS)"/>
    <s v="RBS-Regional 3"/>
    <d v="2026-08-17T12:08:56"/>
    <d v="2026-08-17T20:44:01"/>
    <n v="69368005"/>
    <m/>
    <n v="152737203679"/>
    <s v="REYGA CELL &amp; SHOP"/>
    <s v="ODP-WGI-FU/02 FU/D01/02.01"/>
    <s v="WO061923467"/>
    <m/>
    <m/>
    <m/>
    <n v="112.26095214486099"/>
    <n v="-8.0840259754343702"/>
    <s v="MD|MYDB-20260815265575|DC20015/MC20167|REYGA CELL &amp; SHOP|085857150210"/>
    <s v="MYDIGIBIZPARTNER"/>
    <m/>
    <m/>
    <m/>
    <m/>
    <m/>
    <m/>
    <m/>
    <m/>
    <s v="Management Janji"/>
    <s v="2026-08-18 13:00:00 | Nama : BP NANANG CAHYONO No Hp : 085857150210 No Alt :  Tgl Pemasangan : 18 Agustus 2026 Interval : PAGI  Note : Hubungi pelanggan terlebih dahulu"/>
    <s v="FCC"/>
    <s v="17-08-2026 12:10:09"/>
    <d v="2026-08-18T13:00:00"/>
    <m/>
    <s v="PS"/>
    <s v="WGI"/>
    <s v="NO ADDON"/>
    <n v="20260817"/>
    <s v="Completed"/>
    <s v="HSI Bisnis Promo HUT Telkom PSB 70% - 300 Mbps"/>
    <s v="INDIBIZ"/>
    <m/>
    <m/>
    <d v="2026-08-18T13:00:00"/>
    <s v="2026-08-18 13:00:00 | Nama : BP NANANG CAHYONO No Hp : 085857150210 No Alt :  Tgl Pemasangan : 18 Agustus 2026 Interval : PAGI  Note : Hubungi pelanggan terlebih dahulu"/>
    <n v="2026"/>
    <n v="8"/>
    <n v="17"/>
    <d v="2026-08-17T00:00:00"/>
    <n v="-1.5416666666642413"/>
    <x v="0"/>
  </r>
  <r>
    <n v="795"/>
    <n v="1002523690"/>
    <n v="3"/>
    <x v="4"/>
    <n v="4"/>
    <s v="PEKALONGAN"/>
    <s v="BREBES"/>
    <s v="BMU"/>
    <s v="REG"/>
    <s v="AO"/>
    <x v="0"/>
    <s v="1P INET"/>
    <s v="102 | FOLLOW UP COMPLETED"/>
    <s v="RBS-Regional 3"/>
    <d v="2026-08-13T10:22:57"/>
    <d v="2026-08-14T14:48:45"/>
    <n v="69364863"/>
    <m/>
    <n v="146281108103"/>
    <s v="SPBU TONJONG 4452217"/>
    <s v="ODP-BMU-FZ/003 FZ/D01/003.01"/>
    <s v="WO061647685"/>
    <m/>
    <m/>
    <m/>
    <n v="108.987806886434"/>
    <n v="-7.1558997411505096"/>
    <s v="MD|MYDB-20260813265175|DN00001/MN00377|SPBU TONJONG 4452217|081259161116"/>
    <s v="MYDIGIBIZPARTNER"/>
    <m/>
    <m/>
    <m/>
    <m/>
    <m/>
    <m/>
    <m/>
    <m/>
    <s v="Management Janji"/>
    <s v="2026-08-14 08:00:00 | telp : 081259161116 M Janji : (14/08/2026) jam Pasang : 09:00 Note : hubungi pelanggan jika ingin kelokasi"/>
    <s v="FCC"/>
    <s v="13-08-2026 10:39:50"/>
    <d v="2026-08-14T08:00:00"/>
    <s v="Kendala Teknik"/>
    <s v="REVOKE"/>
    <s v="BMU"/>
    <s v="NO ADDON"/>
    <m/>
    <s v="Follow Up Revoke Completed, New Order ID : SC1002526704"/>
    <s v="HSI Bisnis Promo HUT Telkom PSB 70% - 100 Mbps"/>
    <s v="INDIBIZ"/>
    <m/>
    <m/>
    <d v="2026-08-14T08:00:00"/>
    <s v="2026-08-14 08:00:00 | telp : 081259161116 M Janji : (14/08/2026) jam Pasang : 09:00 Note : hubungi pelanggan jika ingin kelokasi"/>
    <m/>
    <m/>
    <m/>
    <e v="#NUM!"/>
    <e v="#NUM!"/>
    <x v="1"/>
  </r>
  <r>
    <n v="796"/>
    <n v="1002515222"/>
    <n v="3"/>
    <x v="6"/>
    <n v="5"/>
    <s v="SIDOARJO"/>
    <s v="MOJOKERTO"/>
    <s v="NGI"/>
    <s v="REG"/>
    <s v="AO"/>
    <x v="0"/>
    <m/>
    <s v="Completed (PS)"/>
    <s v="RBS-Regional 3"/>
    <d v="2026-08-07T16:13:43"/>
    <d v="2026-08-08T12:56:19"/>
    <n v="69361038"/>
    <m/>
    <n v="152321202953"/>
    <s v="PT.KARUNIA JAYA INDAH"/>
    <s v="ODP-NGI-FH/41"/>
    <s v="WO061198515"/>
    <m/>
    <m/>
    <m/>
    <n v="112.6204302"/>
    <n v="-7.5464181000000004"/>
    <s v="|MN00518|/PT.KARUNIA JAYA INDAH/WINBACK 2.0 HSI B2B (1:1) 100MBPS 535RB PSB DISC 70%//spbu61314@yahoo.co.id/MUHAMMAD AUFUR ROHMAN/8563609884"/>
    <s v="Sales Force DBS"/>
    <m/>
    <m/>
    <m/>
    <m/>
    <m/>
    <m/>
    <m/>
    <m/>
    <s v="Management Janji"/>
    <s v="2026-08-08 15:00:00|Tanggal pemasangan: 08/08/2026 Jam pemasangan : Siang Info Tambahan : Hubungi pelanggan dulu sebelum ke lokasi terima kasih.|40961370|MYDITA"/>
    <s v="FCC"/>
    <d v="2026-07-08T16:25:36"/>
    <d v="2026-08-08T15:00:00"/>
    <m/>
    <s v="PS"/>
    <s v="NGI"/>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8T15:00:00"/>
    <s v="2026-08-08 15:00:00|Tanggal pemasangan: 08/08/2026 Jam pemasangan : Siang Info Tambahan : Hubungi pelanggan dulu sebelum ke lokasi terima kasih.|40961370|MYDITA"/>
    <n v="2026"/>
    <n v="8"/>
    <n v="8"/>
    <d v="2026-08-08T00:00:00"/>
    <n v="-0.625"/>
    <x v="0"/>
  </r>
  <r>
    <n v="797"/>
    <n v="1002511691"/>
    <n v="3"/>
    <x v="4"/>
    <n v="4"/>
    <s v="SEMARANG"/>
    <s v="INNER - SEMARANG JATENG UTARA"/>
    <s v="MJP"/>
    <s v="REG"/>
    <s v="AO"/>
    <x v="0"/>
    <m/>
    <s v="102 | FOLLOW UP COMPLETED"/>
    <s v="RBS-Regional 2"/>
    <d v="2026-08-06T09:59:27"/>
    <d v="2026-08-10T16:09:25"/>
    <n v="69359679"/>
    <m/>
    <n v="142410345314"/>
    <s v="CV. Rabbani Asysa"/>
    <s v="ODP-MJP-FAU/111"/>
    <s v="WO061145389"/>
    <m/>
    <m/>
    <m/>
    <n v="110.44700570000001"/>
    <n v="-6.9930374000000004"/>
    <s v="AMRBS;406230;SANTOSO AJI;WITEL BDG;CV. Rabbani Asysa;082216797750;faidept@rabbani.co.id;1S HSI BASIC 50MBPS 320K"/>
    <s v="Amex"/>
    <m/>
    <m/>
    <m/>
    <m/>
    <m/>
    <m/>
    <m/>
    <m/>
    <s v="Management Janji"/>
    <s v="2026-08-08 08:00:00|M Janji : (07/08/026) jam Pasang : 09:00 Note : hubungi pelanggan jika ingin kelokasi |40931150|MYDITA"/>
    <s v="FCC"/>
    <d v="2026-06-08T10:10:02"/>
    <d v="2026-08-08T08:00:00"/>
    <m/>
    <s v="REVOKE"/>
    <s v="MJP"/>
    <s v="NO ADDON"/>
    <m/>
    <s v="Follow Up Revoke Completed, New Order ID : SC1002518428"/>
    <s v="- 11_11446;Biaya PSB HSI EBIS Tunai di Depan ~ 11[150000]  - SP_NOSS;SP_NOSS ~ Internet NOSS Multispeed Network[0]  - E23015;E23015 ~ ES23 - Perangkat ONT[0]  - E23015~null~44292;E23015||11||Abodemen 0[0]  - E23015~null~E23015_SWONT;SWONT ~ Biaya Sewa ONT"/>
    <s v="INDIBIZ"/>
    <m/>
    <m/>
    <d v="2026-08-08T08:00:00"/>
    <s v="2026-08-08 08:00:00|M Janji : (07/08/026) jam Pasang : 09:00 Note : hubungi pelanggan jika ingin kelokasi |40931150|MYDITA"/>
    <m/>
    <m/>
    <m/>
    <e v="#NUM!"/>
    <e v="#NUM!"/>
    <x v="1"/>
  </r>
  <r>
    <n v="798"/>
    <n v="1002516224"/>
    <n v="3"/>
    <x v="3"/>
    <n v="4"/>
    <s v="YOGYAKARTA"/>
    <s v="INNER - YOGYA JATENG SELATAN"/>
    <s v="KBU"/>
    <s v="REG"/>
    <s v="AO"/>
    <x v="0"/>
    <s v="1P INET"/>
    <s v="102 | FOLLOW UP COMPLETED"/>
    <s v="RBS-Regional 3"/>
    <d v="2026-08-08T19:01:57"/>
    <d v="2026-08-10T14:06:17"/>
    <n v="69361666"/>
    <m/>
    <n v="146113146987"/>
    <s v="PT Warisan Abadi Visi Edukasi, NWAVE Corp"/>
    <s v="ODP-KBU-FGP/004 FGP/D02/004.01"/>
    <s v="WO061290135"/>
    <m/>
    <m/>
    <m/>
    <n v="110.3435415"/>
    <n v="-7.7463616000000002"/>
    <s v="|MC80006|MYIA-033560476623/POI/Nisa Fadhilla/0895363272887/admnhr.office.dewave@gmail.com"/>
    <s v="MYIB_ASSISTANT"/>
    <m/>
    <m/>
    <m/>
    <m/>
    <m/>
    <m/>
    <m/>
    <m/>
    <s v="Management Janji"/>
    <s v="2026-08-10 13:00:00 | M Janji : 10 agustus 2026 jam Pasang : siang Note : hubungi pelanggan jika ingin kelokasi"/>
    <s v="FCC"/>
    <d v="2026-08-08T19:09:53"/>
    <d v="2026-08-10T13:00:00"/>
    <m/>
    <s v="REVOKE"/>
    <s v="KBU"/>
    <s v="NO ADDON"/>
    <m/>
    <s v="Follow Up Revoke Completed, New Order ID : SC1002517938"/>
    <s v="HSI Bisnis Promo HUT Telkom PSB 70% - 300 Mbps"/>
    <s v="INDIBIZ"/>
    <m/>
    <m/>
    <d v="2026-08-10T13:00:00"/>
    <s v="2026-08-10 13:00:00 | M Janji : 10 agustus 2026 jam Pasang : siang Note : hubungi pelanggan jika ingin kelokasi"/>
    <m/>
    <m/>
    <m/>
    <e v="#NUM!"/>
    <e v="#NUM!"/>
    <x v="1"/>
  </r>
  <r>
    <n v="799"/>
    <n v="1002527327"/>
    <n v="3"/>
    <x v="6"/>
    <n v="5"/>
    <s v="SIDOARJO"/>
    <s v="PASURUAN"/>
    <s v="PWS"/>
    <s v="REG"/>
    <s v="AO"/>
    <x v="0"/>
    <m/>
    <s v="Completed (PS)"/>
    <s v="RBS-Regional 3"/>
    <d v="2026-08-14T17:27:11"/>
    <d v="2026-08-15T19:27:00"/>
    <n v="69366404"/>
    <n v="3436014031"/>
    <n v="152740208004"/>
    <s v="BENGKEL TRI POETRA PASURUAN"/>
    <s v="ODP-PWS-FK/06"/>
    <s v="WO061803474"/>
    <m/>
    <m/>
    <m/>
    <n v="112.7400181"/>
    <n v="-7.7467017"/>
    <s v="|MC30224|/FAKI IMAWAN BAC/81283376909/fk.imawan@gmail.com"/>
    <s v="Sales Force DBS"/>
    <m/>
    <m/>
    <m/>
    <m/>
    <m/>
    <m/>
    <m/>
    <m/>
    <s v="Management Janji"/>
    <s v="2026-08-16 13:00:00|Waktu pemasangan : 16 agustus 2026 Jam pemasangan : 08.00 - 12.00 Info Tambahan : Hubungi pelanggan dulu sebelum ke lokasi terimakasih |40971401|MYDITA"/>
    <s v="FCC"/>
    <s v="14-08-2026 17:39:52"/>
    <d v="2026-08-16T13:00:00"/>
    <m/>
    <s v="PS"/>
    <s v="PWS"/>
    <s v="NO ADDON"/>
    <n v="20260815"/>
    <s v="Completed"/>
    <s v="- 11_11446;Biaya PSB HSI EBIS Tunai di Depan ~ 11[150000]  - BWY DL;BWY DL ~ Saluran Dua Arah(BothWay)[0]  - E23053;E23053 ~ ES23 - Paket HSI Bisnis  Phone (PHONE)[0]  - E23053~null~44864;E23053||11||Abodemen 0[0]  - E23053~null~E23053_IN800;IN800 ~ Free "/>
    <s v="INDIBIZ"/>
    <m/>
    <m/>
    <d v="2026-08-16T13:00:00"/>
    <s v="2026-08-16 13:00:00|Waktu pemasangan : 16 agustus 2026 Jam pemasangan : 08.00 - 12.00 Info Tambahan : Hubungi pelanggan dulu sebelum ke lokasi terimakasih |40971401|MYDITA"/>
    <n v="2026"/>
    <n v="8"/>
    <n v="15"/>
    <d v="2026-08-15T00:00:00"/>
    <n v="-1.5416666666642413"/>
    <x v="0"/>
  </r>
  <r>
    <n v="800"/>
    <n v="1002510374"/>
    <n v="3"/>
    <x v="7"/>
    <n v="4"/>
    <s v="SOLO"/>
    <s v="INNER - SOLO JATENG TIMUR"/>
    <s v="GLD"/>
    <s v="REG"/>
    <s v="AO"/>
    <x v="0"/>
    <s v="1P INET"/>
    <s v="Completed (PS)"/>
    <s v="RBS-Regional 3"/>
    <d v="2026-08-05T12:19:56"/>
    <d v="2026-08-06T08:30:55"/>
    <n v="69359063"/>
    <m/>
    <n v="146514602597"/>
    <s v="Blue Bake Houf kitchen"/>
    <s v="ODP-GLD-FBC/059"/>
    <s v="WO060974682"/>
    <m/>
    <m/>
    <m/>
    <n v="110.82170696100501"/>
    <n v="-7.5711563911037798"/>
    <s v="|MN01857|MYIA-047006669372/POI/Erry Bima Nugroho/085232027079/bbhkitchen5758@gmail.com"/>
    <s v="MYIB_ASSISTANT"/>
    <m/>
    <m/>
    <m/>
    <m/>
    <m/>
    <m/>
    <m/>
    <m/>
    <s v="Management Janji"/>
    <s v="2026-08-06 13:00:00 | M Janji : (06/08/2026) jam Pasang : 09:00 Note : hubungi pelanggan jika ingin kelokasi"/>
    <s v="FCC"/>
    <d v="2026-05-08T12:40:22"/>
    <d v="2026-08-06T13:00:00"/>
    <m/>
    <s v="PS"/>
    <s v="GLD"/>
    <s v="NO ADDON"/>
    <n v="20260806"/>
    <s v="Completed"/>
    <s v="HSI Bisnis Promo HUT Telkom PSB 70% - 200 Mbps"/>
    <s v="INDIBIZ"/>
    <m/>
    <m/>
    <d v="2026-08-06T13:00:00"/>
    <s v="2026-08-06 13:00:00 | M Janji : (06/08/2026) jam Pasang : 09:00 Note : hubungi pelanggan jika ingin kelokasi"/>
    <n v="2026"/>
    <n v="8"/>
    <n v="6"/>
    <d v="2026-08-06T00:00:00"/>
    <n v="-0.54166666666424135"/>
    <x v="0"/>
  </r>
  <r>
    <n v="801"/>
    <n v="1002509555"/>
    <n v="3"/>
    <x v="1"/>
    <n v="5"/>
    <s v="SBY UTARA"/>
    <s v="KENJERAN"/>
    <s v="KJR"/>
    <s v="REG"/>
    <s v="AO"/>
    <x v="0"/>
    <m/>
    <s v="Completed (PS)"/>
    <s v="RBS-Regional 3"/>
    <d v="2026-08-05T08:25:53"/>
    <d v="2026-08-06T12:47:51"/>
    <n v="69358750"/>
    <m/>
    <n v="152407282008"/>
    <s v="WARKOP28"/>
    <s v="ODP-MYR-FDV/11"/>
    <s v="WO060975427"/>
    <m/>
    <m/>
    <m/>
    <n v="112.77345822408201"/>
    <n v="-7.2354468388187803"/>
    <s v="|MN01731|/WARKOP28/ALVIN/08991522238/alvinw28@gmail.com/HSI Bisnis Promo HUT Telkom (1:1) 50 Mbps (Rp 355.000) PSB Rp 150.000/"/>
    <s v="Sales Force DBS"/>
    <m/>
    <m/>
    <m/>
    <m/>
    <m/>
    <m/>
    <m/>
    <m/>
    <s v="Management Janji"/>
    <s v="2026-08-09 08:00:00|M Janji : (06/08/2026) jam Pasang pagi / siang  Note : hubungi pelanggan jika ingin kelokasi|40981182|MYDITA"/>
    <s v="FCC"/>
    <d v="2026-05-08T08:39:46"/>
    <d v="2026-08-09T08:00:00"/>
    <m/>
    <s v="PS"/>
    <s v="KJR"/>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9T08:00:00"/>
    <s v="2026-08-09 08:00:00|M Janji : (06/08/2026) jam Pasang pagi / siang  Note : hubungi pelanggan jika ingin kelokasi|40981182|MYDITA"/>
    <n v="2026"/>
    <n v="8"/>
    <n v="6"/>
    <d v="2026-08-06T00:00:00"/>
    <n v="-3.3333333333357587"/>
    <x v="0"/>
  </r>
  <r>
    <n v="802"/>
    <n v="1002505748"/>
    <n v="3"/>
    <x v="0"/>
    <n v="5"/>
    <s v="MATARAM"/>
    <s v="LOMBOK TIMUR UTARA"/>
    <s v="SEL"/>
    <s v="REG"/>
    <s v="AO"/>
    <x v="0"/>
    <m/>
    <s v="Completed (PS)"/>
    <s v="RBS-Regional 2"/>
    <d v="2026-08-03T10:21:33"/>
    <d v="2026-08-03T13:31:08"/>
    <n v="69356689"/>
    <m/>
    <n v="172619203314"/>
    <s v="warung kopi Bujang"/>
    <s v="ODP-SEL-FAM/49"/>
    <s v="WO060765127"/>
    <m/>
    <m/>
    <m/>
    <n v="116.66754709999999"/>
    <n v="-8.5009108999999992"/>
    <s v="|MN00915|Riska apriyani/warung kopi Bujang/200mbps 675rb/0881025675389/087749965959/: ainunpero@gmail.com/Supriadi"/>
    <s v="Sales Force DBS"/>
    <m/>
    <m/>
    <m/>
    <m/>
    <m/>
    <m/>
    <m/>
    <m/>
    <s v="Management Janji"/>
    <s v="2026-08-07 08:00:00|M Janji : 7 agustus 2026  jam Pasang : pagi   Note : hubungi pelanggan jika ingin kelokasi|MU1366|MYDITA"/>
    <s v="FCC"/>
    <d v="2026-03-08T10:40:22"/>
    <m/>
    <m/>
    <s v="PS"/>
    <s v="SEL"/>
    <s v="NO ADDON"/>
    <n v="20260803"/>
    <s v="Completed"/>
    <s v="- 11_11446;Biaya PSB HSI EBIS Tunai di Depan ~ 11[150000]  - E25061;E25061 ~ ES25 - Paket HSI Basic (HSIEF) Khusus Winback 2.0[0]  - E25061~null~E25061_UNL;UNL ~ Internet-Link Unlimited Internet Usage ~ E25061[0]  - E25061~null~105351;E25061||11||Abodemen"/>
    <s v="INDIBIZ"/>
    <m/>
    <m/>
    <d v="2026-08-03T07:00:00"/>
    <s v="2026-08-07 08:00:00|M Janji : 7 agustus 2026  jam Pasang : pagi   Note : hubungi pelanggan jika ingin kelokasi|MU1366|MYDITA"/>
    <n v="2026"/>
    <n v="8"/>
    <n v="3"/>
    <d v="2026-08-03T00:00:00"/>
    <n v="-0.29166666666424135"/>
    <x v="0"/>
  </r>
  <r>
    <n v="803"/>
    <n v="1002517800"/>
    <n v="3"/>
    <x v="3"/>
    <n v="4"/>
    <s v="MAGELANG"/>
    <s v="MAGELANG"/>
    <s v="MGE"/>
    <s v="REG"/>
    <s v="AO"/>
    <x v="0"/>
    <s v="1P INET"/>
    <s v="Completed (PS)"/>
    <s v="RBS-Regional 3"/>
    <d v="2026-08-10T13:37:56"/>
    <d v="2026-08-11T16:14:32"/>
    <n v="69362476"/>
    <m/>
    <n v="146137149704"/>
    <s v="SPBU 44 565 04 KALIANGKRIK"/>
    <s v="ODP-MGE-FAY/220 FAY/D02/220.01"/>
    <s v="WO061400485"/>
    <m/>
    <m/>
    <m/>
    <n v="110.114536536825"/>
    <n v="-7.4627770472978998"/>
    <s v="|MN02395|MYIA-066837189910/POI/ABDUL MUFID/085800015587/abdulmufit370@gmail.com"/>
    <s v="MYIB_ASSISTANT"/>
    <m/>
    <m/>
    <m/>
    <m/>
    <m/>
    <m/>
    <m/>
    <m/>
    <s v="Management Janji"/>
    <s v="2026-08-12 13:00:00 | M Janji : (11/08/2026) jam Pasang : 09:00 Note : hubungi pelanggan jika ingin kelokasi "/>
    <s v="FCC"/>
    <d v="2026-10-08T13:39:47"/>
    <d v="2026-08-12T13:00:00"/>
    <m/>
    <s v="PS"/>
    <s v="MGE"/>
    <s v="NO ADDON"/>
    <n v="20260811"/>
    <s v="Completed"/>
    <s v="HSI Bisnis Basic Promo HUT Telkom PSB 70% - 100 Mbps"/>
    <s v="INDIBIZ"/>
    <m/>
    <m/>
    <d v="2026-08-12T13:00:00"/>
    <s v="2026-08-12 13:00:00 | M Janji : (11/08/2026) jam Pasang : 09:00 Note : hubungi pelanggan jika ingin kelokasi "/>
    <n v="2026"/>
    <n v="8"/>
    <n v="11"/>
    <d v="2026-08-11T00:00:00"/>
    <n v="-1.5416666666642413"/>
    <x v="0"/>
  </r>
  <r>
    <n v="804"/>
    <n v="1002509194"/>
    <n v="3"/>
    <x v="0"/>
    <n v="5"/>
    <s v="MATARAM"/>
    <s v="SUMBAWA"/>
    <s v="ALA"/>
    <s v="REG"/>
    <s v="AO"/>
    <x v="0"/>
    <m/>
    <s v="Completed (PS)"/>
    <s v="RBS-Regional 3"/>
    <d v="2026-08-04T16:33:32"/>
    <d v="2026-08-04T18:59:02"/>
    <n v="69356663"/>
    <m/>
    <n v="172607203814"/>
    <s v="SANTO KOST"/>
    <s v="ODP-ALA-FAC/53"/>
    <s v="WO060920924"/>
    <m/>
    <m/>
    <m/>
    <n v="116.920849594709"/>
    <n v="-8.5259244354260098"/>
    <s v="|MN02367|MYIA-083320557942/POI/ERWAN SUSANTO/081934027685/erwansusanto678@gmail.com"/>
    <s v="MYDIGIBIZPARTNER"/>
    <m/>
    <m/>
    <m/>
    <m/>
    <m/>
    <m/>
    <m/>
    <m/>
    <s v="Management Janji"/>
    <s v="2026-08-02 08:00:00 | Tanggal pemasangan: 01/08/2026  Jam pemasangan : pagi / siang  Info Tambahan : Hubungi pelanggan dulu sebelum ke lokasi  terima kasih"/>
    <s v="FCC"/>
    <d v="2026-04-08T16:39:58"/>
    <m/>
    <m/>
    <s v="PS"/>
    <s v="ALA"/>
    <s v="NO ADDON"/>
    <n v="20260804"/>
    <s v="Completed"/>
    <s v="- 11_11446;Biaya PSB HSI EBIS Tunai di Depan ~ 11[150000]  - SP_NOSS;SP_NOSS ~ Internet NOSS Multispeed Network[0]  - E25060;E25060 ~ ES25 - Paket HSI Bisnis (HSIE) Khusus Winback 2.0[0]  - E25060~null~E25060_UNL;UNL ~ Internet-Link Unlimited Internet Usa"/>
    <s v="INDIBIZ"/>
    <m/>
    <m/>
    <d v="2026-08-04T07:00:00"/>
    <s v="2026-08-02 08:00:00 | Tanggal pemasangan: 01/08/2026  Jam pemasangan : pagi / siang  Info Tambahan : Hubungi pelanggan dulu sebelum ke lokasi  terima kasih"/>
    <n v="2026"/>
    <n v="8"/>
    <n v="4"/>
    <d v="2026-08-04T00:00:00"/>
    <n v="-0.29166666666424135"/>
    <x v="0"/>
  </r>
  <r>
    <n v="805"/>
    <n v="1002504662"/>
    <n v="3"/>
    <x v="1"/>
    <n v="5"/>
    <s v="SBY UTARA"/>
    <s v="GRESIK"/>
    <s v="BPG"/>
    <s v="REG"/>
    <s v="AO"/>
    <x v="0"/>
    <s v="1P INET"/>
    <s v="102 | FOLLOW UP COMPLETED"/>
    <s v="RBS-Regional 3"/>
    <d v="2026-08-01T14:44:56"/>
    <d v="2026-08-03T13:44:38"/>
    <n v="69356780"/>
    <m/>
    <n v="152443206741"/>
    <s v="SMP MUHAMMADIYAH 2 BALONGPANGGANG Ruang Guru"/>
    <s v="ODP-BPG-FB/46 FB/D07/46.01"/>
    <s v="WO060658729"/>
    <m/>
    <m/>
    <m/>
    <n v="112.44515"/>
    <n v="-7.2681268000000001"/>
    <s v="MD|MYDB-20260729263896|DN00001/MN01273|SMP MUHAMMADIYAH 2 BALONGPANGGANG Ruang Guru|0085101543633"/>
    <s v="MYDIGIBIZPARTNER"/>
    <m/>
    <m/>
    <m/>
    <m/>
    <m/>
    <m/>
    <m/>
    <m/>
    <s v="Management Janji"/>
    <s v="2026-08-02 13:00:00 | Tanggal pemasangan: 01/08/2026 Jam pemasangan : pagi / siang Info Tambahan : Hubungi pelanggan dulu sebelum ke lokasi terima kasih"/>
    <s v="FCC"/>
    <d v="2026-01-08T14:54:52"/>
    <d v="2026-08-02T13:00:00"/>
    <s v="Kendala Pelanggan"/>
    <s v="REVOKE"/>
    <s v="BPG"/>
    <s v="NO ADDON"/>
    <m/>
    <s v="Follow Up Revoke Completed, New Order ID : SC1002506129"/>
    <s v="HSI Bisnis Promo HUT Telkom PSB 70% - 75 Mbps"/>
    <s v="INDIBIZ"/>
    <m/>
    <m/>
    <d v="2026-08-02T13:00:00"/>
    <s v="2026-08-02 13:00:00 | Tanggal pemasangan: 01/08/2026 Jam pemasangan : pagi / siang Info Tambahan : Hubungi pelanggan dulu sebelum ke lokasi terima kasih"/>
    <m/>
    <m/>
    <m/>
    <e v="#NUM!"/>
    <e v="#NUM!"/>
    <x v="1"/>
  </r>
  <r>
    <n v="806"/>
    <n v="1002515917"/>
    <n v="3"/>
    <x v="2"/>
    <n v="5"/>
    <s v="MALANG"/>
    <s v="KEPANJEN"/>
    <s v="GDI"/>
    <s v="REG"/>
    <s v="AO"/>
    <x v="0"/>
    <s v="1P INET"/>
    <s v="Completed (PS)"/>
    <s v="RBS-Regional 3"/>
    <d v="2026-08-08T13:07:56"/>
    <d v="2026-08-10T21:11:42"/>
    <n v="69361441"/>
    <m/>
    <n v="152715213809"/>
    <s v="MIS DARUL ULUM"/>
    <s v="ODP-GDI-FA/84 FA/D07/84.01"/>
    <s v="WO061258615"/>
    <m/>
    <m/>
    <m/>
    <n v="112.612066567761"/>
    <n v="-8.1661233104471602"/>
    <s v="|MN02462|MYIA-032749747581/POI/fanani muhammad /083894463266/midarulu1@gmail.com"/>
    <s v="MYIB_ASSISTANT"/>
    <m/>
    <m/>
    <m/>
    <m/>
    <m/>
    <m/>
    <m/>
    <m/>
    <s v="Management Janji"/>
    <s v="2026-08-10 08:00:00 | Nama Pic : BP SYAFIQ No Hp Pic : 083894463266 Jam Pemasangan : 08:00 - 12.00 Tanggal Pemasangan : 10 AGUSTUS 2026 Info Tambahan : Hubungi pelanggan sebelum datang ke lokasi, terima kasih."/>
    <s v="FCC"/>
    <d v="2026-08-08T13:10:17"/>
    <d v="2026-08-10T08:00:00"/>
    <m/>
    <s v="PS"/>
    <s v="GDI"/>
    <s v="NO ADDON"/>
    <n v="20260810"/>
    <s v="Completed"/>
    <s v="HSI Bisnis Promo HUT Telkom PSB 70% - 50 Mbps"/>
    <s v="INDIBIZ"/>
    <m/>
    <m/>
    <d v="2026-08-10T08:00:00"/>
    <s v="2026-08-10 08:00:00 | Nama Pic : BP SYAFIQ No Hp Pic : 083894463266 Jam Pemasangan : 08:00 - 12.00 Tanggal Pemasangan : 10 AGUSTUS 2026 Info Tambahan : Hubungi pelanggan sebelum datang ke lokasi, terima kasih."/>
    <n v="2026"/>
    <n v="8"/>
    <n v="10"/>
    <d v="2026-08-10T00:00:00"/>
    <n v="-0.33333333333575865"/>
    <x v="0"/>
  </r>
  <r>
    <n v="807"/>
    <n v="1002531296"/>
    <n v="3"/>
    <x v="1"/>
    <n v="5"/>
    <s v="SBY UTARA"/>
    <s v="KENJERAN"/>
    <s v="KPS"/>
    <s v="REG"/>
    <s v="AO"/>
    <x v="0"/>
    <s v="1P INET"/>
    <s v="MIE - SEND SURVEY"/>
    <s v="RBS-Regional 3"/>
    <d v="2026-08-17T16:41:56"/>
    <d v="2026-08-17T16:44:01"/>
    <n v="69368303"/>
    <m/>
    <n v="152404213721"/>
    <s v="toko sampurna"/>
    <s v="ODP-KBL-FBV/39"/>
    <s v="WO061946594"/>
    <m/>
    <m/>
    <m/>
    <n v="112.7631119"/>
    <n v="-7.2200515000000003"/>
    <s v="|MC30211|MYIA-022999305819/POI/abdul hadi/083831070940/msy4fiq123@gmail.com"/>
    <s v="MYIB_ASSISTANT"/>
    <m/>
    <m/>
    <m/>
    <m/>
    <m/>
    <m/>
    <m/>
    <m/>
    <s v="Management Janji"/>
    <s v="2026-08-18 13:00:00 | M janji : pagi Tanggal Pemasangan : 18/agustus/2026 Note : hubungi pelanggan jika ingin kelokasi "/>
    <s v="FCC"/>
    <s v="17-08-2026 16:55:01"/>
    <d v="2026-08-18T13:00:00"/>
    <m/>
    <s v="SURVEY_NEW_MANJA"/>
    <s v="KPS"/>
    <s v="NO ADDON"/>
    <m/>
    <s v="MIE - SEND SURVEY"/>
    <s v="HSI Bisnis Promo HUT Telkom PSB 70% - 75 Mbps"/>
    <s v="INDIBIZ"/>
    <m/>
    <m/>
    <d v="2026-08-18T13:00:00"/>
    <s v="2026-08-18 13:00:00 | M janji : pagi Tanggal Pemasangan : 18/agustus/2026 Note : hubungi pelanggan jika ingin kelokasi "/>
    <m/>
    <m/>
    <m/>
    <e v="#NUM!"/>
    <e v="#NUM!"/>
    <x v="1"/>
  </r>
  <r>
    <n v="808"/>
    <n v="1002515298"/>
    <n v="3"/>
    <x v="1"/>
    <n v="5"/>
    <s v="SBY UTARA"/>
    <s v="GRESIK"/>
    <s v="BWN"/>
    <s v="REG"/>
    <s v="AO"/>
    <x v="0"/>
    <s v="1P INET"/>
    <s v="OSS - FALLOUT"/>
    <s v="RBS-Regional 3"/>
    <d v="2026-08-07T16:31:56"/>
    <d v="2026-08-12T16:13:07"/>
    <n v="69361050"/>
    <m/>
    <n v="152453209231"/>
    <s v="WORKSHOP SENGKAPURA"/>
    <s v="ODP-BWN-FAA/13 FAA/D02/13.01"/>
    <s v="WO061189801"/>
    <m/>
    <m/>
    <m/>
    <n v="112.649615295231"/>
    <n v="-5.8493093761694501"/>
    <s v="MD|MYDB-20260806264514|DN00001/MN00443|WORKSHOP SENGKAPURA|085232356571"/>
    <s v="MYDIGIBIZPARTNER"/>
    <m/>
    <m/>
    <m/>
    <m/>
    <m/>
    <m/>
    <m/>
    <m/>
    <s v="Management Janji"/>
    <s v="2026-08-08 13:00:00 | Nama PIC : Herlambang No HP : 085232356571 Alt : 082330130710 M Janji : 08/08/2026 Jam Pasang : 08.00 - 13:00  NoteÃ‚Â :  hubungi terlebih dahulu sebelum kelokasi"/>
    <s v="FCC"/>
    <d v="2026-07-08T16:40:12"/>
    <d v="2026-08-08T13:00:00"/>
    <s v="Kendala Pelanggan"/>
    <s v="FO_WFM"/>
    <s v="BWN"/>
    <s v="NO ADDON"/>
    <m/>
    <s v="Provisioning Failed|WFM|INF009031100|Menunggu ombak Tinggi"/>
    <s v="HSI Bisnis Basic Promo HUT Telkom PSB 70% - 50 Mbps"/>
    <s v="INDIBIZ"/>
    <m/>
    <m/>
    <d v="2026-08-08T13:00:00"/>
    <s v="2026-08-08 13:00:00 | Nama PIC : Herlambang No HP : 085232356571 Alt : 082330130710 M Janji : 08/08/2026 Jam Pasang : 08.00 - 13:00  NoteÃ‚Â :  hubungi terlebih dahulu sebelum kelokasi"/>
    <m/>
    <m/>
    <m/>
    <e v="#NUM!"/>
    <e v="#NUM!"/>
    <x v="1"/>
  </r>
  <r>
    <n v="809"/>
    <n v="1002517792"/>
    <n v="3"/>
    <x v="2"/>
    <n v="5"/>
    <s v="MADIUN"/>
    <s v="MADIUN"/>
    <s v="MNZ"/>
    <s v="REG"/>
    <s v="AO"/>
    <x v="0"/>
    <m/>
    <s v="Completed (PS)"/>
    <s v="RBS-Regional 3"/>
    <d v="2026-08-10T13:37:27"/>
    <d v="2026-08-10T16:38:12"/>
    <n v="69361453"/>
    <m/>
    <n v="152601214997"/>
    <s v="SPBU 54.631.24 (SERVER)"/>
    <s v="ODP-MNZ-FD/198"/>
    <s v="WO061401373"/>
    <m/>
    <m/>
    <m/>
    <n v="111.5126346"/>
    <n v="-7.6387413000000004"/>
    <s v="|MN00286|MYIA-074344221507/POI/IWAN SETYAWAN/08563623930/iwansetawan1989e3@gmail.com"/>
    <s v="MYDIGIBIZPARTNER"/>
    <m/>
    <m/>
    <m/>
    <m/>
    <m/>
    <m/>
    <m/>
    <m/>
    <s v="Management Janji"/>
    <s v="2026-08-09 13:00:00 | Nama : BP IWAN SETYAWAN  No Hp : 08563623930  No Alt :   Tgl Pemasangan : 09 Agustus 2026  Interval : PAGI   Note : Hubungi pelanggan terlebih dahulu"/>
    <s v="FCC"/>
    <d v="2026-10-08T13:39:47"/>
    <m/>
    <m/>
    <s v="PS"/>
    <s v="MNZ"/>
    <s v="NO ADDON"/>
    <n v="20260810"/>
    <s v="Completed"/>
    <s v="- 11_11446;Biaya PSB HSI EBIS Tunai di Depan ~ 11[150000]  - SP_NOSS;SP_NOSS ~ Internet NOSS Multispeed Network[0]  - E23015;E23015 ~ ES23 - Perangkat ONT[0]  - E23015~null~44292;E23015||11||Abodemen 0[0]  - E23015~null~E23015_SWONT;SWONT ~ Biaya Sewa ONT"/>
    <s v="INDIBIZ"/>
    <m/>
    <m/>
    <d v="2026-08-10T07:00:00"/>
    <s v="2026-08-09 13:00:00 | Nama : BP IWAN SETYAWAN  No Hp : 08563623930  No Alt :   Tgl Pemasangan : 09 Agustus 2026  Interval : PAGI   Note : Hubungi pelanggan terlebih dahulu"/>
    <n v="2026"/>
    <n v="8"/>
    <n v="10"/>
    <d v="2026-08-10T00:00:00"/>
    <n v="-0.29166666666424135"/>
    <x v="0"/>
  </r>
  <r>
    <n v="810"/>
    <n v="1002515177"/>
    <n v="3"/>
    <x v="2"/>
    <n v="5"/>
    <s v="MALANG"/>
    <s v="KEPANJEN"/>
    <s v="GDG"/>
    <s v="REG"/>
    <s v="AO"/>
    <x v="0"/>
    <s v="1P INET"/>
    <s v="CANCEL COMPLETED"/>
    <s v="RBS-Regional 3"/>
    <d v="2026-08-07T15:59:57"/>
    <d v="2026-08-10T22:50:16"/>
    <n v="69361003"/>
    <m/>
    <n v="152704231200"/>
    <s v="PONPES NURUL ULUM DARUL HIKAM"/>
    <s v="ODP-GDG-FF/92 FF/D10/92.01"/>
    <s v="WO061186220"/>
    <m/>
    <m/>
    <m/>
    <n v="112.596061238133"/>
    <n v="-8.0548822942923195"/>
    <s v="|MC20235|MYIA-089212759972/POI/MUHAMMAD HARIS UBAIDILLAH /0895360517060/mhq16199@gmail.com"/>
    <s v="MYIB_ASSISTANT"/>
    <m/>
    <m/>
    <m/>
    <m/>
    <m/>
    <m/>
    <m/>
    <m/>
    <s v="Management Janji"/>
    <s v="2026-08-10 08:00:00 | Nama PIC:  bp muh harris No HP:  Alt: Tanggal: 10/8/2026 Jam Pasang: Pagi Note: Hubungi sebelum ke lokasi, terima kasih"/>
    <s v="FCC"/>
    <d v="2026-07-08T16:25:36"/>
    <d v="2026-08-10T08:00:00"/>
    <m/>
    <s v="CANCEL"/>
    <s v="GDG"/>
    <s v="NO ADDON"/>
    <m/>
    <s v="Cancel Completed"/>
    <s v="HSI Bisnis Promo HUT Telkom PSB 70% - 100 Mbps"/>
    <s v="INDIBIZ"/>
    <m/>
    <m/>
    <d v="2026-08-10T08:00:00"/>
    <s v="2026-08-10 08:00:00 | Nama PIC:  bp muh harris No HP:  Alt: Tanggal: 10/8/2026 Jam Pasang: Pagi Note: Hubungi sebelum ke lokasi, terima kasih"/>
    <m/>
    <m/>
    <m/>
    <e v="#NUM!"/>
    <e v="#NUM!"/>
    <x v="1"/>
  </r>
  <r>
    <n v="811"/>
    <n v="1002521769"/>
    <n v="3"/>
    <x v="7"/>
    <n v="4"/>
    <s v="KUDUS"/>
    <s v="PURWODADI"/>
    <s v="PWB"/>
    <s v="REG"/>
    <s v="AO"/>
    <x v="0"/>
    <s v="2P INET + VOICE"/>
    <s v="102 | FOLLOW UP COMPLETED"/>
    <s v="RBS-Regional 3"/>
    <d v="2026-08-12T11:22:57"/>
    <d v="2026-08-14T16:51:00"/>
    <n v="69364053"/>
    <n v="2922952031"/>
    <n v="141568113660"/>
    <s v="SPBU 4458107"/>
    <s v="ODP-PWB-FG/028 FG/D02/028.01"/>
    <s v="WO061570121"/>
    <m/>
    <m/>
    <m/>
    <n v="110.90456039999999"/>
    <n v="-7.0914763999999897"/>
    <s v="|MN01314|MYIA-013334079149/POI/SIMON HARSONO /081328284840/harsonosimon@yahoo.co.id"/>
    <s v="MYIB_ASSISTANT"/>
    <m/>
    <m/>
    <m/>
    <m/>
    <m/>
    <m/>
    <m/>
    <m/>
    <s v="Management Janji"/>
    <s v="2026-08-13 08:00:00 | M Janji : (14/08/2026) jam Pasang : 09:00 Note : hubungi pelanggan jika ingin kelokasi"/>
    <s v="FCC"/>
    <d v="2026-12-08T11:39:52"/>
    <d v="2026-08-13T08:00:00"/>
    <s v="Kendala Teknik"/>
    <s v="REVOKE"/>
    <s v="PWB"/>
    <s v="NO ADDON"/>
    <m/>
    <s v="Follow Up Revoke Completed, New Order ID : SC1002527243"/>
    <s v="HSI Bisnis Bundling Phone Promo 2026 PSB 70% - Free 800 Menit Promo - 75 Mbps"/>
    <s v="INDIBIZ"/>
    <m/>
    <m/>
    <d v="2026-08-13T08:00:00"/>
    <s v="2026-08-13 08:00:00 | M Janji : (14/08/2026) jam Pasang : 09:00 Note : hubungi pelanggan jika ingin kelokasi"/>
    <m/>
    <m/>
    <m/>
    <e v="#NUM!"/>
    <e v="#NUM!"/>
    <x v="1"/>
  </r>
  <r>
    <n v="812"/>
    <n v="1002521726"/>
    <n v="3"/>
    <x v="1"/>
    <n v="5"/>
    <s v="SBY SELATAN"/>
    <s v="KETINTANG"/>
    <s v="RKT"/>
    <s v="DGS"/>
    <s v="AO"/>
    <x v="0"/>
    <m/>
    <s v="Completed (PS)"/>
    <s v="DGS-B2B TREG"/>
    <d v="2026-08-12T11:13:21"/>
    <d v="2026-08-12T17:34:07"/>
    <n v="69364033"/>
    <m/>
    <n v="152308242350"/>
    <s v="DPD PDI PERJUANGAN JAWA TIMUR"/>
    <s v="ODP-RKT-FTX/33"/>
    <s v="WO061569355"/>
    <m/>
    <m/>
    <m/>
    <n v="112.7426959"/>
    <n v="-7.3288130000000002"/>
    <s v="GS SURAMADU/ AM HANIF/ PSB INET 30 MBPS/ KANTOR DPD PDI PERJUANGAN JAWA TIMUR JL JEMUR ANDAYANI 67 / PIC PAK JAFAR +62Ã‚Â 851Ã¢â‚¬â€˜0309Ã¢â‚¬â€˜2655"/>
    <s v="Account Manager"/>
    <m/>
    <m/>
    <m/>
    <m/>
    <m/>
    <m/>
    <m/>
    <m/>
    <s v="Management Janji"/>
    <s v="GS SURAMADU/ AM HANIF/ PSB INET 30 MBPS/ KANTOR DPD PDI PERJUANGAN JAWA TIMUR JL JEMUR ANDAYANI 67 / PIC PAK JAFAR +62Ã‚Â 851Ã¢â‚¬â€˜0309Ã¢â‚¬â€˜2655"/>
    <s v="FCC"/>
    <d v="2026-12-08T11:39:52"/>
    <m/>
    <m/>
    <s v="PS"/>
    <s v="RKT"/>
    <s v="NO ADDON"/>
    <n v="20260812"/>
    <s v="Completed"/>
    <s v="- 11_11450;Biaya PSB Reguler HSI EBIS ~ 11[150000]  - E23015;E23015 ~ ES23 - Perangkat ONT[0]  - E23015~null~44292;E23015||11||Abodemen 0[0]  - E23015~null~E23015_SWONT;SWONT ~ Biaya Sewa ONT ~ E23015[30000]  - E24013;E24013 ~ E24 - Paket SBR Diskominfo P"/>
    <s v="INDIBIZ"/>
    <m/>
    <m/>
    <d v="2026-08-12T13:00:00"/>
    <s v="GS SURAMADU/ AM HANIF/ PSB INET 30 MBPS/ KANTOR DPD PDI PERJUANGAN JAWA TIMUR JL JEMUR ANDAYANI 67 / PIC PAK JAFAR +62Ã‚Â 851Ã¢â‚¬â€˜0309Ã¢â‚¬â€˜2655"/>
    <n v="2026"/>
    <n v="8"/>
    <n v="12"/>
    <d v="2026-08-12T00:00:00"/>
    <n v="-0.54166666666424135"/>
    <x v="0"/>
  </r>
  <r>
    <n v="813"/>
    <n v="1002525299"/>
    <n v="3"/>
    <x v="6"/>
    <n v="5"/>
    <s v="PASURUAN"/>
    <s v="PROBOLINGGO"/>
    <s v="PTN"/>
    <s v="REG"/>
    <s v="AO"/>
    <x v="0"/>
    <m/>
    <s v="Completed (PS)"/>
    <s v="RBS-Regional 3"/>
    <d v="2026-08-13T20:05:28"/>
    <d v="2026-08-14T19:36:02"/>
    <n v="69365575"/>
    <m/>
    <n v="152508210583"/>
    <s v="PT WALI SONGO (SPBU 5467216 RANDU MERAK PAITON)"/>
    <s v="ODP-PTN-FE/44"/>
    <s v="WO061720809"/>
    <m/>
    <m/>
    <m/>
    <n v="113.4884758"/>
    <n v="-7.7243291000000003"/>
    <s v="|MN01068|/PT WALI SONGO (SPBU 5467216 RANDU MERAK PAITON) /WINBACK 2.0 HSI B2B (1:2) 50MBPS 320RB PSB DISC 70%//walisongo_pt@ymail.com/SYAMSUDDIN/85347646825"/>
    <s v="Sales Force DBS"/>
    <m/>
    <m/>
    <m/>
    <m/>
    <m/>
    <m/>
    <m/>
    <m/>
    <s v="Management Janji"/>
    <s v="2026-08-15 08:00:00|M Janji :  15 Agustus 2026 Jam Pasang : Pagi Note : hubungi pelanggan jika ingin ke lokasi, terima kasih. |40941148|MYDITA"/>
    <s v="FCC"/>
    <s v="13-08-2026 20:10:16"/>
    <d v="2026-08-15T08:00:00"/>
    <m/>
    <s v="PS"/>
    <s v="PTN"/>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5T08:00:00"/>
    <s v="2026-08-15 08:00:00|M Janji :  15 Agustus 2026 Jam Pasang : Pagi Note : hubungi pelanggan jika ingin ke lokasi, terima kasih. |40941148|MYDITA"/>
    <n v="2026"/>
    <n v="8"/>
    <n v="14"/>
    <d v="2026-08-14T00:00:00"/>
    <n v="-1.3333333333357587"/>
    <x v="0"/>
  </r>
  <r>
    <n v="814"/>
    <n v="1002527276"/>
    <n v="3"/>
    <x v="4"/>
    <n v="4"/>
    <s v="PEKALONGAN"/>
    <s v="SLAWI"/>
    <s v="SLW"/>
    <s v="REG"/>
    <s v="AO"/>
    <x v="0"/>
    <m/>
    <s v="Completed (PS)"/>
    <s v="RBS-Regional 3"/>
    <d v="2026-08-14T17:02:28"/>
    <d v="2026-08-15T11:22:15"/>
    <n v="69365098"/>
    <m/>
    <n v="142283119939"/>
    <s v="SMK SHOFA PLUS PANGKAH (Kampus 1)"/>
    <s v="ODP-SLW-FP/026"/>
    <s v="WO061774304"/>
    <m/>
    <m/>
    <m/>
    <n v="109.148547962403"/>
    <n v="-7.0017480432870798"/>
    <s v="|MN02810|MYIA-083287854023/POI/Moh. Naenul Rizqoni/085928058012/masrizqoni@gmail.com"/>
    <s v="Sales Profesional"/>
    <m/>
    <m/>
    <m/>
    <m/>
    <m/>
    <m/>
    <m/>
    <m/>
    <s v="Management Janji"/>
    <s v="2026-08-14 13:00:00 | M Janji : (Jumat/14/Agustus/2026)  jam Pasang : 09:00  Note : hubungi pelanggan jika ingin kelokasi"/>
    <s v="FCC"/>
    <s v="14-08-2026 17:10:17"/>
    <m/>
    <m/>
    <s v="PS"/>
    <s v="SLW"/>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4 13:00:00 | M Janji : (Jumat/14/Agustus/2026)  jam Pasang : 09:00  Note : hubungi pelanggan jika ingin kelokasi"/>
    <n v="2026"/>
    <n v="8"/>
    <n v="15"/>
    <d v="2026-08-15T00:00:00"/>
    <n v="0.70833333333575865"/>
    <x v="0"/>
  </r>
  <r>
    <n v="815"/>
    <n v="1002515879"/>
    <n v="3"/>
    <x v="3"/>
    <n v="4"/>
    <s v="PURWOKERTO"/>
    <s v="PURWOKERTO"/>
    <s v="PWT"/>
    <s v="REG"/>
    <s v="AO"/>
    <x v="0"/>
    <s v="1P INET"/>
    <s v="102 | FOLLOW UP COMPLETED"/>
    <s v="RBS-Regional 3"/>
    <d v="2026-08-08T12:29:56"/>
    <d v="2026-08-10T16:46:45"/>
    <n v="69361427"/>
    <m/>
    <n v="146303609754"/>
    <s v="TK DUTA RK99 KARANGKEMIRI"/>
    <s v="ODP-PWT-FDG/005 FDG/D01/005.01"/>
    <s v="WO061255083"/>
    <m/>
    <m/>
    <m/>
    <n v="109.18206600000001"/>
    <n v="-7.4170800000000003"/>
    <s v="|MN00649|MYIA-020439370289/POI/Rizal Syahlani/6285865426767/kiebae03@gmail.com"/>
    <s v="MYIB_ASSISTANT"/>
    <m/>
    <m/>
    <m/>
    <m/>
    <m/>
    <m/>
    <m/>
    <m/>
    <s v="Management Janji"/>
    <s v="2026-08-09 13:00:00 | Nama PIC : Ibu Rizal No Hp : 085865426767 No Alt : - Tgl Pemasangan : 09 Agustus 2026 Interval : PAGI SIANG Note : Hubungi pelanggan terlebih dahulu"/>
    <s v="FCC"/>
    <d v="2026-08-08T12:39:51"/>
    <d v="2026-08-09T13:00:00"/>
    <s v="Kendala Teknik"/>
    <s v="REVOKE"/>
    <s v="PWT"/>
    <s v="NO ADDON"/>
    <m/>
    <s v="Follow Up Revoke Completed, New Order ID : SC1002518525"/>
    <s v="HSI Bisnis Promo HUT Telkom PSB 70% - 100 Mbps Dual Band"/>
    <s v="INDIBIZ"/>
    <m/>
    <m/>
    <d v="2026-08-09T13:00:00"/>
    <s v="2026-08-09 13:00:00 | Nama PIC : Ibu Rizal No Hp : 085865426767 No Alt : - Tgl Pemasangan : 09 Agustus 2026 Interval : PAGI SIANG Note : Hubungi pelanggan terlebih dahulu"/>
    <m/>
    <m/>
    <m/>
    <e v="#NUM!"/>
    <e v="#NUM!"/>
    <x v="1"/>
  </r>
  <r>
    <n v="816"/>
    <n v="1002516194"/>
    <n v="3"/>
    <x v="2"/>
    <n v="5"/>
    <s v="MADIUN"/>
    <s v="MADIUN"/>
    <s v="MNZ"/>
    <s v="REG"/>
    <s v="AO"/>
    <x v="0"/>
    <s v="1P INET"/>
    <s v="102 | FOLLOW UP COMPLETED"/>
    <s v="RBS-Regional 3"/>
    <d v="2026-08-08T17:37:57"/>
    <d v="2026-08-11T08:32:29"/>
    <n v="69361634"/>
    <m/>
    <n v="152601214985"/>
    <s v="SPBU 54.631.17 (SERVER)"/>
    <s v="ODP-MNZ-FAN/03 FAN/D01/03.01"/>
    <s v="WO061285402"/>
    <m/>
    <m/>
    <m/>
    <n v="111.53434900000001"/>
    <n v="-7.6062919999999998"/>
    <s v="|MN00286|MYIA-037907539632/POI/IWAN SETYAWAN/08563623930/iwansetawan1989e3@gmail.com"/>
    <s v="MYIB_ASSISTANT"/>
    <m/>
    <m/>
    <m/>
    <m/>
    <m/>
    <m/>
    <m/>
    <m/>
    <s v="Management Janji"/>
    <s v="2026-08-09 15:00:00 | Nama Pic : BP IWAN No Hp Pic : 08563623930 Jam Pemasangan : 08:00 - 12.00 Tanggal Pemasangan : MINGGU 09 AGUSTUS 2026 Info Tambahan : Hubungi pelanggan sebelum datang ke lokasi, terima kasih."/>
    <s v="FCC"/>
    <d v="2026-08-08T17:39:45"/>
    <d v="2026-08-09T15:00:00"/>
    <s v="Kendala Pelanggan"/>
    <s v="REVOKE"/>
    <s v="MNZ"/>
    <s v="NO ADDON"/>
    <m/>
    <s v="Follow Up Revoke Completed, New Order ID : SC1002518852"/>
    <s v="HSI Bisnis Promo HUT Telkom PSB 70% - 50 Mbps"/>
    <s v="INDIBIZ"/>
    <m/>
    <m/>
    <d v="2026-08-09T15:00:00"/>
    <s v="2026-08-09 15:00:00 | Nama Pic : BP IWAN No Hp Pic : 08563623930 Jam Pemasangan : 08:00 - 12.00 Tanggal Pemasangan : MINGGU 09 AGUSTUS 2026 Info Tambahan : Hubungi pelanggan sebelum datang ke lokasi, terima kasih."/>
    <m/>
    <m/>
    <m/>
    <e v="#NUM!"/>
    <e v="#NUM!"/>
    <x v="1"/>
  </r>
  <r>
    <n v="817"/>
    <n v="1002524114"/>
    <n v="3"/>
    <x v="2"/>
    <n v="5"/>
    <s v="KEDIRI"/>
    <s v="TRENGGALEK"/>
    <s v="PRI"/>
    <s v="REG"/>
    <s v="AO"/>
    <x v="0"/>
    <s v="1P INET"/>
    <s v="Completed (PS)"/>
    <s v="RBS-Regional 3"/>
    <d v="2026-08-13T12:35:56"/>
    <d v="2026-08-13T19:56:54"/>
    <n v="69365087"/>
    <m/>
    <n v="152623202623"/>
    <s v="KPRI KARMILA"/>
    <s v="ODP-PRI-FB/02"/>
    <s v="WO061661554"/>
    <m/>
    <m/>
    <m/>
    <n v="111.73080146312699"/>
    <n v="-8.2888020842202206"/>
    <s v="|MN00418|MYIA-046338213905/POI/ANAM TOFANI/085138434679/kopersippn6@gmail.com"/>
    <s v="MYIB_ASSISTANT"/>
    <m/>
    <m/>
    <m/>
    <m/>
    <m/>
    <m/>
    <m/>
    <m/>
    <s v="Management Janji"/>
    <s v="2026-08-14 13:00:00 | Nama PIC : Ibu Dina No HP : 085138434679 No Alt : - M Janji :  14 Agustus 2026 Jam Pasang : Pagi / Siang Note : hubungi pelanggan jika ingin kelokasi "/>
    <s v="FCC"/>
    <s v="13-08-2026 12:39:48"/>
    <d v="2026-08-14T13:00:00"/>
    <m/>
    <s v="PS"/>
    <s v="PRI"/>
    <s v="NO ADDON"/>
    <n v="20260813"/>
    <s v="Completed"/>
    <s v="HSI Bisnis Promo HUT Telkom PSB 70% - 50 Mbps"/>
    <s v="INDIBIZ"/>
    <m/>
    <m/>
    <d v="2026-08-14T13:00:00"/>
    <s v="2026-08-14 13:00:00 | Nama PIC : Ibu Dina No HP : 085138434679 No Alt : - M Janji :  14 Agustus 2026 Jam Pasang : Pagi / Siang Note : hubungi pelanggan jika ingin kelokasi "/>
    <n v="2026"/>
    <n v="8"/>
    <n v="13"/>
    <d v="2026-08-13T00:00:00"/>
    <n v="-1.5416666666642413"/>
    <x v="0"/>
  </r>
  <r>
    <n v="818"/>
    <n v="1002527685"/>
    <n v="3"/>
    <x v="6"/>
    <n v="5"/>
    <s v="JEMBER"/>
    <s v="BONDOWOSO"/>
    <s v="BOW"/>
    <s v="REG"/>
    <s v="AO"/>
    <x v="0"/>
    <s v="1P INET"/>
    <s v="7 | OSS - PROVISIONING ISSUED"/>
    <s v="RBS-Regional 3"/>
    <d v="2026-08-15T08:25:56"/>
    <d v="2026-08-16T08:05:22"/>
    <n v="69366524"/>
    <m/>
    <n v="152507223618"/>
    <s v="Toko Bangunan Ngecer 2"/>
    <s v="ODP-BOW-FF/36 FF/D01/36.01"/>
    <s v="WO061796853"/>
    <m/>
    <m/>
    <m/>
    <n v="113.81467646378999"/>
    <n v="-7.9085367629342898"/>
    <s v="|MN02331|MYIA-091186210695/POI/TRI AGUNG BUDIMAN/083178970342/paklopakjoss@gmail.com"/>
    <s v="MYIB_ASSISTANT"/>
    <m/>
    <m/>
    <m/>
    <m/>
    <m/>
    <m/>
    <m/>
    <m/>
    <s v="Management Janji"/>
    <s v="2026-08-16 08:00:00 | Nama PIC : bapak agung No HP : 083178970342 Alt :  M Janji : (MINGGU/16/AGUSTUS/2026) jam Pasang : 09:00 Note : hubungi pelanggan jika ingin kelokasi"/>
    <s v="FCC"/>
    <s v="15-08-2026 08:39:51"/>
    <d v="2026-08-16T08:00:00"/>
    <m/>
    <s v="PI"/>
    <s v="BOW"/>
    <s v="NO ADDON"/>
    <m/>
    <s v="Provisioning Issued"/>
    <s v="HSI Bisnis Promo HUT Telkom PSB 70% - 300 Mbps"/>
    <s v="INDIBIZ"/>
    <m/>
    <m/>
    <d v="2026-08-16T08:00:00"/>
    <s v="2026-08-16 08:00:00 | Nama PIC : bapak agung No HP : 083178970342 Alt :  M Janji : (MINGGU/16/AGUSTUS/2026) jam Pasang : 09:00 Note : hubungi pelanggan jika ingin kelokasi"/>
    <m/>
    <m/>
    <m/>
    <e v="#NUM!"/>
    <e v="#NUM!"/>
    <x v="1"/>
  </r>
  <r>
    <n v="819"/>
    <n v="1002520703"/>
    <n v="3"/>
    <x v="2"/>
    <n v="5"/>
    <s v="KEDIRI"/>
    <s v="KEDIRI"/>
    <s v="NDL"/>
    <s v="REG"/>
    <s v="AO"/>
    <x v="0"/>
    <s v="1P INET"/>
    <s v="Completed (PS)"/>
    <s v="RBS-Regional 3"/>
    <d v="2026-08-11T16:19:56"/>
    <d v="2026-08-12T13:58:58"/>
    <n v="69363626"/>
    <m/>
    <n v="152651207088"/>
    <s v="Baroka Store"/>
    <s v="ODP-NDL-FN/16"/>
    <s v="WO061522218"/>
    <m/>
    <m/>
    <m/>
    <n v="111.98196385055699"/>
    <n v="-7.9138701426074602"/>
    <s v="MD|MYDB-20260811264931|DC20002/MC20039|Baroka Store|085792061118"/>
    <s v="MYDIGIBIZPARTNER"/>
    <m/>
    <m/>
    <m/>
    <m/>
    <m/>
    <m/>
    <m/>
    <m/>
    <s v="Management Janji"/>
    <s v="2026-08-12 13:00:00 | Waktu pemasangan : 12 agustus 2026 Jam pemasangan : 09.00 Info Tambahan : Hubungi pelanggan dulu sebelum ke lokasi terimakasih "/>
    <s v="FCC"/>
    <d v="2026-11-08T16:39:47"/>
    <d v="2026-08-12T13:00:00"/>
    <m/>
    <s v="PS"/>
    <s v="NDL"/>
    <s v="NO ADDON"/>
    <n v="20260812"/>
    <s v="Completed"/>
    <s v="HSI Bisnis Promo HUT Telkom PSB 70% - 50 Mbps"/>
    <s v="INDIBIZ"/>
    <m/>
    <m/>
    <d v="2026-08-12T13:00:00"/>
    <s v="2026-08-12 13:00:00 | Waktu pemasangan : 12 agustus 2026 Jam pemasangan : 09.00 Info Tambahan : Hubungi pelanggan dulu sebelum ke lokasi terimakasih "/>
    <n v="2026"/>
    <n v="8"/>
    <n v="12"/>
    <d v="2026-08-12T00:00:00"/>
    <n v="-0.54166666666424135"/>
    <x v="0"/>
  </r>
  <r>
    <n v="820"/>
    <n v="1002520929"/>
    <n v="3"/>
    <x v="7"/>
    <n v="4"/>
    <s v="SOLO"/>
    <s v="INNER - SOLO JATENG TIMUR"/>
    <s v="SOP"/>
    <s v="REG"/>
    <s v="AO"/>
    <x v="0"/>
    <s v="1P INET"/>
    <s v="Completed (PS)"/>
    <s v="RBS-Regional 3"/>
    <d v="2026-08-11T17:49:57"/>
    <d v="2026-08-12T16:02:35"/>
    <n v="69363704"/>
    <m/>
    <n v="142526106289"/>
    <s v="UD ASTAR ADI JAYA"/>
    <s v="ODP-SOP-FD/003 FD/D01/003.01"/>
    <s v="WO061532971"/>
    <m/>
    <m/>
    <m/>
    <n v="110.87026953697099"/>
    <n v="-7.5676913794516398"/>
    <s v="|MB00449|MYIA-017762226532/POI/bapak/085742326169/spbu_sajogja4457502@yahoo.co.id"/>
    <s v="MYIB_ASSISTANT"/>
    <m/>
    <m/>
    <m/>
    <m/>
    <m/>
    <m/>
    <m/>
    <m/>
    <s v="Management Janji"/>
    <s v="2026-08-14 08:00:00 | Nama : BP RUDIANTO UTOMO  No Hp : 085742326169 No Alt :  Tgl Pemasangan : 12 Agustus 2026 Interval : PAGI  Note : Hubungi pelanggan terlebih dahulu"/>
    <s v="FCC"/>
    <d v="2026-11-08T17:55:17"/>
    <d v="2026-08-14T08:00:00"/>
    <m/>
    <s v="PS"/>
    <s v="SOP"/>
    <s v="NO ADDON"/>
    <n v="20260812"/>
    <s v="Completed"/>
    <s v="HSI Bisnis Promo HUT Telkom PSB 70% - 75 Mbps"/>
    <s v="INDIBIZ"/>
    <m/>
    <m/>
    <d v="2026-08-14T08:00:00"/>
    <s v="2026-08-14 08:00:00 | Nama : BP RUDIANTO UTOMO  No Hp : 085742326169 No Alt :  Tgl Pemasangan : 12 Agustus 2026 Interval : PAGI  Note : Hubungi pelanggan terlebih dahulu"/>
    <n v="2026"/>
    <n v="8"/>
    <n v="12"/>
    <d v="2026-08-12T00:00:00"/>
    <n v="-2.3333333333357587"/>
    <x v="0"/>
  </r>
  <r>
    <n v="821"/>
    <n v="1002504276"/>
    <n v="3"/>
    <x v="6"/>
    <n v="5"/>
    <s v="JEMBER"/>
    <s v="BONDOWOSO"/>
    <s v="BOW"/>
    <s v="REG"/>
    <s v="AO"/>
    <x v="0"/>
    <s v="1P INET"/>
    <s v="Completed (PS)"/>
    <s v="RBS-Regional 3"/>
    <d v="2026-08-01T09:20:56"/>
    <d v="2026-08-01T21:07:47"/>
    <n v="69356574"/>
    <m/>
    <n v="152507225419"/>
    <s v="Rumah kost Sumardi"/>
    <s v="ODP-BOW-FE/54 FE/D05/54.01"/>
    <s v="WO060621778"/>
    <m/>
    <m/>
    <m/>
    <n v="113.91063182942401"/>
    <n v="-7.8762542365622599"/>
    <s v="|MC30175|MYIA-071765487456/POI/DIDIK SUMARDI/083157727104/dindun984@gmail.com"/>
    <s v="MYIB_ASSISTANT"/>
    <m/>
    <m/>
    <m/>
    <m/>
    <m/>
    <m/>
    <m/>
    <m/>
    <s v="Management Janji"/>
    <s v="2026-08-02 08:00:00 | Tanggal pemasangan: 01/08/2026 Jam pemasangan : pagi / siang Info Tambahan : Hubungi pelanggan dulu sebelum ke lokasi terima kasih"/>
    <s v="FCC"/>
    <d v="2026-01-08T09:25:16"/>
    <d v="2026-08-02T08:00:00"/>
    <m/>
    <s v="PS"/>
    <s v="BOW"/>
    <s v="NO ADDON"/>
    <n v="20260801"/>
    <s v="Completed"/>
    <s v="HSI Bisnis Promo HUT Telkom PSB 70% - 50 Mbps"/>
    <s v="INDIBIZ"/>
    <m/>
    <m/>
    <d v="2026-08-02T08:00:00"/>
    <s v="2026-08-02 08:00:00 | Tanggal pemasangan: 01/08/2026 Jam pemasangan : pagi / siang Info Tambahan : Hubungi pelanggan dulu sebelum ke lokasi terima kasih"/>
    <n v="2026"/>
    <n v="8"/>
    <n v="1"/>
    <d v="2026-08-01T00:00:00"/>
    <n v="-1.3333333333357587"/>
    <x v="0"/>
  </r>
  <r>
    <n v="822"/>
    <n v="1002509819"/>
    <n v="3"/>
    <x v="1"/>
    <n v="5"/>
    <s v="SBY SELATAN"/>
    <s v="MANYAR"/>
    <s v="MYR"/>
    <s v="DPS"/>
    <s v="AO"/>
    <x v="0"/>
    <m/>
    <s v="Completed (PS)"/>
    <s v="DPS-Financial &amp; Welfare"/>
    <d v="2026-08-05T09:45:24"/>
    <d v="2026-08-06T13:16:46"/>
    <n v="16775233"/>
    <m/>
    <n v="152303246274"/>
    <s v="AJ SEQUISLIFE"/>
    <s v="OTB-MYR-190"/>
    <s v="WO060955962"/>
    <m/>
    <m/>
    <m/>
    <n v="112.7804951"/>
    <n v="-7.2764017000000001"/>
    <s v="dpshsi/amnovi/896661/reg 3/Tenka Tempura &amp; Katsu Restaurant 2-304-305 GM 3/inet only 50mbps/pic Iyan 0852-3673-8277"/>
    <s v="Account Manager"/>
    <m/>
    <m/>
    <m/>
    <m/>
    <m/>
    <m/>
    <m/>
    <m/>
    <s v="Management Janji"/>
    <s v="dpshsi/amnovi/896661/reg 3/Tenka Tempura &amp; Katsu Restaurant 2-304-305 GM 3/inet only 50mbps/pic Iyan 0852-3673-8277"/>
    <s v="FCC"/>
    <d v="2026-05-08T09:55:13"/>
    <m/>
    <s v="Kendala Pelanggan"/>
    <s v="PS"/>
    <s v="MYR"/>
    <s v="NO ADDON"/>
    <n v="20260806"/>
    <s v="Completed"/>
    <s v="- 11_11450;Biaya PSB Reguler HSI EBIS ~ 11[150000]  - SP_NOSS;SP_NOSS ~ Internet NOSS Multispeed Network[0]  - SP_NOSS;SP_NOSS ~ Internet NOSS Multispeed Network[0]  - E23015;E23015 ~ ES23 - Perangkat ONT[0]  - E23015~null~44292;E23015||11||Abodemen 0[0] "/>
    <s v="INDIBIZ"/>
    <m/>
    <m/>
    <d v="2026-08-05T14:00:00"/>
    <s v="dpshsi/amnovi/896661/reg 3/Tenka Tempura &amp; Katsu Restaurant 2-304-305 GM 3/inet only 50mbps/pic Iyan 0852-3673-8277"/>
    <n v="2026"/>
    <n v="8"/>
    <n v="6"/>
    <d v="2026-08-06T00:00:00"/>
    <n v="0.41666666666424135"/>
    <x v="0"/>
  </r>
  <r>
    <n v="823"/>
    <n v="1002506691"/>
    <n v="3"/>
    <x v="1"/>
    <n v="5"/>
    <s v="SBY UTARA"/>
    <s v="LAMONGAN"/>
    <s v="BDG"/>
    <s v="REG"/>
    <s v="AO"/>
    <x v="0"/>
    <s v="1P INET"/>
    <s v="Completed (PS)"/>
    <s v="RBS-Regional 3"/>
    <d v="2026-08-04T07:28:57"/>
    <d v="2026-08-04T15:22:05"/>
    <n v="69357860"/>
    <m/>
    <n v="152448204396"/>
    <s v="BEST COMPUTER"/>
    <s v="ODP-BDG-FC/23 FC/D03/23.01"/>
    <s v="WO060846901"/>
    <m/>
    <m/>
    <m/>
    <n v="112.334122062337"/>
    <n v="-6.8686590847496003"/>
    <s v="|MN00216|MYIA-025433678005/POI/fashfahish shofhal jamil/087869525149/shofhaljamilfashfahish@gmail.com"/>
    <s v="MYIB_ASSISTANT"/>
    <m/>
    <m/>
    <m/>
    <m/>
    <m/>
    <m/>
    <m/>
    <m/>
    <s v="Management Janji"/>
    <s v="2026-08-05 10:00:00 | Jam pemasangan : 12.00 Info Tambahan : Hubungi pelanggan dulu sebelum ke lokasi terimakasih "/>
    <s v="FCC"/>
    <d v="2026-04-08T07:40:08"/>
    <d v="2026-08-05T10:00:00"/>
    <m/>
    <s v="PS"/>
    <s v="BDG"/>
    <s v="NO ADDON"/>
    <n v="20260804"/>
    <s v="Completed"/>
    <s v="HSI Bisnis Promo HUT Telkom PSB 70% - 50 Mbps"/>
    <s v="INDIBIZ"/>
    <m/>
    <m/>
    <d v="2026-08-05T10:00:00"/>
    <s v="2026-08-05 10:00:00 | Jam pemasangan : 12.00 Info Tambahan : Hubungi pelanggan dulu sebelum ke lokasi terimakasih "/>
    <n v="2026"/>
    <n v="8"/>
    <n v="4"/>
    <d v="2026-08-04T00:00:00"/>
    <n v="-1.4166666666642413"/>
    <x v="0"/>
  </r>
  <r>
    <n v="824"/>
    <n v="1002517621"/>
    <n v="3"/>
    <x v="5"/>
    <n v="5"/>
    <s v="DENPASAR"/>
    <s v="SANUR"/>
    <s v="SAU"/>
    <s v="REG"/>
    <s v="AO"/>
    <x v="0"/>
    <m/>
    <s v="Completed (PS)"/>
    <s v="RBS-Regional 3"/>
    <d v="2026-08-10T12:25:06"/>
    <d v="2026-08-11T08:00:12"/>
    <n v="69361627"/>
    <m/>
    <n v="172401298265"/>
    <s v="KARUNIA SEDANA ARTA"/>
    <s v="ODP-SAU-FV/38"/>
    <s v="WO061388642"/>
    <m/>
    <m/>
    <m/>
    <n v="115.250778"/>
    <n v="-8.6666349999999994"/>
    <s v="|MN02665|MYIA-042053483282/POI/pak dwi/081237942443/karuniaardanaarta07@gmail.com"/>
    <s v="MYDIGIBIZPARTNER"/>
    <m/>
    <m/>
    <m/>
    <m/>
    <m/>
    <m/>
    <m/>
    <m/>
    <s v="Management Janji"/>
    <s v="2026-08-09 13:00:00 | M Janji : 9 agustus 2026  jam Pasang : siang  Note : hubungi pelanggan jika ingin kelokasi  "/>
    <s v="FCC"/>
    <d v="2026-10-08T12:39:53"/>
    <m/>
    <m/>
    <s v="PS"/>
    <s v="SAU"/>
    <s v="NO ADDON"/>
    <n v="20260811"/>
    <s v="Completed"/>
    <s v="- 11_11446;Biaya PSB HSI EBIS Tunai di Depan ~ 11[150000]  - SP_NOSS;SP_NOSS ~ Internet NOSS Multispeed Network[0]  - SP_NOSS;SP_NOSS ~ Internet NOSS Multispeed Network[0]  - E25060;E25060 ~ ES25 - Paket HSI Bisnis (HSIE) Khusus Winback 2.0[0]  - E25060~n"/>
    <s v="INDIBIZ"/>
    <m/>
    <m/>
    <d v="2026-08-10T07:00:00"/>
    <s v="2026-08-09 13:00:00 | M Janji : 9 agustus 2026  jam Pasang : siang  Note : hubungi pelanggan jika ingin kelokasi  "/>
    <n v="2026"/>
    <n v="8"/>
    <n v="11"/>
    <d v="2026-08-11T00:00:00"/>
    <n v="0.70833333333575865"/>
    <x v="0"/>
  </r>
  <r>
    <n v="825"/>
    <n v="1002522296"/>
    <n v="3"/>
    <x v="1"/>
    <n v="5"/>
    <s v="SBY UTARA"/>
    <s v="KENJERAN"/>
    <s v="KBL"/>
    <s v="REG"/>
    <s v="AO"/>
    <x v="0"/>
    <m/>
    <s v="Completed (PS)"/>
    <s v="RBS-Regional 3"/>
    <d v="2026-08-12T14:00:39"/>
    <d v="2026-08-14T16:49:13"/>
    <n v="69364306"/>
    <m/>
    <n v="152401227394"/>
    <s v="MUSHOLA NURUL HAQ"/>
    <s v="ODP-KBL-FTJ/20"/>
    <s v="WO061735506"/>
    <m/>
    <m/>
    <m/>
    <n v="112.72110000000001"/>
    <n v="-7.2429835999999996"/>
    <s v="|MN02813|/MUSHOLA NURUL HAQ/087751282899/muhadjirbelantik@gmail.com/HSI Basic Promo HUT Telkom (1:2) 50 Mbps (Rp 320.000) PSB Rp 150.000"/>
    <s v="Sales Force DBS"/>
    <m/>
    <m/>
    <m/>
    <m/>
    <m/>
    <m/>
    <m/>
    <m/>
    <s v="Management Janji"/>
    <s v="2026-08-15 13:00:00|Tanggal pemasangan: 27/07/2026 Jam pemasangan : pagi / siang Info Tambahan : Hubungi pelanggan dulu sebelum ke lokasi. terima kasih|40951377|MYDITA"/>
    <s v="FCC"/>
    <d v="2026-12-08T14:10:11"/>
    <d v="2026-08-15T13:00:00"/>
    <m/>
    <s v="PS"/>
    <s v="KBL"/>
    <s v="NO ADDON"/>
    <n v="20260814"/>
    <s v="Completed"/>
    <s v="- 11_11446;Biaya PSB HSI EBIS Tunai di Depan ~ 11[150000]  - E25061;E25061 ~ ES25 - Paket HSI Basic (HSIEF) Khusus Winback 2.0[0]  - E25061~null~E25061_UNL;UNL ~ Internet-Link Unlimited Internet Usage ~ E25061[0]  - E25061~null~105351;E25061||11||Abodemen"/>
    <s v="INDIBIZ"/>
    <m/>
    <m/>
    <d v="2026-08-15T13:00:00"/>
    <s v="2026-08-15 13:00:00|Tanggal pemasangan: 27/07/2026 Jam pemasangan : pagi / siang Info Tambahan : Hubungi pelanggan dulu sebelum ke lokasi. terima kasih|40951377|MYDITA"/>
    <n v="2026"/>
    <n v="8"/>
    <n v="14"/>
    <d v="2026-08-14T00:00:00"/>
    <n v="-1.5416666666642413"/>
    <x v="0"/>
  </r>
  <r>
    <n v="826"/>
    <n v="1002525042"/>
    <n v="3"/>
    <x v="6"/>
    <n v="5"/>
    <s v="JEMBER"/>
    <s v="BANYUWANGI"/>
    <s v="RGJ"/>
    <s v="REG"/>
    <s v="AO"/>
    <x v="0"/>
    <s v="1P INET"/>
    <s v="Completed (PS)"/>
    <s v="RBS-Regional 3"/>
    <d v="2026-08-13T16:55:56"/>
    <d v="2026-08-14T17:11:26"/>
    <n v="69365471"/>
    <m/>
    <n v="152516206922"/>
    <s v="Oemah Crispy"/>
    <s v="ODP-RGJ-FS/06 FS/D02/06.01"/>
    <s v="WO061694446"/>
    <m/>
    <m/>
    <m/>
    <n v="114.346890673041"/>
    <n v="-8.2967623637058594"/>
    <s v="MD|MYDB-20260813265224|DN00001/MN00580|Oemah Crispy|081232736550"/>
    <s v="MYDIGIBIZPARTNER"/>
    <m/>
    <m/>
    <m/>
    <m/>
    <m/>
    <m/>
    <m/>
    <m/>
    <s v="Management Janji"/>
    <s v="2026-08-14 15:00:00 | M Janji : (14/08/2026) jam Pasang :pagi / siang  Note : hubungi pelanggan jika ingin kelokasi"/>
    <s v="FCC"/>
    <s v="13-08-2026 17:10:31"/>
    <d v="2026-08-14T15:00:00"/>
    <m/>
    <s v="PS"/>
    <s v="RGJ"/>
    <s v="NO ADDON"/>
    <n v="20260814"/>
    <s v="Completed"/>
    <s v="HSI Bisnis Promo HUT Telkom PSB 70% - 300 Mbps"/>
    <s v="INDIBIZ"/>
    <m/>
    <m/>
    <d v="2026-08-14T15:00:00"/>
    <s v="2026-08-14 15:00:00 | M Janji : (14/08/2026) jam Pasang :pagi / siang  Note : hubungi pelanggan jika ingin kelokasi"/>
    <n v="2026"/>
    <n v="8"/>
    <n v="14"/>
    <d v="2026-08-14T00:00:00"/>
    <n v="-0.625"/>
    <x v="0"/>
  </r>
  <r>
    <n v="827"/>
    <n v="1002528785"/>
    <n v="3"/>
    <x v="6"/>
    <n v="5"/>
    <s v="PASURUAN"/>
    <s v="PROBOLINGGO"/>
    <s v="PBL"/>
    <s v="REG"/>
    <s v="AO"/>
    <x v="0"/>
    <m/>
    <s v="Completed (PS)"/>
    <s v="RBS-Regional 3"/>
    <d v="2026-08-15T17:26:33"/>
    <d v="2026-08-16T20:54:13"/>
    <n v="69367164"/>
    <m/>
    <n v="152505340844"/>
    <s v="PONPES AL FATAH PUTRI"/>
    <s v="ODP-PBL-FBD/10"/>
    <s v="WO061890319"/>
    <m/>
    <m/>
    <m/>
    <n v="113.0982048"/>
    <n v="-7.9607549999999998"/>
    <s v="|MN01068|/PONPES AL FATAH PUTRI/WINBACK HSI B2B + OCA BREACH CHECKER  (1:1) 200MBPS 920,5RB PSB DISC 70%/087810634409/alfiatulayusetiyawati@gmail.com/ALFIATUL AYU SETIYAWATI/-7.960754, 113.098204"/>
    <s v="Sales Force DBS"/>
    <m/>
    <m/>
    <m/>
    <m/>
    <m/>
    <m/>
    <m/>
    <m/>
    <s v="Management Janji"/>
    <s v="2026-08-17 13:00:00|Tanggal pemasangan : 17 AGUSTUS 2026 Jam pemasangan : pagi/siang Info Tambahan : Hubungi pelanggan dulu sebelum ke lokasi terima kasih|40010577|MYDITA"/>
    <s v="FCC"/>
    <s v="15-08-2026 17:39:56"/>
    <d v="2026-08-17T13:00:00"/>
    <m/>
    <s v="PS"/>
    <s v="PBL"/>
    <s v="OCA"/>
    <n v="20260816"/>
    <s v="Complet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Tanggal pemasangan : 17 AGUSTUS 2026 Jam pemasangan : pagi/siang Info Tambahan : Hubungi pelanggan dulu sebelum ke lokasi terima kasih|40010577|MYDITA"/>
    <n v="2026"/>
    <n v="8"/>
    <n v="16"/>
    <d v="2026-08-16T00:00:00"/>
    <n v="-1.5416666666642413"/>
    <x v="0"/>
  </r>
  <r>
    <n v="828"/>
    <n v="1002518077"/>
    <n v="3"/>
    <x v="6"/>
    <n v="5"/>
    <s v="SIDOARJO"/>
    <s v="PASURUAN"/>
    <s v="PWS"/>
    <s v="REG"/>
    <s v="AO"/>
    <x v="0"/>
    <m/>
    <s v="Completed (PS)"/>
    <s v="RBS-Regional 3"/>
    <d v="2026-08-10T14:42:23"/>
    <d v="2026-08-13T08:35:19"/>
    <n v="69362571"/>
    <m/>
    <n v="152740208014"/>
    <s v="SPBU.5467139"/>
    <s v="ODP-PWS-FL/49"/>
    <s v="WO061554136"/>
    <m/>
    <m/>
    <m/>
    <n v="112.7293124"/>
    <n v="-7.7442026000000004"/>
    <s v="AMRBS;404543;WAHYU NUR A'DILLA HAQI;SPBU.5467139;1P inet only 50mbps;081235027967"/>
    <s v="Account Manager"/>
    <m/>
    <m/>
    <m/>
    <m/>
    <m/>
    <m/>
    <m/>
    <m/>
    <s v="Management Janji"/>
    <s v="2026-08-13 13:00:00|M Janji : (13 AGUSTUS 2026) jam Pasang : siang Note : hubungi pelanggan jika ingin kelokasi|40931149|MYDITA"/>
    <s v="FCC"/>
    <d v="2026-10-08T14:55:31"/>
    <d v="2026-08-13T13:00:00"/>
    <m/>
    <s v="PS"/>
    <s v="PWS"/>
    <s v="NO ADDON"/>
    <n v="20260813"/>
    <s v="Completed"/>
    <s v="- 11_11446;Biaya PSB HSI EBIS Tunai di Depan ~ 11[150000]  - SP_NOSS;SP_NOSS ~ Internet NOSS Multispeed Network[0]  - E25060;E25060 ~ ES25 - Paket HSI Bisnis (HSIE) Khusus Winback 2.0[0]  - E25060~null~E25060_UNL;UNL ~ Internet-Link Unlimited Internet Usa"/>
    <s v="INDIBIZ"/>
    <m/>
    <m/>
    <d v="2026-08-13T13:00:00"/>
    <s v="2026-08-13 13:00:00|M Janji : (13 AGUSTUS 2026) jam Pasang : siang Note : hubungi pelanggan jika ingin kelokasi|40931149|MYDITA"/>
    <n v="2026"/>
    <n v="8"/>
    <n v="13"/>
    <d v="2026-08-13T00:00:00"/>
    <n v="-0.54166666666424135"/>
    <x v="0"/>
  </r>
  <r>
    <n v="829"/>
    <n v="1002512055"/>
    <n v="3"/>
    <x v="2"/>
    <n v="5"/>
    <s v="MALANG"/>
    <s v="BATU"/>
    <s v="PKS"/>
    <s v="REG"/>
    <s v="AO"/>
    <x v="0"/>
    <s v="1P INET"/>
    <s v="102 | FOLLOW UP COMPLETED"/>
    <s v="RBS-Regional 3"/>
    <d v="2026-08-06T11:28:57"/>
    <d v="2026-08-09T10:05:17"/>
    <n v="69359823"/>
    <m/>
    <n v="152710214210"/>
    <s v="Rumah Kost Bunga Sakura 2"/>
    <s v="ODP-PKS-FH/40 FH/D01/40.01"/>
    <s v="WO061060287"/>
    <m/>
    <m/>
    <m/>
    <n v="112.74576209999999"/>
    <n v="-7.9447749999999999"/>
    <s v="|MN00814|MYIA-006730147993/POI/Moch. Ainur Rofin Anwar/089601828558/ainuranwar099@gmail.com"/>
    <s v="MYIB_ASSISTANT"/>
    <m/>
    <m/>
    <m/>
    <m/>
    <m/>
    <m/>
    <m/>
    <m/>
    <s v="Management Janji"/>
    <s v="2026-08-08 08:00:00 | Tanggal pemasangan: 6/08/2026 Jam pemasangan : pagi / siang Info Tambahan : Hubungi pelanggan dulu sebelum ke lokasi. terima kasih"/>
    <s v="FCC"/>
    <d v="2026-06-08T11:39:52"/>
    <d v="2026-08-08T08:00:00"/>
    <m/>
    <s v="REVOKE"/>
    <s v="PKS"/>
    <s v="NO ADDON"/>
    <m/>
    <s v="Follow Up Revoke Completed, New Order ID : SC1002516345"/>
    <s v="HSI Bisnis Promo HUT Telkom PSB 70% - 300 Mbps"/>
    <s v="INDIBIZ"/>
    <m/>
    <m/>
    <d v="2026-08-08T08:00:00"/>
    <s v="2026-08-08 08:00:00 | Tanggal pemasangan: 6/08/2026 Jam pemasangan : pagi / siang Info Tambahan : Hubungi pelanggan dulu sebelum ke lokasi. terima kasih"/>
    <m/>
    <m/>
    <m/>
    <e v="#NUM!"/>
    <e v="#NUM!"/>
    <x v="1"/>
  </r>
  <r>
    <n v="830"/>
    <n v="1002517504"/>
    <n v="3"/>
    <x v="3"/>
    <n v="4"/>
    <s v="YOGYAKARTA"/>
    <s v="INNER - YOGYA JATENG SELATAN"/>
    <s v="KEN"/>
    <s v="REG"/>
    <s v="AO"/>
    <x v="0"/>
    <s v="1P INET"/>
    <s v="9 | WFM - UN-SCS"/>
    <s v="RBS-Regional 3"/>
    <d v="2026-08-10T11:44:53"/>
    <d v="2026-08-10T11:44:53"/>
    <n v="69360708"/>
    <m/>
    <m/>
    <s v="ASTANA PROPERTY 6"/>
    <m/>
    <s v="WO061154059"/>
    <m/>
    <m/>
    <m/>
    <n v="110.38863000000001"/>
    <n v="-7.7110519999999996"/>
    <s v="|MC80063|MYIA-053083823085/POI/WILLIAM MAHARDIKA DARLIUS/087838403677/rarautha85@gmail.com"/>
    <s v="MYIB_ASSISTANT"/>
    <m/>
    <m/>
    <m/>
    <m/>
    <m/>
    <m/>
    <m/>
    <m/>
    <s v="Management Janji"/>
    <s v="2026-08-09 13:00:00 | Nama PIC : ASTANA PROPERTY 6 No HP : 087838403677 Alt :  M Janji : (SABTU/8/AGUSTUS/2026) jam Pasang : 09:00 Note : hubungi pelanggan jika ingin kelokasi"/>
    <s v="FCC"/>
    <d v="2026-10-08T11:54:41"/>
    <d v="2026-08-09T00:00:00"/>
    <m/>
    <s v="UNSC"/>
    <s v="KEN"/>
    <s v="NO ADDON"/>
    <m/>
    <s v="Inprogress Alpro, SC Lama : SC1002514449"/>
    <s v="HSI Bisnis Basic Promo HUT Telkom PSB 70% - 50 Mbps"/>
    <s v="INDIBIZ"/>
    <m/>
    <m/>
    <d v="2026-08-09T13:00:00"/>
    <s v="2026-08-09 13:00:00 | Nama PIC : ASTANA PROPERTY 6 No HP : 087838403677 Alt :  M Janji : (SABTU/8/AGUSTUS/2026) jam Pasang : 09:00 Note : hubungi pelanggan jika ingin kelokasi"/>
    <m/>
    <m/>
    <m/>
    <e v="#NUM!"/>
    <e v="#NUM!"/>
    <x v="1"/>
  </r>
  <r>
    <n v="831"/>
    <n v="1002514500"/>
    <n v="3"/>
    <x v="4"/>
    <n v="4"/>
    <s v="SEMARANG"/>
    <s v="INNER - SEMARANG JATENG UTARA"/>
    <s v="SMT"/>
    <s v="REG"/>
    <s v="AO"/>
    <x v="0"/>
    <s v="1P INET"/>
    <s v="102 | FOLLOW UP COMPLETED"/>
    <s v="RBS-Regional 3"/>
    <d v="2026-08-07T12:44:56"/>
    <d v="2026-08-10T11:24:06"/>
    <n v="69360718"/>
    <m/>
    <n v="141420144958"/>
    <s v="PT. Pacific Furniture"/>
    <s v="ODP-SMT-FEE/085 FEE/D05/085.01"/>
    <s v="WO061157464"/>
    <m/>
    <m/>
    <m/>
    <n v="110.33028899999999"/>
    <n v="-7.0002589999999998"/>
    <s v="|MC50018|MYIA-058480666546/POI/Darwen Cabucos Bregente/087898118877/sanam@ptpacificfurniture.id"/>
    <s v="MYIB_ASSISTANT"/>
    <m/>
    <m/>
    <m/>
    <m/>
    <m/>
    <m/>
    <m/>
    <m/>
    <s v="Management Janji"/>
    <s v="2026-08-10 08:00:00 | Tanggal pemasangan: 10/08/2026 Jam pemasangan : pagi Info Tambahan : Hubungi pelanggan dulu sebelum ke lokasi terima kasih."/>
    <s v="FCC"/>
    <d v="2026-07-08T12:55:13"/>
    <d v="2026-08-10T08:00:00"/>
    <s v="Kendala Pelanggan"/>
    <s v="REVOKE"/>
    <s v="SMT"/>
    <s v="NO ADDON"/>
    <m/>
    <s v="Follow Up Revoke Completed, New Order ID : SC1002517422"/>
    <s v="HSI Bisnis Promo HUT Telkom PSB 70% - 75 Mbps"/>
    <s v="INDIBIZ"/>
    <m/>
    <m/>
    <d v="2026-08-10T08:00:00"/>
    <s v="2026-08-10 08:00:00 | Tanggal pemasangan: 10/08/2026 Jam pemasangan : pagi Info Tambahan : Hubungi pelanggan dulu sebelum ke lokasi terima kasih."/>
    <m/>
    <m/>
    <m/>
    <e v="#NUM!"/>
    <e v="#NUM!"/>
    <x v="1"/>
  </r>
  <r>
    <n v="832"/>
    <n v="1002506214"/>
    <n v="3"/>
    <x v="3"/>
    <n v="4"/>
    <s v="MAGELANG"/>
    <s v="MUNTILAN"/>
    <s v="SWT"/>
    <s v="REG"/>
    <s v="AO"/>
    <x v="0"/>
    <s v="1P INET"/>
    <s v="Completed (PS)"/>
    <s v="RBS-Regional 3"/>
    <d v="2026-08-03T14:14:56"/>
    <d v="2026-08-04T14:08:51"/>
    <n v="69357614"/>
    <m/>
    <n v="142164113595"/>
    <s v="SPBU 44.565.02"/>
    <s v="ODP-SWT-FAQ/026"/>
    <s v="WO060800798"/>
    <m/>
    <m/>
    <m/>
    <n v="110.1978939"/>
    <n v="-7.5992761"/>
    <s v="|MN00935|MYIA-095837209889/POI/AYU RESTANI YUSUF/085786267370/spbu_sajogja4456502@yahoo.co.id"/>
    <s v="MYIB_ASSISTANT"/>
    <m/>
    <m/>
    <m/>
    <m/>
    <m/>
    <m/>
    <m/>
    <m/>
    <s v="Management Janji"/>
    <s v="2026-08-05 09:00:00 | Nama : BU AYU RESTANI YUSUF No Hp : 085786267370 No Alt :  Tgl Pemasangan : 04 Agustus 2026 Interval : PAGI  Note : Hubungi pelanggan terlebih dahulu"/>
    <s v="FCC"/>
    <d v="2026-03-08T14:40:09"/>
    <d v="2026-08-05T09:00:00"/>
    <m/>
    <s v="PS"/>
    <s v="SWT"/>
    <s v="NO ADDON"/>
    <n v="20260804"/>
    <s v="Completed"/>
    <s v="HSI Bisnis Basic Promo HUT Telkom PSB 70% - 100 Mbps"/>
    <s v="INDIBIZ"/>
    <m/>
    <m/>
    <d v="2026-08-05T09:00:00"/>
    <s v="2026-08-05 09:00:00 | Nama : BU AYU RESTANI YUSUF No Hp : 085786267370 No Alt :  Tgl Pemasangan : 04 Agustus 2026 Interval : PAGI  Note : Hubungi pelanggan terlebih dahulu"/>
    <n v="2026"/>
    <n v="8"/>
    <n v="4"/>
    <d v="2026-08-04T00:00:00"/>
    <n v="-1.375"/>
    <x v="0"/>
  </r>
  <r>
    <n v="833"/>
    <n v="1002524637"/>
    <n v="3"/>
    <x v="2"/>
    <n v="5"/>
    <s v="KEDIRI"/>
    <s v="TULUNGAGUNG"/>
    <s v="TUL"/>
    <s v="REG"/>
    <s v="AO"/>
    <x v="0"/>
    <m/>
    <s v="MIA - INVALID SURVEY"/>
    <s v="RBS-Regional 2"/>
    <d v="2026-08-13T15:13:54"/>
    <d v="2026-08-17T05:18:34"/>
    <n v="69365328"/>
    <m/>
    <n v="152606246247"/>
    <s v="KRI Store Merr"/>
    <s v="ODP-TUL-FX/28"/>
    <s v="WO061864629"/>
    <m/>
    <m/>
    <m/>
    <n v="112.7820609"/>
    <n v="-7.3069360999999997"/>
    <s v="AMRBS;404252;NADHIRA AUDRIANKA;AO;1S HSI Bisnis 1:1 Internet 50Mbps (355k);KRI Store Merr;PIC IQBAL 087872217552;it@karyarasaindonesia.co.id"/>
    <s v="Account Manager"/>
    <m/>
    <m/>
    <m/>
    <m/>
    <m/>
    <m/>
    <m/>
    <m/>
    <s v="Management Janji"/>
    <s v="2026-08-17 08:00:00|Nama Pic : bp iqbal  No Hp Pic : 081219854241 No alt : - Jam Pemasangan : pagi  Tanggal Pemasangan : 17 Agustus 2026|40951375|MYDITA"/>
    <s v="FCC"/>
    <s v="13-08-2026 15:25:45"/>
    <d v="2026-08-17T08:00:00"/>
    <m/>
    <s v="SURVEY_NEW_MANJA"/>
    <s v="TUL"/>
    <s v="NO ADDON"/>
    <m/>
    <s v="MIE - INVALID SURVEY - Kendala Jalur/Rute Tarikan"/>
    <s v="- 11_11446;Biaya PSB HSI EBIS Tunai di Depan ~ 11[150000]  - SP_NOSS;SP_NOSS ~ Internet NOSS Multispeed Network[0]  - SP_NOSS;SP_NOSS ~ Internet NOSS Multispeed Network[0]  - E23015;E23015 ~ ES23 - Perangkat ONT[0]  - E23015~null~44292;E23015||11||Abodeme"/>
    <s v="INDIBIZ"/>
    <m/>
    <m/>
    <d v="2026-08-17T08:00:00"/>
    <s v="2026-08-17 08:00:00|Nama Pic : bp iqbal  No Hp Pic : 081219854241 No alt : - Jam Pemasangan : pagi  Tanggal Pemasangan : 17 Agustus 2026|40951375|MYDITA"/>
    <m/>
    <m/>
    <m/>
    <e v="#NUM!"/>
    <e v="#NUM!"/>
    <x v="1"/>
  </r>
  <r>
    <n v="834"/>
    <n v="1002530969"/>
    <n v="3"/>
    <x v="2"/>
    <n v="5"/>
    <s v="KEDIRI"/>
    <s v="NGANJUK"/>
    <s v="WRJ"/>
    <s v="REG"/>
    <s v="AO"/>
    <x v="0"/>
    <s v="1P INET"/>
    <s v="MIE - SEND SURVEY"/>
    <s v="RBS-Regional 3"/>
    <d v="2026-08-17T14:14:56"/>
    <d v="2026-08-17T14:16:02"/>
    <n v="69368155"/>
    <m/>
    <n v="152641205613"/>
    <s v="WIWIT SHUTTLECOCK"/>
    <s v="ODP-WRJ-FG/61 FG/D05/61.01"/>
    <s v="WO061935573"/>
    <m/>
    <m/>
    <m/>
    <n v="112.04927120357701"/>
    <n v="-7.6040885526161999"/>
    <s v="MD|MYDB-20260816265702|EN00005/MC20190|WIWIT SHUTTLECOCK|085923055162"/>
    <s v="MYDIGIBIZPARTNER"/>
    <m/>
    <m/>
    <m/>
    <m/>
    <m/>
    <m/>
    <m/>
    <m/>
    <s v="Management Janji"/>
    <s v="2026-08-18 15:00:00 | telp :085923055162 alt : Tanggal pemasangan :18/08/2026 Jam pemasangan : pagi/siang Info Tambahan : Hubungi pelanggan dulu sebelum ke lokasi terima kasih."/>
    <s v="FCC"/>
    <s v="17-08-2026 14:25:30"/>
    <d v="2026-08-18T15:00:00"/>
    <m/>
    <s v="SURVEY_NEW_MANJA"/>
    <s v="WRJ"/>
    <s v="NO ADDON"/>
    <m/>
    <s v="MIE - SEND SURVEY"/>
    <s v="HSI Bisnis Promo HUT Telkom PSB 70% - 75 Mbps"/>
    <s v="INDIBIZ"/>
    <m/>
    <m/>
    <d v="2026-08-18T15:00:00"/>
    <s v="2026-08-18 15:00:00 | telp :085923055162 alt : Tanggal pemasangan :18/08/2026 Jam pemasangan : pagi/siang Info Tambahan : Hubungi pelanggan dulu sebelum ke lokasi terima kasih."/>
    <m/>
    <m/>
    <m/>
    <e v="#NUM!"/>
    <e v="#NUM!"/>
    <x v="1"/>
  </r>
  <r>
    <n v="835"/>
    <n v="1002507164"/>
    <n v="3"/>
    <x v="7"/>
    <n v="4"/>
    <s v="SOLO"/>
    <s v="BOYOLALI"/>
    <s v="BYL"/>
    <s v="DGS"/>
    <s v="AO"/>
    <x v="0"/>
    <m/>
    <s v="Completed (PS)"/>
    <s v="DGS-B2B TREG"/>
    <d v="2026-08-04T09:53:58"/>
    <d v="2026-08-04T15:21:04"/>
    <n v="69358034"/>
    <m/>
    <n v="143553212738"/>
    <s v="Kantor Pertanahan Kabupaten Boyolali"/>
    <s v="ODP-BYL-FK/129"/>
    <s v="WO060860437"/>
    <m/>
    <m/>
    <m/>
    <n v="110.5996512"/>
    <n v="-7.5350785"/>
    <s v="DGS HSI | YASINTA DN | 896703| TREG 3 |Kantor Pertanahan Kabupaten Boyolali| ARJUN| 081779203711| PSB 1S INET  100MBPS BISNIS 535K"/>
    <s v="Amex"/>
    <m/>
    <m/>
    <m/>
    <m/>
    <m/>
    <m/>
    <m/>
    <m/>
    <s v="Management Janji"/>
    <n v="81779203711"/>
    <s v="FCC"/>
    <d v="2026-04-08T09:55:31"/>
    <m/>
    <m/>
    <s v="PS"/>
    <s v="BYL"/>
    <s v="NO ADDON"/>
    <n v="20260804"/>
    <s v="Completed"/>
    <s v="- 11_11450;Biaya PSB Reguler HSI EBIS ~ 11[500000]  - SP_NOSS;SP_NOSS ~ Internet NOSS Multispeed Network[0]  - SP_NOSS;SP_NOSS ~ Internet NOSS Multispeed Network[0]  - E25060;E25060 ~ ES25 - Paket HSI Bisnis (HSIE) Khusus Winback 2.0[0]  - E25060~null~E25"/>
    <s v="INDIBIZ"/>
    <m/>
    <m/>
    <d v="2026-08-04T12:00:00"/>
    <n v="81779203711"/>
    <n v="2026"/>
    <n v="8"/>
    <n v="4"/>
    <d v="2026-08-04T00:00:00"/>
    <n v="-0.5"/>
    <x v="0"/>
  </r>
  <r>
    <n v="836"/>
    <n v="1002519753"/>
    <n v="3"/>
    <x v="0"/>
    <n v="5"/>
    <s v="MATARAM"/>
    <s v="INNER - NUSA TENGGARA"/>
    <s v="SWE"/>
    <s v="REG"/>
    <s v="AO"/>
    <x v="0"/>
    <s v="1P INET"/>
    <s v="Completed (PS)"/>
    <s v="RBS-Regional 3"/>
    <d v="2026-08-11T12:44:56"/>
    <d v="2026-08-12T14:27:31"/>
    <n v="69363272"/>
    <m/>
    <n v="172605804131"/>
    <s v="MTS DARUL FALAH DUMAN"/>
    <s v="ODP-SWE-FAC/08 FAC/D02/08.08"/>
    <s v="WO061490479"/>
    <m/>
    <m/>
    <m/>
    <n v="116.149739"/>
    <n v="-8.563625"/>
    <s v="|MC40311|MYIA-071261746687/POI/Hasbi Halwana/087863557551/darulfalahnew@gmail.com"/>
    <s v="MYIB_ASSISTANT"/>
    <m/>
    <m/>
    <m/>
    <m/>
    <m/>
    <m/>
    <m/>
    <m/>
    <s v="Management Janji"/>
    <s v="2026-08-12 13:00:00 | Nama : BP HASBI HALWANA  No Hp : 087863557551 No Alt :  Tgl Pemasangan : 12 Agustus 2026 Interval : PAGI  Note : Hubungi pelanggan terlebih dahulu"/>
    <s v="FCC"/>
    <d v="2026-11-08T12:54:45"/>
    <d v="2026-08-12T13:00:00"/>
    <m/>
    <s v="PS"/>
    <s v="SWE"/>
    <s v="NO ADDON"/>
    <n v="20260812"/>
    <s v="Completed"/>
    <s v="HSI Bisnis Promo HUT Telkom PSB 70% - 50 Mbps"/>
    <s v="INDIBIZ"/>
    <m/>
    <m/>
    <d v="2026-08-12T13:00:00"/>
    <s v="2026-08-12 13:00:00 | Nama : BP HASBI HALWANA  No Hp : 087863557551 No Alt :  Tgl Pemasangan : 12 Agustus 2026 Interval : PAGI  Note : Hubungi pelanggan terlebih dahulu"/>
    <n v="2026"/>
    <n v="8"/>
    <n v="12"/>
    <d v="2026-08-12T00:00:00"/>
    <n v="-0.54166666666424135"/>
    <x v="0"/>
  </r>
  <r>
    <n v="837"/>
    <n v="1002520940"/>
    <n v="3"/>
    <x v="0"/>
    <n v="5"/>
    <s v="MATARAM"/>
    <s v="LOMBOK TIMUR UTARA"/>
    <s v="SGG"/>
    <s v="REG"/>
    <s v="AO"/>
    <x v="0"/>
    <s v="1P INET"/>
    <s v="Completed (PS)"/>
    <s v="RBS-Regional 3"/>
    <d v="2026-08-11T17:58:57"/>
    <d v="2026-08-12T18:55:35"/>
    <n v="69363731"/>
    <m/>
    <n v="172604214087"/>
    <s v="Toko Pak Sofian"/>
    <s v="ODP-SGG-FAW/02 FAW/D02/02.01"/>
    <s v="WO061533691"/>
    <m/>
    <m/>
    <m/>
    <n v="116.282816603779"/>
    <n v="-8.3102292232498698"/>
    <s v="MD|MYDB-20260811264974|SC00001/MC00149|Toko Pak Sofian|087816337522"/>
    <s v="MYDIGIBIZPARTNER"/>
    <m/>
    <m/>
    <m/>
    <m/>
    <m/>
    <m/>
    <m/>
    <m/>
    <s v="Management Janji"/>
    <s v="2026-08-13 08:00:00 | Nama : BP SOFIAN HADI  No Hp : 087816337522 No Alt :  Tgl Pemasangan : 12 Agustus 2026 Interval : PAGI  Note : Hubungi pelanggan terlebih dahulu"/>
    <s v="FCC"/>
    <d v="2026-11-08T18:10:11"/>
    <d v="2026-08-13T08:00:00"/>
    <m/>
    <s v="PS"/>
    <s v="SGG"/>
    <s v="NO ADDON"/>
    <n v="20260812"/>
    <s v="Completed"/>
    <s v="HSI Bisnis Promo HUT Telkom PSB 70% - 100 Mbps"/>
    <s v="INDIBIZ"/>
    <m/>
    <m/>
    <d v="2026-08-13T08:00:00"/>
    <s v="2026-08-13 08:00:00 | Nama : BP SOFIAN HADI  No Hp : 087816337522 No Alt :  Tgl Pemasangan : 12 Agustus 2026 Interval : PAGI  Note : Hubungi pelanggan terlebih dahulu"/>
    <n v="2026"/>
    <n v="8"/>
    <n v="12"/>
    <d v="2026-08-12T00:00:00"/>
    <n v="-1.3333333333357587"/>
    <x v="0"/>
  </r>
  <r>
    <n v="838"/>
    <n v="1002517539"/>
    <n v="3"/>
    <x v="1"/>
    <n v="5"/>
    <s v="SBY SELATAN"/>
    <s v="TANDES"/>
    <s v="DMO"/>
    <s v="REG"/>
    <s v="AO"/>
    <x v="0"/>
    <s v="1P INET"/>
    <s v="Completed (PS)"/>
    <s v="RBS-Regional 3"/>
    <d v="2026-08-10T11:52:58"/>
    <d v="2026-08-10T16:47:54"/>
    <n v="69362339"/>
    <m/>
    <n v="152301273585"/>
    <s v="Lembaga Pendidikan Al Falah Surabaya"/>
    <s v="ODP-DMO-FAZ/16 FAZ/D05/16.01"/>
    <s v="WO061382747"/>
    <m/>
    <m/>
    <m/>
    <n v="112.740103728836"/>
    <n v="-7.2934274804832198"/>
    <s v="|MB00449|MYIA-059702675320/POI/bapak/082291149946/badrus@alfalahsby.sch.id"/>
    <s v="MYIB_ASSISTANT"/>
    <m/>
    <m/>
    <m/>
    <m/>
    <m/>
    <m/>
    <m/>
    <m/>
    <s v="Management Janji"/>
    <s v="2026-08-11 08:00:00 | Tanggal pemasangan: 11/08/2026 Jam pemasangan : pagi / siang Info Tambahan : Hubungi pelanggan dulu sebelum ke lokasi terima kasih."/>
    <s v="FCC"/>
    <d v="2026-10-08T11:54:41"/>
    <d v="2026-08-11T08:00:00"/>
    <m/>
    <s v="PS"/>
    <s v="DMO"/>
    <s v="NO ADDON"/>
    <n v="20260810"/>
    <s v="Completed"/>
    <s v="HSI Bisnis Promo HUT Telkom PSB 70% - 100 Mbps Dual Band"/>
    <s v="INDIBIZ"/>
    <m/>
    <m/>
    <d v="2026-08-11T08:00:00"/>
    <s v="2026-08-11 08:00:00 | Tanggal pemasangan: 11/08/2026 Jam pemasangan : pagi / siang Info Tambahan : Hubungi pelanggan dulu sebelum ke lokasi terima kasih."/>
    <n v="2026"/>
    <n v="8"/>
    <n v="10"/>
    <d v="2026-08-10T00:00:00"/>
    <n v="-1.3333333333357587"/>
    <x v="0"/>
  </r>
  <r>
    <n v="839"/>
    <n v="1002515684"/>
    <n v="3"/>
    <x v="0"/>
    <n v="5"/>
    <s v="MATARAM"/>
    <s v="LOMBOK TIMUR UTARA"/>
    <s v="MBG"/>
    <s v="DGS"/>
    <s v="AO"/>
    <x v="0"/>
    <m/>
    <s v="98 | OSS - CANCEL COMPLETE"/>
    <s v="DGS-B2B TREG"/>
    <d v="2026-08-08T09:57:38"/>
    <d v="2026-08-09T16:43:54"/>
    <n v="69361274"/>
    <m/>
    <n v="172620205016"/>
    <s v="UD MAJU LANCAR"/>
    <s v="ODP-MBG-FAK/02"/>
    <s v="WO061240044"/>
    <m/>
    <m/>
    <m/>
    <n v="116.53138207984"/>
    <n v="-8.6058910749989206"/>
    <s v="MD|MYTN-4001010030019|SYSTEM|UD MAJU LANCAR|081959302305/ hpmahesa08@gmail.com  "/>
    <s v="Sales Profesional"/>
    <m/>
    <m/>
    <m/>
    <m/>
    <m/>
    <m/>
    <m/>
    <m/>
    <s v="Management Janji"/>
    <s v="APPOINTMENT DESC 2026-08-08 09:50:00|Nama PIC : INDRA No Hp : 081959302305 Alt : Manja : 08 AGUSTUS 2026 Jam : 12.00 Note : Hubungi pelanggan terlebih dahulu|NE2261|MYDITA  "/>
    <s v="FCC"/>
    <d v="2026-08-08T10:10:05"/>
    <m/>
    <s v="Kendala Pelanggan"/>
    <s v="CANCEL"/>
    <s v="MBG"/>
    <s v="NO ADDON"/>
    <m/>
    <s v="Cancel Completed"/>
    <s v="- 11_11450;Biaya PSB Reguler HSI EBIS ~ 11[150000]  - SP_NOSS;SP_NOSS ~ Internet NOSS Multispeed Network[0]  - SP_NOSS;SP_NOSS ~ Internet NOSS Multispeed Network[0]  - E23015;E23015 ~ ES23 - Perangkat ONT[0]  - E23015~null~44292;E23015||11||Abodemen 0[0] "/>
    <s v="INDIBIZ"/>
    <m/>
    <m/>
    <d v="2026-08-08T12:00:00"/>
    <s v="APPOINTMENT DESC 2026-08-08 09:50:00|Nama PIC : INDRA No Hp : 081959302305 Alt : Manja : 08 AGUSTUS 2026 Jam : 12.00 Note : Hubungi pelanggan terlebih dahulu|NE2261|MYDITA  "/>
    <m/>
    <m/>
    <m/>
    <e v="#NUM!"/>
    <e v="#NUM!"/>
    <x v="1"/>
  </r>
  <r>
    <n v="840"/>
    <n v="1002524699"/>
    <n v="3"/>
    <x v="6"/>
    <n v="5"/>
    <s v="SIDOARJO"/>
    <s v="MOJOKERTO"/>
    <s v="NGI"/>
    <s v="REG"/>
    <s v="AO"/>
    <x v="0"/>
    <m/>
    <s v="Completed (PS)"/>
    <s v="RBS-Regional 3"/>
    <d v="2026-08-13T15:33:48"/>
    <d v="2026-08-14T19:36:03"/>
    <n v="69365316"/>
    <m/>
    <n v="152321203306"/>
    <s v="PANGGON NGOPI"/>
    <s v="ODP-NGI-FD/26"/>
    <s v="WO061755119"/>
    <m/>
    <m/>
    <m/>
    <n v="112.586049"/>
    <n v="-7.5732302999999996"/>
    <s v="|MC30080|/NOVIA SAIDAH/85707504840/noviatusa@gmail.com"/>
    <s v="Sales Force DBS"/>
    <m/>
    <m/>
    <m/>
    <m/>
    <m/>
    <m/>
    <m/>
    <m/>
    <s v="Management Janji"/>
    <s v="2026-08-15 13:00:00|Nama PIC : ibu novi No HP : 085707504840 No Alternatif : - M Janji : 15/07/2026 Jam Pasang : Pagi NoteÃ‚Â :  Hubungi terlebih dahulu sebelum ke lokasi |40961370|MYDITA"/>
    <s v="FCC"/>
    <s v="13-08-2026 15:39:59"/>
    <d v="2026-08-15T13:00:00"/>
    <m/>
    <s v="PS"/>
    <s v="NGI"/>
    <s v="NETMONK - OCA"/>
    <n v="20260814"/>
    <s v="Completed"/>
    <s v="- 11_11446;Biaya PSB HSI EBIS Tunai di Depan ~ 11[150000]  - E23015;E23015 ~ ES23 - Perangkat ONT[0]  - E23015~null~44292;E23015||11||Abodemen 0[0]  - E23015~null~E23015_SWONTPREM;SWONTPREM ~ Biaya Sewa ONT Premium ~ E23015[50000]  - E24057;E24057 ~ ES24 "/>
    <s v="INDIBIZ"/>
    <m/>
    <m/>
    <d v="2026-08-15T13:00:00"/>
    <s v="2026-08-15 13:00:00|Nama PIC : ibu novi No HP : 085707504840 No Alternatif : - M Janji : 15/07/2026 Jam Pasang : Pagi NoteÃ‚Â :  Hubungi terlebih dahulu sebelum ke lokasi |40961370|MYDITA"/>
    <n v="2026"/>
    <n v="8"/>
    <n v="14"/>
    <d v="2026-08-14T00:00:00"/>
    <n v="-1.5416666666642413"/>
    <x v="0"/>
  </r>
  <r>
    <n v="841"/>
    <n v="1002512224"/>
    <n v="3"/>
    <x v="1"/>
    <n v="5"/>
    <s v="SBY UTARA"/>
    <s v="MANYAR"/>
    <s v="MGO"/>
    <s v="REG"/>
    <s v="AO"/>
    <x v="0"/>
    <s v="1P INET"/>
    <s v="102 | FOLLOW UP COMPLETED"/>
    <s v="RBS-Regional 3"/>
    <d v="2026-08-06T12:19:58"/>
    <d v="2026-08-10T16:08:49"/>
    <n v="69359895"/>
    <m/>
    <n v="152413167552"/>
    <s v="LEMBAGA PENDIDIKAN BAHASA CHINA"/>
    <s v="ODP-DMO-FAC/14 FAC/D03/14.01"/>
    <s v="WO061066197"/>
    <m/>
    <m/>
    <m/>
    <n v="112.75182599999999"/>
    <n v="-7.2598849999999997"/>
    <s v="MD|MYDB-20260805264494|DN00001/MN00443|LEMBAGA PENDIDIKAN BAHASA CHINA|085113162223"/>
    <s v="MYDIGIBIZPARTNER"/>
    <m/>
    <m/>
    <m/>
    <m/>
    <m/>
    <m/>
    <m/>
    <m/>
    <s v="Management Janji"/>
    <s v="2026-08-07 13:00:00 | Nama PIC : LEMBAGA PENDIDIKAN BAHASA CHINA No HP : 085113162223 Alt :  M Janji : 07/08/2026 Jam Pasang : 08.00 - 13:00  NoteÃ‚Â :  hubungi terlebih dahulu sebelum kelokasi "/>
    <s v="FCC"/>
    <d v="2026-06-08T12:25:42"/>
    <d v="2026-08-07T13:00:00"/>
    <s v="Kendala Pelanggan"/>
    <s v="REVOKE"/>
    <s v="MGO"/>
    <s v="NO ADDON"/>
    <m/>
    <s v="Follow Up Revoke Completed, New Order ID : SC1002518424"/>
    <s v="HSI Bisnis Promo HUT Telkom PSB 70% - 200 Mbps"/>
    <s v="INDIBIZ"/>
    <m/>
    <m/>
    <d v="2026-08-07T13:00:00"/>
    <s v="2026-08-07 13:00:00 | Nama PIC : LEMBAGA PENDIDIKAN BAHASA CHINA No HP : 085113162223 Alt :  M Janji : 07/08/2026 Jam Pasang : 08.00 - 13:00  NoteÃ‚Â :  hubungi terlebih dahulu sebelum kelokasi "/>
    <m/>
    <m/>
    <m/>
    <e v="#NUM!"/>
    <e v="#NUM!"/>
    <x v="1"/>
  </r>
  <r>
    <n v="842"/>
    <n v="1002522984"/>
    <n v="3"/>
    <x v="0"/>
    <n v="5"/>
    <s v="MATARAM"/>
    <s v="SUMBAWA"/>
    <s v="SBW"/>
    <s v="REG"/>
    <s v="AO"/>
    <x v="0"/>
    <s v="1P INET"/>
    <s v="Completed (PS)"/>
    <s v="RBS-Regional 3"/>
    <d v="2026-08-12T16:58:57"/>
    <d v="2026-08-14T10:57:48"/>
    <n v="69364555"/>
    <m/>
    <n v="172606791498"/>
    <s v="SPBU Ratna 5484314"/>
    <s v="ODP-SBW-FBK/57 FBK/D03/57.01"/>
    <s v="WO061616135"/>
    <m/>
    <m/>
    <m/>
    <n v="117.452129311859"/>
    <n v="-8.5979265228465902"/>
    <s v="MD|MYDB-20260812265091|DN00001/MN01576|SPBU Ratna 5484314|081312122047"/>
    <s v="MYDIGIBIZPARTNER"/>
    <m/>
    <m/>
    <m/>
    <m/>
    <m/>
    <m/>
    <m/>
    <m/>
    <s v="Management Janji"/>
    <s v="2026-08-13 13:00:00 | Tanggal pemasangan: 13/08/2026 Jam pemasangan : siang Info Tambahan : Hubungi pelanggan dulu sebelum ke lokasi terima kasih."/>
    <s v="FCC"/>
    <d v="2026-12-08T17:10:31"/>
    <d v="2026-08-13T13:00:00"/>
    <m/>
    <s v="PS"/>
    <s v="SBW"/>
    <s v="NO ADDON"/>
    <n v="20260814"/>
    <s v="Completed"/>
    <s v="HSI Bisnis Promo HUT Telkom PSB 70% - 75 Mbps"/>
    <s v="INDIBIZ"/>
    <m/>
    <m/>
    <d v="2026-08-13T13:00:00"/>
    <s v="2026-08-13 13:00:00 | Tanggal pemasangan: 13/08/2026 Jam pemasangan : siang Info Tambahan : Hubungi pelanggan dulu sebelum ke lokasi terima kasih."/>
    <n v="2026"/>
    <n v="8"/>
    <n v="14"/>
    <d v="2026-08-14T00:00:00"/>
    <n v="0.45833333333575865"/>
    <x v="0"/>
  </r>
  <r>
    <n v="843"/>
    <n v="1002519902"/>
    <n v="3"/>
    <x v="4"/>
    <n v="4"/>
    <s v="PEKALONGAN"/>
    <s v="BREBES"/>
    <s v="BMU"/>
    <s v="REG"/>
    <s v="AO"/>
    <x v="0"/>
    <m/>
    <s v="Completed (PS)"/>
    <s v="RBS-Regional 3"/>
    <d v="2026-08-11T13:32:31"/>
    <d v="2026-08-13T19:41:47"/>
    <n v="69363334"/>
    <m/>
    <n v="146281108015"/>
    <s v="SPBU 4452213 KALIWADAS"/>
    <s v="ODP-BMU-FJ/046"/>
    <s v="WO061587816"/>
    <m/>
    <m/>
    <m/>
    <n v="110.458749"/>
    <n v="-7.0365346999999998"/>
    <s v="AMRBS;403095;REG3;BAYU;085100296564;HSI 1S 100MB;535k;PIC 081225588474;ida.rodlotuljanah1984@gmail.com"/>
    <s v="Account Manager"/>
    <m/>
    <m/>
    <m/>
    <m/>
    <m/>
    <m/>
    <m/>
    <m/>
    <s v="Management Janji"/>
    <s v="2026-08-13 13:00:00|Nama PIC : Ibu Ida No HP : 081225588474 No Alt : - M Janji :  13 Agustus 2026 Jam Pasang : Pagi / Siang Note : hubungi pelanggan jika ingin kelokasi|40951378|MYDITA"/>
    <s v="FCC"/>
    <d v="2026-11-08T13:39:46"/>
    <d v="2026-08-13T13:00:00"/>
    <m/>
    <s v="PS"/>
    <s v="BMU"/>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Ibu Ida No HP : 081225588474 No Alt : - M Janji :  13 Agustus 2026 Jam Pasang : Pagi / Siang Note : hubungi pelanggan jika ingin kelokasi|40951378|MYDITA"/>
    <n v="2026"/>
    <n v="8"/>
    <n v="13"/>
    <d v="2026-08-13T00:00:00"/>
    <n v="-0.54166666666424135"/>
    <x v="0"/>
  </r>
  <r>
    <n v="844"/>
    <n v="1002517938"/>
    <n v="3"/>
    <x v="3"/>
    <n v="4"/>
    <s v="YOGYAKARTA"/>
    <s v="SLEMAN"/>
    <s v="GOD"/>
    <s v="REG"/>
    <s v="AO"/>
    <x v="0"/>
    <m/>
    <s v="Completed (PS)"/>
    <s v="RBS-Regional 3"/>
    <d v="2026-08-10T14:06:18"/>
    <d v="2026-08-11T11:04:35"/>
    <n v="69361666"/>
    <m/>
    <n v="146136130125"/>
    <s v="PT Warisan Abadi Visi Edukasi, NWAVE Corp"/>
    <s v="ODP-GOD-VAY/060"/>
    <s v="WO061407072"/>
    <m/>
    <m/>
    <m/>
    <n v="110.34261542715799"/>
    <n v="-7.7467777611169302"/>
    <s v="|MC80006|MYIA-033560476623/POI/Nisa Fadhilla/0895363272887/admnhr.office.dewave@gmail.com"/>
    <s v="Amex"/>
    <m/>
    <m/>
    <m/>
    <m/>
    <m/>
    <m/>
    <m/>
    <m/>
    <s v="Management Janji"/>
    <s v="2026-08-10 13:00:00 | M Janji : 10 agustus 2026  jam Pasang : siang  Note : hubungi pelanggan jika ingin kelokasi"/>
    <s v="FCC"/>
    <d v="2026-10-08T14:09:59"/>
    <m/>
    <m/>
    <s v="PS"/>
    <s v="GOD"/>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0T07:00:00"/>
    <s v="2026-08-10 13:00:00 | M Janji : 10 agustus 2026  jam Pasang : siang  Note : hubungi pelanggan jika ingin kelokasi"/>
    <n v="2026"/>
    <n v="8"/>
    <n v="11"/>
    <d v="2026-08-11T00:00:00"/>
    <n v="0.70833333333575865"/>
    <x v="0"/>
  </r>
  <r>
    <n v="845"/>
    <n v="1002506091"/>
    <n v="3"/>
    <x v="2"/>
    <n v="5"/>
    <s v="KEDIRI"/>
    <s v="TRENGGALEK"/>
    <s v="TRE"/>
    <s v="REG"/>
    <s v="AO"/>
    <x v="0"/>
    <s v="1P INET"/>
    <s v="Completed (PS)"/>
    <s v="RBS-Regional 3"/>
    <d v="2026-08-03T13:25:56"/>
    <d v="2026-08-03T19:49:16"/>
    <n v="69357530"/>
    <m/>
    <n v="152608209007"/>
    <s v="PR ALFI PUTRA"/>
    <s v="ODP-TRE-FN/20 FN/D02/20.01"/>
    <s v="WO060794012"/>
    <m/>
    <m/>
    <m/>
    <n v="111.75874296011401"/>
    <n v="-8.0848471183703392"/>
    <s v="|MN00418|MYIA-037110045139/POI/DWI NUR AINIYATIL/08139346792/pr.alfiputra@gmail.com"/>
    <s v="MYIB_ASSISTANT"/>
    <m/>
    <m/>
    <m/>
    <m/>
    <m/>
    <m/>
    <m/>
    <m/>
    <s v="Management Janji"/>
    <s v="2026-08-04 13:00:00 | Nama PIC: bu dwi nur  Notel: 08139346792 Alt: -  Tanggal: 4/8/2026 Jam Pasang: Siang Note: Hubungi sebelum ke lokasi, terimakasih. Info pl "/>
    <s v="FCC"/>
    <d v="2026-03-08T13:40:15"/>
    <d v="2026-08-04T13:00:00"/>
    <m/>
    <s v="PS"/>
    <s v="TRE"/>
    <s v="NO ADDON"/>
    <n v="20260803"/>
    <s v="Completed"/>
    <s v="HSI Bisnis Promo HUT Telkom PSB 70% - 200 Mbps"/>
    <s v="INDIBIZ"/>
    <m/>
    <m/>
    <d v="2026-08-04T13:00:00"/>
    <s v="2026-08-04 13:00:00 | Nama PIC: bu dwi nur  Notel: 08139346792 Alt: -  Tanggal: 4/8/2026 Jam Pasang: Siang Note: Hubungi sebelum ke lokasi, terimakasih. Info pl "/>
    <n v="2026"/>
    <n v="8"/>
    <n v="3"/>
    <d v="2026-08-03T00:00:00"/>
    <n v="-1.5416666666642413"/>
    <x v="0"/>
  </r>
  <r>
    <n v="846"/>
    <n v="1002517228"/>
    <n v="3"/>
    <x v="6"/>
    <n v="5"/>
    <s v="PASURUAN"/>
    <s v="PROBOLINGGO"/>
    <s v="KRZ"/>
    <s v="REG"/>
    <s v="AO"/>
    <x v="0"/>
    <m/>
    <s v="CANCEL COMPLETED"/>
    <s v="RBS-Regional 3"/>
    <d v="2026-08-10T10:25:05"/>
    <d v="2026-08-10T13:32:23"/>
    <n v="69362230"/>
    <m/>
    <n v="152509216354"/>
    <s v="PEMERINTAH DESA KARANGBONG"/>
    <s v="ODP-KRZ-FK/41"/>
    <m/>
    <m/>
    <m/>
    <m/>
    <n v="113.3752181"/>
    <n v="-7.7884696"/>
    <s v="|MC30181|/SAIFUL HAQ/085236952514 / 081336559918/desakarangbong99@gmail.com  "/>
    <s v="Sales Force DBS"/>
    <m/>
    <m/>
    <m/>
    <m/>
    <m/>
    <m/>
    <m/>
    <m/>
    <m/>
    <m/>
    <m/>
    <d v="2026-10-08T10:39:47"/>
    <m/>
    <m/>
    <s v="REJECT_FCC"/>
    <s v="KRZ"/>
    <s v="NO ADDON"/>
    <m/>
    <s v="DECLINE : Decline - Batal Order NENG PUTRI MEILINDA PERMATASARI 40981184|MYDITA"/>
    <s v="- 11_11446;Biaya PSB HSI EBIS Tunai di Depan ~ 11[150000]  - SP_NOSS;SP_NOSS ~ Internet NOSS Multispeed Network[0]  - E23015;E23015 ~ ES23 - Perangkat ONT[0]  - E23015~null~44292;E23015||11||Abodemen 0[0]  - E23015~null~E23015_SWONTPREM;SWONTPREM ~ Biaya "/>
    <s v="INDIBIZ"/>
    <m/>
    <s v="DECLINE : Decline - Batal Order NENG PUTRI MEILINDA PERMATASARI 40981184|MYDITA"/>
    <m/>
    <m/>
    <m/>
    <m/>
    <m/>
    <e v="#NUM!"/>
    <e v="#NUM!"/>
    <x v="1"/>
  </r>
  <r>
    <n v="847"/>
    <n v="1002519748"/>
    <n v="3"/>
    <x v="1"/>
    <n v="5"/>
    <s v="SBY UTARA"/>
    <s v="LAMONGAN"/>
    <s v="BBA"/>
    <s v="REG"/>
    <s v="AO"/>
    <x v="0"/>
    <s v="1P INET"/>
    <s v="Completed (PS)"/>
    <s v="RBS-Regional 3"/>
    <d v="2026-08-11T12:40:57"/>
    <d v="2026-08-12T08:48:37"/>
    <n v="69363270"/>
    <m/>
    <n v="152441211135"/>
    <s v="LAVINA TOKO"/>
    <s v="ODP-BBA-FAH/05 FAH/D01/05.01"/>
    <s v="WO061490203"/>
    <m/>
    <m/>
    <m/>
    <n v="112.23607800900901"/>
    <n v="-7.10043386880242"/>
    <s v="MD|MYDB-20260811264949|DN00001/MN02271|LAVINA TOKO|082234535213"/>
    <s v="MYDIGIBIZPARTNER"/>
    <m/>
    <m/>
    <m/>
    <m/>
    <m/>
    <m/>
    <m/>
    <m/>
    <s v="Management Janji"/>
    <s v="2026-08-12 10:00:00 | Waktu pemasangan : 12 agustus 2026 Jam pemasangan : 08.00 - 12.00 Info Tambahan : Hubungi pelanggan dulu sebelum ke lokasi terimakasih  "/>
    <s v="FCC"/>
    <d v="2026-11-08T12:54:45"/>
    <d v="2026-08-12T10:00:00"/>
    <m/>
    <s v="PS"/>
    <s v="BBA"/>
    <s v="NO ADDON"/>
    <n v="20260812"/>
    <s v="Completed"/>
    <s v="HSI Bisnis Promo HUT Telkom PSB 70% - 100 Mbps"/>
    <s v="INDIBIZ"/>
    <m/>
    <m/>
    <d v="2026-08-12T10:00:00"/>
    <s v="2026-08-12 10:00:00 | Waktu pemasangan : 12 agustus 2026 Jam pemasangan : 08.00 - 12.00 Info Tambahan : Hubungi pelanggan dulu sebelum ke lokasi terimakasih  "/>
    <n v="2026"/>
    <n v="8"/>
    <n v="12"/>
    <d v="2026-08-12T00:00:00"/>
    <n v="-0.41666666666424135"/>
    <x v="0"/>
  </r>
  <r>
    <n v="848"/>
    <n v="1002514898"/>
    <n v="3"/>
    <x v="6"/>
    <n v="5"/>
    <s v="SIDOARJO"/>
    <s v="MOJOKERTO"/>
    <s v="NGI"/>
    <s v="REG"/>
    <s v="AO"/>
    <x v="0"/>
    <m/>
    <s v="Completed (PS)"/>
    <s v="RBS-Regional 3"/>
    <d v="2026-08-07T14:50:57"/>
    <d v="2026-08-08T15:56:13"/>
    <n v="69360908"/>
    <m/>
    <n v="152321202952"/>
    <s v="TOKO COMODORE"/>
    <s v="ODP-NGI-FH/07"/>
    <s v="WO061266850"/>
    <m/>
    <m/>
    <m/>
    <n v="112.6247166"/>
    <n v="-7.5501629000000001"/>
    <s v="|MN02783|/TOKO COMODORE/WINBACK HSI B2B + NETMONK (1:1) 150MBPS 761,1RB PSB DISC 70%//riefputraragil@gmail.com/MUHAMMAD FARHAN FUADI/85233377738"/>
    <s v="Sales Force DBS"/>
    <m/>
    <m/>
    <m/>
    <m/>
    <m/>
    <m/>
    <m/>
    <m/>
    <s v="Management Janji"/>
    <s v="2026-08-09 13:00:00|Nama : BP MUHAMMAD FARHAN FUADI  No Hp : 085233377738 No Alt :  Tgl Pemasangan : 09 Agustus 2026 Interval : PAGI  Note : Hubungi pelanggan terlebih dahulu|40971402|MYDITA"/>
    <s v="FCC"/>
    <d v="2026-07-08T14:56:06"/>
    <d v="2026-08-09T13:00:00"/>
    <m/>
    <s v="PS"/>
    <s v="NGI"/>
    <s v="NETMONK"/>
    <n v="20260808"/>
    <s v="Completed"/>
    <s v="- 11_11446;Biaya PSB HSI EBIS Tunai di Depan ~ 11[150000]  - SP_NOSS;SP_NOSS ~ Internet NOSS Multispeed Network[0]  - SP_NOSS;SP_NOSS ~ Internet NOSS Multispeed Network[0]  - E23015;E23015 ~ ES23 - Perangkat ONT[0]  - E23015~null~44292;E23015||11||Abodeme"/>
    <s v="INDIBIZ"/>
    <m/>
    <m/>
    <d v="2026-08-09T13:00:00"/>
    <s v="2026-08-09 13:00:00|Nama : BP MUHAMMAD FARHAN FUADI  No Hp : 085233377738 No Alt :  Tgl Pemasangan : 09 Agustus 2026 Interval : PAGI  Note : Hubungi pelanggan terlebih dahulu|40971402|MYDITA"/>
    <n v="2026"/>
    <n v="8"/>
    <n v="8"/>
    <d v="2026-08-08T00:00:00"/>
    <n v="-1.5416666666642413"/>
    <x v="0"/>
  </r>
  <r>
    <n v="849"/>
    <n v="1002517757"/>
    <n v="3"/>
    <x v="6"/>
    <n v="5"/>
    <s v="SIDOARJO"/>
    <s v="PASURUAN"/>
    <s v="BEJ"/>
    <s v="REG"/>
    <s v="AO"/>
    <x v="0"/>
    <m/>
    <s v="Completed (PS)"/>
    <s v="RBS-Regional 3"/>
    <d v="2026-08-10T13:30:10"/>
    <d v="2026-08-11T14:07:06"/>
    <n v="69362443"/>
    <m/>
    <n v="152742207095"/>
    <s v="RYAN COMPUTER"/>
    <s v="ODP-BEJ-FJ/08"/>
    <s v="WO061467462"/>
    <m/>
    <m/>
    <m/>
    <n v="112.73333030000001"/>
    <n v="-7.5878936000000001"/>
    <s v="|MN01982|/RYAN COMPUTER/WINBACK 2.0 HSI B2B (1:2) 50MBPS 320RB PSB DISC 70%//Mukhammadluddin7@gmail.com/MUHAMMAD LUDDIN/85708945003"/>
    <s v="Sales Force DBS"/>
    <m/>
    <m/>
    <m/>
    <m/>
    <m/>
    <m/>
    <m/>
    <m/>
    <s v="Management Janji"/>
    <s v="2026-08-12 13:00:00|Tanggal Pemasangan : 12 Agustus 2026 Jam Pemasangan : 08:00 13:00 Info Tambahan : Hubungi pelanggan dulu sebelum ke lokasi terimakasih|40961370|MYDITA"/>
    <s v="FCC"/>
    <d v="2026-10-08T13:39:47"/>
    <d v="2026-08-12T13:00:00"/>
    <m/>
    <s v="PS"/>
    <s v="BEJ"/>
    <s v="NO ADDON"/>
    <n v="20260811"/>
    <s v="Completed"/>
    <s v="- 11_11446;Biaya PSB HSI EBIS Tunai di Depan ~ 11[150000]  - SP_NOSS;SP_NOSS ~ Internet NOSS Multispeed Network[0]  - SP_NOSS;SP_NOSS ~ Internet NOSS Multispeed Network[0]  - E25061;E25061 ~ ES25 - Paket HSI Basic (HSIEF) Khusus Winback 2.0[0]  - E25061~n"/>
    <s v="INDIBIZ"/>
    <m/>
    <m/>
    <d v="2026-08-12T13:00:00"/>
    <s v="2026-08-12 13:00:00|Tanggal Pemasangan : 12 Agustus 2026 Jam Pemasangan : 08:00 13:00 Info Tambahan : Hubungi pelanggan dulu sebelum ke lokasi terimakasih|40961370|MYDITA"/>
    <n v="2026"/>
    <n v="8"/>
    <n v="11"/>
    <d v="2026-08-11T00:00:00"/>
    <n v="-1.5416666666642413"/>
    <x v="0"/>
  </r>
  <r>
    <n v="850"/>
    <n v="1002505887"/>
    <n v="3"/>
    <x v="1"/>
    <n v="5"/>
    <s v="SBY SELATAN"/>
    <s v="KETINTANG"/>
    <s v="RKT"/>
    <s v="REG"/>
    <s v="AO"/>
    <x v="0"/>
    <s v="1P INET"/>
    <s v="102 | FOLLOW UP COMPLETED"/>
    <s v="RBS-Regional 3"/>
    <d v="2026-08-03T11:29:56"/>
    <d v="2026-08-05T11:07:50"/>
    <n v="69357389"/>
    <m/>
    <n v="152308242981"/>
    <s v="Ponpes AN-NURIYAH ( putri )"/>
    <s v="ODP-RKT-FBM/52 FBM/D06/52.01"/>
    <s v="WO060773847"/>
    <m/>
    <m/>
    <m/>
    <n v="112.73582920432"/>
    <n v="-7.3174388175798297"/>
    <s v="MD|MYDB-20260803264240|DN00001/MN00459|Ponpes AN-NURIYAH ( putri )|082257588373"/>
    <s v="MYDIGIBIZPARTNER"/>
    <m/>
    <m/>
    <m/>
    <m/>
    <m/>
    <m/>
    <m/>
    <m/>
    <s v="Management Janji"/>
    <s v="2026-08-04 11:00:00 | Nama : BU ATINA ZAINAL FUADAH No Hp : 082257588373 No Alt :  Tgl Pemasangan : 04 Agustus 2026 Interval : SIANG Note : Hubungi pelanggan terlebih dahulu"/>
    <s v="FCC"/>
    <d v="2026-03-08T11:39:48"/>
    <d v="2026-08-04T11:00:00"/>
    <m/>
    <s v="REVOKE"/>
    <s v="RKT"/>
    <s v="NO ADDON"/>
    <m/>
    <s v="Follow Up Revoke Completed, New Order ID : SC1002510128"/>
    <s v="HSI Bisnis Basic Promo HUT Telkom PSB 70% - 200 Mbps"/>
    <s v="INDIBIZ"/>
    <m/>
    <m/>
    <d v="2026-08-04T11:00:00"/>
    <s v="2026-08-04 11:00:00 | Nama : BU ATINA ZAINAL FUADAH No Hp : 082257588373 No Alt :  Tgl Pemasangan : 04 Agustus 2026 Interval : SIANG Note : Hubungi pelanggan terlebih dahulu"/>
    <m/>
    <m/>
    <m/>
    <e v="#NUM!"/>
    <e v="#NUM!"/>
    <x v="1"/>
  </r>
  <r>
    <n v="851"/>
    <n v="1002519757"/>
    <n v="3"/>
    <x v="4"/>
    <n v="4"/>
    <s v="SEMARANG"/>
    <s v="SALATIGA"/>
    <s v="SLI"/>
    <s v="REG"/>
    <s v="AO"/>
    <x v="0"/>
    <s v="1P INET"/>
    <s v="Completed (PS)"/>
    <s v="RBS-Regional 3"/>
    <d v="2026-08-11T12:47:57"/>
    <d v="2026-08-12T13:20:31"/>
    <n v="69363275"/>
    <m/>
    <n v="142434111386"/>
    <s v="SPBU TINGKIR KANTOR"/>
    <s v="ODP-SLI-FE/062"/>
    <s v="WO061490868"/>
    <m/>
    <m/>
    <m/>
    <n v="110.5137967"/>
    <n v="-7.3607141999999897"/>
    <s v="|MN00238|MYIA-007179996864/POI/NATALIA/085741444431/spbu4450704@yahoo.co.id"/>
    <s v="MYIB_ASSISTANT"/>
    <m/>
    <m/>
    <m/>
    <m/>
    <m/>
    <m/>
    <m/>
    <m/>
    <s v="Management Janji"/>
    <s v="2026-08-12 13:00:00 | Nama PIC:  BU NATALIA No HP: 085741444431 Alt: Tanggal: 12/8/2026 Jam Pasang: Siang Note: Hubungi sebelum ke lokasi, terimakasih."/>
    <s v="FCC"/>
    <d v="2026-11-08T12:54:45"/>
    <d v="2026-08-12T13:00:00"/>
    <m/>
    <s v="PS"/>
    <s v="SLI"/>
    <s v="NO ADDON"/>
    <n v="20260812"/>
    <s v="Completed"/>
    <s v="HSI Bisnis Basic Promo HUT Telkom PSB 70% - 100 Mbps"/>
    <s v="INDIBIZ"/>
    <m/>
    <m/>
    <d v="2026-08-12T13:00:00"/>
    <s v="2026-08-12 13:00:00 | Nama PIC:  BU NATALIA No HP: 085741444431 Alt: Tanggal: 12/8/2026 Jam Pasang: Siang Note: Hubungi sebelum ke lokasi, terimakasih."/>
    <n v="2026"/>
    <n v="8"/>
    <n v="12"/>
    <d v="2026-08-12T00:00:00"/>
    <n v="-0.54166666666424135"/>
    <x v="0"/>
  </r>
  <r>
    <n v="852"/>
    <n v="1002529719"/>
    <n v="3"/>
    <x v="4"/>
    <n v="4"/>
    <s v="SEMARANG"/>
    <s v="INNER - SEMARANG JATENG UTARA"/>
    <s v="GNK"/>
    <s v="REG"/>
    <s v="AO"/>
    <x v="0"/>
    <s v="1P INET"/>
    <s v="Completed (PS)"/>
    <s v="RBS-Regional 3"/>
    <d v="2026-08-16T14:01:57"/>
    <d v="2026-08-17T10:52:28"/>
    <n v="69367568"/>
    <m/>
    <n v="143424113708"/>
    <s v="Grosir Sepatu Mukti"/>
    <s v="ODP-GNK-FAF/002 FAF/D01/002.01"/>
    <s v="WO061880396"/>
    <m/>
    <m/>
    <m/>
    <n v="110.5698914"/>
    <n v="-6.966545"/>
    <s v="|MN02374|MYIA-087307978801/POI/Abdul Mukti/0882007501385/jennyabdul91@gmail.com"/>
    <s v="MYIB_ASSISTANT"/>
    <m/>
    <m/>
    <m/>
    <m/>
    <m/>
    <m/>
    <m/>
    <m/>
    <s v="Management Janji"/>
    <s v="2026-08-17 13:00:00 | Nama : BP ABDUL MUKTI  No Hp : 0882007501385 No Alt :  Tgl Pemasangan : 17 Agustus 2026 Interval : PAGI  Note : Hubungi pelanggan terlebih dahulu"/>
    <s v="FCC"/>
    <s v="16-08-2026 14:10:39"/>
    <d v="2026-08-17T13:00:00"/>
    <m/>
    <s v="PS"/>
    <s v="GNK"/>
    <s v="NO ADDON"/>
    <n v="20260817"/>
    <s v="Completed"/>
    <s v="HSI Bisnis Promo HUT Telkom PSB 70% - 200 Mbps"/>
    <s v="INDIBIZ"/>
    <m/>
    <m/>
    <d v="2026-08-17T13:00:00"/>
    <s v="2026-08-17 13:00:00 | Nama : BP ABDUL MUKTI  No Hp : 0882007501385 No Alt :  Tgl Pemasangan : 17 Agustus 2026 Interval : PAGI  Note : Hubungi pelanggan terlebih dahulu"/>
    <n v="2026"/>
    <n v="8"/>
    <n v="17"/>
    <d v="2026-08-17T00:00:00"/>
    <n v="-0.54166666666424135"/>
    <x v="0"/>
  </r>
  <r>
    <n v="853"/>
    <n v="1002511052"/>
    <n v="3"/>
    <x v="3"/>
    <n v="4"/>
    <s v="YOGYAKARTA"/>
    <s v="INNER - YOGYA JATENG SELATAN"/>
    <s v="PGR"/>
    <s v="REG"/>
    <s v="AO"/>
    <x v="0"/>
    <m/>
    <s v="Completed (PS)"/>
    <s v="RBS-Regional 3"/>
    <d v="2026-08-05T15:36:41"/>
    <d v="2026-08-06T12:18:17"/>
    <n v="69359392"/>
    <m/>
    <n v="141114227812"/>
    <s v="The Foresta"/>
    <s v="ODP-PGR-FBB/087"/>
    <s v="WO061027254"/>
    <m/>
    <m/>
    <m/>
    <n v="110.3681193"/>
    <n v="-7.8147181999999997"/>
    <s v="AMRBS/965966/DINA MENTARI/R3/YOGYAKARTA/PSB HSI BISNIS 1S  150 MBPS PROMO HUT TELKOM 1:1/VIKA/0811250505/clarissaroselynn@yahoo.com"/>
    <s v="Account Manager"/>
    <m/>
    <m/>
    <m/>
    <m/>
    <m/>
    <m/>
    <m/>
    <m/>
    <s v="Management Janji"/>
    <s v="2026-08-07 08:00:00|Tanggal Pemasangan : 07 Agustus 2026 Jam Pemasangan : 08:00 15:00 Info Tambahan : Hubungi pelanggan dulu sebelum ke lokasi terimakasih|40010577|MYDITA"/>
    <s v="FCC"/>
    <d v="2026-05-08T15:39:51"/>
    <d v="2026-08-07T08:00:00"/>
    <m/>
    <s v="PS"/>
    <s v="PGR"/>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7T08:00:00"/>
    <s v="2026-08-07 08:00:00|Tanggal Pemasangan : 07 Agustus 2026 Jam Pemasangan : 08:00 15:00 Info Tambahan : Hubungi pelanggan dulu sebelum ke lokasi terimakasih|40010577|MYDITA"/>
    <n v="2026"/>
    <n v="8"/>
    <n v="6"/>
    <d v="2026-08-06T00:00:00"/>
    <n v="-1.3333333333357587"/>
    <x v="0"/>
  </r>
  <r>
    <n v="854"/>
    <n v="1002516397"/>
    <n v="3"/>
    <x v="6"/>
    <n v="5"/>
    <s v="SIDOARJO"/>
    <s v="INNER - JATIM TIMUR"/>
    <s v="KRN"/>
    <s v="REG"/>
    <s v="AO"/>
    <x v="0"/>
    <m/>
    <s v="CANCEL COMPLETED"/>
    <s v="RBS-Regional 3"/>
    <d v="2026-08-09T11:13:13"/>
    <d v="2026-08-13T09:44:57"/>
    <n v="69361773"/>
    <m/>
    <n v="152331250983"/>
    <s v="CV GASOLINE PRIMA"/>
    <s v="ODP-KRN-FC/29"/>
    <m/>
    <m/>
    <m/>
    <m/>
    <n v="112.5129609"/>
    <n v="-7.4014061"/>
    <s v="|MN02271|/CV GASOLINE PRIMA/WINBACK 2.0 HSI B2B (1:1) 50MBPS 355RB PSB DISC 70%//mohmusfiq5@gmail.com/RIZKY PRAYUDHI/81330020155"/>
    <s v="Sales Force DBS"/>
    <m/>
    <m/>
    <m/>
    <m/>
    <m/>
    <m/>
    <m/>
    <m/>
    <m/>
    <m/>
    <m/>
    <d v="2026-09-08T11:25:00"/>
    <m/>
    <m/>
    <s v="REJECT_FCC"/>
    <s v="KRN"/>
    <s v="NO ADDON"/>
    <m/>
    <s v="DECLINE : Decline - Batal Order EVI PUSPITA EKASARI 40931150|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855"/>
    <n v="1002510076"/>
    <n v="3"/>
    <x v="3"/>
    <n v="4"/>
    <s v="MAGELANG"/>
    <s v="PURWOREJJO"/>
    <s v="PWJ"/>
    <s v="REG"/>
    <s v="AO"/>
    <x v="0"/>
    <m/>
    <s v="MYDITA - GAGAL SEND REMANJA"/>
    <s v="RBS-Regional 3"/>
    <d v="2026-08-05T10:54:10"/>
    <d v="2026-08-06T15:32:13"/>
    <n v="69358920"/>
    <m/>
    <n v="142138510531"/>
    <s v="MTS AL IMAN 2 BULUS"/>
    <s v="ODP-PWJ-FBC/022"/>
    <s v="WO060991479"/>
    <m/>
    <m/>
    <m/>
    <n v="110.005751634004"/>
    <n v="-7.6874878557081701"/>
    <s v="AMRBS ; 402718 ; AMEX ; AMY ; TREG3 ; MAGELANG ;/PSB 2S HSI BISNIS NETMONK 300 MB PROMO SAMBUT AWAL TAHUN/DWI RIZQIYANTO/085148350154/rdwi53774@gmail.com/INPUL 1002215760"/>
    <s v="Amex"/>
    <m/>
    <m/>
    <m/>
    <m/>
    <m/>
    <m/>
    <m/>
    <m/>
    <s v="Management Janji"/>
    <s v="2026-08-09 08:00:00|Tanggal pemasangan: 06/08/2026 Jam pemasangan : pagi / siang Info Tambahan : Hubungi pelanggan dulu sebelum ke lokasi terima kasih|40961370|MYDITA"/>
    <s v="FCC"/>
    <d v="2026-05-08T10:54:57"/>
    <d v="2026-08-09T08:00:00"/>
    <m/>
    <m/>
    <s v="PWJ"/>
    <s v="NETMONK"/>
    <m/>
    <s v="MYDITA - GAGAL SEND REMANJA"/>
    <s v="- 11_11446;Biaya PSB HSI EBIS Tunai di Depan ~ 11[150000]  - SP_NOSS;SP_NOSS ~ Internet NOSS Multispeed Network[0]  - SP_NOSS;SP_NOSS ~ Internet NOSS Multispeed Network[0]  - E23015;E23015 ~ ES23 - Perangkat ONT[0]  - E23015~null~44292;E23015||11||Abodeme"/>
    <s v="INDIBIZ"/>
    <m/>
    <m/>
    <d v="2026-08-09T08:00:00"/>
    <s v="2026-08-09 08:00:00|Tanggal pemasangan: 06/08/2026 Jam pemasangan : pagi / siang Info Tambahan : Hubungi pelanggan dulu sebelum ke lokasi terima kasih|40961370|MYDITA"/>
    <m/>
    <m/>
    <m/>
    <e v="#NUM!"/>
    <e v="#NUM!"/>
    <x v="1"/>
  </r>
  <r>
    <n v="856"/>
    <n v="1002509983"/>
    <n v="3"/>
    <x v="4"/>
    <n v="4"/>
    <s v="SEMARANG"/>
    <s v="SALATIGA"/>
    <s v="SLI"/>
    <s v="REG"/>
    <s v="AO"/>
    <x v="0"/>
    <s v="1P INET"/>
    <s v="Completed (PS)"/>
    <s v="RBS-Regional 3"/>
    <d v="2026-08-05T10:28:56"/>
    <d v="2026-08-05T17:02:21"/>
    <n v="69358903"/>
    <m/>
    <n v="142434111004"/>
    <s v="KB-TK-TPA AL QUDWAH KIDS CENTER"/>
    <s v="ODP-SLI-FM/087 FM/D07/087.01"/>
    <s v="WO060960400"/>
    <m/>
    <m/>
    <m/>
    <n v="110.49071043565399"/>
    <n v="-7.3057998761191696"/>
    <s v="|MN00481|MYIA-049321494918/POI/suyati/08122889983/nasya0123@gmail.com"/>
    <s v="MYIB_ASSISTANT"/>
    <m/>
    <m/>
    <m/>
    <m/>
    <m/>
    <m/>
    <m/>
    <m/>
    <s v="Management Janji"/>
    <s v="2026-08-06 08:00:00 | Jam pemasangan : 12.00 Info Tambahan : Hubungi pelanggan dulu sebelum ke lokasi terimakasih  "/>
    <s v="FCC"/>
    <d v="2026-05-08T10:39:45"/>
    <d v="2026-08-06T08:00:00"/>
    <m/>
    <s v="PS"/>
    <s v="SLI"/>
    <s v="NO ADDON"/>
    <n v="20260805"/>
    <s v="Completed"/>
    <s v="HSI Bisnis Promo HUT Telkom PSB 70% - 50 Mbps"/>
    <s v="INDIBIZ"/>
    <m/>
    <m/>
    <d v="2026-08-06T08:00:00"/>
    <s v="2026-08-06 08:00:00 | Jam pemasangan : 12.00 Info Tambahan : Hubungi pelanggan dulu sebelum ke lokasi terimakasih  "/>
    <n v="2026"/>
    <n v="8"/>
    <n v="5"/>
    <d v="2026-08-05T00:00:00"/>
    <n v="-1.3333333333357587"/>
    <x v="0"/>
  </r>
  <r>
    <n v="857"/>
    <n v="1002515024"/>
    <n v="3"/>
    <x v="2"/>
    <n v="5"/>
    <s v="KEDIRI"/>
    <s v="TRENGGALEK"/>
    <s v="TRE"/>
    <s v="REG"/>
    <s v="AO"/>
    <x v="0"/>
    <s v="1P INET"/>
    <s v="Completed (PS)"/>
    <s v="RBS-Regional 3"/>
    <d v="2026-08-07T15:16:56"/>
    <d v="2026-08-08T08:19:06"/>
    <n v="69360962"/>
    <m/>
    <n v="152608207746"/>
    <s v="SPBU 54.663.04 TRENGGALEK"/>
    <s v="ODP-TRE-FG/50"/>
    <s v="WO061180349"/>
    <m/>
    <m/>
    <m/>
    <n v="111.717043741187"/>
    <n v="-8.0484108462416497"/>
    <s v="|MN02702|MYIA-014483538663/POI/KURNIA TRI BASKORO EDI/08113638346/kurniaedi72@gmail.com"/>
    <s v="MYIB_ASSISTANT"/>
    <m/>
    <m/>
    <m/>
    <m/>
    <m/>
    <m/>
    <m/>
    <m/>
    <s v="Management Janji"/>
    <s v="2026-08-08 13:00:00 | M Janji : 8 agustus 2026 jam Pasang : siang (AKTIVASI) Note : hubungi pelanggan jika ingin kelokasi "/>
    <s v="FCC"/>
    <d v="2026-07-08T15:25:38"/>
    <d v="2026-08-08T13:00:00"/>
    <m/>
    <s v="PS"/>
    <s v="TRE"/>
    <s v="NO ADDON"/>
    <n v="20260808"/>
    <s v="Completed"/>
    <s v="HSI Bisnis Promo HUT Telkom PSB 70% - 50 Mbps"/>
    <s v="INDIBIZ"/>
    <m/>
    <m/>
    <d v="2026-08-08T13:00:00"/>
    <s v="2026-08-08 13:00:00 | M Janji : 8 agustus 2026 jam Pasang : siang (AKTIVASI) Note : hubungi pelanggan jika ingin kelokasi "/>
    <n v="2026"/>
    <n v="8"/>
    <n v="8"/>
    <d v="2026-08-08T00:00:00"/>
    <n v="-0.54166666666424135"/>
    <x v="0"/>
  </r>
  <r>
    <n v="858"/>
    <n v="1002515264"/>
    <n v="3"/>
    <x v="5"/>
    <n v="5"/>
    <s v="SINGARJA"/>
    <s v="TABANAN"/>
    <s v="TBN"/>
    <s v="REG"/>
    <s v="AO"/>
    <x v="0"/>
    <m/>
    <s v="98 | OSS - CANCEL COMPLETE"/>
    <s v="RBS-Regional 3"/>
    <d v="2026-08-07T16:25:03"/>
    <d v="2026-08-12T14:06:57"/>
    <n v="69361045"/>
    <m/>
    <n v="172413244348"/>
    <s v="PT. MERTA HARUMAS"/>
    <s v="ODP-TBN-FDD/17"/>
    <s v="WO061198684"/>
    <m/>
    <m/>
    <m/>
    <n v="115.2226649"/>
    <n v="-8.3270537999999998"/>
    <s v="MN02658/PT. MERTA HARUMAS/PIC NI NYOMAN SUMAWATI/081339049176/spbu.bali.5480326@gmail.com"/>
    <s v="Sales Force DBS"/>
    <m/>
    <m/>
    <m/>
    <m/>
    <m/>
    <m/>
    <m/>
    <m/>
    <s v="Management Janji"/>
    <s v="2026-08-08 15:00:00|Nama PIC : ibu nyoman No HP : 081339049176 Alt :  M Janji : (SABTU/8/AGUSTUS/2026) jam Pasang : 09:00 Note : hubungi pelanggan jika ingin kelokasi|40951378|MYDITA"/>
    <s v="FCC"/>
    <d v="2026-07-08T16:25:36"/>
    <d v="2026-08-08T15:00:00"/>
    <s v="Kendala Lainnya"/>
    <s v="CANCEL"/>
    <s v="TBN"/>
    <s v="NO ADDON"/>
    <m/>
    <s v="Cancel Completed"/>
    <s v="- 11_11446;Biaya PSB HSI EBIS Tunai di Depan ~ 11[150000]  - E25061;E25061 ~ ES25 - Paket HSI Basic (HSIEF) Khusus Winback 2.0[0]  - E25061~null~E25061_UNL;UNL ~ Internet-Link Unlimited Internet Usage ~ E25061[0]  - E25061~null~105351;E25061||11||Abodemen"/>
    <s v="INDIBIZ"/>
    <m/>
    <m/>
    <d v="2026-08-08T15:00:00"/>
    <s v="2026-08-08 15:00:00|Nama PIC : ibu nyoman No HP : 081339049176 Alt :  M Janji : (SABTU/8/AGUSTUS/2026) jam Pasang : 09:00 Note : hubungi pelanggan jika ingin kelokasi|40951378|MYDITA"/>
    <m/>
    <m/>
    <m/>
    <e v="#NUM!"/>
    <e v="#NUM!"/>
    <x v="1"/>
  </r>
  <r>
    <n v="859"/>
    <n v="1002507817"/>
    <n v="3"/>
    <x v="6"/>
    <n v="5"/>
    <s v="PASURUAN"/>
    <s v="PASURUAN"/>
    <s v="PSN"/>
    <s v="REG"/>
    <s v="AO"/>
    <x v="0"/>
    <m/>
    <s v="Completed (PS)"/>
    <s v="RBS-Regional 3"/>
    <d v="2026-08-04T11:39:28"/>
    <d v="2026-08-04T19:09:48"/>
    <n v="69358171"/>
    <m/>
    <n v="152729256680"/>
    <s v="KEPONTEN SIDOGIRI"/>
    <s v="ODP-PSN-FB/02"/>
    <s v="WO060879430"/>
    <m/>
    <m/>
    <m/>
    <n v="112.8389274"/>
    <n v="-7.6677393"/>
    <s v="|MN02680|/KEPONTEN SIDOGIRI/WINBACK 2.0 HSI B2B (1:2) 50MBPS 320RB PSB DISC 70%// solihinyani@gmail.com/SLAMET/85203030789"/>
    <s v="Sales Force DBS"/>
    <m/>
    <m/>
    <m/>
    <m/>
    <m/>
    <m/>
    <m/>
    <m/>
    <s v="Management Janji"/>
    <s v="2026-08-05 13:00:00|M Janji : (05/08/2026) jam Pasang : 09:00 Note : hubungi pelanggan jika ingin kelokasi`|40961370|MYDITA"/>
    <s v="FCC"/>
    <d v="2026-04-08T11:40:22"/>
    <d v="2026-08-05T13:00:00"/>
    <m/>
    <s v="PS"/>
    <s v="PS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M Janji : (05/08/2026) jam Pasang : 09:00 Note : hubungi pelanggan jika ingin kelokasi`|40961370|MYDITA"/>
    <n v="2026"/>
    <n v="8"/>
    <n v="4"/>
    <d v="2026-08-04T00:00:00"/>
    <n v="-1.5416666666642413"/>
    <x v="0"/>
  </r>
  <r>
    <n v="860"/>
    <n v="1002506247"/>
    <n v="3"/>
    <x v="7"/>
    <n v="4"/>
    <s v="KUDUS"/>
    <s v="PURWODADI"/>
    <s v="PWB"/>
    <s v="DPS"/>
    <s v="AO"/>
    <x v="0"/>
    <m/>
    <s v="OSS - FALLOUT"/>
    <s v="DPS-Private Conglomeration"/>
    <d v="2026-08-03T14:24:21"/>
    <d v="2026-08-07T09:45:52"/>
    <n v="66038855"/>
    <m/>
    <n v="141568113891"/>
    <s v="PT SANATEL"/>
    <s v="ODP-PWB-FG/051"/>
    <s v="WO060802695"/>
    <m/>
    <m/>
    <m/>
    <n v="110.910674854001"/>
    <n v="-7.0980416588477198"/>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4:40:09"/>
    <m/>
    <s v="Kendala Pelanggan"/>
    <s v="FO_WFM"/>
    <s v="PWB"/>
    <s v="NO ADDON"/>
    <m/>
    <s v="Provisioning Failed|WFM|INF008990261|CANCEL HOTDA,SEGMEN TIDAK SESUAI"/>
    <s v="- 11_11446;Biaya PSB HSI EBIS Tunai di Depan ~ 11[500000]  - SP_NOSS;SP_NOSS ~ Internet NOSS Multispeed Network[0]  - SP_NOSS;SP_NOSS ~ Internet NOSS Multispeed Network[0]  - E23046;E23046 ~ ES23 - Paket HSI Bisnis[0]  - E23046~null~E23046_UNL;UNL ~ Inter"/>
    <s v="INDIBIZ"/>
    <m/>
    <m/>
    <d v="2026-08-03T14:30:00"/>
    <s v="DPS;PCS; LOP284912 ;PSB HSI BISNIS 50Mbps; PIC Rudi Agus Cahyono 081390816621; AM : ERLANGGA 406745 081212619208 406745@telkom.co.id  "/>
    <m/>
    <m/>
    <m/>
    <e v="#NUM!"/>
    <e v="#NUM!"/>
    <x v="1"/>
  </r>
  <r>
    <n v="861"/>
    <n v="1002530019"/>
    <n v="3"/>
    <x v="2"/>
    <n v="5"/>
    <s v="KEDIRI"/>
    <s v="KEDIRI"/>
    <s v="PAE"/>
    <s v="REG"/>
    <s v="AO"/>
    <x v="0"/>
    <s v="1P INET"/>
    <s v="Completed (PS)"/>
    <s v="RBS-Regional 3"/>
    <d v="2026-08-16T17:37:56"/>
    <d v="2026-08-17T21:08:24"/>
    <n v="69367724"/>
    <m/>
    <n v="152639219503"/>
    <s v="TPQ/TK NURUL ISLAM"/>
    <s v="ODP-PAE-FE/04 FE/D01/04.01"/>
    <s v="WO061895976"/>
    <m/>
    <m/>
    <m/>
    <n v="112.145069472177"/>
    <n v="-7.7385198194073297"/>
    <s v="|MC20202|MYIA-077194636342/POI/NUFAL BAIDAWI/08213329613/tpq.nurulislam2929@gmail.com"/>
    <s v="MYIB_ASSISTANT"/>
    <m/>
    <m/>
    <m/>
    <m/>
    <m/>
    <m/>
    <m/>
    <m/>
    <s v="Management Janji"/>
    <s v="2026-08-17 15:00:00 | Tanggal Pemasangan : 17 Agustus 2026 Jam Pemasangan : 08:00 15:00 Info Tambahan : Hubungi pelanggan dulu sebelum ke lokasi terimakasih"/>
    <s v="FCC"/>
    <s v="16-08-2026 17:39:54"/>
    <d v="2026-08-17T15:00:00"/>
    <m/>
    <s v="PS"/>
    <s v="PAE"/>
    <s v="NO ADDON"/>
    <n v="20260817"/>
    <s v="Completed"/>
    <s v="HSI Bisnis PSB 70% - 300 Mbps"/>
    <s v="INDIBIZ"/>
    <m/>
    <m/>
    <d v="2026-08-17T15:00:00"/>
    <s v="2026-08-17 15:00:00 | Tanggal Pemasangan : 17 Agustus 2026 Jam Pemasangan : 08:00 15:00 Info Tambahan : Hubungi pelanggan dulu sebelum ke lokasi terimakasih"/>
    <n v="2026"/>
    <n v="8"/>
    <n v="17"/>
    <d v="2026-08-17T00:00:00"/>
    <n v="-0.625"/>
    <x v="0"/>
  </r>
  <r>
    <n v="862"/>
    <n v="1002528937"/>
    <n v="3"/>
    <x v="1"/>
    <n v="5"/>
    <s v="SBY UTARA"/>
    <s v="LAMONGAN"/>
    <s v="BDG"/>
    <s v="REG"/>
    <s v="AO"/>
    <x v="0"/>
    <s v="1P INET"/>
    <s v="Completed (PS)"/>
    <s v="RBS-Regional 3"/>
    <d v="2026-08-15T19:49:57"/>
    <d v="2026-08-17T14:20:51"/>
    <n v="69367217"/>
    <m/>
    <n v="152448203694"/>
    <s v="PT. ARSUAR DIGITAL BISNIS"/>
    <s v="ODP-BDG-FJ/10 FJ/D01/10.01"/>
    <s v="WO061846384"/>
    <m/>
    <m/>
    <m/>
    <n v="112.41572360000001"/>
    <n v="-6.9189581000000002"/>
    <s v="|MYIB-CUST|MYTN-074371274459/POI/AHMAD FERI INDRA JAYA/085111342200/ptafi.lmg@gmail.com"/>
    <s v="MYINDIBIZ"/>
    <m/>
    <m/>
    <m/>
    <m/>
    <m/>
    <m/>
    <m/>
    <m/>
    <s v="Management Janji"/>
    <s v="2026-08-17 10:00:00 | Jam Pemasangan : 08:00 - 12.00 Tanggal Pemasangan : MINGGU 16 AGUSTUS 2026 Info Tambahan : Hubungi pelanggan sebelum datang ke lokasi"/>
    <s v="FCC"/>
    <s v="15-08-2026 19:54:57"/>
    <d v="2026-08-17T10:00:00"/>
    <m/>
    <s v="PS"/>
    <s v="BDG"/>
    <s v="NO ADDON"/>
    <n v="20260817"/>
    <s v="Completed"/>
    <s v="HSI Bisnis Promo HUT Telkom PSB 70% - 200 Mbps"/>
    <s v="INDIBIZ"/>
    <m/>
    <m/>
    <d v="2026-08-17T10:00:00"/>
    <s v="2026-08-17 10:00:00 | Jam Pemasangan : 08:00 - 12.00 Tanggal Pemasangan : MINGGU 16 AGUSTUS 2026 Info Tambahan : Hubungi pelanggan sebelum datang ke lokasi"/>
    <n v="2026"/>
    <n v="8"/>
    <n v="17"/>
    <d v="2026-08-17T00:00:00"/>
    <n v="-0.41666666666424135"/>
    <x v="0"/>
  </r>
  <r>
    <n v="863"/>
    <n v="1002526315"/>
    <n v="3"/>
    <x v="4"/>
    <n v="4"/>
    <s v="PEKALONGAN"/>
    <s v="BREBES"/>
    <s v="BKA"/>
    <s v="REG"/>
    <s v="AO"/>
    <x v="0"/>
    <m/>
    <s v="Completed (PS)"/>
    <s v="RBS-Regional 3"/>
    <d v="2026-08-14T12:34:02"/>
    <d v="2026-08-15T17:07:07"/>
    <n v="69366000"/>
    <m/>
    <n v="142205105794"/>
    <s v="PT Haosi industrial Indonesia"/>
    <s v="ODP-BKA-FA/085"/>
    <s v="WO061748395"/>
    <m/>
    <m/>
    <m/>
    <n v="108.97271259999999"/>
    <n v="-6.8719662000000001"/>
    <s v="AMRBS;403095;REG3;BAYU;085100296564;HSI 1S 200MB;PIC 085867859258;haosiindustrialindonesia@gmail.com"/>
    <s v="Account Manager"/>
    <m/>
    <m/>
    <m/>
    <m/>
    <m/>
    <m/>
    <m/>
    <m/>
    <s v="Management Janji"/>
    <s v="2026-08-15 13:00:00|Jam Pemasangan : 08:00 - 12.00 Tanggal Pemasangan : 15/08/2026 Info Tambahan : Hubungi pelanggan sebelum datang ke lokasi|40971402|MYDITA"/>
    <s v="FCC"/>
    <s v="14-08-2026 12:39:47"/>
    <d v="2026-08-15T13:00:00"/>
    <m/>
    <s v="PS"/>
    <s v="BKA"/>
    <s v="NO ADDON"/>
    <n v="20260815"/>
    <s v="Completed"/>
    <s v="- 11_11446;Biaya PSB HSI EBIS Tunai di Depan ~ 11[150000]  - E23046;E23046 ~ ES23 - Paket HSI Bisnis[0]  - E23046~null~E23046_UNL;UNL ~ Internet-Link Unlimited Internet Usage ~ E23046[0]  - E23046~null~44877;E23046||11||Abodemen 0[0]  - E23046~null~E23046"/>
    <s v="INDIBIZ"/>
    <m/>
    <m/>
    <d v="2026-08-15T13:00:00"/>
    <s v="2026-08-15 13:00:00|Jam Pemasangan : 08:00 - 12.00 Tanggal Pemasangan : 15/08/2026 Info Tambahan : Hubungi pelanggan sebelum datang ke lokasi|40971402|MYDITA"/>
    <n v="2026"/>
    <n v="8"/>
    <n v="15"/>
    <d v="2026-08-15T00:00:00"/>
    <n v="-0.54166666666424135"/>
    <x v="0"/>
  </r>
  <r>
    <n v="864"/>
    <n v="1002515519"/>
    <n v="3"/>
    <x v="2"/>
    <n v="5"/>
    <s v="MALANG"/>
    <s v="KEPANJEN"/>
    <s v="GDG"/>
    <s v="REG"/>
    <s v="AO"/>
    <x v="0"/>
    <s v="1P INET"/>
    <s v="Completed (PS)"/>
    <s v="RBS-Regional 3"/>
    <d v="2026-08-07T19:55:57"/>
    <d v="2026-08-09T08:39:36"/>
    <n v="69361187"/>
    <m/>
    <n v="152704231416"/>
    <s v="Spbu 54.651.19"/>
    <s v="ODP-GDG-FAC/44 FAC/D10/44.01"/>
    <s v="WO061210337"/>
    <m/>
    <m/>
    <m/>
    <n v="112.628193"/>
    <n v="-8.0196629999999995"/>
    <s v="|MN02540|MYIA-084525555246/POI/Nikko adam alexsandro/085704246151/ayikpurwanti01@gmail.com"/>
    <s v="MYIB_ASSISTANT"/>
    <m/>
    <m/>
    <m/>
    <m/>
    <m/>
    <m/>
    <m/>
    <m/>
    <s v="Management Janji"/>
    <s v="2026-08-10 08:00:00 | M Janji : (08/08/026) jam Pasang : 09:00 Note : hubungi pelanggan jika ingin kelokasi"/>
    <s v="FCC"/>
    <d v="2026-07-08T20:10:53"/>
    <d v="2026-08-10T08:00:00"/>
    <m/>
    <s v="PS"/>
    <s v="GDG"/>
    <s v="NO ADDON"/>
    <n v="20260809"/>
    <s v="Completed"/>
    <s v="HSI Bisnis Promo HUT Telkom PSB 70% - 50 Mbps"/>
    <s v="INDIBIZ"/>
    <m/>
    <m/>
    <d v="2026-08-10T08:00:00"/>
    <s v="2026-08-10 08:00:00 | M Janji : (08/08/026) jam Pasang : 09:00 Note : hubungi pelanggan jika ingin kelokasi"/>
    <n v="2026"/>
    <n v="8"/>
    <n v="9"/>
    <d v="2026-08-09T00:00:00"/>
    <n v="-1.3333333333357587"/>
    <x v="0"/>
  </r>
  <r>
    <n v="865"/>
    <n v="1002530637"/>
    <n v="3"/>
    <x v="6"/>
    <n v="5"/>
    <s v="JEMBER"/>
    <s v="SITUBONDO"/>
    <s v="SIT"/>
    <s v="REG"/>
    <s v="AO"/>
    <x v="0"/>
    <s v="1P INET"/>
    <s v="Completed (PS)"/>
    <s v="RBS-Regional 3"/>
    <d v="2026-08-17T11:02:56"/>
    <d v="2026-08-17T18:35:03"/>
    <n v="69367923"/>
    <m/>
    <n v="152506219138"/>
    <s v="TOKO HAFID"/>
    <s v="ODP-SIT-FN/64"/>
    <s v="WO061918353"/>
    <m/>
    <m/>
    <m/>
    <n v="113.933599"/>
    <n v="-7.6996190000000002"/>
    <s v="|MN00099|MYIA-070842329245/POI/HAFID SULAEMAN RIDHO/083169868003/plaosawardatul@gmail.com"/>
    <s v="MYIB_ASSISTANT"/>
    <m/>
    <m/>
    <m/>
    <m/>
    <m/>
    <m/>
    <m/>
    <m/>
    <s v="Management Janji"/>
    <s v="2026-08-18 08:00:00 | telp :083169868003 alt : Tanggal pemasangan :18/08/2026 Jam pemasangan : pagi/siang Info Tambahan : Hubungi pelanggan dulu sebelum ke lokasi terima kasih."/>
    <s v="FCC"/>
    <s v="17-08-2026 11:10:12"/>
    <d v="2026-08-18T08:00:00"/>
    <m/>
    <s v="PS"/>
    <s v="SIT"/>
    <s v="NO ADDON"/>
    <n v="20260817"/>
    <s v="Completed"/>
    <s v="HSI Bisnis Khusus Winback PSB 70% - 200 Mbps"/>
    <s v="INDIBIZ"/>
    <m/>
    <m/>
    <d v="2026-08-18T08:00:00"/>
    <s v="2026-08-18 08:00:00 | telp :083169868003 alt : Tanggal pemasangan :18/08/2026 Jam pemasangan : pagi/siang Info Tambahan : Hubungi pelanggan dulu sebelum ke lokasi terima kasih."/>
    <n v="2026"/>
    <n v="8"/>
    <n v="17"/>
    <d v="2026-08-17T00:00:00"/>
    <n v="-1.3333333333357587"/>
    <x v="0"/>
  </r>
  <r>
    <n v="866"/>
    <n v="1002514056"/>
    <n v="3"/>
    <x v="2"/>
    <n v="5"/>
    <s v="MALANG"/>
    <s v="KEPANJEN"/>
    <s v="GDI"/>
    <s v="REG"/>
    <s v="AO"/>
    <x v="0"/>
    <s v="1P INET"/>
    <s v="Completed (PS)"/>
    <s v="RBS-Regional 3"/>
    <d v="2026-08-07T10:16:58"/>
    <d v="2026-08-07T16:12:07"/>
    <n v="69360522"/>
    <m/>
    <n v="152715213805"/>
    <s v="SMKS AL-LATHIFI Gondanglegi"/>
    <s v="ODP-GDI-FT/43 FT/D03/43.01"/>
    <s v="WO061142102"/>
    <m/>
    <m/>
    <m/>
    <n v="112.6118317"/>
    <n v="-8.1653344000000008"/>
    <s v="MD|MYIB-000625895290|SYSTEM|SMK Al-lathifi|08971412112"/>
    <s v="LPC_EBIS"/>
    <m/>
    <m/>
    <m/>
    <m/>
    <m/>
    <m/>
    <m/>
    <m/>
    <s v="Management Janji"/>
    <s v="2026-08-08 08:00:00 | Nama PIC:  bp m faris  No HP: 08971412112 Alt: Tanggal: 8/8/2026 Jam Pasang: Pagi Note: Hubungi sebelum ke lokasi, terimakasih"/>
    <s v="FCC"/>
    <d v="2026-07-08T10:25:16"/>
    <d v="2026-08-08T08:00:00"/>
    <m/>
    <s v="PS"/>
    <s v="GDI"/>
    <s v="NO ADDON"/>
    <n v="20260807"/>
    <s v="Completed"/>
    <s v="HSI Basic Khusus Winback 3.0 PSB 70% - 50 Mbps"/>
    <s v="INDIBIZ"/>
    <m/>
    <m/>
    <d v="2026-08-08T08:00:00"/>
    <s v="2026-08-08 08:00:00 | Nama PIC:  bp m faris  No HP: 08971412112 Alt: Tanggal: 8/8/2026 Jam Pasang: Pagi Note: Hubungi sebelum ke lokasi, terimakasih"/>
    <n v="2026"/>
    <n v="8"/>
    <n v="7"/>
    <d v="2026-08-07T00:00:00"/>
    <n v="-1.3333333333357587"/>
    <x v="0"/>
  </r>
  <r>
    <n v="867"/>
    <n v="1002518931"/>
    <n v="3"/>
    <x v="1"/>
    <n v="5"/>
    <s v="MADURA"/>
    <s v="BANGKALAN"/>
    <s v="KPP"/>
    <s v="REG"/>
    <s v="AO"/>
    <x v="0"/>
    <s v="1P INET"/>
    <s v="Completed (PS)"/>
    <s v="RBS-Regional 3"/>
    <d v="2026-08-11T09:01:58"/>
    <d v="2026-08-11T20:27:44"/>
    <n v="69362913"/>
    <m/>
    <n v="152437905597"/>
    <s v="SMA NU Sappar"/>
    <s v="ODP-KPP-FE/41 FE/D01/41.01"/>
    <s v="WO061464430"/>
    <m/>
    <m/>
    <m/>
    <n v="113.270740136504"/>
    <n v="-7.0409111190795004"/>
    <s v="MD|MYDB-20260810264883|DN00001/MN00572|SMA NU Sappar|087766381766"/>
    <s v="MYDIGIBIZPARTNER"/>
    <m/>
    <m/>
    <m/>
    <m/>
    <m/>
    <m/>
    <m/>
    <m/>
    <s v="Management Janji"/>
    <s v="2026-08-12 08:00:00 | Tanggal Pemasangan : 12 Agustus 2026 Jam Pemasangan : 08:00 13:00 Info Tambahan : Hubungi pelanggan dulu sebelum ke lokasi terimakasih"/>
    <s v="FCC"/>
    <d v="2026-11-08T09:09:52"/>
    <d v="2026-08-12T08:00:00"/>
    <m/>
    <s v="PS"/>
    <s v="KPP"/>
    <s v="NETMONK"/>
    <n v="20260811"/>
    <s v="Completed"/>
    <s v="HSI Bisnis Bundling Netmonk Promo 2026 PSB 70% - 300 Mbps"/>
    <s v="INDIBIZ"/>
    <m/>
    <m/>
    <d v="2026-08-12T08:00:00"/>
    <s v="2026-08-12 08:00:00 | Tanggal Pemasangan : 12 Agustus 2026 Jam Pemasangan : 08:00 13:00 Info Tambahan : Hubungi pelanggan dulu sebelum ke lokasi terimakasih"/>
    <n v="2026"/>
    <n v="8"/>
    <n v="11"/>
    <d v="2026-08-11T00:00:00"/>
    <n v="-1.3333333333357587"/>
    <x v="0"/>
  </r>
  <r>
    <n v="868"/>
    <n v="1002510029"/>
    <n v="3"/>
    <x v="7"/>
    <n v="4"/>
    <s v="SOLO"/>
    <s v="INNER - SOLO JATENG TIMUR"/>
    <s v="MSO"/>
    <s v="REG"/>
    <s v="AO"/>
    <x v="0"/>
    <m/>
    <s v="Completed (PS)"/>
    <s v="RBS-Regional 3"/>
    <d v="2026-08-05T10:40:29"/>
    <d v="2026-08-07T13:51:15"/>
    <n v="69358914"/>
    <m/>
    <n v="142566101919"/>
    <s v="Kommu Space UNS"/>
    <s v="ODP-MSO-FC/039"/>
    <s v="WO061044510"/>
    <m/>
    <m/>
    <m/>
    <n v="110.85869193076999"/>
    <n v="-7.5484586095061799"/>
    <s v="AMRBS;960218/Candra Evita Tryariestya/TREG4SOLO/Dhanindra Khanza Wiratama/0882008699545 dan 085113634183/kommuspace.uns@gmail.com/PSB HSI BISNIS WINBACK 2.0 50MBPS ABODEMEN 320.000"/>
    <s v="Account Manager"/>
    <m/>
    <m/>
    <m/>
    <m/>
    <m/>
    <m/>
    <m/>
    <m/>
    <s v="Management Janji"/>
    <s v="2026-08-07 08:00:00|Nama PIC : Indra  No HP : 0882008699545 Alt : 085113634183 M Janji : 07/08/2026 Jam Pasang : 08.00 - 13:00  NoteÃ‚Â :  hubungi terlebih dahulu sebelum kelokasi |40981182|MYDITA"/>
    <s v="FCC"/>
    <d v="2026-05-08T10:54:57"/>
    <d v="2026-08-07T08:00:00"/>
    <m/>
    <s v="PS"/>
    <s v="MSO"/>
    <s v="NO ADDON"/>
    <n v="20260807"/>
    <s v="Completed"/>
    <s v="- 11_11446;Biaya PSB HSI EBIS Tunai di Depan ~ 11[150000]  - E25061;E25061 ~ ES25 - Paket HSI Basic (HSIEF) Khusus Winback 2.0[0]  - E25061~null~E25061_UNL;UNL ~ Internet-Link Unlimited Internet Usage ~ E25061[0]  - E25061~null~105351;E25061||11||Abodemen"/>
    <s v="INDIBIZ"/>
    <m/>
    <m/>
    <d v="2026-08-07T08:00:00"/>
    <s v="2026-08-07 08:00:00|Nama PIC : Indra  No HP : 0882008699545 Alt : 085113634183 M Janji : 07/08/2026 Jam Pasang : 08.00 - 13:00  NoteÃ‚Â :  hubungi terlebih dahulu sebelum kelokasi |40981182|MYDITA"/>
    <n v="2026"/>
    <n v="8"/>
    <n v="7"/>
    <d v="2026-08-07T00:00:00"/>
    <n v="-0.33333333333575865"/>
    <x v="0"/>
  </r>
  <r>
    <n v="869"/>
    <n v="1002526999"/>
    <n v="3"/>
    <x v="6"/>
    <n v="5"/>
    <s v="SIDOARJO"/>
    <s v="MOJOKERTO"/>
    <s v="MIP"/>
    <s v="REG"/>
    <s v="AO"/>
    <x v="0"/>
    <m/>
    <s v="Completed (PS)"/>
    <s v="RBS-Regional 3"/>
    <d v="2026-08-14T15:48:23"/>
    <d v="2026-08-15T19:00:07"/>
    <n v="69366278"/>
    <m/>
    <n v="152313206384"/>
    <s v="MITRA KERAMIK 1"/>
    <s v="ODP-MIP-FJ/21"/>
    <s v="WO061817095"/>
    <m/>
    <m/>
    <m/>
    <n v="112.4422677"/>
    <n v="-7.4010784999999997"/>
    <s v="|MC30111|/MOCH MUSTOFA /81515054553/mochalimustofa03@gmail.com"/>
    <s v="Sales Force DBS"/>
    <m/>
    <m/>
    <m/>
    <m/>
    <m/>
    <m/>
    <m/>
    <m/>
    <s v="Management Janji"/>
    <s v="2026-08-16 13:00:00|M Janji :  16 Agustus 2026 Jam Pasang : Siang Note : hubungi pelanggan jika ingin ke lokasi, terima kasih|40941148|MYDITA"/>
    <s v="FCC"/>
    <s v="14-08-2026 15:55:01"/>
    <d v="2026-08-16T13:00:00"/>
    <m/>
    <s v="PS"/>
    <s v="MIP"/>
    <s v="NETMONK"/>
    <n v="20260815"/>
    <s v="Completed"/>
    <s v="- 11_11446;Biaya PSB HSI EBIS Tunai di Depan ~ 11[150000]  - E23015;E23015 ~ ES23 - Perangkat ONT[0]  - E23015~null~44292;E23015||11||Abodemen 0[0]  - E23015~null~E23015_SWONTPREM;SWONTPREM ~ Biaya Sewa ONT Premium ~ E23015[50000]  - SP_NOSS;SP_NOSS ~ Int"/>
    <s v="INDIBIZ"/>
    <m/>
    <m/>
    <d v="2026-08-16T13:00:00"/>
    <s v="2026-08-16 13:00:00|M Janji :  16 Agustus 2026 Jam Pasang : Siang Note : hubungi pelanggan jika ingin ke lokasi, terima kasih|40941148|MYDITA"/>
    <n v="2026"/>
    <n v="8"/>
    <n v="15"/>
    <d v="2026-08-15T00:00:00"/>
    <n v="-1.5416666666642413"/>
    <x v="0"/>
  </r>
  <r>
    <n v="870"/>
    <n v="1002517181"/>
    <n v="3"/>
    <x v="2"/>
    <n v="5"/>
    <s v="MALANG"/>
    <s v="KEPANJEN"/>
    <s v="KLJ"/>
    <s v="REG"/>
    <s v="AO"/>
    <x v="0"/>
    <s v="1P INET"/>
    <s v="102 | FOLLOW UP COMPLETED"/>
    <s v="RBS-Regional 3"/>
    <d v="2026-08-10T10:13:56"/>
    <d v="2026-08-13T11:05:32"/>
    <n v="69362183"/>
    <m/>
    <n v="152703903039"/>
    <s v="PT Internet Solusi Prima"/>
    <s v="ODP-KLJ-FCW/53 FCW/D04/53.01"/>
    <s v="WO061367841"/>
    <m/>
    <m/>
    <m/>
    <n v="112.581367941414"/>
    <n v="-7.9687494776055097"/>
    <s v="|MB00449|MYIA-008299923905/POI/ibu/087880075433/project.maxfo@gmail.com"/>
    <s v="MYIB_ASSISTANT"/>
    <m/>
    <m/>
    <m/>
    <m/>
    <m/>
    <m/>
    <m/>
    <m/>
    <s v="Management Janji"/>
    <s v="2026-08-11 08:00:00 | M Janji : (09/08/2026) jam Pasang : 09:00 Note : hubungi pelanggan jika ingin kelokasi"/>
    <s v="FCC"/>
    <d v="2026-10-08T10:24:54"/>
    <d v="2026-08-11T08:00:00"/>
    <m/>
    <s v="REVOKE"/>
    <s v="KLJ"/>
    <s v="NO ADDON"/>
    <m/>
    <s v="Follow Up Revoke Completed, New Order ID : SC1002523847"/>
    <s v="HSI Bisnis Promo HUT Telkom PSB 70% - 50 Mbps"/>
    <s v="INDIBIZ"/>
    <m/>
    <m/>
    <d v="2026-08-11T08:00:00"/>
    <s v="2026-08-11 08:00:00 | M Janji : (09/08/2026) jam Pasang : 09:00 Note : hubungi pelanggan jika ingin kelokasi"/>
    <m/>
    <m/>
    <m/>
    <e v="#NUM!"/>
    <e v="#NUM!"/>
    <x v="1"/>
  </r>
  <r>
    <n v="871"/>
    <n v="1002529950"/>
    <n v="3"/>
    <x v="0"/>
    <n v="5"/>
    <s v="KUPANG"/>
    <s v="MAUMERE"/>
    <s v="MMR"/>
    <s v="DGS"/>
    <s v="AO"/>
    <x v="0"/>
    <m/>
    <s v="7 | OSS - PROVISIONING ISSUED"/>
    <s v="DGS-B2B TREG"/>
    <d v="2026-08-16T16:26:16"/>
    <d v="2026-08-17T14:50:29"/>
    <n v="69367680"/>
    <m/>
    <n v="172508208620"/>
    <s v="Posko BPDB Sikka"/>
    <s v="ODP-MMR-FB/93"/>
    <s v="WO061891909"/>
    <m/>
    <m/>
    <m/>
    <n v="122.2110603"/>
    <n v="-8.6243979999999993"/>
    <s v="DGS|HSI|AO|Posko BPDB Sikka|PSB 100MBPS|81392225552"/>
    <s v="Account Manager"/>
    <m/>
    <m/>
    <m/>
    <m/>
    <m/>
    <m/>
    <m/>
    <m/>
    <s v="Management Janji"/>
    <s v="AO"/>
    <s v="FCC"/>
    <s v="16-08-2026 16:39:59"/>
    <m/>
    <m/>
    <s v="PI"/>
    <s v="MMR"/>
    <s v="NO ADDON"/>
    <m/>
    <s v="Provisioning Issued"/>
    <s v="- E23015;E23015 ~ ES23 - Perangkat ONT[0]  - E23015~null~44292;E23015||11||Abodemen 0[0]  - E23015~null~E23015_SWONTPREM;SWONTPREM ~ Biaya Sewa ONT Premium ~ E23015[50000]  - E24057;E24057 ~ ES24 - Paket HSI Bisnis (HSIE) Khusus Winback[0]  - E24057~null~"/>
    <s v="INDIBIZ"/>
    <m/>
    <m/>
    <d v="2026-08-16T12:00:00"/>
    <s v="AO"/>
    <m/>
    <m/>
    <m/>
    <e v="#NUM!"/>
    <e v="#NUM!"/>
    <x v="1"/>
  </r>
  <r>
    <n v="872"/>
    <n v="1002512264"/>
    <n v="3"/>
    <x v="4"/>
    <n v="4"/>
    <s v="PEKALONGAN"/>
    <s v="BREBES"/>
    <s v="BMU"/>
    <s v="REG"/>
    <s v="AO"/>
    <x v="0"/>
    <m/>
    <s v="Completed (PS)"/>
    <s v="RBS-Regional 3"/>
    <d v="2026-08-06T12:46:10"/>
    <d v="2026-08-06T13:45:50"/>
    <n v="69359036"/>
    <m/>
    <n v="146281107950"/>
    <s v="al barokah"/>
    <s v="ODP-BMU-FS/029"/>
    <s v="WO061069503"/>
    <m/>
    <m/>
    <m/>
    <n v="108.990334"/>
    <n v="-7.269749"/>
    <s v="|MN01881|MYIA-054323853870/POI/purwanto/081225564113/hermanvanarsyad@gmail.com"/>
    <s v="Sales Profesional"/>
    <m/>
    <m/>
    <m/>
    <m/>
    <m/>
    <m/>
    <m/>
    <m/>
    <s v="Management Janji"/>
    <s v="2026-08-06 08:00:00 | Tanggal pemasangan: 06/08/2026  Jam pemasangan : pagi / siang  Info Tambahan : Hubungi pelanggan dulu sebelum ke lokasi  terima kasih"/>
    <s v="FCC"/>
    <d v="2026-06-08T12:55:41"/>
    <m/>
    <m/>
    <s v="PS"/>
    <s v="BMU"/>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6 08:00:00 | Tanggal pemasangan: 06/08/2026  Jam pemasangan : pagi / siang  Info Tambahan : Hubungi pelanggan dulu sebelum ke lokasi  terima kasih"/>
    <n v="2026"/>
    <n v="8"/>
    <n v="6"/>
    <d v="2026-08-06T00:00:00"/>
    <n v="-0.29166666666424135"/>
    <x v="0"/>
  </r>
  <r>
    <n v="873"/>
    <n v="1002529234"/>
    <n v="3"/>
    <x v="1"/>
    <n v="5"/>
    <s v="SBY UTARA"/>
    <s v="GRESIK"/>
    <s v="GSK"/>
    <s v="REG"/>
    <s v="AO"/>
    <x v="0"/>
    <m/>
    <s v="Completed (PS)"/>
    <s v="RBS-Regional 3"/>
    <d v="2026-08-16T08:40:13"/>
    <d v="2026-08-16T19:24:46"/>
    <n v="69336360"/>
    <n v="3135946391"/>
    <n v="152421261716"/>
    <s v="GRESIK MANDIRI"/>
    <s v="ODP-GSK-FAL/67"/>
    <s v="WO061857941"/>
    <m/>
    <m/>
    <m/>
    <n v="112.654492"/>
    <n v="-7.1677099999999996"/>
    <s v="|MN01735|/GRESIK MANDIRI/085134366295/gresikmandiriberkah@gmail.com/HSI Bisnis + Phone Promo 2026 200 Mbps (Rp 830.000) PSB 150.000/Roudlotul maftuhah/-7.167710,112.654492"/>
    <s v="Sales Force DBS"/>
    <m/>
    <m/>
    <m/>
    <m/>
    <m/>
    <m/>
    <m/>
    <m/>
    <s v="Management Janji"/>
    <s v="2026-07-11 13:00:00|Nama PIC : Ibu MaftuhahNo HP : 085134366295No Alt : -M Janji :  10 Juli  2026Jam Pasang : Pagi / SiangNote : hubungi pelanggan jika ingin kelokasi|40951378|MYDITA"/>
    <s v="FCC"/>
    <s v="16-08-2026 08:55:08"/>
    <m/>
    <m/>
    <s v="PS"/>
    <s v="GSK"/>
    <s v="NO ADDON"/>
    <n v="20260816"/>
    <s v="Completed"/>
    <s v="- 11_11446;Biaya PSB HSI EBIS Tunai di Depan ~ 11[150000]  - E23053;E23053 ~ ES23 - Paket HSI Bisnis  Phone (PHONE)[0]  - E23053~null~44864;E23053||11||Abodemen 0[0]  - E23053~null~E23053_IN800;IN800 ~ Free Lokal dan SLJJ 800 Menit ~ E23053[40000]  - BWY "/>
    <s v="INDIBIZ"/>
    <m/>
    <m/>
    <d v="2026-08-16T07:00:00"/>
    <s v="2026-07-11 13:00:00|Nama PIC : Ibu MaftuhahNo HP : 085134366295No Alt : -M Janji :  10 Juli  2026Jam Pasang : Pagi / SiangNote : hubungi pelanggan jika ingin kelokasi|40951378|MYDITA"/>
    <n v="2026"/>
    <n v="8"/>
    <n v="16"/>
    <d v="2026-08-16T00:00:00"/>
    <n v="-0.29166666666424135"/>
    <x v="0"/>
  </r>
  <r>
    <n v="874"/>
    <n v="1002524969"/>
    <n v="3"/>
    <x v="4"/>
    <n v="4"/>
    <s v="SEMARANG"/>
    <s v="INNER - SEMARANG JATENG UTARA"/>
    <s v="GNK"/>
    <s v="REG"/>
    <s v="AO"/>
    <x v="0"/>
    <s v="1P INET"/>
    <s v="OSS - FALLOUT"/>
    <s v="RBS-Regional 3"/>
    <d v="2026-08-13T16:34:56"/>
    <d v="2026-08-14T19:58:18"/>
    <n v="69365452"/>
    <m/>
    <n v="143424113704"/>
    <s v="PT Putra Buana Wood Industri Indonesia"/>
    <s v="ODP-GNK-FAM/016 FAM/D03/016.01"/>
    <s v="WO061692401"/>
    <m/>
    <m/>
    <m/>
    <n v="110.50503004883601"/>
    <n v="-6.9427636526243903"/>
    <s v="|MB00449|MYIA-008086821854/POI/ibu/085181676615/rajkapadia13@gmail.com"/>
    <s v="MYIB_ASSISTANT"/>
    <m/>
    <m/>
    <m/>
    <m/>
    <m/>
    <m/>
    <m/>
    <m/>
    <s v="Management Janji"/>
    <s v="2026-08-14 13:00:00 | 082146476758 WA  M Janji : (14/08/2026) jam Pasang :pagi / siang  Note : hubungi pelanggan jika ingin kelokasi"/>
    <s v="FCC"/>
    <s v="13-08-2026 16:39:58"/>
    <d v="2026-08-14T13:00:00"/>
    <s v="Kendala Pelanggan"/>
    <s v="FO_WFM"/>
    <s v="GNK"/>
    <s v="NO ADDON"/>
    <m/>
    <s v="Provisioning Failed|WFM|INF009046538|PCL_PELANGGAN MINTA BATAL TARIKAN 450 METER BUTUH 9 TATI"/>
    <s v="HSI Bisnis Promo HUT Telkom PSB 70% - 75 Mbps"/>
    <s v="INDIBIZ"/>
    <m/>
    <m/>
    <d v="2026-08-14T13:00:00"/>
    <s v="2026-08-14 13:00:00 | 082146476758 WA  M Janji : (14/08/2026) jam Pasang :pagi / siang  Note : hubungi pelanggan jika ingin kelokasi"/>
    <m/>
    <m/>
    <m/>
    <e v="#NUM!"/>
    <e v="#NUM!"/>
    <x v="1"/>
  </r>
  <r>
    <n v="875"/>
    <n v="1002504696"/>
    <n v="3"/>
    <x v="0"/>
    <n v="5"/>
    <s v="MATARAM"/>
    <s v="INNER - NUSA TENGGARA"/>
    <s v="SWE"/>
    <s v="REG"/>
    <s v="AO"/>
    <x v="0"/>
    <s v="1P INET"/>
    <s v="102 | FOLLOW UP COMPLETED"/>
    <s v="RBS-Regional 3"/>
    <d v="2026-08-01T15:11:56"/>
    <d v="2026-08-03T13:05:20"/>
    <n v="69356809"/>
    <m/>
    <n v="172605804058"/>
    <s v="Toko Akbal"/>
    <s v="ODP-SWE-FAD/97 FAD/D09/97.01"/>
    <s v="WO060662381"/>
    <m/>
    <m/>
    <m/>
    <n v="116.16481829999999"/>
    <n v="-8.5739798"/>
    <s v="|MC40234|MYIA-056913885278/POI/akbal binan/083866857254/devamotor305@gmail.com"/>
    <s v="MYIB_ASSISTANT"/>
    <m/>
    <m/>
    <m/>
    <m/>
    <m/>
    <m/>
    <m/>
    <m/>
    <s v="Management Janji"/>
    <s v="2026-08-02 13:00:00 | Nama PIC : bapak Akbal No HP : 083866857254 Alt :  M Janji : (MINGGU/2/AGUSTUS/2026) jam Pasang : 09:00 Note : hubungi pelanggan jika ingin kelokasi"/>
    <s v="FCC"/>
    <d v="2026-01-08T15:25:05"/>
    <d v="2026-08-02T13:00:00"/>
    <m/>
    <s v="REVOKE"/>
    <s v="SWE"/>
    <s v="NO ADDON"/>
    <m/>
    <s v="Follow Up Revoke Completed, New Order ID : SC1002506038"/>
    <s v="HSI Bisnis PSB 70% - 150 Mbps"/>
    <s v="INDIBIZ"/>
    <m/>
    <m/>
    <d v="2026-08-02T13:00:00"/>
    <s v="2026-08-02 13:00:00 | Nama PIC : bapak Akbal No HP : 083866857254 Alt :  M Janji : (MINGGU/2/AGUSTUS/2026) jam Pasang : 09:00 Note : hubungi pelanggan jika ingin kelokasi"/>
    <m/>
    <m/>
    <m/>
    <e v="#NUM!"/>
    <e v="#NUM!"/>
    <x v="1"/>
  </r>
  <r>
    <n v="876"/>
    <n v="1002515622"/>
    <n v="3"/>
    <x v="0"/>
    <n v="5"/>
    <s v="MATARAM"/>
    <s v="BIMA"/>
    <s v="SIL"/>
    <s v="REG"/>
    <s v="AO"/>
    <x v="0"/>
    <m/>
    <s v="Completed (PS)"/>
    <s v="RBS-Regional 3"/>
    <d v="2026-08-08T09:10:57"/>
    <d v="2026-08-08T10:08:56"/>
    <n v="69357823"/>
    <m/>
    <n v="172617203049"/>
    <s v="Toko Aiman"/>
    <s v="ODP-SIL-FAA/87"/>
    <s v="WO061236679"/>
    <m/>
    <m/>
    <m/>
    <n v="118.63373615789099"/>
    <n v="-8.5083441405269493"/>
    <s v="|MN02085|MYIA-043402253593/POI/Syam firdaus/082359216713/gugarimabi985@gmail.com"/>
    <s v="MYDIGIBIZPARTNER"/>
    <m/>
    <m/>
    <m/>
    <m/>
    <m/>
    <m/>
    <m/>
    <m/>
    <s v="Management Janji"/>
    <s v="2026-08-04 15:00:00 |   M Janji : (04/08/2026)  jam Pasang : 09:00  Note : hubungi pelanggan jika ingin kelokasi"/>
    <s v="FCC"/>
    <d v="2026-08-08T09:25:26"/>
    <m/>
    <m/>
    <s v="PS"/>
    <s v="SIL"/>
    <s v="NETMONK"/>
    <n v="20260808"/>
    <s v="Completed"/>
    <s v="- 11_11446;Biaya PSB HSI EBIS Tunai di Depan ~ 11[150000]  - SP_NOSS;SP_NOSS ~ Internet NOSS Multispeed Network[0]  - SP_NOSS;SP_NOSS ~ Internet NOSS Multispeed Network[0]  - E23046;E23046 ~ ES23 - Paket HSI Bisnis[0]  - E23046~null~E23046_UNL;UNL ~ Inter"/>
    <s v="INDIBIZ"/>
    <m/>
    <m/>
    <d v="2026-08-08T07:00:00"/>
    <s v="2026-08-04 15:00:00 |   M Janji : (04/08/2026)  jam Pasang : 09:00  Note : hubungi pelanggan jika ingin kelokasi"/>
    <n v="2026"/>
    <n v="8"/>
    <n v="8"/>
    <d v="2026-08-08T00:00:00"/>
    <n v="-0.29166666666424135"/>
    <x v="0"/>
  </r>
  <r>
    <n v="877"/>
    <n v="1002521459"/>
    <n v="3"/>
    <x v="7"/>
    <n v="4"/>
    <s v="SOLO"/>
    <s v="INNER - SOLO JATENG TIMUR"/>
    <s v="KRT"/>
    <s v="REG"/>
    <s v="AO"/>
    <x v="0"/>
    <s v="1P INET"/>
    <s v="Completed (PS)"/>
    <s v="RBS-Regional 3"/>
    <d v="2026-08-12T09:50:57"/>
    <d v="2026-08-12T17:05:04"/>
    <n v="69363913"/>
    <m/>
    <n v="142505404875"/>
    <s v="PT Bangun Usaha Mulia"/>
    <s v="ODP-KRT-FAQ/020"/>
    <s v="WO061559920"/>
    <m/>
    <m/>
    <m/>
    <n v="110.77894999999999"/>
    <n v="-7.5670820000000001"/>
    <s v="|MB00449|MYIA-027738445128/POI/bapak/088986181256/catrasakti@gmail.com"/>
    <s v="MYIB_ASSISTANT"/>
    <m/>
    <m/>
    <m/>
    <m/>
    <m/>
    <m/>
    <m/>
    <m/>
    <s v="Management Janji"/>
    <s v="2026-08-13 13:00:00 | Nama Pic : BP CATRA No Hp Pic : 082328025797 Jam Pemasangan : 08:00 - 12.00 Tanggal Pemasangan : KAMIS 13 AGUSTUS 2026 Info Tambahan : Hubungi pelanggan sebelum datang ke lokasi"/>
    <s v="FCC"/>
    <d v="2026-12-08T09:55:11"/>
    <d v="2026-08-13T13:00:00"/>
    <m/>
    <s v="PS"/>
    <s v="KRT"/>
    <s v="NO ADDON"/>
    <n v="20260812"/>
    <s v="Completed"/>
    <s v="HSI Bisnis Promo HUT Telkom PSB 70% - 50 Mbps"/>
    <s v="INDIBIZ"/>
    <m/>
    <m/>
    <d v="2026-08-13T13:00:00"/>
    <s v="2026-08-13 13:00:00 | Nama Pic : BP CATRA No Hp Pic : 082328025797 Jam Pemasangan : 08:00 - 12.00 Tanggal Pemasangan : KAMIS 13 AGUSTUS 2026 Info Tambahan : Hubungi pelanggan sebelum datang ke lokasi"/>
    <n v="2026"/>
    <n v="8"/>
    <n v="12"/>
    <d v="2026-08-12T00:00:00"/>
    <n v="-1.5416666666642413"/>
    <x v="0"/>
  </r>
  <r>
    <n v="878"/>
    <n v="1002515703"/>
    <n v="3"/>
    <x v="7"/>
    <n v="4"/>
    <s v="KUDUS"/>
    <s v="PURWODADI"/>
    <s v="GDO"/>
    <s v="REG"/>
    <s v="AO"/>
    <x v="0"/>
    <s v="1P INET"/>
    <s v="Completed (PS)"/>
    <s v="RBS-Regional 3"/>
    <d v="2026-08-08T10:10:56"/>
    <d v="2026-08-09T19:25:31"/>
    <n v="69361301"/>
    <m/>
    <n v="142521103421"/>
    <s v="SPBU 4458108 GODONG"/>
    <s v="ODP-GDO-FG/040 FG/D05/040.01"/>
    <s v="WO061240857"/>
    <m/>
    <m/>
    <m/>
    <n v="110.781368"/>
    <n v="-7.0262019999999996"/>
    <s v="|MN01996|MYIA-013512526683/POI/Arif Nur Andika Putra /082241689878/4458108@gmail.com"/>
    <s v="MYIB_ASSISTANT"/>
    <m/>
    <m/>
    <m/>
    <m/>
    <m/>
    <m/>
    <m/>
    <m/>
    <s v="Management Janji"/>
    <s v="2026-08-09 08:00:00 | Tanggal pemasangan: 09/08/2026 Jam pemasangan : pagi / siang Info Tambahan : Hubungi pelanggan dulu sebelum ke lokasi. terima kasih"/>
    <s v="FCC"/>
    <d v="2026-08-08T10:25:14"/>
    <d v="2026-08-09T08:00:00"/>
    <m/>
    <s v="PS"/>
    <s v="GDO"/>
    <s v="NO ADDON"/>
    <n v="20260809"/>
    <s v="Completed"/>
    <s v="HSI Bisnis Promo HUT Telkom PSB 70% - 50 Mbps"/>
    <s v="INDIBIZ"/>
    <m/>
    <m/>
    <d v="2026-08-09T08:00:00"/>
    <s v="2026-08-09 08:00:00 | Tanggal pemasangan: 09/08/2026 Jam pemasangan : pagi / siang Info Tambahan : Hubungi pelanggan dulu sebelum ke lokasi. terima kasih"/>
    <n v="2026"/>
    <n v="8"/>
    <n v="9"/>
    <d v="2026-08-09T00:00:00"/>
    <n v="-0.33333333333575865"/>
    <x v="0"/>
  </r>
  <r>
    <n v="879"/>
    <n v="1002505718"/>
    <n v="3"/>
    <x v="4"/>
    <n v="4"/>
    <s v="SEMARANG"/>
    <s v="INNER - SEMARANG JATENG UTARA"/>
    <s v="GNK"/>
    <s v="REG"/>
    <s v="AO"/>
    <x v="0"/>
    <s v="1P INET"/>
    <s v="Completed (PS)"/>
    <s v="RBS-Regional 3"/>
    <d v="2026-08-03T10:10:58"/>
    <d v="2026-08-03T21:09:33"/>
    <n v="69357281"/>
    <m/>
    <n v="143424113131"/>
    <s v="Cahaya Wangi"/>
    <s v="ODP-GNK-FL/069 FL/D02/069.01"/>
    <s v="WO060762847"/>
    <m/>
    <m/>
    <m/>
    <n v="110.498783066868"/>
    <n v="-6.9695595378794"/>
    <s v="MD|MYDB-20260803264214|DN00001/MN00663|Cahaya Wangi|08132758966"/>
    <s v="MYDIGIBIZPARTNER"/>
    <m/>
    <m/>
    <m/>
    <m/>
    <m/>
    <m/>
    <m/>
    <m/>
    <s v="Management Janji"/>
    <s v="2026-08-04 13:00:00 | Nama : BP ROCKY SAPUTRO No Hp : 08132758966 No Alt :  Tgl Pemasangan : 04 Agustus 2026 Interval : SIANG Note : Hubungi pelanggan terlebih dahulu"/>
    <s v="FCC"/>
    <d v="2026-03-08T10:40:22"/>
    <d v="2026-08-04T13:00:00"/>
    <m/>
    <s v="PS"/>
    <s v="GNK"/>
    <s v="NO ADDON"/>
    <n v="20260803"/>
    <s v="Completed"/>
    <s v="HSI Bisnis Promo HUT Telkom PSB 70% - 50 Mbps"/>
    <s v="INDIBIZ"/>
    <m/>
    <m/>
    <d v="2026-08-04T13:00:00"/>
    <s v="2026-08-04 13:00:00 | Nama : BP ROCKY SAPUTRO No Hp : 08132758966 No Alt :  Tgl Pemasangan : 04 Agustus 2026 Interval : SIANG Note : Hubungi pelanggan terlebih dahulu"/>
    <n v="2026"/>
    <n v="8"/>
    <n v="3"/>
    <d v="2026-08-03T00:00:00"/>
    <n v="-1.5416666666642413"/>
    <x v="0"/>
  </r>
  <r>
    <n v="880"/>
    <n v="1002507796"/>
    <n v="3"/>
    <x v="6"/>
    <n v="5"/>
    <s v="SIDOARJO"/>
    <s v="INNER - JATIM TIMUR"/>
    <s v="SDA"/>
    <s v="REG"/>
    <s v="AO"/>
    <x v="0"/>
    <s v="1P INET"/>
    <s v="Completed (PS)"/>
    <s v="RBS-Regional 3"/>
    <d v="2026-08-04T11:34:56"/>
    <d v="2026-08-05T19:43:26"/>
    <n v="69358160"/>
    <m/>
    <n v="152316231885"/>
    <s v="PT Yoehuu Inovasi Digital"/>
    <s v="ODP-SDA-FCX/53 FCX/D04/53.01"/>
    <s v="WO060875118"/>
    <m/>
    <m/>
    <m/>
    <n v="112.70518"/>
    <n v="-7.4449626999999996"/>
    <s v="MD|MYID-4042608030003|RBIZBestdeals|PT Yoehuu Inovasi Digital|082147211123"/>
    <s v="SOBIZ"/>
    <m/>
    <m/>
    <m/>
    <m/>
    <m/>
    <m/>
    <m/>
    <m/>
    <s v="Management Janji"/>
    <s v="2026-08-05 08:00:00 | Nama Pic : BP FARHAN No Hp Pic : 082147211123 Jam Pemasangan : 08:00 - 12.00 Tanggal Pemasangan : RABU 05 AGUSTUS 2026 Info Tambahan : Hubungi pelanggan sebelum datang ke lokasi, terima kasih."/>
    <s v="FCC"/>
    <d v="2026-04-08T11:40:22"/>
    <d v="2026-08-05T08:00:00"/>
    <m/>
    <s v="PS"/>
    <s v="SDA"/>
    <s v="NO ADDON"/>
    <n v="20260805"/>
    <s v="Completed"/>
    <s v="HSI Bisnis Promo HUT Telkom PSB 70% - 150 Mbps"/>
    <s v="INDIBIZ"/>
    <m/>
    <m/>
    <d v="2026-08-05T08:00:00"/>
    <s v="2026-08-05 08:00:00 | Nama Pic : BP FARHAN No Hp Pic : 082147211123 Jam Pemasangan : 08:00 - 12.00 Tanggal Pemasangan : RABU 05 AGUSTUS 2026 Info Tambahan : Hubungi pelanggan sebelum datang ke lokasi, terima kasih."/>
    <n v="2026"/>
    <n v="8"/>
    <n v="5"/>
    <d v="2026-08-05T00:00:00"/>
    <n v="-0.33333333333575865"/>
    <x v="0"/>
  </r>
  <r>
    <n v="881"/>
    <n v="1002526402"/>
    <n v="3"/>
    <x v="4"/>
    <n v="4"/>
    <s v="PEKALONGAN"/>
    <s v="BREBES"/>
    <s v="KTM"/>
    <s v="REG"/>
    <s v="AO"/>
    <x v="0"/>
    <s v="1P INET"/>
    <s v="Completed (PS)"/>
    <s v="RBS-Regional 3"/>
    <d v="2026-08-14T13:31:57"/>
    <d v="2026-08-15T13:41:04"/>
    <n v="69366058"/>
    <m/>
    <n v="142214106731"/>
    <s v="brilink Fakhsan"/>
    <s v="ODP-KTM-FD/056"/>
    <s v="WO061748148"/>
    <m/>
    <m/>
    <m/>
    <n v="108.95452167838801"/>
    <n v="-6.9436680838978999"/>
    <s v="MD|MYDB-20260814265343|EC50002/MC50042|brilink Fakhsan|082325772824"/>
    <s v="MYDIGIBIZPARTNER"/>
    <m/>
    <m/>
    <m/>
    <m/>
    <m/>
    <m/>
    <m/>
    <m/>
    <s v="Management Janji"/>
    <s v="2026-08-15 13:00:00 | Nama Pic : bu puspa No Hp Pic : 082325772824 No alt : - Jam Pemasangan : pagi  Tanggal Pemasangan : 15 Agustus 2026"/>
    <s v="FCC"/>
    <s v="14-08-2026 13:39:54"/>
    <d v="2026-08-15T13:00:00"/>
    <m/>
    <s v="PS"/>
    <s v="KTM"/>
    <s v="NO ADDON"/>
    <n v="20260815"/>
    <s v="Completed"/>
    <s v="HSI Bisnis Promo HUT Telkom PSB 70% - 300 Mbps"/>
    <s v="INDIBIZ"/>
    <m/>
    <m/>
    <d v="2026-08-15T13:00:00"/>
    <s v="2026-08-15 13:00:00 | Nama Pic : bu puspa No Hp Pic : 082325772824 No alt : - Jam Pemasangan : pagi  Tanggal Pemasangan : 15 Agustus 2026"/>
    <n v="2026"/>
    <n v="8"/>
    <n v="15"/>
    <d v="2026-08-15T00:00:00"/>
    <n v="-0.54166666666424135"/>
    <x v="0"/>
  </r>
  <r>
    <n v="882"/>
    <n v="1002531224"/>
    <n v="3"/>
    <x v="1"/>
    <n v="5"/>
    <s v="MADURA"/>
    <s v="BANGKALAN"/>
    <s v="SPG"/>
    <s v="REG"/>
    <s v="AO"/>
    <x v="0"/>
    <m/>
    <s v="7 | OSS - PROVISIONING ISSUED"/>
    <s v="RBS-Regional 3"/>
    <d v="2026-08-17T16:15:09"/>
    <d v="2026-08-17T16:21:40"/>
    <n v="69367097"/>
    <m/>
    <n v="152434913728"/>
    <s v="PP Nahdatul Islamiyah"/>
    <s v="ODP-SPG-FS/46"/>
    <s v="WO061945259"/>
    <m/>
    <m/>
    <m/>
    <n v="113.23572745592899"/>
    <n v="-7.0797699651242301"/>
    <s v="MD|MYDB-20260815265571|DN00001/MN00572|PP Nahdatul Islamiyah|08999957320"/>
    <s v="MYDIGIBIZPARTNER"/>
    <m/>
    <m/>
    <m/>
    <m/>
    <m/>
    <m/>
    <m/>
    <m/>
    <s v="Management Janji"/>
    <s v="2026-08-16 13:00:00 | Tanggal pemasangan: 16/08/2026  Jam pemasangan : pagi / siang  Info Tambahan : Hubungi pelanggan dulu sebelum ke lokasi  terima kasih."/>
    <s v="FCC"/>
    <s v="17-08-2026 16:25:32"/>
    <m/>
    <m/>
    <s v="PI"/>
    <s v="SPG"/>
    <s v="NETMONK"/>
    <m/>
    <s v="Provisioning Issued"/>
    <s v="- 11_11446;Biaya PSB HSI EBIS Tunai di Depan ~ 11[150000]  - E23015;E23015 ~ ES23 - Perangkat ONT[0]  - E23015~null~44292;E23015||11||Abodemen 0[0]  - E23015~null~E23015_SWONTPREM;SWONTPREM ~ Biaya Sewa ONT Premium ~ E23015[50000]  - E25060;E25060 ~ ES25 "/>
    <s v="INDIBIZ"/>
    <m/>
    <m/>
    <d v="2026-08-17T07:00:00"/>
    <s v="2026-08-16 13:00:00 | Tanggal pemasangan: 16/08/2026  Jam pemasangan : pagi / siang  Info Tambahan : Hubungi pelanggan dulu sebelum ke lokasi  terima kasih."/>
    <m/>
    <m/>
    <m/>
    <e v="#NUM!"/>
    <e v="#NUM!"/>
    <x v="1"/>
  </r>
  <r>
    <n v="883"/>
    <n v="1002504420"/>
    <n v="3"/>
    <x v="6"/>
    <n v="5"/>
    <s v="PASURUAN"/>
    <s v="PROBOLINGGO"/>
    <s v="LCE"/>
    <s v="REG"/>
    <s v="AO"/>
    <x v="0"/>
    <m/>
    <s v="Completed (PS)"/>
    <s v="RBS-Regional 3"/>
    <d v="2026-08-01T11:23:56"/>
    <d v="2026-08-01T17:06:01"/>
    <n v="69356658"/>
    <m/>
    <n v="152511206422"/>
    <s v="SDN CLARAK"/>
    <s v="ODP-LCE-FA/05"/>
    <s v="WO060638736"/>
    <m/>
    <m/>
    <m/>
    <n v="113.241753"/>
    <n v="-7.8307596000000004"/>
    <s v="|MC30181|/HAFID HASANUDIN/85331260527/sdn.clarak01@gmail.com"/>
    <s v="Sales Force DBS"/>
    <m/>
    <m/>
    <m/>
    <m/>
    <m/>
    <m/>
    <m/>
    <m/>
    <s v="Management Janji"/>
    <s v="2026-08-02 13:00:00|Nama PIC : Bp Hafid No Hp : 085331260527 No Alt : - Tgl Pemasangan : 02 Agustus 2026 Interval : PAGI SIANG Note : Hubungi pelanggan terlebih dahulu|40951378|MYDITA"/>
    <s v="FCC"/>
    <d v="2026-01-08T11:25:25"/>
    <d v="2026-08-02T13:00:00"/>
    <m/>
    <s v="PS"/>
    <s v="LCE"/>
    <s v="NO ADDON"/>
    <n v="20260801"/>
    <s v="Completed"/>
    <s v="- 11_11446;Biaya PSB HSI EBIS Tunai di Depan ~ 11[150000]  - SP_NOSS;SP_NOSS ~ Internet NOSS Multispeed Network[0]  - SP_NOSS;SP_NOSS ~ Internet NOSS Multispeed Network[0]  - E23015;E23015 ~ ES23 - Perangkat ONT[0]  - E23015~null~44292;E23015||11||Abodeme"/>
    <s v="INDIBIZ"/>
    <m/>
    <m/>
    <d v="2026-08-02T13:00:00"/>
    <s v="2026-08-02 13:00:00|Nama PIC : Bp Hafid No Hp : 085331260527 No Alt : - Tgl Pemasangan : 02 Agustus 2026 Interval : PAGI SIANG Note : Hubungi pelanggan terlebih dahulu|40951378|MYDITA"/>
    <n v="2026"/>
    <n v="8"/>
    <n v="1"/>
    <d v="2026-08-01T00:00:00"/>
    <n v="-1.5416666666642413"/>
    <x v="0"/>
  </r>
  <r>
    <n v="884"/>
    <n v="1002511739"/>
    <n v="3"/>
    <x v="0"/>
    <n v="5"/>
    <s v="MATARAM"/>
    <s v="SUMBAWA"/>
    <s v="MLK"/>
    <s v="DPS"/>
    <s v="AO"/>
    <x v="0"/>
    <m/>
    <s v="102 | FOLLOW UP COMPLETED"/>
    <s v="DPS-Property &amp; Resources"/>
    <d v="2026-08-06T10:14:34"/>
    <d v="2026-08-12T13:42:10"/>
    <n v="69359612"/>
    <m/>
    <n v="172608206213"/>
    <s v="AMNT Townsite 2 B21"/>
    <s v="ODP-MLK-FAC/05"/>
    <s v="WO061050787"/>
    <m/>
    <m/>
    <m/>
    <n v="116.7586278"/>
    <n v="-8.9648123000000002"/>
    <s v="DSS HSI | WILHELMI A IDRIS | 970167 | TREG 3 | AMNT Townsite |SYAHRUL ALQADRI| 081237399497 | PSB 2P INET TV 20MBPS"/>
    <s v="Account Manager"/>
    <m/>
    <m/>
    <m/>
    <m/>
    <m/>
    <m/>
    <m/>
    <m/>
    <s v="Management Janji"/>
    <s v="AO"/>
    <s v="FCC"/>
    <d v="2026-06-08T10:25:07"/>
    <m/>
    <s v="Kendala Lainnya"/>
    <s v="REVOKE"/>
    <s v="MLK"/>
    <s v="NO ADDON"/>
    <m/>
    <s v="Follow Up Revoke Completed, New Order ID : SC1002522204"/>
    <s v="- E23015;E23015 ~ ES23 - Perangkat ONT[0]  - E23015~null~44292;E23015||11||Abodemen 0[0]  - E23015~null~E23015_SWONT;SWONT ~ Biaya Sewa ONT ~ E23015[30000]  - E24058;E24058 ~ ES24 - Paket HSI Bisnis (HSIEF) Khusus Winback[0]  - E24058~null~103819;E24058||"/>
    <s v="INDIBIZ"/>
    <m/>
    <m/>
    <d v="2026-08-06T12:00:00"/>
    <s v="AO"/>
    <m/>
    <m/>
    <m/>
    <e v="#NUM!"/>
    <e v="#NUM!"/>
    <x v="1"/>
  </r>
  <r>
    <n v="885"/>
    <n v="1002514235"/>
    <n v="3"/>
    <x v="6"/>
    <n v="5"/>
    <s v="SIDOARJO"/>
    <s v="INNER - JATIM TIMUR"/>
    <s v="SPJ"/>
    <s v="REG"/>
    <s v="AO"/>
    <x v="0"/>
    <s v="1P INET"/>
    <s v="102 | FOLLOW UP COMPLETED"/>
    <s v="RBS-Regional 3"/>
    <d v="2026-08-07T10:55:56"/>
    <d v="2026-08-11T09:59:30"/>
    <n v="69360620"/>
    <m/>
    <n v="152332252775"/>
    <s v="PT SEJATI MANDIRI MULTI RAJUT"/>
    <s v="ODP-SPJ-FC/46 FC/D06/46.01"/>
    <s v="WO061146763"/>
    <m/>
    <m/>
    <m/>
    <n v="112.6658281"/>
    <n v="-7.3648625000000001"/>
    <s v="MD|MYID-4042608060007|RBIZindibiz|PT. SEJATI MANDIRI MULTI RAJUT |085648012582"/>
    <s v="SOBIZ"/>
    <m/>
    <m/>
    <m/>
    <m/>
    <m/>
    <m/>
    <m/>
    <m/>
    <s v="Management Janji"/>
    <s v="2026-08-08 08:00:00 | Tanggal pemasangan: 6/08/2026 Jam pemasangan : pagi / siang Info Tambahan : Hubungi pelanggan dulu sebelum ke lokasi. terima kasih"/>
    <s v="FCC"/>
    <d v="2026-07-08T11:10:29"/>
    <d v="2026-08-08T08:00:00"/>
    <s v="Kendala Pelanggan"/>
    <s v="REVOKE"/>
    <s v="SPJ"/>
    <s v="NO ADDON"/>
    <m/>
    <s v="Follow Up Revoke Completed, New Order ID : SC1002519142"/>
    <s v="HSI Bisnis Khusus Winback 3.0 PSB 70% - 150 Mbps"/>
    <s v="INDIBIZ"/>
    <m/>
    <m/>
    <d v="2026-08-08T08:00:00"/>
    <s v="2026-08-08 08:00:00 | Tanggal pemasangan: 6/08/2026 Jam pemasangan : pagi / siang Info Tambahan : Hubungi pelanggan dulu sebelum ke lokasi. terima kasih"/>
    <m/>
    <m/>
    <m/>
    <e v="#NUM!"/>
    <e v="#NUM!"/>
    <x v="1"/>
  </r>
  <r>
    <n v="886"/>
    <n v="1002504774"/>
    <n v="3"/>
    <x v="3"/>
    <n v="4"/>
    <s v="PURWOKERTO"/>
    <s v="BANJARNEGARA"/>
    <s v="BJR"/>
    <s v="REG"/>
    <s v="AO"/>
    <x v="0"/>
    <m/>
    <s v="Completed (PS)"/>
    <s v="RBS-Regional 3"/>
    <d v="2026-08-01T15:51:04"/>
    <d v="2026-08-01T16:46:03"/>
    <n v="69354306"/>
    <m/>
    <n v="146372103733"/>
    <s v="SRC JAYA MART"/>
    <s v="ODP-BJR-FN/015"/>
    <s v="WO060667582"/>
    <m/>
    <m/>
    <m/>
    <n v="109.673293"/>
    <n v="-7.4445870000000003"/>
    <s v="|MC00213|MYIA-063657841741/POI/SYAHDAN GINAWA PAMUJI/085710154686/syahdanginawa24@gmail.com"/>
    <s v="Sales Profesional"/>
    <m/>
    <m/>
    <m/>
    <m/>
    <m/>
    <m/>
    <m/>
    <m/>
    <s v="Management Janji"/>
    <s v="2026-07-30 13:00:00 | Nama : BP SYAHDAN GINAWA PAMUJI  No Hp : 085710154686  No Alt :   Tgl Pemasangan : 30 Juli 2026  Interval : SIANG  Note : Hubungi pelanggan terlebih dahulu"/>
    <s v="FCC"/>
    <d v="2026-01-08T15:55:09"/>
    <m/>
    <m/>
    <s v="PS"/>
    <s v="BJR"/>
    <s v="NO ADDON"/>
    <n v="20260801"/>
    <s v="Completed"/>
    <s v="- 11_11446;Biaya PSB HSI EBIS Tunai di Depan ~ 11[150000]  - E25060;E25060 ~ ES25 - Paket HSI Bisnis (HSIE) Khusus Winback 2.0[0]  - E25060~null~E25060_UNL;UNL ~ Internet-Link Unlimited Internet Usage ~ E25060[0]  - E25060~null~105343;E25060||11||Abodemen"/>
    <s v="INDIBIZ"/>
    <m/>
    <m/>
    <d v="2026-08-01T07:00:00"/>
    <s v="2026-07-30 13:00:00 | Nama : BP SYAHDAN GINAWA PAMUJI  No Hp : 085710154686  No Alt :   Tgl Pemasangan : 30 Juli 2026  Interval : SIANG  Note : Hubungi pelanggan terlebih dahulu"/>
    <n v="2026"/>
    <n v="8"/>
    <n v="1"/>
    <d v="2026-08-01T00:00:00"/>
    <n v="-0.29166666666424135"/>
    <x v="0"/>
  </r>
  <r>
    <n v="887"/>
    <n v="1002517640"/>
    <n v="3"/>
    <x v="2"/>
    <n v="5"/>
    <s v="MADIUN"/>
    <s v="NGAWI"/>
    <s v="MGT"/>
    <s v="REG"/>
    <s v="AO"/>
    <x v="0"/>
    <s v="1P INET"/>
    <s v="Completed (PS)"/>
    <s v="RBS-Regional 3"/>
    <d v="2026-08-10T12:40:57"/>
    <d v="2026-08-11T14:06:04"/>
    <n v="69362391"/>
    <m/>
    <n v="152603215872"/>
    <s v="SPBU 54.633.13"/>
    <s v="ODP-MGT-FH/19 FH/D05/19.01"/>
    <s v="WO061390161"/>
    <m/>
    <m/>
    <m/>
    <n v="111.3444775"/>
    <n v="-7.6998423999999996"/>
    <s v="|MN00286|MYIA-036916415861/POI/PARIJONO/085329756958/kondang.jaya17@gmail.com"/>
    <s v="MYIB_ASSISTANT"/>
    <m/>
    <m/>
    <m/>
    <m/>
    <m/>
    <m/>
    <m/>
    <m/>
    <s v="Management Janji"/>
    <s v="2026-08-11 13:00:00 | Nama PIC : bapak PARIJONO No HP : 085329756958 Alt :  M Janji : (SELASA/11/AGUSTUS/2026) jam Pasang : 09:00 Note : hubungi pelanggan jika ingin kelokasi"/>
    <s v="FCC"/>
    <d v="2026-10-08T12:54:40"/>
    <d v="2026-08-11T13:00:00"/>
    <m/>
    <s v="PS"/>
    <s v="MGT"/>
    <s v="NO ADDON"/>
    <n v="20260811"/>
    <s v="Completed"/>
    <s v="HSI Bisnis Promo HUT Telkom PSB 70% - 50 Mbps"/>
    <s v="INDIBIZ"/>
    <m/>
    <m/>
    <d v="2026-08-11T13:00:00"/>
    <s v="2026-08-11 13:00:00 | Nama PIC : bapak PARIJONO No HP : 085329756958 Alt :  M Janji : (SELASA/11/AGUSTUS/2026) jam Pasang : 09:00 Note : hubungi pelanggan jika ingin kelokasi"/>
    <n v="2026"/>
    <n v="8"/>
    <n v="11"/>
    <d v="2026-08-11T00:00:00"/>
    <n v="-0.54166666666424135"/>
    <x v="0"/>
  </r>
  <r>
    <n v="888"/>
    <n v="1002512394"/>
    <n v="3"/>
    <x v="0"/>
    <n v="5"/>
    <s v="MATARAM"/>
    <s v="SUMBAWA"/>
    <s v="TLW"/>
    <s v="REG"/>
    <s v="AO"/>
    <x v="0"/>
    <s v="1P INET"/>
    <s v="Completed (PS)"/>
    <s v="RBS-Regional 3"/>
    <d v="2026-08-06T13:25:57"/>
    <d v="2026-08-06T20:28:20"/>
    <n v="69359975"/>
    <m/>
    <n v="172610203613"/>
    <s v="Kios bahtera"/>
    <s v="ODP-TLW-FA/82 FA/D07/82.01"/>
    <s v="WO061076495"/>
    <m/>
    <m/>
    <m/>
    <n v="116.869161576032"/>
    <n v="-8.7723542335568201"/>
    <s v="MD|MYDB-20260806264528|SC00001/MC00149|Kios bahtera|085337580856"/>
    <s v="MYDIGIBIZPARTNER"/>
    <m/>
    <m/>
    <m/>
    <m/>
    <m/>
    <m/>
    <m/>
    <m/>
    <s v="Management Janji"/>
    <s v="2026-08-07 13:00:00 | Nama : BU EKA KARTIKA SARI No Hp : 085337580856 No Alt :  Tgl Pemasangan : 07 Agustus 2026 Interval : PAGI  Note : Hubungi pelanggan terlebih dahulu"/>
    <s v="FCC"/>
    <d v="2026-06-08T13:40:05"/>
    <d v="2026-08-07T13:00:00"/>
    <m/>
    <s v="PS"/>
    <s v="TLW"/>
    <s v="NO ADDON"/>
    <n v="20260806"/>
    <s v="Completed"/>
    <s v="HSI Bisnis Promo HUT Telkom PSB 70% - 75 Mbps"/>
    <s v="INDIBIZ"/>
    <m/>
    <m/>
    <d v="2026-08-07T13:00:00"/>
    <s v="2026-08-07 13:00:00 | Nama : BU EKA KARTIKA SARI No Hp : 085337580856 No Alt :  Tgl Pemasangan : 07 Agustus 2026 Interval : PAGI  Note : Hubungi pelanggan terlebih dahulu"/>
    <n v="2026"/>
    <n v="8"/>
    <n v="6"/>
    <d v="2026-08-06T00:00:00"/>
    <n v="-1.5416666666642413"/>
    <x v="0"/>
  </r>
  <r>
    <n v="889"/>
    <n v="1002505931"/>
    <n v="3"/>
    <x v="1"/>
    <n v="5"/>
    <s v="SBY UTARA"/>
    <s v="GRESIK"/>
    <s v="CRM"/>
    <s v="REG"/>
    <s v="AO"/>
    <x v="0"/>
    <m/>
    <s v="Completed (PS)"/>
    <s v="RBS-Regional 3"/>
    <d v="2026-08-03T11:51:02"/>
    <d v="2026-08-03T15:28:16"/>
    <n v="69339285"/>
    <m/>
    <n v="152446246131"/>
    <s v="PT SAKTISETIA SENTOSA"/>
    <s v="ODP-CRM-FD/28"/>
    <s v="WO060777833"/>
    <m/>
    <m/>
    <m/>
    <n v="112.54237500000001"/>
    <n v="-7.2237390000000001"/>
    <s v="AMRBS;940137;AM;ISTIHAMIN FITRIYAH;RBS-3;SURAMADU;PSB;PT SAKTISETIA SENTOSA;ARDI DWI SAPUTRA;081334003312;it@saktisetiasantosa.com;HSI Bisnis (1:1) 75 Mbps (Rp 519.000) PSB Rp 150.000;"/>
    <s v="Account Manager"/>
    <m/>
    <m/>
    <m/>
    <m/>
    <m/>
    <m/>
    <m/>
    <m/>
    <s v="Management Janji"/>
    <s v="2026-07-09 15:00:00|Tanggal pemasangan : 09/07/2024  Jam pemasangan : 08.00 - 12.00  Info Tambahan : Hubungi pelanggan dulu sebelum ke lokasi  terima kasih.|DA7880|MYDITA"/>
    <s v="FCC"/>
    <d v="2026-03-08T11:55:02"/>
    <m/>
    <m/>
    <s v="PS"/>
    <s v="CRM"/>
    <s v="NO ADDON"/>
    <n v="20260803"/>
    <s v="Completed"/>
    <s v="- 11_11446;Biaya PSB HSI EBIS Tunai di Depan ~ 11[150000]  - E23015;E23015 ~ ES23 - Perangkat ONT[0]  - E23015~null~44292;E23015||11||Abodemen 0[0]  - E23015~null~E23015_SWONT;SWONT ~ Biaya Sewa ONT ~ E23015[30000]  - E23046;E23046 ~ ES23 - Paket HSI Bisn"/>
    <s v="INDIBIZ"/>
    <m/>
    <m/>
    <d v="2026-08-03T07:00:00"/>
    <s v="2026-07-09 15:00:00|Tanggal pemasangan : 09/07/2024  Jam pemasangan : 08.00 - 12.00  Info Tambahan : Hubungi pelanggan dulu sebelum ke lokasi  terima kasih.|DA7880|MYDITA"/>
    <n v="2026"/>
    <n v="8"/>
    <n v="3"/>
    <d v="2026-08-03T00:00:00"/>
    <n v="-0.29166666666424135"/>
    <x v="0"/>
  </r>
  <r>
    <n v="890"/>
    <n v="1002531350"/>
    <n v="3"/>
    <x v="2"/>
    <n v="5"/>
    <s v="KEDIRI"/>
    <s v="TULUNGAGUNG"/>
    <s v="TUL"/>
    <s v="REG"/>
    <s v="AO"/>
    <x v="0"/>
    <s v="1P INET"/>
    <s v="MIE - SEND SURVEY"/>
    <s v="RBS-Regional 3"/>
    <d v="2026-08-17T17:14:57"/>
    <d v="2026-08-17T17:16:01"/>
    <n v="69368316"/>
    <m/>
    <n v="152606246448"/>
    <s v="WARKOP SELIR"/>
    <s v="ODP-TUL-FAP/58 FAP/D04/58.01"/>
    <s v="WO061948410"/>
    <m/>
    <m/>
    <m/>
    <n v="111.94095388054799"/>
    <n v="-7.98178414096129"/>
    <s v="MD|MYDB-20260817265878|DC20015/MC20167|WARKOP SELIR|081330859450"/>
    <s v="MYDIGIBIZPARTNER"/>
    <m/>
    <m/>
    <m/>
    <m/>
    <m/>
    <m/>
    <m/>
    <m/>
    <s v="Management Janji"/>
    <s v="2026-08-18 15:00:00 | M janji : pagi Tanggal Pemasangan : 18/agustus/2026 Note : hubungi pelanggan jika ingin kelokasi "/>
    <s v="FCC"/>
    <s v="17-08-2026 17:39:44"/>
    <d v="2026-08-18T15:00:00"/>
    <m/>
    <s v="SURVEY_NEW_MANJA"/>
    <s v="TUL"/>
    <s v="NO ADDON"/>
    <m/>
    <s v="MIE - SEND SURVEY"/>
    <s v="HSI Bisnis Promo HUT Telkom PSB 70% - 300 Mbps"/>
    <s v="INDIBIZ"/>
    <m/>
    <m/>
    <d v="2026-08-18T15:00:00"/>
    <s v="2026-08-18 15:00:00 | M janji : pagi Tanggal Pemasangan : 18/agustus/2026 Note : hubungi pelanggan jika ingin kelokasi "/>
    <m/>
    <m/>
    <m/>
    <e v="#NUM!"/>
    <e v="#NUM!"/>
    <x v="1"/>
  </r>
  <r>
    <n v="891"/>
    <n v="1002515574"/>
    <n v="3"/>
    <x v="0"/>
    <n v="5"/>
    <s v="MATARAM"/>
    <s v="LOMBOK BARAT TENGAH"/>
    <s v="PRY"/>
    <s v="REG"/>
    <s v="AO"/>
    <x v="0"/>
    <s v="1P INET"/>
    <s v="Completed (PS)"/>
    <s v="RBS-Regional 3"/>
    <d v="2026-08-08T08:19:57"/>
    <d v="2026-08-09T20:24:06"/>
    <n v="69361227"/>
    <m/>
    <n v="172603791351"/>
    <s v="UPT BLUD Puskesmas Puyung 2"/>
    <s v="ODP-PYA-FAG/69"/>
    <s v="WO061233674"/>
    <m/>
    <m/>
    <m/>
    <n v="116.234774796602"/>
    <n v="-8.68249784078942"/>
    <s v="|MC40242|MYIA-056649581251/POI100198/Ari Kiswandari/081907970487/puskesmaspuyung@gmail.com"/>
    <s v="MYIB_ASSISTANT"/>
    <m/>
    <m/>
    <m/>
    <m/>
    <m/>
    <m/>
    <m/>
    <m/>
    <s v="Management Janji"/>
    <s v="2026-08-09 08:00:00 | Tanggal pemasangan: 09/08/2026 Jam pemasangan : pagi / siang Info Tambahan : Hubungi pelanggan dulu sebelum ke lokasi. terima kasih"/>
    <s v="FCC"/>
    <d v="2026-08-08T08:25:17"/>
    <d v="2026-08-09T08:00:00"/>
    <m/>
    <s v="PS"/>
    <s v="PRY"/>
    <s v="NO ADDON"/>
    <n v="20260809"/>
    <s v="Completed"/>
    <s v="HSI Bisnis Promo HUT Telkom PSB 70% - 150 Mbps"/>
    <s v="INDIBIZ"/>
    <m/>
    <m/>
    <d v="2026-08-09T08:00:00"/>
    <s v="2026-08-09 08:00:00 | Tanggal pemasangan: 09/08/2026 Jam pemasangan : pagi / siang Info Tambahan : Hubungi pelanggan dulu sebelum ke lokasi. terima kasih"/>
    <n v="2026"/>
    <n v="8"/>
    <n v="9"/>
    <d v="2026-08-09T00:00:00"/>
    <n v="-0.33333333333575865"/>
    <x v="0"/>
  </r>
  <r>
    <n v="892"/>
    <n v="1002518322"/>
    <n v="3"/>
    <x v="5"/>
    <n v="5"/>
    <s v="SINGARJA"/>
    <s v="KLUNGKUNG"/>
    <s v="APR"/>
    <s v="REG"/>
    <s v="AO"/>
    <x v="0"/>
    <m/>
    <s v="QC MIA - INVALID QUALITY CONTROL MIA"/>
    <s v="RBS-Regional 3"/>
    <d v="2026-08-10T15:38:49"/>
    <d v="2026-08-13T18:55:52"/>
    <n v="69362650"/>
    <m/>
    <n v="172404209226"/>
    <s v="SPBU 5480804 Jasri"/>
    <s v="ODP-APR-FK/28"/>
    <m/>
    <m/>
    <m/>
    <m/>
    <n v="115.615708771112"/>
    <n v="-8.4771586929703595"/>
    <s v="|MN02750|/CP I WAYAN SUKADANA/085974653039/spbu.bali.5480804.ayani@gmail.com"/>
    <s v="Sales Force DBS"/>
    <m/>
    <m/>
    <m/>
    <m/>
    <m/>
    <m/>
    <m/>
    <m/>
    <m/>
    <m/>
    <m/>
    <d v="2026-10-08T15:39:56"/>
    <m/>
    <m/>
    <s v="QC1"/>
    <s v="APR"/>
    <s v="NO ADDON"/>
    <m/>
    <s v="QC MIA - INVALID QUALITY CONTROL MIA - Upload Kartu Identitas Tidak Sesuai - Mohon upload KTP asli bukan fotocopy/printan - S"/>
    <s v="- 11_11446;Biaya PSB HSI EBIS Tunai di Depan ~ 11[150000]  - SP_NOSS;SP_NOSS ~ Internet NOSS Multispeed Network[0]  - SP_NOSS;SP_NOSS ~ Internet NOSS Multispeed Network[0]  - E23015;E23015 ~ ES23 - Perangkat ONT[0]  - E23015~null~44292;E23015||11||Abodeme"/>
    <s v="INDIBIZ"/>
    <m/>
    <m/>
    <m/>
    <m/>
    <m/>
    <m/>
    <m/>
    <e v="#NUM!"/>
    <e v="#NUM!"/>
    <x v="1"/>
  </r>
  <r>
    <n v="893"/>
    <n v="1002521821"/>
    <n v="3"/>
    <x v="0"/>
    <n v="5"/>
    <s v="MATARAM"/>
    <s v="LOMBOK TIMUR UTARA"/>
    <s v="SEL"/>
    <s v="REG"/>
    <s v="AO"/>
    <x v="0"/>
    <m/>
    <s v="Completed (PS)"/>
    <s v="RBS-Regional 3"/>
    <d v="2026-08-12T11:35:03"/>
    <d v="2026-08-13T16:32:40"/>
    <n v="69364081"/>
    <m/>
    <n v="172619203343"/>
    <s v="PT. MITRA BALI SUKSES"/>
    <s v="ODP-SEL-FAF/30"/>
    <s v="WO061577121"/>
    <m/>
    <m/>
    <m/>
    <n v="116.5159464"/>
    <n v="-8.6452389000000007"/>
    <s v="|MN02545|/PIC WAHYUDI/08995847815-081381829072/it.info@mitrabalisukses.co.id"/>
    <s v="Sales Force DBS"/>
    <m/>
    <m/>
    <m/>
    <m/>
    <m/>
    <m/>
    <m/>
    <m/>
    <s v="Management Janji"/>
    <s v="2026-08-14 13:00:00|Nama PIC : PT. MITRA BALI SUKSES No HP : 08995847815 Alt :  M Janji : (KAMIS/13/AGUSTUS/2026) jam Pasang : 09:00 Note : hubungi pelanggan jika ingin kelokasi|40961371|MYDITA"/>
    <s v="FCC"/>
    <d v="2026-12-08T11:39:52"/>
    <d v="2026-08-14T13:00:00"/>
    <m/>
    <s v="PS"/>
    <s v="SEL"/>
    <s v="NO ADDON"/>
    <n v="20260813"/>
    <s v="Completed"/>
    <s v="- 11_11446;Biaya PSB HSI EBIS Tunai di Depan ~ 11[150000]  - SP_NOSS;SP_NOSS ~ Internet NOSS Multispeed Network[0]  - SP_NOSS;SP_NOSS ~ Internet NOSS Multispeed Network[0]  - E25060;E25060 ~ ES25 - Paket HSI Bisnis (HSIE) Khusus Winback 2.0[0]  - E25060~n"/>
    <s v="INDIBIZ"/>
    <m/>
    <m/>
    <d v="2026-08-14T13:00:00"/>
    <s v="2026-08-14 13:00:00|Nama PIC : PT. MITRA BALI SUKSES No HP : 08995847815 Alt :  M Janji : (KAMIS/13/AGUSTUS/2026) jam Pasang : 09:00 Note : hubungi pelanggan jika ingin kelokasi|40961371|MYDITA"/>
    <n v="2026"/>
    <n v="8"/>
    <n v="13"/>
    <d v="2026-08-13T00:00:00"/>
    <n v="-1.5416666666642413"/>
    <x v="0"/>
  </r>
  <r>
    <n v="894"/>
    <n v="1002512297"/>
    <n v="3"/>
    <x v="2"/>
    <n v="5"/>
    <s v="KEDIRI"/>
    <s v="BLITAR"/>
    <s v="BLR"/>
    <s v="DGS"/>
    <s v="AO"/>
    <x v="0"/>
    <m/>
    <s v="Completed (PS)"/>
    <s v="DGS-B2B TREG"/>
    <d v="2026-08-06T12:56:20"/>
    <d v="2026-08-06T14:31:25"/>
    <n v="69359948"/>
    <m/>
    <n v="152730235333"/>
    <s v="Rumdin KPU Kab Blitar"/>
    <s v="ODP-BLR-FBN/45"/>
    <s v="WO061070333"/>
    <m/>
    <m/>
    <m/>
    <n v="112.22014896923"/>
    <n v="-8.0732470081231202"/>
    <s v="DGS HSI | Femelio Asad Andiwinata | 404792 | TREG 3 |Rumdin KPU Kab Blitar |Haryanto|085646275990 |PSB INDIBIZ BASIC 50MB"/>
    <s v="Account Manager"/>
    <m/>
    <m/>
    <m/>
    <m/>
    <m/>
    <m/>
    <m/>
    <m/>
    <s v="Management Janji"/>
    <s v="PSB"/>
    <s v="FCC"/>
    <d v="2026-06-08T13:10:52"/>
    <m/>
    <m/>
    <s v="PS"/>
    <s v="BLR"/>
    <s v="NO ADDON"/>
    <n v="20260806"/>
    <s v="Completed"/>
    <s v="- 11_11450;Biaya PSB Reguler HSI EBIS ~ 11[150000]  - E23015;E23015 ~ ES23 - Perangkat ONT[0]  - E23015~null~44292;E23015||11||Abodemen 0[0]  - E23015~null~E23015_SWONT;SWONT ~ Biaya Sewa ONT ~ E23015[30000]  - E23047;E23047 ~ ES23 - Paket HSI Bisnis Basi"/>
    <s v="INDIBIZ"/>
    <m/>
    <m/>
    <d v="2026-08-06T12:00:00"/>
    <s v="PSB"/>
    <n v="2026"/>
    <n v="8"/>
    <n v="6"/>
    <d v="2026-08-06T00:00:00"/>
    <n v="-0.5"/>
    <x v="0"/>
  </r>
  <r>
    <n v="895"/>
    <n v="1002522218"/>
    <n v="3"/>
    <x v="6"/>
    <n v="5"/>
    <s v="PASURUAN"/>
    <s v="LUMAJANG"/>
    <s v="JTO"/>
    <s v="REG"/>
    <s v="AO"/>
    <x v="0"/>
    <m/>
    <s v="Completed (PS)"/>
    <s v="RBS-Regional 3"/>
    <d v="2026-08-12T13:45:25"/>
    <d v="2026-08-13T14:32:03"/>
    <n v="69364259"/>
    <m/>
    <n v="152541206028"/>
    <s v="UPTD SDN JATIROTO 01"/>
    <s v="ODP-JTO-FK/11"/>
    <s v="WO061656343"/>
    <m/>
    <m/>
    <m/>
    <n v="113.364661459822"/>
    <n v="-8.0918405360818806"/>
    <s v="|MC30211|/CHRISTIAN DRIFIRMAN WIDODO/81217910263/sdnegerijatiroto1@gmail.com"/>
    <s v="Sales Force DBS"/>
    <m/>
    <m/>
    <m/>
    <m/>
    <m/>
    <m/>
    <m/>
    <m/>
    <s v="Management Janji"/>
    <s v="2026-08-14 08:00:00|Nama PIC : CHRISTIAN  No HP : 081217910263 Alt :  M Janji : 14/08/2026 Jam Pasang : 08.00  - 13:00  NoteÃ‚Â :  hubungi terlebih dahulu sebelum ke lokasi, terima kasih.|40981184|MYDITA"/>
    <s v="FCC"/>
    <d v="2026-12-08T13:55:01"/>
    <d v="2026-08-14T08:00:00"/>
    <m/>
    <s v="PS"/>
    <s v="JTO"/>
    <s v="NO ADDON"/>
    <n v="20260813"/>
    <s v="Completed"/>
    <s v="- 11_11446;Biaya PSB HSI EBIS Tunai di Depan ~ 11[150000]  - E23015;E23015 ~ ES23 - Perangkat ONT[0]  - E23015~null~44292;E23015||11||Abodemen 0[0]  - E23015~null~E23015_SWONT;SWONT ~ Biaya Sewa ONT ~ E23015[30000]  - SP_NOSS;SP_NOSS ~ Internet NOSS Multi"/>
    <s v="INDIBIZ"/>
    <m/>
    <m/>
    <d v="2026-08-14T08:00:00"/>
    <s v="2026-08-14 08:00:00|Nama PIC : CHRISTIAN  No HP : 081217910263 Alt :  M Janji : 14/08/2026 Jam Pasang : 08.00  - 13:00  NoteÃ‚Â :  hubungi terlebih dahulu sebelum ke lokasi, terima kasih.|40981184|MYDITA"/>
    <n v="2026"/>
    <n v="8"/>
    <n v="13"/>
    <d v="2026-08-13T00:00:00"/>
    <n v="-1.3333333333357587"/>
    <x v="0"/>
  </r>
  <r>
    <n v="896"/>
    <n v="1002510319"/>
    <n v="3"/>
    <x v="2"/>
    <n v="5"/>
    <s v="MADIUN"/>
    <s v="BOJONEGORO"/>
    <s v="SMJ"/>
    <s v="REG"/>
    <s v="AO"/>
    <x v="0"/>
    <s v="1P INET"/>
    <s v="Completed (PS)"/>
    <s v="RBS-Regional 3"/>
    <d v="2026-08-05T11:53:57"/>
    <d v="2026-08-06T14:17:14"/>
    <n v="69359065"/>
    <m/>
    <n v="152642209551"/>
    <s v="Smkn Sugihwaras"/>
    <s v="ODP-SMJ-FA/78"/>
    <s v="WO060971571"/>
    <m/>
    <m/>
    <m/>
    <n v="111.947784136145"/>
    <n v="-7.2982218967266297"/>
    <s v="|MN00271|MYIA-073344631850/POI/Nila Ekowati/082237399808/smknsugihwaras.official@gmail.com"/>
    <s v="MYIB_ASSISTANT"/>
    <m/>
    <m/>
    <m/>
    <m/>
    <m/>
    <m/>
    <m/>
    <m/>
    <s v="Management Janji"/>
    <s v="2026-08-06 13:00:00 | Nama PIC : Ibu Nila No Hp : 082237399808 No Alt : - Tgl Pemasangan : 06 Agustus 2026 Interval : PAGI SIANG Note : Hubungi pelanggan terlebih dahulu"/>
    <s v="FCC"/>
    <d v="2026-05-08T11:55:33"/>
    <d v="2026-08-06T13:00:00"/>
    <m/>
    <s v="PS"/>
    <s v="SMJ"/>
    <s v="NO ADDON"/>
    <n v="20260806"/>
    <s v="Completed"/>
    <s v="HSI Bisnis Basic Promo HUT Telkom PSB 70% - 100 Mbps"/>
    <s v="INDIBIZ"/>
    <m/>
    <m/>
    <d v="2026-08-06T13:00:00"/>
    <s v="2026-08-06 13:00:00 | Nama PIC : Ibu Nila No Hp : 082237399808 No Alt : - Tgl Pemasangan : 06 Agustus 2026 Interval : PAGI SIANG Note : Hubungi pelanggan terlebih dahulu"/>
    <n v="2026"/>
    <n v="8"/>
    <n v="6"/>
    <d v="2026-08-06T00:00:00"/>
    <n v="-0.54166666666424135"/>
    <x v="0"/>
  </r>
  <r>
    <n v="897"/>
    <n v="1002511549"/>
    <n v="3"/>
    <x v="6"/>
    <n v="5"/>
    <s v="JEMBER"/>
    <s v="BONDOWOSO"/>
    <s v="BOW"/>
    <s v="REG"/>
    <s v="AO"/>
    <x v="0"/>
    <s v="2P INET + VOICE"/>
    <s v="Completed (PS)"/>
    <s v="RBS-Regional 3"/>
    <d v="2026-08-06T09:10:57"/>
    <d v="2026-08-06T14:49:27"/>
    <n v="69359584"/>
    <n v="3322010092"/>
    <n v="152507223557"/>
    <s v="RUMAH KOST ZAIN"/>
    <s v="ODP-BOW-FAC/32 FAC/D02/32.01"/>
    <s v="WO061043862"/>
    <m/>
    <m/>
    <m/>
    <n v="113.830870644215"/>
    <n v="-7.9572022971668304"/>
    <s v="|MC30175|MYIA-000392348584/POI/ZAINUDDIN/083853348589/kostzain96@gmail.com"/>
    <s v="MYIB_ASSISTANT"/>
    <m/>
    <m/>
    <m/>
    <m/>
    <m/>
    <m/>
    <m/>
    <m/>
    <s v="Management Janji"/>
    <s v="2026-08-07 08:00:00 | Tanggal pemasangan : 07 AGUSTUS 2026 Jam pemasangan : pagi/siang Info Tambahan : Hubungi pelanggan dulu sebelum ke lokasi terima kasih"/>
    <s v="FCC"/>
    <d v="2026-06-08T09:25:00"/>
    <d v="2026-08-07T08:00:00"/>
    <m/>
    <s v="PS"/>
    <s v="BOW"/>
    <s v="NO ADDON"/>
    <n v="20260806"/>
    <s v="Completed"/>
    <s v="HSI Bisnis Bundling Phone PSB 70% - Free 800 Menit Promo - 300 Mbps"/>
    <s v="INDIBIZ"/>
    <m/>
    <m/>
    <d v="2026-08-07T08:00:00"/>
    <s v="2026-08-07 08:00:00 | Tanggal pemasangan : 07 AGUSTUS 2026 Jam pemasangan : pagi/siang Info Tambahan : Hubungi pelanggan dulu sebelum ke lokasi terima kasih"/>
    <n v="2026"/>
    <n v="8"/>
    <n v="6"/>
    <d v="2026-08-06T00:00:00"/>
    <n v="-1.3333333333357587"/>
    <x v="0"/>
  </r>
  <r>
    <n v="898"/>
    <n v="1002524290"/>
    <n v="3"/>
    <x v="1"/>
    <n v="5"/>
    <s v="SBY SELATAN"/>
    <s v="MANYAR"/>
    <s v="GBG"/>
    <s v="REG"/>
    <s v="AO"/>
    <x v="0"/>
    <m/>
    <s v="CC - HD1A - INPROGRESS UNCONTACTED"/>
    <s v="RBS-Regional 2"/>
    <d v="2026-08-13T13:37:36"/>
    <d v="2026-08-15T15:36:02"/>
    <n v="69365183"/>
    <n v="3135936049"/>
    <n v="152320245983"/>
    <s v="PT WILL CORP INDONESIA"/>
    <s v="ODP-MYR-FBM/55"/>
    <m/>
    <m/>
    <m/>
    <m/>
    <n v="112.760109901428"/>
    <n v="-7.2952252204211403"/>
    <s v="MB00304; Soeprianto 085173306144 08132694334;  khamidn688@gmail.com; HSI BISNIS + PHONE 100 MBPS 709K; IKA MUFLIHA"/>
    <s v="Amex"/>
    <m/>
    <m/>
    <m/>
    <m/>
    <m/>
    <m/>
    <m/>
    <m/>
    <m/>
    <m/>
    <m/>
    <s v="13-08-2026 13:39:51"/>
    <m/>
    <m/>
    <s v="FCC"/>
    <s v="GBG"/>
    <s v="NO ADDON"/>
    <m/>
    <s v="UNCONTACTED : Mail Box - Memo Ghina Swanti Ariesa 40941148|MYDITA"/>
    <s v="- 11_11446;Biaya PSB HSI EBIS Tunai di Depan ~ 11[150000]  - BWY DL;BWY DL ~ Saluran Dua Arah(BothWay)[0]  - E23053;E23053 ~ ES23 - Paket HSI Bisnis  Phone (PHONE)[0]  - E23053~null~44864;E23053||11||Abodemen 0[0]  - E23053~null~E23053_IN800;IN800 ~ Free "/>
    <s v="INDIBIZ"/>
    <m/>
    <m/>
    <m/>
    <m/>
    <m/>
    <m/>
    <m/>
    <e v="#NUM!"/>
    <e v="#NUM!"/>
    <x v="1"/>
  </r>
  <r>
    <n v="899"/>
    <n v="1002524073"/>
    <n v="3"/>
    <x v="4"/>
    <n v="4"/>
    <s v="SEMARANG"/>
    <s v="INNER - SEMARANG JATENG UTARA"/>
    <s v="SMT"/>
    <s v="DGS"/>
    <s v="AO"/>
    <x v="0"/>
    <m/>
    <s v="Completed (PS)"/>
    <s v="DGS-B2B TREG"/>
    <d v="2026-08-13T12:18:04"/>
    <d v="2026-08-14T12:01:46"/>
    <n v="69365053"/>
    <m/>
    <n v="141420142465"/>
    <s v="KOPERASI SKADRON 11 S27 AMARA JAYA"/>
    <s v="ODP-SMT-FCP/137"/>
    <s v="WO061659968"/>
    <m/>
    <m/>
    <m/>
    <n v="110.372801"/>
    <n v="-6.974011"/>
    <s v="DGS HSI | FAISAL | 940218 | TREG 3 | SKADRON | ARIF | 082282226365 | HSIBISNIS100MBPS"/>
    <s v="Account Manager"/>
    <m/>
    <m/>
    <m/>
    <m/>
    <m/>
    <m/>
    <m/>
    <m/>
    <s v="Management Janji"/>
    <s v="KONFIRMASI UP"/>
    <s v="FCC"/>
    <s v="13-08-2026 12:25:00"/>
    <m/>
    <m/>
    <s v="PS"/>
    <s v="SMT"/>
    <s v="NO ADDON"/>
    <n v="20260814"/>
    <s v="Completed"/>
    <s v="- 11_11450;Biaya PSB Reguler HSI EBIS ~ 11[150000]  - SP_NOSS;SP_NOSS ~ Internet NOSS Multispeed Network[0]  - SP_NOSS;SP_NOSS ~ Internet NOSS Multispeed Network[0]  - E23015;E23015 ~ ES23 - Perangkat ONT[0]  - E23015~null~44292;E23015||11||Abodemen 0[0] "/>
    <s v="INDIBIZ"/>
    <m/>
    <m/>
    <d v="2026-08-13T14:00:00"/>
    <s v="KONFIRMASI UP"/>
    <n v="2026"/>
    <n v="8"/>
    <n v="14"/>
    <d v="2026-08-14T00:00:00"/>
    <n v="0.41666666666424135"/>
    <x v="0"/>
  </r>
  <r>
    <n v="900"/>
    <n v="1002530820"/>
    <n v="3"/>
    <x v="2"/>
    <n v="5"/>
    <s v="MADIUN"/>
    <s v="BOJONEGORO"/>
    <s v="PAD"/>
    <s v="REG"/>
    <s v="AO"/>
    <x v="0"/>
    <s v="1P INET"/>
    <s v="MIE - SEND SURVEY"/>
    <s v="RBS-Regional 3"/>
    <d v="2026-08-17T12:47:56"/>
    <d v="2026-08-17T12:50:01"/>
    <n v="69368056"/>
    <m/>
    <n v="152644205684"/>
    <s v="TOKO POJOK"/>
    <s v="ODP-PAZ-FP/63"/>
    <s v="WO061926145"/>
    <m/>
    <m/>
    <m/>
    <n v="111.6292524"/>
    <n v="-7.0725444"/>
    <s v="|MC20010|MYIA-061123096931/POI/PURWANTO /08133048515/keysavanovyanti@gmail.com"/>
    <s v="MYIB_ASSISTANT"/>
    <m/>
    <m/>
    <m/>
    <m/>
    <m/>
    <m/>
    <m/>
    <m/>
    <s v="Management Janji"/>
    <s v="2026-08-19 13:00:00 | Tanggal Pemasangan : 19 Agustus 2026 Jam Pemasangan : 08:00 13:00 Info Tambahan : Hubungi pelanggan dulu sebelum ke lokasi terimakasih"/>
    <s v="FCC"/>
    <s v="17-08-2026 12:54:48"/>
    <d v="2026-08-19T13:00:00"/>
    <m/>
    <s v="SURVEY_NEW_MANJA"/>
    <s v="PAD"/>
    <s v="NO ADDON"/>
    <m/>
    <s v="MIE - SEND SURVEY"/>
    <s v="HSI Bisnis Promo HUT Telkom PSB 70% - 300 Mbps"/>
    <s v="INDIBIZ"/>
    <m/>
    <m/>
    <d v="2026-08-19T13:00:00"/>
    <s v="2026-08-19 13:00:00 | Tanggal Pemasangan : 19 Agustus 2026 Jam Pemasangan : 08:00 13:00 Info Tambahan : Hubungi pelanggan dulu sebelum ke lokasi terimakasih"/>
    <m/>
    <m/>
    <m/>
    <e v="#NUM!"/>
    <e v="#NUM!"/>
    <x v="1"/>
  </r>
  <r>
    <n v="901"/>
    <n v="1002517666"/>
    <n v="3"/>
    <x v="5"/>
    <n v="5"/>
    <s v="DENPASAR"/>
    <s v="UBUNG"/>
    <s v="SMY"/>
    <s v="REG"/>
    <s v="AO"/>
    <x v="0"/>
    <s v="1P INET"/>
    <s v="Completed (PS)"/>
    <s v="RBS-Regional 3"/>
    <d v="2026-08-10T12:55:57"/>
    <d v="2026-08-12T13:00:10"/>
    <n v="69362384"/>
    <m/>
    <n v="172416797719"/>
    <s v="PT GARUDA AKHLAK SEJAHTERA"/>
    <s v="ODP-SMY-FW/55 FW/D04/55.01"/>
    <s v="WO061391971"/>
    <m/>
    <m/>
    <m/>
    <n v="115.1712661"/>
    <n v="-8.6972375"/>
    <s v="|MN02665|MYIA-030368477802/POI/TONI/089619714653/ahmadsultoni3008@gmail.com"/>
    <s v="MYIB_ASSISTANT"/>
    <m/>
    <m/>
    <m/>
    <m/>
    <m/>
    <m/>
    <m/>
    <m/>
    <s v="Management Janji"/>
    <s v="2026-08-11 13:00:00 | Nama : BP AHMAD SULTONI  No Hp : 089619714653 No Alt :  Tgl Pemasangan : 11 Agustus 2026 Interval : PAGI  Note : Hubungi pelanggan terlebih dahulu"/>
    <s v="FCC"/>
    <d v="2026-10-08T13:09:48"/>
    <d v="2026-08-11T13:00:00"/>
    <m/>
    <s v="PS"/>
    <s v="SMY"/>
    <s v="NO ADDON"/>
    <n v="20260812"/>
    <s v="Completed"/>
    <s v="HSI Bisnis Basic Promo HUT Telkom PSB 70% - 50 Mbps"/>
    <s v="INDIBIZ"/>
    <m/>
    <m/>
    <d v="2026-08-11T13:00:00"/>
    <s v="2026-08-11 13:00:00 | Nama : BP AHMAD SULTONI  No Hp : 089619714653 No Alt :  Tgl Pemasangan : 11 Agustus 2026 Interval : PAGI  Note : Hubungi pelanggan terlebih dahulu"/>
    <n v="2026"/>
    <n v="8"/>
    <n v="12"/>
    <d v="2026-08-12T00:00:00"/>
    <n v="0.45833333333575865"/>
    <x v="0"/>
  </r>
  <r>
    <n v="902"/>
    <n v="1002525277"/>
    <n v="3"/>
    <x v="2"/>
    <n v="5"/>
    <s v="MADIUN"/>
    <s v="PONOROGO"/>
    <s v="SMO"/>
    <s v="REG"/>
    <s v="AO"/>
    <x v="0"/>
    <s v="1P INET"/>
    <s v="Completed (PS)"/>
    <s v="RBS-Regional 3"/>
    <d v="2026-08-13T19:34:56"/>
    <d v="2026-08-14T20:51:51"/>
    <n v="69365551"/>
    <m/>
    <n v="152614209520"/>
    <s v="RAMA CELL JAMBON"/>
    <s v="ODP-SMO-FC/40"/>
    <s v="WO061704883"/>
    <m/>
    <m/>
    <m/>
    <n v="111.371064931154"/>
    <n v="-7.9048290835077397"/>
    <s v="MD|MYDB-20260813265265|DN00001/MN02053|RAMA CELL JAMBON|08131323430"/>
    <s v="MYDIGIBIZPARTNER"/>
    <m/>
    <m/>
    <m/>
    <m/>
    <m/>
    <m/>
    <m/>
    <m/>
    <s v="Management Janji"/>
    <s v="2026-08-15 08:00:00 | Nama Pic : BP KAMTO No Hp Pic : 08131323430 Jam Pemasangan : 08:00 - 12.00 Tanggal Pemasangan : JUMAT 14 AGUSTUS 2026 Info Tambahan : Hubungi pelanggan sebelum datang ke lokasi"/>
    <s v="FCC"/>
    <s v="13-08-2026 19:39:52"/>
    <d v="2026-08-15T08:00:00"/>
    <m/>
    <s v="PS"/>
    <s v="SMO"/>
    <s v="NO ADDON"/>
    <n v="20260814"/>
    <s v="Completed"/>
    <s v="HSI Bisnis Promo HUT Telkom PSB 70% - 300 Mbps"/>
    <s v="INDIBIZ"/>
    <m/>
    <m/>
    <d v="2026-08-15T08:00:00"/>
    <s v="2026-08-15 08:00:00 | Nama Pic : BP KAMTO No Hp Pic : 08131323430 Jam Pemasangan : 08:00 - 12.00 Tanggal Pemasangan : JUMAT 14 AGUSTUS 2026 Info Tambahan : Hubungi pelanggan sebelum datang ke lokasi"/>
    <n v="2026"/>
    <n v="8"/>
    <n v="14"/>
    <d v="2026-08-14T00:00:00"/>
    <n v="-1.3333333333357587"/>
    <x v="0"/>
  </r>
  <r>
    <n v="903"/>
    <n v="1002521560"/>
    <n v="3"/>
    <x v="3"/>
    <n v="4"/>
    <s v="YOGYAKARTA"/>
    <s v="INNER - YOGYA JATENG SELATAN"/>
    <s v="BBS"/>
    <s v="REG"/>
    <s v="AO"/>
    <x v="0"/>
    <m/>
    <s v="Completed (PS)"/>
    <s v="RBS-Regional 3"/>
    <d v="2026-08-12T10:25:52"/>
    <d v="2026-08-12T18:00:40"/>
    <n v="69363970"/>
    <m/>
    <n v="146131120391"/>
    <s v="Villa Siji Seturan"/>
    <s v="ODP-BBS-FK/042"/>
    <s v="WO061573489"/>
    <m/>
    <m/>
    <m/>
    <n v="110.40400150000001"/>
    <n v="-7.7670263999999998"/>
    <s v="|MC80228|/Villa Siji Seturan/Paket HSI Bisnis Promo HUT Telkom 1:1 150Mbps/Achmad Kurnia/085775983033/sijiproperties@gmail.com"/>
    <s v="Sales Profesional"/>
    <m/>
    <m/>
    <m/>
    <m/>
    <m/>
    <m/>
    <m/>
    <m/>
    <s v="Management Janji"/>
    <s v="2026-08-13 08:00:00|Waktu pemasangan : 13 agustus 2026 Jam pemasangan : 08.00 - 12.00 Info Tambahan : Hubungi pelanggan dulu sebelum ke lokasi terimakasih |40951377|MYDITA"/>
    <s v="FCC"/>
    <d v="2026-12-08T10:39:53"/>
    <d v="2026-08-13T08:00:00"/>
    <m/>
    <s v="PS"/>
    <s v="BBS"/>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3T08:00:00"/>
    <s v="2026-08-13 08:00:00|Waktu pemasangan : 13 agustus 2026 Jam pemasangan : 08.00 - 12.00 Info Tambahan : Hubungi pelanggan dulu sebelum ke lokasi terimakasih |40951377|MYDITA"/>
    <n v="2026"/>
    <n v="8"/>
    <n v="12"/>
    <d v="2026-08-12T00:00:00"/>
    <n v="-1.3333333333357587"/>
    <x v="0"/>
  </r>
  <r>
    <n v="904"/>
    <n v="1002523860"/>
    <n v="3"/>
    <x v="1"/>
    <n v="5"/>
    <s v="SBY UTARA"/>
    <s v="KENJERAN"/>
    <s v="KBL"/>
    <s v="REG"/>
    <s v="AO"/>
    <x v="0"/>
    <s v="1P INET"/>
    <s v="Completed (PS)"/>
    <s v="RBS-Regional 3"/>
    <d v="2026-08-13T11:08:57"/>
    <d v="2026-08-13T14:49:36"/>
    <n v="69364937"/>
    <m/>
    <n v="152401227407"/>
    <s v="SMP Negeri 38 Surabaya (Lab komputer)"/>
    <s v="ODP-KBL-FGL/38 FGL/D04/38.01"/>
    <s v="WO061652360"/>
    <m/>
    <m/>
    <m/>
    <n v="112.7349265"/>
    <n v="-7.2342518999999896"/>
    <s v="MD|MYDB-20260813265183|DN00001/MN02093|SMP Negeri 38 Surabaya (Lab komputer)|081230674728"/>
    <s v="MYDIGIBIZPARTNER"/>
    <m/>
    <m/>
    <m/>
    <m/>
    <m/>
    <m/>
    <m/>
    <m/>
    <s v="Management Janji"/>
    <s v="2026-08-14 08:00:00 | Waktu pemasangan : 13 agustus 2026 Jam pemasangan : 08.00 - 12.00 Info Tambahan : Hubungi pelanggan dulu sebelum ke lokasi terimakasih "/>
    <s v="FCC"/>
    <s v="13-08-2026 11:10:22"/>
    <d v="2026-08-14T08:00:00"/>
    <m/>
    <s v="PS"/>
    <s v="KBL"/>
    <s v="NO ADDON"/>
    <n v="20260813"/>
    <s v="Completed"/>
    <s v="HSI Bisnis Basic Promo HUT Telkom PSB 70% - 75 Mbps"/>
    <s v="INDIBIZ"/>
    <m/>
    <m/>
    <d v="2026-08-14T08:00:00"/>
    <s v="2026-08-14 08:00:00 | Waktu pemasangan : 13 agustus 2026 Jam pemasangan : 08.00 - 12.00 Info Tambahan : Hubungi pelanggan dulu sebelum ke lokasi terimakasih "/>
    <n v="2026"/>
    <n v="8"/>
    <n v="13"/>
    <d v="2026-08-13T00:00:00"/>
    <n v="-1.3333333333357587"/>
    <x v="0"/>
  </r>
  <r>
    <n v="905"/>
    <n v="1002518700"/>
    <n v="3"/>
    <x v="3"/>
    <n v="4"/>
    <s v="MAGELANG"/>
    <s v="WONOSOBO"/>
    <s v="WOS"/>
    <s v="REG"/>
    <s v="AO"/>
    <x v="0"/>
    <s v="1P INET"/>
    <s v="Completed (PS)"/>
    <s v="RBS-Regional 3"/>
    <d v="2026-08-10T18:58:57"/>
    <d v="2026-08-11T19:36:09"/>
    <n v="69362796"/>
    <m/>
    <n v="141373127426"/>
    <s v="SDN 4 SAPURAN"/>
    <s v="ODP-WOS-FAU/031 FAU/D07/031.01"/>
    <s v="WO061445725"/>
    <m/>
    <m/>
    <m/>
    <n v="109.9765752"/>
    <n v="-7.4650698999999898"/>
    <s v="|MN02495|MYIA-086339101590/POI/SUCI SUSILOWATI/081328612610/sd4sapuran@yahoo.co.id"/>
    <s v="MYIB_ASSISTANT"/>
    <m/>
    <m/>
    <m/>
    <m/>
    <m/>
    <m/>
    <m/>
    <m/>
    <s v="Management Janji"/>
    <s v="2026-08-11 15:00:00 | Nama PIC:  bp katrin  No HP: 082322546464 Alt: Tanggal: 11/8/2026 Jam Pasang: Sore Note: Hubungi sebelum ke lokasi, terimakasih."/>
    <s v="FCC"/>
    <d v="2026-10-08T19:09:56"/>
    <d v="2026-08-11T15:00:00"/>
    <m/>
    <s v="PS"/>
    <s v="WOS"/>
    <s v="NO ADDON"/>
    <n v="20260811"/>
    <s v="Completed"/>
    <s v="HSI Bisnis Promo HUT Telkom PSB 70% - 50 Mbps"/>
    <s v="INDIBIZ"/>
    <m/>
    <m/>
    <d v="2026-08-11T15:00:00"/>
    <s v="2026-08-11 15:00:00 | Nama PIC:  bp katrin  No HP: 082322546464 Alt: Tanggal: 11/8/2026 Jam Pasang: Sore Note: Hubungi sebelum ke lokasi, terimakasih."/>
    <n v="2026"/>
    <n v="8"/>
    <n v="11"/>
    <d v="2026-08-11T00:00:00"/>
    <n v="-0.625"/>
    <x v="0"/>
  </r>
  <r>
    <n v="906"/>
    <n v="1002508469"/>
    <n v="3"/>
    <x v="7"/>
    <n v="4"/>
    <s v="KUDUS"/>
    <s v="PURWODADI"/>
    <s v="GBU"/>
    <s v="REG"/>
    <s v="AO"/>
    <x v="0"/>
    <m/>
    <s v="102 | FOLLOW UP COMPLETED"/>
    <s v="RBS-Regional 3"/>
    <d v="2026-08-04T14:31:58"/>
    <d v="2026-08-09T10:55:07"/>
    <n v="69358318"/>
    <n v="2922951017"/>
    <n v="142516104444"/>
    <s v="PT GLOBAL JET EXPRESS"/>
    <s v="ODP-GBU-FF/014"/>
    <s v="WO061110483"/>
    <m/>
    <m/>
    <m/>
    <n v="110.6321945"/>
    <n v="-7.1613876000000003"/>
    <s v="AMRBS;403099;TREG4;MUHAMMAD MASTUR;081226139781;CP Maela Kusuma Ningrum ;85954268480;PAKET 2S INET VOICE 50 MBPS (479.000);PT GLOBAL JET EXPRESS//TANGGUNGHARJO01;input by tito"/>
    <s v="Account Manager"/>
    <m/>
    <m/>
    <m/>
    <m/>
    <m/>
    <m/>
    <m/>
    <m/>
    <s v="Management Janji"/>
    <s v="2026-08-07 15:00:00| M Janji : (07/08/026) jam Pasang : 09:00 Note : hubungi pelanggan jika ingin kelokasi|40951378|MYDITA"/>
    <s v="FCC"/>
    <d v="2026-04-08T14:40:14"/>
    <d v="2026-08-07T15:00:00"/>
    <s v="Kendala Teknik"/>
    <s v="REVOKE"/>
    <s v="GBU"/>
    <s v="NO ADDON"/>
    <m/>
    <s v="Follow Up Revoke Completed, New Order ID : SC1002516388"/>
    <s v="- 11_11446;Biaya PSB HSI EBIS Tunai di Depan ~ 11[150000]  - BWY DL;BWY DL ~ Saluran Dua Arah(BothWay)[0]  - E23053;E23053 ~ ES23 - Paket HSI Bisnis  Phone (PHONE)[0]  - E23053~null~44864;E23053||11||Abodemen 0[0]  - E23053~null~E23053_IN800;IN800 ~ Free "/>
    <s v="INDIBIZ"/>
    <m/>
    <m/>
    <d v="2026-08-07T15:00:00"/>
    <s v="2026-08-07 15:00:00| M Janji : (07/08/026) jam Pasang : 09:00 Note : hubungi pelanggan jika ingin kelokasi|40951378|MYDITA"/>
    <m/>
    <m/>
    <m/>
    <e v="#NUM!"/>
    <e v="#NUM!"/>
    <x v="1"/>
  </r>
  <r>
    <n v="907"/>
    <n v="1002517556"/>
    <n v="3"/>
    <x v="4"/>
    <n v="4"/>
    <s v="PEKALONGAN"/>
    <s v="BREBES"/>
    <s v="BRB"/>
    <s v="REG"/>
    <s v="AO"/>
    <x v="0"/>
    <m/>
    <s v="Completed (PS)"/>
    <s v="RBS-Regional 3"/>
    <d v="2026-08-10T12:04:07"/>
    <d v="2026-08-12T14:36:33"/>
    <n v="69362341"/>
    <m/>
    <n v="146284107593"/>
    <s v="SMKN 1 BREBES"/>
    <s v="ODP-BRB-FG/069"/>
    <s v="WO061424905"/>
    <m/>
    <m/>
    <m/>
    <n v="109.04872159999999"/>
    <n v="-6.8769770000000001"/>
    <s v="AMRBS;403095;REG3;BAYU;085100296564;HSI 1S 50MB;PIC 089682135614;sarasnomo55@gmail.com"/>
    <s v="Account Manager"/>
    <m/>
    <m/>
    <m/>
    <m/>
    <m/>
    <m/>
    <m/>
    <m/>
    <s v="Management Janji"/>
    <s v="2026-08-11 13:00:00|Nama PIC:  bp rudini  No HP: 089682135614 Alt: Tanggal: 11/8/2026 Jam Pasang: Siang Note: Hubungi sebelum ke lokasi, terimakasih.|40010577|MYDITA"/>
    <s v="FCC"/>
    <d v="2026-10-08T12:09:56"/>
    <d v="2026-08-11T13:00:00"/>
    <m/>
    <s v="PS"/>
    <s v="BRB"/>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1T13:00:00"/>
    <s v="2026-08-11 13:00:00|Nama PIC:  bp rudini  No HP: 089682135614 Alt: Tanggal: 11/8/2026 Jam Pasang: Siang Note: Hubungi sebelum ke lokasi, terimakasih.|40010577|MYDITA"/>
    <n v="2026"/>
    <n v="8"/>
    <n v="12"/>
    <d v="2026-08-12T00:00:00"/>
    <n v="0.45833333333575865"/>
    <x v="0"/>
  </r>
  <r>
    <n v="908"/>
    <n v="1002510952"/>
    <n v="3"/>
    <x v="0"/>
    <n v="5"/>
    <s v="MATARAM"/>
    <s v="LOMBOK BARAT TENGAH"/>
    <s v="GER"/>
    <s v="REG"/>
    <s v="AO"/>
    <x v="0"/>
    <s v="1P INET"/>
    <s v="98 | OSS - CANCEL COMPLETE"/>
    <s v="RBS-Regional 3"/>
    <d v="2026-08-05T15:04:57"/>
    <d v="2026-08-12T11:56:46"/>
    <n v="69359351"/>
    <m/>
    <n v="172602203753"/>
    <s v="SPPG Ombe Baru"/>
    <s v="ODP-GER-FAF/32"/>
    <s v="WO060998933"/>
    <m/>
    <m/>
    <m/>
    <n v="116.133645637345"/>
    <n v="-8.6527050186505292"/>
    <s v="|MC40078|MYIA-090668602438/POI/Herlan/087847426513/eckodaonk4@gmail.com"/>
    <s v="MYIB_ASSISTANT"/>
    <m/>
    <m/>
    <m/>
    <m/>
    <m/>
    <m/>
    <m/>
    <m/>
    <s v="Management Janji"/>
    <s v="2026-08-07 08:00:00 | Nama Pic : BP ABDUL No Hp Pic : 087847426513 Jam Pemasangan : 08:00 - 12.00 Tanggal Pemasangan : 07 AGUSTUS 2026 Info Tambahan : Hubungi pelanggan sebelum datang ke lokasi, terima kasih."/>
    <s v="FCC"/>
    <d v="2026-05-08T15:10:31"/>
    <d v="2026-08-07T08:00:00"/>
    <s v="Kendala Teknik"/>
    <s v="CANCEL"/>
    <s v="GER"/>
    <s v="NO ADDON"/>
    <m/>
    <s v="Cancel Completed"/>
    <s v="HSI Bisnis Basic Khusus Winback PSB 70% - 75 Mbps"/>
    <s v="INDIBIZ"/>
    <m/>
    <m/>
    <d v="2026-08-07T08:00:00"/>
    <s v="2026-08-07 08:00:00 | Nama Pic : BP ABDUL No Hp Pic : 087847426513 Jam Pemasangan : 08:00 - 12.00 Tanggal Pemasangan : 07 AGUSTUS 2026 Info Tambahan : Hubungi pelanggan sebelum datang ke lokasi, terima kasih."/>
    <m/>
    <m/>
    <m/>
    <e v="#NUM!"/>
    <e v="#NUM!"/>
    <x v="1"/>
  </r>
  <r>
    <n v="909"/>
    <n v="1002515292"/>
    <n v="3"/>
    <x v="7"/>
    <n v="4"/>
    <s v="SOLO"/>
    <s v="INNER - SOLO JATENG TIMUR"/>
    <s v="KRT"/>
    <s v="DPS"/>
    <s v="AO"/>
    <x v="0"/>
    <m/>
    <s v="OSS - FALLOUT"/>
    <s v="DPS-Retail &amp; Media"/>
    <d v="2026-08-07T16:31:10"/>
    <d v="2026-08-14T09:39:12"/>
    <n v="32697146"/>
    <n v="2716010314"/>
    <n v="142505404550"/>
    <s v="JCO DONUTS &amp; COFFEE"/>
    <s v="ODP-KRT-FP/019"/>
    <s v="WO061190101"/>
    <m/>
    <m/>
    <m/>
    <n v="110.7884865086"/>
    <n v="-7.56032735411"/>
    <s v="BTS;RMS;LOP285134;TS-HSI PSB HSI BISNIS BUNDLING PHONE 50 MBPS LOKASI MAKO SOLO SQUARE UNTUK JOHNY ANDREAN GROUP;HABIBI/085230018946/habib@johnnyandrean.com; AM ULFA/960378"/>
    <s v="Account Manager"/>
    <m/>
    <m/>
    <m/>
    <m/>
    <m/>
    <m/>
    <m/>
    <m/>
    <s v="Management Janji"/>
    <s v="BTS;RMS;LOP285134;TS-HSI PSB HSI BISNIS BUNDLING PHONE 50 MBPS LOKASI MAKO SOLO SQUARE UNTUK JOHNY ANDREAN GROUP;HABIBI/085230018946/habib@johnnyandrean.com; AM ULFA/960378"/>
    <s v="FCC"/>
    <d v="2026-07-08T16:40:12"/>
    <m/>
    <s v="Kendala Lainnya"/>
    <s v="FO_WFM"/>
    <s v="KRT"/>
    <s v="NO ADDON"/>
    <m/>
    <s v="Provisioning Failed|WFM|INF009040969|kendala perijinan"/>
    <s v="- 11_11450;Biaya PSB Reguler HSI EBIS ~ 11[500000]  - BWY DL;BWY DL ~ Saluran Dua Arah(BothWay)[0]  - E23053;E23053 ~ ES23 - Paket HSI Bisnis  Phone (PHONE)[0]  - E23053~null~44864;E23053||11||Abodemen 0[0]  - E23053~null~E23053_IN800;IN800 ~ Free Lokal d"/>
    <s v="INDIBIZ"/>
    <m/>
    <m/>
    <d v="2026-08-08T12:00:00"/>
    <s v="BTS;RMS;LOP285134;TS-HSI PSB HSI BISNIS BUNDLING PHONE 50 MBPS LOKASI MAKO SOLO SQUARE UNTUK JOHNY ANDREAN GROUP;HABIBI/085230018946/habib@johnnyandrean.com; AM ULFA/960378"/>
    <m/>
    <m/>
    <m/>
    <e v="#NUM!"/>
    <e v="#NUM!"/>
    <x v="1"/>
  </r>
  <r>
    <n v="910"/>
    <n v="1002519764"/>
    <n v="3"/>
    <x v="5"/>
    <n v="5"/>
    <s v="SINGARJA"/>
    <s v="KLUNGKUNG"/>
    <s v="APR"/>
    <s v="REG"/>
    <s v="AO"/>
    <x v="0"/>
    <m/>
    <s v="102 | FOLLOW UP COMPLETED"/>
    <s v="RBS-Regional 3"/>
    <d v="2026-08-11T12:52:27"/>
    <d v="2026-08-15T09:44:30"/>
    <n v="69363279"/>
    <m/>
    <n v="172404209328"/>
    <s v="SMP NEGERI 2 ABANG"/>
    <s v="ODP-APR-FD/37"/>
    <s v="WO061588598"/>
    <m/>
    <m/>
    <m/>
    <n v="115.58680649999999"/>
    <n v="-8.4129594999999995"/>
    <s v="|MN02750|/PIC I WAYAN SARYA/085842056440-082144951066/spandabang60@gmail.com"/>
    <s v="Sales Force DBS"/>
    <m/>
    <m/>
    <m/>
    <m/>
    <m/>
    <m/>
    <m/>
    <m/>
    <s v="Management Janji"/>
    <s v="2026-08-13 13:00:00|M Janji : (13 AGUSTUS 2026) jam Pasang : siang Note : hubungi pelanggan jika ingin kelokasi|40931149|MYDITA"/>
    <s v="FCC"/>
    <d v="2026-11-08T12:54:45"/>
    <d v="2026-08-13T13:00:00"/>
    <s v="Kendala Teknik"/>
    <s v="REVOKE"/>
    <s v="APR"/>
    <s v="NO ADDON"/>
    <m/>
    <s v="Follow Up Revoke Completed, New Order ID : SC1002527818"/>
    <s v="- 11_11446;Biaya PSB HSI EBIS Tunai di Depan ~ 11[150000]  - SP_NOSS;SP_NOSS ~ Internet NOSS Multispeed Network[0]  - SP_NOSS;SP_NOSS ~ Internet NOSS Multispeed Network[0]  - E23015;E23015 ~ ES23 - Perangkat ONT[0]  - E23015~null~44292;E23015||11||Abodeme"/>
    <s v="INDIBIZ"/>
    <m/>
    <m/>
    <d v="2026-08-13T13:00:00"/>
    <s v="2026-08-13 13:00:00|M Janji : (13 AGUSTUS 2026) jam Pasang : siang Note : hubungi pelanggan jika ingin kelokasi|40931149|MYDITA"/>
    <m/>
    <m/>
    <m/>
    <e v="#NUM!"/>
    <e v="#NUM!"/>
    <x v="1"/>
  </r>
  <r>
    <n v="911"/>
    <n v="1002506574"/>
    <n v="3"/>
    <x v="4"/>
    <n v="4"/>
    <s v="SEMARANG"/>
    <s v="INNER - SEMARANG JATENG UTARA"/>
    <s v="JHR"/>
    <s v="DGS"/>
    <s v="AO"/>
    <x v="0"/>
    <m/>
    <s v="Completed (PS)"/>
    <s v="DGS-Government Defense Service"/>
    <d v="2026-08-03T17:15:28"/>
    <d v="2026-08-04T18:27:59"/>
    <n v="69357807"/>
    <m/>
    <n v="142406122670"/>
    <s v="Stasiun Kereta Api Tawang"/>
    <s v="ODP-JHR-FAF/031"/>
    <s v="WO060827971"/>
    <m/>
    <m/>
    <m/>
    <n v="110.427897466857"/>
    <n v="-6.9642305485000904"/>
    <s v="Semarang Tawang, Jl. Taman Tawang No, RW.1, Tj. Mas, Kec. Semarang Utara, Kota Semarang, Jawa Tengah 50211 HSI 1P (Inet Only)     50  Mbps  Fathir 082111115053 Link Telkom   Nadia Maharani (AM) 62 821-2672-6103"/>
    <s v="Account Manager"/>
    <m/>
    <m/>
    <m/>
    <m/>
    <m/>
    <m/>
    <m/>
    <m/>
    <s v="Management Janji"/>
    <s v="Semarang Tawang, Jl. Taman Tawang No, RW.1, Tj. Mas, Kec. Semarang Utara, Kota Semarang, Jawa Tengah 50211 HSI 1P (Inet Only)     50  Mbps  Fathir 082111115053 Link Telkom   Nadia Maharani (AM) 62 821-2672-6103"/>
    <s v="FCC"/>
    <d v="2026-03-08T17:24:53"/>
    <m/>
    <m/>
    <s v="PS"/>
    <s v="JHR"/>
    <s v="NO ADDON"/>
    <n v="20260804"/>
    <s v="Completed"/>
    <s v="- 11_11446;Biaya PSB HSI EBIS Tunai di Depan ~ 11[500000]  - SP_NOSS;SP_NOSS ~ Internet NOSS Multispeed Network[0]  - SP_NOSS;SP_NOSS ~ Internet NOSS Multispeed Network[0]  - E23046;E23046 ~ ES23 - Paket HSI Bisnis[0]  - E23046~null~E23046_UNL;UNL ~ Inter"/>
    <s v="INDIBIZ"/>
    <m/>
    <m/>
    <d v="2026-08-03T13:00:00"/>
    <s v="Semarang Tawang, Jl. Taman Tawang No, RW.1, Tj. Mas, Kec. Semarang Utara, Kota Semarang, Jawa Tengah 50211 HSI 1P (Inet Only)     50  Mbps  Fathir 082111115053 Link Telkom   Nadia Maharani (AM) 62 821-2672-6103"/>
    <n v="2026"/>
    <n v="8"/>
    <n v="4"/>
    <d v="2026-08-04T00:00:00"/>
    <n v="0.45833333333575865"/>
    <x v="0"/>
  </r>
  <r>
    <n v="912"/>
    <n v="1002510788"/>
    <n v="3"/>
    <x v="0"/>
    <n v="5"/>
    <s v="KUPANG"/>
    <s v="KUPANG"/>
    <s v="KPN"/>
    <s v="REG"/>
    <s v="AO"/>
    <x v="0"/>
    <s v="1P INET"/>
    <s v="Completed (PS)"/>
    <s v="RBS-Regional 3"/>
    <d v="2026-08-05T14:25:57"/>
    <d v="2026-08-07T14:15:41"/>
    <n v="69359292"/>
    <m/>
    <n v="172502311379"/>
    <s v="SMP Kupang Montessori School"/>
    <s v="ODP-KPN-FG/87 FG/D05/87.01"/>
    <s v="WO060993852"/>
    <m/>
    <m/>
    <m/>
    <n v="123.600599281489"/>
    <n v="-10.1753960476873"/>
    <s v="MD|MYDB-20260805264441|DC40005/MC40070|SMP Kupang Montessori School|082236039901"/>
    <s v="MYDIGIBIZPARTNER"/>
    <m/>
    <m/>
    <m/>
    <m/>
    <m/>
    <m/>
    <m/>
    <m/>
    <s v="Management Janji"/>
    <s v="2026-08-06 13:00:00 | Nama PIC : IBU FERO No HP : 082236039901 Alt :  M Janji : (kamis/6/AGUSTUS/2026) jam Pasang : 09:00 Note : hubungi pelanggan jika ingin kelokasi"/>
    <s v="FCC"/>
    <d v="2026-05-08T14:39:46"/>
    <d v="2026-08-06T13:00:00"/>
    <m/>
    <s v="PS"/>
    <s v="KPN"/>
    <s v="NO ADDON"/>
    <n v="20260807"/>
    <s v="Completed"/>
    <s v="HSI Bisnis Promo HUT Telkom PSB 70% - 75 Mbps"/>
    <s v="INDIBIZ"/>
    <m/>
    <m/>
    <d v="2026-08-06T13:00:00"/>
    <s v="2026-08-06 13:00:00 | Nama PIC : IBU FERO No HP : 082236039901 Alt :  M Janji : (kamis/6/AGUSTUS/2026) jam Pasang : 09:00 Note : hubungi pelanggan jika ingin kelokasi"/>
    <n v="2026"/>
    <n v="8"/>
    <n v="7"/>
    <d v="2026-08-07T00:00:00"/>
    <n v="0.45833333333575865"/>
    <x v="0"/>
  </r>
  <r>
    <n v="913"/>
    <n v="1002508679"/>
    <n v="3"/>
    <x v="3"/>
    <n v="4"/>
    <s v="MAGELANG"/>
    <s v="PURWOREJJO"/>
    <s v="KTA"/>
    <s v="REG"/>
    <s v="AO"/>
    <x v="0"/>
    <m/>
    <s v="Completed (PS)"/>
    <s v="RBS-Regional 3"/>
    <d v="2026-08-04T14:47:20"/>
    <d v="2026-08-06T19:44:46"/>
    <n v="69358414"/>
    <s v="-"/>
    <n v="-146142107607"/>
    <s v="Smart Digital Marketing"/>
    <s v="ODP-KTA-FAP/034"/>
    <s v="WO061054678"/>
    <m/>
    <m/>
    <m/>
    <n v="109.92384642357101"/>
    <n v="-7.7201677027679603"/>
    <s v="|MN01685|/LILIS SETYOWATI CATUR/085875078531/liliscatur321@gmail.com"/>
    <s v="Sales Profesional"/>
    <m/>
    <m/>
    <m/>
    <m/>
    <m/>
    <m/>
    <m/>
    <m/>
    <s v="Management Janji"/>
    <s v="2026-08-08 08:00:00|Nama PIC : Bapak Aditya No HP : 085875078531 No Alternatif : -  M Janji : 08/08/2026 Jam Pasang : Pagi NoteÃ‚Â :  Hubungi terlebih dahulu sebelum ke lokasi |40961370|MYDITA"/>
    <s v="FCC"/>
    <d v="2026-04-08T14:55:17"/>
    <d v="2026-08-08T08:00:00"/>
    <m/>
    <s v="PS"/>
    <s v="KTA"/>
    <s v="NO ADDON"/>
    <n v="20260806"/>
    <s v="Completed"/>
    <s v="- 11_11446;Biaya PSB HSI EBIS Tunai di Depan ~ 11[150000]  - SP_NOSS;SP_NOSS ~ Internet NOSS Multispeed Network[0]  - SP_NOSS;SP_NOSS ~ Internet NOSS Multispeed Network[0]  - E25061;E25061 ~ ES25 - Paket HSI Basic (HSIEF) Khusus Winback 2.0[0]  - E25061~n"/>
    <s v="INDIBIZ"/>
    <m/>
    <m/>
    <d v="2026-08-08T08:00:00"/>
    <s v="2026-08-08 08:00:00|Nama PIC : Bapak Aditya No HP : 085875078531 No Alternatif : -  M Janji : 08/08/2026 Jam Pasang : Pagi NoteÃ‚Â :  Hubungi terlebih dahulu sebelum ke lokasi |40961370|MYDITA"/>
    <n v="2026"/>
    <n v="8"/>
    <n v="6"/>
    <d v="2026-08-06T00:00:00"/>
    <n v="-2.3333333333357587"/>
    <x v="0"/>
  </r>
  <r>
    <n v="914"/>
    <n v="1002518956"/>
    <n v="3"/>
    <x v="1"/>
    <n v="5"/>
    <s v="SBY UTARA"/>
    <s v="TANDES"/>
    <s v="TNS"/>
    <s v="DPS"/>
    <s v="AO"/>
    <x v="0"/>
    <m/>
    <s v="Completed (PS)"/>
    <s v="DPS-Property &amp; Resources"/>
    <d v="2026-08-11T09:13:24"/>
    <d v="2026-08-11T16:19:03"/>
    <n v="15673151"/>
    <m/>
    <n v="152409278341"/>
    <s v="PAKUWON JATI"/>
    <s v="ODP-TDS-FGS/30"/>
    <s v="WO061465695"/>
    <m/>
    <m/>
    <m/>
    <n v="112.67560779999999"/>
    <n v="-7.2890600000000001"/>
    <s v="DPSHSI/AMNOVI/896661/MANDIRI PAKUWON MALL/INET ONLY 50MBPS/PIC WINNIE +6282344661133"/>
    <s v="Account Manager"/>
    <m/>
    <m/>
    <m/>
    <m/>
    <m/>
    <m/>
    <m/>
    <m/>
    <s v="Management Janji"/>
    <s v="DPSHSI/AMNOVI/896661/MANDIRI PAKUWON MALL/INET ONLY 50MBPS/PIC WINNIE +6282344661133"/>
    <s v="FCC"/>
    <d v="2026-11-08T09:40:16"/>
    <m/>
    <m/>
    <s v="PS"/>
    <s v="TNS"/>
    <s v="NO ADDON"/>
    <n v="20260811"/>
    <s v="Completed"/>
    <s v="- SP_NOSS;SP_NOSS ~ Internet NOSS Multispeed Network[0]  - SP_NOSS;SP_NOSS ~ Internet NOSS Multispeed Network[0]  - E23015;E23015 ~ ES23 - Perangkat ONT[0]  - E23015~null~44292;E23015||11||Abodemen 0[0]  - E23015~null~E23015_SWONT;SWONT ~ Biaya Sewa ONT ~"/>
    <s v="INDIBIZ"/>
    <m/>
    <m/>
    <d v="2026-08-11T14:30:00"/>
    <s v="DPSHSI/AMNOVI/896661/MANDIRI PAKUWON MALL/INET ONLY 50MBPS/PIC WINNIE +6282344661133"/>
    <n v="2026"/>
    <n v="8"/>
    <n v="11"/>
    <d v="2026-08-11T00:00:00"/>
    <n v="-0.60416666666424135"/>
    <x v="0"/>
  </r>
  <r>
    <n v="915"/>
    <n v="1002528849"/>
    <n v="3"/>
    <x v="4"/>
    <n v="4"/>
    <s v="SEMARANG"/>
    <s v="INNER - SEMARANG JATENG UTARA"/>
    <s v="JHR"/>
    <s v="REG"/>
    <s v="AO"/>
    <x v="0"/>
    <s v="1P INET"/>
    <s v="OSS - FALLOUT"/>
    <s v="RBS-Regional 3"/>
    <d v="2026-08-15T18:13:56"/>
    <d v="2026-08-17T12:44:05"/>
    <n v="69367193"/>
    <m/>
    <n v="142406122765"/>
    <s v="TAMTAM THERAPY CENTRE ANAK"/>
    <s v="ODP-JHR-FBJ/051"/>
    <s v="WO061840946"/>
    <m/>
    <m/>
    <m/>
    <n v="110.42353869999999"/>
    <n v="-6.9789380999999997"/>
    <s v="MD|MYDB-20260814265310|DN00001/MN02296|TAMTAM THERAPY CENTRE ANAK|6285212412544"/>
    <s v="MYDIGIBIZPARTNER"/>
    <m/>
    <m/>
    <m/>
    <m/>
    <m/>
    <m/>
    <m/>
    <m/>
    <s v="Management Janji"/>
    <s v="2026-08-18 08:00:00 | Nama PIC:  bu puti  No HP: 085212412544 Alt: 085121555841 Tanggal: 18/08/2026 Jam Pasang: Pagi Note: Hubungi sebelum ke lokasi, terimakasih. "/>
    <s v="FCC"/>
    <s v="15-08-2026 18:25:51"/>
    <d v="2026-08-18T08:00:00"/>
    <s v="Kendala Pelanggan"/>
    <s v="FO_WFM"/>
    <s v="JHR"/>
    <s v="NO ADDON"/>
    <m/>
    <s v="Provisioning Failed|WFM|INF009058118|PP_-6.9703502,110.42460290000001_PP_PELANGGAN REMANJA 18/8"/>
    <s v="HSI Bisnis Promo HUT Telkom PSB 70% - 50 Mbps"/>
    <s v="INDIBIZ"/>
    <m/>
    <m/>
    <d v="2026-08-18T08:00:00"/>
    <s v="2026-08-18 08:00:00 | Nama PIC:  bu puti  No HP: 085212412544 Alt: 085121555841 Tanggal: 18/08/2026 Jam Pasang: Pagi Note: Hubungi sebelum ke lokasi, terimakasih. "/>
    <m/>
    <m/>
    <m/>
    <e v="#NUM!"/>
    <e v="#NUM!"/>
    <x v="1"/>
  </r>
  <r>
    <n v="916"/>
    <n v="1002528934"/>
    <n v="3"/>
    <x v="1"/>
    <n v="5"/>
    <s v="MADURA"/>
    <s v="BANGKALAN"/>
    <s v="OMB"/>
    <s v="REG"/>
    <s v="AO"/>
    <x v="0"/>
    <s v="1P INET"/>
    <s v="Completed (PS)"/>
    <s v="RBS-Regional 3"/>
    <d v="2026-08-15T19:46:56"/>
    <d v="2026-08-17T12:03:35"/>
    <n v="69367236"/>
    <m/>
    <n v="152438209197"/>
    <s v="MADRASAH SABILUS SALAM"/>
    <s v="ODP-OMB-FAA/04"/>
    <s v="WO061846236"/>
    <m/>
    <m/>
    <m/>
    <n v="113.32154285162601"/>
    <n v="-7.1039069620857296"/>
    <s v="MD|MYDB-20260815265607|DN00001/MN00802|MADRASAH SABILUS SALAM|085335789300"/>
    <s v="MYDIGIBIZPARTNER"/>
    <m/>
    <m/>
    <m/>
    <m/>
    <m/>
    <m/>
    <m/>
    <m/>
    <s v="Management Janji"/>
    <s v="2026-08-17 08:00:00 | Jam Pemasangan : 08:00 - 12.00 Tanggal Pemasangan : MINGGU 16 AGUSTUS 2026 Info Tambahan : Hubungi pelanggan sebelum datang ke lokasi"/>
    <s v="FCC"/>
    <s v="15-08-2026 19:54:57"/>
    <d v="2026-08-17T08:00:00"/>
    <m/>
    <s v="PS"/>
    <s v="OMB"/>
    <s v="NETMONK"/>
    <n v="20260817"/>
    <s v="Completed"/>
    <s v="HSI Bisnis Bundling Netmonk Promo 2026 PSB 70% - 100 Mbps"/>
    <s v="INDIBIZ"/>
    <m/>
    <m/>
    <d v="2026-08-17T08:00:00"/>
    <s v="2026-08-17 08:00:00 | Jam Pemasangan : 08:00 - 12.00 Tanggal Pemasangan : MINGGU 16 AGUSTUS 2026 Info Tambahan : Hubungi pelanggan sebelum datang ke lokasi"/>
    <n v="2026"/>
    <n v="8"/>
    <n v="17"/>
    <d v="2026-08-17T00:00:00"/>
    <n v="-0.33333333333575865"/>
    <x v="0"/>
  </r>
  <r>
    <n v="917"/>
    <n v="1002530460"/>
    <n v="3"/>
    <x v="1"/>
    <n v="5"/>
    <s v="MADURA"/>
    <s v="PAMEKASAN"/>
    <s v="PME"/>
    <s v="REG"/>
    <s v="AO"/>
    <x v="0"/>
    <m/>
    <s v="MIE - SEND SURVEY"/>
    <s v="RBS-Regional 3"/>
    <d v="2026-08-17T09:17:02"/>
    <d v="2026-08-17T11:30:01"/>
    <n v="69367839"/>
    <m/>
    <n v="152426928251"/>
    <s v="TOKO KASYFAN BAROKAH"/>
    <s v="ODP-PME-FBF/28"/>
    <s v="WO061920528"/>
    <m/>
    <m/>
    <m/>
    <n v="113.4165541"/>
    <n v="-7.1645894999999999"/>
    <s v="|MC70132|/KASYFAN NADHARI-TOKO KASYFAN BAROKAH/081995230794/toketjayaaa@gmail.com/HSI Bisnis + Netmonk Promo 2026 300 Mbps (Rp 1.186.100) PSB 150.000/ -7.1093416, 113.4132080/Dekat Potreanom, Mapper, Kec. Proppo, Kabupaten Pamekasan, Jawa Timur 69363"/>
    <s v="Sales Force DBS"/>
    <m/>
    <m/>
    <m/>
    <m/>
    <m/>
    <m/>
    <m/>
    <m/>
    <s v="Management Janji"/>
    <s v="2026-08-18 13:00:00|Nama PIC : Bp Kasyfan No Hp : 081995230794 No Alt : - Tgl Pemasangan : 18 Agustus 2026 Interval : PAGI SIANG Note : Hubungi pelanggan terlebih dahulu|40951378|MYDITA"/>
    <s v="FCC"/>
    <s v="17-08-2026 09:39:54"/>
    <d v="2026-08-18T13:00:00"/>
    <m/>
    <s v="SURVEY_NEW_MANJA"/>
    <s v="PME"/>
    <s v="NETMONK"/>
    <m/>
    <s v="MIE - SEND SURVEY"/>
    <s v="- 11_11446;Biaya PSB HSI EBIS Tunai di Depan ~ 11[150000]  - SP_NOSS;SP_NOSS ~ Internet NOSS Multispeed Network[0]  - SP_NOSS;SP_NOSS ~ Internet NOSS Multispeed Network[0]  - E23015;E23015 ~ ES23 - Perangkat ONT[0]  - E23015~null~44292;E23015||11||Abodeme"/>
    <s v="INDIBIZ"/>
    <m/>
    <m/>
    <d v="2026-08-18T13:00:00"/>
    <s v="2026-08-18 13:00:00|Nama PIC : Bp Kasyfan No Hp : 081995230794 No Alt : - Tgl Pemasangan : 18 Agustus 2026 Interval : PAGI SIANG Note : Hubungi pelanggan terlebih dahulu|40951378|MYDITA"/>
    <m/>
    <m/>
    <m/>
    <e v="#NUM!"/>
    <e v="#NUM!"/>
    <x v="1"/>
  </r>
  <r>
    <n v="918"/>
    <n v="1002530021"/>
    <n v="3"/>
    <x v="0"/>
    <n v="5"/>
    <s v="MATARAM"/>
    <s v="LOMBOK BARAT TENGAH"/>
    <s v="PRY"/>
    <s v="REG"/>
    <s v="AO"/>
    <x v="0"/>
    <m/>
    <s v="Completed (PS)"/>
    <s v="RBS-Regional 3"/>
    <d v="2026-08-16T17:42:40"/>
    <d v="2026-08-16T19:13:45"/>
    <n v="69366204"/>
    <m/>
    <n v="172603791415"/>
    <s v="TOKO GROSIR HARIANTO"/>
    <s v="ODP-PYA-FAN/53"/>
    <s v="WO061896359"/>
    <m/>
    <m/>
    <m/>
    <n v="116.28827699999999"/>
    <n v="-8.6126369999999994"/>
    <s v="|MC40272|MYIA-092573299711/POI/Muh arianto /085353847804/itemele726@gmail.com"/>
    <s v="Sales Profesional"/>
    <m/>
    <m/>
    <m/>
    <m/>
    <m/>
    <m/>
    <m/>
    <m/>
    <s v="Management Janji"/>
    <s v="2026-08-15 13:00:00 | M Janji : (15/08/2026)  jam Pasang : 09:00  Note : hubungi pelanggan jika ingin kelokasi"/>
    <s v="FCC"/>
    <s v="16-08-2026 17:55:00"/>
    <m/>
    <m/>
    <s v="PS"/>
    <s v="PRY"/>
    <s v="NO ADDON"/>
    <n v="20260816"/>
    <s v="Completed"/>
    <s v="- 11_11446;Biaya PSB HSI EBIS Tunai di Depan ~ 11[150000]  - SP_NOSS;SP_NOSS ~ Internet NOSS Multispeed Network[0]  - SP_NOSS;SP_NOSS ~ Internet NOSS Multispeed Network[0]  - E23046;E23046 ~ ES23 - Paket HSI Bisnis[0]  - E23046~null~E23046_UNL;UNL ~ Inter"/>
    <s v="INDIBIZ"/>
    <m/>
    <m/>
    <d v="2026-08-16T07:00:00"/>
    <s v="2026-08-15 13:00:00 | M Janji : (15/08/2026)  jam Pasang : 09:00  Note : hubungi pelanggan jika ingin kelokasi"/>
    <n v="2026"/>
    <n v="8"/>
    <n v="16"/>
    <d v="2026-08-16T00:00:00"/>
    <n v="-0.29166666666424135"/>
    <x v="0"/>
  </r>
  <r>
    <n v="919"/>
    <n v="1002507601"/>
    <n v="3"/>
    <x v="5"/>
    <n v="5"/>
    <s v="SINGARJA"/>
    <s v="TABANAN"/>
    <s v="TBN"/>
    <s v="REG"/>
    <s v="AO"/>
    <x v="0"/>
    <m/>
    <s v="Completed (PS)"/>
    <s v="RBS-Regional 2"/>
    <d v="2026-08-04T11:00:50"/>
    <d v="2026-08-04T18:08:59"/>
    <n v="66525052"/>
    <m/>
    <n v="172413244281"/>
    <s v="PT. BANGUN INFORMASI TEKNOLOGI"/>
    <s v="ODP-TBN-FBM/06"/>
    <s v="WO060870894"/>
    <m/>
    <m/>
    <m/>
    <n v="115.13273100000001"/>
    <n v="-8.5523699999999998"/>
    <s v="AMRBS;950223;ALDHIAZ;JKT OUTER;HSI Bisnis PSB 70% - 50 Mbps - (439000);CP SANDY 087778113956;billing@bnteknologi.com  "/>
    <s v="Account Manager"/>
    <m/>
    <m/>
    <m/>
    <m/>
    <m/>
    <m/>
    <m/>
    <m/>
    <s v="Management Janji"/>
    <s v="2026-08-01 13:00:00|Nama PIC: bp sandy   Notel: 087778113956  Alt: -   Tanggal: 1/8/2026  Jam Pasang: Siang  Note: Hubungi sebelum ke lokasi, terimakasih.|RI2334|MYDITA"/>
    <s v="FCC"/>
    <d v="2026-04-08T11:10:54"/>
    <m/>
    <m/>
    <s v="PS"/>
    <s v="TBN"/>
    <s v="NO ADDON"/>
    <n v="20260804"/>
    <s v="Completed"/>
    <s v="- 11_11446;Biaya PSB HSI EBIS Tunai di Depan ~ 11[150000]  - E23015;E23015 ~ ES23 - Perangkat ONT[0]  - E23015~null~44292;E23015||11||Abodemen 0[0]  - E23015~null~E23015_SWONT;SWONT ~ Biaya Sewa ONT ~ E23015[30000]  - E23046;E23046 ~ ES23 - Paket HSI Bisn"/>
    <s v="INDIBIZ"/>
    <m/>
    <m/>
    <d v="2026-08-04T07:00:00"/>
    <s v="2026-08-01 13:00:00|Nama PIC: bp sandy   Notel: 087778113956  Alt: -   Tanggal: 1/8/2026  Jam Pasang: Siang  Note: Hubungi sebelum ke lokasi, terimakasih.|RI2334|MYDITA"/>
    <n v="2026"/>
    <n v="8"/>
    <n v="4"/>
    <d v="2026-08-04T00:00:00"/>
    <n v="-0.29166666666424135"/>
    <x v="0"/>
  </r>
  <r>
    <n v="920"/>
    <n v="1002519644"/>
    <n v="3"/>
    <x v="7"/>
    <n v="4"/>
    <s v="KUDUS"/>
    <s v="BLORA"/>
    <s v="BLO"/>
    <s v="REG"/>
    <s v="AO"/>
    <x v="0"/>
    <s v="1P INET"/>
    <s v="Completed (PS)"/>
    <s v="RBS-Regional 3"/>
    <d v="2026-08-11T11:55:57"/>
    <d v="2026-08-12T12:55:14"/>
    <n v="69363194"/>
    <m/>
    <n v="141569115718"/>
    <s v="SMP PLUS INSAN GEMILANG"/>
    <s v="ODP-BLO-FFA/140 FFA/D06/140.01"/>
    <s v="WO061484515"/>
    <m/>
    <m/>
    <m/>
    <n v="111.41297659999999"/>
    <n v="-6.9759814999999996"/>
    <s v="|MN02756|MYIA-076868010536/POI/DWI WAHYUNI/082226166897/smpinsangemilang@gmail.com"/>
    <s v="MYIB_ASSISTANT"/>
    <m/>
    <m/>
    <m/>
    <m/>
    <m/>
    <m/>
    <m/>
    <m/>
    <s v="Management Janji"/>
    <s v="2026-08-12 08:00:00 | Tanggal pemasangan : 12 AGUSTUS 2026 Jam pemasangan : pagi/siang Info Tambahan : Hubungi pelanggan dulu sebelum ke lokasi terima kasih"/>
    <s v="FCC"/>
    <d v="2026-11-08T12:10:44"/>
    <d v="2026-08-12T08:00:00"/>
    <m/>
    <s v="PS"/>
    <s v="BLO"/>
    <s v="NO ADDON"/>
    <n v="20260812"/>
    <s v="Completed"/>
    <s v="HSI Bisnis Promo HUT Telkom PSB 70% - 100 Mbps Dual Band"/>
    <s v="INDIBIZ"/>
    <m/>
    <m/>
    <d v="2026-08-12T08:00:00"/>
    <s v="2026-08-12 08:00:00 | Tanggal pemasangan : 12 AGUSTUS 2026 Jam pemasangan : pagi/siang Info Tambahan : Hubungi pelanggan dulu sebelum ke lokasi terima kasih"/>
    <n v="2026"/>
    <n v="8"/>
    <n v="12"/>
    <d v="2026-08-12T00:00:00"/>
    <n v="-0.33333333333575865"/>
    <x v="0"/>
  </r>
  <r>
    <n v="921"/>
    <n v="1002528154"/>
    <n v="3"/>
    <x v="2"/>
    <n v="5"/>
    <s v="MALANG"/>
    <s v="KEPANJEN"/>
    <s v="KLJ"/>
    <s v="REG"/>
    <s v="AO"/>
    <x v="0"/>
    <s v="1P INET"/>
    <s v="Completed (PS)"/>
    <s v="RBS-Regional 3"/>
    <d v="2026-08-15T12:02:57"/>
    <d v="2026-08-15T19:29:52"/>
    <n v="69366809"/>
    <m/>
    <n v="152703903555"/>
    <s v="MEMO X"/>
    <s v="ODP-KLJ-FR/20 KLJ/D04/01.20"/>
    <s v="WO061814675"/>
    <m/>
    <m/>
    <m/>
    <n v="112.603858150541"/>
    <n v="-7.9325643314438699"/>
    <s v="MD|MYDB-20260815265490|DN00001/MN01844|MEMO X|083183328602"/>
    <s v="MYDIGIBIZPARTNER"/>
    <m/>
    <m/>
    <m/>
    <m/>
    <m/>
    <m/>
    <m/>
    <m/>
    <s v="Management Janji"/>
    <s v="2026-08-16 08:00:00 | Jam pemasangan : 12.00 Info Tambahan : Hubungi pelanggan dulu sebelum ke lokasi terimakasih "/>
    <s v="FCC"/>
    <s v="15-08-2026 12:10:01"/>
    <d v="2026-08-16T08:00:00"/>
    <m/>
    <s v="PS"/>
    <s v="KLJ"/>
    <s v="NO ADDON"/>
    <n v="20260815"/>
    <s v="Completed"/>
    <s v="HSI Bisnis Basic Promo HUT Telkom PSB 70% - 50 Mbps"/>
    <s v="INDIBIZ"/>
    <m/>
    <m/>
    <d v="2026-08-16T08:00:00"/>
    <s v="2026-08-16 08:00:00 | Jam pemasangan : 12.00 Info Tambahan : Hubungi pelanggan dulu sebelum ke lokasi terimakasih "/>
    <n v="2026"/>
    <n v="8"/>
    <n v="15"/>
    <d v="2026-08-15T00:00:00"/>
    <n v="-1.3333333333357587"/>
    <x v="0"/>
  </r>
  <r>
    <n v="922"/>
    <n v="1002517059"/>
    <n v="3"/>
    <x v="6"/>
    <n v="5"/>
    <s v="PASURUAN"/>
    <s v="PROBOLINGGO"/>
    <s v="PBL"/>
    <s v="REG"/>
    <s v="AO"/>
    <x v="0"/>
    <m/>
    <s v="Completed (PS)"/>
    <s v="RBS-Regional 3"/>
    <d v="2026-08-10T09:34:19"/>
    <d v="2026-08-17T12:30:11"/>
    <n v="69362138"/>
    <m/>
    <n v="152505340655"/>
    <s v="TOKO INDRA"/>
    <s v="ODP-PBL-FBA/05"/>
    <s v="WO061404635"/>
    <m/>
    <m/>
    <m/>
    <n v="113.07181610000001"/>
    <n v="-7.9582794000000003"/>
    <s v="|MN01068|/TOKO INDRA/WINBACK 2.0 HSI B2B (1:1) 100MBPS 535RB PSB DISC 70%//ucil88523@gmail.com/INDRA/82230045654"/>
    <s v="Sales Force DBS"/>
    <m/>
    <m/>
    <m/>
    <m/>
    <m/>
    <m/>
    <m/>
    <m/>
    <s v="Management Janji"/>
    <s v="2026-08-17 15:00:00|Nama PIC:  bp rudi  No HP: 082230045654 Alt: Tanggal: 17/8/2026 Jam Pasang: Sore Note: Hubungi sebelum ke lokasi, terimakasih.|40010577|MYDITA"/>
    <s v="FCC"/>
    <d v="2026-10-08T09:40:02"/>
    <d v="2026-08-17T15:00:00"/>
    <s v="Kendala Pelanggan"/>
    <s v="PS"/>
    <s v="PBL"/>
    <s v="NO ADDON"/>
    <n v="20260817"/>
    <s v="Completed"/>
    <s v="- 11_11446;Biaya PSB HSI EBIS Tunai di Depan ~ 11[150000]  - SP_NOSS;SP_NOSS ~ Internet NOSS Multispeed Network[0]  - SP_NOSS;SP_NOSS ~ Internet NOSS Multispeed Network[0]  - E23015;E23015 ~ ES23 - Perangkat ONT[0]  - E23015~null~44292;E23015||11||Abodeme"/>
    <s v="INDIBIZ"/>
    <m/>
    <m/>
    <d v="2026-08-17T15:00:00"/>
    <s v="2026-08-17 15:00:00|Nama PIC:  bp rudi  No HP: 082230045654 Alt: Tanggal: 17/8/2026 Jam Pasang: Sore Note: Hubungi sebelum ke lokasi, terimakasih.|40010577|MYDITA"/>
    <n v="2026"/>
    <n v="8"/>
    <n v="17"/>
    <d v="2026-08-17T00:00:00"/>
    <n v="-0.625"/>
    <x v="0"/>
  </r>
  <r>
    <n v="923"/>
    <n v="1002517766"/>
    <n v="3"/>
    <x v="2"/>
    <n v="5"/>
    <s v="MADIUN"/>
    <s v="MADIUN"/>
    <s v="MSP"/>
    <s v="REG"/>
    <s v="AO"/>
    <x v="0"/>
    <m/>
    <s v="Completed (PS)"/>
    <s v="RBS-Regional 3"/>
    <d v="2026-08-10T13:32:30"/>
    <d v="2026-08-10T16:06:27"/>
    <n v="69361414"/>
    <m/>
    <n v="152631207126"/>
    <s v="SPBU 54.633.08"/>
    <s v="ODP-MSP-FD/51"/>
    <s v="WO061400574"/>
    <m/>
    <m/>
    <m/>
    <n v="111.44842199999999"/>
    <n v="-7.5622879999999997"/>
    <s v="|MN02429|MYIA-015541949861/POI/ARIS WIDIYANTO/081335618198/spbu.dewisri.5463308@gmail.com"/>
    <s v="MYDIGIBIZPARTNER"/>
    <m/>
    <m/>
    <m/>
    <m/>
    <m/>
    <m/>
    <m/>
    <m/>
    <s v="Management Janji"/>
    <s v="2026-08-09 13:00:00 | Nama Pic : BP ARIS  No Hp Pic : 081335618198  Jam Pemasangan : 08:00 - 12.00  Tanggal Pemasangan : MINGGU 09 AGUSTUS 2026  Info Tambahan : Hubungi pelanggan sebelum datang ke lokasi, terima kasih."/>
    <s v="FCC"/>
    <d v="2026-10-08T13:39:47"/>
    <m/>
    <m/>
    <s v="PS"/>
    <s v="MSP"/>
    <s v="NO ADDON"/>
    <n v="20260810"/>
    <s v="Completed"/>
    <s v="- 11_11446;Biaya PSB HSI EBIS Tunai di Depan ~ 11[150000]  - E25060;E25060 ~ ES25 - Paket HSI Bisnis (HSIE) Khusus Winback 2.0[0]  - E25060~null~E25060_UNL;UNL ~ Internet-Link Unlimited Internet Usage ~ E25060[0]  - E25060~null~105343;E25060||11||Abodemen"/>
    <s v="INDIBIZ"/>
    <m/>
    <m/>
    <d v="2026-08-10T07:00:00"/>
    <s v="2026-08-09 13:00:00 | Nama Pic : BP ARIS  No Hp Pic : 081335618198  Jam Pemasangan : 08:00 - 12.00  Tanggal Pemasangan : MINGGU 09 AGUSTUS 2026  Info Tambahan : Hubungi pelanggan sebelum datang ke lokasi, terima kasih."/>
    <n v="2026"/>
    <n v="8"/>
    <n v="10"/>
    <d v="2026-08-10T00:00:00"/>
    <n v="-0.29166666666424135"/>
    <x v="0"/>
  </r>
  <r>
    <n v="924"/>
    <n v="1002518786"/>
    <n v="3"/>
    <x v="2"/>
    <n v="5"/>
    <s v="MADIUN"/>
    <s v="BOJONEGORO"/>
    <s v="BJN"/>
    <s v="REG"/>
    <s v="AO"/>
    <x v="0"/>
    <s v="1P INET"/>
    <s v="Completed (PS)"/>
    <s v="RBS-Regional 3"/>
    <d v="2026-08-11T07:20:56"/>
    <d v="2026-08-12T13:55:47"/>
    <n v="69362820"/>
    <m/>
    <n v="152609258565"/>
    <s v="SMA MUHAMMADIYAH 1 BOJONEGORO"/>
    <s v="ODP-BJN-FP/83 FP/D04/83.01"/>
    <s v="WO061456448"/>
    <m/>
    <m/>
    <m/>
    <n v="111.874992499999"/>
    <n v="-7.1555930999999999"/>
    <s v="|MC20010|MYIA-007306298585/POI/NOVY CAHYA KUNCARA/085708035962/tusmamuh1bjn@gmail.com"/>
    <s v="MYIB_ASSISTANT"/>
    <m/>
    <m/>
    <m/>
    <m/>
    <m/>
    <m/>
    <m/>
    <m/>
    <s v="Management Janji"/>
    <s v="2026-08-13 08:00:00 | M Janji : (12/08/2026) jam Pasang : 09:00 Note : hubungi pelanggan jika ingin kelokasi "/>
    <s v="FCC"/>
    <d v="2026-11-08T07:25:28"/>
    <d v="2026-08-13T08:00:00"/>
    <m/>
    <s v="PS"/>
    <s v="BJN"/>
    <s v="NO ADDON"/>
    <n v="20260812"/>
    <s v="Completed"/>
    <s v="HSI Bisnis Promo HUT Telkom PSB 70% - 100 Mbps"/>
    <s v="INDIBIZ"/>
    <m/>
    <m/>
    <d v="2026-08-13T08:00:00"/>
    <s v="2026-08-13 08:00:00 | M Janji : (12/08/2026) jam Pasang : 09:00 Note : hubungi pelanggan jika ingin kelokasi "/>
    <n v="2026"/>
    <n v="8"/>
    <n v="12"/>
    <d v="2026-08-12T00:00:00"/>
    <n v="-1.3333333333357587"/>
    <x v="0"/>
  </r>
  <r>
    <n v="925"/>
    <n v="1002525692"/>
    <n v="3"/>
    <x v="2"/>
    <n v="5"/>
    <s v="MALANG"/>
    <s v="KEPANJEN"/>
    <s v="GDI"/>
    <s v="REG"/>
    <s v="AO"/>
    <x v="0"/>
    <s v="1P INET"/>
    <s v="Completed (PS)"/>
    <s v="RBS-Regional 3"/>
    <d v="2026-08-14T09:44:56"/>
    <d v="2026-08-14T13:37:48"/>
    <n v="69365726"/>
    <m/>
    <n v="152715213992"/>
    <s v="toko wahyu"/>
    <s v="ODP-GDI-FN/18 FN/D03/18.01"/>
    <s v="WO061723110"/>
    <m/>
    <m/>
    <m/>
    <n v="112.639397902255"/>
    <n v="-8.1788315027343295"/>
    <s v="|MN02462|MYIA-094803550224/POI/081390030512/087796642411/wahyuta443@gmail.com"/>
    <s v="MYIB_ASSISTANT"/>
    <m/>
    <m/>
    <m/>
    <m/>
    <m/>
    <m/>
    <m/>
    <m/>
    <s v="Management Janji"/>
    <s v="2026-08-15 08:00:00 | M Janji : (15/08/2026) jam Pasang : 09:00 Note : hubungi pelanggan jika ingin kelokasi"/>
    <s v="FCC"/>
    <s v="14-08-2026 09:54:58"/>
    <d v="2026-08-15T08:00:00"/>
    <m/>
    <s v="PS"/>
    <s v="GDI"/>
    <s v="NO ADDON"/>
    <n v="20260814"/>
    <s v="Completed"/>
    <s v="HSI Bisnis Promo HUT Telkom PSB 70% - 200 Mbps"/>
    <s v="INDIBIZ"/>
    <m/>
    <m/>
    <d v="2026-08-15T08:00:00"/>
    <s v="2026-08-15 08:00:00 | M Janji : (15/08/2026) jam Pasang : 09:00 Note : hubungi pelanggan jika ingin kelokasi"/>
    <n v="2026"/>
    <n v="8"/>
    <n v="14"/>
    <d v="2026-08-14T00:00:00"/>
    <n v="-1.3333333333357587"/>
    <x v="0"/>
  </r>
  <r>
    <n v="926"/>
    <n v="1002529707"/>
    <n v="3"/>
    <x v="1"/>
    <n v="5"/>
    <s v="MADURA"/>
    <s v="PAMEKASAN"/>
    <s v="SMP"/>
    <s v="REG"/>
    <s v="AO"/>
    <x v="0"/>
    <m/>
    <s v="MYCX - SEND OPEN PAPERLESS"/>
    <s v="RBS-Regional 3"/>
    <d v="2026-08-16T13:56:17"/>
    <d v="2026-08-16T13:58:04"/>
    <n v="69367541"/>
    <m/>
    <n v="152431232404"/>
    <s v="Toko Barokah"/>
    <s v="ODP-SMP-FK/74"/>
    <m/>
    <m/>
    <m/>
    <m/>
    <n v="113.790651"/>
    <n v="-7.0649170000000003"/>
    <s v="|MN00569|/Toko Barokah/Laili/087777060946/Lailiberes@gmail.com/HSI Bisnis Promo HUT Telkom (1:1) 300 Mbps (Rp 1.130.000) PSB Rp 150.000"/>
    <s v="Sales Force DBS"/>
    <m/>
    <m/>
    <m/>
    <m/>
    <m/>
    <m/>
    <m/>
    <m/>
    <m/>
    <m/>
    <m/>
    <s v="16-08-2026 14:10:39"/>
    <m/>
    <m/>
    <s v="INPROGRESS_SC"/>
    <s v="SMP"/>
    <s v="NO ADDON"/>
    <m/>
    <s v="SEND PAPERLESS OPEN"/>
    <s v="- 11_11446;Biaya PSB HSI EBIS Tunai di Depan ~ 11[150000]  - SP_NOSS;SP_NOSS ~ Internet NOSS Multispeed Network[0]  - SP_NOSS;SP_NOSS ~ Internet NOSS Multispeed Network[0]  - E25060;E25060 ~ ES25 - Paket HSI Bisnis (HSIE) Khusus Winback 2.0[0]  - E25060~n"/>
    <s v="INDIBIZ"/>
    <m/>
    <m/>
    <m/>
    <m/>
    <m/>
    <m/>
    <m/>
    <e v="#NUM!"/>
    <e v="#NUM!"/>
    <x v="1"/>
  </r>
  <r>
    <n v="927"/>
    <n v="1002505905"/>
    <n v="3"/>
    <x v="6"/>
    <n v="5"/>
    <s v="SIDOARJO"/>
    <s v="INNER - JATIM TIMUR"/>
    <s v="SDA"/>
    <s v="REG"/>
    <s v="AO"/>
    <x v="0"/>
    <m/>
    <s v="Completed (PS)"/>
    <s v="RBS-Regional 3"/>
    <d v="2026-08-03T11:37:05"/>
    <d v="2026-08-03T17:16:32"/>
    <n v="69356756"/>
    <n v="3135917276"/>
    <n v="152316231026"/>
    <s v="PT. OLAH KULINER NUSANTARA"/>
    <s v="ODP-SDA-FAG/13"/>
    <s v="WO060775807"/>
    <m/>
    <m/>
    <m/>
    <n v="112.69957549999999"/>
    <n v="-7.4513299999999996"/>
    <s v="|MN02332|/PT. OLAH KULINER NUSANTARA/HSI B2B (1:1) + PHONE (800 MENIT) 100MBPS 645RB PSB DISC 70%//mincha2805@gmail.com/ROVIK MAKRUFAH/085179647414 / 082198650011"/>
    <s v="Sales Force DBS"/>
    <m/>
    <m/>
    <m/>
    <m/>
    <m/>
    <m/>
    <m/>
    <m/>
    <s v="Management Janji"/>
    <s v="2026-08-02 13:00:00|Nama PIC : Rovik  No HP : 085179647414  Alt : 082198650011 / 087870261013  M Janji : 02/08/2026  NoteÃ‚Â :  hubungi terlebih dahulu sebelum kelokasi|NE2261|MYDITA"/>
    <s v="FCC"/>
    <d v="2026-03-08T11:39:48"/>
    <m/>
    <m/>
    <s v="PS"/>
    <s v="SDA"/>
    <s v="NO ADDON"/>
    <n v="20260803"/>
    <s v="Completed"/>
    <s v="- 11_11446;Biaya PSB HSI EBIS Tunai di Depan ~ 11[150000]  - BWY DL;BWY DL ~ Saluran Dua Arah(BothWay)[0]  - E23053;E23053 ~ ES23 - Paket HSI Bisnis  Phone (PHONE)[0]  - E23053~null~44864;E23053||11||Abodemen 0[0]  - E23053~null~E23053_IN800;IN800 ~ Free "/>
    <s v="INDIBIZ"/>
    <m/>
    <m/>
    <d v="2026-08-03T07:00:00"/>
    <s v="2026-08-02 13:00:00|Nama PIC : Rovik  No HP : 085179647414  Alt : 082198650011 / 087870261013  M Janji : 02/08/2026  NoteÃ‚Â :  hubungi terlebih dahulu sebelum kelokasi|NE2261|MYDITA"/>
    <n v="2026"/>
    <n v="8"/>
    <n v="3"/>
    <d v="2026-08-03T00:00:00"/>
    <n v="-0.29166666666424135"/>
    <x v="0"/>
  </r>
  <r>
    <n v="928"/>
    <n v="1002522409"/>
    <n v="3"/>
    <x v="0"/>
    <n v="5"/>
    <s v="MATARAM"/>
    <s v="BIMA"/>
    <s v="SIL"/>
    <s v="REG"/>
    <s v="AO"/>
    <x v="0"/>
    <s v="1P INET"/>
    <s v="OSS - FALLOUT"/>
    <s v="RBS-Regional 3"/>
    <d v="2026-08-12T14:28:57"/>
    <d v="2026-08-14T15:59:20"/>
    <n v="69364366"/>
    <m/>
    <n v="172617203011"/>
    <s v="SDN RORA"/>
    <s v="ODP-SIL-FAB/40 FAB/D04/40.01"/>
    <s v="WO061595706"/>
    <m/>
    <m/>
    <m/>
    <n v="118.5109951"/>
    <n v="-8.4782563999999994"/>
    <s v="|MN02363|MYIA-011079158835/POI/IMRAN SPD/052340789947/bambang24170@gmail.com"/>
    <s v="MYIB_ASSISTANT"/>
    <m/>
    <m/>
    <m/>
    <m/>
    <m/>
    <m/>
    <m/>
    <m/>
    <s v="Management Janji"/>
    <s v="2026-08-14 08:00:00 | M Janji : (14/08/2026) jam Pasang : 09:00 Note : hubungi pelanggan jika ingin kelokasi"/>
    <s v="FCC"/>
    <d v="2026-12-08T14:39:59"/>
    <d v="2026-08-14T08:00:00"/>
    <s v="Kendala Teknik"/>
    <s v="FO_WFM"/>
    <s v="SIL"/>
    <s v="NO ADDON"/>
    <m/>
    <s v="Provisioning Failed|WFM|INF009044414|TOR_-8.4625606,118.7472689_KENDALA ODP RETTING"/>
    <s v="HSI Bisnis Basic Promo HUT Telkom PSB 70% - 50 Mbps"/>
    <s v="INDIBIZ"/>
    <m/>
    <m/>
    <d v="2026-08-14T08:00:00"/>
    <s v="2026-08-14 08:00:00 | M Janji : (14/08/2026) jam Pasang : 09:00 Note : hubungi pelanggan jika ingin kelokasi"/>
    <m/>
    <m/>
    <m/>
    <e v="#NUM!"/>
    <e v="#NUM!"/>
    <x v="1"/>
  </r>
  <r>
    <n v="929"/>
    <n v="1002528148"/>
    <n v="3"/>
    <x v="1"/>
    <n v="5"/>
    <s v="SBY UTARA"/>
    <s v="MANYAR"/>
    <s v="MGO"/>
    <s v="REG"/>
    <s v="AO"/>
    <x v="0"/>
    <s v="1P INET"/>
    <s v="Completed (PS)"/>
    <s v="RBS-Regional 3"/>
    <d v="2026-08-15T11:59:56"/>
    <d v="2026-08-15T19:34:01"/>
    <n v="69366805"/>
    <m/>
    <n v="152413167686"/>
    <s v="SPBU 54.601.23"/>
    <s v="ODP-DMO-FQQ/37 FQQ/D01/37.01"/>
    <s v="WO061814422"/>
    <m/>
    <m/>
    <m/>
    <n v="112.72758519999999"/>
    <n v="-7.2577724999999997"/>
    <s v="MD|MYDB-20260814265434|DN00001/MN00018|SPBU 54.601.23|082140061985"/>
    <s v="MYDIGIBIZPARTNER"/>
    <m/>
    <m/>
    <m/>
    <m/>
    <m/>
    <m/>
    <m/>
    <m/>
    <s v="Management Janji"/>
    <s v="2026-08-18 15:00:00 | Nama PIC:  bp suryo No HP: 082140061985 Alt: 0315343634 Tanggal: 18/08/2026 Jam Pasang: Sore Note: Hubungi sebelum ke lokasi, terimakasih. "/>
    <s v="FCC"/>
    <s v="15-08-2026 12:10:01"/>
    <d v="2026-08-18T15:00:00"/>
    <m/>
    <s v="PS"/>
    <s v="MGO"/>
    <s v="NO ADDON"/>
    <n v="20260815"/>
    <s v="Completed"/>
    <s v="HSI Bisnis Promo HUT Telkom PSB 70% - 75 Mbps"/>
    <s v="INDIBIZ"/>
    <m/>
    <m/>
    <d v="2026-08-18T15:00:00"/>
    <s v="2026-08-18 15:00:00 | Nama PIC:  bp suryo No HP: 082140061985 Alt: 0315343634 Tanggal: 18/08/2026 Jam Pasang: Sore Note: Hubungi sebelum ke lokasi, terimakasih. "/>
    <n v="2026"/>
    <n v="8"/>
    <n v="15"/>
    <d v="2026-08-15T00:00:00"/>
    <n v="-3.625"/>
    <x v="0"/>
  </r>
  <r>
    <n v="930"/>
    <n v="1002517451"/>
    <n v="3"/>
    <x v="2"/>
    <n v="5"/>
    <s v="KEDIRI"/>
    <s v="NGANJUK"/>
    <s v="NJK"/>
    <s v="REG"/>
    <s v="AO"/>
    <x v="0"/>
    <s v="1P INET"/>
    <s v="Completed (PS)"/>
    <s v="RBS-Regional 3"/>
    <d v="2026-08-10T11:29:56"/>
    <d v="2026-08-11T17:28:40"/>
    <n v="69362301"/>
    <m/>
    <n v="152611229869"/>
    <s v="DEAR DREAM"/>
    <s v="ODP-NJK-FAC/76 FAC/D08/76.01"/>
    <s v="WO061379274"/>
    <m/>
    <m/>
    <m/>
    <n v="111.8875365"/>
    <n v="-7.6091363000000003"/>
    <s v="|MN01222|MYIA-062840143362/POI/H. ANANG WIBOWO, dr/081249597399/anangwibdr@gmail.com"/>
    <s v="MYIB_ASSISTANT"/>
    <m/>
    <m/>
    <m/>
    <m/>
    <m/>
    <m/>
    <m/>
    <m/>
    <s v="Management Janji"/>
    <s v="2026-08-11 08:00:00 | Nama PIC:  bp anang  No HP: 081249597399 Alt: Tanggal: 11/8/2026 Jam Pasang: Pagi Note: Hubungi sebelum ke lokasi, terimakasih."/>
    <s v="FCC"/>
    <d v="2026-10-08T11:40:04"/>
    <d v="2026-08-11T08:00:00"/>
    <m/>
    <s v="PS"/>
    <s v="NJK"/>
    <s v="NO ADDON"/>
    <n v="20260811"/>
    <s v="Completed"/>
    <s v="HSI Bisnis Promo HUT Telkom PSB 70% - 50 Mbps"/>
    <s v="INDIBIZ"/>
    <m/>
    <m/>
    <d v="2026-08-11T08:00:00"/>
    <s v="2026-08-11 08:00:00 | Nama PIC:  bp anang  No HP: 081249597399 Alt: Tanggal: 11/8/2026 Jam Pasang: Pagi Note: Hubungi sebelum ke lokasi, terimakasih."/>
    <n v="2026"/>
    <n v="8"/>
    <n v="11"/>
    <d v="2026-08-11T00:00:00"/>
    <n v="-0.33333333333575865"/>
    <x v="0"/>
  </r>
  <r>
    <n v="931"/>
    <n v="1002529593"/>
    <n v="3"/>
    <x v="1"/>
    <n v="5"/>
    <s v="MADURA"/>
    <s v="PAMEKASAN"/>
    <s v="PME"/>
    <s v="REG"/>
    <s v="AO"/>
    <x v="0"/>
    <s v="1P INET"/>
    <s v="Completed (PS)"/>
    <s v="RBS-Regional 3"/>
    <d v="2026-08-16T12:43:57"/>
    <d v="2026-08-17T14:25:42"/>
    <n v="69367475"/>
    <m/>
    <n v="152426928272"/>
    <s v="TOKO BALI JAYA"/>
    <s v="ODP-PME-FQ/02"/>
    <s v="WO061872128"/>
    <m/>
    <m/>
    <m/>
    <n v="113.39155521243801"/>
    <n v="-7.2170360645900198"/>
    <s v="MD|MYDB-20260816265678|DN00001/MN00558|TOKO BALI JAYA|085259918263"/>
    <s v="MYDIGIBIZPARTNER"/>
    <m/>
    <m/>
    <m/>
    <m/>
    <m/>
    <m/>
    <m/>
    <m/>
    <s v="Management Janji"/>
    <s v="2026-08-17 13:00:00 | Nama PIC : bapak haikal No HP : 085259918263 Alt :  M Janji : (SENIN/17/AGUSTUS/2026) jam Pasang : 09:00 Note : hubungi pelanggan jika ingin kelokasi"/>
    <s v="FCC"/>
    <s v="16-08-2026 12:55:02"/>
    <d v="2026-08-17T13:00:00"/>
    <m/>
    <s v="PS"/>
    <s v="PME"/>
    <s v="NO ADDON"/>
    <n v="20260817"/>
    <s v="Completed"/>
    <s v="HSI Bisnis Promo HUT Telkom PSB 70% - 150 Mbps"/>
    <s v="INDIBIZ"/>
    <m/>
    <m/>
    <d v="2026-08-17T13:00:00"/>
    <s v="2026-08-17 13:00:00 | Nama PIC : bapak haikal No HP : 085259918263 Alt :  M Janji : (SENIN/17/AGUSTUS/2026) jam Pasang : 09:00 Note : hubungi pelanggan jika ingin kelokasi"/>
    <n v="2026"/>
    <n v="8"/>
    <n v="17"/>
    <d v="2026-08-17T00:00:00"/>
    <n v="-0.54166666666424135"/>
    <x v="0"/>
  </r>
  <r>
    <n v="932"/>
    <n v="1002527909"/>
    <n v="3"/>
    <x v="1"/>
    <n v="5"/>
    <s v="SBY SELATAN"/>
    <s v="MANYAR"/>
    <s v="MYR"/>
    <s v="REG"/>
    <s v="AO"/>
    <x v="0"/>
    <s v="1P INET"/>
    <s v="Completed (PS)"/>
    <s v="RBS-Regional 3"/>
    <d v="2026-08-15T10:31:56"/>
    <d v="2026-08-15T15:26:33"/>
    <n v="69366674"/>
    <m/>
    <n v="152303244204"/>
    <s v="WARKOP TKK NGINDEN LT2"/>
    <s v="ODP-MYR-FKM/02 FKM/D01/02.01"/>
    <s v="WO061805422"/>
    <m/>
    <m/>
    <m/>
    <n v="112.767563"/>
    <n v="-7.2999260000000001"/>
    <s v="|MN02280|MYIA-041033305436/POI/BAYU ADITYA CAESARYANDI /081217664565/warkoptkkreborn@gmail.com"/>
    <s v="MYIB_ASSISTANT"/>
    <m/>
    <m/>
    <m/>
    <m/>
    <m/>
    <m/>
    <m/>
    <m/>
    <s v="Management Janji"/>
    <s v="2026-08-16 08:00:00 | Nama PIC : WARKOP TKK NGINDEN LT2 No HP : 081217664565 Alt :  M Janji : (MINGGU/16/AGUSTUS/2026) jam Pasang : 09:00 Note : hubungi pelanggan jika ingin kelokasi"/>
    <s v="FCC"/>
    <s v="15-08-2026 10:39:56"/>
    <d v="2026-08-16T08:00:00"/>
    <m/>
    <s v="PS"/>
    <s v="MYR"/>
    <s v="NO ADDON"/>
    <n v="20260815"/>
    <s v="Completed"/>
    <s v="HSI Bisnis Promo HUT Telkom PSB 70% - 200 Mbps"/>
    <s v="INDIBIZ"/>
    <m/>
    <m/>
    <d v="2026-08-16T08:00:00"/>
    <s v="2026-08-16 08:00:00 | Nama PIC : WARKOP TKK NGINDEN LT2 No HP : 081217664565 Alt :  M Janji : (MINGGU/16/AGUSTUS/2026) jam Pasang : 09:00 Note : hubungi pelanggan jika ingin kelokasi"/>
    <n v="2026"/>
    <n v="8"/>
    <n v="15"/>
    <d v="2026-08-15T00:00:00"/>
    <n v="-1.3333333333357587"/>
    <x v="0"/>
  </r>
  <r>
    <n v="933"/>
    <n v="1002519863"/>
    <n v="3"/>
    <x v="2"/>
    <n v="5"/>
    <s v="MALANG"/>
    <s v="KEPANJEN"/>
    <s v="MLG"/>
    <s v="REG"/>
    <s v="AO"/>
    <x v="0"/>
    <m/>
    <s v="102 | FOLLOW UP COMPLETED"/>
    <s v="RBS-Regional 3"/>
    <d v="2026-08-11T13:27:11"/>
    <d v="2026-08-12T13:59:32"/>
    <n v="68573442"/>
    <m/>
    <n v="152701239028"/>
    <s v="SMAN 1 MALANG"/>
    <s v="ODP-MLG-FDP/77"/>
    <m/>
    <m/>
    <m/>
    <m/>
    <n v="112.6351453"/>
    <n v="-7.9771203000000002"/>
    <s v="MC20200|SMAN 1 MALANG|HSI Bisnis Promo HUT Telkom 200 mbps|081359436279"/>
    <s v="Sales Force DBS"/>
    <m/>
    <m/>
    <m/>
    <m/>
    <m/>
    <m/>
    <m/>
    <m/>
    <m/>
    <m/>
    <m/>
    <d v="2026-11-08T13:39:46"/>
    <m/>
    <m/>
    <s v="REVOKE"/>
    <s v="MLG"/>
    <s v="NO ADDON"/>
    <m/>
    <s v="Follow Up Revoke Completed, New Order ID : SC1002522293"/>
    <s v="- 11_11446;Biaya PSB HSI EBIS Tunai di Depan ~ 11[150000]  - SP_NOSS;SP_NOSS ~ Internet NOSS Multispeed Network[0]  - SP_NOSS;SP_NOSS ~ Internet NOSS Multispeed Network[0]  - E25060;E25060 ~ ES25 - Paket HSI Bisnis (HSIE) Khusus Winback 2.0[0]  - E25060~n"/>
    <s v="INDIBIZ"/>
    <m/>
    <m/>
    <m/>
    <m/>
    <m/>
    <m/>
    <m/>
    <e v="#NUM!"/>
    <e v="#NUM!"/>
    <x v="1"/>
  </r>
  <r>
    <n v="934"/>
    <n v="1002506649"/>
    <n v="3"/>
    <x v="3"/>
    <n v="4"/>
    <s v="YOGYAKARTA"/>
    <s v="INNER - YOGYA JATENG SELATAN"/>
    <s v="PGR"/>
    <s v="REG"/>
    <s v="AO"/>
    <x v="0"/>
    <s v="1P INET"/>
    <s v="Completed (PS)"/>
    <s v="RBS-Regional 3"/>
    <d v="2026-08-03T19:52:56"/>
    <d v="2026-08-04T14:58:58"/>
    <n v="69357865"/>
    <m/>
    <n v="141114219227"/>
    <s v="KOST PUTRA PADI"/>
    <s v="ODP-PGR-FDH/008"/>
    <s v="WO060838856"/>
    <m/>
    <m/>
    <m/>
    <n v="110.320241680064"/>
    <n v="-7.8113436435731503"/>
    <s v="|MC80067|MYIA-000072141207/POI/Karina Widi Wijaya/085713324660/karinaawidii@gmail.com"/>
    <s v="MYIB_ASSISTANT"/>
    <m/>
    <m/>
    <m/>
    <m/>
    <m/>
    <m/>
    <m/>
    <m/>
    <s v="Management Janji"/>
    <s v="2026-08-05 08:00:00 |  M Janji : (04/08/2026) jam Pasang : 09:00 Note : hubungi pelanggan jika ingin kelokasi"/>
    <s v="FCC"/>
    <d v="2026-03-08T19:54:44"/>
    <d v="2026-08-05T08:00:00"/>
    <m/>
    <s v="PS"/>
    <s v="PGR"/>
    <s v="NO ADDON"/>
    <n v="20260804"/>
    <s v="Completed"/>
    <s v="HSI Bisnis Promo HUT Telkom PSB 70% - 200 Mbps"/>
    <s v="INDIBIZ"/>
    <m/>
    <m/>
    <d v="2026-08-05T08:00:00"/>
    <s v="2026-08-05 08:00:00 |  M Janji : (04/08/2026) jam Pasang : 09:00 Note : hubungi pelanggan jika ingin kelokasi"/>
    <n v="2026"/>
    <n v="8"/>
    <n v="4"/>
    <d v="2026-08-04T00:00:00"/>
    <n v="-1.3333333333357587"/>
    <x v="0"/>
  </r>
  <r>
    <n v="935"/>
    <n v="1002514724"/>
    <n v="3"/>
    <x v="0"/>
    <n v="5"/>
    <s v="KUPANG"/>
    <s v="LABOAN BAJO"/>
    <s v="RTE"/>
    <s v="REG"/>
    <s v="AO"/>
    <x v="0"/>
    <s v="1P INET"/>
    <s v="Completed (PS)"/>
    <s v="RBS-Regional 3"/>
    <d v="2026-08-07T13:58:56"/>
    <d v="2026-08-11T13:02:28"/>
    <n v="69360832"/>
    <m/>
    <n v="172514216893"/>
    <s v="Toko BaCha Borong"/>
    <s v="ODP-RTE-FE/07 FE/D01/07.01"/>
    <s v="WO061168711"/>
    <m/>
    <m/>
    <m/>
    <n v="120.6082067"/>
    <n v="-8.8148406000000001"/>
    <s v="|MN00118|MYIA-050689351898/POI/Ibu Meina Tri Sandi/081396714362/agungrahmat3949@gmail.com"/>
    <s v="MYIB_ASSISTANT"/>
    <m/>
    <m/>
    <m/>
    <m/>
    <m/>
    <m/>
    <m/>
    <m/>
    <s v="Management Janji"/>
    <s v="2026-08-08 13:00:00 | Nama PIC : Ibu Ibu Meina No HP : 081396714362 No Alternatif : 08123911002 M Janji : 08/08/2026 Jam Pasang : Pagi NoteÃ‚Â :  Hubungi terlebih dahulu sebelum ke lokasi "/>
    <s v="FCC"/>
    <d v="2026-07-08T14:10:02"/>
    <d v="2026-08-08T13:00:00"/>
    <m/>
    <s v="PS"/>
    <s v="RTE"/>
    <s v="NO ADDON"/>
    <n v="20260811"/>
    <s v="Completed"/>
    <s v="HSI Bisnis Promo HUT Telkom PSB 70% - 50 Mbps"/>
    <s v="INDIBIZ"/>
    <m/>
    <m/>
    <d v="2026-08-08T13:00:00"/>
    <s v="2026-08-08 13:00:00 | Nama PIC : Ibu Ibu Meina No HP : 081396714362 No Alternatif : 08123911002 M Janji : 08/08/2026 Jam Pasang : Pagi NoteÃ‚Â :  Hubungi terlebih dahulu sebelum ke lokasi "/>
    <n v="2026"/>
    <n v="8"/>
    <n v="11"/>
    <d v="2026-08-11T00:00:00"/>
    <n v="2.4583333333357587"/>
    <x v="2"/>
  </r>
  <r>
    <n v="936"/>
    <n v="1002526844"/>
    <n v="3"/>
    <x v="4"/>
    <n v="4"/>
    <s v="SEMARANG"/>
    <s v="UNGARAN"/>
    <s v="ABR"/>
    <s v="REG"/>
    <s v="AO"/>
    <x v="0"/>
    <m/>
    <s v="Completed (PS)"/>
    <s v="RBS-Regional 3"/>
    <d v="2026-08-14T15:12:41"/>
    <d v="2026-08-14T16:00:17"/>
    <n v="69362823"/>
    <m/>
    <n v="141459106883"/>
    <s v="SPPG PASEKAN"/>
    <s v="ODP-ABR-FD/143"/>
    <s v="WO061761544"/>
    <m/>
    <m/>
    <m/>
    <n v="110.36553798845"/>
    <n v="-7.2443750229945802"/>
    <s v="MD|MYDB-20260811264921|DN00001/MN02296|SPPG PASEKAN|085867684179"/>
    <s v="MYDIGIBIZPARTNER"/>
    <m/>
    <m/>
    <m/>
    <m/>
    <m/>
    <m/>
    <m/>
    <m/>
    <s v="Management Janji"/>
    <s v="2026-08-12 08:00:00 | M Janji : (12/08/2026)  jam Pasang : 09:00  Note : hubungi pelanggan jika ingin kelokasi  "/>
    <s v="FCC"/>
    <s v="14-08-2026 15:25:22"/>
    <m/>
    <m/>
    <s v="PS"/>
    <s v="ABR"/>
    <s v="NO ADDON"/>
    <n v="20260814"/>
    <s v="Completed"/>
    <s v="- 11_11446;Biaya PSB HSI EBIS Tunai di Depan ~ 11[150000]  - SP_NOSS;SP_NOSS ~ Internet NOSS Multispeed Network[0]  - SP_NOSS;SP_NOSS ~ Internet NOSS Multispeed Network[0]  - E25061;E25061 ~ ES25 - Paket HSI Basic (HSIEF) Khusus Winback 2.0[0]  - E25061~n"/>
    <s v="INDIBIZ"/>
    <m/>
    <m/>
    <d v="2026-08-14T07:00:00"/>
    <s v="2026-08-12 08:00:00 | M Janji : (12/08/2026)  jam Pasang : 09:00  Note : hubungi pelanggan jika ingin kelokasi  "/>
    <n v="2026"/>
    <n v="8"/>
    <n v="14"/>
    <d v="2026-08-14T00:00:00"/>
    <n v="-0.29166666666424135"/>
    <x v="0"/>
  </r>
  <r>
    <n v="937"/>
    <n v="1002517746"/>
    <n v="3"/>
    <x v="7"/>
    <n v="4"/>
    <s v="KUDUS"/>
    <s v="BLORA"/>
    <s v="BLO"/>
    <s v="REG"/>
    <s v="AO"/>
    <x v="0"/>
    <s v="1P INET"/>
    <s v="Completed (PS)"/>
    <s v="RBS-Regional 3"/>
    <d v="2026-08-10T13:25:57"/>
    <d v="2026-08-12T12:46:59"/>
    <n v="69362422"/>
    <m/>
    <n v="141569115708"/>
    <s v="toko bintang"/>
    <s v="ODP-BLO-FGA/010 FGA/D01/010.01"/>
    <s v="WO061398945"/>
    <m/>
    <m/>
    <m/>
    <n v="111.518608"/>
    <n v="-6.9408859999999999"/>
    <s v="|MN00408|MYIA-093912369984/POI/Supriyono /089613946090/carahoki2@gmail.com"/>
    <s v="MYIB_ASSISTANT"/>
    <m/>
    <m/>
    <m/>
    <m/>
    <m/>
    <m/>
    <m/>
    <m/>
    <s v="Management Janji"/>
    <s v="2026-08-11 13:00:00 | Nama : BP SUPRIYONO No Hp : 089613946090 No Alt :  Tgl Pemasangan : 11 Agustus 2026 Interval : SIANG Note : Hubungi pelanggan terlebih dahulu"/>
    <s v="FCC"/>
    <d v="2026-10-08T13:39:47"/>
    <d v="2026-08-11T13:00:00"/>
    <m/>
    <s v="PS"/>
    <s v="BLO"/>
    <s v="NO ADDON"/>
    <n v="20260812"/>
    <s v="Completed"/>
    <s v="HSI Bisnis PSB 70% - 75 Mbps"/>
    <s v="INDIBIZ"/>
    <m/>
    <m/>
    <d v="2026-08-11T13:00:00"/>
    <s v="2026-08-11 13:00:00 | Nama : BP SUPRIYONO No Hp : 089613946090 No Alt :  Tgl Pemasangan : 11 Agustus 2026 Interval : SIANG Note : Hubungi pelanggan terlebih dahulu"/>
    <n v="2026"/>
    <n v="8"/>
    <n v="12"/>
    <d v="2026-08-12T00:00:00"/>
    <n v="0.45833333333575865"/>
    <x v="0"/>
  </r>
  <r>
    <n v="938"/>
    <n v="1002528834"/>
    <n v="3"/>
    <x v="2"/>
    <n v="5"/>
    <s v="MALANG"/>
    <s v="KEPANJEN"/>
    <s v="KLJ"/>
    <s v="REG"/>
    <s v="AO"/>
    <x v="0"/>
    <s v="1P INET"/>
    <s v="102 | FOLLOW UP COMPLETED"/>
    <s v="RBS-Regional 3"/>
    <d v="2026-08-15T18:01:56"/>
    <d v="2026-08-17T14:07:34"/>
    <n v="69367188"/>
    <m/>
    <n v="152703903558"/>
    <s v="LELY GUESTHOUSE"/>
    <s v="ODP-KLJ-FX/101 FX/D09/101.01"/>
    <s v="WO061840144"/>
    <m/>
    <m/>
    <m/>
    <n v="112.60471812661299"/>
    <n v="-7.9567867490247099"/>
    <s v="|MN02703|MYIA-093952377101/POI/Chofifah Yunita Indriana/081359941169/chofifahyunita16@gmail.com"/>
    <s v="MYIB_ASSISTANT"/>
    <m/>
    <m/>
    <m/>
    <m/>
    <m/>
    <m/>
    <m/>
    <m/>
    <s v="Management Janji"/>
    <s v="2026-08-16 15:00:00 | M Janji :  16 Agustus 2026 Jam Pasang : Siang Note : hubungi pelanggan jika ingin ke lokasi, terima kasih"/>
    <s v="FCC"/>
    <s v="15-08-2026 18:10:17"/>
    <d v="2026-08-16T15:00:00"/>
    <m/>
    <s v="REVOKE"/>
    <s v="KLJ"/>
    <s v="NO ADDON"/>
    <m/>
    <s v="Follow Up Revoke Completed, New Order ID : SC1002530956"/>
    <s v="HSI Bisnis Promo HUT Telkom PSB 70% - 150 Mbps"/>
    <s v="INDIBIZ"/>
    <m/>
    <m/>
    <d v="2026-08-16T15:00:00"/>
    <s v="2026-08-16 15:00:00 | M Janji :  16 Agustus 2026 Jam Pasang : Siang Note : hubungi pelanggan jika ingin ke lokasi, terima kasih"/>
    <m/>
    <m/>
    <m/>
    <e v="#NUM!"/>
    <e v="#NUM!"/>
    <x v="1"/>
  </r>
  <r>
    <n v="939"/>
    <n v="1002526097"/>
    <n v="3"/>
    <x v="3"/>
    <n v="4"/>
    <s v="PURWOKERTO"/>
    <s v="PURWOKERTO"/>
    <s v="PWT"/>
    <s v="DGS"/>
    <s v="AO"/>
    <x v="0"/>
    <m/>
    <s v="Completed (PS)"/>
    <s v="DGS-B2B TREG"/>
    <d v="2026-08-14T11:16:58"/>
    <d v="2026-08-14T12:43:47"/>
    <n v="69365763"/>
    <m/>
    <n v="146303609852"/>
    <s v="KANTOR KECAMATAN PATIKRAJA"/>
    <s v="ODP-PWT-FED/002"/>
    <s v="WO061733180"/>
    <m/>
    <m/>
    <m/>
    <n v="109.2141287"/>
    <n v="-7.4882372999999998"/>
    <s v="HOTDGS; 730231 ; TREG3;YOGI BAHTIAR ;KANTOR KECAMATAN PATIKRAJA;082136977888;kecamatanpatikraja1@gmail.com"/>
    <s v="MYDIGIBIZPARTNER"/>
    <m/>
    <m/>
    <m/>
    <m/>
    <m/>
    <m/>
    <m/>
    <m/>
    <s v="Management Janji"/>
    <s v="HSI BISNIS 1:1 100 MBPS "/>
    <s v="FCC"/>
    <s v="14-08-2026 11:39:52"/>
    <m/>
    <m/>
    <s v="PS"/>
    <s v="PWT"/>
    <s v="NO ADDON"/>
    <n v="20260814"/>
    <s v="Completed"/>
    <s v="- 11_11450;Biaya PSB Reguler HSI EBIS ~ 11[500000]  - E23015;E23015 ~ ES23 - Perangkat ONT[0]  - E23015~null~44292;E23015||11||Abodemen 0[0]  - E23015~null~E23015_SWONTPREM;SWONTPREM ~ Biaya Sewa ONT Premium ~ E23015[50000]  - E25060;E25060 ~ ES25 - Paket"/>
    <s v="INDIBIZ"/>
    <m/>
    <m/>
    <d v="1970-01-01T07:00:00"/>
    <s v="HSI BISNIS 1:1 100 MBPS "/>
    <n v="2026"/>
    <n v="8"/>
    <n v="14"/>
    <d v="2026-08-14T00:00:00"/>
    <n v="20678.708333333332"/>
    <x v="2"/>
  </r>
  <r>
    <n v="940"/>
    <n v="1002515652"/>
    <n v="3"/>
    <x v="3"/>
    <n v="4"/>
    <s v="PURWOKERTO"/>
    <s v="PURWOKERTO"/>
    <s v="PWT"/>
    <s v="REG"/>
    <s v="AO"/>
    <x v="0"/>
    <s v="1P INET"/>
    <s v="OSS - FALLOUT"/>
    <s v="RBS-Regional 3"/>
    <d v="2026-08-08T09:34:57"/>
    <d v="2026-08-11T09:08:46"/>
    <n v="69361259"/>
    <m/>
    <n v="146303609748"/>
    <s v="mi ma&amp; 39;arif nu kedungrandu"/>
    <s v="ODP-PWT-FAR/160 FAR/D10/160.01"/>
    <s v="WO061238171"/>
    <m/>
    <m/>
    <m/>
    <n v="109.21779170000001"/>
    <n v="-7.4757566000000004"/>
    <s v="|MN02742|MYIA-062940093784/POI/arsy karim syafii/082322066723/arsykarims.y@gmail.com"/>
    <s v="MYIB_ASSISTANT"/>
    <m/>
    <m/>
    <m/>
    <m/>
    <m/>
    <m/>
    <m/>
    <m/>
    <s v="Management Janji"/>
    <s v="2026-08-09 08:00:00 | Nama PIC:  bp karim  No HP: 082322066723 Alt: Tanggal: 8/8/2026 Jam Pasang:  Note: Hubungi sebelum ke lokasi"/>
    <s v="FCC"/>
    <d v="2026-08-08T09:39:52"/>
    <d v="2026-08-09T08:00:00"/>
    <s v="Kendala Pelanggan"/>
    <s v="FO_WFM"/>
    <s v="PWT"/>
    <s v="NO ADDON"/>
    <m/>
    <s v="Provisioning Failed|WFM|INF009016941|PP_-7.4361462000000005,109.2492037_menunggu pelanggan mau di musyawarahkan ulang"/>
    <s v="HSI Bisnis Basic PSB 70% - 50 Mbps"/>
    <s v="INDIBIZ"/>
    <m/>
    <m/>
    <d v="2026-08-09T08:00:00"/>
    <s v="2026-08-09 08:00:00 | Nama PIC:  bp karim  No HP: 082322066723 Alt: Tanggal: 8/8/2026 Jam Pasang:  Note: Hubungi sebelum ke lokasi"/>
    <m/>
    <m/>
    <m/>
    <e v="#NUM!"/>
    <e v="#NUM!"/>
    <x v="1"/>
  </r>
  <r>
    <n v="941"/>
    <n v="1002529941"/>
    <n v="3"/>
    <x v="1"/>
    <n v="5"/>
    <s v="MADURA"/>
    <s v="PAMEKASAN"/>
    <s v="SMP"/>
    <s v="REG"/>
    <s v="AO"/>
    <x v="0"/>
    <m/>
    <s v="MYCX - SEND OPEN PAPERLESS"/>
    <s v="RBS-Regional 3"/>
    <d v="2026-08-16T16:23:01"/>
    <d v="2026-08-16T16:26:05"/>
    <n v="69367676"/>
    <m/>
    <n v="152431232088"/>
    <s v="Toko Barokah"/>
    <s v="ODP-SMP-FK/74"/>
    <m/>
    <m/>
    <m/>
    <m/>
    <n v="113.790648"/>
    <n v="-7.0649119999999996"/>
    <s v="|MN00569|/Toko Barokah/Laili/087777060946/Lailiberes@gmail.com/HSI Bisnis Promo HUT Telkom (1:1) 200 Mbps (Rp 790.000) PSB Rp 150.000"/>
    <s v="Sales Force DBS"/>
    <m/>
    <m/>
    <m/>
    <m/>
    <m/>
    <m/>
    <m/>
    <m/>
    <m/>
    <m/>
    <m/>
    <s v="16-08-2026 16:39:59"/>
    <m/>
    <m/>
    <s v="INPROGRESS_SC"/>
    <s v="SMP"/>
    <s v="NO ADDON"/>
    <m/>
    <s v="SEND PAPERLESS OPEN"/>
    <s v="- 11_11446;Biaya PSB HSI EBIS Tunai di Depan ~ 11[150000]  - SP_NOSS;SP_NOSS ~ Internet NOSS Multispeed Network[0]  - SP_NOSS;SP_NOSS ~ Internet NOSS Multispeed Network[0]  - E23015;E23015 ~ ES23 - Perangkat ONT[0]  - E23015~null~44292;E23015||11||Abodeme"/>
    <s v="INDIBIZ"/>
    <m/>
    <m/>
    <m/>
    <m/>
    <m/>
    <m/>
    <m/>
    <e v="#NUM!"/>
    <e v="#NUM!"/>
    <x v="1"/>
  </r>
  <r>
    <n v="942"/>
    <n v="1002505402"/>
    <n v="3"/>
    <x v="4"/>
    <n v="4"/>
    <s v="SEMARANG"/>
    <s v="UNGARAN"/>
    <s v="UNR"/>
    <s v="REG"/>
    <s v="AO"/>
    <x v="0"/>
    <s v="1P INET"/>
    <s v="Completed (PS)"/>
    <s v="RBS-Regional 3"/>
    <d v="2026-08-02T17:46:56"/>
    <d v="2026-08-03T12:32:48"/>
    <n v="69357084"/>
    <m/>
    <n v="146425112543"/>
    <s v="SDN Susukan 02"/>
    <s v="ODP-UNR-FAA/041"/>
    <s v="WO060735553"/>
    <m/>
    <m/>
    <m/>
    <n v="110.415879338979"/>
    <n v="-7.1179657515443404"/>
    <s v="MD|MYDB-20260802264201|DN00001/MN00663|SDN Susukan 02|085950720005"/>
    <s v="MYDIGIBIZPARTNER"/>
    <m/>
    <m/>
    <m/>
    <m/>
    <m/>
    <m/>
    <m/>
    <m/>
    <s v="Management Janji"/>
    <s v="2026-08-03 15:00:00 | telp :085950720005 alt : manja : pagi / siang 03/08/2026 hub sebelum ke lokasi  "/>
    <s v="FCC"/>
    <d v="2026-02-08T17:54:45"/>
    <d v="2026-08-03T15:00:00"/>
    <m/>
    <s v="PS"/>
    <s v="UNR"/>
    <s v="NO ADDON"/>
    <n v="20260803"/>
    <s v="Completed"/>
    <s v="HSI Bisnis Basic Promo HUT Telkom PSB 70% - 50 Mbps"/>
    <s v="INDIBIZ"/>
    <m/>
    <m/>
    <d v="2026-08-03T15:00:00"/>
    <s v="2026-08-03 15:00:00 | telp :085950720005 alt : manja : pagi / siang 03/08/2026 hub sebelum ke lokasi  "/>
    <n v="2026"/>
    <n v="8"/>
    <n v="3"/>
    <d v="2026-08-03T00:00:00"/>
    <n v="-0.625"/>
    <x v="0"/>
  </r>
  <r>
    <n v="943"/>
    <n v="1002517744"/>
    <n v="3"/>
    <x v="3"/>
    <n v="4"/>
    <s v="YOGYAKARTA"/>
    <s v="GUNUNG KIDUL"/>
    <s v="WNS"/>
    <s v="DSS"/>
    <s v="AO"/>
    <x v="0"/>
    <m/>
    <s v="Completed (PS)"/>
    <s v="DSS-Fin &amp; Regional Banking"/>
    <d v="2026-08-10T13:25:19"/>
    <d v="2026-08-10T14:55:09"/>
    <n v="69360892"/>
    <m/>
    <n v="143135115070"/>
    <s v="ATM BPD DIY Digital Corner"/>
    <s v="ODP-WNS-FCG/08"/>
    <s v="WO061399424"/>
    <m/>
    <m/>
    <m/>
    <n v="110.6026"/>
    <n v="-7.9625000000000004"/>
    <s v="DSS HSI | AM ANNASTASIA SUKARNO | NIK 810113 | YOGYA JATENG SELATAN | TREG 3 | ATM BPD DIY Digital Corner | CP +62 812 10670160 | ANJAR| 1P  INET 50MBPS "/>
    <s v="Account Manager"/>
    <m/>
    <m/>
    <m/>
    <m/>
    <m/>
    <m/>
    <m/>
    <m/>
    <s v="Management Janji"/>
    <s v="DSS HSI | AM ANNASTASIA SUKARNO | NIK 810113 | YOGYA JATENG SELATAN | TREG 3 | ATM BPD DIY Digital Corner | CP +62 812 10670160 | ANJAR| 1P  INET 50MBPS "/>
    <s v="FCC"/>
    <d v="2026-10-08T13:39:47"/>
    <m/>
    <m/>
    <s v="PS"/>
    <s v="WNS"/>
    <s v="NO ADDON"/>
    <n v="20260810"/>
    <s v="Completed"/>
    <s v="- 11_11450;Biaya PSB Reguler HSI EBIS ~ 11[500000]  - E23015;E23015 ~ ES23 - Perangkat ONT[0]  - E23015~null~44292;E23015||11||Abodemen 0[0]  - E23015~null~E23015_SWONT;SWONT ~ Biaya Sewa ONT ~ E23015[30000]  - E25060;E25060 ~ ES25 - Paket HSI Bisnis (HSI"/>
    <s v="INDIBIZ"/>
    <m/>
    <m/>
    <d v="1970-01-01T07:00:00"/>
    <s v="DSS HSI | AM ANNASTASIA SUKARNO | NIK 810113 | YOGYA JATENG SELATAN | TREG 3 | ATM BPD DIY Digital Corner | CP +62 812 10670160 | ANJAR| 1P  INET 50MBPS "/>
    <n v="2026"/>
    <n v="8"/>
    <n v="10"/>
    <d v="2026-08-10T00:00:00"/>
    <n v="20674.708333333332"/>
    <x v="2"/>
  </r>
  <r>
    <n v="944"/>
    <n v="1002518594"/>
    <n v="3"/>
    <x v="4"/>
    <n v="4"/>
    <s v="PEKALONGAN"/>
    <s v="BREBES"/>
    <s v="KTM"/>
    <s v="DPS"/>
    <s v="AO"/>
    <x v="0"/>
    <m/>
    <s v="102 | FOLLOW UP COMPLETED"/>
    <s v="DPS-Logistic &amp; Manufacturing"/>
    <d v="2026-08-10T17:12:01"/>
    <d v="2026-08-14T15:13:33"/>
    <n v="4999323"/>
    <m/>
    <n v="142214106576"/>
    <s v="GARUDA PUTRA PUTRI JAYA"/>
    <s v="ODP-KTM-FK/088"/>
    <s v="WO061436384"/>
    <m/>
    <m/>
    <m/>
    <n v="108.884861"/>
    <n v="-6.9354440000000004"/>
    <s v="DPS;LMS;P26-203854;PSB HSI 50 MBPS;PIC Rony/085640049489"/>
    <s v="Account Manager"/>
    <m/>
    <m/>
    <m/>
    <m/>
    <m/>
    <m/>
    <m/>
    <m/>
    <s v="Management Janji"/>
    <s v="PSB HSI 50 MBPS;PIC Rony/085640049489  "/>
    <s v="FCC"/>
    <d v="2026-10-08T17:39:53"/>
    <m/>
    <s v="Kendala Pelanggan"/>
    <s v="REVOKE"/>
    <s v="KTM"/>
    <s v="NO ADDON"/>
    <m/>
    <s v="Follow Up Revoke Completed, New Order ID : SC1002526852"/>
    <s v="- 11_11450;Biaya PSB Reguler HSI EBIS ~ 11[500000]  - SP_NOSS;SP_NOSS ~ Internet NOSS Multispeed Network[0]  - E23015;E23015 ~ ES23 - Perangkat ONT[0]  - E23015~null~44292;E23015||11||Abodemen 0[0]  - E23015~null~E23015_SWONT;SWONT ~ Biaya Sewa ONT ~ E230"/>
    <s v="INDIBIZ"/>
    <m/>
    <m/>
    <d v="2026-08-10T12:00:00"/>
    <s v="PSB HSI 50 MBPS;PIC Rony/085640049489  "/>
    <m/>
    <m/>
    <m/>
    <e v="#NUM!"/>
    <e v="#NUM!"/>
    <x v="1"/>
  </r>
  <r>
    <n v="945"/>
    <n v="1002516541"/>
    <n v="3"/>
    <x v="7"/>
    <n v="4"/>
    <s v="SOLO"/>
    <s v="WONOGIRI"/>
    <s v="WNG"/>
    <s v="REG"/>
    <s v="AO"/>
    <x v="0"/>
    <s v="1P INET"/>
    <s v="Completed (PS)"/>
    <s v="RBS-Regional 3"/>
    <d v="2026-08-09T14:49:56"/>
    <d v="2026-08-10T16:47:34"/>
    <n v="69361903"/>
    <m/>
    <n v="143554100555"/>
    <s v="ROCKET CHICKEN JATIPURO NEW"/>
    <s v="ODP-WNG-FE/022 FE/D01/022.01"/>
    <s v="WO061326919"/>
    <m/>
    <m/>
    <m/>
    <n v="111.0177487"/>
    <n v="-7.7535340000000001"/>
    <s v="|MN02255|MYIA-062620165278/POI/ANDRI/082147804829/ulvaarh4@gmail.com"/>
    <s v="MYIB_ASSISTANT"/>
    <m/>
    <m/>
    <m/>
    <m/>
    <m/>
    <m/>
    <m/>
    <m/>
    <s v="Management Janji"/>
    <s v="2026-08-10 13:00:00 | Tanggal pemasangan: 10/08/2026 Jam pemasangan : pagi / siang Info Tambahan : Hubungi pelanggan dulu sebelum ke lokasi terima kasih."/>
    <s v="FCC"/>
    <d v="2026-09-08T14:54:46"/>
    <d v="2026-08-10T13:00:00"/>
    <m/>
    <s v="PS"/>
    <s v="WNG"/>
    <s v="NO ADDON"/>
    <n v="20260810"/>
    <s v="Completed"/>
    <s v="HSI Bisnis Basic Promo HUT Telkom PSB 70% - 50 Mbps"/>
    <s v="INDIBIZ"/>
    <m/>
    <m/>
    <d v="2026-08-10T13:00:00"/>
    <s v="2026-08-10 13:00:00 | Tanggal pemasangan: 10/08/2026 Jam pemasangan : pagi / siang Info Tambahan : Hubungi pelanggan dulu sebelum ke lokasi terima kasih."/>
    <n v="2026"/>
    <n v="8"/>
    <n v="10"/>
    <d v="2026-08-10T00:00:00"/>
    <n v="-0.54166666666424135"/>
    <x v="0"/>
  </r>
  <r>
    <n v="946"/>
    <n v="1002512690"/>
    <n v="3"/>
    <x v="0"/>
    <n v="5"/>
    <s v="MATARAM"/>
    <s v="LOMBOK BARAT TENGAH"/>
    <s v="PRY"/>
    <s v="REG"/>
    <s v="AO"/>
    <x v="0"/>
    <s v="1P INET"/>
    <s v="Completed (PS)"/>
    <s v="RBS-Regional 3"/>
    <d v="2026-08-06T14:31:56"/>
    <d v="2026-08-07T19:47:20"/>
    <n v="69360085"/>
    <m/>
    <n v="172603791326"/>
    <s v="BENGKEL TITI"/>
    <s v="ODP-PYA-FAP/04 FAP/D01/04.01"/>
    <s v="WO061085765"/>
    <m/>
    <m/>
    <m/>
    <n v="116.36368899999999"/>
    <n v="-8.6358560000000004"/>
    <s v="|MC40242|MYIA-021897883048/POI/TITI YANI/081933007542/yantititi298@gmail.com"/>
    <s v="MYIB_ASSISTANT"/>
    <m/>
    <m/>
    <m/>
    <m/>
    <m/>
    <m/>
    <m/>
    <m/>
    <s v="Management Janji"/>
    <s v="2026-08-07 13:00:00 | M Janji :  07 Agustus 2026 Jam Pasang : Siang Note : hubungi pelanggan jika ingin ke lokasi, terima kasih."/>
    <s v="FCC"/>
    <d v="2026-06-08T14:40:01"/>
    <d v="2026-08-07T13:00:00"/>
    <m/>
    <s v="PS"/>
    <s v="PRY"/>
    <s v="NO ADDON"/>
    <n v="20260807"/>
    <s v="Completed"/>
    <s v="HSI Bisnis Promo HUT Telkom PSB 70% - 150 Mbps"/>
    <s v="INDIBIZ"/>
    <m/>
    <m/>
    <d v="2026-08-07T13:00:00"/>
    <s v="2026-08-07 13:00:00 | M Janji :  07 Agustus 2026 Jam Pasang : Siang Note : hubungi pelanggan jika ingin ke lokasi, terima kasih."/>
    <n v="2026"/>
    <n v="8"/>
    <n v="7"/>
    <d v="2026-08-07T00:00:00"/>
    <n v="-0.54166666666424135"/>
    <x v="0"/>
  </r>
  <r>
    <n v="947"/>
    <n v="1002513743"/>
    <n v="3"/>
    <x v="2"/>
    <n v="5"/>
    <s v="MALANG"/>
    <s v="KEPANJEN"/>
    <s v="MLG"/>
    <s v="REG"/>
    <s v="AO"/>
    <x v="0"/>
    <m/>
    <s v="Completed (PS)"/>
    <s v="RBS-Regional 3"/>
    <d v="2026-08-07T08:58:44"/>
    <d v="2026-08-08T18:22:43"/>
    <n v="66210134"/>
    <m/>
    <n v="152701239012"/>
    <s v="SMAN 3 MALANG"/>
    <s v="ODP-MLG-FN/14"/>
    <s v="WO061136656"/>
    <m/>
    <m/>
    <m/>
    <n v="112.63528890000001"/>
    <n v="-7.9760787999999998"/>
    <s v="MC20200;SMAN 3 MALANG;HSI Bisnis Promo HUT Telkom 200 mbps 790.000;081359436279"/>
    <s v="Sales Force DBS"/>
    <m/>
    <m/>
    <m/>
    <m/>
    <m/>
    <m/>
    <m/>
    <m/>
    <s v="Management Janji"/>
    <s v="2026-08-08 08:00:00|telp :085210490011  alt : pagi / siang 08/08/2026 hub sebelum ke lokasi |40961370|MYDITA"/>
    <s v="FCC"/>
    <d v="2026-07-08T09:10:56"/>
    <d v="2026-08-08T08:00:00"/>
    <m/>
    <s v="PS"/>
    <s v="MLG"/>
    <s v="NO ADDON"/>
    <n v="20260808"/>
    <s v="Completed"/>
    <s v="- 11_11446;Biaya PSB HSI EBIS Tunai di Depan ~ 11[150000]  - SP_NOSS;SP_NOSS ~ Internet NOSS Multispeed Network[0]  - E23015;E23015 ~ ES23 - Perangkat ONT[0]  - E23015~null~44292;E23015||11||Abodemen 0[0]  - E23015~null~E23015_SWONTPREM;SWONTPREM ~ Biaya "/>
    <s v="INDIBIZ"/>
    <m/>
    <m/>
    <d v="2026-08-08T08:00:00"/>
    <s v="2026-08-08 08:00:00|telp :085210490011  alt : pagi / siang 08/08/2026 hub sebelum ke lokasi |40961370|MYDITA"/>
    <n v="2026"/>
    <n v="8"/>
    <n v="8"/>
    <d v="2026-08-08T00:00:00"/>
    <n v="-0.33333333333575865"/>
    <x v="0"/>
  </r>
  <r>
    <n v="948"/>
    <n v="1002509515"/>
    <n v="3"/>
    <x v="4"/>
    <n v="4"/>
    <s v="PEKALONGAN"/>
    <s v="PEMALANG"/>
    <s v="RDD"/>
    <s v="REG"/>
    <s v="AO"/>
    <x v="0"/>
    <s v="1P INET"/>
    <s v="Completed (PS)"/>
    <s v="RBS-Regional 3"/>
    <d v="2026-08-05T07:56:56"/>
    <d v="2026-08-05T14:26:09"/>
    <n v="69358729"/>
    <m/>
    <n v="142213107280"/>
    <s v="fajar biro jasa"/>
    <s v="ODP-RDD-FA/066 FA/D05/066.01"/>
    <s v="WO060943839"/>
    <m/>
    <m/>
    <m/>
    <n v="109.245255030691"/>
    <n v="-7.1114309648671599"/>
    <s v="MD|MYDB-20260804264337|SC20017/MC20194|fajar biro jasa|081393043110"/>
    <s v="MYDIGIBIZPARTNER"/>
    <m/>
    <m/>
    <m/>
    <m/>
    <m/>
    <m/>
    <m/>
    <m/>
    <s v="Management Janji"/>
    <s v="2026-08-06 08:00:00 | Tanggal pemasangan: 06/08/2026 Jam pemasangan : pagi / siang Info Tambahan : Hubungi pelanggan dulu sebelum ke lokasi terima kasih"/>
    <s v="FCC"/>
    <d v="2026-05-08T08:10:19"/>
    <d v="2026-08-06T08:00:00"/>
    <m/>
    <s v="PS"/>
    <s v="RDD"/>
    <s v="NO ADDON"/>
    <n v="20260805"/>
    <s v="Completed"/>
    <s v="HSI Bisnis Promo HUT Telkom PSB 70% - 100 Mbps"/>
    <s v="INDIBIZ"/>
    <m/>
    <m/>
    <d v="2026-08-06T08:00:00"/>
    <s v="2026-08-06 08:00:00 | Tanggal pemasangan: 06/08/2026 Jam pemasangan : pagi / siang Info Tambahan : Hubungi pelanggan dulu sebelum ke lokasi terima kasih"/>
    <n v="2026"/>
    <n v="8"/>
    <n v="5"/>
    <d v="2026-08-05T00:00:00"/>
    <n v="-1.3333333333357587"/>
    <x v="0"/>
  </r>
  <r>
    <n v="949"/>
    <n v="1002515656"/>
    <n v="3"/>
    <x v="6"/>
    <n v="5"/>
    <s v="PASURUAN"/>
    <s v="PASURUAN"/>
    <s v="PSN"/>
    <s v="REG"/>
    <s v="AO"/>
    <x v="0"/>
    <m/>
    <s v="Completed (PS)"/>
    <s v="RBS-Regional 3"/>
    <d v="2026-08-08T09:40:43"/>
    <d v="2026-08-08T14:57:43"/>
    <n v="69361268"/>
    <m/>
    <n v="152729256706"/>
    <s v="TEMAN SEJATI COFFE SHOP"/>
    <s v="ODP-PSN-FBL/12"/>
    <s v="WO061245183"/>
    <m/>
    <m/>
    <m/>
    <n v="112.8991412"/>
    <n v="-7.6456602"/>
    <s v="|MN00025|/TEMAN SEJATI COFFE SHOP/WINBACK HSI B2B + NETMONK (1:1) 200MBPS 946,1RB PSB DISC 70%/082140338555 085235555553/fandrianto.s@gmail.com/FANDRIANTO SETIAWAN/-7.646362,112.8987821m"/>
    <s v="Sales Force DBS"/>
    <m/>
    <m/>
    <m/>
    <m/>
    <m/>
    <m/>
    <m/>
    <m/>
    <s v="Management Janji"/>
    <s v="2026-08-09 08:00:00|Nama PIC: bp fandrianto  Notel: 082140338555 Alt: 085235555553 Tanggal: 9/8/2026 Jam Pasang: Pagi Note: Hubungi pelanggan sebelum ke lokasi, terima kasih. Diusahakan hari ini |40010577|MYDITA"/>
    <s v="FCC"/>
    <d v="2026-08-08T09:55:05"/>
    <d v="2026-08-09T08:00:00"/>
    <m/>
    <s v="PS"/>
    <s v="PSN"/>
    <s v="NETMONK"/>
    <n v="20260808"/>
    <s v="Completed"/>
    <s v="- 11_11446;Biaya PSB HSI EBIS Tunai di Depan ~ 11[150000]  - SP_NOSS;SP_NOSS ~ Internet NOSS Multispeed Network[0]  - E24057;E24057 ~ ES24 - Paket HSI Bisnis (HSIE) Khusus Winback[0]  - E24057~null~E24057_UNL;UNL ~ Internet-Link Unlimited Internet Usage ~"/>
    <s v="INDIBIZ"/>
    <m/>
    <m/>
    <d v="2026-08-09T08:00:00"/>
    <s v="2026-08-09 08:00:00|Nama PIC: bp fandrianto  Notel: 082140338555 Alt: 085235555553 Tanggal: 9/8/2026 Jam Pasang: Pagi Note: Hubungi pelanggan sebelum ke lokasi, terima kasih. Diusahakan hari ini |40010577|MYDITA"/>
    <n v="2026"/>
    <n v="8"/>
    <n v="8"/>
    <d v="2026-08-08T00:00:00"/>
    <n v="-1.3333333333357587"/>
    <x v="0"/>
  </r>
  <r>
    <n v="950"/>
    <n v="1002527302"/>
    <n v="3"/>
    <x v="6"/>
    <n v="5"/>
    <s v="PASURUAN"/>
    <s v="PROBOLINGGO"/>
    <s v="LCE"/>
    <s v="REG"/>
    <s v="AO"/>
    <x v="0"/>
    <m/>
    <s v="Completed (PS)"/>
    <s v="RBS-Regional 3"/>
    <d v="2026-08-14T17:14:52"/>
    <d v="2026-08-16T13:30:41"/>
    <n v="69366391"/>
    <m/>
    <n v="152511206432"/>
    <s v="KIOS PUPUK DAN OBAT"/>
    <s v="ODP-LCE-FE/17"/>
    <s v="WO061781130"/>
    <m/>
    <m/>
    <m/>
    <n v="113.2491315"/>
    <n v="-7.8136261999999999"/>
    <s v="|MC30211|/SUPARDI/8980575418/wikenovianawifi@gmail.com"/>
    <s v="Sales Force DBS"/>
    <m/>
    <m/>
    <m/>
    <m/>
    <m/>
    <m/>
    <m/>
    <m/>
    <s v="Management Janji"/>
    <s v="2026-08-15 15:00:00|Jam Pemasangan : 08:00 - 12.00 Tanggal Pemasangan : 15/08/2026 Info Tambahan : Hubungi pelanggan sebelum datang ke lokasi|40971402|MYDITA"/>
    <s v="FCC"/>
    <s v="14-08-2026 17:25:05"/>
    <d v="2026-08-15T15:00:00"/>
    <m/>
    <s v="PS"/>
    <s v="LCE"/>
    <s v="OCA"/>
    <n v="20260816"/>
    <s v="Completed"/>
    <s v="- 11_11446;Biaya PSB HSI EBIS Tunai di Depan ~ 11[150000]  - SP_NOSS;SP_NOSS ~ Internet NOSS Multispeed Network[0]  - SP_NOSS;SP_NOSS ~ Internet NOSS Multispeed Network[0]  - E23015;E23015 ~ ES23 - Perangkat ONT[0]  - E23015~null~44292;E23015||11||Abodeme"/>
    <s v="INDIBIZ"/>
    <m/>
    <m/>
    <d v="2026-08-15T15:00:00"/>
    <s v="2026-08-15 15:00:00|Jam Pemasangan : 08:00 - 12.00 Tanggal Pemasangan : 15/08/2026 Info Tambahan : Hubungi pelanggan sebelum datang ke lokasi|40971402|MYDITA"/>
    <n v="2026"/>
    <n v="8"/>
    <n v="16"/>
    <d v="2026-08-16T00:00:00"/>
    <n v="0.375"/>
    <x v="0"/>
  </r>
  <r>
    <n v="951"/>
    <n v="1002516662"/>
    <n v="3"/>
    <x v="6"/>
    <n v="5"/>
    <s v="SIDOARJO"/>
    <s v="INNER - JATIM TIMUR"/>
    <s v="SPJ"/>
    <s v="REG"/>
    <s v="AO"/>
    <x v="0"/>
    <s v="1P INET"/>
    <s v="Completed (PS)"/>
    <s v="RBS-Regional 3"/>
    <d v="2026-08-09T19:47:57"/>
    <d v="2026-08-10T21:15:48"/>
    <n v="69362013"/>
    <m/>
    <n v="152332251897"/>
    <s v="Miracle Kurnia Farm"/>
    <s v="ODP-SPJ-FC/63 FC/D06/63.01"/>
    <s v="WO061343553"/>
    <m/>
    <m/>
    <m/>
    <n v="112.667411416769"/>
    <n v="-7.3695609497874504"/>
    <s v="MD|MYDB-20260809264835|DN00001/MN00459|Miracle Kurnia Farm|085109011430"/>
    <s v="MYDIGIBIZPARTNER"/>
    <m/>
    <m/>
    <m/>
    <m/>
    <m/>
    <m/>
    <m/>
    <m/>
    <s v="Management Janji"/>
    <s v="2026-08-11 08:00:00 | M Janji : 11 agustus 2026 jam Pasang : pagi  Note : hubungi pelanggan jika ingin kelokasi"/>
    <s v="FCC"/>
    <d v="2026-09-08T19:54:40"/>
    <d v="2026-08-11T08:00:00"/>
    <s v="FALLOUT HOMEPASS"/>
    <s v="PS"/>
    <s v="SPJ"/>
    <s v="NO ADDON"/>
    <n v="20260810"/>
    <s v="Completed"/>
    <s v="HSI Bisnis Promo HUT Telkom PSB 70% - 100 Mbps"/>
    <s v="INDIBIZ"/>
    <m/>
    <m/>
    <d v="2026-08-11T08:00:00"/>
    <s v="2026-08-11 08:00:00 | M Janji : 11 agustus 2026 jam Pasang : pagi  Note : hubungi pelanggan jika ingin kelokasi"/>
    <n v="2026"/>
    <n v="8"/>
    <n v="10"/>
    <d v="2026-08-10T00:00:00"/>
    <n v="-1.3333333333357587"/>
    <x v="0"/>
  </r>
  <r>
    <n v="952"/>
    <n v="1002505284"/>
    <n v="3"/>
    <x v="6"/>
    <n v="5"/>
    <s v="JEMBER"/>
    <s v="BANYUWANGI"/>
    <s v="BWG"/>
    <s v="REG"/>
    <s v="AO"/>
    <x v="0"/>
    <s v="1P INET"/>
    <s v="Completed (PS)"/>
    <s v="RBS-Regional 3"/>
    <d v="2026-08-02T14:04:59"/>
    <d v="2026-08-03T15:10:30"/>
    <n v="69357036"/>
    <m/>
    <n v="152503269426"/>
    <s v="PT. BAHARIÃ‚Â  MAKMUR SEJATI Cab. Bwi"/>
    <s v="ODP-BWG-FCK/22 FCK/D02/22.01"/>
    <s v="WO060719671"/>
    <m/>
    <m/>
    <m/>
    <n v="114.389819093048"/>
    <n v="-8.1751941360741398"/>
    <s v="MD|MYDB-20260802264180|DC30004/MC30051|PT. BAHARIÃ‚Â  MAKMUR SEJATI Cab. Bwi|083847377573"/>
    <s v="MYDIGIBIZPARTNER"/>
    <m/>
    <m/>
    <m/>
    <m/>
    <m/>
    <m/>
    <m/>
    <m/>
    <s v="Management Janji"/>
    <s v="2026-08-03 13:00:00 | Tanggal pemasangan :03 agustus 2026 Jam pemasangan : 08.00 - 12.00 Info Tambahan : Hubungi pelanggan dulu sebelum ke lokasi terimakasih"/>
    <s v="FCC"/>
    <d v="2026-02-08T14:09:45"/>
    <d v="2026-08-03T13:00:00"/>
    <m/>
    <s v="PS"/>
    <s v="BWG"/>
    <s v="NO ADDON"/>
    <n v="20260803"/>
    <s v="Completed"/>
    <s v="HSI Bisnis Promo HUT Telkom PSB 70% - 100 Mbps Dual Band"/>
    <s v="INDIBIZ"/>
    <m/>
    <m/>
    <d v="2026-08-03T13:00:00"/>
    <s v="2026-08-03 13:00:00 | Tanggal pemasangan :03 agustus 2026 Jam pemasangan : 08.00 - 12.00 Info Tambahan : Hubungi pelanggan dulu sebelum ke lokasi terimakasih"/>
    <n v="2026"/>
    <n v="8"/>
    <n v="3"/>
    <d v="2026-08-03T00:00:00"/>
    <n v="-0.54166666666424135"/>
    <x v="0"/>
  </r>
  <r>
    <n v="953"/>
    <n v="1002511977"/>
    <n v="3"/>
    <x v="4"/>
    <n v="4"/>
    <s v="SEMARANG"/>
    <s v="INNER - SEMARANG JATENG UTARA"/>
    <s v="JHR"/>
    <s v="REG"/>
    <s v="AO"/>
    <x v="0"/>
    <m/>
    <s v="CANCEL COMPLETED"/>
    <s v="RBS-Regional 2"/>
    <d v="2026-08-06T11:14:29"/>
    <d v="2026-08-10T02:01:06"/>
    <n v="68988943"/>
    <m/>
    <n v="142406122689"/>
    <s v="PT. SECURINDO PACKATAMA INDONESIA"/>
    <s v="ODP-JHR-FBN/066"/>
    <m/>
    <m/>
    <m/>
    <m/>
    <n v="110.415915577912"/>
    <n v="-6.9789922559189703"/>
    <s v="AMRBS;950223;ALDHIAZ;JKT OUTER;HSI Bisnis PSB 70% - 50 Mbps - (439000);CP Lily Ismalia  089687353200 ALT 0813-8375-5100;promotion@secureparking.co.id  "/>
    <s v="Account Manager"/>
    <m/>
    <m/>
    <m/>
    <m/>
    <m/>
    <m/>
    <m/>
    <m/>
    <m/>
    <m/>
    <m/>
    <d v="2026-06-08T11:25:46"/>
    <m/>
    <m/>
    <s v="REJECT_FCC"/>
    <s v="JHR"/>
    <s v="NO ADDON"/>
    <m/>
    <s v="Order dicancel oleh SYSTEM remark : CANCEL ORDER by System : pelanggan belum melakukan upload dokumen melebihi 3 hari"/>
    <s v="- 11_11446;Biaya PSB HSI EBIS Tunai di Depan ~ 11[150000]  - SP_NOSS;SP_NOSS ~ Internet NOSS Multispeed Network[0]  - E23015;E23015 ~ ES23 - Perangkat ONT[0]  - E23015~null~44292;E23015||11||Abodemen 0[0]  - E23015~null~E23015_SWONT;SWONT ~ Biaya Sewa ONT"/>
    <s v="INDIBIZ"/>
    <m/>
    <s v="Order dicancel oleh SYSTEM remark : CANCEL ORDER by System : pelanggan belum melakukan upload dokumen melebihi 3 hari"/>
    <m/>
    <m/>
    <m/>
    <m/>
    <m/>
    <e v="#NUM!"/>
    <e v="#NUM!"/>
    <x v="1"/>
  </r>
  <r>
    <n v="954"/>
    <n v="1002526034"/>
    <n v="3"/>
    <x v="4"/>
    <n v="4"/>
    <s v="PEKALONGAN"/>
    <s v="BREBES"/>
    <s v="BMU"/>
    <s v="REG"/>
    <s v="AO"/>
    <x v="0"/>
    <m/>
    <s v="7 | OSS - PROVISIONING ISSUED"/>
    <s v="RBS-Regional 3"/>
    <d v="2026-08-14T11:10:47"/>
    <d v="2026-08-15T15:21:58"/>
    <n v="69365846"/>
    <m/>
    <n v="146281108194"/>
    <s v="SMP NEGERI 1 TONJONG"/>
    <s v="ODP-BMU-FC/041"/>
    <s v="WO061748178"/>
    <m/>
    <m/>
    <m/>
    <n v="109.0268172"/>
    <n v="-7.1745913000000003"/>
    <s v="AMRBS;404469;REG3;ALI;085100284847;HSI 1S 300MB;1.130k;PIC 085328930397;smpn1tonjong.creative@gmail.com"/>
    <s v="Account Manager"/>
    <m/>
    <m/>
    <m/>
    <m/>
    <m/>
    <m/>
    <m/>
    <m/>
    <s v="Management Janji"/>
    <s v="2026-08-15 15:00:00|Waktu pemasangan : 15 agustus 2026 Jam pemasangan : 08.00 - 12.00 Info Tambahan : Hubungi pelanggan dulu sebelum ke lokasi terimakasih |40971401|MYDITA"/>
    <s v="FCC"/>
    <s v="14-08-2026 11:39:52"/>
    <d v="2026-08-15T15:00:00"/>
    <m/>
    <s v="PI"/>
    <s v="BMU"/>
    <s v="NO ADDON"/>
    <m/>
    <s v="Provisioning Issued"/>
    <s v="- 11_11446;Biaya PSB HSI EBIS Tunai di Depan ~ 11[150000]  - SP_NOSS;SP_NOSS ~ Internet NOSS Multispeed Network[0]  - SP_NOSS;SP_NOSS ~ Internet NOSS Multispeed Network[0]  - E23015;E23015 ~ ES23 - Perangkat ONT[0]  - E23015~null~44292;E23015||11||Abodeme"/>
    <s v="INDIBIZ"/>
    <m/>
    <m/>
    <d v="2026-08-15T15:00:00"/>
    <s v="2026-08-15 15:00:00|Waktu pemasangan : 15 agustus 2026 Jam pemasangan : 08.00 - 12.00 Info Tambahan : Hubungi pelanggan dulu sebelum ke lokasi terimakasih |40971401|MYDITA"/>
    <m/>
    <m/>
    <m/>
    <e v="#NUM!"/>
    <e v="#NUM!"/>
    <x v="1"/>
  </r>
  <r>
    <n v="955"/>
    <n v="1002506753"/>
    <n v="3"/>
    <x v="6"/>
    <n v="5"/>
    <s v="SIDOARJO"/>
    <s v="JOMBANG"/>
    <s v="POS"/>
    <s v="REG"/>
    <s v="AO"/>
    <x v="0"/>
    <m/>
    <s v="Completed (PS)"/>
    <s v="RBS-Regional 3"/>
    <d v="2026-08-04T08:22:35"/>
    <d v="2026-08-04T21:49:09"/>
    <n v="69357910"/>
    <m/>
    <n v="152333218608"/>
    <s v="SPPG JOMBANG PLANDAAN TUNDOWULAN"/>
    <s v="ODP-POS-FA/60"/>
    <s v="WO060856031"/>
    <m/>
    <m/>
    <m/>
    <n v="112.19673400000001"/>
    <n v="-7.4322162000000001"/>
    <s v="|MN01614|/SPPG JOMBANG PLANDAAN TUNDOWULAN/WINBACK 2.0 HSI B2B (1:1) 75MBPS 415RB PSB DISC 70%//pratamasatriawahyu@gmail.com/SATRIA WAHYU PRATAMA RAMADAN/085194576685 / 82247796766"/>
    <s v="Sales Force DBS"/>
    <m/>
    <m/>
    <m/>
    <m/>
    <m/>
    <m/>
    <m/>
    <m/>
    <s v="Management Janji"/>
    <s v="2026-08-05 08:00:00|Tanggal pemasangan : 05 agustus 2026 Jam pemasangan : 08.00 - 12.00 Info Tambahan : Hubungi pelanggan dulu sebelum ke lokasi terimakasih|40010577|MYDITA"/>
    <s v="FCC"/>
    <d v="2026-04-08T08:25:42"/>
    <d v="2026-08-05T08:00:00"/>
    <m/>
    <s v="PS"/>
    <s v="POS"/>
    <s v="NO ADDON"/>
    <n v="20260804"/>
    <s v="Completed"/>
    <s v="- 11_11446;Biaya PSB HSI EBIS Tunai di Depan ~ 11[150000]  - SP_NOSS;SP_NOSS ~ Internet NOSS Multispeed Network[0]  - SP_NOSS;SP_NOSS ~ Internet NOSS Multispeed Network[0]  - E25060;E25060 ~ ES25 - Paket HSI Bisnis (HSIE) Khusus Winback 2.0[0]  - E25060~n"/>
    <s v="INDIBIZ"/>
    <m/>
    <m/>
    <d v="2026-08-05T08:00:00"/>
    <s v="2026-08-05 08:00:00|Tanggal pemasangan : 05 agustus 2026 Jam pemasangan : 08.00 - 12.00 Info Tambahan : Hubungi pelanggan dulu sebelum ke lokasi terimakasih|40010577|MYDITA"/>
    <n v="2026"/>
    <n v="8"/>
    <n v="4"/>
    <d v="2026-08-04T00:00:00"/>
    <n v="-1.3333333333357587"/>
    <x v="0"/>
  </r>
  <r>
    <n v="956"/>
    <n v="1002520296"/>
    <n v="3"/>
    <x v="2"/>
    <n v="5"/>
    <s v="MALANG"/>
    <s v="KEPANJEN"/>
    <s v="TUR"/>
    <s v="REG"/>
    <s v="AO"/>
    <x v="0"/>
    <s v="1P INET"/>
    <s v="Completed (PS)"/>
    <s v="RBS-Regional 3"/>
    <d v="2026-08-11T14:55:57"/>
    <d v="2026-08-12T13:21:13"/>
    <n v="69363508"/>
    <m/>
    <n v="152713217307"/>
    <s v="SPBU 54.651.79"/>
    <s v="ODP-TUR-FA/70 FA/D06/70.01"/>
    <s v="WO061510340"/>
    <m/>
    <m/>
    <m/>
    <n v="112.72808259999999"/>
    <n v="-8.1231413999999997"/>
    <s v="|MN02540|MYIA-088741147186/POI/Toton setyo Wahyudi /089601719505/setyototon5@gmail.com"/>
    <s v="MYIB_ASSISTANT"/>
    <m/>
    <m/>
    <m/>
    <m/>
    <m/>
    <m/>
    <m/>
    <m/>
    <s v="Management Janji"/>
    <s v="2026-08-12 13:00:00 | M Janji : (12/08/2026) jam Pasang : 09:00 Note : hubungi pelanggan jika ingin kelokasi"/>
    <s v="FCC"/>
    <d v="2026-11-08T15:10:17"/>
    <d v="2026-08-12T13:00:00"/>
    <m/>
    <s v="PS"/>
    <s v="TUR"/>
    <s v="NO ADDON"/>
    <n v="20260812"/>
    <s v="Completed"/>
    <s v="HSI Bisnis Promo HUT Telkom PSB 70% - 50 Mbps"/>
    <s v="INDIBIZ"/>
    <m/>
    <m/>
    <d v="2026-08-12T13:00:00"/>
    <s v="2026-08-12 13:00:00 | M Janji : (12/08/2026) jam Pasang : 09:00 Note : hubungi pelanggan jika ingin kelokasi"/>
    <n v="2026"/>
    <n v="8"/>
    <n v="12"/>
    <d v="2026-08-12T00:00:00"/>
    <n v="-0.54166666666424135"/>
    <x v="0"/>
  </r>
  <r>
    <n v="957"/>
    <n v="1002507286"/>
    <n v="3"/>
    <x v="0"/>
    <n v="5"/>
    <s v="KUPANG"/>
    <s v="MAUMERE"/>
    <s v="LRT"/>
    <s v="REG"/>
    <s v="AO"/>
    <x v="0"/>
    <s v="1P INET"/>
    <s v="9 | WFM - UN-SCS"/>
    <s v="RBS-Regional 3"/>
    <d v="2026-08-04T10:10:27"/>
    <d v="2026-08-04T10:10:28"/>
    <n v="69356244"/>
    <m/>
    <m/>
    <s v="puskesmas lewolema"/>
    <m/>
    <s v="WO060567462"/>
    <m/>
    <m/>
    <m/>
    <n v="122.93250500000001"/>
    <n v="-8.3333770000000005"/>
    <s v="|MC40173|MYIA-063127389107/POI/ibu Linda/081390781414/diazcindy109@gmail.com"/>
    <s v="MYIB_ASSISTANT"/>
    <m/>
    <m/>
    <m/>
    <m/>
    <m/>
    <m/>
    <m/>
    <m/>
    <s v="Management Janji"/>
    <s v="2026-08-03 08:00:00 | Tanggal Pemasangan : 03 Agustus 2026 Jam Pemasangan : 08:00 13:00 Info Tambahan : Hubungi pelanggan dulu sebelum ke lokasi terimakasih"/>
    <s v="FCC"/>
    <d v="2026-04-08T10:25:32"/>
    <d v="2026-08-03T00:00:00"/>
    <m/>
    <s v="UNSC"/>
    <s v="LRT"/>
    <s v="NETMONK"/>
    <m/>
    <s v="Inprogress Alpro, SC Lama : SC1002503032"/>
    <s v="HSI Bisnis Basic Bundling Netmonk PSB 70% - 100 Mbps"/>
    <s v="INDIBIZ"/>
    <m/>
    <m/>
    <d v="2026-08-03T08:00:00"/>
    <s v="2026-08-03 08:00:00 | Tanggal Pemasangan : 03 Agustus 2026 Jam Pemasangan : 08:00 13:00 Info Tambahan : Hubungi pelanggan dulu sebelum ke lokasi terimakasih"/>
    <m/>
    <m/>
    <m/>
    <e v="#NUM!"/>
    <e v="#NUM!"/>
    <x v="1"/>
  </r>
  <r>
    <n v="958"/>
    <n v="1002526016"/>
    <n v="3"/>
    <x v="1"/>
    <n v="5"/>
    <s v="SBY UTARA"/>
    <s v="GRESIK"/>
    <s v="BWN"/>
    <s v="REG"/>
    <s v="AO"/>
    <x v="0"/>
    <m/>
    <s v="Completed (PS)"/>
    <s v="RBS-Regional 3"/>
    <d v="2026-08-14T11:02:32"/>
    <d v="2026-08-14T13:05:30"/>
    <n v="69357121"/>
    <m/>
    <n v="152453209765"/>
    <s v="TOkO ANA"/>
    <s v="ODP-BWN-FAC/12"/>
    <s v="WO061731653"/>
    <m/>
    <m/>
    <m/>
    <n v="112.72747863447999"/>
    <n v="-5.8107532884820001"/>
    <s v="MD|MYDB-20260802264202|DN00001/MN00018|TOkO ANA|081259523748"/>
    <s v="MYDIGIBIZPARTNER"/>
    <m/>
    <m/>
    <m/>
    <m/>
    <m/>
    <m/>
    <m/>
    <m/>
    <s v="Management Janji"/>
    <s v="2026-08-04 08:00:00 | M Janji : (03/08/2026)  jam Pasang : 09:00  Note : hubungi pelanggan jika ingin kelokasi"/>
    <s v="FCC"/>
    <s v="14-08-2026 11:10:21"/>
    <m/>
    <m/>
    <s v="PS"/>
    <s v="BWN"/>
    <s v="NO ADDON"/>
    <n v="20260814"/>
    <s v="Completed"/>
    <s v="- 11_11446;Biaya PSB HSI EBIS Tunai di Depan ~ 11[150000]  - E23015;E23015 ~ ES23 - Perangkat ONT[0]  - E23015~null~44292;E23015||11||Abodemen 0[0]  - E23015~null~E23015_SWONT;SWONT ~ Biaya Sewa ONT ~ E23015[30000]  - E25060;E25060 ~ ES25 - Paket HSI Bisn"/>
    <s v="INDIBIZ"/>
    <m/>
    <m/>
    <d v="2026-08-14T07:00:00"/>
    <s v="2026-08-04 08:00:00 | M Janji : (03/08/2026)  jam Pasang : 09:00  Note : hubungi pelanggan jika ingin kelokasi"/>
    <n v="2026"/>
    <n v="8"/>
    <n v="14"/>
    <d v="2026-08-14T00:00:00"/>
    <n v="-0.29166666666424135"/>
    <x v="0"/>
  </r>
  <r>
    <n v="959"/>
    <n v="1002522913"/>
    <n v="3"/>
    <x v="2"/>
    <n v="5"/>
    <s v="MALANG"/>
    <s v="KEPANJEN"/>
    <s v="MLG"/>
    <s v="REG"/>
    <s v="AO"/>
    <x v="0"/>
    <m/>
    <s v="Completed (PS)"/>
    <s v="RBS-Regional 3"/>
    <d v="2026-08-12T16:41:37"/>
    <d v="2026-08-15T16:47:45"/>
    <n v="63737299"/>
    <m/>
    <n v="152701239029"/>
    <s v="SMA NEGERI 4 MALANG"/>
    <s v="ODP-MLG-FDP/65"/>
    <s v="WO061734135"/>
    <m/>
    <m/>
    <m/>
    <n v="112.6345479"/>
    <n v="-7.9762715000000002"/>
    <s v="MC20200|SMAN 4 MALANG|HSI Bisnis Promo winback 300 mbps 1.220.000|0813Ã¢â‚¬â€˜5943Ã¢â‚¬â€˜6279"/>
    <s v="Sales Force DBS"/>
    <m/>
    <m/>
    <m/>
    <m/>
    <m/>
    <m/>
    <m/>
    <m/>
    <s v="Management Janji"/>
    <s v="2026-08-15 08:00:00|Tanggal pemasangan: 27/07/2026 Jam pemasangan : pagi / siang Info Tambahan : Hubungi pelanggan dulu sebelum ke lokasi. terima kasih|40951377|MYDITA"/>
    <s v="FCC"/>
    <d v="2026-12-08T16:54:54"/>
    <d v="2026-08-15T08:00:00"/>
    <m/>
    <s v="PS"/>
    <s v="MLG"/>
    <s v="NO ADDON"/>
    <n v="20260815"/>
    <s v="Completed"/>
    <s v="- 11_11446;Biaya PSB HSI EBIS Tunai di Depan ~ 11[150000]  - SP_NOSS;SP_NOSS ~ Internet NOSS Multispeed Network[0]  - SP_NOSS;SP_NOSS ~ Internet NOSS Multispeed Network[0]  - E24057;E24057 ~ ES24 - Paket HSI Bisnis (HSIE) Khusus Winback[0]  - E24057~null~"/>
    <s v="INDIBIZ"/>
    <m/>
    <m/>
    <d v="2026-08-15T08:00:00"/>
    <s v="2026-08-15 08:00:00|Tanggal pemasangan: 27/07/2026 Jam pemasangan : pagi / siang Info Tambahan : Hubungi pelanggan dulu sebelum ke lokasi. terima kasih|40951377|MYDITA"/>
    <n v="2026"/>
    <n v="8"/>
    <n v="15"/>
    <d v="2026-08-15T00:00:00"/>
    <n v="-0.33333333333575865"/>
    <x v="0"/>
  </r>
  <r>
    <n v="960"/>
    <n v="1002524835"/>
    <n v="3"/>
    <x v="6"/>
    <n v="5"/>
    <s v="SIDOARJO"/>
    <s v="PASURUAN"/>
    <s v="BEJ"/>
    <s v="REG"/>
    <s v="AO"/>
    <x v="0"/>
    <m/>
    <s v="Completed (PS)"/>
    <s v="RBS-Regional 3"/>
    <d v="2026-08-13T16:01:03"/>
    <d v="2026-08-14T13:44:29"/>
    <n v="69365395"/>
    <m/>
    <n v="152742207272"/>
    <s v="WARKOP CAK SES"/>
    <s v="ODP-BEJ-FA/71"/>
    <s v="WO061696931"/>
    <m/>
    <m/>
    <m/>
    <n v="112.7554923"/>
    <n v="-7.5977625"/>
    <s v="|MN00833|/WARKOP CAK SES/WINBACK 2.0 HSI B2B (1:2) 50MBPS 320RB PSB DISC 70%//astutikwinarni75@gmail.com/SISWANTO /8819811916"/>
    <s v="Sales Force DBS"/>
    <m/>
    <m/>
    <m/>
    <m/>
    <m/>
    <m/>
    <m/>
    <m/>
    <s v="Management Janji"/>
    <s v="2026-08-15 08:00:00|M Janji : (14/08/2026) jam Pasang :pagi / siang  Note : hubungi pelanggan jika ingin kelokasi|40981182|MYDITA"/>
    <s v="FCC"/>
    <s v="13-08-2026 16:09:57"/>
    <d v="2026-08-15T08:00:00"/>
    <m/>
    <s v="PS"/>
    <s v="BEJ"/>
    <s v="NO ADDON"/>
    <n v="20260814"/>
    <s v="Completed"/>
    <s v="- 11_11446;Biaya PSB HSI EBIS Tunai di Depan ~ 11[150000]  - SP_NOSS;SP_NOSS ~ Internet NOSS Multispeed Network[0]  - SP_NOSS;SP_NOSS ~ Internet NOSS Multispeed Network[0]  - E25061;E25061 ~ ES25 - Paket HSI Basic (HSIEF) Khusus Winback 2.0[0]  - E25061~n"/>
    <s v="INDIBIZ"/>
    <m/>
    <m/>
    <d v="2026-08-15T08:00:00"/>
    <s v="2026-08-15 08:00:00|M Janji : (14/08/2026) jam Pasang :pagi / siang  Note : hubungi pelanggan jika ingin kelokasi|40981182|MYDITA"/>
    <n v="2026"/>
    <n v="8"/>
    <n v="14"/>
    <d v="2026-08-14T00:00:00"/>
    <n v="-1.3333333333357587"/>
    <x v="0"/>
  </r>
  <r>
    <n v="961"/>
    <n v="1002511787"/>
    <n v="3"/>
    <x v="4"/>
    <n v="4"/>
    <s v="PEKALONGAN"/>
    <s v="TEGAL"/>
    <s v="TEG"/>
    <s v="REG"/>
    <s v="AO"/>
    <x v="0"/>
    <s v="1P INET"/>
    <s v="102 | FOLLOW UP COMPLETED"/>
    <s v="RBS-Regional 3"/>
    <d v="2026-08-06T10:26:56"/>
    <d v="2026-08-07T10:44:45"/>
    <n v="69359727"/>
    <m/>
    <n v="142212126659"/>
    <s v="SDN MANGKUKUSUMAN 5 TEGAL"/>
    <s v="ODP-TEG-FN/041 FN/D05/041.01"/>
    <s v="WO061051897"/>
    <m/>
    <m/>
    <m/>
    <n v="109.1379163"/>
    <n v="-6.8718960999999998"/>
    <s v="|MN00292|MYIA-015849851619/POI/Mutmainah/083837087200/sdnmangkukusuman5@gmail.com"/>
    <s v="MYIB_ASSISTANT"/>
    <m/>
    <m/>
    <m/>
    <m/>
    <m/>
    <m/>
    <m/>
    <m/>
    <s v="Management Janji"/>
    <s v="2026-08-07 08:00:00 | Nama : BU MUTMAINAH No Hp : 083837087200 No Alt :  Tgl Pemasangan : 07 Agustus 2026 Interval : PAGI  Note : Hubungi pelanggan terlebih dahulu"/>
    <s v="FCC"/>
    <d v="2026-06-08T10:39:54"/>
    <d v="2026-08-07T08:00:00"/>
    <s v="Kendala Teknik"/>
    <s v="REVOKE"/>
    <s v="TEG"/>
    <s v="NO ADDON"/>
    <m/>
    <s v="Follow Up Revoke Completed, New Order ID : SC1002514175"/>
    <s v="HSI Bisnis Promo HUT Telkom PSB 70% - 150 Mbps"/>
    <s v="INDIBIZ"/>
    <m/>
    <m/>
    <d v="2026-08-07T08:00:00"/>
    <s v="2026-08-07 08:00:00 | Nama : BU MUTMAINAH No Hp : 083837087200 No Alt :  Tgl Pemasangan : 07 Agustus 2026 Interval : PAGI  Note : Hubungi pelanggan terlebih dahulu"/>
    <m/>
    <m/>
    <m/>
    <e v="#NUM!"/>
    <e v="#NUM!"/>
    <x v="1"/>
  </r>
  <r>
    <n v="962"/>
    <n v="1002519790"/>
    <n v="3"/>
    <x v="6"/>
    <n v="5"/>
    <s v="SIDOARJO"/>
    <s v="INNER - JATIM TIMUR"/>
    <s v="SDA"/>
    <s v="REG"/>
    <s v="AO"/>
    <x v="0"/>
    <m/>
    <s v="Completed (PS)"/>
    <s v="RBS-Regional 3"/>
    <d v="2026-08-11T13:04:50"/>
    <d v="2026-08-11T17:39:01"/>
    <n v="69360235"/>
    <m/>
    <n v="152316232059"/>
    <s v="SMP PLUS SABILUR ROSYAD"/>
    <s v="ODP-SDA-FBE/15"/>
    <s v="WO061493496"/>
    <m/>
    <m/>
    <m/>
    <n v="112.7179369"/>
    <n v="-7.4553190999999996"/>
    <s v="|MN02627|/SMP PLUS SABILUR ROSYAD/WINBACK 2.0 HSI B2B (1:1) 50MBPS 355RB PSB DISC 70%/-/sabilurrosyad22@yahoo.com/ALI MASUM/85731104611"/>
    <s v="Sales Force DBS"/>
    <m/>
    <m/>
    <m/>
    <m/>
    <m/>
    <m/>
    <m/>
    <m/>
    <s v="Management Janji"/>
    <s v="2026-08-07 15:00:00|  M Janji : (07/08/026)  jam Pasang : 09:00  Note : hubungi pelanggan jika ingin kelokasi|40951378|MYDITA"/>
    <s v="FCC"/>
    <d v="2026-11-08T13:10:18"/>
    <m/>
    <m/>
    <s v="PS"/>
    <s v="SDA"/>
    <s v="NO ADDON"/>
    <n v="20260811"/>
    <s v="Completed"/>
    <s v="- 11_11446;Biaya PSB HSI EBIS Tunai di Depan ~ 11[150000]  - E23015;E23015 ~ ES23 - Perangkat ONT[0]  - E23015~null~44292;E23015||11||Abodemen 0[0]  - E23015~null~E23015_SWONT;SWONT ~ Biaya Sewa ONT ~ E23015[30000]  - E25060;E25060 ~ ES25 - Paket HSI Bisn"/>
    <s v="INDIBIZ"/>
    <m/>
    <m/>
    <d v="2026-08-11T07:00:00"/>
    <s v="2026-08-07 15:00:00|  M Janji : (07/08/026)  jam Pasang : 09:00  Note : hubungi pelanggan jika ingin kelokasi|40951378|MYDITA"/>
    <n v="2026"/>
    <n v="8"/>
    <n v="11"/>
    <d v="2026-08-11T00:00:00"/>
    <n v="-0.29166666666424135"/>
    <x v="0"/>
  </r>
  <r>
    <n v="963"/>
    <n v="1002504576"/>
    <n v="3"/>
    <x v="2"/>
    <n v="5"/>
    <s v="KEDIRI"/>
    <s v="KEDIRI"/>
    <s v="KDI"/>
    <s v="REG"/>
    <s v="AO"/>
    <x v="0"/>
    <s v="1P INET"/>
    <s v="CANCEL COMPLETED"/>
    <s v="RBS-Regional 3"/>
    <d v="2026-08-01T13:25:58"/>
    <d v="2026-08-04T06:47:16"/>
    <n v="69356758"/>
    <m/>
    <n v="152610241440"/>
    <s v="SPBU TURUS 54.641.39"/>
    <s v="ODP-KDI-FB/07 FB/D02/07.01"/>
    <s v="WO060650817"/>
    <m/>
    <m/>
    <m/>
    <n v="112.032374219755"/>
    <n v="-7.75380158530555"/>
    <s v="|MN01011|MYIA-054099940573/POI/ARIF PRASETYA WARAHAP/08113253781/itafifarma@gmail.com"/>
    <s v="MYIB_ASSISTANT"/>
    <m/>
    <m/>
    <m/>
    <m/>
    <m/>
    <m/>
    <m/>
    <m/>
    <s v="Management Janji"/>
    <s v="2026-08-02 13:00:00 | Nama PIC : Bp Nadif No Hp : 08113253781 No Alt : - Tgl Pemasangan : 02 Agustus 2026 Interval : PAGI SIANG Note : Hubungi pelanggan terlebih dahulu"/>
    <s v="FCC"/>
    <d v="2026-01-08T13:39:46"/>
    <d v="2026-08-02T13:00:00"/>
    <m/>
    <s v="CANCEL"/>
    <s v="KDI"/>
    <s v="NO ADDON"/>
    <m/>
    <s v="Cancel Completed"/>
    <s v="HSI Bisnis Promo HUT Telkom PSB 70% - 50 Mbps"/>
    <s v="INDIBIZ"/>
    <m/>
    <m/>
    <d v="2026-08-02T13:00:00"/>
    <s v="2026-08-02 13:00:00 | Nama PIC : Bp Nadif No Hp : 08113253781 No Alt : - Tgl Pemasangan : 02 Agustus 2026 Interval : PAGI SIANG Note : Hubungi pelanggan terlebih dahulu"/>
    <m/>
    <m/>
    <m/>
    <e v="#NUM!"/>
    <e v="#NUM!"/>
    <x v="1"/>
  </r>
  <r>
    <n v="964"/>
    <n v="1002506428"/>
    <n v="3"/>
    <x v="4"/>
    <n v="4"/>
    <s v="SEMARANG"/>
    <s v="INNER - SEMARANG JATENG UTARA"/>
    <s v="SMC"/>
    <s v="REG"/>
    <s v="AO"/>
    <x v="0"/>
    <s v="1P INET"/>
    <s v="102 | FOLLOW UP COMPLETED"/>
    <s v="RBS-Regional 3"/>
    <d v="2026-08-03T15:44:56"/>
    <d v="2026-08-05T15:40:56"/>
    <n v="69357715"/>
    <m/>
    <n v="146422108551"/>
    <s v="KOST PUTRI SWARGA KANTAKU"/>
    <s v="ODP-SMC-FC/159 FC/D18/159.01"/>
    <s v="WO060815929"/>
    <m/>
    <m/>
    <m/>
    <n v="110.39201199999999"/>
    <n v="-7.0536060000000003"/>
    <s v="|MC50018|MYIA-037888593114/POI/Chris Setianingsih/081277154180/christsetia123@gmail.com"/>
    <s v="MYIB_ASSISTANT"/>
    <m/>
    <m/>
    <m/>
    <m/>
    <m/>
    <m/>
    <m/>
    <m/>
    <s v="Management Janji"/>
    <s v="2026-08-04 13:00:00 | Tanggal pemasangan : 04 agustus 2026 Jam pemasangan : pagi/siang Info Tambahan : Hubungi pelanggan dulu sebelum ke lokasi terima kasih"/>
    <s v="FCC"/>
    <d v="2026-03-08T16:10:38"/>
    <d v="2026-08-04T13:00:00"/>
    <s v="Kendala Teknik"/>
    <s v="REVOKE"/>
    <s v="SMC"/>
    <s v="NO ADDON"/>
    <m/>
    <s v="Follow Up Revoke Completed, New Order ID : SC1002511060"/>
    <s v="HSI Bisnis Basic Promo HUT Telkom PSB 70% - 75 Mbps"/>
    <s v="INDIBIZ"/>
    <m/>
    <m/>
    <d v="2026-08-04T13:00:00"/>
    <s v="2026-08-04 13:00:00 | Tanggal pemasangan : 04 agustus 2026 Jam pemasangan : pagi/siang Info Tambahan : Hubungi pelanggan dulu sebelum ke lokasi terima kasih"/>
    <m/>
    <m/>
    <m/>
    <e v="#NUM!"/>
    <e v="#NUM!"/>
    <x v="1"/>
  </r>
  <r>
    <n v="965"/>
    <n v="1002505712"/>
    <n v="3"/>
    <x v="5"/>
    <n v="5"/>
    <s v="SINGARJA"/>
    <s v="GIANYAR"/>
    <s v="GIN"/>
    <s v="REG"/>
    <s v="AO"/>
    <x v="0"/>
    <m/>
    <s v="102 | FOLLOW UP COMPLETED"/>
    <s v="RBS-Regional 3"/>
    <d v="2026-08-03T10:09:34"/>
    <d v="2026-08-07T08:24:32"/>
    <n v="69357302"/>
    <m/>
    <n v="172407212845"/>
    <s v="SD NEGERI 5 PERING"/>
    <s v="ODP-GIN-FP/90"/>
    <s v="WO060892354"/>
    <m/>
    <m/>
    <m/>
    <n v="115.3013272"/>
    <n v="-8.5809947999999991"/>
    <s v="|MN02658|/PIC I PUTU DHARMENDRA/085333862495/sdn5pering@gmail.com"/>
    <s v="Sales Force DBS"/>
    <m/>
    <m/>
    <m/>
    <m/>
    <m/>
    <m/>
    <m/>
    <m/>
    <s v="Management Janji"/>
    <s v="2026-08-05 13:00:00|Nama Pic : IBU DAYU No Hp Pic : 087744632973 Jam Pemasangan : 08:00 - 12.00 Tanggal Pemasangan : RABU 05 AGUSTUS 2026 Info Tambahan : Hubungi pelanggan sebelum datang ke lokasi, terima kasih.|40961370|MYDITA"/>
    <s v="FCC"/>
    <d v="2026-03-08T10:10:41"/>
    <d v="2026-08-05T13:00:00"/>
    <s v="Kendala Lainnya"/>
    <s v="REVOKE"/>
    <s v="GIN"/>
    <s v="NO ADDON"/>
    <m/>
    <s v="Follow Up Revoke Completed, New Order ID : SC1002513682"/>
    <s v="- 11_11446;Biaya PSB HSI EBIS Tunai di Depan ~ 11[150000]  - SP_NOSS;SP_NOSS ~ Internet NOSS Multispeed Network[0]  - SP_NOSS;SP_NOSS ~ Internet NOSS Multispeed Network[0]  - E25061;E25061 ~ ES25 - Paket HSI Basic (HSIEF) Khusus Winback 2.0[0]  - E25061~n"/>
    <s v="INDIBIZ"/>
    <m/>
    <m/>
    <d v="2026-08-05T13:00:00"/>
    <s v="2026-08-05 13:00:00|Nama Pic : IBU DAYU No Hp Pic : 087744632973 Jam Pemasangan : 08:00 - 12.00 Tanggal Pemasangan : RABU 05 AGUSTUS 2026 Info Tambahan : Hubungi pelanggan sebelum datang ke lokasi, terima kasih.|40961370|MYDITA"/>
    <m/>
    <m/>
    <m/>
    <e v="#NUM!"/>
    <e v="#NUM!"/>
    <x v="1"/>
  </r>
  <r>
    <n v="966"/>
    <n v="1002511724"/>
    <n v="3"/>
    <x v="1"/>
    <n v="5"/>
    <s v="SBY UTARA"/>
    <s v="MANYAR"/>
    <s v="MGO"/>
    <s v="REG"/>
    <s v="AO"/>
    <x v="0"/>
    <s v="1P INET"/>
    <s v="102 | FOLLOW UP COMPLETED"/>
    <s v="RBS-Regional 3"/>
    <d v="2026-08-06T10:10:56"/>
    <d v="2026-08-12T10:55:58"/>
    <n v="69359701"/>
    <m/>
    <n v="152413167548"/>
    <s v="LEMBAGA PENDIDIKAN BAHASA CHINA"/>
    <s v="ODP-DMO-FAC/14"/>
    <s v="WO061050044"/>
    <m/>
    <m/>
    <m/>
    <n v="112.75182599999999"/>
    <n v="-7.2598849999999997"/>
    <s v="MD|MYDB-20260805264493|DN00001/MN00443|LEMBAGA PENDIDIKAN BAHASA CHINA|085113162223"/>
    <s v="MYDIGIBIZPARTNER"/>
    <m/>
    <m/>
    <m/>
    <m/>
    <m/>
    <m/>
    <m/>
    <m/>
    <s v="Management Janji"/>
    <s v="2026-08-07 08:00:00 | Nama PIC : Risky No HP : 085113162223 Alt :  M Janji : 07/08/2026 Jam Pasang : 08.00 - 13:00  NoteÃ‚Â :  hubungi terlebih dahulu sebelum kelokasi "/>
    <s v="FCC"/>
    <d v="2026-06-08T10:25:07"/>
    <d v="2026-08-07T08:00:00"/>
    <s v="Kendala Pelanggan"/>
    <s v="REVOKE"/>
    <s v="MGO"/>
    <s v="NO ADDON"/>
    <m/>
    <s v="Follow Up Revoke Completed, New Order ID : SC1002521663"/>
    <s v="HSI Bisnis Promo HUT Telkom PSB 70% - 200 Mbps"/>
    <s v="INDIBIZ"/>
    <m/>
    <m/>
    <d v="2026-08-07T08:00:00"/>
    <s v="2026-08-07 08:00:00 | Nama PIC : Risky No HP : 085113162223 Alt :  M Janji : 07/08/2026 Jam Pasang : 08.00 - 13:00  NoteÃ‚Â :  hubungi terlebih dahulu sebelum kelokasi "/>
    <m/>
    <m/>
    <m/>
    <e v="#NUM!"/>
    <e v="#NUM!"/>
    <x v="1"/>
  </r>
  <r>
    <n v="967"/>
    <n v="1002520403"/>
    <n v="3"/>
    <x v="0"/>
    <n v="5"/>
    <s v="KUPANG"/>
    <s v="ENDE"/>
    <s v="BJW"/>
    <s v="REG"/>
    <s v="AO"/>
    <x v="0"/>
    <s v="1P INET"/>
    <s v="OSS - FALLOUT"/>
    <s v="RBS-Regional 3"/>
    <d v="2026-08-11T15:16:56"/>
    <d v="2026-08-14T17:53:24"/>
    <n v="69363537"/>
    <m/>
    <n v="172511797113"/>
    <s v="SPBU BOAWAE"/>
    <s v="ODP-BJW-FE/16 FE/D01/16.01"/>
    <s v="WO061513991"/>
    <m/>
    <m/>
    <m/>
    <n v="121.18621210000001"/>
    <n v="-8.7630094999999901"/>
    <s v="|MC40142|MYIA-045600690263/POI/OKTOVIANUS LIE/087831645463/spbuyohanes@gmail.com"/>
    <s v="MYIB_ASSISTANT"/>
    <m/>
    <m/>
    <m/>
    <m/>
    <m/>
    <m/>
    <m/>
    <m/>
    <s v="Management Janji"/>
    <s v="2026-08-13 08:00:00 | telp : 085737539806 alt :  M Janji : (12/08/2026) jam Pasang :pagi / siang  Note : hubungi pelanggan jika ingin kelokasi "/>
    <s v="FCC"/>
    <d v="2026-11-08T15:25:50"/>
    <d v="2026-08-13T08:00:00"/>
    <s v="Kendala Pelanggan"/>
    <s v="FO_WFM"/>
    <s v="BJW"/>
    <s v="NO ADDON"/>
    <m/>
    <s v="Provisioning Failed|WFM|INF009045695|PP_-8.8417438,121.65051720000001_RESCHEDULE"/>
    <s v="HSI Bisnis Promo HUT Telkom PSB 70% - 50 Mbps"/>
    <s v="INDIBIZ"/>
    <m/>
    <m/>
    <d v="2026-08-13T08:00:00"/>
    <s v="2026-08-13 08:00:00 | telp : 085737539806 alt :  M Janji : (12/08/2026) jam Pasang :pagi / siang  Note : hubungi pelanggan jika ingin kelokasi "/>
    <m/>
    <m/>
    <m/>
    <e v="#NUM!"/>
    <e v="#NUM!"/>
    <x v="1"/>
  </r>
  <r>
    <n v="968"/>
    <n v="1002513784"/>
    <n v="3"/>
    <x v="0"/>
    <n v="5"/>
    <s v="MATARAM"/>
    <s v="LOMBOK BARAT TENGAH"/>
    <s v="PRY"/>
    <s v="REG"/>
    <s v="AO"/>
    <x v="0"/>
    <m/>
    <s v="7 | OSS - PROVISIONING ISSUED"/>
    <s v="RBS-Regional 3"/>
    <d v="2026-08-07T09:14:24"/>
    <d v="2026-08-14T08:07:29"/>
    <n v="69360419"/>
    <m/>
    <n v="172603791546"/>
    <s v="PT KOLEKTIF PESISIR NUSANTARA"/>
    <s v="ODP-PYA-FCLL/04"/>
    <s v="WO061617822"/>
    <m/>
    <m/>
    <m/>
    <n v="116.20817940000001"/>
    <n v="-8.8901053000000001"/>
    <s v="RBS HSI |DINDA PUSPITASARI | 40951593 | TREG 3 | PT KOLEKTIF PESISIR NUSANTARA | BP RAGIL ALFAJRI | 0823041023654| HSI BISNIS BUNDLING NETMONK - 300 MBPS"/>
    <s v="Amex"/>
    <m/>
    <m/>
    <m/>
    <m/>
    <m/>
    <m/>
    <m/>
    <m/>
    <s v="Management Janji"/>
    <s v="2026-08-14 08:00:00|Nama PIC : BAPA RAGIL No HP : 082341023654 No Alternatif : - M Janji : 08/08/2026 Jam Pasang : Pagi NoteÃ‚Â :  Hubungi terlebih dahulu sebelum ke lokasi |40961370|MYDITA"/>
    <s v="FCC"/>
    <d v="2026-07-08T09:25:58"/>
    <d v="2026-08-14T08:00:00"/>
    <m/>
    <s v="PI"/>
    <s v="PRY"/>
    <s v="NETMONK"/>
    <m/>
    <s v="Provisioning Issu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Nama PIC : BAPA RAGIL No HP : 082341023654 No Alternatif : - M Janji : 08/08/2026 Jam Pasang : Pagi NoteÃ‚Â :  Hubungi terlebih dahulu sebelum ke lokasi |40961370|MYDITA"/>
    <m/>
    <m/>
    <m/>
    <e v="#NUM!"/>
    <e v="#NUM!"/>
    <x v="1"/>
  </r>
  <r>
    <n v="969"/>
    <n v="1002516037"/>
    <n v="3"/>
    <x v="0"/>
    <n v="5"/>
    <s v="MATARAM"/>
    <s v="INNER - NUSA TENGGARA"/>
    <s v="MTR"/>
    <s v="DGS"/>
    <s v="AO"/>
    <x v="0"/>
    <m/>
    <s v="Completed (PS)"/>
    <s v="DGS-B2B TREG"/>
    <d v="2026-08-08T14:28:27"/>
    <d v="2026-08-08T17:25:08"/>
    <n v="69360615"/>
    <m/>
    <n v="172601796879"/>
    <s v="BNN KOTA MATARAM 4"/>
    <s v="ODP-MTR-FCE/09"/>
    <s v="WO061269168"/>
    <m/>
    <m/>
    <m/>
    <n v="116.1359752"/>
    <n v="-8.5664175"/>
    <s v="DGS HSI |BNN KOTA MATARAM| 85238849232| AM DGS | RYAN PRATAMA |896616 |INET 50MBPS | PSB"/>
    <s v="Account Manager"/>
    <m/>
    <m/>
    <m/>
    <m/>
    <m/>
    <m/>
    <m/>
    <m/>
    <s v="Management Janji"/>
    <s v="call y phone"/>
    <s v="FCC"/>
    <d v="2026-08-08T14:40:05"/>
    <m/>
    <m/>
    <s v="PS"/>
    <s v="MTR"/>
    <s v="NO ADDON"/>
    <n v="20260808"/>
    <s v="Completed"/>
    <s v="- 11_11450;Biaya PSB Reguler HSI EBIS ~ 11[150000]  - E23015;E23015 ~ ES23 - Perangkat ONT[0]  - E23015~null~44292;E23015||11||Abodemen 0[0]  - E23015~null~E23015_SWONT;SWONT ~ Biaya Sewa ONT ~ E23015[30000]  - E24058;E24058 ~ ES24 - Paket HSI Bisnis (HSI"/>
    <s v="INDIBIZ"/>
    <m/>
    <m/>
    <d v="1970-01-01T07:00:00"/>
    <s v="call y phone"/>
    <n v="2026"/>
    <n v="8"/>
    <n v="8"/>
    <d v="2026-08-08T00:00:00"/>
    <n v="20672.708333333332"/>
    <x v="2"/>
  </r>
  <r>
    <n v="970"/>
    <n v="1002504957"/>
    <n v="3"/>
    <x v="1"/>
    <n v="5"/>
    <s v="SBY UTARA"/>
    <s v="MANYAR"/>
    <s v="MGO"/>
    <s v="REG"/>
    <s v="AO"/>
    <x v="0"/>
    <s v="1P INET"/>
    <s v="102 | FOLLOW UP COMPLETED"/>
    <s v="RBS-Regional 3"/>
    <d v="2026-08-01T19:22:56"/>
    <d v="2026-08-11T14:58:49"/>
    <n v="69356915"/>
    <m/>
    <n v="152413167464"/>
    <s v="Little Amsterdam (PT Memori Setiap Gigitan)"/>
    <s v="ODP-DMO-FTB/23 FTB/D03/23.01"/>
    <s v="WO060682452"/>
    <m/>
    <m/>
    <m/>
    <n v="112.74809896945899"/>
    <n v="-7.2630280643421896"/>
    <s v="MD|MYDB-20260801264160|DN00001/MN02280|Little Amsterdam (PT Memori Setiap Gigitan)|087770104036"/>
    <s v="MYDIGIBIZPARTNER"/>
    <m/>
    <m/>
    <m/>
    <m/>
    <m/>
    <m/>
    <m/>
    <m/>
    <s v="Management Janji"/>
    <s v="2026-08-08 08:00:00 | Nama PIC : IBU RENNY No HP : 087770104036 Alt :  M Janji : (SABTU/8/AGUSTUS/2026) jam Pasang : 09:00 Note : hubungi pelanggan jika ingin kelokasi"/>
    <s v="FCC"/>
    <d v="2026-01-08T19:25:10"/>
    <d v="2026-08-08T08:00:00"/>
    <s v="Kendala Pelanggan"/>
    <s v="REVOKE"/>
    <s v="MGO"/>
    <s v="NO ADDON"/>
    <m/>
    <s v="Follow Up Revoke Completed, New Order ID : SC1002520274"/>
    <s v="HSI Bisnis Promo HUT Telkom PSB 70% - 75 Mbps"/>
    <s v="INDIBIZ"/>
    <m/>
    <m/>
    <d v="2026-08-08T08:00:00"/>
    <s v="2026-08-08 08:00:00 | Nama PIC : IBU RENNY No HP : 087770104036 Alt :  M Janji : (SABTU/8/AGUSTUS/2026) jam Pasang : 09:00 Note : hubungi pelanggan jika ingin kelokasi"/>
    <m/>
    <m/>
    <m/>
    <e v="#NUM!"/>
    <e v="#NUM!"/>
    <x v="1"/>
  </r>
  <r>
    <n v="971"/>
    <n v="1002523013"/>
    <n v="3"/>
    <x v="1"/>
    <n v="5"/>
    <s v="MADURA"/>
    <s v="BANGKALAN"/>
    <s v="SPG"/>
    <s v="REG"/>
    <s v="AO"/>
    <x v="0"/>
    <s v="1P INET"/>
    <s v="MIA - INVALID SURVEY"/>
    <s v="RBS-Regional 3"/>
    <d v="2026-08-12T17:11:57"/>
    <d v="2026-08-13T12:28:39"/>
    <n v="69364568"/>
    <m/>
    <n v="152434913622"/>
    <s v="SPBU 54.692.09"/>
    <s v="ODP-SPG-FV/32 FV/D03/32.01"/>
    <s v="WO061617430"/>
    <m/>
    <m/>
    <m/>
    <n v="113.165408112108"/>
    <n v="-7.1355209173329897"/>
    <s v="MD|MYDB-20260812265089|DN00001/MN00572|SPBU 54.692.09|085231510991"/>
    <s v="MYDIGIBIZPARTNER"/>
    <m/>
    <m/>
    <m/>
    <m/>
    <m/>
    <m/>
    <m/>
    <m/>
    <s v="Management Janji"/>
    <s v="2026-08-13 15:00:00 | Nama Pic : BP AMIR No Hp Pic : 085231510991 Jam Pemasangan : 08:00 - 12.00 Tanggal Pemasangan : KAMIS 13 AGUSTUS 2026 Info Tambahan : Hubungi pelanggan sebelum datang ke lokasi"/>
    <s v="FCC"/>
    <d v="2026-12-08T17:39:53"/>
    <d v="2026-08-13T15:00:00"/>
    <m/>
    <s v="SURVEY_NEW_MANJA"/>
    <s v="SPG"/>
    <s v="NO ADDON"/>
    <m/>
    <s v="MIE - INVALID SURVEY - Kendala Jalur/Rute Tarikan"/>
    <s v="HSI Bisnis Promo HUT Telkom PSB 70% - 50 Mbps"/>
    <s v="INDIBIZ"/>
    <m/>
    <m/>
    <d v="2026-08-13T15:00:00"/>
    <s v="2026-08-13 15:00:00 | Nama Pic : BP AMIR No Hp Pic : 085231510991 Jam Pemasangan : 08:00 - 12.00 Tanggal Pemasangan : KAMIS 13 AGUSTUS 2026 Info Tambahan : Hubungi pelanggan sebelum datang ke lokasi"/>
    <m/>
    <m/>
    <m/>
    <e v="#NUM!"/>
    <e v="#NUM!"/>
    <x v="1"/>
  </r>
  <r>
    <n v="972"/>
    <n v="1002516388"/>
    <n v="3"/>
    <x v="7"/>
    <n v="4"/>
    <s v="KUDUS"/>
    <s v="PURWODADI"/>
    <s v="GBU"/>
    <s v="REG"/>
    <s v="AO"/>
    <x v="0"/>
    <m/>
    <s v="Completed (PS)"/>
    <s v="RBS-Regional 3"/>
    <d v="2026-08-09T10:55:07"/>
    <d v="2026-08-09T15:48:45"/>
    <n v="69358318"/>
    <n v="2922951024"/>
    <n v="142516104727"/>
    <s v="PT GLOBAL JET EXPRESS"/>
    <s v="ODP-GBU-FF/021"/>
    <s v="WO061308695"/>
    <m/>
    <m/>
    <m/>
    <n v="110.63290000000001"/>
    <n v="-7.1619299999999999"/>
    <s v="AMRBS;403099;TREG4;MUHAMMAD MASTUR;081226139781;CP Maela Kusuma Ningrum ;85954268480;PAKET 2S INET VOICE 50 MBPS (479.000);PT GLOBAL JET EXPRESS//TANGGUNGHARJO01;input by tito"/>
    <s v="Account Manager"/>
    <m/>
    <m/>
    <m/>
    <m/>
    <m/>
    <m/>
    <m/>
    <m/>
    <s v="Management Janji"/>
    <s v="2026-08-07 15:00:00|  M Janji : (07/08/026)  jam Pasang : 09:00  Note : hubungi pelanggan jika ingin kelokasi|40951378|MYDITA"/>
    <s v="FCC"/>
    <d v="2026-09-08T11:10:11"/>
    <m/>
    <m/>
    <s v="PS"/>
    <s v="GBU"/>
    <s v="NO ADDON"/>
    <n v="20260809"/>
    <s v="Completed"/>
    <s v="- 11_11446;Biaya PSB HSI EBIS Tunai di Depan ~ 11[150000]  - BWY DL;BWY DL ~ Saluran Dua Arah(BothWay)[0]  - E23053;E23053 ~ ES23 - Paket HSI Bisnis  Phone (PHONE)[0]  - E23053~null~44864;E23053||11||Abodemen 0[0]  - E23053~null~E23053_IN800;IN800 ~ Free "/>
    <s v="INDIBIZ"/>
    <m/>
    <m/>
    <d v="2026-08-09T07:00:00"/>
    <s v="2026-08-07 15:00:00|  M Janji : (07/08/026)  jam Pasang : 09:00  Note : hubungi pelanggan jika ingin kelokasi|40951378|MYDITA"/>
    <n v="2026"/>
    <n v="8"/>
    <n v="9"/>
    <d v="2026-08-09T00:00:00"/>
    <n v="-0.29166666666424135"/>
    <x v="0"/>
  </r>
  <r>
    <n v="973"/>
    <n v="1002511614"/>
    <n v="3"/>
    <x v="2"/>
    <n v="5"/>
    <s v="KEDIRI"/>
    <s v="BLITAR"/>
    <s v="KBN"/>
    <s v="REG"/>
    <s v="AO"/>
    <x v="0"/>
    <s v="1P INET"/>
    <s v="Completed (PS)"/>
    <s v="RBS-Regional 3"/>
    <d v="2026-08-06T09:34:56"/>
    <d v="2026-08-06T15:29:55"/>
    <n v="69359618"/>
    <m/>
    <n v="152732202759"/>
    <s v="SMKN 1 DOKO"/>
    <s v="ODP-KBN-FJ/03 FJ/D01/03.01"/>
    <s v="WO061046107"/>
    <m/>
    <m/>
    <m/>
    <n v="112.4183749"/>
    <n v="-8.0493664000000003"/>
    <s v="MD|MYDB-20260805264430|DN00001/MN00385|SMKN 1 DOKO|082233455630"/>
    <s v="MYDIGIBIZPARTNER"/>
    <m/>
    <m/>
    <m/>
    <m/>
    <m/>
    <m/>
    <m/>
    <m/>
    <s v="Management Janji"/>
    <s v="2026-08-07 08:00:00 | Nama PIC : Agus No HP : 082233455630 Alt : 081336062984 M Janji : 07/08/2026 Jam Pasang : 08.00 - 13:00  NoteÃ‚Â :  hubungi terlebih dahulu sebelum kelokasi "/>
    <s v="FCC"/>
    <d v="2026-06-08T09:39:52"/>
    <d v="2026-08-07T08:00:00"/>
    <m/>
    <s v="PS"/>
    <s v="KBN"/>
    <s v="NO ADDON"/>
    <n v="20260806"/>
    <s v="Completed"/>
    <s v="HSI Bisnis Khusus Winback PSB 70% - 300 Mbps"/>
    <s v="INDIBIZ"/>
    <m/>
    <m/>
    <d v="2026-08-07T08:00:00"/>
    <s v="2026-08-07 08:00:00 | Nama PIC : Agus No HP : 082233455630 Alt : 081336062984 M Janji : 07/08/2026 Jam Pasang : 08.00 - 13:00  NoteÃ‚Â :  hubungi terlebih dahulu sebelum kelokasi "/>
    <n v="2026"/>
    <n v="8"/>
    <n v="6"/>
    <d v="2026-08-06T00:00:00"/>
    <n v="-1.3333333333357587"/>
    <x v="0"/>
  </r>
  <r>
    <n v="974"/>
    <n v="1002505298"/>
    <n v="3"/>
    <x v="1"/>
    <n v="5"/>
    <s v="SBY UTARA"/>
    <s v="GRESIK"/>
    <s v="CRM"/>
    <s v="REG"/>
    <s v="AO"/>
    <x v="0"/>
    <s v="1P INET"/>
    <s v="Completed (PS)"/>
    <s v="RBS-Regional 3"/>
    <d v="2026-08-02T14:22:57"/>
    <d v="2026-08-03T14:30:24"/>
    <n v="69357039"/>
    <m/>
    <n v="152446246128"/>
    <s v="MI SUNAN AMPEL RUANG GURU"/>
    <s v="ODP-CRM-FAA/23 FAA/D03/23.01"/>
    <s v="WO060720891"/>
    <m/>
    <m/>
    <m/>
    <n v="112.554718069732"/>
    <n v="-7.2734831145682302"/>
    <s v="MD|MYDB-20260731264067|DN00001/MN00018|MI SUNAN AMPEL RUANG GURU|085608448241"/>
    <s v="MYDIGIBIZPARTNER"/>
    <m/>
    <m/>
    <m/>
    <m/>
    <m/>
    <m/>
    <m/>
    <m/>
    <s v="Management Janji"/>
    <s v="2026-08-03 13:00:00 | M Janji : (03/08/2026) jam Pasang : 09:00 Note : hubungi pelanggan jika ingin kelokasi"/>
    <s v="FCC"/>
    <d v="2026-02-08T14:25:15"/>
    <d v="2026-08-03T13:00:00"/>
    <m/>
    <s v="PS"/>
    <s v="CRM"/>
    <s v="NO ADDON"/>
    <n v="20260803"/>
    <s v="Completed"/>
    <s v="HSI Bisnis Basic Promo HUT Telkom PSB 70% - 75 Mbps"/>
    <s v="INDIBIZ"/>
    <m/>
    <m/>
    <d v="2026-08-03T13:00:00"/>
    <s v="2026-08-03 13:00:00 | M Janji : (03/08/2026) jam Pasang : 09:00 Note : hubungi pelanggan jika ingin kelokasi"/>
    <n v="2026"/>
    <n v="8"/>
    <n v="3"/>
    <d v="2026-08-03T00:00:00"/>
    <n v="-0.54166666666424135"/>
    <x v="0"/>
  </r>
  <r>
    <n v="975"/>
    <n v="1002507452"/>
    <n v="3"/>
    <x v="0"/>
    <n v="5"/>
    <s v="MATARAM"/>
    <s v="LOMBOK BARAT TENGAH"/>
    <s v="PRY"/>
    <s v="DGS"/>
    <s v="AO"/>
    <x v="0"/>
    <m/>
    <s v="Completed (PS)"/>
    <s v="DGS-B2B TREG"/>
    <d v="2026-08-04T10:37:18"/>
    <d v="2026-08-05T10:03:47"/>
    <n v="69358057"/>
    <m/>
    <n v="172603791104"/>
    <s v="WM BERKAH"/>
    <s v="ODP-PYA-FAP/71"/>
    <s v="WO060866053"/>
    <m/>
    <m/>
    <m/>
    <n v="116.40059916745901"/>
    <n v="-8.6957903095232201"/>
    <s v="MD|MYTN-4005013830019|SYSTEM|WM BERKAH|081959302305/salwacolection52@gmail.com  "/>
    <s v="Sales Profesional"/>
    <m/>
    <m/>
    <m/>
    <m/>
    <m/>
    <m/>
    <m/>
    <m/>
    <s v="Management Janji"/>
    <s v="APPOINTMENT DESC 2026-08-04 10:35:00|Nama PIC : RANTI No Hp : 081959302305 Alt : Manja : 04 AGUSTUS 2026 Jam : 12.30 Note : Hubungi pelanggan terlebih dahulu|NE2261|MYDITA"/>
    <s v="FCC"/>
    <d v="2026-04-08T10:40:00"/>
    <m/>
    <m/>
    <s v="PS"/>
    <s v="PRY"/>
    <s v="NO ADDON"/>
    <n v="20260805"/>
    <s v="Completed"/>
    <s v="- 11_11450;Biaya PSB Reguler HSI EBIS ~ 11[150000]  - SP_NOSS;SP_NOSS ~ Internet NOSS Multispeed Network[0]  - E23046;E23046 ~ ES23 - Paket HSI Bisnis[0]  - E23046~null~E23046_UNL;UNL ~ Internet-Link Unlimited Internet Usage ~ E23046[0]  - E23046~null~448"/>
    <s v="INDIBIZ"/>
    <m/>
    <m/>
    <d v="2026-08-04T12:00:00"/>
    <s v="APPOINTMENT DESC 2026-08-04 10:35:00|Nama PIC : RANTI No Hp : 081959302305 Alt : Manja : 04 AGUSTUS 2026 Jam : 12.30 Note : Hubungi pelanggan terlebih dahulu|NE2261|MYDITA"/>
    <n v="2026"/>
    <n v="8"/>
    <n v="5"/>
    <d v="2026-08-05T00:00:00"/>
    <n v="0.5"/>
    <x v="0"/>
  </r>
  <r>
    <n v="976"/>
    <n v="1002512568"/>
    <n v="3"/>
    <x v="1"/>
    <n v="5"/>
    <s v="SBY UTARA"/>
    <s v="KENJERAN"/>
    <s v="KPS"/>
    <s v="REG"/>
    <s v="AO"/>
    <x v="0"/>
    <m/>
    <s v="Completed (PS)"/>
    <s v="RBS-Regional 3"/>
    <d v="2026-08-06T14:03:37"/>
    <d v="2026-08-08T11:00:21"/>
    <n v="69360011"/>
    <m/>
    <n v="152404211263"/>
    <s v="TOKO ANDIKA PUTRA"/>
    <s v="ODP-KBL-FBU/22"/>
    <s v="WO061097570"/>
    <m/>
    <m/>
    <m/>
    <n v="112.7562332"/>
    <n v="-7.2213320999999997"/>
    <s v="|MN00889|/TOKO ANDIKA PUTRA/Puguh santoso/083846370654/gabriladrian5@gmail.com/HSI Bisnis Promo HUT Telkom (1:1) 100 Mbps (Rp 535.000) PSB Rp 150.000"/>
    <s v="Sales Force DBS"/>
    <m/>
    <m/>
    <m/>
    <m/>
    <m/>
    <m/>
    <m/>
    <m/>
    <s v="Management Janji"/>
    <s v="2026-08-07 13:00:00|Tanggal pemasangan: 07/08/2026 Jam pemasangan : pagi/siang Info Tambahan : Hubungi pelanggan dulu sebelum ke lokasi. terima kasih|40010577|MYDITA"/>
    <s v="FCC"/>
    <d v="2026-06-08T14:10:26"/>
    <d v="2026-08-07T13:00:00"/>
    <s v="Kendala Pelanggan"/>
    <s v="PS"/>
    <s v="KPS"/>
    <s v="NO ADDON"/>
    <n v="20260808"/>
    <s v="Completed"/>
    <s v="- 11_11446;Biaya PSB HSI EBIS Tunai di Depan ~ 11[150000]  - E23015;E23015 ~ ES23 - Perangkat ONT[0]  - E23015~null~44292;E23015||11||Abodemen 0[0]  - E23015~null~E23015_SWONTPREM;SWONTPREM ~ Biaya Sewa ONT Premium ~ E23015[50000]  - E25060;E25060 ~ ES25 "/>
    <s v="INDIBIZ"/>
    <m/>
    <m/>
    <d v="2026-08-07T13:00:00"/>
    <s v="2026-08-07 13:00:00|Tanggal pemasangan: 07/08/2026 Jam pemasangan : pagi/siang Info Tambahan : Hubungi pelanggan dulu sebelum ke lokasi. terima kasih|40010577|MYDITA"/>
    <n v="2026"/>
    <n v="8"/>
    <n v="8"/>
    <d v="2026-08-08T00:00:00"/>
    <n v="0.45833333333575865"/>
    <x v="0"/>
  </r>
  <r>
    <n v="977"/>
    <n v="1002527983"/>
    <n v="3"/>
    <x v="3"/>
    <n v="4"/>
    <s v="YOGYAKARTA"/>
    <s v="BANTUL"/>
    <s v="BTL"/>
    <s v="REG"/>
    <s v="AO"/>
    <x v="0"/>
    <s v="1P INET"/>
    <s v="Completed (PS)"/>
    <s v="RBS-Regional 3"/>
    <d v="2026-08-15T10:59:56"/>
    <d v="2026-08-17T11:35:27"/>
    <n v="69366703"/>
    <m/>
    <n v="146129128617"/>
    <s v="PENGRAJIN WARANGKA PODOJOYONYO"/>
    <s v="ODP-BTL-FCP/026 FCP/D01/026.01"/>
    <s v="WO061807812"/>
    <m/>
    <m/>
    <m/>
    <n v="110.3924375"/>
    <n v="-7.9312889000000002"/>
    <s v="|MC80066|MYIA-071975678110/POI/BOWO SANTOSO/08170420455/sandiman.sukro@gmail.com"/>
    <s v="MYIB_ASSISTANT"/>
    <m/>
    <m/>
    <m/>
    <m/>
    <m/>
    <m/>
    <m/>
    <m/>
    <s v="Management Janji"/>
    <s v="2026-08-16 13:00:00 | Waktu pemasangan : 16 agustus 2026 Jam pemasangan : 08.00 - 12.00 Info Tambahan : Hubungi pelanggan dulu sebelum ke lokasi terimakasih "/>
    <s v="FCC"/>
    <s v="15-08-2026 11:09:59"/>
    <d v="2026-08-16T13:00:00"/>
    <m/>
    <s v="PS"/>
    <s v="BTL"/>
    <s v="NO ADDON"/>
    <n v="20260817"/>
    <s v="Completed"/>
    <s v="HSI Bisnis Promo HUT Telkom PSB 70% - 300 Mbps"/>
    <s v="INDIBIZ"/>
    <m/>
    <m/>
    <d v="2026-08-16T13:00:00"/>
    <s v="2026-08-16 13:00:00 | Waktu pemasangan : 16 agustus 2026 Jam pemasangan : 08.00 - 12.00 Info Tambahan : Hubungi pelanggan dulu sebelum ke lokasi terimakasih "/>
    <n v="2026"/>
    <n v="8"/>
    <n v="17"/>
    <d v="2026-08-17T00:00:00"/>
    <n v="0.45833333333575865"/>
    <x v="0"/>
  </r>
  <r>
    <n v="978"/>
    <n v="1002512921"/>
    <n v="3"/>
    <x v="6"/>
    <n v="5"/>
    <s v="JEMBER"/>
    <s v="JEMBER"/>
    <s v="KBS"/>
    <s v="REG"/>
    <s v="AO"/>
    <x v="0"/>
    <s v="1P INET"/>
    <s v="102 | FOLLOW UP COMPLETED"/>
    <s v="RBS-Regional 3"/>
    <d v="2026-08-06T15:32:57"/>
    <d v="2026-08-07T16:07:08"/>
    <n v="69360155"/>
    <m/>
    <n v="152502216859"/>
    <s v="SMAN 01 KALISAT"/>
    <s v="ODP-KBS-FAC/46 FAC/D02/46.01"/>
    <s v="WO061095181"/>
    <m/>
    <m/>
    <m/>
    <n v="113.7290174"/>
    <n v="-8.1772113999999991"/>
    <s v="|MN00906|MYIA-047042785758/POI/septian/088226040931/sman01kalisat@gmail.com"/>
    <s v="MYIB_ASSISTANT"/>
    <m/>
    <m/>
    <m/>
    <m/>
    <m/>
    <m/>
    <m/>
    <m/>
    <s v="Management Janji"/>
    <s v="2026-08-07 13:00:00 | Nama PIC : bapak septian No HP : 088226040931 Alt :  M Janji : (JUMAT/7/AGUSTUS/2026) jam Pasang : 09:00 Note : hubungi pelanggan jika ingin kelokasi"/>
    <s v="FCC"/>
    <d v="2026-06-08T15:40:04"/>
    <d v="2026-08-07T13:00:00"/>
    <s v="Kendala Teknik"/>
    <s v="REVOKE"/>
    <s v="KBS"/>
    <s v="NO ADDON"/>
    <m/>
    <s v="Follow Up Revoke Completed, New Order ID : SC1002515195"/>
    <s v="HSI Bisnis Basic Promo HUT Telkom PSB 70% - 100 Mbps Dual Band"/>
    <s v="INDIBIZ"/>
    <m/>
    <m/>
    <d v="2026-08-07T13:00:00"/>
    <s v="2026-08-07 13:00:00 | Nama PIC : bapak septian No HP : 088226040931 Alt :  M Janji : (JUMAT/7/AGUSTUS/2026) jam Pasang : 09:00 Note : hubungi pelanggan jika ingin kelokasi"/>
    <m/>
    <m/>
    <m/>
    <e v="#NUM!"/>
    <e v="#NUM!"/>
    <x v="1"/>
  </r>
  <r>
    <n v="979"/>
    <n v="1002526077"/>
    <n v="3"/>
    <x v="7"/>
    <n v="4"/>
    <s v="KUDUS"/>
    <s v="PATI"/>
    <s v="PAT"/>
    <s v="REG"/>
    <s v="AO"/>
    <x v="0"/>
    <s v="1P INET"/>
    <s v="Completed (PS)"/>
    <s v="RBS-Regional 3"/>
    <d v="2026-08-14T11:11:56"/>
    <d v="2026-08-15T12:45:45"/>
    <n v="69365889"/>
    <m/>
    <n v="142551119331"/>
    <s v="SPBU 44.593.11 TERBAN"/>
    <s v="ODP-PAT-FP/041 FP/D06/041.01"/>
    <s v="WO061732290"/>
    <m/>
    <m/>
    <m/>
    <n v="110.95106699999999"/>
    <n v="-6.7971579999999996"/>
    <s v="|MC60025|MYIA-088524732679/POI/Eko Santoso/0895402963572/spbu_terban@yahoo.com"/>
    <s v="MYIB_ASSISTANT"/>
    <m/>
    <m/>
    <m/>
    <m/>
    <m/>
    <m/>
    <m/>
    <m/>
    <s v="Management Janji"/>
    <s v="2026-08-15 08:00:00 | Jam Pemasangan : 08:00 - 12.00 Tanggal Pemasangan : 15/08/2026 Info Tambahan : Hubungi pelanggan sebelum datang ke lokasi"/>
    <s v="FCC"/>
    <s v="14-08-2026 11:39:52"/>
    <d v="2026-08-15T08:00:00"/>
    <m/>
    <s v="PS"/>
    <s v="PAT"/>
    <s v="NO ADDON"/>
    <n v="20260815"/>
    <s v="Completed"/>
    <s v="HSI Bisnis Basic Promo HUT Telkom PSB 70% - 100 Mbps"/>
    <s v="INDIBIZ"/>
    <m/>
    <m/>
    <d v="2026-08-15T08:00:00"/>
    <s v="2026-08-15 08:00:00 | Jam Pemasangan : 08:00 - 12.00 Tanggal Pemasangan : 15/08/2026 Info Tambahan : Hubungi pelanggan sebelum datang ke lokasi"/>
    <n v="2026"/>
    <n v="8"/>
    <n v="15"/>
    <d v="2026-08-15T00:00:00"/>
    <n v="-0.33333333333575865"/>
    <x v="0"/>
  </r>
  <r>
    <n v="980"/>
    <n v="1002504891"/>
    <n v="3"/>
    <x v="6"/>
    <n v="5"/>
    <s v="JEMBER"/>
    <s v="BONDOWOSO"/>
    <s v="PRJ"/>
    <s v="REG"/>
    <s v="AO"/>
    <x v="0"/>
    <s v="1P INET"/>
    <s v="Completed (PS)"/>
    <s v="RBS-Regional 3"/>
    <d v="2026-08-01T17:49:56"/>
    <d v="2026-08-02T12:47:08"/>
    <n v="69356878"/>
    <m/>
    <n v="152526201931"/>
    <s v="RUMAH KOST SUTARJO"/>
    <s v="ODP-PRJ-FC/42 FC/D02/42.01"/>
    <s v="WO060676559"/>
    <m/>
    <m/>
    <m/>
    <n v="114.019311"/>
    <n v="-7.7781539999999998"/>
    <s v="|MN02617|MYIA-029424135448/POI/SUTARJO/083157727102/iade32223@gmail.com"/>
    <s v="MYIB_ASSISTANT"/>
    <m/>
    <m/>
    <m/>
    <m/>
    <m/>
    <m/>
    <m/>
    <m/>
    <s v="Management Janji"/>
    <s v="2026-08-02 15:00:00 | Nama PIC : SUTARJO No HP : 083157727102 Alt :  M Janji : 02/08/2026 NoteÃ‚Â :  hubungi terlebih dahulu sebelum kelokasi "/>
    <s v="FCC"/>
    <d v="2026-01-08T17:54:50"/>
    <d v="2026-08-02T15:00:00"/>
    <m/>
    <s v="PS"/>
    <s v="PRJ"/>
    <s v="NO ADDON"/>
    <n v="20260802"/>
    <s v="Completed"/>
    <s v="HSI Bisnis Promo HUT Telkom PSB 70% - 75 Mbps"/>
    <s v="INDIBIZ"/>
    <m/>
    <m/>
    <d v="2026-08-02T15:00:00"/>
    <s v="2026-08-02 15:00:00 | Nama PIC : SUTARJO No HP : 083157727102 Alt :  M Janji : 02/08/2026 NoteÃ‚Â :  hubungi terlebih dahulu sebelum kelokasi "/>
    <n v="2026"/>
    <n v="8"/>
    <n v="2"/>
    <d v="2026-08-02T00:00:00"/>
    <n v="-0.625"/>
    <x v="0"/>
  </r>
  <r>
    <n v="981"/>
    <n v="1002510375"/>
    <n v="3"/>
    <x v="1"/>
    <n v="5"/>
    <s v="MADURA"/>
    <s v="BANGKALAN"/>
    <s v="OMB"/>
    <s v="REG"/>
    <s v="AO"/>
    <x v="0"/>
    <s v="1P INET"/>
    <s v="Completed (PS)"/>
    <s v="RBS-Regional 3"/>
    <d v="2026-08-05T12:19:56"/>
    <d v="2026-08-06T13:33:08"/>
    <n v="69359085"/>
    <m/>
    <n v="152438901242"/>
    <s v="SMA Nurul Jadid"/>
    <s v="ODP-OMB-FAA/66 FAA/D07/66.01"/>
    <s v="WO060974749"/>
    <m/>
    <m/>
    <m/>
    <n v="113.339825123548"/>
    <n v="-7.1196288768284601"/>
    <s v="MD|MYDB-20260805264387|DN00001/MN00572|SMA Nurul Jadid|085922194859"/>
    <s v="MYDIGIBIZPARTNER"/>
    <m/>
    <m/>
    <m/>
    <m/>
    <m/>
    <m/>
    <m/>
    <m/>
    <s v="Management Janji"/>
    <s v="2026-08-06 13:00:00 | M Janji : (06/08/2026) jam Pasang : 09:00 Note : hubungi pelanggan jika ingin kelokasi"/>
    <s v="FCC"/>
    <d v="2026-05-08T12:40:22"/>
    <d v="2026-08-06T13:00:00"/>
    <m/>
    <s v="PS"/>
    <s v="OMB"/>
    <s v="NETMONK"/>
    <n v="20260806"/>
    <s v="Completed"/>
    <s v="HSI Bisnis Bundling Netmonk Promo 2026 PSB 70% - 300 Mbps"/>
    <s v="INDIBIZ"/>
    <m/>
    <m/>
    <d v="2026-08-06T13:00:00"/>
    <s v="2026-08-06 13:00:00 | M Janji : (06/08/2026) jam Pasang : 09:00 Note : hubungi pelanggan jika ingin kelokasi"/>
    <n v="2026"/>
    <n v="8"/>
    <n v="6"/>
    <d v="2026-08-06T00:00:00"/>
    <n v="-0.54166666666424135"/>
    <x v="0"/>
  </r>
  <r>
    <n v="982"/>
    <n v="1002514581"/>
    <n v="3"/>
    <x v="1"/>
    <n v="5"/>
    <s v="MADURA"/>
    <s v="BANGKALAN"/>
    <s v="BKL"/>
    <s v="REG"/>
    <s v="AO"/>
    <x v="0"/>
    <m/>
    <s v="Completed (PS)"/>
    <s v="RBS-Regional 3"/>
    <d v="2026-08-07T13:21:06"/>
    <d v="2026-08-12T15:28:01"/>
    <n v="69360765"/>
    <m/>
    <n v="152435910053"/>
    <s v="PT Citra Berdikari Nusantara"/>
    <s v="ODP-BKL-FAJ/42"/>
    <s v="WO061475223"/>
    <m/>
    <m/>
    <m/>
    <n v="112.73741237999999"/>
    <n v="-7.0441711060000003"/>
    <s v="|MN02601|/PT Citra Berdikari Nusantara/0856-4655-3175/kuprit409@gmail.com/HSI Bisnis Promo HUT Telkom (1:1) 100 Mbps (Rp 535.000) PSB Rp 150.000/Agus setiawan/-7.044084,112.736940"/>
    <s v="Sales Force DBS"/>
    <m/>
    <m/>
    <m/>
    <m/>
    <m/>
    <m/>
    <m/>
    <m/>
    <s v="Management Janji"/>
    <s v="2026-08-12 08:00:00|Nama Pic : bp Agus  No Hp Pic : 085646553175 No alt : - Jam Pemasangan : pagi siang  Tanggal Pemasangan : 12 Agustus 2026|40951375|MYDITA"/>
    <s v="FCC"/>
    <d v="2026-07-08T13:25:39"/>
    <d v="2026-08-12T08:00:00"/>
    <m/>
    <s v="PS"/>
    <s v="BKL"/>
    <s v="NO ADDON"/>
    <n v="20260812"/>
    <s v="Completed"/>
    <s v="- 11_11446;Biaya PSB HSI EBIS Tunai di Depan ~ 11[150000]  - E25060;E25060 ~ ES25 - Paket HSI Bisnis (HSIE) Khusus Winback 2.0[0]  - E25060~null~E25060_UNL;UNL ~ Internet-Link Unlimited Internet Usage ~ E25060[0]  - E25060~null~105343;E25060||11||Abodemen"/>
    <s v="INDIBIZ"/>
    <m/>
    <m/>
    <d v="2026-08-12T08:00:00"/>
    <s v="2026-08-12 08:00:00|Nama Pic : bp Agus  No Hp Pic : 085646553175 No alt : - Jam Pemasangan : pagi siang  Tanggal Pemasangan : 12 Agustus 2026|40951375|MYDITA"/>
    <n v="2026"/>
    <n v="8"/>
    <n v="12"/>
    <d v="2026-08-12T00:00:00"/>
    <n v="-0.33333333333575865"/>
    <x v="0"/>
  </r>
  <r>
    <n v="983"/>
    <n v="1002522039"/>
    <n v="3"/>
    <x v="0"/>
    <n v="5"/>
    <s v="MATARAM"/>
    <s v="LOMBOK TIMUR UTARA"/>
    <s v="MBG"/>
    <s v="REG"/>
    <s v="AO"/>
    <x v="0"/>
    <s v="1P INET"/>
    <s v="Completed (PS)"/>
    <s v="RBS-Regional 3"/>
    <d v="2026-08-12T12:49:57"/>
    <d v="2026-08-12T16:31:30"/>
    <n v="69364176"/>
    <m/>
    <n v="172620205030"/>
    <s v="Toko Ferdian"/>
    <s v="ODP-MBG-FAE/69 FAE/D06/69.01"/>
    <s v="WO061580578"/>
    <m/>
    <m/>
    <m/>
    <n v="116.431861259043"/>
    <n v="-8.6116792233308193"/>
    <s v="MD|MYDB-20260812265073|SC00001/MC00149|Toko Ferdian|087782205755"/>
    <s v="MYDIGIBIZPARTNER"/>
    <m/>
    <m/>
    <m/>
    <m/>
    <m/>
    <m/>
    <m/>
    <m/>
    <s v="Management Janji"/>
    <s v="2026-08-13 13:00:00 | Tanggal pemasangan :13/08/2026 Jam pemasangan : pagi/siang Info Tambahan : Hubungi pelanggan dulu sebelum ke lokasi terima kasih."/>
    <s v="FCC"/>
    <d v="2026-12-08T12:55:00"/>
    <d v="2026-08-13T13:00:00"/>
    <m/>
    <s v="PS"/>
    <s v="MBG"/>
    <s v="NO ADDON"/>
    <n v="20260812"/>
    <s v="Completed"/>
    <s v="HSI Bisnis Promo HUT Telkom PSB 70% - 100 Mbps"/>
    <s v="INDIBIZ"/>
    <m/>
    <m/>
    <d v="2026-08-13T13:00:00"/>
    <s v="2026-08-13 13:00:00 | Tanggal pemasangan :13/08/2026 Jam pemasangan : pagi/siang Info Tambahan : Hubungi pelanggan dulu sebelum ke lokasi terima kasih."/>
    <n v="2026"/>
    <n v="8"/>
    <n v="12"/>
    <d v="2026-08-12T00:00:00"/>
    <n v="-1.5416666666642413"/>
    <x v="0"/>
  </r>
  <r>
    <n v="984"/>
    <n v="1002524433"/>
    <n v="3"/>
    <x v="1"/>
    <n v="5"/>
    <s v="SBY UTARA"/>
    <s v="LAMONGAN"/>
    <s v="BDG"/>
    <s v="REG"/>
    <s v="AO"/>
    <x v="0"/>
    <s v="1P INET"/>
    <s v="Completed (PS)"/>
    <s v="RBS-Regional 3"/>
    <d v="2026-08-13T14:13:56"/>
    <d v="2026-08-17T21:55:48"/>
    <n v="69365245"/>
    <m/>
    <n v="152448205948"/>
    <s v="Klinik Alfa Alfi Syifa"/>
    <s v="ODP-BDG-FE/49 FE/D06/49.01"/>
    <s v="WO061674914"/>
    <m/>
    <m/>
    <m/>
    <n v="112.415927164256"/>
    <n v="-6.9200271633549804"/>
    <s v="MD|MYDB-20260813265220|DN00001/MN00882|Klinik Alfa Alfi Syifa|085852622562"/>
    <s v="MYDIGIBIZPARTNER"/>
    <m/>
    <m/>
    <m/>
    <m/>
    <m/>
    <m/>
    <m/>
    <m/>
    <s v="Management Janji"/>
    <s v="2026-08-14 13:00:00 | Waktu pemasangan : 13 agustus 2026 Jam pemasangan : 08.00 - 12.00 Info Tambahan : Hubungi pelanggan dulu sebelum ke lokasi terimakasih "/>
    <s v="FCC"/>
    <s v="13-08-2026 14:39:50"/>
    <d v="2026-08-14T13:00:00"/>
    <m/>
    <s v="PS"/>
    <s v="BDG"/>
    <s v="NO ADDON"/>
    <n v="20260817"/>
    <s v="Completed"/>
    <s v="HSI Bisnis Basic Promo HUT Telkom PSB 70% - 50 Mbps"/>
    <s v="INDIBIZ"/>
    <m/>
    <m/>
    <d v="2026-08-14T13:00:00"/>
    <s v="2026-08-14 13:00:00 | Waktu pemasangan : 13 agustus 2026 Jam pemasangan : 08.00 - 12.00 Info Tambahan : Hubungi pelanggan dulu sebelum ke lokasi terimakasih "/>
    <n v="2026"/>
    <n v="8"/>
    <n v="17"/>
    <d v="2026-08-17T00:00:00"/>
    <n v="2.4583333333357587"/>
    <x v="2"/>
  </r>
  <r>
    <n v="985"/>
    <n v="1002521913"/>
    <n v="3"/>
    <x v="0"/>
    <n v="5"/>
    <s v="MATARAM"/>
    <s v="LOMBOK BARAT TENGAH"/>
    <s v="GER"/>
    <s v="REG"/>
    <s v="AO"/>
    <x v="0"/>
    <s v="1P INET"/>
    <s v="9 | WFM - UN-SCS"/>
    <s v="RBS-Regional 3"/>
    <d v="2026-08-12T11:55:45"/>
    <d v="2026-08-12T11:55:46"/>
    <n v="69359351"/>
    <m/>
    <m/>
    <s v="SPPG Ombe Baru"/>
    <m/>
    <s v="WO060998933"/>
    <m/>
    <m/>
    <m/>
    <n v="116.12560000000001"/>
    <n v="-8.6141000000000005"/>
    <s v="|MC40078|MYIA-090668602438/POI/Herlan/087847426513/eckodaonk4@gmail.com"/>
    <s v="MYIB_ASSISTANT"/>
    <m/>
    <m/>
    <m/>
    <m/>
    <m/>
    <m/>
    <m/>
    <m/>
    <s v="Management Janji"/>
    <s v="2026-08-07 08:00:00 | Nama Pic : BP ABDUL No Hp Pic : 087847426513 Jam Pemasangan : 08:00 - 12.00 Tanggal Pemasangan : 07 AGUSTUS 2026 Info Tambahan : Hubungi pelanggan sebelum datang ke lokasi, terima kasih."/>
    <s v="FCC"/>
    <d v="2026-12-08T12:10:13"/>
    <d v="2026-08-07T00:00:00"/>
    <m/>
    <s v="UNSC"/>
    <s v="GER"/>
    <s v="NO ADDON"/>
    <m/>
    <s v="Inprogress Alpro, SC Lama : SC1002510952"/>
    <s v="HSI Bisnis Basic Khusus Winback PSB 70% - 75 Mbps"/>
    <s v="INDIBIZ"/>
    <m/>
    <m/>
    <d v="2026-08-07T08:00:00"/>
    <s v="2026-08-07 08:00:00 | Nama Pic : BP ABDUL No Hp Pic : 087847426513 Jam Pemasangan : 08:00 - 12.00 Tanggal Pemasangan : 07 AGUSTUS 2026 Info Tambahan : Hubungi pelanggan sebelum datang ke lokasi, terima kasih."/>
    <m/>
    <m/>
    <m/>
    <e v="#NUM!"/>
    <e v="#NUM!"/>
    <x v="1"/>
  </r>
  <r>
    <n v="986"/>
    <n v="1002524155"/>
    <n v="3"/>
    <x v="1"/>
    <n v="5"/>
    <s v="SBY UTARA"/>
    <s v="GRESIK"/>
    <s v="KDE"/>
    <s v="REG"/>
    <s v="AO"/>
    <x v="0"/>
    <s v="1P INET"/>
    <s v="Completed (PS)"/>
    <s v="RBS-Regional 3"/>
    <d v="2026-08-13T12:58:57"/>
    <d v="2026-08-14T12:25:25"/>
    <n v="69365097"/>
    <m/>
    <n v="152442209767"/>
    <s v="warkop sohib"/>
    <s v="ODP-KDE-FAV/19 FAV/D03/19.01"/>
    <s v="WO061664000"/>
    <m/>
    <m/>
    <m/>
    <n v="112.56674889999999"/>
    <n v="-7.2894114999999999"/>
    <s v="|MN01794|MYIA-015966668819/POI/Dhaffa gibran dielfiandito/0895410711403/dafafian17@gmail.com"/>
    <s v="MYIB_ASSISTANT"/>
    <m/>
    <m/>
    <m/>
    <m/>
    <m/>
    <m/>
    <m/>
    <m/>
    <s v="Management Janji"/>
    <s v="2026-08-15 08:00:00 | M Janji : (14/08/2026) jam Pasang :pagi / siang  Note : hubungi pelanggan jika ingin kelokasi"/>
    <s v="FCC"/>
    <s v="13-08-2026 13:10:22"/>
    <d v="2026-08-15T08:00:00"/>
    <m/>
    <s v="PS"/>
    <s v="KDE"/>
    <s v="NO ADDON"/>
    <n v="20260814"/>
    <s v="Completed"/>
    <s v="HSI Bisnis Promo HUT Telkom PSB 70% - 50 Mbps"/>
    <s v="INDIBIZ"/>
    <m/>
    <m/>
    <d v="2026-08-15T08:00:00"/>
    <s v="2026-08-15 08:00:00 | M Janji : (14/08/2026) jam Pasang :pagi / siang  Note : hubungi pelanggan jika ingin kelokasi"/>
    <n v="2026"/>
    <n v="8"/>
    <n v="14"/>
    <d v="2026-08-14T00:00:00"/>
    <n v="-1.3333333333357587"/>
    <x v="0"/>
  </r>
  <r>
    <n v="987"/>
    <n v="1002528377"/>
    <n v="3"/>
    <x v="2"/>
    <n v="5"/>
    <s v="KEDIRI"/>
    <s v="KEDIRI"/>
    <s v="KDI"/>
    <s v="REG"/>
    <s v="AO"/>
    <x v="0"/>
    <s v="2P INET + VOICE"/>
    <s v="Completed (PS)"/>
    <s v="RBS-Regional 3"/>
    <d v="2026-08-15T13:46:57"/>
    <d v="2026-08-16T14:28:43"/>
    <n v="69366899"/>
    <n v="3545400638"/>
    <n v="152610241502"/>
    <s v="PT. WILL CORP INDONESIA"/>
    <s v="ODP-KDI-FY/27"/>
    <s v="WO061826276"/>
    <m/>
    <m/>
    <m/>
    <n v="112.0113436"/>
    <n v="-7.8251305999999996"/>
    <s v="|MN02691|MYIA-092867498714/POI/SOEPRIADI/085150820540/khamidn688@gmail.com"/>
    <s v="MYIB_ASSISTANT"/>
    <m/>
    <m/>
    <m/>
    <m/>
    <m/>
    <m/>
    <m/>
    <m/>
    <s v="Management Janji"/>
    <s v="2026-08-16 13:00:00 | Jam Pemasangan : 10.00 Tanggal Pemasangan : MINGGU 16 AGUSTUS 2026 Info Tambahan : Hubungi pelanggan sebelum datang ke lokasi"/>
    <s v="FCC"/>
    <s v="15-08-2026 13:54:55"/>
    <d v="2026-08-16T13:00:00"/>
    <m/>
    <s v="PS"/>
    <s v="KDI"/>
    <s v="NO ADDON"/>
    <n v="20260816"/>
    <s v="Completed"/>
    <s v="HSI Bisnis Bundling Phone Dual Band PSB 70% - Free 800 Menit Promo - 100 Mbps"/>
    <s v="INDIBIZ"/>
    <m/>
    <m/>
    <d v="2026-08-16T13:00:00"/>
    <s v="2026-08-16 13:00:00 | Jam Pemasangan : 10.00 Tanggal Pemasangan : MINGGU 16 AGUSTUS 2026 Info Tambahan : Hubungi pelanggan sebelum datang ke lokasi"/>
    <n v="2026"/>
    <n v="8"/>
    <n v="16"/>
    <d v="2026-08-16T00:00:00"/>
    <n v="-0.54166666666424135"/>
    <x v="0"/>
  </r>
  <r>
    <n v="988"/>
    <n v="1002505681"/>
    <n v="3"/>
    <x v="2"/>
    <n v="5"/>
    <s v="KEDIRI"/>
    <s v="TRENGGALEK"/>
    <s v="TRE"/>
    <s v="REG"/>
    <s v="AO"/>
    <x v="0"/>
    <s v="1P INET"/>
    <s v="Completed (PS)"/>
    <s v="RBS-Regional 3"/>
    <d v="2026-08-03T09:55:56"/>
    <d v="2026-08-03T15:12:17"/>
    <n v="69357292"/>
    <m/>
    <n v="152608208828"/>
    <s v="TOKO DANANG"/>
    <s v="ODP-TRE-FW/69 FW/D04/69.01"/>
    <s v="WO060761240"/>
    <m/>
    <m/>
    <m/>
    <n v="111.628046"/>
    <n v="-8.2994389999999996"/>
    <s v="|MN00418|MYIA-037693080028/POI/DANANG RIANTO/081234589253/danangrian65@gmail.com"/>
    <s v="MYIB_ASSISTANT"/>
    <m/>
    <m/>
    <m/>
    <m/>
    <m/>
    <m/>
    <m/>
    <m/>
    <s v="Management Janji"/>
    <s v="2026-08-04 08:00:00 | Nama Pic : DANANG No Hp Pic : 081234589253 No alt : - Jam Pemasangan : pagi  Tanggal Pemasangan : 4 Agustus 2026"/>
    <s v="FCC"/>
    <d v="2026-03-08T10:10:41"/>
    <d v="2026-08-04T08:00:00"/>
    <m/>
    <s v="PS"/>
    <s v="TRE"/>
    <s v="NO ADDON"/>
    <n v="20260803"/>
    <s v="Completed"/>
    <s v="HSI Bisnis Promo HUT Telkom PSB 70% - 200 Mbps"/>
    <s v="INDIBIZ"/>
    <m/>
    <m/>
    <d v="2026-08-04T08:00:00"/>
    <s v="2026-08-04 08:00:00 | Nama Pic : DANANG No Hp Pic : 081234589253 No alt : - Jam Pemasangan : pagi  Tanggal Pemasangan : 4 Agustus 2026"/>
    <n v="2026"/>
    <n v="8"/>
    <n v="3"/>
    <d v="2026-08-03T00:00:00"/>
    <n v="-1.3333333333357587"/>
    <x v="0"/>
  </r>
  <r>
    <n v="989"/>
    <n v="1002505954"/>
    <n v="3"/>
    <x v="4"/>
    <n v="4"/>
    <s v="PEKALONGAN"/>
    <s v="BREBES"/>
    <s v="BRB"/>
    <s v="REG"/>
    <s v="AO"/>
    <x v="0"/>
    <m/>
    <s v="Completed (PS)"/>
    <s v="RBS-Regional 3"/>
    <d v="2026-08-03T12:00:42"/>
    <d v="2026-08-04T15:40:43"/>
    <n v="69357430"/>
    <m/>
    <n v="146284108494"/>
    <s v="SDIT Harapan Umat"/>
    <s v="ODP-BRB-FJ/055"/>
    <s v="WO060786653"/>
    <m/>
    <m/>
    <m/>
    <n v="109.04684630809901"/>
    <n v="-6.8571042991799098"/>
    <s v="AMRBS;403095;REG3;BAYU;085100296564;PIC ASTUTI 083166559676;HSI 1S 100MB;535k;sditharapanumat@gmail.com"/>
    <s v="Account Manager"/>
    <m/>
    <m/>
    <m/>
    <m/>
    <m/>
    <m/>
    <m/>
    <m/>
    <s v="Management Janji"/>
    <s v="2026-08-04 13:00:00|Tanggal pemasangan: 04/08/2026 Jam pemasangan : pagi / siang Info Tambahan : Hubungi pelanggan dulu sebelum ke lokasi. terima kasih |40961370|MYDITA"/>
    <s v="FCC"/>
    <d v="2026-03-08T12:10:27"/>
    <d v="2026-08-04T13:00:00"/>
    <m/>
    <s v="PS"/>
    <s v="BRB"/>
    <s v="NO ADDON"/>
    <n v="20260804"/>
    <s v="Completed"/>
    <s v="- 11_11446;Biaya PSB HSI EBIS Tunai di Depan ~ 11[150000]  - SP_NOSS;SP_NOSS ~ Internet NOSS Multispeed Network[0]  - E23015;E23015 ~ ES23 - Perangkat ONT[0]  - E23015~null~44292;E23015||11||Abodemen 0[0]  - E23015~null~E23015_SWONTPREM;SWONTPREM ~ Biaya "/>
    <s v="INDIBIZ"/>
    <m/>
    <m/>
    <d v="2026-08-04T13:00:00"/>
    <s v="2026-08-04 13:00:00|Tanggal pemasangan: 04/08/2026 Jam pemasangan : pagi / siang Info Tambahan : Hubungi pelanggan dulu sebelum ke lokasi. terima kasih |40961370|MYDITA"/>
    <n v="2026"/>
    <n v="8"/>
    <n v="4"/>
    <d v="2026-08-04T00:00:00"/>
    <n v="-0.54166666666424135"/>
    <x v="0"/>
  </r>
  <r>
    <n v="990"/>
    <n v="1002527732"/>
    <n v="3"/>
    <x v="7"/>
    <n v="4"/>
    <s v="SOLO"/>
    <s v="INNER - SOLO JATENG TIMUR"/>
    <s v="GLD"/>
    <s v="REG"/>
    <s v="AO"/>
    <x v="0"/>
    <s v="1P INET"/>
    <s v="7 | OSS - PROVISIONING ISSUED"/>
    <s v="RBS-Regional 3"/>
    <d v="2026-08-15T08:55:57"/>
    <d v="2026-08-16T08:06:19"/>
    <n v="69366553"/>
    <m/>
    <n v="146514602657"/>
    <s v="PT. PANGGUNG SEJAHTERA"/>
    <s v="ODP-GLD-FY/008 FY/D01/04.08"/>
    <s v="WO061798469"/>
    <m/>
    <m/>
    <m/>
    <n v="110.837511196732"/>
    <n v="-7.5600508779666704"/>
    <s v="MD|MYDB-20260814265336|DN00001/MN00440|PT. PANGGUNG SEJAHTERA|081225064898"/>
    <s v="MYDIGIBIZPARTNER"/>
    <m/>
    <m/>
    <m/>
    <m/>
    <m/>
    <m/>
    <m/>
    <m/>
    <s v="Management Janji"/>
    <s v="2026-08-16 08:00:00 | Jam Pemasangan : 08:00 - 12.00 Tanggal Pemasangan : 15/08/2026 Info Tambahan : Hubungi pelanggan sebelum datang ke lokasi"/>
    <s v="FCC"/>
    <s v="15-08-2026 09:09:57"/>
    <d v="2026-08-16T08:00:00"/>
    <m/>
    <s v="PI"/>
    <s v="GLD"/>
    <s v="NO ADDON"/>
    <m/>
    <s v="Provisioning Issued"/>
    <s v="HSI Bisnis Basic Promo HUT Telkom PSB 70% - 150 Mbps"/>
    <s v="INDIBIZ"/>
    <m/>
    <m/>
    <d v="2026-08-16T08:00:00"/>
    <s v="2026-08-16 08:00:00 | Jam Pemasangan : 08:00 - 12.00 Tanggal Pemasangan : 15/08/2026 Info Tambahan : Hubungi pelanggan sebelum datang ke lokasi"/>
    <m/>
    <m/>
    <m/>
    <e v="#NUM!"/>
    <e v="#NUM!"/>
    <x v="1"/>
  </r>
  <r>
    <n v="991"/>
    <n v="1002528715"/>
    <n v="3"/>
    <x v="2"/>
    <n v="5"/>
    <s v="MALANG"/>
    <s v="KEPANJEN"/>
    <s v="MLG"/>
    <s v="REG"/>
    <s v="AO"/>
    <x v="0"/>
    <s v="1P INET"/>
    <s v="Completed (PS)"/>
    <s v="RBS-Regional 3"/>
    <d v="2026-08-15T16:37:58"/>
    <d v="2026-08-16T15:32:39"/>
    <n v="69367122"/>
    <m/>
    <n v="152701236831"/>
    <s v="KOS NAKULA"/>
    <s v="ODP-MLG-FFK/32 FFK/D04/32.01"/>
    <s v="WO061835963"/>
    <m/>
    <m/>
    <m/>
    <n v="112.646565012873"/>
    <n v="-7.9880905239763997"/>
    <s v="|MC20235|MYIA-003139782902/POI/RIZQI PRATAMA /082228691484/ardianharis10@gmail.com"/>
    <s v="MYIB_ASSISTANT"/>
    <m/>
    <m/>
    <m/>
    <m/>
    <m/>
    <m/>
    <m/>
    <m/>
    <s v="Management Janji"/>
    <s v="2026-08-16 13:00:00 | Jam pemasangan : 12.00 Info Tambahan : Hubungi pelanggan dulu sebelum ke lokasi terimakasih  "/>
    <s v="FCC"/>
    <s v="15-08-2026 16:39:52"/>
    <d v="2026-08-16T13:00:00"/>
    <m/>
    <s v="PS"/>
    <s v="MLG"/>
    <s v="OCA"/>
    <n v="20260816"/>
    <s v="Completed"/>
    <s v="HSI Bisnis Bundling OCA Breach Checker Promo 2026 PSB 70% - 200 Mbps"/>
    <s v="INDIBIZ"/>
    <m/>
    <m/>
    <d v="2026-08-16T13:00:00"/>
    <s v="2026-08-16 13:00:00 | Jam pemasangan : 12.00 Info Tambahan : Hubungi pelanggan dulu sebelum ke lokasi terimakasih  "/>
    <n v="2026"/>
    <n v="8"/>
    <n v="16"/>
    <d v="2026-08-16T00:00:00"/>
    <n v="-0.54166666666424135"/>
    <x v="0"/>
  </r>
  <r>
    <n v="992"/>
    <n v="1002521554"/>
    <n v="3"/>
    <x v="6"/>
    <n v="5"/>
    <s v="JEMBER"/>
    <s v="SITUBONDO"/>
    <s v="BKI"/>
    <s v="REG"/>
    <s v="AO"/>
    <x v="0"/>
    <s v="1P INET"/>
    <s v="Completed (PS)"/>
    <s v="RBS-Regional 3"/>
    <d v="2026-08-12T10:22:56"/>
    <d v="2026-08-13T18:48:01"/>
    <n v="69363966"/>
    <m/>
    <n v="152531208026"/>
    <s v="TOKO SRIWIJAYA"/>
    <s v="ODP-BKI-FA/02 FA/D01/02.01"/>
    <s v="WO061563277"/>
    <m/>
    <m/>
    <m/>
    <n v="113.693505"/>
    <n v="-7.7350750000000001"/>
    <s v="|MN00099|MYIA-075526574716/POI/YAHYA BA&amp; 39;DIL/082118404040/yahyabadil16@gmail.com"/>
    <s v="MYIB_ASSISTANT"/>
    <m/>
    <m/>
    <m/>
    <m/>
    <m/>
    <m/>
    <m/>
    <m/>
    <s v="Management Janji"/>
    <s v="2026-08-13 08:00:00 | Tanggal Pemasangan : 13 Agustus 2026 Jam Pemasangan : 08:00 13:00 Info Tambahan : Hubungi pelanggan dulu sebelum ke lokasi terimakasih"/>
    <s v="FCC"/>
    <d v="2026-12-08T10:39:53"/>
    <d v="2026-08-13T08:00:00"/>
    <m/>
    <s v="PS"/>
    <s v="BKI"/>
    <s v="NO ADDON"/>
    <n v="20260813"/>
    <s v="Completed"/>
    <s v="HSI Bisnis Promo HUT Telkom PSB 70% - 50 Mbps"/>
    <s v="INDIBIZ"/>
    <m/>
    <m/>
    <d v="2026-08-13T08:00:00"/>
    <s v="2026-08-13 08:00:00 | Tanggal Pemasangan : 13 Agustus 2026 Jam Pemasangan : 08:00 13:00 Info Tambahan : Hubungi pelanggan dulu sebelum ke lokasi terimakasih"/>
    <n v="2026"/>
    <n v="8"/>
    <n v="13"/>
    <d v="2026-08-13T00:00:00"/>
    <n v="-0.33333333333575865"/>
    <x v="0"/>
  </r>
  <r>
    <n v="993"/>
    <n v="1002529962"/>
    <n v="3"/>
    <x v="6"/>
    <n v="5"/>
    <s v="PASURUAN"/>
    <s v="PROBOLINGGO"/>
    <s v="GND"/>
    <s v="REG"/>
    <s v="AO"/>
    <x v="0"/>
    <s v="1P INET"/>
    <s v="OSS - FALLOUT"/>
    <s v="RBS-Regional 3"/>
    <d v="2026-08-16T16:37:57"/>
    <d v="2026-08-17T18:24:11"/>
    <n v="69367708"/>
    <m/>
    <n v="152510207386"/>
    <s v="AGUSTINA FASHION"/>
    <s v="ODP-GND-FF/47 FF/D02/47.01"/>
    <s v="WO061892450"/>
    <m/>
    <m/>
    <m/>
    <n v="113.335914127528"/>
    <n v="-7.85787814929947"/>
    <s v="MD|MYDB-20260815265600|DB10005/MB10139|AGUSTINA FASHION|08981239034"/>
    <s v="MYDIGIBIZPARTNER"/>
    <m/>
    <m/>
    <m/>
    <m/>
    <m/>
    <m/>
    <m/>
    <m/>
    <s v="Management Janji"/>
    <s v="2026-08-17 13:00:00 | Tanggal pemasangan: 17/08/2026 Jam pemasangan : pagi / siang Info Tambahan : Hubungi pelanggan dulu sebelum ke lokasi terima kasih."/>
    <s v="FCC"/>
    <s v="16-08-2026 16:39:59"/>
    <d v="2026-08-17T13:00:00"/>
    <s v="Kendala Pelanggan"/>
    <s v="FO_WFM"/>
    <s v="GND"/>
    <s v="NO ADDON"/>
    <m/>
    <s v="Provisioning Failed|WFM|INF009059348|PELANGGAN BATAL"/>
    <s v="HSI Bisnis Khusus Winback PSB 70% - 100 Mbps"/>
    <s v="INDIBIZ"/>
    <m/>
    <m/>
    <d v="2026-08-17T13:00:00"/>
    <s v="2026-08-17 13:00:00 | Tanggal pemasangan: 17/08/2026 Jam pemasangan : pagi / siang Info Tambahan : Hubungi pelanggan dulu sebelum ke lokasi terima kasih."/>
    <m/>
    <m/>
    <m/>
    <e v="#NUM!"/>
    <e v="#NUM!"/>
    <x v="1"/>
  </r>
  <r>
    <n v="994"/>
    <n v="1002529237"/>
    <n v="3"/>
    <x v="6"/>
    <n v="5"/>
    <s v="PASURUAN"/>
    <s v="PROBOLINGGO"/>
    <s v="GND"/>
    <s v="REG"/>
    <s v="AO"/>
    <x v="0"/>
    <s v="1P INET"/>
    <s v="Completed (PS)"/>
    <s v="RBS-Regional 3"/>
    <d v="2026-08-16T08:41:58"/>
    <d v="2026-08-16T20:55:14"/>
    <n v="69367275"/>
    <m/>
    <n v="152510206859"/>
    <s v="PUSAT DASTER MURAH 489"/>
    <s v="ODP-GND-FF/41"/>
    <s v="WO061857853"/>
    <m/>
    <m/>
    <m/>
    <n v="113.3257899"/>
    <n v="-7.8578964999999901"/>
    <s v="MD|MYDB-20260815265618|DN00001/MN00836|PUSAT DASTER MURAH 489|082330300641"/>
    <s v="MYDIGIBIZPARTNER"/>
    <m/>
    <m/>
    <m/>
    <m/>
    <m/>
    <m/>
    <m/>
    <m/>
    <s v="Management Janji"/>
    <s v="2026-08-17 08:00:00 | M Janji : (17 AGUSTUS 2026) jam Pasang : pagi siang Note : hubungi pelanggan jika ingin kelokasi"/>
    <s v="FCC"/>
    <s v="16-08-2026 08:55:08"/>
    <d v="2026-08-17T08:00:00"/>
    <m/>
    <s v="PS"/>
    <s v="GND"/>
    <s v="NETMONK"/>
    <n v="20260816"/>
    <s v="Completed"/>
    <s v="HSI Bisnis Bundling Netmonk PSB 70% Promo - 200 Mbps"/>
    <s v="INDIBIZ"/>
    <m/>
    <m/>
    <d v="2026-08-17T08:00:00"/>
    <s v="2026-08-17 08:00:00 | M Janji : (17 AGUSTUS 2026) jam Pasang : pagi siang Note : hubungi pelanggan jika ingin kelokasi"/>
    <n v="2026"/>
    <n v="8"/>
    <n v="16"/>
    <d v="2026-08-16T00:00:00"/>
    <n v="-1.3333333333357587"/>
    <x v="0"/>
  </r>
  <r>
    <n v="995"/>
    <n v="1002527149"/>
    <n v="3"/>
    <x v="3"/>
    <n v="4"/>
    <s v="YOGYAKARTA"/>
    <s v="INNER - YOGYA JATENG SELATAN"/>
    <s v="KBU"/>
    <s v="DGS"/>
    <s v="AO"/>
    <x v="0"/>
    <m/>
    <s v="Completed (PS)"/>
    <s v="DGS-Government Defense Service"/>
    <d v="2026-08-14T16:24:21"/>
    <d v="2026-08-15T21:25:33"/>
    <n v="69366301"/>
    <m/>
    <n v="146113146570"/>
    <s v="SETNEG : Istana Jogja"/>
    <s v="ODP-KBU-FCQ/114"/>
    <s v="WO061770401"/>
    <m/>
    <m/>
    <m/>
    <n v="110.363440691756"/>
    <n v="-7.7992398432914998"/>
    <s v="Istana Jogja Jl. Jend. Ahmad Yani, Ngupasan, Kec. Gondomanan, Kota Yogyakarta, Daerah Istimewa Yogyakarta Hiqbal Haris 0821-8722-8445 Bayu Prasetyo Anwar 0811-8881-9797"/>
    <s v="Account Manager"/>
    <m/>
    <m/>
    <m/>
    <m/>
    <m/>
    <m/>
    <m/>
    <m/>
    <s v="Management Janji"/>
    <s v="Istana Jogja Jl. Jend. Ahmad Yani, Ngupasan, Kec. Gondomanan, Kota Yogyakarta, Daerah Istimewa Yogyakarta Hiqbal Haris 0821-8722-8445 Bayu Prasetyo Anwar 0811-8881-9797"/>
    <s v="FCC"/>
    <s v="14-08-2026 16:39:53"/>
    <m/>
    <m/>
    <s v="PS"/>
    <s v="KBU"/>
    <s v="NO ADDON"/>
    <n v="20260815"/>
    <s v="Completed"/>
    <s v="- 11_11446;Biaya PSB HSI EBIS Tunai di Depan ~ 11[500000]  - SP_NOSS;SP_NOSS ~ Internet NOSS Multispeed Network[0]  - SP_NOSS;SP_NOSS ~ Internet NOSS Multispeed Network[0]  - E23015;E23015 ~ ES23 - Perangkat ONT[0]  - E23015~null~44292;E23015||11||Abodeme"/>
    <s v="INDIBIZ"/>
    <m/>
    <m/>
    <d v="2026-08-14T12:00:00"/>
    <s v="Istana Jogja Jl. Jend. Ahmad Yani, Ngupasan, Kec. Gondomanan, Kota Yogyakarta, Daerah Istimewa Yogyakarta Hiqbal Haris 0821-8722-8445 Bayu Prasetyo Anwar 0811-8881-9797"/>
    <n v="2026"/>
    <n v="8"/>
    <n v="15"/>
    <d v="2026-08-15T00:00:00"/>
    <n v="0.5"/>
    <x v="0"/>
  </r>
  <r>
    <n v="996"/>
    <n v="1002522204"/>
    <n v="3"/>
    <x v="0"/>
    <n v="5"/>
    <s v="MATARAM"/>
    <s v="SUMBAWA"/>
    <s v="MLK"/>
    <s v="DPS"/>
    <s v="AO"/>
    <x v="0"/>
    <m/>
    <s v="7 | OSS - PROVISIONING ISSUED"/>
    <s v="DPS-Property &amp; Resources"/>
    <d v="2026-08-12T13:42:11"/>
    <d v="2026-08-14T15:11:00"/>
    <n v="69359612"/>
    <m/>
    <n v="172608206142"/>
    <s v="AMNT Townsite 2 B21"/>
    <s v="ODP-MLK-FAC/05"/>
    <s v="WO061590092"/>
    <m/>
    <m/>
    <m/>
    <n v="116.7586278"/>
    <n v="-8.9648123000000002"/>
    <s v="DSS HSI | WILHELMI A IDRIS | 970167 | TREG 3 | AMNT Townsite |SYAHRUL ALQADRI| 081237399497 | PSB 2P INET TV 20MBPS"/>
    <s v="Account Manager"/>
    <m/>
    <m/>
    <m/>
    <m/>
    <m/>
    <m/>
    <m/>
    <m/>
    <s v="Management Janji"/>
    <s v="AO"/>
    <s v="FCC"/>
    <d v="2026-12-08T13:55:01"/>
    <m/>
    <m/>
    <s v="PI"/>
    <s v="MLK"/>
    <s v="NO ADDON"/>
    <m/>
    <s v="Provisioning Issued"/>
    <s v="- E23015;E23015 ~ ES23 - Perangkat ONT[0]  - E23015~null~44292;E23015||11||Abodemen 0[0]  - E23015~null~E23015_SWONT;SWONT ~ Biaya Sewa ONT ~ E23015[30000]  - E24057;E24057 ~ ES24 - Paket HSI Bisnis (HSIE) Khusus Winback[0]  - E24057~null~E24057_UNL;UNL ~"/>
    <s v="INDIBIZ"/>
    <m/>
    <m/>
    <d v="1970-01-01T07:00:00"/>
    <s v="AO"/>
    <m/>
    <m/>
    <m/>
    <e v="#NUM!"/>
    <e v="#NUM!"/>
    <x v="1"/>
  </r>
  <r>
    <n v="997"/>
    <n v="1002520843"/>
    <n v="3"/>
    <x v="4"/>
    <n v="4"/>
    <s v="PEKALONGAN"/>
    <s v="SLAWI"/>
    <s v="SLW"/>
    <s v="REG"/>
    <s v="AO"/>
    <x v="0"/>
    <m/>
    <s v="Completed (PS)"/>
    <s v="RBS-Regional 3"/>
    <d v="2026-08-11T16:57:45"/>
    <d v="2026-08-11T18:51:14"/>
    <n v="69362368"/>
    <m/>
    <n v="142283119930"/>
    <s v="PONDOK PESANTREN MA&amp; 39;HAD ARRIFAH TEGAL"/>
    <s v="ODP-SLW-FT/006"/>
    <s v="WO061528855"/>
    <m/>
    <m/>
    <m/>
    <n v="109.12868159999999"/>
    <n v="-7.0228630000000001"/>
    <s v="|MN00292|MYIA-007240436981/POI/Masruri/081575144643/rurimas33@gmail.com"/>
    <s v="Account Manager"/>
    <m/>
    <m/>
    <m/>
    <m/>
    <m/>
    <m/>
    <m/>
    <m/>
    <s v="Management Janji"/>
    <s v="2026-08-11 13:00:00 | Tanggal pemasangan : 11 AGUSTUS 2026  Jam pemasangan : pagi/siang  Info Tambahan : Hubungi pelanggan dulu sebelum ke lokasi  terima kasih"/>
    <s v="FCC"/>
    <d v="2026-11-08T17:10:12"/>
    <m/>
    <m/>
    <s v="PS"/>
    <s v="SLW"/>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07:00:00"/>
    <s v="2026-08-11 13:00:00 | Tanggal pemasangan : 11 AGUSTUS 2026  Jam pemasangan : pagi/siang  Info Tambahan : Hubungi pelanggan dulu sebelum ke lokasi  terima kasih"/>
    <n v="2026"/>
    <n v="8"/>
    <n v="11"/>
    <d v="2026-08-11T00:00:00"/>
    <n v="-0.29166666666424135"/>
    <x v="0"/>
  </r>
  <r>
    <n v="998"/>
    <n v="1002515936"/>
    <n v="3"/>
    <x v="2"/>
    <n v="5"/>
    <s v="MADIUN"/>
    <s v="MADIUN"/>
    <s v="MNZ"/>
    <s v="REG"/>
    <s v="AO"/>
    <x v="0"/>
    <s v="1P INET"/>
    <s v="102 | FOLLOW UP COMPLETED"/>
    <s v="RBS-Regional 3"/>
    <d v="2026-08-08T13:16:57"/>
    <d v="2026-08-10T13:37:26"/>
    <n v="69361453"/>
    <m/>
    <n v="152601214982"/>
    <s v="SPBU 54.631.24 (SERVER)"/>
    <s v="ODP-MNZ-FD/198 FD/D19/198.01"/>
    <s v="WO061263093"/>
    <m/>
    <m/>
    <m/>
    <n v="111.512415"/>
    <n v="-7.6384629999999998"/>
    <s v="|MN00286|MYIA-074344221507/POI/IWAN SETYAWAN/08563623930/iwansetawan1989e3@gmail.com"/>
    <s v="MYIB_ASSISTANT"/>
    <m/>
    <m/>
    <m/>
    <m/>
    <m/>
    <m/>
    <m/>
    <m/>
    <s v="Management Janji"/>
    <s v="2026-08-09 13:00:00 | Nama : BP IWAN SETYAWAN No Hp : 08563623930 No Alt :  Tgl Pemasangan : 09 Agustus 2026 Interval : PAGI  Note : Hubungi pelanggan terlebih dahulu"/>
    <s v="FCC"/>
    <d v="2026-08-08T13:25:30"/>
    <d v="2026-08-09T13:00:00"/>
    <s v="FALLOUT HOMEPASS"/>
    <s v="REVOKE"/>
    <s v="MNZ"/>
    <s v="NO ADDON"/>
    <m/>
    <s v="Follow Up Revoke Completed, New Order ID : SC1002517792"/>
    <s v="HSI Bisnis Promo HUT Telkom PSB 70% - 50 Mbps"/>
    <s v="INDIBIZ"/>
    <m/>
    <m/>
    <d v="2026-08-09T13:00:00"/>
    <s v="2026-08-09 13:00:00 | Nama : BP IWAN SETYAWAN No Hp : 08563623930 No Alt :  Tgl Pemasangan : 09 Agustus 2026 Interval : PAGI  Note : Hubungi pelanggan terlebih dahulu"/>
    <m/>
    <m/>
    <m/>
    <e v="#NUM!"/>
    <e v="#NUM!"/>
    <x v="1"/>
  </r>
  <r>
    <n v="999"/>
    <n v="1002509533"/>
    <n v="3"/>
    <x v="0"/>
    <n v="5"/>
    <s v="KUPANG"/>
    <s v="LABOAN BAJO"/>
    <s v="RTE"/>
    <s v="REG"/>
    <s v="AO"/>
    <x v="0"/>
    <s v="1P INET"/>
    <s v="Completed (PS)"/>
    <s v="RBS-Regional 3"/>
    <d v="2026-08-05T08:14:56"/>
    <d v="2026-08-08T08:55:42"/>
    <n v="69358732"/>
    <m/>
    <n v="172514216866"/>
    <s v="BATAKO PA LEKSI"/>
    <s v="ODP-RTE-FA/01 FA/D06/01.01"/>
    <s v="WO060947152"/>
    <m/>
    <m/>
    <m/>
    <n v="120.46417877326699"/>
    <n v="-8.6219196324385798"/>
    <s v="|MN02681|MYIA-075226695038/POI/VESPASIANUS SIR OLANG/082138784689/vsirolang@gmail.com"/>
    <s v="MYIB_ASSISTANT"/>
    <m/>
    <m/>
    <m/>
    <m/>
    <m/>
    <m/>
    <m/>
    <m/>
    <s v="Management Janji"/>
    <s v="2026-08-06 08:00:00 | Nama PIC : BAPAK VESPASIANUS No HP : 082138784689 Alt :  M Janji : (RABU/6/AGUSTUS/2026) jam Pasang : 09:00 Note : hubungi pelanggan jika ingin kelokasi"/>
    <s v="FCC"/>
    <d v="2026-05-08T08:25:38"/>
    <d v="2026-08-06T08:00:00"/>
    <m/>
    <s v="PS"/>
    <s v="RTE"/>
    <s v="NO ADDON"/>
    <n v="20260808"/>
    <s v="Completed"/>
    <s v="HSI Bisnis Basic Promo HUT Telkom PSB 70% - 50 Mbps"/>
    <s v="INDIBIZ"/>
    <m/>
    <m/>
    <d v="2026-08-06T08:00:00"/>
    <s v="2026-08-06 08:00:00 | Nama PIC : BAPAK VESPASIANUS No HP : 082138784689 Alt :  M Janji : (RABU/6/AGUSTUS/2026) jam Pasang : 09:00 Note : hubungi pelanggan jika ingin kelokasi"/>
    <n v="2026"/>
    <n v="8"/>
    <n v="8"/>
    <d v="2026-08-08T00:00:00"/>
    <n v="1.6666666666642413"/>
    <x v="2"/>
  </r>
  <r>
    <n v="1000"/>
    <n v="1002508992"/>
    <n v="3"/>
    <x v="1"/>
    <n v="5"/>
    <s v="SBY SELATAN"/>
    <s v="MANYAR"/>
    <s v="GBG"/>
    <s v="REG"/>
    <s v="AO"/>
    <x v="0"/>
    <s v="1P INET"/>
    <s v="102 | FOLLOW UP COMPLETED"/>
    <s v="RBS-Regional 3"/>
    <d v="2026-08-04T15:44:04"/>
    <d v="2026-08-07T13:14:54"/>
    <n v="69358491"/>
    <m/>
    <n v="152320246203"/>
    <s v="SEKOLAH GRACIA"/>
    <s v="ODP-MYR-FBL/11 FBL/D01/01.11"/>
    <s v="WO060914368"/>
    <m/>
    <m/>
    <m/>
    <n v="112.7583551"/>
    <n v="-7.2909044999999999"/>
    <s v="|MN02749|MYIA-055423623156/POI/Joko Iswandono/087853008685/sekolahgraciasd@gmail.com"/>
    <s v="MYIB_ASSISTANT"/>
    <m/>
    <m/>
    <m/>
    <m/>
    <m/>
    <m/>
    <m/>
    <m/>
    <s v="Management Janji"/>
    <s v="2026-08-05 13:00:00 | Nama : BU IRENE (ADMIN) No Hp : 082232027184 No Alt : 087853008685 Tgl Pemasangan : 05 Agustus 2026 Interval : SIANG Note : Hubungi pelanggan terlebih dahulu"/>
    <s v="FCC"/>
    <d v="2026-04-08T15:55:14"/>
    <d v="2026-08-05T13:00:00"/>
    <s v="Kendala Pelanggan"/>
    <s v="REVOKE"/>
    <s v="GBG"/>
    <s v="OCA"/>
    <m/>
    <s v="Follow Up Revoke Completed, New Order ID : SC1002514550"/>
    <s v="HSI Bisnis Bundling OCA Breach Checker Promo 2026 PSB 70% - 75 Mbps"/>
    <s v="INDIBIZ"/>
    <m/>
    <m/>
    <d v="2026-08-05T13:00:00"/>
    <s v="2026-08-05 13:00:00 | Nama : BU IRENE (ADMIN) No Hp : 082232027184 No Alt : 087853008685 Tgl Pemasangan : 05 Agustus 2026 Interval : SIANG Note : Hubungi pelanggan terlebih dahulu"/>
    <m/>
    <m/>
    <m/>
    <e v="#NUM!"/>
    <e v="#NUM!"/>
    <x v="1"/>
  </r>
  <r>
    <n v="1001"/>
    <n v="1002519533"/>
    <n v="3"/>
    <x v="6"/>
    <n v="5"/>
    <s v="SIDOARJO"/>
    <s v="PASURUAN"/>
    <s v="PWS"/>
    <s v="REG"/>
    <s v="AO"/>
    <x v="0"/>
    <s v="1P INET"/>
    <s v="OSS - FALLOUT"/>
    <s v="RBS-Regional 3"/>
    <d v="2026-08-11T11:26:56"/>
    <d v="2026-08-14T08:26:48"/>
    <n v="69363139"/>
    <m/>
    <n v="152740208010"/>
    <s v="SPBU Pertamina 54.671.42 / PT. SEMBILAN SEMBILAN TUBAN PERDANA"/>
    <s v="ODP-PWS-FN/09 FN/D01/09.01"/>
    <s v="WO061480721"/>
    <m/>
    <m/>
    <m/>
    <n v="112.73790990000001"/>
    <n v="-7.7941918000000001"/>
    <s v="|MN00398|MYIA-097262483468/POI/HANDINI RATIH SURYORINI/081329046359/holding99tuban@gmail.com"/>
    <s v="MYIB_ASSISTANT"/>
    <m/>
    <m/>
    <m/>
    <m/>
    <m/>
    <m/>
    <m/>
    <m/>
    <s v="Management Janji"/>
    <s v="2026-08-13 08:00:00 | telp : 081329046359 alt :  M Janji : (12/08/2026) jam Pasang :pagi / siang  Note : hubungi pelanggan jika ingin kelokasi"/>
    <s v="FCC"/>
    <d v="2026-11-08T11:40:03"/>
    <d v="2026-08-13T08:00:00"/>
    <s v="Kendala Pelanggan"/>
    <s v="FO_WFM"/>
    <s v="PWS"/>
    <s v="NO ADDON"/>
    <m/>
    <s v="Provisioning Failed|WFM|INF009040632|Kendall battal oasang"/>
    <s v="HSI Bisnis Promo HUT Telkom PSB 70% - 50 Mbps"/>
    <s v="INDIBIZ"/>
    <m/>
    <m/>
    <d v="2026-08-13T08:00:00"/>
    <s v="2026-08-13 08:00:00 | telp : 081329046359 alt :  M Janji : (12/08/2026) jam Pasang :pagi / siang  Note : hubungi pelanggan jika ingin kelokasi"/>
    <m/>
    <m/>
    <m/>
    <e v="#NUM!"/>
    <e v="#NUM!"/>
    <x v="1"/>
  </r>
  <r>
    <n v="1002"/>
    <n v="1002515954"/>
    <n v="3"/>
    <x v="6"/>
    <n v="5"/>
    <s v="SIDOARJO"/>
    <s v="MOJOKERTO"/>
    <s v="MRT"/>
    <s v="REG"/>
    <s v="AO"/>
    <x v="0"/>
    <m/>
    <s v="Completed (PS)"/>
    <s v="RBS-Regional 3"/>
    <d v="2026-08-08T13:28:56"/>
    <d v="2026-08-09T20:57:56"/>
    <n v="69361456"/>
    <n v="3215218045"/>
    <n v="152312243248"/>
    <s v="PT. SURYA PRIMA LANGGENG MANDIRI"/>
    <s v="ODP-MRT-FQ/68"/>
    <s v="WO061304663"/>
    <m/>
    <m/>
    <m/>
    <n v="112.4225965"/>
    <n v="-7.5009550000000003"/>
    <s v="|MN00518|/PT. SURYA PRIMA LANGGENG MANDIRI/HSI B2B (1:1) + PHONE (800 MENIT) 50MBPS 445RB PSB DISC 70%/085854781393/suryaprimalanggengmandiri@gmail.com/HERRY AGUS UTOMO/-7.500916, 112.422469"/>
    <s v="Sales Force DBS"/>
    <m/>
    <m/>
    <m/>
    <m/>
    <m/>
    <m/>
    <m/>
    <m/>
    <s v="Management Janji"/>
    <s v="2026-08-10 08:00:00|Tanggal pemasangan: 10/08/2026 Jam pemasangan : 08.00 - 12.00 Info Tambahan : Hubungi pelanggan dulu sebelum ke lokasi. terima kasih|40971401|MYDITA"/>
    <s v="FCC"/>
    <d v="2026-08-08T13:39:52"/>
    <d v="2026-08-10T08:00:00"/>
    <m/>
    <s v="PS"/>
    <s v="MRT"/>
    <s v="NO ADDON"/>
    <n v="20260809"/>
    <s v="Completed"/>
    <s v="- 11_11446;Biaya PSB HSI EBIS Tunai di Depan ~ 11[150000]  - BWY DL;BWY DL ~ Saluran Dua Arah(BothWay)[0]  - E23053;E23053 ~ ES23 - Paket HSI Bisnis  Phone (PHONE)[0]  - E23053~null~44864;E23053||11||Abodemen 0[0]  - E23053~null~E23053_IN800;IN800 ~ Free "/>
    <s v="INDIBIZ"/>
    <m/>
    <m/>
    <d v="2026-08-10T08:00:00"/>
    <s v="2026-08-10 08:00:00|Tanggal pemasangan: 10/08/2026 Jam pemasangan : 08.00 - 12.00 Info Tambahan : Hubungi pelanggan dulu sebelum ke lokasi. terima kasih|40971401|MYDITA"/>
    <n v="2026"/>
    <n v="8"/>
    <n v="9"/>
    <d v="2026-08-09T00:00:00"/>
    <n v="-1.3333333333357587"/>
    <x v="0"/>
  </r>
  <r>
    <n v="1003"/>
    <n v="1002528552"/>
    <n v="3"/>
    <x v="2"/>
    <n v="5"/>
    <s v="MALANG"/>
    <s v="BATU"/>
    <s v="BLB"/>
    <s v="REG"/>
    <s v="AO"/>
    <x v="0"/>
    <m/>
    <s v="Completed (PS)"/>
    <s v="RBS-Regional 3"/>
    <d v="2026-08-15T15:28:04"/>
    <d v="2026-08-17T14:56:22"/>
    <n v="69367052"/>
    <m/>
    <n v="152702231399"/>
    <s v="TRIPLETREE KENARO HOTEL MALANG"/>
    <s v="ODP-BLB-FP/61"/>
    <s v="WO061892042"/>
    <m/>
    <m/>
    <m/>
    <n v="112.6271462"/>
    <n v="-7.9288847000000002"/>
    <s v="MC20119|NOVIYAN|0816373381|hm.kenarohotelbytripletree@gmail.com|-7.928986240444906, 112.6271304166297|PSB INET 300 MBPS HRGA 1.130"/>
    <s v="Sales Force DBS"/>
    <m/>
    <m/>
    <m/>
    <m/>
    <m/>
    <m/>
    <m/>
    <m/>
    <s v="Management Janji"/>
    <s v="2026-08-17 13:00:00|Tanggal pemasangan : 17 AGUSTUS 2026 Jam pemasangan : pagi/siang Info Tambahan : Hubungi pelanggan dulu sebelum ke lokasi terima kasih|40010577|MYDITA"/>
    <s v="FCC"/>
    <s v="15-08-2026 15:39:51"/>
    <d v="2026-08-17T13:00:00"/>
    <m/>
    <s v="PS"/>
    <s v="BLB"/>
    <s v="NO ADDON"/>
    <n v="20260817"/>
    <s v="Complet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Tanggal pemasangan : 17 AGUSTUS 2026 Jam pemasangan : pagi/siang Info Tambahan : Hubungi pelanggan dulu sebelum ke lokasi terima kasih|40010577|MYDITA"/>
    <n v="2026"/>
    <n v="8"/>
    <n v="17"/>
    <d v="2026-08-17T00:00:00"/>
    <n v="-0.54166666666424135"/>
    <x v="0"/>
  </r>
  <r>
    <n v="1004"/>
    <n v="1002527375"/>
    <n v="3"/>
    <x v="7"/>
    <n v="4"/>
    <s v="KUDUS"/>
    <s v="KUDUS"/>
    <s v="DMA"/>
    <s v="REG"/>
    <s v="AO"/>
    <x v="0"/>
    <s v="1P INET"/>
    <s v="OSS - FALLOUT"/>
    <s v="RBS-Regional 3"/>
    <d v="2026-08-14T17:58:56"/>
    <d v="2026-08-15T18:34:24"/>
    <n v="69366440"/>
    <m/>
    <n v="141456115412"/>
    <s v="PT KALAMAYA INTEGRA MEDIA"/>
    <s v="ODP-DMA-FGA/059 FGA/D03/059.01"/>
    <s v="WO061778606"/>
    <m/>
    <m/>
    <m/>
    <n v="110.6370543"/>
    <n v="-6.8915422"/>
    <s v="|MN02336|MYIA-004290260349/POI/BENY TRI ANJANI/083173620166/kalammaya66@gmail.com"/>
    <s v="MYIB_ASSISTANT"/>
    <m/>
    <m/>
    <m/>
    <m/>
    <m/>
    <m/>
    <m/>
    <m/>
    <s v="Management Janji"/>
    <s v="2026-08-15 15:00:00 | Tanggal pemasangan: 27/07/2026 Jam pemasangan : pagi / siang Info Tambahan : Hubungi pelanggan dulu sebelum ke lokasi. terima kasih"/>
    <s v="FCC"/>
    <s v="14-08-2026 18:09:52"/>
    <d v="2026-08-15T15:00:00"/>
    <s v="Kendala Lainnya"/>
    <s v="FO_WFM"/>
    <s v="DMA"/>
    <s v="NO ADDON"/>
    <m/>
    <s v="Provisioning Failed|WFM|INF009051481|salah input"/>
    <s v="HSI Bisnis Basic Promo HUT Telkom PSB 70% - 50 Mbps"/>
    <s v="INDIBIZ"/>
    <m/>
    <m/>
    <d v="2026-08-15T15:00:00"/>
    <s v="2026-08-15 15:00:00 | Tanggal pemasangan: 27/07/2026 Jam pemasangan : pagi / siang Info Tambahan : Hubungi pelanggan dulu sebelum ke lokasi. terima kasih"/>
    <m/>
    <m/>
    <m/>
    <e v="#NUM!"/>
    <e v="#NUM!"/>
    <x v="1"/>
  </r>
  <r>
    <n v="1005"/>
    <n v="1002509715"/>
    <n v="3"/>
    <x v="2"/>
    <n v="5"/>
    <s v="MALANG"/>
    <s v="KEPANJEN"/>
    <s v="KLJ"/>
    <s v="REG"/>
    <s v="AO"/>
    <x v="0"/>
    <s v="1P INET"/>
    <s v="Completed (PS)"/>
    <s v="RBS-Regional 3"/>
    <d v="2026-08-05T09:14:56"/>
    <d v="2026-08-06T14:22:55"/>
    <n v="69358798"/>
    <m/>
    <n v="152703903416"/>
    <s v="TOKO GALIH"/>
    <s v="ODP-KLJ-FCZ/17 FCZ/D02/17.01"/>
    <s v="WO060952709"/>
    <m/>
    <m/>
    <m/>
    <n v="112.58466799999999"/>
    <n v="-7.9885016999999996"/>
    <s v="|MN02703|MYIA-046146385420/POI/Agus Sugiono/085234161614/sugionoagus72@gmail.com"/>
    <s v="MYIB_ASSISTANT"/>
    <m/>
    <m/>
    <m/>
    <m/>
    <m/>
    <m/>
    <m/>
    <m/>
    <s v="Management Janji"/>
    <s v="2026-08-06 08:00:00 | Tanggal pemasangan: 06/08/2026 Jam pemasangan : pagi / siang Info Tambahan : Hubungi pelanggan dulu sebelum ke lokasi terima kasih"/>
    <s v="FCC"/>
    <d v="2026-05-08T09:24:57"/>
    <d v="2026-08-06T08:00:00"/>
    <s v="Kendala Pelanggan"/>
    <s v="PS"/>
    <s v="KLJ"/>
    <s v="NO ADDON"/>
    <n v="20260806"/>
    <s v="Completed"/>
    <s v="HSI Bisnis Promo HUT Telkom PSB 70% - 150 Mbps"/>
    <s v="INDIBIZ"/>
    <m/>
    <m/>
    <d v="2026-08-06T08:00:00"/>
    <s v="2026-08-06 08:00:00 | Tanggal pemasangan: 06/08/2026 Jam pemasangan : pagi / siang Info Tambahan : Hubungi pelanggan dulu sebelum ke lokasi terima kasih"/>
    <n v="2026"/>
    <n v="8"/>
    <n v="6"/>
    <d v="2026-08-06T00:00:00"/>
    <n v="-0.33333333333575865"/>
    <x v="0"/>
  </r>
  <r>
    <n v="1006"/>
    <n v="1002527387"/>
    <n v="3"/>
    <x v="0"/>
    <n v="5"/>
    <s v="MATARAM"/>
    <s v="SUMBAWA"/>
    <s v="MLK"/>
    <s v="REG"/>
    <s v="AO"/>
    <x v="0"/>
    <m/>
    <s v="100 | REVOKE COMPLETED"/>
    <s v="RBS-Regional 3"/>
    <d v="2026-08-14T18:10:43"/>
    <d v="2026-08-15T18:54:58"/>
    <n v="69365271"/>
    <m/>
    <n v="172608206229"/>
    <s v="SS VILLA"/>
    <s v="ODP-MLK-FAC/37"/>
    <s v="WO061779789"/>
    <m/>
    <m/>
    <m/>
    <n v="116.74579230000001"/>
    <n v="-8.9673186000000005"/>
    <s v="|MN02367|MYIA-081237795693/POI/MARYANTI/081337270271/srie_fun@yahoo.com"/>
    <s v="Sales Profesional"/>
    <m/>
    <m/>
    <m/>
    <m/>
    <m/>
    <m/>
    <m/>
    <m/>
    <s v="Management Janji"/>
    <s v="2026-08-14 13:00:00 | telp : 081337270271  M Janji : (14/08/2026)  jam Pasang : 09:00  Note : hubungi pelanggan jika ingin kelokasi"/>
    <s v="FCC"/>
    <s v="14-08-2026 18:39:59"/>
    <m/>
    <m/>
    <s v="REVOKE"/>
    <s v="MLK"/>
    <s v="ANTAREZ"/>
    <m/>
    <s v="Revoke Completed"/>
    <s v="- 11_11446;Biaya PSB HSI EBIS Tunai di Depan ~ 11[150000]  - SP_NOSS;SP_NOSS ~ Internet NOSS Multispeed Network[0]  - SP_NOSS;SP_NOSS ~ Internet NOSS Multispeed Network[0]  - E23046;E23046 ~ ES23 - Paket HSI Bisnis[0]  - E23046~null~E23046_UNL;UNL ~ Inter"/>
    <s v="INDIBIZ"/>
    <m/>
    <m/>
    <d v="2026-08-14T07:00:00"/>
    <s v="2026-08-14 13:00:00 | telp : 081337270271  M Janji : (14/08/2026)  jam Pasang : 09:00  Note : hubungi pelanggan jika ingin kelokasi"/>
    <m/>
    <m/>
    <m/>
    <e v="#NUM!"/>
    <e v="#NUM!"/>
    <x v="1"/>
  </r>
  <r>
    <n v="1007"/>
    <n v="1002510834"/>
    <n v="3"/>
    <x v="3"/>
    <n v="4"/>
    <s v="MAGELANG"/>
    <s v="KEBUMEN"/>
    <s v="KBM"/>
    <s v="REG"/>
    <s v="AO"/>
    <x v="0"/>
    <s v="1P INET"/>
    <s v="Completed (PS)"/>
    <s v="RBS-Regional 3"/>
    <d v="2026-08-05T14:34:57"/>
    <d v="2026-08-06T13:01:13"/>
    <n v="69359307"/>
    <m/>
    <n v="142141120026"/>
    <s v="Yayasan Al Hidayah Kebumen"/>
    <s v="ODP-KBM-FAT/122 FAT/D03/122.01"/>
    <s v="WO060995098"/>
    <m/>
    <m/>
    <m/>
    <n v="109.66136299999999"/>
    <n v="-7.6643049999999997"/>
    <s v="|MC80042|MYIA-018741082444/POI/Ahmad Sukron M /081915331253/alhidayahwonoyoso0405@gmail.com"/>
    <s v="MYIB_ASSISTANT"/>
    <m/>
    <m/>
    <m/>
    <m/>
    <m/>
    <m/>
    <m/>
    <m/>
    <s v="Management Janji"/>
    <s v="2026-08-06 13:00:00 | Nama PIC : Bp Ahmad No Hp : 081915331253 No Alt : - Tgl Pemasangan : 06 Agustus 2026 Interval : PAGI SIANG Note : Hubungi pelanggan terlebih dahulu"/>
    <s v="FCC"/>
    <d v="2026-05-08T14:39:46"/>
    <d v="2026-08-06T13:00:00"/>
    <m/>
    <s v="PS"/>
    <s v="KBM"/>
    <s v="NO ADDON"/>
    <n v="20260806"/>
    <s v="Completed"/>
    <s v="HSI Bisnis Basic Khusus Winback PSB 70% - 150 Mbps"/>
    <s v="INDIBIZ"/>
    <m/>
    <m/>
    <d v="2026-08-06T13:00:00"/>
    <s v="2026-08-06 13:00:00 | Nama PIC : Bp Ahmad No Hp : 081915331253 No Alt : - Tgl Pemasangan : 06 Agustus 2026 Interval : PAGI SIANG Note : Hubungi pelanggan terlebih dahulu"/>
    <n v="2026"/>
    <n v="8"/>
    <n v="6"/>
    <d v="2026-08-06T00:00:00"/>
    <n v="-0.54166666666424135"/>
    <x v="0"/>
  </r>
  <r>
    <n v="1008"/>
    <n v="1002516451"/>
    <n v="3"/>
    <x v="1"/>
    <n v="5"/>
    <s v="MADURA"/>
    <s v="BANGKALAN"/>
    <s v="SPG"/>
    <s v="REG"/>
    <s v="AO"/>
    <x v="0"/>
    <s v="1P INET"/>
    <s v="Completed (PS)"/>
    <s v="RBS-Regional 3"/>
    <d v="2026-08-09T12:11:56"/>
    <d v="2026-08-10T12:28:51"/>
    <n v="69361822"/>
    <m/>
    <n v="152434913568"/>
    <s v="YAYASAN TAMBIHUL GHOFILIN"/>
    <s v="ODP-SPG-FY/105 FY/D07/105.01"/>
    <s v="WO061313400"/>
    <m/>
    <m/>
    <m/>
    <n v="113.178505338728"/>
    <n v="-7.0128543108738297"/>
    <s v="MD|MYDB-20260808264789|DN00001/MN02006|YAYASAN TAMBIHUL GHOFILIN|0087731740954"/>
    <s v="MYDIGIBIZPARTNER"/>
    <m/>
    <m/>
    <m/>
    <m/>
    <m/>
    <m/>
    <m/>
    <m/>
    <s v="Management Janji"/>
    <s v="2026-08-10 13:00:00 | Nama PIC:  bp moh sholeh No HP: 087731740954 Alt: Tanggal: 10/8/2026 Jam Pasang: Siang Note: Hubungi sebelum ke lokasi, terimakasih."/>
    <s v="FCC"/>
    <d v="2026-09-08T12:25:12"/>
    <d v="2026-08-10T13:00:00"/>
    <m/>
    <s v="PS"/>
    <s v="SPG"/>
    <s v="NETMONK"/>
    <n v="20260810"/>
    <s v="Completed"/>
    <s v="HSI Bisnis Bundling Netmonk Promo 2026 PSB 70% - 300 Mbps"/>
    <s v="INDIBIZ"/>
    <m/>
    <m/>
    <d v="2026-08-10T13:00:00"/>
    <s v="2026-08-10 13:00:00 | Nama PIC:  bp moh sholeh No HP: 087731740954 Alt: Tanggal: 10/8/2026 Jam Pasang: Siang Note: Hubungi sebelum ke lokasi, terimakasih."/>
    <n v="2026"/>
    <n v="8"/>
    <n v="10"/>
    <d v="2026-08-10T00:00:00"/>
    <n v="-0.54166666666424135"/>
    <x v="0"/>
  </r>
  <r>
    <n v="1009"/>
    <n v="1002517498"/>
    <n v="3"/>
    <x v="2"/>
    <n v="5"/>
    <s v="MALANG"/>
    <s v="KEPANJEN"/>
    <s v="BRG"/>
    <s v="REG"/>
    <s v="AO"/>
    <x v="0"/>
    <s v="1P INET"/>
    <s v="Completed (PS)"/>
    <s v="RBS-Regional 3"/>
    <d v="2026-08-10T11:43:57"/>
    <d v="2026-08-11T15:36:28"/>
    <n v="69362313"/>
    <m/>
    <n v="152708209172"/>
    <s v="SMAN TARUNA NALA"/>
    <s v="ODP-BRG-FA/76 FA/D11/76.01"/>
    <s v="WO061381416"/>
    <m/>
    <m/>
    <m/>
    <n v="112.6563046"/>
    <n v="-8.0376078999999994"/>
    <s v="MD|MYDB-20260810264851|SC20017/MC20200|SMAN TARUNA NALA|085726689329"/>
    <s v="MYDIGIBIZPARTNER"/>
    <m/>
    <m/>
    <m/>
    <m/>
    <m/>
    <m/>
    <m/>
    <m/>
    <s v="Management Janji"/>
    <s v="2026-08-11 08:00:00 | Waktu pemasnagan : 11 Agustus 2026 Jam pemasangan : 08.00 - 12.00 Mohon hubungi pelanggan sebelum ke lokasi  Terima kasih"/>
    <s v="FCC"/>
    <d v="2026-10-08T11:54:41"/>
    <d v="2026-08-11T08:00:00"/>
    <m/>
    <s v="PS"/>
    <s v="BRG"/>
    <s v="NO ADDON"/>
    <n v="20260811"/>
    <s v="Completed"/>
    <s v="HSI Bisnis Promo HUT Telkom PSB 70% - 200 Mbps"/>
    <s v="INDIBIZ"/>
    <m/>
    <m/>
    <d v="2026-08-11T08:00:00"/>
    <s v="2026-08-11 08:00:00 | Waktu pemasnagan : 11 Agustus 2026 Jam pemasangan : 08.00 - 12.00 Mohon hubungi pelanggan sebelum ke lokasi  Terima kasih"/>
    <n v="2026"/>
    <n v="8"/>
    <n v="11"/>
    <d v="2026-08-11T00:00:00"/>
    <n v="-0.33333333333575865"/>
    <x v="0"/>
  </r>
  <r>
    <n v="1010"/>
    <n v="1002524845"/>
    <n v="3"/>
    <x v="3"/>
    <n v="4"/>
    <s v="MAGELANG"/>
    <s v="MUNTILAN"/>
    <s v="SWT"/>
    <s v="REG"/>
    <s v="AO"/>
    <x v="0"/>
    <m/>
    <s v="100 | REVOKE COMPLETED"/>
    <s v="RBS-Regional 3"/>
    <d v="2026-08-13T16:03:52"/>
    <d v="2026-08-15T11:26:35"/>
    <n v="69364523"/>
    <m/>
    <n v="142164113649"/>
    <s v="DUTA MEDIA DIGITAL"/>
    <s v="ODP-SWT-FAM/086"/>
    <s v="WO061689794"/>
    <m/>
    <m/>
    <m/>
    <n v="110.2571526"/>
    <n v="-7.5622106000000002"/>
    <s v="|MN02230|MYIA-059145168319/POI/Achmad saifudin/0818722725/sales.dutamediadigital@gmail.com"/>
    <s v="Sales Profesional"/>
    <m/>
    <m/>
    <m/>
    <m/>
    <m/>
    <m/>
    <m/>
    <m/>
    <s v="Management Janji"/>
    <s v="2026-08-13 15:00:00 | Waktu pemasnagan : 13 Agustus 2026  Jam pemasangan : 08.00 - 12.00  Mohon hubungi pelanggan sebelum ke lokasi   Terima kasih"/>
    <s v="FCC"/>
    <s v="13-08-2026 16:09:57"/>
    <m/>
    <s v="Kendala Teknik"/>
    <s v="REVOKE"/>
    <s v="SWT"/>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3 15:00:00 | Waktu pemasnagan : 13 Agustus 2026  Jam pemasangan : 08.00 - 12.00  Mohon hubungi pelanggan sebelum ke lokasi   Terima kasih"/>
    <m/>
    <m/>
    <m/>
    <e v="#NUM!"/>
    <e v="#NUM!"/>
    <x v="1"/>
  </r>
  <r>
    <n v="1011"/>
    <n v="1002506359"/>
    <n v="3"/>
    <x v="1"/>
    <n v="5"/>
    <s v="SBY SELATAN"/>
    <s v="KETINTANG"/>
    <s v="TPO"/>
    <s v="REG"/>
    <s v="AO"/>
    <x v="0"/>
    <m/>
    <s v="Completed (PS)"/>
    <s v="RBS-Regional 3"/>
    <d v="2026-08-03T15:11:43"/>
    <d v="2026-08-04T17:39:44"/>
    <n v="69356526"/>
    <m/>
    <n v="152305229913"/>
    <s v="RSU PRIMA HUSADA"/>
    <s v="ODP-TPO-FN/20"/>
    <s v="WO060811970"/>
    <m/>
    <m/>
    <m/>
    <n v="112.766503"/>
    <n v="-7.353027"/>
    <s v="MD|MYDB-20260731264079|DN00001/MN00443|RSU PRIMA HUSADA|087856478413"/>
    <s v="MYDIGIBIZPARTNER"/>
    <m/>
    <m/>
    <m/>
    <m/>
    <m/>
    <m/>
    <m/>
    <m/>
    <s v="Management Janji"/>
    <s v="2026-08-02 08:00:00 | M Janji : (01/08/2026)  jam Pasang : 09:00  Note : hubungi pelanggan jika ingin kelokasi"/>
    <s v="FCC"/>
    <d v="2026-03-08T15:25:36"/>
    <m/>
    <m/>
    <s v="PS"/>
    <s v="TPO"/>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08:00:00 | M Janji : (01/08/2026)  jam Pasang : 09:00  Note : hubungi pelanggan jika ingin kelokasi"/>
    <n v="2026"/>
    <n v="8"/>
    <n v="4"/>
    <d v="2026-08-04T00:00:00"/>
    <n v="0.70833333333575865"/>
    <x v="0"/>
  </r>
  <r>
    <n v="1012"/>
    <n v="1002515855"/>
    <n v="3"/>
    <x v="0"/>
    <n v="5"/>
    <s v="MATARAM"/>
    <s v="INNER - NUSA TENGGARA"/>
    <s v="MTR"/>
    <s v="DGS"/>
    <s v="AO"/>
    <x v="0"/>
    <m/>
    <s v="Completed (PS)"/>
    <s v="DGS-B2B TREG"/>
    <d v="2026-08-08T12:11:35"/>
    <d v="2026-08-08T14:58:47"/>
    <n v="69360597"/>
    <m/>
    <n v="172601796875"/>
    <s v="BNN KOTA MATARAM 2"/>
    <s v="ODP-MTR-FCE/64"/>
    <s v="WO061253319"/>
    <m/>
    <m/>
    <m/>
    <n v="116.13512914"/>
    <n v="-8.5665815989999992"/>
    <s v="DGS HSI |BNN KOTA MATARAM| 85238849232| AM DGS | RYAN PRATAMA |896616 |INET 50MBPS | PSB"/>
    <s v="Account Manager"/>
    <m/>
    <m/>
    <m/>
    <m/>
    <m/>
    <m/>
    <m/>
    <m/>
    <s v="Management Janji"/>
    <s v="call by phone"/>
    <s v="FCC"/>
    <d v="2026-08-08T12:25:24"/>
    <m/>
    <m/>
    <s v="PS"/>
    <s v="MTR"/>
    <s v="NO ADDON"/>
    <n v="20260808"/>
    <s v="Completed"/>
    <s v="- 11_11450;Biaya PSB Reguler HSI EBIS ~ 11[150000]  - E23015;E23015 ~ ES23 - Perangkat ONT[0]  - E23015~null~44292;E23015||11||Abodemen 0[0]  - E23015~null~E23015_SWONT;SWONT ~ Biaya Sewa ONT ~ E23015[30000]  - E24058;E24058 ~ ES24 - Paket HSI Bisnis (HSI"/>
    <s v="INDIBIZ"/>
    <m/>
    <m/>
    <d v="1970-01-01T07:00:00"/>
    <s v="call by phone"/>
    <n v="2026"/>
    <n v="8"/>
    <n v="8"/>
    <d v="2026-08-08T00:00:00"/>
    <n v="20672.708333333332"/>
    <x v="2"/>
  </r>
  <r>
    <n v="1013"/>
    <n v="1002526459"/>
    <n v="3"/>
    <x v="2"/>
    <n v="5"/>
    <s v="KEDIRI"/>
    <s v="KEDIRI"/>
    <s v="KDI"/>
    <s v="REG"/>
    <s v="AO"/>
    <x v="0"/>
    <s v="1P INET"/>
    <s v="Completed (PS)"/>
    <s v="RBS-Regional 3"/>
    <d v="2026-08-14T14:02:58"/>
    <d v="2026-08-15T17:58:30"/>
    <n v="69366091"/>
    <m/>
    <n v="152610241370"/>
    <s v="BARAK ALAP ALAP"/>
    <s v="ODP-KDI-FAS/29 FAS/D05/29.01"/>
    <s v="WO061750886"/>
    <m/>
    <m/>
    <m/>
    <n v="112.032091174222"/>
    <n v="-7.8098021113347897"/>
    <s v="|MN01011|MYIA-090326372572/POI/M. ARIEL FEBRYAN/081217603476/tugelfighter22@gmail.com"/>
    <s v="MYIB_ASSISTANT"/>
    <m/>
    <m/>
    <m/>
    <m/>
    <m/>
    <m/>
    <m/>
    <m/>
    <s v="Management Janji"/>
    <s v="2026-08-15 13:00:00 | Tanggal pemasangan : 15 AGUSTUS 2026 Jam pemasangan : pagi/siang Info Tambahan : Hubungi pelanggan dulu sebelum ke lokasi terima kasih"/>
    <s v="FCC"/>
    <s v="14-08-2026 14:10:15"/>
    <d v="2026-08-15T13:00:00"/>
    <m/>
    <s v="PS"/>
    <s v="KDI"/>
    <s v="NO ADDON"/>
    <n v="20260815"/>
    <s v="Completed"/>
    <s v="HSI Bisnis Promo HUT Telkom PSB 70% - 50 Mbps"/>
    <s v="INDIBIZ"/>
    <m/>
    <m/>
    <d v="2026-08-15T13:00:00"/>
    <s v="2026-08-15 13:00:00 | Tanggal pemasangan : 15 AGUSTUS 2026 Jam pemasangan : pagi/siang Info Tambahan : Hubungi pelanggan dulu sebelum ke lokasi terima kasih"/>
    <n v="2026"/>
    <n v="8"/>
    <n v="15"/>
    <d v="2026-08-15T00:00:00"/>
    <n v="-0.54166666666424135"/>
    <x v="0"/>
  </r>
  <r>
    <n v="1014"/>
    <n v="1002531504"/>
    <n v="3"/>
    <x v="3"/>
    <n v="4"/>
    <s v="PURWOKERTO"/>
    <s v="PURWOKERTO"/>
    <s v="SUK"/>
    <s v="REG"/>
    <s v="AO"/>
    <x v="0"/>
    <s v="1P INET"/>
    <s v="MIE - SEND SURVEY"/>
    <s v="RBS-Regional 3"/>
    <d v="2026-08-17T18:56:57"/>
    <d v="2026-08-17T18:58:01"/>
    <n v="69368407"/>
    <m/>
    <n v="146374601607"/>
    <s v="Erablue Sudirman Sokaraja"/>
    <s v="ODP-SUK-FA/018 FA/D04/018.01"/>
    <s v="WO061953634"/>
    <m/>
    <m/>
    <m/>
    <n v="109.288213"/>
    <n v="-7.4576529999999996"/>
    <s v="|MN02054|MYIA-015674375500/POI/Chaidar syuryo samudro/081249549394/anext213@gmail.com"/>
    <s v="MYIB_ASSISTANT"/>
    <m/>
    <m/>
    <m/>
    <m/>
    <m/>
    <m/>
    <m/>
    <m/>
    <s v="Management Janji"/>
    <s v="2026-08-19 15:00:00 | M janji : pagi Tanggal Pemasangan : 18/agustus/2026 Note : hubungi pelanggan jika ingin kelokasi "/>
    <s v="FCC"/>
    <s v="17-08-2026 19:10:30"/>
    <d v="2026-08-19T15:00:00"/>
    <m/>
    <s v="SURVEY_NEW_MANJA"/>
    <s v="SUK"/>
    <s v="NO ADDON"/>
    <m/>
    <s v="MIE - SEND SURVEY"/>
    <s v="HSI Bisnis Promo HUT Telkom PSB 70% - 50 Mbps"/>
    <s v="INDIBIZ"/>
    <m/>
    <m/>
    <d v="2026-08-19T15:00:00"/>
    <s v="2026-08-19 15:00:00 | M janji : pagi Tanggal Pemasangan : 18/agustus/2026 Note : hubungi pelanggan jika ingin kelokasi "/>
    <m/>
    <m/>
    <m/>
    <e v="#NUM!"/>
    <e v="#NUM!"/>
    <x v="1"/>
  </r>
  <r>
    <n v="1015"/>
    <n v="1002522028"/>
    <n v="3"/>
    <x v="2"/>
    <n v="5"/>
    <s v="MADIUN"/>
    <s v="PONOROGO"/>
    <s v="SMO"/>
    <s v="REG"/>
    <s v="AO"/>
    <x v="0"/>
    <s v="1P INET"/>
    <s v="Completed (PS)"/>
    <s v="RBS-Regional 3"/>
    <d v="2026-08-12T12:43:56"/>
    <d v="2026-08-13T16:28:40"/>
    <n v="69364173"/>
    <m/>
    <n v="152614209516"/>
    <s v="SPBU 54.634.10"/>
    <s v="ODP-SMO-FE/13 FE/D01/13.01"/>
    <s v="WO061580176"/>
    <m/>
    <m/>
    <m/>
    <n v="111.40778903562899"/>
    <n v="-7.9108040181326702"/>
    <s v="|MN02145|MYIA-033438405272/POI/Handika wahyu nur affandi/082228952282/handikadika701@gmail.com"/>
    <s v="MYIB_ASSISTANT"/>
    <m/>
    <m/>
    <m/>
    <m/>
    <m/>
    <m/>
    <m/>
    <m/>
    <s v="Management Janji"/>
    <s v="2026-08-13 13:00:00 | Tanggal pemasangan :13/08/2026 Jam pemasangan : pagi/siang Info Tambahan : Hubungi pelanggan dulu sebelum ke lokasi terima kasih."/>
    <s v="FCC"/>
    <d v="2026-12-08T12:55:00"/>
    <d v="2026-08-13T13:00:00"/>
    <m/>
    <s v="PS"/>
    <s v="SMO"/>
    <s v="NO ADDON"/>
    <n v="20260813"/>
    <s v="Completed"/>
    <s v="HSI Bisnis Promo HUT Telkom PSB 70% - 50 Mbps"/>
    <s v="INDIBIZ"/>
    <m/>
    <m/>
    <d v="2026-08-13T13:00:00"/>
    <s v="2026-08-13 13:00:00 | Tanggal pemasangan :13/08/2026 Jam pemasangan : pagi/siang Info Tambahan : Hubungi pelanggan dulu sebelum ke lokasi terima kasih."/>
    <n v="2026"/>
    <n v="8"/>
    <n v="13"/>
    <d v="2026-08-13T00:00:00"/>
    <n v="-0.54166666666424135"/>
    <x v="0"/>
  </r>
  <r>
    <n v="1016"/>
    <n v="1002528403"/>
    <n v="3"/>
    <x v="1"/>
    <n v="5"/>
    <s v="MADURA"/>
    <s v="BANGKALAN"/>
    <s v="OMB"/>
    <s v="REG"/>
    <s v="AO"/>
    <x v="0"/>
    <s v="1P INET"/>
    <s v="Completed (PS)"/>
    <s v="RBS-Regional 3"/>
    <d v="2026-08-15T13:56:57"/>
    <d v="2026-08-16T13:22:09"/>
    <n v="69366951"/>
    <m/>
    <n v="152438900691"/>
    <s v="Pondok pesantren Darul falah"/>
    <s v="ODP-OMB-FAA/42 FAA/D06/42.01"/>
    <s v="WO061826758"/>
    <m/>
    <m/>
    <m/>
    <n v="113.331595100462"/>
    <n v="-7.1291720186232697"/>
    <s v="MD|MYDB-20260815265531|DN00001/MN00572|Pondok pesantren Darul falah|082134204879"/>
    <s v="MYDIGIBIZPARTNER"/>
    <m/>
    <m/>
    <m/>
    <m/>
    <m/>
    <m/>
    <m/>
    <m/>
    <s v="Management Janji"/>
    <s v="2026-08-16 13:00:00 | Tanggal pemasangan : 16AGUSTUS 2026 Jam pemasangan : pagi/siang Info Tambahan : Hubungi pelanggan dulu sebelum ke lokasi terima kasih"/>
    <s v="FCC"/>
    <s v="15-08-2026 14:09:43"/>
    <d v="2026-08-16T13:00:00"/>
    <m/>
    <s v="PS"/>
    <s v="OMB"/>
    <s v="NETMONK"/>
    <n v="20260816"/>
    <s v="Completed"/>
    <s v="HSI Bisnis Bundling Netmonk Promo 2026 PSB 70% - 200 Mbps"/>
    <s v="INDIBIZ"/>
    <m/>
    <m/>
    <d v="2026-08-16T13:00:00"/>
    <s v="2026-08-16 13:00:00 | Tanggal pemasangan : 16AGUSTUS 2026 Jam pemasangan : pagi/siang Info Tambahan : Hubungi pelanggan dulu sebelum ke lokasi terima kasih"/>
    <n v="2026"/>
    <n v="8"/>
    <n v="16"/>
    <d v="2026-08-16T00:00:00"/>
    <n v="-0.54166666666424135"/>
    <x v="0"/>
  </r>
  <r>
    <n v="1017"/>
    <n v="1002516663"/>
    <n v="3"/>
    <x v="2"/>
    <n v="5"/>
    <s v="MADIUN"/>
    <s v="NGAWI"/>
    <s v="WKU"/>
    <s v="REG"/>
    <s v="AO"/>
    <x v="0"/>
    <s v="1P INET"/>
    <s v="Completed (PS)"/>
    <s v="RBS-Regional 3"/>
    <d v="2026-08-09T19:49:56"/>
    <d v="2026-08-10T13:39:49"/>
    <n v="69362014"/>
    <m/>
    <n v="152634205527"/>
    <s v="LEMBAGA TK DW 2 KEDUNGGALAR"/>
    <s v="ODP-WKU-FZA/52"/>
    <s v="WO061343640"/>
    <m/>
    <m/>
    <m/>
    <n v="111.300746"/>
    <n v="-7.427098"/>
    <s v="|MC20125|MYIA-095275911784/POI/SURATMI/087850629480/tklembaga183@gmail.com"/>
    <s v="MYIB_ASSISTANT"/>
    <m/>
    <m/>
    <m/>
    <m/>
    <m/>
    <m/>
    <m/>
    <m/>
    <s v="Management Janji"/>
    <s v="2026-08-11 08:00:00 | Tanggal pemasangan: 10/08/2026 Jam pemasangan : pagi / siang Info Tambahan : Hubungi pelanggan dulu sebelum ke lokasi. terima kasih "/>
    <s v="FCC"/>
    <d v="2026-09-08T19:54:40"/>
    <d v="2026-08-11T08:00:00"/>
    <m/>
    <s v="PS"/>
    <s v="WKU"/>
    <s v="OCA"/>
    <n v="20260810"/>
    <s v="Completed"/>
    <s v="HSI Bisnis Bundling OCA Breach Checker Promo 2026 PSB 70% - 300 Mbps"/>
    <s v="INDIBIZ"/>
    <m/>
    <m/>
    <d v="2026-08-11T08:00:00"/>
    <s v="2026-08-11 08:00:00 | Tanggal pemasangan: 10/08/2026 Jam pemasangan : pagi / siang Info Tambahan : Hubungi pelanggan dulu sebelum ke lokasi. terima kasih "/>
    <n v="2026"/>
    <n v="8"/>
    <n v="10"/>
    <d v="2026-08-10T00:00:00"/>
    <n v="-1.3333333333357587"/>
    <x v="0"/>
  </r>
  <r>
    <n v="1018"/>
    <n v="1002512908"/>
    <n v="3"/>
    <x v="4"/>
    <n v="4"/>
    <s v="PEKALONGAN"/>
    <s v="BREBES"/>
    <s v="BRB"/>
    <s v="REG"/>
    <s v="AO"/>
    <x v="0"/>
    <m/>
    <s v="102 | FOLLOW UP COMPLETED"/>
    <s v="RBS-Regional 3"/>
    <d v="2026-08-06T15:30:32"/>
    <d v="2026-08-11T11:15:53"/>
    <n v="69357430"/>
    <m/>
    <n v="146284106916"/>
    <s v="SDIT HARAPAN UMAT"/>
    <s v="ODP-BRB-FJ/055"/>
    <s v="WO061149558"/>
    <m/>
    <m/>
    <m/>
    <n v="109.048448740504"/>
    <n v="-6.8573844387954201"/>
    <s v="AMRBS;403095;REG3;BAYU;085100296564;PIC ASTUTI 083166559676;HSI 1S 50MB;355k;sditharapanumat@gmail.com"/>
    <s v="Account Manager"/>
    <m/>
    <m/>
    <m/>
    <m/>
    <m/>
    <m/>
    <m/>
    <m/>
    <s v="Management Janji"/>
    <s v="2026-08-10 08:00:00|Tanggal pemasangan: 10/08/2026 Jam pemasangan : pagi Info Tambahan : Hubungi pelanggan dulu sebelum ke lokasi terima kasih.|40951378|MYDITA"/>
    <s v="FCC"/>
    <d v="2026-06-08T15:40:04"/>
    <d v="2026-08-10T08:00:00"/>
    <m/>
    <s v="REVOKE"/>
    <s v="BRB"/>
    <s v="NO ADDON"/>
    <m/>
    <s v="Follow Up Revoke Completed, New Order ID : SC1002519465"/>
    <s v="- 11_11446;Biaya PSB HSI EBIS Tunai di Depan ~ 11[150000]  - SP_NOSS;SP_NOSS ~ Internet NOSS Multispeed Network[0]  - SP_NOSS;SP_NOSS ~ Internet NOSS Multispeed Network[0]  - E25060;E25060 ~ ES25 - Paket HSI Bisnis (HSIE) Khusus Winback 2.0[0]  - E25060~n"/>
    <s v="INDIBIZ"/>
    <m/>
    <m/>
    <d v="2026-08-10T08:00:00"/>
    <s v="2026-08-10 08:00:00|Tanggal pemasangan: 10/08/2026 Jam pemasangan : pagi Info Tambahan : Hubungi pelanggan dulu sebelum ke lokasi terima kasih.|40951378|MYDITA"/>
    <m/>
    <m/>
    <m/>
    <e v="#NUM!"/>
    <e v="#NUM!"/>
    <x v="1"/>
  </r>
  <r>
    <n v="1019"/>
    <n v="1002522615"/>
    <n v="3"/>
    <x v="2"/>
    <n v="5"/>
    <s v="MALANG"/>
    <s v="BATU"/>
    <s v="BTU"/>
    <s v="REG"/>
    <s v="AO"/>
    <x v="0"/>
    <s v="1P INET"/>
    <s v="Completed (PS)"/>
    <s v="RBS-Regional 3"/>
    <d v="2026-08-12T15:23:57"/>
    <d v="2026-08-14T11:26:07"/>
    <n v="69364431"/>
    <m/>
    <n v="152707239036"/>
    <s v="Bakul cobek bapak kamar"/>
    <s v="ODP-BTU-FBT/09 FBT/D02/09.01"/>
    <s v="WO061603841"/>
    <m/>
    <m/>
    <m/>
    <n v="112.50958900000001"/>
    <n v="-7.866028"/>
    <s v="|MN00519|MYIA-035159841008/POI/sinta yunistira/082233766204/fajaritspprtpd@gmail.com"/>
    <s v="MYIB_ASSISTANT"/>
    <m/>
    <m/>
    <m/>
    <m/>
    <m/>
    <m/>
    <m/>
    <m/>
    <s v="Management Janji"/>
    <s v="2026-08-13 13:00:00 | Nama PIC : Bp Fajar No HP : 082233766204 No Alt : - M Janji :  13 Agustus 2026 Jam Pasang : Pagi / Siang Note : hubungi pelanggan jika ingin kelokasi"/>
    <s v="FCC"/>
    <d v="2026-12-08T15:25:37"/>
    <d v="2026-08-13T13:00:00"/>
    <m/>
    <s v="PS"/>
    <s v="BTU"/>
    <s v="NO ADDON"/>
    <n v="20260814"/>
    <s v="Completed"/>
    <s v="HSI Bisnis Basic Promo HUT Telkom PSB 70% - 300 Mbps"/>
    <s v="INDIBIZ"/>
    <m/>
    <m/>
    <d v="2026-08-13T13:00:00"/>
    <s v="2026-08-13 13:00:00 | Nama PIC : Bp Fajar No HP : 082233766204 No Alt : - M Janji :  13 Agustus 2026 Jam Pasang : Pagi / Siang Note : hubungi pelanggan jika ingin kelokasi"/>
    <n v="2026"/>
    <n v="8"/>
    <n v="14"/>
    <d v="2026-08-14T00:00:00"/>
    <n v="0.45833333333575865"/>
    <x v="0"/>
  </r>
  <r>
    <n v="1020"/>
    <n v="1002520235"/>
    <n v="3"/>
    <x v="4"/>
    <n v="4"/>
    <s v="SEMARANG"/>
    <s v="SALATIGA"/>
    <s v="SLI"/>
    <s v="REG"/>
    <s v="AO"/>
    <x v="0"/>
    <m/>
    <s v="CANCEL COMPLETED"/>
    <s v="RBS-Regional 3"/>
    <d v="2026-08-11T14:40:21"/>
    <d v="2026-08-15T02:01:21"/>
    <n v="69363483"/>
    <m/>
    <n v="142434111378"/>
    <s v="ONE SIX EIGHT OX HOTEL &amp; RESTAURANT"/>
    <s v="ODP-SLI-FH/027"/>
    <m/>
    <m/>
    <m/>
    <m/>
    <n v="110.504824694051"/>
    <n v="-7.3320934705793901"/>
    <s v="AMRBS;405075;REG3;KATATA VEKANIDYA;082225049060;CP.CHRIST SETIAWAN;087836759777;Internet only 200 MBPS 790.000;ONE SIX EIGHT OX HOTEL &amp; RESTAURANT"/>
    <s v="Account Manager"/>
    <m/>
    <m/>
    <m/>
    <m/>
    <m/>
    <m/>
    <m/>
    <m/>
    <m/>
    <m/>
    <m/>
    <d v="2026-11-08T14:55:30"/>
    <m/>
    <m/>
    <s v="REJECT_FCC"/>
    <s v="SLI"/>
    <s v="NO ADDON"/>
    <m/>
    <s v="Order dicancel oleh SYSTEM remark : CANCEL ORDER by System : pelanggan belum melakukan upload dokumen melebihi 3 hari"/>
    <s v="- 11_11446;Biaya PSB HSI EBIS Tunai di Depan ~ 11[150000]  - E25060;E25060 ~ ES25 - Paket HSI Bisnis (HSIE) Khusus Winback 2.0[0]  - E25060~null~E25060_UNL;UNL ~ Internet-Link Unlimited Internet Usage ~ E25060[0]  - E25060~null~105343;E25060||11||Abodemen"/>
    <s v="INDIBIZ"/>
    <m/>
    <s v="Order dicancel oleh SYSTEM remark : CANCEL ORDER by System : pelanggan belum melakukan upload dokumen melebihi 3 hari"/>
    <m/>
    <m/>
    <m/>
    <m/>
    <m/>
    <e v="#NUM!"/>
    <e v="#NUM!"/>
    <x v="1"/>
  </r>
  <r>
    <n v="1021"/>
    <n v="1002529566"/>
    <n v="3"/>
    <x v="6"/>
    <n v="5"/>
    <s v="SIDOARJO"/>
    <s v="MOJOKERTO"/>
    <s v="PCT"/>
    <s v="REG"/>
    <s v="AO"/>
    <x v="0"/>
    <m/>
    <s v="Completed (PS)"/>
    <s v="RBS-Regional 3"/>
    <d v="2026-08-16T12:10:39"/>
    <d v="2026-08-16T18:05:56"/>
    <n v="69366684"/>
    <m/>
    <n v="152324211310"/>
    <s v="AGEN MINYAK MURAH"/>
    <s v="ODP-PCT-FE/23"/>
    <s v="WO061879114"/>
    <m/>
    <m/>
    <m/>
    <n v="112.560001015663"/>
    <n v="-7.6339715290875301"/>
    <s v="|MC30111|/FATONI ALAMSYAH/082132716632/fathonialamsyah82@gmail.com"/>
    <s v="Sales Force DBS"/>
    <m/>
    <m/>
    <m/>
    <m/>
    <m/>
    <m/>
    <m/>
    <m/>
    <s v="Management Janji"/>
    <s v="2026-08-17 13:00:00|Tanggal Pemasangan : 17 Agustus 2026 Jam Pemasangan : 08:00 13:00 Info Tambahan : Hubungi pelanggan dulu sebelum ke lokasi terimakasih|40961370|MYDITA"/>
    <s v="FCC"/>
    <s v="16-08-2026 12:25:45"/>
    <d v="2026-08-17T13:00:00"/>
    <m/>
    <s v="PS"/>
    <s v="PCT"/>
    <s v="NETMONK"/>
    <n v="20260816"/>
    <s v="Completed"/>
    <s v="- 11_11446;Biaya PSB HSI EBIS Tunai di Depan ~ 11[150000]  - E23080;E23080 ~ ES23 - Add-on HSI Bisnis Bundling (Netmonk)[0]  - E23080~null~100382;E23080||77||Abodemen 0[0]  - E23080~null~E23080_NMONKHI;NMONKHI ~ Nadefaa Netmonk Hi Alacarte ~ E23080[56100]"/>
    <s v="INDIBIZ"/>
    <m/>
    <m/>
    <d v="2026-08-17T13:00:00"/>
    <s v="2026-08-17 13:00:00|Tanggal Pemasangan : 17 Agustus 2026 Jam Pemasangan : 08:00 13:00 Info Tambahan : Hubungi pelanggan dulu sebelum ke lokasi terimakasih|40961370|MYDITA"/>
    <n v="2026"/>
    <n v="8"/>
    <n v="16"/>
    <d v="2026-08-16T00:00:00"/>
    <n v="-1.5416666666642413"/>
    <x v="0"/>
  </r>
  <r>
    <n v="1022"/>
    <n v="1002528213"/>
    <n v="3"/>
    <x v="0"/>
    <n v="5"/>
    <s v="MATARAM"/>
    <s v="INNER - NUSA TENGGARA"/>
    <s v="SWE"/>
    <s v="REG"/>
    <s v="AO"/>
    <x v="0"/>
    <s v="1P INET"/>
    <s v="102 | FOLLOW UP COMPLETED"/>
    <s v="RBS-Regional 3"/>
    <d v="2026-08-15T12:25:56"/>
    <d v="2026-08-16T19:22:30"/>
    <n v="69366818"/>
    <m/>
    <n v="172605804158"/>
    <s v="TOKO NADIRA"/>
    <s v="ODP-SWE-FAD/87 FAD/D07/87.01"/>
    <s v="WO061817043"/>
    <m/>
    <m/>
    <m/>
    <n v="116.14889100000001"/>
    <n v="-8.5624300000000009"/>
    <s v="|MC40234|MYIA-076940623656/POI/fitria/081917040406/adidayat839@gmail.com"/>
    <s v="MYIB_ASSISTANT"/>
    <m/>
    <m/>
    <m/>
    <m/>
    <m/>
    <m/>
    <m/>
    <m/>
    <s v="Management Janji"/>
    <s v="2026-08-16 13:00:00 | M Janji :  16 Agustus 2026 Jam Pasang : Siang Note : hubungi pelanggan jika ingin ke lokasi, terima kasih"/>
    <s v="FCC"/>
    <s v="15-08-2026 12:39:54"/>
    <d v="2026-08-16T13:00:00"/>
    <m/>
    <s v="REVOKE"/>
    <s v="SWE"/>
    <s v="NO ADDON"/>
    <m/>
    <s v="Follow Up Revoke Completed, New Order ID : SC1002530098"/>
    <s v="HSI Bisnis PSB 70% - 100 Mbps"/>
    <s v="INDIBIZ"/>
    <m/>
    <m/>
    <d v="2026-08-16T13:00:00"/>
    <s v="2026-08-16 13:00:00 | M Janji :  16 Agustus 2026 Jam Pasang : Siang Note : hubungi pelanggan jika ingin ke lokasi, terima kasih"/>
    <m/>
    <m/>
    <m/>
    <e v="#NUM!"/>
    <e v="#NUM!"/>
    <x v="1"/>
  </r>
  <r>
    <n v="1023"/>
    <n v="1002516712"/>
    <n v="3"/>
    <x v="1"/>
    <n v="5"/>
    <s v="SBY UTARA"/>
    <s v="LAMONGAN"/>
    <s v="BDG"/>
    <s v="REG"/>
    <s v="AO"/>
    <x v="0"/>
    <s v="1P INET"/>
    <s v="Completed (PS)"/>
    <s v="RBS-Regional 3"/>
    <d v="2026-08-10T07:20:56"/>
    <d v="2026-08-11T17:17:54"/>
    <n v="69362019"/>
    <m/>
    <n v="152448204555"/>
    <s v="SPBU 54.622.10"/>
    <s v="ODP-BDG-FE/39 FE/D03/39.01"/>
    <s v="WO061351305"/>
    <m/>
    <m/>
    <m/>
    <n v="112.424302"/>
    <n v="-6.8793990000000003"/>
    <s v="|MN02646|MYIA-054142674382/POI/Athalariq naufal fahreza/081332085553/spbu5462210@yahoo.co.id"/>
    <s v="MYIB_ASSISTANT"/>
    <m/>
    <m/>
    <m/>
    <m/>
    <m/>
    <m/>
    <m/>
    <m/>
    <s v="Management Janji"/>
    <s v="2026-08-11 10:00:00 | Tanggal pemasangan: 11/08/2026 Jam pemasangan : pagi / siang Info Tambahan : Hubungi pelanggan dulu sebelum ke lokasi terima kasih."/>
    <s v="FCC"/>
    <d v="2026-10-08T07:39:58"/>
    <d v="2026-08-11T10:00:00"/>
    <m/>
    <s v="PS"/>
    <s v="BDG"/>
    <s v="NO ADDON"/>
    <n v="20260811"/>
    <s v="Completed"/>
    <s v="HSI Bisnis Promo HUT Telkom PSB 70% - 50 Mbps"/>
    <s v="INDIBIZ"/>
    <m/>
    <m/>
    <d v="2026-08-11T10:00:00"/>
    <s v="2026-08-11 10:00:00 | Tanggal pemasangan: 11/08/2026 Jam pemasangan : pagi / siang Info Tambahan : Hubungi pelanggan dulu sebelum ke lokasi terima kasih."/>
    <n v="2026"/>
    <n v="8"/>
    <n v="11"/>
    <d v="2026-08-11T00:00:00"/>
    <n v="-0.41666666666424135"/>
    <x v="0"/>
  </r>
  <r>
    <n v="1024"/>
    <n v="1002522595"/>
    <n v="3"/>
    <x v="6"/>
    <n v="5"/>
    <s v="PASURUAN"/>
    <s v="PASURUAN"/>
    <s v="PSN"/>
    <s v="REG"/>
    <s v="AO"/>
    <x v="0"/>
    <m/>
    <s v="Completed (PS)"/>
    <s v="RBS-Regional 3"/>
    <d v="2026-08-12T15:18:17"/>
    <d v="2026-08-12T19:01:27"/>
    <n v="69354562"/>
    <m/>
    <n v="152729256748"/>
    <s v="KEMIRA CHEMICALS INDONESIA"/>
    <s v="ODP-PSN-FA/13"/>
    <s v="WO061604024"/>
    <m/>
    <m/>
    <m/>
    <n v="112.81533226945299"/>
    <n v="-7.6252991001363704"/>
    <s v="|MN01982|/KEMIRA CHEMICALS INDONESIA/WINBACK 2.0 HSI B2B (1:1) 50MBPS 355RB PSB DISC 70%/PSN/effendi.nugroho@kemira.com/EFFENDI AGUNG NUGROHO/085740123292"/>
    <s v="Sales Force DBS"/>
    <m/>
    <m/>
    <m/>
    <m/>
    <m/>
    <m/>
    <m/>
    <m/>
    <s v="Management Janji"/>
    <s v="2026-07-31 08:00:00|Nama Pic : effendi  No Hp Pic : 085740123292  No alt : -  Jam Pemasangan : siang   Tanggal Pemasangan : 31 Juli 2026|AF1585|MYDITA"/>
    <s v="FCC"/>
    <d v="2026-12-08T15:25:37"/>
    <m/>
    <m/>
    <s v="PS"/>
    <s v="PSN"/>
    <s v="NO ADDON"/>
    <n v="20260812"/>
    <s v="Completed"/>
    <s v="- 11_11446;Biaya PSB HSI EBIS Tunai di Depan ~ 11[150000]  - E23015;E23015 ~ ES23 - Perangkat ONT[0]  - E23015~null~44292;E23015||11||Abodemen 0[0]  - E23015~null~E23015_SWONT;SWONT ~ Biaya Sewa ONT ~ E23015[30000]  - E25060;E25060 ~ ES25 - Paket HSI Bisn"/>
    <s v="INDIBIZ"/>
    <m/>
    <m/>
    <d v="2026-08-12T07:00:00"/>
    <s v="2026-07-31 08:00:00|Nama Pic : effendi  No Hp Pic : 085740123292  No alt : -  Jam Pemasangan : siang   Tanggal Pemasangan : 31 Juli 2026|AF1585|MYDITA"/>
    <n v="2026"/>
    <n v="8"/>
    <n v="12"/>
    <d v="2026-08-12T00:00:00"/>
    <n v="-0.29166666666424135"/>
    <x v="0"/>
  </r>
  <r>
    <n v="1025"/>
    <n v="1002523270"/>
    <n v="3"/>
    <x v="2"/>
    <n v="5"/>
    <s v="MALANG"/>
    <s v="KEPANJEN"/>
    <s v="GDG"/>
    <s v="REG"/>
    <s v="AO"/>
    <x v="0"/>
    <s v="1P INET"/>
    <s v="Completed (PS)"/>
    <s v="RBS-Regional 3"/>
    <d v="2026-08-13T08:14:56"/>
    <d v="2026-08-13T13:46:32"/>
    <n v="69364692"/>
    <m/>
    <n v="152704231026"/>
    <s v="SPBU 54.651.76"/>
    <s v="ODP-GDG-FAC/32 FAC/D07/32.01"/>
    <s v="WO061636136"/>
    <m/>
    <m/>
    <m/>
    <n v="112.63013239999999"/>
    <n v="-8.0037064000000004"/>
    <s v="|MN02540|MYIA-096647744315/POI/Dedyk Sukarmanto/085791776140/spbu76malang@gmail.com"/>
    <s v="MYIB_ASSISTANT"/>
    <m/>
    <m/>
    <m/>
    <m/>
    <m/>
    <m/>
    <m/>
    <m/>
    <s v="Management Janji"/>
    <s v="2026-08-17 08:00:00 | M Janji : (17 AGUSTUS 2026) jam Pasang : pagi  Note : hubungi pelanggan jika ingin kelokasi "/>
    <s v="FCC"/>
    <s v="13-08-2026 08:25:29"/>
    <d v="2026-08-17T08:00:00"/>
    <m/>
    <s v="PS"/>
    <s v="GDG"/>
    <s v="NO ADDON"/>
    <n v="20260813"/>
    <s v="Completed"/>
    <s v="HSI Bisnis Promo HUT Telkom PSB 70% - 50 Mbps"/>
    <s v="INDIBIZ"/>
    <m/>
    <m/>
    <d v="2026-08-17T08:00:00"/>
    <s v="2026-08-17 08:00:00 | M Janji : (17 AGUSTUS 2026) jam Pasang : pagi  Note : hubungi pelanggan jika ingin kelokasi "/>
    <n v="2026"/>
    <n v="8"/>
    <n v="13"/>
    <d v="2026-08-13T00:00:00"/>
    <n v="-4.3333333333357587"/>
    <x v="0"/>
  </r>
  <r>
    <n v="1026"/>
    <n v="1002520668"/>
    <n v="3"/>
    <x v="6"/>
    <n v="5"/>
    <s v="PASURUAN"/>
    <s v="PASURUAN"/>
    <s v="BNL"/>
    <s v="DGS"/>
    <s v="AO"/>
    <x v="0"/>
    <m/>
    <s v="Completed (PS)"/>
    <s v="DGS-B2B TREG"/>
    <d v="2026-08-11T16:13:07"/>
    <d v="2026-08-14T21:56:07"/>
    <n v="69001753"/>
    <m/>
    <n v="152744222141"/>
    <s v="DINAS PERPUSTAKAAN DAN KEARSIPAN KABUPATEN PASURUAN"/>
    <s v="ODP-BNL-FY/21"/>
    <s v="WO061521642"/>
    <m/>
    <m/>
    <m/>
    <n v="112.824463189776"/>
    <n v="-7.6096830515063596"/>
    <s v="AM| OKKY | 936479 | GS  | PSB  | TREG 3 |DISPUSIT| HSIE 100MBPS|0815-5334-4511"/>
    <s v="Amex"/>
    <m/>
    <m/>
    <m/>
    <m/>
    <m/>
    <m/>
    <m/>
    <m/>
    <s v="Management Janji"/>
    <s v="PSB"/>
    <s v="FCC"/>
    <d v="2026-11-08T16:39:47"/>
    <m/>
    <s v="Kendala Pelanggan"/>
    <s v="PS"/>
    <s v="BNL"/>
    <s v="NO ADDON"/>
    <n v="20260814"/>
    <s v="Completed"/>
    <s v="- E23015;E23015 ~ ES23 - Perangkat ONT[0]  - E23015~null~44292;E23015||11||Abodemen 0[0]  - E23015~null~E23015_SWONTDUALB;SWONTDUALB ~ Biaya Sewa ONT Dual Band ~ E23015[50000]  - E24057;E24057 ~ ES24 - Paket HSI Bisnis (HSIE) Khusus Winback[0]  - E24057~n"/>
    <s v="INDIBIZ"/>
    <m/>
    <m/>
    <d v="2026-08-11T12:00:00"/>
    <s v="PSB"/>
    <n v="2026"/>
    <n v="8"/>
    <n v="14"/>
    <d v="2026-08-14T00:00:00"/>
    <n v="2.5"/>
    <x v="2"/>
  </r>
  <r>
    <n v="1027"/>
    <n v="1002511357"/>
    <n v="3"/>
    <x v="2"/>
    <n v="5"/>
    <s v="KEDIRI"/>
    <s v="KEDIRI"/>
    <s v="NDL"/>
    <s v="REG"/>
    <s v="AO"/>
    <x v="0"/>
    <s v="1P INET"/>
    <s v="Completed (PS)"/>
    <s v="RBS-Regional 3"/>
    <d v="2026-08-05T19:32:57"/>
    <d v="2026-08-05T21:53:49"/>
    <n v="69359493"/>
    <m/>
    <n v="152651206911"/>
    <s v="Jrp JAYA"/>
    <s v="ODP-NDL-FN/14 FN/D01/14.01"/>
    <s v="WO061026166"/>
    <m/>
    <m/>
    <m/>
    <n v="111.98156090000001"/>
    <n v="-7.9142429999999999"/>
    <s v="|MC20057|MYIA-012892832213/POI/Suyanto/087704519869/yantogembul1982@gmail.com"/>
    <s v="MYIB_ASSISTANT"/>
    <m/>
    <m/>
    <m/>
    <m/>
    <m/>
    <m/>
    <m/>
    <m/>
    <s v="Management Janji"/>
    <s v="2026-08-07 08:00:00 | M Janji : (06/08/2026) jam Pasang pagi / siang  Note : hubungi pelanggan jika ingin kelokasi"/>
    <s v="FCC"/>
    <d v="2026-05-08T19:39:50"/>
    <d v="2026-08-07T08:00:00"/>
    <m/>
    <s v="PS"/>
    <s v="NDL"/>
    <s v="NO ADDON"/>
    <n v="20260805"/>
    <s v="Completed"/>
    <s v="HSI Bisnis Promo HUT Telkom PSB 70% - 100 Mbps"/>
    <s v="INDIBIZ"/>
    <m/>
    <m/>
    <d v="2026-08-07T08:00:00"/>
    <s v="2026-08-07 08:00:00 | M Janji : (06/08/2026) jam Pasang pagi / siang  Note : hubungi pelanggan jika ingin kelokasi"/>
    <n v="2026"/>
    <n v="8"/>
    <n v="5"/>
    <d v="2026-08-05T00:00:00"/>
    <n v="-2.3333333333357587"/>
    <x v="0"/>
  </r>
  <r>
    <n v="1028"/>
    <n v="1002518369"/>
    <n v="3"/>
    <x v="2"/>
    <n v="5"/>
    <s v="KEDIRI"/>
    <s v="BLITAR"/>
    <s v="BLR"/>
    <s v="REG"/>
    <s v="AO"/>
    <x v="0"/>
    <s v="1P INET"/>
    <s v="Completed (PS)"/>
    <s v="RBS-Regional 3"/>
    <d v="2026-08-10T15:52:56"/>
    <d v="2026-08-12T10:37:54"/>
    <n v="69362656"/>
    <m/>
    <n v="152730235365"/>
    <s v="Kaara.visual"/>
    <s v="ODP-BLR-FBD/72 FBD/D01/72.01"/>
    <s v="WO061424596"/>
    <m/>
    <m/>
    <m/>
    <n v="112.157587185502"/>
    <n v="-8.0952093609805704"/>
    <s v="MD|MYDB-20260810264871|DN00001/MN00385|Kaara.visual|085230403304"/>
    <s v="MYDIGIBIZPARTNER"/>
    <m/>
    <m/>
    <m/>
    <m/>
    <m/>
    <m/>
    <m/>
    <m/>
    <s v="Management Janji"/>
    <s v="2026-08-11 13:00:00 | Nama PIC : Dimas No HP : 085230403304 Alt :  M Janji : 11/08/2026 Jam Pasang : 08.00 - 13:00  NoteÃ‚Â :  hubungi terlebih dahulu sebelum kelokasi"/>
    <s v="FCC"/>
    <d v="2026-10-08T15:55:05"/>
    <d v="2026-08-11T13:00:00"/>
    <m/>
    <s v="PS"/>
    <s v="BLR"/>
    <s v="NO ADDON"/>
    <n v="20260812"/>
    <s v="Completed"/>
    <s v="HSI Bisnis Promo HUT Telkom PSB 70% - 50 Mbps"/>
    <s v="INDIBIZ"/>
    <m/>
    <m/>
    <d v="2026-08-11T13:00:00"/>
    <s v="2026-08-11 13:00:00 | Nama PIC : Dimas No HP : 085230403304 Alt :  M Janji : 11/08/2026 Jam Pasang : 08.00 - 13:00  NoteÃ‚Â :  hubungi terlebih dahulu sebelum kelokasi"/>
    <n v="2026"/>
    <n v="8"/>
    <n v="12"/>
    <d v="2026-08-12T00:00:00"/>
    <n v="0.45833333333575865"/>
    <x v="0"/>
  </r>
  <r>
    <n v="1029"/>
    <n v="1002529969"/>
    <n v="3"/>
    <x v="1"/>
    <n v="5"/>
    <s v="MADURA"/>
    <s v="PAMEKASAN"/>
    <s v="PME"/>
    <s v="REG"/>
    <s v="AO"/>
    <x v="0"/>
    <s v="1P INET"/>
    <s v="Completed (PS)"/>
    <s v="RBS-Regional 3"/>
    <d v="2026-08-16T16:43:56"/>
    <d v="2026-08-18T08:44:57"/>
    <n v="69367701"/>
    <m/>
    <n v="152426928274"/>
    <s v="TOKO SYIFA JAYA"/>
    <s v="ODP-PME-FBS/71"/>
    <s v="WO061892780"/>
    <m/>
    <m/>
    <m/>
    <n v="113.41325430000001"/>
    <n v="-7.057658"/>
    <s v="MD|MYDB-20260815265513|DN00001/MN00558|TOKO SYIFA JAYA|081808018735"/>
    <s v="MYDIGIBIZPARTNER"/>
    <m/>
    <m/>
    <m/>
    <m/>
    <m/>
    <m/>
    <m/>
    <m/>
    <s v="Management Janji"/>
    <s v="2026-08-17 13:00:00 | Tanggal pemasangan: 17/08/2026 Jam pemasangan : pagi / siang Info Tambahan : Hubungi pelanggan dulu sebelum ke lokasi terima kasih."/>
    <s v="FCC"/>
    <s v="16-08-2026 16:54:58"/>
    <d v="2026-08-17T13:00:00"/>
    <m/>
    <s v="PS"/>
    <s v="PME"/>
    <s v="NO ADDON"/>
    <n v="20260818"/>
    <s v="Completed"/>
    <s v="HSI Bisnis Promo HUT Telkom PSB 70% - 150 Mbps"/>
    <s v="INDIBIZ"/>
    <m/>
    <m/>
    <d v="2026-08-17T13:00:00"/>
    <s v="2026-08-17 13:00:00 | Tanggal pemasangan: 17/08/2026 Jam pemasangan : pagi / siang Info Tambahan : Hubungi pelanggan dulu sebelum ke lokasi terima kasih."/>
    <n v="2026"/>
    <n v="8"/>
    <n v="18"/>
    <d v="2026-08-18T00:00:00"/>
    <n v="0.45833333333575865"/>
    <x v="0"/>
  </r>
  <r>
    <n v="1030"/>
    <n v="1002513841"/>
    <n v="3"/>
    <x v="0"/>
    <n v="5"/>
    <s v="KUPANG"/>
    <s v="KUPANG"/>
    <s v="TNA"/>
    <s v="REG"/>
    <s v="AO"/>
    <x v="0"/>
    <m/>
    <s v="CC - HD1A - INPROGRESS UNCONTACTED"/>
    <s v="RBS-Regional 3"/>
    <d v="2026-08-07T09:26:36"/>
    <d v="2026-08-09T16:32:29"/>
    <n v="69360454"/>
    <m/>
    <n v="172505213842"/>
    <s v="SMAN 12 Kupang"/>
    <m/>
    <m/>
    <m/>
    <m/>
    <m/>
    <n v="123.531818350923"/>
    <n v="-10.211603853334999"/>
    <s v="IBCARE-PI|SMAN 12 KUPANG|MC40287|082340388300|arifin.dasi18@admin.sma.belajar.id|INDIBIZ 300 Mbps"/>
    <s v="Sales Force DBS"/>
    <m/>
    <m/>
    <m/>
    <m/>
    <m/>
    <m/>
    <m/>
    <m/>
    <m/>
    <m/>
    <m/>
    <d v="2026-07-08T09:40:07"/>
    <m/>
    <m/>
    <s v="FCC"/>
    <s v="TNA"/>
    <s v="NO ADDON"/>
    <m/>
    <s v="UNCONTACTED : Telepon Tidak Diangkat - RNA Siti QoriAh 40971401|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1031"/>
    <n v="1002523337"/>
    <n v="3"/>
    <x v="0"/>
    <n v="5"/>
    <s v="MATARAM"/>
    <s v="INNER - NUSA TENGGARA"/>
    <s v="MTR"/>
    <s v="REG"/>
    <s v="AO"/>
    <x v="0"/>
    <m/>
    <s v="QC MIA - INVALID QUALITY CONTROL MIA"/>
    <s v="RBS-Regional 3"/>
    <d v="2026-08-13T08:49:30"/>
    <d v="2026-08-13T09:38:12"/>
    <n v="69364704"/>
    <m/>
    <n v="172601796972"/>
    <s v="Sekolah Kristen Aletheia Ampenan"/>
    <s v="ODP-MTR-FBU/43"/>
    <m/>
    <m/>
    <m/>
    <m/>
    <n v="116.084337"/>
    <n v="-8.5810809999999993"/>
    <s v="RBS HSI |Rian Puja Atmawikarsa | 406910 | TREG 3 |Sekolah Kristen Aletheia Ampenan | 87865750811|81803680445| HSI BISNIS 150 MBPS"/>
    <s v="Amex"/>
    <m/>
    <m/>
    <m/>
    <m/>
    <m/>
    <m/>
    <m/>
    <m/>
    <m/>
    <m/>
    <m/>
    <s v="13-08-2026 08:55:52"/>
    <m/>
    <m/>
    <s v="QC1"/>
    <s v="MTR"/>
    <s v="NO ADDON"/>
    <m/>
    <s v="QC MIA - INVALID QUALITY CONTROL MIA - Tidak Mengunggah Foto Lokasi Instalasi Tampak Depan Menyeluruh - upload dokumen  usaha"/>
    <s v="- 11_11446;Biaya PSB HSI EBIS Tunai di Depan ~ 11[150000]  - SP_NOSS;SP_NOSS ~ Internet NOSS Multispeed Network[0]  - SP_NOSS;SP_NOSS ~ Internet NOSS Multispeed Network[0]  - E25060;E25060 ~ ES25 - Paket HSI Bisnis (HSIE) Khusus Winback 2.0[0]  - E25060~n"/>
    <s v="INDIBIZ"/>
    <m/>
    <m/>
    <m/>
    <m/>
    <m/>
    <m/>
    <m/>
    <e v="#NUM!"/>
    <e v="#NUM!"/>
    <x v="1"/>
  </r>
  <r>
    <n v="1032"/>
    <n v="1002518676"/>
    <n v="3"/>
    <x v="6"/>
    <n v="5"/>
    <s v="SIDOARJO"/>
    <s v="INNER - JATIM TIMUR"/>
    <s v="SDA"/>
    <s v="REG"/>
    <s v="AO"/>
    <x v="0"/>
    <m/>
    <s v="Completed (PS)"/>
    <s v="RBS-Regional 3"/>
    <d v="2026-08-10T18:23:10"/>
    <d v="2026-08-11T17:39:52"/>
    <n v="69362760"/>
    <n v="3135917280"/>
    <n v="152316232031"/>
    <s v="CV. GEMILANG INDONESIA"/>
    <s v="ODP-SDA-FHW/001"/>
    <s v="WO061479208"/>
    <m/>
    <m/>
    <m/>
    <n v="112.6969227"/>
    <n v="-7.4298595000000001"/>
    <s v="|MN02332|/CV. GEMILANG INDONESIA/HSI B2B BASIC (1:2) + PHONE (800 MENIT) 75MBPS 452,5RB PSB DISC 70%//gemilang_ind@ymail.com/SULIHINGTYAS RETNO H/8123002828"/>
    <s v="Sales Force DBS"/>
    <m/>
    <m/>
    <m/>
    <m/>
    <m/>
    <m/>
    <m/>
    <m/>
    <s v="Management Janji"/>
    <s v="2026-08-12 13:00:00|Jam pemasangan : 12.00 Info Tambahan : Hubungi pelanggan dulu sebelum ke lokasi terimakasih  |40900827|MYDITA"/>
    <s v="FCC"/>
    <d v="2026-10-08T18:39:50"/>
    <d v="2026-08-12T13:00:00"/>
    <m/>
    <s v="PS"/>
    <s v="SDA"/>
    <s v="NO ADDON"/>
    <n v="20260811"/>
    <s v="Completed"/>
    <s v="- BWY DL;BWY DL ~ Saluran Dua Arah(BothWay)[0]  - E23053;E23053 ~ ES23 - Paket HSI Bisnis  Phone (PHONE)[0]  - E23053~null~44864;E23053||11||Abodemen 0[0]  - E23053~null~E23053_IN800;IN800 ~ Free Lokal dan SLJJ 800 Menit ~ E23053[40000]  - 11_11446;Biaya "/>
    <s v="INDIBIZ"/>
    <m/>
    <m/>
    <d v="2026-08-12T13:00:00"/>
    <s v="2026-08-12 13:00:00|Jam pemasangan : 12.00 Info Tambahan : Hubungi pelanggan dulu sebelum ke lokasi terimakasih  |40900827|MYDITA"/>
    <n v="2026"/>
    <n v="8"/>
    <n v="11"/>
    <d v="2026-08-11T00:00:00"/>
    <n v="-1.5416666666642413"/>
    <x v="0"/>
  </r>
  <r>
    <n v="1033"/>
    <n v="1002520582"/>
    <n v="3"/>
    <x v="4"/>
    <n v="4"/>
    <s v="PEKALONGAN"/>
    <s v="PEKALONGAN"/>
    <s v="KDW"/>
    <s v="REG"/>
    <s v="AO"/>
    <x v="0"/>
    <s v="1P INET"/>
    <s v="102 | FOLLOW UP COMPLETED"/>
    <s v="RBS-Regional 3"/>
    <d v="2026-08-11T15:49:56"/>
    <d v="2026-08-12T15:35:54"/>
    <n v="69363561"/>
    <m/>
    <n v="146285103784"/>
    <s v="CV. Retsa"/>
    <s v="ODP-KDW-FJ/020 FJ/D05/020.01"/>
    <s v="WO061518372"/>
    <m/>
    <m/>
    <m/>
    <n v="109.652518630027"/>
    <n v="-6.9767585838510602"/>
    <s v="|MB00449|MYIA-003788357338/POI/bapak/08122840814/saifuljauhari45@gmail.con"/>
    <s v="MYIB_ASSISTANT"/>
    <m/>
    <m/>
    <m/>
    <m/>
    <m/>
    <m/>
    <m/>
    <m/>
    <s v="Management Janji"/>
    <s v="2026-08-12 13:00:00 | Tanggal pemasangan : 12 AGUSTUS 2026 Jam pemasangan : pagi/siang Info Tambahan : Hubungi pelanggan dulu sebelum ke lokasi terima kasih"/>
    <s v="FCC"/>
    <d v="2026-11-08T15:55:14"/>
    <d v="2026-08-12T13:00:00"/>
    <s v="Kendala Teknik"/>
    <s v="REVOKE"/>
    <s v="KDW"/>
    <s v="NO ADDON"/>
    <m/>
    <s v="Follow Up Revoke Completed, New Order ID : SC1002522660"/>
    <s v="HSI Bisnis Promo HUT Telkom PSB 70% - 50 Mbps"/>
    <s v="INDIBIZ"/>
    <m/>
    <m/>
    <d v="2026-08-12T13:00:00"/>
    <s v="2026-08-12 13:00:00 | Tanggal pemasangan : 12 AGUSTUS 2026 Jam pemasangan : pagi/siang Info Tambahan : Hubungi pelanggan dulu sebelum ke lokasi terima kasih"/>
    <m/>
    <m/>
    <m/>
    <e v="#NUM!"/>
    <e v="#NUM!"/>
    <x v="1"/>
  </r>
  <r>
    <n v="1034"/>
    <n v="1002528044"/>
    <n v="3"/>
    <x v="2"/>
    <n v="5"/>
    <s v="MALANG"/>
    <s v="KEPANJEN"/>
    <s v="SWJ"/>
    <s v="REG"/>
    <s v="AO"/>
    <x v="0"/>
    <m/>
    <s v="Completed (PS)"/>
    <s v="RBS-Regional 3"/>
    <d v="2026-08-15T11:25:17"/>
    <d v="2026-08-15T15:15:45"/>
    <n v="69365963"/>
    <m/>
    <n v="152705285015"/>
    <s v="dina anggrek"/>
    <s v="ODP-MLG-FBU/59"/>
    <s v="WO061811437"/>
    <m/>
    <m/>
    <m/>
    <n v="112.6708569"/>
    <n v="-7.9895054999999999"/>
    <s v="|MN02812|MYIA-065238168782/POI/dina wahyu ajarini/081999404260/dinawahyuajarini@gmail.com"/>
    <s v="Sales Profesional"/>
    <m/>
    <m/>
    <m/>
    <m/>
    <m/>
    <m/>
    <m/>
    <m/>
    <s v="Management Janji"/>
    <s v="2026-08-15 08:00:00 | Nama PIC : bu dina   No HP : 081999404260  Alt :   M Janji : 15/AGUSTUS/2026  jam Pasang : Pagi  Note : hubungi pelanggan jika ingin kelokasi, terimakasih.  "/>
    <s v="FCC"/>
    <s v="15-08-2026 11:39:55"/>
    <m/>
    <m/>
    <s v="PS"/>
    <s v="SWJ"/>
    <s v="NO ADDON"/>
    <n v="20260815"/>
    <s v="Completed"/>
    <s v="- 11_11446;Biaya PSB HSI EBIS Tunai di Depan ~ 11[150000]  - SP_NOSS;SP_NOSS ~ Internet NOSS Multispeed Network[0]  - SP_NOSS;SP_NOSS ~ Internet NOSS Multispeed Network[0]  - E25060;E25060 ~ ES25 - Paket HSI Bisnis (HSIE) Khusus Winback 2.0[0]  - E25060~n"/>
    <s v="INDIBIZ"/>
    <m/>
    <m/>
    <d v="2026-08-15T07:00:00"/>
    <s v="2026-08-15 08:00:00 | Nama PIC : bu dina   No HP : 081999404260  Alt :   M Janji : 15/AGUSTUS/2026  jam Pasang : Pagi  Note : hubungi pelanggan jika ingin kelokasi, terimakasih.  "/>
    <n v="2026"/>
    <n v="8"/>
    <n v="15"/>
    <d v="2026-08-15T00:00:00"/>
    <n v="-0.29166666666424135"/>
    <x v="0"/>
  </r>
  <r>
    <n v="1035"/>
    <n v="1002520870"/>
    <n v="3"/>
    <x v="2"/>
    <n v="5"/>
    <s v="KEDIRI"/>
    <s v="KEDIRI"/>
    <s v="KDI"/>
    <s v="REG"/>
    <s v="AO"/>
    <x v="0"/>
    <s v="1P INET"/>
    <s v="Completed (PS)"/>
    <s v="RBS-Regional 3"/>
    <d v="2026-08-11T17:05:56"/>
    <d v="2026-08-12T13:57:17"/>
    <n v="69363695"/>
    <m/>
    <n v="152610241496"/>
    <s v="PT. MOLADIN FINANCE INDONESIA"/>
    <s v="ODP-KDI-FM/09"/>
    <s v="WO061529258"/>
    <m/>
    <m/>
    <m/>
    <n v="112.010226"/>
    <n v="-7.8127750000000002"/>
    <s v="|MN02621|MYIA-052092539033/POI/Bp Hanif/085888444930/billing@moladin.com"/>
    <s v="MYIB_ASSISTANT"/>
    <m/>
    <m/>
    <m/>
    <m/>
    <m/>
    <m/>
    <m/>
    <m/>
    <s v="Management Janji"/>
    <s v="2026-08-12 15:00:00 | Jam pemasangan : 12.00 Info Tambahan : Hubungi pelanggan dulu sebelum ke lokasi terimakasih  "/>
    <s v="FCC"/>
    <d v="2026-11-08T17:10:12"/>
    <d v="2026-08-12T15:00:00"/>
    <m/>
    <s v="PS"/>
    <s v="KDI"/>
    <s v="NO ADDON"/>
    <n v="20260812"/>
    <s v="Completed"/>
    <s v="HSI Bisnis PSB 70% - 50 Mbps"/>
    <s v="INDIBIZ"/>
    <m/>
    <m/>
    <d v="2026-08-12T15:00:00"/>
    <s v="2026-08-12 15:00:00 | Jam pemasangan : 12.00 Info Tambahan : Hubungi pelanggan dulu sebelum ke lokasi terimakasih  "/>
    <n v="2026"/>
    <n v="8"/>
    <n v="12"/>
    <d v="2026-08-12T00:00:00"/>
    <n v="-0.625"/>
    <x v="0"/>
  </r>
  <r>
    <n v="1036"/>
    <n v="1002510427"/>
    <n v="3"/>
    <x v="0"/>
    <n v="5"/>
    <s v="KUPANG"/>
    <s v="LABOAN BAJO"/>
    <s v="LBO"/>
    <s v="REG"/>
    <s v="AO"/>
    <x v="0"/>
    <s v="1P INET"/>
    <s v="Completed (PS)"/>
    <s v="RBS-Regional 3"/>
    <d v="2026-08-05T12:52:57"/>
    <d v="2026-08-06T14:01:02"/>
    <n v="69359130"/>
    <m/>
    <n v="172512452392"/>
    <s v="YAYASAN WWF INDONESIA"/>
    <s v="ODP-LBO-FF/57 FF/D05/57.01"/>
    <s v="WO060978616"/>
    <m/>
    <m/>
    <m/>
    <n v="119.899564571678"/>
    <n v="-8.4961577900029592"/>
    <s v="MD|MYDB-20260805264397|SC00001/MC00041|YAYASAN WWF INDONESIA|081547340812"/>
    <s v="MYDIGIBIZPARTNER"/>
    <m/>
    <m/>
    <m/>
    <m/>
    <m/>
    <m/>
    <m/>
    <m/>
    <s v="Management Janji"/>
    <s v="2026-08-06 13:00:00 | Jam pemasangan : 12.00 Info Tambahan : Hubungi pelanggan dulu sebelum ke lokasi terimakasih "/>
    <s v="FCC"/>
    <d v="2026-05-08T12:55:33"/>
    <d v="2026-08-06T13:00:00"/>
    <m/>
    <s v="PS"/>
    <s v="LBO"/>
    <s v="NO ADDON"/>
    <n v="20260806"/>
    <s v="Completed"/>
    <s v="HSI Bisnis PSB 70% - 75 Mbps"/>
    <s v="INDIBIZ"/>
    <m/>
    <m/>
    <d v="2026-08-06T13:00:00"/>
    <s v="2026-08-06 13:00:00 | Jam pemasangan : 12.00 Info Tambahan : Hubungi pelanggan dulu sebelum ke lokasi terimakasih "/>
    <n v="2026"/>
    <n v="8"/>
    <n v="6"/>
    <d v="2026-08-06T00:00:00"/>
    <n v="-0.54166666666424135"/>
    <x v="0"/>
  </r>
  <r>
    <n v="1037"/>
    <n v="1002513870"/>
    <n v="3"/>
    <x v="2"/>
    <n v="5"/>
    <s v="KEDIRI"/>
    <s v="BLITAR"/>
    <s v="WGI"/>
    <s v="REG"/>
    <s v="AO"/>
    <x v="0"/>
    <m/>
    <s v="Completed (PS)"/>
    <s v="RBS-Regional 3"/>
    <d v="2026-08-07T09:34:02"/>
    <d v="2026-08-08T10:48:50"/>
    <n v="69360473"/>
    <m/>
    <n v="152737203503"/>
    <s v="PT. BORWITA CITRA PRIMA"/>
    <s v="ODP-WGI-FC/42"/>
    <s v="WO061167108"/>
    <m/>
    <m/>
    <m/>
    <n v="112.3179568"/>
    <n v="-8.0664602999999993"/>
    <s v="AMRBS/405529/YULYAN MAHARTA SAVIAR/R3/JATIM TIMUR/WINBACK 2.0 HSI B2B (1:1) 50MBPS 355RB PSB DISC 70%/DODIK KURNIAWAN /Email : dodik.kurniawan@borwita.co.id"/>
    <s v="Amex"/>
    <m/>
    <m/>
    <m/>
    <m/>
    <m/>
    <m/>
    <m/>
    <m/>
    <s v="Management Janji"/>
    <s v="2026-08-10 08:00:00|Nama Pic : dodik No Hp Pic : 085736789776 No alt : - Jam Pemasangan : pagi siang  Tanggal Pemasangan : 10 Agustus 2026|40981182|MYDITA"/>
    <s v="FCC"/>
    <d v="2026-07-08T09:40:07"/>
    <d v="2026-08-10T08:00:00"/>
    <m/>
    <s v="PS"/>
    <s v="WGI"/>
    <s v="NO ADDON"/>
    <n v="20260808"/>
    <s v="Completed"/>
    <s v="- 11_11446;Biaya PSB HSI EBIS Tunai di Depan ~ 11[150000]  - E25060;E25060 ~ ES25 - Paket HSI Bisnis (HSIE) Khusus Winback 2.0[0]  - E25060~null~E25060_UNL;UNL ~ Internet-Link Unlimited Internet Usage ~ E25060[0]  - E25060~null~105343;E25060||11||Abodemen"/>
    <s v="INDIBIZ"/>
    <m/>
    <m/>
    <d v="2026-08-10T08:00:00"/>
    <s v="2026-08-10 08:00:00|Nama Pic : dodik No Hp Pic : 085736789776 No alt : - Jam Pemasangan : pagi siang  Tanggal Pemasangan : 10 Agustus 2026|40981182|MYDITA"/>
    <n v="2026"/>
    <n v="8"/>
    <n v="8"/>
    <d v="2026-08-08T00:00:00"/>
    <n v="-2.3333333333357587"/>
    <x v="0"/>
  </r>
  <r>
    <n v="1038"/>
    <n v="1002522497"/>
    <n v="3"/>
    <x v="4"/>
    <n v="4"/>
    <s v="PEKALONGAN"/>
    <s v="BREBES"/>
    <s v="KTM"/>
    <s v="REG"/>
    <s v="AO"/>
    <x v="0"/>
    <s v="1P INET"/>
    <s v="Completed (PS)"/>
    <s v="RBS-Regional 3"/>
    <d v="2026-08-12T14:52:56"/>
    <d v="2026-08-13T14:43:03"/>
    <n v="69364386"/>
    <m/>
    <n v="142214106727"/>
    <s v="SPBU 44.522.14"/>
    <s v="ODP-KTM-FE/023 FE/D04/023.01"/>
    <s v="WO061598957"/>
    <m/>
    <m/>
    <m/>
    <n v="108.93130011856501"/>
    <n v="-7.0003520549026099"/>
    <s v="MD|MYDB-20260812265088|DN00001/MN00377|SPBU 44.522.14|081542025073"/>
    <s v="MYDIGIBIZPARTNER"/>
    <m/>
    <m/>
    <m/>
    <m/>
    <m/>
    <m/>
    <m/>
    <m/>
    <s v="Management Janji"/>
    <s v="2026-08-13 13:00:00 | Nama PIC : bapak wono No HP : 081542025073 Alt :  M Janji : (KAMIS/13/AGUSTUS/2026) jam Pasang : 09:00 Note : hubungi pelanggan jika ingin kelokasi"/>
    <s v="FCC"/>
    <d v="2026-12-08T15:10:41"/>
    <d v="2026-08-13T13:00:00"/>
    <m/>
    <s v="PS"/>
    <s v="KTM"/>
    <s v="NO ADDON"/>
    <n v="20260813"/>
    <s v="Completed"/>
    <s v="HSI Bisnis Promo HUT Telkom PSB 70% - 100 Mbps"/>
    <s v="INDIBIZ"/>
    <m/>
    <m/>
    <d v="2026-08-13T13:00:00"/>
    <s v="2026-08-13 13:00:00 | Nama PIC : bapak wono No HP : 081542025073 Alt :  M Janji : (KAMIS/13/AGUSTUS/2026) jam Pasang : 09:00 Note : hubungi pelanggan jika ingin kelokasi"/>
    <n v="2026"/>
    <n v="8"/>
    <n v="13"/>
    <d v="2026-08-13T00:00:00"/>
    <n v="-0.54166666666424135"/>
    <x v="0"/>
  </r>
  <r>
    <n v="1039"/>
    <n v="1002508584"/>
    <n v="3"/>
    <x v="7"/>
    <n v="4"/>
    <s v="KUDUS"/>
    <s v="KUDUS"/>
    <s v="DMA"/>
    <s v="REG"/>
    <s v="AO"/>
    <x v="0"/>
    <m/>
    <s v="Completed (PS)"/>
    <s v="RBS-Regional 3"/>
    <d v="2026-08-04T14:32:25"/>
    <d v="2026-08-06T15:29:44"/>
    <n v="69356800"/>
    <m/>
    <n v="141456115373"/>
    <s v="PT Bintang Sayap Utama"/>
    <s v="ODP-DMA-FF/05"/>
    <s v="WO060903734"/>
    <m/>
    <m/>
    <m/>
    <n v="110.6523"/>
    <n v="-6.9067249999999998"/>
    <s v="|MN02256|MYIA-038846615886/POI/IRA MARYATI/082383669498/ira.maryati@bintangsayaputama.com"/>
    <s v="Sales Profesional"/>
    <m/>
    <m/>
    <m/>
    <m/>
    <m/>
    <m/>
    <m/>
    <m/>
    <s v="Management Janji"/>
    <s v="2026-08-02 13:00:00 | Nama Pic : IBU IRA  No Hp Pic : 082383669498  Jam Pemasangan : 08:00 - 12.00  Tanggal Pemasangan : MINGGU 02 AGUSTUS 2026  Info Tambahan : Hubungi pelanggan sebelum datang ke lokasi, terima kasih."/>
    <s v="FCC"/>
    <d v="2026-04-08T14:40:14"/>
    <m/>
    <m/>
    <s v="PS"/>
    <s v="DMA"/>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4T07:00:00"/>
    <s v="2026-08-02 13:00:00 | Nama Pic : IBU IRA  No Hp Pic : 082383669498  Jam Pemasangan : 08:00 - 12.00  Tanggal Pemasangan : MINGGU 02 AGUSTUS 2026  Info Tambahan : Hubungi pelanggan sebelum datang ke lokasi, terima kasih."/>
    <n v="2026"/>
    <n v="8"/>
    <n v="6"/>
    <d v="2026-08-06T00:00:00"/>
    <n v="1.7083333333357587"/>
    <x v="2"/>
  </r>
  <r>
    <n v="1040"/>
    <n v="1002513750"/>
    <n v="3"/>
    <x v="6"/>
    <n v="5"/>
    <s v="SIDOARJO"/>
    <s v="INNER - JATIM TIMUR"/>
    <s v="KRN"/>
    <s v="REG"/>
    <s v="AO"/>
    <x v="0"/>
    <m/>
    <s v="Completed (PS)"/>
    <s v="RBS-Regional 3"/>
    <d v="2026-08-07T09:00:26"/>
    <d v="2026-08-08T09:36:32"/>
    <n v="69360412"/>
    <m/>
    <n v="152331250944"/>
    <s v="RK SMART"/>
    <s v="ODP-KRN-FAD/28"/>
    <s v="WO061139798"/>
    <m/>
    <m/>
    <m/>
    <n v="112.54783740000001"/>
    <n v="-7.4581958999999998"/>
    <s v="|MC30111|/MOCH ARIFIN /82126644904/achmadzainalarifin@gmail.com"/>
    <s v="Sales Force DBS"/>
    <m/>
    <m/>
    <m/>
    <m/>
    <m/>
    <m/>
    <m/>
    <m/>
    <s v="Management Janji"/>
    <s v="2026-08-08 08:00:00|Nama PIC : Arifin  No HP : 082126644904 Alt :  M Janji : 08/08/2026 Jam Pasang : 08.00 - 13:00  NoteÃ‚Â :  hubungi terlebih dahulu sebelum kelokasi|40981182|MYDITA"/>
    <s v="FCC"/>
    <d v="2026-07-08T09:10:56"/>
    <d v="2026-08-08T08:00:00"/>
    <s v="Kendala Pelanggan"/>
    <s v="PS"/>
    <s v="KRN"/>
    <s v="NETMONK - OCA"/>
    <n v="20260808"/>
    <s v="Completed"/>
    <s v="- 11_11446;Biaya PSB HSI EBIS Tunai di Depan ~ 11[150000]  - E23015;E23015 ~ ES23 - Perangkat ONT[0]  - E23015~null~44292;E23015||11||Abodemen 0[0]  - E23015~null~E23015_SWONTPREM;SWONTPREM ~ Biaya Sewa ONT Premium ~ E23015[50000]  - E24057;E24057 ~ ES24 "/>
    <s v="INDIBIZ"/>
    <m/>
    <m/>
    <d v="2026-08-08T08:00:00"/>
    <s v="2026-08-08 08:00:00|Nama PIC : Arifin  No HP : 082126644904 Alt :  M Janji : 08/08/2026 Jam Pasang : 08.00 - 13:00  NoteÃ‚Â :  hubungi terlebih dahulu sebelum kelokasi|40981182|MYDITA"/>
    <n v="2026"/>
    <n v="8"/>
    <n v="8"/>
    <d v="2026-08-08T00:00:00"/>
    <n v="-0.33333333333575865"/>
    <x v="0"/>
  </r>
  <r>
    <n v="1041"/>
    <n v="1002524256"/>
    <n v="3"/>
    <x v="0"/>
    <n v="5"/>
    <s v="MATARAM"/>
    <s v="SUMBAWA"/>
    <s v="SBW"/>
    <s v="REG"/>
    <s v="AO"/>
    <x v="0"/>
    <s v="1P INET"/>
    <s v="Completed (PS)"/>
    <s v="RBS-Regional 3"/>
    <d v="2026-08-13T13:26:56"/>
    <d v="2026-08-14T15:48:15"/>
    <n v="69365153"/>
    <m/>
    <n v="172606791816"/>
    <s v="NUGRAHA HOMESTAY"/>
    <s v="ODP-SBW-FBB/38 FBB/D03/38.01"/>
    <s v="WO061669950"/>
    <m/>
    <m/>
    <m/>
    <n v="117.420354187488"/>
    <n v="-8.4941589197029099"/>
    <s v="MD|MYDB-20260813265217|DN00001/MN01576|NUGRAHA HOMESTAY|087863552030"/>
    <s v="MYDIGIBIZPARTNER"/>
    <m/>
    <m/>
    <m/>
    <m/>
    <m/>
    <m/>
    <m/>
    <m/>
    <s v="Management Janji"/>
    <s v="2026-08-14 13:00:00 | Waktu pemasangan : 13 agustus 2026 Jam pemasangan : 08.00 - 12.00 Info Tambahan : Hubungi pelanggan dulu sebelum ke lokasi terimakasih "/>
    <s v="FCC"/>
    <s v="13-08-2026 13:39:51"/>
    <d v="2026-08-14T13:00:00"/>
    <m/>
    <s v="PS"/>
    <s v="SBW"/>
    <s v="NO ADDON"/>
    <n v="20260814"/>
    <s v="Completed"/>
    <s v="HSI Bisnis Basic Promo HUT Telkom PSB 70% - 50 Mbps"/>
    <s v="INDIBIZ"/>
    <m/>
    <m/>
    <d v="2026-08-14T13:00:00"/>
    <s v="2026-08-14 13:00:00 | Waktu pemasangan : 13 agustus 2026 Jam pemasangan : 08.00 - 12.00 Info Tambahan : Hubungi pelanggan dulu sebelum ke lokasi terimakasih "/>
    <n v="2026"/>
    <n v="8"/>
    <n v="14"/>
    <d v="2026-08-14T00:00:00"/>
    <n v="-0.54166666666424135"/>
    <x v="0"/>
  </r>
  <r>
    <n v="1042"/>
    <n v="1002516124"/>
    <n v="3"/>
    <x v="1"/>
    <n v="5"/>
    <s v="SBY SELATAN"/>
    <s v="KETINTANG"/>
    <s v="WRU"/>
    <s v="REG"/>
    <s v="AO"/>
    <x v="0"/>
    <s v="1P INET"/>
    <s v="Completed (PS)"/>
    <s v="RBS-Regional 3"/>
    <d v="2026-08-08T15:58:56"/>
    <d v="2026-08-09T20:06:10"/>
    <n v="69361579"/>
    <m/>
    <n v="152302236685"/>
    <s v="WARKOP TANPA STATUS"/>
    <s v="ODP-WR1-FGG/17 FGG/D02/17.01"/>
    <s v="WO061277939"/>
    <m/>
    <m/>
    <m/>
    <n v="112.7263873"/>
    <n v="-7.3612666999999998"/>
    <s v="MD|MYDB-20260808264766|DN00001/MN02094|WARKOP TANPA STATUS|0881025102119"/>
    <s v="MYDIGIBIZPARTNER"/>
    <m/>
    <m/>
    <m/>
    <m/>
    <m/>
    <m/>
    <m/>
    <m/>
    <s v="Management Janji"/>
    <s v="2026-08-09 13:00:00 | Nama Pic : BP RIFQI No Hp Pic : 0881025102119 Jam Pemasangan : 08:00 - 12.00 Tanggal Pemasangan : MINGGU 09 AGUSTUS 2026 Info Tambahan : Hubungi pelanggan sebelum datang ke lokasi, terima kasih."/>
    <s v="FCC"/>
    <d v="2026-08-08T16:09:53"/>
    <d v="2026-08-09T13:00:00"/>
    <m/>
    <s v="PS"/>
    <s v="WRU"/>
    <s v="NO ADDON"/>
    <n v="20260809"/>
    <s v="Completed"/>
    <s v="HSI Bisnis Promo HUT Telkom PSB 70% - 75 Mbps"/>
    <s v="INDIBIZ"/>
    <m/>
    <m/>
    <d v="2026-08-09T13:00:00"/>
    <s v="2026-08-09 13:00:00 | Nama Pic : BP RIFQI No Hp Pic : 0881025102119 Jam Pemasangan : 08:00 - 12.00 Tanggal Pemasangan : MINGGU 09 AGUSTUS 2026 Info Tambahan : Hubungi pelanggan sebelum datang ke lokasi, terima kasih."/>
    <n v="2026"/>
    <n v="8"/>
    <n v="9"/>
    <d v="2026-08-09T00:00:00"/>
    <n v="-0.54166666666424135"/>
    <x v="0"/>
  </r>
  <r>
    <n v="1043"/>
    <n v="1002529639"/>
    <n v="3"/>
    <x v="6"/>
    <n v="5"/>
    <s v="PASURUAN"/>
    <s v="PROBOLINGGO"/>
    <s v="SKP"/>
    <s v="REG"/>
    <s v="AO"/>
    <x v="0"/>
    <m/>
    <s v="Completed (PS)"/>
    <s v="RBS-Regional 3"/>
    <d v="2026-08-16T13:19:39"/>
    <d v="2026-08-16T18:18:19"/>
    <n v="69367510"/>
    <m/>
    <n v="152528204026"/>
    <s v="GUDANG TAHU LUMBANG"/>
    <s v="ODP-SKP-FE/43"/>
    <s v="WO061885310"/>
    <m/>
    <m/>
    <m/>
    <n v="113.21584009999999"/>
    <n v="-7.7441461"/>
    <s v="|MN01068|/GUDANG TAHU LUMBANG / NARYASIH 2/WINBACK HSI B2B + OCA BREACH CHECKER (1:1) 300MBPS 1,250,5JT PSB DISC 70%//naryasihbranggah@gmail.com/NARYASIH/85655623225"/>
    <s v="Sales Force DBS"/>
    <m/>
    <m/>
    <m/>
    <m/>
    <m/>
    <m/>
    <m/>
    <m/>
    <s v="Management Janji"/>
    <s v="2026-08-17 13:00:00|Nama : BU NARYASIH No Hp : 085655623225 No Alt :  Tgl Pemasangan : 17 Agustus 2026 Interval : SIANG Note : Hubungi pelanggan terlebih dahulu|40971402|MYDITA"/>
    <s v="FCC"/>
    <s v="16-08-2026 13:39:58"/>
    <d v="2026-08-17T13:00:00"/>
    <m/>
    <s v="PS"/>
    <s v="SKP"/>
    <s v="OCA"/>
    <n v="20260816"/>
    <s v="Completed"/>
    <s v="- 11_11446;Biaya PSB HSI EBIS Tunai di Depan ~ 11[150000]  - E25023;E25023 ~ ES25 - Paket Produk OCA Breach Checker[0]  - E25023~null~104837;E25023||77||Abodemen 0[0]  - E25023~null~E25023_OCABRECHE;OCABRECHE ~ OCA Breach Checker ~ E25023[30500]  - SP_NOS"/>
    <s v="INDIBIZ"/>
    <m/>
    <m/>
    <d v="2026-08-17T13:00:00"/>
    <s v="2026-08-17 13:00:00|Nama : BU NARYASIH No Hp : 085655623225 No Alt :  Tgl Pemasangan : 17 Agustus 2026 Interval : SIANG Note : Hubungi pelanggan terlebih dahulu|40971402|MYDITA"/>
    <n v="2026"/>
    <n v="8"/>
    <n v="16"/>
    <d v="2026-08-16T00:00:00"/>
    <n v="-1.5416666666642413"/>
    <x v="0"/>
  </r>
  <r>
    <n v="1044"/>
    <n v="1002514175"/>
    <n v="3"/>
    <x v="4"/>
    <n v="4"/>
    <s v="PEKALONGAN"/>
    <s v="TEGAL"/>
    <s v="TEG"/>
    <s v="REG"/>
    <s v="AO"/>
    <x v="0"/>
    <m/>
    <s v="Completed (PS)"/>
    <s v="RBS-Regional 3"/>
    <d v="2026-08-07T10:44:46"/>
    <d v="2026-08-07T13:26:48"/>
    <n v="69359727"/>
    <m/>
    <n v="142212126674"/>
    <s v="SDN MANGKUKUSUMAN 5 TEGAL"/>
    <s v="ODP-TEG-FN/063"/>
    <s v="WO061145999"/>
    <m/>
    <m/>
    <m/>
    <n v="109.13801279"/>
    <n v="-6.8723656599999998"/>
    <s v="|MN00292|MYIA-015849851619/POI/Mutmainah/083837087200/sdnmangkukusuman5@gmail.com"/>
    <s v="Sales Profesional"/>
    <m/>
    <m/>
    <m/>
    <m/>
    <m/>
    <m/>
    <m/>
    <m/>
    <s v="Management Janji"/>
    <s v="2026-08-07 08:00:00 | Nama : BU MUTMAINAH  No Hp : 083837087200  No Alt :   Tgl Pemasangan : 07 Agustus 2026  Interval : PAGI   Note : Hubungi pelanggan terlebih dahulu"/>
    <s v="FCC"/>
    <d v="2026-07-08T10:55:20"/>
    <m/>
    <m/>
    <s v="PS"/>
    <s v="TEG"/>
    <s v="NO ADDON"/>
    <n v="20260807"/>
    <s v="Completed"/>
    <s v="- 11_11446;Biaya PSB HSI EBIS Tunai di Depan ~ 11[150000]  - SP_NOSS;SP_NOSS ~ Internet NOSS Multispeed Network[0]  - E25060;E25060 ~ ES25 - Paket HSI Bisnis (HSIE) Khusus Winback 2.0[0]  - E25060~null~E25060_UNL;UNL ~ Internet-Link Unlimited Internet Usa"/>
    <s v="INDIBIZ"/>
    <m/>
    <m/>
    <d v="2026-08-07T07:00:00"/>
    <s v="2026-08-07 08:00:00 | Nama : BU MUTMAINAH  No Hp : 083837087200  No Alt :   Tgl Pemasangan : 07 Agustus 2026  Interval : PAGI   Note : Hubungi pelanggan terlebih dahulu"/>
    <n v="2026"/>
    <n v="8"/>
    <n v="7"/>
    <d v="2026-08-07T00:00:00"/>
    <n v="-0.29166666666424135"/>
    <x v="0"/>
  </r>
  <r>
    <n v="1045"/>
    <n v="1002511221"/>
    <n v="3"/>
    <x v="1"/>
    <n v="5"/>
    <s v="SBY UTARA"/>
    <s v="TANDES"/>
    <s v="TNS"/>
    <s v="REG"/>
    <s v="AO"/>
    <x v="0"/>
    <s v="1P INET"/>
    <s v="Completed (PS)"/>
    <s v="RBS-Regional 3"/>
    <d v="2026-08-05T16:58:57"/>
    <d v="2026-08-06T15:44:46"/>
    <n v="69359428"/>
    <m/>
    <n v="152409278319"/>
    <s v="SD Khadijah 2"/>
    <s v="ODP-TDS-FCS/49 FCS/D06/49.01"/>
    <s v="WO061014599"/>
    <m/>
    <m/>
    <m/>
    <n v="112.6905166"/>
    <n v="-7.2803180000000003"/>
    <s v="|MN01794|MYIA-091479037303/POI/Rico susanto/082229547735/ricosusanto.600@gmail.com"/>
    <s v="MYIB_ASSISTANT"/>
    <m/>
    <m/>
    <m/>
    <m/>
    <m/>
    <m/>
    <m/>
    <m/>
    <s v="Management Janji"/>
    <s v="2026-08-06 13:00:00 | Tanggal Pemasangan : 06 Agustus 2026 Jam Pemasangan : 08:00 13:00 Info Tambahan : Hubungi pelanggan dulu sebelum ke lokasi terimakasih"/>
    <s v="FCC"/>
    <d v="2026-05-08T17:10:28"/>
    <d v="2026-08-06T13:00:00"/>
    <m/>
    <s v="PS"/>
    <s v="TNS"/>
    <s v="NO ADDON"/>
    <n v="20260806"/>
    <s v="Completed"/>
    <s v="HSI Bisnis Promo HUT Telkom PSB 70% - 100 Mbps"/>
    <s v="INDIBIZ"/>
    <m/>
    <m/>
    <d v="2026-08-06T13:00:00"/>
    <s v="2026-08-06 13:00:00 | Tanggal Pemasangan : 06 Agustus 2026 Jam Pemasangan : 08:00 13:00 Info Tambahan : Hubungi pelanggan dulu sebelum ke lokasi terimakasih"/>
    <n v="2026"/>
    <n v="8"/>
    <n v="6"/>
    <d v="2026-08-06T00:00:00"/>
    <n v="-0.54166666666424135"/>
    <x v="0"/>
  </r>
  <r>
    <n v="1046"/>
    <n v="1002515608"/>
    <n v="3"/>
    <x v="1"/>
    <n v="5"/>
    <s v="MADURA"/>
    <s v="BANGKALAN"/>
    <s v="KPP"/>
    <s v="REG"/>
    <s v="AO"/>
    <x v="0"/>
    <m/>
    <s v="Completed (PS)"/>
    <s v="RBS-Regional 3"/>
    <d v="2026-08-08T08:56:10"/>
    <d v="2026-08-08T11:07:01"/>
    <n v="69355678"/>
    <m/>
    <n v="152437905585"/>
    <s v="TOKO MUSTOFA"/>
    <s v="ODP-KPP-FE/14"/>
    <s v="WO061235648"/>
    <m/>
    <m/>
    <m/>
    <n v="113.275350225975"/>
    <n v="-7.0636142160270099"/>
    <s v="|MN00213|/TOKO MUSTOFA/MUSTOFA/087780880483/mustofajaya12@gmail.com/HSI Bisnis + Netmonk Promo 2026 300 Mbps (Rp 1.186.100) PSB 150.000/"/>
    <s v="Sales Force DBS"/>
    <m/>
    <m/>
    <m/>
    <m/>
    <m/>
    <m/>
    <m/>
    <m/>
    <s v="Management Janji"/>
    <s v="2026-08-01 08:00:00|telp :087780880483  alt :  pagi / siang 01/08/2026  hub sebelum ke lokasi |IL1380|MYDITA"/>
    <s v="FCC"/>
    <d v="2026-08-08T09:10:12"/>
    <m/>
    <m/>
    <s v="PS"/>
    <s v="KPP"/>
    <s v="NETMONK"/>
    <n v="20260808"/>
    <s v="Completed"/>
    <s v="- 11_11446;Biaya PSB HSI EBIS Tunai di Depan ~ 11[150000]  - E23015;E23015 ~ ES23 - Perangkat ONT[0]  - E23015~null~44292;E23015||11||Abodemen 0[0]  - E23015~null~E23015_SWONTPREM;SWONTPREM ~ Biaya Sewa ONT Premium ~ E23015[50000]  - E25060;E25060 ~ ES25 "/>
    <s v="INDIBIZ"/>
    <m/>
    <m/>
    <d v="2026-08-08T07:00:00"/>
    <s v="2026-08-01 08:00:00|telp :087780880483  alt :  pagi / siang 01/08/2026  hub sebelum ke lokasi |IL1380|MYDITA"/>
    <n v="2026"/>
    <n v="8"/>
    <n v="8"/>
    <d v="2026-08-08T00:00:00"/>
    <n v="-0.29166666666424135"/>
    <x v="0"/>
  </r>
  <r>
    <n v="1047"/>
    <n v="1002519655"/>
    <n v="3"/>
    <x v="1"/>
    <n v="5"/>
    <s v="SBY UTARA"/>
    <s v="TANDES"/>
    <s v="KLN"/>
    <s v="REG"/>
    <s v="AO"/>
    <x v="0"/>
    <s v="1P INET"/>
    <s v="Completed (PS)"/>
    <s v="RBS-Regional 3"/>
    <d v="2026-08-11T11:58:56"/>
    <d v="2026-08-13T15:04:18"/>
    <n v="69363218"/>
    <m/>
    <n v="152418251590"/>
    <s v="PT Laxo Global Akses margo L2"/>
    <s v="ODP-TDS-FDN/76 FDN/D06/76.01"/>
    <s v="WO061485160"/>
    <m/>
    <m/>
    <m/>
    <n v="112.688092254102"/>
    <n v="-7.2475379397391198"/>
    <s v="MD|MYDB-20260811264930|DN00001/MN02280|PT Laxo Global Akses margo L2|082245003307"/>
    <s v="MYDIGIBIZPARTNER"/>
    <m/>
    <m/>
    <m/>
    <m/>
    <m/>
    <m/>
    <m/>
    <m/>
    <s v="Management Janji"/>
    <s v="2026-08-13 15:00:00 | Nama PIC : bapak andi hermawan No HP : 082245003307 Alt :  M Janji : (kamis/13/AGUSTUS/2026) jam Pasang : 09:00 Note : hubungi pelanggan jika ingin kelokasi"/>
    <s v="FCC"/>
    <d v="2026-11-08T12:10:44"/>
    <d v="2026-08-13T15:00:00"/>
    <m/>
    <s v="PS"/>
    <s v="KLN"/>
    <s v="NO ADDON"/>
    <n v="20260813"/>
    <s v="Completed"/>
    <s v="HSI Bisnis Basic Promo HUT Telkom PSB 70% - 50 Mbps"/>
    <s v="INDIBIZ"/>
    <m/>
    <m/>
    <d v="2026-08-13T15:00:00"/>
    <s v="2026-08-13 15:00:00 | Nama PIC : bapak andi hermawan No HP : 082245003307 Alt :  M Janji : (kamis/13/AGUSTUS/2026) jam Pasang : 09:00 Note : hubungi pelanggan jika ingin kelokasi"/>
    <n v="2026"/>
    <n v="8"/>
    <n v="13"/>
    <d v="2026-08-13T00:00:00"/>
    <n v="-0.625"/>
    <x v="0"/>
  </r>
  <r>
    <n v="1048"/>
    <n v="1002521753"/>
    <n v="3"/>
    <x v="4"/>
    <n v="4"/>
    <s v="PEKALONGAN"/>
    <s v="SLAWI"/>
    <s v="BLU"/>
    <s v="REG"/>
    <s v="AO"/>
    <x v="0"/>
    <s v="1P INET"/>
    <s v="Completed (PS)"/>
    <s v="RBS-Regional 3"/>
    <d v="2026-08-12T11:17:56"/>
    <d v="2026-08-13T13:24:14"/>
    <n v="69364049"/>
    <m/>
    <n v="142206131317"/>
    <s v="SPBU 44.524.04 BALAPULANG"/>
    <s v="ODP-BLU-FB/054 FB/D03/054.01"/>
    <s v="WO061569621"/>
    <m/>
    <m/>
    <m/>
    <n v="109.08451493829401"/>
    <n v="-7.0823300413959496"/>
    <s v="MD|MYDB-20260812265051|DN00001/MN00377|SPBU 44.524.04 BALAPULANG|085923381513"/>
    <s v="MYDIGIBIZPARTNER"/>
    <m/>
    <m/>
    <m/>
    <m/>
    <m/>
    <m/>
    <m/>
    <m/>
    <s v="Management Janji"/>
    <s v="2026-08-13 13:00:00 | Tanggal pemasangan: 13/08/2026 Jam pemasangan : siang Info Tambahan : Hubungi pelanggan dulu sebelum ke lokasi terima kasih."/>
    <s v="FCC"/>
    <d v="2026-12-08T11:39:52"/>
    <d v="2026-08-13T13:00:00"/>
    <m/>
    <s v="PS"/>
    <s v="BLU"/>
    <s v="NO ADDON"/>
    <n v="20260813"/>
    <s v="Completed"/>
    <s v="HSI Bisnis Promo HUT Telkom PSB 70% - 100 Mbps"/>
    <s v="INDIBIZ"/>
    <m/>
    <m/>
    <d v="2026-08-13T13:00:00"/>
    <s v="2026-08-13 13:00:00 | Tanggal pemasangan: 13/08/2026 Jam pemasangan : siang Info Tambahan : Hubungi pelanggan dulu sebelum ke lokasi terima kasih."/>
    <n v="2026"/>
    <n v="8"/>
    <n v="13"/>
    <d v="2026-08-13T00:00:00"/>
    <n v="-0.54166666666424135"/>
    <x v="0"/>
  </r>
  <r>
    <n v="1049"/>
    <n v="1002504790"/>
    <n v="3"/>
    <x v="4"/>
    <n v="4"/>
    <s v="PEKALONGAN"/>
    <s v="SLAWI"/>
    <s v="BLU"/>
    <s v="REG"/>
    <s v="AO"/>
    <x v="0"/>
    <s v="1P INET"/>
    <s v="Completed (PS)"/>
    <s v="RBS-Regional 3"/>
    <d v="2026-08-01T16:02:58"/>
    <d v="2026-08-02T12:47:01"/>
    <n v="69356834"/>
    <m/>
    <n v="142206131293"/>
    <s v="DIMART"/>
    <s v="ODP-BLU-FZ/025 FZ/D02/025.01"/>
    <s v="WO060668073"/>
    <m/>
    <m/>
    <m/>
    <n v="109.07125000000001"/>
    <n v="-7.1726700000000001"/>
    <s v="|MN00377|MYIA-035043885974/POI/khamdani/083861107373/danilive797@gmail.com"/>
    <s v="MYIB_ASSISTANT"/>
    <m/>
    <m/>
    <m/>
    <m/>
    <m/>
    <m/>
    <m/>
    <m/>
    <s v="Management Janji"/>
    <s v="2026-08-02 13:00:00 | Nama PIC : BAPAK KHAMDANI No HP : 083861107373 Alt :  M Janji : (MINGGU/2/AGUSTUS/2026) jam Pasang : 09:00 Note : hubungi pelanggan jika ingin kelokasi"/>
    <s v="FCC"/>
    <d v="2026-01-08T16:09:50"/>
    <d v="2026-08-02T13:00:00"/>
    <m/>
    <s v="PS"/>
    <s v="BLU"/>
    <s v="NO ADDON"/>
    <n v="20260802"/>
    <s v="Completed"/>
    <s v="HSI Bisnis Promo HUT Telkom PSB 70% - 300 Mbps"/>
    <s v="INDIBIZ"/>
    <m/>
    <m/>
    <d v="2026-08-02T13:00:00"/>
    <s v="2026-08-02 13:00:00 | Nama PIC : BAPAK KHAMDANI No HP : 083861107373 Alt :  M Janji : (MINGGU/2/AGUSTUS/2026) jam Pasang : 09:00 Note : hubungi pelanggan jika ingin kelokasi"/>
    <n v="2026"/>
    <n v="8"/>
    <n v="2"/>
    <d v="2026-08-02T00:00:00"/>
    <n v="-0.54166666666424135"/>
    <x v="0"/>
  </r>
  <r>
    <n v="1050"/>
    <n v="1002511617"/>
    <n v="3"/>
    <x v="1"/>
    <n v="5"/>
    <s v="MADURA"/>
    <s v="BANGKALAN"/>
    <s v="KML"/>
    <s v="REG"/>
    <s v="AO"/>
    <x v="0"/>
    <m/>
    <s v="100 | REVOKE COMPLETED"/>
    <s v="RBS-Regional 3"/>
    <d v="2026-08-06T09:37:50"/>
    <d v="2026-08-14T10:38:25"/>
    <n v="69359616"/>
    <m/>
    <n v="152436204182"/>
    <s v="TOKO MUTIARA 2"/>
    <s v="ODP-KML-FAC/25"/>
    <s v="WO061063671"/>
    <m/>
    <m/>
    <m/>
    <n v="112.72248449999999"/>
    <n v="-7.1712109000000002"/>
    <s v="|MN02600|/TOKO MUTIARA 2/ABDURROHMAN/081398009969/Matdesuh@gmail.com/HSI Bisnis Promo HUT Telkom (1:1) 50 Mbps (Rp 355.000) PSB Rp 150.000"/>
    <s v="Sales Force DBS"/>
    <m/>
    <m/>
    <m/>
    <m/>
    <m/>
    <m/>
    <m/>
    <m/>
    <s v="Management Janji"/>
    <s v="2026-08-08 08:00:00|Nama PIC : ABDURROHMAN No HP : 081398009969 Alt :  M Janji : 07/08/2026 Jam Pasang : 08.00 - 13:00  NoteÃ‚Â :  hubungi terlebih dahulu sebelum kelokasi |40981182|MYDITA"/>
    <s v="FCC"/>
    <d v="2026-06-08T09:39:52"/>
    <d v="2026-08-08T08:00:00"/>
    <s v="Kendala Pelanggan"/>
    <s v="REVOKE"/>
    <s v="KML"/>
    <s v="NO ADDON"/>
    <m/>
    <s v="Revoke Completed"/>
    <s v="- 11_11446;Biaya PSB HSI EBIS Tunai di Depan ~ 11[150000]  - E25060;E25060 ~ ES25 - Paket HSI Bisnis (HSIE) Khusus Winback 2.0[0]  - E25060~null~E25060_UNL;UNL ~ Internet-Link Unlimited Internet Usage ~ E25060[0]  - E25060~null~105343;E25060||11||Abodemen"/>
    <s v="INDIBIZ"/>
    <m/>
    <m/>
    <d v="2026-08-08T08:00:00"/>
    <s v="2026-08-08 08:00:00|Nama PIC : ABDURROHMAN No HP : 081398009969 Alt :  M Janji : 07/08/2026 Jam Pasang : 08.00 - 13:00  NoteÃ‚Â :  hubungi terlebih dahulu sebelum kelokasi |40981182|MYDITA"/>
    <m/>
    <m/>
    <m/>
    <e v="#NUM!"/>
    <e v="#NUM!"/>
    <x v="1"/>
  </r>
  <r>
    <n v="1051"/>
    <n v="1002524126"/>
    <n v="3"/>
    <x v="3"/>
    <n v="4"/>
    <s v="MAGELANG"/>
    <s v="KEBUMEN"/>
    <s v="KAK"/>
    <s v="REG"/>
    <s v="AO"/>
    <x v="0"/>
    <m/>
    <s v="Completed (PS)"/>
    <s v="RBS-Regional 3"/>
    <d v="2026-08-13T12:42:27"/>
    <d v="2026-08-13T13:41:58"/>
    <n v="69363022"/>
    <m/>
    <n v="141177105422"/>
    <s v="PEMERINTAH DESA KEDALEMANWETAN"/>
    <s v="ODP-KAK-FAH/059"/>
    <s v="WO061662767"/>
    <m/>
    <m/>
    <m/>
    <n v="109.507008"/>
    <n v="-7.7343799999999998"/>
    <s v="|MN00662|MYIA-082797876696/POI/Asep/085290461690/pemdeskedalemanwetan@gmail.com"/>
    <s v="Sales Profesional"/>
    <m/>
    <m/>
    <m/>
    <m/>
    <m/>
    <m/>
    <m/>
    <m/>
    <s v="Management Janji"/>
    <s v="2026-08-12 08:00:00 | Jam pemasangan : 08.00 - 12.00  Info Tambahan : Hubungi pelanggan dulu sebelum ke lokasi  terimakasih "/>
    <s v="FCC"/>
    <s v="13-08-2026 12:54:45"/>
    <m/>
    <m/>
    <s v="PS"/>
    <s v="KAK"/>
    <s v="NO ADDON"/>
    <n v="20260813"/>
    <s v="Completed"/>
    <s v="- 11_11446;Biaya PSB HSI EBIS Tunai di Depan ~ 11[150000]  - SP_NOSS;SP_NOSS ~ Internet NOSS Multispeed Network[0]  - E23015;E23015 ~ ES23 - Perangkat ONT[0]  - E23015~null~44292;E23015||11||Abodemen 0[0]  - E23015~null~E23015_SWONT;SWONT ~ Biaya Sewa ONT"/>
    <s v="INDIBIZ"/>
    <m/>
    <m/>
    <d v="2026-08-13T07:00:00"/>
    <s v="2026-08-12 08:00:00 | Jam pemasangan : 08.00 - 12.00  Info Tambahan : Hubungi pelanggan dulu sebelum ke lokasi  terimakasih "/>
    <n v="2026"/>
    <n v="8"/>
    <n v="13"/>
    <d v="2026-08-13T00:00:00"/>
    <n v="-0.29166666666424135"/>
    <x v="0"/>
  </r>
  <r>
    <n v="1052"/>
    <n v="1002523048"/>
    <n v="3"/>
    <x v="3"/>
    <n v="4"/>
    <s v="YOGYAKARTA"/>
    <s v="INNER - YOGYA JATENG SELATAN"/>
    <s v="KBU"/>
    <s v="DGS"/>
    <s v="AO"/>
    <x v="0"/>
    <m/>
    <s v="OSS - FALLOUT"/>
    <s v="DGS-Government Defense Service"/>
    <d v="2026-08-12T17:35:27"/>
    <d v="2026-08-14T11:24:13"/>
    <n v="69364605"/>
    <m/>
    <n v="146113145558"/>
    <s v="Istana Jogja"/>
    <s v="ODP-KBU-FCQ/111"/>
    <s v="WO061619693"/>
    <m/>
    <m/>
    <m/>
    <n v="110.36428400250399"/>
    <n v="-7.7998673316137896"/>
    <s v="Jl. Jend. Ahmad Yani, Ngupasan, Kec. Gondomanan, Kota Yogyakarta, Daerah Istimewa Yogyakarta HSI 1P (Inet Only) 100 Mbps Hiqbal Haris 0821-8722-8445 4839296  Dukungan Bayu Prasetyo Anwar 0811-8881-9797 (AM)"/>
    <s v="Account Manager"/>
    <m/>
    <m/>
    <m/>
    <m/>
    <m/>
    <m/>
    <m/>
    <m/>
    <s v="Management Janji"/>
    <s v="Jl. Jend. Ahmad Yani, Ngupasan, Kec. Gondomanan, Kota Yogyakarta, Daerah Istimewa Yogyakarta HSI 1P (Inet Only) 100 Mbps Hiqbal Haris 0821-8722-8445 4839296  Dukungan Bayu Prasetyo Anwar 0811-8881-9797 (AM)"/>
    <s v="FCC"/>
    <d v="2026-12-08T17:39:53"/>
    <m/>
    <s v="Kendala Pelanggan"/>
    <s v="FO_WFM"/>
    <s v="KBU"/>
    <s v="NO ADDON"/>
    <m/>
    <s v="Provisioning Failed|WFM|INF009041918|PGP_-7.8143408,110.3604865_ganti paket ke  50 mbps"/>
    <s v="- 11_11450;Biaya PSB Reguler HSI EBIS ~ 11[500000]  - SP_NOSS;SP_NOSS ~ Internet NOSS Multispeed Network[0]  - E23046;E23046 ~ ES23 - Paket HSI Bisnis[0]  - E23046~null~E23046_UNL;UNL ~ Internet-Link Unlimited Internet Usage ~ E23046[0]  - E23046~null~448"/>
    <s v="INDIBIZ"/>
    <m/>
    <m/>
    <d v="2026-08-12T13:00:00"/>
    <s v="Jl. Jend. Ahmad Yani, Ngupasan, Kec. Gondomanan, Kota Yogyakarta, Daerah Istimewa Yogyakarta HSI 1P (Inet Only) 100 Mbps Hiqbal Haris 0821-8722-8445 4839296  Dukungan Bayu Prasetyo Anwar 0811-8881-9797 (AM)"/>
    <m/>
    <m/>
    <m/>
    <e v="#NUM!"/>
    <e v="#NUM!"/>
    <x v="1"/>
  </r>
  <r>
    <n v="1053"/>
    <n v="1002518961"/>
    <n v="3"/>
    <x v="7"/>
    <n v="4"/>
    <s v="KUDUS"/>
    <s v="JEPARA"/>
    <s v="JPR"/>
    <s v="DPS"/>
    <s v="AO"/>
    <x v="0"/>
    <m/>
    <s v="Completed (PS)"/>
    <s v="DPS-Logistic &amp; Manufacturing"/>
    <d v="2026-08-11T09:15:58"/>
    <d v="2026-08-12T14:00:39"/>
    <n v="69362904"/>
    <m/>
    <n v="142539117765"/>
    <s v="PT Nusantara Ekspres Kilat FM Hub + Hub Jepara Kota (Replacement)"/>
    <s v="ODP-JPR-FA/096"/>
    <s v="WO061465936"/>
    <m/>
    <m/>
    <m/>
    <n v="110.68462510000001"/>
    <n v="-6.5738225999999997"/>
    <s v="P26-204370 ; PIC  Dhimas Permadi Okta, dhimas.dewa@spxexpress.com, 085647823280   "/>
    <s v="TAM"/>
    <m/>
    <m/>
    <m/>
    <m/>
    <m/>
    <m/>
    <m/>
    <m/>
    <s v="Management Janji"/>
    <s v="P26-204370 ; PIC  Dhimas Permadi Okta, dhimas.dewa@spxexpress.com, 085647823280   "/>
    <s v="FCC"/>
    <d v="2026-11-08T09:40:16"/>
    <m/>
    <m/>
    <s v="PS"/>
    <s v="JPR"/>
    <s v="NO ADDON"/>
    <n v="20260812"/>
    <s v="Completed"/>
    <s v="- 11_11450;Biaya PSB Reguler HSI EBIS ~ 11[150000]  - SP_NOSS;SP_NOSS ~ Internet NOSS Multispeed Network[0]  - SP_NOSS;SP_NOSS ~ Internet NOSS Multispeed Network[0]  - E23015;E23015 ~ ES23 - Perangkat ONT[0]  - E23015~null~44292;E23015||11||Abodemen 0[0] "/>
    <s v="INDIBIZ"/>
    <m/>
    <m/>
    <d v="2026-08-11T13:00:00"/>
    <s v="P26-204370 ; PIC  Dhimas Permadi Okta, dhimas.dewa@spxexpress.com, 085647823280   "/>
    <n v="2026"/>
    <n v="8"/>
    <n v="12"/>
    <d v="2026-08-12T00:00:00"/>
    <n v="0.45833333333575865"/>
    <x v="0"/>
  </r>
  <r>
    <n v="1054"/>
    <n v="1002516195"/>
    <n v="3"/>
    <x v="1"/>
    <n v="5"/>
    <s v="SBY SELATAN"/>
    <s v="MANYAR"/>
    <s v="MYR"/>
    <s v="REG"/>
    <s v="AO"/>
    <x v="0"/>
    <s v="1P INET"/>
    <s v="Completed (PS)"/>
    <s v="RBS-Regional 3"/>
    <d v="2026-08-08T17:40:57"/>
    <d v="2026-08-10T18:31:57"/>
    <n v="69361635"/>
    <m/>
    <n v="152303244193"/>
    <s v="AH PEK KOPITIAM / LOODEH"/>
    <s v="ODP-MYR-FNQ/03 FNQ/D03/03.01"/>
    <s v="WO061285621"/>
    <m/>
    <m/>
    <m/>
    <n v="112.782242149114"/>
    <n v="-7.2968707345482402"/>
    <s v="MD|MYDB-20260808264760|DN00001/MN00459|AH PEK KOPITIAM / LOODEH|087853926958"/>
    <s v="MYDIGIBIZPARTNER"/>
    <m/>
    <m/>
    <m/>
    <m/>
    <m/>
    <m/>
    <m/>
    <m/>
    <s v="Management Janji"/>
    <s v="2026-08-12 13:00:00 | M Janji : 12 agustus 2026 jam Pasang : pagi siang Note : hubungi pelanggan jika ingin kelokasi "/>
    <s v="FCC"/>
    <d v="2026-08-08T17:54:56"/>
    <d v="2026-08-12T13:00:00"/>
    <m/>
    <s v="PS"/>
    <s v="MYR"/>
    <s v="NO ADDON"/>
    <n v="20260810"/>
    <s v="Completed"/>
    <s v="HSI Bisnis Basic Promo HUT Telkom PSB 70% - 50 Mbps"/>
    <s v="INDIBIZ"/>
    <m/>
    <m/>
    <d v="2026-08-12T13:00:00"/>
    <s v="2026-08-12 13:00:00 | M Janji : 12 agustus 2026 jam Pasang : pagi siang Note : hubungi pelanggan jika ingin kelokasi "/>
    <n v="2026"/>
    <n v="8"/>
    <n v="10"/>
    <d v="2026-08-10T00:00:00"/>
    <n v="-2.5416666666642413"/>
    <x v="0"/>
  </r>
  <r>
    <n v="1055"/>
    <n v="1002517958"/>
    <n v="3"/>
    <x v="4"/>
    <n v="4"/>
    <s v="PEKALONGAN"/>
    <s v="PEKALONGAN"/>
    <s v="PKL"/>
    <s v="REG"/>
    <s v="AO"/>
    <x v="0"/>
    <s v="1P INET"/>
    <s v="Completed (PS)"/>
    <s v="RBS-Regional 3"/>
    <d v="2026-08-10T14:10:56"/>
    <d v="2026-08-11T13:39:52"/>
    <n v="69362545"/>
    <m/>
    <n v="142202154736"/>
    <s v="FIRLI CELL"/>
    <s v="ODP-PKL-FBH/064"/>
    <s v="WO061407097"/>
    <m/>
    <m/>
    <m/>
    <n v="109.6515732"/>
    <n v="-6.9019257999999999"/>
    <s v="|MC50067|MYIA-061038307408/POI/KAKA SALSABILA IRFANDI/081393471055/kakasalsabila22@gmail.com"/>
    <s v="MYIB_ASSISTANT"/>
    <m/>
    <m/>
    <m/>
    <m/>
    <m/>
    <m/>
    <m/>
    <m/>
    <s v="Management Janji"/>
    <s v="2026-08-11 13:00:00 | Waktu pemasnagan : 11 Agustus 2026 Jam pemasangan : 08.00 - 12.00 Mohon hubungi pelanggan sebelum ke lokasi  Terima kasih"/>
    <s v="FCC"/>
    <d v="2026-10-08T14:25:37"/>
    <d v="2026-08-11T13:00:00"/>
    <m/>
    <s v="PS"/>
    <s v="PKL"/>
    <s v="NO ADDON"/>
    <n v="20260811"/>
    <s v="Completed"/>
    <s v="HSI Bisnis Promo HUT Telkom PSB 70% - 100 Mbps"/>
    <s v="INDIBIZ"/>
    <m/>
    <m/>
    <d v="2026-08-11T13:00:00"/>
    <s v="2026-08-11 13:00:00 | Waktu pemasnagan : 11 Agustus 2026 Jam pemasangan : 08.00 - 12.00 Mohon hubungi pelanggan sebelum ke lokasi  Terima kasih"/>
    <n v="2026"/>
    <n v="8"/>
    <n v="11"/>
    <d v="2026-08-11T00:00:00"/>
    <n v="-0.54166666666424135"/>
    <x v="0"/>
  </r>
  <r>
    <n v="1056"/>
    <n v="1002527417"/>
    <n v="3"/>
    <x v="1"/>
    <n v="5"/>
    <s v="MADURA"/>
    <s v="PAMEKASAN"/>
    <s v="BAB"/>
    <s v="REG"/>
    <s v="AO"/>
    <x v="0"/>
    <s v="1P INET"/>
    <s v="MIA - INVALID SURVEY"/>
    <s v="RBS-Regional 3"/>
    <d v="2026-08-14T18:46:57"/>
    <d v="2026-08-15T12:52:36"/>
    <n v="69366458"/>
    <m/>
    <n v="152430203677"/>
    <s v="MAJU SEJAHTERA"/>
    <s v="ODP-BAB-FAB/04 FAB/D01/04.01"/>
    <s v="WO061781753"/>
    <m/>
    <m/>
    <m/>
    <n v="114.096644930541"/>
    <n v="-6.9761302691571601"/>
    <s v="MD|MYDB-20260814265416|DN00001/MN00806|MAJU SEJAHTERA|085748668919"/>
    <s v="MYDIGIBIZPARTNER"/>
    <m/>
    <m/>
    <m/>
    <m/>
    <m/>
    <m/>
    <m/>
    <m/>
    <s v="Management Janji"/>
    <s v="2026-08-15 15:00:00 | Nama Pic : bp fauzi  No Hp Pic : 085748668919 No alt : - Jam Pemasangan : pagi siang  Tanggal Pemasangan : 15 Agustus 2026"/>
    <s v="FCC"/>
    <s v="14-08-2026 18:54:58"/>
    <d v="2026-08-15T15:00:00"/>
    <m/>
    <s v="SURVEY_NEW_MANJA"/>
    <s v="BAB"/>
    <s v="NO ADDON"/>
    <m/>
    <s v="MIE - INVALID SURVEY - Kendala Jalur/Rute Tarikan"/>
    <s v="HSI Bisnis Promo HUT Telkom PSB 70% - 300 Mbps"/>
    <s v="INDIBIZ"/>
    <m/>
    <m/>
    <d v="2026-08-15T15:00:00"/>
    <s v="2026-08-15 15:00:00 | Nama Pic : bp fauzi  No Hp Pic : 085748668919 No alt : - Jam Pemasangan : pagi siang  Tanggal Pemasangan : 15 Agustus 2026"/>
    <m/>
    <m/>
    <m/>
    <e v="#NUM!"/>
    <e v="#NUM!"/>
    <x v="1"/>
  </r>
  <r>
    <n v="1057"/>
    <n v="1002528870"/>
    <n v="3"/>
    <x v="7"/>
    <n v="4"/>
    <s v="KUDUS"/>
    <s v="JEPARA"/>
    <s v="KEL"/>
    <s v="REG"/>
    <s v="AO"/>
    <x v="0"/>
    <s v="1P INET"/>
    <s v="7 | OSS - PROVISIONING ISSUED"/>
    <s v="RBS-Regional 3"/>
    <d v="2026-08-15T18:28:56"/>
    <d v="2026-08-16T15:27:55"/>
    <n v="69367197"/>
    <m/>
    <n v="146508109167"/>
    <s v="Ayam Geprek Sa e Kelet"/>
    <s v="ODP-KEL-FA/014 FA/D04/01.14"/>
    <s v="WO061842156"/>
    <m/>
    <m/>
    <m/>
    <n v="110.9033025"/>
    <n v="-6.4977890999999897"/>
    <s v="MD|MYDB-20260815265601|EC60002/MC60029|Ayam Geprek Sa e Kelet|081252699001"/>
    <s v="MYDIGIBIZPARTNER"/>
    <m/>
    <m/>
    <m/>
    <m/>
    <m/>
    <m/>
    <m/>
    <m/>
    <s v="Management Janji"/>
    <s v="2026-08-16 15:00:00 | Tanggal Pemasangan : 16 Agustus 2026 Jam Pemasangan : 08:00 15:00 Info Tambahan : Hubungi pelanggan dulu sebelum ke lokasi terimakasih"/>
    <s v="FCC"/>
    <s v="15-08-2026 18:39:57"/>
    <d v="2026-08-16T15:00:00"/>
    <m/>
    <s v="PI"/>
    <s v="KEL"/>
    <s v="NO ADDON"/>
    <m/>
    <s v="Provisioning Issued"/>
    <s v="HSI Bisnis Promo HUT Telkom PSB 70% - 300 Mbps"/>
    <s v="INDIBIZ"/>
    <m/>
    <m/>
    <d v="2026-08-16T15:00:00"/>
    <s v="2026-08-16 15:00:00 | Tanggal Pemasangan : 16 Agustus 2026 Jam Pemasangan : 08:00 15:00 Info Tambahan : Hubungi pelanggan dulu sebelum ke lokasi terimakasih"/>
    <m/>
    <m/>
    <m/>
    <e v="#NUM!"/>
    <e v="#NUM!"/>
    <x v="1"/>
  </r>
  <r>
    <n v="1058"/>
    <n v="1002505263"/>
    <n v="3"/>
    <x v="1"/>
    <n v="5"/>
    <s v="MADURA"/>
    <s v="BANGKALAN"/>
    <s v="SPG"/>
    <s v="REG"/>
    <s v="AO"/>
    <x v="0"/>
    <m/>
    <s v="Completed (PS)"/>
    <s v="RBS-Regional 3"/>
    <d v="2026-08-02T13:36:31"/>
    <d v="2026-08-02T19:42:50"/>
    <n v="69251063"/>
    <m/>
    <n v="152434913428"/>
    <s v="Toko Rohman"/>
    <s v="ODP-SPG-FS/61"/>
    <s v="WO060717871"/>
    <m/>
    <m/>
    <m/>
    <n v="113.207784820028"/>
    <n v="-7.0519537318538701"/>
    <s v="|MN02600|/Toko Rohman/087770222745/mbak8568@gmail.com/HSI Bisnis Winback + Netmonk (1:1) 50 Mbps (Rp 461.100) PSB Rp 150.000/Abd. Rohman/-7.038163673894115, 113.20578535838261"/>
    <s v="Sales Force DBS"/>
    <m/>
    <m/>
    <m/>
    <m/>
    <m/>
    <m/>
    <m/>
    <m/>
    <s v="Management Janji"/>
    <s v="2026-02-24 13:00:00|M Janji : 21  Feb 2026  Jam Pasang : Siang  Note : hubungi pelanggan jika ingin ke lokasi, terima kasih|SO5830|MYDITA"/>
    <s v="FCC"/>
    <d v="2026-02-08T13:39:43"/>
    <m/>
    <m/>
    <s v="PS"/>
    <s v="SPG"/>
    <s v="NETMONK"/>
    <n v="20260802"/>
    <s v="Completed"/>
    <s v="- 11_11446;Biaya PSB HSI EBIS Tunai di Depan ~ 11[150000]  - E24057;E24057 ~ ES24 - Paket HSI Bisnis (HSIE) Khusus Winback[0]  - E24057~null~E24057_UNL;UNL ~ Internet-Link Unlimited Internet Usage ~ E24057[0]  - E24057~null~103818;E24057||11||Abodemen 0[0"/>
    <s v="INDIBIZ"/>
    <m/>
    <m/>
    <d v="2026-08-02T07:00:00"/>
    <s v="2026-02-24 13:00:00|M Janji : 21  Feb 2026  Jam Pasang : Siang  Note : hubungi pelanggan jika ingin ke lokasi, terima kasih|SO5830|MYDITA"/>
    <n v="2026"/>
    <n v="8"/>
    <n v="2"/>
    <d v="2026-08-02T00:00:00"/>
    <n v="-0.29166666666424135"/>
    <x v="0"/>
  </r>
  <r>
    <n v="1059"/>
    <n v="1002528227"/>
    <n v="3"/>
    <x v="2"/>
    <n v="5"/>
    <s v="KEDIRI"/>
    <s v="KEDIRI"/>
    <s v="SBI"/>
    <s v="REG"/>
    <s v="AO"/>
    <x v="0"/>
    <s v="1P INET"/>
    <s v="Completed (PS)"/>
    <s v="RBS-Regional 3"/>
    <d v="2026-08-15T12:34:56"/>
    <d v="2026-08-17T07:34:05"/>
    <n v="69366820"/>
    <m/>
    <n v="152626204673"/>
    <s v="HA MANAGEMENT"/>
    <s v="ODP-SBI-FA/19 FA/D03/19.01"/>
    <s v="WO061817972"/>
    <m/>
    <m/>
    <m/>
    <n v="112.019339092075"/>
    <n v="-7.9734302295891197"/>
    <s v="MD|MYDB-20260815265500|SC20016/MC20217|HA MANAGEMENT|085195129999"/>
    <s v="MYDIGIBIZPARTNER"/>
    <m/>
    <m/>
    <m/>
    <m/>
    <m/>
    <m/>
    <m/>
    <m/>
    <s v="Management Janji"/>
    <s v="2026-08-16 13:00:00 | Nama Pic : BP HENDRO No Hp Pic : 085195129999 Jam Pemasangan : 08:00 - 12.00 Tanggal Pemasangan : MINGGU 16 AGUSTUS 2026 Info Tambahan : Hubungi pelanggan sebelum datang ke lokasi"/>
    <s v="FCC"/>
    <s v="15-08-2026 12:39:54"/>
    <d v="2026-08-16T13:00:00"/>
    <m/>
    <s v="PS"/>
    <s v="SBI"/>
    <s v="NO ADDON"/>
    <n v="20260817"/>
    <s v="Completed"/>
    <s v="HSI Bisnis Promo HUT Telkom PSB 70% - 150 Mbps"/>
    <s v="INDIBIZ"/>
    <m/>
    <m/>
    <d v="2026-08-16T13:00:00"/>
    <s v="2026-08-16 13:00:00 | Nama Pic : BP HENDRO No Hp Pic : 085195129999 Jam Pemasangan : 08:00 - 12.00 Tanggal Pemasangan : MINGGU 16 AGUSTUS 2026 Info Tambahan : Hubungi pelanggan sebelum datang ke lokasi"/>
    <n v="2026"/>
    <n v="8"/>
    <n v="17"/>
    <d v="2026-08-17T00:00:00"/>
    <n v="0.45833333333575865"/>
    <x v="0"/>
  </r>
  <r>
    <n v="1060"/>
    <n v="1002522418"/>
    <n v="3"/>
    <x v="3"/>
    <n v="4"/>
    <s v="MAGELANG"/>
    <s v="WONOSOBO"/>
    <s v="WOS"/>
    <s v="REG"/>
    <s v="AO"/>
    <x v="0"/>
    <s v="1P INET"/>
    <s v="Completed (PS)"/>
    <s v="RBS-Regional 3"/>
    <d v="2026-08-12T14:31:57"/>
    <d v="2026-08-14T11:38:59"/>
    <n v="69364368"/>
    <m/>
    <n v="141373127437"/>
    <s v="HASBUNA CELL"/>
    <s v="ODP-WOS-FAP/090 FAP/D08/090.01"/>
    <s v="WO061596080"/>
    <m/>
    <m/>
    <m/>
    <n v="109.92560400000001"/>
    <n v="-7.3027259999999998"/>
    <s v="|MN00439|MYIA-066550744555/POI/SEPTI YUNANDA CHOERI/085643250705/hasbunacellwsb@gmail.com"/>
    <s v="MYIB_ASSISTANT"/>
    <m/>
    <m/>
    <m/>
    <m/>
    <m/>
    <m/>
    <m/>
    <m/>
    <s v="Management Janji"/>
    <s v="2026-08-13 13:00:00 | Waktu pemasangan : 13 agustus 2026 Jam pemasangan : 08.00 - 12.00 Info Tambahan : Hubungi pelanggan dulu sebelum ke lokasi terimakasih "/>
    <s v="FCC"/>
    <d v="2026-12-08T14:39:59"/>
    <d v="2026-08-13T13:00:00"/>
    <m/>
    <s v="PS"/>
    <s v="WOS"/>
    <s v="NO ADDON"/>
    <n v="20260814"/>
    <s v="Completed"/>
    <s v="HSI Bisnis Promo HUT Telkom PSB 70% - 50 Mbps"/>
    <s v="INDIBIZ"/>
    <m/>
    <m/>
    <d v="2026-08-13T13:00:00"/>
    <s v="2026-08-13 13:00:00 | Waktu pemasangan : 13 agustus 2026 Jam pemasangan : 08.00 - 12.00 Info Tambahan : Hubungi pelanggan dulu sebelum ke lokasi terimakasih "/>
    <n v="2026"/>
    <n v="8"/>
    <n v="14"/>
    <d v="2026-08-14T00:00:00"/>
    <n v="0.45833333333575865"/>
    <x v="0"/>
  </r>
  <r>
    <n v="1061"/>
    <n v="1002528476"/>
    <n v="3"/>
    <x v="2"/>
    <n v="5"/>
    <s v="KEDIRI"/>
    <s v="NGANJUK"/>
    <s v="WRJ"/>
    <s v="REG"/>
    <s v="AO"/>
    <x v="0"/>
    <s v="1P INET"/>
    <s v="Completed (PS)"/>
    <s v="RBS-Regional 3"/>
    <d v="2026-08-15T14:38:56"/>
    <d v="2026-08-16T13:30:56"/>
    <n v="69367008"/>
    <m/>
    <n v="152641205056"/>
    <s v="SPBU 54.644.19 UD ARIF NUR SAIFULLAH"/>
    <s v="ODP-WRJ-FA/54 FA/D05/54.01"/>
    <s v="WO061828973"/>
    <m/>
    <m/>
    <m/>
    <n v="112.016525119543"/>
    <n v="-7.6383691143177499"/>
    <s v="MD|MYDB-20260815265532|DC20010/MC20002|SPBU 54.644.19 UD ARIF NUR SAIFULLAH|085335106918"/>
    <s v="MYDIGIBIZPARTNER"/>
    <m/>
    <m/>
    <m/>
    <m/>
    <m/>
    <m/>
    <m/>
    <m/>
    <s v="Management Janji"/>
    <s v="2026-08-18 08:00:00 | Nama PIC : bapak wahyu No HP : 085335106918 Alt :  M Janji : (selasa/18/AGUSTUS/2026) jam Pasang : 09:00 Note : hubungi pelanggan jika ingin kelokasi"/>
    <s v="FCC"/>
    <s v="15-08-2026 14:39:57"/>
    <d v="2026-08-18T08:00:00"/>
    <m/>
    <s v="PS"/>
    <s v="WRJ"/>
    <s v="NO ADDON"/>
    <n v="20260816"/>
    <s v="Completed"/>
    <s v="HSI Bisnis Promo HUT Telkom PSB 70% - 50 Mbps"/>
    <s v="INDIBIZ"/>
    <m/>
    <m/>
    <d v="2026-08-18T08:00:00"/>
    <s v="2026-08-18 08:00:00 | Nama PIC : bapak wahyu No HP : 085335106918 Alt :  M Janji : (selasa/18/AGUSTUS/2026) jam Pasang : 09:00 Note : hubungi pelanggan jika ingin kelokasi"/>
    <n v="2026"/>
    <n v="8"/>
    <n v="16"/>
    <d v="2026-08-16T00:00:00"/>
    <n v="-2.3333333333357587"/>
    <x v="0"/>
  </r>
  <r>
    <n v="1062"/>
    <n v="1002507616"/>
    <n v="3"/>
    <x v="7"/>
    <n v="4"/>
    <s v="KUDUS"/>
    <s v="PURWODADI"/>
    <s v="GBU"/>
    <s v="REG"/>
    <s v="AO"/>
    <x v="0"/>
    <s v="1P INET"/>
    <s v="102 | FOLLOW UP COMPLETED"/>
    <s v="RBS-Regional 3"/>
    <d v="2026-08-04T11:02:57"/>
    <d v="2026-08-06T13:11:51"/>
    <n v="69358101"/>
    <m/>
    <n v="142516104443"/>
    <s v="MESS FORMUSA BAG"/>
    <s v="ODP-GBU-FB/112 FB/D01/112.01"/>
    <s v="WO060870531"/>
    <m/>
    <m/>
    <m/>
    <n v="110.625086"/>
    <n v="-7.0518599999999996"/>
    <s v="|MN01996|MYIA-023256355286/POI/Nisa Firdausi Riski/081228257499/nisafriski@gmail.com"/>
    <s v="MYIB_ASSISTANT"/>
    <m/>
    <m/>
    <m/>
    <m/>
    <m/>
    <m/>
    <m/>
    <m/>
    <s v="Management Janji"/>
    <s v="2026-08-05 13:00:00 | Nama PIC: bu nisa Notel: 081228257499 Alt: -  Tanggal: 5/8/2026 Jam Pasang: Siang Note: Hubungi sebelum ke lokasi, terimakasih."/>
    <s v="FCC"/>
    <d v="2026-04-08T11:10:54"/>
    <d v="2026-08-05T13:00:00"/>
    <m/>
    <s v="REVOKE"/>
    <s v="GBU"/>
    <s v="NO ADDON"/>
    <m/>
    <s v="Follow Up Revoke Completed, New Order ID : SC1002512336"/>
    <s v="HSI Bisnis Promo HUT Telkom PSB 70% - 100 Mbps Dual Band"/>
    <s v="INDIBIZ"/>
    <m/>
    <m/>
    <d v="2026-08-05T13:00:00"/>
    <s v="2026-08-05 13:00:00 | Nama PIC: bu nisa Notel: 081228257499 Alt: -  Tanggal: 5/8/2026 Jam Pasang: Siang Note: Hubungi sebelum ke lokasi, terimakasih."/>
    <m/>
    <m/>
    <m/>
    <e v="#NUM!"/>
    <e v="#NUM!"/>
    <x v="1"/>
  </r>
  <r>
    <n v="1063"/>
    <n v="1002524132"/>
    <n v="3"/>
    <x v="2"/>
    <n v="5"/>
    <s v="MADIUN"/>
    <s v="BOJONEGORO"/>
    <s v="KDU"/>
    <s v="REG"/>
    <s v="AO"/>
    <x v="0"/>
    <s v="1P INET"/>
    <s v="Completed (PS)"/>
    <s v="RBS-Regional 3"/>
    <d v="2026-08-13T12:44:57"/>
    <d v="2026-08-14T16:28:10"/>
    <n v="69365092"/>
    <m/>
    <n v="152643202392"/>
    <s v="Spbu 54.621.07"/>
    <s v="ODP-KDU-FA/03 FA/D01/03.01"/>
    <s v="WO061662550"/>
    <m/>
    <m/>
    <m/>
    <n v="111.73818799999999"/>
    <n v="-7.1314869999999999"/>
    <s v="|MN02619|MYIA-021158228222/POI/EDI SUSANTO/082338033765/spbu5462107@yahoo.co.id"/>
    <s v="MYIB_ASSISTANT"/>
    <m/>
    <m/>
    <m/>
    <m/>
    <m/>
    <m/>
    <m/>
    <m/>
    <s v="Management Janji"/>
    <s v="2026-08-14 13:00:00 | Tanggal pemasangan: 14/08/2026 Jam pemasangan : pagi / siang Info Tambahan : Hubungi pelanggan dulu sebelum ke lokasi terima kasih."/>
    <s v="FCC"/>
    <s v="13-08-2026 12:54:45"/>
    <d v="2026-08-14T13:00:00"/>
    <m/>
    <s v="PS"/>
    <s v="KDU"/>
    <s v="NO ADDON"/>
    <n v="20260814"/>
    <s v="Completed"/>
    <s v="HSI Bisnis Promo HUT Telkom PSB 70% - 50 Mbps"/>
    <s v="INDIBIZ"/>
    <m/>
    <m/>
    <d v="2026-08-14T13:00:00"/>
    <s v="2026-08-14 13:00:00 | Tanggal pemasangan: 14/08/2026 Jam pemasangan : pagi / siang Info Tambahan : Hubungi pelanggan dulu sebelum ke lokasi terima kasih."/>
    <n v="2026"/>
    <n v="8"/>
    <n v="14"/>
    <d v="2026-08-14T00:00:00"/>
    <n v="-0.54166666666424135"/>
    <x v="0"/>
  </r>
  <r>
    <n v="1064"/>
    <n v="1002525490"/>
    <n v="3"/>
    <x v="4"/>
    <n v="4"/>
    <s v="PEKALONGAN"/>
    <s v="BATANG"/>
    <s v="BTG"/>
    <s v="REG"/>
    <s v="AO"/>
    <x v="0"/>
    <m/>
    <s v="Completed (PS)"/>
    <s v="RBS-Regional 2"/>
    <d v="2026-08-14T08:56:10"/>
    <d v="2026-08-16T19:38:14"/>
    <n v="69365638"/>
    <m/>
    <n v="146279105541"/>
    <s v="Planet Ban Ahmad Yani Batang"/>
    <s v="ODP-BTG-FE/03"/>
    <s v="WO061836636"/>
    <m/>
    <m/>
    <m/>
    <n v="109.728168"/>
    <n v="-6.9165216000000003"/>
    <s v="AMRBS;A00559;AM RANDI (WITEL BANDUNG);Dedy Prastyo - 085641454795; HSI Basic 20 Mbps; it.smg.dedy@surganyamotor.co.id"/>
    <s v="Amex"/>
    <m/>
    <m/>
    <m/>
    <m/>
    <m/>
    <m/>
    <m/>
    <m/>
    <s v="Management Janji"/>
    <s v="2026-08-16 13:00:00|M Janji :  16 Agustus 2026 Jam Pasang : Siang Note : hubungi pelanggan jika ingin ke lokasi, terima kasih|40941148|MYDITA"/>
    <s v="FCC"/>
    <s v="14-08-2026 09:10:50"/>
    <d v="2026-08-16T13:00:00"/>
    <m/>
    <s v="PS"/>
    <s v="BTG"/>
    <s v="NO ADDON"/>
    <n v="20260816"/>
    <s v="Completed"/>
    <s v="- 11_11446;Biaya PSB HSI EBIS Tunai di Depan ~ 11[150000]  - E23015;E23015 ~ ES23 - Perangkat ONT[0]  - E23015~null~44292;E23015||11||Abodemen 0[0]  - E23015~null~E23015_SWONT;SWONT ~ Biaya Sewa ONT ~ E23015[30000]  - E24058;E24058 ~ ES24 - Paket HSI Bisn"/>
    <s v="INDIBIZ"/>
    <m/>
    <m/>
    <d v="2026-08-16T13:00:00"/>
    <s v="2026-08-16 13:00:00|M Janji :  16 Agustus 2026 Jam Pasang : Siang Note : hubungi pelanggan jika ingin ke lokasi, terima kasih|40941148|MYDITA"/>
    <n v="2026"/>
    <n v="8"/>
    <n v="16"/>
    <d v="2026-08-16T00:00:00"/>
    <n v="-0.54166666666424135"/>
    <x v="0"/>
  </r>
  <r>
    <n v="1065"/>
    <n v="1002519011"/>
    <n v="3"/>
    <x v="1"/>
    <n v="5"/>
    <s v="SBY UTARA"/>
    <s v="GRESIK"/>
    <s v="SDY"/>
    <s v="REG"/>
    <s v="AO"/>
    <x v="0"/>
    <m/>
    <s v="Completed (PS)"/>
    <s v="RBS-Regional 3"/>
    <d v="2026-08-11T09:29:57"/>
    <d v="2026-08-11T15:01:34"/>
    <n v="69360788"/>
    <m/>
    <n v="152451212138"/>
    <s v="MTs.TARBIYATUS SHIBYAN"/>
    <s v="ODP-SDY-FB/72"/>
    <s v="WO061467401"/>
    <m/>
    <m/>
    <m/>
    <n v="112.478649"/>
    <n v="-6.9736409999999998"/>
    <s v="MD|MYDB-20260806264530|DN00001/MN01735|MTs.TARBIYATUS SHIBYAN|085606961225"/>
    <s v="MYDIGIBIZPARTNER"/>
    <m/>
    <m/>
    <m/>
    <m/>
    <m/>
    <m/>
    <m/>
    <m/>
    <s v="Management Janji"/>
    <s v="2026-08-08 10:00:00 | telp :085606961225   alt : pagi / siang 08/08/2026  hub sebelum ke lokasi   "/>
    <s v="FCC"/>
    <d v="2026-11-08T09:40:16"/>
    <m/>
    <m/>
    <s v="PS"/>
    <s v="SDY"/>
    <s v="NO ADDON"/>
    <n v="20260811"/>
    <s v="Completed"/>
    <s v="- 11_11446;Biaya PSB HSI EBIS Tunai di Depan ~ 11[150000]  - E23015;E23015 ~ ES23 - Perangkat ONT[0]  - E23015~null~44292;E23015||11||Abodemen 0[0]  - E23015~null~E23015_SWONT;SWONT ~ Biaya Sewa ONT ~ E23015[30000]  - E25060;E25060 ~ ES25 - Paket HSI Bisn"/>
    <s v="INDIBIZ"/>
    <m/>
    <m/>
    <d v="2026-08-11T07:00:00"/>
    <s v="2026-08-08 10:00:00 | telp :085606961225   alt : pagi / siang 08/08/2026  hub sebelum ke lokasi   "/>
    <n v="2026"/>
    <n v="8"/>
    <n v="11"/>
    <d v="2026-08-11T00:00:00"/>
    <n v="-0.29166666666424135"/>
    <x v="0"/>
  </r>
  <r>
    <n v="1066"/>
    <n v="1002522082"/>
    <n v="3"/>
    <x v="0"/>
    <n v="5"/>
    <s v="KUPANG"/>
    <s v="ENDE"/>
    <s v="END"/>
    <s v="REG"/>
    <s v="AO"/>
    <x v="0"/>
    <s v="1P INET"/>
    <s v="Completed (PS)"/>
    <s v="RBS-Regional 3"/>
    <d v="2026-08-12T13:10:56"/>
    <d v="2026-08-14T12:54:22"/>
    <n v="69364212"/>
    <m/>
    <n v="172506789017"/>
    <s v="DPC PKB KAB ENDE"/>
    <s v="ODP-END-FD/12 FD/D01/12.01"/>
    <s v="WO061583147"/>
    <m/>
    <m/>
    <m/>
    <n v="121.666696071624"/>
    <n v="-8.8383010807756595"/>
    <s v="|MC40142|MYIA-009731729154/POI/yulius cesar nonga/082145663007/dpcpkb.endejaya@gmail.com"/>
    <s v="MYIB_ASSISTANT"/>
    <m/>
    <m/>
    <m/>
    <m/>
    <m/>
    <m/>
    <m/>
    <m/>
    <s v="Management Janji"/>
    <s v="2026-08-13 15:00:00 | Nama Pic : BP YULIUS No Hp Pic : 082145663007 Jam Pemasangan : 08:00 - 12.00 Tanggal Pemasangan : KAMIS 13 AGUSTUS 2026 Info Tambahan : Hubungi pelanggan sebelum datang ke lokasi"/>
    <s v="FCC"/>
    <d v="2026-12-08T13:39:52"/>
    <d v="2026-08-13T15:00:00"/>
    <m/>
    <s v="PS"/>
    <s v="END"/>
    <s v="NO ADDON"/>
    <n v="20260814"/>
    <s v="Completed"/>
    <s v="HSI Bisnis Promo HUT Telkom PSB 70% - 100 Mbps"/>
    <s v="INDIBIZ"/>
    <m/>
    <m/>
    <d v="2026-08-13T15:00:00"/>
    <s v="2026-08-13 15:00:00 | Nama Pic : BP YULIUS No Hp Pic : 082145663007 Jam Pemasangan : 08:00 - 12.00 Tanggal Pemasangan : KAMIS 13 AGUSTUS 2026 Info Tambahan : Hubungi pelanggan sebelum datang ke lokasi"/>
    <n v="2026"/>
    <n v="8"/>
    <n v="14"/>
    <d v="2026-08-14T00:00:00"/>
    <n v="0.375"/>
    <x v="0"/>
  </r>
  <r>
    <n v="1067"/>
    <n v="1002527804"/>
    <n v="3"/>
    <x v="1"/>
    <n v="5"/>
    <s v="SBY UTARA"/>
    <s v="TANDES"/>
    <s v="KNN"/>
    <s v="REG"/>
    <s v="AO"/>
    <x v="0"/>
    <s v="1P INET"/>
    <s v="Completed (PS)"/>
    <s v="RBS-Regional 3"/>
    <d v="2026-08-15T09:37:56"/>
    <d v="2026-08-16T16:56:48"/>
    <n v="69366596"/>
    <m/>
    <n v="152412248878"/>
    <s v="Warkop Pojok Makam"/>
    <s v="ODP-TDS-FLM/19"/>
    <s v="WO061801186"/>
    <m/>
    <m/>
    <m/>
    <n v="112.66034620000001"/>
    <n v="-7.2824747999999904"/>
    <s v="|MN02435|MYIA-066715800601/POI/Cahaya Wardani/081934443997/cahayuwarda@gmail.com"/>
    <s v="MYIB_ASSISTANT"/>
    <m/>
    <m/>
    <m/>
    <m/>
    <m/>
    <m/>
    <m/>
    <m/>
    <s v="Management Janji"/>
    <s v="2026-08-16 12:00:00 | Waktu pemasangan : 16 agustus 2026 Jam pemasangan : 08.00 - 12.00 Info Tambahan : Hubungi pelanggan dulu sebelum ke lokasi terimakasih "/>
    <s v="FCC"/>
    <s v="15-08-2026 09:40:30"/>
    <d v="2026-08-16T12:00:00"/>
    <m/>
    <s v="PS"/>
    <s v="KNN"/>
    <s v="NO ADDON"/>
    <n v="20260816"/>
    <s v="Completed"/>
    <s v="HSI Bisnis Promo HUT Telkom PSB 70% - 100 Mbps Dual Band"/>
    <s v="INDIBIZ"/>
    <m/>
    <m/>
    <d v="2026-08-16T12:00:00"/>
    <s v="2026-08-16 12:00:00 | Waktu pemasangan : 16 agustus 2026 Jam pemasangan : 08.00 - 12.00 Info Tambahan : Hubungi pelanggan dulu sebelum ke lokasi terimakasih "/>
    <n v="2026"/>
    <n v="8"/>
    <n v="16"/>
    <d v="2026-08-16T00:00:00"/>
    <n v="-0.5"/>
    <x v="0"/>
  </r>
  <r>
    <n v="1068"/>
    <n v="1002529193"/>
    <n v="3"/>
    <x v="3"/>
    <n v="4"/>
    <s v="YOGYAKARTA"/>
    <s v="BANTUL"/>
    <s v="BTL"/>
    <s v="REG"/>
    <s v="AO"/>
    <x v="0"/>
    <s v="1P INET"/>
    <s v="7 | OSS - PROVISIONING ISSUED"/>
    <s v="RBS-Regional 3"/>
    <d v="2026-08-16T07:19:58"/>
    <d v="2026-08-17T08:06:34"/>
    <n v="69367266"/>
    <m/>
    <n v="146129127969"/>
    <s v="PT SMART EDUCAFE INDONESIA"/>
    <s v="ODP-BTL-FCP/026 FCP/D01/026.01"/>
    <s v="WO061853427"/>
    <m/>
    <m/>
    <m/>
    <n v="110.3924638"/>
    <n v="-7.9313130999999997"/>
    <s v="|MC80054|MYIA-038341522968/POI/A HENDRO WAN/083899456646/educafesmart@gmail.com"/>
    <s v="MYIB_ASSISTANT"/>
    <m/>
    <m/>
    <m/>
    <m/>
    <m/>
    <m/>
    <m/>
    <m/>
    <s v="Management Janji"/>
    <s v="2026-08-17 08:00:00 | Nama Pic : bp HENDRO  No Hp Pic : 083899456646 No alt : - Jam Pemasangan : pagi  Tanggal Pemasangan : 17 Agustus 2026"/>
    <s v="FCC"/>
    <s v="16-08-2026 07:25:31"/>
    <d v="2026-08-17T08:00:00"/>
    <m/>
    <s v="PI"/>
    <s v="BTL"/>
    <s v="NETMONK"/>
    <m/>
    <s v="Provisioning Issued"/>
    <s v="HSI Bisnis Bundling Netmonk PSB 70% Promo - 300 Mbps"/>
    <s v="INDIBIZ"/>
    <m/>
    <m/>
    <d v="2026-08-17T08:00:00"/>
    <s v="2026-08-17 08:00:00 | Nama Pic : bp HENDRO  No Hp Pic : 083899456646 No alt : - Jam Pemasangan : pagi  Tanggal Pemasangan : 17 Agustus 2026"/>
    <m/>
    <m/>
    <m/>
    <e v="#NUM!"/>
    <e v="#NUM!"/>
    <x v="1"/>
  </r>
  <r>
    <n v="1069"/>
    <n v="1002509850"/>
    <n v="3"/>
    <x v="2"/>
    <n v="5"/>
    <s v="MADIUN"/>
    <s v="NGAWI"/>
    <s v="WKU"/>
    <s v="REG"/>
    <s v="AO"/>
    <x v="0"/>
    <s v="1P INET"/>
    <s v="Completed (PS)"/>
    <s v="RBS-Regional 3"/>
    <d v="2026-08-05T09:52:56"/>
    <d v="2026-08-06T15:37:25"/>
    <n v="69358873"/>
    <m/>
    <n v="152634208053"/>
    <s v="SPBU 54.632.07"/>
    <s v="ODP-WKU-FA/20 FA/D07/20.01"/>
    <s v="WO060956284"/>
    <m/>
    <m/>
    <m/>
    <n v="111.21983"/>
    <n v="-7.3749890000000002"/>
    <s v="|MN00265|MYIA-099891116891/POI/DWI AGUSTIN MUHSINTAWATI/08122627507/spbu5463207@gmail.com"/>
    <s v="MYIB_ASSISTANT"/>
    <m/>
    <m/>
    <m/>
    <m/>
    <m/>
    <m/>
    <m/>
    <m/>
    <s v="Management Janji"/>
    <s v="2026-08-06 08:00:00 | Tanggal pemasangan: 6/08/2026 Jam pemasangan : pagi / siang Info Tambahan : Hubungi pelanggan dulu sebelum ke lokasi. terima kasih"/>
    <s v="FCC"/>
    <d v="2026-05-08T09:55:13"/>
    <d v="2026-08-06T08:00:00"/>
    <m/>
    <s v="PS"/>
    <s v="WKU"/>
    <s v="NO ADDON"/>
    <n v="20260806"/>
    <s v="Completed"/>
    <s v="HSI Bisnis Promo HUT Telkom PSB 70% - 50 Mbps"/>
    <s v="INDIBIZ"/>
    <m/>
    <m/>
    <d v="2026-08-06T08:00:00"/>
    <s v="2026-08-06 08:00:00 | Tanggal pemasangan: 6/08/2026 Jam pemasangan : pagi / siang Info Tambahan : Hubungi pelanggan dulu sebelum ke lokasi. terima kasih"/>
    <n v="2026"/>
    <n v="8"/>
    <n v="6"/>
    <d v="2026-08-06T00:00:00"/>
    <n v="-0.33333333333575865"/>
    <x v="0"/>
  </r>
  <r>
    <n v="1070"/>
    <n v="1002529804"/>
    <n v="3"/>
    <x v="3"/>
    <n v="4"/>
    <s v="YOGYAKARTA"/>
    <s v="INNER - YOGYA JATENG SELATAN"/>
    <s v="KEN"/>
    <s v="REG"/>
    <s v="AO"/>
    <x v="0"/>
    <s v="1P INET"/>
    <s v="7 | OSS - PROVISIONING ISSUED"/>
    <s v="RBS-Regional 3"/>
    <d v="2026-08-16T14:46:56"/>
    <d v="2026-08-18T08:06:35"/>
    <n v="69367614"/>
    <m/>
    <n v="146130138007"/>
    <s v="SUMBER JAYA GAMING HOUSE"/>
    <s v="ODP-KEN-FAW/066 FAW/D06/066.01"/>
    <s v="WO061883666"/>
    <m/>
    <m/>
    <m/>
    <n v="110.39596"/>
    <n v="-7.710782"/>
    <s v="|MN00099|MYIA-092677168715/POI/ARIF WICAKSONO/081262269536/cozysugar123@gmail.com"/>
    <s v="MYIB_ASSISTANT"/>
    <m/>
    <m/>
    <m/>
    <m/>
    <m/>
    <m/>
    <m/>
    <m/>
    <s v="Management Janji"/>
    <s v="2026-08-18 08:00:00 | Tanggal pemasangan : 18 AGUSTUS 2026 Jam pemasangan : pagi/siang Info Tambahan : Hubungi pelanggan dulu sebelum ke lokasi terima kasih"/>
    <s v="FCC"/>
    <s v="16-08-2026 14:54:48"/>
    <d v="2026-08-18T08:00:00"/>
    <m/>
    <s v="PI"/>
    <s v="KEN"/>
    <s v="NO ADDON"/>
    <m/>
    <s v="Provisioning Issued"/>
    <s v="HSI Bisnis Promo HUT Telkom PSB 70% - 100 Mbps"/>
    <s v="INDIBIZ"/>
    <m/>
    <m/>
    <d v="2026-08-18T08:00:00"/>
    <s v="2026-08-18 08:00:00 | Tanggal pemasangan : 18 AGUSTUS 2026 Jam pemasangan : pagi/siang Info Tambahan : Hubungi pelanggan dulu sebelum ke lokasi terima kasih"/>
    <m/>
    <m/>
    <m/>
    <e v="#NUM!"/>
    <e v="#NUM!"/>
    <x v="1"/>
  </r>
  <r>
    <n v="1071"/>
    <n v="1002531188"/>
    <n v="3"/>
    <x v="2"/>
    <n v="5"/>
    <s v="MALANG"/>
    <s v="KEPANJEN"/>
    <s v="APG"/>
    <s v="REG"/>
    <s v="AO"/>
    <x v="0"/>
    <s v="1P INET"/>
    <s v="MIE - SEND SURVEY"/>
    <s v="RBS-Regional 3"/>
    <d v="2026-08-17T15:53:56"/>
    <d v="2026-08-17T15:56:01"/>
    <n v="69368268"/>
    <m/>
    <n v="152725202666"/>
    <s v="SPBU 5465141"/>
    <s v="ODP-APG-FCLB/08 FCLB/D02/08.01"/>
    <s v="WO061943577"/>
    <m/>
    <m/>
    <m/>
    <n v="112.837892098097"/>
    <n v="-8.2279921656039594"/>
    <s v="|MN02703|MYIA-053122121110/POI/Afan Candra Wiranika/081336474479/rizalsoleh980@gmail.com"/>
    <s v="MYIB_ASSISTANT"/>
    <m/>
    <m/>
    <m/>
    <m/>
    <m/>
    <m/>
    <m/>
    <m/>
    <s v="Management Janji"/>
    <s v="2026-08-18 13:00:00 | Tanggal Pemasangan : 18 Agustus 2026 Jam Pemasangan : 08:00 13:00 Info Tambahan : Hubungi pelanggan dulu sebelum ke lokasi terimakasih"/>
    <s v="FCC"/>
    <s v="17-08-2026 15:55:05"/>
    <d v="2026-08-18T13:00:00"/>
    <m/>
    <s v="SURVEY_NEW_MANJA"/>
    <s v="APG"/>
    <s v="NO ADDON"/>
    <m/>
    <s v="MIE - SEND SURVEY"/>
    <s v="HSI Bisnis Promo HUT Telkom PSB 70% - 50 Mbps"/>
    <s v="INDIBIZ"/>
    <m/>
    <m/>
    <d v="2026-08-18T13:00:00"/>
    <s v="2026-08-18 13:00:00 | Tanggal Pemasangan : 18 Agustus 2026 Jam Pemasangan : 08:00 13:00 Info Tambahan : Hubungi pelanggan dulu sebelum ke lokasi terimakasih"/>
    <m/>
    <m/>
    <m/>
    <e v="#NUM!"/>
    <e v="#NUM!"/>
    <x v="1"/>
  </r>
  <r>
    <n v="1072"/>
    <n v="1002512086"/>
    <n v="3"/>
    <x v="7"/>
    <n v="4"/>
    <s v="KUDUS"/>
    <s v="PURWODADI"/>
    <s v="WRO"/>
    <s v="REG"/>
    <s v="AO"/>
    <x v="0"/>
    <s v="1P INET"/>
    <s v="Completed (PS)"/>
    <s v="RBS-Regional 3"/>
    <d v="2026-08-06T11:34:56"/>
    <d v="2026-08-06T15:29:24"/>
    <n v="69359865"/>
    <m/>
    <n v="142509107220"/>
    <s v="SPBU 4458117 TLOGOTIRTO"/>
    <s v="ODP-WRO-FJ/006"/>
    <s v="WO061060938"/>
    <m/>
    <m/>
    <m/>
    <n v="111.209734"/>
    <n v="-7.1746869999999996"/>
    <s v="|MN01996|MYIA-074381841558/POI/Yusuf Agus Mulyono /087833124062/spbu4458117tlogotirto@gmail.com"/>
    <s v="MYIB_ASSISTANT"/>
    <m/>
    <m/>
    <m/>
    <m/>
    <m/>
    <m/>
    <m/>
    <m/>
    <s v="Management Janji"/>
    <s v="2026-08-07 08:00:00 | Nama PIC : bapak yusuf No HP : 087833124062 No Alternatif : - M Janji : 07/08/2026 Jam Pasang : Pagi NoteÃ‚Â :  Hubungi terlebih dahulu sebelum ke lokasi "/>
    <s v="FCC"/>
    <d v="2026-06-08T11:39:52"/>
    <d v="2026-08-07T08:00:00"/>
    <m/>
    <s v="PS"/>
    <s v="WRO"/>
    <s v="NO ADDON"/>
    <n v="20260806"/>
    <s v="Completed"/>
    <s v="HSI Bisnis Promo HUT Telkom PSB 70% - 50 Mbps"/>
    <s v="INDIBIZ"/>
    <m/>
    <m/>
    <d v="2026-08-07T08:00:00"/>
    <s v="2026-08-07 08:00:00 | Nama PIC : bapak yusuf No HP : 087833124062 No Alternatif : - M Janji : 07/08/2026 Jam Pasang : Pagi NoteÃ‚Â :  Hubungi terlebih dahulu sebelum ke lokasi "/>
    <n v="2026"/>
    <n v="8"/>
    <n v="6"/>
    <d v="2026-08-06T00:00:00"/>
    <n v="-1.3333333333357587"/>
    <x v="0"/>
  </r>
  <r>
    <n v="1073"/>
    <n v="1002513309"/>
    <n v="3"/>
    <x v="2"/>
    <n v="5"/>
    <s v="KEDIRI"/>
    <s v="TULUNGAGUNG"/>
    <s v="TUL"/>
    <s v="REG"/>
    <s v="AO"/>
    <x v="0"/>
    <s v="1P INET"/>
    <s v="Completed (PS)"/>
    <s v="RBS-Regional 3"/>
    <d v="2026-08-06T17:10:58"/>
    <d v="2026-08-07T13:58:11"/>
    <n v="69360299"/>
    <m/>
    <n v="152606246391"/>
    <s v="PT PANDAWA BALAKOSA SAHWAHITA (SPBU Pertamina 54.662.07)"/>
    <s v="GCL-TUL-F15/01 GCL/F15/01.01"/>
    <s v="WO061107084"/>
    <m/>
    <m/>
    <m/>
    <n v="111.89570841780601"/>
    <n v="-8.0687747463945296"/>
    <s v="|MN02702|MYIA-091550352477/POI/ADI WALUYO/081335113123/spbu.bsgroup07@gmail.com"/>
    <s v="MYIB_ASSISTANT"/>
    <m/>
    <m/>
    <m/>
    <m/>
    <m/>
    <m/>
    <m/>
    <m/>
    <s v="Management Janji"/>
    <s v="2026-08-07 15:00:00 | Jam pemasangan : 12.00 Info Tambahan : Hubungi pelanggan dulu sebelum ke lokasi terimakasih "/>
    <s v="FCC"/>
    <d v="2026-06-08T17:26:01"/>
    <d v="2026-08-07T15:00:00"/>
    <m/>
    <s v="PS"/>
    <s v="TUL"/>
    <s v="NO ADDON"/>
    <n v="20260807"/>
    <s v="Completed"/>
    <s v="HSI Bisnis Promo HUT Telkom PSB 70% - 50 Mbps"/>
    <s v="INDIBIZ"/>
    <m/>
    <m/>
    <d v="2026-08-07T15:00:00"/>
    <s v="2026-08-07 15:00:00 | Jam pemasangan : 12.00 Info Tambahan : Hubungi pelanggan dulu sebelum ke lokasi terimakasih "/>
    <n v="2026"/>
    <n v="8"/>
    <n v="7"/>
    <d v="2026-08-07T00:00:00"/>
    <n v="-0.625"/>
    <x v="0"/>
  </r>
  <r>
    <n v="1074"/>
    <n v="1002529253"/>
    <n v="3"/>
    <x v="1"/>
    <n v="5"/>
    <s v="SBY UTARA"/>
    <s v="GRESIK"/>
    <s v="GSK"/>
    <s v="REG"/>
    <s v="AO"/>
    <x v="0"/>
    <m/>
    <s v="Completed (PS)"/>
    <s v="RBS-Regional 3"/>
    <d v="2026-08-16T08:52:40"/>
    <d v="2026-08-16T19:29:46"/>
    <n v="69336382"/>
    <n v="3135946947"/>
    <n v="152421261723"/>
    <s v="GRESIK MANDIRI 5"/>
    <s v="ODP-GSK-FY/82"/>
    <s v="WO061858235"/>
    <m/>
    <m/>
    <m/>
    <n v="112.65562"/>
    <n v="-7.1679500000000003"/>
    <s v="|MN01735|/GRESIK MANDIRI 5/HSI Bisnis + Phone Promo 2026 300 Mbps (Rp 1.170.000) PSB 150.000/085134366295/gresikmandiriberkah@gmail.com/Anugerah ercy eka putra /-7.167710,112.654492/Jl.pangsud no.111 gresik"/>
    <s v="Sales Force DBS"/>
    <m/>
    <m/>
    <m/>
    <m/>
    <m/>
    <m/>
    <m/>
    <m/>
    <s v="Management Janji"/>
    <s v="2026-08-15 08:00:00|2026-07-10 15:00:00|Nama PIC : Ibu Maftuhah No HP : 085134366295 No Alt : - M Janji : 10 Juli 2026 Jam Pasang : Pagi / Siang Note : hubungi pelanggan jika ingin kelokasi|40951378|MYDITA|40900827|MYDITA"/>
    <s v="FCC"/>
    <s v="16-08-2026 08:55:08"/>
    <m/>
    <m/>
    <s v="PS"/>
    <s v="GSK"/>
    <s v="NO ADDON"/>
    <n v="20260816"/>
    <s v="Completed"/>
    <s v="- 11_11446;Biaya PSB HSI EBIS Tunai di Depan ~ 11[150000]  - BWY DL;BWY DL ~ Saluran Dua Arah(BothWay)[0]  - E23053;E23053 ~ ES23 - Paket HSI Bisnis  Phone (PHONE)[0]  - E23053~null~44864;E23053||11||Abodemen 0[0]  - E23053~null~E23053_IN800;IN800 ~ Free "/>
    <s v="INDIBIZ"/>
    <m/>
    <m/>
    <d v="2026-08-16T07:00:00"/>
    <s v="2026-08-15 08:00:00|2026-07-10 15:00:00|Nama PIC : Ibu Maftuhah No HP : 085134366295 No Alt : - M Janji : 10 Juli 2026 Jam Pasang : Pagi / Siang Note : hubungi pelanggan jika ingin kelokasi|40951378|MYDITA|40900827|MYDITA"/>
    <n v="2026"/>
    <n v="8"/>
    <n v="16"/>
    <d v="2026-08-16T00:00:00"/>
    <n v="-0.29166666666424135"/>
    <x v="0"/>
  </r>
  <r>
    <n v="1075"/>
    <n v="1002521434"/>
    <n v="3"/>
    <x v="6"/>
    <n v="5"/>
    <s v="PASURUAN"/>
    <s v="PASURUAN"/>
    <s v="GDW"/>
    <s v="REG"/>
    <s v="AO"/>
    <x v="0"/>
    <m/>
    <s v="OSS - FALLOUT"/>
    <s v="RBS-Regional 3"/>
    <d v="2026-08-12T09:44:55"/>
    <d v="2026-08-14T08:29:21"/>
    <n v="69363902"/>
    <m/>
    <n v="152731203849"/>
    <s v="KANDANG AYAM BAJANGAN A"/>
    <s v="ODP-GDW-FB/118"/>
    <s v="WO061587154"/>
    <m/>
    <m/>
    <m/>
    <n v="112.8934718"/>
    <n v="-7.7054999999999998"/>
    <s v="|MN00025|/KANDANG AYAM BAJANGAN A/WINBACK 2.0 HSI B2B (1:2) 50MBPS 320RB PSB DISC 70%//mu.happyernestoputra@gmail.com/HAPPY ERNESTO/82330736168"/>
    <s v="Sales Force DBS"/>
    <m/>
    <m/>
    <m/>
    <m/>
    <m/>
    <m/>
    <m/>
    <m/>
    <s v="Management Janji"/>
    <s v="2026-08-13 13:00:00|Nama Pic : BP HAPPY No Hp Pic : 082330736168 Jam Pemasangan : 08:00 - 12.00 Tanggal Pemasangan : KAMIS 13 AGUSTUS 2026 Info Tambahan : Hubungi pelanggan sebelum datang ke lokasi|40961370|MYDITA"/>
    <s v="FCC"/>
    <d v="2026-12-08T09:55:11"/>
    <d v="2026-08-13T13:00:00"/>
    <s v="Kendala Teknik"/>
    <s v="FO_WFM"/>
    <s v="GDW"/>
    <s v="NO ADDON"/>
    <m/>
    <s v="Provisioning Failed|WFM|INF009040659|JARINGAN TERDEKAT 550M"/>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BP HAPPY No Hp Pic : 082330736168 Jam Pemasangan : 08:00 - 12.00 Tanggal Pemasangan : KAMIS 13 AGUSTUS 2026 Info Tambahan : Hubungi pelanggan sebelum datang ke lokasi|40961370|MYDITA"/>
    <m/>
    <m/>
    <m/>
    <e v="#NUM!"/>
    <e v="#NUM!"/>
    <x v="1"/>
  </r>
  <r>
    <n v="1076"/>
    <n v="1002512272"/>
    <n v="3"/>
    <x v="1"/>
    <n v="5"/>
    <s v="SBY SELATAN"/>
    <s v="MANYAR"/>
    <s v="GBG"/>
    <s v="REG"/>
    <s v="AO"/>
    <x v="0"/>
    <m/>
    <s v="CANCEL COMPLETED"/>
    <s v="RBS-Regional 2"/>
    <d v="2026-08-06T12:48:41"/>
    <d v="2026-08-10T02:01:09"/>
    <n v="69359835"/>
    <n v="3135936076"/>
    <n v="152320246219"/>
    <s v="PT WILL CORP INDONESIA"/>
    <s v="ODP-MYR-FBM/57"/>
    <m/>
    <m/>
    <m/>
    <m/>
    <n v="112.760344528693"/>
    <n v="-7.2950534293293199"/>
    <s v="MB00304; Soeprianto 085173306144 08132694334;  khamidn688@gmail.com; HSI BISNIS + PHONE 100 MBPS 709K; IKA MUFLIHA"/>
    <s v="Sales Force DBS"/>
    <m/>
    <m/>
    <m/>
    <m/>
    <m/>
    <m/>
    <m/>
    <m/>
    <m/>
    <m/>
    <m/>
    <d v="2026-06-08T12:55:41"/>
    <m/>
    <m/>
    <s v="REJECT_FCC"/>
    <s v="GBG"/>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m/>
    <m/>
    <m/>
    <m/>
    <m/>
    <e v="#NUM!"/>
    <e v="#NUM!"/>
    <x v="1"/>
  </r>
  <r>
    <n v="1077"/>
    <n v="1002527377"/>
    <n v="3"/>
    <x v="6"/>
    <n v="5"/>
    <s v="JEMBER"/>
    <s v="BONDOWOSO"/>
    <s v="BOW"/>
    <s v="REG"/>
    <s v="AO"/>
    <x v="0"/>
    <s v="1P INET"/>
    <s v="Completed (PS)"/>
    <s v="RBS-Regional 3"/>
    <d v="2026-08-14T18:01:56"/>
    <d v="2026-08-15T09:06:21"/>
    <n v="69366421"/>
    <m/>
    <n v="152507223585"/>
    <s v="Rumah Kos Kusnadi"/>
    <s v="ODP-BOW-FAM/11 FAM/D01/11.01"/>
    <s v="WO061778908"/>
    <m/>
    <m/>
    <m/>
    <n v="113.903940119065"/>
    <n v="-7.9693651002353496"/>
    <s v="|MC30280|MYIA-014290179718/POI/Kusnadi/085218960236/kuskuskusnadi134@gmail.com"/>
    <s v="MYIB_ASSISTANT"/>
    <m/>
    <m/>
    <m/>
    <m/>
    <m/>
    <m/>
    <m/>
    <m/>
    <s v="Management Janji"/>
    <s v="2026-08-15 15:00:00 |  M Janji : (15/08/2026) jam Pasang :pagi Note : hubungi pelanggan jika ingin kelokasi "/>
    <s v="FCC"/>
    <s v="14-08-2026 18:09:52"/>
    <d v="2026-08-15T15:00:00"/>
    <m/>
    <s v="PS"/>
    <s v="BOW"/>
    <s v="NO ADDON"/>
    <n v="20260815"/>
    <s v="Completed"/>
    <s v="HSI Bisnis Promo HUT Telkom PSB 70% - 300 Mbps"/>
    <s v="INDIBIZ"/>
    <m/>
    <m/>
    <d v="2026-08-15T15:00:00"/>
    <s v="2026-08-15 15:00:00 |  M Janji : (15/08/2026) jam Pasang :pagi Note : hubungi pelanggan jika ingin kelokasi "/>
    <n v="2026"/>
    <n v="8"/>
    <n v="15"/>
    <d v="2026-08-15T00:00:00"/>
    <n v="-0.625"/>
    <x v="0"/>
  </r>
  <r>
    <n v="1078"/>
    <n v="1002512548"/>
    <n v="3"/>
    <x v="6"/>
    <n v="5"/>
    <s v="PASURUAN"/>
    <s v="PASURUAN"/>
    <s v="PSN"/>
    <s v="REG"/>
    <s v="AO"/>
    <x v="0"/>
    <m/>
    <s v="Completed (PS)"/>
    <s v="RBS-Regional 3"/>
    <d v="2026-08-06T13:57:56"/>
    <d v="2026-08-07T11:23:11"/>
    <n v="69360010"/>
    <m/>
    <n v="152729256549"/>
    <s v="KANTOR PEMASARAN PALM SAFIRA RESIDENCE"/>
    <s v="ODP-PSN-FBW/68"/>
    <s v="WO061099368"/>
    <m/>
    <m/>
    <m/>
    <n v="112.92003699999999"/>
    <n v="-7.6432884000000003"/>
    <s v="|MN00025|/KANTOR PEMASARAN PALM SAFIRA RESIDENCE/WINBACK 2.0 HSI B2B (1:1) 50MBPS 355RB PSB DISC 70%//nofitakumalasari347@gmail.com/NOFITA KUMALASARI/085733033343 / 85748468468"/>
    <s v="Sales Force DBS"/>
    <m/>
    <m/>
    <m/>
    <m/>
    <m/>
    <m/>
    <m/>
    <m/>
    <s v="Management Janji"/>
    <s v="2026-08-07 13:00:00|Nama : BU NOFITA KUMALASARI No Hp : 085733033343 No Alt :  Tgl Pemasangan : 07 Agustus 2026 Interval : PAGI  Note : Hubungi pelanggan terlebih dahulu|40981182|MYDITA"/>
    <s v="FCC"/>
    <d v="2026-06-08T14:10:26"/>
    <d v="2026-08-07T13:00:00"/>
    <m/>
    <s v="PS"/>
    <s v="PSN"/>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13:00:00"/>
    <s v="2026-08-07 13:00:00|Nama : BU NOFITA KUMALASARI No Hp : 085733033343 No Alt :  Tgl Pemasangan : 07 Agustus 2026 Interval : PAGI  Note : Hubungi pelanggan terlebih dahulu|40981182|MYDITA"/>
    <n v="2026"/>
    <n v="8"/>
    <n v="7"/>
    <d v="2026-08-07T00:00:00"/>
    <n v="-0.54166666666424135"/>
    <x v="0"/>
  </r>
  <r>
    <n v="1079"/>
    <n v="1002531389"/>
    <n v="3"/>
    <x v="2"/>
    <n v="5"/>
    <s v="KEDIRI"/>
    <s v="NGANJUK"/>
    <s v="NJK"/>
    <s v="REG"/>
    <s v="AO"/>
    <x v="0"/>
    <s v="1P INET"/>
    <s v="MIE - SEND SURVEY"/>
    <s v="RBS-Regional 3"/>
    <d v="2026-08-17T17:41:57"/>
    <d v="2026-08-17T17:44:01"/>
    <n v="69368354"/>
    <m/>
    <n v="152611229909"/>
    <s v="SDN GEJAGAN 2"/>
    <s v="ODP-NJK-FL/29 FL/D05/29.01"/>
    <s v="WO061949749"/>
    <m/>
    <m/>
    <m/>
    <n v="111.89092498272601"/>
    <n v="-7.6322430989298002"/>
    <s v="MD|MYDB-20260817265895|DC20010/MC20003|SDN GEJAGAN 2|08980538372"/>
    <s v="MYDIGIBIZPARTNER"/>
    <m/>
    <m/>
    <m/>
    <m/>
    <m/>
    <m/>
    <m/>
    <m/>
    <s v="Management Janji"/>
    <s v="2026-08-18 15:00:00 | M janji : pagi Tanggal Pemasangan : 18/agustus/2026 Note : hubungi pelanggan jika ingin kelokasi "/>
    <s v="FCC"/>
    <s v="17-08-2026 17:55:10"/>
    <d v="2026-08-18T15:00:00"/>
    <m/>
    <s v="SURVEY_NEW_MANJA"/>
    <s v="NJK"/>
    <s v="NO ADDON"/>
    <m/>
    <s v="MIE - SEND SURVEY"/>
    <s v="HSI Bisnis Promo HUT Telkom PSB 70% - 200 Mbps"/>
    <s v="INDIBIZ"/>
    <m/>
    <m/>
    <d v="2026-08-18T15:00:00"/>
    <s v="2026-08-18 15:00:00 | M janji : pagi Tanggal Pemasangan : 18/agustus/2026 Note : hubungi pelanggan jika ingin kelokasi "/>
    <m/>
    <m/>
    <m/>
    <e v="#NUM!"/>
    <e v="#NUM!"/>
    <x v="1"/>
  </r>
  <r>
    <n v="1080"/>
    <n v="1002504850"/>
    <n v="3"/>
    <x v="5"/>
    <n v="5"/>
    <s v="SINGARJA"/>
    <s v="GIANYAR"/>
    <s v="GIN"/>
    <s v="REG"/>
    <s v="AO"/>
    <x v="0"/>
    <m/>
    <s v="Completed (PS)"/>
    <s v="RBS-Regional 3"/>
    <d v="2026-08-01T17:03:44"/>
    <d v="2026-08-02T12:46:11"/>
    <n v="69355240"/>
    <n v="3612102036"/>
    <n v="172407212840"/>
    <s v="PT.BIPO TEKNOLOGI OTOMOTIF"/>
    <s v="ODP-GIN-FAN/25"/>
    <s v="WO060673596"/>
    <m/>
    <m/>
    <m/>
    <n v="115.310351"/>
    <n v="-8.5480199999999993"/>
    <s v="|MN01722|MYIA-086120249236/POI/rahmad hidayat/085789290996/osrah666@gmail.com"/>
    <s v="Sales Force DBS"/>
    <m/>
    <m/>
    <m/>
    <m/>
    <m/>
    <m/>
    <m/>
    <m/>
    <s v="Management Janji"/>
    <s v="2026-07-31 13:00:00 | M Janji : (31/07/2026)  jam Pasang : 09:00  Note : hubungi pelanggan jika ingin kelokasi"/>
    <s v="FCC"/>
    <d v="2026-01-08T17:09:58"/>
    <m/>
    <m/>
    <s v="PS"/>
    <s v="GIN"/>
    <s v="NO ADDON"/>
    <n v="20260802"/>
    <s v="Completed"/>
    <s v="- 11_11446;Biaya PSB HSI EBIS Tunai di Depan ~ 11[150000]  - BWY DL;BWY DL ~ Saluran Dua Arah(BothWay)[0]  - E23053;E23053 ~ ES23 - Paket HSI Bisnis  Phone (PHONE)[0]  - E23053~null~44864;E23053||11||Abodemen 0[0]  - E23053~null~E23053_IN800;IN800 ~ Free "/>
    <s v="INDIBIZ"/>
    <m/>
    <m/>
    <d v="2026-08-01T07:00:00"/>
    <s v="2026-07-31 13:00:00 | M Janji : (31/07/2026)  jam Pasang : 09:00  Note : hubungi pelanggan jika ingin kelokasi"/>
    <n v="2026"/>
    <n v="8"/>
    <n v="2"/>
    <d v="2026-08-02T00:00:00"/>
    <n v="0.70833333333575865"/>
    <x v="0"/>
  </r>
  <r>
    <n v="1081"/>
    <n v="1002506453"/>
    <n v="3"/>
    <x v="3"/>
    <n v="4"/>
    <s v="YOGYAKARTA"/>
    <s v="INNER - YOGYA JATENG SELATAN"/>
    <s v="KGD"/>
    <s v="DGS"/>
    <s v="AO"/>
    <x v="0"/>
    <m/>
    <s v="102 | FOLLOW UP COMPLETED"/>
    <s v="DGS-B2B TREG"/>
    <d v="2026-08-03T15:57:13"/>
    <d v="2026-08-06T10:30:57"/>
    <n v="69357732"/>
    <n v="2745064044"/>
    <n v="143132123496"/>
    <s v="Kantor Kementerian Haji dan Umrah Kota Yogyakarta"/>
    <s v="ODP-KGD-FBF/056"/>
    <s v="WO060818287"/>
    <m/>
    <m/>
    <m/>
    <n v="110.40210580902399"/>
    <n v="-7.8093478322811896"/>
    <s v="DGS HSI | CHRISTOVAN H | NIK 950149| TREG 3 | Kantor Kementerian Haji dan Umrah Kota Yogyakarta PSB INDIBIZ WINBACK INET TELP 50MBPS | FARIDA | 081392277272"/>
    <s v="Account Manager"/>
    <m/>
    <m/>
    <m/>
    <m/>
    <m/>
    <m/>
    <m/>
    <m/>
    <s v="Management Janji"/>
    <s v="PSB"/>
    <s v="FCC"/>
    <d v="2026-03-08T16:10:38"/>
    <m/>
    <s v="Kendala Teknik"/>
    <s v="REVOKE"/>
    <s v="KGD"/>
    <s v="NO ADDON"/>
    <m/>
    <s v="Follow Up Revoke Completed, New Order ID : SC1002511805"/>
    <s v="- 11_11450;Biaya PSB Reguler HSI EBIS ~ 11[250000]  - BWY DL;BWY DL ~ Saluran Dua Arah(BothWay)[0]  - E23053;E23053 ~ ES23 - Paket HSI Bisnis  Phone (PHONE)[0]  - E23053~null~44864;E23053||11||Abodemen 0[0]  - E23053~null~E23053_IN800;IN800 ~ Free Lokal d"/>
    <s v="INDIBIZ"/>
    <m/>
    <m/>
    <d v="2026-08-03T12:00:00"/>
    <s v="PSB"/>
    <m/>
    <m/>
    <m/>
    <e v="#NUM!"/>
    <e v="#NUM!"/>
    <x v="1"/>
  </r>
  <r>
    <n v="1082"/>
    <n v="1002525596"/>
    <n v="3"/>
    <x v="4"/>
    <n v="4"/>
    <s v="SEMARANG"/>
    <s v="INNER - SEMARANG JATENG UTARA"/>
    <s v="JHR"/>
    <s v="REG"/>
    <s v="AO"/>
    <x v="0"/>
    <s v="1P INET"/>
    <s v="MIE - SEND SURVEY"/>
    <s v="RBS-Regional 3"/>
    <d v="2026-08-14T09:19:57"/>
    <d v="2026-08-14T09:22:01"/>
    <n v="69365688"/>
    <m/>
    <n v="142406122751"/>
    <s v="PT UNO PRIMA NUSANTARA"/>
    <s v="ODP-JHR-FCV/091 FCV/D07/091.01"/>
    <s v="WO061720652"/>
    <m/>
    <m/>
    <m/>
    <n v="110.4112598"/>
    <n v="-6.9546017000000004"/>
    <s v="MD|MYDB-20260812265137|DN00001/MN00966|PT UNO PRIMA NUSANTARA|081215844100"/>
    <s v="MYDIGIBIZPARTNER"/>
    <m/>
    <m/>
    <m/>
    <m/>
    <m/>
    <m/>
    <m/>
    <m/>
    <s v="Management Janji"/>
    <s v="2026-08-18 13:00:00 | Nama PIC:  bu tiwi No HP: 081215844100 Alt: 08816982242 / hesti  Tanggal: 18/8/2026 Jam Pasang: SIANG Note: Hubungi sebelum ke lokasi, terimakasih."/>
    <s v="FCC"/>
    <s v="14-08-2026 09:40:20"/>
    <d v="2026-08-18T13:00:00"/>
    <m/>
    <s v="SURVEY_NEW_MANJA"/>
    <s v="JHR"/>
    <s v="NO ADDON"/>
    <m/>
    <s v="MIE - SEND SURVEY"/>
    <s v="HSI Bisnis Promo HUT Telkom PSB 70% - 100 Mbps"/>
    <s v="INDIBIZ"/>
    <m/>
    <m/>
    <d v="2026-08-18T13:00:00"/>
    <s v="2026-08-18 13:00:00 | Nama PIC:  bu tiwi No HP: 081215844100 Alt: 08816982242 / hesti  Tanggal: 18/8/2026 Jam Pasang: SIANG Note: Hubungi sebelum ke lokasi, terimakasih."/>
    <m/>
    <m/>
    <m/>
    <e v="#NUM!"/>
    <e v="#NUM!"/>
    <x v="1"/>
  </r>
  <r>
    <n v="1083"/>
    <n v="1002511897"/>
    <n v="3"/>
    <x v="2"/>
    <n v="5"/>
    <s v="MALANG"/>
    <s v="KEPANJEN"/>
    <s v="SWJ"/>
    <s v="REG"/>
    <s v="AO"/>
    <x v="0"/>
    <s v="1P INET"/>
    <s v="102 | FOLLOW UP COMPLETED"/>
    <s v="RBS-Regional 3"/>
    <d v="2026-08-06T10:53:56"/>
    <d v="2026-08-10T11:52:59"/>
    <n v="69359786"/>
    <m/>
    <n v="152705284986"/>
    <s v="SMK WISNUWARDHANA"/>
    <s v="ODP-SWJ-FB/50 FB/D04/50.01"/>
    <s v="WO061055399"/>
    <m/>
    <m/>
    <m/>
    <n v="112.66926239999999"/>
    <n v="-7.9709640999999998"/>
    <s v="|MN01864|MYIA-088710620385/POI/ahmad mulasim/087796646630/smk.wisnuwardhana@gmail.com"/>
    <s v="MYIB_ASSISTANT"/>
    <m/>
    <m/>
    <m/>
    <m/>
    <m/>
    <m/>
    <m/>
    <m/>
    <s v="Management Janji"/>
    <s v="2026-08-07 08:00:00 | Nama : BP AHMAD MULASIM No Hp : 087796646630 No Alt :  Tgl Pemasangan : 07 Agustus 2026 Interval : PAGI  Note : Hubungi pelanggan terlebih dahulu"/>
    <s v="FCC"/>
    <d v="2026-06-08T10:55:32"/>
    <d v="2026-08-07T08:00:00"/>
    <m/>
    <s v="REVOKE"/>
    <s v="SWJ"/>
    <s v="NO ADDON"/>
    <m/>
    <s v="Follow Up Revoke Completed, New Order ID : SC1002517530"/>
    <s v="HSI Bisnis Basic Promo HUT Telkom PSB 70% - 50 Mbps"/>
    <s v="INDIBIZ"/>
    <m/>
    <m/>
    <d v="2026-08-07T08:00:00"/>
    <s v="2026-08-07 08:00:00 | Nama : BP AHMAD MULASIM No Hp : 087796646630 No Alt :  Tgl Pemasangan : 07 Agustus 2026 Interval : PAGI  Note : Hubungi pelanggan terlebih dahulu"/>
    <m/>
    <m/>
    <m/>
    <e v="#NUM!"/>
    <e v="#NUM!"/>
    <x v="1"/>
  </r>
  <r>
    <n v="1084"/>
    <n v="1002505922"/>
    <n v="3"/>
    <x v="7"/>
    <n v="4"/>
    <s v="KUDUS"/>
    <s v="JEPARA"/>
    <s v="BAN"/>
    <s v="REG"/>
    <s v="AO"/>
    <x v="0"/>
    <s v="1P INET"/>
    <s v="Completed (PS)"/>
    <s v="RBS-Regional 3"/>
    <d v="2026-08-03T11:46:56"/>
    <d v="2026-08-04T18:58:22"/>
    <n v="69357397"/>
    <m/>
    <n v="142507105315"/>
    <s v="SMK NEGERI 1 BANGSRI"/>
    <s v="ODP-BAN-FCLA/04 FCLA/D01/01.01"/>
    <s v="WO060776179"/>
    <m/>
    <m/>
    <m/>
    <n v="110.7509084"/>
    <n v="-6.5275876999999998"/>
    <s v="|MC60028|MYIA-003527952789/POI/Eko Budi Purnawab/085758700025/radusradus794@gmail.com"/>
    <s v="MYIB_ASSISTANT"/>
    <m/>
    <m/>
    <m/>
    <m/>
    <m/>
    <m/>
    <m/>
    <m/>
    <s v="Management Janji"/>
    <s v="2026-08-04 08:00:00 | Nama PIC : Bapak Iwan No HP : 085758700025 No Alternatif : - M Janji : 04/08/2026 Jam Pasang : Pagi NoteÃ‚Â :  Hubungi terlebih dahulu sebelum ke lokasi "/>
    <s v="FCC"/>
    <d v="2026-03-08T11:55:02"/>
    <d v="2026-08-04T08:00:00"/>
    <m/>
    <s v="PS"/>
    <s v="BAN"/>
    <s v="NO ADDON"/>
    <n v="20260804"/>
    <s v="Completed"/>
    <s v="HSI Bisnis Promo HUT Telkom PSB 70% - 100 Mbps"/>
    <s v="INDIBIZ"/>
    <m/>
    <m/>
    <d v="2026-08-04T08:00:00"/>
    <s v="2026-08-04 08:00:00 | Nama PIC : Bapak Iwan No HP : 085758700025 No Alternatif : - M Janji : 04/08/2026 Jam Pasang : Pagi NoteÃ‚Â :  Hubungi terlebih dahulu sebelum ke lokasi "/>
    <n v="2026"/>
    <n v="8"/>
    <n v="4"/>
    <d v="2026-08-04T00:00:00"/>
    <n v="-0.33333333333575865"/>
    <x v="0"/>
  </r>
  <r>
    <n v="1085"/>
    <n v="1002526636"/>
    <n v="3"/>
    <x v="6"/>
    <n v="5"/>
    <s v="JEMBER"/>
    <s v="SITUBONDO"/>
    <s v="ASB"/>
    <s v="DPS"/>
    <s v="AO"/>
    <x v="0"/>
    <m/>
    <s v="CANCEL COMPLETED"/>
    <s v="DPS-Logistic &amp; Manufacturing"/>
    <d v="2026-08-14T14:39:00"/>
    <d v="2026-08-18T02:01:11"/>
    <n v="69366123"/>
    <m/>
    <n v="152527209106"/>
    <s v="Hub Banyuputih Kab. Situbondo "/>
    <s v="ODP-ASB-FD/14"/>
    <s v="WO061755939"/>
    <m/>
    <m/>
    <m/>
    <n v="114.249458575167"/>
    <n v="-7.7543965677534796"/>
    <s v="Julian Tri Wibowo, julian.wibowo@spxexpress.com, 082245365180"/>
    <s v="TAM"/>
    <m/>
    <m/>
    <m/>
    <m/>
    <m/>
    <m/>
    <m/>
    <m/>
    <s v="Management Janji"/>
    <s v="Julian Tri Wibowo, julian.wibowo@spxexpress.com, 082245365180"/>
    <s v="FCC"/>
    <s v="14-08-2026 14:40:08"/>
    <m/>
    <m/>
    <s v="REJECT_FCC"/>
    <s v="ASB"/>
    <s v="NO ADDON"/>
    <m/>
    <s v="Order dicancel oleh SYSTEM remark : CANCEL ORDER by System : pelanggan belum melakukan upload dokumen melebihi 3 hari"/>
    <s v="- 11_11450;Biaya PSB Reguler HSI EBIS ~ 11[150000]  - SP_NOSS;SP_NOSS ~ Internet NOSS Multispeed Network[0]  - SP_NOSS;SP_NOSS ~ Internet NOSS Multispeed Network[0]  - E23015;E23015 ~ ES23 - Perangkat ONT[0]  - E23015~null~44292;E23015||11||Abodemen 0[0] "/>
    <s v="INDIBIZ"/>
    <m/>
    <s v="Order dicancel oleh SYSTEM remark : CANCEL ORDER by System : pelanggan belum melakukan upload dokumen melebihi 3 hari"/>
    <d v="2026-08-17T21:00:00"/>
    <s v="Julian Tri Wibowo, julian.wibowo@spxexpress.com, 082245365180"/>
    <m/>
    <m/>
    <m/>
    <e v="#NUM!"/>
    <e v="#NUM!"/>
    <x v="1"/>
  </r>
  <r>
    <n v="1086"/>
    <n v="1002505916"/>
    <n v="3"/>
    <x v="2"/>
    <n v="5"/>
    <s v="KEDIRI"/>
    <s v="NGANJUK"/>
    <s v="PRB"/>
    <s v="REG"/>
    <s v="AO"/>
    <x v="0"/>
    <m/>
    <s v="Completed (PS)"/>
    <s v="RBS-Regional 3"/>
    <d v="2026-08-03T11:44:15"/>
    <d v="2026-08-03T20:37:20"/>
    <n v="69357419"/>
    <m/>
    <n v="152627203626"/>
    <s v="SMP Negeri 1 Prambon"/>
    <s v="ODP-PRB-FB/92"/>
    <s v="WO060813548"/>
    <m/>
    <m/>
    <m/>
    <n v="112.0196308"/>
    <n v="-7.6876004"/>
    <s v="MN00451|SMP Negeri 1 Prambon /085233929938/hudazuana@gmail.com/PSB 50MB 355K PSB 150K/MOZAK KARIM AR"/>
    <s v="Sales Force DBS"/>
    <m/>
    <m/>
    <m/>
    <m/>
    <m/>
    <m/>
    <m/>
    <m/>
    <s v="Management Janji"/>
    <s v="2026-08-04 13:00:00| M Janji : (04/08/2026) jam Pasang : 09:00 Note : hubungi pelanggan jika ingin kelokasi|40010577|MYDITA"/>
    <s v="FCC"/>
    <d v="2026-03-08T11:55:02"/>
    <d v="2026-08-04T13:00:00"/>
    <m/>
    <s v="PS"/>
    <s v="PRB"/>
    <s v="NO ADDON"/>
    <n v="20260803"/>
    <s v="Completed"/>
    <s v="- 11_11446;Biaya PSB HSI EBIS Tunai di Depan ~ 11[150000]  - SP_NOSS;SP_NOSS ~ Internet NOSS Multispeed Network[0]  - SP_NOSS;SP_NOSS ~ Internet NOSS Multispeed Network[0]  - E25060;E25060 ~ ES25 - Paket HSI Bisnis (HSIE) Khusus Winback 2.0[0]  - E25060~n"/>
    <s v="INDIBIZ"/>
    <m/>
    <m/>
    <d v="2026-08-04T13:00:00"/>
    <s v="2026-08-04 13:00:00| M Janji : (04/08/2026) jam Pasang : 09:00 Note : hubungi pelanggan jika ingin kelokasi|40010577|MYDITA"/>
    <n v="2026"/>
    <n v="8"/>
    <n v="3"/>
    <d v="2026-08-03T00:00:00"/>
    <n v="-1.5416666666642413"/>
    <x v="0"/>
  </r>
  <r>
    <n v="1087"/>
    <n v="1002505507"/>
    <n v="3"/>
    <x v="5"/>
    <n v="5"/>
    <s v="SINGARJA"/>
    <s v="GIANYAR"/>
    <s v="UBU"/>
    <s v="REG"/>
    <s v="AO"/>
    <x v="0"/>
    <m/>
    <s v="CANCEL COMPLETED"/>
    <s v="RBS-Regional 3"/>
    <d v="2026-08-03T08:42:10"/>
    <d v="2026-08-07T02:01:02"/>
    <n v="69357179"/>
    <m/>
    <n v="172408247661"/>
    <s v="PT Indonesia Kaishi (Jembatan Kaca Bali Tegenungan)"/>
    <s v="ODP-UBU-FP/88"/>
    <m/>
    <m/>
    <m/>
    <m/>
    <n v="115.288893"/>
    <n v="-8.5770169999999997"/>
    <s v="|MN02644|/PIC TUTY KIRANA/082281818888/indonesiakaishi168@gmail.com"/>
    <s v="Sales Force DBS"/>
    <m/>
    <m/>
    <m/>
    <m/>
    <m/>
    <m/>
    <m/>
    <m/>
    <m/>
    <m/>
    <m/>
    <d v="2026-03-08T08:55:09"/>
    <m/>
    <m/>
    <s v="REJECT_FCC"/>
    <s v="UBU"/>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m/>
    <m/>
    <m/>
    <m/>
    <m/>
    <e v="#NUM!"/>
    <e v="#NUM!"/>
    <x v="1"/>
  </r>
  <r>
    <n v="1088"/>
    <n v="1002531172"/>
    <n v="3"/>
    <x v="1"/>
    <n v="5"/>
    <s v="MADURA"/>
    <s v="PAMEKASAN"/>
    <s v="WRP"/>
    <s v="REG"/>
    <s v="AO"/>
    <x v="0"/>
    <m/>
    <s v="QC MIA - SEND QUALITY CONTROL MIA"/>
    <s v="RBS-Regional 3"/>
    <d v="2026-08-17T15:47:07"/>
    <d v="2026-08-18T08:44:01"/>
    <n v="69368232"/>
    <m/>
    <n v="152427203173"/>
    <s v="TOKO SUAIDI BAROKAH"/>
    <s v="ODP-WRP-FB/06"/>
    <m/>
    <m/>
    <m/>
    <m/>
    <n v="113.59093443"/>
    <n v="-7.0442166090000002"/>
    <s v="|MC70132|/ANWAR SUAIDI-TOKO SUAIDI BAROKAH/081917523280/suadiandgi@gmail.com/HSI Bisnis + Netmonk Promo 2026 300 Mbps (Rp 1.186.100) PSB 150.000/ -7.0349110, 113.5913550/Dekat Jl. K. Abdullah, Somalang, Batu Ampar, Kec. Guluk-Guluk, Kabupaten Sumenep, Jaw"/>
    <s v="Sales Force DBS"/>
    <m/>
    <m/>
    <m/>
    <m/>
    <m/>
    <m/>
    <m/>
    <m/>
    <m/>
    <m/>
    <m/>
    <s v="17-08-2026 15:55:05"/>
    <m/>
    <m/>
    <s v="QC1"/>
    <s v="WRP"/>
    <s v="NETMONK"/>
    <m/>
    <s v="QC MIA - SEND QUALITY CONTROL MIA"/>
    <s v="- 11_11446;Biaya PSB HSI EBIS Tunai di Depan ~ 11[150000]  - E23080;E23080 ~ ES23 - Add-on HSI Bisnis Bundling (Netmonk)[0]  - E23080~null~100382;E23080||77||Abodemen 0[0]  - E23080~null~E23080_NMONKHI;NMONKHI ~ Nadefaa Netmonk Hi Alacarte ~ E23080[56100]"/>
    <s v="INDIBIZ"/>
    <m/>
    <m/>
    <m/>
    <m/>
    <m/>
    <m/>
    <m/>
    <e v="#NUM!"/>
    <e v="#NUM!"/>
    <x v="1"/>
  </r>
  <r>
    <n v="1089"/>
    <n v="1002526545"/>
    <n v="3"/>
    <x v="1"/>
    <n v="5"/>
    <s v="SBY SELATAN"/>
    <s v="KETINTANG"/>
    <s v="WRU"/>
    <s v="REG"/>
    <s v="AO"/>
    <x v="0"/>
    <m/>
    <s v="Completed (PS)"/>
    <s v="RBS-Regional 3"/>
    <d v="2026-08-14T14:22:06"/>
    <d v="2026-08-15T11:04:12"/>
    <n v="69363958"/>
    <m/>
    <n v="152302236762"/>
    <s v="PT TRANS MERDEKA INVESTAMA"/>
    <s v="ODP-WR1-FJV/46"/>
    <s v="WO061753991"/>
    <m/>
    <m/>
    <m/>
    <n v="112.694656038361"/>
    <n v="-7.3930249288643299"/>
    <s v="|MN02627|/PT TRANS MERDEKA INVESTAMA/WINBACK HSI B2B  (1:1) 150MBPS 705RB PSB DISC 70%/REQ PAKET 150MBPS - 705K/transmerdekainvesment@gmail.com/82234861166/82234861166"/>
    <s v="Sales Force DBS"/>
    <m/>
    <m/>
    <m/>
    <m/>
    <m/>
    <m/>
    <m/>
    <m/>
    <s v="Management Janji"/>
    <s v="2026-08-13 13:00:00|Tanggal pemasangan :13/08/2026  Jam pemasangan : pagi/siang  Info Tambahan : Hubungi pelanggan dulu sebelum ke lokasi  terima kasih.|40971401|MYDITA"/>
    <s v="FCC"/>
    <s v="14-08-2026 14:40:08"/>
    <m/>
    <m/>
    <s v="PS"/>
    <s v="WRU"/>
    <s v="NO ADDON"/>
    <n v="20260815"/>
    <s v="Completed"/>
    <s v="- 11_11446;Biaya PSB HSI EBIS Tunai di Depan ~ 11[150000]  - E24057;E24057 ~ ES24 - Paket HSI Bisnis (HSIE) Khusus Winback[0]  - E24057~null~E24057_UNL;UNL ~ Internet-Link Unlimited Internet Usage ~ E24057[0]  - E24057~null~103818;E24057||11||Abodemen 0[0"/>
    <s v="INDIBIZ"/>
    <m/>
    <m/>
    <d v="2026-08-14T07:00:00"/>
    <s v="2026-08-13 13:00:00|Tanggal pemasangan :13/08/2026  Jam pemasangan : pagi/siang  Info Tambahan : Hubungi pelanggan dulu sebelum ke lokasi  terima kasih.|40971401|MYDITA"/>
    <n v="2026"/>
    <n v="8"/>
    <n v="15"/>
    <d v="2026-08-15T00:00:00"/>
    <n v="0.70833333333575865"/>
    <x v="0"/>
  </r>
  <r>
    <n v="1090"/>
    <n v="1002525995"/>
    <n v="3"/>
    <x v="7"/>
    <n v="4"/>
    <s v="KUDUS"/>
    <s v="BLORA"/>
    <s v="CEP"/>
    <s v="REG"/>
    <s v="AO"/>
    <x v="0"/>
    <s v="1P INET"/>
    <s v="7 | OSS - PROVISIONING ISSUED"/>
    <s v="RBS-Regional 3"/>
    <d v="2026-08-14T10:52:57"/>
    <d v="2026-08-15T08:05:36"/>
    <n v="69365824"/>
    <m/>
    <n v="142552107777"/>
    <s v="MTS AL MUHAMMAD CEPU"/>
    <s v="ODP-CEP-FE/022 FE/D05/022.01"/>
    <s v="WO061729969"/>
    <m/>
    <m/>
    <m/>
    <n v="111.58530639999999"/>
    <n v="-7.1363029999999998"/>
    <s v="|MN02756|MYIA-030101274574/POI/PURWANTI/082138304274/onetiex82@gmail.com"/>
    <s v="MYIB_ASSISTANT"/>
    <m/>
    <m/>
    <m/>
    <m/>
    <m/>
    <m/>
    <m/>
    <m/>
    <s v="Management Janji"/>
    <s v="2026-08-15 08:00:00 | Jam pemasangan : 12.00 Info Tambahan : Hubungi pelanggan dulu sebelum ke lokasi terimakasih "/>
    <s v="FCC"/>
    <s v="14-08-2026 10:54:53"/>
    <d v="2026-08-15T08:00:00"/>
    <m/>
    <s v="PI"/>
    <s v="CEP"/>
    <s v="NO ADDON"/>
    <m/>
    <s v="Provisioning Issued"/>
    <s v="HSI Bisnis Promo HUT Telkom PSB 70% - 50 Mbps"/>
    <s v="INDIBIZ"/>
    <m/>
    <m/>
    <d v="2026-08-15T08:00:00"/>
    <s v="2026-08-15 08:00:00 | Jam pemasangan : 12.00 Info Tambahan : Hubungi pelanggan dulu sebelum ke lokasi terimakasih "/>
    <m/>
    <m/>
    <m/>
    <e v="#NUM!"/>
    <e v="#NUM!"/>
    <x v="1"/>
  </r>
  <r>
    <n v="1091"/>
    <n v="1002527890"/>
    <n v="3"/>
    <x v="2"/>
    <n v="5"/>
    <s v="MALANG"/>
    <s v="KEPANJEN"/>
    <s v="TUR"/>
    <s v="REG"/>
    <s v="AO"/>
    <x v="0"/>
    <s v="1P INET"/>
    <s v="Completed (PS)"/>
    <s v="RBS-Regional 3"/>
    <d v="2026-08-15T10:22:57"/>
    <d v="2026-08-16T15:38:31"/>
    <n v="69366666"/>
    <m/>
    <n v="152713217310"/>
    <s v="toko wahyu 2"/>
    <s v="ODP-TUR-FF/28"/>
    <s v="WO061804619"/>
    <m/>
    <m/>
    <m/>
    <n v="112.6707141"/>
    <n v="-8.1575702000000003"/>
    <s v="|MN02462|MYIA-010409345853/POI/+62 822-2802-5558/087796642411/wahyuta443@gmail.com"/>
    <s v="MYIB_ASSISTANT"/>
    <m/>
    <m/>
    <m/>
    <m/>
    <m/>
    <m/>
    <m/>
    <m/>
    <s v="Management Janji"/>
    <s v="2026-08-16 08:00:00 | Tanggal Pemasangan : 16 Agustus 2026 Jam Pemasangan : 08:00 15:00 Info Tambahan : Hubungi pelanggan dulu sebelum ke lokasi terimakasih"/>
    <s v="FCC"/>
    <s v="15-08-2026 10:39:56"/>
    <d v="2026-08-16T08:00:00"/>
    <m/>
    <s v="PS"/>
    <s v="TUR"/>
    <s v="NO ADDON"/>
    <n v="20260816"/>
    <s v="Completed"/>
    <s v="HSI Bisnis Promo HUT Telkom PSB 70% - 200 Mbps"/>
    <s v="INDIBIZ"/>
    <m/>
    <m/>
    <d v="2026-08-16T08:00:00"/>
    <s v="2026-08-16 08:00:00 | Tanggal Pemasangan : 16 Agustus 2026 Jam Pemasangan : 08:00 15:00 Info Tambahan : Hubungi pelanggan dulu sebelum ke lokasi terimakasih"/>
    <n v="2026"/>
    <n v="8"/>
    <n v="16"/>
    <d v="2026-08-16T00:00:00"/>
    <n v="-0.33333333333575865"/>
    <x v="0"/>
  </r>
  <r>
    <n v="1092"/>
    <n v="1002504491"/>
    <n v="3"/>
    <x v="0"/>
    <n v="5"/>
    <s v="MATARAM"/>
    <s v="LOMBOK TIMUR UTARA"/>
    <s v="SEL"/>
    <s v="REG"/>
    <s v="AO"/>
    <x v="0"/>
    <m/>
    <s v="100 | REVOKE COMPLETED"/>
    <s v="RBS-Regional 2"/>
    <d v="2026-08-01T12:08:57"/>
    <d v="2026-08-06T14:29:54"/>
    <n v="69356689"/>
    <m/>
    <n v="172619203310"/>
    <s v="warung kopi Bujang"/>
    <s v="ODP-SEL-FAM/49"/>
    <s v="WO060655963"/>
    <m/>
    <m/>
    <m/>
    <n v="116.66752580000001"/>
    <n v="-8.5008976999999994"/>
    <s v="|MN00915|Riska apriyani/warung kopi Bujang/200mbps 675rb/0881025675389/087749965959/: ainunpero@gmail.com/Supriadi"/>
    <s v="Sales Force DBS"/>
    <m/>
    <m/>
    <m/>
    <m/>
    <m/>
    <m/>
    <m/>
    <m/>
    <s v="Management Janji"/>
    <s v="2026-08-07 08:00:00|M Janji : 7 agustus 2026 jam Pasang : pagi  Note : hubungi pelanggan jika ingin kelokasi|MU1366|MYDITA"/>
    <s v="FCC"/>
    <d v="2026-01-08T12:09:52"/>
    <d v="2026-08-07T08:00:00"/>
    <s v="Kendala Pelanggan"/>
    <s v="REVOKE"/>
    <s v="SEL"/>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7T08:00:00"/>
    <s v="2026-08-07 08:00:00|M Janji : 7 agustus 2026 jam Pasang : pagi  Note : hubungi pelanggan jika ingin kelokasi|MU1366|MYDITA"/>
    <m/>
    <m/>
    <m/>
    <e v="#NUM!"/>
    <e v="#NUM!"/>
    <x v="1"/>
  </r>
  <r>
    <n v="1093"/>
    <n v="1002530095"/>
    <n v="3"/>
    <x v="1"/>
    <n v="5"/>
    <s v="MADURA"/>
    <s v="BANGKALAN"/>
    <s v="OMB"/>
    <s v="REG"/>
    <s v="AO"/>
    <x v="0"/>
    <s v="1P INET"/>
    <s v="OSS - FALLOUT"/>
    <s v="RBS-Regional 3"/>
    <d v="2026-08-16T19:13:56"/>
    <d v="2026-08-18T08:48:38"/>
    <n v="69367764"/>
    <m/>
    <n v="152438209350"/>
    <s v="Toko Chika madura"/>
    <s v="ODP-OMB-FB/23"/>
    <s v="WO061900517"/>
    <m/>
    <m/>
    <m/>
    <n v="113.38403396308399"/>
    <n v="-7.0353478757754697"/>
    <s v="MD|MYDB-20260816265761|DN00001/MN00572|Toko Chika madura|085726119952"/>
    <s v="MYDIGIBIZPARTNER"/>
    <m/>
    <m/>
    <m/>
    <m/>
    <m/>
    <m/>
    <m/>
    <m/>
    <s v="Management Janji"/>
    <s v="2026-08-18 08:00:00 | Tanggal Pemasangan : 18 Agustus 2026 Jam Pemasangan : 08:00 13:00 Info Tambahan : Hubungi pelanggan dulu sebelum ke lokasi terimakasih"/>
    <s v="FCC"/>
    <s v="16-08-2026 19:25:16"/>
    <d v="2026-08-18T08:00:00"/>
    <m/>
    <s v="FO_ASAP"/>
    <s v="OMB"/>
    <s v="NO ADDON"/>
    <m/>
    <s v="Provisioning Failed|ACTIVATION|INF009061157|MGR_PORT_NOT_FOUND:ServicePort Not Found / ONT Connectivity is Missing"/>
    <s v="HSI Bisnis Promo HUT Telkom PSB 70% - 100 Mbps"/>
    <s v="INDIBIZ"/>
    <m/>
    <m/>
    <d v="2026-08-18T08:00:00"/>
    <s v="2026-08-18 08:00:00 | Tanggal Pemasangan : 18 Agustus 2026 Jam Pemasangan : 08:00 13:00 Info Tambahan : Hubungi pelanggan dulu sebelum ke lokasi terimakasih"/>
    <m/>
    <m/>
    <m/>
    <e v="#NUM!"/>
    <e v="#NUM!"/>
    <x v="1"/>
  </r>
  <r>
    <n v="1094"/>
    <n v="1002508532"/>
    <n v="3"/>
    <x v="6"/>
    <n v="5"/>
    <s v="JEMBER"/>
    <s v="JEMBER"/>
    <s v="KBS"/>
    <s v="REG"/>
    <s v="AO"/>
    <x v="0"/>
    <s v="1P INET"/>
    <s v="Completed (PS)"/>
    <s v="RBS-Regional 3"/>
    <d v="2026-08-04T14:22:57"/>
    <d v="2026-08-05T18:23:47"/>
    <n v="69358351"/>
    <m/>
    <n v="152502216847"/>
    <s v="KOST PUTRI POPPY"/>
    <s v="ODP-KBS-FP/69 FP/D02/69.01"/>
    <s v="WO060901398"/>
    <m/>
    <m/>
    <m/>
    <n v="113.722092"/>
    <n v="-8.1676880000000001"/>
    <s v="|MN00906|MYIA-004543762834/POI/poppy/0895623050012/poppyhomestay@gmail.com"/>
    <s v="MYIB_ASSISTANT"/>
    <m/>
    <m/>
    <m/>
    <m/>
    <m/>
    <m/>
    <m/>
    <m/>
    <s v="Management Janji"/>
    <s v="2026-08-06 08:00:00 | Tanggal Pemasangan : 06 Agustus 2026 Jam Pemasangan : 08:00 13:00 Info Tambahan : Hubungi pelanggan dulu sebelum ke lokasi terimakasih"/>
    <s v="FCC"/>
    <d v="2026-04-08T14:25:58"/>
    <d v="2026-08-06T08:00:00"/>
    <m/>
    <s v="PS"/>
    <s v="KBS"/>
    <s v="NO ADDON"/>
    <n v="20260805"/>
    <s v="Completed"/>
    <s v="HSI Bisnis Promo HUT Telkom PSB 70% - 50 Mbps"/>
    <s v="INDIBIZ"/>
    <m/>
    <m/>
    <d v="2026-08-06T08:00:00"/>
    <s v="2026-08-06 08:00:00 | Tanggal Pemasangan : 06 Agustus 2026 Jam Pemasangan : 08:00 13:00 Info Tambahan : Hubungi pelanggan dulu sebelum ke lokasi terimakasih"/>
    <n v="2026"/>
    <n v="8"/>
    <n v="5"/>
    <d v="2026-08-05T00:00:00"/>
    <n v="-1.3333333333357587"/>
    <x v="0"/>
  </r>
  <r>
    <n v="1095"/>
    <n v="1002526073"/>
    <n v="3"/>
    <x v="0"/>
    <n v="5"/>
    <s v="MATARAM"/>
    <s v="LOMBOK TIMUR UTARA"/>
    <s v="SEL"/>
    <s v="REG"/>
    <s v="AO"/>
    <x v="0"/>
    <m/>
    <s v="CC - HD1A - INPROGRESS UNCONTACTED"/>
    <s v="RBS-Regional 2"/>
    <d v="2026-08-14T11:12:59"/>
    <d v="2026-08-16T11:56:31"/>
    <n v="69365882"/>
    <m/>
    <n v="172619203344"/>
    <s v="Warung Sembako Rian"/>
    <s v="ODP-SEL-FAZ/17"/>
    <m/>
    <m/>
    <m/>
    <m/>
    <n v="106.822342872619"/>
    <n v="-6.1738356515773898"/>
    <s v="|MN00915|/Warung Sembako Rian/HSI BISNIS 1S INET 150MBPS/087860500902/rian13999@gmail.com/RIAN BUDIHARJANI"/>
    <s v="B2B Partner Management (PM)"/>
    <m/>
    <m/>
    <m/>
    <m/>
    <m/>
    <m/>
    <m/>
    <m/>
    <m/>
    <m/>
    <m/>
    <s v="14-08-2026 11:39:52"/>
    <m/>
    <m/>
    <s v="FCC"/>
    <s v="SEL"/>
    <s v="NO ADDON"/>
    <m/>
    <s v="UNCONTACTED : Line Busy Ivan Sutiawan 40010577|MYDITA"/>
    <s v="- 11_11446;Biaya PSB HSI EBIS Tunai di Depan ~ 11[150000]  - SP_NOSS;SP_NOSS ~ Internet NOSS Multispeed Network[0]  - SP_NOSS;SP_NOSS ~ Internet NOSS Multispeed Network[0]  - E25060;E25060 ~ ES25 - Paket HSI Bisnis (HSIE) Khusus Winback 2.0[0]  - E25060~n"/>
    <s v="INDIBIZ"/>
    <m/>
    <m/>
    <m/>
    <m/>
    <m/>
    <m/>
    <m/>
    <e v="#NUM!"/>
    <e v="#NUM!"/>
    <x v="1"/>
  </r>
  <r>
    <n v="1096"/>
    <n v="1002521748"/>
    <n v="3"/>
    <x v="1"/>
    <n v="5"/>
    <s v="SBY SELATAN"/>
    <s v="KETINTANG"/>
    <s v="TPO"/>
    <s v="REG"/>
    <s v="AO"/>
    <x v="0"/>
    <m/>
    <s v="Completed (PS)"/>
    <s v="RBS-Regional 3"/>
    <d v="2026-08-12T11:18:28"/>
    <d v="2026-08-12T16:06:26"/>
    <n v="69361935"/>
    <m/>
    <n v="152305227845"/>
    <s v="Primkopal Juanda"/>
    <s v="ODP-TPO-FDL/08"/>
    <s v="WO061570263"/>
    <m/>
    <m/>
    <m/>
    <n v="112.762128"/>
    <n v="-7.380274"/>
    <s v="AMRBS;405989;AMEX;MUJI;RBS-3;SURAMADU;PSB;Primkopal Juanda;082142425176;spbujuanda16@gmail.com;HSI Bisnis (1:1) 100 Mbps (Rp 669.000) PSB Rp 150.000;Surakim;Jalan Raya Sedati no. 1 Juanda, Sedati, Sidoarjo"/>
    <s v="Amex"/>
    <m/>
    <m/>
    <m/>
    <m/>
    <m/>
    <m/>
    <m/>
    <m/>
    <s v="Management Janji"/>
    <s v="2026-08-11 13:00:00|Nama PIC:  bp surakim  No HP: 082142425176  Alt: 082132733944  Tanggal: 11/8/2026  Jam Pasang: Siang  Note: Hubungi sebelum ke lokasi, terimakasih.|40010577|MYDITA"/>
    <s v="FCC"/>
    <d v="2026-12-08T11:39:52"/>
    <m/>
    <m/>
    <s v="PS"/>
    <s v="TPO"/>
    <s v="NO ADDON"/>
    <n v="20260812"/>
    <s v="Completed"/>
    <s v="- 11_11446;Biaya PSB HSI EBIS Tunai di Depan ~ 11[150000]  - E23015;E23015 ~ ES23 - Perangkat ONT[0]  - E23015~null~44292;E23015||11||Abodemen 0[0]  - E23015~null~E23015_SWONTDUALB;SWONTDUALB ~ Biaya Sewa ONT Dual Band ~ E23015[50000]  - E23046;E23046 ~ E"/>
    <s v="INDIBIZ"/>
    <m/>
    <m/>
    <d v="2026-08-12T07:00:00"/>
    <s v="2026-08-11 13:00:00|Nama PIC:  bp surakim  No HP: 082142425176  Alt: 082132733944  Tanggal: 11/8/2026  Jam Pasang: Siang  Note: Hubungi sebelum ke lokasi, terimakasih.|40010577|MYDITA"/>
    <n v="2026"/>
    <n v="8"/>
    <n v="12"/>
    <d v="2026-08-12T00:00:00"/>
    <n v="-0.29166666666424135"/>
    <x v="0"/>
  </r>
  <r>
    <n v="1097"/>
    <n v="1002513663"/>
    <n v="3"/>
    <x v="3"/>
    <n v="4"/>
    <s v="MAGELANG"/>
    <s v="KEBUMEN"/>
    <s v="KBM"/>
    <s v="REG"/>
    <s v="AO"/>
    <x v="0"/>
    <s v="1P INET"/>
    <s v="Completed (PS)"/>
    <s v="RBS-Regional 3"/>
    <d v="2026-08-07T08:08:57"/>
    <d v="2026-08-09T10:16:32"/>
    <n v="69360399"/>
    <m/>
    <n v="142141120163"/>
    <s v="PERPUSTAKAAN SMP MUHAMMADIYAH 2 KEBUMEN"/>
    <s v="ODP-KBM-FAC/10 FAC/D01/02.10"/>
    <s v="WO061127925"/>
    <m/>
    <m/>
    <m/>
    <n v="109.667141"/>
    <n v="-7.6780049999999997"/>
    <s v="|MC80224|MYIA-034162493034/POI/IMAM ROMZAN FAUZI/087868675959/smp.muhduakbm@gmail.com"/>
    <s v="MYIB_ASSISTANT"/>
    <m/>
    <m/>
    <m/>
    <m/>
    <m/>
    <m/>
    <m/>
    <m/>
    <s v="Management Janji"/>
    <s v="2026-08-10 08:00:00 | telp :087868675959  alt : pagi / siang 10/08/2026 hub sebelum ke lokasi "/>
    <s v="FCC"/>
    <d v="2026-07-08T08:10:34"/>
    <d v="2026-08-10T08:00:00"/>
    <m/>
    <s v="PS"/>
    <s v="KBM"/>
    <s v="NO ADDON"/>
    <n v="20260809"/>
    <s v="Completed"/>
    <s v="HSI Bisnis Promo HUT Telkom PSB 70% - 200 Mbps"/>
    <s v="INDIBIZ"/>
    <m/>
    <m/>
    <d v="2026-08-10T08:00:00"/>
    <s v="2026-08-10 08:00:00 | telp :087868675959  alt : pagi / siang 10/08/2026 hub sebelum ke lokasi "/>
    <n v="2026"/>
    <n v="8"/>
    <n v="9"/>
    <d v="2026-08-09T00:00:00"/>
    <n v="-1.3333333333357587"/>
    <x v="0"/>
  </r>
  <r>
    <n v="1098"/>
    <n v="1002517537"/>
    <n v="3"/>
    <x v="2"/>
    <n v="5"/>
    <s v="KEDIRI"/>
    <s v="TULUNGAGUNG"/>
    <s v="TUL"/>
    <s v="REG"/>
    <s v="AO"/>
    <x v="0"/>
    <s v="1P INET"/>
    <s v="Completed (PS)"/>
    <s v="RBS-Regional 3"/>
    <d v="2026-08-10T11:52:57"/>
    <d v="2026-08-11T15:55:12"/>
    <n v="69362320"/>
    <m/>
    <n v="152606246417"/>
    <s v="Ufo elektronik"/>
    <s v="ODP-TUL-FAZ/72 FAZ/D05/72.01"/>
    <s v="WO061382919"/>
    <m/>
    <m/>
    <m/>
    <n v="111.903731229776"/>
    <n v="-8.0559575176306897"/>
    <s v="|MN02803|MYIA-034007001989/POI/Andit/085186849998/ufotulungagung18@yahoo.com"/>
    <s v="MYIB_ASSISTANT"/>
    <m/>
    <m/>
    <m/>
    <m/>
    <m/>
    <m/>
    <m/>
    <m/>
    <s v="Management Janji"/>
    <s v="2026-08-11 08:00:00 | Tanggal pemasangan :11/08/2026 Jam pemasangan : pagi Info Tambahan : Hubungi pelanggan dulu sebelum ke lokasi terima kasih."/>
    <s v="FCC"/>
    <d v="2026-10-08T11:54:41"/>
    <d v="2026-08-11T08:00:00"/>
    <m/>
    <s v="PS"/>
    <s v="TUL"/>
    <s v="NO ADDON"/>
    <n v="20260811"/>
    <s v="Completed"/>
    <s v="HSI Bisnis Promo HUT Telkom PSB 70% - 75 Mbps"/>
    <s v="INDIBIZ"/>
    <m/>
    <m/>
    <d v="2026-08-11T08:00:00"/>
    <s v="2026-08-11 08:00:00 | Tanggal pemasangan :11/08/2026 Jam pemasangan : pagi Info Tambahan : Hubungi pelanggan dulu sebelum ke lokasi terima kasih."/>
    <n v="2026"/>
    <n v="8"/>
    <n v="11"/>
    <d v="2026-08-11T00:00:00"/>
    <n v="-0.33333333333575865"/>
    <x v="0"/>
  </r>
  <r>
    <n v="1099"/>
    <n v="1002515509"/>
    <n v="3"/>
    <x v="0"/>
    <n v="5"/>
    <s v="MATARAM"/>
    <s v="INNER - NUSA TENGGARA"/>
    <s v="MTR"/>
    <s v="DPS"/>
    <s v="AO"/>
    <x v="0"/>
    <m/>
    <s v="7 | OSS - PROVISIONING ISSUED"/>
    <s v="DPS-Logistic &amp; Manufacturing"/>
    <d v="2026-08-07T19:37:35"/>
    <d v="2026-08-10T10:41:46"/>
    <n v="69361160"/>
    <m/>
    <n v="172601796873"/>
    <s v="PT Nusantara Ekspres Kilat Hub Cakranegara"/>
    <s v="ODP-MTR-FCE/14"/>
    <s v="WO061205690"/>
    <m/>
    <m/>
    <m/>
    <n v="116.139615486506"/>
    <n v="-8.5681470772629602"/>
    <s v="P26-204347 ; PIC Agyl Nur Fahrurrozi, agyl.fahrurrozi@spxexpress.com, 081515454098  "/>
    <s v="TAM"/>
    <m/>
    <m/>
    <m/>
    <m/>
    <m/>
    <m/>
    <m/>
    <m/>
    <s v="Management Janji"/>
    <s v="P26-204347 ; PIC Agyl Nur Fahrurrozi, agyl.fahrurrozi@spxexpress.com, 081515454098  "/>
    <s v="FCC"/>
    <d v="2026-07-08T19:40:07"/>
    <m/>
    <m/>
    <s v="PI"/>
    <s v="MTR"/>
    <s v="NO ADDON"/>
    <m/>
    <s v="Provisioning Issued"/>
    <s v="- 11_11450;Biaya PSB Reguler HSI EBIS ~ 11[150000]  - SP_NOSS;SP_NOSS ~ Internet NOSS Multispeed Network[0]  - SP_NOSS;SP_NOSS ~ Internet NOSS Multispeed Network[0]  - E23015;E23015 ~ ES23 - Perangkat ONT[0]  - E23015~null~44292;E23015||11||Abodemen 0[0] "/>
    <s v="INDIBIZ"/>
    <m/>
    <m/>
    <d v="2026-08-07T14:00:00"/>
    <s v="P26-204347 ; PIC Agyl Nur Fahrurrozi, agyl.fahrurrozi@spxexpress.com, 081515454098  "/>
    <m/>
    <m/>
    <m/>
    <e v="#NUM!"/>
    <e v="#NUM!"/>
    <x v="1"/>
  </r>
  <r>
    <n v="1100"/>
    <n v="1002518438"/>
    <n v="3"/>
    <x v="1"/>
    <n v="5"/>
    <s v="SBY UTARA"/>
    <s v="MANYAR"/>
    <s v="MGO"/>
    <s v="REG"/>
    <s v="AO"/>
    <x v="0"/>
    <m/>
    <s v="Completed (PS)"/>
    <s v="RBS-Regional 3"/>
    <d v="2026-08-10T16:13:03"/>
    <d v="2026-08-10T18:48:58"/>
    <n v="69359904"/>
    <m/>
    <n v="152413167609"/>
    <s v="LEMBAGA PENDIDIKAN BAHASA CHINA"/>
    <s v="ODP-DMO-FQD/01"/>
    <s v="WO061428463"/>
    <m/>
    <m/>
    <m/>
    <n v="112.7513218"/>
    <n v="-7.2599382439999998"/>
    <s v="MD|MYDB-20260805264496|DN00001/MN00443|LEMBAGA PENDIDIKAN BAHASA CHINA|085113162223"/>
    <s v="MYDIGIBIZPARTNER"/>
    <m/>
    <m/>
    <m/>
    <m/>
    <m/>
    <m/>
    <m/>
    <m/>
    <s v="Management Janji"/>
    <s v="2026-08-07 13:00:00 | M Janji : (07/08/026)  jam Pasang : 09:00  Note : hubungi pelanggan jika ingin kelokasi  "/>
    <s v="FCC"/>
    <d v="2026-10-08T16:25:38"/>
    <m/>
    <m/>
    <s v="PS"/>
    <s v="MGO"/>
    <s v="NO ADDON"/>
    <n v="20260810"/>
    <s v="Completed"/>
    <s v="- 11_11446;Biaya PSB HSI EBIS Tunai di Depan ~ 11[150000]  - SP_NOSS;SP_NOSS ~ Internet NOSS Multispeed Network[0]  - E23015;E23015 ~ ES23 - Perangkat ONT[0]  - E23015~null~44292;E23015||11||Abodemen 0[0]  - E23015~null~E23015_SWONTPREM;SWONTPREM ~ Biaya "/>
    <s v="INDIBIZ"/>
    <m/>
    <m/>
    <d v="2026-08-10T07:00:00"/>
    <s v="2026-08-07 13:00:00 | M Janji : (07/08/026)  jam Pasang : 09:00  Note : hubungi pelanggan jika ingin kelokasi  "/>
    <n v="2026"/>
    <n v="8"/>
    <n v="10"/>
    <d v="2026-08-10T00:00:00"/>
    <n v="-0.29166666666424135"/>
    <x v="0"/>
  </r>
  <r>
    <n v="1101"/>
    <n v="1002513310"/>
    <n v="3"/>
    <x v="1"/>
    <n v="5"/>
    <s v="SBY SELATAN"/>
    <s v="TANDES"/>
    <s v="DMO"/>
    <s v="REG"/>
    <s v="AO"/>
    <x v="0"/>
    <s v="2P INET + VOICE"/>
    <s v="Completed (PS)"/>
    <s v="RBS-Regional 3"/>
    <d v="2026-08-06T17:11:57"/>
    <d v="2026-08-07T21:56:12"/>
    <n v="69360300"/>
    <n v="3135934396"/>
    <n v="152301273560"/>
    <s v="KANTIN KPU KOTA SURABAYA"/>
    <s v="ODP-DMO-FSC/54 FSC/D04/54.01"/>
    <s v="WO061107126"/>
    <m/>
    <m/>
    <m/>
    <n v="112.7290878"/>
    <n v="-7.2928693999999998"/>
    <s v="MD|MYDB-20260806264499|DN00001/MN00086|KANTIN KPU KOTA SURABAYA|08176656606"/>
    <s v="MYDIGIBIZPARTNER"/>
    <m/>
    <m/>
    <m/>
    <m/>
    <m/>
    <m/>
    <m/>
    <m/>
    <s v="Management Janji"/>
    <s v="2026-08-07 15:00:00 | Tanggal pemasangan: 6/08/2026 Jam pemasangan : pagi / siang Info Tambahan : Hubungi pelanggan dulu sebelum ke lokasi. terima kasih"/>
    <s v="FCC"/>
    <d v="2026-06-08T17:26:01"/>
    <d v="2026-08-07T15:00:00"/>
    <m/>
    <s v="PS"/>
    <s v="DMO"/>
    <s v="NO ADDON"/>
    <n v="20260807"/>
    <s v="Completed"/>
    <s v="HSI Bisnis Bundling Phone Promo 2026 PSB 70% - Free 800 Menit Promo - 50 Mbps"/>
    <s v="INDIBIZ"/>
    <m/>
    <m/>
    <d v="2026-08-07T15:00:00"/>
    <s v="2026-08-07 15:00:00 | Tanggal pemasangan: 6/08/2026 Jam pemasangan : pagi / siang Info Tambahan : Hubungi pelanggan dulu sebelum ke lokasi. terima kasih"/>
    <n v="2026"/>
    <n v="8"/>
    <n v="7"/>
    <d v="2026-08-07T00:00:00"/>
    <n v="-0.625"/>
    <x v="0"/>
  </r>
  <r>
    <n v="1102"/>
    <n v="1002523852"/>
    <n v="3"/>
    <x v="1"/>
    <n v="5"/>
    <s v="SBY UTARA"/>
    <s v="TANDES"/>
    <s v="TNS"/>
    <s v="DPS"/>
    <s v="AO"/>
    <x v="0"/>
    <m/>
    <s v="OSS - FALLOUT"/>
    <s v="DPS-Retail &amp; Media"/>
    <d v="2026-08-13T11:05:45"/>
    <d v="2026-08-14T17:14:25"/>
    <n v="69161792"/>
    <m/>
    <n v="152409278356"/>
    <s v="DENI YOHANIS SOLOGIA"/>
    <s v="ODP-TDS-FGS/35"/>
    <s v="WO061652334"/>
    <m/>
    <m/>
    <m/>
    <n v="112.675001553854"/>
    <n v="-7.28912968160612"/>
    <s v="BTS;RMS;P26-203820;Permintaan HSI 50 Mbps 4 Lokasi untuk Shihlin;Deni Yohanis Sologia / deni@tribinagroup.co.id / 08127999927; AM Ikhsana Diana Putri/082119051310"/>
    <s v="Account Manager"/>
    <m/>
    <m/>
    <m/>
    <m/>
    <m/>
    <m/>
    <m/>
    <m/>
    <s v="Management Janji"/>
    <s v="BTS;RMS;P26-203820;Permintaan HSI 50 Mbps 4 Lokasi untuk Shihlin;Deni Yohanis Sologia / deni@tribinagroup.co.id / 08127999927; AM Ikhsana Diana Putri/082119051310"/>
    <s v="FCC"/>
    <s v="13-08-2026 11:10:22"/>
    <m/>
    <s v="Kendala Pelanggan"/>
    <s v="FO_WFM"/>
    <s v="TNS"/>
    <s v="NETMONK"/>
    <m/>
    <s v="Provisioning Failed|WFM|INF009045282|PIT_-7.2720744,112.67987380000001_Update lokasi pemasangan alamat area PTC Pakuwon mall "/>
    <s v="- 11_11450;Biaya PSB Reguler HSI EBIS ~ 11[500000]  - E23077;E23077 ~ ES23 - Paket HSI Bisnis Bundling (Netmonk)[0]  - E23077~null~100380;E23077||77||Abodemen 0[0]  - E23077~null~E23077_NMONKHI;NMONKHI ~ Nadefaa Netmonk Hi Alacarte ~ E23077[26000]  - SP_N"/>
    <s v="INDIBIZ"/>
    <m/>
    <m/>
    <d v="2026-08-13T12:00:00"/>
    <s v="BTS;RMS;P26-203820;Permintaan HSI 50 Mbps 4 Lokasi untuk Shihlin;Deni Yohanis Sologia / deni@tribinagroup.co.id / 08127999927; AM Ikhsana Diana Putri/082119051310"/>
    <m/>
    <m/>
    <m/>
    <e v="#NUM!"/>
    <e v="#NUM!"/>
    <x v="1"/>
  </r>
  <r>
    <n v="1103"/>
    <n v="1002527887"/>
    <n v="3"/>
    <x v="1"/>
    <n v="5"/>
    <s v="MADURA"/>
    <s v="BANGKALAN"/>
    <s v="SPG"/>
    <s v="REG"/>
    <s v="AO"/>
    <x v="0"/>
    <s v="1P INET"/>
    <s v="MIA - INVALID SURVEY"/>
    <s v="RBS-Regional 3"/>
    <d v="2026-08-15T10:20:56"/>
    <d v="2026-08-15T16:34:26"/>
    <n v="69366663"/>
    <m/>
    <n v="152434913059"/>
    <s v="Warung Madura SUMBER REZEKI"/>
    <s v="ODP-SPG-FF/127 FF/D07/127.01"/>
    <s v="WO061804474"/>
    <m/>
    <m/>
    <m/>
    <n v="113.28202039999999"/>
    <n v="-7.1700678"/>
    <s v="MD|MYDB-20260815265475|DN00001/MN00558|Warung Madura SUMBER REZEKI|0895703207863"/>
    <s v="MYDIGIBIZPARTNER"/>
    <m/>
    <m/>
    <m/>
    <m/>
    <m/>
    <m/>
    <m/>
    <m/>
    <s v="Management Janji"/>
    <s v="2026-08-16 08:00:00 | Nama PIC : BAPAK ASNAWI No HP : 0895703207863 Alt :  M Janji : (MINGGU/16/AGUSTUS/2026) jam Pasang : 09:00 Note : hubungi pelanggan jika ingin kelokasi"/>
    <s v="FCC"/>
    <s v="15-08-2026 10:39:56"/>
    <d v="2026-08-16T08:00:00"/>
    <m/>
    <s v="SURVEY_NEW_MANJA"/>
    <s v="SPG"/>
    <s v="NO ADDON"/>
    <m/>
    <s v="MIE - INVALID SURVEY - Kendala Jalur/Rute Tarikan"/>
    <s v="HSI Bisnis Promo HUT Telkom PSB 70% - 100 Mbps Dual Band"/>
    <s v="INDIBIZ"/>
    <m/>
    <m/>
    <d v="2026-08-16T08:00:00"/>
    <s v="2026-08-16 08:00:00 | Nama PIC : BAPAK ASNAWI No HP : 0895703207863 Alt :  M Janji : (MINGGU/16/AGUSTUS/2026) jam Pasang : 09:00 Note : hubungi pelanggan jika ingin kelokasi"/>
    <m/>
    <m/>
    <m/>
    <e v="#NUM!"/>
    <e v="#NUM!"/>
    <x v="1"/>
  </r>
  <r>
    <n v="1104"/>
    <n v="1002518617"/>
    <n v="3"/>
    <x v="6"/>
    <n v="5"/>
    <s v="JEMBER"/>
    <s v="BONDOWOSO"/>
    <s v="BOW"/>
    <s v="REG"/>
    <s v="AO"/>
    <x v="0"/>
    <s v="1P INET"/>
    <s v="Completed (PS)"/>
    <s v="RBS-Regional 3"/>
    <d v="2026-08-10T17:28:56"/>
    <d v="2026-08-11T21:42:31"/>
    <n v="69362765"/>
    <m/>
    <n v="152507225789"/>
    <s v="RUMAH KOST NOVIATUL"/>
    <s v="ODP-BOW-FC/47 FC/D03/47.01"/>
    <s v="WO061438273"/>
    <m/>
    <m/>
    <m/>
    <n v="113.87431162541"/>
    <n v="-7.9535125503052404"/>
    <s v="|MN02331|MYIA-091928291386/POI/NOVIATUL HASANAH/082220031997/noviatuljoss@gmail.com"/>
    <s v="MYIB_ASSISTANT"/>
    <m/>
    <m/>
    <m/>
    <m/>
    <m/>
    <m/>
    <m/>
    <m/>
    <s v="Management Janji"/>
    <s v="2026-08-11 15:00:00 | Nama PIC:  bp tasman No HP: 082220031997 Alt: Tanggal: 11/8/2026 Jam Pasang: Sore Note: Hubungi sebelum ke lokasi, terimakasih."/>
    <s v="FCC"/>
    <d v="2026-10-08T17:39:53"/>
    <d v="2026-08-11T15:00:00"/>
    <m/>
    <s v="PS"/>
    <s v="BOW"/>
    <s v="NO ADDON"/>
    <n v="20260811"/>
    <s v="Completed"/>
    <s v="HSI Bisnis Promo HUT Telkom PSB 70% - 50 Mbps"/>
    <s v="INDIBIZ"/>
    <m/>
    <m/>
    <d v="2026-08-11T15:00:00"/>
    <s v="2026-08-11 15:00:00 | Nama PIC:  bp tasman No HP: 082220031997 Alt: Tanggal: 11/8/2026 Jam Pasang: Sore Note: Hubungi sebelum ke lokasi, terimakasih."/>
    <n v="2026"/>
    <n v="8"/>
    <n v="11"/>
    <d v="2026-08-11T00:00:00"/>
    <n v="-0.625"/>
    <x v="0"/>
  </r>
  <r>
    <n v="1105"/>
    <n v="1002507946"/>
    <n v="3"/>
    <x v="2"/>
    <n v="5"/>
    <s v="MALANG"/>
    <s v="KEPANJEN"/>
    <s v="KLJ"/>
    <s v="REG"/>
    <s v="AO"/>
    <x v="0"/>
    <m/>
    <s v="Completed (PS)"/>
    <s v="RBS-Regional 3"/>
    <d v="2026-08-04T12:03:12"/>
    <d v="2026-08-04T16:54:15"/>
    <n v="69355824"/>
    <m/>
    <n v="152703903397"/>
    <s v="SDN MULYOREJO 2"/>
    <s v="ODP-KLJ-FDA/22"/>
    <s v="WO060879792"/>
    <m/>
    <m/>
    <m/>
    <n v="112.602569"/>
    <n v="-7.9920602000000001"/>
    <s v="|MN01864|MYIA-090022650076/POI/ARI KUSUMA WIRA PERSADA/087796646629/sdn.mulyorejodua@gmail.com"/>
    <s v="Sales Profesional"/>
    <m/>
    <m/>
    <m/>
    <m/>
    <m/>
    <m/>
    <m/>
    <m/>
    <s v="Management Janji"/>
    <s v="2026-08-01 13:00:00 | Nama PIC : BAPAK ARI  No HP :  087796646629  Alt :   M Janji : (SABTU/1/AGUSTUS/2026)  jam Pasang : 09:00  Note : hubungi pelanggan jika ingin kelokasi"/>
    <s v="FCC"/>
    <d v="2026-04-08T12:09:53"/>
    <m/>
    <m/>
    <s v="PS"/>
    <s v="KLJ"/>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8-01 13:00:00 | Nama PIC : BAPAK ARI  No HP :  087796646629  Alt :   M Janji : (SABTU/1/AGUSTUS/2026)  jam Pasang : 09:00  Note : hubungi pelanggan jika ingin kelokasi"/>
    <n v="2026"/>
    <n v="8"/>
    <n v="4"/>
    <d v="2026-08-04T00:00:00"/>
    <n v="-0.29166666666424135"/>
    <x v="0"/>
  </r>
  <r>
    <n v="1106"/>
    <n v="1002526307"/>
    <n v="3"/>
    <x v="1"/>
    <n v="5"/>
    <s v="MADURA"/>
    <s v="BANGKALAN"/>
    <s v="OMB"/>
    <s v="REG"/>
    <s v="AO"/>
    <x v="0"/>
    <s v="1P INET"/>
    <s v="102 | FOLLOW UP COMPLETED"/>
    <s v="RBS-Regional 3"/>
    <d v="2026-08-14T12:25:57"/>
    <d v="2026-08-18T06:58:51"/>
    <n v="69365976"/>
    <m/>
    <n v="152438209029"/>
    <s v="SMK MAWADDAH PALENGAAN"/>
    <s v="ODP-OMB-FB/68 FB/D06/68.01"/>
    <s v="WO061739406"/>
    <m/>
    <m/>
    <m/>
    <n v="113.396406"/>
    <n v="-7.0362790000000004"/>
    <s v="MD|MYDB-20260814265327|DN00001/MN00558|SMK MAWADDAH PALENGAAN|087888433908"/>
    <s v="MYDIGIBIZPARTNER"/>
    <m/>
    <m/>
    <m/>
    <m/>
    <m/>
    <m/>
    <m/>
    <m/>
    <s v="Management Janji"/>
    <s v="2026-08-15 13:00:00 | Nama PIC : Subaidi No HP : 087888433908 Alt : 085257641478 M Janji : 15 Augustus 2026 Jam Pasang : 08.00 - 13:00  NoteÃ‚Â :  hubungi terlebih dahulu sebelum kelokasi"/>
    <s v="FCC"/>
    <s v="14-08-2026 12:39:47"/>
    <d v="2026-08-15T13:00:00"/>
    <s v="Kendala Pelanggan"/>
    <s v="REVOKE"/>
    <s v="OMB"/>
    <s v="NO ADDON"/>
    <m/>
    <s v="Follow Up Revoke Completed, New Order ID : SC1002531894"/>
    <s v="HSI Bisnis Promo HUT Telkom PSB 70% - 50 Mbps"/>
    <s v="INDIBIZ"/>
    <m/>
    <m/>
    <d v="2026-08-15T13:00:00"/>
    <s v="2026-08-15 13:00:00 | Nama PIC : Subaidi No HP : 087888433908 Alt : 085257641478 M Janji : 15 Augustus 2026 Jam Pasang : 08.00 - 13:00  NoteÃ‚Â :  hubungi terlebih dahulu sebelum kelokasi"/>
    <m/>
    <m/>
    <m/>
    <e v="#NUM!"/>
    <e v="#NUM!"/>
    <x v="1"/>
  </r>
  <r>
    <n v="1107"/>
    <n v="1002519492"/>
    <n v="3"/>
    <x v="2"/>
    <n v="5"/>
    <s v="KEDIRI"/>
    <s v="KEDIRI"/>
    <s v="WAT"/>
    <s v="REG"/>
    <s v="AO"/>
    <x v="0"/>
    <s v="1P INET"/>
    <s v="Completed (PS)"/>
    <s v="RBS-Regional 3"/>
    <d v="2026-08-11T11:19:58"/>
    <d v="2026-08-12T14:18:01"/>
    <n v="69363124"/>
    <m/>
    <n v="152650208652"/>
    <s v="SPBU 54.641.41"/>
    <s v="ODP-WAT-FF/12 FF/D02/12.01"/>
    <s v="WO061479751"/>
    <m/>
    <m/>
    <m/>
    <n v="112.132126881617"/>
    <n v="-7.9311262621235397"/>
    <s v="|MN00418|MYIA-032241701099/POI/HENRI LOMAX WIDARAONO/085736277777/kunjangspbu41@gmail.com"/>
    <s v="MYIB_ASSISTANT"/>
    <m/>
    <m/>
    <m/>
    <m/>
    <m/>
    <m/>
    <m/>
    <m/>
    <s v="Management Janji"/>
    <s v="2026-08-12 08:00:00 | Tanggal pemasangan : 12 AGUSTUS 2026 Jam pemasangan : pagi/siang Info Tambahan : Hubungi pelanggan dulu sebelum ke lokasi terima kasih"/>
    <s v="FCC"/>
    <d v="2026-11-08T11:40:03"/>
    <d v="2026-08-12T08:00:00"/>
    <m/>
    <s v="PS"/>
    <s v="WAT"/>
    <s v="NO ADDON"/>
    <n v="20260812"/>
    <s v="Completed"/>
    <s v="HSI Bisnis Promo HUT Telkom PSB 70% - 50 Mbps"/>
    <s v="INDIBIZ"/>
    <m/>
    <m/>
    <d v="2026-08-12T08:00:00"/>
    <s v="2026-08-12 08:00:00 | Tanggal pemasangan : 12 AGUSTUS 2026 Jam pemasangan : pagi/siang Info Tambahan : Hubungi pelanggan dulu sebelum ke lokasi terima kasih"/>
    <n v="2026"/>
    <n v="8"/>
    <n v="12"/>
    <d v="2026-08-12T00:00:00"/>
    <n v="-0.33333333333575865"/>
    <x v="0"/>
  </r>
  <r>
    <n v="1108"/>
    <n v="1002506516"/>
    <n v="3"/>
    <x v="7"/>
    <n v="4"/>
    <s v="SOLO"/>
    <s v="INNER - SOLO JATENG TIMUR"/>
    <s v="GLD"/>
    <s v="REG"/>
    <s v="AO"/>
    <x v="0"/>
    <m/>
    <s v="97 | SIBEL - CANCEL COMPLETE"/>
    <s v="RBS-Regional 3"/>
    <d v="2026-08-03T16:30:33"/>
    <d v="2026-08-03T17:48:04"/>
    <n v="69348406"/>
    <m/>
    <n v="146514602580"/>
    <s v="Blue Bake Houf Kitchen"/>
    <s v="ODP-GLD-FBC/059"/>
    <s v="WO060822839"/>
    <m/>
    <m/>
    <m/>
    <n v="110.821685781062"/>
    <n v="-7.5711869123187503"/>
    <s v="|MN01857|MYIA-070482244462/POI/Erry Bima Nugroho/085232027079/bbhkitchen5758@gmail.com"/>
    <s v="Amex"/>
    <m/>
    <m/>
    <m/>
    <m/>
    <m/>
    <m/>
    <m/>
    <m/>
    <s v="Management Janji"/>
    <s v="2026-07-22 13:00:00 | Tanggal Pemasangan : 22 Juli 2026  Jam Pemasangan : 08:00 13:00  Info Tambahan : Hubungi pelanggan dulu sebelum ke lokasi terimakasih"/>
    <s v="FCC"/>
    <d v="2026-03-08T16:39:49"/>
    <m/>
    <m/>
    <s v="CANCEL"/>
    <s v="GLD"/>
    <s v="NO ADDON"/>
    <m/>
    <m/>
    <s v="- 11_11446;Biaya PSB HSI EBIS Tunai di Depan ~ 11[150000]  - SP_NOSS;SP_NOSS ~ Internet NOSS Multispeed Network[0]  - SP_NOSS;SP_NOSS ~ Internet NOSS Multispeed Network[0]  - E25060;E25060 ~ ES25 - Paket HSI Bisnis (HSIE) Khusus Winback 2.0[0]  - E25060~n"/>
    <s v="INDIBIZ"/>
    <m/>
    <m/>
    <d v="2026-08-03T07:00:00"/>
    <s v="2026-07-22 13:00:00 | Tanggal Pemasangan : 22 Juli 2026  Jam Pemasangan : 08:00 13:00  Info Tambahan : Hubungi pelanggan dulu sebelum ke lokasi terimakasih"/>
    <m/>
    <m/>
    <m/>
    <e v="#NUM!"/>
    <e v="#NUM!"/>
    <x v="1"/>
  </r>
  <r>
    <n v="1109"/>
    <n v="1002522927"/>
    <n v="3"/>
    <x v="7"/>
    <n v="4"/>
    <s v="SOLO"/>
    <s v="INNER - SOLO JATENG TIMUR"/>
    <s v="SLO"/>
    <s v="REG"/>
    <s v="AO"/>
    <x v="0"/>
    <s v="1P INET"/>
    <s v="Completed (PS)"/>
    <s v="RBS-Regional 3"/>
    <d v="2026-08-12T16:41:57"/>
    <d v="2026-08-13T18:23:04"/>
    <n v="69364531"/>
    <m/>
    <n v="146527605813"/>
    <s v="homestay Rusmadi"/>
    <s v="ODP-SLO-FQ/024 FQ/D02/024.01"/>
    <s v="WO061614282"/>
    <m/>
    <m/>
    <m/>
    <n v="110.82364099999999"/>
    <n v="-7.6020120000000002"/>
    <s v="|MN00943|MYIA-065570822435/POI/Rusmadi Wijaya Hadi Santoso /0895400383892/hrdcvijbsukoharjo@gmail.com"/>
    <s v="MYIB_ASSISTANT"/>
    <m/>
    <m/>
    <m/>
    <m/>
    <m/>
    <m/>
    <m/>
    <m/>
    <s v="Management Janji"/>
    <s v="2026-08-13 13:00:00 | Waktu pemasnagan : 13 Agustus 2026 Jam pemasangan : 08.00 - 12.00 Mohon hubungi pelanggan sebelum ke lokasi  Terima kasih"/>
    <s v="FCC"/>
    <d v="2026-12-08T16:54:54"/>
    <d v="2026-08-13T13:00:00"/>
    <m/>
    <s v="PS"/>
    <s v="SLO"/>
    <s v="NO ADDON"/>
    <n v="20260813"/>
    <s v="Completed"/>
    <s v="HSI Bisnis Promo HUT Telkom PSB 70% - 50 Mbps"/>
    <s v="INDIBIZ"/>
    <m/>
    <m/>
    <d v="2026-08-13T13:00:00"/>
    <s v="2026-08-13 13:00:00 | Waktu pemasnagan : 13 Agustus 2026 Jam pemasangan : 08.00 - 12.00 Mohon hubungi pelanggan sebelum ke lokasi  Terima kasih"/>
    <n v="2026"/>
    <n v="8"/>
    <n v="13"/>
    <d v="2026-08-13T00:00:00"/>
    <n v="-0.54166666666424135"/>
    <x v="0"/>
  </r>
  <r>
    <n v="1110"/>
    <n v="1002526337"/>
    <n v="3"/>
    <x v="2"/>
    <n v="5"/>
    <s v="MADIUN"/>
    <s v="PONOROGO"/>
    <s v="PLG"/>
    <s v="REG"/>
    <s v="AO"/>
    <x v="0"/>
    <s v="1P INET"/>
    <s v="Completed (PS)"/>
    <s v="RBS-Regional 3"/>
    <d v="2026-08-14T12:46:56"/>
    <d v="2026-08-15T19:49:53"/>
    <n v="69366009"/>
    <m/>
    <n v="152617204573"/>
    <s v="KLA KOMPUTER"/>
    <s v="ODP-PLG-FB/08 FB/D01/08.01"/>
    <s v="WO061741092"/>
    <m/>
    <m/>
    <m/>
    <n v="111.67213685810501"/>
    <n v="-7.9091528764442502"/>
    <s v="MD|MYDB-20260814265335|DN00001/MN02053|KLA KOMPUTER|0881026372723"/>
    <s v="MYDIGIBIZPARTNER"/>
    <m/>
    <m/>
    <m/>
    <m/>
    <m/>
    <m/>
    <m/>
    <m/>
    <s v="Management Janji"/>
    <s v="2026-08-15 13:00:00 | Nama Pic : bp jasman  No Hp Pic : 0881026372723 No alt : - Jam Pemasangan : pagi  Tanggal Pemasangan : 15 Agustus 2026"/>
    <s v="FCC"/>
    <s v="14-08-2026 12:54:56"/>
    <d v="2026-08-15T13:00:00"/>
    <m/>
    <s v="PS"/>
    <s v="PLG"/>
    <s v="NO ADDON"/>
    <n v="20260815"/>
    <s v="Completed"/>
    <s v="HSI Bisnis Promo HUT Telkom PSB 70% - 300 Mbps"/>
    <s v="INDIBIZ"/>
    <m/>
    <m/>
    <d v="2026-08-15T13:00:00"/>
    <s v="2026-08-15 13:00:00 | Nama Pic : bp jasman  No Hp Pic : 0881026372723 No alt : - Jam Pemasangan : pagi  Tanggal Pemasangan : 15 Agustus 2026"/>
    <n v="2026"/>
    <n v="8"/>
    <n v="15"/>
    <d v="2026-08-15T00:00:00"/>
    <n v="-0.54166666666424135"/>
    <x v="0"/>
  </r>
  <r>
    <n v="1111"/>
    <n v="1002526177"/>
    <n v="3"/>
    <x v="2"/>
    <n v="5"/>
    <s v="MALANG"/>
    <s v="KEPANJEN"/>
    <s v="MLG"/>
    <s v="REG"/>
    <s v="AO"/>
    <x v="0"/>
    <s v="1P INET"/>
    <s v="Completed (PS)"/>
    <s v="RBS-Regional 3"/>
    <d v="2026-08-14T11:31:57"/>
    <d v="2026-08-14T18:47:58"/>
    <n v="69365947"/>
    <m/>
    <n v="152701239039"/>
    <s v="TOKO FIRFAN 3"/>
    <s v="ODP-MLG-FEK/64 FEK/D06/64.01"/>
    <s v="WO061734554"/>
    <m/>
    <m/>
    <m/>
    <n v="112.641239762306"/>
    <n v="-7.9913749909242204"/>
    <s v="MD|MYDB-20260813265262|SC20017/MC20200|TOKO FIRFAN 3|081336664745"/>
    <s v="MYDIGIBIZPARTNER"/>
    <m/>
    <m/>
    <m/>
    <m/>
    <m/>
    <m/>
    <m/>
    <m/>
    <s v="Management Janji"/>
    <s v="2026-08-15 08:00:00 | Tanggal pemasangan: 27/07/2026 Jam pemasangan : pagi / siang Info Tambahan : Hubungi pelanggan dulu sebelum ke lokasi. terima kasih"/>
    <s v="FCC"/>
    <s v="14-08-2026 11:39:52"/>
    <d v="2026-08-15T08:00:00"/>
    <m/>
    <s v="PS"/>
    <s v="MLG"/>
    <s v="NO ADDON"/>
    <n v="20260814"/>
    <s v="Completed"/>
    <s v="HSI Bisnis PSB 70% - 300 Mbps"/>
    <s v="INDIBIZ"/>
    <m/>
    <m/>
    <d v="2026-08-15T08:00:00"/>
    <s v="2026-08-15 08:00:00 | Tanggal pemasangan: 27/07/2026 Jam pemasangan : pagi / siang Info Tambahan : Hubungi pelanggan dulu sebelum ke lokasi. terima kasih"/>
    <n v="2026"/>
    <n v="8"/>
    <n v="14"/>
    <d v="2026-08-14T00:00:00"/>
    <n v="-1.3333333333357587"/>
    <x v="0"/>
  </r>
  <r>
    <n v="1112"/>
    <n v="1002527151"/>
    <n v="3"/>
    <x v="0"/>
    <n v="5"/>
    <s v="MATARAM"/>
    <s v="BIMA"/>
    <s v="TET"/>
    <s v="DGS"/>
    <s v="AO"/>
    <x v="0"/>
    <m/>
    <s v="Completed (PS)"/>
    <s v="DGS-B2B TREG"/>
    <d v="2026-08-14T16:24:57"/>
    <d v="2026-08-17T21:27:05"/>
    <n v="69364785"/>
    <n v="3746403009"/>
    <n v="172616790184"/>
    <s v="KPU KABUPATEN BIMA"/>
    <s v="ODP-TET-FAB/104"/>
    <s v="WO061770511"/>
    <m/>
    <m/>
    <m/>
    <n v="118.6961347"/>
    <n v="-8.5177665000000005"/>
    <s v="DGS HSI | ADI HERMANTO | 403209 |IRAWATI |960251| TREG 3 |KPU KABUPATEN BIMA| IKA MUSTIKASARI| 81353506714|HSI BISNIS 1:1 200Mbps Bundling Telpon"/>
    <s v="Amex"/>
    <m/>
    <m/>
    <m/>
    <m/>
    <m/>
    <m/>
    <m/>
    <m/>
    <s v="Management Janji"/>
    <s v="AO"/>
    <s v="FCC"/>
    <s v="14-08-2026 16:39:53"/>
    <m/>
    <m/>
    <s v="PS"/>
    <s v="TET"/>
    <s v="NO ADDON"/>
    <n v="20260817"/>
    <s v="Completed"/>
    <s v="- 11_11450;Biaya PSB Reguler HSI EBIS ~ 11[150000]  - BWY DL;BWY DL ~ Saluran Dua Arah(BothWay)[0]  - E23053;E23053 ~ ES23 - Paket HSI Bisnis  Phone (PHONE)[0]  - E23053~null~44864;E23053||11||Abodemen 0[0]  - E23053~null~E23053_IN800;IN800 ~ Free Lokal d"/>
    <s v="INDIBIZ"/>
    <m/>
    <m/>
    <d v="1970-01-01T07:00:00"/>
    <s v="AO"/>
    <n v="2026"/>
    <n v="8"/>
    <n v="17"/>
    <d v="2026-08-17T00:00:00"/>
    <n v="20681.708333333332"/>
    <x v="2"/>
  </r>
  <r>
    <n v="1113"/>
    <n v="1002507811"/>
    <n v="3"/>
    <x v="4"/>
    <n v="4"/>
    <s v="SEMARANG"/>
    <s v="KENDAL"/>
    <s v="WLR"/>
    <s v="REG"/>
    <s v="AO"/>
    <x v="0"/>
    <s v="1P INET"/>
    <s v="Completed (PS)"/>
    <s v="RBS-Regional 3"/>
    <d v="2026-08-04T11:37:56"/>
    <d v="2026-08-04T17:57:22"/>
    <n v="69358161"/>
    <m/>
    <n v="143407106629"/>
    <s v="TOKO SEMBAKO MADURA"/>
    <s v="ODP-WLR-FD/052"/>
    <s v="WO060875290"/>
    <m/>
    <m/>
    <m/>
    <n v="110.06444"/>
    <n v="-6.9732383999999996"/>
    <s v="|MN02256|MYIA-011701290735/POI/MUHAMMAD ROHMANI/081219876542/boucah02@gmail.com"/>
    <s v="MYIB_ASSISTANT"/>
    <m/>
    <m/>
    <m/>
    <m/>
    <m/>
    <m/>
    <m/>
    <m/>
    <s v="Management Janji"/>
    <s v="2026-08-05 08:00:00 | Jam pemasangan : 12.00 Info Tambahan : Hubungi pelanggan dulu sebelum ke lokasi terimakasih "/>
    <s v="FCC"/>
    <d v="2026-04-08T11:40:22"/>
    <d v="2026-08-05T08:00:00"/>
    <m/>
    <s v="PS"/>
    <s v="WLR"/>
    <s v="NO ADDON"/>
    <n v="20260804"/>
    <s v="Completed"/>
    <s v="HSI Bisnis Basic Promo HUT Telkom PSB 70% - 50 Mbps"/>
    <s v="INDIBIZ"/>
    <m/>
    <m/>
    <d v="2026-08-05T08:00:00"/>
    <s v="2026-08-05 08:00:00 | Jam pemasangan : 12.00 Info Tambahan : Hubungi pelanggan dulu sebelum ke lokasi terimakasih "/>
    <n v="2026"/>
    <n v="8"/>
    <n v="4"/>
    <d v="2026-08-04T00:00:00"/>
    <n v="-1.3333333333357587"/>
    <x v="0"/>
  </r>
  <r>
    <n v="1114"/>
    <n v="1002528158"/>
    <n v="3"/>
    <x v="6"/>
    <n v="5"/>
    <s v="PASURUAN"/>
    <s v="LUMAJANG"/>
    <s v="SDO"/>
    <s v="REG"/>
    <s v="AO"/>
    <x v="0"/>
    <s v="1P INET"/>
    <s v="Completed (PS)"/>
    <s v="RBS-Regional 3"/>
    <d v="2026-08-15T12:02:57"/>
    <d v="2026-08-16T14:04:16"/>
    <n v="69366811"/>
    <m/>
    <n v="152534203454"/>
    <s v="TOKO ARTAHTA"/>
    <s v="ODP-SDO-FB/31 FB/D02/31.01"/>
    <s v="WO061814760"/>
    <m/>
    <m/>
    <m/>
    <n v="113.091689944267"/>
    <n v="-8.1017630371549192"/>
    <s v="MD|MYDB-20260815265491|DN00001/MN01309|TOKO ARTAHTA|082335325859"/>
    <s v="MYDIGIBIZPARTNER"/>
    <m/>
    <m/>
    <m/>
    <m/>
    <m/>
    <m/>
    <m/>
    <m/>
    <s v="Management Janji"/>
    <s v="2026-08-16 08:00:00 | Tanggal pemasangan: 16/08/2026 Jam pemasangan : pagi / siang Info Tambahan : Hubungi pelanggan dulu sebelum ke lokasi terima kasih."/>
    <s v="FCC"/>
    <s v="15-08-2026 12:10:01"/>
    <d v="2026-08-16T08:00:00"/>
    <m/>
    <s v="PS"/>
    <s v="SDO"/>
    <s v="NO ADDON"/>
    <n v="20260816"/>
    <s v="Completed"/>
    <s v="HSI Bisnis Basic Promo HUT Telkom PSB 70% - 100 Mbps"/>
    <s v="INDIBIZ"/>
    <m/>
    <m/>
    <d v="2026-08-16T08:00:00"/>
    <s v="2026-08-16 08:00:00 | Tanggal pemasangan: 16/08/2026 Jam pemasangan : pagi / siang Info Tambahan : Hubungi pelanggan dulu sebelum ke lokasi terima kasih."/>
    <n v="2026"/>
    <n v="8"/>
    <n v="16"/>
    <d v="2026-08-16T00:00:00"/>
    <n v="-0.33333333333575865"/>
    <x v="0"/>
  </r>
  <r>
    <n v="1115"/>
    <n v="1002529926"/>
    <n v="3"/>
    <x v="4"/>
    <n v="4"/>
    <s v="SEMARANG"/>
    <s v="SALATIGA"/>
    <s v="SLI"/>
    <s v="REG"/>
    <s v="AO"/>
    <x v="0"/>
    <s v="1P INET"/>
    <s v="7 | OSS - PROVISIONING ISSUED"/>
    <s v="RBS-Regional 3"/>
    <d v="2026-08-16T16:14:56"/>
    <d v="2026-08-17T13:08:50"/>
    <n v="69367687"/>
    <m/>
    <n v="142434111152"/>
    <s v="GRAHA SEBAWANA"/>
    <s v="ODP-SLI-FAT/031 FAT/D01/031.01"/>
    <s v="WO061890792"/>
    <m/>
    <m/>
    <m/>
    <n v="110.63767350000001"/>
    <n v="-7.23076779999999"/>
    <s v="|MN00238|MYIA-060849330502/POI/YUSUF ABDURROSYID/082220458919/abduryusuf8@gmail.com"/>
    <s v="MYIB_ASSISTANT"/>
    <m/>
    <m/>
    <m/>
    <m/>
    <m/>
    <m/>
    <m/>
    <m/>
    <s v="Management Janji"/>
    <s v="2026-08-17 13:00:00 | Tanggal pemasangan: 17/08/2026 Jam pemasangan : pagi / siang Info Tambahan : Hubungi pelanggan dulu sebelum ke lokasi terima kasih."/>
    <s v="FCC"/>
    <s v="16-08-2026 16:39:59"/>
    <d v="2026-08-17T13:00:00"/>
    <m/>
    <s v="PI"/>
    <s v="SLI"/>
    <s v="NO ADDON"/>
    <m/>
    <s v="Provisioning Issued"/>
    <s v="HSI Bisnis Promo HUT Telkom PSB 70% - 100 Mbps"/>
    <s v="INDIBIZ"/>
    <m/>
    <m/>
    <d v="2026-08-17T13:00:00"/>
    <s v="2026-08-17 13:00:00 | Tanggal pemasangan: 17/08/2026 Jam pemasangan : pagi / siang Info Tambahan : Hubungi pelanggan dulu sebelum ke lokasi terima kasih."/>
    <m/>
    <m/>
    <m/>
    <e v="#NUM!"/>
    <e v="#NUM!"/>
    <x v="1"/>
  </r>
  <r>
    <n v="1116"/>
    <n v="1002523716"/>
    <n v="3"/>
    <x v="2"/>
    <n v="5"/>
    <s v="KEDIRI"/>
    <s v="TRENGGALEK"/>
    <s v="TRE"/>
    <s v="REG"/>
    <s v="AO"/>
    <x v="0"/>
    <s v="1P INET"/>
    <s v="Completed (PS)"/>
    <s v="RBS-Regional 3"/>
    <d v="2026-08-13T10:29:56"/>
    <d v="2026-08-13T19:14:49"/>
    <n v="69364888"/>
    <m/>
    <n v="152608209010"/>
    <s v="TOKO OLIK"/>
    <s v="ODP-TRE-FU/25 FU/D04/25.01"/>
    <s v="WO061648190"/>
    <m/>
    <m/>
    <m/>
    <n v="111.65928"/>
    <n v="-8.1896430000000002"/>
    <s v="|MN00418|MYIA-018594018143/POI/KHOLIK MANSYUR/082216316858/sayhaloo353@gmail.com"/>
    <s v="MYIB_ASSISTANT"/>
    <m/>
    <m/>
    <m/>
    <m/>
    <m/>
    <m/>
    <m/>
    <m/>
    <s v="Management Janji"/>
    <s v="2026-08-14 08:00:00 | Nama PIC:  bp muh kholik  No HP: 082216316858 Alt: Tanggal: 14/8/2026 Jam Pasang: Pagi  Note: Hubungi sebelum ke lokasi, terimakasih."/>
    <s v="FCC"/>
    <s v="13-08-2026 10:39:50"/>
    <d v="2026-08-14T08:00:00"/>
    <m/>
    <s v="PS"/>
    <s v="TRE"/>
    <s v="OCA"/>
    <n v="20260813"/>
    <s v="Completed"/>
    <s v="HSI Bisnis Bundling OCA Breach Checker Promo 2026 PSB 70% - 300 Mbps"/>
    <s v="INDIBIZ"/>
    <m/>
    <m/>
    <d v="2026-08-14T08:00:00"/>
    <s v="2026-08-14 08:00:00 | Nama PIC:  bp muh kholik  No HP: 082216316858 Alt: Tanggal: 14/8/2026 Jam Pasang: Pagi  Note: Hubungi sebelum ke lokasi, terimakasih."/>
    <n v="2026"/>
    <n v="8"/>
    <n v="13"/>
    <d v="2026-08-13T00:00:00"/>
    <n v="-1.3333333333357587"/>
    <x v="0"/>
  </r>
  <r>
    <n v="1117"/>
    <n v="1002506219"/>
    <n v="3"/>
    <x v="7"/>
    <n v="4"/>
    <s v="SOLO"/>
    <s v="INNER - SOLO JATENG TIMUR"/>
    <s v="KRT"/>
    <s v="REG"/>
    <s v="AO"/>
    <x v="0"/>
    <m/>
    <s v="CANCEL COMPLETED"/>
    <s v="RBS-Regional 3"/>
    <d v="2026-08-03T14:17:22"/>
    <d v="2026-08-17T11:47:46"/>
    <n v="69357615"/>
    <m/>
    <m/>
    <s v="GEDUNG ANSENA AUDIT GLOBAL 1"/>
    <m/>
    <m/>
    <m/>
    <m/>
    <m/>
    <n v="110.7651979"/>
    <n v="-7.5410035000000004"/>
    <s v="|MN00440|/Elyoenai Christian Kuntolukito/085764652186/elyoenaikunto@gmail.com/ PSB  1S INET ONLY BISNIS WINBACK 2.0 100mbps ABODEMEN 535.000 PLUS PPN"/>
    <s v="Sales Force DBS"/>
    <m/>
    <m/>
    <m/>
    <m/>
    <m/>
    <m/>
    <m/>
    <m/>
    <s v="Management Janji"/>
    <d v="1970-01-01T00:00:00"/>
    <s v="FCC"/>
    <d v="2026-03-08T14:40:09"/>
    <m/>
    <m/>
    <s v="REJECT_FCC"/>
    <s v="KRT"/>
    <s v="NO ADDON"/>
    <m/>
    <s v="DECLINE : Decline - Batal Order EVI PUSPITA EKASARI 40931150|MYDITA"/>
    <s v="- 11_11446;Biaya PSB HSI EBIS Tunai di Depan ~ 11[150000]  - E23015;E23015 ~ ES23 - Perangkat ONT[0]  - E23015~null~44292;E23015||11||Abodemen 0[0]  - E23015~null~E23015_SWONTPREM;SWONTPREM ~ Biaya Sewa ONT Premium ~ E23015[50000]  - E25060;E25060 ~ ES25 "/>
    <s v="INDIBIZ"/>
    <m/>
    <s v="DECLINE : Decline - Batal Order EVI PUSPITA EKASARI 40931150|MYDITA"/>
    <d v="1970-01-01T00:00:00"/>
    <d v="1970-01-01T00:00:00"/>
    <m/>
    <m/>
    <m/>
    <e v="#NUM!"/>
    <e v="#NUM!"/>
    <x v="1"/>
  </r>
  <r>
    <n v="1118"/>
    <n v="1002504480"/>
    <n v="3"/>
    <x v="0"/>
    <n v="5"/>
    <s v="KUPANG"/>
    <s v="ENDE"/>
    <s v="END"/>
    <s v="REG"/>
    <s v="AO"/>
    <x v="0"/>
    <s v="1P INET"/>
    <s v="Completed (PS)"/>
    <s v="RBS-Regional 3"/>
    <d v="2026-08-01T11:56:56"/>
    <d v="2026-08-03T21:12:23"/>
    <n v="69356682"/>
    <m/>
    <n v="172506788740"/>
    <s v="KIOS NATASYA"/>
    <s v="ODP-END-FD/78 FD/D07/78.01"/>
    <s v="WO060637768"/>
    <m/>
    <m/>
    <m/>
    <n v="121.6601038"/>
    <n v="-8.8349060999999995"/>
    <s v="|MC40144|MYIA-038886948797/POI/JORAM MELKY SEDEK/081238064530/korosantos9605@gmail.com"/>
    <s v="MYIB_ASSISTANT"/>
    <m/>
    <m/>
    <m/>
    <m/>
    <m/>
    <m/>
    <m/>
    <m/>
    <s v="Management Janji"/>
    <s v="2026-08-02 08:00:00 | Tanggal pemasangan: 01/08/2026 Jam pemasangan : pagi / siang Info Tambahan : Hubungi pelanggan dulu sebelum ke lokasi terima kasih"/>
    <s v="FCC"/>
    <d v="2026-01-08T12:09:52"/>
    <d v="2026-08-02T08:00:00"/>
    <m/>
    <s v="PS"/>
    <s v="END"/>
    <s v="NO ADDON"/>
    <n v="20260803"/>
    <s v="Completed"/>
    <s v="HSI Bisnis Promo HUT Telkom PSB 70% - 50 Mbps"/>
    <s v="INDIBIZ"/>
    <m/>
    <m/>
    <d v="2026-08-02T08:00:00"/>
    <s v="2026-08-02 08:00:00 | Tanggal pemasangan: 01/08/2026 Jam pemasangan : pagi / siang Info Tambahan : Hubungi pelanggan dulu sebelum ke lokasi terima kasih"/>
    <n v="2026"/>
    <n v="8"/>
    <n v="3"/>
    <d v="2026-08-03T00:00:00"/>
    <n v="0.66666666666424135"/>
    <x v="0"/>
  </r>
  <r>
    <n v="1119"/>
    <n v="1002512081"/>
    <n v="3"/>
    <x v="5"/>
    <n v="5"/>
    <s v="DENPASAR"/>
    <s v="SANUR"/>
    <s v="SAU"/>
    <s v="REG"/>
    <s v="AO"/>
    <x v="0"/>
    <m/>
    <s v="CANCEL COMPLETED"/>
    <s v="RBS-Regional 2"/>
    <d v="2026-08-06T11:35:45"/>
    <d v="2026-08-10T02:01:08"/>
    <n v="69359844"/>
    <m/>
    <n v="172401298155"/>
    <s v="PT CERIA JUSINDO NUSANTARA"/>
    <s v="OTB-SAU-ICONMALLSANU"/>
    <m/>
    <m/>
    <m/>
    <m/>
    <n v="115.263330213494"/>
    <n v="-8.6866822221895497"/>
    <s v="MB00304; Nuryadi 087877212653 081383396669; finance@boostjuicebars.co.id; HSI BISNIS + NETMONK 50 MBPS 462K; Firra"/>
    <s v="Sales Force DBS"/>
    <m/>
    <m/>
    <m/>
    <m/>
    <m/>
    <m/>
    <m/>
    <m/>
    <m/>
    <m/>
    <m/>
    <d v="2026-06-08T11:39:52"/>
    <m/>
    <m/>
    <s v="REJECT_FCC"/>
    <s v="SAU"/>
    <s v="NETMONK"/>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m/>
    <m/>
    <m/>
    <m/>
    <m/>
    <e v="#NUM!"/>
    <e v="#NUM!"/>
    <x v="1"/>
  </r>
  <r>
    <n v="1120"/>
    <n v="1002523767"/>
    <n v="3"/>
    <x v="3"/>
    <n v="4"/>
    <s v="YOGYAKARTA"/>
    <s v="GUNUNG KIDUL"/>
    <s v="WNS"/>
    <s v="DSS"/>
    <s v="AO"/>
    <x v="0"/>
    <m/>
    <s v="OSS - FALLOUT"/>
    <s v="DSS-Fin &amp; Regional Banking"/>
    <d v="2026-08-13T10:42:10"/>
    <d v="2026-08-14T16:22:16"/>
    <n v="69364898"/>
    <n v="2745042036"/>
    <n v="143135115086"/>
    <s v="KANTOR DIGITAL CORNER BPD"/>
    <s v="ODP-WNS-FCG/032"/>
    <s v="WO061649840"/>
    <m/>
    <m/>
    <m/>
    <n v="110.602915"/>
    <n v="-7.9619270000000002"/>
    <s v="DSS HSI | AM ANNASTASIA SUKARNO | NIK 810113 | YOGYA JATENG SELATAN | TREG 3 | KANTOR DIGITAL CORNER BPD | CP85102858584  GIYONO | HSI 2P 50MB"/>
    <s v="Account Manager"/>
    <m/>
    <m/>
    <m/>
    <m/>
    <m/>
    <m/>
    <m/>
    <m/>
    <s v="Management Janji"/>
    <s v="DSS HSI | AM ANNASTASIA SUKARNO | NIK 810113 | YOGYA JATENG SELATAN | TREG 3 | KANTOR DIGITAL CORNER BPD | CP85102858584  GIYONO | HSI 2P 50MB"/>
    <s v="FCC"/>
    <s v="13-08-2026 10:54:48"/>
    <m/>
    <s v="Kendala Pelanggan"/>
    <s v="FO_WFM"/>
    <s v="WNS"/>
    <s v="NO ADDON"/>
    <m/>
    <s v="Provisioning Failed|WFM|INF009044717|PP_-7.8143322,110.3605429_pending sabtu"/>
    <s v="- 11_11450;Biaya PSB Reguler HSI EBIS ~ 11[150000]  - SP_NOSS;SP_NOSS ~ Internet NOSS Multispeed Network[0]  - SP_NOSS;SP_NOSS ~ Internet NOSS Multispeed Network[0]  - E23015;E23015 ~ ES23 - Perangkat ONT[0]  - E23015~null~44292;E23015||11||Abodemen 0[0] "/>
    <s v="INDIBIZ"/>
    <m/>
    <m/>
    <d v="2026-08-13T12:00:00"/>
    <s v="DSS HSI | AM ANNASTASIA SUKARNO | NIK 810113 | YOGYA JATENG SELATAN | TREG 3 | KANTOR DIGITAL CORNER BPD | CP85102858584  GIYONO | HSI 2P 50MB"/>
    <m/>
    <m/>
    <m/>
    <e v="#NUM!"/>
    <e v="#NUM!"/>
    <x v="1"/>
  </r>
  <r>
    <n v="1121"/>
    <n v="1002512270"/>
    <n v="3"/>
    <x v="7"/>
    <n v="4"/>
    <s v="KUDUS"/>
    <s v="PATI"/>
    <s v="PAT"/>
    <s v="REG"/>
    <s v="AO"/>
    <x v="0"/>
    <s v="1P INET"/>
    <s v="98 | OSS - CANCEL COMPLETE"/>
    <s v="RBS-Regional 3"/>
    <d v="2026-08-06T12:46:57"/>
    <d v="2026-08-07T16:13:07"/>
    <n v="69359929"/>
    <m/>
    <n v="142551119462"/>
    <s v="Toko Firda"/>
    <s v="ODP-PAT-FP/035 FP/D03/035.01"/>
    <s v="WO061069113"/>
    <m/>
    <m/>
    <m/>
    <n v="110.972854"/>
    <n v="-6.8079489999999998"/>
    <s v="|MN00408|MYIA-018330847350/POI/toko firda/085726526171/riaupt754@gmail.com"/>
    <s v="MYIB_ASSISTANT"/>
    <m/>
    <m/>
    <m/>
    <m/>
    <m/>
    <m/>
    <m/>
    <m/>
    <s v="Management Janji"/>
    <s v="2026-08-07 13:00:00 | Tanggal pemasangan: 07/08/2026 Jam pemasangan : pagi/siang Info Tambahan : Hubungi pelanggan dulu sebelum ke lokasi. terima kasih"/>
    <s v="FCC"/>
    <d v="2026-06-08T12:55:41"/>
    <d v="2026-08-07T13:00:00"/>
    <s v="Kendala Pelanggan"/>
    <s v="CANCEL"/>
    <s v="PAT"/>
    <s v="NO ADDON"/>
    <m/>
    <s v="Cancel Completed"/>
    <s v="HSI Bisnis Basic Promo HUT Telkom PSB 70% - 50 Mbps"/>
    <s v="INDIBIZ"/>
    <m/>
    <m/>
    <d v="2026-08-07T13:00:00"/>
    <s v="2026-08-07 13:00:00 | Tanggal pemasangan: 07/08/2026 Jam pemasangan : pagi/siang Info Tambahan : Hubungi pelanggan dulu sebelum ke lokasi. terima kasih"/>
    <m/>
    <m/>
    <m/>
    <e v="#NUM!"/>
    <e v="#NUM!"/>
    <x v="1"/>
  </r>
  <r>
    <n v="1122"/>
    <n v="1002515840"/>
    <n v="3"/>
    <x v="0"/>
    <n v="5"/>
    <s v="MATARAM"/>
    <s v="BIMA"/>
    <s v="SIL"/>
    <s v="REG"/>
    <s v="AO"/>
    <x v="0"/>
    <m/>
    <s v="Completed (PS)"/>
    <s v="RBS-Regional 3"/>
    <d v="2026-08-08T11:57:47"/>
    <d v="2026-08-08T12:31:20"/>
    <n v="69357755"/>
    <m/>
    <n v="172617203001"/>
    <s v="Toko Aisyah plus plus"/>
    <s v="ODP-SIL-FAB/04"/>
    <s v="WO061252170"/>
    <m/>
    <m/>
    <m/>
    <n v="118.571001681203"/>
    <n v="-8.5180584778785402"/>
    <s v="|MN02085|MYIA-074173164245/POI/umar/082341477797/wadubura1976@gmail.com"/>
    <s v="MYDIGIBIZPARTNER"/>
    <m/>
    <m/>
    <m/>
    <m/>
    <m/>
    <m/>
    <m/>
    <m/>
    <s v="Management Janji"/>
    <s v="2026-08-04 13:00:00 |   M Janji : (04/08/2026)  jam Pasang : 09:00  Note : hubungi pelanggan jika ingin kelokasi"/>
    <s v="FCC"/>
    <d v="2026-08-08T12:09:43"/>
    <m/>
    <m/>
    <s v="PS"/>
    <s v="SIL"/>
    <s v="NETMONK"/>
    <n v="20260808"/>
    <s v="Completed"/>
    <s v="- 11_11446;Biaya PSB HSI EBIS Tunai di Depan ~ 11[150000]  - SP_NOSS;SP_NOSS ~ Internet NOSS Multispeed Network[0]  - SP_NOSS;SP_NOSS ~ Internet NOSS Multispeed Network[0]  - E23015;E23015 ~ ES23 - Perangkat ONT[0]  - E23015~null~44292;E23015||11||Abodeme"/>
    <s v="INDIBIZ"/>
    <m/>
    <m/>
    <d v="2026-08-08T07:00:00"/>
    <s v="2026-08-04 13:00:00 |   M Janji : (04/08/2026)  jam Pasang : 09:00  Note : hubungi pelanggan jika ingin kelokasi"/>
    <n v="2026"/>
    <n v="8"/>
    <n v="8"/>
    <d v="2026-08-08T00:00:00"/>
    <n v="-0.29166666666424135"/>
    <x v="0"/>
  </r>
  <r>
    <n v="1123"/>
    <n v="1002527758"/>
    <n v="3"/>
    <x v="3"/>
    <n v="4"/>
    <s v="PURWOKERTO"/>
    <s v="PURWOKERTO"/>
    <s v="PWT"/>
    <s v="REG"/>
    <s v="AO"/>
    <x v="0"/>
    <s v="1P INET"/>
    <s v="Completed (PS)"/>
    <s v="RBS-Regional 3"/>
    <d v="2026-08-15T09:17:56"/>
    <d v="2026-08-15T13:26:02"/>
    <n v="69366582"/>
    <m/>
    <n v="146303609875"/>
    <s v="OCTOPUS PHONE"/>
    <s v="ODP-PWT-FAQ/012"/>
    <s v="WO061799812"/>
    <m/>
    <m/>
    <m/>
    <n v="109.24575900000001"/>
    <n v="-7.4096690000000001"/>
    <s v="|MC00213|MYIA-052204812804/POI/SIDI IRIANTO/081125209631/sidiirianto@gmail.com"/>
    <s v="MYIB_ASSISTANT"/>
    <m/>
    <m/>
    <m/>
    <m/>
    <m/>
    <m/>
    <m/>
    <m/>
    <s v="Management Janji"/>
    <s v="2026-08-16 08:00:00 | Nama Pic : BP SIDI No Hp Pic : 081125209631 Jam Pemasangan : 08:00 - 12.00 Tanggal Pemasangan : MINGGU 16 AGUSTUS 2026 Info Tambahan : Hubungi pelanggan sebelum datang ke lokasi"/>
    <s v="FCC"/>
    <s v="15-08-2026 09:40:30"/>
    <d v="2026-08-16T08:00:00"/>
    <m/>
    <s v="PS"/>
    <s v="PWT"/>
    <s v="NO ADDON"/>
    <n v="20260815"/>
    <s v="Completed"/>
    <s v="HSI Bisnis Promo HUT Telkom PSB 70% - 100 Mbps Dual Band"/>
    <s v="INDIBIZ"/>
    <m/>
    <m/>
    <d v="2026-08-16T08:00:00"/>
    <s v="2026-08-16 08:00:00 | Nama Pic : BP SIDI No Hp Pic : 081125209631 Jam Pemasangan : 08:00 - 12.00 Tanggal Pemasangan : MINGGU 16 AGUSTUS 2026 Info Tambahan : Hubungi pelanggan sebelum datang ke lokasi"/>
    <n v="2026"/>
    <n v="8"/>
    <n v="15"/>
    <d v="2026-08-15T00:00:00"/>
    <n v="-1.3333333333357587"/>
    <x v="0"/>
  </r>
  <r>
    <n v="1124"/>
    <n v="1002527785"/>
    <n v="3"/>
    <x v="1"/>
    <n v="5"/>
    <s v="SBY UTARA"/>
    <s v="KENJERAN"/>
    <s v="KJR"/>
    <s v="REG"/>
    <s v="AO"/>
    <x v="0"/>
    <m/>
    <s v="Completed (PS)"/>
    <s v="RBS-Regional 3"/>
    <d v="2026-08-15T09:30:27"/>
    <d v="2026-08-15T20:16:47"/>
    <n v="69366589"/>
    <m/>
    <n v="152407282097"/>
    <s v="UD MOETHIA SETIYAWATI"/>
    <s v="ODP-MYR-FDW/05"/>
    <s v="WO061808303"/>
    <m/>
    <m/>
    <m/>
    <n v="112.7735728"/>
    <n v="-7.2323031000000002"/>
    <s v="AMRBS;403536;AMEX;FANI INDRA;RBS-3;SURAMADU;PSB;MOETHIA SETIYAWATI;089634313237;spbu601116@yahoo.co.id;HSI Bisnis (1:1) 150 Mbps (Rp 819.000) PSB Rp 150.000;Rudolfo Samuai;https://maps.app.goo.gl/mnqCKabjuEfuVNZ66"/>
    <s v="Amex"/>
    <m/>
    <m/>
    <m/>
    <m/>
    <m/>
    <m/>
    <m/>
    <m/>
    <s v="Management Janji"/>
    <s v="2026-08-16 08:00:00|Nama PIC : BAPAK rudolfo No HP : 089634313237 Alt :  M Janji : (MINGGU/16/AGUSTUS/2026) jam Pasang : 09:00 Note : hubungi pelanggan jika ingin kelokasi|40961371|MYDITA"/>
    <s v="FCC"/>
    <s v="15-08-2026 09:40:30"/>
    <d v="2026-08-16T08:00:00"/>
    <m/>
    <s v="PS"/>
    <s v="KJR"/>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Nama PIC : BAPAK rudolfo No HP : 089634313237 Alt :  M Janji : (MINGGU/16/AGUSTUS/2026) jam Pasang : 09:00 Note : hubungi pelanggan jika ingin kelokasi|40961371|MYDITA"/>
    <n v="2026"/>
    <n v="8"/>
    <n v="15"/>
    <d v="2026-08-15T00:00:00"/>
    <n v="-1.3333333333357587"/>
    <x v="0"/>
  </r>
  <r>
    <n v="1125"/>
    <n v="1002525880"/>
    <n v="3"/>
    <x v="4"/>
    <n v="4"/>
    <s v="SEMARANG"/>
    <s v="INNER - SEMARANG JATENG UTARA"/>
    <s v="MJP"/>
    <s v="REG"/>
    <s v="AO"/>
    <x v="0"/>
    <m/>
    <s v="CC - HD1A - INPROGRESS UNCONTACTED"/>
    <s v="RBS-Regional 3"/>
    <d v="2026-08-14T10:28:11"/>
    <d v="2026-08-16T14:45:24"/>
    <n v="69365768"/>
    <m/>
    <n v="142410346133"/>
    <s v="PT. CIPTA KAYA WARNA (SPBU 4459520)"/>
    <s v="ODP-MJP-FCA/046"/>
    <m/>
    <m/>
    <m/>
    <m/>
    <n v="110.56377021081001"/>
    <n v="-7.0405199626899"/>
    <s v="AMRBS;406295;REG3;UKHIBUL MUKHSININ;ADI SULISTYO WIBOWO;082220938883;PSB INDIBIZ 50MB 310K 150K"/>
    <s v="Account Manager"/>
    <m/>
    <m/>
    <m/>
    <m/>
    <m/>
    <m/>
    <m/>
    <m/>
    <m/>
    <m/>
    <m/>
    <s v="14-08-2026 10:39:51"/>
    <m/>
    <m/>
    <s v="FCC"/>
    <s v="MJP"/>
    <s v="NO ADDON"/>
    <m/>
    <s v="UNCONTACTED : Invalid Phone Number Ika Paramitha M 40921089|MYDITA"/>
    <s v="- 11_11446;Biaya PSB HSI EBIS Tunai di Depan ~ 11[150000]  - E26016;E26016 ~ ES26 - Paket HSI Bisnis (HSIE) Khusus Winback 3.0[0]  - E26016~null~E26016_UNL;UNL ~ Internet-Link Unlimited Internet Usage ~ E26016[0]  - E26016~null~105863;E26016||11||Abodemen"/>
    <s v="INDIBIZ"/>
    <m/>
    <m/>
    <m/>
    <m/>
    <m/>
    <m/>
    <m/>
    <e v="#NUM!"/>
    <e v="#NUM!"/>
    <x v="1"/>
  </r>
  <r>
    <n v="1126"/>
    <n v="1002525544"/>
    <n v="3"/>
    <x v="4"/>
    <n v="4"/>
    <s v="SEMARANG"/>
    <s v="INNER - SEMARANG JATENG UTARA"/>
    <s v="JHR"/>
    <s v="REG"/>
    <s v="AO"/>
    <x v="0"/>
    <s v="1P INET"/>
    <s v="7 | OSS - PROVISIONING ISSUED"/>
    <s v="RBS-Regional 3"/>
    <d v="2026-08-14T09:04:56"/>
    <d v="2026-08-15T08:07:13"/>
    <n v="69364136"/>
    <m/>
    <n v="142406122724"/>
    <s v="PT KLA TEKNOLOGI INDONESIA"/>
    <s v="ODP-JHR-FCA/041 FCA/D04/13.041"/>
    <s v="WO061719776"/>
    <m/>
    <m/>
    <m/>
    <n v="110.431018967111"/>
    <n v="-6.9839681628893802"/>
    <s v="MD|MYIB-099281727936|SYSTEM|PT KLA TEKNOLOGI INDONESIA|085357628866"/>
    <s v="LPC_EBIS"/>
    <m/>
    <m/>
    <m/>
    <m/>
    <m/>
    <m/>
    <m/>
    <m/>
    <s v="Management Janji"/>
    <s v="2026-08-15 08:00:00 | Tanggal pemasangan : 15 Agustus 2026 Jam pemasangan : pagi/siang Info Tambahan : Hubungi pelanggan dulu sebelum ke lokasi terima kasih"/>
    <s v="FCC"/>
    <s v="14-08-2026 09:10:50"/>
    <d v="2026-08-15T08:00:00"/>
    <m/>
    <s v="PI"/>
    <s v="JHR"/>
    <s v="NO ADDON"/>
    <m/>
    <s v="Provisioning Issued"/>
    <s v="HSI Basic Khusus Winback 3.0 PSB 70% - 200 Mbps"/>
    <s v="INDIBIZ"/>
    <m/>
    <m/>
    <d v="2026-08-15T08:00:00"/>
    <s v="2026-08-15 08:00:00 | Tanggal pemasangan : 15 Agustus 2026 Jam pemasangan : pagi/siang Info Tambahan : Hubungi pelanggan dulu sebelum ke lokasi terima kasih"/>
    <m/>
    <m/>
    <m/>
    <e v="#NUM!"/>
    <e v="#NUM!"/>
    <x v="1"/>
  </r>
  <r>
    <n v="1127"/>
    <n v="1002519439"/>
    <n v="3"/>
    <x v="4"/>
    <n v="4"/>
    <s v="PEKALONGAN"/>
    <s v="BATANG"/>
    <s v="BDY"/>
    <s v="DPS"/>
    <s v="AO"/>
    <x v="0"/>
    <m/>
    <s v="Completed (PS)"/>
    <s v="DPS-Logistic &amp; Manufacturing"/>
    <d v="2026-08-11T11:08:39"/>
    <d v="2026-08-11T12:13:20"/>
    <n v="4999323"/>
    <m/>
    <n v="142201104525"/>
    <s v="GARUDA PUTRA PUTRI JAYA"/>
    <s v="ODP-BDY-FF/036"/>
    <s v="WO061478710"/>
    <m/>
    <m/>
    <m/>
    <n v="109.79810500000001"/>
    <n v="-7.0295860000000001"/>
    <s v="DPS-LMS;P26-203853 PSB HSI 50 Mbps SP Batang Garudafood;PIC Rony (085640049489) zaenuddin.faroni@snsgroup.co.id"/>
    <s v="Account Manager"/>
    <m/>
    <m/>
    <m/>
    <m/>
    <m/>
    <m/>
    <m/>
    <m/>
    <s v="Management Janji"/>
    <s v="OK"/>
    <s v="FCC"/>
    <d v="2026-11-08T11:10:21"/>
    <m/>
    <m/>
    <s v="PS"/>
    <s v="BDY"/>
    <s v="NO ADDON"/>
    <n v="20260811"/>
    <s v="Completed"/>
    <s v="- 11_11446;Biaya PSB HSI EBIS Tunai di Depan ~ 11[500000]  - E23015;E23015 ~ ES23 - Perangkat ONT[0]  - E23015~null~44292;E23015||11||Abodemen 0[0]  - E23015~null~E23015_SWONT;SWONT ~ Biaya Sewa ONT ~ E23015[30000]  - E23046;E23046 ~ ES23 - Paket HSI Bisn"/>
    <s v="INDIBIZ"/>
    <m/>
    <m/>
    <d v="1970-01-01T07:00:00"/>
    <s v="OK"/>
    <n v="2026"/>
    <n v="8"/>
    <n v="11"/>
    <d v="2026-08-11T00:00:00"/>
    <n v="20675.708333333332"/>
    <x v="2"/>
  </r>
  <r>
    <n v="1128"/>
    <n v="1002509073"/>
    <n v="3"/>
    <x v="0"/>
    <n v="5"/>
    <s v="MATARAM"/>
    <s v="SUMBAWA"/>
    <s v="EMP"/>
    <s v="REG"/>
    <s v="AO"/>
    <x v="0"/>
    <m/>
    <s v="Completed (PS)"/>
    <s v="RBS-Regional 3"/>
    <d v="2026-08-04T16:04:47"/>
    <d v="2026-08-04T17:55:17"/>
    <n v="69352188"/>
    <m/>
    <n v="172612801935"/>
    <s v="GADAIKU EMPANG"/>
    <s v="ODP-EMP-FAB/23"/>
    <s v="WO060917496"/>
    <m/>
    <m/>
    <m/>
    <n v="117.997502"/>
    <n v="-8.7580690000000008"/>
    <s v="|MN01576|MYIA-091638678224/POI/abdurrahim/082340957350/gadaikuempang@gmail.com"/>
    <s v="Sales Profesional"/>
    <m/>
    <m/>
    <m/>
    <m/>
    <m/>
    <m/>
    <m/>
    <m/>
    <s v="Management Janji"/>
    <s v="2026-07-28 08:00:00 | Nama PIC : Bp Abdurahim  No HP : 082340957350  No Alt : -  M Janji :  28 Juli 2026  Jam Pasang : Pagi / Siang  Note : hubungi pelanggan jika ingin kelokasi"/>
    <s v="FCC"/>
    <d v="2026-04-08T16:25:34"/>
    <m/>
    <s v="Kendala Lainnya"/>
    <s v="PS"/>
    <s v="EMP"/>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7-28 08:00:00 | Nama PIC : Bp Abdurahim  No HP : 082340957350  No Alt : -  M Janji :  28 Juli 2026  Jam Pasang : Pagi / Siang  Note : hubungi pelanggan jika ingin kelokasi"/>
    <n v="2026"/>
    <n v="8"/>
    <n v="4"/>
    <d v="2026-08-04T00:00:00"/>
    <n v="-0.29166666666424135"/>
    <x v="0"/>
  </r>
  <r>
    <n v="1129"/>
    <n v="1002527243"/>
    <n v="3"/>
    <x v="7"/>
    <n v="4"/>
    <s v="KUDUS"/>
    <s v="PURWODADI"/>
    <s v="PWB"/>
    <s v="REG"/>
    <s v="AO"/>
    <x v="0"/>
    <m/>
    <s v="Completed (PS)"/>
    <s v="RBS-Regional 3"/>
    <d v="2026-08-14T16:51:01"/>
    <d v="2026-08-14T20:54:41"/>
    <n v="69364053"/>
    <n v="2922952031"/>
    <n v="141568113927"/>
    <s v="SPBU 4458107"/>
    <s v="ODP-PWB-FG/028"/>
    <s v="WO061773344"/>
    <m/>
    <m/>
    <m/>
    <n v="110.9044"/>
    <n v="-7.0917199999999996"/>
    <s v="|MN01314|MYIA-013334079149/POI/SIMON HARSONO /081328284840/harsonosimon@yahoo.co.id"/>
    <s v="Amex"/>
    <m/>
    <m/>
    <m/>
    <m/>
    <m/>
    <m/>
    <m/>
    <m/>
    <s v="Management Janji"/>
    <s v="2026-08-13 08:00:00 | M Janji : (14/08/2026)  jam Pasang : 09:00  Note : hubungi pelanggan jika ingin kelokasi"/>
    <s v="FCC"/>
    <s v="14-08-2026 16:54:56"/>
    <m/>
    <m/>
    <s v="PS"/>
    <s v="PWB"/>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08:00:00 | M Janji : (14/08/2026)  jam Pasang : 09:00  Note : hubungi pelanggan jika ingin kelokasi"/>
    <n v="2026"/>
    <n v="8"/>
    <n v="14"/>
    <d v="2026-08-14T00:00:00"/>
    <n v="-0.29166666666424135"/>
    <x v="0"/>
  </r>
  <r>
    <n v="1130"/>
    <n v="1002524222"/>
    <n v="3"/>
    <x v="2"/>
    <n v="5"/>
    <s v="MADIUN"/>
    <s v="PONOROGO"/>
    <s v="SLH"/>
    <s v="REG"/>
    <s v="AO"/>
    <x v="0"/>
    <s v="1P INET"/>
    <s v="Completed (PS)"/>
    <s v="RBS-Regional 3"/>
    <d v="2026-08-13T13:17:56"/>
    <d v="2026-08-14T12:41:20"/>
    <n v="69365123"/>
    <m/>
    <n v="152620220511"/>
    <s v="SPBU 54.634.15"/>
    <s v="ODP-SLH-FA/15"/>
    <s v="WO061669043"/>
    <m/>
    <m/>
    <m/>
    <n v="111.414829210082"/>
    <n v="-8.0319679995436193"/>
    <s v="|MN00282|MYIA-031447322166/POI/Ascholi Retno Wulandari/087786793857/spbuslahung0@gmail.com"/>
    <s v="MYIB_ASSISTANT"/>
    <m/>
    <m/>
    <m/>
    <m/>
    <m/>
    <m/>
    <m/>
    <m/>
    <s v="Management Janji"/>
    <s v="2026-08-14 13:00:00 | Nama PIC : Ibu Retno No HP : 087786793857 No Alt : - M Janji :  14 Agustus 2026 Jam Pasang : Pagi / Siang Note : hubungi pelanggan jika ingin kelokasi "/>
    <s v="FCC"/>
    <s v="13-08-2026 13:25:44"/>
    <d v="2026-08-14T13:00:00"/>
    <m/>
    <s v="PS"/>
    <s v="SLH"/>
    <s v="NO ADDON"/>
    <n v="20260814"/>
    <s v="Completed"/>
    <s v="HSI Bisnis Promo HUT Telkom PSB 70% - 50 Mbps"/>
    <s v="INDIBIZ"/>
    <m/>
    <m/>
    <d v="2026-08-14T13:00:00"/>
    <s v="2026-08-14 13:00:00 | Nama PIC : Ibu Retno No HP : 087786793857 No Alt : - M Janji :  14 Agustus 2026 Jam Pasang : Pagi / Siang Note : hubungi pelanggan jika ingin kelokasi "/>
    <n v="2026"/>
    <n v="8"/>
    <n v="14"/>
    <d v="2026-08-14T00:00:00"/>
    <n v="-0.54166666666424135"/>
    <x v="0"/>
  </r>
  <r>
    <n v="1131"/>
    <n v="1002505639"/>
    <n v="3"/>
    <x v="4"/>
    <n v="4"/>
    <s v="PEKALONGAN"/>
    <s v="BREBES"/>
    <s v="BRB"/>
    <s v="REG"/>
    <s v="AO"/>
    <x v="0"/>
    <m/>
    <s v="102 | FOLLOW UP COMPLETED"/>
    <s v="RBS-Regional 3"/>
    <d v="2026-08-03T09:40:42"/>
    <d v="2026-08-06T12:55:29"/>
    <n v="69357257"/>
    <m/>
    <n v="146284107597"/>
    <s v="Yayasan Harapan Umat"/>
    <s v="ODP-BRB-FA/040"/>
    <s v="WO060971256"/>
    <m/>
    <m/>
    <m/>
    <n v="109.047898351924"/>
    <n v="-6.8647149792305502"/>
    <s v="AMRBS;403095;REG3;BAYU;085100296564;HSI 1S 100MB;535k;PIC 089518687894;harapanumat1990@gmail.com"/>
    <s v="Account Manager"/>
    <m/>
    <m/>
    <m/>
    <m/>
    <m/>
    <m/>
    <m/>
    <m/>
    <s v="Management Janji"/>
    <s v="2026-08-06 08:00:00|M Janji : (06/08/2026) jam Pasang pagi / siang  Note : hubungi pelanggan jika ingin kelokasi|40981182|MYDITA"/>
    <s v="FCC"/>
    <d v="2026-03-08T09:55:19"/>
    <d v="2026-08-06T08:00:00"/>
    <s v="Kendala Teknik"/>
    <s v="REVOKE"/>
    <s v="BRB"/>
    <s v="NO ADDON"/>
    <m/>
    <s v="Follow Up Revoke Completed, New Order ID : SC1002512289"/>
    <s v="- 11_11446;Biaya PSB HSI EBIS Tunai di Depan ~ 11[150000]  - E25060;E25060 ~ ES25 - Paket HSI Bisnis (HSIE) Khusus Winback 2.0[0]  - E25060~null~E25060_UNL;UNL ~ Internet-Link Unlimited Internet Usage ~ E25060[0]  - E25060~null~105343;E25060||11||Abodemen"/>
    <s v="INDIBIZ"/>
    <m/>
    <m/>
    <d v="2026-08-06T08:00:00"/>
    <s v="2026-08-06 08:00:00|M Janji : (06/08/2026) jam Pasang pagi / siang  Note : hubungi pelanggan jika ingin kelokasi|40981182|MYDITA"/>
    <m/>
    <m/>
    <m/>
    <e v="#NUM!"/>
    <e v="#NUM!"/>
    <x v="1"/>
  </r>
  <r>
    <n v="1132"/>
    <n v="1002510442"/>
    <n v="3"/>
    <x v="2"/>
    <n v="5"/>
    <s v="MALANG"/>
    <s v="BATU"/>
    <s v="BLB"/>
    <s v="REG"/>
    <s v="AO"/>
    <x v="0"/>
    <s v="1P INET"/>
    <s v="Completed (PS)"/>
    <s v="RBS-Regional 3"/>
    <d v="2026-08-05T12:59:56"/>
    <d v="2026-08-06T14:27:24"/>
    <n v="69359138"/>
    <m/>
    <n v="152702232119"/>
    <s v="kedai titi"/>
    <s v="ODP-BLB-FDX/58 FDX/D03/58.01"/>
    <s v="WO060979390"/>
    <m/>
    <m/>
    <m/>
    <n v="112.652389"/>
    <n v="-7.9574249999999997"/>
    <s v="|MN00519|MYIA-094997768747/POI/Agus rubiyanto/0881027638544/titi.kos@outlook.com"/>
    <s v="MYIB_ASSISTANT"/>
    <m/>
    <m/>
    <m/>
    <m/>
    <m/>
    <m/>
    <m/>
    <m/>
    <s v="Management Janji"/>
    <s v="2026-08-06 13:00:00 | M Janji : (06/08/2026) jam Pasang : 09:00 Note : hubungi pelanggan jika ingin kelokasi"/>
    <s v="FCC"/>
    <d v="2026-05-08T13:10:17"/>
    <d v="2026-08-06T13:00:00"/>
    <m/>
    <s v="PS"/>
    <s v="BLB"/>
    <s v="NO ADDON"/>
    <n v="20260806"/>
    <s v="Completed"/>
    <s v="HSI Bisnis Basic Promo HUT Telkom PSB 70% - 50 Mbps"/>
    <s v="INDIBIZ"/>
    <m/>
    <m/>
    <d v="2026-08-06T13:00:00"/>
    <s v="2026-08-06 13:00:00 | M Janji : (06/08/2026) jam Pasang : 09:00 Note : hubungi pelanggan jika ingin kelokasi"/>
    <n v="2026"/>
    <n v="8"/>
    <n v="6"/>
    <d v="2026-08-06T00:00:00"/>
    <n v="-0.54166666666424135"/>
    <x v="0"/>
  </r>
  <r>
    <n v="1133"/>
    <n v="1002517464"/>
    <n v="3"/>
    <x v="1"/>
    <n v="5"/>
    <s v="SBY UTARA"/>
    <s v="GRESIK"/>
    <s v="BPG"/>
    <s v="REG"/>
    <s v="AO"/>
    <x v="0"/>
    <s v="1P INET"/>
    <s v="Completed (PS)"/>
    <s v="RBS-Regional 3"/>
    <d v="2026-08-10T11:32:56"/>
    <d v="2026-08-10T22:22:47"/>
    <n v="69362307"/>
    <m/>
    <n v="152443208730"/>
    <s v="PKMÃ‚Â DAWARBLANDONG RUANG ADMIN"/>
    <s v="ODP-BPG-FL/35 FL/D04/35.01"/>
    <s v="WO061379839"/>
    <m/>
    <m/>
    <m/>
    <n v="112.425116"/>
    <n v="-7.3288089999999997"/>
    <s v="MD|MYDB-20260808264717|DN00001/MN02100|PKMÃ‚Â DAWARBLANDONG RUANG ADMIN|081357066470"/>
    <s v="MYDIGIBIZPARTNER"/>
    <m/>
    <m/>
    <m/>
    <m/>
    <m/>
    <m/>
    <m/>
    <m/>
    <s v="Management Janji"/>
    <s v="2026-08-11 08:00:00 | Nama PIC : Ibu Wijayanti No HP : 081357066470 Alt : - M Janji : 11/08/2026 Jam Pasang : 08.00 - 13:00  NoteÃ‚Â :  hubungi terlebih dahulu sebelum kelokasi"/>
    <s v="FCC"/>
    <d v="2026-10-08T11:40:04"/>
    <d v="2026-08-11T08:00:00"/>
    <m/>
    <s v="PS"/>
    <s v="BPG"/>
    <s v="NO ADDON"/>
    <n v="20260810"/>
    <s v="Completed"/>
    <s v="HSI Bisnis Promo HUT Telkom PSB 70% - 75 Mbps"/>
    <s v="INDIBIZ"/>
    <m/>
    <m/>
    <d v="2026-08-11T08:00:00"/>
    <s v="2026-08-11 08:00:00 | Nama PIC : Ibu Wijayanti No HP : 081357066470 Alt : - M Janji : 11/08/2026 Jam Pasang : 08.00 - 13:00  NoteÃ‚Â :  hubungi terlebih dahulu sebelum kelokasi"/>
    <n v="2026"/>
    <n v="8"/>
    <n v="10"/>
    <d v="2026-08-10T00:00:00"/>
    <n v="-1.3333333333357587"/>
    <x v="0"/>
  </r>
  <r>
    <n v="1134"/>
    <n v="1002508282"/>
    <n v="3"/>
    <x v="4"/>
    <n v="4"/>
    <s v="PEKALONGAN"/>
    <s v="BATANG"/>
    <s v="BTG"/>
    <s v="REG"/>
    <s v="AO"/>
    <x v="0"/>
    <s v="1P INET"/>
    <s v="Completed (PS)"/>
    <s v="RBS-Regional 3"/>
    <d v="2026-08-04T13:37:56"/>
    <d v="2026-08-05T13:04:55"/>
    <n v="69358306"/>
    <m/>
    <n v="146279105463"/>
    <s v="TOKO BAROKAH"/>
    <s v="ODP-BTG-FK/038 FK/D03/038.01"/>
    <s v="WO060895157"/>
    <m/>
    <m/>
    <m/>
    <n v="109.728281"/>
    <n v="-6.9001330000000003"/>
    <s v="|MN00925|MYIA-069404448257/POI/rohmad hidayat/085385419812/rohmadhidayat1209@gmail.com"/>
    <s v="MYIB_ASSISTANT"/>
    <m/>
    <m/>
    <m/>
    <m/>
    <m/>
    <m/>
    <m/>
    <m/>
    <s v="Management Janji"/>
    <s v="2026-08-05 13:00:00 | M Janji : (05/08/2026) jam Pasang : 09:00 Note : hubungi pelanggan jika ingin kelokasi"/>
    <s v="FCC"/>
    <d v="2026-04-08T13:39:51"/>
    <d v="2026-08-05T13:00:00"/>
    <m/>
    <s v="PS"/>
    <s v="BTG"/>
    <s v="NO ADDON"/>
    <n v="20260805"/>
    <s v="Completed"/>
    <s v="HSI Bisnis Promo HUT Telkom PSB 70% - 100 Mbps Dual Band"/>
    <s v="INDIBIZ"/>
    <m/>
    <m/>
    <d v="2026-08-05T13:00:00"/>
    <s v="2026-08-05 13:00:00 | M Janji : (05/08/2026) jam Pasang : 09:00 Note : hubungi pelanggan jika ingin kelokasi"/>
    <n v="2026"/>
    <n v="8"/>
    <n v="5"/>
    <d v="2026-08-05T00:00:00"/>
    <n v="-0.54166666666424135"/>
    <x v="0"/>
  </r>
  <r>
    <n v="1135"/>
    <n v="1002528959"/>
    <n v="3"/>
    <x v="1"/>
    <n v="5"/>
    <s v="MADURA"/>
    <s v="BANGKALAN"/>
    <s v="OMB"/>
    <s v="REG"/>
    <s v="AO"/>
    <x v="0"/>
    <s v="1P INET"/>
    <s v="Completed (PS)"/>
    <s v="RBS-Regional 3"/>
    <d v="2026-08-15T20:10:56"/>
    <d v="2026-08-17T14:27:09"/>
    <n v="69367224"/>
    <m/>
    <n v="152438209198"/>
    <s v="Yayasan Pondok Pesantren Assalamah"/>
    <s v="ODP-OMB-FAA/04"/>
    <s v="WO061847324"/>
    <m/>
    <m/>
    <m/>
    <n v="113.32154285162601"/>
    <n v="-7.1039069620857296"/>
    <s v="MD|MYDB-20260815265608|DN00001/MN00802|Yayasan Pondok Pesantren Assalamah|082334066262"/>
    <s v="MYDIGIBIZPARTNER"/>
    <m/>
    <m/>
    <m/>
    <m/>
    <m/>
    <m/>
    <m/>
    <m/>
    <s v="Management Janji"/>
    <s v="2026-08-17 08:00:00 | Jam Pemasangan : 08:00 - 12.00 Tanggal Pemasangan : MINGGU 16 AGUSTUS 2026 Info Tambahan : Hubungi pelanggan sebelum datang ke lokasi"/>
    <s v="FCC"/>
    <s v="15-08-2026 20:25:20"/>
    <d v="2026-08-17T08:00:00"/>
    <m/>
    <s v="PS"/>
    <s v="OMB"/>
    <s v="NETMONK"/>
    <n v="20260817"/>
    <s v="Completed"/>
    <s v="HSI Bisnis Bundling Netmonk Promo 2026 PSB 70% - 100 Mbps"/>
    <s v="INDIBIZ"/>
    <m/>
    <m/>
    <d v="2026-08-17T08:00:00"/>
    <s v="2026-08-17 08:00:00 | Jam Pemasangan : 08:00 - 12.00 Tanggal Pemasangan : MINGGU 16 AGUSTUS 2026 Info Tambahan : Hubungi pelanggan sebelum datang ke lokasi"/>
    <n v="2026"/>
    <n v="8"/>
    <n v="17"/>
    <d v="2026-08-17T00:00:00"/>
    <n v="-0.33333333333575865"/>
    <x v="0"/>
  </r>
  <r>
    <n v="1136"/>
    <n v="1002516090"/>
    <n v="3"/>
    <x v="1"/>
    <n v="5"/>
    <s v="MADURA"/>
    <s v="BANGKALAN"/>
    <s v="KPP"/>
    <s v="REG"/>
    <s v="AO"/>
    <x v="0"/>
    <s v="1P INET"/>
    <s v="Completed (PS)"/>
    <s v="RBS-Regional 3"/>
    <d v="2026-08-08T15:20:56"/>
    <d v="2026-08-10T10:05:31"/>
    <n v="69361553"/>
    <m/>
    <n v="152437905587"/>
    <s v="TOKO DIEGO"/>
    <s v="ODP-KPP-FAD/92 FAD/D09/92.01"/>
    <s v="WO061274608"/>
    <m/>
    <m/>
    <m/>
    <n v="113.279474750161"/>
    <n v="-6.9499173479608602"/>
    <s v="MD|MYDB-20260805264404|DN00001/MN02006|TOKO DIEGO|08567525556"/>
    <s v="MYDIGIBIZPARTNER"/>
    <m/>
    <m/>
    <m/>
    <m/>
    <m/>
    <m/>
    <m/>
    <m/>
    <s v="Management Janji"/>
    <s v="2026-08-09 13:00:00 | M Janji : 9 agustus 2026 jam Pasang : pagi siang Note : hubungi pelanggan jika ingin kelokasi "/>
    <s v="FCC"/>
    <d v="2026-08-08T15:25:37"/>
    <d v="2026-08-09T13:00:00"/>
    <m/>
    <s v="PS"/>
    <s v="KPP"/>
    <s v="NETMONK"/>
    <n v="20260810"/>
    <s v="Completed"/>
    <s v="HSI Bisnis Bundling Netmonk Promo 2026 PSB 70% - 300 Mbps"/>
    <s v="INDIBIZ"/>
    <m/>
    <m/>
    <d v="2026-08-09T13:00:00"/>
    <s v="2026-08-09 13:00:00 | M Janji : 9 agustus 2026 jam Pasang : pagi siang Note : hubungi pelanggan jika ingin kelokasi "/>
    <n v="2026"/>
    <n v="8"/>
    <n v="10"/>
    <d v="2026-08-10T00:00:00"/>
    <n v="0.45833333333575865"/>
    <x v="0"/>
  </r>
  <r>
    <n v="1137"/>
    <n v="1002519285"/>
    <n v="3"/>
    <x v="1"/>
    <n v="5"/>
    <s v="SBY UTARA"/>
    <s v="KENJERAN"/>
    <s v="KBL"/>
    <s v="REG"/>
    <s v="AO"/>
    <x v="0"/>
    <s v="1P INET"/>
    <s v="MIA - INVALID SURVEY"/>
    <s v="RBS-Regional 3"/>
    <d v="2026-08-11T10:31:56"/>
    <d v="2026-08-11T18:12:00"/>
    <n v="69363034"/>
    <m/>
    <n v="152401227387"/>
    <s v="WARKOP TM"/>
    <s v="ODP-KBL-FTB/42 FTB/D03/42.01"/>
    <s v="WO061473704"/>
    <m/>
    <m/>
    <m/>
    <n v="112.7456186"/>
    <n v="-7.2261913"/>
    <s v="|MN02532|MYIA-060270217647/POI/MUTAMMIM/085975127833/banytamim085@gmail.com"/>
    <s v="MYIB_ASSISTANT"/>
    <m/>
    <m/>
    <m/>
    <m/>
    <m/>
    <m/>
    <m/>
    <m/>
    <s v="Management Janji"/>
    <s v="2026-08-12 09:00:00 | M Janji : (12/08/2026) jam Pasang : 09:00 Note : hubungi pelanggan jika ingin kelokasi "/>
    <s v="FCC"/>
    <d v="2026-11-08T10:39:50"/>
    <d v="2026-08-12T09:00:00"/>
    <m/>
    <s v="SURVEY_NEW_MANJA"/>
    <s v="KBL"/>
    <s v="NO ADDON"/>
    <m/>
    <s v="MIE - INVALID SURVEY - Kendala Jalur/Rute Tarikan"/>
    <s v="HSI Bisnis Promo HUT Telkom PSB 70% - 100 Mbps"/>
    <s v="INDIBIZ"/>
    <m/>
    <m/>
    <d v="2026-08-12T09:00:00"/>
    <s v="2026-08-12 09:00:00 | M Janji : (12/08/2026) jam Pasang : 09:00 Note : hubungi pelanggan jika ingin kelokasi "/>
    <m/>
    <m/>
    <m/>
    <e v="#NUM!"/>
    <e v="#NUM!"/>
    <x v="1"/>
  </r>
  <r>
    <n v="1138"/>
    <n v="1002515488"/>
    <n v="3"/>
    <x v="3"/>
    <n v="4"/>
    <s v="PURWOKERTO"/>
    <s v="CILACAP"/>
    <s v="CLC"/>
    <s v="DPS"/>
    <s v="AO"/>
    <x v="0"/>
    <m/>
    <s v="CANCEL COMPLETED"/>
    <s v="DPS-Logistic &amp; Manufacturing"/>
    <d v="2026-08-07T18:55:08"/>
    <d v="2026-08-11T02:01:09"/>
    <n v="69361151"/>
    <m/>
    <n v="143361126728"/>
    <s v="PT Nusantara Ekspres Kilat  FM Hub + Hub Cilacap Selatan"/>
    <s v="ODP-CLC-FK/070"/>
    <s v="WO061202053"/>
    <m/>
    <m/>
    <m/>
    <n v="109.01381632883501"/>
    <n v="-7.7363132596797897"/>
    <s v="P26-204347 ;PIC Dhimas Permadi Okta, dhimas.dewa@spxexpress.com, 085647823280  "/>
    <s v="TAM"/>
    <m/>
    <m/>
    <m/>
    <m/>
    <m/>
    <m/>
    <m/>
    <m/>
    <s v="Management Janji"/>
    <s v="Dhimas Permadi Okta, dhimas.dewa@spxexpress.com, 085647823280  "/>
    <s v="FCC"/>
    <d v="2026-07-08T19:10:04"/>
    <m/>
    <m/>
    <s v="REJECT_FCC"/>
    <s v="CLC"/>
    <s v="NO ADDON"/>
    <m/>
    <s v="Order dicancel oleh SYSTEM remark : CANCEL ORDER by System : pelanggan belum melakukan upload dokumen melebihi 3 hari"/>
    <s v="- 11_11450;Biaya PSB Reguler HSI EBIS ~ 11[150000]  - SP_NOSS;SP_NOSS ~ Internet NOSS Multispeed Network[0]  - SP_NOSS;SP_NOSS ~ Internet NOSS Multispeed Network[0]  - E23015;E23015 ~ ES23 - Perangkat ONT[0]  - E23015~null~44292;E23015||11||Abodemen 0[0] "/>
    <s v="INDIBIZ"/>
    <m/>
    <s v="Order dicancel oleh SYSTEM remark : CANCEL ORDER by System : pelanggan belum melakukan upload dokumen melebihi 3 hari"/>
    <d v="2026-08-10T13:30:00"/>
    <s v="Dhimas Permadi Okta, dhimas.dewa@spxexpress.com, 085647823280  "/>
    <m/>
    <m/>
    <m/>
    <e v="#NUM!"/>
    <e v="#NUM!"/>
    <x v="1"/>
  </r>
  <r>
    <n v="1139"/>
    <n v="1002516534"/>
    <n v="3"/>
    <x v="4"/>
    <n v="4"/>
    <s v="PEKALONGAN"/>
    <s v="TEGAL"/>
    <s v="TEG"/>
    <s v="REG"/>
    <s v="AO"/>
    <x v="0"/>
    <s v="1P INET"/>
    <s v="Completed (PS)"/>
    <s v="RBS-Regional 3"/>
    <d v="2026-08-09T14:32:57"/>
    <d v="2026-08-10T13:21:25"/>
    <n v="69361882"/>
    <m/>
    <n v="142212126690"/>
    <s v="CV. SUBEKTI SETIABUDI"/>
    <s v="ODP-TEG-FAG/030 FAG/D02/030.01"/>
    <s v="WO061325791"/>
    <m/>
    <m/>
    <m/>
    <n v="109.1876377"/>
    <n v="-6.9037999000000001"/>
    <s v="|MN00292|MYIA-018362209124/POI/BUDI WAHYONO/087730339348/budieaces3@gmail.com"/>
    <s v="MYIB_ASSISTANT"/>
    <m/>
    <m/>
    <m/>
    <m/>
    <m/>
    <m/>
    <m/>
    <m/>
    <s v="Management Janji"/>
    <s v="2026-08-10 13:00:00 | M Janji : (10/08/2026) jam Pasang : 09:00 Note : hubungi pelanggan jika ingin kelokasi "/>
    <s v="FCC"/>
    <d v="2026-09-08T14:39:46"/>
    <d v="2026-08-10T13:00:00"/>
    <m/>
    <s v="PS"/>
    <s v="TEG"/>
    <s v="NO ADDON"/>
    <n v="20260810"/>
    <s v="Completed"/>
    <s v="HSI Bisnis Promo HUT Telkom PSB 70% - 100 Mbps"/>
    <s v="INDIBIZ"/>
    <m/>
    <m/>
    <d v="2026-08-10T13:00:00"/>
    <s v="2026-08-10 13:00:00 | M Janji : (10/08/2026) jam Pasang : 09:00 Note : hubungi pelanggan jika ingin kelokasi "/>
    <n v="2026"/>
    <n v="8"/>
    <n v="10"/>
    <d v="2026-08-10T00:00:00"/>
    <n v="-0.54166666666424135"/>
    <x v="0"/>
  </r>
  <r>
    <n v="1140"/>
    <n v="1002512304"/>
    <n v="3"/>
    <x v="7"/>
    <n v="4"/>
    <s v="KUDUS"/>
    <s v="PURWODADI"/>
    <s v="WRO"/>
    <s v="REG"/>
    <s v="AO"/>
    <x v="0"/>
    <m/>
    <s v="Completed (PS)"/>
    <s v="RBS-Regional 3"/>
    <d v="2026-08-06T13:00:07"/>
    <d v="2026-08-06T14:24:04"/>
    <n v="69358471"/>
    <m/>
    <n v="142509107218"/>
    <s v="SPBU 4458117"/>
    <s v="ODP-WRO-FK/024"/>
    <s v="WO061070883"/>
    <m/>
    <m/>
    <m/>
    <n v="111.20968689999999"/>
    <n v="-7.1747639000000003"/>
    <s v="|MN01996|MYIA-038676306805/POI/Yusuf Agus Mulyono/087833124062/spbu4458117tlogotirto@gmail.com"/>
    <s v="Amex"/>
    <m/>
    <m/>
    <m/>
    <m/>
    <m/>
    <m/>
    <m/>
    <m/>
    <s v="Management Janji"/>
    <s v="2026-08-05 13:00:00 | M Janji : (05/08/2026)  jam Pasang pagi / siang   Note : hubungi pelanggan jika ingin kelokasi"/>
    <s v="FCC"/>
    <d v="2026-06-08T13:10:52"/>
    <m/>
    <m/>
    <s v="PS"/>
    <s v="WRO"/>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5 13:00:00 | M Janji : (05/08/2026)  jam Pasang pagi / siang   Note : hubungi pelanggan jika ingin kelokasi"/>
    <n v="2026"/>
    <n v="8"/>
    <n v="6"/>
    <d v="2026-08-06T00:00:00"/>
    <n v="-0.29166666666424135"/>
    <x v="0"/>
  </r>
  <r>
    <n v="1141"/>
    <n v="1002522336"/>
    <n v="3"/>
    <x v="4"/>
    <n v="4"/>
    <s v="SEMARANG"/>
    <s v="UNGARAN"/>
    <s v="BWE"/>
    <s v="REG"/>
    <s v="AO"/>
    <x v="0"/>
    <m/>
    <s v="OSS - FALLOUT"/>
    <s v="RBS-Regional 3"/>
    <d v="2026-08-12T14:19:04"/>
    <d v="2026-08-16T00:00:50"/>
    <n v="69364299"/>
    <m/>
    <n v="141459107807"/>
    <s v="JATI KENCANA"/>
    <s v="ODP-BWE-FD/014"/>
    <s v="WO061777784"/>
    <m/>
    <m/>
    <m/>
    <n v="110.4350893619"/>
    <n v="-7.1743275589457003"/>
    <s v="AMRBS;403098;REG3;DANIEL MARWA DENERO;08112876658;CP.HANS;087832519000;PAKET 1S INET 100 MBPS (669.000);JATI KENCANA"/>
    <s v="Account Manager"/>
    <m/>
    <m/>
    <m/>
    <m/>
    <m/>
    <m/>
    <m/>
    <m/>
    <s v="Management Janji"/>
    <s v="2026-08-15 15:00:00|Nama PIC : Bp Hans No HP : 087832519000  No Alt : - M Janji :  15 Agustus 2026 Jam Pasang : Pagi / Siang Note : hubungi pelanggan jika ingin kelokasi|40951378|MYDITA"/>
    <s v="FCC"/>
    <d v="2026-12-08T14:39:59"/>
    <d v="2026-08-15T15:00:00"/>
    <s v="Kendala Pelanggan"/>
    <s v="FO_WFM"/>
    <s v="BWE"/>
    <s v="NO ADDON"/>
    <m/>
    <s v="Provisioning Failed|WFM|INF009052528|-7.173964,110.435858 | PST_CEKLOK RADIUS 250M BELUM ADA JARINGAN FO"/>
    <s v="- 11_11446;Biaya PSB HSI EBIS Tunai di Depan ~ 11[150000]  - SP_NOSS;SP_NOSS ~ Internet NOSS Multispeed Network[0]  - E23015;E23015 ~ ES23 - Perangkat ONT[0]  - E23015~null~44292;E23015||11||Abodemen 0[0]  - E23015~null~E23015_SWONTPREM;SWONTPREM ~ Biaya "/>
    <s v="INDIBIZ"/>
    <m/>
    <m/>
    <d v="2026-08-15T15:00:00"/>
    <s v="2026-08-15 15:00:00|Nama PIC : Bp Hans No HP : 087832519000  No Alt : - M Janji :  15 Agustus 2026 Jam Pasang : Pagi / Siang Note : hubungi pelanggan jika ingin kelokasi|40951378|MYDITA"/>
    <m/>
    <m/>
    <m/>
    <e v="#NUM!"/>
    <e v="#NUM!"/>
    <x v="1"/>
  </r>
  <r>
    <n v="1142"/>
    <n v="1002512846"/>
    <n v="3"/>
    <x v="3"/>
    <n v="4"/>
    <s v="YOGYAKARTA"/>
    <s v="GUNUNG KIDUL"/>
    <s v="WNS"/>
    <s v="REG"/>
    <s v="AO"/>
    <x v="0"/>
    <m/>
    <s v="CC - HD1A - INPROGRESS UNCONTACTED"/>
    <s v="RBS-Regional 3"/>
    <d v="2026-08-06T15:14:05"/>
    <d v="2026-08-06T17:31:08"/>
    <n v="69360117"/>
    <m/>
    <n v="143135115038"/>
    <s v="Jaringan Multimedia Indonesia"/>
    <m/>
    <m/>
    <m/>
    <m/>
    <m/>
    <n v="110.61519750958"/>
    <n v="-7.8643889584590099"/>
    <s v="AMRBS/403103/ANISA DWIARYANI/R3/YOGYAKARTA/PSB HSI BISNIS BASIC 1S 50 MBPS PROMO HUT TELKOM 1:2/Jaringan Multimedia Indonesia/081229749275 081804098210/johanfirdi@gmail.com"/>
    <s v="Amex"/>
    <m/>
    <m/>
    <m/>
    <m/>
    <m/>
    <m/>
    <m/>
    <m/>
    <m/>
    <m/>
    <m/>
    <d v="2026-06-08T15:25:44"/>
    <m/>
    <m/>
    <s v="FCC"/>
    <s v="WNS"/>
    <s v="NO ADDON"/>
    <m/>
    <s v="UNCONTACTED : Line Busy HANIF NUROHMAN 40981182|MYDITA"/>
    <s v="- 11_11446;Biaya PSB HSI EBIS Tunai di Depan ~ 11[150000]  - SP_NOSS;SP_NOSS ~ Internet NOSS Multispeed Network[0]  - E25061;E25061 ~ ES25 - Paket HSI Basic (HSIEF) Khusus Winback 2.0[0]  - E25061~null~E25061_UNL;UNL ~ Internet-Link Unlimited Internet Usa"/>
    <s v="INDIBIZ"/>
    <m/>
    <m/>
    <m/>
    <m/>
    <m/>
    <m/>
    <m/>
    <e v="#NUM!"/>
    <e v="#NUM!"/>
    <x v="1"/>
  </r>
  <r>
    <n v="1143"/>
    <n v="1002521356"/>
    <n v="3"/>
    <x v="2"/>
    <n v="5"/>
    <s v="KEDIRI"/>
    <s v="NGANJUK"/>
    <s v="PRB"/>
    <s v="REG"/>
    <s v="AO"/>
    <x v="0"/>
    <s v="1P INET"/>
    <s v="Completed (PS)"/>
    <s v="RBS-Regional 3"/>
    <d v="2026-08-12T09:16:56"/>
    <d v="2026-08-12T12:34:38"/>
    <n v="69363887"/>
    <m/>
    <n v="152627203803"/>
    <s v="MI MIFTAHUL MUNA"/>
    <s v="ODP-PRB-FC/66"/>
    <s v="WO061556820"/>
    <m/>
    <m/>
    <m/>
    <n v="112.01900550000001"/>
    <n v="-7.7518209000000002"/>
    <s v="|MN02812|MYIA-094852776543/POI/NAFHAN TAUFIK KHAKIM/08553251499/nafhant@gmail.com"/>
    <s v="MYIB_ASSISTANT"/>
    <m/>
    <m/>
    <m/>
    <m/>
    <m/>
    <m/>
    <m/>
    <m/>
    <s v="Management Janji"/>
    <s v="2026-08-13 08:00:00 | Nama PIC : Bp Nafhan No HP : 08553251499 No Alt : - M Janji :  13 Agustus 2026 Jam Pasang : Pagi / Siang Note : hubungi pelanggan jika ingin kelokasi"/>
    <s v="FCC"/>
    <d v="2026-12-08T09:40:31"/>
    <d v="2026-08-13T08:00:00"/>
    <m/>
    <s v="PS"/>
    <s v="PRB"/>
    <s v="NO ADDON"/>
    <n v="20260812"/>
    <s v="Completed"/>
    <s v="HSI Bisnis Basic Promo HUT Telkom PSB 70% - 50 Mbps"/>
    <s v="INDIBIZ"/>
    <m/>
    <m/>
    <d v="2026-08-13T08:00:00"/>
    <s v="2026-08-13 08:00:00 | Nama PIC : Bp Nafhan No HP : 08553251499 No Alt : - M Janji :  13 Agustus 2026 Jam Pasang : Pagi / Siang Note : hubungi pelanggan jika ingin kelokasi"/>
    <n v="2026"/>
    <n v="8"/>
    <n v="12"/>
    <d v="2026-08-12T00:00:00"/>
    <n v="-1.3333333333357587"/>
    <x v="0"/>
  </r>
  <r>
    <n v="1144"/>
    <n v="1002529289"/>
    <n v="3"/>
    <x v="6"/>
    <n v="5"/>
    <s v="SIDOARJO"/>
    <s v="PASURUAN"/>
    <s v="GEM"/>
    <s v="REG"/>
    <s v="AO"/>
    <x v="0"/>
    <m/>
    <s v="MIE - SEND SURVEY"/>
    <s v="RBS-Regional 3"/>
    <d v="2026-08-16T09:21:24"/>
    <d v="2026-08-16T11:06:01"/>
    <n v="69367303"/>
    <m/>
    <n v="152743216285"/>
    <s v="CV. AUTOMOVA DETAILING INDONESIA"/>
    <s v="ODP-GEM-FAG/010"/>
    <s v="WO061863869"/>
    <m/>
    <m/>
    <m/>
    <n v="112.69041540000001"/>
    <n v="-7.5794398000000003"/>
    <s v="|MC30224|/SUGANDA WIRANATA/83114430565/wiranata.suganda@gmail.com"/>
    <s v="Sales Force DBS"/>
    <m/>
    <m/>
    <m/>
    <m/>
    <m/>
    <m/>
    <m/>
    <m/>
    <s v="Management Janji"/>
    <s v="2026-08-18 13:00:00|Waktu pemasangan : 17 agustus 2026 Jam pemasangan : 13.00 Info Tambahan : Hubungi pelanggan dulu sebelum ke lokasi terimakasih |40971401|MYDITA"/>
    <s v="FCC"/>
    <s v="16-08-2026 09:25:37"/>
    <d v="2026-08-18T13:00:00"/>
    <m/>
    <s v="SURVEY_NEW_MANJA"/>
    <s v="GEM"/>
    <s v="NO ADDON"/>
    <m/>
    <s v="MIE - SEND SURVEY"/>
    <s v="- 11_11446;Biaya PSB HSI EBIS Tunai di Depan ~ 11[150000]  - SP_NOSS;SP_NOSS ~ Internet NOSS Multispeed Network[0]  - SP_NOSS;SP_NOSS ~ Internet NOSS Multispeed Network[0]  - E23015;E23015 ~ ES23 - Perangkat ONT[0]  - E23015~null~44292;E23015||11||Abodeme"/>
    <s v="INDIBIZ"/>
    <m/>
    <m/>
    <d v="2026-08-18T13:00:00"/>
    <s v="2026-08-18 13:00:00|Waktu pemasangan : 17 agustus 2026 Jam pemasangan : 13.00 Info Tambahan : Hubungi pelanggan dulu sebelum ke lokasi terimakasih |40971401|MYDITA"/>
    <m/>
    <m/>
    <m/>
    <e v="#NUM!"/>
    <e v="#NUM!"/>
    <x v="1"/>
  </r>
  <r>
    <n v="1145"/>
    <n v="1002525594"/>
    <n v="3"/>
    <x v="5"/>
    <n v="5"/>
    <s v="DENPASAR"/>
    <s v="UBUNG"/>
    <s v="UBN"/>
    <s v="REG"/>
    <s v="AO"/>
    <x v="0"/>
    <m/>
    <s v="MIE - SEND SURVEY"/>
    <s v="RBS-Regional 3"/>
    <d v="2026-08-14T09:20:05"/>
    <d v="2026-08-17T16:22:01"/>
    <n v="69365674"/>
    <m/>
    <n v="172418757531"/>
    <s v="PT INTAN SURYA PRIMA ABADI"/>
    <s v="ODP-UBN-FV/34"/>
    <s v="WO061945361"/>
    <m/>
    <m/>
    <m/>
    <n v="115.180974653123"/>
    <n v="-8.6344524704889292"/>
    <s v="AMRBS;940137;AM;ISTIHAMIN FITRIYAH;RBS-3;SURAMADU;PSB;PT INTAN SURYA PRIMA ABADI;GEDE MUDITA;081241818747;Ispa.denpasar@yahoo.co.id;HSI Bisnis (1:1) 100 Mbps (Rp 669.000) PSB Rp 150.000;"/>
    <s v="Account Manager"/>
    <m/>
    <m/>
    <m/>
    <m/>
    <m/>
    <m/>
    <m/>
    <m/>
    <s v="Management Janji"/>
    <s v="2026-08-18 13:00:00|Nama Pic : BP WARIS No Hp Pic : 081241818747 Jam Pemasangan : 08:00 - 12.00 Tanggal Pemasangan : SELASA 18 AGUSTUS 2026 Info Tambahan : Hubungi pelanggan sebelum datang ke lokasi|40000798|MYDITA"/>
    <s v="FCC"/>
    <s v="14-08-2026 09:40:20"/>
    <d v="2026-08-18T13:00:00"/>
    <m/>
    <s v="SURVEY_NEW_MANJA"/>
    <s v="UBN"/>
    <s v="NO ADDON"/>
    <m/>
    <s v="MIE - SEND SURVEY"/>
    <s v="- 11_11446;Biaya PSB HSI EBIS Tunai di Depan ~ 11[150000]  - SP_NOSS;SP_NOSS ~ Internet NOSS Multispeed Network[0]  - SP_NOSS;SP_NOSS ~ Internet NOSS Multispeed Network[0]  - E23046;E23046 ~ ES23 - Paket HSI Bisnis[0]  - E23046~null~E23046_UNL;UNL ~ Inter"/>
    <s v="INDIBIZ"/>
    <m/>
    <m/>
    <d v="2026-08-18T13:00:00"/>
    <s v="2026-08-18 13:00:00|Nama Pic : BP WARIS No Hp Pic : 081241818747 Jam Pemasangan : 08:00 - 12.00 Tanggal Pemasangan : SELASA 18 AGUSTUS 2026 Info Tambahan : Hubungi pelanggan sebelum datang ke lokasi|40000798|MYDITA"/>
    <m/>
    <m/>
    <m/>
    <e v="#NUM!"/>
    <e v="#NUM!"/>
    <x v="1"/>
  </r>
  <r>
    <n v="1146"/>
    <n v="1002524963"/>
    <n v="3"/>
    <x v="1"/>
    <n v="5"/>
    <s v="SBY UTARA"/>
    <s v="GRESIK"/>
    <s v="GSK"/>
    <s v="REG"/>
    <s v="AO"/>
    <x v="0"/>
    <s v="1P INET"/>
    <s v="Completed (PS)"/>
    <s v="RBS-Regional 3"/>
    <d v="2026-08-13T16:32:56"/>
    <d v="2026-08-14T14:23:40"/>
    <n v="69365451"/>
    <m/>
    <n v="152421262314"/>
    <s v="toko nadjib"/>
    <s v="ODP-GSK-FAC/30 FAC/D03/30-01"/>
    <s v="WO061692362"/>
    <m/>
    <m/>
    <m/>
    <n v="112.629924193024"/>
    <n v="-7.1638932692590602"/>
    <s v="MD|MYDB-20260813265189|DN00001/MN00018|toko nadjib|085600551348"/>
    <s v="MYDIGIBIZPARTNER"/>
    <m/>
    <m/>
    <m/>
    <m/>
    <m/>
    <m/>
    <m/>
    <m/>
    <s v="Management Janji"/>
    <s v="2026-08-14 13:00:00 | Nama PIC : Nadjib No HP : 085600551348 Alt : nadjibhabibi2513@gmail.com M Janji : 14/08/2026 Jam Pasang : 08.00  - 13:00  NoteÃ‚Â :  hubungi terlebih dahulu sebelum ke lokasi, terima kasih."/>
    <s v="FCC"/>
    <s v="13-08-2026 16:39:58"/>
    <d v="2026-08-14T13:00:00"/>
    <m/>
    <s v="PS"/>
    <s v="GSK"/>
    <s v="NO ADDON"/>
    <n v="20260814"/>
    <s v="Completed"/>
    <s v="HSI Bisnis Promo HUT Telkom PSB 70% - 150 Mbps"/>
    <s v="INDIBIZ"/>
    <m/>
    <m/>
    <d v="2026-08-14T13:00:00"/>
    <s v="2026-08-14 13:00:00 | Nama PIC : Nadjib No HP : 085600551348 Alt : nadjibhabibi2513@gmail.com M Janji : 14/08/2026 Jam Pasang : 08.00  - 13:00  NoteÃ‚Â :  hubungi terlebih dahulu sebelum ke lokasi, terima kasih."/>
    <n v="2026"/>
    <n v="8"/>
    <n v="14"/>
    <d v="2026-08-14T00:00:00"/>
    <n v="-0.54166666666424135"/>
    <x v="0"/>
  </r>
  <r>
    <n v="1147"/>
    <n v="1002523368"/>
    <n v="3"/>
    <x v="1"/>
    <n v="5"/>
    <s v="MADURA"/>
    <s v="PAMEKASAN"/>
    <s v="SMP"/>
    <s v="REG"/>
    <s v="AO"/>
    <x v="0"/>
    <m/>
    <s v="Completed (PS)"/>
    <s v="RBS-Regional 3"/>
    <d v="2026-08-13T09:00:34"/>
    <d v="2026-08-13T18:36:15"/>
    <n v="69364735"/>
    <m/>
    <n v="152431232368"/>
    <s v="TOKO PELANGI PANDIAN"/>
    <s v="ODP-SMP-FCL/23"/>
    <s v="WO061649808"/>
    <m/>
    <m/>
    <m/>
    <n v="113.8514247"/>
    <n v="-7.0055193999999998"/>
    <s v="|MN00213|/TOKO PELANGI PANDIAN/Antony Boediharto/081934931399/pelangipandian@gmail.com/HSI Bisnis Promo HUT Telkom (1:1) 50 Mbps (Rp 355.000) PSB Rp 150.000"/>
    <s v="Sales Force DBS"/>
    <m/>
    <m/>
    <m/>
    <m/>
    <m/>
    <m/>
    <m/>
    <m/>
    <s v="Management Janji"/>
    <s v="2026-08-14 08:00:00|Jam Pemasangan : 08:00 - 12.00 Tanggal Pemasangan : 14/08/2026 Info Tambahan : Hubungi pelanggan sebelum datang ke lokasi |40981184|MYDITA"/>
    <s v="FCC"/>
    <s v="13-08-2026 09:10:25"/>
    <d v="2026-08-14T08:00:00"/>
    <m/>
    <s v="PS"/>
    <s v="SMP"/>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Jam Pemasangan : 08:00 - 12.00 Tanggal Pemasangan : 14/08/2026 Info Tambahan : Hubungi pelanggan sebelum datang ke lokasi |40981184|MYDITA"/>
    <n v="2026"/>
    <n v="8"/>
    <n v="13"/>
    <d v="2026-08-13T00:00:00"/>
    <n v="-1.3333333333357587"/>
    <x v="0"/>
  </r>
  <r>
    <n v="1148"/>
    <n v="1002523085"/>
    <n v="3"/>
    <x v="2"/>
    <n v="5"/>
    <s v="MADIUN"/>
    <s v="PONOROGO"/>
    <s v="SAT"/>
    <s v="REG"/>
    <s v="AO"/>
    <x v="0"/>
    <s v="1P INET"/>
    <s v="Completed (PS)"/>
    <s v="RBS-Regional 3"/>
    <d v="2026-08-12T18:07:56"/>
    <d v="2026-08-13T13:54:09"/>
    <n v="69364621"/>
    <m/>
    <n v="152618204334"/>
    <s v="KUD GUNUNG SARI USP 2"/>
    <s v="ODP-SAT-FE/05"/>
    <s v="WO061621816"/>
    <m/>
    <m/>
    <m/>
    <n v="111.51667805339299"/>
    <n v="-7.9208702114165197"/>
    <s v="MD|MYDB-20260812265145|DN00001/MN02053|KUD GUNUNG SARI USP 2|081336435989"/>
    <s v="MYDIGIBIZPARTNER"/>
    <m/>
    <m/>
    <m/>
    <m/>
    <m/>
    <m/>
    <m/>
    <m/>
    <s v="Management Janji"/>
    <s v="2026-08-13 15:00:00 | Nama PIC : bapak setiyo No HP : 081336435989 Alt :  M Janji : (KAMIS/13/AGUSTUS/2026) jam Pasang : 09:00 Note : hubungi pelanggan jika ingin kelokasi"/>
    <s v="FCC"/>
    <d v="2026-12-08T18:10:29"/>
    <d v="2026-08-13T15:00:00"/>
    <m/>
    <s v="PS"/>
    <s v="SAT"/>
    <s v="NO ADDON"/>
    <n v="20260813"/>
    <s v="Completed"/>
    <s v="HSI Bisnis Promo HUT Telkom PSB 70% - 50 Mbps"/>
    <s v="INDIBIZ"/>
    <m/>
    <m/>
    <d v="2026-08-13T15:00:00"/>
    <s v="2026-08-13 15:00:00 | Nama PIC : bapak setiyo No HP : 081336435989 Alt :  M Janji : (KAMIS/13/AGUSTUS/2026) jam Pasang : 09:00 Note : hubungi pelanggan jika ingin kelokasi"/>
    <n v="2026"/>
    <n v="8"/>
    <n v="13"/>
    <d v="2026-08-13T00:00:00"/>
    <n v="-0.625"/>
    <x v="0"/>
  </r>
  <r>
    <n v="1149"/>
    <n v="1002505027"/>
    <n v="3"/>
    <x v="6"/>
    <n v="5"/>
    <s v="PASURUAN"/>
    <s v="PASURUAN"/>
    <s v="PSN"/>
    <s v="REG"/>
    <s v="AO"/>
    <x v="0"/>
    <m/>
    <s v="Completed (PS)"/>
    <s v="RBS-Regional 3"/>
    <d v="2026-08-02T08:38:22"/>
    <d v="2026-08-02T12:25:52"/>
    <n v="69356936"/>
    <m/>
    <n v="152729256671"/>
    <s v="PT PUSPA CAHAYA TRANS"/>
    <s v="ODP-PSN-FP/28"/>
    <s v="WO060697645"/>
    <m/>
    <m/>
    <m/>
    <n v="112.9070632"/>
    <n v="-7.6399593000000001"/>
    <s v="|MN01982|/PT PUSPA CAHAYA TRANS/WINBACK 2.0 HSI B2B (1:2) 50MBPS 320RB PSB DISC 70%/PSN/Briananda12@gmail.com/BRIAN TRINANDA PRIYOADI/81217171915"/>
    <s v="Sales Force DBS"/>
    <m/>
    <m/>
    <m/>
    <m/>
    <m/>
    <m/>
    <m/>
    <m/>
    <s v="Management Janji"/>
    <s v="2026-08-03 08:00:00|M Janji : 3 agustus 2026 jam Pasang : pagi  Note : hubungi pelanggan jika ingin kelokasi|MU1366|MYDITA"/>
    <s v="FCC"/>
    <d v="2026-02-08T08:39:50"/>
    <d v="2026-08-03T08:00:00"/>
    <m/>
    <s v="PS"/>
    <s v="PSN"/>
    <s v="NO ADDON"/>
    <n v="20260802"/>
    <s v="Completed"/>
    <s v="- 11_11446;Biaya PSB HSI EBIS Tunai di Depan ~ 11[150000]  - SP_NOSS;SP_NOSS ~ Internet NOSS Multispeed Network[0]  - SP_NOSS;SP_NOSS ~ Internet NOSS Multispeed Network[0]  - E23015;E23015 ~ ES23 - Perangkat ONT[0]  - E23015~null~44292;E23015||11||Abodeme"/>
    <s v="INDIBIZ"/>
    <m/>
    <m/>
    <d v="2026-08-03T08:00:00"/>
    <s v="2026-08-03 08:00:00|M Janji : 3 agustus 2026 jam Pasang : pagi  Note : hubungi pelanggan jika ingin kelokasi|MU1366|MYDITA"/>
    <n v="2026"/>
    <n v="8"/>
    <n v="2"/>
    <d v="2026-08-02T00:00:00"/>
    <n v="-1.3333333333357587"/>
    <x v="0"/>
  </r>
  <r>
    <n v="1150"/>
    <n v="1002512635"/>
    <n v="3"/>
    <x v="4"/>
    <n v="4"/>
    <s v="SEMARANG"/>
    <s v="INNER - SEMARANG JATENG UTARA"/>
    <s v="BMK"/>
    <s v="REG"/>
    <s v="AO"/>
    <x v="0"/>
    <s v="1P INET"/>
    <s v="Completed (PS)"/>
    <s v="RBS-Regional 3"/>
    <d v="2026-08-06T14:17:04"/>
    <d v="2026-08-07T16:17:48"/>
    <n v="69360034"/>
    <m/>
    <n v="141423136604"/>
    <s v="PT GOMBEL MAKMUR SEJAHTERA"/>
    <s v="ODP-BMK-FAL/088 FAL/D05/088.01"/>
    <s v="WO061083541"/>
    <m/>
    <m/>
    <m/>
    <n v="110.422380343079"/>
    <n v="-7.0432277032644404"/>
    <s v="MD|MYDB-20260806264533|DN00001/MN00345|PT GOMBEL MAKMUR SEJAHTERA|081226809838"/>
    <s v="MYDIGIBIZPARTNER"/>
    <m/>
    <m/>
    <m/>
    <m/>
    <m/>
    <m/>
    <m/>
    <m/>
    <s v="Management Janji"/>
    <s v="2026-08-07 13:00:00 | Nama PIC : Muhsinin No HP : 081226809838 Alt : 085712326209 M Janji : 07/08/2026 Jam Pasang : 08.00 - 13:00  NoteÃ‚Â :  hubungi terlebih dahulu sebelum kelokasi"/>
    <s v="FCC"/>
    <d v="2026-06-08T14:26:03"/>
    <d v="2026-08-07T13:00:00"/>
    <m/>
    <s v="PS"/>
    <s v="BMK"/>
    <s v="NO ADDON"/>
    <n v="20260807"/>
    <s v="Completed"/>
    <s v="HSI Bisnis Promo HUT Telkom PSB 70% - 100 Mbps Dual Band"/>
    <s v="INDIBIZ"/>
    <m/>
    <m/>
    <d v="2026-08-07T13:00:00"/>
    <s v="2026-08-07 13:00:00 | Nama PIC : Muhsinin No HP : 081226809838 Alt : 085712326209 M Janji : 07/08/2026 Jam Pasang : 08.00 - 13:00  NoteÃ‚Â :  hubungi terlebih dahulu sebelum kelokasi"/>
    <n v="2026"/>
    <n v="8"/>
    <n v="7"/>
    <d v="2026-08-07T00:00:00"/>
    <n v="-0.54166666666424135"/>
    <x v="0"/>
  </r>
  <r>
    <n v="1151"/>
    <n v="1002523598"/>
    <n v="3"/>
    <x v="3"/>
    <n v="4"/>
    <s v="PURWOKERTO"/>
    <s v="CILACAP"/>
    <s v="MAN"/>
    <s v="REG"/>
    <s v="AO"/>
    <x v="0"/>
    <s v="1P INET"/>
    <s v="Completed (PS)"/>
    <s v="RBS-Regional 3"/>
    <d v="2026-08-13T10:01:57"/>
    <d v="2026-08-13T21:15:46"/>
    <n v="69364823"/>
    <m/>
    <n v="146391109364"/>
    <s v="SPBU MAJENANG"/>
    <s v="ODP-MAN-FF/039 FF/D03/039.01"/>
    <s v="WO061645878"/>
    <m/>
    <m/>
    <m/>
    <n v="108.75435520000001"/>
    <n v="-7.3012383999999999"/>
    <s v="|MN02591|MYIA-074538668258/POI/ODY SETYAWAN /083863283659/odisetyafgz@gmail.com"/>
    <s v="MYIB_ASSISTANT"/>
    <m/>
    <m/>
    <m/>
    <m/>
    <m/>
    <m/>
    <m/>
    <m/>
    <s v="Management Janji"/>
    <s v="2026-08-15 08:00:00 | Nama PIC : BAPA ODI No HP : 083863283659 No Alternatif : M Janji : 14/07/2026 Jam Pasang : Pagi NoteÃ‚Â :  Hubungi terlebih dahulu sebelum ke lokasi "/>
    <s v="FCC"/>
    <s v="13-08-2026 10:09:52"/>
    <d v="2026-08-15T08:00:00"/>
    <m/>
    <s v="PS"/>
    <s v="MAN"/>
    <s v="NO ADDON"/>
    <n v="20260813"/>
    <s v="Completed"/>
    <s v="HSI Bisnis Promo HUT Telkom PSB 70% - 100 Mbps"/>
    <s v="INDIBIZ"/>
    <m/>
    <m/>
    <d v="2026-08-15T08:00:00"/>
    <s v="2026-08-15 08:00:00 | Nama PIC : BAPA ODI No HP : 083863283659 No Alternatif : M Janji : 14/07/2026 Jam Pasang : Pagi NoteÃ‚Â :  Hubungi terlebih dahulu sebelum ke lokasi "/>
    <n v="2026"/>
    <n v="8"/>
    <n v="13"/>
    <d v="2026-08-13T00:00:00"/>
    <n v="-2.3333333333357587"/>
    <x v="0"/>
  </r>
  <r>
    <n v="1152"/>
    <n v="1002526517"/>
    <n v="3"/>
    <x v="6"/>
    <n v="5"/>
    <s v="JEMBER"/>
    <s v="SITUBONDO"/>
    <s v="MLD"/>
    <s v="REG"/>
    <s v="AO"/>
    <x v="0"/>
    <s v="1P INET"/>
    <s v="Completed (PS)"/>
    <s v="RBS-Regional 3"/>
    <d v="2026-08-14T14:16:57"/>
    <d v="2026-08-14T19:03:49"/>
    <n v="69366102"/>
    <m/>
    <n v="152529201006"/>
    <s v="TOKO SEKAWAN"/>
    <s v="ODP-MLD-FB/64 FB/D08/64.01"/>
    <s v="WO061752742"/>
    <m/>
    <m/>
    <m/>
    <n v="113.826784"/>
    <n v="-7.7575500000000002"/>
    <s v="|MN02617|MYIA-022332668833/POI/PUNIDIN/085194578565/menyala2022@gmail.com"/>
    <s v="MYIB_ASSISTANT"/>
    <m/>
    <m/>
    <m/>
    <m/>
    <m/>
    <m/>
    <m/>
    <m/>
    <s v="Management Janji"/>
    <s v="2026-08-15 13:00:00 | Tanggal pemasangan: 27/07/2026 Jam pemasangan : pagi / siang Info Tambahan : Hubungi pelanggan dulu sebelum ke lokasi. terima kasih"/>
    <s v="FCC"/>
    <s v="14-08-2026 14:40:08"/>
    <d v="2026-08-15T13:00:00"/>
    <m/>
    <s v="PS"/>
    <s v="MLD"/>
    <s v="NETMONK"/>
    <n v="20260814"/>
    <s v="Completed"/>
    <s v="HSI Bisnis Bundling Netmonk Promo 2026 PSB 70% - 300 Mbps"/>
    <s v="INDIBIZ"/>
    <m/>
    <m/>
    <d v="2026-08-15T13:00:00"/>
    <s v="2026-08-15 13:00:00 | Tanggal pemasangan: 27/07/2026 Jam pemasangan : pagi / siang Info Tambahan : Hubungi pelanggan dulu sebelum ke lokasi. terima kasih"/>
    <n v="2026"/>
    <n v="8"/>
    <n v="14"/>
    <d v="2026-08-14T00:00:00"/>
    <n v="-1.5416666666642413"/>
    <x v="0"/>
  </r>
  <r>
    <n v="1153"/>
    <n v="1002528436"/>
    <n v="3"/>
    <x v="7"/>
    <n v="4"/>
    <s v="KUDUS"/>
    <s v="JEPARA"/>
    <s v="BAN"/>
    <s v="REG"/>
    <s v="AO"/>
    <x v="0"/>
    <s v="1P INET"/>
    <s v="MIE - SEND SURVEY"/>
    <s v="RBS-Regional 3"/>
    <d v="2026-08-15T14:13:57"/>
    <d v="2026-08-15T14:16:01"/>
    <n v="69366964"/>
    <m/>
    <n v="142507105373"/>
    <s v="CV TEAK JEPARA FURNITURE"/>
    <s v="ODP-BAN-FF/045 FF/D03/045.01"/>
    <s v="WO061827674"/>
    <m/>
    <m/>
    <m/>
    <n v="110.711638145148"/>
    <n v="-6.5344828727912896"/>
    <s v="MD|MYDB-20260815265533|EC60002/MC60029|CV TEAK JEPARA FURNITURE|085325933523"/>
    <s v="MYDIGIBIZPARTNER"/>
    <m/>
    <m/>
    <m/>
    <m/>
    <m/>
    <m/>
    <m/>
    <m/>
    <s v="Management Janji"/>
    <s v="2026-08-18 13:00:00 | Jam Pemasangan : 08:00 - 12.00 Tanggal Pemasangan : MINGGU 16 AGUSTUS 2026 Info Tambahan : Hubungi pelanggan sebelum datang ke lokasi"/>
    <s v="FCC"/>
    <s v="15-08-2026 14:25:27"/>
    <d v="2026-08-18T13:00:00"/>
    <m/>
    <s v="SURVEY_NEW_MANJA"/>
    <s v="BAN"/>
    <s v="NO ADDON"/>
    <m/>
    <s v="MIE - SEND SURVEY"/>
    <s v="HSI Bisnis Promo HUT Telkom PSB 70% - 100 Mbps Dual Band"/>
    <s v="INDIBIZ"/>
    <m/>
    <m/>
    <d v="2026-08-18T13:00:00"/>
    <s v="2026-08-18 13:00:00 | Jam Pemasangan : 08:00 - 12.00 Tanggal Pemasangan : MINGGU 16 AGUSTUS 2026 Info Tambahan : Hubungi pelanggan sebelum datang ke lokasi"/>
    <m/>
    <m/>
    <m/>
    <e v="#NUM!"/>
    <e v="#NUM!"/>
    <x v="1"/>
  </r>
  <r>
    <n v="1154"/>
    <n v="1002527223"/>
    <n v="3"/>
    <x v="6"/>
    <n v="5"/>
    <s v="SIDOARJO"/>
    <s v="INNER - JATIM TIMUR"/>
    <s v="SPJ"/>
    <s v="REG"/>
    <s v="AO"/>
    <x v="0"/>
    <m/>
    <s v="Completed (PS)"/>
    <s v="RBS-Regional 3"/>
    <d v="2026-08-14T16:47:11"/>
    <d v="2026-08-15T19:07:40"/>
    <n v="69366372"/>
    <m/>
    <n v="152332252886"/>
    <s v="PT. PENAK NATA BAROKAH"/>
    <s v="ODP-SPJ-FBA/09"/>
    <s v="WO061779283"/>
    <m/>
    <m/>
    <m/>
    <n v="112.69561539999999"/>
    <n v="-7.3643934"/>
    <s v="|MN00501|/PT. PENAK NATA BAROKAH/WINBACK HSI B2B  (1:1) 300MBPS 1,220JT PSB DISC 70%/handihisana@gmail.com/MUHAMMAD FAUZAN ALFIANTO/85895545657"/>
    <s v="Sales Force DBS"/>
    <m/>
    <m/>
    <m/>
    <m/>
    <m/>
    <m/>
    <m/>
    <m/>
    <s v="Management Janji"/>
    <s v="2026-08-15 15:00:00|Nama PIC : Bp Fauzan No HP : 085895545657 No Alt : - M Janji :  15 Agustus 2026 Jam Pasang : Pagi / Siang Note : hubungi pelanggan jika ingin kelokasi|40951378|MYDITA"/>
    <s v="FCC"/>
    <s v="14-08-2026 16:54:56"/>
    <d v="2026-08-15T15:00:00"/>
    <m/>
    <s v="PS"/>
    <s v="SPJ"/>
    <s v="NO ADDON"/>
    <n v="20260815"/>
    <s v="Completed"/>
    <s v="- 11_11446;Biaya PSB HSI EBIS Tunai di Depan ~ 11[150000]  - SP_NOSS;SP_NOSS ~ Internet NOSS Multispeed Network[0]  - E23015;E23015 ~ ES23 - Perangkat ONT[0]  - E23015~null~44292;E23015||11||Abodemen 0[0]  - E23015~null~E23015_SWONTPREM;SWONTPREM ~ Biaya "/>
    <s v="INDIBIZ"/>
    <m/>
    <m/>
    <d v="2026-08-15T15:00:00"/>
    <s v="2026-08-15 15:00:00|Nama PIC : Bp Fauzan No HP : 085895545657 No Alt : - M Janji :  15 Agustus 2026 Jam Pasang : Pagi / Siang Note : hubungi pelanggan jika ingin kelokasi|40951378|MYDITA"/>
    <n v="2026"/>
    <n v="8"/>
    <n v="15"/>
    <d v="2026-08-15T00:00:00"/>
    <n v="-0.625"/>
    <x v="0"/>
  </r>
  <r>
    <n v="1155"/>
    <n v="1002505177"/>
    <n v="3"/>
    <x v="1"/>
    <n v="5"/>
    <s v="SBY UTARA"/>
    <s v="TANDES"/>
    <s v="LKI"/>
    <s v="REG"/>
    <s v="AO"/>
    <x v="0"/>
    <s v="1P INET"/>
    <s v="Completed (PS)"/>
    <s v="RBS-Regional 3"/>
    <d v="2026-08-02T11:43:56"/>
    <d v="2026-08-02T20:21:54"/>
    <n v="69356975"/>
    <m/>
    <n v="152424213146"/>
    <s v="Superkitty"/>
    <s v="ODP-LKS-FZ/32 FZ/D03/32.01"/>
    <s v="WO060705533"/>
    <m/>
    <m/>
    <m/>
    <n v="112.6418224"/>
    <n v="-7.3048986999999999"/>
    <s v="|MN02435|MYIA-049741671181/POI/Indah Dewi Apriliani/08133039988/indahdewiapril@gmail.com"/>
    <s v="MYIB_ASSISTANT"/>
    <m/>
    <m/>
    <m/>
    <m/>
    <m/>
    <m/>
    <m/>
    <m/>
    <s v="Management Janji"/>
    <s v="2026-08-03 08:00:00 | Nama PIC : IBU INDAH No HP : 08133039988 Alt :  M Janji : (SENIN/3/AGUSTUS/2026) jam Pasang : 09:00 Note : hubungi pelanggan jika ingin kelokasi"/>
    <s v="FCC"/>
    <d v="2026-02-08T11:54:49"/>
    <d v="2026-08-03T08:00:00"/>
    <m/>
    <s v="PS"/>
    <s v="LKI"/>
    <s v="NO ADDON"/>
    <n v="20260802"/>
    <s v="Completed"/>
    <s v="HSI Bisnis Promo HUT Telkom PSB 70% - 100 Mbps Dual Band"/>
    <s v="INDIBIZ"/>
    <m/>
    <m/>
    <d v="2026-08-03T08:00:00"/>
    <s v="2026-08-03 08:00:00 | Nama PIC : IBU INDAH No HP : 08133039988 Alt :  M Janji : (SENIN/3/AGUSTUS/2026) jam Pasang : 09:00 Note : hubungi pelanggan jika ingin kelokasi"/>
    <n v="2026"/>
    <n v="8"/>
    <n v="2"/>
    <d v="2026-08-02T00:00:00"/>
    <n v="-1.3333333333357587"/>
    <x v="0"/>
  </r>
  <r>
    <n v="1156"/>
    <n v="1002531522"/>
    <n v="3"/>
    <x v="4"/>
    <n v="4"/>
    <s v="SEMARANG"/>
    <s v="UNGARAN"/>
    <s v="ABR"/>
    <s v="REG"/>
    <s v="AO"/>
    <x v="0"/>
    <s v="1P INET"/>
    <s v="MIE - SEND SURVEY"/>
    <s v="RBS-Regional 3"/>
    <d v="2026-08-17T19:05:56"/>
    <d v="2026-08-17T19:08:01"/>
    <n v="69368414"/>
    <m/>
    <n v="141459108160"/>
    <s v="Toko Perlengkapan Kantor"/>
    <s v="ODP-ABR-FL/022 FL/D02/022.01"/>
    <s v="WO061954188"/>
    <m/>
    <m/>
    <m/>
    <n v="110.4109005"/>
    <n v="-7.2579969999999996"/>
    <s v="|MN02374|MYIA-075885844101/POI/Uki Roland/0882007421713/ukiroland310@gmail.com"/>
    <s v="MYIB_ASSISTANT"/>
    <m/>
    <m/>
    <m/>
    <m/>
    <m/>
    <m/>
    <m/>
    <m/>
    <s v="Management Janji"/>
    <s v="2026-08-18 15:00:00 | telp :0882007421713 alt : Tanggal pemasangan :18/08/2026 Jam pemasangan : pagi/siang Info Tambahan : Hubungi pelanggan dulu sebelum ke lokasi terima kasih."/>
    <s v="FCC"/>
    <s v="17-08-2026 19:10:30"/>
    <d v="2026-08-18T15:00:00"/>
    <m/>
    <s v="SURVEY_NEW_MANJA"/>
    <s v="ABR"/>
    <s v="NO ADDON"/>
    <m/>
    <s v="MIE - SEND SURVEY"/>
    <s v="HSI Bisnis Promo HUT Telkom PSB 70% - 300 Mbps"/>
    <s v="INDIBIZ"/>
    <m/>
    <m/>
    <d v="2026-08-18T15:00:00"/>
    <s v="2026-08-18 15:00:00 | telp :0882007421713 alt : Tanggal pemasangan :18/08/2026 Jam pemasangan : pagi/siang Info Tambahan : Hubungi pelanggan dulu sebelum ke lokasi terima kasih."/>
    <m/>
    <m/>
    <m/>
    <e v="#NUM!"/>
    <e v="#NUM!"/>
    <x v="1"/>
  </r>
  <r>
    <n v="1157"/>
    <n v="1002506365"/>
    <n v="3"/>
    <x v="3"/>
    <n v="4"/>
    <s v="PURWOKERTO"/>
    <s v="PURBALINGGA"/>
    <s v="PBG"/>
    <s v="REG"/>
    <s v="AO"/>
    <x v="0"/>
    <m/>
    <s v="Completed (PS)"/>
    <s v="RBS-Regional 3"/>
    <d v="2026-08-03T15:14:40"/>
    <d v="2026-08-04T11:23:54"/>
    <n v="69357690"/>
    <n v="2812951033"/>
    <n v="143363111823"/>
    <s v="PT FENGSHENG NONWOVEN INDONESIA"/>
    <s v="ODP-PBG-FE/085"/>
    <s v="WO060821918"/>
    <m/>
    <m/>
    <m/>
    <n v="109.35185060000001"/>
    <n v="-7.4033109000000001"/>
    <s v="|MC00213|MYIA-066964787164/POI/SAEFUL ANWAR/082127697470/fengshengnonwovenindonesia@gmail.com"/>
    <s v="Sales Profesional"/>
    <m/>
    <m/>
    <m/>
    <m/>
    <m/>
    <m/>
    <m/>
    <m/>
    <s v="Management Janji"/>
    <s v="2026-08-05 08:00:00|M Janji : 5 agustus 2026 jam Pasang : pagi  Note : hubungi pelanggan jika ingin kelokasi|40981182|MYDITA"/>
    <s v="FCC"/>
    <d v="2026-03-08T15:25:36"/>
    <d v="2026-08-05T08:00:00"/>
    <m/>
    <s v="PS"/>
    <s v="PBG"/>
    <s v="NO ADDON"/>
    <n v="20260804"/>
    <s v="Completed"/>
    <s v="- 11_11446;Biaya PSB HSI EBIS Tunai di Depan ~ 11[150000]  - BWY DL;BWY DL ~ Saluran Dua Arah(BothWay)[0]  - E23053;E23053 ~ ES23 - Paket HSI Bisnis  Phone (PHONE)[0]  - E23053~null~44864;E23053||11||Abodemen 0[0]  - E23053~null~E23053_IN800;IN800 ~ Free "/>
    <s v="INDIBIZ"/>
    <m/>
    <m/>
    <d v="2026-08-05T08:00:00"/>
    <s v="2026-08-05 08:00:00|M Janji : 5 agustus 2026 jam Pasang : pagi  Note : hubungi pelanggan jika ingin kelokasi|40981182|MYDITA"/>
    <n v="2026"/>
    <n v="8"/>
    <n v="4"/>
    <d v="2026-08-04T00:00:00"/>
    <n v="-1.3333333333357587"/>
    <x v="0"/>
  </r>
  <r>
    <n v="1158"/>
    <n v="1002505014"/>
    <n v="3"/>
    <x v="0"/>
    <n v="5"/>
    <s v="MATARAM"/>
    <s v="SUMBAWA"/>
    <s v="MLK"/>
    <s v="REG"/>
    <s v="AO"/>
    <x v="0"/>
    <s v="1P INET"/>
    <s v="102 | FOLLOW UP COMPLETED"/>
    <s v="RBS-Regional 3"/>
    <d v="2026-08-02T07:34:57"/>
    <d v="2026-08-03T16:06:40"/>
    <n v="69356929"/>
    <m/>
    <n v="172608206115"/>
    <s v="KOS KOSAN FAHIM"/>
    <s v="ODP-MLK-FAD/67 FAD/D06/67.01"/>
    <s v="WO060690191"/>
    <m/>
    <m/>
    <m/>
    <n v="116.753827743551"/>
    <n v="-8.9120264494263406"/>
    <s v="|MN02367|MYIA-006819264242/POI/M FAHIM DWI HARDIKA/081215816089/fahimhardika@gmail.com"/>
    <s v="MYIB_ASSISTANT"/>
    <m/>
    <m/>
    <m/>
    <m/>
    <m/>
    <m/>
    <m/>
    <m/>
    <s v="Management Janji"/>
    <s v="2026-08-03 08:00:00 | Tanggal pemasangan :01 agustus 2026 Jam pemasangan : 08.00 - 12.00 Info Tambahan : Hubungi pelanggan dulu sebelum ke lokasi terimakasih"/>
    <s v="FCC"/>
    <d v="2026-02-08T07:39:52"/>
    <d v="2026-08-03T08:00:00"/>
    <m/>
    <s v="REVOKE"/>
    <s v="MLK"/>
    <s v="NO ADDON"/>
    <m/>
    <s v="Follow Up Revoke Completed, New Order ID : SC1002506472"/>
    <s v="HSI Bisnis Promo HUT Telkom PSB 70% - 50 Mbps"/>
    <s v="INDIBIZ"/>
    <m/>
    <m/>
    <d v="2026-08-03T08:00:00"/>
    <s v="2026-08-03 08:00:00 | Tanggal pemasangan :01 agustus 2026 Jam pemasangan : 08.00 - 12.00 Info Tambahan : Hubungi pelanggan dulu sebelum ke lokasi terimakasih"/>
    <m/>
    <m/>
    <m/>
    <e v="#NUM!"/>
    <e v="#NUM!"/>
    <x v="1"/>
  </r>
  <r>
    <n v="1159"/>
    <n v="1002518163"/>
    <n v="3"/>
    <x v="4"/>
    <n v="4"/>
    <s v="PEKALONGAN"/>
    <s v="SLAWI"/>
    <s v="BLU"/>
    <s v="REG"/>
    <s v="AO"/>
    <x v="0"/>
    <m/>
    <s v="Completed (PS)"/>
    <s v="RBS-Regional 3"/>
    <d v="2026-08-10T15:00:03"/>
    <d v="2026-08-10T19:41:53"/>
    <n v="69361814"/>
    <m/>
    <n v="142206131316"/>
    <s v="BUMDES KARYA MANDIRI BALARADIN"/>
    <s v="ODP-BLU-FW/025"/>
    <s v="WO061416310"/>
    <m/>
    <m/>
    <m/>
    <n v="109.110934"/>
    <n v="-7.0348889999999997"/>
    <s v="MD|MYDB-20260808264792|DN00001/MN00377|BUMDES KARYA MANDIRI BALARADIN|0895402116088"/>
    <s v="MYDIGIBIZPARTNER"/>
    <m/>
    <m/>
    <m/>
    <m/>
    <m/>
    <m/>
    <m/>
    <m/>
    <s v="Management Janji"/>
    <s v="2026-08-10 08:00:00 | M Janji : 10 agustus 2026  jam Pasang : pagi   Note : hubungi pelanggan jika ingin kelokasi"/>
    <s v="FCC"/>
    <d v="2026-10-08T15:09:52"/>
    <m/>
    <m/>
    <s v="PS"/>
    <s v="BLU"/>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10 08:00:00 | M Janji : 10 agustus 2026  jam Pasang : pagi   Note : hubungi pelanggan jika ingin kelokasi"/>
    <n v="2026"/>
    <n v="8"/>
    <n v="10"/>
    <d v="2026-08-10T00:00:00"/>
    <n v="-0.29166666666424135"/>
    <x v="0"/>
  </r>
  <r>
    <n v="1160"/>
    <n v="1002519465"/>
    <n v="3"/>
    <x v="4"/>
    <n v="4"/>
    <s v="PEKALONGAN"/>
    <s v="BREBES"/>
    <s v="BRB"/>
    <s v="REG"/>
    <s v="AO"/>
    <x v="0"/>
    <m/>
    <s v="Completed (PS)"/>
    <s v="RBS-Regional 3"/>
    <d v="2026-08-11T11:15:53"/>
    <d v="2026-08-11T13:16:10"/>
    <n v="69357430"/>
    <m/>
    <n v="146284106533"/>
    <s v="SDIT HARAPAN UMAT"/>
    <s v="ODP-BRB-FJ/055"/>
    <s v="WO061479898"/>
    <m/>
    <m/>
    <m/>
    <n v="109.04882600000001"/>
    <n v="-6.857437"/>
    <s v="AMRBS;403095;REG3;BAYU;085100296564;PIC ASTUTI 083166559676;HSI 1S 50MB;355k;sditharapanumat@gmail.com"/>
    <s v="Account Manager"/>
    <m/>
    <m/>
    <m/>
    <m/>
    <m/>
    <m/>
    <m/>
    <m/>
    <s v="Management Janji"/>
    <s v="2026-08-10 08:00:00|Tanggal pemasangan: 10/08/2026  Jam pemasangan : pagi  Info Tambahan : Hubungi pelanggan dulu sebelum ke lokasi  terima kasih.|40951378|MYDITA"/>
    <s v="FCC"/>
    <d v="2026-11-08T11:40:03"/>
    <m/>
    <m/>
    <s v="PS"/>
    <s v="BRB"/>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07:00:00"/>
    <s v="2026-08-10 08:00:00|Tanggal pemasangan: 10/08/2026  Jam pemasangan : pagi  Info Tambahan : Hubungi pelanggan dulu sebelum ke lokasi  terima kasih.|40951378|MYDITA"/>
    <n v="2026"/>
    <n v="8"/>
    <n v="11"/>
    <d v="2026-08-11T00:00:00"/>
    <n v="-0.29166666666424135"/>
    <x v="0"/>
  </r>
  <r>
    <n v="1161"/>
    <n v="1002513762"/>
    <n v="3"/>
    <x v="0"/>
    <n v="5"/>
    <s v="KUPANG"/>
    <s v="ENDE"/>
    <s v="BJW"/>
    <s v="REG"/>
    <s v="AO"/>
    <x v="0"/>
    <s v="1P INET"/>
    <s v="Completed (PS)"/>
    <s v="RBS-Regional 3"/>
    <d v="2026-08-07T09:02:56"/>
    <d v="2026-08-14T12:56:29"/>
    <n v="69360434"/>
    <m/>
    <n v="172511797093"/>
    <s v="PT GADAI MAS NUSANTARA"/>
    <s v="ODP-BJW-FC/10 FC/D01/10.01"/>
    <s v="WO061135015"/>
    <m/>
    <m/>
    <m/>
    <n v="120.9719446"/>
    <n v="-8.7816536000000003"/>
    <s v="|MN01740|MYIA-066011168708/POI/MARSEL FERDINAN KASEH/082236338952/marsel.ferdinan@gadaimas.com"/>
    <s v="MYIB_ASSISTANT"/>
    <m/>
    <m/>
    <m/>
    <m/>
    <m/>
    <m/>
    <m/>
    <m/>
    <s v="Management Janji"/>
    <s v="2026-08-08 08:00:00 | Nama PIC :  No HP :  No Alternatif :  M Janji : 08/08/2026 Jam Pasang : Pagi NoteÃ‚Â :  Hubungi terlebih dahulu sebelum ke lokasi "/>
    <s v="FCC"/>
    <d v="2026-07-08T09:10:56"/>
    <d v="2026-08-08T08:00:00"/>
    <m/>
    <s v="PS"/>
    <s v="BJW"/>
    <s v="NO ADDON"/>
    <n v="20260814"/>
    <s v="Completed"/>
    <s v="HSI Bisnis Basic Promo HUT Telkom PSB 70% - 50 Mbps"/>
    <s v="INDIBIZ"/>
    <m/>
    <m/>
    <d v="2026-08-08T08:00:00"/>
    <s v="2026-08-08 08:00:00 | Nama PIC :  No HP :  No Alternatif :  M Janji : 08/08/2026 Jam Pasang : Pagi NoteÃ‚Â :  Hubungi terlebih dahulu sebelum ke lokasi "/>
    <n v="2026"/>
    <n v="8"/>
    <n v="14"/>
    <d v="2026-08-14T00:00:00"/>
    <n v="5.6666666666642413"/>
    <x v="2"/>
  </r>
  <r>
    <n v="1162"/>
    <n v="1002528491"/>
    <n v="3"/>
    <x v="0"/>
    <n v="5"/>
    <s v="MATARAM"/>
    <s v="INNER - NUSA TENGGARA"/>
    <s v="MTR"/>
    <s v="REG"/>
    <s v="AO"/>
    <x v="0"/>
    <s v="1P INET"/>
    <s v="7 | OSS - PROVISIONING ISSUED"/>
    <s v="RBS-Regional 3"/>
    <d v="2026-08-15T14:47:57"/>
    <d v="2026-08-17T08:09:58"/>
    <n v="69366982"/>
    <m/>
    <n v="172601796334"/>
    <s v="SASAKU LOMBOK INDONESIA"/>
    <s v="ODP-MTR-FAE/11 FAE/D01/11.01"/>
    <s v="WO061829443"/>
    <m/>
    <m/>
    <m/>
    <n v="116.0700583"/>
    <n v="-8.5307329000000003"/>
    <s v="MD|MYDB-20260812265146|DN00001/MN01272|SASAKU LOMBOK INDONESIA|08196000031"/>
    <s v="MYDIGIBIZPARTNER"/>
    <m/>
    <m/>
    <m/>
    <m/>
    <m/>
    <m/>
    <m/>
    <m/>
    <s v="Management Janji"/>
    <s v="2026-08-17 08:00:00 | Jam Pemasangan : 08:00 - 12.00 Tanggal Pemasangan : MINGGU 16 AGUSTUS 2026 Info Tambahan : Hubungi pelanggan sebelum datang ke lokasi"/>
    <s v="FCC"/>
    <s v="15-08-2026 14:55:18"/>
    <d v="2026-08-17T08:00:00"/>
    <m/>
    <s v="PI"/>
    <s v="MTR"/>
    <s v="NO ADDON"/>
    <m/>
    <s v="Provisioning Issued"/>
    <s v="HSI Bisnis Promo HUT Telkom PSB 70% - 150 Mbps"/>
    <s v="INDIBIZ"/>
    <m/>
    <m/>
    <d v="2026-08-17T08:00:00"/>
    <s v="2026-08-17 08:00:00 | Jam Pemasangan : 08:00 - 12.00 Tanggal Pemasangan : MINGGU 16 AGUSTUS 2026 Info Tambahan : Hubungi pelanggan sebelum datang ke lokasi"/>
    <m/>
    <m/>
    <m/>
    <e v="#NUM!"/>
    <e v="#NUM!"/>
    <x v="1"/>
  </r>
  <r>
    <n v="1163"/>
    <n v="1002523288"/>
    <n v="3"/>
    <x v="1"/>
    <n v="5"/>
    <s v="SBY UTARA"/>
    <s v="TANDES"/>
    <s v="BBE"/>
    <s v="REG"/>
    <s v="AO"/>
    <x v="0"/>
    <m/>
    <s v="MIA - INVALID SURVEY"/>
    <s v="RBS-Regional 3"/>
    <d v="2026-08-13T08:26:44"/>
    <d v="2026-08-13T18:21:06"/>
    <n v="69364689"/>
    <m/>
    <n v="152417233953"/>
    <s v="SAMATOR BOLA VOLI KLUB INDONESIA"/>
    <s v="ODP-BBE-FAS/12"/>
    <s v="WO061653578"/>
    <m/>
    <m/>
    <m/>
    <n v="112.6467571"/>
    <n v="-7.3506213000000002"/>
    <s v="|MN02813|/SAMATOR BOLA VOLI KLUB INDONESIA/089687875825/yusak.surabayasamator@gmail.com/HSI Basic Promo HUT Telkom (1:2) 100 Mbps (Rp 440.000) PSB Rp 150.000"/>
    <s v="Sales Force DBS"/>
    <m/>
    <m/>
    <m/>
    <m/>
    <m/>
    <m/>
    <m/>
    <m/>
    <s v="Management Janji"/>
    <s v="2026-08-14 08:00:00|Tanggal pemasangan: 14/08/2026 Jam pemasangan : pagi / siang Info Tambahan : Hubungi pelanggan dulu sebelum ke lokasi terima kasih.|40951377|MYDITA"/>
    <s v="FCC"/>
    <s v="13-08-2026 08:40:16"/>
    <d v="2026-08-14T08:00:00"/>
    <m/>
    <s v="SURVEY_NEW_MANJA"/>
    <s v="BBE"/>
    <s v="NO ADDON"/>
    <m/>
    <s v="MIE - INVALID SURVEY - Kendala Jalur/Rute Tarikan"/>
    <s v="- 11_11446;Biaya PSB HSI EBIS Tunai di Depan ~ 11[150000]  - SP_NOSS;SP_NOSS ~ Internet NOSS Multispeed Network[0]  - SP_NOSS;SP_NOSS ~ Internet NOSS Multispeed Network[0]  - E25061;E25061 ~ ES25 - Paket HSI Basic (HSIEF) Khusus Winback 2.0[0]  - E25061~n"/>
    <s v="INDIBIZ"/>
    <m/>
    <m/>
    <d v="2026-08-14T08:00:00"/>
    <s v="2026-08-14 08:00:00|Tanggal pemasangan: 14/08/2026 Jam pemasangan : pagi / siang Info Tambahan : Hubungi pelanggan dulu sebelum ke lokasi terima kasih.|40951377|MYDITA"/>
    <m/>
    <m/>
    <m/>
    <e v="#NUM!"/>
    <e v="#NUM!"/>
    <x v="1"/>
  </r>
  <r>
    <n v="1164"/>
    <n v="1002529764"/>
    <n v="3"/>
    <x v="1"/>
    <n v="5"/>
    <s v="MADURA"/>
    <s v="BANGKALAN"/>
    <s v="SPG"/>
    <s v="REG"/>
    <s v="AO"/>
    <x v="0"/>
    <s v="1P INET"/>
    <s v="Completed (PS)"/>
    <s v="RBS-Regional 3"/>
    <d v="2026-08-16T14:22:56"/>
    <d v="2026-08-17T21:27:10"/>
    <n v="69367588"/>
    <m/>
    <n v="152434912008"/>
    <s v="Toko Rahmah"/>
    <s v="ODP-SPG-FBC/46"/>
    <s v="WO061881926"/>
    <m/>
    <m/>
    <m/>
    <n v="113.345261290669"/>
    <n v="-7.1742142239634701"/>
    <s v="MD|MYDB-20260816265712|DN00001/MN02006|Toko Rahmah|08132555383"/>
    <s v="MYDIGIBIZPARTNER"/>
    <m/>
    <m/>
    <m/>
    <m/>
    <m/>
    <m/>
    <m/>
    <m/>
    <s v="Management Janji"/>
    <s v="2026-08-17 13:00:00 | M Janji : (17 AGUSTUS 2026) jam Pasang : siang Note : hubungi pelanggan jika ingin kelokasi"/>
    <s v="FCC"/>
    <s v="16-08-2026 14:25:39"/>
    <d v="2026-08-17T13:00:00"/>
    <m/>
    <s v="PS"/>
    <s v="SPG"/>
    <s v="NETMONK"/>
    <n v="20260817"/>
    <s v="Completed"/>
    <s v="HSI Bisnis Bundling Netmonk Dual Band Promo 2026 PSB 70% - 100 Mbps"/>
    <s v="INDIBIZ"/>
    <m/>
    <m/>
    <d v="2026-08-17T13:00:00"/>
    <s v="2026-08-17 13:00:00 | M Janji : (17 AGUSTUS 2026) jam Pasang : siang Note : hubungi pelanggan jika ingin kelokasi"/>
    <n v="2026"/>
    <n v="8"/>
    <n v="17"/>
    <d v="2026-08-17T00:00:00"/>
    <n v="-0.54166666666424135"/>
    <x v="0"/>
  </r>
  <r>
    <n v="1165"/>
    <n v="1002504591"/>
    <n v="3"/>
    <x v="6"/>
    <n v="5"/>
    <s v="JEMBER"/>
    <s v="BANYUWANGI"/>
    <s v="WSO"/>
    <s v="REG"/>
    <s v="AO"/>
    <x v="0"/>
    <s v="1P INET"/>
    <s v="Completed (PS)"/>
    <s v="RBS-Regional 3"/>
    <d v="2026-08-01T13:44:56"/>
    <d v="2026-08-03T20:00:57"/>
    <n v="69356761"/>
    <m/>
    <n v="152518202019"/>
    <s v="NAM COLLECTION"/>
    <s v="ODP-WSO-FA/64 FA/D08/64.01"/>
    <s v="WO060652605"/>
    <m/>
    <m/>
    <m/>
    <n v="114.41590894013601"/>
    <n v="-7.9384478689593303"/>
    <s v="MD|MYDB-20260801264125|DN00001/MN00580|NAM COLLECTION|082198769605"/>
    <s v="MYDIGIBIZPARTNER"/>
    <m/>
    <m/>
    <m/>
    <m/>
    <m/>
    <m/>
    <m/>
    <m/>
    <s v="Management Janji"/>
    <s v="2026-08-02 13:00:00 | Nama PIC : BAPAK UNTUNG No HP : 082198769605 Alt :  M Janji : (MINGGU/2/AGUSTUS/2026) jam Pasang : 09:00 Note : hubungi pelanggan jika ingin kelokasi"/>
    <s v="FCC"/>
    <d v="2026-01-08T13:54:49"/>
    <d v="2026-08-02T13:00:00"/>
    <m/>
    <s v="PS"/>
    <s v="WSO"/>
    <s v="NO ADDON"/>
    <n v="20260803"/>
    <s v="Completed"/>
    <s v="HSI Bisnis Promo HUT Telkom PSB 70% - 100 Mbps"/>
    <s v="INDIBIZ"/>
    <m/>
    <m/>
    <d v="2026-08-02T13:00:00"/>
    <s v="2026-08-02 13:00:00 | Nama PIC : BAPAK UNTUNG No HP : 082198769605 Alt :  M Janji : (MINGGU/2/AGUSTUS/2026) jam Pasang : 09:00 Note : hubungi pelanggan jika ingin kelokasi"/>
    <n v="2026"/>
    <n v="8"/>
    <n v="3"/>
    <d v="2026-08-03T00:00:00"/>
    <n v="0.45833333333575865"/>
    <x v="0"/>
  </r>
  <r>
    <n v="1166"/>
    <n v="1002511888"/>
    <n v="3"/>
    <x v="3"/>
    <n v="4"/>
    <s v="YOGYAKARTA"/>
    <s v="INNER - YOGYA JATENG SELATAN"/>
    <s v="KBU"/>
    <s v="REG"/>
    <s v="AO"/>
    <x v="0"/>
    <m/>
    <s v="Completed (PS)"/>
    <s v="RBS-Regional 3"/>
    <d v="2026-08-06T10:52:22"/>
    <d v="2026-08-06T12:35:29"/>
    <n v="69357038"/>
    <m/>
    <n v="146113146949"/>
    <s v="PT TRANS HYBRID COMMUNICATION UR APOTEK PRO MANGKUBUMI"/>
    <s v="ODP-KBU-FCT/13"/>
    <s v="WO061055841"/>
    <m/>
    <m/>
    <m/>
    <n v="110.367462105399"/>
    <n v="-7.7850393554297801"/>
    <s v="|MN00542|MYIA-010419496493/POI/SYUKUR/089672423542/pttcjakarta2@gmail.com"/>
    <s v="Sales Profesional"/>
    <m/>
    <m/>
    <m/>
    <m/>
    <m/>
    <m/>
    <m/>
    <m/>
    <s v="Management Janji"/>
    <s v="2026-08-03 13:00:00 | Nama PIC : Sykur  No HP : 089672423542  Alt :   M Janji : 03/08/2026  Jam Pasang : 08.00 - 13:00   NoteÃ‚Â :  hubungi terlebih dahulu sebelum kelokasi "/>
    <s v="FCC"/>
    <d v="2026-06-08T10:55:32"/>
    <m/>
    <m/>
    <s v="PS"/>
    <s v="KBU"/>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3 13:00:00 | Nama PIC : Sykur  No HP : 089672423542  Alt :   M Janji : 03/08/2026  Jam Pasang : 08.00 - 13:00   NoteÃ‚Â :  hubungi terlebih dahulu sebelum kelokasi "/>
    <n v="2026"/>
    <n v="8"/>
    <n v="6"/>
    <d v="2026-08-06T00:00:00"/>
    <n v="-0.29166666666424135"/>
    <x v="0"/>
  </r>
  <r>
    <n v="1167"/>
    <n v="1002514993"/>
    <n v="3"/>
    <x v="3"/>
    <n v="4"/>
    <s v="YOGYAKARTA"/>
    <s v="BANTUL"/>
    <s v="BTL"/>
    <s v="REG"/>
    <s v="AO"/>
    <x v="0"/>
    <s v="1P INET"/>
    <s v="98 | OSS - CANCEL COMPLETE"/>
    <s v="RBS-Regional 3"/>
    <d v="2026-08-07T15:10:57"/>
    <d v="2026-08-11T10:35:10"/>
    <n v="69360955"/>
    <m/>
    <n v="146129128528"/>
    <s v="LB JENANGAN PONOROGO"/>
    <s v="ODP-BTL-FBZ/067 FBZ/D04/067.01"/>
    <s v="WO061178123"/>
    <m/>
    <m/>
    <m/>
    <n v="110.40861099999999"/>
    <n v="-7.8619719999999997"/>
    <s v="|MN00799|MYIA-024151377122/POI/LAELATUL AFIATUN NISAK/085733668576/kantorhrdlaskarbuah@gmail.com"/>
    <s v="MYIB_ASSISTANT"/>
    <m/>
    <m/>
    <m/>
    <m/>
    <m/>
    <m/>
    <m/>
    <m/>
    <s v="Management Janji"/>
    <s v="2026-08-10 08:00:00 | telp :085733668576  alt : pagi / siang 10/08/2026 hub sebelum ke lokasi  "/>
    <s v="FCC"/>
    <d v="2026-07-08T15:25:38"/>
    <d v="2026-08-10T08:00:00"/>
    <s v="Kendala Pelanggan"/>
    <s v="CANCEL"/>
    <s v="BTL"/>
    <s v="NO ADDON"/>
    <m/>
    <s v="Cancel Completed"/>
    <s v="HSI Bisnis Basic Promo HUT Telkom PSB 70% - 50 Mbps"/>
    <s v="INDIBIZ"/>
    <m/>
    <m/>
    <d v="2026-08-10T08:00:00"/>
    <s v="2026-08-10 08:00:00 | telp :085733668576  alt : pagi / siang 10/08/2026 hub sebelum ke lokasi  "/>
    <m/>
    <m/>
    <m/>
    <e v="#NUM!"/>
    <e v="#NUM!"/>
    <x v="1"/>
  </r>
  <r>
    <n v="1168"/>
    <n v="1002527576"/>
    <n v="3"/>
    <x v="6"/>
    <n v="5"/>
    <s v="SIDOARJO"/>
    <s v="PASURUAN"/>
    <s v="PDA"/>
    <s v="REG"/>
    <s v="AO"/>
    <x v="0"/>
    <m/>
    <s v="Completed (PS)"/>
    <s v="RBS-Regional 3"/>
    <d v="2026-08-15T01:15:50"/>
    <d v="2026-08-15T13:46:14"/>
    <n v="69366502"/>
    <m/>
    <n v="152741225092"/>
    <s v="ABRN AGENCY STREAM &amp;"/>
    <s v="ODP-PDA-FV/19"/>
    <s v="WO061801070"/>
    <m/>
    <m/>
    <m/>
    <n v="112.68118699999999"/>
    <n v="-7.6480027000000002"/>
    <s v="|MN01982|/ABRN AGENCY STREAM &amp; SHINE/WINBACK 2.0 HSI B2B (1:1) 100MBPS 535RB PSB DISC 70%/PSN/nurullaini907@gmail.com/NURUL AINI/85706130525"/>
    <s v="Sales Force DBS"/>
    <m/>
    <m/>
    <m/>
    <m/>
    <m/>
    <m/>
    <m/>
    <m/>
    <s v="Management Janji"/>
    <s v="2026-08-16 08:00:00|Nama PIC : ibu aini No HP : 085706130525 Alt :  M Janji : (MINGGU/16/AGUSTUS/2026) jam Pasang : 09:00 Note : hubungi pelanggan jika ingin kelokasi|40961371|MYDITA"/>
    <s v="FCC"/>
    <s v="15-08-2026 01:39:53"/>
    <d v="2026-08-16T08:00:00"/>
    <m/>
    <s v="PS"/>
    <s v="PDA"/>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Nama PIC : ibu aini No HP : 085706130525 Alt :  M Janji : (MINGGU/16/AGUSTUS/2026) jam Pasang : 09:00 Note : hubungi pelanggan jika ingin kelokasi|40961371|MYDITA"/>
    <n v="2026"/>
    <n v="8"/>
    <n v="15"/>
    <d v="2026-08-15T00:00:00"/>
    <n v="-1.3333333333357587"/>
    <x v="0"/>
  </r>
  <r>
    <n v="1169"/>
    <n v="1002505218"/>
    <n v="3"/>
    <x v="0"/>
    <n v="5"/>
    <s v="MATARAM"/>
    <s v="BIMA"/>
    <s v="BIM"/>
    <s v="REG"/>
    <s v="AO"/>
    <x v="0"/>
    <s v="1P INET"/>
    <s v="102 | FOLLOW UP COMPLETED"/>
    <s v="RBS-Regional 3"/>
    <d v="2026-08-02T12:38:56"/>
    <d v="2026-08-12T09:39:31"/>
    <n v="69356981"/>
    <m/>
    <n v="172616801723"/>
    <s v="PT BRAMASTRA BAKTI SOLUSINDO UR APOTEK PRO BIMA"/>
    <s v="ODP-BIM-FAC/69 FAC/D06/69.01"/>
    <s v="WO060709852"/>
    <m/>
    <m/>
    <m/>
    <n v="118.7327141"/>
    <n v="-8.4568989999999999"/>
    <s v="|MN00542|MYIA-035213225797/POI/HUSEIN/089672423536/bramastrajakarta1@gmail.com"/>
    <s v="MYIB_ASSISTANT"/>
    <m/>
    <m/>
    <m/>
    <m/>
    <m/>
    <m/>
    <m/>
    <m/>
    <s v="Management Janji"/>
    <s v="2026-08-03 13:00:00 | telp :089672423536 alt : manja : pagi / siang 03/08/2026 hub sebelum ke lokasi "/>
    <s v="FCC"/>
    <d v="2026-02-08T12:39:51"/>
    <d v="2026-08-03T13:00:00"/>
    <s v="Kendala Lainnya"/>
    <s v="REVOKE"/>
    <s v="BIM"/>
    <s v="NO ADDON"/>
    <m/>
    <s v="Follow Up Revoke Completed, New Order ID : SC1002521419"/>
    <s v="HSI Bisnis Promo HUT Telkom PSB 70% - 50 Mbps"/>
    <s v="INDIBIZ"/>
    <m/>
    <m/>
    <d v="2026-08-03T13:00:00"/>
    <s v="2026-08-03 13:00:00 | telp :089672423536 alt : manja : pagi / siang 03/08/2026 hub sebelum ke lokasi "/>
    <m/>
    <m/>
    <m/>
    <e v="#NUM!"/>
    <e v="#NUM!"/>
    <x v="1"/>
  </r>
  <r>
    <n v="1170"/>
    <n v="1002513420"/>
    <n v="3"/>
    <x v="2"/>
    <n v="5"/>
    <s v="KEDIRI"/>
    <s v="KEDIRI"/>
    <s v="KAA"/>
    <s v="REG"/>
    <s v="AO"/>
    <x v="0"/>
    <s v="1P INET"/>
    <s v="Completed (PS)"/>
    <s v="RBS-Regional 3"/>
    <d v="2026-08-06T18:07:56"/>
    <d v="2026-08-07T12:22:37"/>
    <n v="69360328"/>
    <m/>
    <n v="152653205946"/>
    <s v="SPBU 54.641.02"/>
    <s v="ODP-KAA-FC/07 FC/D01/07.01"/>
    <s v="WO061112525"/>
    <m/>
    <m/>
    <m/>
    <n v="112.288122922182"/>
    <n v="-7.7630358594273901"/>
    <s v="MD|MYDB-20260806264578|SC20016/MC20202|SPBU 54.641.02|085608797290"/>
    <s v="MYDIGIBIZPARTNER"/>
    <m/>
    <m/>
    <m/>
    <m/>
    <m/>
    <m/>
    <m/>
    <m/>
    <s v="Management Janji"/>
    <s v="2026-08-07 15:00:00 |  M Janji : (07/08/026) jam Pasang : 09:00 Note : hubungi pelanggan jika ingin kelokasi"/>
    <s v="FCC"/>
    <d v="2026-06-08T18:09:46"/>
    <d v="2026-08-07T15:00:00"/>
    <m/>
    <s v="PS"/>
    <s v="KAA"/>
    <s v="NO ADDON"/>
    <n v="20260807"/>
    <s v="Completed"/>
    <s v="HSI Bisnis Promo HUT Telkom PSB 70% - 50 Mbps"/>
    <s v="INDIBIZ"/>
    <m/>
    <m/>
    <d v="2026-08-07T15:00:00"/>
    <s v="2026-08-07 15:00:00 |  M Janji : (07/08/026) jam Pasang : 09:00 Note : hubungi pelanggan jika ingin kelokasi"/>
    <n v="2026"/>
    <n v="8"/>
    <n v="7"/>
    <d v="2026-08-07T00:00:00"/>
    <n v="-0.625"/>
    <x v="0"/>
  </r>
  <r>
    <n v="1171"/>
    <n v="1002528549"/>
    <n v="3"/>
    <x v="7"/>
    <n v="4"/>
    <s v="KUDUS"/>
    <s v="PATI"/>
    <s v="TAY"/>
    <s v="REG"/>
    <s v="AO"/>
    <x v="0"/>
    <m/>
    <s v="Completed (PS)"/>
    <s v="RBS-Regional 3"/>
    <d v="2026-08-15T15:26:09"/>
    <d v="2026-08-15T18:15:02"/>
    <n v="69364853"/>
    <m/>
    <n v="142599106002"/>
    <s v="CV. TAYU INDAH JAYA"/>
    <s v="ODP-TAY-FG/041"/>
    <s v="WO061832595"/>
    <m/>
    <m/>
    <m/>
    <n v="111.0497"/>
    <n v="-6.5457900000000002"/>
    <s v="AMRBS;403098;REG3;DANIEL MARWA DENERO;08112876658;CP.DWI RUSTINI;085728852436;PAKET PROMO 535.000 100mb 1:1;CV. TAYU INDAH JAYA"/>
    <s v="Account Manager"/>
    <m/>
    <m/>
    <m/>
    <m/>
    <m/>
    <m/>
    <m/>
    <m/>
    <s v="Management Janji"/>
    <s v="2026-08-14 13:00:00|telp : 085728852436  M Janji : (14/08/2026)  jam Pasang : 09:00  Note : hubungi pelanggan jika ingin kelokasi|40000802|MYDITA"/>
    <s v="FCC"/>
    <s v="15-08-2026 15:39:51"/>
    <m/>
    <m/>
    <s v="PS"/>
    <s v="TAY"/>
    <s v="NO ADDON"/>
    <n v="20260815"/>
    <s v="Completed"/>
    <s v="- 11_11446;Biaya PSB HSI EBIS Tunai di Depan ~ 11[150000]  - E23015;E23015 ~ ES23 - Perangkat ONT[0]  - E23015~null~44292;E23015||11||Abodemen 0[0]  - E23015~null~E23015_SWONTPREM;SWONTPREM ~ Biaya Sewa ONT Premium ~ E23015[50000]  - E25060;E25060 ~ ES25 "/>
    <s v="INDIBIZ"/>
    <m/>
    <m/>
    <d v="2026-08-15T07:00:00"/>
    <s v="2026-08-14 13:00:00|telp : 085728852436  M Janji : (14/08/2026)  jam Pasang : 09:00  Note : hubungi pelanggan jika ingin kelokasi|40000802|MYDITA"/>
    <n v="2026"/>
    <n v="8"/>
    <n v="15"/>
    <d v="2026-08-15T00:00:00"/>
    <n v="-0.29166666666424135"/>
    <x v="0"/>
  </r>
  <r>
    <n v="1172"/>
    <n v="1002516332"/>
    <n v="3"/>
    <x v="0"/>
    <n v="5"/>
    <s v="MATARAM"/>
    <s v="LOMBOK TIMUR UTARA"/>
    <s v="SGG"/>
    <s v="REG"/>
    <s v="AO"/>
    <x v="0"/>
    <s v="1P INET"/>
    <s v="102 | FOLLOW UP COMPLETED"/>
    <s v="RBS-Regional 3"/>
    <d v="2026-08-09T09:40:56"/>
    <d v="2026-08-10T18:05:43"/>
    <n v="69361748"/>
    <m/>
    <n v="172604213943"/>
    <s v="TOKO PORTUGAL"/>
    <s v="ODP-SGG-FAF/02 FAF/D01/02.01"/>
    <s v="WO061304281"/>
    <m/>
    <m/>
    <m/>
    <n v="116.03900883346699"/>
    <n v="-8.4576210010101605"/>
    <s v="MD|MYDB-20260808264780|DN00001/MN01272|TOKO PORTUGAL|085205044407"/>
    <s v="MYDIGIBIZPARTNER"/>
    <m/>
    <m/>
    <m/>
    <m/>
    <m/>
    <m/>
    <m/>
    <m/>
    <s v="Management Janji"/>
    <s v="2026-08-10 08:00:00 | Nama PIC : Bp Isnaidi No Hp : 085205044407 No Alt : - Tgl Pemasangan : 10 Agustus 2026 Interval : PAGI SIANG Note : Hubungi pelanggan terlebih dahulu"/>
    <s v="FCC"/>
    <d v="2026-09-08T09:55:03"/>
    <d v="2026-08-10T08:00:00"/>
    <s v="Kendala Lainnya"/>
    <s v="REVOKE"/>
    <s v="SGG"/>
    <s v="NO ADDON"/>
    <m/>
    <s v="Follow Up Revoke Completed, New Order ID : SC1002518658"/>
    <s v="HSI Bisnis Promo HUT Telkom PSB 70% - 100 Mbps"/>
    <s v="INDIBIZ"/>
    <m/>
    <m/>
    <d v="2026-08-10T08:00:00"/>
    <s v="2026-08-10 08:00:00 | Nama PIC : Bp Isnaidi No Hp : 085205044407 No Alt : - Tgl Pemasangan : 10 Agustus 2026 Interval : PAGI SIANG Note : Hubungi pelanggan terlebih dahulu"/>
    <m/>
    <m/>
    <m/>
    <e v="#NUM!"/>
    <e v="#NUM!"/>
    <x v="1"/>
  </r>
  <r>
    <n v="1173"/>
    <n v="1002526708"/>
    <n v="3"/>
    <x v="7"/>
    <n v="4"/>
    <s v="SOLO"/>
    <s v="SRAGEN"/>
    <s v="SRG"/>
    <s v="DSS"/>
    <s v="AO"/>
    <x v="0"/>
    <m/>
    <s v="Completed (PS)"/>
    <s v="DSS-SOE Banking"/>
    <d v="2026-08-14T14:49:23"/>
    <d v="2026-08-15T18:44:37"/>
    <n v="69366168"/>
    <m/>
    <n v="146565009633"/>
    <s v="BRI CABANG GESI"/>
    <s v="ODP-SRG-FAN/026"/>
    <s v="WO061757268"/>
    <m/>
    <m/>
    <m/>
    <n v="111.006977088768"/>
    <n v="-7.3349793632557301"/>
    <s v="DSS RACE | HOTDA YULITA WIJAYANTI | NIK 770033 | SOLO JATENG TIMUR | TREG 3 | FITO ARDANA 85182340293"/>
    <s v="Account Manager"/>
    <m/>
    <m/>
    <m/>
    <m/>
    <m/>
    <m/>
    <m/>
    <m/>
    <s v="Management Janji"/>
    <s v="DSS RACE | HOTDA YULITA WIJAYANTI | NIK 770033 | SOLO JATENG TIMUR | TREG 3 | FITO ARDANA 85182340293"/>
    <s v="FCC"/>
    <s v="14-08-2026 14:55:03"/>
    <m/>
    <s v="Kendala Lainnya"/>
    <s v="PS"/>
    <s v="SRG"/>
    <s v="NO ADDON"/>
    <n v="20260815"/>
    <s v="Completed"/>
    <s v="- 11_11450;Biaya PSB Reguler HSI EBIS ~ 11[500000]  - E25060;E25060 ~ ES25 - Paket HSI Bisnis (HSIE) Khusus Winback 2.0[0]  - E25060~null~E25060_UNL;UNL ~ Internet-Link Unlimited Internet Usage ~ E25060[0]  - E25060~null~105343;E25060||11||Abodemen 0[0]  "/>
    <s v="INDIBIZ"/>
    <m/>
    <m/>
    <d v="2026-08-14T12:00:00"/>
    <s v="DSS RACE | HOTDA YULITA WIJAYANTI | NIK 770033 | SOLO JATENG TIMUR | TREG 3 | FITO ARDANA 85182340293"/>
    <n v="2026"/>
    <n v="8"/>
    <n v="15"/>
    <d v="2026-08-15T00:00:00"/>
    <n v="0.5"/>
    <x v="0"/>
  </r>
  <r>
    <n v="1174"/>
    <n v="1002511439"/>
    <n v="3"/>
    <x v="5"/>
    <n v="5"/>
    <s v="SINGARJA"/>
    <s v="GIANYAR"/>
    <s v="GIN"/>
    <s v="REG"/>
    <s v="AO"/>
    <x v="0"/>
    <m/>
    <s v="102 | FOLLOW UP COMPLETED"/>
    <s v="RBS-Regional 3"/>
    <d v="2026-08-06T08:20:13"/>
    <d v="2026-08-08T09:53:05"/>
    <n v="69359555"/>
    <m/>
    <n v="172407215184"/>
    <s v="SD NEGERI 1 SABA"/>
    <s v="ODP-GIN-FP/81"/>
    <s v="WO061045109"/>
    <m/>
    <m/>
    <m/>
    <n v="115.2967089"/>
    <n v="-8.5916589999999999"/>
    <s v="|MN02658|/PIC NI PUTU ENI KOMIARTI/081353267465/sdnegerisatusaba@gmail.com"/>
    <s v="Sales Force DBS"/>
    <m/>
    <m/>
    <m/>
    <m/>
    <m/>
    <m/>
    <m/>
    <m/>
    <s v="Management Janji"/>
    <s v="2026-08-07 08:00:00|Nama : BU NI PUTU ENI KOMIARTI No Hp : 081353267465 No Alt :  Tgl Pemasangan : 07 Agustus 2026 Interval : PAGI  Note : Hubungi pelanggan terlebih dahulu|40981182|MYDITA"/>
    <s v="FCC"/>
    <d v="2026-06-08T08:25:02"/>
    <d v="2026-08-07T08:00:00"/>
    <s v="Kendala Lainnya"/>
    <s v="REVOKE"/>
    <s v="GIN"/>
    <s v="NO ADDON"/>
    <m/>
    <s v="Follow Up Revoke Completed, New Order ID : SC1002515671"/>
    <s v="- 11_11446;Biaya PSB HSI EBIS Tunai di Depan ~ 11[150000]  - SP_NOSS;SP_NOSS ~ Internet NOSS Multispeed Network[0]  - SP_NOSS;SP_NOSS ~ Internet NOSS Multispeed Network[0]  - E23015;E23015 ~ ES23 - Perangkat ONT[0]  - E23015~null~44292;E23015||11||Abodeme"/>
    <s v="INDIBIZ"/>
    <m/>
    <m/>
    <d v="2026-08-07T08:00:00"/>
    <s v="2026-08-07 08:00:00|Nama : BU NI PUTU ENI KOMIARTI No Hp : 081353267465 No Alt :  Tgl Pemasangan : 07 Agustus 2026 Interval : PAGI  Note : Hubungi pelanggan terlebih dahulu|40981182|MYDITA"/>
    <m/>
    <m/>
    <m/>
    <e v="#NUM!"/>
    <e v="#NUM!"/>
    <x v="1"/>
  </r>
  <r>
    <n v="1175"/>
    <n v="1002514325"/>
    <n v="3"/>
    <x v="2"/>
    <n v="5"/>
    <s v="MADIUN"/>
    <s v="BOJONEGORO"/>
    <s v="BJN"/>
    <s v="REG"/>
    <s v="AO"/>
    <x v="0"/>
    <s v="1P INET"/>
    <s v="Completed (PS)"/>
    <s v="RBS-Regional 3"/>
    <d v="2026-08-07T11:22:57"/>
    <d v="2026-08-08T18:09:22"/>
    <n v="69360630"/>
    <m/>
    <n v="152609258538"/>
    <s v="KANTOR NOTARIS PPAT ACHMAD MUAS SH MH MKn"/>
    <s v="ODP-BJN-FN/34 FN/D03/34.01"/>
    <s v="WO061150077"/>
    <m/>
    <m/>
    <m/>
    <n v="111.879258903476"/>
    <n v="-7.14906695405538"/>
    <s v="|MN02619|MYIA-012609897405/POI/ACHMAD MUAS SH MH MKn/085230414243/nip873153@gmail.com"/>
    <s v="MYIB_ASSISTANT"/>
    <m/>
    <m/>
    <m/>
    <m/>
    <m/>
    <m/>
    <m/>
    <m/>
    <s v="Management Janji"/>
    <s v="2026-08-09 13:00:00 | Tanggal pemasangan: 08/08/2026 Jam pemasangan : pagi / siang Info Tambahan : Hubungi pelanggan dulu sebelum ke lokasi. terima kasih"/>
    <s v="FCC"/>
    <d v="2026-07-08T11:25:46"/>
    <d v="2026-08-09T13:00:00"/>
    <m/>
    <s v="PS"/>
    <s v="BJN"/>
    <s v="NO ADDON"/>
    <n v="20260808"/>
    <s v="Completed"/>
    <s v="HSI Bisnis Basic Promo HUT Telkom PSB 70% - 75 Mbps"/>
    <s v="INDIBIZ"/>
    <m/>
    <m/>
    <d v="2026-08-09T13:00:00"/>
    <s v="2026-08-09 13:00:00 | Tanggal pemasangan: 08/08/2026 Jam pemasangan : pagi / siang Info Tambahan : Hubungi pelanggan dulu sebelum ke lokasi. terima kasih"/>
    <n v="2026"/>
    <n v="8"/>
    <n v="8"/>
    <d v="2026-08-08T00:00:00"/>
    <n v="-1.5416666666642413"/>
    <x v="0"/>
  </r>
  <r>
    <n v="1176"/>
    <n v="1002525558"/>
    <n v="3"/>
    <x v="6"/>
    <n v="5"/>
    <s v="JEMBER"/>
    <s v="BONDOWOSO"/>
    <s v="BOW"/>
    <s v="REG"/>
    <s v="AO"/>
    <x v="0"/>
    <s v="1P INET"/>
    <s v="7 | OSS - PROVISIONING ISSUED"/>
    <s v="RBS-Regional 3"/>
    <d v="2026-08-14T09:07:56"/>
    <d v="2026-08-15T08:05:42"/>
    <n v="69365666"/>
    <m/>
    <n v="152507223601"/>
    <s v="KOST BERKAH KEMBANG 001"/>
    <s v="ODP-BOW-FAQ/42 FQ/D03/42.01"/>
    <s v="WO061719853"/>
    <m/>
    <m/>
    <m/>
    <n v="113.95661269999999"/>
    <n v="-8.0082848999999996"/>
    <s v="|MC30027|MYIA-003904226073/POI/NUR KHOLIS HASAN/085111356117/anitadawuhan@gmail.com"/>
    <s v="MYIB_ASSISTANT"/>
    <m/>
    <m/>
    <m/>
    <m/>
    <m/>
    <m/>
    <m/>
    <m/>
    <s v="Management Janji"/>
    <s v="2026-08-15 08:00:00 | Tanggal pemasangan : 15 AGUSTUS 2026 Jam pemasangan : pagi/siang Info Tambahan : Hubungi pelanggan dulu sebelum ke lokasi terima kasih"/>
    <s v="FCC"/>
    <s v="14-08-2026 09:10:50"/>
    <d v="2026-08-15T08:00:00"/>
    <m/>
    <s v="PI"/>
    <s v="BOW"/>
    <s v="NETMONK"/>
    <m/>
    <s v="Provisioning Issued"/>
    <s v="HSI Bisnis Bundling Netmonk PSB 70% Promo - 200 Mbps"/>
    <s v="INDIBIZ"/>
    <m/>
    <m/>
    <d v="2026-08-15T08:00:00"/>
    <s v="2026-08-15 08:00:00 | Tanggal pemasangan : 15 AGUSTUS 2026 Jam pemasangan : pagi/siang Info Tambahan : Hubungi pelanggan dulu sebelum ke lokasi terima kasih"/>
    <m/>
    <m/>
    <m/>
    <e v="#NUM!"/>
    <e v="#NUM!"/>
    <x v="1"/>
  </r>
  <r>
    <n v="1177"/>
    <n v="1002516210"/>
    <n v="3"/>
    <x v="4"/>
    <n v="4"/>
    <s v="SEMARANG"/>
    <s v="UNGARAN"/>
    <s v="BDN"/>
    <s v="REG"/>
    <s v="AO"/>
    <x v="0"/>
    <s v="1P INET"/>
    <s v="Completed (PS)"/>
    <s v="RBS-Regional 3"/>
    <d v="2026-08-08T18:16:56"/>
    <d v="2026-08-09T17:54:24"/>
    <n v="69361647"/>
    <m/>
    <n v="141411106515"/>
    <s v="Karaoke Number One"/>
    <s v="ODP-BDN-FA/089 FA/D06/089.01"/>
    <s v="WO061287750"/>
    <m/>
    <m/>
    <m/>
    <n v="110.37271220237"/>
    <n v="-7.2240532914560696"/>
    <s v="MD|MYDB-20260807264701|DN00001/MN00663|Karaoke Number One|082135919627"/>
    <s v="MYDIGIBIZPARTNER"/>
    <m/>
    <m/>
    <m/>
    <m/>
    <m/>
    <m/>
    <m/>
    <m/>
    <s v="Management Janji"/>
    <s v="2026-08-09 15:00:00 | M Janji : 9 agustus 2026 jam Pasang : pagi siang Note : hubungi pelanggan jika ingin kelokasi "/>
    <s v="FCC"/>
    <d v="2026-08-08T18:25:09"/>
    <d v="2026-08-09T15:00:00"/>
    <m/>
    <s v="PS"/>
    <s v="BDN"/>
    <s v="NO ADDON"/>
    <n v="20260809"/>
    <s v="Completed"/>
    <s v="HSI Bisnis Promo HUT Telkom PSB 70% - 50 Mbps"/>
    <s v="INDIBIZ"/>
    <m/>
    <m/>
    <d v="2026-08-09T15:00:00"/>
    <s v="2026-08-09 15:00:00 | M Janji : 9 agustus 2026 jam Pasang : pagi siang Note : hubungi pelanggan jika ingin kelokasi "/>
    <n v="2026"/>
    <n v="8"/>
    <n v="9"/>
    <d v="2026-08-09T00:00:00"/>
    <n v="-0.625"/>
    <x v="0"/>
  </r>
  <r>
    <n v="1178"/>
    <n v="1002516275"/>
    <n v="3"/>
    <x v="3"/>
    <n v="4"/>
    <s v="PURWOKERTO"/>
    <s v="BANJARNEGARA"/>
    <s v="BJR"/>
    <s v="REG"/>
    <s v="AO"/>
    <x v="0"/>
    <s v="1P INET"/>
    <s v="Completed (PS)"/>
    <s v="RBS-Regional 3"/>
    <d v="2026-08-09T08:04:56"/>
    <d v="2026-08-10T16:09:48"/>
    <n v="69361680"/>
    <m/>
    <n v="146372102125"/>
    <s v="BERKAH SEMBAKO HERMAWAN"/>
    <s v="ODP-BJR-FAL/008 FAL/D01/008.01"/>
    <s v="WO061297994"/>
    <m/>
    <m/>
    <m/>
    <n v="109.65766000000001"/>
    <n v="-7.3215079999999997"/>
    <s v="|MC80042|MYIA-096287865218/POI/Teguh Hermawan /082324780003/teguhhermawant14@gmail.com"/>
    <s v="MYIB_ASSISTANT"/>
    <m/>
    <m/>
    <m/>
    <m/>
    <m/>
    <m/>
    <m/>
    <m/>
    <s v="Management Janji"/>
    <s v="2026-08-11 08:00:00 | Nama PIC : Bp Teguh No Hp : 082324780003 No Alt : - Tgl Pemasangan : 11 Agustus 2026 Interval : PAGI SIANG Note : Hubungi pelanggan terlebih dahulu"/>
    <s v="FCC"/>
    <d v="2026-09-08T08:09:54"/>
    <d v="2026-08-11T08:00:00"/>
    <m/>
    <s v="PS"/>
    <s v="BJR"/>
    <s v="NO ADDON"/>
    <n v="20260810"/>
    <s v="Completed"/>
    <s v="HSI Bisnis Promo HUT Telkom PSB 70% - 300 Mbps"/>
    <s v="INDIBIZ"/>
    <m/>
    <m/>
    <d v="2026-08-11T08:00:00"/>
    <s v="2026-08-11 08:00:00 | Nama PIC : Bp Teguh No Hp : 082324780003 No Alt : - Tgl Pemasangan : 11 Agustus 2026 Interval : PAGI SIANG Note : Hubungi pelanggan terlebih dahulu"/>
    <n v="2026"/>
    <n v="8"/>
    <n v="10"/>
    <d v="2026-08-10T00:00:00"/>
    <n v="-1.3333333333357587"/>
    <x v="0"/>
  </r>
  <r>
    <n v="1179"/>
    <n v="1002527392"/>
    <n v="3"/>
    <x v="6"/>
    <n v="5"/>
    <s v="SIDOARJO"/>
    <s v="JOMBANG"/>
    <s v="MOJ"/>
    <s v="REG"/>
    <s v="AO"/>
    <x v="0"/>
    <m/>
    <s v="Completed (PS)"/>
    <s v="RBS-Regional 3"/>
    <d v="2026-08-14T18:16:07"/>
    <d v="2026-08-15T08:33:28"/>
    <n v="69366424"/>
    <m/>
    <n v="152319207748"/>
    <s v="GRANDONG CELL"/>
    <s v="ODP-MOJ-FP/33"/>
    <s v="WO061783388"/>
    <m/>
    <m/>
    <m/>
    <n v="112.3804872"/>
    <n v="-7.4941855000000004"/>
    <s v="|MN02084|/GRANDONG CELL/WINBACK HSI B2B + NETMONK 150 mbps 1: 1 bundling netmonk Rp 761.100//toharachmad2@gmail.com/ACHMAD TOHAR BACHRI /81919288171"/>
    <s v="Sales Force DBS"/>
    <m/>
    <m/>
    <m/>
    <m/>
    <m/>
    <m/>
    <m/>
    <m/>
    <s v="Management Janji"/>
    <s v="2026-08-16 08:00:00|Nama Pic : bp ACHMAD TOHAR BACHRI No Hp Pic : 081919288171 No alt : - Jam Pemasangan : pagi  Tanggal Pemasangan : 15 Agustus 2026|40951375|MYDITA"/>
    <s v="FCC"/>
    <s v="14-08-2026 18:39:59"/>
    <d v="2026-08-16T08:00:00"/>
    <m/>
    <s v="PS"/>
    <s v="MOJ"/>
    <s v="NETMONK"/>
    <n v="20260815"/>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Nama Pic : bp ACHMAD TOHAR BACHRI No Hp Pic : 081919288171 No alt : - Jam Pemasangan : pagi  Tanggal Pemasangan : 15 Agustus 2026|40951375|MYDITA"/>
    <n v="2026"/>
    <n v="8"/>
    <n v="15"/>
    <d v="2026-08-15T00:00:00"/>
    <n v="-1.3333333333357587"/>
    <x v="0"/>
  </r>
  <r>
    <n v="1180"/>
    <n v="1002513852"/>
    <n v="3"/>
    <x v="1"/>
    <n v="5"/>
    <s v="SBY UTARA"/>
    <s v="GRESIK"/>
    <s v="CRM"/>
    <s v="REG"/>
    <s v="AO"/>
    <x v="0"/>
    <s v="1P INET"/>
    <s v="Completed (PS)"/>
    <s v="RBS-Regional 3"/>
    <d v="2026-08-07T09:28:56"/>
    <d v="2026-08-08T08:51:18"/>
    <n v="69360455"/>
    <m/>
    <n v="152446246170"/>
    <s v="SD ISLAM AZ-ZAHRO RUANG GURU"/>
    <s v="ODP-CRM-FC/44 FC/D09/44.01"/>
    <s v="WO061136927"/>
    <m/>
    <m/>
    <m/>
    <n v="112.594419792294"/>
    <n v="-7.2414363992196602"/>
    <s v="MD|MYDB-20260805264456|DN00001/MN02100|SD ISLAM AZ-ZAHRO RUANG GURU|081240828123"/>
    <s v="MYDIGIBIZPARTNER"/>
    <m/>
    <m/>
    <m/>
    <m/>
    <m/>
    <m/>
    <m/>
    <m/>
    <s v="Management Janji"/>
    <s v="2026-08-08 08:00:00 | M Janji : 8 agustus 2026 jam Pasang : pagi  Note : hubungi pelanggan jika ingin kelokasi"/>
    <s v="FCC"/>
    <d v="2026-07-08T09:40:07"/>
    <d v="2026-08-08T08:00:00"/>
    <m/>
    <s v="PS"/>
    <s v="CRM"/>
    <s v="NO ADDON"/>
    <n v="20260808"/>
    <s v="Completed"/>
    <s v="HSI Bisnis Promo HUT Telkom PSB 70% - 100 Mbps"/>
    <s v="INDIBIZ"/>
    <m/>
    <m/>
    <d v="2026-08-08T08:00:00"/>
    <s v="2026-08-08 08:00:00 | M Janji : 8 agustus 2026 jam Pasang : pagi  Note : hubungi pelanggan jika ingin kelokasi"/>
    <n v="2026"/>
    <n v="8"/>
    <n v="8"/>
    <d v="2026-08-08T00:00:00"/>
    <n v="-0.33333333333575865"/>
    <x v="0"/>
  </r>
  <r>
    <n v="1181"/>
    <n v="1002525468"/>
    <n v="3"/>
    <x v="0"/>
    <n v="5"/>
    <s v="MATARAM"/>
    <s v="BIMA"/>
    <s v="TET"/>
    <s v="REG"/>
    <s v="AO"/>
    <x v="0"/>
    <s v="1P INET"/>
    <s v="100 | REVOKE COMPLETED"/>
    <s v="RBS-Regional 3"/>
    <d v="2026-08-14T08:34:57"/>
    <d v="2026-08-17T20:01:40"/>
    <n v="69365632"/>
    <m/>
    <n v="172616790181"/>
    <s v="PT MITRA SEHATI ABADI"/>
    <s v="ODP-TET-FAB/47 FAB/D06/47.01"/>
    <s v="WO061718159"/>
    <m/>
    <m/>
    <m/>
    <n v="118.69760468602099"/>
    <n v="-8.5626328475883202"/>
    <s v="MD|MYDB-20260813265203|DN00001/MN02085|PT MITRA SEHATI ABADI|082340613427"/>
    <s v="MYDIGIBIZPARTNER"/>
    <m/>
    <m/>
    <m/>
    <m/>
    <m/>
    <m/>
    <m/>
    <m/>
    <s v="Management Janji"/>
    <s v="2026-08-15 08:00:00 | Nama PIC : bu maya  No HP: 082340613427 Alt : 08213830554 / syahbudin M Janji : 15/AGUSTUS/2026 jam Pasang : Pagi Note : hubungi pelanggan jika ingin kelokasi, terimakasih. "/>
    <s v="FCC"/>
    <s v="14-08-2026 08:39:59"/>
    <d v="2026-08-15T08:00:00"/>
    <s v="Kendala Lainnya"/>
    <s v="REVOKE"/>
    <s v="TET"/>
    <s v="NETMONK"/>
    <m/>
    <s v="Revoke Completed"/>
    <s v="HSI Bisnis Bundling Netmonk PSB 70% - 100 Mbps"/>
    <s v="INDIBIZ"/>
    <m/>
    <m/>
    <d v="2026-08-15T08:00:00"/>
    <s v="2026-08-15 08:00:00 | Nama PIC : bu maya  No HP: 082340613427 Alt : 08213830554 / syahbudin M Janji : 15/AGUSTUS/2026 jam Pasang : Pagi Note : hubungi pelanggan jika ingin kelokasi, terimakasih. "/>
    <m/>
    <m/>
    <m/>
    <e v="#NUM!"/>
    <e v="#NUM!"/>
    <x v="1"/>
  </r>
  <r>
    <n v="1182"/>
    <n v="1002516506"/>
    <n v="3"/>
    <x v="3"/>
    <n v="4"/>
    <s v="PURWOKERTO"/>
    <s v="BANJARNEGARA"/>
    <s v="BJR"/>
    <s v="REG"/>
    <s v="AO"/>
    <x v="0"/>
    <m/>
    <s v="Completed (PS)"/>
    <s v="RBS-Regional 3"/>
    <d v="2026-08-09T13:52:13"/>
    <d v="2026-08-10T09:21:24"/>
    <n v="69361112"/>
    <m/>
    <n v="146372102130"/>
    <s v="MIYAVI STORE BNA"/>
    <s v="ODP-BJR-FU/113"/>
    <s v="WO061323609"/>
    <m/>
    <m/>
    <m/>
    <n v="109.593"/>
    <n v="-7.4141839999999997"/>
    <s v="|MN00649|MYIA-044608818602/POI/Miftahudin/088238656449/dianasipit62@gmail.com"/>
    <s v="Sales Profesional"/>
    <m/>
    <m/>
    <m/>
    <m/>
    <m/>
    <m/>
    <m/>
    <m/>
    <s v="Management Janji"/>
    <s v="2026-08-09 13:00:00 | M Janji : (08/08/026)  jam Pasang : 09:00  Note : hubungi pelanggan jika ingin kelokasi"/>
    <s v="FCC"/>
    <d v="2026-09-08T13:54:59"/>
    <m/>
    <m/>
    <s v="PS"/>
    <s v="BJR"/>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09 13:00:00 | M Janji : (08/08/026)  jam Pasang : 09:00  Note : hubungi pelanggan jika ingin kelokasi"/>
    <n v="2026"/>
    <n v="8"/>
    <n v="10"/>
    <d v="2026-08-10T00:00:00"/>
    <n v="0.70833333333575865"/>
    <x v="0"/>
  </r>
  <r>
    <n v="1183"/>
    <n v="1002526056"/>
    <n v="3"/>
    <x v="6"/>
    <n v="5"/>
    <s v="PASURUAN"/>
    <s v="PROBOLINGGO"/>
    <s v="GND"/>
    <s v="REG"/>
    <s v="AO"/>
    <x v="0"/>
    <m/>
    <s v="Completed (PS)"/>
    <s v="RBS-Regional 3"/>
    <d v="2026-08-14T11:06:44"/>
    <d v="2026-08-16T14:54:19"/>
    <n v="69365886"/>
    <m/>
    <n v="152510206745"/>
    <s v="WARKOP SHANTI 2"/>
    <s v="ODP-GND-FE/53"/>
    <s v="WO061847212"/>
    <m/>
    <m/>
    <m/>
    <n v="113.3330406"/>
    <n v="-7.8715833999999996"/>
    <s v="|MN00836|/WARKOP SHANTI 2/WINBACK 2.0 HSI B2B (1:2) 100MBPS 440RB PSB DISC 70%//gesialex41@gmail.com/SHANTI YESSY PENALOSSA/82334455053"/>
    <s v="Sales Force DBS"/>
    <m/>
    <m/>
    <m/>
    <m/>
    <m/>
    <m/>
    <m/>
    <m/>
    <s v="Management Janji"/>
    <s v="2026-08-17 08:00:00|Jam Pemasangan : 08:00 - 12.00 Tanggal Pemasangan : MINGGU 16 AGUSTUS 2026 Info Tambahan : Hubungi pelanggan sebelum datang ke lokasi|40981182|MYDITA"/>
    <s v="FCC"/>
    <s v="14-08-2026 11:10:21"/>
    <d v="2026-08-17T08:00:00"/>
    <m/>
    <s v="PS"/>
    <s v="GND"/>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7T08:00:00"/>
    <s v="2026-08-17 08:00:00|Jam Pemasangan : 08:00 - 12.00 Tanggal Pemasangan : MINGGU 16 AGUSTUS 2026 Info Tambahan : Hubungi pelanggan sebelum datang ke lokasi|40981182|MYDITA"/>
    <n v="2026"/>
    <n v="8"/>
    <n v="16"/>
    <d v="2026-08-16T00:00:00"/>
    <n v="-1.3333333333357587"/>
    <x v="0"/>
  </r>
  <r>
    <n v="1184"/>
    <n v="1002524577"/>
    <n v="3"/>
    <x v="2"/>
    <n v="5"/>
    <s v="MADIUN"/>
    <s v="MADIUN"/>
    <s v="CRB"/>
    <s v="REG"/>
    <s v="AO"/>
    <x v="0"/>
    <m/>
    <s v="Completed (PS)"/>
    <s v="RBS-Regional 3"/>
    <d v="2026-08-13T14:51:34"/>
    <d v="2026-08-13T15:52:25"/>
    <n v="69363256"/>
    <m/>
    <n v="152632208286"/>
    <s v="SPBU 54.631.10"/>
    <s v="ODP-CRB-FH/16"/>
    <s v="WO061679717"/>
    <m/>
    <m/>
    <m/>
    <n v="111.77871399999999"/>
    <n v="-7.5608820000000003"/>
    <s v="|MN00286|MYIA-004425821419/POI/GUNAWAN/081335807180/spbu5.5463110@gmail.com"/>
    <s v="MYDIGIBIZPARTNER"/>
    <m/>
    <m/>
    <m/>
    <m/>
    <m/>
    <m/>
    <m/>
    <m/>
    <s v="Management Janji"/>
    <s v="2026-08-12 13:00:00 | telp : 081335807180  alt :   M Janji : (12/08/2026)  jam Pasang :pagi / siang   Note : hubungi pelanggan jika ingin kelokasi"/>
    <s v="FCC"/>
    <s v="13-08-2026 14:55:15"/>
    <m/>
    <m/>
    <s v="PS"/>
    <s v="CRB"/>
    <s v="NO ADDON"/>
    <n v="20260813"/>
    <s v="Completed"/>
    <s v="- 11_11446;Biaya PSB HSI EBIS Tunai di Depan ~ 11[150000]  - SP_NOSS;SP_NOSS ~ Internet NOSS Multispeed Network[0]  - SP_NOSS;SP_NOSS ~ Internet NOSS Multispeed Network[0]  - E25060;E25060 ~ ES25 - Paket HSI Bisnis (HSIE) Khusus Winback 2.0[0]  - E25060~n"/>
    <s v="INDIBIZ"/>
    <m/>
    <m/>
    <d v="2026-08-13T07:00:00"/>
    <s v="2026-08-12 13:00:00 | telp : 081335807180  alt :   M Janji : (12/08/2026)  jam Pasang :pagi / siang   Note : hubungi pelanggan jika ingin kelokasi"/>
    <n v="2026"/>
    <n v="8"/>
    <n v="13"/>
    <d v="2026-08-13T00:00:00"/>
    <n v="-0.29166666666424135"/>
    <x v="0"/>
  </r>
  <r>
    <n v="1185"/>
    <n v="1002525404"/>
    <n v="3"/>
    <x v="1"/>
    <n v="5"/>
    <s v="SBY UTARA"/>
    <s v="MANYAR"/>
    <s v="MGO"/>
    <s v="REG"/>
    <s v="AO"/>
    <x v="0"/>
    <s v="1P INET"/>
    <s v="Completed (PS)"/>
    <s v="RBS-Regional 3"/>
    <d v="2026-08-14T07:52:57"/>
    <d v="2026-08-15T12:42:46"/>
    <n v="69365586"/>
    <m/>
    <n v="152413165807"/>
    <s v="TOKO ANEKA JAYA 2"/>
    <s v="ODP-DMO-FAN/03 FAN/D01/02.03"/>
    <s v="WO061713304"/>
    <m/>
    <m/>
    <m/>
    <n v="112.7322229743"/>
    <n v="-7.2487389473324004"/>
    <s v="MD|MYDB-20260813265191|DN00001/MN02280|TOKO ANEKA JAYA 2|082233700079"/>
    <s v="MYDIGIBIZPARTNER"/>
    <m/>
    <m/>
    <m/>
    <m/>
    <m/>
    <m/>
    <m/>
    <m/>
    <s v="Management Janji"/>
    <s v="2026-08-15 13:00:00 | M Janji :  14 Agustus 2026 Jam Pasang : Pagi Note : hubungi pelanggan jika ingin ke lokasi, terima kasih. "/>
    <s v="FCC"/>
    <s v="14-08-2026 08:10:10"/>
    <d v="2026-08-15T13:00:00"/>
    <m/>
    <s v="PS"/>
    <s v="MGO"/>
    <s v="NO ADDON"/>
    <n v="20260815"/>
    <s v="Completed"/>
    <s v="HSI Bisnis Promo HUT Telkom PSB 70% - 50 Mbps"/>
    <s v="INDIBIZ"/>
    <m/>
    <m/>
    <d v="2026-08-15T13:00:00"/>
    <s v="2026-08-15 13:00:00 | M Janji :  14 Agustus 2026 Jam Pasang : Pagi Note : hubungi pelanggan jika ingin ke lokasi, terima kasih. "/>
    <n v="2026"/>
    <n v="8"/>
    <n v="15"/>
    <d v="2026-08-15T00:00:00"/>
    <n v="-0.54166666666424135"/>
    <x v="0"/>
  </r>
  <r>
    <n v="1186"/>
    <n v="1002506587"/>
    <n v="3"/>
    <x v="3"/>
    <n v="4"/>
    <s v="YOGYAKARTA"/>
    <s v="INNER - YOGYA JATENG SELATAN"/>
    <s v="KBU"/>
    <s v="REG"/>
    <s v="AO"/>
    <x v="0"/>
    <s v="1P INET"/>
    <s v="Completed (PS)"/>
    <s v="RBS-Regional 3"/>
    <d v="2026-08-03T17:34:56"/>
    <d v="2026-08-05T10:39:12"/>
    <n v="69357817"/>
    <m/>
    <n v="146113146887"/>
    <s v="ERABLUE WH SLEMAN"/>
    <s v="ODP-KBU-FGB/041 FGB/D02/041.01"/>
    <s v="WO060829320"/>
    <m/>
    <m/>
    <m/>
    <n v="110.330237"/>
    <n v="-7.7973590000000002"/>
    <s v="|MN02587|MYIA-026734351497/POI/HASBIBINTARO SHIDDIQ/081249549394/nextperdanaone@gmail.com"/>
    <s v="MYIB_ASSISTANT"/>
    <m/>
    <m/>
    <m/>
    <m/>
    <m/>
    <m/>
    <m/>
    <m/>
    <s v="Management Janji"/>
    <s v="2026-08-05 10:00:00 | Nama : BP HASBIBINTARO SHIDDIQ No Hp : 081249549394 No Alt :  Tgl Pemasangan : 04 Agustus 2026 Interval : PAGI  Note : Hubungi pelanggan terlebih dahulu"/>
    <s v="FCC"/>
    <d v="2026-03-08T17:39:44"/>
    <d v="2026-08-05T10:00:00"/>
    <m/>
    <s v="PS"/>
    <s v="KBU"/>
    <s v="NO ADDON"/>
    <n v="20260805"/>
    <s v="Completed"/>
    <s v="HSI Bisnis PSB 70% - 50 Mbps"/>
    <s v="INDIBIZ"/>
    <m/>
    <m/>
    <d v="2026-08-05T10:00:00"/>
    <s v="2026-08-05 10:00:00 | Nama : BP HASBIBINTARO SHIDDIQ No Hp : 081249549394 No Alt :  Tgl Pemasangan : 04 Agustus 2026 Interval : PAGI  Note : Hubungi pelanggan terlebih dahulu"/>
    <n v="2026"/>
    <n v="8"/>
    <n v="5"/>
    <d v="2026-08-05T00:00:00"/>
    <n v="-0.41666666666424135"/>
    <x v="0"/>
  </r>
  <r>
    <n v="1187"/>
    <n v="1002530750"/>
    <n v="3"/>
    <x v="6"/>
    <n v="5"/>
    <s v="SIDOARJO"/>
    <s v="MOJOKERTO"/>
    <s v="PCT"/>
    <s v="REG"/>
    <s v="AO"/>
    <x v="0"/>
    <m/>
    <s v="8 | OSS - PONR"/>
    <s v="RBS-Regional 3"/>
    <d v="2026-08-17T12:05:08"/>
    <d v="2026-08-17T20:15:24"/>
    <n v="69368004"/>
    <m/>
    <n v="152324211311"/>
    <s v="WARKOP 10 NOVEMBER RESTU IBU"/>
    <s v="ODP-PCT-FD/07"/>
    <s v="WO061934802"/>
    <m/>
    <m/>
    <m/>
    <n v="112.549234628677"/>
    <n v="-7.6859477730498797"/>
    <s v="|MC30217|/ARIADI PRASETYO/081992091619 / 081944881153/sego.sambel8080@gmail.com"/>
    <s v="Sales Force DBS"/>
    <m/>
    <m/>
    <m/>
    <m/>
    <m/>
    <m/>
    <m/>
    <m/>
    <s v="Management Janji"/>
    <s v="2026-08-18 13:00:00|Jam Pemasangan : 08:00 - 12.00 Tanggal Pemasangan : 18/08/2026 Info Tambahan : Hubungi pelanggan sebelum datang ke lokasi|40981184|MYDITA"/>
    <s v="FCC"/>
    <s v="17-08-2026 12:10:09"/>
    <d v="2026-08-18T13:00:00"/>
    <m/>
    <s v="ACT_COM"/>
    <s v="PCT"/>
    <s v="NETMONK"/>
    <m/>
    <s v="PONR"/>
    <s v="- 11_11446;Biaya PSB HSI EBIS Tunai di Depan ~ 11[150000]  - SP_NOSS;SP_NOSS ~ Internet NOSS Multispeed Network[0]  - SP_NOSS;SP_NOSS ~ Internet NOSS Multispeed Network[0]  - E23015;E23015 ~ ES23 - Perangkat ONT[0]  - E23015~null~44292;E23015||11||Abodeme"/>
    <s v="INDIBIZ"/>
    <m/>
    <m/>
    <d v="2026-08-18T13:00:00"/>
    <s v="2026-08-18 13:00:00|Jam Pemasangan : 08:00 - 12.00 Tanggal Pemasangan : 18/08/2026 Info Tambahan : Hubungi pelanggan sebelum datang ke lokasi|40981184|MYDITA"/>
    <m/>
    <m/>
    <m/>
    <e v="#NUM!"/>
    <e v="#NUM!"/>
    <x v="1"/>
  </r>
  <r>
    <n v="1188"/>
    <n v="1002505679"/>
    <n v="3"/>
    <x v="1"/>
    <n v="5"/>
    <s v="MADURA"/>
    <s v="PAMEKASAN"/>
    <s v="ABT"/>
    <s v="REG"/>
    <s v="AO"/>
    <x v="0"/>
    <m/>
    <s v="Completed (PS)"/>
    <s v="RBS-Regional 3"/>
    <d v="2026-08-03T09:56:51"/>
    <d v="2026-08-04T14:31:37"/>
    <n v="69357272"/>
    <m/>
    <n v="152429209308"/>
    <s v="Toko Musfiroh"/>
    <s v="ODP-ABU-FB/18"/>
    <s v="WO060808136"/>
    <m/>
    <m/>
    <m/>
    <n v="113.69773859999999"/>
    <n v="-6.8875342000000002"/>
    <s v="|MN00569|/Toko Musfiroh/0878-6564-1217/tsembako170@gmail.com/HSI Bisnis Promo HUT Telkom (1:1) 300 Mbps (Rp 1.130.000) PSB Rp 150.000/ACHMAD KUSOY/-6.887529,113.697700"/>
    <s v="Sales Force DBS"/>
    <m/>
    <m/>
    <m/>
    <m/>
    <m/>
    <m/>
    <m/>
    <m/>
    <s v="Management Janji"/>
    <s v="2026-08-04 13:00:00|Tanggal pemasangan : 04 agustus 2026 Jam pemasangan : 08.00 - 12.00 Info Tambahan : Hubungi pelanggan dulu sebelum ke lokasi terimakasih|40981182|MYDITA"/>
    <s v="FCC"/>
    <d v="2026-03-08T10:10:41"/>
    <d v="2026-08-04T13:00:00"/>
    <m/>
    <s v="PS"/>
    <s v="ABT"/>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13:00:00"/>
    <s v="2026-08-04 13:00:00|Tanggal pemasangan : 04 agustus 2026 Jam pemasangan : 08.00 - 12.00 Info Tambahan : Hubungi pelanggan dulu sebelum ke lokasi terimakasih|40981182|MYDITA"/>
    <n v="2026"/>
    <n v="8"/>
    <n v="4"/>
    <d v="2026-08-04T00:00:00"/>
    <n v="-0.54166666666424135"/>
    <x v="0"/>
  </r>
  <r>
    <n v="1189"/>
    <n v="1002507627"/>
    <n v="3"/>
    <x v="1"/>
    <n v="5"/>
    <s v="SBY SELATAN"/>
    <s v="KETINTANG"/>
    <s v="RKT"/>
    <s v="REG"/>
    <s v="AO"/>
    <x v="0"/>
    <s v="1P INET"/>
    <s v="102 | FOLLOW UP COMPLETED"/>
    <s v="RBS-Regional 3"/>
    <d v="2026-08-04T11:04:56"/>
    <d v="2026-08-04T17:19:06"/>
    <n v="69358109"/>
    <m/>
    <n v="152308210932"/>
    <s v="PT Tristar Logistik Transindo"/>
    <s v="ODP-RKT-FCG/94 FCG/D01/94.01"/>
    <s v="WO060870652"/>
    <m/>
    <m/>
    <m/>
    <n v="112.765275"/>
    <n v="-7.3309730000000002"/>
    <s v="|MN00843|MYIA-009802619742/POI/Hari Budi Mulyana/085759589579/haribudi.mulyana@tristartransindo.com"/>
    <s v="MYIB_ASSISTANT"/>
    <m/>
    <m/>
    <m/>
    <m/>
    <m/>
    <m/>
    <m/>
    <m/>
    <s v="Management Janji"/>
    <s v="2026-08-05 08:00:00 | M Janji : (05/08/2026) jam Pasang : 09:00 Note : hubungi pelanggan jika ingin kelokasi"/>
    <s v="FCC"/>
    <d v="2026-04-08T11:10:54"/>
    <d v="2026-08-05T08:00:00"/>
    <m/>
    <s v="REVOKE"/>
    <s v="RKT"/>
    <s v="NO ADDON"/>
    <m/>
    <s v="Follow Up Revoke Completed, New Order ID : SC1002509338"/>
    <s v="HSI Bisnis PSB 70% - 50 Mbps"/>
    <s v="INDIBIZ"/>
    <m/>
    <m/>
    <d v="2026-08-05T08:00:00"/>
    <s v="2026-08-05 08:00:00 | M Janji : (05/08/2026) jam Pasang : 09:00 Note : hubungi pelanggan jika ingin kelokasi"/>
    <m/>
    <m/>
    <m/>
    <e v="#NUM!"/>
    <e v="#NUM!"/>
    <x v="1"/>
  </r>
  <r>
    <n v="1190"/>
    <n v="1002519117"/>
    <n v="3"/>
    <x v="2"/>
    <n v="5"/>
    <s v="KEDIRI"/>
    <s v="NGANJUK"/>
    <s v="GON"/>
    <s v="REG"/>
    <s v="AO"/>
    <x v="0"/>
    <s v="1P INET"/>
    <s v="Completed (PS)"/>
    <s v="RBS-Regional 3"/>
    <d v="2026-08-11T09:52:57"/>
    <d v="2026-08-11T17:21:44"/>
    <n v="69362990"/>
    <m/>
    <n v="152628206862"/>
    <s v="Toko Bismillah"/>
    <s v="ODP-GDN-FB/29 FB/D03/29.01"/>
    <s v="WO061469282"/>
    <m/>
    <m/>
    <m/>
    <n v="112.003330998122"/>
    <n v="-7.5368859730167701"/>
    <s v="MD|MYDB-20260810264885|DC20002/MC20039|Toko Bismillah|085974597302"/>
    <s v="MYDIGIBIZPARTNER"/>
    <m/>
    <m/>
    <m/>
    <m/>
    <m/>
    <m/>
    <m/>
    <m/>
    <s v="Management Janji"/>
    <s v="2026-08-12 08:00:00 | M Janji : (12/08/2026) jam Pasang : 09:00 Note : hubungi pelanggan jika ingin kelokasi"/>
    <s v="FCC"/>
    <d v="2026-11-08T09:54:44"/>
    <d v="2026-08-12T08:00:00"/>
    <m/>
    <s v="PS"/>
    <s v="GON"/>
    <s v="NO ADDON"/>
    <n v="20260811"/>
    <s v="Completed"/>
    <s v="HSI Bisnis Promo HUT Telkom PSB 70% - 100 Mbps Dual Band"/>
    <s v="INDIBIZ"/>
    <m/>
    <m/>
    <d v="2026-08-12T08:00:00"/>
    <s v="2026-08-12 08:00:00 | M Janji : (12/08/2026) jam Pasang : 09:00 Note : hubungi pelanggan jika ingin kelokasi"/>
    <n v="2026"/>
    <n v="8"/>
    <n v="11"/>
    <d v="2026-08-11T00:00:00"/>
    <n v="-1.3333333333357587"/>
    <x v="0"/>
  </r>
  <r>
    <n v="1191"/>
    <n v="1002527863"/>
    <n v="3"/>
    <x v="1"/>
    <n v="5"/>
    <s v="MADURA"/>
    <s v="PAMEKASAN"/>
    <s v="PRG"/>
    <s v="REG"/>
    <s v="AO"/>
    <x v="0"/>
    <s v="1P INET"/>
    <s v="Completed (PS)"/>
    <s v="RBS-Regional 3"/>
    <d v="2026-08-15T10:13:56"/>
    <d v="2026-08-15T15:18:43"/>
    <n v="69366656"/>
    <m/>
    <n v="152428208955"/>
    <s v="CAHAYA SURYA"/>
    <s v="ODP-PRG-FAA/27 FAA/D04/27.01"/>
    <s v="WO061804015"/>
    <m/>
    <m/>
    <m/>
    <n v="113.744182549417"/>
    <n v="-7.11462850396991"/>
    <s v="MD|MYDB-20260814265404|DN00001/MN00806|CAHAYA SURYA|082327147062"/>
    <s v="MYDIGIBIZPARTNER"/>
    <m/>
    <m/>
    <m/>
    <m/>
    <m/>
    <m/>
    <m/>
    <m/>
    <s v="Management Janji"/>
    <s v="2026-08-16 08:00:00 | Waktu pemasangan : 16 agustus 2026 Jam pemasangan : 08.00 - 12.00 Info Tambahan : Hubungi pelanggan dulu sebelum ke lokasi terimakasih "/>
    <s v="FCC"/>
    <s v="15-08-2026 10:39:56"/>
    <d v="2026-08-16T08:00:00"/>
    <m/>
    <s v="PS"/>
    <s v="PRG"/>
    <s v="NO ADDON"/>
    <n v="20260815"/>
    <s v="Completed"/>
    <s v="HSI Bisnis Promo HUT Telkom PSB 70% - 300 Mbps"/>
    <s v="INDIBIZ"/>
    <m/>
    <m/>
    <d v="2026-08-16T08:00:00"/>
    <s v="2026-08-16 08:00:00 | Waktu pemasangan : 16 agustus 2026 Jam pemasangan : 08.00 - 12.00 Info Tambahan : Hubungi pelanggan dulu sebelum ke lokasi terimakasih "/>
    <n v="2026"/>
    <n v="8"/>
    <n v="15"/>
    <d v="2026-08-15T00:00:00"/>
    <n v="-1.3333333333357587"/>
    <x v="0"/>
  </r>
  <r>
    <n v="1192"/>
    <n v="1002519842"/>
    <n v="3"/>
    <x v="3"/>
    <n v="4"/>
    <s v="YOGYAKARTA"/>
    <s v="SLEMAN"/>
    <s v="GOD"/>
    <s v="REG"/>
    <s v="AO"/>
    <x v="0"/>
    <m/>
    <s v="Completed (PS)"/>
    <s v="RBS-Regional 3"/>
    <d v="2026-08-11T13:19:09"/>
    <d v="2026-08-11T16:26:53"/>
    <n v="69361641"/>
    <m/>
    <n v="146136130141"/>
    <s v="PT Warisan Abadi Visi Edukasi, NWAVE Corp"/>
    <s v="ODP-GOD-VAY/060"/>
    <s v="WO061498825"/>
    <m/>
    <m/>
    <m/>
    <n v="110.342620791575"/>
    <n v="-7.7467784255493699"/>
    <s v="|MC80006|MYIA-080458309018/POI/Nisa Fadhilla/0895363272887/admnhr.office.dewave@gmail.com"/>
    <s v="Sales Profesional"/>
    <m/>
    <m/>
    <m/>
    <m/>
    <m/>
    <m/>
    <m/>
    <m/>
    <s v="Management Janji"/>
    <s v="2026-08-10 13:00:00 | M Janji : 10 agustus 2026  jam Pasang : siang  Note : hubungi pelanggan jika ingin kelokasi  "/>
    <s v="FCC"/>
    <d v="2026-11-08T13:39:46"/>
    <m/>
    <m/>
    <s v="PS"/>
    <s v="GOD"/>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07:00:00"/>
    <s v="2026-08-10 13:00:00 | M Janji : 10 agustus 2026  jam Pasang : siang  Note : hubungi pelanggan jika ingin kelokasi  "/>
    <n v="2026"/>
    <n v="8"/>
    <n v="11"/>
    <d v="2026-08-11T00:00:00"/>
    <n v="-0.29166666666424135"/>
    <x v="0"/>
  </r>
  <r>
    <n v="1193"/>
    <n v="1002531550"/>
    <n v="3"/>
    <x v="0"/>
    <n v="5"/>
    <s v="MATARAM"/>
    <s v="LOMBOK TIMUR UTARA"/>
    <s v="SEL"/>
    <s v="REG"/>
    <s v="AO"/>
    <x v="0"/>
    <s v="1P INET"/>
    <s v="MIE - SEND SURVEY"/>
    <s v="RBS-Regional 3"/>
    <d v="2026-08-17T19:26:57"/>
    <d v="2026-08-17T19:28:01"/>
    <n v="69368429"/>
    <m/>
    <n v="172619203358"/>
    <s v="Toko Mazrul"/>
    <s v="ODP-SEL-FAD/56 FAD/D01/56.01"/>
    <s v="WO061955249"/>
    <m/>
    <m/>
    <m/>
    <n v="116.5730549"/>
    <n v="-8.6470921000000001"/>
    <s v="MD|MYDB-20260817265836|SC00001/MC00149|Toko Mazrul|085925885827"/>
    <s v="MYDIGIBIZPARTNER"/>
    <m/>
    <m/>
    <m/>
    <m/>
    <m/>
    <m/>
    <m/>
    <m/>
    <s v="Management Janji"/>
    <s v="2026-08-20 15:00:00 | Tanggal Pemasangan : 20 Agustus 2026 Jam Pemasangan : 08:00 15:00 Info Tambahan : Hubungi pelanggan dulu sebelum ke lokasi terimakasih"/>
    <s v="FCC"/>
    <s v="17-08-2026 19:39:49"/>
    <d v="2026-08-20T15:00:00"/>
    <m/>
    <s v="SURVEY_NEW_MANJA"/>
    <s v="SEL"/>
    <s v="NO ADDON"/>
    <m/>
    <s v="MIE - SEND SURVEY"/>
    <s v="HSI Bisnis Promo HUT Telkom PSB 70% - 150 Mbps"/>
    <s v="INDIBIZ"/>
    <m/>
    <m/>
    <d v="2026-08-20T15:00:00"/>
    <s v="2026-08-20 15:00:00 | Tanggal Pemasangan : 20 Agustus 2026 Jam Pemasangan : 08:00 15:00 Info Tambahan : Hubungi pelanggan dulu sebelum ke lokasi terimakasih"/>
    <m/>
    <m/>
    <m/>
    <e v="#NUM!"/>
    <e v="#NUM!"/>
    <x v="1"/>
  </r>
  <r>
    <n v="1194"/>
    <n v="1002505155"/>
    <n v="3"/>
    <x v="2"/>
    <n v="5"/>
    <s v="MADIUN"/>
    <s v="TUBAN"/>
    <s v="JTR"/>
    <s v="REG"/>
    <s v="AO"/>
    <x v="0"/>
    <m/>
    <s v="98 | OSS - CANCEL COMPLETE"/>
    <s v="RBS-Regional 3"/>
    <d v="2026-08-02T11:09:39"/>
    <d v="2026-08-03T13:30:47"/>
    <n v="69356245"/>
    <m/>
    <n v="152645203493"/>
    <s v="TOKO KAIN MURAH"/>
    <s v="ODP-JTR-FB/04"/>
    <s v="WO060703320"/>
    <m/>
    <m/>
    <m/>
    <n v="111.72356728"/>
    <n v="-7.0162159199999996"/>
    <s v="MD|MYDB-20260731264059|DN00001/MN01285|TOKO KAIN MURAH|0895384255955"/>
    <s v="MYDIGIBIZPARTNER"/>
    <m/>
    <m/>
    <m/>
    <m/>
    <m/>
    <m/>
    <m/>
    <m/>
    <s v="Management Janji"/>
    <s v="2026-08-01 15:00:00 | Jam pemasangan : 12.00  Info Tambahan : Hubungi pelanggan dulu sebelum ke lokasi  terimakasih "/>
    <s v="FCC"/>
    <d v="2026-02-08T11:25:15"/>
    <m/>
    <s v="Kendala Pelanggan"/>
    <s v="CANCEL"/>
    <s v="JTR"/>
    <s v="NO ADDON"/>
    <m/>
    <s v="Cancel Completed"/>
    <s v="- 11_11446;Biaya PSB HSI EBIS Tunai di Depan ~ 11[150000]  - SP_NOSS;SP_NOSS ~ Internet NOSS Multispeed Network[0]  - SP_NOSS;SP_NOSS ~ Internet NOSS Multispeed Network[0]  - E23015;E23015 ~ ES23 - Perangkat ONT[0]  - E23015~null~44292;E23015||11||Abodeme"/>
    <s v="INDIBIZ"/>
    <m/>
    <m/>
    <d v="2026-08-02T07:00:00"/>
    <s v="2026-08-01 15:00:00 | Jam pemasangan : 12.00  Info Tambahan : Hubungi pelanggan dulu sebelum ke lokasi  terimakasih "/>
    <m/>
    <m/>
    <m/>
    <e v="#NUM!"/>
    <e v="#NUM!"/>
    <x v="1"/>
  </r>
  <r>
    <n v="1195"/>
    <n v="1002521878"/>
    <n v="3"/>
    <x v="4"/>
    <n v="4"/>
    <s v="PEKALONGAN"/>
    <s v="BATANG"/>
    <s v="SBA"/>
    <s v="REG"/>
    <s v="AO"/>
    <x v="0"/>
    <s v="1P INET"/>
    <s v="98 | OSS - CANCEL COMPLETE"/>
    <s v="RBS-Regional 3"/>
    <d v="2026-08-12T11:47:57"/>
    <d v="2026-08-14T08:55:49"/>
    <n v="69364104"/>
    <m/>
    <n v="142200200890"/>
    <s v="SMAN 1 SUBAH"/>
    <s v="ODP-SBA-FE/006 FE/D01/006.01"/>
    <s v="WO061573294"/>
    <m/>
    <m/>
    <m/>
    <n v="109.888338711771"/>
    <n v="-6.97644941327437"/>
    <s v="|MN02342|MYIA-075332042195/POI/Maulana Arfin Al Farisz/085747104262/saifhack77@gmail.com"/>
    <s v="MYIB_ASSISTANT"/>
    <m/>
    <m/>
    <m/>
    <m/>
    <m/>
    <m/>
    <m/>
    <m/>
    <s v="Management Janji"/>
    <s v="2026-08-13 08:00:00 | Waktu pemasnagan : 13 Agustus 2026 Jam pemasangan : 08.00 - 12.00 Mohon hubungi pelanggan sebelum ke lokasi  Terima kasih"/>
    <s v="FCC"/>
    <d v="2026-12-08T11:55:22"/>
    <d v="2026-08-13T08:00:00"/>
    <s v="Kendala Pelanggan"/>
    <s v="CANCEL"/>
    <s v="SBA"/>
    <s v="NO ADDON"/>
    <m/>
    <s v="Cancel Completed"/>
    <s v="HSI Bisnis Promo HUT Telkom PSB 70% - 200 Mbps"/>
    <s v="INDIBIZ"/>
    <m/>
    <m/>
    <d v="2026-08-13T08:00:00"/>
    <s v="2026-08-13 08:00:00 | Waktu pemasnagan : 13 Agustus 2026 Jam pemasangan : 08.00 - 12.00 Mohon hubungi pelanggan sebelum ke lokasi  Terima kasih"/>
    <m/>
    <m/>
    <m/>
    <e v="#NUM!"/>
    <e v="#NUM!"/>
    <x v="1"/>
  </r>
  <r>
    <n v="1196"/>
    <n v="1002507848"/>
    <n v="3"/>
    <x v="3"/>
    <n v="4"/>
    <s v="MAGELANG"/>
    <s v="MUNTILAN"/>
    <s v="SWT"/>
    <s v="REG"/>
    <s v="AO"/>
    <x v="0"/>
    <m/>
    <s v="FCC - HD1A - PROGRESS"/>
    <s v="RBS-Regional 3"/>
    <d v="2026-08-04T11:47:24"/>
    <d v="2026-08-04T11:49:22"/>
    <n v="69358185"/>
    <m/>
    <n v="142164113596"/>
    <s v="Nanas decoration"/>
    <m/>
    <m/>
    <m/>
    <m/>
    <m/>
    <n v="110.3656861"/>
    <n v="-7.5299721999999996"/>
    <s v="|MN00935|/Nanas decoration/085881711485/idaratnasari15@gmail.com/ 1S HSI BISNIS BASIC PROMO HUT 50 Mbps / AGUS SADEWO"/>
    <s v="Sales Profesional"/>
    <m/>
    <m/>
    <m/>
    <m/>
    <m/>
    <m/>
    <m/>
    <m/>
    <m/>
    <m/>
    <m/>
    <d v="2026-04-08T11:55:14"/>
    <m/>
    <m/>
    <s v="FCC"/>
    <s v="SWT"/>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r>
  <r>
    <n v="1197"/>
    <n v="1002530038"/>
    <n v="3"/>
    <x v="5"/>
    <n v="5"/>
    <s v="DENPASAR"/>
    <s v="JIMBARAN"/>
    <s v="KUT"/>
    <s v="REG"/>
    <s v="AO"/>
    <x v="0"/>
    <m/>
    <s v="QC MIA - INVALID QUALITY CONTROL MIA"/>
    <s v="RBS-Regional 2"/>
    <d v="2026-08-16T17:53:24"/>
    <d v="2026-08-17T08:18:35"/>
    <n v="69367747"/>
    <n v="3619598924"/>
    <n v="172416429276"/>
    <s v="KUBERA BALI JAYA"/>
    <s v="ODP-KUT-FQ/35"/>
    <m/>
    <m/>
    <m/>
    <m/>
    <n v="115.167289"/>
    <n v="-8.7335550000000008"/>
    <s v="|MN02677|/CP MANOJ VASDEV DARYANANI/089627520004/cvkuberabalijaya@gmail.com"/>
    <s v="Sales Force DBS"/>
    <m/>
    <m/>
    <m/>
    <m/>
    <m/>
    <m/>
    <m/>
    <m/>
    <m/>
    <m/>
    <m/>
    <s v="16-08-2026 17:55:00"/>
    <m/>
    <m/>
    <s v="QC1"/>
    <s v="KUT"/>
    <s v="NO ADDON"/>
    <m/>
    <s v="QC MIA - INVALID QUALITY CONTROL MIA - Indikasi Foto Diambil dari Google Maps - mohon upload lokasi secara langsung tidak goo"/>
    <s v="- BWY DL;BWY DL ~ Saluran Dua Arah(BothWay)[0]  - E23053;E23053 ~ ES23 - Paket HSI Bisnis  Phone (PHONE)[0]  - E23053~null~44864;E23053||11||Abodemen 0[0]  - E23053~null~E23053_IN800;IN800 ~ Free Lokal dan SLJJ 800 Menit ~ E23053[40000]  - 11_11446;Biaya "/>
    <s v="INDIBIZ"/>
    <m/>
    <m/>
    <m/>
    <m/>
    <m/>
    <m/>
    <m/>
    <e v="#NUM!"/>
    <e v="#NUM!"/>
    <x v="1"/>
  </r>
  <r>
    <n v="1198"/>
    <n v="1002506648"/>
    <n v="3"/>
    <x v="0"/>
    <n v="5"/>
    <s v="MATARAM"/>
    <s v="INNER - NUSA TENGGARA"/>
    <s v="MTR"/>
    <s v="REG"/>
    <s v="AO"/>
    <x v="0"/>
    <s v="1P INET"/>
    <s v="Completed (PS)"/>
    <s v="RBS-Regional 3"/>
    <d v="2026-08-03T19:52:56"/>
    <d v="2026-08-05T21:16:46"/>
    <n v="69357853"/>
    <m/>
    <n v="172601796773"/>
    <s v="TOKO AIS"/>
    <s v="ODP-MTR-FDG/116 FDG/D05/116.01"/>
    <s v="WO060838840"/>
    <m/>
    <m/>
    <m/>
    <n v="116.136936274242"/>
    <n v="-8.6075239768913701"/>
    <s v="MD|MYDB-20260803264288|SC00001/MC00069|TOKO AIS|082146086487"/>
    <s v="MYDIGIBIZPARTNER"/>
    <m/>
    <m/>
    <m/>
    <m/>
    <m/>
    <m/>
    <m/>
    <m/>
    <s v="Management Janji"/>
    <s v="2026-08-05 15:00:00 | No Hp Pic : 082146086487 No alt : - Jam Pemasangan : pagi/ siang Tanggal Pemasangan : 05/08/2026 hub sebelum ke lokasi"/>
    <s v="FCC"/>
    <d v="2026-03-08T19:54:44"/>
    <d v="2026-08-05T15:00:00"/>
    <m/>
    <s v="PS"/>
    <s v="MTR"/>
    <s v="NO ADDON"/>
    <n v="20260805"/>
    <s v="Completed"/>
    <s v="HSI Bisnis Promo HUT Telkom PSB 70% - 100 Mbps Dual Band"/>
    <s v="INDIBIZ"/>
    <m/>
    <m/>
    <d v="2026-08-05T15:00:00"/>
    <s v="2026-08-05 15:00:00 | No Hp Pic : 082146086487 No alt : - Jam Pemasangan : pagi/ siang Tanggal Pemasangan : 05/08/2026 hub sebelum ke lokasi"/>
    <n v="2026"/>
    <n v="8"/>
    <n v="5"/>
    <d v="2026-08-05T00:00:00"/>
    <n v="-0.625"/>
    <x v="0"/>
  </r>
  <r>
    <n v="1199"/>
    <n v="1002513949"/>
    <n v="3"/>
    <x v="3"/>
    <n v="4"/>
    <s v="PURWOKERTO"/>
    <s v="CILACAP"/>
    <s v="KRY"/>
    <s v="REG"/>
    <s v="AO"/>
    <x v="0"/>
    <s v="1P INET"/>
    <s v="Completed (PS)"/>
    <s v="RBS-Regional 3"/>
    <d v="2026-08-07T09:52:56"/>
    <d v="2026-08-07T14:45:45"/>
    <n v="69360505"/>
    <m/>
    <n v="143385101124"/>
    <s v="SMP NEGERI 2 SUMPIUH"/>
    <s v="ODP-KRY-FH/036"/>
    <s v="WO061139456"/>
    <m/>
    <m/>
    <m/>
    <n v="109.353478"/>
    <n v="-7.6089570000000002"/>
    <s v="|MC00213|MYIA-057491626290/POI/DIDIK FIRMANSYAH/089512063354/smpnduasumpiuh@gmail.com"/>
    <s v="MYIB_ASSISTANT"/>
    <m/>
    <m/>
    <m/>
    <m/>
    <m/>
    <m/>
    <m/>
    <m/>
    <s v="Management Janji"/>
    <s v="2026-08-10 08:00:00 | Nama Pic : BP DIDIK No Hp Pic : 089512063354 Jam Pemasangan : 08:00 - 12.00 Tanggal Pemasangan : SABTU 08 AGUSTUS 2026 Info Tambahan : Hubungi pelanggan sebelum datang ke lokasi, terima kasih."/>
    <s v="FCC"/>
    <d v="2026-07-08T09:55:18"/>
    <d v="2026-08-10T08:00:00"/>
    <m/>
    <s v="PS"/>
    <s v="KRY"/>
    <s v="NO ADDON"/>
    <n v="20260807"/>
    <s v="Completed"/>
    <s v="HSI Bisnis Promo HUT Telkom PSB 70% - 200 Mbps"/>
    <s v="INDIBIZ"/>
    <m/>
    <m/>
    <d v="2026-08-10T08:00:00"/>
    <s v="2026-08-10 08:00:00 | Nama Pic : BP DIDIK No Hp Pic : 089512063354 Jam Pemasangan : 08:00 - 12.00 Tanggal Pemasangan : SABTU 08 AGUSTUS 2026 Info Tambahan : Hubungi pelanggan sebelum datang ke lokasi, terima kasih."/>
    <n v="2026"/>
    <n v="8"/>
    <n v="7"/>
    <d v="2026-08-07T00:00:00"/>
    <n v="-3.3333333333357587"/>
    <x v="0"/>
  </r>
  <r>
    <n v="1200"/>
    <n v="1002511059"/>
    <n v="3"/>
    <x v="0"/>
    <n v="5"/>
    <s v="MATARAM"/>
    <s v="BIMA"/>
    <s v="DMP"/>
    <s v="DGS"/>
    <s v="AO"/>
    <x v="0"/>
    <m/>
    <s v="Completed (PS)"/>
    <s v="DGS-B2B TREG"/>
    <d v="2026-08-05T15:39:20"/>
    <d v="2026-08-05T19:09:37"/>
    <n v="69355140"/>
    <m/>
    <n v="172611786186"/>
    <s v="UPTD PERTANIAN DAN PERKEBUNAN KEC.HU,U"/>
    <s v="ODP-DMP-FAH/51"/>
    <s v="WO061005563"/>
    <m/>
    <m/>
    <m/>
    <n v="118.4359427"/>
    <n v="-8.7507237"/>
    <s v="DGS HSI |TREG 3 | IRAWATI | 960251|Bambang wahyudin MN02363|82340557346|UPTD PERTANIAN DAN PERKEBUNAN KEC.HU,U|Indibiz 50MB"/>
    <s v="Amex"/>
    <m/>
    <m/>
    <m/>
    <m/>
    <m/>
    <m/>
    <m/>
    <m/>
    <s v="Management Janji"/>
    <s v="AO"/>
    <s v="FCC"/>
    <d v="2026-05-08T15:39:51"/>
    <m/>
    <m/>
    <s v="PS"/>
    <s v="DMP"/>
    <s v="NO ADDON"/>
    <n v="20260805"/>
    <s v="Completed"/>
    <s v="- E23015;E23015 ~ ES23 - Perangkat ONT[0]  - E23015~null~44292;E23015||11||Abodemen 0[0]  - E23015~null~E23015_SWONT;SWONT ~ Biaya Sewa ONT ~ E23015[30000]  - E24058;E24058 ~ ES24 - Paket HSI Bisnis (HSIEF) Khusus Winback[0]  - E24058~null~103819;E24058||"/>
    <s v="INDIBIZ"/>
    <m/>
    <m/>
    <d v="1970-01-01T07:00:00"/>
    <s v="AO"/>
    <n v="2026"/>
    <n v="8"/>
    <n v="5"/>
    <d v="2026-08-05T00:00:00"/>
    <n v="20669.708333333332"/>
    <x v="2"/>
  </r>
  <r>
    <n v="1201"/>
    <n v="1002508546"/>
    <n v="3"/>
    <x v="2"/>
    <n v="5"/>
    <s v="KEDIRI"/>
    <s v="KEDIRI"/>
    <s v="KDI"/>
    <s v="REG"/>
    <s v="AO"/>
    <x v="0"/>
    <s v="1P INET"/>
    <s v="Completed (PS)"/>
    <s v="RBS-Regional 3"/>
    <d v="2026-08-04T14:25:57"/>
    <d v="2026-08-04T20:12:49"/>
    <n v="69358375"/>
    <m/>
    <n v="152610241459"/>
    <s v="PUSKESMAS KOTA WILAYAH SELATAN I"/>
    <s v="ODP-KDI-FX/20"/>
    <s v="WO060901939"/>
    <m/>
    <m/>
    <m/>
    <n v="112.0299472"/>
    <n v="-7.8473625999999896"/>
    <s v="MD|MYDB-20260804264317|DN00001/MN00968|PUSKESMAS KOTA WILAYAH SELATAN I|08155605374"/>
    <s v="MYDIGIBIZPARTNER"/>
    <m/>
    <m/>
    <m/>
    <m/>
    <m/>
    <m/>
    <m/>
    <m/>
    <s v="Management Janji"/>
    <s v="2026-08-05 13:00:00 |  M Janji : (5 AGUSTUS 2026) jam Pasang : pagi siang Note : hubungi pelanggan jika ingin kelokasi "/>
    <s v="FCC"/>
    <d v="2026-04-08T14:40:14"/>
    <d v="2026-08-05T13:00:00"/>
    <m/>
    <s v="PS"/>
    <s v="KDI"/>
    <s v="NO ADDON"/>
    <n v="20260804"/>
    <s v="Completed"/>
    <s v="HSI Bisnis Promo HUT Telkom PSB 70% - 100 Mbps"/>
    <s v="INDIBIZ"/>
    <m/>
    <m/>
    <d v="2026-08-05T13:00:00"/>
    <s v="2026-08-05 13:00:00 |  M Janji : (5 AGUSTUS 2026) jam Pasang : pagi siang Note : hubungi pelanggan jika ingin kelokasi "/>
    <n v="2026"/>
    <n v="8"/>
    <n v="4"/>
    <d v="2026-08-04T00:00:00"/>
    <n v="-1.5416666666642413"/>
    <x v="0"/>
  </r>
  <r>
    <n v="1202"/>
    <n v="1002520759"/>
    <n v="3"/>
    <x v="3"/>
    <n v="4"/>
    <s v="MAGELANG"/>
    <s v="TEMANGGUNG"/>
    <s v="TEM"/>
    <s v="REG"/>
    <s v="AO"/>
    <x v="0"/>
    <s v="1P INET"/>
    <s v="Completed (PS)"/>
    <s v="RBS-Regional 3"/>
    <d v="2026-08-11T16:35:57"/>
    <d v="2026-08-12T16:24:08"/>
    <n v="69363624"/>
    <m/>
    <n v="146149124361"/>
    <s v="SPBU KANDANGAN 44.56.215"/>
    <s v="ODP-TMG-FAU/013 FAU/D03/013.01"/>
    <s v="WO061524249"/>
    <m/>
    <m/>
    <m/>
    <n v="110.1855217"/>
    <n v="-7.2659386000000001"/>
    <s v="|MN02495|MYIA-053766632196/POI/ARIS PURWANTO/08112632532/spbu4456215@gmail.com"/>
    <s v="MYIB_ASSISTANT"/>
    <m/>
    <m/>
    <m/>
    <m/>
    <m/>
    <m/>
    <m/>
    <m/>
    <s v="Management Janji"/>
    <s v="2026-08-12 13:00:00 | Nama : BP ABROR (SPV) No Hp : 08112632532 No Alt :  Tgl Pemasangan : 12 Agustus 2026 Interval : PAGI  Note : Hubungi pelanggan terlebih dahulu"/>
    <s v="FCC"/>
    <d v="2026-11-08T16:39:47"/>
    <d v="2026-08-12T13:00:00"/>
    <m/>
    <s v="PS"/>
    <s v="TEM"/>
    <s v="NO ADDON"/>
    <n v="20260812"/>
    <s v="Completed"/>
    <s v="HSI Bisnis Basic Promo HUT Telkom PSB 70% - 50 Mbps"/>
    <s v="INDIBIZ"/>
    <m/>
    <m/>
    <d v="2026-08-12T13:00:00"/>
    <s v="2026-08-12 13:00:00 | Nama : BP ABROR (SPV) No Hp : 08112632532 No Alt :  Tgl Pemasangan : 12 Agustus 2026 Interval : PAGI  Note : Hubungi pelanggan terlebih dahulu"/>
    <n v="2026"/>
    <n v="8"/>
    <n v="12"/>
    <d v="2026-08-12T00:00:00"/>
    <n v="-0.54166666666424135"/>
    <x v="0"/>
  </r>
  <r>
    <n v="1203"/>
    <n v="1002513451"/>
    <n v="3"/>
    <x v="2"/>
    <n v="5"/>
    <s v="KEDIRI"/>
    <s v="TULUNGAGUNG"/>
    <s v="TUL"/>
    <s v="REG"/>
    <s v="AO"/>
    <x v="0"/>
    <s v="1P INET"/>
    <s v="Completed (PS)"/>
    <s v="RBS-Regional 3"/>
    <d v="2026-08-06T18:40:57"/>
    <d v="2026-08-08T06:17:25"/>
    <n v="69360333"/>
    <m/>
    <n v="152606246392"/>
    <s v="UD. Bambang Purwito (SPBU Pertamina 54.662.05)"/>
    <s v="ODP-TUL-FAF/35 FAF/D03/35.01"/>
    <s v="WO061114990"/>
    <m/>
    <m/>
    <m/>
    <n v="111.88695144232599"/>
    <n v="-8.0530011151930907"/>
    <s v="|MN02702|MYIA-096019446945/POI/WAHYU HARTANTO/085708316787/spbu.bsgroup05@gmail.com"/>
    <s v="MYIB_ASSISTANT"/>
    <m/>
    <m/>
    <m/>
    <m/>
    <m/>
    <m/>
    <m/>
    <m/>
    <s v="Management Janji"/>
    <s v="2026-08-07 15:00:00 |  M Janji : (07/08/026) jam Pasang : 09:00 Note : hubungi pelanggan jika ingin kelokasi"/>
    <s v="FCC"/>
    <d v="2026-06-08T18:55:50"/>
    <d v="2026-08-07T15:00:00"/>
    <m/>
    <s v="PS"/>
    <s v="TUL"/>
    <s v="NO ADDON"/>
    <n v="20260808"/>
    <s v="Completed"/>
    <s v="HSI Bisnis Promo HUT Telkom PSB 70% - 50 Mbps"/>
    <s v="INDIBIZ"/>
    <m/>
    <m/>
    <d v="2026-08-07T15:00:00"/>
    <s v="2026-08-07 15:00:00 |  M Janji : (07/08/026) jam Pasang : 09:00 Note : hubungi pelanggan jika ingin kelokasi"/>
    <n v="2026"/>
    <n v="8"/>
    <n v="8"/>
    <d v="2026-08-08T00:00:00"/>
    <n v="0.375"/>
    <x v="0"/>
  </r>
  <r>
    <n v="1204"/>
    <n v="1002530710"/>
    <n v="3"/>
    <x v="3"/>
    <n v="4"/>
    <s v="YOGYAKARTA"/>
    <s v="INNER - YOGYA JATENG SELATAN"/>
    <s v="KEN"/>
    <s v="REG"/>
    <s v="AO"/>
    <x v="0"/>
    <m/>
    <s v="Completed (PS)"/>
    <s v="RBS-Regional 3"/>
    <d v="2026-08-17T11:43:22"/>
    <d v="2026-08-17T13:31:28"/>
    <n v="69367168"/>
    <m/>
    <n v="146130138590"/>
    <s v="KOST PUTRA DAN PUTRI PUCANGANOM"/>
    <s v="ODP-KEN-FGL/086"/>
    <s v="WO061921967"/>
    <m/>
    <m/>
    <m/>
    <n v="110.43449141000001"/>
    <n v="-7.7389175540000004"/>
    <s v="|MC80054|MYIA-030407433714/POI/DWI RUSWANTI/081818205953/egiigosuban05@gmail.com"/>
    <s v="Sales Profesional"/>
    <m/>
    <m/>
    <m/>
    <m/>
    <m/>
    <m/>
    <m/>
    <m/>
    <s v="Management Janji"/>
    <s v="2026-08-16 13:00:00 | Waktu pemasangan : 16 agustus 2026  Jam pemasangan : 08.00 - 12.00  Info Tambahan : Hubungi pelanggan dulu sebelum ke lokasi  terimakasih   "/>
    <s v="FCC"/>
    <s v="17-08-2026 11:55:11"/>
    <m/>
    <m/>
    <s v="PS"/>
    <s v="KEN"/>
    <s v="NO ADDON"/>
    <n v="20260817"/>
    <s v="Completed"/>
    <s v="- 11_11446;Biaya PSB HSI EBIS Tunai di Depan ~ 11[150000]  - SP_NOSS;SP_NOSS ~ Internet NOSS Multispeed Network[0]  - SP_NOSS;SP_NOSS ~ Internet NOSS Multispeed Network[0]  - E25061;E25061 ~ ES25 - Paket HSI Basic (HSIEF) Khusus Winback 2.0[0]  - E25061~n"/>
    <s v="INDIBIZ"/>
    <m/>
    <m/>
    <d v="2026-08-17T07:00:00"/>
    <s v="2026-08-16 13:00:00 | Waktu pemasangan : 16 agustus 2026  Jam pemasangan : 08.00 - 12.00  Info Tambahan : Hubungi pelanggan dulu sebelum ke lokasi  terimakasih   "/>
    <n v="2026"/>
    <n v="8"/>
    <n v="17"/>
    <d v="2026-08-17T00:00:00"/>
    <n v="-0.29166666666424135"/>
    <x v="0"/>
  </r>
  <r>
    <n v="1205"/>
    <n v="1002522357"/>
    <n v="3"/>
    <x v="4"/>
    <n v="4"/>
    <s v="PEKALONGAN"/>
    <s v="BREBES"/>
    <s v="BMU"/>
    <s v="REG"/>
    <s v="AO"/>
    <x v="0"/>
    <s v="1P INET"/>
    <s v="102 | FOLLOW UP COMPLETED"/>
    <s v="RBS-Regional 3"/>
    <d v="2026-08-12T14:16:57"/>
    <d v="2026-08-16T15:20:16"/>
    <n v="69364332"/>
    <m/>
    <n v="146281108098"/>
    <s v="SPPG PAGUYANGAN WINDUAJI"/>
    <s v="ODP-BMU-FL/069 FL/D01/069.01"/>
    <s v="WO061594154"/>
    <m/>
    <m/>
    <m/>
    <n v="109.06238"/>
    <n v="-7.3315140000000003"/>
    <s v="|MN00292|MYIA-047497960010/POI/DIO DWIYAN PAZHARI/082328899767/diodwiyanp@gmail.com"/>
    <s v="MYIB_ASSISTANT"/>
    <m/>
    <m/>
    <m/>
    <m/>
    <m/>
    <m/>
    <m/>
    <m/>
    <s v="Management Janji"/>
    <s v="2026-08-13 15:00:00 | Waktu pemasnagan : 13 Agustus 2026 Jam pemasangan : 08.00 - 12.00 Mohon hubungi pelanggan sebelum ke lokasi  Terima kasih"/>
    <s v="FCC"/>
    <d v="2026-12-08T14:39:59"/>
    <d v="2026-08-13T15:00:00"/>
    <s v="Kendala Teknik"/>
    <s v="REVOKE"/>
    <s v="BMU"/>
    <s v="NO ADDON"/>
    <m/>
    <s v="Follow Up Revoke Completed, New Order ID : SC1002529850"/>
    <s v="HSI Bisnis Promo HUT Telkom PSB 70% - 75 Mbps"/>
    <s v="INDIBIZ"/>
    <m/>
    <m/>
    <d v="2026-08-13T15:00:00"/>
    <s v="2026-08-13 15:00:00 | Waktu pemasnagan : 13 Agustus 2026 Jam pemasangan : 08.00 - 12.00 Mohon hubungi pelanggan sebelum ke lokasi  Terima kasih"/>
    <m/>
    <m/>
    <m/>
    <e v="#NUM!"/>
    <e v="#NUM!"/>
    <x v="1"/>
  </r>
  <r>
    <n v="1206"/>
    <n v="1002519093"/>
    <n v="3"/>
    <x v="2"/>
    <n v="5"/>
    <s v="MADIUN"/>
    <s v="BOJONEGORO"/>
    <s v="BJN"/>
    <s v="REG"/>
    <s v="AO"/>
    <x v="0"/>
    <s v="1P INET"/>
    <s v="Completed (PS)"/>
    <s v="RBS-Regional 3"/>
    <d v="2026-08-11T09:46:56"/>
    <d v="2026-08-12T14:42:34"/>
    <n v="69362964"/>
    <m/>
    <n v="152609258566"/>
    <s v="GANESHA WIJAYA KUSUMA"/>
    <s v="ODP-BJN-FD/06 FD/D01/06.01"/>
    <s v="WO061468486"/>
    <m/>
    <m/>
    <m/>
    <n v="111.875527792753"/>
    <n v="-7.1705596571788597"/>
    <s v="|MN02619|MYIA-036217419530/POI/DIAH AYU RENGGO PUSPITOWATI/085113675260/purwantopurwanto0269@gmail.com"/>
    <s v="MYIB_ASSISTANT"/>
    <m/>
    <m/>
    <m/>
    <m/>
    <m/>
    <m/>
    <m/>
    <m/>
    <s v="Management Janji"/>
    <s v="2026-08-13 08:00:00 | Nama PIC : bapak purwanto No HP : 081223751411 Alt :  M Janji : (kamis/13/AGUSTUS/2026) jam Pasang : 09:00 Note : hubungi pelanggan jika ingin kelokasi"/>
    <s v="FCC"/>
    <d v="2026-11-08T09:54:44"/>
    <d v="2026-08-13T08:00:00"/>
    <m/>
    <s v="PS"/>
    <s v="BJN"/>
    <s v="NO ADDON"/>
    <n v="20260812"/>
    <s v="Completed"/>
    <s v="HSI Bisnis Basic Promo HUT Telkom PSB 70% - 50 Mbps"/>
    <s v="INDIBIZ"/>
    <m/>
    <m/>
    <d v="2026-08-13T08:00:00"/>
    <s v="2026-08-13 08:00:00 | Nama PIC : bapak purwanto No HP : 081223751411 Alt :  M Janji : (kamis/13/AGUSTUS/2026) jam Pasang : 09:00 Note : hubungi pelanggan jika ingin kelokasi"/>
    <n v="2026"/>
    <n v="8"/>
    <n v="12"/>
    <d v="2026-08-12T00:00:00"/>
    <n v="-1.3333333333357587"/>
    <x v="0"/>
  </r>
  <r>
    <n v="1207"/>
    <n v="1002522023"/>
    <n v="3"/>
    <x v="6"/>
    <n v="5"/>
    <s v="SIDOARJO"/>
    <s v="INNER - JATIM TIMUR"/>
    <s v="KRN"/>
    <s v="REG"/>
    <s v="AO"/>
    <x v="0"/>
    <s v="1P INET"/>
    <s v="Completed (PS)"/>
    <s v="RBS-Regional 3"/>
    <d v="2026-08-12T12:41:56"/>
    <d v="2026-08-13T20:51:14"/>
    <n v="69364190"/>
    <m/>
    <n v="152331251044"/>
    <s v="WARKOP GIRAS POJAS"/>
    <s v="ODP-KRN-FAC/68 FAC/D04/68.01"/>
    <s v="WO061579907"/>
    <m/>
    <m/>
    <m/>
    <n v="112.5898785"/>
    <n v="-7.3726282999999997"/>
    <s v="MD|MYDB-20260811264964|DN00001/MN00443|WARKOP GIRAS POJAS|085730295814"/>
    <s v="MYDIGIBIZPARTNER"/>
    <m/>
    <m/>
    <m/>
    <m/>
    <m/>
    <m/>
    <m/>
    <m/>
    <s v="Management Janji"/>
    <s v="2026-08-13 13:00:00 | Nama Pic : fatikhurrokhim No Hp Pic : 085730295814 No alt : - Jam Pemasangan : pagi  Tanggal Pemasangan : 13 Agustus 2026"/>
    <s v="FCC"/>
    <d v="2026-12-08T12:55:00"/>
    <d v="2026-08-13T13:00:00"/>
    <m/>
    <s v="PS"/>
    <s v="KRN"/>
    <s v="NO ADDON"/>
    <n v="20260813"/>
    <s v="Completed"/>
    <s v="HSI Bisnis Basic Promo HUT Telkom PSB 70% - 50 Mbps"/>
    <s v="INDIBIZ"/>
    <m/>
    <m/>
    <d v="2026-08-13T13:00:00"/>
    <s v="2026-08-13 13:00:00 | Nama Pic : fatikhurrokhim No Hp Pic : 085730295814 No alt : - Jam Pemasangan : pagi  Tanggal Pemasangan : 13 Agustus 2026"/>
    <n v="2026"/>
    <n v="8"/>
    <n v="13"/>
    <d v="2026-08-13T00:00:00"/>
    <n v="-0.54166666666424135"/>
    <x v="0"/>
  </r>
  <r>
    <n v="1208"/>
    <n v="1002506114"/>
    <n v="3"/>
    <x v="3"/>
    <n v="4"/>
    <s v="YOGYAKARTA"/>
    <s v="GUNUNG KIDUL"/>
    <s v="WNS"/>
    <s v="REG"/>
    <s v="AO"/>
    <x v="0"/>
    <m/>
    <s v="CC - HD1A - INPROGRESS UNCONTACTED"/>
    <s v="RBS-Regional 3"/>
    <d v="2026-08-03T13:34:20"/>
    <d v="2026-08-04T11:31:22"/>
    <n v="69357518"/>
    <m/>
    <n v="143135115014"/>
    <s v="AMA AWA RESORT"/>
    <m/>
    <m/>
    <m/>
    <m/>
    <m/>
    <n v="110.550892668388"/>
    <n v="-8.1311061982196406"/>
    <s v="AMRBS/405613/FARISTA APRILLIA/R3/YOGYAKARTA/HSI BISNIS 1S 150 MBPS PROMO HUT TELKOM 1:1/NOVIDA KARTIKA HADHI/082241020724 08112956569/amaawaresort@gmail.com"/>
    <s v="Amex"/>
    <m/>
    <m/>
    <m/>
    <m/>
    <m/>
    <m/>
    <m/>
    <m/>
    <m/>
    <m/>
    <m/>
    <d v="2026-03-08T13:40:15"/>
    <m/>
    <m/>
    <s v="FCC"/>
    <s v="WNS"/>
    <s v="NO ADDON"/>
    <m/>
    <s v="UNCONTACTED : Mail Box - Memo HANIF NUROHMAN 40981182|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1209"/>
    <n v="1002523238"/>
    <n v="3"/>
    <x v="1"/>
    <n v="5"/>
    <s v="MADURA"/>
    <s v="PAMEKASAN"/>
    <s v="PME"/>
    <s v="REG"/>
    <s v="AO"/>
    <x v="0"/>
    <s v="1P INET"/>
    <s v="Completed (PS)"/>
    <s v="RBS-Regional 3"/>
    <d v="2026-08-13T07:29:56"/>
    <d v="2026-08-13T21:24:27"/>
    <n v="69364663"/>
    <m/>
    <n v="152426928139"/>
    <s v="SMA Ihsaniyah"/>
    <s v="ODP-PME-FBB/10 FBB/D01/10.01"/>
    <s v="WO061634798"/>
    <m/>
    <m/>
    <m/>
    <n v="113.468610048294"/>
    <n v="-7.1720629632319097"/>
    <s v="MD|MYDB-20260812265157|DN00001/MN00572|SMA Ihsaniyah|081993172498"/>
    <s v="MYDIGIBIZPARTNER"/>
    <m/>
    <m/>
    <m/>
    <m/>
    <m/>
    <m/>
    <m/>
    <m/>
    <s v="Management Janji"/>
    <s v="2026-08-14 08:00:00 | Nama : BP ABD BASID  No Hp : 081993172498 No Alt :  Tgl Pemasangan : 14 Agustus 2026 Interval : PAGI  Note : Hubungi pelanggan terlebih dahulu"/>
    <s v="FCC"/>
    <s v="13-08-2026 07:39:52"/>
    <d v="2026-08-14T08:00:00"/>
    <m/>
    <s v="PS"/>
    <s v="PME"/>
    <s v="NETMONK"/>
    <n v="20260813"/>
    <s v="Completed"/>
    <s v="HSI Bisnis Bundling Netmonk Promo 2026 PSB 70% - 300 Mbps"/>
    <s v="INDIBIZ"/>
    <m/>
    <m/>
    <d v="2026-08-14T08:00:00"/>
    <s v="2026-08-14 08:00:00 | Nama : BP ABD BASID  No Hp : 081993172498 No Alt :  Tgl Pemasangan : 14 Agustus 2026 Interval : PAGI  Note : Hubungi pelanggan terlebih dahulu"/>
    <n v="2026"/>
    <n v="8"/>
    <n v="13"/>
    <d v="2026-08-13T00:00:00"/>
    <n v="-1.3333333333357587"/>
    <x v="0"/>
  </r>
  <r>
    <n v="1210"/>
    <n v="1002522396"/>
    <n v="3"/>
    <x v="5"/>
    <n v="5"/>
    <s v="SINGARJA"/>
    <s v="GIANYAR"/>
    <s v="UBU"/>
    <s v="REG"/>
    <s v="AO"/>
    <x v="0"/>
    <m/>
    <s v="Completed (PS)"/>
    <s v="RBS-Regional 3"/>
    <d v="2026-08-12T14:28:08"/>
    <d v="2026-08-13T13:25:15"/>
    <n v="69364350"/>
    <m/>
    <n v="172408247929"/>
    <s v="PT. Bali Simpang Siur Ritelindo"/>
    <s v="ODP-UBU-FG/92"/>
    <s v="WO061604469"/>
    <m/>
    <m/>
    <m/>
    <n v="115.29506120000001"/>
    <n v="-8.5262794999999993"/>
    <s v="|MN02658|/PIC GUSTI NGURAH WIRATA/081337951700/spbu.bali.5480519@gmail.com"/>
    <s v="Sales Force DBS"/>
    <m/>
    <m/>
    <m/>
    <m/>
    <m/>
    <m/>
    <m/>
    <m/>
    <s v="Management Janji"/>
    <s v="2026-08-14 08:00:00|M Janji : (13 AGUSTUS 2026) jam Pasang : pagi Note : hubungi pelanggan jika ingin kelokasi|40931149|MYDITA"/>
    <s v="FCC"/>
    <d v="2026-12-08T14:39:59"/>
    <d v="2026-08-14T08:00:00"/>
    <m/>
    <s v="PS"/>
    <s v="UBU"/>
    <s v="NO ADDON"/>
    <n v="20260813"/>
    <s v="Completed"/>
    <s v="- 11_11446;Biaya PSB HSI EBIS Tunai di Depan ~ 11[150000]  - E25061;E25061 ~ ES25 - Paket HSI Basic (HSIEF) Khusus Winback 2.0[0]  - E25061~null~E25061_UNL;UNL ~ Internet-Link Unlimited Internet Usage ~ E25061[0]  - E25061~null~105351;E25061||11||Abodemen"/>
    <s v="INDIBIZ"/>
    <m/>
    <m/>
    <d v="2026-08-14T08:00:00"/>
    <s v="2026-08-14 08:00:00|M Janji : (13 AGUSTUS 2026) jam Pasang : pagi Note : hubungi pelanggan jika ingin kelokasi|40931149|MYDITA"/>
    <n v="2026"/>
    <n v="8"/>
    <n v="13"/>
    <d v="2026-08-13T00:00:00"/>
    <n v="-1.3333333333357587"/>
    <x v="0"/>
  </r>
  <r>
    <n v="1211"/>
    <n v="1002511892"/>
    <n v="3"/>
    <x v="2"/>
    <n v="5"/>
    <s v="MADIUN"/>
    <s v="NGAWI"/>
    <s v="WKU"/>
    <s v="REG"/>
    <s v="AO"/>
    <x v="0"/>
    <s v="1P INET"/>
    <s v="Completed (PS)"/>
    <s v="RBS-Regional 3"/>
    <d v="2026-08-06T10:52:57"/>
    <d v="2026-08-07T16:51:13"/>
    <n v="69359761"/>
    <m/>
    <n v="152634208061"/>
    <s v="SPBU 54.632.09 SIDOWAYAH 2"/>
    <s v="ODP-WKU-FJ/28 FJ/D03/28.01"/>
    <s v="WO061055057"/>
    <m/>
    <m/>
    <m/>
    <n v="111.338809724364"/>
    <n v="-7.3958621855318603"/>
    <s v="|MN00265|MYIA-008059838918/POI/ROBBY PERMANA PUTRA/089619618698/spbu5463209ngawi@gmail.com"/>
    <s v="MYIB_ASSISTANT"/>
    <m/>
    <m/>
    <m/>
    <m/>
    <m/>
    <m/>
    <m/>
    <m/>
    <s v="Management Janji"/>
    <s v="2026-08-07 08:00:00 | Jam pemasangan : 12.00 Info Tambahan : Hubungi pelanggan dulu sebelum ke lokasi terimakasih "/>
    <s v="FCC"/>
    <d v="2026-06-08T10:55:32"/>
    <d v="2026-08-07T08:00:00"/>
    <m/>
    <s v="PS"/>
    <s v="WKU"/>
    <s v="NO ADDON"/>
    <n v="20260807"/>
    <s v="Completed"/>
    <s v="HSI Bisnis Promo HUT Telkom PSB 70% - 50 Mbps"/>
    <s v="INDIBIZ"/>
    <m/>
    <m/>
    <d v="2026-08-07T08:00:00"/>
    <s v="2026-08-07 08:00:00 | Jam pemasangan : 12.00 Info Tambahan : Hubungi pelanggan dulu sebelum ke lokasi terimakasih "/>
    <n v="2026"/>
    <n v="8"/>
    <n v="7"/>
    <d v="2026-08-07T00:00:00"/>
    <n v="-0.33333333333575865"/>
    <x v="0"/>
  </r>
  <r>
    <n v="1212"/>
    <n v="1002509467"/>
    <n v="3"/>
    <x v="2"/>
    <n v="5"/>
    <s v="MALANG"/>
    <s v="BATU"/>
    <s v="BLB"/>
    <s v="REG"/>
    <s v="AO"/>
    <x v="0"/>
    <s v="1P INET"/>
    <s v="Completed (PS)"/>
    <s v="RBS-Regional 3"/>
    <d v="2026-08-04T19:37:57"/>
    <d v="2026-08-05T16:48:23"/>
    <n v="69358698"/>
    <m/>
    <n v="152702232103"/>
    <s v="FRONT TWO KOST"/>
    <s v="ODP-BLB-FCV/75 FCV/D03/75.01"/>
    <s v="WO060934402"/>
    <m/>
    <m/>
    <m/>
    <n v="112.625164"/>
    <n v="-7.93628"/>
    <s v="|MN01864|MYIA-053022229265/POI/ALVIRA BELLINA/082313420796/alvirabellina04@gmail.com"/>
    <s v="MYIB_ASSISTANT"/>
    <m/>
    <m/>
    <m/>
    <m/>
    <m/>
    <m/>
    <m/>
    <m/>
    <s v="Management Janji"/>
    <s v="2026-08-06 08:00:00 | Nama Pic : bu ALVIRA  No Hp Pic : 082313420796 No alt : - Jam Pemasangan : pagi  Tanggal Pemasangan : 5 Agustus 2026"/>
    <s v="FCC"/>
    <d v="2026-04-08T19:39:44"/>
    <d v="2026-08-06T08:00:00"/>
    <m/>
    <s v="PS"/>
    <s v="BLB"/>
    <s v="NO ADDON"/>
    <n v="20260805"/>
    <s v="Completed"/>
    <s v="HSI Bisnis Promo HUT Telkom PSB 70% - 150 Mbps"/>
    <s v="INDIBIZ"/>
    <m/>
    <m/>
    <d v="2026-08-06T08:00:00"/>
    <s v="2026-08-06 08:00:00 | Nama Pic : bu ALVIRA  No Hp Pic : 082313420796 No alt : - Jam Pemasangan : pagi  Tanggal Pemasangan : 5 Agustus 2026"/>
    <n v="2026"/>
    <n v="8"/>
    <n v="5"/>
    <d v="2026-08-05T00:00:00"/>
    <n v="-1.3333333333357587"/>
    <x v="0"/>
  </r>
  <r>
    <n v="1213"/>
    <n v="1002527829"/>
    <n v="3"/>
    <x v="7"/>
    <n v="4"/>
    <s v="KUDUS"/>
    <s v="BLORA"/>
    <s v="NGA"/>
    <s v="REG"/>
    <s v="AO"/>
    <x v="0"/>
    <s v="2P INET + VOICE"/>
    <s v="7 | OSS - PROVISIONING ISSUED"/>
    <s v="RBS-Regional 3"/>
    <d v="2026-08-15T09:52:56"/>
    <d v="2026-08-16T08:06:02"/>
    <n v="69366602"/>
    <n v="2968152009"/>
    <n v="142519105204"/>
    <s v="KSPPS BMT PETA Capem Kunduran"/>
    <s v="ODP-NGA-FB/012"/>
    <s v="WO061802303"/>
    <m/>
    <m/>
    <m/>
    <n v="111.243982"/>
    <n v="-7.05009"/>
    <s v="|MC60133|MYIA-001270602359/POI/MUHAMMAD ALI MUSTHOFA/088220007878/bmtpeta.blora@gmail.com"/>
    <s v="MYIB_ASSISTANT"/>
    <m/>
    <m/>
    <m/>
    <m/>
    <m/>
    <m/>
    <m/>
    <m/>
    <s v="Management Janji"/>
    <s v="2026-08-16 08:00:00 | Nama PIC : BAPAK MUSTOFA No HP : 088220007878 Alt :  M Janji : (MINGGU/16/AGUSTUS/2026) jam Pasang : 09:00 Note : hubungi pelanggan jika ingin kelokasi"/>
    <s v="FCC"/>
    <s v="15-08-2026 09:55:09"/>
    <d v="2026-08-16T08:00:00"/>
    <m/>
    <s v="PI"/>
    <s v="NGA"/>
    <s v="NO ADDON"/>
    <m/>
    <s v="Provisioning Issued"/>
    <s v="HSI Bisnis Bundling Phone PSB 70% - Free 800 Menit - 50 Mbps"/>
    <s v="INDIBIZ"/>
    <m/>
    <m/>
    <d v="2026-08-16T08:00:00"/>
    <s v="2026-08-16 08:00:00 | Nama PIC : BAPAK MUSTOFA No HP : 088220007878 Alt :  M Janji : (MINGGU/16/AGUSTUS/2026) jam Pasang : 09:00 Note : hubungi pelanggan jika ingin kelokasi"/>
    <m/>
    <m/>
    <m/>
    <e v="#NUM!"/>
    <e v="#NUM!"/>
    <x v="1"/>
  </r>
  <r>
    <n v="1214"/>
    <n v="1002514045"/>
    <n v="3"/>
    <x v="4"/>
    <n v="4"/>
    <s v="SEMARANG"/>
    <s v="KENDAL"/>
    <s v="KDL"/>
    <s v="REG"/>
    <s v="AO"/>
    <x v="0"/>
    <s v="1P INET"/>
    <s v="Completed (PS)"/>
    <s v="RBS-Regional 3"/>
    <d v="2026-08-07T10:13:56"/>
    <d v="2026-08-08T12:11:08"/>
    <n v="69360528"/>
    <m/>
    <n v="146457106144"/>
    <s v="TOKO SAMI MIRAH"/>
    <s v="ODP-KDL-FAE/031 FAE/D03/031.01"/>
    <s v="WO061141856"/>
    <m/>
    <m/>
    <m/>
    <n v="110.2568344"/>
    <n v="-6.9712294999999997"/>
    <s v="|MN01867|MYIA-041356863134/POI/SITI NUR FARIDAH/0895391307000/nurf14057@gmail.com"/>
    <s v="MYIB_ASSISTANT"/>
    <m/>
    <m/>
    <m/>
    <m/>
    <m/>
    <m/>
    <m/>
    <m/>
    <s v="Management Janji"/>
    <s v="2026-08-08 08:00:00 | Tanggal pemasangan: 6/08/2026 Jam pemasangan : pagi / siang Info Tambahan : Hubungi pelanggan dulu sebelum ke lokasi. terima kasih"/>
    <s v="FCC"/>
    <d v="2026-07-08T10:25:16"/>
    <d v="2026-08-08T08:00:00"/>
    <m/>
    <s v="PS"/>
    <s v="KDL"/>
    <s v="NO ADDON"/>
    <n v="20260808"/>
    <s v="Completed"/>
    <s v="HSI Bisnis Promo HUT Telkom PSB 70% - 50 Mbps"/>
    <s v="INDIBIZ"/>
    <m/>
    <m/>
    <d v="2026-08-08T08:00:00"/>
    <s v="2026-08-08 08:00:00 | Tanggal pemasangan: 6/08/2026 Jam pemasangan : pagi / siang Info Tambahan : Hubungi pelanggan dulu sebelum ke lokasi. terima kasih"/>
    <n v="2026"/>
    <n v="8"/>
    <n v="8"/>
    <d v="2026-08-08T00:00:00"/>
    <n v="-0.33333333333575865"/>
    <x v="0"/>
  </r>
  <r>
    <n v="1215"/>
    <n v="1002520313"/>
    <n v="3"/>
    <x v="2"/>
    <n v="5"/>
    <s v="KEDIRI"/>
    <s v="KEDIRI"/>
    <s v="KDI"/>
    <s v="REG"/>
    <s v="AO"/>
    <x v="0"/>
    <s v="1P INET"/>
    <s v="Completed (PS)"/>
    <s v="RBS-Regional 3"/>
    <d v="2026-08-11T14:59:56"/>
    <d v="2026-08-12T12:06:58"/>
    <n v="69363500"/>
    <m/>
    <n v="152610241488"/>
    <s v="SPBU 54.641.35"/>
    <s v="ODP-KDI-FAV/03 FAV/D01/03.01"/>
    <s v="WO061510680"/>
    <m/>
    <m/>
    <m/>
    <n v="112.0626973"/>
    <n v="-7.8447984000000002"/>
    <s v="|MN00418|MYIA-093312506409/POI/AGUS SALIM/085790775250/tempurejospbu35@gmail.com"/>
    <s v="MYIB_ASSISTANT"/>
    <m/>
    <m/>
    <m/>
    <m/>
    <m/>
    <m/>
    <m/>
    <m/>
    <s v="Management Janji"/>
    <s v="2026-08-12 13:00:00 | Nama PIC : bapak agus No HP : 085790775250 Alt :  M Janji : (RABU/12/AGUSTUS/2026) jam Pasang : 09:00 Note : hubungi pelanggan jika ingin kelokasi"/>
    <s v="FCC"/>
    <d v="2026-11-08T15:10:17"/>
    <d v="2026-08-12T13:00:00"/>
    <m/>
    <s v="PS"/>
    <s v="KDI"/>
    <s v="NO ADDON"/>
    <n v="20260812"/>
    <s v="Completed"/>
    <s v="HSI Bisnis Promo HUT Telkom PSB 70% - 50 Mbps"/>
    <s v="INDIBIZ"/>
    <m/>
    <m/>
    <d v="2026-08-12T13:00:00"/>
    <s v="2026-08-12 13:00:00 | Nama PIC : bapak agus No HP : 085790775250 Alt :  M Janji : (RABU/12/AGUSTUS/2026) jam Pasang : 09:00 Note : hubungi pelanggan jika ingin kelokasi"/>
    <n v="2026"/>
    <n v="8"/>
    <n v="12"/>
    <d v="2026-08-12T00:00:00"/>
    <n v="-0.54166666666424135"/>
    <x v="0"/>
  </r>
  <r>
    <n v="1216"/>
    <n v="1002512020"/>
    <n v="3"/>
    <x v="2"/>
    <n v="5"/>
    <s v="MALANG"/>
    <s v="BATU"/>
    <s v="BTU"/>
    <s v="REG"/>
    <s v="AO"/>
    <x v="0"/>
    <m/>
    <s v="Completed (PS)"/>
    <s v="RBS-Regional 2"/>
    <d v="2026-08-06T11:22:48"/>
    <d v="2026-08-09T18:21:25"/>
    <n v="69359814"/>
    <m/>
    <n v="152707239196"/>
    <s v="warung ini ricebowl 21"/>
    <s v="ODP-BTU-FW/65"/>
    <s v="WO061237862"/>
    <m/>
    <m/>
    <m/>
    <n v="112.52364676072099"/>
    <n v="-7.8809069308708697"/>
    <s v="|MN0915|/warung ini ricebowl 21 /HSI BASIC 1S INET 100MBPS/085158090919/081334940909/jimshoney1095@gmail.com/Rokhim Siswantoro "/>
    <s v="B2B Partner Management (PM)"/>
    <m/>
    <m/>
    <m/>
    <m/>
    <m/>
    <m/>
    <m/>
    <m/>
    <s v="Management Janji"/>
    <s v="2026-08-09 08:00:00|Tanggal pemasangan: 09/08/2026 Jam pemasangan : pagi / siang Info Tambahan : Hubungi pelanggan dulu sebelum ke lokasi. terima kasih|40951377|MYDITA"/>
    <s v="FCC"/>
    <d v="2026-06-08T11:25:46"/>
    <d v="2026-08-09T08:00:00"/>
    <m/>
    <s v="PS"/>
    <s v="BTU"/>
    <s v="NO ADDON"/>
    <n v="20260809"/>
    <s v="Completed"/>
    <s v="- 11_11446;Biaya PSB HSI EBIS Tunai di Depan ~ 11[150000]  - SP_NOSS;SP_NOSS ~ Internet NOSS Multispeed Network[0]  - SP_NOSS;SP_NOSS ~ Internet NOSS Multispeed Network[0]  - E23015;E23015 ~ ES23 - Perangkat ONT[0]  - E23015~null~44292;E23015||11||Abodeme"/>
    <s v="INDIBIZ"/>
    <m/>
    <m/>
    <d v="2026-08-09T08:00:00"/>
    <s v="2026-08-09 08:00:00|Tanggal pemasangan: 09/08/2026 Jam pemasangan : pagi / siang Info Tambahan : Hubungi pelanggan dulu sebelum ke lokasi. terima kasih|40951377|MYDITA"/>
    <n v="2026"/>
    <n v="8"/>
    <n v="9"/>
    <d v="2026-08-09T00:00:00"/>
    <n v="-0.33333333333575865"/>
    <x v="0"/>
  </r>
  <r>
    <n v="1217"/>
    <n v="1002516926"/>
    <n v="3"/>
    <x v="1"/>
    <n v="5"/>
    <s v="SBY SELATAN"/>
    <s v="KETINTANG"/>
    <s v="IJK"/>
    <s v="REG"/>
    <s v="AO"/>
    <x v="0"/>
    <m/>
    <s v="Completed (PS)"/>
    <s v="RBS-Regional 3"/>
    <d v="2026-08-10T09:02:38"/>
    <d v="2026-08-10T18:32:07"/>
    <n v="69362108"/>
    <m/>
    <n v="152306253207"/>
    <s v="PT PUSAT EMAS INDONESIA"/>
    <s v="ODP-IJK-FLV/35"/>
    <s v="WO061372625"/>
    <m/>
    <m/>
    <m/>
    <n v="112.73461775722301"/>
    <n v="-7.30932041893921"/>
    <s v="AMRBS;400664;AMEX;ASANDHYASARI P;RBS-3;SURAMADU;PSB;PT PUSAT EMAS INDONESIA;M. IRGI MUNGGARAN;081119807105;pusatemasirgi@gmail.com;HSI Bisnis (1:1) 50 Mbps (Rp 439.000) PSB Rp 150.000;"/>
    <s v="Amex"/>
    <m/>
    <m/>
    <m/>
    <m/>
    <m/>
    <m/>
    <m/>
    <m/>
    <s v="Management Janji"/>
    <s v="2026-08-14 08:00:00|Nama PIC : bapak irgi No HP : 081119807105 Alt :  M Janji : (jumat/14/AGUSTUS/2026) jam Pasang : 09:00 Note : hubungi pelanggan jika ingin kelokasi|40961371|MYDITA"/>
    <s v="FCC"/>
    <d v="2026-10-08T09:25:41"/>
    <d v="2026-08-14T08:00:00"/>
    <m/>
    <s v="PS"/>
    <s v="IJK"/>
    <s v="NO ADDON"/>
    <n v="20260810"/>
    <s v="Completed"/>
    <s v="- 11_11446;Biaya PSB HSI EBIS Tunai di Depan ~ 11[150000]  - SP_NOSS;SP_NOSS ~ Internet NOSS Multispeed Network[0]  - SP_NOSS;SP_NOSS ~ Internet NOSS Multispeed Network[0]  - E23046;E23046 ~ ES23 - Paket HSI Bisnis[0]  - E23046~null~E23046_UNL;UNL ~ Inter"/>
    <s v="INDIBIZ"/>
    <m/>
    <m/>
    <d v="2026-08-14T08:00:00"/>
    <s v="2026-08-14 08:00:00|Nama PIC : bapak irgi No HP : 081119807105 Alt :  M Janji : (jumat/14/AGUSTUS/2026) jam Pasang : 09:00 Note : hubungi pelanggan jika ingin kelokasi|40961371|MYDITA"/>
    <n v="2026"/>
    <n v="8"/>
    <n v="10"/>
    <d v="2026-08-10T00:00:00"/>
    <n v="-4.3333333333357587"/>
    <x v="0"/>
  </r>
  <r>
    <n v="1218"/>
    <n v="1002526532"/>
    <n v="3"/>
    <x v="1"/>
    <n v="5"/>
    <s v="MADURA"/>
    <s v="PAMEKASAN"/>
    <s v="ABT"/>
    <s v="REG"/>
    <s v="AO"/>
    <x v="0"/>
    <s v="1P INET"/>
    <s v="Completed (PS)"/>
    <s v="RBS-Regional 3"/>
    <d v="2026-08-14T14:19:57"/>
    <d v="2026-08-14T18:29:55"/>
    <n v="69366111"/>
    <m/>
    <n v="152429208586"/>
    <s v="HIDAYAH MART"/>
    <s v="ODP-ABU-FE/18 FE/D02/18.01"/>
    <s v="WO061753070"/>
    <m/>
    <m/>
    <m/>
    <n v="113.804020956158"/>
    <n v="-6.8921781442727701"/>
    <s v="MD|MYDB-20260814265366|DN00001/MN00806|HIDAYAH MART|087893843352"/>
    <s v="MYDIGIBIZPARTNER"/>
    <m/>
    <m/>
    <m/>
    <m/>
    <m/>
    <m/>
    <m/>
    <m/>
    <s v="Management Janji"/>
    <s v="2026-08-15 13:00:00 | Waktu pemasangan : 15 agustus 2026 Jam pemasangan : 08.00 - 12.00 Info Tambahan : Hubungi pelanggan dulu sebelum ke lokasi terimakasih "/>
    <s v="FCC"/>
    <s v="14-08-2026 14:40:08"/>
    <d v="2026-08-15T13:00:00"/>
    <m/>
    <s v="PS"/>
    <s v="ABT"/>
    <s v="NO ADDON"/>
    <n v="20260814"/>
    <s v="Completed"/>
    <s v="HSI Bisnis Promo HUT Telkom PSB 70% - 300 Mbps"/>
    <s v="INDIBIZ"/>
    <m/>
    <m/>
    <d v="2026-08-15T13:00:00"/>
    <s v="2026-08-15 13:00:00 | Waktu pemasangan : 15 agustus 2026 Jam pemasangan : 08.00 - 12.00 Info Tambahan : Hubungi pelanggan dulu sebelum ke lokasi terimakasih "/>
    <n v="2026"/>
    <n v="8"/>
    <n v="14"/>
    <d v="2026-08-14T00:00:00"/>
    <n v="-1.5416666666642413"/>
    <x v="0"/>
  </r>
  <r>
    <n v="1219"/>
    <n v="1002527315"/>
    <n v="3"/>
    <x v="0"/>
    <n v="5"/>
    <s v="KUPANG"/>
    <s v="ATAMBUA"/>
    <s v="KEF"/>
    <s v="REG"/>
    <s v="AO"/>
    <x v="0"/>
    <s v="1P INET"/>
    <s v="7 | OSS - PROVISIONING ISSUED"/>
    <s v="RBS-Regional 3"/>
    <d v="2026-08-14T17:19:56"/>
    <d v="2026-08-15T15:31:56"/>
    <n v="69366394"/>
    <m/>
    <n v="172518796989"/>
    <s v="KLINIK DDC"/>
    <s v="ODP-KEF-FA/28 FA/D06/28.01"/>
    <s v="WO061775353"/>
    <m/>
    <m/>
    <m/>
    <n v="124.495601529688"/>
    <n v="-9.4929179216719497"/>
    <s v="|MC40283|MYIA-090975989042/POI/drg.DIONYDIUS SAIJAO S.KG/085253037223/saijaodionysius@yahoo.com"/>
    <s v="MYIB_ASSISTANT"/>
    <m/>
    <m/>
    <m/>
    <m/>
    <m/>
    <m/>
    <m/>
    <m/>
    <s v="Management Janji"/>
    <s v="2026-08-15 15:00:00 | Jam Pemasangan : 08:00 - 12.00 Tanggal Pemasangan : 15/08/2026 Info Tambahan : Hubungi pelanggan sebelum datang ke lokasi"/>
    <s v="FCC"/>
    <s v="14-08-2026 17:25:05"/>
    <d v="2026-08-15T15:00:00"/>
    <m/>
    <s v="PI"/>
    <s v="KEF"/>
    <s v="NO ADDON"/>
    <m/>
    <s v="Provisioning Issued"/>
    <s v="HSI Bisnis Promo HUT Telkom PSB 70% - 50 Mbps"/>
    <s v="INDIBIZ"/>
    <m/>
    <m/>
    <d v="2026-08-15T15:00:00"/>
    <s v="2026-08-15 15:00:00 | Jam Pemasangan : 08:00 - 12.00 Tanggal Pemasangan : 15/08/2026 Info Tambahan : Hubungi pelanggan sebelum datang ke lokasi"/>
    <m/>
    <m/>
    <m/>
    <e v="#NUM!"/>
    <e v="#NUM!"/>
    <x v="1"/>
  </r>
  <r>
    <n v="1220"/>
    <n v="1002531515"/>
    <n v="3"/>
    <x v="7"/>
    <n v="4"/>
    <s v="KUDUS"/>
    <s v="BLORA"/>
    <s v="NGA"/>
    <s v="REG"/>
    <s v="AO"/>
    <x v="0"/>
    <s v="1P INET"/>
    <s v="MIE - SEND SURVEY"/>
    <s v="RBS-Regional 3"/>
    <d v="2026-08-17T19:02:56"/>
    <d v="2026-08-17T19:04:01"/>
    <n v="69368413"/>
    <m/>
    <n v="142519105207"/>
    <s v="Luthfi baja cemerlang"/>
    <s v="ODP-NGA-FD/042 FD/D05/042.01"/>
    <s v="WO061954090"/>
    <m/>
    <m/>
    <m/>
    <n v="111.1441159"/>
    <n v="-6.9181242999999997"/>
    <s v="|MC60134|MYIA-046089489830/POI/Muhammad aliyul muttaqin/088985550465/sis718328@gmail.com"/>
    <s v="MYIB_ASSISTANT"/>
    <m/>
    <m/>
    <m/>
    <m/>
    <m/>
    <m/>
    <m/>
    <m/>
    <s v="Management Janji"/>
    <s v="2026-08-18 15:00:00 | telp :088985550465 alt : Tanggal pemasangan :18/08/2026 Jam pemasangan : pagi/siang Info Tambahan : Hubungi pelanggan dulu sebelum ke lokasi terima kasih."/>
    <s v="FCC"/>
    <s v="17-08-2026 19:10:30"/>
    <d v="2026-08-18T15:00:00"/>
    <m/>
    <s v="SURVEY_NEW_MANJA"/>
    <s v="NGA"/>
    <s v="NO ADDON"/>
    <m/>
    <s v="MIE - SEND SURVEY"/>
    <s v="HSI Bisnis PSB 70% - 300 Mbps"/>
    <s v="INDIBIZ"/>
    <m/>
    <m/>
    <d v="2026-08-18T15:00:00"/>
    <s v="2026-08-18 15:00:00 | telp :088985550465 alt : Tanggal pemasangan :18/08/2026 Jam pemasangan : pagi/siang Info Tambahan : Hubungi pelanggan dulu sebelum ke lokasi terima kasih."/>
    <m/>
    <m/>
    <m/>
    <e v="#NUM!"/>
    <e v="#NUM!"/>
    <x v="1"/>
  </r>
  <r>
    <n v="1221"/>
    <n v="1002511181"/>
    <n v="3"/>
    <x v="1"/>
    <n v="5"/>
    <s v="SBY UTARA"/>
    <s v="KENJERAN"/>
    <s v="KPS"/>
    <s v="REG"/>
    <s v="AO"/>
    <x v="0"/>
    <m/>
    <s v="Completed (PS)"/>
    <s v="RBS-Regional 3"/>
    <d v="2026-08-05T16:43:51"/>
    <d v="2026-08-07T15:32:46"/>
    <n v="69359426"/>
    <m/>
    <n v="152404213348"/>
    <s v="KRI LKP KENJERAN"/>
    <s v="ODP-KBL-FAY/11"/>
    <s v="WO061024194"/>
    <m/>
    <m/>
    <m/>
    <n v="112.75530379999999"/>
    <n v="-7.2413996999999997"/>
    <s v="AMRBS;404252;NADHIRA AUDRIANKA;AO;HSI Bisnis 1:1 Promo Internet 50Mbps (355k);KRI LKP KENJERAN;81219854241;85285407674;it@karyarasaindonesia.co.id"/>
    <s v="Amex"/>
    <m/>
    <m/>
    <m/>
    <m/>
    <m/>
    <m/>
    <m/>
    <m/>
    <s v="Management Janji"/>
    <s v="2026-08-06 15:00:00|Nama Pic : BP IQBAL No Hp Pic : 081219854241 Jam Pemasangan : 08:00 - 12.00 Tanggal Pemasangan : KAMIS 06 AGUSTUS 2026 Info Tambahan : Hubungi pelanggan sebelum datang ke lokasi, terima kasih.|40961370|MYDITA"/>
    <s v="FCC"/>
    <d v="2026-05-08T16:55:35"/>
    <d v="2026-08-06T15:00:00"/>
    <m/>
    <s v="PS"/>
    <s v="KPS"/>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6T15:00:00"/>
    <s v="2026-08-06 15:00:00|Nama Pic : BP IQBAL No Hp Pic : 081219854241 Jam Pemasangan : 08:00 - 12.00 Tanggal Pemasangan : KAMIS 06 AGUSTUS 2026 Info Tambahan : Hubungi pelanggan sebelum datang ke lokasi, terima kasih.|40961370|MYDITA"/>
    <n v="2026"/>
    <n v="8"/>
    <n v="7"/>
    <d v="2026-08-07T00:00:00"/>
    <n v="0.375"/>
    <x v="0"/>
  </r>
  <r>
    <n v="1222"/>
    <n v="1002509245"/>
    <n v="3"/>
    <x v="7"/>
    <n v="4"/>
    <s v="KUDUS"/>
    <s v="KUDUS"/>
    <s v="KUD"/>
    <s v="REG"/>
    <s v="AO"/>
    <x v="0"/>
    <s v="1P INET"/>
    <s v="102 | FOLLOW UP COMPLETED"/>
    <s v="RBS-Regional 3"/>
    <d v="2026-08-04T16:44:56"/>
    <d v="2026-08-06T15:56:51"/>
    <n v="69358544"/>
    <m/>
    <n v="142401145966"/>
    <s v="SPBU 4459301"/>
    <s v="ODP-KUD-FAJ/137 FAJ/D07/137.01"/>
    <s v="WO060921534"/>
    <m/>
    <m/>
    <m/>
    <n v="110.82406229999999"/>
    <n v="-6.8016173999999996"/>
    <s v="|MC60142|MYIA-028825305017/POI/DERA BAHTIAR WIDIYANTO /08562685148/spbu_modern@yahoo.com"/>
    <s v="MYIB_ASSISTANT"/>
    <m/>
    <m/>
    <m/>
    <m/>
    <m/>
    <m/>
    <m/>
    <m/>
    <s v="Management Janji"/>
    <s v="2026-08-05 13:00:00 | M Janji : (05/08/2026) jam Pasang : 09:00 Note : hubungi pelanggan jika ingin kelokasi"/>
    <s v="FCC"/>
    <d v="2026-04-08T16:55:27"/>
    <d v="2026-08-05T13:00:00"/>
    <m/>
    <s v="REVOKE"/>
    <s v="KUD"/>
    <s v="NO ADDON"/>
    <m/>
    <s v="Follow Up Revoke Completed, New Order ID : SC1002513019"/>
    <s v="HSI Bisnis Basic Promo HUT Telkom PSB 70% - 100 Mbps Dual Band"/>
    <s v="INDIBIZ"/>
    <m/>
    <m/>
    <d v="2026-08-05T13:00:00"/>
    <s v="2026-08-05 13:00:00 | M Janji : (05/08/2026) jam Pasang : 09:00 Note : hubungi pelanggan jika ingin kelokasi"/>
    <m/>
    <m/>
    <m/>
    <e v="#NUM!"/>
    <e v="#NUM!"/>
    <x v="1"/>
  </r>
  <r>
    <n v="1223"/>
    <n v="1002513895"/>
    <n v="3"/>
    <x v="3"/>
    <n v="4"/>
    <s v="PURWOKERTO"/>
    <s v="CILACAP"/>
    <s v="GML"/>
    <s v="REG"/>
    <s v="AO"/>
    <x v="0"/>
    <s v="1P INET"/>
    <s v="Completed (PS)"/>
    <s v="RBS-Regional 3"/>
    <d v="2026-08-07T09:41:56"/>
    <d v="2026-08-12T15:44:43"/>
    <n v="69360483"/>
    <m/>
    <n v="141362105334"/>
    <s v="SPBU Karangkandri"/>
    <s v="ODP-GML-FL/025 FL/D04/025.01"/>
    <s v="WO061138391"/>
    <m/>
    <m/>
    <m/>
    <n v="109.09109479999999"/>
    <n v="-7.6628204000000002"/>
    <s v="|MN00648|MYIA-082737877580/POI/Indra/081391637110/indraprasetyob7@gmail.com"/>
    <s v="MYIB_ASSISTANT"/>
    <m/>
    <m/>
    <m/>
    <m/>
    <m/>
    <m/>
    <m/>
    <m/>
    <s v="Management Janji"/>
    <s v="2026-08-11 08:00:00 | Nama PIC : INDRA  No HP : 081391637110 Alt :  M Janji : 08/08/2026 Jam Pasang : 08.00 - 13:00  NoteÃ‚Â :  hubungi terlebih dahulu sebelum kelokasi"/>
    <s v="FCC"/>
    <d v="2026-07-08T09:55:18"/>
    <d v="2026-08-11T08:00:00"/>
    <m/>
    <s v="PS"/>
    <s v="GML"/>
    <s v="NO ADDON"/>
    <n v="20260812"/>
    <s v="Completed"/>
    <s v="HSI Bisnis Promo HUT Telkom PSB 70% - 50 Mbps"/>
    <s v="INDIBIZ"/>
    <m/>
    <m/>
    <d v="2026-08-11T08:00:00"/>
    <s v="2026-08-11 08:00:00 | Nama PIC : INDRA  No HP : 081391637110 Alt :  M Janji : 08/08/2026 Jam Pasang : 08.00 - 13:00  NoteÃ‚Â :  hubungi terlebih dahulu sebelum kelokasi"/>
    <n v="2026"/>
    <n v="8"/>
    <n v="12"/>
    <d v="2026-08-12T00:00:00"/>
    <n v="0.66666666666424135"/>
    <x v="0"/>
  </r>
  <r>
    <n v="1224"/>
    <n v="1002524596"/>
    <n v="3"/>
    <x v="6"/>
    <n v="5"/>
    <s v="SIDOARJO"/>
    <s v="INNER - JATIM TIMUR"/>
    <s v="GDA"/>
    <s v="REG"/>
    <s v="AO"/>
    <x v="0"/>
    <m/>
    <s v="Completed (PS)"/>
    <s v="RBS-Regional 3"/>
    <d v="2026-08-13T14:56:57"/>
    <d v="2026-08-13T16:44:52"/>
    <n v="69357539"/>
    <n v="3135910054"/>
    <n v="152317261893"/>
    <s v="PT. BQUIK OTOMOTIF INDONESIA"/>
    <s v="ODP-GDA-FAL/55"/>
    <s v="WO061680251"/>
    <m/>
    <m/>
    <m/>
    <n v="112.730961063397"/>
    <n v="-7.3945807003909101"/>
    <s v="AMRBS;403145;EVA LESTARI BANGUN;AO;PT. BQUIK OTOMOTIF INDONESIA;HSI Bisnis 1:1 (INET+Voice) 50 Mbps (479k);81181141676;81119922069;dimas.m@b-quik.co.id"/>
    <s v="Amex"/>
    <m/>
    <m/>
    <m/>
    <m/>
    <m/>
    <m/>
    <m/>
    <m/>
    <s v="Management Janji"/>
    <s v="2026-08-15 08:00:00|M Janji : (04/08/2026)  jam Pasang : 09:00  Note : hubungi pelanggan jika ingin kelokasi|40931150|MYDITA"/>
    <s v="FCC"/>
    <s v="13-08-2026 15:10:25"/>
    <m/>
    <m/>
    <s v="PS"/>
    <s v="GDA"/>
    <s v="NO ADDON"/>
    <n v="20260813"/>
    <s v="Completed"/>
    <s v="- 11_11446;Biaya PSB HSI EBIS Tunai di Depan ~ 11[150000]  - BWY DL;BWY DL ~ Saluran Dua Arah(BothWay)[0]  - E23053;E23053 ~ ES23 - Paket HSI Bisnis  Phone (PHONE)[0]  - E23053~null~44864;E23053||11||Abodemen 0[0]  - E23053~null~E23053_IN800;IN800 ~ Free "/>
    <s v="INDIBIZ"/>
    <m/>
    <m/>
    <d v="2026-08-13T07:00:00"/>
    <s v="2026-08-15 08:00:00|M Janji : (04/08/2026)  jam Pasang : 09:00  Note : hubungi pelanggan jika ingin kelokasi|40931150|MYDITA"/>
    <n v="2026"/>
    <n v="8"/>
    <n v="13"/>
    <d v="2026-08-13T00:00:00"/>
    <n v="-0.29166666666424135"/>
    <x v="0"/>
  </r>
  <r>
    <n v="1225"/>
    <n v="1002529661"/>
    <n v="3"/>
    <x v="6"/>
    <n v="5"/>
    <s v="JEMBER"/>
    <s v="BONDOWOSO"/>
    <s v="BOW"/>
    <s v="REG"/>
    <s v="AO"/>
    <x v="0"/>
    <m/>
    <s v="7 | OSS - PROVISIONING ISSUED"/>
    <s v="RBS-Regional 3"/>
    <d v="2026-08-16T13:38:42"/>
    <d v="2026-08-17T15:28:21"/>
    <n v="69367525"/>
    <m/>
    <n v="152507223719"/>
    <s v="TOKO AL - BAROKAH UTAMA"/>
    <s v="ODP-BOW-FAH/09"/>
    <s v="WO061896411"/>
    <m/>
    <m/>
    <m/>
    <n v="113.72039959999999"/>
    <n v="-7.8906220999999999"/>
    <s v="|MC30183|/TOKO AL - BAROKAH UTAMA /WINBACK HSI B2B + NETMONK + OCA BREACH CHECKER (1:1) 300MBPS 1,306,5RB PSB DISC 70%/085165081293/baisuni344@gmail.com/MOHAMMAD AKRAMAL WILDAN/-7.8906625,113.7204531"/>
    <s v="Sales Force DBS"/>
    <m/>
    <m/>
    <m/>
    <m/>
    <m/>
    <m/>
    <m/>
    <m/>
    <s v="Management Janji"/>
    <s v="2026-08-17 15:00:00|Tanggal Pemasangan : 17 Agustus 2026 Jam Pemasangan : 08:00 15:00 Info Tambahan : Hubungi pelanggan dulu sebelum ke lokasi terimakasih|40961370|MYDITA"/>
    <s v="FCC"/>
    <s v="16-08-2026 13:39:58"/>
    <d v="2026-08-17T15:00:00"/>
    <m/>
    <s v="PI"/>
    <s v="BOW"/>
    <s v="NETMONK - OCA"/>
    <m/>
    <s v="Provisioning Issued"/>
    <s v="- 11_11446;Biaya PSB HSI EBIS Tunai di Depan ~ 11[150000]  - E23015;E23015 ~ ES23 - Perangkat ONT[0]  - E23015~null~44292;E23015||11||Abodemen 0[0]  - E23015~null~E23015_SWONTPREM;SWONTPREM ~ Biaya Sewa ONT Premium ~ E23015[50000]  - E24057;E24057 ~ ES24 "/>
    <s v="INDIBIZ"/>
    <m/>
    <m/>
    <d v="2026-08-17T15:00:00"/>
    <s v="2026-08-17 15:00:00|Tanggal Pemasangan : 17 Agustus 2026 Jam Pemasangan : 08:00 15:00 Info Tambahan : Hubungi pelanggan dulu sebelum ke lokasi terimakasih|40961370|MYDITA"/>
    <m/>
    <m/>
    <m/>
    <e v="#NUM!"/>
    <e v="#NUM!"/>
    <x v="1"/>
  </r>
  <r>
    <n v="1226"/>
    <n v="1002531304"/>
    <n v="3"/>
    <x v="1"/>
    <n v="5"/>
    <s v="MADURA"/>
    <s v="PAMEKASAN"/>
    <s v="SMP"/>
    <s v="REG"/>
    <s v="AO"/>
    <x v="0"/>
    <m/>
    <s v="MYCX - SEND OPEN PAPERLESS"/>
    <s v="RBS-Regional 3"/>
    <d v="2026-08-17T16:46:59"/>
    <d v="2026-08-17T16:50:05"/>
    <n v="69368331"/>
    <m/>
    <n v="152431232411"/>
    <s v="Toko Mantap"/>
    <s v="ODP-SMP-FBD/03"/>
    <m/>
    <m/>
    <m/>
    <m/>
    <n v="113.752382998364"/>
    <n v="-6.9585001728681304"/>
    <s v="|MN00569|/Toko mantap/HSI Bisnis Promo HUT Telkom (1:1) 200 Mbps (Rp 790.000) PSB Rp 150.000/082330700164/qobassah@gmail.com/zainal Arifin/-6.953532,113.746304/Kombira, Rubaru, Kec. Rubaru, Kabupaten Sumenep"/>
    <s v="Sales Force DBS"/>
    <m/>
    <m/>
    <m/>
    <m/>
    <m/>
    <m/>
    <m/>
    <m/>
    <m/>
    <m/>
    <m/>
    <s v="17-08-2026 16:55:01"/>
    <m/>
    <m/>
    <s v="INPROGRESS_SC"/>
    <s v="SMP"/>
    <s v="NO ADDON"/>
    <m/>
    <s v="SEND PAPERLESS OPEN"/>
    <s v="- 11_11446;Biaya PSB HSI EBIS Tunai di Depan ~ 11[150000]  - SP_NOSS;SP_NOSS ~ Internet NOSS Multispeed Network[0]  - E23015;E23015 ~ ES23 - Perangkat ONT[0]  - E23015~null~44292;E23015||11||Abodemen 0[0]  - E23015~null~E23015_SWONTPREM;SWONTPREM ~ Biaya "/>
    <s v="INDIBIZ"/>
    <m/>
    <m/>
    <m/>
    <m/>
    <m/>
    <m/>
    <m/>
    <e v="#NUM!"/>
    <e v="#NUM!"/>
    <x v="1"/>
  </r>
  <r>
    <n v="1227"/>
    <n v="1002530947"/>
    <n v="3"/>
    <x v="6"/>
    <n v="5"/>
    <s v="PASURUAN"/>
    <s v="LUMAJANG"/>
    <s v="TPH"/>
    <s v="REG"/>
    <s v="AO"/>
    <x v="0"/>
    <s v="1P INET"/>
    <s v="MIE - SEND SURVEY"/>
    <s v="RBS-Regional 3"/>
    <d v="2026-08-17T13:59:56"/>
    <d v="2026-08-17T14:02:01"/>
    <n v="69368138"/>
    <m/>
    <n v="152543206023"/>
    <s v="CHIKEY STORE"/>
    <s v="ODP-TPH-FG/19 FG/D03/19.01"/>
    <s v="WO061934412"/>
    <m/>
    <m/>
    <m/>
    <n v="113.122575098824"/>
    <n v="-8.1506856723767793"/>
    <s v="|MN01068|MYIA-083134676835/POI/MUHAMMAD SYAIFUDDIN/085785050194/msyaifud490@gmail.com"/>
    <s v="MYIB_ASSISTANT"/>
    <m/>
    <m/>
    <m/>
    <m/>
    <m/>
    <m/>
    <m/>
    <m/>
    <s v="Management Janji"/>
    <s v="2026-08-18 13:00:00 | Nama Pic : BP SYAIFUDIN No Hp Pic : 085785050194 Jam Pemasangan : 08:00 - 12.00 Tanggal Pemasangan : SELASA 18 AGUSTUS 2026 Info Tambahan : Hubungi pelanggan sebelum datang ke lokasi"/>
    <s v="FCC"/>
    <s v="17-08-2026 14:10:14"/>
    <d v="2026-08-18T13:00:00"/>
    <m/>
    <s v="SURVEY_NEW_MANJA"/>
    <s v="TPH"/>
    <s v="NO ADDON"/>
    <m/>
    <s v="MIE - SEND SURVEY"/>
    <s v="HSI Bisnis Promo HUT Telkom PSB 70% - 200 Mbps"/>
    <s v="INDIBIZ"/>
    <m/>
    <m/>
    <d v="2026-08-18T13:00:00"/>
    <s v="2026-08-18 13:00:00 | Nama Pic : BP SYAIFUDIN No Hp Pic : 085785050194 Jam Pemasangan : 08:00 - 12.00 Tanggal Pemasangan : SELASA 18 AGUSTUS 2026 Info Tambahan : Hubungi pelanggan sebelum datang ke lokasi"/>
    <m/>
    <m/>
    <m/>
    <e v="#NUM!"/>
    <e v="#NUM!"/>
    <x v="1"/>
  </r>
  <r>
    <n v="1228"/>
    <n v="1002528548"/>
    <n v="3"/>
    <x v="6"/>
    <n v="5"/>
    <s v="JEMBER"/>
    <s v="BONDOWOSO"/>
    <s v="BOW"/>
    <s v="REG"/>
    <s v="AO"/>
    <x v="0"/>
    <s v="1P INET"/>
    <s v="Completed (PS)"/>
    <s v="RBS-Regional 3"/>
    <d v="2026-08-15T15:22:57"/>
    <d v="2026-08-16T17:21:04"/>
    <n v="69367042"/>
    <m/>
    <n v="152507223676"/>
    <s v="Ruang Guru Yayasan Nurul Hidayah"/>
    <s v="ODP-BOW-FE/13 FE/D01/13.01"/>
    <s v="WO061832155"/>
    <m/>
    <m/>
    <m/>
    <n v="113.915310300565"/>
    <n v="-7.8848704601461099"/>
    <s v="|MN02331|MYIA-074613249927/POI/Indah Riyani/08139379128/yayasannurulhiidayah@gmail.com"/>
    <s v="MYIB_ASSISTANT"/>
    <m/>
    <m/>
    <m/>
    <m/>
    <m/>
    <m/>
    <m/>
    <m/>
    <s v="Management Janji"/>
    <s v="2026-08-16 13:00:00 | Waktu pemasangan : 16 agustus 2026 Jam pemasangan : 08.00 - 12.00 Info Tambahan : Hubungi pelanggan dulu sebelum ke lokasi terimakasih "/>
    <s v="FCC"/>
    <s v="15-08-2026 15:39:51"/>
    <d v="2026-08-16T13:00:00"/>
    <m/>
    <s v="PS"/>
    <s v="BOW"/>
    <s v="NO ADDON"/>
    <n v="20260816"/>
    <s v="Completed"/>
    <s v="HSI Bisnis Promo HUT Telkom PSB 70% - 300 Mbps"/>
    <s v="INDIBIZ"/>
    <m/>
    <m/>
    <d v="2026-08-16T13:00:00"/>
    <s v="2026-08-16 13:00:00 | Waktu pemasangan : 16 agustus 2026 Jam pemasangan : 08.00 - 12.00 Info Tambahan : Hubungi pelanggan dulu sebelum ke lokasi terimakasih "/>
    <n v="2026"/>
    <n v="8"/>
    <n v="16"/>
    <d v="2026-08-16T00:00:00"/>
    <n v="-0.54166666666424135"/>
    <x v="0"/>
  </r>
  <r>
    <n v="1229"/>
    <n v="1002512998"/>
    <n v="3"/>
    <x v="7"/>
    <n v="4"/>
    <s v="KUDUS"/>
    <s v="PATI"/>
    <s v="PAT"/>
    <s v="REG"/>
    <s v="AO"/>
    <x v="0"/>
    <m/>
    <s v="Completed (PS)"/>
    <s v="RBS-Regional 3"/>
    <d v="2026-08-06T15:51:38"/>
    <d v="2026-08-15T13:18:41"/>
    <n v="69360192"/>
    <m/>
    <n v="142551119502"/>
    <s v="PT Fuhua Travel Goods Indonesia"/>
    <s v="ODP-PAT-FR/108"/>
    <s v="WO061736619"/>
    <m/>
    <m/>
    <m/>
    <n v="111.015390240481"/>
    <n v="-6.7921805440204901"/>
    <s v="|MC60053|/Fitri Aprilia/085643101528/fgoodsindonesia@gmail.com /Permintaan PSB HSI BISNIS REG 300MBPS/PT Fuhua Travel Goods Indonesia"/>
    <s v="Sales Profesional"/>
    <m/>
    <m/>
    <m/>
    <m/>
    <m/>
    <m/>
    <m/>
    <m/>
    <s v="Management Janji"/>
    <s v="2026-08-15 08:00:00|Nama Pic : bu susan No Hp Pic : 085643101528 No alt : - Jam Pemasangan : pagi  Tanggal Pemasangan : 15 Agustus 2026|40951375|MYDITA"/>
    <s v="FCC"/>
    <d v="2026-06-08T16:10:32"/>
    <d v="2026-08-15T08:00:00"/>
    <m/>
    <s v="PS"/>
    <s v="PAT"/>
    <s v="NO ADDON"/>
    <n v="20260815"/>
    <s v="Completed"/>
    <s v="- 11_11446;Biaya PSB HSI EBIS Tunai di Depan ~ 11[150000]  - E23046;E23046 ~ ES23 - Paket HSI Bisnis[0]  - E23046~null~E23046_UNL;UNL ~ Internet-Link Unlimited Internet Usage ~ E23046[0]  - E23046~null~44877;E23046||11||Abodemen 0[0]  - E23046~null~E23046"/>
    <s v="INDIBIZ"/>
    <m/>
    <m/>
    <d v="2026-08-15T08:00:00"/>
    <s v="2026-08-15 08:00:00|Nama Pic : bu susan No Hp Pic : 085643101528 No alt : - Jam Pemasangan : pagi  Tanggal Pemasangan : 15 Agustus 2026|40951375|MYDITA"/>
    <n v="2026"/>
    <n v="8"/>
    <n v="15"/>
    <d v="2026-08-15T00:00:00"/>
    <n v="-0.33333333333575865"/>
    <x v="0"/>
  </r>
  <r>
    <n v="1230"/>
    <n v="1002512873"/>
    <n v="3"/>
    <x v="3"/>
    <n v="4"/>
    <s v="YOGYAKARTA"/>
    <s v="GUNUNG KIDUL"/>
    <s v="WNS"/>
    <s v="REG"/>
    <s v="AO"/>
    <x v="0"/>
    <m/>
    <s v="FCC - HD1A - PROGRESS"/>
    <s v="RBS-Regional 3"/>
    <d v="2026-08-06T15:21:11"/>
    <d v="2026-08-06T15:22:14"/>
    <n v="69360122"/>
    <m/>
    <n v="143135115040"/>
    <s v="Jaringan Multimedia Indonesia"/>
    <m/>
    <m/>
    <m/>
    <m/>
    <m/>
    <n v="110.792395000689"/>
    <n v="-8.18449538677935"/>
    <s v="AMRBS/403103/ANISA DWIARYANI/R3/YOGYAKARTA/PSB HSI BISNIS BASIC 1S 50 MBPS PROMO HUT TELKOM 1:2/Jaringan Multimedia Indonesia/081229749275 081804098210/johanfirdi@gmail.com"/>
    <s v="Amex"/>
    <m/>
    <m/>
    <m/>
    <m/>
    <m/>
    <m/>
    <m/>
    <m/>
    <m/>
    <m/>
    <m/>
    <d v="2026-06-08T15:25:44"/>
    <m/>
    <m/>
    <s v="FCC"/>
    <s v="WNS"/>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r>
  <r>
    <n v="1231"/>
    <n v="1002525305"/>
    <n v="3"/>
    <x v="6"/>
    <n v="5"/>
    <s v="SIDOARJO"/>
    <s v="MOJOKERTO"/>
    <s v="PCT"/>
    <s v="REG"/>
    <s v="AO"/>
    <x v="0"/>
    <m/>
    <s v="CC - HD1A - INPROGRESS UNCONTACTED"/>
    <s v="RBS-Regional 3"/>
    <d v="2026-08-13T20:21:50"/>
    <d v="2026-08-17T16:39:57"/>
    <n v="69365576"/>
    <m/>
    <n v="152324211485"/>
    <s v="TOKO ORY"/>
    <s v="ODP-PCT-FA/30"/>
    <m/>
    <m/>
    <m/>
    <m/>
    <n v="112.5248732"/>
    <n v="-7.6123364999999996"/>
    <s v="|MC30111|/PONINTEN/82326971354/sriayuponinten@gmail.com  "/>
    <s v="Sales Force DBS"/>
    <m/>
    <m/>
    <m/>
    <m/>
    <m/>
    <m/>
    <m/>
    <m/>
    <m/>
    <m/>
    <m/>
    <s v="13-08-2026 20:25:02"/>
    <m/>
    <m/>
    <s v="FCC"/>
    <s v="PCT"/>
    <s v="NETMONK"/>
    <m/>
    <s v="UNCONTACTED : Telepon Tidak Diangkat - RNA YUDA SEPTIAN 40000798|MYDITA"/>
    <s v="- 11_11446;Biaya PSB HSI EBIS Tunai di Depan ~ 11[150000]  - E23080;E23080 ~ ES23 - Add-on HSI Bisnis Bundling (Netmonk)[0]  - E23080~null~100382;E23080||77||Abodemen 0[0]  - E23080~null~E23080_NMONKHI;NMONKHI ~ Nadefaa Netmonk Hi Alacarte ~ E23080[56100]"/>
    <s v="INDIBIZ"/>
    <m/>
    <m/>
    <m/>
    <m/>
    <m/>
    <m/>
    <m/>
    <e v="#NUM!"/>
    <e v="#NUM!"/>
    <x v="1"/>
  </r>
  <r>
    <n v="1232"/>
    <n v="1002516519"/>
    <n v="3"/>
    <x v="4"/>
    <n v="4"/>
    <s v="SEMARANG"/>
    <s v="KENDAL"/>
    <s v="WLR"/>
    <s v="REG"/>
    <s v="AO"/>
    <x v="0"/>
    <m/>
    <s v="Completed (PS)"/>
    <s v="RBS-Regional 3"/>
    <d v="2026-08-09T14:07:03"/>
    <d v="2026-08-09T19:58:24"/>
    <n v="69359839"/>
    <n v="2946102031"/>
    <n v="143407106645"/>
    <s v="PT GLOBAL JET EXPRESS"/>
    <s v="ODP-WLR-FF/131"/>
    <s v="WO061324658"/>
    <m/>
    <m/>
    <m/>
    <n v="110.04456769164599"/>
    <n v="-6.9676223701402602"/>
    <s v="AMRBS;403099;TREG4;MUHAMMAD MASTUR;081226139781;CP HENDRIK KURNISANDI;088985037014;PAKET 2S INET VOICE 50 MBPS (479.000);PT GLOBAL JET EXPRESS//GRINGSING LAMA;input by tito"/>
    <s v="Account Manager"/>
    <m/>
    <m/>
    <m/>
    <m/>
    <m/>
    <m/>
    <m/>
    <m/>
    <s v="Management Janji"/>
    <s v="2026-08-10 13:00:00|Nama PIC: bp hendrik  Notel: 088985037014  Alt: -   Tanggal: 10/8/2026  Jam Pasang: Siang  Note: Hubungi pelanggan sebelum ke lokasi, terima kasih.  |40010577|MYDITA"/>
    <s v="FCC"/>
    <d v="2026-09-08T14:10:26"/>
    <m/>
    <m/>
    <s v="PS"/>
    <s v="WLR"/>
    <s v="NO ADDON"/>
    <n v="20260809"/>
    <s v="Completed"/>
    <s v="- 11_11446;Biaya PSB HSI EBIS Tunai di Depan ~ 11[150000]  - E23015;E23015 ~ ES23 - Perangkat ONT[0]  - E23015~null~44292;E23015||11||Abodemen 0[0]  - E23015~null~E23015_SWONT;SWONT ~ Biaya Sewa ONT ~ E23015[30000]  - E23046;E23046 ~ ES23 - Paket HSI Bisn"/>
    <s v="INDIBIZ"/>
    <m/>
    <m/>
    <d v="2026-08-09T07:00:00"/>
    <s v="2026-08-10 13:00:00|Nama PIC: bp hendrik  Notel: 088985037014  Alt: -   Tanggal: 10/8/2026  Jam Pasang: Siang  Note: Hubungi pelanggan sebelum ke lokasi, terima kasih.  |40010577|MYDITA"/>
    <n v="2026"/>
    <n v="8"/>
    <n v="9"/>
    <d v="2026-08-09T00:00:00"/>
    <n v="-0.29166666666424135"/>
    <x v="0"/>
  </r>
  <r>
    <n v="1233"/>
    <n v="1002512978"/>
    <n v="3"/>
    <x v="5"/>
    <n v="5"/>
    <s v="DENPASAR"/>
    <s v="SANUR"/>
    <s v="SWI"/>
    <s v="REG"/>
    <s v="AO"/>
    <x v="0"/>
    <m/>
    <s v="102 | FOLLOW UP COMPLETED"/>
    <s v="RBS-Regional 3"/>
    <d v="2026-08-06T15:47:46"/>
    <d v="2026-08-10T15:05:13"/>
    <n v="69360182"/>
    <m/>
    <n v="172423220325"/>
    <s v="Koperasi Simpan Pinjam Sari Sedana Bali"/>
    <s v="ODP-SWI-FE/88"/>
    <s v="WO061151391"/>
    <m/>
    <m/>
    <m/>
    <n v="115.27793749999999"/>
    <n v="-8.5812606000000002"/>
    <s v="|MN02644|/PIC NI LUH ERA WIANTARI/085847477624/era.wd24@gmail.com"/>
    <s v="Sales Force DBS"/>
    <m/>
    <m/>
    <m/>
    <m/>
    <m/>
    <m/>
    <m/>
    <m/>
    <s v="Management Janji"/>
    <s v="2026-08-08 08:00:00|Nama PIC:  bu era No HP: 085847477624 Alt: Tanggal: 8/8/2026 Jam Pasang: pagi Note: Hubungi sebelum ke lokasi, terimakasih|40010577|MYDITA"/>
    <s v="FCC"/>
    <d v="2026-06-08T16:10:32"/>
    <d v="2026-08-08T08:00:00"/>
    <s v="Kendala Pelanggan"/>
    <s v="REVOKE"/>
    <s v="SWI"/>
    <s v="NO ADDON"/>
    <m/>
    <s v="Follow Up Revoke Completed, New Order ID : SC1002518192"/>
    <s v="- 11_11446;Biaya PSB HSI EBIS Tunai di Depan ~ 11[150000]  - SP_NOSS;SP_NOSS ~ Internet NOSS Multispeed Network[0]  - SP_NOSS;SP_NOSS ~ Internet NOSS Multispeed Network[0]  - E23015;E23015 ~ ES23 - Perangkat ONT[0]  - E23015~null~44292;E23015||11||Abodeme"/>
    <s v="INDIBIZ"/>
    <m/>
    <m/>
    <d v="2026-08-08T08:00:00"/>
    <s v="2026-08-08 08:00:00|Nama PIC:  bu era No HP: 085847477624 Alt: Tanggal: 8/8/2026 Jam Pasang: pagi Note: Hubungi sebelum ke lokasi, terimakasih|40010577|MYDITA"/>
    <m/>
    <m/>
    <m/>
    <e v="#NUM!"/>
    <e v="#NUM!"/>
    <x v="1"/>
  </r>
  <r>
    <n v="1234"/>
    <n v="1002508632"/>
    <n v="3"/>
    <x v="6"/>
    <n v="5"/>
    <s v="JEMBER"/>
    <s v="JEMBER"/>
    <s v="JGW"/>
    <s v="REG"/>
    <s v="AO"/>
    <x v="0"/>
    <s v="1P INET"/>
    <s v="Completed (PS)"/>
    <s v="RBS-Regional 3"/>
    <d v="2026-08-04T14:38:57"/>
    <d v="2026-08-05T15:13:56"/>
    <n v="69358363"/>
    <m/>
    <n v="152514214842"/>
    <s v="Bimbel Pijar"/>
    <s v="ODP-JGW-FG/31 FG/D03/31.01"/>
    <s v="WO060903996"/>
    <m/>
    <m/>
    <m/>
    <n v="113.6773975"/>
    <n v="-8.3396560999999991"/>
    <s v="MD|MYID-4042608040005|RBIZindibiz|BIMBEL PIJAR|085230765600"/>
    <s v="SOBIZ"/>
    <m/>
    <m/>
    <m/>
    <m/>
    <m/>
    <m/>
    <m/>
    <m/>
    <s v="Management Janji"/>
    <s v="2026-08-05 13:00:00 |  M Janji : (5 AGUSTUS 2026) jam Pasang : siang Note : hubungi pelanggan jika ingin kelokasi"/>
    <s v="FCC"/>
    <d v="2026-04-08T14:40:14"/>
    <d v="2026-08-05T13:00:00"/>
    <m/>
    <s v="PS"/>
    <s v="JGW"/>
    <s v="NO ADDON"/>
    <n v="20260805"/>
    <s v="Completed"/>
    <s v="HSI Bisnis Khusus Winback 3.0 PSB 70% - 50 Mbps"/>
    <s v="INDIBIZ"/>
    <m/>
    <m/>
    <d v="2026-08-05T13:00:00"/>
    <s v="2026-08-05 13:00:00 |  M Janji : (5 AGUSTUS 2026) jam Pasang : siang Note : hubungi pelanggan jika ingin kelokasi"/>
    <n v="2026"/>
    <n v="8"/>
    <n v="5"/>
    <d v="2026-08-05T00:00:00"/>
    <n v="-0.54166666666424135"/>
    <x v="0"/>
  </r>
  <r>
    <n v="1235"/>
    <n v="1002504838"/>
    <n v="3"/>
    <x v="3"/>
    <n v="4"/>
    <s v="PURWOKERTO"/>
    <s v="PURWOKERTO"/>
    <s v="PWT"/>
    <s v="REG"/>
    <s v="AO"/>
    <x v="0"/>
    <s v="1P INET"/>
    <s v="102 | FOLLOW UP COMPLETED"/>
    <s v="RBS-Regional 3"/>
    <d v="2026-08-01T16:49:58"/>
    <d v="2026-08-03T16:10:57"/>
    <n v="69356855"/>
    <m/>
    <n v="146303609069"/>
    <s v="TOKO ROHMAH"/>
    <s v="ODP-PWT-FAH/043 FAH/D04/043.01"/>
    <s v="WO060672032"/>
    <m/>
    <m/>
    <m/>
    <n v="109.228101"/>
    <n v="-7.4376329999999999"/>
    <s v="|MC00213|MYIA-064172393120/POI/FADHILATUR ROHMAH/089670120643/fadilaturrohmah96@gmail.com"/>
    <s v="MYIB_ASSISTANT"/>
    <m/>
    <m/>
    <m/>
    <m/>
    <m/>
    <m/>
    <m/>
    <m/>
    <s v="Management Janji"/>
    <s v="2026-08-02 13:00:00 | telp :089670120643 Tanggal pemasangan :03/08/2026 Jam pemasangan : pagi/siang Info Tambahan : Hubungi pelanggan dulu sebelum ke lokasi terima kasih"/>
    <s v="FCC"/>
    <d v="2026-01-08T16:54:55"/>
    <d v="2026-08-02T13:00:00"/>
    <m/>
    <s v="REVOKE"/>
    <s v="PWT"/>
    <s v="NO ADDON"/>
    <m/>
    <s v="Follow Up Revoke Completed, New Order ID : SC1002506479"/>
    <s v="HSI Bisnis Promo HUT Telkom PSB 70% - 75 Mbps"/>
    <s v="INDIBIZ"/>
    <m/>
    <m/>
    <d v="2026-08-02T13:00:00"/>
    <s v="2026-08-02 13:00:00 | telp :089670120643 Tanggal pemasangan :03/08/2026 Jam pemasangan : pagi/siang Info Tambahan : Hubungi pelanggan dulu sebelum ke lokasi terima kasih"/>
    <m/>
    <m/>
    <m/>
    <e v="#NUM!"/>
    <e v="#NUM!"/>
    <x v="1"/>
  </r>
  <r>
    <n v="1236"/>
    <n v="1002509442"/>
    <n v="3"/>
    <x v="7"/>
    <n v="4"/>
    <s v="KUDUS"/>
    <s v="PURWODADI"/>
    <s v="WRO"/>
    <s v="REG"/>
    <s v="AO"/>
    <x v="0"/>
    <s v="1P INET"/>
    <s v="Completed (PS)"/>
    <s v="RBS-Regional 3"/>
    <d v="2026-08-04T18:46:57"/>
    <d v="2026-08-06T14:58:00"/>
    <n v="69358662"/>
    <m/>
    <n v="142509107213"/>
    <s v="SPBU 4458118"/>
    <s v="ODP-WRO-FL/035 FL/D05/035.01"/>
    <s v="WO060931766"/>
    <m/>
    <m/>
    <m/>
    <n v="111.206036"/>
    <n v="-7.0492239999999997"/>
    <s v="|MN01996|MYIA-003223560368/POI/Heri Susilo /085325311653/sandiblora36@gmail.com"/>
    <s v="MYIB_ASSISTANT"/>
    <m/>
    <m/>
    <m/>
    <m/>
    <m/>
    <m/>
    <m/>
    <m/>
    <s v="Management Janji"/>
    <s v="2026-08-05 15:00:00 | Tanggal Pemasangan : 05 Agustus 2026 Jam Pemasangan : 08:00 15:00 Info Tambahan : Hubungi pelanggan dulu sebelum ke lokasi terimakasih"/>
    <s v="FCC"/>
    <d v="2026-04-08T18:55:33"/>
    <d v="2026-08-05T15:00:00"/>
    <m/>
    <s v="PS"/>
    <s v="WRO"/>
    <s v="NO ADDON"/>
    <n v="20260806"/>
    <s v="Completed"/>
    <s v="HSI Bisnis Basic Promo HUT Telkom PSB 70% - 50 Mbps"/>
    <s v="INDIBIZ"/>
    <m/>
    <m/>
    <d v="2026-08-05T15:00:00"/>
    <s v="2026-08-05 15:00:00 | Tanggal Pemasangan : 05 Agustus 2026 Jam Pemasangan : 08:00 15:00 Info Tambahan : Hubungi pelanggan dulu sebelum ke lokasi terimakasih"/>
    <n v="2026"/>
    <n v="8"/>
    <n v="6"/>
    <d v="2026-08-06T00:00:00"/>
    <n v="0.375"/>
    <x v="0"/>
  </r>
  <r>
    <n v="1237"/>
    <n v="1002511177"/>
    <n v="3"/>
    <x v="0"/>
    <n v="5"/>
    <s v="MATARAM"/>
    <s v="LOMBOK TIMUR UTARA"/>
    <s v="SGG"/>
    <s v="DGS"/>
    <s v="AO"/>
    <x v="0"/>
    <m/>
    <s v="98 | OSS - CANCEL COMPLETE"/>
    <s v="DGS-Government Defense Service"/>
    <d v="2026-08-05T16:39:52"/>
    <d v="2026-08-11T10:48:11"/>
    <n v="69359384"/>
    <m/>
    <n v="172604213919"/>
    <s v="Ds Sembalun"/>
    <s v="ODP-SGG-FBA/27"/>
    <s v="WO061012815"/>
    <m/>
    <m/>
    <m/>
    <n v="116.541528237912"/>
    <n v="-8.3843079295704293"/>
    <s v="Ds sembalun bumbung kec. Sembalun kab .lombok timur, NTB Pic Pak Rio 0811212007 Surat B/1515/VIII/TIK.7.6./2026/Div TIK tanggal 05 Agustus 2026 AM Wassy +62 822-2745-9162  "/>
    <s v="Account Manager"/>
    <m/>
    <m/>
    <m/>
    <m/>
    <m/>
    <m/>
    <m/>
    <m/>
    <s v="Management Janji"/>
    <s v="Ds sembalun bumbung kec. Sembalun kab .lombok timur, NTB Pic Pak Rio 0811212007 Surat B/1515/VIII/TIK.7.6./2026/Div TIK tanggal 05 Agustus 2026 AM Wassy +62 822-2745-9162  "/>
    <s v="FCC"/>
    <d v="2026-05-08T16:55:35"/>
    <m/>
    <s v="Kendala Teknik"/>
    <s v="CANCEL"/>
    <s v="SGG"/>
    <s v="NO ADDON"/>
    <m/>
    <s v="Cancel Completed"/>
    <s v="- 11_11450;Biaya PSB Reguler HSI EBIS ~ 11[500000]  - SP_NOSS;SP_NOSS ~ Internet NOSS Multispeed Network[0]  - SP_NOSS;SP_NOSS ~ Internet NOSS Multispeed Network[0]  - E23046;E23046 ~ ES23 - Paket HSI Bisnis[0]  - E23046~null~E23046_UNL;UNL ~ Internet-Lin"/>
    <s v="INDIBIZ"/>
    <m/>
    <m/>
    <d v="2026-08-05T12:00:00"/>
    <s v="Ds sembalun bumbung kec. Sembalun kab .lombok timur, NTB Pic Pak Rio 0811212007 Surat B/1515/VIII/TIK.7.6./2026/Div TIK tanggal 05 Agustus 2026 AM Wassy +62 822-2745-9162  "/>
    <m/>
    <m/>
    <m/>
    <e v="#NUM!"/>
    <e v="#NUM!"/>
    <x v="1"/>
  </r>
  <r>
    <n v="1238"/>
    <n v="1002531173"/>
    <n v="3"/>
    <x v="4"/>
    <n v="4"/>
    <s v="PEKALONGAN"/>
    <s v="BATANG"/>
    <s v="BTG"/>
    <s v="REG"/>
    <s v="AO"/>
    <x v="0"/>
    <s v="1P INET"/>
    <s v="MIE - SEND SURVEY"/>
    <s v="RBS-Regional 3"/>
    <d v="2026-08-17T15:44:57"/>
    <d v="2026-08-17T15:46:01"/>
    <n v="69368262"/>
    <m/>
    <n v="142201101593"/>
    <s v="OUTFIT NUSANTARA"/>
    <s v="ODP-BTG-FAB/113 FAB/D07/113.01"/>
    <s v="WO061942849"/>
    <m/>
    <m/>
    <m/>
    <n v="109.710613"/>
    <n v="-6.9343709999999996"/>
    <s v="|MN00925|MYIA-078583019492/POI/muhamad muhdhor/082226776572/otfit.nusantara@gmail.com"/>
    <s v="MYIB_ASSISTANT"/>
    <m/>
    <m/>
    <m/>
    <m/>
    <m/>
    <m/>
    <m/>
    <m/>
    <s v="Management Janji"/>
    <s v="2026-08-18 13:00:00 | M Janji : (18 AGUSTUS 2026) jam Pasang : siang Note : hubungi pelanggan jika ingin kelokasi"/>
    <s v="FCC"/>
    <s v="17-08-2026 15:55:05"/>
    <d v="2026-08-18T13:00:00"/>
    <m/>
    <s v="SURVEY_NEW_MANJA"/>
    <s v="BTG"/>
    <s v="NO ADDON"/>
    <m/>
    <s v="MIE - SEND SURVEY"/>
    <s v="HSI Bisnis Promo HUT Telkom PSB 70% - 50 Mbps"/>
    <s v="INDIBIZ"/>
    <m/>
    <m/>
    <d v="2026-08-18T13:00:00"/>
    <s v="2026-08-18 13:00:00 | M Janji : (18 AGUSTUS 2026) jam Pasang : siang Note : hubungi pelanggan jika ingin kelokasi"/>
    <m/>
    <m/>
    <m/>
    <e v="#NUM!"/>
    <e v="#NUM!"/>
    <x v="1"/>
  </r>
  <r>
    <n v="1239"/>
    <n v="1002522746"/>
    <n v="3"/>
    <x v="0"/>
    <n v="5"/>
    <s v="MATARAM"/>
    <s v="SUMBAWA"/>
    <s v="MLK"/>
    <s v="REG"/>
    <s v="AO"/>
    <x v="0"/>
    <s v="1P INET"/>
    <s v="Completed (PS)"/>
    <s v="RBS-Regional 3"/>
    <d v="2026-08-12T15:55:56"/>
    <d v="2026-08-13T20:35:42"/>
    <n v="69364482"/>
    <m/>
    <n v="172608206143"/>
    <s v="KOST PAK ROZAK"/>
    <s v="ODP-MLK-FAD/66 FAD/D06/66.01"/>
    <s v="WO061609151"/>
    <m/>
    <m/>
    <m/>
    <n v="116.752135450518"/>
    <n v="-8.9101572113841296"/>
    <s v="|MN02367|MYIA-068827468684/POI/AMIR HIDAYAT/085694549667/amirhidayatofficial@gmail.com"/>
    <s v="MYIB_ASSISTANT"/>
    <m/>
    <m/>
    <m/>
    <m/>
    <m/>
    <m/>
    <m/>
    <m/>
    <s v="Management Janji"/>
    <s v="2026-08-13 13:00:00 | Tanggal pemasangan: 13/08/2026 Jam pemasangan : siang Info Tambahan : Hubungi pelanggan dulu sebelum ke lokasi terima kasih."/>
    <s v="FCC"/>
    <d v="2026-12-08T16:09:48"/>
    <d v="2026-08-13T13:00:00"/>
    <m/>
    <s v="PS"/>
    <s v="MLK"/>
    <s v="NO ADDON"/>
    <n v="20260813"/>
    <s v="Completed"/>
    <s v="HSI Bisnis Basic Promo HUT Telkom PSB 70% - 50 Mbps"/>
    <s v="INDIBIZ"/>
    <m/>
    <m/>
    <d v="2026-08-13T13:00:00"/>
    <s v="2026-08-13 13:00:00 | Tanggal pemasangan: 13/08/2026 Jam pemasangan : siang Info Tambahan : Hubungi pelanggan dulu sebelum ke lokasi terima kasih."/>
    <n v="2026"/>
    <n v="8"/>
    <n v="13"/>
    <d v="2026-08-13T00:00:00"/>
    <n v="-0.54166666666424135"/>
    <x v="0"/>
  </r>
  <r>
    <n v="1240"/>
    <n v="1002515978"/>
    <n v="3"/>
    <x v="6"/>
    <n v="5"/>
    <s v="SIDOARJO"/>
    <s v="JOMBANG"/>
    <s v="JOM"/>
    <s v="REG"/>
    <s v="AO"/>
    <x v="0"/>
    <m/>
    <s v="Completed (PS)"/>
    <s v="RBS-Regional 3"/>
    <d v="2026-08-08T13:44:28"/>
    <d v="2026-08-08T16:51:58"/>
    <n v="69361487"/>
    <m/>
    <n v="152318240698"/>
    <s v="KPTR ARTA ROSAN TIJARI"/>
    <s v="ODP-JOM-FU/30"/>
    <s v="WO061269756"/>
    <m/>
    <m/>
    <m/>
    <n v="112.2464648"/>
    <n v="-7.6131174000000001"/>
    <s v="|MN02084|/KPTR ARTA ROSAN TIJARI/WINBACK 2.0 HSI B2B (1:1) 75MBPS 415RB PSB DISC 70%/085706941233/officialkptrartarosantijari@gmail.com/EKO UTOMO /-7.6131441, 112.2464541"/>
    <s v="Sales Force DBS"/>
    <m/>
    <m/>
    <m/>
    <m/>
    <m/>
    <m/>
    <m/>
    <m/>
    <s v="Management Janji"/>
    <s v="2026-08-09 13:00:00|Nama PIC : Bp Eko No Hp : 085706941233 No Alt : - Tgl Pemasangan : 09 Agustus 2026 Interval : PAGI SIANG Note : Hubungi pelanggan terlebih dahulu|40951378|MYDITA"/>
    <s v="FCC"/>
    <d v="2026-08-08T13:55:01"/>
    <d v="2026-08-09T13:00:00"/>
    <m/>
    <s v="PS"/>
    <s v="JOM"/>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9T13:00:00"/>
    <s v="2026-08-09 13:00:00|Nama PIC : Bp Eko No Hp : 085706941233 No Alt : - Tgl Pemasangan : 09 Agustus 2026 Interval : PAGI SIANG Note : Hubungi pelanggan terlebih dahulu|40951378|MYDITA"/>
    <n v="2026"/>
    <n v="8"/>
    <n v="8"/>
    <d v="2026-08-08T00:00:00"/>
    <n v="-1.5416666666642413"/>
    <x v="0"/>
  </r>
  <r>
    <n v="1241"/>
    <n v="1002518658"/>
    <n v="3"/>
    <x v="0"/>
    <n v="5"/>
    <s v="MATARAM"/>
    <s v="LOMBOK TIMUR UTARA"/>
    <s v="SGG"/>
    <s v="REG"/>
    <s v="AO"/>
    <x v="0"/>
    <m/>
    <s v="Completed (PS)"/>
    <s v="RBS-Regional 3"/>
    <d v="2026-08-10T18:05:44"/>
    <d v="2026-08-11T20:18:17"/>
    <n v="69361748"/>
    <m/>
    <n v="172604213762"/>
    <s v="TOKO PORTUGAL"/>
    <s v="ODP-SGG-FAF/02"/>
    <s v="WO061442410"/>
    <m/>
    <m/>
    <m/>
    <n v="116.03887589999999"/>
    <n v="-8.4577933999999999"/>
    <s v="MD|MYDB-20260808264780|DN00001/MN01272|TOKO PORTUGAL|085205044407"/>
    <s v="MYDIGIBIZPARTNER"/>
    <m/>
    <m/>
    <m/>
    <m/>
    <m/>
    <m/>
    <m/>
    <m/>
    <s v="Management Janji"/>
    <s v="2026-08-10 08:00:00 | Nama PIC : Bp Isnaidi  No Hp : 085205044407  No Alt : -  Tgl Pemasangan : 10 Agustus 2026  Interval : PAGI SIANG  Note : Hubungi pelanggan terlebih dahulu"/>
    <s v="FCC"/>
    <d v="2026-10-08T18:39:50"/>
    <m/>
    <s v="Kendala Lainnya"/>
    <s v="PS"/>
    <s v="SGG"/>
    <s v="NO ADDON"/>
    <n v="20260811"/>
    <s v="Completed"/>
    <s v="- 11_11446;Biaya PSB HSI EBIS Tunai di Depan ~ 11[150000]  - SP_NOSS;SP_NOSS ~ Internet NOSS Multispeed Network[0]  - SP_NOSS;SP_NOSS ~ Internet NOSS Multispeed Network[0]  - E25060;E25060 ~ ES25 - Paket HSI Bisnis (HSIE) Khusus Winback 2.0[0]  - E25060~n"/>
    <s v="INDIBIZ"/>
    <m/>
    <m/>
    <d v="2026-08-10T07:00:00"/>
    <s v="2026-08-10 08:00:00 | Nama PIC : Bp Isnaidi  No Hp : 085205044407  No Alt : -  Tgl Pemasangan : 10 Agustus 2026  Interval : PAGI SIANG  Note : Hubungi pelanggan terlebih dahulu"/>
    <n v="2026"/>
    <n v="8"/>
    <n v="11"/>
    <d v="2026-08-11T00:00:00"/>
    <n v="0.70833333333575865"/>
    <x v="0"/>
  </r>
  <r>
    <n v="1242"/>
    <n v="1002531072"/>
    <n v="3"/>
    <x v="1"/>
    <n v="5"/>
    <s v="MADURA"/>
    <s v="BANGKALAN"/>
    <s v="KML"/>
    <s v="REG"/>
    <s v="AO"/>
    <x v="0"/>
    <m/>
    <s v="MIE - SEND SURVEY"/>
    <s v="RBS-Regional 3"/>
    <d v="2026-08-17T15:00:10"/>
    <d v="2026-08-17T16:46:02"/>
    <n v="69368210"/>
    <m/>
    <n v="152436202368"/>
    <s v="TOKO TIRTA WANGI"/>
    <s v="ODP-KML-FB/45"/>
    <s v="WO061946975"/>
    <m/>
    <m/>
    <m/>
    <n v="112.708325"/>
    <n v="-7.0899774999999998"/>
    <s v="|MN00213|/TOKO TIRTA WANGI/HSI Basic Promo HUT Telkom (1:2) 75 Mbps (Rp 365.000) PSB Rp 150.000/081331967888/santosotapip2@gmail.com/TAPIP SANTOSO/-7.089884, 112.708181/ Bandung Barat, Keleyan, Kec. Socah, Kabupaten Bangkalan, Jawa Timur 69161"/>
    <s v="Sales Force DBS"/>
    <m/>
    <m/>
    <m/>
    <m/>
    <m/>
    <m/>
    <m/>
    <m/>
    <s v="Management Janji"/>
    <s v="2026-08-18 13:00:00|Nama : BP TAPIP SANTOSO  No Hp : 081331967888 No Alt :  Tgl Pemasangan : 18 Agustus 2026 Interval : PAGI  Note : Hubungi pelanggan terlebih dahulu|40971402|MYDITA"/>
    <s v="FCC"/>
    <s v="17-08-2026 15:10:37"/>
    <d v="2026-08-18T13:00:00"/>
    <m/>
    <s v="SURVEY_NEW_MANJA"/>
    <s v="KML"/>
    <s v="NO ADDON"/>
    <m/>
    <s v="MIE - SEND SURVEY"/>
    <s v="- 11_11446;Biaya PSB HSI EBIS Tunai di Depan ~ 11[150000]  - E23015;E23015 ~ ES23 - Perangkat ONT[0]  - E23015~null~44292;E23015||11||Abodemen 0[0]  - E23015~null~E23015_SWONT;SWONT ~ Biaya Sewa ONT ~ E23015[30000]  - E25061;E25061 ~ ES25 - Paket HSI Basi"/>
    <s v="INDIBIZ"/>
    <m/>
    <m/>
    <d v="2026-08-18T13:00:00"/>
    <s v="2026-08-18 13:00:00|Nama : BP TAPIP SANTOSO  No Hp : 081331967888 No Alt :  Tgl Pemasangan : 18 Agustus 2026 Interval : PAGI  Note : Hubungi pelanggan terlebih dahulu|40971402|MYDITA"/>
    <m/>
    <m/>
    <m/>
    <e v="#NUM!"/>
    <e v="#NUM!"/>
    <x v="1"/>
  </r>
  <r>
    <n v="1243"/>
    <n v="1002517755"/>
    <n v="3"/>
    <x v="4"/>
    <n v="4"/>
    <s v="PEKALONGAN"/>
    <s v="PEKALONGAN"/>
    <s v="KDW"/>
    <s v="REG"/>
    <s v="AO"/>
    <x v="0"/>
    <s v="1P INET"/>
    <s v="Completed (PS)"/>
    <s v="RBS-Regional 3"/>
    <d v="2026-08-10T13:28:56"/>
    <d v="2026-08-11T15:36:50"/>
    <n v="69362440"/>
    <m/>
    <n v="146285103773"/>
    <s v="SPBU 4451110 WONOPRINGGO"/>
    <s v="ODP-KDW-FK/114 FK/D01/114.01"/>
    <s v="WO061399319"/>
    <m/>
    <m/>
    <m/>
    <n v="109.634497"/>
    <n v="-6.9731059999999996"/>
    <s v="|MN01881|MYIA-052334514542/POI/aji kurniawan/081227469459/44.51110.spbu@gmail.com"/>
    <s v="MYIB_ASSISTANT"/>
    <m/>
    <m/>
    <m/>
    <m/>
    <m/>
    <m/>
    <m/>
    <m/>
    <s v="Management Janji"/>
    <s v="2026-08-11 13:00:00 | Tanggal pemasangan: 11/08/2026 Jam pemasangan : pagi / siang Info Tambahan : Hubungi pelanggan dulu sebelum ke lokasi terima kasih."/>
    <s v="FCC"/>
    <d v="2026-10-08T13:39:47"/>
    <d v="2026-08-11T13:00:00"/>
    <m/>
    <s v="PS"/>
    <s v="KDW"/>
    <s v="NO ADDON"/>
    <n v="20260811"/>
    <s v="Completed"/>
    <s v="HSI Bisnis Promo HUT Telkom PSB 70% - 100 Mbps Dual Band"/>
    <s v="INDIBIZ"/>
    <m/>
    <m/>
    <d v="2026-08-11T13:00:00"/>
    <s v="2026-08-11 13:00:00 | Tanggal pemasangan: 11/08/2026 Jam pemasangan : pagi / siang Info Tambahan : Hubungi pelanggan dulu sebelum ke lokasi terima kasih."/>
    <n v="2026"/>
    <n v="8"/>
    <n v="11"/>
    <d v="2026-08-11T00:00:00"/>
    <n v="-0.54166666666424135"/>
    <x v="0"/>
  </r>
  <r>
    <n v="1244"/>
    <n v="1002511022"/>
    <n v="3"/>
    <x v="1"/>
    <n v="5"/>
    <s v="SBY UTARA"/>
    <s v="MANYAR"/>
    <s v="MGO"/>
    <s v="REG"/>
    <s v="AO"/>
    <x v="0"/>
    <m/>
    <s v="Completed (PS)"/>
    <s v="RBS-Regional 3"/>
    <d v="2026-08-05T15:32:25"/>
    <d v="2026-08-05T17:42:35"/>
    <n v="69351264"/>
    <m/>
    <n v="152413167539"/>
    <s v="STORE KKV PLAZA SURABAYA"/>
    <s v="ODP-DMO-FSY/18"/>
    <s v="WO061004852"/>
    <m/>
    <m/>
    <m/>
    <n v="112.749053"/>
    <n v="-7.2652659999999996"/>
    <s v="AMRBS;402409;AMEX;DODOD HERMANU;RBS-3;SURAMADU;PSB;STORE KKV PLAZA SURABAYA;HSI Bisnis + Netmonk (1:1) 300 Mbps (Rp 1.559.000) PSB Rp 150.000;081274594701;elisa@kkgroup.cn;ELISA MARTA NUGRAHA;Plaza Surabaya Lantai I/SC/029-030, Jalan Pemuda 33-37 Surabaya"/>
    <s v="Sales Force DBS"/>
    <m/>
    <m/>
    <m/>
    <m/>
    <m/>
    <m/>
    <m/>
    <m/>
    <s v="Management Janji"/>
    <s v="2026-07-28 08:00:00|Jam pemasangan : 12.00  Info Tambahan : Hubungi pelanggan dulu sebelum ke lokasi  terimakasih |SO5830|MYDITA"/>
    <s v="FCC"/>
    <d v="2026-05-08T15:39:51"/>
    <m/>
    <m/>
    <s v="PS"/>
    <s v="MGO"/>
    <s v="NETMONK"/>
    <n v="20260805"/>
    <s v="Completed"/>
    <s v="- 11_11446;Biaya PSB HSI EBIS Tunai di Depan ~ 11[150000]  - E23015;E23015 ~ ES23 - Perangkat ONT[0]  - E23015~null~44292;E23015||11||Abodemen 0[0]  - E23015~null~E23015_SWONTPREM;SWONTPREM ~ Biaya Sewa ONT Premium ~ E23015[50000]  - E23046;E23046 ~ ES23 "/>
    <s v="INDIBIZ"/>
    <m/>
    <m/>
    <d v="2026-08-05T07:00:00"/>
    <s v="2026-07-28 08:00:00|Jam pemasangan : 12.00  Info Tambahan : Hubungi pelanggan dulu sebelum ke lokasi  terimakasih |SO5830|MYDITA"/>
    <n v="2026"/>
    <n v="8"/>
    <n v="5"/>
    <d v="2026-08-05T00:00:00"/>
    <n v="-0.29166666666424135"/>
    <x v="0"/>
  </r>
  <r>
    <n v="1245"/>
    <n v="1002530381"/>
    <n v="3"/>
    <x v="2"/>
    <n v="5"/>
    <s v="MALANG"/>
    <s v="BATU"/>
    <s v="BTU"/>
    <s v="REG"/>
    <s v="AO"/>
    <x v="0"/>
    <s v="1P INET"/>
    <s v="MIA - INVALID SURVEY"/>
    <s v="RBS-Regional 3"/>
    <d v="2026-08-17T07:53:56"/>
    <d v="2026-08-18T05:00:13"/>
    <n v="69367797"/>
    <m/>
    <n v="152707239264"/>
    <s v="SMAN 3 BATU"/>
    <s v="ODP-BTU-FAG/129 FAG/D14/129.01"/>
    <s v="WO061907533"/>
    <m/>
    <m/>
    <m/>
    <n v="112.5300441"/>
    <n v="-7.8345248999999999"/>
    <s v="|MN01864|MYIA-028434661702/POI/INDRA RIBAWA/0881027643853/sman3batu@gmail.com"/>
    <s v="MYIB_ASSISTANT"/>
    <m/>
    <m/>
    <m/>
    <m/>
    <m/>
    <m/>
    <m/>
    <m/>
    <s v="Management Janji"/>
    <s v="2026-08-18 08:00:00 | Jam Pemasangan : 08:00 - 12.00 Tanggal Pemasangan : 18/08/2026 Info Tambahan : Hubungi pelanggan sebelum datang ke lokasi"/>
    <s v="FCC"/>
    <s v="17-08-2026 07:54:41"/>
    <d v="2026-08-18T08:00:00"/>
    <m/>
    <s v="SURVEY_NEW_MANJA"/>
    <s v="BTU"/>
    <s v="NO ADDON"/>
    <m/>
    <s v="MIE - INVALID SURVEY - Kendala Jalur/Rute Tarikan"/>
    <s v="HSI Bisnis Basic Promo HUT Telkom PSB 70% - 50 Mbps"/>
    <s v="INDIBIZ"/>
    <m/>
    <m/>
    <d v="2026-08-18T08:00:00"/>
    <s v="2026-08-18 08:00:00 | Jam Pemasangan : 08:00 - 12.00 Tanggal Pemasangan : 18/08/2026 Info Tambahan : Hubungi pelanggan sebelum datang ke lokasi"/>
    <m/>
    <m/>
    <m/>
    <e v="#NUM!"/>
    <e v="#NUM!"/>
    <x v="1"/>
  </r>
  <r>
    <n v="1246"/>
    <n v="1002524487"/>
    <n v="3"/>
    <x v="1"/>
    <n v="5"/>
    <s v="SBY SELATAN"/>
    <s v="MANYAR"/>
    <s v="MYR"/>
    <s v="REG"/>
    <s v="AO"/>
    <x v="0"/>
    <m/>
    <s v="MIA - INVALID SURVEY"/>
    <s v="RBS-Regional 2"/>
    <d v="2026-08-13T14:29:07"/>
    <d v="2026-08-16T12:26:27"/>
    <n v="69365274"/>
    <m/>
    <n v="152303243849"/>
    <s v="KRI Store Nginden"/>
    <s v="ODP-MYR-FQG/08"/>
    <s v="WO061863851"/>
    <m/>
    <m/>
    <m/>
    <n v="112.7684419"/>
    <n v="-7.3055025000000002"/>
    <s v="AMRBS;404252;NADHIRA AUDRIANKA;AO;1S HSI Bisnis 1:1 Internet 50Mbps (355k);KRI Store Nginden;PIC IQBAL 087872217552;it@karyarasaindonesia.co.id"/>
    <s v="Account Manager"/>
    <m/>
    <m/>
    <m/>
    <m/>
    <m/>
    <m/>
    <m/>
    <m/>
    <s v="Management Janji"/>
    <s v="2026-08-17 08:00:00|Nama Pic : bp iqbal  No Hp Pic : 081219854241 No alt : - Jam Pemasangan : pagi  Tanggal Pemasangan : 17 Agustus 2026|40951375|MYDITA"/>
    <s v="FCC"/>
    <s v="13-08-2026 14:39:50"/>
    <d v="2026-08-17T08:00:00"/>
    <m/>
    <s v="SURVEY_NEW_MANJA"/>
    <s v="MYR"/>
    <s v="NO ADDON"/>
    <m/>
    <s v="MIE - INVALID SURVEY - Kendala Jalur/Rute Tarikan"/>
    <s v="- 11_11446;Biaya PSB HSI EBIS Tunai di Depan ~ 11[150000]  - SP_NOSS;SP_NOSS ~ Internet NOSS Multispeed Network[0]  - E25060;E25060 ~ ES25 - Paket HSI Bisnis (HSIE) Khusus Winback 2.0[0]  - E25060~null~E25060_UNL;UNL ~ Internet-Link Unlimited Internet Usa"/>
    <s v="INDIBIZ"/>
    <m/>
    <m/>
    <d v="2026-08-17T08:00:00"/>
    <s v="2026-08-17 08:00:00|Nama Pic : bp iqbal  No Hp Pic : 081219854241 No alt : - Jam Pemasangan : pagi  Tanggal Pemasangan : 17 Agustus 2026|40951375|MYDITA"/>
    <m/>
    <m/>
    <m/>
    <e v="#NUM!"/>
    <e v="#NUM!"/>
    <x v="1"/>
  </r>
  <r>
    <n v="1247"/>
    <n v="1002511906"/>
    <n v="3"/>
    <x v="0"/>
    <n v="5"/>
    <s v="KUPANG"/>
    <s v="WAINGAPU"/>
    <s v="WGP"/>
    <s v="REG"/>
    <s v="AO"/>
    <x v="0"/>
    <s v="1P INET"/>
    <s v="Completed (PS)"/>
    <s v="RBS-Regional 3"/>
    <d v="2026-08-06T10:55:56"/>
    <d v="2026-08-08T19:05:40"/>
    <n v="69359787"/>
    <m/>
    <n v="172517222517"/>
    <s v="KOSKOSAN ARON"/>
    <s v="ODP-WGP-FA/14 FA/D01/14.01"/>
    <s v="WO061055570"/>
    <m/>
    <m/>
    <m/>
    <n v="120.26008710000001"/>
    <n v="-9.6502677000000006"/>
    <s v="|MN00122|MYIA-060972473707/POI/Jacoba Lifine Djoh, S.Sos/081226361576/lifinejacoba@gmail.com"/>
    <s v="MYIB_ASSISTANT"/>
    <m/>
    <m/>
    <m/>
    <m/>
    <m/>
    <m/>
    <m/>
    <m/>
    <s v="Management Janji"/>
    <s v="2026-08-08 13:00:00 | Nama PIC : bapak lifine No HP : 081226361576 No Alternatif : - M Janji : 07/08/2026 Jam Pasang : Pagi NoteÃ‚Â :  Hubungi terlebih dahulu sebelum ke lokasi "/>
    <s v="FCC"/>
    <d v="2026-06-08T11:10:06"/>
    <d v="2026-08-08T13:00:00"/>
    <m/>
    <s v="PS"/>
    <s v="WGP"/>
    <s v="NO ADDON"/>
    <n v="20260808"/>
    <s v="Completed"/>
    <s v="HSI Bisnis Basic Promo HUT Telkom PSB 70% - 75 Mbps"/>
    <s v="INDIBIZ"/>
    <m/>
    <m/>
    <d v="2026-08-08T13:00:00"/>
    <s v="2026-08-08 13:00:00 | Nama PIC : bapak lifine No HP : 081226361576 No Alternatif : - M Janji : 07/08/2026 Jam Pasang : Pagi NoteÃ‚Â :  Hubungi terlebih dahulu sebelum ke lokasi "/>
    <n v="2026"/>
    <n v="8"/>
    <n v="8"/>
    <d v="2026-08-08T00:00:00"/>
    <n v="-0.54166666666424135"/>
    <x v="0"/>
  </r>
  <r>
    <n v="1248"/>
    <n v="1002516149"/>
    <n v="3"/>
    <x v="2"/>
    <n v="5"/>
    <s v="KEDIRI"/>
    <s v="BLITAR"/>
    <s v="KBN"/>
    <s v="REG"/>
    <s v="AO"/>
    <x v="0"/>
    <s v="1P INET"/>
    <s v="Completed (PS)"/>
    <s v="RBS-Regional 3"/>
    <d v="2026-08-08T16:22:56"/>
    <d v="2026-08-10T07:46:46"/>
    <n v="69361591"/>
    <m/>
    <n v="152732202761"/>
    <s v="SPBU SELOREJO 54.661.19 AGUNG CATUR UTAMA GROUP"/>
    <s v="ODP-KBN-FB/06 FB/D02/06.01"/>
    <s v="WO061279799"/>
    <m/>
    <m/>
    <m/>
    <n v="112.41648600000001"/>
    <n v="-8.1351139999999997"/>
    <s v="|MN02734|MYIA-053864582884/POI/AGUNG SUYONO/081233969959/spbuselorejo@gmail.com"/>
    <s v="MYIB_ASSISTANT"/>
    <m/>
    <m/>
    <m/>
    <m/>
    <m/>
    <m/>
    <m/>
    <m/>
    <s v="Management Janji"/>
    <s v="2026-08-09 13:00:00 | Tanggal pemasangan: 09/08/2026 Jam pemasangan : pagi / siang Info Tambahan : Hubungi pelanggan dulu sebelum ke lokasi. terima kasih"/>
    <s v="FCC"/>
    <d v="2026-08-08T16:25:12"/>
    <d v="2026-08-09T13:00:00"/>
    <m/>
    <s v="PS"/>
    <s v="KBN"/>
    <s v="NO ADDON"/>
    <n v="20260810"/>
    <s v="Completed"/>
    <s v="HSI Bisnis Basic Promo HUT Telkom PSB 70% - 50 Mbps"/>
    <s v="INDIBIZ"/>
    <m/>
    <m/>
    <d v="2026-08-09T13:00:00"/>
    <s v="2026-08-09 13:00:00 | Tanggal pemasangan: 09/08/2026 Jam pemasangan : pagi / siang Info Tambahan : Hubungi pelanggan dulu sebelum ke lokasi. terima kasih"/>
    <n v="2026"/>
    <n v="8"/>
    <n v="10"/>
    <d v="2026-08-10T00:00:00"/>
    <n v="0.45833333333575865"/>
    <x v="0"/>
  </r>
  <r>
    <n v="1249"/>
    <n v="1002524042"/>
    <n v="3"/>
    <x v="1"/>
    <n v="5"/>
    <s v="MADURA"/>
    <s v="PAMEKASAN"/>
    <s v="SMP"/>
    <s v="REG"/>
    <s v="AO"/>
    <x v="0"/>
    <s v="1P INET"/>
    <s v="MIA - INVALID SURVEY"/>
    <s v="RBS-Regional 3"/>
    <d v="2026-08-13T12:01:56"/>
    <d v="2026-08-14T10:38:34"/>
    <n v="69365003"/>
    <m/>
    <n v="152431232371"/>
    <s v="RAJA PULSA"/>
    <s v="ODP-SMP-FDB/05 FDB/D01/05.01"/>
    <s v="WO061657704"/>
    <m/>
    <m/>
    <m/>
    <n v="113.925364027646"/>
    <n v="-7.1747008977962698"/>
    <s v="MD|MYIB-032778880572|SYSTEM|Raja Pulsa|0817813879"/>
    <s v="LPC_EBIS"/>
    <m/>
    <m/>
    <m/>
    <m/>
    <m/>
    <m/>
    <m/>
    <m/>
    <s v="Management Janji"/>
    <s v="2026-08-14 13:00:00 | Nama : BP RUDI HARTONO No Hp : 0817813879 No Alt :  Tgl Pemasangan : 14 Agustus 2026 Interval : SIANG Note : Hubungi pelanggan terlebih dahulu"/>
    <s v="FCC"/>
    <s v="13-08-2026 12:09:47"/>
    <d v="2026-08-14T13:00:00"/>
    <m/>
    <s v="SURVEY_NEW_MANJA"/>
    <s v="SMP"/>
    <s v="NO ADDON"/>
    <m/>
    <s v="MIE - INVALID SURVEY - Kendala Jalur/Rute Tarikan"/>
    <s v="HSI Bisnis Khusus Winback 3.0 PSB 70% - 300 Mbps"/>
    <s v="INDIBIZ"/>
    <m/>
    <m/>
    <d v="2026-08-14T13:00:00"/>
    <s v="2026-08-14 13:00:00 | Nama : BP RUDI HARTONO No Hp : 0817813879 No Alt :  Tgl Pemasangan : 14 Agustus 2026 Interval : SIANG Note : Hubungi pelanggan terlebih dahulu"/>
    <m/>
    <m/>
    <m/>
    <e v="#NUM!"/>
    <e v="#NUM!"/>
    <x v="1"/>
  </r>
  <r>
    <n v="1250"/>
    <n v="1002527727"/>
    <n v="3"/>
    <x v="3"/>
    <n v="4"/>
    <s v="PURWOKERTO"/>
    <s v="BANJARNEGARA"/>
    <s v="BJR"/>
    <s v="REG"/>
    <s v="AO"/>
    <x v="0"/>
    <s v="1P INET"/>
    <s v="Completed (PS)"/>
    <s v="RBS-Regional 3"/>
    <d v="2026-08-15T08:50:57"/>
    <d v="2026-08-16T11:25:06"/>
    <n v="69366550"/>
    <m/>
    <n v="146372103455"/>
    <s v="ANEKA JAJAN"/>
    <s v="ODP-BJR-FT/024"/>
    <s v="WO061798133"/>
    <m/>
    <m/>
    <m/>
    <n v="109.699294439917"/>
    <n v="-7.3965395983920104"/>
    <s v="|MC80042|MYIA-082671874130/POI/Dheni Irawan /081315444555/registrasipendaft.araninter.net1@gmail.com"/>
    <s v="MYIB_ASSISTANT"/>
    <m/>
    <m/>
    <m/>
    <m/>
    <m/>
    <m/>
    <m/>
    <m/>
    <s v="Management Janji"/>
    <s v="2026-08-20 08:00:00 | Nama PIC : ANEKA JAJAN No HP : 081315444555  No Alt : - M Janji :  17 Agustus 2026 Jam Pasang : Pagi / Siang Note : hubungi pelanggan jika ingin kelokasi"/>
    <s v="FCC"/>
    <s v="15-08-2026 08:54:52"/>
    <d v="2026-08-20T08:00:00"/>
    <m/>
    <s v="PS"/>
    <s v="BJR"/>
    <s v="NO ADDON"/>
    <n v="20260816"/>
    <s v="Completed"/>
    <s v="HSI Bisnis Promo HUT Telkom PSB 70% - 300 Mbps"/>
    <s v="INDIBIZ"/>
    <m/>
    <m/>
    <d v="2026-08-20T08:00:00"/>
    <s v="2026-08-20 08:00:00 | Nama PIC : ANEKA JAJAN No HP : 081315444555  No Alt : - M Janji :  17 Agustus 2026 Jam Pasang : Pagi / Siang Note : hubungi pelanggan jika ingin kelokasi"/>
    <n v="2026"/>
    <n v="8"/>
    <n v="16"/>
    <d v="2026-08-16T00:00:00"/>
    <n v="-4.3333333333357587"/>
    <x v="0"/>
  </r>
  <r>
    <n v="1251"/>
    <n v="1002518598"/>
    <n v="3"/>
    <x v="6"/>
    <n v="5"/>
    <s v="JEMBER"/>
    <s v="BONDOWOSO"/>
    <s v="PRJ"/>
    <s v="REG"/>
    <s v="AO"/>
    <x v="0"/>
    <s v="1P INET"/>
    <s v="Completed (PS)"/>
    <s v="RBS-Regional 3"/>
    <d v="2026-08-10T17:14:56"/>
    <d v="2026-08-12T09:55:29"/>
    <n v="69362741"/>
    <m/>
    <n v="152526201935"/>
    <s v="SPBU 5468207 KLABANG BONDOWOSO"/>
    <s v="ODP-PRJ-FE/08 FE/D02/08.01"/>
    <s v="WO061436292"/>
    <m/>
    <m/>
    <m/>
    <n v="113.965574"/>
    <n v="-7.8181960000000004"/>
    <s v="|MN02617|MYIA-054222465839/POI/KRISTIAN FAJAR/082311921375/migasasriklabang@gmail.com"/>
    <s v="MYIB_ASSISTANT"/>
    <m/>
    <m/>
    <m/>
    <m/>
    <m/>
    <m/>
    <m/>
    <m/>
    <s v="Management Janji"/>
    <s v="2026-08-11 15:00:00 | Nama : BP ONI (SUPERVISOR) No Hp : 082311921375 No Alt :  Tgl Pemasangan : 11 Agustus 2026 Interval : PAGI  Note : Hubungi pelanggan terlebih dahulu"/>
    <s v="FCC"/>
    <d v="2026-10-08T17:39:53"/>
    <d v="2026-08-11T15:00:00"/>
    <s v="Kendala Pelanggan"/>
    <s v="PS"/>
    <s v="PRJ"/>
    <s v="NO ADDON"/>
    <n v="20260812"/>
    <s v="Completed"/>
    <s v="HSI Bisnis Promo HUT Telkom PSB 70% - 50 Mbps"/>
    <s v="INDIBIZ"/>
    <m/>
    <m/>
    <d v="2026-08-11T15:00:00"/>
    <s v="2026-08-11 15:00:00 | Nama : BP ONI (SUPERVISOR) No Hp : 082311921375 No Alt :  Tgl Pemasangan : 11 Agustus 2026 Interval : PAGI  Note : Hubungi pelanggan terlebih dahulu"/>
    <n v="2026"/>
    <n v="8"/>
    <n v="12"/>
    <d v="2026-08-12T00:00:00"/>
    <n v="0.375"/>
    <x v="0"/>
  </r>
  <r>
    <n v="1252"/>
    <n v="1002510839"/>
    <n v="3"/>
    <x v="5"/>
    <n v="5"/>
    <s v="SINGARJA"/>
    <s v="TABANAN"/>
    <s v="TBN"/>
    <s v="REG"/>
    <s v="AO"/>
    <x v="0"/>
    <m/>
    <s v="Completed (PS)"/>
    <s v="RBS-Regional 3"/>
    <d v="2026-08-05T14:37:09"/>
    <d v="2026-08-05T17:18:52"/>
    <n v="69357177"/>
    <m/>
    <n v="172413244317"/>
    <s v="Pusat Gadai MGW010"/>
    <s v="ODP-TBN-FCP/35"/>
    <s v="WO060996291"/>
    <m/>
    <m/>
    <m/>
    <n v="115.173106"/>
    <n v="-8.5284519999999997"/>
    <s v="|MN02515|MYIA-051165239783/POI/AULIYA PRADITA NUR/081119917743/pusatgadaisintyadewi@gmail.com"/>
    <s v="MYDIGIBIZPARTNER"/>
    <m/>
    <m/>
    <m/>
    <m/>
    <m/>
    <m/>
    <m/>
    <m/>
    <s v="Management Janji"/>
    <s v="2026-08-04 08:00:00 | Tanggal pemasangan : 04 agustus 2026  Jam pemasangan : pagi/siang  Info Tambahan : Hubungi pelanggan dulu sebelum ke lokasi  terima kasih"/>
    <s v="FCC"/>
    <d v="2026-05-08T14:39:46"/>
    <m/>
    <m/>
    <s v="PS"/>
    <s v="TBN"/>
    <s v="NO ADDON"/>
    <n v="20260805"/>
    <s v="Completed"/>
    <s v="- 11_11446;Biaya PSB HSI EBIS Tunai di Depan ~ 11[150000]  - E23015;E23015 ~ ES23 - Perangkat ONT[0]  - E23015~null~44292;E23015||11||Abodemen 0[0]  - E23015~null~E23015_SWONT;SWONT ~ Biaya Sewa ONT ~ E23015[30000]  - SP_NOSS;SP_NOSS ~ Internet NOSS Multi"/>
    <s v="INDIBIZ"/>
    <m/>
    <m/>
    <d v="2026-08-05T07:00:00"/>
    <s v="2026-08-04 08:00:00 | Tanggal pemasangan : 04 agustus 2026  Jam pemasangan : pagi/siang  Info Tambahan : Hubungi pelanggan dulu sebelum ke lokasi  terima kasih"/>
    <n v="2026"/>
    <n v="8"/>
    <n v="5"/>
    <d v="2026-08-05T00:00:00"/>
    <n v="-0.29166666666424135"/>
    <x v="0"/>
  </r>
  <r>
    <n v="1253"/>
    <n v="1002530492"/>
    <n v="3"/>
    <x v="1"/>
    <n v="5"/>
    <s v="MADURA"/>
    <s v="PAMEKASAN"/>
    <s v="PME"/>
    <s v="REG"/>
    <s v="AO"/>
    <x v="0"/>
    <m/>
    <s v="MIE - SEND SURVEY"/>
    <s v="RBS-Regional 3"/>
    <d v="2026-08-17T09:36:30"/>
    <d v="2026-08-17T11:34:01"/>
    <n v="69367850"/>
    <m/>
    <n v="152426928252"/>
    <s v="TOKO ANWARI JAYA"/>
    <s v="ODP-PME-FAU/07"/>
    <s v="WO061920771"/>
    <m/>
    <m/>
    <m/>
    <n v="113.54480289999999"/>
    <n v="-7.2326401999999996"/>
    <s v="|MC70132|/MUHAMMAD ANWARI-TOKO ANWARI JAYA/085337058964/jumiangjaya@gmail.com/HSI Bisnis + Netmonk Promo 2026 300 Mbps (Rp 1.186.100) PSB 150.000/-7.2325518, 113.5447761/Dekat Jl. Pantai Jumiang, Jumiang, Tanjung, Kec. Pademawu, Kabupaten Pamekasan, Jawa "/>
    <s v="Sales Force DBS"/>
    <m/>
    <m/>
    <m/>
    <m/>
    <m/>
    <m/>
    <m/>
    <m/>
    <s v="Management Janji"/>
    <s v="2026-08-18 13:00:00|Nama PIC : Bp Anwari No Hp : 085337058964 No Alt : - Tgl Pemasangan : 18 Agustus 2026 Interval : PAGI SIANG Note : Hubungi pelanggan terlebih dahulu|40951378|MYDITA"/>
    <s v="FCC"/>
    <s v="17-08-2026 09:39:54"/>
    <d v="2026-08-18T13:00:00"/>
    <m/>
    <s v="SURVEY_NEW_MANJA"/>
    <s v="PME"/>
    <s v="NETMONK"/>
    <m/>
    <s v="MIE - SEND SURVEY"/>
    <s v="- 11_11446;Biaya PSB HSI EBIS Tunai di Depan ~ 11[150000]  - E23080;E23080 ~ ES23 - Add-on HSI Bisnis Bundling (Netmonk)[0]  - E23080~null~100382;E23080||77||Abodemen 0[0]  - E23080~null~E23080_NMONKHI;NMONKHI ~ Nadefaa Netmonk Hi Alacarte ~ E23080[56100]"/>
    <s v="INDIBIZ"/>
    <m/>
    <m/>
    <d v="2026-08-18T13:00:00"/>
    <s v="2026-08-18 13:00:00|Nama PIC : Bp Anwari No Hp : 085337058964 No Alt : - Tgl Pemasangan : 18 Agustus 2026 Interval : PAGI SIANG Note : Hubungi pelanggan terlebih dahulu|40951378|MYDITA"/>
    <m/>
    <m/>
    <m/>
    <e v="#NUM!"/>
    <e v="#NUM!"/>
    <x v="1"/>
  </r>
  <r>
    <n v="1254"/>
    <n v="1002515408"/>
    <n v="3"/>
    <x v="3"/>
    <n v="4"/>
    <s v="PURWOKERTO"/>
    <s v="BANJARNEGARA"/>
    <s v="BJR"/>
    <s v="REG"/>
    <s v="AO"/>
    <x v="0"/>
    <s v="1P INET"/>
    <s v="102 | FOLLOW UP COMPLETED"/>
    <s v="RBS-Regional 3"/>
    <d v="2026-08-07T17:28:56"/>
    <d v="2026-08-09T13:52:12"/>
    <n v="69361112"/>
    <m/>
    <n v="146372102428"/>
    <s v="MIYAVI STORE BNA"/>
    <s v="ODP-BJR-FU/071 FU/D03/071.01"/>
    <s v="WO061196132"/>
    <m/>
    <m/>
    <m/>
    <n v="109.593497"/>
    <n v="-7.4143350000000003"/>
    <s v="|MN00649|MYIA-044608818602/POI/Miftahudin/088238656449/dianasipit62@gmail.com"/>
    <s v="MYIB_ASSISTANT"/>
    <m/>
    <m/>
    <m/>
    <m/>
    <m/>
    <m/>
    <m/>
    <m/>
    <s v="Management Janji"/>
    <s v="2026-08-09 13:00:00 | M Janji : (08/08/026) jam Pasang : 09:00 Note : hubungi pelanggan jika ingin kelokasi"/>
    <s v="FCC"/>
    <d v="2026-07-08T17:40:11"/>
    <d v="2026-08-09T13:00:00"/>
    <m/>
    <s v="REVOKE"/>
    <s v="BJR"/>
    <s v="NO ADDON"/>
    <m/>
    <s v="Follow Up Revoke Completed, New Order ID : SC1002516506"/>
    <s v="HSI Bisnis Basic Promo HUT Telkom PSB 70% - 50 Mbps"/>
    <s v="INDIBIZ"/>
    <m/>
    <m/>
    <d v="2026-08-09T13:00:00"/>
    <s v="2026-08-09 13:00:00 | M Janji : (08/08/026) jam Pasang : 09:00 Note : hubungi pelanggan jika ingin kelokasi"/>
    <m/>
    <m/>
    <m/>
    <e v="#NUM!"/>
    <e v="#NUM!"/>
    <x v="1"/>
  </r>
  <r>
    <n v="1255"/>
    <n v="1002518599"/>
    <n v="3"/>
    <x v="7"/>
    <n v="4"/>
    <s v="SOLO"/>
    <s v="WONOGIRI"/>
    <s v="WNG"/>
    <s v="REG"/>
    <s v="AO"/>
    <x v="0"/>
    <s v="1P INET"/>
    <s v="Completed (PS)"/>
    <s v="RBS-Regional 3"/>
    <d v="2026-08-10T17:14:56"/>
    <d v="2026-08-12T14:12:40"/>
    <n v="69362747"/>
    <m/>
    <n v="143554101384"/>
    <s v="KANTOR SPBU 4457524"/>
    <s v="ODP-WNG-FU/036"/>
    <s v="WO061436376"/>
    <m/>
    <m/>
    <m/>
    <n v="110.7360347"/>
    <n v="-7.7964516000000001"/>
    <s v="|MN02255|MYIA-091386811678/POI/ARIFIN KURNIAWAN /085524817779/karangtengahspbu21@gmail.com"/>
    <s v="MYIB_ASSISTANT"/>
    <m/>
    <m/>
    <m/>
    <m/>
    <m/>
    <m/>
    <m/>
    <m/>
    <s v="Management Janji"/>
    <s v="2026-08-11 13:00:00 | Jam pemasangan : 12.00 Info Tambahan : Hubungi pelanggan dulu sebelum ke lokasi terimakasih "/>
    <s v="FCC"/>
    <d v="2026-10-08T17:39:53"/>
    <d v="2026-08-11T13:00:00"/>
    <m/>
    <s v="PS"/>
    <s v="WNG"/>
    <s v="NO ADDON"/>
    <n v="20260812"/>
    <s v="Completed"/>
    <s v="HSI Bisnis Basic Promo HUT Telkom PSB 70% - 50 Mbps"/>
    <s v="INDIBIZ"/>
    <m/>
    <m/>
    <d v="2026-08-11T13:00:00"/>
    <s v="2026-08-11 13:00:00 | Jam pemasangan : 12.00 Info Tambahan : Hubungi pelanggan dulu sebelum ke lokasi terimakasih "/>
    <n v="2026"/>
    <n v="8"/>
    <n v="12"/>
    <d v="2026-08-12T00:00:00"/>
    <n v="0.45833333333575865"/>
    <x v="0"/>
  </r>
  <r>
    <n v="1256"/>
    <n v="1002506431"/>
    <n v="3"/>
    <x v="4"/>
    <n v="4"/>
    <s v="PEKALONGAN"/>
    <s v="SLAWI"/>
    <s v="ADW"/>
    <s v="REG"/>
    <s v="AO"/>
    <x v="0"/>
    <s v="1P INET"/>
    <s v="Completed (PS)"/>
    <s v="RBS-Regional 3"/>
    <d v="2026-08-03T15:46:56"/>
    <d v="2026-08-04T11:22:18"/>
    <n v="69357717"/>
    <m/>
    <n v="146282105509"/>
    <s v="SDN LEBETENG 02"/>
    <s v="ODP-ADW-FM/033 FM/D01/033.01"/>
    <s v="WO060816154"/>
    <m/>
    <m/>
    <m/>
    <n v="109.1778205"/>
    <n v="-6.9307309000000004"/>
    <s v="|MN00292|MYIA-040740529672/POI/Moh. Aris Nugroho/085641775490/sdnlebeteng02@gmail.com"/>
    <s v="MYIB_ASSISTANT"/>
    <m/>
    <m/>
    <m/>
    <m/>
    <m/>
    <m/>
    <m/>
    <m/>
    <s v="Management Janji"/>
    <s v="2026-08-04 13:00:00 | Nama PIC : Aris  No HP : 085641775490 Alt :  M Janji : 04/08/2026 Jam Pasang : 08.00 - 13:00  NoteÃ‚Â :  hubungi terlebih dahulu sebelum kelokasi"/>
    <s v="FCC"/>
    <d v="2026-03-08T16:10:38"/>
    <d v="2026-08-04T13:00:00"/>
    <m/>
    <s v="PS"/>
    <s v="ADW"/>
    <s v="NO ADDON"/>
    <n v="20260804"/>
    <s v="Completed"/>
    <s v="HSI Bisnis Basic Promo HUT Telkom PSB 70% - 50 Mbps"/>
    <s v="INDIBIZ"/>
    <m/>
    <m/>
    <d v="2026-08-04T13:00:00"/>
    <s v="2026-08-04 13:00:00 | Nama PIC : Aris  No HP : 085641775490 Alt :  M Janji : 04/08/2026 Jam Pasang : 08.00 - 13:00  NoteÃ‚Â :  hubungi terlebih dahulu sebelum kelokasi"/>
    <n v="2026"/>
    <n v="8"/>
    <n v="4"/>
    <d v="2026-08-04T00:00:00"/>
    <n v="-0.54166666666424135"/>
    <x v="0"/>
  </r>
  <r>
    <n v="1257"/>
    <n v="1002516094"/>
    <n v="3"/>
    <x v="3"/>
    <n v="4"/>
    <s v="PURWOKERTO"/>
    <s v="PURWOKERTO"/>
    <s v="PWT"/>
    <s v="REG"/>
    <s v="AO"/>
    <x v="0"/>
    <s v="1P INET"/>
    <s v="102 | FOLLOW UP COMPLETED"/>
    <s v="RBS-Regional 3"/>
    <d v="2026-08-08T15:28:56"/>
    <d v="2026-08-11T09:33:52"/>
    <n v="69361544"/>
    <m/>
    <n v="146303609762"/>
    <s v="PT. SYNERGY INTERCONECT TECHNOLOGY"/>
    <s v="ODP-PWT-FAX/058 FAX/D04/058.01"/>
    <s v="WO061275206"/>
    <m/>
    <m/>
    <m/>
    <n v="109.25425399999899"/>
    <n v="-7.4114837728337504"/>
    <s v="|MN01513|MYIA-001862644556/POI/Bp Yogi/089691681027/synergyinterconecttechnology@gmail.com"/>
    <s v="MYIB_ASSISTANT"/>
    <m/>
    <m/>
    <m/>
    <m/>
    <m/>
    <m/>
    <m/>
    <m/>
    <s v="Management Janji"/>
    <s v="2026-08-09 13:00:00 | Tgl Pemasangan : 09 Agustus 2026 Interval : PAGI SIANG Note : Hubungi pelanggan terlebih dahulu"/>
    <s v="FCC"/>
    <d v="2026-08-08T15:40:04"/>
    <d v="2026-08-09T13:00:00"/>
    <s v="Kendala Teknik"/>
    <s v="REVOKE"/>
    <s v="PWT"/>
    <s v="NO ADDON"/>
    <m/>
    <s v="Follow Up Revoke Completed, New Order ID : SC1002519026"/>
    <s v="HSI Bisnis Basic Promo HUT Telkom PSB 70% - 200 Mbps"/>
    <s v="INDIBIZ"/>
    <m/>
    <m/>
    <d v="2026-08-09T13:00:00"/>
    <s v="2026-08-09 13:00:00 | Tgl Pemasangan : 09 Agustus 2026 Interval : PAGI SIANG Note : Hubungi pelanggan terlebih dahulu"/>
    <m/>
    <m/>
    <m/>
    <e v="#NUM!"/>
    <e v="#NUM!"/>
    <x v="1"/>
  </r>
  <r>
    <n v="1258"/>
    <n v="1002521281"/>
    <n v="3"/>
    <x v="2"/>
    <n v="5"/>
    <s v="MADIUN"/>
    <s v="PONOROGO"/>
    <s v="SAT"/>
    <s v="DGS"/>
    <s v="AO"/>
    <x v="0"/>
    <m/>
    <s v="Completed (PS)"/>
    <s v="DGS-B2B TREG"/>
    <d v="2026-08-12T08:51:19"/>
    <d v="2026-08-12T19:39:11"/>
    <n v="16796888"/>
    <m/>
    <n v="152618204330"/>
    <s v="POLDA JATIM"/>
    <s v="ODP-SAT-FC/48"/>
    <s v="WO061555059"/>
    <m/>
    <m/>
    <m/>
    <n v="111.536353086259"/>
    <n v="-7.9870360794725901"/>
    <s v="DGS-TR3-SURAMADU/405271/DAMAS/PSB INTERNET HSI BISNIS 100 MBPS/PIC. Pak Prabowo kasitipol ponorogo +62 85649677144"/>
    <s v="Amex"/>
    <m/>
    <m/>
    <m/>
    <m/>
    <m/>
    <m/>
    <m/>
    <m/>
    <s v="Management Janji"/>
    <s v="DGS-TR3-SURAMADU/405271/DAMAS/PSB INTERNET HSI BISNIS 100 MBPS/PIC. Pak Prabowo kasitipol ponorogo +62 85649677144  https://goo.gl/maps/E3FXmM2tUEbT3Yqp7?g_st=atm  2G2Q+22H Grogol, Ponorogo Regency, East Java"/>
    <s v="FCC"/>
    <d v="2026-12-08T08:55:52"/>
    <m/>
    <m/>
    <s v="PS"/>
    <s v="SAT"/>
    <s v="NO ADDON"/>
    <n v="20260812"/>
    <s v="Completed"/>
    <s v="- 11_11450;Biaya PSB Reguler HSI EBIS ~ 11[150000]  - SP_NOSS;SP_NOSS ~ Internet NOSS Multispeed Network[0]  - E23046;E23046 ~ ES23 - Paket HSI Bisnis[0]  - E23046~null~E23046_UNL;UNL ~ Internet-Link Unlimited Internet Usage ~ E23046[0]  - E23046~null~448"/>
    <s v="INDIBIZ"/>
    <m/>
    <m/>
    <d v="2026-08-12T12:00:00"/>
    <s v="DGS-TR3-SURAMADU/405271/DAMAS/PSB INTERNET HSI BISNIS 100 MBPS/PIC. Pak Prabowo kasitipol ponorogo +62 85649677144  https://goo.gl/maps/E3FXmM2tUEbT3Yqp7?g_st=atm  2G2Q+22H Grogol, Ponorogo Regency, East Java"/>
    <n v="2026"/>
    <n v="8"/>
    <n v="12"/>
    <d v="2026-08-12T00:00:00"/>
    <n v="-0.5"/>
    <x v="0"/>
  </r>
  <r>
    <n v="1259"/>
    <n v="1002522282"/>
    <n v="3"/>
    <x v="5"/>
    <n v="5"/>
    <s v="SINGARJA"/>
    <s v="KLUNGKUNG"/>
    <s v="APR"/>
    <s v="REG"/>
    <s v="AO"/>
    <x v="0"/>
    <m/>
    <s v="OSS - FALLOUT"/>
    <s v="RBS-Regional 3"/>
    <d v="2026-08-12T13:58:00"/>
    <d v="2026-08-16T10:18:20"/>
    <n v="69364308"/>
    <m/>
    <n v="172404209332"/>
    <s v="SMP NEGERI 2 ABANG"/>
    <s v="ODP-APR-FD/37"/>
    <s v="WO061604110"/>
    <m/>
    <m/>
    <m/>
    <n v="115.58680649999999"/>
    <n v="-8.4129594999999995"/>
    <s v="|MN02750|/PIC I WAYAN SARYA/085842056440-082144951066/spandabang60@gmail.com"/>
    <s v="Sales Force DBS"/>
    <m/>
    <m/>
    <m/>
    <m/>
    <m/>
    <m/>
    <m/>
    <m/>
    <s v="Management Janji"/>
    <s v="2026-08-15 08:00:00|M Janji : (13/08/2026) jam Pasang : 09:00 Note : hubungi pelanggan jika ingin kelokasi|40981182|MYDITA"/>
    <s v="FCC"/>
    <d v="2026-12-08T14:10:11"/>
    <d v="2026-08-15T08:00:00"/>
    <s v="Kendala Teknik"/>
    <s v="FO_WFM"/>
    <s v="APR"/>
    <s v="NO ADDON"/>
    <m/>
    <s v="Provisioning Failed|WFM|INF009053116|TKJ_-8.321435,115.61924669999999_PENDING"/>
    <s v="- 11_11446;Biaya PSB HSI EBIS Tunai di Depan ~ 11[150000]  - SP_NOSS;SP_NOSS ~ Internet NOSS Multispeed Network[0]  - SP_NOSS;SP_NOSS ~ Internet NOSS Multispeed Network[0]  - E23015;E23015 ~ ES23 - Perangkat ONT[0]  - E23015~null~44292;E23015||11||Abodeme"/>
    <s v="INDIBIZ"/>
    <m/>
    <m/>
    <d v="2026-08-15T08:00:00"/>
    <s v="2026-08-15 08:00:00|M Janji : (13/08/2026) jam Pasang : 09:00 Note : hubungi pelanggan jika ingin kelokasi|40981182|MYDITA"/>
    <m/>
    <m/>
    <m/>
    <e v="#NUM!"/>
    <e v="#NUM!"/>
    <x v="1"/>
  </r>
  <r>
    <n v="1260"/>
    <n v="1002514871"/>
    <n v="3"/>
    <x v="0"/>
    <n v="5"/>
    <s v="MATARAM"/>
    <s v="SUMBAWA"/>
    <s v="MLK"/>
    <s v="DPS"/>
    <s v="AO"/>
    <x v="0"/>
    <m/>
    <s v="Completed (PS)"/>
    <s v="DPS-Property &amp; Resources"/>
    <d v="2026-08-07T14:37:16"/>
    <d v="2026-08-07T17:12:56"/>
    <n v="69360195"/>
    <m/>
    <n v="172608206027"/>
    <s v="AMNT Townsite 2 D47"/>
    <s v="ODP-MLK-FAC/06"/>
    <s v="WO061174084"/>
    <m/>
    <m/>
    <m/>
    <n v="116.7586278"/>
    <n v="-8.9648123000000002"/>
    <s v="DSS HSI | WILHELMI A IDRIS | 970167 | TREG 3 | AMNT Townsite 2 D47|SYAHRUL ALQADRI| 081237399497 | PSB 2P INET TV 20MBPS"/>
    <s v="Account Manager"/>
    <m/>
    <m/>
    <m/>
    <m/>
    <m/>
    <m/>
    <m/>
    <m/>
    <s v="Management Janji"/>
    <s v="ao"/>
    <s v="FCC"/>
    <d v="2026-07-08T14:40:02"/>
    <m/>
    <m/>
    <s v="PS"/>
    <s v="MLK"/>
    <s v="NO ADDON"/>
    <n v="20260807"/>
    <s v="Completed"/>
    <s v="- E23015;E23015 ~ ES23 - Perangkat ONT[0]  - E23015~null~44292;E23015||11||Abodemen 0[0]  - E23015~null~E23015_SWONT;SWONT ~ Biaya Sewa ONT ~ E23015[30000]  - E24057;E24057 ~ ES24 - Paket HSI Bisnis (HSIE) Khusus Winback[0]  - E24057~null~E24057_UNL;UNL ~"/>
    <s v="INDIBIZ"/>
    <m/>
    <m/>
    <d v="1970-01-01T07:00:00"/>
    <s v="ao"/>
    <n v="2026"/>
    <n v="8"/>
    <n v="7"/>
    <d v="2026-08-07T00:00:00"/>
    <n v="20671.708333333332"/>
    <x v="2"/>
  </r>
  <r>
    <n v="1261"/>
    <n v="1002516411"/>
    <n v="3"/>
    <x v="0"/>
    <n v="5"/>
    <s v="MATARAM"/>
    <s v="SUMBAWA"/>
    <s v="TLW"/>
    <s v="REG"/>
    <s v="AO"/>
    <x v="0"/>
    <s v="1P INET"/>
    <s v="Completed (PS)"/>
    <s v="RBS-Regional 3"/>
    <d v="2026-08-09T11:28:56"/>
    <d v="2026-08-10T20:52:29"/>
    <n v="69361804"/>
    <m/>
    <n v="172610203619"/>
    <s v="HOMESTAY SHAKILA"/>
    <s v="ODP-TLW-FA/30 FA/D05/30.01"/>
    <s v="WO061310599"/>
    <m/>
    <m/>
    <m/>
    <n v="116.85646088735101"/>
    <n v="-8.7449102709905908"/>
    <s v="|MN02367|MYIA-037807748710/POI/INDAH SULASTERI/085333206747/shakilakamula71@gmail.com"/>
    <s v="MYIB_ASSISTANT"/>
    <m/>
    <m/>
    <m/>
    <m/>
    <m/>
    <m/>
    <m/>
    <m/>
    <s v="Management Janji"/>
    <s v="2026-08-10 08:00:00 | M Janji : (10/08/2026) jam Pasang : 09:00 Note : hubungi pelanggan jika ingin kelokasi"/>
    <s v="FCC"/>
    <d v="2026-09-08T11:39:44"/>
    <d v="2026-08-10T08:00:00"/>
    <m/>
    <s v="PS"/>
    <s v="TLW"/>
    <s v="NETMONK"/>
    <n v="20260810"/>
    <s v="Completed"/>
    <s v="HSI Bisnis Bundling Netmonk Promo 2026 PSB 70% - 200 Mbps"/>
    <s v="INDIBIZ"/>
    <m/>
    <m/>
    <d v="2026-08-10T08:00:00"/>
    <s v="2026-08-10 08:00:00 | M Janji : (10/08/2026) jam Pasang : 09:00 Note : hubungi pelanggan jika ingin kelokasi"/>
    <n v="2026"/>
    <n v="8"/>
    <n v="10"/>
    <d v="2026-08-10T00:00:00"/>
    <n v="-0.33333333333575865"/>
    <x v="0"/>
  </r>
  <r>
    <n v="1262"/>
    <n v="1002530821"/>
    <n v="3"/>
    <x v="0"/>
    <n v="5"/>
    <s v="MATARAM"/>
    <s v="INNER - NUSA TENGGARA"/>
    <s v="SWE"/>
    <s v="REG"/>
    <s v="AO"/>
    <x v="0"/>
    <s v="1P INET"/>
    <s v="MIE - SEND SURVEY"/>
    <s v="RBS-Regional 3"/>
    <d v="2026-08-17T12:47:56"/>
    <d v="2026-08-17T12:50:01"/>
    <n v="69368054"/>
    <m/>
    <n v="172605804170"/>
    <s v="SDN 2 SELAT"/>
    <s v="ODP-SWE-FAU/39 FAU/D01/39.01"/>
    <s v="WO061926119"/>
    <m/>
    <m/>
    <m/>
    <n v="116.207173829536"/>
    <n v="-8.57756283527298"/>
    <s v="|MC40299|MYIA-044942651474/POI/aziz irwandi/087897473040/aziztoke@gmail.com"/>
    <s v="MYIB_ASSISTANT"/>
    <m/>
    <m/>
    <m/>
    <m/>
    <m/>
    <m/>
    <m/>
    <m/>
    <s v="Management Janji"/>
    <s v="2026-08-18 13:00:00 | M Janji : (18 AGUSTUS 2026) jam Pasang : siang Note : hubungi pelanggan jika ingin kelokasi"/>
    <s v="FCC"/>
    <s v="17-08-2026 12:54:48"/>
    <d v="2026-08-18T13:00:00"/>
    <m/>
    <s v="SURVEY_NEW_MANJA"/>
    <s v="SWE"/>
    <s v="NO ADDON"/>
    <m/>
    <s v="MIE - SEND SURVEY"/>
    <s v="HSI Bisnis Promo HUT Telkom PSB 70% - 200 Mbps"/>
    <s v="INDIBIZ"/>
    <m/>
    <m/>
    <d v="2026-08-18T13:00:00"/>
    <s v="2026-08-18 13:00:00 | M Janji : (18 AGUSTUS 2026) jam Pasang : siang Note : hubungi pelanggan jika ingin kelokasi"/>
    <m/>
    <m/>
    <m/>
    <e v="#NUM!"/>
    <e v="#NUM!"/>
    <x v="1"/>
  </r>
  <r>
    <n v="1263"/>
    <n v="1002526347"/>
    <n v="3"/>
    <x v="1"/>
    <n v="5"/>
    <s v="MADURA"/>
    <s v="PAMEKASAN"/>
    <s v="PME"/>
    <s v="REG"/>
    <s v="AO"/>
    <x v="0"/>
    <s v="1P INET"/>
    <s v="Completed (PS)"/>
    <s v="RBS-Regional 3"/>
    <d v="2026-08-14T12:52:56"/>
    <d v="2026-08-15T18:15:22"/>
    <n v="69366018"/>
    <m/>
    <n v="152426928218"/>
    <s v="JM TAILOR"/>
    <s v="ODP-PME-FAP/26"/>
    <s v="WO061741606"/>
    <m/>
    <m/>
    <m/>
    <n v="113.50992880761601"/>
    <n v="-7.2203715643033304"/>
    <s v="MD|MYDB-20260814265292|DN00001/MN00558|JM TAILOR|083177644967"/>
    <s v="MYDIGIBIZPARTNER"/>
    <m/>
    <m/>
    <m/>
    <m/>
    <m/>
    <m/>
    <m/>
    <m/>
    <s v="Management Janji"/>
    <s v="2026-08-15 13:00:00 | Tanggal pemasangan: 27/07/2026 Jam pemasangan : pagi / siang Info Tambahan : Hubungi pelanggan dulu sebelum ke lokasi. terima kasih"/>
    <s v="FCC"/>
    <s v="14-08-2026 12:54:56"/>
    <d v="2026-08-15T13:00:00"/>
    <m/>
    <s v="PS"/>
    <s v="PME"/>
    <s v="NO ADDON"/>
    <n v="20260815"/>
    <s v="Completed"/>
    <s v="HSI Bisnis Promo HUT Telkom PSB 70% - 200 Mbps"/>
    <s v="INDIBIZ"/>
    <m/>
    <m/>
    <d v="2026-08-15T13:00:00"/>
    <s v="2026-08-15 13:00:00 | Tanggal pemasangan: 27/07/2026 Jam pemasangan : pagi / siang Info Tambahan : Hubungi pelanggan dulu sebelum ke lokasi. terima kasih"/>
    <n v="2026"/>
    <n v="8"/>
    <n v="15"/>
    <d v="2026-08-15T00:00:00"/>
    <n v="-0.54166666666424135"/>
    <x v="0"/>
  </r>
  <r>
    <n v="1264"/>
    <n v="1002514445"/>
    <n v="3"/>
    <x v="1"/>
    <n v="5"/>
    <s v="SBY UTARA"/>
    <s v="TANDES"/>
    <s v="KRP"/>
    <s v="REG"/>
    <s v="AO"/>
    <x v="0"/>
    <m/>
    <s v="102 | FOLLOW UP COMPLETED"/>
    <s v="RBS-Regional 3"/>
    <d v="2026-08-07T12:01:44"/>
    <d v="2026-08-10T11:02:23"/>
    <n v="69360705"/>
    <m/>
    <n v="152415234840"/>
    <s v="SD MA&amp; 39;ARIF AL-FATTAH SURABAYA"/>
    <s v="ODP-KRP-FBN/11"/>
    <s v="WO061197240"/>
    <m/>
    <m/>
    <m/>
    <n v="112.7099192"/>
    <n v="-7.3164404000000003"/>
    <s v="|MN01993|/SD MA'ARIF AL-FATTAH SURABAYA/081232283576/sdalfattahsurabaya@gmail.com/HSI Basic Winback + Antares Eazy (1:2) 50 Mbps (Rp 395.000) PSB Rp 150.000/Aprilia awanda putri/Jl. Mastrip 35,karangpilang.Surabaya"/>
    <s v="Sales Force DBS"/>
    <m/>
    <m/>
    <m/>
    <m/>
    <m/>
    <m/>
    <m/>
    <m/>
    <s v="Management Janji"/>
    <s v="2026-08-08 15:00:00|Jam pemasangan : 12.00 Info Tambahan : Hubungi pelanggan dulu sebelum ke lokasi terimakasih |40951378|MYDITA"/>
    <s v="FCC"/>
    <d v="2026-07-08T12:10:12"/>
    <d v="2026-08-08T15:00:00"/>
    <s v="Kendala Pelanggan"/>
    <s v="REVOKE"/>
    <s v="KRP"/>
    <s v="ANTAREZ"/>
    <m/>
    <s v="Follow Up Revoke Completed, New Order ID : SC1002517320"/>
    <s v="- 11_11446;Biaya PSB HSI EBIS Tunai di Depan ~ 11[150000]  - E23015;E23015 ~ ES23 - Perangkat ONT[0]  - E23015~null~44292;E23015||11||Abodemen 0[0]  - E23015~null~E23015_SWONT;SWONT ~ Biaya Sewa ONT ~ E23015[30000]  - E24058;E24058 ~ ES24 - Paket HSI Bisn"/>
    <s v="INDIBIZ"/>
    <m/>
    <m/>
    <d v="2026-08-08T15:00:00"/>
    <s v="2026-08-08 15:00:00|Jam pemasangan : 12.00 Info Tambahan : Hubungi pelanggan dulu sebelum ke lokasi terimakasih |40951378|MYDITA"/>
    <m/>
    <m/>
    <m/>
    <e v="#NUM!"/>
    <e v="#NUM!"/>
    <x v="1"/>
  </r>
  <r>
    <n v="1265"/>
    <n v="1002521210"/>
    <n v="3"/>
    <x v="2"/>
    <n v="5"/>
    <s v="MADIUN"/>
    <s v="PONOROGO"/>
    <s v="PON"/>
    <s v="REG"/>
    <s v="AO"/>
    <x v="0"/>
    <s v="1P INET"/>
    <s v="Completed (PS)"/>
    <s v="RBS-Regional 3"/>
    <d v="2026-08-12T08:22:56"/>
    <d v="2026-08-13T18:39:20"/>
    <n v="69363794"/>
    <m/>
    <n v="152604231089"/>
    <s v="SPBU 54.634.08"/>
    <s v="ODP-PON-FBA/26 FBA/D02/26.01"/>
    <s v="WO061553203"/>
    <m/>
    <m/>
    <m/>
    <n v="111.46005700000001"/>
    <n v="-7.8568040000000003"/>
    <s v="|MN00282|MYIA-081391829232/POI/Fajar Isnani/08123420960/isnani1964@gmail.com"/>
    <s v="MYIB_ASSISTANT"/>
    <m/>
    <m/>
    <m/>
    <m/>
    <m/>
    <m/>
    <m/>
    <m/>
    <s v="Management Janji"/>
    <s v="2026-08-13 08:00:00 | Nama PIC : Bp Fajar No HP : 08123420960 No Alt : - M Janji :  13 Agustus 2026 Jam Pasang : Pagi / Siang Note : hubungi pelanggan jika ingin kelokasi"/>
    <s v="FCC"/>
    <d v="2026-12-08T08:39:52"/>
    <d v="2026-08-13T08:00:00"/>
    <m/>
    <s v="PS"/>
    <s v="PON"/>
    <s v="NO ADDON"/>
    <n v="20260813"/>
    <s v="Completed"/>
    <s v="HSI Bisnis Promo HUT Telkom PSB 70% - 50 Mbps"/>
    <s v="INDIBIZ"/>
    <m/>
    <m/>
    <d v="2026-08-13T08:00:00"/>
    <s v="2026-08-13 08:00:00 | Nama PIC : Bp Fajar No HP : 08123420960 No Alt : - M Janji :  13 Agustus 2026 Jam Pasang : Pagi / Siang Note : hubungi pelanggan jika ingin kelokasi"/>
    <n v="2026"/>
    <n v="8"/>
    <n v="13"/>
    <d v="2026-08-13T00:00:00"/>
    <n v="-0.33333333333575865"/>
    <x v="0"/>
  </r>
  <r>
    <n v="1266"/>
    <n v="1002529406"/>
    <n v="3"/>
    <x v="2"/>
    <n v="5"/>
    <s v="MALANG"/>
    <s v="KEPANJEN"/>
    <s v="SBP"/>
    <s v="REG"/>
    <s v="AO"/>
    <x v="0"/>
    <s v="1P INET"/>
    <s v="Completed (PS)"/>
    <s v="RBS-Regional 3"/>
    <d v="2026-08-16T10:38:58"/>
    <d v="2026-08-16T15:10:50"/>
    <n v="69367350"/>
    <m/>
    <n v="152716202871"/>
    <s v="WARKOP KOLEGA"/>
    <s v="ODP-SBP-FB/36 FB/D05/36.01"/>
    <s v="WO061861320"/>
    <m/>
    <m/>
    <m/>
    <n v="112.471955157816"/>
    <n v="-8.1536486182817391"/>
    <s v="MD|MYDB-20260815265503|SC20017/MC20200|WARKOP KOLEGA|083160521121"/>
    <s v="MYDIGIBIZPARTNER"/>
    <m/>
    <m/>
    <m/>
    <m/>
    <m/>
    <m/>
    <m/>
    <m/>
    <s v="Management Janji"/>
    <s v="2026-08-17 08:00:00 | Tanggal pemasangan: 17/08/2026 Jam pemasangan : pagi / siang Info Tambahan : Hubungi pelanggan dulu sebelum ke lokasi terima kasih."/>
    <s v="FCC"/>
    <s v="16-08-2026 10:40:33"/>
    <d v="2026-08-17T08:00:00"/>
    <m/>
    <s v="PS"/>
    <s v="SBP"/>
    <s v="NO ADDON"/>
    <n v="20260816"/>
    <s v="Completed"/>
    <s v="HSI Bisnis Promo HUT Telkom PSB 70% - 300 Mbps"/>
    <s v="INDIBIZ"/>
    <m/>
    <m/>
    <d v="2026-08-17T08:00:00"/>
    <s v="2026-08-17 08:00:00 | Tanggal pemasangan: 17/08/2026 Jam pemasangan : pagi / siang Info Tambahan : Hubungi pelanggan dulu sebelum ke lokasi terima kasih."/>
    <n v="2026"/>
    <n v="8"/>
    <n v="16"/>
    <d v="2026-08-16T00:00:00"/>
    <n v="-1.3333333333357587"/>
    <x v="0"/>
  </r>
  <r>
    <n v="1267"/>
    <n v="1002508098"/>
    <n v="3"/>
    <x v="4"/>
    <n v="4"/>
    <s v="SEMARANG"/>
    <s v="INNER - SEMARANG JATENG UTARA"/>
    <s v="JHR"/>
    <s v="REG"/>
    <s v="AO"/>
    <x v="0"/>
    <s v="1P INET"/>
    <s v="100 | REVOKE COMPLETED"/>
    <s v="RBS-Regional 3"/>
    <d v="2026-08-04T12:58:56"/>
    <d v="2026-08-06T15:17:42"/>
    <n v="69358259"/>
    <m/>
    <n v="142406122675"/>
    <s v="BOSS DUTA PERTIWI MALL"/>
    <s v="ODP-JHR-FEJ/015 FEJ/D01/015.01"/>
    <s v="WO060886097"/>
    <m/>
    <m/>
    <m/>
    <n v="110.41254904121099"/>
    <n v="-6.9834600001257296"/>
    <s v="MD|MYDB-20260801264162|DN00001/MN02280|BOSS DUTA PERTIWI MALL|081289614441"/>
    <s v="MYDIGIBIZPARTNER"/>
    <m/>
    <m/>
    <m/>
    <m/>
    <m/>
    <m/>
    <m/>
    <m/>
    <s v="Management Janji"/>
    <s v="2026-08-05 13:00:00 | Nama PIC: bp danny  Notel: 081289614441 Alt: -  Tanggal: 5/8/2026 Jam Pasang: Pagi Note: Hubungi sebelum ke lokasi, terimakasih."/>
    <s v="FCC"/>
    <d v="2026-04-08T13:10:23"/>
    <d v="2026-08-05T13:00:00"/>
    <s v="Kendala Pelanggan"/>
    <s v="REVOKE"/>
    <s v="JHR"/>
    <s v="NO ADDON"/>
    <m/>
    <s v="Revoke Completed"/>
    <s v="HSI Bisnis Promo HUT Telkom PSB 70% - 50 Mbps"/>
    <s v="INDIBIZ"/>
    <m/>
    <m/>
    <d v="2026-08-05T13:00:00"/>
    <s v="2026-08-05 13:00:00 | Nama PIC: bp danny  Notel: 081289614441 Alt: -  Tanggal: 5/8/2026 Jam Pasang: Pagi Note: Hubungi sebelum ke lokasi, terimakasih."/>
    <m/>
    <m/>
    <m/>
    <e v="#NUM!"/>
    <e v="#NUM!"/>
    <x v="1"/>
  </r>
  <r>
    <n v="1268"/>
    <n v="1002504366"/>
    <n v="3"/>
    <x v="0"/>
    <n v="5"/>
    <s v="MATARAM"/>
    <s v="LOMBOK TIMUR UTARA"/>
    <s v="SEL"/>
    <s v="REG"/>
    <s v="AO"/>
    <x v="0"/>
    <s v="1P INET"/>
    <s v="Completed (PS)"/>
    <s v="RBS-Regional 3"/>
    <d v="2026-08-01T10:34:56"/>
    <d v="2026-08-03T12:53:50"/>
    <n v="69356619"/>
    <m/>
    <n v="172619203228"/>
    <s v="Kost nana"/>
    <s v="ODP-SEL-FAF/12"/>
    <s v="WO060628216"/>
    <m/>
    <m/>
    <m/>
    <n v="116.523908302187"/>
    <n v="-8.6500519354867897"/>
    <s v="MD|MYDB-20260801264107|SC00001/MC00149|Kost nana|081917999910"/>
    <s v="MYDIGIBIZPARTNER"/>
    <m/>
    <m/>
    <m/>
    <m/>
    <m/>
    <m/>
    <m/>
    <m/>
    <s v="Management Janji"/>
    <s v="2026-08-06 15:00:00 | Nama PIC : Bp Dani No Hp : 081917999910 No Alt : - Tgl Pemasangan : 06 Agustus 2026 Interval : PAGI SIANG Note : Hubungi pelanggan terlebih dahulu"/>
    <s v="FCC"/>
    <d v="2026-01-08T10:39:46"/>
    <d v="2026-08-06T15:00:00"/>
    <m/>
    <s v="PS"/>
    <s v="SEL"/>
    <s v="NO ADDON"/>
    <n v="20260803"/>
    <s v="Completed"/>
    <s v="HSI Bisnis Promo HUT Telkom PSB 70% - 50 Mbps"/>
    <s v="INDIBIZ"/>
    <m/>
    <m/>
    <d v="2026-08-06T15:00:00"/>
    <s v="2026-08-06 15:00:00 | Nama PIC : Bp Dani No Hp : 081917999910 No Alt : - Tgl Pemasangan : 06 Agustus 2026 Interval : PAGI SIANG Note : Hubungi pelanggan terlebih dahulu"/>
    <n v="2026"/>
    <n v="8"/>
    <n v="3"/>
    <d v="2026-08-03T00:00:00"/>
    <n v="-3.625"/>
    <x v="0"/>
  </r>
  <r>
    <n v="1269"/>
    <n v="1002513228"/>
    <n v="3"/>
    <x v="6"/>
    <n v="5"/>
    <s v="SIDOARJO"/>
    <s v="INNER - JATIM TIMUR"/>
    <s v="SDA"/>
    <s v="REG"/>
    <s v="AO"/>
    <x v="0"/>
    <m/>
    <s v="102 | FOLLOW UP COMPLETED"/>
    <s v="RBS-Regional 3"/>
    <d v="2026-08-06T16:51:06"/>
    <d v="2026-08-11T13:04:49"/>
    <n v="69360235"/>
    <m/>
    <n v="152316231944"/>
    <s v="SMP PLUS SABILUR ROSYAD"/>
    <s v="ODP-SDA-FDL/11"/>
    <s v="WO061113765"/>
    <m/>
    <m/>
    <m/>
    <n v="112.7174174"/>
    <n v="-7.4553083999999998"/>
    <s v="|MN02627|/SMP PLUS SABILUR ROSYAD/WINBACK 2.0 HSI B2B (1:1) 50MBPS 355RB PSB DISC 70%/-/sabilurrosyad22@yahoo.com/ALI MASUM/85731104611"/>
    <s v="Sales Force DBS"/>
    <m/>
    <m/>
    <m/>
    <m/>
    <m/>
    <m/>
    <m/>
    <m/>
    <s v="Management Janji"/>
    <s v="2026-08-07 15:00:00| M Janji : (07/08/026) jam Pasang : 09:00 Note : hubungi pelanggan jika ingin kelokasi|40951378|MYDITA"/>
    <s v="FCC"/>
    <d v="2026-06-08T16:55:32"/>
    <d v="2026-08-07T15:00:00"/>
    <s v="Kendala Pelanggan"/>
    <s v="REVOKE"/>
    <s v="SDA"/>
    <s v="NO ADDON"/>
    <m/>
    <s v="Follow Up Revoke Completed, New Order ID : SC1002519790"/>
    <s v="- 11_11446;Biaya PSB HSI EBIS Tunai di Depan ~ 11[150000]  - SP_NOSS;SP_NOSS ~ Internet NOSS Multispeed Network[0]  - SP_NOSS;SP_NOSS ~ Internet NOSS Multispeed Network[0]  - E23015;E23015 ~ ES23 - Perangkat ONT[0]  - E23015~null~44292;E23015||11||Abodeme"/>
    <s v="INDIBIZ"/>
    <m/>
    <m/>
    <d v="2026-08-07T15:00:00"/>
    <s v="2026-08-07 15:00:00| M Janji : (07/08/026) jam Pasang : 09:00 Note : hubungi pelanggan jika ingin kelokasi|40951378|MYDITA"/>
    <m/>
    <m/>
    <m/>
    <e v="#NUM!"/>
    <e v="#NUM!"/>
    <x v="1"/>
  </r>
  <r>
    <n v="1270"/>
    <n v="1002529976"/>
    <n v="3"/>
    <x v="2"/>
    <n v="5"/>
    <s v="KEDIRI"/>
    <s v="NGANJUK"/>
    <s v="GON"/>
    <s v="REG"/>
    <s v="AO"/>
    <x v="0"/>
    <s v="1P INET"/>
    <s v="Completed (PS)"/>
    <s v="RBS-Regional 3"/>
    <d v="2026-08-16T16:50:56"/>
    <d v="2026-08-17T13:48:28"/>
    <n v="69367713"/>
    <m/>
    <n v="152628204190"/>
    <s v="KLINIK SEHATI HERBAL"/>
    <s v="ODP-GDN-FE/28 FE/D04/28.01"/>
    <s v="WO061893208"/>
    <m/>
    <m/>
    <m/>
    <n v="111.95070505142201"/>
    <n v="-7.5463839468588203"/>
    <s v="MD|MYDB-20260814265435|SC20016/MC20202|KLINIK SEHATI HERBAL|085792237607"/>
    <s v="MYDIGIBIZPARTNER"/>
    <m/>
    <m/>
    <m/>
    <m/>
    <m/>
    <m/>
    <m/>
    <m/>
    <s v="Management Janji"/>
    <s v="2026-08-17 13:00:00 | Tanggal pemasangan: 17/08/2026 Jam pemasangan : pagi / siang Info Tambahan : Hubungi pelanggan dulu sebelum ke lokasi terima kasih."/>
    <s v="FCC"/>
    <s v="16-08-2026 16:54:58"/>
    <d v="2026-08-17T13:00:00"/>
    <m/>
    <s v="PS"/>
    <s v="GON"/>
    <s v="NO ADDON"/>
    <n v="20260817"/>
    <s v="Completed"/>
    <s v="HSI Bisnis Promo HUT Telkom PSB 70% - 300 Mbps"/>
    <s v="INDIBIZ"/>
    <m/>
    <m/>
    <d v="2026-08-17T13:00:00"/>
    <s v="2026-08-17 13:00:00 | Tanggal pemasangan: 17/08/2026 Jam pemasangan : pagi / siang Info Tambahan : Hubungi pelanggan dulu sebelum ke lokasi terima kasih."/>
    <n v="2026"/>
    <n v="8"/>
    <n v="17"/>
    <d v="2026-08-17T00:00:00"/>
    <n v="-0.54166666666424135"/>
    <x v="0"/>
  </r>
  <r>
    <n v="1271"/>
    <n v="1002512806"/>
    <n v="3"/>
    <x v="7"/>
    <n v="4"/>
    <s v="SOLO"/>
    <s v="BOYOLALI"/>
    <s v="BYL"/>
    <s v="REG"/>
    <s v="AO"/>
    <x v="0"/>
    <s v="1P INET"/>
    <s v="OSS - FALLOUT"/>
    <s v="RBS-Regional 3"/>
    <d v="2026-08-06T15:02:59"/>
    <d v="2026-08-10T16:16:05"/>
    <n v="69360127"/>
    <m/>
    <n v="143553212588"/>
    <s v="SSB Logistik Winong"/>
    <s v="ODP-BYL-FC/016"/>
    <s v="WO061089607"/>
    <m/>
    <m/>
    <m/>
    <n v="110.56755054742"/>
    <n v="-7.52270343786972"/>
    <s v="MD|MYDB-20260806264544|DN00001/MN00442|SSB Logistik Winong|6285702042042"/>
    <s v="MYDIGIBIZPARTNER"/>
    <m/>
    <m/>
    <m/>
    <m/>
    <m/>
    <m/>
    <m/>
    <m/>
    <s v="Management Janji"/>
    <s v="2026-08-07 13:00:00 |  M Janji : (07/08/026) jam Pasang : 09:00 Note : hubungi pelanggan jika ingin kelokasi"/>
    <s v="FCC"/>
    <d v="2026-06-08T15:25:44"/>
    <d v="2026-08-07T13:00:00"/>
    <s v="Kendala Teknik"/>
    <s v="FO_WFM"/>
    <s v="BYL"/>
    <s v="NO ADDON"/>
    <m/>
    <s v="Provisioning Failed|WFM|INF009013067|KOORDINAT PEL :-7.520612,110.568381 KET KENDALA : di lokasi belum tercover jaringan TELK"/>
    <s v="HSI Bisnis Basic Promo HUT Telkom PSB 70% - 50 Mbps"/>
    <s v="INDIBIZ"/>
    <m/>
    <m/>
    <d v="2026-08-07T13:00:00"/>
    <s v="2026-08-07 13:00:00 |  M Janji : (07/08/026) jam Pasang : 09:00 Note : hubungi pelanggan jika ingin kelokasi"/>
    <m/>
    <m/>
    <m/>
    <e v="#NUM!"/>
    <e v="#NUM!"/>
    <x v="1"/>
  </r>
  <r>
    <n v="1272"/>
    <n v="1002528566"/>
    <n v="3"/>
    <x v="7"/>
    <n v="4"/>
    <s v="SOLO"/>
    <s v="SRAGEN"/>
    <s v="SRG"/>
    <s v="REG"/>
    <s v="AO"/>
    <x v="0"/>
    <s v="1P INET"/>
    <s v="Completed (PS)"/>
    <s v="RBS-Regional 3"/>
    <d v="2026-08-15T15:32:57"/>
    <d v="2026-08-16T12:47:35"/>
    <n v="69367062"/>
    <m/>
    <n v="146565009609"/>
    <s v="SMK TUNAS HARAPAN PLUPUH"/>
    <s v="ODP-SRG-FC/065 FC/D02/065.01"/>
    <s v="WO061832705"/>
    <m/>
    <m/>
    <m/>
    <n v="110.8853743"/>
    <n v="-7.4233361000000002"/>
    <s v="|MN01811|MYIA-073210862396/POI/WANGSIT ARIO/08562747777/wangsitbosskecil@gmail.com"/>
    <s v="MYIB_ASSISTANT"/>
    <m/>
    <m/>
    <m/>
    <m/>
    <m/>
    <m/>
    <m/>
    <m/>
    <s v="Management Janji"/>
    <s v="2026-08-16 13:00:00 | Nama PIC:  bp wangsit  No HP: 08562747777 Alt: Tanggal: 16/08/2026 Jam Pasang: Siang Note: Hubungi sebelum ke lokasi, terimakasih. "/>
    <s v="FCC"/>
    <s v="15-08-2026 15:39:51"/>
    <d v="2026-08-16T13:00:00"/>
    <m/>
    <s v="PS"/>
    <s v="SRG"/>
    <s v="NO ADDON"/>
    <n v="20260816"/>
    <s v="Completed"/>
    <s v="HSI Bisnis Basic Promo HUT Telkom PSB 70% - 100 Mbps Dual Band"/>
    <s v="INDIBIZ"/>
    <m/>
    <m/>
    <d v="2026-08-16T13:00:00"/>
    <s v="2026-08-16 13:00:00 | Nama PIC:  bp wangsit  No HP: 08562747777 Alt: Tanggal: 16/08/2026 Jam Pasang: Siang Note: Hubungi sebelum ke lokasi, terimakasih. "/>
    <n v="2026"/>
    <n v="8"/>
    <n v="16"/>
    <d v="2026-08-16T00:00:00"/>
    <n v="-0.54166666666424135"/>
    <x v="0"/>
  </r>
  <r>
    <n v="1273"/>
    <n v="1002513021"/>
    <n v="3"/>
    <x v="1"/>
    <n v="5"/>
    <s v="SBY UTARA"/>
    <s v="TANDES"/>
    <s v="KNN"/>
    <s v="REG"/>
    <s v="AO"/>
    <x v="0"/>
    <s v="1P INET"/>
    <s v="Completed (PS)"/>
    <s v="RBS-Regional 3"/>
    <d v="2026-08-06T15:55:57"/>
    <d v="2026-08-07T13:41:27"/>
    <n v="69360161"/>
    <m/>
    <n v="152412248714"/>
    <s v="Giras 50 mbae"/>
    <s v="ODP-TDS-FHD/51 FHD/D03/51.01"/>
    <s v="WO061098306"/>
    <m/>
    <m/>
    <m/>
    <n v="112.6083362"/>
    <n v="-7.2389790999999999"/>
    <s v="|MN01794|MYIA-024129719144/POI/mochamad ferdiansyah/081336999908/wgiras18@gmail.com"/>
    <s v="MYIB_ASSISTANT"/>
    <m/>
    <m/>
    <m/>
    <m/>
    <m/>
    <m/>
    <m/>
    <m/>
    <s v="Management Janji"/>
    <s v="2026-08-07 12:00:00 | Nama PIC : bapak ferdiansyah No HP : 081336999908 Alt :  M Janji : (JUMAT/7/AGUSTUS/2026) jam Pasang : 09:00 Note : hubungi pelanggan jika ingin kelokasi"/>
    <s v="FCC"/>
    <d v="2026-06-08T16:10:32"/>
    <d v="2026-08-07T12:00:00"/>
    <m/>
    <s v="PS"/>
    <s v="KNN"/>
    <s v="NO ADDON"/>
    <n v="20260807"/>
    <s v="Completed"/>
    <s v="HSI Bisnis Promo HUT Telkom PSB 70% - 100 Mbps"/>
    <s v="INDIBIZ"/>
    <m/>
    <m/>
    <d v="2026-08-07T12:00:00"/>
    <s v="2026-08-07 12:00:00 | Nama PIC : bapak ferdiansyah No HP : 081336999908 Alt :  M Janji : (JUMAT/7/AGUSTUS/2026) jam Pasang : 09:00 Note : hubungi pelanggan jika ingin kelokasi"/>
    <n v="2026"/>
    <n v="8"/>
    <n v="7"/>
    <d v="2026-08-07T00:00:00"/>
    <n v="-0.5"/>
    <x v="0"/>
  </r>
  <r>
    <n v="1274"/>
    <n v="1002508351"/>
    <n v="3"/>
    <x v="2"/>
    <n v="5"/>
    <s v="MALANG"/>
    <s v="BATU"/>
    <s v="SGS"/>
    <s v="REG"/>
    <s v="AO"/>
    <x v="0"/>
    <s v="1P INET"/>
    <s v="102 | FOLLOW UP COMPLETED"/>
    <s v="RBS-Regional 3"/>
    <d v="2026-08-04T13:49:57"/>
    <d v="2026-08-06T13:25:00"/>
    <n v="69358315"/>
    <m/>
    <n v="152721299531"/>
    <s v="Rumah Kost Bunga Sakura"/>
    <s v="ODP-SGS-FF/126 FF/D11/126.01"/>
    <s v="WO060897005"/>
    <m/>
    <m/>
    <m/>
    <n v="112.738888"/>
    <n v="-7.9155660000000001"/>
    <s v="|MN00814|MYIA-066834258501/POI/Lasinah/089601828558/ainuranwar022@gmail.com"/>
    <s v="MYIB_ASSISTANT"/>
    <m/>
    <m/>
    <m/>
    <m/>
    <m/>
    <m/>
    <m/>
    <m/>
    <s v="Management Janji"/>
    <s v="2026-08-05 13:00:00 | Nama PIC: bp ainur  Notel: 089601828558 Alt: -  Tanggal: 5/8/2026 Jam Pasang: Siang Note: Hubungi sebelum ke lokasi, terimakasih."/>
    <s v="FCC"/>
    <d v="2026-04-08T13:54:57"/>
    <d v="2026-08-05T13:00:00"/>
    <m/>
    <s v="REVOKE"/>
    <s v="SGS"/>
    <s v="NO ADDON"/>
    <m/>
    <s v="Follow Up Revoke Completed, New Order ID : SC1002512387"/>
    <s v="HSI Bisnis Promo HUT Telkom PSB 70% - 300 Mbps"/>
    <s v="INDIBIZ"/>
    <m/>
    <m/>
    <d v="2026-08-05T13:00:00"/>
    <s v="2026-08-05 13:00:00 | Nama PIC: bp ainur  Notel: 089601828558 Alt: -  Tanggal: 5/8/2026 Jam Pasang: Siang Note: Hubungi sebelum ke lokasi, terimakasih."/>
    <m/>
    <m/>
    <m/>
    <e v="#NUM!"/>
    <e v="#NUM!"/>
    <x v="1"/>
  </r>
  <r>
    <n v="1275"/>
    <n v="1002511640"/>
    <n v="3"/>
    <x v="2"/>
    <n v="5"/>
    <s v="KEDIRI"/>
    <s v="KEDIRI"/>
    <s v="PAE"/>
    <s v="REG"/>
    <s v="AO"/>
    <x v="0"/>
    <s v="1P INET"/>
    <s v="Completed (PS)"/>
    <s v="RBS-Regional 3"/>
    <d v="2026-08-06T09:43:56"/>
    <d v="2026-08-06T17:32:40"/>
    <n v="69359657"/>
    <m/>
    <n v="152639219480"/>
    <s v="jaya sakti motor"/>
    <s v="ODP-PAE-FL/91"/>
    <s v="WO061047051"/>
    <m/>
    <m/>
    <m/>
    <n v="112.193164005875"/>
    <n v="-7.7769127621991503"/>
    <s v="MD|MYDB-20260805264389|DC20002/MC20030|jaya sakti motor|082364041761"/>
    <s v="MYDIGIBIZPARTNER"/>
    <m/>
    <m/>
    <m/>
    <m/>
    <m/>
    <m/>
    <m/>
    <m/>
    <s v="Management Janji"/>
    <s v="2026-08-07 08:00:00 | Nama PIC : BAPAK AHMAD No HP : 082364041761 No Alternatif : 087830540022 M Janji : 07/07/2026 Jam Pasang : Pagi NoteÃ‚Â :  Hubungi terlebih dahulu sebelum ke lokasi "/>
    <s v="FCC"/>
    <d v="2026-06-08T09:55:05"/>
    <d v="2026-08-07T08:00:00"/>
    <m/>
    <s v="PS"/>
    <s v="PAE"/>
    <s v="NO ADDON"/>
    <n v="20260806"/>
    <s v="Completed"/>
    <s v="HSI Bisnis Promo HUT Telkom PSB 70% - 50 Mbps"/>
    <s v="INDIBIZ"/>
    <m/>
    <m/>
    <d v="2026-08-07T08:00:00"/>
    <s v="2026-08-07 08:00:00 | Nama PIC : BAPAK AHMAD No HP : 082364041761 No Alternatif : 087830540022 M Janji : 07/07/2026 Jam Pasang : Pagi NoteÃ‚Â :  Hubungi terlebih dahulu sebelum ke lokasi "/>
    <n v="2026"/>
    <n v="8"/>
    <n v="6"/>
    <d v="2026-08-06T00:00:00"/>
    <n v="-1.3333333333357587"/>
    <x v="0"/>
  </r>
  <r>
    <n v="1276"/>
    <n v="1002512445"/>
    <n v="3"/>
    <x v="7"/>
    <n v="4"/>
    <s v="KUDUS"/>
    <s v="PURWODADI"/>
    <s v="GDO"/>
    <s v="REG"/>
    <s v="AO"/>
    <x v="0"/>
    <s v="1P INET"/>
    <s v="Completed (PS)"/>
    <s v="RBS-Regional 3"/>
    <d v="2026-08-06T13:37:57"/>
    <d v="2026-08-07T16:48:03"/>
    <n v="69359978"/>
    <m/>
    <n v="142521103420"/>
    <s v="SPBU 4458108"/>
    <s v="ODP-GDO-FG/040 FG/D05/040.01"/>
    <s v="WO061077757"/>
    <m/>
    <m/>
    <m/>
    <n v="110.781368"/>
    <n v="-7.0262019999999996"/>
    <s v="|MN01996|MYIA-049216302494/POI/Arif Nur Andika Putra/082241689878/4458108@gmail.com"/>
    <s v="MYIB_ASSISTANT"/>
    <m/>
    <m/>
    <m/>
    <m/>
    <m/>
    <m/>
    <m/>
    <m/>
    <s v="Management Janji"/>
    <s v="2026-08-07 13:00:00 | M Janji :  07 Agustus 2026 Jam Pasang : Siang Note : hubungi pelanggan jika ingin ke lokasi, terima kasih."/>
    <s v="FCC"/>
    <d v="2026-06-08T13:40:05"/>
    <d v="2026-08-07T13:00:00"/>
    <m/>
    <s v="PS"/>
    <s v="GDO"/>
    <s v="NO ADDON"/>
    <n v="20260807"/>
    <s v="Completed"/>
    <s v="HSI Bisnis Promo HUT Telkom PSB 70% - 50 Mbps"/>
    <s v="INDIBIZ"/>
    <m/>
    <m/>
    <d v="2026-08-07T13:00:00"/>
    <s v="2026-08-07 13:00:00 | M Janji :  07 Agustus 2026 Jam Pasang : Siang Note : hubungi pelanggan jika ingin ke lokasi, terima kasih."/>
    <n v="2026"/>
    <n v="8"/>
    <n v="7"/>
    <d v="2026-08-07T00:00:00"/>
    <n v="-0.54166666666424135"/>
    <x v="0"/>
  </r>
  <r>
    <n v="1277"/>
    <n v="1002511803"/>
    <n v="3"/>
    <x v="3"/>
    <n v="4"/>
    <s v="YOGYAKARTA"/>
    <s v="INNER - YOGYA JATENG SELATAN"/>
    <s v="PGR"/>
    <s v="REG"/>
    <s v="AO"/>
    <x v="0"/>
    <m/>
    <s v="7 | OSS - PROVISIONING ISSUED"/>
    <s v="RBS-Regional 3"/>
    <d v="2026-08-06T10:33:10"/>
    <d v="2026-08-18T08:08:29"/>
    <n v="69359732"/>
    <m/>
    <n v="141114227403"/>
    <s v="SMP PGRI KASIHAN"/>
    <s v="ODP-PGR-FEJ/039"/>
    <s v="WO061773367"/>
    <m/>
    <m/>
    <m/>
    <n v="110.33950539999999"/>
    <n v="-7.8071804"/>
    <s v="AMRBS/403104/KRISFIAN TRI SAPUTRA/R3/YOGYAKARTA/PSB HSI BISNIS 1S 150 MBPS + PIJAR/ANJARWATI/081328022634/anjarwatipgri@gmail.com"/>
    <s v="Amex"/>
    <m/>
    <m/>
    <m/>
    <m/>
    <m/>
    <m/>
    <m/>
    <m/>
    <s v="Management Janji"/>
    <s v="2026-08-18 08:00:00|Nama PIC : Ibu Hedi No HP : 082146118884 No Alt : - M Janji :  18 Agustus 2026 Jam Pasang : Pagi / Siang Note : hubungi pelanggan jika ingin kelokasi|40951378|MYDITA"/>
    <s v="FCC"/>
    <d v="2026-06-08T10:39:54"/>
    <d v="2026-08-18T08:00:00"/>
    <m/>
    <s v="PI"/>
    <s v="PGR"/>
    <s v="PIJAR"/>
    <m/>
    <s v="Provisioning Issued"/>
    <s v="- 11_11446;Biaya PSB HSI EBIS Tunai di Depan ~ 11[250000]  - SP_NOSS;SP_NOSS ~ Internet NOSS Multispeed Network[0]  - E23015;E23015 ~ ES23 - Perangkat ONT[0]  - E23015~null~44292;E23015||11||Abodemen 0[0]  - E23015~null~E23015_SWONTPREM;SWONTPREM ~ Biaya "/>
    <s v="INDIBIZ"/>
    <m/>
    <m/>
    <d v="2026-08-18T08:00:00"/>
    <s v="2026-08-18 08:00:00|Nama PIC : Ibu Hedi No HP : 082146118884 No Alt : - M Janji :  18 Agustus 2026 Jam Pasang : Pagi / Siang Note : hubungi pelanggan jika ingin kelokasi|40951378|MYDITA"/>
    <m/>
    <m/>
    <m/>
    <e v="#NUM!"/>
    <e v="#NUM!"/>
    <x v="1"/>
  </r>
  <r>
    <n v="1278"/>
    <n v="1002524772"/>
    <n v="3"/>
    <x v="3"/>
    <n v="4"/>
    <s v="MAGELANG"/>
    <s v="MUNTILAN"/>
    <s v="MUN"/>
    <s v="REG"/>
    <s v="AO"/>
    <x v="0"/>
    <s v="1P INET"/>
    <s v="MIA - INVALID SURVEY"/>
    <s v="RBS-Regional 3"/>
    <d v="2026-08-13T15:44:57"/>
    <d v="2026-08-14T16:01:19"/>
    <n v="69365372"/>
    <m/>
    <n v="141146114830"/>
    <s v="Brilink Muntilan"/>
    <s v="ODP-MUN-FAG/005 FAG/D01/005.01"/>
    <s v="WO061686638"/>
    <m/>
    <m/>
    <m/>
    <n v="110.282983"/>
    <n v="-7.5797819999999998"/>
    <s v="|MN02816|MYIA-007084247961/POI/Ihsan Ardany/085803067947/ardaniy578@gmail.com"/>
    <s v="MYIB_ASSISTANT"/>
    <m/>
    <m/>
    <m/>
    <m/>
    <m/>
    <m/>
    <m/>
    <m/>
    <s v="Management Janji"/>
    <s v="2026-08-15 11:00:00 | Nama : BP IHSAN ARDANY No Hp : 085803067947 No Alt :  Tgl Pemasangan : 14 Agustus 2026 Interval : SIANG Note : Hubungi pelanggan terlebih dahulu"/>
    <s v="FCC"/>
    <s v="13-08-2026 15:55:16"/>
    <d v="2026-08-15T11:00:00"/>
    <m/>
    <s v="SURVEY_NEW_MANJA"/>
    <s v="MUN"/>
    <s v="NO ADDON"/>
    <m/>
    <s v="MIE - INVALID SURVEY - Bangunan/Perangkat Pelanggan Belum Siap"/>
    <s v="HSI Bisnis Basic Promo HUT Telkom PSB 70% - 50 Mbps"/>
    <s v="INDIBIZ"/>
    <m/>
    <m/>
    <d v="2026-08-15T11:00:00"/>
    <s v="2026-08-15 11:00:00 | Nama : BP IHSAN ARDANY No Hp : 085803067947 No Alt :  Tgl Pemasangan : 14 Agustus 2026 Interval : SIANG Note : Hubungi pelanggan terlebih dahulu"/>
    <m/>
    <m/>
    <m/>
    <e v="#NUM!"/>
    <e v="#NUM!"/>
    <x v="1"/>
  </r>
  <r>
    <n v="1279"/>
    <n v="1002509725"/>
    <n v="3"/>
    <x v="4"/>
    <n v="4"/>
    <s v="PEKALONGAN"/>
    <s v="TEGAL"/>
    <s v="TEG"/>
    <s v="REG"/>
    <s v="AO"/>
    <x v="0"/>
    <s v="1P INET"/>
    <s v="Completed (PS)"/>
    <s v="RBS-Regional 3"/>
    <d v="2026-08-05T09:19:56"/>
    <d v="2026-08-06T13:18:26"/>
    <n v="69358807"/>
    <m/>
    <n v="142212126650"/>
    <s v="PT MITRA WARNA UTAMA"/>
    <s v="ODP-TEG-FAB/054 FAB/D05/054.01"/>
    <s v="WO060953294"/>
    <m/>
    <m/>
    <m/>
    <n v="109.110699668526"/>
    <n v="-6.8671715460380298"/>
    <s v="MD|MYDB-20260803264257|DN00001/MN00347|PT MITRA WARNA UTAMA|085792368333"/>
    <s v="MYDIGIBIZPARTNER"/>
    <m/>
    <m/>
    <m/>
    <m/>
    <m/>
    <m/>
    <m/>
    <m/>
    <s v="Management Janji"/>
    <s v="2026-08-06 08:00:00 | Tanggal pemasangan: 04/08/2026 Jam pemasangan : pagi / siang Info Tambahan : Hubungi pelanggan dulu sebelum ke lokasi. terima kasih "/>
    <s v="FCC"/>
    <d v="2026-05-08T09:24:57"/>
    <d v="2026-08-06T08:00:00"/>
    <m/>
    <s v="PS"/>
    <s v="TEG"/>
    <s v="NO ADDON"/>
    <n v="20260806"/>
    <s v="Completed"/>
    <s v="HSI Bisnis Promo HUT Telkom PSB 70% - 200 Mbps"/>
    <s v="INDIBIZ"/>
    <m/>
    <m/>
    <d v="2026-08-06T08:00:00"/>
    <s v="2026-08-06 08:00:00 | Tanggal pemasangan: 04/08/2026 Jam pemasangan : pagi / siang Info Tambahan : Hubungi pelanggan dulu sebelum ke lokasi. terima kasih "/>
    <n v="2026"/>
    <n v="8"/>
    <n v="6"/>
    <d v="2026-08-06T00:00:00"/>
    <n v="-0.33333333333575865"/>
    <x v="0"/>
  </r>
  <r>
    <n v="1280"/>
    <n v="1002529831"/>
    <n v="3"/>
    <x v="0"/>
    <n v="5"/>
    <s v="MATARAM"/>
    <s v="INNER - NUSA TENGGARA"/>
    <s v="MTR"/>
    <s v="REG"/>
    <s v="AO"/>
    <x v="0"/>
    <m/>
    <s v="100 | REVOKE COMPLETED"/>
    <s v="RBS-Regional 3"/>
    <d v="2026-08-16T15:09:38"/>
    <d v="2026-08-16T18:20:56"/>
    <n v="69366818"/>
    <m/>
    <n v="172601795537"/>
    <s v="TOKO NADIRA"/>
    <s v="ODP-MTR-FCE/56"/>
    <s v="WO061886415"/>
    <m/>
    <m/>
    <m/>
    <n v="116.14937810000001"/>
    <n v="-8.5638907999999994"/>
    <s v="|MC40234|MYIA-076940623656/POI/fitria/081917040406/adidayat839@gmail.com"/>
    <s v="Sales Profesional"/>
    <m/>
    <m/>
    <m/>
    <m/>
    <m/>
    <m/>
    <m/>
    <m/>
    <s v="Management Janji"/>
    <s v="2026-08-16 13:00:00 | M Janji :  16 Agustus 2026  Jam Pasang : Siang  Note : hubungi pelanggan jika ingin ke lokasi, terima kasih"/>
    <s v="FCC"/>
    <s v="16-08-2026 15:10:15"/>
    <m/>
    <s v="Kendala Lainnya"/>
    <s v="REVOKE"/>
    <s v="MTR"/>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6 13:00:00 | M Janji :  16 Agustus 2026  Jam Pasang : Siang  Note : hubungi pelanggan jika ingin ke lokasi, terima kasih"/>
    <m/>
    <m/>
    <m/>
    <e v="#NUM!"/>
    <e v="#NUM!"/>
    <x v="1"/>
  </r>
  <r>
    <n v="1281"/>
    <n v="1002522076"/>
    <n v="3"/>
    <x v="2"/>
    <n v="5"/>
    <s v="KEDIRI"/>
    <s v="KEDIRI"/>
    <s v="GUR"/>
    <s v="REG"/>
    <s v="AO"/>
    <x v="0"/>
    <s v="1P INET"/>
    <s v="Completed (PS)"/>
    <s v="RBS-Regional 3"/>
    <d v="2026-08-12T13:08:56"/>
    <d v="2026-08-12T16:42:21"/>
    <n v="69364209"/>
    <m/>
    <n v="152625207542"/>
    <s v="SPBU 54.641.01"/>
    <s v="ODP-GUR-FB/05 FB/D01/05.01"/>
    <s v="WO061582991"/>
    <m/>
    <m/>
    <m/>
    <n v="112.069078"/>
    <n v="-7.8157050000000003"/>
    <s v="|MN00418|MYIA-031193488219/POI/HERMUDJANTO/082141646462/gurahspbu01@gmail.com"/>
    <s v="MYIB_ASSISTANT"/>
    <m/>
    <m/>
    <m/>
    <m/>
    <m/>
    <m/>
    <m/>
    <m/>
    <s v="Management Janji"/>
    <s v="2026-08-13 13:00:00 | M Janji : (13 AGUSTUS 2026) jam Pasang : siang Note : hubungi pelanggan jika ingin kelokasi"/>
    <s v="FCC"/>
    <d v="2026-12-08T13:10:01"/>
    <d v="2026-08-13T13:00:00"/>
    <m/>
    <s v="PS"/>
    <s v="GUR"/>
    <s v="NO ADDON"/>
    <n v="20260812"/>
    <s v="Completed"/>
    <s v="HSI Bisnis Promo HUT Telkom PSB 70% - 50 Mbps"/>
    <s v="INDIBIZ"/>
    <m/>
    <m/>
    <d v="2026-08-13T13:00:00"/>
    <s v="2026-08-13 13:00:00 | M Janji : (13 AGUSTUS 2026) jam Pasang : siang Note : hubungi pelanggan jika ingin kelokasi"/>
    <n v="2026"/>
    <n v="8"/>
    <n v="12"/>
    <d v="2026-08-12T00:00:00"/>
    <n v="-1.5416666666642413"/>
    <x v="0"/>
  </r>
  <r>
    <n v="1282"/>
    <n v="1002529241"/>
    <n v="3"/>
    <x v="1"/>
    <n v="5"/>
    <s v="MADURA"/>
    <s v="PAMEKASAN"/>
    <s v="PME"/>
    <s v="REG"/>
    <s v="AO"/>
    <x v="0"/>
    <m/>
    <s v="MIE - SEND SURVEY"/>
    <s v="RBS-Regional 3"/>
    <d v="2026-08-16T08:46:17"/>
    <d v="2026-08-17T15:02:02"/>
    <n v="69367278"/>
    <m/>
    <n v="152426928228"/>
    <s v="TOKO ROLIS BAROKAH"/>
    <s v="ODP-PME-FAP/10"/>
    <s v="WO061938762"/>
    <m/>
    <m/>
    <m/>
    <n v="113.5043951"/>
    <n v="-7.2293791000000001"/>
    <s v="|MC70132|/TOKO ROLIS BAROKAH/ROLIS/089659286281/rolispameks@gmail.com/HSI Bisnis + Netmonk Promo 2026 300 Mbps (Rp 1.186.100) PSB 150.000"/>
    <s v="Sales Force DBS"/>
    <m/>
    <m/>
    <m/>
    <m/>
    <m/>
    <m/>
    <m/>
    <m/>
    <s v="Management Janji"/>
    <s v="2026-08-18 15:00:00|Nama : BP ROLIS  No Hp : 089659286281 No Alt :  Tgl Pemasangan : 18 Agustus 2026 Interval : PAGI  Note : Hubungi pelanggan terlebih dahulu|40971402|MYDITA"/>
    <s v="FCC"/>
    <s v="16-08-2026 08:55:08"/>
    <d v="2026-08-18T15:00:00"/>
    <m/>
    <s v="SURVEY_NEW_MANJA"/>
    <s v="PME"/>
    <s v="NETMONK"/>
    <m/>
    <s v="MIE - SEND SURVEY"/>
    <s v="- 11_11446;Biaya PSB HSI EBIS Tunai di Depan ~ 11[150000]  - SP_NOSS;SP_NOSS ~ Internet NOSS Multispeed Network[0]  - SP_NOSS;SP_NOSS ~ Internet NOSS Multispeed Network[0]  - E23015;E23015 ~ ES23 - Perangkat ONT[0]  - E23015~null~44292;E23015||11||Abodeme"/>
    <s v="INDIBIZ"/>
    <m/>
    <m/>
    <d v="2026-08-18T15:00:00"/>
    <s v="2026-08-18 15:00:00|Nama : BP ROLIS  No Hp : 089659286281 No Alt :  Tgl Pemasangan : 18 Agustus 2026 Interval : PAGI  Note : Hubungi pelanggan terlebih dahulu|40971402|MYDITA"/>
    <m/>
    <m/>
    <m/>
    <e v="#NUM!"/>
    <e v="#NUM!"/>
    <x v="1"/>
  </r>
  <r>
    <n v="1283"/>
    <n v="1002528087"/>
    <n v="3"/>
    <x v="6"/>
    <n v="5"/>
    <s v="PASURUAN"/>
    <s v="PROBOLINGGO"/>
    <s v="GND"/>
    <s v="REG"/>
    <s v="AO"/>
    <x v="0"/>
    <m/>
    <s v="CC - HD1A - INPROGRESS UNCONTACTED"/>
    <s v="RBS-Regional 3"/>
    <d v="2026-08-15T11:38:43"/>
    <d v="2026-08-16T17:03:16"/>
    <n v="69366754"/>
    <m/>
    <n v="152510206748"/>
    <s v="LSM LIRA"/>
    <s v="ODP-GND-FL/22"/>
    <m/>
    <m/>
    <m/>
    <m/>
    <n v="113.4445533"/>
    <n v="-7.9494683000000004"/>
    <s v="|MN00836|/KANTOR LIRA 2/WINBACK 2.0 HSI B2B (1:2) 100MBPS 440RB PSB DISC 70%/085259461903/Asanzy0203@gmail.com/HARSONO/-7.949503, 113.444513"/>
    <s v="Sales Force DBS"/>
    <m/>
    <m/>
    <m/>
    <m/>
    <m/>
    <m/>
    <m/>
    <m/>
    <m/>
    <m/>
    <m/>
    <s v="15-08-2026 11:39:55"/>
    <m/>
    <m/>
    <s v="FCC"/>
    <s v="GND"/>
    <s v="NO ADDON"/>
    <m/>
    <s v="UNCONTACTED : Line Busy Ika Paramitha M 40921089|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1284"/>
    <n v="1002527665"/>
    <n v="3"/>
    <x v="1"/>
    <n v="5"/>
    <s v="MADURA"/>
    <s v="BANGKALAN"/>
    <s v="SPG"/>
    <s v="REG"/>
    <s v="AO"/>
    <x v="0"/>
    <s v="1P INET"/>
    <s v="Completed (PS)"/>
    <s v="RBS-Regional 3"/>
    <d v="2026-08-15T08:11:57"/>
    <d v="2026-08-16T20:36:33"/>
    <n v="69366532"/>
    <m/>
    <n v="152434913697"/>
    <s v="Yayasan Ar Rosyidiyah mambaul ulum"/>
    <s v="ODP-SPG-FH/31"/>
    <s v="WO061793065"/>
    <m/>
    <m/>
    <m/>
    <n v="113.205697908997"/>
    <n v="-7.2194488826591696"/>
    <s v="MD|MYDB-20260815265446|DN00001/MN00572|Yayasan Ar Rosyidiyah mambaul ulum|085856051246"/>
    <s v="MYDIGIBIZPARTNER"/>
    <m/>
    <m/>
    <m/>
    <m/>
    <m/>
    <m/>
    <m/>
    <m/>
    <s v="Management Janji"/>
    <s v="2026-08-16 13:00:00 | Nama Pic : IBU LILIS No Hp Pic : 085856051246 Jam Pemasangan : 08:00 - 12.00 Tanggal Pemasangan : MINGGU 16 AGUSTUS 2026 Info Tambahan : Hubungi pelanggan sebelum datang ke lokasi"/>
    <s v="FCC"/>
    <s v="15-08-2026 08:25:42"/>
    <d v="2026-08-16T13:00:00"/>
    <m/>
    <s v="PS"/>
    <s v="SPG"/>
    <s v="NETMONK"/>
    <n v="20260816"/>
    <s v="Completed"/>
    <s v="HSI Bisnis Bundling Netmonk Promo 2026 PSB 70% - 300 Mbps"/>
    <s v="INDIBIZ"/>
    <m/>
    <m/>
    <d v="2026-08-16T13:00:00"/>
    <s v="2026-08-16 13:00:00 | Nama Pic : IBU LILIS No Hp Pic : 085856051246 Jam Pemasangan : 08:00 - 12.00 Tanggal Pemasangan : MINGGU 16 AGUSTUS 2026 Info Tambahan : Hubungi pelanggan sebelum datang ke lokasi"/>
    <n v="2026"/>
    <n v="8"/>
    <n v="16"/>
    <d v="2026-08-16T00:00:00"/>
    <n v="-0.54166666666424135"/>
    <x v="0"/>
  </r>
  <r>
    <n v="1285"/>
    <n v="1002512242"/>
    <n v="3"/>
    <x v="7"/>
    <n v="4"/>
    <s v="SOLO"/>
    <s v="INNER - SOLO JATENG TIMUR"/>
    <s v="GLD"/>
    <s v="REG"/>
    <s v="AO"/>
    <x v="0"/>
    <s v="1P INET"/>
    <s v="Completed (PS)"/>
    <s v="RBS-Regional 3"/>
    <d v="2026-08-06T12:31:56"/>
    <d v="2026-08-08T12:12:57"/>
    <n v="69359918"/>
    <m/>
    <n v="146514602418"/>
    <s v="SLICK DESIGN"/>
    <s v="ODP-GLD-FBN/055 FBN/D05/07.55"/>
    <s v="WO061067454"/>
    <m/>
    <m/>
    <m/>
    <n v="110.834253"/>
    <n v="-7.6112719999999996"/>
    <s v="|MN00943|MYIA-032363664640/POI/RIVAI DHIMAS SAPUTRO /0895391250603/masdimmrisen@gmail.com"/>
    <s v="MYIB_ASSISTANT"/>
    <m/>
    <m/>
    <m/>
    <m/>
    <m/>
    <m/>
    <m/>
    <m/>
    <s v="Management Janji"/>
    <s v="2026-08-07 13:00:00 | Tanggal pemasangan: 07/08/2026 Jam pemasangan : pagi/siang Info Tambahan : Hubungi pelanggan dulu sebelum ke lokasi. terima kasih"/>
    <s v="FCC"/>
    <d v="2026-06-08T12:40:10"/>
    <d v="2026-08-07T13:00:00"/>
    <m/>
    <s v="PS"/>
    <s v="GLD"/>
    <s v="NO ADDON"/>
    <n v="20260808"/>
    <s v="Completed"/>
    <s v="HSI Bisnis Promo HUT Telkom PSB 70% - 150 Mbps"/>
    <s v="INDIBIZ"/>
    <m/>
    <m/>
    <d v="2026-08-07T13:00:00"/>
    <s v="2026-08-07 13:00:00 | Tanggal pemasangan: 07/08/2026 Jam pemasangan : pagi/siang Info Tambahan : Hubungi pelanggan dulu sebelum ke lokasi. terima kasih"/>
    <n v="2026"/>
    <n v="8"/>
    <n v="8"/>
    <d v="2026-08-08T00:00:00"/>
    <n v="0.45833333333575865"/>
    <x v="0"/>
  </r>
  <r>
    <n v="1286"/>
    <n v="1002505968"/>
    <n v="3"/>
    <x v="3"/>
    <n v="4"/>
    <s v="MAGELANG"/>
    <s v="MAGELANG"/>
    <s v="MGE"/>
    <s v="REG"/>
    <s v="AO"/>
    <x v="0"/>
    <s v="1P INET"/>
    <s v="Completed (PS)"/>
    <s v="RBS-Regional 3"/>
    <d v="2026-08-03T12:10:56"/>
    <d v="2026-08-04T12:23:37"/>
    <n v="69357438"/>
    <m/>
    <n v="146137149595"/>
    <s v="SPBU 44 561 21 SUKARNO HATTA"/>
    <s v="ODP-MGE-FAE/049 FAE/D04/049.01"/>
    <s v="WO060779843"/>
    <m/>
    <m/>
    <m/>
    <n v="110.2346386"/>
    <n v="-7.4879699999999998"/>
    <s v="|MN02395|MYIA-098952472085/POI/MISBACHUL MUNIR/081915514708/spbu_sajogja4456121@yahoo.co.id"/>
    <s v="MYIB_ASSISTANT"/>
    <m/>
    <m/>
    <m/>
    <m/>
    <m/>
    <m/>
    <m/>
    <m/>
    <s v="Management Janji"/>
    <s v="2026-08-07 15:00:00 | Nama PIC : Bapak Ahmad No HP : 081915514708 No Alternatif : - M Janji : 04/08/2026 Jam Pasang : Pagi NoteÃ‚Â :  Hubungi terlebih dahulu sebelum ke lokasi  "/>
    <s v="FCC"/>
    <d v="2026-03-08T12:25:25"/>
    <d v="2026-08-07T15:00:00"/>
    <m/>
    <s v="PS"/>
    <s v="MGE"/>
    <s v="NO ADDON"/>
    <n v="20260804"/>
    <s v="Completed"/>
    <s v="HSI Bisnis Basic Promo HUT Telkom PSB 70% - 100 Mbps"/>
    <s v="INDIBIZ"/>
    <m/>
    <m/>
    <d v="2026-08-07T15:00:00"/>
    <s v="2026-08-07 15:00:00 | Nama PIC : Bapak Ahmad No HP : 081915514708 No Alternatif : - M Janji : 04/08/2026 Jam Pasang : Pagi NoteÃ‚Â :  Hubungi terlebih dahulu sebelum ke lokasi  "/>
    <n v="2026"/>
    <n v="8"/>
    <n v="4"/>
    <d v="2026-08-04T00:00:00"/>
    <n v="-3.625"/>
    <x v="0"/>
  </r>
  <r>
    <n v="1287"/>
    <n v="1002530975"/>
    <n v="3"/>
    <x v="0"/>
    <n v="5"/>
    <s v="MATARAM"/>
    <s v="LOMBOK BARAT TENGAH"/>
    <s v="PRY"/>
    <s v="REG"/>
    <s v="AO"/>
    <x v="0"/>
    <s v="1P INET"/>
    <s v="MIE - SEND SURVEY"/>
    <s v="RBS-Regional 3"/>
    <d v="2026-08-17T14:17:57"/>
    <d v="2026-08-17T14:20:01"/>
    <n v="69368158"/>
    <m/>
    <n v="172603791598"/>
    <s v="Toko Seniwati"/>
    <s v="ODP-PYA-FAB/53 FBB/D08/53.01"/>
    <s v="WO061935807"/>
    <m/>
    <m/>
    <m/>
    <n v="116.2631633"/>
    <n v="-8.8072096999999996"/>
    <s v="MD|MYDB-20260817265813|SC00001/MC00046|Toko Seniwati|087788268250"/>
    <s v="MYDIGIBIZPARTNER"/>
    <m/>
    <m/>
    <m/>
    <m/>
    <m/>
    <m/>
    <m/>
    <m/>
    <s v="Management Janji"/>
    <s v="2026-08-18 13:00:00 | telp :087788268250 alt : Tanggal pemasangan :18/08/2026 Jam pemasangan : pagi/siang Info Tambahan : Hubungi pelanggan dulu sebelum ke lokasi terima kasih."/>
    <s v="FCC"/>
    <s v="17-08-2026 14:25:30"/>
    <d v="2026-08-18T13:00:00"/>
    <m/>
    <s v="SURVEY_NEW_MANJA"/>
    <s v="PRY"/>
    <s v="NO ADDON"/>
    <m/>
    <s v="MIE - SEND SURVEY"/>
    <s v="HSI Bisnis PSB 70% - 100 Mbps"/>
    <s v="INDIBIZ"/>
    <m/>
    <m/>
    <d v="2026-08-18T13:00:00"/>
    <s v="2026-08-18 13:00:00 | telp :087788268250 alt : Tanggal pemasangan :18/08/2026 Jam pemasangan : pagi/siang Info Tambahan : Hubungi pelanggan dulu sebelum ke lokasi terima kasih."/>
    <m/>
    <m/>
    <m/>
    <e v="#NUM!"/>
    <e v="#NUM!"/>
    <x v="1"/>
  </r>
  <r>
    <n v="1288"/>
    <n v="1002510693"/>
    <n v="3"/>
    <x v="2"/>
    <n v="5"/>
    <s v="MALANG"/>
    <s v="BATU"/>
    <s v="TMP"/>
    <s v="REG"/>
    <s v="AO"/>
    <x v="0"/>
    <s v="1P INET"/>
    <s v="Completed (PS)"/>
    <s v="RBS-Regional 3"/>
    <d v="2026-08-05T14:04:56"/>
    <d v="2026-08-05T18:57:21"/>
    <n v="69359237"/>
    <m/>
    <n v="152717206254"/>
    <s v="WARKOP 70"/>
    <s v="ODP-TMP-FH/31 FH/D03/31.01"/>
    <s v="WO060991008"/>
    <m/>
    <m/>
    <m/>
    <n v="112.698652781546"/>
    <n v="-8.0009646194729296"/>
    <s v="MD|MYDB-20260805264424|SC20017/MC20200|WARKOP 70|082230755532"/>
    <s v="MYDIGIBIZPARTNER"/>
    <m/>
    <m/>
    <m/>
    <m/>
    <m/>
    <m/>
    <m/>
    <m/>
    <s v="Management Janji"/>
    <s v="2026-08-06 13:00:00 | Tanggal Pemasangan : 06 Agustus 2026 Jam Pemasangan : 08:00 13:00 Info Tambahan : Hubungi pelanggan dulu sebelum ke lokasi terimakasih"/>
    <s v="FCC"/>
    <d v="2026-05-08T14:10:37"/>
    <d v="2026-08-06T13:00:00"/>
    <m/>
    <s v="PS"/>
    <s v="TMP"/>
    <s v="NO ADDON"/>
    <n v="20260805"/>
    <s v="Completed"/>
    <s v="HSI Bisnis Promo HUT Telkom PSB 70% - 300 Mbps"/>
    <s v="INDIBIZ"/>
    <m/>
    <m/>
    <d v="2026-08-06T13:00:00"/>
    <s v="2026-08-06 13:00:00 | Tanggal Pemasangan : 06 Agustus 2026 Jam Pemasangan : 08:00 13:00 Info Tambahan : Hubungi pelanggan dulu sebelum ke lokasi terimakasih"/>
    <n v="2026"/>
    <n v="8"/>
    <n v="5"/>
    <d v="2026-08-05T00:00:00"/>
    <n v="-1.5416666666642413"/>
    <x v="0"/>
  </r>
  <r>
    <n v="1289"/>
    <n v="1002504252"/>
    <n v="3"/>
    <x v="1"/>
    <n v="5"/>
    <s v="SBY UTARA"/>
    <s v="GRESIK"/>
    <s v="BWN"/>
    <s v="REG"/>
    <s v="AO"/>
    <x v="0"/>
    <s v="1P INET"/>
    <s v="102 | FOLLOW UP COMPLETED"/>
    <s v="RBS-Regional 3"/>
    <d v="2026-08-01T08:43:56"/>
    <d v="2026-08-12T09:52:07"/>
    <n v="69356566"/>
    <m/>
    <n v="152453208254"/>
    <s v="toko sembako"/>
    <s v="ODP-BWN-FAA/15 FAA/D02/15.01"/>
    <s v="WO060619065"/>
    <m/>
    <m/>
    <m/>
    <n v="112.653609775006"/>
    <n v="-5.8513405730318997"/>
    <s v="MD|MYDB-20260731264050|DN00001/MN00018|toko sembako|081230861298"/>
    <s v="MYDIGIBIZPARTNER"/>
    <m/>
    <m/>
    <m/>
    <m/>
    <m/>
    <m/>
    <m/>
    <m/>
    <s v="Management Janji"/>
    <s v="2026-08-02 08:00:00 | Nama Pic : BP BADAI No Hp Pic : 081230861298 Jam Pemasangan : 08:00 - 12.00 Tanggal Pemasangan : MINGGU 02 AGUSTUS 2026 Info Tambahan : Hubungi pelanggan sebelum datang ke lokasi, terima kasih."/>
    <s v="FCC"/>
    <d v="2026-01-08T08:54:47"/>
    <d v="2026-08-02T08:00:00"/>
    <m/>
    <s v="REVOKE"/>
    <s v="BWN"/>
    <s v="NO ADDON"/>
    <m/>
    <s v="Follow Up Revoke Completed, New Order ID : SC1002521460"/>
    <s v="HSI Bisnis Promo HUT Telkom PSB 70% - 100 Mbps"/>
    <s v="INDIBIZ"/>
    <m/>
    <m/>
    <d v="2026-08-02T08:00:00"/>
    <s v="2026-08-02 08:00:00 | Nama Pic : BP BADAI No Hp Pic : 081230861298 Jam Pemasangan : 08:00 - 12.00 Tanggal Pemasangan : MINGGU 02 AGUSTUS 2026 Info Tambahan : Hubungi pelanggan sebelum datang ke lokasi, terima kasih."/>
    <m/>
    <m/>
    <m/>
    <e v="#NUM!"/>
    <e v="#NUM!"/>
    <x v="1"/>
  </r>
  <r>
    <n v="1290"/>
    <n v="1002507960"/>
    <n v="3"/>
    <x v="5"/>
    <n v="5"/>
    <s v="SINGARJA"/>
    <s v="KLUNGKUNG"/>
    <s v="SMA"/>
    <s v="REG"/>
    <s v="AO"/>
    <x v="0"/>
    <s v="1P INET"/>
    <s v="100 | REVOKE COMPLETED"/>
    <s v="RBS-Regional 3"/>
    <d v="2026-08-04T12:04:57"/>
    <d v="2026-08-07T09:41:57"/>
    <n v="69358201"/>
    <m/>
    <n v="172428815927"/>
    <s v="Villa 221 House Ceningan"/>
    <s v="ODP-SMA-FY/22 FY/D03/22.01"/>
    <s v="WO060879222"/>
    <m/>
    <m/>
    <m/>
    <n v="115.44473290000001"/>
    <n v="-8.7001319000000006"/>
    <s v="|MN02745|MYIA-044779639905/POI/Ni Nyoman Astini/08135820520/villahouseceningan221@gmail.com"/>
    <s v="MYIB_ASSISTANT"/>
    <m/>
    <m/>
    <m/>
    <m/>
    <m/>
    <m/>
    <m/>
    <m/>
    <s v="Management Janji"/>
    <s v="2026-08-05 15:00:00 | Nama PIC : Bp Radit No HP : 08135820520 No Alt : - M Janji : 05 Agustus 2026 Jam Pasang : Pagi / Siang Note : hubungi pelanggan jika ingin ke lokasi, terima kasih"/>
    <s v="FCC"/>
    <d v="2026-04-08T12:09:53"/>
    <d v="2026-08-05T15:00:00"/>
    <s v="Kendala Lainnya"/>
    <s v="REVOKE"/>
    <s v="SMA"/>
    <s v="NO ADDON"/>
    <m/>
    <s v="Revoke Completed"/>
    <s v="HSI Bisnis Basic Promo HUT Telkom PSB 70% - 50 Mbps"/>
    <s v="INDIBIZ"/>
    <m/>
    <m/>
    <d v="2026-08-05T15:00:00"/>
    <s v="2026-08-05 15:00:00 | Nama PIC : Bp Radit No HP : 08135820520 No Alt : - M Janji : 05 Agustus 2026 Jam Pasang : Pagi / Siang Note : hubungi pelanggan jika ingin ke lokasi, terima kasih"/>
    <m/>
    <m/>
    <m/>
    <e v="#NUM!"/>
    <e v="#NUM!"/>
    <x v="1"/>
  </r>
  <r>
    <n v="1291"/>
    <n v="1002506647"/>
    <n v="3"/>
    <x v="4"/>
    <n v="4"/>
    <s v="SEMARANG"/>
    <s v="UNGARAN"/>
    <s v="BWE"/>
    <s v="REG"/>
    <s v="AO"/>
    <x v="0"/>
    <s v="1P INET"/>
    <s v="102 | FOLLOW UP COMPLETED"/>
    <s v="RBS-Regional 3"/>
    <d v="2026-08-03T19:50:56"/>
    <d v="2026-08-06T11:37:08"/>
    <n v="69357852"/>
    <m/>
    <n v="141459106897"/>
    <s v="Kos Gareng"/>
    <s v="ODP-BWE-FD/012 FD/D02/012.01"/>
    <s v="WO060838797"/>
    <m/>
    <m/>
    <m/>
    <n v="110.44102102518001"/>
    <n v="-7.1743858719772904"/>
    <s v="MD|MYDB-20260803264287|DC50007/MC50033|Kos Gareng|0895366788883"/>
    <s v="MYDIGIBIZPARTNER"/>
    <m/>
    <m/>
    <m/>
    <m/>
    <m/>
    <m/>
    <m/>
    <m/>
    <s v="Management Janji"/>
    <s v="2026-08-05 08:00:00 | M Janji : 05/08/2026 Jam Pasang : 08.00 NoteÃ‚Â :  hubungi terlebih dahulu sebelum ke lokasi, terima kasih."/>
    <s v="FCC"/>
    <d v="2026-03-08T19:54:44"/>
    <d v="2026-08-05T08:00:00"/>
    <s v="Kendala Pelanggan"/>
    <s v="REVOKE"/>
    <s v="BWE"/>
    <s v="NO ADDON"/>
    <m/>
    <s v="Follow Up Revoke Completed, New Order ID : SC1002512091"/>
    <s v="HSI Bisnis Promo HUT Telkom PSB 70% - 100 Mbps"/>
    <s v="INDIBIZ"/>
    <m/>
    <m/>
    <d v="2026-08-05T08:00:00"/>
    <s v="2026-08-05 08:00:00 | M Janji : 05/08/2026 Jam Pasang : 08.00 NoteÃ‚Â :  hubungi terlebih dahulu sebelum ke lokasi, terima kasih."/>
    <m/>
    <m/>
    <m/>
    <e v="#NUM!"/>
    <e v="#NUM!"/>
    <x v="1"/>
  </r>
  <r>
    <n v="1292"/>
    <n v="1002515573"/>
    <n v="3"/>
    <x v="7"/>
    <n v="4"/>
    <s v="KUDUS"/>
    <s v="JEPARA"/>
    <s v="JPR"/>
    <s v="REG"/>
    <s v="AO"/>
    <x v="0"/>
    <s v="1P INET"/>
    <s v="Completed (PS)"/>
    <s v="RBS-Regional 3"/>
    <d v="2026-08-08T08:19:57"/>
    <d v="2026-08-09T19:07:59"/>
    <n v="69361226"/>
    <m/>
    <n v="142539117740"/>
    <s v="Waroeng Mebel"/>
    <s v="ODP-JPR-FK/163 FK/D08/163.01"/>
    <s v="WO061233625"/>
    <m/>
    <m/>
    <m/>
    <n v="110.6721762"/>
    <n v="-6.5685433999999896"/>
    <s v="MD|MYDB-20260807264613|EC60002/MC60029|Waroeng Mebel|085643092750"/>
    <s v="MYDIGIBIZPARTNER"/>
    <m/>
    <m/>
    <m/>
    <m/>
    <m/>
    <m/>
    <m/>
    <m/>
    <s v="Management Janji"/>
    <s v="2026-08-09 08:00:00 | Nama PIC : Bp Zian No Hp : 085643092750 No Alt : - Tgl Pemasangan : 09 Agustus 2026 Interval : PAGI SIANG Note : Hubungi pelanggan terlebih dahulu"/>
    <s v="FCC"/>
    <d v="2026-08-08T08:25:17"/>
    <d v="2026-08-09T08:00:00"/>
    <m/>
    <s v="PS"/>
    <s v="JPR"/>
    <s v="NO ADDON"/>
    <n v="20260809"/>
    <s v="Completed"/>
    <s v="HSI Bisnis Promo HUT Telkom PSB 70% - 50 Mbps"/>
    <s v="INDIBIZ"/>
    <m/>
    <m/>
    <d v="2026-08-09T08:00:00"/>
    <s v="2026-08-09 08:00:00 | Nama PIC : Bp Zian No Hp : 085643092750 No Alt : - Tgl Pemasangan : 09 Agustus 2026 Interval : PAGI SIANG Note : Hubungi pelanggan terlebih dahulu"/>
    <n v="2026"/>
    <n v="8"/>
    <n v="9"/>
    <d v="2026-08-09T00:00:00"/>
    <n v="-0.33333333333575865"/>
    <x v="0"/>
  </r>
  <r>
    <n v="1293"/>
    <n v="1002509539"/>
    <n v="3"/>
    <x v="2"/>
    <n v="5"/>
    <s v="KEDIRI"/>
    <s v="TULUNGAGUNG"/>
    <s v="TUL"/>
    <s v="REG"/>
    <s v="AO"/>
    <x v="0"/>
    <s v="1P INET"/>
    <s v="Completed (PS)"/>
    <s v="RBS-Regional 3"/>
    <d v="2026-08-05T08:17:56"/>
    <d v="2026-08-05T15:31:38"/>
    <n v="69358735"/>
    <m/>
    <n v="152606246376"/>
    <s v="PT. MUJI KARUNIA JAYA (SPBU Terminal)"/>
    <s v="ODP-TUL-FCLD/02 FCL/F01/01.02"/>
    <s v="WO060948470"/>
    <m/>
    <m/>
    <m/>
    <n v="111.89589678220899"/>
    <n v="-8.0731820225064705"/>
    <s v="|MN00418|MYIA-039164358425/POI/EKO SUTRIONO/081336551939/spbu5466230@gmail.com"/>
    <s v="MYIB_ASSISTANT"/>
    <m/>
    <m/>
    <m/>
    <m/>
    <m/>
    <m/>
    <m/>
    <m/>
    <s v="Management Janji"/>
    <s v="2026-08-06 08:00:00 | Tanggal pemasangan: 06/08/2026 Jam pemasangan : pagi / siang Info Tambahan : Hubungi pelanggan dulu sebelum ke lokasi terima kasih"/>
    <s v="FCC"/>
    <d v="2026-05-08T08:25:38"/>
    <d v="2026-08-06T08:00:00"/>
    <m/>
    <s v="PS"/>
    <s v="TUL"/>
    <s v="NO ADDON"/>
    <n v="20260805"/>
    <s v="Completed"/>
    <s v="HSI Bisnis Promo HUT Telkom PSB 70% - 50 Mbps"/>
    <s v="INDIBIZ"/>
    <m/>
    <m/>
    <d v="2026-08-06T08:00:00"/>
    <s v="2026-08-06 08:00:00 | Tanggal pemasangan: 06/08/2026 Jam pemasangan : pagi / siang Info Tambahan : Hubungi pelanggan dulu sebelum ke lokasi terima kasih"/>
    <n v="2026"/>
    <n v="8"/>
    <n v="5"/>
    <d v="2026-08-05T00:00:00"/>
    <n v="-1.3333333333357587"/>
    <x v="0"/>
  </r>
  <r>
    <n v="1294"/>
    <n v="1002518964"/>
    <n v="3"/>
    <x v="4"/>
    <n v="4"/>
    <s v="PEKALONGAN"/>
    <s v="BREBES"/>
    <s v="BRB"/>
    <s v="DGS"/>
    <s v="AO"/>
    <x v="0"/>
    <m/>
    <s v="102 | FOLLOW UP COMPLETED"/>
    <s v="DGS-B2B TREG"/>
    <d v="2026-08-11T09:15:11"/>
    <d v="2026-08-12T17:53:10"/>
    <n v="69362903"/>
    <m/>
    <n v="146284106528"/>
    <s v="PUSKESMAS WANASARI"/>
    <s v="ODP-BRB-FT/021"/>
    <s v="WO061465869"/>
    <m/>
    <m/>
    <m/>
    <n v="109.0048785"/>
    <n v="-6.8651216000000002"/>
    <s v="DGS HSI | BUDIYANTO ZHEZA ARDANA | NIK. 960209 | TREG 3 | HSI 1S 100MB | 669k |RICHIE 081809571382 | pusk.wanasari@gmail.com"/>
    <s v="Account Manager"/>
    <m/>
    <m/>
    <m/>
    <m/>
    <m/>
    <m/>
    <m/>
    <m/>
    <s v="Management Janji"/>
    <s v="OK"/>
    <s v="FCC"/>
    <d v="2026-11-08T09:40:16"/>
    <m/>
    <s v="Kendala Teknik"/>
    <s v="REVOKE"/>
    <s v="BRB"/>
    <s v="NO ADDON"/>
    <m/>
    <s v="Follow Up Revoke Completed, New Order ID : SC1002523065"/>
    <s v="- 11_11450;Biaya PSB Reguler HSI EBIS ~ 11[150000]  - SP_NOSS;SP_NOSS ~ Internet NOSS Multispeed Network[0]  - E23046;E23046 ~ ES23 - Paket HSI Bisnis[0]  - E23046~null~E23046_UNL;UNL ~ Internet-Link Unlimited Internet Usage ~ E23046[0]  - E23046~null~448"/>
    <s v="INDIBIZ"/>
    <m/>
    <m/>
    <d v="2026-08-11T12:00:00"/>
    <s v="OK"/>
    <m/>
    <m/>
    <m/>
    <e v="#NUM!"/>
    <e v="#NUM!"/>
    <x v="1"/>
  </r>
  <r>
    <n v="1295"/>
    <n v="1002506433"/>
    <n v="3"/>
    <x v="7"/>
    <n v="4"/>
    <s v="SOLO"/>
    <s v="INNER - SOLO JATENG TIMUR"/>
    <s v="SLO"/>
    <s v="REG"/>
    <s v="AO"/>
    <x v="0"/>
    <s v="1P VOICE"/>
    <s v="CANCEL COMPLETED"/>
    <s v="RBS-Regional 3"/>
    <d v="2026-08-03T15:49:09"/>
    <d v="2026-08-06T09:41:30"/>
    <n v="69357726"/>
    <n v="2715722888"/>
    <m/>
    <s v="RS INDRIATI"/>
    <s v="ODP-SLO-FK/067"/>
    <m/>
    <m/>
    <m/>
    <m/>
    <n v="110.808212"/>
    <n v="-7.6113644000000003"/>
    <s v="AMRBS;960218/Candra Evita Tryariestya/TREG4SOLO/Johanes Adinda Chrisanta/085647023363/edp.rsindriati@gmail.com/PSB TLP ONLY ABODEMEN 48.100, JANGAN DIREVOKE KARENA PAKAI NO CANTIK"/>
    <s v="Sales Force DBS"/>
    <m/>
    <m/>
    <m/>
    <m/>
    <m/>
    <m/>
    <m/>
    <m/>
    <m/>
    <m/>
    <m/>
    <d v="2026-03-08T16:10:38"/>
    <m/>
    <m/>
    <s v="REJECT_FCC"/>
    <s v="SLO"/>
    <s v="NO ADDON"/>
    <m/>
    <s v="DECLINE : Decline - Batal Order HANIF NUROHMAN 40981182|MYDITA"/>
    <s v="- IPPBX4_IPADD_1154;Biaya PSB Layanan IP PBX ~ IPADD(IPPBX4)[500000]  - BWY DL;BWY DL ~ Saluran Dua Arah(BothWay)[0]  - E23057;E23057 ~ ES23 - Paket HSI Bisnis Basic Phone (PHONE)[0]  - E23057~null~44873;E23057||11||Abodemen 0[0]  - E23057~null~E23057_IN8"/>
    <s v="INDIBIZ"/>
    <m/>
    <m/>
    <m/>
    <m/>
    <m/>
    <m/>
    <m/>
    <e v="#NUM!"/>
    <e v="#NUM!"/>
    <x v="1"/>
  </r>
  <r>
    <n v="1296"/>
    <n v="1002509551"/>
    <n v="3"/>
    <x v="2"/>
    <n v="5"/>
    <s v="MALANG"/>
    <s v="KEPANJEN"/>
    <s v="GDG"/>
    <s v="REG"/>
    <s v="AO"/>
    <x v="0"/>
    <m/>
    <s v="Completed (PS)"/>
    <s v="RBS-Regional 3"/>
    <d v="2026-08-05T08:26:21"/>
    <d v="2026-08-08T18:54:59"/>
    <n v="69358749"/>
    <m/>
    <n v="152704231399"/>
    <s v="KSP BeSt Kebonagung"/>
    <s v="ODP-GDG-FH/01"/>
    <s v="WO061173594"/>
    <m/>
    <m/>
    <m/>
    <n v="112.61334739999999"/>
    <n v="-8.0333251000000008"/>
    <s v="AMRBS;404543;WAHYU NUR A'DILLA HAQI;KSP BeSt Kebonagung-GALANG  RIAN OKTAVIANUS;1P inet only 50mbps;083845928863"/>
    <s v="Account Manager"/>
    <m/>
    <m/>
    <m/>
    <m/>
    <m/>
    <m/>
    <m/>
    <m/>
    <s v="Management Janji"/>
    <s v="2026-08-10 08:00:00|Nama Pic : BP GALANG No Hp Pic : 083845928863 Jam Pemasangan : 08:00 - 12.00 Tanggal Pemasangan : SABTU 08 AGUSTUS 2026 Info Tambahan : Hubungi pelanggan sebelum datang ke lokasi, terima kasih.|40961370|MYDITA"/>
    <s v="FCC"/>
    <d v="2026-05-08T08:39:46"/>
    <d v="2026-08-10T08:00:00"/>
    <m/>
    <s v="PS"/>
    <s v="GDG"/>
    <s v="NO ADDON"/>
    <n v="20260808"/>
    <s v="Completed"/>
    <s v="- 11_11446;Biaya PSB HSI EBIS Tunai di Depan ~ 11[150000]  - E25060;E25060 ~ ES25 - Paket HSI Bisnis (HSIE) Khusus Winback 2.0[0]  - E25060~null~E25060_UNL;UNL ~ Internet-Link Unlimited Internet Usage ~ E25060[0]  - E25060~null~105343;E25060||11||Abodemen"/>
    <s v="INDIBIZ"/>
    <m/>
    <m/>
    <d v="2026-08-10T08:00:00"/>
    <s v="2026-08-10 08:00:00|Nama Pic : BP GALANG No Hp Pic : 083845928863 Jam Pemasangan : 08:00 - 12.00 Tanggal Pemasangan : SABTU 08 AGUSTUS 2026 Info Tambahan : Hubungi pelanggan sebelum datang ke lokasi, terima kasih.|40961370|MYDITA"/>
    <n v="2026"/>
    <n v="8"/>
    <n v="8"/>
    <d v="2026-08-08T00:00:00"/>
    <n v="-2.3333333333357587"/>
    <x v="0"/>
  </r>
  <r>
    <n v="1297"/>
    <n v="1002505711"/>
    <n v="3"/>
    <x v="7"/>
    <n v="4"/>
    <s v="SOLO"/>
    <s v="INNER - SOLO JATENG TIMUR"/>
    <s v="KRT"/>
    <s v="REG"/>
    <s v="AO"/>
    <x v="0"/>
    <m/>
    <s v="CANCEL COMPLETED"/>
    <s v="RBS-Regional 3"/>
    <d v="2026-08-03T10:09:36"/>
    <d v="2026-08-17T11:23:44"/>
    <n v="69357305"/>
    <m/>
    <m/>
    <s v="Gedung Audit fraud ANS 2"/>
    <m/>
    <m/>
    <m/>
    <m/>
    <m/>
    <n v="110.7651979"/>
    <n v="-7.5410035000000004"/>
    <s v="|MN00440|/NIKO PUTRA JAYADI/0882008520002/Nicoallano181cm@gmail.com/ PSB  1S INET ONLY BISNIS WINBACK 2.0 300mbps ABODEMEN 1.130.000 PLUS PPN"/>
    <s v="Sales Force DBS"/>
    <m/>
    <m/>
    <m/>
    <m/>
    <m/>
    <m/>
    <m/>
    <m/>
    <s v="Management Janji"/>
    <d v="1970-01-01T00:00:00"/>
    <s v="FCC"/>
    <d v="2026-03-08T10:10:41"/>
    <m/>
    <m/>
    <s v="REJECT_FCC"/>
    <s v="KRT"/>
    <s v="NO ADDON"/>
    <m/>
    <s v="DECLINE : Decline - Batal Order EVI PUSPITA EKASARI 40931150|MYDITA"/>
    <s v="- 11_11446;Biaya PSB HSI EBIS Tunai di Depan ~ 11[150000]  - E23015;E23015 ~ ES23 - Perangkat ONT[0]  - E23015~null~44292;E23015||11||Abodemen 0[0]  - E23015~null~E23015_SWONTPREM;SWONTPREM ~ Biaya Sewa ONT Premium ~ E23015[50000]  - E25060;E25060 ~ ES25 "/>
    <s v="INDIBIZ"/>
    <m/>
    <m/>
    <d v="1970-01-01T00:00:00"/>
    <d v="1970-01-01T00:00:00"/>
    <m/>
    <m/>
    <m/>
    <e v="#NUM!"/>
    <e v="#NUM!"/>
    <x v="1"/>
  </r>
  <r>
    <n v="1298"/>
    <n v="1002508611"/>
    <n v="3"/>
    <x v="3"/>
    <n v="4"/>
    <s v="MAGELANG"/>
    <s v="MUNTILAN"/>
    <s v="SWT"/>
    <s v="REG"/>
    <s v="AO"/>
    <x v="0"/>
    <m/>
    <s v="FCC - HD1A - PROGRESS"/>
    <s v="RBS-Regional 3"/>
    <d v="2026-08-04T14:37:30"/>
    <d v="2026-08-04T14:39:14"/>
    <n v="69358359"/>
    <m/>
    <n v="142164113607"/>
    <s v="Harnani farm"/>
    <m/>
    <m/>
    <m/>
    <m/>
    <m/>
    <n v="110.3616167"/>
    <n v="-7.5322221999999996"/>
    <s v="|MN00935|/Harnani farm/085868746990/shnikuk93@gmail.com/ 1S HSI BISNIS BASIC PROMO HUT 50 Mbps / AGUS SADEWO"/>
    <s v="Sales Profesional"/>
    <m/>
    <m/>
    <m/>
    <m/>
    <m/>
    <m/>
    <m/>
    <m/>
    <m/>
    <m/>
    <m/>
    <d v="2026-04-08T14:40:14"/>
    <m/>
    <m/>
    <s v="FCC"/>
    <s v="SWT"/>
    <s v="NO ADDON"/>
    <m/>
    <s v="MYDITA RBS - HD1A - PROGRESS"/>
    <s v="- 11_11446;Biaya PSB HSI EBIS Tunai di Depan ~ 11[150000]  - E25061;E25061 ~ ES25 - Paket HSI Basic (HSIEF) Khusus Winback 2.0[0]  - E25061~null~E25061_UNL;UNL ~ Internet-Link Unlimited Internet Usage ~ E25061[0]  - E25061~null~105351;E25061||11||Abodemen"/>
    <s v="INDIBIZ"/>
    <m/>
    <m/>
    <m/>
    <m/>
    <m/>
    <m/>
    <m/>
    <e v="#NUM!"/>
    <e v="#NUM!"/>
    <x v="1"/>
  </r>
  <r>
    <n v="1299"/>
    <n v="1002518502"/>
    <n v="3"/>
    <x v="6"/>
    <n v="5"/>
    <s v="SIDOARJO"/>
    <s v="INNER - JATIM TIMUR"/>
    <s v="SDA"/>
    <s v="REG"/>
    <s v="AO"/>
    <x v="0"/>
    <m/>
    <s v="Completed (PS)"/>
    <s v="RBS-Regional 3"/>
    <d v="2026-08-10T16:38:23"/>
    <d v="2026-08-10T21:15:28"/>
    <n v="69345020"/>
    <n v="3135917281"/>
    <n v="152316231203"/>
    <s v="PT. KENT MANDIRI TEKNIK"/>
    <s v="ODP-SDA-FHD/39"/>
    <s v="WO061431753"/>
    <m/>
    <m/>
    <m/>
    <n v="112.755130755219"/>
    <n v="-7.4442643883951201"/>
    <s v="AMRBS/403113/RACHMANTO PRIYO KUNCORO/R3/JATIM TIMUR/HSI B2B (1:1) + PHONE (800 MENIT) 100MBPS 645RB PSB DISC 70%/MAHPUT DAROINI /financekentmandiriteknik@gmail.com"/>
    <s v="Amex"/>
    <m/>
    <m/>
    <m/>
    <m/>
    <m/>
    <m/>
    <m/>
    <m/>
    <s v="Management Janji"/>
    <s v="2026-08-05 15:00:00|CENTRAL INDUSTRIAL PARK KAPPA 18 KEMIRI SIDOARJO|SYSTEM|MYDITA"/>
    <s v="FCC"/>
    <d v="2026-10-08T16:39:46"/>
    <m/>
    <m/>
    <s v="PS"/>
    <s v="SDA"/>
    <s v="NO ADDON"/>
    <n v="20260810"/>
    <s v="Completed"/>
    <s v="- 11_11446;Biaya PSB HSI EBIS Tunai di Depan ~ 11[150000]  - BWY DL;BWY DL ~ Saluran Dua Arah(BothWay)[0]  - E23053;E23053 ~ ES23 - Paket HSI Bisnis  Phone (PHONE)[0]  - E23053~null~44864;E23053||11||Abodemen 0[0]  - E23053~null~E23053_IN800;IN800 ~ Free "/>
    <s v="INDIBIZ"/>
    <m/>
    <m/>
    <d v="2026-08-10T07:00:00"/>
    <s v="2026-08-05 15:00:00|CENTRAL INDUSTRIAL PARK KAPPA 18 KEMIRI SIDOARJO|SYSTEM|MYDITA"/>
    <n v="2026"/>
    <n v="8"/>
    <n v="10"/>
    <d v="2026-08-10T00:00:00"/>
    <n v="-0.29166666666424135"/>
    <x v="0"/>
  </r>
  <r>
    <n v="1300"/>
    <n v="1002509770"/>
    <n v="3"/>
    <x v="6"/>
    <n v="5"/>
    <s v="SIDOARJO"/>
    <s v="INNER - JATIM TIMUR"/>
    <s v="KRN"/>
    <s v="REG"/>
    <s v="AO"/>
    <x v="0"/>
    <m/>
    <s v="102 | FOLLOW UP COMPLETED"/>
    <s v="RBS-Regional 3"/>
    <d v="2026-08-05T09:35:53"/>
    <d v="2026-08-14T09:03:31"/>
    <n v="69358832"/>
    <m/>
    <n v="152331250911"/>
    <s v="MI NURUL ULUM R.LAB"/>
    <s v="ODP-KRN-FAF/40"/>
    <s v="WO061061745"/>
    <m/>
    <m/>
    <m/>
    <n v="112.62424470000001"/>
    <n v="-7.4491252000000001"/>
    <s v="|MN00370|/MI NURUL ULUM R.LAB/WINBACK 2.0 HSI B2B (1:1) 100MBPS 535RB PSB DISC 70%//111muchlissh@gmail.com/MUHAMMAD MUCHLIS/89504592018"/>
    <s v="Sales Force DBS"/>
    <m/>
    <m/>
    <m/>
    <m/>
    <m/>
    <m/>
    <m/>
    <m/>
    <s v="Management Janji"/>
    <s v="2026-08-07 08:00:00|Tanggal pemasangan: 6/08/2026 Jam pemasangan : pagi / siang Info Tambahan : Hubungi pelanggan dulu sebelum ke lokasi. terima kasih|40010577|MYDITA"/>
    <s v="FCC"/>
    <d v="2026-05-08T09:39:56"/>
    <d v="2026-08-07T08:00:00"/>
    <s v="Kendala Teknik"/>
    <s v="REVOKE"/>
    <s v="KRN"/>
    <s v="NO ADDON"/>
    <m/>
    <s v="Follow Up Revoke Completed, New Order ID : SC1002525541"/>
    <s v="- 11_11446;Biaya PSB HSI EBIS Tunai di Depan ~ 11[150000]  - SP_NOSS;SP_NOSS ~ Internet NOSS Multispeed Network[0]  - SP_NOSS;SP_NOSS ~ Internet NOSS Multispeed Network[0]  - E23015;E23015 ~ ES23 - Perangkat ONT[0]  - E23015~null~44292;E23015||11||Abodeme"/>
    <s v="INDIBIZ"/>
    <m/>
    <m/>
    <d v="2026-08-07T08:00:00"/>
    <s v="2026-08-07 08:00:00|Tanggal pemasangan: 6/08/2026 Jam pemasangan : pagi / siang Info Tambahan : Hubungi pelanggan dulu sebelum ke lokasi. terima kasih|40010577|MYDITA"/>
    <m/>
    <m/>
    <m/>
    <e v="#NUM!"/>
    <e v="#NUM!"/>
    <x v="1"/>
  </r>
  <r>
    <n v="1301"/>
    <n v="1002511078"/>
    <n v="3"/>
    <x v="4"/>
    <n v="4"/>
    <s v="SEMARANG"/>
    <s v="INNER - SEMARANG JATENG UTARA"/>
    <s v="SSL"/>
    <s v="REG"/>
    <s v="AO"/>
    <x v="0"/>
    <m/>
    <s v="Completed (PS)"/>
    <s v="RBS-Regional 3"/>
    <d v="2026-08-05T15:49:15"/>
    <d v="2026-08-05T18:14:28"/>
    <n v="69357504"/>
    <m/>
    <n v="141408117897"/>
    <s v="MBOK TIN"/>
    <s v="ODP-SSL-FA/063"/>
    <s v="WO061007157"/>
    <m/>
    <m/>
    <m/>
    <n v="110.42967899999999"/>
    <n v="-6.9892561000000004"/>
    <s v="MD|MYDB-20260803264238|DN00001/MN00345|MBOK TIN|0817459690"/>
    <s v="MYDIGIBIZPARTNER"/>
    <m/>
    <m/>
    <m/>
    <m/>
    <m/>
    <m/>
    <m/>
    <m/>
    <s v="Management Janji"/>
    <s v="2026-08-04 13:00:00 | Nama PIC : Donny  No HP : 0817459690  Alt :   M Janji : 04/08/2026  Jam Pasang : 08.00 - 13:00   NoteÃ‚Â :  hubungi terlebih dahulu sebelum kelokasi"/>
    <s v="FCC"/>
    <d v="2026-05-08T15:55:29"/>
    <m/>
    <m/>
    <s v="PS"/>
    <s v="SSL"/>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07:00:00"/>
    <s v="2026-08-04 13:00:00 | Nama PIC : Donny  No HP : 0817459690  Alt :   M Janji : 04/08/2026  Jam Pasang : 08.00 - 13:00   NoteÃ‚Â :  hubungi terlebih dahulu sebelum kelokasi"/>
    <n v="2026"/>
    <n v="8"/>
    <n v="5"/>
    <d v="2026-08-05T00:00:00"/>
    <n v="-0.29166666666424135"/>
    <x v="0"/>
  </r>
  <r>
    <n v="1302"/>
    <n v="1002517689"/>
    <n v="3"/>
    <x v="0"/>
    <n v="5"/>
    <s v="MATARAM"/>
    <s v="SUMBAWA"/>
    <s v="SBW"/>
    <s v="REG"/>
    <s v="AO"/>
    <x v="0"/>
    <m/>
    <s v="Completed (PS)"/>
    <s v="RBS-Regional 3"/>
    <d v="2026-08-10T13:10:37"/>
    <d v="2026-08-10T14:08:43"/>
    <n v="69360771"/>
    <m/>
    <n v="172606792136"/>
    <s v="LAUNDRY EL"/>
    <s v="ODP-SBW-FBG/07"/>
    <s v="WO061397103"/>
    <m/>
    <m/>
    <m/>
    <n v="117.70505249999999"/>
    <n v="-8.6698895"/>
    <s v="|MN01595|MYIA-086815516183/POI/fajriansyah/085927313163/fajriansyah030597@gmail.com"/>
    <s v="Sales Profesional"/>
    <m/>
    <m/>
    <m/>
    <m/>
    <m/>
    <m/>
    <m/>
    <m/>
    <s v="Management Janji"/>
    <s v="2026-08-08 13:00:00 | Nama Pic : bp fajriansyah  No Hp Pic : 088292061272  No alt : -  Jam Pemasangan : pagi   Tanggal Pemasangan : 8 Agustus 2026"/>
    <s v="FCC"/>
    <d v="2026-10-08T13:25:34"/>
    <m/>
    <m/>
    <s v="PS"/>
    <s v="SBW"/>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8 13:00:00 | Nama Pic : bp fajriansyah  No Hp Pic : 088292061272  No alt : -  Jam Pemasangan : pagi   Tanggal Pemasangan : 8 Agustus 2026"/>
    <n v="2026"/>
    <n v="8"/>
    <n v="10"/>
    <d v="2026-08-10T00:00:00"/>
    <n v="-0.29166666666424135"/>
    <x v="0"/>
  </r>
  <r>
    <n v="1303"/>
    <n v="1002507658"/>
    <n v="3"/>
    <x v="1"/>
    <n v="5"/>
    <s v="SBY SELATAN"/>
    <s v="KETINTANG"/>
    <s v="RKT"/>
    <s v="REG"/>
    <s v="AO"/>
    <x v="0"/>
    <s v="1P INET"/>
    <s v="Completed (PS)"/>
    <s v="RBS-Regional 3"/>
    <d v="2026-08-04T11:10:56"/>
    <d v="2026-08-04T16:09:42"/>
    <n v="69358126"/>
    <m/>
    <n v="152308241262"/>
    <s v="KOS SIWALAN KERTO"/>
    <s v="ODP-RKT-FCU/36"/>
    <s v="WO060871471"/>
    <m/>
    <m/>
    <m/>
    <n v="112.7393304"/>
    <n v="-7.3415568999999996"/>
    <s v="MD|MYDB-20260804264298|DN00001/MN00443|KOS SIWALAN KERTO|085777777745"/>
    <s v="MYDIGIBIZPARTNER"/>
    <m/>
    <m/>
    <m/>
    <m/>
    <m/>
    <m/>
    <m/>
    <m/>
    <s v="Management Janji"/>
    <s v="2026-08-05 08:00:00 | Tanggal Pemasangan : 05 Agustus 2026 Jam Pemasangan : 08:00 13:00 Info Tambahan : Hubungi pelanggan dulu sebelum ke lokasi terimakasih"/>
    <s v="FCC"/>
    <d v="2026-04-08T11:25:40"/>
    <d v="2026-08-05T08:00:00"/>
    <m/>
    <s v="PS"/>
    <s v="RKT"/>
    <s v="NO ADDON"/>
    <n v="20260804"/>
    <s v="Completed"/>
    <s v="HSI Bisnis Promo HUT Telkom PSB 70% - 200 Mbps"/>
    <s v="INDIBIZ"/>
    <m/>
    <m/>
    <d v="2026-08-05T08:00:00"/>
    <s v="2026-08-05 08:00:00 | Tanggal Pemasangan : 05 Agustus 2026 Jam Pemasangan : 08:00 13:00 Info Tambahan : Hubungi pelanggan dulu sebelum ke lokasi terimakasih"/>
    <n v="2026"/>
    <n v="8"/>
    <n v="4"/>
    <d v="2026-08-04T00:00:00"/>
    <n v="-1.3333333333357587"/>
    <x v="0"/>
  </r>
  <r>
    <n v="1304"/>
    <n v="1002515708"/>
    <n v="3"/>
    <x v="2"/>
    <n v="5"/>
    <s v="KEDIRI"/>
    <s v="NGANJUK"/>
    <s v="WRJ"/>
    <s v="REG"/>
    <s v="AO"/>
    <x v="0"/>
    <s v="1P INET"/>
    <s v="Completed (PS)"/>
    <s v="RBS-Regional 3"/>
    <d v="2026-08-08T10:13:57"/>
    <d v="2026-08-08T21:57:29"/>
    <n v="69361303"/>
    <m/>
    <n v="152641205431"/>
    <s v="FOMO CAFE"/>
    <s v="ODP-WRJ-FD/21 FD/D03/21.01"/>
    <s v="WO061241331"/>
    <m/>
    <m/>
    <m/>
    <n v="112.058712"/>
    <n v="-7.6771010000000004"/>
    <s v="|MN02812|MYIA-063944870176/POI/PUTRA SURYA ADTYA DIMAS/082134306950/adittyadiimas@gmail.com"/>
    <s v="MYIB_ASSISTANT"/>
    <m/>
    <m/>
    <m/>
    <m/>
    <m/>
    <m/>
    <m/>
    <m/>
    <s v="Management Janji"/>
    <s v="2026-08-09 08:00:00 | Nama PIC: BP PUTRA Notel: 082134306950 Alt: -  Tanggal: 9/8/2026 Jam Pasang: Pagi  Note: Hubungi pelanggan sebelum ke lokasi, terima kasih. "/>
    <s v="FCC"/>
    <d v="2026-08-08T10:25:14"/>
    <d v="2026-08-09T08:00:00"/>
    <m/>
    <s v="PS"/>
    <s v="WRJ"/>
    <s v="NO ADDON"/>
    <n v="20260808"/>
    <s v="Completed"/>
    <s v="HSI Bisnis Promo HUT Telkom PSB 70% - 200 Mbps"/>
    <s v="INDIBIZ"/>
    <m/>
    <m/>
    <d v="2026-08-09T08:00:00"/>
    <s v="2026-08-09 08:00:00 | Nama PIC: BP PUTRA Notel: 082134306950 Alt: -  Tanggal: 9/8/2026 Jam Pasang: Pagi  Note: Hubungi pelanggan sebelum ke lokasi, terima kasih. "/>
    <n v="2026"/>
    <n v="8"/>
    <n v="8"/>
    <d v="2026-08-08T00:00:00"/>
    <n v="-1.3333333333357587"/>
    <x v="0"/>
  </r>
  <r>
    <n v="1305"/>
    <n v="1002510210"/>
    <n v="3"/>
    <x v="1"/>
    <n v="5"/>
    <s v="SBY UTARA"/>
    <s v="LAMONGAN"/>
    <s v="SDD"/>
    <s v="REG"/>
    <s v="AO"/>
    <x v="0"/>
    <s v="1P INET"/>
    <s v="Completed (PS)"/>
    <s v="RBS-Regional 3"/>
    <d v="2026-08-05T11:25:57"/>
    <d v="2026-08-05T18:30:47"/>
    <n v="69359003"/>
    <m/>
    <n v="152457201370"/>
    <s v="SPBU 54.622.18"/>
    <s v="ODP-SDD-FAP/36 FAP/D04/36.01"/>
    <s v="WO060967534"/>
    <m/>
    <m/>
    <m/>
    <n v="112.362749017775"/>
    <n v="-7.01041411780791"/>
    <s v="MD|MYDB-20260804264310|DN00001/MN00216|SPBU 54.622.18|082245796524"/>
    <s v="MYDIGIBIZPARTNER"/>
    <m/>
    <m/>
    <m/>
    <m/>
    <m/>
    <m/>
    <m/>
    <m/>
    <s v="Management Janji"/>
    <s v="2026-08-06 10:00:00 | Nama PIC : Bapak Agus No HP : 082245796524 No Alternatif : - M Janji : 06/08/2026 Jam Pasang : Pagi NoteÃ‚Â :  Hubungi terlebih dahulu sebelum ke lokasi "/>
    <s v="FCC"/>
    <d v="2026-05-08T11:39:53"/>
    <d v="2026-08-06T10:00:00"/>
    <m/>
    <s v="PS"/>
    <s v="SDD"/>
    <s v="NO ADDON"/>
    <n v="20260805"/>
    <s v="Completed"/>
    <s v="HSI Bisnis Promo HUT Telkom PSB 70% - 50 Mbps"/>
    <s v="INDIBIZ"/>
    <m/>
    <m/>
    <d v="2026-08-06T10:00:00"/>
    <s v="2026-08-06 10:00:00 | Nama PIC : Bapak Agus No HP : 082245796524 No Alternatif : - M Janji : 06/08/2026 Jam Pasang : Pagi NoteÃ‚Â :  Hubungi terlebih dahulu sebelum ke lokasi "/>
    <n v="2026"/>
    <n v="8"/>
    <n v="5"/>
    <d v="2026-08-05T00:00:00"/>
    <n v="-1.4166666666642413"/>
    <x v="0"/>
  </r>
  <r>
    <n v="1306"/>
    <n v="1002512303"/>
    <n v="3"/>
    <x v="1"/>
    <n v="5"/>
    <s v="SBY SELATAN"/>
    <s v="MANYAR"/>
    <s v="GBG"/>
    <s v="REG"/>
    <s v="AO"/>
    <x v="0"/>
    <s v="1P INET"/>
    <s v="Completed (PS)"/>
    <s v="RBS-Regional 3"/>
    <d v="2026-08-06T12:58:56"/>
    <d v="2026-08-07T15:23:41"/>
    <n v="69359950"/>
    <m/>
    <n v="152320246220"/>
    <s v="Green Mile Indonesia"/>
    <s v="ODP-MYR-FCJ/69 FCJ/D07/01.69"/>
    <s v="WO061070306"/>
    <m/>
    <m/>
    <m/>
    <n v="112.7576342"/>
    <n v="-7.2787804999999999"/>
    <s v="MD|MYID-4042608050004|RBIZBestdeals|Green Mile Indonesia|085736570264"/>
    <s v="SOBIZ"/>
    <m/>
    <m/>
    <m/>
    <m/>
    <m/>
    <m/>
    <m/>
    <m/>
    <s v="Management Janji"/>
    <s v="2026-08-11 08:00:00 | Nama : BP GADING (IT) No Hp : 085736570264 No Alt :  Tgl Pemasangan : 07 Agustus 2026 Interval : SIANG Note : Hubungi pelanggan terlebih dahulu"/>
    <s v="FCC"/>
    <d v="2026-06-08T13:10:52"/>
    <d v="2026-08-11T08:00:00"/>
    <m/>
    <s v="PS"/>
    <s v="GBG"/>
    <s v="NO ADDON"/>
    <n v="20260807"/>
    <s v="Completed"/>
    <s v="HSI Bisnis Basic Promo HUT Telkom PSB 70% - 100 Mbps"/>
    <s v="INDIBIZ"/>
    <m/>
    <m/>
    <d v="2026-08-11T08:00:00"/>
    <s v="2026-08-11 08:00:00 | Nama : BP GADING (IT) No Hp : 085736570264 No Alt :  Tgl Pemasangan : 07 Agustus 2026 Interval : SIANG Note : Hubungi pelanggan terlebih dahulu"/>
    <n v="2026"/>
    <n v="8"/>
    <n v="7"/>
    <d v="2026-08-07T00:00:00"/>
    <n v="-4.3333333333357587"/>
    <x v="0"/>
  </r>
  <r>
    <n v="1307"/>
    <n v="1002525493"/>
    <n v="3"/>
    <x v="1"/>
    <n v="5"/>
    <s v="SBY UTARA"/>
    <s v="LAMONGAN"/>
    <s v="BBA"/>
    <s v="REG"/>
    <s v="AO"/>
    <x v="0"/>
    <m/>
    <s v="Completed (PS)"/>
    <s v="RBS-Regional 3"/>
    <d v="2026-08-14T08:49:47"/>
    <d v="2026-08-14T10:28:18"/>
    <n v="69364646"/>
    <m/>
    <n v="152441211306"/>
    <s v="warkop Baim"/>
    <s v="ODP-BBA-FAK/26"/>
    <s v="WO061719164"/>
    <m/>
    <m/>
    <m/>
    <n v="112.16443099999999"/>
    <n v="-7.2331940000000001"/>
    <s v="MD|MYDB-20260812265142|DC20002/MC20039|warkop Baim|085172377660"/>
    <s v="MYDIGIBIZPARTNER"/>
    <m/>
    <m/>
    <m/>
    <m/>
    <m/>
    <m/>
    <m/>
    <m/>
    <s v="Management Janji"/>
    <s v="2026-08-13 15:00:00 | Nama Pic : Baim  No Hp Pic : 085172377660  No alt : -  Jam Pemasangan : siang   Tanggal Pemasangan : 13 Agustus 2026"/>
    <s v="FCC"/>
    <s v="14-08-2026 09:10:50"/>
    <m/>
    <m/>
    <s v="PS"/>
    <s v="BBA"/>
    <s v="NO ADDON"/>
    <n v="20260814"/>
    <s v="Completed"/>
    <s v="- 11_11446;Biaya PSB HSI EBIS Tunai di Depan ~ 11[150000]  - E25060;E25060 ~ ES25 - Paket HSI Bisnis (HSIE) Khusus Winback 2.0[0]  - E25060~null~E25060_UNL;UNL ~ Internet-Link Unlimited Internet Usage ~ E25060[0]  - E25060~null~105343;E25060||11||Abodemen"/>
    <s v="INDIBIZ"/>
    <m/>
    <m/>
    <d v="2026-08-14T07:00:00"/>
    <s v="2026-08-13 15:00:00 | Nama Pic : Baim  No Hp Pic : 085172377660  No alt : -  Jam Pemasangan : siang   Tanggal Pemasangan : 13 Agustus 2026"/>
    <n v="2026"/>
    <n v="8"/>
    <n v="14"/>
    <d v="2026-08-14T00:00:00"/>
    <n v="-0.29166666666424135"/>
    <x v="0"/>
  </r>
  <r>
    <n v="1308"/>
    <n v="1002513726"/>
    <n v="3"/>
    <x v="1"/>
    <n v="5"/>
    <s v="SBY SELATAN"/>
    <s v="MANYAR"/>
    <s v="GBG"/>
    <s v="DGS"/>
    <s v="AO"/>
    <x v="0"/>
    <m/>
    <s v="Completed (PS)"/>
    <s v="DGS-B2B TREG"/>
    <d v="2026-08-07T08:45:01"/>
    <d v="2026-08-08T08:12:24"/>
    <n v="69360425"/>
    <m/>
    <n v="152320245938"/>
    <s v="Stadion Gelora 10 Nov Surabaya"/>
    <s v="ODP-MYR-FCY/20"/>
    <s v="WO061133972"/>
    <m/>
    <m/>
    <m/>
    <n v="112.7562868"/>
    <n v="-7.2518441999999901"/>
    <s v="AM HANIF 936156/ PSB HSI 200 MB/GOR TAMBAKSARI SOEKARNO CUP/PIC MAS TELENG 081233378147"/>
    <s v="Amex"/>
    <m/>
    <m/>
    <m/>
    <m/>
    <m/>
    <m/>
    <m/>
    <m/>
    <s v="Management Janji"/>
    <s v="AM HANIF 936156/ PSB HSI 200 MB/GOR TAMBAKSARI SOEKARNO CUP/PIC MAS TELENG 081233378147"/>
    <s v="FCC"/>
    <d v="2026-07-08T08:55:56"/>
    <m/>
    <m/>
    <s v="PS"/>
    <s v="GBG"/>
    <s v="NO ADDON"/>
    <n v="20260808"/>
    <s v="Completed"/>
    <s v="- 11_11450;Biaya PSB Reguler HSI EBIS ~ 11[150000]  - SP_NOSS;SP_NOSS ~ Internet NOSS Multispeed Network[0]  - SP_NOSS;SP_NOSS ~ Internet NOSS Multispeed Network[0]  - E23046;E23046 ~ ES23 - Paket HSI Bisnis[0]  - E23046~null~E23046_UNL;UNL ~ Internet-Lin"/>
    <s v="INDIBIZ"/>
    <m/>
    <m/>
    <d v="2026-08-07T12:00:00"/>
    <s v="AM HANIF 936156/ PSB HSI 200 MB/GOR TAMBAKSARI SOEKARNO CUP/PIC MAS TELENG 081233378147"/>
    <n v="2026"/>
    <n v="8"/>
    <n v="8"/>
    <d v="2026-08-08T00:00:00"/>
    <n v="0.5"/>
    <x v="0"/>
  </r>
  <r>
    <n v="1309"/>
    <n v="1002518516"/>
    <n v="3"/>
    <x v="4"/>
    <n v="4"/>
    <s v="SEMARANG"/>
    <s v="INNER - SEMARANG JATENG UTARA"/>
    <s v="BMK"/>
    <s v="REG"/>
    <s v="AO"/>
    <x v="0"/>
    <s v="1P INET"/>
    <s v="Completed (PS)"/>
    <s v="RBS-Regional 3"/>
    <d v="2026-08-10T16:41:57"/>
    <d v="2026-08-11T19:25:22"/>
    <n v="69362732"/>
    <m/>
    <n v="141423136633"/>
    <s v="ERABLUE NGESREP"/>
    <s v="ODP-BMK-FB/010 FB/D09/010.01"/>
    <s v="WO061431637"/>
    <m/>
    <m/>
    <m/>
    <n v="110.422167"/>
    <n v="-7.0496670000000003"/>
    <s v="|MN02713|MYIA-080701073796/POI/HASBIBINTARO SHIDDIQ/081249549394/nextperdanaone@gmail.com"/>
    <s v="MYIB_ASSISTANT"/>
    <m/>
    <m/>
    <m/>
    <m/>
    <m/>
    <m/>
    <m/>
    <m/>
    <s v="Management Janji"/>
    <s v="2026-08-11 13:00:00 | Waktu pemasnagan : 11 Agustus 2026 Jam pemasangan : 08.00 - 12.00 Mohon hubungi pelanggan sebelum ke lokasi  Terima kasih"/>
    <s v="FCC"/>
    <d v="2026-10-08T16:55:23"/>
    <d v="2026-08-11T13:00:00"/>
    <m/>
    <s v="PS"/>
    <s v="BMK"/>
    <s v="NO ADDON"/>
    <n v="20260811"/>
    <s v="Completed"/>
    <s v="HSI Bisnis PSB 70% - 50 Mbps"/>
    <s v="INDIBIZ"/>
    <m/>
    <m/>
    <d v="2026-08-11T13:00:00"/>
    <s v="2026-08-11 13:00:00 | Waktu pemasnagan : 11 Agustus 2026 Jam pemasangan : 08.00 - 12.00 Mohon hubungi pelanggan sebelum ke lokasi  Terima kasih"/>
    <n v="2026"/>
    <n v="8"/>
    <n v="11"/>
    <d v="2026-08-11T00:00:00"/>
    <n v="-0.54166666666424135"/>
    <x v="0"/>
  </r>
  <r>
    <n v="1310"/>
    <n v="1002514539"/>
    <n v="3"/>
    <x v="0"/>
    <n v="5"/>
    <s v="MATARAM"/>
    <s v="BIMA"/>
    <s v="SIL"/>
    <s v="REG"/>
    <s v="AO"/>
    <x v="0"/>
    <m/>
    <s v="Completed (PS)"/>
    <s v="RBS-Regional 3"/>
    <d v="2026-08-07T13:10:17"/>
    <d v="2026-08-07T14:50:05"/>
    <n v="69356983"/>
    <m/>
    <n v="172617203048"/>
    <s v="CV. JOHAN TEKNIK"/>
    <s v="ODP-SIL-FAA/46"/>
    <s v="WO061163122"/>
    <m/>
    <m/>
    <m/>
    <n v="118.6272788"/>
    <n v="-8.5061937000000007"/>
    <s v="MD|MYDB-20260731264061|DB10005/MB10152|CV. JOHAN TEKNIK|085135771403"/>
    <s v="MYDIGIBIZPARTNER"/>
    <m/>
    <m/>
    <m/>
    <m/>
    <m/>
    <m/>
    <m/>
    <m/>
    <s v="Management Janji"/>
    <s v="2026-08-04 08:00:00 | M Janji : (03/08/2026)  jam Pasang : 09:00  Note : hubungi pelanggan jika ingin kelokasi"/>
    <s v="FCC"/>
    <d v="2026-07-08T13:25:39"/>
    <m/>
    <m/>
    <s v="PS"/>
    <s v="SIL"/>
    <s v="NO ADDON"/>
    <n v="20260807"/>
    <s v="Completed"/>
    <s v="- 11_11446;Biaya PSB HSI EBIS Tunai di Depan ~ 11[150000]  - SP_NOSS;SP_NOSS ~ Internet NOSS Multispeed Network[0]  - SP_NOSS;SP_NOSS ~ Internet NOSS Multispeed Network[0]  - E24057;E24057 ~ ES24 - Paket HSI Bisnis (HSIE) Khusus Winback[0]  - E24057~null~"/>
    <s v="INDIBIZ"/>
    <m/>
    <m/>
    <d v="2026-08-07T07:00:00"/>
    <s v="2026-08-04 08:00:00 | M Janji : (03/08/2026)  jam Pasang : 09:00  Note : hubungi pelanggan jika ingin kelokasi"/>
    <n v="2026"/>
    <n v="8"/>
    <n v="7"/>
    <d v="2026-08-07T00:00:00"/>
    <n v="-0.29166666666424135"/>
    <x v="0"/>
  </r>
  <r>
    <n v="1311"/>
    <n v="1002516330"/>
    <n v="3"/>
    <x v="4"/>
    <n v="4"/>
    <s v="PEKALONGAN"/>
    <s v="BREBES"/>
    <s v="TTL"/>
    <s v="REG"/>
    <s v="AO"/>
    <x v="0"/>
    <s v="1P INET"/>
    <s v="Completed (PS)"/>
    <s v="RBS-Regional 3"/>
    <d v="2026-08-09T09:37:56"/>
    <d v="2026-08-10T12:40:10"/>
    <n v="69361726"/>
    <m/>
    <n v="142204107554"/>
    <s v="ONLINESHOP ADIM"/>
    <s v="ODP-TTL-FL/072 FL/D02/072.01"/>
    <s v="WO061304103"/>
    <m/>
    <m/>
    <m/>
    <n v="108.884513005614"/>
    <n v="-6.8923399109646102"/>
    <s v="MD|MYDB-20260808264793|SC20016/MC20202|ONLINESHOP ADIM|08981271816"/>
    <s v="MYDIGIBIZPARTNER"/>
    <m/>
    <m/>
    <m/>
    <m/>
    <m/>
    <m/>
    <m/>
    <m/>
    <s v="Management Janji"/>
    <s v="2026-08-10 08:00:00 | Nama PIC:  bp adim  No HP: 08981271816 Alt: Tanggal: 10/8/2026 Jam Pasang: Pagi Note: Hubungi sebelum ke lokasi, terimakasih."/>
    <s v="FCC"/>
    <d v="2026-09-08T09:39:50"/>
    <d v="2026-08-10T08:00:00"/>
    <m/>
    <s v="PS"/>
    <s v="TTL"/>
    <s v="NO ADDON"/>
    <n v="20260810"/>
    <s v="Completed"/>
    <s v="HSI Bisnis Promo HUT Telkom PSB 70% - 200 Mbps"/>
    <s v="INDIBIZ"/>
    <m/>
    <m/>
    <d v="2026-08-10T08:00:00"/>
    <s v="2026-08-10 08:00:00 | Nama PIC:  bp adim  No HP: 08981271816 Alt: Tanggal: 10/8/2026 Jam Pasang: Pagi Note: Hubungi sebelum ke lokasi, terimakasih."/>
    <n v="2026"/>
    <n v="8"/>
    <n v="10"/>
    <d v="2026-08-10T00:00:00"/>
    <n v="-0.33333333333575865"/>
    <x v="0"/>
  </r>
  <r>
    <n v="1312"/>
    <n v="1002526821"/>
    <n v="3"/>
    <x v="4"/>
    <n v="4"/>
    <s v="SEMARANG"/>
    <s v="INNER - SEMARANG JATENG UTARA"/>
    <s v="MJP"/>
    <s v="REG"/>
    <s v="AO"/>
    <x v="0"/>
    <m/>
    <s v="Completed (PS)"/>
    <s v="RBS-Regional 3"/>
    <d v="2026-08-14T15:09:03"/>
    <d v="2026-08-15T13:06:48"/>
    <n v="69366223"/>
    <m/>
    <n v="142410346137"/>
    <s v="PT Kreasi Pangan Lokal / 007 Kalicari"/>
    <s v="ODP-MJP-FJ/026"/>
    <s v="WO061769153"/>
    <m/>
    <m/>
    <m/>
    <n v="110.45650209999999"/>
    <n v="-6.9970775999999999"/>
    <s v="|MC80228|/PT Kreasi Pangan Lokal 007 Kalicari/Paket HSI Bisnis Promo HUT Telkom 1:1 50Mbps/Conan Ryan Hindarto/081127012432/iot.004@apps.langkahkecil.id"/>
    <s v="Sales Profesional"/>
    <m/>
    <m/>
    <m/>
    <m/>
    <m/>
    <m/>
    <m/>
    <m/>
    <s v="Management Janji"/>
    <s v="2026-08-15 15:00:00|telp:081127012432 alt : manja : pagi / siang 15/08/2026 hub sebelum ke lokasi |40000802|MYDITA"/>
    <s v="FCC"/>
    <s v="14-08-2026 15:10:48"/>
    <d v="2026-08-15T15:00:00"/>
    <m/>
    <s v="PS"/>
    <s v="MJP"/>
    <s v="NO ADDON"/>
    <n v="20260815"/>
    <s v="Completed"/>
    <s v="- 11_11446;Biaya PSB HSI EBIS Tunai di Depan ~ 11[150000]  - E25060;E25060 ~ ES25 - Paket HSI Bisnis (HSIE) Khusus Winback 2.0[0]  - E25060~null~E25060_UNL;UNL ~ Internet-Link Unlimited Internet Usage ~ E25060[0]  - E25060~null~105343;E25060||11||Abodemen"/>
    <s v="INDIBIZ"/>
    <m/>
    <m/>
    <d v="2026-08-15T15:00:00"/>
    <s v="2026-08-15 15:00:00|telp:081127012432 alt : manja : pagi / siang 15/08/2026 hub sebelum ke lokasi |40000802|MYDITA"/>
    <n v="2026"/>
    <n v="8"/>
    <n v="15"/>
    <d v="2026-08-15T00:00:00"/>
    <n v="-0.625"/>
    <x v="0"/>
  </r>
  <r>
    <n v="1313"/>
    <n v="1002519050"/>
    <n v="3"/>
    <x v="2"/>
    <n v="5"/>
    <s v="MADIUN"/>
    <s v="MADIUN"/>
    <s v="MSP"/>
    <s v="REG"/>
    <s v="AO"/>
    <x v="0"/>
    <s v="1P INET"/>
    <s v="Completed (PS)"/>
    <s v="RBS-Regional 3"/>
    <d v="2026-08-11T09:37:56"/>
    <d v="2026-08-12T15:42:52"/>
    <n v="69362934"/>
    <m/>
    <n v="152631207128"/>
    <s v="SPBU 54.633.19"/>
    <s v="ODP-MSP-FK/16 FK/D02/16.01"/>
    <s v="WO061467663"/>
    <m/>
    <m/>
    <m/>
    <n v="111.40669"/>
    <n v="-7.5737920000000001"/>
    <s v="|MN00286|MYIA-014612377157/POI/SURYANTO/08125983783/spbu5463319karas@gmail.com"/>
    <s v="MYIB_ASSISTANT"/>
    <m/>
    <m/>
    <m/>
    <m/>
    <m/>
    <m/>
    <m/>
    <m/>
    <s v="Management Janji"/>
    <s v="2026-08-12 08:00:00 | Tanggal pemasangan: 12/08/2026 Jam pemasangan : pagi Info Tambahan : Hubungi pelanggan dulu sebelum ke lokasi terima kasih."/>
    <s v="FCC"/>
    <d v="2026-11-08T09:40:16"/>
    <d v="2026-08-12T08:00:00"/>
    <m/>
    <s v="PS"/>
    <s v="MSP"/>
    <s v="NO ADDON"/>
    <n v="20260812"/>
    <s v="Completed"/>
    <s v="HSI Bisnis Promo HUT Telkom PSB 70% - 50 Mbps"/>
    <s v="INDIBIZ"/>
    <m/>
    <m/>
    <d v="2026-08-12T08:00:00"/>
    <s v="2026-08-12 08:00:00 | Tanggal pemasangan: 12/08/2026 Jam pemasangan : pagi Info Tambahan : Hubungi pelanggan dulu sebelum ke lokasi terima kasih."/>
    <n v="2026"/>
    <n v="8"/>
    <n v="12"/>
    <d v="2026-08-12T00:00:00"/>
    <n v="-0.33333333333575865"/>
    <x v="0"/>
  </r>
  <r>
    <n v="1314"/>
    <n v="1002524957"/>
    <n v="3"/>
    <x v="1"/>
    <n v="5"/>
    <s v="MADURA"/>
    <s v="BANGKALAN"/>
    <s v="OMB"/>
    <s v="REG"/>
    <s v="AO"/>
    <x v="0"/>
    <m/>
    <s v="Completed (PS)"/>
    <s v="RBS-Regional 3"/>
    <d v="2026-08-13T16:32:58"/>
    <d v="2026-08-15T15:18:55"/>
    <n v="69365446"/>
    <m/>
    <n v="152438208869"/>
    <s v="TOKO NURI BAROKAH"/>
    <s v="ODP-OMB-FB/21"/>
    <s v="WO061737108"/>
    <m/>
    <m/>
    <m/>
    <n v="113.3889619"/>
    <n v="-7.0361934000000002"/>
    <s v="|MC70132|/TOKO NURI BAROKAH/087755804999/nurishkak@gmail.com/HSI Bisnis + Netmonk Promo 2026 200 Mbps (Rp 846.100) PSB 150.000/MOH NURI/-7.0362177, 113.3889377"/>
    <s v="Sales Force DBS"/>
    <m/>
    <m/>
    <m/>
    <m/>
    <m/>
    <m/>
    <m/>
    <m/>
    <s v="Management Janji"/>
    <s v="2026-08-15 08:00:00|Nama PIC : bapak nuri No HP : 087755804999 No Alternatif : - M Janji : 15/07/2026 Jam Pasang : Pagi NoteÃ‚Â :  Hubungi terlebih dahulu sebelum ke lokasi |40961370|MYDITA"/>
    <s v="FCC"/>
    <s v="13-08-2026 16:39:58"/>
    <d v="2026-08-15T08:00:00"/>
    <m/>
    <s v="PS"/>
    <s v="OMB"/>
    <s v="NETMONK"/>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8:00:00"/>
    <s v="2026-08-15 08:00:00|Nama PIC : bapak nuri No HP : 087755804999 No Alternatif : - M Janji : 15/07/2026 Jam Pasang : Pagi NoteÃ‚Â :  Hubungi terlebih dahulu sebelum ke lokasi |40961370|MYDITA"/>
    <n v="2026"/>
    <n v="8"/>
    <n v="15"/>
    <d v="2026-08-15T00:00:00"/>
    <n v="-0.33333333333575865"/>
    <x v="0"/>
  </r>
  <r>
    <n v="1315"/>
    <n v="1002511793"/>
    <n v="3"/>
    <x v="6"/>
    <n v="5"/>
    <s v="SIDOARJO"/>
    <s v="MOJOKERTO"/>
    <s v="MJS"/>
    <s v="REG"/>
    <s v="AO"/>
    <x v="0"/>
    <m/>
    <s v="Completed (PS)"/>
    <s v="RBS-Regional 3"/>
    <d v="2026-08-06T10:28:43"/>
    <d v="2026-08-06T18:45:39"/>
    <n v="69359729"/>
    <m/>
    <n v="152330220677"/>
    <s v="SMA NEGERI 1 MOJOSARI"/>
    <s v="ODP-MJS-FQ/29"/>
    <s v="WO061069510"/>
    <m/>
    <m/>
    <m/>
    <n v="112.5609852"/>
    <n v="-7.5090361000000003"/>
    <s v="|MN01575|/SMA NEGERI 1 MOJOSARI/WINBACK 2.0 HSI B2B (1:2) 100MBPS 440RB PSB DISC 70%//info@sman1mojosari.sch.id/HERMAWAN/89629723894"/>
    <s v="Sales Force DBS"/>
    <m/>
    <m/>
    <m/>
    <m/>
    <m/>
    <m/>
    <m/>
    <m/>
    <s v="Management Janji"/>
    <s v="2026-08-07 13:00:00|Jam pemasangan : 12.00 Info Tambahan : Hubungi pelanggan dulu sebelum ke lokasi terimakasih  |40951378|MYDITA"/>
    <s v="FCC"/>
    <d v="2026-06-08T10:39:54"/>
    <d v="2026-08-07T13:00:00"/>
    <m/>
    <s v="PS"/>
    <s v="MJS"/>
    <s v="NO ADDON"/>
    <n v="20260806"/>
    <s v="Completed"/>
    <s v="- 11_11446;Biaya PSB HSI EBIS Tunai di Depan ~ 11[150000]  - SP_NOSS;SP_NOSS ~ Internet NOSS Multispeed Network[0]  - SP_NOSS;SP_NOSS ~ Internet NOSS Multispeed Network[0]  - E25061;E25061 ~ ES25 - Paket HSI Basic (HSIEF) Khusus Winback 2.0[0]  - E25061~n"/>
    <s v="INDIBIZ"/>
    <m/>
    <m/>
    <d v="2026-08-07T13:00:00"/>
    <s v="2026-08-07 13:00:00|Jam pemasangan : 12.00 Info Tambahan : Hubungi pelanggan dulu sebelum ke lokasi terimakasih  |40951378|MYDITA"/>
    <n v="2026"/>
    <n v="8"/>
    <n v="6"/>
    <d v="2026-08-06T00:00:00"/>
    <n v="-1.5416666666642413"/>
    <x v="0"/>
  </r>
  <r>
    <n v="1316"/>
    <n v="1002505643"/>
    <n v="3"/>
    <x v="1"/>
    <n v="5"/>
    <s v="SBY UTARA"/>
    <s v="TANDES"/>
    <s v="KNN"/>
    <s v="REG"/>
    <s v="AO"/>
    <x v="0"/>
    <s v="1P INET"/>
    <s v="Completed (PS)"/>
    <s v="RBS-Regional 3"/>
    <d v="2026-08-03T09:40:57"/>
    <d v="2026-08-03T21:09:34"/>
    <n v="69357260"/>
    <m/>
    <n v="152412248025"/>
    <s v="Cv. Sarana Multi Keramindo"/>
    <s v="ODP-KND-FGU/18 FGU/D01/18.01"/>
    <s v="WO060759565"/>
    <m/>
    <m/>
    <m/>
    <n v="112.61867199093101"/>
    <n v="-7.2456401350052904"/>
    <s v="MD|MYDB-20260803264219|DN00001/MN02280|Cv. Sarana Multi Keramindo|82231881989"/>
    <s v="MYDIGIBIZPARTNER"/>
    <m/>
    <m/>
    <m/>
    <m/>
    <m/>
    <m/>
    <m/>
    <m/>
    <s v="Management Janji"/>
    <s v="2026-08-04 08:00:00 | Tanggal pemasangan : 04 agustus 2026 Jam pemasangan : 08.00 - 12.00 Info Tambahan : Hubungi pelanggan dulu sebelum ke lokasi terimakasih"/>
    <s v="FCC"/>
    <d v="2026-03-08T09:55:19"/>
    <d v="2026-08-04T08:00:00"/>
    <m/>
    <s v="PS"/>
    <s v="KNN"/>
    <s v="NETMONK"/>
    <n v="20260803"/>
    <s v="Completed"/>
    <s v="HSI Bisnis Bundling Netmonk Promo 2026 PSB 70% - 50 Mbps"/>
    <s v="INDIBIZ"/>
    <m/>
    <m/>
    <d v="2026-08-04T08:00:00"/>
    <s v="2026-08-04 08:00:00 | Tanggal pemasangan : 04 agustus 2026 Jam pemasangan : 08.00 - 12.00 Info Tambahan : Hubungi pelanggan dulu sebelum ke lokasi terimakasih"/>
    <n v="2026"/>
    <n v="8"/>
    <n v="3"/>
    <d v="2026-08-03T00:00:00"/>
    <n v="-1.3333333333357587"/>
    <x v="0"/>
  </r>
  <r>
    <n v="1317"/>
    <n v="1002507139"/>
    <n v="3"/>
    <x v="0"/>
    <n v="5"/>
    <s v="MATARAM"/>
    <s v="INNER - NUSA TENGGARA"/>
    <s v="MTR"/>
    <s v="DPS"/>
    <s v="AO"/>
    <x v="0"/>
    <m/>
    <s v="100 | REVOKE COMPLETED"/>
    <s v="DPS-Retail &amp; Media"/>
    <d v="2026-08-04T09:50:56"/>
    <d v="2026-08-05T13:01:28"/>
    <n v="69358026"/>
    <m/>
    <n v="172601796787"/>
    <s v="LOMBOK EPICENTRUM MALL / X8"/>
    <s v="ODP-MTR-FAT/05"/>
    <s v="WO060860036"/>
    <m/>
    <m/>
    <m/>
    <n v="116.1046795"/>
    <n v="-8.5934965999999999"/>
    <s v="DPS HSI | Ida Harianti | 402005 | TREG 3 |PAK FATRIA| +62 819-2920-0005 | PSB | INET NETMONK 50MBPS"/>
    <s v="Amex"/>
    <m/>
    <m/>
    <m/>
    <m/>
    <m/>
    <m/>
    <m/>
    <m/>
    <s v="Management Janji"/>
    <s v="AO"/>
    <s v="FCC"/>
    <d v="2026-04-08T09:55:31"/>
    <m/>
    <s v="Kendala Lainnya"/>
    <s v="REVOKE"/>
    <s v="MTR"/>
    <s v="NETMONK"/>
    <m/>
    <s v="Revoke Completed"/>
    <s v="- 11_11450;Biaya PSB Reguler HSI EBIS ~ 11[150000]  - SP_NOSS;SP_NOSS ~ Internet NOSS Multispeed Network[0]  - SP_NOSS;SP_NOSS ~ Internet NOSS Multispeed Network[0]  - E24057;E24057 ~ ES24 - Paket HSI Bisnis (HSIE) Khusus Winback[0]  - E24057~null~E24057_"/>
    <s v="INDIBIZ"/>
    <m/>
    <m/>
    <d v="2026-08-04T12:00:00"/>
    <s v="AO"/>
    <m/>
    <m/>
    <m/>
    <e v="#NUM!"/>
    <e v="#NUM!"/>
    <x v="1"/>
  </r>
  <r>
    <n v="1318"/>
    <n v="1002524106"/>
    <n v="3"/>
    <x v="6"/>
    <n v="5"/>
    <s v="JEMBER"/>
    <s v="BONDOWOSO"/>
    <s v="BOW"/>
    <s v="REG"/>
    <s v="AO"/>
    <x v="0"/>
    <s v="2P INET + VOICE"/>
    <s v="Completed (PS)"/>
    <s v="RBS-Regional 3"/>
    <d v="2026-08-13T12:31:57"/>
    <d v="2026-08-13T17:16:16"/>
    <n v="69365077"/>
    <n v="3322010102"/>
    <n v="152507226148"/>
    <s v="RUMAH KOST FATHORRASI DUA"/>
    <s v="ODP-BOW-FAC/30 FAC/D01/30.01"/>
    <s v="WO061661164"/>
    <m/>
    <m/>
    <m/>
    <n v="113.82839470978701"/>
    <n v="-7.9849958654486102"/>
    <s v="|MC30175|MYIA-091509299613/POI/ FATHORRASI /083853348579/fathorrasi5@gmail.com"/>
    <s v="MYIB_ASSISTANT"/>
    <m/>
    <m/>
    <m/>
    <m/>
    <m/>
    <m/>
    <m/>
    <m/>
    <s v="Management Janji"/>
    <s v="2026-08-14 13:00:00 | Nama : BP FATHORRASI No Hp : 083853348579 No Alt :  Tgl Pemasangan : 14 Agustus 2026 Interval : PAGI  Note : Hubungi pelanggan terlebih dahulu"/>
    <s v="FCC"/>
    <s v="13-08-2026 12:39:48"/>
    <d v="2026-08-14T13:00:00"/>
    <m/>
    <s v="PS"/>
    <s v="BOW"/>
    <s v="NO ADDON"/>
    <n v="20260813"/>
    <s v="Completed"/>
    <s v="HSI Bisnis Bundling Phone PSB 70% - Free 800 Menit Promo - 300 Mbps"/>
    <s v="INDIBIZ"/>
    <m/>
    <m/>
    <d v="2026-08-14T13:00:00"/>
    <s v="2026-08-14 13:00:00 | Nama : BP FATHORRASI No Hp : 083853348579 No Alt :  Tgl Pemasangan : 14 Agustus 2026 Interval : PAGI  Note : Hubungi pelanggan terlebih dahulu"/>
    <n v="2026"/>
    <n v="8"/>
    <n v="13"/>
    <d v="2026-08-13T00:00:00"/>
    <n v="-1.5416666666642413"/>
    <x v="0"/>
  </r>
  <r>
    <n v="1319"/>
    <n v="1002524115"/>
    <n v="3"/>
    <x v="4"/>
    <n v="4"/>
    <s v="PEKALONGAN"/>
    <s v="TEGAL"/>
    <s v="TEG"/>
    <s v="REG"/>
    <s v="AO"/>
    <x v="0"/>
    <s v="1P INET"/>
    <s v="Completed (PS)"/>
    <s v="RBS-Regional 3"/>
    <d v="2026-08-13T12:35:56"/>
    <d v="2026-08-14T15:40:42"/>
    <n v="69365079"/>
    <m/>
    <n v="142212126734"/>
    <s v="SPPG KEMUNING"/>
    <s v="ODP-TEG-FAV/086 FAV/D05/086.01"/>
    <s v="WO061661550"/>
    <m/>
    <m/>
    <m/>
    <n v="109.230712093412"/>
    <n v="-6.89576895241711"/>
    <s v="MD|MYDB-20260813265190|DN00001/MN00377|SPPG KEMUNING|085772480551"/>
    <s v="MYDIGIBIZPARTNER"/>
    <m/>
    <m/>
    <m/>
    <m/>
    <m/>
    <m/>
    <m/>
    <m/>
    <s v="Management Janji"/>
    <s v="2026-08-14 13:00:00 | Nama : BP IMAM BUKHORI  No Hp : 085772480551 No Alt :  Tgl Pemasangan : 14 Agustus 2026 Interval : PAGI  Note : Hubungi pelanggan terlebih dahulu"/>
    <s v="FCC"/>
    <s v="13-08-2026 12:39:48"/>
    <d v="2026-08-14T13:00:00"/>
    <m/>
    <s v="PS"/>
    <s v="TEG"/>
    <s v="NO ADDON"/>
    <n v="20260814"/>
    <s v="Completed"/>
    <s v="HSI Bisnis Promo HUT Telkom PSB 70% - 50 Mbps"/>
    <s v="INDIBIZ"/>
    <m/>
    <m/>
    <d v="2026-08-14T13:00:00"/>
    <s v="2026-08-14 13:00:00 | Nama : BP IMAM BUKHORI  No Hp : 085772480551 No Alt :  Tgl Pemasangan : 14 Agustus 2026 Interval : PAGI  Note : Hubungi pelanggan terlebih dahulu"/>
    <n v="2026"/>
    <n v="8"/>
    <n v="14"/>
    <d v="2026-08-14T00:00:00"/>
    <n v="-0.54166666666424135"/>
    <x v="0"/>
  </r>
  <r>
    <n v="1320"/>
    <n v="1002521777"/>
    <n v="3"/>
    <x v="3"/>
    <n v="4"/>
    <s v="PURWOKERTO"/>
    <s v="PURWOKERTO"/>
    <s v="AJB"/>
    <s v="REG"/>
    <s v="AO"/>
    <x v="0"/>
    <m/>
    <s v="Completed (PS)"/>
    <s v="RBS-Regional 3"/>
    <d v="2026-08-12T11:26:16"/>
    <d v="2026-08-12T13:19:43"/>
    <n v="69360725"/>
    <m/>
    <n v="143387116070"/>
    <s v="ZALFA CREATIVE"/>
    <s v="ODP-AJB-FQ/038"/>
    <s v="WO061571295"/>
    <m/>
    <m/>
    <m/>
    <n v="109.08292926689001"/>
    <n v="-7.3875530732921204"/>
    <s v="|MC80052|MYIA-003526984620/POI/TIARA AINUR HIDAYATI/085865917180/tiaraainur19@gmail.com"/>
    <s v="Sales Profesional"/>
    <m/>
    <m/>
    <m/>
    <m/>
    <m/>
    <m/>
    <m/>
    <m/>
    <s v="Management Janji"/>
    <s v="2026-08-08 13:00:00 | Nama PIC : Tiara  No HP : 085865917180  Alt : 087826008469  M Janji : 08/08/2026  Jam Pasang : 08.00 - 13:00   NoteÃ‚Â :  hubungi terlebih dahulu sebelum kelokasi "/>
    <s v="FCC"/>
    <d v="2026-12-08T11:39:52"/>
    <m/>
    <m/>
    <s v="PS"/>
    <s v="AJB"/>
    <s v="NO ADDON"/>
    <n v="20260812"/>
    <s v="Completed"/>
    <s v="- 11_11446;Biaya PSB HSI EBIS Tunai di Depan ~ 11[150000]  - E25060;E25060 ~ ES25 - Paket HSI Bisnis (HSIE) Khusus Winback 2.0[0]  - E25060~null~E25060_UNL;UNL ~ Internet-Link Unlimited Internet Usage ~ E25060[0]  - E25060~null~105343;E25060||11||Abodemen"/>
    <s v="INDIBIZ"/>
    <m/>
    <m/>
    <d v="2026-08-12T07:00:00"/>
    <s v="2026-08-08 13:00:00 | Nama PIC : Tiara  No HP : 085865917180  Alt : 087826008469  M Janji : 08/08/2026  Jam Pasang : 08.00 - 13:00   NoteÃ‚Â :  hubungi terlebih dahulu sebelum kelokasi "/>
    <n v="2026"/>
    <n v="8"/>
    <n v="12"/>
    <d v="2026-08-12T00:00:00"/>
    <n v="-0.29166666666424135"/>
    <x v="0"/>
  </r>
  <r>
    <n v="1321"/>
    <n v="1002516576"/>
    <n v="3"/>
    <x v="2"/>
    <n v="5"/>
    <s v="MALANG"/>
    <s v="KEPANJEN"/>
    <s v="TUR"/>
    <s v="REG"/>
    <s v="AO"/>
    <x v="0"/>
    <s v="1P INET"/>
    <s v="Completed (PS)"/>
    <s v="RBS-Regional 3"/>
    <d v="2026-08-09T15:53:58"/>
    <d v="2026-08-10T13:22:57"/>
    <n v="69361937"/>
    <m/>
    <n v="152713217304"/>
    <s v="Spbu 54.651.36"/>
    <s v="ODP-TUR-FS/14 FS/D02/14.01"/>
    <s v="WO061331875"/>
    <m/>
    <m/>
    <m/>
    <n v="112.67891299999999"/>
    <n v="-8.1314449999999994"/>
    <s v="|MN02540|MYIA-060344004279/POI/Muhamad Ardiani/081333219720/muhammadardiani98@gmail.com"/>
    <s v="MYIB_ASSISTANT"/>
    <m/>
    <m/>
    <m/>
    <m/>
    <m/>
    <m/>
    <m/>
    <m/>
    <s v="Management Janji"/>
    <s v="2026-08-10 13:00:00 | Tanggal pemasangan: 10/08/2026 Jam pemasangan : 08.00 - 12.00 Info Tambahan : Hubungi pelanggan dulu sebelum ke lokasi. terima kasih  "/>
    <s v="FCC"/>
    <d v="2026-09-08T15:55:13"/>
    <d v="2026-08-10T13:00:00"/>
    <m/>
    <s v="PS"/>
    <s v="TUR"/>
    <s v="NO ADDON"/>
    <n v="20260810"/>
    <s v="Completed"/>
    <s v="HSI Bisnis Promo HUT Telkom PSB 70% - 50 Mbps"/>
    <s v="INDIBIZ"/>
    <m/>
    <m/>
    <d v="2026-08-10T13:00:00"/>
    <s v="2026-08-10 13:00:00 | Tanggal pemasangan: 10/08/2026 Jam pemasangan : 08.00 - 12.00 Info Tambahan : Hubungi pelanggan dulu sebelum ke lokasi. terima kasih  "/>
    <n v="2026"/>
    <n v="8"/>
    <n v="10"/>
    <d v="2026-08-10T00:00:00"/>
    <n v="-0.54166666666424135"/>
    <x v="0"/>
  </r>
  <r>
    <n v="1322"/>
    <n v="1002525198"/>
    <n v="3"/>
    <x v="2"/>
    <n v="5"/>
    <s v="MADIUN"/>
    <s v="BOJONEGORO"/>
    <s v="BJN"/>
    <s v="REG"/>
    <s v="AO"/>
    <x v="0"/>
    <s v="1P INET"/>
    <s v="Completed (PS)"/>
    <s v="RBS-Regional 3"/>
    <d v="2026-08-13T18:31:56"/>
    <d v="2026-08-14T20:28:38"/>
    <n v="69365532"/>
    <m/>
    <n v="152609258418"/>
    <s v="TOKO ELVI KOMPUTER KAPAS"/>
    <s v="ODP-BJN-FAG/06 FAG/D01/06.01"/>
    <s v="WO061701419"/>
    <m/>
    <m/>
    <m/>
    <n v="111.929348"/>
    <n v="-7.1982609999999996"/>
    <s v="|MN00799|MYIA-059433990897/POI/SRI WAHYUNINGSIH/082140326771/elvikomputer@gmail.com"/>
    <s v="MYIB_ASSISTANT"/>
    <m/>
    <m/>
    <m/>
    <m/>
    <m/>
    <m/>
    <m/>
    <m/>
    <s v="Management Janji"/>
    <s v="2026-08-14 15:00:00 | Tanggal pemasangan: 14/08/2026 Jam pemasangan : pagi / siang Info Tambahan : Hubungi pelanggan dulu sebelum ke lokasi terima kasih."/>
    <s v="FCC"/>
    <s v="13-08-2026 18:39:53"/>
    <d v="2026-08-14T15:00:00"/>
    <m/>
    <s v="PS"/>
    <s v="BJN"/>
    <s v="NO ADDON"/>
    <n v="20260814"/>
    <s v="Completed"/>
    <s v="HSI Bisnis Basic Promo HUT Telkom PSB 70% - 100 Mbps"/>
    <s v="INDIBIZ"/>
    <m/>
    <m/>
    <d v="2026-08-14T15:00:00"/>
    <s v="2026-08-14 15:00:00 | Tanggal pemasangan: 14/08/2026 Jam pemasangan : pagi / siang Info Tambahan : Hubungi pelanggan dulu sebelum ke lokasi terima kasih."/>
    <n v="2026"/>
    <n v="8"/>
    <n v="14"/>
    <d v="2026-08-14T00:00:00"/>
    <n v="-0.625"/>
    <x v="0"/>
  </r>
  <r>
    <n v="1323"/>
    <n v="1002516095"/>
    <n v="3"/>
    <x v="2"/>
    <n v="5"/>
    <s v="MADIUN"/>
    <s v="MADIUN"/>
    <s v="CRB"/>
    <s v="REG"/>
    <s v="AO"/>
    <x v="0"/>
    <s v="1P INET"/>
    <s v="102 | FOLLOW UP COMPLETED"/>
    <s v="RBS-Regional 3"/>
    <d v="2026-08-08T15:28:57"/>
    <d v="2026-08-12T10:04:26"/>
    <n v="69361565"/>
    <m/>
    <n v="152632209838"/>
    <s v="SPBU SIDOMULYO"/>
    <s v="ODP-CRB-FK/32 FK/D07/32.01"/>
    <s v="WO061275349"/>
    <m/>
    <m/>
    <m/>
    <n v="111.620149"/>
    <n v="-7.5787680000000002"/>
    <s v="|MC20208|MYIA-047366687312/POI/Muhammad rizal muhaimin/085745335317/muh13092002@gmail.com"/>
    <s v="MYIB_ASSISTANT"/>
    <m/>
    <m/>
    <m/>
    <m/>
    <m/>
    <m/>
    <m/>
    <m/>
    <s v="Management Janji"/>
    <s v="2026-08-10 08:00:00 | Tanggal Pemasangan : 10 Agustus 2026 Jam Pemasangan : 08:00 13:00 Info Tambahan : Hubungi pelanggan dulu sebelum ke lokasi terimakasih"/>
    <s v="FCC"/>
    <d v="2026-08-08T15:40:04"/>
    <d v="2026-08-10T08:00:00"/>
    <s v="Kendala Lainnya"/>
    <s v="REVOKE"/>
    <s v="CRB"/>
    <s v="NO ADDON"/>
    <m/>
    <s v="Follow Up Revoke Completed, New Order ID : SC1002521498"/>
    <s v="HSI Bisnis Promo HUT Telkom PSB 70% - 50 Mbps"/>
    <s v="INDIBIZ"/>
    <m/>
    <m/>
    <d v="2026-08-10T08:00:00"/>
    <s v="2026-08-10 08:00:00 | Tanggal Pemasangan : 10 Agustus 2026 Jam Pemasangan : 08:00 13:00 Info Tambahan : Hubungi pelanggan dulu sebelum ke lokasi terimakasih"/>
    <m/>
    <m/>
    <m/>
    <e v="#NUM!"/>
    <e v="#NUM!"/>
    <x v="1"/>
  </r>
  <r>
    <n v="1324"/>
    <n v="1002531546"/>
    <n v="3"/>
    <x v="6"/>
    <n v="5"/>
    <s v="JEMBER"/>
    <s v="BANYUWANGI"/>
    <s v="MCR"/>
    <s v="REG"/>
    <s v="AO"/>
    <x v="0"/>
    <s v="1P INET"/>
    <s v="MIE - SEND SURVEY"/>
    <s v="RBS-Regional 3"/>
    <d v="2026-08-17T19:23:57"/>
    <d v="2026-08-17T19:26:01"/>
    <n v="69368428"/>
    <m/>
    <n v="152522205342"/>
    <s v="TOKO TAUFIQ"/>
    <s v="ODP-MCR-FL/12 FL/D01/12.01"/>
    <s v="WO061955106"/>
    <m/>
    <m/>
    <m/>
    <n v="114.3275625"/>
    <n v="-8.4666874999999902"/>
    <s v="MD|MYDB-20260817265874|DC30004/MC30042|TOKO TAUFIQ|085330791739"/>
    <s v="MYDIGIBIZPARTNER"/>
    <m/>
    <m/>
    <m/>
    <m/>
    <m/>
    <m/>
    <m/>
    <m/>
    <s v="Management Janji"/>
    <s v="2026-08-19 08:00:00 | telp :085330791739 alt : Tanggal pemasangan :18/08/2026 Jam pemasangan : pagi/siang Info Tambahan : Hubungi pelanggan dulu sebelum ke lokasi terima kasih."/>
    <s v="FCC"/>
    <s v="17-08-2026 19:25:20"/>
    <d v="2026-08-19T08:00:00"/>
    <m/>
    <s v="SURVEY_NEW_MANJA"/>
    <s v="MCR"/>
    <s v="NETMONK"/>
    <m/>
    <s v="MIE - SEND SURVEY"/>
    <s v="HSI Bisnis Bundling Netmonk PSB 70% - 100 Mbps"/>
    <s v="INDIBIZ"/>
    <m/>
    <m/>
    <d v="2026-08-19T08:00:00"/>
    <s v="2026-08-19 08:00:00 | telp :085330791739 alt : Tanggal pemasangan :18/08/2026 Jam pemasangan : pagi/siang Info Tambahan : Hubungi pelanggan dulu sebelum ke lokasi terima kasih."/>
    <m/>
    <m/>
    <m/>
    <e v="#NUM!"/>
    <e v="#NUM!"/>
    <x v="1"/>
  </r>
  <r>
    <n v="1325"/>
    <n v="1002530809"/>
    <n v="3"/>
    <x v="0"/>
    <n v="5"/>
    <s v="MATARAM"/>
    <s v="INNER - NUSA TENGGARA"/>
    <s v="MTR"/>
    <s v="REG"/>
    <s v="AO"/>
    <x v="0"/>
    <s v="1P INET"/>
    <s v="Completed (PS)"/>
    <s v="RBS-Regional 3"/>
    <d v="2026-08-17T12:38:56"/>
    <d v="2026-08-17T20:32:29"/>
    <n v="69368043"/>
    <m/>
    <n v="172601797048"/>
    <s v="TOKO &amp; LAUNDRY AGISNA"/>
    <s v="ODP-MTR-FCB/167 FCB/D08/167.01"/>
    <s v="WO061925521"/>
    <m/>
    <m/>
    <m/>
    <n v="116.072828"/>
    <n v="-8.5749309999999994"/>
    <s v="|MC40234|MYIA-051282211271/POI/aril agisna/082236887607/kenarisenja07@gmail.com"/>
    <s v="MYIB_ASSISTANT"/>
    <m/>
    <m/>
    <m/>
    <m/>
    <m/>
    <m/>
    <m/>
    <m/>
    <s v="Management Janji"/>
    <s v="2026-08-18 13:00:00 | M janji : pagi Tanggal Pemasangan : 18/agustus/2026 Note : hubungi pelanggan jika ingin kelokasi "/>
    <s v="FCC"/>
    <s v="17-08-2026 12:40:04"/>
    <d v="2026-08-18T13:00:00"/>
    <m/>
    <s v="PS"/>
    <s v="MTR"/>
    <s v="NO ADDON"/>
    <n v="20260817"/>
    <s v="Completed"/>
    <s v="HSI Bisnis Khusus Winback PSB 70% - 200 Mbps"/>
    <s v="INDIBIZ"/>
    <m/>
    <m/>
    <d v="2026-08-18T13:00:00"/>
    <s v="2026-08-18 13:00:00 | M janji : pagi Tanggal Pemasangan : 18/agustus/2026 Note : hubungi pelanggan jika ingin kelokasi "/>
    <n v="2026"/>
    <n v="8"/>
    <n v="17"/>
    <d v="2026-08-17T00:00:00"/>
    <n v="-1.5416666666642413"/>
    <x v="0"/>
  </r>
  <r>
    <n v="1326"/>
    <n v="1002509609"/>
    <n v="3"/>
    <x v="3"/>
    <n v="4"/>
    <s v="MAGELANG"/>
    <s v="WONOSOBO"/>
    <s v="WOS"/>
    <s v="REG"/>
    <s v="AO"/>
    <x v="0"/>
    <s v="1P INET"/>
    <s v="Completed (PS)"/>
    <s v="RBS-Regional 3"/>
    <d v="2026-08-05T08:43:57"/>
    <d v="2026-08-05T13:29:25"/>
    <n v="69358758"/>
    <m/>
    <n v="141373127392"/>
    <s v="WARUNG KELONTONG KHOM"/>
    <s v="ODP-WOS-FAA/079 FAA/D06/079.01"/>
    <s v="WO060949764"/>
    <m/>
    <m/>
    <m/>
    <n v="109.9509"/>
    <n v="-7.4011448999999896"/>
    <s v="|MC80087|MYIA-007424223461/POI/EKO PURWANTO/087872848660/donobagus92@gmail.com"/>
    <s v="MYIB_ASSISTANT"/>
    <m/>
    <m/>
    <m/>
    <m/>
    <m/>
    <m/>
    <m/>
    <m/>
    <s v="Management Janji"/>
    <s v="2026-08-06 13:00:00 | Tanggal: 06/8/2026 Jam Pasang: Siang Note: Hubungi pelanggan sebelum ke lokasi, terima kasih."/>
    <s v="FCC"/>
    <d v="2026-05-08T08:54:50"/>
    <d v="2026-08-06T13:00:00"/>
    <m/>
    <s v="PS"/>
    <s v="WOS"/>
    <s v="NO ADDON"/>
    <n v="20260805"/>
    <s v="Completed"/>
    <s v="HSI Bisnis Promo HUT Telkom PSB 70% - 50 Mbps"/>
    <s v="INDIBIZ"/>
    <m/>
    <m/>
    <d v="2026-08-06T13:00:00"/>
    <s v="2026-08-06 13:00:00 | Tanggal: 06/8/2026 Jam Pasang: Siang Note: Hubungi pelanggan sebelum ke lokasi, terima kasih."/>
    <n v="2026"/>
    <n v="8"/>
    <n v="5"/>
    <d v="2026-08-05T00:00:00"/>
    <n v="-1.5416666666642413"/>
    <x v="0"/>
  </r>
  <r>
    <n v="1327"/>
    <n v="1002523440"/>
    <n v="3"/>
    <x v="1"/>
    <n v="5"/>
    <s v="SBY UTARA"/>
    <s v="LAMONGAN"/>
    <s v="BBA"/>
    <s v="REG"/>
    <s v="AO"/>
    <x v="0"/>
    <s v="1P INET"/>
    <s v="Completed (PS)"/>
    <s v="RBS-Regional 3"/>
    <d v="2026-08-13T09:17:57"/>
    <d v="2026-08-14T15:39:11"/>
    <n v="69364768"/>
    <m/>
    <n v="152441211303"/>
    <s v="LAB SMA SUNAN DRAJAT"/>
    <s v="ODP-BBA-FAG/12 FAG/D02/12.01"/>
    <s v="WO061642644"/>
    <m/>
    <m/>
    <m/>
    <n v="112.293347"/>
    <n v="-7.1570739999999997"/>
    <s v="|MN02646|MYIA-019314316928/POI/muh syamsul spd/0881026631280/muhsyamsul43@gmail.com"/>
    <s v="MYIB_ASSISTANT"/>
    <m/>
    <m/>
    <m/>
    <m/>
    <m/>
    <m/>
    <m/>
    <m/>
    <s v="Management Janji"/>
    <s v="2026-08-14 10:00:00 | Nama : BP MUH SYAMSUL SPD No Hp : 0881026631280 No Alt :  Tgl Pemasangan : 14 Agustus 2026 Interval : PAGI  Note : Hubungi pelanggan terlebih dahulu"/>
    <s v="FCC"/>
    <s v="13-08-2026 09:40:08"/>
    <d v="2026-08-14T10:00:00"/>
    <m/>
    <s v="PS"/>
    <s v="BBA"/>
    <s v="NO ADDON"/>
    <n v="20260814"/>
    <s v="Completed"/>
    <s v="HSI Bisnis Basic Promo HUT Telkom PSB 70% - 75 Mbps"/>
    <s v="INDIBIZ"/>
    <m/>
    <m/>
    <d v="2026-08-14T10:00:00"/>
    <s v="2026-08-14 10:00:00 | Nama : BP MUH SYAMSUL SPD No Hp : 0881026631280 No Alt :  Tgl Pemasangan : 14 Agustus 2026 Interval : PAGI  Note : Hubungi pelanggan terlebih dahulu"/>
    <n v="2026"/>
    <n v="8"/>
    <n v="14"/>
    <d v="2026-08-14T00:00:00"/>
    <n v="-0.41666666666424135"/>
    <x v="0"/>
  </r>
  <r>
    <n v="1328"/>
    <n v="1002512250"/>
    <n v="3"/>
    <x v="7"/>
    <n v="4"/>
    <s v="KUDUS"/>
    <s v="KUDUS"/>
    <s v="DMA"/>
    <s v="DGS"/>
    <s v="AO"/>
    <x v="0"/>
    <m/>
    <s v="9 | WFM - UN-SCS"/>
    <s v="DGS-B2B TREG"/>
    <d v="2026-08-06T12:37:34"/>
    <d v="2026-08-06T12:37:35"/>
    <n v="69359714"/>
    <m/>
    <m/>
    <s v="POLRES DEMAK GEDUNG SPKT"/>
    <m/>
    <s v="WO061051280"/>
    <m/>
    <m/>
    <m/>
    <n v="110.61929499999999"/>
    <n v="-6.9095399999999998"/>
    <s v="DGS HSI | ERIKA KURNIAWATI | 403208 | TREG 3 |POLRES DEMAK GEDUNG SPKT | CHRISTIAN ARDIANTO| 085641724199  | PSB 1S 50MBPS BASIC 387K  "/>
    <s v="Amex"/>
    <m/>
    <m/>
    <m/>
    <m/>
    <m/>
    <m/>
    <m/>
    <m/>
    <s v="Management Janji"/>
    <n v="85641724199"/>
    <s v="FCC"/>
    <d v="2026-06-08T12:40:10"/>
    <m/>
    <m/>
    <s v="UNSC"/>
    <s v="DMA"/>
    <s v="NO ADDON"/>
    <m/>
    <s v="Inprogress Alpro, SC Lama : SC1002511759"/>
    <s v="- 11_11450;Biaya PSB Reguler HSI EBIS ~ 11[150000]  - E23015;E23015 ~ ES23 - Perangkat ONT[0]  - E23015~null~44292;E23015||11||Abodemen 0[0]  - E23015~null~E23015_SWONT;SWONT ~ Biaya Sewa ONT ~ E23015[30000]  - E23047;E23047 ~ ES23 - Paket HSI Bisnis Basi"/>
    <s v="INDIBIZ"/>
    <m/>
    <m/>
    <d v="2026-08-06T12:00:00"/>
    <n v="85641724199"/>
    <m/>
    <m/>
    <m/>
    <e v="#NUM!"/>
    <e v="#NUM!"/>
    <x v="1"/>
  </r>
  <r>
    <n v="1329"/>
    <n v="1002523237"/>
    <n v="3"/>
    <x v="0"/>
    <n v="5"/>
    <s v="KUPANG"/>
    <s v="ENDE"/>
    <s v="END"/>
    <s v="REG"/>
    <s v="AO"/>
    <x v="0"/>
    <s v="1P INET"/>
    <s v="MIE - SEND SURVEY"/>
    <s v="RBS-Regional 3"/>
    <d v="2026-08-13T07:25:56"/>
    <d v="2026-08-13T07:28:02"/>
    <n v="69364644"/>
    <m/>
    <n v="172506788993"/>
    <s v="SUSTERAN WAJAH KUDUS"/>
    <s v="ODP-END-FD/75 FD/D06/75.01"/>
    <s v="WO061634731"/>
    <m/>
    <m/>
    <m/>
    <n v="121.68520169999999"/>
    <n v="-8.8355034000000003"/>
    <s v="|MC40144|MYIA-046076086984/POI/SUSTER THERESIA TADON/081237621109/sr.theresiatadon@gmail.com"/>
    <s v="MYIB_ASSISTANT"/>
    <m/>
    <m/>
    <m/>
    <m/>
    <m/>
    <m/>
    <m/>
    <m/>
    <s v="Management Janji"/>
    <s v="2026-08-20 08:00:00 | Nama PIC:  BU THERESIA No HP: 081237621109 Alt: Tanggal: 20/8/2026 Jam Pasang: Pagi Note: Hubungi sebelum ke lokasi, terimakasih."/>
    <s v="FCC"/>
    <s v="13-08-2026 07:39:52"/>
    <d v="2026-08-20T08:00:00"/>
    <m/>
    <s v="SURVEY_NEW_MANJA"/>
    <s v="END"/>
    <s v="NO ADDON"/>
    <m/>
    <s v="MIE - SEND SURVEY"/>
    <s v="HSI Bisnis Promo HUT Telkom PSB 70% - 50 Mbps"/>
    <s v="INDIBIZ"/>
    <m/>
    <m/>
    <d v="2026-08-20T08:00:00"/>
    <s v="2026-08-20 08:00:00 | Nama PIC:  BU THERESIA No HP: 081237621109 Alt: Tanggal: 20/8/2026 Jam Pasang: Pagi Note: Hubungi sebelum ke lokasi, terimakasih."/>
    <m/>
    <m/>
    <m/>
    <e v="#NUM!"/>
    <e v="#NUM!"/>
    <x v="1"/>
  </r>
  <r>
    <n v="1330"/>
    <n v="1002515853"/>
    <n v="3"/>
    <x v="5"/>
    <n v="5"/>
    <s v="DENPASAR"/>
    <s v="JIMBARAN"/>
    <s v="JBR"/>
    <s v="REG"/>
    <s v="AO"/>
    <x v="0"/>
    <m/>
    <s v="CANCEL COMPLETED"/>
    <s v="RBS-Regional 3"/>
    <d v="2026-08-08T12:12:28"/>
    <d v="2026-08-10T12:54:49"/>
    <n v="69361394"/>
    <m/>
    <n v="172415797892"/>
    <s v="TOKO SEMBAKO WISNU"/>
    <s v="ODP-JBR-FY/22"/>
    <m/>
    <m/>
    <m/>
    <m/>
    <n v="115.1381749"/>
    <n v="-8.8239608999999994"/>
    <s v="|MN00087|/CP PAK KADEK KERTANA/081959428867/kadektana994@gmail.com"/>
    <s v="Sales Force DBS"/>
    <m/>
    <m/>
    <m/>
    <m/>
    <m/>
    <m/>
    <m/>
    <m/>
    <m/>
    <m/>
    <m/>
    <d v="2026-08-08T12:25:24"/>
    <m/>
    <m/>
    <s v="REJECT_FCC"/>
    <s v="JBR"/>
    <s v="NO ADDON"/>
    <m/>
    <s v="DECLINE : Decline - Salah Tagging Lokasi / Venue EVI PUSPITA EKASARI 40931150|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1331"/>
    <n v="1002505732"/>
    <n v="3"/>
    <x v="5"/>
    <n v="5"/>
    <s v="DENPASAR"/>
    <s v="SANUR"/>
    <s v="KLM"/>
    <s v="REG"/>
    <s v="AO"/>
    <x v="0"/>
    <s v="1P INET"/>
    <s v="102 | FOLLOW UP COMPLETED"/>
    <s v="RBS-Regional 3"/>
    <d v="2026-08-03T10:14:56"/>
    <d v="2026-08-05T13:41:08"/>
    <n v="69357309"/>
    <m/>
    <n v="172401793343"/>
    <s v="PT POHON BIRU JAYA"/>
    <s v="ODP-KLM-FN/54 FN/D01/54.01"/>
    <s v="WO060763543"/>
    <m/>
    <m/>
    <m/>
    <n v="115.2388043"/>
    <n v="-8.6736056999999995"/>
    <s v="|MN01984|MYIA-050116075476/POI/Rezza/08170904091/fina.finance@sozoskinclinic.com"/>
    <s v="MYIB_ASSISTANT"/>
    <m/>
    <m/>
    <m/>
    <m/>
    <m/>
    <m/>
    <m/>
    <m/>
    <s v="Management Janji"/>
    <s v="2026-08-04 08:00:00 | M Janji : 4 agustus 2026 jam Pasang : pagi siang Note : hubungi pelanggan jika ingin kelokasi"/>
    <s v="FCC"/>
    <d v="2026-03-08T10:40:22"/>
    <d v="2026-08-04T08:00:00"/>
    <s v="Kendala Pelanggan"/>
    <s v="REVOKE"/>
    <s v="KLM"/>
    <s v="NO ADDON"/>
    <m/>
    <s v="Follow Up Revoke Completed, New Order ID : SC1002510598"/>
    <s v="HSI Bisnis PSB 70% - 50 Mbps"/>
    <s v="INDIBIZ"/>
    <m/>
    <m/>
    <d v="2026-08-04T08:00:00"/>
    <s v="2026-08-04 08:00:00 | M Janji : 4 agustus 2026 jam Pasang : pagi siang Note : hubungi pelanggan jika ingin kelokasi"/>
    <m/>
    <m/>
    <m/>
    <e v="#NUM!"/>
    <e v="#NUM!"/>
    <x v="1"/>
  </r>
  <r>
    <n v="1332"/>
    <n v="1002504694"/>
    <n v="3"/>
    <x v="0"/>
    <n v="5"/>
    <s v="MATARAM"/>
    <s v="LOMBOK BARAT TENGAH"/>
    <s v="PRY"/>
    <s v="REG"/>
    <s v="AO"/>
    <x v="0"/>
    <m/>
    <s v="Completed (PS)"/>
    <s v="RBS-Regional 3"/>
    <d v="2026-08-01T15:11:51"/>
    <d v="2026-08-01T16:16:29"/>
    <n v="69355251"/>
    <m/>
    <n v="172603791293"/>
    <s v="CAHAYA MUTIARA"/>
    <s v="ODP-PYA-FAC/14"/>
    <s v="WO060663523"/>
    <m/>
    <m/>
    <m/>
    <n v="116.35271"/>
    <n v="-8.7611399839999997"/>
    <s v="MD|MYDB-20260730263926|SC00001/MC00069|CAHAYA MUTIARA|081929345128"/>
    <s v="MYDIGIBIZPARTNER"/>
    <m/>
    <m/>
    <m/>
    <m/>
    <m/>
    <m/>
    <m/>
    <m/>
    <s v="Management Janji"/>
    <s v="2026-07-31 13:00:00 | Tanggal Pemasangan : 31 Juli 2026  Jam Pemasangan : 08:00 13:00  Info Tambahan : Hubungi pelanggan dulu sebelum ke lokasi terimakasih"/>
    <s v="FCC"/>
    <d v="2026-01-08T15:25:05"/>
    <m/>
    <m/>
    <s v="PS"/>
    <s v="PRY"/>
    <s v="NO ADDON"/>
    <n v="20260801"/>
    <s v="Completed"/>
    <s v="- 11_11446;Biaya PSB HSI EBIS Tunai di Depan ~ 11[150000]  - SP_NOSS;SP_NOSS ~ Internet NOSS Multispeed Network[0]  - SP_NOSS;SP_NOSS ~ Internet NOSS Multispeed Network[0]  - E23015;E23015 ~ ES23 - Perangkat ONT[0]  - E23015~null~44292;E23015||11||Abodeme"/>
    <s v="INDIBIZ"/>
    <m/>
    <m/>
    <d v="2026-08-01T07:00:00"/>
    <s v="2026-07-31 13:00:00 | Tanggal Pemasangan : 31 Juli 2026  Jam Pemasangan : 08:00 13:00  Info Tambahan : Hubungi pelanggan dulu sebelum ke lokasi terimakasih"/>
    <n v="2026"/>
    <n v="8"/>
    <n v="1"/>
    <d v="2026-08-01T00:00:00"/>
    <n v="-0.29166666666424135"/>
    <x v="0"/>
  </r>
  <r>
    <n v="1333"/>
    <n v="1002520616"/>
    <n v="3"/>
    <x v="3"/>
    <n v="4"/>
    <s v="MAGELANG"/>
    <s v="MAGELANG"/>
    <s v="MGE"/>
    <s v="REG"/>
    <s v="AO"/>
    <x v="0"/>
    <s v="1P INET"/>
    <s v="Completed (PS)"/>
    <s v="RBS-Regional 3"/>
    <d v="2026-08-11T15:59:56"/>
    <d v="2026-08-13T09:11:49"/>
    <n v="69363589"/>
    <m/>
    <n v="146137149716"/>
    <s v="BAROKAH CAHAYA SEJAHTERA SPBU 4456118"/>
    <s v="ODP-MGE-FAM/100 FAM/D07/100.01"/>
    <s v="WO061519805"/>
    <m/>
    <m/>
    <m/>
    <n v="110.1909417"/>
    <n v="-7.4663507999999998"/>
    <s v="|MN02255|MYIA-040713113547/POI/AHMAD HAJIR/085643680706/spbubandongan@gmail.com"/>
    <s v="MYIB_ASSISTANT"/>
    <m/>
    <m/>
    <m/>
    <m/>
    <m/>
    <m/>
    <m/>
    <m/>
    <s v="Management Janji"/>
    <s v="2026-08-12 16:00:00 | Nama : BP AHMAD HAJIR  No Hp : 085643680706 No Alt :  Tgl Pemasangan : 12 Agustus 2026 Interval : PAGI  Note : Hubungi pelanggan terlebih dahulu"/>
    <s v="FCC"/>
    <d v="2026-11-08T16:09:49"/>
    <d v="2026-08-12T16:00:00"/>
    <m/>
    <s v="PS"/>
    <s v="MGE"/>
    <s v="NO ADDON"/>
    <n v="20260813"/>
    <s v="Completed"/>
    <s v="HSI Bisnis Basic Promo HUT Telkom PSB 70% - 50 Mbps"/>
    <s v="INDIBIZ"/>
    <m/>
    <m/>
    <d v="2026-08-12T16:00:00"/>
    <s v="2026-08-12 16:00:00 | Nama : BP AHMAD HAJIR  No Hp : 085643680706 No Alt :  Tgl Pemasangan : 12 Agustus 2026 Interval : PAGI  Note : Hubungi pelanggan terlebih dahulu"/>
    <n v="2026"/>
    <n v="8"/>
    <n v="13"/>
    <d v="2026-08-13T00:00:00"/>
    <n v="0.33333333333575865"/>
    <x v="0"/>
  </r>
  <r>
    <n v="1334"/>
    <n v="1002507419"/>
    <n v="3"/>
    <x v="6"/>
    <n v="5"/>
    <s v="PASURUAN"/>
    <s v="PASURUAN"/>
    <s v="PSN"/>
    <s v="REG"/>
    <s v="AO"/>
    <x v="0"/>
    <m/>
    <s v="Completed (PS)"/>
    <s v="RBS-Regional 3"/>
    <d v="2026-08-04T10:34:15"/>
    <d v="2026-08-04T16:19:23"/>
    <n v="69358071"/>
    <m/>
    <n v="152729256677"/>
    <s v="WARUNG KOPI KETUG"/>
    <s v="ODP-PSN-FN/51"/>
    <s v="WO060875429"/>
    <m/>
    <m/>
    <m/>
    <n v="112.89000350000001"/>
    <n v="-7.6333294"/>
    <s v="|MN01982|/WARUNG KOPI KETUG/WINBACK 2.0 HSI B2B (1:1) 75MBPS 415RB PSB DISC 70%/PSN/sinsunar17@gmail.com/IRFAN/87720097811"/>
    <s v="Sales Force DBS"/>
    <m/>
    <m/>
    <m/>
    <m/>
    <m/>
    <m/>
    <m/>
    <m/>
    <s v="Management Janji"/>
    <s v="2026-08-05 08:00:00|M Janji : (05/08/2026) jam Pasang pagi / siang  Note : hubungi pelanggan jika ingin kelokasi|40981182|MYDITA"/>
    <s v="FCC"/>
    <d v="2026-04-08T10:40:00"/>
    <d v="2026-08-05T08:00:00"/>
    <m/>
    <s v="PS"/>
    <s v="PS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M Janji : (05/08/2026) jam Pasang pagi / siang  Note : hubungi pelanggan jika ingin kelokasi|40981182|MYDITA"/>
    <n v="2026"/>
    <n v="8"/>
    <n v="4"/>
    <d v="2026-08-04T00:00:00"/>
    <n v="-1.3333333333357587"/>
    <x v="0"/>
  </r>
  <r>
    <n v="1335"/>
    <n v="1002511735"/>
    <n v="3"/>
    <x v="7"/>
    <n v="4"/>
    <s v="KUDUS"/>
    <s v="KUDUS"/>
    <s v="DMA"/>
    <s v="REG"/>
    <s v="AO"/>
    <x v="0"/>
    <s v="1P INET"/>
    <s v="Completed (PS)"/>
    <s v="RBS-Regional 3"/>
    <d v="2026-08-06T10:13:58"/>
    <d v="2026-08-06T19:44:45"/>
    <n v="69359706"/>
    <m/>
    <n v="141456115384"/>
    <s v="SPBU 4459508"/>
    <s v="ODP-DMA-FAC/044"/>
    <s v="WO061050476"/>
    <m/>
    <m/>
    <m/>
    <n v="110.7269093"/>
    <n v="-6.8246034999999896"/>
    <s v="|MC60142|MYIA-085292593138/POI/DERA BAHTIAR WIDIYANTO /08562685148/spbu_modern@yahoo.com"/>
    <s v="MYIB_ASSISTANT"/>
    <m/>
    <m/>
    <m/>
    <m/>
    <m/>
    <m/>
    <m/>
    <m/>
    <s v="Management Janji"/>
    <s v="2026-08-07 08:00:00 | Nama PIC : Dera No HP : 08562685148 Alt :  M Janji : 07/08/2026 Jam Pasang : 08.00 - 13:00  NoteÃ‚Â :  hubungi terlebih dahulu sebelum kelokasi "/>
    <s v="FCC"/>
    <d v="2026-06-08T10:25:07"/>
    <d v="2026-08-07T08:00:00"/>
    <m/>
    <s v="PS"/>
    <s v="DMA"/>
    <s v="NO ADDON"/>
    <n v="20260806"/>
    <s v="Completed"/>
    <s v="HSI Bisnis Basic Promo HUT Telkom PSB 70% - 100 Mbps Dual Band"/>
    <s v="INDIBIZ"/>
    <m/>
    <m/>
    <d v="2026-08-07T08:00:00"/>
    <s v="2026-08-07 08:00:00 | Nama PIC : Dera No HP : 08562685148 Alt :  M Janji : 07/08/2026 Jam Pasang : 08.00 - 13:00  NoteÃ‚Â :  hubungi terlebih dahulu sebelum kelokasi "/>
    <n v="2026"/>
    <n v="8"/>
    <n v="6"/>
    <d v="2026-08-06T00:00:00"/>
    <n v="-1.3333333333357587"/>
    <x v="0"/>
  </r>
  <r>
    <n v="1336"/>
    <n v="1002524083"/>
    <n v="3"/>
    <x v="4"/>
    <n v="4"/>
    <s v="PEKALONGAN"/>
    <s v="BREBES"/>
    <s v="BMU"/>
    <s v="REG"/>
    <s v="AO"/>
    <x v="0"/>
    <m/>
    <s v="Completed (PS)"/>
    <s v="RBS-Regional 3"/>
    <d v="2026-08-13T12:23:36"/>
    <d v="2026-08-13T13:26:25"/>
    <n v="69363057"/>
    <m/>
    <n v="146281108189"/>
    <s v="SPBU 4452226 KALIERANG"/>
    <s v="ODP-BMU-FJ/083"/>
    <s v="WO061660805"/>
    <m/>
    <m/>
    <m/>
    <n v="109.00494399999999"/>
    <n v="-7.2607889999999999"/>
    <s v="AMRBS;403095;REG3;BAYU;085100296564;PIC 082135564896 INA;HSI 100MB;535k;spbukalierang.4452226@gmail.com"/>
    <s v="Account Manager"/>
    <m/>
    <m/>
    <m/>
    <m/>
    <m/>
    <m/>
    <m/>
    <m/>
    <s v="Management Janji"/>
    <s v="2026-08-13 13:00:00|  M Janji : (13/AGUSTUS/2026)  jam Pasang : 09:00  Note : hubungi pelanggan jika ingin kelokasi|40900827|MYDITA"/>
    <s v="FCC"/>
    <s v="13-08-2026 12:25:00"/>
    <m/>
    <m/>
    <s v="PS"/>
    <s v="BMU"/>
    <s v="NO ADDON"/>
    <n v="20260813"/>
    <s v="Completed"/>
    <s v="- 11_11446;Biaya PSB HSI EBIS Tunai di Depan ~ 11[150000]  - E23015;E23015 ~ ES23 - Perangkat ONT[0]  - E23015~null~44292;E23015||11||Abodemen 0[0]  - E23015~null~E23015_SWONTPREM;SWONTPREM ~ Biaya Sewa ONT Premium ~ E23015[50000]  - E25060;E25060 ~ ES25 "/>
    <s v="INDIBIZ"/>
    <m/>
    <m/>
    <d v="2026-08-13T07:00:00"/>
    <s v="2026-08-13 13:00:00|  M Janji : (13/AGUSTUS/2026)  jam Pasang : 09:00  Note : hubungi pelanggan jika ingin kelokasi|40900827|MYDITA"/>
    <n v="2026"/>
    <n v="8"/>
    <n v="13"/>
    <d v="2026-08-13T00:00:00"/>
    <n v="-0.29166666666424135"/>
    <x v="0"/>
  </r>
  <r>
    <n v="1337"/>
    <n v="1002504831"/>
    <n v="3"/>
    <x v="4"/>
    <n v="4"/>
    <s v="SEMARANG"/>
    <s v="INNER - SEMARANG JATENG UTARA"/>
    <s v="GNK"/>
    <s v="REG"/>
    <s v="AO"/>
    <x v="0"/>
    <s v="1P INET"/>
    <s v="102 | FOLLOW UP COMPLETED"/>
    <s v="RBS-Regional 3"/>
    <d v="2026-08-01T16:43:56"/>
    <d v="2026-08-07T16:58:57"/>
    <n v="69356866"/>
    <m/>
    <n v="143424112999"/>
    <s v="SPBU 44.595.21 DEMAK"/>
    <s v="ODP-GNK-FE/024 FE/D04/024.01"/>
    <s v="WO060671588"/>
    <m/>
    <m/>
    <m/>
    <n v="110.546378"/>
    <n v="-6.928884"/>
    <s v="|MN02184|MYIA-014095114720/POI/ACHMAD MUJIB/085325058548/spbu4459521@gmail.com"/>
    <s v="MYIB_ASSISTANT"/>
    <m/>
    <m/>
    <m/>
    <m/>
    <m/>
    <m/>
    <m/>
    <m/>
    <s v="Management Janji"/>
    <s v="2026-08-02 13:00:00 | telp :085325058548 Tanggal pemasangan :02/08/2026 Jam pemasangan : pagi/siang Info Tambahan : Hubungi pelanggan dulu sebelum ke lokasi terima kasih"/>
    <s v="FCC"/>
    <d v="2026-01-08T16:54:55"/>
    <d v="2026-08-02T13:00:00"/>
    <m/>
    <s v="REVOKE"/>
    <s v="GNK"/>
    <s v="NO ADDON"/>
    <m/>
    <s v="Follow Up Revoke Completed, New Order ID : SC1002515373"/>
    <s v="HSI Bisnis Promo HUT Telkom PSB 70% - 100 Mbps"/>
    <s v="INDIBIZ"/>
    <m/>
    <m/>
    <d v="2026-08-02T13:00:00"/>
    <s v="2026-08-02 13:00:00 | telp :085325058548 Tanggal pemasangan :02/08/2026 Jam pemasangan : pagi/siang Info Tambahan : Hubungi pelanggan dulu sebelum ke lokasi terima kasih"/>
    <m/>
    <m/>
    <m/>
    <e v="#NUM!"/>
    <e v="#NUM!"/>
    <x v="1"/>
  </r>
  <r>
    <n v="1338"/>
    <n v="1002528729"/>
    <n v="3"/>
    <x v="6"/>
    <n v="5"/>
    <s v="SIDOARJO"/>
    <s v="MOJOKERTO"/>
    <s v="PCT"/>
    <s v="REG"/>
    <s v="AO"/>
    <x v="0"/>
    <m/>
    <s v="CC - HD1A - INPROGRESS UNCONTACTED"/>
    <s v="RBS-Regional 3"/>
    <d v="2026-08-15T16:49:04"/>
    <d v="2026-08-16T16:05:23"/>
    <n v="69367148"/>
    <m/>
    <n v="152324211133"/>
    <s v="JAYA ABDI GUNA ( JAG ) "/>
    <s v="ODP-PCT-FA/26"/>
    <m/>
    <m/>
    <m/>
    <m/>
    <n v="112.53438060000001"/>
    <n v="-7.6288095"/>
    <s v="|MC30111|/AGUS IMAM MAHSUS/085604594857/imammahsus166@gmail.com"/>
    <s v="Sales Force DBS"/>
    <m/>
    <m/>
    <m/>
    <m/>
    <m/>
    <m/>
    <m/>
    <m/>
    <m/>
    <m/>
    <m/>
    <s v="15-08-2026 16:55:08"/>
    <m/>
    <m/>
    <s v="FCC"/>
    <s v="PCT"/>
    <s v="NETMONK"/>
    <m/>
    <s v="UNCONTACTED : Telepon Tidak Diangkat - RNA Ivan Sutiawan 40010577|MYDITA"/>
    <s v="- 11_11446;Biaya PSB HSI EBIS Tunai di Depan ~ 11[150000]  - E23015;E23015 ~ ES23 - Perangkat ONT[0]  - E23015~null~44292;E23015||11||Abodemen 0[0]  - E23015~null~E23015_SWONTPREM;SWONTPREM ~ Biaya Sewa ONT Premium ~ E23015[50000]  - SP_NOSS;SP_NOSS ~ Int"/>
    <s v="INDIBIZ"/>
    <m/>
    <m/>
    <m/>
    <m/>
    <m/>
    <m/>
    <m/>
    <e v="#NUM!"/>
    <e v="#NUM!"/>
    <x v="1"/>
  </r>
  <r>
    <n v="1339"/>
    <n v="1002505989"/>
    <n v="3"/>
    <x v="3"/>
    <n v="4"/>
    <s v="PURWOKERTO"/>
    <s v="PURWOKERTO"/>
    <s v="AJB"/>
    <s v="REG"/>
    <s v="AO"/>
    <x v="0"/>
    <s v="1P INET"/>
    <s v="Completed (PS)"/>
    <s v="RBS-Regional 3"/>
    <d v="2026-08-03T12:29:57"/>
    <d v="2026-08-04T15:42:43"/>
    <n v="69357465"/>
    <m/>
    <n v="143387116387"/>
    <s v="ERABLUE JATI LAWANGAN"/>
    <s v="ODP-AJB-FG/053 FG/D02/053.01"/>
    <s v="WO060782601"/>
    <m/>
    <m/>
    <m/>
    <n v="109.05594499999999"/>
    <n v="-7.5171530000000004"/>
    <s v="|MN02587|MYIA-071724399138/POI/HASBIBINTARO SHIDDIQ/081249549394/nextperdanaone@gmail.com"/>
    <s v="MYIB_ASSISTANT"/>
    <m/>
    <m/>
    <m/>
    <m/>
    <m/>
    <m/>
    <m/>
    <m/>
    <s v="Management Janji"/>
    <s v="2026-08-04 13:00:00 | No Hp Pic : 081249549394 No alt : - Jam Pemasangan :  Tanggal Pemasangan : 04/08/2026 hub sebelum ke lokasi"/>
    <s v="FCC"/>
    <d v="2026-03-08T12:40:00"/>
    <d v="2026-08-04T13:00:00"/>
    <m/>
    <s v="PS"/>
    <s v="AJB"/>
    <s v="NO ADDON"/>
    <n v="20260804"/>
    <s v="Completed"/>
    <s v="HSI Bisnis PSB 70% - 50 Mbps"/>
    <s v="INDIBIZ"/>
    <m/>
    <m/>
    <d v="2026-08-04T13:00:00"/>
    <s v="2026-08-04 13:00:00 | No Hp Pic : 081249549394 No alt : - Jam Pemasangan :  Tanggal Pemasangan : 04/08/2026 hub sebelum ke lokasi"/>
    <n v="2026"/>
    <n v="8"/>
    <n v="4"/>
    <d v="2026-08-04T00:00:00"/>
    <n v="-0.54166666666424135"/>
    <x v="0"/>
  </r>
  <r>
    <n v="1340"/>
    <n v="1002517614"/>
    <n v="3"/>
    <x v="4"/>
    <n v="4"/>
    <s v="SEMARANG"/>
    <s v="INNER - SEMARANG JATENG UTARA"/>
    <s v="BMK"/>
    <s v="REG"/>
    <s v="AO"/>
    <x v="0"/>
    <s v="1P INET"/>
    <s v="Completed (PS)"/>
    <s v="RBS-Regional 3"/>
    <d v="2026-08-10T12:17:57"/>
    <d v="2026-08-11T14:58:23"/>
    <n v="69362387"/>
    <m/>
    <n v="141423136627"/>
    <s v="PT DARMA PUTRA LESTARI"/>
    <s v="ODP-BMK-FS/013 FS/D02/013.01"/>
    <s v="WO061386771"/>
    <m/>
    <m/>
    <m/>
    <n v="110.4114567"/>
    <n v="-7.0806864000000003"/>
    <s v="|MC50018|MYIA-058144986193/POI/JOKO SUHARTOTO/085876648648/4450219spbu@gmail.com"/>
    <s v="MYIB_ASSISTANT"/>
    <m/>
    <m/>
    <m/>
    <m/>
    <m/>
    <m/>
    <m/>
    <m/>
    <s v="Management Janji"/>
    <s v="2026-08-11 13:00:00 | M Janji : (09/08/2026) jam Pasang : 09:00 Note : hubungi pelanggan jika ingin kelokasi"/>
    <s v="FCC"/>
    <d v="2026-10-08T12:39:53"/>
    <d v="2026-08-11T13:00:00"/>
    <m/>
    <s v="PS"/>
    <s v="BMK"/>
    <s v="NO ADDON"/>
    <n v="20260811"/>
    <s v="Completed"/>
    <s v="HSI Bisnis Promo HUT Telkom PSB 70% - 100 Mbps"/>
    <s v="INDIBIZ"/>
    <m/>
    <m/>
    <d v="2026-08-11T13:00:00"/>
    <s v="2026-08-11 13:00:00 | M Janji : (09/08/2026) jam Pasang : 09:00 Note : hubungi pelanggan jika ingin kelokasi"/>
    <n v="2026"/>
    <n v="8"/>
    <n v="11"/>
    <d v="2026-08-11T00:00:00"/>
    <n v="-0.54166666666424135"/>
    <x v="0"/>
  </r>
  <r>
    <n v="1341"/>
    <n v="1002522139"/>
    <n v="3"/>
    <x v="6"/>
    <n v="5"/>
    <s v="SIDOARJO"/>
    <s v="MOJOKERTO"/>
    <s v="MRT"/>
    <s v="REG"/>
    <s v="AO"/>
    <x v="0"/>
    <m/>
    <s v="102 | FOLLOW UP COMPLETED"/>
    <s v="RBS-Regional 3"/>
    <d v="2026-08-12T13:28:34"/>
    <d v="2026-08-12T19:32:57"/>
    <n v="69364222"/>
    <m/>
    <n v="152312243266"/>
    <s v="TOKO SEMBAKO AZKA"/>
    <s v="ODP-MRT-FAP/16"/>
    <s v="WO061595534"/>
    <m/>
    <m/>
    <m/>
    <n v="112.43040000000001"/>
    <n v="-7.6643160999999997"/>
    <s v="|MC30217|/AMINATUN AISYAH/82140635859/amiaisyah01@gmail.com"/>
    <s v="Sales Force DBS"/>
    <m/>
    <m/>
    <m/>
    <m/>
    <m/>
    <m/>
    <m/>
    <m/>
    <s v="Management Janji"/>
    <s v="2026-08-13 13:00:00|Waktu pemasangan : 13 agustus 2026 Jam pemasangan : 08.00 - 12.00 Info Tambahan : Hubungi pelanggan dulu sebelum ke lokasi terimakasih |40951377|MYDITA"/>
    <s v="FCC"/>
    <d v="2026-12-08T13:39:52"/>
    <d v="2026-08-13T13:00:00"/>
    <s v="Kendala Teknik"/>
    <s v="REVOKE"/>
    <s v="MRT"/>
    <s v="NETMONK"/>
    <m/>
    <s v="Follow Up Revoke Completed, New Order ID : SC1002523151"/>
    <s v="- 11_11446;Biaya PSB HSI EBIS Tunai di Depan ~ 11[150000]  - E23080;E23080 ~ ES23 - Add-on HSI Bisnis Bundling (Netmonk)[0]  - E23080~null~100382;E23080||77||Abodemen 0[0]  - E23080~null~E23080_NMONKHI;NMONKHI ~ Nadefaa Netmonk Hi Alacarte ~ E23080[56100]"/>
    <s v="INDIBIZ"/>
    <m/>
    <m/>
    <d v="2026-08-13T13:00:00"/>
    <s v="2026-08-13 13:00:00|Waktu pemasangan : 13 agustus 2026 Jam pemasangan : 08.00 - 12.00 Info Tambahan : Hubungi pelanggan dulu sebelum ke lokasi terimakasih |40951377|MYDITA"/>
    <m/>
    <m/>
    <m/>
    <e v="#NUM!"/>
    <e v="#NUM!"/>
    <x v="1"/>
  </r>
  <r>
    <n v="1342"/>
    <n v="1002517481"/>
    <n v="3"/>
    <x v="1"/>
    <n v="5"/>
    <s v="SBY SELATAN"/>
    <s v="KETINTANG"/>
    <s v="IJK"/>
    <s v="REG"/>
    <s v="AO"/>
    <x v="0"/>
    <s v="1P INET"/>
    <s v="Completed (PS)"/>
    <s v="RBS-Regional 3"/>
    <d v="2026-08-10T11:37:57"/>
    <d v="2026-08-11T19:44:24"/>
    <n v="69362309"/>
    <m/>
    <n v="152306253210"/>
    <s v="Sakinah Kocika lt 2"/>
    <s v="ODP-IJK-FCH/12 FCH/D02/12.01"/>
    <s v="WO061380397"/>
    <m/>
    <m/>
    <m/>
    <n v="112.729135"/>
    <n v="-7.3098019000000001"/>
    <s v="MD|MYDB-20260809264811|DN00001/MN00442|Sakinah Kocika lt 2|089502526791"/>
    <s v="MYDIGIBIZPARTNER"/>
    <m/>
    <m/>
    <m/>
    <m/>
    <m/>
    <m/>
    <m/>
    <m/>
    <s v="Management Janji"/>
    <s v="2026-08-14 15:00:00 | M Janji : (11/08/2026) jam Pasang : 09:00 Note : hubungi pelanggan jika ingin kelokasi "/>
    <s v="FCC"/>
    <d v="2026-10-08T11:40:04"/>
    <d v="2026-08-14T15:00:00"/>
    <m/>
    <s v="PS"/>
    <s v="IJK"/>
    <s v="NO ADDON"/>
    <n v="20260811"/>
    <s v="Completed"/>
    <s v="HSI Bisnis Basic Promo HUT Telkom PSB 70% - 50 Mbps"/>
    <s v="INDIBIZ"/>
    <m/>
    <m/>
    <d v="2026-08-14T15:00:00"/>
    <s v="2026-08-14 15:00:00 | M Janji : (11/08/2026) jam Pasang : 09:00 Note : hubungi pelanggan jika ingin kelokasi "/>
    <n v="2026"/>
    <n v="8"/>
    <n v="11"/>
    <d v="2026-08-11T00:00:00"/>
    <n v="-3.625"/>
    <x v="0"/>
  </r>
  <r>
    <n v="1343"/>
    <n v="1002520793"/>
    <n v="3"/>
    <x v="5"/>
    <n v="5"/>
    <s v="SINGARJA"/>
    <s v="GIANYAR"/>
    <s v="GIN"/>
    <s v="REG"/>
    <s v="AO"/>
    <x v="0"/>
    <m/>
    <s v="Completed (PS)"/>
    <s v="RBS-Regional 3"/>
    <d v="2026-08-11T16:45:34"/>
    <d v="2026-08-13T08:33:18"/>
    <n v="69363683"/>
    <m/>
    <n v="172407214108"/>
    <s v="PT. MITRA BALI SUKSES"/>
    <s v="ODP-GIN-FQ/04"/>
    <s v="WO061532548"/>
    <m/>
    <m/>
    <m/>
    <n v="115.31606979999999"/>
    <n v="-8.5406762999999994"/>
    <s v="|MN02545|/PIC WAHYUDI/08995847815-081381829072/it.info@mitrabalisukses.co.id"/>
    <s v="Sales Force DBS"/>
    <m/>
    <m/>
    <m/>
    <m/>
    <m/>
    <m/>
    <m/>
    <m/>
    <s v="Management Janji"/>
    <s v="2026-08-12 15:00:00|Nama Pic : PT. MITRA BALI SUKSES No Hp Pic : 08995847815 No alt : - Jam Pemasangan : pagi  Tanggal Pemasangan : 12 Agustus 2026|40951375|MYDITA"/>
    <s v="FCC"/>
    <d v="2026-11-08T16:54:58"/>
    <d v="2026-08-12T15:00:00"/>
    <m/>
    <s v="PS"/>
    <s v="GIN"/>
    <s v="NO ADDON"/>
    <n v="20260813"/>
    <s v="Completed"/>
    <s v="- 11_11446;Biaya PSB HSI EBIS Tunai di Depan ~ 11[150000]  - SP_NOSS;SP_NOSS ~ Internet NOSS Multispeed Network[0]  - E23015;E23015 ~ ES23 - Perangkat ONT[0]  - E23015~null~44292;E23015||11||Abodemen 0[0]  - E23015~null~E23015_SWONTPREM;SWONTPREM ~ Biaya "/>
    <s v="INDIBIZ"/>
    <m/>
    <m/>
    <d v="2026-08-12T15:00:00"/>
    <s v="2026-08-12 15:00:00|Nama Pic : PT. MITRA BALI SUKSES No Hp Pic : 08995847815 No alt : - Jam Pemasangan : pagi  Tanggal Pemasangan : 12 Agustus 2026|40951375|MYDITA"/>
    <n v="2026"/>
    <n v="8"/>
    <n v="13"/>
    <d v="2026-08-13T00:00:00"/>
    <n v="0.375"/>
    <x v="0"/>
  </r>
  <r>
    <n v="1344"/>
    <n v="1002511061"/>
    <n v="3"/>
    <x v="3"/>
    <n v="4"/>
    <s v="YOGYAKARTA"/>
    <s v="SLEMAN"/>
    <s v="GOD"/>
    <s v="REG"/>
    <s v="AO"/>
    <x v="0"/>
    <m/>
    <s v="MYDITA - GAGAL SEND CARING UNSC"/>
    <s v="RBS-Regional 3"/>
    <d v="2026-08-05T15:40:34"/>
    <d v="2026-08-06T09:36:02"/>
    <n v="69359369"/>
    <m/>
    <n v="146136130063"/>
    <s v="SMP NEGERI 2 SEDAYU"/>
    <m/>
    <m/>
    <m/>
    <m/>
    <m/>
    <n v="110.23697300000001"/>
    <n v="-7.8453245000000003"/>
    <s v="|MC80066|/BENNY DWI PUTRA/081328858736/benydwiputra1994@gmail.com"/>
    <s v="Sales Profesional"/>
    <m/>
    <m/>
    <m/>
    <m/>
    <m/>
    <m/>
    <m/>
    <m/>
    <m/>
    <m/>
    <m/>
    <d v="2026-05-08T15:55:29"/>
    <m/>
    <m/>
    <m/>
    <s v="GOD"/>
    <s v="NO ADDON"/>
    <m/>
    <s v="MYDITA - GAGAL SEND CARING UNSC"/>
    <s v="- 11_11446;Biaya PSB HSI EBIS Tunai di Depan ~ 11[150000]  - SP_NOSS;SP_NOSS ~ Internet NOSS Multispeed Network[0]  - SP_NOSS;SP_NOSS ~ Internet NOSS Multispeed Network[0]  - E25060;E25060 ~ ES25 - Paket HSI Bisnis (HSIE) Khusus Winback 2.0[0]  - E25060~n"/>
    <s v="INDIBIZ"/>
    <m/>
    <m/>
    <m/>
    <m/>
    <m/>
    <m/>
    <m/>
    <e v="#NUM!"/>
    <e v="#NUM!"/>
    <x v="1"/>
  </r>
  <r>
    <n v="1345"/>
    <n v="1002527274"/>
    <n v="3"/>
    <x v="6"/>
    <n v="5"/>
    <s v="PASURUAN"/>
    <s v="LUMAJANG"/>
    <s v="LMJ"/>
    <s v="REG"/>
    <s v="AO"/>
    <x v="0"/>
    <m/>
    <s v="CC - HD1A - INPROGRESS UNCONTACTED"/>
    <s v="RBS-Regional 3"/>
    <d v="2026-08-14T17:01:16"/>
    <d v="2026-08-16T18:48:52"/>
    <n v="69366360"/>
    <m/>
    <n v="152504261521"/>
    <s v="TOKO ARINDI"/>
    <s v="ODP-LMJ-FJ/55"/>
    <m/>
    <m/>
    <m/>
    <m/>
    <n v="113.200456"/>
    <n v="-8.1464689000000003"/>
    <s v="|MC30211|/EDY HARIYANTO/85184972514/Achmadabdulrozaq9@gmail.com"/>
    <s v="Sales Force DBS"/>
    <m/>
    <m/>
    <m/>
    <m/>
    <m/>
    <m/>
    <m/>
    <m/>
    <m/>
    <m/>
    <m/>
    <s v="14-08-2026 17:10:17"/>
    <m/>
    <m/>
    <s v="FCC"/>
    <s v="LMJ"/>
    <s v="NO ADDON"/>
    <m/>
    <s v="UNCONTACTED : Mail Box - Memo Ivan Sutiawan 40010577|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1346"/>
    <n v="1002511522"/>
    <n v="3"/>
    <x v="0"/>
    <n v="5"/>
    <s v="KUPANG"/>
    <s v="KUPANG"/>
    <s v="KPN"/>
    <s v="REG"/>
    <s v="AO"/>
    <x v="0"/>
    <s v="1P INET"/>
    <s v="Completed (PS)"/>
    <s v="RBS-Regional 3"/>
    <d v="2026-08-06T09:01:57"/>
    <d v="2026-08-07T17:48:30"/>
    <n v="69359602"/>
    <m/>
    <n v="172502311337"/>
    <s v="SMA SWASTA NESI NEONMAT KUPANG"/>
    <s v="ODP-KPN-FFH/07 FFH/D01/07.01"/>
    <s v="WO061042978"/>
    <m/>
    <m/>
    <m/>
    <n v="123.61285959999999"/>
    <n v="-10.1477208"/>
    <s v="|MN01740|MYIA-044674644636/POI/SIMONNESI,A.Md/082145418543/smanesineonmat@gmail.com"/>
    <s v="MYIB_ASSISTANT"/>
    <m/>
    <m/>
    <m/>
    <m/>
    <m/>
    <m/>
    <m/>
    <m/>
    <s v="Management Janji"/>
    <s v="2026-08-07 08:00:00 | Tanggal pemasangan : 07 AGUSTUS 2026 Jam pemasangan : pagi/siang Info Tambahan : Hubungi pelanggan dulu sebelum ke lokasi terima kasih"/>
    <s v="FCC"/>
    <d v="2026-06-08T09:10:44"/>
    <d v="2026-08-07T08:00:00"/>
    <m/>
    <s v="PS"/>
    <s v="KPN"/>
    <s v="NO ADDON"/>
    <n v="20260807"/>
    <s v="Completed"/>
    <s v="HSI Bisnis Basic Promo HUT Telkom PSB 70% - 50 Mbps"/>
    <s v="INDIBIZ"/>
    <m/>
    <m/>
    <d v="2026-08-07T08:00:00"/>
    <s v="2026-08-07 08:00:00 | Tanggal pemasangan : 07 AGUSTUS 2026 Jam pemasangan : pagi/siang Info Tambahan : Hubungi pelanggan dulu sebelum ke lokasi terima kasih"/>
    <n v="2026"/>
    <n v="8"/>
    <n v="7"/>
    <d v="2026-08-07T00:00:00"/>
    <n v="-0.33333333333575865"/>
    <x v="0"/>
  </r>
  <r>
    <n v="1347"/>
    <n v="1002516614"/>
    <n v="3"/>
    <x v="6"/>
    <n v="5"/>
    <s v="SIDOARJO"/>
    <s v="INNER - JATIM TIMUR"/>
    <s v="TUN"/>
    <s v="REG"/>
    <s v="AO"/>
    <x v="0"/>
    <s v="1P INET"/>
    <s v="102 | FOLLOW UP COMPLETED"/>
    <s v="RBS-Regional 3"/>
    <d v="2026-08-09T17:34:56"/>
    <d v="2026-08-12T17:00:44"/>
    <n v="69361970"/>
    <m/>
    <n v="152327226326"/>
    <s v="warkop imron"/>
    <s v="ODP-TUN-FX/18 FX/D03/18.01"/>
    <s v="WO061337646"/>
    <m/>
    <m/>
    <m/>
    <n v="112.6497493"/>
    <n v="-7.4657792000000001"/>
    <s v="MD|MYDB-20260809264824|DN00001/MN01993|warkop imron|081999946906"/>
    <s v="MYDIGIBIZPARTNER"/>
    <m/>
    <m/>
    <m/>
    <m/>
    <m/>
    <m/>
    <m/>
    <m/>
    <s v="Management Janji"/>
    <s v="2026-08-10 15:00:00 | Nama Pic : BP IMRON No Hp Pic : 081999946906 Jam Pemasangan : 08:00 - 12.00 Tanggal Pemasangan : SENIN 10 AGUSTUS 2026 Info Tambahan : Hubungi pelanggan sebelum datang ke lokasi"/>
    <s v="FCC"/>
    <d v="2026-09-08T17:39:45"/>
    <d v="2026-08-10T15:00:00"/>
    <m/>
    <s v="REVOKE"/>
    <s v="TUN"/>
    <s v="NO ADDON"/>
    <m/>
    <s v="Follow Up Revoke Completed, New Order ID : SC1002522985"/>
    <s v="HSI Bisnis Basic Promo HUT Telkom PSB 70% - 50 Mbps"/>
    <s v="INDIBIZ"/>
    <m/>
    <m/>
    <d v="2026-08-10T15:00:00"/>
    <s v="2026-08-10 15:00:00 | Nama Pic : BP IMRON No Hp Pic : 081999946906 Jam Pemasangan : 08:00 - 12.00 Tanggal Pemasangan : SENIN 10 AGUSTUS 2026 Info Tambahan : Hubungi pelanggan sebelum datang ke lokasi"/>
    <m/>
    <m/>
    <m/>
    <e v="#NUM!"/>
    <e v="#NUM!"/>
    <x v="1"/>
  </r>
  <r>
    <n v="1348"/>
    <n v="1002527658"/>
    <n v="3"/>
    <x v="1"/>
    <n v="5"/>
    <s v="SBY UTARA"/>
    <s v="TANDES"/>
    <s v="TNS"/>
    <s v="REG"/>
    <s v="AO"/>
    <x v="0"/>
    <m/>
    <s v="CC - HD1A - INPROGRESS UNCONTACTED"/>
    <s v="RBS-Regional 3"/>
    <d v="2026-08-15T08:06:15"/>
    <d v="2026-08-16T11:39:47"/>
    <n v="69366518"/>
    <m/>
    <n v="152409278118"/>
    <s v="SURABAYA EUROPEAN SCHOOL"/>
    <s v="ODP-TDS-FX/52"/>
    <m/>
    <m/>
    <m/>
    <m/>
    <n v="112.66582150000001"/>
    <n v="-7.2941098999999996"/>
    <s v="|MC70131|/SURABAYA EUROPEAN SCHOOL/081233775623/085173281368/yunita@surabayaeuropeanschool.com/HSI Bisnis Promo HUT Telkom (1:1) 300 Mbps (Rp 1.130.000) PSB Rp 150.000/AULIA/-7.293992,112.665746"/>
    <s v="Sales Force DBS"/>
    <m/>
    <m/>
    <m/>
    <m/>
    <m/>
    <m/>
    <m/>
    <m/>
    <m/>
    <m/>
    <m/>
    <s v="15-08-2026 08:10:40"/>
    <m/>
    <m/>
    <s v="FCC"/>
    <s v="TNS"/>
    <s v="NO ADDON"/>
    <m/>
    <s v="UNCONTACTED : Line Busy Sonya Rahma Winata 40951375|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1349"/>
    <n v="1002505988"/>
    <n v="3"/>
    <x v="6"/>
    <n v="5"/>
    <s v="JEMBER"/>
    <s v="BANYUWANGI"/>
    <s v="PSG"/>
    <s v="REG"/>
    <s v="AO"/>
    <x v="0"/>
    <s v="1P INET"/>
    <s v="Completed (PS)"/>
    <s v="RBS-Regional 3"/>
    <d v="2026-08-03T12:28:57"/>
    <d v="2026-08-04T12:04:45"/>
    <n v="69357453"/>
    <m/>
    <n v="152521203259"/>
    <s v="Kantor Desa Sumbermulyo"/>
    <s v="ODP-PSG-FJ/21"/>
    <s v="WO060782524"/>
    <m/>
    <m/>
    <m/>
    <n v="114.088618084788"/>
    <n v="-8.5646558934127004"/>
    <s v="MD|MYDB-20260803264244|DC30004/MC30051|Kantor Desa Sumbermulyo|085334116388"/>
    <s v="MYDIGIBIZPARTNER"/>
    <m/>
    <m/>
    <m/>
    <m/>
    <m/>
    <m/>
    <m/>
    <m/>
    <s v="Management Janji"/>
    <s v="2026-08-04 13:00:00 | Tanggal pemasangan: 04/08/2026 Jam pemasangan : pagi / siang Info Tambahan : Hubungi pelanggan dulu sebelum ke lokasi. terima kasih "/>
    <s v="FCC"/>
    <d v="2026-03-08T12:40:00"/>
    <d v="2026-08-04T13:00:00"/>
    <m/>
    <s v="PS"/>
    <s v="PSG"/>
    <s v="NO ADDON"/>
    <n v="20260804"/>
    <s v="Completed"/>
    <s v="HSI Bisnis Basic PSB 70% - 300 Mbps"/>
    <s v="INDIBIZ"/>
    <m/>
    <m/>
    <d v="2026-08-04T13:00:00"/>
    <s v="2026-08-04 13:00:00 | Tanggal pemasangan: 04/08/2026 Jam pemasangan : pagi / siang Info Tambahan : Hubungi pelanggan dulu sebelum ke lokasi. terima kasih "/>
    <n v="2026"/>
    <n v="8"/>
    <n v="4"/>
    <d v="2026-08-04T00:00:00"/>
    <n v="-0.54166666666424135"/>
    <x v="0"/>
  </r>
  <r>
    <n v="1350"/>
    <n v="1002517765"/>
    <n v="3"/>
    <x v="4"/>
    <n v="4"/>
    <s v="SEMARANG"/>
    <s v="INNER - SEMARANG JATENG UTARA"/>
    <s v="BMK"/>
    <s v="DPS"/>
    <s v="AO"/>
    <x v="0"/>
    <m/>
    <s v="Completed (PS)"/>
    <s v="DPS-Logistic &amp; Manufacturing"/>
    <d v="2026-08-10T13:30:57"/>
    <d v="2026-08-10T20:34:52"/>
    <n v="69163478"/>
    <m/>
    <n v="141423136628"/>
    <s v="GLOBAL ELEKTRONIK MITAPRANA"/>
    <s v="ODP-BMK-FAZ/057"/>
    <s v="WO061400171"/>
    <m/>
    <m/>
    <m/>
    <n v="110.414669"/>
    <n v="-7.0650940000000002"/>
    <s v="DPS;LMS;P26-204068 - HSI 50mbps BANYUMANIK dan UNGARAN PT GEM;PIC LOK;Andree Januar Sumadi   IT Support  +62 857-2220-4509  andree.sumadi@gdn-commerce.com"/>
    <s v="Account Manager"/>
    <m/>
    <m/>
    <m/>
    <m/>
    <m/>
    <m/>
    <m/>
    <m/>
    <s v="Management Janji"/>
    <s v="DPS;LMS;P26-204068 - HSI 50mbps BANYUMANIK dan UNGARAN PT GEM;PIC LOK;&quot;&quot;&quot;Andree Januar Sumadi   IT Support  +62 857-2220-4509  andree.sumadi@gdn-commerce.com&quot;&quot;&quot;"/>
    <s v="FCC"/>
    <d v="2026-10-08T13:39:47"/>
    <m/>
    <m/>
    <s v="PS"/>
    <s v="BMK"/>
    <s v="NO ADDON"/>
    <n v="20260810"/>
    <s v="Completed"/>
    <s v="- 11_11446;Biaya PSB HSI EBIS Tunai di Depan ~ 11[500000]  - SP_NOSS;SP_NOSS ~ Internet NOSS Multispeed Network[0]  - SP_NOSS;SP_NOSS ~ Internet NOSS Multispeed Network[0]  - E23015;E23015 ~ ES23 - Perangkat ONT[0]  - E23015~null~44292;E23015||11||Abodeme"/>
    <s v="INDIBIZ"/>
    <m/>
    <m/>
    <d v="2026-08-10T16:00:00"/>
    <s v="DPS;LMS;P26-204068 - HSI 50mbps BANYUMANIK dan UNGARAN PT GEM;PIC LOK;&quot;&quot;&quot;Andree Januar Sumadi   IT Support  +62 857-2220-4509  andree.sumadi@gdn-commerce.com&quot;&quot;&quot;"/>
    <n v="2026"/>
    <n v="8"/>
    <n v="10"/>
    <d v="2026-08-10T00:00:00"/>
    <n v="-0.66666666666424135"/>
    <x v="0"/>
  </r>
  <r>
    <n v="1351"/>
    <n v="1002507229"/>
    <n v="3"/>
    <x v="3"/>
    <n v="4"/>
    <s v="MAGELANG"/>
    <s v="WONOSOBO"/>
    <s v="WOS"/>
    <s v="REG"/>
    <s v="AO"/>
    <x v="0"/>
    <m/>
    <s v="CANCEL COMPLETED"/>
    <s v="RBS-Regional 3"/>
    <d v="2026-08-04T10:10:05"/>
    <d v="2026-08-08T02:01:09"/>
    <n v="69358025"/>
    <m/>
    <n v="141373127377"/>
    <s v="Sikembang Glamping"/>
    <s v="ODP-WOS-FAP/025"/>
    <m/>
    <m/>
    <m/>
    <m/>
    <n v="109.92659517334801"/>
    <n v="-7.2733769978902396"/>
    <s v="AMRBS ; 402717 ; AMEX ; WIRA ; TREG3 ; MAGELANG ; 1S HSI BISNIS  300 Mbps ; Sony 082220777701; Sonicahyadi0806@gmail.com"/>
    <s v="Amex"/>
    <m/>
    <m/>
    <m/>
    <m/>
    <m/>
    <m/>
    <m/>
    <m/>
    <m/>
    <m/>
    <m/>
    <d v="2026-04-08T10:25:32"/>
    <m/>
    <m/>
    <s v="REJECT_FCC"/>
    <s v="WOS"/>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m/>
    <m/>
    <m/>
    <m/>
    <m/>
    <e v="#NUM!"/>
    <e v="#NUM!"/>
    <x v="1"/>
  </r>
  <r>
    <n v="1352"/>
    <n v="1002510395"/>
    <n v="3"/>
    <x v="1"/>
    <n v="5"/>
    <s v="SBY SELATAN"/>
    <s v="KETINTANG"/>
    <s v="TPO"/>
    <s v="REG"/>
    <s v="AO"/>
    <x v="0"/>
    <s v="1P INET"/>
    <s v="Completed (PS)"/>
    <s v="RBS-Regional 3"/>
    <d v="2026-08-05T12:31:56"/>
    <d v="2026-08-06T18:53:00"/>
    <n v="69359096"/>
    <m/>
    <n v="152305230209"/>
    <s v="R TU SDN Sedati 2"/>
    <s v="ODP-TPO-FDL/03"/>
    <s v="WO060976046"/>
    <m/>
    <m/>
    <m/>
    <n v="112.757569711749"/>
    <n v="-7.3778230863215502"/>
    <s v="MD|MYDB-20260805264385|DN00001/MN00442|R TU SDN Sedati 2|081252275235"/>
    <s v="MYDIGIBIZPARTNER"/>
    <m/>
    <m/>
    <m/>
    <m/>
    <m/>
    <m/>
    <m/>
    <m/>
    <s v="Management Janji"/>
    <s v="2026-08-06 13:00:00 | M Janji : (06/08/2026) jam Pasang pagi / siang  Note : hubungi pelanggan jika ingin kelokasi"/>
    <s v="FCC"/>
    <d v="2026-05-08T12:40:22"/>
    <d v="2026-08-06T13:00:00"/>
    <m/>
    <s v="PS"/>
    <s v="TPO"/>
    <s v="NO ADDON"/>
    <n v="20260806"/>
    <s v="Completed"/>
    <s v="HSI Bisnis Basic Promo HUT Telkom PSB 70% - 100 Mbps"/>
    <s v="INDIBIZ"/>
    <m/>
    <m/>
    <d v="2026-08-06T13:00:00"/>
    <s v="2026-08-06 13:00:00 | M Janji : (06/08/2026) jam Pasang pagi / siang  Note : hubungi pelanggan jika ingin kelokasi"/>
    <n v="2026"/>
    <n v="8"/>
    <n v="6"/>
    <d v="2026-08-06T00:00:00"/>
    <n v="-0.54166666666424135"/>
    <x v="0"/>
  </r>
  <r>
    <n v="1353"/>
    <n v="1002529270"/>
    <n v="3"/>
    <x v="0"/>
    <n v="5"/>
    <s v="MATARAM"/>
    <s v="LOMBOK BARAT TENGAH"/>
    <s v="PRY"/>
    <s v="REG"/>
    <s v="AO"/>
    <x v="0"/>
    <m/>
    <s v="Completed (PS)"/>
    <s v="RBS-Regional 3"/>
    <d v="2026-08-16T09:08:56"/>
    <d v="2026-08-16T14:18:25"/>
    <n v="69366469"/>
    <m/>
    <n v="172603791405"/>
    <s v="Toko Iman Adlian Kurniawan"/>
    <s v="ODP-PYA-FAP/40"/>
    <s v="WO061858703"/>
    <m/>
    <m/>
    <m/>
    <n v="116.37405099999999"/>
    <n v="-8.6503297000000003"/>
    <s v="MD|MYDB-20260814265370|SC00001/MC00046|Toko Iman Adlian Kurniawan|081937034418"/>
    <s v="MYDIGIBIZPARTNER"/>
    <m/>
    <m/>
    <m/>
    <m/>
    <m/>
    <m/>
    <m/>
    <m/>
    <s v="Management Janji"/>
    <s v="2026-08-15 15:00:00 | Nama PIC : Iman  No HP : 081937034418  Alt :   M Janji : 15 Augustus 2026  Jam Pasang : 08.00 - 13:00   NoteÃ‚Â :  hubungi terlebih dahulu sebelum kelokasi "/>
    <s v="FCC"/>
    <s v="16-08-2026 09:10:16"/>
    <m/>
    <m/>
    <s v="PS"/>
    <s v="PRY"/>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5 15:00:00 | Nama PIC : Iman  No HP : 081937034418  Alt :   M Janji : 15 Augustus 2026  Jam Pasang : 08.00 - 13:00   NoteÃ‚Â :  hubungi terlebih dahulu sebelum kelokasi "/>
    <n v="2026"/>
    <n v="8"/>
    <n v="16"/>
    <d v="2026-08-16T00:00:00"/>
    <n v="-0.29166666666424135"/>
    <x v="0"/>
  </r>
  <r>
    <n v="1354"/>
    <n v="1002529993"/>
    <n v="3"/>
    <x v="7"/>
    <n v="4"/>
    <s v="SOLO"/>
    <s v="INNER - SOLO JATENG TIMUR"/>
    <s v="MSO"/>
    <s v="REG"/>
    <s v="AO"/>
    <x v="0"/>
    <s v="1P INET"/>
    <s v="8 | OSS - PONR"/>
    <s v="RBS-Regional 3"/>
    <d v="2026-08-16T17:02:57"/>
    <d v="2026-08-17T17:58:00"/>
    <n v="69367716"/>
    <m/>
    <n v="142566103186"/>
    <s v="SPBU 44.572.14"/>
    <s v="ODP-MSO-FQ/014 FQ/D05/014.01"/>
    <s v="WO061893890"/>
    <m/>
    <m/>
    <m/>
    <n v="110.88676340000001"/>
    <n v="-7.3106774000000003"/>
    <s v="|MN01811|MYIA-015054855368/POI/TRI SUTRISNO/085225778997/sragenspbu@gmail.com"/>
    <s v="MYIB_ASSISTANT"/>
    <m/>
    <m/>
    <m/>
    <m/>
    <m/>
    <m/>
    <m/>
    <m/>
    <s v="Management Janji"/>
    <s v="2026-08-17 13:00:00 | Nama PIC : bapak tri No HP : 085225778997 Alt :  M Janji : (SENIN/17/AGUSTUS/2026) jam Pasang : 09:00 Note : hubungi pelanggan jika ingin kelokasi"/>
    <s v="FCC"/>
    <s v="16-08-2026 17:25:29"/>
    <d v="2026-08-17T13:00:00"/>
    <m/>
    <s v="ACT_COM"/>
    <s v="MSO"/>
    <s v="NO ADDON"/>
    <m/>
    <s v="PONR"/>
    <s v="HSI Bisnis Promo HUT Telkom PSB 70% - 100 Mbps Dual Band"/>
    <s v="INDIBIZ"/>
    <m/>
    <m/>
    <d v="2026-08-17T13:00:00"/>
    <s v="2026-08-17 13:00:00 | Nama PIC : bapak tri No HP : 085225778997 Alt :  M Janji : (SENIN/17/AGUSTUS/2026) jam Pasang : 09:00 Note : hubungi pelanggan jika ingin kelokasi"/>
    <m/>
    <m/>
    <m/>
    <e v="#NUM!"/>
    <e v="#NUM!"/>
    <x v="1"/>
  </r>
  <r>
    <n v="1355"/>
    <n v="1002504472"/>
    <n v="3"/>
    <x v="4"/>
    <n v="4"/>
    <s v="SEMARANG"/>
    <s v="KENDAL"/>
    <s v="KDL"/>
    <s v="REG"/>
    <s v="AO"/>
    <x v="0"/>
    <s v="1P INET"/>
    <s v="Completed (PS)"/>
    <s v="RBS-Regional 3"/>
    <d v="2026-08-01T11:52:56"/>
    <d v="2026-08-02T16:10:00"/>
    <n v="69356679"/>
    <m/>
    <n v="146457106310"/>
    <s v="TOKO SEMBAKO MADURA"/>
    <s v="ODP-KDL-FAS/011 FAS/D03/011.01"/>
    <s v="WO060637379"/>
    <m/>
    <m/>
    <m/>
    <n v="110.1240483"/>
    <n v="-6.9358605000000004"/>
    <s v="|MN02256|MYIA-068299663654/POI/MUHAMAD SANTOSO SAPUTRA/085707586512/asunyose@gmail.com"/>
    <s v="MYIB_ASSISTANT"/>
    <m/>
    <m/>
    <m/>
    <m/>
    <m/>
    <m/>
    <m/>
    <m/>
    <s v="Management Janji"/>
    <s v="2026-08-02 08:00:00 | Tanggal pemasangan: 01/08/2026 Jam pemasangan : pagi / siang Info Tambahan : Hubungi pelanggan dulu sebelum ke lokasi terima kasih"/>
    <s v="FCC"/>
    <d v="2026-01-08T11:54:49"/>
    <d v="2026-08-02T08:00:00"/>
    <m/>
    <s v="PS"/>
    <s v="KDL"/>
    <s v="NO ADDON"/>
    <n v="20260802"/>
    <s v="Completed"/>
    <s v="HSI Bisnis Promo HUT Telkom PSB 70% - 300 Mbps"/>
    <s v="INDIBIZ"/>
    <m/>
    <m/>
    <d v="2026-08-02T08:00:00"/>
    <s v="2026-08-02 08:00:00 | Tanggal pemasangan: 01/08/2026 Jam pemasangan : pagi / siang Info Tambahan : Hubungi pelanggan dulu sebelum ke lokasi terima kasih"/>
    <n v="2026"/>
    <n v="8"/>
    <n v="2"/>
    <d v="2026-08-02T00:00:00"/>
    <n v="-0.33333333333575865"/>
    <x v="0"/>
  </r>
  <r>
    <n v="1356"/>
    <n v="1002522112"/>
    <n v="3"/>
    <x v="4"/>
    <n v="4"/>
    <s v="SEMARANG"/>
    <s v="KENDAL"/>
    <s v="SKR"/>
    <s v="DPS"/>
    <s v="AO"/>
    <x v="0"/>
    <m/>
    <s v="Completed (PS)"/>
    <s v="DPS-Logistic &amp; Manufacturing"/>
    <d v="2026-08-12T13:21:29"/>
    <d v="2026-08-12T15:59:25"/>
    <n v="69364233"/>
    <m/>
    <n v="141409102264"/>
    <s v="Hub Sukorejo Kendal 2"/>
    <s v="ODP-SKR-FA/044"/>
    <s v="WO061587630"/>
    <m/>
    <m/>
    <m/>
    <n v="110.04501500000001"/>
    <n v="-7.0950930000000003"/>
    <s v="Dhimas Permadi Okta, dhimas.dewa@spxexpress.com, 085647823280"/>
    <s v="TAM"/>
    <m/>
    <m/>
    <m/>
    <m/>
    <m/>
    <m/>
    <m/>
    <m/>
    <s v="Management Janji"/>
    <s v="Dhimas Permadi Okta, dhimas.dewa@spxexpress.com, 085647823280"/>
    <s v="FCC"/>
    <d v="2026-12-08T13:39:52"/>
    <m/>
    <m/>
    <s v="PS"/>
    <s v="SKR"/>
    <s v="NO ADDON"/>
    <n v="20260812"/>
    <s v="Completed"/>
    <s v="- 11_11450;Biaya PSB Reguler HSI EBIS ~ 11[150000]  - SP_NOSS;SP_NOSS ~ Internet NOSS Multispeed Network[0]  - SP_NOSS;SP_NOSS ~ Internet NOSS Multispeed Network[0]  - E23015;E23015 ~ ES23 - Perangkat ONT[0]  - E23015~null~44292;E23015||11||Abodemen 0[0] "/>
    <s v="INDIBIZ"/>
    <m/>
    <m/>
    <d v="2026-08-13T14:00:00"/>
    <s v="Dhimas Permadi Okta, dhimas.dewa@spxexpress.com, 085647823280"/>
    <n v="2026"/>
    <n v="8"/>
    <n v="12"/>
    <d v="2026-08-12T00:00:00"/>
    <n v="-1.5833333333357587"/>
    <x v="0"/>
  </r>
  <r>
    <n v="1357"/>
    <n v="1002519530"/>
    <n v="3"/>
    <x v="7"/>
    <n v="4"/>
    <s v="SOLO"/>
    <s v="SRAGEN"/>
    <s v="KAR"/>
    <s v="REG"/>
    <s v="AO"/>
    <x v="0"/>
    <s v="1P INET"/>
    <s v="Completed (PS)"/>
    <s v="RBS-Regional 3"/>
    <d v="2026-08-11T11:25:56"/>
    <d v="2026-08-13T08:17:05"/>
    <n v="69363152"/>
    <m/>
    <n v="142567104612"/>
    <s v="Penggilingan Padi Makmur"/>
    <s v="ODP-KAR-FG/009 FG/D01/009.01"/>
    <s v="WO061480411"/>
    <m/>
    <m/>
    <m/>
    <n v="111.036681979894"/>
    <n v="-7.6187911445802898"/>
    <s v="MD|MYDB-20260811264933|DN00001/MN00396|Penggilingan Padi Makmur|089658992218"/>
    <s v="MYDIGIBIZPARTNER"/>
    <m/>
    <m/>
    <m/>
    <m/>
    <m/>
    <m/>
    <m/>
    <m/>
    <s v="Management Janji"/>
    <s v="2026-08-12 13:00:00 | Nama : BP RIYAN TEGUH PRAKOSO No Hp : 089658992218 No Alt :  Tgl Pemasangan : 12 Agustus 2026 Interval : SIANG Note : Hubungi pelanggan terlebih dahulu"/>
    <s v="FCC"/>
    <d v="2026-11-08T11:40:03"/>
    <d v="2026-08-12T13:00:00"/>
    <m/>
    <s v="PS"/>
    <s v="KAR"/>
    <s v="NO ADDON"/>
    <n v="20260813"/>
    <s v="Completed"/>
    <s v="HSI Bisnis Promo HUT Telkom PSB 70% - 50 Mbps"/>
    <s v="INDIBIZ"/>
    <m/>
    <m/>
    <d v="2026-08-12T13:00:00"/>
    <s v="2026-08-12 13:00:00 | Nama : BP RIYAN TEGUH PRAKOSO No Hp : 089658992218 No Alt :  Tgl Pemasangan : 12 Agustus 2026 Interval : SIANG Note : Hubungi pelanggan terlebih dahulu"/>
    <n v="2026"/>
    <n v="8"/>
    <n v="13"/>
    <d v="2026-08-13T00:00:00"/>
    <n v="0.45833333333575865"/>
    <x v="0"/>
  </r>
  <r>
    <n v="1358"/>
    <n v="1002511663"/>
    <n v="3"/>
    <x v="0"/>
    <n v="5"/>
    <s v="KUPANG"/>
    <s v="LABOAN BAJO"/>
    <s v="RTE"/>
    <s v="REG"/>
    <s v="AO"/>
    <x v="0"/>
    <s v="1P INET"/>
    <s v="Completed (PS)"/>
    <s v="RBS-Regional 3"/>
    <d v="2026-08-06T09:49:57"/>
    <d v="2026-08-08T09:14:10"/>
    <n v="69359663"/>
    <m/>
    <n v="172514216874"/>
    <s v="Depo Air Minum Cool Day Lembor"/>
    <s v="ODP-RTE-FH/16 FH/D01/16.01"/>
    <s v="WO061047692"/>
    <m/>
    <m/>
    <m/>
    <n v="120.1677018"/>
    <n v="-8.7081252999999901"/>
    <s v="|MN00118|MYIA-020391539974/POI/Pak Fahrul/082314395072/fahrulalamsyah405@gmail.com"/>
    <s v="MYIB_ASSISTANT"/>
    <m/>
    <m/>
    <m/>
    <m/>
    <m/>
    <m/>
    <m/>
    <m/>
    <s v="Management Janji"/>
    <s v="2026-08-07 08:00:00 | Tanggal pemasangan : 07 AGUSTUS 2026 Jam pemasangan : pagi/siang Info Tambahan : Hubungi pelanggan dulu sebelum ke lokasi terima kasih"/>
    <s v="FCC"/>
    <d v="2026-06-08T09:55:05"/>
    <d v="2026-08-07T08:00:00"/>
    <m/>
    <s v="PS"/>
    <s v="RTE"/>
    <s v="NO ADDON"/>
    <n v="20260808"/>
    <s v="Completed"/>
    <s v="HSI Bisnis Basic Promo HUT Telkom PSB 70% - 100 Mbps Dual Band"/>
    <s v="INDIBIZ"/>
    <m/>
    <m/>
    <d v="2026-08-07T08:00:00"/>
    <s v="2026-08-07 08:00:00 | Tanggal pemasangan : 07 AGUSTUS 2026 Jam pemasangan : pagi/siang Info Tambahan : Hubungi pelanggan dulu sebelum ke lokasi terima kasih"/>
    <n v="2026"/>
    <n v="8"/>
    <n v="8"/>
    <d v="2026-08-08T00:00:00"/>
    <n v="0.66666666666424135"/>
    <x v="0"/>
  </r>
  <r>
    <n v="1359"/>
    <n v="1002525569"/>
    <n v="3"/>
    <x v="6"/>
    <n v="5"/>
    <s v="JEMBER"/>
    <s v="BONDOWOSO"/>
    <s v="BOW"/>
    <s v="REG"/>
    <s v="AO"/>
    <x v="0"/>
    <s v="1P INET"/>
    <s v="7 | OSS - PROVISIONING ISSUED"/>
    <s v="RBS-Regional 3"/>
    <d v="2026-08-14T09:10:56"/>
    <d v="2026-08-15T08:07:00"/>
    <n v="69365662"/>
    <m/>
    <n v="152507223602"/>
    <s v="KOST BERKAH KEMBANG 002"/>
    <s v="ODP-BOW-FAQ/42 FQ/D03/42.01"/>
    <s v="WO061720085"/>
    <m/>
    <m/>
    <m/>
    <n v="113.95661269999999"/>
    <n v="-8.0082848999999996"/>
    <s v="|MC30027|MYIA-027571112278/POI/NUR KHOLIS HASAN /085111356117/anitadawuhan@gmail.com"/>
    <s v="MYIB_ASSISTANT"/>
    <m/>
    <m/>
    <m/>
    <m/>
    <m/>
    <m/>
    <m/>
    <m/>
    <s v="Management Janji"/>
    <s v="2026-08-15 08:00:00 | Tanggal pemasangan : 15 AGUSTUS 2026 Jam pemasangan : pagi/siang Info Tambahan : Hubungi pelanggan dulu sebelum ke lokasi terima kasih"/>
    <s v="FCC"/>
    <s v="14-08-2026 09:40:20"/>
    <d v="2026-08-15T08:00:00"/>
    <m/>
    <s v="PI"/>
    <s v="BOW"/>
    <s v="NETMONK"/>
    <m/>
    <s v="Provisioning Issued"/>
    <s v="HSI Bisnis Bundling Netmonk PSB 70% Promo - 200 Mbps"/>
    <s v="INDIBIZ"/>
    <m/>
    <m/>
    <d v="2026-08-15T08:00:00"/>
    <s v="2026-08-15 08:00:00 | Tanggal pemasangan : 15 AGUSTUS 2026 Jam pemasangan : pagi/siang Info Tambahan : Hubungi pelanggan dulu sebelum ke lokasi terima kasih"/>
    <m/>
    <m/>
    <m/>
    <e v="#NUM!"/>
    <e v="#NUM!"/>
    <x v="1"/>
  </r>
  <r>
    <n v="1360"/>
    <n v="1002526426"/>
    <n v="3"/>
    <x v="6"/>
    <n v="5"/>
    <s v="JEMBER"/>
    <s v="BANYUWANGI"/>
    <s v="PSG"/>
    <s v="REG"/>
    <s v="AO"/>
    <x v="0"/>
    <s v="2P INET + VOICE"/>
    <s v="Completed (PS)"/>
    <s v="RBS-Regional 3"/>
    <d v="2026-08-14T13:47:56"/>
    <d v="2026-08-14T18:15:34"/>
    <n v="69366066"/>
    <n v="3332816011"/>
    <n v="152521203439"/>
    <s v="Gpdi getsemani siliragung"/>
    <s v="ODP-PSG-FD/24"/>
    <s v="WO061749562"/>
    <m/>
    <m/>
    <m/>
    <n v="114.11558333784301"/>
    <n v="-8.5538506087359494"/>
    <s v="MD|MYDB-20260814265349|DC30004/MC30053|Gpdi getsemani siliragung|085258445673"/>
    <s v="MYDIGIBIZPARTNER"/>
    <m/>
    <m/>
    <m/>
    <m/>
    <m/>
    <m/>
    <m/>
    <m/>
    <s v="Management Janji"/>
    <s v="2026-08-15 13:00:00 | Nama Pic : bp edih  No Hp Pic : 085258445673 No alt : - Jam Pemasangan : pagi  Tanggal Pemasangan : 15 Agustus 2026"/>
    <s v="FCC"/>
    <s v="14-08-2026 14:10:15"/>
    <d v="2026-08-15T13:00:00"/>
    <m/>
    <s v="PS"/>
    <s v="PSG"/>
    <s v="NO ADDON"/>
    <n v="20260814"/>
    <s v="Completed"/>
    <s v="HSI Bisnis Bundling Phone PSB 70% - Free 800 Menit Promo - 300 Mbps"/>
    <s v="INDIBIZ"/>
    <m/>
    <m/>
    <d v="2026-08-15T13:00:00"/>
    <s v="2026-08-15 13:00:00 | Nama Pic : bp edih  No Hp Pic : 085258445673 No alt : - Jam Pemasangan : pagi  Tanggal Pemasangan : 15 Agustus 2026"/>
    <n v="2026"/>
    <n v="8"/>
    <n v="14"/>
    <d v="2026-08-14T00:00:00"/>
    <n v="-1.5416666666642413"/>
    <x v="0"/>
  </r>
  <r>
    <n v="1361"/>
    <n v="1002516558"/>
    <n v="3"/>
    <x v="6"/>
    <n v="5"/>
    <s v="SIDOARJO"/>
    <s v="MOJOKERTO"/>
    <s v="MJS"/>
    <s v="REG"/>
    <s v="AO"/>
    <x v="0"/>
    <m/>
    <s v="Completed (PS)"/>
    <s v="RBS-Regional 3"/>
    <d v="2026-08-09T15:21:26"/>
    <d v="2026-08-10T16:05:57"/>
    <n v="69361911"/>
    <m/>
    <n v="152330220687"/>
    <s v="PUSAT OLEH -OLEH MEKAR JAYA"/>
    <s v="ODP-MJS-FC/01"/>
    <s v="WO061365289"/>
    <m/>
    <m/>
    <m/>
    <n v="112.53521480000001"/>
    <n v="-7.5666611000000001"/>
    <s v="|MC30111|/ATIKA NURDIANA FITRI SH/8159112284/sarifitriatika318@gmail.com  "/>
    <s v="Sales Force DBS"/>
    <m/>
    <m/>
    <m/>
    <m/>
    <m/>
    <m/>
    <m/>
    <m/>
    <s v="Management Janji"/>
    <s v="2026-08-11 08:00:00|Nama PIC : Bapak rozi No HP : 08159112284 Alt : - M Janji : 11/08/2026 Jam Pasang : 08.00 - 13:00  NoteÃ‚Â :  hubungi terlebih dahulu sebelum kelokasi|40961370|MYDITA"/>
    <s v="FCC"/>
    <d v="2026-09-08T15:25:06"/>
    <d v="2026-08-11T08:00:00"/>
    <m/>
    <s v="PS"/>
    <s v="MJS"/>
    <s v="NETMONK"/>
    <n v="20260810"/>
    <s v="Completed"/>
    <s v="- 11_11446;Biaya PSB HSI EBIS Tunai di Depan ~ 11[150000]  - E23080;E23080 ~ ES23 - Add-on HSI Bisnis Bundling (Netmonk)[0]  - E23080~null~100382;E23080||77||Abodemen 0[0]  - E23080~null~E23080_NMONKHI;NMONKHI ~ Nadefaa Netmonk Hi Alacarte ~ E23080[56100]"/>
    <s v="INDIBIZ"/>
    <m/>
    <m/>
    <d v="2026-08-11T08:00:00"/>
    <s v="2026-08-11 08:00:00|Nama PIC : Bapak rozi No HP : 08159112284 Alt : - M Janji : 11/08/2026 Jam Pasang : 08.00 - 13:00  NoteÃ‚Â :  hubungi terlebih dahulu sebelum kelokasi|40961370|MYDITA"/>
    <n v="2026"/>
    <n v="8"/>
    <n v="10"/>
    <d v="2026-08-10T00:00:00"/>
    <n v="-1.3333333333357587"/>
    <x v="0"/>
  </r>
  <r>
    <n v="1362"/>
    <n v="1002507756"/>
    <n v="3"/>
    <x v="3"/>
    <n v="4"/>
    <s v="MAGELANG"/>
    <s v="MUNTILAN"/>
    <s v="SWT"/>
    <s v="REG"/>
    <s v="AO"/>
    <x v="0"/>
    <m/>
    <s v="FCC - HD1A - PROGRESS"/>
    <s v="RBS-Regional 3"/>
    <d v="2026-08-04T11:29:32"/>
    <d v="2026-08-04T11:31:15"/>
    <n v="69358151"/>
    <m/>
    <n v="142164113592"/>
    <s v="Chamid farm"/>
    <m/>
    <m/>
    <m/>
    <m/>
    <m/>
    <n v="110.36676110000001"/>
    <n v="-7.5306860999999996"/>
    <s v="|MN00935|/Chamid farm/085641992018/nurhamidsewukan1988@gmail.com/ 1S HSI BISNIS BASIC PROMO HUT 50 Mbps / AGUS SADEWO"/>
    <s v="Sales Profesional"/>
    <m/>
    <m/>
    <m/>
    <m/>
    <m/>
    <m/>
    <m/>
    <m/>
    <m/>
    <m/>
    <m/>
    <d v="2026-04-08T11:40:22"/>
    <m/>
    <m/>
    <s v="FCC"/>
    <s v="SWT"/>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r>
  <r>
    <n v="1363"/>
    <n v="1002511968"/>
    <n v="3"/>
    <x v="2"/>
    <n v="5"/>
    <s v="MADIUN"/>
    <s v="MADIUN"/>
    <s v="UTR"/>
    <s v="REG"/>
    <s v="AO"/>
    <x v="0"/>
    <s v="1P INET"/>
    <s v="102 | FOLLOW UP COMPLETED"/>
    <s v="RBS-Regional 3"/>
    <d v="2026-08-06T11:10:57"/>
    <d v="2026-08-10T13:41:31"/>
    <n v="69359801"/>
    <m/>
    <n v="152630205058"/>
    <s v="SPBU 54.631.06"/>
    <s v="ODP-UTR-FD/55 FD/D08/55.01"/>
    <s v="WO061057605"/>
    <m/>
    <m/>
    <m/>
    <n v="111.53267"/>
    <n v="-7.7295889999999998"/>
    <s v="|MN00265|MYIA-060859571947/POI/ROBBY PERMANA PUTRA/089619618698/spbu5463106@gmail.com"/>
    <s v="MYIB_ASSISTANT"/>
    <m/>
    <m/>
    <m/>
    <m/>
    <m/>
    <m/>
    <m/>
    <m/>
    <s v="Management Janji"/>
    <s v="2026-08-07 08:00:00 | Jam pemasangan : 12.00 Info Tambahan : Hubungi pelanggan dulu sebelum ke lokasi terimakasih "/>
    <s v="FCC"/>
    <d v="2026-06-08T11:25:46"/>
    <d v="2026-08-07T08:00:00"/>
    <s v="Kendala Lainnya"/>
    <s v="REVOKE"/>
    <s v="UTR"/>
    <s v="NO ADDON"/>
    <m/>
    <s v="Follow Up Revoke Completed, New Order ID : SC1002517816"/>
    <s v="HSI Bisnis Promo HUT Telkom PSB 70% - 50 Mbps"/>
    <s v="INDIBIZ"/>
    <m/>
    <m/>
    <d v="2026-08-07T08:00:00"/>
    <s v="2026-08-07 08:00:00 | Jam pemasangan : 12.00 Info Tambahan : Hubungi pelanggan dulu sebelum ke lokasi terimakasih "/>
    <m/>
    <m/>
    <m/>
    <e v="#NUM!"/>
    <e v="#NUM!"/>
    <x v="1"/>
  </r>
  <r>
    <n v="1364"/>
    <n v="1002529190"/>
    <n v="3"/>
    <x v="7"/>
    <n v="4"/>
    <s v="KUDUS"/>
    <s v="JEPARA"/>
    <s v="PEC"/>
    <s v="REG"/>
    <s v="AO"/>
    <x v="0"/>
    <s v="1P INET"/>
    <s v="Completed (PS)"/>
    <s v="RBS-Regional 3"/>
    <d v="2026-08-16T07:13:56"/>
    <d v="2026-08-17T19:33:13"/>
    <n v="69367250"/>
    <m/>
    <n v="146593115535"/>
    <s v="Kost Dava Davi"/>
    <s v="ODP-PEC-FC/062 FC/D06/062.01"/>
    <s v="WO061853420"/>
    <m/>
    <m/>
    <m/>
    <n v="110.701793"/>
    <n v="-6.693581"/>
    <s v="|MN01761|MYIA-019383222865/POI/MUHAMMAD FERIANSYAH BAGUS/081232146008/feriansyah0017@gmail.com"/>
    <s v="MYIB_ASSISTANT"/>
    <m/>
    <m/>
    <m/>
    <m/>
    <m/>
    <m/>
    <m/>
    <m/>
    <s v="Management Janji"/>
    <s v="2026-08-17 08:00:00 | Nama Pic : bp MUHAMMAD FERIANSYAH BAGUS No Hp Pic : 081232146008 No alt : - Jam Pemasangan : pagi  Tanggal Pemasangan : 17 Agustus 2026"/>
    <s v="FCC"/>
    <s v="16-08-2026 07:25:31"/>
    <d v="2026-08-17T08:00:00"/>
    <m/>
    <s v="PS"/>
    <s v="PEC"/>
    <s v="NO ADDON"/>
    <n v="20260817"/>
    <s v="Completed"/>
    <s v="HSI Bisnis Promo HUT Telkom PSB 70% - 50 Mbps"/>
    <s v="INDIBIZ"/>
    <m/>
    <m/>
    <d v="2026-08-17T08:00:00"/>
    <s v="2026-08-17 08:00:00 | Nama Pic : bp MUHAMMAD FERIANSYAH BAGUS No Hp Pic : 081232146008 No alt : - Jam Pemasangan : pagi  Tanggal Pemasangan : 17 Agustus 2026"/>
    <n v="2026"/>
    <n v="8"/>
    <n v="17"/>
    <d v="2026-08-17T00:00:00"/>
    <n v="-0.33333333333575865"/>
    <x v="0"/>
  </r>
  <r>
    <n v="1365"/>
    <n v="1002518474"/>
    <n v="3"/>
    <x v="0"/>
    <n v="5"/>
    <s v="MATARAM"/>
    <s v="BIMA"/>
    <s v="BIM"/>
    <s v="REG"/>
    <s v="AO"/>
    <x v="0"/>
    <s v="1P INET"/>
    <s v="Completed (PS)"/>
    <s v="RBS-Regional 3"/>
    <d v="2026-08-10T16:25:57"/>
    <d v="2026-08-12T14:04:29"/>
    <n v="69362721"/>
    <m/>
    <n v="172616801829"/>
    <s v="Santun nur brilink"/>
    <s v="ODP-BIM-FAD/132 FAD/D06/132.01"/>
    <s v="WO061429295"/>
    <m/>
    <m/>
    <m/>
    <n v="118.7789087"/>
    <n v="-8.4685568"/>
    <s v="|MC40168|MYIA-060479747384/POI/Jumyati /085238585505/jumyati1711@gmail.com"/>
    <s v="MYIB_ASSISTANT"/>
    <m/>
    <m/>
    <m/>
    <m/>
    <m/>
    <m/>
    <m/>
    <m/>
    <s v="Management Janji"/>
    <s v="2026-08-11 13:00:00 | Jam pemasangan : 12.00 Info Tambahan : Hubungi pelanggan dulu sebelum ke lokasi terimakasih "/>
    <s v="FCC"/>
    <d v="2026-10-08T16:39:46"/>
    <d v="2026-08-11T13:00:00"/>
    <m/>
    <s v="PS"/>
    <s v="BIM"/>
    <s v="NETMONK"/>
    <n v="20260812"/>
    <s v="Completed"/>
    <s v="HSI Bisnis Bundling Netmonk Promo 2026 PSB 70% - 75 Mbps"/>
    <s v="INDIBIZ"/>
    <m/>
    <m/>
    <d v="2026-08-11T13:00:00"/>
    <s v="2026-08-11 13:00:00 | Jam pemasangan : 12.00 Info Tambahan : Hubungi pelanggan dulu sebelum ke lokasi terimakasih "/>
    <n v="2026"/>
    <n v="8"/>
    <n v="12"/>
    <d v="2026-08-12T00:00:00"/>
    <n v="0.45833333333575865"/>
    <x v="0"/>
  </r>
  <r>
    <n v="1366"/>
    <n v="1002528166"/>
    <n v="3"/>
    <x v="2"/>
    <n v="5"/>
    <s v="MALANG"/>
    <s v="KEPANJEN"/>
    <s v="TUR"/>
    <s v="REG"/>
    <s v="AO"/>
    <x v="0"/>
    <s v="1P INET"/>
    <s v="Completed (PS)"/>
    <s v="RBS-Regional 3"/>
    <d v="2026-08-15T12:05:56"/>
    <d v="2026-08-15T19:30:10"/>
    <n v="69366793"/>
    <m/>
    <n v="152713217312"/>
    <s v="XMC GARAGE"/>
    <s v="ODP-TUR-FW/44 FW/D04/44.01"/>
    <s v="WO061814877"/>
    <m/>
    <m/>
    <m/>
    <n v="112.67254269999999"/>
    <n v="-8.1221701999999993"/>
    <s v="|MC20235|MYIA-053045248457/POI/ARIF SYAIFUDIN /082195568016/arifsyaifuddin.skuter@gmail.com"/>
    <s v="MYIB_ASSISTANT"/>
    <m/>
    <m/>
    <m/>
    <m/>
    <m/>
    <m/>
    <m/>
    <m/>
    <s v="Management Janji"/>
    <s v="2026-08-16 13:00:00 | Jam Pemasangan : 08:00 - 12.00 Tanggal Pemasangan : MINGGU 16 AGUSTUS 2026 Info Tambahan : Hubungi pelanggan sebelum datang ke lokasi"/>
    <s v="FCC"/>
    <s v="15-08-2026 12:10:01"/>
    <d v="2026-08-16T13:00:00"/>
    <m/>
    <s v="PS"/>
    <s v="TUR"/>
    <s v="OCA"/>
    <n v="20260815"/>
    <s v="Completed"/>
    <s v="HSI Bisnis Bundling OCA Breach Checker Promo 2026 PSB 70% - 200 Mbps"/>
    <s v="INDIBIZ"/>
    <m/>
    <m/>
    <d v="2026-08-16T13:00:00"/>
    <s v="2026-08-16 13:00:00 | Jam Pemasangan : 08:00 - 12.00 Tanggal Pemasangan : MINGGU 16 AGUSTUS 2026 Info Tambahan : Hubungi pelanggan sebelum datang ke lokasi"/>
    <n v="2026"/>
    <n v="8"/>
    <n v="15"/>
    <d v="2026-08-15T00:00:00"/>
    <n v="-1.5416666666642413"/>
    <x v="0"/>
  </r>
  <r>
    <n v="1367"/>
    <n v="1002521958"/>
    <n v="3"/>
    <x v="2"/>
    <n v="5"/>
    <s v="KEDIRI"/>
    <s v="NGANJUK"/>
    <s v="NJK"/>
    <s v="REG"/>
    <s v="AO"/>
    <x v="0"/>
    <s v="1P INET"/>
    <s v="Completed (PS)"/>
    <s v="RBS-Regional 3"/>
    <d v="2026-08-12T12:08:56"/>
    <d v="2026-08-12T16:25:19"/>
    <n v="69364114"/>
    <m/>
    <n v="152611229880"/>
    <s v="WARKOP PAK AHMAD"/>
    <s v="ODP-NJK-FM/22 FM/D03/22.01"/>
    <s v="WO061576040"/>
    <m/>
    <m/>
    <m/>
    <n v="111.97209100000001"/>
    <n v="-7.604082"/>
    <s v="|MC20191|MYIA-092085626710/POI/AHMAD ZAINUL MUHIBUN NIAM/087717920455/mukibzainul220@gmail.com"/>
    <s v="MYIB_ASSISTANT"/>
    <m/>
    <m/>
    <m/>
    <m/>
    <m/>
    <m/>
    <m/>
    <m/>
    <s v="Management Janji"/>
    <s v="2026-08-13 13:00:00 | M Janji : (14/08/2026) jam Pasang : 09:00 Note : hubungi pelanggan jika ingin kelokasi"/>
    <s v="FCC"/>
    <d v="2026-12-08T12:10:13"/>
    <d v="2026-08-13T13:00:00"/>
    <m/>
    <s v="PS"/>
    <s v="NJK"/>
    <s v="NO ADDON"/>
    <n v="20260812"/>
    <s v="Completed"/>
    <s v="HSI Bisnis Basic Promo HUT Telkom PSB 70% - 50 Mbps"/>
    <s v="INDIBIZ"/>
    <m/>
    <m/>
    <d v="2026-08-13T13:00:00"/>
    <s v="2026-08-13 13:00:00 | M Janji : (14/08/2026) jam Pasang : 09:00 Note : hubungi pelanggan jika ingin kelokasi"/>
    <n v="2026"/>
    <n v="8"/>
    <n v="12"/>
    <d v="2026-08-12T00:00:00"/>
    <n v="-1.5416666666642413"/>
    <x v="0"/>
  </r>
  <r>
    <n v="1368"/>
    <n v="1002521226"/>
    <n v="3"/>
    <x v="5"/>
    <n v="5"/>
    <s v="SINGARJA"/>
    <s v="SINGARAJA"/>
    <s v="LVN"/>
    <s v="REG"/>
    <s v="AO"/>
    <x v="0"/>
    <s v="1P INET"/>
    <s v="OSS - FALLOUT"/>
    <s v="RBS-Regional 3"/>
    <d v="2026-08-12T08:29:56"/>
    <d v="2026-08-17T08:25:35"/>
    <n v="69363803"/>
    <m/>
    <n v="172426206488"/>
    <s v="Koperasi Berlian Emas Sejahtera Terus"/>
    <s v="ODP-LVN-FAF/06 FAF/D01/06.01"/>
    <s v="WO061553630"/>
    <m/>
    <m/>
    <m/>
    <n v="115.0488908"/>
    <n v="-8.1461714999999995"/>
    <s v="|MN02631|MYIA-044812841323/POI/Pak Fajar/081338338700/it.supportbali@datajayaperkasa.com"/>
    <s v="MYIB_ASSISTANT"/>
    <m/>
    <m/>
    <m/>
    <m/>
    <m/>
    <m/>
    <m/>
    <m/>
    <s v="Management Janji"/>
    <s v="2026-08-13 13:00:00 | M Janji : (13 AGUSTUS 2026) jam Pasang : siang Note : hubungi pelanggan jika ingin kelokasi"/>
    <s v="FCC"/>
    <d v="2026-12-08T08:39:52"/>
    <d v="2026-08-13T13:00:00"/>
    <s v="Kendala Pelanggan"/>
    <s v="FO_WFM"/>
    <s v="LVN"/>
    <s v="NO ADDON"/>
    <m/>
    <s v="Provisioning Failed|WFM|INF009056923|PP_-8.1125435,115.0923787_remanja"/>
    <s v="HSI Bisnis Promo HUT Telkom PSB 70% - 75 Mbps"/>
    <s v="INDIBIZ"/>
    <m/>
    <m/>
    <d v="2026-08-13T13:00:00"/>
    <s v="2026-08-13 13:00:00 | M Janji : (13 AGUSTUS 2026) jam Pasang : siang Note : hubungi pelanggan jika ingin kelokasi"/>
    <m/>
    <m/>
    <m/>
    <e v="#NUM!"/>
    <e v="#NUM!"/>
    <x v="1"/>
  </r>
  <r>
    <n v="1369"/>
    <n v="1002515484"/>
    <n v="3"/>
    <x v="3"/>
    <n v="4"/>
    <s v="MAGELANG"/>
    <s v="MAGELANG"/>
    <s v="MGE"/>
    <s v="REG"/>
    <s v="AO"/>
    <x v="0"/>
    <s v="1P INET"/>
    <s v="Completed (PS)"/>
    <s v="RBS-Regional 3"/>
    <d v="2026-08-07T18:50:56"/>
    <d v="2026-08-11T13:31:04"/>
    <n v="69361150"/>
    <m/>
    <n v="146137149701"/>
    <s v="ROCKET CHICKEN GRABAG NEW"/>
    <s v="ODP-MGE-FU/033"/>
    <s v="WO061201704"/>
    <m/>
    <m/>
    <m/>
    <n v="110.3259362"/>
    <n v="-7.3706834999999904"/>
    <s v="|MN02255|MYIA-098297979091/POI/WILDAN ERSYADI ULA/0895392430133/dhearozzi@gmail.com"/>
    <s v="MYIB_ASSISTANT"/>
    <m/>
    <m/>
    <m/>
    <m/>
    <m/>
    <m/>
    <m/>
    <m/>
    <s v="Management Janji"/>
    <s v="2026-08-12 15:00:00 | M Janji : (08/08/026) jam Pasang : 09:00 Note : hubungi pelanggan jika ingin kelokasi"/>
    <s v="FCC"/>
    <d v="2026-07-08T18:55:10"/>
    <d v="2026-08-12T15:00:00"/>
    <m/>
    <s v="PS"/>
    <s v="MGE"/>
    <s v="NO ADDON"/>
    <n v="20260811"/>
    <s v="Completed"/>
    <s v="HSI Bisnis Basic Promo HUT Telkom PSB 70% - 50 Mbps"/>
    <s v="INDIBIZ"/>
    <m/>
    <m/>
    <d v="2026-08-12T15:00:00"/>
    <s v="2026-08-12 15:00:00 | M Janji : (08/08/026) jam Pasang : 09:00 Note : hubungi pelanggan jika ingin kelokasi"/>
    <n v="2026"/>
    <n v="8"/>
    <n v="11"/>
    <d v="2026-08-11T00:00:00"/>
    <n v="-1.625"/>
    <x v="0"/>
  </r>
  <r>
    <n v="1370"/>
    <n v="1002526268"/>
    <n v="3"/>
    <x v="6"/>
    <n v="5"/>
    <s v="JEMBER"/>
    <s v="BANYUWANGI"/>
    <s v="GEN"/>
    <s v="REG"/>
    <s v="AO"/>
    <x v="0"/>
    <s v="1P INET"/>
    <s v="Completed (PS)"/>
    <s v="RBS-Regional 3"/>
    <d v="2026-08-14T11:55:56"/>
    <d v="2026-08-14T19:25:41"/>
    <n v="69365986"/>
    <m/>
    <n v="152519203960"/>
    <s v="toko surya gambiran1"/>
    <s v="ODP-GEN-FH/17 FH/D02/17.01"/>
    <s v="WO061737085"/>
    <m/>
    <m/>
    <m/>
    <n v="114.14657257497301"/>
    <n v="-8.3914445420877009"/>
    <s v="MD|MYDB-20260814265313|DC30004/MC30053|toko surya gambiran1|089682904797"/>
    <s v="MYDIGIBIZPARTNER"/>
    <m/>
    <m/>
    <m/>
    <m/>
    <m/>
    <m/>
    <m/>
    <m/>
    <s v="Management Janji"/>
    <s v="2026-08-15 08:00:00 | Nama PIC : bu vega  No HP : 089682904797 Alt :  M Janji : 15/AGUSTUS/2026 jam Pasang : Pagi Note : hubungi pelanggan jika ingin kelokasi, terimakasih. "/>
    <s v="FCC"/>
    <s v="14-08-2026 12:09:49"/>
    <d v="2026-08-15T08:00:00"/>
    <m/>
    <s v="PS"/>
    <s v="GEN"/>
    <s v="NETMONK"/>
    <n v="20260814"/>
    <s v="Completed"/>
    <s v="HSI Bisnis Bundling Netmonk PSB 70% Promo - 300 Mbps"/>
    <s v="INDIBIZ"/>
    <m/>
    <m/>
    <d v="2026-08-15T08:00:00"/>
    <s v="2026-08-15 08:00:00 | Nama PIC : bu vega  No HP : 089682904797 Alt :  M Janji : 15/AGUSTUS/2026 jam Pasang : Pagi Note : hubungi pelanggan jika ingin kelokasi, terimakasih. "/>
    <n v="2026"/>
    <n v="8"/>
    <n v="14"/>
    <d v="2026-08-14T00:00:00"/>
    <n v="-1.3333333333357587"/>
    <x v="0"/>
  </r>
  <r>
    <n v="1371"/>
    <n v="1002530865"/>
    <n v="3"/>
    <x v="0"/>
    <n v="5"/>
    <s v="MATARAM"/>
    <s v="LOMBOK TIMUR UTARA"/>
    <s v="SGG"/>
    <s v="REG"/>
    <s v="AO"/>
    <x v="0"/>
    <s v="1P INET"/>
    <s v="MIE - SEND SURVEY"/>
    <s v="RBS-Regional 3"/>
    <d v="2026-08-17T13:14:57"/>
    <d v="2026-08-17T13:16:02"/>
    <n v="69368096"/>
    <m/>
    <n v="172604214119"/>
    <s v="TOKO SAHNAN"/>
    <s v="ODP-SGG-FAN/17 FAN/D05/17.01"/>
    <s v="WO061929958"/>
    <m/>
    <m/>
    <m/>
    <n v="116.112536564469"/>
    <n v="-8.38103541046085"/>
    <s v="MD|MYDB-20260817265835|SC00001/MC00069|TOKO SAHNAN|085923631589"/>
    <s v="MYDIGIBIZPARTNER"/>
    <m/>
    <m/>
    <m/>
    <m/>
    <m/>
    <m/>
    <m/>
    <m/>
    <s v="Management Janji"/>
    <s v="2026-08-20 13:00:00 | M janji : pagi Tanggal Pemasangan : 18/agustus/2026 Note : hubungi pelanggan jika ingin kelokasi "/>
    <s v="FCC"/>
    <s v="17-08-2026 13:39:51"/>
    <d v="2026-08-20T13:00:00"/>
    <m/>
    <s v="SURVEY_NEW_MANJA"/>
    <s v="SGG"/>
    <s v="NO ADDON"/>
    <m/>
    <s v="MIE - SEND SURVEY"/>
    <s v="HSI Bisnis Promo HUT Telkom PSB 70% - 100 Mbps Dual Band"/>
    <s v="INDIBIZ"/>
    <m/>
    <m/>
    <d v="2026-08-20T13:00:00"/>
    <s v="2026-08-20 13:00:00 | M janji : pagi Tanggal Pemasangan : 18/agustus/2026 Note : hubungi pelanggan jika ingin kelokasi "/>
    <m/>
    <m/>
    <m/>
    <e v="#NUM!"/>
    <e v="#NUM!"/>
    <x v="1"/>
  </r>
  <r>
    <n v="1372"/>
    <n v="1002512164"/>
    <n v="3"/>
    <x v="0"/>
    <n v="5"/>
    <s v="MATARAM"/>
    <s v="SUMBAWA"/>
    <s v="MLK"/>
    <s v="DPS"/>
    <s v="AO"/>
    <x v="0"/>
    <m/>
    <s v="7 | OSS - PROVISIONING ISSUED"/>
    <s v="DPS-Property &amp; Resources"/>
    <d v="2026-08-06T11:53:38"/>
    <d v="2026-08-06T11:57:34"/>
    <n v="69359871"/>
    <m/>
    <n v="172608206219"/>
    <s v="AMNT Townsite 2 B25"/>
    <s v="ODP-MLK-FAC/07"/>
    <s v="WO061063548"/>
    <m/>
    <m/>
    <m/>
    <n v="116.76043024445799"/>
    <n v="-8.9616753450439806"/>
    <s v="DSS HSI | WILHELMI A IDRIS | 970167 | TREG 3 | AMNT Townsite |SYAHRUL ALQADRI| 081237399497 | PSB 2P INET TV 20MBPS"/>
    <s v="Account Manager"/>
    <m/>
    <m/>
    <m/>
    <m/>
    <m/>
    <m/>
    <m/>
    <m/>
    <s v="Management Janji"/>
    <s v="AO"/>
    <s v="FCC"/>
    <d v="2026-06-08T11:54:59"/>
    <m/>
    <m/>
    <s v="PI"/>
    <s v="MLK"/>
    <s v="NO ADDON"/>
    <m/>
    <s v="Provisioning Issued"/>
    <s v="- 11_11450;Biaya PSB Reguler HSI EBIS ~ 11[150000]  - E24058;E24058 ~ ES24 - Paket HSI Bisnis (HSIEF) Khusus Winback[0]  - E24058~null~103819;E24058||11||Abodemen 0[0]  - E24058~null~E24058_UNL;UNL ~ Internet-Link Unlimited Internet Usage ~ E24058[0]  - E"/>
    <s v="INDIBIZ"/>
    <m/>
    <m/>
    <d v="2026-08-06T12:00:00"/>
    <s v="AO"/>
    <m/>
    <m/>
    <m/>
    <e v="#NUM!"/>
    <e v="#NUM!"/>
    <x v="1"/>
  </r>
  <r>
    <n v="1373"/>
    <n v="1002506140"/>
    <n v="3"/>
    <x v="4"/>
    <n v="4"/>
    <s v="PEKALONGAN"/>
    <s v="PEKALONGAN"/>
    <s v="PKL"/>
    <s v="REG"/>
    <s v="AO"/>
    <x v="0"/>
    <m/>
    <s v="Completed (PS)"/>
    <s v="RBS-Regional 2"/>
    <d v="2026-08-03T13:45:22"/>
    <d v="2026-08-10T13:20:05"/>
    <n v="69357571"/>
    <m/>
    <n v="142202154671"/>
    <s v="PT MEDIA LINTAS DATA"/>
    <s v="ODP-PKL-FK/54"/>
    <s v="WO060809025"/>
    <m/>
    <m/>
    <m/>
    <n v="109.65184549999999"/>
    <n v="-6.8897579000000002"/>
    <s v="MB00304; jamalul izza 0811260413 085213908934; sales@mld.id; HSI BISNIS INET ONLY 100 MBPS 535k; ROSA;  Jl. Gajah Mada Bar no.28, Tirto, Kec. Pekalongan Bar., Kota Pekalongan, Jawa Tengah 51118 / Sebrang Samsat Kota Pekalongan -6.8898617,109.6518702"/>
    <s v="Sales Force DBS"/>
    <m/>
    <m/>
    <m/>
    <m/>
    <m/>
    <m/>
    <m/>
    <m/>
    <s v="Management Janji"/>
    <s v="2026-08-10 08:00:00|Tanggal pemasangan : 10 agustus 2026 Jam pemasangan : pagi/siang Info Tambahan : Hubungi pelanggan dulu sebelum ke lokasi terima kasih|40010577|MYDITA"/>
    <s v="FCC"/>
    <d v="2026-03-08T13:55:38"/>
    <d v="2026-08-10T08:00:00"/>
    <m/>
    <s v="PS"/>
    <s v="PKL"/>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8:00:00"/>
    <s v="2026-08-10 08:00:00|Tanggal pemasangan : 10 agustus 2026 Jam pemasangan : pagi/siang Info Tambahan : Hubungi pelanggan dulu sebelum ke lokasi terima kasih|40010577|MYDITA"/>
    <n v="2026"/>
    <n v="8"/>
    <n v="10"/>
    <d v="2026-08-10T00:00:00"/>
    <n v="-0.33333333333575865"/>
    <x v="0"/>
  </r>
  <r>
    <n v="1374"/>
    <n v="1002512624"/>
    <n v="3"/>
    <x v="0"/>
    <n v="5"/>
    <s v="KUPANG"/>
    <s v="ENDE"/>
    <s v="END"/>
    <s v="REG"/>
    <s v="AO"/>
    <x v="0"/>
    <s v="1P INET"/>
    <s v="Completed (PS)"/>
    <s v="RBS-Regional 3"/>
    <d v="2026-08-06T14:13:57"/>
    <d v="2026-08-11T16:13:04"/>
    <n v="69360046"/>
    <m/>
    <n v="172506788957"/>
    <s v="SPPG Milenial Spirit Peduli 03"/>
    <s v="ODP-END-FF/96 FF/D08/96.01"/>
    <s v="WO061082831"/>
    <m/>
    <m/>
    <m/>
    <n v="121.669308554848"/>
    <n v="-8.8457797551991302"/>
    <s v="|MC40142|MYIA-012648673440/POI/Abdurahman Marjan/081246804433/milenialspiritpeduli@gmail.com"/>
    <s v="MYIB_ASSISTANT"/>
    <m/>
    <m/>
    <m/>
    <m/>
    <m/>
    <m/>
    <m/>
    <m/>
    <s v="Management Janji"/>
    <s v="2026-08-07 13:00:00 | Nama PIC : Bapak Rahman No HP : 081246804433 No Alternatif :  M Janji : 07/08/2026 Jam Pasang : Pagi NoteÃ‚Â :  Hubungi terlebih dahulu sebelum ke lokasi "/>
    <s v="FCC"/>
    <d v="2026-06-08T14:26:03"/>
    <d v="2026-08-07T13:00:00"/>
    <m/>
    <s v="PS"/>
    <s v="END"/>
    <s v="NO ADDON"/>
    <n v="20260811"/>
    <s v="Completed"/>
    <s v="HSI Bisnis Promo HUT Telkom PSB 70% - 50 Mbps"/>
    <s v="INDIBIZ"/>
    <m/>
    <m/>
    <d v="2026-08-07T13:00:00"/>
    <s v="2026-08-07 13:00:00 | Nama PIC : Bapak Rahman No HP : 081246804433 No Alternatif :  M Janji : 07/08/2026 Jam Pasang : Pagi NoteÃ‚Â :  Hubungi terlebih dahulu sebelum ke lokasi "/>
    <n v="2026"/>
    <n v="8"/>
    <n v="11"/>
    <d v="2026-08-11T00:00:00"/>
    <n v="3.4583333333357587"/>
    <x v="2"/>
  </r>
  <r>
    <n v="1375"/>
    <n v="1002512673"/>
    <n v="3"/>
    <x v="1"/>
    <n v="5"/>
    <s v="SBY UTARA"/>
    <s v="GRESIK"/>
    <s v="SDY"/>
    <s v="REG"/>
    <s v="AO"/>
    <x v="0"/>
    <s v="1P INET"/>
    <s v="102 | FOLLOW UP COMPLETED"/>
    <s v="RBS-Regional 3"/>
    <d v="2026-08-06T14:28:56"/>
    <d v="2026-08-08T13:49:53"/>
    <n v="69360038"/>
    <m/>
    <n v="152451212122"/>
    <s v="SPPG DAPUR SINTA"/>
    <s v="ODP-SDY-FA/35 FA/D06/35.01"/>
    <s v="WO061085261"/>
    <m/>
    <m/>
    <m/>
    <n v="112.449365928769"/>
    <n v="-6.8832329594571604"/>
    <s v="MD|MYDB-20260806264536|DN00001/MN00018|SPPG DAPUR SINTA|081234572334"/>
    <s v="MYDIGIBIZPARTNER"/>
    <m/>
    <m/>
    <m/>
    <m/>
    <m/>
    <m/>
    <m/>
    <m/>
    <s v="Management Janji"/>
    <s v="2026-08-07 13:00:00 | Nama PIC : SINTA No HP : 081234572334 Alt :  M Janji : 07/08/2026 Jam Pasang : 08.00 - 13:00  NoteÃ‚Â :  hubungi terlebih dahulu sebelum kelokasi"/>
    <s v="FCC"/>
    <d v="2026-06-08T14:40:01"/>
    <d v="2026-08-07T13:00:00"/>
    <s v="Kendala Lainnya"/>
    <s v="REVOKE"/>
    <s v="SDY"/>
    <s v="NO ADDON"/>
    <m/>
    <s v="Follow Up Revoke Completed, New Order ID : SC1002515987"/>
    <s v="HSI Bisnis Basic Promo HUT Telkom PSB 70% - 150 Mbps"/>
    <s v="INDIBIZ"/>
    <m/>
    <m/>
    <d v="2026-08-07T13:00:00"/>
    <s v="2026-08-07 13:00:00 | Nama PIC : SINTA No HP : 081234572334 Alt :  M Janji : 07/08/2026 Jam Pasang : 08.00 - 13:00  NoteÃ‚Â :  hubungi terlebih dahulu sebelum kelokasi"/>
    <m/>
    <m/>
    <m/>
    <e v="#NUM!"/>
    <e v="#NUM!"/>
    <x v="1"/>
  </r>
  <r>
    <n v="1376"/>
    <n v="1002513327"/>
    <n v="3"/>
    <x v="1"/>
    <n v="5"/>
    <s v="SBY SELATAN"/>
    <s v="MANYAR"/>
    <s v="MYR"/>
    <s v="REG"/>
    <s v="AO"/>
    <x v="0"/>
    <m/>
    <s v="Completed (PS)"/>
    <s v="RBS-Regional 3"/>
    <d v="2026-08-06T17:22:17"/>
    <d v="2026-08-07T22:04:51"/>
    <n v="69360273"/>
    <m/>
    <n v="152303247149"/>
    <s v="PT SUMBER HIDUP SEHAT"/>
    <s v="ODP-MYR-FJP/09"/>
    <s v="WO061116231"/>
    <m/>
    <m/>
    <m/>
    <n v="112.76368100000001"/>
    <n v="-7.2750244000000004"/>
    <s v="AMRBS;405075;REG3;KATATA VEKANIDYA;082225049060;CP.VINDYA RUSTAMA WARDHANA;081327371234;PAKET 50MBPS PROMO 355K;PT SUMBER HIDUP SEHAT KALIDAMI"/>
    <s v="Account Manager"/>
    <m/>
    <m/>
    <m/>
    <m/>
    <m/>
    <m/>
    <m/>
    <m/>
    <s v="Management Janji"/>
    <s v="2026-08-07 15:00:00|Jam pemasangan : 12.00 Info Tambahan : Hubungi pelanggan dulu sebelum ke lokasi terimakasih  |40951378|MYDITA"/>
    <s v="FCC"/>
    <d v="2026-06-08T17:26:01"/>
    <d v="2026-08-07T15:00:00"/>
    <m/>
    <s v="PS"/>
    <s v="MYR"/>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15:00:00"/>
    <s v="2026-08-07 15:00:00|Jam pemasangan : 12.00 Info Tambahan : Hubungi pelanggan dulu sebelum ke lokasi terimakasih  |40951378|MYDITA"/>
    <n v="2026"/>
    <n v="8"/>
    <n v="7"/>
    <d v="2026-08-07T00:00:00"/>
    <n v="-0.625"/>
    <x v="0"/>
  </r>
  <r>
    <n v="1377"/>
    <n v="1002530958"/>
    <n v="3"/>
    <x v="6"/>
    <n v="5"/>
    <s v="SIDOARJO"/>
    <s v="MOJOKERTO"/>
    <s v="DLA"/>
    <s v="REG"/>
    <s v="AO"/>
    <x v="0"/>
    <m/>
    <s v="Completed (PS)"/>
    <s v="RBS-Regional 3"/>
    <d v="2026-08-17T14:10:41"/>
    <d v="2026-08-17T20:23:58"/>
    <n v="69368152"/>
    <m/>
    <n v="152329214575"/>
    <s v="TOKO ISTIQOMAH"/>
    <s v="ODP-DLA-FB/25"/>
    <s v="WO061942451"/>
    <m/>
    <m/>
    <m/>
    <n v="112.4636781"/>
    <n v="-7.6019816999999996"/>
    <s v="|MC30111|/NUR ISTIQOMAH/85113190819/nuristikhomah027@gmail.com"/>
    <s v="Sales Force DBS"/>
    <m/>
    <m/>
    <m/>
    <m/>
    <m/>
    <m/>
    <m/>
    <m/>
    <s v="Management Janji"/>
    <s v="2026-08-18 13:00:00|Nama : BU NUR ISTIKOMAH No Hp : 085113190819 No Alt :  Tgl Pemasangan : 18 Agustus 2026 Interval : PAGI  Note : Hubungi pelanggan terlebih dahulu|40971402|MYDITA"/>
    <s v="FCC"/>
    <s v="17-08-2026 14:25:30"/>
    <d v="2026-08-18T13:00:00"/>
    <m/>
    <s v="PS"/>
    <s v="DLA"/>
    <s v="NO ADDON"/>
    <n v="20260817"/>
    <s v="Completed"/>
    <s v="- 11_11446;Biaya PSB HSI EBIS Tunai di Depan ~ 11[150000]  - SP_NOSS;SP_NOSS ~ Internet NOSS Multispeed Network[0]  - SP_NOSS;SP_NOSS ~ Internet NOSS Multispeed Network[0]  - E23015;E23015 ~ ES23 - Perangkat ONT[0]  - E23015~null~44292;E23015||11||Abodeme"/>
    <s v="INDIBIZ"/>
    <m/>
    <m/>
    <d v="2026-08-18T13:00:00"/>
    <s v="2026-08-18 13:00:00|Nama : BU NUR ISTIKOMAH No Hp : 085113190819 No Alt :  Tgl Pemasangan : 18 Agustus 2026 Interval : PAGI  Note : Hubungi pelanggan terlebih dahulu|40971402|MYDITA"/>
    <n v="2026"/>
    <n v="8"/>
    <n v="17"/>
    <d v="2026-08-17T00:00:00"/>
    <n v="-1.5416666666642413"/>
    <x v="0"/>
  </r>
  <r>
    <n v="1378"/>
    <n v="1002527233"/>
    <n v="3"/>
    <x v="1"/>
    <n v="5"/>
    <s v="SBY UTARA"/>
    <s v="KENJERAN"/>
    <s v="KPS"/>
    <s v="REG"/>
    <s v="AO"/>
    <x v="0"/>
    <s v="1P INET"/>
    <s v="Completed (PS)"/>
    <s v="RBS-Regional 3"/>
    <d v="2026-08-14T16:46:57"/>
    <d v="2026-08-15T19:01:07"/>
    <n v="69366374"/>
    <m/>
    <n v="152404212271"/>
    <s v="rama ayu bordir"/>
    <s v="ODP-KBL-FV/33"/>
    <s v="WO061772396"/>
    <m/>
    <m/>
    <m/>
    <n v="112.77711879461999"/>
    <n v="-7.2108190239866703"/>
    <s v="MD|MYDB-20260814265390|DN00001/MN01993|rama ayu bordir|82140759631"/>
    <s v="MYDIGIBIZPARTNER"/>
    <m/>
    <m/>
    <m/>
    <m/>
    <m/>
    <m/>
    <m/>
    <m/>
    <s v="Management Janji"/>
    <s v="2026-08-15 13:00:00 | Nama PIC : Bp Jaenal No HP : 082140759631  No Alt : - M Janji :  15 Agustus 2026 Jam Pasang : Pagi / Siang Note : hubungi pelanggan jika ingin kelokasi"/>
    <s v="FCC"/>
    <s v="14-08-2026 16:54:56"/>
    <d v="2026-08-15T13:00:00"/>
    <m/>
    <s v="PS"/>
    <s v="KPS"/>
    <s v="NO ADDON"/>
    <n v="20260815"/>
    <s v="Completed"/>
    <s v="HSI Bisnis Promo HUT Telkom PSB 70% - 100 Mbps Dual Band"/>
    <s v="INDIBIZ"/>
    <m/>
    <m/>
    <d v="2026-08-15T13:00:00"/>
    <s v="2026-08-15 13:00:00 | Nama PIC : Bp Jaenal No HP : 082140759631  No Alt : - M Janji :  15 Agustus 2026 Jam Pasang : Pagi / Siang Note : hubungi pelanggan jika ingin kelokasi"/>
    <n v="2026"/>
    <n v="8"/>
    <n v="15"/>
    <d v="2026-08-15T00:00:00"/>
    <n v="-0.54166666666424135"/>
    <x v="0"/>
  </r>
  <r>
    <n v="1379"/>
    <n v="1002520537"/>
    <n v="3"/>
    <x v="3"/>
    <n v="4"/>
    <s v="PURWOKERTO"/>
    <s v="PURWOKERTO"/>
    <s v="PWT"/>
    <s v="REG"/>
    <s v="AO"/>
    <x v="0"/>
    <s v="1P INET"/>
    <s v="102 | FOLLOW UP COMPLETED"/>
    <s v="RBS-Regional 3"/>
    <d v="2026-08-11T15:40:57"/>
    <d v="2026-08-13T14:54:32"/>
    <n v="69363570"/>
    <m/>
    <n v="146303609818"/>
    <s v="SPBU PERTAMINA 44.531.31 RAWALO"/>
    <s v="ODP-PWT-FDV/021 FDV/D02/021.01"/>
    <s v="WO061517219"/>
    <m/>
    <m/>
    <m/>
    <n v="109.19077799999999"/>
    <n v="-7.5298889999999998"/>
    <s v="|MC00213|MYIA-045856108212/POI/DES SANDY FITHAN PRIHANTOKO/081226597181/spburwlo@gmail.com"/>
    <s v="MYIB_ASSISTANT"/>
    <m/>
    <m/>
    <m/>
    <m/>
    <m/>
    <m/>
    <m/>
    <m/>
    <s v="Management Janji"/>
    <s v="2026-08-12 13:00:00 | Tanggal pemasangan: 12/08/2026 Jam pemasangan : siang Info Tambahan : Hubungi pelanggan dulu sebelum ke lokasi terima kasih."/>
    <s v="FCC"/>
    <d v="2026-11-08T15:55:14"/>
    <d v="2026-08-12T13:00:00"/>
    <s v="Kendala Lainnya"/>
    <s v="REVOKE"/>
    <s v="PWT"/>
    <s v="NO ADDON"/>
    <m/>
    <s v="Follow Up Revoke Completed, New Order ID : SC1002524584"/>
    <s v="HSI Bisnis Basic Promo HUT Telkom PSB 70% - 50 Mbps"/>
    <s v="INDIBIZ"/>
    <m/>
    <m/>
    <d v="2026-08-12T13:00:00"/>
    <s v="2026-08-12 13:00:00 | Tanggal pemasangan: 12/08/2026 Jam pemasangan : siang Info Tambahan : Hubungi pelanggan dulu sebelum ke lokasi terima kasih."/>
    <m/>
    <m/>
    <m/>
    <e v="#NUM!"/>
    <e v="#NUM!"/>
    <x v="1"/>
  </r>
  <r>
    <n v="1380"/>
    <n v="1002527016"/>
    <n v="3"/>
    <x v="6"/>
    <n v="5"/>
    <s v="SIDOARJO"/>
    <s v="MOJOKERTO"/>
    <s v="MIP"/>
    <s v="REG"/>
    <s v="AO"/>
    <x v="0"/>
    <m/>
    <s v="Completed (PS)"/>
    <s v="RBS-Regional 3"/>
    <d v="2026-08-14T15:52:58"/>
    <d v="2026-08-15T18:43:36"/>
    <n v="69366306"/>
    <m/>
    <n v="152313205128"/>
    <s v="MITRA KERAMIK 1"/>
    <s v="ODP-MIP-FJ/21"/>
    <s v="WO061817114"/>
    <m/>
    <m/>
    <m/>
    <n v="112.4422677"/>
    <n v="-7.4010784999999997"/>
    <s v="|MC30111|/MOCH MUSTOFA /81515054553/mochalimustofa03@gmail.com"/>
    <s v="Sales Force DBS"/>
    <m/>
    <m/>
    <m/>
    <m/>
    <m/>
    <m/>
    <m/>
    <m/>
    <s v="Management Janji"/>
    <s v="2026-08-16 13:00:00|M Janji :  16 Agustus 2026 Jam Pasang :  Siang Note : hubungi pelanggan jika ingin ke lokasi, terima kasih|40941148|MYDITA"/>
    <s v="FCC"/>
    <s v="14-08-2026 15:55:01"/>
    <d v="2026-08-16T13:00:00"/>
    <m/>
    <s v="PS"/>
    <s v="MIP"/>
    <s v="NETMONK"/>
    <n v="20260815"/>
    <s v="Completed"/>
    <s v="- 11_11446;Biaya PSB HSI EBIS Tunai di Depan ~ 11[150000]  - E23080;E23080 ~ ES23 - Add-on HSI Bisnis Bundling (Netmonk)[0]  - E23080~null~100382;E23080||77||Abodemen 0[0]  - E23080~null~E23080_NMONKHI;NMONKHI ~ Nadefaa Netmonk Hi Alacarte ~ E23080[56100]"/>
    <s v="INDIBIZ"/>
    <m/>
    <m/>
    <d v="2026-08-16T13:00:00"/>
    <s v="2026-08-16 13:00:00|M Janji :  16 Agustus 2026 Jam Pasang :  Siang Note : hubungi pelanggan jika ingin ke lokasi, terima kasih|40941148|MYDITA"/>
    <n v="2026"/>
    <n v="8"/>
    <n v="15"/>
    <d v="2026-08-15T00:00:00"/>
    <n v="-1.5416666666642413"/>
    <x v="0"/>
  </r>
  <r>
    <n v="1381"/>
    <n v="1002515880"/>
    <n v="3"/>
    <x v="2"/>
    <n v="5"/>
    <s v="MADIUN"/>
    <s v="MADIUN"/>
    <s v="MSP"/>
    <s v="REG"/>
    <s v="AO"/>
    <x v="0"/>
    <s v="1P INET"/>
    <s v="102 | FOLLOW UP COMPLETED"/>
    <s v="RBS-Regional 3"/>
    <d v="2026-08-08T12:29:56"/>
    <d v="2026-08-10T13:32:29"/>
    <n v="69361414"/>
    <m/>
    <n v="152631206950"/>
    <s v="SPBU 54.633.08"/>
    <s v="ODP-MSP-FD/51 FD/D04/51.01"/>
    <s v="WO061255119"/>
    <m/>
    <m/>
    <m/>
    <n v="111.448189"/>
    <n v="-7.5627199999999997"/>
    <s v="|MN02429|MYIA-015541949861/POI/ARIS WIDIYANTO/081335618198/spbu.dewisri.5463308@gmail.com"/>
    <s v="MYIB_ASSISTANT"/>
    <m/>
    <m/>
    <m/>
    <m/>
    <m/>
    <m/>
    <m/>
    <m/>
    <s v="Management Janji"/>
    <s v="2026-08-09 13:00:00 | Nama Pic : BP ARIS No Hp Pic : 081335618198 Jam Pemasangan : 08:00 - 12.00 Tanggal Pemasangan : MINGGU 09 AGUSTUS 2026 Info Tambahan : Hubungi pelanggan sebelum datang ke lokasi, terima kasih."/>
    <s v="FCC"/>
    <d v="2026-08-08T12:39:51"/>
    <d v="2026-08-09T13:00:00"/>
    <s v="Kendala Lainnya"/>
    <s v="REVOKE"/>
    <s v="MSP"/>
    <s v="NO ADDON"/>
    <m/>
    <s v="Follow Up Revoke Completed, New Order ID : SC1002517766"/>
    <s v="HSI Bisnis Promo HUT Telkom PSB 70% - 50 Mbps"/>
    <s v="INDIBIZ"/>
    <m/>
    <m/>
    <d v="2026-08-09T13:00:00"/>
    <s v="2026-08-09 13:00:00 | Nama Pic : BP ARIS No Hp Pic : 081335618198 Jam Pemasangan : 08:00 - 12.00 Tanggal Pemasangan : MINGGU 09 AGUSTUS 2026 Info Tambahan : Hubungi pelanggan sebelum datang ke lokasi, terima kasih."/>
    <m/>
    <m/>
    <m/>
    <e v="#NUM!"/>
    <e v="#NUM!"/>
    <x v="1"/>
  </r>
  <r>
    <n v="1382"/>
    <n v="1002510008"/>
    <n v="3"/>
    <x v="5"/>
    <n v="5"/>
    <s v="SINGARJA"/>
    <s v="KLUNGKUNG"/>
    <s v="SMA"/>
    <s v="REG"/>
    <s v="AO"/>
    <x v="0"/>
    <m/>
    <s v="98 | OSS - CANCEL COMPLETE"/>
    <s v="RBS-Regional 3"/>
    <d v="2026-08-05T10:34:31"/>
    <d v="2026-08-12T09:04:41"/>
    <n v="69358911"/>
    <m/>
    <n v="172428815934"/>
    <s v="Lumbung umaluah villa"/>
    <s v="ODP-SMA-FAK/06"/>
    <s v="WO061152318"/>
    <m/>
    <m/>
    <m/>
    <n v="115.43618979999999"/>
    <n v="-8.4658975000000005"/>
    <s v="|MN02750|/CP NI NYOMAN SULADRI/082340669469/lumbungumaluah@gmail.com"/>
    <s v="Sales Force DBS"/>
    <m/>
    <m/>
    <m/>
    <m/>
    <m/>
    <m/>
    <m/>
    <m/>
    <s v="Management Janji"/>
    <s v="2026-08-08 15:00:00|Nama PIC : BAPAK KETUT No HP : 082340669469 Alt :  M Janji : (SABTU/8/AGUSTUS/2026) jam Pasang : 09:00 Note : hubungi pelanggan jika ingin kelokasi|40951378|MYDITA"/>
    <s v="FCC"/>
    <d v="2026-05-08T10:39:45"/>
    <d v="2026-08-08T15:00:00"/>
    <s v="Kendala Teknik"/>
    <s v="CANCEL"/>
    <s v="SMA"/>
    <s v="NO ADDON"/>
    <m/>
    <s v="Cancel Completed"/>
    <s v="- 11_11446;Biaya PSB HSI EBIS Tunai di Depan ~ 11[150000]  - SP_NOSS;SP_NOSS ~ Internet NOSS Multispeed Network[0]  - E25061;E25061 ~ ES25 - Paket HSI Basic (HSIEF) Khusus Winback 2.0[0]  - E25061~null~E25061_UNL;UNL ~ Internet-Link Unlimited Internet Usa"/>
    <s v="INDIBIZ"/>
    <m/>
    <m/>
    <d v="2026-08-08T15:00:00"/>
    <s v="2026-08-08 15:00:00|Nama PIC : BAPAK KETUT No HP : 082340669469 Alt :  M Janji : (SABTU/8/AGUSTUS/2026) jam Pasang : 09:00 Note : hubungi pelanggan jika ingin kelokasi|40951378|MYDITA"/>
    <m/>
    <m/>
    <m/>
    <e v="#NUM!"/>
    <e v="#NUM!"/>
    <x v="1"/>
  </r>
  <r>
    <n v="1383"/>
    <n v="1002505613"/>
    <n v="3"/>
    <x v="2"/>
    <n v="5"/>
    <s v="MADIUN"/>
    <s v="MADIUN"/>
    <s v="CRB"/>
    <s v="REG"/>
    <s v="AO"/>
    <x v="0"/>
    <s v="1P INET"/>
    <s v="Completed (PS)"/>
    <s v="RBS-Regional 3"/>
    <d v="2026-08-03T09:28:56"/>
    <d v="2026-08-03T17:26:56"/>
    <n v="69357234"/>
    <m/>
    <n v="152632208473"/>
    <s v="PT Ideologi Nusa Integrasi"/>
    <s v="ODP-CRB-FH/15"/>
    <s v="WO060758457"/>
    <m/>
    <m/>
    <m/>
    <n v="111.712957"/>
    <n v="-7.5515369999999997"/>
    <s v="|MN01984|MYIA-099721108615/POI/Rofik/08985538841/helpdesk@initech.co.id"/>
    <s v="MYIB_ASSISTANT"/>
    <m/>
    <m/>
    <m/>
    <m/>
    <m/>
    <m/>
    <m/>
    <m/>
    <s v="Management Janji"/>
    <s v="2026-08-04 08:00:00 | Tanggal pemasangan: 04/08/2026 Jam pemasangan : pagi / siang Info Tambahan : Hubungi pelanggan dulu sebelum ke lokasi. terima kasih "/>
    <s v="FCC"/>
    <d v="2026-03-08T09:40:13"/>
    <d v="2026-08-04T08:00:00"/>
    <m/>
    <s v="PS"/>
    <s v="CRB"/>
    <s v="NO ADDON"/>
    <n v="20260803"/>
    <s v="Completed"/>
    <s v="HSI Bisnis PSB 70% - 100 Mbps"/>
    <s v="INDIBIZ"/>
    <m/>
    <m/>
    <d v="2026-08-04T08:00:00"/>
    <s v="2026-08-04 08:00:00 | Tanggal pemasangan: 04/08/2026 Jam pemasangan : pagi / siang Info Tambahan : Hubungi pelanggan dulu sebelum ke lokasi. terima kasih "/>
    <n v="2026"/>
    <n v="8"/>
    <n v="3"/>
    <d v="2026-08-03T00:00:00"/>
    <n v="-1.3333333333357587"/>
    <x v="0"/>
  </r>
  <r>
    <n v="1384"/>
    <n v="1002513363"/>
    <n v="3"/>
    <x v="5"/>
    <n v="5"/>
    <s v="SINGARJA"/>
    <s v="GIANYAR"/>
    <s v="UBU"/>
    <s v="REG"/>
    <s v="AO"/>
    <x v="0"/>
    <m/>
    <s v="Completed (PS)"/>
    <s v="RBS-Regional 3"/>
    <d v="2026-08-06T17:35:59"/>
    <d v="2026-08-07T06:18:08"/>
    <n v="69357310"/>
    <m/>
    <n v="172408246816"/>
    <s v="LPD Desa Adat Nyuh Kuning Ubud Gianyar"/>
    <s v="ODP-UBU-FH/03"/>
    <s v="WO061109993"/>
    <m/>
    <m/>
    <m/>
    <n v="115.25675649999999"/>
    <n v="-8.5225355"/>
    <s v="|MN02658|/PIC NI KETUT KARSI/088212228875/nyuhkuninglpd@gmail.com"/>
    <s v="Sales Force DBS"/>
    <m/>
    <m/>
    <m/>
    <m/>
    <m/>
    <m/>
    <m/>
    <m/>
    <s v="Management Janji"/>
    <s v="2026-08-04 08:00:00|M Janji : 04/08/2026  Jam Pasang : 08.00  NoteÃ‚Â :  hubungi terlebih dahulu sebelum ke lokasi, terima kasih.|40961370|MYDITA"/>
    <s v="FCC"/>
    <d v="2026-06-08T17:39:45"/>
    <m/>
    <m/>
    <s v="PS"/>
    <s v="UBU"/>
    <s v="NO ADDON"/>
    <n v="20260807"/>
    <s v="Completed"/>
    <s v="- 11_11446;Biaya PSB HSI EBIS Tunai di Depan ~ 11[150000]  - E23015;E23015 ~ ES23 - Perangkat ONT[0]  - E23015~null~44292;E23015||11||Abodemen 0[0]  - E23015~null~E23015_SWONT;SWONT ~ Biaya Sewa ONT ~ E23015[30000]  - E25060;E25060 ~ ES25 - Paket HSI Bisn"/>
    <s v="INDIBIZ"/>
    <m/>
    <m/>
    <d v="2026-08-06T07:00:00"/>
    <s v="2026-08-04 08:00:00|M Janji : 04/08/2026  Jam Pasang : 08.00  NoteÃ‚Â :  hubungi terlebih dahulu sebelum ke lokasi, terima kasih.|40961370|MYDITA"/>
    <n v="2026"/>
    <n v="8"/>
    <n v="7"/>
    <d v="2026-08-07T00:00:00"/>
    <n v="0.70833333333575865"/>
    <x v="0"/>
  </r>
  <r>
    <n v="1385"/>
    <n v="1002509691"/>
    <n v="3"/>
    <x v="3"/>
    <n v="4"/>
    <s v="YOGYAKARTA"/>
    <s v="INNER - YOGYA JATENG SELATAN"/>
    <s v="KBU"/>
    <s v="DSS"/>
    <s v="AO"/>
    <x v="0"/>
    <m/>
    <s v="SEGMEN BUD - WAITING AKTIVASI IHLD"/>
    <s v="DSS-Man &amp; Infrastructure"/>
    <d v="2026-08-05T09:05:27"/>
    <d v="2026-08-05T10:46:04"/>
    <n v="69358724"/>
    <m/>
    <m/>
    <s v="Klinik Kimia Farma"/>
    <m/>
    <s v="WO060948382"/>
    <m/>
    <m/>
    <m/>
    <n v="110.38637"/>
    <n v="-7.7769000000000004"/>
    <s v="DSS RACE | ANNASTASIA SUKARNO | NIK 810113 | JOGJA JATENG SELATAN | TREG 3 | ANJAR 081210670160"/>
    <s v="Account Manager"/>
    <m/>
    <m/>
    <m/>
    <m/>
    <m/>
    <m/>
    <m/>
    <m/>
    <s v="Management Janji"/>
    <s v="DSS RACE | ANNASTASIA SUKARNO | NIK 810113 | JOGJA JATENG SELATAN | TREG 3 | ANJAR 081210670160"/>
    <s v="FCC"/>
    <d v="2026-05-08T09:24:57"/>
    <m/>
    <m/>
    <s v="UNSC"/>
    <s v="KBU"/>
    <s v="NO ADDON"/>
    <m/>
    <s v="SEGMEN BUD - WAITING AKTIVASI IHLD"/>
    <s v="- 11_11450;Biaya PSB Reguler HSI EBIS ~ 11[150000]  - SP_NOSS;SP_NOSS ~ Internet NOSS Multispeed Network[0]  - SP_NOSS;SP_NOSS ~ Internet NOSS Multispeed Network[0]  - E23015;E23015 ~ ES23 - Perangkat ONT[0]  - E23015~null~44292;E23015||11||Abodemen 0[0] "/>
    <s v="INDIBIZ"/>
    <m/>
    <m/>
    <d v="2026-08-05T12:00:00"/>
    <s v="DSS RACE | ANNASTASIA SUKARNO | NIK 810113 | JOGJA JATENG SELATAN | TREG 3 | ANJAR 081210670160"/>
    <m/>
    <m/>
    <m/>
    <e v="#NUM!"/>
    <e v="#NUM!"/>
    <x v="1"/>
  </r>
  <r>
    <n v="1386"/>
    <n v="1002525107"/>
    <n v="3"/>
    <x v="2"/>
    <n v="5"/>
    <s v="MALANG"/>
    <s v="KEPANJEN"/>
    <s v="APG"/>
    <s v="REG"/>
    <s v="AO"/>
    <x v="0"/>
    <s v="1P INET"/>
    <s v="Completed (PS)"/>
    <s v="RBS-Regional 3"/>
    <d v="2026-08-13T17:20:56"/>
    <d v="2026-08-14T12:52:48"/>
    <n v="69365487"/>
    <m/>
    <n v="152725202664"/>
    <s v="toko ampera"/>
    <s v="ODP-APG-FA/08"/>
    <s v="WO061696553"/>
    <m/>
    <m/>
    <m/>
    <n v="112.894146473139"/>
    <n v="-8.2228603410914207"/>
    <s v="|MN02462|MYIA-085687022674/POI/ampera/085210374542/harisubekti025@gmail.com"/>
    <s v="MYIB_ASSISTANT"/>
    <m/>
    <m/>
    <m/>
    <m/>
    <m/>
    <m/>
    <m/>
    <m/>
    <s v="Management Janji"/>
    <s v="2026-08-14 15:00:00 | M Janji : (14/08/2026) jam Pasang :pagi / siang  Note : hubungi pelanggan jika ingin kelokasi"/>
    <s v="FCC"/>
    <s v="13-08-2026 17:25:32"/>
    <d v="2026-08-14T15:00:00"/>
    <m/>
    <s v="PS"/>
    <s v="APG"/>
    <s v="NO ADDON"/>
    <n v="20260814"/>
    <s v="Completed"/>
    <s v="HSI Bisnis Promo HUT Telkom PSB 70% - 200 Mbps"/>
    <s v="INDIBIZ"/>
    <m/>
    <m/>
    <d v="2026-08-14T15:00:00"/>
    <s v="2026-08-14 15:00:00 | M Janji : (14/08/2026) jam Pasang :pagi / siang  Note : hubungi pelanggan jika ingin kelokasi"/>
    <n v="2026"/>
    <n v="8"/>
    <n v="14"/>
    <d v="2026-08-14T00:00:00"/>
    <n v="-0.625"/>
    <x v="0"/>
  </r>
  <r>
    <n v="1387"/>
    <n v="1002511932"/>
    <n v="3"/>
    <x v="2"/>
    <n v="5"/>
    <s v="KEDIRI"/>
    <s v="KEDIRI"/>
    <s v="GUR"/>
    <s v="REG"/>
    <s v="AO"/>
    <x v="0"/>
    <s v="1P INET"/>
    <s v="Completed (PS)"/>
    <s v="RBS-Regional 3"/>
    <d v="2026-08-06T11:01:56"/>
    <d v="2026-08-06T15:41:46"/>
    <n v="69359792"/>
    <m/>
    <n v="152625207182"/>
    <s v="INDRIANA FOTOCOPY"/>
    <s v="ODP-GUR-FD/12 FD/D03/12.01"/>
    <s v="WO061056350"/>
    <m/>
    <m/>
    <m/>
    <n v="112.0644444"/>
    <n v="-7.7832435999999996"/>
    <s v="|MC20057|MYIA-030360801111/POI/Rangga Egi Krisnando/081210152374/ranggaegikrisnando13@gmail.com"/>
    <s v="MYIB_ASSISTANT"/>
    <m/>
    <m/>
    <m/>
    <m/>
    <m/>
    <m/>
    <m/>
    <m/>
    <s v="Management Janji"/>
    <s v="2026-08-07 08:00:00 | Tanggal pemasangan : 07 AGUSTUS 2026 Jam pemasangan : pagi/siang Info Tambahan : Hubungi pelanggan dulu sebelum ke lokasi terima kasih"/>
    <s v="FCC"/>
    <d v="2026-06-08T11:10:06"/>
    <d v="2026-08-07T08:00:00"/>
    <m/>
    <s v="PS"/>
    <s v="GUR"/>
    <s v="NO ADDON"/>
    <n v="20260806"/>
    <s v="Completed"/>
    <s v="HSI Bisnis Promo HUT Telkom PSB 70% - 200 Mbps"/>
    <s v="INDIBIZ"/>
    <m/>
    <m/>
    <d v="2026-08-07T08:00:00"/>
    <s v="2026-08-07 08:00:00 | Tanggal pemasangan : 07 AGUSTUS 2026 Jam pemasangan : pagi/siang Info Tambahan : Hubungi pelanggan dulu sebelum ke lokasi terima kasih"/>
    <n v="2026"/>
    <n v="8"/>
    <n v="6"/>
    <d v="2026-08-06T00:00:00"/>
    <n v="-1.3333333333357587"/>
    <x v="0"/>
  </r>
  <r>
    <n v="1388"/>
    <n v="1002524135"/>
    <n v="3"/>
    <x v="1"/>
    <n v="5"/>
    <s v="SBY SELATAN"/>
    <s v="MANYAR"/>
    <s v="MYR"/>
    <s v="DGS"/>
    <s v="AO"/>
    <x v="0"/>
    <m/>
    <s v="OSS - FALLOUT"/>
    <s v="DGS-B2B TREG"/>
    <d v="2026-08-13T12:46:03"/>
    <d v="2026-08-14T12:41:53"/>
    <n v="69247126"/>
    <m/>
    <n v="152303243845"/>
    <s v="CCTV KOTA SURABAYA"/>
    <s v="ODP-MYR-FUU/72"/>
    <s v="WO061663041"/>
    <m/>
    <m/>
    <m/>
    <n v="112.78774578272601"/>
    <n v="-7.2880198429676701"/>
    <s v="GS SURAMADU/ AM HANIF/ PSB INET ONLY 30 MBPS/ CCTV KOTA SURABAYA/ JUNGLE PADEL PIC MACHRUS +62 87880720497"/>
    <s v="Account Manager"/>
    <m/>
    <m/>
    <m/>
    <m/>
    <m/>
    <m/>
    <m/>
    <m/>
    <s v="Management Janji"/>
    <s v="GS SURAMADU/ AM HANIF/ PSB INET ONLY 30 MBPS/ CCTV KOTA SURABAYA/ JUNGLE PADEL PIC MACHRUS +62 87880720497"/>
    <s v="FCC"/>
    <s v="13-08-2026 12:54:45"/>
    <m/>
    <s v="Kendala Pelanggan"/>
    <s v="FO_WFM"/>
    <s v="MYR"/>
    <s v="NO ADDON"/>
    <m/>
    <s v="Provisioning Failed|WFM|INF009042388|PP_-7.349908,112.7613771_nunggu info EOS belum bisa diprogrees  karna masih proses antri"/>
    <s v="- 11_11450;Biaya PSB Reguler HSI EBIS ~ 11[150000]  - E23015;E23015 ~ ES23 - Perangkat ONT[0]  - E23015~null~44292;E23015||11||Abodemen 0[0]  - E23015~null~E23015_SWONT;SWONT ~ Biaya Sewa ONT ~ E23015[30000]  - E24013;E24013 ~ E24 - Paket SBR Diskominfo P"/>
    <s v="INDIBIZ"/>
    <m/>
    <m/>
    <d v="2026-08-13T13:30:00"/>
    <s v="GS SURAMADU/ AM HANIF/ PSB INET ONLY 30 MBPS/ CCTV KOTA SURABAYA/ JUNGLE PADEL PIC MACHRUS +62 87880720497"/>
    <m/>
    <m/>
    <m/>
    <e v="#NUM!"/>
    <e v="#NUM!"/>
    <x v="1"/>
  </r>
  <r>
    <n v="1389"/>
    <n v="1002528266"/>
    <n v="3"/>
    <x v="3"/>
    <n v="4"/>
    <s v="MAGELANG"/>
    <s v="KEBUMEN"/>
    <s v="KBM"/>
    <s v="REG"/>
    <s v="AO"/>
    <x v="0"/>
    <m/>
    <s v="Completed (PS)"/>
    <s v="RBS-Regional 3"/>
    <d v="2026-08-15T12:51:46"/>
    <d v="2026-08-15T13:56:56"/>
    <n v="69364858"/>
    <m/>
    <n v="142141120209"/>
    <s v="SD NEGERI AYAM PUTIH 1&amp;2 - KBM"/>
    <s v="ODP-KBM-FBH/001"/>
    <s v="WO061820194"/>
    <m/>
    <m/>
    <m/>
    <n v="109.650841"/>
    <n v="-7.766718"/>
    <s v="|MN00664|MYIA-051944183613/POI/Joko Siswanto/085722800062/sdnayamputih@gmail.com"/>
    <s v="Sales Profesional"/>
    <m/>
    <m/>
    <m/>
    <m/>
    <m/>
    <m/>
    <m/>
    <m/>
    <s v="Management Janji"/>
    <s v="2026-08-14 08:00:00 | telp : 085722800062  M Janji : (14/08/2026)  jam Pasang : 09:00  Note : hubungi pelanggan jika ingin kelokasi"/>
    <s v="FCC"/>
    <s v="15-08-2026 12:55:19"/>
    <m/>
    <m/>
    <s v="PS"/>
    <s v="KBM"/>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7:00:00"/>
    <s v="2026-08-14 08:00:00 | telp : 085722800062  M Janji : (14/08/2026)  jam Pasang : 09:00  Note : hubungi pelanggan jika ingin kelokasi"/>
    <n v="2026"/>
    <n v="8"/>
    <n v="15"/>
    <d v="2026-08-15T00:00:00"/>
    <n v="-0.29166666666424135"/>
    <x v="0"/>
  </r>
  <r>
    <n v="1390"/>
    <n v="1002506390"/>
    <n v="3"/>
    <x v="1"/>
    <n v="5"/>
    <s v="SBY UTARA"/>
    <s v="GRESIK"/>
    <s v="BWN"/>
    <s v="REG"/>
    <s v="AO"/>
    <x v="0"/>
    <m/>
    <s v="CANCEL COMPLETED"/>
    <s v="RBS-Regional 3"/>
    <d v="2026-08-03T15:29:34"/>
    <d v="2026-08-03T19:11:00"/>
    <n v="69357678"/>
    <m/>
    <n v="152453209227"/>
    <s v="MENARA SUAR BAWEAN"/>
    <s v="ODP-BWN-FAA/14"/>
    <m/>
    <m/>
    <m/>
    <m/>
    <n v="112.65204610000001"/>
    <n v="-5.8493833999999998"/>
    <s v="|MN01273|/MENARA SUAR BAWEAN/089675940745/herlambangdwic@gmail.com/HSI Basic Promo HUT Telkom (1:2) 50 Mbps (Rp 320.000) PSB Rp 150.000/Herlambang Dwi Cahyo/-5.849404,112.652133"/>
    <s v="Sales Force DBS"/>
    <m/>
    <m/>
    <m/>
    <m/>
    <m/>
    <m/>
    <m/>
    <m/>
    <m/>
    <m/>
    <m/>
    <d v="2026-03-08T15:39:47"/>
    <m/>
    <m/>
    <s v="REJECT_FCC"/>
    <s v="BWN"/>
    <s v="NO ADDON"/>
    <m/>
    <s v="DECLINE : Decline - Pindah Segmentasi Muhammad Fauzan Fidhianta 40961370|MYDITA"/>
    <s v="- 11_11446;Biaya PSB HSI EBIS Tunai di Depan ~ 11[150000]  - E25061;E25061 ~ ES25 - Paket HSI Basic (HSIEF) Khusus Winback 2.0[0]  - E25061~null~E25061_UNL;UNL ~ Internet-Link Unlimited Internet Usage ~ E25061[0]  - E25061~null~105351;E25061||11||Abodemen"/>
    <s v="INDIBIZ"/>
    <m/>
    <s v="DECLINE : Decline - Pindah Segmentasi Muhammad Fauzan Fidhianta 40961370|MYDITA"/>
    <m/>
    <m/>
    <m/>
    <m/>
    <m/>
    <e v="#NUM!"/>
    <e v="#NUM!"/>
    <x v="1"/>
  </r>
  <r>
    <n v="1391"/>
    <n v="1002506292"/>
    <n v="3"/>
    <x v="2"/>
    <n v="5"/>
    <s v="MADIUN"/>
    <s v="BOJONEGORO"/>
    <s v="PAD"/>
    <s v="REG"/>
    <s v="AO"/>
    <x v="0"/>
    <s v="1P INET"/>
    <s v="Completed (PS)"/>
    <s v="RBS-Regional 3"/>
    <d v="2026-08-03T14:41:56"/>
    <d v="2026-08-04T12:55:00"/>
    <n v="69357634"/>
    <m/>
    <n v="152644204953"/>
    <s v="LALA MIE PADANGAN"/>
    <s v="ODP-PAZ-FL/09 FL/D02/09.01"/>
    <s v="WO060804989"/>
    <m/>
    <m/>
    <m/>
    <n v="111.605583"/>
    <n v="-7.174722"/>
    <s v="|MN00799|MYIA-085553204094/POI/LAELATUL AFIATUN NISAK/085733668576/laskarbuah470@gmail.com"/>
    <s v="MYIB_ASSISTANT"/>
    <m/>
    <m/>
    <m/>
    <m/>
    <m/>
    <m/>
    <m/>
    <m/>
    <s v="Management Janji"/>
    <s v="2026-08-04 13:00:00 | Tanggal pemasangan : 04 agustus 2026 Jam pemasangan : 08.00 - 12.00 Info Tambahan : Hubungi pelanggan dulu sebelum ke lokasi terimakasih"/>
    <s v="FCC"/>
    <d v="2026-03-08T14:55:18"/>
    <d v="2026-08-04T13:00:00"/>
    <m/>
    <s v="PS"/>
    <s v="PAD"/>
    <s v="NO ADDON"/>
    <n v="20260804"/>
    <s v="Completed"/>
    <s v="HSI Bisnis Basic Promo HUT Telkom PSB 70% - 50 Mbps"/>
    <s v="INDIBIZ"/>
    <m/>
    <m/>
    <d v="2026-08-04T13:00:00"/>
    <s v="2026-08-04 13:00:00 | Tanggal pemasangan : 04 agustus 2026 Jam pemasangan : 08.00 - 12.00 Info Tambahan : Hubungi pelanggan dulu sebelum ke lokasi terimakasih"/>
    <n v="2026"/>
    <n v="8"/>
    <n v="4"/>
    <d v="2026-08-04T00:00:00"/>
    <n v="-0.54166666666424135"/>
    <x v="0"/>
  </r>
  <r>
    <n v="1392"/>
    <n v="1002517173"/>
    <n v="3"/>
    <x v="2"/>
    <n v="5"/>
    <s v="KEDIRI"/>
    <s v="KEDIRI"/>
    <s v="GUR"/>
    <s v="REG"/>
    <s v="AO"/>
    <x v="0"/>
    <s v="1P INET"/>
    <s v="Completed (PS)"/>
    <s v="RBS-Regional 3"/>
    <d v="2026-08-10T10:11:58"/>
    <d v="2026-08-10T16:07:59"/>
    <n v="69362198"/>
    <m/>
    <n v="152625207358"/>
    <s v="SELLVORA STUDIO"/>
    <s v="ODP-GUR-FH/11 FH/D03/11.01"/>
    <s v="WO061367634"/>
    <m/>
    <m/>
    <m/>
    <n v="112.090629860758"/>
    <n v="-7.7692091495822302"/>
    <s v="MD|MYDB-20260808264775|SC20016/MC20202|SELLVORA STUDIO|082141134189"/>
    <s v="MYDIGIBIZPARTNER"/>
    <m/>
    <m/>
    <m/>
    <m/>
    <m/>
    <m/>
    <m/>
    <m/>
    <s v="Management Janji"/>
    <s v="2026-08-11 08:00:00 | Nama PIC : Bapak Yuzniar No HP : 082141134189 Alt : - M Janji : 11/08/2026 Jam Pasang : 08.00 - 13:00  NoteÃ‚Â :  hubungi terlebih dahulu sebelum kelokasi"/>
    <s v="FCC"/>
    <d v="2026-10-08T10:24:54"/>
    <d v="2026-08-11T08:00:00"/>
    <m/>
    <s v="PS"/>
    <s v="GUR"/>
    <s v="NO ADDON"/>
    <n v="20260810"/>
    <s v="Completed"/>
    <s v="HSI Bisnis Promo HUT Telkom PSB 70% - 150 Mbps"/>
    <s v="INDIBIZ"/>
    <m/>
    <m/>
    <d v="2026-08-11T08:00:00"/>
    <s v="2026-08-11 08:00:00 | Nama PIC : Bapak Yuzniar No HP : 082141134189 Alt : - M Janji : 11/08/2026 Jam Pasang : 08.00 - 13:00  NoteÃ‚Â :  hubungi terlebih dahulu sebelum kelokasi"/>
    <n v="2026"/>
    <n v="8"/>
    <n v="10"/>
    <d v="2026-08-10T00:00:00"/>
    <n v="-1.3333333333357587"/>
    <x v="0"/>
  </r>
  <r>
    <n v="1393"/>
    <n v="1002508874"/>
    <n v="3"/>
    <x v="3"/>
    <n v="4"/>
    <s v="MAGELANG"/>
    <s v="MUNTILAN"/>
    <s v="SWT"/>
    <s v="REG"/>
    <s v="AO"/>
    <x v="0"/>
    <m/>
    <s v="FCC - HD1A - PROGRESS"/>
    <s v="RBS-Regional 3"/>
    <d v="2026-08-04T15:25:10"/>
    <d v="2026-08-04T15:26:15"/>
    <n v="69358465"/>
    <m/>
    <n v="142164113615"/>
    <s v="Kiswanto farm"/>
    <m/>
    <m/>
    <m/>
    <m/>
    <m/>
    <n v="110.360975"/>
    <n v="-7.5315500000000002"/>
    <s v="|MN00935|/Kiswanto farm/085640403402/kiswantok029@gmail.com/ 1S HSI BISNIS BASIC PROMO HUT 50 Mbps / AGUS SADEWO"/>
    <s v="Sales Profesional"/>
    <m/>
    <m/>
    <m/>
    <m/>
    <m/>
    <m/>
    <m/>
    <m/>
    <m/>
    <m/>
    <m/>
    <d v="2026-04-08T15:40:01"/>
    <m/>
    <m/>
    <s v="FCC"/>
    <s v="SWT"/>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r>
  <r>
    <n v="1394"/>
    <n v="1002514247"/>
    <n v="3"/>
    <x v="1"/>
    <n v="5"/>
    <s v="SBY UTARA"/>
    <s v="GRESIK"/>
    <s v="BWN"/>
    <s v="REG"/>
    <s v="AO"/>
    <x v="0"/>
    <m/>
    <s v="Completed (PS)"/>
    <s v="RBS-Regional 3"/>
    <d v="2026-08-07T11:03:05"/>
    <d v="2026-08-07T14:15:53"/>
    <n v="69350398"/>
    <m/>
    <n v="152453209230"/>
    <s v="Toko Canai Tok Awi"/>
    <s v="ODP-BWN-FAA/56"/>
    <s v="WO061148316"/>
    <m/>
    <m/>
    <m/>
    <n v="112.674823"/>
    <n v="-5.8442059999999998"/>
    <s v="|MC70134|/Toko Canai Tok Awi/081338866836/Burikkiung009@gmail.com/HSI Basic + Netmonk Promo 2026 50 Mbps (Rp 376.100) PSB 150.000/Imam Sibaweh/Dsn. Duku, Desa Sungairujing, Kec. Sangkapura, RT 003/ RW 004"/>
    <s v="Sales Force DBS"/>
    <m/>
    <m/>
    <m/>
    <m/>
    <m/>
    <m/>
    <m/>
    <m/>
    <s v="Management Janji"/>
    <s v="2026-07-29 08:00:00|Nama : BP IMAM SIBAWEH  No Hp : 081338866836  No Alt :   Tgl Pemasangan : 29 Juli 2026  Interval : PAGI   Note : Hubungi pelanggan terlebih dahulu|MU1218|MYDITA"/>
    <s v="FCC"/>
    <d v="2026-07-08T11:10:29"/>
    <m/>
    <m/>
    <s v="PS"/>
    <s v="BWN"/>
    <s v="NETMONK"/>
    <n v="20260807"/>
    <s v="Completed"/>
    <s v="- 11_11446;Biaya PSB HSI EBIS Tunai di Depan ~ 11[150000]  - E23080;E23080 ~ ES23 - Add-on HSI Bisnis Bundling (Netmonk)[0]  - E23080~null~100382;E23080||77||Abodemen 0[0]  - E23080~null~E23080_NMONKHI;NMONKHI ~ Nadefaa Netmonk Hi Alacarte ~ E23080[56100]"/>
    <s v="INDIBIZ"/>
    <m/>
    <m/>
    <d v="2026-08-07T07:00:00"/>
    <s v="2026-07-29 08:00:00|Nama : BP IMAM SIBAWEH  No Hp : 081338866836  No Alt :   Tgl Pemasangan : 29 Juli 2026  Interval : PAGI   Note : Hubungi pelanggan terlebih dahulu|MU1218|MYDITA"/>
    <n v="2026"/>
    <n v="8"/>
    <n v="7"/>
    <d v="2026-08-07T00:00:00"/>
    <n v="-0.29166666666424135"/>
    <x v="0"/>
  </r>
  <r>
    <n v="1395"/>
    <n v="1002530734"/>
    <n v="3"/>
    <x v="1"/>
    <n v="5"/>
    <s v="MADURA"/>
    <s v="PAMEKASAN"/>
    <s v="PME"/>
    <s v="REG"/>
    <s v="AO"/>
    <x v="0"/>
    <s v="1P INET"/>
    <s v="MIE - SEND SURVEY"/>
    <s v="RBS-Regional 3"/>
    <d v="2026-08-17T11:56:56"/>
    <d v="2026-08-17T11:58:01"/>
    <n v="69367994"/>
    <m/>
    <n v="152426928266"/>
    <s v="POJOK PAK SUJAI"/>
    <s v="ODP-PME-FAM/11 FAM/D04/11.01"/>
    <s v="WO061922559"/>
    <m/>
    <m/>
    <m/>
    <n v="113.508759"/>
    <n v="-7.1615570000000002"/>
    <s v="|MN00099|MYIA-097861069499/POI/HUDAIFI/087765988907/hudaifipamekasan@gmail.com"/>
    <s v="MYIB_ASSISTANT"/>
    <m/>
    <m/>
    <m/>
    <m/>
    <m/>
    <m/>
    <m/>
    <m/>
    <s v="Management Janji"/>
    <s v="2026-08-18 15:00:00 | Jam Pemasangan : 08:00 - 12.00 Tanggal Pemasangan : 18/08/2026 Info Tambahan : Hubungi pelanggan sebelum datang ke lokasi"/>
    <s v="FCC"/>
    <s v="17-08-2026 12:10:09"/>
    <d v="2026-08-18T15:00:00"/>
    <m/>
    <s v="SURVEY_NEW_MANJA"/>
    <s v="PME"/>
    <s v="NO ADDON"/>
    <m/>
    <s v="MIE - SEND SURVEY"/>
    <s v="HSI Bisnis PSB 70% - 150 Mbps"/>
    <s v="INDIBIZ"/>
    <m/>
    <m/>
    <d v="2026-08-18T15:00:00"/>
    <s v="2026-08-18 15:00:00 | Jam Pemasangan : 08:00 - 12.00 Tanggal Pemasangan : 18/08/2026 Info Tambahan : Hubungi pelanggan sebelum datang ke lokasi"/>
    <m/>
    <m/>
    <m/>
    <e v="#NUM!"/>
    <e v="#NUM!"/>
    <x v="1"/>
  </r>
  <r>
    <n v="1396"/>
    <n v="1002520067"/>
    <n v="3"/>
    <x v="1"/>
    <n v="5"/>
    <s v="SBY UTARA"/>
    <s v="TANDES"/>
    <s v="KNN"/>
    <s v="REG"/>
    <s v="AO"/>
    <x v="0"/>
    <s v="1P INET"/>
    <s v="100 | REVOKE COMPLETED"/>
    <s v="RBS-Regional 3"/>
    <d v="2026-08-11T14:01:56"/>
    <d v="2026-08-13T09:01:07"/>
    <n v="69363395"/>
    <m/>
    <n v="152412248802"/>
    <s v="SPBU 5460173"/>
    <s v="ODP-TDS-FHE/40 FHE/D04/40.01"/>
    <s v="WO061503101"/>
    <m/>
    <m/>
    <m/>
    <n v="112.61844910000001"/>
    <n v="-7.2370279999999898"/>
    <s v="MD|MYDB-20260810264872|DN00001/MN00018|SPBU 5460173|081231013880"/>
    <s v="MYDIGIBIZPARTNER"/>
    <m/>
    <m/>
    <m/>
    <m/>
    <m/>
    <m/>
    <m/>
    <m/>
    <s v="Management Janji"/>
    <s v="2026-08-12 13:00:00 | Nama PIC:  BP YUNUS No HP: 081231013880 Alt: Tanggal: 12/8/2026 Jam Pasang: Siang Note: Hubungi sebelum ke lokasi, terimakasih."/>
    <s v="FCC"/>
    <d v="2026-11-08T14:10:22"/>
    <d v="2026-08-12T13:00:00"/>
    <s v="Kendala Pelanggan"/>
    <s v="REVOKE"/>
    <s v="KNN"/>
    <s v="NO ADDON"/>
    <m/>
    <s v="Revoke Completed"/>
    <s v="HSI Bisnis Promo HUT Telkom PSB 70% - 50 Mbps"/>
    <s v="INDIBIZ"/>
    <m/>
    <m/>
    <d v="2026-08-12T13:00:00"/>
    <s v="2026-08-12 13:00:00 | Nama PIC:  BP YUNUS No HP: 081231013880 Alt: Tanggal: 12/8/2026 Jam Pasang: Siang Note: Hubungi sebelum ke lokasi, terimakasih."/>
    <m/>
    <m/>
    <m/>
    <e v="#NUM!"/>
    <e v="#NUM!"/>
    <x v="1"/>
  </r>
  <r>
    <n v="1397"/>
    <n v="1002526131"/>
    <n v="3"/>
    <x v="3"/>
    <n v="4"/>
    <s v="PURWOKERTO"/>
    <s v="CILACAP"/>
    <s v="KRY"/>
    <s v="REG"/>
    <s v="AO"/>
    <x v="0"/>
    <s v="1P INET"/>
    <s v="Completed (PS)"/>
    <s v="RBS-Regional 3"/>
    <d v="2026-08-14T11:22:57"/>
    <d v="2026-08-14T15:48:05"/>
    <n v="69365918"/>
    <m/>
    <n v="143385101156"/>
    <s v="AMM DIGITAMA BAJING"/>
    <s v="ODP-KRY-FB/010 FB/D01/010.01"/>
    <s v="WO061733644"/>
    <m/>
    <m/>
    <m/>
    <n v="109.256072"/>
    <n v="-7.6303219999999996"/>
    <s v="|MC00213|MYIA-031135141157/POI/ASIP MANAN MAWAHIB/081213000913/ammdigitama@gmail.com"/>
    <s v="MYIB_ASSISTANT"/>
    <m/>
    <m/>
    <m/>
    <m/>
    <m/>
    <m/>
    <m/>
    <m/>
    <s v="Management Janji"/>
    <s v="2026-08-16 13:00:00 | Tanggal pemasangan : 16 AGUSTUS 2026 Jam pemasangan : pagi/siang Info Tambahan : Hubungi pelanggan dulu sebelum ke lokasi terima kasih"/>
    <s v="FCC"/>
    <s v="14-08-2026 11:39:52"/>
    <d v="2026-08-16T13:00:00"/>
    <m/>
    <s v="PS"/>
    <s v="KRY"/>
    <s v="NO ADDON"/>
    <n v="20260814"/>
    <s v="Completed"/>
    <s v="HSI Bisnis Promo HUT Telkom PSB 70% - 50 Mbps"/>
    <s v="INDIBIZ"/>
    <m/>
    <m/>
    <d v="2026-08-16T13:00:00"/>
    <s v="2026-08-16 13:00:00 | Tanggal pemasangan : 16 AGUSTUS 2026 Jam pemasangan : pagi/siang Info Tambahan : Hubungi pelanggan dulu sebelum ke lokasi terima kasih"/>
    <n v="2026"/>
    <n v="8"/>
    <n v="14"/>
    <d v="2026-08-14T00:00:00"/>
    <n v="-2.5416666666642413"/>
    <x v="0"/>
  </r>
  <r>
    <n v="1398"/>
    <n v="1002510615"/>
    <n v="3"/>
    <x v="3"/>
    <n v="4"/>
    <s v="YOGYAKARTA"/>
    <s v="SLEMAN"/>
    <s v="GOD"/>
    <s v="REG"/>
    <s v="AO"/>
    <x v="0"/>
    <m/>
    <s v="MYDITA - GAGAL SEND CARING UNSC"/>
    <s v="RBS-Regional 3"/>
    <d v="2026-08-05T13:43:27"/>
    <d v="2026-08-06T13:44:02"/>
    <n v="69359226"/>
    <m/>
    <n v="146136130061"/>
    <s v="SMP N 4 SENTOLO"/>
    <m/>
    <m/>
    <m/>
    <m/>
    <m/>
    <n v="110.246041338624"/>
    <n v="-7.8643509765776596"/>
    <s v="|MC80063|/Muhammad Thohar Mahmudi/085725511244/smp4sentolo@gmail.com"/>
    <s v="Sales Profesional"/>
    <m/>
    <m/>
    <m/>
    <m/>
    <m/>
    <m/>
    <m/>
    <m/>
    <m/>
    <m/>
    <m/>
    <d v="2026-05-08T13:54:46"/>
    <m/>
    <m/>
    <m/>
    <s v="GOD"/>
    <s v="NO ADDON"/>
    <m/>
    <s v="MYDITA - GAGAL SEND CARING UNSC"/>
    <s v="- SP_NOSS;SP_NOSS ~ Internet NOSS Multispeed Network[0]  - SP_NOSS;SP_NOSS ~ Internet NOSS Multispeed Network[0]  - E23015;E23015 ~ ES23 - Perangkat ONT[0]  - E23015~null~44292;E23015||11||Abodemen 0[0]  - E23015~null~E23015_SWONTPREM;SWONTPREM ~ Biaya Se"/>
    <s v="INDIBIZ"/>
    <m/>
    <m/>
    <m/>
    <m/>
    <m/>
    <m/>
    <m/>
    <e v="#NUM!"/>
    <e v="#NUM!"/>
    <x v="1"/>
  </r>
  <r>
    <n v="1399"/>
    <n v="1002516295"/>
    <n v="3"/>
    <x v="3"/>
    <n v="4"/>
    <s v="PURWOKERTO"/>
    <s v="PURBALINGGA"/>
    <s v="PBG"/>
    <s v="REG"/>
    <s v="AO"/>
    <x v="0"/>
    <s v="1P INET"/>
    <s v="Completed (PS)"/>
    <s v="RBS-Regional 3"/>
    <d v="2026-08-09T08:55:57"/>
    <d v="2026-08-10T09:54:03"/>
    <n v="69361709"/>
    <m/>
    <n v="143363110993"/>
    <s v="SPBU KALIMANAH"/>
    <s v="ODP-PBG-FX/032"/>
    <s v="WO061302574"/>
    <m/>
    <m/>
    <m/>
    <n v="109.33948338031701"/>
    <n v="-7.4172933468515003"/>
    <s v="|MN02834|MYIA-004699633598/POI/SIGIT SUTRIYANTO/0895384086298/kalimanahspbu@yahoo.co.id"/>
    <s v="MYIB_ASSISTANT"/>
    <m/>
    <m/>
    <m/>
    <m/>
    <m/>
    <m/>
    <m/>
    <m/>
    <s v="Management Janji"/>
    <s v="2026-08-15 15:00:00 | Tanggal pemasangan: 10/08/2026 Jam pemasangan : 08.00 - 12.00 Info Tambahan : Hubungi pelanggan dulu sebelum ke lokasi. terima kasih"/>
    <s v="FCC"/>
    <d v="2026-09-08T09:10:18"/>
    <d v="2026-08-15T15:00:00"/>
    <m/>
    <s v="PS"/>
    <s v="PBG"/>
    <s v="NO ADDON"/>
    <n v="20260810"/>
    <s v="Completed"/>
    <s v="HSI Bisnis Promo HUT Telkom PSB 70% - 100 Mbps Dual Band"/>
    <s v="INDIBIZ"/>
    <m/>
    <m/>
    <d v="2026-08-15T15:00:00"/>
    <s v="2026-08-15 15:00:00 | Tanggal pemasangan: 10/08/2026 Jam pemasangan : 08.00 - 12.00 Info Tambahan : Hubungi pelanggan dulu sebelum ke lokasi. terima kasih"/>
    <n v="2026"/>
    <n v="8"/>
    <n v="10"/>
    <d v="2026-08-10T00:00:00"/>
    <n v="-5.625"/>
    <x v="0"/>
  </r>
  <r>
    <n v="1400"/>
    <n v="1002516423"/>
    <n v="3"/>
    <x v="1"/>
    <n v="5"/>
    <s v="SBY SELATAN"/>
    <s v="MANYAR"/>
    <s v="MYR"/>
    <s v="REG"/>
    <s v="AO"/>
    <x v="0"/>
    <s v="1P INET"/>
    <s v="102 | FOLLOW UP COMPLETED"/>
    <s v="RBS-Regional 3"/>
    <d v="2026-08-09T11:40:57"/>
    <d v="2026-08-14T08:33:40"/>
    <n v="69361781"/>
    <m/>
    <n v="152303244365"/>
    <s v="PT ROYAL TATA VISINDO"/>
    <s v="ODP-MYR-FWQ/17 FWQ/D01/17.01"/>
    <s v="WO061311253"/>
    <m/>
    <m/>
    <m/>
    <n v="112.781682573258"/>
    <n v="-7.2717783154385804"/>
    <s v="MD|MYDB-20260807264677|DN00001/MN02094|PT ROYAL TATA VISINDO|081132018899"/>
    <s v="MYDIGIBIZPARTNER"/>
    <m/>
    <m/>
    <m/>
    <m/>
    <m/>
    <m/>
    <m/>
    <m/>
    <s v="Management Janji"/>
    <s v="2026-08-12 15:00:00 | Nama PIC:  bu novia No HP: 085738296680 Alt: Tanggal: 12/8/2026 Jam Pasang: Sore Note: Hubungi sebelum ke lokasi, terimakasih."/>
    <s v="FCC"/>
    <d v="2026-09-08T11:54:51"/>
    <d v="2026-08-12T15:00:00"/>
    <s v="Kendala Pelanggan"/>
    <s v="REVOKE"/>
    <s v="MYR"/>
    <s v="NO ADDON"/>
    <m/>
    <s v="Follow Up Revoke Completed, New Order ID : SC1002525463"/>
    <s v="HSI Bisnis Promo HUT Telkom PSB 70% - 200 Mbps"/>
    <s v="INDIBIZ"/>
    <m/>
    <m/>
    <d v="2026-08-12T15:00:00"/>
    <s v="2026-08-12 15:00:00 | Nama PIC:  bu novia No HP: 085738296680 Alt: Tanggal: 12/8/2026 Jam Pasang: Sore Note: Hubungi sebelum ke lokasi, terimakasih."/>
    <m/>
    <m/>
    <m/>
    <e v="#NUM!"/>
    <e v="#NUM!"/>
    <x v="1"/>
  </r>
  <r>
    <n v="1401"/>
    <n v="1002516147"/>
    <n v="3"/>
    <x v="4"/>
    <n v="4"/>
    <s v="PEKALONGAN"/>
    <s v="TEGAL"/>
    <s v="TEG"/>
    <s v="REG"/>
    <s v="AO"/>
    <x v="0"/>
    <s v="1P INET"/>
    <s v="Completed (PS)"/>
    <s v="RBS-Regional 3"/>
    <d v="2026-08-08T16:17:56"/>
    <d v="2026-08-10T14:10:22"/>
    <n v="69361564"/>
    <m/>
    <n v="142212126159"/>
    <s v="PT VIVO MOBILE INDONESIA"/>
    <s v="ODP-TEG-FN/013"/>
    <s v="WO061279507"/>
    <m/>
    <m/>
    <m/>
    <n v="109.1395395"/>
    <n v="-6.8724774999999996"/>
    <s v="|MN00347|MYIA-073282605550/POI/IIS SUMARNI/082135851212/iissumarni131@gmail.com"/>
    <s v="MYIB_ASSISTANT"/>
    <m/>
    <m/>
    <m/>
    <m/>
    <m/>
    <m/>
    <m/>
    <m/>
    <s v="Management Janji"/>
    <s v="2026-08-10 13:00:00 | Nama Pic : bu IIS  No Hp Pic : 082135851212 No alt : - Jam Pemasangan : pagi  Tanggal Pemasangan : 10 Agustus 2026"/>
    <s v="FCC"/>
    <d v="2026-08-08T16:25:12"/>
    <d v="2026-08-10T13:00:00"/>
    <m/>
    <s v="PS"/>
    <s v="TEG"/>
    <s v="NO ADDON"/>
    <n v="20260810"/>
    <s v="Completed"/>
    <s v="HSI Bisnis Promo HUT Telkom PSB 70% - 100 Mbps"/>
    <s v="INDIBIZ"/>
    <m/>
    <m/>
    <d v="2026-08-10T13:00:00"/>
    <s v="2026-08-10 13:00:00 | Nama Pic : bu IIS  No Hp Pic : 082135851212 No alt : - Jam Pemasangan : pagi  Tanggal Pemasangan : 10 Agustus 2026"/>
    <n v="2026"/>
    <n v="8"/>
    <n v="10"/>
    <d v="2026-08-10T00:00:00"/>
    <n v="-0.54166666666424135"/>
    <x v="0"/>
  </r>
  <r>
    <n v="1402"/>
    <n v="1002520657"/>
    <n v="3"/>
    <x v="4"/>
    <n v="4"/>
    <s v="PEKALONGAN"/>
    <s v="SLAWI"/>
    <s v="SLW"/>
    <s v="REG"/>
    <s v="AO"/>
    <x v="0"/>
    <m/>
    <s v="Completed (PS)"/>
    <s v="RBS-Regional 3"/>
    <d v="2026-08-11T16:11:29"/>
    <d v="2026-08-13T09:19:05"/>
    <n v="69363607"/>
    <m/>
    <n v="142283119925"/>
    <s v="PT Dewangga Kusuma Pratama"/>
    <s v="ODP-SLW-FT/019"/>
    <s v="WO061569888"/>
    <m/>
    <m/>
    <m/>
    <n v="109.14392582282601"/>
    <n v="-7.0326836205030103"/>
    <s v="AMRBS;404469;REG3;ALI;085100284847;HSI 1S 100MB;535k;PIC 081226472698;44.52405.spbu@gmail.com"/>
    <s v="Account Manager"/>
    <m/>
    <m/>
    <m/>
    <m/>
    <m/>
    <m/>
    <m/>
    <m/>
    <s v="Management Janji"/>
    <s v="2026-08-13 08:00:00|Tanggal pemasangan :13/08/2026 Jam pemasangan : pagi/siang Info Tambahan : Hubungi pelanggan dulu sebelum ke lokasi terima kasih.|40971401|MYDITA"/>
    <s v="FCC"/>
    <d v="2026-11-08T16:39:47"/>
    <d v="2026-08-13T08:00:00"/>
    <m/>
    <s v="PS"/>
    <s v="SLW"/>
    <s v="NO ADDON"/>
    <n v="20260813"/>
    <s v="Completed"/>
    <s v="- 11_11446;Biaya PSB HSI EBIS Tunai di Depan ~ 11[150000]  - E25060;E25060 ~ ES25 - Paket HSI Bisnis (HSIE) Khusus Winback 2.0[0]  - E25060~null~E25060_UNL;UNL ~ Internet-Link Unlimited Internet Usage ~ E25060[0]  - E25060~null~105343;E25060||11||Abodemen"/>
    <s v="INDIBIZ"/>
    <m/>
    <m/>
    <d v="2026-08-13T08:00:00"/>
    <s v="2026-08-13 08:00:00|Tanggal pemasangan :13/08/2026 Jam pemasangan : pagi/siang Info Tambahan : Hubungi pelanggan dulu sebelum ke lokasi terima kasih.|40971401|MYDITA"/>
    <n v="2026"/>
    <n v="8"/>
    <n v="13"/>
    <d v="2026-08-13T00:00:00"/>
    <n v="-0.33333333333575865"/>
    <x v="0"/>
  </r>
  <r>
    <n v="1403"/>
    <n v="1002528159"/>
    <n v="3"/>
    <x v="3"/>
    <n v="4"/>
    <s v="PURWOKERTO"/>
    <s v="CILACAP"/>
    <s v="GML"/>
    <s v="REG"/>
    <s v="AO"/>
    <x v="0"/>
    <s v="1P INET"/>
    <s v="Completed (PS)"/>
    <s v="RBS-Regional 3"/>
    <d v="2026-08-15T12:02:57"/>
    <d v="2026-08-15T15:29:14"/>
    <n v="69366807"/>
    <m/>
    <n v="141362106274"/>
    <s v="SPBU PERTAMINA 44 532 19 CANTELAN SLARANG"/>
    <s v="ODP-GML-FAF/020"/>
    <s v="WO061814522"/>
    <m/>
    <m/>
    <m/>
    <n v="109.11779"/>
    <n v="-7.6533009999999999"/>
    <s v="|MC00213|MYIA-005070658191/POI/DIAN NURMAYA SARI/085869518006/spbu4453219cantelan@yahoo.com"/>
    <s v="MYIB_ASSISTANT"/>
    <m/>
    <m/>
    <m/>
    <m/>
    <m/>
    <m/>
    <m/>
    <m/>
    <s v="Management Janji"/>
    <s v="2026-08-20 13:00:00 | Nama Pic : IBU DIAN No Hp Pic : 085869518006 Jam Pemasangan : 08:00 - 12.00 Tanggal Pemasangan : MINGGU 16 AGUSTUS 2026 Info Tambahan : Hubungi pelanggan sebelum datang ke lokasi"/>
    <s v="FCC"/>
    <s v="15-08-2026 12:10:01"/>
    <d v="2026-08-20T13:00:00"/>
    <m/>
    <s v="PS"/>
    <s v="GML"/>
    <s v="NO ADDON"/>
    <n v="20260815"/>
    <s v="Completed"/>
    <s v="HSI Bisnis Promo HUT Telkom PSB 70% - 100 Mbps Dual Band"/>
    <s v="INDIBIZ"/>
    <m/>
    <m/>
    <d v="2026-08-20T13:00:00"/>
    <s v="2026-08-20 13:00:00 | Nama Pic : IBU DIAN No Hp Pic : 085869518006 Jam Pemasangan : 08:00 - 12.00 Tanggal Pemasangan : MINGGU 16 AGUSTUS 2026 Info Tambahan : Hubungi pelanggan sebelum datang ke lokasi"/>
    <n v="2026"/>
    <n v="8"/>
    <n v="15"/>
    <d v="2026-08-15T00:00:00"/>
    <n v="-5.5416666666642413"/>
    <x v="0"/>
  </r>
  <r>
    <n v="1404"/>
    <n v="1002521841"/>
    <n v="3"/>
    <x v="4"/>
    <n v="4"/>
    <s v="SEMARANG"/>
    <s v="KENDAL"/>
    <s v="WLR"/>
    <s v="REG"/>
    <s v="AO"/>
    <x v="0"/>
    <s v="1P INET"/>
    <s v="OSS - FALLOUT"/>
    <s v="RBS-Regional 3"/>
    <d v="2026-08-12T11:37:56"/>
    <d v="2026-08-14T13:40:16"/>
    <n v="69364092"/>
    <m/>
    <n v="143407106653"/>
    <s v="SPPG Kendal Weleri Sambongsari"/>
    <s v="ODP-WLR-FD/012 FD/D01/012.01"/>
    <s v="WO061572211"/>
    <m/>
    <m/>
    <m/>
    <n v="110.0701158"/>
    <n v="-6.9722002999999999"/>
    <s v="|MN02256|MYIA-018482487889/POI/AMALIA AYUDYA DEWAYANTI/0895412547821/amaliaayudya091@gmail.com"/>
    <s v="MYIB_ASSISTANT"/>
    <m/>
    <m/>
    <m/>
    <m/>
    <m/>
    <m/>
    <m/>
    <m/>
    <s v="Management Janji"/>
    <s v="2026-08-13 08:00:00 | Tanggal pemasangan :13/08/2026 Jam pemasangan : pagi/siang Info Tambahan : Hubungi pelanggan dulu sebelum ke lokasi terima kasih."/>
    <s v="FCC"/>
    <d v="2026-12-08T11:39:52"/>
    <d v="2026-08-13T08:00:00"/>
    <s v="Kendala Teknik"/>
    <s v="FO_WFM"/>
    <s v="WLR"/>
    <s v="NO ADDON"/>
    <m/>
    <s v="Provisioning Failed|WFM|INF009042862|-6.971531, 110.053377 |TOL_ODP-WLR-FE/047 LOSS"/>
    <s v="HSI Bisnis Promo HUT Telkom PSB 70% - 200 Mbps"/>
    <s v="INDIBIZ"/>
    <m/>
    <m/>
    <d v="2026-08-13T08:00:00"/>
    <s v="2026-08-13 08:00:00 | Tanggal pemasangan :13/08/2026 Jam pemasangan : pagi/siang Info Tambahan : Hubungi pelanggan dulu sebelum ke lokasi terima kasih."/>
    <m/>
    <m/>
    <m/>
    <e v="#NUM!"/>
    <e v="#NUM!"/>
    <x v="1"/>
  </r>
  <r>
    <n v="1405"/>
    <n v="1002518844"/>
    <n v="3"/>
    <x v="2"/>
    <n v="5"/>
    <s v="MADIUN"/>
    <s v="TUBAN"/>
    <s v="TNZ"/>
    <s v="REG"/>
    <s v="AO"/>
    <x v="0"/>
    <s v="1P INET"/>
    <s v="Completed (PS)"/>
    <s v="RBS-Regional 3"/>
    <d v="2026-08-11T08:28:57"/>
    <d v="2026-08-11T20:29:29"/>
    <n v="69362857"/>
    <m/>
    <n v="152612240446"/>
    <s v="SPBU 53.623.23"/>
    <s v="ODP-TNZ-FE/61"/>
    <s v="WO061462382"/>
    <m/>
    <m/>
    <m/>
    <n v="112.115767858922"/>
    <n v="-6.9000830121199499"/>
    <s v="MD|MYDB-20260811264920|DN00001/MN01285|SPBU 53.623.23|087794605974"/>
    <s v="MYDIGIBIZPARTNER"/>
    <m/>
    <m/>
    <m/>
    <m/>
    <m/>
    <m/>
    <m/>
    <m/>
    <s v="Management Janji"/>
    <s v="2026-08-12 08:00:00 | M Janji : (12/08/2026) jam Pasang : 09:00 Note : hubungi pelanggan jika ingin kelokasi"/>
    <s v="FCC"/>
    <d v="2026-11-08T08:40:11"/>
    <d v="2026-08-12T08:00:00"/>
    <m/>
    <s v="PS"/>
    <s v="TNZ"/>
    <s v="NO ADDON"/>
    <n v="20260811"/>
    <s v="Completed"/>
    <s v="HSI Bisnis Promo HUT Telkom PSB 70% - 50 Mbps"/>
    <s v="INDIBIZ"/>
    <m/>
    <m/>
    <d v="2026-08-12T08:00:00"/>
    <s v="2026-08-12 08:00:00 | M Janji : (12/08/2026) jam Pasang : 09:00 Note : hubungi pelanggan jika ingin kelokasi"/>
    <n v="2026"/>
    <n v="8"/>
    <n v="11"/>
    <d v="2026-08-11T00:00:00"/>
    <n v="-1.3333333333357587"/>
    <x v="0"/>
  </r>
  <r>
    <n v="1406"/>
    <n v="1002512888"/>
    <n v="3"/>
    <x v="0"/>
    <n v="5"/>
    <s v="KUPANG"/>
    <s v="ATAMBUA"/>
    <s v="ATB"/>
    <s v="DGS"/>
    <s v="AO"/>
    <x v="0"/>
    <m/>
    <s v="Completed (PS)"/>
    <s v="DGS-Government Public Services"/>
    <d v="2026-08-06T15:24:40"/>
    <d v="2026-08-08T08:23:26"/>
    <n v="69360143"/>
    <m/>
    <n v="172521216591"/>
    <s v="BEA CUKAI ATAMBUA LT.2"/>
    <s v="ODP-ATB-FE/21"/>
    <s v="WO061094412"/>
    <m/>
    <m/>
    <m/>
    <n v="124.90454046626699"/>
    <n v="-9.0790141535285294"/>
    <s v="DGS HSI||JUSUF JAMBRES LONA|740030|TREG 3-NUSRA|BEA CUKAI ATAMBUA LT.2|M ADMIRE A. AHYADI|082132976143|HSI 75 Mbps + Netmonk (Bisnis)"/>
    <s v="Account Manager"/>
    <m/>
    <m/>
    <m/>
    <m/>
    <m/>
    <m/>
    <m/>
    <m/>
    <s v="Management Janji"/>
    <s v="moban di proses"/>
    <s v="FCC"/>
    <d v="2026-06-08T15:25:44"/>
    <m/>
    <m/>
    <s v="PS"/>
    <s v="ATB"/>
    <s v="NETMONK"/>
    <n v="20260808"/>
    <s v="Completed"/>
    <s v="- 11_11450;Biaya PSB Reguler HSI EBIS ~ 11[500000]  - SP_NOSS;SP_NOSS ~ Internet NOSS Multispeed Network[0]  - SP_NOSS;SP_NOSS ~ Internet NOSS Multispeed Network[0]  - E23046;E23046 ~ ES23 - Paket HSI Bisnis[0]  - E23046~null~E23046_UNL;UNL ~ Internet-Lin"/>
    <s v="INDIBIZ"/>
    <m/>
    <m/>
    <d v="2026-08-06T12:00:00"/>
    <s v="moban di proses"/>
    <n v="2026"/>
    <n v="8"/>
    <n v="8"/>
    <d v="2026-08-08T00:00:00"/>
    <n v="1.5"/>
    <x v="2"/>
  </r>
  <r>
    <n v="1407"/>
    <n v="1002504438"/>
    <n v="3"/>
    <x v="2"/>
    <n v="5"/>
    <s v="MADIUN"/>
    <s v="NGAWI"/>
    <s v="NWI"/>
    <s v="REG"/>
    <s v="AO"/>
    <x v="0"/>
    <s v="1P INET"/>
    <s v="Completed (PS)"/>
    <s v="RBS-Regional 3"/>
    <d v="2026-08-01T11:34:56"/>
    <d v="2026-08-02T14:36:21"/>
    <n v="69356668"/>
    <m/>
    <n v="152605224365"/>
    <s v="SPBU 54.632.16 SUMBER TANI 02"/>
    <s v="ODP-NWI-FL/09 FL/D01/09.01"/>
    <s v="WO060635188"/>
    <m/>
    <m/>
    <m/>
    <n v="111.469184112669"/>
    <n v="-7.3852319209550403"/>
    <s v="|MN00265|MYIA-092280514823/POI/FIRMANSYAH/08563283460/fmansyah923@gmail.com"/>
    <s v="MYIB_ASSISTANT"/>
    <m/>
    <m/>
    <m/>
    <m/>
    <m/>
    <m/>
    <m/>
    <m/>
    <s v="Management Janji"/>
    <s v="2026-08-02 08:00:00 | Nama PIC : Firmansyah No HP : 08563283460 Alt :  M Janji : 02/08/2026 NoteÃ‚Â :  hubungi terlebih dahulu sebelum kelokasi "/>
    <s v="FCC"/>
    <d v="2026-01-08T11:39:50"/>
    <d v="2026-08-02T08:00:00"/>
    <m/>
    <s v="PS"/>
    <s v="NWI"/>
    <s v="NO ADDON"/>
    <n v="20260802"/>
    <s v="Completed"/>
    <s v="HSI Bisnis Basic Promo HUT Telkom PSB 70% - 50 Mbps"/>
    <s v="INDIBIZ"/>
    <m/>
    <m/>
    <d v="2026-08-02T08:00:00"/>
    <s v="2026-08-02 08:00:00 | Nama PIC : Firmansyah No HP : 08563283460 Alt :  M Janji : 02/08/2026 NoteÃ‚Â :  hubungi terlebih dahulu sebelum kelokasi "/>
    <n v="2026"/>
    <n v="8"/>
    <n v="2"/>
    <d v="2026-08-02T00:00:00"/>
    <n v="-0.33333333333575865"/>
    <x v="0"/>
  </r>
  <r>
    <n v="1408"/>
    <n v="1002527995"/>
    <n v="3"/>
    <x v="2"/>
    <n v="5"/>
    <s v="KEDIRI"/>
    <s v="KEDIRI"/>
    <s v="PAE"/>
    <s v="REG"/>
    <s v="AO"/>
    <x v="0"/>
    <s v="1P INET"/>
    <s v="102 | FOLLOW UP COMPLETED"/>
    <s v="RBS-Regional 3"/>
    <d v="2026-08-15T11:04:57"/>
    <d v="2026-08-17T19:45:02"/>
    <n v="69366716"/>
    <m/>
    <n v="152639219498"/>
    <s v="KLINIK SEHAT TRADISIONAL"/>
    <s v="ODP-PAE-FU/73 FU/D07/73.01"/>
    <s v="WO061808513"/>
    <m/>
    <m/>
    <m/>
    <n v="112.269560024142"/>
    <n v="-7.8656199799413704"/>
    <s v="MD|MYDB-20260814265427|SC20016/MC20202|KLINIK SEHAT TRADISIONAL|08213329614"/>
    <s v="MYDIGIBIZPARTNER"/>
    <m/>
    <m/>
    <m/>
    <m/>
    <m/>
    <m/>
    <m/>
    <m/>
    <s v="Management Janji"/>
    <s v="2026-08-16 08:00:00 | Tanggal Pemasangan : 16 Agustus 2026 Jam Pemasangan : 08:00 15:00 Info Tambahan : Hubungi pelanggan dulu sebelum ke lokasi terimakasih"/>
    <s v="FCC"/>
    <s v="15-08-2026 11:09:59"/>
    <d v="2026-08-16T08:00:00"/>
    <m/>
    <s v="REVOKE"/>
    <s v="PAE"/>
    <s v="NO ADDON"/>
    <m/>
    <s v="Follow Up Revoke Completed, New Order ID : SC1002531567"/>
    <s v="HSI Bisnis PSB 70% - 300 Mbps"/>
    <s v="INDIBIZ"/>
    <m/>
    <m/>
    <d v="2026-08-16T08:00:00"/>
    <s v="2026-08-16 08:00:00 | Tanggal Pemasangan : 16 Agustus 2026 Jam Pemasangan : 08:00 15:00 Info Tambahan : Hubungi pelanggan dulu sebelum ke lokasi terimakasih"/>
    <m/>
    <m/>
    <m/>
    <e v="#NUM!"/>
    <e v="#NUM!"/>
    <x v="1"/>
  </r>
  <r>
    <n v="1409"/>
    <n v="1002509958"/>
    <n v="3"/>
    <x v="1"/>
    <n v="5"/>
    <s v="SBY SELATAN"/>
    <s v="MANYAR"/>
    <s v="MYR"/>
    <s v="DPS"/>
    <s v="AO"/>
    <x v="0"/>
    <m/>
    <s v="Completed (PS)"/>
    <s v="DPS-Private Conglomeration"/>
    <d v="2026-08-05T10:23:07"/>
    <d v="2026-08-06T17:26:19"/>
    <n v="69358893"/>
    <m/>
    <n v="152303246277"/>
    <s v="PT. Antarmitra Sembada ( AMS )"/>
    <s v="ODP-MYR-FXF/33"/>
    <s v="WO060960069"/>
    <m/>
    <m/>
    <m/>
    <n v="112.766293704026"/>
    <n v="-7.2903492242414796"/>
    <s v="DES HSI | RIZKY ANDAWASATYA | 916315 | TREG3 | PT. Antarmitra Sembada ( AMS )| 089510570220  "/>
    <s v="Account Manager"/>
    <m/>
    <m/>
    <m/>
    <m/>
    <m/>
    <m/>
    <m/>
    <m/>
    <s v="Management Janji"/>
    <s v=" PT. Antarmitra Sembada ( AMS ) Site Sukolilo  Jl. Manyar Kartika VII No. 10-16 Kec. Sukolilo, Surabaya  "/>
    <s v="FCC"/>
    <d v="2026-05-08T10:39:45"/>
    <m/>
    <s v="Kendala Pelanggan"/>
    <s v="PS"/>
    <s v="MYR"/>
    <s v="NO ADDON"/>
    <n v="20260806"/>
    <s v="Completed"/>
    <s v="- 11_11450;Biaya PSB Reguler HSI EBIS ~ 11[150000]  - SP_NOSS;SP_NOSS ~ Internet NOSS Multispeed Network[0]  - SP_NOSS;SP_NOSS ~ Internet NOSS Multispeed Network[0]  - E23046;E23046 ~ ES23 - Paket HSI Bisnis[0]  - E23046~null~E23046_UNL;UNL ~ Internet-Lin"/>
    <s v="INDIBIZ"/>
    <m/>
    <m/>
    <d v="2026-08-12T12:00:00"/>
    <s v=" PT. Antarmitra Sembada ( AMS ) Site Sukolilo  Jl. Manyar Kartika VII No. 10-16 Kec. Sukolilo, Surabaya  "/>
    <n v="2026"/>
    <n v="8"/>
    <n v="6"/>
    <d v="2026-08-06T00:00:00"/>
    <n v="-6.5"/>
    <x v="0"/>
  </r>
  <r>
    <n v="1410"/>
    <n v="1002504620"/>
    <n v="3"/>
    <x v="6"/>
    <n v="5"/>
    <s v="SIDOARJO"/>
    <s v="MOJOKERTO"/>
    <s v="MRT"/>
    <s v="REG"/>
    <s v="AO"/>
    <x v="0"/>
    <m/>
    <s v="Completed (PS)"/>
    <s v="RBS-Regional 3"/>
    <d v="2026-08-01T14:07:32"/>
    <d v="2026-08-01T18:42:34"/>
    <n v="69356744"/>
    <m/>
    <n v="152312243209"/>
    <s v="HACOM CELL"/>
    <s v="ODP-MRT-FU/28"/>
    <s v="WO060660994"/>
    <m/>
    <m/>
    <m/>
    <n v="112.4191838"/>
    <n v="-7.4881346000000004"/>
    <s v="|MN02271|/HACOM CELL/WINBACK 2.0 HSI B2B (1:1) 50MBPS 355RB PSB DISC 70%//tidurilah@gmail.com/RUSLAN/81263775999"/>
    <s v="Sales Force DBS"/>
    <m/>
    <m/>
    <m/>
    <m/>
    <m/>
    <m/>
    <m/>
    <m/>
    <s v="Management Janji"/>
    <s v="2026-08-02 13:00:00|Nama PIC : Ruslan No HP : 081263775999 Alt :  M Janji : 02/08/2026 NoteÃ‚Â :  hubungi terlebih dahulu sebelum kelokasi|NE2261|MYDITA"/>
    <s v="FCC"/>
    <d v="2026-01-08T14:09:52"/>
    <d v="2026-08-02T13:00:00"/>
    <m/>
    <s v="PS"/>
    <s v="MRT"/>
    <s v="NO ADDON"/>
    <n v="20260801"/>
    <s v="Completed"/>
    <s v="- 11_11446;Biaya PSB HSI EBIS Tunai di Depan ~ 11[150000]  - SP_NOSS;SP_NOSS ~ Internet NOSS Multispeed Network[0]  - E25060;E25060 ~ ES25 - Paket HSI Bisnis (HSIE) Khusus Winback 2.0[0]  - E25060~null~E25060_UNL;UNL ~ Internet-Link Unlimited Internet Usa"/>
    <s v="INDIBIZ"/>
    <m/>
    <m/>
    <d v="2026-08-02T13:00:00"/>
    <s v="2026-08-02 13:00:00|Nama PIC : Ruslan No HP : 081263775999 Alt :  M Janji : 02/08/2026 NoteÃ‚Â :  hubungi terlebih dahulu sebelum kelokasi|NE2261|MYDITA"/>
    <n v="2026"/>
    <n v="8"/>
    <n v="1"/>
    <d v="2026-08-01T00:00:00"/>
    <n v="-1.5416666666642413"/>
    <x v="0"/>
  </r>
  <r>
    <n v="1411"/>
    <n v="1002516386"/>
    <n v="3"/>
    <x v="1"/>
    <n v="5"/>
    <s v="MADURA"/>
    <s v="PAMEKASAN"/>
    <s v="PME"/>
    <s v="REG"/>
    <s v="AO"/>
    <x v="0"/>
    <m/>
    <s v="Completed (PS)"/>
    <s v="RBS-Regional 3"/>
    <d v="2026-08-09T10:51:05"/>
    <d v="2026-08-09T19:44:28"/>
    <n v="69356462"/>
    <m/>
    <n v="152426928069"/>
    <s v="SPBU 54.693.05"/>
    <s v="ODP-PME-FBQ/16"/>
    <s v="WO061308423"/>
    <m/>
    <m/>
    <m/>
    <n v="113.596837264405"/>
    <n v="-7.1283704842970899"/>
    <s v="|MN00213|/SPBU 54.693.05/RAHMAN SALEH/085231485303/spbu69305@yahoo.co.id/HSI Bisnis Promo HUT Telkom (1:1) 75 Mbps (Rp 415.000) PSB Rp 150.000/"/>
    <s v="Sales Force DBS"/>
    <m/>
    <m/>
    <m/>
    <m/>
    <m/>
    <m/>
    <m/>
    <m/>
    <s v="Management Janji"/>
    <s v="2026-08-02 13:00:00|M Janji : (01/08/2026)  jam Pasang : 09:00  Note : hubungi pelanggan jika ingin kelokasi|PU5218|MYDITA"/>
    <s v="FCC"/>
    <d v="2026-09-08T10:54:43"/>
    <m/>
    <m/>
    <s v="PS"/>
    <s v="PME"/>
    <s v="NO ADDON"/>
    <n v="20260809"/>
    <s v="Completed"/>
    <s v="- 11_11446;Biaya PSB HSI EBIS Tunai di Depan ~ 11[150000]  - E23015;E23015 ~ ES23 - Perangkat ONT[0]  - E23015~null~44292;E23015||11||Abodemen 0[0]  - E23015~null~E23015_SWONT;SWONT ~ Biaya Sewa ONT ~ E23015[30000]  - E25060;E25060 ~ ES25 - Paket HSI Bisn"/>
    <s v="INDIBIZ"/>
    <m/>
    <m/>
    <d v="2026-08-09T07:00:00"/>
    <s v="2026-08-02 13:00:00|M Janji : (01/08/2026)  jam Pasang : 09:00  Note : hubungi pelanggan jika ingin kelokasi|PU5218|MYDITA"/>
    <n v="2026"/>
    <n v="8"/>
    <n v="9"/>
    <d v="2026-08-09T00:00:00"/>
    <n v="-0.29166666666424135"/>
    <x v="0"/>
  </r>
  <r>
    <n v="1412"/>
    <n v="1002523016"/>
    <n v="3"/>
    <x v="2"/>
    <n v="5"/>
    <s v="MALANG"/>
    <s v="BATU"/>
    <s v="KPO"/>
    <s v="REG"/>
    <s v="AO"/>
    <x v="0"/>
    <s v="1P INET"/>
    <s v="102 | FOLLOW UP COMPLETED"/>
    <s v="RBS-Regional 3"/>
    <d v="2026-08-12T17:13:56"/>
    <d v="2026-08-14T16:55:01"/>
    <n v="69364569"/>
    <m/>
    <n v="152711247361"/>
    <s v="MAXXIS"/>
    <s v="ODP-KPO-FC/69 FC/D10/69.01"/>
    <s v="WO061617552"/>
    <m/>
    <m/>
    <m/>
    <n v="112.5905846"/>
    <n v="-7.9186654000000001"/>
    <s v="|MN02703|MYIA-055438232586/POI/Tony Setiawan/082330752145/tonyst2@givmail.com"/>
    <s v="MYIB_ASSISTANT"/>
    <m/>
    <m/>
    <m/>
    <m/>
    <m/>
    <m/>
    <m/>
    <m/>
    <s v="Management Janji"/>
    <s v="2026-08-13 15:00:00 |  M Janji : (13/AGUSTUS/2026) jam Pasang : 09:00 Note : hubungi pelanggan jika ingin kelokasi"/>
    <s v="FCC"/>
    <d v="2026-12-08T17:39:53"/>
    <d v="2026-08-13T15:00:00"/>
    <m/>
    <s v="REVOKE"/>
    <s v="KPO"/>
    <s v="NO ADDON"/>
    <m/>
    <s v="Follow Up Revoke Completed, New Order ID : SC1002527258"/>
    <s v="HSI Bisnis Promo HUT Telkom PSB 70% - 150 Mbps"/>
    <s v="INDIBIZ"/>
    <m/>
    <m/>
    <d v="2026-08-13T15:00:00"/>
    <s v="2026-08-13 15:00:00 |  M Janji : (13/AGUSTUS/2026) jam Pasang : 09:00 Note : hubungi pelanggan jika ingin kelokasi"/>
    <m/>
    <m/>
    <m/>
    <e v="#NUM!"/>
    <e v="#NUM!"/>
    <x v="1"/>
  </r>
  <r>
    <n v="1413"/>
    <n v="1002505411"/>
    <n v="3"/>
    <x v="2"/>
    <n v="5"/>
    <s v="MADIUN"/>
    <s v="NGAWI"/>
    <s v="SAR"/>
    <s v="REG"/>
    <s v="AO"/>
    <x v="0"/>
    <s v="1P INET"/>
    <s v="Completed (PS)"/>
    <s v="RBS-Regional 3"/>
    <d v="2026-08-02T18:34:56"/>
    <d v="2026-08-03T12:29:57"/>
    <n v="69357114"/>
    <m/>
    <n v="152633207491"/>
    <s v="TIRTO GUMARANG PARK"/>
    <s v="ODP-SAR-FA/62"/>
    <s v="WO060738527"/>
    <m/>
    <m/>
    <m/>
    <n v="111.18952699333001"/>
    <n v="-7.6661947365014704"/>
    <s v="|MN02429|MYIA-055016711824/POI/Marjono/081326991299/marjonogumarangpark1@gmail.com"/>
    <s v="MYIB_ASSISTANT"/>
    <m/>
    <m/>
    <m/>
    <m/>
    <m/>
    <m/>
    <m/>
    <m/>
    <s v="Management Janji"/>
    <s v="2026-08-03 15:00:00 | M Janji : (03/08/2026) jam Pasang : 09:00 Note : hubungi pelanggan jika ingin kelokasi"/>
    <s v="FCC"/>
    <d v="2026-02-08T18:39:42"/>
    <d v="2026-08-03T15:00:00"/>
    <m/>
    <s v="PS"/>
    <s v="SAR"/>
    <s v="NO ADDON"/>
    <n v="20260803"/>
    <s v="Completed"/>
    <s v="HSI Bisnis Promo HUT Telkom PSB 70% - 50 Mbps"/>
    <s v="INDIBIZ"/>
    <m/>
    <m/>
    <d v="2026-08-03T15:00:00"/>
    <s v="2026-08-03 15:00:00 | M Janji : (03/08/2026) jam Pasang : 09:00 Note : hubungi pelanggan jika ingin kelokasi"/>
    <n v="2026"/>
    <n v="8"/>
    <n v="3"/>
    <d v="2026-08-03T00:00:00"/>
    <n v="-0.625"/>
    <x v="0"/>
  </r>
  <r>
    <n v="1414"/>
    <n v="1002524430"/>
    <n v="3"/>
    <x v="3"/>
    <n v="4"/>
    <s v="YOGYAKARTA"/>
    <s v="INNER - YOGYA JATENG SELATAN"/>
    <s v="KBU"/>
    <s v="REG"/>
    <s v="AO"/>
    <x v="0"/>
    <m/>
    <s v="7 | OSS - PROVISIONING ISSUED"/>
    <s v="RBS-Regional 2"/>
    <d v="2026-08-13T14:14:26"/>
    <d v="2026-08-17T15:22:02"/>
    <n v="69365246"/>
    <m/>
    <n v="146113145619"/>
    <s v="KRI Store Malioboro"/>
    <s v="ODP-KBU-FGA/056"/>
    <s v="WO061863649"/>
    <m/>
    <m/>
    <m/>
    <n v="110.3656422"/>
    <n v="-7.7934761999999997"/>
    <s v="AMRBS;404252;NADHIRA AUDRIANKA;AO;1S HSI Bisnis 1:1 Internet 50Mbps (355k);KRI Store Malioboro;PIC IQBAL 087872217552;it@karyarasaindonesia.co.id"/>
    <s v="Account Manager"/>
    <m/>
    <m/>
    <m/>
    <m/>
    <m/>
    <m/>
    <m/>
    <m/>
    <s v="Management Janji"/>
    <s v="2026-08-17 15:00:00|Nama Pic : KRI Store Malioboro No Hp Pic : 081219854241 No alt : - Jam Pemasangan : pagi  Tanggal Pemasangan : 17 Agustus 2026|40951375|MYDITA"/>
    <s v="FCC"/>
    <s v="13-08-2026 14:39:50"/>
    <d v="2026-08-17T15:00:00"/>
    <m/>
    <s v="PI"/>
    <s v="KBU"/>
    <s v="NO ADDON"/>
    <m/>
    <s v="Provisioning Issued"/>
    <s v="- 11_11446;Biaya PSB HSI EBIS Tunai di Depan ~ 11[150000]  - SP_NOSS;SP_NOSS ~ Internet NOSS Multispeed Network[0]  - E25060;E25060 ~ ES25 - Paket HSI Bisnis (HSIE) Khusus Winback 2.0[0]  - E25060~null~E25060_UNL;UNL ~ Internet-Link Unlimited Internet Usa"/>
    <s v="INDIBIZ"/>
    <m/>
    <m/>
    <d v="2026-08-17T15:00:00"/>
    <s v="2026-08-17 15:00:00|Nama Pic : KRI Store Malioboro No Hp Pic : 081219854241 No alt : - Jam Pemasangan : pagi  Tanggal Pemasangan : 17 Agustus 2026|40951375|MYDITA"/>
    <m/>
    <m/>
    <m/>
    <e v="#NUM!"/>
    <e v="#NUM!"/>
    <x v="1"/>
  </r>
  <r>
    <n v="1415"/>
    <n v="1002517122"/>
    <n v="3"/>
    <x v="0"/>
    <n v="5"/>
    <s v="MATARAM"/>
    <s v="INNER - NUSA TENGGARA"/>
    <s v="MTR"/>
    <s v="REG"/>
    <s v="AO"/>
    <x v="0"/>
    <s v="2P INET + VOICE"/>
    <s v="Completed (PS)"/>
    <s v="RBS-Regional 3"/>
    <d v="2026-08-10T09:56:56"/>
    <d v="2026-08-10T18:20:36"/>
    <n v="69362188"/>
    <n v="3707709186"/>
    <n v="172601795364"/>
    <s v="ILOOKHIJAB"/>
    <s v="ODP-MTR-FCV/26 FCV/D04/26.01"/>
    <s v="WO061365481"/>
    <m/>
    <m/>
    <m/>
    <n v="116.08923"/>
    <n v="-8.6329790000000006"/>
    <s v="|MC40040|MYIA-054558200663/POI/Nabila Zain/087865884189/nabilazain90@yahoo.com"/>
    <s v="MYIB_ASSISTANT"/>
    <m/>
    <m/>
    <m/>
    <m/>
    <m/>
    <m/>
    <m/>
    <m/>
    <s v="Management Janji"/>
    <s v="2026-08-11 08:00:00 | Nama PIC : Nabila No HP : 087865884189 Alt :  M Janji : 11/08/2026 Jam Pasang : 08.00 - 13:00  NoteÃ‚Â :  hubungi terlebih dahulu sebelum kelokasi"/>
    <s v="FCC"/>
    <d v="2026-10-08T10:10:08"/>
    <d v="2026-08-11T08:00:00"/>
    <m/>
    <s v="PS"/>
    <s v="MTR"/>
    <s v="NO ADDON"/>
    <n v="20260810"/>
    <s v="Completed"/>
    <s v="HSI Bisnis Bundling Phone Promo 2026 PSB 70% - Free 800 Menit Promo - 50 Mbps"/>
    <s v="INDIBIZ"/>
    <m/>
    <m/>
    <d v="2026-08-11T08:00:00"/>
    <s v="2026-08-11 08:00:00 | Nama PIC : Nabila No HP : 087865884189 Alt :  M Janji : 11/08/2026 Jam Pasang : 08.00 - 13:00  NoteÃ‚Â :  hubungi terlebih dahulu sebelum kelokasi"/>
    <n v="2026"/>
    <n v="8"/>
    <n v="10"/>
    <d v="2026-08-10T00:00:00"/>
    <n v="-1.3333333333357587"/>
    <x v="0"/>
  </r>
  <r>
    <n v="1416"/>
    <n v="1002519137"/>
    <n v="3"/>
    <x v="5"/>
    <n v="5"/>
    <s v="DENPASAR"/>
    <s v="UBUNG"/>
    <s v="MMN"/>
    <s v="REG"/>
    <s v="AO"/>
    <x v="0"/>
    <m/>
    <s v="CANCEL COMPLETED"/>
    <s v="RBS-Regional 3"/>
    <d v="2026-08-11T09:58:10"/>
    <d v="2026-08-15T02:01:18"/>
    <n v="69362975"/>
    <m/>
    <n v="172419207118"/>
    <s v="Mitra Akses Globalindo"/>
    <s v="ODP-MMN-FM/13"/>
    <m/>
    <m/>
    <m/>
    <m/>
    <n v="115.18856924052599"/>
    <n v="-8.6828454220860998"/>
    <s v="AM/920377/AZARIA NATASHA/R3/BALI/1S HSI BISNIS WINBACK 2.0 50MBPS/PIC Mitra Akses Globalindo/08111632268/fin.ops@mag.net.id"/>
    <s v="Sales Force DBS"/>
    <m/>
    <m/>
    <m/>
    <m/>
    <m/>
    <m/>
    <m/>
    <m/>
    <m/>
    <m/>
    <m/>
    <d v="2026-11-08T10:10:31"/>
    <m/>
    <m/>
    <s v="REJECT_FCC"/>
    <s v="MMN"/>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m/>
    <m/>
    <m/>
    <m/>
    <m/>
    <e v="#NUM!"/>
    <e v="#NUM!"/>
    <x v="1"/>
  </r>
  <r>
    <n v="1417"/>
    <n v="1002516227"/>
    <n v="3"/>
    <x v="4"/>
    <n v="4"/>
    <s v="SEMARANG"/>
    <s v="KENDAL"/>
    <s v="KDL"/>
    <s v="REG"/>
    <s v="AO"/>
    <x v="0"/>
    <s v="1P INET"/>
    <s v="Completed (PS)"/>
    <s v="RBS-Regional 3"/>
    <d v="2026-08-08T19:10:57"/>
    <d v="2026-08-09T20:02:44"/>
    <n v="69361667"/>
    <m/>
    <n v="146457106352"/>
    <s v="SPBU 44.513.07 KEBONADEM KENDAL"/>
    <s v="ODP-KDL-FM/109"/>
    <s v="WO061290500"/>
    <m/>
    <m/>
    <m/>
    <n v="110.235338"/>
    <n v="-6.9510069999999997"/>
    <s v="|MN02184|MYIA-039404546862/POI/AHMAD MUHSIN /081216434754/spbu4451307@gmail.com"/>
    <s v="MYIB_ASSISTANT"/>
    <m/>
    <m/>
    <m/>
    <m/>
    <m/>
    <m/>
    <m/>
    <m/>
    <s v="Management Janji"/>
    <s v="2026-08-10 08:00:00 | M Janji : 10 agustus 2026 jam Pasang : pagi  Note : hubungi pelanggan jika ingin kelokasi "/>
    <s v="FCC"/>
    <d v="2026-08-08T19:25:21"/>
    <d v="2026-08-10T08:00:00"/>
    <m/>
    <s v="PS"/>
    <s v="KDL"/>
    <s v="NO ADDON"/>
    <n v="20260809"/>
    <s v="Completed"/>
    <s v="HSI Bisnis Promo HUT Telkom PSB 70% - 100 Mbps"/>
    <s v="INDIBIZ"/>
    <m/>
    <m/>
    <d v="2026-08-10T08:00:00"/>
    <s v="2026-08-10 08:00:00 | M Janji : 10 agustus 2026 jam Pasang : pagi  Note : hubungi pelanggan jika ingin kelokasi "/>
    <n v="2026"/>
    <n v="8"/>
    <n v="9"/>
    <d v="2026-08-09T00:00:00"/>
    <n v="-1.3333333333357587"/>
    <x v="0"/>
  </r>
  <r>
    <n v="1418"/>
    <n v="1002516482"/>
    <n v="3"/>
    <x v="2"/>
    <n v="5"/>
    <s v="MALANG"/>
    <s v="KEPANJEN"/>
    <s v="KLJ"/>
    <s v="REG"/>
    <s v="AO"/>
    <x v="0"/>
    <s v="1P INET"/>
    <s v="Completed (PS)"/>
    <s v="RBS-Regional 3"/>
    <d v="2026-08-09T13:07:56"/>
    <d v="2026-08-11T07:09:15"/>
    <n v="69361863"/>
    <m/>
    <n v="152703903481"/>
    <s v="Spbu 54.65160"/>
    <s v="ODP-KLJ-FCD/102 FCD/D10/102.01"/>
    <s v="WO061317177"/>
    <m/>
    <m/>
    <m/>
    <n v="112.60303399999999"/>
    <n v="-7.9642499999999998"/>
    <s v="|MN02540|MYIA-012154851776/POI/ACHMAD ZAKI WUDDANA ROHMAN/085607020709/sandycrabs87@gmail.com"/>
    <s v="MYIB_ASSISTANT"/>
    <m/>
    <m/>
    <m/>
    <m/>
    <m/>
    <m/>
    <m/>
    <m/>
    <s v="Management Janji"/>
    <s v="2026-08-10 13:00:00 | Tgl Pemasangan : 09 Agustus 2026 Interval : PAGI SIANG Note : Hubungi pelanggan terlebih dahulu"/>
    <s v="FCC"/>
    <d v="2026-09-08T13:10:37"/>
    <d v="2026-08-10T13:00:00"/>
    <m/>
    <s v="PS"/>
    <s v="KLJ"/>
    <s v="NO ADDON"/>
    <n v="20260811"/>
    <s v="Completed"/>
    <s v="HSI Bisnis Promo HUT Telkom PSB 70% - 50 Mbps"/>
    <s v="INDIBIZ"/>
    <m/>
    <m/>
    <d v="2026-08-10T13:00:00"/>
    <s v="2026-08-10 13:00:00 | Tgl Pemasangan : 09 Agustus 2026 Interval : PAGI SIANG Note : Hubungi pelanggan terlebih dahulu"/>
    <n v="2026"/>
    <n v="8"/>
    <n v="11"/>
    <d v="2026-08-11T00:00:00"/>
    <n v="0.45833333333575865"/>
    <x v="0"/>
  </r>
  <r>
    <n v="1419"/>
    <n v="1002526294"/>
    <n v="3"/>
    <x v="1"/>
    <n v="5"/>
    <s v="SBY UTARA"/>
    <s v="TANDES"/>
    <s v="BBE"/>
    <s v="REG"/>
    <s v="AO"/>
    <x v="0"/>
    <m/>
    <s v="MIA - INVALID SURVEY"/>
    <s v="RBS-Regional 3"/>
    <d v="2026-08-14T12:17:42"/>
    <d v="2026-08-15T09:00:01"/>
    <n v="69365995"/>
    <m/>
    <n v="152417233962"/>
    <s v="PT NUSA INDAH METALINDO"/>
    <s v="ODP-BBE-FC/01"/>
    <s v="WO061764290"/>
    <m/>
    <m/>
    <m/>
    <n v="112.60078009999999"/>
    <n v="-7.3569788999999997"/>
    <s v="|MC70135|/R HERU WAHYUDI-PT NUSA INDAH METALINDO/085104657779/Nim.hrga@gmail.com/HSI Bisnis Promo HUT Telkom (1:1) 200 Mbps (Rp 790.000) PSB Rp 150.000/-7.358517,112.602624/dusun lopang rt 03 rw 01 driyorejo gresik"/>
    <s v="Sales Force DBS"/>
    <m/>
    <m/>
    <m/>
    <m/>
    <m/>
    <m/>
    <m/>
    <m/>
    <s v="Management Janji"/>
    <s v="2026-08-18 08:00:00|Nama PIC : bp heru No HP : 085104657779 Alt :  M Janji : 18/AGUSTUS/2026 jam Pasang : Pagi Note : hubungi pelanggan jika ingin kelokasi, terimakasih. |40931149|MYDITA"/>
    <s v="FCC"/>
    <s v="14-08-2026 12:39:47"/>
    <d v="2026-08-18T08:00:00"/>
    <m/>
    <s v="SURVEY_NEW_MANJA"/>
    <s v="BBE"/>
    <s v="NO ADDON"/>
    <m/>
    <s v="MIE - INVALID SURVEY - Bangunan/Perangkat Pelanggan Belum Siap"/>
    <s v="- 11_11446;Biaya PSB HSI EBIS Tunai di Depan ~ 11[150000]  - SP_NOSS;SP_NOSS ~ Internet NOSS Multispeed Network[0]  - SP_NOSS;SP_NOSS ~ Internet NOSS Multispeed Network[0]  - E23015;E23015 ~ ES23 - Perangkat ONT[0]  - E23015~null~44292;E23015||11||Abodeme"/>
    <s v="INDIBIZ"/>
    <m/>
    <m/>
    <d v="2026-08-18T08:00:00"/>
    <s v="2026-08-18 08:00:00|Nama PIC : bp heru No HP : 085104657779 Alt :  M Janji : 18/AGUSTUS/2026 jam Pasang : Pagi Note : hubungi pelanggan jika ingin kelokasi, terimakasih. |40931149|MYDITA"/>
    <m/>
    <m/>
    <m/>
    <e v="#NUM!"/>
    <e v="#NUM!"/>
    <x v="1"/>
  </r>
  <r>
    <n v="1420"/>
    <n v="1002505902"/>
    <n v="3"/>
    <x v="3"/>
    <n v="4"/>
    <s v="PURWOKERTO"/>
    <s v="CILACAP"/>
    <s v="CLC"/>
    <s v="REG"/>
    <s v="AO"/>
    <x v="0"/>
    <m/>
    <s v="Completed (PS)"/>
    <s v="RBS-Regional 3"/>
    <d v="2026-08-03T11:36:49"/>
    <d v="2026-08-03T15:45:48"/>
    <n v="69354157"/>
    <m/>
    <n v="143361127808"/>
    <s v="TK Aisyiyah Bustanul Athfal III"/>
    <s v="ODP-CLC-FK/058"/>
    <s v="WO060775573"/>
    <m/>
    <m/>
    <m/>
    <n v="109.01555999999999"/>
    <n v="-7.7339485300000002"/>
    <s v="|MN02740|MYIA-064188990282/POI/zeny armaniati Saputri /089504451228/zenysaputri061@gmail.com"/>
    <s v="Sales Profesional"/>
    <m/>
    <m/>
    <m/>
    <m/>
    <m/>
    <m/>
    <m/>
    <m/>
    <s v="Management Janji"/>
    <s v="2026-07-30 08:00:00 | Nama PIC : Ibu Neti  No HP : 081326519337  No Alt : -  M Janji :  30 Juli 2026  Jam Pasang : Pagi / Siang  Note : hubungi pelanggan jika ingin kelokasi"/>
    <s v="FCC"/>
    <d v="2026-03-08T11:39:48"/>
    <m/>
    <m/>
    <s v="PS"/>
    <s v="CLC"/>
    <s v="NO ADDON"/>
    <n v="20260803"/>
    <s v="Completed"/>
    <s v="- 11_11446;Biaya PSB HSI EBIS Tunai di Depan ~ 11[150000]  - E23015;E23015 ~ ES23 - Perangkat ONT[0]  - E23015~null~44292;E23015||11||Abodemen 0[0]  - E23015~null~E23015_SWONT;SWONT ~ Biaya Sewa ONT ~ E23015[30000]  - E25061;E25061 ~ ES25 - Paket HSI Basi"/>
    <s v="INDIBIZ"/>
    <m/>
    <m/>
    <d v="2026-08-03T07:00:00"/>
    <s v="2026-07-30 08:00:00 | Nama PIC : Ibu Neti  No HP : 081326519337  No Alt : -  M Janji :  30 Juli 2026  Jam Pasang : Pagi / Siang  Note : hubungi pelanggan jika ingin kelokasi"/>
    <n v="2026"/>
    <n v="8"/>
    <n v="3"/>
    <d v="2026-08-03T00:00:00"/>
    <n v="-0.29166666666424135"/>
    <x v="0"/>
  </r>
  <r>
    <n v="1421"/>
    <n v="1002506416"/>
    <n v="3"/>
    <x v="0"/>
    <n v="5"/>
    <s v="MATARAM"/>
    <s v="INNER - NUSA TENGGARA"/>
    <s v="MTR"/>
    <s v="REG"/>
    <s v="AO"/>
    <x v="0"/>
    <m/>
    <s v="Completed (PS)"/>
    <s v="RBS-Regional 2"/>
    <d v="2026-08-03T15:39:50"/>
    <d v="2026-08-04T18:27:54"/>
    <n v="69195783"/>
    <m/>
    <n v="172601794399"/>
    <s v="PT AMARTHA MIKRO FINTEK"/>
    <s v="ODP-MTR-FBQ/47"/>
    <s v="WO060816027"/>
    <m/>
    <m/>
    <m/>
    <n v="116.0779185"/>
    <n v="-8.6086945000000004"/>
    <s v="AMRBS;404508;MOHAMMAD HAFID DWISAPUTRO;JKT OUTER;HSI BASIC 50MB;085220101016;adam.nurfadillah@amartha.com  "/>
    <s v="Amex"/>
    <m/>
    <m/>
    <m/>
    <m/>
    <m/>
    <m/>
    <m/>
    <m/>
    <s v="Management Janji"/>
    <s v="2026-07-30 16:00:00|Nama Pic : PT AMARTHA MIKRO FINTEK  No Hp Pic : 085220101016  Jam Pemasangan : 08:00 - 12.00  Tanggal Pemasangan : KAMIS 30 JULI 2026  Info Tambahan : Hubungi pelanggan sebelum datang ke lokasi|YU5156|MYDITA"/>
    <s v="FCC"/>
    <d v="2026-03-08T16:10:38"/>
    <m/>
    <m/>
    <s v="PS"/>
    <s v="MTR"/>
    <s v="NO ADDON"/>
    <n v="20260804"/>
    <s v="Completed"/>
    <s v="- 11_11446;Biaya PSB HSI EBIS Tunai di Depan ~ 11[150000]  - E23015;E23015 ~ ES23 - Perangkat ONT[0]  - E23015~null~44292;E23015||11||Abodemen 0[0]  - E23015~null~E23015_SWONT;SWONT ~ Biaya Sewa ONT ~ E23015[30000]  - E23047;E23047 ~ ES23 - Paket HSI Bisn"/>
    <s v="INDIBIZ"/>
    <m/>
    <m/>
    <d v="2026-08-03T07:00:00"/>
    <s v="2026-07-30 16:00:00|Nama Pic : PT AMARTHA MIKRO FINTEK  No Hp Pic : 085220101016  Jam Pemasangan : 08:00 - 12.00  Tanggal Pemasangan : KAMIS 30 JULI 2026  Info Tambahan : Hubungi pelanggan sebelum datang ke lokasi|YU5156|MYDITA"/>
    <n v="2026"/>
    <n v="8"/>
    <n v="4"/>
    <d v="2026-08-04T00:00:00"/>
    <n v="0.70833333333575865"/>
    <x v="0"/>
  </r>
  <r>
    <n v="1422"/>
    <n v="1002510011"/>
    <n v="3"/>
    <x v="1"/>
    <n v="5"/>
    <s v="MADURA"/>
    <s v="BANGKALAN"/>
    <s v="TBU"/>
    <s v="REG"/>
    <s v="AO"/>
    <x v="0"/>
    <m/>
    <s v="Completed (PS)"/>
    <s v="RBS-Regional 3"/>
    <d v="2026-08-05T10:35:29"/>
    <d v="2026-08-07T22:20:15"/>
    <n v="69358932"/>
    <m/>
    <n v="152458901416"/>
    <s v="TOKO &amp; 34;ALFIN JAYA&amp; 34;"/>
    <s v="ODP-TBU-FAA/18"/>
    <s v="WO061042035"/>
    <m/>
    <m/>
    <m/>
    <n v="113.08561690000001"/>
    <n v="-6.9857598000000003"/>
    <s v="|MN02601|/TOKO ALFIN JAYA/085600111199/arifinalfin454@gmail.com/HSI Bisnis Promo HUT Telkom (1:1) 200 Mbps (Rp 790.000) PSB Rp 150.000/HERMAN FADLI SYAM/-6.982481, 113.081189"/>
    <s v="Sales Force DBS"/>
    <m/>
    <m/>
    <m/>
    <m/>
    <m/>
    <m/>
    <m/>
    <m/>
    <s v="Management Janji"/>
    <s v="2026-08-07 08:00:00|Nama PIC : FADLI  No HP : 085600111199 Alt :  M Janji : 07/08/2026 Jam Pasang : 08.00 - 13:00  NoteÃ‚Â :  hubungi terlebih dahulu sebelum kelokasi |40981182|MYDITA"/>
    <s v="FCC"/>
    <d v="2026-05-08T10:39:45"/>
    <d v="2026-08-07T08:00:00"/>
    <m/>
    <s v="PS"/>
    <s v="TBU"/>
    <s v="NO ADDON"/>
    <n v="20260807"/>
    <s v="Completed"/>
    <s v="- 11_11446;Biaya PSB HSI EBIS Tunai di Depan ~ 11[150000]  - SP_NOSS;SP_NOSS ~ Internet NOSS Multispeed Network[0]  - SP_NOSS;SP_NOSS ~ Internet NOSS Multispeed Network[0]  - E25060;E25060 ~ ES25 - Paket HSI Bisnis (HSIE) Khusus Winback 2.0[0]  - E25060~n"/>
    <s v="INDIBIZ"/>
    <m/>
    <m/>
    <d v="2026-08-07T08:00:00"/>
    <s v="2026-08-07 08:00:00|Nama PIC : FADLI  No HP : 085600111199 Alt :  M Janji : 07/08/2026 Jam Pasang : 08.00 - 13:00  NoteÃ‚Â :  hubungi terlebih dahulu sebelum kelokasi |40981182|MYDITA"/>
    <n v="2026"/>
    <n v="8"/>
    <n v="7"/>
    <d v="2026-08-07T00:00:00"/>
    <n v="-0.33333333333575865"/>
    <x v="0"/>
  </r>
  <r>
    <n v="1423"/>
    <n v="1002521720"/>
    <n v="3"/>
    <x v="2"/>
    <n v="5"/>
    <s v="KEDIRI"/>
    <s v="BLITAR"/>
    <s v="KBN"/>
    <s v="REG"/>
    <s v="AO"/>
    <x v="0"/>
    <s v="1P INET"/>
    <s v="Completed (PS)"/>
    <s v="RBS-Regional 3"/>
    <d v="2026-08-12T11:10:56"/>
    <d v="2026-08-13T16:16:39"/>
    <n v="69364036"/>
    <m/>
    <n v="152732202394"/>
    <s v="Sppg Blitar Selorejo Selorejo"/>
    <s v="ODP-KBN-FB/11 FB/D03/11.01"/>
    <s v="WO061568494"/>
    <m/>
    <m/>
    <m/>
    <n v="112.42917895316999"/>
    <n v="-8.1436759558648593"/>
    <s v="MD|MYDB-20260811264923|DN00001/MN00385|Sppg Blitar Selorejo Selorejo|0881027511619"/>
    <s v="MYDIGIBIZPARTNER"/>
    <m/>
    <m/>
    <m/>
    <m/>
    <m/>
    <m/>
    <m/>
    <m/>
    <s v="Management Janji"/>
    <s v="2026-08-13 08:00:00 | Nama Pic : BP MIKA No Hp Pic : 0881027511619 Jam Pemasangan : 08:00 - 12.00 Tanggal Pemasangan : KAMIS 13 AGUSTUS 2026 Info Tambahan : Hubungi pelanggan sebelum datang ke lokasi"/>
    <s v="FCC"/>
    <d v="2026-12-08T11:39:52"/>
    <d v="2026-08-13T08:00:00"/>
    <m/>
    <s v="PS"/>
    <s v="KBN"/>
    <s v="NO ADDON"/>
    <n v="20260813"/>
    <s v="Completed"/>
    <s v="HSI Bisnis Promo HUT Telkom PSB 70% - 150 Mbps"/>
    <s v="INDIBIZ"/>
    <m/>
    <m/>
    <d v="2026-08-13T08:00:00"/>
    <s v="2026-08-13 08:00:00 | Nama Pic : BP MIKA No Hp Pic : 0881027511619 Jam Pemasangan : 08:00 - 12.00 Tanggal Pemasangan : KAMIS 13 AGUSTUS 2026 Info Tambahan : Hubungi pelanggan sebelum datang ke lokasi"/>
    <n v="2026"/>
    <n v="8"/>
    <n v="13"/>
    <d v="2026-08-13T00:00:00"/>
    <n v="-0.33333333333575865"/>
    <x v="0"/>
  </r>
  <r>
    <n v="1424"/>
    <n v="1002521894"/>
    <n v="3"/>
    <x v="2"/>
    <n v="5"/>
    <s v="MADIUN"/>
    <s v="MADIUN"/>
    <s v="CRB"/>
    <s v="REG"/>
    <s v="AO"/>
    <x v="0"/>
    <m/>
    <s v="Completed (PS)"/>
    <s v="RBS-Regional 3"/>
    <d v="2026-08-12T11:51:42"/>
    <d v="2026-08-12T13:45:36"/>
    <n v="69361421"/>
    <m/>
    <n v="152632206656"/>
    <s v="SPBU PILANGKENCENG"/>
    <s v="ODP-CRB-FF/01"/>
    <s v="WO061574463"/>
    <m/>
    <m/>
    <m/>
    <n v="111.663213"/>
    <n v="-7.515091"/>
    <s v="|MC20208|MYIA-037805015078/POI/RUDI RIANTO/081227456412/spbupilangkenceng5363127@gmail.com"/>
    <s v="MYDIGIBIZPARTNER"/>
    <m/>
    <m/>
    <m/>
    <m/>
    <m/>
    <m/>
    <m/>
    <m/>
    <s v="Management Janji"/>
    <s v="2026-08-09 13:00:00 | Nama PIC: bp rudi   Notel: 081227456412  Alt: -   Tanggal: 9/8/2026  Jam Pasang: Siang  Note: Hubungi pelanggan sebelum ke lokasi, terima kasih.  "/>
    <s v="FCC"/>
    <d v="2026-12-08T11:55:22"/>
    <m/>
    <m/>
    <s v="PS"/>
    <s v="CRB"/>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07:00:00"/>
    <s v="2026-08-09 13:00:00 | Nama PIC: bp rudi   Notel: 081227456412  Alt: -   Tanggal: 9/8/2026  Jam Pasang: Siang  Note: Hubungi pelanggan sebelum ke lokasi, terima kasih.  "/>
    <n v="2026"/>
    <n v="8"/>
    <n v="12"/>
    <d v="2026-08-12T00:00:00"/>
    <n v="-0.29166666666424135"/>
    <x v="0"/>
  </r>
  <r>
    <n v="1425"/>
    <n v="1002514702"/>
    <n v="3"/>
    <x v="6"/>
    <n v="5"/>
    <s v="JEMBER"/>
    <s v="BANYUWANGI"/>
    <s v="MCR"/>
    <s v="REG"/>
    <s v="AO"/>
    <x v="0"/>
    <m/>
    <s v="Completed (PS)"/>
    <s v="RBS-Regional 3"/>
    <d v="2026-08-07T13:54:32"/>
    <d v="2026-08-10T12:59:52"/>
    <n v="69360812"/>
    <m/>
    <n v="152522206591"/>
    <s v="SMP DARUL ULUM MUNCAR"/>
    <s v="ODP-MCR-FC/01"/>
    <s v="WO061248879"/>
    <m/>
    <m/>
    <m/>
    <n v="114.3317059"/>
    <n v="-8.4807846999999992"/>
    <s v="|MC30051|/NINDA SINTIA WULANDARI/85336258440/smpdu.muncar@gmail.com"/>
    <s v="Sales Force DBS"/>
    <m/>
    <m/>
    <m/>
    <m/>
    <m/>
    <m/>
    <m/>
    <m/>
    <s v="Management Janji"/>
    <s v="2026-08-09 08:00:00|Tanggal pemasangan: 09/08/2026 Jam pemasangan : pagi / siang Info Tambahan : Hubungi pelanggan dulu sebelum ke lokasi. terima kasih|40951377|MYDITA"/>
    <s v="FCC"/>
    <d v="2026-07-08T14:10:02"/>
    <d v="2026-08-09T08:00:00"/>
    <m/>
    <s v="PS"/>
    <s v="MCR"/>
    <s v="NETMONK"/>
    <n v="20260810"/>
    <s v="Completed"/>
    <s v="- 11_11446;Biaya PSB HSI EBIS Tunai di Depan ~ 11[150000]  - E23080;E23080 ~ ES23 - Add-on HSI Bisnis Bundling (Netmonk)[0]  - E23080~null~100382;E23080||77||Abodemen 0[0]  - E23080~null~E23080_NMONKHI;NMONKHI ~ Nadefaa Netmonk Hi Alacarte ~ E23080[56100]"/>
    <s v="INDIBIZ"/>
    <m/>
    <m/>
    <d v="2026-08-09T08:00:00"/>
    <s v="2026-08-09 08:00:00|Tanggal pemasangan: 09/08/2026 Jam pemasangan : pagi / siang Info Tambahan : Hubungi pelanggan dulu sebelum ke lokasi. terima kasih|40951377|MYDITA"/>
    <n v="2026"/>
    <n v="8"/>
    <n v="10"/>
    <d v="2026-08-10T00:00:00"/>
    <n v="0.66666666666424135"/>
    <x v="0"/>
  </r>
  <r>
    <n v="1426"/>
    <n v="1002523663"/>
    <n v="3"/>
    <x v="1"/>
    <n v="5"/>
    <s v="SBY UTARA"/>
    <s v="MANYAR"/>
    <s v="MGO"/>
    <s v="REG"/>
    <s v="AO"/>
    <x v="0"/>
    <s v="1P INET"/>
    <s v="Completed (PS)"/>
    <s v="RBS-Regional 3"/>
    <d v="2026-08-13T10:16:57"/>
    <d v="2026-08-14T08:15:24"/>
    <n v="69364874"/>
    <m/>
    <n v="152413166432"/>
    <s v="SMP NEGERI 1 SURABAYA"/>
    <s v="ODP-DMO-FMC/13 FMC/D02/13.01"/>
    <s v="WO061647174"/>
    <m/>
    <m/>
    <m/>
    <n v="112.74768570000001"/>
    <n v="-7.2573064"/>
    <s v="MD|MYDB-20260813265176|DN00001/MN00443|SMP NEGERI 1 SURABAYA|085648090121"/>
    <s v="MYDIGIBIZPARTNER"/>
    <m/>
    <m/>
    <m/>
    <m/>
    <m/>
    <m/>
    <m/>
    <m/>
    <s v="Management Janji"/>
    <s v="2026-08-14 13:00:00 | Nama : BP WEKA ARDIANSYAH SPD No Hp : 085648090121 No Alt :  Tgl Pemasangan : 14 Agustus 2026 Interval : SIANG Note : Hubungi pelanggan terlebih dahulu"/>
    <s v="FCC"/>
    <s v="13-08-2026 10:39:50"/>
    <d v="2026-08-14T13:00:00"/>
    <m/>
    <s v="PS"/>
    <s v="MGO"/>
    <s v="NO ADDON"/>
    <n v="20260814"/>
    <s v="Completed"/>
    <s v="HSI Bisnis Promo HUT Telkom PSB 70% - 100 Mbps"/>
    <s v="INDIBIZ"/>
    <m/>
    <m/>
    <d v="2026-08-14T13:00:00"/>
    <s v="2026-08-14 13:00:00 | Nama : BP WEKA ARDIANSYAH SPD No Hp : 085648090121 No Alt :  Tgl Pemasangan : 14 Agustus 2026 Interval : SIANG Note : Hubungi pelanggan terlebih dahulu"/>
    <n v="2026"/>
    <n v="8"/>
    <n v="14"/>
    <d v="2026-08-14T00:00:00"/>
    <n v="-0.54166666666424135"/>
    <x v="0"/>
  </r>
  <r>
    <n v="1427"/>
    <n v="1002512782"/>
    <n v="3"/>
    <x v="3"/>
    <n v="4"/>
    <s v="YOGYAKARTA"/>
    <s v="SLEMAN"/>
    <s v="SMN"/>
    <s v="REG"/>
    <s v="AO"/>
    <x v="0"/>
    <m/>
    <s v="MYDITA - GAGAL SEND CARING UNSC"/>
    <s v="RBS-Regional 3"/>
    <d v="2026-08-06T14:57:24"/>
    <d v="2026-08-10T16:23:02"/>
    <n v="69360102"/>
    <m/>
    <n v="146133131413"/>
    <s v="PT KARYA SOLUSI ANGKASA"/>
    <m/>
    <m/>
    <m/>
    <m/>
    <m/>
    <n v="110.358524601195"/>
    <n v="-7.7323649202704896"/>
    <s v="|MC80045|/ROSENNA KARISMA RASUL/082213937887 081279678673/inibisnisseno@gmail.com"/>
    <s v="Sales Profesional"/>
    <m/>
    <m/>
    <m/>
    <m/>
    <m/>
    <m/>
    <m/>
    <m/>
    <m/>
    <m/>
    <m/>
    <d v="2026-06-08T15:25:44"/>
    <m/>
    <m/>
    <m/>
    <s v="SMN"/>
    <s v="NO ADDON"/>
    <m/>
    <s v="MYDITA - GAGAL SEND CARING UNSC"/>
    <s v="- 11_11446;Biaya PSB HSI EBIS Tunai di Depan ~ 11[150000]  - BWY DL;BWY DL ~ Saluran Dua Arah(BothWay)[0]  - E23053;E23053 ~ ES23 - Paket HSI Bisnis  Phone (PHONE)[0]  - E23053~null~44864;E23053||11||Abodemen 0[0]  - E23053~null~E23053_IN800;IN800 ~ Free "/>
    <s v="INDIBIZ"/>
    <m/>
    <m/>
    <m/>
    <m/>
    <m/>
    <m/>
    <m/>
    <e v="#NUM!"/>
    <e v="#NUM!"/>
    <x v="1"/>
  </r>
  <r>
    <n v="1428"/>
    <n v="1002522304"/>
    <n v="3"/>
    <x v="3"/>
    <n v="4"/>
    <s v="PURWOKERTO"/>
    <s v="PURWOKERTO"/>
    <s v="PWT"/>
    <s v="REG"/>
    <s v="AO"/>
    <x v="0"/>
    <m/>
    <s v="Completed (PS)"/>
    <s v="RBS-Regional 3"/>
    <d v="2026-08-12T14:01:29"/>
    <d v="2026-08-12T16:20:38"/>
    <n v="69363531"/>
    <n v="2812958466"/>
    <n v="146303609246"/>
    <s v="sd negri 1 karanglewas lor"/>
    <s v="ODP-PWT-FBA/179"/>
    <s v="WO061592993"/>
    <m/>
    <m/>
    <m/>
    <n v="109.20070944"/>
    <n v="-7.4206879800000003"/>
    <s v="|MN02742|MYIA-024899288325/POI/rochimi/+6281327377026/sdsatukaranglewaslor@gmail.com"/>
    <s v="Sales Profesional"/>
    <m/>
    <m/>
    <m/>
    <m/>
    <m/>
    <m/>
    <m/>
    <m/>
    <s v="Management Janji"/>
    <s v="2026-08-12 13:00:00 | Tanggal pemasangan : 12 AGUSTUS 2026  Jam pemasangan : pagi/siang  Info Tambahan : Hubungi pelanggan dulu sebelum ke lokasi  terima kasih"/>
    <s v="FCC"/>
    <d v="2026-12-08T14:10:11"/>
    <m/>
    <m/>
    <s v="PS"/>
    <s v="PWT"/>
    <s v="NO ADDON"/>
    <n v="20260812"/>
    <s v="Completed"/>
    <s v="- 11_11446;Biaya PSB HSI EBIS Tunai di Depan ~ 11[150000]  - BWY DL;BWY DL ~ Saluran Dua Arah(BothWay)[0]  - E23053;E23053 ~ ES23 - Paket HSI Bisnis  Phone (PHONE)[0]  - E23053~null~44864;E23053||11||Abodemen 0[0]  - E23053~null~E23053_IN800;IN800 ~ Free "/>
    <s v="INDIBIZ"/>
    <m/>
    <m/>
    <d v="2026-08-12T07:00:00"/>
    <s v="2026-08-12 13:00:00 | Tanggal pemasangan : 12 AGUSTUS 2026  Jam pemasangan : pagi/siang  Info Tambahan : Hubungi pelanggan dulu sebelum ke lokasi  terima kasih"/>
    <n v="2026"/>
    <n v="8"/>
    <n v="12"/>
    <d v="2026-08-12T00:00:00"/>
    <n v="-0.29166666666424135"/>
    <x v="0"/>
  </r>
  <r>
    <n v="1429"/>
    <n v="1002516863"/>
    <n v="3"/>
    <x v="1"/>
    <n v="5"/>
    <s v="SBY UTARA"/>
    <s v="TANDES"/>
    <s v="KNN"/>
    <s v="REG"/>
    <s v="AO"/>
    <x v="0"/>
    <m/>
    <s v="CANCEL COMPLETED"/>
    <s v="RBS-Regional 3"/>
    <d v="2026-08-10T08:47:58"/>
    <d v="2026-08-10T13:54:52"/>
    <n v="69362073"/>
    <n v="3135923337"/>
    <n v="152412248189"/>
    <s v="Koperasi Wafa Lontar"/>
    <s v="ODP-KND-FEX/15"/>
    <m/>
    <m/>
    <m/>
    <m/>
    <n v="112.6627469"/>
    <n v="-7.2827957000000003"/>
    <s v="|MN02093|/Koperasi Wafa Lontar/M. Itmamul Wafa'/085731508869/itmwafa@gmail.com/HSI Bisnis + Phone Promo 2026 50 Mbps (Rp 395.000) PSB 150.000"/>
    <s v="Sales Force DBS"/>
    <m/>
    <m/>
    <m/>
    <m/>
    <m/>
    <m/>
    <m/>
    <m/>
    <m/>
    <m/>
    <m/>
    <d v="2026-10-08T08:54:46"/>
    <m/>
    <m/>
    <s v="REJECT_FCC"/>
    <s v="KNN"/>
    <s v="NO ADDON"/>
    <m/>
    <s v="DECLINE : Decline - Batal Order EVI PUSPITA EKASARI 40931150|MYDITA"/>
    <s v="- 11_11446;Biaya PSB HSI EBIS Tunai di Depan ~ 11[150000]  - BWY DL;BWY DL ~ Saluran Dua Arah(BothWay)[0]  - E23053;E23053 ~ ES23 - Paket HSI Bisnis  Phone (PHONE)[0]  - E23053~null~44864;E23053||11||Abodemen 0[0]  - E23053~null~E23053_IN800;IN800 ~ Free "/>
    <s v="INDIBIZ"/>
    <m/>
    <m/>
    <m/>
    <m/>
    <m/>
    <m/>
    <m/>
    <e v="#NUM!"/>
    <e v="#NUM!"/>
    <x v="1"/>
  </r>
  <r>
    <n v="1430"/>
    <n v="1002505115"/>
    <n v="3"/>
    <x v="6"/>
    <n v="5"/>
    <s v="SIDOARJO"/>
    <s v="JOMBANG"/>
    <s v="JOM"/>
    <s v="REG"/>
    <s v="AO"/>
    <x v="0"/>
    <m/>
    <s v="Completed (PS)"/>
    <s v="RBS-Regional 3"/>
    <d v="2026-08-02T10:20:33"/>
    <d v="2026-08-02T17:32:27"/>
    <n v="69356965"/>
    <m/>
    <n v="152318240208"/>
    <s v="SPPG TAMBAKREJO 08"/>
    <s v="ODP-JOM-FE/22"/>
    <s v="WO060707595"/>
    <m/>
    <m/>
    <m/>
    <n v="112.23798840000001"/>
    <n v="-7.5384528"/>
    <s v="|MN01614|/SPPG TAMBAKREJO 08/WINBACK 2.0 HSI B2B (1:1) 50MBPS 355RB PSB DISC 70%//firzamubarok14@gmail.com/FIRZATUNNISAK/81938669361"/>
    <s v="Sales Force DBS"/>
    <m/>
    <m/>
    <m/>
    <m/>
    <m/>
    <m/>
    <m/>
    <m/>
    <s v="Management Janji"/>
    <s v="2026-08-03 08:00:00|telp :081938669361  alt : manja : pagi / siang 03/08/2026 hub sebelum ke lokasi |IL1380|MYDITA"/>
    <s v="FCC"/>
    <d v="2026-02-08T10:25:14"/>
    <d v="2026-08-03T08:00:00"/>
    <m/>
    <s v="PS"/>
    <s v="JOM"/>
    <s v="NO ADDON"/>
    <n v="20260802"/>
    <s v="Completed"/>
    <s v="- 11_11446;Biaya PSB HSI EBIS Tunai di Depan ~ 11[150000]  - SP_NOSS;SP_NOSS ~ Internet NOSS Multispeed Network[0]  - SP_NOSS;SP_NOSS ~ Internet NOSS Multispeed Network[0]  - E23015;E23015 ~ ES23 - Perangkat ONT[0]  - E23015~null~44292;E23015||11||Abodeme"/>
    <s v="INDIBIZ"/>
    <m/>
    <m/>
    <d v="2026-08-03T08:00:00"/>
    <s v="2026-08-03 08:00:00|telp :081938669361  alt : manja : pagi / siang 03/08/2026 hub sebelum ke lokasi |IL1380|MYDITA"/>
    <n v="2026"/>
    <n v="8"/>
    <n v="2"/>
    <d v="2026-08-02T00:00:00"/>
    <n v="-1.3333333333357587"/>
    <x v="0"/>
  </r>
  <r>
    <n v="1431"/>
    <n v="1002510647"/>
    <n v="3"/>
    <x v="0"/>
    <n v="5"/>
    <s v="KUPANG"/>
    <s v="KUPANG"/>
    <s v="KPN"/>
    <s v="REG"/>
    <s v="AO"/>
    <x v="0"/>
    <m/>
    <s v="CANCEL COMPLETED"/>
    <s v="RBS-Regional 3"/>
    <d v="2026-08-05T13:56:06"/>
    <d v="2026-08-09T02:01:03"/>
    <n v="69359216"/>
    <m/>
    <n v="172502311374"/>
    <s v="COLORBOX"/>
    <s v="ODP-KPN-FQD/59"/>
    <m/>
    <m/>
    <m/>
    <m/>
    <n v="123.61124662597599"/>
    <n v="-10.158908731287999"/>
    <s v="|IBCARE-PI|403112|087778191985|billing@bnteknologi.com|-10.158908731288042, 123.61124662597672"/>
    <s v="Amex"/>
    <m/>
    <m/>
    <m/>
    <m/>
    <m/>
    <m/>
    <m/>
    <m/>
    <m/>
    <m/>
    <m/>
    <d v="2026-05-08T14:10:37"/>
    <m/>
    <m/>
    <s v="REJECT_FCC"/>
    <s v="KPN"/>
    <s v="NETMONK"/>
    <m/>
    <s v="Order dicancel oleh SYSTEM remark : CANCEL ORDER by System : pelanggan belum melakukan upload dokumen melebihi 3 hari"/>
    <s v="- 11_11446;Biaya PSB HSI EBIS Tunai di Depan ~ 11[150000]  - SP_NOSS;SP_NOSS ~ Internet NOSS Multispeed Network[0]  - E23046;E23046 ~ ES23 - Paket HSI Bisnis[0]  - E23046~null~E23046_UNL;UNL ~ Internet-Link Unlimited Internet Usage ~ E23046[0]  - E23046~n"/>
    <s v="INDIBIZ"/>
    <m/>
    <s v="Order dicancel oleh SYSTEM remark : CANCEL ORDER by System : pelanggan belum melakukan upload dokumen melebihi 3 hari"/>
    <m/>
    <m/>
    <m/>
    <m/>
    <m/>
    <e v="#NUM!"/>
    <e v="#NUM!"/>
    <x v="1"/>
  </r>
  <r>
    <n v="1432"/>
    <n v="1002527953"/>
    <n v="3"/>
    <x v="4"/>
    <n v="4"/>
    <s v="PEKALONGAN"/>
    <s v="BREBES"/>
    <s v="BMU"/>
    <s v="REG"/>
    <s v="AO"/>
    <x v="0"/>
    <m/>
    <s v="QC MIA - INVALID QUALITY CONTROL MIA"/>
    <s v="RBS-Regional 3"/>
    <d v="2026-08-15T10:48:56"/>
    <d v="2026-08-16T12:57:14"/>
    <n v="69366691"/>
    <m/>
    <n v="146281108284"/>
    <s v="SPBU 4452215 NEGARADAHA"/>
    <s v="ODP-BMU-FG/044"/>
    <m/>
    <m/>
    <m/>
    <m/>
    <n v="109.0238056"/>
    <n v="-7.2643190999999998"/>
    <s v="AMRBS;403095;REG3;BAYU;085100296564;HSI 1S 100MB;535k;PIC ALFIAN 085884760517 ;spbunegaradaha@gmail.com"/>
    <s v="Account Manager"/>
    <m/>
    <m/>
    <m/>
    <m/>
    <m/>
    <m/>
    <m/>
    <m/>
    <m/>
    <m/>
    <m/>
    <s v="15-08-2026 10:54:52"/>
    <m/>
    <m/>
    <s v="QC1"/>
    <s v="BMU"/>
    <s v="NO ADDON"/>
    <m/>
    <s v="QC MIA - INVALID QUALITY CONTROL MIA - Foto Lokasi Instalasi Tidak Valid - "/>
    <s v="- 11_11446;Biaya PSB HSI EBIS Tunai di Depan ~ 11[150000]  - SP_NOSS;SP_NOSS ~ Internet NOSS Multispeed Network[0]  - SP_NOSS;SP_NOSS ~ Internet NOSS Multispeed Network[0]  - E23015;E23015 ~ ES23 - Perangkat ONT[0]  - E23015~null~44292;E23015||11||Abodeme"/>
    <s v="INDIBIZ"/>
    <m/>
    <m/>
    <m/>
    <m/>
    <m/>
    <m/>
    <m/>
    <e v="#NUM!"/>
    <e v="#NUM!"/>
    <x v="1"/>
  </r>
  <r>
    <n v="1433"/>
    <n v="1002523065"/>
    <n v="3"/>
    <x v="4"/>
    <n v="4"/>
    <s v="PEKALONGAN"/>
    <s v="BREBES"/>
    <s v="BRB"/>
    <s v="DGS"/>
    <s v="AO"/>
    <x v="0"/>
    <m/>
    <s v="Completed (PS)"/>
    <s v="DGS-B2B TREG"/>
    <d v="2026-08-12T17:53:11"/>
    <d v="2026-08-12T19:19:39"/>
    <n v="69362903"/>
    <m/>
    <n v="146284106671"/>
    <s v="PUSKESMAS WANASARI"/>
    <s v="ODP-BRB-FT/021"/>
    <s v="WO061621088"/>
    <m/>
    <m/>
    <m/>
    <n v="109.00498399999999"/>
    <n v="-6.8649339999999999"/>
    <s v="DGS HSI | BUDIYANTO ZHEZA ARDANA | NIK. 960209 | TREG 3 | HSI 1S 100MB | 669k |RICHIE 081809571382 | pusk.wanasari@gmail.com"/>
    <s v="Account Manager"/>
    <m/>
    <m/>
    <m/>
    <m/>
    <m/>
    <m/>
    <m/>
    <m/>
    <s v="Management Janji"/>
    <s v="-6.864934, 109.004984"/>
    <s v="FCC"/>
    <d v="2026-12-08T17:55:33"/>
    <m/>
    <m/>
    <s v="PS"/>
    <s v="BRB"/>
    <s v="NO ADDON"/>
    <n v="20260812"/>
    <s v="Completed"/>
    <s v="- 11_11450;Biaya PSB Reguler HSI EBIS ~ 11[150000]  - E23046;E23046 ~ ES23 - Paket HSI Bisnis[0]  - E23046~null~E23046_UNL;UNL ~ Internet-Link Unlimited Internet Usage ~ E23046[0]  - E23046~null~44877;E23046||11||Abodemen 0[0]  - E23046~null~E23046_HSIE10"/>
    <s v="INDIBIZ"/>
    <m/>
    <m/>
    <d v="1970-01-01T07:00:00"/>
    <s v="-6.864934, 109.004984"/>
    <n v="2026"/>
    <n v="8"/>
    <n v="12"/>
    <d v="2026-08-12T00:00:00"/>
    <n v="20676.708333333332"/>
    <x v="2"/>
  </r>
  <r>
    <n v="1434"/>
    <n v="1002508299"/>
    <n v="3"/>
    <x v="3"/>
    <n v="4"/>
    <s v="MAGELANG"/>
    <s v="MUNTILAN"/>
    <s v="SWT"/>
    <s v="REG"/>
    <s v="AO"/>
    <x v="0"/>
    <m/>
    <s v="FCC - HD1A - PROGRESS"/>
    <s v="RBS-Regional 3"/>
    <d v="2026-08-04T13:43:31"/>
    <d v="2026-08-04T13:45:15"/>
    <n v="69358308"/>
    <m/>
    <n v="142164113601"/>
    <s v="Bolu Kelapa IRF"/>
    <m/>
    <m/>
    <m/>
    <m/>
    <m/>
    <n v="110.3652417"/>
    <n v="-7.5304416999999999"/>
    <s v="|MN00935|/Bolu Kelapa IRF/085647206318/endangmadiun88@gmail.com/ 1S HSI BISNIS BASIC PROMO HUT 50 Mbps / AGUS SADEWO"/>
    <s v="Sales Profesional"/>
    <m/>
    <m/>
    <m/>
    <m/>
    <m/>
    <m/>
    <m/>
    <m/>
    <m/>
    <m/>
    <m/>
    <d v="2026-04-08T13:54:57"/>
    <m/>
    <m/>
    <s v="FCC"/>
    <s v="SWT"/>
    <s v="NO ADDON"/>
    <m/>
    <s v="MYDITA RBS - HD1A - PROGRESS"/>
    <s v="- 11_11446;Biaya PSB HSI EBIS Tunai di Depan ~ 11[150000]  - SP_NOSS;SP_NOSS ~ Internet NOSS Multispeed Network[0]  - SP_NOSS;SP_NOSS ~ Internet NOSS Multispeed Network[0]  - E25061;E25061 ~ ES25 - Paket HSI Basic (HSIEF) Khusus Winback 2.0[0]  - E25061~n"/>
    <s v="INDIBIZ"/>
    <m/>
    <m/>
    <m/>
    <m/>
    <m/>
    <m/>
    <m/>
    <e v="#NUM!"/>
    <e v="#NUM!"/>
    <x v="1"/>
  </r>
  <r>
    <n v="1435"/>
    <n v="1002510412"/>
    <n v="3"/>
    <x v="3"/>
    <n v="4"/>
    <s v="MAGELANG"/>
    <s v="TEMANGGUNG"/>
    <s v="PRN"/>
    <s v="REG"/>
    <s v="AO"/>
    <x v="0"/>
    <s v="1P INET"/>
    <s v="Completed (PS)"/>
    <s v="RBS-Regional 3"/>
    <d v="2026-08-05T12:41:56"/>
    <d v="2026-08-06T10:53:21"/>
    <n v="69359083"/>
    <m/>
    <n v="141149112897"/>
    <s v="MI MUHAMMADIYAH DANUREJO"/>
    <s v="ODP-PRN-FAK/058 FAK/D03/058.01"/>
    <s v="WO060977292"/>
    <m/>
    <m/>
    <m/>
    <n v="110.1391426"/>
    <n v="-7.2802783"/>
    <s v="|MN02495|MYIA-032009459991/POI/FIRMAN SANTOSO/081882850112/muhammadiyahdanurejo@gmail.com"/>
    <s v="MYIB_ASSISTANT"/>
    <m/>
    <m/>
    <m/>
    <m/>
    <m/>
    <m/>
    <m/>
    <m/>
    <s v="Management Janji"/>
    <s v="2026-08-06 13:00:00 | M Janji : (06/08/2026) jam Pasang : 09:00 Note : hubungi pelanggan jika ingin kelokasi"/>
    <s v="FCC"/>
    <d v="2026-05-08T12:55:33"/>
    <d v="2026-08-06T13:00:00"/>
    <m/>
    <s v="PS"/>
    <s v="PRN"/>
    <s v="NO ADDON"/>
    <n v="20260806"/>
    <s v="Completed"/>
    <s v="HSI Bisnis Promo HUT Telkom PSB 70% - 50 Mbps"/>
    <s v="INDIBIZ"/>
    <m/>
    <m/>
    <d v="2026-08-06T13:00:00"/>
    <s v="2026-08-06 13:00:00 | M Janji : (06/08/2026) jam Pasang : 09:00 Note : hubungi pelanggan jika ingin kelokasi"/>
    <n v="2026"/>
    <n v="8"/>
    <n v="6"/>
    <d v="2026-08-06T00:00:00"/>
    <n v="-0.54166666666424135"/>
    <x v="0"/>
  </r>
  <r>
    <n v="1436"/>
    <n v="1002531437"/>
    <n v="3"/>
    <x v="6"/>
    <n v="5"/>
    <s v="JEMBER"/>
    <s v="BANYUWANGI"/>
    <s v="RGJ"/>
    <s v="REG"/>
    <s v="AO"/>
    <x v="0"/>
    <s v="1P INET"/>
    <s v="MIE - SEND SURVEY"/>
    <s v="RBS-Regional 3"/>
    <d v="2026-08-17T18:17:56"/>
    <d v="2026-08-17T18:20:01"/>
    <n v="69368389"/>
    <m/>
    <n v="152516208103"/>
    <s v="F2B KONVEKSI"/>
    <s v="ODP-RGJ-FD/82 FD/D01/82.01"/>
    <s v="WO061951455"/>
    <m/>
    <m/>
    <m/>
    <n v="114.311935454607"/>
    <n v="-8.3627993547958202"/>
    <s v="MD|MYDB-20260817265860|DC30008/MC30020|F2B KONVEKSI|085258447721"/>
    <s v="MYDIGIBIZPARTNER"/>
    <m/>
    <m/>
    <m/>
    <m/>
    <m/>
    <m/>
    <m/>
    <m/>
    <s v="Management Janji"/>
    <s v="2026-08-18 15:00:00 | Nama : BP NURHADI  No Hp : 085258447721 No Alt :  Tgl Pemasangan : 18 Agustus 2026 Interval : PAGI  Note : Hubungi pelanggan terlebih dahulu"/>
    <s v="FCC"/>
    <s v="17-08-2026 18:39:59"/>
    <d v="2026-08-18T15:00:00"/>
    <m/>
    <s v="SURVEY_NEW_MANJA"/>
    <s v="RGJ"/>
    <s v="NETMONK"/>
    <m/>
    <s v="MIE - SEND SURVEY"/>
    <s v="HSI Bisnis Bundling Netmonk Promo 2026 PSB 70% - 300 Mbps"/>
    <s v="INDIBIZ"/>
    <m/>
    <m/>
    <d v="2026-08-18T15:00:00"/>
    <s v="2026-08-18 15:00:00 | Nama : BP NURHADI  No Hp : 085258447721 No Alt :  Tgl Pemasangan : 18 Agustus 2026 Interval : PAGI  Note : Hubungi pelanggan terlebih dahulu"/>
    <m/>
    <m/>
    <m/>
    <e v="#NUM!"/>
    <e v="#NUM!"/>
    <x v="1"/>
  </r>
  <r>
    <n v="1437"/>
    <n v="1002510794"/>
    <n v="3"/>
    <x v="6"/>
    <n v="5"/>
    <s v="PASURUAN"/>
    <s v="PASURUAN"/>
    <s v="BNL"/>
    <s v="REG"/>
    <s v="AO"/>
    <x v="0"/>
    <m/>
    <s v="Completed (PS)"/>
    <s v="RBS-Regional 3"/>
    <d v="2026-08-05T14:28:42"/>
    <d v="2026-08-07T13:47:55"/>
    <n v="69359276"/>
    <m/>
    <n v="152744222125"/>
    <s v="PUSTU ORO-ORO OMBO KULON"/>
    <s v="ODP-BNL-FAH/13"/>
    <s v="WO061017182"/>
    <m/>
    <m/>
    <m/>
    <n v="112.77974399999999"/>
    <n v="-7.6156718000000003"/>
    <s v="|MN02680|/PUSTU ORO-ORO OMBO KULON/WINBACK 2.0 HSI B2B (1:1) 50MBPS 355RB PSB DISC 70%//uptdkes.rembang@gmail.com/I WAYAN SUARKA/85655077680"/>
    <s v="Sales Force DBS"/>
    <m/>
    <m/>
    <m/>
    <m/>
    <m/>
    <m/>
    <m/>
    <m/>
    <s v="Management Janji"/>
    <s v="2026-08-06 15:00:00|Tanggal pemasangan : 06 AGUSTUS 2026 Jam pemasangan : pagi/siang Info Tambahan : Hubungi pelanggan dulu sebelum ke lokasi terima kasih|40010577|MYDITA"/>
    <s v="FCC"/>
    <d v="2026-05-08T14:39:46"/>
    <d v="2026-08-06T15:00:00"/>
    <m/>
    <s v="PS"/>
    <s v="BNL"/>
    <s v="NO ADDON"/>
    <n v="20260807"/>
    <s v="Completed"/>
    <s v="- 11_11446;Biaya PSB HSI EBIS Tunai di Depan ~ 11[150000]  - SP_NOSS;SP_NOSS ~ Internet NOSS Multispeed Network[0]  - SP_NOSS;SP_NOSS ~ Internet NOSS Multispeed Network[0]  - E25060;E25060 ~ ES25 - Paket HSI Bisnis (HSIE) Khusus Winback 2.0[0]  - E25060~n"/>
    <s v="INDIBIZ"/>
    <m/>
    <m/>
    <d v="2026-08-06T15:00:00"/>
    <s v="2026-08-06 15:00:00|Tanggal pemasangan : 06 AGUSTUS 2026 Jam pemasangan : pagi/siang Info Tambahan : Hubungi pelanggan dulu sebelum ke lokasi terima kasih|40010577|MYDITA"/>
    <n v="2026"/>
    <n v="8"/>
    <n v="7"/>
    <d v="2026-08-07T00:00:00"/>
    <n v="0.375"/>
    <x v="0"/>
  </r>
  <r>
    <n v="1438"/>
    <n v="1002522585"/>
    <n v="3"/>
    <x v="1"/>
    <n v="5"/>
    <s v="MADURA"/>
    <s v="PAMEKASAN"/>
    <s v="SMP"/>
    <s v="REG"/>
    <s v="AO"/>
    <x v="0"/>
    <m/>
    <s v="Completed (PS)"/>
    <s v="RBS-Regional 3"/>
    <d v="2026-08-12T15:16:45"/>
    <d v="2026-08-12T16:35:10"/>
    <n v="69361256"/>
    <m/>
    <n v="152431231939"/>
    <s v="Toko Puji"/>
    <s v="ODP-SMP-FG/02"/>
    <s v="WO061603758"/>
    <m/>
    <m/>
    <m/>
    <n v="113.875034"/>
    <n v="-7.0184850000000001"/>
    <s v="MD|MYDB-20260808264723|DN00001/MN00572|Toko Puji|085904327423"/>
    <s v="MYDIGIBIZPARTNER"/>
    <m/>
    <m/>
    <m/>
    <m/>
    <m/>
    <m/>
    <m/>
    <m/>
    <s v="Management Janji"/>
    <s v="2026-08-09 08:00:00 | Nama PIC : Ibu Puji  No Hp : 085904327423  No Alt : -  Tgl Pemasangan : 09 Agustus 2026  Interval : PAGI SIANG  Note : Hubungi pelanggan terlebih dahulu"/>
    <s v="FCC"/>
    <d v="2026-12-08T15:25:37"/>
    <m/>
    <m/>
    <s v="PS"/>
    <s v="SMP"/>
    <s v="NO ADDON"/>
    <n v="20260812"/>
    <s v="Completed"/>
    <s v="- 11_11446;Biaya PSB HSI EBIS Tunai di Depan ~ 11[150000]  - E23015;E23015 ~ ES23 - Perangkat ONT[0]  - E23015~null~44292;E23015||11||Abodemen 0[0]  - E23015~null~E23015_SWONT;SWONT ~ Biaya Sewa ONT ~ E23015[30000]  - SP_NOSS;SP_NOSS ~ Internet NOSS Multi"/>
    <s v="INDIBIZ"/>
    <m/>
    <m/>
    <d v="2026-08-12T07:00:00"/>
    <s v="2026-08-09 08:00:00 | Nama PIC : Ibu Puji  No Hp : 085904327423  No Alt : -  Tgl Pemasangan : 09 Agustus 2026  Interval : PAGI SIANG  Note : Hubungi pelanggan terlebih dahulu"/>
    <n v="2026"/>
    <n v="8"/>
    <n v="12"/>
    <d v="2026-08-12T00:00:00"/>
    <n v="-0.29166666666424135"/>
    <x v="0"/>
  </r>
  <r>
    <n v="1439"/>
    <n v="1002515095"/>
    <n v="3"/>
    <x v="4"/>
    <n v="4"/>
    <s v="PEKALONGAN"/>
    <s v="BATANG"/>
    <s v="BDY"/>
    <s v="REG"/>
    <s v="AO"/>
    <x v="0"/>
    <s v="1P INET"/>
    <s v="Completed (PS)"/>
    <s v="RBS-Regional 3"/>
    <d v="2026-08-07T15:34:56"/>
    <d v="2026-08-09T16:48:35"/>
    <n v="69360973"/>
    <m/>
    <n v="142201107713"/>
    <s v="WISMA KOST FIKAL"/>
    <s v="ODP-BDY-FK/004 FK/D01/004.01"/>
    <s v="WO061182918"/>
    <m/>
    <m/>
    <m/>
    <n v="109.802055"/>
    <n v="-7.0585290000000001"/>
    <s v="|MN01913|MYIA-049925814598/POI/APRIATIN BUDI ASIH/085742145474/titis181921@gmail.com"/>
    <s v="MYIB_ASSISTANT"/>
    <m/>
    <m/>
    <m/>
    <m/>
    <m/>
    <m/>
    <m/>
    <m/>
    <s v="Management Janji"/>
    <s v="2026-08-08 13:00:00 | Tanggal pemasangan: 08/08/2026 Jam pemasangan : pagi / siang Info Tambahan : Hubungi pelanggan dulu sebelum ke lokasi. terima kasih "/>
    <s v="FCC"/>
    <d v="2026-07-08T15:40:19"/>
    <d v="2026-08-08T13:00:00"/>
    <m/>
    <s v="PS"/>
    <s v="BDY"/>
    <s v="NO ADDON"/>
    <n v="20260809"/>
    <s v="Completed"/>
    <s v="HSI Bisnis Promo HUT Telkom PSB 70% - 50 Mbps"/>
    <s v="INDIBIZ"/>
    <m/>
    <m/>
    <d v="2026-08-08T13:00:00"/>
    <s v="2026-08-08 13:00:00 | Tanggal pemasangan: 08/08/2026 Jam pemasangan : pagi / siang Info Tambahan : Hubungi pelanggan dulu sebelum ke lokasi. terima kasih "/>
    <n v="2026"/>
    <n v="8"/>
    <n v="9"/>
    <d v="2026-08-09T00:00:00"/>
    <n v="0.45833333333575865"/>
    <x v="0"/>
  </r>
  <r>
    <n v="1440"/>
    <n v="1002505287"/>
    <n v="3"/>
    <x v="3"/>
    <n v="4"/>
    <s v="YOGYAKARTA"/>
    <s v="INNER - YOGYA JATENG SELATAN"/>
    <s v="KBU"/>
    <s v="REG"/>
    <s v="AO"/>
    <x v="0"/>
    <s v="1P INET"/>
    <s v="102 | FOLLOW UP COMPLETED"/>
    <s v="RBS-Regional 3"/>
    <d v="2026-08-02T14:10:56"/>
    <d v="2026-08-06T10:52:21"/>
    <n v="69357038"/>
    <m/>
    <n v="146113146857"/>
    <s v="PT TRANS HYBRID COMMUNICATION UR APOTEK PRO MANGKUBUMI"/>
    <s v="ODP-KBU-FCT/055 FCT/D04/055.01"/>
    <s v="WO060720151"/>
    <m/>
    <m/>
    <m/>
    <n v="110.366919"/>
    <n v="-7.7850219000000003"/>
    <s v="|MN00542|MYIA-010419496493/POI/SYUKUR/089672423542/pttcjakarta2@gmail.com"/>
    <s v="MYIB_ASSISTANT"/>
    <m/>
    <m/>
    <m/>
    <m/>
    <m/>
    <m/>
    <m/>
    <m/>
    <s v="Management Janji"/>
    <s v="2026-08-03 13:00:00 | Nama PIC : Sykur No HP : 089672423542 Alt :  M Janji : 03/08/2026 Jam Pasang : 08.00 - 13:00  NoteÃ‚Â :  hubungi terlebih dahulu sebelum kelokasi "/>
    <s v="FCC"/>
    <d v="2026-02-08T14:25:15"/>
    <d v="2026-08-03T13:00:00"/>
    <m/>
    <s v="REVOKE"/>
    <s v="KBU"/>
    <s v="NO ADDON"/>
    <m/>
    <s v="Follow Up Revoke Completed, New Order ID : SC1002511888"/>
    <s v="HSI Bisnis Promo HUT Telkom PSB 70% - 50 Mbps"/>
    <s v="INDIBIZ"/>
    <m/>
    <m/>
    <d v="2026-08-03T13:00:00"/>
    <s v="2026-08-03 13:00:00 | Nama PIC : Sykur No HP : 089672423542 Alt :  M Janji : 03/08/2026 Jam Pasang : 08.00 - 13:00  NoteÃ‚Â :  hubungi terlebih dahulu sebelum kelokasi "/>
    <m/>
    <m/>
    <m/>
    <e v="#NUM!"/>
    <e v="#NUM!"/>
    <x v="1"/>
  </r>
  <r>
    <n v="1441"/>
    <n v="1002517009"/>
    <n v="3"/>
    <x v="2"/>
    <n v="5"/>
    <s v="MADIUN"/>
    <s v="MADIUN"/>
    <s v="MNZ"/>
    <s v="DPS"/>
    <s v="AO"/>
    <x v="0"/>
    <m/>
    <s v="OSS - FALLOUT"/>
    <s v="DPS-Logistic &amp; Manufacturing"/>
    <d v="2026-08-10T09:23:13"/>
    <d v="2026-08-13T11:41:27"/>
    <n v="69362104"/>
    <m/>
    <n v="152601214918"/>
    <s v="PT Nusantara Ekspres Kilat FM Hub + Hub Madiun (Replacement)"/>
    <s v="ODP-MNZ-FAA/102"/>
    <s v="WO061361264"/>
    <m/>
    <m/>
    <m/>
    <n v="111.538752505522"/>
    <n v="-7.6250390285099501"/>
    <s v="P26-204371  PSB HSI Bisnis 5 Lokasi  ; PIC  Julian Tri Wibowo, julian.wibowo@spxexpress.com, 082245365180   "/>
    <s v="TAM"/>
    <m/>
    <m/>
    <m/>
    <m/>
    <m/>
    <m/>
    <m/>
    <m/>
    <s v="Management Janji"/>
    <s v="P26-204371  PSB HSI Bisnis 5 Lokasi  ; PIC  Julian Tri Wibowo, julian.wibowo@spxexpress.com, 082245365180   "/>
    <s v="FCC"/>
    <d v="2026-10-08T09:25:41"/>
    <m/>
    <s v="Kendala Pelanggan"/>
    <s v="FO_WFM"/>
    <s v="MNZ"/>
    <s v="NO ADDON"/>
    <m/>
    <s v="Provisioning Failed|WFM|INF009035279|PP_-7.6449357,111.5049841_menunggu ijin atasan"/>
    <s v="- 11_11450;Biaya PSB Reguler HSI EBIS ~ 11[150000]  - SP_NOSS;SP_NOSS ~ Internet NOSS Multispeed Network[0]  - SP_NOSS;SP_NOSS ~ Internet NOSS Multispeed Network[0]  - E23015;E23015 ~ ES23 - Perangkat ONT[0]  - E23015~null~44292;E23015||11||Abodemen 0[0] "/>
    <s v="INDIBIZ"/>
    <m/>
    <m/>
    <d v="2026-08-10T13:30:00"/>
    <s v="P26-204371  PSB HSI Bisnis 5 Lokasi  ; PIC  Julian Tri Wibowo, julian.wibowo@spxexpress.com, 082245365180   "/>
    <m/>
    <m/>
    <m/>
    <e v="#NUM!"/>
    <e v="#NUM!"/>
    <x v="1"/>
  </r>
  <r>
    <n v="1442"/>
    <n v="1002520949"/>
    <n v="3"/>
    <x v="7"/>
    <n v="4"/>
    <s v="SOLO"/>
    <s v="KLATEN"/>
    <s v="DLG"/>
    <s v="REG"/>
    <s v="AO"/>
    <x v="0"/>
    <s v="1P INET"/>
    <s v="Completed (PS)"/>
    <s v="RBS-Regional 3"/>
    <d v="2026-08-11T18:04:57"/>
    <d v="2026-08-13T13:26:15"/>
    <n v="69363709"/>
    <m/>
    <n v="143592108800"/>
    <s v="PT. Tridaya Klaten Delanggu M3"/>
    <s v="ODP-DLG-FG/028 FG/D02/028.01"/>
    <s v="WO061534151"/>
    <m/>
    <m/>
    <m/>
    <n v="110.722649"/>
    <n v="-7.6349640000000001"/>
    <s v="|MN00396|MYIA-060840703434/POI/Sukasno/082226387546/ksntridaya@gmail.com"/>
    <s v="MYIB_ASSISTANT"/>
    <m/>
    <m/>
    <m/>
    <m/>
    <m/>
    <m/>
    <m/>
    <m/>
    <s v="Management Janji"/>
    <s v="2026-08-12 15:00:00 | Nama : BP SUKASNO  No Hp : 082226387546 No Alt :  Tgl Pemasangan : 12 Agustus 2026 Interval : PAGI  Note : Hubungi pelanggan terlebih dahulu"/>
    <s v="FCC"/>
    <d v="2026-11-08T18:10:11"/>
    <d v="2026-08-12T15:00:00"/>
    <m/>
    <s v="PS"/>
    <s v="DLG"/>
    <s v="NO ADDON"/>
    <n v="20260813"/>
    <s v="Completed"/>
    <s v="HSI Bisnis Promo HUT Telkom PSB 70% - 50 Mbps"/>
    <s v="INDIBIZ"/>
    <m/>
    <m/>
    <d v="2026-08-12T15:00:00"/>
    <s v="2026-08-12 15:00:00 | Nama : BP SUKASNO  No Hp : 082226387546 No Alt :  Tgl Pemasangan : 12 Agustus 2026 Interval : PAGI  Note : Hubungi pelanggan terlebih dahulu"/>
    <n v="2026"/>
    <n v="8"/>
    <n v="13"/>
    <d v="2026-08-13T00:00:00"/>
    <n v="0.375"/>
    <x v="0"/>
  </r>
  <r>
    <n v="1443"/>
    <n v="1002528063"/>
    <n v="3"/>
    <x v="3"/>
    <n v="4"/>
    <s v="MAGELANG"/>
    <s v="MUNTILAN"/>
    <s v="SWT"/>
    <s v="REG"/>
    <s v="AO"/>
    <x v="0"/>
    <m/>
    <s v="Completed (PS)"/>
    <s v="RBS-Regional 3"/>
    <d v="2026-08-15T11:29:17"/>
    <d v="2026-08-15T13:07:00"/>
    <n v="69364523"/>
    <m/>
    <n v="142164113661"/>
    <s v="DUTA MEDIA DIGITAL"/>
    <s v="ODP-SWT-FAM/082"/>
    <s v="WO061811834"/>
    <m/>
    <m/>
    <m/>
    <n v="110.2562212"/>
    <n v="-7.5611049000000001"/>
    <s v="|MN02230|MYIA-059145168319/POI/Achmad saifudin/0818722725/sales.dutamediadigital@gmail.com"/>
    <s v="Sales Profesional"/>
    <m/>
    <m/>
    <m/>
    <m/>
    <m/>
    <m/>
    <m/>
    <m/>
    <s v="Management Janji"/>
    <s v="2026-08-13 15:00:00 | Waktu pemasnagan : 13 Agustus 2026  Jam pemasangan : 08.00 - 12.00  Mohon hubungi pelanggan sebelum ke lokasi   Terima kasih"/>
    <s v="FCC"/>
    <s v="15-08-2026 11:39:55"/>
    <m/>
    <m/>
    <s v="PS"/>
    <s v="SWT"/>
    <s v="NO ADDON"/>
    <n v="20260815"/>
    <s v="Completed"/>
    <s v="- 11_11446;Biaya PSB HSI EBIS Tunai di Depan ~ 11[150000]  - SP_NOSS;SP_NOSS ~ Internet NOSS Multispeed Network[0]  - SP_NOSS;SP_NOSS ~ Internet NOSS Multispeed Network[0]  - E25060;E25060 ~ ES25 - Paket HSI Bisnis (HSIE) Khusus Winback 2.0[0]  - E25060~n"/>
    <s v="INDIBIZ"/>
    <m/>
    <m/>
    <d v="2026-08-15T07:00:00"/>
    <s v="2026-08-13 15:00:00 | Waktu pemasnagan : 13 Agustus 2026  Jam pemasangan : 08.00 - 12.00  Mohon hubungi pelanggan sebelum ke lokasi   Terima kasih"/>
    <n v="2026"/>
    <n v="8"/>
    <n v="15"/>
    <d v="2026-08-15T00:00:00"/>
    <n v="-0.29166666666424135"/>
    <x v="0"/>
  </r>
  <r>
    <n v="1444"/>
    <n v="1002511861"/>
    <n v="3"/>
    <x v="0"/>
    <n v="5"/>
    <s v="MATARAM"/>
    <s v="SUMBAWA"/>
    <s v="MLK"/>
    <s v="DPS"/>
    <s v="AO"/>
    <x v="0"/>
    <m/>
    <s v="102 | FOLLOW UP COMPLETED"/>
    <s v="DPS-Property &amp; Resources"/>
    <d v="2026-08-06T10:46:29"/>
    <d v="2026-08-11T15:08:27"/>
    <n v="69359755"/>
    <m/>
    <n v="172608206217"/>
    <s v="AMNT Townsite 2 B23"/>
    <s v="ODP-MLK-FAC/26"/>
    <s v="WO061054735"/>
    <m/>
    <m/>
    <m/>
    <n v="116.75991526032701"/>
    <n v="-8.9604883820511496"/>
    <s v="DSS HSI | WILHELMI A IDRIS | 970167 | TREG 3 | AMNT Townsite |SYAHRUL ALQADRI| 081237399497 | PSB 2P INET TV 20MBPS"/>
    <s v="Account Manager"/>
    <m/>
    <m/>
    <m/>
    <m/>
    <m/>
    <m/>
    <m/>
    <m/>
    <s v="Management Janji"/>
    <s v="AO"/>
    <s v="FCC"/>
    <d v="2026-06-08T10:55:32"/>
    <m/>
    <s v="Kendala Lainnya"/>
    <s v="REVOKE"/>
    <s v="MLK"/>
    <s v="NO ADDON"/>
    <m/>
    <s v="Follow Up Revoke Completed, New Order ID : SC1002520362"/>
    <s v="- E23015;E23015 ~ ES23 - Perangkat ONT[0]  - E23015~null~44292;E23015||11||Abodemen 0[0]  - E23015~null~E23015_SWONT;SWONT ~ Biaya Sewa ONT ~ E23015[30000]  - E24058;E24058 ~ ES24 - Paket HSI Bisnis (HSIEF) Khusus Winback[0]  - E24058~null~103819;E24058||"/>
    <s v="INDIBIZ"/>
    <m/>
    <m/>
    <d v="2026-08-06T12:00:00"/>
    <s v="AO"/>
    <m/>
    <m/>
    <m/>
    <e v="#NUM!"/>
    <e v="#NUM!"/>
    <x v="1"/>
  </r>
  <r>
    <n v="1445"/>
    <n v="1002508396"/>
    <n v="3"/>
    <x v="2"/>
    <n v="5"/>
    <s v="MADIUN"/>
    <s v="MADIUN"/>
    <s v="MNZ"/>
    <s v="REG"/>
    <s v="AO"/>
    <x v="0"/>
    <s v="1P INET"/>
    <s v="Completed (PS)"/>
    <s v="RBS-Regional 3"/>
    <d v="2026-08-04T13:58:56"/>
    <d v="2026-08-08T17:06:20"/>
    <n v="69358317"/>
    <m/>
    <n v="152601214964"/>
    <s v="KOST YANI"/>
    <s v="ODP-MNZ-FAL/10 FAL/D03/10.01"/>
    <s v="WO060897972"/>
    <m/>
    <m/>
    <m/>
    <n v="111.516366466013"/>
    <n v="-7.6404736347352102"/>
    <s v="|MC20208|MYIA-092177748556/POI/YANI DWI WULANDARI/0895347480501/yani00landri@gmail.com"/>
    <s v="MYIB_ASSISTANT"/>
    <m/>
    <m/>
    <m/>
    <m/>
    <m/>
    <m/>
    <m/>
    <m/>
    <s v="Management Janji"/>
    <s v="2026-08-05 13:00:00 | Tanggal Pemasangan : 05 Agustus 2026 Jam Pemasangan : 08:00 13:00 Info Tambahan : Hubungi pelanggan dulu sebelum ke lokasi terimakasih"/>
    <s v="FCC"/>
    <d v="2026-04-08T14:10:29"/>
    <d v="2026-08-05T13:00:00"/>
    <m/>
    <s v="PS"/>
    <s v="MNZ"/>
    <s v="NO ADDON"/>
    <n v="20260808"/>
    <s v="Completed"/>
    <s v="HSI Bisnis Promo HUT Telkom PSB 70% - 100 Mbps Dual Band"/>
    <s v="INDIBIZ"/>
    <m/>
    <m/>
    <d v="2026-08-05T13:00:00"/>
    <s v="2026-08-05 13:00:00 | Tanggal Pemasangan : 05 Agustus 2026 Jam Pemasangan : 08:00 13:00 Info Tambahan : Hubungi pelanggan dulu sebelum ke lokasi terimakasih"/>
    <n v="2026"/>
    <n v="8"/>
    <n v="8"/>
    <d v="2026-08-08T00:00:00"/>
    <n v="2.4583333333357587"/>
    <x v="2"/>
  </r>
  <r>
    <n v="1446"/>
    <n v="1002512122"/>
    <n v="3"/>
    <x v="0"/>
    <n v="5"/>
    <s v="MATARAM"/>
    <s v="BIMA"/>
    <s v="TET"/>
    <s v="REG"/>
    <s v="AO"/>
    <x v="0"/>
    <s v="1P INET"/>
    <s v="102 | FOLLOW UP COMPLETED"/>
    <s v="RBS-Regional 3"/>
    <d v="2026-08-06T11:43:56"/>
    <d v="2026-08-10T12:41:25"/>
    <n v="69359853"/>
    <m/>
    <n v="172616790153"/>
    <s v="SPPG SUCI DESA TANGGA YAYASAN MUTIARA CIPTA BIMA"/>
    <s v="ODP-TET-FAC/11 FAC/D02/11.01"/>
    <s v="WO061061924"/>
    <m/>
    <m/>
    <m/>
    <n v="118.693925701081"/>
    <n v="-8.6567719459668702"/>
    <s v="MD|MYDB-20260805264396|SC00001/MC00152|SPPG SUCI DESA TANGGA YAYASAN MUTIARA CIPTA BIMA|082339162590"/>
    <s v="MYDIGIBIZPARTNER"/>
    <m/>
    <m/>
    <m/>
    <m/>
    <m/>
    <m/>
    <m/>
    <m/>
    <s v="Management Janji"/>
    <s v="2026-08-07 08:00:00 | Nama PIC : BAPAK FATURAHMAN No HP : 082339162590 Alt :  M Janji : (JUMAT/7/AGUSTUS/2026) jam Pasang : 09:00 Note : hubungi pelanggan jika ingin kelokasi"/>
    <s v="FCC"/>
    <d v="2026-06-08T11:54:59"/>
    <d v="2026-08-07T08:00:00"/>
    <m/>
    <s v="REVOKE"/>
    <s v="TET"/>
    <s v="NETMONK"/>
    <m/>
    <s v="Follow Up Revoke Completed, New Order ID : SC1002517637"/>
    <s v="HSI Bisnis Bundling Netmonk PSB 70% - 200 Mbps"/>
    <s v="INDIBIZ"/>
    <m/>
    <m/>
    <d v="2026-08-07T08:00:00"/>
    <s v="2026-08-07 08:00:00 | Nama PIC : BAPAK FATURAHMAN No HP : 082339162590 Alt :  M Janji : (JUMAT/7/AGUSTUS/2026) jam Pasang : 09:00 Note : hubungi pelanggan jika ingin kelokasi"/>
    <m/>
    <m/>
    <m/>
    <e v="#NUM!"/>
    <e v="#NUM!"/>
    <x v="1"/>
  </r>
  <r>
    <n v="1447"/>
    <n v="1002511658"/>
    <n v="3"/>
    <x v="1"/>
    <n v="5"/>
    <s v="SBY UTARA"/>
    <s v="GRESIK"/>
    <s v="CRM"/>
    <s v="REG"/>
    <s v="AO"/>
    <x v="0"/>
    <s v="1P INET"/>
    <s v="Completed (PS)"/>
    <s v="RBS-Regional 3"/>
    <d v="2026-08-06T09:47:56"/>
    <d v="2026-08-06T17:52:42"/>
    <n v="69359668"/>
    <m/>
    <n v="152446246168"/>
    <s v="LEMBAGA PENDIDIKAN ISLAM AZ-ZAHRO LAB"/>
    <s v="ODP-CRM-FC/44 FC/D09/44.01"/>
    <s v="WO061047530"/>
    <m/>
    <m/>
    <m/>
    <n v="112.59437385946499"/>
    <n v="-7.24148362868665"/>
    <s v="MD|MYDB-20260805264455|DN00001/MN02100|LEMBAGA PENDIDIKAN ISLAM AZ-ZAHRO LAB|081333390668"/>
    <s v="MYDIGIBIZPARTNER"/>
    <m/>
    <m/>
    <m/>
    <m/>
    <m/>
    <m/>
    <m/>
    <m/>
    <s v="Management Janji"/>
    <s v="2026-08-07 10:00:00 | Nama PIC : Laila No HP : 081333390668 Alt : 081913332588 M Janji : 07/08/2026 Jam Pasang : 08.00 - 13:00  NoteÃ‚Â :  hubungi terlebih dahulu sebelum kelokasi "/>
    <s v="FCC"/>
    <d v="2026-06-08T09:55:05"/>
    <d v="2026-08-07T10:00:00"/>
    <m/>
    <s v="PS"/>
    <s v="CRM"/>
    <s v="NO ADDON"/>
    <n v="20260806"/>
    <s v="Completed"/>
    <s v="HSI Bisnis Promo HUT Telkom PSB 70% - 75 Mbps"/>
    <s v="INDIBIZ"/>
    <m/>
    <m/>
    <d v="2026-08-07T10:00:00"/>
    <s v="2026-08-07 10:00:00 | Nama PIC : Laila No HP : 081333390668 Alt : 081913332588 M Janji : 07/08/2026 Jam Pasang : 08.00 - 13:00  NoteÃ‚Â :  hubungi terlebih dahulu sebelum kelokasi "/>
    <n v="2026"/>
    <n v="8"/>
    <n v="6"/>
    <d v="2026-08-06T00:00:00"/>
    <n v="-1.4166666666642413"/>
    <x v="0"/>
  </r>
  <r>
    <n v="1448"/>
    <n v="1002506117"/>
    <n v="3"/>
    <x v="6"/>
    <n v="5"/>
    <s v="SIDOARJO"/>
    <s v="INNER - JATIM TIMUR"/>
    <s v="SDA"/>
    <s v="REG"/>
    <s v="AO"/>
    <x v="0"/>
    <s v="1P INET"/>
    <s v="98 | OSS - CANCEL COMPLETE"/>
    <s v="RBS-Regional 3"/>
    <d v="2026-08-03T13:34:57"/>
    <d v="2026-08-05T11:49:20"/>
    <n v="69357538"/>
    <m/>
    <n v="152316231843"/>
    <s v="Intan express laundry"/>
    <s v="ODP-SDA-FGV/41 FGV/D05/41.01"/>
    <s v="WO060795331"/>
    <m/>
    <m/>
    <m/>
    <n v="112.69651707261799"/>
    <n v="-7.4745709725910103"/>
    <s v="MD|MYDB-20260803264245|DC20002/MC20039|Intan express laundry|085196679377"/>
    <s v="MYDIGIBIZPARTNER"/>
    <m/>
    <m/>
    <m/>
    <m/>
    <m/>
    <m/>
    <m/>
    <m/>
    <s v="Management Janji"/>
    <s v="2026-08-04 15:00:00 | Nama PIC : bapak Rudi No HP : 085196679377 No Alternatif : 081230813688 M Janji : 04/08/2026 Jam Pasang : Pagi NoteÃ‚Â :  Hubungi terlebih dahulu sebelum ke lokasi "/>
    <s v="FCC"/>
    <d v="2026-03-08T13:40:15"/>
    <d v="2026-08-04T15:00:00"/>
    <s v="Kendala Pelanggan"/>
    <s v="CANCEL"/>
    <s v="SDA"/>
    <s v="NO ADDON"/>
    <m/>
    <s v="Cancel Completed"/>
    <s v="HSI Bisnis Promo HUT Telkom PSB 70% - 50 Mbps"/>
    <s v="INDIBIZ"/>
    <m/>
    <m/>
    <d v="2026-08-04T15:00:00"/>
    <s v="2026-08-04 15:00:00 | Nama PIC : bapak Rudi No HP : 085196679377 No Alternatif : 081230813688 M Janji : 04/08/2026 Jam Pasang : Pagi NoteÃ‚Â :  Hubungi terlebih dahulu sebelum ke lokasi "/>
    <m/>
    <m/>
    <m/>
    <e v="#NUM!"/>
    <e v="#NUM!"/>
    <x v="1"/>
  </r>
  <r>
    <n v="1449"/>
    <n v="1002516502"/>
    <n v="3"/>
    <x v="2"/>
    <n v="5"/>
    <s v="MALANG"/>
    <s v="KEPANJEN"/>
    <s v="SWJ"/>
    <s v="REG"/>
    <s v="AO"/>
    <x v="0"/>
    <s v="1P INET"/>
    <s v="Completed (PS)"/>
    <s v="RBS-Regional 3"/>
    <d v="2026-08-09T13:37:56"/>
    <d v="2026-08-11T07:09:37"/>
    <n v="69361871"/>
    <m/>
    <n v="152705285007"/>
    <s v="mocca mart"/>
    <s v="ODP-SWJ-FK/16 FK/D03/16.01"/>
    <s v="WO061322152"/>
    <m/>
    <m/>
    <m/>
    <n v="112.65282120555599"/>
    <n v="-7.9883844734599601"/>
    <s v="MD|MYDB-20260809264817|DN00001/MN01844|mocca mart|087796640526"/>
    <s v="MYDIGIBIZPARTNER"/>
    <m/>
    <m/>
    <m/>
    <m/>
    <m/>
    <m/>
    <m/>
    <m/>
    <s v="Management Janji"/>
    <s v="2026-08-10 13:00:00 | Tanggal pemasangan: 10/08/2026 Jam pemasangan : pagi / siang Info Tambahan : Hubungi pelanggan dulu sebelum ke lokasi. terima kasih"/>
    <s v="FCC"/>
    <d v="2026-09-08T13:39:46"/>
    <d v="2026-08-10T13:00:00"/>
    <m/>
    <s v="PS"/>
    <s v="SWJ"/>
    <s v="NO ADDON"/>
    <n v="20260811"/>
    <s v="Completed"/>
    <s v="HSI Bisnis Promo HUT Telkom PSB 70% - 50 Mbps"/>
    <s v="INDIBIZ"/>
    <m/>
    <m/>
    <d v="2026-08-10T13:00:00"/>
    <s v="2026-08-10 13:00:00 | Tanggal pemasangan: 10/08/2026 Jam pemasangan : pagi / siang Info Tambahan : Hubungi pelanggan dulu sebelum ke lokasi. terima kasih"/>
    <n v="2026"/>
    <n v="8"/>
    <n v="11"/>
    <d v="2026-08-11T00:00:00"/>
    <n v="0.45833333333575865"/>
    <x v="0"/>
  </r>
  <r>
    <n v="1450"/>
    <n v="1002515545"/>
    <n v="3"/>
    <x v="0"/>
    <n v="5"/>
    <s v="MATARAM"/>
    <s v="INNER - NUSA TENGGARA"/>
    <s v="MTR"/>
    <s v="DGS"/>
    <s v="AO"/>
    <x v="0"/>
    <m/>
    <s v="Completed (PS)"/>
    <s v="DGS-B2B TREG"/>
    <d v="2026-08-08T06:35:27"/>
    <d v="2026-08-08T15:17:49"/>
    <n v="69361208"/>
    <m/>
    <n v="172601796148"/>
    <s v="RUPAT WAKAPOLDA"/>
    <s v="ODP-MTR-FAF/43"/>
    <s v="WO061227837"/>
    <m/>
    <m/>
    <m/>
    <n v="116.083685"/>
    <n v="-8.5792699999999993"/>
    <s v="DGS HSI | MARLINTIKA | 940162 | TREG 3 |RUPAT WAKAPOLDA | 81339527212| HSI BISNIS 100 MBPS"/>
    <s v="Account Manager"/>
    <m/>
    <m/>
    <m/>
    <m/>
    <m/>
    <m/>
    <m/>
    <m/>
    <s v="Management Janji"/>
    <s v="call by phone"/>
    <s v="FCC"/>
    <d v="2026-08-08T06:40:06"/>
    <m/>
    <m/>
    <s v="PS"/>
    <s v="MTR"/>
    <s v="NO ADDON"/>
    <n v="20260808"/>
    <s v="Completed"/>
    <s v="- 11_11450;Biaya PSB Reguler HSI EBIS ~ 11[150000]  - E23015;E23015 ~ ES23 - Perangkat ONT[0]  - E23015~null~44292;E23015||11||Abodemen 0[0]  - E23015~null~E23015_SWONTPREM;SWONTPREM ~ Biaya Sewa ONT Premium ~ E23015[50000]  - E24057;E24057 ~ ES24 - Paket"/>
    <s v="INDIBIZ"/>
    <m/>
    <m/>
    <d v="2026-08-08T12:00:00"/>
    <s v="call by phone"/>
    <n v="2026"/>
    <n v="8"/>
    <n v="8"/>
    <d v="2026-08-08T00:00:00"/>
    <n v="-0.5"/>
    <x v="0"/>
  </r>
  <r>
    <n v="1451"/>
    <n v="1002524054"/>
    <n v="3"/>
    <x v="5"/>
    <n v="5"/>
    <s v="SINGARJA"/>
    <s v="TABANAN"/>
    <s v="TBN"/>
    <s v="REG"/>
    <s v="AO"/>
    <x v="0"/>
    <m/>
    <s v="CANCEL COMPLETED"/>
    <s v="RBS-Regional 3"/>
    <d v="2026-08-13T12:12:00"/>
    <d v="2026-08-17T22:00:01"/>
    <n v="69365035"/>
    <m/>
    <n v="172413244433"/>
    <s v="NI NYOMAN SUMAWATI"/>
    <s v="ODP-TBN-FDD/17"/>
    <m/>
    <m/>
    <m/>
    <m/>
    <n v="115.22262503160201"/>
    <n v="-8.3271809417906493"/>
    <s v="MN02658/PT. MERTA HARUMAS/PIC NI NYOMAN SUMAWATI/081339049176/spbu.bali.5480326@gmail.com"/>
    <s v="Sales Force DBS"/>
    <m/>
    <m/>
    <m/>
    <m/>
    <m/>
    <m/>
    <m/>
    <m/>
    <m/>
    <m/>
    <m/>
    <s v="13-08-2026 12:25:00"/>
    <m/>
    <m/>
    <s v="REJECT_FCC"/>
    <s v="TBN"/>
    <s v="NO ADDON"/>
    <m/>
    <s v="Order dicancel oleh SYSTEM remark : CANCEL ORDER by System : pelanggan belum melakukan upload dokumen melebihi 3 hari"/>
    <s v="- SP_NOSS;SP_NOSS ~ Internet NOSS Multispeed Network[0]  - SP_NOSS;SP_NOSS ~ Internet NOSS Multispeed Network[0]  - E23015;E23015 ~ ES23 - Perangkat ONT[0]  - E23015~null~44292;E23015||11||Abodemen 0[0]  - E23015~null~E23015_SWONT;SWONT ~ Biaya Sewa ONT ~"/>
    <s v="INDIBIZ"/>
    <m/>
    <s v="Order dicancel oleh SYSTEM remark : CANCEL ORDER by System : pelanggan belum melakukan upload dokumen melebihi 3 hari"/>
    <m/>
    <m/>
    <m/>
    <m/>
    <m/>
    <e v="#NUM!"/>
    <e v="#NUM!"/>
    <x v="1"/>
  </r>
  <r>
    <n v="1452"/>
    <n v="1002515920"/>
    <n v="3"/>
    <x v="4"/>
    <n v="4"/>
    <s v="PEKALONGAN"/>
    <s v="SLAWI"/>
    <s v="ADW"/>
    <s v="REG"/>
    <s v="AO"/>
    <x v="0"/>
    <m/>
    <s v="CANCEL COMPLETED"/>
    <s v="RBS-Regional 3"/>
    <d v="2026-08-08T13:11:59"/>
    <d v="2026-08-08T15:30:44"/>
    <n v="69361443"/>
    <m/>
    <n v="146282105531"/>
    <s v="KANTOR BAPAS TEGAL"/>
    <s v="ODP-ADW-FA/008"/>
    <m/>
    <m/>
    <m/>
    <m/>
    <n v="109.1386134"/>
    <n v="-6.9529582999999997"/>
    <s v="| MN00347 | 085860762926 | posbapastegal@gmail.com"/>
    <s v="Sales Profesional"/>
    <m/>
    <m/>
    <m/>
    <m/>
    <m/>
    <m/>
    <m/>
    <m/>
    <m/>
    <m/>
    <m/>
    <d v="2026-08-08T13:25:30"/>
    <m/>
    <m/>
    <s v="REJECT_FCC"/>
    <s v="ADW"/>
    <s v="NO ADDON"/>
    <m/>
    <s v="DECLINE : Decline - Pindah Segmentasi Yusnani Manalu 40951378|MYDITA"/>
    <s v="- 11_11446;Biaya PSB HSI EBIS Tunai di Depan ~ 11[150000]  - SP_NOSS;SP_NOSS ~ Internet NOSS Multispeed Network[0]  - SP_NOSS;SP_NOSS ~ Internet NOSS Multispeed Network[0]  - E23015;E23015 ~ ES23 - Perangkat ONT[0]  - E23015~null~44292;E23015||11||Abodeme"/>
    <s v="INDIBIZ"/>
    <m/>
    <s v="DECLINE : Decline - Pindah Segmentasi Yusnani Manalu 40951378|MYDITA"/>
    <m/>
    <m/>
    <m/>
    <m/>
    <m/>
    <e v="#NUM!"/>
    <e v="#NUM!"/>
    <x v="1"/>
  </r>
  <r>
    <n v="1453"/>
    <n v="1002516016"/>
    <n v="3"/>
    <x v="4"/>
    <n v="4"/>
    <s v="PEKALONGAN"/>
    <s v="SLAWI"/>
    <s v="BLU"/>
    <s v="REG"/>
    <s v="AO"/>
    <x v="0"/>
    <s v="1P INET"/>
    <s v="Completed (PS)"/>
    <s v="RBS-Regional 3"/>
    <d v="2026-08-08T14:13:57"/>
    <d v="2026-08-10T15:04:51"/>
    <n v="69361496"/>
    <m/>
    <n v="142206131181"/>
    <s v="PT JINZAI SUPPORT"/>
    <s v="ODP-BLU-FC/117 FC/D02/117.01"/>
    <s v="WO061267651"/>
    <m/>
    <m/>
    <m/>
    <n v="109.11459624767301"/>
    <n v="-7.0477343946396402"/>
    <s v="MD|MYDB-20260803264260|DN00001/MN00347|PT JINZAI SUPPORT|085792368222"/>
    <s v="MYDIGIBIZPARTNER"/>
    <m/>
    <m/>
    <m/>
    <m/>
    <m/>
    <m/>
    <m/>
    <m/>
    <s v="Management Janji"/>
    <s v="2026-08-09 13:00:00 | Nama Pic : IBU EKA No Hp Pic : 085792368222 Jam Pemasangan : 08:00 - 12.00 Tanggal Pemasangan : MINGGU 09 AGUSTUS 2026 Info Tambahan : Hubungi pelanggan sebelum datang ke lokasi, terima kasih."/>
    <s v="FCC"/>
    <d v="2026-08-08T14:25:43"/>
    <d v="2026-08-09T13:00:00"/>
    <m/>
    <s v="PS"/>
    <s v="BLU"/>
    <s v="NO ADDON"/>
    <n v="20260810"/>
    <s v="Completed"/>
    <s v="HSI Bisnis Promo HUT Telkom PSB 70% - 200 Mbps"/>
    <s v="INDIBIZ"/>
    <m/>
    <m/>
    <d v="2026-08-09T13:00:00"/>
    <s v="2026-08-09 13:00:00 | Nama Pic : IBU EKA No Hp Pic : 085792368222 Jam Pemasangan : 08:00 - 12.00 Tanggal Pemasangan : MINGGU 09 AGUSTUS 2026 Info Tambahan : Hubungi pelanggan sebelum datang ke lokasi, terima kasih."/>
    <n v="2026"/>
    <n v="8"/>
    <n v="10"/>
    <d v="2026-08-10T00:00:00"/>
    <n v="0.45833333333575865"/>
    <x v="0"/>
  </r>
  <r>
    <n v="1454"/>
    <n v="1002524166"/>
    <n v="3"/>
    <x v="4"/>
    <n v="4"/>
    <s v="PEKALONGAN"/>
    <s v="BREBES"/>
    <s v="BMU"/>
    <s v="REG"/>
    <s v="AO"/>
    <x v="0"/>
    <s v="1P INET"/>
    <s v="OSS - FALLOUT"/>
    <s v="RBS-Regional 3"/>
    <d v="2026-08-13T13:01:56"/>
    <d v="2026-08-18T08:36:04"/>
    <n v="69365099"/>
    <m/>
    <n v="146281108192"/>
    <s v="SPPG PAGUYANGAN PAGOJENGAN 1"/>
    <s v="ODP-BMU-FG/025 FG/D02/025.01"/>
    <s v="WO061664371"/>
    <m/>
    <m/>
    <m/>
    <n v="109.019221"/>
    <n v="-7.2742570000000004"/>
    <s v="|MN00292|MYIA-012556967464/POI/EDO SAPUTRA/085641141912/eddoschakin@gmail.com"/>
    <s v="MYIB_ASSISTANT"/>
    <m/>
    <m/>
    <m/>
    <m/>
    <m/>
    <m/>
    <m/>
    <m/>
    <s v="Management Janji"/>
    <s v="2026-08-15 08:00:00 | Waktu pemasangan : 13 agustus 2026 Jam pemasangan : 08.00 - 12.00 Info Tambahan : Hubungi pelanggan dulu sebelum ke lokasi terimakasih "/>
    <s v="FCC"/>
    <s v="13-08-2026 13:10:22"/>
    <d v="2026-08-15T08:00:00"/>
    <s v="Kendala Pelanggan"/>
    <s v="FO_WFM"/>
    <s v="BMU"/>
    <s v="NO ADDON"/>
    <m/>
    <s v="Provisioning Failed|WFM|INF009061069|PP_-7.2553909,109.079555_A/N SPPG PAGUYANGAN PAGOJENGAN 1 | PELANGGAN MINTA PEMASANGAN T"/>
    <s v="HSI Bisnis Promo HUT Telkom PSB 70% - 75 Mbps"/>
    <s v="INDIBIZ"/>
    <m/>
    <m/>
    <d v="2026-08-15T08:00:00"/>
    <s v="2026-08-15 08:00:00 | Waktu pemasangan : 13 agustus 2026 Jam pemasangan : 08.00 - 12.00 Info Tambahan : Hubungi pelanggan dulu sebelum ke lokasi terimakasih "/>
    <m/>
    <m/>
    <m/>
    <e v="#NUM!"/>
    <e v="#NUM!"/>
    <x v="1"/>
  </r>
  <r>
    <n v="1455"/>
    <n v="1002516430"/>
    <n v="3"/>
    <x v="1"/>
    <n v="5"/>
    <s v="SBY UTARA"/>
    <s v="TANDES"/>
    <s v="KLN"/>
    <s v="REG"/>
    <s v="AO"/>
    <x v="0"/>
    <s v="1P INET"/>
    <s v="100 | REVOKE COMPLETED"/>
    <s v="RBS-Regional 3"/>
    <d v="2026-08-09T11:47:57"/>
    <d v="2026-08-11T13:53:01"/>
    <n v="69361827"/>
    <m/>
    <n v="152418251061"/>
    <s v="PT Laxo Global Akses margo H24"/>
    <s v="ODP-TDS-FDN/76 FDN/D06/76.01"/>
    <s v="WO061311718"/>
    <m/>
    <m/>
    <m/>
    <n v="112.688232064247"/>
    <n v="-7.2474870523347796"/>
    <s v="MD|MYDB-20260809264807|DN00001/MN02280|PT Laxo Global Akses margo H24|082245003307"/>
    <s v="MYDIGIBIZPARTNER"/>
    <m/>
    <m/>
    <m/>
    <m/>
    <m/>
    <m/>
    <m/>
    <m/>
    <s v="Management Janji"/>
    <s v="2026-08-10 13:00:00 | Nama PIC:  bp andi  No HP: 082245003307 Alt: Tanggal: 10/8/2026 Jam Pasang: Siang Note: Hubungi sebelum ke lokasi, terimakasih."/>
    <s v="FCC"/>
    <d v="2026-09-08T11:54:51"/>
    <d v="2026-08-10T13:00:00"/>
    <s v="Kendala Pelanggan"/>
    <s v="REVOKE"/>
    <s v="KLN"/>
    <s v="NO ADDON"/>
    <m/>
    <s v="Revoke Completed"/>
    <s v="HSI Bisnis Basic Promo HUT Telkom PSB 70% - 50 Mbps"/>
    <s v="INDIBIZ"/>
    <m/>
    <m/>
    <d v="2026-08-10T13:00:00"/>
    <s v="2026-08-10 13:00:00 | Nama PIC:  bp andi  No HP: 082245003307 Alt: Tanggal: 10/8/2026 Jam Pasang: Siang Note: Hubungi sebelum ke lokasi, terimakasih."/>
    <m/>
    <m/>
    <m/>
    <e v="#NUM!"/>
    <e v="#NUM!"/>
    <x v="1"/>
  </r>
  <r>
    <n v="1456"/>
    <n v="1002531232"/>
    <n v="3"/>
    <x v="4"/>
    <n v="4"/>
    <s v="SEMARANG"/>
    <s v="INNER - SEMARANG JATENG UTARA"/>
    <s v="GNK"/>
    <s v="REG"/>
    <s v="AO"/>
    <x v="0"/>
    <s v="1P INET"/>
    <s v="MIE - SEND SURVEY"/>
    <s v="RBS-Regional 3"/>
    <d v="2026-08-17T16:14:56"/>
    <d v="2026-08-17T16:16:01"/>
    <n v="69368287"/>
    <m/>
    <n v="143424113848"/>
    <s v="Toko Nanu Pink Kosmetik"/>
    <s v="ODP-GNK-FF/051 FF/D01/051.01"/>
    <s v="WO061944737"/>
    <m/>
    <m/>
    <m/>
    <n v="110.527235"/>
    <n v="-6.9913049999999997"/>
    <s v="|MN02374|MYIA-075180670216/POI/sugiarto/08995566136/balingbambu.57.57@gmail.com"/>
    <s v="MYIB_ASSISTANT"/>
    <m/>
    <m/>
    <m/>
    <m/>
    <m/>
    <m/>
    <m/>
    <m/>
    <s v="Management Janji"/>
    <s v="2026-08-18 13:00:00 | telp :08995566136 alt : Tanggal pemasangan :18/08/2026 Jam pemasangan : pagi/siang Info Tambahan : Hubungi pelanggan dulu sebelum ke lokasi terima kasih."/>
    <s v="FCC"/>
    <s v="17-08-2026 16:25:32"/>
    <d v="2026-08-18T13:00:00"/>
    <m/>
    <s v="SURVEY_NEW_MANJA"/>
    <s v="GNK"/>
    <s v="NO ADDON"/>
    <m/>
    <s v="MIE - SEND SURVEY"/>
    <s v="HSI Bisnis Promo HUT Telkom PSB 70% - 100 Mbps"/>
    <s v="INDIBIZ"/>
    <m/>
    <m/>
    <d v="2026-08-18T13:00:00"/>
    <s v="2026-08-18 13:00:00 | telp :08995566136 alt : Tanggal pemasangan :18/08/2026 Jam pemasangan : pagi/siang Info Tambahan : Hubungi pelanggan dulu sebelum ke lokasi terima kasih."/>
    <m/>
    <m/>
    <m/>
    <e v="#NUM!"/>
    <e v="#NUM!"/>
    <x v="1"/>
  </r>
  <r>
    <n v="1457"/>
    <n v="1002514334"/>
    <n v="3"/>
    <x v="3"/>
    <n v="4"/>
    <s v="PURWOKERTO"/>
    <s v="PURWOKERTO"/>
    <s v="PWT"/>
    <s v="REG"/>
    <s v="AO"/>
    <x v="0"/>
    <m/>
    <s v="Completed (PS)"/>
    <s v="RBS-Regional 3"/>
    <d v="2026-08-07T11:26:40"/>
    <d v="2026-08-07T13:37:34"/>
    <n v="69357877"/>
    <m/>
    <n v="146303609727"/>
    <s v="PT MODULAR KULINER INDONESIA"/>
    <s v="ODP-PWT-FBE/141"/>
    <s v="WO061151117"/>
    <m/>
    <m/>
    <m/>
    <n v="109.2415692"/>
    <n v="-7.4302891000000004"/>
    <s v="|MN02587|MYIA-089124800085/POI/JULIO PRATAMA PUTRA/081291522934/it.support@ishangry.com"/>
    <s v="Sales Profesional"/>
    <m/>
    <m/>
    <m/>
    <m/>
    <m/>
    <m/>
    <m/>
    <m/>
    <s v="Management Janji"/>
    <s v="2026-08-05 08:00:00 | Nama PIC: BP JULIO  Notel: 081291522934  Alt: -   Tanggal: 5/8/2026  Jam Pasang: Pagi  Note: Hubungi sebelum ke lokasi, terimakasih.  "/>
    <s v="FCC"/>
    <d v="2026-07-08T11:40:14"/>
    <m/>
    <m/>
    <s v="PS"/>
    <s v="PWT"/>
    <s v="NO ADDON"/>
    <n v="20260807"/>
    <s v="Completed"/>
    <s v="- 11_11446;Biaya PSB HSI EBIS Tunai di Depan ~ 11[150000]  - E23015;E23015 ~ ES23 - Perangkat ONT[0]  - E23015~null~44292;E23015||11||Abodemen 0[0]  - E23015~null~E23015_SWONT;SWONT ~ Biaya Sewa ONT ~ E23015[30000]  - E23046;E23046 ~ ES23 - Paket HSI Bisn"/>
    <s v="INDIBIZ"/>
    <m/>
    <m/>
    <d v="2026-08-07T07:00:00"/>
    <s v="2026-08-05 08:00:00 | Nama PIC: BP JULIO  Notel: 081291522934  Alt: -   Tanggal: 5/8/2026  Jam Pasang: Pagi  Note: Hubungi sebelum ke lokasi, terimakasih.  "/>
    <n v="2026"/>
    <n v="8"/>
    <n v="7"/>
    <d v="2026-08-07T00:00:00"/>
    <n v="-0.29166666666424135"/>
    <x v="0"/>
  </r>
  <r>
    <n v="1458"/>
    <n v="1002511074"/>
    <n v="3"/>
    <x v="6"/>
    <n v="5"/>
    <s v="SIDOARJO"/>
    <s v="MOJOKERTO"/>
    <s v="DLA"/>
    <s v="REG"/>
    <s v="AO"/>
    <x v="0"/>
    <m/>
    <s v="Completed (PS)"/>
    <s v="RBS-Regional 3"/>
    <d v="2026-08-05T15:46:40"/>
    <d v="2026-08-05T21:46:08"/>
    <n v="69359371"/>
    <m/>
    <n v="152329216766"/>
    <s v="SO CAFFE"/>
    <s v="ODP-DLA-FB/24"/>
    <s v="WO061024049"/>
    <m/>
    <m/>
    <m/>
    <n v="112.491979"/>
    <n v="-7.6178065999999998"/>
    <s v="|MN02271|/SO CAFFE/WINBACK HSI B2B + NETMONK (1:1) 200MBPS 946,1RB PSB DISC 70%//sukmadwi933@gmail.com/SUKMA DWI ROIZA/85785393012"/>
    <s v="Sales Force DBS"/>
    <m/>
    <m/>
    <m/>
    <m/>
    <m/>
    <m/>
    <m/>
    <m/>
    <s v="Management Janji"/>
    <s v="2026-08-06 15:00:00|Nama PIC : Ibu Sukma No Hp : 085785393012 No Alt : - Tgl Pemasangan : 06 Agustus 2026 Interval : PAGI SIANG Note : Hubungi pelanggan terlebih dahulu|40951378|MYDITA"/>
    <s v="FCC"/>
    <d v="2026-05-08T15:55:29"/>
    <d v="2026-08-06T15:00:00"/>
    <m/>
    <s v="PS"/>
    <s v="DLA"/>
    <s v="NETMONK"/>
    <n v="20260805"/>
    <s v="Completed"/>
    <s v="- 11_11446;Biaya PSB HSI EBIS Tunai di Depan ~ 11[150000]  - E23015;E23015 ~ ES23 - Perangkat ONT[0]  - E23015~null~44292;E23015||11||Abodemen 0[0]  - E23015~null~E23015_SWONTPREM;SWONTPREM ~ Biaya Sewa ONT Premium ~ E23015[50000]  - SP_NOSS;SP_NOSS ~ Int"/>
    <s v="INDIBIZ"/>
    <m/>
    <m/>
    <d v="2026-08-06T15:00:00"/>
    <s v="2026-08-06 15:00:00|Nama PIC : Ibu Sukma No Hp : 085785393012 No Alt : - Tgl Pemasangan : 06 Agustus 2026 Interval : PAGI SIANG Note : Hubungi pelanggan terlebih dahulu|40951378|MYDITA"/>
    <n v="2026"/>
    <n v="8"/>
    <n v="5"/>
    <d v="2026-08-05T00:00:00"/>
    <n v="-1.625"/>
    <x v="0"/>
  </r>
  <r>
    <n v="1459"/>
    <n v="1002528650"/>
    <n v="3"/>
    <x v="6"/>
    <n v="5"/>
    <s v="SIDOARJO"/>
    <s v="MOJOKERTO"/>
    <s v="MJS"/>
    <s v="REG"/>
    <s v="AO"/>
    <x v="0"/>
    <m/>
    <s v="CC - HD1A - INPROGRESS UNCONTACTED"/>
    <s v="RBS-Regional 3"/>
    <d v="2026-08-15T16:08:32"/>
    <d v="2026-08-16T14:59:03"/>
    <n v="69367101"/>
    <m/>
    <n v="152330220350"/>
    <s v="WARKOP GM"/>
    <s v="ODP-MJS-FQ/43"/>
    <m/>
    <m/>
    <m/>
    <m/>
    <n v="112.55395249999999"/>
    <n v="-7.5163510999999996"/>
    <s v="|MC30080|/BAGAS JULIANTO/085700111021/bjulianto57@gmail.com"/>
    <s v="Sales Force DBS"/>
    <m/>
    <m/>
    <m/>
    <m/>
    <m/>
    <m/>
    <m/>
    <m/>
    <m/>
    <m/>
    <m/>
    <s v="15-08-2026 16:10:16"/>
    <m/>
    <m/>
    <s v="FCC"/>
    <s v="MJS"/>
    <s v="NETMONK - OCA"/>
    <m/>
    <s v="UNCONTACTED : Mail Box - Memo Sonya Rahma Winata 40951375|MYDITA"/>
    <s v="- E23015;E23015 ~ ES23 - Perangkat ONT[0]  - E23015~null~44292;E23015||11||Abodemen 0[0]  - E23015~null~E23015_SWONTPREM;SWONTPREM ~ Biaya Sewa ONT Premium ~ E23015[50000]  - E24057;E24057 ~ ES24 - Paket HSI Bisnis (HSIE) Khusus Winback[0]  - E24057~null~"/>
    <s v="INDIBIZ"/>
    <m/>
    <m/>
    <m/>
    <m/>
    <m/>
    <m/>
    <m/>
    <e v="#NUM!"/>
    <e v="#NUM!"/>
    <x v="1"/>
  </r>
  <r>
    <n v="1460"/>
    <n v="1002515557"/>
    <n v="3"/>
    <x v="6"/>
    <n v="5"/>
    <s v="SIDOARJO"/>
    <s v="MOJOKERTO"/>
    <s v="MIP"/>
    <s v="REG"/>
    <s v="AO"/>
    <x v="0"/>
    <m/>
    <s v="IHLD - UNSC PT2"/>
    <s v="RBS-Regional 3"/>
    <d v="2026-08-08T07:53:47"/>
    <d v="2026-08-08T15:47:10"/>
    <n v="69359412"/>
    <m/>
    <m/>
    <s v="MTS UNGGULAN DARUL FALAH"/>
    <m/>
    <s v="WO061204291"/>
    <m/>
    <m/>
    <m/>
    <n v="112.4006"/>
    <n v="-7.4249000000000001"/>
    <s v="|MN01575|/MTS UNGGULAN DARUL FALAH/WINBACK HSI B2B + OCA BREACH CHECKER  (1:1) 100MBPS 635,5RB PSB DISC 70%//mtsdfjerukmacan@gmail.com/RAMADHAN ARYO PUTRA/85792761317"/>
    <s v="Sales Force DBS"/>
    <m/>
    <m/>
    <m/>
    <m/>
    <m/>
    <m/>
    <m/>
    <m/>
    <s v="Management Janji"/>
    <s v="2026-08-07 13:00:00|Waktu pemasnagan : 07 agustus 2026  Jam pemasangan : 08.00 - 12.00  Mohon hubungi pelanggan sebelum ke lokasi   Terima kasih|40010577|MYDITA"/>
    <s v="FCC"/>
    <d v="2026-08-08T07:55:20"/>
    <m/>
    <m/>
    <m/>
    <s v="MIP"/>
    <s v="OCA"/>
    <m/>
    <s v="IHLD - UNSC PT2"/>
    <s v="- 11_11446;Biaya PSB HSI EBIS Tunai di Depan ~ 11[150000]  - E23015;E23015 ~ ES23 - Perangkat ONT[0]  - E23015~null~44292;E23015||11||Abodemen 0[0]  - E23015~null~E23015_SWONTPREM;SWONTPREM ~ Biaya Sewa ONT Premium ~ E23015[50000]  - E24057;E24057 ~ ES24 "/>
    <s v="INDIBIZ"/>
    <m/>
    <m/>
    <d v="2026-08-07T07:00:00"/>
    <s v="2026-08-07 13:00:00|Waktu pemasnagan : 07 agustus 2026  Jam pemasangan : 08.00 - 12.00  Mohon hubungi pelanggan sebelum ke lokasi   Terima kasih|40010577|MYDITA"/>
    <m/>
    <m/>
    <m/>
    <e v="#NUM!"/>
    <e v="#NUM!"/>
    <x v="1"/>
  </r>
  <r>
    <n v="1461"/>
    <n v="1002524392"/>
    <n v="3"/>
    <x v="4"/>
    <n v="4"/>
    <s v="SEMARANG"/>
    <s v="INNER - SEMARANG JATENG UTARA"/>
    <s v="MJP"/>
    <s v="REG"/>
    <s v="AO"/>
    <x v="0"/>
    <m/>
    <s v="Completed (PS)"/>
    <s v="RBS-Regional 3"/>
    <d v="2026-08-13T14:12:18"/>
    <d v="2026-08-16T18:20:36"/>
    <n v="69365203"/>
    <m/>
    <n v="142410346123"/>
    <s v="PT. SIDOREJO MAKMUR SEJAHTERA (SPBU 4459513)"/>
    <s v="ODP-MJP-FCU/040"/>
    <s v="WO061807524"/>
    <m/>
    <m/>
    <m/>
    <n v="110.59235454858501"/>
    <n v="-7.0486151641866703"/>
    <s v="AMRBS;401428;REG3;FIRONIKA;081393111688;CP.Adi Satiya Wijayanto;081325713775;PAKET WINBACK 3.0 INET 100MBPS 1:1 TARIF 500K;PT. SIDOREJO MAKMUR SEJAHTERA (SPBU 4459513)"/>
    <s v="Account Manager"/>
    <m/>
    <m/>
    <m/>
    <m/>
    <m/>
    <m/>
    <m/>
    <m/>
    <s v="Management Janji"/>
    <s v="2026-08-16 08:00:00|Waktu pemasangan : 17 agustus 2026 Jam pemasangan : 08.00 - 12.00 Info Tambahan : Hubungi pelanggan dulu sebelum ke lokasi terimakasih |40971401|MYDITA"/>
    <s v="FCC"/>
    <s v="13-08-2026 14:39:50"/>
    <d v="2026-08-16T08:00:00"/>
    <m/>
    <s v="PS"/>
    <s v="MJP"/>
    <s v="NO ADDON"/>
    <n v="20260816"/>
    <s v="Completed"/>
    <s v="- 11_11446;Biaya PSB HSI EBIS Tunai di Depan ~ 11[150000]  - SP_NOSS;SP_NOSS ~ Internet NOSS Multispeed Network[0]  - SP_NOSS;SP_NOSS ~ Internet NOSS Multispeed Network[0]  - E26016;E26016 ~ ES26 - Paket HSI Bisnis (HSIE) Khusus Winback 3.0[0]  - E26016~n"/>
    <s v="INDIBIZ"/>
    <m/>
    <m/>
    <d v="2026-08-16T08:00:00"/>
    <s v="2026-08-16 08:00:00|Waktu pemasangan : 17 agustus 2026 Jam pemasangan : 08.00 - 12.00 Info Tambahan : Hubungi pelanggan dulu sebelum ke lokasi terimakasih |40971401|MYDITA"/>
    <n v="2026"/>
    <n v="8"/>
    <n v="16"/>
    <d v="2026-08-16T00:00:00"/>
    <n v="-0.33333333333575865"/>
    <x v="0"/>
  </r>
  <r>
    <n v="1462"/>
    <n v="1002528507"/>
    <n v="3"/>
    <x v="6"/>
    <n v="5"/>
    <s v="SIDOARJO"/>
    <s v="MOJOKERTO"/>
    <s v="PCT"/>
    <s v="REG"/>
    <s v="AO"/>
    <x v="0"/>
    <m/>
    <s v="CC - HD1A - INPROGRESS UNCONTACTED"/>
    <s v="RBS-Regional 3"/>
    <d v="2026-08-15T15:20:36"/>
    <d v="2026-08-16T14:33:49"/>
    <n v="69367020"/>
    <m/>
    <n v="152324211131"/>
    <s v="GIRAS SOEDJANA"/>
    <s v="ODP-PCT-FB/19"/>
    <m/>
    <m/>
    <m/>
    <m/>
    <n v="112.5113228"/>
    <n v="-7.6456255000000004"/>
    <s v="|MC30080|/SAIFUN FIKRI/08211847307/saifunfikri1997@gmail.com"/>
    <s v="Sales Force DBS"/>
    <m/>
    <m/>
    <m/>
    <m/>
    <m/>
    <m/>
    <m/>
    <m/>
    <m/>
    <m/>
    <m/>
    <s v="15-08-2026 15:39:51"/>
    <m/>
    <m/>
    <s v="FCC"/>
    <s v="PCT"/>
    <s v="NETMONK - OCA"/>
    <m/>
    <s v="UNCONTACTED : Telepon Tidak Diangkat - RNA Ivan Sutiawan 40010577|MYDITA"/>
    <s v="- E23015;E23015 ~ ES23 - Perangkat ONT[0]  - E23015~null~44292;E23015||11||Abodemen 0[0]  - E23015~null~E23015_SWONTPREM;SWONTPREM ~ Biaya Sewa ONT Premium ~ E23015[50000]  - E24057;E24057 ~ ES24 - Paket HSI Bisnis (HSIE) Khusus Winback[0]  - E24057~null~"/>
    <s v="INDIBIZ"/>
    <m/>
    <m/>
    <m/>
    <m/>
    <m/>
    <m/>
    <m/>
    <e v="#NUM!"/>
    <e v="#NUM!"/>
    <x v="1"/>
  </r>
  <r>
    <n v="1463"/>
    <n v="1002516508"/>
    <n v="3"/>
    <x v="5"/>
    <n v="5"/>
    <s v="DENPASAR"/>
    <s v="JIMBARAN"/>
    <s v="BNO"/>
    <s v="REG"/>
    <s v="AO"/>
    <x v="0"/>
    <m/>
    <s v="Completed (PS)"/>
    <s v="RBS-Regional 3"/>
    <d v="2026-08-09T13:53:18"/>
    <d v="2026-08-10T04:44:58"/>
    <n v="69360566"/>
    <m/>
    <n v="172402802776"/>
    <s v="PT. MITRA BALI SUKSES"/>
    <s v="ODP-BNO-FG/32"/>
    <s v="WO061323773"/>
    <m/>
    <m/>
    <m/>
    <n v="115.22080870000001"/>
    <n v="-8.7086562999999995"/>
    <s v="|MN02545|/PIC WAHYUDI/08995847815-081381829072/it.info@mitrabalisukses.co.id"/>
    <s v="Sales Force DBS"/>
    <m/>
    <m/>
    <m/>
    <m/>
    <m/>
    <m/>
    <m/>
    <m/>
    <s v="Management Janji"/>
    <s v="2026-08-08 13:00:00|Nama : PT. MITRA BALI SUKSES  Cp : 08995847815  2026-08-08 13:00  Sebelum kelokasi hub terlebih dahulu |40931150|MYDITA"/>
    <s v="FCC"/>
    <d v="2026-09-08T13:54:59"/>
    <m/>
    <m/>
    <s v="PS"/>
    <s v="BNO"/>
    <s v="NO ADDON"/>
    <n v="20260810"/>
    <s v="Completed"/>
    <s v="- 11_11446;Biaya PSB HSI EBIS Tunai di Depan ~ 11[150000]  - E25060;E25060 ~ ES25 - Paket HSI Bisnis (HSIE) Khusus Winback 2.0[0]  - E25060~null~E25060_UNL;UNL ~ Internet-Link Unlimited Internet Usage ~ E25060[0]  - E25060~null~105343;E25060||11||Abodemen"/>
    <s v="INDIBIZ"/>
    <m/>
    <m/>
    <d v="2026-08-09T07:00:00"/>
    <s v="2026-08-08 13:00:00|Nama : PT. MITRA BALI SUKSES  Cp : 08995847815  2026-08-08 13:00  Sebelum kelokasi hub terlebih dahulu |40931150|MYDITA"/>
    <n v="2026"/>
    <n v="8"/>
    <n v="10"/>
    <d v="2026-08-10T00:00:00"/>
    <n v="0.70833333333575865"/>
    <x v="0"/>
  </r>
  <r>
    <n v="1464"/>
    <n v="1002514309"/>
    <n v="3"/>
    <x v="3"/>
    <n v="4"/>
    <s v="PURWOKERTO"/>
    <s v="BANJARNEGARA"/>
    <s v="BJR"/>
    <s v="REG"/>
    <s v="AO"/>
    <x v="0"/>
    <s v="1P INET"/>
    <s v="Completed (PS)"/>
    <s v="RBS-Regional 3"/>
    <d v="2026-08-07T11:19:58"/>
    <d v="2026-08-08T15:15:28"/>
    <n v="69360628"/>
    <m/>
    <n v="146372101964"/>
    <s v="BERKAH SEMBAKO MULYADI"/>
    <s v="ODP-BJR-FAC/053 FAC/D04/053.01"/>
    <s v="WO061149643"/>
    <m/>
    <m/>
    <m/>
    <n v="109.818455"/>
    <n v="-7.2014399999999998"/>
    <s v="|MN00909|MYIA-009476230769/POI/mulyadi/085643064718/registrasipenda.ftaraninter.net1@gmail.com"/>
    <s v="MYIB_ASSISTANT"/>
    <m/>
    <m/>
    <m/>
    <m/>
    <m/>
    <m/>
    <m/>
    <m/>
    <s v="Management Janji"/>
    <s v="2026-08-09 15:00:00 | Nama Pic : BP MULYADI No Hp Pic : 085643064718 Jam Pemasangan : 08:00 - 12.00 Tanggal Pemasangan : SABTU 08 AGUSTUS 2026 Info Tambahan : Hubungi pelanggan sebelum datang ke lokasi, terima kasih."/>
    <s v="FCC"/>
    <d v="2026-07-08T11:25:46"/>
    <d v="2026-08-09T15:00:00"/>
    <m/>
    <s v="PS"/>
    <s v="BJR"/>
    <s v="NO ADDON"/>
    <n v="20260808"/>
    <s v="Completed"/>
    <s v="HSI Bisnis Promo HUT Telkom PSB 70% - 150 Mbps"/>
    <s v="INDIBIZ"/>
    <m/>
    <m/>
    <d v="2026-08-09T15:00:00"/>
    <s v="2026-08-09 15:00:00 | Nama Pic : BP MULYADI No Hp Pic : 085643064718 Jam Pemasangan : 08:00 - 12.00 Tanggal Pemasangan : SABTU 08 AGUSTUS 2026 Info Tambahan : Hubungi pelanggan sebelum datang ke lokasi, terima kasih."/>
    <n v="2026"/>
    <n v="8"/>
    <n v="8"/>
    <d v="2026-08-08T00:00:00"/>
    <n v="-1.625"/>
    <x v="0"/>
  </r>
  <r>
    <n v="1465"/>
    <n v="1002504745"/>
    <n v="3"/>
    <x v="2"/>
    <n v="5"/>
    <s v="KEDIRI"/>
    <s v="TRENGGALEK"/>
    <s v="TRE"/>
    <s v="REG"/>
    <s v="AO"/>
    <x v="0"/>
    <s v="1P INET"/>
    <s v="Completed (PS)"/>
    <s v="RBS-Regional 3"/>
    <d v="2026-08-01T15:34:56"/>
    <d v="2026-08-02T11:41:19"/>
    <n v="69356817"/>
    <m/>
    <n v="152608208820"/>
    <s v="TOKO SUMBER REZEKI"/>
    <s v="ODP-TRE-FW/65 FW/D04/65.01"/>
    <s v="WO060665379"/>
    <m/>
    <m/>
    <m/>
    <n v="111.60017888993001"/>
    <n v="-8.3098921592855906"/>
    <s v="MD|MYDB-20260801264127|DC20010/MC20002|TOKO SUMBER REZEKI|081231093439"/>
    <s v="MYDIGIBIZPARTNER"/>
    <m/>
    <m/>
    <m/>
    <m/>
    <m/>
    <m/>
    <m/>
    <m/>
    <s v="Management Janji"/>
    <s v="2026-08-02 13:00:00 | Nama PIC : Bp Sumano No Hp : 081231093439 No Alt : - Tgl Pemasangan : 02 Agustus 2026 Interval : PAGI SIANG Note : Hubungi pelanggan terlebih dahulu"/>
    <s v="FCC"/>
    <d v="2026-01-08T15:39:52"/>
    <d v="2026-08-02T13:00:00"/>
    <m/>
    <s v="PS"/>
    <s v="TRE"/>
    <s v="NO ADDON"/>
    <n v="20260802"/>
    <s v="Completed"/>
    <s v="HSI Bisnis Promo HUT Telkom PSB 70% - 150 Mbps"/>
    <s v="INDIBIZ"/>
    <m/>
    <m/>
    <d v="2026-08-02T13:00:00"/>
    <s v="2026-08-02 13:00:00 | Nama PIC : Bp Sumano No Hp : 081231093439 No Alt : - Tgl Pemasangan : 02 Agustus 2026 Interval : PAGI SIANG Note : Hubungi pelanggan terlebih dahulu"/>
    <n v="2026"/>
    <n v="8"/>
    <n v="2"/>
    <d v="2026-08-02T00:00:00"/>
    <n v="-0.54166666666424135"/>
    <x v="0"/>
  </r>
  <r>
    <n v="1466"/>
    <n v="1002531311"/>
    <n v="3"/>
    <x v="0"/>
    <n v="5"/>
    <s v="MATARAM"/>
    <s v="INNER - NUSA TENGGARA"/>
    <s v="MTR"/>
    <s v="REG"/>
    <s v="AO"/>
    <x v="0"/>
    <s v="1P INET"/>
    <s v="MIE - SEND SURVEY"/>
    <s v="RBS-Regional 3"/>
    <d v="2026-08-17T16:47:57"/>
    <d v="2026-08-17T16:50:28"/>
    <n v="69368335"/>
    <m/>
    <n v="172601797051"/>
    <s v="servis radiator"/>
    <s v="ODP-MTR-FDC/09 FDC/D01/09.01"/>
    <s v="WO061946930"/>
    <m/>
    <m/>
    <m/>
    <n v="116.132323995446"/>
    <n v="-8.5901112119680292"/>
    <s v="|MC40299|MYIA-044512760930/POI/padiah/087736860089/ufatah38@gmail.com"/>
    <s v="MYIB_ASSISTANT"/>
    <m/>
    <m/>
    <m/>
    <m/>
    <m/>
    <m/>
    <m/>
    <m/>
    <s v="Management Janji"/>
    <s v="2026-08-19 13:00:00 | Nama PIC : Bp Fatahuddin No Hp : 087736860089 No Alt : - Tgl Pemasangan : 19 Agustus 2026 Interval : PAGI SIANG Note : Hubungi pelanggan terlebih dahulu"/>
    <s v="FCC"/>
    <s v="17-08-2026 16:55:01"/>
    <d v="2026-08-19T13:00:00"/>
    <m/>
    <s v="SURVEY_NEW_MANJA"/>
    <s v="MTR"/>
    <s v="NO ADDON"/>
    <m/>
    <s v="MIE - SEND SURVEY"/>
    <s v="HSI Bisnis Khusus Winback PSB 70% - 100 Mbps"/>
    <s v="INDIBIZ"/>
    <m/>
    <m/>
    <d v="2026-08-19T13:00:00"/>
    <s v="2026-08-19 13:00:00 | Nama PIC : Bp Fatahuddin No Hp : 087736860089 No Alt : - Tgl Pemasangan : 19 Agustus 2026 Interval : PAGI SIANG Note : Hubungi pelanggan terlebih dahulu"/>
    <m/>
    <m/>
    <m/>
    <e v="#NUM!"/>
    <e v="#NUM!"/>
    <x v="1"/>
  </r>
  <r>
    <n v="1467"/>
    <n v="1002520118"/>
    <n v="3"/>
    <x v="6"/>
    <n v="5"/>
    <s v="SIDOARJO"/>
    <s v="MOJOKERTO"/>
    <s v="MRT"/>
    <s v="REG"/>
    <s v="AO"/>
    <x v="0"/>
    <m/>
    <s v="Completed (PS)"/>
    <s v="RBS-Regional 3"/>
    <d v="2026-08-11T14:11:07"/>
    <d v="2026-08-11T22:23:55"/>
    <n v="69363436"/>
    <m/>
    <n v="152312243260"/>
    <s v="ROCKET CHICKEN PURI"/>
    <s v="ODP-MRT-FAL/10"/>
    <s v="WO061513787"/>
    <m/>
    <m/>
    <m/>
    <n v="112.4594067"/>
    <n v="-7.5067810000000001"/>
    <s v="|MN01575|/ROCKET CHICKEN PURI/WINBACK 2.0 HSI B2B (1:2) 50MBPS 320RB PSB DISC 70%//Vera.andriyani31@gmail.com/VERA ANDRIYANI/8819704407"/>
    <s v="Sales Force DBS"/>
    <m/>
    <m/>
    <m/>
    <m/>
    <m/>
    <m/>
    <m/>
    <m/>
    <s v="Management Janji"/>
    <s v="2026-08-12 13:00:00|M Janji : (12/08/2026) jam Pasang : 09:00 Note : hubungi pelanggan jika ingin kelokasi |40981184|MYDITA"/>
    <s v="FCC"/>
    <d v="2026-11-08T14:39:49"/>
    <d v="2026-08-12T13:00:00"/>
    <m/>
    <s v="PS"/>
    <s v="MRT"/>
    <s v="NO ADDON"/>
    <n v="20260811"/>
    <s v="Completed"/>
    <s v="- 11_11446;Biaya PSB HSI EBIS Tunai di Depan ~ 11[150000]  - SP_NOSS;SP_NOSS ~ Internet NOSS Multispeed Network[0]  - SP_NOSS;SP_NOSS ~ Internet NOSS Multispeed Network[0]  - E25061;E25061 ~ ES25 - Paket HSI Basic (HSIEF) Khusus Winback 2.0[0]  - E25061~n"/>
    <s v="INDIBIZ"/>
    <m/>
    <m/>
    <d v="2026-08-12T13:00:00"/>
    <s v="2026-08-12 13:00:00|M Janji : (12/08/2026) jam Pasang : 09:00 Note : hubungi pelanggan jika ingin kelokasi |40981184|MYDITA"/>
    <n v="2026"/>
    <n v="8"/>
    <n v="11"/>
    <d v="2026-08-11T00:00:00"/>
    <n v="-1.5416666666642413"/>
    <x v="0"/>
  </r>
  <r>
    <n v="1468"/>
    <n v="1002510859"/>
    <n v="3"/>
    <x v="2"/>
    <n v="5"/>
    <s v="MALANG"/>
    <s v="BATU"/>
    <s v="TMP"/>
    <s v="REG"/>
    <s v="AO"/>
    <x v="0"/>
    <s v="1P INET"/>
    <s v="Completed (PS)"/>
    <s v="RBS-Regional 3"/>
    <d v="2026-08-05T14:40:57"/>
    <d v="2026-08-07T14:42:14"/>
    <n v="69359311"/>
    <m/>
    <n v="152717206255"/>
    <s v="SMK DARUSAADAH PONCOKUSUMO"/>
    <s v="ODP-TMP-FP/18 FP/D03/18.01"/>
    <s v="WO060996025"/>
    <m/>
    <m/>
    <m/>
    <n v="112.829096652567"/>
    <n v="-8.0252897816179605"/>
    <s v="MD|MYDB-20260805264402|SC20017/MC20200|SMK DARUSAADAH PONCOKUSUMO|087757955526"/>
    <s v="MYDIGIBIZPARTNER"/>
    <m/>
    <m/>
    <m/>
    <m/>
    <m/>
    <m/>
    <m/>
    <m/>
    <s v="Management Janji"/>
    <s v="2026-08-07 08:00:00 | Tanggal Pemasangan : 07 Agustus 2026 Jam Pemasangan : 08:00 13:00 Info Tambahan : Hubungi pelanggan dulu sebelum ke lokasi terimakasih"/>
    <s v="FCC"/>
    <d v="2026-05-08T14:54:47"/>
    <d v="2026-08-07T08:00:00"/>
    <m/>
    <s v="PS"/>
    <s v="TMP"/>
    <s v="NO ADDON"/>
    <n v="20260807"/>
    <s v="Completed"/>
    <s v="HSI Bisnis Promo HUT Telkom PSB 70% - 200 Mbps"/>
    <s v="INDIBIZ"/>
    <m/>
    <m/>
    <d v="2026-08-07T08:00:00"/>
    <s v="2026-08-07 08:00:00 | Tanggal Pemasangan : 07 Agustus 2026 Jam Pemasangan : 08:00 13:00 Info Tambahan : Hubungi pelanggan dulu sebelum ke lokasi terimakasih"/>
    <n v="2026"/>
    <n v="8"/>
    <n v="7"/>
    <d v="2026-08-07T00:00:00"/>
    <n v="-0.33333333333575865"/>
    <x v="0"/>
  </r>
  <r>
    <n v="1469"/>
    <n v="1002515373"/>
    <n v="3"/>
    <x v="4"/>
    <n v="4"/>
    <s v="SEMARANG"/>
    <s v="INNER - SEMARANG JATENG UTARA"/>
    <s v="GNK"/>
    <s v="REG"/>
    <s v="AO"/>
    <x v="0"/>
    <m/>
    <s v="Completed (PS)"/>
    <s v="RBS-Regional 3"/>
    <d v="2026-08-07T16:58:57"/>
    <d v="2026-08-07T20:37:00"/>
    <n v="69356866"/>
    <m/>
    <n v="143424113537"/>
    <s v="SPBU 44.595.21 DEMAK"/>
    <s v="ODP-GNK-FE/024"/>
    <s v="WO061193491"/>
    <m/>
    <m/>
    <m/>
    <n v="110.54570895273601"/>
    <n v="-6.9293956982594596"/>
    <s v="|MN02184|MYIA-014095114720/POI/ACHMAD MUJIB/085325058548/spbu4459521@gmail.com"/>
    <s v="MYDIGIBIZPARTNER"/>
    <m/>
    <m/>
    <m/>
    <m/>
    <m/>
    <m/>
    <m/>
    <m/>
    <s v="Management Janji"/>
    <s v="2026-08-02 13:00:00 | telp :085325058548  Tanggal pemasangan :02/08/2026  Jam pemasangan : pagi/siang  Info Tambahan : Hubungi pelanggan dulu sebelum ke lokasi  terima kasih"/>
    <s v="FCC"/>
    <d v="2026-07-08T17:10:45"/>
    <m/>
    <m/>
    <s v="PS"/>
    <s v="GNK"/>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07:00:00"/>
    <s v="2026-08-02 13:00:00 | telp :085325058548  Tanggal pemasangan :02/08/2026  Jam pemasangan : pagi/siang  Info Tambahan : Hubungi pelanggan dulu sebelum ke lokasi  terima kasih"/>
    <n v="2026"/>
    <n v="8"/>
    <n v="7"/>
    <d v="2026-08-07T00:00:00"/>
    <n v="-0.29166666666424135"/>
    <x v="0"/>
  </r>
  <r>
    <n v="1470"/>
    <n v="1002517677"/>
    <n v="3"/>
    <x v="5"/>
    <n v="5"/>
    <s v="DENPASAR"/>
    <s v="SANUR"/>
    <s v="SWI"/>
    <s v="REG"/>
    <s v="AO"/>
    <x v="0"/>
    <m/>
    <s v="98 | OSS - CANCEL COMPLETE"/>
    <s v="RBS-Regional 3"/>
    <d v="2026-08-10T13:02:12"/>
    <d v="2026-08-13T09:20:15"/>
    <n v="69362407"/>
    <m/>
    <n v="172423220311"/>
    <s v="OMNI SPACE"/>
    <s v="ODP-SWI-FE/85"/>
    <s v="WO061439995"/>
    <m/>
    <m/>
    <m/>
    <n v="115.27735319999999"/>
    <n v="-8.5787233000000001"/>
    <s v="|MN02365|/PIC I WAYAN GDE EKA PRATAMA/081905575737-08135906565/omnispaceoffice@gmail.com"/>
    <s v="Sales Force DBS"/>
    <m/>
    <m/>
    <m/>
    <m/>
    <m/>
    <m/>
    <m/>
    <m/>
    <s v="Management Janji"/>
    <s v="2026-08-11 15:00:00|Nama PIC:  bp i wayan gde eka No HP: 081905575737 Alt: Tanggal: 11/8/2026 Jam Pasang: Sore Note: Hubungi sebelum ke lokasi, terimakasih.|40010577|MYDITA"/>
    <s v="FCC"/>
    <d v="2026-10-08T13:09:48"/>
    <d v="2026-08-11T15:00:00"/>
    <s v="Kendala Pelanggan"/>
    <s v="CANCEL"/>
    <s v="SWI"/>
    <s v="NO ADDON"/>
    <m/>
    <s v="Cancel Completed"/>
    <s v="- 11_11446;Biaya PSB HSI EBIS Tunai di Depan ~ 11[150000]  - SP_NOSS;SP_NOSS ~ Internet NOSS Multispeed Network[0]  - SP_NOSS;SP_NOSS ~ Internet NOSS Multispeed Network[0]  - E25060;E25060 ~ ES25 - Paket HSI Bisnis (HSIE) Khusus Winback 2.0[0]  - E25060~n"/>
    <s v="INDIBIZ"/>
    <m/>
    <m/>
    <d v="2026-08-11T15:00:00"/>
    <s v="2026-08-11 15:00:00|Nama PIC:  bp i wayan gde eka No HP: 081905575737 Alt: Tanggal: 11/8/2026 Jam Pasang: Sore Note: Hubungi sebelum ke lokasi, terimakasih.|40010577|MYDITA"/>
    <m/>
    <m/>
    <m/>
    <e v="#NUM!"/>
    <e v="#NUM!"/>
    <x v="1"/>
  </r>
  <r>
    <n v="1471"/>
    <n v="1002531569"/>
    <n v="3"/>
    <x v="2"/>
    <n v="5"/>
    <s v="KEDIRI"/>
    <s v="KEDIRI"/>
    <s v="PPR"/>
    <s v="REG"/>
    <s v="AO"/>
    <x v="0"/>
    <s v="1P INET"/>
    <s v="MIE - SEND SURVEY"/>
    <s v="RBS-Regional 3"/>
    <d v="2026-08-17T19:45:01"/>
    <d v="2026-08-17T19:48:01"/>
    <n v="69368446"/>
    <m/>
    <n v="152652204466"/>
    <s v="GUDANG TYANFARM"/>
    <s v="ODP-PPR-FF/12 FF/D03/12.01"/>
    <s v="WO061956570"/>
    <m/>
    <m/>
    <m/>
    <n v="112.0800885"/>
    <n v="-7.6919918999999899"/>
    <s v="MD|MYDB-20260817265912|DN00001/MN00968|GUDANG TYANFARM|085607479595"/>
    <s v="MYDIGIBIZPARTNER"/>
    <m/>
    <m/>
    <m/>
    <m/>
    <m/>
    <m/>
    <m/>
    <m/>
    <s v="Management Janji"/>
    <s v="2026-08-19 08:00:00 | M janji : pagi Tanggal Pemasangan : 18/agustus/2026 Note : hubungi pelanggan jika ingin kelokasi "/>
    <s v="FCC"/>
    <s v="17-08-2026 19:54:51"/>
    <d v="2026-08-19T08:00:00"/>
    <m/>
    <s v="SURVEY_NEW_MANJA"/>
    <s v="PPR"/>
    <s v="NO ADDON"/>
    <m/>
    <s v="MIE - SEND SURVEY"/>
    <s v="HSI Bisnis Promo HUT Telkom PSB 70% - 100 Mbps Dual Band"/>
    <s v="INDIBIZ"/>
    <m/>
    <m/>
    <d v="2026-08-19T08:00:00"/>
    <s v="2026-08-19 08:00:00 | M janji : pagi Tanggal Pemasangan : 18/agustus/2026 Note : hubungi pelanggan jika ingin kelokasi "/>
    <m/>
    <m/>
    <m/>
    <e v="#NUM!"/>
    <e v="#NUM!"/>
    <x v="1"/>
  </r>
  <r>
    <n v="1472"/>
    <n v="1002530706"/>
    <n v="3"/>
    <x v="2"/>
    <n v="5"/>
    <s v="KEDIRI"/>
    <s v="NGANJUK"/>
    <s v="KTS"/>
    <s v="REG"/>
    <s v="AO"/>
    <x v="0"/>
    <s v="1P INET"/>
    <s v="Completed (PS)"/>
    <s v="RBS-Regional 3"/>
    <d v="2026-08-17T11:41:56"/>
    <d v="2026-08-17T20:39:40"/>
    <n v="69367979"/>
    <m/>
    <n v="152615203361"/>
    <s v="BENGKEL OM YANTO"/>
    <s v="ODP-KTS-FK/26 FK/D03/26.01"/>
    <s v="WO061921253"/>
    <m/>
    <m/>
    <m/>
    <n v="112.109578"/>
    <n v="-7.5666339999999996"/>
    <s v="|MC20191|MYIA-042274156267/POI/SUYANTO/081234565167/ysu3494@gmail.com"/>
    <s v="MYIB_ASSISTANT"/>
    <m/>
    <m/>
    <m/>
    <m/>
    <m/>
    <m/>
    <m/>
    <m/>
    <s v="Management Janji"/>
    <s v="2026-08-18 08:00:00 | Nama PIC : Bp Suyanto No Hp : 081234565167 No Alt : - Tgl Pemasangan : 18 Agustus 2026 Interval : PAGI SIANG Note : Hubungi pelanggan terlebih dahulu"/>
    <s v="FCC"/>
    <s v="17-08-2026 11:55:11"/>
    <d v="2026-08-18T08:00:00"/>
    <m/>
    <s v="PS"/>
    <s v="KTS"/>
    <s v="NO ADDON"/>
    <n v="20260817"/>
    <s v="Completed"/>
    <s v="HSI Bisnis Promo HUT Telkom PSB 70% - 100 Mbps"/>
    <s v="INDIBIZ"/>
    <m/>
    <m/>
    <d v="2026-08-18T08:00:00"/>
    <s v="2026-08-18 08:00:00 | Nama PIC : Bp Suyanto No Hp : 081234565167 No Alt : - Tgl Pemasangan : 18 Agustus 2026 Interval : PAGI SIANG Note : Hubungi pelanggan terlebih dahulu"/>
    <n v="2026"/>
    <n v="8"/>
    <n v="17"/>
    <d v="2026-08-17T00:00:00"/>
    <n v="-1.3333333333357587"/>
    <x v="0"/>
  </r>
  <r>
    <n v="1473"/>
    <n v="1002522970"/>
    <n v="3"/>
    <x v="4"/>
    <n v="4"/>
    <s v="PEKALONGAN"/>
    <s v="BREBES"/>
    <s v="BMU"/>
    <s v="REG"/>
    <s v="AO"/>
    <x v="0"/>
    <s v="1P INET"/>
    <s v="Completed (PS)"/>
    <s v="RBS-Regional 3"/>
    <d v="2026-08-12T16:53:57"/>
    <d v="2026-08-14T19:04:49"/>
    <n v="69364550"/>
    <m/>
    <n v="146281108099"/>
    <s v="SPBU KALISALAK 44.52208"/>
    <s v="ODP-BMU-FB/007 FB/D03/007.01"/>
    <s v="WO061615671"/>
    <m/>
    <m/>
    <m/>
    <n v="109.01867009999999"/>
    <n v="-7.2156104999999897"/>
    <s v="MD|MYDB-20260812265042|DN00001/MN00347|SPBU KALISALAK 44.52208|081328907930"/>
    <s v="MYDIGIBIZPARTNER"/>
    <m/>
    <m/>
    <m/>
    <m/>
    <m/>
    <m/>
    <m/>
    <m/>
    <s v="Management Janji"/>
    <s v="2026-08-14 08:00:00 | Tanggal pemasangan: 13/08/2026 Jam pemasangan : siang Info Tambahan : Hubungi pelanggan dulu sebelum ke lokasi terima kasih."/>
    <s v="FCC"/>
    <d v="2026-12-08T16:54:54"/>
    <d v="2026-08-14T08:00:00"/>
    <m/>
    <s v="PS"/>
    <s v="BMU"/>
    <s v="NO ADDON"/>
    <n v="20260814"/>
    <s v="Completed"/>
    <s v="HSI Bisnis Promo HUT Telkom PSB 70% - 100 Mbps"/>
    <s v="INDIBIZ"/>
    <m/>
    <m/>
    <d v="2026-08-14T08:00:00"/>
    <s v="2026-08-14 08:00:00 | Tanggal pemasangan: 13/08/2026 Jam pemasangan : siang Info Tambahan : Hubungi pelanggan dulu sebelum ke lokasi terima kasih."/>
    <n v="2026"/>
    <n v="8"/>
    <n v="14"/>
    <d v="2026-08-14T00:00:00"/>
    <n v="-0.33333333333575865"/>
    <x v="0"/>
  </r>
  <r>
    <n v="1474"/>
    <n v="1002523387"/>
    <n v="3"/>
    <x v="6"/>
    <n v="5"/>
    <s v="SIDOARJO"/>
    <s v="PASURUAN"/>
    <s v="GEM"/>
    <s v="REG"/>
    <s v="AO"/>
    <x v="0"/>
    <m/>
    <s v="Completed (PS)"/>
    <s v="RBS-Regional 3"/>
    <d v="2026-08-13T09:05:49"/>
    <d v="2026-08-14T12:46:58"/>
    <n v="69364741"/>
    <m/>
    <n v="152743216449"/>
    <s v="PT EVARINDO MEGA MAKMUR"/>
    <s v="ODP-GEM-FAK/012"/>
    <s v="WO061649079"/>
    <m/>
    <m/>
    <m/>
    <n v="112.68966519999999"/>
    <n v="-7.5993139999999997"/>
    <s v="|MN02627|/PT EVARINDO MEGA MAKMUR/WINBACK 2.0 HSI B2B (1:1) 50MBPS 355RB PSB DISC 70%//evarindo@gmail.com/SYAIFUL ARIFIN /8990737501"/>
    <s v="Sales Force DBS"/>
    <m/>
    <m/>
    <m/>
    <m/>
    <m/>
    <m/>
    <m/>
    <m/>
    <s v="Management Janji"/>
    <s v="2026-08-14 08:00:00|Jam Pemasangan : 08:00 - 12.00 Tanggal Pemasangan : 14/08/2026 Info Tambahan : Hubungi pelanggan sebelum datang ke lokasi |40981184|MYDITA"/>
    <s v="FCC"/>
    <s v="13-08-2026 09:10:25"/>
    <d v="2026-08-14T08:00:00"/>
    <m/>
    <s v="PS"/>
    <s v="GEM"/>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Jam Pemasangan : 08:00 - 12.00 Tanggal Pemasangan : 14/08/2026 Info Tambahan : Hubungi pelanggan sebelum datang ke lokasi |40981184|MYDITA"/>
    <n v="2026"/>
    <n v="8"/>
    <n v="14"/>
    <d v="2026-08-14T00:00:00"/>
    <n v="-0.33333333333575865"/>
    <x v="0"/>
  </r>
  <r>
    <n v="1475"/>
    <n v="1002524010"/>
    <n v="3"/>
    <x v="7"/>
    <n v="4"/>
    <s v="KUDUS"/>
    <s v="KUDUS"/>
    <s v="KUD"/>
    <s v="REG"/>
    <s v="AO"/>
    <x v="0"/>
    <s v="1P INET"/>
    <s v="OSS - FALLOUT"/>
    <s v="RBS-Regional 3"/>
    <d v="2026-08-13T11:50:56"/>
    <d v="2026-08-14T10:15:49"/>
    <n v="69365025"/>
    <m/>
    <n v="142401146029"/>
    <s v="PT. KALAMAYA INTEGRA MEDIA"/>
    <s v="ODP-KUD-FM/035 FM/D04/035.01"/>
    <s v="WO061656623"/>
    <m/>
    <m/>
    <m/>
    <n v="110.846203204415"/>
    <n v="-6.8061317290439298"/>
    <s v="|MN01006|MYIA-022129390271/POI/BENY TRI ANJANI /083173620166/klinsi.2333@gmail.com"/>
    <s v="MYIB_ASSISTANT"/>
    <m/>
    <m/>
    <m/>
    <m/>
    <m/>
    <m/>
    <m/>
    <m/>
    <s v="Management Janji"/>
    <s v="2026-08-14 08:00:00 | telp : 083173620166 M Janji : (14/08/2026) jam Pasang : 09:00 Note : hubungi pelanggan jika ingin kelokasi"/>
    <s v="FCC"/>
    <s v="13-08-2026 11:54:51"/>
    <d v="2026-08-14T08:00:00"/>
    <s v="Kendala Lainnya"/>
    <s v="FO_WFM"/>
    <s v="KUD"/>
    <s v="NO ADDON"/>
    <m/>
    <s v="Provisioning Failed|WFM|INF009041361|salah segmen"/>
    <s v="HSI Bisnis Basic Promo HUT Telkom PSB 70% - 50 Mbps"/>
    <s v="INDIBIZ"/>
    <m/>
    <m/>
    <d v="2026-08-14T08:00:00"/>
    <s v="2026-08-14 08:00:00 | telp : 083173620166 M Janji : (14/08/2026) jam Pasang : 09:00 Note : hubungi pelanggan jika ingin kelokasi"/>
    <m/>
    <m/>
    <m/>
    <e v="#NUM!"/>
    <e v="#NUM!"/>
    <x v="1"/>
  </r>
  <r>
    <n v="1476"/>
    <n v="1002506410"/>
    <n v="3"/>
    <x v="5"/>
    <n v="5"/>
    <s v="SINGARJA"/>
    <s v="GIANYAR"/>
    <s v="GIN"/>
    <s v="REG"/>
    <s v="AO"/>
    <x v="0"/>
    <m/>
    <s v="Completed (PS)"/>
    <s v="RBS-Regional 3"/>
    <d v="2026-08-03T15:37:53"/>
    <d v="2026-08-06T08:21:40"/>
    <n v="69357681"/>
    <m/>
    <n v="172407213022"/>
    <s v="SD NEGERI 6 BLAHBATUH"/>
    <s v="ODP-GIN-FP/103"/>
    <s v="WO060877644"/>
    <m/>
    <m/>
    <m/>
    <n v="115.2996067"/>
    <n v="-8.5700833999999997"/>
    <s v="|MN02658|/PIC NI MADE RENDRA WISMAYANTI/0895603966097/blahbatuhsdn6@gmail.com"/>
    <s v="Sales Force DBS"/>
    <m/>
    <m/>
    <m/>
    <m/>
    <m/>
    <m/>
    <m/>
    <m/>
    <s v="Management Janji"/>
    <s v="2026-08-05 08:00:00|Jam pemasangan : 12.00 Info Tambahan : Hubungi pelanggan dulu sebelum ke lokasi terimakasih |40961370|MYDITA"/>
    <s v="FCC"/>
    <d v="2026-03-08T15:39:47"/>
    <d v="2026-08-05T08:00:00"/>
    <m/>
    <s v="PS"/>
    <s v="GIN"/>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Jam pemasangan : 12.00 Info Tambahan : Hubungi pelanggan dulu sebelum ke lokasi terimakasih |40961370|MYDITA"/>
    <n v="2026"/>
    <n v="8"/>
    <n v="6"/>
    <d v="2026-08-06T00:00:00"/>
    <n v="0.66666666666424135"/>
    <x v="0"/>
  </r>
  <r>
    <n v="1477"/>
    <n v="1002510663"/>
    <n v="3"/>
    <x v="5"/>
    <n v="5"/>
    <s v="DENPASAR"/>
    <s v="UBUNG"/>
    <s v="UBN"/>
    <s v="REG"/>
    <s v="AO"/>
    <x v="0"/>
    <m/>
    <s v="Completed (PS)"/>
    <s v="RBS-Regional 3"/>
    <d v="2026-08-05T13:58:42"/>
    <d v="2026-08-05T17:34:54"/>
    <n v="69357156"/>
    <m/>
    <n v="172418758200"/>
    <s v="Pusat Gadai MGW009"/>
    <s v="ODP-UBN-FL/19"/>
    <s v="WO060990961"/>
    <m/>
    <m/>
    <m/>
    <n v="115.153324"/>
    <n v="-8.6430764999999994"/>
    <s v="|MN02515|MYIA-028505707724/POI/AULIYA PRADITA NUR/081119917743/pusatgadaisintyadewi@gmail.com"/>
    <s v="MYDIGIBIZPARTNER"/>
    <m/>
    <m/>
    <m/>
    <m/>
    <m/>
    <m/>
    <m/>
    <m/>
    <s v="Management Janji"/>
    <s v="2026-08-04 08:00:00 | JAM : 08:00  TGL : 4 AGUSTUS  2026  CATATAN : HUBUNGI PELANGGAN SEBELUM BERKUNJUNG UNTUK PEMASANGAN "/>
    <s v="FCC"/>
    <d v="2026-05-08T14:10:37"/>
    <m/>
    <m/>
    <s v="PS"/>
    <s v="UBN"/>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07:00:00"/>
    <s v="2026-08-04 08:00:00 | JAM : 08:00  TGL : 4 AGUSTUS  2026  CATATAN : HUBUNGI PELANGGAN SEBELUM BERKUNJUNG UNTUK PEMASANGAN "/>
    <n v="2026"/>
    <n v="8"/>
    <n v="5"/>
    <d v="2026-08-05T00:00:00"/>
    <n v="-0.29166666666424135"/>
    <x v="0"/>
  </r>
  <r>
    <n v="1478"/>
    <n v="1002526737"/>
    <n v="3"/>
    <x v="1"/>
    <n v="5"/>
    <s v="MADURA"/>
    <s v="PAMEKASAN"/>
    <s v="ABT"/>
    <s v="REG"/>
    <s v="AO"/>
    <x v="0"/>
    <s v="1P INET"/>
    <s v="Completed (PS)"/>
    <s v="RBS-Regional 3"/>
    <d v="2026-08-14T14:52:57"/>
    <d v="2026-08-14T18:30:05"/>
    <n v="69366181"/>
    <m/>
    <n v="152429208587"/>
    <s v="SAHABAT SUKSES"/>
    <s v="ODP-ABU-FE/18 FE/D02/18.01"/>
    <s v="WO061757202"/>
    <m/>
    <m/>
    <m/>
    <n v="113.804000504314"/>
    <n v="-6.8922257422968798"/>
    <s v="MD|MYDB-20260814265360|DN00001/MN00806|SAHABAT SUKSES|085725531372"/>
    <s v="MYDIGIBIZPARTNER"/>
    <m/>
    <m/>
    <m/>
    <m/>
    <m/>
    <m/>
    <m/>
    <m/>
    <s v="Management Janji"/>
    <s v="2026-08-15 13:00:00 |  M Janji : (15/08/2026) jam Pasang :pagi Note : hubungi pelanggan jika ingin kelokasi "/>
    <s v="FCC"/>
    <s v="14-08-2026 14:55:03"/>
    <d v="2026-08-15T13:00:00"/>
    <m/>
    <s v="PS"/>
    <s v="ABT"/>
    <s v="NO ADDON"/>
    <n v="20260814"/>
    <s v="Completed"/>
    <s v="HSI Bisnis Promo HUT Telkom PSB 70% - 300 Mbps"/>
    <s v="INDIBIZ"/>
    <m/>
    <m/>
    <d v="2026-08-15T13:00:00"/>
    <s v="2026-08-15 13:00:00 |  M Janji : (15/08/2026) jam Pasang :pagi Note : hubungi pelanggan jika ingin kelokasi "/>
    <n v="2026"/>
    <n v="8"/>
    <n v="14"/>
    <d v="2026-08-14T00:00:00"/>
    <n v="-1.5416666666642413"/>
    <x v="0"/>
  </r>
  <r>
    <n v="1479"/>
    <n v="1002526280"/>
    <n v="3"/>
    <x v="3"/>
    <n v="4"/>
    <s v="PURWOKERTO"/>
    <s v="BANJARNEGARA"/>
    <s v="BJR"/>
    <s v="REG"/>
    <s v="AO"/>
    <x v="0"/>
    <s v="1P INET"/>
    <s v="OSS - FALLOUT"/>
    <s v="RBS-Regional 3"/>
    <d v="2026-08-14T12:01:57"/>
    <d v="2026-08-16T11:02:38"/>
    <n v="69365971"/>
    <m/>
    <n v="146372102789"/>
    <s v="TOKO BERKAH SEMBAKO WANITI"/>
    <s v="ODP-BJR-FAH/025"/>
    <s v="WO061737752"/>
    <m/>
    <m/>
    <m/>
    <n v="109.78860400000001"/>
    <n v="-7.318416"/>
    <s v="|MC80042|MYIA-058046167718/POI/WANITI /081392329155/andriyawa25@gmail.com"/>
    <s v="MYIB_ASSISTANT"/>
    <m/>
    <m/>
    <m/>
    <m/>
    <m/>
    <m/>
    <m/>
    <m/>
    <s v="Management Janji"/>
    <s v="2026-08-15 08:00:00 | Nama PIC : bu waniti No HP : 081392329155 Alt :  M Janji : 15/AGUSTUS/2026 jam Pasang : Pagi  Note : hubungi pelanggan jika ingin kelokasi, terimakasih. "/>
    <s v="FCC"/>
    <s v="14-08-2026 12:09:49"/>
    <d v="2026-08-15T08:00:00"/>
    <s v="Kendala Lainnya"/>
    <s v="FO_WFM"/>
    <s v="BJR"/>
    <s v="NO ADDON"/>
    <m/>
    <s v="Provisioning Failed|WFM|INF009053291|inpul"/>
    <s v="HSI Bisnis Promo HUT Telkom PSB 70% - 300 Mbps"/>
    <s v="INDIBIZ"/>
    <m/>
    <m/>
    <d v="2026-08-15T08:00:00"/>
    <s v="2026-08-15 08:00:00 | Nama PIC : bu waniti No HP : 081392329155 Alt :  M Janji : 15/AGUSTUS/2026 jam Pasang : Pagi  Note : hubungi pelanggan jika ingin kelokasi, terimakasih. "/>
    <m/>
    <m/>
    <m/>
    <e v="#NUM!"/>
    <e v="#NUM!"/>
    <x v="1"/>
  </r>
  <r>
    <n v="1480"/>
    <n v="1002526457"/>
    <n v="3"/>
    <x v="2"/>
    <n v="5"/>
    <s v="KEDIRI"/>
    <s v="KEDIRI"/>
    <s v="PAE"/>
    <s v="REG"/>
    <s v="AO"/>
    <x v="0"/>
    <s v="1P INET"/>
    <s v="Completed (PS)"/>
    <s v="RBS-Regional 3"/>
    <d v="2026-08-14T14:02:58"/>
    <d v="2026-08-14T19:16:30"/>
    <n v="69366072"/>
    <m/>
    <n v="152639219419"/>
    <s v="PAPRINGAN KAPE"/>
    <s v="ODP-PAE-FU/33 FU/D01/33.01"/>
    <s v="WO061751021"/>
    <m/>
    <m/>
    <m/>
    <n v="112.26758893579201"/>
    <n v="-7.8651380709762497"/>
    <s v="MD|MYDB-20260813265282|SC20016/MC20202|PAPRINGAN KAPE|08213329615"/>
    <s v="MYDIGIBIZPARTNER"/>
    <m/>
    <m/>
    <m/>
    <m/>
    <m/>
    <m/>
    <m/>
    <m/>
    <s v="Management Janji"/>
    <s v="2026-08-15 13:00:00 | M Janji : (15/08/2026) jam Pasang : 09:00 Note : hubungi pelanggan jika ingin kelokasi"/>
    <s v="FCC"/>
    <s v="14-08-2026 14:10:15"/>
    <d v="2026-08-15T13:00:00"/>
    <m/>
    <s v="PS"/>
    <s v="PAE"/>
    <s v="NO ADDON"/>
    <n v="20260814"/>
    <s v="Completed"/>
    <s v="HSI Bisnis PSB 70% - 300 Mbps"/>
    <s v="INDIBIZ"/>
    <m/>
    <m/>
    <d v="2026-08-15T13:00:00"/>
    <s v="2026-08-15 13:00:00 | M Janji : (15/08/2026) jam Pasang : 09:00 Note : hubungi pelanggan jika ingin kelokasi"/>
    <n v="2026"/>
    <n v="8"/>
    <n v="14"/>
    <d v="2026-08-14T00:00:00"/>
    <n v="-1.5416666666642413"/>
    <x v="0"/>
  </r>
  <r>
    <n v="1481"/>
    <n v="1002511329"/>
    <n v="3"/>
    <x v="0"/>
    <n v="5"/>
    <s v="MATARAM"/>
    <s v="LOMBOK TIMUR UTARA"/>
    <s v="SEL"/>
    <s v="REG"/>
    <s v="AO"/>
    <x v="0"/>
    <s v="1P INET"/>
    <s v="Completed (PS)"/>
    <s v="RBS-Regional 3"/>
    <d v="2026-08-05T18:52:57"/>
    <d v="2026-08-06T18:55:30"/>
    <n v="69359506"/>
    <m/>
    <n v="172619203320"/>
    <s v="CITRA BARU PRINTING"/>
    <s v="ODP-SEL-FAE/21 FAE/D.07/21.01"/>
    <s v="WO061023874"/>
    <m/>
    <m/>
    <m/>
    <n v="116.628341116011"/>
    <n v="-8.5629882572697795"/>
    <s v="MD|MYDB-20260805264469|EC40001/MC40003|CITRA BARU PRINTING|08175753861"/>
    <s v="MYDIGIBIZPARTNER"/>
    <m/>
    <m/>
    <m/>
    <m/>
    <m/>
    <m/>
    <m/>
    <m/>
    <s v="Management Janji"/>
    <s v="2026-08-08 15:00:00 | Nama PIC : Bp Muksin No Hp : 08175753861 No Alt : - Tgl Pemasangan : 08 Agustus 2026 Interval : PAGI SIANG Note : Hubungi pelanggan terlebih dahulu"/>
    <s v="FCC"/>
    <d v="2026-05-08T18:54:57"/>
    <d v="2026-08-08T15:00:00"/>
    <m/>
    <s v="PS"/>
    <s v="SEL"/>
    <s v="NO ADDON"/>
    <n v="20260806"/>
    <s v="Completed"/>
    <s v="HSI Bisnis Promo HUT Telkom PSB 70% - 50 Mbps"/>
    <s v="INDIBIZ"/>
    <m/>
    <m/>
    <d v="2026-08-08T15:00:00"/>
    <s v="2026-08-08 15:00:00 | Nama PIC : Bp Muksin No Hp : 08175753861 No Alt : - Tgl Pemasangan : 08 Agustus 2026 Interval : PAGI SIANG Note : Hubungi pelanggan terlebih dahulu"/>
    <n v="2026"/>
    <n v="8"/>
    <n v="6"/>
    <d v="2026-08-06T00:00:00"/>
    <n v="-2.625"/>
    <x v="0"/>
  </r>
  <r>
    <n v="1482"/>
    <n v="1002504878"/>
    <n v="3"/>
    <x v="4"/>
    <n v="4"/>
    <s v="PEKALONGAN"/>
    <s v="PEMALANG"/>
    <s v="PML"/>
    <s v="REG"/>
    <s v="AO"/>
    <x v="0"/>
    <m/>
    <s v="Completed (PS)"/>
    <s v="RBS-Regional 3"/>
    <d v="2026-08-01T17:29:39"/>
    <d v="2026-08-01T19:18:17"/>
    <n v="69356286"/>
    <m/>
    <n v="142278112604"/>
    <s v="PT. Bangkit Lakuliner Indonesia Pemalang Jateng"/>
    <s v="ODP-PML-FA/013"/>
    <s v="WO060675673"/>
    <m/>
    <m/>
    <m/>
    <n v="109.379239373018"/>
    <n v="-6.8895426887887901"/>
    <s v="|MN02235|MYIA-022383961209/POI/Muhamad Arif Nurdin/085283300362/arif.nurdin@seindonesia.co.id"/>
    <s v="MYDIGIBIZPARTNER"/>
    <m/>
    <m/>
    <m/>
    <m/>
    <m/>
    <m/>
    <m/>
    <m/>
    <s v="Management Janji"/>
    <s v="2026-08-01 13:00:00 | Tanggal pemasangan : 01 AGUSTUS 2026  Jam pemasangan : pagi/siang  Info Tambahan : Hubungi pelanggan dulu sebelum ke lokasi  terima kasih"/>
    <s v="FCC"/>
    <d v="2026-01-08T17:39:50"/>
    <m/>
    <m/>
    <s v="PS"/>
    <s v="PML"/>
    <s v="NO ADDON"/>
    <n v="20260801"/>
    <s v="Completed"/>
    <s v="- 11_11446;Biaya PSB HSI EBIS Tunai di Depan ~ 11[150000]  - E23015;E23015 ~ ES23 - Perangkat ONT[0]  - E23015~null~44292;E23015||11||Abodemen 0[0]  - E23015~null~E23015_SWONT;SWONT ~ Biaya Sewa ONT ~ E23015[30000]  - SP_NOSS;SP_NOSS ~ Internet NOSS Multi"/>
    <s v="INDIBIZ"/>
    <m/>
    <m/>
    <d v="2026-08-01T07:00:00"/>
    <s v="2026-08-01 13:00:00 | Tanggal pemasangan : 01 AGUSTUS 2026  Jam pemasangan : pagi/siang  Info Tambahan : Hubungi pelanggan dulu sebelum ke lokasi  terima kasih"/>
    <n v="2026"/>
    <n v="8"/>
    <n v="1"/>
    <d v="2026-08-01T00:00:00"/>
    <n v="-0.29166666666424135"/>
    <x v="0"/>
  </r>
  <r>
    <n v="1483"/>
    <n v="1002528406"/>
    <n v="3"/>
    <x v="7"/>
    <n v="4"/>
    <s v="KUDUS"/>
    <s v="BLORA"/>
    <s v="RDB"/>
    <s v="REG"/>
    <s v="AO"/>
    <x v="0"/>
    <s v="1P INET"/>
    <s v="Completed (PS)"/>
    <s v="RBS-Regional 3"/>
    <d v="2026-08-15T13:58:57"/>
    <d v="2026-08-17T12:43:44"/>
    <n v="69366952"/>
    <m/>
    <n v="142512103099"/>
    <s v="cafe 68"/>
    <s v="ODP-RDB-FE/037 FE/D01/037.01"/>
    <s v="WO061826862"/>
    <m/>
    <m/>
    <m/>
    <n v="111.362543"/>
    <n v="-7.1405279999999998"/>
    <s v="|MN00408|MYIA-079876412668/POI/edo triutomo/0882006453523/carahoki2@gmail.com"/>
    <s v="MYIB_ASSISTANT"/>
    <m/>
    <m/>
    <m/>
    <m/>
    <m/>
    <m/>
    <m/>
    <m/>
    <s v="Management Janji"/>
    <s v="2026-08-16 13:00:00 | Tanggal pemasangan: 16/08/2026 Jam pemasangan : pagi / siang Info Tambahan : Hubungi pelanggan dulu sebelum ke lokasi terima kasih."/>
    <s v="FCC"/>
    <s v="15-08-2026 14:09:43"/>
    <d v="2026-08-16T13:00:00"/>
    <m/>
    <s v="PS"/>
    <s v="RDB"/>
    <s v="NO ADDON"/>
    <n v="20260817"/>
    <s v="Completed"/>
    <s v="HSI Bisnis Khusus Winback PSB 70% - 300 Mbps"/>
    <s v="INDIBIZ"/>
    <m/>
    <m/>
    <d v="2026-08-16T13:00:00"/>
    <s v="2026-08-16 13:00:00 | Tanggal pemasangan: 16/08/2026 Jam pemasangan : pagi / siang Info Tambahan : Hubungi pelanggan dulu sebelum ke lokasi terima kasih."/>
    <n v="2026"/>
    <n v="8"/>
    <n v="17"/>
    <d v="2026-08-17T00:00:00"/>
    <n v="0.45833333333575865"/>
    <x v="0"/>
  </r>
  <r>
    <n v="1484"/>
    <n v="1002511589"/>
    <n v="3"/>
    <x v="6"/>
    <n v="5"/>
    <s v="PASURUAN"/>
    <s v="PASURUAN"/>
    <s v="BNL"/>
    <s v="DPS"/>
    <s v="AO"/>
    <x v="0"/>
    <m/>
    <s v="SEGMEN BUD - WAITING AKTIVASI IHLD"/>
    <s v="DPS-Logistic &amp; Manufacturing"/>
    <d v="2026-08-06T09:24:14"/>
    <d v="2026-08-07T09:00:50"/>
    <n v="69354181"/>
    <m/>
    <m/>
    <s v="PT. ADM Animal Nutrition Indonesia"/>
    <m/>
    <s v="WO060353282"/>
    <m/>
    <m/>
    <m/>
    <n v="112.81287"/>
    <n v="-7.6227299999999998"/>
    <s v="DPS HSI | BIGEL | 404931| REG3 |PT. ADM Animal Nutrition Indonesia|YUDI|08119440605"/>
    <s v="Amex"/>
    <m/>
    <m/>
    <m/>
    <m/>
    <m/>
    <m/>
    <m/>
    <m/>
    <s v="Management Janji"/>
    <s v="PSB"/>
    <s v="FCC"/>
    <d v="2026-06-08T09:25:00"/>
    <m/>
    <m/>
    <s v="UNSC"/>
    <s v="BNL"/>
    <s v="NO ADDON"/>
    <m/>
    <s v="SEGMEN BUD - WAITING AKTIVASI IHLD"/>
    <s v="- E23015;E23015 ~ ES23 - Perangkat ONT[0]  - E23015~null~44292;E23015||11||Abodemen 0[0]  - E23015~null~E23015_SWONT;SWONT ~ Biaya Sewa ONT ~ E23015[30000]  - E24057;E24057 ~ ES24 - Paket HSI Bisnis (HSIE) Khusus Winback[0]  - E24057~null~E24057_UNL;UNL ~"/>
    <s v="INDIBIZ"/>
    <m/>
    <m/>
    <d v="2026-07-29T12:00:00"/>
    <s v="PSB"/>
    <m/>
    <m/>
    <m/>
    <e v="#NUM!"/>
    <e v="#NUM!"/>
    <x v="1"/>
  </r>
  <r>
    <n v="1485"/>
    <n v="1002519442"/>
    <n v="3"/>
    <x v="1"/>
    <n v="5"/>
    <s v="MADURA"/>
    <s v="PAMEKASAN"/>
    <s v="PRG"/>
    <s v="REG"/>
    <s v="AO"/>
    <x v="0"/>
    <m/>
    <s v="Completed (PS)"/>
    <s v="RBS-Regional 3"/>
    <d v="2026-08-11T11:10:43"/>
    <d v="2026-08-11T13:49:54"/>
    <n v="69352432"/>
    <m/>
    <n v="152428209679"/>
    <s v="SPBU 54.694.05"/>
    <s v="ODP-PRG-FAC/21"/>
    <s v="WO061479081"/>
    <m/>
    <m/>
    <m/>
    <n v="113.637328646174"/>
    <n v="-7.1116107731897404"/>
    <s v="|MN00213|/SPBU 54.694.05/85257003788/nadiafahrezaabadi@gmail.com/HSI Bisnis Promo HUT Telkom (1:1) 75 Mbps (Rp 415.000) PSB Rp 150.000/MOH HASAN/VJQP+6WM, Dusun Kacangan, Pakamban Laok, Kec. Pragaan, Kabupaten Sumenep, Jawa Timur 69465"/>
    <s v="Sales Force DBS"/>
    <m/>
    <m/>
    <m/>
    <m/>
    <m/>
    <m/>
    <m/>
    <m/>
    <s v="Management Janji"/>
    <s v="2026-07-29 08:00:00|Waktu pemasnagan : 29 Juli 2026  Jam pemasangan : 08.00 - 12.00  Mohon hubungi pelanggan sebelum ke lokasi   Terima kasih|DA7880|MYDITA"/>
    <s v="FCC"/>
    <d v="2026-11-08T11:40:03"/>
    <m/>
    <m/>
    <s v="PS"/>
    <s v="PRG"/>
    <s v="NO ADDON"/>
    <n v="20260811"/>
    <s v="Completed"/>
    <s v="- 11_11446;Biaya PSB HSI EBIS Tunai di Depan ~ 11[150000]  - E23015;E23015 ~ ES23 - Perangkat ONT[0]  - E23015~null~44292;E23015||11||Abodemen 0[0]  - E23015~null~E23015_SWONT;SWONT ~ Biaya Sewa ONT ~ E23015[30000]  - E25060;E25060 ~ ES25 - Paket HSI Bisn"/>
    <s v="INDIBIZ"/>
    <m/>
    <m/>
    <d v="2026-08-11T07:00:00"/>
    <s v="2026-07-29 08:00:00|Waktu pemasnagan : 29 Juli 2026  Jam pemasangan : 08.00 - 12.00  Mohon hubungi pelanggan sebelum ke lokasi   Terima kasih|DA7880|MYDITA"/>
    <n v="2026"/>
    <n v="8"/>
    <n v="11"/>
    <d v="2026-08-11T00:00:00"/>
    <n v="-0.29166666666424135"/>
    <x v="0"/>
  </r>
  <r>
    <n v="1486"/>
    <n v="1002521466"/>
    <n v="3"/>
    <x v="4"/>
    <n v="4"/>
    <s v="SEMARANG"/>
    <s v="UNGARAN"/>
    <s v="ABR"/>
    <s v="REG"/>
    <s v="AO"/>
    <x v="0"/>
    <s v="1P INET"/>
    <s v="Completed (PS)"/>
    <s v="RBS-Regional 3"/>
    <d v="2026-08-12T09:53:58"/>
    <d v="2026-08-13T12:56:31"/>
    <n v="69363928"/>
    <m/>
    <n v="141459107806"/>
    <s v="kantor desa wonoyoso"/>
    <s v="ODP-PUS-FA/102 FA/D06/102.01"/>
    <s v="WO061560229"/>
    <m/>
    <m/>
    <m/>
    <n v="110.49943652004001"/>
    <n v="-7.1794953646011299"/>
    <s v="MD|MYDB-20260811265022|DC50007/MC50033|kantor desa wonoyoso|088216456714"/>
    <s v="MYDIGIBIZPARTNER"/>
    <m/>
    <m/>
    <m/>
    <m/>
    <m/>
    <m/>
    <m/>
    <m/>
    <s v="Management Janji"/>
    <s v="2026-08-13 08:00:00 | Nama PIC : Bp Guntur No HP : 088216456714 No Alt : - M Janji :  13 Agustus 2026 Jam Pasang : Pagi / Siang Note : hubungi pelanggan jika ingin kelokasi"/>
    <s v="FCC"/>
    <d v="2026-12-08T09:55:11"/>
    <d v="2026-08-13T08:00:00"/>
    <m/>
    <s v="PS"/>
    <s v="ABR"/>
    <s v="NO ADDON"/>
    <n v="20260813"/>
    <s v="Completed"/>
    <s v="HSI Bisnis Promo HUT Telkom PSB 70% - 50 Mbps"/>
    <s v="INDIBIZ"/>
    <m/>
    <m/>
    <d v="2026-08-13T08:00:00"/>
    <s v="2026-08-13 08:00:00 | Nama PIC : Bp Guntur No HP : 088216456714 No Alt : - M Janji :  13 Agustus 2026 Jam Pasang : Pagi / Siang Note : hubungi pelanggan jika ingin kelokasi"/>
    <n v="2026"/>
    <n v="8"/>
    <n v="13"/>
    <d v="2026-08-13T00:00:00"/>
    <n v="-0.33333333333575865"/>
    <x v="0"/>
  </r>
  <r>
    <n v="1487"/>
    <n v="1002523012"/>
    <n v="3"/>
    <x v="5"/>
    <n v="5"/>
    <s v="SINGARJA"/>
    <s v="GIANYAR"/>
    <s v="TPS"/>
    <s v="DGS"/>
    <s v="AO"/>
    <x v="0"/>
    <m/>
    <s v="98 | OSS - CANCEL COMPLETE"/>
    <s v="DGS-Government Defense Service"/>
    <d v="2026-08-12T17:11:48"/>
    <d v="2026-08-14T09:50:21"/>
    <n v="69364560"/>
    <m/>
    <n v="172409210370"/>
    <s v="Tampaksiring Bali"/>
    <s v="ODP-TPS-FA/03"/>
    <s v="WO061617663"/>
    <m/>
    <m/>
    <m/>
    <n v="115.30850765750201"/>
    <n v="-8.4231852418355793"/>
    <s v="Jl. Dr. Ir. Soekarno, Manukaya, Kec. Tampaksiring, Kabupaten Gianyar, Bali 80552 HSI 1P (Inet Only)  100 Mbps  TPS  Hiqbal Haris 0821-8722-8445    Bayu Prasetyo Anwar 0811-8881-9797 (AM)"/>
    <s v="Account Manager"/>
    <m/>
    <m/>
    <m/>
    <m/>
    <m/>
    <m/>
    <m/>
    <m/>
    <s v="Management Janji"/>
    <s v="Jl. Dr. Ir. Soekarno, Manukaya, Kec. Tampaksiring, Kabupaten Gianyar, Bali 80552 HSI 1P (Inet Only)  100 Mbps  TPS  Hiqbal Haris 0821-8722-8445    Bayu Prasetyo Anwar 0811-8881-9797 (AM)"/>
    <s v="FCC"/>
    <d v="2026-12-08T17:39:53"/>
    <m/>
    <s v="Kendala Pelanggan"/>
    <s v="CANCEL"/>
    <s v="TPS"/>
    <s v="NO ADDON"/>
    <m/>
    <s v="Cancel Completed"/>
    <s v="- 11_11450;Biaya PSB Reguler HSI EBIS ~ 11[500000]  - SP_NOSS;SP_NOSS ~ Internet NOSS Multispeed Network[0]  - SP_NOSS;SP_NOSS ~ Internet NOSS Multispeed Network[0]  - E23015;E23015 ~ ES23 - Perangkat ONT[0]  - E23015~null~44292;E23015||11||Abodemen 0[0] "/>
    <s v="INDIBIZ"/>
    <m/>
    <m/>
    <d v="2026-08-12T13:30:00"/>
    <s v="Jl. Dr. Ir. Soekarno, Manukaya, Kec. Tampaksiring, Kabupaten Gianyar, Bali 80552 HSI 1P (Inet Only)  100 Mbps  TPS  Hiqbal Haris 0821-8722-8445    Bayu Prasetyo Anwar 0811-8881-9797 (AM)"/>
    <m/>
    <m/>
    <m/>
    <e v="#NUM!"/>
    <e v="#NUM!"/>
    <x v="1"/>
  </r>
  <r>
    <n v="1488"/>
    <n v="1002529499"/>
    <n v="3"/>
    <x v="6"/>
    <n v="5"/>
    <s v="SIDOARJO"/>
    <s v="MOJOKERTO"/>
    <s v="MRT"/>
    <s v="REG"/>
    <s v="AO"/>
    <x v="0"/>
    <m/>
    <s v="MYCX - SEND OPEN PAPERLESS"/>
    <s v="RBS-Regional 3"/>
    <d v="2026-08-16T11:29:46"/>
    <d v="2026-08-16T11:32:05"/>
    <n v="69367411"/>
    <m/>
    <n v="152312243070"/>
    <s v="PT SUN RISE MILL"/>
    <s v="ODP-MRT-FP/42"/>
    <m/>
    <m/>
    <m/>
    <m/>
    <n v="112.422492270782"/>
    <n v="-7.51440429540152"/>
    <s v="AMRBS;940137;AM;ISTIHAMIN FITRI;RBS-3;SURAMADU;PSB :+6282137332214/FAJAR/+6282331115521/YOLANDA/purchase7.sunrise@gmail.com/HSI Bisnis (1:1) 50 Mbps (Rp 439.000) PSB Rp 150.000"/>
    <s v="Account Manager"/>
    <m/>
    <m/>
    <m/>
    <m/>
    <m/>
    <m/>
    <m/>
    <m/>
    <m/>
    <m/>
    <m/>
    <s v="16-08-2026 11:39:53"/>
    <m/>
    <m/>
    <s v="INPROGRESS_SC"/>
    <s v="MRT"/>
    <s v="NO ADDON"/>
    <m/>
    <s v="SEND PAPERLESS OPEN"/>
    <s v="- 11_11446;Biaya PSB HSI EBIS Tunai di Depan ~ 11[150000]  - SP_NOSS;SP_NOSS ~ Internet NOSS Multispeed Network[0]  - SP_NOSS;SP_NOSS ~ Internet NOSS Multispeed Network[0]  - E23046;E23046 ~ ES23 - Paket HSI Bisnis[0]  - E23046~null~E23046_UNL;UNL ~ Inter"/>
    <s v="INDIBIZ"/>
    <m/>
    <m/>
    <m/>
    <m/>
    <m/>
    <m/>
    <m/>
    <e v="#NUM!"/>
    <e v="#NUM!"/>
    <x v="1"/>
  </r>
  <r>
    <n v="1489"/>
    <n v="1002524414"/>
    <n v="3"/>
    <x v="1"/>
    <n v="5"/>
    <s v="SBY SELATAN"/>
    <s v="TANDES"/>
    <s v="DMO"/>
    <s v="REG"/>
    <s v="AO"/>
    <x v="0"/>
    <m/>
    <s v="Completed (PS)"/>
    <s v="RBS-Regional 3"/>
    <d v="2026-08-13T14:11:29"/>
    <d v="2026-08-14T17:19:57"/>
    <n v="69365237"/>
    <m/>
    <n v="152301273621"/>
    <s v="Warnyet By Miatun"/>
    <s v="ODP-DMO-FNS/60"/>
    <s v="WO061690175"/>
    <m/>
    <m/>
    <m/>
    <n v="112.71390649999999"/>
    <n v="-7.2685792999999999"/>
    <s v="|MN02435|/Warnyet By Miatun/083833183825/Fahrymerana@gmail.com/HSI Bisnis Winback + Antares Eazy (1:1) 50 Mbps (Rp 440.000) PSB Rp 150.000/MADDAHRI/-7.2681431,112.7103435"/>
    <s v="Sales Force DBS"/>
    <m/>
    <m/>
    <m/>
    <m/>
    <m/>
    <m/>
    <m/>
    <m/>
    <s v="Management Janji"/>
    <s v="2026-08-14 15:00:00|Waktu pemasangan : 13 agustus 2026 Jam pemasangan : 08.00 - 12.00 Info Tambahan : Hubungi pelanggan dulu sebelum ke lokasi terimakasih |40951377|MYDITA"/>
    <s v="FCC"/>
    <s v="13-08-2026 14:39:50"/>
    <d v="2026-08-14T15:00:00"/>
    <m/>
    <s v="PS"/>
    <s v="DMO"/>
    <s v="ANTAREZ"/>
    <n v="20260814"/>
    <s v="Completed"/>
    <s v="- 11_11446;Biaya PSB HSI EBIS Tunai di Depan ~ 11[150000]  - E23015;E23015 ~ ES23 - Perangkat ONT[0]  - E23015~null~44292;E23015||11||Abodemen 0[0]  - E23015~null~E23015_SWONT;SWONT ~ Biaya Sewa ONT ~ E23015[30000]  - E24057;E24057 ~ ES24 - Paket HSI Bisn"/>
    <s v="INDIBIZ"/>
    <m/>
    <m/>
    <d v="2026-08-14T15:00:00"/>
    <s v="2026-08-14 15:00:00|Waktu pemasangan : 13 agustus 2026 Jam pemasangan : 08.00 - 12.00 Info Tambahan : Hubungi pelanggan dulu sebelum ke lokasi terimakasih |40951377|MYDITA"/>
    <n v="2026"/>
    <n v="8"/>
    <n v="14"/>
    <d v="2026-08-14T00:00:00"/>
    <n v="-0.625"/>
    <x v="0"/>
  </r>
  <r>
    <n v="1490"/>
    <n v="1002527108"/>
    <n v="3"/>
    <x v="0"/>
    <n v="5"/>
    <s v="MATARAM"/>
    <s v="SUMBAWA"/>
    <s v="TLW"/>
    <s v="DGS"/>
    <s v="AO"/>
    <x v="0"/>
    <m/>
    <s v="Completed (PS)"/>
    <s v="DGS-B2B TREG"/>
    <d v="2026-08-14T16:13:02"/>
    <d v="2026-08-14T20:51:09"/>
    <n v="69366325"/>
    <m/>
    <n v="172610203548"/>
    <s v="UD MAJU LANCAR"/>
    <s v="ODP-TLW-FB/45"/>
    <s v="WO061769152"/>
    <m/>
    <m/>
    <m/>
    <n v="116.84330405"/>
    <n v="-8.7433175619999997"/>
    <s v="MD|MYTN-40561010036019|SYSTEM|UD MAJU LANCAR|087716786622/ hpmahesa08@gmail.com  "/>
    <s v="Sales Profesional"/>
    <m/>
    <m/>
    <m/>
    <m/>
    <m/>
    <m/>
    <m/>
    <m/>
    <s v="Management Janji"/>
    <s v="APPOINTMENT DESC 2026-08-14 16:20:00|Nama PIC : INDRA No Hp : 087716786622 Alt : Manja : 14 AGUSTUS 2026 Jam : 18.00 Note : Hubungi pelanggan terlebih dahulu|NE2261|MYDITA  "/>
    <s v="FCC"/>
    <s v="14-08-2026 16:39:53"/>
    <m/>
    <m/>
    <s v="PS"/>
    <s v="TLW"/>
    <s v="NO ADDON"/>
    <n v="20260814"/>
    <s v="Completed"/>
    <s v="- 11_11450;Biaya PSB Reguler HSI EBIS ~ 11[150000]  - SP_NOSS;SP_NOSS ~ Internet NOSS Multispeed Network[0]  - SP_NOSS;SP_NOSS ~ Internet NOSS Multispeed Network[0]  - E23015;E23015 ~ ES23 - Perangkat ONT[0]  - E23015~null~44292;E23015||11||Abodemen 0[0] "/>
    <s v="INDIBIZ"/>
    <m/>
    <m/>
    <d v="2026-08-14T12:00:00"/>
    <s v="APPOINTMENT DESC 2026-08-14 16:20:00|Nama PIC : INDRA No Hp : 087716786622 Alt : Manja : 14 AGUSTUS 2026 Jam : 18.00 Note : Hubungi pelanggan terlebih dahulu|NE2261|MYDITA  "/>
    <n v="2026"/>
    <n v="8"/>
    <n v="14"/>
    <d v="2026-08-14T00:00:00"/>
    <n v="-0.5"/>
    <x v="0"/>
  </r>
  <r>
    <n v="1491"/>
    <n v="1002529940"/>
    <n v="3"/>
    <x v="7"/>
    <n v="4"/>
    <s v="KUDUS"/>
    <s v="PATI"/>
    <s v="PAT"/>
    <s v="REG"/>
    <s v="AO"/>
    <x v="0"/>
    <m/>
    <s v="CC - HD1A - INPROGRESS UNCONTACTED"/>
    <s v="RBS-Regional 3"/>
    <d v="2026-08-16T16:23:37"/>
    <d v="2026-08-17T15:17:42"/>
    <n v="69367677"/>
    <m/>
    <n v="142551119348"/>
    <s v="CV. TAYU INDAH JAYA (SPBU 44.592.07)"/>
    <s v="ODP-PAT-FAG/039"/>
    <m/>
    <m/>
    <m/>
    <m/>
    <n v="111.042181"/>
    <n v="-6.7391319999999997"/>
    <s v="AMRBS;403098;REG3;DANIEL MARWA DENERO;08112876658;CP.DWI RUSTINI;085728852436;PAKET 535 RB 100MB 1:1;CV. TAYU INDAH JAYA (SPBU 44.592.07)"/>
    <s v="Account Manager"/>
    <m/>
    <m/>
    <m/>
    <m/>
    <m/>
    <m/>
    <m/>
    <m/>
    <m/>
    <m/>
    <m/>
    <s v="16-08-2026 16:39:59"/>
    <m/>
    <m/>
    <s v="FCC"/>
    <s v="PAT"/>
    <s v="NO ADDON"/>
    <m/>
    <s v="UNCONTACTED : Telepon Tidak Diangkat - RNA YUDA SEPTIAN 40000798|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1492"/>
    <n v="1002522795"/>
    <n v="3"/>
    <x v="3"/>
    <n v="4"/>
    <s v="YOGYAKARTA"/>
    <s v="GUNUNG KIDUL"/>
    <s v="WNS"/>
    <s v="REG"/>
    <s v="AO"/>
    <x v="0"/>
    <s v="1P INET"/>
    <s v="Completed (PS)"/>
    <s v="RBS-Regional 3"/>
    <d v="2026-08-12T16:04:57"/>
    <d v="2026-08-13T12:28:18"/>
    <n v="69364458"/>
    <m/>
    <n v="143135115083"/>
    <s v="PT EKA CIPTA GADING SPBU PERTAMINA 4455809"/>
    <s v="ODP-WNS-FAD/090 FAD/D08/090.01"/>
    <s v="WO061610046"/>
    <m/>
    <m/>
    <m/>
    <n v="110.5535208"/>
    <n v="-7.9095312999999896"/>
    <s v="|MC80054|MYIA-053793671232/POI/IR PRAMANA/087839640280/siskanovitasari68@gmail.com"/>
    <s v="MYIB_ASSISTANT"/>
    <m/>
    <m/>
    <m/>
    <m/>
    <m/>
    <m/>
    <m/>
    <m/>
    <s v="Management Janji"/>
    <s v="2026-08-13 13:00:00 | Nama Pic : bu siska No Hp Pic : 087839640280 No alt : - Jam Pemasangan : siang  Tanggal Pemasangan : 13 Agustus 2026"/>
    <s v="FCC"/>
    <d v="2026-12-08T16:09:48"/>
    <d v="2026-08-13T13:00:00"/>
    <m/>
    <s v="PS"/>
    <s v="WNS"/>
    <s v="NO ADDON"/>
    <n v="20260813"/>
    <s v="Completed"/>
    <s v="HSI Bisnis Promo HUT Telkom PSB 70% - 100 Mbps"/>
    <s v="INDIBIZ"/>
    <m/>
    <m/>
    <d v="2026-08-13T13:00:00"/>
    <s v="2026-08-13 13:00:00 | Nama Pic : bu siska No Hp Pic : 087839640280 No alt : - Jam Pemasangan : siang  Tanggal Pemasangan : 13 Agustus 2026"/>
    <n v="2026"/>
    <n v="8"/>
    <n v="13"/>
    <d v="2026-08-13T00:00:00"/>
    <n v="-0.54166666666424135"/>
    <x v="0"/>
  </r>
  <r>
    <n v="1493"/>
    <n v="1002509984"/>
    <n v="3"/>
    <x v="2"/>
    <n v="5"/>
    <s v="MADIUN"/>
    <s v="BOJONEGORO"/>
    <s v="BJN"/>
    <s v="REG"/>
    <s v="AO"/>
    <x v="0"/>
    <s v="1P INET"/>
    <s v="Completed (PS)"/>
    <s v="RBS-Regional 3"/>
    <d v="2026-08-05T10:28:56"/>
    <d v="2026-08-05T16:10:45"/>
    <n v="69358910"/>
    <m/>
    <n v="152609258518"/>
    <s v="MTs ABU DARRIN"/>
    <s v="ODP-BJN-FU/50 FU/D05/50.01"/>
    <s v="WO060960318"/>
    <m/>
    <m/>
    <m/>
    <n v="111.865348"/>
    <n v="-7.1845509999999999"/>
    <s v="|MN00799|MYIA-085512615277/POI/MUHTAROM/085736336929/bang.tar90@gmail.com"/>
    <s v="MYIB_ASSISTANT"/>
    <m/>
    <m/>
    <m/>
    <m/>
    <m/>
    <m/>
    <m/>
    <m/>
    <s v="Management Janji"/>
    <s v="2026-08-06 15:00:00 | Tanggal: 06/8/2026 Jam Pasang: Siang Note: Hubungi pelanggan sebelum ke lokasi, terima kasih."/>
    <s v="FCC"/>
    <d v="2026-05-08T10:39:45"/>
    <d v="2026-08-06T15:00:00"/>
    <m/>
    <s v="PS"/>
    <s v="BJN"/>
    <s v="NO ADDON"/>
    <n v="20260805"/>
    <s v="Completed"/>
    <s v="HSI Bisnis Promo HUT Telkom PSB 70% - 100 Mbps Dual Band"/>
    <s v="INDIBIZ"/>
    <m/>
    <m/>
    <d v="2026-08-06T15:00:00"/>
    <s v="2026-08-06 15:00:00 | Tanggal: 06/8/2026 Jam Pasang: Siang Note: Hubungi pelanggan sebelum ke lokasi, terima kasih."/>
    <n v="2026"/>
    <n v="8"/>
    <n v="5"/>
    <d v="2026-08-05T00:00:00"/>
    <n v="-1.625"/>
    <x v="0"/>
  </r>
  <r>
    <n v="1494"/>
    <n v="1002519835"/>
    <n v="3"/>
    <x v="3"/>
    <n v="4"/>
    <s v="YOGYAKARTA"/>
    <s v="INNER - YOGYA JATENG SELATAN"/>
    <s v="KEN"/>
    <s v="REG"/>
    <s v="AO"/>
    <x v="0"/>
    <s v="1P INET"/>
    <s v="Completed (PS)"/>
    <s v="RBS-Regional 3"/>
    <d v="2026-08-11T13:16:56"/>
    <d v="2026-08-12T17:27:57"/>
    <n v="69363312"/>
    <m/>
    <n v="146130138493"/>
    <s v="SPBU KADISOKA"/>
    <s v="ODP-KEN-FGM/086 FGM/D02/086.01"/>
    <s v="WO061497815"/>
    <m/>
    <m/>
    <m/>
    <n v="110.4462946"/>
    <n v="-7.7533002"/>
    <s v="|MN02579|MYIA-023196783926/POI/ISMAN NUR RAHMAN/085720254999/spbu.kadisoka@gmail.com"/>
    <s v="MYIB_ASSISTANT"/>
    <m/>
    <m/>
    <m/>
    <m/>
    <m/>
    <m/>
    <m/>
    <m/>
    <s v="Management Janji"/>
    <s v="2026-08-12 13:00:00 | Tanggal pemasangan: 12/08/2026 Jam pemasangan : siang Info Tambahan : Hubungi pelanggan dulu sebelum ke lokasi terima kasih."/>
    <s v="FCC"/>
    <d v="2026-11-08T13:39:46"/>
    <d v="2026-08-12T13:00:00"/>
    <m/>
    <s v="PS"/>
    <s v="KEN"/>
    <s v="NO ADDON"/>
    <n v="20260812"/>
    <s v="Completed"/>
    <s v="HSI Bisnis Promo HUT Telkom PSB 70% - 100 Mbps Dual Band"/>
    <s v="INDIBIZ"/>
    <m/>
    <m/>
    <d v="2026-08-12T13:00:00"/>
    <s v="2026-08-12 13:00:00 | Tanggal pemasangan: 12/08/2026 Jam pemasangan : siang Info Tambahan : Hubungi pelanggan dulu sebelum ke lokasi terima kasih."/>
    <n v="2026"/>
    <n v="8"/>
    <n v="12"/>
    <d v="2026-08-12T00:00:00"/>
    <n v="-0.54166666666424135"/>
    <x v="0"/>
  </r>
  <r>
    <n v="1495"/>
    <n v="1002520886"/>
    <n v="3"/>
    <x v="7"/>
    <n v="4"/>
    <s v="KUDUS"/>
    <s v="BLORA"/>
    <s v="CEP"/>
    <s v="REG"/>
    <s v="AO"/>
    <x v="0"/>
    <s v="1P INET"/>
    <s v="98 | OSS - CANCEL COMPLETE"/>
    <s v="RBS-Regional 3"/>
    <d v="2026-08-11T17:10:56"/>
    <d v="2026-08-14T09:57:27"/>
    <n v="69363696"/>
    <m/>
    <n v="142552107765"/>
    <s v="SMK MUHAMMADIYAH 2 CEPU"/>
    <s v="ODP-CEP-FH/091 FH/D09/091.01"/>
    <s v="WO061529519"/>
    <m/>
    <m/>
    <m/>
    <n v="111.58344510000001"/>
    <n v="-7.1494935999999996"/>
    <s v="|MN02756|MYIA-078387090092/POI/SUHARTO/081575430880/suhartost71@gmail.com"/>
    <s v="MYIB_ASSISTANT"/>
    <m/>
    <m/>
    <m/>
    <m/>
    <m/>
    <m/>
    <m/>
    <m/>
    <s v="Management Janji"/>
    <s v="2026-08-12 15:00:00 | telp : 081575430880  alt :  M Janji : (12/08/2026) jam Pasang :pagi / siang  Note : hubungi pelanggan jika ingin kelokasi "/>
    <s v="FCC"/>
    <d v="2026-11-08T17:25:44"/>
    <d v="2026-08-12T15:00:00"/>
    <s v="Kendala Lainnya"/>
    <s v="CANCEL"/>
    <s v="CEP"/>
    <s v="NO ADDON"/>
    <m/>
    <s v="Cancel Completed"/>
    <s v="HSI Bisnis Promo HUT Telkom PSB 70% - 100 Mbps Dual Band"/>
    <s v="INDIBIZ"/>
    <m/>
    <m/>
    <d v="2026-08-12T15:00:00"/>
    <s v="2026-08-12 15:00:00 | telp : 081575430880  alt :  M Janji : (12/08/2026) jam Pasang :pagi / siang  Note : hubungi pelanggan jika ingin kelokasi "/>
    <m/>
    <m/>
    <m/>
    <e v="#NUM!"/>
    <e v="#NUM!"/>
    <x v="1"/>
  </r>
  <r>
    <n v="1496"/>
    <n v="1002522173"/>
    <n v="3"/>
    <x v="7"/>
    <n v="4"/>
    <s v="KUDUS"/>
    <s v="PURWODADI"/>
    <s v="WRO"/>
    <s v="REG"/>
    <s v="AO"/>
    <x v="0"/>
    <s v="1P INET"/>
    <s v="98 | OSS - CANCEL COMPLETE"/>
    <s v="RBS-Regional 3"/>
    <d v="2026-08-12T13:34:57"/>
    <d v="2026-08-16T14:33:25"/>
    <n v="69364268"/>
    <m/>
    <n v="142509107239"/>
    <s v="PT. AMARTHA MIKRO FINTEK"/>
    <s v="ODP-WRO-FC/127 FC/D05/127.01"/>
    <s v="WO061588922"/>
    <m/>
    <m/>
    <m/>
    <n v="111.1256223"/>
    <n v="-7.1252035999999999"/>
    <s v="MD|MYDB-20260811265009|DN00001/MN00966|PT. AMARTHA MIKRO FINTEK|085943519355"/>
    <s v="MYDIGIBIZPARTNER"/>
    <m/>
    <m/>
    <m/>
    <m/>
    <m/>
    <m/>
    <m/>
    <m/>
    <s v="Management Janji"/>
    <s v="2026-08-14 13:00:00 | Nama Pic : bu eka No Hp Pic : 085943519355 No alt : - Jam Pemasangan : pagi  Tanggal Pemasangan : 14 Agustus 2026"/>
    <s v="FCC"/>
    <d v="2026-12-08T13:39:52"/>
    <d v="2026-08-14T13:00:00"/>
    <s v="Kendala Pelanggan"/>
    <s v="CANCEL"/>
    <s v="WRO"/>
    <s v="NO ADDON"/>
    <m/>
    <s v="Cancel Completed"/>
    <s v="HSI Bisnis Promo HUT Telkom PSB 70% - 50 Mbps"/>
    <s v="INDIBIZ"/>
    <m/>
    <m/>
    <d v="2026-08-14T13:00:00"/>
    <s v="2026-08-14 13:00:00 | Nama Pic : bu eka No Hp Pic : 085943519355 No alt : - Jam Pemasangan : pagi  Tanggal Pemasangan : 14 Agustus 2026"/>
    <m/>
    <m/>
    <m/>
    <e v="#NUM!"/>
    <e v="#NUM!"/>
    <x v="1"/>
  </r>
  <r>
    <n v="1497"/>
    <n v="1002506172"/>
    <n v="3"/>
    <x v="3"/>
    <n v="4"/>
    <s v="YOGYAKARTA"/>
    <s v="SLEMAN"/>
    <s v="SMN"/>
    <s v="REG"/>
    <s v="AO"/>
    <x v="0"/>
    <m/>
    <s v="Completed (PS)"/>
    <s v="RBS-Regional 3"/>
    <d v="2026-08-03T13:56:52"/>
    <d v="2026-08-04T17:36:05"/>
    <n v="69357584"/>
    <m/>
    <n v="146133132985"/>
    <s v="SMP N 3 MLATI"/>
    <s v="ODP-SMN-FDG/034"/>
    <s v="WO060806035"/>
    <m/>
    <m/>
    <m/>
    <n v="110.3374091"/>
    <n v="-7.7449422999999999"/>
    <s v="|MC80228|/SMP N 3 MLATI/Paket HSI Bisnis Promo HUT Telkom 1:1 300Mbps/AHMAD NUGROHO/085743385751/ahmadnugroho7@gmail.com"/>
    <s v="Sales Profesional"/>
    <m/>
    <m/>
    <m/>
    <m/>
    <m/>
    <m/>
    <m/>
    <m/>
    <s v="Management Janji"/>
    <s v="2026-08-04 13:00:00|Tanggal pemasangan : 04 agustus 2026 Jam pemasangan : 08.00 - 12.00 Info Tambahan : Hubungi pelanggan dulu sebelum ke lokasi terimakasih|40981182|MYDITA"/>
    <s v="FCC"/>
    <d v="2026-03-08T14:10:30"/>
    <d v="2026-08-04T13:00:00"/>
    <m/>
    <s v="PS"/>
    <s v="SM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13:00:00"/>
    <s v="2026-08-04 13:00:00|Tanggal pemasangan : 04 agustus 2026 Jam pemasangan : 08.00 - 12.00 Info Tambahan : Hubungi pelanggan dulu sebelum ke lokasi terimakasih|40981182|MYDITA"/>
    <n v="2026"/>
    <n v="8"/>
    <n v="4"/>
    <d v="2026-08-04T00:00:00"/>
    <n v="-0.54166666666424135"/>
    <x v="0"/>
  </r>
  <r>
    <n v="1498"/>
    <n v="1002515441"/>
    <n v="3"/>
    <x v="3"/>
    <n v="4"/>
    <s v="PURWOKERTO"/>
    <s v="PURWOKERTO"/>
    <s v="PWT"/>
    <s v="REG"/>
    <s v="AO"/>
    <x v="0"/>
    <s v="1P INET"/>
    <s v="Completed (PS)"/>
    <s v="RBS-Regional 3"/>
    <d v="2026-08-07T18:04:56"/>
    <d v="2026-08-08T15:26:50"/>
    <n v="69361128"/>
    <m/>
    <n v="146303609753"/>
    <s v="PEMDES GANDATAPA"/>
    <s v="ODP-PWT-FBN/040"/>
    <s v="WO061198901"/>
    <m/>
    <m/>
    <m/>
    <n v="109.267619"/>
    <n v="-7.3416550000000003"/>
    <s v="|MC80042|MYIA-012666269560/POI/Slamet Mujianto /08156563929/desagandatapa646@gmail.com"/>
    <s v="MYIB_ASSISTANT"/>
    <m/>
    <m/>
    <m/>
    <m/>
    <m/>
    <m/>
    <m/>
    <m/>
    <s v="Management Janji"/>
    <s v="2026-08-08 15:00:00 | Nama PIC : bapak mujianto No HP : 08156563929 Alt :  M Janji : (SABTU/8/AGUSTUS/2026) jam Pasang : 09:00 Note : hubungi pelanggan jika ingin kelokasi"/>
    <s v="FCC"/>
    <d v="2026-07-08T18:10:10"/>
    <d v="2026-08-08T15:00:00"/>
    <m/>
    <s v="PS"/>
    <s v="PWT"/>
    <s v="NO ADDON"/>
    <n v="20260808"/>
    <s v="Completed"/>
    <s v="HSI Bisnis Promo HUT Telkom PSB 70% - 50 Mbps"/>
    <s v="INDIBIZ"/>
    <m/>
    <m/>
    <d v="2026-08-08T15:00:00"/>
    <s v="2026-08-08 15:00:00 | Nama PIC : bapak mujianto No HP : 08156563929 Alt :  M Janji : (SABTU/8/AGUSTUS/2026) jam Pasang : 09:00 Note : hubungi pelanggan jika ingin kelokasi"/>
    <n v="2026"/>
    <n v="8"/>
    <n v="8"/>
    <d v="2026-08-08T00:00:00"/>
    <n v="-0.625"/>
    <x v="0"/>
  </r>
  <r>
    <n v="1499"/>
    <n v="1002527333"/>
    <n v="3"/>
    <x v="6"/>
    <n v="5"/>
    <s v="JEMBER"/>
    <s v="BANYUWANGI"/>
    <s v="BWG"/>
    <s v="REG"/>
    <s v="AO"/>
    <x v="0"/>
    <s v="1P INET"/>
    <s v="Completed (PS)"/>
    <s v="RBS-Regional 3"/>
    <d v="2026-08-14T17:28:56"/>
    <d v="2026-08-17T13:02:03"/>
    <n v="69366425"/>
    <m/>
    <n v="152503269652"/>
    <s v="PT Tridayabakti Ketapanggilimanuk"/>
    <s v="ODP-BWG-FAZ/44 FAZ/D01/44.01"/>
    <s v="WO061776092"/>
    <m/>
    <m/>
    <m/>
    <n v="114.4004219"/>
    <n v="-8.1459124999999997"/>
    <s v="MD|MYDB-20260814265391|DN00001/MN01010|PT Tridayabakti Ketapanggilimanuk|082144718055"/>
    <s v="MYDIGIBIZPARTNER"/>
    <m/>
    <m/>
    <m/>
    <m/>
    <m/>
    <m/>
    <m/>
    <m/>
    <s v="Management Janji"/>
    <s v="2026-08-15 15:00:00 | Nama PIC : Bp Bhima No HP : 082144718055 No Alt : - M Janji :  15 Agustus 2026 Jam Pasang : Pagi / Siang Note : hubungi pelanggan jika ingin kelokasi"/>
    <s v="FCC"/>
    <s v="14-08-2026 17:39:52"/>
    <d v="2026-08-15T15:00:00"/>
    <s v="Kendala Pelanggan"/>
    <s v="PS"/>
    <s v="BWG"/>
    <s v="NO ADDON"/>
    <n v="20260817"/>
    <s v="Completed"/>
    <s v="HSI Bisnis Promo HUT Telkom PSB 70% - 50 Mbps"/>
    <s v="INDIBIZ"/>
    <m/>
    <m/>
    <d v="2026-08-15T15:00:00"/>
    <s v="2026-08-15 15:00:00 | Nama PIC : Bp Bhima No HP : 082144718055 No Alt : - M Janji :  15 Agustus 2026 Jam Pasang : Pagi / Siang Note : hubungi pelanggan jika ingin kelokasi"/>
    <n v="2026"/>
    <n v="8"/>
    <n v="17"/>
    <d v="2026-08-17T00:00:00"/>
    <n v="1.375"/>
    <x v="2"/>
  </r>
  <r>
    <n v="1500"/>
    <n v="1002516023"/>
    <n v="3"/>
    <x v="1"/>
    <n v="5"/>
    <s v="MADURA"/>
    <s v="BANGKALAN"/>
    <s v="OMB"/>
    <s v="REG"/>
    <s v="AO"/>
    <x v="0"/>
    <m/>
    <s v="Completed (PS)"/>
    <s v="RBS-Regional 3"/>
    <d v="2026-08-08T14:19:09"/>
    <d v="2026-08-10T08:17:17"/>
    <n v="69361498"/>
    <m/>
    <n v="152438901422"/>
    <s v="KEDAI BAK HALIYEH"/>
    <s v="ODP-OMB-FF/22"/>
    <s v="WO061276251"/>
    <m/>
    <m/>
    <m/>
    <n v="113.3445475"/>
    <n v="-7.0099692999999998"/>
    <s v="|MC70132|/KEDAI BAK HALIYEH/SAIFUL JAMIL/082227615747/haliyehhdka@gmail.com/HSI Bisnis + Netmonk Promo 2026 300 Mbps (Rp 1.186.100) PSB 150.000"/>
    <s v="Sales Force DBS"/>
    <m/>
    <m/>
    <m/>
    <m/>
    <m/>
    <m/>
    <m/>
    <m/>
    <s v="Management Janji"/>
    <s v="2026-08-09 13:00:00|Nama PIC : Bp Saiful No Hp : 082227615747 No Alt : - Tgl Pemasangan : 09 Agustus 2026 Interval : PAGI SIANG Note : Hubungi pelanggan terlebih dahulu|40951378|MYDITA"/>
    <s v="FCC"/>
    <d v="2026-08-08T14:25:43"/>
    <d v="2026-08-09T13:00:00"/>
    <m/>
    <s v="PS"/>
    <s v="OMB"/>
    <s v="NETMONK"/>
    <n v="20260810"/>
    <s v="Completed"/>
    <s v="- 11_11446;Biaya PSB HSI EBIS Tunai di Depan ~ 11[150000]  - SP_NOSS;SP_NOSS ~ Internet NOSS Multispeed Network[0]  - SP_NOSS;SP_NOSS ~ Internet NOSS Multispeed Network[0]  - E25060;E25060 ~ ES25 - Paket HSI Bisnis (HSIE) Khusus Winback 2.0[0]  - E25060~n"/>
    <s v="INDIBIZ"/>
    <m/>
    <m/>
    <d v="2026-08-09T13:00:00"/>
    <s v="2026-08-09 13:00:00|Nama PIC : Bp Saiful No Hp : 082227615747 No Alt : - Tgl Pemasangan : 09 Agustus 2026 Interval : PAGI SIANG Note : Hubungi pelanggan terlebih dahulu|40951378|MYDITA"/>
    <n v="2026"/>
    <n v="8"/>
    <n v="10"/>
    <d v="2026-08-10T00:00:00"/>
    <n v="0.45833333333575865"/>
    <x v="0"/>
  </r>
  <r>
    <n v="1501"/>
    <n v="1002522688"/>
    <n v="3"/>
    <x v="7"/>
    <n v="4"/>
    <s v="KUDUS"/>
    <s v="JEPARA"/>
    <s v="KEL"/>
    <s v="REG"/>
    <s v="AO"/>
    <x v="0"/>
    <s v="1P INET"/>
    <s v="Completed (PS)"/>
    <s v="RBS-Regional 3"/>
    <d v="2026-08-12T15:40:56"/>
    <d v="2026-08-13T22:39:54"/>
    <n v="69364422"/>
    <m/>
    <n v="146508109166"/>
    <s v="SPBU 4459411"/>
    <s v="ODP-KEL-FD/046 FD/D02/046.01"/>
    <s v="WO061606873"/>
    <m/>
    <m/>
    <m/>
    <n v="110.913061"/>
    <n v="-6.5060169999999999"/>
    <s v="|MC60115|MYIA-066244856910/POI/Ruslim/082326071579/spbumojo88@gmail.com"/>
    <s v="MYIB_ASSISTANT"/>
    <m/>
    <m/>
    <m/>
    <m/>
    <m/>
    <m/>
    <m/>
    <m/>
    <s v="Management Janji"/>
    <s v="2026-08-13 13:00:00 |  M Janji : (13/AGUSTUS/2026) jam Pasang : 09:00 Note : hubungi pelanggan jika ingin kelokasi"/>
    <s v="FCC"/>
    <d v="2026-12-08T15:55:11"/>
    <d v="2026-08-13T13:00:00"/>
    <m/>
    <s v="PS"/>
    <s v="KEL"/>
    <s v="NO ADDON"/>
    <n v="20260813"/>
    <s v="Completed"/>
    <s v="HSI Bisnis Basic Promo HUT Telkom PSB 70% - 100 Mbps Dual Band"/>
    <s v="INDIBIZ"/>
    <m/>
    <m/>
    <d v="2026-08-13T13:00:00"/>
    <s v="2026-08-13 13:00:00 |  M Janji : (13/AGUSTUS/2026) jam Pasang : 09:00 Note : hubungi pelanggan jika ingin kelokasi"/>
    <n v="2026"/>
    <n v="8"/>
    <n v="13"/>
    <d v="2026-08-13T00:00:00"/>
    <n v="-0.54166666666424135"/>
    <x v="0"/>
  </r>
  <r>
    <n v="1502"/>
    <n v="1002531256"/>
    <n v="3"/>
    <x v="1"/>
    <n v="5"/>
    <s v="MADURA"/>
    <s v="PAMEKASAN"/>
    <s v="PME"/>
    <s v="REG"/>
    <s v="AO"/>
    <x v="0"/>
    <m/>
    <s v="CC - HD1A - INPROGRESS UNCONTACTED"/>
    <s v="RBS-Regional 3"/>
    <d v="2026-08-17T16:30:01"/>
    <d v="2026-08-17T19:16:30"/>
    <n v="69368293"/>
    <m/>
    <n v="152426928278"/>
    <s v="TOKO NURIL BAROKAH"/>
    <s v="ODP-PME-FAU/27"/>
    <m/>
    <m/>
    <m/>
    <m/>
    <n v="113.51125690000001"/>
    <n v="-7.2074689999999997"/>
    <s v="|MC70132|/NURIL FAJRI-TOKO NURIL BAROKAH/082337624124/nurilbarok@gmail.com/HSI Bisnis + Netmonk Promo 2026 100 Mbps (Rp 591.100) PSB 150.000/-7.2074572, 113.5112102/Dekat Malangan, Majungan, Kec. Pademawu, Kabupaten Pamekasan, Jawa Timur 69323"/>
    <s v="Sales Force DBS"/>
    <m/>
    <m/>
    <m/>
    <m/>
    <m/>
    <m/>
    <m/>
    <m/>
    <m/>
    <m/>
    <m/>
    <s v="17-08-2026 16:39:54"/>
    <m/>
    <m/>
    <s v="FCC"/>
    <s v="PME"/>
    <s v="NETMONK"/>
    <m/>
    <s v="UNCONTACTED : Telepon Tidak Diangkat - RNA Ilham Budhi Prasetya 40000802|MYDITA"/>
    <s v="- 11_11446;Biaya PSB HSI EBIS Tunai di Depan ~ 11[150000]  - E23080;E23080 ~ ES23 - Add-on HSI Bisnis Bundling (Netmonk)[0]  - E23080~null~100382;E23080||77||Abodemen 0[0]  - E23080~null~E23080_NMONKHI;NMONKHI ~ Nadefaa Netmonk Hi Alacarte ~ E23080[56100]"/>
    <s v="INDIBIZ"/>
    <m/>
    <m/>
    <m/>
    <m/>
    <m/>
    <m/>
    <m/>
    <e v="#NUM!"/>
    <e v="#NUM!"/>
    <x v="1"/>
  </r>
  <r>
    <n v="1503"/>
    <n v="1002517372"/>
    <n v="3"/>
    <x v="2"/>
    <n v="5"/>
    <s v="KEDIRI"/>
    <s v="TULUNGAGUNG"/>
    <s v="TUL"/>
    <s v="REG"/>
    <s v="AO"/>
    <x v="0"/>
    <m/>
    <s v="Completed (PS)"/>
    <s v="RBS-Regional 3"/>
    <d v="2026-08-10T11:12:24"/>
    <d v="2026-08-10T13:03:25"/>
    <n v="69361598"/>
    <m/>
    <n v="152606246416"/>
    <s v="SPBU 54.662.22 TULUNGAGUNG"/>
    <s v="ODP-TUL-FS/06"/>
    <s v="WO061377543"/>
    <m/>
    <m/>
    <m/>
    <n v="111.8703546"/>
    <n v="-8.0448619000000008"/>
    <s v="|MN00418|MYIA-036256364083/POI/YUDA ROCHMANSYAH /085161151181/spbu5466222tulungagung@gmail.com"/>
    <s v="Sales Profesional"/>
    <m/>
    <m/>
    <m/>
    <m/>
    <m/>
    <m/>
    <m/>
    <m/>
    <s v="Management Janji"/>
    <s v="2026-08-09 13:00:00 | Nama Pic : bp YUDA   No Hp Pic : 085161151181  No alt : -  Jam Pemasangan : pagi   Tanggal Pemasangan : 9 Agustus 2026"/>
    <s v="FCC"/>
    <d v="2026-10-08T11:40:04"/>
    <m/>
    <m/>
    <s v="PS"/>
    <s v="TUL"/>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9 13:00:00 | Nama Pic : bp YUDA   No Hp Pic : 085161151181  No alt : -  Jam Pemasangan : pagi   Tanggal Pemasangan : 9 Agustus 2026"/>
    <n v="2026"/>
    <n v="8"/>
    <n v="10"/>
    <d v="2026-08-10T00:00:00"/>
    <n v="-0.29166666666424135"/>
    <x v="0"/>
  </r>
  <r>
    <n v="1504"/>
    <n v="1002516004"/>
    <n v="3"/>
    <x v="0"/>
    <n v="5"/>
    <s v="MATARAM"/>
    <s v="SUMBAWA"/>
    <s v="MLK"/>
    <s v="REG"/>
    <s v="AO"/>
    <x v="0"/>
    <s v="1P INET"/>
    <s v="102 | FOLLOW UP COMPLETED"/>
    <s v="RBS-Regional 3"/>
    <d v="2026-08-08T14:04:57"/>
    <d v="2026-08-10T18:11:34"/>
    <n v="69361494"/>
    <m/>
    <n v="172608206120"/>
    <s v="CENTRAL KOPI"/>
    <s v="ODP-MLK-FAD/55 FAD/D05/55.01"/>
    <s v="WO061266808"/>
    <m/>
    <m/>
    <m/>
    <n v="116.74897325615299"/>
    <n v="-8.9158176995566993"/>
    <s v="|MN02367|MYIA-015083076541/POI/REZA RAMDHANI PUTRA/085942520002/rezaecha286@gmail.com"/>
    <s v="MYIB_ASSISTANT"/>
    <m/>
    <m/>
    <m/>
    <m/>
    <m/>
    <m/>
    <m/>
    <m/>
    <s v="Management Janji"/>
    <s v="2026-08-09 13:00:00 | M Janji : 9 agustus 2026 jam Pasang : siang Note : hubungi pelanggan jika ingin kelokasi "/>
    <s v="FCC"/>
    <d v="2026-08-08T14:10:30"/>
    <d v="2026-08-09T13:00:00"/>
    <m/>
    <s v="REVOKE"/>
    <s v="MLK"/>
    <s v="NO ADDON"/>
    <m/>
    <s v="Follow Up Revoke Completed, New Order ID : SC1002518667"/>
    <s v="HSI Bisnis Basic Promo HUT Telkom PSB 70% - 50 Mbps"/>
    <s v="INDIBIZ"/>
    <m/>
    <m/>
    <d v="2026-08-09T13:00:00"/>
    <s v="2026-08-09 13:00:00 | M Janji : 9 agustus 2026 jam Pasang : siang Note : hubungi pelanggan jika ingin kelokasi "/>
    <m/>
    <m/>
    <m/>
    <e v="#NUM!"/>
    <e v="#NUM!"/>
    <x v="1"/>
  </r>
  <r>
    <n v="1505"/>
    <n v="1002526364"/>
    <n v="3"/>
    <x v="1"/>
    <n v="5"/>
    <s v="SBY UTARA"/>
    <s v="TANDES"/>
    <s v="BBE"/>
    <s v="REG"/>
    <s v="AO"/>
    <x v="0"/>
    <s v="1P INET"/>
    <s v="CANCEL COMPLETED"/>
    <s v="RBS-Regional 3"/>
    <d v="2026-08-14T13:05:56"/>
    <d v="2026-08-17T02:50:16"/>
    <n v="69366024"/>
    <m/>
    <n v="152417233963"/>
    <s v="TOKO WARINTO"/>
    <s v="ODP-BBE-FUA/03 FUA/D01/03.01"/>
    <s v="WO061742583"/>
    <m/>
    <m/>
    <m/>
    <n v="112.6389327"/>
    <n v="-7.3271885000000001"/>
    <s v="|MN00086|MYIA-017436881311/POI/WARINTO/085755947770/evitasarisari28@gmail.com"/>
    <s v="MYIB_ASSISTANT"/>
    <m/>
    <m/>
    <m/>
    <m/>
    <m/>
    <m/>
    <m/>
    <m/>
    <s v="Management Janji"/>
    <s v="2026-08-15 13:00:00 | Tanggal pemasangan: 27/07/2026 Jam pemasangan : pagi / siang Info Tambahan : Hubungi pelanggan dulu sebelum ke lokasi. terima kasih"/>
    <s v="FCC"/>
    <s v="14-08-2026 13:10:24"/>
    <d v="2026-08-15T13:00:00"/>
    <m/>
    <s v="CANCEL"/>
    <s v="BBE"/>
    <s v="OCA"/>
    <m/>
    <s v="Cancel Completed"/>
    <s v="HSI Bisnis Basic Bundling OCA Breach Checker Promo 2026 PSB 70% - 50 Mbps"/>
    <s v="INDIBIZ"/>
    <m/>
    <m/>
    <d v="2026-08-15T13:00:00"/>
    <s v="2026-08-15 13:00:00 | Tanggal pemasangan: 27/07/2026 Jam pemasangan : pagi / siang Info Tambahan : Hubungi pelanggan dulu sebelum ke lokasi. terima kasih"/>
    <m/>
    <m/>
    <m/>
    <e v="#NUM!"/>
    <e v="#NUM!"/>
    <x v="1"/>
  </r>
  <r>
    <n v="1506"/>
    <n v="1002527787"/>
    <n v="3"/>
    <x v="1"/>
    <n v="5"/>
    <s v="MADURA"/>
    <s v="BANGKALAN"/>
    <s v="SPG"/>
    <s v="REG"/>
    <s v="AO"/>
    <x v="0"/>
    <s v="1P INET"/>
    <s v="Completed (PS)"/>
    <s v="RBS-Regional 3"/>
    <d v="2026-08-15T09:29:56"/>
    <d v="2026-08-16T17:20:54"/>
    <n v="69366609"/>
    <m/>
    <n v="152434913669"/>
    <s v="SMP Ibnu Achmad"/>
    <s v="ODP-SPG-FY/105 FY/D07/105.01"/>
    <s v="WO061800641"/>
    <m/>
    <m/>
    <m/>
    <n v="113.178469128906"/>
    <n v="-7.0129741072859302"/>
    <s v="MD|MYDB-20260814265408|DN00001/MN00572|SMP Ibnu Achmad|083850501537"/>
    <s v="MYDIGIBIZPARTNER"/>
    <m/>
    <m/>
    <m/>
    <m/>
    <m/>
    <m/>
    <m/>
    <m/>
    <s v="Management Janji"/>
    <s v="2026-08-16 08:00:00 | Tanggal pemasangan: 16/08/2026 Jam pemasangan : pagi / siang Info Tambahan : Hubungi pelanggan dulu sebelum ke lokasi terima kasih."/>
    <s v="FCC"/>
    <s v="15-08-2026 09:40:30"/>
    <d v="2026-08-16T08:00:00"/>
    <m/>
    <s v="PS"/>
    <s v="SPG"/>
    <s v="NETMONK"/>
    <n v="20260816"/>
    <s v="Completed"/>
    <s v="HSI Bisnis Bundling Netmonk Promo 2026 PSB 70% - 300 Mbps"/>
    <s v="INDIBIZ"/>
    <m/>
    <m/>
    <d v="2026-08-16T08:00:00"/>
    <s v="2026-08-16 08:00:00 | Tanggal pemasangan: 16/08/2026 Jam pemasangan : pagi / siang Info Tambahan : Hubungi pelanggan dulu sebelum ke lokasi terima kasih."/>
    <n v="2026"/>
    <n v="8"/>
    <n v="16"/>
    <d v="2026-08-16T00:00:00"/>
    <n v="-0.33333333333575865"/>
    <x v="0"/>
  </r>
  <r>
    <n v="1507"/>
    <n v="1002531118"/>
    <n v="3"/>
    <x v="3"/>
    <n v="4"/>
    <s v="MAGELANG"/>
    <s v="PURWOREJJO"/>
    <s v="PWJ"/>
    <s v="REG"/>
    <s v="AO"/>
    <x v="0"/>
    <s v="1P INET"/>
    <s v="MIE - SEND SURVEY"/>
    <s v="RBS-Regional 3"/>
    <d v="2026-08-17T15:17:57"/>
    <d v="2026-08-17T15:20:02"/>
    <n v="69368202"/>
    <m/>
    <n v="142138510589"/>
    <s v="TOKO ONE"/>
    <s v="ODP-PWJ-FAN/005 FAN/D02/005.01"/>
    <s v="WO061940755"/>
    <m/>
    <m/>
    <m/>
    <n v="110.035412948732"/>
    <n v="-7.6726847935905997"/>
    <s v="|MN00938|MYIA-035571526718/POI/Febri Haryanto/085747100057/yasta.putra84@gmail.com"/>
    <s v="MYIB_ASSISTANT"/>
    <m/>
    <m/>
    <m/>
    <m/>
    <m/>
    <m/>
    <m/>
    <m/>
    <s v="Management Janji"/>
    <s v="2026-08-19 08:00:00 | Waktu pemasangan : 17 agustus 2026 Jam pemasangan : 08.00 - 12.00 Info Tambahan : Hubungi pelanggan dulu sebelum ke lokasi terimakasih "/>
    <s v="FCC"/>
    <s v="17-08-2026 15:25:50"/>
    <d v="2026-08-19T08:00:00"/>
    <m/>
    <s v="SURVEY_NEW_MANJA"/>
    <s v="PWJ"/>
    <s v="NO ADDON"/>
    <m/>
    <s v="MIE - SEND SURVEY"/>
    <s v="HSI Bisnis Promo HUT Telkom PSB 70% - 75 Mbps"/>
    <s v="INDIBIZ"/>
    <m/>
    <m/>
    <d v="2026-08-19T08:00:00"/>
    <s v="2026-08-19 08:00:00 | Waktu pemasangan : 17 agustus 2026 Jam pemasangan : 08.00 - 12.00 Info Tambahan : Hubungi pelanggan dulu sebelum ke lokasi terimakasih "/>
    <m/>
    <m/>
    <m/>
    <e v="#NUM!"/>
    <e v="#NUM!"/>
    <x v="1"/>
  </r>
  <r>
    <n v="1508"/>
    <n v="1002510579"/>
    <n v="3"/>
    <x v="0"/>
    <n v="5"/>
    <s v="KUPANG"/>
    <s v="KUPANG"/>
    <s v="KPN"/>
    <s v="REG"/>
    <s v="AO"/>
    <x v="0"/>
    <s v="1P INET"/>
    <s v="Completed (PS)"/>
    <s v="RBS-Regional 3"/>
    <d v="2026-08-05T13:34:57"/>
    <d v="2026-08-06T18:07:25"/>
    <n v="69359197"/>
    <m/>
    <n v="172502311370"/>
    <s v="Rumah Makan BROTUS lantai 2"/>
    <s v="ODP-KPN-FQD/09 FQD/D01/09.01"/>
    <s v="WO060987312"/>
    <m/>
    <m/>
    <m/>
    <n v="123.616439066827"/>
    <n v="-10.1583318093216"/>
    <s v="MD|MYDB-20260805264434|DC40005/MC40070|Rumah Makan BROTUS lantai 2|082235258049"/>
    <s v="MYDIGIBIZPARTNER"/>
    <m/>
    <m/>
    <m/>
    <m/>
    <m/>
    <m/>
    <m/>
    <m/>
    <s v="Management Janji"/>
    <s v="2026-08-06 13:00:00 | M Janji : (06/08/2026) jam Pasang : 09:00 Note : hubungi pelanggan jika ingin kelokasi"/>
    <s v="FCC"/>
    <d v="2026-05-08T13:39:44"/>
    <d v="2026-08-06T13:00:00"/>
    <m/>
    <s v="PS"/>
    <s v="KPN"/>
    <s v="NO ADDON"/>
    <n v="20260806"/>
    <s v="Completed"/>
    <s v="HSI Bisnis Promo HUT Telkom PSB 70% - 75 Mbps"/>
    <s v="INDIBIZ"/>
    <m/>
    <m/>
    <d v="2026-08-06T13:00:00"/>
    <s v="2026-08-06 13:00:00 | M Janji : (06/08/2026) jam Pasang : 09:00 Note : hubungi pelanggan jika ingin kelokasi"/>
    <n v="2026"/>
    <n v="8"/>
    <n v="6"/>
    <d v="2026-08-06T00:00:00"/>
    <n v="-0.54166666666424135"/>
    <x v="0"/>
  </r>
  <r>
    <n v="1509"/>
    <n v="1002525562"/>
    <n v="3"/>
    <x v="6"/>
    <n v="5"/>
    <s v="SIDOARJO"/>
    <s v="INNER - JATIM TIMUR"/>
    <s v="KRN"/>
    <s v="REG"/>
    <s v="AO"/>
    <x v="0"/>
    <m/>
    <s v="Completed (PS)"/>
    <s v="RBS-Regional 3"/>
    <d v="2026-08-14T09:09:53"/>
    <d v="2026-08-14T12:43:07"/>
    <n v="69358844"/>
    <m/>
    <n v="152331251061"/>
    <s v="MI NURUL ULUM AULA"/>
    <s v="ODP-KRN-FAF/40"/>
    <s v="WO061720365"/>
    <m/>
    <m/>
    <m/>
    <n v="112.62412735773501"/>
    <n v="-7.4490811419691196"/>
    <s v="|MN00370|/MI NURUL ULUM AULA/WINBACK 2.0 HSI B2B (1:1) 100MBPS 535RB PSB DISC 70%//111muchlissh@gmail.com/MUHAMMAD MUCHLIS/89504592018"/>
    <s v="Sales Force DBS"/>
    <m/>
    <m/>
    <m/>
    <m/>
    <m/>
    <m/>
    <m/>
    <m/>
    <s v="Management Janji"/>
    <s v="2026-08-07 08:00:00|Tanggal pemasangan: 6/08/2026  Jam pemasangan : pagi / siang  Info Tambahan : Hubungi pelanggan dulu sebelum ke lokasi.  terima kasih|40010577|MYDITA"/>
    <s v="FCC"/>
    <s v="14-08-2026 09:10:50"/>
    <m/>
    <m/>
    <s v="PS"/>
    <s v="KRN"/>
    <s v="NO ADDON"/>
    <n v="20260814"/>
    <s v="Completed"/>
    <s v="- 11_11446;Biaya PSB HSI EBIS Tunai di Depan ~ 11[150000]  - E23015;E23015 ~ ES23 - Perangkat ONT[0]  - E23015~null~44292;E23015||11||Abodemen 0[0]  - E23015~null~E23015_SWONTPREM;SWONTPREM ~ Biaya Sewa ONT Premium ~ E23015[50000]  - E25060;E25060 ~ ES25 "/>
    <s v="INDIBIZ"/>
    <m/>
    <m/>
    <d v="2026-08-14T07:00:00"/>
    <s v="2026-08-07 08:00:00|Tanggal pemasangan: 6/08/2026  Jam pemasangan : pagi / siang  Info Tambahan : Hubungi pelanggan dulu sebelum ke lokasi.  terima kasih|40010577|MYDITA"/>
    <n v="2026"/>
    <n v="8"/>
    <n v="14"/>
    <d v="2026-08-14T00:00:00"/>
    <n v="-0.29166666666424135"/>
    <x v="0"/>
  </r>
  <r>
    <n v="1510"/>
    <n v="1002523841"/>
    <n v="3"/>
    <x v="1"/>
    <n v="5"/>
    <s v="SBY SELATAN"/>
    <s v="MANYAR"/>
    <s v="JGR"/>
    <s v="REG"/>
    <s v="AO"/>
    <x v="0"/>
    <m/>
    <s v="Completed (PS)"/>
    <s v="RBS-Regional 3"/>
    <d v="2026-08-13T11:09:54"/>
    <d v="2026-08-14T18:31:15"/>
    <n v="69364933"/>
    <m/>
    <n v="152310255717"/>
    <s v="PT GIGAN TRANS LOGISTICS"/>
    <s v="ODP-RKT-FPA/33"/>
    <s v="WO061739562"/>
    <m/>
    <m/>
    <m/>
    <n v="112.8155738"/>
    <n v="-7.3088677000000004"/>
    <s v="|MN01731|/PT GIGAN TRANS LOGISTICS/HSI Basic Promo HUT Telkom (1:2) 50 Mbps (Rp 320.000) PSB Rp 150.000/0811333514/gigantrans@gmail.com/GOEY SOEDRAJAT WIBOWO/Jl. Green Semnaggi Mangrove J1-21 Agiceras Cluster, Wonorejo, Rungkut, Surabaya"/>
    <s v="Sales Force DBS"/>
    <m/>
    <m/>
    <m/>
    <m/>
    <m/>
    <m/>
    <m/>
    <m/>
    <s v="Management Janji"/>
    <s v="2026-08-15 13:00:00|Jam Pemasangan : 08:00 - 12.00 Tanggal Pemasangan : 15/08/2026 Info Tambahan : Hubungi pelanggan sebelum datang ke lokasi|40971402|MYDITA"/>
    <s v="FCC"/>
    <s v="13-08-2026 11:25:53"/>
    <d v="2026-08-15T13:00:00"/>
    <m/>
    <s v="PS"/>
    <s v="JGR"/>
    <s v="NO ADDON"/>
    <n v="20260814"/>
    <s v="Completed"/>
    <s v="- 11_11446;Biaya PSB HSI EBIS Tunai di Depan ~ 11[150000]  - SP_NOSS;SP_NOSS ~ Internet NOSS Multispeed Network[0]  - SP_NOSS;SP_NOSS ~ Internet NOSS Multispeed Network[0]  - E25061;E25061 ~ ES25 - Paket HSI Basic (HSIEF) Khusus Winback 2.0[0]  - E25061~n"/>
    <s v="INDIBIZ"/>
    <m/>
    <m/>
    <d v="2026-08-15T13:00:00"/>
    <s v="2026-08-15 13:00:00|Jam Pemasangan : 08:00 - 12.00 Tanggal Pemasangan : 15/08/2026 Info Tambahan : Hubungi pelanggan sebelum datang ke lokasi|40971402|MYDITA"/>
    <n v="2026"/>
    <n v="8"/>
    <n v="14"/>
    <d v="2026-08-14T00:00:00"/>
    <n v="-1.5416666666642413"/>
    <x v="0"/>
  </r>
  <r>
    <n v="1511"/>
    <n v="1002511532"/>
    <n v="3"/>
    <x v="0"/>
    <n v="5"/>
    <s v="MATARAM"/>
    <s v="SUMBAWA"/>
    <s v="MLK"/>
    <s v="DPS"/>
    <s v="AO"/>
    <x v="0"/>
    <m/>
    <s v="Completed (PS)"/>
    <s v="DPS-Property &amp; Resources"/>
    <d v="2026-08-06T09:05:45"/>
    <d v="2026-08-06T14:14:42"/>
    <n v="69352657"/>
    <m/>
    <n v="172608206212"/>
    <s v="AMNT TOWNSITE 2 D46"/>
    <s v="ODP-MLK-FAC/05"/>
    <s v="WO061043621"/>
    <m/>
    <m/>
    <m/>
    <n v="116.7586278"/>
    <n v="-8.9648123000000002"/>
    <s v="DSS HSI | WILHELMI A IDRIS | 970167 | TREG 3 | AMNT Townsite 2 D46|SYAHRUL ALQADRI| 081237399497 | PSB 2P INET TV 20MBPS"/>
    <s v="Account Manager"/>
    <m/>
    <m/>
    <m/>
    <m/>
    <m/>
    <m/>
    <m/>
    <m/>
    <s v="Management Janji"/>
    <s v="AO"/>
    <s v="FCC"/>
    <d v="2026-06-08T09:10:44"/>
    <m/>
    <m/>
    <s v="PS"/>
    <s v="MLK"/>
    <s v="NO ADDON"/>
    <n v="20260806"/>
    <s v="Completed"/>
    <s v="- 11_11450;Biaya PSB Reguler HSI EBIS ~ 11[150000]  - E23015;E23015 ~ ES23 - Perangkat ONT[0]  - E23015~null~44292;E23015||11||Abodemen 0[0]  - E23015~null~E23015_SWONT;SWONT ~ Biaya Sewa ONT ~ E23015[30000]  - E24058;E24058 ~ ES24 - Paket HSI Bisnis (HSI"/>
    <s v="INDIBIZ"/>
    <m/>
    <m/>
    <d v="2026-08-06T12:00:00"/>
    <s v="AO"/>
    <n v="2026"/>
    <n v="8"/>
    <n v="6"/>
    <d v="2026-08-06T00:00:00"/>
    <n v="-0.5"/>
    <x v="0"/>
  </r>
  <r>
    <n v="1512"/>
    <n v="1002528167"/>
    <n v="3"/>
    <x v="7"/>
    <n v="4"/>
    <s v="KUDUS"/>
    <s v="JEPARA"/>
    <s v="PEC"/>
    <s v="REG"/>
    <s v="AO"/>
    <x v="0"/>
    <s v="1P INET"/>
    <s v="Completed (PS)"/>
    <s v="RBS-Regional 3"/>
    <d v="2026-08-15T12:05:56"/>
    <d v="2026-08-16T16:30:46"/>
    <n v="69366794"/>
    <m/>
    <n v="146593115530"/>
    <s v="SPBU PERTAMINA 44.594.15 ATLANTIS"/>
    <s v="ODP-PEC-FE/061 FE/D04/061.01"/>
    <s v="WO061814980"/>
    <m/>
    <m/>
    <m/>
    <n v="110.75255749999999"/>
    <n v="-6.7457591999999904"/>
    <s v="|MC60028|MYIA-094349357425/POI/Muhammad Zaenal Afrodi/082242641943/budhyha94@gmail.com"/>
    <s v="MYIB_ASSISTANT"/>
    <m/>
    <m/>
    <m/>
    <m/>
    <m/>
    <m/>
    <m/>
    <m/>
    <s v="Management Janji"/>
    <s v="2026-08-16 13:00:00 | Nama Pic : BP RUDI No Hp Pic : 082242641943 Jam Pemasangan : 08:00 - 12.00 Tanggal Pemasangan : MINGGU 16 AGUSTUS 2026 Info Tambahan : Hubungi pelanggan sebelum datang ke lokasi"/>
    <s v="FCC"/>
    <s v="15-08-2026 12:10:01"/>
    <d v="2026-08-16T13:00:00"/>
    <m/>
    <s v="PS"/>
    <s v="PEC"/>
    <s v="NO ADDON"/>
    <n v="20260816"/>
    <s v="Completed"/>
    <s v="HSI Bisnis Basic Promo HUT Telkom PSB 70% - 50 Mbps"/>
    <s v="INDIBIZ"/>
    <m/>
    <m/>
    <d v="2026-08-16T13:00:00"/>
    <s v="2026-08-16 13:00:00 | Nama Pic : BP RUDI No Hp Pic : 082242641943 Jam Pemasangan : 08:00 - 12.00 Tanggal Pemasangan : MINGGU 16 AGUSTUS 2026 Info Tambahan : Hubungi pelanggan sebelum datang ke lokasi"/>
    <n v="2026"/>
    <n v="8"/>
    <n v="16"/>
    <d v="2026-08-16T00:00:00"/>
    <n v="-0.54166666666424135"/>
    <x v="0"/>
  </r>
  <r>
    <n v="1513"/>
    <n v="1002521313"/>
    <n v="3"/>
    <x v="4"/>
    <n v="4"/>
    <s v="PEKALONGAN"/>
    <s v="PEKALONGAN"/>
    <s v="KJE"/>
    <s v="REG"/>
    <s v="AO"/>
    <x v="0"/>
    <s v="1P INET"/>
    <s v="OSS - FALLOUT"/>
    <s v="RBS-Regional 3"/>
    <d v="2026-08-12T09:01:56"/>
    <d v="2026-08-14T14:47:20"/>
    <n v="69363836"/>
    <m/>
    <n v="146219104090"/>
    <s v="SPX KANDANGSERANG HUB"/>
    <s v="ODP-KJE-FY/002 FY/D01/002.01"/>
    <s v="WO061555577"/>
    <m/>
    <m/>
    <m/>
    <n v="109.520803"/>
    <n v="-7.1242729999999996"/>
    <s v="|MN01881|MYIA-068510457342/POI/siti rochanah/081548544543/siti.rochanah@spxexpress.com"/>
    <s v="MYIB_ASSISTANT"/>
    <m/>
    <m/>
    <m/>
    <m/>
    <m/>
    <m/>
    <m/>
    <m/>
    <s v="Management Janji"/>
    <s v="2026-08-13 08:00:00 | Waktu pemasangan : 12 agustus 2026 Jam pemasangan : 08.00 - 12.00 Info Tambahan : Hubungi pelanggan dulu sebelum ke lokasi terimakasih "/>
    <s v="FCC"/>
    <d v="2026-12-08T09:10:20"/>
    <d v="2026-08-13T08:00:00"/>
    <s v="Kendala Pelanggan"/>
    <s v="FO_WFM"/>
    <s v="KJE"/>
    <s v="NO ADDON"/>
    <m/>
    <s v="Provisioning Failed|WFM|INF009043518|PP_-6.960723300000001,109.63929350000001_PENDING"/>
    <s v="HSI Bisnis Promo HUT Telkom PSB 70% - 50 Mbps"/>
    <s v="INDIBIZ"/>
    <m/>
    <m/>
    <d v="2026-08-13T08:00:00"/>
    <s v="2026-08-13 08:00:00 | Waktu pemasangan : 12 agustus 2026 Jam pemasangan : 08.00 - 12.00 Info Tambahan : Hubungi pelanggan dulu sebelum ke lokasi terimakasih "/>
    <m/>
    <m/>
    <m/>
    <e v="#NUM!"/>
    <e v="#NUM!"/>
    <x v="1"/>
  </r>
  <r>
    <n v="1514"/>
    <n v="1002514392"/>
    <n v="3"/>
    <x v="2"/>
    <n v="5"/>
    <s v="MALANG"/>
    <s v="KEPANJEN"/>
    <s v="GDI"/>
    <s v="REG"/>
    <s v="AO"/>
    <x v="0"/>
    <s v="1P INET"/>
    <s v="Completed (PS)"/>
    <s v="RBS-Regional 3"/>
    <d v="2026-08-07T11:41:56"/>
    <d v="2026-08-08T10:13:47"/>
    <n v="69360672"/>
    <m/>
    <n v="152715213806"/>
    <s v="SPBU 54.651.45"/>
    <s v="ODP-GDI-FA/23 GDI/D03/03.23"/>
    <s v="WO061152409"/>
    <m/>
    <m/>
    <m/>
    <n v="112.625091651121"/>
    <n v="-8.1716528285669998"/>
    <s v="|MN02703|MYIA-015809786993/POI/Yusanto Setyo Prihatono/082230577985/spbu5465145gdlg@gmail.com"/>
    <s v="MYIB_ASSISTANT"/>
    <m/>
    <m/>
    <m/>
    <m/>
    <m/>
    <m/>
    <m/>
    <m/>
    <s v="Management Janji"/>
    <s v="2026-08-08 08:00:00 | Tanggal pemasangan: 08/08/2026 Jam pemasangan : pagi / siang Info Tambahan : Hubungi pelanggan dulu sebelum ke lokasi. terima kasih"/>
    <s v="FCC"/>
    <d v="2026-07-08T11:55:04"/>
    <d v="2026-08-08T08:00:00"/>
    <m/>
    <s v="PS"/>
    <s v="GDI"/>
    <s v="NO ADDON"/>
    <n v="20260808"/>
    <s v="Completed"/>
    <s v="HSI Bisnis Promo HUT Telkom PSB 70% - 100 Mbps"/>
    <s v="INDIBIZ"/>
    <m/>
    <m/>
    <d v="2026-08-08T08:00:00"/>
    <s v="2026-08-08 08:00:00 | Tanggal pemasangan: 08/08/2026 Jam pemasangan : pagi / siang Info Tambahan : Hubungi pelanggan dulu sebelum ke lokasi. terima kasih"/>
    <n v="2026"/>
    <n v="8"/>
    <n v="8"/>
    <d v="2026-08-08T00:00:00"/>
    <n v="-0.33333333333575865"/>
    <x v="0"/>
  </r>
  <r>
    <n v="1515"/>
    <n v="1002518435"/>
    <n v="3"/>
    <x v="5"/>
    <n v="5"/>
    <s v="SINGARJA"/>
    <s v="GIANYAR"/>
    <s v="GIN"/>
    <s v="REG"/>
    <s v="AO"/>
    <x v="0"/>
    <m/>
    <s v="Completed (PS)"/>
    <s v="RBS-Regional 3"/>
    <d v="2026-08-10T16:11:29"/>
    <d v="2026-08-13T08:35:04"/>
    <n v="69362712"/>
    <m/>
    <n v="172407213930"/>
    <s v="SD NEGERI 3 BURUAN"/>
    <s v="ODP-GIN-FAN/21"/>
    <s v="WO061444908"/>
    <m/>
    <m/>
    <m/>
    <n v="115.3020191"/>
    <n v="-8.5440394000000008"/>
    <s v="|MN02658|/PIC LUH PT OKA MAHAYANI/081339731300/sdburuan3@gmail.com"/>
    <s v="Sales Force DBS"/>
    <m/>
    <m/>
    <m/>
    <m/>
    <m/>
    <m/>
    <m/>
    <m/>
    <s v="Management Janji"/>
    <s v="2026-08-11 15:00:00|Tanggal pemasangan : 11 AGUSTUS 2026 Jam pemasangan : pagi/siang Info Tambahan : Hubungi pelanggan dulu sebelum ke lokasi terima kasih|40010577|MYDITA"/>
    <s v="FCC"/>
    <d v="2026-10-08T16:25:38"/>
    <d v="2026-08-11T15:00:00"/>
    <m/>
    <s v="PS"/>
    <s v="GIN"/>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1T15:00:00"/>
    <s v="2026-08-11 15:00:00|Tanggal pemasangan : 11 AGUSTUS 2026 Jam pemasangan : pagi/siang Info Tambahan : Hubungi pelanggan dulu sebelum ke lokasi terima kasih|40010577|MYDITA"/>
    <n v="2026"/>
    <n v="8"/>
    <n v="13"/>
    <d v="2026-08-13T00:00:00"/>
    <n v="1.375"/>
    <x v="2"/>
  </r>
  <r>
    <n v="1516"/>
    <n v="1002520884"/>
    <n v="3"/>
    <x v="6"/>
    <n v="5"/>
    <s v="SIDOARJO"/>
    <s v="MOJOKERTO"/>
    <s v="MJS"/>
    <s v="REG"/>
    <s v="AO"/>
    <x v="0"/>
    <m/>
    <s v="Completed (PS)"/>
    <s v="RBS-Regional 3"/>
    <d v="2026-08-11T17:12:29"/>
    <d v="2026-08-12T17:09:55"/>
    <n v="69363697"/>
    <m/>
    <n v="152330220710"/>
    <s v="PT. BINTANG KENCANA SUMBERJAYA"/>
    <s v="ODP-MJS-FS/53"/>
    <s v="WO061534858"/>
    <m/>
    <m/>
    <m/>
    <n v="112.58708919999999"/>
    <n v="-7.5260448000000002"/>
    <s v="|MN02580|/PT. BINTANG KENCANA SUMBERJAYA/WINBACK HSI B2B + OCA BREACH CHECKER  (1:1) 150MBPS 735,5RB PSB DISC 70%//spbu61303@yahoo.co.id/MUCHAMAD SLAMET/85746011466"/>
    <s v="Sales Force DBS"/>
    <m/>
    <m/>
    <m/>
    <m/>
    <m/>
    <m/>
    <m/>
    <m/>
    <s v="Management Janji"/>
    <s v="2026-08-12 15:00:00|Nama Pic : bp aryanto No Hp Pic : 085746011466 No alt : - Jam Pemasangan : siang  Tanggal Pemasangan : 12 Agustus 2026|40951375|MYDITA"/>
    <s v="FCC"/>
    <d v="2026-11-08T17:25:44"/>
    <d v="2026-08-12T15:00:00"/>
    <m/>
    <s v="PS"/>
    <s v="MJS"/>
    <s v="OCA"/>
    <n v="20260812"/>
    <s v="Completed"/>
    <s v="- 11_11446;Biaya PSB HSI EBIS Tunai di Depan ~ 11[150000]  - E25023;E25023 ~ ES25 - Paket Produk OCA Breach Checker[0]  - E25023~null~104837;E25023||77||Abodemen 0[0]  - E25023~null~E25023_OCABRECHE;OCABRECHE ~ OCA Breach Checker ~ E25023[30500]  - SP_NOS"/>
    <s v="INDIBIZ"/>
    <m/>
    <m/>
    <d v="2026-08-12T15:00:00"/>
    <s v="2026-08-12 15:00:00|Nama Pic : bp aryanto No Hp Pic : 085746011466 No alt : - Jam Pemasangan : siang  Tanggal Pemasangan : 12 Agustus 2026|40951375|MYDITA"/>
    <n v="2026"/>
    <n v="8"/>
    <n v="12"/>
    <d v="2026-08-12T00:00:00"/>
    <n v="-0.625"/>
    <x v="0"/>
  </r>
  <r>
    <n v="1517"/>
    <n v="1002518581"/>
    <n v="3"/>
    <x v="4"/>
    <n v="4"/>
    <s v="PEKALONGAN"/>
    <s v="BATANG"/>
    <s v="BDY"/>
    <s v="DPS"/>
    <s v="AO"/>
    <x v="0"/>
    <m/>
    <s v="102 | FOLLOW UP COMPLETED"/>
    <s v="DPS-Logistic &amp; Manufacturing"/>
    <d v="2026-08-10T17:04:43"/>
    <d v="2026-08-11T11:08:37"/>
    <n v="4999323"/>
    <m/>
    <n v="142201107901"/>
    <s v="GARUDA PUTRA PUTRI JAYA"/>
    <s v="ODP-BDY-FF/020"/>
    <s v="WO061435435"/>
    <m/>
    <m/>
    <m/>
    <n v="109.79657090000001"/>
    <n v="-7.0292478999999997"/>
    <s v="DPS-LMS;P26-203853 PSB HSI 50 Mbps SP Batang Garudafood;PIC Rony (085640049489) zaenuddin.faroni@snsgroup.co.id"/>
    <s v="Account Manager"/>
    <m/>
    <m/>
    <m/>
    <m/>
    <m/>
    <m/>
    <m/>
    <m/>
    <s v="Management Janji"/>
    <s v="CALL PIC Rony (085640049489) zaenuddin.faroni@snsgroup.co.id  "/>
    <s v="FCC"/>
    <d v="2026-10-08T17:09:45"/>
    <m/>
    <s v="Kendala Teknik"/>
    <s v="REVOKE"/>
    <s v="BDY"/>
    <s v="NO ADDON"/>
    <m/>
    <s v="Follow Up Revoke Completed, New Order ID : SC1002519439"/>
    <s v="- 11_11446;Biaya PSB HSI EBIS Tunai di Depan ~ 11[500000]  - SP_NOSS;SP_NOSS ~ Internet NOSS Multispeed Network[0]  - SP_NOSS;SP_NOSS ~ Internet NOSS Multispeed Network[0]  - E23015;E23015 ~ ES23 - Perangkat ONT[0]  - E23015~null~44292;E23015||11||Abodeme"/>
    <s v="INDIBIZ"/>
    <m/>
    <m/>
    <d v="2026-08-11T12:00:00"/>
    <s v="CALL PIC Rony (085640049489) zaenuddin.faroni@snsgroup.co.id  "/>
    <m/>
    <m/>
    <m/>
    <e v="#NUM!"/>
    <e v="#NUM!"/>
    <x v="1"/>
  </r>
  <r>
    <n v="1518"/>
    <n v="1002521891"/>
    <n v="3"/>
    <x v="6"/>
    <n v="5"/>
    <s v="JEMBER"/>
    <s v="BONDOWOSO"/>
    <s v="PRJ"/>
    <s v="REG"/>
    <s v="AO"/>
    <x v="0"/>
    <m/>
    <s v="OSS - FALLOUT"/>
    <s v="RBS-Regional 3"/>
    <d v="2026-08-12T11:53:06"/>
    <d v="2026-08-14T17:51:22"/>
    <n v="69364132"/>
    <m/>
    <n v="152526201936"/>
    <s v="RUMAH KOST JAELANI DUA"/>
    <s v="ODP-PRJ-FB/57"/>
    <s v="WO061581514"/>
    <m/>
    <m/>
    <m/>
    <n v="113.9974701"/>
    <n v="-7.8201252999999999"/>
    <s v="|MC30175|/JAELANI/87792366873/rikomoh577@gmail.com"/>
    <s v="Sales Force DBS"/>
    <m/>
    <m/>
    <m/>
    <m/>
    <m/>
    <m/>
    <m/>
    <m/>
    <s v="Management Janji"/>
    <s v="2026-08-13 13:00:00| M Janji : (13/AGUSTUS/2026) jam Pasang : 09:00 Note : hubungi pelanggan jika ingin kelokasi|40900827|MYDITA"/>
    <s v="FCC"/>
    <d v="2026-12-08T11:55:22"/>
    <d v="2026-08-13T13:00:00"/>
    <s v="Kendala Teknik"/>
    <s v="FO_WFM"/>
    <s v="PRJ"/>
    <s v="NETMONK - OCA"/>
    <m/>
    <s v="Provisioning Failed|WFM|INF009045665|TOJ_-7.922448,113.8183115_jarak lebih 250m"/>
    <s v="- 11_11446;Biaya PSB HSI EBIS Tunai di Depan ~ 11[150000]  - E23015;E23015 ~ ES23 - Perangkat ONT[0]  - E23015~null~44292;E23015||11||Abodemen 0[0]  - E23015~null~E23015_SWONTPREM;SWONTPREM ~ Biaya Sewa ONT Premium ~ E23015[50000]  - E24057;E24057 ~ ES24 "/>
    <s v="INDIBIZ"/>
    <m/>
    <m/>
    <d v="2026-08-13T13:00:00"/>
    <s v="2026-08-13 13:00:00| M Janji : (13/AGUSTUS/2026) jam Pasang : 09:00 Note : hubungi pelanggan jika ingin kelokasi|40900827|MYDITA"/>
    <m/>
    <m/>
    <m/>
    <e v="#NUM!"/>
    <e v="#NUM!"/>
    <x v="1"/>
  </r>
  <r>
    <n v="1519"/>
    <n v="1002521987"/>
    <n v="3"/>
    <x v="0"/>
    <n v="5"/>
    <s v="MATARAM"/>
    <s v="SUMBAWA"/>
    <s v="TLW"/>
    <s v="REG"/>
    <s v="AO"/>
    <x v="0"/>
    <s v="1P INET"/>
    <s v="Completed (PS)"/>
    <s v="RBS-Regional 3"/>
    <d v="2026-08-12T12:25:57"/>
    <d v="2026-08-12T19:12:08"/>
    <n v="69364165"/>
    <m/>
    <n v="172610203537"/>
    <s v="SPBU 5484306 TALIWANG DS MENALA"/>
    <s v="ODP-TLW-FC/22 FC/D05/22.01"/>
    <s v="WO061577924"/>
    <m/>
    <m/>
    <m/>
    <n v="116.864577010273"/>
    <n v="-8.7462701179931699"/>
    <s v="MD|MYDB-20260811264957|DN00001/MN01576|SPBU 5484306 TALIWANG DS MENALA|081353576464"/>
    <s v="MYDIGIBIZPARTNER"/>
    <m/>
    <m/>
    <m/>
    <m/>
    <m/>
    <m/>
    <m/>
    <m/>
    <s v="Management Janji"/>
    <s v="2026-08-13 13:00:00 | Nama Pic : bp ratmaji  No Hp Pic : 081353576464 No alt : - Jam Pemasangan : siang  Tanggal Pemasangan : 13 Agustus 2026"/>
    <s v="FCC"/>
    <d v="2026-12-08T12:39:53"/>
    <d v="2026-08-13T13:00:00"/>
    <m/>
    <s v="PS"/>
    <s v="TLW"/>
    <s v="NO ADDON"/>
    <n v="20260812"/>
    <s v="Completed"/>
    <s v="HSI Bisnis Promo HUT Telkom PSB 70% - 75 Mbps"/>
    <s v="INDIBIZ"/>
    <m/>
    <m/>
    <d v="2026-08-13T13:00:00"/>
    <s v="2026-08-13 13:00:00 | Nama Pic : bp ratmaji  No Hp Pic : 081353576464 No alt : - Jam Pemasangan : siang  Tanggal Pemasangan : 13 Agustus 2026"/>
    <n v="2026"/>
    <n v="8"/>
    <n v="12"/>
    <d v="2026-08-12T00:00:00"/>
    <n v="-1.5416666666642413"/>
    <x v="0"/>
  </r>
  <r>
    <n v="1520"/>
    <n v="1002531480"/>
    <n v="3"/>
    <x v="0"/>
    <n v="5"/>
    <s v="MATARAM"/>
    <s v="LOMBOK TIMUR UTARA"/>
    <s v="SEL"/>
    <s v="REG"/>
    <s v="AO"/>
    <x v="0"/>
    <s v="2P INET + VOICE"/>
    <s v="MIE - SEND SURVEY"/>
    <s v="RBS-Regional 3"/>
    <d v="2026-08-17T18:38:56"/>
    <d v="2026-08-17T18:40:08"/>
    <n v="69368381"/>
    <n v="3763531099"/>
    <n v="172619203286"/>
    <s v="Dagang kecil"/>
    <s v="ODP-SEL-FAZ/17 FAZ/D04/17.01"/>
    <s v="WO061952726"/>
    <m/>
    <m/>
    <m/>
    <n v="116.5740141"/>
    <n v="-8.5234781000000002"/>
    <s v="MD|MYID-4042608170001|RBIZTLKMACCES|WARUNG YOGI ALPIAN|081907712941"/>
    <s v="SOBIZ"/>
    <m/>
    <m/>
    <m/>
    <m/>
    <m/>
    <m/>
    <m/>
    <m/>
    <s v="Management Janji"/>
    <s v="2026-08-20 13:00:00 |  M janji : pagi Tanggal Pemasangan : 18/agustus/2026 Note : hubungi pelanggan jika ingin kelokasi "/>
    <s v="FCC"/>
    <s v="17-08-2026 18:39:59"/>
    <d v="2026-08-20T13:00:00"/>
    <m/>
    <s v="SURVEY_NEW_MANJA"/>
    <s v="SEL"/>
    <s v="NO ADDON"/>
    <m/>
    <s v="MIE - SEND SURVEY"/>
    <s v="HSI Bisnis Bundling Phone PSB 70% - Free 800 Menit Promo - 200 Mbps"/>
    <s v="INDIBIZ"/>
    <m/>
    <m/>
    <d v="2026-08-20T13:00:00"/>
    <s v="2026-08-20 13:00:00 |  M janji : pagi Tanggal Pemasangan : 18/agustus/2026 Note : hubungi pelanggan jika ingin kelokasi "/>
    <m/>
    <m/>
    <m/>
    <e v="#NUM!"/>
    <e v="#NUM!"/>
    <x v="1"/>
  </r>
  <r>
    <n v="1521"/>
    <n v="1002509974"/>
    <n v="3"/>
    <x v="6"/>
    <n v="5"/>
    <s v="PASURUAN"/>
    <s v="PASURUAN"/>
    <s v="PSN"/>
    <s v="REG"/>
    <s v="AO"/>
    <x v="0"/>
    <m/>
    <s v="CANCEL COMPLETED"/>
    <s v="RBS-Regional 3"/>
    <d v="2026-08-05T10:27:06"/>
    <d v="2026-08-05T11:24:27"/>
    <n v="69358909"/>
    <m/>
    <n v="152729256692"/>
    <s v="WARUNG DYNASTY"/>
    <s v="ODP-PSN-FBF/79"/>
    <m/>
    <m/>
    <m/>
    <m/>
    <n v="112.90692900000001"/>
    <n v="-7.6490361"/>
    <s v="|MN00025|/WARUNG DYNASTY/WINBACK 2.0 HSI B2B (1:1) 50MBPS 355RB PSB DISC 70%//dinastywarkop@gmail.com/MASDUKI ZAKARIA/85607809498"/>
    <s v="Sales Force DBS"/>
    <m/>
    <m/>
    <m/>
    <m/>
    <m/>
    <m/>
    <m/>
    <m/>
    <m/>
    <m/>
    <m/>
    <d v="2026-05-08T10:39:45"/>
    <m/>
    <m/>
    <s v="REJECT_FCC"/>
    <s v="PSN"/>
    <s v="NO ADDON"/>
    <m/>
    <s v="DECLINE : Decline - Batal Order Yusnani Manalu 40951378|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1522"/>
    <n v="1002514594"/>
    <n v="3"/>
    <x v="0"/>
    <n v="5"/>
    <s v="MATARAM"/>
    <s v="SUMBAWA"/>
    <s v="SBW"/>
    <s v="REG"/>
    <s v="AO"/>
    <x v="0"/>
    <s v="1P INET"/>
    <s v="102 | FOLLOW UP COMPLETED"/>
    <s v="RBS-Regional 3"/>
    <d v="2026-08-07T13:23:56"/>
    <d v="2026-08-10T13:10:37"/>
    <n v="69360771"/>
    <m/>
    <n v="172606792116"/>
    <s v="LAUNDRY EL"/>
    <s v="ODP-SBW-FBG/06 FBG/D02/06.01"/>
    <s v="WO061164954"/>
    <m/>
    <m/>
    <m/>
    <n v="117.7059984"/>
    <n v="-8.6711797999999902"/>
    <s v="|MN01595|MYIA-086815516183/POI/fajriansyah/085927313163/fajriansyah030597@gmail.com"/>
    <s v="MYIB_ASSISTANT"/>
    <m/>
    <m/>
    <m/>
    <m/>
    <m/>
    <m/>
    <m/>
    <m/>
    <s v="Management Janji"/>
    <s v="2026-08-08 13:00:00 | Nama Pic : bp fajriansyah No Hp Pic : 088292061272 No alt : - Jam Pemasangan : pagi  Tanggal Pemasangan : 8 Agustus 2026"/>
    <s v="FCC"/>
    <d v="2026-07-08T13:25:39"/>
    <d v="2026-08-08T13:00:00"/>
    <s v="Kendala Lainnya"/>
    <s v="REVOKE"/>
    <s v="SBW"/>
    <s v="NO ADDON"/>
    <m/>
    <s v="Follow Up Revoke Completed, New Order ID : SC1002517689"/>
    <s v="HSI Bisnis Promo HUT Telkom PSB 70% - 50 Mbps"/>
    <s v="INDIBIZ"/>
    <m/>
    <m/>
    <d v="2026-08-08T13:00:00"/>
    <s v="2026-08-08 13:00:00 | Nama Pic : bp fajriansyah No Hp Pic : 088292061272 No alt : - Jam Pemasangan : pagi  Tanggal Pemasangan : 8 Agustus 2026"/>
    <m/>
    <m/>
    <m/>
    <e v="#NUM!"/>
    <e v="#NUM!"/>
    <x v="1"/>
  </r>
  <r>
    <n v="1523"/>
    <n v="1002510436"/>
    <n v="3"/>
    <x v="0"/>
    <n v="5"/>
    <s v="KUPANG"/>
    <s v="ENDE"/>
    <s v="END"/>
    <s v="REG"/>
    <s v="AO"/>
    <x v="0"/>
    <s v="1P INET"/>
    <s v="Completed (PS)"/>
    <s v="RBS-Regional 3"/>
    <d v="2026-08-05T12:55:56"/>
    <d v="2026-08-07T13:30:16"/>
    <n v="69359116"/>
    <m/>
    <n v="172506788953"/>
    <s v="SDK DETUMBAWA"/>
    <s v="ODP-END-FDA/52 FDA/D03/52.01"/>
    <s v="WO060978813"/>
    <m/>
    <m/>
    <m/>
    <n v="121.6719839"/>
    <n v="-8.7859672999999994"/>
    <s v="|MC40144|MYIA-078361669405/POI/ADRIANUS LAWI SAMBI/085238366910/adrianussambi@gmail.com"/>
    <s v="MYIB_ASSISTANT"/>
    <m/>
    <m/>
    <m/>
    <m/>
    <m/>
    <m/>
    <m/>
    <m/>
    <s v="Management Janji"/>
    <s v="2026-08-06 13:00:00 | Tanggal pemasangan: 06/08/2026 Jam pemasangan : pagi / siang Info Tambahan : Hubungi pelanggan dulu sebelum ke lokasi terima kasih"/>
    <s v="FCC"/>
    <d v="2026-05-08T13:10:17"/>
    <d v="2026-08-06T13:00:00"/>
    <m/>
    <s v="PS"/>
    <s v="END"/>
    <s v="NO ADDON"/>
    <n v="20260807"/>
    <s v="Completed"/>
    <s v="HSI Bisnis Promo HUT Telkom PSB 70% - 100 Mbps"/>
    <s v="INDIBIZ"/>
    <m/>
    <m/>
    <d v="2026-08-06T13:00:00"/>
    <s v="2026-08-06 13:00:00 | Tanggal pemasangan: 06/08/2026 Jam pemasangan : pagi / siang Info Tambahan : Hubungi pelanggan dulu sebelum ke lokasi terima kasih"/>
    <n v="2026"/>
    <n v="8"/>
    <n v="7"/>
    <d v="2026-08-07T00:00:00"/>
    <n v="0.45833333333575865"/>
    <x v="0"/>
  </r>
  <r>
    <n v="1524"/>
    <n v="1002508243"/>
    <n v="3"/>
    <x v="6"/>
    <n v="5"/>
    <s v="PASURUAN"/>
    <s v="PROBOLINGGO"/>
    <s v="TGS"/>
    <s v="REG"/>
    <s v="AO"/>
    <x v="0"/>
    <m/>
    <s v="Completed (PS)"/>
    <s v="RBS-Regional 3"/>
    <d v="2026-08-04T13:32:33"/>
    <d v="2026-08-05T21:18:56"/>
    <n v="69358296"/>
    <m/>
    <n v="152530201994"/>
    <s v="TOKO HLP"/>
    <s v="ODP-TGS-FA/54"/>
    <s v="WO060959527"/>
    <m/>
    <m/>
    <m/>
    <n v="113.1076104"/>
    <n v="-7.7498443999999997"/>
    <s v="|MN01068|/TOKO HLP/WINBACK HSI B2B + OCA BREACH CHECKER  (1:1) 300MBPS 1,250,5JT PSB DISC 70%//Mhidayatullah620@gmail.com/HOLIPA/89527814408"/>
    <s v="Sales Force DBS"/>
    <m/>
    <m/>
    <m/>
    <m/>
    <m/>
    <m/>
    <m/>
    <m/>
    <s v="Management Janji"/>
    <s v="2026-08-06 08:00:00|Tanggal: 06/8/2026 Jam Pasang: Pagi Note: Hubungi pelanggan sebelum ke lokasi, terima kasih.|40981182|MYDITA"/>
    <s v="FCC"/>
    <d v="2026-04-08T13:39:51"/>
    <d v="2026-08-06T08:00:00"/>
    <m/>
    <s v="PS"/>
    <s v="TGS"/>
    <s v="OCA"/>
    <n v="20260805"/>
    <s v="Completed"/>
    <s v="- 11_11446;Biaya PSB HSI EBIS Tunai di Depan ~ 11[150000]  - SP_NOSS;SP_NOSS ~ Internet NOSS Multispeed Network[0]  - SP_NOSS;SP_NOSS ~ Internet NOSS Multispeed Network[0]  - E23015;E23015 ~ ES23 - Perangkat ONT[0]  - E23015~null~44292;E23015||11||Abodeme"/>
    <s v="INDIBIZ"/>
    <m/>
    <m/>
    <d v="2026-08-06T08:00:00"/>
    <s v="2026-08-06 08:00:00|Tanggal: 06/8/2026 Jam Pasang: Pagi Note: Hubungi pelanggan sebelum ke lokasi, terima kasih.|40981182|MYDITA"/>
    <n v="2026"/>
    <n v="8"/>
    <n v="5"/>
    <d v="2026-08-05T00:00:00"/>
    <n v="-1.3333333333357587"/>
    <x v="0"/>
  </r>
  <r>
    <n v="1525"/>
    <n v="1002504718"/>
    <n v="3"/>
    <x v="1"/>
    <n v="5"/>
    <s v="SBY UTARA"/>
    <s v="GRESIK"/>
    <s v="GSK"/>
    <s v="REG"/>
    <s v="AO"/>
    <x v="0"/>
    <s v="1P INET"/>
    <s v="Completed (PS)"/>
    <s v="RBS-Regional 3"/>
    <d v="2026-08-01T15:19:57"/>
    <d v="2026-08-02T22:45:44"/>
    <n v="69356811"/>
    <m/>
    <n v="152421262082"/>
    <s v="SPBUN 5861102"/>
    <s v="ODP-GSK-FAQ/61 FAQ/D04/61.01"/>
    <s v="WO060663811"/>
    <m/>
    <m/>
    <m/>
    <n v="112.659298740327"/>
    <n v="-7.1539250396975804"/>
    <s v="MD|MYDB-20260731264027|DN00001/MN02100|SPBUN 5861102|085707551304"/>
    <s v="MYDIGIBIZPARTNER"/>
    <m/>
    <m/>
    <m/>
    <m/>
    <m/>
    <m/>
    <m/>
    <m/>
    <s v="Management Janji"/>
    <s v="2026-08-03 08:00:00 | Nama PIC : Bp Achmad No Hp : 085707551304 No Alt : - Tgl Pemasangan : 03 Agustus 2026 Interval : PAGI SIANG Note : Hubungi pelanggan terlebih dahulu"/>
    <s v="FCC"/>
    <d v="2026-01-08T15:25:05"/>
    <d v="2026-08-03T08:00:00"/>
    <m/>
    <s v="PS"/>
    <s v="GSK"/>
    <s v="NO ADDON"/>
    <n v="20260802"/>
    <s v="Completed"/>
    <s v="HSI Bisnis Promo HUT Telkom PSB 70% - 50 Mbps"/>
    <s v="INDIBIZ"/>
    <m/>
    <m/>
    <d v="2026-08-03T08:00:00"/>
    <s v="2026-08-03 08:00:00 | Nama PIC : Bp Achmad No Hp : 085707551304 No Alt : - Tgl Pemasangan : 03 Agustus 2026 Interval : PAGI SIANG Note : Hubungi pelanggan terlebih dahulu"/>
    <n v="2026"/>
    <n v="8"/>
    <n v="2"/>
    <d v="2026-08-02T00:00:00"/>
    <n v="-1.3333333333357587"/>
    <x v="0"/>
  </r>
  <r>
    <n v="1526"/>
    <n v="1002519169"/>
    <n v="3"/>
    <x v="1"/>
    <n v="5"/>
    <s v="MADURA"/>
    <s v="BANGKALAN"/>
    <s v="KML"/>
    <s v="REG"/>
    <s v="AO"/>
    <x v="0"/>
    <m/>
    <s v="Completed (PS)"/>
    <s v="RBS-Regional 3"/>
    <d v="2026-08-11T10:05:18"/>
    <d v="2026-08-11T15:30:57"/>
    <n v="69361506"/>
    <m/>
    <n v="152436204691"/>
    <s v="Toko Santriawan UTM"/>
    <s v="ODP-KML-FAC/18"/>
    <s v="WO061471137"/>
    <m/>
    <m/>
    <m/>
    <n v="112.72676914"/>
    <n v="-7.1258755999999996"/>
    <s v="|MN02600|/Toko Santriawan UTM/SALMAN AL FARISI/087892187243/oohppp858@gmail.com/HSI Bisnis Promo HUT Telkom (1:1) 50 Mbps (Rp 355.000) PSB Rp 150.000"/>
    <s v="Sales Force DBS"/>
    <m/>
    <m/>
    <m/>
    <m/>
    <m/>
    <m/>
    <m/>
    <m/>
    <s v="Management Janji"/>
    <s v="2026-08-09 15:00:00|Tgl Pemasangan : 09 Agustus 2026  Interval : PAGI SIANG  Note : Hubungi pelanggan terlebih dahulu|40981182|MYDITA"/>
    <s v="FCC"/>
    <d v="2026-11-08T10:10:31"/>
    <m/>
    <m/>
    <s v="PS"/>
    <s v="KML"/>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07:00:00"/>
    <s v="2026-08-09 15:00:00|Tgl Pemasangan : 09 Agustus 2026  Interval : PAGI SIANG  Note : Hubungi pelanggan terlebih dahulu|40981182|MYDITA"/>
    <n v="2026"/>
    <n v="8"/>
    <n v="11"/>
    <d v="2026-08-11T00:00:00"/>
    <n v="-0.29166666666424135"/>
    <x v="0"/>
  </r>
  <r>
    <n v="1527"/>
    <n v="1002516144"/>
    <n v="3"/>
    <x v="1"/>
    <n v="5"/>
    <s v="SBY SELATAN"/>
    <s v="TANDES"/>
    <s v="DMO"/>
    <s v="REG"/>
    <s v="AO"/>
    <x v="0"/>
    <s v="1P INET"/>
    <s v="102 | FOLLOW UP COMPLETED"/>
    <s v="RBS-Regional 3"/>
    <d v="2026-08-08T16:10:56"/>
    <d v="2026-08-10T13:45:04"/>
    <n v="69361588"/>
    <m/>
    <n v="152301273010"/>
    <s v="SMK Kawung 2 (Ruang Waka)"/>
    <s v="ODP-DMO-FNQ/69 FNQ/D04/69.01"/>
    <s v="WO061278990"/>
    <m/>
    <m/>
    <m/>
    <n v="112.71169759999999"/>
    <n v="-7.2704519999999899"/>
    <s v="|MN02813|MYIA-092531568209/POI/Ana/085333142872/smkkawungduasby@gmail.com"/>
    <s v="MYIB_ASSISTANT"/>
    <m/>
    <m/>
    <m/>
    <m/>
    <m/>
    <m/>
    <m/>
    <m/>
    <s v="Management Janji"/>
    <s v="2026-08-09 13:00:00 | Tanggal pemasangan: 09/08/2026 Jam pemasangan : pagi / siang Info Tambahan : Hubungi pelanggan dulu sebelum ke lokasi. terima kasih"/>
    <s v="FCC"/>
    <d v="2026-08-08T16:25:12"/>
    <d v="2026-08-09T13:00:00"/>
    <s v="Kendala Pelanggan"/>
    <s v="REVOKE"/>
    <s v="DMO"/>
    <s v="OCA"/>
    <m/>
    <s v="Follow Up Revoke Completed, New Order ID : SC1002517822"/>
    <s v="HSI Bisnis Basic Bundling OCA Breach Checker Promo 2026 PSB 70% - 50 Mbps"/>
    <s v="INDIBIZ"/>
    <m/>
    <m/>
    <d v="2026-08-09T13:00:00"/>
    <s v="2026-08-09 13:00:00 | Tanggal pemasangan: 09/08/2026 Jam pemasangan : pagi / siang Info Tambahan : Hubungi pelanggan dulu sebelum ke lokasi. terima kasih"/>
    <m/>
    <m/>
    <m/>
    <e v="#NUM!"/>
    <e v="#NUM!"/>
    <x v="1"/>
  </r>
  <r>
    <n v="1528"/>
    <n v="1002514108"/>
    <n v="3"/>
    <x v="1"/>
    <n v="5"/>
    <s v="SBY UTARA"/>
    <s v="TANDES"/>
    <s v="KNN"/>
    <s v="REG"/>
    <s v="AO"/>
    <x v="0"/>
    <s v="1P INET"/>
    <s v="Completed (PS)"/>
    <s v="RBS-Regional 3"/>
    <d v="2026-08-07T10:31:56"/>
    <d v="2026-08-10T08:54:53"/>
    <n v="69360561"/>
    <m/>
    <n v="152412248754"/>
    <s v="PT AIDEN ENERGI INDONESIA"/>
    <s v="ODP-TDS-FQA/03 FQA/D01/03.01"/>
    <s v="WO061143783"/>
    <m/>
    <m/>
    <m/>
    <n v="112.6557693"/>
    <n v="-7.2535153000000001"/>
    <s v="|MN01063|MYIA-085668635260/POI/anam /085859950494/admin@skynetindonesia.id"/>
    <s v="MYIB_ASSISTANT"/>
    <m/>
    <m/>
    <m/>
    <m/>
    <m/>
    <m/>
    <m/>
    <m/>
    <s v="Management Janji"/>
    <s v="2026-08-08 08:00:00 | Nama PIC : bapak anam No HP : 085859950494 No Alternatif : - M Janji : 08/08/2026 Jam Pasang : Pagi NoteÃ‚Â :  Hubungi terlebih dahulu sebelum ke lokasi  "/>
    <s v="FCC"/>
    <d v="2026-07-08T10:39:56"/>
    <d v="2026-08-08T08:00:00"/>
    <m/>
    <s v="PS"/>
    <s v="KNN"/>
    <s v="NO ADDON"/>
    <n v="20260810"/>
    <s v="Completed"/>
    <s v="HSI Bisnis Basic Promo HUT Telkom PSB 70% - 75 Mbps"/>
    <s v="INDIBIZ"/>
    <m/>
    <m/>
    <d v="2026-08-08T08:00:00"/>
    <s v="2026-08-08 08:00:00 | Nama PIC : bapak anam No HP : 085859950494 No Alternatif : - M Janji : 08/08/2026 Jam Pasang : Pagi NoteÃ‚Â :  Hubungi terlebih dahulu sebelum ke lokasi  "/>
    <n v="2026"/>
    <n v="8"/>
    <n v="10"/>
    <d v="2026-08-10T00:00:00"/>
    <n v="1.6666666666642413"/>
    <x v="2"/>
  </r>
  <r>
    <n v="1529"/>
    <n v="1002522430"/>
    <n v="3"/>
    <x v="6"/>
    <n v="5"/>
    <s v="PASURUAN"/>
    <s v="PASURUAN"/>
    <s v="PSN"/>
    <s v="REG"/>
    <s v="AO"/>
    <x v="0"/>
    <m/>
    <s v="Completed (PS)"/>
    <s v="RBS-Regional 3"/>
    <d v="2026-08-12T14:35:53"/>
    <d v="2026-08-14T08:52:35"/>
    <n v="69364353"/>
    <m/>
    <n v="152729256743"/>
    <s v="SMP ISLAM TARBIYATUS SALAFIYAH"/>
    <s v="ODP-PSN-FD/47"/>
    <s v="WO061600852"/>
    <m/>
    <m/>
    <m/>
    <n v="112.9161735"/>
    <n v="-7.6358905000000004"/>
    <s v="|MN00833|/SMP ISLAM TARBIYATUS SALAFIYAH /WINBACK 2.0 HSI B2B (1:1) 50MBPS 355RB PSB DISC 70%//muflihhudallah@gmail.com/M. MUFLIHUDALLAH HUSNA/85730107269"/>
    <s v="Sales Force DBS"/>
    <m/>
    <m/>
    <m/>
    <m/>
    <m/>
    <m/>
    <m/>
    <m/>
    <s v="Management Janji"/>
    <s v="2026-08-13 13:00:00|Nama PIC : Bp Muflih No HP : 085730107269 No Alt : - M Janji :  13 Agustus 2026 Jam Pasang : Pagi / Siang Note : hubungi pelanggan jika ingin kelokasi|40951378|MYDITA"/>
    <s v="FCC"/>
    <d v="2026-12-08T14:39:59"/>
    <d v="2026-08-13T13:00:00"/>
    <m/>
    <s v="PS"/>
    <s v="PSN"/>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3T13:00:00"/>
    <s v="2026-08-13 13:00:00|Nama PIC : Bp Muflih No HP : 085730107269 No Alt : - M Janji :  13 Agustus 2026 Jam Pasang : Pagi / Siang Note : hubungi pelanggan jika ingin kelokasi|40951378|MYDITA"/>
    <n v="2026"/>
    <n v="8"/>
    <n v="14"/>
    <d v="2026-08-14T00:00:00"/>
    <n v="0.45833333333575865"/>
    <x v="0"/>
  </r>
  <r>
    <n v="1530"/>
    <n v="1002505257"/>
    <n v="3"/>
    <x v="0"/>
    <n v="5"/>
    <s v="MATARAM"/>
    <s v="LOMBOK TIMUR UTARA"/>
    <s v="MBG"/>
    <s v="DGS"/>
    <s v="AO"/>
    <x v="0"/>
    <m/>
    <s v="102 | FOLLOW UP COMPLETED"/>
    <s v="DGS-B2B TREG"/>
    <d v="2026-08-02T13:26:14"/>
    <d v="2026-08-03T13:01:59"/>
    <n v="69357024"/>
    <m/>
    <n v="172620205007"/>
    <s v="SSB JAYA"/>
    <s v="ODP-MBG-FAE/34"/>
    <s v="WO060717003"/>
    <m/>
    <m/>
    <m/>
    <n v="116.42017183494799"/>
    <n v="-8.5880182470745901"/>
    <s v="MD|MYTN-4003013830019|SYSTEM|SSB JAYA|08192423144/tvlggol4@gmail.com"/>
    <s v="Sales Profesional"/>
    <m/>
    <m/>
    <m/>
    <m/>
    <m/>
    <m/>
    <m/>
    <m/>
    <s v="Management Janji"/>
    <s v="APPOINTMENT DESC 2026-08-02 13:25:00|Nama PIC : RAHMAD No Hp : 08192423144 Alt : Manja : 02 AGUSTUS 2026 Jam : 15.00 Note : Hubungi pelanggan terlebih dahulu|NE2261|MYDITA  "/>
    <s v="FCC"/>
    <d v="2026-02-08T13:39:43"/>
    <m/>
    <m/>
    <s v="REVOKE"/>
    <s v="MBG"/>
    <s v="NO ADDON"/>
    <m/>
    <s v="Follow Up Revoke Completed, New Order ID : SC1002506032"/>
    <s v="- 11_11450;Biaya PSB Reguler HSI EBIS ~ 11[150000]  - SP_NOSS;SP_NOSS ~ Internet NOSS Multispeed Network[0]  - E23015;E23015 ~ ES23 - Perangkat ONT[0]  - E23015~null~44292;E23015||11||Abodemen 0[0]  - E23015~null~E23015_SWONTPREM;SWONTPREM ~ Biaya Sewa ON"/>
    <s v="INDIBIZ"/>
    <m/>
    <m/>
    <d v="2026-08-02T12:00:00"/>
    <s v="APPOINTMENT DESC 2026-08-02 13:25:00|Nama PIC : RAHMAD No Hp : 08192423144 Alt : Manja : 02 AGUSTUS 2026 Jam : 15.00 Note : Hubungi pelanggan terlebih dahulu|NE2261|MYDITA  "/>
    <m/>
    <m/>
    <m/>
    <e v="#NUM!"/>
    <e v="#NUM!"/>
    <x v="1"/>
  </r>
  <r>
    <n v="1531"/>
    <n v="1002505758"/>
    <n v="3"/>
    <x v="6"/>
    <n v="5"/>
    <s v="JEMBER"/>
    <s v="BONDOWOSO"/>
    <s v="PRJ"/>
    <s v="REG"/>
    <s v="AO"/>
    <x v="0"/>
    <s v="2P INET + VOICE"/>
    <s v="Completed (PS)"/>
    <s v="RBS-Regional 3"/>
    <d v="2026-08-03T10:25:56"/>
    <d v="2026-08-03T21:09:34"/>
    <n v="69357314"/>
    <n v="3322011034"/>
    <n v="152526201925"/>
    <s v="RUMAH KOST DWI ADITAMA"/>
    <s v="ODP-PRJ-FB/38 FB/D03/38.01"/>
    <s v="WO060764860"/>
    <m/>
    <m/>
    <m/>
    <n v="113.98102450942"/>
    <n v="-7.7945371523285001"/>
    <s v="|MC30175|MYIA-010148255900/POI/RAFLY DWI ADITAMA/083842084874/dwiaditama00@gmail.com"/>
    <s v="MYIB_ASSISTANT"/>
    <m/>
    <m/>
    <m/>
    <m/>
    <m/>
    <m/>
    <m/>
    <m/>
    <s v="Management Janji"/>
    <s v="2026-08-04 08:00:00 | M Janji : 4 agustus 2026 jam Pasang : pagi  Note : hubungi pelanggan jika ingin kelokasi"/>
    <s v="FCC"/>
    <d v="2026-03-08T10:40:22"/>
    <d v="2026-08-04T08:00:00"/>
    <m/>
    <s v="PS"/>
    <s v="PRJ"/>
    <s v="NO ADDON"/>
    <n v="20260803"/>
    <s v="Completed"/>
    <s v="HSI Bisnis Bundling Phone PSB 70% - Free 800 Menit Promo - 300 Mbps"/>
    <s v="INDIBIZ"/>
    <m/>
    <m/>
    <d v="2026-08-04T08:00:00"/>
    <s v="2026-08-04 08:00:00 | M Janji : 4 agustus 2026 jam Pasang : pagi  Note : hubungi pelanggan jika ingin kelokasi"/>
    <n v="2026"/>
    <n v="8"/>
    <n v="3"/>
    <d v="2026-08-03T00:00:00"/>
    <n v="-1.3333333333357587"/>
    <x v="0"/>
  </r>
  <r>
    <n v="1532"/>
    <n v="1002516222"/>
    <n v="3"/>
    <x v="0"/>
    <n v="5"/>
    <s v="MATARAM"/>
    <s v="BIMA"/>
    <s v="SIL"/>
    <s v="REG"/>
    <s v="AO"/>
    <x v="0"/>
    <m/>
    <s v="Completed (PS)"/>
    <s v="RBS-Regional 3"/>
    <d v="2026-08-08T19:01:04"/>
    <d v="2026-08-11T14:35:10"/>
    <n v="69360511"/>
    <m/>
    <n v="172617203052"/>
    <s v="Toko hermansyah"/>
    <s v="ODP-SIL-FAC/18"/>
    <s v="WO061290399"/>
    <m/>
    <m/>
    <m/>
    <n v="118.625393863173"/>
    <n v="-8.4993011417142394"/>
    <s v="|MN02085|MYIA-013097393547/POI/Hermansyah/087890123319/bimasyamsudin015@gmail.com"/>
    <s v="MYDIGIBIZPARTNER"/>
    <m/>
    <m/>
    <m/>
    <m/>
    <m/>
    <m/>
    <m/>
    <m/>
    <s v="Management Janji"/>
    <s v="2026-08-08 13:00:00 | Nama Pic : BP HERMANSYAH  No Hp Pic : 087890123319  Jam Pemasangan : 08:00 - 12.00  Tanggal Pemasangan : SABTU 08 AGUSTUS 2026  Info Tambahan : Hubungi pelanggan sebelum datang ke lokasi, terima kasih."/>
    <s v="FCC"/>
    <d v="2026-08-08T19:09:53"/>
    <m/>
    <m/>
    <s v="PS"/>
    <s v="SIL"/>
    <s v="NETMONK"/>
    <n v="20260811"/>
    <s v="Completed"/>
    <s v="- E23015;E23015 ~ ES23 - Perangkat ONT[0]  - E23015~null~44292;E23015||11||Abodemen 0[0]  - E23015~null~E23015_SWONTDUALB;SWONTDUALB ~ Biaya Sewa ONT Dual Band ~ E23015[50000]  - E23046;E23046 ~ ES23 - Paket HSI Bisnis[0]  - E23046~null~E23046_UNL;UNL ~ I"/>
    <s v="INDIBIZ"/>
    <m/>
    <m/>
    <d v="2026-08-08T07:00:00"/>
    <s v="2026-08-08 13:00:00 | Nama Pic : BP HERMANSYAH  No Hp Pic : 087890123319  Jam Pemasangan : 08:00 - 12.00  Tanggal Pemasangan : SABTU 08 AGUSTUS 2026  Info Tambahan : Hubungi pelanggan sebelum datang ke lokasi, terima kasih."/>
    <n v="2026"/>
    <n v="8"/>
    <n v="11"/>
    <d v="2026-08-11T00:00:00"/>
    <n v="2.7083333333357587"/>
    <x v="2"/>
  </r>
  <r>
    <n v="1533"/>
    <n v="1002515887"/>
    <n v="3"/>
    <x v="3"/>
    <n v="4"/>
    <s v="PURWOKERTO"/>
    <s v="CILACAP"/>
    <s v="MAO"/>
    <s v="REG"/>
    <s v="AO"/>
    <x v="0"/>
    <s v="1P INET"/>
    <s v="Completed (PS)"/>
    <s v="RBS-Regional 3"/>
    <d v="2026-08-08T12:35:57"/>
    <d v="2026-08-09T19:52:54"/>
    <n v="69361429"/>
    <m/>
    <n v="146389104315"/>
    <s v="SMP PGRI 09 MAOS"/>
    <s v="ODP-MAO-FA/012"/>
    <s v="WO061255778"/>
    <m/>
    <m/>
    <m/>
    <n v="109.149761"/>
    <n v="-7.6236335999999998"/>
    <s v="|MN00648|MYIA-023831554777/POI/Dwi Martiwi/085201472166/tiwi.dwi.martiwi@gmail.com"/>
    <s v="MYIB_ASSISTANT"/>
    <m/>
    <m/>
    <m/>
    <m/>
    <m/>
    <m/>
    <m/>
    <m/>
    <s v="Management Janji"/>
    <s v="2026-08-13 08:00:00 | Nama Pic : bu Dwi Martiwi No Hp Pic : 085201472166 No alt : - Jam Pemasangan : pagi  Tanggal Pemasangan : 13 Agustus 2026"/>
    <s v="FCC"/>
    <d v="2026-08-08T12:39:51"/>
    <d v="2026-08-13T08:00:00"/>
    <m/>
    <s v="PS"/>
    <s v="MAO"/>
    <s v="NO ADDON"/>
    <n v="20260809"/>
    <s v="Completed"/>
    <s v="HSI Bisnis Promo HUT Telkom PSB 70% - 100 Mbps Dual Band"/>
    <s v="INDIBIZ"/>
    <m/>
    <m/>
    <d v="2026-08-13T08:00:00"/>
    <s v="2026-08-13 08:00:00 | Nama Pic : bu Dwi Martiwi No Hp Pic : 085201472166 No alt : - Jam Pemasangan : pagi  Tanggal Pemasangan : 13 Agustus 2026"/>
    <n v="2026"/>
    <n v="8"/>
    <n v="9"/>
    <d v="2026-08-09T00:00:00"/>
    <n v="-4.3333333333357587"/>
    <x v="0"/>
  </r>
  <r>
    <n v="1534"/>
    <n v="1002519740"/>
    <n v="3"/>
    <x v="2"/>
    <n v="5"/>
    <s v="MADIUN"/>
    <s v="MADIUN"/>
    <s v="CRB"/>
    <s v="REG"/>
    <s v="AO"/>
    <x v="0"/>
    <s v="1P INET"/>
    <s v="102 | FOLLOW UP COMPLETED"/>
    <s v="RBS-Regional 3"/>
    <d v="2026-08-11T12:36:02"/>
    <d v="2026-08-13T14:51:33"/>
    <n v="69363256"/>
    <m/>
    <n v="152632208651"/>
    <s v="SPBU 54.631.10"/>
    <s v="ODP-CRB-FH/11 FH/D04/11.01"/>
    <s v="WO061489567"/>
    <m/>
    <m/>
    <m/>
    <n v="111.734043"/>
    <n v="-7.5496730000000003"/>
    <s v="|MN00286|MYIA-004425821419/POI/GUNAWAN/081335807180/spbu5.5463110@gmail.com"/>
    <s v="MYIB_ASSISTANT"/>
    <m/>
    <m/>
    <m/>
    <m/>
    <m/>
    <m/>
    <m/>
    <m/>
    <s v="Management Janji"/>
    <s v="2026-08-12 13:00:00 | telp : 081335807180 alt :  M Janji : (12/08/2026) jam Pasang :pagi / siang  Note : hubungi pelanggan jika ingin kelokasi"/>
    <s v="FCC"/>
    <d v="2026-11-08T12:40:20"/>
    <d v="2026-08-12T13:00:00"/>
    <m/>
    <s v="REVOKE"/>
    <s v="CRB"/>
    <s v="NO ADDON"/>
    <m/>
    <s v="Follow Up Revoke Completed, New Order ID : SC1002524577"/>
    <s v="HSI Bisnis Promo HUT Telkom PSB 70% - 50 Mbps"/>
    <s v="INDIBIZ"/>
    <m/>
    <m/>
    <d v="2026-08-12T13:00:00"/>
    <s v="2026-08-12 13:00:00 | telp : 081335807180 alt :  M Janji : (12/08/2026) jam Pasang :pagi / siang  Note : hubungi pelanggan jika ingin kelokasi"/>
    <m/>
    <m/>
    <m/>
    <e v="#NUM!"/>
    <e v="#NUM!"/>
    <x v="1"/>
  </r>
  <r>
    <n v="1535"/>
    <n v="1002516911"/>
    <n v="3"/>
    <x v="2"/>
    <n v="5"/>
    <s v="MALANG"/>
    <s v="BATU"/>
    <s v="BTU"/>
    <s v="DPS"/>
    <s v="AO"/>
    <x v="0"/>
    <m/>
    <s v="Completed (PS)"/>
    <s v="DPS-Private Conglomeration"/>
    <d v="2026-08-10T08:58:51"/>
    <d v="2026-08-11T17:20:34"/>
    <n v="69362062"/>
    <m/>
    <n v="152707239218"/>
    <s v="PTÃ‚Â Selecta"/>
    <s v="ODP-BTU-FN/11"/>
    <s v="WO061359273"/>
    <m/>
    <m/>
    <m/>
    <n v="112.525119123281"/>
    <n v="-7.8178566773399698"/>
    <s v="DES HSI | RIZKY ANDAWASATYA | 916315 | TREG3 | PTÃ‚Â Selecta | 089510570220  "/>
    <s v="Account Manager"/>
    <m/>
    <m/>
    <m/>
    <m/>
    <m/>
    <m/>
    <m/>
    <m/>
    <s v="Management Janji"/>
    <s v="PTÃ‚Â Selecta  Jl RayaÃ‚Â SelectaÃ‚Â No 01, Desa Tulungrejo, Kec Bumiaji Kota Batu 65336"/>
    <s v="FCC"/>
    <d v="2026-10-08T09:25:41"/>
    <m/>
    <m/>
    <s v="PS"/>
    <s v="BTU"/>
    <s v="NO ADDON"/>
    <n v="20260811"/>
    <s v="Completed"/>
    <s v="- 11_11450;Biaya PSB Reguler HSI EBIS ~ 11[150000]  - E23015;E23015 ~ ES23 - Perangkat ONT[0]  - E23015~null~44292;E23015||11||Abodemen 0[0]  - E23015~null~E23015_SWONTPREM;SWONTPREM ~ Biaya Sewa ONT Premium ~ E23015[50000]  - E23046;E23046 ~ ES23 - Paket"/>
    <s v="INDIBIZ"/>
    <m/>
    <m/>
    <d v="2026-08-17T12:00:00"/>
    <s v="PTÃ‚Â Selecta  Jl RayaÃ‚Â SelectaÃ‚Â No 01, Desa Tulungrejo, Kec Bumiaji Kota Batu 65336"/>
    <n v="2026"/>
    <n v="8"/>
    <n v="11"/>
    <d v="2026-08-11T00:00:00"/>
    <n v="-6.5"/>
    <x v="0"/>
  </r>
  <r>
    <n v="1536"/>
    <n v="1002530564"/>
    <n v="3"/>
    <x v="4"/>
    <n v="4"/>
    <s v="SEMARANG"/>
    <s v="INNER - SEMARANG JATENG UTARA"/>
    <s v="GNK"/>
    <s v="REG"/>
    <s v="AO"/>
    <x v="0"/>
    <s v="1P INET"/>
    <s v="MIE - SEND SURVEY"/>
    <s v="RBS-Regional 3"/>
    <d v="2026-08-17T10:17:56"/>
    <d v="2026-08-17T10:20:01"/>
    <n v="69367895"/>
    <m/>
    <n v="143424113710"/>
    <s v="Toko Wahyu"/>
    <s v="ODP-GNK-FE/032 FE/D03/032.01"/>
    <s v="WO061915537"/>
    <m/>
    <m/>
    <m/>
    <n v="110.53408400000001"/>
    <n v="-6.9331810000000003"/>
    <s v="|MN02374|MYIA-056667418611/POI/Rocky Saputro/08132758952/nurfaidahfaidah.400@gmail.com"/>
    <s v="MYIB_ASSISTANT"/>
    <m/>
    <m/>
    <m/>
    <m/>
    <m/>
    <m/>
    <m/>
    <m/>
    <s v="Management Janji"/>
    <s v="2026-08-19 13:00:00 | Nama : BP ROCKY SAPUTRO No Hp : 08132758952 No Alt :  Tgl Pemasangan : 19 Agustus 2026 Interval : SIANG Note : Hubungi pelanggan terlebih dahulu"/>
    <s v="FCC"/>
    <s v="17-08-2026 10:25:20"/>
    <d v="2026-08-19T13:00:00"/>
    <m/>
    <s v="SURVEY_NEW_MANJA"/>
    <s v="GNK"/>
    <s v="NO ADDON"/>
    <m/>
    <s v="MIE - SEND SURVEY"/>
    <s v="HSI Bisnis Promo HUT Telkom PSB 70% - 150 Mbps"/>
    <s v="INDIBIZ"/>
    <m/>
    <m/>
    <d v="2026-08-19T13:00:00"/>
    <s v="2026-08-19 13:00:00 | Nama : BP ROCKY SAPUTRO No Hp : 08132758952 No Alt :  Tgl Pemasangan : 19 Agustus 2026 Interval : SIANG Note : Hubungi pelanggan terlebih dahulu"/>
    <m/>
    <m/>
    <m/>
    <e v="#NUM!"/>
    <e v="#NUM!"/>
    <x v="1"/>
  </r>
  <r>
    <n v="1537"/>
    <n v="1002526306"/>
    <n v="3"/>
    <x v="2"/>
    <n v="5"/>
    <s v="MADIUN"/>
    <s v="MADIUN"/>
    <s v="MNZ"/>
    <s v="DPS"/>
    <s v="AO"/>
    <x v="0"/>
    <m/>
    <s v="Completed (PS)"/>
    <s v="DPS-Private Banking"/>
    <d v="2026-08-14T12:24:33"/>
    <d v="2026-08-17T10:13:59"/>
    <n v="69365974"/>
    <m/>
    <n v="152601215018"/>
    <s v="PT ADIRA DINAMIKA MULTI FINANCE, TBK"/>
    <s v="ODP-MNZ-FD/95"/>
    <s v="WO061739568"/>
    <m/>
    <m/>
    <m/>
    <n v="111.51502459999899"/>
    <n v="-7.6391963575574797"/>
    <s v="MN02145/ANDREAN SAMOSIR/DPS HSI AR PROGRAM"/>
    <s v="Sales Force DBS"/>
    <m/>
    <m/>
    <m/>
    <m/>
    <m/>
    <m/>
    <m/>
    <m/>
    <s v="Management Janji"/>
    <s v="dd"/>
    <s v="FCC"/>
    <s v="14-08-2026 12:39:47"/>
    <m/>
    <s v="Kendala Lainnya"/>
    <s v="PS"/>
    <s v="MNZ"/>
    <s v="NO ADDON"/>
    <n v="20260817"/>
    <s v="Completed"/>
    <s v="- 11_11450;Biaya PSB Reguler HSI EBIS ~ 11[150000]  - SP_NOSS;SP_NOSS ~ Internet NOSS Multispeed Network[0]  - SP_NOSS;SP_NOSS ~ Internet NOSS Multispeed Network[0]  - E23015;E23015 ~ ES23 - Perangkat ONT[0]  - E23015~null~44292;E23015||11||Abodemen 0[0] "/>
    <s v="INDIBIZ"/>
    <m/>
    <m/>
    <d v="2026-08-14T13:30:00"/>
    <s v="dd"/>
    <n v="2026"/>
    <n v="8"/>
    <n v="17"/>
    <d v="2026-08-17T00:00:00"/>
    <n v="2.4375"/>
    <x v="2"/>
  </r>
  <r>
    <n v="1538"/>
    <n v="1002527366"/>
    <n v="3"/>
    <x v="3"/>
    <n v="4"/>
    <s v="PURWOKERTO"/>
    <s v="BANJARNEGARA"/>
    <s v="BJR"/>
    <s v="REG"/>
    <s v="AO"/>
    <x v="0"/>
    <s v="1P INET"/>
    <s v="Completed (PS)"/>
    <s v="RBS-Regional 3"/>
    <d v="2026-08-14T17:49:57"/>
    <d v="2026-08-16T11:51:29"/>
    <n v="69366416"/>
    <m/>
    <n v="146372102956"/>
    <s v="TOKO BERKAH SEMBAKO WANITI"/>
    <s v="ODP-BJR-FAH/026"/>
    <s v="WO061777997"/>
    <m/>
    <m/>
    <m/>
    <n v="109.78860400000001"/>
    <n v="-7.318416"/>
    <s v="|MC80042|MYIA-078781739357/POI/WANITI /081326092639/andriyawa25@gmail.com"/>
    <s v="MYIB_ASSISTANT"/>
    <m/>
    <m/>
    <m/>
    <m/>
    <m/>
    <m/>
    <m/>
    <m/>
    <s v="Management Janji"/>
    <s v="2026-08-17 08:00:00 | Nama PIC : BAPAK TARNO No HP : 081392329155 Alt :  M Janji : 17/08/2026 Jam Pasang : 08.00  - 13:00  NoteÃ‚Â :  hubungi terlebih dahulu sebelum ke lokasi, terima kasih."/>
    <s v="FCC"/>
    <s v="14-08-2026 17:54:48"/>
    <d v="2026-08-17T08:00:00"/>
    <m/>
    <s v="PS"/>
    <s v="BJR"/>
    <s v="NO ADDON"/>
    <n v="20260816"/>
    <s v="Completed"/>
    <s v="HSI Bisnis Promo HUT Telkom PSB 70% - 300 Mbps"/>
    <s v="INDIBIZ"/>
    <m/>
    <m/>
    <d v="2026-08-17T08:00:00"/>
    <s v="2026-08-17 08:00:00 | Nama PIC : BAPAK TARNO No HP : 081392329155 Alt :  M Janji : 17/08/2026 Jam Pasang : 08.00  - 13:00  NoteÃ‚Â :  hubungi terlebih dahulu sebelum ke lokasi, terima kasih."/>
    <n v="2026"/>
    <n v="8"/>
    <n v="16"/>
    <d v="2026-08-16T00:00:00"/>
    <n v="-1.3333333333357587"/>
    <x v="0"/>
  </r>
  <r>
    <n v="1539"/>
    <n v="1002516573"/>
    <n v="3"/>
    <x v="2"/>
    <n v="5"/>
    <s v="MADIUN"/>
    <s v="NGAWI"/>
    <s v="MGT"/>
    <s v="REG"/>
    <s v="AO"/>
    <x v="0"/>
    <s v="1P INET"/>
    <s v="Completed (PS)"/>
    <s v="RBS-Regional 3"/>
    <d v="2026-08-09T15:49:56"/>
    <d v="2026-08-12T10:02:49"/>
    <n v="69361922"/>
    <m/>
    <n v="152603215870"/>
    <s v="SPBU 54.633.02"/>
    <s v="ODP-MGT-FU/45 FU/D03/45.01"/>
    <s v="WO061331697"/>
    <m/>
    <m/>
    <m/>
    <n v="111.3276128"/>
    <n v="-7.6481788999999996"/>
    <s v="|MN00285|MYIA-025397263711/POI/JUMALI/085785922229/spbu63302@gmail.com"/>
    <s v="MYIB_ASSISTANT"/>
    <m/>
    <m/>
    <m/>
    <m/>
    <m/>
    <m/>
    <m/>
    <m/>
    <s v="Management Janji"/>
    <s v="2026-08-10 13:00:00 | Tanggal pemasangan: 10/08/2026 Jam pemasangan : 10.00 Info Tambahan : Hubungi pelanggan dulu sebelum ke lokasi. terima kasih"/>
    <s v="FCC"/>
    <d v="2026-09-08T15:55:13"/>
    <d v="2026-08-10T13:00:00"/>
    <m/>
    <s v="PS"/>
    <s v="MGT"/>
    <s v="NO ADDON"/>
    <n v="20260812"/>
    <s v="Completed"/>
    <s v="HSI Bisnis Promo HUT Telkom PSB 70% - 50 Mbps"/>
    <s v="INDIBIZ"/>
    <m/>
    <m/>
    <d v="2026-08-10T13:00:00"/>
    <s v="2026-08-10 13:00:00 | Tanggal pemasangan: 10/08/2026 Jam pemasangan : 10.00 Info Tambahan : Hubungi pelanggan dulu sebelum ke lokasi. terima kasih"/>
    <n v="2026"/>
    <n v="8"/>
    <n v="12"/>
    <d v="2026-08-12T00:00:00"/>
    <n v="1.4583333333357587"/>
    <x v="2"/>
  </r>
  <r>
    <n v="1540"/>
    <n v="1002512924"/>
    <n v="3"/>
    <x v="0"/>
    <n v="5"/>
    <s v="KUPANG"/>
    <s v="ENDE"/>
    <s v="END"/>
    <s v="DSS"/>
    <s v="AO"/>
    <x v="0"/>
    <m/>
    <s v="OSS - FALLOUT"/>
    <s v="DSS-Fin &amp; Regional Banking"/>
    <d v="2026-08-06T15:33:40"/>
    <d v="2026-08-13T18:30:31"/>
    <n v="69360167"/>
    <m/>
    <n v="172506788963"/>
    <s v="KANTOR PNM HUB ENDE"/>
    <s v="GCL-END-F06/07"/>
    <s v="WO061095701"/>
    <m/>
    <m/>
    <m/>
    <n v="121.65328225095"/>
    <n v="-8.8433615657926605"/>
    <s v="DSS HSI||DESY CAHYANI LARI|970252|TREG 3-NUSRA|KANTOR PNM HUB ENDE|HILDEGARDIS FAMILLIA|082236655366|HSI 100 Mbps + Netmonk (Bisnis)"/>
    <s v="Account Manager"/>
    <m/>
    <m/>
    <m/>
    <m/>
    <m/>
    <m/>
    <m/>
    <m/>
    <s v="Management Janji"/>
    <s v="moban di proses"/>
    <s v="FCC"/>
    <d v="2026-06-08T15:40:04"/>
    <m/>
    <s v="FALLOUT HOMEPASS"/>
    <s v="FO_WFM"/>
    <s v="END"/>
    <s v="NETMONK"/>
    <m/>
    <s v="Provisioning Failed|WFM|INF009039123|PENDING MASIH REHAB KANTOR"/>
    <s v="- 11_11450;Biaya PSB Reguler HSI EBIS ~ 11[500000]  - SP_NOSS;SP_NOSS ~ Internet NOSS Multispeed Network[0]  - SP_NOSS;SP_NOSS ~ Internet NOSS Multispeed Network[0]  - E23015;E23015 ~ ES23 - Perangkat ONT[0]  - E23015~null~44292;E23015||11||Abodemen 0[0] "/>
    <s v="INDIBIZ"/>
    <m/>
    <m/>
    <d v="2026-08-06T12:00:00"/>
    <s v="moban di proses"/>
    <m/>
    <m/>
    <m/>
    <e v="#NUM!"/>
    <e v="#NUM!"/>
    <x v="1"/>
  </r>
  <r>
    <n v="1541"/>
    <n v="1002525267"/>
    <n v="3"/>
    <x v="3"/>
    <n v="4"/>
    <s v="YOGYAKARTA"/>
    <s v="GUNUNG KIDUL"/>
    <s v="WNS"/>
    <s v="REG"/>
    <s v="AO"/>
    <x v="0"/>
    <s v="2P INET + VOICE"/>
    <s v="7 | OSS - PROVISIONING ISSUED"/>
    <s v="RBS-Regional 3"/>
    <d v="2026-08-13T19:29:56"/>
    <d v="2026-08-15T08:06:40"/>
    <n v="69365548"/>
    <n v="2745042029"/>
    <n v="143135115088"/>
    <s v="PT MUTIARA AGUNG ABADI"/>
    <s v="ODP-WNS-FAE/06 FAE/D03/02.06"/>
    <s v="WO061704579"/>
    <m/>
    <m/>
    <m/>
    <n v="110.6029597"/>
    <n v="-7.9672131999999998"/>
    <s v="|MC80054|MYIA-071140234446/POI/YULIANTO.,S.T/081215510270/ptmutiaraaggungabadi@gmail.com"/>
    <s v="MYIB_ASSISTANT"/>
    <m/>
    <m/>
    <m/>
    <m/>
    <m/>
    <m/>
    <m/>
    <m/>
    <s v="Management Janji"/>
    <s v="2026-08-15 08:00:00 | M Janji : (Jumat/14/Agustus/2026) jam Pasang : 09:00 Note : hubungi pelanggan jika ingin kelokasi"/>
    <s v="FCC"/>
    <s v="13-08-2026 19:39:52"/>
    <d v="2026-08-15T08:00:00"/>
    <m/>
    <s v="PI"/>
    <s v="WNS"/>
    <s v="NO ADDON"/>
    <m/>
    <s v="Provisioning Issued"/>
    <s v="HSI Bisnis Bundling Phone PSB 70% - Free 800 Menit - 50 Mbps"/>
    <s v="INDIBIZ"/>
    <m/>
    <m/>
    <d v="2026-08-15T08:00:00"/>
    <s v="2026-08-15 08:00:00 | M Janji : (Jumat/14/Agustus/2026) jam Pasang : 09:00 Note : hubungi pelanggan jika ingin kelokasi"/>
    <m/>
    <m/>
    <m/>
    <e v="#NUM!"/>
    <e v="#NUM!"/>
    <x v="1"/>
  </r>
  <r>
    <n v="1542"/>
    <n v="1002517397"/>
    <n v="3"/>
    <x v="2"/>
    <n v="5"/>
    <s v="MALANG"/>
    <s v="KEPANJEN"/>
    <s v="KLJ"/>
    <s v="REG"/>
    <s v="AO"/>
    <x v="0"/>
    <m/>
    <s v="Completed (PS)"/>
    <s v="RBS-Regional 3"/>
    <d v="2026-08-10T11:19:20"/>
    <d v="2026-08-10T16:20:10"/>
    <n v="69360390"/>
    <m/>
    <n v="152703903045"/>
    <s v="SMPN 4 MALANG"/>
    <s v="ODP-KLJ-FH/05"/>
    <s v="WO061378593"/>
    <m/>
    <m/>
    <m/>
    <n v="112.6165115"/>
    <n v="-7.9572265"/>
    <s v="|MN01864|MYIA-059563670705/POI/NGATEMAN/087796646626/smpn4malang@yahoo.co.id"/>
    <s v="Sales Profesional"/>
    <m/>
    <m/>
    <m/>
    <m/>
    <m/>
    <m/>
    <m/>
    <m/>
    <s v="Management Janji"/>
    <s v="2026-08-08 08:00:00 | telp :087796646626   alt : pagi / siang 10/08/2026  hub sebelum ke lokasi "/>
    <s v="FCC"/>
    <d v="2026-10-08T11:40:04"/>
    <m/>
    <m/>
    <s v="PS"/>
    <s v="KLJ"/>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8 08:00:00 | telp :087796646626   alt : pagi / siang 10/08/2026  hub sebelum ke lokasi "/>
    <n v="2026"/>
    <n v="8"/>
    <n v="10"/>
    <d v="2026-08-10T00:00:00"/>
    <n v="-0.29166666666424135"/>
    <x v="0"/>
  </r>
  <r>
    <n v="1543"/>
    <n v="1002516881"/>
    <n v="3"/>
    <x v="2"/>
    <n v="5"/>
    <s v="KEDIRI"/>
    <s v="TULUNGAGUNG"/>
    <s v="CAT"/>
    <s v="REG"/>
    <s v="AO"/>
    <x v="0"/>
    <s v="1P INET"/>
    <s v="Completed (PS)"/>
    <s v="RBS-Regional 3"/>
    <d v="2026-08-10T08:49:56"/>
    <d v="2026-08-11T15:34:28"/>
    <n v="69362084"/>
    <m/>
    <n v="152622209043"/>
    <s v="WARUNG KOPI SEMAR MESEM"/>
    <s v="ODP-CAT-FC/29 FC/D05/29.01"/>
    <s v="WO061358376"/>
    <m/>
    <m/>
    <m/>
    <n v="111.714094989001"/>
    <n v="-8.1947221578291405"/>
    <s v="MD|MYDB-20260810264844|DC20015/MC20183|WARUNG KOPI SEMAR MESEM|085842094066"/>
    <s v="MYDIGIBIZPARTNER"/>
    <m/>
    <m/>
    <m/>
    <m/>
    <m/>
    <m/>
    <m/>
    <m/>
    <s v="Management Janji"/>
    <s v="2026-08-11 15:00:00 | Tanggal pemasangan :11/08/2026 Jam pemasangan : pagi Info Tambahan : Hubungi pelanggan dulu sebelum ke lokasi terima kasih."/>
    <s v="FCC"/>
    <d v="2026-10-08T08:54:46"/>
    <d v="2026-08-11T15:00:00"/>
    <m/>
    <s v="PS"/>
    <s v="CAT"/>
    <s v="NO ADDON"/>
    <n v="20260811"/>
    <s v="Completed"/>
    <s v="HSI Bisnis Promo HUT Telkom PSB 70% - 300 Mbps"/>
    <s v="INDIBIZ"/>
    <m/>
    <m/>
    <d v="2026-08-11T15:00:00"/>
    <s v="2026-08-11 15:00:00 | Tanggal pemasangan :11/08/2026 Jam pemasangan : pagi Info Tambahan : Hubungi pelanggan dulu sebelum ke lokasi terima kasih."/>
    <n v="2026"/>
    <n v="8"/>
    <n v="11"/>
    <d v="2026-08-11T00:00:00"/>
    <n v="-0.625"/>
    <x v="0"/>
  </r>
  <r>
    <n v="1544"/>
    <n v="1002522813"/>
    <n v="3"/>
    <x v="2"/>
    <n v="5"/>
    <s v="MADIUN"/>
    <s v="BOJONEGORO"/>
    <s v="BJN"/>
    <s v="REG"/>
    <s v="AO"/>
    <x v="0"/>
    <s v="1P INET"/>
    <s v="Completed (PS)"/>
    <s v="RBS-Regional 3"/>
    <d v="2026-08-12T16:11:57"/>
    <d v="2026-08-13T14:34:44"/>
    <n v="69364491"/>
    <m/>
    <n v="152609258582"/>
    <s v="SMP NEGERI 6 RUANG TU"/>
    <s v="ODP-BJN-FM/08 FM/D03/08.01"/>
    <s v="WO061611132"/>
    <m/>
    <m/>
    <m/>
    <n v="111.8772115"/>
    <n v="-7.1664307999999899"/>
    <s v="|MC20010|MYIA-092844592461/POI/Ali Safaat /082333813737/srikurniawatiira@gmail.com"/>
    <s v="MYIB_ASSISTANT"/>
    <m/>
    <m/>
    <m/>
    <m/>
    <m/>
    <m/>
    <m/>
    <m/>
    <s v="Management Janji"/>
    <s v="2026-08-14 08:00:00 | Nama PIC : SMP NEGERI 6 RUANG TU No HP : 082333813737 Alt :  M Janji : (KAMIS/13/AGUSTUS/2026) jam Pasang : 09:00 Note : hubungi pelanggan jika ingin kelokasi"/>
    <s v="FCC"/>
    <d v="2026-12-08T16:25:57"/>
    <d v="2026-08-14T08:00:00"/>
    <m/>
    <s v="PS"/>
    <s v="BJN"/>
    <s v="NO ADDON"/>
    <n v="20260813"/>
    <s v="Completed"/>
    <s v="HSI Bisnis Promo HUT Telkom PSB 70% - 75 Mbps"/>
    <s v="INDIBIZ"/>
    <m/>
    <m/>
    <d v="2026-08-14T08:00:00"/>
    <s v="2026-08-14 08:00:00 | Nama PIC : SMP NEGERI 6 RUANG TU No HP : 082333813737 Alt :  M Janji : (KAMIS/13/AGUSTUS/2026) jam Pasang : 09:00 Note : hubungi pelanggan jika ingin kelokasi"/>
    <n v="2026"/>
    <n v="8"/>
    <n v="13"/>
    <d v="2026-08-13T00:00:00"/>
    <n v="-1.3333333333357587"/>
    <x v="0"/>
  </r>
  <r>
    <n v="1545"/>
    <n v="1002530482"/>
    <n v="3"/>
    <x v="2"/>
    <n v="5"/>
    <s v="KEDIRI"/>
    <s v="KEDIRI"/>
    <s v="PPR"/>
    <s v="REG"/>
    <s v="AO"/>
    <x v="0"/>
    <s v="1P INET"/>
    <s v="7 | OSS - PROVISIONING ISSUED"/>
    <s v="RBS-Regional 3"/>
    <d v="2026-08-17T09:26:57"/>
    <d v="2026-08-18T08:08:41"/>
    <n v="69367867"/>
    <m/>
    <n v="152652204463"/>
    <s v="TOKO TRIO"/>
    <s v="ODP-PPR-FH/05"/>
    <s v="WO061913289"/>
    <m/>
    <m/>
    <m/>
    <n v="112.13569432497"/>
    <n v="-7.6886675669299001"/>
    <s v="MD|MYDB-20260816265769|DN00001/MN01011|TOKO TRIO|088901882089"/>
    <s v="MYDIGIBIZPARTNER"/>
    <m/>
    <m/>
    <m/>
    <m/>
    <m/>
    <m/>
    <m/>
    <m/>
    <s v="Management Janji"/>
    <s v="2026-08-18 08:00:00 | Nama PIC : Bp Trio No Hp : 088901882089 No Alt : - Tgl Pemasangan : 18 Agustus 2026 Interval : PAGI SIANG Note : Hubungi pelanggan terlebih dahulu"/>
    <s v="FCC"/>
    <s v="17-08-2026 09:39:54"/>
    <d v="2026-08-18T08:00:00"/>
    <m/>
    <s v="PI"/>
    <s v="PPR"/>
    <s v="NO ADDON"/>
    <m/>
    <s v="Provisioning Issued"/>
    <s v="HSI Bisnis Promo HUT Telkom PSB 70% - 200 Mbps"/>
    <s v="INDIBIZ"/>
    <m/>
    <m/>
    <d v="2026-08-18T08:00:00"/>
    <s v="2026-08-18 08:00:00 | Nama PIC : Bp Trio No Hp : 088901882089 No Alt : - Tgl Pemasangan : 18 Agustus 2026 Interval : PAGI SIANG Note : Hubungi pelanggan terlebih dahulu"/>
    <m/>
    <m/>
    <m/>
    <e v="#NUM!"/>
    <e v="#NUM!"/>
    <x v="1"/>
  </r>
  <r>
    <n v="1546"/>
    <n v="1002519818"/>
    <n v="3"/>
    <x v="5"/>
    <n v="5"/>
    <s v="DENPASAR"/>
    <s v="JIMBARAN"/>
    <s v="KUT"/>
    <s v="REG"/>
    <s v="AO"/>
    <x v="0"/>
    <m/>
    <s v="Completed (PS)"/>
    <s v="RBS-Regional 3"/>
    <d v="2026-08-11T13:12:52"/>
    <d v="2026-08-12T12:57:34"/>
    <n v="69304240"/>
    <m/>
    <n v="172416429254"/>
    <s v="PT. Baekjeong Korean Restaurant Indonesia"/>
    <s v="ODP-KUT-FAG/16"/>
    <s v="WO061497800"/>
    <m/>
    <m/>
    <m/>
    <n v="115.18510000000001"/>
    <n v="-8.7218"/>
    <s v="|MN02545|MYIA-064056216822/POI/Kwak Myong/081337802155/captkwak@gmail.com"/>
    <s v="Sales Force DBS"/>
    <m/>
    <m/>
    <m/>
    <m/>
    <m/>
    <m/>
    <m/>
    <m/>
    <s v="Management Janji"/>
    <s v="2026-05-15 08:00:00 | Tanggal pemasangan: 13/05/2026  Jam pemasangan : pagi/siang  Info Tambahan : Hubungi pelanggan dulu sebelum ke lokasi.  terima kasih"/>
    <s v="FCC"/>
    <d v="2026-11-08T13:39:46"/>
    <m/>
    <m/>
    <s v="PS"/>
    <s v="KUT"/>
    <s v="NO ADDON"/>
    <n v="20260812"/>
    <s v="Completed"/>
    <s v="- 11_11446;Biaya PSB HSI EBIS Tunai di Depan ~ 11[150000]  - SP_NOSS;SP_NOSS ~ Internet NOSS Multispeed Network[0]  - E23015;E23015 ~ ES23 - Perangkat ONT[0]  - E23015~null~44292;E23015||11||Abodemen 0[0]  - E23015~null~E23015_SWONTDUALB;SWONTDUALB ~ Biay"/>
    <s v="INDIBIZ"/>
    <m/>
    <m/>
    <d v="2026-08-11T07:00:00"/>
    <s v="2026-05-15 08:00:00 | Tanggal pemasangan: 13/05/2026  Jam pemasangan : pagi/siang  Info Tambahan : Hubungi pelanggan dulu sebelum ke lokasi.  terima kasih"/>
    <n v="2026"/>
    <n v="8"/>
    <n v="12"/>
    <d v="2026-08-12T00:00:00"/>
    <n v="0.70833333333575865"/>
    <x v="0"/>
  </r>
  <r>
    <n v="1547"/>
    <n v="1002507501"/>
    <n v="3"/>
    <x v="6"/>
    <n v="5"/>
    <s v="SIDOARJO"/>
    <s v="MOJOKERTO"/>
    <s v="DLA"/>
    <s v="REG"/>
    <s v="AO"/>
    <x v="0"/>
    <m/>
    <s v="Completed (PS)"/>
    <s v="RBS-Regional 3"/>
    <d v="2026-08-04T10:46:13"/>
    <d v="2026-08-05T13:18:31"/>
    <n v="69358090"/>
    <m/>
    <n v="152329215038"/>
    <s v="KOPI DEL REY"/>
    <s v="ODP-DLA-FM/31"/>
    <s v="WO060894964"/>
    <m/>
    <m/>
    <m/>
    <n v="112.4772844"/>
    <n v="-7.6128821000000002"/>
    <s v="|MN00518|/KOPI DEL REY/WINBACK 2.0 HSI B2B (1:1) 50MBPS 355RB PSB DISC 70%//siswianielka@gmail.com/SISWIANI ELKA PRAWESTI/81296699886"/>
    <s v="Sales Force DBS"/>
    <m/>
    <m/>
    <m/>
    <m/>
    <m/>
    <m/>
    <m/>
    <m/>
    <s v="Management Janji"/>
    <s v="2026-08-05 13:00:00|Tanggal pemasangan : 05 AGUSTUS 2026 Jam pemasangan : pagi/siang Info Tambahan : Hubungi pelanggan dulu sebelum ke lokasi terima kasih|40010577|MYDITA"/>
    <s v="FCC"/>
    <d v="2026-04-08T10:55:08"/>
    <d v="2026-08-05T13:00:00"/>
    <m/>
    <s v="PS"/>
    <s v="DLA"/>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Tanggal pemasangan : 05 AGUSTUS 2026 Jam pemasangan : pagi/siang Info Tambahan : Hubungi pelanggan dulu sebelum ke lokasi terima kasih|40010577|MYDITA"/>
    <n v="2026"/>
    <n v="8"/>
    <n v="5"/>
    <d v="2026-08-05T00:00:00"/>
    <n v="-0.54166666666424135"/>
    <x v="0"/>
  </r>
  <r>
    <n v="1548"/>
    <n v="1002511885"/>
    <n v="3"/>
    <x v="5"/>
    <n v="5"/>
    <s v="DENPASAR"/>
    <s v="JIMBARAN"/>
    <s v="JBR"/>
    <s v="REG"/>
    <s v="AO"/>
    <x v="0"/>
    <m/>
    <s v="102 | FOLLOW UP COMPLETED"/>
    <s v="RBS-Regional 3"/>
    <d v="2026-08-06T10:52:47"/>
    <d v="2026-08-10T09:37:47"/>
    <n v="69359763"/>
    <m/>
    <n v="172415798688"/>
    <s v="KOS 88"/>
    <s v="ODP-JBR-FA/51"/>
    <s v="WO061174861"/>
    <m/>
    <m/>
    <m/>
    <n v="115.1826537"/>
    <n v="-8.8199097000000002"/>
    <s v="|MN02677|/CP I MADE ADI HERMAWAN/085792583858/kadekadiadihermawan@gmail.com"/>
    <s v="Sales Force DBS"/>
    <m/>
    <m/>
    <m/>
    <m/>
    <m/>
    <m/>
    <m/>
    <m/>
    <s v="Management Janji"/>
    <s v="2026-08-08 13:00:00|Nama PIC : Adi No HP : 085792583858 Alt : 081805469119 M Janji : 08/08/2026 Jam Pasang : 08.00 - 13:00  NoteÃ‚Â :  hubungi terlebih dahulu sebelum kelokasi|40981182|MYDITA"/>
    <s v="FCC"/>
    <d v="2026-06-08T10:55:32"/>
    <d v="2026-08-08T13:00:00"/>
    <s v="Kendala Teknik"/>
    <s v="REVOKE"/>
    <s v="JBR"/>
    <s v="NO ADDON"/>
    <m/>
    <s v="Follow Up Revoke Completed, New Order ID : SC1002517068"/>
    <s v="- 11_11446;Biaya PSB HSI EBIS Tunai di Depan ~ 11[150000]  - SP_NOSS;SP_NOSS ~ Internet NOSS Multispeed Network[0]  - SP_NOSS;SP_NOSS ~ Internet NOSS Multispeed Network[0]  - E23015;E23015 ~ ES23 - Perangkat ONT[0]  - E23015~null~44292;E23015||11||Abodeme"/>
    <s v="INDIBIZ"/>
    <m/>
    <m/>
    <d v="2026-08-08T13:00:00"/>
    <s v="2026-08-08 13:00:00|Nama PIC : Adi No HP : 085792583858 Alt : 081805469119 M Janji : 08/08/2026 Jam Pasang : 08.00 - 13:00  NoteÃ‚Â :  hubungi terlebih dahulu sebelum kelokasi|40981182|MYDITA"/>
    <m/>
    <m/>
    <m/>
    <e v="#NUM!"/>
    <e v="#NUM!"/>
    <x v="1"/>
  </r>
  <r>
    <n v="1549"/>
    <n v="1002522388"/>
    <n v="3"/>
    <x v="6"/>
    <n v="5"/>
    <s v="SIDOARJO"/>
    <s v="PASURUAN"/>
    <s v="GEM"/>
    <s v="REG"/>
    <s v="AO"/>
    <x v="0"/>
    <m/>
    <s v="Completed (PS)"/>
    <s v="RBS-Regional 3"/>
    <d v="2026-08-12T14:25:33"/>
    <d v="2026-08-14T17:40:30"/>
    <n v="69364342"/>
    <m/>
    <n v="152743216448"/>
    <s v="SPBU 5467107 GEMPOL"/>
    <s v="ODP-GEM-FA/07"/>
    <s v="WO061761166"/>
    <m/>
    <m/>
    <m/>
    <n v="112.6942535"/>
    <n v="-7.5574861000000002"/>
    <s v="|MN02332|/SPBU 5467107 GEMPOL/WINBACK 2.0 HSI B2B (1:1) 100MBPS 535RB PSB DISC 70%//spbu5467107gempol@gmail.com/FAIZAL MEGA HARDIANSYAH/81252132282"/>
    <s v="Sales Force DBS"/>
    <m/>
    <m/>
    <m/>
    <m/>
    <m/>
    <m/>
    <m/>
    <m/>
    <s v="Management Janji"/>
    <s v="2026-08-15 13:00:00|Nama PIC : Bp Bayu No HP : 081252132282 No Alt : - M Janji :  15 Agustus 2026 Jam Pasang : Pagi / Siang Note : hubungi pelanggan jika ingin kelokasi|40951378|MYDITA"/>
    <s v="FCC"/>
    <d v="2026-12-08T14:39:59"/>
    <d v="2026-08-15T13:00:00"/>
    <m/>
    <s v="PS"/>
    <s v="GEM"/>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5T13:00:00"/>
    <s v="2026-08-15 13:00:00|Nama PIC : Bp Bayu No HP : 081252132282 No Alt : - M Janji :  15 Agustus 2026 Jam Pasang : Pagi / Siang Note : hubungi pelanggan jika ingin kelokasi|40951378|MYDITA"/>
    <n v="2026"/>
    <n v="8"/>
    <n v="14"/>
    <d v="2026-08-14T00:00:00"/>
    <n v="-1.5416666666642413"/>
    <x v="0"/>
  </r>
  <r>
    <n v="1550"/>
    <n v="1002520810"/>
    <n v="3"/>
    <x v="3"/>
    <n v="4"/>
    <s v="YOGYAKARTA"/>
    <s v="GUNUNG KIDUL"/>
    <s v="WNS"/>
    <s v="DPS"/>
    <s v="AO"/>
    <x v="0"/>
    <m/>
    <s v="Completed (PS)"/>
    <s v="DPS-Logistic &amp; Manufacturing"/>
    <d v="2026-08-11T16:49:55"/>
    <d v="2026-08-11T21:54:22"/>
    <n v="69363680"/>
    <m/>
    <n v="143135115076"/>
    <s v="PT Nusantara Ekspres Kilat Hub Ponjong "/>
    <s v="ODP-WNS-FAT/021"/>
    <s v="WO061527859"/>
    <m/>
    <m/>
    <m/>
    <n v="110.709526"/>
    <n v="-7.9692590000000001"/>
    <s v="P26-204347 ; PIC Dhimas Permadi Okta, dhimas.dewa@spxexpress.com, 085647823280"/>
    <s v="TAM"/>
    <m/>
    <m/>
    <m/>
    <m/>
    <m/>
    <m/>
    <m/>
    <m/>
    <s v="Management Janji"/>
    <s v="P26-204347 ; PIC Dhimas Permadi Okta, dhimas.dewa@spxexpress.com, 085647823280"/>
    <s v="FCC"/>
    <d v="2026-11-08T16:54:58"/>
    <m/>
    <m/>
    <s v="PS"/>
    <s v="WNS"/>
    <s v="NO ADDON"/>
    <n v="20260811"/>
    <s v="Completed"/>
    <s v="- 11_11450;Biaya PSB Reguler HSI EBIS ~ 11[150000]  - SP_NOSS;SP_NOSS ~ Internet NOSS Multispeed Network[0]  - SP_NOSS;SP_NOSS ~ Internet NOSS Multispeed Network[0]  - E23015;E23015 ~ ES23 - Perangkat ONT[0]  - E23015~null~44292;E23015||11||Abodemen 0[0] "/>
    <s v="INDIBIZ"/>
    <m/>
    <m/>
    <d v="2026-08-12T21:00:00"/>
    <s v="P26-204347 ; PIC Dhimas Permadi Okta, dhimas.dewa@spxexpress.com, 085647823280"/>
    <n v="2026"/>
    <n v="8"/>
    <n v="11"/>
    <d v="2026-08-11T00:00:00"/>
    <n v="-1.875"/>
    <x v="0"/>
  </r>
  <r>
    <n v="1551"/>
    <n v="1002518551"/>
    <n v="3"/>
    <x v="1"/>
    <n v="5"/>
    <s v="SBY UTARA"/>
    <s v="MANYAR"/>
    <s v="MGO"/>
    <s v="DPS"/>
    <s v="AO"/>
    <x v="0"/>
    <m/>
    <s v="Completed (PS)"/>
    <s v="DPS-Financial &amp; Welfare"/>
    <d v="2026-08-10T16:52:42"/>
    <d v="2026-08-11T15:23:56"/>
    <n v="69362734"/>
    <m/>
    <n v="152413167612"/>
    <s v="Inti Citra Agung"/>
    <s v="ODP-DMO-FSU/48"/>
    <s v="WO061433705"/>
    <m/>
    <m/>
    <m/>
    <n v="112.7406045"/>
    <n v="-7.2634344999999998"/>
    <s v="DPS;FWS;P26-204207;PSB INET 100 MB_AP;Yohan/081215888001;AM_Frisha/081210304308  "/>
    <s v="TAM"/>
    <m/>
    <m/>
    <m/>
    <m/>
    <m/>
    <m/>
    <m/>
    <m/>
    <s v="Management Janji"/>
    <s v="DPS;FWS;P26-204207;PSB INET 100 MB_AP;Yohan/081215888001;AM_Frisha/081210304308  "/>
    <s v="FCC"/>
    <d v="2026-10-08T16:55:23"/>
    <m/>
    <m/>
    <s v="PS"/>
    <s v="MGO"/>
    <s v="NO ADDON"/>
    <n v="20260811"/>
    <s v="Completed"/>
    <s v="- 11_11450;Biaya PSB Reguler HSI EBIS ~ 11[150000]  - SP_NOSS;SP_NOSS ~ Internet NOSS Multispeed Network[0]  - E23015;E23015 ~ ES23 - Perangkat ONT[0]  - E23015~null~44292;E23015||11||Abodemen 0[0]  - E23015~null~E23015_SWONTPREM;SWONTPREM ~ Biaya Sewa ON"/>
    <s v="INDIBIZ"/>
    <m/>
    <m/>
    <d v="2026-08-10T17:30:00"/>
    <s v="DPS;FWS;P26-204207;PSB INET 100 MB_AP;Yohan/081215888001;AM_Frisha/081210304308  "/>
    <n v="2026"/>
    <n v="8"/>
    <n v="11"/>
    <d v="2026-08-11T00:00:00"/>
    <n v="0.27083333333575865"/>
    <x v="0"/>
  </r>
  <r>
    <n v="1552"/>
    <n v="1002509520"/>
    <n v="3"/>
    <x v="0"/>
    <n v="5"/>
    <s v="MATARAM"/>
    <s v="SUMBAWA"/>
    <s v="SBW"/>
    <s v="REG"/>
    <s v="AO"/>
    <x v="0"/>
    <s v="1P INET"/>
    <s v="Completed (PS)"/>
    <s v="RBS-Regional 3"/>
    <d v="2026-08-05T08:05:56"/>
    <d v="2026-08-05T21:24:57"/>
    <n v="69358730"/>
    <m/>
    <n v="172606792090"/>
    <s v="UD AVATAR"/>
    <s v="ODP-SBW-FAB/46 FAB/D05/46.01"/>
    <s v="WO060944160"/>
    <m/>
    <m/>
    <m/>
    <n v="117.41827245801601"/>
    <n v="-8.4913055043574506"/>
    <s v="MD|MYDB-20260804264357|DN00001/MN01576|UD AVATAR|085338992945"/>
    <s v="MYDIGIBIZPARTNER"/>
    <m/>
    <m/>
    <m/>
    <m/>
    <m/>
    <m/>
    <m/>
    <m/>
    <s v="Management Janji"/>
    <s v="2026-08-06 08:00:00 | Tanggal pemasangan: 06/08/2026 Jam pemasangan : pagi / siang Info Tambahan : Hubungi pelanggan dulu sebelum ke lokasi terima kasih"/>
    <s v="FCC"/>
    <d v="2026-05-08T08:10:19"/>
    <d v="2026-08-06T08:00:00"/>
    <m/>
    <s v="PS"/>
    <s v="SBW"/>
    <s v="NETMONK"/>
    <n v="20260805"/>
    <s v="Completed"/>
    <s v="HSI Bisnis Bundling Netmonk Promo 2026 PSB 70% - 50 Mbps"/>
    <s v="INDIBIZ"/>
    <m/>
    <m/>
    <d v="2026-08-06T08:00:00"/>
    <s v="2026-08-06 08:00:00 | Tanggal pemasangan: 06/08/2026 Jam pemasangan : pagi / siang Info Tambahan : Hubungi pelanggan dulu sebelum ke lokasi terima kasih"/>
    <n v="2026"/>
    <n v="8"/>
    <n v="5"/>
    <d v="2026-08-05T00:00:00"/>
    <n v="-1.3333333333357587"/>
    <x v="0"/>
  </r>
  <r>
    <n v="1553"/>
    <n v="1002524071"/>
    <n v="3"/>
    <x v="6"/>
    <n v="5"/>
    <s v="SIDOARJO"/>
    <s v="INNER - JATIM TIMUR"/>
    <s v="GDA"/>
    <s v="REG"/>
    <s v="AO"/>
    <x v="0"/>
    <s v="1P INET"/>
    <s v="Completed (PS)"/>
    <s v="RBS-Regional 3"/>
    <d v="2026-08-13T12:16:56"/>
    <d v="2026-08-14T13:57:31"/>
    <n v="69365058"/>
    <m/>
    <n v="152317261891"/>
    <s v="PT.Ekadharma International Tbk"/>
    <s v="ODP-GDA-FC/05 FC/D01/05.01"/>
    <s v="WO061659381"/>
    <m/>
    <m/>
    <m/>
    <n v="112.74967460000001"/>
    <n v="-7.3898683999999903"/>
    <s v="|MN01470|MYIA-086129079341/POI/pujiyono/081332043709/ar@sby2.ekadharma.com"/>
    <s v="MYIB_ASSISTANT"/>
    <m/>
    <m/>
    <m/>
    <m/>
    <m/>
    <m/>
    <m/>
    <m/>
    <s v="Management Janji"/>
    <s v="2026-08-14 13:00:00 | M Janji : (14/08/2026) jam Pasang :pagi / siang  Note : hubungi pelanggan jika ingin kelokasi"/>
    <s v="FCC"/>
    <s v="13-08-2026 12:25:00"/>
    <d v="2026-08-14T13:00:00"/>
    <m/>
    <s v="PS"/>
    <s v="GDA"/>
    <s v="NO ADDON"/>
    <n v="20260814"/>
    <s v="Completed"/>
    <s v="HSI Bisnis Basic Promo HUT Telkom PSB 70% - 100 Mbps Dual Band"/>
    <s v="INDIBIZ"/>
    <m/>
    <m/>
    <d v="2026-08-14T13:00:00"/>
    <s v="2026-08-14 13:00:00 | M Janji : (14/08/2026) jam Pasang :pagi / siang  Note : hubungi pelanggan jika ingin kelokasi"/>
    <n v="2026"/>
    <n v="8"/>
    <n v="14"/>
    <d v="2026-08-14T00:00:00"/>
    <n v="-0.54166666666424135"/>
    <x v="0"/>
  </r>
  <r>
    <n v="1554"/>
    <n v="1002509099"/>
    <n v="3"/>
    <x v="7"/>
    <n v="4"/>
    <s v="KUDUS"/>
    <s v="KUDUS"/>
    <s v="KUD"/>
    <s v="REG"/>
    <s v="AO"/>
    <x v="0"/>
    <s v="1P INET"/>
    <s v="102 | FOLLOW UP COMPLETED"/>
    <s v="RBS-Regional 3"/>
    <d v="2026-08-04T16:10:56"/>
    <d v="2026-08-06T15:45:13"/>
    <n v="69358545"/>
    <m/>
    <n v="142401145965"/>
    <s v="SPBU 4459303"/>
    <s v="ODP-KUD-FAX/026 FAX/D03/026.01"/>
    <s v="WO060917668"/>
    <m/>
    <m/>
    <m/>
    <n v="110.93001219999999"/>
    <n v="-6.8025639"/>
    <s v="|MC60142|MYIA-071087231335/POI/DERA BAHTIAR WIDIYANTO /08562685148/spbu_modern@yahoo.com"/>
    <s v="MYIB_ASSISTANT"/>
    <m/>
    <m/>
    <m/>
    <m/>
    <m/>
    <m/>
    <m/>
    <m/>
    <s v="Management Janji"/>
    <s v="2026-08-05 13:00:00 |  M Janji : (5 AGUSTUS 2026) jam Pasang : siang Note : hubungi pelanggan jika ingin kelokasi"/>
    <s v="FCC"/>
    <d v="2026-04-08T16:25:34"/>
    <d v="2026-08-05T13:00:00"/>
    <m/>
    <s v="REVOKE"/>
    <s v="KUD"/>
    <s v="NO ADDON"/>
    <m/>
    <s v="Follow Up Revoke Completed, New Order ID : SC1002512969"/>
    <s v="HSI Bisnis Basic Promo HUT Telkom PSB 70% - 100 Mbps Dual Band"/>
    <s v="INDIBIZ"/>
    <m/>
    <m/>
    <d v="2026-08-05T13:00:00"/>
    <s v="2026-08-05 13:00:00 |  M Janji : (5 AGUSTUS 2026) jam Pasang : siang Note : hubungi pelanggan jika ingin kelokasi"/>
    <m/>
    <m/>
    <m/>
    <e v="#NUM!"/>
    <e v="#NUM!"/>
    <x v="1"/>
  </r>
  <r>
    <n v="1555"/>
    <n v="1002509824"/>
    <n v="3"/>
    <x v="5"/>
    <n v="5"/>
    <s v="SINGARJA"/>
    <s v="GIANYAR"/>
    <s v="UBU"/>
    <s v="DGS"/>
    <s v="AO"/>
    <x v="0"/>
    <m/>
    <s v="Completed (PS)"/>
    <s v="DGS-B2B TREG"/>
    <d v="2026-08-05T09:46:36"/>
    <d v="2026-08-06T17:36:21"/>
    <n v="69358821"/>
    <m/>
    <n v="172408248100"/>
    <s v="POLSEK UBUD"/>
    <s v="ODP-UBU-FBV/53"/>
    <s v="WO060956087"/>
    <m/>
    <m/>
    <m/>
    <n v="115.271715894344"/>
    <n v="-8.5076923268677103"/>
    <s v="DGS HSI | DEWA AYU RASMINI | 40222 | TREG3 |POLSEK UBUD| PSB HSI BISNIS 50MBPS | PIC : Kasiumum Polsek Ubud Bu Agung Tirta +6289528418105"/>
    <s v="Amex"/>
    <m/>
    <m/>
    <m/>
    <m/>
    <m/>
    <m/>
    <m/>
    <m/>
    <s v="Management Janji"/>
    <s v="MOHON FU"/>
    <s v="FCC"/>
    <d v="2026-05-08T09:55:13"/>
    <m/>
    <m/>
    <s v="PS"/>
    <s v="UBU"/>
    <s v="NO ADDON"/>
    <n v="20260806"/>
    <s v="Completed"/>
    <s v="- 11_11450;Biaya PSB Reguler HSI EBIS ~ 11[500000]  - SP_NOSS;SP_NOSS ~ Internet NOSS Multispeed Network[0]  - SP_NOSS;SP_NOSS ~ Internet NOSS Multispeed Network[0]  - E26016;E26016 ~ ES26 - Paket HSI Bisnis (HSIE) Khusus Winback 3.0[0]  - E26016~null~E26"/>
    <s v="INDIBIZ"/>
    <m/>
    <m/>
    <d v="2026-08-05T21:30:00"/>
    <s v="MOHON FU"/>
    <n v="2026"/>
    <n v="8"/>
    <n v="6"/>
    <d v="2026-08-06T00:00:00"/>
    <n v="0.10416666666424135"/>
    <x v="0"/>
  </r>
  <r>
    <n v="1556"/>
    <n v="1002507113"/>
    <n v="3"/>
    <x v="6"/>
    <n v="5"/>
    <s v="JEMBER"/>
    <s v="JEMBER"/>
    <s v="JER"/>
    <s v="REG"/>
    <s v="AO"/>
    <x v="0"/>
    <s v="1P INET"/>
    <s v="Completed (PS)"/>
    <s v="RBS-Regional 3"/>
    <d v="2026-08-04T09:47:56"/>
    <d v="2026-08-04T16:14:17"/>
    <n v="69358016"/>
    <m/>
    <n v="152501280840"/>
    <s v="Darul Arifin 2"/>
    <s v="ODP-JER-FAD/39 FAD/D03/39.01"/>
    <s v="WO060859369"/>
    <m/>
    <m/>
    <m/>
    <n v="113.6572671"/>
    <n v="-8.1929903999999993"/>
    <s v="|MN00086|MYIA-037477881507/POI/Himmatur Rofi&amp; 39;ah/083111484364/himmaturrofiah27@gmail.com"/>
    <s v="MYIB_ASSISTANT"/>
    <m/>
    <m/>
    <m/>
    <m/>
    <m/>
    <m/>
    <m/>
    <m/>
    <s v="Management Janji"/>
    <s v="2026-08-05 08:00:00 | M Janji : (05/08/2026) jam Pasang : 09:00 Note : hubungi pelanggan jika ingin kelokasi"/>
    <s v="FCC"/>
    <d v="2026-04-08T09:55:31"/>
    <d v="2026-08-05T08:00:00"/>
    <m/>
    <s v="PS"/>
    <s v="JER"/>
    <s v="NO ADDON"/>
    <n v="20260804"/>
    <s v="Completed"/>
    <s v="HSI Bisnis Promo HUT Telkom PSB 70% - 100 Mbps"/>
    <s v="INDIBIZ"/>
    <m/>
    <m/>
    <d v="2026-08-05T08:00:00"/>
    <s v="2026-08-05 08:00:00 | M Janji : (05/08/2026) jam Pasang : 09:00 Note : hubungi pelanggan jika ingin kelokasi"/>
    <n v="2026"/>
    <n v="8"/>
    <n v="4"/>
    <d v="2026-08-04T00:00:00"/>
    <n v="-1.3333333333357587"/>
    <x v="0"/>
  </r>
  <r>
    <n v="1557"/>
    <n v="1002504578"/>
    <n v="3"/>
    <x v="6"/>
    <n v="5"/>
    <s v="SIDOARJO"/>
    <s v="INNER - JATIM TIMUR"/>
    <s v="KRN"/>
    <s v="REG"/>
    <s v="AO"/>
    <x v="0"/>
    <s v="1P INET"/>
    <s v="102 | FOLLOW UP COMPLETED"/>
    <s v="RBS-Regional 3"/>
    <d v="2026-08-01T13:28:56"/>
    <d v="2026-08-03T15:57:13"/>
    <n v="69356728"/>
    <m/>
    <n v="152331250855"/>
    <s v="SMP Negeri 1 Prambon"/>
    <s v="ODP-KRN-FR/15"/>
    <s v="WO060651167"/>
    <m/>
    <m/>
    <m/>
    <n v="112.5810862"/>
    <n v="-7.4783685999999996"/>
    <s v="MD|MYDB-20260731264065|DN00001/MN00451|SMP Negeri 1 Prambon|085233929938"/>
    <s v="MYDIGIBIZPARTNER"/>
    <m/>
    <m/>
    <m/>
    <m/>
    <m/>
    <m/>
    <m/>
    <m/>
    <s v="Management Janji"/>
    <s v="2026-08-02 13:00:00 | Tanggal pemasangan: 01/08/2026 Jam pemasangan : pagi / siang Info Tambahan : Hubungi pelanggan dulu sebelum ke lokasi terima kasih"/>
    <s v="FCC"/>
    <d v="2026-01-08T13:39:46"/>
    <d v="2026-08-02T13:00:00"/>
    <s v="Kendala Pelanggan"/>
    <s v="REVOKE"/>
    <s v="KRN"/>
    <s v="NO ADDON"/>
    <m/>
    <s v="Follow Up Revoke Completed, New Order ID : SC1002506450"/>
    <s v="HSI Bisnis Promo HUT Telkom PSB 70% - 50 Mbps"/>
    <s v="INDIBIZ"/>
    <m/>
    <m/>
    <d v="2026-08-02T13:00:00"/>
    <s v="2026-08-02 13:00:00 | Tanggal pemasangan: 01/08/2026 Jam pemasangan : pagi / siang Info Tambahan : Hubungi pelanggan dulu sebelum ke lokasi terima kasih"/>
    <m/>
    <m/>
    <m/>
    <e v="#NUM!"/>
    <e v="#NUM!"/>
    <x v="1"/>
  </r>
  <r>
    <n v="1558"/>
    <n v="1002519754"/>
    <n v="3"/>
    <x v="2"/>
    <n v="5"/>
    <s v="MADIUN"/>
    <s v="BOJONEGORO"/>
    <s v="SMJ"/>
    <s v="REG"/>
    <s v="AO"/>
    <x v="0"/>
    <s v="1P INET"/>
    <s v="Completed (PS)"/>
    <s v="RBS-Regional 3"/>
    <d v="2026-08-11T12:46:56"/>
    <d v="2026-08-12T18:26:33"/>
    <n v="69363274"/>
    <m/>
    <n v="152642207933"/>
    <s v="SPBU 54.621.11 SYIRKAH"/>
    <s v="ODP-SMJ-FA/35 FA/D04/35.01"/>
    <s v="WO061490590"/>
    <m/>
    <m/>
    <m/>
    <n v="111.956371199999"/>
    <n v="-7.1936450000000001"/>
    <s v="|MC20010|MYIA-085082542281/POI/FITRIYA SUKIDJAN/081335613143/spbu5462111@gmail.com"/>
    <s v="MYIB_ASSISTANT"/>
    <m/>
    <m/>
    <m/>
    <m/>
    <m/>
    <m/>
    <m/>
    <m/>
    <s v="Management Janji"/>
    <s v="2026-08-12 13:00:00 | Waktu pemasangan : 12 agustus 2026 Jam pemasangan : 08.00 - 12.00 Info Tambahan : Hubungi pelanggan dulu sebelum ke lokasi terimakasih "/>
    <s v="FCC"/>
    <d v="2026-11-08T12:54:45"/>
    <d v="2026-08-12T13:00:00"/>
    <m/>
    <s v="PS"/>
    <s v="SMJ"/>
    <s v="NO ADDON"/>
    <n v="20260812"/>
    <s v="Completed"/>
    <s v="HSI Bisnis Promo HUT Telkom PSB 70% - 50 Mbps"/>
    <s v="INDIBIZ"/>
    <m/>
    <m/>
    <d v="2026-08-12T13:00:00"/>
    <s v="2026-08-12 13:00:00 | Waktu pemasangan : 12 agustus 2026 Jam pemasangan : 08.00 - 12.00 Info Tambahan : Hubungi pelanggan dulu sebelum ke lokasi terimakasih "/>
    <n v="2026"/>
    <n v="8"/>
    <n v="12"/>
    <d v="2026-08-12T00:00:00"/>
    <n v="-0.54166666666424135"/>
    <x v="0"/>
  </r>
  <r>
    <n v="1559"/>
    <n v="1002515532"/>
    <n v="3"/>
    <x v="4"/>
    <n v="4"/>
    <s v="PEKALONGAN"/>
    <s v="BREBES"/>
    <s v="BRB"/>
    <s v="DPS"/>
    <s v="AO"/>
    <x v="0"/>
    <m/>
    <s v="CANCEL COMPLETED"/>
    <s v="DPS-Logistic &amp; Manufacturing"/>
    <d v="2026-08-07T21:19:04"/>
    <d v="2026-08-11T02:01:10"/>
    <n v="69361207"/>
    <m/>
    <n v="146284107245"/>
    <s v="PT Nusantara Ekspres Kilat Hub Wanasari 2"/>
    <s v="ODP-BRB-FT/016"/>
    <s v="WO061222013"/>
    <m/>
    <m/>
    <m/>
    <n v="109.003018586379"/>
    <n v="-6.8649541930240199"/>
    <s v="P26-204376 ; PIC  Dhimas Permadi Okta, dhimas.dewa@spxexpress.com, 085647823280   "/>
    <s v="TAM"/>
    <m/>
    <m/>
    <m/>
    <m/>
    <m/>
    <m/>
    <m/>
    <m/>
    <s v="Management Janji"/>
    <s v="P26-204376 ; PIC  Dhimas Permadi Okta, dhimas.dewa@spxexpress.com, 085647823280   "/>
    <s v="FCC"/>
    <d v="2026-07-08T21:25:39"/>
    <m/>
    <m/>
    <s v="REJECT_FCC"/>
    <s v="BRB"/>
    <s v="NO ADDON"/>
    <m/>
    <s v="Order dicancel oleh SYSTEM remark : CANCEL ORDER by System : pelanggan belum melakukan upload dokumen melebihi 3 hari"/>
    <s v="- 11_11450;Biaya PSB Reguler HSI EBIS ~ 11[150000]  - SP_NOSS;SP_NOSS ~ Internet NOSS Multispeed Network[0]  - SP_NOSS;SP_NOSS ~ Internet NOSS Multispeed Network[0]  - E23015;E23015 ~ ES23 - Perangkat ONT[0]  - E23015~null~44292;E23015||11||Abodemen 0[0] "/>
    <s v="INDIBIZ"/>
    <m/>
    <s v="Order dicancel oleh SYSTEM remark : CANCEL ORDER by System : pelanggan belum melakukan upload dokumen melebihi 3 hari"/>
    <d v="2026-08-10T13:00:00"/>
    <s v="P26-204376 ; PIC  Dhimas Permadi Okta, dhimas.dewa@spxexpress.com, 085647823280   "/>
    <m/>
    <m/>
    <m/>
    <e v="#NUM!"/>
    <e v="#NUM!"/>
    <x v="1"/>
  </r>
  <r>
    <n v="1560"/>
    <n v="1002530092"/>
    <n v="3"/>
    <x v="1"/>
    <n v="5"/>
    <s v="SBY UTARA"/>
    <s v="KENJERAN"/>
    <s v="KBL"/>
    <s v="REG"/>
    <s v="AO"/>
    <x v="0"/>
    <s v="1P INET"/>
    <s v="Completed (PS)"/>
    <s v="RBS-Regional 3"/>
    <d v="2026-08-16T19:08:57"/>
    <d v="2026-08-17T12:29:57"/>
    <n v="69367763"/>
    <m/>
    <n v="152401227437"/>
    <s v="WORKSHOP INDRAPURA"/>
    <s v="ODP-KBL-FVW/05 FVW/D01/05.01"/>
    <s v="WO061900293"/>
    <m/>
    <m/>
    <m/>
    <n v="112.7330408"/>
    <n v="-7.2276275999999999"/>
    <s v="MD|MYDB-20260816265759|DN00001/MN00443|WORKSHOP INDRAPURA|085184031386"/>
    <s v="MYDIGIBIZPARTNER"/>
    <m/>
    <m/>
    <m/>
    <m/>
    <m/>
    <m/>
    <m/>
    <m/>
    <s v="Management Janji"/>
    <s v="2026-08-19 13:00:00 | Tanggal Pemasangan : 19 Agustus 2026 Jam Pemasangan : 08:00 13:00 Info Tambahan : Hubungi pelanggan dulu sebelum ke lokasi terimakasih"/>
    <s v="FCC"/>
    <s v="16-08-2026 19:10:05"/>
    <d v="2026-08-19T13:00:00"/>
    <m/>
    <s v="PS"/>
    <s v="KBL"/>
    <s v="NO ADDON"/>
    <n v="20260817"/>
    <s v="Completed"/>
    <s v="HSI Bisnis Basic Promo HUT Telkom PSB 70% - 50 Mbps"/>
    <s v="INDIBIZ"/>
    <m/>
    <m/>
    <d v="2026-08-19T13:00:00"/>
    <s v="2026-08-19 13:00:00 | Tanggal Pemasangan : 19 Agustus 2026 Jam Pemasangan : 08:00 13:00 Info Tambahan : Hubungi pelanggan dulu sebelum ke lokasi terimakasih"/>
    <n v="2026"/>
    <n v="8"/>
    <n v="17"/>
    <d v="2026-08-17T00:00:00"/>
    <n v="-2.5416666666642413"/>
    <x v="0"/>
  </r>
  <r>
    <n v="1561"/>
    <n v="1002517036"/>
    <n v="3"/>
    <x v="2"/>
    <n v="5"/>
    <s v="MADIUN"/>
    <s v="MADIUN"/>
    <s v="MNZ"/>
    <s v="REG"/>
    <s v="AO"/>
    <x v="0"/>
    <s v="1P INET"/>
    <s v="Completed (PS)"/>
    <s v="RBS-Regional 3"/>
    <d v="2026-08-10T09:28:57"/>
    <d v="2026-08-11T16:26:53"/>
    <n v="69362148"/>
    <m/>
    <n v="152601214808"/>
    <s v="SPBU 54.631.23"/>
    <s v="ODP-MNZ-FAF/30"/>
    <s v="WO061361480"/>
    <m/>
    <m/>
    <m/>
    <n v="111.48321079999999"/>
    <n v="-7.6186217000000003"/>
    <s v="|MN00285|MYIA-047275191972/POI/LUKMAN ISMAIL/081359305557/loekmanismail@gmail.com"/>
    <s v="MYIB_ASSISTANT"/>
    <m/>
    <m/>
    <m/>
    <m/>
    <m/>
    <m/>
    <m/>
    <m/>
    <s v="Management Janji"/>
    <s v="2026-08-11 15:00:00 | Tanggal pemasangan :11/08/2026 Jam pemasangan : 15.00 Info Tambahan : Hubungi pelanggan dulu sebelum ke lokasi terima kasih."/>
    <s v="FCC"/>
    <d v="2026-10-08T09:40:02"/>
    <d v="2026-08-11T15:00:00"/>
    <m/>
    <s v="PS"/>
    <s v="MNZ"/>
    <s v="NO ADDON"/>
    <n v="20260811"/>
    <s v="Completed"/>
    <s v="HSI Bisnis Promo HUT Telkom PSB 70% - 50 Mbps"/>
    <s v="INDIBIZ"/>
    <m/>
    <m/>
    <d v="2026-08-11T15:00:00"/>
    <s v="2026-08-11 15:00:00 | Tanggal pemasangan :11/08/2026 Jam pemasangan : 15.00 Info Tambahan : Hubungi pelanggan dulu sebelum ke lokasi terima kasih."/>
    <n v="2026"/>
    <n v="8"/>
    <n v="11"/>
    <d v="2026-08-11T00:00:00"/>
    <n v="-0.625"/>
    <x v="0"/>
  </r>
  <r>
    <n v="1562"/>
    <n v="1002513806"/>
    <n v="3"/>
    <x v="6"/>
    <n v="5"/>
    <s v="JEMBER"/>
    <s v="BANYUWANGI"/>
    <s v="MCR"/>
    <s v="REG"/>
    <s v="AO"/>
    <x v="0"/>
    <s v="1P INET"/>
    <s v="Completed (PS)"/>
    <s v="RBS-Regional 3"/>
    <d v="2026-08-07T09:16:57"/>
    <d v="2026-08-07T22:55:07"/>
    <n v="69360446"/>
    <m/>
    <n v="152522206590"/>
    <s v="BAHAGIA PLASTIK"/>
    <s v="ODP-MCR-FA/24 FA/D04/24.01"/>
    <s v="WO061136142"/>
    <m/>
    <m/>
    <m/>
    <n v="114.339919947087"/>
    <n v="-8.4316767157732002"/>
    <s v="MD|MYDB-20260807264610|DC30004/MC30042|BAHAGIA PLASTIK|081232525957"/>
    <s v="MYDIGIBIZPARTNER"/>
    <m/>
    <m/>
    <m/>
    <m/>
    <m/>
    <m/>
    <m/>
    <m/>
    <s v="Management Janji"/>
    <s v="2026-08-08 08:00:00 | M Janji : 8 agustus 2026 jam Pasang : pagi  Note : hubungi pelanggan jika ingin kelokasi"/>
    <s v="FCC"/>
    <d v="2026-07-08T09:25:58"/>
    <d v="2026-08-08T08:00:00"/>
    <m/>
    <s v="PS"/>
    <s v="MCR"/>
    <s v="NO ADDON"/>
    <n v="20260807"/>
    <s v="Completed"/>
    <s v="HSI Bisnis Khusus Winback PSB 70% - 300 Mbps"/>
    <s v="INDIBIZ"/>
    <m/>
    <m/>
    <d v="2026-08-08T08:00:00"/>
    <s v="2026-08-08 08:00:00 | M Janji : 8 agustus 2026 jam Pasang : pagi  Note : hubungi pelanggan jika ingin kelokasi"/>
    <n v="2026"/>
    <n v="8"/>
    <n v="7"/>
    <d v="2026-08-07T00:00:00"/>
    <n v="-1.3333333333357587"/>
    <x v="0"/>
  </r>
  <r>
    <n v="1563"/>
    <n v="1002506392"/>
    <n v="3"/>
    <x v="5"/>
    <n v="5"/>
    <s v="SINGARJA"/>
    <s v="GIANYAR"/>
    <s v="GIN"/>
    <s v="REG"/>
    <s v="AO"/>
    <x v="0"/>
    <m/>
    <s v="Completed (PS)"/>
    <s v="RBS-Regional 3"/>
    <d v="2026-08-03T15:28:50"/>
    <d v="2026-08-04T20:50:12"/>
    <n v="69357702"/>
    <m/>
    <n v="172407213018"/>
    <s v="SD NEGERI 3 BLAHBATUH"/>
    <s v="ODP-GIN-FP/121"/>
    <s v="WO060857119"/>
    <m/>
    <m/>
    <m/>
    <n v="115.29449750000001"/>
    <n v="-8.5681677999999994"/>
    <s v="|MN02658|/PIC NI MADE ARI SAPUTRI/087854900801/sdnegeri3blahbatuh@gmail.com"/>
    <s v="Sales Force DBS"/>
    <m/>
    <m/>
    <m/>
    <m/>
    <m/>
    <m/>
    <m/>
    <m/>
    <s v="Management Janji"/>
    <s v="2026-08-05 13:00:00|M Janji : 05/08/2026 Jam Pasang : 08.00 NoteÃ‚Â :  hubungi terlebih dahulu sebelum ke lokasi, terima kasih.|40951378|MYDITA"/>
    <s v="FCC"/>
    <d v="2026-03-08T15:39:47"/>
    <d v="2026-08-05T13:00:00"/>
    <m/>
    <s v="PS"/>
    <s v="GI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M Janji : 05/08/2026 Jam Pasang : 08.00 NoteÃ‚Â :  hubungi terlebih dahulu sebelum ke lokasi, terima kasih.|40951378|MYDITA"/>
    <n v="2026"/>
    <n v="8"/>
    <n v="4"/>
    <d v="2026-08-04T00:00:00"/>
    <n v="-1.5416666666642413"/>
    <x v="0"/>
  </r>
  <r>
    <n v="1564"/>
    <n v="1002522674"/>
    <n v="3"/>
    <x v="6"/>
    <n v="5"/>
    <s v="PASURUAN"/>
    <s v="LUMAJANG"/>
    <s v="LMJ"/>
    <s v="REG"/>
    <s v="AO"/>
    <x v="0"/>
    <s v="1P INET"/>
    <s v="Completed (PS)"/>
    <s v="RBS-Regional 3"/>
    <d v="2026-08-12T15:37:57"/>
    <d v="2026-08-12T20:32:47"/>
    <n v="69364449"/>
    <m/>
    <n v="152504261520"/>
    <s v="INAYAH GORDEN"/>
    <s v="ODP-LMJ-FE/156 FE/D11/156.01"/>
    <s v="WO061606636"/>
    <m/>
    <m/>
    <m/>
    <n v="113.227642402052"/>
    <n v="-8.1127348285240206"/>
    <s v="MD|MYDB-20260812265058|DN00001/MN01309|INAYAH GORDEN|085229094242"/>
    <s v="MYDIGIBIZPARTNER"/>
    <m/>
    <m/>
    <m/>
    <m/>
    <m/>
    <m/>
    <m/>
    <m/>
    <s v="Management Janji"/>
    <s v="2026-08-13 13:00:00 | Waktu pemasnagan : 13 Agustus 2026 Jam pemasangan : 08.00 - 12.00 Mohon hubungi pelanggan sebelum ke lokasi  Terima kasih"/>
    <s v="FCC"/>
    <d v="2026-12-08T15:39:50"/>
    <d v="2026-08-13T13:00:00"/>
    <m/>
    <s v="PS"/>
    <s v="LMJ"/>
    <s v="NO ADDON"/>
    <n v="20260812"/>
    <s v="Completed"/>
    <s v="HSI Bisnis Basic Promo HUT Telkom PSB 70% - 100 Mbps"/>
    <s v="INDIBIZ"/>
    <m/>
    <m/>
    <d v="2026-08-13T13:00:00"/>
    <s v="2026-08-13 13:00:00 | Waktu pemasnagan : 13 Agustus 2026 Jam pemasangan : 08.00 - 12.00 Mohon hubungi pelanggan sebelum ke lokasi  Terima kasih"/>
    <n v="2026"/>
    <n v="8"/>
    <n v="12"/>
    <d v="2026-08-12T00:00:00"/>
    <n v="-1.5416666666642413"/>
    <x v="0"/>
  </r>
  <r>
    <n v="1565"/>
    <n v="1002516340"/>
    <n v="3"/>
    <x v="1"/>
    <n v="5"/>
    <s v="SBY UTARA"/>
    <s v="LAMONGAN"/>
    <s v="BDG"/>
    <s v="REG"/>
    <s v="AO"/>
    <x v="0"/>
    <m/>
    <s v="Completed (PS)"/>
    <s v="RBS-Regional 3"/>
    <d v="2026-08-09T09:58:11"/>
    <d v="2026-08-10T19:06:20"/>
    <n v="69361730"/>
    <m/>
    <n v="152448204412"/>
    <s v="Warkop DPR"/>
    <s v="ODP-BDG-FC/76"/>
    <s v="WO061313801"/>
    <m/>
    <m/>
    <m/>
    <n v="112.2799067"/>
    <n v="-6.8722193999999996"/>
    <s v="|MN00882|/Warkop DPR/0881026225828/hasanback21@gmail.com/HSI Bisnis Promo HUT Telkom (1:1) 50 Mbps (Rp 355.000) PSB Rp 150.000/Hasan/-6.872349,112.279971"/>
    <s v="Sales Force DBS"/>
    <m/>
    <m/>
    <m/>
    <m/>
    <m/>
    <m/>
    <m/>
    <m/>
    <s v="Management Janji"/>
    <s v="2026-08-10 13:00:00|M Janji : (10/08/2026) jam Pasang : 13:00 Note : hubungi pelanggan jika ingin kelokasi |40981182|MYDITA"/>
    <s v="FCC"/>
    <d v="2026-09-08T10:09:51"/>
    <d v="2026-08-10T13:00:00"/>
    <m/>
    <s v="PS"/>
    <s v="BDG"/>
    <s v="NO ADDON"/>
    <n v="20260810"/>
    <s v="Completed"/>
    <s v="- 11_11446;Biaya PSB HSI EBIS Tunai di Depan ~ 11[150000]  - SP_NOSS;SP_NOSS ~ Internet NOSS Multispeed Network[0]  - SP_NOSS;SP_NOSS ~ Internet NOSS Multispeed Network[0]  - E25060;E25060 ~ ES25 - Paket HSI Bisnis (HSIE) Khusus Winback 2.0[0]  - E25060~n"/>
    <s v="INDIBIZ"/>
    <m/>
    <m/>
    <d v="2026-08-10T13:00:00"/>
    <s v="2026-08-10 13:00:00|M Janji : (10/08/2026) jam Pasang : 13:00 Note : hubungi pelanggan jika ingin kelokasi |40981182|MYDITA"/>
    <n v="2026"/>
    <n v="8"/>
    <n v="10"/>
    <d v="2026-08-10T00:00:00"/>
    <n v="-0.54166666666424135"/>
    <x v="0"/>
  </r>
  <r>
    <n v="1566"/>
    <n v="1002519878"/>
    <n v="3"/>
    <x v="3"/>
    <n v="4"/>
    <s v="YOGYAKARTA"/>
    <s v="BANTUL"/>
    <s v="BTL"/>
    <s v="REG"/>
    <s v="AO"/>
    <x v="0"/>
    <m/>
    <s v="Completed (PS)"/>
    <s v="RBS-Regional 3"/>
    <d v="2026-08-11T13:28:49"/>
    <d v="2026-08-11T14:12:07"/>
    <n v="69361817"/>
    <m/>
    <n v="146129128576"/>
    <s v="LB PLERET BANTUL"/>
    <s v="ODP-BTL-FBZ/067"/>
    <s v="WO061499691"/>
    <m/>
    <m/>
    <m/>
    <n v="110.408756026601"/>
    <n v="-7.8615169620085696"/>
    <s v="|MN00799|MYIA-060043396531/POI/LAELATUL AFIATUN NISAK/085733668576/kantorhrdlaskarbuah@gmail.com"/>
    <s v="Sales Profesional"/>
    <m/>
    <m/>
    <m/>
    <m/>
    <m/>
    <m/>
    <m/>
    <m/>
    <s v="Management Janji"/>
    <s v="2026-08-11 09:00:00 | Tanggal Pemasangan : 11 Agustus 2026  Jam Pemasangan : 08:00 13:00  Info Tambahan : Hubungi pelanggan dulu sebelum ke lokasi terimakasih"/>
    <s v="FCC"/>
    <d v="2026-11-08T13:39:46"/>
    <m/>
    <m/>
    <s v="PS"/>
    <s v="BTL"/>
    <s v="NO ADDON"/>
    <n v="20260811"/>
    <s v="Completed"/>
    <s v="- 11_11446;Biaya PSB HSI EBIS Tunai di Depan ~ 11[150000]  - SP_NOSS;SP_NOSS ~ Internet NOSS Multispeed Network[0]  - E25061;E25061 ~ ES25 - Paket HSI Basic (HSIEF) Khusus Winback 2.0[0]  - E25061~null~E25061_UNL;UNL ~ Internet-Link Unlimited Internet Usa"/>
    <s v="INDIBIZ"/>
    <m/>
    <m/>
    <d v="2026-08-11T07:00:00"/>
    <s v="2026-08-11 09:00:00 | Tanggal Pemasangan : 11 Agustus 2026  Jam Pemasangan : 08:00 13:00  Info Tambahan : Hubungi pelanggan dulu sebelum ke lokasi terimakasih"/>
    <n v="2026"/>
    <n v="8"/>
    <n v="11"/>
    <d v="2026-08-11T00:00:00"/>
    <n v="-0.29166666666424135"/>
    <x v="0"/>
  </r>
  <r>
    <n v="1567"/>
    <n v="1002526697"/>
    <n v="3"/>
    <x v="1"/>
    <n v="5"/>
    <s v="MADURA"/>
    <s v="PAMEKASAN"/>
    <s v="PME"/>
    <s v="REG"/>
    <s v="AO"/>
    <x v="0"/>
    <m/>
    <s v="CANCEL COMPLETED"/>
    <s v="RBS-Regional 3"/>
    <d v="2026-08-14T14:49:17"/>
    <d v="2026-08-16T09:19:30"/>
    <n v="69366169"/>
    <m/>
    <n v="152426928184"/>
    <s v="TOKO MASHUD BAROKAH"/>
    <s v="ODP-PME-FL/56"/>
    <m/>
    <m/>
    <m/>
    <m/>
    <n v="113.4165541"/>
    <n v="-7.1645894999999999"/>
    <s v="|MC70132|/FADILAH MASHUD-TOKO MASHUD BAROKAH/081997015248/mashudfasdi@gmail.com/HSI Bisnis + Netmonk Promo 2026 300 Mbps (Rp 1.186.100) PSB 150.000/-7.1645526, 113.4165856/Dekat Relubeng, Toket, Kec. Proppo, Kabupaten Pamekasan, Jawa Timur 69363"/>
    <s v="Sales Force DBS"/>
    <m/>
    <m/>
    <m/>
    <m/>
    <m/>
    <m/>
    <m/>
    <m/>
    <m/>
    <m/>
    <m/>
    <s v="14-08-2026 14:55:03"/>
    <m/>
    <m/>
    <s v="REJECT_FCC"/>
    <s v="PME"/>
    <s v="NETMONK"/>
    <m/>
    <s v="DECLINE : Decline - Batal Order Sonya Rahma Winata 40951375|MYDITA"/>
    <s v="- 11_11446;Biaya PSB HSI EBIS Tunai di Depan ~ 11[150000]  - E23080;E23080 ~ ES23 - Add-on HSI Bisnis Bundling (Netmonk)[0]  - E23080~null~100382;E23080||77||Abodemen 0[0]  - E23080~null~E23080_NMONKHI;NMONKHI ~ Nadefaa Netmonk Hi Alacarte ~ E23080[56100]"/>
    <s v="INDIBIZ"/>
    <m/>
    <s v="DECLINE : Decline - Batal Order Sonya Rahma Winata 40951375|MYDITA"/>
    <m/>
    <m/>
    <m/>
    <m/>
    <m/>
    <e v="#NUM!"/>
    <e v="#NUM!"/>
    <x v="1"/>
  </r>
  <r>
    <n v="1568"/>
    <n v="1002509663"/>
    <n v="3"/>
    <x v="1"/>
    <n v="5"/>
    <s v="SBY UTARA"/>
    <s v="MANYAR"/>
    <s v="MGO"/>
    <s v="DGS"/>
    <s v="AO"/>
    <x v="0"/>
    <m/>
    <s v="Completed (PS)"/>
    <s v="DGS-B2B TREG"/>
    <d v="2026-08-05T08:57:42"/>
    <d v="2026-08-05T17:25:31"/>
    <n v="62190535"/>
    <m/>
    <n v="152413167534"/>
    <s v="INTERNET TAMAN - AREA PUBLIK"/>
    <s v="ODP-DMO-FY/19"/>
    <s v="WO060951173"/>
    <m/>
    <m/>
    <m/>
    <n v="112.750464994239"/>
    <n v="-7.2524216367705403"/>
    <s v="GS SURAMADU/ AM HANIF/ PSB INET INLY 100 MBPS/ INET AREA PUBLIK LOKASI HITECH MALL/ PIC FIKRI 081213131927 DAVIP 082245657000"/>
    <s v="Account Manager"/>
    <m/>
    <m/>
    <m/>
    <m/>
    <m/>
    <m/>
    <m/>
    <m/>
    <s v="Management Janji"/>
    <s v="GS SURAMADU/ AM HANIF/ PSB INET INLY 100 MBPS/ INET AREA PUBLIK LOKASI HITECH MALL/ PIC FIKRI 081213131927 DAVIP 082245657000"/>
    <s v="FCC"/>
    <d v="2026-05-08T09:24:57"/>
    <m/>
    <m/>
    <s v="PS"/>
    <s v="MGO"/>
    <s v="NO ADDON"/>
    <n v="20260805"/>
    <s v="Completed"/>
    <s v="- 11_11450;Biaya PSB Reguler HSI EBIS ~ 11[150000]  - SP_NOSS;SP_NOSS ~ Internet NOSS Multispeed Network[0]  - SP_NOSS;SP_NOSS ~ Internet NOSS Multispeed Network[0]  - E23015;E23015 ~ ES23 - Perangkat ONT[0]  - E23015~null~44292;E23015||11||Abodemen 0[0] "/>
    <s v="INDIBIZ"/>
    <m/>
    <m/>
    <d v="2026-08-05T12:30:00"/>
    <s v="GS SURAMADU/ AM HANIF/ PSB INET INLY 100 MBPS/ INET AREA PUBLIK LOKASI HITECH MALL/ PIC FIKRI 081213131927 DAVIP 082245657000"/>
    <n v="2026"/>
    <n v="8"/>
    <n v="5"/>
    <d v="2026-08-05T00:00:00"/>
    <n v="-0.52083333333575865"/>
    <x v="0"/>
  </r>
  <r>
    <n v="1569"/>
    <n v="1002507648"/>
    <n v="3"/>
    <x v="6"/>
    <n v="5"/>
    <s v="SIDOARJO"/>
    <s v="JOMBANG"/>
    <s v="JOM"/>
    <s v="REG"/>
    <s v="AO"/>
    <x v="0"/>
    <m/>
    <s v="Completed (PS)"/>
    <s v="RBS-Regional 3"/>
    <d v="2026-08-04T11:10:34"/>
    <d v="2026-08-04T17:48:06"/>
    <n v="69358116"/>
    <m/>
    <n v="152318240369"/>
    <s v="UNWAHA U/KANTOR"/>
    <s v="ODP-JOM-FE/28"/>
    <s v="WO060877530"/>
    <m/>
    <m/>
    <m/>
    <n v="112.2322135"/>
    <n v="-7.5205311000000004"/>
    <s v="|MN01463|/UNWAHA U/KANTOR /WINBACK 2.0 HSI B2B (1:1) 50MBPS 355RB PSB DISC 70%/1:1 WINBACK 50MBPS INET ONLY TARIF 355000 BELUM PPN /zuhrisyaifuddin52@gmail.com/SYAIFUDDIN ZUHRI/85784996850"/>
    <s v="Sales Force DBS"/>
    <m/>
    <m/>
    <m/>
    <m/>
    <m/>
    <m/>
    <m/>
    <m/>
    <s v="Management Janji"/>
    <s v="2026-08-05 08:00:00|Tanggal Pemasangan : 05 Agustus 2026 Jam Pemasangan : 08:00 13:00 Info Tambahan : Hubungi pelanggan dulu sebelum ke lokasi terimakasih|40010577|MYDITA"/>
    <s v="FCC"/>
    <d v="2026-04-08T11:25:40"/>
    <d v="2026-08-05T08:00:00"/>
    <m/>
    <s v="PS"/>
    <s v="JOM"/>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Tanggal Pemasangan : 05 Agustus 2026 Jam Pemasangan : 08:00 13:00 Info Tambahan : Hubungi pelanggan dulu sebelum ke lokasi terimakasih|40010577|MYDITA"/>
    <n v="2026"/>
    <n v="8"/>
    <n v="4"/>
    <d v="2026-08-04T00:00:00"/>
    <n v="-1.3333333333357587"/>
    <x v="0"/>
  </r>
  <r>
    <n v="1570"/>
    <n v="1002516187"/>
    <n v="3"/>
    <x v="2"/>
    <n v="5"/>
    <s v="MADIUN"/>
    <s v="NGAWI"/>
    <s v="MGT"/>
    <s v="REG"/>
    <s v="AO"/>
    <x v="0"/>
    <s v="1P INET"/>
    <s v="Completed (PS)"/>
    <s v="RBS-Regional 3"/>
    <d v="2026-08-08T17:10:56"/>
    <d v="2026-08-09T20:00:59"/>
    <n v="69361616"/>
    <m/>
    <n v="152603215869"/>
    <s v="SPBU 54.633.11"/>
    <s v="ODP-MGT-FQ/27 FQ/D02/27.01"/>
    <s v="WO061283558"/>
    <m/>
    <m/>
    <m/>
    <n v="111.37651820000001"/>
    <n v="-7.6261605000000001"/>
    <s v="|MN00285|MYIA-038049613810/POI/H SOETOMO/085335609009/spbu05.5463311mgt@gmail.com"/>
    <s v="MYIB_ASSISTANT"/>
    <m/>
    <m/>
    <m/>
    <m/>
    <m/>
    <m/>
    <m/>
    <m/>
    <s v="Management Janji"/>
    <s v="2026-08-09 15:00:00 | Nama PIC: bp slamet Notel: 085335609009 Alt: -  Tanggal: 9/8/2026 Jam Pasang: Sore Note: Hubungi pelanggan sebelum ke lokasi, terima kasih. "/>
    <s v="FCC"/>
    <d v="2026-08-08T17:24:45"/>
    <d v="2026-08-09T15:00:00"/>
    <m/>
    <s v="PS"/>
    <s v="MGT"/>
    <s v="NO ADDON"/>
    <n v="20260809"/>
    <s v="Completed"/>
    <s v="HSI Bisnis Promo HUT Telkom PSB 70% - 50 Mbps"/>
    <s v="INDIBIZ"/>
    <m/>
    <m/>
    <d v="2026-08-09T15:00:00"/>
    <s v="2026-08-09 15:00:00 | Nama PIC: bp slamet Notel: 085335609009 Alt: -  Tanggal: 9/8/2026 Jam Pasang: Sore Note: Hubungi pelanggan sebelum ke lokasi, terima kasih. "/>
    <n v="2026"/>
    <n v="8"/>
    <n v="9"/>
    <d v="2026-08-09T00:00:00"/>
    <n v="-0.625"/>
    <x v="0"/>
  </r>
  <r>
    <n v="1571"/>
    <n v="1002513294"/>
    <n v="3"/>
    <x v="4"/>
    <n v="4"/>
    <s v="PEKALONGAN"/>
    <s v="SLAWI"/>
    <s v="SLW"/>
    <s v="REG"/>
    <s v="AO"/>
    <x v="0"/>
    <s v="1P INET"/>
    <s v="100 | REVOKE COMPLETED"/>
    <s v="RBS-Regional 3"/>
    <d v="2026-08-06T17:04:56"/>
    <d v="2026-08-11T11:49:49"/>
    <n v="69360291"/>
    <m/>
    <n v="142283119916"/>
    <s v="TK ABA 01 Slawi Kulon"/>
    <s v="ODP-SLW-FN/048 FN/D02/048.01"/>
    <s v="WO061106294"/>
    <m/>
    <m/>
    <m/>
    <n v="109.137838"/>
    <n v="-6.9882210000000002"/>
    <s v="|MN00324|MYIA-022144082534/POI/SOPIATUN/081548082314/aisyiyahslawikulon1@gmail.com"/>
    <s v="MYIB_ASSISTANT"/>
    <m/>
    <m/>
    <m/>
    <m/>
    <m/>
    <m/>
    <m/>
    <m/>
    <s v="Management Janji"/>
    <s v="2026-08-07 15:00:00 | Tanggal pemasangan : 07 AGUSTUS 2026 Jam pemasangan : pagi/siang Info Tambahan : Hubungi pelanggan dulu sebelum ke lokasi terima kasih"/>
    <s v="FCC"/>
    <d v="2026-06-08T17:26:01"/>
    <d v="2026-08-07T15:00:00"/>
    <s v="Kendala Pelanggan"/>
    <s v="REVOKE"/>
    <s v="SLW"/>
    <s v="NO ADDON"/>
    <m/>
    <s v="Revoke Completed"/>
    <s v="HSI Bisnis Basic Promo HUT Telkom PSB 70% - 50 Mbps"/>
    <s v="INDIBIZ"/>
    <m/>
    <m/>
    <d v="2026-08-07T15:00:00"/>
    <s v="2026-08-07 15:00:00 | Tanggal pemasangan : 07 AGUSTUS 2026 Jam pemasangan : pagi/siang Info Tambahan : Hubungi pelanggan dulu sebelum ke lokasi terima kasih"/>
    <m/>
    <m/>
    <m/>
    <e v="#NUM!"/>
    <e v="#NUM!"/>
    <x v="1"/>
  </r>
  <r>
    <n v="1572"/>
    <n v="1002527734"/>
    <n v="3"/>
    <x v="4"/>
    <n v="4"/>
    <s v="PEKALONGAN"/>
    <s v="BREBES"/>
    <s v="BRB"/>
    <s v="REG"/>
    <s v="AO"/>
    <x v="0"/>
    <s v="1P INET"/>
    <s v="Completed (PS)"/>
    <s v="RBS-Regional 3"/>
    <d v="2026-08-15T08:56:56"/>
    <d v="2026-08-15T16:00:09"/>
    <n v="69366555"/>
    <m/>
    <n v="146284106936"/>
    <s v="Chatha saditan"/>
    <s v="ODP-BRB-FG/066 FG/D01/066.01"/>
    <s v="WO061798590"/>
    <m/>
    <m/>
    <m/>
    <n v="109.044517837464"/>
    <n v="-6.8789130877903597"/>
    <s v="MD|MYDB-20260814265415|EC50002/MC50042|Chatha saditan|083160111658"/>
    <s v="MYDIGIBIZPARTNER"/>
    <m/>
    <m/>
    <m/>
    <m/>
    <m/>
    <m/>
    <m/>
    <m/>
    <s v="Management Janji"/>
    <s v="2026-08-18 08:00:00 | Jam Pemasangan : 08:00 - 12.00 Tanggal Pemasangan : 15/08/2026 Info Tambahan : Hubungi pelanggan sebelum datang ke lokasi"/>
    <s v="FCC"/>
    <s v="15-08-2026 09:09:57"/>
    <d v="2026-08-18T08:00:00"/>
    <m/>
    <s v="PS"/>
    <s v="BRB"/>
    <s v="NO ADDON"/>
    <n v="20260815"/>
    <s v="Completed"/>
    <s v="HSI Bisnis Promo HUT Telkom PSB 70% - 300 Mbps"/>
    <s v="INDIBIZ"/>
    <m/>
    <m/>
    <d v="2026-08-18T08:00:00"/>
    <s v="2026-08-18 08:00:00 | Jam Pemasangan : 08:00 - 12.00 Tanggal Pemasangan : 15/08/2026 Info Tambahan : Hubungi pelanggan sebelum datang ke lokasi"/>
    <n v="2026"/>
    <n v="8"/>
    <n v="15"/>
    <d v="2026-08-15T00:00:00"/>
    <n v="-3.3333333333357587"/>
    <x v="0"/>
  </r>
  <r>
    <n v="1573"/>
    <n v="1002515795"/>
    <n v="3"/>
    <x v="4"/>
    <n v="4"/>
    <s v="PEKALONGAN"/>
    <s v="TEGAL"/>
    <s v="TEG"/>
    <s v="REG"/>
    <s v="AO"/>
    <x v="0"/>
    <s v="1P INET"/>
    <s v="Completed (PS)"/>
    <s v="RBS-Regional 3"/>
    <d v="2026-08-08T11:16:56"/>
    <d v="2026-08-10T21:12:07"/>
    <n v="69361342"/>
    <m/>
    <n v="142212126685"/>
    <s v="SMK SUPM YAMIPURA SURADADI"/>
    <s v="ODP-TEG-FBJ/109 FBJ/D08/109.01"/>
    <s v="WO061247400"/>
    <m/>
    <m/>
    <m/>
    <n v="109.27170099999999"/>
    <n v="-6.8795760000000001"/>
    <s v="|MN00292|MYIA-074963561232/POI/Mufti Farij/081225426866/mufti95farij@gmail.com"/>
    <s v="MYIB_ASSISTANT"/>
    <m/>
    <m/>
    <m/>
    <m/>
    <m/>
    <m/>
    <m/>
    <m/>
    <s v="Management Janji"/>
    <s v="2026-08-09 08:00:00 | Nama PIC : bapak mufti No HP : 081225426866 Alt :  M Janji : (RABU/6/AGUSTUS/2026) jam Pasang : 09:00 Note : hubungi pelanggan jika ingin kelokasi"/>
    <s v="FCC"/>
    <d v="2026-08-08T11:25:30"/>
    <d v="2026-08-09T08:00:00"/>
    <m/>
    <s v="PS"/>
    <s v="TEG"/>
    <s v="NO ADDON"/>
    <n v="20260810"/>
    <s v="Completed"/>
    <s v="HSI Bisnis Basic Promo HUT Telkom PSB 70% - 50 Mbps"/>
    <s v="INDIBIZ"/>
    <m/>
    <m/>
    <d v="2026-08-09T08:00:00"/>
    <s v="2026-08-09 08:00:00 | Nama PIC : bapak mufti No HP : 081225426866 Alt :  M Janji : (RABU/6/AGUSTUS/2026) jam Pasang : 09:00 Note : hubungi pelanggan jika ingin kelokasi"/>
    <n v="2026"/>
    <n v="8"/>
    <n v="10"/>
    <d v="2026-08-10T00:00:00"/>
    <n v="0.66666666666424135"/>
    <x v="0"/>
  </r>
  <r>
    <n v="1574"/>
    <n v="1002529583"/>
    <n v="3"/>
    <x v="6"/>
    <n v="5"/>
    <s v="JEMBER"/>
    <s v="BANYUWANGI"/>
    <s v="GLM"/>
    <s v="REG"/>
    <s v="AO"/>
    <x v="0"/>
    <s v="2P INET + VOICE"/>
    <s v="Completed (PS)"/>
    <s v="RBS-Regional 3"/>
    <d v="2026-08-16T12:25:56"/>
    <d v="2026-08-16T20:22:01"/>
    <n v="69367454"/>
    <n v="3332812005"/>
    <n v="152523202547"/>
    <s v="BAKSO RAMA2 FROZEN FOOD"/>
    <s v="ODP-GLM-FG/11 FG/D03/11.01"/>
    <s v="WO061870738"/>
    <m/>
    <m/>
    <m/>
    <n v="114.117234908044"/>
    <n v="-8.3374425323157997"/>
    <s v="MD|MYDB-20260815265612|DC30004/MC30053|BAKSO RAMA2 FROZEN FOOD|08113503333"/>
    <s v="MYDIGIBIZPARTNER"/>
    <m/>
    <m/>
    <m/>
    <m/>
    <m/>
    <m/>
    <m/>
    <m/>
    <s v="Management Janji"/>
    <s v="2026-08-17 13:00:00 | Tanggal Pemasangan : 17 Agustus 2026 Jam Pemasangan : 08:00 13:00 Info Tambahan : Hubungi pelanggan dulu sebelum ke lokasi terimakasih"/>
    <s v="FCC"/>
    <s v="16-08-2026 12:40:03"/>
    <d v="2026-08-17T13:00:00"/>
    <m/>
    <s v="PS"/>
    <s v="GLM"/>
    <s v="NO ADDON"/>
    <n v="20260816"/>
    <s v="Completed"/>
    <s v="HSI Bisnis Bundling Phone PSB 70% - Free 800 Menit Promo - 200 Mbps"/>
    <s v="INDIBIZ"/>
    <m/>
    <m/>
    <d v="2026-08-17T13:00:00"/>
    <s v="2026-08-17 13:00:00 | Tanggal Pemasangan : 17 Agustus 2026 Jam Pemasangan : 08:00 13:00 Info Tambahan : Hubungi pelanggan dulu sebelum ke lokasi terimakasih"/>
    <n v="2026"/>
    <n v="8"/>
    <n v="16"/>
    <d v="2026-08-16T00:00:00"/>
    <n v="-1.5416666666642413"/>
    <x v="0"/>
  </r>
  <r>
    <n v="1575"/>
    <n v="1002511481"/>
    <n v="3"/>
    <x v="0"/>
    <n v="5"/>
    <s v="KUPANG"/>
    <s v="KUPANG"/>
    <s v="KPN"/>
    <s v="REG"/>
    <s v="AO"/>
    <x v="0"/>
    <s v="1P INET"/>
    <s v="Completed (PS)"/>
    <s v="RBS-Regional 3"/>
    <d v="2026-08-06T08:43:56"/>
    <d v="2026-08-09T17:49:22"/>
    <n v="69359589"/>
    <m/>
    <n v="172502311085"/>
    <s v="CAFE KOPI &amp; TEH"/>
    <s v="ODP-KPN-FGC/47 FGC/D03/47.01"/>
    <s v="WO061041081"/>
    <m/>
    <m/>
    <m/>
    <n v="123.6068441"/>
    <n v="-10.164740699999999"/>
    <s v="|MN01740|MYIA-003885753529/POI/Dr.ARLEY SADRA TELUSSA /085336541987/saver_edybria@yahoo.co.id"/>
    <s v="MYIB_ASSISTANT"/>
    <m/>
    <m/>
    <m/>
    <m/>
    <m/>
    <m/>
    <m/>
    <m/>
    <s v="Management Janji"/>
    <s v="2026-08-07 08:00:00 | telp :085336541987 alt : manja : pagi : siang 07/08/2026 hub sebelum ke lokasi "/>
    <s v="FCC"/>
    <d v="2026-06-08T08:55:04"/>
    <d v="2026-08-07T08:00:00"/>
    <m/>
    <s v="PS"/>
    <s v="KPN"/>
    <s v="NO ADDON"/>
    <n v="20260809"/>
    <s v="Completed"/>
    <s v="HSI Bisnis Basic Promo HUT Telkom PSB 70% - 75 Mbps"/>
    <s v="INDIBIZ"/>
    <m/>
    <m/>
    <d v="2026-08-07T08:00:00"/>
    <s v="2026-08-07 08:00:00 | telp :085336541987 alt : manja : pagi : siang 07/08/2026 hub sebelum ke lokasi "/>
    <n v="2026"/>
    <n v="8"/>
    <n v="9"/>
    <d v="2026-08-09T00:00:00"/>
    <n v="1.6666666666642413"/>
    <x v="2"/>
  </r>
  <r>
    <n v="1576"/>
    <n v="1002511358"/>
    <n v="3"/>
    <x v="2"/>
    <n v="5"/>
    <s v="KEDIRI"/>
    <s v="KEDIRI"/>
    <s v="NDL"/>
    <s v="REG"/>
    <s v="AO"/>
    <x v="0"/>
    <s v="1P INET"/>
    <s v="Completed (PS)"/>
    <s v="RBS-Regional 3"/>
    <d v="2026-08-05T19:34:56"/>
    <d v="2026-08-06T15:30:04"/>
    <n v="69359494"/>
    <m/>
    <n v="152651206912"/>
    <s v="Jrp JAYA"/>
    <s v="ODP-NDL-FP/05 FP/D01/05.01"/>
    <s v="WO061026248"/>
    <m/>
    <m/>
    <m/>
    <n v="111.9534045"/>
    <n v="-7.9291676999999998"/>
    <s v="|MC20057|MYIA-010679510151/POI/Suyanto/087704519869/yantogembul1982@gmail.com"/>
    <s v="MYIB_ASSISTANT"/>
    <m/>
    <m/>
    <m/>
    <m/>
    <m/>
    <m/>
    <m/>
    <m/>
    <s v="Management Janji"/>
    <s v="2026-08-07 08:00:00 | M Janji : (06/08/2026) jam Pasang pagi / siang  Note : hubungi pelanggan jika ingin kelokasi"/>
    <s v="FCC"/>
    <d v="2026-05-08T19:39:50"/>
    <d v="2026-08-07T08:00:00"/>
    <m/>
    <s v="PS"/>
    <s v="NDL"/>
    <s v="NO ADDON"/>
    <n v="20260806"/>
    <s v="Completed"/>
    <s v="HSI Bisnis Promo HUT Telkom PSB 70% - 200 Mbps"/>
    <s v="INDIBIZ"/>
    <m/>
    <m/>
    <d v="2026-08-07T08:00:00"/>
    <s v="2026-08-07 08:00:00 | M Janji : (06/08/2026) jam Pasang pagi / siang  Note : hubungi pelanggan jika ingin kelokasi"/>
    <n v="2026"/>
    <n v="8"/>
    <n v="6"/>
    <d v="2026-08-06T00:00:00"/>
    <n v="-1.3333333333357587"/>
    <x v="0"/>
  </r>
  <r>
    <n v="1577"/>
    <n v="1002522989"/>
    <n v="3"/>
    <x v="1"/>
    <n v="5"/>
    <s v="SBY UTARA"/>
    <s v="TANDES"/>
    <s v="KNN"/>
    <s v="REG"/>
    <s v="AO"/>
    <x v="0"/>
    <s v="1P INET"/>
    <s v="Completed (PS)"/>
    <s v="RBS-Regional 3"/>
    <d v="2026-08-12T17:01:57"/>
    <d v="2026-08-14T08:13:44"/>
    <n v="69364557"/>
    <m/>
    <n v="152412248839"/>
    <s v="SMK Wijaya Putra (Gedung D)"/>
    <s v="ODP-KND-FAF/39"/>
    <s v="WO061616319"/>
    <m/>
    <m/>
    <m/>
    <n v="112.6128794"/>
    <n v="-7.2347336999999996"/>
    <s v="|MN02813|MYIA-042405094623/POI/Yulian Varantino/087787386225/varantino@wijayaputra.sch.id"/>
    <s v="MYIB_ASSISTANT"/>
    <m/>
    <m/>
    <m/>
    <m/>
    <m/>
    <m/>
    <m/>
    <m/>
    <s v="Management Janji"/>
    <s v="2026-08-13 13:00:00 | M Janji : (13/08/2026) jam Pasang : 08:00 Note : hubungi pelanggan jika ingin kelokasi"/>
    <s v="FCC"/>
    <d v="2026-12-08T17:10:31"/>
    <d v="2026-08-13T13:00:00"/>
    <m/>
    <s v="PS"/>
    <s v="KNN"/>
    <s v="NO ADDON"/>
    <n v="20260814"/>
    <s v="Completed"/>
    <s v="HSI Bisnis Basic Promo HUT Telkom PSB 70% - 75 Mbps"/>
    <s v="INDIBIZ"/>
    <m/>
    <m/>
    <d v="2026-08-13T13:00:00"/>
    <s v="2026-08-13 13:00:00 | M Janji : (13/08/2026) jam Pasang : 08:00 Note : hubungi pelanggan jika ingin kelokasi"/>
    <n v="2026"/>
    <n v="8"/>
    <n v="14"/>
    <d v="2026-08-14T00:00:00"/>
    <n v="0.45833333333575865"/>
    <x v="0"/>
  </r>
  <r>
    <n v="1578"/>
    <n v="1002519306"/>
    <n v="3"/>
    <x v="0"/>
    <n v="5"/>
    <s v="MATARAM"/>
    <s v="SUMBAWA"/>
    <s v="SBW"/>
    <s v="REG"/>
    <s v="AO"/>
    <x v="0"/>
    <s v="1P INET"/>
    <s v="WAITING AKTIFASI IHLD"/>
    <s v="RBS-Regional 3"/>
    <d v="2026-08-11T10:36:53"/>
    <d v="2026-08-12T10:41:01"/>
    <n v="69357062"/>
    <m/>
    <m/>
    <s v="NATASYA HOUSE"/>
    <m/>
    <s v="WO060724128"/>
    <m/>
    <m/>
    <m/>
    <n v="117.42574"/>
    <n v="-8.4972999999999992"/>
    <s v="|MN02367|MYIA-022626439990/POI/NATASYA DILA AGUSTIN/088991617173/natasyadila62@gmail.com"/>
    <s v="MYIB_ASSISTANT"/>
    <m/>
    <m/>
    <m/>
    <m/>
    <m/>
    <m/>
    <m/>
    <m/>
    <s v="Management Janji"/>
    <s v="2026-08-03 13:00:00 | Tanggal pemasangan :03 agustus 2026 Jam pemasangan : 08.00 - 12.00 Info Tambahan : Hubungi pelanggan dulu sebelum ke lokasi terimakasih"/>
    <s v="FCC"/>
    <d v="2026-11-08T10:39:50"/>
    <d v="2026-08-03T00:00:00"/>
    <m/>
    <s v="UNSC"/>
    <s v="SBW"/>
    <s v="NO ADDON"/>
    <m/>
    <s v="WAITING : |MYDITA"/>
    <s v="HSI Bisnis Basic Promo HUT Telkom PSB 70% - 50 Mbps"/>
    <s v="INDIBIZ"/>
    <m/>
    <m/>
    <d v="2026-08-03T13:00:00"/>
    <s v="2026-08-03 13:00:00 | Tanggal pemasangan :03 agustus 2026 Jam pemasangan : 08.00 - 12.00 Info Tambahan : Hubungi pelanggan dulu sebelum ke lokasi terimakasih"/>
    <m/>
    <m/>
    <m/>
    <e v="#NUM!"/>
    <e v="#NUM!"/>
    <x v="1"/>
  </r>
  <r>
    <n v="1579"/>
    <n v="1002510033"/>
    <n v="3"/>
    <x v="5"/>
    <n v="5"/>
    <s v="SINGARJA"/>
    <s v="KLUNGKUNG"/>
    <s v="SMA"/>
    <s v="REG"/>
    <s v="AO"/>
    <x v="0"/>
    <m/>
    <s v="CANCEL COMPLETED"/>
    <s v="RBS-Regional 3"/>
    <d v="2026-08-05T10:41:27"/>
    <d v="2026-08-07T11:38:19"/>
    <n v="69358913"/>
    <m/>
    <n v="172428815935"/>
    <s v="Lumbung umaluah villa"/>
    <s v="ODP-SMA-FAK/06"/>
    <m/>
    <m/>
    <m/>
    <m/>
    <n v="115.43618979999999"/>
    <n v="-8.4658975000000005"/>
    <s v="|MN02750|/CP NI NYOMAN SULADRI/082340669469/lumbungumaluah@gmail.com"/>
    <s v="Sales Force DBS"/>
    <m/>
    <m/>
    <m/>
    <m/>
    <m/>
    <m/>
    <m/>
    <m/>
    <m/>
    <m/>
    <m/>
    <d v="2026-05-08T10:54:57"/>
    <m/>
    <m/>
    <s v="REJECT_FCC"/>
    <s v="SMA"/>
    <s v="NO ADDON"/>
    <m/>
    <s v="DECLINE : Decline - Batal Order Yusnani Manalu 40951378|MYDITA"/>
    <s v="- 11_11446;Biaya PSB HSI EBIS Tunai di Depan ~ 11[150000]  - SP_NOSS;SP_NOSS ~ Internet NOSS Multispeed Network[0]  - SP_NOSS;SP_NOSS ~ Internet NOSS Multispeed Network[0]  - E23015;E23015 ~ ES23 - Perangkat ONT[0]  - E23015~null~44292;E23015||11||Abodeme"/>
    <s v="INDIBIZ"/>
    <m/>
    <s v="DECLINE : Decline - Batal Order Yusnani Manalu 40951378|MYDITA"/>
    <m/>
    <m/>
    <m/>
    <m/>
    <m/>
    <e v="#NUM!"/>
    <e v="#NUM!"/>
    <x v="1"/>
  </r>
  <r>
    <n v="1580"/>
    <n v="1002529259"/>
    <n v="3"/>
    <x v="0"/>
    <n v="5"/>
    <s v="MATARAM"/>
    <s v="SUMBAWA"/>
    <s v="MLK"/>
    <s v="REG"/>
    <s v="AO"/>
    <x v="0"/>
    <m/>
    <s v="Completed (PS)"/>
    <s v="RBS-Regional 3"/>
    <d v="2026-08-16T08:58:09"/>
    <d v="2026-08-17T21:30:50"/>
    <n v="69365271"/>
    <m/>
    <n v="172608206064"/>
    <s v="SS VILLA"/>
    <s v="ODP-MLK-FAC/37"/>
    <s v="WO061858470"/>
    <m/>
    <m/>
    <m/>
    <n v="116.74579230000001"/>
    <n v="-8.9673186000000005"/>
    <s v="|MN02367|MYIA-081237795693/POI/MARYANTI/081337270271/srie_fun@yahoo.com"/>
    <s v="Sales Profesional"/>
    <m/>
    <m/>
    <m/>
    <m/>
    <m/>
    <m/>
    <m/>
    <m/>
    <s v="Management Janji"/>
    <s v="2026-08-14 13:00:00 | telp : 081337270271  M Janji : (14/08/2026)  jam Pasang : 09:00  Note : hubungi pelanggan jika ingin kelokasi"/>
    <s v="FCC"/>
    <s v="16-08-2026 09:10:16"/>
    <m/>
    <m/>
    <s v="PS"/>
    <s v="MLK"/>
    <s v="ANTAREZ"/>
    <n v="20260817"/>
    <s v="Completed"/>
    <s v="- 11_11446;Biaya PSB HSI EBIS Tunai di Depan ~ 11[150000]  - E23015;E23015 ~ ES23 - Perangkat ONT[0]  - E23015~null~44292;E23015||11||Abodemen 0[0]  - E23015~null~E23015_SWONTPREM;SWONTPREM ~ Biaya Sewa ONT Premium ~ E23015[50000]  - E23046;E23046 ~ ES23 "/>
    <s v="INDIBIZ"/>
    <m/>
    <m/>
    <d v="2026-08-16T07:00:00"/>
    <s v="2026-08-14 13:00:00 | telp : 081337270271  M Janji : (14/08/2026)  jam Pasang : 09:00  Note : hubungi pelanggan jika ingin kelokasi"/>
    <n v="2026"/>
    <n v="8"/>
    <n v="17"/>
    <d v="2026-08-17T00:00:00"/>
    <n v="0.70833333333575865"/>
    <x v="0"/>
  </r>
  <r>
    <n v="1581"/>
    <n v="1002504908"/>
    <n v="3"/>
    <x v="4"/>
    <n v="4"/>
    <s v="PEKALONGAN"/>
    <s v="PEKALONGAN"/>
    <s v="KDW"/>
    <s v="REG"/>
    <s v="AO"/>
    <x v="0"/>
    <s v="1P INET"/>
    <s v="Completed (PS)"/>
    <s v="RBS-Regional 3"/>
    <d v="2026-08-01T18:17:57"/>
    <d v="2026-08-02T15:02:06"/>
    <n v="69356882"/>
    <m/>
    <n v="146285103738"/>
    <s v="Kawisari Pekalongan"/>
    <s v="ODP-KDW-FA/031 FA/D01/031.01"/>
    <s v="WO060678504"/>
    <m/>
    <m/>
    <m/>
    <n v="109.657574030394"/>
    <n v="-6.9703843751397603"/>
    <s v="|MN02342|MYIA-005227789858/POI/Ilham Dwi Cahyo/082133378944/ilham8dc@gmail.com"/>
    <s v="MYIB_ASSISTANT"/>
    <m/>
    <m/>
    <m/>
    <m/>
    <m/>
    <m/>
    <m/>
    <m/>
    <s v="Management Janji"/>
    <s v="2026-08-02 15:00:00 | telp :082133378944 Tanggal pemasangan :02/08/2026 Jam pemasangan : pagi/siang Info Tambahan : Hubungi pelanggan dulu sebelum ke lokasi terima kasih"/>
    <s v="FCC"/>
    <d v="2026-01-08T18:25:26"/>
    <d v="2026-08-02T15:00:00"/>
    <m/>
    <s v="PS"/>
    <s v="KDW"/>
    <s v="NO ADDON"/>
    <n v="20260802"/>
    <s v="Completed"/>
    <s v="HSI Bisnis Promo HUT Telkom PSB 70% - 200 Mbps"/>
    <s v="INDIBIZ"/>
    <m/>
    <m/>
    <d v="2026-08-02T15:00:00"/>
    <s v="2026-08-02 15:00:00 | telp :082133378944 Tanggal pemasangan :02/08/2026 Jam pemasangan : pagi/siang Info Tambahan : Hubungi pelanggan dulu sebelum ke lokasi terima kasih"/>
    <n v="2026"/>
    <n v="8"/>
    <n v="2"/>
    <d v="2026-08-02T00:00:00"/>
    <n v="-0.625"/>
    <x v="0"/>
  </r>
  <r>
    <n v="1582"/>
    <n v="1002519276"/>
    <n v="3"/>
    <x v="1"/>
    <n v="5"/>
    <s v="SBY UTARA"/>
    <s v="LAMONGAN"/>
    <s v="BBA"/>
    <s v="REG"/>
    <s v="AO"/>
    <x v="0"/>
    <s v="1P INET"/>
    <s v="102 | FOLLOW UP COMPLETED"/>
    <s v="RBS-Regional 3"/>
    <d v="2026-08-11T10:29:56"/>
    <d v="2026-08-13T14:24:36"/>
    <n v="69363052"/>
    <m/>
    <n v="152441211131"/>
    <s v="TOKO BU DIA"/>
    <s v="ODP-BBA-FAK/25 FAK/D03/25.01"/>
    <s v="WO061473407"/>
    <m/>
    <m/>
    <m/>
    <n v="112.151629"/>
    <n v="-7.2398150000000001"/>
    <s v="|MN02646|MYIA-085160341313/POI/dyah kumolosari/0881036108508/kumolosarid@gmail.com"/>
    <s v="MYIB_ASSISTANT"/>
    <m/>
    <m/>
    <m/>
    <m/>
    <m/>
    <m/>
    <m/>
    <m/>
    <s v="Management Janji"/>
    <s v="2026-08-12 10:00:00 | M Janji : (12/08/2026) jam Pasang : 09:00 Note : hubungi pelanggan jika ingin kelokasi "/>
    <s v="FCC"/>
    <d v="2026-11-08T10:39:50"/>
    <d v="2026-08-12T10:00:00"/>
    <s v="Kendala Pelanggan"/>
    <s v="REVOKE"/>
    <s v="BBA"/>
    <s v="NO ADDON"/>
    <m/>
    <s v="Follow Up Revoke Completed, New Order ID : SC1002524460"/>
    <s v="HSI Bisnis Basic Promo HUT Telkom PSB 70% - 50 Mbps"/>
    <s v="INDIBIZ"/>
    <m/>
    <m/>
    <d v="2026-08-12T10:00:00"/>
    <s v="2026-08-12 10:00:00 | M Janji : (12/08/2026) jam Pasang : 09:00 Note : hubungi pelanggan jika ingin kelokasi "/>
    <m/>
    <m/>
    <m/>
    <e v="#NUM!"/>
    <e v="#NUM!"/>
    <x v="1"/>
  </r>
  <r>
    <n v="1583"/>
    <n v="1002523277"/>
    <n v="3"/>
    <x v="1"/>
    <n v="5"/>
    <s v="SBY UTARA"/>
    <s v="KENJERAN"/>
    <s v="KBL"/>
    <s v="REG"/>
    <s v="AO"/>
    <x v="0"/>
    <m/>
    <s v="Completed (PS)"/>
    <s v="RBS-Regional 3"/>
    <d v="2026-08-13T08:20:18"/>
    <d v="2026-08-13T21:23:22"/>
    <n v="69364684"/>
    <m/>
    <n v="152401227405"/>
    <s v="UZGAMING SURABAYA"/>
    <s v="ODP-KBL-FGJ/25"/>
    <s v="WO061654453"/>
    <m/>
    <m/>
    <m/>
    <n v="112.73247259999999"/>
    <n v="-7.2233419000000003"/>
    <s v="|MN02446|/UZGAMING SURABAYA/UFAIRAH/081334230368/uffairahabdulaziz@gmail.com/HSI Bisnis Promo HUT Telkom (1:1) 100 Mbps (Rp 535.000) PSB Rp 150.000/"/>
    <s v="Sales Force DBS"/>
    <m/>
    <m/>
    <m/>
    <m/>
    <m/>
    <m/>
    <m/>
    <m/>
    <s v="Management Janji"/>
    <s v="2026-08-14 11:00:00|Tanggal pemasangan: 14/08/2026 Jam pemasangan : pagi / siang Info Tambahan : Hubungi pelanggan dulu sebelum ke lokasi terima kasih.|40951377|MYDITA"/>
    <s v="FCC"/>
    <s v="13-08-2026 08:25:29"/>
    <d v="2026-08-14T11:00:00"/>
    <m/>
    <s v="PS"/>
    <s v="KBL"/>
    <s v="NO ADDON"/>
    <n v="20260813"/>
    <s v="Completed"/>
    <s v="- SP_NOSS;SP_NOSS ~ Internet NOSS Multispeed Network[0]  - SP_NOSS;SP_NOSS ~ Internet NOSS Multispeed Network[0]  - E23015;E23015 ~ ES23 - Perangkat ONT[0]  - E23015~null~44292;E23015||11||Abodemen 0[0]  - E23015~null~E23015_SWONTPREM;SWONTPREM ~ Biaya Se"/>
    <s v="INDIBIZ"/>
    <m/>
    <m/>
    <d v="2026-08-14T11:00:00"/>
    <s v="2026-08-14 11:00:00|Tanggal pemasangan: 14/08/2026 Jam pemasangan : pagi / siang Info Tambahan : Hubungi pelanggan dulu sebelum ke lokasi terima kasih.|40951377|MYDITA"/>
    <n v="2026"/>
    <n v="8"/>
    <n v="13"/>
    <d v="2026-08-13T00:00:00"/>
    <n v="-1.4583333333357587"/>
    <x v="0"/>
  </r>
  <r>
    <n v="1584"/>
    <n v="1002512276"/>
    <n v="3"/>
    <x v="7"/>
    <n v="4"/>
    <s v="KUDUS"/>
    <s v="PURWODADI"/>
    <s v="WRO"/>
    <s v="REG"/>
    <s v="AO"/>
    <x v="0"/>
    <s v="1P INET"/>
    <s v="Completed (PS)"/>
    <s v="RBS-Regional 3"/>
    <d v="2026-08-06T12:49:57"/>
    <d v="2026-08-07T17:04:35"/>
    <n v="69359924"/>
    <m/>
    <n v="142509107217"/>
    <s v="SPBU 4458116"/>
    <s v="ODP-WRO-FC/105 FC/D03/105.01"/>
    <s v="WO061069386"/>
    <m/>
    <m/>
    <m/>
    <n v="111.11573"/>
    <n v="-7.1114290000000002"/>
    <s v="|MN01996|MYIA-065390110769/POI/Aris Budi Wintolo /082137255959/bakullengo7@gmail.com"/>
    <s v="MYIB_ASSISTANT"/>
    <m/>
    <m/>
    <m/>
    <m/>
    <m/>
    <m/>
    <m/>
    <m/>
    <s v="Management Janji"/>
    <s v="2026-08-07 13:00:00 | M Janji : (07/08/026) jam Pasang : 09:00 Note : hubungi pelanggan jika ingin kelokasi "/>
    <s v="FCC"/>
    <d v="2026-06-08T12:55:41"/>
    <d v="2026-08-07T13:00:00"/>
    <m/>
    <s v="PS"/>
    <s v="WRO"/>
    <s v="NO ADDON"/>
    <n v="20260807"/>
    <s v="Completed"/>
    <s v="HSI Bisnis Promo HUT Telkom PSB 70% - 50 Mbps"/>
    <s v="INDIBIZ"/>
    <m/>
    <m/>
    <d v="2026-08-07T13:00:00"/>
    <s v="2026-08-07 13:00:00 | M Janji : (07/08/026) jam Pasang : 09:00 Note : hubungi pelanggan jika ingin kelokasi "/>
    <n v="2026"/>
    <n v="8"/>
    <n v="7"/>
    <d v="2026-08-07T00:00:00"/>
    <n v="-0.54166666666424135"/>
    <x v="0"/>
  </r>
  <r>
    <n v="1585"/>
    <n v="1002516635"/>
    <n v="3"/>
    <x v="1"/>
    <n v="5"/>
    <s v="MADURA"/>
    <s v="BANGKALAN"/>
    <s v="OMB"/>
    <s v="REG"/>
    <s v="AO"/>
    <x v="0"/>
    <s v="1P INET"/>
    <s v="102 | FOLLOW UP COMPLETED"/>
    <s v="RBS-Regional 3"/>
    <d v="2026-08-09T18:16:56"/>
    <d v="2026-08-11T18:15:59"/>
    <n v="69361988"/>
    <m/>
    <n v="152438901626"/>
    <s v="SMA Al Hikmah"/>
    <s v="ODP-OMB-FAA/65 FAA/D07/65.01"/>
    <s v="WO061339818"/>
    <m/>
    <m/>
    <m/>
    <n v="113.339825123548"/>
    <n v="-7.1196288768284601"/>
    <s v="MD|MYDB-20260806264569|DN00001/MN00572|SMA Al Hikmah|085230900285"/>
    <s v="MYDIGIBIZPARTNER"/>
    <m/>
    <m/>
    <m/>
    <m/>
    <m/>
    <m/>
    <m/>
    <m/>
    <s v="Management Janji"/>
    <s v="2026-08-10 15:00:00 | M Janji : (10/08/2026) jam Pasang : 09:00 Note : hubungi pelanggan jika ingin kelokasi "/>
    <s v="FCC"/>
    <d v="2026-09-08T18:25:18"/>
    <d v="2026-08-10T15:00:00"/>
    <m/>
    <s v="REVOKE"/>
    <s v="OMB"/>
    <s v="NETMONK"/>
    <m/>
    <s v="Follow Up Revoke Completed, New Order ID : SC1002520957"/>
    <s v="HSI Bisnis Bundling Netmonk Promo 2026 PSB 70% - 300 Mbps"/>
    <s v="INDIBIZ"/>
    <m/>
    <m/>
    <d v="2026-08-10T15:00:00"/>
    <s v="2026-08-10 15:00:00 | M Janji : (10/08/2026) jam Pasang : 09:00 Note : hubungi pelanggan jika ingin kelokasi "/>
    <m/>
    <m/>
    <m/>
    <e v="#NUM!"/>
    <e v="#NUM!"/>
    <x v="1"/>
  </r>
  <r>
    <n v="1586"/>
    <n v="1002505969"/>
    <n v="3"/>
    <x v="1"/>
    <n v="5"/>
    <s v="SBY UTARA"/>
    <s v="GRESIK"/>
    <s v="GSK"/>
    <s v="DPS"/>
    <s v="AO"/>
    <x v="0"/>
    <m/>
    <s v="Completed (PS)"/>
    <s v="DPS-Private Conglomeration"/>
    <d v="2026-08-03T12:11:52"/>
    <d v="2026-08-05T18:32:08"/>
    <n v="66038855"/>
    <m/>
    <n v="152421261492"/>
    <s v="PT SANATEL"/>
    <s v="ODP-GSK-FA/25"/>
    <s v="WO060780522"/>
    <m/>
    <m/>
    <m/>
    <n v="112.650543697518"/>
    <n v="-7.1618655318239703"/>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2:25:25"/>
    <m/>
    <s v="Kendala Pelanggan"/>
    <s v="PS"/>
    <s v="GSK"/>
    <s v="NO ADDON"/>
    <n v="20260805"/>
    <s v="Completed"/>
    <s v="- 11_11446;Biaya PSB HSI EBIS Tunai di Depan ~ 11[500000]  - SP_NOSS;SP_NOSS ~ Internet NOSS Multispeed Network[0]  - SP_NOSS;SP_NOSS ~ Internet NOSS Multispeed Network[0]  - E23046;E23046 ~ ES23 - Paket HSI Bisnis[0]  - E23046~null~E23046_UNL;UNL ~ Inter"/>
    <s v="INDIBIZ"/>
    <m/>
    <m/>
    <d v="2026-08-03T13:30:00"/>
    <s v="DPS;PCS; LOP284912 ;PSB HSI BISNIS 50Mbps; PIC Rudi Agus Cahyono 081390816621; AM : ERLANGGA 406745 081212619208 406745@telkom.co.id  "/>
    <n v="2026"/>
    <n v="8"/>
    <n v="5"/>
    <d v="2026-08-05T00:00:00"/>
    <n v="1.4375"/>
    <x v="2"/>
  </r>
  <r>
    <n v="1587"/>
    <n v="1002524599"/>
    <n v="3"/>
    <x v="1"/>
    <n v="5"/>
    <s v="SBY UTARA"/>
    <s v="MANYAR"/>
    <s v="MGO"/>
    <s v="DPS"/>
    <s v="AO"/>
    <x v="0"/>
    <m/>
    <s v="Completed (PS)"/>
    <s v="DPS-Property &amp; Resources"/>
    <d v="2026-08-13T14:57:12"/>
    <d v="2026-08-13T17:43:25"/>
    <n v="15769645"/>
    <m/>
    <n v="152413167651"/>
    <s v="INTILAND DEVELOPMENT TBK."/>
    <s v="ODP-DMO-FSZ/02"/>
    <s v="WO061680111"/>
    <m/>
    <m/>
    <m/>
    <n v="112.74265699999999"/>
    <n v="-7.2732109999999999"/>
    <s v="DPS HSI | PSB INET ONLY 50 MBPS | AM NADYA ZH (403613) | PT Cendekiawan Berkah Makmur (Carnis) | PIC : Ike +62 857-3942-9913 | Alamat : Intiland Tower Lt11-3D Jl Panglima Sudirman No 101-103, Embong kaliasin, kec Genteng Surabaya |"/>
    <s v="Amex"/>
    <m/>
    <m/>
    <m/>
    <m/>
    <m/>
    <m/>
    <m/>
    <m/>
    <s v="Management Janji"/>
    <s v="CALL/WA  PIC : Ike +62 857-3942-9913 | Alamat : Intiland Tower Lt11-3D Jl Panglima Sudirman No 101-103, Embong kaliasin, kec Genteng Surabaya | "/>
    <s v="FCC"/>
    <s v="13-08-2026 15:10:25"/>
    <m/>
    <m/>
    <s v="PS"/>
    <s v="MGO"/>
    <s v="NO ADDON"/>
    <n v="20260813"/>
    <s v="Completed"/>
    <s v="- 11_11450;Biaya PSB Reguler HSI EBIS ~ 11[150000]  - SP_NOSS;SP_NOSS ~ Internet NOSS Multispeed Network[0]  - SP_NOSS;SP_NOSS ~ Internet NOSS Multispeed Network[0]  - E23015;E23015 ~ ES23 - Perangkat ONT[0]  - E23015~null~44292;E23015||11||Abodemen 0[0] "/>
    <s v="INDIBIZ"/>
    <m/>
    <m/>
    <d v="2026-08-13T12:00:00"/>
    <s v="CALL/WA  PIC : Ike +62 857-3942-9913 | Alamat : Intiland Tower Lt11-3D Jl Panglima Sudirman No 101-103, Embong kaliasin, kec Genteng Surabaya | "/>
    <n v="2026"/>
    <n v="8"/>
    <n v="13"/>
    <d v="2026-08-13T00:00:00"/>
    <n v="-0.5"/>
    <x v="0"/>
  </r>
  <r>
    <n v="1588"/>
    <n v="1002516364"/>
    <n v="3"/>
    <x v="5"/>
    <n v="5"/>
    <s v="SINGARJA"/>
    <s v="SINGARAJA"/>
    <s v="SGR"/>
    <s v="REG"/>
    <s v="AO"/>
    <x v="0"/>
    <m/>
    <s v="Completed (PS)"/>
    <s v="RBS-Regional 3"/>
    <d v="2026-08-09T10:20:42"/>
    <d v="2026-08-10T07:31:05"/>
    <n v="69361755"/>
    <m/>
    <n v="172424836840"/>
    <s v="TOKO SEMBAKO WISNU"/>
    <s v="ODP-SGR-FC/27"/>
    <s v="WO061323705"/>
    <m/>
    <m/>
    <m/>
    <n v="115.0637388"/>
    <n v="-8.1278047999999998"/>
    <s v="MN00087/TOKO SEMBAKO WISNU/PIC Kadek Kertana/081959428867/kadektana994@gmail.com"/>
    <s v="Sales Force DBS"/>
    <m/>
    <m/>
    <m/>
    <m/>
    <m/>
    <m/>
    <m/>
    <m/>
    <s v="Management Janji"/>
    <s v="2026-08-10 13:00:00|M Janji : (10/08/2026) jam Pasang : 09:00 Note : hubungi pelanggan jika ingin kelokasi |40981182|MYDITA"/>
    <s v="FCC"/>
    <d v="2026-09-08T10:25:41"/>
    <d v="2026-08-10T13:00:00"/>
    <m/>
    <s v="PS"/>
    <s v="SGR"/>
    <s v="NO ADDON"/>
    <n v="20260810"/>
    <s v="Completed"/>
    <s v="- 11_11446;Biaya PSB HSI EBIS Tunai di Depan ~ 11[150000]  - SP_NOSS;SP_NOSS ~ Internet NOSS Multispeed Network[0]  - SP_NOSS;SP_NOSS ~ Internet NOSS Multispeed Network[0]  - E25060;E25060 ~ ES25 - Paket HSI Bisnis (HSIE) Khusus Winback 2.0[0]  - E25060~n"/>
    <s v="INDIBIZ"/>
    <m/>
    <m/>
    <d v="2026-08-10T13:00:00"/>
    <s v="2026-08-10 13:00:00|M Janji : (10/08/2026) jam Pasang : 09:00 Note : hubungi pelanggan jika ingin kelokasi |40981182|MYDITA"/>
    <n v="2026"/>
    <n v="8"/>
    <n v="10"/>
    <d v="2026-08-10T00:00:00"/>
    <n v="-0.54166666666424135"/>
    <x v="0"/>
  </r>
  <r>
    <n v="1589"/>
    <n v="1002530445"/>
    <n v="3"/>
    <x v="2"/>
    <n v="5"/>
    <s v="MALANG"/>
    <s v="BATU"/>
    <s v="SGS"/>
    <s v="REG"/>
    <s v="AO"/>
    <x v="0"/>
    <s v="1P INET"/>
    <s v="Completed (PS)"/>
    <s v="RBS-Regional 3"/>
    <d v="2026-08-17T09:05:57"/>
    <d v="2026-08-17T21:01:13"/>
    <n v="69367823"/>
    <m/>
    <n v="152721299865"/>
    <s v="BAROKAH JAYA"/>
    <s v="ODP-SGS-FS/23 FS/D01/23.01"/>
    <s v="WO061912512"/>
    <m/>
    <m/>
    <m/>
    <n v="112.6809157"/>
    <n v="-7.9200140000000001"/>
    <s v="|MN02703|MYIA-042564827398/POI/Rapiyadi Yuwono/088987027739/ryuwono2@givmail.com"/>
    <s v="MYIB_ASSISTANT"/>
    <m/>
    <m/>
    <m/>
    <m/>
    <m/>
    <m/>
    <m/>
    <m/>
    <s v="Management Janji"/>
    <s v="2026-08-18 08:00:00 | Jam Pemasangan : 08:00 - 12.00 Tanggal Pemasangan : 18/08/2026 Info Tambahan : Hubungi pelanggan sebelum datang ke lokasi"/>
    <s v="FCC"/>
    <s v="17-08-2026 09:10:46"/>
    <d v="2026-08-18T08:00:00"/>
    <m/>
    <s v="PS"/>
    <s v="SGS"/>
    <s v="NO ADDON"/>
    <n v="20260817"/>
    <s v="Completed"/>
    <s v="HSI Bisnis Promo HUT Telkom PSB 70% - 50 Mbps"/>
    <s v="INDIBIZ"/>
    <m/>
    <m/>
    <d v="2026-08-18T08:00:00"/>
    <s v="2026-08-18 08:00:00 | Jam Pemasangan : 08:00 - 12.00 Tanggal Pemasangan : 18/08/2026 Info Tambahan : Hubungi pelanggan sebelum datang ke lokasi"/>
    <n v="2026"/>
    <n v="8"/>
    <n v="17"/>
    <d v="2026-08-17T00:00:00"/>
    <n v="-1.3333333333357587"/>
    <x v="0"/>
  </r>
  <r>
    <n v="1590"/>
    <n v="1002524861"/>
    <n v="3"/>
    <x v="4"/>
    <n v="4"/>
    <s v="SEMARANG"/>
    <s v="KENDAL"/>
    <s v="KDL"/>
    <s v="REG"/>
    <s v="AO"/>
    <x v="0"/>
    <s v="1P INET"/>
    <s v="Completed (PS)"/>
    <s v="RBS-Regional 3"/>
    <d v="2026-08-13T16:07:56"/>
    <d v="2026-08-14T14:50:14"/>
    <n v="69365398"/>
    <m/>
    <n v="146457106173"/>
    <s v="SPBU 44.513.05 JAMBEARUM"/>
    <s v="ODP-KDL-FP/043 FP/D13/043.01"/>
    <s v="WO061689457"/>
    <m/>
    <m/>
    <m/>
    <n v="110.178022"/>
    <n v="-6.9227410000000003"/>
    <s v="|MN02184|MYIA-087855599869/POI/OKE /082134581204/spbujambearum2@gmail.com"/>
    <s v="MYIB_ASSISTANT"/>
    <m/>
    <m/>
    <m/>
    <m/>
    <m/>
    <m/>
    <m/>
    <m/>
    <s v="Management Janji"/>
    <s v="2026-08-14 13:00:00 | Nama PIC : Dani No HP : 082134581204 Alt :  M Janji : 14/08/2026 Jam Pasang : 08.00  - 13:00  NoteÃ‚Â :  hubungi terlebih dahulu sebelum ke lokasi, terima kasih."/>
    <s v="FCC"/>
    <s v="13-08-2026 16:09:57"/>
    <d v="2026-08-14T13:00:00"/>
    <m/>
    <s v="PS"/>
    <s v="KDL"/>
    <s v="NO ADDON"/>
    <n v="20260814"/>
    <s v="Completed"/>
    <s v="HSI Bisnis Basic Promo HUT Telkom PSB 70% - 100 Mbps"/>
    <s v="INDIBIZ"/>
    <m/>
    <m/>
    <d v="2026-08-14T13:00:00"/>
    <s v="2026-08-14 13:00:00 | Nama PIC : Dani No HP : 082134581204 Alt :  M Janji : 14/08/2026 Jam Pasang : 08.00  - 13:00  NoteÃ‚Â :  hubungi terlebih dahulu sebelum ke lokasi, terima kasih."/>
    <n v="2026"/>
    <n v="8"/>
    <n v="14"/>
    <d v="2026-08-14T00:00:00"/>
    <n v="-0.54166666666424135"/>
    <x v="0"/>
  </r>
  <r>
    <n v="1591"/>
    <n v="1002520458"/>
    <n v="3"/>
    <x v="5"/>
    <n v="5"/>
    <s v="SINGARJA"/>
    <s v="KLUNGKUNG"/>
    <s v="APR"/>
    <s v="REG"/>
    <s v="AO"/>
    <x v="0"/>
    <m/>
    <s v="Completed (PS)"/>
    <s v="RBS-Regional 3"/>
    <d v="2026-08-11T15:26:07"/>
    <d v="2026-08-13T20:16:36"/>
    <n v="69363545"/>
    <m/>
    <n v="172404209329"/>
    <s v="PT SARI BALI TIMUR"/>
    <s v="ODP-APR-FK/28"/>
    <s v="WO061557823"/>
    <m/>
    <m/>
    <m/>
    <n v="115.6157618"/>
    <n v="-8.4771365999999997"/>
    <s v="|MN02750|/CP I WAYAN SUKADANA/085974653039/spbu.bali.5480804.ayani@gmail.com"/>
    <s v="Sales Force DBS"/>
    <m/>
    <m/>
    <m/>
    <m/>
    <m/>
    <m/>
    <m/>
    <m/>
    <s v="Management Janji"/>
    <s v="2026-08-13 08:00:00| M Janji : (13/AGUSTUS/2026) jam Pasang : 09:00 Note : hubungi pelanggan jika ingin kelokasi|40900827|MYDITA"/>
    <s v="FCC"/>
    <d v="2026-11-08T15:39:49"/>
    <d v="2026-08-13T08:00:00"/>
    <m/>
    <s v="PS"/>
    <s v="APR"/>
    <s v="NO ADDON"/>
    <n v="20260813"/>
    <s v="Completed"/>
    <s v="- 11_11446;Biaya PSB HSI EBIS Tunai di Depan ~ 11[150000]  - E25061;E25061 ~ ES25 - Paket HSI Basic (HSIEF) Khusus Winback 2.0[0]  - E25061~null~E25061_UNL;UNL ~ Internet-Link Unlimited Internet Usage ~ E25061[0]  - E25061~null~105351;E25061||11||Abodemen"/>
    <s v="INDIBIZ"/>
    <m/>
    <m/>
    <d v="2026-08-13T08:00:00"/>
    <s v="2026-08-13 08:00:00| M Janji : (13/AGUSTUS/2026) jam Pasang : 09:00 Note : hubungi pelanggan jika ingin kelokasi|40900827|MYDITA"/>
    <n v="2026"/>
    <n v="8"/>
    <n v="13"/>
    <d v="2026-08-13T00:00:00"/>
    <n v="-0.33333333333575865"/>
    <x v="0"/>
  </r>
  <r>
    <n v="1592"/>
    <n v="1002515751"/>
    <n v="3"/>
    <x v="1"/>
    <n v="5"/>
    <s v="SBY SELATAN"/>
    <s v="KETINTANG"/>
    <s v="WRU"/>
    <s v="REG"/>
    <s v="AO"/>
    <x v="0"/>
    <s v="1P INET"/>
    <s v="Completed (PS)"/>
    <s v="RBS-Regional 3"/>
    <d v="2026-08-08T10:43:57"/>
    <d v="2026-08-09T20:03:04"/>
    <n v="69361333"/>
    <m/>
    <n v="152302236102"/>
    <s v="Fotocopy AZKA"/>
    <s v="ODP-WR1-FLC/99 FLC/D01/99.01"/>
    <s v="WO061244049"/>
    <m/>
    <m/>
    <m/>
    <n v="112.722636368194"/>
    <n v="-7.3488283326413599"/>
    <s v="|MN00458|MYIA-024097076361/POI/Ita Fitriyah/081231939422/ita.fitriyah5@gmail.com"/>
    <s v="MYIB_ASSISTANT"/>
    <m/>
    <m/>
    <m/>
    <m/>
    <m/>
    <m/>
    <m/>
    <m/>
    <s v="Management Janji"/>
    <s v="2026-08-09 08:00:00 | Tgl Pemasangan : 09 Agustus 2026 Interval : PAGI SIANG Note : Hubungi pelanggan terlebih dahulu"/>
    <s v="FCC"/>
    <d v="2026-08-08T10:54:57"/>
    <d v="2026-08-09T08:00:00"/>
    <m/>
    <s v="PS"/>
    <s v="WRU"/>
    <s v="NO ADDON"/>
    <n v="20260809"/>
    <s v="Completed"/>
    <s v="HSI Bisnis Basic Promo HUT Telkom PSB 70% - 50 Mbps"/>
    <s v="INDIBIZ"/>
    <m/>
    <m/>
    <d v="2026-08-09T08:00:00"/>
    <s v="2026-08-09 08:00:00 | Tgl Pemasangan : 09 Agustus 2026 Interval : PAGI SIANG Note : Hubungi pelanggan terlebih dahulu"/>
    <n v="2026"/>
    <n v="8"/>
    <n v="9"/>
    <d v="2026-08-09T00:00:00"/>
    <n v="-0.33333333333575865"/>
    <x v="0"/>
  </r>
  <r>
    <n v="1593"/>
    <n v="1002519656"/>
    <n v="3"/>
    <x v="3"/>
    <n v="4"/>
    <s v="MAGELANG"/>
    <s v="TEMANGGUNG"/>
    <s v="PRN"/>
    <s v="REG"/>
    <s v="AO"/>
    <x v="0"/>
    <s v="1P INET"/>
    <s v="Completed (PS)"/>
    <s v="RBS-Regional 3"/>
    <d v="2026-08-11T11:58:56"/>
    <d v="2026-08-12T12:00:44"/>
    <n v="69363213"/>
    <m/>
    <n v="141149112789"/>
    <s v="SPBU 44 562 01 NGADIREJO"/>
    <s v="ODP-PRN-FAL/088 FAL/D08/088.01"/>
    <s v="WO061485106"/>
    <m/>
    <m/>
    <m/>
    <n v="110.05897520000001"/>
    <n v="-7.2269578000000001"/>
    <s v="|MN02495|MYIA-056603167985/POI/YUDHY CHRISTIANTO/081575897826/spbungadirejo@gmail.com"/>
    <s v="MYIB_ASSISTANT"/>
    <m/>
    <m/>
    <m/>
    <m/>
    <m/>
    <m/>
    <m/>
    <m/>
    <s v="Management Janji"/>
    <s v="2026-08-12 08:00:00 | Jam pemasangan : 12.00 Info Tambahan : Hubungi pelanggan dulu sebelum ke lokasi terimakasih "/>
    <s v="FCC"/>
    <d v="2026-11-08T12:10:44"/>
    <d v="2026-08-12T08:00:00"/>
    <m/>
    <s v="PS"/>
    <s v="PRN"/>
    <s v="NO ADDON"/>
    <n v="20260812"/>
    <s v="Completed"/>
    <s v="HSI Bisnis Basic Promo HUT Telkom PSB 70% - 100 Mbps"/>
    <s v="INDIBIZ"/>
    <m/>
    <m/>
    <d v="2026-08-12T08:00:00"/>
    <s v="2026-08-12 08:00:00 | Jam pemasangan : 12.00 Info Tambahan : Hubungi pelanggan dulu sebelum ke lokasi terimakasih "/>
    <n v="2026"/>
    <n v="8"/>
    <n v="12"/>
    <d v="2026-08-12T00:00:00"/>
    <n v="-0.33333333333575865"/>
    <x v="0"/>
  </r>
  <r>
    <n v="1594"/>
    <n v="1002513435"/>
    <n v="3"/>
    <x v="2"/>
    <n v="5"/>
    <s v="KEDIRI"/>
    <s v="TRENGGALEK"/>
    <s v="TRE"/>
    <s v="REG"/>
    <s v="AO"/>
    <x v="0"/>
    <s v="1P INET"/>
    <s v="Completed (PS)"/>
    <s v="RBS-Regional 3"/>
    <d v="2026-08-06T18:22:56"/>
    <d v="2026-08-07T13:21:14"/>
    <n v="69360322"/>
    <m/>
    <n v="152608207569"/>
    <s v="SPBU 54.663.10 TRENGGALEK"/>
    <s v="ODP-TRE-FM/35 FM/D06/35.01"/>
    <s v="WO061113828"/>
    <m/>
    <m/>
    <m/>
    <n v="111.71340571503301"/>
    <n v="-8.0887429214024902"/>
    <s v="|MN00418|MYIA-067867252317/POI/SUYADI/082244213266/spbukarangsoko@yahoo.co.id"/>
    <s v="MYIB_ASSISTANT"/>
    <m/>
    <m/>
    <m/>
    <m/>
    <m/>
    <m/>
    <m/>
    <m/>
    <s v="Management Janji"/>
    <s v="2026-08-07 15:00:00 | Tanggal pemasangan: 07/08/2026 Jam pemasangan : pagi/siang Info Tambahan : Hubungi pelanggan dulu sebelum ke lokasi. terima kasih"/>
    <s v="FCC"/>
    <d v="2026-06-08T18:39:57"/>
    <d v="2026-08-07T15:00:00"/>
    <m/>
    <s v="PS"/>
    <s v="TRE"/>
    <s v="NO ADDON"/>
    <n v="20260807"/>
    <s v="Completed"/>
    <s v="HSI Bisnis Promo HUT Telkom PSB 70% - 50 Mbps"/>
    <s v="INDIBIZ"/>
    <m/>
    <m/>
    <d v="2026-08-07T15:00:00"/>
    <s v="2026-08-07 15:00:00 | Tanggal pemasangan: 07/08/2026 Jam pemasangan : pagi/siang Info Tambahan : Hubungi pelanggan dulu sebelum ke lokasi. terima kasih"/>
    <n v="2026"/>
    <n v="8"/>
    <n v="7"/>
    <d v="2026-08-07T00:00:00"/>
    <n v="-0.625"/>
    <x v="0"/>
  </r>
  <r>
    <n v="1595"/>
    <n v="1002521572"/>
    <n v="3"/>
    <x v="6"/>
    <n v="5"/>
    <s v="SIDOARJO"/>
    <s v="INNER - JATIM TIMUR"/>
    <s v="SDN"/>
    <s v="REG"/>
    <s v="AO"/>
    <x v="0"/>
    <m/>
    <s v="102 | FOLLOW UP COMPLETED"/>
    <s v="RBS-Regional 3"/>
    <d v="2026-08-12T10:30:25"/>
    <d v="2026-08-14T14:22:05"/>
    <n v="69363958"/>
    <m/>
    <n v="152328218240"/>
    <s v="PT TRANS MERDEKA INVESTAMA"/>
    <s v="ODP-SDN-FC/33"/>
    <s v="WO061575489"/>
    <m/>
    <m/>
    <m/>
    <n v="112.69592179999999"/>
    <n v="-7.3897535000000003"/>
    <s v="|MN02627|/PT TRANS MERDEKA INVESTAMA/WINBACK HSI B2B  (1:1) 150MBPS 705RB PSB DISC 70%/REQ PAKET 150MBPS - 705K/transmerdekainvesment@gmail.com/82234861166/82234861166"/>
    <s v="Sales Force DBS"/>
    <m/>
    <m/>
    <m/>
    <m/>
    <m/>
    <m/>
    <m/>
    <m/>
    <s v="Management Janji"/>
    <s v="2026-08-13 13:00:00|Tanggal pemasangan :13/08/2026 Jam pemasangan : pagi/siang Info Tambahan : Hubungi pelanggan dulu sebelum ke lokasi terima kasih.|40971401|MYDITA"/>
    <s v="FCC"/>
    <d v="2026-12-08T10:39:53"/>
    <d v="2026-08-13T13:00:00"/>
    <s v="Kendala Pelanggan"/>
    <s v="REVOKE"/>
    <s v="SDN"/>
    <s v="NO ADDON"/>
    <m/>
    <s v="Follow Up Revoke Completed, New Order ID : SC1002526545"/>
    <s v="- 11_11446;Biaya PSB HSI EBIS Tunai di Depan ~ 11[150000]  - SP_NOSS;SP_NOSS ~ Internet NOSS Multispeed Network[0]  - SP_NOSS;SP_NOSS ~ Internet NOSS Multispeed Network[0]  - E23015;E23015 ~ ES23 - Perangkat ONT[0]  - E23015~null~44292;E23015||11||Abodeme"/>
    <s v="INDIBIZ"/>
    <m/>
    <m/>
    <d v="2026-08-13T13:00:00"/>
    <s v="2026-08-13 13:00:00|Tanggal pemasangan :13/08/2026 Jam pemasangan : pagi/siang Info Tambahan : Hubungi pelanggan dulu sebelum ke lokasi terima kasih.|40971401|MYDITA"/>
    <m/>
    <m/>
    <m/>
    <e v="#NUM!"/>
    <e v="#NUM!"/>
    <x v="1"/>
  </r>
  <r>
    <n v="1596"/>
    <n v="1002518937"/>
    <n v="3"/>
    <x v="2"/>
    <n v="5"/>
    <s v="MADIUN"/>
    <s v="PONOROGO"/>
    <s v="PON"/>
    <s v="REG"/>
    <s v="AO"/>
    <x v="0"/>
    <s v="1P INET"/>
    <s v="Completed (PS)"/>
    <s v="RBS-Regional 3"/>
    <d v="2026-08-11T09:04:56"/>
    <d v="2026-08-12T11:28:49"/>
    <n v="69362916"/>
    <m/>
    <n v="152604231088"/>
    <s v="SPBU 54.634.02"/>
    <s v="ODP-PON-FAM/07 FAM/D02/07.01"/>
    <s v="WO061464642"/>
    <m/>
    <m/>
    <m/>
    <n v="111.450773"/>
    <n v="-7.8651720000000003"/>
    <s v="|MN00282|MYIA-089560270254/POI/Fajar Isnani/08123420960/isnani1964@gmail.com"/>
    <s v="MYIB_ASSISTANT"/>
    <m/>
    <m/>
    <m/>
    <m/>
    <m/>
    <m/>
    <m/>
    <m/>
    <s v="Management Janji"/>
    <s v="2026-08-12 08:00:00 | M Janji : (12/08/2026) jam Pasang : 09:00 Note : hubungi pelanggan jika ingin kelokasi "/>
    <s v="FCC"/>
    <d v="2026-11-08T09:09:52"/>
    <d v="2026-08-12T08:00:00"/>
    <m/>
    <s v="PS"/>
    <s v="PON"/>
    <s v="NO ADDON"/>
    <n v="20260812"/>
    <s v="Completed"/>
    <s v="HSI Bisnis Promo HUT Telkom PSB 70% - 50 Mbps"/>
    <s v="INDIBIZ"/>
    <m/>
    <m/>
    <d v="2026-08-12T08:00:00"/>
    <s v="2026-08-12 08:00:00 | M Janji : (12/08/2026) jam Pasang : 09:00 Note : hubungi pelanggan jika ingin kelokasi "/>
    <n v="2026"/>
    <n v="8"/>
    <n v="12"/>
    <d v="2026-08-12T00:00:00"/>
    <n v="-0.33333333333575865"/>
    <x v="0"/>
  </r>
  <r>
    <n v="1597"/>
    <n v="1002508319"/>
    <n v="3"/>
    <x v="1"/>
    <n v="5"/>
    <s v="SBY SELATAN"/>
    <s v="KETINTANG"/>
    <s v="IJK"/>
    <s v="REG"/>
    <s v="AO"/>
    <x v="0"/>
    <m/>
    <s v="Completed (PS)"/>
    <s v="RBS-Regional 2"/>
    <d v="2026-08-04T13:47:04"/>
    <d v="2026-08-07T19:09:08"/>
    <n v="66525052"/>
    <m/>
    <n v="152306253171"/>
    <s v="PT. BANGUN INFORMASI TEKNOLOGI"/>
    <s v="ODP-IJK-FHT/04"/>
    <s v="WO060934766"/>
    <m/>
    <m/>
    <m/>
    <n v="112.727100369114"/>
    <n v="-7.3123265180214903"/>
    <s v="AMRBS;950223;ALDHIAZ;JKT OUTER;HSI Bisnis PSB 70% - 100 Mbps - (669000);CP  RIZIQ 0877-1577-1000 ALT SANDY 087778113956;billing@bnteknologi.com  "/>
    <s v="Account Manager"/>
    <m/>
    <m/>
    <m/>
    <m/>
    <m/>
    <m/>
    <m/>
    <m/>
    <s v="Management Janji"/>
    <s v="2026-08-09 15:00:00|PT Bangun Informasi Teknologi 087778113956|40981182|MYDITA"/>
    <s v="FCC"/>
    <d v="2026-04-08T13:54:57"/>
    <d v="2026-08-09T15:00:00"/>
    <m/>
    <s v="PS"/>
    <s v="IJK"/>
    <s v="NO ADDON"/>
    <n v="20260807"/>
    <s v="Completed"/>
    <s v="- 11_11446;Biaya PSB HSI EBIS Tunai di Depan ~ 11[150000]  - SP_NOSS;SP_NOSS ~ Internet NOSS Multispeed Network[0]  - SP_NOSS;SP_NOSS ~ Internet NOSS Multispeed Network[0]  - E23046;E23046 ~ ES23 - Paket HSI Bisnis[0]  - E23046~null~E23046_UNL;UNL ~ Inter"/>
    <s v="INDIBIZ"/>
    <m/>
    <m/>
    <d v="2026-08-09T15:00:00"/>
    <s v="2026-08-09 15:00:00|PT Bangun Informasi Teknologi 087778113956|40981182|MYDITA"/>
    <n v="2026"/>
    <n v="8"/>
    <n v="7"/>
    <d v="2026-08-07T00:00:00"/>
    <n v="-2.625"/>
    <x v="0"/>
  </r>
  <r>
    <n v="1598"/>
    <n v="1002513632"/>
    <n v="3"/>
    <x v="2"/>
    <n v="5"/>
    <s v="MALANG"/>
    <s v="KEPANJEN"/>
    <s v="KLJ"/>
    <s v="REG"/>
    <s v="AO"/>
    <x v="0"/>
    <s v="1P INET"/>
    <s v="Completed (PS)"/>
    <s v="RBS-Regional 3"/>
    <d v="2026-08-07T07:43:56"/>
    <d v="2026-08-10T16:06:48"/>
    <n v="69360391"/>
    <m/>
    <n v="152703903456"/>
    <s v="SMPN 4 MALANG"/>
    <s v="ODP-KLJ-FAK/09 KLJ/D01/01.09"/>
    <s v="WO061126843"/>
    <m/>
    <m/>
    <m/>
    <n v="112.6161731"/>
    <n v="-7.9575198"/>
    <s v="|MN01864|MYIA-030203574489/POI/NGATEMAN/087796646626/smpn4malang@yahoo.co.id"/>
    <s v="MYIB_ASSISTANT"/>
    <m/>
    <m/>
    <m/>
    <m/>
    <m/>
    <m/>
    <m/>
    <m/>
    <s v="Management Janji"/>
    <s v="2026-08-10 08:00:00 | telp :087796646626  alt : pagi / siang 10/08/2026 hub sebelum ke lokasi "/>
    <s v="FCC"/>
    <d v="2026-07-08T07:55:14"/>
    <d v="2026-08-10T08:00:00"/>
    <m/>
    <s v="PS"/>
    <s v="KLJ"/>
    <s v="NO ADDON"/>
    <n v="20260810"/>
    <s v="Completed"/>
    <s v="HSI Bisnis Basic Promo HUT Telkom PSB 70% - 50 Mbps"/>
    <s v="INDIBIZ"/>
    <m/>
    <m/>
    <d v="2026-08-10T08:00:00"/>
    <s v="2026-08-10 08:00:00 | telp :087796646626  alt : pagi / siang 10/08/2026 hub sebelum ke lokasi "/>
    <n v="2026"/>
    <n v="8"/>
    <n v="10"/>
    <d v="2026-08-10T00:00:00"/>
    <n v="-0.33333333333575865"/>
    <x v="0"/>
  </r>
  <r>
    <n v="1599"/>
    <n v="1002517580"/>
    <n v="3"/>
    <x v="5"/>
    <n v="5"/>
    <s v="SINGARJA"/>
    <s v="SINGARAJA"/>
    <s v="SGR"/>
    <s v="REG"/>
    <s v="AO"/>
    <x v="0"/>
    <m/>
    <s v="Completed (PS)"/>
    <s v="RBS-Regional 3"/>
    <d v="2026-08-10T12:04:55"/>
    <d v="2026-08-10T14:42:57"/>
    <n v="69360310"/>
    <m/>
    <n v="172424836878"/>
    <s v="RANGGA MART"/>
    <s v="ODP-SGR-FDS/31"/>
    <s v="WO061385475"/>
    <m/>
    <m/>
    <m/>
    <n v="115.3245606"/>
    <n v="-8.1200947299999999"/>
    <s v="|MN02665|MYIA-071215966227/POI/KETUT SIGARTA/085238068995/sugiartha83.bali@gmail.com"/>
    <s v="MYDIGIBIZPARTNER"/>
    <m/>
    <m/>
    <m/>
    <m/>
    <m/>
    <m/>
    <m/>
    <m/>
    <s v="Management Janji"/>
    <s v="2026-08-07 15:00:00 | Nama PIC : Bapak Ketut Sugiarta  No HP : 085238068995  No Alternatif : 081338326051  M Janji : 07/08/2026  Jam Pasang : Pagi  NoteÃ‚Â :  Hubungi terlebih dahulu sebelum ke lokasi "/>
    <s v="FCC"/>
    <d v="2026-10-08T12:09:56"/>
    <m/>
    <m/>
    <s v="PS"/>
    <s v="SGR"/>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7 15:00:00 | Nama PIC : Bapak Ketut Sugiarta  No HP : 085238068995  No Alternatif : 081338326051  M Janji : 07/08/2026  Jam Pasang : Pagi  NoteÃ‚Â :  Hubungi terlebih dahulu sebelum ke lokasi "/>
    <n v="2026"/>
    <n v="8"/>
    <n v="10"/>
    <d v="2026-08-10T00:00:00"/>
    <n v="-0.29166666666424135"/>
    <x v="0"/>
  </r>
  <r>
    <n v="1600"/>
    <n v="1002522640"/>
    <n v="3"/>
    <x v="1"/>
    <n v="5"/>
    <s v="SBY UTARA"/>
    <s v="GRESIK"/>
    <s v="BWN"/>
    <s v="REG"/>
    <s v="AO"/>
    <x v="0"/>
    <m/>
    <s v="Completed (PS)"/>
    <s v="RBS-Regional 3"/>
    <d v="2026-08-12T15:30:13"/>
    <d v="2026-08-12T21:29:21"/>
    <n v="69341777"/>
    <m/>
    <n v="152453209411"/>
    <s v="Toko WAWA SEJAHTERA"/>
    <s v="ODP-BWN-FAA/42"/>
    <s v="WO061605827"/>
    <m/>
    <m/>
    <m/>
    <n v="112.620024"/>
    <n v="-5.8422809999999998"/>
    <s v="|MC70134|/Toko WAWA SEJAHTERA/081331728088/Heisynuddinunda@gmail.com/HSI Bisnis Promo HUT Telkom (1:1) 150 Mbps (Rp 620.000) PSB Rp 150.000/HEISYNUDDIN/-5.841612,112.619715"/>
    <s v="Sales Force DBS"/>
    <m/>
    <m/>
    <m/>
    <m/>
    <m/>
    <m/>
    <m/>
    <m/>
    <s v="Management Janji"/>
    <s v="2026-07-20 10:00:00|Tanggal Pemasangan : 20 Juli 2026  Jam Pemasangan : 08:00 13:00  Info Tambahan : Hubungi pelanggan dulu sebelum ke lokasi terimakasih|40961370|MYDITA"/>
    <s v="FCC"/>
    <d v="2026-12-08T15:39:50"/>
    <m/>
    <m/>
    <s v="PS"/>
    <s v="BWN"/>
    <s v="NO ADDON"/>
    <n v="20260812"/>
    <s v="Completed"/>
    <s v="- 11_11446;Biaya PSB HSI EBIS Tunai di Depan ~ 11[150000]  - E23015;E23015 ~ ES23 - Perangkat ONT[0]  - E23015~null~44292;E23015||11||Abodemen 0[0]  - E23015~null~E23015_SWONTPREM;SWONTPREM ~ Biaya Sewa ONT Premium ~ E23015[50000]  - E25060;E25060 ~ ES25 "/>
    <s v="INDIBIZ"/>
    <m/>
    <m/>
    <d v="2026-08-12T07:00:00"/>
    <s v="2026-07-20 10:00:00|Tanggal Pemasangan : 20 Juli 2026  Jam Pemasangan : 08:00 13:00  Info Tambahan : Hubungi pelanggan dulu sebelum ke lokasi terimakasih|40961370|MYDITA"/>
    <n v="2026"/>
    <n v="8"/>
    <n v="12"/>
    <d v="2026-08-12T00:00:00"/>
    <n v="-0.29166666666424135"/>
    <x v="0"/>
  </r>
  <r>
    <n v="1601"/>
    <n v="1002507154"/>
    <n v="3"/>
    <x v="3"/>
    <n v="4"/>
    <s v="PURWOKERTO"/>
    <s v="PURWOKERTO"/>
    <s v="AJB"/>
    <s v="REG"/>
    <s v="AO"/>
    <x v="0"/>
    <s v="1P INET"/>
    <s v="Completed (PS)"/>
    <s v="RBS-Regional 3"/>
    <d v="2026-08-04T09:52:57"/>
    <d v="2026-08-05T17:32:51"/>
    <n v="69358018"/>
    <m/>
    <n v="143387115757"/>
    <s v="PEMDES CIHONJE"/>
    <s v="ODP-AJB-FZ/001 FZ/D01/001.01"/>
    <s v="WO060859840"/>
    <m/>
    <m/>
    <m/>
    <n v="108.9847327"/>
    <n v="-7.3947370000000001"/>
    <s v="|MC80052|MYIA-081669636774/POI/SRI MULYANI/085732364077/mulyanies06@gmail.com"/>
    <s v="MYIB_ASSISTANT"/>
    <m/>
    <m/>
    <m/>
    <m/>
    <m/>
    <m/>
    <m/>
    <m/>
    <s v="Management Janji"/>
    <s v="2026-08-05 08:00:00 | M Janji : (05/08/2026) jam Pasang : 09:00 Note : hubungi pelanggan jika ingin kelokasi"/>
    <s v="FCC"/>
    <d v="2026-04-08T09:55:31"/>
    <d v="2026-08-05T08:00:00"/>
    <m/>
    <s v="PS"/>
    <s v="AJB"/>
    <s v="NO ADDON"/>
    <n v="20260805"/>
    <s v="Completed"/>
    <s v="HSI Bisnis Promo HUT Telkom PSB 70% - 150 Mbps"/>
    <s v="INDIBIZ"/>
    <m/>
    <m/>
    <d v="2026-08-05T08:00:00"/>
    <s v="2026-08-05 08:00:00 | M Janji : (05/08/2026) jam Pasang : 09:00 Note : hubungi pelanggan jika ingin kelokasi"/>
    <n v="2026"/>
    <n v="8"/>
    <n v="5"/>
    <d v="2026-08-05T00:00:00"/>
    <n v="-0.33333333333575865"/>
    <x v="0"/>
  </r>
  <r>
    <n v="1602"/>
    <n v="1002505594"/>
    <n v="3"/>
    <x v="5"/>
    <n v="5"/>
    <s v="SINGARJA"/>
    <s v="SINGARAJA"/>
    <s v="KNT"/>
    <s v="REG"/>
    <s v="AO"/>
    <x v="0"/>
    <s v="1P INET"/>
    <s v="Completed (PS)"/>
    <s v="RBS-Regional 3"/>
    <d v="2026-08-03T09:19:56"/>
    <d v="2026-08-15T14:02:56"/>
    <n v="69357245"/>
    <m/>
    <n v="172406214840"/>
    <s v="PT SARI ARTHA BUANA"/>
    <s v="ODP-KNT-FD/18 FD/D04/18.01"/>
    <s v="WO060757891"/>
    <m/>
    <m/>
    <m/>
    <n v="115.25451700000001"/>
    <n v="-8.2236510000000003"/>
    <s v="|MN02745|MYIA-053889203327/POI/NI MADE SEKARUNI/087861604643/a.n.isa.ria.id@gmail.com"/>
    <s v="MYIB_ASSISTANT"/>
    <m/>
    <m/>
    <m/>
    <m/>
    <m/>
    <m/>
    <m/>
    <m/>
    <s v="Management Janji"/>
    <s v="2026-08-04 08:00:00 | Nama Pic : bu NI MADE SEKARUNI No Hp Pic : 087861604643 No alt : - Jam Pemasangan : pagi  Tanggal Pemasangan : 4 Agustus 2026"/>
    <s v="FCC"/>
    <d v="2026-03-08T09:25:39"/>
    <d v="2026-08-04T08:00:00"/>
    <s v="Kendala Teknik"/>
    <s v="PS"/>
    <s v="KNT"/>
    <s v="NO ADDON"/>
    <n v="20260815"/>
    <s v="Completed"/>
    <s v="HSI Bisnis Promo HUT Telkom PSB 70% - 50 Mbps"/>
    <s v="INDIBIZ"/>
    <m/>
    <m/>
    <d v="2026-08-04T08:00:00"/>
    <s v="2026-08-04 08:00:00 | Nama Pic : bu NI MADE SEKARUNI No Hp Pic : 087861604643 No alt : - Jam Pemasangan : pagi  Tanggal Pemasangan : 4 Agustus 2026"/>
    <n v="2026"/>
    <n v="8"/>
    <n v="15"/>
    <d v="2026-08-15T00:00:00"/>
    <n v="10.666666666664241"/>
    <x v="2"/>
  </r>
  <r>
    <n v="1603"/>
    <n v="1002504703"/>
    <n v="3"/>
    <x v="0"/>
    <n v="5"/>
    <s v="MATARAM"/>
    <s v="LOMBOK BARAT TENGAH"/>
    <s v="PRY"/>
    <s v="REG"/>
    <s v="AO"/>
    <x v="0"/>
    <m/>
    <s v="Completed (PS)"/>
    <s v="RBS-Regional 3"/>
    <d v="2026-08-01T15:14:53"/>
    <d v="2026-08-01T18:36:33"/>
    <n v="69355267"/>
    <m/>
    <n v="172603791294"/>
    <s v="FOTOCOPY &amp; FREYA STERE"/>
    <s v="ODP-PYA-FAC/14"/>
    <s v="WO060663754"/>
    <m/>
    <m/>
    <m/>
    <n v="116.35271"/>
    <n v="-8.7611399839999997"/>
    <s v="MD|MYDB-20260730263940|SC00001/MC00069|FOTOCOPY &amp; FREYA STERE|081929345162"/>
    <s v="MYDIGIBIZPARTNER"/>
    <m/>
    <m/>
    <m/>
    <m/>
    <m/>
    <m/>
    <m/>
    <m/>
    <s v="Management Janji"/>
    <s v="2026-07-31 15:00:00 | Nama PIC : Bp Andre  No HP : 081929345162  No Alt : -  M Janji :  31 Juli  2026  Jam Pasang : Pagi / Siang  Note : hubungi pelanggan jika ingin kelokasi"/>
    <s v="FCC"/>
    <d v="2026-01-08T15:25:05"/>
    <m/>
    <m/>
    <s v="PS"/>
    <s v="PRY"/>
    <s v="NO ADDON"/>
    <n v="20260801"/>
    <s v="Completed"/>
    <s v="- 11_11446;Biaya PSB HSI EBIS Tunai di Depan ~ 11[150000]  - SP_NOSS;SP_NOSS ~ Internet NOSS Multispeed Network[0]  - SP_NOSS;SP_NOSS ~ Internet NOSS Multispeed Network[0]  - E25060;E25060 ~ ES25 - Paket HSI Bisnis (HSIE) Khusus Winback 2.0[0]  - E25060~n"/>
    <s v="INDIBIZ"/>
    <m/>
    <m/>
    <d v="2026-08-01T07:00:00"/>
    <s v="2026-07-31 15:00:00 | Nama PIC : Bp Andre  No HP : 081929345162  No Alt : -  M Janji :  31 Juli  2026  Jam Pasang : Pagi / Siang  Note : hubungi pelanggan jika ingin kelokasi"/>
    <n v="2026"/>
    <n v="8"/>
    <n v="1"/>
    <d v="2026-08-01T00:00:00"/>
    <n v="-0.29166666666424135"/>
    <x v="0"/>
  </r>
  <r>
    <n v="1604"/>
    <n v="1002504739"/>
    <n v="3"/>
    <x v="7"/>
    <n v="4"/>
    <s v="KUDUS"/>
    <s v="KUDUS"/>
    <s v="DMA"/>
    <s v="REG"/>
    <s v="AO"/>
    <x v="0"/>
    <s v="1P INET"/>
    <s v="102 | FOLLOW UP COMPLETED"/>
    <s v="RBS-Regional 3"/>
    <d v="2026-08-01T15:31:56"/>
    <d v="2026-08-04T14:32:25"/>
    <n v="69356800"/>
    <m/>
    <n v="141456115282"/>
    <s v="PT Bintang Sayap Utama"/>
    <s v="ODP-DMA-FF/05 FF/D01/07.05"/>
    <s v="WO060665032"/>
    <m/>
    <m/>
    <m/>
    <n v="110.65232899999999"/>
    <n v="-6.9066809999999998"/>
    <s v="|MN02256|MYIA-038846615886/POI/IRA MARYATI/082383669498/ira.maryati@bintangsayaputama.com"/>
    <s v="MYIB_ASSISTANT"/>
    <m/>
    <m/>
    <m/>
    <m/>
    <m/>
    <m/>
    <m/>
    <m/>
    <s v="Management Janji"/>
    <s v="2026-08-02 13:00:00 | Nama Pic : IBU IRA No Hp Pic : 082383669498 Jam Pemasangan : 08:00 - 12.00 Tanggal Pemasangan : MINGGU 02 AGUSTUS 2026 Info Tambahan : Hubungi pelanggan sebelum datang ke lokasi, terima kasih."/>
    <s v="FCC"/>
    <d v="2026-01-08T15:39:52"/>
    <d v="2026-08-02T13:00:00"/>
    <m/>
    <s v="REVOKE"/>
    <s v="DMA"/>
    <s v="NO ADDON"/>
    <m/>
    <s v="Follow Up Revoke Completed, New Order ID : SC1002508584"/>
    <s v="HSI Bisnis Promo HUT Telkom PSB 70% - 100 Mbps"/>
    <s v="INDIBIZ"/>
    <m/>
    <m/>
    <d v="2026-08-02T13:00:00"/>
    <s v="2026-08-02 13:00:00 | Nama Pic : IBU IRA No Hp Pic : 082383669498 Jam Pemasangan : 08:00 - 12.00 Tanggal Pemasangan : MINGGU 02 AGUSTUS 2026 Info Tambahan : Hubungi pelanggan sebelum datang ke lokasi, terima kasih."/>
    <m/>
    <m/>
    <m/>
    <e v="#NUM!"/>
    <e v="#NUM!"/>
    <x v="1"/>
  </r>
  <r>
    <n v="1605"/>
    <n v="1002511685"/>
    <n v="3"/>
    <x v="2"/>
    <n v="5"/>
    <s v="KEDIRI"/>
    <s v="KEDIRI"/>
    <s v="GUR"/>
    <s v="REG"/>
    <s v="AO"/>
    <x v="0"/>
    <s v="1P INET"/>
    <s v="98 | OSS - CANCEL COMPLETE"/>
    <s v="RBS-Regional 3"/>
    <d v="2026-08-06T09:55:56"/>
    <d v="2026-08-06T16:43:03"/>
    <n v="69359690"/>
    <m/>
    <n v="152625207181"/>
    <s v="KLINIK BEANDVEL MEDIKA"/>
    <s v="ODP-GUR-FM/02 FM/D01/02.01"/>
    <s v="WO061048317"/>
    <m/>
    <m/>
    <m/>
    <n v="112.07078788429401"/>
    <n v="-7.7949401242860903"/>
    <s v="MD|MYDB-20260805264422|DN00001/MN01011|KLINIK BEANDVEL MEDIKA|081336438959"/>
    <s v="MYDIGIBIZPARTNER"/>
    <m/>
    <m/>
    <m/>
    <m/>
    <m/>
    <m/>
    <m/>
    <m/>
    <s v="Management Janji"/>
    <s v="2026-08-07 08:00:00 | Nama PIC : bapak misbah No HP : 081336438959 No Alternatif : 08113373369 M Janji : 07/07/2026 Jam Pasang : Pagi NoteÃ‚Â :  Hubungi terlebih dahulu sebelum ke lokasi "/>
    <s v="FCC"/>
    <d v="2026-06-08T10:10:02"/>
    <d v="2026-08-07T08:00:00"/>
    <s v="Kendala Teknik"/>
    <s v="CANCEL"/>
    <s v="GUR"/>
    <s v="NO ADDON"/>
    <m/>
    <s v="Cancel Completed"/>
    <s v="HSI Bisnis Promo HUT Telkom PSB 70% - 50 Mbps"/>
    <s v="INDIBIZ"/>
    <m/>
    <m/>
    <d v="2026-08-07T08:00:00"/>
    <s v="2026-08-07 08:00:00 | Nama PIC : bapak misbah No HP : 081336438959 No Alternatif : 08113373369 M Janji : 07/07/2026 Jam Pasang : Pagi NoteÃ‚Â :  Hubungi terlebih dahulu sebelum ke lokasi "/>
    <m/>
    <m/>
    <m/>
    <e v="#NUM!"/>
    <e v="#NUM!"/>
    <x v="1"/>
  </r>
  <r>
    <n v="1606"/>
    <n v="1002524089"/>
    <n v="3"/>
    <x v="7"/>
    <n v="4"/>
    <s v="KUDUS"/>
    <s v="PURWODADI"/>
    <s v="GDO"/>
    <s v="REG"/>
    <s v="AO"/>
    <x v="0"/>
    <m/>
    <s v="Completed (PS)"/>
    <s v="RBS-Regional 3"/>
    <d v="2026-08-13T12:25:30"/>
    <d v="2026-08-13T16:02:13"/>
    <n v="69363010"/>
    <m/>
    <n v="142521103428"/>
    <s v="SPBU 445810"/>
    <s v="ODP-GDO-FD/007"/>
    <s v="WO061661016"/>
    <m/>
    <m/>
    <m/>
    <n v="110.69896666"/>
    <n v="-7.0201833379999998"/>
    <s v="|MN01047|MYIA-000499380560/POI/MUHAMMAD ARIFIN/085346121580/4458102@gmail.com"/>
    <s v="Amex"/>
    <m/>
    <m/>
    <m/>
    <m/>
    <m/>
    <m/>
    <m/>
    <m/>
    <s v="Management Janji"/>
    <s v="2026-08-12 08:00:00 | Nama PIC:  bp muh arifin  No HP: 085346121580  Alt:  Tanggal: 12/8/2026  Jam Pasang: Pagi  Note: Hubungi sebelum ke lokasi, terimakasih."/>
    <s v="FCC"/>
    <s v="13-08-2026 12:39:48"/>
    <m/>
    <m/>
    <s v="PS"/>
    <s v="GDO"/>
    <s v="NO ADDON"/>
    <n v="20260813"/>
    <s v="Completed"/>
    <s v="- 11_11446;Biaya PSB HSI EBIS Tunai di Depan ~ 11[150000]  - SP_NOSS;SP_NOSS ~ Internet NOSS Multispeed Network[0]  - SP_NOSS;SP_NOSS ~ Internet NOSS Multispeed Network[0]  - E25060;E25060 ~ ES25 - Paket HSI Bisnis (HSIE) Khusus Winback 2.0[0]  - E25060~n"/>
    <s v="INDIBIZ"/>
    <m/>
    <m/>
    <d v="2026-08-13T07:00:00"/>
    <s v="2026-08-12 08:00:00 | Nama PIC:  bp muh arifin  No HP: 085346121580  Alt:  Tanggal: 12/8/2026  Jam Pasang: Pagi  Note: Hubungi sebelum ke lokasi, terimakasih."/>
    <n v="2026"/>
    <n v="8"/>
    <n v="13"/>
    <d v="2026-08-13T00:00:00"/>
    <n v="-0.29166666666424135"/>
    <x v="0"/>
  </r>
  <r>
    <n v="1607"/>
    <n v="1002518667"/>
    <n v="3"/>
    <x v="0"/>
    <n v="5"/>
    <s v="MATARAM"/>
    <s v="SUMBAWA"/>
    <s v="MLK"/>
    <s v="REG"/>
    <s v="AO"/>
    <x v="0"/>
    <m/>
    <s v="Completed (PS)"/>
    <s v="RBS-Regional 3"/>
    <d v="2026-08-10T18:11:35"/>
    <d v="2026-08-11T20:53:56"/>
    <n v="69361494"/>
    <m/>
    <n v="172608206138"/>
    <s v="CENTRAL KOPI"/>
    <s v="ODP-MLK-FAD/04"/>
    <s v="WO061442860"/>
    <m/>
    <m/>
    <m/>
    <n v="116.7442223"/>
    <n v="-8.9133095999999998"/>
    <s v="|MN02367|MYIA-015083076541/POI/REZA RAMDHANI PUTRA/085942520002/rezaecha286@gmail.com"/>
    <s v="Sales Profesional"/>
    <m/>
    <m/>
    <m/>
    <m/>
    <m/>
    <m/>
    <m/>
    <m/>
    <s v="Management Janji"/>
    <s v="2026-08-09 13:00:00 | M Janji : 9 agustus 2026  jam Pasang : siang  Note : hubungi pelanggan jika ingin kelokasi  "/>
    <s v="FCC"/>
    <d v="2026-10-08T18:39:50"/>
    <m/>
    <m/>
    <s v="PS"/>
    <s v="MLK"/>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9 13:00:00 | M Janji : 9 agustus 2026  jam Pasang : siang  Note : hubungi pelanggan jika ingin kelokasi  "/>
    <n v="2026"/>
    <n v="8"/>
    <n v="11"/>
    <d v="2026-08-11T00:00:00"/>
    <n v="0.70833333333575865"/>
    <x v="0"/>
  </r>
  <r>
    <n v="1608"/>
    <n v="1002525844"/>
    <n v="3"/>
    <x v="1"/>
    <n v="5"/>
    <s v="SBY UTARA"/>
    <s v="GRESIK"/>
    <s v="CRM"/>
    <s v="REG"/>
    <s v="AO"/>
    <x v="0"/>
    <s v="1P INET"/>
    <s v="Completed (PS)"/>
    <s v="RBS-Regional 3"/>
    <d v="2026-08-14T10:19:56"/>
    <d v="2026-08-14T17:33:19"/>
    <n v="69365787"/>
    <m/>
    <n v="152446245143"/>
    <s v="UPT SMP NEGERI 5 GRESIK RUANG GURU"/>
    <s v="GCL-CRM-F03/04 GCL/F03/04.01"/>
    <s v="WO061726664"/>
    <m/>
    <m/>
    <m/>
    <n v="112.564652971923"/>
    <n v="-7.2350750104668604"/>
    <s v="MD|MYDB-20260814265298|DN00001/MN02100|UPT SMP NEGERI 5 GRESIK RUANG GURU|085649927000"/>
    <s v="MYDIGIBIZPARTNER"/>
    <m/>
    <m/>
    <m/>
    <m/>
    <m/>
    <m/>
    <m/>
    <m/>
    <s v="Management Janji"/>
    <s v="2026-08-15 10:00:00 | Waktu pemasangan : 15 agustus 2026 Jam pemasangan : 08.00 - 12.00 Info Tambahan : Hubungi pelanggan dulu sebelum ke lokasi terimakasih "/>
    <s v="FCC"/>
    <s v="14-08-2026 10:39:51"/>
    <d v="2026-08-15T10:00:00"/>
    <m/>
    <s v="PS"/>
    <s v="CRM"/>
    <s v="NO ADDON"/>
    <n v="20260814"/>
    <s v="Completed"/>
    <s v="HSI Bisnis Promo HUT Telkom PSB 70% - 300 Mbps"/>
    <s v="INDIBIZ"/>
    <m/>
    <m/>
    <d v="2026-08-15T10:00:00"/>
    <s v="2026-08-15 10:00:00 | Waktu pemasangan : 15 agustus 2026 Jam pemasangan : 08.00 - 12.00 Info Tambahan : Hubungi pelanggan dulu sebelum ke lokasi terimakasih "/>
    <n v="2026"/>
    <n v="8"/>
    <n v="14"/>
    <d v="2026-08-14T00:00:00"/>
    <n v="-1.4166666666642413"/>
    <x v="0"/>
  </r>
  <r>
    <n v="1609"/>
    <n v="1002531346"/>
    <n v="3"/>
    <x v="4"/>
    <n v="4"/>
    <s v="PEKALONGAN"/>
    <s v="BREBES"/>
    <s v="BKA"/>
    <s v="REG"/>
    <s v="AO"/>
    <x v="0"/>
    <s v="1P INET"/>
    <s v="MIE - SEND SURVEY"/>
    <s v="RBS-Regional 3"/>
    <d v="2026-08-17T17:14:57"/>
    <d v="2026-08-17T17:16:01"/>
    <n v="69368313"/>
    <m/>
    <n v="142205105676"/>
    <s v="brilink rancawuluh"/>
    <s v="ODP-BKA-FJ/081 FJ/D04/081.01"/>
    <s v="WO061948340"/>
    <m/>
    <m/>
    <m/>
    <n v="108.94557215273301"/>
    <n v="-6.91047706838539"/>
    <s v="MD|MYDB-20260817265885|EC50002/MC50042|brilink rancawuluh|083160111646"/>
    <s v="MYDIGIBIZPARTNER"/>
    <m/>
    <m/>
    <m/>
    <m/>
    <m/>
    <m/>
    <m/>
    <m/>
    <s v="Management Janji"/>
    <s v="2026-08-18 15:00:00 | telp :083160111646 alt : Tanggal pemasangan :18/08/2026 Jam pemasangan : pagi/siang Info Tambahan : Hubungi pelanggan dulu sebelum ke lokasi terima kasih."/>
    <s v="FCC"/>
    <s v="17-08-2026 17:39:44"/>
    <d v="2026-08-18T15:00:00"/>
    <m/>
    <s v="SURVEY_NEW_MANJA"/>
    <s v="BKA"/>
    <s v="NO ADDON"/>
    <m/>
    <s v="MIE - SEND SURVEY"/>
    <s v="HSI Bisnis Promo HUT Telkom PSB 70% - 300 Mbps"/>
    <s v="INDIBIZ"/>
    <m/>
    <m/>
    <d v="2026-08-18T15:00:00"/>
    <s v="2026-08-18 15:00:00 | telp :083160111646 alt : Tanggal pemasangan :18/08/2026 Jam pemasangan : pagi/siang Info Tambahan : Hubungi pelanggan dulu sebelum ke lokasi terima kasih."/>
    <m/>
    <m/>
    <m/>
    <e v="#NUM!"/>
    <e v="#NUM!"/>
    <x v="1"/>
  </r>
  <r>
    <n v="1610"/>
    <n v="1002516170"/>
    <n v="3"/>
    <x v="1"/>
    <n v="5"/>
    <s v="SBY SELATAN"/>
    <s v="TANDES"/>
    <s v="DMO"/>
    <s v="REG"/>
    <s v="AO"/>
    <x v="0"/>
    <s v="1P INET"/>
    <s v="Completed (PS)"/>
    <s v="RBS-Regional 3"/>
    <d v="2026-08-08T16:43:57"/>
    <d v="2026-08-09T19:48:52"/>
    <n v="69361604"/>
    <m/>
    <n v="152301273014"/>
    <s v="Warkop Basecamp"/>
    <s v="ODP-DMO-FPP/43"/>
    <s v="WO061281452"/>
    <m/>
    <m/>
    <m/>
    <n v="112.7148838"/>
    <n v="-7.2816912999999897"/>
    <s v="|MN02435|MYIA-026913344064/POI/Dedi Triyanto /081333986880/dehajayamakmur@gmail.com"/>
    <s v="MYIB_ASSISTANT"/>
    <m/>
    <m/>
    <m/>
    <m/>
    <m/>
    <m/>
    <m/>
    <m/>
    <s v="Management Janji"/>
    <s v="2026-08-09 13:00:00 | Nama Pic : BP DEDI No Hp Pic : 081333986880 Jam Pemasangan : 08:00 - 12.00 Tanggal Pemasangan : MINGGU 09 AGUSTUS 2026 Info Tambahan : Hubungi pelanggan sebelum datang ke lokasi, terima kasih."/>
    <s v="FCC"/>
    <d v="2026-08-08T16:55:05"/>
    <d v="2026-08-09T13:00:00"/>
    <m/>
    <s v="PS"/>
    <s v="DMO"/>
    <s v="NO ADDON"/>
    <n v="20260809"/>
    <s v="Completed"/>
    <s v="HSI Bisnis Promo HUT Telkom PSB 70% - 50 Mbps"/>
    <s v="INDIBIZ"/>
    <m/>
    <m/>
    <d v="2026-08-09T13:00:00"/>
    <s v="2026-08-09 13:00:00 | Nama Pic : BP DEDI No Hp Pic : 081333986880 Jam Pemasangan : 08:00 - 12.00 Tanggal Pemasangan : MINGGU 09 AGUSTUS 2026 Info Tambahan : Hubungi pelanggan sebelum datang ke lokasi, terima kasih."/>
    <n v="2026"/>
    <n v="8"/>
    <n v="9"/>
    <d v="2026-08-09T00:00:00"/>
    <n v="-0.54166666666424135"/>
    <x v="0"/>
  </r>
  <r>
    <n v="1611"/>
    <n v="1002517637"/>
    <n v="3"/>
    <x v="0"/>
    <n v="5"/>
    <s v="MATARAM"/>
    <s v="BIMA"/>
    <s v="TET"/>
    <s v="REG"/>
    <s v="AO"/>
    <x v="0"/>
    <m/>
    <s v="Completed (PS)"/>
    <s v="RBS-Regional 3"/>
    <d v="2026-08-10T12:41:26"/>
    <d v="2026-08-11T16:02:03"/>
    <n v="69359853"/>
    <m/>
    <n v="172616220058"/>
    <s v="SPPG SUCI DESA TANGGA YAYASAN MUTIARA CIPTA BIMA"/>
    <s v="ODP-TET-FAF/17"/>
    <s v="WO061390853"/>
    <m/>
    <m/>
    <m/>
    <n v="118.69305780000001"/>
    <n v="-8.6500274000000008"/>
    <s v="MD|MYDB-20260805264396|SC00001/MC00152|SPPG SUCI DESA TANGGA YAYASAN MUTIARA CIPTA BIMA|082339162590"/>
    <s v="MYDIGIBIZPARTNER"/>
    <m/>
    <m/>
    <m/>
    <m/>
    <m/>
    <m/>
    <m/>
    <m/>
    <s v="Management Janji"/>
    <s v="2026-08-07 08:00:00 | Nama PIC : BAPAK FATURAHMAN  No HP :  082339162590  Alt :   M Janji : (JUMAT/7/AGUSTUS/2026)  jam Pasang : 09:00  Note : hubungi pelanggan jika ingin kelokasi"/>
    <s v="FCC"/>
    <d v="2026-10-08T12:54:40"/>
    <m/>
    <m/>
    <s v="PS"/>
    <s v="TET"/>
    <s v="NETMONK"/>
    <n v="20260811"/>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7 08:00:00 | Nama PIC : BAPAK FATURAHMAN  No HP :  082339162590  Alt :   M Janji : (JUMAT/7/AGUSTUS/2026)  jam Pasang : 09:00  Note : hubungi pelanggan jika ingin kelokasi"/>
    <n v="2026"/>
    <n v="8"/>
    <n v="11"/>
    <d v="2026-08-11T00:00:00"/>
    <n v="0.70833333333575865"/>
    <x v="0"/>
  </r>
  <r>
    <n v="1612"/>
    <n v="1002504883"/>
    <n v="3"/>
    <x v="0"/>
    <n v="5"/>
    <s v="MATARAM"/>
    <s v="BIMA"/>
    <s v="BIM"/>
    <s v="DGS"/>
    <s v="AO"/>
    <x v="0"/>
    <m/>
    <s v="Completed (PS)"/>
    <s v="DGS-B2B TREG"/>
    <d v="2026-08-01T17:31:22"/>
    <d v="2026-08-02T13:02:25"/>
    <n v="69355438"/>
    <m/>
    <n v="172616801717"/>
    <s v="UPTD-UPPRD WILAYAH V CABANG RABA BIMA"/>
    <s v="ODP-BIM-FAN/74"/>
    <s v="WO060675627"/>
    <m/>
    <m/>
    <m/>
    <n v="118.7487579"/>
    <n v="-8.4642894000000002"/>
    <s v="DGS HSI |TREG 3 | IRAWATI | 960251|85242810198/82191978182|UPTD-UPPRD WILAYAH V CABANG RABA BIMA|Indibiz 100mbps 1:1 netmonk"/>
    <s v="Account Manager"/>
    <m/>
    <m/>
    <m/>
    <m/>
    <m/>
    <m/>
    <m/>
    <m/>
    <s v="Management Janji"/>
    <s v="call by phone"/>
    <s v="FCC"/>
    <d v="2026-01-08T17:39:50"/>
    <m/>
    <s v="Kendala Lainnya"/>
    <s v="PS"/>
    <s v="BIM"/>
    <s v="NETMONK"/>
    <n v="20260802"/>
    <s v="Completed"/>
    <s v="- E23015;E23015 ~ ES23 - Perangkat ONT[0]  - E23015~null~44292;E23015||11||Abodemen 0[0]  - E23015~null~E23015_SWONTPREM;SWONTPREM ~ Biaya Sewa ONT Premium ~ E23015[50000]  - E23046;E23046 ~ ES23 - Paket HSI Bisnis[0]  - E23046~null~E23046_UNL;UNL ~ Inter"/>
    <s v="INDIBIZ"/>
    <m/>
    <m/>
    <d v="1970-01-01T07:00:00"/>
    <s v="call by phone"/>
    <n v="2026"/>
    <n v="8"/>
    <n v="2"/>
    <d v="2026-08-02T00:00:00"/>
    <n v="20666.708333333332"/>
    <x v="2"/>
  </r>
  <r>
    <n v="1613"/>
    <n v="1002508551"/>
    <n v="3"/>
    <x v="1"/>
    <n v="5"/>
    <s v="MADURA"/>
    <s v="BANGKALAN"/>
    <s v="ARB"/>
    <s v="REG"/>
    <s v="AO"/>
    <x v="0"/>
    <m/>
    <s v="Completed (PS)"/>
    <s v="RBS-Regional 3"/>
    <d v="2026-08-04T14:28:32"/>
    <d v="2026-08-04T14:59:38"/>
    <n v="69355813"/>
    <m/>
    <n v="152439205247"/>
    <s v="RA Tarbiyatus Shibyan"/>
    <s v="ODP-ARB-FD/09"/>
    <s v="WO060903122"/>
    <m/>
    <m/>
    <m/>
    <n v="112.941172120055"/>
    <n v="-6.9937110643435796"/>
    <s v="MD|MYDB-20260730263919|DN00001/MN00572|RA Tarbiyatus Shibyan|087836573970"/>
    <s v="MYDIGIBIZPARTNER"/>
    <m/>
    <m/>
    <m/>
    <m/>
    <m/>
    <m/>
    <m/>
    <m/>
    <s v="Management Janji"/>
    <s v="2026-08-01 13:00:00 | telp :082230329871  alt :  pagi / siang 01/08/2026  hub sebelum ke lokasi "/>
    <s v="FCC"/>
    <d v="2026-04-08T14:40:14"/>
    <m/>
    <m/>
    <s v="PS"/>
    <s v="ARB"/>
    <s v="NETMONK"/>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8-01 13:00:00 | telp :082230329871  alt :  pagi / siang 01/08/2026  hub sebelum ke lokasi "/>
    <n v="2026"/>
    <n v="8"/>
    <n v="4"/>
    <d v="2026-08-04T00:00:00"/>
    <n v="-0.29166666666424135"/>
    <x v="0"/>
  </r>
  <r>
    <n v="1614"/>
    <n v="1002518182"/>
    <n v="3"/>
    <x v="6"/>
    <n v="5"/>
    <s v="SIDOARJO"/>
    <s v="MOJOKERTO"/>
    <s v="MRT"/>
    <s v="DGS"/>
    <s v="AO"/>
    <x v="0"/>
    <m/>
    <s v="Completed (PS)"/>
    <s v="DGS-B2B TREG"/>
    <d v="2026-08-10T15:02:15"/>
    <d v="2026-08-11T22:22:34"/>
    <n v="69362606"/>
    <m/>
    <n v="152312243253"/>
    <s v="Kementerian Haji dan Umrah Kab. Mojokerto"/>
    <s v="ODP-MRT-FP/19"/>
    <s v="WO061416349"/>
    <m/>
    <m/>
    <m/>
    <n v="112.42100000000001"/>
    <n v="-7.5071389000000002"/>
    <s v="AM | SYUKRON| 248909 | GS  | PSB  |TREG 3 |KEMENHAJ;PIC 085888999991 PAKET 100MBPS"/>
    <s v="Amex"/>
    <m/>
    <m/>
    <m/>
    <m/>
    <m/>
    <m/>
    <m/>
    <m/>
    <s v="Management Janji"/>
    <s v="PSB"/>
    <s v="FCC"/>
    <d v="2026-10-08T15:09:52"/>
    <m/>
    <m/>
    <s v="PS"/>
    <s v="MRT"/>
    <s v="NO ADDON"/>
    <n v="20260811"/>
    <s v="Completed"/>
    <s v="- 11_11450;Biaya PSB Reguler HSI EBIS ~ 11[150000]  - E23046;E23046 ~ ES23 - Paket HSI Bisnis[0]  - E23046~null~E23046_UNL;UNL ~ Internet-Link Unlimited Internet Usage ~ E23046[0]  - E23046~null~44877;E23046||11||Abodemen 0[0]  - E23046~null~E23046_HSIE10"/>
    <s v="INDIBIZ"/>
    <m/>
    <m/>
    <d v="2026-08-10T15:00:00"/>
    <s v="PSB"/>
    <n v="2026"/>
    <n v="8"/>
    <n v="11"/>
    <d v="2026-08-11T00:00:00"/>
    <n v="0.375"/>
    <x v="0"/>
  </r>
  <r>
    <n v="1615"/>
    <n v="1002506659"/>
    <n v="3"/>
    <x v="1"/>
    <n v="5"/>
    <s v="MADURA"/>
    <s v="BANGKALAN"/>
    <s v="KML"/>
    <s v="REG"/>
    <s v="AO"/>
    <x v="0"/>
    <m/>
    <s v="CANCEL COMPLETED"/>
    <s v="RBS-Regional 3"/>
    <d v="2026-08-03T21:26:19"/>
    <d v="2026-08-04T14:17:06"/>
    <n v="69357868"/>
    <m/>
    <n v="152436204005"/>
    <s v="Toko Santriawan UTM"/>
    <s v="ODP-KML-FF/46"/>
    <m/>
    <m/>
    <m/>
    <m/>
    <n v="112.7226233"/>
    <n v="-7.1128659000000001"/>
    <s v="|MN02600|/Toko Santriawan UTM/HSI Bisnis Promo HUT Telkom (1:1) 50 Mbps (Rp 355.000) PSB Rp 150.000/087892187243 - 082139042266/oohppp858@gmail.com/Salman Al Farisi/Jln. Raya Telang GG 2 ,Kama Bangkalan"/>
    <s v="Sales Force DBS"/>
    <m/>
    <m/>
    <m/>
    <m/>
    <m/>
    <m/>
    <m/>
    <m/>
    <m/>
    <m/>
    <m/>
    <d v="2026-03-08T21:40:17"/>
    <m/>
    <m/>
    <s v="REJECT_FCC"/>
    <s v="KML"/>
    <s v="NO ADDON"/>
    <m/>
    <s v="DECLINE : Decline - Batal Order HANIF NUROHMAN 40981182|MYDITA"/>
    <s v="- 11_11446;Biaya PSB HSI EBIS Tunai di Depan ~ 11[150000]  - E25060;E25060 ~ ES25 - Paket HSI Bisnis (HSIE) Khusus Winback 2.0[0]  - E25060~null~E25060_UNL;UNL ~ Internet-Link Unlimited Internet Usage ~ E25060[0]  - E25060~null~105343;E25060||11||Abodemen"/>
    <s v="INDIBIZ"/>
    <m/>
    <s v="DECLINE : Decline - Batal Order HANIF NUROHMAN 40981182|MYDITA"/>
    <m/>
    <m/>
    <m/>
    <m/>
    <m/>
    <e v="#NUM!"/>
    <e v="#NUM!"/>
    <x v="1"/>
  </r>
  <r>
    <n v="1616"/>
    <n v="1002528922"/>
    <n v="3"/>
    <x v="1"/>
    <n v="5"/>
    <s v="SBY UTARA"/>
    <s v="LAMONGAN"/>
    <s v="LMG"/>
    <s v="REG"/>
    <s v="AO"/>
    <x v="0"/>
    <s v="1P INET"/>
    <s v="Completed (PS)"/>
    <s v="RBS-Regional 3"/>
    <d v="2026-08-15T19:32:57"/>
    <d v="2026-08-16T14:23:25"/>
    <n v="69367230"/>
    <m/>
    <n v="152433910020"/>
    <s v="yayasan pondok pesantren bustanul hikmah"/>
    <s v="ODP-LMG-FQ/33 FQ/D02/33.01"/>
    <s v="WO061845544"/>
    <m/>
    <m/>
    <m/>
    <n v="112.362261861562"/>
    <n v="-7.2598781317964596"/>
    <s v="MD|MYDB-20260815265583|DN00001/MN00018|yayasan pondok pesantren bustanul hikmah|082142570633"/>
    <s v="MYDIGIBIZPARTNER"/>
    <m/>
    <m/>
    <m/>
    <m/>
    <m/>
    <m/>
    <m/>
    <m/>
    <s v="Management Janji"/>
    <s v="2026-08-17 13:00:00 | Nama PIC:  bp chairul umam  No HP: 082142570633 Alt: Tanggal: 17/08/2026 Jam Pasang: Siang Note: Hubungi sebelum ke lokasi, terimakasih. "/>
    <s v="FCC"/>
    <s v="15-08-2026 19:39:46"/>
    <d v="2026-08-17T13:00:00"/>
    <m/>
    <s v="PS"/>
    <s v="LMG"/>
    <s v="NO ADDON"/>
    <n v="20260816"/>
    <s v="Completed"/>
    <s v="HSI Bisnis Promo HUT Telkom PSB 70% - 150 Mbps"/>
    <s v="INDIBIZ"/>
    <m/>
    <m/>
    <d v="2026-08-17T13:00:00"/>
    <s v="2026-08-17 13:00:00 | Nama PIC:  bp chairul umam  No HP: 082142570633 Alt: Tanggal: 17/08/2026 Jam Pasang: Siang Note: Hubungi sebelum ke lokasi, terimakasih. "/>
    <n v="2026"/>
    <n v="8"/>
    <n v="16"/>
    <d v="2026-08-16T00:00:00"/>
    <n v="-1.5416666666642413"/>
    <x v="0"/>
  </r>
  <r>
    <n v="1617"/>
    <n v="1002520568"/>
    <n v="3"/>
    <x v="1"/>
    <n v="5"/>
    <s v="SBY UTARA"/>
    <s v="TANDES"/>
    <s v="TNS"/>
    <s v="REG"/>
    <s v="AO"/>
    <x v="0"/>
    <s v="1P INET"/>
    <s v="Completed (PS)"/>
    <s v="RBS-Regional 3"/>
    <d v="2026-08-11T15:46:56"/>
    <d v="2026-08-12T14:27:21"/>
    <n v="69363576"/>
    <m/>
    <n v="152409278348"/>
    <s v="MINT PATISSERIE SURABAYA"/>
    <s v="ODP-TDS-FJ/41"/>
    <s v="WO061517992"/>
    <m/>
    <m/>
    <m/>
    <n v="112.690972"/>
    <n v="-7.2772129999999997"/>
    <s v="MD|MYDB-20260811264975|DN00001/MN00884|MINT PATISSERIE SURABAYA|0818669019"/>
    <s v="MYDIGIBIZPARTNER"/>
    <m/>
    <m/>
    <m/>
    <m/>
    <m/>
    <m/>
    <m/>
    <m/>
    <s v="Management Janji"/>
    <s v="2026-08-12 15:00:00 | Tanggal pemasangan: 12/08/2026 Jam pemasangan : siang Info Tambahan : Hubungi pelanggan dulu sebelum ke lokasi terima kasih."/>
    <s v="FCC"/>
    <d v="2026-11-08T15:55:14"/>
    <d v="2026-08-12T15:00:00"/>
    <m/>
    <s v="PS"/>
    <s v="TNS"/>
    <s v="NO ADDON"/>
    <n v="20260812"/>
    <s v="Completed"/>
    <s v="HSI Bisnis Basic PSB 70% - 75 Mbps"/>
    <s v="INDIBIZ"/>
    <m/>
    <m/>
    <d v="2026-08-12T15:00:00"/>
    <s v="2026-08-12 15:00:00 | Tanggal pemasangan: 12/08/2026 Jam pemasangan : siang Info Tambahan : Hubungi pelanggan dulu sebelum ke lokasi terima kasih."/>
    <n v="2026"/>
    <n v="8"/>
    <n v="12"/>
    <d v="2026-08-12T00:00:00"/>
    <n v="-0.625"/>
    <x v="0"/>
  </r>
  <r>
    <n v="1618"/>
    <n v="1002521427"/>
    <n v="3"/>
    <x v="6"/>
    <n v="5"/>
    <s v="JEMBER"/>
    <s v="SITUBONDO"/>
    <s v="SIT"/>
    <s v="REG"/>
    <s v="AO"/>
    <x v="0"/>
    <s v="1P INET"/>
    <s v="Completed (PS)"/>
    <s v="RBS-Regional 3"/>
    <d v="2026-08-12T09:40:57"/>
    <d v="2026-08-12T15:10:18"/>
    <n v="69363896"/>
    <m/>
    <n v="152506219074"/>
    <s v="TOKO MISNATO"/>
    <s v="ODP-SIT-FAC/45 FAC/D04/45.01"/>
    <s v="WO061558750"/>
    <m/>
    <m/>
    <m/>
    <n v="114.085076"/>
    <n v="-7.7163250000000003"/>
    <s v="|MN02617|MYIA-063559137301/POI/MISNATO AFANDI/082233022832/agussupriyono9478@gmail.com"/>
    <s v="MYIB_ASSISTANT"/>
    <m/>
    <m/>
    <m/>
    <m/>
    <m/>
    <m/>
    <m/>
    <m/>
    <s v="Management Janji"/>
    <s v="2026-08-13 08:00:00 | M Janji : (14/08/2026) jam Pasang : 09:00 Note : hubungi pelanggan jika ingin kelokasi "/>
    <s v="FCC"/>
    <d v="2026-12-08T09:55:11"/>
    <d v="2026-08-13T08:00:00"/>
    <m/>
    <s v="PS"/>
    <s v="SIT"/>
    <s v="NETMONK"/>
    <n v="20260812"/>
    <s v="Completed"/>
    <s v="HSI Bisnis Bundling Netmonk Promo 2026 PSB 70% - 150 Mbps"/>
    <s v="INDIBIZ"/>
    <m/>
    <m/>
    <d v="2026-08-13T08:00:00"/>
    <s v="2026-08-13 08:00:00 | M Janji : (14/08/2026) jam Pasang : 09:00 Note : hubungi pelanggan jika ingin kelokasi "/>
    <n v="2026"/>
    <n v="8"/>
    <n v="12"/>
    <d v="2026-08-12T00:00:00"/>
    <n v="-1.3333333333357587"/>
    <x v="0"/>
  </r>
  <r>
    <n v="1619"/>
    <n v="1002513785"/>
    <n v="3"/>
    <x v="7"/>
    <n v="4"/>
    <s v="KUDUS"/>
    <s v="PURWODADI"/>
    <s v="WRO"/>
    <s v="REG"/>
    <s v="AO"/>
    <x v="0"/>
    <s v="1P INET"/>
    <s v="Completed (PS)"/>
    <s v="RBS-Regional 3"/>
    <d v="2026-08-07T09:10:57"/>
    <d v="2026-08-09T17:07:53"/>
    <n v="69360421"/>
    <m/>
    <n v="142509107221"/>
    <s v="ENHA KOMPUTER"/>
    <s v="ODP-WRO-FA/018 FA/F01/018.01"/>
    <s v="WO061135601"/>
    <m/>
    <m/>
    <m/>
    <n v="111.0093541"/>
    <n v="-7.0867570999999998"/>
    <s v="|MN01314|MYIA-090895004894/POI/MOH JASMANI /082136975764/mohjasmani48@gmail.com"/>
    <s v="MYIB_ASSISTANT"/>
    <m/>
    <m/>
    <m/>
    <m/>
    <m/>
    <m/>
    <m/>
    <m/>
    <s v="Management Janji"/>
    <s v="2026-08-08 13:00:00 | M Janji : 8 agustus 2026 jam Pasang : siang Note : hubungi pelanggan jika ingin kelokasi"/>
    <s v="FCC"/>
    <d v="2026-07-08T09:25:58"/>
    <d v="2026-08-08T13:00:00"/>
    <m/>
    <s v="PS"/>
    <s v="WRO"/>
    <s v="NO ADDON"/>
    <n v="20260809"/>
    <s v="Completed"/>
    <s v="HSI Bisnis Promo HUT Telkom PSB 70% - 50 Mbps"/>
    <s v="INDIBIZ"/>
    <m/>
    <m/>
    <d v="2026-08-08T13:00:00"/>
    <s v="2026-08-08 13:00:00 | M Janji : 8 agustus 2026 jam Pasang : siang Note : hubungi pelanggan jika ingin kelokasi"/>
    <n v="2026"/>
    <n v="8"/>
    <n v="9"/>
    <d v="2026-08-09T00:00:00"/>
    <n v="0.45833333333575865"/>
    <x v="0"/>
  </r>
  <r>
    <n v="1620"/>
    <n v="1002525302"/>
    <n v="3"/>
    <x v="1"/>
    <n v="5"/>
    <s v="SBY SELATAN"/>
    <s v="MANYAR"/>
    <s v="JGR"/>
    <s v="REG"/>
    <s v="AO"/>
    <x v="0"/>
    <m/>
    <s v="Completed (PS)"/>
    <s v="RBS-Regional 2"/>
    <d v="2026-08-13T20:12:57"/>
    <d v="2026-08-14T15:28:22"/>
    <n v="69365555"/>
    <m/>
    <n v="152310255727"/>
    <s v="MOBENG RUNGKUT"/>
    <s v="ODP-RKT-FGX/37"/>
    <s v="WO061718604"/>
    <m/>
    <m/>
    <m/>
    <n v="112.7850617"/>
    <n v="-7.3317527"/>
    <s v="|MB10139|/MOBENG RUNGKUT/081211886671/it.rony@mobeng.co.id"/>
    <s v="Sales Force DBS"/>
    <m/>
    <m/>
    <m/>
    <m/>
    <m/>
    <m/>
    <m/>
    <m/>
    <s v="Management Janji"/>
    <s v="2026-08-18 13:00:00|M Janji :  18 Agustus 2026 Jam Pasang : 11.00 Note : hubungi pelanggan jika ingin ke lokasi, terima kasih. |40941148|MYDITA"/>
    <s v="FCC"/>
    <s v="13-08-2026 20:25:02"/>
    <d v="2026-08-18T13:00:00"/>
    <m/>
    <s v="PS"/>
    <s v="JGR"/>
    <s v="NO ADDON"/>
    <n v="20260814"/>
    <s v="Completed"/>
    <s v="- 11_11446;Biaya PSB HSI EBIS Tunai di Depan ~ 11[150000]  - SP_NOSS;SP_NOSS ~ Internet NOSS Multispeed Network[0]  - E23015;E23015 ~ ES23 - Perangkat ONT[0]  - E23015~null~44292;E23015||11||Abodemen 0[0]  - E23015~null~E23015_SWONT;SWONT ~ Biaya Sewa ONT"/>
    <s v="INDIBIZ"/>
    <m/>
    <m/>
    <d v="2026-08-18T13:00:00"/>
    <s v="2026-08-18 13:00:00|M Janji :  18 Agustus 2026 Jam Pasang : 11.00 Note : hubungi pelanggan jika ingin ke lokasi, terima kasih. |40941148|MYDITA"/>
    <n v="2026"/>
    <n v="8"/>
    <n v="14"/>
    <d v="2026-08-14T00:00:00"/>
    <n v="-4.5416666666642413"/>
    <x v="0"/>
  </r>
  <r>
    <n v="1621"/>
    <n v="1002506078"/>
    <n v="3"/>
    <x v="5"/>
    <n v="5"/>
    <s v="SINGARJA"/>
    <s v="SINGARAJA"/>
    <s v="SGR"/>
    <s v="REG"/>
    <s v="AO"/>
    <x v="0"/>
    <m/>
    <s v="102 | FOLLOW UP COMPLETED"/>
    <s v="RBS-Regional 3"/>
    <d v="2026-08-03T13:23:10"/>
    <d v="2026-08-07T10:48:55"/>
    <n v="69357509"/>
    <m/>
    <n v="172424836788"/>
    <s v="TK NEGERI LILIGUNDI"/>
    <s v="ODP-SGR-FCU/14"/>
    <s v="WO060809314"/>
    <m/>
    <m/>
    <m/>
    <n v="115.0979859"/>
    <n v="-8.1274271000000002"/>
    <s v="|MC10009|/TK NEGERI LILIGUNDI/PIC IDA AYU KADE MARET/082221571674/081246431476/tknegerililigundi20@gmail.com"/>
    <s v="Sales Force DBS"/>
    <m/>
    <m/>
    <m/>
    <m/>
    <m/>
    <m/>
    <m/>
    <m/>
    <s v="Management Janji"/>
    <s v="2026-08-04 13:00:00|Nama PIC: bu ida ayu Notel: 082221571674 Alt: -  Tanggal: 4/8/2026 Jam Pasang: Siang Note: Hubungi sebelum ke lokasi, terimakasih. |40961370|MYDITA"/>
    <s v="FCC"/>
    <d v="2026-03-08T13:25:40"/>
    <d v="2026-08-04T13:00:00"/>
    <s v="Kendala Pelanggan"/>
    <s v="REVOKE"/>
    <s v="SGR"/>
    <s v="NETMONK"/>
    <m/>
    <s v="Follow Up Revoke Completed, New Order ID : SC1002514199"/>
    <s v="- 11_11446;Biaya PSB HSI EBIS Tunai di Depan ~ 11[150000]  - SP_NOSS;SP_NOSS ~ Internet NOSS Multispeed Network[0]  - SP_NOSS;SP_NOSS ~ Internet NOSS Multispeed Network[0]  - E25061;E25061 ~ ES25 - Paket HSI Basic (HSIEF) Khusus Winback 2.0[0]  - E25061~n"/>
    <s v="INDIBIZ"/>
    <m/>
    <m/>
    <d v="2026-08-04T13:00:00"/>
    <s v="2026-08-04 13:00:00|Nama PIC: bu ida ayu Notel: 082221571674 Alt: -  Tanggal: 4/8/2026 Jam Pasang: Siang Note: Hubungi sebelum ke lokasi, terimakasih. |40961370|MYDITA"/>
    <m/>
    <m/>
    <m/>
    <e v="#NUM!"/>
    <e v="#NUM!"/>
    <x v="1"/>
  </r>
  <r>
    <n v="1622"/>
    <n v="1002530864"/>
    <n v="3"/>
    <x v="0"/>
    <n v="5"/>
    <s v="MATARAM"/>
    <s v="LOMBOK BARAT TENGAH"/>
    <s v="GER"/>
    <s v="REG"/>
    <s v="AO"/>
    <x v="0"/>
    <s v="1P INET"/>
    <s v="MIE - SEND SURVEY"/>
    <s v="RBS-Regional 3"/>
    <d v="2026-08-17T13:14:57"/>
    <d v="2026-08-17T13:16:02"/>
    <n v="69368097"/>
    <m/>
    <n v="172602204109"/>
    <s v="UD MUNAWIR"/>
    <s v="ODP-GER-FAM/22 FAM/D05/22.01"/>
    <s v="WO061930027"/>
    <m/>
    <m/>
    <m/>
    <n v="116.00951329999999"/>
    <n v="-8.7516742000000001"/>
    <s v="|MC40230|MYIA-093053297575/POI/MUNAWIR/087750983177/harisgazali61@gmail.com"/>
    <s v="MYIB_ASSISTANT"/>
    <m/>
    <m/>
    <m/>
    <m/>
    <m/>
    <m/>
    <m/>
    <m/>
    <s v="Management Janji"/>
    <s v="2026-08-18 13:00:00 | M janji : pagi Tanggal Pemasangan : 18/agustus/2026 Note : hubungi pelanggan jika ingin kelokasi "/>
    <s v="FCC"/>
    <s v="17-08-2026 13:39:51"/>
    <d v="2026-08-18T13:00:00"/>
    <m/>
    <s v="SURVEY_NEW_MANJA"/>
    <s v="GER"/>
    <s v="NO ADDON"/>
    <m/>
    <s v="MIE - SEND SURVEY"/>
    <s v="HSI Bisnis Promo HUT Telkom PSB 70% - 100 Mbps"/>
    <s v="INDIBIZ"/>
    <m/>
    <m/>
    <d v="2026-08-18T13:00:00"/>
    <s v="2026-08-18 13:00:00 | M janji : pagi Tanggal Pemasangan : 18/agustus/2026 Note : hubungi pelanggan jika ingin kelokasi "/>
    <m/>
    <m/>
    <m/>
    <e v="#NUM!"/>
    <e v="#NUM!"/>
    <x v="1"/>
  </r>
  <r>
    <n v="1623"/>
    <n v="1002528637"/>
    <n v="3"/>
    <x v="1"/>
    <n v="5"/>
    <s v="MADURA"/>
    <s v="BANGKALAN"/>
    <s v="SPG"/>
    <s v="REG"/>
    <s v="AO"/>
    <x v="0"/>
    <s v="1P INET"/>
    <s v="102 | FOLLOW UP COMPLETED"/>
    <s v="RBS-Regional 3"/>
    <d v="2026-08-15T15:59:57"/>
    <d v="2026-08-17T16:15:08"/>
    <n v="69367097"/>
    <m/>
    <n v="152434912716"/>
    <s v="PP Nahdatul Islamiyah"/>
    <s v="ODP-SPG-FS/46 FS/D07/46.01"/>
    <s v="WO061834135"/>
    <m/>
    <m/>
    <m/>
    <n v="113.235447965562"/>
    <n v="-7.0797328375850803"/>
    <s v="MD|MYDB-20260815265571|DN00001/MN00572|PP Nahdatul Islamiyah|08999957320"/>
    <s v="MYDIGIBIZPARTNER"/>
    <m/>
    <m/>
    <m/>
    <m/>
    <m/>
    <m/>
    <m/>
    <m/>
    <s v="Management Janji"/>
    <s v="2026-08-16 13:00:00 | Tanggal pemasangan: 16/08/2026 Jam pemasangan : pagi / siang Info Tambahan : Hubungi pelanggan dulu sebelum ke lokasi terima kasih."/>
    <s v="FCC"/>
    <s v="15-08-2026 16:10:16"/>
    <d v="2026-08-16T13:00:00"/>
    <s v="Kendala Pelanggan"/>
    <s v="REVOKE"/>
    <s v="SPG"/>
    <s v="NETMONK"/>
    <m/>
    <s v="Follow Up Revoke Completed, New Order ID : SC1002531224"/>
    <s v="HSI Bisnis Bundling Netmonk Promo 2026 PSB 70% - 200 Mbps"/>
    <s v="INDIBIZ"/>
    <m/>
    <m/>
    <d v="2026-08-16T13:00:00"/>
    <s v="2026-08-16 13:00:00 | Tanggal pemasangan: 16/08/2026 Jam pemasangan : pagi / siang Info Tambahan : Hubungi pelanggan dulu sebelum ke lokasi terima kasih."/>
    <m/>
    <m/>
    <m/>
    <e v="#NUM!"/>
    <e v="#NUM!"/>
    <x v="1"/>
  </r>
  <r>
    <n v="1624"/>
    <n v="1002518219"/>
    <n v="3"/>
    <x v="1"/>
    <n v="5"/>
    <s v="SBY UTARA"/>
    <s v="TANDES"/>
    <s v="BBE"/>
    <s v="REG"/>
    <s v="AO"/>
    <x v="0"/>
    <s v="1P INET"/>
    <s v="Completed (PS)"/>
    <s v="RBS-Regional 3"/>
    <d v="2026-08-10T15:10:56"/>
    <d v="2026-08-11T19:55:15"/>
    <n v="69362629"/>
    <m/>
    <n v="152417233932"/>
    <s v="TOKO RIZKY JAYA"/>
    <s v="ODP-BBE-FFB/42 FFB/D07/42.01"/>
    <s v="WO061417340"/>
    <m/>
    <m/>
    <m/>
    <n v="112.6295365"/>
    <n v="-7.3673234000000001"/>
    <s v="MD|MYDB-20260810264875|DN00001/MN00443|TOKO RIZKY JAYA|085335499901"/>
    <s v="MYDIGIBIZPARTNER"/>
    <m/>
    <m/>
    <m/>
    <m/>
    <m/>
    <m/>
    <m/>
    <m/>
    <s v="Management Janji"/>
    <s v="2026-08-11 13:00:00 | Waktu pemasnagan : 11 Agustus 2026 Jam pemasangan : 08.00 - 12.00 Mohon hubungi pelanggan sebelum ke lokasi  Terima kasih"/>
    <s v="FCC"/>
    <d v="2026-10-08T15:25:39"/>
    <d v="2026-08-11T13:00:00"/>
    <m/>
    <s v="PS"/>
    <s v="BBE"/>
    <s v="NO ADDON"/>
    <n v="20260811"/>
    <s v="Completed"/>
    <s v="HSI Bisnis Basic Promo HUT Telkom PSB 70% - 50 Mbps"/>
    <s v="INDIBIZ"/>
    <m/>
    <m/>
    <d v="2026-08-11T13:00:00"/>
    <s v="2026-08-11 13:00:00 | Waktu pemasnagan : 11 Agustus 2026 Jam pemasangan : 08.00 - 12.00 Mohon hubungi pelanggan sebelum ke lokasi  Terima kasih"/>
    <n v="2026"/>
    <n v="8"/>
    <n v="11"/>
    <d v="2026-08-11T00:00:00"/>
    <n v="-0.54166666666424135"/>
    <x v="0"/>
  </r>
  <r>
    <n v="1625"/>
    <n v="1002510445"/>
    <n v="3"/>
    <x v="0"/>
    <n v="5"/>
    <s v="MATARAM"/>
    <s v="INNER - NUSA TENGGARA"/>
    <s v="MTR"/>
    <s v="DPS"/>
    <s v="AO"/>
    <x v="0"/>
    <m/>
    <s v="Completed (PS)"/>
    <s v="DPS-Retail &amp; Media"/>
    <d v="2026-08-05T13:00:40"/>
    <d v="2026-08-05T21:04:41"/>
    <n v="69359139"/>
    <m/>
    <n v="172601796081"/>
    <s v="LOMBOK EPICENTRUM MALL / X8"/>
    <s v="ODP-MTR-FAT/06"/>
    <s v="WO060979911"/>
    <m/>
    <m/>
    <m/>
    <n v="116.104269"/>
    <n v="-8.5935799999999993"/>
    <s v="DPS HSI | Ida Harianti | 402005 | TREG 3 |PAK FATRIA| +62 819-2920-0005 | PSB | INET NETMONK 50MBPS"/>
    <s v="Amex"/>
    <m/>
    <m/>
    <m/>
    <m/>
    <m/>
    <m/>
    <m/>
    <m/>
    <s v="Management Janji"/>
    <s v="AO"/>
    <s v="FCC"/>
    <d v="2026-05-08T13:10:17"/>
    <m/>
    <m/>
    <s v="PS"/>
    <s v="MTR"/>
    <s v="NETMONK"/>
    <n v="20260805"/>
    <s v="Completed"/>
    <s v="- 11_11450;Biaya PSB Reguler HSI EBIS ~ 11[150000]  - SP_NOSS;SP_NOSS ~ Internet NOSS Multispeed Network[0]  - E23015;E23015 ~ ES23 - Perangkat ONT[0]  - E23015~null~44292;E23015||11||Abodemen 0[0]  - E23015~null~E23015_SWONT;SWONT ~ Biaya Sewa ONT ~ E230"/>
    <s v="INDIBIZ"/>
    <m/>
    <m/>
    <d v="2026-08-05T12:00:00"/>
    <s v="AO"/>
    <n v="2026"/>
    <n v="8"/>
    <n v="5"/>
    <d v="2026-08-05T00:00:00"/>
    <n v="-0.5"/>
    <x v="0"/>
  </r>
  <r>
    <n v="1626"/>
    <n v="1002528611"/>
    <n v="3"/>
    <x v="7"/>
    <n v="4"/>
    <s v="KUDUS"/>
    <s v="BLORA"/>
    <s v="BLO"/>
    <s v="REG"/>
    <s v="AO"/>
    <x v="0"/>
    <s v="1P INET"/>
    <s v="Completed (PS)"/>
    <s v="RBS-Regional 3"/>
    <d v="2026-08-15T15:49:56"/>
    <d v="2026-08-17T12:33:28"/>
    <n v="69367075"/>
    <m/>
    <n v="141569115579"/>
    <s v="BLORA PETSHOP"/>
    <s v="ODP-BLO-FDD/028 FDD/D03/028.01"/>
    <s v="WO061833565"/>
    <m/>
    <m/>
    <m/>
    <n v="111.44313990000001"/>
    <n v="-6.9127293999999999"/>
    <s v="|MC60133|MYIA-052857611397/POI/Ahmad faiza nur sufani/085736202383/45faiza44@gmail.com"/>
    <s v="MYIB_ASSISTANT"/>
    <m/>
    <m/>
    <m/>
    <m/>
    <m/>
    <m/>
    <m/>
    <m/>
    <s v="Management Janji"/>
    <s v="2026-08-16 13:00:00 | Tanggal pemasangan: 16/08/2026 Jam pemasangan : pagi / siang Info Tambahan : Hubungi pelanggan dulu sebelum ke lokasi terima kasih."/>
    <s v="FCC"/>
    <s v="15-08-2026 15:54:49"/>
    <d v="2026-08-16T13:00:00"/>
    <m/>
    <s v="PS"/>
    <s v="BLO"/>
    <s v="NO ADDON"/>
    <n v="20260817"/>
    <s v="Completed"/>
    <s v="HSI Bisnis PSB 70% - 150 Mbps"/>
    <s v="INDIBIZ"/>
    <m/>
    <m/>
    <d v="2026-08-16T13:00:00"/>
    <s v="2026-08-16 13:00:00 | Tanggal pemasangan: 16/08/2026 Jam pemasangan : pagi / siang Info Tambahan : Hubungi pelanggan dulu sebelum ke lokasi terima kasih."/>
    <n v="2026"/>
    <n v="8"/>
    <n v="17"/>
    <d v="2026-08-17T00:00:00"/>
    <n v="0.45833333333575865"/>
    <x v="0"/>
  </r>
  <r>
    <n v="1627"/>
    <n v="1002517592"/>
    <n v="3"/>
    <x v="3"/>
    <n v="4"/>
    <s v="MAGELANG"/>
    <s v="MUNTILAN"/>
    <s v="MUN"/>
    <s v="REG"/>
    <s v="AO"/>
    <x v="0"/>
    <s v="1P INET"/>
    <s v="Completed (PS)"/>
    <s v="RBS-Regional 3"/>
    <d v="2026-08-10T12:07:56"/>
    <d v="2026-08-11T14:22:59"/>
    <n v="69362367"/>
    <m/>
    <n v="141146114811"/>
    <s v="SPBU 44 564 01 SUCEN"/>
    <s v="ODP-MUN-FAD/072 FAD/D05/072.01"/>
    <s v="WO061385076"/>
    <m/>
    <m/>
    <m/>
    <n v="110.312033661928"/>
    <n v="-7.6216592984421601"/>
    <s v="|MN02395|MYIA-054720966135/POI/GOEI ING TOENALIAS YONG TJONG/083899125835/padimakmur01@gmail.com"/>
    <s v="MYIB_ASSISTANT"/>
    <m/>
    <m/>
    <m/>
    <m/>
    <m/>
    <m/>
    <m/>
    <m/>
    <s v="Management Janji"/>
    <s v="2026-08-11 15:00:00 | telp : 083899125835 alt :  M Janji : (11/08/2026) jam Pasang :pagi / siang  Note : hubungi pelanggan jika ingin kelokasi "/>
    <s v="FCC"/>
    <d v="2026-10-08T12:09:56"/>
    <d v="2026-08-11T15:00:00"/>
    <m/>
    <s v="PS"/>
    <s v="MUN"/>
    <s v="NO ADDON"/>
    <n v="20260811"/>
    <s v="Completed"/>
    <s v="HSI Bisnis Basic Promo HUT Telkom PSB 70% - 100 Mbps"/>
    <s v="INDIBIZ"/>
    <m/>
    <m/>
    <d v="2026-08-11T15:00:00"/>
    <s v="2026-08-11 15:00:00 | telp : 083899125835 alt :  M Janji : (11/08/2026) jam Pasang :pagi / siang  Note : hubungi pelanggan jika ingin kelokasi "/>
    <n v="2026"/>
    <n v="8"/>
    <n v="11"/>
    <d v="2026-08-11T00:00:00"/>
    <n v="-0.625"/>
    <x v="0"/>
  </r>
  <r>
    <n v="1628"/>
    <n v="1002518622"/>
    <n v="3"/>
    <x v="1"/>
    <n v="5"/>
    <s v="SBY UTARA"/>
    <s v="TANDES"/>
    <s v="KLN"/>
    <s v="REG"/>
    <s v="AO"/>
    <x v="0"/>
    <s v="1P INET"/>
    <s v="Completed (PS)"/>
    <s v="RBS-Regional 3"/>
    <d v="2026-08-10T17:31:57"/>
    <d v="2026-08-11T17:28:05"/>
    <n v="69362753"/>
    <m/>
    <n v="152418251413"/>
    <s v="PT AGRO CROPS INDONESIA"/>
    <s v="ODP-TDS-FDP/45 FDP/D04/45.01"/>
    <s v="WO061438533"/>
    <m/>
    <m/>
    <m/>
    <n v="112.670742049813"/>
    <n v="-7.2464629836754497"/>
    <s v="MD|MYDB-20260810264894|DN00001/MN02280|PT AGRO CROPS INDONESIA|087888978889"/>
    <s v="MYDIGIBIZPARTNER"/>
    <m/>
    <m/>
    <m/>
    <m/>
    <m/>
    <m/>
    <m/>
    <m/>
    <s v="Management Janji"/>
    <s v="2026-08-14 13:00:00 | telp : 087888978889 alt :  M Janji : (11/08/2026) jam Pasang :pagi / siang  Note : hubungi pelanggan jika ingin kelokasi"/>
    <s v="FCC"/>
    <d v="2026-10-08T17:39:53"/>
    <d v="2026-08-14T13:00:00"/>
    <m/>
    <s v="PS"/>
    <s v="KLN"/>
    <s v="NO ADDON"/>
    <n v="20260811"/>
    <s v="Completed"/>
    <s v="HSI Bisnis Promo HUT Telkom PSB 70% - 50 Mbps"/>
    <s v="INDIBIZ"/>
    <m/>
    <m/>
    <d v="2026-08-14T13:00:00"/>
    <s v="2026-08-14 13:00:00 | telp : 087888978889 alt :  M Janji : (11/08/2026) jam Pasang :pagi / siang  Note : hubungi pelanggan jika ingin kelokasi"/>
    <n v="2026"/>
    <n v="8"/>
    <n v="11"/>
    <d v="2026-08-11T00:00:00"/>
    <n v="-3.5416666666642413"/>
    <x v="0"/>
  </r>
  <r>
    <n v="1629"/>
    <n v="1002530493"/>
    <n v="3"/>
    <x v="6"/>
    <n v="5"/>
    <s v="JEMBER"/>
    <s v="SITUBONDO"/>
    <s v="SIT"/>
    <s v="REG"/>
    <s v="AO"/>
    <x v="0"/>
    <s v="1P INET"/>
    <s v="7 | OSS - PROVISIONING ISSUED"/>
    <s v="RBS-Regional 3"/>
    <d v="2026-08-17T09:32:56"/>
    <d v="2026-08-17T17:06:56"/>
    <n v="69367852"/>
    <m/>
    <n v="152506219133"/>
    <s v="TOKO CITRA"/>
    <s v="ODP-SIT-FQ/48 FQ/D05/48.01"/>
    <s v="WO061913602"/>
    <m/>
    <m/>
    <m/>
    <n v="114.04164299999999"/>
    <n v="-7.6627660000000004"/>
    <s v="|MN02617|MYIA-014778849619/POI/085218960556/085218960556/pranataaprilio90@gmail.com"/>
    <s v="MYIB_ASSISTANT"/>
    <m/>
    <m/>
    <m/>
    <m/>
    <m/>
    <m/>
    <m/>
    <m/>
    <s v="Management Janji"/>
    <s v="2026-08-18 08:00:00 | Jam Pemasangan : 08:00 - 12.00 Tanggal Pemasangan : 18/08/2026 Info Tambahan : Hubungi pelanggan sebelum datang ke lokasi"/>
    <s v="FCC"/>
    <s v="17-08-2026 09:39:54"/>
    <d v="2026-08-18T08:00:00"/>
    <m/>
    <s v="PI"/>
    <s v="SIT"/>
    <s v="NETMONK"/>
    <m/>
    <s v="Provisioning Issued"/>
    <s v="HSI Bisnis Bundling Netmonk PSB 70% Promo - 150 Mbps"/>
    <s v="INDIBIZ"/>
    <m/>
    <m/>
    <d v="2026-08-18T08:00:00"/>
    <s v="2026-08-18 08:00:00 | Jam Pemasangan : 08:00 - 12.00 Tanggal Pemasangan : 18/08/2026 Info Tambahan : Hubungi pelanggan sebelum datang ke lokasi"/>
    <m/>
    <m/>
    <m/>
    <e v="#NUM!"/>
    <e v="#NUM!"/>
    <x v="1"/>
  </r>
  <r>
    <n v="1630"/>
    <n v="1002515883"/>
    <n v="3"/>
    <x v="2"/>
    <n v="5"/>
    <s v="MALANG"/>
    <s v="BATU"/>
    <s v="BLB"/>
    <s v="REG"/>
    <s v="AO"/>
    <x v="0"/>
    <s v="1P INET"/>
    <s v="102 | FOLLOW UP COMPLETED"/>
    <s v="RBS-Regional 3"/>
    <d v="2026-08-08T12:32:57"/>
    <d v="2026-08-10T12:57:06"/>
    <n v="69361415"/>
    <m/>
    <n v="152702231724"/>
    <s v="CV Smart Artha Muda"/>
    <s v="ODP-BLB-FBD/14 FBD/D02/14.01"/>
    <s v="WO061255404"/>
    <m/>
    <m/>
    <m/>
    <n v="112.65626880000001"/>
    <n v="-7.9255599999999999"/>
    <s v="|MC20057|MYIA-030570485283/POI/Nurul Fatimah/085804286006/smartarthamuda@gmail.com"/>
    <s v="MYIB_ASSISTANT"/>
    <m/>
    <m/>
    <m/>
    <m/>
    <m/>
    <m/>
    <m/>
    <m/>
    <s v="Management Janji"/>
    <s v="2026-08-09 13:00:00 | Nama PIC: bu nurul  Notel: 085804286006 Alt: -  Tanggal: 9/8/2026 Jam Pasang: Siang Note: Hubungi pelanggan sebelum ke lokasi, terima kasih. "/>
    <s v="FCC"/>
    <d v="2026-08-08T12:39:51"/>
    <d v="2026-08-09T13:00:00"/>
    <m/>
    <s v="REVOKE"/>
    <s v="BLB"/>
    <s v="NO ADDON"/>
    <m/>
    <s v="Follow Up Revoke Completed, New Order ID : SC1002517668"/>
    <s v="HSI Bisnis PSB 70% - 100 Mbps"/>
    <s v="INDIBIZ"/>
    <m/>
    <m/>
    <d v="2026-08-09T13:00:00"/>
    <s v="2026-08-09 13:00:00 | Nama PIC: bu nurul  Notel: 085804286006 Alt: -  Tanggal: 9/8/2026 Jam Pasang: Siang Note: Hubungi pelanggan sebelum ke lokasi, terima kasih. "/>
    <m/>
    <m/>
    <m/>
    <e v="#NUM!"/>
    <e v="#NUM!"/>
    <x v="1"/>
  </r>
  <r>
    <n v="1631"/>
    <n v="1002506572"/>
    <n v="3"/>
    <x v="2"/>
    <n v="5"/>
    <s v="KEDIRI"/>
    <s v="NGANJUK"/>
    <s v="PRB"/>
    <s v="REG"/>
    <s v="AO"/>
    <x v="0"/>
    <s v="1P INET"/>
    <s v="Completed (PS)"/>
    <s v="RBS-Regional 3"/>
    <d v="2026-08-03T17:14:56"/>
    <d v="2026-08-04T16:28:28"/>
    <n v="69357810"/>
    <m/>
    <n v="152627203800"/>
    <s v="Line cook &amp; cookies"/>
    <s v="ODP-PRB-FB/02 FB/D01/02.01"/>
    <s v="WO060827645"/>
    <m/>
    <m/>
    <m/>
    <n v="112.020458243787"/>
    <n v="-7.6745714546624297"/>
    <s v="MD|MYDB-20260803264280|DN00001/MN00451|Line cook &amp; cookies|085649111879"/>
    <s v="MYDIGIBIZPARTNER"/>
    <m/>
    <m/>
    <m/>
    <m/>
    <m/>
    <m/>
    <m/>
    <m/>
    <s v="Management Janji"/>
    <s v="2026-08-04 15:00:00 | Nama Pic : bp TRI SULASTYO PRAMONO No Hp Pic : 085649111879 No alt : - Jam Pemasangan : siang  Tanggal Pemasangan : 4 Agustus 2026"/>
    <s v="FCC"/>
    <d v="2026-03-08T17:24:53"/>
    <d v="2026-08-04T15:00:00"/>
    <m/>
    <s v="PS"/>
    <s v="PRB"/>
    <s v="NO ADDON"/>
    <n v="20260804"/>
    <s v="Completed"/>
    <s v="HSI Bisnis Promo HUT Telkom PSB 70% - 50 Mbps"/>
    <s v="INDIBIZ"/>
    <m/>
    <m/>
    <d v="2026-08-04T15:00:00"/>
    <s v="2026-08-04 15:00:00 | Nama Pic : bp TRI SULASTYO PRAMONO No Hp Pic : 085649111879 No alt : - Jam Pemasangan : siang  Tanggal Pemasangan : 4 Agustus 2026"/>
    <n v="2026"/>
    <n v="8"/>
    <n v="4"/>
    <d v="2026-08-04T00:00:00"/>
    <n v="-0.625"/>
    <x v="0"/>
  </r>
  <r>
    <n v="1632"/>
    <n v="1002506599"/>
    <n v="3"/>
    <x v="3"/>
    <n v="4"/>
    <s v="MAGELANG"/>
    <s v="MUNTILAN"/>
    <s v="MUN"/>
    <s v="REG"/>
    <s v="AO"/>
    <x v="0"/>
    <s v="1P INET"/>
    <s v="Completed (PS)"/>
    <s v="RBS-Regional 3"/>
    <d v="2026-08-03T17:58:56"/>
    <d v="2026-08-04T14:14:52"/>
    <n v="69357820"/>
    <m/>
    <n v="141146114793"/>
    <s v="RATU CELL"/>
    <s v="ODP-MUN-FAT/024 FAT/D02/024.01"/>
    <s v="WO060831279"/>
    <m/>
    <m/>
    <m/>
    <n v="110.34173199999999"/>
    <n v="-7.608924"/>
    <s v="|MN00935|MYIA-024368912449/POI/RIFQI KURNIAWAN/081226920510/rifqikurniawan001@gmail.com"/>
    <s v="MYIB_ASSISTANT"/>
    <m/>
    <m/>
    <m/>
    <m/>
    <m/>
    <m/>
    <m/>
    <m/>
    <s v="Management Janji"/>
    <s v="2026-08-05 09:00:00 | Nama PIC : rifqi kurniawan No HP : 081226920510 Tanggal Pemasangan : 05 Agustus 2026 Jam Pemasangan : 08:00 15:00 Info Tambahan : Hubungi pelanggan dulu sebelum ke lokasi terimakasih"/>
    <s v="FCC"/>
    <d v="2026-03-08T18:10:15"/>
    <d v="2026-08-05T09:00:00"/>
    <m/>
    <s v="PS"/>
    <s v="MUN"/>
    <s v="NO ADDON"/>
    <n v="20260804"/>
    <s v="Completed"/>
    <s v="HSI Bisnis Promo HUT Telkom PSB 70% - 75 Mbps"/>
    <s v="INDIBIZ"/>
    <m/>
    <m/>
    <d v="2026-08-05T09:00:00"/>
    <s v="2026-08-05 09:00:00 | Nama PIC : rifqi kurniawan No HP : 081226920510 Tanggal Pemasangan : 05 Agustus 2026 Jam Pemasangan : 08:00 15:00 Info Tambahan : Hubungi pelanggan dulu sebelum ke lokasi terimakasih"/>
    <n v="2026"/>
    <n v="8"/>
    <n v="4"/>
    <d v="2026-08-04T00:00:00"/>
    <n v="-1.375"/>
    <x v="0"/>
  </r>
  <r>
    <n v="1633"/>
    <n v="1002530534"/>
    <n v="3"/>
    <x v="4"/>
    <n v="4"/>
    <s v="SEMARANG"/>
    <s v="INNER - SEMARANG JATENG UTARA"/>
    <s v="MJE"/>
    <s v="REG"/>
    <s v="AO"/>
    <x v="0"/>
    <s v="1P INET"/>
    <s v="7 | OSS - PROVISIONING ISSUED"/>
    <s v="RBS-Regional 3"/>
    <d v="2026-08-17T09:59:57"/>
    <d v="2026-08-18T08:06:57"/>
    <n v="69367864"/>
    <m/>
    <n v="142426804737"/>
    <s v="TOKO RUDI"/>
    <s v="ODP-MJE-FJ/046 FJ/D03/046.01"/>
    <s v="WO061914677"/>
    <m/>
    <m/>
    <m/>
    <n v="110.292468"/>
    <n v="-7.0388419999999998"/>
    <s v="|MB10056|MYIA-011764240073/POI/RUDINI DWI HARSONO/0818222545/rudini.dh@gmail.com"/>
    <s v="MYIB_ASSISTANT"/>
    <m/>
    <m/>
    <m/>
    <m/>
    <m/>
    <m/>
    <m/>
    <m/>
    <s v="Management Janji"/>
    <s v="2026-08-18 08:00:00 | Waktu pemasangan : 17 agustus 2026 Jam pemasangan : 08.00 - 12.00 Info Tambahan : Hubungi pelanggan dulu sebelum ke lokasi terimakasih "/>
    <s v="FCC"/>
    <s v="17-08-2026 10:10:25"/>
    <d v="2026-08-18T08:00:00"/>
    <m/>
    <s v="PI"/>
    <s v="MJE"/>
    <s v="NO ADDON"/>
    <m/>
    <s v="Provisioning Issued"/>
    <s v="HSI Bisnis Promo HUT Telkom PSB 70% - 150 Mbps"/>
    <s v="INDIBIZ"/>
    <m/>
    <m/>
    <d v="2026-08-18T08:00:00"/>
    <s v="2026-08-18 08:00:00 | Waktu pemasangan : 17 agustus 2026 Jam pemasangan : 08.00 - 12.00 Info Tambahan : Hubungi pelanggan dulu sebelum ke lokasi terimakasih "/>
    <m/>
    <m/>
    <m/>
    <e v="#NUM!"/>
    <e v="#NUM!"/>
    <x v="1"/>
  </r>
  <r>
    <n v="1634"/>
    <n v="1002513012"/>
    <n v="3"/>
    <x v="0"/>
    <n v="5"/>
    <s v="MATARAM"/>
    <s v="SUMBAWA"/>
    <s v="MLK"/>
    <s v="DPS"/>
    <s v="AO"/>
    <x v="0"/>
    <m/>
    <s v="102 | FOLLOW UP COMPLETED"/>
    <s v="DPS-Property &amp; Resources"/>
    <d v="2026-08-06T15:53:26"/>
    <d v="2026-08-07T14:37:15"/>
    <n v="69360195"/>
    <m/>
    <n v="172608206221"/>
    <s v="AMNT Townsite 2 D47"/>
    <s v="ODP-MLK-FAC/08"/>
    <s v="WO061098346"/>
    <m/>
    <m/>
    <m/>
    <n v="116.7586278"/>
    <n v="-8.9648123000000002"/>
    <s v="DSS HSI | WILHELMI A IDRIS | 970167 | TREG 3 | AMNT Townsite 2 D47|SYAHRUL ALQADRI| 081237399497 | PSB 2P INET TV 20MBPS"/>
    <s v="Account Manager"/>
    <m/>
    <m/>
    <m/>
    <m/>
    <m/>
    <m/>
    <m/>
    <m/>
    <s v="Management Janji"/>
    <s v="AO"/>
    <s v="FCC"/>
    <d v="2026-06-08T16:10:32"/>
    <m/>
    <s v="Kendala Lainnya"/>
    <s v="REVOKE"/>
    <s v="MLK"/>
    <s v="NO ADDON"/>
    <m/>
    <s v="Follow Up Revoke Completed, New Order ID : SC1002514871"/>
    <s v="- E23015;E23015 ~ ES23 - Perangkat ONT[0]  - E23015~null~44292;E23015||11||Abodemen 0[0]  - E23015~null~E23015_SWONT;SWONT ~ Biaya Sewa ONT ~ E23015[30000]  - E24058;E24058 ~ ES24 - Paket HSI Bisnis (HSIEF) Khusus Winback[0]  - E24058~null~103819;E24058||"/>
    <s v="INDIBIZ"/>
    <m/>
    <m/>
    <d v="2026-08-06T12:00:00"/>
    <s v="AO"/>
    <m/>
    <m/>
    <m/>
    <e v="#NUM!"/>
    <e v="#NUM!"/>
    <x v="1"/>
  </r>
  <r>
    <n v="1635"/>
    <n v="1002525470"/>
    <n v="3"/>
    <x v="6"/>
    <n v="5"/>
    <s v="SIDOARJO"/>
    <s v="INNER - JATIM TIMUR"/>
    <s v="KRN"/>
    <s v="REG"/>
    <s v="AO"/>
    <x v="0"/>
    <m/>
    <s v="OSS - FALLOUT"/>
    <s v="RBS-Regional 2"/>
    <d v="2026-08-14T08:37:23"/>
    <d v="2026-08-17T06:05:42"/>
    <n v="66525052"/>
    <m/>
    <n v="152331251056"/>
    <s v="PT. BANGUN INFORMASI TEKNOLOGI"/>
    <s v="ODP-KRN-FBC/21"/>
    <s v="WO061750836"/>
    <m/>
    <m/>
    <m/>
    <n v="112.574866178051"/>
    <n v="-7.4112769055391503"/>
    <s v="AMRBS;950223;ALDHIAZ;JKT OUTER;HSI Bisnis PSB 70% - 200 Mbps - (1049000);CP FARHAN 0877-7819-1985 ALT REYHANSYAH 087778113956;billing@bnteknologi.com"/>
    <s v="Account Manager"/>
    <m/>
    <m/>
    <m/>
    <m/>
    <m/>
    <m/>
    <m/>
    <m/>
    <s v="Management Janji"/>
    <s v="2026-08-15 13:00:00|M Janji : (15/08/2026) jam Pasang : 09:00 Note : hubungi pelanggan jika ingin kelokasi|40981182|MYDITA"/>
    <s v="FCC"/>
    <s v="14-08-2026 08:39:59"/>
    <d v="2026-08-15T13:00:00"/>
    <m/>
    <s v="FO_WFM"/>
    <s v="KRN"/>
    <s v="NO ADDON"/>
    <m/>
    <s v="Provisioning Failed|||Failed to create and start the order due to oracle.communications.ordermanagement.ws.OrderTransactionNo"/>
    <s v="- 11_11446;Biaya PSB HSI EBIS Tunai di Depan ~ 11[150000]  - SP_NOSS;SP_NOSS ~ Internet NOSS Multispeed Network[0]  - SP_NOSS;SP_NOSS ~ Internet NOSS Multispeed Network[0]  - E23015;E23015 ~ ES23 - Perangkat ONT[0]  - E23015~null~44292;E23015||11||Abodeme"/>
    <s v="INDIBIZ"/>
    <m/>
    <m/>
    <d v="2026-08-15T13:00:00"/>
    <s v="2026-08-15 13:00:00|M Janji : (15/08/2026) jam Pasang : 09:00 Note : hubungi pelanggan jika ingin kelokasi|40981182|MYDITA"/>
    <m/>
    <m/>
    <m/>
    <e v="#NUM!"/>
    <e v="#NUM!"/>
    <x v="1"/>
  </r>
  <r>
    <n v="1636"/>
    <n v="1002528147"/>
    <n v="3"/>
    <x v="2"/>
    <n v="5"/>
    <s v="KEDIRI"/>
    <s v="KEDIRI"/>
    <s v="KDI"/>
    <s v="REG"/>
    <s v="AO"/>
    <x v="0"/>
    <s v="2P INET + VOICE"/>
    <s v="OSS - FALLOUT"/>
    <s v="RBS-Regional 3"/>
    <d v="2026-08-15T11:59:56"/>
    <d v="2026-08-16T11:38:40"/>
    <n v="69366806"/>
    <n v="3546098716"/>
    <n v="152610241503"/>
    <s v="PT. WILL CORP INDONESIA"/>
    <s v="ODP-KDI-FAH/17 FAH/D03/17.01"/>
    <s v="WO061814520"/>
    <m/>
    <m/>
    <m/>
    <n v="112.0113436"/>
    <n v="-7.8251305999999996"/>
    <s v="|MN02691|MYIA-042856375103/POI/SOEPRIADI/085173306144/khamidn688@gmail.com"/>
    <s v="MYIB_ASSISTANT"/>
    <m/>
    <m/>
    <m/>
    <m/>
    <m/>
    <m/>
    <m/>
    <m/>
    <s v="Management Janji"/>
    <s v="2026-08-16 08:00:00 | M Janji :  16 Agustus 2026 Jam Pasang : Pagi Note : hubungi pelanggan jika ingin ke lokasi, terima kasih"/>
    <s v="FCC"/>
    <s v="15-08-2026 12:10:01"/>
    <d v="2026-08-16T08:00:00"/>
    <s v="Kendala Pelanggan"/>
    <s v="FO_WFM"/>
    <s v="KDI"/>
    <s v="NO ADDON"/>
    <m/>
    <s v="Provisioning Failed|WFM|INF009053526|PDI_-7.8281314,112.01086_double input"/>
    <s v="HSI Bisnis Bundling Phone Dual Band PSB 70% - Free 800 Menit Promo - 100 Mbps"/>
    <s v="INDIBIZ"/>
    <m/>
    <m/>
    <d v="2026-08-16T08:00:00"/>
    <s v="2026-08-16 08:00:00 | M Janji :  16 Agustus 2026 Jam Pasang : Pagi Note : hubungi pelanggan jika ingin ke lokasi, terima kasih"/>
    <m/>
    <m/>
    <m/>
    <e v="#NUM!"/>
    <e v="#NUM!"/>
    <x v="1"/>
  </r>
  <r>
    <n v="1637"/>
    <n v="1002516296"/>
    <n v="3"/>
    <x v="1"/>
    <n v="5"/>
    <s v="SBY UTARA"/>
    <s v="GRESIK"/>
    <s v="SDY"/>
    <s v="REG"/>
    <s v="AO"/>
    <x v="0"/>
    <m/>
    <s v="Completed (PS)"/>
    <s v="RBS-Regional 3"/>
    <d v="2026-08-09T09:00:58"/>
    <d v="2026-08-10T12:39:50"/>
    <n v="69361710"/>
    <m/>
    <n v="152451212132"/>
    <s v="Yayasan Ponpes Sunanul Muhtadin"/>
    <s v="ODP-SDY-FB/85"/>
    <s v="WO061306085"/>
    <m/>
    <m/>
    <m/>
    <n v="112.5211195"/>
    <n v="-6.9821574999999996"/>
    <s v="|MN02280|/Yayasan Ponpes Sunanul Muhtadin/085645019135/ysq.sunanulmuhtadin@gmail.com/HSI Bisnis Winback + Antares Eazy (1:1) 300 Mbps (Rp 1.255.000) PSB Rp 150.000/MAHBUB AUFAR/-6.982285,112.521220"/>
    <s v="Sales Force DBS"/>
    <m/>
    <m/>
    <m/>
    <m/>
    <m/>
    <m/>
    <m/>
    <m/>
    <s v="Management Janji"/>
    <s v="2026-08-10 08:00:00|M Janji : (10/08/2026) jam Pasang : 09:00 Note : hubungi pelanggan jika ingin kelokasi|40981182|MYDITA"/>
    <s v="FCC"/>
    <d v="2026-09-08T09:10:18"/>
    <d v="2026-08-10T08:00:00"/>
    <m/>
    <s v="PS"/>
    <s v="SDY"/>
    <s v="ANTAREZ"/>
    <n v="20260810"/>
    <s v="Completed"/>
    <s v="- E23015;E23015 ~ ES23 - Perangkat ONT[0]  - E23015~null~44292;E23015||11||Abodemen 0[0]  - E23015~null~E23015_SWONTPREM;SWONTPREM ~ Biaya Sewa ONT Premium ~ E23015[50000]  - E24057;E24057 ~ ES24 - Paket HSI Bisnis (HSIE) Khusus Winback[0]  - E24057~null~"/>
    <s v="INDIBIZ"/>
    <m/>
    <m/>
    <d v="2026-08-10T08:00:00"/>
    <s v="2026-08-10 08:00:00|M Janji : (10/08/2026) jam Pasang : 09:00 Note : hubungi pelanggan jika ingin kelokasi|40981182|MYDITA"/>
    <n v="2026"/>
    <n v="8"/>
    <n v="10"/>
    <d v="2026-08-10T00:00:00"/>
    <n v="-0.33333333333575865"/>
    <x v="0"/>
  </r>
  <r>
    <n v="1638"/>
    <n v="1002506094"/>
    <n v="3"/>
    <x v="4"/>
    <n v="4"/>
    <s v="PEKALONGAN"/>
    <s v="BREBES"/>
    <s v="BKA"/>
    <s v="REG"/>
    <s v="AO"/>
    <x v="0"/>
    <s v="1P INET"/>
    <s v="Completed (PS)"/>
    <s v="RBS-Regional 3"/>
    <d v="2026-08-03T13:26:56"/>
    <d v="2026-08-04T13:41:49"/>
    <n v="69357532"/>
    <m/>
    <n v="142205105783"/>
    <s v="Toko Sembako Sumber Barokah"/>
    <s v="ODP-BKA-FG/005 FG/D01/005.01"/>
    <s v="WO060794114"/>
    <m/>
    <m/>
    <m/>
    <n v="108.981479890644"/>
    <n v="-6.8663859701590901"/>
    <s v="MD|MYDB-20260802264192|EC50002/MC50042|Toko Sembako Sumber Barokah|082221122183"/>
    <s v="MYDIGIBIZPARTNER"/>
    <m/>
    <m/>
    <m/>
    <m/>
    <m/>
    <m/>
    <m/>
    <m/>
    <s v="Management Janji"/>
    <s v="2026-08-04 13:00:00 | Tanggal Pemasangan : 04 Agustus 2026 Jam Pemasangan : 08:00 13:00 Info Tambahan : Hubungi pelanggan dulu sebelum ke lokasi terimakasih"/>
    <s v="FCC"/>
    <d v="2026-03-08T13:40:15"/>
    <d v="2026-08-04T13:00:00"/>
    <m/>
    <s v="PS"/>
    <s v="BKA"/>
    <s v="NO ADDON"/>
    <n v="20260804"/>
    <s v="Completed"/>
    <s v="HSI Bisnis PSB 70% - 300 Mbps"/>
    <s v="INDIBIZ"/>
    <m/>
    <m/>
    <d v="2026-08-04T13:00:00"/>
    <s v="2026-08-04 13:00:00 | Tanggal Pemasangan : 04 Agustus 2026 Jam Pemasangan : 08:00 13:00 Info Tambahan : Hubungi pelanggan dulu sebelum ke lokasi terimakasih"/>
    <n v="2026"/>
    <n v="8"/>
    <n v="4"/>
    <d v="2026-08-04T00:00:00"/>
    <n v="-0.54166666666424135"/>
    <x v="0"/>
  </r>
  <r>
    <n v="1639"/>
    <n v="1002524337"/>
    <n v="3"/>
    <x v="6"/>
    <n v="5"/>
    <s v="SIDOARJO"/>
    <s v="PASURUAN"/>
    <s v="PDA"/>
    <s v="REG"/>
    <s v="AO"/>
    <x v="0"/>
    <m/>
    <s v="Completed (PS)"/>
    <s v="RBS-Regional 3"/>
    <d v="2026-08-13T13:49:22"/>
    <d v="2026-08-14T09:15:47"/>
    <n v="69365208"/>
    <m/>
    <n v="152741225088"/>
    <s v="SULTAN SEAFOOD"/>
    <s v="ODP-PDA-FJ/02"/>
    <s v="WO061678845"/>
    <m/>
    <m/>
    <m/>
    <n v="112.6752358"/>
    <n v="-7.6587417999999996"/>
    <s v="|MC30112|/WAHYU AJENG PROKLAMIR DAASMARA/82331271252/sultanseafood01@gmail.com"/>
    <s v="Sales Force DBS"/>
    <m/>
    <m/>
    <m/>
    <m/>
    <m/>
    <m/>
    <m/>
    <m/>
    <s v="Management Janji"/>
    <s v="2026-08-14 13:00:00|Nama PIC : Ibu Wahyu No HP : 082331271252 No Alt : - M Janji :  14 Agustus 2026 Jam Pasang : Pagi / Siang Note : hubungi pelanggan jika ingin kelokasi |40951378|MYDITA"/>
    <s v="FCC"/>
    <s v="13-08-2026 13:54:52"/>
    <d v="2026-08-14T13:00:00"/>
    <m/>
    <s v="PS"/>
    <s v="PDA"/>
    <s v="NO ADDON"/>
    <n v="20260814"/>
    <s v="Completed"/>
    <s v="- 11_11446;Biaya PSB HSI EBIS Tunai di Depan ~ 11[150000]  - SP_NOSS;SP_NOSS ~ Internet NOSS Multispeed Network[0]  - E23015;E23015 ~ ES23 - Perangkat ONT[0]  - E23015~null~44292;E23015||11||Abodemen 0[0]  - E23015~null~E23015_SWONT;SWONT ~ Biaya Sewa ONT"/>
    <s v="INDIBIZ"/>
    <m/>
    <m/>
    <d v="2026-08-14T13:00:00"/>
    <s v="2026-08-14 13:00:00|Nama PIC : Ibu Wahyu No HP : 082331271252 No Alt : - M Janji :  14 Agustus 2026 Jam Pasang : Pagi / Siang Note : hubungi pelanggan jika ingin kelokasi |40951378|MYDITA"/>
    <n v="2026"/>
    <n v="8"/>
    <n v="14"/>
    <d v="2026-08-14T00:00:00"/>
    <n v="-0.54166666666424135"/>
    <x v="0"/>
  </r>
  <r>
    <n v="1640"/>
    <n v="1002505412"/>
    <n v="3"/>
    <x v="4"/>
    <n v="4"/>
    <s v="PEKALONGAN"/>
    <s v="BREBES"/>
    <s v="BMU"/>
    <s v="REG"/>
    <s v="AO"/>
    <x v="0"/>
    <s v="1P INET"/>
    <s v="Completed (PS)"/>
    <s v="RBS-Regional 3"/>
    <d v="2026-08-02T18:41:58"/>
    <d v="2026-08-04T16:59:26"/>
    <n v="69357128"/>
    <m/>
    <n v="146281108770"/>
    <s v="CV. DUTA NIRMALA"/>
    <s v="ODP-BMU-FK/039 FK/D04/039.01"/>
    <s v="WO060738927"/>
    <m/>
    <m/>
    <m/>
    <n v="109.020976"/>
    <n v="-7.2506899999999996"/>
    <s v="|MC60040|MYIA-077693543272/POI/Lysia Lidia/087712031893/nirmaladuta3@gmail.com"/>
    <s v="MYIB_ASSISTANT"/>
    <m/>
    <m/>
    <m/>
    <m/>
    <m/>
    <m/>
    <m/>
    <m/>
    <s v="Management Janji"/>
    <s v="2026-08-03 15:00:00 | M Janji : (03/08/2026) jam Pasang : 09:00 Note : hubungi pelanggan jika ingin kelokasi "/>
    <s v="FCC"/>
    <d v="2026-02-08T18:54:42"/>
    <d v="2026-08-03T15:00:00"/>
    <m/>
    <s v="PS"/>
    <s v="BMU"/>
    <s v="NO ADDON"/>
    <n v="20260804"/>
    <s v="Completed"/>
    <s v="HSI Bisnis Promo HUT Telkom PSB 70% - 300 Mbps"/>
    <s v="INDIBIZ"/>
    <m/>
    <m/>
    <d v="2026-08-03T15:00:00"/>
    <s v="2026-08-03 15:00:00 | M Janji : (03/08/2026) jam Pasang : 09:00 Note : hubungi pelanggan jika ingin kelokasi "/>
    <n v="2026"/>
    <n v="8"/>
    <n v="4"/>
    <d v="2026-08-04T00:00:00"/>
    <n v="0.375"/>
    <x v="0"/>
  </r>
  <r>
    <n v="1641"/>
    <n v="1002517555"/>
    <n v="3"/>
    <x v="5"/>
    <n v="5"/>
    <s v="DENPASAR"/>
    <s v="UBUNG"/>
    <s v="UBN"/>
    <s v="REG"/>
    <s v="AO"/>
    <x v="0"/>
    <s v="1P INET"/>
    <s v="OSS - FALLOUT"/>
    <s v="RBS-Regional 3"/>
    <d v="2026-08-10T11:56:56"/>
    <d v="2026-08-15T07:46:56"/>
    <n v="69362351"/>
    <m/>
    <n v="172418758330"/>
    <s v="PT VARNION TECHNOLOGY SEMESTA"/>
    <s v="ODP-UBN-FL/12"/>
    <s v="WO061383704"/>
    <m/>
    <m/>
    <m/>
    <n v="115.14786770000001"/>
    <n v="-8.6442370000000004"/>
    <s v="|MC50133|MYIA-083794649499/POI/Anita Octavia/081325889709/anita.octavia@varnion.com"/>
    <s v="MYIB_ASSISTANT"/>
    <m/>
    <m/>
    <m/>
    <m/>
    <m/>
    <m/>
    <m/>
    <m/>
    <s v="Management Janji"/>
    <s v="2026-08-11 08:00:00 | Waktu pemasnagan : 11 Agustus 2026 Jam pemasangan : 08.00 - 12.00 Mohon hubungi pelanggan sebelum ke lokasi  Terima kasih"/>
    <s v="FCC"/>
    <d v="2026-10-08T12:09:56"/>
    <d v="2026-08-11T08:00:00"/>
    <s v="Kendala Teknik"/>
    <s v="FO_WFM"/>
    <s v="UBN"/>
    <s v="NO ADDON"/>
    <m/>
    <s v="Provisioning Failed|WFM|INF009047200|belym ada jaringn di lokasi"/>
    <s v="HSI Bisnis Promo HUT Telkom PSB 70% - 100 Mbps Dual Band"/>
    <s v="INDIBIZ"/>
    <m/>
    <m/>
    <d v="2026-08-11T08:00:00"/>
    <s v="2026-08-11 08:00:00 | Waktu pemasnagan : 11 Agustus 2026 Jam pemasangan : 08.00 - 12.00 Mohon hubungi pelanggan sebelum ke lokasi  Terima kasih"/>
    <m/>
    <m/>
    <m/>
    <e v="#NUM!"/>
    <e v="#NUM!"/>
    <x v="1"/>
  </r>
  <r>
    <n v="1642"/>
    <n v="1002508229"/>
    <n v="3"/>
    <x v="3"/>
    <n v="4"/>
    <s v="YOGYAKARTA"/>
    <s v="INNER - YOGYA JATENG SELATAN"/>
    <s v="KEN"/>
    <s v="REG"/>
    <s v="AO"/>
    <x v="0"/>
    <m/>
    <s v="Completed (PS)"/>
    <s v="RBS-Regional 3"/>
    <d v="2026-08-04T13:28:56"/>
    <d v="2026-08-04T14:07:31"/>
    <n v="69349609"/>
    <m/>
    <n v="146130138381"/>
    <s v="PT JOGJA CANTIK SELALU"/>
    <s v="ODP-KEN-FBT/053"/>
    <s v="WO060894459"/>
    <m/>
    <m/>
    <m/>
    <n v="110.42647700000001"/>
    <n v="-7.7588429999999997"/>
    <s v="|MC80225|MYIA-017276362044/POI/SHOLIKHAH MULYA EFFENDI /082386999999/lovinabeauty.official@gmail.com"/>
    <s v="Sales Profesional"/>
    <m/>
    <m/>
    <m/>
    <m/>
    <m/>
    <m/>
    <m/>
    <m/>
    <s v="Management Janji"/>
    <s v="2026-07-24 14:00:00 | Nama Pic : PT JOGJA CANTIK SELALU  No Hp Pic : 082386999999  Jam Pemasangan : 08:00 - 12.00  Tanggal Pemasangan : KAMIS 23 JULI 2026  Info Tambahan : Hubungi pelanggan sebelum datang ke lokasi"/>
    <s v="FCC"/>
    <d v="2026-04-08T13:39:51"/>
    <m/>
    <m/>
    <s v="PS"/>
    <s v="KE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7-24 14:00:00 | Nama Pic : PT JOGJA CANTIK SELALU  No Hp Pic : 082386999999  Jam Pemasangan : 08:00 - 12.00  Tanggal Pemasangan : KAMIS 23 JULI 2026  Info Tambahan : Hubungi pelanggan sebelum datang ke lokasi"/>
    <n v="2026"/>
    <n v="8"/>
    <n v="4"/>
    <d v="2026-08-04T00:00:00"/>
    <n v="-0.29166666666424135"/>
    <x v="0"/>
  </r>
  <r>
    <n v="1643"/>
    <n v="1002516043"/>
    <n v="3"/>
    <x v="7"/>
    <n v="4"/>
    <s v="KUDUS"/>
    <s v="JEPARA"/>
    <s v="BAN"/>
    <s v="REG"/>
    <s v="AO"/>
    <x v="0"/>
    <s v="1P INET"/>
    <s v="OSS - FALLOUT"/>
    <s v="RBS-Regional 3"/>
    <d v="2026-08-08T14:37:56"/>
    <d v="2026-08-11T21:27:53"/>
    <n v="69361517"/>
    <m/>
    <n v="142507105333"/>
    <s v="PT WASA MITRA ENGINEERING"/>
    <s v="ODP-BAN-FA/045 FA/D04/045.01"/>
    <s v="WO061269769"/>
    <m/>
    <m/>
    <m/>
    <n v="110.79662"/>
    <n v="-6.507333"/>
    <s v="|MC60052|MYIA-031466492350/POI/Andika Janu Pradana /085325614409/andika.point@gmail.com"/>
    <s v="MYIB_ASSISTANT"/>
    <m/>
    <m/>
    <m/>
    <m/>
    <m/>
    <m/>
    <m/>
    <m/>
    <s v="Management Janji"/>
    <s v="2026-08-10 08:00:00 | Nama : BP ANDIKA JANU PRADANA No Hp : 085325614409 No Alt :  Tgl Pemasangan : 10 Agustus 2026 Interval : PAGI  Note : Hubungi pelanggan terlebih dahulu"/>
    <s v="FCC"/>
    <d v="2026-08-08T14:40:05"/>
    <d v="2026-08-10T08:00:00"/>
    <s v="Kendala Pelanggan"/>
    <s v="FO_WFM"/>
    <s v="BAN"/>
    <s v="NO ADDON"/>
    <m/>
    <s v="Provisioning Failed|WFM|INF009025863|PP_-6.5228214,110.7087879_manja pemasangan rabu tgl 12"/>
    <s v="HSI Bisnis Promo HUT Telkom PSB 70% - 50 Mbps"/>
    <s v="INDIBIZ"/>
    <m/>
    <m/>
    <d v="2026-08-10T08:00:00"/>
    <s v="2026-08-10 08:00:00 | Nama : BP ANDIKA JANU PRADANA No Hp : 085325614409 No Alt :  Tgl Pemasangan : 10 Agustus 2026 Interval : PAGI  Note : Hubungi pelanggan terlebih dahulu"/>
    <m/>
    <m/>
    <m/>
    <e v="#NUM!"/>
    <e v="#NUM!"/>
    <x v="1"/>
  </r>
  <r>
    <n v="1644"/>
    <n v="1002525870"/>
    <n v="3"/>
    <x v="3"/>
    <n v="4"/>
    <s v="MAGELANG"/>
    <s v="MAGELANG"/>
    <s v="MGE"/>
    <s v="REG"/>
    <s v="AO"/>
    <x v="0"/>
    <m/>
    <s v="Completed (PS)"/>
    <s v="RBS-Regional 3"/>
    <d v="2026-08-14T10:25:25"/>
    <d v="2026-08-15T14:33:50"/>
    <n v="69365781"/>
    <m/>
    <n v="146137149325"/>
    <s v="Global Jet Express / MUG02 GRABAG"/>
    <s v="ODP-MGE-FU/051"/>
    <s v="WO061734565"/>
    <m/>
    <m/>
    <m/>
    <n v="110.3283897"/>
    <n v="-7.3680933"/>
    <s v="|MC80228|/Global Jet Express MUG02 GRABAG/Paket HSI Bisnis Promo HUT Telkom 1:1 50Mbps/Rahmawati Tianingrum/081127008226 081391662927/purchasepilarprima@gmail.com"/>
    <s v="Sales Profesional"/>
    <m/>
    <m/>
    <m/>
    <m/>
    <m/>
    <m/>
    <m/>
    <m/>
    <s v="Management Janji"/>
    <s v="2026-08-16 15:00:00|Nama Pic : bu neni  No Hp Pic : 081127008226 No alt : - Jam Pemasangan : pagi  Tanggal Pemasangan : 15 Agustus 2026|40951375|MYDITA"/>
    <s v="FCC"/>
    <s v="14-08-2026 10:39:51"/>
    <d v="2026-08-16T15:00:00"/>
    <m/>
    <s v="PS"/>
    <s v="MGE"/>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6T15:00:00"/>
    <s v="2026-08-16 15:00:00|Nama Pic : bu neni  No Hp Pic : 081127008226 No alt : - Jam Pemasangan : pagi  Tanggal Pemasangan : 15 Agustus 2026|40951375|MYDITA"/>
    <n v="2026"/>
    <n v="8"/>
    <n v="15"/>
    <d v="2026-08-15T00:00:00"/>
    <n v="-1.625"/>
    <x v="0"/>
  </r>
  <r>
    <n v="1645"/>
    <n v="1002529884"/>
    <n v="3"/>
    <x v="0"/>
    <n v="5"/>
    <s v="KUPANG"/>
    <s v="MAUMERE"/>
    <s v="MMR"/>
    <s v="DGS"/>
    <s v="AO"/>
    <x v="0"/>
    <m/>
    <s v="8 | OSS - PONR"/>
    <s v="DGS-B2B TREG"/>
    <d v="2026-08-16T15:44:50"/>
    <d v="2026-08-17T13:22:29"/>
    <n v="69367634"/>
    <m/>
    <n v="172508208618"/>
    <s v="Posko Gelora Samador"/>
    <s v="ODP-MMR-FB/65"/>
    <s v="WO061889101"/>
    <m/>
    <m/>
    <m/>
    <n v="122.213752"/>
    <n v="-8.6242819999999991"/>
    <s v="DGS|HSI|AO|Posko Gelora Samador|PSB 150MBPS|81392225552"/>
    <s v="Account Manager"/>
    <m/>
    <m/>
    <m/>
    <m/>
    <m/>
    <m/>
    <m/>
    <m/>
    <s v="Management Janji"/>
    <s v="AO"/>
    <s v="FCC"/>
    <s v="16-08-2026 15:55:12"/>
    <m/>
    <m/>
    <s v="ACT_COM"/>
    <s v="MMR"/>
    <s v="NO ADDON"/>
    <m/>
    <s v="PONR"/>
    <s v="- E23015;E23015 ~ ES23 - Perangkat ONT[0]  - E23015~null~44292;E23015||11||Abodemen 0[0]  - E23015~null~E23015_SWONTPREM;SWONTPREM ~ Biaya Sewa ONT Premium ~ E23015[50000]  - E24057;E24057 ~ ES24 - Paket HSI Bisnis (HSIE) Khusus Winback[0]  - E24057~null~"/>
    <s v="INDIBIZ"/>
    <m/>
    <m/>
    <d v="2026-08-16T12:00:00"/>
    <s v="AO"/>
    <m/>
    <m/>
    <m/>
    <e v="#NUM!"/>
    <e v="#NUM!"/>
    <x v="1"/>
  </r>
  <r>
    <n v="1646"/>
    <n v="1002526859"/>
    <n v="3"/>
    <x v="0"/>
    <n v="5"/>
    <s v="MATARAM"/>
    <s v="LOMBOK BARAT TENGAH"/>
    <s v="PRY"/>
    <s v="REG"/>
    <s v="AO"/>
    <x v="0"/>
    <s v="1P INET"/>
    <s v="102 | FOLLOW UP COMPLETED"/>
    <s v="RBS-Regional 3"/>
    <d v="2026-08-14T15:14:57"/>
    <d v="2026-08-16T17:42:39"/>
    <n v="69366204"/>
    <m/>
    <n v="172603791585"/>
    <s v="TOKO GROSIR HARIANTO"/>
    <s v="ODP-PYA-FAN/53 FAN/D01/53.01"/>
    <s v="WO061760848"/>
    <m/>
    <m/>
    <m/>
    <n v="116.288543"/>
    <n v="-8.6125019999999992"/>
    <s v="|MC40272|MYIA-092573299711/POI/Muh arianto /085353847804/itemele726@gmail.com"/>
    <s v="MYIB_ASSISTANT"/>
    <m/>
    <m/>
    <m/>
    <m/>
    <m/>
    <m/>
    <m/>
    <m/>
    <s v="Management Janji"/>
    <s v="2026-08-15 13:00:00 | M Janji : (15/08/2026) jam Pasang : 09:00 Note : hubungi pelanggan jika ingin kelokasi"/>
    <s v="FCC"/>
    <s v="14-08-2026 15:25:22"/>
    <d v="2026-08-15T13:00:00"/>
    <m/>
    <s v="REVOKE"/>
    <s v="PRY"/>
    <s v="NO ADDON"/>
    <m/>
    <s v="Follow Up Revoke Completed, New Order ID : SC1002530021"/>
    <s v="HSI Bisnis PSB 70% - 150 Mbps"/>
    <s v="INDIBIZ"/>
    <m/>
    <m/>
    <d v="2026-08-15T13:00:00"/>
    <s v="2026-08-15 13:00:00 | M Janji : (15/08/2026) jam Pasang : 09:00 Note : hubungi pelanggan jika ingin kelokasi"/>
    <m/>
    <m/>
    <m/>
    <e v="#NUM!"/>
    <e v="#NUM!"/>
    <x v="1"/>
  </r>
  <r>
    <n v="1647"/>
    <n v="1002517328"/>
    <n v="3"/>
    <x v="2"/>
    <n v="5"/>
    <s v="MALANG"/>
    <s v="KEPANJEN"/>
    <s v="GDG"/>
    <s v="REG"/>
    <s v="AO"/>
    <x v="0"/>
    <s v="1P INET"/>
    <s v="Completed (PS)"/>
    <s v="RBS-Regional 3"/>
    <d v="2026-08-10T10:58:56"/>
    <d v="2026-08-11T06:40:40"/>
    <n v="69362253"/>
    <m/>
    <n v="152704231215"/>
    <s v="Spbu 54-65101"/>
    <s v="ODP-GDG-FE/60 FE/D07/60.01"/>
    <s v="WO061374610"/>
    <m/>
    <m/>
    <m/>
    <n v="112.608304"/>
    <n v="-8.0448660000000007"/>
    <s v="|MN02540|MYIA-028367288063/POI/Arya putra sabilillah/083165607902/aryaputra260604@gmail.com"/>
    <s v="MYIB_ASSISTANT"/>
    <m/>
    <m/>
    <m/>
    <m/>
    <m/>
    <m/>
    <m/>
    <m/>
    <s v="Management Janji"/>
    <s v="2026-08-13 08:00:00 | Tanggal pemasangan :11/08/2026 Jam pemasangan : pagi Info Tambahan : Hubungi pelanggan dulu sebelum ke lokasi terima kasih."/>
    <s v="FCC"/>
    <d v="2026-10-08T11:10:24"/>
    <d v="2026-08-13T08:00:00"/>
    <m/>
    <s v="PS"/>
    <s v="GDG"/>
    <s v="NO ADDON"/>
    <n v="20260811"/>
    <s v="Completed"/>
    <s v="HSI Bisnis Promo HUT Telkom PSB 70% - 50 Mbps"/>
    <s v="INDIBIZ"/>
    <m/>
    <m/>
    <d v="2026-08-13T08:00:00"/>
    <s v="2026-08-13 08:00:00 | Tanggal pemasangan :11/08/2026 Jam pemasangan : pagi Info Tambahan : Hubungi pelanggan dulu sebelum ke lokasi terima kasih."/>
    <n v="2026"/>
    <n v="8"/>
    <n v="11"/>
    <d v="2026-08-11T00:00:00"/>
    <n v="-2.3333333333357587"/>
    <x v="0"/>
  </r>
  <r>
    <n v="1648"/>
    <n v="1002512090"/>
    <n v="3"/>
    <x v="1"/>
    <n v="5"/>
    <s v="SBY UTARA"/>
    <s v="TANDES"/>
    <s v="KNN"/>
    <s v="REG"/>
    <s v="AO"/>
    <x v="0"/>
    <m/>
    <s v="Completed (PS)"/>
    <s v="RBS-Regional 3"/>
    <d v="2026-08-06T11:38:12"/>
    <d v="2026-08-06T18:38:28"/>
    <n v="69355019"/>
    <n v="3135922804"/>
    <n v="152412248739"/>
    <s v="SUSHI TEI SURABAYA"/>
    <s v="ODP-KND-FAV/01"/>
    <s v="WO061061996"/>
    <m/>
    <m/>
    <m/>
    <n v="112.66041319999999"/>
    <n v="-7.2507102440000004"/>
    <s v="MD|MYDB-20260730263918|DN00001/MN00443|SUSHI TEI SURABAYA|08569801350"/>
    <s v="MYDIGIBIZPARTNER"/>
    <m/>
    <m/>
    <m/>
    <m/>
    <m/>
    <m/>
    <m/>
    <m/>
    <s v="Management Janji"/>
    <s v="2026-08-06 08:00:00 | Nama PIC : Noorman   No HP : 08569801350  Alt :   M Janji : 06/08/2026  Jam Pasang : 08.00 - 13:00   NoteÃ‚Â :  hubungi terlebih dahulu sebelum kelokasi"/>
    <s v="FCC"/>
    <d v="2026-06-08T11:39:52"/>
    <m/>
    <m/>
    <s v="PS"/>
    <s v="KNN"/>
    <s v="NO ADDON"/>
    <n v="20260806"/>
    <s v="Completed"/>
    <s v="- 11_11446;Biaya PSB HSI EBIS Tunai di Depan ~ 11[150000]  - SP_NOSS;SP_NOSS ~ Internet NOSS Multispeed Network[0]  - E23015;E23015 ~ ES23 - Perangkat ONT[0]  - E23015~null~44292;E23015||11||Abodemen 0[0]  - E23015~null~E23015_SWONTDUALB;SWONTDUALB ~ Biay"/>
    <s v="INDIBIZ"/>
    <m/>
    <m/>
    <d v="2026-08-06T07:00:00"/>
    <s v="2026-08-06 08:00:00 | Nama PIC : Noorman   No HP : 08569801350  Alt :   M Janji : 06/08/2026  Jam Pasang : 08.00 - 13:00   NoteÃ‚Â :  hubungi terlebih dahulu sebelum kelokasi"/>
    <n v="2026"/>
    <n v="8"/>
    <n v="6"/>
    <d v="2026-08-06T00:00:00"/>
    <n v="-0.29166666666424135"/>
    <x v="0"/>
  </r>
  <r>
    <n v="1649"/>
    <n v="1002514764"/>
    <n v="3"/>
    <x v="2"/>
    <n v="5"/>
    <s v="MADIUN"/>
    <s v="MADIUN"/>
    <s v="MSP"/>
    <s v="REG"/>
    <s v="AO"/>
    <x v="0"/>
    <s v="1P INET"/>
    <s v="102 | FOLLOW UP COMPLETED"/>
    <s v="RBS-Regional 3"/>
    <d v="2026-08-07T14:07:56"/>
    <d v="2026-08-10T10:13:27"/>
    <n v="69360846"/>
    <m/>
    <n v="152631206946"/>
    <s v="SPBU 54.633.05"/>
    <s v="ODP-MSP-FE/37 FE/D08/37.01"/>
    <s v="WO061170015"/>
    <m/>
    <m/>
    <m/>
    <n v="111.427063"/>
    <n v="-7.5954069999999998"/>
    <s v="|MN02429|MYIA-065421906566/POI/H. IMAM BASUKI, Ir, M.ENG, M.M./082132730909/spbu5463305maospati@gmail.com"/>
    <s v="MYIB_ASSISTANT"/>
    <m/>
    <m/>
    <m/>
    <m/>
    <m/>
    <m/>
    <m/>
    <m/>
    <s v="Management Janji"/>
    <s v="2026-08-08 13:00:00 | Nama PIC : Bapak Faisal No HP : 082132730909 No Alternatif : - M Janji : 08/08/2026 Jam Pasang : Pagi NoteÃ‚Â :  Hubungi terlebih dahulu sebelum ke lokasi "/>
    <s v="FCC"/>
    <d v="2026-07-08T14:10:02"/>
    <d v="2026-08-08T13:00:00"/>
    <s v="Kendala Lainnya"/>
    <s v="REVOKE"/>
    <s v="MSP"/>
    <s v="NO ADDON"/>
    <m/>
    <s v="Follow Up Revoke Completed, New Order ID : SC1002517175"/>
    <s v="HSI Bisnis Promo HUT Telkom PSB 70% - 50 Mbps"/>
    <s v="INDIBIZ"/>
    <m/>
    <m/>
    <d v="2026-08-08T13:00:00"/>
    <s v="2026-08-08 13:00:00 | Nama PIC : Bapak Faisal No HP : 082132730909 No Alternatif : - M Janji : 08/08/2026 Jam Pasang : Pagi NoteÃ‚Â :  Hubungi terlebih dahulu sebelum ke lokasi "/>
    <m/>
    <m/>
    <m/>
    <e v="#NUM!"/>
    <e v="#NUM!"/>
    <x v="1"/>
  </r>
  <r>
    <n v="1650"/>
    <n v="1002505365"/>
    <n v="3"/>
    <x v="3"/>
    <n v="4"/>
    <s v="YOGYAKARTA"/>
    <s v="INNER - YOGYA JATENG SELATAN"/>
    <s v="KBU"/>
    <s v="REG"/>
    <s v="AO"/>
    <x v="0"/>
    <s v="1P INET"/>
    <s v="Completed (PS)"/>
    <s v="RBS-Regional 3"/>
    <d v="2026-08-02T16:13:56"/>
    <d v="2026-08-03T16:41:13"/>
    <n v="69357094"/>
    <m/>
    <n v="146113146882"/>
    <s v="BANYU MILI RESTO"/>
    <s v="ODP-KBU-FDK/09"/>
    <s v="WO060729870"/>
    <m/>
    <m/>
    <m/>
    <n v="110.34544219999999"/>
    <n v="-7.7755234"/>
    <s v="|MN00277|MYIA-035107784095/POI/BR Suyadi/087834446557/sostridanaingg@gmail.com"/>
    <s v="MYIB_ASSISTANT"/>
    <m/>
    <m/>
    <m/>
    <m/>
    <m/>
    <m/>
    <m/>
    <m/>
    <s v="Management Janji"/>
    <s v="2026-08-04 13:00:00 | Tanggal pemasangan :03/08/2026 Jam pemasangan : siang Info Tambahan : Hubungi pelanggan dulu sebelum ke lokasi terima kasih."/>
    <s v="FCC"/>
    <d v="2026-02-08T16:25:05"/>
    <d v="2026-08-04T13:00:00"/>
    <m/>
    <s v="PS"/>
    <s v="KBU"/>
    <s v="NO ADDON"/>
    <n v="20260803"/>
    <s v="Completed"/>
    <s v="HSI Bisnis Basic Promo HUT Telkom PSB 70% - 100 Mbps"/>
    <s v="INDIBIZ"/>
    <m/>
    <m/>
    <d v="2026-08-04T13:00:00"/>
    <s v="2026-08-04 13:00:00 | Tanggal pemasangan :03/08/2026 Jam pemasangan : siang Info Tambahan : Hubungi pelanggan dulu sebelum ke lokasi terima kasih."/>
    <n v="2026"/>
    <n v="8"/>
    <n v="3"/>
    <d v="2026-08-03T00:00:00"/>
    <n v="-1.5416666666642413"/>
    <x v="0"/>
  </r>
  <r>
    <n v="1651"/>
    <n v="1002529341"/>
    <n v="3"/>
    <x v="4"/>
    <n v="4"/>
    <s v="PEKALONGAN"/>
    <s v="PEKALONGAN"/>
    <s v="KDW"/>
    <s v="REG"/>
    <s v="AO"/>
    <x v="0"/>
    <s v="1P INET"/>
    <s v="7 | OSS - PROVISIONING ISSUED"/>
    <s v="RBS-Regional 3"/>
    <d v="2026-08-16T10:10:56"/>
    <d v="2026-08-17T08:05:43"/>
    <n v="69367321"/>
    <m/>
    <n v="146285103813"/>
    <s v="insert.shop"/>
    <s v="ODP-KDW-FAD/050 FAD/D02/050.01"/>
    <s v="WO061860169"/>
    <m/>
    <m/>
    <m/>
    <n v="109.655883"/>
    <n v="-6.9887309999999996"/>
    <s v="|MN01913|MYIA-016172840667/POI/NASRUL HAYAT/085113282237/nurhayatty87@gmail.com"/>
    <s v="MYIB_ASSISTANT"/>
    <m/>
    <m/>
    <m/>
    <m/>
    <m/>
    <m/>
    <m/>
    <m/>
    <s v="Management Janji"/>
    <s v="2026-08-17 08:00:00 | Waktu pemasangan : 17 agustus 2026 Jam pemasangan : 08.00 - 12.00 Info Tambahan : Hubungi pelanggan dulu sebelum ke lokasi terimakasih "/>
    <s v="FCC"/>
    <s v="16-08-2026 10:25:34"/>
    <d v="2026-08-17T08:00:00"/>
    <m/>
    <s v="PI"/>
    <s v="KDW"/>
    <s v="NO ADDON"/>
    <m/>
    <s v="Provisioning Issued"/>
    <s v="HSI Bisnis Promo HUT Telkom PSB 70% - 50 Mbps"/>
    <s v="INDIBIZ"/>
    <m/>
    <m/>
    <d v="2026-08-17T08:00:00"/>
    <s v="2026-08-17 08:00:00 | Waktu pemasangan : 17 agustus 2026 Jam pemasangan : 08.00 - 12.00 Info Tambahan : Hubungi pelanggan dulu sebelum ke lokasi terimakasih "/>
    <m/>
    <m/>
    <m/>
    <e v="#NUM!"/>
    <e v="#NUM!"/>
    <x v="1"/>
  </r>
  <r>
    <n v="1652"/>
    <n v="1002526503"/>
    <n v="3"/>
    <x v="2"/>
    <n v="5"/>
    <s v="MALANG"/>
    <s v="KEPANJEN"/>
    <s v="MLG"/>
    <s v="REG"/>
    <s v="AO"/>
    <x v="0"/>
    <s v="1P INET"/>
    <s v="Completed (PS)"/>
    <s v="RBS-Regional 3"/>
    <d v="2026-08-14T14:13:56"/>
    <d v="2026-08-15T14:13:07"/>
    <n v="69366084"/>
    <m/>
    <n v="152701239043"/>
    <s v="FixUp Moto BS Riyadi Malang"/>
    <s v="ODP-MLG-FFS/49 FFS/D03/49.01"/>
    <s v="WO061752393"/>
    <m/>
    <m/>
    <m/>
    <n v="112.628945378235"/>
    <n v="-7.9677836901845298"/>
    <s v="|MN00398|MYIA-037766916882/POI/ELYAS KAMBUNO/085179798961/fixupmotoidn@gmail.com"/>
    <s v="MYIB_ASSISTANT"/>
    <m/>
    <m/>
    <m/>
    <m/>
    <m/>
    <m/>
    <m/>
    <m/>
    <s v="Management Janji"/>
    <s v="2026-08-15 13:00:00 | M Janji : (15/08/2026) jam Pasang : 09:00 Note : hubungi pelanggan jika ingin kelokasi"/>
    <s v="FCC"/>
    <s v="14-08-2026 14:40:08"/>
    <d v="2026-08-15T13:00:00"/>
    <m/>
    <s v="PS"/>
    <s v="MLG"/>
    <s v="NO ADDON"/>
    <n v="20260815"/>
    <s v="Completed"/>
    <s v="HSI Bisnis Promo HUT Telkom PSB 70% - 50 Mbps"/>
    <s v="INDIBIZ"/>
    <m/>
    <m/>
    <d v="2026-08-15T13:00:00"/>
    <s v="2026-08-15 13:00:00 | M Janji : (15/08/2026) jam Pasang : 09:00 Note : hubungi pelanggan jika ingin kelokasi"/>
    <n v="2026"/>
    <n v="8"/>
    <n v="15"/>
    <d v="2026-08-15T00:00:00"/>
    <n v="-0.54166666666424135"/>
    <x v="0"/>
  </r>
  <r>
    <n v="1653"/>
    <n v="1002517909"/>
    <n v="3"/>
    <x v="0"/>
    <n v="5"/>
    <s v="MATARAM"/>
    <s v="LOMBOK BARAT TENGAH"/>
    <s v="PRY"/>
    <s v="REG"/>
    <s v="AO"/>
    <x v="0"/>
    <m/>
    <s v="98 | OSS - CANCEL COMPLETE"/>
    <s v="RBS-Regional 2"/>
    <d v="2026-08-10T14:06:27"/>
    <d v="2026-08-12T14:00:48"/>
    <n v="69362498"/>
    <m/>
    <n v="172603791366"/>
    <s v="PT RaColand Mutiara Khatulistiwa ( RaCottage Mandalika )"/>
    <s v="ODP-PYA-FAS/63"/>
    <s v="WO061428846"/>
    <m/>
    <m/>
    <m/>
    <n v="116.2758211"/>
    <n v="-8.870241"/>
    <s v="MB00449; Julia Aznawati 081914833672 081239733736; racottage23@gmail.com; HSI BISNIS INET ONLY 200 MBPS 790k; FADLI; Dusun Emate Jl. Raya Kuta, Kuta, Kec. Pujut, Kabupaten Lombok Tengah, Nusa Tenggara Bar. 83573 -8.87005793774224, 116.2758656404744"/>
    <s v="Sales Force DBS"/>
    <m/>
    <m/>
    <m/>
    <m/>
    <m/>
    <m/>
    <m/>
    <m/>
    <s v="Management Janji"/>
    <s v="2026-08-11 13:00:00|telp : 081239733736 alt :  M Janji : (11/08/2026) jam Pasang :pagi / siang  Note : hubungi pelanggan jika ingin kelokasi|40000802|MYDITA"/>
    <s v="FCC"/>
    <d v="2026-10-08T14:09:59"/>
    <d v="2026-08-11T13:00:00"/>
    <s v="Kendala Teknik"/>
    <s v="CANCEL"/>
    <s v="PRY"/>
    <s v="NO ADDON"/>
    <m/>
    <s v="Cancel Completed"/>
    <s v="- 11_11446;Biaya PSB HSI EBIS Tunai di Depan ~ 11[150000]  - SP_NOSS;SP_NOSS ~ Internet NOSS Multispeed Network[0]  - SP_NOSS;SP_NOSS ~ Internet NOSS Multispeed Network[0]  - E25060;E25060 ~ ES25 - Paket HSI Bisnis (HSIE) Khusus Winback 2.0[0]  - E25060~n"/>
    <s v="INDIBIZ"/>
    <m/>
    <m/>
    <d v="2026-08-11T13:00:00"/>
    <s v="2026-08-11 13:00:00|telp : 081239733736 alt :  M Janji : (11/08/2026) jam Pasang :pagi / siang  Note : hubungi pelanggan jika ingin kelokasi|40000802|MYDITA"/>
    <m/>
    <m/>
    <m/>
    <e v="#NUM!"/>
    <e v="#NUM!"/>
    <x v="1"/>
  </r>
  <r>
    <n v="1654"/>
    <n v="1002512007"/>
    <n v="3"/>
    <x v="2"/>
    <n v="5"/>
    <s v="KEDIRI"/>
    <s v="KEDIRI"/>
    <s v="MJT"/>
    <s v="REG"/>
    <s v="AO"/>
    <x v="0"/>
    <s v="1P INET"/>
    <s v="CANCEL COMPLETED"/>
    <s v="RBS-Regional 3"/>
    <d v="2026-08-06T11:17:57"/>
    <d v="2026-08-07T08:30:44"/>
    <n v="69359827"/>
    <m/>
    <n v="152640225869"/>
    <s v="intan express laundry"/>
    <s v="ODP-MJT-FK/24 FK/D06/24.01"/>
    <s v="WO061058727"/>
    <m/>
    <m/>
    <m/>
    <n v="111.985553987324"/>
    <n v="-7.7998360688922199"/>
    <s v="MD|MYDB-20260806264512|DC20002/MC20039|intan express laundry|085704696766"/>
    <s v="MYDIGIBIZPARTNER"/>
    <m/>
    <m/>
    <m/>
    <m/>
    <m/>
    <m/>
    <m/>
    <m/>
    <s v="Management Janji"/>
    <s v="2026-08-07 13:00:00 | M Janji :  18 Juli 2026 Jam Pasang : 11.00 Note : hubungi pelanggan jika ingin ke lokasi, terima kasih."/>
    <s v="FCC"/>
    <d v="2026-06-08T11:25:46"/>
    <d v="2026-08-07T13:00:00"/>
    <m/>
    <s v="REJECT_FCC"/>
    <s v="MJT"/>
    <s v="NO ADDON"/>
    <m/>
    <s v="DECLINE : Pelanggan tidak ingin menunggu HANIF NUROHMAN 40981182|MYDITA"/>
    <s v="HSI Bisnis Promo HUT Telkom PSB 70% - 50 Mbps"/>
    <s v="INDIBIZ"/>
    <m/>
    <s v="DECLINE : Pelanggan tidak ingin menunggu HANIF NUROHMAN 40981182|MYDITA"/>
    <d v="2026-08-07T13:00:00"/>
    <s v="2026-08-07 13:00:00 | M Janji :  18 Juli 2026 Jam Pasang : 11.00 Note : hubungi pelanggan jika ingin ke lokasi, terima kasih."/>
    <m/>
    <m/>
    <m/>
    <e v="#NUM!"/>
    <e v="#NUM!"/>
    <x v="1"/>
  </r>
  <r>
    <n v="1655"/>
    <n v="1002506394"/>
    <n v="3"/>
    <x v="7"/>
    <n v="4"/>
    <s v="KUDUS"/>
    <s v="BLORA"/>
    <s v="BLO"/>
    <s v="REG"/>
    <s v="AO"/>
    <x v="0"/>
    <s v="1P INET"/>
    <s v="Completed (PS)"/>
    <s v="RBS-Regional 3"/>
    <d v="2026-08-03T15:28:56"/>
    <d v="2026-08-04T13:49:30"/>
    <n v="69357701"/>
    <m/>
    <n v="141569115683"/>
    <s v="LASKAR BUAH MEDANG"/>
    <s v="ODP-BLO-FDD/035"/>
    <s v="WO060813628"/>
    <m/>
    <m/>
    <m/>
    <n v="111.43859999999999"/>
    <n v="-6.9163550000000003"/>
    <s v="|MN00799|MYIA-022440600479/POI/LAELATUL AFIATUN NISAK/085733668576/kantorhrdlaskarbuah@gmail.com"/>
    <s v="MYIB_ASSISTANT"/>
    <m/>
    <m/>
    <m/>
    <m/>
    <m/>
    <m/>
    <m/>
    <m/>
    <s v="Management Janji"/>
    <s v="2026-08-04 13:00:00 | Nama Pic : LAELATUL  No Hp Pic : 085733668576 No alt : - Jam Pemasangan : siang  Tanggal Pemasangan : 4 Agustus 2026"/>
    <s v="FCC"/>
    <d v="2026-03-08T15:39:47"/>
    <d v="2026-08-04T13:00:00"/>
    <m/>
    <s v="PS"/>
    <s v="BLO"/>
    <s v="NO ADDON"/>
    <n v="20260804"/>
    <s v="Completed"/>
    <s v="HSI Bisnis Basic Promo HUT Telkom PSB 70% - 50 Mbps"/>
    <s v="INDIBIZ"/>
    <m/>
    <m/>
    <d v="2026-08-04T13:00:00"/>
    <s v="2026-08-04 13:00:00 | Nama Pic : LAELATUL  No Hp Pic : 085733668576 No alt : - Jam Pemasangan : siang  Tanggal Pemasangan : 4 Agustus 2026"/>
    <n v="2026"/>
    <n v="8"/>
    <n v="4"/>
    <d v="2026-08-04T00:00:00"/>
    <n v="-0.54166666666424135"/>
    <x v="0"/>
  </r>
  <r>
    <n v="1656"/>
    <n v="1002515995"/>
    <n v="3"/>
    <x v="7"/>
    <n v="4"/>
    <s v="KUDUS"/>
    <s v="PURWODADI"/>
    <s v="PWB"/>
    <s v="REG"/>
    <s v="AO"/>
    <x v="0"/>
    <s v="1P INET"/>
    <s v="Completed (PS)"/>
    <s v="RBS-Regional 3"/>
    <d v="2026-08-08T13:55:56"/>
    <d v="2026-08-09T19:22:40"/>
    <n v="69361505"/>
    <m/>
    <n v="141568113901"/>
    <s v="NANA PERCETAKAN"/>
    <s v="ODP-PWB-FN/092 FN/D05/092.01"/>
    <s v="WO061266088"/>
    <m/>
    <m/>
    <m/>
    <n v="110.9268"/>
    <n v="-7.0957600000000003"/>
    <s v="|MN00410|MYIA-074304507528/POI/JOKO MURYANTO/0895333430400/apriliagritiani12@gmail.com"/>
    <s v="MYIB_ASSISTANT"/>
    <m/>
    <m/>
    <m/>
    <m/>
    <m/>
    <m/>
    <m/>
    <m/>
    <s v="Management Janji"/>
    <s v="2026-08-09 13:00:00 | M Janji : 9 agustus 2026 jam Pasang : siang Note : hubungi pelanggan jika ingin kelokasi "/>
    <s v="FCC"/>
    <d v="2026-08-08T14:10:30"/>
    <d v="2026-08-09T13:00:00"/>
    <m/>
    <s v="PS"/>
    <s v="PWB"/>
    <s v="NO ADDON"/>
    <n v="20260809"/>
    <s v="Completed"/>
    <s v="HSI Bisnis Promo HUT Telkom PSB 70% - 100 Mbps"/>
    <s v="INDIBIZ"/>
    <m/>
    <m/>
    <d v="2026-08-09T13:00:00"/>
    <s v="2026-08-09 13:00:00 | M Janji : 9 agustus 2026 jam Pasang : siang Note : hubungi pelanggan jika ingin kelokasi "/>
    <n v="2026"/>
    <n v="8"/>
    <n v="9"/>
    <d v="2026-08-09T00:00:00"/>
    <n v="-0.54166666666424135"/>
    <x v="0"/>
  </r>
  <r>
    <n v="1657"/>
    <n v="1002530562"/>
    <n v="3"/>
    <x v="6"/>
    <n v="5"/>
    <s v="PASURUAN"/>
    <s v="PROBOLINGGO"/>
    <s v="TGS"/>
    <s v="REG"/>
    <s v="AO"/>
    <x v="0"/>
    <m/>
    <s v="7 | OSS - PROVISIONING ISSUED"/>
    <s v="RBS-Regional 3"/>
    <d v="2026-08-17T10:18:06"/>
    <d v="2026-08-17T15:57:55"/>
    <n v="69367897"/>
    <m/>
    <n v="152530201520"/>
    <s v="TOKO ZULFA"/>
    <s v="ODP-TGS-FC/21"/>
    <s v="WO061923456"/>
    <m/>
    <m/>
    <m/>
    <n v="113.08668609999999"/>
    <n v="-7.7307066000000004"/>
    <s v="|MC30181|/M.LUTFI ANSORI /85235605406/rusman.1.zulfa@gmail.com"/>
    <s v="Sales Force DBS"/>
    <m/>
    <m/>
    <m/>
    <m/>
    <m/>
    <m/>
    <m/>
    <m/>
    <s v="Management Janji"/>
    <s v="2026-08-18 13:00:00|Nama PIC : Bp Lutfi No Hp : 085235605406 No Alt : - Tgl Pemasangan : 18 Agustus 2026 Interval : PAGI SIANG Note : Hubungi pelanggan terlebih dahulu|40951378|MYDITA"/>
    <s v="FCC"/>
    <s v="17-08-2026 10:25:20"/>
    <d v="2026-08-18T13:00:00"/>
    <m/>
    <s v="PI"/>
    <s v="TGS"/>
    <s v="NO ADDON"/>
    <m/>
    <s v="Provisioning Issued"/>
    <s v="- 11_11446;Biaya PSB HSI EBIS Tunai di Depan ~ 11[150000]  - SP_NOSS;SP_NOSS ~ Internet NOSS Multispeed Network[0]  - SP_NOSS;SP_NOSS ~ Internet NOSS Multispeed Network[0]  - E23015;E23015 ~ ES23 - Perangkat ONT[0]  - E23015~null~44292;E23015||11||Abodeme"/>
    <s v="INDIBIZ"/>
    <m/>
    <m/>
    <d v="2026-08-18T13:00:00"/>
    <s v="2026-08-18 13:00:00|Nama PIC : Bp Lutfi No Hp : 085235605406 No Alt : - Tgl Pemasangan : 18 Agustus 2026 Interval : PAGI SIANG Note : Hubungi pelanggan terlebih dahulu|40951378|MYDITA"/>
    <m/>
    <m/>
    <m/>
    <e v="#NUM!"/>
    <e v="#NUM!"/>
    <x v="1"/>
  </r>
  <r>
    <n v="1658"/>
    <n v="1002517521"/>
    <n v="3"/>
    <x v="6"/>
    <n v="5"/>
    <s v="JEMBER"/>
    <s v="BANYUWANGI"/>
    <s v="WSO"/>
    <s v="REG"/>
    <s v="AO"/>
    <x v="0"/>
    <s v="1P INET"/>
    <s v="Completed (PS)"/>
    <s v="RBS-Regional 3"/>
    <d v="2026-08-10T11:49:57"/>
    <d v="2026-08-10T15:25:23"/>
    <n v="69362337"/>
    <m/>
    <n v="152518202029"/>
    <s v="SPBU 5468405 WONGSOREJO"/>
    <s v="ODP-WSO-FC/12 FC/D04/12.01"/>
    <s v="WO061382595"/>
    <m/>
    <m/>
    <m/>
    <n v="114.39774300000001"/>
    <n v="-7.9825980000000003"/>
    <s v="|MN00099|MYIA-015187968640/POI/DODIK KURNIAWAN/083147895700/pomwongsorejo5@gmail.com"/>
    <s v="MYIB_ASSISTANT"/>
    <m/>
    <m/>
    <m/>
    <m/>
    <m/>
    <m/>
    <m/>
    <m/>
    <s v="Management Janji"/>
    <s v="2026-08-11 08:00:00 | Tanggal pemasangan : 11 AGUSTUS 2026 Jam pemasangan : pagi/siang Info Tambahan : Hubungi pelanggan dulu sebelum ke lokasi terima kasih"/>
    <s v="FCC"/>
    <d v="2026-10-08T11:54:41"/>
    <d v="2026-08-11T08:00:00"/>
    <m/>
    <s v="PS"/>
    <s v="WSO"/>
    <s v="NO ADDON"/>
    <n v="20260810"/>
    <s v="Completed"/>
    <s v="HSI Bisnis Promo HUT Telkom PSB 70% - 50 Mbps"/>
    <s v="INDIBIZ"/>
    <m/>
    <m/>
    <d v="2026-08-11T08:00:00"/>
    <s v="2026-08-11 08:00:00 | Tanggal pemasangan : 11 AGUSTUS 2026 Jam pemasangan : pagi/siang Info Tambahan : Hubungi pelanggan dulu sebelum ke lokasi terima kasih"/>
    <n v="2026"/>
    <n v="8"/>
    <n v="10"/>
    <d v="2026-08-10T00:00:00"/>
    <n v="-1.3333333333357587"/>
    <x v="0"/>
  </r>
  <r>
    <n v="1659"/>
    <n v="1002520099"/>
    <n v="3"/>
    <x v="1"/>
    <n v="5"/>
    <s v="MADURA"/>
    <s v="BANGKALAN"/>
    <s v="BEA"/>
    <s v="REG"/>
    <s v="AO"/>
    <x v="0"/>
    <s v="1P INET"/>
    <s v="Completed (PS)"/>
    <s v="RBS-Regional 3"/>
    <d v="2026-08-11T14:07:57"/>
    <d v="2026-08-13T18:36:10"/>
    <n v="69363410"/>
    <m/>
    <n v="152459201984"/>
    <s v="SMKS AL ILYASI"/>
    <s v="ODP-BEA-FAD/17"/>
    <s v="WO061503950"/>
    <m/>
    <m/>
    <m/>
    <n v="113.112162"/>
    <n v="-7.0824509999999998"/>
    <s v="|MN02621|MYIA-089382254914/POI/SOFIULLAH/082331446922/sofiullahtkj@gmail.com"/>
    <s v="MYIB_ASSISTANT"/>
    <m/>
    <m/>
    <m/>
    <m/>
    <m/>
    <m/>
    <m/>
    <m/>
    <s v="Management Janji"/>
    <s v="2026-08-12 13:00:00 | Nama : BP SOFIULLAH No Hp : 082331446922 No Alt :  Tgl Pemasangan : 12 Agustus 2026 Interval : PAGI  Note : Hubungi pelanggan terlebih dahulu"/>
    <s v="FCC"/>
    <d v="2026-11-08T14:10:22"/>
    <d v="2026-08-12T13:00:00"/>
    <m/>
    <s v="PS"/>
    <s v="BEA"/>
    <s v="NO ADDON"/>
    <n v="20260813"/>
    <s v="Completed"/>
    <s v="HSI Bisnis Promo HUT Telkom PSB 70% - 150 Mbps"/>
    <s v="INDIBIZ"/>
    <m/>
    <m/>
    <d v="2026-08-12T13:00:00"/>
    <s v="2026-08-12 13:00:00 | Nama : BP SOFIULLAH No Hp : 082331446922 No Alt :  Tgl Pemasangan : 12 Agustus 2026 Interval : PAGI  Note : Hubungi pelanggan terlebih dahulu"/>
    <n v="2026"/>
    <n v="8"/>
    <n v="13"/>
    <d v="2026-08-13T00:00:00"/>
    <n v="0.45833333333575865"/>
    <x v="0"/>
  </r>
  <r>
    <n v="1660"/>
    <n v="1002512214"/>
    <n v="3"/>
    <x v="1"/>
    <n v="5"/>
    <s v="MADURA"/>
    <s v="BANGKALAN"/>
    <s v="ARB"/>
    <s v="REG"/>
    <s v="AO"/>
    <x v="0"/>
    <m/>
    <s v="100 | REVOKE COMPLETED"/>
    <s v="RBS-Regional 3"/>
    <d v="2026-08-06T12:14:57"/>
    <d v="2026-08-13T08:52:14"/>
    <n v="69359912"/>
    <m/>
    <n v="152439201469"/>
    <s v="SPBU KLAMPIS (PT.KLAMPIS PETRO SETIA JAYA)"/>
    <s v="ODP-ARB-FA/40"/>
    <s v="WO061200236"/>
    <m/>
    <m/>
    <m/>
    <n v="112.72248449999999"/>
    <n v="-7.1712109000000002"/>
    <s v="|MN02600|/SPBU KLAMPIS (PT.KLAMPIS PETRO SETIA JAYA)/MUZAYYANAH/081333484599/spbu5469118@gmail.com/HSI Bisnis Promo HUT Telkom (1:1) 50 Mbps (Rp 355.000) PSB Rp 150.000/"/>
    <s v="Sales Force DBS"/>
    <m/>
    <m/>
    <m/>
    <m/>
    <m/>
    <m/>
    <m/>
    <m/>
    <s v="Management Janji"/>
    <s v="2026-08-08 15:00:00|Nama PIC : ibu MUZAYYANAH No HP : 081333484599 Alt :  M Janji : (SABTU/8/AGUSTUS/2026) jam Pasang : 09:00 Note : hubungi pelanggan jika ingin kelokasi|40951378|MYDITA"/>
    <s v="FCC"/>
    <d v="2026-06-08T12:25:42"/>
    <d v="2026-08-08T15:00:00"/>
    <s v="Kendala Teknik"/>
    <s v="REVOKE"/>
    <s v="ARB"/>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8T15:00:00"/>
    <s v="2026-08-08 15:00:00|Nama PIC : ibu MUZAYYANAH No HP : 081333484599 Alt :  M Janji : (SABTU/8/AGUSTUS/2026) jam Pasang : 09:00 Note : hubungi pelanggan jika ingin kelokasi|40951378|MYDITA"/>
    <m/>
    <m/>
    <m/>
    <e v="#NUM!"/>
    <e v="#NUM!"/>
    <x v="1"/>
  </r>
  <r>
    <n v="1661"/>
    <n v="1002531438"/>
    <n v="3"/>
    <x v="3"/>
    <n v="4"/>
    <s v="PURWOKERTO"/>
    <s v="CILACAP"/>
    <s v="MAN"/>
    <s v="REG"/>
    <s v="AO"/>
    <x v="0"/>
    <s v="1P INET"/>
    <s v="MIE - SEND SURVEY"/>
    <s v="RBS-Regional 3"/>
    <d v="2026-08-17T18:17:56"/>
    <d v="2026-08-17T18:20:01"/>
    <n v="69368388"/>
    <m/>
    <n v="146391107569"/>
    <s v="SPBU CIMANGGU"/>
    <s v="ODP-MAN-FA/030 FA/D02/030.01"/>
    <s v="WO061951346"/>
    <m/>
    <m/>
    <m/>
    <n v="108.8423715"/>
    <n v="-7.3573660999999904"/>
    <s v="|MN02591|MYIA-042287221713/POI/TOTO SUSILO/083843625700/spbucimanggu@yahoo.co.id"/>
    <s v="MYIB_ASSISTANT"/>
    <m/>
    <m/>
    <m/>
    <m/>
    <m/>
    <m/>
    <m/>
    <m/>
    <s v="Management Janji"/>
    <s v="2026-08-19 08:00:00 | M Janji : (19 AGUSTUS 2026) jam Pasang : pagi  Note : hubungi pelanggan jika ingin kelokasi"/>
    <s v="FCC"/>
    <s v="17-08-2026 18:39:59"/>
    <d v="2026-08-19T08:00:00"/>
    <m/>
    <s v="SURVEY_NEW_MANJA"/>
    <s v="MAN"/>
    <s v="NO ADDON"/>
    <m/>
    <s v="MIE - SEND SURVEY"/>
    <s v="HSI Bisnis Promo HUT Telkom PSB 70% - 75 Mbps"/>
    <s v="INDIBIZ"/>
    <m/>
    <m/>
    <d v="2026-08-19T08:00:00"/>
    <s v="2026-08-19 08:00:00 | M Janji : (19 AGUSTUS 2026) jam Pasang : pagi  Note : hubungi pelanggan jika ingin kelokasi"/>
    <m/>
    <m/>
    <m/>
    <e v="#NUM!"/>
    <e v="#NUM!"/>
    <x v="1"/>
  </r>
  <r>
    <n v="1662"/>
    <n v="1002505400"/>
    <n v="3"/>
    <x v="4"/>
    <n v="4"/>
    <s v="SEMARANG"/>
    <s v="SALATIGA"/>
    <s v="SLI"/>
    <s v="REG"/>
    <s v="AO"/>
    <x v="0"/>
    <s v="1P INET"/>
    <s v="Completed (PS)"/>
    <s v="RBS-Regional 3"/>
    <d v="2026-08-02T17:37:57"/>
    <d v="2026-08-03T14:33:35"/>
    <n v="69357107"/>
    <m/>
    <n v="142434111000"/>
    <s v="Toko Rasyid Yusuf"/>
    <s v="ODP-SLI-FX/028 FX/D03/028.01"/>
    <s v="WO060734943"/>
    <m/>
    <m/>
    <m/>
    <n v="110.62872230000001"/>
    <n v="-7.3949693999999999"/>
    <s v="|MN02374|MYIA-021680197113/POI/Rendy bergas/08135879252/visimk78@gmail.com"/>
    <s v="MYIB_ASSISTANT"/>
    <m/>
    <m/>
    <m/>
    <m/>
    <m/>
    <m/>
    <m/>
    <m/>
    <s v="Management Janji"/>
    <s v="2026-08-03 15:00:00 | M Janji : (03/08/2026) jam Pasang : 09:00 Note : hubungi pelanggan jika ingin kelokasi "/>
    <s v="FCC"/>
    <d v="2026-02-08T17:39:40"/>
    <d v="2026-08-03T15:00:00"/>
    <m/>
    <s v="PS"/>
    <s v="SLI"/>
    <s v="NO ADDON"/>
    <n v="20260803"/>
    <s v="Completed"/>
    <s v="HSI Bisnis Promo HUT Telkom PSB 70% - 300 Mbps"/>
    <s v="INDIBIZ"/>
    <m/>
    <m/>
    <d v="2026-08-03T15:00:00"/>
    <s v="2026-08-03 15:00:00 | M Janji : (03/08/2026) jam Pasang : 09:00 Note : hubungi pelanggan jika ingin kelokasi "/>
    <n v="2026"/>
    <n v="8"/>
    <n v="3"/>
    <d v="2026-08-03T00:00:00"/>
    <n v="-0.625"/>
    <x v="0"/>
  </r>
  <r>
    <n v="1663"/>
    <n v="1002504435"/>
    <n v="3"/>
    <x v="0"/>
    <n v="5"/>
    <s v="MATARAM"/>
    <s v="SUMBAWA"/>
    <s v="ALA"/>
    <s v="REG"/>
    <s v="AO"/>
    <x v="0"/>
    <s v="1P INET"/>
    <s v="102 | FOLLOW UP COMPLETED"/>
    <s v="RBS-Regional 3"/>
    <d v="2026-08-01T11:28:56"/>
    <d v="2026-08-04T16:33:31"/>
    <n v="69356663"/>
    <m/>
    <n v="172607203848"/>
    <s v="SANTO KOST"/>
    <s v="ODP-ALA-FAA/46 FAA/D05/46.01"/>
    <s v="WO060634344"/>
    <m/>
    <m/>
    <m/>
    <n v="116.99516328701201"/>
    <n v="-8.5227201625672606"/>
    <s v="|MN02367|MYIA-083320557942/POI/ERWAN SUSANTO/081934027685/erwansusanto678@gmail.com"/>
    <s v="MYIB_ASSISTANT"/>
    <m/>
    <m/>
    <m/>
    <m/>
    <m/>
    <m/>
    <m/>
    <m/>
    <s v="Management Janji"/>
    <s v="2026-08-02 08:00:00 | Tanggal pemasangan: 01/08/2026 Jam pemasangan : pagi / siang Info Tambahan : Hubungi pelanggan dulu sebelum ke lokasi terima kasih"/>
    <s v="FCC"/>
    <d v="2026-01-08T11:39:50"/>
    <d v="2026-08-02T08:00:00"/>
    <s v="Kendala Lainnya"/>
    <s v="REVOKE"/>
    <s v="ALA"/>
    <s v="NO ADDON"/>
    <m/>
    <s v="Follow Up Revoke Completed, New Order ID : SC1002509194"/>
    <s v="HSI Bisnis Promo HUT Telkom PSB 70% - 75 Mbps"/>
    <s v="INDIBIZ"/>
    <m/>
    <m/>
    <d v="2026-08-02T08:00:00"/>
    <s v="2026-08-02 08:00:00 | Tanggal pemasangan: 01/08/2026 Jam pemasangan : pagi / siang Info Tambahan : Hubungi pelanggan dulu sebelum ke lokasi terima kasih"/>
    <m/>
    <m/>
    <m/>
    <e v="#NUM!"/>
    <e v="#NUM!"/>
    <x v="1"/>
  </r>
  <r>
    <n v="1664"/>
    <n v="1002516212"/>
    <n v="3"/>
    <x v="3"/>
    <n v="4"/>
    <s v="YOGYAKARTA"/>
    <s v="INNER - YOGYA JATENG SELATAN"/>
    <s v="KBU"/>
    <s v="REG"/>
    <s v="AO"/>
    <x v="0"/>
    <s v="1P INET"/>
    <s v="102 | FOLLOW UP COMPLETED"/>
    <s v="RBS-Regional 3"/>
    <d v="2026-08-08T18:28:56"/>
    <d v="2026-08-11T13:19:09"/>
    <n v="69361641"/>
    <m/>
    <n v="146113146986"/>
    <s v="PT Warisan Abadi Visi Edukasi, NWAVE Corp"/>
    <s v="ODP-KBU-FDL/093"/>
    <s v="WO061288531"/>
    <m/>
    <m/>
    <m/>
    <n v="110.3428201"/>
    <n v="-7.7463141000000002"/>
    <s v="|MC80006|MYIA-080458309018/POI/Nisa Fadhilla/0895363272887/admnhr.office.dewave@gmail.com"/>
    <s v="MYIB_ASSISTANT"/>
    <m/>
    <m/>
    <m/>
    <m/>
    <m/>
    <m/>
    <m/>
    <m/>
    <s v="Management Janji"/>
    <s v="2026-08-10 13:00:00 | M Janji : 10 agustus 2026 jam Pasang : siang Note : hubungi pelanggan jika ingin kelokasi "/>
    <s v="FCC"/>
    <d v="2026-08-08T18:39:48"/>
    <d v="2026-08-10T13:00:00"/>
    <m/>
    <s v="REVOKE"/>
    <s v="KBU"/>
    <s v="NO ADDON"/>
    <m/>
    <s v="Follow Up Revoke Completed, New Order ID : SC1002519842"/>
    <s v="HSI Bisnis Promo HUT Telkom PSB 70% - 300 Mbps"/>
    <s v="INDIBIZ"/>
    <m/>
    <m/>
    <d v="2026-08-10T13:00:00"/>
    <s v="2026-08-10 13:00:00 | M Janji : 10 agustus 2026 jam Pasang : siang Note : hubungi pelanggan jika ingin kelokasi "/>
    <m/>
    <m/>
    <m/>
    <e v="#NUM!"/>
    <e v="#NUM!"/>
    <x v="1"/>
  </r>
  <r>
    <n v="1665"/>
    <n v="1002506723"/>
    <n v="3"/>
    <x v="1"/>
    <n v="5"/>
    <s v="SBY UTARA"/>
    <s v="LAMONGAN"/>
    <s v="BDG"/>
    <s v="REG"/>
    <s v="AO"/>
    <x v="0"/>
    <s v="1P INET"/>
    <s v="Completed (PS)"/>
    <s v="RBS-Regional 3"/>
    <d v="2026-08-04T08:07:56"/>
    <d v="2026-08-04T15:12:13"/>
    <n v="69357893"/>
    <m/>
    <n v="152448204262"/>
    <s v="BEST COMPUTER"/>
    <s v="ODP-BDG-FC/23"/>
    <s v="WO060847809"/>
    <m/>
    <m/>
    <m/>
    <n v="112.33412800000001"/>
    <n v="-6.8681450000000002"/>
    <s v="|MN00216|MYIA-049510320634/POI/fashfahish shofhal jamil/087869525149/shofhaljamilfashfahish@gmail.com"/>
    <s v="MYIB_ASSISTANT"/>
    <m/>
    <m/>
    <m/>
    <m/>
    <m/>
    <m/>
    <m/>
    <m/>
    <s v="Management Janji"/>
    <s v="2026-08-05 13:00:00 | Nama PIC: bp shofal Notel: 087869525149 Alt: -  Tanggal: 5/8/2026 Jam Pasang: Siang Note: Hubungi sebelum ke lokasi, terimakasih. "/>
    <s v="FCC"/>
    <d v="2026-04-08T08:10:01"/>
    <d v="2026-08-05T13:00:00"/>
    <m/>
    <s v="PS"/>
    <s v="BDG"/>
    <s v="NO ADDON"/>
    <n v="20260804"/>
    <s v="Completed"/>
    <s v="HSI Bisnis Promo HUT Telkom PSB 70% - 50 Mbps"/>
    <s v="INDIBIZ"/>
    <m/>
    <m/>
    <d v="2026-08-05T13:00:00"/>
    <s v="2026-08-05 13:00:00 | Nama PIC: bp shofal Notel: 087869525149 Alt: -  Tanggal: 5/8/2026 Jam Pasang: Siang Note: Hubungi sebelum ke lokasi, terimakasih. "/>
    <n v="2026"/>
    <n v="8"/>
    <n v="4"/>
    <d v="2026-08-04T00:00:00"/>
    <n v="-1.5416666666642413"/>
    <x v="0"/>
  </r>
  <r>
    <n v="1666"/>
    <n v="1002524646"/>
    <n v="3"/>
    <x v="6"/>
    <n v="5"/>
    <s v="JEMBER"/>
    <s v="JEMBER"/>
    <s v="JER"/>
    <s v="REG"/>
    <s v="AO"/>
    <x v="0"/>
    <s v="1P INET"/>
    <s v="Completed (PS)"/>
    <s v="RBS-Regional 3"/>
    <d v="2026-08-13T15:10:56"/>
    <d v="2026-08-14T12:28:35"/>
    <n v="69365329"/>
    <m/>
    <n v="152501280420"/>
    <s v="WARKOP CAK JUKI"/>
    <s v="ODP-JER-FG/10 FG/D01/06.10"/>
    <s v="WO061681226"/>
    <m/>
    <m/>
    <m/>
    <n v="113.66702309999999"/>
    <n v="-8.1890670999999902"/>
    <s v="MD|MYDB-20260813265174|DN00001/MN00086|WARKOP CAK JUKI|082230298166"/>
    <s v="MYDIGIBIZPARTNER"/>
    <m/>
    <m/>
    <m/>
    <m/>
    <m/>
    <m/>
    <m/>
    <m/>
    <s v="Management Janji"/>
    <s v="2026-08-14 13:00:00 | Nama PIC : Zuki No HP : 082230298166 Alt : alinjuki8@gmail.com M Janji : 14/08/2026 Jam Pasang : 08.00  - 13:00  NoteÃ‚Â :  hubungi terlebih dahulu sebelum ke lokasi, terima kasih."/>
    <s v="FCC"/>
    <s v="13-08-2026 15:25:45"/>
    <d v="2026-08-14T13:00:00"/>
    <m/>
    <s v="PS"/>
    <s v="JER"/>
    <s v="NO ADDON"/>
    <n v="20260814"/>
    <s v="Completed"/>
    <s v="HSI Bisnis Promo HUT Telkom PSB 70% - 150 Mbps"/>
    <s v="INDIBIZ"/>
    <m/>
    <m/>
    <d v="2026-08-14T13:00:00"/>
    <s v="2026-08-14 13:00:00 | Nama PIC : Zuki No HP : 082230298166 Alt : alinjuki8@gmail.com M Janji : 14/08/2026 Jam Pasang : 08.00  - 13:00  NoteÃ‚Â :  hubungi terlebih dahulu sebelum ke lokasi, terima kasih."/>
    <n v="2026"/>
    <n v="8"/>
    <n v="14"/>
    <d v="2026-08-14T00:00:00"/>
    <n v="-0.54166666666424135"/>
    <x v="0"/>
  </r>
  <r>
    <n v="1667"/>
    <n v="1002505975"/>
    <n v="3"/>
    <x v="5"/>
    <n v="5"/>
    <s v="SINGARJA"/>
    <s v="GIANYAR"/>
    <s v="GIN"/>
    <s v="REG"/>
    <s v="AO"/>
    <x v="0"/>
    <m/>
    <s v="Completed (PS)"/>
    <s v="RBS-Regional 3"/>
    <d v="2026-08-03T12:15:01"/>
    <d v="2026-08-04T12:36:31"/>
    <n v="69355472"/>
    <m/>
    <n v="172407213016"/>
    <s v="SD NEGERI 3 PERING"/>
    <s v="ODP-GIN-FAM/57"/>
    <s v="WO060781343"/>
    <m/>
    <m/>
    <m/>
    <n v="115.321342277201"/>
    <n v="-8.5850037778181694"/>
    <s v="|MN02658|/PIC KARIANA MAURINA BETLIANI/081933113251/Sdn3pering@gmail.com"/>
    <s v="Sales Force DBS"/>
    <m/>
    <m/>
    <m/>
    <m/>
    <m/>
    <m/>
    <m/>
    <m/>
    <s v="Management Janji"/>
    <s v="2026-08-01 08:00:00|Tanggal pemasangan :01 agustus 2026  Jam pemasangan : 08.00 - 12.00  Info Tambahan : Hubungi pelanggan dulu sebelum ke lokasi  terimakasih|BE1295|MYDITA"/>
    <s v="FCC"/>
    <d v="2026-03-08T12:25:25"/>
    <m/>
    <m/>
    <s v="PS"/>
    <s v="GIN"/>
    <s v="NO ADDON"/>
    <n v="20260804"/>
    <s v="Completed"/>
    <s v="- 11_11446;Biaya PSB HSI EBIS Tunai di Depan ~ 11[150000]  - E23015;E23015 ~ ES23 - Perangkat ONT[0]  - E23015~null~44292;E23015||11||Abodemen 0[0]  - E23015~null~E23015_SWONT;SWONT ~ Biaya Sewa ONT ~ E23015[30000]  - E25061;E25061 ~ ES25 - Paket HSI Basi"/>
    <s v="INDIBIZ"/>
    <m/>
    <m/>
    <d v="2026-08-03T07:00:00"/>
    <s v="2026-08-01 08:00:00|Tanggal pemasangan :01 agustus 2026  Jam pemasangan : 08.00 - 12.00  Info Tambahan : Hubungi pelanggan dulu sebelum ke lokasi  terimakasih|BE1295|MYDITA"/>
    <n v="2026"/>
    <n v="8"/>
    <n v="4"/>
    <d v="2026-08-04T00:00:00"/>
    <n v="0.70833333333575865"/>
    <x v="0"/>
  </r>
  <r>
    <n v="1668"/>
    <n v="1002512533"/>
    <n v="3"/>
    <x v="4"/>
    <n v="4"/>
    <s v="PEKALONGAN"/>
    <s v="SLAWI"/>
    <s v="SLW"/>
    <s v="REG"/>
    <s v="AO"/>
    <x v="0"/>
    <s v="1P INET"/>
    <s v="Completed (PS)"/>
    <s v="RBS-Regional 3"/>
    <d v="2026-08-06T13:53:56"/>
    <d v="2026-08-07T11:29:02"/>
    <n v="69360009"/>
    <m/>
    <n v="142283119731"/>
    <s v="MI Ma&amp; 39;arif NU 1 Bogares Kidul"/>
    <s v="ODP-SLW-FU/059"/>
    <s v="WO061079987"/>
    <m/>
    <m/>
    <m/>
    <n v="109.167353957891"/>
    <n v="-6.99497102337698"/>
    <s v="MD|MYDB-20260806264529|DN00001/MN00377|MI Ma&amp; 39;arif NU 1 Bogares Kidul|082264899833"/>
    <s v="MYDIGIBIZPARTNER"/>
    <m/>
    <m/>
    <m/>
    <m/>
    <m/>
    <m/>
    <m/>
    <m/>
    <s v="Management Janji"/>
    <s v="2026-08-07 13:00:00 | telp :082264899833 alt : manja : pagi : siang 07/08/2026 hub sebelum ke lokasi "/>
    <s v="FCC"/>
    <d v="2026-06-08T13:54:55"/>
    <d v="2026-08-07T13:00:00"/>
    <m/>
    <s v="PS"/>
    <s v="SLW"/>
    <s v="NO ADDON"/>
    <n v="20260807"/>
    <s v="Completed"/>
    <s v="HSI Bisnis Basic Promo HUT Telkom PSB 70% - 50 Mbps"/>
    <s v="INDIBIZ"/>
    <m/>
    <m/>
    <d v="2026-08-07T13:00:00"/>
    <s v="2026-08-07 13:00:00 | telp :082264899833 alt : manja : pagi : siang 07/08/2026 hub sebelum ke lokasi "/>
    <n v="2026"/>
    <n v="8"/>
    <n v="7"/>
    <d v="2026-08-07T00:00:00"/>
    <n v="-0.54166666666424135"/>
    <x v="0"/>
  </r>
  <r>
    <n v="1669"/>
    <n v="1002515521"/>
    <n v="3"/>
    <x v="2"/>
    <n v="5"/>
    <s v="MALANG"/>
    <s v="BATU"/>
    <s v="KPO"/>
    <s v="REG"/>
    <s v="AO"/>
    <x v="0"/>
    <s v="1P INET"/>
    <s v="102 | FOLLOW UP COMPLETED"/>
    <s v="RBS-Regional 3"/>
    <d v="2026-08-07T20:04:57"/>
    <d v="2026-08-11T10:25:09"/>
    <n v="69361188"/>
    <m/>
    <n v="152711247326"/>
    <s v="Spbu 54.651.38"/>
    <s v="ODP-KPO-FL/48 FL/D05/48.01"/>
    <s v="WO061211131"/>
    <m/>
    <m/>
    <m/>
    <n v="112.601358"/>
    <n v="-7.8986140000000002"/>
    <s v="|MN02540|MYIA-037148780711/POI/zidan putra maulan/0881027667558/spbungijo65138@gmail.com"/>
    <s v="MYIB_ASSISTANT"/>
    <m/>
    <m/>
    <m/>
    <m/>
    <m/>
    <m/>
    <m/>
    <m/>
    <s v="Management Janji"/>
    <s v="2026-08-09 08:00:00 | M Janji : (08/08/026) jam Pasang : 09:00 Note : hubungi pelanggan jika ingin kelokasi"/>
    <s v="FCC"/>
    <d v="2026-07-08T20:10:53"/>
    <d v="2026-08-09T08:00:00"/>
    <m/>
    <s v="REVOKE"/>
    <s v="KPO"/>
    <s v="NO ADDON"/>
    <m/>
    <s v="Follow Up Revoke Completed, New Order ID : SC1002519252"/>
    <s v="HSI Bisnis Promo HUT Telkom PSB 70% - 50 Mbps"/>
    <s v="INDIBIZ"/>
    <m/>
    <m/>
    <d v="2026-08-09T08:00:00"/>
    <s v="2026-08-09 08:00:00 | M Janji : (08/08/026) jam Pasang : 09:00 Note : hubungi pelanggan jika ingin kelokasi"/>
    <m/>
    <m/>
    <m/>
    <e v="#NUM!"/>
    <e v="#NUM!"/>
    <x v="1"/>
  </r>
  <r>
    <n v="1670"/>
    <n v="1002509877"/>
    <n v="3"/>
    <x v="6"/>
    <n v="5"/>
    <s v="SIDOARJO"/>
    <s v="INNER - JATIM TIMUR"/>
    <s v="KRN"/>
    <s v="REG"/>
    <s v="AO"/>
    <x v="0"/>
    <s v="1P INET"/>
    <s v="Completed (PS)"/>
    <s v="RBS-Regional 3"/>
    <d v="2026-08-05T10:01:58"/>
    <d v="2026-08-05T15:51:13"/>
    <n v="69358856"/>
    <m/>
    <n v="152331250914"/>
    <s v="SENINE COFFEE"/>
    <s v="ODP-KRN-FAC/54 FAC/D05/54.01"/>
    <s v="WO060957410"/>
    <m/>
    <m/>
    <m/>
    <n v="112.586137709384"/>
    <n v="-7.3800250790588997"/>
    <s v="MD|MYDB-20260802264203|DN00001/MN00501|SENINE COFFEE|085749657064"/>
    <s v="MYDIGIBIZPARTNER"/>
    <m/>
    <m/>
    <m/>
    <m/>
    <m/>
    <m/>
    <m/>
    <m/>
    <s v="Management Janji"/>
    <s v="2026-08-06 08:00:00 | Tanggal pemasangan: 06/08/2026 Jam pemasangan : pagi / siang Info Tambahan : Hubungi pelanggan dulu sebelum ke lokasi terima kasih"/>
    <s v="FCC"/>
    <d v="2026-05-08T10:09:56"/>
    <d v="2026-08-06T08:00:00"/>
    <m/>
    <s v="PS"/>
    <s v="KRN"/>
    <s v="NO ADDON"/>
    <n v="20260805"/>
    <s v="Completed"/>
    <s v="HSI Bisnis Promo HUT Telkom PSB 70% - 75 Mbps"/>
    <s v="INDIBIZ"/>
    <m/>
    <m/>
    <d v="2026-08-06T08:00:00"/>
    <s v="2026-08-06 08:00:00 | Tanggal pemasangan: 06/08/2026 Jam pemasangan : pagi / siang Info Tambahan : Hubungi pelanggan dulu sebelum ke lokasi terima kasih"/>
    <n v="2026"/>
    <n v="8"/>
    <n v="5"/>
    <d v="2026-08-05T00:00:00"/>
    <n v="-1.3333333333357587"/>
    <x v="0"/>
  </r>
  <r>
    <n v="1671"/>
    <n v="1002527917"/>
    <n v="3"/>
    <x v="2"/>
    <n v="5"/>
    <s v="KEDIRI"/>
    <s v="KEDIRI"/>
    <s v="PAE"/>
    <s v="REG"/>
    <s v="AO"/>
    <x v="0"/>
    <s v="1P INET"/>
    <s v="Completed (PS)"/>
    <s v="RBS-Regional 3"/>
    <d v="2026-08-15T10:34:56"/>
    <d v="2026-08-15T19:35:13"/>
    <n v="69366638"/>
    <m/>
    <n v="152639219497"/>
    <s v="Niswa Fashion"/>
    <s v="ODP-PAE-FS/46 FS/D05/46.01"/>
    <s v="WO061805695"/>
    <m/>
    <m/>
    <m/>
    <n v="112.185925447437"/>
    <n v="-7.8271339625827503"/>
    <s v="MD|MYDB-20260814265375|DC20002/MC20030|Niswa Fashion|0881027165655"/>
    <s v="MYDIGIBIZPARTNER"/>
    <m/>
    <m/>
    <m/>
    <m/>
    <m/>
    <m/>
    <m/>
    <m/>
    <s v="Management Janji"/>
    <s v="2026-08-18 08:00:00 | Tanggal pemasangan: 15/08/2026 Jam pemasangan : pagi / siang Info Tambahan : Hubungi pelanggan dulu sebelum ke lokasi. terima kasih"/>
    <s v="FCC"/>
    <s v="15-08-2026 10:39:56"/>
    <d v="2026-08-18T08:00:00"/>
    <m/>
    <s v="PS"/>
    <s v="PAE"/>
    <s v="NO ADDON"/>
    <n v="20260815"/>
    <s v="Completed"/>
    <s v="HSI Bisnis Promo HUT Telkom PSB 70% - 200 Mbps"/>
    <s v="INDIBIZ"/>
    <m/>
    <m/>
    <d v="2026-08-18T08:00:00"/>
    <s v="2026-08-18 08:00:00 | Tanggal pemasangan: 15/08/2026 Jam pemasangan : pagi / siang Info Tambahan : Hubungi pelanggan dulu sebelum ke lokasi. terima kasih"/>
    <n v="2026"/>
    <n v="8"/>
    <n v="15"/>
    <d v="2026-08-15T00:00:00"/>
    <n v="-3.3333333333357587"/>
    <x v="0"/>
  </r>
  <r>
    <n v="1672"/>
    <n v="1002523120"/>
    <n v="3"/>
    <x v="2"/>
    <n v="5"/>
    <s v="MADIUN"/>
    <s v="NGAWI"/>
    <s v="JGO"/>
    <s v="REG"/>
    <s v="AO"/>
    <x v="0"/>
    <s v="1P INET"/>
    <s v="Completed (PS)"/>
    <s v="RBS-Regional 3"/>
    <d v="2026-08-12T18:50:57"/>
    <d v="2026-08-13T19:43:17"/>
    <n v="69364629"/>
    <m/>
    <n v="152635205070"/>
    <s v="TOKO KENDAL"/>
    <s v="ODP-JGO-FB/16 FB/D02/16.01"/>
    <s v="WO061624385"/>
    <m/>
    <m/>
    <m/>
    <n v="111.288501"/>
    <n v="-7.5656679999999996"/>
    <s v="|MN02429|MYIA-092051041984/POI/ADIMAS YUDA ALVIANTO/087811352005/pkendalngw2026@gmail.com"/>
    <s v="MYIB_ASSISTANT"/>
    <m/>
    <m/>
    <m/>
    <m/>
    <m/>
    <m/>
    <m/>
    <m/>
    <s v="Management Janji"/>
    <s v="2026-08-13 15:00:00 | Tanggal pemasangan :13/08/2026 Jam pemasangan : pagi/siang Info Tambahan : Hubungi pelanggan dulu sebelum ke lokasi terima kasih."/>
    <s v="FCC"/>
    <d v="2026-12-08T18:55:07"/>
    <d v="2026-08-13T15:00:00"/>
    <m/>
    <s v="PS"/>
    <s v="JGO"/>
    <s v="NO ADDON"/>
    <n v="20260813"/>
    <s v="Completed"/>
    <s v="HSI Bisnis Basic Promo HUT Telkom PSB 70% - 50 Mbps"/>
    <s v="INDIBIZ"/>
    <m/>
    <m/>
    <d v="2026-08-13T15:00:00"/>
    <s v="2026-08-13 15:00:00 | Tanggal pemasangan :13/08/2026 Jam pemasangan : pagi/siang Info Tambahan : Hubungi pelanggan dulu sebelum ke lokasi terima kasih."/>
    <n v="2026"/>
    <n v="8"/>
    <n v="13"/>
    <d v="2026-08-13T00:00:00"/>
    <n v="-0.625"/>
    <x v="0"/>
  </r>
  <r>
    <n v="1673"/>
    <n v="1002520506"/>
    <n v="3"/>
    <x v="1"/>
    <n v="5"/>
    <s v="SBY UTARA"/>
    <s v="MANYAR"/>
    <s v="MGO"/>
    <s v="REG"/>
    <s v="AO"/>
    <x v="0"/>
    <m/>
    <s v="Completed (PS)"/>
    <s v="RBS-Regional 3"/>
    <d v="2026-08-11T15:33:06"/>
    <d v="2026-08-11T16:37:28"/>
    <n v="69359891"/>
    <m/>
    <n v="152413167627"/>
    <s v="PT SEMBILAN CAHAYA LESTARI"/>
    <s v="ODP-DMO-FMG/02"/>
    <s v="WO061517049"/>
    <m/>
    <m/>
    <m/>
    <n v="112.7392974"/>
    <n v="-7.2673370909999999"/>
    <s v="AMRBS;400664;AMEX;ASANDHYASARI;RBS-3;SURAMADU;PT SEMBILAN CAHAYA LESTARI;HSI Basic (1:2) 50 Mbps (Rp 387.000) PSB Rp 150.000;Hendy Simon 082302331284 -Jericho Anthony 082251117350;it.spv@9cl.co.id;Jl. Pregolan Bunder No. 9 Surabaya"/>
    <s v="Amex"/>
    <m/>
    <m/>
    <m/>
    <m/>
    <m/>
    <m/>
    <m/>
    <m/>
    <s v="Management Janji"/>
    <s v="2026-08-10 13:00:00|Nama : BP HENDY SIMON   No Hp : 082302331284  No Alt : 082251117350   Tgl Pemasangan : 10 Agustus 2026  Interval : SIANG  Note : Hubungi pelanggan terlebih dahulu|40981182|MYDITA"/>
    <s v="FCC"/>
    <d v="2026-11-08T15:39:49"/>
    <m/>
    <m/>
    <s v="PS"/>
    <s v="MGO"/>
    <s v="NO ADDON"/>
    <n v="20260811"/>
    <s v="Completed"/>
    <s v="- 11_11446;Biaya PSB HSI EBIS Tunai di Depan ~ 11[150000]  - E23047;E23047 ~ ES23 - Paket HSI Bisnis Basic[0]  - E23047~null~E23047_UNL;UNL ~ Internet-Link Unlimited Internet Usage ~ E23047[0]  - E23047~null~44841;E23047||11||Abodemen 0[0]  - E23047~null~"/>
    <s v="INDIBIZ"/>
    <m/>
    <m/>
    <d v="2026-08-11T07:00:00"/>
    <s v="2026-08-10 13:00:00|Nama : BP HENDY SIMON   No Hp : 082302331284  No Alt : 082251117350   Tgl Pemasangan : 10 Agustus 2026  Interval : SIANG  Note : Hubungi pelanggan terlebih dahulu|40981182|MYDITA"/>
    <n v="2026"/>
    <n v="8"/>
    <n v="11"/>
    <d v="2026-08-11T00:00:00"/>
    <n v="-0.29166666666424135"/>
    <x v="0"/>
  </r>
  <r>
    <n v="1674"/>
    <n v="1002511060"/>
    <n v="3"/>
    <x v="4"/>
    <n v="4"/>
    <s v="SEMARANG"/>
    <s v="INNER - SEMARANG JATENG UTARA"/>
    <s v="SMC"/>
    <s v="REG"/>
    <s v="AO"/>
    <x v="0"/>
    <m/>
    <s v="Completed (PS)"/>
    <s v="RBS-Regional 3"/>
    <d v="2026-08-05T15:40:57"/>
    <d v="2026-08-05T17:44:55"/>
    <n v="69357715"/>
    <m/>
    <n v="146422108926"/>
    <s v="KOST PUTRI SWARGA KANTAKU"/>
    <s v="ODP-SMC-FAP/038"/>
    <s v="WO061005876"/>
    <m/>
    <m/>
    <m/>
    <n v="110.390987440112"/>
    <n v="-7.05375131275754"/>
    <s v="|MC50018|MYIA-037888593114/POI/Chris Setianingsih/081277154180/christsetia123@gmail.com"/>
    <s v="MYDIGIBIZPARTNER"/>
    <m/>
    <m/>
    <m/>
    <m/>
    <m/>
    <m/>
    <m/>
    <m/>
    <s v="Management Janji"/>
    <s v="2026-08-04 13:00:00 | Tanggal pemasangan : 04 agustus 2026  Jam pemasangan : pagi/siang  Info Tambahan : Hubungi pelanggan dulu sebelum ke lokasi  terima kasih"/>
    <s v="FCC"/>
    <d v="2026-05-08T15:55:29"/>
    <m/>
    <m/>
    <s v="PS"/>
    <s v="SMC"/>
    <s v="NO ADDON"/>
    <n v="20260805"/>
    <s v="Completed"/>
    <s v="- 11_11446;Biaya PSB HSI EBIS Tunai di Depan ~ 11[150000]  - SP_NOSS;SP_NOSS ~ Internet NOSS Multispeed Network[0]  - E25061;E25061 ~ ES25 - Paket HSI Basic (HSIEF) Khusus Winback 2.0[0]  - E25061~null~E25061_UNL;UNL ~ Internet-Link Unlimited Internet Usa"/>
    <s v="INDIBIZ"/>
    <m/>
    <m/>
    <d v="2026-08-05T07:00:00"/>
    <s v="2026-08-04 13:00:00 | Tanggal pemasangan : 04 agustus 2026  Jam pemasangan : pagi/siang  Info Tambahan : Hubungi pelanggan dulu sebelum ke lokasi  terima kasih"/>
    <n v="2026"/>
    <n v="8"/>
    <n v="5"/>
    <d v="2026-08-05T00:00:00"/>
    <n v="-0.29166666666424135"/>
    <x v="0"/>
  </r>
  <r>
    <n v="1675"/>
    <n v="1002518402"/>
    <n v="3"/>
    <x v="1"/>
    <n v="5"/>
    <s v="SBY UTARA"/>
    <s v="MANYAR"/>
    <s v="MGO"/>
    <s v="REG"/>
    <s v="AO"/>
    <x v="0"/>
    <m/>
    <s v="100 | REVOKE COMPLETED"/>
    <s v="RBS-Regional 3"/>
    <d v="2026-08-10T16:06:54"/>
    <d v="2026-08-12T10:14:10"/>
    <n v="69359701"/>
    <m/>
    <n v="152413167606"/>
    <s v="LEMBAGA PENDIDIKAN BAHASA CHINA"/>
    <s v="ODP-DMO-FQD/06"/>
    <s v="WO061427531"/>
    <m/>
    <m/>
    <m/>
    <n v="112.7513218"/>
    <n v="-7.2599382439999998"/>
    <s v="MD|MYDB-20260805264493|DN00001/MN00443|LEMBAGA PENDIDIKAN BAHASA CHINA|085113162223"/>
    <s v="MYDIGIBIZPARTNER"/>
    <m/>
    <m/>
    <m/>
    <m/>
    <m/>
    <m/>
    <m/>
    <m/>
    <s v="Management Janji"/>
    <s v="2026-08-07 08:00:00 | Nama PIC : Risky  No HP : 085113162223  Alt :   M Janji : 07/08/2026  Jam Pasang : 08.00 - 13:00   NoteÃ‚Â :  hubungi terlebih dahulu sebelum kelokasi "/>
    <s v="FCC"/>
    <d v="2026-10-08T16:10:07"/>
    <m/>
    <s v="Kendala Lainnya"/>
    <s v="REVOKE"/>
    <s v="MGO"/>
    <s v="NO ADDON"/>
    <m/>
    <s v="Revoke Completed"/>
    <s v="- 11_11446;Biaya PSB HSI EBIS Tunai di Depan ~ 11[150000]  - SP_NOSS;SP_NOSS ~ Internet NOSS Multispeed Network[0]  - E25060;E25060 ~ ES25 - Paket HSI Bisnis (HSIE) Khusus Winback 2.0[0]  - E25060~null~E25060_UNL;UNL ~ Internet-Link Unlimited Internet Usa"/>
    <s v="INDIBIZ"/>
    <m/>
    <m/>
    <d v="2026-08-10T07:00:00"/>
    <s v="2026-08-07 08:00:00 | Nama PIC : Risky  No HP : 085113162223  Alt :   M Janji : 07/08/2026  Jam Pasang : 08.00 - 13:00   NoteÃ‚Â :  hubungi terlebih dahulu sebelum kelokasi "/>
    <m/>
    <m/>
    <m/>
    <e v="#NUM!"/>
    <e v="#NUM!"/>
    <x v="1"/>
  </r>
  <r>
    <n v="1676"/>
    <n v="1002526258"/>
    <n v="3"/>
    <x v="2"/>
    <n v="5"/>
    <s v="MALANG"/>
    <s v="KEPANJEN"/>
    <s v="SWJ"/>
    <s v="REG"/>
    <s v="AO"/>
    <x v="0"/>
    <s v="1P INET"/>
    <s v="102 | FOLLOW UP COMPLETED"/>
    <s v="RBS-Regional 3"/>
    <d v="2026-08-14T11:50:56"/>
    <d v="2026-08-15T11:25:16"/>
    <n v="69365963"/>
    <m/>
    <n v="152705284894"/>
    <s v="dina anggrek"/>
    <s v="ODP-MLG-FBU/35 FBU/D03/35.01"/>
    <s v="WO061736605"/>
    <m/>
    <m/>
    <m/>
    <n v="112.67177239999999"/>
    <n v="-7.9895885"/>
    <s v="|MN02812|MYIA-065238168782/POI/dina wahyu ajarini/081999404260/dinawahyuajarini@gmail.com"/>
    <s v="MYIB_ASSISTANT"/>
    <m/>
    <m/>
    <m/>
    <m/>
    <m/>
    <m/>
    <m/>
    <m/>
    <s v="Management Janji"/>
    <s v="2026-08-15 08:00:00 | Nama PIC : bu dina  No HP : 081999404260 Alt :  M Janji : 15/AGUSTUS/2026 jam Pasang : Pagi Note : hubungi pelanggan jika ingin kelokasi, terimakasih. "/>
    <s v="FCC"/>
    <s v="14-08-2026 11:54:50"/>
    <d v="2026-08-15T08:00:00"/>
    <m/>
    <s v="REVOKE"/>
    <s v="SWJ"/>
    <s v="NO ADDON"/>
    <m/>
    <s v="Follow Up Revoke Completed, New Order ID : SC1002528044"/>
    <s v="HSI Bisnis Promo HUT Telkom PSB 70% - 50 Mbps"/>
    <s v="INDIBIZ"/>
    <m/>
    <m/>
    <d v="2026-08-15T08:00:00"/>
    <s v="2026-08-15 08:00:00 | Nama PIC : bu dina  No HP : 081999404260 Alt :  M Janji : 15/AGUSTUS/2026 jam Pasang : Pagi Note : hubungi pelanggan jika ingin kelokasi, terimakasih. "/>
    <m/>
    <m/>
    <m/>
    <e v="#NUM!"/>
    <e v="#NUM!"/>
    <x v="1"/>
  </r>
  <r>
    <n v="1677"/>
    <n v="1002521957"/>
    <n v="3"/>
    <x v="4"/>
    <n v="4"/>
    <s v="PEKALONGAN"/>
    <s v="SLAWI"/>
    <s v="ADW"/>
    <s v="DGS"/>
    <s v="AO"/>
    <x v="0"/>
    <m/>
    <s v="Completed (PS)"/>
    <s v="DGS-B2B TREG"/>
    <d v="2026-08-12T12:08:43"/>
    <d v="2026-08-12T13:56:57"/>
    <n v="69362612"/>
    <m/>
    <n v="146282105544"/>
    <s v="Kantor Bapas Tegal"/>
    <s v="ODP-ADW-FA/103"/>
    <s v="WO061576405"/>
    <m/>
    <m/>
    <m/>
    <n v="109.1386134"/>
    <n v="-6.9529582999999997"/>
    <s v="DGS HSI | BUDIYANTO ZHEZA ARDANA | NIK. 960209 | TREG 3 | HSI 1S 50MB | 439.000 | PIC DARYOTO 085860762926 "/>
    <s v="Account Manager"/>
    <m/>
    <m/>
    <m/>
    <m/>
    <m/>
    <m/>
    <m/>
    <m/>
    <s v="Management Janji"/>
    <s v="o"/>
    <s v="FCC"/>
    <d v="2026-12-08T12:10:13"/>
    <m/>
    <m/>
    <s v="PS"/>
    <s v="ADW"/>
    <s v="NO ADDON"/>
    <n v="20260812"/>
    <s v="Completed"/>
    <s v="- 11_11450;Biaya PSB Reguler HSI EBIS ~ 11[150000]  - E23015;E23015 ~ ES23 - Perangkat ONT[0]  - E23015~null~44292;E23015||11||Abodemen 0[0]  - E23015~null~E23015_SWONT;SWONT ~ Biaya Sewa ONT ~ E23015[30000]  - E23046;E23046 ~ ES23 - Paket HSI Bisnis[0]  "/>
    <s v="INDIBIZ"/>
    <m/>
    <m/>
    <d v="1970-01-01T07:00:00"/>
    <s v="o"/>
    <n v="2026"/>
    <n v="8"/>
    <n v="12"/>
    <d v="2026-08-12T00:00:00"/>
    <n v="20676.708333333332"/>
    <x v="2"/>
  </r>
  <r>
    <n v="1678"/>
    <n v="1002510893"/>
    <n v="3"/>
    <x v="6"/>
    <n v="5"/>
    <s v="PASURUAN"/>
    <s v="PASURUAN"/>
    <s v="PSN"/>
    <s v="REG"/>
    <s v="AO"/>
    <x v="0"/>
    <m/>
    <s v="98 | OSS - CANCEL COMPLETE"/>
    <s v="RBS-Regional 3"/>
    <d v="2026-08-05T14:50:50"/>
    <d v="2026-08-07T09:48:08"/>
    <n v="69359320"/>
    <m/>
    <n v="152729256695"/>
    <s v="TOKO SYAUQY CELL &amp; DIGITAL PRINT"/>
    <s v="ODP-PSN-FCC/04"/>
    <s v="WO061062391"/>
    <m/>
    <m/>
    <m/>
    <n v="112.9388917"/>
    <n v="-7.6921958000000004"/>
    <s v="|MN01982|/TOKO SYAUQY CELL &amp; DIGITAL PRINT/WINBACK 2.0 HSI B2B (1:1) 50MBPS 355RB PSB DISC 70%/PSN/syauqycell676@gmail.com/SYARIFUDDIN /085119398998082332171331"/>
    <s v="Sales Force DBS"/>
    <m/>
    <m/>
    <m/>
    <m/>
    <m/>
    <m/>
    <m/>
    <m/>
    <s v="Management Janji"/>
    <s v="2026-08-07 08:00:00|Tanggal pemasangan: 6/08/2026 Jam pemasangan : pagi / siang Info Tambahan : Hubungi pelanggan dulu sebelum ke lokasi. terima kasih|40010577|MYDITA"/>
    <s v="FCC"/>
    <d v="2026-05-08T14:54:47"/>
    <d v="2026-08-07T08:00:00"/>
    <s v="Kendala Pelanggan"/>
    <s v="CANCEL"/>
    <s v="PSN"/>
    <s v="NO ADDON"/>
    <m/>
    <s v="Cancel Completed"/>
    <s v="- 11_11446;Biaya PSB HSI EBIS Tunai di Depan ~ 11[150000]  - SP_NOSS;SP_NOSS ~ Internet NOSS Multispeed Network[0]  - E23015;E23015 ~ ES23 - Perangkat ONT[0]  - E23015~null~44292;E23015||11||Abodemen 0[0]  - E23015~null~E23015_SWONT;SWONT ~ Biaya Sewa ONT"/>
    <s v="INDIBIZ"/>
    <m/>
    <m/>
    <d v="2026-08-07T08:00:00"/>
    <s v="2026-08-07 08:00:00|Tanggal pemasangan: 6/08/2026 Jam pemasangan : pagi / siang Info Tambahan : Hubungi pelanggan dulu sebelum ke lokasi. terima kasih|40010577|MYDITA"/>
    <m/>
    <m/>
    <m/>
    <e v="#NUM!"/>
    <e v="#NUM!"/>
    <x v="1"/>
  </r>
  <r>
    <n v="1679"/>
    <n v="1002519411"/>
    <n v="3"/>
    <x v="7"/>
    <n v="4"/>
    <s v="SOLO"/>
    <s v="SRAGEN"/>
    <s v="KAR"/>
    <s v="DPS"/>
    <s v="AO"/>
    <x v="0"/>
    <m/>
    <s v="Completed (PS)"/>
    <s v="DPS-Logistic &amp; Manufacturing"/>
    <d v="2026-08-11T11:03:13"/>
    <d v="2026-08-11T12:56:10"/>
    <n v="69361192"/>
    <m/>
    <n v="142567104576"/>
    <s v="PT Nusantara Ekspres Kilat FM Hub + Hub Kerjo (Replacement)"/>
    <s v="ODP-KAR-FT/004"/>
    <s v="WO061477985"/>
    <m/>
    <m/>
    <m/>
    <n v="111.05109600999999"/>
    <n v="-7.5367376889999997"/>
    <s v="P26-204376 ; PIC  Dhimas Permadi Okta, dhimas.dewa@spxexpress.com, 085647823280   "/>
    <s v="TAM"/>
    <m/>
    <m/>
    <m/>
    <m/>
    <m/>
    <m/>
    <m/>
    <m/>
    <s v="Management Janji"/>
    <s v="P26-204376 ; PIC Dhimas Permadi Okta, dhimas.dewa@spxexpress.com, 085647823280"/>
    <s v="FCC"/>
    <d v="2026-11-08T11:10:21"/>
    <m/>
    <m/>
    <s v="PS"/>
    <s v="KAR"/>
    <s v="NO ADDON"/>
    <n v="20260811"/>
    <s v="Completed"/>
    <s v="- 11_11450;Biaya PSB Reguler HSI EBIS ~ 11[150000]  - SP_NOSS;SP_NOSS ~ Internet NOSS Multispeed Network[0]  - SP_NOSS;SP_NOSS ~ Internet NOSS Multispeed Network[0]  - E23015;E23015 ~ ES23 - Perangkat ONT[0]  - E23015~null~44292;E23015||11||Abodemen 0[0] "/>
    <s v="INDIBIZ"/>
    <m/>
    <m/>
    <d v="1970-01-01T07:00:00"/>
    <s v="P26-204376 ; PIC Dhimas Permadi Okta, dhimas.dewa@spxexpress.com, 085647823280"/>
    <n v="2026"/>
    <n v="8"/>
    <n v="11"/>
    <d v="2026-08-11T00:00:00"/>
    <n v="20675.708333333332"/>
    <x v="2"/>
  </r>
  <r>
    <n v="1680"/>
    <n v="1002515020"/>
    <n v="3"/>
    <x v="5"/>
    <n v="5"/>
    <s v="SINGARJA"/>
    <s v="TABANAN"/>
    <s v="TBN"/>
    <s v="REG"/>
    <s v="AO"/>
    <x v="0"/>
    <m/>
    <s v="102 | FOLLOW UP COMPLETED"/>
    <s v="RBS-Regional 3"/>
    <d v="2026-08-07T15:18:16"/>
    <d v="2026-08-11T15:52:12"/>
    <n v="69360940"/>
    <m/>
    <n v="172413244347"/>
    <s v="Sela waktu"/>
    <s v="ODP-TBN-FW/36"/>
    <s v="WO061297704"/>
    <m/>
    <m/>
    <m/>
    <n v="115.1996566"/>
    <n v="-8.5484174999999993"/>
    <s v="MN02658/Sela waktu/PIC I Putu Anom Arimbawa/085738534306/ayusintya11234@gmail.com"/>
    <s v="Sales Force DBS"/>
    <m/>
    <m/>
    <m/>
    <m/>
    <m/>
    <m/>
    <m/>
    <m/>
    <s v="Management Janji"/>
    <s v="2026-08-10 08:00:00|Nama PIC : Bp Putu No Hp : 085738534306 No Alt : - Tgl Pemasangan : 10 Agustus 2026 Interval : PAGI SIANG Note : Hubungi pelanggan terlebih dahulu|40951378|MYDITA"/>
    <s v="FCC"/>
    <d v="2026-07-08T15:25:38"/>
    <d v="2026-08-10T08:00:00"/>
    <s v="Kendala Pelanggan"/>
    <s v="REVOKE"/>
    <s v="TBN"/>
    <s v="NO ADDON"/>
    <m/>
    <s v="Follow Up Revoke Completed, New Order ID : SC1002520589"/>
    <s v="- 11_11446;Biaya PSB HSI EBIS Tunai di Depan ~ 11[150000]  - SP_NOSS;SP_NOSS ~ Internet NOSS Multispeed Network[0]  - SP_NOSS;SP_NOSS ~ Internet NOSS Multispeed Network[0]  - E23015;E23015 ~ ES23 - Perangkat ONT[0]  - E23015~null~44292;E23015||11||Abodeme"/>
    <s v="INDIBIZ"/>
    <m/>
    <m/>
    <d v="2026-08-10T08:00:00"/>
    <s v="2026-08-10 08:00:00|Nama PIC : Bp Putu No Hp : 085738534306 No Alt : - Tgl Pemasangan : 10 Agustus 2026 Interval : PAGI SIANG Note : Hubungi pelanggan terlebih dahulu|40951378|MYDITA"/>
    <m/>
    <m/>
    <m/>
    <e v="#NUM!"/>
    <e v="#NUM!"/>
    <x v="1"/>
  </r>
  <r>
    <n v="1681"/>
    <n v="1002519100"/>
    <n v="3"/>
    <x v="7"/>
    <n v="4"/>
    <s v="SOLO"/>
    <s v="INNER - SOLO JATENG TIMUR"/>
    <s v="MSO"/>
    <s v="REG"/>
    <s v="AO"/>
    <x v="0"/>
    <m/>
    <s v="Completed (PS)"/>
    <s v="RBS-Regional 3"/>
    <d v="2026-08-11T09:50:35"/>
    <d v="2026-08-14T12:34:16"/>
    <n v="69362987"/>
    <m/>
    <n v="142566102282"/>
    <s v="Universitas Slamet Riyadi Kampus 2"/>
    <s v="ODP-MSO-FF/122"/>
    <s v="WO061643383"/>
    <m/>
    <m/>
    <m/>
    <n v="110.82818589999999"/>
    <n v="-7.5403699"/>
    <s v="AMRBS;406949/Elsa//TREG4SOLO/Moenawar Kholil 08112635143/moenawarkholil@gmail.com/PSB BISNIS WINBACK 2.0 1S INET ONLY 300Mbps ABODEMEN 1.130.000 PLUS PPN "/>
    <s v="Amex"/>
    <m/>
    <m/>
    <m/>
    <m/>
    <m/>
    <m/>
    <m/>
    <m/>
    <s v="Management Janji"/>
    <s v="2026-08-14 08:00:00|Nama PIC : Moenawar Kholil  No HP : 08112635143 Alt :  M Janji : 14/08/2026 Jam Pasang : 08.00  - 13:00  NoteÃ‚Â :  hubungi terlebih dahulu sebelum ke lokasi, terima kasih.|40981184|MYDITA"/>
    <s v="FCC"/>
    <d v="2026-11-08T09:54:44"/>
    <d v="2026-08-14T08:00:00"/>
    <m/>
    <s v="PS"/>
    <s v="MSO"/>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Nama PIC : Moenawar Kholil  No HP : 08112635143 Alt :  M Janji : 14/08/2026 Jam Pasang : 08.00  - 13:00  NoteÃ‚Â :  hubungi terlebih dahulu sebelum ke lokasi, terima kasih.|40981184|MYDITA"/>
    <n v="2026"/>
    <n v="8"/>
    <n v="14"/>
    <d v="2026-08-14T00:00:00"/>
    <n v="-0.33333333333575865"/>
    <x v="0"/>
  </r>
  <r>
    <n v="1682"/>
    <n v="1002512136"/>
    <n v="3"/>
    <x v="6"/>
    <n v="5"/>
    <s v="SIDOARJO"/>
    <s v="MOJOKERTO"/>
    <s v="NGI"/>
    <s v="REG"/>
    <s v="AO"/>
    <x v="0"/>
    <s v="1P INET"/>
    <s v="OSS - FALLOUT"/>
    <s v="RBS-Regional 3"/>
    <d v="2026-08-06T11:46:57"/>
    <d v="2026-08-07T14:21:37"/>
    <n v="69359881"/>
    <m/>
    <n v="152321202947"/>
    <s v="PT LINGGA SAKTI INDONESIA"/>
    <s v="ODP-NGI-FJ/17"/>
    <s v="WO061062319"/>
    <m/>
    <m/>
    <m/>
    <n v="112.616327"/>
    <n v="-7.5584470000000001"/>
    <s v="|MN01068|MYIA-086869770486/POI/JODY/081330706670/lsi@linggasakti.com"/>
    <s v="MYIB_ASSISTANT"/>
    <m/>
    <m/>
    <m/>
    <m/>
    <m/>
    <m/>
    <m/>
    <m/>
    <s v="Management Janji"/>
    <s v="2026-08-07 08:00:00 | M Janji : (07/08/026) jam Pasang : 09:00 Note : hubungi pelanggan jika ingin kelokasi "/>
    <s v="FCC"/>
    <d v="2026-06-08T11:54:59"/>
    <d v="2026-08-07T08:00:00"/>
    <s v="Kendala Teknik"/>
    <s v="FO_WFM"/>
    <s v="NGI"/>
    <s v="NO ADDON"/>
    <m/>
    <s v="Provisioning Failed|WFM|INF008992900|TOF_-7.5507332,112.6147786_ODP TERDEKAT FULL 1:8 masuk KU 2, knjungan bertemu pelanggan "/>
    <s v="HSI Bisnis Promo HUT Telkom PSB 70% - 150 Mbps"/>
    <s v="INDIBIZ"/>
    <m/>
    <m/>
    <d v="2026-08-07T08:00:00"/>
    <s v="2026-08-07 08:00:00 | M Janji : (07/08/026) jam Pasang : 09:00 Note : hubungi pelanggan jika ingin kelokasi "/>
    <m/>
    <m/>
    <m/>
    <e v="#NUM!"/>
    <e v="#NUM!"/>
    <x v="1"/>
  </r>
  <r>
    <n v="1683"/>
    <n v="1002510481"/>
    <n v="3"/>
    <x v="3"/>
    <n v="4"/>
    <s v="YOGYAKARTA"/>
    <s v="INNER - YOGYA JATENG SELATAN"/>
    <s v="BBS"/>
    <s v="REG"/>
    <s v="AO"/>
    <x v="0"/>
    <s v="1P INET"/>
    <s v="Completed (PS)"/>
    <s v="RBS-Regional 3"/>
    <d v="2026-08-05T13:13:57"/>
    <d v="2026-08-06T16:35:53"/>
    <n v="69359123"/>
    <m/>
    <n v="146131120536"/>
    <s v="PUSKESMAS DEPOK I"/>
    <s v="ODP-BBS-FS/010 FS/D01/010.01"/>
    <s v="WO060983273"/>
    <m/>
    <m/>
    <m/>
    <n v="110.4315125"/>
    <n v="-7.7749699000000003"/>
    <s v="|MN00277|MYIA-014020344008/POI/Rr. Grin Jayanti/08994646845/puskesdepok1@gmail.com"/>
    <s v="MYIB_ASSISTANT"/>
    <m/>
    <m/>
    <m/>
    <m/>
    <m/>
    <m/>
    <m/>
    <m/>
    <s v="Management Janji"/>
    <s v="2026-08-06 13:00:00 | Tanggal pemasangan: 6/08/2026 Jam pemasangan : pagi / siang Info Tambahan : Hubungi pelanggan dulu sebelum ke lokasi. terima kasih"/>
    <s v="FCC"/>
    <d v="2026-05-08T13:25:39"/>
    <d v="2026-08-06T13:00:00"/>
    <m/>
    <s v="PS"/>
    <s v="BBS"/>
    <s v="NO ADDON"/>
    <n v="20260806"/>
    <s v="Completed"/>
    <s v="HSI Bisnis Promo HUT Telkom PSB 70% - 200 Mbps"/>
    <s v="INDIBIZ"/>
    <m/>
    <m/>
    <d v="2026-08-06T13:00:00"/>
    <s v="2026-08-06 13:00:00 | Tanggal pemasangan: 6/08/2026 Jam pemasangan : pagi / siang Info Tambahan : Hubungi pelanggan dulu sebelum ke lokasi. terima kasih"/>
    <n v="2026"/>
    <n v="8"/>
    <n v="6"/>
    <d v="2026-08-06T00:00:00"/>
    <n v="-0.54166666666424135"/>
    <x v="0"/>
  </r>
  <r>
    <n v="1684"/>
    <n v="1002518657"/>
    <n v="3"/>
    <x v="6"/>
    <n v="5"/>
    <s v="JEMBER"/>
    <s v="SITUBONDO"/>
    <s v="SIT"/>
    <s v="REG"/>
    <s v="AO"/>
    <x v="0"/>
    <s v="1P INET"/>
    <s v="Completed (PS)"/>
    <s v="RBS-Regional 3"/>
    <d v="2026-08-10T18:01:57"/>
    <d v="2026-08-11T13:35:21"/>
    <n v="69362779"/>
    <m/>
    <n v="152506218974"/>
    <s v="TOKO POJOK"/>
    <s v="ODP-SIT-FZ/12 FZ/D02/12.01"/>
    <s v="WO061441453"/>
    <m/>
    <m/>
    <m/>
    <n v="113.969787"/>
    <n v="-7.7186789999999998"/>
    <s v="|MN02617|MYIA-041129209814/POI/ZAINUL FAIZIN/085156890468/znlfaizin@gmail.com"/>
    <s v="MYIB_ASSISTANT"/>
    <m/>
    <m/>
    <m/>
    <m/>
    <m/>
    <m/>
    <m/>
    <m/>
    <s v="Management Janji"/>
    <s v="2026-08-11 15:00:00 | Nama PIC : BAPAK ZAINUL No HP : 085156890468 Alt :  M Janji : (SELASA/11/AGUSTUS/2026) jam Pasang : 09:00 Note : hubungi pelanggan jika ingin kelokasi"/>
    <s v="FCC"/>
    <d v="2026-10-08T18:39:50"/>
    <d v="2026-08-11T15:00:00"/>
    <m/>
    <s v="PS"/>
    <s v="SIT"/>
    <s v="NO ADDON"/>
    <n v="20260811"/>
    <s v="Completed"/>
    <s v="HSI Bisnis Promo HUT Telkom PSB 70% - 100 Mbps"/>
    <s v="INDIBIZ"/>
    <m/>
    <m/>
    <d v="2026-08-11T15:00:00"/>
    <s v="2026-08-11 15:00:00 | Nama PIC : BAPAK ZAINUL No HP : 085156890468 Alt :  M Janji : (SELASA/11/AGUSTUS/2026) jam Pasang : 09:00 Note : hubungi pelanggan jika ingin kelokasi"/>
    <n v="2026"/>
    <n v="8"/>
    <n v="11"/>
    <d v="2026-08-11T00:00:00"/>
    <n v="-0.625"/>
    <x v="0"/>
  </r>
  <r>
    <n v="1685"/>
    <n v="1002522476"/>
    <n v="3"/>
    <x v="3"/>
    <n v="4"/>
    <s v="MAGELANG"/>
    <s v="KEBUMEN"/>
    <s v="KAK"/>
    <s v="REG"/>
    <s v="AO"/>
    <x v="0"/>
    <s v="1P INET"/>
    <s v="Completed (PS)"/>
    <s v="RBS-Regional 3"/>
    <d v="2026-08-12T14:49:56"/>
    <d v="2026-08-13T12:40:19"/>
    <n v="69364378"/>
    <m/>
    <n v="141177105420"/>
    <s v="PEMERINTAH DESA KEDALEMANKULON"/>
    <s v="ODP-KAK-FAH/007 FAH/D03/007.01"/>
    <s v="WO061598378"/>
    <m/>
    <m/>
    <m/>
    <n v="109.5023364"/>
    <n v="-7.7342803"/>
    <s v="|MN00662|MYIA-081864464235/POI/Juminto/087829380924/askajuminto@gmail.com"/>
    <s v="MYIB_ASSISTANT"/>
    <m/>
    <m/>
    <m/>
    <m/>
    <m/>
    <m/>
    <m/>
    <m/>
    <s v="Management Janji"/>
    <s v="2026-08-14 08:00:00 | Waktu pemasangan : 13 agustus 2026 Jam pemasangan : 08.00 - 12.00 Info Tambahan : Hubungi pelanggan dulu sebelum ke lokasi terimakasih "/>
    <s v="FCC"/>
    <d v="2026-12-08T15:10:41"/>
    <d v="2026-08-14T08:00:00"/>
    <m/>
    <s v="PS"/>
    <s v="KAK"/>
    <s v="NO ADDON"/>
    <n v="20260813"/>
    <s v="Completed"/>
    <s v="HSI Bisnis Basic Promo HUT Telkom PSB 70% - 50 Mbps"/>
    <s v="INDIBIZ"/>
    <m/>
    <m/>
    <d v="2026-08-14T08:00:00"/>
    <s v="2026-08-14 08:00:00 | Waktu pemasangan : 13 agustus 2026 Jam pemasangan : 08.00 - 12.00 Info Tambahan : Hubungi pelanggan dulu sebelum ke lokasi terimakasih "/>
    <n v="2026"/>
    <n v="8"/>
    <n v="13"/>
    <d v="2026-08-13T00:00:00"/>
    <n v="-1.3333333333357587"/>
    <x v="0"/>
  </r>
  <r>
    <n v="1686"/>
    <n v="1002513509"/>
    <n v="3"/>
    <x v="2"/>
    <n v="5"/>
    <s v="KEDIRI"/>
    <s v="KEDIRI"/>
    <s v="MJT"/>
    <s v="REG"/>
    <s v="AO"/>
    <x v="0"/>
    <s v="1P INET"/>
    <s v="Completed (PS)"/>
    <s v="RBS-Regional 3"/>
    <d v="2026-08-06T20:01:56"/>
    <d v="2026-08-07T11:11:10"/>
    <n v="69360369"/>
    <m/>
    <n v="152640225871"/>
    <s v="Toko Bismillah"/>
    <s v="ODP-MJT-FC/12 FC/D03/12.01"/>
    <s v="WO061119535"/>
    <m/>
    <m/>
    <m/>
    <n v="111.98936708271501"/>
    <n v="-7.7393680279514099"/>
    <s v="MD|MYDB-20260806264597|DC20002/MC20039|Toko Bismillah|087760386159"/>
    <s v="MYDIGIBIZPARTNER"/>
    <m/>
    <m/>
    <m/>
    <m/>
    <m/>
    <m/>
    <m/>
    <m/>
    <s v="Management Janji"/>
    <s v="2026-08-08 08:00:00 | Tanggal pemasangan: 07/08/2026 Jam pemasangan : pagi/siang Info Tambahan : Hubungi pelanggan dulu sebelum ke lokasi. terima kasih"/>
    <s v="FCC"/>
    <d v="2026-06-08T20:39:55"/>
    <d v="2026-08-08T08:00:00"/>
    <m/>
    <s v="PS"/>
    <s v="MJT"/>
    <s v="NO ADDON"/>
    <n v="20260807"/>
    <s v="Completed"/>
    <s v="HSI Bisnis Promo HUT Telkom PSB 70% - 200 Mbps"/>
    <s v="INDIBIZ"/>
    <m/>
    <m/>
    <d v="2026-08-08T08:00:00"/>
    <s v="2026-08-08 08:00:00 | Tanggal pemasangan: 07/08/2026 Jam pemasangan : pagi/siang Info Tambahan : Hubungi pelanggan dulu sebelum ke lokasi. terima kasih"/>
    <n v="2026"/>
    <n v="8"/>
    <n v="7"/>
    <d v="2026-08-07T00:00:00"/>
    <n v="-1.3333333333357587"/>
    <x v="0"/>
  </r>
  <r>
    <n v="1687"/>
    <n v="1002506451"/>
    <n v="3"/>
    <x v="0"/>
    <n v="5"/>
    <s v="MATARAM"/>
    <s v="SUMBAWA"/>
    <s v="SBW"/>
    <s v="REG"/>
    <s v="AO"/>
    <x v="0"/>
    <m/>
    <s v="Completed (PS)"/>
    <s v="RBS-Regional 3"/>
    <d v="2026-08-03T15:59:29"/>
    <d v="2026-08-03T17:13:02"/>
    <n v="69356869"/>
    <m/>
    <n v="172606792076"/>
    <s v="SMP IT ABU HURAIRAH SUMBAWA"/>
    <s v="ODP-SBW-FBK/61"/>
    <s v="WO060818947"/>
    <m/>
    <m/>
    <m/>
    <n v="117.4524673"/>
    <n v="-8.5887779000000002"/>
    <s v="|MN01595|MYIA-082660016797/POI/FIRMAN/087860187055/smpitputra.abhursumbawa@gmail.com"/>
    <s v="Sales Profesional"/>
    <m/>
    <m/>
    <m/>
    <m/>
    <m/>
    <m/>
    <m/>
    <m/>
    <s v="Management Janji"/>
    <s v="2026-08-02 15:00:00 | Nama Pic : bp FIRMAN  No Hp Pic : 087860187055  No alt : -  Jam Pemasangan : siang   Tanggal Pemasangan : 2 Agustus 2026"/>
    <s v="FCC"/>
    <d v="2026-03-08T16:10:38"/>
    <m/>
    <m/>
    <s v="PS"/>
    <s v="SBW"/>
    <s v="NO ADDON"/>
    <n v="20260803"/>
    <s v="Completed"/>
    <s v="- SP_NOSS;SP_NOSS ~ Internet NOSS Multispeed Network[0]  - SP_NOSS;SP_NOSS ~ Internet NOSS Multispeed Network[0]  - E23015;E23015 ~ ES23 - Perangkat ONT[0]  - E23015~null~44292;E23015||11||Abodemen 0[0]  - E23015~null~E23015_SWONT;SWONT ~ Biaya Sewa ONT ~"/>
    <s v="INDIBIZ"/>
    <m/>
    <m/>
    <d v="2026-08-03T07:00:00"/>
    <s v="2026-08-02 15:00:00 | Nama Pic : bp FIRMAN  No Hp Pic : 087860187055  No alt : -  Jam Pemasangan : siang   Tanggal Pemasangan : 2 Agustus 2026"/>
    <n v="2026"/>
    <n v="8"/>
    <n v="3"/>
    <d v="2026-08-03T00:00:00"/>
    <n v="-0.29166666666424135"/>
    <x v="0"/>
  </r>
  <r>
    <n v="1688"/>
    <n v="1002521411"/>
    <n v="3"/>
    <x v="1"/>
    <n v="5"/>
    <s v="SBY UTARA"/>
    <s v="TANDES"/>
    <s v="KLN"/>
    <s v="REG"/>
    <s v="AO"/>
    <x v="0"/>
    <s v="1P INET"/>
    <s v="MIA - INVALID SURVEY"/>
    <s v="RBS-Regional 3"/>
    <d v="2026-08-12T09:34:56"/>
    <d v="2026-08-12T17:49:48"/>
    <n v="69363881"/>
    <m/>
    <n v="152418251770"/>
    <s v="PT WIETPANDA LESTARI STEEL"/>
    <s v="ODP-KLN-GA/04 GA/D01/03.04"/>
    <s v="WO061558262"/>
    <m/>
    <m/>
    <m/>
    <n v="112.6937848"/>
    <n v="-7.2470359000000002"/>
    <s v="MD|MYDB-20260812265036|DN00001/MN00443|PT WIETPANDA LESTARI STEEL|087856700850"/>
    <s v="MYDIGIBIZPARTNER"/>
    <m/>
    <m/>
    <m/>
    <m/>
    <m/>
    <m/>
    <m/>
    <m/>
    <s v="Management Janji"/>
    <s v="2026-08-13 15:00:00 | Nama PIC : Yuli No HP : 087856700850 Alt : 0317497100 M Janji : 13/08/2026 Jam Pasang : 08.00  - 13:00  NoteÃ‚Â :  hubungi terlebih dahulu sebelum ke lokasi, terima kasih."/>
    <s v="FCC"/>
    <d v="2026-12-08T09:40:31"/>
    <d v="2026-08-13T15:00:00"/>
    <m/>
    <s v="SURVEY_NEW_MANJA"/>
    <s v="KLN"/>
    <s v="NO ADDON"/>
    <m/>
    <s v="MIE - INVALID SURVEY - ODP Full"/>
    <s v="HSI Bisnis Promo HUT Telkom PSB 70% - 100 Mbps"/>
    <s v="INDIBIZ"/>
    <m/>
    <m/>
    <d v="2026-08-13T15:00:00"/>
    <s v="2026-08-13 15:00:00 | Nama PIC : Yuli No HP : 087856700850 Alt : 0317497100 M Janji : 13/08/2026 Jam Pasang : 08.00  - 13:00  NoteÃ‚Â :  hubungi terlebih dahulu sebelum ke lokasi, terima kasih."/>
    <m/>
    <m/>
    <m/>
    <e v="#NUM!"/>
    <e v="#NUM!"/>
    <x v="1"/>
  </r>
  <r>
    <n v="1689"/>
    <n v="1002509397"/>
    <n v="3"/>
    <x v="6"/>
    <n v="5"/>
    <s v="JEMBER"/>
    <s v="JEMBER"/>
    <s v="JER"/>
    <s v="REG"/>
    <s v="AO"/>
    <x v="0"/>
    <s v="1P INET"/>
    <s v="Completed (PS)"/>
    <s v="RBS-Regional 3"/>
    <d v="2026-08-04T17:56:57"/>
    <d v="2026-08-05T19:06:12"/>
    <n v="69358655"/>
    <m/>
    <n v="152501280845"/>
    <s v="CV GUDANG BAJU SUJARWO"/>
    <s v="ODP-JER-FA/49 FA/D06/49.01"/>
    <s v="WO060928340"/>
    <m/>
    <m/>
    <m/>
    <n v="113.6783075"/>
    <n v="-8.1775074999999902"/>
    <s v="|MN00086|MYIA-038325500528/POI/Arindia Merry Firdiana/082143445359/dandimadya4@gmail.com"/>
    <s v="MYIB_ASSISTANT"/>
    <m/>
    <m/>
    <m/>
    <m/>
    <m/>
    <m/>
    <m/>
    <m/>
    <s v="Management Janji"/>
    <s v="2026-08-05 15:00:00 | Nama : BP DANDI MADYA (MANAGER) No Hp : 089610405144 No Alt :  Tgl Pemasangan : 05 Agustus 2026 Interval : PAGI  Note : Hubungi pelanggan terlebih dahulu"/>
    <s v="FCC"/>
    <d v="2026-04-08T18:09:54"/>
    <d v="2026-08-05T15:00:00"/>
    <m/>
    <s v="PS"/>
    <s v="JER"/>
    <s v="NO ADDON"/>
    <n v="20260805"/>
    <s v="Completed"/>
    <s v="HSI Bisnis Promo HUT Telkom PSB 70% - 75 Mbps"/>
    <s v="INDIBIZ"/>
    <m/>
    <m/>
    <d v="2026-08-05T15:00:00"/>
    <s v="2026-08-05 15:00:00 | Nama : BP DANDI MADYA (MANAGER) No Hp : 089610405144 No Alt :  Tgl Pemasangan : 05 Agustus 2026 Interval : PAGI  Note : Hubungi pelanggan terlebih dahulu"/>
    <n v="2026"/>
    <n v="8"/>
    <n v="5"/>
    <d v="2026-08-05T00:00:00"/>
    <n v="-0.625"/>
    <x v="0"/>
  </r>
  <r>
    <n v="1690"/>
    <n v="1002520768"/>
    <n v="3"/>
    <x v="7"/>
    <n v="4"/>
    <s v="KUDUS"/>
    <s v="JEPARA"/>
    <s v="JPR"/>
    <s v="REG"/>
    <s v="AO"/>
    <x v="0"/>
    <s v="1P INET"/>
    <s v="Completed (PS)"/>
    <s v="RBS-Regional 3"/>
    <d v="2026-08-11T16:37:58"/>
    <d v="2026-08-12T13:12:52"/>
    <n v="69363644"/>
    <m/>
    <n v="142539117240"/>
    <s v="KOPERASI BUDI DAYA MINA"/>
    <s v="ODP-JPR-FD/007 FCL/F04/007.01"/>
    <s v="WO061524365"/>
    <m/>
    <m/>
    <m/>
    <n v="110.644738142299"/>
    <n v="-6.5864040659173204"/>
    <s v="|MC60141|MYIA-061986873460/POI/ALFIAN NURUL HUDA/085156744733/nalfian1998@gmail.com"/>
    <s v="MYIB_ASSISTANT"/>
    <m/>
    <m/>
    <m/>
    <m/>
    <m/>
    <m/>
    <m/>
    <m/>
    <s v="Management Janji"/>
    <s v="2026-08-12 13:00:00 | Nama Pic : bp ALFIAN  No Hp Pic : 085156744733 No alt : - Jam Pemasangan : siang  Tanggal Pemasangan : 12 Agustus 2026"/>
    <s v="FCC"/>
    <d v="2026-11-08T16:39:47"/>
    <d v="2026-08-12T13:00:00"/>
    <m/>
    <s v="PS"/>
    <s v="JPR"/>
    <s v="NO ADDON"/>
    <n v="20260812"/>
    <s v="Completed"/>
    <s v="HSI Bisnis Promo HUT Telkom PSB 70% - 100 Mbps Dual Band"/>
    <s v="INDIBIZ"/>
    <m/>
    <m/>
    <d v="2026-08-12T13:00:00"/>
    <s v="2026-08-12 13:00:00 | Nama Pic : bp ALFIAN  No Hp Pic : 085156744733 No alt : - Jam Pemasangan : siang  Tanggal Pemasangan : 12 Agustus 2026"/>
    <n v="2026"/>
    <n v="8"/>
    <n v="12"/>
    <d v="2026-08-12T00:00:00"/>
    <n v="-0.54166666666424135"/>
    <x v="0"/>
  </r>
  <r>
    <n v="1691"/>
    <n v="1002514519"/>
    <n v="3"/>
    <x v="4"/>
    <n v="4"/>
    <s v="PEKALONGAN"/>
    <s v="PEKALONGAN"/>
    <s v="KJE"/>
    <s v="REG"/>
    <s v="AO"/>
    <x v="0"/>
    <s v="1P INET"/>
    <s v="102 | FOLLOW UP COMPLETED"/>
    <s v="RBS-Regional 3"/>
    <d v="2026-08-07T12:55:56"/>
    <d v="2026-08-09T12:49:02"/>
    <n v="69360724"/>
    <m/>
    <n v="146219104009"/>
    <s v="KONVEKSI BAIVAVI"/>
    <s v="ODP-KJE-FD/032"/>
    <s v="WO061158554"/>
    <m/>
    <m/>
    <m/>
    <n v="109.5762"/>
    <n v="-7.0229999999999997"/>
    <s v="|MC50009|MYIA-025628572701/POI/egah pandu septiawan/085865548343/baivaviofficial@gmail.com"/>
    <s v="MYIB_ASSISTANT"/>
    <m/>
    <m/>
    <m/>
    <m/>
    <m/>
    <m/>
    <m/>
    <m/>
    <s v="Management Janji"/>
    <s v="2026-08-08 13:00:00 | Tanggal pemasangan: 08/08/2026 Jam pemasangan : pagi / siang Info Tambahan : Hubungi pelanggan dulu sebelum ke lokasi. terima kasih"/>
    <s v="FCC"/>
    <d v="2026-07-08T13:10:14"/>
    <d v="2026-08-08T13:00:00"/>
    <s v="Kendala Teknik"/>
    <s v="REVOKE"/>
    <s v="KJE"/>
    <s v="NO ADDON"/>
    <m/>
    <s v="Follow Up Revoke Completed, New Order ID : SC1002516470"/>
    <s v="HSI Bisnis Promo HUT Telkom PSB 70% - 200 Mbps"/>
    <s v="INDIBIZ"/>
    <m/>
    <m/>
    <d v="2026-08-08T13:00:00"/>
    <s v="2026-08-08 13:00:00 | Tanggal pemasangan: 08/08/2026 Jam pemasangan : pagi / siang Info Tambahan : Hubungi pelanggan dulu sebelum ke lokasi. terima kasih"/>
    <m/>
    <m/>
    <m/>
    <e v="#NUM!"/>
    <e v="#NUM!"/>
    <x v="1"/>
  </r>
  <r>
    <n v="1692"/>
    <n v="1002519185"/>
    <n v="3"/>
    <x v="7"/>
    <n v="4"/>
    <s v="KUDUS"/>
    <s v="PURWODADI"/>
    <s v="GBU"/>
    <s v="REG"/>
    <s v="AO"/>
    <x v="0"/>
    <s v="1P INET"/>
    <s v="102 | FOLLOW UP COMPLETED"/>
    <s v="RBS-Regional 3"/>
    <d v="2026-08-11T10:07:57"/>
    <d v="2026-08-13T12:25:30"/>
    <n v="69363010"/>
    <m/>
    <n v="142516104729"/>
    <s v="SPBU 445810"/>
    <s v="ODP-GBU-FH/007 FH/D01/007.01"/>
    <s v="WO061470794"/>
    <m/>
    <m/>
    <m/>
    <n v="110.69862999999999"/>
    <n v="-7.0201919999999998"/>
    <s v="|MN01047|MYIA-000499380560/POI/MUHAMMAD ARIFIN/085346121580/4458102@gmail.com"/>
    <s v="MYIB_ASSISTANT"/>
    <m/>
    <m/>
    <m/>
    <m/>
    <m/>
    <m/>
    <m/>
    <m/>
    <s v="Management Janji"/>
    <s v="2026-08-12 08:00:00 | Nama PIC:  bp muh arifin No HP: 085346121580 Alt: Tanggal: 12/8/2026 Jam Pasang: Pagi Note: Hubungi sebelum ke lokasi, terimakasih."/>
    <s v="FCC"/>
    <d v="2026-11-08T10:10:31"/>
    <d v="2026-08-12T08:00:00"/>
    <s v="Kendala Lainnya"/>
    <s v="REVOKE"/>
    <s v="GBU"/>
    <s v="NO ADDON"/>
    <m/>
    <s v="Follow Up Revoke Completed, New Order ID : SC1002524089"/>
    <s v="HSI Bisnis Promo HUT Telkom PSB 70% - 50 Mbps"/>
    <s v="INDIBIZ"/>
    <m/>
    <m/>
    <d v="2026-08-12T08:00:00"/>
    <s v="2026-08-12 08:00:00 | Nama PIC:  bp muh arifin No HP: 085346121580 Alt: Tanggal: 12/8/2026 Jam Pasang: Pagi Note: Hubungi sebelum ke lokasi, terimakasih."/>
    <m/>
    <m/>
    <m/>
    <e v="#NUM!"/>
    <e v="#NUM!"/>
    <x v="1"/>
  </r>
  <r>
    <n v="1693"/>
    <n v="1002525772"/>
    <n v="3"/>
    <x v="6"/>
    <n v="5"/>
    <s v="JEMBER"/>
    <s v="JEMBER"/>
    <s v="JER"/>
    <s v="REG"/>
    <s v="AO"/>
    <x v="0"/>
    <s v="1P INET"/>
    <s v="7 | OSS - PROVISIONING ISSUED"/>
    <s v="RBS-Regional 3"/>
    <d v="2026-08-14T10:04:56"/>
    <d v="2026-08-15T08:07:02"/>
    <n v="69365753"/>
    <m/>
    <n v="152501280919"/>
    <s v="PT CIPTA NIAGA SEMESTA"/>
    <s v="ODP-JER-FE/07 FE/D02/07.01"/>
    <s v="WO061725024"/>
    <m/>
    <m/>
    <m/>
    <n v="113.6943287"/>
    <n v="-8.1719679000000003"/>
    <s v="MD|MYDB-20260813265272|DN00001/MN00906|PT CIPTA NIAGA SEMESTA|082337790090"/>
    <s v="MYDIGIBIZPARTNER"/>
    <m/>
    <m/>
    <m/>
    <m/>
    <m/>
    <m/>
    <m/>
    <m/>
    <s v="Management Janji"/>
    <s v="2026-08-15 08:00:00 | M Janji : (15/08/2026) jam Pasang : 09:00 Note : hubungi pelanggan jika ingin kelokasi"/>
    <s v="FCC"/>
    <s v="14-08-2026 10:09:48"/>
    <d v="2026-08-15T08:00:00"/>
    <m/>
    <s v="PI"/>
    <s v="JER"/>
    <s v="NO ADDON"/>
    <m/>
    <s v="Provisioning Issued"/>
    <s v="HSI Bisnis Promo HUT Telkom PSB 70% - 75 Mbps"/>
    <s v="INDIBIZ"/>
    <m/>
    <m/>
    <d v="2026-08-15T08:00:00"/>
    <s v="2026-08-15 08:00:00 | M Janji : (15/08/2026) jam Pasang : 09:00 Note : hubungi pelanggan jika ingin kelokasi"/>
    <m/>
    <m/>
    <m/>
    <e v="#NUM!"/>
    <e v="#NUM!"/>
    <x v="1"/>
  </r>
  <r>
    <n v="1694"/>
    <n v="1002514918"/>
    <n v="3"/>
    <x v="1"/>
    <n v="5"/>
    <s v="MADURA"/>
    <s v="PAMEKASAN"/>
    <s v="PME"/>
    <s v="REG"/>
    <s v="AO"/>
    <x v="0"/>
    <s v="1P INET"/>
    <s v="Completed (PS)"/>
    <s v="RBS-Regional 3"/>
    <d v="2026-08-07T14:52:57"/>
    <d v="2026-08-08T16:47:54"/>
    <n v="69360913"/>
    <m/>
    <n v="152426928035"/>
    <s v="KANTIN WARGA BINAAN"/>
    <s v="ODP-PME-FBE/18 FBE/D03/18.01"/>
    <s v="WO061175660"/>
    <m/>
    <m/>
    <m/>
    <n v="113.4739604"/>
    <n v="-7.1592028999999897"/>
    <s v="MD|MYDB-20260807264626|DN00001/MN00558|KANTIN WARGA BINAAN|0895635081323"/>
    <s v="MYDIGIBIZPARTNER"/>
    <m/>
    <m/>
    <m/>
    <m/>
    <m/>
    <m/>
    <m/>
    <m/>
    <s v="Management Janji"/>
    <s v="2026-08-08 13:00:00 | Nama Pic : bp wahdiyanto  No Hp Pic : 0895635081323 No alt : - Jam Pemasangan : pagi  Tanggal Pemasangan : 8 Agustus 2026"/>
    <s v="FCC"/>
    <d v="2026-07-08T14:56:06"/>
    <d v="2026-08-08T13:00:00"/>
    <m/>
    <s v="PS"/>
    <s v="PME"/>
    <s v="NO ADDON"/>
    <n v="20260808"/>
    <s v="Completed"/>
    <s v="HSI Bisnis Promo HUT Telkom PSB 70% - 100 Mbps Dual Band"/>
    <s v="INDIBIZ"/>
    <m/>
    <m/>
    <d v="2026-08-08T13:00:00"/>
    <s v="2026-08-08 13:00:00 | Nama Pic : bp wahdiyanto  No Hp Pic : 0895635081323 No alt : - Jam Pemasangan : pagi  Tanggal Pemasangan : 8 Agustus 2026"/>
    <n v="2026"/>
    <n v="8"/>
    <n v="8"/>
    <d v="2026-08-08T00:00:00"/>
    <n v="-0.54166666666424135"/>
    <x v="0"/>
  </r>
  <r>
    <n v="1695"/>
    <n v="1002523028"/>
    <n v="3"/>
    <x v="0"/>
    <n v="5"/>
    <s v="MATARAM"/>
    <s v="BIMA"/>
    <s v="BIM"/>
    <s v="REG"/>
    <s v="AO"/>
    <x v="0"/>
    <s v="1P INET"/>
    <s v="Completed (PS)"/>
    <s v="RBS-Regional 3"/>
    <d v="2026-08-12T17:19:56"/>
    <d v="2026-08-13T14:09:59"/>
    <n v="69364577"/>
    <m/>
    <n v="172616801856"/>
    <s v="PT. LAMERE TIRTA MUTIARA"/>
    <s v="ODP-BIM-FAE/23 FAE/D02/23.01"/>
    <s v="WO061617978"/>
    <m/>
    <m/>
    <m/>
    <n v="118.7479805"/>
    <n v="-8.4586960999999992"/>
    <s v="MD|MYDB-20260812265134|DN00001/MN02085|PT. LAMERE TIRTA MUTIARA|082214575099"/>
    <s v="MYDIGIBIZPARTNER"/>
    <m/>
    <m/>
    <m/>
    <m/>
    <m/>
    <m/>
    <m/>
    <m/>
    <s v="Management Janji"/>
    <s v="2026-08-13 15:00:00 | Tanggal pemasangan: 13/08/2026 Jam pemasangan : siang Info Tambahan : Hubungi pelanggan dulu sebelum ke lokasi terima kasih."/>
    <s v="FCC"/>
    <d v="2026-12-08T17:39:53"/>
    <d v="2026-08-13T15:00:00"/>
    <m/>
    <s v="PS"/>
    <s v="BIM"/>
    <s v="NETMONK"/>
    <n v="20260813"/>
    <s v="Completed"/>
    <s v="HSI Bisnis Bundling Netmonk PSB 70% - 50 Mbps"/>
    <s v="INDIBIZ"/>
    <m/>
    <m/>
    <d v="2026-08-13T15:00:00"/>
    <s v="2026-08-13 15:00:00 | Tanggal pemasangan: 13/08/2026 Jam pemasangan : siang Info Tambahan : Hubungi pelanggan dulu sebelum ke lokasi terima kasih."/>
    <n v="2026"/>
    <n v="8"/>
    <n v="13"/>
    <d v="2026-08-13T00:00:00"/>
    <n v="-0.625"/>
    <x v="0"/>
  </r>
  <r>
    <n v="1696"/>
    <n v="1002507876"/>
    <n v="3"/>
    <x v="2"/>
    <n v="5"/>
    <s v="KEDIRI"/>
    <s v="NGANJUK"/>
    <s v="NJK"/>
    <s v="REG"/>
    <s v="AO"/>
    <x v="0"/>
    <s v="1P INET"/>
    <s v="Completed (PS)"/>
    <s v="RBS-Regional 3"/>
    <d v="2026-08-04T11:49:56"/>
    <d v="2026-08-04T16:24:44"/>
    <n v="69358181"/>
    <m/>
    <n v="152611229839"/>
    <s v="MOMOYO ICE CREAM"/>
    <s v="ODP-NJK-FK/41 FK/D05/41.01"/>
    <s v="WO060877248"/>
    <m/>
    <m/>
    <m/>
    <n v="111.8638883"/>
    <n v="-7.6605178999999897"/>
    <s v="MD|MYDB-20260730263956|EN00005/MC20190|MOMOYO ICE CREAM|088991507194"/>
    <s v="MYDIGIBIZPARTNER"/>
    <m/>
    <m/>
    <m/>
    <m/>
    <m/>
    <m/>
    <m/>
    <m/>
    <s v="Management Janji"/>
    <s v="2026-08-05 08:00:00 | Nama PIC : Bapak Yudhistiraa No HP : 088991507194 No Alternatif :  M Janji : 05/08/2026 Jam Pasang : Pagi NoteÃ‚Â :  Hubungi terlebih dahulu sebelum ke lokasi  "/>
    <s v="FCC"/>
    <d v="2026-04-08T11:55:14"/>
    <d v="2026-08-05T08:00:00"/>
    <m/>
    <s v="PS"/>
    <s v="NJK"/>
    <s v="NO ADDON"/>
    <n v="20260804"/>
    <s v="Completed"/>
    <s v="HSI Bisnis Basic Promo HUT Telkom PSB 70% - 50 Mbps"/>
    <s v="INDIBIZ"/>
    <m/>
    <m/>
    <d v="2026-08-05T08:00:00"/>
    <s v="2026-08-05 08:00:00 | Nama PIC : Bapak Yudhistiraa No HP : 088991507194 No Alternatif :  M Janji : 05/08/2026 Jam Pasang : Pagi NoteÃ‚Â :  Hubungi terlebih dahulu sebelum ke lokasi  "/>
    <n v="2026"/>
    <n v="8"/>
    <n v="4"/>
    <d v="2026-08-04T00:00:00"/>
    <n v="-1.3333333333357587"/>
    <x v="0"/>
  </r>
  <r>
    <n v="1697"/>
    <n v="1002530705"/>
    <n v="3"/>
    <x v="2"/>
    <n v="5"/>
    <s v="KEDIRI"/>
    <s v="NGANJUK"/>
    <s v="NJK"/>
    <s v="REG"/>
    <s v="AO"/>
    <x v="0"/>
    <s v="1P INET"/>
    <s v="7 | OSS - PROVISIONING ISSUED"/>
    <s v="RBS-Regional 3"/>
    <d v="2026-08-17T11:41:56"/>
    <d v="2026-08-18T08:06:33"/>
    <n v="69367956"/>
    <m/>
    <n v="152611229904"/>
    <s v="ALL STARS"/>
    <s v="ODP-NJK-FAJ/47 FAJ/D06/47.01"/>
    <s v="WO061921338"/>
    <m/>
    <m/>
    <m/>
    <n v="111.81496515870001"/>
    <n v="-7.72976802992609"/>
    <s v="MD|MYDB-20260817265824|DN00001/MN02309|ALL STARS|08139245757"/>
    <s v="MYDIGIBIZPARTNER"/>
    <m/>
    <m/>
    <m/>
    <m/>
    <m/>
    <m/>
    <m/>
    <m/>
    <s v="Management Janji"/>
    <s v="2026-08-18 08:00:00 | Jam Pemasangan : 08:00 - 12.00 Tanggal Pemasangan : 18/08/2026 Info Tambahan : Hubungi pelanggan sebelum datang ke lokasi"/>
    <s v="FCC"/>
    <s v="17-08-2026 11:55:11"/>
    <d v="2026-08-18T08:00:00"/>
    <m/>
    <s v="PI"/>
    <s v="NJK"/>
    <s v="NO ADDON"/>
    <m/>
    <s v="Provisioning Issued"/>
    <s v="HSI Bisnis Promo HUT Telkom PSB 70% - 100 Mbps"/>
    <s v="INDIBIZ"/>
    <m/>
    <m/>
    <d v="2026-08-18T08:00:00"/>
    <s v="2026-08-18 08:00:00 | Jam Pemasangan : 08:00 - 12.00 Tanggal Pemasangan : 18/08/2026 Info Tambahan : Hubungi pelanggan sebelum datang ke lokasi"/>
    <m/>
    <m/>
    <m/>
    <e v="#NUM!"/>
    <e v="#NUM!"/>
    <x v="1"/>
  </r>
  <r>
    <n v="1698"/>
    <n v="1002523600"/>
    <n v="3"/>
    <x v="3"/>
    <n v="4"/>
    <s v="MAGELANG"/>
    <s v="MUNTILAN"/>
    <s v="MUN"/>
    <s v="REG"/>
    <s v="AO"/>
    <x v="0"/>
    <s v="1P INET"/>
    <s v="Completed (PS)"/>
    <s v="RBS-Regional 3"/>
    <d v="2026-08-13T10:01:57"/>
    <d v="2026-08-14T08:20:31"/>
    <n v="69364840"/>
    <m/>
    <n v="141146114828"/>
    <s v="Mampir Ngangkring Menayu"/>
    <s v="ODP-MUN-FAS/002 FAS/D05/002.01"/>
    <s v="WO061645833"/>
    <m/>
    <m/>
    <m/>
    <n v="110.26189770000001"/>
    <n v="-7.5990089000000003"/>
    <s v="|MN00298|MYIA-005249208778/POI/Antoni Andrianto SH/08159077119/gamenettegalrejo@gmail.com"/>
    <s v="MYIB_ASSISTANT"/>
    <m/>
    <m/>
    <m/>
    <m/>
    <m/>
    <m/>
    <m/>
    <m/>
    <s v="Management Janji"/>
    <s v="2026-08-14 15:00:00 | Nama PIC : Sabrina No HP : 08159077119 Alt :  M Janji : 14/08/2026 Jam Pasang : 08.00  - 13:00  NoteÃ‚Â :  hubungi terlebih dahulu sebelum ke lokasi, terima kasih."/>
    <s v="FCC"/>
    <s v="13-08-2026 10:09:52"/>
    <d v="2026-08-14T15:00:00"/>
    <m/>
    <s v="PS"/>
    <s v="MUN"/>
    <s v="NO ADDON"/>
    <n v="20260814"/>
    <s v="Completed"/>
    <s v="HSI Bisnis Basic Promo HUT Telkom PSB 70% - 50 Mbps"/>
    <s v="INDIBIZ"/>
    <m/>
    <m/>
    <d v="2026-08-14T15:00:00"/>
    <s v="2026-08-14 15:00:00 | Nama PIC : Sabrina No HP : 08159077119 Alt :  M Janji : 14/08/2026 Jam Pasang : 08.00  - 13:00  NoteÃ‚Â :  hubungi terlebih dahulu sebelum ke lokasi, terima kasih."/>
    <n v="2026"/>
    <n v="8"/>
    <n v="14"/>
    <d v="2026-08-14T00:00:00"/>
    <n v="-0.625"/>
    <x v="0"/>
  </r>
  <r>
    <n v="1699"/>
    <n v="1002510848"/>
    <n v="3"/>
    <x v="5"/>
    <n v="5"/>
    <s v="SINGARJA"/>
    <s v="KLUNGKUNG"/>
    <s v="SMA"/>
    <s v="REG"/>
    <s v="AO"/>
    <x v="0"/>
    <s v="1P INET"/>
    <s v="Completed (PS)"/>
    <s v="RBS-Regional 3"/>
    <d v="2026-08-05T14:37:56"/>
    <d v="2026-08-07T09:11:16"/>
    <n v="69359309"/>
    <m/>
    <n v="172428815938"/>
    <s v="Villa 221 House Ceningan"/>
    <s v="ODP-SMA-FY/22 FY/D03/22.01"/>
    <s v="WO060995522"/>
    <m/>
    <m/>
    <m/>
    <n v="115.44473290000001"/>
    <n v="-8.7001319000000006"/>
    <s v="|MN02745|MYIA-072037416480/POI/Ni Nyoman Astini/082228753732/villahouseceningan221@gmail.com"/>
    <s v="MYIB_ASSISTANT"/>
    <m/>
    <m/>
    <m/>
    <m/>
    <m/>
    <m/>
    <m/>
    <m/>
    <s v="Management Janji"/>
    <s v="2026-08-06 13:00:00 | Nama PIC : Bapak Radika No HP : 082228753732 No Alternatif : 081338732503 M Janji : 06/08/2026 Jam Pasang : Pagi NoteÃ‚Â :  Hubungi terlebih dahulu sebelum ke lokasi "/>
    <s v="FCC"/>
    <d v="2026-05-08T14:39:46"/>
    <d v="2026-08-06T13:00:00"/>
    <m/>
    <s v="PS"/>
    <s v="SMA"/>
    <s v="NO ADDON"/>
    <n v="20260807"/>
    <s v="Completed"/>
    <s v="HSI Bisnis Basic Promo HUT Telkom PSB 70% - 50 Mbps"/>
    <s v="INDIBIZ"/>
    <m/>
    <m/>
    <d v="2026-08-06T13:00:00"/>
    <s v="2026-08-06 13:00:00 | Nama PIC : Bapak Radika No HP : 082228753732 No Alternatif : 081338732503 M Janji : 06/08/2026 Jam Pasang : Pagi NoteÃ‚Â :  Hubungi terlebih dahulu sebelum ke lokasi "/>
    <n v="2026"/>
    <n v="8"/>
    <n v="7"/>
    <d v="2026-08-07T00:00:00"/>
    <n v="0.45833333333575865"/>
    <x v="0"/>
  </r>
  <r>
    <n v="1700"/>
    <n v="1002523026"/>
    <n v="3"/>
    <x v="5"/>
    <n v="5"/>
    <s v="SINGARJA"/>
    <s v="GIANYAR"/>
    <s v="TPS"/>
    <s v="DGS"/>
    <s v="AO"/>
    <x v="0"/>
    <m/>
    <s v="98 | OSS - CANCEL COMPLETE"/>
    <s v="DGS-Government Defense Service"/>
    <d v="2026-08-12T17:18:20"/>
    <d v="2026-08-14T09:50:51"/>
    <n v="69364576"/>
    <m/>
    <n v="172409210371"/>
    <s v="Tampaksiring Bali"/>
    <s v="ODP-TPS-FCL/05"/>
    <s v="WO061618202"/>
    <m/>
    <m/>
    <m/>
    <n v="115.310956526506"/>
    <n v="-8.4144495342988499"/>
    <s v="Jl. Dr. Ir. Soekarno, Manukaya, Kec. Tampaksiring, Kabupaten Gianyar, Bali 80552 HSI 1P (Inet Only)  100 Mbps  TPS  Hiqbal Haris 0821-8722-8445    Bayu Prasetyo Anwar 0811-8881-9797 (AM)"/>
    <s v="Account Manager"/>
    <m/>
    <m/>
    <m/>
    <m/>
    <m/>
    <m/>
    <m/>
    <m/>
    <s v="Management Janji"/>
    <s v="Jl. Dr. Ir. Soekarno, Manukaya, Kec. Tampaksiring, Kabupaten Gianyar, Bali 80552 HSI 1P (Inet Only)  100 Mbps  TPS  Hiqbal Haris 0821-8722-8445    Bayu Prasetyo Anwar 0811-8881-9797 (AM)"/>
    <s v="FCC"/>
    <d v="2026-12-08T17:39:53"/>
    <m/>
    <s v="Kendala Pelanggan"/>
    <s v="CANCEL"/>
    <s v="TPS"/>
    <s v="NO ADDON"/>
    <m/>
    <s v="Cancel Completed"/>
    <s v="- 11_11450;Biaya PSB Reguler HSI EBIS ~ 11[500000]  - E23046;E23046 ~ ES23 - Paket HSI Bisnis[0]  - E23046~null~E23046_UNL;UNL ~ Internet-Link Unlimited Internet Usage ~ E23046[0]  - E23046~null~44877;E23046||11||Abodemen 0[0]  - E23046~null~E23046_HSIE10"/>
    <s v="INDIBIZ"/>
    <m/>
    <m/>
    <d v="2026-08-12T12:30:00"/>
    <s v="Jl. Dr. Ir. Soekarno, Manukaya, Kec. Tampaksiring, Kabupaten Gianyar, Bali 80552 HSI 1P (Inet Only)  100 Mbps  TPS  Hiqbal Haris 0821-8722-8445    Bayu Prasetyo Anwar 0811-8881-9797 (AM)"/>
    <m/>
    <m/>
    <m/>
    <e v="#NUM!"/>
    <e v="#NUM!"/>
    <x v="1"/>
  </r>
  <r>
    <n v="1701"/>
    <n v="1002510213"/>
    <n v="3"/>
    <x v="1"/>
    <n v="5"/>
    <s v="SBY UTARA"/>
    <s v="MANYAR"/>
    <s v="MGO"/>
    <s v="REG"/>
    <s v="AO"/>
    <x v="0"/>
    <s v="1P INET"/>
    <s v="102 | FOLLOW UP COMPLETED"/>
    <s v="RBS-Regional 3"/>
    <d v="2026-08-05T11:25:57"/>
    <d v="2026-08-07T11:07:53"/>
    <n v="69359002"/>
    <m/>
    <n v="152413167537"/>
    <s v="JNT"/>
    <s v="ODP-DMO-FAC/34 FAC/D04/34.01"/>
    <s v="WO060967554"/>
    <m/>
    <m/>
    <m/>
    <n v="112.7520883"/>
    <n v="-7.2574718999999996"/>
    <s v="MD|MYID-4042608050002|RBIZTOP|PT PAKET KILAT RAHARJA|081232358866"/>
    <s v="SOBIZ"/>
    <m/>
    <m/>
    <m/>
    <m/>
    <m/>
    <m/>
    <m/>
    <m/>
    <s v="Management Janji"/>
    <s v="2026-08-06 08:00:00 | Tanggal pemasangan: 6/08/2026 Jam pemasangan : pagi / siang Info Tambahan : Hubungi pelanggan dulu sebelum ke lokasi. terima kasih"/>
    <s v="FCC"/>
    <d v="2026-05-08T11:39:53"/>
    <d v="2026-08-06T08:00:00"/>
    <s v="Kendala Lainnya"/>
    <s v="REVOKE"/>
    <s v="MGO"/>
    <s v="NO ADDON"/>
    <m/>
    <s v="Follow Up Revoke Completed, New Order ID : SC1002514264"/>
    <s v="HSI Basic Khusus Winback 3.0 PSB 70% - 50 Mbps"/>
    <s v="INDIBIZ"/>
    <m/>
    <m/>
    <d v="2026-08-06T08:00:00"/>
    <s v="2026-08-06 08:00:00 | Tanggal pemasangan: 6/08/2026 Jam pemasangan : pagi / siang Info Tambahan : Hubungi pelanggan dulu sebelum ke lokasi. terima kasih"/>
    <m/>
    <m/>
    <m/>
    <e v="#NUM!"/>
    <e v="#NUM!"/>
    <x v="1"/>
  </r>
  <r>
    <n v="1702"/>
    <n v="1002514156"/>
    <n v="3"/>
    <x v="1"/>
    <n v="5"/>
    <s v="SBY UTARA"/>
    <s v="LAMONGAN"/>
    <s v="LMG"/>
    <s v="REG"/>
    <s v="AO"/>
    <x v="0"/>
    <m/>
    <s v="Completed (PS)"/>
    <s v="RBS-Regional 3"/>
    <d v="2026-08-07T10:41:30"/>
    <d v="2026-08-09T20:58:59"/>
    <n v="69360591"/>
    <m/>
    <n v="152433910086"/>
    <s v="KOS HJ VIA"/>
    <s v="ODP-LMG-FJ/60"/>
    <s v="WO061265935"/>
    <m/>
    <m/>
    <m/>
    <n v="112.40271540000001"/>
    <n v="-7.1229563000000002"/>
    <s v="|MN00882|/KOS HJ VIA/LATFIYAH/085731001111/satutama884@gmail.com/HSI Basic Promo HUT Telkom (1:2) 50 Mbps (Rp 320.000) PSB Rp 150.000/"/>
    <s v="Sales Force DBS"/>
    <m/>
    <m/>
    <m/>
    <m/>
    <m/>
    <m/>
    <m/>
    <m/>
    <s v="Management Janji"/>
    <s v="2026-08-09 10:00:00|Jam pemasangan : 12.00 Info Tambahan : Hubungi pelanggan dulu sebelum ke lokasi terimakasih |40951378|MYDITA"/>
    <s v="FCC"/>
    <d v="2026-07-08T10:55:20"/>
    <d v="2026-08-09T10:00:00"/>
    <m/>
    <s v="PS"/>
    <s v="LMG"/>
    <s v="NO ADDON"/>
    <n v="20260809"/>
    <s v="Completed"/>
    <s v="- 11_11446;Biaya PSB HSI EBIS Tunai di Depan ~ 11[150000]  - SP_NOSS;SP_NOSS ~ Internet NOSS Multispeed Network[0]  - E25061;E25061 ~ ES25 - Paket HSI Basic (HSIEF) Khusus Winback 2.0[0]  - E25061~null~E25061_UNL;UNL ~ Internet-Link Unlimited Internet Usa"/>
    <s v="INDIBIZ"/>
    <m/>
    <m/>
    <d v="2026-08-09T10:00:00"/>
    <s v="2026-08-09 10:00:00|Jam pemasangan : 12.00 Info Tambahan : Hubungi pelanggan dulu sebelum ke lokasi terimakasih |40951378|MYDITA"/>
    <n v="2026"/>
    <n v="8"/>
    <n v="9"/>
    <d v="2026-08-09T00:00:00"/>
    <n v="-0.41666666666424135"/>
    <x v="0"/>
  </r>
  <r>
    <n v="1703"/>
    <n v="1002509444"/>
    <n v="3"/>
    <x v="0"/>
    <n v="5"/>
    <s v="MATARAM"/>
    <s v="BIMA"/>
    <s v="DMP"/>
    <s v="REG"/>
    <s v="AO"/>
    <x v="0"/>
    <s v="1P INET"/>
    <s v="102 | FOLLOW UP COMPLETED"/>
    <s v="RBS-Regional 3"/>
    <d v="2026-08-04T18:49:56"/>
    <d v="2026-08-07T09:05:02"/>
    <n v="69358680"/>
    <m/>
    <n v="172611786068"/>
    <s v="toko Sentral jaya"/>
    <s v="ODP-DMP-FAB/70 FAB/D06/70.01"/>
    <s v="WO060931946"/>
    <m/>
    <m/>
    <m/>
    <n v="118.460622817253"/>
    <n v="-8.5288489031855708"/>
    <s v="|MN02363|MYIA-085990006482/POI/alfian LEONARD tannaya /082145830000/oppohera97@gmail.com"/>
    <s v="MYIB_ASSISTANT"/>
    <m/>
    <m/>
    <m/>
    <m/>
    <m/>
    <m/>
    <m/>
    <m/>
    <s v="Management Janji"/>
    <s v="2026-08-05 15:00:00 | Nama Pic : bp alfian  No Hp Pic : 082145830000 No alt : - Jam Pemasangan : pagi  Tanggal Pemasangan : 5 Agustus 2026"/>
    <s v="FCC"/>
    <d v="2026-04-08T18:55:33"/>
    <d v="2026-08-05T15:00:00"/>
    <m/>
    <s v="REVOKE"/>
    <s v="DMP"/>
    <s v="NO ADDON"/>
    <m/>
    <s v="Follow Up Revoke Completed, New Order ID : SC1002513766"/>
    <s v="HSI Bisnis Promo HUT Telkom PSB 70% - 50 Mbps"/>
    <s v="INDIBIZ"/>
    <m/>
    <m/>
    <d v="2026-08-05T15:00:00"/>
    <s v="2026-08-05 15:00:00 | Nama Pic : bp alfian  No Hp Pic : 082145830000 No alt : - Jam Pemasangan : pagi  Tanggal Pemasangan : 5 Agustus 2026"/>
    <m/>
    <m/>
    <m/>
    <e v="#NUM!"/>
    <e v="#NUM!"/>
    <x v="1"/>
  </r>
  <r>
    <n v="1704"/>
    <n v="1002530048"/>
    <n v="3"/>
    <x v="0"/>
    <n v="5"/>
    <s v="KUPANG"/>
    <s v="ENDE"/>
    <s v="BJW"/>
    <s v="DGS"/>
    <s v="AO"/>
    <x v="0"/>
    <m/>
    <s v="8 | OSS - PONR"/>
    <s v="DGS-B2B TREG"/>
    <d v="2026-08-16T18:01:06"/>
    <d v="2026-08-17T19:25:03"/>
    <n v="69367749"/>
    <m/>
    <n v="172511797014"/>
    <s v="POSKO BPBD NAGEKEO"/>
    <s v="ODP-BJW-FA/06"/>
    <s v="WO061897303"/>
    <m/>
    <m/>
    <m/>
    <n v="121.27462300000001"/>
    <n v="-8.5692679999999992"/>
    <s v="DGS|HSI|AO|POSKO BPBD NAGEKEO|PSB 150MBPS|81236993133"/>
    <s v="Account Manager"/>
    <m/>
    <m/>
    <m/>
    <m/>
    <m/>
    <m/>
    <m/>
    <m/>
    <s v="Management Janji"/>
    <s v="AO"/>
    <s v="FCC"/>
    <s v="16-08-2026 18:10:41"/>
    <m/>
    <m/>
    <s v="ACT_COM"/>
    <s v="BJW"/>
    <s v="NO ADDON"/>
    <m/>
    <s v="PONR"/>
    <s v="- E23015;E23015 ~ ES23 - Perangkat ONT[0]  - E23015~null~44292;E23015||11||Abodemen 0[0]  - E23015~null~E23015_SWONTPREM;SWONTPREM ~ Biaya Sewa ONT Premium ~ E23015[50000]  - E24057;E24057 ~ ES24 - Paket HSI Bisnis (HSIE) Khusus Winback[0]  - E24057~null~"/>
    <s v="INDIBIZ"/>
    <m/>
    <m/>
    <d v="2026-08-16T12:00:00"/>
    <s v="AO"/>
    <m/>
    <m/>
    <m/>
    <e v="#NUM!"/>
    <e v="#NUM!"/>
    <x v="1"/>
  </r>
  <r>
    <n v="1705"/>
    <n v="1002529323"/>
    <n v="3"/>
    <x v="6"/>
    <n v="5"/>
    <s v="JEMBER"/>
    <s v="BANYUWANGI"/>
    <s v="MCR"/>
    <s v="REG"/>
    <s v="AO"/>
    <x v="0"/>
    <s v="1P INET"/>
    <s v="Completed (PS)"/>
    <s v="RBS-Regional 3"/>
    <d v="2026-08-16T09:55:56"/>
    <d v="2026-08-17T14:29:43"/>
    <n v="69367337"/>
    <m/>
    <n v="152522205163"/>
    <s v="ANDA MAKMUR"/>
    <s v="ODP-MCR-FC/20"/>
    <s v="WO061859667"/>
    <m/>
    <m/>
    <m/>
    <n v="114.313938058912"/>
    <n v="-8.4872728843322296"/>
    <s v="MD|MYDB-20260815265489|DN00001/MN00580|ANDA MAKMUR|085333005310"/>
    <s v="MYDIGIBIZPARTNER"/>
    <m/>
    <m/>
    <m/>
    <m/>
    <m/>
    <m/>
    <m/>
    <m/>
    <s v="Management Janji"/>
    <s v="2026-08-17 08:00:00 | Nama Pic : yanuar No Hp Pic : 085333005310 No alt : - Jam Pemasangan : pagi  Tanggal Pemasangan : 17 Agustus 2026"/>
    <s v="FCC"/>
    <s v="16-08-2026 10:25:34"/>
    <d v="2026-08-17T08:00:00"/>
    <m/>
    <s v="PS"/>
    <s v="MCR"/>
    <s v="NO ADDON"/>
    <n v="20260817"/>
    <s v="Completed"/>
    <s v="HSI Bisnis Promo HUT Telkom PSB 70% - 50 Mbps"/>
    <s v="INDIBIZ"/>
    <m/>
    <m/>
    <d v="2026-08-17T08:00:00"/>
    <s v="2026-08-17 08:00:00 | Nama Pic : yanuar No Hp Pic : 085333005310 No alt : - Jam Pemasangan : pagi  Tanggal Pemasangan : 17 Agustus 2026"/>
    <n v="2026"/>
    <n v="8"/>
    <n v="17"/>
    <d v="2026-08-17T00:00:00"/>
    <n v="-0.33333333333575865"/>
    <x v="0"/>
  </r>
  <r>
    <n v="1706"/>
    <n v="1002522268"/>
    <n v="3"/>
    <x v="2"/>
    <n v="5"/>
    <s v="KEDIRI"/>
    <s v="KEDIRI"/>
    <s v="SBI"/>
    <s v="REG"/>
    <s v="AO"/>
    <x v="0"/>
    <s v="1P INET"/>
    <s v="Completed (PS)"/>
    <s v="RBS-Regional 3"/>
    <d v="2026-08-12T13:53:58"/>
    <d v="2026-08-13T16:06:03"/>
    <n v="69364262"/>
    <m/>
    <n v="152626204669"/>
    <s v="Intan express laundry"/>
    <s v="ODP-SBI-FG/03 FG/D01/03.01"/>
    <s v="WO061591105"/>
    <m/>
    <m/>
    <m/>
    <n v="112.01373495161501"/>
    <n v="-7.9483860675966902"/>
    <s v="MD|MYDB-20260812265103|DC20002/MC20039|Intan express laundry|085708429500"/>
    <s v="MYDIGIBIZPARTNER"/>
    <m/>
    <m/>
    <m/>
    <m/>
    <m/>
    <m/>
    <m/>
    <m/>
    <s v="Management Janji"/>
    <s v="2026-08-16 08:00:00 | Nama Pic : ika No Hp Pic : 085708429500 No alt : - Jam Pemasangan : pagi  Tanggal Pemasangan : 16 Agustus 2026"/>
    <s v="FCC"/>
    <d v="2026-12-08T13:55:01"/>
    <d v="2026-08-16T08:00:00"/>
    <m/>
    <s v="PS"/>
    <s v="SBI"/>
    <s v="NO ADDON"/>
    <n v="20260813"/>
    <s v="Completed"/>
    <s v="HSI Bisnis Promo HUT Telkom PSB 70% - 75 Mbps"/>
    <s v="INDIBIZ"/>
    <m/>
    <m/>
    <d v="2026-08-16T08:00:00"/>
    <s v="2026-08-16 08:00:00 | Nama Pic : ika No Hp Pic : 085708429500 No alt : - Jam Pemasangan : pagi  Tanggal Pemasangan : 16 Agustus 2026"/>
    <n v="2026"/>
    <n v="8"/>
    <n v="13"/>
    <d v="2026-08-13T00:00:00"/>
    <n v="-3.3333333333357587"/>
    <x v="0"/>
  </r>
  <r>
    <n v="1707"/>
    <n v="1002519725"/>
    <n v="3"/>
    <x v="2"/>
    <n v="5"/>
    <s v="MALANG"/>
    <s v="BATU"/>
    <s v="BTU"/>
    <s v="REG"/>
    <s v="AO"/>
    <x v="0"/>
    <s v="1P INET"/>
    <s v="MIA - INVALID SURVEY"/>
    <s v="RBS-Regional 3"/>
    <d v="2026-08-11T12:25:57"/>
    <d v="2026-08-15T12:12:38"/>
    <n v="69363249"/>
    <m/>
    <n v="152707239231"/>
    <s v="VILLA VINNA A10"/>
    <s v="ODP-BTU-FW/04 FW/D01/04.01"/>
    <s v="WO061488321"/>
    <m/>
    <m/>
    <m/>
    <n v="112.51716513186599"/>
    <n v="-7.8847198626386099"/>
    <s v="MD|MYDB-20260810264896|DN00001/MN02280|VILLA VINNA A10|08113502386"/>
    <s v="MYDIGIBIZPARTNER"/>
    <m/>
    <m/>
    <m/>
    <m/>
    <m/>
    <m/>
    <m/>
    <m/>
    <s v="Management Janji"/>
    <s v="2026-08-17 13:00:00 | Nama Pic : bp Suryo  No Hp Pic : 08113502386 No alt : - Jam Pemasangan : pagi  Tanggal Pemasangan : 17 Agustus 2026"/>
    <s v="FCC"/>
    <d v="2026-11-08T12:40:20"/>
    <d v="2026-08-17T13:00:00"/>
    <m/>
    <s v="SURVEY_NEW_MANJA"/>
    <s v="BTU"/>
    <s v="NO ADDON"/>
    <m/>
    <s v="MIE - INVALID SURVEY - Kendala Jalur/Rute Tarikan"/>
    <s v="HSI Bisnis Promo HUT Telkom PSB 70% - 75 Mbps"/>
    <s v="INDIBIZ"/>
    <m/>
    <m/>
    <d v="2026-08-17T13:00:00"/>
    <s v="2026-08-17 13:00:00 | Nama Pic : bp Suryo  No Hp Pic : 08113502386 No alt : - Jam Pemasangan : pagi  Tanggal Pemasangan : 17 Agustus 2026"/>
    <m/>
    <m/>
    <m/>
    <e v="#NUM!"/>
    <e v="#NUM!"/>
    <x v="1"/>
  </r>
  <r>
    <n v="1708"/>
    <n v="1002519854"/>
    <n v="3"/>
    <x v="3"/>
    <n v="4"/>
    <s v="MAGELANG"/>
    <s v="TEMANGGUNG"/>
    <s v="PRN"/>
    <s v="REG"/>
    <s v="AO"/>
    <x v="0"/>
    <s v="1P INET"/>
    <s v="Completed (PS)"/>
    <s v="RBS-Regional 3"/>
    <d v="2026-08-11T13:20:56"/>
    <d v="2026-08-12T14:40:04"/>
    <n v="69363318"/>
    <m/>
    <n v="141149112791"/>
    <s v="SPBU 44 562 10 MANDISARI"/>
    <s v="ODP-PRN-FAD/005 FAD/D01/005.01"/>
    <s v="WO061498391"/>
    <m/>
    <m/>
    <m/>
    <n v="110.09096165695"/>
    <n v="-7.2708101844280701"/>
    <s v="|MN02495|MYIA-051480665003/POI/DAVID SETIAWAN HARAHAP/082220300499/dataspbu4456210@gmail.com"/>
    <s v="MYIB_ASSISTANT"/>
    <m/>
    <m/>
    <m/>
    <m/>
    <m/>
    <m/>
    <m/>
    <m/>
    <s v="Management Janji"/>
    <s v="2026-08-12 13:00:00 | Nama PIC : bapak david No HP : 082220300499 Alt :  M Janji : (RABU/12/AGUSTUS/2026) jam Pasang : 09:00 Note : hubungi pelanggan jika ingin kelokasi"/>
    <s v="FCC"/>
    <d v="2026-11-08T13:39:46"/>
    <d v="2026-08-12T13:00:00"/>
    <m/>
    <s v="PS"/>
    <s v="PRN"/>
    <s v="NO ADDON"/>
    <n v="20260812"/>
    <s v="Completed"/>
    <s v="HSI Bisnis Basic Promo HUT Telkom PSB 70% - 100 Mbps"/>
    <s v="INDIBIZ"/>
    <m/>
    <m/>
    <d v="2026-08-12T13:00:00"/>
    <s v="2026-08-12 13:00:00 | Nama PIC : bapak david No HP : 082220300499 Alt :  M Janji : (RABU/12/AGUSTUS/2026) jam Pasang : 09:00 Note : hubungi pelanggan jika ingin kelokasi"/>
    <n v="2026"/>
    <n v="8"/>
    <n v="12"/>
    <d v="2026-08-12T00:00:00"/>
    <n v="-0.54166666666424135"/>
    <x v="0"/>
  </r>
  <r>
    <n v="1709"/>
    <n v="1002529227"/>
    <n v="3"/>
    <x v="2"/>
    <n v="5"/>
    <s v="KEDIRI"/>
    <s v="NGANJUK"/>
    <s v="NJK"/>
    <s v="REG"/>
    <s v="AO"/>
    <x v="0"/>
    <s v="1P INET"/>
    <s v="Completed (PS)"/>
    <s v="RBS-Regional 3"/>
    <d v="2026-08-16T08:31:57"/>
    <d v="2026-08-17T13:14:22"/>
    <n v="69367285"/>
    <m/>
    <n v="152611229898"/>
    <s v="AINI COLLECTION"/>
    <s v="ODP-NJK-FT/47 FT/D06/47.01"/>
    <s v="WO061857754"/>
    <m/>
    <m/>
    <m/>
    <n v="111.931764967739"/>
    <n v="-7.6696202271592098"/>
    <s v="MD|MYDB-20260815265632|DN00001/MN00968|AINI COLLECTION|081233320679"/>
    <s v="MYDIGIBIZPARTNER"/>
    <m/>
    <m/>
    <m/>
    <m/>
    <m/>
    <m/>
    <m/>
    <m/>
    <s v="Management Janji"/>
    <s v="2026-08-17 08:00:00 | M Janji : (17 AGUSTUS 2026) jam Pasang : pagi  Note : hubungi pelanggan jika ingin kelokasi"/>
    <s v="FCC"/>
    <s v="16-08-2026 08:40:01"/>
    <d v="2026-08-17T08:00:00"/>
    <m/>
    <s v="PS"/>
    <s v="NJK"/>
    <s v="NO ADDON"/>
    <n v="20260817"/>
    <s v="Completed"/>
    <s v="HSI Bisnis Promo HUT Telkom PSB 70% - 300 Mbps"/>
    <s v="INDIBIZ"/>
    <m/>
    <m/>
    <d v="2026-08-17T08:00:00"/>
    <s v="2026-08-17 08:00:00 | M Janji : (17 AGUSTUS 2026) jam Pasang : pagi  Note : hubungi pelanggan jika ingin kelokasi"/>
    <n v="2026"/>
    <n v="8"/>
    <n v="17"/>
    <d v="2026-08-17T00:00:00"/>
    <n v="-0.33333333333575865"/>
    <x v="0"/>
  </r>
  <r>
    <n v="1710"/>
    <n v="1002520022"/>
    <n v="3"/>
    <x v="4"/>
    <n v="4"/>
    <s v="PEKALONGAN"/>
    <s v="BREBES"/>
    <s v="BMU"/>
    <s v="REG"/>
    <s v="AO"/>
    <x v="0"/>
    <m/>
    <s v="FCC - HD1A - COMPLETED - WAIT FOR PAYMEN"/>
    <s v="RBS-Regional 3"/>
    <d v="2026-08-11T13:56:59"/>
    <d v="2026-08-11T15:20:45"/>
    <n v="69363368"/>
    <m/>
    <n v="146281108019"/>
    <s v="SPBU 4452215 NEGARADAHA"/>
    <s v="ODP-BMU-FG/044"/>
    <s v="WO061514913"/>
    <m/>
    <m/>
    <m/>
    <n v="109.0238056"/>
    <n v="-7.2643190999999998"/>
    <s v="AMRBS;403095;REG3;BAYU;085100296564;HSI 1S 100MB;535k;PIC ALFIAN 085884760517 ;spbunegaradaha@gmail.com"/>
    <s v="Account Manager"/>
    <m/>
    <m/>
    <m/>
    <m/>
    <m/>
    <m/>
    <m/>
    <m/>
    <s v="Management Janji"/>
    <s v="2026-08-12 13:00:00|Jam pemasangan : 12.00 Info Tambahan : Hubungi pelanggan dulu sebelum ke lokasi terimakasih |40900827|MYDITA"/>
    <s v="FCC"/>
    <d v="2026-11-08T14:10:22"/>
    <d v="2026-08-12T00:00:00"/>
    <m/>
    <m/>
    <s v="BMU"/>
    <s v="NO ADDON"/>
    <m/>
    <s v="FCC DBS - HD1A - AGREE - WAIT FOR PAYMENT"/>
    <s v="- 11_11450;Biaya PSB Reguler HSI EBIS ~ 11[500000]  - SP_NOSS;SP_NOSS ~ Internet NOSS Multispeed Network[0]  - SP_NOSS;SP_NOSS ~ Internet NOSS Multispeed Network[0]  - E25060;E25060 ~ ES25 - Paket HSI Bisnis (HSIE) Khusus Winback 2.0[0]  - E25060~null~E25"/>
    <s v="INDIBIZ"/>
    <m/>
    <m/>
    <d v="2026-08-12T13:00:00"/>
    <s v="2026-08-12 13:00:00|Jam pemasangan : 12.00 Info Tambahan : Hubungi pelanggan dulu sebelum ke lokasi terimakasih |40900827|MYDITA"/>
    <m/>
    <m/>
    <m/>
    <e v="#NUM!"/>
    <e v="#NUM!"/>
    <x v="1"/>
  </r>
  <r>
    <n v="1711"/>
    <n v="1002525308"/>
    <n v="3"/>
    <x v="4"/>
    <n v="4"/>
    <s v="PEKALONGAN"/>
    <s v="PEMALANG"/>
    <s v="PML"/>
    <s v="DGS"/>
    <s v="AO"/>
    <x v="0"/>
    <m/>
    <s v="OSS - FALLOUT"/>
    <s v="DGS-B2B TREG"/>
    <d v="2026-08-13T20:27:50"/>
    <d v="2026-08-14T14:45:36"/>
    <n v="69365577"/>
    <m/>
    <n v="142278112683"/>
    <s v="BAPAS PEKALONGAN POS BAPAS PEMALANG"/>
    <s v="ODP-PML-FW/074"/>
    <s v="WO061707497"/>
    <m/>
    <m/>
    <m/>
    <n v="109.367266"/>
    <n v="-6.8715244999999996"/>
    <s v="DGS HSI | ATIK RAHMAWATI| HOTDA PEMALANG | TREG 3 | BAPAS PEKALONGAN POS BAPAS PEMALANG | Andri Wicaksono | 081347421124 | HSI BISNIS 50 MBPS"/>
    <s v="Account Manager"/>
    <m/>
    <m/>
    <m/>
    <m/>
    <m/>
    <m/>
    <m/>
    <m/>
    <s v="Management Janji"/>
    <s v="OK"/>
    <s v="FCC"/>
    <s v="13-08-2026 20:40:07"/>
    <m/>
    <s v="Kendala Pelanggan"/>
    <s v="FO_WFM"/>
    <s v="PML"/>
    <s v="NO ADDON"/>
    <m/>
    <s v="Provisioning Failed|WFM|INF009043490|PP_-6.9607384,109.639436_PENDING"/>
    <s v="- 11_11450;Biaya PSB Reguler HSI EBIS ~ 11[150000]  - SP_NOSS;SP_NOSS ~ Internet NOSS Multispeed Network[0]  - SP_NOSS;SP_NOSS ~ Internet NOSS Multispeed Network[0]  - E23046;E23046 ~ ES23 - Paket HSI Bisnis[0]  - E23046~null~E23046_UNL;UNL ~ Internet-Lin"/>
    <s v="INDIBIZ"/>
    <m/>
    <m/>
    <d v="2026-08-13T12:00:00"/>
    <s v="OK"/>
    <m/>
    <m/>
    <m/>
    <e v="#NUM!"/>
    <e v="#NUM!"/>
    <x v="1"/>
  </r>
  <r>
    <n v="1712"/>
    <n v="1002521138"/>
    <n v="3"/>
    <x v="0"/>
    <n v="5"/>
    <s v="MATARAM"/>
    <s v="LOMBOK BARAT TENGAH"/>
    <s v="PRY"/>
    <s v="REG"/>
    <s v="AO"/>
    <x v="0"/>
    <s v="1P INET"/>
    <s v="Completed (PS)"/>
    <s v="RBS-Regional 3"/>
    <d v="2026-08-12T07:10:57"/>
    <d v="2026-08-12T19:47:11"/>
    <n v="69363759"/>
    <m/>
    <n v="172603791573"/>
    <s v="Lotide surf Camp"/>
    <s v="ODP-PYA-FAS/80"/>
    <s v="WO061547810"/>
    <m/>
    <m/>
    <m/>
    <n v="116.2783302"/>
    <n v="-8.8854896999999902"/>
    <s v="|MC40078|MYIA-030706050912/POI/Zainul Muttaqin Sany/081916979558/zmsany17@gmail.com"/>
    <s v="MYIB_ASSISTANT"/>
    <m/>
    <m/>
    <m/>
    <m/>
    <m/>
    <m/>
    <m/>
    <m/>
    <s v="Management Janji"/>
    <s v="2026-08-13 08:00:00 | M Janji : (14/08/2026) jam Pasang : 09:00 Note : hubungi pelanggan jika ingin kelokasi "/>
    <s v="FCC"/>
    <d v="2026-12-08T07:25:05"/>
    <d v="2026-08-13T08:00:00"/>
    <m/>
    <s v="PS"/>
    <s v="PRY"/>
    <s v="NO ADDON"/>
    <n v="20260812"/>
    <s v="Completed"/>
    <s v="HSI Bisnis Basic Promo HUT Telkom PSB 70% - 150 Mbps"/>
    <s v="INDIBIZ"/>
    <m/>
    <m/>
    <d v="2026-08-13T08:00:00"/>
    <s v="2026-08-13 08:00:00 | M Janji : (14/08/2026) jam Pasang : 09:00 Note : hubungi pelanggan jika ingin kelokasi "/>
    <n v="2026"/>
    <n v="8"/>
    <n v="12"/>
    <d v="2026-08-12T00:00:00"/>
    <n v="-1.3333333333357587"/>
    <x v="0"/>
  </r>
  <r>
    <n v="1713"/>
    <n v="1002528188"/>
    <n v="3"/>
    <x v="3"/>
    <n v="4"/>
    <s v="MAGELANG"/>
    <s v="WONOSOBO"/>
    <s v="WOS"/>
    <s v="REG"/>
    <s v="AO"/>
    <x v="0"/>
    <s v="1P INET"/>
    <s v="Completed (PS)"/>
    <s v="RBS-Regional 3"/>
    <d v="2026-08-15T12:16:57"/>
    <d v="2026-08-15T18:11:22"/>
    <n v="69366800"/>
    <m/>
    <n v="141373127264"/>
    <s v="SHANUM MART"/>
    <s v="ODP-WOS-FF/004 FF/D01/004.01"/>
    <s v="WO061816210"/>
    <m/>
    <m/>
    <m/>
    <n v="109.875707184577"/>
    <n v="-7.34053206946807"/>
    <s v="|MN00439|MYIA-082828379842/POI/FIANTO/081335345787/alfiantof90@gmail.com"/>
    <s v="MYIB_ASSISTANT"/>
    <m/>
    <m/>
    <m/>
    <m/>
    <m/>
    <m/>
    <m/>
    <m/>
    <s v="Management Janji"/>
    <s v="2026-08-16 13:00:00 | Tanggal pemasangan: 16/08/2026 Jam pemasangan : pagi / siang Info Tambahan : Hubungi pelanggan dulu sebelum ke lokasi terima kasih."/>
    <s v="FCC"/>
    <s v="15-08-2026 12:25:37"/>
    <d v="2026-08-16T13:00:00"/>
    <m/>
    <s v="PS"/>
    <s v="WOS"/>
    <s v="NO ADDON"/>
    <n v="20260815"/>
    <s v="Completed"/>
    <s v="HSI Bisnis Promo HUT Telkom PSB 70% - 75 Mbps"/>
    <s v="INDIBIZ"/>
    <m/>
    <m/>
    <d v="2026-08-16T13:00:00"/>
    <s v="2026-08-16 13:00:00 | Tanggal pemasangan: 16/08/2026 Jam pemasangan : pagi / siang Info Tambahan : Hubungi pelanggan dulu sebelum ke lokasi terima kasih."/>
    <n v="2026"/>
    <n v="8"/>
    <n v="15"/>
    <d v="2026-08-15T00:00:00"/>
    <n v="-1.5416666666642413"/>
    <x v="0"/>
  </r>
  <r>
    <n v="1714"/>
    <n v="1002529973"/>
    <n v="3"/>
    <x v="2"/>
    <n v="5"/>
    <s v="KEDIRI"/>
    <s v="KEDIRI"/>
    <s v="PAE"/>
    <s v="REG"/>
    <s v="AO"/>
    <x v="0"/>
    <s v="1P INET"/>
    <s v="Completed (PS)"/>
    <s v="RBS-Regional 3"/>
    <d v="2026-08-16T16:46:56"/>
    <d v="2026-08-17T13:17:27"/>
    <n v="69367712"/>
    <m/>
    <n v="152639219333"/>
    <s v="TPQ - MI NURUL ISLAM"/>
    <s v="ODP-PAE-FU/41"/>
    <s v="WO061892887"/>
    <m/>
    <m/>
    <m/>
    <n v="112.259917147457"/>
    <n v="-7.82405286143951"/>
    <s v="MD|MYDB-20260815265613|SC20016/MC20202|TPQ - MI NURUL ISLAM|08213329613"/>
    <s v="MYDIGIBIZPARTNER"/>
    <m/>
    <m/>
    <m/>
    <m/>
    <m/>
    <m/>
    <m/>
    <m/>
    <s v="Management Janji"/>
    <s v="2026-08-17 13:00:00 | Tanggal pemasangan: 17/08/2026 Jam pemasangan : pagi / siang Info Tambahan : Hubungi pelanggan dulu sebelum ke lokasi terima kasih."/>
    <s v="FCC"/>
    <s v="16-08-2026 16:54:58"/>
    <d v="2026-08-17T13:00:00"/>
    <m/>
    <s v="PS"/>
    <s v="PAE"/>
    <s v="NO ADDON"/>
    <n v="20260817"/>
    <s v="Completed"/>
    <s v="HSI Bisnis PSB 70% - 300 Mbps"/>
    <s v="INDIBIZ"/>
    <m/>
    <m/>
    <d v="2026-08-17T13:00:00"/>
    <s v="2026-08-17 13:00:00 | Tanggal pemasangan: 17/08/2026 Jam pemasangan : pagi / siang Info Tambahan : Hubungi pelanggan dulu sebelum ke lokasi terima kasih."/>
    <n v="2026"/>
    <n v="8"/>
    <n v="17"/>
    <d v="2026-08-17T00:00:00"/>
    <n v="-0.54166666666424135"/>
    <x v="0"/>
  </r>
  <r>
    <n v="1715"/>
    <n v="1002512148"/>
    <n v="3"/>
    <x v="6"/>
    <n v="5"/>
    <s v="SIDOARJO"/>
    <s v="MOJOKERTO"/>
    <s v="MIP"/>
    <s v="REG"/>
    <s v="AO"/>
    <x v="0"/>
    <s v="1P INET"/>
    <s v="Completed (PS)"/>
    <s v="RBS-Regional 3"/>
    <d v="2026-08-06T11:49:58"/>
    <d v="2026-08-08T08:13:45"/>
    <n v="69359885"/>
    <m/>
    <n v="152313204401"/>
    <s v="WARKOP NGOPI JOSS TA"/>
    <s v="ODP-MIP-FB/118 FB/D10/118.01"/>
    <s v="WO061062740"/>
    <m/>
    <m/>
    <m/>
    <n v="112.43553199999999"/>
    <n v="-7.4510350000000001"/>
    <s v="|MC20217|MYIA-098770704914/POI/mocammad wachid/085113136062/ngopijossta@gmail.com"/>
    <s v="MYIB_ASSISTANT"/>
    <m/>
    <m/>
    <m/>
    <m/>
    <m/>
    <m/>
    <m/>
    <m/>
    <s v="Management Janji"/>
    <s v="2026-08-07 08:00:00 | telp :085113136062 alt : manja : pagi : siang 07/08/2026 hub sebelum ke lokasi "/>
    <s v="FCC"/>
    <d v="2026-06-08T11:54:59"/>
    <d v="2026-08-07T08:00:00"/>
    <m/>
    <s v="PS"/>
    <s v="MIP"/>
    <s v="NO ADDON"/>
    <n v="20260808"/>
    <s v="Completed"/>
    <s v="HSI Bisnis Promo HUT Telkom PSB 70% - 150 Mbps"/>
    <s v="INDIBIZ"/>
    <m/>
    <m/>
    <d v="2026-08-07T08:00:00"/>
    <s v="2026-08-07 08:00:00 | telp :085113136062 alt : manja : pagi : siang 07/08/2026 hub sebelum ke lokasi "/>
    <n v="2026"/>
    <n v="8"/>
    <n v="8"/>
    <d v="2026-08-08T00:00:00"/>
    <n v="0.66666666666424135"/>
    <x v="0"/>
  </r>
  <r>
    <n v="1716"/>
    <n v="1002529957"/>
    <n v="3"/>
    <x v="2"/>
    <n v="5"/>
    <s v="KEDIRI"/>
    <s v="KEDIRI"/>
    <s v="PPR"/>
    <s v="REG"/>
    <s v="AO"/>
    <x v="0"/>
    <s v="1P INET"/>
    <s v="Completed (PS)"/>
    <s v="RBS-Regional 3"/>
    <d v="2026-08-16T16:34:57"/>
    <d v="2026-08-17T14:17:11"/>
    <n v="69367684"/>
    <m/>
    <n v="152652204459"/>
    <s v="BUMDES PEHKULON"/>
    <s v="ODP-PPR-FE/21 FE/D03/21.01"/>
    <s v="WO061892258"/>
    <m/>
    <m/>
    <m/>
    <n v="112.0745349"/>
    <n v="-7.7282510999999996"/>
    <s v="|MN00968|MYIA-041571792296/POI/MUJIATI/08128536082/jayamekar615@gmail.com"/>
    <s v="MYIB_ASSISTANT"/>
    <m/>
    <m/>
    <m/>
    <m/>
    <m/>
    <m/>
    <m/>
    <m/>
    <s v="Management Janji"/>
    <s v="2026-08-17 13:00:00 | Tanggal pemasangan : 17 AGUSTUS 2026 Jam pemasangan : pagi/siang Info Tambahan : Hubungi pelanggan dulu sebelum ke lokasi terima kasih"/>
    <s v="FCC"/>
    <s v="16-08-2026 16:39:59"/>
    <d v="2026-08-17T13:00:00"/>
    <m/>
    <s v="PS"/>
    <s v="PPR"/>
    <s v="NO ADDON"/>
    <n v="20260817"/>
    <s v="Completed"/>
    <s v="HSI Bisnis Promo HUT Telkom PSB 70% - 150 Mbps"/>
    <s v="INDIBIZ"/>
    <m/>
    <m/>
    <d v="2026-08-17T13:00:00"/>
    <s v="2026-08-17 13:00:00 | Tanggal pemasangan : 17 AGUSTUS 2026 Jam pemasangan : pagi/siang Info Tambahan : Hubungi pelanggan dulu sebelum ke lokasi terima kasih"/>
    <n v="2026"/>
    <n v="8"/>
    <n v="17"/>
    <d v="2026-08-17T00:00:00"/>
    <n v="-0.54166666666424135"/>
    <x v="0"/>
  </r>
  <r>
    <n v="1717"/>
    <n v="1002516660"/>
    <n v="3"/>
    <x v="4"/>
    <n v="4"/>
    <s v="SEMARANG"/>
    <s v="INNER - SEMARANG JATENG UTARA"/>
    <s v="SMC"/>
    <s v="REG"/>
    <s v="AO"/>
    <x v="0"/>
    <s v="1P INET"/>
    <s v="Completed (PS)"/>
    <s v="RBS-Regional 3"/>
    <d v="2026-08-09T19:43:56"/>
    <d v="2026-08-14T12:28:45"/>
    <n v="69362012"/>
    <m/>
    <n v="146422108950"/>
    <s v="PT REVASS UTAMA MEDIKA - REP SEMARANG"/>
    <s v="ODP-SMC-FD/105 FD/D09/105.01"/>
    <s v="WO061343379"/>
    <m/>
    <m/>
    <m/>
    <n v="110.40173102170201"/>
    <n v="-7.0066714431188402"/>
    <s v="MD|MYDB-20260807264680|DN00001/MN00345|PT REVASS UTAMA MEDIKA - REP SEMARANG|085280141927"/>
    <s v="MYDIGIBIZPARTNER"/>
    <m/>
    <m/>
    <m/>
    <m/>
    <m/>
    <m/>
    <m/>
    <m/>
    <s v="Management Janji"/>
    <s v="2026-08-13 08:00:00 | M Janji : 13 agustus 2026 jam Pasang : pagi  Note : hubungi pelanggan jika ingin kelokasi"/>
    <s v="FCC"/>
    <d v="2026-09-08T19:54:40"/>
    <d v="2026-08-13T08:00:00"/>
    <m/>
    <s v="PS"/>
    <s v="SMC"/>
    <s v="NO ADDON"/>
    <n v="20260814"/>
    <s v="Completed"/>
    <s v="HSI Bisnis Promo HUT Telkom PSB 70% - 100 Mbps Dual Band"/>
    <s v="INDIBIZ"/>
    <m/>
    <m/>
    <d v="2026-08-13T08:00:00"/>
    <s v="2026-08-13 08:00:00 | M Janji : 13 agustus 2026 jam Pasang : pagi  Note : hubungi pelanggan jika ingin kelokasi"/>
    <n v="2026"/>
    <n v="8"/>
    <n v="14"/>
    <d v="2026-08-14T00:00:00"/>
    <n v="0.66666666666424135"/>
    <x v="0"/>
  </r>
  <r>
    <n v="1718"/>
    <n v="1002513710"/>
    <n v="3"/>
    <x v="0"/>
    <n v="5"/>
    <s v="MATARAM"/>
    <s v="BIMA"/>
    <s v="BIM"/>
    <s v="DGS"/>
    <s v="AO"/>
    <x v="0"/>
    <m/>
    <s v="Completed (PS)"/>
    <s v="DGS-B2B TREG"/>
    <d v="2026-08-07T08:38:43"/>
    <d v="2026-08-07T21:54:02"/>
    <n v="69360408"/>
    <m/>
    <n v="172616801803"/>
    <s v="Dinas Tenaga Kerja Kota Bima"/>
    <s v="ODP-BIM-FAE/30"/>
    <s v="WO061133575"/>
    <m/>
    <m/>
    <m/>
    <n v="118.74644720000001"/>
    <n v="-8.4612949999999998"/>
    <s v="DGS HSI |TREG 3 | IRAWATI | 960251|85251114962|Dinas Tenaga Kerja Kota Bima|Indibiz 200mbps "/>
    <s v="Account Manager"/>
    <m/>
    <m/>
    <m/>
    <m/>
    <m/>
    <m/>
    <m/>
    <m/>
    <s v="Management Janji"/>
    <s v="AO"/>
    <s v="FCC"/>
    <d v="2026-07-08T08:40:28"/>
    <m/>
    <m/>
    <s v="PS"/>
    <s v="BIM"/>
    <s v="NO ADDON"/>
    <n v="20260807"/>
    <s v="Completed"/>
    <s v="- 11_11450;Biaya PSB Reguler HSI EBIS ~ 11[150000]  - SP_NOSS;SP_NOSS ~ Internet NOSS Multispeed Network[0]  - E23015;E23015 ~ ES23 - Perangkat ONT[0]  - E23015~null~44292;E23015||11||Abodemen 0[0]  - E23015~null~E23015_SWONTPREM;SWONTPREM ~ Biaya Sewa ON"/>
    <s v="INDIBIZ"/>
    <m/>
    <m/>
    <d v="2026-08-07T12:00:00"/>
    <s v="AO"/>
    <n v="2026"/>
    <n v="8"/>
    <n v="7"/>
    <d v="2026-08-07T00:00:00"/>
    <n v="-0.5"/>
    <x v="0"/>
  </r>
  <r>
    <n v="1719"/>
    <n v="1002514543"/>
    <n v="3"/>
    <x v="2"/>
    <n v="5"/>
    <s v="KEDIRI"/>
    <s v="BLITAR"/>
    <s v="LDY"/>
    <s v="REG"/>
    <s v="AO"/>
    <x v="0"/>
    <s v="1P INET"/>
    <s v="Completed (PS)"/>
    <s v="RBS-Regional 3"/>
    <d v="2026-08-07T13:11:58"/>
    <d v="2026-08-10T17:04:46"/>
    <n v="69360757"/>
    <m/>
    <n v="152734208665"/>
    <s v="UPT SMP Negeri 1 Wonotirto"/>
    <s v="ODP-LDY-FE/21 FE/D05/21.01"/>
    <s v="WO061160756"/>
    <m/>
    <m/>
    <m/>
    <n v="112.15512200000001"/>
    <n v="-8.2201109999999993"/>
    <s v="|MN00385|MYIA-055211737537/POI/Bambang Saifudin/08563298916/smpnsatuwonotirto@gmail.com"/>
    <s v="MYIB_ASSISTANT"/>
    <m/>
    <m/>
    <m/>
    <m/>
    <m/>
    <m/>
    <m/>
    <m/>
    <s v="Management Janji"/>
    <s v="2026-08-10 08:00:00 | Tanggal pemasangan: 10/08/2026 Jam pemasangan : Pagi Info Tambahan : Hubungi pelanggan dulu sebelum ke lokasi terima kasih."/>
    <s v="FCC"/>
    <d v="2026-07-08T13:25:39"/>
    <d v="2026-08-10T08:00:00"/>
    <m/>
    <s v="PS"/>
    <s v="LDY"/>
    <s v="NO ADDON"/>
    <n v="20260810"/>
    <s v="Completed"/>
    <s v="HSI Bisnis Basic Promo HUT Telkom PSB 70% - 50 Mbps"/>
    <s v="INDIBIZ"/>
    <m/>
    <m/>
    <d v="2026-08-10T08:00:00"/>
    <s v="2026-08-10 08:00:00 | Tanggal pemasangan: 10/08/2026 Jam pemasangan : Pagi Info Tambahan : Hubungi pelanggan dulu sebelum ke lokasi terima kasih."/>
    <n v="2026"/>
    <n v="8"/>
    <n v="10"/>
    <d v="2026-08-10T00:00:00"/>
    <n v="-0.33333333333575865"/>
    <x v="0"/>
  </r>
  <r>
    <n v="1720"/>
    <n v="1002509300"/>
    <n v="3"/>
    <x v="7"/>
    <n v="4"/>
    <s v="KUDUS"/>
    <s v="PURWODADI"/>
    <s v="WRO"/>
    <s v="REG"/>
    <s v="AO"/>
    <x v="0"/>
    <s v="1P INET"/>
    <s v="Completed (PS)"/>
    <s v="RBS-Regional 3"/>
    <d v="2026-08-04T16:58:56"/>
    <d v="2026-08-06T14:34:45"/>
    <n v="69358570"/>
    <m/>
    <n v="142509107212"/>
    <s v="SPBU 4458118"/>
    <s v="ODP-WRO-FL/035 FL/D05/035.01"/>
    <s v="WO060923300"/>
    <m/>
    <m/>
    <m/>
    <n v="111.205994"/>
    <n v="-7.0491840000000003"/>
    <s v="|MN01996|MYIA-016318136315/POI/Heri Susilo/085325311653/sandiblora36@gmail.com"/>
    <s v="MYIB_ASSISTANT"/>
    <m/>
    <m/>
    <m/>
    <m/>
    <m/>
    <m/>
    <m/>
    <m/>
    <s v="Management Janji"/>
    <s v="2026-08-05 15:00:00 | Tanggal pemasangan : 05 agustus 2026 Jam pemasangan : 08.00 - 12.00 Info Tambahan : Hubungi pelanggan dulu sebelum ke lokasi terimakasih"/>
    <s v="FCC"/>
    <d v="2026-04-08T17:10:10"/>
    <d v="2026-08-05T15:00:00"/>
    <m/>
    <s v="PS"/>
    <s v="WRO"/>
    <s v="NO ADDON"/>
    <n v="20260806"/>
    <s v="Completed"/>
    <s v="HSI Bisnis Promo HUT Telkom PSB 70% - 50 Mbps"/>
    <s v="INDIBIZ"/>
    <m/>
    <m/>
    <d v="2026-08-05T15:00:00"/>
    <s v="2026-08-05 15:00:00 | Tanggal pemasangan : 05 agustus 2026 Jam pemasangan : 08.00 - 12.00 Info Tambahan : Hubungi pelanggan dulu sebelum ke lokasi terimakasih"/>
    <n v="2026"/>
    <n v="8"/>
    <n v="6"/>
    <d v="2026-08-06T00:00:00"/>
    <n v="0.375"/>
    <x v="0"/>
  </r>
  <r>
    <n v="1721"/>
    <n v="1002519934"/>
    <n v="3"/>
    <x v="4"/>
    <n v="4"/>
    <s v="PEKALONGAN"/>
    <s v="BREBES"/>
    <s v="BMU"/>
    <s v="REG"/>
    <s v="AO"/>
    <x v="0"/>
    <m/>
    <s v="CC - HD1A - INPROGRESS UNCONTACTED"/>
    <s v="RBS-Regional 3"/>
    <d v="2026-08-11T13:40:52"/>
    <d v="2026-08-14T14:34:09"/>
    <n v="69363341"/>
    <m/>
    <n v="146281108016"/>
    <s v="SPBU 4452217 TONJONG "/>
    <s v="ODP-BMU-FZ/001"/>
    <m/>
    <m/>
    <m/>
    <m/>
    <n v="108.9867514"/>
    <n v="-7.1551226999999997"/>
    <s v="AMRBS;403095;REG3;BAYU;085100296564;HSI 1S 100MB;535k;PIC BENI 082323783006;44.52217.spbu@gmail.com"/>
    <s v="Account Manager"/>
    <m/>
    <m/>
    <m/>
    <m/>
    <m/>
    <m/>
    <m/>
    <m/>
    <m/>
    <m/>
    <m/>
    <d v="2026-11-08T13:55:09"/>
    <m/>
    <m/>
    <s v="FCC"/>
    <s v="BMU"/>
    <s v="NO ADDON"/>
    <m/>
    <s v="UNCONTACTED : Line Busy Ilham Budhi Prasetya 40000802|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1722"/>
    <n v="1002516381"/>
    <n v="3"/>
    <x v="4"/>
    <n v="4"/>
    <s v="PEKALONGAN"/>
    <s v="BREBES"/>
    <s v="TTL"/>
    <s v="REG"/>
    <s v="AO"/>
    <x v="0"/>
    <s v="1P INET"/>
    <s v="WAITING AKTIFASI IHLD"/>
    <s v="RBS-Regional 3"/>
    <d v="2026-08-09T10:43:57"/>
    <d v="2026-08-11T09:15:03"/>
    <n v="69361764"/>
    <m/>
    <n v="142204107625"/>
    <s v="CV. SUBEKTI SETIABUDI"/>
    <s v="ODP-TTL-FF/035 FF/D02/035.01"/>
    <s v="WO061307666"/>
    <m/>
    <m/>
    <m/>
    <n v="108.87956"/>
    <n v="-6.8732230000000003"/>
    <s v="|MN00292|MYIA-026126076198/POI/SUDIARTO/081804621352/prabowo2121new@gmail.com"/>
    <s v="MYIB_ASSISTANT"/>
    <m/>
    <m/>
    <m/>
    <m/>
    <m/>
    <m/>
    <m/>
    <m/>
    <s v="Management Janji"/>
    <s v="2026-08-10 08:00:00 | Tanggal pemasangan: 10/08/2026 Jam pemasangan : pagi / siang Info Tambahan : Hubungi pelanggan dulu sebelum ke lokasi terima kasih."/>
    <s v="FCC"/>
    <d v="2026-09-08T10:54:43"/>
    <d v="2026-08-10T08:00:00"/>
    <m/>
    <s v="UNSC"/>
    <s v="TTL"/>
    <s v="NO ADDON"/>
    <m/>
    <s v="WAITING:  |MYDITA"/>
    <s v="HSI Bisnis Promo HUT Telkom PSB 70% - 100 Mbps"/>
    <s v="INDIBIZ"/>
    <m/>
    <m/>
    <d v="2026-08-10T08:00:00"/>
    <s v="2026-08-10 08:00:00 | Tanggal pemasangan: 10/08/2026 Jam pemasangan : pagi / siang Info Tambahan : Hubungi pelanggan dulu sebelum ke lokasi terima kasih."/>
    <m/>
    <m/>
    <m/>
    <e v="#NUM!"/>
    <e v="#NUM!"/>
    <x v="1"/>
  </r>
  <r>
    <n v="1723"/>
    <n v="1002510212"/>
    <n v="3"/>
    <x v="1"/>
    <n v="5"/>
    <s v="SBY UTARA"/>
    <s v="GRESIK"/>
    <s v="GSK"/>
    <s v="REG"/>
    <s v="AO"/>
    <x v="0"/>
    <s v="1P INET"/>
    <s v="Completed (PS)"/>
    <s v="RBS-Regional 3"/>
    <d v="2026-08-05T11:25:57"/>
    <d v="2026-08-05T18:26:27"/>
    <n v="69358977"/>
    <m/>
    <n v="152421262136"/>
    <s v="Toko Oktavian"/>
    <s v="ODP-GSK-FBX/25 FBX/D02/25.01"/>
    <s v="WO060967779"/>
    <m/>
    <m/>
    <m/>
    <n v="112.60519549999999"/>
    <n v="-7.1770965000000002"/>
    <s v="|MN02435|MYIA-054309464545/POI/Oktavian Adisaputra /081321039250/oktavianadisaputra14@gmail.com"/>
    <s v="MYIB_ASSISTANT"/>
    <m/>
    <m/>
    <m/>
    <m/>
    <m/>
    <m/>
    <m/>
    <m/>
    <s v="Management Janji"/>
    <s v="2026-08-09 13:00:00 | Tanggal: 06/8/2026 Jam Pasang: Siang Note: Hubungi pelanggan sebelum ke lokasi, terima kasih."/>
    <s v="FCC"/>
    <d v="2026-05-08T11:39:53"/>
    <d v="2026-08-09T13:00:00"/>
    <m/>
    <s v="PS"/>
    <s v="GSK"/>
    <s v="NO ADDON"/>
    <n v="20260805"/>
    <s v="Completed"/>
    <s v="HSI Bisnis Basic Promo HUT Telkom PSB 70% - 75 Mbps"/>
    <s v="INDIBIZ"/>
    <m/>
    <m/>
    <d v="2026-08-09T13:00:00"/>
    <s v="2026-08-09 13:00:00 | Tanggal: 06/8/2026 Jam Pasang: Siang Note: Hubungi pelanggan sebelum ke lokasi, terima kasih."/>
    <n v="2026"/>
    <n v="8"/>
    <n v="5"/>
    <d v="2026-08-05T00:00:00"/>
    <n v="-4.5416666666642413"/>
    <x v="0"/>
  </r>
  <r>
    <n v="1724"/>
    <n v="1002516338"/>
    <n v="3"/>
    <x v="7"/>
    <n v="4"/>
    <s v="KUDUS"/>
    <s v="JEPARA"/>
    <s v="JPR"/>
    <s v="REG"/>
    <s v="AO"/>
    <x v="0"/>
    <s v="1P INET"/>
    <s v="98 | OSS - CANCEL COMPLETE"/>
    <s v="RBS-Regional 3"/>
    <d v="2026-08-09T09:55:56"/>
    <d v="2026-08-12T14:10:49"/>
    <n v="69361729"/>
    <m/>
    <n v="142539117749"/>
    <s v="TOKO DHITO"/>
    <s v="ODP-JPR-FS/114"/>
    <s v="WO061304845"/>
    <m/>
    <m/>
    <m/>
    <n v="110.724441"/>
    <n v="-6.5686200000000001"/>
    <s v="|MC60040|MYIA-024365547546/POI/Evaldi Silva Ainil Aziz/085933833422/dhitotoko@gmail.com"/>
    <s v="MYIB_ASSISTANT"/>
    <m/>
    <m/>
    <m/>
    <m/>
    <m/>
    <m/>
    <m/>
    <m/>
    <s v="Management Janji"/>
    <s v="2026-08-10 15:00:00 | Tanggal pemasangan: 10/08/2026 Jam pemasangan : 15.00 Info Tambahan : Hubungi pelanggan dulu sebelum ke lokasi. terima kasih "/>
    <s v="FCC"/>
    <d v="2026-09-08T10:09:51"/>
    <d v="2026-08-10T15:00:00"/>
    <s v="Kendala Pelanggan"/>
    <s v="CANCEL"/>
    <s v="JPR"/>
    <s v="NO ADDON"/>
    <m/>
    <s v="Cancel Completed"/>
    <s v="HSI Bisnis Promo HUT Telkom PSB 70% - 75 Mbps"/>
    <s v="INDIBIZ"/>
    <m/>
    <m/>
    <d v="2026-08-10T15:00:00"/>
    <s v="2026-08-10 15:00:00 | Tanggal pemasangan: 10/08/2026 Jam pemasangan : 15.00 Info Tambahan : Hubungi pelanggan dulu sebelum ke lokasi. terima kasih "/>
    <m/>
    <m/>
    <m/>
    <e v="#NUM!"/>
    <e v="#NUM!"/>
    <x v="1"/>
  </r>
  <r>
    <n v="1725"/>
    <n v="1002506175"/>
    <n v="3"/>
    <x v="3"/>
    <n v="4"/>
    <s v="MAGELANG"/>
    <s v="MUNTILAN"/>
    <s v="MUN"/>
    <s v="REG"/>
    <s v="AO"/>
    <x v="0"/>
    <m/>
    <s v="Completed (PS)"/>
    <s v="RBS-Regional 3"/>
    <d v="2026-08-03T13:59:37"/>
    <d v="2026-08-03T21:09:33"/>
    <n v="69353932"/>
    <m/>
    <n v="141146114787"/>
    <s v="CV BERKAH MITRA MERAPI FARM"/>
    <s v="ODP-MUN-FAH/019"/>
    <s v="WO060799412"/>
    <m/>
    <m/>
    <m/>
    <n v="110.275694"/>
    <n v="-7.5718529999999999"/>
    <s v="|MN02395|MYIA-022654920672/POI/SALMAN AL FARIDZI/08131000230/salmanalfiyah971@gmail.com"/>
    <s v="Sales Profesional"/>
    <m/>
    <m/>
    <m/>
    <m/>
    <m/>
    <m/>
    <m/>
    <m/>
    <s v="Management Janji"/>
    <s v="2026-07-30 08:00:00 | Nama PIC : Salman  No HP : 08131000230  Alt :   M Janji : 29 Juli 2026  Jam Pasang : 08.00 - 13:00   NoteÃ‚Â :  hubungi terlebih dahulu sebelum kelokasi"/>
    <s v="FCC"/>
    <d v="2026-03-08T14:10:30"/>
    <m/>
    <m/>
    <s v="PS"/>
    <s v="MUN"/>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7-30 08:00:00 | Nama PIC : Salman  No HP : 08131000230  Alt :   M Janji : 29 Juli 2026  Jam Pasang : 08.00 - 13:00   NoteÃ‚Â :  hubungi terlebih dahulu sebelum kelokasi"/>
    <n v="2026"/>
    <n v="8"/>
    <n v="3"/>
    <d v="2026-08-03T00:00:00"/>
    <n v="-0.29166666666424135"/>
    <x v="0"/>
  </r>
  <r>
    <n v="1726"/>
    <n v="1002528673"/>
    <n v="3"/>
    <x v="6"/>
    <n v="5"/>
    <s v="SIDOARJO"/>
    <s v="MOJOKERTO"/>
    <s v="MIP"/>
    <s v="REG"/>
    <s v="AO"/>
    <x v="0"/>
    <m/>
    <s v="CANCEL COMPLETED"/>
    <s v="RBS-Regional 3"/>
    <d v="2026-08-15T16:20:21"/>
    <d v="2026-08-16T15:12:58"/>
    <n v="69367127"/>
    <m/>
    <n v="152313206387"/>
    <s v="TOKO SULTAN ZAHRA"/>
    <s v="ODP-MIP-FA/42"/>
    <m/>
    <m/>
    <m/>
    <m/>
    <n v="112.4643732"/>
    <n v="-7.3771496000000001"/>
    <s v="|MN02783|/TOKO SULTAN ZAHRA/WINBACK HSI B2B + NETMONK (1:1) 200MBPS 946,1RB PSB DISC 70%/085745498519/ahmadnasirrr09@gmail.com/SYAUQI ARDIANSYAH/-7.3771716, 112.4642304"/>
    <s v="Sales Force DBS"/>
    <m/>
    <m/>
    <m/>
    <m/>
    <m/>
    <m/>
    <m/>
    <m/>
    <m/>
    <m/>
    <m/>
    <s v="15-08-2026 16:25:44"/>
    <m/>
    <m/>
    <s v="REJECT_FCC"/>
    <s v="MIP"/>
    <s v="NETMONK"/>
    <m/>
    <s v="DECLINE : Decline - Batal Order Sonya Rahma Winata 40951375|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1727"/>
    <n v="1002525906"/>
    <n v="3"/>
    <x v="1"/>
    <n v="5"/>
    <s v="SBY UTARA"/>
    <s v="GRESIK"/>
    <s v="GSK"/>
    <s v="REG"/>
    <s v="AO"/>
    <x v="0"/>
    <s v="1P INET"/>
    <s v="Completed (PS)"/>
    <s v="RBS-Regional 3"/>
    <d v="2026-08-14T10:31:57"/>
    <d v="2026-08-14T19:45:12"/>
    <n v="69365805"/>
    <m/>
    <n v="152421262326"/>
    <s v="DD STORE"/>
    <s v="ODP-GSK-FJ/68 FJ/D-07/68-01"/>
    <s v="WO061727678"/>
    <m/>
    <m/>
    <m/>
    <n v="112.61822050000001"/>
    <n v="-7.1446120999999998"/>
    <s v="MD|MYDB-20260813265273|DN00001/MN02094|DD STORE|085117346467"/>
    <s v="MYDIGIBIZPARTNER"/>
    <m/>
    <m/>
    <m/>
    <m/>
    <m/>
    <m/>
    <m/>
    <m/>
    <s v="Management Janji"/>
    <s v="2026-08-15 10:00:00 | M Janji : (15/08/2026) jam Pasang : 09:00 Note : hubungi pelanggan jika ingin kelokasi"/>
    <s v="FCC"/>
    <s v="14-08-2026 10:39:51"/>
    <d v="2026-08-15T10:00:00"/>
    <m/>
    <s v="PS"/>
    <s v="GSK"/>
    <s v="NO ADDON"/>
    <n v="20260814"/>
    <s v="Completed"/>
    <s v="HSI Bisnis Promo HUT Telkom PSB 70% - 300 Mbps"/>
    <s v="INDIBIZ"/>
    <m/>
    <m/>
    <d v="2026-08-15T10:00:00"/>
    <s v="2026-08-15 10:00:00 | M Janji : (15/08/2026) jam Pasang : 09:00 Note : hubungi pelanggan jika ingin kelokasi"/>
    <n v="2026"/>
    <n v="8"/>
    <n v="14"/>
    <d v="2026-08-14T00:00:00"/>
    <n v="-1.4166666666642413"/>
    <x v="0"/>
  </r>
  <r>
    <n v="1728"/>
    <n v="1002515591"/>
    <n v="3"/>
    <x v="3"/>
    <n v="4"/>
    <s v="PURWOKERTO"/>
    <s v="PURBALINGGA"/>
    <s v="BBT"/>
    <s v="DSS"/>
    <s v="AO"/>
    <x v="0"/>
    <m/>
    <s v="102 | FOLLOW UP COMPLETED"/>
    <s v="DSS-Fin &amp; Regional Banking"/>
    <d v="2026-08-08T08:42:58"/>
    <d v="2026-08-11T09:17:53"/>
    <n v="69361231"/>
    <m/>
    <n v="146394104541"/>
    <s v="PT PNM MEKAAR REMBANG PURBALINGGA 2"/>
    <s v="ODP-BBT-FU/028"/>
    <s v="WO061234893"/>
    <m/>
    <m/>
    <m/>
    <n v="109.498206"/>
    <n v="-7.2992990000000004"/>
    <s v="DSS RACE | AM.ANDRE | 406108 | TREG 3 | PNM | FARIZ | 085174366336 | HSIBISNIS50MBPS"/>
    <s v="Account Manager"/>
    <m/>
    <m/>
    <m/>
    <m/>
    <m/>
    <m/>
    <m/>
    <m/>
    <s v="Management Janji"/>
    <s v="KONFIRMASI UP"/>
    <s v="FCC"/>
    <d v="2026-08-08T08:55:03"/>
    <m/>
    <s v="Kendala Pelanggan"/>
    <s v="REVOKE"/>
    <s v="BBT"/>
    <s v="NO ADDON"/>
    <m/>
    <s v="Follow Up Revoke Completed, New Order ID : SC1002518977"/>
    <s v="- 11_11450;Biaya PSB Reguler HSI EBIS ~ 11[150000]  - SP_NOSS;SP_NOSS ~ Internet NOSS Multispeed Network[0]  - SP_NOSS;SP_NOSS ~ Internet NOSS Multispeed Network[0]  - E23046;E23046 ~ ES23 - Paket HSI Bisnis[0]  - E23046~null~E23046_UNL;UNL ~ Internet-Lin"/>
    <s v="INDIBIZ"/>
    <m/>
    <m/>
    <d v="2026-08-08T13:00:00"/>
    <s v="KONFIRMASI UP"/>
    <m/>
    <m/>
    <m/>
    <e v="#NUM!"/>
    <e v="#NUM!"/>
    <x v="1"/>
  </r>
  <r>
    <n v="1729"/>
    <n v="1002510687"/>
    <n v="3"/>
    <x v="6"/>
    <n v="5"/>
    <s v="PASURUAN"/>
    <s v="PASURUAN"/>
    <s v="BNL"/>
    <s v="REG"/>
    <s v="AO"/>
    <x v="0"/>
    <m/>
    <s v="Completed (PS)"/>
    <s v="RBS-Regional 3"/>
    <d v="2026-08-05T14:04:03"/>
    <d v="2026-08-07T13:18:04"/>
    <n v="69359252"/>
    <m/>
    <n v="152744222121"/>
    <s v="PUSTU KEDUNG BANTENG"/>
    <s v="ODP-BNL-FAA/85"/>
    <s v="WO061016672"/>
    <m/>
    <m/>
    <m/>
    <n v="112.78354950000001"/>
    <n v="-7.6446240000000003"/>
    <s v="|MN02680|/PUSTU KEDUNG BANTENG/WINBACK 2.0 HSI B2B (1:1) 50MBPS 355RB PSB DISC 70%//uptdkes.rembang@gmail com/I WAYAN SUARKA/85655077680"/>
    <s v="Sales Force DBS"/>
    <m/>
    <m/>
    <m/>
    <m/>
    <m/>
    <m/>
    <m/>
    <m/>
    <s v="Management Janji"/>
    <s v="2026-08-06 15:00:00|M Janji : (06/08/2026) jam Pasang : 09:00 Note : hubungi pelanggan jika ingin kelokasi|40961370|MYDITA"/>
    <s v="FCC"/>
    <d v="2026-05-08T14:10:37"/>
    <d v="2026-08-06T15:00:00"/>
    <m/>
    <s v="PS"/>
    <s v="BNL"/>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6T15:00:00"/>
    <s v="2026-08-06 15:00:00|M Janji : (06/08/2026) jam Pasang : 09:00 Note : hubungi pelanggan jika ingin kelokasi|40961370|MYDITA"/>
    <n v="2026"/>
    <n v="8"/>
    <n v="7"/>
    <d v="2026-08-07T00:00:00"/>
    <n v="0.375"/>
    <x v="0"/>
  </r>
  <r>
    <n v="1730"/>
    <n v="1002528009"/>
    <n v="3"/>
    <x v="2"/>
    <n v="5"/>
    <s v="MADIUN"/>
    <s v="PONOROGO"/>
    <s v="SAT"/>
    <s v="REG"/>
    <s v="AO"/>
    <x v="0"/>
    <m/>
    <s v="Completed (PS)"/>
    <s v="RBS-Regional 3"/>
    <d v="2026-08-15T11:10:29"/>
    <d v="2026-08-15T14:01:46"/>
    <n v="69364932"/>
    <m/>
    <n v="152618204335"/>
    <s v="BOT NESCAFE MLARAK"/>
    <s v="ODP-SAT-FE/06"/>
    <s v="WO061809777"/>
    <m/>
    <m/>
    <m/>
    <n v="111.515744"/>
    <n v="-7.921621"/>
    <s v="MD|MYDB-20260812265143|DN00001/MN02053|BOT NESCAFE MLARAK|088292221694"/>
    <s v="MYDIGIBIZPARTNER"/>
    <m/>
    <m/>
    <m/>
    <m/>
    <m/>
    <m/>
    <m/>
    <m/>
    <s v="Management Janji"/>
    <s v="2026-08-14 08:00:00 | Nama PIC : Akzha  No HP : 088292221694  Alt :   M Janji : 14/08/2026  Jam Pasang : 08.00  - 13:00   NoteÃ‚Â :  hubungi terlebih dahulu sebelum ke lokasi, terima kasih."/>
    <s v="FCC"/>
    <s v="15-08-2026 11:25:43"/>
    <m/>
    <m/>
    <s v="PS"/>
    <s v="SAT"/>
    <s v="NO ADDON"/>
    <n v="20260815"/>
    <s v="Completed"/>
    <s v="- 11_11446;Biaya PSB HSI EBIS Tunai di Depan ~ 11[150000]  - SP_NOSS;SP_NOSS ~ Internet NOSS Multispeed Network[0]  - E23015;E23015 ~ ES23 - Perangkat ONT[0]  - E23015~null~44292;E23015||11||Abodemen 0[0]  - E23015~null~E23015_SWONT;SWONT ~ Biaya Sewa ONT"/>
    <s v="INDIBIZ"/>
    <m/>
    <m/>
    <d v="2026-08-15T07:00:00"/>
    <s v="2026-08-14 08:00:00 | Nama PIC : Akzha  No HP : 088292221694  Alt :   M Janji : 14/08/2026  Jam Pasang : 08.00  - 13:00   NoteÃ‚Â :  hubungi terlebih dahulu sebelum ke lokasi, terima kasih."/>
    <n v="2026"/>
    <n v="8"/>
    <n v="15"/>
    <d v="2026-08-15T00:00:00"/>
    <n v="-0.29166666666424135"/>
    <x v="0"/>
  </r>
  <r>
    <n v="1731"/>
    <n v="1002528459"/>
    <n v="3"/>
    <x v="3"/>
    <n v="4"/>
    <s v="PURWOKERTO"/>
    <s v="BANJARNEGARA"/>
    <s v="BJR"/>
    <s v="REG"/>
    <s v="AO"/>
    <x v="0"/>
    <s v="1P INET"/>
    <s v="Completed (PS)"/>
    <s v="RBS-Regional 3"/>
    <d v="2026-08-15T14:26:57"/>
    <d v="2026-08-16T11:25:47"/>
    <n v="69366999"/>
    <m/>
    <n v="146372103135"/>
    <s v="TOKO DAFA"/>
    <s v="ODP-BJR-FAF/006"/>
    <s v="WO061828406"/>
    <m/>
    <m/>
    <m/>
    <n v="109.627836776199"/>
    <n v="-7.3343773071856404"/>
    <s v="|MC80042|MYIA-081477174713/POI/Dafa/082135507759/registrasipendafta.raninter.net1@gmail.com"/>
    <s v="MYIB_ASSISTANT"/>
    <m/>
    <m/>
    <m/>
    <m/>
    <m/>
    <m/>
    <m/>
    <m/>
    <s v="Management Janji"/>
    <s v="2026-08-17 08:00:00 | Waktu pemasangan : 16 agustus 2026 Jam pemasangan : 08.00 - 12.00 Info Tambahan : Hubungi pelanggan dulu sebelum ke lokasi terimakasih"/>
    <s v="FCC"/>
    <s v="15-08-2026 14:39:57"/>
    <d v="2026-08-17T08:00:00"/>
    <m/>
    <s v="PS"/>
    <s v="BJR"/>
    <s v="NO ADDON"/>
    <n v="20260816"/>
    <s v="Completed"/>
    <s v="HSI Bisnis Promo HUT Telkom PSB 70% - 300 Mbps"/>
    <s v="INDIBIZ"/>
    <m/>
    <m/>
    <d v="2026-08-17T08:00:00"/>
    <s v="2026-08-17 08:00:00 | Waktu pemasangan : 16 agustus 2026 Jam pemasangan : 08.00 - 12.00 Info Tambahan : Hubungi pelanggan dulu sebelum ke lokasi terimakasih"/>
    <n v="2026"/>
    <n v="8"/>
    <n v="16"/>
    <d v="2026-08-16T00:00:00"/>
    <n v="-1.3333333333357587"/>
    <x v="0"/>
  </r>
  <r>
    <n v="1732"/>
    <n v="1002515815"/>
    <n v="3"/>
    <x v="7"/>
    <n v="4"/>
    <s v="KUDUS"/>
    <s v="REMBANG"/>
    <s v="LSE"/>
    <s v="REG"/>
    <s v="AO"/>
    <x v="0"/>
    <s v="1P INET"/>
    <s v="98 | OSS - CANCEL COMPLETE"/>
    <s v="RBS-Regional 3"/>
    <d v="2026-08-08T11:29:57"/>
    <d v="2026-08-12T09:39:58"/>
    <n v="69361361"/>
    <m/>
    <n v="142598105504"/>
    <s v="KSPPS BMT ASALAM ARTHADAYA.KK MARYUN"/>
    <s v="ODP-LSE-FC/012"/>
    <s v="WO061248581"/>
    <m/>
    <m/>
    <m/>
    <n v="111.58652135035599"/>
    <n v="-6.8762507145352698"/>
    <s v="|MN02366|MYIA-068064921863/POI/AMAR MARUF/081228813815/bmt.assalamarthadaya@gmail.com"/>
    <s v="MYIB_ASSISTANT"/>
    <m/>
    <m/>
    <m/>
    <m/>
    <m/>
    <m/>
    <m/>
    <m/>
    <s v="Management Janji"/>
    <s v="2026-08-10 08:00:00 | M Janji : 10 agustus 2026 jam Pasang : pagi  Note : hubungi pelanggan jika ingin kelokasi"/>
    <s v="FCC"/>
    <d v="2026-08-08T11:39:57"/>
    <d v="2026-08-10T08:00:00"/>
    <s v="Kendala Teknik"/>
    <s v="CANCEL"/>
    <s v="LSE"/>
    <s v="NO ADDON"/>
    <m/>
    <s v="Cancel Completed"/>
    <s v="HSI Bisnis Promo HUT Telkom PSB 70% - 50 Mbps"/>
    <s v="INDIBIZ"/>
    <m/>
    <m/>
    <d v="2026-08-10T08:00:00"/>
    <s v="2026-08-10 08:00:00 | M Janji : 10 agustus 2026 jam Pasang : pagi  Note : hubungi pelanggan jika ingin kelokasi"/>
    <m/>
    <m/>
    <m/>
    <e v="#NUM!"/>
    <e v="#NUM!"/>
    <x v="1"/>
  </r>
  <r>
    <n v="1733"/>
    <n v="1002530935"/>
    <n v="3"/>
    <x v="6"/>
    <n v="5"/>
    <s v="JEMBER"/>
    <s v="BANYUWANGI"/>
    <s v="MCR"/>
    <s v="REG"/>
    <s v="AO"/>
    <x v="0"/>
    <s v="1P INET"/>
    <s v="MIE - SEND SURVEY"/>
    <s v="RBS-Regional 3"/>
    <d v="2026-08-17T13:50:56"/>
    <d v="2026-08-17T13:52:02"/>
    <n v="69368134"/>
    <m/>
    <n v="152522205167"/>
    <s v="toko pancing mas"/>
    <s v="ODP-MCR-FA/16 FA/D02/16.01"/>
    <s v="WO061933658"/>
    <m/>
    <m/>
    <m/>
    <n v="114.33564749999999"/>
    <n v="-8.4347554000000002"/>
    <s v="MD|MYDB-20260817265840|DC30008/MC30020|toko pancing mas|085124916933"/>
    <s v="MYDIGIBIZPARTNER"/>
    <m/>
    <m/>
    <m/>
    <m/>
    <m/>
    <m/>
    <m/>
    <m/>
    <s v="Management Janji"/>
    <s v="2026-08-18 13:00:00 | M janji : pagi Tanggal Pemasangan : 18/agustus/2026 Note : hubungi pelanggan jika ingin kelokasi "/>
    <s v="FCC"/>
    <s v="17-08-2026 13:55:06"/>
    <d v="2026-08-18T13:00:00"/>
    <m/>
    <s v="SURVEY_NEW_MANJA"/>
    <s v="MCR"/>
    <s v="NETMONK"/>
    <m/>
    <s v="MIE - SEND SURVEY"/>
    <s v="HSI Bisnis Bundling Netmonk Dual Band Promo 2026 PSB 70% - 100 Mbps"/>
    <s v="INDIBIZ"/>
    <m/>
    <m/>
    <d v="2026-08-18T13:00:00"/>
    <s v="2026-08-18 13:00:00 | M janji : pagi Tanggal Pemasangan : 18/agustus/2026 Note : hubungi pelanggan jika ingin kelokasi "/>
    <m/>
    <m/>
    <m/>
    <e v="#NUM!"/>
    <e v="#NUM!"/>
    <x v="1"/>
  </r>
  <r>
    <n v="1734"/>
    <n v="1002511659"/>
    <n v="3"/>
    <x v="4"/>
    <n v="4"/>
    <s v="PEKALONGAN"/>
    <s v="PEMALANG"/>
    <s v="PML"/>
    <s v="REG"/>
    <s v="AO"/>
    <x v="0"/>
    <s v="1P INET"/>
    <s v="102 | FOLLOW UP COMPLETED"/>
    <s v="RBS-Regional 3"/>
    <d v="2026-08-06T09:47:56"/>
    <d v="2026-08-07T11:32:12"/>
    <n v="69359666"/>
    <m/>
    <n v="142278112622"/>
    <s v="KUD MISOYO SARI"/>
    <s v="ODP-PML-FS/001 FS/D01/001.01"/>
    <s v="WO061047490"/>
    <m/>
    <m/>
    <m/>
    <n v="109.368638"/>
    <n v="-6.8634389999999996"/>
    <s v="|MN02086|MYIA-004026900870/POI/aris kusnandar /085225051702/kud.misoyo.sari@gmail.com"/>
    <s v="MYIB_ASSISTANT"/>
    <m/>
    <m/>
    <m/>
    <m/>
    <m/>
    <m/>
    <m/>
    <m/>
    <s v="Management Janji"/>
    <s v="2026-08-07 08:00:00 | Nama Pic : bp aris kusnandar  No Hp Pic : 085225051702 No alt : - Jam Pemasangan : pagi  Tanggal Pemasangan : 7 Agustus 2026"/>
    <s v="FCC"/>
    <d v="2026-06-08T09:55:05"/>
    <d v="2026-08-07T08:00:00"/>
    <m/>
    <s v="REVOKE"/>
    <s v="PML"/>
    <s v="NO ADDON"/>
    <m/>
    <s v="Follow Up Revoke Completed, New Order ID : SC1002514362"/>
    <s v="HSI Bisnis Basic Promo HUT Telkom PSB 70% - 50 Mbps"/>
    <s v="INDIBIZ"/>
    <m/>
    <m/>
    <d v="2026-08-07T08:00:00"/>
    <s v="2026-08-07 08:00:00 | Nama Pic : bp aris kusnandar  No Hp Pic : 085225051702 No alt : - Jam Pemasangan : pagi  Tanggal Pemasangan : 7 Agustus 2026"/>
    <m/>
    <m/>
    <m/>
    <e v="#NUM!"/>
    <e v="#NUM!"/>
    <x v="1"/>
  </r>
  <r>
    <n v="1735"/>
    <n v="1002511951"/>
    <n v="3"/>
    <x v="2"/>
    <n v="5"/>
    <s v="MADIUN"/>
    <s v="TUBAN"/>
    <s v="TNZ"/>
    <s v="DSS"/>
    <s v="AO"/>
    <x v="0"/>
    <m/>
    <s v="Completed (PS)"/>
    <s v="DSS-Man &amp; Infrastructure"/>
    <d v="2026-08-06T11:07:43"/>
    <d v="2026-08-06T14:14:04"/>
    <n v="69359779"/>
    <m/>
    <n v="152612240433"/>
    <s v="PT PNM MEKAAR SEMANDING TUBAN"/>
    <s v="ODP-TNZ-FL/28"/>
    <s v="WO061057841"/>
    <m/>
    <m/>
    <m/>
    <n v="112.04354530000001"/>
    <n v="-6.9065732000000004"/>
    <s v="AMDES;405605;CHUSNUL NUUR FADILLAH;PSB;50 MBPS INET ONLY;fenti kusuma 0895397435090; -6.9065732,112.0435453"/>
    <s v="Account Manager"/>
    <m/>
    <m/>
    <m/>
    <m/>
    <m/>
    <m/>
    <m/>
    <m/>
    <s v="Management Janji"/>
    <s v="FF"/>
    <s v="FCC"/>
    <d v="2026-06-08T11:10:06"/>
    <m/>
    <m/>
    <s v="PS"/>
    <s v="TNZ"/>
    <s v="NO ADDON"/>
    <n v="20260806"/>
    <s v="Completed"/>
    <s v="- 11_11450;Biaya PSB Reguler HSI EBIS ~ 11[150000]  - E23015;E23015 ~ ES23 - Perangkat ONT[0]  - E23015~null~44292;E23015||11||Abodemen 0[0]  - E23015~null~E23015_SWONT;SWONT ~ Biaya Sewa ONT ~ E23015[30000]  - E23046;E23046 ~ ES23 - Paket HSI Bisnis[0]  "/>
    <s v="INDIBIZ"/>
    <m/>
    <m/>
    <d v="2026-08-06T20:30:00"/>
    <s v="FF"/>
    <n v="2026"/>
    <n v="8"/>
    <n v="6"/>
    <d v="2026-08-06T00:00:00"/>
    <n v="-0.85416666666424135"/>
    <x v="0"/>
  </r>
  <r>
    <n v="1736"/>
    <n v="1002507579"/>
    <n v="3"/>
    <x v="3"/>
    <n v="4"/>
    <s v="MAGELANG"/>
    <s v="MUNTILAN"/>
    <s v="SWT"/>
    <s v="REG"/>
    <s v="AO"/>
    <x v="0"/>
    <m/>
    <s v="CC - HD1A - INPROGRESS UNCONTACTED"/>
    <s v="RBS-Regional 3"/>
    <d v="2026-08-04T10:58:53"/>
    <d v="2026-08-05T11:54:40"/>
    <n v="69358084"/>
    <m/>
    <n v="142164113591"/>
    <s v="Hartati Farm"/>
    <m/>
    <m/>
    <m/>
    <m/>
    <m/>
    <n v="110.36689440000001"/>
    <n v="-7.5307750000000002"/>
    <s v="|MN00935|/Hartati Farm/085800302224/srihartatishtt662@gmali.com/ 1S HSI BISNIS BASIC PROMO HUT 50 Mbps / AGUS SADEWO"/>
    <s v="Sales Profesional"/>
    <m/>
    <m/>
    <m/>
    <m/>
    <m/>
    <m/>
    <m/>
    <m/>
    <m/>
    <m/>
    <m/>
    <d v="2026-04-08T11:10:54"/>
    <m/>
    <m/>
    <s v="FCC"/>
    <s v="SWT"/>
    <s v="NO ADDON"/>
    <m/>
    <s v="UNCONTACTED : Mail Box - Memo Ivan Sutiawan 40010577|MYDITA"/>
    <s v="- 11_11446;Biaya PSB HSI EBIS Tunai di Depan ~ 11[150000]  - E25061;E25061 ~ ES25 - Paket HSI Basic (HSIEF) Khusus Winback 2.0[0]  - E25061~null~E25061_UNL;UNL ~ Internet-Link Unlimited Internet Usage ~ E25061[0]  - E25061~null~105351;E25061||11||Abodemen"/>
    <s v="INDIBIZ"/>
    <m/>
    <m/>
    <m/>
    <m/>
    <m/>
    <m/>
    <m/>
    <e v="#NUM!"/>
    <e v="#NUM!"/>
    <x v="1"/>
  </r>
  <r>
    <n v="1737"/>
    <n v="1002528924"/>
    <n v="3"/>
    <x v="1"/>
    <n v="5"/>
    <s v="SBY UTARA"/>
    <s v="GRESIK"/>
    <s v="DDS"/>
    <s v="REG"/>
    <s v="AO"/>
    <x v="0"/>
    <s v="1P INET"/>
    <s v="Completed (PS)"/>
    <s v="RBS-Regional 3"/>
    <d v="2026-08-15T19:34:56"/>
    <d v="2026-08-16T14:25:45"/>
    <n v="69367231"/>
    <m/>
    <n v="152445901961"/>
    <s v="toko fauziah"/>
    <s v="ODP-DDS-FF/03 FF/D01/03.01"/>
    <s v="WO061845582"/>
    <m/>
    <m/>
    <m/>
    <n v="112.54390373826"/>
    <n v="-7.1617908608622898"/>
    <s v="MD|MYDB-20260815265595|DN00001/MN00018|toko fauziah|081553820156"/>
    <s v="MYDIGIBIZPARTNER"/>
    <m/>
    <m/>
    <m/>
    <m/>
    <m/>
    <m/>
    <m/>
    <m/>
    <s v="Management Janji"/>
    <s v="2026-08-17 08:00:00 | Nama PIC:  bu fauziah  No HP: 081553820156 Alt: Tanggal: 17/08/2026 Jam Pasang: Pagi Note: Hubungi sebelum ke lokasi, terimakasih. "/>
    <s v="FCC"/>
    <s v="15-08-2026 19:39:46"/>
    <d v="2026-08-17T08:00:00"/>
    <m/>
    <s v="PS"/>
    <s v="DDS"/>
    <s v="NO ADDON"/>
    <n v="20260816"/>
    <s v="Completed"/>
    <s v="HSI Bisnis Promo HUT Telkom PSB 70% - 150 Mbps"/>
    <s v="INDIBIZ"/>
    <m/>
    <m/>
    <d v="2026-08-17T08:00:00"/>
    <s v="2026-08-17 08:00:00 | Nama PIC:  bu fauziah  No HP: 081553820156 Alt: Tanggal: 17/08/2026 Jam Pasang: Pagi Note: Hubungi sebelum ke lokasi, terimakasih. "/>
    <n v="2026"/>
    <n v="8"/>
    <n v="16"/>
    <d v="2026-08-16T00:00:00"/>
    <n v="-1.3333333333357587"/>
    <x v="0"/>
  </r>
  <r>
    <n v="1738"/>
    <n v="1002506598"/>
    <n v="3"/>
    <x v="6"/>
    <n v="5"/>
    <s v="JEMBER"/>
    <s v="JEMBER"/>
    <s v="JER"/>
    <s v="REG"/>
    <s v="AO"/>
    <x v="0"/>
    <s v="1P INET"/>
    <s v="Completed (PS)"/>
    <s v="RBS-Regional 3"/>
    <d v="2026-08-03T17:53:56"/>
    <d v="2026-08-05T21:04:34"/>
    <n v="69357825"/>
    <m/>
    <n v="152501280827"/>
    <s v="EZZY HOMESTAY"/>
    <s v="ODP-JER-FA/26 FA/D01/26.01"/>
    <s v="WO060830926"/>
    <m/>
    <m/>
    <m/>
    <n v="113.677196"/>
    <n v="-8.1773179999999996"/>
    <s v="|MN02617|MYIA-057292805690/POI/PRABOWO/0881037504976/ezzy.homestay01@gmail.com"/>
    <s v="MYIB_ASSISTANT"/>
    <m/>
    <m/>
    <m/>
    <m/>
    <m/>
    <m/>
    <m/>
    <m/>
    <s v="Management Janji"/>
    <s v="2026-08-05 08:00:00 | Nama PIC : bu renita No HP : 0881037504976 Tanggal Pemasangan : 05 Agustus 2026 Jam Pemasangan : 08:00 15:00 Info Tambahan : Hubungi pelanggan dulu sebelum ke lokasi terimakasih"/>
    <s v="FCC"/>
    <d v="2026-03-08T17:54:48"/>
    <d v="2026-08-05T08:00:00"/>
    <m/>
    <s v="PS"/>
    <s v="JER"/>
    <s v="NETMONK"/>
    <n v="20260805"/>
    <s v="Completed"/>
    <s v="HSI Bisnis Bundling Netmonk Promo 2026 PSB 70% - 200 Mbps"/>
    <s v="INDIBIZ"/>
    <m/>
    <m/>
    <d v="2026-08-05T08:00:00"/>
    <s v="2026-08-05 08:00:00 | Nama PIC : bu renita No HP : 0881037504976 Tanggal Pemasangan : 05 Agustus 2026 Jam Pemasangan : 08:00 15:00 Info Tambahan : Hubungi pelanggan dulu sebelum ke lokasi terimakasih"/>
    <n v="2026"/>
    <n v="8"/>
    <n v="5"/>
    <d v="2026-08-05T00:00:00"/>
    <n v="-0.33333333333575865"/>
    <x v="0"/>
  </r>
  <r>
    <n v="1739"/>
    <n v="1002530523"/>
    <n v="3"/>
    <x v="1"/>
    <n v="5"/>
    <s v="MADURA"/>
    <s v="PAMEKASAN"/>
    <s v="PME"/>
    <s v="REG"/>
    <s v="AO"/>
    <x v="0"/>
    <m/>
    <s v="MIE - SEND SURVEY"/>
    <s v="RBS-Regional 3"/>
    <d v="2026-08-17T09:54:50"/>
    <d v="2026-08-17T11:38:01"/>
    <n v="69367885"/>
    <m/>
    <n v="152426928253"/>
    <s v="TOKO WIDIYATUL BAROKAH"/>
    <s v="ODP-PME-FBK/21"/>
    <s v="WO061921065"/>
    <m/>
    <m/>
    <m/>
    <n v="113.4493667"/>
    <n v="-7.0744290000000003"/>
    <s v="|MC70132|/WIDIYATUL HASANAH-TOKO WIDIYATUL BAROKAH/087830421696/widiyatulkasa@gmail.com/HSI Bisnis + Netmonk Promo 2026 200 Mbps (Rp 846.100) PSB 150.000/-7.0744339, 113.4493612/Dekat UD ISTANA TERNAK, Bapao II, Kacok, Kec. Palengaan, Kabupaten Pamekasan,"/>
    <s v="Sales Force DBS"/>
    <m/>
    <m/>
    <m/>
    <m/>
    <m/>
    <m/>
    <m/>
    <m/>
    <s v="Management Janji"/>
    <s v="2026-08-18 13:00:00|Nama PIC : Ibu Widiyatul No Hp : 087830421696 No Alt : - Tgl Pemasangan : 18 Agustus 2026 Interval : PAGI SIANG Note : Hubungi pelanggan terlebih dahulu|40951378|MYDITA"/>
    <s v="FCC"/>
    <s v="17-08-2026 10:10:25"/>
    <d v="2026-08-18T13:00:00"/>
    <m/>
    <s v="SURVEY_NEW_MANJA"/>
    <s v="PME"/>
    <s v="NETMONK"/>
    <m/>
    <s v="MIE - SEND SURVEY"/>
    <s v="- 11_11446;Biaya PSB HSI EBIS Tunai di Depan ~ 11[150000]  - SP_NOSS;SP_NOSS ~ Internet NOSS Multispeed Network[0]  - SP_NOSS;SP_NOSS ~ Internet NOSS Multispeed Network[0]  - E25060;E25060 ~ ES25 - Paket HSI Bisnis (HSIE) Khusus Winback 2.0[0]  - E25060~n"/>
    <s v="INDIBIZ"/>
    <m/>
    <m/>
    <d v="2026-08-18T13:00:00"/>
    <s v="2026-08-18 13:00:00|Nama PIC : Ibu Widiyatul No Hp : 087830421696 No Alt : - Tgl Pemasangan : 18 Agustus 2026 Interval : PAGI SIANG Note : Hubungi pelanggan terlebih dahulu|40951378|MYDITA"/>
    <m/>
    <m/>
    <m/>
    <e v="#NUM!"/>
    <e v="#NUM!"/>
    <x v="1"/>
  </r>
  <r>
    <n v="1740"/>
    <n v="1002505992"/>
    <n v="3"/>
    <x v="7"/>
    <n v="4"/>
    <s v="KUDUS"/>
    <s v="BLORA"/>
    <s v="BLO"/>
    <s v="REG"/>
    <s v="AO"/>
    <x v="0"/>
    <s v="1P INET"/>
    <s v="Completed (PS)"/>
    <s v="RBS-Regional 3"/>
    <d v="2026-08-03T12:34:56"/>
    <d v="2026-08-04T15:03:18"/>
    <n v="69357456"/>
    <m/>
    <n v="141569115674"/>
    <s v="KOPI PAHING"/>
    <s v="ODP-BLO-FJ/023 FJ/D03/023.01"/>
    <s v="WO060783211"/>
    <m/>
    <m/>
    <m/>
    <n v="111.4098855"/>
    <n v="-7.0323032000000003"/>
    <s v="|MC60133|MYIA-065472751284/POI/WIO ISTANZA/081227832961/wio398023@gmail.com"/>
    <s v="MYIB_ASSISTANT"/>
    <m/>
    <m/>
    <m/>
    <m/>
    <m/>
    <m/>
    <m/>
    <m/>
    <s v="Management Janji"/>
    <s v="2026-08-04 13:00:00 | M Janji : 4 agustus 2026 jam Pasang : pagi siang Note : hubungi pelanggan jika ingin kelokasi"/>
    <s v="FCC"/>
    <d v="2026-03-08T12:40:00"/>
    <d v="2026-08-04T13:00:00"/>
    <m/>
    <s v="PS"/>
    <s v="BLO"/>
    <s v="NO ADDON"/>
    <n v="20260804"/>
    <s v="Completed"/>
    <s v="HSI Bisnis PSB 70% - 75 Mbps"/>
    <s v="INDIBIZ"/>
    <m/>
    <m/>
    <d v="2026-08-04T13:00:00"/>
    <s v="2026-08-04 13:00:00 | M Janji : 4 agustus 2026 jam Pasang : pagi siang Note : hubungi pelanggan jika ingin kelokasi"/>
    <n v="2026"/>
    <n v="8"/>
    <n v="4"/>
    <d v="2026-08-04T00:00:00"/>
    <n v="-0.54166666666424135"/>
    <x v="0"/>
  </r>
  <r>
    <n v="1741"/>
    <n v="1002512672"/>
    <n v="3"/>
    <x v="2"/>
    <n v="5"/>
    <s v="MALANG"/>
    <s v="KEPANJEN"/>
    <s v="GDG"/>
    <s v="REG"/>
    <s v="AO"/>
    <x v="0"/>
    <s v="1P INET"/>
    <s v="Completed (PS)"/>
    <s v="RBS-Regional 3"/>
    <d v="2026-08-06T14:28:57"/>
    <d v="2026-08-07T13:42:07"/>
    <n v="69360040"/>
    <m/>
    <n v="152704231413"/>
    <s v="PT. ALINDO MEDIA DIGITAL"/>
    <s v="ODP-GDG-FAP/06 FAP/D01/06.01"/>
    <s v="WO061085352"/>
    <m/>
    <m/>
    <m/>
    <n v="112.58985903113999"/>
    <n v="-8.0713069912773108"/>
    <s v="MD|MYDB-20260806264504|SC20017/MC20200|PT. ALINDO MEDIA DIGITAL|085368888819"/>
    <s v="MYDIGIBIZPARTNER"/>
    <m/>
    <m/>
    <m/>
    <m/>
    <m/>
    <m/>
    <m/>
    <m/>
    <s v="Management Janji"/>
    <s v="2026-08-09 08:00:00 | Nama Pic : bp ali  No Hp Pic : 085368888819 No alt : - Jam Pemasangan : pagi  Tanggal Pemasangan : 7 Agustus 2026"/>
    <s v="FCC"/>
    <d v="2026-06-08T14:40:01"/>
    <d v="2026-08-09T08:00:00"/>
    <m/>
    <s v="PS"/>
    <s v="GDG"/>
    <s v="NO ADDON"/>
    <n v="20260807"/>
    <s v="Completed"/>
    <s v="HSI Bisnis Promo HUT Telkom PSB 70% - 200 Mbps"/>
    <s v="INDIBIZ"/>
    <m/>
    <m/>
    <d v="2026-08-09T08:00:00"/>
    <s v="2026-08-09 08:00:00 | Nama Pic : bp ali  No Hp Pic : 085368888819 No alt : - Jam Pemasangan : pagi  Tanggal Pemasangan : 7 Agustus 2026"/>
    <n v="2026"/>
    <n v="8"/>
    <n v="7"/>
    <d v="2026-08-07T00:00:00"/>
    <n v="-2.3333333333357587"/>
    <x v="0"/>
  </r>
  <r>
    <n v="1742"/>
    <n v="1002516452"/>
    <n v="3"/>
    <x v="1"/>
    <n v="5"/>
    <s v="SBY UTARA"/>
    <s v="KENJERAN"/>
    <s v="KBL"/>
    <s v="REG"/>
    <s v="AO"/>
    <x v="0"/>
    <s v="1P INET"/>
    <s v="Completed (PS)"/>
    <s v="RBS-Regional 3"/>
    <d v="2026-08-09T12:11:56"/>
    <d v="2026-08-09T20:29:42"/>
    <n v="69361824"/>
    <m/>
    <n v="152401227017"/>
    <s v="spbu 54.601.76"/>
    <s v="ODP-KBL-FGK/34 FGK/D02/34.01"/>
    <s v="WO061313449"/>
    <m/>
    <m/>
    <m/>
    <n v="112.742069028317"/>
    <n v="-7.2251549100140702"/>
    <s v="MD|MYDB-20260808264768|DN00001/MN00018|spbu 54.601.76|082132599344"/>
    <s v="MYDIGIBIZPARTNER"/>
    <m/>
    <m/>
    <m/>
    <m/>
    <m/>
    <m/>
    <m/>
    <m/>
    <s v="Management Janji"/>
    <s v="2026-08-10 14:00:00 | M Janji : 10 agustus 2026 jam Pasang : pagi siang Note : hubungi pelanggan jika ingin kelokasi"/>
    <s v="FCC"/>
    <d v="2026-09-08T12:25:12"/>
    <d v="2026-08-10T14:00:00"/>
    <m/>
    <s v="PS"/>
    <s v="KBL"/>
    <s v="NO ADDON"/>
    <n v="20260809"/>
    <s v="Completed"/>
    <s v="HSI Bisnis Promo HUT Telkom PSB 70% - 100 Mbps"/>
    <s v="INDIBIZ"/>
    <m/>
    <m/>
    <d v="2026-08-10T14:00:00"/>
    <s v="2026-08-10 14:00:00 | M Janji : 10 agustus 2026 jam Pasang : pagi siang Note : hubungi pelanggan jika ingin kelokasi"/>
    <n v="2026"/>
    <n v="8"/>
    <n v="9"/>
    <d v="2026-08-09T00:00:00"/>
    <n v="-1.5833333333357587"/>
    <x v="0"/>
  </r>
  <r>
    <n v="1743"/>
    <n v="1002509568"/>
    <n v="3"/>
    <x v="2"/>
    <n v="5"/>
    <s v="KEDIRI"/>
    <s v="KEDIRI"/>
    <s v="WAT"/>
    <s v="REG"/>
    <s v="AO"/>
    <x v="0"/>
    <m/>
    <s v="Completed (PS)"/>
    <s v="RBS-Regional 3"/>
    <d v="2026-08-05T08:31:30"/>
    <d v="2026-08-05T09:21:32"/>
    <n v="69342995"/>
    <m/>
    <n v="152650208477"/>
    <s v="SMK CANDA BHIRAWA PARE"/>
    <s v="ODP-WAT-FP/37"/>
    <s v="WO060949308"/>
    <m/>
    <m/>
    <m/>
    <n v="112.174926"/>
    <n v="-7.9410720000000001"/>
    <s v="AMRBS;404945;ASIH TRI HARTANTI;PSB PAKET 1P-75MB 415K PSB 150K;081556472540"/>
    <s v="Amex"/>
    <m/>
    <m/>
    <m/>
    <m/>
    <m/>
    <m/>
    <m/>
    <m/>
    <s v="Management Janji"/>
    <s v="2026-08-05 13:00:00|Tanggal Pemasangan : 05 Agustus 2026  Jam Pemasangan : 08:00 13:00  Info Tambahan : Hubungi pelanggan dulu sebelum ke lokasi terimakasih|40010577|MYDITA"/>
    <s v="FCC"/>
    <d v="2026-05-08T08:39:46"/>
    <m/>
    <m/>
    <s v="PS"/>
    <s v="WAT"/>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07:00:00"/>
    <s v="2026-08-05 13:00:00|Tanggal Pemasangan : 05 Agustus 2026  Jam Pemasangan : 08:00 13:00  Info Tambahan : Hubungi pelanggan dulu sebelum ke lokasi terimakasih|40010577|MYDITA"/>
    <n v="2026"/>
    <n v="8"/>
    <n v="5"/>
    <d v="2026-08-05T00:00:00"/>
    <n v="-0.29166666666424135"/>
    <x v="0"/>
  </r>
  <r>
    <n v="1744"/>
    <n v="1002505607"/>
    <n v="3"/>
    <x v="1"/>
    <n v="5"/>
    <s v="SBY SELATAN"/>
    <s v="KETINTANG"/>
    <s v="IJK"/>
    <s v="REG"/>
    <s v="AO"/>
    <x v="0"/>
    <s v="1P INET"/>
    <s v="Completed (PS)"/>
    <s v="RBS-Regional 3"/>
    <d v="2026-08-03T09:25:58"/>
    <d v="2026-08-08T18:05:55"/>
    <n v="69357247"/>
    <m/>
    <n v="152306253201"/>
    <s v="TOKO DIAN"/>
    <s v="ODP-IJK-FHD/06"/>
    <s v="WO060758272"/>
    <m/>
    <m/>
    <m/>
    <n v="112.711232006549"/>
    <n v="-7.3234731482247399"/>
    <s v="MD|MYDB-20260802264211|DN00001/MN02280|TOKO DIAN|082245010104"/>
    <s v="MYDIGIBIZPARTNER"/>
    <m/>
    <m/>
    <m/>
    <m/>
    <m/>
    <m/>
    <m/>
    <m/>
    <s v="Management Janji"/>
    <s v="2026-08-08 08:00:00 | Tanggal Pemasangan : 08 Agustus 2026 Jam Pemasangan : 08:00 13:00 Info Tambahan : Hubungi pelanggan dulu sebelum ke lokasi terimakasih"/>
    <s v="FCC"/>
    <d v="2026-03-08T09:40:13"/>
    <d v="2026-08-08T08:00:00"/>
    <m/>
    <s v="PS"/>
    <s v="IJK"/>
    <s v="NO ADDON"/>
    <n v="20260808"/>
    <s v="Completed"/>
    <s v="HSI Bisnis Basic Promo HUT Telkom PSB 70% - 50 Mbps"/>
    <s v="INDIBIZ"/>
    <m/>
    <m/>
    <d v="2026-08-08T08:00:00"/>
    <s v="2026-08-08 08:00:00 | Tanggal Pemasangan : 08 Agustus 2026 Jam Pemasangan : 08:00 13:00 Info Tambahan : Hubungi pelanggan dulu sebelum ke lokasi terimakasih"/>
    <n v="2026"/>
    <n v="8"/>
    <n v="8"/>
    <d v="2026-08-08T00:00:00"/>
    <n v="-0.33333333333575865"/>
    <x v="0"/>
  </r>
  <r>
    <n v="1745"/>
    <n v="1002505230"/>
    <n v="3"/>
    <x v="0"/>
    <n v="5"/>
    <s v="MATARAM"/>
    <s v="SUMBAWA"/>
    <s v="SBW"/>
    <s v="REG"/>
    <s v="AO"/>
    <x v="0"/>
    <m/>
    <s v="Completed (PS)"/>
    <s v="RBS-Regional 3"/>
    <d v="2026-08-02T12:54:30"/>
    <d v="2026-08-02T18:14:00"/>
    <n v="69356142"/>
    <m/>
    <n v="172606792062"/>
    <s v="MIXUE PLAMPANG"/>
    <s v="ODP-SBW-FAV/89"/>
    <s v="WO060711515"/>
    <m/>
    <m/>
    <m/>
    <n v="117.7733044"/>
    <n v="-8.7926877999999995"/>
    <s v="|MN01595|MYIA-087470767723/POI/ARFI/085205255810/arfiadianna2@gmail.com"/>
    <s v="Sales Profesional"/>
    <m/>
    <m/>
    <m/>
    <m/>
    <m/>
    <m/>
    <m/>
    <m/>
    <s v="Management Janji"/>
    <s v="2026-08-01 13:00:00 | M Janji : (01/08/2026)  jam Pasang : 09:00  Note : hubungi pelanggan jika ingin kelokasi"/>
    <s v="FCC"/>
    <d v="2026-02-08T13:09:53"/>
    <m/>
    <m/>
    <s v="PS"/>
    <s v="SBW"/>
    <s v="NO ADDON"/>
    <n v="20260802"/>
    <s v="Completed"/>
    <s v="- 11_11446;Biaya PSB HSI EBIS Tunai di Depan ~ 11[150000]  - SP_NOSS;SP_NOSS ~ Internet NOSS Multispeed Network[0]  - SP_NOSS;SP_NOSS ~ Internet NOSS Multispeed Network[0]  - E25061;E25061 ~ ES25 - Paket HSI Basic (HSIEF) Khusus Winback 2.0[0]  - E25061~n"/>
    <s v="INDIBIZ"/>
    <m/>
    <m/>
    <d v="2026-08-02T07:00:00"/>
    <s v="2026-08-01 13:00:00 | M Janji : (01/08/2026)  jam Pasang : 09:00  Note : hubungi pelanggan jika ingin kelokasi"/>
    <n v="2026"/>
    <n v="8"/>
    <n v="2"/>
    <d v="2026-08-02T00:00:00"/>
    <n v="-0.29166666666424135"/>
    <x v="0"/>
  </r>
  <r>
    <n v="1746"/>
    <n v="1002517872"/>
    <n v="3"/>
    <x v="3"/>
    <n v="4"/>
    <s v="YOGYAKARTA"/>
    <s v="SLEMAN"/>
    <s v="GOD"/>
    <s v="REG"/>
    <s v="AO"/>
    <x v="0"/>
    <m/>
    <s v="100 | REVOKE COMPLETED"/>
    <s v="RBS-Regional 3"/>
    <d v="2026-08-10T13:54:37"/>
    <d v="2026-08-11T13:16:21"/>
    <n v="69361641"/>
    <m/>
    <n v="146136130124"/>
    <s v="PT Warisan Abadi Visi Edukasi, NWAVE Corp"/>
    <s v="ODP-GOD-VAY/060"/>
    <s v="WO061403730"/>
    <m/>
    <m/>
    <m/>
    <n v="110.342620791575"/>
    <n v="-7.7467784255493699"/>
    <s v="|MC80006|MYIA-080458309018/POI/Nisa Fadhilla/0895363272887/admnhr.office.dewave@gmail.com"/>
    <s v="Sales Profesional"/>
    <m/>
    <m/>
    <m/>
    <m/>
    <m/>
    <m/>
    <m/>
    <m/>
    <s v="Management Janji"/>
    <s v="2026-08-10 13:00:00 | M Janji : 10 agustus 2026  jam Pasang : siang  Note : hubungi pelanggan jika ingin kelokasi  "/>
    <s v="FCC"/>
    <d v="2026-10-08T14:09:59"/>
    <m/>
    <m/>
    <s v="REVOKE"/>
    <s v="GOD"/>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10T07:00:00"/>
    <s v="2026-08-10 13:00:00 | M Janji : 10 agustus 2026  jam Pasang : siang  Note : hubungi pelanggan jika ingin kelokasi  "/>
    <m/>
    <m/>
    <m/>
    <e v="#NUM!"/>
    <e v="#NUM!"/>
    <x v="1"/>
  </r>
  <r>
    <n v="1747"/>
    <n v="1002525425"/>
    <n v="3"/>
    <x v="3"/>
    <n v="4"/>
    <s v="PURWOKERTO"/>
    <s v="CILACAP"/>
    <s v="SDJ"/>
    <s v="REG"/>
    <s v="AO"/>
    <x v="0"/>
    <s v="1P INET"/>
    <s v="Completed (PS)"/>
    <s v="RBS-Regional 3"/>
    <d v="2026-08-14T08:13:56"/>
    <d v="2026-08-15T12:00:30"/>
    <n v="69365593"/>
    <m/>
    <n v="143390113032"/>
    <s v="TOKO MELATI BENDAGEDE"/>
    <s v="ODP-SDJ-FH/014 FH/D04/014.01"/>
    <s v="WO061716363"/>
    <m/>
    <m/>
    <m/>
    <n v="108.90772800000001"/>
    <n v="-7.5427949999999999"/>
    <s v="|MC00213|MYIA-086269933754/POI/TOKO MELATI BENDAGEDE/081326121521/djirolupatmha@gmail.com"/>
    <s v="MYIB_ASSISTANT"/>
    <m/>
    <m/>
    <m/>
    <m/>
    <m/>
    <m/>
    <m/>
    <m/>
    <s v="Management Janji"/>
    <s v="2026-08-15 15:00:00 | Tanggal pemasangan : 15 AGUSTUS 2026 Jam pemasangan : pagi/siang Info Tambahan : Hubungi pelanggan dulu sebelum ke lokasi terima kasih"/>
    <s v="FCC"/>
    <s v="14-08-2026 08:26:00"/>
    <d v="2026-08-15T15:00:00"/>
    <m/>
    <s v="PS"/>
    <s v="SDJ"/>
    <s v="NO ADDON"/>
    <n v="20260815"/>
    <s v="Completed"/>
    <s v="HSI Bisnis Promo HUT Telkom PSB 70% - 300 Mbps"/>
    <s v="INDIBIZ"/>
    <m/>
    <m/>
    <d v="2026-08-15T15:00:00"/>
    <s v="2026-08-15 15:00:00 | Tanggal pemasangan : 15 AGUSTUS 2026 Jam pemasangan : pagi/siang Info Tambahan : Hubungi pelanggan dulu sebelum ke lokasi terima kasih"/>
    <n v="2026"/>
    <n v="8"/>
    <n v="15"/>
    <d v="2026-08-15T00:00:00"/>
    <n v="-0.625"/>
    <x v="0"/>
  </r>
  <r>
    <n v="1748"/>
    <n v="1002523904"/>
    <n v="3"/>
    <x v="2"/>
    <n v="5"/>
    <s v="MALANG"/>
    <s v="KEPANJEN"/>
    <s v="GDI"/>
    <s v="REG"/>
    <s v="AO"/>
    <x v="0"/>
    <s v="1P INET"/>
    <s v="Completed (PS)"/>
    <s v="RBS-Regional 3"/>
    <d v="2026-08-13T11:22:57"/>
    <d v="2026-08-14T05:56:14"/>
    <n v="69364968"/>
    <m/>
    <n v="152715213990"/>
    <s v="BARKAS MALANG"/>
    <s v="ODP-GDI-FT/56"/>
    <s v="WO061653859"/>
    <m/>
    <m/>
    <m/>
    <n v="112.593051195144"/>
    <n v="-8.1388418732488006"/>
    <s v="MD|MYDB-20260813265184|DN00001/MN01844|BARKAS MALANG|087870686279"/>
    <s v="MYDIGIBIZPARTNER"/>
    <m/>
    <m/>
    <m/>
    <m/>
    <m/>
    <m/>
    <m/>
    <m/>
    <s v="Management Janji"/>
    <s v="2026-08-14 08:00:00 | Waktu pemasangan : 13 agustus 2026 Jam pemasangan : 08.00 - 12.00 Info Tambahan : Hubungi pelanggan dulu sebelum ke lokasi terimakasih "/>
    <s v="FCC"/>
    <s v="13-08-2026 11:25:53"/>
    <d v="2026-08-14T08:00:00"/>
    <m/>
    <s v="PS"/>
    <s v="GDI"/>
    <s v="NO ADDON"/>
    <n v="20260814"/>
    <s v="Completed"/>
    <s v="HSI Bisnis Basic Promo HUT Telkom PSB 70% - 50 Mbps"/>
    <s v="INDIBIZ"/>
    <m/>
    <m/>
    <d v="2026-08-14T08:00:00"/>
    <s v="2026-08-14 08:00:00 | Waktu pemasangan : 13 agustus 2026 Jam pemasangan : 08.00 - 12.00 Info Tambahan : Hubungi pelanggan dulu sebelum ke lokasi terimakasih "/>
    <n v="2026"/>
    <n v="8"/>
    <n v="14"/>
    <d v="2026-08-14T00:00:00"/>
    <n v="-0.33333333333575865"/>
    <x v="0"/>
  </r>
  <r>
    <n v="1749"/>
    <n v="1002505801"/>
    <n v="3"/>
    <x v="5"/>
    <n v="5"/>
    <s v="SINGARJA"/>
    <s v="KLUNGKUNG"/>
    <s v="SMA"/>
    <s v="REG"/>
    <s v="AO"/>
    <x v="0"/>
    <m/>
    <s v="Completed (PS)"/>
    <s v="RBS-Regional 3"/>
    <d v="2026-08-03T10:47:45"/>
    <d v="2026-08-03T13:12:12"/>
    <n v="69356202"/>
    <m/>
    <n v="172428815923"/>
    <s v="DIRGAPURA PUTRA MANDIRI"/>
    <s v="ODP-SMA-FN/19"/>
    <s v="WO060768619"/>
    <m/>
    <m/>
    <m/>
    <n v="115.416381"/>
    <n v="-8.5651740000000007"/>
    <s v="|MN02745|MYIA-006844395185/POI/Ida Bagus Wahyu Wedanta/081238719387/iva.n.g.fa.h.mi.fauzi96@gmail.com"/>
    <s v="Sales Force DBS"/>
    <m/>
    <m/>
    <m/>
    <m/>
    <m/>
    <m/>
    <m/>
    <m/>
    <s v="Management Janji"/>
    <s v="2026-08-02 08:00:00 | Jam pemasangan : 12.00  Info Tambahan : Hubungi pelanggan dulu sebelum ke lokasi  terimakasih "/>
    <s v="FCC"/>
    <d v="2026-03-08T10:55:07"/>
    <m/>
    <m/>
    <s v="PS"/>
    <s v="SMA"/>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08:00:00 | Jam pemasangan : 12.00  Info Tambahan : Hubungi pelanggan dulu sebelum ke lokasi  terimakasih "/>
    <n v="2026"/>
    <n v="8"/>
    <n v="3"/>
    <d v="2026-08-03T00:00:00"/>
    <n v="-0.29166666666424135"/>
    <x v="0"/>
  </r>
  <r>
    <n v="1750"/>
    <n v="1002516007"/>
    <n v="3"/>
    <x v="1"/>
    <n v="5"/>
    <s v="MADURA"/>
    <s v="PAMEKASAN"/>
    <s v="WRP"/>
    <s v="REG"/>
    <s v="AO"/>
    <x v="0"/>
    <m/>
    <s v="Completed (PS)"/>
    <s v="RBS-Regional 3"/>
    <d v="2026-08-08T14:08:43"/>
    <d v="2026-08-09T18:44:09"/>
    <n v="69361507"/>
    <m/>
    <n v="152427205344"/>
    <s v="TOKO KONGSI BAROKAH"/>
    <s v="ODP-WRP-FJ/01"/>
    <s v="WO061307001"/>
    <m/>
    <m/>
    <m/>
    <n v="113.4906132"/>
    <n v="-7.0316340999999998"/>
    <s v="|MC70132|/TOKO KONGSI BAROKAH/RASIDI/08213325989/radidikongsi@gmail.com/HSI Bisnis + Netmonk Promo 2026 200 Mbps (Rp 846.100) PSB 150.000"/>
    <s v="Sales Force DBS"/>
    <m/>
    <m/>
    <m/>
    <m/>
    <m/>
    <m/>
    <m/>
    <m/>
    <s v="Management Janji"/>
    <s v="2026-08-10 08:00:00|Tanggal Pemasangan : 10 Agustus 2026 Jam Pemasangan : 08:00 13:00 Info Tambahan : Hubungi pelanggan dulu sebelum ke lokasi terimakasih|40961370|MYDITA"/>
    <s v="FCC"/>
    <d v="2026-08-08T14:10:30"/>
    <d v="2026-08-10T08:00:00"/>
    <m/>
    <s v="PS"/>
    <s v="WRP"/>
    <s v="NETMONK"/>
    <n v="20260809"/>
    <s v="Completed"/>
    <s v="- 11_11446;Biaya PSB HSI EBIS Tunai di Depan ~ 11[150000]  - E23015;E23015 ~ ES23 - Perangkat ONT[0]  - E23015~null~44292;E23015||11||Abodemen 0[0]  - E23015~null~E23015_SWONTPREM;SWONTPREM ~ Biaya Sewa ONT Premium ~ E23015[50000]  - SP_NOSS;SP_NOSS ~ Int"/>
    <s v="INDIBIZ"/>
    <m/>
    <m/>
    <d v="2026-08-10T08:00:00"/>
    <s v="2026-08-10 08:00:00|Tanggal Pemasangan : 10 Agustus 2026 Jam Pemasangan : 08:00 13:00 Info Tambahan : Hubungi pelanggan dulu sebelum ke lokasi terimakasih|40961370|MYDITA"/>
    <n v="2026"/>
    <n v="8"/>
    <n v="9"/>
    <d v="2026-08-09T00:00:00"/>
    <n v="-1.3333333333357587"/>
    <x v="0"/>
  </r>
  <r>
    <n v="1751"/>
    <n v="1002513147"/>
    <n v="3"/>
    <x v="2"/>
    <n v="5"/>
    <s v="MALANG"/>
    <s v="KEPANJEN"/>
    <s v="DPT"/>
    <s v="REG"/>
    <s v="AO"/>
    <x v="0"/>
    <s v="1P INET"/>
    <s v="CANCEL COMPLETED"/>
    <s v="RBS-Regional 3"/>
    <d v="2026-08-06T16:28:56"/>
    <d v="2026-08-09T22:20:16"/>
    <n v="69360230"/>
    <m/>
    <n v="152712204371"/>
    <s v="WARUNG BU SARI"/>
    <s v="ODP-DPT-FG/07 FG/D01/07.01"/>
    <s v="WO061102013"/>
    <m/>
    <m/>
    <m/>
    <n v="112.7235148"/>
    <n v="-8.1976198999999994"/>
    <s v="|MN02703|MYIA-013624398936/POI/Astuti/085890510304/astutitokomlg2@gmail.com"/>
    <s v="MYIB_ASSISTANT"/>
    <m/>
    <m/>
    <m/>
    <m/>
    <m/>
    <m/>
    <m/>
    <m/>
    <s v="Management Janji"/>
    <s v="2026-08-07 13:00:00 | Tanggal pemasangan : 07 AGUSTUS 2026 Jam pemasangan : pagi/siang Info Tambahan : Hubungi pelanggan dulu sebelum ke lokasi terima kasih"/>
    <s v="FCC"/>
    <d v="2026-06-08T16:41:23"/>
    <d v="2026-08-07T13:00:00"/>
    <m/>
    <s v="CANCEL"/>
    <s v="DPT"/>
    <s v="NO ADDON"/>
    <m/>
    <s v="Cancel Completed"/>
    <s v="HSI Bisnis Promo HUT Telkom PSB 70% - 150 Mbps"/>
    <s v="INDIBIZ"/>
    <m/>
    <s v="Cancel Completed"/>
    <d v="2026-08-07T13:00:00"/>
    <s v="2026-08-07 13:00:00 | Tanggal pemasangan : 07 AGUSTUS 2026 Jam pemasangan : pagi/siang Info Tambahan : Hubungi pelanggan dulu sebelum ke lokasi terima kasih"/>
    <m/>
    <m/>
    <m/>
    <e v="#NUM!"/>
    <e v="#NUM!"/>
    <x v="1"/>
  </r>
  <r>
    <n v="1752"/>
    <n v="1002517936"/>
    <n v="3"/>
    <x v="3"/>
    <n v="4"/>
    <s v="PURWOKERTO"/>
    <s v="PURWOKERTO"/>
    <s v="PWT"/>
    <s v="REG"/>
    <s v="AO"/>
    <x v="0"/>
    <s v="1P INET"/>
    <s v="98 | OSS - CANCEL COMPLETE"/>
    <s v="RBS-Regional 3"/>
    <d v="2026-08-10T14:04:57"/>
    <d v="2026-08-12T10:15:03"/>
    <n v="69362515"/>
    <m/>
    <n v="146303609784"/>
    <s v="Warung Duta Rokok99"/>
    <s v="ODP-PWT-FDG/005 FDG/D01/005.01"/>
    <s v="WO061405222"/>
    <m/>
    <m/>
    <m/>
    <n v="109.18186860340199"/>
    <n v="-7.4169153963199097"/>
    <s v="|MN00649|MYIA-041515113953/POI/Rizal Syahlani/085704045661/kiebae03@gmail.com"/>
    <s v="MYIB_ASSISTANT"/>
    <m/>
    <m/>
    <m/>
    <m/>
    <m/>
    <m/>
    <m/>
    <m/>
    <s v="Management Janji"/>
    <s v="2026-08-11 13:00:00 | Nama PIC : bapak andre No HP : 082122223262 Alt : - M Janji : 11/08/2026 Jam Pasang : 08.00 - 13:00  NoteÃ‚Â :  hubungi terlebih dahulu sebelum kelokasi"/>
    <s v="FCC"/>
    <d v="2026-10-08T14:09:59"/>
    <d v="2026-08-11T13:00:00"/>
    <s v="Kendala Pelanggan"/>
    <s v="CANCEL"/>
    <s v="PWT"/>
    <s v="NO ADDON"/>
    <m/>
    <s v="Cancel Completed"/>
    <s v="HSI Bisnis Promo HUT Telkom PSB 70% - 100 Mbps"/>
    <s v="INDIBIZ"/>
    <m/>
    <m/>
    <d v="2026-08-11T13:00:00"/>
    <s v="2026-08-11 13:00:00 | Nama PIC : bapak andre No HP : 082122223262 Alt : - M Janji : 11/08/2026 Jam Pasang : 08.00 - 13:00  NoteÃ‚Â :  hubungi terlebih dahulu sebelum kelokasi"/>
    <m/>
    <m/>
    <m/>
    <e v="#NUM!"/>
    <e v="#NUM!"/>
    <x v="1"/>
  </r>
  <r>
    <n v="1753"/>
    <n v="1002521644"/>
    <n v="3"/>
    <x v="6"/>
    <n v="5"/>
    <s v="PASURUAN"/>
    <s v="LUMAJANG"/>
    <s v="TPH"/>
    <s v="REG"/>
    <s v="AO"/>
    <x v="0"/>
    <s v="1P INET"/>
    <s v="Completed (PS)"/>
    <s v="RBS-Regional 3"/>
    <d v="2026-08-12T10:49:56"/>
    <d v="2026-08-12T18:48:14"/>
    <n v="69363992"/>
    <m/>
    <n v="152543206019"/>
    <s v="TOKO JAYA"/>
    <s v="ODP-TPH-FG/06 FG/D01/06.01"/>
    <s v="WO061566254"/>
    <m/>
    <m/>
    <m/>
    <n v="113.11456684023101"/>
    <n v="-8.1542297518533307"/>
    <s v="MD|MYDB-20260811265029|DN00001/MN01309|TOKO JAYA|083141427031"/>
    <s v="MYDIGIBIZPARTNER"/>
    <m/>
    <m/>
    <m/>
    <m/>
    <m/>
    <m/>
    <m/>
    <m/>
    <s v="Management Janji"/>
    <s v="2026-08-13 08:00:00 | Tanggal Pemasangan : 13 Agustus 2026 Jam Pemasangan : 08:00 13:00 Info Tambahan : Hubungi pelanggan dulu sebelum ke lokasi terimakasih"/>
    <s v="FCC"/>
    <d v="2026-12-08T10:55:16"/>
    <d v="2026-08-13T08:00:00"/>
    <m/>
    <s v="PS"/>
    <s v="TPH"/>
    <s v="NO ADDON"/>
    <n v="20260812"/>
    <s v="Completed"/>
    <s v="HSI Bisnis Basic Promo HUT Telkom PSB 70% - 100 Mbps"/>
    <s v="INDIBIZ"/>
    <m/>
    <m/>
    <d v="2026-08-13T08:00:00"/>
    <s v="2026-08-13 08:00:00 | Tanggal Pemasangan : 13 Agustus 2026 Jam Pemasangan : 08:00 13:00 Info Tambahan : Hubungi pelanggan dulu sebelum ke lokasi terimakasih"/>
    <n v="2026"/>
    <n v="8"/>
    <n v="12"/>
    <d v="2026-08-12T00:00:00"/>
    <n v="-1.3333333333357587"/>
    <x v="0"/>
  </r>
  <r>
    <n v="1754"/>
    <n v="1002523874"/>
    <n v="3"/>
    <x v="2"/>
    <n v="5"/>
    <s v="KEDIRI"/>
    <s v="BLITAR"/>
    <s v="KBN"/>
    <s v="DPS"/>
    <s v="AO"/>
    <x v="0"/>
    <m/>
    <s v="Completed (PS)"/>
    <s v="DPS-Logistic &amp; Manufacturing"/>
    <d v="2026-08-13T11:14:10"/>
    <d v="2026-08-14T09:48:40"/>
    <n v="69364918"/>
    <m/>
    <n v="152732202877"/>
    <s v="PT Nusantara Ekspres Kilat FM Hub + Hub Binangun (Replacement) "/>
    <s v="ODP-KBN-FK/01"/>
    <s v="WO061653271"/>
    <m/>
    <m/>
    <m/>
    <n v="112.33490209999999"/>
    <n v="-8.2036131000000001"/>
    <s v="Julian Tri Wibowo, julian.wibowo@spxexpress.com, 082245365180  "/>
    <s v="TAM"/>
    <m/>
    <m/>
    <m/>
    <m/>
    <m/>
    <m/>
    <m/>
    <m/>
    <s v="Management Janji"/>
    <s v="Julian Tri Wibowo, julian.wibowo@spxexpress.com, 082245365180  "/>
    <s v="FCC"/>
    <s v="13-08-2026 11:25:53"/>
    <m/>
    <m/>
    <s v="PS"/>
    <s v="KBN"/>
    <s v="NO ADDON"/>
    <n v="20260814"/>
    <s v="Completed"/>
    <s v="- 11_11450;Biaya PSB Reguler HSI EBIS ~ 11[150000]  - SP_NOSS;SP_NOSS ~ Internet NOSS Multispeed Network[0]  - SP_NOSS;SP_NOSS ~ Internet NOSS Multispeed Network[0]  - E23015;E23015 ~ ES23 - Perangkat ONT[0]  - E23015~null~44292;E23015||11||Abodemen 0[0] "/>
    <s v="INDIBIZ"/>
    <m/>
    <m/>
    <d v="2026-08-13T21:00:00"/>
    <s v="Julian Tri Wibowo, julian.wibowo@spxexpress.com, 082245365180  "/>
    <n v="2026"/>
    <n v="8"/>
    <n v="14"/>
    <d v="2026-08-14T00:00:00"/>
    <n v="0.125"/>
    <x v="0"/>
  </r>
  <r>
    <n v="1755"/>
    <n v="1002520199"/>
    <n v="3"/>
    <x v="4"/>
    <n v="4"/>
    <s v="PEKALONGAN"/>
    <s v="BREBES"/>
    <s v="BMU"/>
    <s v="REG"/>
    <s v="AO"/>
    <x v="0"/>
    <m/>
    <s v="102 | FOLLOW UP COMPLETED"/>
    <s v="RBS-Regional 3"/>
    <d v="2026-08-11T14:31:17"/>
    <d v="2026-08-15T16:47:28"/>
    <n v="69363445"/>
    <m/>
    <n v="146281108021"/>
    <s v="SPBU 4452216 SAKALIBELS"/>
    <s v="ODP-BMU-FV/007"/>
    <s v="WO061635422"/>
    <m/>
    <m/>
    <m/>
    <n v="109.0154947"/>
    <n v="-7.2368182000000001"/>
    <s v="AMRBS;403095;REG3;BAYU;085100296564;HSI 1S 100MB;535k;PIC 087834130181;spbusakalibelsss16@gmail.com"/>
    <s v="Account Manager"/>
    <m/>
    <m/>
    <m/>
    <m/>
    <m/>
    <m/>
    <m/>
    <m/>
    <s v="Management Janji"/>
    <s v="2026-08-14 13:00:00|Nama PIC:  bu tasya  No HP: 087834130181 Alt: Tanggal: 14/8/2026 Jam Pasang: Siang Note: Hubungi sebelum ke lokasi, terimakasih.|40010577|MYDITA"/>
    <s v="FCC"/>
    <d v="2026-11-08T14:39:49"/>
    <d v="2026-08-14T13:00:00"/>
    <m/>
    <s v="REVOKE"/>
    <s v="BMU"/>
    <s v="NO ADDON"/>
    <m/>
    <s v="Follow Up Revoke Completed, New Order ID : SC1002528727"/>
    <s v="- 11_11446;Biaya PSB HSI EBIS Tunai di Depan ~ 11[150000]  - SP_NOSS;SP_NOSS ~ Internet NOSS Multispeed Network[0]  - SP_NOSS;SP_NOSS ~ Internet NOSS Multispeed Network[0]  - E23015;E23015 ~ ES23 - Perangkat ONT[0]  - E23015~null~44292;E23015||11||Abodeme"/>
    <s v="INDIBIZ"/>
    <m/>
    <m/>
    <d v="2026-08-14T13:00:00"/>
    <s v="2026-08-14 13:00:00|Nama PIC:  bu tasya  No HP: 087834130181 Alt: Tanggal: 14/8/2026 Jam Pasang: Siang Note: Hubungi sebelum ke lokasi, terimakasih.|40010577|MYDITA"/>
    <m/>
    <m/>
    <m/>
    <e v="#NUM!"/>
    <e v="#NUM!"/>
    <x v="1"/>
  </r>
  <r>
    <n v="1756"/>
    <n v="1002522359"/>
    <n v="3"/>
    <x v="5"/>
    <n v="5"/>
    <s v="SINGARJA"/>
    <s v="GIANYAR"/>
    <s v="UBU"/>
    <s v="REG"/>
    <s v="AO"/>
    <x v="0"/>
    <m/>
    <s v="Completed (PS)"/>
    <s v="RBS-Regional 3"/>
    <d v="2026-08-12T14:18:22"/>
    <d v="2026-08-13T13:28:59"/>
    <n v="69364331"/>
    <m/>
    <n v="172408247751"/>
    <s v="SD NEGERI 4 BEDULU"/>
    <s v="ODP-UBU-FG/100"/>
    <s v="WO061604490"/>
    <m/>
    <m/>
    <m/>
    <n v="115.2902917"/>
    <n v="-8.5277806999999992"/>
    <s v="|MN02658|/PIC I KETUT WIARTA/087744013736/sdn4bedulu@gmail.com"/>
    <s v="Sales Force DBS"/>
    <m/>
    <m/>
    <m/>
    <m/>
    <m/>
    <m/>
    <m/>
    <m/>
    <s v="Management Janji"/>
    <s v="2026-08-13 13:00:00|Tanggal pemasangan :13/08/2026 Jam pemasangan : pagi/siang Info Tambahan : Hubungi pelanggan dulu sebelum ke lokasi terima kasih.|40971401|MYDITA"/>
    <s v="FCC"/>
    <d v="2026-12-08T14:39:59"/>
    <d v="2026-08-13T13:00:00"/>
    <m/>
    <s v="PS"/>
    <s v="UBU"/>
    <s v="NO ADDON"/>
    <n v="20260813"/>
    <s v="Completed"/>
    <s v="- 11_11446;Biaya PSB HSI EBIS Tunai di Depan ~ 11[150000]  - SP_NOSS;SP_NOSS ~ Internet NOSS Multispeed Network[0]  - SP_NOSS;SP_NOSS ~ Internet NOSS Multispeed Network[0]  - E25061;E25061 ~ ES25 - Paket HSI Basic (HSIEF) Khusus Winback 2.0[0]  - E25061~n"/>
    <s v="INDIBIZ"/>
    <m/>
    <m/>
    <d v="2026-08-13T13:00:00"/>
    <s v="2026-08-13 13:00:00|Tanggal pemasangan :13/08/2026 Jam pemasangan : pagi/siang Info Tambahan : Hubungi pelanggan dulu sebelum ke lokasi terima kasih.|40971401|MYDITA"/>
    <n v="2026"/>
    <n v="8"/>
    <n v="13"/>
    <d v="2026-08-13T00:00:00"/>
    <n v="-0.54166666666424135"/>
    <x v="0"/>
  </r>
  <r>
    <n v="1757"/>
    <n v="1002527963"/>
    <n v="3"/>
    <x v="0"/>
    <n v="5"/>
    <s v="MATARAM"/>
    <s v="LOMBOK TIMUR UTARA"/>
    <s v="SEL"/>
    <s v="REG"/>
    <s v="AO"/>
    <x v="0"/>
    <s v="1P INET"/>
    <s v="Completed (PS)"/>
    <s v="RBS-Regional 3"/>
    <d v="2026-08-15T10:50:56"/>
    <d v="2026-08-16T18:38:31"/>
    <n v="69366710"/>
    <m/>
    <n v="172619203355"/>
    <s v="Toko Siswandi"/>
    <s v="ODP-SEL-FAZ/15 FAZ/D02/15.01"/>
    <s v="WO061807206"/>
    <m/>
    <m/>
    <m/>
    <n v="116.57169654965401"/>
    <n v="-8.5251216695254293"/>
    <s v="MD|MYDB-20260814265406|SC00001/MC00149|Toko Siswandi|087798572570"/>
    <s v="MYDIGIBIZPARTNER"/>
    <m/>
    <m/>
    <m/>
    <m/>
    <m/>
    <m/>
    <m/>
    <m/>
    <s v="Management Janji"/>
    <s v="2026-08-21 15:00:00 | Nama PIC : Bp Saparwadi No HP : 087798572570 No Alt : - M Janji :  16 Agustus 2026 Jam Pasang : Pagi / Siang Note : hubungi pelanggan jika ingin kelokasi"/>
    <s v="FCC"/>
    <s v="15-08-2026 10:54:52"/>
    <d v="2026-08-21T15:00:00"/>
    <m/>
    <s v="PS"/>
    <s v="SEL"/>
    <s v="NO ADDON"/>
    <n v="20260816"/>
    <s v="Completed"/>
    <s v="HSI Bisnis Promo HUT Telkom PSB 70% - 150 Mbps"/>
    <s v="INDIBIZ"/>
    <m/>
    <m/>
    <d v="2026-08-21T15:00:00"/>
    <s v="2026-08-21 15:00:00 | Nama PIC : Bp Saparwadi No HP : 087798572570 No Alt : - M Janji :  16 Agustus 2026 Jam Pasang : Pagi / Siang Note : hubungi pelanggan jika ingin kelokasi"/>
    <n v="2026"/>
    <n v="8"/>
    <n v="16"/>
    <d v="2026-08-16T00:00:00"/>
    <n v="-5.625"/>
    <x v="0"/>
  </r>
  <r>
    <n v="1758"/>
    <n v="1002525405"/>
    <n v="3"/>
    <x v="7"/>
    <n v="4"/>
    <s v="SOLO"/>
    <s v="INNER - SOLO JATENG TIMUR"/>
    <s v="KTO"/>
    <s v="REG"/>
    <s v="AO"/>
    <x v="0"/>
    <s v="2P INET + VOICE"/>
    <s v="Completed (PS)"/>
    <s v="RBS-Regional 3"/>
    <d v="2026-08-14T07:53:56"/>
    <d v="2026-08-14T11:55:41"/>
    <n v="69365585"/>
    <n v="2716001363"/>
    <n v="142505113914"/>
    <s v="PT. NS TRADE"/>
    <s v="ODP-KTO-FG/003 FG/D02/003.01"/>
    <s v="WO061713308"/>
    <m/>
    <m/>
    <m/>
    <n v="110.73618605732899"/>
    <n v="-7.5518029101688997"/>
    <s v="MD|MYDB-20260813265193|DN00001/MN00440|PT. NS TRADE|087783274625"/>
    <s v="MYDIGIBIZPARTNER"/>
    <m/>
    <m/>
    <m/>
    <m/>
    <m/>
    <m/>
    <m/>
    <m/>
    <s v="Management Janji"/>
    <s v="2026-08-15 08:00:00 | Waktu pemasangan : 15 agustus 2026 Jam pemasangan : 08.00 - 12.00 Info Tambahan : Hubungi pelanggan dulu sebelum ke lokasi terimakasih"/>
    <s v="FCC"/>
    <s v="14-08-2026 08:10:10"/>
    <d v="2026-08-15T08:00:00"/>
    <m/>
    <s v="PS"/>
    <s v="KTO"/>
    <s v="NO ADDON"/>
    <n v="20260814"/>
    <s v="Completed"/>
    <s v="HSI Bisnis Basic Bundling Phone PSB 70% - Free 800 Menit Promo - 50 Mbps"/>
    <s v="INDIBIZ"/>
    <m/>
    <m/>
    <d v="2026-08-15T08:00:00"/>
    <s v="2026-08-15 08:00:00 | Waktu pemasangan : 15 agustus 2026 Jam pemasangan : 08.00 - 12.00 Info Tambahan : Hubungi pelanggan dulu sebelum ke lokasi terimakasih"/>
    <n v="2026"/>
    <n v="8"/>
    <n v="14"/>
    <d v="2026-08-14T00:00:00"/>
    <n v="-1.3333333333357587"/>
    <x v="0"/>
  </r>
  <r>
    <n v="1759"/>
    <n v="1002519919"/>
    <n v="3"/>
    <x v="6"/>
    <n v="5"/>
    <s v="PASURUAN"/>
    <s v="PROBOLINGGO"/>
    <s v="PBL"/>
    <s v="REG"/>
    <s v="AO"/>
    <x v="0"/>
    <m/>
    <s v="Completed (PS)"/>
    <s v="RBS-Regional 3"/>
    <d v="2026-08-11T13:37:48"/>
    <d v="2026-08-12T14:47:55"/>
    <n v="69363339"/>
    <m/>
    <n v="152505340821"/>
    <s v="SMK ASSULTHONIYAH / LAB"/>
    <s v="ODP-PBL-FAA/70"/>
    <s v="WO061505917"/>
    <m/>
    <m/>
    <m/>
    <n v="113.176455"/>
    <n v="-7.7715585999999997"/>
    <s v="|MN01068|/SMK ASSULTHONIYAH / LAB/WINBACK 2.0 HSI B2B (1:1) 75MBPS 415RB PSB DISC 70%//smk.assulthon@gmail.com/SRI ERNAWATI/85258722109"/>
    <s v="Sales Force DBS"/>
    <m/>
    <m/>
    <m/>
    <m/>
    <m/>
    <m/>
    <m/>
    <m/>
    <s v="Management Janji"/>
    <s v="2026-08-12 13:00:00|M Janji : (12/08/2026) jam Pasang : 09:00 Note : hubungi pelanggan jika ingin kelokasi |40981184|MYDITA"/>
    <s v="FCC"/>
    <d v="2026-11-08T13:39:46"/>
    <d v="2026-08-12T13:00:00"/>
    <m/>
    <s v="PS"/>
    <s v="PBL"/>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13:00:00"/>
    <s v="2026-08-12 13:00:00|M Janji : (12/08/2026) jam Pasang : 09:00 Note : hubungi pelanggan jika ingin kelokasi |40981184|MYDITA"/>
    <n v="2026"/>
    <n v="8"/>
    <n v="12"/>
    <d v="2026-08-12T00:00:00"/>
    <n v="-0.54166666666424135"/>
    <x v="0"/>
  </r>
  <r>
    <n v="1760"/>
    <n v="1002529616"/>
    <n v="3"/>
    <x v="2"/>
    <n v="5"/>
    <s v="MALANG"/>
    <s v="BATU"/>
    <s v="TMP"/>
    <s v="REG"/>
    <s v="AO"/>
    <x v="0"/>
    <s v="1P INET"/>
    <s v="Completed (PS)"/>
    <s v="RBS-Regional 3"/>
    <d v="2026-08-16T12:59:56"/>
    <d v="2026-08-17T13:41:27"/>
    <n v="69367484"/>
    <m/>
    <n v="152717206271"/>
    <s v="TOKO 56 SNACK"/>
    <s v="ODP-TMP-FA/88 FA/D14/88.01"/>
    <s v="WO061873161"/>
    <m/>
    <m/>
    <m/>
    <n v="112.771496884524"/>
    <n v="-8.05020605864682"/>
    <s v="MD|MYDB-20260815265559|SC20017/MC20200|TOKO 56 SNACK|081995741831"/>
    <s v="MYDIGIBIZPARTNER"/>
    <m/>
    <m/>
    <m/>
    <m/>
    <m/>
    <m/>
    <m/>
    <m/>
    <s v="Management Janji"/>
    <s v="2026-08-17 13:00:00 | Nama Pic : bu ayu  No Hp Pic : 081995741831 No alt : - Jam Pemasangan : siang  Tanggal Pemasangan : 17 Agustus 2026"/>
    <s v="FCC"/>
    <s v="16-08-2026 13:10:27"/>
    <d v="2026-08-17T13:00:00"/>
    <m/>
    <s v="PS"/>
    <s v="TMP"/>
    <s v="NETMONK"/>
    <n v="20260817"/>
    <s v="Completed"/>
    <s v="HSI Bisnis Bundling Netmonk PSB 70% Promo - 300 Mbps"/>
    <s v="INDIBIZ"/>
    <m/>
    <m/>
    <d v="2026-08-17T13:00:00"/>
    <s v="2026-08-17 13:00:00 | Nama Pic : bu ayu  No Hp Pic : 081995741831 No alt : - Jam Pemasangan : siang  Tanggal Pemasangan : 17 Agustus 2026"/>
    <n v="2026"/>
    <n v="8"/>
    <n v="17"/>
    <d v="2026-08-17T00:00:00"/>
    <n v="-0.54166666666424135"/>
    <x v="0"/>
  </r>
  <r>
    <n v="1761"/>
    <n v="1002514985"/>
    <n v="3"/>
    <x v="3"/>
    <n v="4"/>
    <s v="YOGYAKARTA"/>
    <s v="GUNUNG KIDUL"/>
    <s v="WNS"/>
    <s v="REG"/>
    <s v="AO"/>
    <x v="0"/>
    <s v="1P INET"/>
    <s v="102 | FOLLOW UP COMPLETED"/>
    <s v="RBS-Regional 3"/>
    <d v="2026-08-07T15:07:57"/>
    <d v="2026-08-10T14:41:36"/>
    <n v="69360950"/>
    <m/>
    <n v="143135115048"/>
    <s v="UPT PUSKESMAS PALIYAN"/>
    <s v="ODP-WNS-FAY/038 FAY/D03/038.01"/>
    <s v="WO061177723"/>
    <m/>
    <m/>
    <m/>
    <n v="110.51406950000001"/>
    <n v="-7.9993638999999996"/>
    <s v="|MN00277|MYIA-069233367829/POI/Supriayanta/081326235702/pusk.paliyan@gmail.com"/>
    <s v="MYIB_ASSISTANT"/>
    <m/>
    <m/>
    <m/>
    <m/>
    <m/>
    <m/>
    <m/>
    <m/>
    <s v="Management Janji"/>
    <s v="2026-08-08 13:00:00 | telp :081326235702  alt : pagi / siang 08/08/2026 hub sebelum ke lokasi  "/>
    <s v="FCC"/>
    <d v="2026-07-08T15:25:38"/>
    <d v="2026-08-08T13:00:00"/>
    <s v="Kendala Pelanggan"/>
    <s v="REVOKE"/>
    <s v="WNS"/>
    <s v="NO ADDON"/>
    <m/>
    <s v="Follow Up Revoke Completed, New Order ID : SC1002518080"/>
    <s v="HSI Bisnis Promo HUT Telkom PSB 70% - 75 Mbps"/>
    <s v="INDIBIZ"/>
    <m/>
    <m/>
    <d v="2026-08-08T13:00:00"/>
    <s v="2026-08-08 13:00:00 | telp :081326235702  alt : pagi / siang 08/08/2026 hub sebelum ke lokasi  "/>
    <m/>
    <m/>
    <m/>
    <e v="#NUM!"/>
    <e v="#NUM!"/>
    <x v="1"/>
  </r>
  <r>
    <n v="1762"/>
    <n v="1002522431"/>
    <n v="3"/>
    <x v="1"/>
    <n v="5"/>
    <s v="MADURA"/>
    <s v="BANGKALAN"/>
    <s v="BKL"/>
    <s v="REG"/>
    <s v="AO"/>
    <x v="0"/>
    <s v="1P INET"/>
    <s v="MIA - INVALID SURVEY"/>
    <s v="RBS-Regional 3"/>
    <d v="2026-08-12T14:34:57"/>
    <d v="2026-08-13T12:36:01"/>
    <n v="69364373"/>
    <m/>
    <n v="152435910056"/>
    <s v="THE NICE PLAYLAND"/>
    <s v="ODP-BKL-FAZ/16 FAZ/D02/16.01"/>
    <s v="WO061596654"/>
    <m/>
    <m/>
    <m/>
    <n v="112.799487673461"/>
    <n v="-7.0604442288248901"/>
    <s v="|MN00613|MYIA-050528124076/POI/Jemi Kisroh /082310510505/jemilestari85@gmail.com"/>
    <s v="MYIB_ASSISTANT"/>
    <m/>
    <m/>
    <m/>
    <m/>
    <m/>
    <m/>
    <m/>
    <m/>
    <s v="Management Janji"/>
    <s v="2026-08-13 13:00:00 | Waktu pemasnagan : 13 Agustus 2026 Jam pemasangan : 08.00 - 12.00 Mohon hubungi pelanggan sebelum ke lokasi  Terima kasih"/>
    <s v="FCC"/>
    <d v="2026-12-08T14:39:59"/>
    <d v="2026-08-13T13:00:00"/>
    <m/>
    <s v="SURVEY_NEW_MANJA"/>
    <s v="BKL"/>
    <s v="NO ADDON"/>
    <m/>
    <s v="MIE - INVALID SURVEY - Kendala Jalur/Rute Tarikan"/>
    <s v="HSI Bisnis Basic Promo HUT Telkom PSB 70% - 50 Mbps"/>
    <s v="INDIBIZ"/>
    <m/>
    <m/>
    <d v="2026-08-13T13:00:00"/>
    <s v="2026-08-13 13:00:00 | Waktu pemasnagan : 13 Agustus 2026 Jam pemasangan : 08.00 - 12.00 Mohon hubungi pelanggan sebelum ke lokasi  Terima kasih"/>
    <m/>
    <m/>
    <m/>
    <e v="#NUM!"/>
    <e v="#NUM!"/>
    <x v="1"/>
  </r>
  <r>
    <n v="1763"/>
    <n v="1002514746"/>
    <n v="3"/>
    <x v="6"/>
    <n v="5"/>
    <s v="PASURUAN"/>
    <s v="PASURUAN"/>
    <s v="PSN"/>
    <s v="REG"/>
    <s v="AO"/>
    <x v="0"/>
    <m/>
    <s v="Completed (PS)"/>
    <s v="RBS-Regional 3"/>
    <d v="2026-08-07T14:04:40"/>
    <d v="2026-08-08T14:12:00"/>
    <n v="69360842"/>
    <m/>
    <n v="152729256395"/>
    <s v="KOST PUTRI GADING ASRI"/>
    <s v="ODP-PSN-FAS/02"/>
    <s v="WO061181042"/>
    <m/>
    <m/>
    <m/>
    <n v="112.8972947"/>
    <n v="-7.6365635000000003"/>
    <s v="|MN00025|/KOST PUTRI GADING ASRI/WINBACK 2.0 HSI B2B (1:1) 50MBPS 355RB PSB DISC 70%//gasri2029@gmail.com/MUHAMMAD IQBAL/87774145339"/>
    <s v="Sales Force DBS"/>
    <m/>
    <m/>
    <m/>
    <m/>
    <m/>
    <m/>
    <m/>
    <m/>
    <s v="Management Janji"/>
    <s v="2026-08-11 08:00:00|Nama PIC : bapak iqbal No HP : 087774145339 Alt :  M Janji : (selasa/11/AGUSTUS/2026) jam Pasang : 09:00 Note : hubungi pelanggan jika ingin kelokasi|40951378|MYDITA"/>
    <s v="FCC"/>
    <d v="2026-07-08T14:10:02"/>
    <d v="2026-08-11T08:00:00"/>
    <m/>
    <s v="PS"/>
    <s v="PSN"/>
    <s v="NO ADDON"/>
    <n v="20260808"/>
    <s v="Completed"/>
    <s v="- 11_11446;Biaya PSB HSI EBIS Tunai di Depan ~ 11[150000]  - SP_NOSS;SP_NOSS ~ Internet NOSS Multispeed Network[0]  - SP_NOSS;SP_NOSS ~ Internet NOSS Multispeed Network[0]  - E25060;E25060 ~ ES25 - Paket HSI Bisnis (HSIE) Khusus Winback 2.0[0]  - E25060~n"/>
    <s v="INDIBIZ"/>
    <m/>
    <m/>
    <d v="2026-08-11T08:00:00"/>
    <s v="2026-08-11 08:00:00|Nama PIC : bapak iqbal No HP : 087774145339 Alt :  M Janji : (selasa/11/AGUSTUS/2026) jam Pasang : 09:00 Note : hubungi pelanggan jika ingin kelokasi|40951378|MYDITA"/>
    <n v="2026"/>
    <n v="8"/>
    <n v="8"/>
    <d v="2026-08-08T00:00:00"/>
    <n v="-3.3333333333357587"/>
    <x v="0"/>
  </r>
  <r>
    <n v="1764"/>
    <n v="1002510050"/>
    <n v="3"/>
    <x v="3"/>
    <n v="4"/>
    <s v="MAGELANG"/>
    <s v="WONOSOBO"/>
    <s v="WOS"/>
    <s v="REG"/>
    <s v="AO"/>
    <x v="0"/>
    <s v="1P INET"/>
    <s v="Completed (PS)"/>
    <s v="RBS-Regional 3"/>
    <d v="2026-08-05T10:43:56"/>
    <d v="2026-08-06T10:14:07"/>
    <n v="69358937"/>
    <m/>
    <n v="141373127397"/>
    <s v="ERABLUE RAYA KERTEK"/>
    <s v="ODP-WOS-FAA/066 FAA/D05/066.01"/>
    <s v="WO060962108"/>
    <m/>
    <m/>
    <m/>
    <n v="109.96163"/>
    <n v="-7.3874529999999998"/>
    <s v="|MN00439|MYIA-060556744229/POI/CHAIDAR SYURYO SAMUDRO/081249549394/billlingnext1@hotmail.com"/>
    <s v="MYIB_ASSISTANT"/>
    <m/>
    <m/>
    <m/>
    <m/>
    <m/>
    <m/>
    <m/>
    <m/>
    <s v="Management Janji"/>
    <s v="2026-08-06 13:00:00 | Waktu pemasnagan : 06 Agustus 2026 Jam pemasangan : 08.00 - 12.00 Mohon hubungi pelanggan sebelum ke lokasi  Terima kasih"/>
    <s v="FCC"/>
    <d v="2026-05-08T10:54:57"/>
    <d v="2026-08-06T13:00:00"/>
    <m/>
    <s v="PS"/>
    <s v="WOS"/>
    <s v="NO ADDON"/>
    <n v="20260806"/>
    <s v="Completed"/>
    <s v="HSI Bisnis Promo HUT Telkom PSB 70% - 100 Mbps"/>
    <s v="INDIBIZ"/>
    <m/>
    <m/>
    <d v="2026-08-06T13:00:00"/>
    <s v="2026-08-06 13:00:00 | Waktu pemasnagan : 06 Agustus 2026 Jam pemasangan : 08.00 - 12.00 Mohon hubungi pelanggan sebelum ke lokasi  Terima kasih"/>
    <n v="2026"/>
    <n v="8"/>
    <n v="6"/>
    <d v="2026-08-06T00:00:00"/>
    <n v="-0.54166666666424135"/>
    <x v="0"/>
  </r>
  <r>
    <n v="1765"/>
    <n v="1002515429"/>
    <n v="3"/>
    <x v="7"/>
    <n v="4"/>
    <s v="SOLO"/>
    <s v="KLATEN"/>
    <s v="PEN"/>
    <s v="REG"/>
    <s v="AO"/>
    <x v="0"/>
    <s v="1P INET"/>
    <s v="Completed (PS)"/>
    <s v="RBS-Regional 3"/>
    <d v="2026-08-07T17:52:57"/>
    <d v="2026-08-08T12:58:50"/>
    <n v="69361124"/>
    <m/>
    <n v="142510106179"/>
    <s v="SD Muh Nurul Ilmi Karangdowo (R.Kantor)"/>
    <s v="ODP-PEN-F01/022"/>
    <s v="WO061198052"/>
    <m/>
    <m/>
    <m/>
    <n v="110.7351073"/>
    <n v="-7.7089489999999996"/>
    <s v="|MN00951|MYIA-011027171015/POI/ARIF HIDAYAT/085640187778/hidayataarief@gmail.com"/>
    <s v="MYIB_ASSISTANT"/>
    <m/>
    <m/>
    <m/>
    <m/>
    <m/>
    <m/>
    <m/>
    <m/>
    <s v="Management Janji"/>
    <s v="2026-08-08 15:00:00 | Tanggal pemasangan: 08/08/2026 Jam pemasangan : siang Info Tambahan : Hubungi pelanggan dulu sebelum ke lokasi terima kasih."/>
    <s v="FCC"/>
    <d v="2026-07-08T17:54:44"/>
    <d v="2026-08-08T15:00:00"/>
    <m/>
    <s v="PS"/>
    <s v="PEN"/>
    <s v="NO ADDON"/>
    <n v="20260808"/>
    <s v="Completed"/>
    <s v="HSI Bisnis Promo HUT Telkom PSB 70% - 100 Mbps"/>
    <s v="INDIBIZ"/>
    <m/>
    <m/>
    <d v="2026-08-08T15:00:00"/>
    <s v="2026-08-08 15:00:00 | Tanggal pemasangan: 08/08/2026 Jam pemasangan : siang Info Tambahan : Hubungi pelanggan dulu sebelum ke lokasi terima kasih."/>
    <n v="2026"/>
    <n v="8"/>
    <n v="8"/>
    <d v="2026-08-08T00:00:00"/>
    <n v="-0.625"/>
    <x v="0"/>
  </r>
  <r>
    <n v="1766"/>
    <n v="1002523499"/>
    <n v="3"/>
    <x v="2"/>
    <n v="5"/>
    <s v="KEDIRI"/>
    <s v="NGANJUK"/>
    <s v="NJK"/>
    <s v="REG"/>
    <s v="AO"/>
    <x v="0"/>
    <s v="1P INET"/>
    <s v="Completed (PS)"/>
    <s v="RBS-Regional 3"/>
    <d v="2026-08-13T09:35:56"/>
    <d v="2026-08-14T16:37:20"/>
    <n v="69364784"/>
    <m/>
    <n v="152611229884"/>
    <s v="SPPG SENGKUT"/>
    <s v="ODP-NJK-FK/44 FK/D06/44.01"/>
    <s v="WO061643964"/>
    <m/>
    <m/>
    <m/>
    <n v="111.87481150000001"/>
    <n v="-7.6612100999999901"/>
    <s v="MD|MYDB-20260812265122|EN00005/MC20190|SPPG SENGKUT|081333585896"/>
    <s v="MYDIGIBIZPARTNER"/>
    <m/>
    <m/>
    <m/>
    <m/>
    <m/>
    <m/>
    <m/>
    <m/>
    <s v="Management Janji"/>
    <s v="2026-08-14 08:00:00 | M Janji : (14 AGUSTUS 2026) jam Pasang : pagi  Note : hubungi pelanggan jika ingin kelokasi "/>
    <s v="FCC"/>
    <s v="13-08-2026 09:40:08"/>
    <d v="2026-08-14T08:00:00"/>
    <m/>
    <s v="PS"/>
    <s v="NJK"/>
    <s v="NO ADDON"/>
    <n v="20260814"/>
    <s v="Completed"/>
    <s v="HSI Bisnis Promo HUT Telkom PSB 70% - 100 Mbps Dual Band"/>
    <s v="INDIBIZ"/>
    <m/>
    <m/>
    <d v="2026-08-14T08:00:00"/>
    <s v="2026-08-14 08:00:00 | M Janji : (14 AGUSTUS 2026) jam Pasang : pagi  Note : hubungi pelanggan jika ingin kelokasi "/>
    <n v="2026"/>
    <n v="8"/>
    <n v="14"/>
    <d v="2026-08-14T00:00:00"/>
    <n v="-0.33333333333575865"/>
    <x v="0"/>
  </r>
  <r>
    <n v="1767"/>
    <n v="1002524505"/>
    <n v="3"/>
    <x v="2"/>
    <n v="5"/>
    <s v="MALANG"/>
    <s v="KEPANJEN"/>
    <s v="GDI"/>
    <s v="REG"/>
    <s v="AO"/>
    <x v="0"/>
    <s v="1P INET"/>
    <s v="Completed (PS)"/>
    <s v="RBS-Regional 3"/>
    <d v="2026-08-13T14:32:56"/>
    <d v="2026-08-14T13:28:07"/>
    <n v="69365252"/>
    <m/>
    <n v="152715213991"/>
    <s v="PONDOK MODERN AL-RIFA&amp; 39;IE 2"/>
    <s v="ODP-GDI-FM/11 FM/D03/11.01"/>
    <s v="WO061677110"/>
    <m/>
    <m/>
    <m/>
    <n v="112.641994"/>
    <n v="-8.1377950000000006"/>
    <s v="|MC20232|MYIA-008293069435/POI/WAHYU SULAIMAN/085178966608/wahyusnerut@gmail.com"/>
    <s v="MYIB_ASSISTANT"/>
    <m/>
    <m/>
    <m/>
    <m/>
    <m/>
    <m/>
    <m/>
    <m/>
    <s v="Management Janji"/>
    <s v="2026-08-14 13:00:00 | Nama PIC : bapa wahyu No HP : 085178966608 No Alternatif : 0855850434084 M Janji : 14/07/2026 Jam Pasang : Pagi NoteÃ‚Â :  Hubungi terlebih dahulu sebelum ke lokasi "/>
    <s v="FCC"/>
    <s v="13-08-2026 14:39:50"/>
    <d v="2026-08-14T13:00:00"/>
    <m/>
    <s v="PS"/>
    <s v="GDI"/>
    <s v="NO ADDON"/>
    <n v="20260814"/>
    <s v="Completed"/>
    <s v="HSI Bisnis Basic Promo HUT Telkom PSB 70% - 75 Mbps"/>
    <s v="INDIBIZ"/>
    <m/>
    <m/>
    <d v="2026-08-14T13:00:00"/>
    <s v="2026-08-14 13:00:00 | Nama PIC : bapa wahyu No HP : 085178966608 No Alternatif : 0855850434084 M Janji : 14/07/2026 Jam Pasang : Pagi NoteÃ‚Â :  Hubungi terlebih dahulu sebelum ke lokasi "/>
    <n v="2026"/>
    <n v="8"/>
    <n v="14"/>
    <d v="2026-08-14T00:00:00"/>
    <n v="-0.54166666666424135"/>
    <x v="0"/>
  </r>
  <r>
    <n v="1768"/>
    <n v="1002521165"/>
    <n v="3"/>
    <x v="1"/>
    <n v="5"/>
    <s v="SBY UTARA"/>
    <s v="TANDES"/>
    <s v="LKI"/>
    <s v="REG"/>
    <s v="AO"/>
    <x v="0"/>
    <s v="1P INET"/>
    <s v="Completed (PS)"/>
    <s v="RBS-Regional 3"/>
    <d v="2026-08-12T07:58:56"/>
    <d v="2026-08-12T11:34:34"/>
    <n v="69363787"/>
    <m/>
    <n v="152424213142"/>
    <s v="PT Jantra Grupo Indonesia"/>
    <s v="ODP-LKS-FAX/31 FAX/D04/31.01"/>
    <s v="WO061548610"/>
    <m/>
    <m/>
    <m/>
    <n v="112.6767588"/>
    <n v="-7.3092370000000004"/>
    <s v="MD|MYIB-001568809332|SYSTEM|PT Jantra Grupo Indonesia|081213651933"/>
    <s v="LPC_EBIS"/>
    <m/>
    <m/>
    <m/>
    <m/>
    <m/>
    <m/>
    <m/>
    <m/>
    <s v="Management Janji"/>
    <s v="2026-08-15 10:00:00 | Nama PIC : Ari No HP : 081213651933 Alt : 089681628174 M Janji : 11/08/2026 Jam Pasang : 08.00 - 13:00  NoteÃ‚Â :  hubungi terlebih dahulu sebelum kelokasi"/>
    <s v="FCC"/>
    <d v="2026-12-08T08:10:35"/>
    <d v="2026-08-15T10:00:00"/>
    <m/>
    <s v="PS"/>
    <s v="LKI"/>
    <s v="NO ADDON"/>
    <n v="20260812"/>
    <s v="Completed"/>
    <s v="HSI Bisnis Promo HUT Telkom PSB 70% - 50 Mbps"/>
    <s v="INDIBIZ"/>
    <m/>
    <m/>
    <d v="2026-08-15T10:00:00"/>
    <s v="2026-08-15 10:00:00 | Nama PIC : Ari No HP : 081213651933 Alt : 089681628174 M Janji : 11/08/2026 Jam Pasang : 08.00 - 13:00  NoteÃ‚Â :  hubungi terlebih dahulu sebelum kelokasi"/>
    <n v="2026"/>
    <n v="8"/>
    <n v="12"/>
    <d v="2026-08-12T00:00:00"/>
    <n v="-3.4166666666642413"/>
    <x v="0"/>
  </r>
  <r>
    <n v="1769"/>
    <n v="1002509611"/>
    <n v="3"/>
    <x v="1"/>
    <n v="5"/>
    <s v="SBY UTARA"/>
    <s v="MANYAR"/>
    <s v="MGO"/>
    <s v="DGS"/>
    <s v="AO"/>
    <x v="0"/>
    <m/>
    <s v="Completed (PS)"/>
    <s v="DGS-B2B TREG"/>
    <d v="2026-08-05T08:44:32"/>
    <d v="2026-08-07T22:02:31"/>
    <n v="62190535"/>
    <m/>
    <n v="152413167531"/>
    <s v="INTERNET TAMAN - AREA PUBLIK"/>
    <s v="ODP-DMO-FY/21"/>
    <s v="WO060950051"/>
    <m/>
    <m/>
    <m/>
    <n v="112.75037916354999"/>
    <n v="-7.2523258497510703"/>
    <s v="GS SURAMADU/ AM HANIF/ PSB INET INLY 100 MBPS/ INET AREA PUBLIK LOKASI HITECH MALL/ PIC FIKRI 081213131927 DAVIP 082245657000"/>
    <s v="Account Manager"/>
    <m/>
    <m/>
    <m/>
    <m/>
    <m/>
    <m/>
    <m/>
    <m/>
    <s v="Management Janji"/>
    <s v="GS SURAMADU/ AM HANIF/ PSB INET INLY 100 MBPS/ INET AREA PUBLIK LOKASI HITECH MALL/ PIC FIKRI 081213131927 DAVIP 082245657000"/>
    <s v="FCC"/>
    <d v="2026-05-08T08:54:50"/>
    <m/>
    <s v="Kendala Lainnya"/>
    <s v="PS"/>
    <s v="MGO"/>
    <s v="NO ADDON"/>
    <n v="20260807"/>
    <s v="Completed"/>
    <s v="- 11_11450;Biaya PSB Reguler HSI EBIS ~ 11[150000]  - SP_NOSS;SP_NOSS ~ Internet NOSS Multispeed Network[0]  - SP_NOSS;SP_NOSS ~ Internet NOSS Multispeed Network[0]  - E23046;E23046 ~ ES23 - Paket HSI Bisnis[0]  - E23046~null~E23046_UNL;UNL ~ Internet-Lin"/>
    <s v="INDIBIZ"/>
    <m/>
    <m/>
    <d v="2026-08-05T12:30:00"/>
    <s v="GS SURAMADU/ AM HANIF/ PSB INET INLY 100 MBPS/ INET AREA PUBLIK LOKASI HITECH MALL/ PIC FIKRI 081213131927 DAVIP 082245657000"/>
    <n v="2026"/>
    <n v="8"/>
    <n v="7"/>
    <d v="2026-08-07T00:00:00"/>
    <n v="1.4791666666642413"/>
    <x v="2"/>
  </r>
  <r>
    <n v="1770"/>
    <n v="1002523572"/>
    <n v="3"/>
    <x v="2"/>
    <n v="5"/>
    <s v="MALANG"/>
    <s v="KEPANJEN"/>
    <s v="GDG"/>
    <s v="REG"/>
    <s v="AO"/>
    <x v="0"/>
    <s v="1P INET"/>
    <s v="Completed (PS)"/>
    <s v="RBS-Regional 3"/>
    <d v="2026-08-13T09:56:56"/>
    <d v="2026-08-15T14:09:05"/>
    <n v="69364833"/>
    <m/>
    <n v="152704231441"/>
    <s v="SMKN 7 MALANG"/>
    <s v="ODP-GDG-FA/36 FA/D04/36.01"/>
    <s v="WO061645308"/>
    <m/>
    <m/>
    <m/>
    <n v="112.622069343924"/>
    <n v="-8.0255610194934093"/>
    <s v="MD|MYDB-20260811264992|SC20017/MC20200|SMKN 7 MALANG|085546222546"/>
    <s v="MYDIGIBIZPARTNER"/>
    <m/>
    <m/>
    <m/>
    <m/>
    <m/>
    <m/>
    <m/>
    <m/>
    <s v="Management Janji"/>
    <s v="2026-08-16 08:00:00 | Nama PIC : Mahersea No HP : 085546222546 Alt :  M Janji : 15/08/2026 Jam Pasang : 08.00  - 13:00  NoteÃ‚Â :  hubungi terlebih dahulu sebelum ke lokasi, terima kasih."/>
    <s v="FCC"/>
    <s v="13-08-2026 10:09:52"/>
    <d v="2026-08-16T08:00:00"/>
    <m/>
    <s v="PS"/>
    <s v="GDG"/>
    <s v="NO ADDON"/>
    <n v="20260815"/>
    <s v="Completed"/>
    <s v="HSI Bisnis Promo HUT Telkom PSB 70% - 200 Mbps"/>
    <s v="INDIBIZ"/>
    <m/>
    <m/>
    <d v="2026-08-16T08:00:00"/>
    <s v="2026-08-16 08:00:00 | Nama PIC : Mahersea No HP : 085546222546 Alt :  M Janji : 15/08/2026 Jam Pasang : 08.00  - 13:00  NoteÃ‚Â :  hubungi terlebih dahulu sebelum ke lokasi, terima kasih."/>
    <n v="2026"/>
    <n v="8"/>
    <n v="15"/>
    <d v="2026-08-15T00:00:00"/>
    <n v="-1.3333333333357587"/>
    <x v="0"/>
  </r>
  <r>
    <n v="1771"/>
    <n v="1002530398"/>
    <n v="3"/>
    <x v="2"/>
    <n v="5"/>
    <s v="MALANG"/>
    <s v="KEPANJEN"/>
    <s v="BNR"/>
    <s v="REG"/>
    <s v="AO"/>
    <x v="0"/>
    <s v="1P INET"/>
    <s v="Completed (PS)"/>
    <s v="RBS-Regional 3"/>
    <d v="2026-08-17T08:14:56"/>
    <d v="2026-08-17T12:53:10"/>
    <n v="69367800"/>
    <m/>
    <n v="152727201286"/>
    <s v="TOKO SAHABAT"/>
    <s v="ODP-BNR-FA/03 BNR/D02/08.03"/>
    <s v="WO061910505"/>
    <m/>
    <m/>
    <m/>
    <n v="112.574425265192"/>
    <n v="-8.3168012491479502"/>
    <s v="MD|MYDB-20260816265779|SC20017/MC20200|TOKO SAHABAT|6285649272972"/>
    <s v="MYDIGIBIZPARTNER"/>
    <m/>
    <m/>
    <m/>
    <m/>
    <m/>
    <m/>
    <m/>
    <m/>
    <s v="Management Janji"/>
    <s v="2026-08-18 08:00:00 | Waktu pemasangan : 17 agustus 2026 Jam pemasangan : 08.00 - 12.00 Info Tambahan : Hubungi pelanggan dulu sebelum ke lokasi terimakasih "/>
    <s v="FCC"/>
    <s v="17-08-2026 08:26:02"/>
    <d v="2026-08-18T08:00:00"/>
    <m/>
    <s v="PS"/>
    <s v="BNR"/>
    <s v="NO ADDON"/>
    <n v="20260817"/>
    <s v="Completed"/>
    <s v="HSI Bisnis PSB 70% - 200 Mbps"/>
    <s v="INDIBIZ"/>
    <m/>
    <m/>
    <d v="2026-08-18T08:00:00"/>
    <s v="2026-08-18 08:00:00 | Waktu pemasangan : 17 agustus 2026 Jam pemasangan : 08.00 - 12.00 Info Tambahan : Hubungi pelanggan dulu sebelum ke lokasi terimakasih "/>
    <n v="2026"/>
    <n v="8"/>
    <n v="17"/>
    <d v="2026-08-17T00:00:00"/>
    <n v="-1.3333333333357587"/>
    <x v="0"/>
  </r>
  <r>
    <n v="1772"/>
    <n v="1002529205"/>
    <n v="3"/>
    <x v="1"/>
    <n v="5"/>
    <s v="MADURA"/>
    <s v="PAMEKASAN"/>
    <s v="WRP"/>
    <s v="REG"/>
    <s v="AO"/>
    <x v="0"/>
    <s v="1P INET"/>
    <s v="7 | OSS - PROVISIONING ISSUED"/>
    <s v="RBS-Regional 3"/>
    <d v="2026-08-16T08:02:56"/>
    <d v="2026-08-17T14:51:34"/>
    <n v="69367256"/>
    <m/>
    <n v="152427202991"/>
    <s v="Madura Mart Multazam Jaya 2"/>
    <s v="ODP-WRP-FQ/12 FQ/D02/12.01"/>
    <s v="WO061853879"/>
    <m/>
    <m/>
    <m/>
    <n v="113.485855981707"/>
    <n v="-6.9826739522939096"/>
    <s v="MD|MYDB-20260815265622|DN00001/MN00572|Madura Mart Multazam Jaya 2|085337039146"/>
    <s v="MYDIGIBIZPARTNER"/>
    <m/>
    <m/>
    <m/>
    <m/>
    <m/>
    <m/>
    <m/>
    <m/>
    <s v="Management Janji"/>
    <s v="2026-08-17 08:00:00 | Nama Pic : bp syaiful  No Hp Pic : 085337039146 No alt : - Jam Pemasangan : pagi  Tanggal Pemasangan : 17 Agustus 2026"/>
    <s v="FCC"/>
    <s v="16-08-2026 08:10:15"/>
    <d v="2026-08-17T08:00:00"/>
    <m/>
    <s v="PI"/>
    <s v="WRP"/>
    <s v="NO ADDON"/>
    <m/>
    <s v="Provisioning Issued"/>
    <s v="HSI Bisnis Promo HUT Telkom PSB 70% - 50 Mbps"/>
    <s v="INDIBIZ"/>
    <m/>
    <m/>
    <d v="2026-08-17T08:00:00"/>
    <s v="2026-08-17 08:00:00 | Nama Pic : bp syaiful  No Hp Pic : 085337039146 No alt : - Jam Pemasangan : pagi  Tanggal Pemasangan : 17 Agustus 2026"/>
    <m/>
    <m/>
    <m/>
    <e v="#NUM!"/>
    <e v="#NUM!"/>
    <x v="1"/>
  </r>
  <r>
    <n v="1773"/>
    <n v="1002512800"/>
    <n v="3"/>
    <x v="1"/>
    <n v="5"/>
    <s v="SBY UTARA"/>
    <s v="LAMONGAN"/>
    <s v="BDG"/>
    <s v="REG"/>
    <s v="AO"/>
    <x v="0"/>
    <s v="1P INET"/>
    <s v="102 | FOLLOW UP COMPLETED"/>
    <s v="RBS-Regional 3"/>
    <d v="2026-08-06T15:01:56"/>
    <d v="2026-08-08T13:44:31"/>
    <n v="69360083"/>
    <m/>
    <n v="152448204407"/>
    <s v="Gyoza Kitchen"/>
    <s v="ODP-BDG-FB/29 FB/D04/29.01"/>
    <s v="WO061089190"/>
    <m/>
    <m/>
    <m/>
    <n v="112.248246392149"/>
    <n v="-6.8891544881861497"/>
    <s v="MD|MYIB-008476048485|SYSTEM|GYOZA KITCHEN|087822761246"/>
    <s v="LPC_EBIS"/>
    <m/>
    <m/>
    <m/>
    <m/>
    <m/>
    <m/>
    <m/>
    <m/>
    <s v="Management Janji"/>
    <s v="2026-08-07 13:00:00 |  M Janji : (07/08/026) jam Pasang : 09:00 Note : hubungi pelanggan jika ingin kelokasi"/>
    <s v="FCC"/>
    <d v="2026-06-08T15:25:44"/>
    <d v="2026-08-07T13:00:00"/>
    <s v="Kendala Teknik"/>
    <s v="REVOKE"/>
    <s v="BDG"/>
    <s v="NO ADDON"/>
    <m/>
    <s v="Follow Up Revoke Completed, New Order ID : SC1002515979"/>
    <s v="HSI Basic Khusus Winback 3.0 PSB 70% - 50 Mbps"/>
    <s v="INDIBIZ"/>
    <m/>
    <m/>
    <d v="2026-08-07T13:00:00"/>
    <s v="2026-08-07 13:00:00 |  M Janji : (07/08/026) jam Pasang : 09:00 Note : hubungi pelanggan jika ingin kelokasi"/>
    <m/>
    <m/>
    <m/>
    <e v="#NUM!"/>
    <e v="#NUM!"/>
    <x v="1"/>
  </r>
  <r>
    <n v="1774"/>
    <n v="1002511984"/>
    <n v="3"/>
    <x v="2"/>
    <n v="5"/>
    <s v="MALANG"/>
    <s v="BATU"/>
    <s v="PKS"/>
    <s v="REG"/>
    <s v="AO"/>
    <x v="0"/>
    <s v="1P INET"/>
    <s v="Completed (PS)"/>
    <s v="RBS-Regional 3"/>
    <d v="2026-08-06T11:13:56"/>
    <d v="2026-08-06T14:52:38"/>
    <n v="69359826"/>
    <m/>
    <n v="152710214207"/>
    <s v="Kopi Kampoeng"/>
    <s v="ODP-PKS-FQ/61 FQ/D06/61.01"/>
    <s v="WO061058232"/>
    <m/>
    <m/>
    <m/>
    <n v="112.684485"/>
    <n v="-7.9529158999999998"/>
    <s v="|MN00814|MYIA-037665130340/POI/Aditya Prayoga/0881026044796/adityapecesprayoga@gmail.com"/>
    <s v="MYIB_ASSISTANT"/>
    <m/>
    <m/>
    <m/>
    <m/>
    <m/>
    <m/>
    <m/>
    <m/>
    <s v="Management Janji"/>
    <s v="2026-08-07 08:00:00 | Waktu pemasnagan : 07 agustus 2026 Jam pemasangan : 08.00 - 12.00 Mohon hubungi pelanggan sebelum ke lokasi  Terima kasih"/>
    <s v="FCC"/>
    <d v="2026-06-08T11:25:46"/>
    <d v="2026-08-07T08:00:00"/>
    <m/>
    <s v="PS"/>
    <s v="PKS"/>
    <s v="NO ADDON"/>
    <n v="20260806"/>
    <s v="Completed"/>
    <s v="HSI Bisnis Promo HUT Telkom PSB 70% - 50 Mbps"/>
    <s v="INDIBIZ"/>
    <m/>
    <m/>
    <d v="2026-08-07T08:00:00"/>
    <s v="2026-08-07 08:00:00 | Waktu pemasnagan : 07 agustus 2026 Jam pemasangan : 08.00 - 12.00 Mohon hubungi pelanggan sebelum ke lokasi  Terima kasih"/>
    <n v="2026"/>
    <n v="8"/>
    <n v="6"/>
    <d v="2026-08-06T00:00:00"/>
    <n v="-1.3333333333357587"/>
    <x v="0"/>
  </r>
  <r>
    <n v="1775"/>
    <n v="1002516937"/>
    <n v="3"/>
    <x v="6"/>
    <n v="5"/>
    <s v="SIDOARJO"/>
    <s v="INNER - JATIM TIMUR"/>
    <s v="GDA"/>
    <s v="REG"/>
    <s v="AO"/>
    <x v="0"/>
    <m/>
    <s v="Completed (PS)"/>
    <s v="RBS-Regional 3"/>
    <d v="2026-08-10T09:05:19"/>
    <d v="2026-08-10T13:22:35"/>
    <n v="69362111"/>
    <m/>
    <n v="152317261857"/>
    <s v="CV DEWI VENEER INDONESIA"/>
    <s v="ODP-GDA-FC/05"/>
    <s v="WO061365216"/>
    <m/>
    <m/>
    <m/>
    <n v="112.7488762"/>
    <n v="-7.3882997000000001"/>
    <s v="|MN02774|/CV DEWI VENEER INDONESIA/WINBACK 2.0 HSI B2B (1:1) 100MBPS 535RB PSB DISC 70%//dewiveneer@gmail.com/DEWI MASITA/81229015587"/>
    <s v="Sales Force DBS"/>
    <m/>
    <m/>
    <m/>
    <m/>
    <m/>
    <m/>
    <m/>
    <m/>
    <s v="Management Janji"/>
    <s v="2026-08-11 08:00:00|M Janji : (09/08/2026) jam Pasang : 09:00 Note : hubungi pelanggan jika ingin kelokasi|40900827|MYDITA"/>
    <s v="FCC"/>
    <d v="2026-10-08T09:25:41"/>
    <d v="2026-08-11T08:00:00"/>
    <m/>
    <s v="PS"/>
    <s v="GDA"/>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1T08:00:00"/>
    <s v="2026-08-11 08:00:00|M Janji : (09/08/2026) jam Pasang : 09:00 Note : hubungi pelanggan jika ingin kelokasi|40900827|MYDITA"/>
    <n v="2026"/>
    <n v="8"/>
    <n v="10"/>
    <d v="2026-08-10T00:00:00"/>
    <n v="-1.3333333333357587"/>
    <x v="0"/>
  </r>
  <r>
    <n v="1776"/>
    <n v="1002529904"/>
    <n v="3"/>
    <x v="0"/>
    <n v="5"/>
    <s v="MATARAM"/>
    <s v="INNER - NUSA TENGGARA"/>
    <s v="MTR"/>
    <s v="REG"/>
    <s v="AO"/>
    <x v="0"/>
    <s v="1P INET"/>
    <s v="Completed (PS)"/>
    <s v="RBS-Regional 3"/>
    <d v="2026-08-16T15:59:56"/>
    <d v="2026-08-17T19:09:16"/>
    <n v="69367669"/>
    <m/>
    <n v="172601796368"/>
    <s v="TOKO SRC NABILAH"/>
    <s v="ODP-MTR-FBE/38"/>
    <s v="WO061889869"/>
    <m/>
    <m/>
    <m/>
    <n v="116.1086866"/>
    <n v="-8.5987928"/>
    <s v="MD|MYDB-20260812265151|DN00001/MN01272|TOKO SRC NABILAH|087760397870"/>
    <s v="MYDIGIBIZPARTNER"/>
    <m/>
    <m/>
    <m/>
    <m/>
    <m/>
    <m/>
    <m/>
    <m/>
    <s v="Management Janji"/>
    <s v="2026-08-18 15:00:00 | Tanggal Pemasangan : 18 Agustus 2026 Jam Pemasangan : 08:00 13:00 Info Tambahan : Hubungi pelanggan dulu sebelum ke lokasi terimakasih"/>
    <s v="FCC"/>
    <s v="16-08-2026 16:09:43"/>
    <d v="2026-08-18T15:00:00"/>
    <m/>
    <s v="PS"/>
    <s v="MTR"/>
    <s v="NO ADDON"/>
    <n v="20260817"/>
    <s v="Completed"/>
    <s v="HSI Bisnis Promo HUT Telkom PSB 70% - 75 Mbps"/>
    <s v="INDIBIZ"/>
    <m/>
    <m/>
    <d v="2026-08-18T15:00:00"/>
    <s v="2026-08-18 15:00:00 | Tanggal Pemasangan : 18 Agustus 2026 Jam Pemasangan : 08:00 13:00 Info Tambahan : Hubungi pelanggan dulu sebelum ke lokasi terimakasih"/>
    <n v="2026"/>
    <n v="8"/>
    <n v="17"/>
    <d v="2026-08-17T00:00:00"/>
    <n v="-1.625"/>
    <x v="0"/>
  </r>
  <r>
    <n v="1777"/>
    <n v="1002521456"/>
    <n v="3"/>
    <x v="3"/>
    <n v="4"/>
    <s v="PURWOKERTO"/>
    <s v="CILACAP"/>
    <s v="KRY"/>
    <s v="REG"/>
    <s v="AO"/>
    <x v="0"/>
    <s v="1P INET"/>
    <s v="Completed (PS)"/>
    <s v="RBS-Regional 3"/>
    <d v="2026-08-12T09:49:56"/>
    <d v="2026-08-12T14:22:30"/>
    <n v="69363904"/>
    <m/>
    <n v="143385101946"/>
    <s v="SPBU PERTAMINA 44 532 13 RANDEGAN"/>
    <s v="ODP-KRY-FT/024"/>
    <s v="WO061559666"/>
    <m/>
    <m/>
    <m/>
    <n v="109.23486699999999"/>
    <n v="-7.5784529999999997"/>
    <s v="|MC00213|MYIA-027910061862/POI/SOCHIBUN/08981005480/sochibun16@gmail.com"/>
    <s v="MYIB_ASSISTANT"/>
    <m/>
    <m/>
    <m/>
    <m/>
    <m/>
    <m/>
    <m/>
    <m/>
    <s v="Management Janji"/>
    <s v="2026-08-14 13:00:00 | M Janji : (14 AGUSTUS 2026) jam Pasang : siang Note : hubungi pelanggan jika ingin kelokasi"/>
    <s v="FCC"/>
    <d v="2026-12-08T09:55:11"/>
    <d v="2026-08-14T13:00:00"/>
    <m/>
    <s v="PS"/>
    <s v="KRY"/>
    <s v="NO ADDON"/>
    <n v="20260812"/>
    <s v="Completed"/>
    <s v="HSI Bisnis Promo HUT Telkom PSB 70% - 75 Mbps"/>
    <s v="INDIBIZ"/>
    <m/>
    <m/>
    <d v="2026-08-14T13:00:00"/>
    <s v="2026-08-14 13:00:00 | M Janji : (14 AGUSTUS 2026) jam Pasang : siang Note : hubungi pelanggan jika ingin kelokasi"/>
    <n v="2026"/>
    <n v="8"/>
    <n v="12"/>
    <d v="2026-08-12T00:00:00"/>
    <n v="-2.5416666666642413"/>
    <x v="0"/>
  </r>
  <r>
    <n v="1778"/>
    <n v="1002505590"/>
    <n v="3"/>
    <x v="0"/>
    <n v="5"/>
    <s v="MATARAM"/>
    <s v="LOMBOK TIMUR UTARA"/>
    <s v="SGG"/>
    <s v="REG"/>
    <s v="AO"/>
    <x v="0"/>
    <m/>
    <s v="7 | OSS - PROVISIONING ISSUED"/>
    <s v="RBS-Regional 3"/>
    <d v="2026-08-03T09:19:49"/>
    <d v="2026-08-14T13:10:50"/>
    <n v="69357200"/>
    <m/>
    <n v="172604214068"/>
    <s v="Ocean 2 (Athaya Resto)"/>
    <s v="ODP-SGG-FCLG/17"/>
    <s v="WO061609295"/>
    <m/>
    <m/>
    <m/>
    <n v="116.044062700995"/>
    <n v="-8.3513605029258002"/>
    <s v="RBS HSI |Rian Puja Atmawikarsa | 406910 | TREG 3 |Ocean 2 (Athaya Resto) | 82236305911|81803680445| HSI BISNIS 50 MBPS"/>
    <s v="Amex"/>
    <m/>
    <m/>
    <m/>
    <m/>
    <m/>
    <m/>
    <m/>
    <m/>
    <s v="Management Janji"/>
    <s v="2026-08-14 13:00:00|Nama PIC : Yuli No HP : 082236305911 Alt : 081803680445 M Janji : 13/08/2026 Jam Pasang : 08.00  - 13:00  NoteÃ‚Â :  hubungi terlebih dahulu sebelum ke lokasi, terima kasih.|40981184|MYDITA"/>
    <s v="FCC"/>
    <d v="2026-03-08T09:25:39"/>
    <d v="2026-08-14T13:00:00"/>
    <m/>
    <s v="PI"/>
    <s v="SGG"/>
    <s v="NO ADDON"/>
    <m/>
    <s v="Provisioning Issued"/>
    <s v="- 11_11446;Biaya PSB HSI EBIS Tunai di Depan ~ 11[150000]  - SP_NOSS;SP_NOSS ~ Internet NOSS Multispeed Network[0]  - E23015;E23015 ~ ES23 - Perangkat ONT[0]  - E23015~null~44292;E23015||11||Abodemen 0[0]  - E23015~null~E23015_SWONT;SWONT ~ Biaya Sewa ONT"/>
    <s v="INDIBIZ"/>
    <m/>
    <m/>
    <d v="2026-08-14T13:00:00"/>
    <s v="2026-08-14 13:00:00|Nama PIC : Yuli No HP : 082236305911 Alt : 081803680445 M Janji : 13/08/2026 Jam Pasang : 08.00  - 13:00  NoteÃ‚Â :  hubungi terlebih dahulu sebelum ke lokasi, terima kasih.|40981184|MYDITA"/>
    <m/>
    <m/>
    <m/>
    <e v="#NUM!"/>
    <e v="#NUM!"/>
    <x v="1"/>
  </r>
  <r>
    <n v="1779"/>
    <n v="1002530070"/>
    <n v="3"/>
    <x v="2"/>
    <n v="5"/>
    <s v="KEDIRI"/>
    <s v="KEDIRI"/>
    <s v="MJT"/>
    <s v="REG"/>
    <s v="AO"/>
    <x v="0"/>
    <s v="1P INET"/>
    <s v="7 | OSS - PROVISIONING ISSUED"/>
    <s v="RBS-Regional 3"/>
    <d v="2026-08-16T18:31:57"/>
    <d v="2026-08-17T15:28:52"/>
    <n v="69367769"/>
    <m/>
    <n v="152640225902"/>
    <s v="SMKN 1 SEMEN"/>
    <s v="ODP-MJT-FV/44"/>
    <s v="WO061898497"/>
    <m/>
    <m/>
    <m/>
    <n v="111.977315"/>
    <n v="-7.8348380000000004"/>
    <s v="|MC20231|MYIA-069157500554/POI/MUHAMMAD DARUSALAM/085135675838/smkn1semen@tmails.net"/>
    <s v="MYIB_ASSISTANT"/>
    <m/>
    <m/>
    <m/>
    <m/>
    <m/>
    <m/>
    <m/>
    <m/>
    <s v="Management Janji"/>
    <s v="2026-08-17 15:00:00 | Tanggal Pemasangan : 17 Agustus 2026 Jam Pemasangan : 08:00 15:00 Info Tambahan : Hubungi pelanggan dulu sebelum ke lokasi terimakasih"/>
    <s v="FCC"/>
    <s v="16-08-2026 18:39:58"/>
    <d v="2026-08-17T15:00:00"/>
    <m/>
    <s v="PI"/>
    <s v="MJT"/>
    <s v="NO ADDON"/>
    <m/>
    <s v="Provisioning Issued"/>
    <s v="HSI Bisnis Promo HUT Telkom PSB 70% - 50 Mbps"/>
    <s v="INDIBIZ"/>
    <m/>
    <m/>
    <d v="2026-08-17T15:00:00"/>
    <s v="2026-08-17 15:00:00 | Tanggal Pemasangan : 17 Agustus 2026 Jam Pemasangan : 08:00 15:00 Info Tambahan : Hubungi pelanggan dulu sebelum ke lokasi terimakasih"/>
    <m/>
    <m/>
    <m/>
    <e v="#NUM!"/>
    <e v="#NUM!"/>
    <x v="1"/>
  </r>
  <r>
    <n v="1780"/>
    <n v="1002517622"/>
    <n v="3"/>
    <x v="4"/>
    <n v="4"/>
    <s v="SEMARANG"/>
    <s v="UNGARAN"/>
    <s v="UNR"/>
    <s v="DGS"/>
    <s v="AO"/>
    <x v="0"/>
    <m/>
    <s v="Completed (PS)"/>
    <s v="DGS-B2B TREG"/>
    <d v="2026-08-10T12:25:04"/>
    <d v="2026-08-10T14:16:13"/>
    <n v="69361061"/>
    <m/>
    <n v="146425112667"/>
    <s v="RUANG SIE DOKKES POLRES SEMARANG"/>
    <s v="ODP-UNR-FAA/027"/>
    <s v="WO061388224"/>
    <m/>
    <m/>
    <m/>
    <n v="110.413394028412"/>
    <n v="-7.1172689870702497"/>
    <s v="DGS HSI | FAISAL | 940218 | TREG 3 | POLRESTABES KAB SMG | ISMA | 081226777168 | HSIBISNIS50MBPS"/>
    <s v="Account Manager"/>
    <m/>
    <m/>
    <m/>
    <m/>
    <m/>
    <m/>
    <m/>
    <m/>
    <s v="Management Janji"/>
    <s v="KONFIRMASI UP"/>
    <s v="FCC"/>
    <d v="2026-10-08T12:39:53"/>
    <m/>
    <m/>
    <s v="PS"/>
    <s v="UNR"/>
    <s v="NO ADDON"/>
    <n v="20260810"/>
    <s v="Completed"/>
    <s v="- 11_11450;Biaya PSB Reguler HSI EBIS ~ 11[150000]  - E23046;E23046 ~ ES23 - Paket HSI Bisnis[0]  - E23046~null~E23046_UNL;UNL ~ Internet-Link Unlimited Internet Usage ~ E23046[0]  - E23046~null~44877;E23046||11||Abodemen 0[0]  - E23046~null~E23046_HSIE50"/>
    <s v="INDIBIZ"/>
    <m/>
    <m/>
    <d v="1970-01-01T07:00:00"/>
    <s v="KONFIRMASI UP"/>
    <n v="2026"/>
    <n v="8"/>
    <n v="10"/>
    <d v="2026-08-10T00:00:00"/>
    <n v="20674.708333333332"/>
    <x v="2"/>
  </r>
  <r>
    <n v="1781"/>
    <n v="1002515494"/>
    <n v="3"/>
    <x v="6"/>
    <n v="5"/>
    <s v="SIDOARJO"/>
    <s v="INNER - JATIM TIMUR"/>
    <s v="SDN"/>
    <s v="REG"/>
    <s v="AO"/>
    <x v="0"/>
    <s v="1P INET"/>
    <s v="Completed (PS)"/>
    <s v="RBS-Regional 3"/>
    <d v="2026-08-07T19:07:56"/>
    <d v="2026-08-08T07:56:02"/>
    <n v="69361156"/>
    <m/>
    <n v="152328218222"/>
    <s v="TOKO PAK WAKIT"/>
    <s v="ODP-SDN-FX/035 FX/D02/035.01"/>
    <s v="WO061203689"/>
    <m/>
    <m/>
    <m/>
    <n v="112.65189669999999"/>
    <n v="-7.4235829999999998"/>
    <s v="MD|MYDB-20260806264600|DN00001/MN01572|TOKO PAK WAKIT|08559994191"/>
    <s v="MYDIGIBIZPARTNER"/>
    <m/>
    <m/>
    <m/>
    <m/>
    <m/>
    <m/>
    <m/>
    <m/>
    <s v="Management Janji"/>
    <s v="2026-08-09 08:00:00 | M Janji : (08/08/026) jam Pasang : 09:00 Note : hubungi pelanggan jika ingin kelokasi"/>
    <s v="FCC"/>
    <d v="2026-07-08T19:10:04"/>
    <d v="2026-08-09T08:00:00"/>
    <m/>
    <s v="PS"/>
    <s v="SDN"/>
    <s v="NO ADDON"/>
    <n v="20260808"/>
    <s v="Completed"/>
    <s v="HSI Bisnis Promo HUT Telkom PSB 70% - 100 Mbps"/>
    <s v="INDIBIZ"/>
    <m/>
    <m/>
    <d v="2026-08-09T08:00:00"/>
    <s v="2026-08-09 08:00:00 | M Janji : (08/08/026) jam Pasang : 09:00 Note : hubungi pelanggan jika ingin kelokasi"/>
    <n v="2026"/>
    <n v="8"/>
    <n v="8"/>
    <d v="2026-08-08T00:00:00"/>
    <n v="-1.3333333333357587"/>
    <x v="0"/>
  </r>
  <r>
    <n v="1782"/>
    <n v="1002528220"/>
    <n v="3"/>
    <x v="5"/>
    <n v="5"/>
    <s v="SINGARJA"/>
    <s v="GIANYAR"/>
    <s v="UBU"/>
    <s v="REG"/>
    <s v="AO"/>
    <x v="0"/>
    <m/>
    <s v="Completed (PS)"/>
    <s v="RBS-Regional 3"/>
    <d v="2026-08-15T12:32:26"/>
    <d v="2026-08-16T13:58:16"/>
    <n v="69366832"/>
    <m/>
    <n v="172408247773"/>
    <s v="UD SPBU SILAKARANG"/>
    <s v="ODP-UBU-FM/66"/>
    <s v="WO061827338"/>
    <m/>
    <m/>
    <m/>
    <n v="115.25326680000001"/>
    <n v="-8.5643632000000007"/>
    <s v="|MN02658|/PIC I DEWA AGUNG AYU ARSANI DEWI/085737001636/spbu.bali.5480523@gmail.com"/>
    <s v="Sales Force DBS"/>
    <m/>
    <m/>
    <m/>
    <m/>
    <m/>
    <m/>
    <m/>
    <m/>
    <s v="Management Janji"/>
    <s v="2026-08-16 13:00:00|Nama PIC : ibu ayu No HP : 085737001636 Alt :  M Janji : (MINGGU/16/AGUSTUS/2026) jam Pasang : 09:00 Note : hubungi pelanggan jika ingin kelokasi|40961371|MYDITA"/>
    <s v="FCC"/>
    <s v="15-08-2026 12:39:54"/>
    <d v="2026-08-16T13:00:00"/>
    <m/>
    <s v="PS"/>
    <s v="UBU"/>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6T13:00:00"/>
    <s v="2026-08-16 13:00:00|Nama PIC : ibu ayu No HP : 085737001636 Alt :  M Janji : (MINGGU/16/AGUSTUS/2026) jam Pasang : 09:00 Note : hubungi pelanggan jika ingin kelokasi|40961371|MYDITA"/>
    <n v="2026"/>
    <n v="8"/>
    <n v="16"/>
    <d v="2026-08-16T00:00:00"/>
    <n v="-0.54166666666424135"/>
    <x v="0"/>
  </r>
  <r>
    <n v="1783"/>
    <n v="1002522006"/>
    <n v="3"/>
    <x v="3"/>
    <n v="4"/>
    <s v="MAGELANG"/>
    <s v="PURWOREJJO"/>
    <s v="PWJ"/>
    <s v="REG"/>
    <s v="AO"/>
    <x v="0"/>
    <s v="1P INET"/>
    <s v="Completed (PS)"/>
    <s v="RBS-Regional 3"/>
    <d v="2026-08-12T12:34:57"/>
    <d v="2026-08-13T15:12:27"/>
    <n v="69364164"/>
    <m/>
    <n v="142138510556"/>
    <s v="SPBU 44 541 05 CANGKREP"/>
    <s v="ODP-PWJ-FAS/121 FAS/D09/121.01"/>
    <s v="WO061578949"/>
    <m/>
    <m/>
    <m/>
    <n v="110.02460240000001"/>
    <n v="-7.7246769000000004"/>
    <s v="|MN02495|MYIA-004466990619/POI/MUHAMMAD NAFIDZ FATHNANA/081326407565/spbucangkrep4454105@gmail.com"/>
    <s v="MYIB_ASSISTANT"/>
    <m/>
    <m/>
    <m/>
    <m/>
    <m/>
    <m/>
    <m/>
    <m/>
    <s v="Management Janji"/>
    <s v="2026-08-15 15:00:00 | Nama PIC : BAPAK NAFIZ No HP : 081326407565 Alt :  M Janji : (SABTU/15/AGUSTUS/2026) jam Pasang : 09:00 Note : hubungi pelanggan jika ingin kelokasi"/>
    <s v="FCC"/>
    <d v="2026-12-08T12:39:53"/>
    <d v="2026-08-15T15:00:00"/>
    <m/>
    <s v="PS"/>
    <s v="PWJ"/>
    <s v="NO ADDON"/>
    <n v="20260813"/>
    <s v="Completed"/>
    <s v="HSI Bisnis Basic Promo HUT Telkom PSB 70% - 50 Mbps"/>
    <s v="INDIBIZ"/>
    <m/>
    <m/>
    <d v="2026-08-15T15:00:00"/>
    <s v="2026-08-15 15:00:00 | Nama PIC : BAPAK NAFIZ No HP : 081326407565 Alt :  M Janji : (SABTU/15/AGUSTUS/2026) jam Pasang : 09:00 Note : hubungi pelanggan jika ingin kelokasi"/>
    <n v="2026"/>
    <n v="8"/>
    <n v="13"/>
    <d v="2026-08-13T00:00:00"/>
    <n v="-2.625"/>
    <x v="0"/>
  </r>
  <r>
    <n v="1784"/>
    <n v="1002516310"/>
    <n v="3"/>
    <x v="6"/>
    <n v="5"/>
    <s v="PASURUAN"/>
    <s v="PROBOLINGGO"/>
    <s v="GND"/>
    <s v="REG"/>
    <s v="AO"/>
    <x v="0"/>
    <m/>
    <s v="Completed (PS)"/>
    <s v="RBS-Regional 3"/>
    <d v="2026-08-09T09:13:19"/>
    <d v="2026-08-10T21:34:54"/>
    <n v="69361702"/>
    <m/>
    <n v="152510205862"/>
    <s v="SPPG YAYASAN LENTERA UTARA BERGIZI UTAMA"/>
    <s v="ODP-GND-FK/16"/>
    <s v="WO061305259"/>
    <m/>
    <m/>
    <m/>
    <n v="113.4892717"/>
    <n v="-7.9548569999999996"/>
    <s v="|MN00836|/SPPG YAYASAN LENTERA UTARA BERGIZI UTAMA/WINBACK 2.0 HSI B2B (1:1) 50MBPS 355RB PSB DISC 70%//achsinari19@gmail.com/ACH. SINARI/816644910"/>
    <s v="Sales Force DBS"/>
    <m/>
    <m/>
    <m/>
    <m/>
    <m/>
    <m/>
    <m/>
    <m/>
    <s v="Management Janji"/>
    <s v="2026-08-10 08:00:00|Nama PIC : Bp Sinari No Hp : 0816644910 No Alt : - Tgl Pemasangan : 10 Agustus 2026 Interval : PAGI SIANG Note : Hubungi pelanggan terlebih dahulu|40951378|MYDITA"/>
    <s v="FCC"/>
    <d v="2026-09-08T09:25:24"/>
    <d v="2026-08-10T08:00:00"/>
    <s v="Kendala Pelanggan"/>
    <s v="PS"/>
    <s v="GND"/>
    <s v="NO ADDON"/>
    <n v="20260810"/>
    <s v="Completed"/>
    <s v="- 11_11446;Biaya PSB HSI EBIS Tunai di Depan ~ 11[150000]  - E25060;E25060 ~ ES25 - Paket HSI Bisnis (HSIE) Khusus Winback 2.0[0]  - E25060~null~E25060_UNL;UNL ~ Internet-Link Unlimited Internet Usage ~ E25060[0]  - E25060~null~105343;E25060||11||Abodemen"/>
    <s v="INDIBIZ"/>
    <m/>
    <m/>
    <d v="2026-08-10T08:00:00"/>
    <s v="2026-08-10 08:00:00|Nama PIC : Bp Sinari No Hp : 0816644910 No Alt : - Tgl Pemasangan : 10 Agustus 2026 Interval : PAGI SIANG Note : Hubungi pelanggan terlebih dahulu|40951378|MYDITA"/>
    <n v="2026"/>
    <n v="8"/>
    <n v="10"/>
    <d v="2026-08-10T00:00:00"/>
    <n v="-0.33333333333575865"/>
    <x v="0"/>
  </r>
  <r>
    <n v="1785"/>
    <n v="1002515957"/>
    <n v="3"/>
    <x v="4"/>
    <n v="4"/>
    <s v="PEKALONGAN"/>
    <s v="TEGAL"/>
    <s v="MGN"/>
    <s v="REG"/>
    <s v="AO"/>
    <x v="0"/>
    <s v="1P INET"/>
    <s v="102 | FOLLOW UP COMPLETED"/>
    <s v="RBS-Regional 3"/>
    <d v="2026-08-08T13:31:56"/>
    <d v="2026-08-11T12:02:39"/>
    <n v="69361473"/>
    <m/>
    <n v="142203104979"/>
    <s v="PANGKALAN GAS LPG LUTFIAUDIN"/>
    <s v="ODP-MGN-FA/023 FA/D04/023.01"/>
    <s v="WO061264265"/>
    <m/>
    <m/>
    <m/>
    <n v="109.08526025712401"/>
    <n v="-6.8790345826377202"/>
    <s v="MD|MYDB-20260807264669|DB10005/MB10071|PANGKALAN GAS LPG LUTFIAUDIN|085700961173"/>
    <s v="MYDIGIBIZPARTNER"/>
    <m/>
    <m/>
    <m/>
    <m/>
    <m/>
    <m/>
    <m/>
    <m/>
    <s v="Management Janji"/>
    <s v="2026-08-09 13:00:00 | Tgl Pemasangan : 09 Agustus 2026 Interval : PAGI SIANG Note : Hubungi pelanggan terlebih dahulu"/>
    <s v="FCC"/>
    <d v="2026-08-08T13:39:52"/>
    <d v="2026-08-09T13:00:00"/>
    <s v="Kendala Pelanggan"/>
    <s v="REVOKE"/>
    <s v="MGN"/>
    <s v="NO ADDON"/>
    <m/>
    <s v="Follow Up Revoke Completed, New Order ID : SC1002519662"/>
    <s v="HSI Bisnis Khusus Winback PSB 70% - 150 Mbps"/>
    <s v="INDIBIZ"/>
    <m/>
    <m/>
    <d v="2026-08-09T13:00:00"/>
    <s v="2026-08-09 13:00:00 | Tgl Pemasangan : 09 Agustus 2026 Interval : PAGI SIANG Note : Hubungi pelanggan terlebih dahulu"/>
    <m/>
    <m/>
    <m/>
    <e v="#NUM!"/>
    <e v="#NUM!"/>
    <x v="1"/>
  </r>
  <r>
    <n v="1786"/>
    <n v="1002510711"/>
    <n v="3"/>
    <x v="3"/>
    <n v="4"/>
    <s v="MAGELANG"/>
    <s v="KEBUMEN"/>
    <s v="KTW"/>
    <s v="REG"/>
    <s v="AO"/>
    <x v="0"/>
    <s v="1P INET"/>
    <s v="Completed (PS)"/>
    <s v="RBS-Regional 3"/>
    <d v="2026-08-05T14:08:57"/>
    <d v="2026-08-06T15:18:03"/>
    <n v="69359244"/>
    <m/>
    <n v="141176104621"/>
    <s v="APOTEK LUK ULO 6 AMBAL"/>
    <s v="ODP-KTW-FAF/020"/>
    <s v="WO060991641"/>
    <m/>
    <m/>
    <m/>
    <n v="109.72766912057099"/>
    <n v="-7.7876271455769004"/>
    <s v="|MN00909|MYIA-087257607160/POI/anggun/085759142196/apoteklukuloambal@gmail.com"/>
    <s v="MYIB_ASSISTANT"/>
    <m/>
    <m/>
    <m/>
    <m/>
    <m/>
    <m/>
    <m/>
    <m/>
    <s v="Management Janji"/>
    <s v="2026-08-07 13:00:00 | Nama Pic : IBU ANGGUN No Hp Pic : 085759142196 Jam Pemasangan : 08:00 - 12.00 Tanggal Pemasangan : KAMIS 06 AGUSTUS 2026 Info Tambahan : Hubungi pelanggan sebelum datang ke lokasi, terima kasih."/>
    <s v="FCC"/>
    <d v="2026-05-08T14:10:37"/>
    <d v="2026-08-07T13:00:00"/>
    <m/>
    <s v="PS"/>
    <s v="KTW"/>
    <s v="NO ADDON"/>
    <n v="20260806"/>
    <s v="Completed"/>
    <s v="HSI Bisnis Basic Promo HUT Telkom PSB 70% - 50 Mbps"/>
    <s v="INDIBIZ"/>
    <m/>
    <m/>
    <d v="2026-08-07T13:00:00"/>
    <s v="2026-08-07 13:00:00 | Nama Pic : IBU ANGGUN No Hp Pic : 085759142196 Jam Pemasangan : 08:00 - 12.00 Tanggal Pemasangan : KAMIS 06 AGUSTUS 2026 Info Tambahan : Hubungi pelanggan sebelum datang ke lokasi, terima kasih."/>
    <n v="2026"/>
    <n v="8"/>
    <n v="6"/>
    <d v="2026-08-06T00:00:00"/>
    <n v="-1.5416666666642413"/>
    <x v="0"/>
  </r>
  <r>
    <n v="1787"/>
    <n v="1002528463"/>
    <n v="3"/>
    <x v="2"/>
    <n v="5"/>
    <s v="KEDIRI"/>
    <s v="BLITAR"/>
    <s v="WGI"/>
    <s v="REG"/>
    <s v="AO"/>
    <x v="0"/>
    <s v="1P INET"/>
    <s v="MIA - INVALID SURVEY"/>
    <s v="RBS-Regional 3"/>
    <d v="2026-08-15T14:28:57"/>
    <d v="2026-08-18T04:59:10"/>
    <n v="69367000"/>
    <m/>
    <n v="152737203837"/>
    <s v="Klinik Pratama Wlingi"/>
    <s v="ODP-WGI-FC/39"/>
    <s v="WO061828449"/>
    <m/>
    <m/>
    <m/>
    <n v="112.326812781393"/>
    <n v="-8.0774915959226696"/>
    <s v="MD|MYDB-20260813265210|DN00001/MN00285|Klinik Pratama Wlingi|081556774395"/>
    <s v="MYDIGIBIZPARTNER"/>
    <m/>
    <m/>
    <m/>
    <m/>
    <m/>
    <m/>
    <m/>
    <m/>
    <s v="Management Janji"/>
    <s v="2026-08-18 08:00:00 | Nama PIC:  bp robig  No HP: 081556774395 Alt: 082374868686 / catur  Tanggal: 18/08/2026 Jam Pasang: Pagi Note: Hubungi sebelum ke lokasi, terimakasih. "/>
    <s v="FCC"/>
    <s v="15-08-2026 14:39:57"/>
    <d v="2026-08-18T08:00:00"/>
    <m/>
    <s v="SURVEY_NEW_MANJA"/>
    <s v="WGI"/>
    <s v="NO ADDON"/>
    <m/>
    <s v="MIE - INVALID SURVEY - Kendala Jalur/Rute Tarikan"/>
    <s v="HSI Bisnis Promo HUT Telkom PSB 70% - 50 Mbps"/>
    <s v="INDIBIZ"/>
    <m/>
    <m/>
    <d v="2026-08-18T08:00:00"/>
    <s v="2026-08-18 08:00:00 | Nama PIC:  bp robig  No HP: 081556774395 Alt: 082374868686 / catur  Tanggal: 18/08/2026 Jam Pasang: Pagi Note: Hubungi sebelum ke lokasi, terimakasih. "/>
    <m/>
    <m/>
    <m/>
    <e v="#NUM!"/>
    <e v="#NUM!"/>
    <x v="1"/>
  </r>
  <r>
    <n v="1788"/>
    <n v="1002524631"/>
    <n v="3"/>
    <x v="0"/>
    <n v="5"/>
    <s v="KUPANG"/>
    <s v="KUPANG"/>
    <s v="KPN"/>
    <s v="REG"/>
    <s v="AO"/>
    <x v="0"/>
    <s v="1P INET"/>
    <s v="Completed (PS)"/>
    <s v="RBS-Regional 3"/>
    <d v="2026-08-13T15:04:57"/>
    <d v="2026-08-14T19:36:03"/>
    <n v="69365308"/>
    <m/>
    <n v="172502311149"/>
    <s v="Diamond Playstation Kupang"/>
    <s v="ODP-KPN-FDB/29 FDB/D02/29.01"/>
    <s v="WO061680801"/>
    <m/>
    <m/>
    <m/>
    <n v="123.57585"/>
    <n v="-10.169729500000001"/>
    <s v="|MN00365|MYIA-077781480417/POI/Ayu Puspitasari/085190446163/diamondplaystation70@gmail.com"/>
    <s v="MYIB_ASSISTANT"/>
    <m/>
    <m/>
    <m/>
    <m/>
    <m/>
    <m/>
    <m/>
    <m/>
    <s v="Management Janji"/>
    <s v="2026-08-14 13:00:00 | Nama PIC : bapak dedi No HP : 085190446163 No Alternatif : - M Janji : 14/07/2026 Jam Pasang : Pagi NoteÃ‚Â :  Hubungi terlebih dahulu sebelum ke lokasi "/>
    <s v="FCC"/>
    <s v="13-08-2026 15:10:25"/>
    <d v="2026-08-14T13:00:00"/>
    <m/>
    <s v="PS"/>
    <s v="KPN"/>
    <s v="NO ADDON"/>
    <n v="20260814"/>
    <s v="Completed"/>
    <s v="HSI Bisnis Promo HUT Telkom PSB 70% - 100 Mbps"/>
    <s v="INDIBIZ"/>
    <m/>
    <m/>
    <d v="2026-08-14T13:00:00"/>
    <s v="2026-08-14 13:00:00 | Nama PIC : bapak dedi No HP : 085190446163 No Alternatif : - M Janji : 14/07/2026 Jam Pasang : Pagi NoteÃ‚Â :  Hubungi terlebih dahulu sebelum ke lokasi "/>
    <n v="2026"/>
    <n v="8"/>
    <n v="14"/>
    <d v="2026-08-14T00:00:00"/>
    <n v="-0.54166666666424135"/>
    <x v="0"/>
  </r>
  <r>
    <n v="1789"/>
    <n v="1002517340"/>
    <n v="3"/>
    <x v="7"/>
    <n v="4"/>
    <s v="SOLO"/>
    <s v="SRAGEN"/>
    <s v="SRG"/>
    <s v="REG"/>
    <s v="AO"/>
    <x v="0"/>
    <s v="1P INET"/>
    <s v="Completed (PS)"/>
    <s v="RBS-Regional 3"/>
    <d v="2026-08-10T11:01:58"/>
    <d v="2026-08-13T16:51:29"/>
    <n v="69362269"/>
    <m/>
    <n v="146565009930"/>
    <s v="SPPG Pungsari, Plupuh, Sragen  002"/>
    <s v="ODP-SRG-FAP/022 FAP/D02/022.01"/>
    <s v="WO061375269"/>
    <m/>
    <m/>
    <m/>
    <n v="110.8796437"/>
    <n v="-7.4663994000000002"/>
    <s v="|MN01811|MYIA-009228725521/POI/Tegar Angga Saputra/085806258001/pungsarisppg@gmail.com"/>
    <s v="MYIB_ASSISTANT"/>
    <m/>
    <m/>
    <m/>
    <m/>
    <m/>
    <m/>
    <m/>
    <m/>
    <s v="Management Janji"/>
    <s v="2026-08-13 08:00:00 | Nama PIC : bapak tegar No HP : 085806258001 Alt : - M Janji : 11/08/2026 Jam Pasang : 08.00 - 13:00  NoteÃ‚Â :  hubungi terlebih dahulu sebelum kelokasi"/>
    <s v="FCC"/>
    <d v="2026-10-08T11:10:24"/>
    <d v="2026-08-13T08:00:00"/>
    <m/>
    <s v="PS"/>
    <s v="SRG"/>
    <s v="NO ADDON"/>
    <n v="20260813"/>
    <s v="Completed"/>
    <s v="HSI Bisnis Promo HUT Telkom PSB 70% - 50 Mbps"/>
    <s v="INDIBIZ"/>
    <m/>
    <m/>
    <d v="2026-08-13T08:00:00"/>
    <s v="2026-08-13 08:00:00 | Nama PIC : bapak tegar No HP : 085806258001 Alt : - M Janji : 11/08/2026 Jam Pasang : 08.00 - 13:00  NoteÃ‚Â :  hubungi terlebih dahulu sebelum kelokasi"/>
    <n v="2026"/>
    <n v="8"/>
    <n v="13"/>
    <d v="2026-08-13T00:00:00"/>
    <n v="-0.33333333333575865"/>
    <x v="0"/>
  </r>
  <r>
    <n v="1790"/>
    <n v="1002507542"/>
    <n v="3"/>
    <x v="4"/>
    <n v="4"/>
    <s v="SEMARANG"/>
    <s v="INNER - SEMARANG JATENG UTARA"/>
    <s v="SMC"/>
    <s v="REG"/>
    <s v="AO"/>
    <x v="0"/>
    <m/>
    <s v="Completed (PS)"/>
    <s v="RBS-Regional 3"/>
    <d v="2026-08-04T10:52:27"/>
    <d v="2026-08-04T13:18:25"/>
    <n v="69356840"/>
    <m/>
    <n v="146422108916"/>
    <s v="SPBU 44.502.22 SEMARANG"/>
    <s v="ODP-SMC-FF/085"/>
    <s v="WO060869691"/>
    <m/>
    <m/>
    <m/>
    <n v="110.42763394263299"/>
    <n v="-7.0173349492092996"/>
    <s v="|MN02184|MYIA-022512401970/POI/ABDUL BASIR /081901080037/spbu4450222@gmail.com"/>
    <s v="MYDIGIBIZPARTNER"/>
    <m/>
    <m/>
    <m/>
    <m/>
    <m/>
    <m/>
    <m/>
    <m/>
    <s v="Management Janji"/>
    <s v="2026-08-02 13:00:00 | Jam pemasangan : 12.00  Info Tambahan : Hubungi pelanggan dulu sebelum ke lokasi  terimakasih   "/>
    <s v="FCC"/>
    <d v="2026-04-08T10:55:08"/>
    <m/>
    <m/>
    <s v="PS"/>
    <s v="SMC"/>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8-02 13:00:00 | Jam pemasangan : 12.00  Info Tambahan : Hubungi pelanggan dulu sebelum ke lokasi  terimakasih   "/>
    <n v="2026"/>
    <n v="8"/>
    <n v="4"/>
    <d v="2026-08-04T00:00:00"/>
    <n v="-0.29166666666424135"/>
    <x v="0"/>
  </r>
  <r>
    <n v="1791"/>
    <n v="1002531500"/>
    <n v="3"/>
    <x v="3"/>
    <n v="4"/>
    <s v="PURWOKERTO"/>
    <s v="PURWOKERTO"/>
    <s v="SUK"/>
    <s v="REG"/>
    <s v="AO"/>
    <x v="0"/>
    <s v="1P INET"/>
    <s v="MIE - SEND SURVEY"/>
    <s v="RBS-Regional 3"/>
    <d v="2026-08-17T18:53:56"/>
    <d v="2026-08-17T18:56:01"/>
    <n v="69368406"/>
    <m/>
    <n v="146374601420"/>
    <s v="Erablue Sudirman Sokaraja"/>
    <s v="ODP-SUK-FA/018 FA/D04/018.01"/>
    <s v="WO061953590"/>
    <m/>
    <m/>
    <m/>
    <n v="109.288213"/>
    <n v="-7.4576529999999996"/>
    <s v="|MN02054|MYIA-074510949162/POI/Chaidar syuryo samudro/081249549394/anext213@gmail.com"/>
    <s v="MYIB_ASSISTANT"/>
    <m/>
    <m/>
    <m/>
    <m/>
    <m/>
    <m/>
    <m/>
    <m/>
    <s v="Management Janji"/>
    <s v="2026-08-18 15:00:00 | Nama : BP HASBIBINTARO SHIDDIQ No Hp : 081249549394 No Alt :  Tgl Pemasangan : 18 Agustus 2026 Interval : PAGI  Note : Hubungi pelanggan terlebih dahulu"/>
    <s v="FCC"/>
    <s v="17-08-2026 18:55:33"/>
    <d v="2026-08-18T15:00:00"/>
    <m/>
    <s v="SURVEY_NEW_MANJA"/>
    <s v="SUK"/>
    <s v="NO ADDON"/>
    <m/>
    <s v="MIE - SEND SURVEY"/>
    <s v="HSI Bisnis Khusus Winback PSB 70% - 100 Mbps"/>
    <s v="INDIBIZ"/>
    <m/>
    <m/>
    <d v="2026-08-18T15:00:00"/>
    <s v="2026-08-18 15:00:00 | Nama : BP HASBIBINTARO SHIDDIQ No Hp : 081249549394 No Alt :  Tgl Pemasangan : 18 Agustus 2026 Interval : PAGI  Note : Hubungi pelanggan terlebih dahulu"/>
    <m/>
    <m/>
    <m/>
    <e v="#NUM!"/>
    <e v="#NUM!"/>
    <x v="1"/>
  </r>
  <r>
    <n v="1792"/>
    <n v="1002516771"/>
    <n v="3"/>
    <x v="0"/>
    <n v="5"/>
    <s v="KUPANG"/>
    <s v="WAINGAPU"/>
    <s v="WGP"/>
    <s v="REG"/>
    <s v="AO"/>
    <x v="0"/>
    <s v="1P INET"/>
    <s v="Completed (PS)"/>
    <s v="RBS-Regional 3"/>
    <d v="2026-08-10T08:14:57"/>
    <d v="2026-08-12T08:45:52"/>
    <n v="69362029"/>
    <m/>
    <n v="172517222527"/>
    <s v="tunas disel"/>
    <s v="ODP-WGP-FR/22 FR/D03/22.01"/>
    <s v="WO061356227"/>
    <m/>
    <m/>
    <m/>
    <n v="120.26682599999999"/>
    <n v="-9.6540432000000003"/>
    <s v="|MN00122|MYIA-000378619602/POI/Erlin/085253273500/erlinlie02@gmail.com"/>
    <s v="MYIB_ASSISTANT"/>
    <m/>
    <m/>
    <m/>
    <m/>
    <m/>
    <m/>
    <m/>
    <m/>
    <s v="Management Janji"/>
    <s v="2026-08-11 15:00:00 | M Janji : (09/08/2026) jam Pasang : 09:00 Note : hubungi pelanggan jika ingin kelokasi"/>
    <s v="FCC"/>
    <d v="2026-10-08T08:40:06"/>
    <d v="2026-08-11T15:00:00"/>
    <m/>
    <s v="PS"/>
    <s v="WGP"/>
    <s v="NO ADDON"/>
    <n v="20260812"/>
    <s v="Completed"/>
    <s v="HSI Bisnis Promo HUT Telkom PSB 70% - 150 Mbps"/>
    <s v="INDIBIZ"/>
    <m/>
    <m/>
    <d v="2026-08-11T15:00:00"/>
    <s v="2026-08-11 15:00:00 | M Janji : (09/08/2026) jam Pasang : 09:00 Note : hubungi pelanggan jika ingin kelokasi"/>
    <n v="2026"/>
    <n v="8"/>
    <n v="12"/>
    <d v="2026-08-12T00:00:00"/>
    <n v="0.375"/>
    <x v="0"/>
  </r>
  <r>
    <n v="1793"/>
    <n v="1002516228"/>
    <n v="3"/>
    <x v="3"/>
    <n v="4"/>
    <s v="PURWOKERTO"/>
    <s v="CILACAP"/>
    <s v="CLC"/>
    <s v="REG"/>
    <s v="AO"/>
    <x v="0"/>
    <s v="1P INET"/>
    <s v="Completed (PS)"/>
    <s v="RBS-Regional 3"/>
    <d v="2026-08-08T19:22:56"/>
    <d v="2026-08-11T09:02:03"/>
    <n v="69361655"/>
    <m/>
    <n v="143361126909"/>
    <s v="TK Aisyiyah Bustanul Athfal 12"/>
    <s v="ODP-CLC-FC/042 FC/D02/042.01"/>
    <s v="WO061291079"/>
    <m/>
    <m/>
    <m/>
    <n v="109.00618059999999"/>
    <n v="-7.7296054999999999"/>
    <s v="|MN02740|MYIA-053838854373/POI/Eka Kadarwati/085975154131/eka539152@gmail.com"/>
    <s v="MYIB_ASSISTANT"/>
    <m/>
    <m/>
    <m/>
    <m/>
    <m/>
    <m/>
    <m/>
    <m/>
    <s v="Management Janji"/>
    <s v="2026-08-11 08:00:00 | M Janji : 11 agustus 2026 jam Pasang : pagi  Note : hubungi pelanggan jika ingin kelokasi "/>
    <s v="FCC"/>
    <d v="2026-08-08T19:25:21"/>
    <d v="2026-08-11T08:00:00"/>
    <m/>
    <s v="PS"/>
    <s v="CLC"/>
    <s v="NO ADDON"/>
    <n v="20260811"/>
    <s v="Completed"/>
    <s v="HSI Bisnis Basic Promo HUT Telkom PSB 70% - 50 Mbps"/>
    <s v="INDIBIZ"/>
    <m/>
    <m/>
    <d v="2026-08-11T08:00:00"/>
    <s v="2026-08-11 08:00:00 | M Janji : 11 agustus 2026 jam Pasang : pagi  Note : hubungi pelanggan jika ingin kelokasi "/>
    <n v="2026"/>
    <n v="8"/>
    <n v="11"/>
    <d v="2026-08-11T00:00:00"/>
    <n v="-0.33333333333575865"/>
    <x v="0"/>
  </r>
  <r>
    <n v="1794"/>
    <n v="1002520704"/>
    <n v="3"/>
    <x v="2"/>
    <n v="5"/>
    <s v="MADIUN"/>
    <s v="BOJONEGORO"/>
    <s v="BJN"/>
    <s v="REG"/>
    <s v="AO"/>
    <x v="0"/>
    <s v="1P INET"/>
    <s v="Completed (PS)"/>
    <s v="RBS-Regional 3"/>
    <d v="2026-08-11T16:19:56"/>
    <d v="2026-08-12T08:17:10"/>
    <n v="69363619"/>
    <m/>
    <n v="152609258576"/>
    <s v="GUDANG TONNY"/>
    <s v="ODP-BJN-FH/73 FH/D06/73.01"/>
    <s v="WO061522335"/>
    <m/>
    <m/>
    <m/>
    <n v="111.891118079308"/>
    <n v="-7.1398436956224201"/>
    <s v="|MN02619|MYIA-086036283707/POI/TONNY IRAWAN/085185928808/setiy752@gmail.com"/>
    <s v="MYIB_ASSISTANT"/>
    <m/>
    <m/>
    <m/>
    <m/>
    <m/>
    <m/>
    <m/>
    <m/>
    <s v="Management Janji"/>
    <s v="2026-08-14 08:00:00 | M Janji : (12/08/2026) jam Pasang : 09:00 Note : hubungi pelanggan jika ingin kelokasi"/>
    <s v="FCC"/>
    <d v="2026-11-08T16:39:47"/>
    <d v="2026-08-14T08:00:00"/>
    <m/>
    <s v="PS"/>
    <s v="BJN"/>
    <s v="NO ADDON"/>
    <n v="20260812"/>
    <s v="Completed"/>
    <s v="HSI Bisnis Promo HUT Telkom PSB 70% - 200 Mbps"/>
    <s v="INDIBIZ"/>
    <m/>
    <m/>
    <d v="2026-08-14T08:00:00"/>
    <s v="2026-08-14 08:00:00 | M Janji : (12/08/2026) jam Pasang : 09:00 Note : hubungi pelanggan jika ingin kelokasi"/>
    <n v="2026"/>
    <n v="8"/>
    <n v="12"/>
    <d v="2026-08-12T00:00:00"/>
    <n v="-2.3333333333357587"/>
    <x v="0"/>
  </r>
  <r>
    <n v="1795"/>
    <n v="1002516401"/>
    <n v="3"/>
    <x v="3"/>
    <n v="4"/>
    <s v="PURWOKERTO"/>
    <s v="CILACAP"/>
    <s v="KRY"/>
    <s v="REG"/>
    <s v="AO"/>
    <x v="0"/>
    <m/>
    <s v="Completed (PS)"/>
    <s v="RBS-Regional 3"/>
    <d v="2026-08-09T11:16:36"/>
    <d v="2026-08-09T20:12:21"/>
    <n v="69361512"/>
    <m/>
    <n v="143385101141"/>
    <s v="PONDOK PESANTREN MADRASAH TSANAWIYAH WATHONNIYAH ISLAMIYYAH"/>
    <s v="ODP-KRY-FK/019"/>
    <s v="WO061310107"/>
    <m/>
    <m/>
    <m/>
    <n v="109.28839031"/>
    <n v="-7.5962016290000003"/>
    <s v="|MC00213|MYIA-021445685851/POI/SUNARYO/088226611123/mtsmwi@yahoo.com"/>
    <s v="Sales Profesional"/>
    <m/>
    <m/>
    <m/>
    <m/>
    <m/>
    <m/>
    <m/>
    <m/>
    <s v="Management Janji"/>
    <s v="2026-08-12 13:00:00 | M Janji : 12 agustus 2026  jam Pasang : siang   Note : hubungi pelanggan jika ingin kelokasi  "/>
    <s v="FCC"/>
    <d v="2026-09-08T11:25:00"/>
    <m/>
    <m/>
    <s v="PS"/>
    <s v="KRY"/>
    <s v="NO ADDON"/>
    <n v="20260809"/>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12 13:00:00 | M Janji : 12 agustus 2026  jam Pasang : siang   Note : hubungi pelanggan jika ingin kelokasi  "/>
    <n v="2026"/>
    <n v="8"/>
    <n v="9"/>
    <d v="2026-08-09T00:00:00"/>
    <n v="-0.29166666666424135"/>
    <x v="0"/>
  </r>
  <r>
    <n v="1796"/>
    <n v="1002528546"/>
    <n v="3"/>
    <x v="7"/>
    <n v="4"/>
    <s v="KUDUS"/>
    <s v="PATI"/>
    <s v="PAT"/>
    <s v="REG"/>
    <s v="AO"/>
    <x v="0"/>
    <s v="1P INET"/>
    <s v="MIE - SEND SURVEY"/>
    <s v="RBS-Regional 3"/>
    <d v="2026-08-15T15:20:56"/>
    <d v="2026-08-15T15:22:01"/>
    <n v="69367051"/>
    <m/>
    <n v="142551119340"/>
    <s v="BPR ARTAPERDANA DELTASENTOSA"/>
    <s v="ODP-PAT-FT/067 FT/D03/067.01"/>
    <s v="WO061832102"/>
    <m/>
    <m/>
    <m/>
    <n v="111.04701900000001"/>
    <n v="-6.8673729999999997"/>
    <s v="|MC60040|MYIA-080373106751/POI/Rani Oktaviana Sari/085227762446/ranioktaviana1700@gmail.com"/>
    <s v="MYIB_ASSISTANT"/>
    <m/>
    <m/>
    <m/>
    <m/>
    <m/>
    <m/>
    <m/>
    <m/>
    <s v="Management Janji"/>
    <s v="2026-08-18 15:00:00 | Waktu pemasangan : 18 agustus 2026 Jam pemasangan : 08.00 - 12.00 Info Tambahan : Hubungi pelanggan dulu sebelum ke lokasi terimakasih "/>
    <s v="FCC"/>
    <s v="15-08-2026 15:39:51"/>
    <d v="2026-08-18T15:00:00"/>
    <m/>
    <s v="SURVEY_NEW_MANJA"/>
    <s v="PAT"/>
    <s v="NO ADDON"/>
    <m/>
    <s v="MIE - SEND SURVEY"/>
    <s v="HSI Bisnis Promo HUT Telkom PSB 70% - 50 Mbps"/>
    <s v="INDIBIZ"/>
    <m/>
    <m/>
    <d v="2026-08-18T15:00:00"/>
    <s v="2026-08-18 15:00:00 | Waktu pemasangan : 18 agustus 2026 Jam pemasangan : 08.00 - 12.00 Info Tambahan : Hubungi pelanggan dulu sebelum ke lokasi terimakasih "/>
    <m/>
    <m/>
    <m/>
    <e v="#NUM!"/>
    <e v="#NUM!"/>
    <x v="1"/>
  </r>
  <r>
    <n v="1797"/>
    <n v="1002527293"/>
    <n v="3"/>
    <x v="4"/>
    <n v="4"/>
    <s v="SEMARANG"/>
    <s v="UNGARAN"/>
    <s v="BDN"/>
    <s v="REG"/>
    <s v="AO"/>
    <x v="0"/>
    <s v="1P INET"/>
    <s v="Completed (PS)"/>
    <s v="RBS-Regional 3"/>
    <d v="2026-08-14T17:08:56"/>
    <d v="2026-08-15T19:18:31"/>
    <n v="69366364"/>
    <m/>
    <n v="141411106675"/>
    <s v="Burjo dan Kost Putri"/>
    <s v="ODP-BDN-FE/013"/>
    <s v="WO061774476"/>
    <m/>
    <m/>
    <m/>
    <n v="110.345113277435"/>
    <n v="-7.2298183536129201"/>
    <s v="|MN02374|MYIA-084053309407/POI/Agustinus Heri Setyawan/083137623228/anginse.gar19.98@gmail.com"/>
    <s v="MYIB_ASSISTANT"/>
    <m/>
    <m/>
    <m/>
    <m/>
    <m/>
    <m/>
    <m/>
    <m/>
    <s v="Management Janji"/>
    <s v="2026-08-15 15:00:00 | Jam Pemasangan : 08:00 - 12.00 Tanggal Pemasangan : 15/08/2026 Info Tambahan : Hubungi pelanggan sebelum datang ke lokasi"/>
    <s v="FCC"/>
    <s v="14-08-2026 17:10:17"/>
    <d v="2026-08-15T15:00:00"/>
    <m/>
    <s v="PS"/>
    <s v="BDN"/>
    <s v="NO ADDON"/>
    <n v="20260815"/>
    <s v="Completed"/>
    <s v="HSI Bisnis Promo HUT Telkom PSB 70% - 300 Mbps"/>
    <s v="INDIBIZ"/>
    <m/>
    <m/>
    <d v="2026-08-15T15:00:00"/>
    <s v="2026-08-15 15:00:00 | Jam Pemasangan : 08:00 - 12.00 Tanggal Pemasangan : 15/08/2026 Info Tambahan : Hubungi pelanggan sebelum datang ke lokasi"/>
    <n v="2026"/>
    <n v="8"/>
    <n v="15"/>
    <d v="2026-08-15T00:00:00"/>
    <n v="-0.625"/>
    <x v="0"/>
  </r>
  <r>
    <n v="1798"/>
    <n v="1002528916"/>
    <n v="3"/>
    <x v="6"/>
    <n v="5"/>
    <s v="PASURUAN"/>
    <s v="PROBOLINGGO"/>
    <s v="LCE"/>
    <s v="REG"/>
    <s v="AO"/>
    <x v="0"/>
    <m/>
    <s v="CC - HD1A - INPROGRESS UNCONTACTED"/>
    <s v="RBS-Regional 3"/>
    <d v="2026-08-15T19:24:26"/>
    <d v="2026-08-17T11:48:09"/>
    <n v="69367212"/>
    <m/>
    <n v="152511206437"/>
    <s v="TB PUTRA JAYA"/>
    <s v="ODP-LCE-FC/100"/>
    <m/>
    <m/>
    <m/>
    <m/>
    <n v="113.2133199"/>
    <n v="-7.8566554000000002"/>
    <s v="|MN01316 |/TB PUTRA JAYA/WINBACK 2.0 HSI B2B (1:1) 100MBPS 535RB PSB DISC 70%/085230747202/enoniqaye@gmail.com/KHUSNUL YAQIN/-7.856661, 113.213319"/>
    <s v="Sales Force DBS"/>
    <m/>
    <m/>
    <m/>
    <m/>
    <m/>
    <m/>
    <m/>
    <m/>
    <m/>
    <m/>
    <m/>
    <s v="15-08-2026 19:25:46"/>
    <m/>
    <m/>
    <s v="FCC"/>
    <s v="LCE"/>
    <s v="NO ADDON"/>
    <m/>
    <s v="UNCONTACTED : Line Busy SOPHAN SOPYAN 40900827|MYDITA"/>
    <s v="- 11_11446;Biaya PSB HSI EBIS Tunai di Depan ~ 11[150000]  - SP_NOSS;SP_NOSS ~ Internet NOSS Multispeed Network[0]  - SP_NOSS;SP_NOSS ~ Internet NOSS Multispeed Network[0]  - E25060;E25060 ~ ES25 - Paket HSI Bisnis (HSIE) Khusus Winback 2.0[0]  - E25060~n"/>
    <s v="INDIBIZ"/>
    <m/>
    <m/>
    <m/>
    <m/>
    <m/>
    <m/>
    <m/>
    <e v="#NUM!"/>
    <e v="#NUM!"/>
    <x v="1"/>
  </r>
  <r>
    <n v="1799"/>
    <n v="1002516582"/>
    <n v="3"/>
    <x v="0"/>
    <n v="5"/>
    <s v="MATARAM"/>
    <s v="BIMA"/>
    <s v="TET"/>
    <s v="REG"/>
    <s v="AO"/>
    <x v="0"/>
    <m/>
    <s v="Completed (PS)"/>
    <s v="RBS-Regional 3"/>
    <d v="2026-08-09T16:05:22"/>
    <d v="2026-08-10T07:54:16"/>
    <n v="69360666"/>
    <m/>
    <n v="172616220037"/>
    <s v="toko Nandang"/>
    <s v="ODP-TET-FAF/36"/>
    <s v="WO061332920"/>
    <m/>
    <m/>
    <m/>
    <n v="118.6704647"/>
    <n v="-8.6860423999999998"/>
    <s v="MD|MYDB-20260805264431|SC00001/MC00152|toko Nandang|081398945118"/>
    <s v="MYDIGIBIZPARTNER"/>
    <m/>
    <m/>
    <m/>
    <m/>
    <m/>
    <m/>
    <m/>
    <m/>
    <s v="Management Janji"/>
    <s v="2026-08-08 08:00:00 | Nama : BP NANDANG  No Hp : 081398945118  No Alt :   Tgl Pemasangan : 08 Agustus 2026  Interval : PAGI   Note : Hubungi pelanggan terlebih dahulu"/>
    <s v="FCC"/>
    <d v="2026-09-08T16:09:42"/>
    <m/>
    <m/>
    <s v="PS"/>
    <s v="TET"/>
    <s v="NETMONK"/>
    <n v="20260810"/>
    <s v="Completed"/>
    <s v="- SP_NOSS;SP_NOSS ~ Internet NOSS Multispeed Network[0]  - SP_NOSS;SP_NOSS ~ Internet NOSS Multispeed Network[0]  - E23015;E23015 ~ ES23 - Perangkat ONT[0]  - E23015~null~44292;E23015||11||Abodemen 0[0]  - E23015~null~E23015_SWONTPREM;SWONTPREM ~ Biaya Se"/>
    <s v="INDIBIZ"/>
    <m/>
    <m/>
    <d v="2026-08-09T07:00:00"/>
    <s v="2026-08-08 08:00:00 | Nama : BP NANDANG  No Hp : 081398945118  No Alt :   Tgl Pemasangan : 08 Agustus 2026  Interval : PAGI   Note : Hubungi pelanggan terlebih dahulu"/>
    <n v="2026"/>
    <n v="8"/>
    <n v="10"/>
    <d v="2026-08-10T00:00:00"/>
    <n v="0.70833333333575865"/>
    <x v="0"/>
  </r>
  <r>
    <n v="1800"/>
    <n v="1002526569"/>
    <n v="3"/>
    <x v="0"/>
    <n v="5"/>
    <s v="KUPANG"/>
    <s v="LABOAN BAJO"/>
    <s v="RTE"/>
    <s v="REG"/>
    <s v="AO"/>
    <x v="0"/>
    <s v="1P INET"/>
    <s v="Completed (PS)"/>
    <s v="RBS-Regional 3"/>
    <d v="2026-08-14T14:25:58"/>
    <d v="2026-08-14T17:46:20"/>
    <n v="69366117"/>
    <m/>
    <n v="172514216949"/>
    <s v="R.M. Surya Minang"/>
    <s v="ODP-RTE-FE/25 FE/D04/25.01"/>
    <s v="WO061753710"/>
    <m/>
    <m/>
    <m/>
    <n v="120.6063032"/>
    <n v="-8.8056684000000001"/>
    <s v="|MN00118|MYIA-033347752840/POI/Pak Efendi/081237828727/efendiilyas72@gmail.com"/>
    <s v="MYIB_ASSISTANT"/>
    <m/>
    <m/>
    <m/>
    <m/>
    <m/>
    <m/>
    <m/>
    <m/>
    <s v="Management Janji"/>
    <s v="2026-08-15 13:00:00 | Nama PIC : bp ilyasri No HP : 081237828727 Alt :  M Janji : 15/AGUSTUS/2026 jam Pasang : Siang Note : hubungi pelanggan jika ingin kelokasi, terimakasih. "/>
    <s v="FCC"/>
    <s v="14-08-2026 14:40:08"/>
    <d v="2026-08-15T13:00:00"/>
    <m/>
    <s v="PS"/>
    <s v="RTE"/>
    <s v="NO ADDON"/>
    <n v="20260814"/>
    <s v="Completed"/>
    <s v="HSI Bisnis Basic Promo HUT Telkom PSB 70% - 50 Mbps"/>
    <s v="INDIBIZ"/>
    <m/>
    <m/>
    <d v="2026-08-15T13:00:00"/>
    <s v="2026-08-15 13:00:00 | Nama PIC : bp ilyasri No HP : 081237828727 Alt :  M Janji : 15/AGUSTUS/2026 jam Pasang : Siang Note : hubungi pelanggan jika ingin kelokasi, terimakasih. "/>
    <n v="2026"/>
    <n v="8"/>
    <n v="14"/>
    <d v="2026-08-14T00:00:00"/>
    <n v="-1.5416666666642413"/>
    <x v="0"/>
  </r>
  <r>
    <n v="1801"/>
    <n v="1002525903"/>
    <n v="3"/>
    <x v="1"/>
    <n v="5"/>
    <s v="SBY UTARA"/>
    <s v="MANYAR"/>
    <s v="MGO"/>
    <s v="REG"/>
    <s v="AO"/>
    <x v="0"/>
    <s v="1P INET"/>
    <s v="MIA - INVALID SURVEY"/>
    <s v="RBS-Regional 3"/>
    <d v="2026-08-14T10:31:56"/>
    <d v="2026-08-15T12:48:57"/>
    <n v="69365795"/>
    <m/>
    <n v="152413167136"/>
    <s v="PT Laxo Global Akses Ruko Megah"/>
    <s v="ODP-DMO-FAJ/03 FAJ/D01/01.03"/>
    <s v="WO061727668"/>
    <m/>
    <m/>
    <m/>
    <n v="112.730887569487"/>
    <n v="-7.24568503584051"/>
    <s v="MD|MYDB-20260814265309|DN00001/MN02280|PT Laxo Global Akses Ruko Megah|082245003307"/>
    <s v="MYDIGIBIZPARTNER"/>
    <m/>
    <m/>
    <m/>
    <m/>
    <m/>
    <m/>
    <m/>
    <m/>
    <s v="Management Janji"/>
    <s v="2026-08-17 15:00:00 | Waktu pemasangan : 15 agustus 2026 Jam pemasangan : 08.00 - 12.00 Info Tambahan : Hubungi pelanggan dulu sebelum ke lokasi terimakasih "/>
    <s v="FCC"/>
    <s v="14-08-2026 10:39:51"/>
    <d v="2026-08-17T15:00:00"/>
    <m/>
    <s v="SURVEY_NEW_MANJA"/>
    <s v="MGO"/>
    <s v="NO ADDON"/>
    <m/>
    <s v="MIE - INVALID SURVEY - Kendala Jalur/Rute Tarikan"/>
    <s v="HSI Bisnis Basic Promo HUT Telkom PSB 70% - 50 Mbps"/>
    <s v="INDIBIZ"/>
    <m/>
    <m/>
    <d v="2026-08-17T15:00:00"/>
    <s v="2026-08-17 15:00:00 | Waktu pemasangan : 15 agustus 2026 Jam pemasangan : 08.00 - 12.00 Info Tambahan : Hubungi pelanggan dulu sebelum ke lokasi terimakasih "/>
    <m/>
    <m/>
    <m/>
    <e v="#NUM!"/>
    <e v="#NUM!"/>
    <x v="1"/>
  </r>
  <r>
    <n v="1802"/>
    <n v="1002530910"/>
    <n v="3"/>
    <x v="6"/>
    <n v="5"/>
    <s v="SIDOARJO"/>
    <s v="MOJOKERTO"/>
    <s v="NGI"/>
    <s v="REG"/>
    <s v="AO"/>
    <x v="0"/>
    <m/>
    <s v="Completed (PS)"/>
    <s v="RBS-Regional 3"/>
    <d v="2026-08-17T13:37:08"/>
    <d v="2026-08-17T20:43:51"/>
    <n v="69368119"/>
    <m/>
    <n v="152321202275"/>
    <s v="WARKOP LINA 24JAM"/>
    <s v="ODP-NGI-FD/10"/>
    <s v="WO061943976"/>
    <m/>
    <m/>
    <m/>
    <n v="112.5860698"/>
    <n v="-7.5815108000000002"/>
    <s v="WINBACK HSI B2B + NETMONK + OCA BREACH CHECKER (1:1) 300MBPS 1,306,5RB PSB DISC 70%"/>
    <s v="Sales Force DBS"/>
    <m/>
    <m/>
    <m/>
    <m/>
    <m/>
    <m/>
    <m/>
    <m/>
    <s v="Management Janji"/>
    <s v="2026-08-18 13:00:00|Jam Pemasangan : 08:00 - 12.00 Tanggal Pemasangan : 18/08/2026 Info Tambahan : Hubungi pelanggan sebelum datang ke lokasi|40981184|MYDITA"/>
    <s v="FCC"/>
    <s v="17-08-2026 13:39:51"/>
    <d v="2026-08-18T13:00:00"/>
    <m/>
    <s v="PS"/>
    <s v="NGI"/>
    <s v="NETMONK - OCA"/>
    <n v="20260817"/>
    <s v="Completed"/>
    <s v="- 11_11446;Biaya PSB HSI EBIS Tunai di Depan ~ 11[150000]  - E23015;E23015 ~ ES23 - Perangkat ONT[0]  - E23015~null~44292;E23015||11||Abodemen 0[0]  - E23015~null~E23015_SWONTPREM;SWONTPREM ~ Biaya Sewa ONT Premium ~ E23015[50000]  - E24057;E24057 ~ ES24 "/>
    <s v="INDIBIZ"/>
    <m/>
    <m/>
    <d v="2026-08-18T13:00:00"/>
    <s v="2026-08-18 13:00:00|Jam Pemasangan : 08:00 - 12.00 Tanggal Pemasangan : 18/08/2026 Info Tambahan : Hubungi pelanggan sebelum datang ke lokasi|40981184|MYDITA"/>
    <n v="2026"/>
    <n v="8"/>
    <n v="17"/>
    <d v="2026-08-17T00:00:00"/>
    <n v="-1.5416666666642413"/>
    <x v="0"/>
  </r>
  <r>
    <n v="1803"/>
    <n v="1002505699"/>
    <n v="3"/>
    <x v="2"/>
    <n v="5"/>
    <s v="KEDIRI"/>
    <s v="KEDIRI"/>
    <s v="KDI"/>
    <s v="REG"/>
    <s v="AO"/>
    <x v="0"/>
    <s v="1P INET"/>
    <s v="Completed (PS)"/>
    <s v="RBS-Regional 3"/>
    <d v="2026-08-03T10:02:57"/>
    <d v="2026-08-03T15:40:07"/>
    <n v="69357276"/>
    <m/>
    <n v="152610241444"/>
    <s v="KOST BU NURRA"/>
    <s v="ODP-KDI-FS/13 FS/D02/13.01"/>
    <s v="WO060762060"/>
    <m/>
    <m/>
    <m/>
    <n v="112.018585391342"/>
    <n v="-7.8150032011846697"/>
    <s v="MD|MYDB-20260801264152|DN00001/MN01011|KOST BU NURRA|081359041118"/>
    <s v="MYDIGIBIZPARTNER"/>
    <m/>
    <m/>
    <m/>
    <m/>
    <m/>
    <m/>
    <m/>
    <m/>
    <s v="Management Janji"/>
    <s v="2026-08-04 08:00:00 | Nama Pic : bu nurrawati No Hp Pic : 081359041118 No alt : - Jam Pemasangan : pagi  Tanggal Pemasangan : 4 Agustus 2026"/>
    <s v="FCC"/>
    <d v="2026-03-08T10:10:41"/>
    <d v="2026-08-04T08:00:00"/>
    <m/>
    <s v="PS"/>
    <s v="KDI"/>
    <s v="NO ADDON"/>
    <n v="20260803"/>
    <s v="Completed"/>
    <s v="HSI Bisnis Basic Promo HUT Telkom PSB 70% - 50 Mbps"/>
    <s v="INDIBIZ"/>
    <m/>
    <m/>
    <d v="2026-08-04T08:00:00"/>
    <s v="2026-08-04 08:00:00 | Nama Pic : bu nurrawati No Hp Pic : 081359041118 No alt : - Jam Pemasangan : pagi  Tanggal Pemasangan : 4 Agustus 2026"/>
    <n v="2026"/>
    <n v="8"/>
    <n v="3"/>
    <d v="2026-08-03T00:00:00"/>
    <n v="-1.3333333333357587"/>
    <x v="0"/>
  </r>
  <r>
    <n v="1804"/>
    <n v="1002512021"/>
    <n v="3"/>
    <x v="2"/>
    <n v="5"/>
    <s v="MALANG"/>
    <s v="KEPANJEN"/>
    <s v="KLJ"/>
    <s v="REG"/>
    <s v="AO"/>
    <x v="0"/>
    <m/>
    <s v="Completed (PS)"/>
    <s v="RBS-Regional 3"/>
    <d v="2026-08-06T11:22:38"/>
    <d v="2026-08-06T19:56:45"/>
    <n v="69358189"/>
    <m/>
    <n v="152703903444"/>
    <s v="TOKO KUE DINOYO MALANG"/>
    <s v="ODP-KLJ-FCA/14"/>
    <s v="WO061060052"/>
    <m/>
    <m/>
    <m/>
    <n v="112.60627479999999"/>
    <n v="-7.9373589999999998"/>
    <s v="|MN02214|MYIA-030609418801/POI/SOFANDI/081211377715/sofandioncom@gmail.com"/>
    <s v="Sales Profesional"/>
    <m/>
    <m/>
    <m/>
    <m/>
    <m/>
    <m/>
    <m/>
    <m/>
    <s v="Management Janji"/>
    <s v="2026-08-05 08:00:00 | Nama Pic : bp SOFANDI  No Hp Pic : 081211377715  No alt : -  Jam Pemasangan : pagi   Tanggal Pemasangan : 5 Agustus 2026"/>
    <s v="FCC"/>
    <d v="2026-06-08T11:25:46"/>
    <m/>
    <m/>
    <s v="PS"/>
    <s v="KLJ"/>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5 08:00:00 | Nama Pic : bp SOFANDI  No Hp Pic : 081211377715  No alt : -  Jam Pemasangan : pagi   Tanggal Pemasangan : 5 Agustus 2026"/>
    <n v="2026"/>
    <n v="8"/>
    <n v="6"/>
    <d v="2026-08-06T00:00:00"/>
    <n v="-0.29166666666424135"/>
    <x v="0"/>
  </r>
  <r>
    <n v="1805"/>
    <n v="1002523559"/>
    <n v="3"/>
    <x v="5"/>
    <n v="5"/>
    <s v="SINGARJA"/>
    <s v="KLUNGKUNG"/>
    <s v="SMA"/>
    <s v="REG"/>
    <s v="AO"/>
    <x v="0"/>
    <m/>
    <s v="FCC - HD1A - PROGRESS"/>
    <s v="RBS-Regional 3"/>
    <d v="2026-08-13T09:53:09"/>
    <d v="2026-08-13T09:54:15"/>
    <n v="69364832"/>
    <m/>
    <m/>
    <s v="BAV ( Bagus Alit Villa )"/>
    <m/>
    <m/>
    <m/>
    <m/>
    <m/>
    <n v="115.44125"/>
    <n v="-8.4669620000000005"/>
    <s v="|MN02677|/PIC I Gusti Lanang Jelantik/087786694644/agungjelantik61@gmail.com"/>
    <s v="Sales Force DBS"/>
    <m/>
    <m/>
    <m/>
    <m/>
    <m/>
    <m/>
    <m/>
    <m/>
    <s v="Management Janji"/>
    <d v="1970-01-01T00:00:00"/>
    <s v="FCC"/>
    <s v="13-08-2026 09:54:52"/>
    <m/>
    <m/>
    <s v="FCC"/>
    <s v="SMA"/>
    <s v="NO ADDON"/>
    <m/>
    <s v="MYDITA RBS - HD1A - PROGRESS"/>
    <s v="- 11_11446;Biaya PSB HSI EBIS Tunai di Depan ~ 11[150000]  - E23015;E23015 ~ ES23 - Perangkat ONT[0]  - E23015~null~44292;E23015||11||Abodemen 0[0]  - E23015~null~E23015_SWONTPREM;SWONTPREM ~ Biaya Sewa ONT Premium ~ E23015[50000]  - E23047;E23047 ~ ES23 "/>
    <s v="INDIBIZ"/>
    <m/>
    <m/>
    <d v="1970-01-01T00:00:00"/>
    <d v="1970-01-01T00:00:00"/>
    <m/>
    <m/>
    <m/>
    <e v="#NUM!"/>
    <e v="#NUM!"/>
    <x v="1"/>
  </r>
  <r>
    <n v="1806"/>
    <n v="1002528025"/>
    <n v="3"/>
    <x v="6"/>
    <n v="5"/>
    <s v="JEMBER"/>
    <s v="BANYUWANGI"/>
    <s v="MCR"/>
    <s v="REG"/>
    <s v="AO"/>
    <x v="0"/>
    <s v="1P INET"/>
    <s v="Completed (PS)"/>
    <s v="RBS-Regional 3"/>
    <d v="2026-08-15T11:16:57"/>
    <d v="2026-08-15T22:28:57"/>
    <n v="69366743"/>
    <m/>
    <n v="152522205161"/>
    <s v="TOKO ARUM"/>
    <s v="ODP-MCR-FC/87"/>
    <s v="WO061809926"/>
    <m/>
    <m/>
    <m/>
    <n v="114.31939389999999"/>
    <n v="-8.5050603999999996"/>
    <s v="MD|MYDB-20260815265480|DC30004/MC30042|TOKO ARUM|085185048520"/>
    <s v="MYDIGIBIZPARTNER"/>
    <m/>
    <m/>
    <m/>
    <m/>
    <m/>
    <m/>
    <m/>
    <m/>
    <s v="Management Janji"/>
    <s v="2026-08-16 08:00:00 | Tanggal pemasangan: 16/08/2026 Jam pemasangan : pagi / siang Info Tambahan : Hubungi pelanggan dulu sebelum ke lokasi terima kasih."/>
    <s v="FCC"/>
    <s v="15-08-2026 11:25:43"/>
    <d v="2026-08-16T08:00:00"/>
    <m/>
    <s v="PS"/>
    <s v="MCR"/>
    <s v="NETMONK"/>
    <n v="20260815"/>
    <s v="Completed"/>
    <s v="HSI Bisnis Bundling Netmonk PSB 70% Promo - 300 Mbps"/>
    <s v="INDIBIZ"/>
    <m/>
    <m/>
    <d v="2026-08-16T08:00:00"/>
    <s v="2026-08-16 08:00:00 | Tanggal pemasangan: 16/08/2026 Jam pemasangan : pagi / siang Info Tambahan : Hubungi pelanggan dulu sebelum ke lokasi terima kasih."/>
    <n v="2026"/>
    <n v="8"/>
    <n v="15"/>
    <d v="2026-08-15T00:00:00"/>
    <n v="-1.3333333333357587"/>
    <x v="0"/>
  </r>
  <r>
    <n v="1807"/>
    <n v="1002510772"/>
    <n v="3"/>
    <x v="4"/>
    <n v="4"/>
    <s v="PEKALONGAN"/>
    <s v="SLAWI"/>
    <s v="BLU"/>
    <s v="REG"/>
    <s v="AO"/>
    <x v="0"/>
    <s v="1P INET"/>
    <s v="Completed (PS)"/>
    <s v="RBS-Regional 3"/>
    <d v="2026-08-05T14:22:56"/>
    <d v="2026-08-06T17:12:38"/>
    <n v="69359264"/>
    <m/>
    <n v="142206131307"/>
    <s v="TOKO RODIYAH"/>
    <s v="ODP-BLU-FB/176 FB/D07/176.01"/>
    <s v="WO060993359"/>
    <m/>
    <m/>
    <m/>
    <n v="109.08673815429199"/>
    <n v="-7.08829097806563"/>
    <s v="MD|MYDB-20260805264410|DN00001/MN00377|TOKO RODIYAH|082339183213"/>
    <s v="MYDIGIBIZPARTNER"/>
    <m/>
    <m/>
    <m/>
    <m/>
    <m/>
    <m/>
    <m/>
    <m/>
    <s v="Management Janji"/>
    <s v="2026-08-06 13:00:00 | M Janji : (06/08/2026) jam Pasang pagi / siang  Note : hubungi pelanggan jika ingin kelokasi"/>
    <s v="FCC"/>
    <d v="2026-05-08T14:25:36"/>
    <d v="2026-08-06T13:00:00"/>
    <m/>
    <s v="PS"/>
    <s v="BLU"/>
    <s v="NO ADDON"/>
    <n v="20260806"/>
    <s v="Completed"/>
    <s v="HSI Bisnis Basic Promo HUT Telkom PSB 70% - 50 Mbps"/>
    <s v="INDIBIZ"/>
    <m/>
    <m/>
    <d v="2026-08-06T13:00:00"/>
    <s v="2026-08-06 13:00:00 | M Janji : (06/08/2026) jam Pasang pagi / siang  Note : hubungi pelanggan jika ingin kelokasi"/>
    <n v="2026"/>
    <n v="8"/>
    <n v="6"/>
    <d v="2026-08-06T00:00:00"/>
    <n v="-0.54166666666424135"/>
    <x v="0"/>
  </r>
  <r>
    <n v="1808"/>
    <n v="1002512110"/>
    <n v="3"/>
    <x v="3"/>
    <n v="4"/>
    <s v="YOGYAKARTA"/>
    <s v="INNER - YOGYA JATENG SELATAN"/>
    <s v="KEN"/>
    <s v="REG"/>
    <s v="AO"/>
    <x v="0"/>
    <m/>
    <s v="Completed (PS)"/>
    <s v="RBS-Regional 3"/>
    <d v="2026-08-06T11:41:18"/>
    <d v="2026-08-06T12:22:08"/>
    <n v="69356387"/>
    <m/>
    <n v="146130138414"/>
    <s v="KOS ALPUKAT (CV RIDHO MAJU BAIMBAI)"/>
    <s v="ODP-KEN-FGJ/040"/>
    <s v="WO061062368"/>
    <m/>
    <m/>
    <m/>
    <n v="110.414720358895"/>
    <n v="-7.76147078141428"/>
    <s v="|MC80228|/CV RIDHO MAJU BAIMBAI/Paket HSI Bisnis Promo HUT Telkom 1:1 50Mbps/MUHAMMAD RIDHO/085175240567/ridhoaza00@gmail.com"/>
    <s v="Sales Profesional"/>
    <m/>
    <m/>
    <m/>
    <m/>
    <m/>
    <m/>
    <m/>
    <m/>
    <s v="Management Janji"/>
    <s v="2026-08-01 15:00:00|M Janji :  1 AGUSTUS 2026  Jam Pasang : Pagi / Siang  Note : hubungi pelanggan jika ingin kelokasi|40981182|MYDITA"/>
    <s v="FCC"/>
    <d v="2026-06-08T11:54:59"/>
    <m/>
    <m/>
    <s v="PS"/>
    <s v="KEN"/>
    <s v="NO ADDON"/>
    <n v="20260806"/>
    <s v="Completed"/>
    <s v="- 11_11446;Biaya PSB HSI EBIS Tunai di Depan ~ 11[150000]  - E23015;E23015 ~ ES23 - Perangkat ONT[0]  - E23015~null~44292;E23015||11||Abodemen 0[0]  - E23015~null~E23015_SWONT;SWONT ~ Biaya Sewa ONT ~ E23015[30000]  - E25060;E25060 ~ ES25 - Paket HSI Bisn"/>
    <s v="INDIBIZ"/>
    <m/>
    <m/>
    <d v="2026-08-06T07:00:00"/>
    <s v="2026-08-01 15:00:00|M Janji :  1 AGUSTUS 2026  Jam Pasang : Pagi / Siang  Note : hubungi pelanggan jika ingin kelokasi|40981182|MYDITA"/>
    <n v="2026"/>
    <n v="8"/>
    <n v="6"/>
    <d v="2026-08-06T00:00:00"/>
    <n v="-0.29166666666424135"/>
    <x v="0"/>
  </r>
  <r>
    <n v="1809"/>
    <n v="1002514579"/>
    <n v="3"/>
    <x v="5"/>
    <n v="5"/>
    <s v="DENPASAR"/>
    <s v="SANUR"/>
    <s v="KLM"/>
    <s v="REG"/>
    <s v="AO"/>
    <x v="0"/>
    <s v="1P INET"/>
    <s v="102 | FOLLOW UP COMPLETED"/>
    <s v="RBS-Regional 3"/>
    <d v="2026-08-07T13:19:56"/>
    <d v="2026-08-09T16:21:05"/>
    <n v="69360741"/>
    <m/>
    <n v="172401793415"/>
    <s v="PT AGUNG ARYA HARDY"/>
    <s v="ODP-KLM-FL/21 FL/D05/21.01"/>
    <s v="WO061164559"/>
    <m/>
    <m/>
    <m/>
    <n v="115.23094810000001"/>
    <n v="-8.6773299999999995"/>
    <s v="|MN02665|MYIA-079520489554/POI/Pak fandi/087857518641/spbu.bali.5480142@gmail.com"/>
    <s v="MYIB_ASSISTANT"/>
    <m/>
    <m/>
    <m/>
    <m/>
    <m/>
    <m/>
    <m/>
    <m/>
    <s v="Management Janji"/>
    <s v="2026-08-08 13:00:00 | Nama Pic : BP FANDI No Hp Pic : 087866890803 Jam Pemasangan : 08:00 - 12.00 Tanggal Pemasangan : SABTU 08 AGUSTUS 2026 Info Tambahan : Hubungi pelanggan sebelum datang ke lokasi, terima kasih."/>
    <s v="FCC"/>
    <d v="2026-07-08T13:25:39"/>
    <d v="2026-08-08T13:00:00"/>
    <s v="Kendala Pelanggan"/>
    <s v="REVOKE"/>
    <s v="KLM"/>
    <s v="NO ADDON"/>
    <m/>
    <s v="Follow Up Revoke Completed, New Order ID : SC1002516591"/>
    <s v="HSI Bisnis Promo HUT Telkom PSB 70% - 100 Mbps"/>
    <s v="INDIBIZ"/>
    <m/>
    <m/>
    <d v="2026-08-08T13:00:00"/>
    <s v="2026-08-08 13:00:00 | Nama Pic : BP FANDI No Hp Pic : 087866890803 Jam Pemasangan : 08:00 - 12.00 Tanggal Pemasangan : SABTU 08 AGUSTUS 2026 Info Tambahan : Hubungi pelanggan sebelum datang ke lokasi, terima kasih."/>
    <m/>
    <m/>
    <m/>
    <e v="#NUM!"/>
    <e v="#NUM!"/>
    <x v="1"/>
  </r>
  <r>
    <n v="1810"/>
    <n v="1002520090"/>
    <n v="3"/>
    <x v="1"/>
    <n v="5"/>
    <s v="SBY UTARA"/>
    <s v="GRESIK"/>
    <s v="BPG"/>
    <s v="REG"/>
    <s v="AO"/>
    <x v="0"/>
    <m/>
    <s v="Completed (PS)"/>
    <s v="RBS-Regional 3"/>
    <d v="2026-08-11T14:07:32"/>
    <d v="2026-08-11T22:14:10"/>
    <n v="69361282"/>
    <m/>
    <n v="152443208733"/>
    <s v="PKM DAWARBLANDONG RUANG LAYANAN"/>
    <s v="ODP-BPG-FL/35"/>
    <s v="WO061504506"/>
    <m/>
    <m/>
    <m/>
    <n v="112.42520500000001"/>
    <n v="-7.3288700000000002"/>
    <s v="MD|MYDB-20260808264719|DN00001/MN02100|PKM DAWARBLANDONG RUANG LAYANAN|081333000850"/>
    <s v="MYDIGIBIZPARTNER"/>
    <m/>
    <m/>
    <m/>
    <m/>
    <m/>
    <m/>
    <m/>
    <m/>
    <s v="Management Janji"/>
    <s v="2026-08-09 08:00:00 | Tanggal Pemasangan : 09 Agustus 2026  Jam Pemasangan : 08:00 13:00  Info Tambahan : Hubungi pelanggan dulu sebelum ke lokasi terimakasih"/>
    <s v="FCC"/>
    <d v="2026-11-08T14:10:22"/>
    <m/>
    <m/>
    <s v="PS"/>
    <s v="BPG"/>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07:00:00"/>
    <s v="2026-08-09 08:00:00 | Tanggal Pemasangan : 09 Agustus 2026  Jam Pemasangan : 08:00 13:00  Info Tambahan : Hubungi pelanggan dulu sebelum ke lokasi terimakasih"/>
    <n v="2026"/>
    <n v="8"/>
    <n v="11"/>
    <d v="2026-08-11T00:00:00"/>
    <n v="-0.29166666666424135"/>
    <x v="0"/>
  </r>
  <r>
    <n v="1811"/>
    <n v="1002515647"/>
    <n v="3"/>
    <x v="1"/>
    <n v="5"/>
    <s v="MADURA"/>
    <s v="PAMEKASAN"/>
    <s v="SMP"/>
    <s v="REG"/>
    <s v="AO"/>
    <x v="0"/>
    <s v="1P INET"/>
    <s v="102 | FOLLOW UP COMPLETED"/>
    <s v="RBS-Regional 3"/>
    <d v="2026-08-08T09:31:57"/>
    <d v="2026-08-12T15:16:44"/>
    <n v="69361256"/>
    <m/>
    <n v="152431232338"/>
    <s v="Toko Puji"/>
    <s v="ODP-SMP-FDB/09 FDB/D01/09.01"/>
    <s v="WO061237876"/>
    <m/>
    <m/>
    <m/>
    <n v="113.91540102660601"/>
    <n v="-7.1790439618669497"/>
    <s v="MD|MYDB-20260808264723|DN00001/MN00572|Toko Puji|085904327423"/>
    <s v="MYDIGIBIZPARTNER"/>
    <m/>
    <m/>
    <m/>
    <m/>
    <m/>
    <m/>
    <m/>
    <m/>
    <s v="Management Janji"/>
    <s v="2026-08-09 08:00:00 | Nama PIC : Ibu Puji No Hp : 085904327423 No Alt : - Tgl Pemasangan : 09 Agustus 2026 Interval : PAGI SIANG Note : Hubungi pelanggan terlebih dahulu"/>
    <s v="FCC"/>
    <d v="2026-08-08T09:39:52"/>
    <d v="2026-08-09T08:00:00"/>
    <s v="Kendala Pelanggan"/>
    <s v="REVOKE"/>
    <s v="SMP"/>
    <s v="NO ADDON"/>
    <m/>
    <s v="Follow Up Revoke Completed, New Order ID : SC1002522585"/>
    <s v="HSI Bisnis Promo HUT Telkom PSB 70% - 50 Mbps"/>
    <s v="INDIBIZ"/>
    <m/>
    <m/>
    <d v="2026-08-09T08:00:00"/>
    <s v="2026-08-09 08:00:00 | Nama PIC : Ibu Puji No Hp : 085904327423 No Alt : - Tgl Pemasangan : 09 Agustus 2026 Interval : PAGI SIANG Note : Hubungi pelanggan terlebih dahulu"/>
    <m/>
    <m/>
    <m/>
    <e v="#NUM!"/>
    <e v="#NUM!"/>
    <x v="1"/>
  </r>
  <r>
    <n v="1812"/>
    <n v="1002504404"/>
    <n v="3"/>
    <x v="0"/>
    <n v="5"/>
    <s v="MATARAM"/>
    <s v="BIMA"/>
    <s v="TET"/>
    <s v="DGS"/>
    <s v="AO"/>
    <x v="0"/>
    <m/>
    <s v="Completed (PS)"/>
    <s v="DGS-B2B TREG"/>
    <d v="2026-08-01T11:12:23"/>
    <d v="2026-08-01T16:24:11"/>
    <n v="69356168"/>
    <m/>
    <n v="172616790145"/>
    <s v="UPTD-UPPRD WILAYAH V CABANG PANDA"/>
    <s v="ODP-TET-FAB/104"/>
    <s v="WO060632822"/>
    <m/>
    <m/>
    <m/>
    <n v="118.696022"/>
    <n v="-8.5178539999999998"/>
    <s v="DGS HSI |TREG 3 | IRAWATI | 960251|85242810198/82191978182|UPTD-UPPRD WILAYAH V CABANG PANDA|Indibiz 100mbps 1:1 netmonk"/>
    <s v="Account Manager"/>
    <m/>
    <m/>
    <m/>
    <m/>
    <m/>
    <m/>
    <m/>
    <m/>
    <s v="Management Janji"/>
    <s v="call by phone"/>
    <s v="FCC"/>
    <d v="2026-01-08T11:25:25"/>
    <m/>
    <m/>
    <s v="PS"/>
    <s v="TET"/>
    <s v="NETMONK"/>
    <n v="20260801"/>
    <s v="Completed"/>
    <s v="- 11_11450;Biaya PSB Reguler HSI EBIS ~ 11[150000]  - E23015;E23015 ~ ES23 - Perangkat ONT[0]  - E23015~null~44292;E23015||11||Abodemen 0[0]  - E23015~null~E23015_SWONTPREM;SWONTPREM ~ Biaya Sewa ONT Premium ~ E23015[50000]  - E23046;E23046 ~ ES23 - Paket"/>
    <s v="INDIBIZ"/>
    <m/>
    <m/>
    <d v="1970-01-01T07:00:00"/>
    <s v="call by phone"/>
    <n v="2026"/>
    <n v="8"/>
    <n v="1"/>
    <d v="2026-08-01T00:00:00"/>
    <n v="20665.708333333332"/>
    <x v="2"/>
  </r>
  <r>
    <n v="1813"/>
    <n v="1002505585"/>
    <n v="3"/>
    <x v="6"/>
    <n v="5"/>
    <s v="SIDOARJO"/>
    <s v="INNER - JATIM TIMUR"/>
    <s v="KRN"/>
    <s v="REG"/>
    <s v="AO"/>
    <x v="0"/>
    <m/>
    <s v="Completed (PS)"/>
    <s v="RBS-Regional 3"/>
    <d v="2026-08-03T09:16:39"/>
    <d v="2026-08-03T15:49:20"/>
    <n v="69357203"/>
    <m/>
    <n v="152331250891"/>
    <s v="SAMUDERA WARNA INTERNASIONAL"/>
    <s v="ODP-KRN-FAN/042"/>
    <s v="WO060775172"/>
    <m/>
    <m/>
    <m/>
    <n v="112.4925449"/>
    <n v="-7.4150343999999997"/>
    <s v="|MN02580|/SAMUDERA WARNA INTERNASIONAL/WINBACK 2.0 HSI B2B (1:1) 100MBPS 535RB PSB DISC 70%//steven.djajadi@hotmail.com/STEVEN ANDREW DJAJADI/82282284141"/>
    <s v="Sales Force DBS"/>
    <m/>
    <m/>
    <m/>
    <m/>
    <m/>
    <m/>
    <m/>
    <m/>
    <s v="Management Janji"/>
    <s v="2026-08-04 08:00:00|No Hp Pic : 082282284141 No alt : - Jam Pemasangan :  Tanggal Pemasangan : 04/08/2026 hub sebelum ke lokasi|40961370|MYDITA"/>
    <s v="FCC"/>
    <d v="2026-03-08T09:25:39"/>
    <d v="2026-08-04T08:00:00"/>
    <m/>
    <s v="PS"/>
    <s v="KRN"/>
    <s v="NO ADDON"/>
    <n v="20260803"/>
    <s v="Completed"/>
    <s v="- 11_11446;Biaya PSB HSI EBIS Tunai di Depan ~ 11[150000]  - SP_NOSS;SP_NOSS ~ Internet NOSS Multispeed Network[0]  - SP_NOSS;SP_NOSS ~ Internet NOSS Multispeed Network[0]  - E25060;E25060 ~ ES25 - Paket HSI Bisnis (HSIE) Khusus Winback 2.0[0]  - E25060~n"/>
    <s v="INDIBIZ"/>
    <m/>
    <m/>
    <d v="2026-08-04T08:00:00"/>
    <s v="2026-08-04 08:00:00|No Hp Pic : 082282284141 No alt : - Jam Pemasangan :  Tanggal Pemasangan : 04/08/2026 hub sebelum ke lokasi|40961370|MYDITA"/>
    <n v="2026"/>
    <n v="8"/>
    <n v="3"/>
    <d v="2026-08-03T00:00:00"/>
    <n v="-1.3333333333357587"/>
    <x v="0"/>
  </r>
  <r>
    <n v="1814"/>
    <n v="1002527835"/>
    <n v="3"/>
    <x v="2"/>
    <n v="5"/>
    <s v="MALANG"/>
    <s v="KEPANJEN"/>
    <s v="KEP"/>
    <s v="REG"/>
    <s v="AO"/>
    <x v="0"/>
    <s v="1P INET"/>
    <s v="Completed (PS)"/>
    <s v="RBS-Regional 3"/>
    <d v="2026-08-15T09:58:56"/>
    <d v="2026-08-15T14:45:49"/>
    <n v="69366622"/>
    <m/>
    <n v="152718219109"/>
    <s v="toko grosir randy"/>
    <s v="ODP-KEP-FU/49 FU/D04/49.01"/>
    <s v="WO061802641"/>
    <m/>
    <m/>
    <m/>
    <n v="112.5292129"/>
    <n v="-8.1402958999999999"/>
    <s v="|MN02462|MYIA-075688850236/POI/randy@gmail.com/081351798661/galihrendysatriya@gmail.com"/>
    <s v="MYIB_ASSISTANT"/>
    <m/>
    <m/>
    <m/>
    <m/>
    <m/>
    <m/>
    <m/>
    <m/>
    <s v="Management Janji"/>
    <s v="2026-08-16 08:00:00 | Tanggal pemasangan: 16/08/2026 Jam pemasangan : pagi / siang Info Tambahan : Hubungi pelanggan dulu sebelum ke lokasi terima kasih."/>
    <s v="FCC"/>
    <s v="15-08-2026 10:10:11"/>
    <d v="2026-08-16T08:00:00"/>
    <m/>
    <s v="PS"/>
    <s v="KEP"/>
    <s v="NO ADDON"/>
    <n v="20260815"/>
    <s v="Completed"/>
    <s v="HSI Bisnis Promo HUT Telkom PSB 70% - 200 Mbps"/>
    <s v="INDIBIZ"/>
    <m/>
    <m/>
    <d v="2026-08-16T08:00:00"/>
    <s v="2026-08-16 08:00:00 | Tanggal pemasangan: 16/08/2026 Jam pemasangan : pagi / siang Info Tambahan : Hubungi pelanggan dulu sebelum ke lokasi terima kasih."/>
    <n v="2026"/>
    <n v="8"/>
    <n v="15"/>
    <d v="2026-08-15T00:00:00"/>
    <n v="-1.3333333333357587"/>
    <x v="0"/>
  </r>
  <r>
    <n v="1815"/>
    <n v="1002526375"/>
    <n v="3"/>
    <x v="6"/>
    <n v="5"/>
    <s v="JEMBER"/>
    <s v="BANYUWANGI"/>
    <s v="GEN"/>
    <s v="REG"/>
    <s v="AO"/>
    <x v="0"/>
    <s v="1P INET"/>
    <s v="Completed (PS)"/>
    <s v="RBS-Regional 3"/>
    <d v="2026-08-14T13:14:57"/>
    <d v="2026-08-14T16:00:27"/>
    <n v="69366028"/>
    <m/>
    <n v="152519203966"/>
    <s v="toko surya Gambiran 2"/>
    <s v="ODP-GEN-FH/15 FH/D02/15.01"/>
    <s v="WO061745444"/>
    <m/>
    <m/>
    <m/>
    <n v="114.15111925452899"/>
    <n v="-8.3914654383496199"/>
    <s v="MD|MYDB-20260814265314|DC30004/MC30053|toko surya Gambiran 2|089682904797"/>
    <s v="MYDIGIBIZPARTNER"/>
    <m/>
    <m/>
    <m/>
    <m/>
    <m/>
    <m/>
    <m/>
    <m/>
    <s v="Management Janji"/>
    <s v="2026-08-15 13:00:00 | M Janji :  15 Agustus 2026 Jam Pasang : Pagi Note : hubungi pelanggan jika ingin ke lokasi, terima kasih. "/>
    <s v="FCC"/>
    <s v="14-08-2026 13:25:32"/>
    <d v="2026-08-15T13:00:00"/>
    <m/>
    <s v="PS"/>
    <s v="GEN"/>
    <s v="NETMONK"/>
    <n v="20260814"/>
    <s v="Completed"/>
    <s v="HSI Bisnis Bundling Netmonk PSB 70% Promo - 300 Mbps"/>
    <s v="INDIBIZ"/>
    <m/>
    <m/>
    <d v="2026-08-15T13:00:00"/>
    <s v="2026-08-15 13:00:00 | M Janji :  15 Agustus 2026 Jam Pasang : Pagi Note : hubungi pelanggan jika ingin ke lokasi, terima kasih. "/>
    <n v="2026"/>
    <n v="8"/>
    <n v="14"/>
    <d v="2026-08-14T00:00:00"/>
    <n v="-1.5416666666642413"/>
    <x v="0"/>
  </r>
  <r>
    <n v="1816"/>
    <n v="1002524026"/>
    <n v="3"/>
    <x v="7"/>
    <n v="4"/>
    <s v="KUDUS"/>
    <s v="KUDUS"/>
    <s v="DMA"/>
    <s v="REG"/>
    <s v="AO"/>
    <x v="0"/>
    <m/>
    <s v="Completed (PS)"/>
    <s v="RBS-Regional 3"/>
    <d v="2026-08-13T11:59:04"/>
    <d v="2026-08-14T07:47:38"/>
    <n v="69362784"/>
    <m/>
    <n v="141456115409"/>
    <s v="SPBU 44.595.15"/>
    <s v="ODP-DMA-FC/091"/>
    <s v="WO061658278"/>
    <m/>
    <m/>
    <m/>
    <n v="110.656704879073"/>
    <n v="-6.8965009604495702"/>
    <s v="|MC60025|MYIA-033912687919/POI/Teguh Ariyanto/085363135326/askagroup@yahoo.co.id"/>
    <s v="Sales Profesional"/>
    <m/>
    <m/>
    <m/>
    <m/>
    <m/>
    <m/>
    <m/>
    <m/>
    <s v="Management Janji"/>
    <s v="2026-08-11 15:00:00 | Nama PIC : bapak teguh  No HP :  085363135326  Alt :   M Janji : (SELASA/11/AGUSTUS/2026)  jam Pasang : 09:00  Note : hubungi pelanggan jika ingin kelokasi"/>
    <s v="FCC"/>
    <s v="13-08-2026 12:09:47"/>
    <m/>
    <m/>
    <s v="PS"/>
    <s v="DMA"/>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1 15:00:00 | Nama PIC : bapak teguh  No HP :  085363135326  Alt :   M Janji : (SELASA/11/AGUSTUS/2026)  jam Pasang : 09:00  Note : hubungi pelanggan jika ingin kelokasi"/>
    <n v="2026"/>
    <n v="8"/>
    <n v="14"/>
    <d v="2026-08-14T00:00:00"/>
    <n v="0.70833333333575865"/>
    <x v="0"/>
  </r>
  <r>
    <n v="1817"/>
    <n v="1002511654"/>
    <n v="3"/>
    <x v="1"/>
    <n v="5"/>
    <s v="SBY UTARA"/>
    <s v="GRESIK"/>
    <s v="CRM"/>
    <s v="REG"/>
    <s v="AO"/>
    <x v="0"/>
    <s v="1P INET"/>
    <s v="Completed (PS)"/>
    <s v="RBS-Regional 3"/>
    <d v="2026-08-06T09:46:57"/>
    <d v="2026-08-07T13:35:04"/>
    <n v="69359665"/>
    <m/>
    <n v="152446246167"/>
    <s v="WARKOP RF 1 BANJARSARI"/>
    <s v="ODP-CRM-FT/04 FT/D01/04.01"/>
    <s v="WO061047467"/>
    <m/>
    <m/>
    <m/>
    <n v="112.583199106156"/>
    <n v="-7.1738093872094097"/>
    <s v="MD|MYDB-20260804264313|DN00001/MN01273|WARKOP RF 1 BANJARSARI|082333597653"/>
    <s v="MYDIGIBIZPARTNER"/>
    <m/>
    <m/>
    <m/>
    <m/>
    <m/>
    <m/>
    <m/>
    <m/>
    <s v="Management Janji"/>
    <s v="2026-08-07 10:00:00 | Tanggal pemasangan: 6/08/2026 Jam pemasangan : pagi / siang Info Tambahan : Hubungi pelanggan dulu sebelum ke lokasi. terima kasih"/>
    <s v="FCC"/>
    <d v="2026-06-08T09:55:05"/>
    <d v="2026-08-07T10:00:00"/>
    <s v="Kendala Pelanggan"/>
    <s v="PS"/>
    <s v="CRM"/>
    <s v="NO ADDON"/>
    <n v="20260807"/>
    <s v="Completed"/>
    <s v="HSI Bisnis Promo HUT Telkom PSB 70% - 50 Mbps"/>
    <s v="INDIBIZ"/>
    <m/>
    <m/>
    <d v="2026-08-07T10:00:00"/>
    <s v="2026-08-07 10:00:00 | Tanggal pemasangan: 6/08/2026 Jam pemasangan : pagi / siang Info Tambahan : Hubungi pelanggan dulu sebelum ke lokasi. terima kasih"/>
    <n v="2026"/>
    <n v="8"/>
    <n v="7"/>
    <d v="2026-08-07T00:00:00"/>
    <n v="-0.41666666666424135"/>
    <x v="0"/>
  </r>
  <r>
    <n v="1818"/>
    <n v="1002524394"/>
    <n v="3"/>
    <x v="4"/>
    <n v="4"/>
    <s v="PEKALONGAN"/>
    <s v="TEGAL"/>
    <s v="TEG"/>
    <s v="REG"/>
    <s v="AO"/>
    <x v="0"/>
    <s v="1P INET"/>
    <s v="Completed (PS)"/>
    <s v="RBS-Regional 3"/>
    <d v="2026-08-13T14:04:57"/>
    <d v="2026-08-14T12:42:27"/>
    <n v="69365225"/>
    <m/>
    <n v="142212126738"/>
    <s v="MDTU Al Kautsar Pacul"/>
    <s v="ODP-TEG-FJ/079 FJ/D05/079.01"/>
    <s v="WO061673952"/>
    <m/>
    <m/>
    <m/>
    <n v="109.159308336675"/>
    <n v="-6.8954124690654401"/>
    <s v="MD|MYDB-20260813265196|EC50002/MC50089|MDTU Al Kautsar Pacul|08156664659"/>
    <s v="MYDIGIBIZPARTNER"/>
    <m/>
    <m/>
    <m/>
    <m/>
    <m/>
    <m/>
    <m/>
    <m/>
    <s v="Management Janji"/>
    <s v="2026-08-14 13:00:00 | Nama : BP WAHIDIN No Hp : 08156664659 No Alt :  Tgl Pemasangan : 14 Agustus 2026 Interval : PAGI  Note : Hubungi pelanggan terlebih dahulu"/>
    <s v="FCC"/>
    <s v="13-08-2026 14:39:50"/>
    <d v="2026-08-14T13:00:00"/>
    <m/>
    <s v="PS"/>
    <s v="TEG"/>
    <s v="NO ADDON"/>
    <n v="20260814"/>
    <s v="Completed"/>
    <s v="HSI Bisnis Promo HUT Telkom PSB 70% - 50 Mbps"/>
    <s v="INDIBIZ"/>
    <m/>
    <m/>
    <d v="2026-08-14T13:00:00"/>
    <s v="2026-08-14 13:00:00 | Nama : BP WAHIDIN No Hp : 08156664659 No Alt :  Tgl Pemasangan : 14 Agustus 2026 Interval : PAGI  Note : Hubungi pelanggan terlebih dahulu"/>
    <n v="2026"/>
    <n v="8"/>
    <n v="14"/>
    <d v="2026-08-14T00:00:00"/>
    <n v="-0.54166666666424135"/>
    <x v="0"/>
  </r>
  <r>
    <n v="1819"/>
    <n v="1002519051"/>
    <n v="3"/>
    <x v="3"/>
    <n v="4"/>
    <s v="PURWOKERTO"/>
    <s v="PURWOKERTO"/>
    <s v="AJB"/>
    <s v="REG"/>
    <s v="AO"/>
    <x v="0"/>
    <s v="1P INET"/>
    <s v="102 | FOLLOW UP COMPLETED"/>
    <s v="RBS-Regional 3"/>
    <d v="2026-08-11T09:37:57"/>
    <d v="2026-08-13T17:51:26"/>
    <n v="69362958"/>
    <m/>
    <n v="143387115922"/>
    <s v="SPBU PERTAMINA 44.531.20 JAMBU"/>
    <s v="ODP-AJB-FW/001 FW/D01/001.01"/>
    <s v="WO061467572"/>
    <m/>
    <m/>
    <m/>
    <n v="109.062595"/>
    <n v="-7.4956149999999999"/>
    <s v="|MC00213|MYIA-033355129640/POI/WARNO/081327377920/spbu.jambu@yahoo.co.id"/>
    <s v="MYIB_ASSISTANT"/>
    <m/>
    <m/>
    <m/>
    <m/>
    <m/>
    <m/>
    <m/>
    <m/>
    <s v="Management Janji"/>
    <s v="2026-08-12 08:00:00 | M Janji : (12/08/2026) jam Pasang : 09:00 Note : hubungi pelanggan jika ingin kelokasi "/>
    <s v="FCC"/>
    <d v="2026-11-08T09:40:16"/>
    <d v="2026-08-12T08:00:00"/>
    <s v="Kendala Lainnya"/>
    <s v="REVOKE"/>
    <s v="AJB"/>
    <s v="NO ADDON"/>
    <m/>
    <s v="Follow Up Revoke Completed, New Order ID : SC1002525157"/>
    <s v="HSI Bisnis Promo HUT Telkom PSB 70% - 100 Mbps Dual Band"/>
    <s v="INDIBIZ"/>
    <m/>
    <m/>
    <d v="2026-08-12T08:00:00"/>
    <s v="2026-08-12 08:00:00 | M Janji : (12/08/2026) jam Pasang : 09:00 Note : hubungi pelanggan jika ingin kelokasi "/>
    <m/>
    <m/>
    <m/>
    <e v="#NUM!"/>
    <e v="#NUM!"/>
    <x v="1"/>
  </r>
  <r>
    <n v="1820"/>
    <n v="1002506582"/>
    <n v="3"/>
    <x v="4"/>
    <n v="4"/>
    <s v="SEMARANG"/>
    <s v="KENDAL"/>
    <s v="KDL"/>
    <s v="DPS"/>
    <s v="AO"/>
    <x v="0"/>
    <m/>
    <s v="Completed (PS)"/>
    <s v="DPS-Logistic &amp; Manufacturing"/>
    <d v="2026-08-03T17:27:20"/>
    <d v="2026-08-04T15:37:37"/>
    <n v="69357813"/>
    <m/>
    <n v="146457106136"/>
    <s v="PT BIMA ADIKARYA PERSADA"/>
    <s v="ODP-KDL-FA/025"/>
    <s v="WO060829067"/>
    <m/>
    <m/>
    <m/>
    <n v="110.19840687"/>
    <n v="-6.920584957"/>
    <s v="DPS HSI | OKTIAWAN | 403652 | TREG 3| KAWASAN INDUSTRI KENDAL | KIKIN | 081336360377 | HSIBISNIS100MBPS"/>
    <s v="Account Manager"/>
    <m/>
    <m/>
    <m/>
    <m/>
    <m/>
    <m/>
    <m/>
    <m/>
    <s v="Management Janji"/>
    <s v="KONFIRMASI UP"/>
    <s v="FCC"/>
    <d v="2026-03-08T17:39:44"/>
    <m/>
    <m/>
    <s v="PS"/>
    <s v="KDL"/>
    <s v="NO ADDON"/>
    <n v="20260804"/>
    <s v="Completed"/>
    <s v="- 11_11450;Biaya PSB Reguler HSI EBIS ~ 11[150000]  - SP_NOSS;SP_NOSS ~ Internet NOSS Multispeed Network[0]  - SP_NOSS;SP_NOSS ~ Internet NOSS Multispeed Network[0]  - E23015;E23015 ~ ES23 - Perangkat ONT[0]  - E23015~null~44292;E23015||11||Abodemen 0[0] "/>
    <s v="INDIBIZ"/>
    <m/>
    <m/>
    <d v="2026-08-04T13:00:00"/>
    <s v="KONFIRMASI UP"/>
    <n v="2026"/>
    <n v="8"/>
    <n v="4"/>
    <d v="2026-08-04T00:00:00"/>
    <n v="-0.54166666666424135"/>
    <x v="0"/>
  </r>
  <r>
    <n v="1821"/>
    <n v="1002524431"/>
    <n v="3"/>
    <x v="2"/>
    <n v="5"/>
    <s v="MADIUN"/>
    <s v="PONOROGO"/>
    <s v="LOG"/>
    <s v="DSS"/>
    <s v="AO"/>
    <x v="0"/>
    <m/>
    <s v="7 | OSS - PROVISIONING ISSUED"/>
    <s v="DSS-Man &amp; Infrastructure"/>
    <d v="2026-08-13T14:13:31"/>
    <d v="2026-08-13T14:18:31"/>
    <n v="69365224"/>
    <m/>
    <n v="152621201267"/>
    <s v="PLN NP UP PACITAN"/>
    <s v="OTB-LOG-027"/>
    <s v="WO061675206"/>
    <m/>
    <m/>
    <m/>
    <n v="111.37383228058199"/>
    <n v="-8.2599009832022094"/>
    <s v="AMDES;405605;CHUSNUL NUUR FADILLAH;PSB;100 MBPS INET ONLY;BERNIE/+62 821-4307-7435"/>
    <s v="Account Manager"/>
    <m/>
    <m/>
    <m/>
    <m/>
    <m/>
    <m/>
    <m/>
    <m/>
    <s v="Management Janji"/>
    <s v="ss"/>
    <s v="FCC"/>
    <s v="13-08-2026 14:39:50"/>
    <m/>
    <m/>
    <s v="PI"/>
    <s v="LOG"/>
    <s v="NO ADDON"/>
    <m/>
    <s v="Provisioning Issued"/>
    <s v="- 11_11450;Biaya PSB Reguler HSI EBIS ~ 11[150000]  - SP_NOSS;SP_NOSS ~ Internet NOSS Multispeed Network[0]  - SP_NOSS;SP_NOSS ~ Internet NOSS Multispeed Network[0]  - E23046;E23046 ~ ES23 - Paket HSI Bisnis[0]  - E23046~null~E23046_UNL;UNL ~ Internet-Lin"/>
    <s v="INDIBIZ"/>
    <m/>
    <m/>
    <d v="2026-08-13T20:30:00"/>
    <s v="ss"/>
    <m/>
    <m/>
    <m/>
    <e v="#NUM!"/>
    <e v="#NUM!"/>
    <x v="1"/>
  </r>
  <r>
    <n v="1822"/>
    <n v="1002517364"/>
    <n v="3"/>
    <x v="4"/>
    <n v="4"/>
    <s v="PEKALONGAN"/>
    <s v="TEGAL"/>
    <s v="TEG"/>
    <s v="REG"/>
    <s v="AO"/>
    <x v="0"/>
    <m/>
    <s v="Completed (PS)"/>
    <s v="RBS-Regional 3"/>
    <d v="2026-08-10T11:10:44"/>
    <d v="2026-08-10T13:23:15"/>
    <n v="69358089"/>
    <m/>
    <n v="142212126153"/>
    <s v="PT. DEDY JAYA LAMBANG PERKASA"/>
    <s v="ODP-TEG-FBP/013"/>
    <s v="WO061377287"/>
    <m/>
    <m/>
    <m/>
    <n v="109.132043"/>
    <n v="-6.8589640000000003"/>
    <s v="|MN00292|MYIA-012469433290/POI/Ariesti Gita Mentari/081329821989/gitamentari3030@gmail.com"/>
    <s v="Account Manager"/>
    <m/>
    <m/>
    <m/>
    <m/>
    <m/>
    <m/>
    <m/>
    <m/>
    <s v="Management Janji"/>
    <s v="2026-08-05 08:00:00 | Nama PIC: bu ariesta gita  Notel: 081329821989  Alt: -   Tanggal: 5/8/2026  Jam Pasang: Pagi  Note: Hubungi sebelum ke lokasi, terimakasih."/>
    <s v="FCC"/>
    <d v="2026-10-08T11:40:04"/>
    <m/>
    <m/>
    <s v="PS"/>
    <s v="TEG"/>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5 08:00:00 | Nama PIC: bu ariesta gita  Notel: 081329821989  Alt: -   Tanggal: 5/8/2026  Jam Pasang: Pagi  Note: Hubungi sebelum ke lokasi, terimakasih."/>
    <n v="2026"/>
    <n v="8"/>
    <n v="10"/>
    <d v="2026-08-10T00:00:00"/>
    <n v="-0.29166666666424135"/>
    <x v="0"/>
  </r>
  <r>
    <n v="1823"/>
    <n v="1002517006"/>
    <n v="3"/>
    <x v="2"/>
    <n v="5"/>
    <s v="MADIUN"/>
    <s v="NGAWI"/>
    <s v="WKU"/>
    <s v="REG"/>
    <s v="AO"/>
    <x v="0"/>
    <s v="1P INET"/>
    <s v="Completed (PS)"/>
    <s v="RBS-Regional 3"/>
    <d v="2026-08-10T09:19:57"/>
    <d v="2026-08-10T16:28:41"/>
    <n v="69362103"/>
    <m/>
    <n v="152634205526"/>
    <s v="SPBU 54.632.14"/>
    <s v="ODP-WKU-FC/24 FC/D05/24.01"/>
    <s v="WO061360692"/>
    <m/>
    <m/>
    <m/>
    <n v="111.22532699999999"/>
    <n v="-7.4103079999999997"/>
    <s v="|MN00265|MYIA-062981920887/POI/JOKO SUPRIYANTO/081335179885/spbu5463214@gmail.com"/>
    <s v="MYIB_ASSISTANT"/>
    <m/>
    <m/>
    <m/>
    <m/>
    <m/>
    <m/>
    <m/>
    <m/>
    <s v="Management Janji"/>
    <s v="2026-08-11 08:00:00 | Nama PIC : bapak joko No HP : 081335179885 Alt :  M Janji : (SELASA/11/AGUSTUS/2026) jam Pasang : 09:00 Note : hubungi pelanggan jika ingin kelokasi"/>
    <s v="FCC"/>
    <d v="2026-10-08T09:25:41"/>
    <d v="2026-08-11T08:00:00"/>
    <m/>
    <s v="PS"/>
    <s v="WKU"/>
    <s v="NO ADDON"/>
    <n v="20260810"/>
    <s v="Completed"/>
    <s v="HSI Bisnis Promo HUT Telkom PSB 70% - 50 Mbps"/>
    <s v="INDIBIZ"/>
    <m/>
    <m/>
    <d v="2026-08-11T08:00:00"/>
    <s v="2026-08-11 08:00:00 | Nama PIC : bapak joko No HP : 081335179885 Alt :  M Janji : (SELASA/11/AGUSTUS/2026) jam Pasang : 09:00 Note : hubungi pelanggan jika ingin kelokasi"/>
    <n v="2026"/>
    <n v="8"/>
    <n v="10"/>
    <d v="2026-08-10T00:00:00"/>
    <n v="-1.3333333333357587"/>
    <x v="0"/>
  </r>
  <r>
    <n v="1824"/>
    <n v="1002530375"/>
    <n v="3"/>
    <x v="2"/>
    <n v="5"/>
    <s v="KEDIRI"/>
    <s v="KEDIRI"/>
    <s v="PAE"/>
    <s v="REG"/>
    <s v="AO"/>
    <x v="0"/>
    <s v="1P INET"/>
    <s v="7 | OSS - PROVISIONING ISSUED"/>
    <s v="RBS-Regional 3"/>
    <d v="2026-08-17T07:47:56"/>
    <d v="2026-08-18T08:07:05"/>
    <n v="69367793"/>
    <m/>
    <n v="152639219504"/>
    <s v="YAYASAN AL-IKHLAS BALONG JAMBE"/>
    <s v="ODP-PAE-FY/09 FY/D03/09.01"/>
    <s v="WO061907421"/>
    <m/>
    <m/>
    <m/>
    <n v="112.215031"/>
    <n v="-7.7059810000000004"/>
    <s v="|MC20002|MYIA-057262297076/POI/CAHYO SEJATI/085604985346/cahyosejati21@gmail.com"/>
    <s v="MYIB_ASSISTANT"/>
    <m/>
    <m/>
    <m/>
    <m/>
    <m/>
    <m/>
    <m/>
    <m/>
    <s v="Management Janji"/>
    <s v="2026-08-18 08:00:00 | Jam Pemasangan : 08:00 - 12.00 Tanggal Pemasangan : 18/08/2026 Info Tambahan : Hubungi pelanggan sebelum datang ke lokasi"/>
    <s v="FCC"/>
    <s v="17-08-2026 07:54:41"/>
    <d v="2026-08-18T08:00:00"/>
    <m/>
    <s v="PI"/>
    <s v="PAE"/>
    <s v="NO ADDON"/>
    <m/>
    <s v="Provisioning Issued"/>
    <s v="HSI Bisnis Promo HUT Telkom PSB 70% - 200 Mbps"/>
    <s v="INDIBIZ"/>
    <m/>
    <m/>
    <d v="2026-08-18T08:00:00"/>
    <s v="2026-08-18 08:00:00 | Jam Pemasangan : 08:00 - 12.00 Tanggal Pemasangan : 18/08/2026 Info Tambahan : Hubungi pelanggan sebelum datang ke lokasi"/>
    <m/>
    <m/>
    <m/>
    <e v="#NUM!"/>
    <e v="#NUM!"/>
    <x v="1"/>
  </r>
  <r>
    <n v="1825"/>
    <n v="1002519243"/>
    <n v="3"/>
    <x v="5"/>
    <n v="5"/>
    <s v="SINGARJA"/>
    <s v="KLUNGKUNG"/>
    <s v="APR"/>
    <s v="REG"/>
    <s v="AO"/>
    <x v="0"/>
    <m/>
    <s v="CANCEL COMPLETED"/>
    <s v="RBS-Regional 3"/>
    <d v="2026-08-11T10:23:32"/>
    <d v="2026-08-11T12:09:58"/>
    <n v="69363029"/>
    <m/>
    <n v="172404209325"/>
    <s v="SMP NEGERI 2 ABANG"/>
    <s v="ODP-APR-FD/01"/>
    <m/>
    <m/>
    <m/>
    <m/>
    <n v="115.60172439999999"/>
    <n v="-8.4147517000000001"/>
    <s v="|MN02750|/PIC I WAYAN SARYA/085842056440-082144951066/spandabang60@gmail.com"/>
    <s v="Sales Force DBS"/>
    <m/>
    <m/>
    <m/>
    <m/>
    <m/>
    <m/>
    <m/>
    <m/>
    <m/>
    <m/>
    <m/>
    <d v="2026-11-08T10:39:50"/>
    <m/>
    <m/>
    <s v="REJECT_FCC"/>
    <s v="APR"/>
    <s v="NO ADDON"/>
    <m/>
    <s v="DECLINE : Decline - Batal Order RIRIN RISNAWATI 40931149|MYDITA"/>
    <s v="- 11_11446;Biaya PSB HSI EBIS Tunai di Depan ~ 11[150000]  - SP_NOSS;SP_NOSS ~ Internet NOSS Multispeed Network[0]  - E25061;E25061 ~ ES25 - Paket HSI Basic (HSIEF) Khusus Winback 2.0[0]  - E25061~null~E25061_UNL;UNL ~ Internet-Link Unlimited Internet Usa"/>
    <s v="INDIBIZ"/>
    <m/>
    <m/>
    <m/>
    <m/>
    <m/>
    <m/>
    <m/>
    <e v="#NUM!"/>
    <e v="#NUM!"/>
    <x v="1"/>
  </r>
  <r>
    <n v="1826"/>
    <n v="1002525204"/>
    <n v="3"/>
    <x v="2"/>
    <n v="5"/>
    <s v="MALANG"/>
    <s v="BATU"/>
    <s v="SGS"/>
    <s v="REG"/>
    <s v="AO"/>
    <x v="0"/>
    <s v="1P INET"/>
    <s v="Completed (PS)"/>
    <s v="RBS-Regional 3"/>
    <d v="2026-08-13T18:35:56"/>
    <d v="2026-08-14T11:52:05"/>
    <n v="69365519"/>
    <m/>
    <n v="152721299884"/>
    <s v="TOKOMU 24 BARENG"/>
    <s v="ODP-SGS-FAC/87 FAC/D07/87.01"/>
    <s v="WO061701545"/>
    <m/>
    <m/>
    <m/>
    <n v="112.683423198759"/>
    <n v="-7.9098472693809301"/>
    <s v="MD|MYDB-20260813265261|SC20017/MC20200|TOKOMU 24 BARENG|085101693003"/>
    <s v="MYDIGIBIZPARTNER"/>
    <m/>
    <m/>
    <m/>
    <m/>
    <m/>
    <m/>
    <m/>
    <m/>
    <s v="Management Janji"/>
    <s v="2026-08-14 15:00:00 | Nama Pic : BP GIGIK No Hp Pic : 085101693003 Jam Pemasangan : 08:00 - 12.00 Tanggal Pemasangan : JUMAT 14 AGUSTUS 2026 Info Tambahan : Hubungi pelanggan sebelum datang ke lokasi"/>
    <s v="FCC"/>
    <s v="13-08-2026 18:39:53"/>
    <d v="2026-08-14T15:00:00"/>
    <m/>
    <s v="PS"/>
    <s v="SGS"/>
    <s v="NO ADDON"/>
    <n v="20260814"/>
    <s v="Completed"/>
    <s v="HSI Bisnis PSB 70% - 300 Mbps"/>
    <s v="INDIBIZ"/>
    <m/>
    <m/>
    <d v="2026-08-14T15:00:00"/>
    <s v="2026-08-14 15:00:00 | Nama Pic : BP GIGIK No Hp Pic : 085101693003 Jam Pemasangan : 08:00 - 12.00 Tanggal Pemasangan : JUMAT 14 AGUSTUS 2026 Info Tambahan : Hubungi pelanggan sebelum datang ke lokasi"/>
    <n v="2026"/>
    <n v="8"/>
    <n v="14"/>
    <d v="2026-08-14T00:00:00"/>
    <n v="-0.625"/>
    <x v="0"/>
  </r>
  <r>
    <n v="1827"/>
    <n v="1002524181"/>
    <n v="3"/>
    <x v="3"/>
    <n v="4"/>
    <s v="PURWOKERTO"/>
    <s v="PURWOKERTO"/>
    <s v="PWT"/>
    <s v="REG"/>
    <s v="AO"/>
    <x v="0"/>
    <m/>
    <s v="Completed (PS)"/>
    <s v="RBS-Regional 3"/>
    <d v="2026-08-13T13:07:59"/>
    <d v="2026-08-13T15:45:51"/>
    <n v="69362850"/>
    <m/>
    <n v="146303609839"/>
    <s v="NAYYARA PROJECT"/>
    <s v="ODP-PWT-FDD/078"/>
    <s v="WO061666906"/>
    <m/>
    <m/>
    <m/>
    <n v="109.21255410000001"/>
    <n v="-7.4129988999999998"/>
    <s v="|MC00213|MYIA-078416611205/POI/FARHATUN NI&amp; 39;MAH WULANDA/085726802885/gibstore65@gmail.com"/>
    <s v="Sales Profesional"/>
    <m/>
    <m/>
    <m/>
    <m/>
    <m/>
    <m/>
    <m/>
    <m/>
    <s v="Management Janji"/>
    <s v="2026-08-12 08:00:00 | Tanggal pemasangan: 12/08/2026  Jam pemasangan : pagi  Info Tambahan : Hubungi pelanggan dulu sebelum ke lokasi  terima kasih."/>
    <s v="FCC"/>
    <s v="13-08-2026 13:10:22"/>
    <m/>
    <m/>
    <s v="PS"/>
    <s v="PWT"/>
    <s v="NO ADDON"/>
    <n v="20260813"/>
    <s v="Completed"/>
    <s v="- 11_11446;Biaya PSB HSI EBIS Tunai di Depan ~ 11[150000]  - E23015;E23015 ~ ES23 - Perangkat ONT[0]  - E23015~null~44292;E23015||11||Abodemen 0[0]  - E23015~null~E23015_SWONTPREM;SWONTPREM ~ Biaya Sewa ONT Premium ~ E23015[50000]  - E25060;E25060 ~ ES25 "/>
    <s v="INDIBIZ"/>
    <m/>
    <m/>
    <d v="2026-08-13T07:00:00"/>
    <s v="2026-08-12 08:00:00 | Tanggal pemasangan: 12/08/2026  Jam pemasangan : pagi  Info Tambahan : Hubungi pelanggan dulu sebelum ke lokasi  terima kasih."/>
    <n v="2026"/>
    <n v="8"/>
    <n v="13"/>
    <d v="2026-08-13T00:00:00"/>
    <n v="-0.29166666666424135"/>
    <x v="0"/>
  </r>
  <r>
    <n v="1828"/>
    <n v="1002512894"/>
    <n v="3"/>
    <x v="1"/>
    <n v="5"/>
    <s v="MADURA"/>
    <s v="BANGKALAN"/>
    <s v="SPG"/>
    <s v="REG"/>
    <s v="AO"/>
    <x v="0"/>
    <m/>
    <s v="Completed (PS)"/>
    <s v="RBS-Regional 3"/>
    <d v="2026-08-06T15:26:52"/>
    <d v="2026-08-06T17:27:59"/>
    <n v="69298619"/>
    <m/>
    <n v="152434913493"/>
    <s v="TOKO AL BAROKAH 6"/>
    <s v="ODP-SPG-FS/62"/>
    <s v="WO061094925"/>
    <m/>
    <m/>
    <m/>
    <n v="113.209640110584"/>
    <n v="-7.06344143783154"/>
    <s v="|MN02600|TOKO AL BAROKAH 6/SATUMAN/+6287750023016/rifashooting@gmail.com/HSI Bisnis Promo Spesial Hari Kartini (1:1) 50 Mbps (Rp 355.000) PSB Rp 150.000"/>
    <s v="Sales Force DBS"/>
    <m/>
    <m/>
    <m/>
    <m/>
    <m/>
    <m/>
    <m/>
    <m/>
    <s v="Management Janji"/>
    <s v="2026-08-05 08:00:00|M Janji : 5 agustus 2026  jam Pasang : pagi   Note : hubungi pelanggan jika ingin kelokasi  |MU1366|MYDITA"/>
    <s v="FCC"/>
    <d v="2026-06-08T15:40:04"/>
    <m/>
    <m/>
    <s v="PS"/>
    <s v="SPG"/>
    <s v="NO ADDON"/>
    <n v="20260806"/>
    <s v="Completed"/>
    <s v="- 11_11446;Biaya PSB HSI EBIS Tunai di Depan ~ 11[150000]  - E23015;E23015 ~ ES23 - Perangkat ONT[0]  - E23015~null~44292;E23015||11||Abodemen 0[0]  - E23015~null~E23015_SWONT;SWONT ~ Biaya Sewa ONT ~ E23015[30000]  - E25060;E25060 ~ ES25 - Paket HSI Bisn"/>
    <s v="INDIBIZ"/>
    <m/>
    <m/>
    <d v="2026-08-06T07:00:00"/>
    <s v="2026-08-05 08:00:00|M Janji : 5 agustus 2026  jam Pasang : pagi   Note : hubungi pelanggan jika ingin kelokasi  |MU1366|MYDITA"/>
    <n v="2026"/>
    <n v="8"/>
    <n v="6"/>
    <d v="2026-08-06T00:00:00"/>
    <n v="-0.29166666666424135"/>
    <x v="0"/>
  </r>
  <r>
    <n v="1829"/>
    <n v="1002510565"/>
    <n v="3"/>
    <x v="0"/>
    <n v="5"/>
    <s v="MATARAM"/>
    <s v="INNER - NUSA TENGGARA"/>
    <s v="MTR"/>
    <s v="REG"/>
    <s v="AO"/>
    <x v="0"/>
    <s v="1P INET"/>
    <s v="Completed (PS)"/>
    <s v="RBS-Regional 3"/>
    <d v="2026-08-05T13:31:56"/>
    <d v="2026-08-07T14:23:12"/>
    <n v="69359155"/>
    <m/>
    <n v="172601796082"/>
    <s v="JASA INSTALASI LISTRIK"/>
    <s v="ODP-MTR-FDP/133 FDP/D05/133.01"/>
    <s v="WO060987027"/>
    <m/>
    <m/>
    <m/>
    <n v="116.142519862084"/>
    <n v="-8.5480137834756302"/>
    <s v="|MC40316|MYIA-057384613979/POI/MUHAMMAD ABI ILHAM/087750862830/akelektrik723@gmail.com"/>
    <s v="MYIB_ASSISTANT"/>
    <m/>
    <m/>
    <m/>
    <m/>
    <m/>
    <m/>
    <m/>
    <m/>
    <s v="Management Janji"/>
    <s v="2026-08-07 08:00:00 | Tanggal Pemasangan : 07 Agustus 2026 Jam Pemasangan : 08:00 13:00 Info Tambahan : Hubungi pelanggan dulu sebelum ke lokasi terimakasih"/>
    <s v="FCC"/>
    <d v="2026-05-08T13:39:44"/>
    <d v="2026-08-07T08:00:00"/>
    <m/>
    <s v="PS"/>
    <s v="MTR"/>
    <s v="NO ADDON"/>
    <n v="20260807"/>
    <s v="Completed"/>
    <s v="HSI Bisnis Promo HUT Telkom PSB 70% - 200 Mbps"/>
    <s v="INDIBIZ"/>
    <m/>
    <m/>
    <d v="2026-08-07T08:00:00"/>
    <s v="2026-08-07 08:00:00 | Tanggal Pemasangan : 07 Agustus 2026 Jam Pemasangan : 08:00 13:00 Info Tambahan : Hubungi pelanggan dulu sebelum ke lokasi terimakasih"/>
    <n v="2026"/>
    <n v="8"/>
    <n v="7"/>
    <d v="2026-08-07T00:00:00"/>
    <n v="-0.33333333333575865"/>
    <x v="0"/>
  </r>
  <r>
    <n v="1830"/>
    <n v="1002512279"/>
    <n v="3"/>
    <x v="0"/>
    <n v="5"/>
    <s v="KUPANG"/>
    <s v="ATAMBUA"/>
    <s v="KLH"/>
    <s v="DGS"/>
    <s v="AO"/>
    <x v="0"/>
    <m/>
    <s v="7 | OSS - PROVISIONING ISSUED"/>
    <s v="DGS-Government Public Services"/>
    <d v="2026-08-06T12:50:46"/>
    <d v="2026-08-06T12:54:27"/>
    <n v="69359932"/>
    <m/>
    <n v="172515213789"/>
    <s v="Wilker Pelabuhan Kalabahi (BKK KELAS 1 KUPANG)"/>
    <s v="ODP-KLH-FA/126"/>
    <s v="WO061069754"/>
    <m/>
    <m/>
    <m/>
    <n v="124.518772750924"/>
    <n v="-8.2194814372521403"/>
    <s v="DGS HSI|AGUSTINA MEME GORAN|770015|TREG 3-NUSRA|Wilker Pelabuhan Kalabahi (BKK KELAS 1 KUPANG )|SOLEMAN OUTANG|082147666084|HSI 50 Mbps (Bisnis)"/>
    <s v="Account Manager"/>
    <m/>
    <m/>
    <m/>
    <m/>
    <m/>
    <m/>
    <m/>
    <m/>
    <s v="Management Janji"/>
    <s v="OK"/>
    <s v="FCC"/>
    <d v="2026-06-08T12:55:41"/>
    <m/>
    <m/>
    <s v="PI"/>
    <s v="KLH"/>
    <s v="NO ADDON"/>
    <m/>
    <s v="Provisioning Issued"/>
    <s v="- 11_11450;Biaya PSB Reguler HSI EBIS ~ 11[150000]  - SP_NOSS;SP_NOSS ~ Internet NOSS Multispeed Network[0]  - SP_NOSS;SP_NOSS ~ Internet NOSS Multispeed Network[0]  - E23046;E23046 ~ ES23 - Paket HSI Bisnis[0]  - E23046~null~E23046_UNL;UNL ~ Internet-Lin"/>
    <s v="INDIBIZ"/>
    <m/>
    <m/>
    <d v="2026-08-06T12:00:00"/>
    <s v="OK"/>
    <m/>
    <m/>
    <m/>
    <e v="#NUM!"/>
    <e v="#NUM!"/>
    <x v="1"/>
  </r>
  <r>
    <n v="1831"/>
    <n v="1002513933"/>
    <n v="3"/>
    <x v="0"/>
    <n v="5"/>
    <s v="KUPANG"/>
    <s v="ATAMBUA"/>
    <s v="SOE"/>
    <s v="REG"/>
    <s v="AO"/>
    <x v="0"/>
    <s v="1P INET"/>
    <s v="Completed (PS)"/>
    <s v="RBS-Regional 3"/>
    <d v="2026-08-07T09:49:56"/>
    <d v="2026-08-10T16:18:09"/>
    <n v="69360488"/>
    <m/>
    <n v="172520214431"/>
    <s v="SMP NEGERI LIMAN"/>
    <s v="ODP-SOE-FD/48 FD/D01/48.01"/>
    <s v="WO061139155"/>
    <m/>
    <m/>
    <m/>
    <n v="124.3112177"/>
    <n v="-9.8968697999999993"/>
    <s v="|MC40133|MYIA-065174598743/POI/PAULINA Y MARU/082144408055/paulinamaru93@gmail.com"/>
    <s v="MYIB_ASSISTANT"/>
    <m/>
    <m/>
    <m/>
    <m/>
    <m/>
    <m/>
    <m/>
    <m/>
    <s v="Management Janji"/>
    <s v="2026-08-10 08:00:00 | telp :082144408055  alt : pagi / siang 10/08/2026 hub sebelum ke lokasi "/>
    <s v="FCC"/>
    <d v="2026-07-08T09:55:18"/>
    <d v="2026-08-10T08:00:00"/>
    <m/>
    <s v="PS"/>
    <s v="SOE"/>
    <s v="NETMONK"/>
    <n v="20260810"/>
    <s v="Completed"/>
    <s v="HSI Bisnis Basic Bundling Netmonk Dual Band PSB 70% Promo - 100 Mbps"/>
    <s v="INDIBIZ"/>
    <m/>
    <m/>
    <d v="2026-08-10T08:00:00"/>
    <s v="2026-08-10 08:00:00 | telp :082144408055  alt : pagi / siang 10/08/2026 hub sebelum ke lokasi "/>
    <n v="2026"/>
    <n v="8"/>
    <n v="10"/>
    <d v="2026-08-10T00:00:00"/>
    <n v="-0.33333333333575865"/>
    <x v="0"/>
  </r>
  <r>
    <n v="1832"/>
    <n v="1002505723"/>
    <n v="3"/>
    <x v="7"/>
    <n v="4"/>
    <s v="SOLO"/>
    <s v="INNER - SOLO JATENG TIMUR"/>
    <s v="SLO"/>
    <s v="REG"/>
    <s v="AO"/>
    <x v="0"/>
    <s v="1P INET"/>
    <s v="Completed (PS)"/>
    <s v="RBS-Regional 3"/>
    <d v="2026-08-03T10:11:57"/>
    <d v="2026-08-03T16:09:21"/>
    <n v="69357306"/>
    <m/>
    <n v="146527605351"/>
    <s v="Mess Wahyu Redjo Joglo"/>
    <s v="ODP-SLO-FP/035"/>
    <s v="WO060763170"/>
    <m/>
    <m/>
    <m/>
    <n v="110.81580390000001"/>
    <n v="-7.6048957000000001"/>
    <s v="|MN01401|MYIA-012286464671/POI/Sani/081513999957/eslilin8788@gmail.com"/>
    <s v="MYIB_ASSISTANT"/>
    <m/>
    <m/>
    <m/>
    <m/>
    <m/>
    <m/>
    <m/>
    <m/>
    <s v="Management Janji"/>
    <s v="2026-08-04 08:00:00 | M Janji : 4 agustus 2026 jam Pasang : pagi  Note : hubungi pelanggan jika ingin kelokasi"/>
    <s v="FCC"/>
    <d v="2026-03-08T10:40:22"/>
    <d v="2026-08-04T08:00:00"/>
    <m/>
    <s v="PS"/>
    <s v="SLO"/>
    <s v="NO ADDON"/>
    <n v="20260803"/>
    <s v="Completed"/>
    <s v="HSI Bisnis Promo HUT Telkom PSB 70% - 50 Mbps"/>
    <s v="INDIBIZ"/>
    <m/>
    <m/>
    <d v="2026-08-04T08:00:00"/>
    <s v="2026-08-04 08:00:00 | M Janji : 4 agustus 2026 jam Pasang : pagi  Note : hubungi pelanggan jika ingin kelokasi"/>
    <n v="2026"/>
    <n v="8"/>
    <n v="3"/>
    <d v="2026-08-03T00:00:00"/>
    <n v="-1.3333333333357587"/>
    <x v="0"/>
  </r>
  <r>
    <n v="1833"/>
    <n v="1002523347"/>
    <n v="3"/>
    <x v="6"/>
    <n v="5"/>
    <s v="JEMBER"/>
    <s v="SITUBONDO"/>
    <s v="BKI"/>
    <s v="REG"/>
    <s v="AO"/>
    <x v="0"/>
    <s v="1P INET"/>
    <s v="Completed (PS)"/>
    <s v="RBS-Regional 3"/>
    <d v="2026-08-13T08:50:56"/>
    <d v="2026-08-14T14:07:22"/>
    <n v="69364746"/>
    <m/>
    <n v="152531208003"/>
    <s v="TOKO SEJATI"/>
    <s v="ODP-BKI-FB/54 FB/D07/54.01"/>
    <s v="WO061637864"/>
    <m/>
    <m/>
    <m/>
    <n v="113.720754"/>
    <n v="-7.763674"/>
    <s v="|MN02617|MYIA-030842988800/POI/SUYITNO/082286000967/menyala221991@gmail.com"/>
    <s v="MYIB_ASSISTANT"/>
    <m/>
    <m/>
    <m/>
    <m/>
    <m/>
    <m/>
    <m/>
    <m/>
    <s v="Management Janji"/>
    <s v="2026-08-14 08:00:00 | telp : 082286000967 M Janji : (14/08/2026) jam Pasang : 09:00 Note : hubungi pelanggan jika ingin kelokasi"/>
    <s v="FCC"/>
    <s v="13-08-2026 08:55:52"/>
    <d v="2026-08-14T08:00:00"/>
    <m/>
    <s v="PS"/>
    <s v="BKI"/>
    <s v="NO ADDON"/>
    <n v="20260814"/>
    <s v="Completed"/>
    <s v="HSI Bisnis Promo HUT Telkom PSB 70% - 50 Mbps"/>
    <s v="INDIBIZ"/>
    <m/>
    <m/>
    <d v="2026-08-14T08:00:00"/>
    <s v="2026-08-14 08:00:00 | telp : 082286000967 M Janji : (14/08/2026) jam Pasang : 09:00 Note : hubungi pelanggan jika ingin kelokasi"/>
    <n v="2026"/>
    <n v="8"/>
    <n v="14"/>
    <d v="2026-08-14T00:00:00"/>
    <n v="-0.33333333333575865"/>
    <x v="0"/>
  </r>
  <r>
    <n v="1834"/>
    <n v="1002527675"/>
    <n v="3"/>
    <x v="6"/>
    <n v="5"/>
    <s v="JEMBER"/>
    <s v="BANYUWANGI"/>
    <s v="GEN"/>
    <s v="REG"/>
    <s v="AO"/>
    <x v="0"/>
    <s v="1P INET"/>
    <s v="Completed (PS)"/>
    <s v="RBS-Regional 3"/>
    <d v="2026-08-15T08:17:57"/>
    <d v="2026-08-16T17:14:30"/>
    <n v="69366488"/>
    <m/>
    <n v="152519203806"/>
    <s v="HOTEL PESONA OSING"/>
    <s v="ODP-GEN-FN/28 FN/D01/28.01"/>
    <s v="WO061796620"/>
    <m/>
    <m/>
    <m/>
    <n v="114.16127108037399"/>
    <n v="-8.3891704913751202"/>
    <s v="MD|MYDB-20260814265402|DC30004/MC30050|HOTEL PESONA OSING|082233998013"/>
    <s v="MYDIGIBIZPARTNER"/>
    <m/>
    <m/>
    <m/>
    <m/>
    <m/>
    <m/>
    <m/>
    <m/>
    <s v="Management Janji"/>
    <s v="2026-08-18 13:00:00 | HOTEL PESONA OSING 082233998013"/>
    <s v="FCC"/>
    <s v="15-08-2026 08:25:42"/>
    <d v="2026-08-18T13:00:00"/>
    <m/>
    <s v="PS"/>
    <s v="GEN"/>
    <s v="NO ADDON"/>
    <n v="20260816"/>
    <s v="Completed"/>
    <s v="HSI Bisnis Promo HUT Telkom PSB 70% - 300 Mbps"/>
    <s v="INDIBIZ"/>
    <m/>
    <m/>
    <d v="2026-08-18T13:00:00"/>
    <s v="2026-08-18 13:00:00 | HOTEL PESONA OSING 082233998013"/>
    <n v="2026"/>
    <n v="8"/>
    <n v="16"/>
    <d v="2026-08-16T00:00:00"/>
    <n v="-2.5416666666642413"/>
    <x v="0"/>
  </r>
  <r>
    <n v="1835"/>
    <n v="1002518620"/>
    <n v="3"/>
    <x v="5"/>
    <n v="5"/>
    <s v="SINGARJA"/>
    <s v="KLUNGKUNG"/>
    <s v="CDS"/>
    <s v="REG"/>
    <s v="AO"/>
    <x v="0"/>
    <m/>
    <s v="Completed (PS)"/>
    <s v="RBS-Regional 3"/>
    <d v="2026-08-10T17:30:26"/>
    <d v="2026-08-10T20:38:16"/>
    <n v="69358353"/>
    <m/>
    <n v="172404695128"/>
    <s v="ARSHOP Tech"/>
    <s v="ODP-CDS-FD/06"/>
    <s v="WO061438826"/>
    <m/>
    <m/>
    <m/>
    <n v="115.5149833"/>
    <n v="-8.4994475000000005"/>
    <s v="|MN02750|/PIC Komang Ari Juniawan/085737334535/ariajoes12062002@gmail.com"/>
    <s v="Sales Force DBS"/>
    <m/>
    <m/>
    <m/>
    <m/>
    <m/>
    <m/>
    <m/>
    <m/>
    <s v="Management Janji"/>
    <s v="2026-08-06 08:00:00|Nama : BP KOMANG ARI JUNIAWAN  No Hp : 085737334535  No Alt :   Tgl Pemasangan : 05 Agustus 2026  Interval : SIANG  Note : Hubungi pelanggan terlebih dahulu|40981182|MYDITA"/>
    <s v="FCC"/>
    <d v="2026-10-08T17:39:53"/>
    <m/>
    <m/>
    <s v="PS"/>
    <s v="CDS"/>
    <s v="NO ADDON"/>
    <n v="20260810"/>
    <s v="Completed"/>
    <s v="- 11_11446;Biaya PSB HSI EBIS Tunai di Depan ~ 11[150000]  - E23015;E23015 ~ ES23 - Perangkat ONT[0]  - E23015~null~44292;E23015||11||Abodemen 0[0]  - E23015~null~E23015_SWONTPREM;SWONTPREM ~ Biaya Sewa ONT Premium ~ E23015[50000]  - E25060;E25060 ~ ES25 "/>
    <s v="INDIBIZ"/>
    <m/>
    <m/>
    <d v="2026-08-10T07:00:00"/>
    <s v="2026-08-06 08:00:00|Nama : BP KOMANG ARI JUNIAWAN  No Hp : 085737334535  No Alt :   Tgl Pemasangan : 05 Agustus 2026  Interval : SIANG  Note : Hubungi pelanggan terlebih dahulu|40981182|MYDITA"/>
    <n v="2026"/>
    <n v="8"/>
    <n v="10"/>
    <d v="2026-08-10T00:00:00"/>
    <n v="-0.29166666666424135"/>
    <x v="0"/>
  </r>
  <r>
    <n v="1836"/>
    <n v="1002528465"/>
    <n v="3"/>
    <x v="1"/>
    <n v="5"/>
    <s v="MADURA"/>
    <s v="PAMEKASAN"/>
    <s v="BAB"/>
    <s v="REG"/>
    <s v="AO"/>
    <x v="0"/>
    <s v="1P INET"/>
    <s v="Completed (PS)"/>
    <s v="RBS-Regional 3"/>
    <d v="2026-08-15T14:29:57"/>
    <d v="2026-08-16T14:31:20"/>
    <n v="69366972"/>
    <m/>
    <n v="152430203852"/>
    <s v="CERIA ABADI"/>
    <s v="ODP-BAB-FD/17 FD/D03/17.01"/>
    <s v="WO061828593"/>
    <m/>
    <m/>
    <m/>
    <n v="114.066630005836"/>
    <n v="-6.9932784981045"/>
    <s v="MD|MYDB-20260815265535|DN00001/MN00806|CERIA ABADI|081959146050"/>
    <s v="MYDIGIBIZPARTNER"/>
    <m/>
    <m/>
    <m/>
    <m/>
    <m/>
    <m/>
    <m/>
    <m/>
    <s v="Management Janji"/>
    <s v="2026-08-16 13:00:00 | Tanggal Pemasangan : 16 Agustus 2026 Jam Pemasangan : 08:00 15:00 Info Tambahan : Hubungi pelanggan dulu sebelum ke lokasi terimakasih"/>
    <s v="FCC"/>
    <s v="15-08-2026 14:39:57"/>
    <d v="2026-08-16T13:00:00"/>
    <m/>
    <s v="PS"/>
    <s v="BAB"/>
    <s v="NO ADDON"/>
    <n v="20260816"/>
    <s v="Completed"/>
    <s v="HSI Bisnis Promo HUT Telkom PSB 70% - 300 Mbps"/>
    <s v="INDIBIZ"/>
    <m/>
    <m/>
    <d v="2026-08-16T13:00:00"/>
    <s v="2026-08-16 13:00:00 | Tanggal Pemasangan : 16 Agustus 2026 Jam Pemasangan : 08:00 15:00 Info Tambahan : Hubungi pelanggan dulu sebelum ke lokasi terimakasih"/>
    <n v="2026"/>
    <n v="8"/>
    <n v="16"/>
    <d v="2026-08-16T00:00:00"/>
    <n v="-0.54166666666424135"/>
    <x v="0"/>
  </r>
  <r>
    <n v="1837"/>
    <n v="1002519352"/>
    <n v="3"/>
    <x v="0"/>
    <n v="5"/>
    <s v="MATARAM"/>
    <s v="LOMBOK TIMUR UTARA"/>
    <s v="SGG"/>
    <s v="DGS"/>
    <s v="AO"/>
    <x v="0"/>
    <m/>
    <s v="SEGMEN BUD - WAITING AKTIVASI IHLD"/>
    <s v="DGS-Government Defense Service"/>
    <d v="2026-08-11T10:47:40"/>
    <d v="2026-08-12T07:36:56"/>
    <n v="69359384"/>
    <m/>
    <m/>
    <s v="Ds Sembalun"/>
    <m/>
    <s v="WO061012815"/>
    <m/>
    <m/>
    <m/>
    <n v="116.541"/>
    <n v="-8.3842999999999996"/>
    <s v="Ds sembalun bumbung kec. Sembalun kab .lombok timur, NTB Pic Pak Rio 0811212007 Surat B/1515/VIII/TIK.7.6./2026/Div TIK tanggal 05 Agustus 2026 AM Wassy +62 822-2745-9162  "/>
    <s v="Account Manager"/>
    <m/>
    <m/>
    <m/>
    <m/>
    <m/>
    <m/>
    <m/>
    <m/>
    <s v="Management Janji"/>
    <s v="Ds sembalun bumbung kec. Sembalun kab .lombok timur, NTB Pic Pak Rio 0811212007 Surat B/1515/VIII/TIK.7.6./2026/Div TIK tanggal 05 Agustus 2026 AM Wassy +62 822-2745-9162  "/>
    <s v="FCC"/>
    <d v="2026-11-08T10:55:28"/>
    <m/>
    <m/>
    <s v="UNSC"/>
    <s v="SGG"/>
    <s v="NO ADDON"/>
    <m/>
    <s v="SEGMEN BUD - WAITING AKTIVASI IHLD"/>
    <s v="- 11_11450;Biaya PSB Reguler HSI EBIS ~ 11[500000]  - SP_NOSS;SP_NOSS ~ Internet NOSS Multispeed Network[0]  - SP_NOSS;SP_NOSS ~ Internet NOSS Multispeed Network[0]  - E23046;E23046 ~ ES23 - Paket HSI Bisnis[0]  - E23046~null~E23046_UNL;UNL ~ Internet-Lin"/>
    <s v="INDIBIZ"/>
    <m/>
    <m/>
    <d v="2026-08-05T12:00:00"/>
    <s v="Ds sembalun bumbung kec. Sembalun kab .lombok timur, NTB Pic Pak Rio 0811212007 Surat B/1515/VIII/TIK.7.6./2026/Div TIK tanggal 05 Agustus 2026 AM Wassy +62 822-2745-9162  "/>
    <m/>
    <m/>
    <m/>
    <e v="#NUM!"/>
    <e v="#NUM!"/>
    <x v="1"/>
  </r>
  <r>
    <n v="1838"/>
    <n v="1002510485"/>
    <n v="3"/>
    <x v="3"/>
    <n v="4"/>
    <s v="MAGELANG"/>
    <s v="WONOSOBO"/>
    <s v="WOS"/>
    <s v="REG"/>
    <s v="AO"/>
    <x v="0"/>
    <s v="1P INET"/>
    <s v="Completed (PS)"/>
    <s v="RBS-Regional 3"/>
    <d v="2026-08-05T13:14:56"/>
    <d v="2026-08-06T14:51:09"/>
    <n v="69359150"/>
    <m/>
    <n v="141373127400"/>
    <s v="CBM PLAFON PVC WONOSOBO"/>
    <s v="ODP-WOS-FAQ/156 FAQ/D01/156.01"/>
    <s v="WO060983745"/>
    <m/>
    <m/>
    <m/>
    <n v="109.9151334"/>
    <n v="-7.3044403000000004"/>
    <s v="|MN02495|MYIA-014108436734/POI/AKHMAD MUKTAFI/08998312857/music.wonosobo@gmail.com"/>
    <s v="MYIB_ASSISTANT"/>
    <m/>
    <m/>
    <m/>
    <m/>
    <m/>
    <m/>
    <m/>
    <m/>
    <s v="Management Janji"/>
    <s v="2026-08-06 13:00:00 | Nama PIC : Bapak Ahmad No HP : 08998312857 No Alternatif : M Janji : 06/08/2026 Jam Pasang : Pagi NoteÃ‚Â :  Hubungi terlebih dahulu sebelum ke lokasi "/>
    <s v="FCC"/>
    <d v="2026-05-08T13:25:39"/>
    <d v="2026-08-06T13:00:00"/>
    <m/>
    <s v="PS"/>
    <s v="WOS"/>
    <s v="NO ADDON"/>
    <n v="20260806"/>
    <s v="Completed"/>
    <s v="HSI Bisnis Promo HUT Telkom PSB 70% - 50 Mbps"/>
    <s v="INDIBIZ"/>
    <m/>
    <m/>
    <d v="2026-08-06T13:00:00"/>
    <s v="2026-08-06 13:00:00 | Nama PIC : Bapak Ahmad No HP : 08998312857 No Alternatif : M Janji : 06/08/2026 Jam Pasang : Pagi NoteÃ‚Â :  Hubungi terlebih dahulu sebelum ke lokasi "/>
    <n v="2026"/>
    <n v="8"/>
    <n v="6"/>
    <d v="2026-08-06T00:00:00"/>
    <n v="-0.54166666666424135"/>
    <x v="0"/>
  </r>
  <r>
    <n v="1839"/>
    <n v="1002506129"/>
    <n v="3"/>
    <x v="1"/>
    <n v="5"/>
    <s v="SBY UTARA"/>
    <s v="GRESIK"/>
    <s v="BPG"/>
    <s v="REG"/>
    <s v="AO"/>
    <x v="0"/>
    <m/>
    <s v="Completed (PS)"/>
    <s v="RBS-Regional 3"/>
    <d v="2026-08-03T13:44:39"/>
    <d v="2026-08-03T16:00:48"/>
    <n v="69356780"/>
    <m/>
    <n v="152443206745"/>
    <s v="SMP MUHAMMADIYAH 2 BALONGPANGGANG Ruang Guru"/>
    <s v="ODP-BPG-FB/09"/>
    <s v="WO060797110"/>
    <m/>
    <m/>
    <m/>
    <n v="112.4450432"/>
    <n v="-7.2681991999999997"/>
    <s v="MD|MYDB-20260729263896|DN00001/MN01273|SMP MUHAMMADIYAH 2 BALONGPANGGANG Ruang Guru|0085101543633"/>
    <s v="MYDIGIBIZPARTNER"/>
    <m/>
    <m/>
    <m/>
    <m/>
    <m/>
    <m/>
    <m/>
    <m/>
    <s v="Management Janji"/>
    <s v="2026-08-02 13:00:00 | Tanggal pemasangan: 01/08/2026  Jam pemasangan : pagi / siang  Info Tambahan : Hubungi pelanggan dulu sebelum ke lokasi  terima kasih"/>
    <s v="FCC"/>
    <d v="2026-03-08T13:55:38"/>
    <m/>
    <m/>
    <s v="PS"/>
    <s v="BPG"/>
    <s v="NO ADDON"/>
    <n v="20260803"/>
    <s v="Completed"/>
    <s v="- 11_11446;Biaya PSB HSI EBIS Tunai di Depan ~ 11[150000]  - SP_NOSS;SP_NOSS ~ Internet NOSS Multispeed Network[0]  - SP_NOSS;SP_NOSS ~ Internet NOSS Multispeed Network[0]  - E25060;E25060 ~ ES25 - Paket HSI Bisnis (HSIE) Khusus Winback 2.0[0]  - E25060~n"/>
    <s v="INDIBIZ"/>
    <m/>
    <m/>
    <d v="2026-08-03T07:00:00"/>
    <s v="2026-08-02 13:00:00 | Tanggal pemasangan: 01/08/2026  Jam pemasangan : pagi / siang  Info Tambahan : Hubungi pelanggan dulu sebelum ke lokasi  terima kasih"/>
    <n v="2026"/>
    <n v="8"/>
    <n v="3"/>
    <d v="2026-08-03T00:00:00"/>
    <n v="-0.29166666666424135"/>
    <x v="0"/>
  </r>
  <r>
    <n v="1840"/>
    <n v="1002525688"/>
    <n v="3"/>
    <x v="3"/>
    <n v="4"/>
    <s v="PURWOKERTO"/>
    <s v="CILACAP"/>
    <s v="MAO"/>
    <s v="DPS"/>
    <s v="AO"/>
    <x v="0"/>
    <m/>
    <s v="Completed (PS)"/>
    <s v="DPS-Logistic &amp; Manufacturing"/>
    <d v="2026-08-14T09:47:03"/>
    <d v="2026-08-15T10:08:06"/>
    <n v="69365706"/>
    <m/>
    <n v="146389104317"/>
    <s v="PT NUSANTARA EKSPRES KILAT - HUB KEBASEN"/>
    <s v="ODP-MAO-FE/072"/>
    <s v="WO061723646"/>
    <m/>
    <m/>
    <m/>
    <n v="109.214832"/>
    <n v="-7.5642500000000004"/>
    <s v="P26-204066 ; PIC Dhimas Permadi Okta, dhimas.dewa@spxexpress.com, 085647823280  "/>
    <s v="TAM"/>
    <m/>
    <m/>
    <m/>
    <m/>
    <m/>
    <m/>
    <m/>
    <m/>
    <s v="Management Janji"/>
    <s v="P26-204066 ; PIC Dhimas Permadi Okta, dhimas.dewa@spxexpress.com, 085647823280  "/>
    <s v="FCC"/>
    <s v="14-08-2026 09:54:58"/>
    <m/>
    <m/>
    <s v="PS"/>
    <s v="MAO"/>
    <s v="NO ADDON"/>
    <n v="20260815"/>
    <s v="Completed"/>
    <s v="- 11_11450;Biaya PSB Reguler HSI EBIS ~ 11[150000]  - SP_NOSS;SP_NOSS ~ Internet NOSS Multispeed Network[0]  - SP_NOSS;SP_NOSS ~ Internet NOSS Multispeed Network[0]  - E23015;E23015 ~ ES23 - Perangkat ONT[0]  - E23015~null~44292;E23015||11||Abodemen 0[0] "/>
    <s v="INDIBIZ"/>
    <m/>
    <m/>
    <d v="2026-08-15T14:30:00"/>
    <s v="P26-204066 ; PIC Dhimas Permadi Okta, dhimas.dewa@spxexpress.com, 085647823280  "/>
    <n v="2026"/>
    <n v="8"/>
    <n v="15"/>
    <d v="2026-08-15T00:00:00"/>
    <n v="-0.60416666666424135"/>
    <x v="0"/>
  </r>
  <r>
    <n v="1841"/>
    <n v="1002511509"/>
    <n v="3"/>
    <x v="4"/>
    <n v="4"/>
    <s v="SEMARANG"/>
    <s v="INNER - SEMARANG JATENG UTARA"/>
    <s v="SMT"/>
    <s v="DPS"/>
    <s v="AO"/>
    <x v="0"/>
    <m/>
    <s v="102 | FOLLOW UP COMPLETED"/>
    <s v="DPS-Logistic &amp; Manufacturing"/>
    <d v="2026-08-06T08:55:17"/>
    <d v="2026-08-07T08:55:50"/>
    <n v="69359593"/>
    <m/>
    <n v="141420144939"/>
    <s v="ATA KARYA"/>
    <s v="ODP-SMT-FT/026"/>
    <s v="WO061042598"/>
    <m/>
    <m/>
    <m/>
    <n v="110.303393"/>
    <n v="-7.0073460000000001"/>
    <s v="DPS HSI | OKTIAWAN | 403652 | TREG 3| ATA KARYA | ACHMAD | 082314541717 | HSIBISNIS50MBPS"/>
    <s v="Account Manager"/>
    <m/>
    <m/>
    <m/>
    <m/>
    <m/>
    <m/>
    <m/>
    <m/>
    <s v="Management Janji"/>
    <s v="KONFIRMASI UP"/>
    <s v="FCC"/>
    <d v="2026-06-08T09:10:44"/>
    <m/>
    <s v="Kendala Teknik"/>
    <s v="REVOKE"/>
    <s v="SMT"/>
    <s v="NO ADDON"/>
    <m/>
    <s v="Follow Up Revoke Completed, New Order ID : SC1002513746"/>
    <s v="- 11_11450;Biaya PSB Reguler HSI EBIS ~ 11[150000]  - SP_NOSS;SP_NOSS ~ Internet NOSS Multispeed Network[0]  - SP_NOSS;SP_NOSS ~ Internet NOSS Multispeed Network[0]  - E23015;E23015 ~ ES23 - Perangkat ONT[0]  - E23015~null~44292;E23015||11||Abodemen 0[0] "/>
    <s v="INDIBIZ"/>
    <m/>
    <m/>
    <d v="2026-08-06T13:00:00"/>
    <s v="KONFIRMASI UP"/>
    <m/>
    <m/>
    <m/>
    <e v="#NUM!"/>
    <e v="#NUM!"/>
    <x v="1"/>
  </r>
  <r>
    <n v="1842"/>
    <n v="1002529642"/>
    <n v="3"/>
    <x v="2"/>
    <n v="5"/>
    <s v="KEDIRI"/>
    <s v="KEDIRI"/>
    <s v="PPR"/>
    <s v="REG"/>
    <s v="AO"/>
    <x v="0"/>
    <s v="1P INET"/>
    <s v="OSS - FALLOUT"/>
    <s v="RBS-Regional 3"/>
    <d v="2026-08-16T13:19:57"/>
    <d v="2026-08-17T20:39:39"/>
    <n v="69367512"/>
    <m/>
    <n v="152652209194"/>
    <s v="LAMAN COFFE ART BOOKS"/>
    <s v="ODP-PPR-FG/64 FG/D05/64.01"/>
    <s v="WO061877510"/>
    <m/>
    <m/>
    <m/>
    <n v="112.1445061"/>
    <n v="-7.6765584000000002"/>
    <s v="|MC80054|MYIA-052252672292/POI/GERI SEPTIAN/082135553975/lamingaya204@gmail.com"/>
    <s v="MYIB_ASSISTANT"/>
    <m/>
    <m/>
    <m/>
    <m/>
    <m/>
    <m/>
    <m/>
    <m/>
    <s v="Management Janji"/>
    <s v="2026-08-17 13:00:00 | Tanggal pemasangan : 17 AGUSTUS 2026 Jam pemasangan : pagi/siang Info Tambahan : Hubungi pelanggan dulu sebelum ke lokasi terima kasih"/>
    <s v="FCC"/>
    <s v="16-08-2026 13:39:58"/>
    <d v="2026-08-17T13:00:00"/>
    <s v="Kendala Pelanggan"/>
    <s v="FO_WFM"/>
    <s v="PPR"/>
    <s v="NO ADDON"/>
    <m/>
    <s v="Provisioning Failed|WFM|INF009060255|PCP_-7.5632488,112.2149931_INDIKASI CABUT PASANG = PCP_KP_indikasi cabsang dengan no ine"/>
    <s v="HSI Bisnis PSB 70% - 300 Mbps"/>
    <s v="INDIBIZ"/>
    <m/>
    <m/>
    <d v="2026-08-17T13:00:00"/>
    <s v="2026-08-17 13:00:00 | Tanggal pemasangan : 17 AGUSTUS 2026 Jam pemasangan : pagi/siang Info Tambahan : Hubungi pelanggan dulu sebelum ke lokasi terima kasih"/>
    <m/>
    <m/>
    <m/>
    <e v="#NUM!"/>
    <e v="#NUM!"/>
    <x v="1"/>
  </r>
  <r>
    <n v="1843"/>
    <n v="1002514147"/>
    <n v="3"/>
    <x v="5"/>
    <n v="5"/>
    <s v="DENPASAR"/>
    <s v="JIMBARAN"/>
    <s v="KUT"/>
    <s v="REG"/>
    <s v="AO"/>
    <x v="0"/>
    <m/>
    <s v="102 | FOLLOW UP COMPLETED"/>
    <s v="RBS-Regional 3"/>
    <d v="2026-08-07T10:39:36"/>
    <d v="2026-08-09T16:27:25"/>
    <n v="69360590"/>
    <m/>
    <n v="172416429234"/>
    <s v="PT. MITRA BALI SUKSES"/>
    <s v="ODP-KUT-FAN/35"/>
    <s v="WO061154391"/>
    <m/>
    <m/>
    <m/>
    <n v="115.17276699999999"/>
    <n v="-8.6546070000000004"/>
    <s v="|MN02545|/PIC WAHYUDI/08995847815-081381829072/it.info@mitrabalisukses.co.id"/>
    <s v="Sales Force DBS"/>
    <m/>
    <m/>
    <m/>
    <m/>
    <m/>
    <m/>
    <m/>
    <m/>
    <s v="Management Janji"/>
    <s v="2026-08-08 13:00:00|Nama PIC:  bp wahyudi  No HP: 08995847815 Alt: Tanggal: 8/8/2026 Jam Pasang: Siang Note: Hubungi sebelum ke lokasi, terimakasih|40010577|MYDITA"/>
    <s v="FCC"/>
    <d v="2026-07-08T10:55:20"/>
    <d v="2026-08-08T13:00:00"/>
    <m/>
    <s v="REVOKE"/>
    <s v="KUT"/>
    <s v="NO ADDON"/>
    <m/>
    <s v="Follow Up Revoke Completed, New Order ID : SC1002516593"/>
    <s v="- 11_11446;Biaya PSB HSI EBIS Tunai di Depan ~ 11[150000]  - SP_NOSS;SP_NOSS ~ Internet NOSS Multispeed Network[0]  - SP_NOSS;SP_NOSS ~ Internet NOSS Multispeed Network[0]  - E23015;E23015 ~ ES23 - Perangkat ONT[0]  - E23015~null~44292;E23015||11||Abodeme"/>
    <s v="INDIBIZ"/>
    <m/>
    <m/>
    <d v="2026-08-08T13:00:00"/>
    <s v="2026-08-08 13:00:00|Nama PIC:  bp wahyudi  No HP: 08995847815 Alt: Tanggal: 8/8/2026 Jam Pasang: Siang Note: Hubungi sebelum ke lokasi, terimakasih|40010577|MYDITA"/>
    <m/>
    <m/>
    <m/>
    <e v="#NUM!"/>
    <e v="#NUM!"/>
    <x v="1"/>
  </r>
  <r>
    <n v="1844"/>
    <n v="1002526295"/>
    <n v="3"/>
    <x v="2"/>
    <n v="5"/>
    <s v="KEDIRI"/>
    <s v="NGANJUK"/>
    <s v="NJK"/>
    <s v="REG"/>
    <s v="AO"/>
    <x v="0"/>
    <s v="1P INET"/>
    <s v="OSS - FALLOUT"/>
    <s v="RBS-Regional 3"/>
    <d v="2026-08-14T12:16:56"/>
    <d v="2026-08-15T13:52:24"/>
    <n v="69365973"/>
    <m/>
    <n v="152611229890"/>
    <s v="KEDAI SULTAN"/>
    <s v="ODP-NJK-FAE/51 FAE/D03/51.01"/>
    <s v="WO061738709"/>
    <m/>
    <m/>
    <m/>
    <n v="111.95304896682499"/>
    <n v="-7.5856469579924397"/>
    <s v="MD|MYDB-20260814265290|DN00001/MN02309|KEDAI SULTAN|08132557607"/>
    <s v="MYDIGIBIZPARTNER"/>
    <m/>
    <m/>
    <m/>
    <m/>
    <m/>
    <m/>
    <m/>
    <m/>
    <s v="Management Janji"/>
    <s v="2026-08-15 13:00:00 | Tanggal pemasangan: 27/07/2026 Jam pemasangan : pagi / siang Info Tambahan : Hubungi pelanggan dulu sebelum ke lokasi. terima kasih"/>
    <s v="FCC"/>
    <s v="14-08-2026 12:39:47"/>
    <d v="2026-08-15T13:00:00"/>
    <s v="Kendala Teknik"/>
    <s v="FO_WFM"/>
    <s v="NJK"/>
    <s v="NO ADDON"/>
    <m/>
    <s v="Provisioning Failed|WFM|INF009049344|TKJ_-7.5465322,111.9506617_pelanggan cancel"/>
    <s v="HSI Bisnis Khusus Winback PSB 70% - 200 Mbps"/>
    <s v="INDIBIZ"/>
    <m/>
    <m/>
    <d v="2026-08-15T13:00:00"/>
    <s v="2026-08-15 13:00:00 | Tanggal pemasangan: 27/07/2026 Jam pemasangan : pagi / siang Info Tambahan : Hubungi pelanggan dulu sebelum ke lokasi. terima kasih"/>
    <m/>
    <m/>
    <m/>
    <e v="#NUM!"/>
    <e v="#NUM!"/>
    <x v="1"/>
  </r>
  <r>
    <n v="1845"/>
    <n v="1002509372"/>
    <n v="3"/>
    <x v="7"/>
    <n v="4"/>
    <s v="KUDUS"/>
    <s v="PURWODADI"/>
    <s v="PWB"/>
    <s v="DSS"/>
    <s v="AO"/>
    <x v="0"/>
    <m/>
    <s v="Completed (PS)"/>
    <s v="DSS-Fin &amp; Regional Banking"/>
    <d v="2026-08-04T17:36:09"/>
    <d v="2026-08-05T14:35:40"/>
    <n v="69358634"/>
    <m/>
    <n v="141568113898"/>
    <s v="PT PERMODALAN NASIONAL MADANI"/>
    <s v="ODP-PWB-FJ/029"/>
    <s v="WO060927007"/>
    <m/>
    <m/>
    <m/>
    <n v="110.890092395761"/>
    <n v="-7.0779137924534501"/>
    <s v="DSS RACE | AM.ANDRE | 406108 | TREG 3 | PNM | MASROKAH | 081225315153 | HSIBISNIS50MBPS"/>
    <s v="Account Manager"/>
    <m/>
    <m/>
    <m/>
    <m/>
    <m/>
    <m/>
    <m/>
    <m/>
    <s v="Management Janji"/>
    <s v="KONFIRMASI UP"/>
    <s v="FCC"/>
    <d v="2026-04-08T17:39:42"/>
    <m/>
    <m/>
    <s v="PS"/>
    <s v="PWB"/>
    <s v="NO ADDON"/>
    <n v="20260805"/>
    <s v="Completed"/>
    <s v="- 11_11450;Biaya PSB Reguler HSI EBIS ~ 11[150000]  - E23015;E23015 ~ ES23 - Perangkat ONT[0]  - E23015~null~44292;E23015||11||Abodemen 0[0]  - E23015~null~E23015_SWONT;SWONT ~ Biaya Sewa ONT ~ E23015[30000]  - SP_NOSS;SP_NOSS ~ Internet NOSS Multispeed N"/>
    <s v="INDIBIZ"/>
    <m/>
    <m/>
    <d v="2026-08-05T12:30:00"/>
    <s v="KONFIRMASI UP"/>
    <n v="2026"/>
    <n v="8"/>
    <n v="5"/>
    <d v="2026-08-05T00:00:00"/>
    <n v="-0.52083333333575865"/>
    <x v="0"/>
  </r>
  <r>
    <n v="1846"/>
    <n v="1002512336"/>
    <n v="3"/>
    <x v="7"/>
    <n v="4"/>
    <s v="KUDUS"/>
    <s v="PURWODADI"/>
    <s v="GBU"/>
    <s v="REG"/>
    <s v="AO"/>
    <x v="0"/>
    <m/>
    <s v="Completed (PS)"/>
    <s v="RBS-Regional 3"/>
    <d v="2026-08-06T13:11:52"/>
    <d v="2026-08-06T14:33:27"/>
    <n v="69358101"/>
    <m/>
    <n v="142516104973"/>
    <s v="MESS FORMUSA BAG"/>
    <s v="ODP-GBU-FB/112"/>
    <s v="WO061075506"/>
    <m/>
    <m/>
    <m/>
    <n v="110.625400927041"/>
    <n v="-7.0507905047561996"/>
    <s v="|MN01996|MYIA-023256355286/POI/Nisa Firdausi Riski/081228257499/nisafriski@gmail.com"/>
    <s v="Amex"/>
    <m/>
    <m/>
    <m/>
    <m/>
    <m/>
    <m/>
    <m/>
    <m/>
    <s v="Management Janji"/>
    <s v="2026-08-05 13:00:00 | Nama PIC: bu nisa  Notel: 081228257499  Alt: -   Tanggal: 5/8/2026  Jam Pasang: Siang  Note: Hubungi sebelum ke lokasi, terimakasih."/>
    <s v="FCC"/>
    <d v="2026-06-08T13:25:20"/>
    <m/>
    <m/>
    <s v="PS"/>
    <s v="GBU"/>
    <s v="NO ADDON"/>
    <n v="20260806"/>
    <s v="Completed"/>
    <s v="- 11_11446;Biaya PSB HSI EBIS Tunai di Depan ~ 11[150000]  - SP_NOSS;SP_NOSS ~ Internet NOSS Multispeed Network[0]  - E25060;E25060 ~ ES25 - Paket HSI Bisnis (HSIE) Khusus Winback 2.0[0]  - E25060~null~E25060_UNL;UNL ~ Internet-Link Unlimited Internet Usa"/>
    <s v="INDIBIZ"/>
    <m/>
    <m/>
    <d v="2026-08-06T07:00:00"/>
    <s v="2026-08-05 13:00:00 | Nama PIC: bu nisa  Notel: 081228257499  Alt: -   Tanggal: 5/8/2026  Jam Pasang: Siang  Note: Hubungi sebelum ke lokasi, terimakasih."/>
    <n v="2026"/>
    <n v="8"/>
    <n v="6"/>
    <d v="2026-08-06T00:00:00"/>
    <n v="-0.29166666666424135"/>
    <x v="0"/>
  </r>
  <r>
    <n v="1847"/>
    <n v="1002518428"/>
    <n v="3"/>
    <x v="4"/>
    <n v="4"/>
    <s v="SEMARANG"/>
    <s v="INNER - SEMARANG JATENG UTARA"/>
    <s v="MJP"/>
    <s v="REG"/>
    <s v="AO"/>
    <x v="0"/>
    <m/>
    <s v="Completed (PS)"/>
    <s v="RBS-Regional 2"/>
    <d v="2026-08-10T16:09:39"/>
    <d v="2026-08-10T17:24:09"/>
    <n v="69359679"/>
    <m/>
    <n v="142410346072"/>
    <s v="CV. Rabbani Asysa"/>
    <s v="ODP-MJP-FAU/111"/>
    <s v="WO061428002"/>
    <m/>
    <m/>
    <m/>
    <n v="110.4451365"/>
    <n v="-6.9993068000000003"/>
    <s v="AMRBS;406230;SANTOSO AJI;WITEL BDG;CV. Rabbani Asysa;082216797750;faidept@rabbani.co.id;1S HSI BASIC 50MBPS 320K"/>
    <s v="Amex"/>
    <m/>
    <m/>
    <m/>
    <m/>
    <m/>
    <m/>
    <m/>
    <m/>
    <s v="Management Janji"/>
    <s v="2026-08-08 08:00:00|M Janji : (07/08/026)  jam Pasang : 09:00  Note : hubungi pelanggan jika ingin kelokasi  |40931150|MYDITA"/>
    <s v="FCC"/>
    <d v="2026-10-08T16:10:07"/>
    <m/>
    <m/>
    <s v="PS"/>
    <s v="MJP"/>
    <s v="NO ADDON"/>
    <n v="20260810"/>
    <s v="Completed"/>
    <s v="- 11_11446;Biaya PSB HSI EBIS Tunai di Depan ~ 11[150000]  - E23015;E23015 ~ ES23 - Perangkat ONT[0]  - E23015~null~44292;E23015||11||Abodemen 0[0]  - E23015~null~E23015_SWONT;SWONT ~ Biaya Sewa ONT ~ E23015[30000]  - E25061;E25061 ~ ES25 - Paket HSI Basi"/>
    <s v="INDIBIZ"/>
    <m/>
    <m/>
    <d v="2026-08-10T07:00:00"/>
    <s v="2026-08-08 08:00:00|M Janji : (07/08/026)  jam Pasang : 09:00  Note : hubungi pelanggan jika ingin kelokasi  |40931150|MYDITA"/>
    <n v="2026"/>
    <n v="8"/>
    <n v="10"/>
    <d v="2026-08-10T00:00:00"/>
    <n v="-0.29166666666424135"/>
    <x v="0"/>
  </r>
  <r>
    <n v="1848"/>
    <n v="1002505942"/>
    <n v="3"/>
    <x v="1"/>
    <n v="5"/>
    <s v="MADURA"/>
    <s v="BANGKALAN"/>
    <s v="BKL"/>
    <s v="REG"/>
    <s v="AO"/>
    <x v="0"/>
    <m/>
    <s v="102 | FOLLOW UP COMPLETED"/>
    <s v="RBS-Regional 3"/>
    <d v="2026-08-03T11:55:27"/>
    <d v="2026-08-06T14:11:37"/>
    <n v="69357423"/>
    <m/>
    <n v="152435221607"/>
    <s v="SPBU TANGKEL"/>
    <s v="ODP-BKL-FAZ/16"/>
    <s v="WO060798826"/>
    <m/>
    <m/>
    <m/>
    <n v="112.72248449999999"/>
    <n v="-7.1712109000000002"/>
    <s v="|MN02600|/SPBU TANGKEL/H.ABDURRAHMAN SOLEH/0811330651/spbu5469111@yahoo.com/HSI Bisnis Promo HUT Telkom (1:1) 50 Mbps (Rp 355.000) PSB Rp 150.000/"/>
    <s v="Sales Force DBS"/>
    <m/>
    <m/>
    <m/>
    <m/>
    <m/>
    <m/>
    <m/>
    <m/>
    <s v="Management Janji"/>
    <s v="2026-08-04 13:00:00|Tanggal pemasangan : 04 agustus 2026 Jam pemasangan : 08.00 - 12.00 Info Tambahan : Hubungi pelanggan dulu sebelum ke lokasi terimakasih |40981182|MYDITA"/>
    <s v="FCC"/>
    <d v="2026-03-08T12:10:27"/>
    <d v="2026-08-04T13:00:00"/>
    <s v="Kendala Lainnya"/>
    <s v="REVOKE"/>
    <s v="BKL"/>
    <s v="NO ADDON"/>
    <m/>
    <s v="Follow Up Revoke Completed, New Order ID : SC1002512605"/>
    <s v="- 11_11446;Biaya PSB HSI EBIS Tunai di Depan ~ 11[150000]  - E25060;E25060 ~ ES25 - Paket HSI Bisnis (HSIE) Khusus Winback 2.0[0]  - E25060~null~E25060_UNL;UNL ~ Internet-Link Unlimited Internet Usage ~ E25060[0]  - E25060~null~105343;E25060||11||Abodemen"/>
    <s v="INDIBIZ"/>
    <m/>
    <m/>
    <d v="2026-08-04T13:00:00"/>
    <s v="2026-08-04 13:00:00|Tanggal pemasangan : 04 agustus 2026 Jam pemasangan : 08.00 - 12.00 Info Tambahan : Hubungi pelanggan dulu sebelum ke lokasi terimakasih |40981182|MYDITA"/>
    <m/>
    <m/>
    <m/>
    <e v="#NUM!"/>
    <e v="#NUM!"/>
    <x v="1"/>
  </r>
  <r>
    <n v="1849"/>
    <n v="1002517395"/>
    <n v="3"/>
    <x v="4"/>
    <n v="4"/>
    <s v="SEMARANG"/>
    <s v="SALATIGA"/>
    <s v="SLI"/>
    <s v="REG"/>
    <s v="AO"/>
    <x v="0"/>
    <m/>
    <s v="Completed (PS)"/>
    <s v="RBS-Regional 3"/>
    <d v="2026-08-10T11:18:44"/>
    <d v="2026-08-10T13:14:06"/>
    <n v="69361228"/>
    <m/>
    <n v="142434111364"/>
    <s v="eatore kost"/>
    <s v="ODP-SLI-FH/003"/>
    <s v="WO061378254"/>
    <m/>
    <m/>
    <m/>
    <n v="110.507481"/>
    <n v="-7.3395080000000004"/>
    <s v="|MN00426|MYIA-030887676866/POI/muchamad rifky/088980332597/muchamad881@gmail.com"/>
    <s v="MYDIGIBIZPARTNER"/>
    <m/>
    <m/>
    <m/>
    <m/>
    <m/>
    <m/>
    <m/>
    <m/>
    <s v="Management Janji"/>
    <s v="2026-08-09 08:00:00 | Nama PIC : Bp Rifky  No Hp : 088980332597  No Alt : -  Tgl Pemasangan : 09 Agustus 2026  Interval : SIANG  Note : Hubungi pelanggan terlebih dahulu"/>
    <s v="FCC"/>
    <d v="2026-10-08T11:40:04"/>
    <m/>
    <m/>
    <s v="PS"/>
    <s v="SLI"/>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9 08:00:00 | Nama PIC : Bp Rifky  No Hp : 088980332597  No Alt : -  Tgl Pemasangan : 09 Agustus 2026  Interval : SIANG  Note : Hubungi pelanggan terlebih dahulu"/>
    <n v="2026"/>
    <n v="8"/>
    <n v="10"/>
    <d v="2026-08-10T00:00:00"/>
    <n v="-0.29166666666424135"/>
    <x v="0"/>
  </r>
  <r>
    <n v="1850"/>
    <n v="1002517248"/>
    <n v="3"/>
    <x v="0"/>
    <n v="5"/>
    <s v="MATARAM"/>
    <s v="LOMBOK BARAT TENGAH"/>
    <s v="PRY"/>
    <s v="REG"/>
    <s v="AO"/>
    <x v="0"/>
    <s v="1P INET"/>
    <s v="Completed (PS)"/>
    <s v="RBS-Regional 3"/>
    <d v="2026-08-10T10:32:57"/>
    <d v="2026-08-10T18:17:55"/>
    <n v="69362237"/>
    <m/>
    <n v="172603791357"/>
    <s v="Toko Nurhayati"/>
    <s v="ODP-PYA-FAQ/11 FAQ/D03/11.01"/>
    <s v="WO061371163"/>
    <m/>
    <m/>
    <m/>
    <n v="116.345808282494"/>
    <n v="-8.6511543781027402"/>
    <s v="MD|MYDB-20260809264809|SC00001/MC00046|Toko Nurhayati|08132554631"/>
    <s v="MYDIGIBIZPARTNER"/>
    <m/>
    <m/>
    <m/>
    <m/>
    <m/>
    <m/>
    <m/>
    <m/>
    <s v="Management Janji"/>
    <s v="2026-08-11 08:00:00 | M Janji : (11/08/2026) jam Pasang : 09:00 Note : hubungi pelanggan jika ingin kelokasi "/>
    <s v="FCC"/>
    <d v="2026-10-08T10:39:47"/>
    <d v="2026-08-11T08:00:00"/>
    <m/>
    <s v="PS"/>
    <s v="PRY"/>
    <s v="NO ADDON"/>
    <n v="20260810"/>
    <s v="Completed"/>
    <s v="HSI Bisnis PSB 70% - 150 Mbps"/>
    <s v="INDIBIZ"/>
    <m/>
    <m/>
    <d v="2026-08-11T08:00:00"/>
    <s v="2026-08-11 08:00:00 | M Janji : (11/08/2026) jam Pasang : 09:00 Note : hubungi pelanggan jika ingin kelokasi "/>
    <n v="2026"/>
    <n v="8"/>
    <n v="10"/>
    <d v="2026-08-10T00:00:00"/>
    <n v="-1.3333333333357587"/>
    <x v="0"/>
  </r>
  <r>
    <n v="1851"/>
    <n v="1002529586"/>
    <n v="3"/>
    <x v="7"/>
    <n v="4"/>
    <s v="SOLO"/>
    <s v="INNER - SOLO JATENG TIMUR"/>
    <s v="KRT"/>
    <s v="REG"/>
    <s v="AO"/>
    <x v="0"/>
    <m/>
    <s v="Completed (PS)"/>
    <s v="RBS-Regional 3"/>
    <d v="2026-08-16T12:36:20"/>
    <d v="2026-08-16T21:25:03"/>
    <n v="69366366"/>
    <n v="2716011973"/>
    <n v="142505403045"/>
    <s v="PT FELTTIST DENTAL INDO"/>
    <s v="ODP-KRT-FV/032"/>
    <s v="WO061871990"/>
    <m/>
    <m/>
    <m/>
    <n v="110.7685"/>
    <n v="-7.5533999999999999"/>
    <s v="MD|MYDB-20260814265382|DN00001/MN00440|PT FELTTIST DENTAL INDO|085713209822"/>
    <s v="MYDIGIBIZPARTNER"/>
    <m/>
    <m/>
    <m/>
    <m/>
    <m/>
    <m/>
    <m/>
    <m/>
    <s v="Management Janji"/>
    <s v="2026-08-15 13:00:00 |   M Janji : (15/08/2026)  jam Pasang :pagi  Note : hubungi pelanggan jika ingin kelokasi  "/>
    <s v="FCC"/>
    <s v="16-08-2026 12:40:03"/>
    <m/>
    <m/>
    <s v="PS"/>
    <s v="KRT"/>
    <s v="NO ADDON"/>
    <n v="20260816"/>
    <s v="Completed"/>
    <s v="- 11_11446;Biaya PSB HSI EBIS Tunai di Depan ~ 11[150000]  - SP_NOSS;SP_NOSS ~ Internet NOSS Multispeed Network[0]  - E23015;E23015 ~ ES23 - Perangkat ONT[0]  - E23015~null~44292;E23015||11||Abodemen 0[0]  - E23015~null~E23015_SWONT;SWONT ~ Biaya Sewa ONT"/>
    <s v="INDIBIZ"/>
    <m/>
    <m/>
    <d v="2026-08-16T07:00:00"/>
    <s v="2026-08-15 13:00:00 |   M Janji : (15/08/2026)  jam Pasang :pagi  Note : hubungi pelanggan jika ingin kelokasi  "/>
    <n v="2026"/>
    <n v="8"/>
    <n v="16"/>
    <d v="2026-08-16T00:00:00"/>
    <n v="-0.29166666666424135"/>
    <x v="0"/>
  </r>
  <r>
    <n v="1852"/>
    <n v="1002528747"/>
    <n v="3"/>
    <x v="3"/>
    <n v="4"/>
    <s v="YOGYAKARTA"/>
    <s v="INNER - YOGYA JATENG SELATAN"/>
    <s v="KEN"/>
    <s v="REG"/>
    <s v="AO"/>
    <x v="0"/>
    <s v="1P INET"/>
    <s v="102 | FOLLOW UP COMPLETED"/>
    <s v="RBS-Regional 3"/>
    <d v="2026-08-15T16:58:56"/>
    <d v="2026-08-17T11:43:22"/>
    <n v="69367168"/>
    <m/>
    <n v="146130138582"/>
    <s v="KOST PUTRA DAN PUTRI PUCANGANOM"/>
    <s v="ODP-KEN-FGL/051 FGL/D04/051.01"/>
    <s v="WO061836819"/>
    <m/>
    <m/>
    <m/>
    <n v="110.4351126"/>
    <n v="-7.7388512"/>
    <s v="|MC80054|MYIA-030407433714/POI/DWI RUSWANTI/081818205953/egiigosuban05@gmail.com"/>
    <s v="MYIB_ASSISTANT"/>
    <m/>
    <m/>
    <m/>
    <m/>
    <m/>
    <m/>
    <m/>
    <m/>
    <s v="Management Janji"/>
    <s v="2026-08-16 13:00:00 | Waktu pemasangan : 16 agustus 2026 Jam pemasangan : 08.00 - 12.00 Info Tambahan : Hubungi pelanggan dulu sebelum ke lokasi terimakasih  "/>
    <s v="FCC"/>
    <s v="15-08-2026 17:10:04"/>
    <d v="2026-08-16T13:00:00"/>
    <s v="Kendala Teknik"/>
    <s v="REVOKE"/>
    <s v="KEN"/>
    <s v="NO ADDON"/>
    <m/>
    <s v="Follow Up Revoke Completed, New Order ID : SC1002530710"/>
    <s v="HSI Bisnis Basic Promo HUT Telkom PSB 70% - 50 Mbps"/>
    <s v="INDIBIZ"/>
    <m/>
    <m/>
    <d v="2026-08-16T13:00:00"/>
    <s v="2026-08-16 13:00:00 | Waktu pemasangan : 16 agustus 2026 Jam pemasangan : 08.00 - 12.00 Info Tambahan : Hubungi pelanggan dulu sebelum ke lokasi terimakasih  "/>
    <m/>
    <m/>
    <m/>
    <e v="#NUM!"/>
    <e v="#NUM!"/>
    <x v="1"/>
  </r>
  <r>
    <n v="1853"/>
    <n v="1002514096"/>
    <n v="3"/>
    <x v="5"/>
    <n v="5"/>
    <s v="DENPASAR"/>
    <s v="JIMBARAN"/>
    <s v="KUT"/>
    <s v="REG"/>
    <s v="AO"/>
    <x v="0"/>
    <m/>
    <s v="Completed (PS)"/>
    <s v="RBS-Regional 3"/>
    <d v="2026-08-07T10:30:25"/>
    <d v="2026-08-11T07:59:26"/>
    <n v="69360540"/>
    <m/>
    <n v="172416429089"/>
    <s v="PT. MITRA BALI SUKSES"/>
    <s v="ODP-KUT-FAC/68"/>
    <s v="WO061155305"/>
    <m/>
    <m/>
    <m/>
    <n v="115.1773062"/>
    <n v="-8.7052385000000001"/>
    <s v="|MN02545|/PIC WAHYUDI/08995847815-081381829072/it.info@mitrabalisukses.co.id"/>
    <s v="Sales Force DBS"/>
    <m/>
    <m/>
    <m/>
    <m/>
    <m/>
    <m/>
    <m/>
    <m/>
    <s v="Management Janji"/>
    <s v="2026-08-08 13:00:00|Nama : BP WAHYUDI No Hp : 08995847815 No Alt : 081381829072 Tgl Pemasangan : 08 Agustus 2026 Interval : PAGI  Note : Hubungi pelanggan terlebih dahulu|40931149|MYDITA"/>
    <s v="FCC"/>
    <d v="2026-07-08T10:39:56"/>
    <d v="2026-08-08T13:00:00"/>
    <s v="Kendala Pelanggan"/>
    <s v="PS"/>
    <s v="KUT"/>
    <s v="NO ADDON"/>
    <n v="20260811"/>
    <s v="Completed"/>
    <s v="- 11_11446;Biaya PSB HSI EBIS Tunai di Depan ~ 11[150000]  - SP_NOSS;SP_NOSS ~ Internet NOSS Multispeed Network[0]  - E23015;E23015 ~ ES23 - Perangkat ONT[0]  - E23015~null~44292;E23015||11||Abodemen 0[0]  - E23015~null~E23015_SWONTPREM;SWONTPREM ~ Biaya "/>
    <s v="INDIBIZ"/>
    <m/>
    <m/>
    <d v="2026-08-08T13:00:00"/>
    <s v="2026-08-08 13:00:00|Nama : BP WAHYUDI No Hp : 08995847815 No Alt : 081381829072 Tgl Pemasangan : 08 Agustus 2026 Interval : PAGI  Note : Hubungi pelanggan terlebih dahulu|40931149|MYDITA"/>
    <n v="2026"/>
    <n v="8"/>
    <n v="11"/>
    <d v="2026-08-11T00:00:00"/>
    <n v="2.4583333333357587"/>
    <x v="2"/>
  </r>
  <r>
    <n v="1854"/>
    <n v="1002524704"/>
    <n v="3"/>
    <x v="4"/>
    <n v="4"/>
    <s v="SEMARANG"/>
    <s v="INNER - SEMARANG JATENG UTARA"/>
    <s v="JHR"/>
    <s v="REG"/>
    <s v="AO"/>
    <x v="0"/>
    <m/>
    <s v="QC MIA - INVALID QUALITY CONTROL MIA"/>
    <s v="RBS-Regional 2"/>
    <d v="2026-08-13T15:29:11"/>
    <d v="2026-08-14T17:06:27"/>
    <n v="68988943"/>
    <m/>
    <n v="142406122744"/>
    <s v="PT. SECURINDO PACKATAMA INDONESIA"/>
    <s v="ODP-JHR-FBN/074"/>
    <m/>
    <m/>
    <m/>
    <m/>
    <n v="110.415910208426"/>
    <n v="-6.9788112100569002"/>
    <s v="AMRBS;403098;REG3;DANIEL MARWA DENERO;08112876658;CP.Lily Ismalia;089687353200;PAKET 1S INET 50 MBPS (439.000);PT. Securindo Packatama Indonesia "/>
    <s v="Account Manager"/>
    <m/>
    <m/>
    <m/>
    <m/>
    <m/>
    <m/>
    <m/>
    <m/>
    <m/>
    <m/>
    <m/>
    <s v="13-08-2026 15:39:59"/>
    <m/>
    <m/>
    <s v="QC1"/>
    <s v="JHR"/>
    <s v="NO ADDON"/>
    <m/>
    <s v="QC MIA - INVALID QUALITY CONTROL MIA - Tidak Mengunggah Foto Lokasi Instalasi Tampak Depan Menyeluruh - mohon upload lokasi t"/>
    <s v="- 11_11446;Biaya PSB HSI EBIS Tunai di Depan ~ 11[150000]  - E23046;E23046 ~ ES23 - Paket HSI Bisnis[0]  - E23046~null~E23046_UNL;UNL ~ Internet-Link Unlimited Internet Usage ~ E23046[0]  - E23046~null~44877;E23046||11||Abodemen 0[0]  - E23046~null~E23046"/>
    <s v="INDIBIZ"/>
    <m/>
    <m/>
    <m/>
    <m/>
    <m/>
    <m/>
    <m/>
    <e v="#NUM!"/>
    <e v="#NUM!"/>
    <x v="1"/>
  </r>
  <r>
    <n v="1855"/>
    <n v="1002520042"/>
    <n v="3"/>
    <x v="6"/>
    <n v="5"/>
    <s v="SIDOARJO"/>
    <s v="INNER - JATIM TIMUR"/>
    <s v="SDA"/>
    <s v="REG"/>
    <s v="AO"/>
    <x v="0"/>
    <m/>
    <s v="Completed (PS)"/>
    <s v="RBS-Regional 3"/>
    <d v="2026-08-11T13:58:09"/>
    <d v="2026-08-12T12:32:47"/>
    <n v="69363390"/>
    <m/>
    <n v="152316232062"/>
    <s v="ASRAMA NUSANTARA"/>
    <s v="ODP-SDA-FDF/52"/>
    <s v="WO061532276"/>
    <m/>
    <m/>
    <m/>
    <n v="112.6644804"/>
    <n v="-7.4511836000000002"/>
    <s v="AMRBS/405529/YULYAN MAHARTA SAVIAR/R3/JATIM TIMUR/WINBACK 2.0 HSI B2B (1:1) 50MBPS 355RB PSB DISC 70%/MUHAMMAD ASRORI /asrorim18@gmail.com"/>
    <s v="Amex"/>
    <m/>
    <m/>
    <m/>
    <m/>
    <m/>
    <m/>
    <m/>
    <m/>
    <s v="Management Janji"/>
    <s v="2026-08-12 15:00:00|Nama PIC : BAPAK ASRORI No HP : 087857648115 Alt :  M Janji : (RABU/12/AGUSTUS/2026) jam Pasang : 09:00 Note : hubungi pelanggan jika ingin kelokasi|40961371|MYDITA"/>
    <s v="FCC"/>
    <d v="2026-11-08T14:10:22"/>
    <d v="2026-08-12T15:00:00"/>
    <m/>
    <s v="PS"/>
    <s v="SDA"/>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15:00:00"/>
    <s v="2026-08-12 15:00:00|Nama PIC : BAPAK ASRORI No HP : 087857648115 Alt :  M Janji : (RABU/12/AGUSTUS/2026) jam Pasang : 09:00 Note : hubungi pelanggan jika ingin kelokasi|40961371|MYDITA"/>
    <n v="2026"/>
    <n v="8"/>
    <n v="12"/>
    <d v="2026-08-12T00:00:00"/>
    <n v="-0.625"/>
    <x v="0"/>
  </r>
  <r>
    <n v="1856"/>
    <n v="1002507818"/>
    <n v="3"/>
    <x v="3"/>
    <n v="4"/>
    <s v="MAGELANG"/>
    <s v="KEBUMEN"/>
    <s v="KBM"/>
    <s v="REG"/>
    <s v="AO"/>
    <x v="0"/>
    <m/>
    <s v="Completed (PS)"/>
    <s v="RBS-Regional 2"/>
    <d v="2026-08-04T11:43:32"/>
    <d v="2026-08-07T16:58:54"/>
    <n v="69232724"/>
    <m/>
    <n v="142141120151"/>
    <s v="PT. PENTA VALENT"/>
    <s v="ODP-KBM-FAN/011"/>
    <s v="WO061055780"/>
    <m/>
    <m/>
    <m/>
    <n v="109.6849694"/>
    <n v="-7.6910796000000001"/>
    <s v="MB00153/Edward P Sipahutar/081220000657/it02@ptpv.co.id/AM 406821 NADYA GWYNNI PANKRASIUS KIOLOL/08135482544"/>
    <s v="Sales Profesional"/>
    <m/>
    <m/>
    <m/>
    <m/>
    <m/>
    <m/>
    <m/>
    <m/>
    <s v="Management Janji"/>
    <s v="2026-08-07 13:00:00|Nama PIC : BAPAK EDWARD No HP : 081316456575 Alt :  M Janji : (JUMAT/7/AGUSTUS/2026) jam Pasang : 09:00 Note : hubungi pelanggan jika ingin kelokasi|40961370|MYDITA"/>
    <s v="FCC"/>
    <d v="2026-04-08T11:55:14"/>
    <d v="2026-08-07T13:00:00"/>
    <m/>
    <s v="PS"/>
    <s v="KBM"/>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13:00:00"/>
    <s v="2026-08-07 13:00:00|Nama PIC : BAPAK EDWARD No HP : 081316456575 Alt :  M Janji : (JUMAT/7/AGUSTUS/2026) jam Pasang : 09:00 Note : hubungi pelanggan jika ingin kelokasi|40961370|MYDITA"/>
    <n v="2026"/>
    <n v="8"/>
    <n v="7"/>
    <d v="2026-08-07T00:00:00"/>
    <n v="-0.54166666666424135"/>
    <x v="0"/>
  </r>
  <r>
    <n v="1857"/>
    <n v="1002505203"/>
    <n v="3"/>
    <x v="3"/>
    <n v="4"/>
    <s v="MAGELANG"/>
    <s v="WONOSOBO"/>
    <s v="WOS"/>
    <s v="REG"/>
    <s v="AO"/>
    <x v="0"/>
    <s v="1P INET"/>
    <s v="Completed (PS)"/>
    <s v="RBS-Regional 3"/>
    <d v="2026-08-02T12:11:56"/>
    <d v="2026-08-02T16:56:34"/>
    <n v="69357011"/>
    <m/>
    <n v="141373127180"/>
    <s v="LOS INC"/>
    <s v="ODP-WOS-FAC/028"/>
    <s v="WO060707841"/>
    <m/>
    <m/>
    <m/>
    <n v="109.900926004458"/>
    <n v="-7.3623733819532102"/>
    <s v="|MN00439|MYIA-022477184330/POI/MEIGI HERYANTO/081225927001/meigiheriyanto@gmail.com"/>
    <s v="MYIB_ASSISTANT"/>
    <m/>
    <m/>
    <m/>
    <m/>
    <m/>
    <m/>
    <m/>
    <m/>
    <s v="Management Janji"/>
    <s v="2026-08-03 13:00:00 | Nama PIC : IGI No HP : 081225927001 Alt : 081529262827 M Janji : 03/08/2026 Jam Pasang : 08.00 - 13:00  NoteÃ‚Â :  hubungi terlebih dahulu sebelum kelokasi "/>
    <s v="FCC"/>
    <d v="2026-02-08T12:24:54"/>
    <d v="2026-08-03T13:00:00"/>
    <m/>
    <s v="PS"/>
    <s v="WOS"/>
    <s v="NO ADDON"/>
    <n v="20260802"/>
    <s v="Completed"/>
    <s v="HSI Bisnis Promo HUT Telkom PSB 70% - 50 Mbps"/>
    <s v="INDIBIZ"/>
    <m/>
    <m/>
    <d v="2026-08-03T13:00:00"/>
    <s v="2026-08-03 13:00:00 | Nama PIC : IGI No HP : 081225927001 Alt : 081529262827 M Janji : 03/08/2026 Jam Pasang : 08.00 - 13:00  NoteÃ‚Â :  hubungi terlebih dahulu sebelum kelokasi "/>
    <n v="2026"/>
    <n v="8"/>
    <n v="2"/>
    <d v="2026-08-02T00:00:00"/>
    <n v="-1.5416666666642413"/>
    <x v="0"/>
  </r>
  <r>
    <n v="1858"/>
    <n v="1002515500"/>
    <n v="3"/>
    <x v="1"/>
    <n v="5"/>
    <s v="SBY UTARA"/>
    <s v="LAMONGAN"/>
    <s v="BDG"/>
    <s v="REG"/>
    <s v="AO"/>
    <x v="0"/>
    <s v="1P INET"/>
    <s v="Completed (PS)"/>
    <s v="RBS-Regional 3"/>
    <d v="2026-08-07T19:16:56"/>
    <d v="2026-08-08T19:52:21"/>
    <n v="69361169"/>
    <m/>
    <n v="152448205816"/>
    <s v="SPBU 54.622.16"/>
    <s v="ODP-BDG-FC/85 FC/D05/85.01"/>
    <s v="WO061204158"/>
    <m/>
    <m/>
    <m/>
    <n v="112.33197199999999"/>
    <n v="-6.8681869999999998"/>
    <s v="|MN02646|MYIA-065691762565/POI/AMAR GADHAFI/0881036108456/gadhafiamar0@gmail.com"/>
    <s v="MYIB_ASSISTANT"/>
    <m/>
    <m/>
    <m/>
    <m/>
    <m/>
    <m/>
    <m/>
    <m/>
    <s v="Management Janji"/>
    <s v="2026-08-09 10:00:00 | Tanggal pemasangan: 09/08/2026 Jam pemasangan : pagi Info Tambahan : Hubungi pelanggan dulu sebelum ke lokasi terima kasih."/>
    <s v="FCC"/>
    <d v="2026-07-08T19:25:29"/>
    <d v="2026-08-09T10:00:00"/>
    <m/>
    <s v="PS"/>
    <s v="BDG"/>
    <s v="NO ADDON"/>
    <n v="20260808"/>
    <s v="Completed"/>
    <s v="HSI Bisnis Basic Promo HUT Telkom PSB 70% - 50 Mbps"/>
    <s v="INDIBIZ"/>
    <m/>
    <m/>
    <d v="2026-08-09T10:00:00"/>
    <s v="2026-08-09 10:00:00 | Tanggal pemasangan: 09/08/2026 Jam pemasangan : pagi Info Tambahan : Hubungi pelanggan dulu sebelum ke lokasi terima kasih."/>
    <n v="2026"/>
    <n v="8"/>
    <n v="8"/>
    <d v="2026-08-08T00:00:00"/>
    <n v="-1.4166666666642413"/>
    <x v="0"/>
  </r>
  <r>
    <n v="1859"/>
    <n v="1002527577"/>
    <n v="3"/>
    <x v="6"/>
    <n v="5"/>
    <s v="SIDOARJO"/>
    <s v="INNER - JATIM TIMUR"/>
    <s v="SDA"/>
    <s v="REG"/>
    <s v="AO"/>
    <x v="0"/>
    <m/>
    <s v="CC - HD1A - INPROGRESS UNCONTACTED"/>
    <s v="RBS-Regional 3"/>
    <d v="2026-08-15T01:28:31"/>
    <d v="2026-08-17T17:49:41"/>
    <n v="69366503"/>
    <m/>
    <n v="152316232148"/>
    <s v="212 MART PONDOK JATI SIDOARJO"/>
    <s v="ODP-SDA-FAP/14"/>
    <m/>
    <m/>
    <m/>
    <m/>
    <n v="112.70334219999999"/>
    <n v="-7.4407699000000003"/>
    <s v="|MN00370|/212 MART PONDOK JATI SIDOARJO/WINBACK 2.0 HSI B2B (1:1) 50MBPS 355RB PSB DISC 70%//harissupriadiazza@gmail.com/HARIS SUPRIADI/88217182878"/>
    <s v="Sales Force DBS"/>
    <m/>
    <m/>
    <m/>
    <m/>
    <m/>
    <m/>
    <m/>
    <m/>
    <m/>
    <m/>
    <m/>
    <s v="15-08-2026 01:39:53"/>
    <m/>
    <m/>
    <s v="FCC"/>
    <s v="SDA"/>
    <s v="NO ADDON"/>
    <m/>
    <s v="UNCONTACTED : Telepon Tidak Diangkat - RNA SOPHAN SOPYAN 40900827|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1860"/>
    <n v="1002524710"/>
    <n v="3"/>
    <x v="7"/>
    <n v="4"/>
    <s v="SOLO"/>
    <s v="BOYOLALI"/>
    <s v="BYL"/>
    <s v="REG"/>
    <s v="AO"/>
    <x v="0"/>
    <s v="1P INET"/>
    <s v="Completed (PS)"/>
    <s v="RBS-Regional 3"/>
    <d v="2026-08-13T15:26:56"/>
    <d v="2026-08-15T08:46:59"/>
    <n v="69365350"/>
    <m/>
    <n v="143553212788"/>
    <s v="pr santoso"/>
    <s v="ODP-BYL-FA/083 FA/D06/083.01"/>
    <s v="WO061684301"/>
    <m/>
    <m/>
    <m/>
    <n v="110.574873219376"/>
    <n v="-7.5010089616666296"/>
    <s v="|MN00372|MYIA-047444164649/POI/yusuf ahmadi/085212212221/jusuflaw@gmail.com"/>
    <s v="MYIB_ASSISTANT"/>
    <m/>
    <m/>
    <m/>
    <m/>
    <m/>
    <m/>
    <m/>
    <m/>
    <s v="Management Janji"/>
    <s v="2026-08-14 13:00:00 | M Janji : (14/08/2026) jam Pasang :pagi / siang  Note : hubungi pelanggan jika ingin kelokasi"/>
    <s v="FCC"/>
    <s v="13-08-2026 15:39:59"/>
    <d v="2026-08-14T13:00:00"/>
    <m/>
    <s v="PS"/>
    <s v="BYL"/>
    <s v="NO ADDON"/>
    <n v="20260815"/>
    <s v="Completed"/>
    <s v="HSI Bisnis Promo HUT Telkom PSB 70% - 50 Mbps"/>
    <s v="INDIBIZ"/>
    <m/>
    <m/>
    <d v="2026-08-14T13:00:00"/>
    <s v="2026-08-14 13:00:00 | M Janji : (14/08/2026) jam Pasang :pagi / siang  Note : hubungi pelanggan jika ingin kelokasi"/>
    <n v="2026"/>
    <n v="8"/>
    <n v="15"/>
    <d v="2026-08-15T00:00:00"/>
    <n v="0.45833333333575865"/>
    <x v="0"/>
  </r>
  <r>
    <n v="1861"/>
    <n v="1002524584"/>
    <n v="3"/>
    <x v="3"/>
    <n v="4"/>
    <s v="PURWOKERTO"/>
    <s v="PURWOKERTO"/>
    <s v="PWT"/>
    <s v="REG"/>
    <s v="AO"/>
    <x v="0"/>
    <m/>
    <s v="Completed (PS)"/>
    <s v="RBS-Regional 3"/>
    <d v="2026-08-13T14:54:32"/>
    <d v="2026-08-13T16:25:26"/>
    <n v="69363570"/>
    <m/>
    <n v="146303609844"/>
    <s v="SPBU PERTAMINA 44.531.31 RAWALO"/>
    <s v="ODP-PWT-FDV/021"/>
    <s v="WO061679964"/>
    <m/>
    <m/>
    <m/>
    <n v="109.190772"/>
    <n v="-7.5299259999999997"/>
    <s v="|MC00213|MYIA-045856108212/POI/DES SANDY FITHAN PRIHANTOKO/081226597181/spburwlo@gmail.com"/>
    <s v="Sales Profesional"/>
    <m/>
    <m/>
    <m/>
    <m/>
    <m/>
    <m/>
    <m/>
    <m/>
    <s v="Management Janji"/>
    <s v="2026-08-12 13:00:00 | Tanggal pemasangan: 12/08/2026  Jam pemasangan : siang  Info Tambahan : Hubungi pelanggan dulu sebelum ke lokasi  terima kasih."/>
    <s v="FCC"/>
    <s v="13-08-2026 14:55:15"/>
    <m/>
    <m/>
    <s v="PS"/>
    <s v="PWT"/>
    <s v="NO ADDON"/>
    <n v="20260813"/>
    <s v="Completed"/>
    <s v="- 11_11446;Biaya PSB HSI EBIS Tunai di Depan ~ 11[150000]  - E25061;E25061 ~ ES25 - Paket HSI Basic (HSIEF) Khusus Winback 2.0[0]  - E25061~null~E25061_UNL;UNL ~ Internet-Link Unlimited Internet Usage ~ E25061[0]  - E25061~null~105351;E25061||11||Abodemen"/>
    <s v="INDIBIZ"/>
    <m/>
    <m/>
    <d v="2026-08-13T07:00:00"/>
    <s v="2026-08-12 13:00:00 | Tanggal pemasangan: 12/08/2026  Jam pemasangan : siang  Info Tambahan : Hubungi pelanggan dulu sebelum ke lokasi  terima kasih."/>
    <n v="2026"/>
    <n v="8"/>
    <n v="13"/>
    <d v="2026-08-13T00:00:00"/>
    <n v="-0.29166666666424135"/>
    <x v="0"/>
  </r>
  <r>
    <n v="1862"/>
    <n v="1002517068"/>
    <n v="3"/>
    <x v="5"/>
    <n v="5"/>
    <s v="DENPASAR"/>
    <s v="JIMBARAN"/>
    <s v="NSD"/>
    <s v="REG"/>
    <s v="AO"/>
    <x v="0"/>
    <m/>
    <s v="Completed (PS)"/>
    <s v="RBS-Regional 3"/>
    <d v="2026-08-10T09:37:47"/>
    <d v="2026-08-17T08:27:04"/>
    <n v="69359763"/>
    <m/>
    <n v="172417225457"/>
    <s v="KOS 88"/>
    <s v="ODP-NDA-FV/05"/>
    <s v="WO061362884"/>
    <m/>
    <m/>
    <m/>
    <n v="115.186062015069"/>
    <n v="-8.8184369656314203"/>
    <s v="|MN02677|/CP I MADE ADI HERMAWAN/085792583858/kadekadiadihermawan@gmail.com"/>
    <s v="Sales Force DBS"/>
    <m/>
    <m/>
    <m/>
    <m/>
    <m/>
    <m/>
    <m/>
    <m/>
    <s v="Management Janji"/>
    <s v="2026-08-08 13:00:00|Nama PIC : Adi  No HP : 085792583858  Alt : 081805469119  M Janji : 08/08/2026  Jam Pasang : 08.00 - 13:00   NoteÃ‚Â :  hubungi terlebih dahulu sebelum kelokasi|40981182|MYDITA"/>
    <s v="FCC"/>
    <d v="2026-10-08T09:40:02"/>
    <m/>
    <m/>
    <s v="PS"/>
    <s v="NSD"/>
    <s v="NO ADDON"/>
    <n v="20260817"/>
    <s v="Completed"/>
    <s v="- 11_11446;Biaya PSB HSI EBIS Tunai di Depan ~ 11[150000]  - E25060;E25060 ~ ES25 - Paket HSI Bisnis (HSIE) Khusus Winback 2.0[0]  - E25060~null~E25060_UNL;UNL ~ Internet-Link Unlimited Internet Usage ~ E25060[0]  - E25060~null~105343;E25060||11||Abodemen"/>
    <s v="INDIBIZ"/>
    <m/>
    <m/>
    <d v="2026-08-10T07:00:00"/>
    <s v="2026-08-08 13:00:00|Nama PIC : Adi  No HP : 085792583858  Alt : 081805469119  M Janji : 08/08/2026  Jam Pasang : 08.00 - 13:00   NoteÃ‚Â :  hubungi terlebih dahulu sebelum kelokasi|40981182|MYDITA"/>
    <n v="2026"/>
    <n v="8"/>
    <n v="17"/>
    <d v="2026-08-17T00:00:00"/>
    <n v="6.7083333333357587"/>
    <x v="2"/>
  </r>
  <r>
    <n v="1863"/>
    <n v="1002522888"/>
    <n v="3"/>
    <x v="3"/>
    <n v="4"/>
    <s v="MAGELANG"/>
    <s v="WONOSOBO"/>
    <s v="WOS"/>
    <s v="DSS"/>
    <s v="AO"/>
    <x v="0"/>
    <m/>
    <s v="Completed (PS)"/>
    <s v="DSS-Fin &amp; Regional Banking"/>
    <d v="2026-08-12T16:32:04"/>
    <d v="2026-08-13T10:18:23"/>
    <n v="69361245"/>
    <m/>
    <n v="141373127442"/>
    <s v="PT PNM MEKAAR LEKSONO"/>
    <s v="ODP-WOS-FAX/006"/>
    <s v="WO061613658"/>
    <m/>
    <m/>
    <m/>
    <n v="109.85622511"/>
    <n v="-7.4180847700000001"/>
    <s v="DSS RACE | AM.ANDRE | 406108 | TREG 3 | PNM | FARIZ | 085174366336 | HSIBISNIS50MBPS"/>
    <s v="Account Manager"/>
    <m/>
    <m/>
    <m/>
    <m/>
    <m/>
    <m/>
    <m/>
    <m/>
    <s v="Management Janji"/>
    <s v="KONFIRMASI UP"/>
    <s v="FCC"/>
    <d v="2026-12-08T16:39:59"/>
    <m/>
    <m/>
    <s v="PS"/>
    <s v="WOS"/>
    <s v="NO ADDON"/>
    <n v="20260813"/>
    <s v="Completed"/>
    <s v="- 11_11450;Biaya PSB Reguler HSI EBIS ~ 11[150000]  - SP_NOSS;SP_NOSS ~ Internet NOSS Multispeed Network[0]  - SP_NOSS;SP_NOSS ~ Internet NOSS Multispeed Network[0]  - E23015;E23015 ~ ES23 - Perangkat ONT[0]  - E23015~null~44292;E23015||11||Abodemen 0[0] "/>
    <s v="INDIBIZ"/>
    <m/>
    <m/>
    <d v="2026-08-12T17:00:00"/>
    <s v="KONFIRMASI UP"/>
    <n v="2026"/>
    <n v="8"/>
    <n v="13"/>
    <d v="2026-08-13T00:00:00"/>
    <n v="0.29166666666424135"/>
    <x v="0"/>
  </r>
  <r>
    <n v="1864"/>
    <n v="1002506163"/>
    <n v="3"/>
    <x v="5"/>
    <n v="5"/>
    <s v="SINGARJA"/>
    <s v="TABANAN"/>
    <s v="BTR"/>
    <s v="REG"/>
    <s v="AO"/>
    <x v="0"/>
    <m/>
    <s v="100 | REVOKE COMPLETED"/>
    <s v="RBS-Regional 3"/>
    <d v="2026-08-03T13:54:32"/>
    <d v="2026-08-05T09:31:32"/>
    <n v="69357579"/>
    <m/>
    <n v="172414214569"/>
    <s v="The Bloom Garden - Gazebo"/>
    <s v="ODP-BTR-FK/18"/>
    <s v="WO060832619"/>
    <m/>
    <m/>
    <m/>
    <n v="115.1589243"/>
    <n v="-8.3022460999999996"/>
    <s v="|MC10009|/The Bloom Garden - Gazebo/ PIC Komang Angga Antika/082245325931/Infothebloomsbali@gmail.com"/>
    <s v="Sales Force DBS"/>
    <m/>
    <m/>
    <m/>
    <m/>
    <m/>
    <m/>
    <m/>
    <m/>
    <s v="Management Janji"/>
    <s v="2026-08-04 15:00:00| M Janji : (04/08/2026) jam Pasang : 09:00 Note : hubungi pelanggan jika ingin kelokasi|40010577|MYDITA"/>
    <s v="FCC"/>
    <d v="2026-03-08T13:55:38"/>
    <d v="2026-08-04T15:00:00"/>
    <s v="Kendala Pelanggan"/>
    <s v="REVOKE"/>
    <s v="BTR"/>
    <s v="NETMONK"/>
    <m/>
    <s v="Revoke Completed"/>
    <s v="- 11_11446;Biaya PSB HSI EBIS Tunai di Depan ~ 11[150000]  - SP_NOSS;SP_NOSS ~ Internet NOSS Multispeed Network[0]  - SP_NOSS;SP_NOSS ~ Internet NOSS Multispeed Network[0]  - E23015;E23015 ~ ES23 - Perangkat ONT[0]  - E23015~null~44292;E23015||11||Abodeme"/>
    <s v="INDIBIZ"/>
    <m/>
    <m/>
    <d v="2026-08-04T15:00:00"/>
    <s v="2026-08-04 15:00:00| M Janji : (04/08/2026) jam Pasang : 09:00 Note : hubungi pelanggan jika ingin kelokasi|40010577|MYDITA"/>
    <m/>
    <m/>
    <m/>
    <e v="#NUM!"/>
    <e v="#NUM!"/>
    <x v="1"/>
  </r>
  <r>
    <n v="1865"/>
    <n v="1002529293"/>
    <n v="3"/>
    <x v="1"/>
    <n v="5"/>
    <s v="MADURA"/>
    <s v="PAMEKASAN"/>
    <s v="WRP"/>
    <s v="REG"/>
    <s v="AO"/>
    <x v="0"/>
    <m/>
    <s v="7 | OSS - PROVISIONING ISSUED"/>
    <s v="RBS-Regional 3"/>
    <d v="2026-08-16T09:26:43"/>
    <d v="2026-08-17T16:50:33"/>
    <n v="69367310"/>
    <m/>
    <n v="152427203174"/>
    <s v="YAYASAN RIYADLATUL MUBTADIIN"/>
    <s v="ODP-WRP-FL/39"/>
    <s v="WO061893695"/>
    <m/>
    <m/>
    <m/>
    <n v="113.55024722017301"/>
    <n v="-6.9318079243892203"/>
    <s v="|MC70132|/YAYASAN RIYADLATUL MUBTADIIN/ACHMAD MOKID/082359623003/yayasanriyad@gmail.com/HSI Bisnis + Netmonk Promo 2026 200 Mbps (Rp 846.100) PSB 150.000"/>
    <s v="Sales Force DBS"/>
    <m/>
    <m/>
    <m/>
    <m/>
    <m/>
    <m/>
    <m/>
    <m/>
    <s v="Management Janji"/>
    <s v="2026-08-17 13:00:00|Nama : BP ACHMAD MOKID No Hp : 082359623003 No Alt :  Tgl Pemasangan : 17 Agustus 2026 Interval : SIANG Note : Hubungi pelanggan terlebih dahulu|40971402|MYDITA"/>
    <s v="FCC"/>
    <s v="16-08-2026 09:40:18"/>
    <d v="2026-08-17T13:00:00"/>
    <m/>
    <s v="PI"/>
    <s v="WRP"/>
    <s v="NETMONK"/>
    <m/>
    <s v="Provisioning Issu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Nama : BP ACHMAD MOKID No Hp : 082359623003 No Alt :  Tgl Pemasangan : 17 Agustus 2026 Interval : SIANG Note : Hubungi pelanggan terlebih dahulu|40971402|MYDITA"/>
    <m/>
    <m/>
    <m/>
    <e v="#NUM!"/>
    <e v="#NUM!"/>
    <x v="1"/>
  </r>
  <r>
    <n v="1866"/>
    <n v="1002513992"/>
    <n v="3"/>
    <x v="2"/>
    <n v="5"/>
    <s v="MADIUN"/>
    <s v="NGAWI"/>
    <s v="MGT"/>
    <s v="REG"/>
    <s v="AO"/>
    <x v="0"/>
    <s v="1P INET"/>
    <s v="Completed (PS)"/>
    <s v="RBS-Regional 3"/>
    <d v="2026-08-07T10:01:57"/>
    <d v="2026-08-08T14:54:43"/>
    <n v="69360512"/>
    <m/>
    <n v="152603215986"/>
    <s v="KOST ABDULLAH"/>
    <s v="ODP-MGT-FY/28 FY/D04/28.01"/>
    <s v="WO061140349"/>
    <m/>
    <m/>
    <m/>
    <n v="111.327721"/>
    <n v="-7.666207"/>
    <s v="|MN00265|MYIA-051062785910/POI/ABDULLAH/085749013783/kostabdullah@gmail.com"/>
    <s v="MYIB_ASSISTANT"/>
    <m/>
    <m/>
    <m/>
    <m/>
    <m/>
    <m/>
    <m/>
    <m/>
    <s v="Management Janji"/>
    <s v="2026-08-08 08:00:00 | Nama PIC:  bp abdullah No HP: 085749013783 Alt:  Tanggal: 8/8/2026 Jam Pasang: Pagi Note: Hubungi sebelum ke lokasi, terimakasih"/>
    <s v="FCC"/>
    <d v="2026-07-08T10:10:08"/>
    <d v="2026-08-08T08:00:00"/>
    <m/>
    <s v="PS"/>
    <s v="MGT"/>
    <s v="NO ADDON"/>
    <n v="20260808"/>
    <s v="Completed"/>
    <s v="HSI Bisnis Promo HUT Telkom PSB 70% - 75 Mbps"/>
    <s v="INDIBIZ"/>
    <m/>
    <m/>
    <d v="2026-08-08T08:00:00"/>
    <s v="2026-08-08 08:00:00 | Nama PIC:  bp abdullah No HP: 085749013783 Alt:  Tanggal: 8/8/2026 Jam Pasang: Pagi Note: Hubungi sebelum ke lokasi, terimakasih"/>
    <n v="2026"/>
    <n v="8"/>
    <n v="8"/>
    <d v="2026-08-08T00:00:00"/>
    <n v="-0.33333333333575865"/>
    <x v="0"/>
  </r>
  <r>
    <n v="1867"/>
    <n v="1002505949"/>
    <n v="3"/>
    <x v="3"/>
    <n v="4"/>
    <s v="YOGYAKARTA"/>
    <s v="BANTUL"/>
    <s v="BTL"/>
    <s v="REG"/>
    <s v="AO"/>
    <x v="0"/>
    <m/>
    <s v="Completed (PS)"/>
    <s v="RBS-Regional 3"/>
    <d v="2026-08-03T11:58:01"/>
    <d v="2026-08-03T21:09:34"/>
    <n v="69354475"/>
    <n v="2745040071"/>
    <n v="146129128455"/>
    <s v="Royal Sutan Agung (GEA) Yogyakarta"/>
    <s v="ODP-BTL-FBN/017"/>
    <s v="WO060778605"/>
    <m/>
    <m/>
    <m/>
    <n v="110.3728"/>
    <n v="-7.9061000000000003"/>
    <s v="AMRBS/403103/ANISA DWIARYANI/R3/YOGYAKARTA/PSBHSI BISNIS 2S  200 MBPS BUNDLING PHONE PROMO HUT TELKOM 1:1 /Ervan Fakhri/85642919113/rsayogya@gea-rsa.com"/>
    <s v="Amex"/>
    <m/>
    <m/>
    <m/>
    <m/>
    <m/>
    <m/>
    <m/>
    <m/>
    <s v="Management Janji"/>
    <s v="2026-07-31 09:00:00|Nama PIC:  bu uswa   No HP: 085642919113  Alt:  Tanggal: 31/7/2026  Jam Pasang: Pagi   Note: Hubungi sebelum ke lokasi, terimakasih.|RI2334|MYDITA"/>
    <s v="FCC"/>
    <d v="2026-03-08T12:10:27"/>
    <m/>
    <m/>
    <s v="PS"/>
    <s v="BTL"/>
    <s v="NO ADDON"/>
    <n v="20260803"/>
    <s v="Completed"/>
    <s v="- BWY DL;BWY DL ~ Saluran Dua Arah(BothWay)[0]  - E23053;E23053 ~ ES23 - Paket HSI Bisnis  Phone (PHONE)[0]  - E23053~null~44864;E23053||11||Abodemen 0[0]  - E23053~null~E23053_IN800;IN800 ~ Free Lokal dan SLJJ 800 Menit ~ E23053[40000]  - 11_11446;Biaya "/>
    <s v="INDIBIZ"/>
    <m/>
    <m/>
    <d v="2026-08-03T07:00:00"/>
    <s v="2026-07-31 09:00:00|Nama PIC:  bu uswa   No HP: 085642919113  Alt:  Tanggal: 31/7/2026  Jam Pasang: Pagi   Note: Hubungi sebelum ke lokasi, terimakasih.|RI2334|MYDITA"/>
    <n v="2026"/>
    <n v="8"/>
    <n v="3"/>
    <d v="2026-08-03T00:00:00"/>
    <n v="-0.29166666666424135"/>
    <x v="0"/>
  </r>
  <r>
    <n v="1868"/>
    <n v="1002510971"/>
    <n v="3"/>
    <x v="6"/>
    <n v="5"/>
    <s v="SIDOARJO"/>
    <s v="INNER - JATIM TIMUR"/>
    <s v="TUN"/>
    <s v="REG"/>
    <s v="AO"/>
    <x v="0"/>
    <m/>
    <s v="Completed (PS)"/>
    <s v="RBS-Regional 3"/>
    <d v="2026-08-05T15:14:07"/>
    <d v="2026-08-10T21:31:34"/>
    <n v="69359358"/>
    <m/>
    <n v="152327226300"/>
    <s v="FIFA JAYA LEATHER"/>
    <s v="ODP-TUN-FN/04"/>
    <s v="WO061136671"/>
    <m/>
    <m/>
    <m/>
    <n v="112.6917643"/>
    <n v="-7.5022266999999996"/>
    <s v="|MN02332|/FIFA JAYA LEATHER/WINBACK 2.0 HSI B2B (1:1) 50MBPS 355RB PSB DISC 70%//fifajayaleather07@gmail.com/SUNDARI/85745519001"/>
    <s v="Sales Force DBS"/>
    <m/>
    <m/>
    <m/>
    <m/>
    <m/>
    <m/>
    <m/>
    <m/>
    <s v="Management Janji"/>
    <s v="2026-08-10 08:00:00|M Janji : 10 agustus 2026 jam Pasang : pagi  Note : hubungi pelanggan jika ingin kelokasi|40961370|MYDITA"/>
    <s v="FCC"/>
    <d v="2026-05-08T15:25:21"/>
    <d v="2026-08-10T08:00:00"/>
    <m/>
    <s v="PS"/>
    <s v="TUN"/>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8:00:00"/>
    <s v="2026-08-10 08:00:00|M Janji : 10 agustus 2026 jam Pasang : pagi  Note : hubungi pelanggan jika ingin kelokasi|40961370|MYDITA"/>
    <n v="2026"/>
    <n v="8"/>
    <n v="10"/>
    <d v="2026-08-10T00:00:00"/>
    <n v="-0.33333333333575865"/>
    <x v="0"/>
  </r>
  <r>
    <n v="1869"/>
    <n v="1002506288"/>
    <n v="3"/>
    <x v="4"/>
    <n v="4"/>
    <s v="SEMARANG"/>
    <s v="KENDAL"/>
    <s v="WLR"/>
    <s v="REG"/>
    <s v="AO"/>
    <x v="0"/>
    <m/>
    <s v="102 | FOLLOW UP COMPLETED"/>
    <s v="RBS-Regional 3"/>
    <d v="2026-08-03T14:44:02"/>
    <d v="2026-08-05T16:47:34"/>
    <n v="69357653"/>
    <n v="2946102028"/>
    <n v="143407106619"/>
    <s v="PT ARDJUNA PUTERA KERETEK"/>
    <s v="ODP-WLR-FH/048"/>
    <s v="WO060898952"/>
    <m/>
    <m/>
    <m/>
    <n v="110.1415463"/>
    <n v="-6.9662455000000003"/>
    <s v="AMRBS;400664;AMEX;ASANDHYASARI;RBS-3;SURAMADU;PT ARDJUNA PUTERA KERETEK;HSI Basic + Phone 800 Menit (1:2) 50 Mbps (Rp 427.000) PSB Rp 150.000;Cp. Edward 089676104600 -"/>
    <s v="Amex"/>
    <m/>
    <m/>
    <m/>
    <m/>
    <m/>
    <m/>
    <m/>
    <m/>
    <s v="Management Janji"/>
    <s v="2026-08-05 13:00:00|Tanggal pemasangan : 05 agustus 2026 Jam pemasangan : 08.00 - 12.00 Info Tambahan : Hubungi pelanggan dulu sebelum ke lokasi terimakasih|40010577|MYDITA"/>
    <s v="FCC"/>
    <d v="2026-03-08T14:55:18"/>
    <d v="2026-08-05T00:00:00"/>
    <s v="Kendala Pelanggan"/>
    <s v="REVOKE"/>
    <s v="WLR"/>
    <s v="NO ADDON"/>
    <m/>
    <s v="Follow Up Revoke Completed, New Order ID : SC1002511190"/>
    <s v="- 11_11446;Biaya PSB HSI EBIS Tunai di Depan ~ 11[150000]  - BWY DL;BWY DL ~ Saluran Dua Arah(BothWay)[0]  - E23057;E23057 ~ ES23 - Paket HSI Bisnis Basic Phone (PHONE)[0]  - E23057~null~44873;E23057||11||Abodemen 0[0]  - E23057~null~E23057_IN800;IN800 ~ "/>
    <s v="INDIBIZ"/>
    <m/>
    <m/>
    <d v="2026-08-05T13:00:00"/>
    <s v="2026-08-05 13:00:00|Tanggal pemasangan : 05 agustus 2026 Jam pemasangan : 08.00 - 12.00 Info Tambahan : Hubungi pelanggan dulu sebelum ke lokasi terimakasih|40010577|MYDITA"/>
    <m/>
    <m/>
    <m/>
    <e v="#NUM!"/>
    <e v="#NUM!"/>
    <x v="1"/>
  </r>
  <r>
    <n v="1870"/>
    <n v="1002520957"/>
    <n v="3"/>
    <x v="1"/>
    <n v="5"/>
    <s v="MADURA"/>
    <s v="BANGKALAN"/>
    <s v="OMB"/>
    <s v="REG"/>
    <s v="AO"/>
    <x v="0"/>
    <m/>
    <s v="Completed (PS)"/>
    <s v="RBS-Regional 3"/>
    <d v="2026-08-11T18:16:00"/>
    <d v="2026-08-11T19:12:31"/>
    <n v="69361988"/>
    <m/>
    <n v="152438208670"/>
    <s v="SMA Al Hikmah"/>
    <s v="ODP-OMB-FAA/65"/>
    <s v="WO061535369"/>
    <m/>
    <m/>
    <m/>
    <n v="113.341708447361"/>
    <n v="-7.1201683809366498"/>
    <s v="MD|MYDB-20260806264569|DN00001/MN00572|SMA Al Hikmah|085230900285"/>
    <s v="MYDIGIBIZPARTNER"/>
    <m/>
    <m/>
    <m/>
    <m/>
    <m/>
    <m/>
    <m/>
    <m/>
    <s v="Management Janji"/>
    <s v="2026-08-10 15:00:00 | M Janji : (10/08/2026)  jam Pasang : 09:00  Note : hubungi pelanggan jika ingin kelokasi  "/>
    <s v="FCC"/>
    <d v="2026-11-08T18:39:50"/>
    <m/>
    <m/>
    <s v="PS"/>
    <s v="OMB"/>
    <s v="NETMONK"/>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10 15:00:00 | M Janji : (10/08/2026)  jam Pasang : 09:00  Note : hubungi pelanggan jika ingin kelokasi  "/>
    <n v="2026"/>
    <n v="8"/>
    <n v="11"/>
    <d v="2026-08-11T00:00:00"/>
    <n v="-0.29166666666424135"/>
    <x v="0"/>
  </r>
  <r>
    <n v="1871"/>
    <n v="1002515443"/>
    <n v="3"/>
    <x v="0"/>
    <n v="5"/>
    <s v="MATARAM"/>
    <s v="INNER - NUSA TENGGARA"/>
    <s v="SWE"/>
    <s v="REG"/>
    <s v="AO"/>
    <x v="0"/>
    <s v="1P INET"/>
    <s v="Completed (PS)"/>
    <s v="RBS-Regional 3"/>
    <d v="2026-08-07T18:10:56"/>
    <d v="2026-08-08T14:40:25"/>
    <n v="69361130"/>
    <m/>
    <n v="172605804112"/>
    <s v="TOKO ANANDA"/>
    <s v="ODP-SWE-FAU/77 FAU/D06/77.01"/>
    <s v="WO061199379"/>
    <m/>
    <m/>
    <m/>
    <n v="116.25655576586701"/>
    <n v="-8.5915671472383899"/>
    <s v="MD|MYDB-20260806264587|SC00001/MC00090|TOKO ANANDA|087761808261"/>
    <s v="MYDIGIBIZPARTNER"/>
    <m/>
    <m/>
    <m/>
    <m/>
    <m/>
    <m/>
    <m/>
    <m/>
    <s v="Management Janji"/>
    <s v="2026-08-08 15:00:00 | Jam pemasangan : 12.00 Info Tambahan : Hubungi pelanggan dulu sebelum ke lokasi terimakasih "/>
    <s v="FCC"/>
    <d v="2026-07-08T18:25:44"/>
    <d v="2026-08-08T15:00:00"/>
    <s v="Kendala Lainnya"/>
    <s v="PS"/>
    <s v="SWE"/>
    <s v="NETMONK"/>
    <n v="20260808"/>
    <s v="Completed"/>
    <s v="HSI Bisnis Bundling Netmonk PSB 70% - 150 Mbps"/>
    <s v="INDIBIZ"/>
    <m/>
    <m/>
    <d v="2026-08-08T15:00:00"/>
    <s v="2026-08-08 15:00:00 | Jam pemasangan : 12.00 Info Tambahan : Hubungi pelanggan dulu sebelum ke lokasi terimakasih "/>
    <n v="2026"/>
    <n v="8"/>
    <n v="8"/>
    <d v="2026-08-08T00:00:00"/>
    <n v="-0.625"/>
    <x v="0"/>
  </r>
  <r>
    <n v="1872"/>
    <n v="1002528326"/>
    <n v="3"/>
    <x v="2"/>
    <n v="5"/>
    <s v="KEDIRI"/>
    <s v="NGANJUK"/>
    <s v="NJK"/>
    <s v="REG"/>
    <s v="AO"/>
    <x v="0"/>
    <s v="1P INET"/>
    <s v="Completed (PS)"/>
    <s v="RBS-Regional 3"/>
    <d v="2026-08-15T13:23:57"/>
    <d v="2026-08-15T20:27:48"/>
    <n v="69366886"/>
    <m/>
    <n v="152611229896"/>
    <s v="warkop mabar"/>
    <s v="ODP-NJK-FAT/46 FAT/D04/46.01"/>
    <s v="WO061825020"/>
    <m/>
    <m/>
    <m/>
    <n v="112.037883885204"/>
    <n v="-7.5990889849493497"/>
    <s v="MD|MYDB-20260815265519|DC20002/MC20039|warkop mabar|085601244905"/>
    <s v="MYDIGIBIZPARTNER"/>
    <m/>
    <m/>
    <m/>
    <m/>
    <m/>
    <m/>
    <m/>
    <m/>
    <s v="Management Janji"/>
    <s v="2026-08-16 13:00:00 | Tanggal pemasangan : 16AGUSTUS 2026 Jam pemasangan : pagi/siang Info Tambahan : Hubungi pelanggan dulu sebelum ke lokasi terima kasih"/>
    <s v="FCC"/>
    <s v="15-08-2026 13:39:51"/>
    <d v="2026-08-16T13:00:00"/>
    <m/>
    <s v="PS"/>
    <s v="NJK"/>
    <s v="NO ADDON"/>
    <n v="20260815"/>
    <s v="Completed"/>
    <s v="HSI Bisnis Promo HUT Telkom PSB 70% - 200 Mbps"/>
    <s v="INDIBIZ"/>
    <m/>
    <m/>
    <d v="2026-08-16T13:00:00"/>
    <s v="2026-08-16 13:00:00 | Tanggal pemasangan : 16AGUSTUS 2026 Jam pemasangan : pagi/siang Info Tambahan : Hubungi pelanggan dulu sebelum ke lokasi terima kasih"/>
    <n v="2026"/>
    <n v="8"/>
    <n v="15"/>
    <d v="2026-08-15T00:00:00"/>
    <n v="-1.5416666666642413"/>
    <x v="0"/>
  </r>
  <r>
    <n v="1873"/>
    <n v="1002511698"/>
    <n v="3"/>
    <x v="7"/>
    <n v="4"/>
    <s v="SOLO"/>
    <s v="INNER - SOLO JATENG TIMUR"/>
    <s v="SLO"/>
    <s v="REG"/>
    <s v="AO"/>
    <x v="0"/>
    <s v="1P VOICE"/>
    <s v="Completed (PS)"/>
    <s v="RBS-Regional 3"/>
    <d v="2026-08-06T10:03:27"/>
    <d v="2026-08-07T23:21:20"/>
    <n v="69359698"/>
    <n v="2715722888"/>
    <m/>
    <s v="RS INDRIATI SOLOBARU"/>
    <s v="ODP-SLO-FK/067"/>
    <s v="WO061115702"/>
    <m/>
    <m/>
    <m/>
    <n v="110.80818960000001"/>
    <n v="-7.6112785000000001"/>
    <s v="AMRBS;960218/Candra Evita Tryariestya/TREG4SOLO/Johanes Adinda Chrisanta/085647023363/edp.rsindriati@gmail.com/PSB TLP ONLY ABODEMEN 48.100, JANGAN DIREVOKE KARENA PAKAI NO CANTIK"/>
    <s v="Account Manager"/>
    <m/>
    <m/>
    <m/>
    <m/>
    <m/>
    <m/>
    <m/>
    <m/>
    <s v="Management Janji"/>
    <s v="2026-08-07 15:00:00|Jam pemasangan : 12.00 Info Tambahan : Hubungi pelanggan dulu sebelum ke lokasi terimakasih |40951378|MYDITA"/>
    <s v="FCC"/>
    <d v="2026-06-08T10:10:02"/>
    <m/>
    <m/>
    <s v="PS"/>
    <s v="SLO"/>
    <s v="NO ADDON"/>
    <n v="20260807"/>
    <s v="Completed"/>
    <s v="- IPPBX4_IPADD_1154;Biaya PSB Layanan IP PBX ~ IPADD(IPPBX4)[500000]  - BWY DL;BWY DL ~ Saluran Dua Arah(BothWay)[0]  - E23057;E23057 ~ ES23 - Paket HSI Bisnis Basic Phone (PHONE)[0]  - E23057~null~44873;E23057||11||Abodemen 0[0]  - E23057~null~E23057_IN8"/>
    <s v="INDIBIZ"/>
    <m/>
    <m/>
    <d v="2026-08-07T15:00:00"/>
    <s v="2026-08-07 15:00:00|Jam pemasangan : 12.00 Info Tambahan : Hubungi pelanggan dulu sebelum ke lokasi terimakasih |40951378|MYDITA"/>
    <n v="2026"/>
    <n v="8"/>
    <n v="7"/>
    <d v="2026-08-07T00:00:00"/>
    <n v="-0.625"/>
    <x v="0"/>
  </r>
  <r>
    <n v="1874"/>
    <n v="1002521260"/>
    <n v="3"/>
    <x v="1"/>
    <n v="5"/>
    <s v="SBY UTARA"/>
    <s v="LAMONGAN"/>
    <s v="BBA"/>
    <s v="REG"/>
    <s v="AO"/>
    <x v="0"/>
    <s v="1P INET"/>
    <s v="Completed (PS)"/>
    <s v="RBS-Regional 3"/>
    <d v="2026-08-12T08:43:56"/>
    <d v="2026-08-12T15:24:20"/>
    <n v="69363852"/>
    <m/>
    <n v="152441211808"/>
    <s v="SPBU 54.622.05"/>
    <s v="ODP-BBA-FAJ/96 FAJ/D08/96.01"/>
    <s v="WO061554388"/>
    <m/>
    <m/>
    <m/>
    <n v="112.162963"/>
    <n v="-7.10867"/>
    <s v="|MN02646|MYIA-093579391010/POI/moh bintang febriant/085100991157/mitragasindopratama5462205@gmail.com"/>
    <s v="MYIB_ASSISTANT"/>
    <m/>
    <m/>
    <m/>
    <m/>
    <m/>
    <m/>
    <m/>
    <m/>
    <s v="Management Janji"/>
    <s v="2026-08-13 10:00:00 | Nama PIC : Bp Yupito No HP : 085100991157 No Alt : - M Janji :  13 Agustus 2026 Jam Pasang : Pagi / Siang Note : hubungi pelanggan jika ingin kelokasi"/>
    <s v="FCC"/>
    <d v="2026-12-08T08:55:52"/>
    <d v="2026-08-13T10:00:00"/>
    <m/>
    <s v="PS"/>
    <s v="BBA"/>
    <s v="NO ADDON"/>
    <n v="20260812"/>
    <s v="Completed"/>
    <s v="HSI Bisnis Promo HUT Telkom PSB 70% - 50 Mbps"/>
    <s v="INDIBIZ"/>
    <m/>
    <m/>
    <d v="2026-08-13T10:00:00"/>
    <s v="2026-08-13 10:00:00 | Nama PIC : Bp Yupito No HP : 085100991157 No Alt : - M Janji :  13 Agustus 2026 Jam Pasang : Pagi / Siang Note : hubungi pelanggan jika ingin kelokasi"/>
    <n v="2026"/>
    <n v="8"/>
    <n v="12"/>
    <d v="2026-08-12T00:00:00"/>
    <n v="-1.4166666666642413"/>
    <x v="0"/>
  </r>
  <r>
    <n v="1875"/>
    <n v="1002516021"/>
    <n v="3"/>
    <x v="3"/>
    <n v="4"/>
    <s v="PURWOKERTO"/>
    <s v="CILACAP"/>
    <s v="KRY"/>
    <s v="REG"/>
    <s v="AO"/>
    <x v="0"/>
    <s v="1P INET"/>
    <s v="102 | FOLLOW UP COMPLETED"/>
    <s v="RBS-Regional 3"/>
    <d v="2026-08-08T14:16:56"/>
    <d v="2026-08-09T11:16:35"/>
    <n v="69361512"/>
    <m/>
    <n v="143385101825"/>
    <s v="PONDOK PESANTREN MADRASAH TSANAWIYAH WATHONNIYAH ISLAMIYYAH"/>
    <s v="ODP-KRY-FK/013"/>
    <s v="WO061267958"/>
    <m/>
    <m/>
    <m/>
    <n v="109.289160283906"/>
    <n v="-7.5965705368032399"/>
    <s v="|MC00213|MYIA-021445685851/POI/SUNARYO/088226611123/mtsmwi@yahoo.com"/>
    <s v="MYIB_ASSISTANT"/>
    <m/>
    <m/>
    <m/>
    <m/>
    <m/>
    <m/>
    <m/>
    <m/>
    <s v="Management Janji"/>
    <s v="2026-08-12 13:00:00 | M Janji : 12 agustus 2026 jam Pasang : siang  Note : hubungi pelanggan jika ingin kelokasi "/>
    <s v="FCC"/>
    <d v="2026-08-08T14:25:43"/>
    <d v="2026-08-12T13:00:00"/>
    <s v="FALLOUT HOMEPASS"/>
    <s v="REVOKE"/>
    <s v="KRY"/>
    <s v="NO ADDON"/>
    <m/>
    <s v="Follow Up Revoke Completed, New Order ID : SC1002516401"/>
    <s v="HSI Bisnis Promo HUT Telkom PSB 70% - 150 Mbps"/>
    <s v="INDIBIZ"/>
    <m/>
    <m/>
    <d v="2026-08-12T13:00:00"/>
    <s v="2026-08-12 13:00:00 | M Janji : 12 agustus 2026 jam Pasang : siang  Note : hubungi pelanggan jika ingin kelokasi "/>
    <m/>
    <m/>
    <m/>
    <e v="#NUM!"/>
    <e v="#NUM!"/>
    <x v="1"/>
  </r>
  <r>
    <n v="1876"/>
    <n v="1002523924"/>
    <n v="3"/>
    <x v="2"/>
    <n v="5"/>
    <s v="MALANG"/>
    <s v="BATU"/>
    <s v="BTU"/>
    <s v="REG"/>
    <s v="AO"/>
    <x v="0"/>
    <m/>
    <s v="Completed (PS)"/>
    <s v="RBS-Regional 2"/>
    <d v="2026-08-13T11:26:54"/>
    <d v="2026-08-13T16:16:18"/>
    <n v="69361537"/>
    <m/>
    <n v="152707239251"/>
    <s v="PT Multirasa Nusantara"/>
    <s v="ODP-BTU-FY/59"/>
    <s v="WO061654655"/>
    <m/>
    <m/>
    <m/>
    <n v="112.55397929999999"/>
    <n v="-7.8981211"/>
    <s v="|MN00483|/ PT Multirasa Nusantara  / Pic Akhmad Sugiarto/ Cp 085174000139 / akhmad.sugiarto@multirasa.co.id"/>
    <s v="Sales Profesional"/>
    <m/>
    <m/>
    <m/>
    <m/>
    <m/>
    <m/>
    <m/>
    <m/>
    <s v="Management Janji"/>
    <s v="2026-08-10 08:00:00|Tanggal pemasangan: 10/08/2026  Jam pemasangan : pagi / siang  Info Tambahan : Hubungi pelanggan dulu sebelum ke lokasi  terima kasih.|40951378|MYDITA"/>
    <s v="FCC"/>
    <s v="13-08-2026 11:39:50"/>
    <m/>
    <m/>
    <s v="PS"/>
    <s v="BTU"/>
    <s v="NO ADDON"/>
    <n v="20260813"/>
    <s v="Completed"/>
    <s v="- 11_11446;Biaya PSB HSI EBIS Tunai di Depan ~ 11[150000]  - E23015;E23015 ~ ES23 - Perangkat ONT[0]  - E23015~null~44292;E23015||11||Abodemen 0[0]  - E23015~null~E23015_SWONT;SWONT ~ Biaya Sewa ONT ~ E23015[30000]  - E24058;E24058 ~ ES24 - Paket HSI Bisn"/>
    <s v="INDIBIZ"/>
    <m/>
    <m/>
    <d v="2026-08-13T07:00:00"/>
    <s v="2026-08-10 08:00:00|Tanggal pemasangan: 10/08/2026  Jam pemasangan : pagi / siang  Info Tambahan : Hubungi pelanggan dulu sebelum ke lokasi  terima kasih.|40951378|MYDITA"/>
    <n v="2026"/>
    <n v="8"/>
    <n v="13"/>
    <d v="2026-08-13T00:00:00"/>
    <n v="-0.29166666666424135"/>
    <x v="0"/>
  </r>
  <r>
    <n v="1877"/>
    <n v="1002510065"/>
    <n v="3"/>
    <x v="2"/>
    <n v="5"/>
    <s v="KEDIRI"/>
    <s v="NGANJUK"/>
    <s v="NJK"/>
    <s v="REG"/>
    <s v="AO"/>
    <x v="0"/>
    <s v="1P INET"/>
    <s v="Completed (PS)"/>
    <s v="RBS-Regional 3"/>
    <d v="2026-08-05T10:49:56"/>
    <d v="2026-08-05T13:35:57"/>
    <n v="69358917"/>
    <m/>
    <n v="152611229845"/>
    <s v="KEDAI SULTAN"/>
    <s v="ODP-NJK-FAJ/51 FAJ/D06/51.01"/>
    <s v="WO060962956"/>
    <m/>
    <m/>
    <m/>
    <n v="111.825032159686"/>
    <n v="-7.7098028833542003"/>
    <s v="MD|MYDB-20260804264323|DN00001/MN02309|KEDAI SULTAN|082121210958"/>
    <s v="MYDIGIBIZPARTNER"/>
    <m/>
    <m/>
    <m/>
    <m/>
    <m/>
    <m/>
    <m/>
    <m/>
    <s v="Management Janji"/>
    <s v="2026-08-06 08:00:00 | Jam pemasangan : 12.00 Info Tambahan : Hubungi pelanggan dulu sebelum ke lokasi terimakasih "/>
    <s v="FCC"/>
    <d v="2026-05-08T10:54:57"/>
    <d v="2026-08-06T08:00:00"/>
    <m/>
    <s v="PS"/>
    <s v="NJK"/>
    <s v="NO ADDON"/>
    <n v="20260805"/>
    <s v="Completed"/>
    <s v="HSI Bisnis Promo HUT Telkom PSB 70% - 200 Mbps"/>
    <s v="INDIBIZ"/>
    <m/>
    <m/>
    <d v="2026-08-06T08:00:00"/>
    <s v="2026-08-06 08:00:00 | Jam pemasangan : 12.00 Info Tambahan : Hubungi pelanggan dulu sebelum ke lokasi terimakasih "/>
    <n v="2026"/>
    <n v="8"/>
    <n v="5"/>
    <d v="2026-08-05T00:00:00"/>
    <n v="-1.3333333333357587"/>
    <x v="0"/>
  </r>
  <r>
    <n v="1878"/>
    <n v="1002515426"/>
    <n v="3"/>
    <x v="6"/>
    <n v="5"/>
    <s v="SIDOARJO"/>
    <s v="INNER - JATIM TIMUR"/>
    <s v="GDA"/>
    <s v="REG"/>
    <s v="AO"/>
    <x v="0"/>
    <m/>
    <s v="Completed (PS)"/>
    <s v="RBS-Regional 3"/>
    <d v="2026-08-07T17:52:14"/>
    <d v="2026-08-07T21:23:56"/>
    <n v="69357539"/>
    <n v="3135910052"/>
    <n v="152317261833"/>
    <s v="PT. BQUIK OTOMOTIF INDONESIA"/>
    <s v="ODP-GDA-FAL/52"/>
    <s v="WO061198470"/>
    <m/>
    <m/>
    <m/>
    <n v="112.730757754762"/>
    <n v="-7.3948873954626704"/>
    <s v="AMRBS;403145;EVA LESTARI BANGUN;AO;PT. BQUIK OTOMOTIF INDONESIA;HSI Bisnis 1:1 (INET+Voice) 50 Mbps (479k);81181141676;81119922069;dimas.m@b-quik.co.id"/>
    <s v="Teknisi"/>
    <m/>
    <m/>
    <m/>
    <m/>
    <m/>
    <m/>
    <m/>
    <m/>
    <s v="Management Janji"/>
    <s v="2026-08-04 15:00:00 |   M Janji : (04/08/2026)  jam Pasang : 09:00  Note : hubungi pelanggan jika ingin kelokasi"/>
    <s v="FCC"/>
    <d v="2026-07-08T17:54:44"/>
    <m/>
    <m/>
    <s v="PS"/>
    <s v="GDA"/>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07:00:00"/>
    <s v="2026-08-04 15:00:00 |   M Janji : (04/08/2026)  jam Pasang : 09:00  Note : hubungi pelanggan jika ingin kelokasi"/>
    <n v="2026"/>
    <n v="8"/>
    <n v="7"/>
    <d v="2026-08-07T00:00:00"/>
    <n v="-0.29166666666424135"/>
    <x v="0"/>
  </r>
  <r>
    <n v="1879"/>
    <n v="1002523117"/>
    <n v="3"/>
    <x v="1"/>
    <n v="5"/>
    <s v="SBY UTARA"/>
    <s v="LAMONGAN"/>
    <s v="BBA"/>
    <s v="REG"/>
    <s v="AO"/>
    <x v="0"/>
    <s v="1P INET"/>
    <s v="102 | FOLLOW UP COMPLETED"/>
    <s v="RBS-Regional 3"/>
    <d v="2026-08-12T18:46:56"/>
    <d v="2026-08-14T08:49:46"/>
    <n v="69364646"/>
    <m/>
    <n v="152441211302"/>
    <s v="warkop Baim"/>
    <s v="ODP-BBA-FAQ/47 FAQ/D02/47.01"/>
    <s v="WO061624161"/>
    <m/>
    <m/>
    <m/>
    <n v="112.163656018674"/>
    <n v="-7.2336870410418497"/>
    <s v="MD|MYDB-20260812265142|DC20002/MC20039|warkop Baim|085172377660"/>
    <s v="MYDIGIBIZPARTNER"/>
    <m/>
    <m/>
    <m/>
    <m/>
    <m/>
    <m/>
    <m/>
    <m/>
    <s v="Management Janji"/>
    <s v="2026-08-13 15:00:00 | Nama Pic : Baim No Hp Pic : 085172377660 No alt : - Jam Pemasangan : siang  Tanggal Pemasangan : 13 Agustus 2026"/>
    <s v="FCC"/>
    <d v="2026-12-08T18:55:07"/>
    <d v="2026-08-13T15:00:00"/>
    <m/>
    <s v="REVOKE"/>
    <s v="BBA"/>
    <s v="NO ADDON"/>
    <m/>
    <s v="Follow Up Revoke Completed, New Order ID : SC1002525493"/>
    <s v="HSI Bisnis Promo HUT Telkom PSB 70% - 50 Mbps"/>
    <s v="INDIBIZ"/>
    <m/>
    <m/>
    <d v="2026-08-13T15:00:00"/>
    <s v="2026-08-13 15:00:00 | Nama Pic : Baim No Hp Pic : 085172377660 No alt : - Jam Pemasangan : siang  Tanggal Pemasangan : 13 Agustus 2026"/>
    <m/>
    <m/>
    <m/>
    <e v="#NUM!"/>
    <e v="#NUM!"/>
    <x v="1"/>
  </r>
  <r>
    <n v="1880"/>
    <n v="1002521694"/>
    <n v="3"/>
    <x v="5"/>
    <n v="5"/>
    <s v="SINGARJA"/>
    <s v="KLUNGKUNG"/>
    <s v="SMA"/>
    <s v="REG"/>
    <s v="AO"/>
    <x v="0"/>
    <m/>
    <s v="Completed (PS)"/>
    <s v="RBS-Regional 3"/>
    <d v="2026-08-12T11:04:16"/>
    <d v="2026-08-14T16:45:12"/>
    <n v="69364031"/>
    <m/>
    <n v="172428815793"/>
    <s v="SLBN 1 KLUNGKUNG"/>
    <s v="ODP-SMA-FAU/43"/>
    <s v="WO061609459"/>
    <m/>
    <m/>
    <m/>
    <n v="115.4005705"/>
    <n v="-8.5313443000000007"/>
    <s v="|MN02750|/PIC NI MADE SANTINIWATI/087766770010/slbn.klungkung@gmail.com"/>
    <s v="Sales Force DBS"/>
    <m/>
    <m/>
    <m/>
    <m/>
    <m/>
    <m/>
    <m/>
    <m/>
    <s v="Management Janji"/>
    <s v="2026-08-14 15:00:00|Nama PIC : Bp Wike No HP : 087766770010 No Alt : - M Janji :  13 Agustus 2026 Jam Pasang : Pagi / Siang Note : hubungi pelanggan jika ingin kelokasi|40951378|MYDITA"/>
    <s v="FCC"/>
    <d v="2026-12-08T11:10:28"/>
    <d v="2026-08-14T15:00:00"/>
    <m/>
    <s v="PS"/>
    <s v="SMA"/>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15:00:00"/>
    <s v="2026-08-14 15:00:00|Nama PIC : Bp Wike No HP : 087766770010 No Alt : - M Janji :  13 Agustus 2026 Jam Pasang : Pagi / Siang Note : hubungi pelanggan jika ingin kelokasi|40951378|MYDITA"/>
    <n v="2026"/>
    <n v="8"/>
    <n v="14"/>
    <d v="2026-08-14T00:00:00"/>
    <n v="-0.625"/>
    <x v="0"/>
  </r>
  <r>
    <n v="1881"/>
    <n v="1002524380"/>
    <n v="3"/>
    <x v="6"/>
    <n v="5"/>
    <s v="SIDOARJO"/>
    <s v="MOJOKERTO"/>
    <s v="MRT"/>
    <s v="REG"/>
    <s v="AO"/>
    <x v="0"/>
    <m/>
    <s v="Completed (PS)"/>
    <s v="RBS-Regional 3"/>
    <d v="2026-08-13T14:02:50"/>
    <d v="2026-08-14T18:35:26"/>
    <n v="69365201"/>
    <m/>
    <n v="152312243273"/>
    <s v="KELURAHAN DESA GEBANGMALANG"/>
    <s v="ODP-MRT-FAT/033"/>
    <s v="WO061750011"/>
    <m/>
    <m/>
    <m/>
    <n v="112.4654173"/>
    <n v="-7.4815414999999996"/>
    <s v="|MN02271|/KELURAHAN DESA GEBANGMALANG/WINBACK 2.0 HSI B2B (1:2) 50MBPS 320RB PSB DISC 70%//desagebangmalang@gmail.com/FARIZA ZILFANA PUTRI/85706036069"/>
    <s v="Sales Force DBS"/>
    <m/>
    <m/>
    <m/>
    <m/>
    <m/>
    <m/>
    <m/>
    <m/>
    <s v="Management Janji"/>
    <s v="2026-08-15 13:00:00|Nama PIC : Ibu Fariza No HP : 085706036069 No Alt : - M Janji :  Aktivasi Jam Pasang : Aktivasi Note : hubungi pelanggan jika ingin kelokasi|40951378|MYDITA"/>
    <s v="FCC"/>
    <s v="13-08-2026 14:39:50"/>
    <d v="2026-08-15T13:00:00"/>
    <m/>
    <s v="PS"/>
    <s v="MRT"/>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5T13:00:00"/>
    <s v="2026-08-15 13:00:00|Nama PIC : Ibu Fariza No HP : 085706036069 No Alt : - M Janji :  Aktivasi Jam Pasang : Aktivasi Note : hubungi pelanggan jika ingin kelokasi|40951378|MYDITA"/>
    <n v="2026"/>
    <n v="8"/>
    <n v="14"/>
    <d v="2026-08-14T00:00:00"/>
    <n v="-1.5416666666642413"/>
    <x v="0"/>
  </r>
  <r>
    <n v="1882"/>
    <n v="1002515676"/>
    <n v="3"/>
    <x v="7"/>
    <n v="4"/>
    <s v="SOLO"/>
    <s v="WONOGIRI"/>
    <s v="WNG"/>
    <s v="DSS"/>
    <s v="AO"/>
    <x v="0"/>
    <m/>
    <s v="Completed (PS)"/>
    <s v="DSS-Fin &amp; Regional Banking"/>
    <d v="2026-08-08T09:54:35"/>
    <d v="2026-08-09T12:01:56"/>
    <n v="69273052"/>
    <m/>
    <n v="143554101240"/>
    <s v="BANK JATENG WONOGIRI"/>
    <s v="ODP-WNG-FK/055"/>
    <s v="WO061239813"/>
    <m/>
    <m/>
    <m/>
    <n v="110.92357952778301"/>
    <n v="-7.8137831621543201"/>
    <s v="DSS RACE | FELIA | 990053 | TREG 3 | BANK JATENG | WAHYU | 08112739090 | HSIBISNIS50MBPS"/>
    <s v="Account Manager"/>
    <m/>
    <m/>
    <m/>
    <m/>
    <m/>
    <m/>
    <m/>
    <m/>
    <s v="Management Janji"/>
    <s v="KONFIRMASI UP"/>
    <s v="FCC"/>
    <d v="2026-08-08T10:10:05"/>
    <m/>
    <m/>
    <s v="PS"/>
    <s v="WNG"/>
    <s v="NO ADDON"/>
    <n v="20260809"/>
    <s v="Completed"/>
    <s v="- 11_11450;Biaya PSB Reguler HSI EBIS ~ 11[150000]  - SP_NOSS;SP_NOSS ~ Internet NOSS Multispeed Network[0]  - E23015;E23015 ~ ES23 - Perangkat ONT[0]  - E23015~null~44292;E23015||11||Abodemen 0[0]  - E23015~null~E23015_SWONT;SWONT ~ Biaya Sewa ONT ~ E230"/>
    <s v="INDIBIZ"/>
    <m/>
    <m/>
    <d v="2026-08-08T13:30:00"/>
    <s v="KONFIRMASI UP"/>
    <n v="2026"/>
    <n v="8"/>
    <n v="9"/>
    <d v="2026-08-09T00:00:00"/>
    <n v="0.4375"/>
    <x v="0"/>
  </r>
  <r>
    <n v="1883"/>
    <n v="1002525181"/>
    <n v="3"/>
    <x v="1"/>
    <n v="5"/>
    <s v="SBY UTARA"/>
    <s v="KENJERAN"/>
    <s v="KBL"/>
    <s v="REG"/>
    <s v="AO"/>
    <x v="0"/>
    <s v="1P INET"/>
    <s v="Completed (PS)"/>
    <s v="RBS-Regional 3"/>
    <d v="2026-08-13T18:10:56"/>
    <d v="2026-08-14T22:11:46"/>
    <n v="69365525"/>
    <m/>
    <n v="152401227428"/>
    <s v="SMP Katolik Stella Maris (Bangsal Sekolah)"/>
    <s v="ODP-KBL-FDE/01"/>
    <s v="WO061700106"/>
    <m/>
    <m/>
    <m/>
    <n v="112.7364699"/>
    <n v="-7.2463784999999996"/>
    <s v="|MN02813|MYIA-006700163614/POI/Mukriyadi/081234679138/sbysmpkstelma@gmail.com"/>
    <s v="MYIB_ASSISTANT"/>
    <m/>
    <m/>
    <m/>
    <m/>
    <m/>
    <m/>
    <m/>
    <m/>
    <s v="Management Janji"/>
    <s v="2026-08-14 15:00:00 | Nama PIC : Bp Mukriyadi No HP : 081234679138 No Alt : - M Janji :  14 Agustus 2026 Jam Pasang : Pagi / Siang Note : hubungi pelanggan jika ingin kelokasi "/>
    <s v="FCC"/>
    <s v="13-08-2026 18:25:15"/>
    <d v="2026-08-14T15:00:00"/>
    <m/>
    <s v="PS"/>
    <s v="KBL"/>
    <s v="OCA"/>
    <n v="20260814"/>
    <s v="Completed"/>
    <s v="HSI Bisnis Basic Bundling OCA Breach Checker Promo 2026 PSB 70% - 50 Mbps"/>
    <s v="INDIBIZ"/>
    <m/>
    <m/>
    <d v="2026-08-14T15:00:00"/>
    <s v="2026-08-14 15:00:00 | Nama PIC : Bp Mukriyadi No HP : 081234679138 No Alt : - M Janji :  14 Agustus 2026 Jam Pasang : Pagi / Siang Note : hubungi pelanggan jika ingin kelokasi "/>
    <n v="2026"/>
    <n v="8"/>
    <n v="14"/>
    <d v="2026-08-14T00:00:00"/>
    <n v="-0.625"/>
    <x v="0"/>
  </r>
  <r>
    <n v="1884"/>
    <n v="1002528383"/>
    <n v="3"/>
    <x v="6"/>
    <n v="5"/>
    <s v="JEMBER"/>
    <s v="BONDOWOSO"/>
    <s v="BOW"/>
    <s v="REG"/>
    <s v="AO"/>
    <x v="0"/>
    <s v="1P INET"/>
    <s v="7 | OSS - PROVISIONING ISSUED"/>
    <s v="RBS-Regional 3"/>
    <d v="2026-08-15T13:47:57"/>
    <d v="2026-08-16T13:08:09"/>
    <n v="69366931"/>
    <m/>
    <n v="152507223627"/>
    <s v="RUANG NURUL ULUM MEDIA"/>
    <s v="ODP-BOW-FAL/14 FAL/D01/14.01"/>
    <s v="WO061826302"/>
    <m/>
    <m/>
    <m/>
    <n v="113.904833"/>
    <n v="-7.8723890000000001"/>
    <s v="|MN00239|MYIA-020575930537/POI/Salman Alfarisi/082141441160/mtsnucintabon@gmail.com"/>
    <s v="MYIB_ASSISTANT"/>
    <m/>
    <m/>
    <m/>
    <m/>
    <m/>
    <m/>
    <m/>
    <m/>
    <s v="Management Janji"/>
    <s v="2026-08-16 13:00:00 | Nama Pic : BP SALMAN No Hp Pic : 082141441160 Jam Pemasangan : 08:00 - 12.00 Tanggal Pemasangan : 17 AGUSTUS 2026 Info Tambahan : Hubungi pelanggan sebelum datang ke lokasi"/>
    <s v="FCC"/>
    <s v="15-08-2026 13:54:55"/>
    <d v="2026-08-16T13:00:00"/>
    <m/>
    <s v="PI"/>
    <s v="BOW"/>
    <s v="NO ADDON"/>
    <m/>
    <s v="Provisioning Issued"/>
    <s v="HSI Bisnis Basic Promo HUT Telkom PSB 70% - 50 Mbps"/>
    <s v="INDIBIZ"/>
    <m/>
    <m/>
    <d v="2026-08-16T13:00:00"/>
    <s v="2026-08-16 13:00:00 | Nama Pic : BP SALMAN No Hp Pic : 082141441160 Jam Pemasangan : 08:00 - 12.00 Tanggal Pemasangan : 17 AGUSTUS 2026 Info Tambahan : Hubungi pelanggan sebelum datang ke lokasi"/>
    <m/>
    <m/>
    <m/>
    <e v="#NUM!"/>
    <e v="#NUM!"/>
    <x v="1"/>
  </r>
  <r>
    <n v="1885"/>
    <n v="1002531168"/>
    <n v="3"/>
    <x v="0"/>
    <n v="5"/>
    <s v="MATARAM"/>
    <s v="LOMBOK BARAT TENGAH"/>
    <s v="GER"/>
    <s v="REG"/>
    <s v="AO"/>
    <x v="0"/>
    <s v="1P INET"/>
    <s v="MIE - SEND SURVEY"/>
    <s v="RBS-Regional 3"/>
    <d v="2026-08-17T15:41:57"/>
    <d v="2026-08-17T15:44:01"/>
    <n v="69368258"/>
    <m/>
    <n v="172602204110"/>
    <s v="ud air bersih"/>
    <s v="ODP-GER-FAS/56 FAS/D01/56.01"/>
    <s v="WO061942514"/>
    <m/>
    <m/>
    <m/>
    <n v="116.184095554053"/>
    <n v="-8.7222067072436698"/>
    <s v="MD|MYDB-20260816265749|SC00001/MC00149|ud air bersih|087792025442"/>
    <s v="MYDIGIBIZPARTNER"/>
    <m/>
    <m/>
    <m/>
    <m/>
    <m/>
    <m/>
    <m/>
    <m/>
    <s v="Management Janji"/>
    <s v="2026-08-18 15:00:00 | Jam Pemasangan : 08:00 - 12.00 Tanggal Pemasangan : 18/08/2026 Info Tambahan : Hubungi pelanggan sebelum datang ke lokasi"/>
    <s v="FCC"/>
    <s v="17-08-2026 15:55:05"/>
    <d v="2026-08-18T15:00:00"/>
    <m/>
    <s v="SURVEY_NEW_MANJA"/>
    <s v="GER"/>
    <s v="NO ADDON"/>
    <m/>
    <s v="MIE - SEND SURVEY"/>
    <s v="HSI Bisnis Promo HUT Telkom PSB 70% - 100 Mbps"/>
    <s v="INDIBIZ"/>
    <m/>
    <m/>
    <d v="2026-08-18T15:00:00"/>
    <s v="2026-08-18 15:00:00 | Jam Pemasangan : 08:00 - 12.00 Tanggal Pemasangan : 18/08/2026 Info Tambahan : Hubungi pelanggan sebelum datang ke lokasi"/>
    <m/>
    <m/>
    <m/>
    <e v="#NUM!"/>
    <e v="#NUM!"/>
    <x v="1"/>
  </r>
  <r>
    <n v="1886"/>
    <n v="1002515474"/>
    <n v="3"/>
    <x v="4"/>
    <n v="4"/>
    <s v="SEMARANG"/>
    <s v="UNGARAN"/>
    <s v="UNR"/>
    <s v="DPS"/>
    <s v="AO"/>
    <x v="0"/>
    <m/>
    <s v="Completed (PS)"/>
    <s v="DPS-Logistic &amp; Manufacturing"/>
    <d v="2026-08-07T18:39:56"/>
    <d v="2026-08-08T16:38:37"/>
    <n v="69163478"/>
    <m/>
    <n v="146425112650"/>
    <s v="GLOBAL ELEKTRONIK MITAPRANA"/>
    <s v="ODP-UNR-FAM/084"/>
    <s v="WO061201243"/>
    <m/>
    <m/>
    <m/>
    <n v="110.40917248"/>
    <n v="-7.1275149610000001"/>
    <s v="DPS;LMS;P26-204068 - HSI 50mbps BANYUMANIK dan UNGARAN PT GEM;PIC LOK;Andree Januar Sumadi   IT Support  +62 857-2220-4509  andree.sumadi@gdn-commerce.com"/>
    <s v="Account Manager"/>
    <m/>
    <m/>
    <m/>
    <m/>
    <m/>
    <m/>
    <m/>
    <m/>
    <s v="Management Janji"/>
    <s v="DPS;LMS;P26-204068 - HSI 50mbps BANYUMANIK dan UNGARAN PT GEM;PIC LOK;&quot;&quot;&quot;Andree Januar Sumadi   IT Support  +62 857-2220-4509  andree.sumadi@gdn-commerce.com&quot;&quot;&quot;"/>
    <s v="FCC"/>
    <d v="2026-07-08T18:55:10"/>
    <m/>
    <m/>
    <s v="PS"/>
    <s v="UNR"/>
    <s v="NO ADDON"/>
    <n v="20260808"/>
    <s v="Completed"/>
    <s v="- 11_11446;Biaya PSB HSI EBIS Tunai di Depan ~ 11[500000]  - SP_NOSS;SP_NOSS ~ Internet NOSS Multispeed Network[0]  - SP_NOSS;SP_NOSS ~ Internet NOSS Multispeed Network[0]  - E23046;E23046 ~ ES23 - Paket HSI Bisnis[0]  - E23046~null~E23046_UNL;UNL ~ Inter"/>
    <s v="INDIBIZ"/>
    <m/>
    <m/>
    <d v="2026-08-08T12:00:00"/>
    <s v="DPS;LMS;P26-204068 - HSI 50mbps BANYUMANIK dan UNGARAN PT GEM;PIC LOK;&quot;&quot;&quot;Andree Januar Sumadi   IT Support  +62 857-2220-4509  andree.sumadi@gdn-commerce.com&quot;&quot;&quot;"/>
    <n v="2026"/>
    <n v="8"/>
    <n v="8"/>
    <d v="2026-08-08T00:00:00"/>
    <n v="-0.5"/>
    <x v="0"/>
  </r>
  <r>
    <n v="1887"/>
    <n v="1002530783"/>
    <n v="3"/>
    <x v="0"/>
    <n v="5"/>
    <s v="MATARAM"/>
    <s v="INNER - NUSA TENGGARA"/>
    <s v="SWE"/>
    <s v="REG"/>
    <s v="AO"/>
    <x v="0"/>
    <s v="1P INET"/>
    <s v="MIE - SEND SURVEY"/>
    <s v="RBS-Regional 3"/>
    <d v="2026-08-17T12:23:57"/>
    <d v="2026-08-17T12:26:01"/>
    <n v="69368031"/>
    <m/>
    <n v="172605804168"/>
    <s v="Toko Fahrurrozi"/>
    <s v="ODP-SWE-FAU/71 FAU/D06/71.01"/>
    <s v="WO061924488"/>
    <m/>
    <m/>
    <m/>
    <n v="116.28827154636301"/>
    <n v="-8.5684566177334496"/>
    <s v="MD|MYDB-20260816265784|SC00001/MC00046|Toko Fahrurrozi|083143173079"/>
    <s v="MYDIGIBIZPARTNER"/>
    <m/>
    <m/>
    <m/>
    <m/>
    <m/>
    <m/>
    <m/>
    <m/>
    <s v="Management Janji"/>
    <s v="2026-08-18 13:00:00 | Tanggal Pemasangan : 18 Agustus 2026 Jam Pemasangan : 08:00 13:00 Info Tambahan : Hubungi pelanggan dulu sebelum ke lokasi terimakasih"/>
    <s v="FCC"/>
    <s v="17-08-2026 12:40:04"/>
    <d v="2026-08-18T13:00:00"/>
    <m/>
    <s v="SURVEY_NEW_MANJA"/>
    <s v="SWE"/>
    <s v="NO ADDON"/>
    <m/>
    <s v="MIE - SEND SURVEY"/>
    <s v="HSI Bisnis PSB 70% - 150 Mbps"/>
    <s v="INDIBIZ"/>
    <m/>
    <m/>
    <d v="2026-08-18T13:00:00"/>
    <s v="2026-08-18 13:00:00 | Tanggal Pemasangan : 18 Agustus 2026 Jam Pemasangan : 08:00 13:00 Info Tambahan : Hubungi pelanggan dulu sebelum ke lokasi terimakasih"/>
    <m/>
    <m/>
    <m/>
    <e v="#NUM!"/>
    <e v="#NUM!"/>
    <x v="1"/>
  </r>
  <r>
    <n v="1888"/>
    <n v="1002514990"/>
    <n v="3"/>
    <x v="2"/>
    <n v="5"/>
    <s v="MALANG"/>
    <s v="BATU"/>
    <s v="BLB"/>
    <s v="DPS"/>
    <s v="AO"/>
    <x v="0"/>
    <m/>
    <s v="Completed (PS)"/>
    <s v="DPS-Private Conglomeration"/>
    <d v="2026-08-07T15:09:43"/>
    <d v="2026-08-12T13:17:00"/>
    <n v="69360945"/>
    <m/>
    <n v="152702231243"/>
    <s v="Araya Arcade Garden by Rustic Market"/>
    <s v="ODP-BLB-FBR/52"/>
    <s v="WO061179957"/>
    <m/>
    <m/>
    <m/>
    <n v="112.68332221164199"/>
    <n v="-7.9406774908751299"/>
    <s v="DES HSI | RIZKY ANDAWASATYA | 916315 | TREG3 | Araya Arcade Garden by Rustic Market   | 0881036815872"/>
    <s v="Account Manager"/>
    <m/>
    <m/>
    <m/>
    <m/>
    <m/>
    <m/>
    <m/>
    <m/>
    <s v="Management Janji"/>
    <s v="Araya Arcade Garden by Rustic Market  Mansion hill, Jl. Mansion Valley, Genitri, Tirtomoyo Kab Malang   "/>
    <s v="FCC"/>
    <d v="2026-07-08T15:25:38"/>
    <m/>
    <m/>
    <s v="PS"/>
    <s v="BLB"/>
    <s v="NO ADDON"/>
    <n v="20260812"/>
    <s v="Completed"/>
    <s v="- 11_11450;Biaya PSB Reguler HSI EBIS ~ 11[150000]  - E23015;E23015 ~ ES23 - Perangkat ONT[0]  - E23015~null~44292;E23015||11||Abodemen 0[0]  - E23015~null~E23015_SWONT;SWONT ~ Biaya Sewa ONT ~ E23015[30000]  - E24058;E24058 ~ ES24 - Paket HSI Bisnis (HSI"/>
    <s v="INDIBIZ"/>
    <m/>
    <m/>
    <d v="2026-08-14T12:00:00"/>
    <s v="Araya Arcade Garden by Rustic Market  Mansion hill, Jl. Mansion Valley, Genitri, Tirtomoyo Kab Malang   "/>
    <n v="2026"/>
    <n v="8"/>
    <n v="12"/>
    <d v="2026-08-12T00:00:00"/>
    <n v="-2.5"/>
    <x v="0"/>
  </r>
  <r>
    <n v="1889"/>
    <n v="1002506820"/>
    <n v="3"/>
    <x v="1"/>
    <n v="5"/>
    <s v="SBY UTARA"/>
    <s v="TANDES"/>
    <s v="LKI"/>
    <s v="REG"/>
    <s v="AO"/>
    <x v="0"/>
    <s v="1P INET"/>
    <s v="Completed (PS)"/>
    <s v="RBS-Regional 3"/>
    <d v="2026-08-04T08:56:57"/>
    <d v="2026-08-04T16:20:33"/>
    <n v="69357941"/>
    <m/>
    <n v="152424213290"/>
    <s v="PT Sejahtera Esa Dunia"/>
    <s v="ODP-LKS-FAJ/35 FAJ/D05/35.02"/>
    <s v="WO060854307"/>
    <m/>
    <m/>
    <m/>
    <n v="112.6990909"/>
    <n v="-7.3133687999999903"/>
    <s v="|MN00086|MYIA-052545263190/POI/Riska Maulita/089523429605/ncsaindonesia@gmail.com"/>
    <s v="MYIB_ASSISTANT"/>
    <m/>
    <m/>
    <m/>
    <m/>
    <m/>
    <m/>
    <m/>
    <m/>
    <s v="Management Janji"/>
    <s v="2026-08-05 08:00:00 | M Janji : (05/08/2026) jam Pasang : 09:00 Note : hubungi pelanggan jika ingin kelokasi"/>
    <s v="FCC"/>
    <d v="2026-04-08T09:10:36"/>
    <d v="2026-08-05T08:00:00"/>
    <m/>
    <s v="PS"/>
    <s v="LKI"/>
    <s v="NETMONK"/>
    <n v="20260804"/>
    <s v="Completed"/>
    <s v="HSI Bisnis Bundling Netmonk Promo 2026 PSB 70% - 150 Mbps"/>
    <s v="INDIBIZ"/>
    <m/>
    <m/>
    <d v="2026-08-05T08:00:00"/>
    <s v="2026-08-05 08:00:00 | M Janji : (05/08/2026) jam Pasang : 09:00 Note : hubungi pelanggan jika ingin kelokasi"/>
    <n v="2026"/>
    <n v="8"/>
    <n v="4"/>
    <d v="2026-08-04T00:00:00"/>
    <n v="-1.3333333333357587"/>
    <x v="0"/>
  </r>
  <r>
    <n v="1890"/>
    <n v="1002506461"/>
    <n v="3"/>
    <x v="4"/>
    <n v="4"/>
    <s v="SEMARANG"/>
    <s v="INNER - SEMARANG JATENG UTARA"/>
    <s v="SSL"/>
    <s v="REG"/>
    <s v="AO"/>
    <x v="0"/>
    <s v="1P INET"/>
    <s v="Completed (PS)"/>
    <s v="RBS-Regional 3"/>
    <d v="2026-08-03T15:59:56"/>
    <d v="2026-08-04T13:59:21"/>
    <n v="69357740"/>
    <m/>
    <n v="141408117790"/>
    <s v="KEJAR SETORAN SEMARANG"/>
    <s v="ODP-SSL-FAU/019"/>
    <s v="WO060818260"/>
    <m/>
    <m/>
    <m/>
    <n v="110.4322815"/>
    <n v="-7.0059246999999996"/>
    <s v="|MN01513|MYIA-070783945561/POI/Bp Tyo/087774007256/masterkejarsetoran@gmail.com"/>
    <s v="MYIB_ASSISTANT"/>
    <m/>
    <m/>
    <m/>
    <m/>
    <m/>
    <m/>
    <m/>
    <m/>
    <s v="Management Janji"/>
    <s v="2026-08-04 13:00:00 | Tanggal Pemasangan : 04 Agustus 2026 Jam Pemasangan : 08:00 13:00 Info Tambahan : Hubungi pelanggan dulu sebelum ke lokasi terimakasih"/>
    <s v="FCC"/>
    <d v="2026-03-08T16:10:38"/>
    <d v="2026-08-04T13:00:00"/>
    <m/>
    <s v="PS"/>
    <s v="SSL"/>
    <s v="NO ADDON"/>
    <n v="20260804"/>
    <s v="Completed"/>
    <s v="HSI Bisnis Basic Promo HUT Telkom PSB 70% - 150 Mbps"/>
    <s v="INDIBIZ"/>
    <m/>
    <m/>
    <d v="2026-08-04T13:00:00"/>
    <s v="2026-08-04 13:00:00 | Tanggal Pemasangan : 04 Agustus 2026 Jam Pemasangan : 08:00 13:00 Info Tambahan : Hubungi pelanggan dulu sebelum ke lokasi terimakasih"/>
    <n v="2026"/>
    <n v="8"/>
    <n v="4"/>
    <d v="2026-08-04T00:00:00"/>
    <n v="-0.54166666666424135"/>
    <x v="0"/>
  </r>
  <r>
    <n v="1891"/>
    <n v="1002530645"/>
    <n v="3"/>
    <x v="6"/>
    <n v="5"/>
    <s v="SIDOARJO"/>
    <s v="MOJOKERTO"/>
    <s v="MIP"/>
    <s v="REG"/>
    <s v="AO"/>
    <x v="0"/>
    <m/>
    <s v="QC MIA - INVALID QUALITY CONTROL MIA"/>
    <s v="RBS-Regional 3"/>
    <d v="2026-08-17T11:08:05"/>
    <d v="2026-08-17T11:39:46"/>
    <n v="69367937"/>
    <m/>
    <n v="152313204553"/>
    <s v="WARKOP LEGEND"/>
    <s v="ODP-MIP-FE/30"/>
    <m/>
    <m/>
    <m/>
    <m/>
    <n v="112.390987"/>
    <n v="-7.426946"/>
    <s v="|MN02271|/WARKOP LEGEND/WINBACK HSI B2B + OCA BREACH CHECKER  (1:1) 200MBPS 920,5RB PSB DISC 70%//erlitasari535@gmail.com/VIKO ARDIANTO/85194570176"/>
    <s v="Sales Force DBS"/>
    <m/>
    <m/>
    <m/>
    <m/>
    <m/>
    <m/>
    <m/>
    <m/>
    <m/>
    <m/>
    <m/>
    <s v="17-08-2026 11:10:12"/>
    <m/>
    <m/>
    <s v="QC1"/>
    <s v="MIP"/>
    <s v="OCA"/>
    <m/>
    <s v="QC MIA - INVALID QUALITY CONTROL MIA - Upload Kartu Identitas Tidak Sesuai - Mohon upload foto ktp tidak editan"/>
    <s v="- 11_11446;Biaya PSB HSI EBIS Tunai di Depan ~ 11[150000]  - SP_NOSS;SP_NOSS ~ Internet NOSS Multispeed Network[0]  - SP_NOSS;SP_NOSS ~ Internet NOSS Multispeed Network[0]  - E23015;E23015 ~ ES23 - Perangkat ONT[0]  - E23015~null~44292;E23015||11||Abodeme"/>
    <s v="INDIBIZ"/>
    <m/>
    <m/>
    <m/>
    <m/>
    <m/>
    <m/>
    <m/>
    <e v="#NUM!"/>
    <e v="#NUM!"/>
    <x v="1"/>
  </r>
  <r>
    <n v="1892"/>
    <n v="1002505973"/>
    <n v="3"/>
    <x v="0"/>
    <n v="5"/>
    <s v="KUPANG"/>
    <s v="WAINGAPU"/>
    <s v="WGP"/>
    <s v="REG"/>
    <s v="AO"/>
    <x v="0"/>
    <s v="1P INET"/>
    <s v="Completed (PS)"/>
    <s v="RBS-Regional 3"/>
    <d v="2026-08-03T12:13:56"/>
    <d v="2026-08-04T14:54:40"/>
    <n v="69357447"/>
    <m/>
    <n v="172517222495"/>
    <s v="Sumber karunia anak Indonesia"/>
    <s v="ODP-WGP-FR/15 FR/D02/15.01"/>
    <s v="WO060780461"/>
    <m/>
    <m/>
    <m/>
    <n v="120.2604204"/>
    <n v="-9.6529159"/>
    <s v="|MN00122|MYIA-091437235739/POI/Yohanis Yanggu Yamar/082247542248/sukaindonesiaa@gmail.com"/>
    <s v="MYIB_ASSISTANT"/>
    <m/>
    <m/>
    <m/>
    <m/>
    <m/>
    <m/>
    <m/>
    <m/>
    <s v="Management Janji"/>
    <s v="2026-08-05 08:00:00 | Nama PIC : Audre No HP : 082247542248 Alt : 085811134054 M Janji : 04/08/2026 Jam Pasang : 08.00 - 13:00  NoteÃ‚Â :  hubungi terlebih dahulu sebelum kelokasi"/>
    <s v="FCC"/>
    <d v="2026-03-08T12:25:25"/>
    <d v="2026-08-05T08:00:00"/>
    <m/>
    <s v="PS"/>
    <s v="WGP"/>
    <s v="NO ADDON"/>
    <n v="20260804"/>
    <s v="Completed"/>
    <s v="HSI Bisnis Promo HUT Telkom PSB 70% - 50 Mbps"/>
    <s v="INDIBIZ"/>
    <m/>
    <m/>
    <d v="2026-08-05T08:00:00"/>
    <s v="2026-08-05 08:00:00 | Nama PIC : Audre No HP : 082247542248 Alt : 085811134054 M Janji : 04/08/2026 Jam Pasang : 08.00 - 13:00  NoteÃ‚Â :  hubungi terlebih dahulu sebelum kelokasi"/>
    <n v="2026"/>
    <n v="8"/>
    <n v="4"/>
    <d v="2026-08-04T00:00:00"/>
    <n v="-1.3333333333357587"/>
    <x v="0"/>
  </r>
  <r>
    <n v="1893"/>
    <n v="1002506123"/>
    <n v="3"/>
    <x v="3"/>
    <n v="4"/>
    <s v="YOGYAKARTA"/>
    <s v="INNER - YOGYA JATENG SELATAN"/>
    <s v="KGD"/>
    <s v="REG"/>
    <s v="AO"/>
    <x v="0"/>
    <m/>
    <s v="Completed (PS)"/>
    <s v="RBS-Regional 3"/>
    <d v="2026-08-03T13:38:46"/>
    <d v="2026-08-05T15:50:30"/>
    <n v="69357520"/>
    <m/>
    <n v="143132123217"/>
    <s v="Alif&amp; 39;s Bakery Office Marketing"/>
    <s v="ODP-KGD-FAP/097"/>
    <s v="WO060877181"/>
    <m/>
    <m/>
    <m/>
    <n v="110.40456578135399"/>
    <n v="-7.8152104703287097"/>
    <s v="AMRBS ; 920111 ; AM ; BINDA ANISSA ; TREG3 ; MAGELANG ;1S HSI BISNIS 50MB 1:1 ; Irwan Adi Saputra/085188140787/ageneraffair6@gmail.com"/>
    <s v="Account Manager"/>
    <m/>
    <m/>
    <m/>
    <m/>
    <m/>
    <m/>
    <m/>
    <m/>
    <s v="Management Janji"/>
    <s v="2026-08-05 16:00:00|M Janji : (05/08/2026) jam Pasang pagi / siang  Note : hubungi pelanggan jika ingin kelokasi|40981182|MYDITA"/>
    <s v="FCC"/>
    <d v="2026-03-08T13:40:15"/>
    <d v="2026-08-05T16:00:00"/>
    <m/>
    <s v="PS"/>
    <s v="KGD"/>
    <s v="NO ADDON"/>
    <n v="20260805"/>
    <s v="Completed"/>
    <s v="- 11_11446;Biaya PSB HSI EBIS Tunai di Depan ~ 11[150000]  - E23046;E23046 ~ ES23 - Paket HSI Bisnis[0]  - E23046~null~E23046_UNL;UNL ~ Internet-Link Unlimited Internet Usage ~ E23046[0]  - E23046~null~44877;E23046||11||Abodemen 0[0]  - E23046~null~E23046"/>
    <s v="INDIBIZ"/>
    <m/>
    <m/>
    <d v="2026-08-05T16:00:00"/>
    <s v="2026-08-05 16:00:00|M Janji : (05/08/2026) jam Pasang pagi / siang  Note : hubungi pelanggan jika ingin kelokasi|40981182|MYDITA"/>
    <n v="2026"/>
    <n v="8"/>
    <n v="5"/>
    <d v="2026-08-05T00:00:00"/>
    <n v="-0.66666666666424135"/>
    <x v="0"/>
  </r>
  <r>
    <n v="1894"/>
    <n v="1002512160"/>
    <n v="3"/>
    <x v="7"/>
    <n v="4"/>
    <s v="KUDUS"/>
    <s v="BLORA"/>
    <s v="CEP"/>
    <s v="REG"/>
    <s v="AO"/>
    <x v="0"/>
    <s v="1P INET"/>
    <s v="Completed (PS)"/>
    <s v="RBS-Regional 3"/>
    <d v="2026-08-06T11:52:56"/>
    <d v="2026-08-08T09:07:31"/>
    <n v="69359888"/>
    <m/>
    <n v="142552107745"/>
    <s v="ERABLUE SURABAYA (CEPU)"/>
    <s v="ODP-CEP-FE/010 FE/D03/010.01"/>
    <s v="WO061062996"/>
    <m/>
    <m/>
    <m/>
    <n v="111.594678"/>
    <n v="-7.1478570000000001"/>
    <s v="|MN02587|MYIA-086983113350/POI/HASBIBINTARO SHIDDIQ/081249549394/nextperdanaone@gmail.com"/>
    <s v="MYIB_ASSISTANT"/>
    <m/>
    <m/>
    <m/>
    <m/>
    <m/>
    <m/>
    <m/>
    <m/>
    <s v="Management Janji"/>
    <s v="2026-08-07 08:00:00 | Nama PIC : bapak hasbi No HP : 081249549394 Alt :  M Janji : (JUMAT/7/AGUSTUS/2026) jam Pasang : 09:00 Note : hubungi pelanggan jika ingin kelokasi"/>
    <s v="FCC"/>
    <d v="2026-06-08T11:54:59"/>
    <d v="2026-08-07T08:00:00"/>
    <m/>
    <s v="PS"/>
    <s v="CEP"/>
    <s v="NO ADDON"/>
    <n v="20260808"/>
    <s v="Completed"/>
    <s v="HSI Bisnis PSB 70% - 50 Mbps"/>
    <s v="INDIBIZ"/>
    <m/>
    <m/>
    <d v="2026-08-07T08:00:00"/>
    <s v="2026-08-07 08:00:00 | Nama PIC : bapak hasbi No HP : 081249549394 Alt :  M Janji : (JUMAT/7/AGUSTUS/2026) jam Pasang : 09:00 Note : hubungi pelanggan jika ingin kelokasi"/>
    <n v="2026"/>
    <n v="8"/>
    <n v="8"/>
    <d v="2026-08-08T00:00:00"/>
    <n v="0.66666666666424135"/>
    <x v="0"/>
  </r>
  <r>
    <n v="1895"/>
    <n v="1002526221"/>
    <n v="3"/>
    <x v="2"/>
    <n v="5"/>
    <s v="MADIUN"/>
    <s v="PONOROGO"/>
    <s v="SMO"/>
    <s v="REG"/>
    <s v="AO"/>
    <x v="0"/>
    <s v="1P INET"/>
    <s v="Completed (PS)"/>
    <s v="RBS-Regional 3"/>
    <d v="2026-08-14T11:40:56"/>
    <d v="2026-08-15T18:39:57"/>
    <n v="69365957"/>
    <m/>
    <n v="152614209519"/>
    <s v="BUMDES DESA KREBET"/>
    <s v="ODP-SMO-FC/40 FC/D02/40.01"/>
    <s v="WO061735614"/>
    <m/>
    <m/>
    <m/>
    <n v="111.371033079922"/>
    <n v="-7.9048101543606997"/>
    <s v="MD|MYDB-20260814265317|DN00001/MN02053|BUMDES DESA KREBET|085738073433"/>
    <s v="MYDIGIBIZPARTNER"/>
    <m/>
    <m/>
    <m/>
    <m/>
    <m/>
    <m/>
    <m/>
    <m/>
    <s v="Management Janji"/>
    <s v="2026-08-15 15:00:00 | Nama Pic : bp parno  No Hp Pic : 085738073433 No alt : - Jam Pemasangan : pagi  Tanggal Pemasangan : 15 Agustus 2026"/>
    <s v="FCC"/>
    <s v="14-08-2026 11:54:50"/>
    <d v="2026-08-15T15:00:00"/>
    <m/>
    <s v="PS"/>
    <s v="SMO"/>
    <s v="NO ADDON"/>
    <n v="20260815"/>
    <s v="Completed"/>
    <s v="HSI Bisnis Promo HUT Telkom PSB 70% - 200 Mbps"/>
    <s v="INDIBIZ"/>
    <m/>
    <m/>
    <d v="2026-08-15T15:00:00"/>
    <s v="2026-08-15 15:00:00 | Nama Pic : bp parno  No Hp Pic : 085738073433 No alt : - Jam Pemasangan : pagi  Tanggal Pemasangan : 15 Agustus 2026"/>
    <n v="2026"/>
    <n v="8"/>
    <n v="15"/>
    <d v="2026-08-15T00:00:00"/>
    <n v="-0.625"/>
    <x v="0"/>
  </r>
  <r>
    <n v="1896"/>
    <n v="1002514869"/>
    <n v="3"/>
    <x v="3"/>
    <n v="4"/>
    <s v="YOGYAKARTA"/>
    <s v="GUNUNG KIDUL"/>
    <s v="WNS"/>
    <s v="DSS"/>
    <s v="AO"/>
    <x v="0"/>
    <m/>
    <s v="102 | FOLLOW UP COMPLETED"/>
    <s v="DSS-Fin &amp; Regional Banking"/>
    <d v="2026-08-07T14:37:11"/>
    <d v="2026-08-10T13:25:18"/>
    <n v="69360892"/>
    <m/>
    <n v="143135115045"/>
    <s v="ATM BPD DIY Digital Corner"/>
    <s v="ODP-WNS-FCG/032"/>
    <s v="WO061174081"/>
    <m/>
    <m/>
    <m/>
    <n v="110.602915"/>
    <n v="-7.9619270000000002"/>
    <s v="DSS HSI | AM ANNASTASIA SUKARNO | NIK 810113 | YOGYA JATENG SELATAN | TREG 3 | ATM BPD DIY Digital Corner | CP +62 812 10670160 | ANJAR| 1P  INET 50MBPS "/>
    <s v="Account Manager"/>
    <m/>
    <m/>
    <m/>
    <m/>
    <m/>
    <m/>
    <m/>
    <m/>
    <s v="Management Janji"/>
    <s v="DSS HSI | AM ANNASTASIA SUKARNO | NIK 810113 | YOGYA JATENG SELATAN | TREG 3 | ATM BPD DIY Digital Corner | CP +62 812 10670160 | ANJAR| 1P  INET 50MBPS"/>
    <s v="FCC"/>
    <d v="2026-07-08T14:40:02"/>
    <m/>
    <s v="Kendala Pelanggan"/>
    <s v="REVOKE"/>
    <s v="WNS"/>
    <s v="NO ADDON"/>
    <m/>
    <s v="Follow Up Revoke Completed, New Order ID : SC1002517744"/>
    <s v="- 11_11450;Biaya PSB Reguler HSI EBIS ~ 11[500000]  - SP_NOSS;SP_NOSS ~ Internet NOSS Multispeed Network[0]  - E25060;E25060 ~ ES25 - Paket HSI Bisnis (HSIE) Khusus Winback 2.0[0]  - E25060~null~E25060_UNL;UNL ~ Internet-Link Unlimited Internet Usage ~ E2"/>
    <s v="INDIBIZ"/>
    <m/>
    <m/>
    <d v="2026-08-07T12:00:00"/>
    <s v="DSS HSI | AM ANNASTASIA SUKARNO | NIK 810113 | YOGYA JATENG SELATAN | TREG 3 | ATM BPD DIY Digital Corner | CP +62 812 10670160 | ANJAR| 1P  INET 50MBPS"/>
    <m/>
    <m/>
    <m/>
    <e v="#NUM!"/>
    <e v="#NUM!"/>
    <x v="1"/>
  </r>
  <r>
    <n v="1897"/>
    <n v="1002508067"/>
    <n v="3"/>
    <x v="1"/>
    <n v="5"/>
    <s v="SBY SELATAN"/>
    <s v="KETINTANG"/>
    <s v="IJK"/>
    <s v="REG"/>
    <s v="AO"/>
    <x v="0"/>
    <s v="1P INET"/>
    <s v="100 | REVOKE COMPLETED"/>
    <s v="RBS-Regional 3"/>
    <d v="2026-08-04T12:49:56"/>
    <d v="2026-08-10T09:27:56"/>
    <n v="69358254"/>
    <m/>
    <n v="152306253168"/>
    <s v="PUSATEMAS.ID"/>
    <s v="ODP-IJK-FLV/18"/>
    <s v="WO060884918"/>
    <m/>
    <m/>
    <m/>
    <n v="112.7351173"/>
    <n v="-7.3094443999999896"/>
    <s v="|MN01715|MYIA-018902417796/POI/M. IRGI MUNGGARAN /081119807105/pusatemasirgi@gmail.com"/>
    <s v="MYIB_ASSISTANT"/>
    <m/>
    <m/>
    <m/>
    <m/>
    <m/>
    <m/>
    <m/>
    <m/>
    <s v="Management Janji"/>
    <s v="2026-08-05 11:00:00 |  M Janji : (5 AGUSTUS 2026) jam Pasang : siang Note : hubungi pelanggan jika ingin kelokasi"/>
    <s v="FCC"/>
    <d v="2026-04-08T12:55:04"/>
    <d v="2026-08-05T11:00:00"/>
    <s v="Kendala Pelanggan"/>
    <s v="REVOKE"/>
    <s v="IJK"/>
    <s v="NO ADDON"/>
    <m/>
    <s v="Revoke Completed"/>
    <s v="HSI Bisnis Basic Promo HUT Telkom PSB 70% - 50 Mbps"/>
    <s v="INDIBIZ"/>
    <m/>
    <m/>
    <d v="2026-08-05T11:00:00"/>
    <s v="2026-08-05 11:00:00 |  M Janji : (5 AGUSTUS 2026) jam Pasang : siang Note : hubungi pelanggan jika ingin kelokasi"/>
    <m/>
    <m/>
    <m/>
    <e v="#NUM!"/>
    <e v="#NUM!"/>
    <x v="1"/>
  </r>
  <r>
    <n v="1898"/>
    <n v="1002518804"/>
    <n v="3"/>
    <x v="1"/>
    <n v="5"/>
    <s v="SBY UTARA"/>
    <s v="TANDES"/>
    <s v="TNS"/>
    <s v="REG"/>
    <s v="AO"/>
    <x v="0"/>
    <s v="1P INET"/>
    <s v="Completed (PS)"/>
    <s v="RBS-Regional 3"/>
    <d v="2026-08-11T08:04:58"/>
    <d v="2026-08-11T22:24:40"/>
    <n v="69362846"/>
    <m/>
    <n v="152409278340"/>
    <s v="AGEN BRILINK DONOWATI"/>
    <s v="ODP-TDS-FBG/35 FBG/D04/35.01"/>
    <s v="WO061457461"/>
    <m/>
    <m/>
    <m/>
    <n v="112.69767109999999"/>
    <n v="-7.2659530999999999"/>
    <s v="MD|MYDB-20260810264884|DN00001/MN00443|AGEN BRILINK DONOWATI|085117489526"/>
    <s v="MYDIGIBIZPARTNER"/>
    <m/>
    <m/>
    <m/>
    <m/>
    <m/>
    <m/>
    <m/>
    <m/>
    <s v="Management Janji"/>
    <s v="2026-08-12 13:00:00 | Tanggal Pemasangan : 12 Agustus 2026 Jam Pemasangan : 08:00 13:00 Info Tambahan : Hubungi pelanggan dulu sebelum ke lokasi terimakasih"/>
    <s v="FCC"/>
    <d v="2026-11-08T08:10:38"/>
    <d v="2026-08-12T13:00:00"/>
    <m/>
    <s v="PS"/>
    <s v="TNS"/>
    <s v="NO ADDON"/>
    <n v="20260811"/>
    <s v="Completed"/>
    <s v="HSI Bisnis Promo HUT Telkom PSB 70% - 50 Mbps"/>
    <s v="INDIBIZ"/>
    <m/>
    <m/>
    <d v="2026-08-12T13:00:00"/>
    <s v="2026-08-12 13:00:00 | Tanggal Pemasangan : 12 Agustus 2026 Jam Pemasangan : 08:00 13:00 Info Tambahan : Hubungi pelanggan dulu sebelum ke lokasi terimakasih"/>
    <n v="2026"/>
    <n v="8"/>
    <n v="11"/>
    <d v="2026-08-11T00:00:00"/>
    <n v="-1.5416666666642413"/>
    <x v="0"/>
  </r>
  <r>
    <n v="1899"/>
    <n v="1002505987"/>
    <n v="3"/>
    <x v="2"/>
    <n v="5"/>
    <s v="KEDIRI"/>
    <s v="TULUNGAGUNG"/>
    <s v="TUL"/>
    <s v="REG"/>
    <s v="AO"/>
    <x v="0"/>
    <s v="1P INET"/>
    <s v="Completed (PS)"/>
    <s v="RBS-Regional 3"/>
    <d v="2026-08-03T12:28:57"/>
    <d v="2026-08-04T15:34:46"/>
    <n v="69357452"/>
    <m/>
    <n v="152606246370"/>
    <s v="PT. PUTRA SURYA MANDIRI SEJAHTERA"/>
    <s v="ODP-TUL-FAL/67 FAL/D03/67.01"/>
    <s v="WO060782530"/>
    <m/>
    <m/>
    <m/>
    <n v="111.900997012853"/>
    <n v="-8.0732220346341208"/>
    <s v="MD|MYDB-20260803264243|DC20015/MC20183|PT. PUTRA SURYA MANDIRI SEJAHTERA|081227646666"/>
    <s v="MYDIGIBIZPARTNER"/>
    <m/>
    <m/>
    <m/>
    <m/>
    <m/>
    <m/>
    <m/>
    <m/>
    <s v="Management Janji"/>
    <s v="2026-08-04 13:00:00 | JAM : 08:00 TGL : 4 AGUSTUS  2026 CATATAN : HUBUNGI PELANGGAN SEBELUM BERKUNJUNG UNTUK PEMASANGAN "/>
    <s v="FCC"/>
    <d v="2026-03-08T12:40:00"/>
    <d v="2026-08-04T13:00:00"/>
    <m/>
    <s v="PS"/>
    <s v="TUL"/>
    <s v="NO ADDON"/>
    <n v="20260804"/>
    <s v="Completed"/>
    <s v="HSI Bisnis PSB 70% - 75 Mbps"/>
    <s v="INDIBIZ"/>
    <m/>
    <m/>
    <d v="2026-08-04T13:00:00"/>
    <s v="2026-08-04 13:00:00 | JAM : 08:00 TGL : 4 AGUSTUS  2026 CATATAN : HUBUNGI PELANGGAN SEBELUM BERKUNJUNG UNTUK PEMASANGAN "/>
    <n v="2026"/>
    <n v="8"/>
    <n v="4"/>
    <d v="2026-08-04T00:00:00"/>
    <n v="-0.54166666666424135"/>
    <x v="0"/>
  </r>
  <r>
    <n v="1900"/>
    <n v="1002529399"/>
    <n v="3"/>
    <x v="6"/>
    <n v="5"/>
    <s v="JEMBER"/>
    <s v="SITUBONDO"/>
    <s v="MLD"/>
    <s v="REG"/>
    <s v="AO"/>
    <x v="0"/>
    <s v="1P INET"/>
    <s v="Completed (PS)"/>
    <s v="RBS-Regional 3"/>
    <d v="2026-08-16T10:35:56"/>
    <d v="2026-08-16T19:15:15"/>
    <n v="69367375"/>
    <m/>
    <n v="152529201010"/>
    <s v="TOKO SEMBAKO AURELLIA"/>
    <s v="ODP-MLD-FD/05 FD/D02/05.01"/>
    <s v="WO061861207"/>
    <m/>
    <m/>
    <m/>
    <n v="113.80352428472099"/>
    <n v="-7.7764714042430096"/>
    <s v="|MN00099|MYIA-004006629129/POI/SULHADI/082330528967/mursidimladingan@gmail.com"/>
    <s v="MYIB_ASSISTANT"/>
    <m/>
    <m/>
    <m/>
    <m/>
    <m/>
    <m/>
    <m/>
    <m/>
    <s v="Management Janji"/>
    <s v="2026-08-17 08:00:00 | Nama : BU TINA (ANAK) No Hp : 082330528967 No Alt :  Tgl Pemasangan : 17 Agustus 2026 Interval : PAGI  Note : Hubungi pelanggan terlebih dahulu"/>
    <s v="FCC"/>
    <s v="16-08-2026 10:40:33"/>
    <d v="2026-08-17T08:00:00"/>
    <m/>
    <s v="PS"/>
    <s v="MLD"/>
    <s v="NO ADDON"/>
    <n v="20260816"/>
    <s v="Completed"/>
    <s v="HSI Bisnis Khusus Winback PSB 70% - 200 Mbps"/>
    <s v="INDIBIZ"/>
    <m/>
    <m/>
    <d v="2026-08-17T08:00:00"/>
    <s v="2026-08-17 08:00:00 | Nama : BU TINA (ANAK) No Hp : 082330528967 No Alt :  Tgl Pemasangan : 17 Agustus 2026 Interval : PAGI  Note : Hubungi pelanggan terlebih dahulu"/>
    <n v="2026"/>
    <n v="8"/>
    <n v="16"/>
    <d v="2026-08-16T00:00:00"/>
    <n v="-1.3333333333357587"/>
    <x v="0"/>
  </r>
  <r>
    <n v="1901"/>
    <n v="1002504347"/>
    <n v="3"/>
    <x v="5"/>
    <n v="5"/>
    <s v="DENPASAR"/>
    <s v="SANUR"/>
    <s v="KLM"/>
    <s v="REG"/>
    <s v="AO"/>
    <x v="0"/>
    <s v="1P INET"/>
    <s v="Completed (PS)"/>
    <s v="RBS-Regional 3"/>
    <d v="2026-08-01T10:19:57"/>
    <d v="2026-08-02T17:57:29"/>
    <n v="69356625"/>
    <m/>
    <n v="172401793316"/>
    <s v="PT. WINOD RITEL INDONESIA ,"/>
    <s v="ODP-KLM-FBY/66 FBY/D01/66.01"/>
    <s v="WO060626837"/>
    <m/>
    <m/>
    <m/>
    <n v="115.2305997"/>
    <n v="-8.6845496000000004"/>
    <s v="|MN02229|MYIA-050789311209/POI/CHRISTIAN DWI PRATIKNO/085179902303/winoddenpasar@gmail.com"/>
    <s v="MYIB_ASSISTANT"/>
    <m/>
    <m/>
    <m/>
    <m/>
    <m/>
    <m/>
    <m/>
    <m/>
    <s v="Management Janji"/>
    <s v="2026-08-02 08:00:00 | M Janji : (02/08/2026) jam Pasang : 09:00 Note : hubungi pelanggan jika ingin kelokasi"/>
    <s v="FCC"/>
    <d v="2026-01-08T10:25:16"/>
    <d v="2026-08-02T08:00:00"/>
    <m/>
    <s v="PS"/>
    <s v="KLM"/>
    <s v="NO ADDON"/>
    <n v="20260802"/>
    <s v="Completed"/>
    <s v="HSI Bisnis Basic Promo HUT Telkom PSB 70% - 75 Mbps"/>
    <s v="INDIBIZ"/>
    <m/>
    <m/>
    <d v="2026-08-02T08:00:00"/>
    <s v="2026-08-02 08:00:00 | M Janji : (02/08/2026) jam Pasang : 09:00 Note : hubungi pelanggan jika ingin kelokasi"/>
    <n v="2026"/>
    <n v="8"/>
    <n v="2"/>
    <d v="2026-08-02T00:00:00"/>
    <n v="-0.33333333333575865"/>
    <x v="0"/>
  </r>
  <r>
    <n v="1902"/>
    <n v="1002517415"/>
    <n v="3"/>
    <x v="3"/>
    <n v="4"/>
    <s v="YOGYAKARTA"/>
    <s v="INNER - YOGYA JATENG SELATAN"/>
    <s v="BBS"/>
    <s v="REG"/>
    <s v="AO"/>
    <x v="0"/>
    <m/>
    <s v="100 | REVOKE COMPLETED"/>
    <s v="RBS-Regional 2"/>
    <d v="2026-08-10T11:26:02"/>
    <d v="2026-08-13T11:00:41"/>
    <n v="68988943"/>
    <m/>
    <n v="146131120575"/>
    <s v="PT. SECURINDO PACKATAMA INDONESIA"/>
    <s v="ODP-BBS-FG/037"/>
    <s v="WO061393379"/>
    <m/>
    <m/>
    <m/>
    <n v="110.4013092"/>
    <n v="-7.7817561"/>
    <s v="AMRBS;950223;ALDHIAZ;JKT OUTER;HSI Bisnis PSB 70% - 50 Mbps - (439000);CP Lily Ismalia 089687353200 ALT 081383755100;promotion@secureparking.co.id  "/>
    <s v="Account Manager"/>
    <m/>
    <m/>
    <m/>
    <m/>
    <m/>
    <m/>
    <m/>
    <m/>
    <s v="Management Janji"/>
    <s v="2026-08-11 15:00:00|Nama PIC : PT. SECURINDO PACKATAMA INDONESIA No HP : 089687353200 Alt :  M Janji : (SELASA/11/AGUSTUS/2026) jam Pasang : 09:00 Note : hubungi pelanggan jika ingin kelokasi|40961371|MYDITA"/>
    <s v="FCC"/>
    <d v="2026-10-08T11:40:04"/>
    <d v="2026-08-11T15:00:00"/>
    <s v="Kendala Teknik"/>
    <s v="REVOKE"/>
    <s v="BBS"/>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11T15:00:00"/>
    <s v="2026-08-11 15:00:00|Nama PIC : PT. SECURINDO PACKATAMA INDONESIA No HP : 089687353200 Alt :  M Janji : (SELASA/11/AGUSTUS/2026) jam Pasang : 09:00 Note : hubungi pelanggan jika ingin kelokasi|40961371|MYDITA"/>
    <m/>
    <m/>
    <m/>
    <e v="#NUM!"/>
    <e v="#NUM!"/>
    <x v="1"/>
  </r>
  <r>
    <n v="1903"/>
    <n v="1002513766"/>
    <n v="3"/>
    <x v="0"/>
    <n v="5"/>
    <s v="MATARAM"/>
    <s v="BIMA"/>
    <s v="DMP"/>
    <s v="REG"/>
    <s v="AO"/>
    <x v="0"/>
    <m/>
    <s v="Completed (PS)"/>
    <s v="RBS-Regional 3"/>
    <d v="2026-08-07T09:05:03"/>
    <d v="2026-08-07T13:50:56"/>
    <n v="69358680"/>
    <m/>
    <n v="172611786194"/>
    <s v="toko Sentral jaya"/>
    <s v="ODP-DMP-FAE/32"/>
    <s v="WO061135629"/>
    <m/>
    <m/>
    <m/>
    <n v="118.46000119999999"/>
    <n v="-8.5314552999999993"/>
    <s v="|MN02363|MYIA-085990006482/POI/alfian LEONARD tannaya /082145830000/oppohera97@gmail.com"/>
    <s v="Sales Profesional"/>
    <m/>
    <m/>
    <m/>
    <m/>
    <m/>
    <m/>
    <m/>
    <m/>
    <s v="Management Janji"/>
    <s v="2026-08-05 15:00:00 | Nama Pic : bp alfian   No Hp Pic : 082145830000  No alt : -  Jam Pemasangan : pagi   Tanggal Pemasangan : 5 Agustus 2026"/>
    <s v="FCC"/>
    <d v="2026-07-08T09:10:56"/>
    <m/>
    <m/>
    <s v="PS"/>
    <s v="DMP"/>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07:00:00"/>
    <s v="2026-08-05 15:00:00 | Nama Pic : bp alfian   No Hp Pic : 082145830000  No alt : -  Jam Pemasangan : pagi   Tanggal Pemasangan : 5 Agustus 2026"/>
    <n v="2026"/>
    <n v="8"/>
    <n v="7"/>
    <d v="2026-08-07T00:00:00"/>
    <n v="-0.29166666666424135"/>
    <x v="0"/>
  </r>
  <r>
    <n v="1904"/>
    <n v="1002506207"/>
    <n v="3"/>
    <x v="0"/>
    <n v="5"/>
    <s v="MATARAM"/>
    <s v="LOMBOK BARAT TENGAH"/>
    <s v="PRY"/>
    <s v="REG"/>
    <s v="AO"/>
    <x v="0"/>
    <s v="1P INET"/>
    <s v="Completed (PS)"/>
    <s v="RBS-Regional 3"/>
    <d v="2026-08-03T14:13:57"/>
    <d v="2026-08-04T14:31:44"/>
    <n v="69357593"/>
    <m/>
    <n v="172603791527"/>
    <s v="Bengkel Saepudin"/>
    <s v="ODP-PYA-FAQ/64 FAQ/D05/64.01"/>
    <s v="WO060800484"/>
    <m/>
    <m/>
    <m/>
    <n v="116.34333360940199"/>
    <n v="-8.6760711724175295"/>
    <s v="MD|MYDB-20260803264264|SC00001/MC00046|Bengkel Saepudin|081917360777"/>
    <s v="MYDIGIBIZPARTNER"/>
    <m/>
    <m/>
    <m/>
    <m/>
    <m/>
    <m/>
    <m/>
    <m/>
    <s v="Management Janji"/>
    <s v="2026-08-04 13:00:00 | Nama : BP SAEPUDIN  No Hp : 081917360777 No Alt :  Tgl Pemasangan : 04 Agustus 2026 Interval : PAGI  Note : Hubungi pelanggan terlebih dahulu"/>
    <s v="FCC"/>
    <d v="2026-03-08T14:40:09"/>
    <d v="2026-08-04T13:00:00"/>
    <m/>
    <s v="PS"/>
    <s v="PRY"/>
    <s v="NO ADDON"/>
    <n v="20260804"/>
    <s v="Completed"/>
    <s v="HSI Bisnis PSB 70% - 150 Mbps"/>
    <s v="INDIBIZ"/>
    <m/>
    <m/>
    <d v="2026-08-04T13:00:00"/>
    <s v="2026-08-04 13:00:00 | Nama : BP SAEPUDIN  No Hp : 081917360777 No Alt :  Tgl Pemasangan : 04 Agustus 2026 Interval : PAGI  Note : Hubungi pelanggan terlebih dahulu"/>
    <n v="2026"/>
    <n v="8"/>
    <n v="4"/>
    <d v="2026-08-04T00:00:00"/>
    <n v="-0.54166666666424135"/>
    <x v="0"/>
  </r>
  <r>
    <n v="1905"/>
    <n v="1002516945"/>
    <n v="3"/>
    <x v="1"/>
    <n v="5"/>
    <s v="SBY SELATAN"/>
    <s v="TANDES"/>
    <s v="DMO"/>
    <s v="REG"/>
    <s v="AO"/>
    <x v="0"/>
    <m/>
    <s v="Completed (PS)"/>
    <s v="RBS-Regional 3"/>
    <d v="2026-08-10T09:18:19"/>
    <d v="2026-08-10T16:05:18"/>
    <n v="69362114"/>
    <m/>
    <n v="152301273580"/>
    <s v="SERASACAFESBY"/>
    <s v="ODP-DMO-FNA/10"/>
    <s v="WO061376419"/>
    <m/>
    <m/>
    <m/>
    <n v="112.73893219999999"/>
    <n v="-7.2915653000000002"/>
    <s v="|MN02093|/SERASACAFESBY/Andi Muhammad N/082344652389/ajoppar@gmail.com/HSI Basic Winback + Antares Eazy (1:2) 50 Mbps (Rp 395.000) PSB Rp 150.000"/>
    <s v="Sales Force DBS"/>
    <m/>
    <m/>
    <m/>
    <m/>
    <m/>
    <m/>
    <m/>
    <m/>
    <s v="Management Janji"/>
    <s v="2026-08-11 13:00:00|Nama : BP ANDI MUHAMMAD NUR S No Hp : 082344652389 No Alt :  Tgl Pemasangan : 11 Agustus 2026 Interval : SIANG Note : Hubungi pelanggan terlebih dahulu|40971402|MYDITA"/>
    <s v="FCC"/>
    <d v="2026-10-08T09:25:41"/>
    <d v="2026-08-11T13:00:00"/>
    <m/>
    <s v="PS"/>
    <s v="DMO"/>
    <s v="ANTAREZ"/>
    <n v="20260810"/>
    <s v="Completed"/>
    <s v="- 11_11446;Biaya PSB HSI EBIS Tunai di Depan ~ 11[150000]  - E23015;E23015 ~ ES23 - Perangkat ONT[0]  - E23015~null~44292;E23015||11||Abodemen 0[0]  - E23015~null~E23015_SWONT;SWONT ~ Biaya Sewa ONT ~ E23015[30000]  - E24058;E24058 ~ ES24 - Paket HSI Bisn"/>
    <s v="INDIBIZ"/>
    <m/>
    <m/>
    <d v="2026-08-11T13:00:00"/>
    <s v="2026-08-11 13:00:00|Nama : BP ANDI MUHAMMAD NUR S No Hp : 082344652389 No Alt :  Tgl Pemasangan : 11 Agustus 2026 Interval : SIANG Note : Hubungi pelanggan terlebih dahulu|40971402|MYDITA"/>
    <n v="2026"/>
    <n v="8"/>
    <n v="10"/>
    <d v="2026-08-10T00:00:00"/>
    <n v="-1.5416666666642413"/>
    <x v="0"/>
  </r>
  <r>
    <n v="1906"/>
    <n v="1002515842"/>
    <n v="3"/>
    <x v="7"/>
    <n v="4"/>
    <s v="KUDUS"/>
    <s v="PURWODADI"/>
    <s v="PWB"/>
    <s v="REG"/>
    <s v="AO"/>
    <x v="0"/>
    <s v="1P INET"/>
    <s v="102 | FOLLOW UP COMPLETED"/>
    <s v="RBS-Regional 3"/>
    <d v="2026-08-08T11:58:56"/>
    <d v="2026-08-11T16:37:53"/>
    <n v="69361390"/>
    <m/>
    <n v="141568113904"/>
    <s v="ONDOL"/>
    <s v="ODP-PWB-FD/156 FD/D05/156.01"/>
    <s v="WO061251811"/>
    <m/>
    <m/>
    <m/>
    <n v="110.92130698836699"/>
    <n v="-7.02527454543403"/>
    <s v="|MN00410|MYIA-046729611048/POI/ALI MUCHSIN/082327602683/amuh2150@gmail.com"/>
    <s v="MYIB_ASSISTANT"/>
    <m/>
    <m/>
    <m/>
    <m/>
    <m/>
    <m/>
    <m/>
    <m/>
    <s v="Management Janji"/>
    <s v="2026-08-09 13:00:00 | Nama PIC: bp muchsin Notel: 082327602683 Alt: -  Tanggal: 9/8/2026 Jam Pasang: Siang Note: Hubungi pelanggan sebelum ke lokasi, terima kasih. "/>
    <s v="FCC"/>
    <d v="2026-08-08T12:09:43"/>
    <d v="2026-08-09T13:00:00"/>
    <m/>
    <s v="REVOKE"/>
    <s v="PWB"/>
    <s v="NO ADDON"/>
    <m/>
    <s v="Follow Up Revoke Completed, New Order ID : SC1002520758"/>
    <s v="HSI Bisnis Promo HUT Telkom PSB 70% - 150 Mbps"/>
    <s v="INDIBIZ"/>
    <m/>
    <m/>
    <d v="2026-08-09T13:00:00"/>
    <s v="2026-08-09 13:00:00 | Nama PIC: bp muchsin Notel: 082327602683 Alt: -  Tanggal: 9/8/2026 Jam Pasang: Siang Note: Hubungi pelanggan sebelum ke lokasi, terima kasih. "/>
    <m/>
    <m/>
    <m/>
    <e v="#NUM!"/>
    <e v="#NUM!"/>
    <x v="1"/>
  </r>
  <r>
    <n v="1907"/>
    <n v="1002510097"/>
    <n v="3"/>
    <x v="6"/>
    <n v="5"/>
    <s v="SIDOARJO"/>
    <s v="JOMBANG"/>
    <s v="JOM"/>
    <s v="REG"/>
    <s v="AO"/>
    <x v="0"/>
    <m/>
    <s v="Completed (PS)"/>
    <s v="RBS-Regional 3"/>
    <d v="2026-08-05T10:59:01"/>
    <d v="2026-08-06T19:45:54"/>
    <n v="69358945"/>
    <m/>
    <n v="152318240530"/>
    <s v="KAMIMA"/>
    <s v="ODP-JOM-FS/71"/>
    <s v="WO061110249"/>
    <m/>
    <m/>
    <m/>
    <n v="112.2182945"/>
    <n v="-7.5307591"/>
    <s v="|MN02084|/KAMIMA/WINBACK 2.0 HSI B2B (1:1) 50MBPS 355RB PSB DISC 70%//crahmadanty@gmail.com/CECIA RAHMADANTY /81252330223"/>
    <s v="Sales Force DBS"/>
    <m/>
    <m/>
    <m/>
    <m/>
    <m/>
    <m/>
    <m/>
    <m/>
    <s v="Management Janji"/>
    <s v="2026-08-07 15:00:00|Tanggal pemasangan: 6/08/2026 Jam pemasangan : pagi / siang Info Tambahan : Hubungi pelanggan dulu sebelum ke lokasi. terima kasih|40010577|MYDITA"/>
    <s v="FCC"/>
    <d v="2026-05-08T11:24:55"/>
    <d v="2026-08-07T15:00:00"/>
    <m/>
    <s v="PS"/>
    <s v="JOM"/>
    <s v="NO ADDON"/>
    <n v="20260806"/>
    <s v="Completed"/>
    <s v="- 11_11446;Biaya PSB HSI EBIS Tunai di Depan ~ 11[150000]  - SP_NOSS;SP_NOSS ~ Internet NOSS Multispeed Network[0]  - SP_NOSS;SP_NOSS ~ Internet NOSS Multispeed Network[0]  - E25060;E25060 ~ ES25 - Paket HSI Bisnis (HSIE) Khusus Winback 2.0[0]  - E25060~n"/>
    <s v="INDIBIZ"/>
    <m/>
    <m/>
    <d v="2026-08-07T15:00:00"/>
    <s v="2026-08-07 15:00:00|Tanggal pemasangan: 6/08/2026 Jam pemasangan : pagi / siang Info Tambahan : Hubungi pelanggan dulu sebelum ke lokasi. terima kasih|40010577|MYDITA"/>
    <n v="2026"/>
    <n v="8"/>
    <n v="6"/>
    <d v="2026-08-06T00:00:00"/>
    <n v="-1.625"/>
    <x v="0"/>
  </r>
  <r>
    <n v="1908"/>
    <n v="1002506060"/>
    <n v="3"/>
    <x v="2"/>
    <n v="5"/>
    <s v="MADIUN"/>
    <s v="TUBAN"/>
    <s v="BCR"/>
    <s v="REG"/>
    <s v="AO"/>
    <x v="0"/>
    <s v="1P INET"/>
    <s v="Completed (PS)"/>
    <s v="RBS-Regional 3"/>
    <d v="2026-08-03T13:13:58"/>
    <d v="2026-08-04T14:53:00"/>
    <n v="69357479"/>
    <m/>
    <n v="152648206699"/>
    <s v="SPBU 5362328"/>
    <s v="ODP-BCR-FAD/59 FAD/D06/59.01"/>
    <s v="WO060789043"/>
    <m/>
    <m/>
    <m/>
    <n v="111.801662072539"/>
    <n v="-6.7924671514779904"/>
    <s v="MD|MYDB-20260803264230|DN00001/MN01285|SPBU 5362328|087748027809"/>
    <s v="MYDIGIBIZPARTNER"/>
    <m/>
    <m/>
    <m/>
    <m/>
    <m/>
    <m/>
    <m/>
    <m/>
    <s v="Management Janji"/>
    <s v="2026-08-04 13:00:00 |  M Janji : (04/08/2026) jam Pasang : 09:00 Note : hubungi pelanggan jika ingin kelokasi"/>
    <s v="FCC"/>
    <d v="2026-03-08T13:25:40"/>
    <d v="2026-08-04T13:00:00"/>
    <m/>
    <s v="PS"/>
    <s v="BCR"/>
    <s v="NO ADDON"/>
    <n v="20260804"/>
    <s v="Completed"/>
    <s v="HSI Bisnis Promo HUT Telkom PSB 70% - 50 Mbps"/>
    <s v="INDIBIZ"/>
    <m/>
    <m/>
    <d v="2026-08-04T13:00:00"/>
    <s v="2026-08-04 13:00:00 |  M Janji : (04/08/2026) jam Pasang : 09:00 Note : hubungi pelanggan jika ingin kelokasi"/>
    <n v="2026"/>
    <n v="8"/>
    <n v="4"/>
    <d v="2026-08-04T00:00:00"/>
    <n v="-0.54166666666424135"/>
    <x v="0"/>
  </r>
  <r>
    <n v="1909"/>
    <n v="1002521164"/>
    <n v="3"/>
    <x v="0"/>
    <n v="5"/>
    <s v="KUPANG"/>
    <s v="ENDE"/>
    <s v="END"/>
    <s v="REG"/>
    <s v="AO"/>
    <x v="0"/>
    <s v="1P INET"/>
    <s v="MIE - SEND SURVEY"/>
    <s v="RBS-Regional 3"/>
    <d v="2026-08-12T07:58:56"/>
    <d v="2026-08-12T08:00:01"/>
    <n v="69363788"/>
    <m/>
    <n v="172506789008"/>
    <s v="SPBU WZ YOHANES"/>
    <s v="ODP-END-FH/11 FH/D03/11.01"/>
    <s v="WO061548603"/>
    <m/>
    <m/>
    <m/>
    <n v="121.668233"/>
    <n v="-8.8336962000000003"/>
    <s v="|MC40144|MYIA-097284783270/POI/OKTOVIANUS LIE/087831645463/spbuyohanes@gmail.com"/>
    <s v="MYIB_ASSISTANT"/>
    <m/>
    <m/>
    <m/>
    <m/>
    <m/>
    <m/>
    <m/>
    <m/>
    <s v="Management Janji"/>
    <s v="2026-08-19 08:00:00 | telp : 087831645463 alt :  M Janji : (12/08/2026) jam Pasang :pagi / siang  Note : hubungi pelanggan jika ingin kelokasi "/>
    <s v="FCC"/>
    <d v="2026-12-08T08:10:35"/>
    <d v="2026-08-19T08:00:00"/>
    <m/>
    <s v="SURVEY_NEW_MANJA"/>
    <s v="END"/>
    <s v="NO ADDON"/>
    <m/>
    <s v="MIE - SEND SURVEY"/>
    <s v="HSI Bisnis Promo HUT Telkom PSB 70% - 50 Mbps"/>
    <s v="INDIBIZ"/>
    <m/>
    <m/>
    <d v="2026-08-19T08:00:00"/>
    <s v="2026-08-19 08:00:00 | telp : 087831645463 alt :  M Janji : (12/08/2026) jam Pasang :pagi / siang  Note : hubungi pelanggan jika ingin kelokasi "/>
    <m/>
    <m/>
    <m/>
    <e v="#NUM!"/>
    <e v="#NUM!"/>
    <x v="1"/>
  </r>
  <r>
    <n v="1910"/>
    <n v="1002520175"/>
    <n v="3"/>
    <x v="1"/>
    <n v="5"/>
    <s v="SBY SELATAN"/>
    <s v="KETINTANG"/>
    <s v="WRU"/>
    <s v="REG"/>
    <s v="AO"/>
    <x v="0"/>
    <s v="1P INET"/>
    <s v="100 | REVOKE COMPLETED"/>
    <s v="RBS-Regional 3"/>
    <d v="2026-08-11T14:22:57"/>
    <d v="2026-08-18T08:34:07"/>
    <n v="69363447"/>
    <m/>
    <n v="152302236728"/>
    <s v="Karma Mitra Jaya Prakasa"/>
    <s v="ODP-WR1-FH/16 FH/D01/04.16"/>
    <s v="WO061506057"/>
    <m/>
    <m/>
    <m/>
    <n v="112.7191832"/>
    <n v="-7.3804387"/>
    <s v="|MN00458|MYIA-097115335629/POI/Sugiyanto/+628133305375/asriwasisto092@gmail.com"/>
    <s v="MYIB_ASSISTANT"/>
    <m/>
    <m/>
    <m/>
    <m/>
    <m/>
    <m/>
    <m/>
    <m/>
    <s v="Management Janji"/>
    <s v="2026-08-12 13:00:00 | Tanggal pemasangan : 12 AGUSTUS 2026 Jam pemasangan : pagi/siang Info Tambahan : Hubungi pelanggan dulu sebelum ke lokasi terima kasih"/>
    <s v="FCC"/>
    <d v="2026-11-08T14:39:49"/>
    <d v="2026-08-12T13:00:00"/>
    <s v="Kendala Pelanggan"/>
    <s v="REVOKE"/>
    <s v="WRU"/>
    <s v="NO ADDON"/>
    <m/>
    <s v="Revoke Completed"/>
    <s v="HSI Bisnis Basic Promo HUT Telkom PSB 70% - 50 Mbps"/>
    <s v="INDIBIZ"/>
    <m/>
    <m/>
    <d v="2026-08-12T13:00:00"/>
    <s v="2026-08-12 13:00:00 | Tanggal pemasangan : 12 AGUSTUS 2026 Jam pemasangan : pagi/siang Info Tambahan : Hubungi pelanggan dulu sebelum ke lokasi terima kasih"/>
    <m/>
    <m/>
    <m/>
    <e v="#NUM!"/>
    <e v="#NUM!"/>
    <x v="1"/>
  </r>
  <r>
    <n v="1911"/>
    <n v="1002520749"/>
    <n v="3"/>
    <x v="6"/>
    <n v="5"/>
    <s v="JEMBER"/>
    <s v="BANYUWANGI"/>
    <s v="GEN"/>
    <s v="REG"/>
    <s v="AO"/>
    <x v="0"/>
    <m/>
    <s v="Completed (PS)"/>
    <s v="RBS-Regional 2"/>
    <d v="2026-08-11T16:32:58"/>
    <d v="2026-08-13T14:28:12"/>
    <n v="69363632"/>
    <m/>
    <n v="152519203623"/>
    <s v="PT HIPERNET INDODATA"/>
    <s v="ODP-GEN-FD/06"/>
    <s v="WO061573575"/>
    <m/>
    <m/>
    <m/>
    <n v="114.146401"/>
    <n v="-8.3624670999999999"/>
    <s v="|MN00483|/PT HIPERNET INDODATA/HSI BASIC 1S INET 50MBPS/087835316536/eriza.a@hypernet.co.id/Iman Irmansyah  "/>
    <s v="B2B Partner Management (PM)"/>
    <m/>
    <m/>
    <m/>
    <m/>
    <m/>
    <m/>
    <m/>
    <m/>
    <s v="Management Janji"/>
    <s v="2026-08-13 08:00:00|M Janji : (14/08/2026) jam Pasang : 09:00 Note : hubungi pelanggan jika ingin kelokasi|40981182|MYDITA"/>
    <s v="FCC"/>
    <d v="2026-11-08T16:39:47"/>
    <d v="2026-08-13T08:00:00"/>
    <m/>
    <s v="PS"/>
    <s v="GEN"/>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8:00:00"/>
    <s v="2026-08-13 08:00:00|M Janji : (14/08/2026) jam Pasang : 09:00 Note : hubungi pelanggan jika ingin kelokasi|40981182|MYDITA"/>
    <n v="2026"/>
    <n v="8"/>
    <n v="13"/>
    <d v="2026-08-13T00:00:00"/>
    <n v="-0.33333333333575865"/>
    <x v="0"/>
  </r>
  <r>
    <n v="1912"/>
    <n v="1002520733"/>
    <n v="3"/>
    <x v="1"/>
    <n v="5"/>
    <s v="SBY UTARA"/>
    <s v="TANDES"/>
    <s v="BBE"/>
    <s v="REG"/>
    <s v="AO"/>
    <x v="0"/>
    <m/>
    <s v="CANCEL COMPLETED"/>
    <s v="RBS-Regional 3"/>
    <d v="2026-08-11T16:29:02"/>
    <d v="2026-08-15T00:08:16"/>
    <n v="69363631"/>
    <m/>
    <n v="152417233945"/>
    <s v="PT Gondosuli Berkah Abadi"/>
    <s v="ODP-BBE-FBC/06"/>
    <s v="WO061564146"/>
    <m/>
    <m/>
    <m/>
    <n v="112.5748854"/>
    <n v="-7.3779021"/>
    <s v="AMRBS;403115;AMEX;Muhammad Ubaidil Ulum;RBS-3;SURAMADU;PSB;PT Gondosuli Berkah Abadi;+62 857-0722-2022;spbu5461113@gmail.com;HSI Bisnis Promo HUT Telkom (1:1) 50 Mbps (Rp 355.000) PSB Rp 150.000;Setiyawan Herysantoso;-7.3779825,112.5744817"/>
    <s v="Amex"/>
    <m/>
    <m/>
    <m/>
    <m/>
    <m/>
    <m/>
    <m/>
    <m/>
    <s v="Management Janji"/>
    <s v="2026-08-13 08:00:00|Nama PIC : Bp Hery No HP : 085707222022 No Alt : - M Janji :  13 Agustus 2026 Jam Pasang : Pagi / Siang Note : hubungi pelanggan jika ingin kelokasi|40951378|MYDITA"/>
    <s v="FCC"/>
    <d v="2026-11-08T16:39:47"/>
    <d v="2026-08-13T08:00:00"/>
    <m/>
    <s v="CANCEL"/>
    <s v="BBE"/>
    <s v="NO ADDON"/>
    <m/>
    <s v="Cancel Completed"/>
    <s v="- 11_11446;Biaya PSB HSI EBIS Tunai di Depan ~ 11[150000]  - E25060;E25060 ~ ES25 - Paket HSI Bisnis (HSIE) Khusus Winback 2.0[0]  - E25060~null~E25060_UNL;UNL ~ Internet-Link Unlimited Internet Usage ~ E25060[0]  - E25060~null~105343;E25060||11||Abodemen"/>
    <s v="INDIBIZ"/>
    <m/>
    <m/>
    <d v="2026-08-13T08:00:00"/>
    <s v="2026-08-13 08:00:00|Nama PIC : Bp Hery No HP : 085707222022 No Alt : - M Janji :  13 Agustus 2026 Jam Pasang : Pagi / Siang Note : hubungi pelanggan jika ingin kelokasi|40951378|MYDITA"/>
    <m/>
    <m/>
    <m/>
    <e v="#NUM!"/>
    <e v="#NUM!"/>
    <x v="1"/>
  </r>
  <r>
    <n v="1913"/>
    <n v="1002508007"/>
    <n v="3"/>
    <x v="7"/>
    <n v="4"/>
    <s v="KUDUS"/>
    <s v="PATI"/>
    <s v="PAT"/>
    <s v="REG"/>
    <s v="AO"/>
    <x v="0"/>
    <m/>
    <s v="98 | OSS - CANCEL COMPLETE"/>
    <s v="RBS-Regional 3"/>
    <d v="2026-08-04T12:26:57"/>
    <d v="2026-08-10T17:15:47"/>
    <n v="69358221"/>
    <n v="2955162063"/>
    <n v="142551119447"/>
    <s v="PT GLOBAL JET EXPRESS"/>
    <s v="ODP-PAT-FAJ/001"/>
    <s v="WO060926902"/>
    <m/>
    <m/>
    <m/>
    <n v="111.0626635"/>
    <n v="-6.6565117000000003"/>
    <s v="AMRBS;403099;TREG4;MUHAMMAD MASTUR;081226139781;CP EKO RIWAYAT PUJI SISWANTO ;089672004708;PAKET 2S INET VOICE 50 MBPS (479.000);PT GLOBAL JET EXPRESS//TRANGKIL;input by tito  "/>
    <s v="Account Manager"/>
    <m/>
    <m/>
    <m/>
    <m/>
    <m/>
    <m/>
    <m/>
    <m/>
    <s v="Management Janji"/>
    <s v="2026-08-06 08:00:00|Nama Pic : bp EKO  No Hp Pic : 089672004708 No alt : - Jam Pemasangan : pagi  Tanggal Pemasangan : 6 Agustus 2026|40981182|MYDITA"/>
    <s v="FCC"/>
    <d v="2026-04-08T12:39:55"/>
    <d v="2026-08-06T08:00:00"/>
    <s v="Kendala Pelanggan"/>
    <s v="CANCEL"/>
    <s v="PAT"/>
    <s v="NO ADDON"/>
    <m/>
    <s v="Cancel Completed"/>
    <s v="- 11_11446;Biaya PSB HSI EBIS Tunai di Depan ~ 11[150000]  - BWY DL;BWY DL ~ Saluran Dua Arah(BothWay)[0]  - E23053;E23053 ~ ES23 - Paket HSI Bisnis  Phone (PHONE)[0]  - E23053~null~44864;E23053||11||Abodemen 0[0]  - E23053~null~E23053_IN800;IN800 ~ Free "/>
    <s v="INDIBIZ"/>
    <m/>
    <m/>
    <d v="2026-08-06T08:00:00"/>
    <s v="2026-08-06 08:00:00|Nama Pic : bp EKO  No Hp Pic : 089672004708 No alt : - Jam Pemasangan : pagi  Tanggal Pemasangan : 6 Agustus 2026|40981182|MYDITA"/>
    <m/>
    <m/>
    <m/>
    <e v="#NUM!"/>
    <e v="#NUM!"/>
    <x v="1"/>
  </r>
  <r>
    <n v="1914"/>
    <n v="1002519962"/>
    <n v="3"/>
    <x v="2"/>
    <n v="5"/>
    <s v="KEDIRI"/>
    <s v="KEDIRI"/>
    <s v="MJT"/>
    <s v="REG"/>
    <s v="AO"/>
    <x v="0"/>
    <s v="1P INET"/>
    <s v="Completed (PS)"/>
    <s v="RBS-Regional 3"/>
    <d v="2026-08-11T13:44:56"/>
    <d v="2026-08-11T19:49:40"/>
    <n v="69363353"/>
    <m/>
    <n v="152640225882"/>
    <s v="SPBU 54.641.08 MARON"/>
    <s v="ODP-MJT-FE/22 FE/D01/22.01"/>
    <s v="WO061501025"/>
    <m/>
    <m/>
    <m/>
    <n v="111.987056024372"/>
    <n v="-7.7741479156884701"/>
    <s v="MD|MYDB-20260811264973|SC20016/MC20202|SPBU 54.641.08 MARON|081326744074"/>
    <s v="MYDIGIBIZPARTNER"/>
    <m/>
    <m/>
    <m/>
    <m/>
    <m/>
    <m/>
    <m/>
    <m/>
    <s v="Management Janji"/>
    <s v="2026-08-12 13:00:00 | M Janji : (12/08/2026) jam Pasang : 09:00 Note : hubungi pelanggan jika ingin kelokasi "/>
    <s v="FCC"/>
    <d v="2026-11-08T13:55:09"/>
    <d v="2026-08-12T13:00:00"/>
    <m/>
    <s v="PS"/>
    <s v="MJT"/>
    <s v="NO ADDON"/>
    <n v="20260811"/>
    <s v="Completed"/>
    <s v="HSI Bisnis Promo HUT Telkom PSB 70% - 50 Mbps"/>
    <s v="INDIBIZ"/>
    <m/>
    <m/>
    <d v="2026-08-12T13:00:00"/>
    <s v="2026-08-12 13:00:00 | M Janji : (12/08/2026) jam Pasang : 09:00 Note : hubungi pelanggan jika ingin kelokasi "/>
    <n v="2026"/>
    <n v="8"/>
    <n v="11"/>
    <d v="2026-08-11T00:00:00"/>
    <n v="-1.5416666666642413"/>
    <x v="0"/>
  </r>
  <r>
    <n v="1915"/>
    <n v="1002521248"/>
    <n v="3"/>
    <x v="1"/>
    <n v="5"/>
    <s v="SBY UTARA"/>
    <s v="TANDES"/>
    <s v="KNN"/>
    <s v="REG"/>
    <s v="AO"/>
    <x v="0"/>
    <m/>
    <s v="Completed (PS)"/>
    <s v="RBS-Regional 3"/>
    <d v="2026-08-12T08:44:38"/>
    <d v="2026-08-13T19:18:44"/>
    <n v="69363846"/>
    <m/>
    <n v="152412248277"/>
    <s v="SMPN 20 SURABAYA"/>
    <s v="ODP-KND-FEQ/01"/>
    <s v="WO061669309"/>
    <m/>
    <m/>
    <m/>
    <n v="112.6528909"/>
    <n v="-7.2698945999999998"/>
    <s v="|MN00086|/SMPN 20 SURABAYA/BANGKIT IRMANUDIN BAHRI/085645018597/smpn20sby@gmail.com/HSI Basic Winback + Antares Eazy (1:2) 50 Mbps (Rp 395.000) PSB Rp 150.000/"/>
    <s v="Sales Force DBS"/>
    <m/>
    <m/>
    <m/>
    <m/>
    <m/>
    <m/>
    <m/>
    <m/>
    <s v="Management Janji"/>
    <s v="2026-08-14 13:00:00|Nama : BP BANGKIT IRMANUDIN BAHRI No Hp : 085645018597 No Alt :  Tgl Pemasangan : 14 Agustus 2026 Interval : PAGI  Note : Hubungi pelanggan terlebih dahulu|40971402|MYDITA"/>
    <s v="FCC"/>
    <d v="2026-12-08T08:55:52"/>
    <d v="2026-08-14T13:00:00"/>
    <m/>
    <s v="PS"/>
    <s v="KNN"/>
    <s v="ANTAREZ"/>
    <n v="20260813"/>
    <s v="Completed"/>
    <s v="- 11_11446;Biaya PSB HSI EBIS Tunai di Depan ~ 11[150000]  - E23015;E23015 ~ ES23 - Perangkat ONT[0]  - E23015~null~44292;E23015||11||Abodemen 0[0]  - E23015~null~E23015_SWONTDUALB;SWONTDUALB ~ Biaya Sewa ONT Dual Band ~ E23015[30000]  - E24058;E24058 ~ E"/>
    <s v="INDIBIZ"/>
    <m/>
    <m/>
    <d v="2026-08-14T13:00:00"/>
    <s v="2026-08-14 13:00:00|Nama : BP BANGKIT IRMANUDIN BAHRI No Hp : 085645018597 No Alt :  Tgl Pemasangan : 14 Agustus 2026 Interval : PAGI  Note : Hubungi pelanggan terlebih dahulu|40971402|MYDITA"/>
    <n v="2026"/>
    <n v="8"/>
    <n v="13"/>
    <d v="2026-08-13T00:00:00"/>
    <n v="-1.5416666666642413"/>
    <x v="0"/>
  </r>
  <r>
    <n v="1916"/>
    <n v="1002515578"/>
    <n v="3"/>
    <x v="4"/>
    <n v="4"/>
    <s v="SEMARANG"/>
    <s v="SALATIGA"/>
    <s v="SLI"/>
    <s v="REG"/>
    <s v="AO"/>
    <x v="0"/>
    <s v="1P INET"/>
    <s v="102 | FOLLOW UP COMPLETED"/>
    <s v="RBS-Regional 3"/>
    <d v="2026-08-08T08:28:57"/>
    <d v="2026-08-10T11:18:44"/>
    <n v="69361228"/>
    <m/>
    <n v="142434111349"/>
    <s v="eatore kost"/>
    <s v="ODP-SLI-FH/003 FH/D01/003.01"/>
    <s v="WO061234050"/>
    <m/>
    <m/>
    <m/>
    <n v="110.50780930000001"/>
    <n v="-7.3395962999999904"/>
    <s v="|MN00426|MYIA-030887676866/POI/muchamad rifky/088980332597/muchamad881@gmail.com"/>
    <s v="MYIB_ASSISTANT"/>
    <m/>
    <m/>
    <m/>
    <m/>
    <m/>
    <m/>
    <m/>
    <m/>
    <s v="Management Janji"/>
    <s v="2026-08-09 08:00:00 | Nama PIC : Bp Rifky No Hp : 088980332597 No Alt : - Tgl Pemasangan : 09 Agustus 2026 Interval : SIANG Note : Hubungi pelanggan terlebih dahulu"/>
    <s v="FCC"/>
    <d v="2026-08-08T08:39:49"/>
    <d v="2026-08-09T08:00:00"/>
    <s v="Kendala Pelanggan"/>
    <s v="REVOKE"/>
    <s v="SLI"/>
    <s v="NO ADDON"/>
    <m/>
    <s v="Follow Up Revoke Completed, New Order ID : SC1002517395"/>
    <s v="HSI Bisnis Promo HUT Telkom PSB 70% - 100 Mbps"/>
    <s v="INDIBIZ"/>
    <m/>
    <m/>
    <d v="2026-08-09T08:00:00"/>
    <s v="2026-08-09 08:00:00 | Nama PIC : Bp Rifky No Hp : 088980332597 No Alt : - Tgl Pemasangan : 09 Agustus 2026 Interval : SIANG Note : Hubungi pelanggan terlebih dahulu"/>
    <m/>
    <m/>
    <m/>
    <e v="#NUM!"/>
    <e v="#NUM!"/>
    <x v="1"/>
  </r>
  <r>
    <n v="1917"/>
    <n v="1002528397"/>
    <n v="3"/>
    <x v="1"/>
    <n v="5"/>
    <s v="SBY UTARA"/>
    <s v="KENJERAN"/>
    <s v="KJR"/>
    <s v="REG"/>
    <s v="AO"/>
    <x v="0"/>
    <m/>
    <s v="MIE - SEND SURVEY"/>
    <s v="RBS-Regional 3"/>
    <d v="2026-08-15T13:55:27"/>
    <d v="2026-08-17T15:10:02"/>
    <n v="69366947"/>
    <m/>
    <n v="152407282101"/>
    <s v="Toko Al Maidah"/>
    <s v="ODP-MYR-FVL/50"/>
    <s v="WO061939997"/>
    <m/>
    <m/>
    <m/>
    <n v="112.76783090000001"/>
    <n v="-7.2589440999999999"/>
    <s v="|MN02813|/Toko Al Maidah/081386007805/martiningsih0612@gmail.com/HSI Bisnis Promo HUT Telkom (1:1) 50 Mbps (Rp 355.000) PSB Rp 150.000/Vivi Al Maidah/Jalan Bronggalan Sawah IV i no 44"/>
    <s v="Sales Force DBS"/>
    <m/>
    <m/>
    <m/>
    <m/>
    <m/>
    <m/>
    <m/>
    <m/>
    <s v="Management Janji"/>
    <s v="2026-08-18 13:00:00|telp :081386007805 alt : Tanggal pemasangan :18/08/2026 Jam pemasangan : pagi/siang Info Tambahan : Hubungi pelanggan dulu sebelum ke lokasi terima kasih.|40000802|MYDITA"/>
    <s v="FCC"/>
    <s v="15-08-2026 14:09:43"/>
    <d v="2026-08-18T13:00:00"/>
    <m/>
    <s v="SURVEY_NEW_MANJA"/>
    <s v="KJR"/>
    <s v="NO ADDON"/>
    <m/>
    <s v="MIE - SEND SURVEY"/>
    <s v="- 11_11446;Biaya PSB HSI EBIS Tunai di Depan ~ 11[150000]  - SP_NOSS;SP_NOSS ~ Internet NOSS Multispeed Network[0]  - SP_NOSS;SP_NOSS ~ Internet NOSS Multispeed Network[0]  - E23015;E23015 ~ ES23 - Perangkat ONT[0]  - E23015~null~44292;E23015||11||Abodeme"/>
    <s v="INDIBIZ"/>
    <m/>
    <m/>
    <d v="2026-08-18T13:00:00"/>
    <s v="2026-08-18 13:00:00|telp :081386007805 alt : Tanggal pemasangan :18/08/2026 Jam pemasangan : pagi/siang Info Tambahan : Hubungi pelanggan dulu sebelum ke lokasi terima kasih.|40000802|MYDITA"/>
    <m/>
    <m/>
    <m/>
    <e v="#NUM!"/>
    <e v="#NUM!"/>
    <x v="1"/>
  </r>
  <r>
    <n v="1918"/>
    <n v="1002519081"/>
    <n v="3"/>
    <x v="7"/>
    <n v="4"/>
    <s v="SOLO"/>
    <s v="INNER - SOLO JATENG TIMUR"/>
    <s v="MSO"/>
    <s v="REG"/>
    <s v="AO"/>
    <x v="0"/>
    <m/>
    <s v="Completed (PS)"/>
    <s v="RBS-Regional 3"/>
    <d v="2026-08-11T09:45:19"/>
    <d v="2026-08-14T13:05:50"/>
    <n v="69362963"/>
    <m/>
    <n v="142566102281"/>
    <s v="Universitas Slamet Riyadi Kampus 2"/>
    <s v="ODP-MSO-FF/122"/>
    <s v="WO061643355"/>
    <m/>
    <m/>
    <m/>
    <n v="110.82818589999999"/>
    <n v="-7.5403699"/>
    <s v="AMRBS;406949/Elsa//TREG4SOLO/Moenawar Kholil 08112635143/moenawarkholil@gmail.com/PSB BISNIS WINBACK 2.0 1S INET ONLY 300Mbps ABODEMEN 1.130.000 PLUS PPN "/>
    <s v="Amex"/>
    <m/>
    <m/>
    <m/>
    <m/>
    <m/>
    <m/>
    <m/>
    <m/>
    <s v="Management Janji"/>
    <s v="2026-08-14 08:00:00|Nama PIC : Moenawar Kholil  No HP : 08112635143 Alt :  M Janji : 14/08/2026 Jam Pasang : 08.00  - 13:00  NoteÃ‚Â :  hubungi terlebih dahulu sebelum ke lokasi, terima kasih.|40981184|MYDITA"/>
    <s v="FCC"/>
    <d v="2026-11-08T09:54:44"/>
    <d v="2026-08-14T08:00:00"/>
    <m/>
    <s v="PS"/>
    <s v="MSO"/>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Nama PIC : Moenawar Kholil  No HP : 08112635143 Alt :  M Janji : 14/08/2026 Jam Pasang : 08.00  - 13:00  NoteÃ‚Â :  hubungi terlebih dahulu sebelum ke lokasi, terima kasih.|40981184|MYDITA"/>
    <n v="2026"/>
    <n v="8"/>
    <n v="14"/>
    <d v="2026-08-14T00:00:00"/>
    <n v="-0.33333333333575865"/>
    <x v="0"/>
  </r>
  <r>
    <n v="1919"/>
    <n v="1002507103"/>
    <n v="3"/>
    <x v="2"/>
    <n v="5"/>
    <s v="MADIUN"/>
    <s v="TUBAN"/>
    <s v="JTR"/>
    <s v="REG"/>
    <s v="AO"/>
    <x v="0"/>
    <s v="1P INET"/>
    <s v="102 | FOLLOW UP COMPLETED"/>
    <s v="RBS-Regional 3"/>
    <d v="2026-08-04T09:46:56"/>
    <d v="2026-08-08T12:25:15"/>
    <n v="69358013"/>
    <m/>
    <n v="152645203670"/>
    <s v="yayasan sunatunnur"/>
    <s v="ODP-JTR-FB/38 FB/D08/38.01"/>
    <s v="WO060859092"/>
    <m/>
    <m/>
    <m/>
    <n v="111.722955049638"/>
    <n v="-7.0150902159156399"/>
    <s v="|MN02366|MYIA-021358576561/POI/salehudin/082332907901/smaislamiyah2002@gmail.com"/>
    <s v="MYIB_ASSISTANT"/>
    <m/>
    <m/>
    <m/>
    <m/>
    <m/>
    <m/>
    <m/>
    <m/>
    <s v="Management Janji"/>
    <s v="2026-08-05 08:00:00 | Nama PIC: bp salehuddin Notel: 082332907901 Alt: -  Tanggal: 5/8/2026 Jam Pasang: Pagi Note: Hubungi sebelum ke lokasi, terimakasih. "/>
    <s v="FCC"/>
    <d v="2026-04-08T09:55:31"/>
    <d v="2026-08-05T08:00:00"/>
    <s v="Kendala Teknik"/>
    <s v="REVOKE"/>
    <s v="JTR"/>
    <s v="NO ADDON"/>
    <m/>
    <s v="Follow Up Revoke Completed, New Order ID : SC1002515872"/>
    <s v="HSI Bisnis Basic Promo HUT Telkom PSB 70% - 200 Mbps"/>
    <s v="INDIBIZ"/>
    <m/>
    <m/>
    <d v="2026-08-05T08:00:00"/>
    <s v="2026-08-05 08:00:00 | Nama PIC: bp salehuddin Notel: 082332907901 Alt: -  Tanggal: 5/8/2026 Jam Pasang: Pagi Note: Hubungi sebelum ke lokasi, terimakasih. "/>
    <m/>
    <m/>
    <m/>
    <e v="#NUM!"/>
    <e v="#NUM!"/>
    <x v="1"/>
  </r>
  <r>
    <n v="1920"/>
    <n v="1002504611"/>
    <n v="3"/>
    <x v="2"/>
    <n v="5"/>
    <s v="KEDIRI"/>
    <s v="TULUNGAGUNG"/>
    <s v="TUL"/>
    <s v="REG"/>
    <s v="AO"/>
    <x v="0"/>
    <s v="1P INET"/>
    <s v="Completed (PS)"/>
    <s v="RBS-Regional 3"/>
    <d v="2026-08-01T13:58:56"/>
    <d v="2026-08-02T14:00:48"/>
    <n v="69356768"/>
    <m/>
    <n v="152606246179"/>
    <s v="SPBU NGANTRU 54.662.06"/>
    <s v="ODP-TUL-FAP/66 FAP/D05/66.01"/>
    <s v="WO060653984"/>
    <m/>
    <m/>
    <m/>
    <n v="111.93244199999999"/>
    <n v="-8.0037260000000003"/>
    <s v="|MN01011|MYIA-094533404365/POI/ARIF PRASETYA WARAHAP/082234244764/itafifarma@gmail.com"/>
    <s v="MYIB_ASSISTANT"/>
    <m/>
    <m/>
    <m/>
    <m/>
    <m/>
    <m/>
    <m/>
    <m/>
    <s v="Management Janji"/>
    <s v="2026-08-02 13:00:00 | M Janji : 2 agustus 2026 jam Pasang : pagi siang Note : hubungi pelanggan jika ingin kelokasi"/>
    <s v="FCC"/>
    <d v="2026-01-08T14:09:52"/>
    <d v="2026-08-02T13:00:00"/>
    <m/>
    <s v="PS"/>
    <s v="TUL"/>
    <s v="NO ADDON"/>
    <n v="20260802"/>
    <s v="Completed"/>
    <s v="HSI Bisnis Promo HUT Telkom PSB 70% - 50 Mbps"/>
    <s v="INDIBIZ"/>
    <m/>
    <m/>
    <d v="2026-08-02T13:00:00"/>
    <s v="2026-08-02 13:00:00 | M Janji : 2 agustus 2026 jam Pasang : pagi siang Note : hubungi pelanggan jika ingin kelokasi"/>
    <n v="2026"/>
    <n v="8"/>
    <n v="2"/>
    <d v="2026-08-02T00:00:00"/>
    <n v="-0.54166666666424135"/>
    <x v="0"/>
  </r>
  <r>
    <n v="1921"/>
    <n v="1002523750"/>
    <n v="3"/>
    <x v="0"/>
    <n v="5"/>
    <s v="MATARAM"/>
    <s v="LOMBOK TIMUR UTARA"/>
    <s v="SGG"/>
    <s v="REG"/>
    <s v="AO"/>
    <x v="0"/>
    <m/>
    <s v="CC - HD1A - INPROGRESS UNCONTACTED"/>
    <s v="RBS-Regional 3"/>
    <d v="2026-08-13T10:39:25"/>
    <d v="2026-08-16T14:46:51"/>
    <n v="69364895"/>
    <m/>
    <n v="172604213972"/>
    <s v="TRANS MARINE INDONESIA"/>
    <s v="ODP-SGG-FCLG/17"/>
    <m/>
    <m/>
    <m/>
    <m/>
    <n v="116.0433773"/>
    <n v="-8.3538440000000005"/>
    <s v="RBS HSI |ADE RAGIL PURWANDANI | 406650 | TREG 3 | TRANS MARINE INDONESIA | BP AGUS| 085238565557 | PSB INET NETMONK 50 MBPS"/>
    <s v="Amex"/>
    <m/>
    <m/>
    <m/>
    <m/>
    <m/>
    <m/>
    <m/>
    <m/>
    <m/>
    <m/>
    <m/>
    <s v="13-08-2026 10:54:48"/>
    <m/>
    <m/>
    <s v="FCC"/>
    <s v="SGG"/>
    <s v="NETMONK"/>
    <m/>
    <s v="UNCONTACTED : Telepon Tidak Diangkat - RNA Ika Paramitha M 40921089|MYDITA"/>
    <s v="- SP_NOSS;SP_NOSS ~ Internet NOSS Multispeed Network[0]  - SP_NOSS;SP_NOSS ~ Internet NOSS Multispeed Network[0]  - E23015;E23015 ~ ES23 - Perangkat ONT[0]  - E23015~null~44292;E23015||11||Abodemen 0[0]  - E23015~null~E23015_SWONT;SWONT ~ Biaya Sewa ONT ~"/>
    <s v="INDIBIZ"/>
    <m/>
    <m/>
    <m/>
    <m/>
    <m/>
    <m/>
    <m/>
    <e v="#NUM!"/>
    <e v="#NUM!"/>
    <x v="1"/>
  </r>
  <r>
    <n v="1922"/>
    <n v="1002516422"/>
    <n v="3"/>
    <x v="1"/>
    <n v="5"/>
    <s v="SBY SELATAN"/>
    <s v="KETINTANG"/>
    <s v="RKT"/>
    <s v="REG"/>
    <s v="AO"/>
    <x v="0"/>
    <s v="1P INET"/>
    <s v="100 | REVOKE COMPLETED"/>
    <s v="RBS-Regional 3"/>
    <d v="2026-08-09T11:40:57"/>
    <d v="2026-08-11T13:54:54"/>
    <n v="69361782"/>
    <m/>
    <n v="152308241996"/>
    <s v="PT. Senlan Jaya Abadi"/>
    <s v="ODP-RKT-FBA/11 FBA/D01/11.01"/>
    <s v="WO061311294"/>
    <m/>
    <m/>
    <m/>
    <n v="112.751086"/>
    <n v="-7.3037729999999996"/>
    <s v="|MN02351|MYIA-029619196030/POI/Wu Fengmei/082266696168/senlan.88888@gmail.com"/>
    <s v="MYIB_ASSISTANT"/>
    <m/>
    <m/>
    <m/>
    <m/>
    <m/>
    <m/>
    <m/>
    <m/>
    <s v="Management Janji"/>
    <s v="2026-08-10 08:00:00 | Tanggal pemasangan: 10/08/2026 Jam pemasangan : pagi / siang Info Tambahan : Hubungi pelanggan dulu sebelum ke lokasi terima kasih."/>
    <s v="FCC"/>
    <d v="2026-09-08T11:54:51"/>
    <d v="2026-08-10T08:00:00"/>
    <s v="Kendala Pelanggan"/>
    <s v="REVOKE"/>
    <s v="RKT"/>
    <s v="NO ADDON"/>
    <m/>
    <s v="Revoke Completed"/>
    <s v="HSI Bisnis Basic PSB 70% Dual Band - 100 Mbps"/>
    <s v="INDIBIZ"/>
    <m/>
    <m/>
    <d v="2026-08-10T08:00:00"/>
    <s v="2026-08-10 08:00:00 | Tanggal pemasangan: 10/08/2026 Jam pemasangan : pagi / siang Info Tambahan : Hubungi pelanggan dulu sebelum ke lokasi terima kasih."/>
    <m/>
    <m/>
    <m/>
    <e v="#NUM!"/>
    <e v="#NUM!"/>
    <x v="1"/>
  </r>
  <r>
    <n v="1923"/>
    <n v="1002512245"/>
    <n v="3"/>
    <x v="1"/>
    <n v="5"/>
    <s v="SBY UTARA"/>
    <s v="MANYAR"/>
    <s v="MGO"/>
    <s v="REG"/>
    <s v="AO"/>
    <x v="0"/>
    <s v="1P INET"/>
    <s v="102 | FOLLOW UP COMPLETED"/>
    <s v="RBS-Regional 3"/>
    <d v="2026-08-06T12:34:56"/>
    <d v="2026-08-10T16:13:02"/>
    <n v="69359904"/>
    <m/>
    <n v="152413167553"/>
    <s v="LEMBAGA PENDIDIKAN BAHASA CHINA"/>
    <s v="ODP-DMO-FAC/14 FAC/D03/14.01"/>
    <s v="WO061067864"/>
    <m/>
    <m/>
    <m/>
    <n v="112.75182599999999"/>
    <n v="-7.2598849999999997"/>
    <s v="MD|MYDB-20260805264496|DN00001/MN00443|LEMBAGA PENDIDIKAN BAHASA CHINA|085113162223"/>
    <s v="MYDIGIBIZPARTNER"/>
    <m/>
    <m/>
    <m/>
    <m/>
    <m/>
    <m/>
    <m/>
    <m/>
    <s v="Management Janji"/>
    <s v="2026-08-07 13:00:00 | M Janji : (07/08/026) jam Pasang : 09:00 Note : hubungi pelanggan jika ingin kelokasi "/>
    <s v="FCC"/>
    <d v="2026-06-08T12:40:10"/>
    <d v="2026-08-07T13:00:00"/>
    <s v="Kendala Pelanggan"/>
    <s v="REVOKE"/>
    <s v="MGO"/>
    <s v="NO ADDON"/>
    <m/>
    <s v="Follow Up Revoke Completed, New Order ID : SC1002518438"/>
    <s v="HSI Bisnis Promo HUT Telkom PSB 70% - 200 Mbps"/>
    <s v="INDIBIZ"/>
    <m/>
    <m/>
    <d v="2026-08-07T13:00:00"/>
    <s v="2026-08-07 13:00:00 | M Janji : (07/08/026) jam Pasang : 09:00 Note : hubungi pelanggan jika ingin kelokasi "/>
    <m/>
    <m/>
    <m/>
    <e v="#NUM!"/>
    <e v="#NUM!"/>
    <x v="1"/>
  </r>
  <r>
    <n v="1924"/>
    <n v="1002522844"/>
    <n v="3"/>
    <x v="1"/>
    <n v="5"/>
    <s v="SBY SELATAN"/>
    <s v="MANYAR"/>
    <s v="GBG"/>
    <s v="REG"/>
    <s v="AO"/>
    <x v="0"/>
    <s v="1P INET"/>
    <s v="Completed (PS)"/>
    <s v="RBS-Regional 3"/>
    <d v="2026-08-12T16:19:58"/>
    <d v="2026-08-13T13:48:23"/>
    <n v="69364502"/>
    <m/>
    <n v="152320246260"/>
    <s v="Ottoban Barata surabaya"/>
    <s v="ODP-MYR-FBN/53 FBN/D05/53.01"/>
    <s v="WO061611969"/>
    <m/>
    <m/>
    <m/>
    <n v="112.75926200000001"/>
    <n v="-7.3012714000000001"/>
    <s v="|MB00263|MYIA-075334758339/POI/Farhan Jazmi /089530505126/fjazmi27@gmail.com"/>
    <s v="MYIB_ASSISTANT"/>
    <m/>
    <m/>
    <m/>
    <m/>
    <m/>
    <m/>
    <m/>
    <m/>
    <s v="Management Janji"/>
    <s v="2026-08-17 13:00:00 | Nama PIC : Farhan No HP : 089530505126 Alt :  M Janji : 13/08/2026 Jam Pasang : 08.00  - 13:00  NoteÃ‚Â :  hubungi terlebih dahulu sebelum ke lokasi, terima kasih."/>
    <s v="FCC"/>
    <d v="2026-12-08T16:25:57"/>
    <d v="2026-08-17T13:00:00"/>
    <m/>
    <s v="PS"/>
    <s v="GBG"/>
    <s v="NO ADDON"/>
    <n v="20260813"/>
    <s v="Completed"/>
    <s v="HSI Bisnis Basic PSB 70% - 50 Mbps"/>
    <s v="INDIBIZ"/>
    <m/>
    <m/>
    <d v="2026-08-17T13:00:00"/>
    <s v="2026-08-17 13:00:00 | Nama PIC : Farhan No HP : 089530505126 Alt :  M Janji : 13/08/2026 Jam Pasang : 08.00  - 13:00  NoteÃ‚Â :  hubungi terlebih dahulu sebelum ke lokasi, terima kasih."/>
    <n v="2026"/>
    <n v="8"/>
    <n v="13"/>
    <d v="2026-08-13T00:00:00"/>
    <n v="-4.5416666666642413"/>
    <x v="0"/>
  </r>
  <r>
    <n v="1925"/>
    <n v="1002530538"/>
    <n v="3"/>
    <x v="2"/>
    <n v="5"/>
    <s v="MALANG"/>
    <s v="BATU"/>
    <s v="SGS"/>
    <s v="REG"/>
    <s v="AO"/>
    <x v="0"/>
    <s v="1P INET"/>
    <s v="Completed (PS)"/>
    <s v="RBS-Regional 3"/>
    <d v="2026-08-17T10:02:56"/>
    <d v="2026-08-17T21:02:48"/>
    <n v="69367905"/>
    <m/>
    <n v="152721298740"/>
    <s v="TOKOMU 24 BARENG"/>
    <s v="ODP-SGS-FN/51 FN/D04/51.01"/>
    <s v="WO061914755"/>
    <m/>
    <m/>
    <m/>
    <n v="112.684249319136"/>
    <n v="-7.91022518336207"/>
    <s v="MD|MYDB-20260817265810|SC20017/MC20200|TOKOMU 24 BARENG|.085101693003"/>
    <s v="MYDIGIBIZPARTNER"/>
    <m/>
    <m/>
    <m/>
    <m/>
    <m/>
    <m/>
    <m/>
    <m/>
    <s v="Management Janji"/>
    <s v="2026-08-18 08:00:00 | Nama PIC : Bp Gigik No Hp : 085101693003 No Alt : - Tgl Pemasangan : 18 Agustus 2026 Interval : PAGI SIANG Note : Hubungi pelanggan terlebih dahulu"/>
    <s v="FCC"/>
    <s v="17-08-2026 10:10:25"/>
    <d v="2026-08-18T08:00:00"/>
    <m/>
    <s v="PS"/>
    <s v="SGS"/>
    <s v="NO ADDON"/>
    <n v="20260817"/>
    <s v="Completed"/>
    <s v="HSI Bisnis PSB 70% - 300 Mbps"/>
    <s v="INDIBIZ"/>
    <m/>
    <m/>
    <d v="2026-08-18T08:00:00"/>
    <s v="2026-08-18 08:00:00 | Nama PIC : Bp Gigik No Hp : 085101693003 No Alt : - Tgl Pemasangan : 18 Agustus 2026 Interval : PAGI SIANG Note : Hubungi pelanggan terlebih dahulu"/>
    <n v="2026"/>
    <n v="8"/>
    <n v="17"/>
    <d v="2026-08-17T00:00:00"/>
    <n v="-1.3333333333357587"/>
    <x v="0"/>
  </r>
  <r>
    <n v="1926"/>
    <n v="1002517230"/>
    <n v="3"/>
    <x v="7"/>
    <n v="4"/>
    <s v="KUDUS"/>
    <s v="PURWODADI"/>
    <s v="WRO"/>
    <s v="REG"/>
    <s v="AO"/>
    <x v="0"/>
    <m/>
    <s v="Completed (PS)"/>
    <s v="RBS-Regional 3"/>
    <d v="2026-08-10T10:26:10"/>
    <d v="2026-08-10T16:09:48"/>
    <n v="69361025"/>
    <m/>
    <n v="142509107229"/>
    <s v="SPBU 4458112"/>
    <s v="ODP-WRO-FG/112"/>
    <s v="WO061370905"/>
    <m/>
    <m/>
    <m/>
    <n v="111.13602040252501"/>
    <n v="-7.0904512744156003"/>
    <s v="|MN01996|MYIA-091289207121/POI/Siti Munfaizah/085325118582/spbutruwolu@gmail.com"/>
    <s v="Amex"/>
    <m/>
    <m/>
    <m/>
    <m/>
    <m/>
    <m/>
    <m/>
    <m/>
    <s v="Management Janji"/>
    <s v="2026-08-08 13:00:00 | telp :085325118582   alt : pagi / siang 08/08/2026  hub sebelum ke lokasi   "/>
    <s v="FCC"/>
    <d v="2026-10-08T10:39:47"/>
    <m/>
    <m/>
    <s v="PS"/>
    <s v="WRO"/>
    <s v="NO ADDON"/>
    <n v="20260810"/>
    <s v="Completed"/>
    <s v="- SP_NOSS;SP_NOSS ~ Internet NOSS Multispeed Network[0]  - SP_NOSS;SP_NOSS ~ Internet NOSS Multispeed Network[0]  - E23015;E23015 ~ ES23 - Perangkat ONT[0]  - E23015~null~44292;E23015||11||Abodemen 0[0]  - E23015~null~E23015_SWONTPREM;SWONTPREM ~ Biaya Se"/>
    <s v="INDIBIZ"/>
    <m/>
    <m/>
    <d v="2026-08-10T07:00:00"/>
    <s v="2026-08-08 13:00:00 | telp :085325118582   alt : pagi / siang 08/08/2026  hub sebelum ke lokasi   "/>
    <n v="2026"/>
    <n v="8"/>
    <n v="10"/>
    <d v="2026-08-10T00:00:00"/>
    <n v="-0.29166666666424135"/>
    <x v="0"/>
  </r>
  <r>
    <n v="1927"/>
    <n v="1002519464"/>
    <n v="3"/>
    <x v="1"/>
    <n v="5"/>
    <s v="SBY UTARA"/>
    <s v="TANDES"/>
    <s v="KNN"/>
    <s v="REG"/>
    <s v="AO"/>
    <x v="0"/>
    <s v="2P INET + VOICE"/>
    <s v="MIA - INVALID SURVEY"/>
    <s v="RBS-Regional 3"/>
    <d v="2026-08-11T11:13:57"/>
    <d v="2026-08-11T18:26:38"/>
    <n v="69363110"/>
    <n v="3135923028"/>
    <n v="152412248793"/>
    <s v="PT. Industrial Robotic Automation"/>
    <s v="ODP-KND-FS/06 FS/D01/06.01"/>
    <s v="WO061478933"/>
    <m/>
    <m/>
    <m/>
    <n v="112.64777580000001"/>
    <n v="-7.2585898000000002"/>
    <s v="MD|MYDB-20260808264733|DN00001/MN00086|PT. Industrial Robotic Automation|085741412162"/>
    <s v="MYDIGIBIZPARTNER"/>
    <m/>
    <m/>
    <m/>
    <m/>
    <m/>
    <m/>
    <m/>
    <m/>
    <s v="Management Janji"/>
    <s v="2026-08-12 10:00:00 | Nama PIC : Bapak Alfian No HP : 085741412162 No Alternatif : - M Janji : 12/07/2026 Jam Pasang : Pagi NoteÃ‚Â :  Hubungi terlebih dahulu sebelum ke lokasi "/>
    <s v="FCC"/>
    <d v="2026-11-08T11:40:03"/>
    <d v="2026-08-12T10:00:00"/>
    <m/>
    <s v="SURVEY_NEW_MANJA"/>
    <s v="KNN"/>
    <s v="NO ADDON"/>
    <m/>
    <s v="MIE - INVALID SURVEY - Kendala Jalur/Rute Tarikan"/>
    <s v="HSI Bisnis Bundling Phone PSB 70% - Free 800 Menit - 150 Mbps"/>
    <s v="INDIBIZ"/>
    <m/>
    <m/>
    <d v="2026-08-12T10:00:00"/>
    <s v="2026-08-12 10:00:00 | Nama PIC : Bapak Alfian No HP : 085741412162 No Alternatif : - M Janji : 12/07/2026 Jam Pasang : Pagi NoteÃ‚Â :  Hubungi terlebih dahulu sebelum ke lokasi "/>
    <m/>
    <m/>
    <m/>
    <e v="#NUM!"/>
    <e v="#NUM!"/>
    <x v="1"/>
  </r>
  <r>
    <n v="1928"/>
    <n v="1002508356"/>
    <n v="3"/>
    <x v="2"/>
    <n v="5"/>
    <s v="KEDIRI"/>
    <s v="KEDIRI"/>
    <s v="KDI"/>
    <s v="REG"/>
    <s v="AO"/>
    <x v="0"/>
    <s v="1P INET"/>
    <s v="Completed (PS)"/>
    <s v="RBS-Regional 3"/>
    <d v="2026-08-04T13:50:56"/>
    <d v="2026-08-05T10:11:58"/>
    <n v="69358325"/>
    <m/>
    <n v="152610241454"/>
    <s v="PRATAMA CAFE"/>
    <s v="ODP-KDI-FAQ/37 FAQ/D03/37.01"/>
    <s v="WO060897076"/>
    <m/>
    <m/>
    <m/>
    <n v="112.03705157186501"/>
    <n v="-7.7964092157564204"/>
    <s v="|MC20191|MYIA-016305736447/POI/JEFRY PRATAMA DINATA/08213638925/jefrypratama@web-library.net"/>
    <s v="MYIB_ASSISTANT"/>
    <m/>
    <m/>
    <m/>
    <m/>
    <m/>
    <m/>
    <m/>
    <m/>
    <s v="Management Janji"/>
    <s v="2026-08-05 13:00:00 | Nama Pic : BP JEFRY No Hp Pic : 08213638925 Jam Pemasangan : 08:00 - 12.00 Tanggal Pemasangan : RABU 05 AGUSTUS 2026 Info Tambahan : Hubungi pelanggan sebelum datang ke lokasi, terima kasih."/>
    <s v="FCC"/>
    <d v="2026-04-08T13:54:57"/>
    <d v="2026-08-05T13:00:00"/>
    <m/>
    <s v="PS"/>
    <s v="KDI"/>
    <s v="NO ADDON"/>
    <n v="20260805"/>
    <s v="Completed"/>
    <s v="HSI Bisnis Promo HUT Telkom PSB 70% - 200 Mbps"/>
    <s v="INDIBIZ"/>
    <m/>
    <m/>
    <d v="2026-08-05T13:00:00"/>
    <s v="2026-08-05 13:00:00 | Nama Pic : BP JEFRY No Hp Pic : 08213638925 Jam Pemasangan : 08:00 - 12.00 Tanggal Pemasangan : RABU 05 AGUSTUS 2026 Info Tambahan : Hubungi pelanggan sebelum datang ke lokasi, terima kasih."/>
    <n v="2026"/>
    <n v="8"/>
    <n v="5"/>
    <d v="2026-08-05T00:00:00"/>
    <n v="-0.54166666666424135"/>
    <x v="0"/>
  </r>
  <r>
    <n v="1929"/>
    <n v="1002530374"/>
    <n v="3"/>
    <x v="1"/>
    <n v="5"/>
    <s v="MADURA"/>
    <s v="BANGKALAN"/>
    <s v="KPP"/>
    <s v="REG"/>
    <s v="AO"/>
    <x v="0"/>
    <s v="1P INET"/>
    <s v="MIE - SEND SURVEY"/>
    <s v="RBS-Regional 3"/>
    <d v="2026-08-17T07:47:56"/>
    <d v="2026-08-17T07:50:01"/>
    <n v="69367794"/>
    <m/>
    <n v="152437905638"/>
    <s v="menara indah cafe"/>
    <s v="ODP-KPP-FE/58 FE/D07/58.01"/>
    <s v="WO061907437"/>
    <m/>
    <m/>
    <m/>
    <n v="113.236959055066"/>
    <n v="-7.0389981482099699"/>
    <s v="MD|MYDB-20260816265780|DN00001/MN00572|menara indah cafe|087882780286"/>
    <s v="MYDIGIBIZPARTNER"/>
    <m/>
    <m/>
    <m/>
    <m/>
    <m/>
    <m/>
    <m/>
    <m/>
    <s v="Management Janji"/>
    <s v="2026-08-18 15:00:00 | Waktu pemasangan : 17 agustus 2026 Jam pemasangan : 08.00 - 12.00 Info Tambahan : Hubungi pelanggan dulu sebelum ke lokasi terimakasih "/>
    <s v="FCC"/>
    <s v="17-08-2026 07:54:41"/>
    <d v="2026-08-18T15:00:00"/>
    <m/>
    <s v="SURVEY_NEW_MANJA"/>
    <s v="KPP"/>
    <s v="NO ADDON"/>
    <m/>
    <s v="MIE - SEND SURVEY"/>
    <s v="HSI Bisnis Promo HUT Telkom PSB 70% - 150 Mbps"/>
    <s v="INDIBIZ"/>
    <m/>
    <m/>
    <d v="2026-08-18T15:00:00"/>
    <s v="2026-08-18 15:00:00 | Waktu pemasangan : 17 agustus 2026 Jam pemasangan : 08.00 - 12.00 Info Tambahan : Hubungi pelanggan dulu sebelum ke lokasi terimakasih "/>
    <m/>
    <m/>
    <m/>
    <e v="#NUM!"/>
    <e v="#NUM!"/>
    <x v="1"/>
  </r>
  <r>
    <n v="1930"/>
    <n v="1002514357"/>
    <n v="3"/>
    <x v="3"/>
    <n v="4"/>
    <s v="PURWOKERTO"/>
    <s v="PURWOKERTO"/>
    <s v="PWT"/>
    <s v="REG"/>
    <s v="AO"/>
    <x v="0"/>
    <m/>
    <s v="Completed (PS)"/>
    <s v="RBS-Regional 3"/>
    <d v="2026-08-07T11:31:57"/>
    <d v="2026-08-07T13:07:16"/>
    <n v="69358365"/>
    <m/>
    <n v="146303609728"/>
    <s v="sd negri 1 karangklesem"/>
    <s v="ODP-PWT-FAL/109"/>
    <s v="WO061151789"/>
    <m/>
    <m/>
    <m/>
    <n v="109.2428989"/>
    <n v="-7.4509164999999999"/>
    <s v="|MN02742|MYIA-037073417638/POI/arisa rahmawati romadlon/082227022522/risa.zaenudin30@gmail.com"/>
    <s v="Sales Profesional"/>
    <m/>
    <m/>
    <m/>
    <m/>
    <m/>
    <m/>
    <m/>
    <m/>
    <s v="Management Janji"/>
    <s v="2026-08-05 13:00:00 | Tanggal pemasangan : 05 AGUSTUS 2026  Jam pemasangan : pagi/siang  Info Tambahan : Hubungi pelanggan dulu sebelum ke lokasi  terima kasih"/>
    <s v="FCC"/>
    <d v="2026-07-08T11:40:14"/>
    <m/>
    <m/>
    <s v="PS"/>
    <s v="PWT"/>
    <s v="NO ADDON"/>
    <n v="20260807"/>
    <s v="Completed"/>
    <s v="- 11_11446;Biaya PSB HSI EBIS Tunai di Depan ~ 11[150000]  - E23015;E23015 ~ ES23 - Perangkat ONT[0]  - E23015~null~44292;E23015||11||Abodemen 0[0]  - E23015~null~E23015_SWONT;SWONT ~ Biaya Sewa ONT ~ E23015[30000]  - E25060;E25060 ~ ES25 - Paket HSI Bisn"/>
    <s v="INDIBIZ"/>
    <m/>
    <m/>
    <d v="2026-08-07T07:00:00"/>
    <s v="2026-08-05 13:00:00 | Tanggal pemasangan : 05 AGUSTUS 2026  Jam pemasangan : pagi/siang  Info Tambahan : Hubungi pelanggan dulu sebelum ke lokasi  terima kasih"/>
    <n v="2026"/>
    <n v="8"/>
    <n v="7"/>
    <d v="2026-08-07T00:00:00"/>
    <n v="-0.29166666666424135"/>
    <x v="0"/>
  </r>
  <r>
    <n v="1931"/>
    <n v="1002510055"/>
    <n v="3"/>
    <x v="1"/>
    <n v="5"/>
    <s v="SBY UTARA"/>
    <s v="TANDES"/>
    <s v="LKI"/>
    <s v="REG"/>
    <s v="AO"/>
    <x v="0"/>
    <s v="1P INET"/>
    <s v="100 | REVOKE COMPLETED"/>
    <s v="RBS-Regional 3"/>
    <d v="2026-08-05T10:46:56"/>
    <d v="2026-08-10T09:35:47"/>
    <n v="69358916"/>
    <m/>
    <n v="152424213432"/>
    <s v="STAR JAYA ANUGERAH"/>
    <s v="ODP-LKS-FDA/23 FDA/D02/23.01"/>
    <s v="WO060962583"/>
    <m/>
    <m/>
    <m/>
    <n v="112.69563220000001"/>
    <n v="-7.3047093999999904"/>
    <s v="MD|MYDB-20260805264400|DN00001/MN00443|STAR JAYA ANUGERAH|081808868863"/>
    <s v="MYDIGIBIZPARTNER"/>
    <m/>
    <m/>
    <m/>
    <m/>
    <m/>
    <m/>
    <m/>
    <m/>
    <s v="Management Janji"/>
    <s v="2026-08-07 15:00:00 | Nama Pic : BP ROY No Hp Pic : 081808868863 Jam Pemasangan : 08:00 - 12.00 Tanggal Pemasangan : KAMIS 06 AGUSTUS 2026 Info Tambahan : Hubungi pelanggan sebelum datang ke lokasi, terima kasih."/>
    <s v="FCC"/>
    <d v="2026-05-08T10:54:57"/>
    <d v="2026-08-07T15:00:00"/>
    <s v="Kendala Teknik"/>
    <s v="REVOKE"/>
    <s v="LKI"/>
    <s v="NO ADDON"/>
    <m/>
    <s v="Revoke Completed"/>
    <s v="HSI Bisnis Basic Promo HUT Telkom PSB 70% - 50 Mbps"/>
    <s v="INDIBIZ"/>
    <m/>
    <m/>
    <d v="2026-08-07T15:00:00"/>
    <s v="2026-08-07 15:00:00 | Nama Pic : BP ROY No Hp Pic : 081808868863 Jam Pemasangan : 08:00 - 12.00 Tanggal Pemasangan : KAMIS 06 AGUSTUS 2026 Info Tambahan : Hubungi pelanggan sebelum datang ke lokasi, terima kasih."/>
    <m/>
    <m/>
    <m/>
    <e v="#NUM!"/>
    <e v="#NUM!"/>
    <x v="1"/>
  </r>
  <r>
    <n v="1932"/>
    <n v="1002522517"/>
    <n v="3"/>
    <x v="6"/>
    <n v="5"/>
    <s v="JEMBER"/>
    <s v="JEMBER"/>
    <s v="JER"/>
    <s v="REG"/>
    <s v="AO"/>
    <x v="0"/>
    <m/>
    <s v="Completed (PS)"/>
    <s v="RBS-Regional 3"/>
    <d v="2026-08-12T14:59:19"/>
    <d v="2026-08-12T18:53:15"/>
    <n v="69364407"/>
    <m/>
    <n v="152501280901"/>
    <s v="KEDAI FORREST 1"/>
    <s v="ODP-JER-FAD/40"/>
    <s v="WO061614130"/>
    <m/>
    <m/>
    <m/>
    <n v="113.65709529999999"/>
    <n v="-8.1932024000000006"/>
    <s v="|MN01982|/KEDAI FORREST 1/WINBACK 2.0 HSI B2B (1:2) 50MBPS 320RB PSB DISC 70%/JER/anamchoirulmuhammad95@gmail.com/CHOIRUL ANAM/82245825091"/>
    <s v="Sales Force DBS"/>
    <m/>
    <m/>
    <m/>
    <m/>
    <m/>
    <m/>
    <m/>
    <m/>
    <s v="Management Janji"/>
    <s v="2026-08-13 13:00:00|Nama Pic : BP CHOIRUL No Hp Pic : 082245825091 Jam Pemasangan : 08:00 - 12.00 Tanggal Pemasangan : KAMIS 13 AGUSTUS 2026 Info Tambahan : Hubungi pelanggan sebelum datang ke lokasi|40961370|MYDITA"/>
    <s v="FCC"/>
    <d v="2026-12-08T15:10:41"/>
    <d v="2026-08-13T13:00:00"/>
    <m/>
    <s v="PS"/>
    <s v="JER"/>
    <s v="NO ADDON"/>
    <n v="20260812"/>
    <s v="Completed"/>
    <s v="- 11_11446;Biaya PSB HSI EBIS Tunai di Depan ~ 11[150000]  - SP_NOSS;SP_NOSS ~ Internet NOSS Multispeed Network[0]  - SP_NOSS;SP_NOSS ~ Internet NOSS Multispeed Network[0]  - E25061;E25061 ~ ES25 - Paket HSI Basic (HSIEF) Khusus Winback 2.0[0]  - E25061~n"/>
    <s v="INDIBIZ"/>
    <m/>
    <m/>
    <d v="2026-08-13T13:00:00"/>
    <s v="2026-08-13 13:00:00|Nama Pic : BP CHOIRUL No Hp Pic : 082245825091 Jam Pemasangan : 08:00 - 12.00 Tanggal Pemasangan : KAMIS 13 AGUSTUS 2026 Info Tambahan : Hubungi pelanggan sebelum datang ke lokasi|40961370|MYDITA"/>
    <n v="2026"/>
    <n v="8"/>
    <n v="12"/>
    <d v="2026-08-12T00:00:00"/>
    <n v="-1.5416666666642413"/>
    <x v="0"/>
  </r>
  <r>
    <n v="1933"/>
    <n v="1002528760"/>
    <n v="3"/>
    <x v="6"/>
    <n v="5"/>
    <s v="PASURUAN"/>
    <s v="PROBOLINGGO"/>
    <s v="PBL"/>
    <s v="REG"/>
    <s v="AO"/>
    <x v="0"/>
    <m/>
    <s v="Completed (PS)"/>
    <s v="RBS-Regional 3"/>
    <d v="2026-08-15T17:12:32"/>
    <d v="2026-08-16T19:49:45"/>
    <n v="69367169"/>
    <m/>
    <n v="152505340843"/>
    <s v="PONPES AL FATAH PUTRA"/>
    <s v="ODP-PBL-FBD/09"/>
    <s v="WO061890205"/>
    <m/>
    <m/>
    <m/>
    <n v="113.0982048"/>
    <n v="-7.9607549999999998"/>
    <s v="|MN01068|/PONPES AL FATAH PUTRA/WINBACK HSI B2B + OCA BREACH CHECKER  (1:1) 200MBPS 920,5RB PSB DISC 70%/087810634409/alfiatulayusetiyawati@gmail.com/ALFIATUL AYU SETIYAWATI/-7.960754, 113.098204"/>
    <s v="Sales Force DBS"/>
    <m/>
    <m/>
    <m/>
    <m/>
    <m/>
    <m/>
    <m/>
    <m/>
    <s v="Management Janji"/>
    <s v="2026-08-17 13:00:00|Tanggal pemasangan : 17 AGUSTUS 2026 Jam pemasangan : pagi/siang Info Tambahan : Hubungi pelanggan dulu sebelum ke lokasi terima kasih|40010577|MYDITA"/>
    <s v="FCC"/>
    <s v="15-08-2026 17:39:56"/>
    <d v="2026-08-17T13:00:00"/>
    <m/>
    <s v="PS"/>
    <s v="PBL"/>
    <s v="OCA"/>
    <n v="20260816"/>
    <s v="Complet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Tanggal pemasangan : 17 AGUSTUS 2026 Jam pemasangan : pagi/siang Info Tambahan : Hubungi pelanggan dulu sebelum ke lokasi terima kasih|40010577|MYDITA"/>
    <n v="2026"/>
    <n v="8"/>
    <n v="16"/>
    <d v="2026-08-16T00:00:00"/>
    <n v="-1.5416666666642413"/>
    <x v="0"/>
  </r>
  <r>
    <n v="1934"/>
    <n v="1002520589"/>
    <n v="3"/>
    <x v="5"/>
    <n v="5"/>
    <s v="SINGARJA"/>
    <s v="TABANAN"/>
    <s v="TBN"/>
    <s v="REG"/>
    <s v="AO"/>
    <x v="0"/>
    <m/>
    <s v="Completed (PS)"/>
    <s v="RBS-Regional 3"/>
    <d v="2026-08-11T15:52:13"/>
    <d v="2026-08-12T09:31:17"/>
    <n v="69360940"/>
    <m/>
    <n v="172413244411"/>
    <s v="Sela waktu"/>
    <s v="ODP-TBN-FW/36"/>
    <s v="WO061519427"/>
    <m/>
    <m/>
    <m/>
    <n v="115.199639056949"/>
    <n v="-8.5484513543408092"/>
    <s v="MN02658/Sela waktu/PIC I Putu Anom Arimbawa/085738534306/ayusintya11234@gmail.com"/>
    <s v="Sales Force DBS"/>
    <m/>
    <m/>
    <m/>
    <m/>
    <m/>
    <m/>
    <m/>
    <m/>
    <s v="Management Janji"/>
    <s v="2026-08-10 08:00:00|Nama PIC : Bp Putu  No Hp : 085738534306  No Alt : -  Tgl Pemasangan : 10 Agustus 2026  Interval : PAGI SIANG  Note : Hubungi pelanggan terlebih dahulu|40951378|MYDITA"/>
    <s v="FCC"/>
    <d v="2026-11-08T15:55:14"/>
    <m/>
    <m/>
    <s v="PS"/>
    <s v="TBN"/>
    <s v="NO ADDON"/>
    <n v="20260812"/>
    <s v="Completed"/>
    <s v="- 11_11446;Biaya PSB HSI EBIS Tunai di Depan ~ 11[150000]  - E23015;E23015 ~ ES23 - Perangkat ONT[0]  - E23015~null~44292;E23015||11||Abodemen 0[0]  - E23015~null~E23015_SWONTPREM;SWONTPREM ~ Biaya Sewa ONT Premium ~ E23015[50000]  - E25061;E25061 ~ ES25 "/>
    <s v="INDIBIZ"/>
    <m/>
    <m/>
    <d v="2026-08-11T07:00:00"/>
    <s v="2026-08-10 08:00:00|Nama PIC : Bp Putu  No Hp : 085738534306  No Alt : -  Tgl Pemasangan : 10 Agustus 2026  Interval : PAGI SIANG  Note : Hubungi pelanggan terlebih dahulu|40951378|MYDITA"/>
    <n v="2026"/>
    <n v="8"/>
    <n v="12"/>
    <d v="2026-08-12T00:00:00"/>
    <n v="0.70833333333575865"/>
    <x v="0"/>
  </r>
  <r>
    <n v="1935"/>
    <n v="1002511135"/>
    <n v="3"/>
    <x v="4"/>
    <n v="4"/>
    <s v="SEMARANG"/>
    <s v="UNGARAN"/>
    <s v="UNR"/>
    <s v="DPS"/>
    <s v="AO"/>
    <x v="0"/>
    <m/>
    <s v="98 | OSS - CANCEL COMPLETE"/>
    <s v="DPS-Logistic &amp; Manufacturing"/>
    <d v="2026-08-05T16:12:35"/>
    <d v="2026-08-10T10:41:21"/>
    <n v="69163478"/>
    <m/>
    <n v="146425112628"/>
    <s v="GLOBAL ELEKTRONIK MITAPRANA"/>
    <s v="ODP-UNR-FAM/067"/>
    <s v="WO061009534"/>
    <m/>
    <m/>
    <m/>
    <n v="110.4089932"/>
    <n v="-7.1262653999999896"/>
    <s v="DPS;LMS;P26-204068 - HSI 50mbps BANYUMANIK dan UNGARAN PT GEM;PIC LOK;Andree Januar Sumadi   IT Support  +62 857-2220-4509  andree.sumadi@gdn-commerce.com"/>
    <s v="Account Manager"/>
    <m/>
    <m/>
    <m/>
    <m/>
    <m/>
    <m/>
    <m/>
    <m/>
    <s v="Management Janji"/>
    <s v="DPS;LMS;P26-204068 - HSI 50mbps BANYUMANIK dan UNGARAN PT GEM;PIC LOK;&quot;Andree Januar Sumadi   IT Support  +62 857-2220-4509  andree.sumadi@gdn-commerce.com&quot;"/>
    <s v="FCC"/>
    <d v="2026-05-08T16:25:31"/>
    <m/>
    <s v="Kendala Lainnya"/>
    <s v="CANCEL"/>
    <s v="UNR"/>
    <s v="NO ADDON"/>
    <m/>
    <s v="Cancel Completed"/>
    <s v="- 11_11446;Biaya PSB HSI EBIS Tunai di Depan ~ 11[500000]  - SP_NOSS;SP_NOSS ~ Internet NOSS Multispeed Network[0]  - SP_NOSS;SP_NOSS ~ Internet NOSS Multispeed Network[0]  - E23015;E23015 ~ ES23 - Perangkat ONT[0]  - E23015~null~44292;E23015||11||Abodeme"/>
    <s v="INDIBIZ"/>
    <m/>
    <m/>
    <d v="2026-08-06T12:00:00"/>
    <s v="DPS;LMS;P26-204068 - HSI 50mbps BANYUMANIK dan UNGARAN PT GEM;PIC LOK;&quot;Andree Januar Sumadi   IT Support  +62 857-2220-4509  andree.sumadi@gdn-commerce.com&quot;"/>
    <m/>
    <m/>
    <m/>
    <e v="#NUM!"/>
    <e v="#NUM!"/>
    <x v="1"/>
  </r>
  <r>
    <n v="1936"/>
    <n v="1002508966"/>
    <n v="3"/>
    <x v="0"/>
    <n v="5"/>
    <s v="MATARAM"/>
    <s v="INNER - NUSA TENGGARA"/>
    <s v="MTR"/>
    <s v="REG"/>
    <s v="AO"/>
    <x v="0"/>
    <s v="1P INET"/>
    <s v="Completed (PS)"/>
    <s v="RBS-Regional 3"/>
    <d v="2026-08-04T15:38:56"/>
    <d v="2026-08-06T09:49:47"/>
    <n v="69358481"/>
    <m/>
    <n v="172601796803"/>
    <s v="Herbologist Coffee"/>
    <s v="ODP-MTR-FBW/21 FBW/D04/21.01"/>
    <s v="WO060913733"/>
    <m/>
    <m/>
    <m/>
    <n v="116.093574"/>
    <n v="-8.5835260000000009"/>
    <s v="|MC40311|MYIA-096189148507/POI/Tamam/085338267005/tamam.80@gmail.com"/>
    <s v="MYIB_ASSISTANT"/>
    <m/>
    <m/>
    <m/>
    <m/>
    <m/>
    <m/>
    <m/>
    <m/>
    <s v="Management Janji"/>
    <s v="2026-08-07 13:00:00 | Tanggal Pemasangan : 07 Agustus 2026 Jam Pemasangan : 08:00 13:00 Info Tambahan : Hubungi pelanggan dulu sebelum ke lokasi terimakasih"/>
    <s v="FCC"/>
    <d v="2026-04-08T15:40:01"/>
    <d v="2026-08-07T13:00:00"/>
    <m/>
    <s v="PS"/>
    <s v="MTR"/>
    <s v="NO ADDON"/>
    <n v="20260806"/>
    <s v="Completed"/>
    <s v="HSI Bisnis Promo HUT Telkom PSB 70% - 50 Mbps"/>
    <s v="INDIBIZ"/>
    <m/>
    <m/>
    <d v="2026-08-07T13:00:00"/>
    <s v="2026-08-07 13:00:00 | Tanggal Pemasangan : 07 Agustus 2026 Jam Pemasangan : 08:00 13:00 Info Tambahan : Hubungi pelanggan dulu sebelum ke lokasi terimakasih"/>
    <n v="2026"/>
    <n v="8"/>
    <n v="6"/>
    <d v="2026-08-06T00:00:00"/>
    <n v="-1.5416666666642413"/>
    <x v="0"/>
  </r>
  <r>
    <n v="1937"/>
    <n v="1002527735"/>
    <n v="3"/>
    <x v="0"/>
    <n v="5"/>
    <s v="MATARAM"/>
    <s v="INNER - NUSA TENGGARA"/>
    <s v="SWE"/>
    <s v="REG"/>
    <s v="AO"/>
    <x v="0"/>
    <s v="1P INET"/>
    <s v="102 | FOLLOW UP COMPLETED"/>
    <s v="RBS-Regional 3"/>
    <d v="2026-08-15T08:56:56"/>
    <d v="2026-08-16T12:23:42"/>
    <n v="69366556"/>
    <m/>
    <n v="172605804154"/>
    <s v="SRC BOHRI"/>
    <s v="ODP-SWE-FAJ/25 FAJ/D06/25.01"/>
    <s v="WO061798603"/>
    <m/>
    <m/>
    <m/>
    <n v="116.158783212304"/>
    <n v="-8.6605564980489405"/>
    <s v="MD|MYDB-20260814265393|SB00003/MB00385|SRC BOHRI|081703531950"/>
    <s v="MYDIGIBIZPARTNER"/>
    <m/>
    <m/>
    <m/>
    <m/>
    <m/>
    <m/>
    <m/>
    <m/>
    <s v="Management Janji"/>
    <s v="2026-08-16 08:00:00 | Nama PIC : bapak sabil No HP : 081703531950 Alt :  M Janji : (MINGGU/16/AGUSTUS/2026) jam Pasang : 09:00 Note : hubungi pelanggan jika ingin kelokasi"/>
    <s v="FCC"/>
    <s v="15-08-2026 09:09:57"/>
    <d v="2026-08-16T08:00:00"/>
    <s v="Kendala Lainnya"/>
    <s v="REVOKE"/>
    <s v="SWE"/>
    <s v="NO ADDON"/>
    <m/>
    <s v="Follow Up Revoke Completed, New Order ID : SC1002529578"/>
    <s v="HSI Bisnis PSB 70% - 100 Mbps"/>
    <s v="INDIBIZ"/>
    <m/>
    <m/>
    <d v="2026-08-16T08:00:00"/>
    <s v="2026-08-16 08:00:00 | Nama PIC : bapak sabil No HP : 081703531950 Alt :  M Janji : (MINGGU/16/AGUSTUS/2026) jam Pasang : 09:00 Note : hubungi pelanggan jika ingin kelokasi"/>
    <m/>
    <m/>
    <m/>
    <e v="#NUM!"/>
    <e v="#NUM!"/>
    <x v="1"/>
  </r>
  <r>
    <n v="1938"/>
    <n v="1002526007"/>
    <n v="3"/>
    <x v="2"/>
    <n v="5"/>
    <s v="MALANG"/>
    <s v="KEPANJEN"/>
    <s v="KEP"/>
    <s v="REG"/>
    <s v="AO"/>
    <x v="0"/>
    <s v="1P INET"/>
    <s v="102 | FOLLOW UP COMPLETED"/>
    <s v="RBS-Regional 3"/>
    <d v="2026-08-14T10:56:56"/>
    <d v="2026-08-15T14:40:26"/>
    <n v="69365852"/>
    <m/>
    <n v="152718203207"/>
    <s v="SMK MUHAMMADIYAH 1 KEPANJEN KAMPUS 2"/>
    <s v="ODP-KEP-FC/46 FC/D01/46.01"/>
    <s v="WO061730386"/>
    <m/>
    <m/>
    <m/>
    <n v="112.5710673131"/>
    <n v="-8.1388622573827103"/>
    <s v="|MC20200|MYIA-050601780509/POI/ANANG PRIHANTONO/081216000939/info@smkm1-kpn.sch.id"/>
    <s v="MYIB_ASSISTANT"/>
    <m/>
    <m/>
    <m/>
    <m/>
    <m/>
    <m/>
    <m/>
    <m/>
    <s v="Management Janji"/>
    <s v="2026-08-15 08:00:00 | M Janji :  15 Agustus 2026 Jam Pasang : Pagi Note : hubungi pelanggan jika ingin ke lokasi, terima kasih. "/>
    <s v="FCC"/>
    <s v="14-08-2026 11:10:21"/>
    <d v="2026-08-15T08:00:00"/>
    <m/>
    <s v="REVOKE"/>
    <s v="KEP"/>
    <s v="NO ADDON"/>
    <m/>
    <s v="Follow Up Revoke Completed, New Order ID : SC1002528479"/>
    <s v="HSI Bisnis Promo HUT Telkom PSB 70% - 200 Mbps"/>
    <s v="INDIBIZ"/>
    <m/>
    <m/>
    <d v="2026-08-15T08:00:00"/>
    <s v="2026-08-15 08:00:00 | M Janji :  15 Agustus 2026 Jam Pasang : Pagi Note : hubungi pelanggan jika ingin ke lokasi, terima kasih. "/>
    <m/>
    <m/>
    <m/>
    <e v="#NUM!"/>
    <e v="#NUM!"/>
    <x v="1"/>
  </r>
  <r>
    <n v="1939"/>
    <n v="1002525837"/>
    <n v="3"/>
    <x v="1"/>
    <n v="5"/>
    <s v="SBY UTARA"/>
    <s v="GRESIK"/>
    <s v="GSK"/>
    <s v="DGS"/>
    <s v="AO"/>
    <x v="0"/>
    <m/>
    <s v="Completed (PS)"/>
    <s v="DGS-B2B TREG"/>
    <d v="2026-08-14T10:19:06"/>
    <d v="2026-08-15T13:06:20"/>
    <n v="63556350"/>
    <m/>
    <n v="152421262325"/>
    <s v="DISKOMINFO GRESIK 2023"/>
    <s v="ODP-GSK-FAV/03"/>
    <s v="WO061726842"/>
    <m/>
    <m/>
    <m/>
    <n v="112.61608425181301"/>
    <n v="-7.1580743380513496"/>
    <s v="  DGS/SURAMADU/404849/ANDIS BAGUS PRASETYO/PSB 1P INDIBIZ 300MBPS TEMPORER HSI ACARA TURNAMEN ESPORTS Ã¢â‚¬Å“ESI Gresik Cup 2026Ã¢â‚¬Â  /PIC/DIMAS/ +62 813-6736-9199"/>
    <s v="Amex"/>
    <m/>
    <m/>
    <m/>
    <m/>
    <m/>
    <m/>
    <m/>
    <m/>
    <s v="Management Janji"/>
    <s v="PSB TEMPORER 1P INDIBIZ 300MBPS TEMPORER HSI ACARA TURNAMEN ESPORTS Ã¢â‚¬Å“ESI Gresik Cup 2026Ã¢â‚¬Â "/>
    <s v="FCC"/>
    <s v="14-08-2026 10:39:51"/>
    <m/>
    <m/>
    <s v="PS"/>
    <s v="GSK"/>
    <s v="NO ADDON"/>
    <n v="20260815"/>
    <s v="Completed"/>
    <s v="- 11_11450;Biaya PSB Reguler HSI EBIS ~ 11[500000]  - E23014;E23014 ~ ES23 ~ Paket Indibiz 1S Internet[0]  - E23014~null~44282;E23014||11||Abodemen 0[0]  - E23014~null~E23014_UNL;UNL ~ Internet-Link Unlimited Internet Usage ~ E23014[0]  - E23014~null~E230"/>
    <s v="INDIBIZ"/>
    <m/>
    <m/>
    <d v="2026-08-14T12:00:00"/>
    <s v="PSB TEMPORER 1P INDIBIZ 300MBPS TEMPORER HSI ACARA TURNAMEN ESPORTS Ã¢â‚¬Å“ESI Gresik Cup 2026Ã¢â‚¬Â "/>
    <n v="2026"/>
    <n v="8"/>
    <n v="15"/>
    <d v="2026-08-15T00:00:00"/>
    <n v="0.5"/>
    <x v="0"/>
  </r>
  <r>
    <n v="1940"/>
    <n v="1002527656"/>
    <n v="3"/>
    <x v="1"/>
    <n v="5"/>
    <s v="MADURA"/>
    <s v="BANGKALAN"/>
    <s v="KPP"/>
    <s v="REG"/>
    <s v="AO"/>
    <x v="0"/>
    <s v="1P INET"/>
    <s v="Completed (PS)"/>
    <s v="RBS-Regional 3"/>
    <d v="2026-08-15T08:04:56"/>
    <d v="2026-08-16T16:43:20"/>
    <n v="69366531"/>
    <m/>
    <n v="152437905629"/>
    <s v="SPPG yayasan rumah inovasi sejahtera"/>
    <s v="ODP-KPP-FE/60 FE/D08/60.01"/>
    <s v="WO061792574"/>
    <m/>
    <m/>
    <m/>
    <n v="113.336961865425"/>
    <n v="-7.0106071241343404"/>
    <s v="MD|MYDB-20260815265447|DN00001/MN00572|SPPG yayasan rumah inovasi sejahtera|08139388646"/>
    <s v="MYDIGIBIZPARTNER"/>
    <m/>
    <m/>
    <m/>
    <m/>
    <m/>
    <m/>
    <m/>
    <m/>
    <s v="Management Janji"/>
    <s v="2026-08-16 13:00:00 | Nama Pic : BP SUDI No Hp Pic : 08139388646 Jam Pemasangan : 08:00 - 12.00 Tanggal Pemasangan : MINGGU 16 AGUSTUS 2026 Info Tambahan : Hubungi pelanggan sebelum datang ke lokasi"/>
    <s v="FCC"/>
    <s v="15-08-2026 08:10:40"/>
    <d v="2026-08-16T13:00:00"/>
    <m/>
    <s v="PS"/>
    <s v="KPP"/>
    <s v="NETMONK"/>
    <n v="20260816"/>
    <s v="Completed"/>
    <s v="HSI Bisnis Bundling Netmonk Promo 2026 PSB 70% - 200 Mbps"/>
    <s v="INDIBIZ"/>
    <m/>
    <m/>
    <d v="2026-08-16T13:00:00"/>
    <s v="2026-08-16 13:00:00 | Nama Pic : BP SUDI No Hp Pic : 08139388646 Jam Pemasangan : 08:00 - 12.00 Tanggal Pemasangan : MINGGU 16 AGUSTUS 2026 Info Tambahan : Hubungi pelanggan sebelum datang ke lokasi"/>
    <n v="2026"/>
    <n v="8"/>
    <n v="16"/>
    <d v="2026-08-16T00:00:00"/>
    <n v="-0.54166666666424135"/>
    <x v="0"/>
  </r>
  <r>
    <n v="1941"/>
    <n v="1002530725"/>
    <n v="3"/>
    <x v="6"/>
    <n v="5"/>
    <s v="JEMBER"/>
    <s v="BONDOWOSO"/>
    <s v="BOW"/>
    <s v="REG"/>
    <s v="AO"/>
    <x v="0"/>
    <s v="1P INET"/>
    <s v="7 | OSS - PROVISIONING ISSUED"/>
    <s v="RBS-Regional 3"/>
    <d v="2026-08-17T11:50:57"/>
    <d v="2026-08-18T08:05:34"/>
    <n v="69367991"/>
    <m/>
    <n v="152507224160"/>
    <s v="Kos Ahmad"/>
    <s v="ODP-BOW-FAE/27"/>
    <s v="WO061922047"/>
    <m/>
    <m/>
    <m/>
    <n v="113.93628881914699"/>
    <n v="-7.9915905652136603"/>
    <s v="|MC30280|MYIA-050853409170/POI/Ahmad Hakiki Firmansyah/085283362695/liverpoolanfield1992@gmail.com"/>
    <s v="MYIB_ASSISTANT"/>
    <m/>
    <m/>
    <m/>
    <m/>
    <m/>
    <m/>
    <m/>
    <m/>
    <s v="Management Janji"/>
    <s v="2026-08-18 08:00:00 | Jam Pemasangan : 08:00 - 12.00 Tanggal Pemasangan : 18/08/2026 Info Tambahan : Hubungi pelanggan sebelum datang ke lokasi"/>
    <s v="FCC"/>
    <s v="17-08-2026 11:55:11"/>
    <d v="2026-08-18T08:00:00"/>
    <m/>
    <s v="PI"/>
    <s v="BOW"/>
    <s v="NO ADDON"/>
    <m/>
    <s v="Provisioning Issued"/>
    <s v="HSI Bisnis Khusus Winback PSB 70% - 300 Mbps"/>
    <s v="INDIBIZ"/>
    <m/>
    <m/>
    <d v="2026-08-18T08:00:00"/>
    <s v="2026-08-18 08:00:00 | Jam Pemasangan : 08:00 - 12.00 Tanggal Pemasangan : 18/08/2026 Info Tambahan : Hubungi pelanggan sebelum datang ke lokasi"/>
    <m/>
    <m/>
    <m/>
    <e v="#NUM!"/>
    <e v="#NUM!"/>
    <x v="1"/>
  </r>
  <r>
    <n v="1942"/>
    <n v="1002509440"/>
    <n v="3"/>
    <x v="0"/>
    <n v="5"/>
    <s v="MATARAM"/>
    <s v="LOMBOK BARAT TENGAH"/>
    <s v="PRY"/>
    <s v="REG"/>
    <s v="AO"/>
    <x v="0"/>
    <s v="1P INET"/>
    <s v="Completed (PS)"/>
    <s v="RBS-Regional 3"/>
    <d v="2026-08-04T18:40:56"/>
    <d v="2026-08-05T20:49:09"/>
    <n v="69358678"/>
    <m/>
    <n v="172603791541"/>
    <s v="CV LANCAR REZEKY BERKAT JAYA"/>
    <s v="ODP-PYA-FAM/41"/>
    <s v="WO060931470"/>
    <m/>
    <m/>
    <m/>
    <n v="116.27560640486"/>
    <n v="-8.7088697400020791"/>
    <s v="|MC40315|MYIA-075309102029/POI/RYAN SANJAYA/0818582505/bersamamudah4@gmail.com"/>
    <s v="MYIB_ASSISTANT"/>
    <m/>
    <m/>
    <m/>
    <m/>
    <m/>
    <m/>
    <m/>
    <m/>
    <s v="Management Janji"/>
    <s v="2026-08-05 15:00:00 | Nama PIC : Bp Ryan No HP : 0818582505 No Alt : - M Janji : 05 Agustus 2026 Jam Pasang : Pagi / Siang Note : hubungi pelanggan jika ingin ke lokasi, terima kasih"/>
    <s v="FCC"/>
    <d v="2026-04-08T18:55:33"/>
    <d v="2026-08-05T15:00:00"/>
    <m/>
    <s v="PS"/>
    <s v="PRY"/>
    <s v="NO ADDON"/>
    <n v="20260805"/>
    <s v="Completed"/>
    <s v="HSI Bisnis Promo HUT Telkom PSB 70% - 150 Mbps"/>
    <s v="INDIBIZ"/>
    <m/>
    <m/>
    <d v="2026-08-05T15:00:00"/>
    <s v="2026-08-05 15:00:00 | Nama PIC : Bp Ryan No HP : 0818582505 No Alt : - M Janji : 05 Agustus 2026 Jam Pasang : Pagi / Siang Note : hubungi pelanggan jika ingin ke lokasi, terima kasih"/>
    <n v="2026"/>
    <n v="8"/>
    <n v="5"/>
    <d v="2026-08-05T00:00:00"/>
    <n v="-0.625"/>
    <x v="0"/>
  </r>
  <r>
    <n v="1943"/>
    <n v="1002527961"/>
    <n v="3"/>
    <x v="2"/>
    <n v="5"/>
    <s v="MADIUN"/>
    <s v="PONOROGO"/>
    <s v="SMO"/>
    <s v="REG"/>
    <s v="AO"/>
    <x v="0"/>
    <s v="1P INET"/>
    <s v="Completed (PS)"/>
    <s v="RBS-Regional 3"/>
    <d v="2026-08-15T10:49:57"/>
    <d v="2026-08-16T18:05:06"/>
    <n v="69366708"/>
    <m/>
    <n v="152614209523"/>
    <s v="PT Bank Rasuna - Somoroto"/>
    <s v="ODP-SMO-FA/23 FA/D01/23.01"/>
    <s v="WO061807052"/>
    <m/>
    <m/>
    <m/>
    <n v="111.40521099999999"/>
    <n v="-7.8617869999999996"/>
    <s v="|MN00282|MYIA-070096340318/POI/Bagas Zulfan Anugerah/087814992249/bankrasuna@gmail.com"/>
    <s v="MYIB_ASSISTANT"/>
    <m/>
    <m/>
    <m/>
    <m/>
    <m/>
    <m/>
    <m/>
    <m/>
    <s v="Management Janji"/>
    <s v="2026-08-16 15:00:00 | Jam pemasangan : 12.00 Info Tambahan : Hubungi pelanggan dulu sebelum ke lokasi terimakasih  "/>
    <s v="FCC"/>
    <s v="15-08-2026 10:54:52"/>
    <d v="2026-08-16T15:00:00"/>
    <m/>
    <s v="PS"/>
    <s v="SMO"/>
    <s v="NO ADDON"/>
    <n v="20260816"/>
    <s v="Completed"/>
    <s v="HSI Bisnis Basic Promo HUT Telkom PSB 70% - 50 Mbps"/>
    <s v="INDIBIZ"/>
    <m/>
    <m/>
    <d v="2026-08-16T15:00:00"/>
    <s v="2026-08-16 15:00:00 | Jam pemasangan : 12.00 Info Tambahan : Hubungi pelanggan dulu sebelum ke lokasi terimakasih  "/>
    <n v="2026"/>
    <n v="8"/>
    <n v="16"/>
    <d v="2026-08-16T00:00:00"/>
    <n v="-0.625"/>
    <x v="0"/>
  </r>
  <r>
    <n v="1944"/>
    <n v="1002529837"/>
    <n v="3"/>
    <x v="1"/>
    <n v="5"/>
    <s v="MADURA"/>
    <s v="BANGKALAN"/>
    <s v="SPG"/>
    <s v="REG"/>
    <s v="AO"/>
    <x v="0"/>
    <s v="1P INET"/>
    <s v="Completed (PS)"/>
    <s v="RBS-Regional 3"/>
    <d v="2026-08-16T15:10:56"/>
    <d v="2026-08-17T18:48:04"/>
    <n v="69367625"/>
    <m/>
    <n v="152434913724"/>
    <s v="Toko Laher Jaya"/>
    <s v="ODP-SPG-FBC/46"/>
    <s v="WO061885307"/>
    <m/>
    <m/>
    <m/>
    <n v="113.347348049283"/>
    <n v="-7.1739281437965996"/>
    <s v="MD|MYDB-20260816265729|DN00001/MN00572|Toko Laher Jaya|08139373588"/>
    <s v="MYDIGIBIZPARTNER"/>
    <m/>
    <m/>
    <m/>
    <m/>
    <m/>
    <m/>
    <m/>
    <m/>
    <s v="Management Janji"/>
    <s v="2026-08-17 13:00:00 | Nama : BU SALAMAH No Hp : 08139373588 No Alt :  Tgl Pemasangan : 17 Agustus 2026 Interval : PAGI  Note : Hubungi pelanggan terlebih dahulu"/>
    <s v="FCC"/>
    <s v="16-08-2026 15:25:15"/>
    <d v="2026-08-17T13:00:00"/>
    <m/>
    <s v="PS"/>
    <s v="SPG"/>
    <s v="NO ADDON"/>
    <n v="20260817"/>
    <s v="Completed"/>
    <s v="HSI Bisnis Promo HUT Telkom PSB 70% - 100 Mbps"/>
    <s v="INDIBIZ"/>
    <m/>
    <m/>
    <d v="2026-08-17T13:00:00"/>
    <s v="2026-08-17 13:00:00 | Nama : BU SALAMAH No Hp : 08139373588 No Alt :  Tgl Pemasangan : 17 Agustus 2026 Interval : PAGI  Note : Hubungi pelanggan terlebih dahulu"/>
    <n v="2026"/>
    <n v="8"/>
    <n v="17"/>
    <d v="2026-08-17T00:00:00"/>
    <n v="-0.54166666666424135"/>
    <x v="0"/>
  </r>
  <r>
    <n v="1945"/>
    <n v="1002530779"/>
    <n v="3"/>
    <x v="0"/>
    <n v="5"/>
    <s v="MATARAM"/>
    <s v="INNER - NUSA TENGGARA"/>
    <s v="MTR"/>
    <s v="REG"/>
    <s v="AO"/>
    <x v="0"/>
    <m/>
    <s v="Completed (PS)"/>
    <s v="RBS-Regional 3"/>
    <d v="2026-08-17T12:23:26"/>
    <d v="2026-08-17T15:38:59"/>
    <n v="69366085"/>
    <m/>
    <n v="172601797046"/>
    <s v="TOKO EGI"/>
    <s v="ODP-MTR-FDN/106"/>
    <s v="WO061924922"/>
    <m/>
    <m/>
    <m/>
    <n v="116.111975970168"/>
    <n v="-8.6390640413035804"/>
    <s v="MD|MYDB-20260813265275|DN00001/MN01272|TOKO EGI|081999353337"/>
    <s v="MYDIGIBIZPARTNER"/>
    <m/>
    <m/>
    <m/>
    <m/>
    <m/>
    <m/>
    <m/>
    <m/>
    <s v="Management Janji"/>
    <s v="2026-08-16 08:00:00 | M Janji :  15 Agustus 2026  Jam Pasang : Siang  Note : hubungi pelanggan jika ingin ke lokasi, terima kasih.  "/>
    <s v="FCC"/>
    <s v="17-08-2026 12:40:04"/>
    <m/>
    <m/>
    <s v="PS"/>
    <s v="MTR"/>
    <s v="NO ADDON"/>
    <n v="20260817"/>
    <s v="Completed"/>
    <s v="- 11_11446;Biaya PSB HSI EBIS Tunai di Depan ~ 11[150000]  - E23015;E23015 ~ ES23 - Perangkat ONT[0]  - E23015~null~44292;E23015||11||Abodemen 0[0]  - E23015~null~E23015_SWONTPREM;SWONTPREM ~ Biaya Sewa ONT Premium ~ E23015[50000]  - SP_NOSS;SP_NOSS ~ Int"/>
    <s v="INDIBIZ"/>
    <m/>
    <m/>
    <d v="2026-08-17T07:00:00"/>
    <s v="2026-08-16 08:00:00 | M Janji :  15 Agustus 2026  Jam Pasang : Siang  Note : hubungi pelanggan jika ingin ke lokasi, terima kasih.  "/>
    <n v="2026"/>
    <n v="8"/>
    <n v="17"/>
    <d v="2026-08-17T00:00:00"/>
    <n v="-0.29166666666424135"/>
    <x v="0"/>
  </r>
  <r>
    <n v="1946"/>
    <n v="1002521419"/>
    <n v="3"/>
    <x v="0"/>
    <n v="5"/>
    <s v="MATARAM"/>
    <s v="BIMA"/>
    <s v="BIM"/>
    <s v="REG"/>
    <s v="AO"/>
    <x v="0"/>
    <m/>
    <s v="Completed (PS)"/>
    <s v="RBS-Regional 3"/>
    <d v="2026-08-12T09:39:32"/>
    <d v="2026-08-12T13:53:16"/>
    <n v="69356981"/>
    <m/>
    <n v="172616801850"/>
    <s v="PT BRAMASTRA BAKTI SOLUSINDO UR APOTEK PRO BIMA"/>
    <s v="ODP-BIM-FAL/93"/>
    <s v="WO061559296"/>
    <m/>
    <m/>
    <m/>
    <n v="118.7165505"/>
    <n v="-8.4636201"/>
    <s v="|MN00542|MYIA-035213225797/POI/HUSEIN/089672423536/bramastrajakarta1@gmail.com"/>
    <s v="Sales Profesional"/>
    <m/>
    <m/>
    <m/>
    <m/>
    <m/>
    <m/>
    <m/>
    <m/>
    <s v="Management Janji"/>
    <s v="2026-08-03 13:00:00 | telp :089672423536  alt :  manja : pagi / siang 03/08/2026  hub sebelum ke lokasi "/>
    <s v="FCC"/>
    <d v="2026-12-08T09:40:31"/>
    <m/>
    <m/>
    <s v="PS"/>
    <s v="BIM"/>
    <s v="NO ADDON"/>
    <n v="20260812"/>
    <s v="Completed"/>
    <s v="- 11_11446;Biaya PSB HSI EBIS Tunai di Depan ~ 11[150000]  - E23015;E23015 ~ ES23 - Perangkat ONT[0]  - E23015~null~44292;E23015||11||Abodemen 0[0]  - E23015~null~E23015_SWONT;SWONT ~ Biaya Sewa ONT ~ E23015[30000]  - E25060;E25060 ~ ES25 - Paket HSI Bisn"/>
    <s v="INDIBIZ"/>
    <m/>
    <m/>
    <d v="2026-08-12T07:00:00"/>
    <s v="2026-08-03 13:00:00 | telp :089672423536  alt :  manja : pagi / siang 03/08/2026  hub sebelum ke lokasi "/>
    <n v="2026"/>
    <n v="8"/>
    <n v="12"/>
    <d v="2026-08-12T00:00:00"/>
    <n v="-0.29166666666424135"/>
    <x v="0"/>
  </r>
  <r>
    <n v="1947"/>
    <n v="1002523782"/>
    <n v="3"/>
    <x v="1"/>
    <n v="5"/>
    <s v="MADURA"/>
    <s v="BANGKALAN"/>
    <s v="OMB"/>
    <s v="REG"/>
    <s v="AO"/>
    <x v="0"/>
    <m/>
    <s v="102 | FOLLOW UP COMPLETED"/>
    <s v="RBS-Regional 3"/>
    <d v="2026-08-13T10:51:05"/>
    <d v="2026-08-15T09:10:20"/>
    <n v="69364878"/>
    <m/>
    <n v="152438209340"/>
    <s v="UD BERSAUDARA"/>
    <s v="ODP-OMB-FE/31"/>
    <s v="WO061656884"/>
    <m/>
    <m/>
    <m/>
    <n v="113.37155"/>
    <n v="-7.1305319999999996"/>
    <s v="|MN00558|/UD BERSAUDARA/HSI Bisnis Promo HUT Telkom (1:1) 200 Mbps (Rp 790.000) PSB Rp 150.000/0895703207862/mohismail22@gmail.com/Sa'roni/-7.1304016, 113.3710531/Dekat Jl. Kyai H. Agus Salim, Badung Tengah, Badung, Kec. Proppo, Kabupaten Sampang, Jawa Ti"/>
    <s v="Sales Force DBS"/>
    <m/>
    <m/>
    <m/>
    <m/>
    <m/>
    <m/>
    <m/>
    <m/>
    <s v="Management Janji"/>
    <s v="2026-08-14 08:00:00|M Janji : (14/08/2026) jam Pasang :pagi / siang  Note : hubungi pelanggan jika ingin kelokasi|40981182|MYDITA"/>
    <s v="FCC"/>
    <s v="13-08-2026 10:54:48"/>
    <d v="2026-08-14T08:00:00"/>
    <s v="Kendala Pelanggan"/>
    <s v="REVOKE"/>
    <s v="OMB"/>
    <s v="NO ADDON"/>
    <m/>
    <s v="Follow Up Revoke Completed, New Order ID : SC1002527750"/>
    <s v="- 11_11446;Biaya PSB HSI EBIS Tunai di Depan ~ 11[150000]  - E23015;E23015 ~ ES23 - Perangkat ONT[0]  - E23015~null~44292;E23015||11||Abodemen 0[0]  - E23015~null~E23015_SWONTPREM;SWONTPREM ~ Biaya Sewa ONT Premium ~ E23015[50000]  - E25060;E25060 ~ ES25 "/>
    <s v="INDIBIZ"/>
    <m/>
    <m/>
    <d v="2026-08-14T08:00:00"/>
    <s v="2026-08-14 08:00:00|M Janji : (14/08/2026) jam Pasang :pagi / siang  Note : hubungi pelanggan jika ingin kelokasi|40981182|MYDITA"/>
    <m/>
    <m/>
    <m/>
    <e v="#NUM!"/>
    <e v="#NUM!"/>
    <x v="1"/>
  </r>
  <r>
    <n v="1948"/>
    <n v="1002527948"/>
    <n v="3"/>
    <x v="6"/>
    <n v="5"/>
    <s v="SIDOARJO"/>
    <s v="MOJOKERTO"/>
    <s v="PCT"/>
    <s v="REG"/>
    <s v="AO"/>
    <x v="0"/>
    <m/>
    <s v="Completed (PS)"/>
    <s v="RBS-Regional 3"/>
    <d v="2026-08-15T10:47:39"/>
    <d v="2026-08-15T18:05:03"/>
    <n v="69366684"/>
    <m/>
    <n v="152324211130"/>
    <s v="AGEN MINYAK MURAH"/>
    <s v="ODP-PCT-FE/23"/>
    <s v="WO061812198"/>
    <m/>
    <m/>
    <m/>
    <n v="112.55973815917901"/>
    <n v="-7.6341469858578996"/>
    <s v="|MC30111|/FATONI ALAMSYAH/082132716632/fathonialamsyah82@gmail.com"/>
    <s v="Sales Force DBS"/>
    <m/>
    <m/>
    <m/>
    <m/>
    <m/>
    <m/>
    <m/>
    <m/>
    <s v="Management Janji"/>
    <s v="2026-08-16 08:00:00|Jam pemasangan : 12.00 Info Tambahan : Hubungi pelanggan dulu sebelum ke lokasi terimakasih |40951381|MYDITA"/>
    <s v="FCC"/>
    <s v="15-08-2026 10:54:52"/>
    <d v="2026-08-16T08:00:00"/>
    <m/>
    <s v="PS"/>
    <s v="PCT"/>
    <s v="NETMONK"/>
    <n v="20260815"/>
    <s v="Completed"/>
    <s v="- 11_11446;Biaya PSB HSI EBIS Tunai di Depan ~ 11[150000]  - E23015;E23015 ~ ES23 - Perangkat ONT[0]  - E23015~null~44292;E23015||11||Abodemen 0[0]  - E23015~null~E23015_SWONTPREM;SWONTPREM ~ Biaya Sewa ONT Premium ~ E23015[50000]  - SP_NOSS;SP_NOSS ~ Int"/>
    <s v="INDIBIZ"/>
    <m/>
    <m/>
    <d v="2026-08-16T08:00:00"/>
    <s v="2026-08-16 08:00:00|Jam pemasangan : 12.00 Info Tambahan : Hubungi pelanggan dulu sebelum ke lokasi terimakasih |40951381|MYDITA"/>
    <n v="2026"/>
    <n v="8"/>
    <n v="15"/>
    <d v="2026-08-15T00:00:00"/>
    <n v="-1.3333333333357587"/>
    <x v="0"/>
  </r>
  <r>
    <n v="1949"/>
    <n v="1002527872"/>
    <n v="3"/>
    <x v="1"/>
    <n v="5"/>
    <s v="SBY SELATAN"/>
    <s v="KETINTANG"/>
    <s v="RKT"/>
    <s v="REG"/>
    <s v="AO"/>
    <x v="0"/>
    <s v="1P INET"/>
    <s v="MIA - INVALID SURVEY"/>
    <s v="RBS-Regional 3"/>
    <d v="2026-08-15T10:16:57"/>
    <d v="2026-08-15T16:33:04"/>
    <n v="69366658"/>
    <m/>
    <n v="152308242762"/>
    <s v="PT RJGF INTERNATIONAL INDONESIA"/>
    <s v="ODP-RKT-FUG/45 FUG/D03/45.01"/>
    <s v="WO061804194"/>
    <m/>
    <m/>
    <m/>
    <n v="112.74478379999999"/>
    <n v="-7.3030520000000001"/>
    <s v="MD|MYDB-20260814265430|DN00001/MN00443|PT RJGF INTERNATIONAL INDONESIA|081324374859"/>
    <s v="MYDIGIBIZPARTNER"/>
    <m/>
    <m/>
    <m/>
    <m/>
    <m/>
    <m/>
    <m/>
    <m/>
    <s v="Management Janji"/>
    <s v="2026-08-16 08:00:00 | Nama Pic : BP IMANEUL No Hp Pic : 081324374859 Jam Pemasangan : 08:00 - 12.00 Tanggal Pemasangan : MINGGU 16 AGUSTUS 2026 Info Tambahan : Hubungi pelanggan sebelum datang ke lokasi"/>
    <s v="FCC"/>
    <s v="15-08-2026 10:39:56"/>
    <d v="2026-08-16T08:00:00"/>
    <m/>
    <s v="SURVEY_NEW_MANJA"/>
    <s v="RKT"/>
    <s v="NO ADDON"/>
    <m/>
    <s v="MIE - INVALID SURVEY - Kendala Jalur/Rute Tarikan"/>
    <s v="HSI Bisnis Basic Promo HUT Telkom PSB 70% - 50 Mbps"/>
    <s v="INDIBIZ"/>
    <m/>
    <m/>
    <d v="2026-08-16T08:00:00"/>
    <s v="2026-08-16 08:00:00 | Nama Pic : BP IMANEUL No Hp Pic : 081324374859 Jam Pemasangan : 08:00 - 12.00 Tanggal Pemasangan : MINGGU 16 AGUSTUS 2026 Info Tambahan : Hubungi pelanggan sebelum datang ke lokasi"/>
    <m/>
    <m/>
    <m/>
    <e v="#NUM!"/>
    <e v="#NUM!"/>
    <x v="1"/>
  </r>
  <r>
    <n v="1950"/>
    <n v="1002514448"/>
    <n v="3"/>
    <x v="3"/>
    <n v="4"/>
    <s v="YOGYAKARTA"/>
    <s v="INNER - YOGYA JATENG SELATAN"/>
    <s v="KEN"/>
    <s v="REG"/>
    <s v="AO"/>
    <x v="0"/>
    <s v="1P INET"/>
    <s v="Completed (PS)"/>
    <s v="RBS-Regional 3"/>
    <d v="2026-08-07T11:58:57"/>
    <d v="2026-08-08T16:00:30"/>
    <n v="69360692"/>
    <m/>
    <n v="146130138433"/>
    <s v="ASTANA PROPERTY"/>
    <s v="ODP-KEN-FAW/037 FAW/D05/037.01"/>
    <s v="WO061153975"/>
    <m/>
    <m/>
    <m/>
    <n v="110.38864700000001"/>
    <n v="-7.7112689999999997"/>
    <s v="|MC80063|MYIA-014491084795/POI/WILLIAM MAHARDILA DARLIUS/087838403677/rarautha85@gmail.com"/>
    <s v="MYIB_ASSISTANT"/>
    <m/>
    <m/>
    <m/>
    <m/>
    <m/>
    <m/>
    <m/>
    <m/>
    <s v="Management Janji"/>
    <s v="2026-08-08 15:00:00 | Nama : BU RARA (ACCOUNTING) No Hp : 087838403677 No Alt :  Tgl Pemasangan : 08 Agustus 2026 Interval : PAGI  Note : Hubungi pelanggan terlebih dahulu"/>
    <s v="FCC"/>
    <d v="2026-07-08T12:10:12"/>
    <d v="2026-08-08T15:00:00"/>
    <m/>
    <s v="PS"/>
    <s v="KEN"/>
    <s v="NO ADDON"/>
    <n v="20260808"/>
    <s v="Completed"/>
    <s v="HSI Bisnis Basic Promo HUT Telkom PSB 70% - 50 Mbps"/>
    <s v="INDIBIZ"/>
    <m/>
    <m/>
    <d v="2026-08-08T15:00:00"/>
    <s v="2026-08-08 15:00:00 | Nama : BU RARA (ACCOUNTING) No Hp : 087838403677 No Alt :  Tgl Pemasangan : 08 Agustus 2026 Interval : PAGI  Note : Hubungi pelanggan terlebih dahulu"/>
    <n v="2026"/>
    <n v="8"/>
    <n v="8"/>
    <d v="2026-08-08T00:00:00"/>
    <n v="-0.625"/>
    <x v="0"/>
  </r>
  <r>
    <n v="1951"/>
    <n v="1002512762"/>
    <n v="3"/>
    <x v="0"/>
    <n v="5"/>
    <s v="KUPANG"/>
    <s v="ENDE"/>
    <s v="BJW"/>
    <s v="DGS"/>
    <s v="AO"/>
    <x v="0"/>
    <m/>
    <s v="OSS - FALLOUT"/>
    <s v="DGS-B2B TREG"/>
    <d v="2026-08-06T14:51:07"/>
    <d v="2026-08-13T18:45:04"/>
    <n v="69360079"/>
    <m/>
    <n v="172511797090"/>
    <s v="Dukcapil Nagekeo"/>
    <s v="ODP-BJW-FA/16"/>
    <s v="WO061088346"/>
    <m/>
    <m/>
    <m/>
    <n v="121.26620638222499"/>
    <n v="-8.56523375687628"/>
    <s v="DGS HSI |HOTDA | Aidah | 780018 | TREG 3 | Dukcapil Nagekeo| 082145769926| HSI BISNIS 50MBPS"/>
    <s v="Account Manager"/>
    <m/>
    <m/>
    <m/>
    <m/>
    <m/>
    <m/>
    <m/>
    <m/>
    <s v="Management Janji"/>
    <s v="AO"/>
    <s v="FCC"/>
    <d v="2026-06-08T14:55:39"/>
    <m/>
    <s v="FALLOUT HOMEPASS"/>
    <s v="FO_WFM"/>
    <s v="BJW"/>
    <s v="NO ADDON"/>
    <m/>
    <s v="Provisioning Failed|WFM|INF009039232|ODP JAUH"/>
    <s v="- 11_11450;Biaya PSB Reguler HSI EBIS ~ 11[150000]  - SP_NOSS;SP_NOSS ~ Internet NOSS Multispeed Network[0]  - SP_NOSS;SP_NOSS ~ Internet NOSS Multispeed Network[0]  - E23046;E23046 ~ ES23 - Paket HSI Bisnis[0]  - E23046~null~E23046_UNL;UNL ~ Internet-Lin"/>
    <s v="INDIBIZ"/>
    <m/>
    <m/>
    <d v="2026-08-06T12:00:00"/>
    <s v="AO"/>
    <m/>
    <m/>
    <m/>
    <e v="#NUM!"/>
    <e v="#NUM!"/>
    <x v="1"/>
  </r>
  <r>
    <n v="1952"/>
    <n v="1002522619"/>
    <n v="3"/>
    <x v="6"/>
    <n v="5"/>
    <s v="JEMBER"/>
    <s v="JEMBER"/>
    <s v="JER"/>
    <s v="REG"/>
    <s v="AO"/>
    <x v="0"/>
    <m/>
    <s v="Completed (PS)"/>
    <s v="RBS-Regional 3"/>
    <d v="2026-08-12T15:25:13"/>
    <d v="2026-08-13T13:20:45"/>
    <n v="69364436"/>
    <m/>
    <n v="152501280910"/>
    <s v="KEDAI FORREST 2"/>
    <s v="ODP-JER-FAD/40"/>
    <s v="WO061614368"/>
    <m/>
    <m/>
    <m/>
    <n v="113.65709529999999"/>
    <n v="-8.1932024000000006"/>
    <s v="|MN01982|/KEDAI FORREST 2/WINBACK 2.0 HSI B2B (1:2) 50MBPS 320RB PSB DISC 70%/JER/anamchoirulmuhammad95@gmail.com/CHOIRUL ANAM/82245825091"/>
    <s v="Sales Force DBS"/>
    <m/>
    <m/>
    <m/>
    <m/>
    <m/>
    <m/>
    <m/>
    <m/>
    <s v="Management Janji"/>
    <s v="2026-08-13 13:00:00| M Janji : (13/AGUSTUS/2026) jam Pasang : 09:00 Note : hubungi pelanggan jika ingin kelokasi|40900827|MYDITA"/>
    <s v="FCC"/>
    <d v="2026-12-08T15:39:50"/>
    <d v="2026-08-13T13:00:00"/>
    <m/>
    <s v="PS"/>
    <s v="JER"/>
    <s v="NO ADDON"/>
    <n v="20260813"/>
    <s v="Completed"/>
    <s v="- 11_11446;Biaya PSB HSI EBIS Tunai di Depan ~ 11[150000]  - SP_NOSS;SP_NOSS ~ Internet NOSS Multispeed Network[0]  - SP_NOSS;SP_NOSS ~ Internet NOSS Multispeed Network[0]  - E25061;E25061 ~ ES25 - Paket HSI Basic (HSIEF) Khusus Winback 2.0[0]  - E25061~n"/>
    <s v="INDIBIZ"/>
    <m/>
    <m/>
    <d v="2026-08-13T13:00:00"/>
    <s v="2026-08-13 13:00:00| M Janji : (13/AGUSTUS/2026) jam Pasang : 09:00 Note : hubungi pelanggan jika ingin kelokasi|40900827|MYDITA"/>
    <n v="2026"/>
    <n v="8"/>
    <n v="13"/>
    <d v="2026-08-13T00:00:00"/>
    <n v="-0.54166666666424135"/>
    <x v="0"/>
  </r>
  <r>
    <n v="1953"/>
    <n v="1002506195"/>
    <n v="3"/>
    <x v="1"/>
    <n v="5"/>
    <s v="SBY UTARA"/>
    <s v="TANDES"/>
    <s v="TNS"/>
    <s v="DPS"/>
    <s v="AO"/>
    <x v="0"/>
    <m/>
    <s v="Completed (PS)"/>
    <s v="DPS-Private Conglomeration"/>
    <d v="2026-08-03T14:08:33"/>
    <d v="2026-08-03T17:53:36"/>
    <n v="66208255"/>
    <m/>
    <n v="152409278285"/>
    <s v="PT.JAYA SENTOSA LANCARABADI"/>
    <s v="ODP-TDS-FCF/50"/>
    <s v="WO060800390"/>
    <m/>
    <m/>
    <m/>
    <n v="112.695668392578"/>
    <n v="-7.3005234740162104"/>
    <s v="DPS HSI |RINALDY|405403|III|PT.JAYA SENTOSA LANCARABADI|JOKO|+6281331095217"/>
    <s v="Amex"/>
    <m/>
    <m/>
    <m/>
    <m/>
    <m/>
    <m/>
    <m/>
    <m/>
    <s v="Management Janji"/>
    <s v="-"/>
    <s v="FCC"/>
    <d v="2026-03-08T14:10:30"/>
    <m/>
    <m/>
    <s v="PS"/>
    <s v="TNS"/>
    <s v="NO ADDON"/>
    <n v="20260803"/>
    <s v="Completed"/>
    <s v="- 11_11450;Biaya PSB Reguler HSI EBIS ~ 11[150000]  - E23015;E23015 ~ ES23 - Perangkat ONT[0]  - E23015~null~44292;E23015||11||Abodemen 0[0]  - E23015~null~E23015_SWONT;SWONT ~ Biaya Sewa ONT ~ E23015[30000]  - E24057;E24057 ~ ES24 - Paket HSI Bisnis (HSI"/>
    <s v="INDIBIZ"/>
    <m/>
    <m/>
    <d v="2026-08-03T12:00:00"/>
    <s v="-"/>
    <n v="2026"/>
    <n v="8"/>
    <n v="3"/>
    <d v="2026-08-03T00:00:00"/>
    <n v="-0.5"/>
    <x v="0"/>
  </r>
  <r>
    <n v="1954"/>
    <n v="1002530855"/>
    <n v="3"/>
    <x v="1"/>
    <n v="5"/>
    <s v="MADURA"/>
    <s v="BANGKALAN"/>
    <s v="OMB"/>
    <s v="REG"/>
    <s v="AO"/>
    <x v="0"/>
    <s v="1P INET"/>
    <s v="MIE - SEND SURVEY"/>
    <s v="RBS-Regional 3"/>
    <d v="2026-08-17T13:08:57"/>
    <d v="2026-08-17T13:12:01"/>
    <n v="69368092"/>
    <m/>
    <n v="152438209348"/>
    <s v="Yayasan Al-Jennah"/>
    <s v="ODP-OMB-FAA/10 FAA/D05/10.01"/>
    <s v="WO061927882"/>
    <m/>
    <m/>
    <m/>
    <n v="113.32154285162601"/>
    <n v="-7.1039069620857296"/>
    <s v="MD|MYDB-20260816265700|DN00001/MN00802|Yayasan Al-Jennah|087750312176"/>
    <s v="MYDIGIBIZPARTNER"/>
    <m/>
    <m/>
    <m/>
    <m/>
    <m/>
    <m/>
    <m/>
    <m/>
    <s v="Management Janji"/>
    <s v="2026-08-18 13:00:00 | M Janji : (18 AGUSTUS 2026) jam Pasang : siang Note : hubungi pelanggan jika ingin kelokasi"/>
    <s v="FCC"/>
    <s v="17-08-2026 13:10:11"/>
    <d v="2026-08-18T13:00:00"/>
    <m/>
    <s v="SURVEY_NEW_MANJA"/>
    <s v="OMB"/>
    <s v="NETMONK"/>
    <m/>
    <s v="MIE - SEND SURVEY"/>
    <s v="HSI Bisnis Bundling Netmonk Promo 2026 PSB 70% - 100 Mbps"/>
    <s v="INDIBIZ"/>
    <m/>
    <m/>
    <d v="2026-08-18T13:00:00"/>
    <s v="2026-08-18 13:00:00 | M Janji : (18 AGUSTUS 2026) jam Pasang : siang Note : hubungi pelanggan jika ingin kelokasi"/>
    <m/>
    <m/>
    <m/>
    <e v="#NUM!"/>
    <e v="#NUM!"/>
    <x v="1"/>
  </r>
  <r>
    <n v="1955"/>
    <n v="1002529461"/>
    <n v="3"/>
    <x v="6"/>
    <n v="5"/>
    <s v="SIDOARJO"/>
    <s v="MOJOKERTO"/>
    <s v="MRT"/>
    <s v="REG"/>
    <s v="AO"/>
    <x v="0"/>
    <m/>
    <s v="MYCX - SEND OPEN PAPERLESS"/>
    <s v="RBS-Regional 3"/>
    <d v="2026-08-16T11:07:50"/>
    <d v="2026-08-16T11:10:05"/>
    <n v="69367387"/>
    <m/>
    <n v="152312243054"/>
    <s v="PT SUN RISE MILL"/>
    <s v="ODP-MRT-FP/29"/>
    <m/>
    <m/>
    <m/>
    <m/>
    <n v="112.42238835582"/>
    <n v="-7.51440931834835"/>
    <s v="AMRBS;940137;AM;ISTIHAMIN FITRI;RBS-3;SURAMADU;PSB :+6282137332214/FAJAR/+6282331115521/YOLANDA/purchase7.sunrise@gmail.com/HSI Bisnis (1:1) 50 Mbps (Rp 439.000) PSB Rp 150.000"/>
    <s v="Account Manager"/>
    <m/>
    <m/>
    <m/>
    <m/>
    <m/>
    <m/>
    <m/>
    <m/>
    <m/>
    <m/>
    <m/>
    <s v="16-08-2026 11:10:25"/>
    <m/>
    <m/>
    <s v="INPROGRESS_SC"/>
    <s v="MRT"/>
    <s v="NO ADDON"/>
    <m/>
    <s v="SEND PAPERLESS OPEN"/>
    <s v="- 11_11446;Biaya PSB HSI EBIS Tunai di Depan ~ 11[150000]  - SP_NOSS;SP_NOSS ~ Internet NOSS Multispeed Network[0]  - SP_NOSS;SP_NOSS ~ Internet NOSS Multispeed Network[0]  - E23046;E23046 ~ ES23 - Paket HSI Bisnis[0]  - E23046~null~E23046_UNL;UNL ~ Inter"/>
    <s v="INDIBIZ"/>
    <m/>
    <m/>
    <m/>
    <m/>
    <m/>
    <m/>
    <m/>
    <e v="#NUM!"/>
    <e v="#NUM!"/>
    <x v="1"/>
  </r>
  <r>
    <n v="1956"/>
    <n v="1002520052"/>
    <n v="3"/>
    <x v="7"/>
    <n v="4"/>
    <s v="SOLO"/>
    <s v="SRAGEN"/>
    <s v="SRG"/>
    <s v="REG"/>
    <s v="AO"/>
    <x v="0"/>
    <s v="1P INET"/>
    <s v="Completed (PS)"/>
    <s v="RBS-Regional 3"/>
    <d v="2026-08-11T13:58:56"/>
    <d v="2026-08-13T14:08:07"/>
    <n v="69363383"/>
    <m/>
    <n v="146565009779"/>
    <s v="SMP NEGERI 1 PLUPUH"/>
    <s v="ODP-SRG-FAB/027 FAB/D01/027.01"/>
    <s v="WO061502660"/>
    <m/>
    <m/>
    <m/>
    <n v="110.8866654"/>
    <n v="-7.4192309999999999"/>
    <s v="|MN01811|MYIA-014806080089/POI/ACHMAD AENAL YAQIN/081393085665/smpnegeri1plupuh@gmail.com"/>
    <s v="MYIB_ASSISTANT"/>
    <m/>
    <m/>
    <m/>
    <m/>
    <m/>
    <m/>
    <m/>
    <m/>
    <s v="Management Janji"/>
    <s v="2026-08-12 13:00:00 | Tanggal pemasangan: 12/08/2026 Jam pemasangan : siang Info Tambahan : Hubungi pelanggan dulu sebelum ke lokasi terima kasih."/>
    <s v="FCC"/>
    <d v="2026-11-08T14:10:22"/>
    <d v="2026-08-12T13:00:00"/>
    <m/>
    <s v="PS"/>
    <s v="SRG"/>
    <s v="NO ADDON"/>
    <n v="20260813"/>
    <s v="Completed"/>
    <s v="HSI Bisnis Basic Promo HUT Telkom PSB 70% - 50 Mbps"/>
    <s v="INDIBIZ"/>
    <m/>
    <m/>
    <d v="2026-08-12T13:00:00"/>
    <s v="2026-08-12 13:00:00 | Tanggal pemasangan: 12/08/2026 Jam pemasangan : siang Info Tambahan : Hubungi pelanggan dulu sebelum ke lokasi terima kasih."/>
    <n v="2026"/>
    <n v="8"/>
    <n v="13"/>
    <d v="2026-08-13T00:00:00"/>
    <n v="0.45833333333575865"/>
    <x v="0"/>
  </r>
  <r>
    <n v="1957"/>
    <n v="1002522660"/>
    <n v="3"/>
    <x v="4"/>
    <n v="4"/>
    <s v="PEKALONGAN"/>
    <s v="PEKALONGAN"/>
    <s v="KDW"/>
    <s v="REG"/>
    <s v="AO"/>
    <x v="0"/>
    <m/>
    <s v="Completed (PS)"/>
    <s v="RBS-Regional 3"/>
    <d v="2026-08-12T15:35:54"/>
    <d v="2026-08-12T17:17:16"/>
    <n v="69363561"/>
    <m/>
    <n v="146285103795"/>
    <s v="CV. Retsa"/>
    <s v="ODP-KDW-FJ/044"/>
    <s v="WO061607023"/>
    <m/>
    <m/>
    <m/>
    <n v="109.652074"/>
    <n v="-6.9767479999999997"/>
    <s v="|MB00449|MYIA-003788357338/POI/bapak/08122840814/saifuljauhari45@gmail.con"/>
    <s v="Account Manager"/>
    <m/>
    <m/>
    <m/>
    <m/>
    <m/>
    <m/>
    <m/>
    <m/>
    <s v="Management Janji"/>
    <s v="2026-08-12 13:00:00 | Tanggal pemasangan : 12 AGUSTUS 2026  Jam pemasangan : pagi/siang  Info Tambahan : Hubungi pelanggan dulu sebelum ke lokasi  terima kasih"/>
    <s v="FCC"/>
    <d v="2026-12-08T15:39:50"/>
    <m/>
    <m/>
    <s v="PS"/>
    <s v="KDW"/>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07:00:00"/>
    <s v="2026-08-12 13:00:00 | Tanggal pemasangan : 12 AGUSTUS 2026  Jam pemasangan : pagi/siang  Info Tambahan : Hubungi pelanggan dulu sebelum ke lokasi  terima kasih"/>
    <n v="2026"/>
    <n v="8"/>
    <n v="12"/>
    <d v="2026-08-12T00:00:00"/>
    <n v="-0.29166666666424135"/>
    <x v="0"/>
  </r>
  <r>
    <n v="1958"/>
    <n v="1002515512"/>
    <n v="3"/>
    <x v="6"/>
    <n v="5"/>
    <s v="JEMBER"/>
    <s v="JEMBER"/>
    <s v="JER"/>
    <s v="REG"/>
    <s v="AO"/>
    <x v="0"/>
    <s v="1P INET"/>
    <s v="Completed (PS)"/>
    <s v="RBS-Regional 3"/>
    <d v="2026-08-07T19:37:56"/>
    <d v="2026-08-07T21:44:33"/>
    <n v="69361163"/>
    <m/>
    <n v="152501280888"/>
    <s v="CAFE ANAK LANANG REBOND"/>
    <s v="ODP-JER-FM/15 FM/D02/15.01"/>
    <s v="WO061205507"/>
    <m/>
    <m/>
    <m/>
    <n v="113.643553107976"/>
    <n v="-8.1936041443613803"/>
    <s v="MD|MYDB-20260807264704|DN00001/MN00906|CAFE ANAK LANANG REBOND|087896653101"/>
    <s v="MYDIGIBIZPARTNER"/>
    <m/>
    <m/>
    <m/>
    <m/>
    <m/>
    <m/>
    <m/>
    <m/>
    <s v="Management Janji"/>
    <s v="2026-08-09 08:00:00 | Nama PIC : bapak mizan No HP : 087896653101 Alt :  M Janji : (SABTU/8/AGUSTUS/2026) jam Pasang : 09:00 Note : hubungi pelanggan jika ingin kelokasi"/>
    <s v="FCC"/>
    <d v="2026-07-08T19:40:07"/>
    <d v="2026-08-09T08:00:00"/>
    <m/>
    <s v="PS"/>
    <s v="JER"/>
    <s v="NO ADDON"/>
    <n v="20260807"/>
    <s v="Completed"/>
    <s v="HSI Bisnis Promo HUT Telkom PSB 70% - 50 Mbps"/>
    <s v="INDIBIZ"/>
    <m/>
    <m/>
    <d v="2026-08-09T08:00:00"/>
    <s v="2026-08-09 08:00:00 | Nama PIC : bapak mizan No HP : 087896653101 Alt :  M Janji : (SABTU/8/AGUSTUS/2026) jam Pasang : 09:00 Note : hubungi pelanggan jika ingin kelokasi"/>
    <n v="2026"/>
    <n v="8"/>
    <n v="7"/>
    <d v="2026-08-07T00:00:00"/>
    <n v="-2.3333333333357587"/>
    <x v="0"/>
  </r>
  <r>
    <n v="1959"/>
    <n v="1002523864"/>
    <n v="3"/>
    <x v="5"/>
    <n v="5"/>
    <s v="DENPASAR"/>
    <s v="SANUR"/>
    <s v="TOP"/>
    <s v="REG"/>
    <s v="AO"/>
    <x v="0"/>
    <m/>
    <s v="Completed (PS)"/>
    <s v="RBS-Regional 3"/>
    <d v="2026-08-13T11:14:17"/>
    <d v="2026-08-13T15:40:43"/>
    <n v="69361068"/>
    <m/>
    <n v="172422212485"/>
    <s v="SMP Raj Yamuna Denpasar"/>
    <s v="ODP-TOP-FT/35"/>
    <s v="WO061653456"/>
    <m/>
    <m/>
    <m/>
    <n v="115.25737001"/>
    <n v="-8.6508100189999997"/>
    <s v="MD|MYID-4042608070001|RBIZmochamad|SMP RAJ YUMUNA|081717312128"/>
    <s v="MYDIGIBIZPARTNER"/>
    <m/>
    <m/>
    <m/>
    <m/>
    <m/>
    <m/>
    <m/>
    <m/>
    <s v="Management Janji"/>
    <s v="2026-08-12 13:00:00 | 2026-08-12 13:00"/>
    <s v="FCC"/>
    <s v="13-08-2026 11:25:53"/>
    <m/>
    <m/>
    <s v="PS"/>
    <s v="TOP"/>
    <s v="PIJAR"/>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2 13:00:00 | 2026-08-12 13:00"/>
    <n v="2026"/>
    <n v="8"/>
    <n v="13"/>
    <d v="2026-08-13T00:00:00"/>
    <n v="-0.29166666666424135"/>
    <x v="0"/>
  </r>
  <r>
    <n v="1960"/>
    <n v="1002521332"/>
    <n v="3"/>
    <x v="2"/>
    <n v="5"/>
    <s v="MADIUN"/>
    <s v="PONOROGO"/>
    <s v="SAT"/>
    <s v="REG"/>
    <s v="AO"/>
    <x v="0"/>
    <s v="1P INET"/>
    <s v="Completed (PS)"/>
    <s v="RBS-Regional 3"/>
    <d v="2026-08-12T09:07:57"/>
    <d v="2026-08-13T19:53:08"/>
    <n v="69363840"/>
    <m/>
    <n v="152618204331"/>
    <s v="SPBU 54.634.11"/>
    <s v="ODP-SAT-FC/27 FC/D05/27.01"/>
    <s v="WO061556182"/>
    <m/>
    <m/>
    <m/>
    <n v="111.53113"/>
    <n v="-7.9640959999999996"/>
    <s v="|MN00282|MYIA-027782782555/POI/Fajar Isnani/08123420960/isnani1964@gmail.com"/>
    <s v="MYIB_ASSISTANT"/>
    <m/>
    <m/>
    <m/>
    <m/>
    <m/>
    <m/>
    <m/>
    <m/>
    <s v="Management Janji"/>
    <s v="2026-08-13 08:00:00 | M Janji : (14/08/2026) jam Pasang : 09:00 Note : hubungi pelanggan jika ingin kelokasi "/>
    <s v="FCC"/>
    <d v="2026-12-08T09:10:20"/>
    <d v="2026-08-13T08:00:00"/>
    <m/>
    <s v="PS"/>
    <s v="SAT"/>
    <s v="NO ADDON"/>
    <n v="20260813"/>
    <s v="Completed"/>
    <s v="HSI Bisnis Promo HUT Telkom PSB 70% - 50 Mbps"/>
    <s v="INDIBIZ"/>
    <m/>
    <m/>
    <d v="2026-08-13T08:00:00"/>
    <s v="2026-08-13 08:00:00 | M Janji : (14/08/2026) jam Pasang : 09:00 Note : hubungi pelanggan jika ingin kelokasi "/>
    <n v="2026"/>
    <n v="8"/>
    <n v="13"/>
    <d v="2026-08-13T00:00:00"/>
    <n v="-0.33333333333575865"/>
    <x v="0"/>
  </r>
  <r>
    <n v="1961"/>
    <n v="1002519029"/>
    <n v="3"/>
    <x v="2"/>
    <n v="5"/>
    <s v="MALANG"/>
    <s v="BATU"/>
    <s v="BLB"/>
    <s v="DGS"/>
    <s v="AO"/>
    <x v="0"/>
    <m/>
    <s v="Completed (PS)"/>
    <s v="DGS-B2B TREG"/>
    <d v="2026-08-11T09:32:51"/>
    <d v="2026-08-11T17:37:36"/>
    <n v="69362948"/>
    <m/>
    <n v="152702232194"/>
    <s v="TEMPORER KEGIATAN PEMPROV JATIM"/>
    <s v="ODP-BLB-FAZ/22"/>
    <s v="WO061467422"/>
    <m/>
    <m/>
    <m/>
    <n v="112.64238130774"/>
    <n v="-7.94084784400268"/>
    <s v="GS SURAMADU/ TREG 3/ AM HANIF/ PSB INET ONLY 100 MBPS/ TEMPORER/ Malang Creative Center, ruang amphiteather / pic achsan 081334040924"/>
    <s v="Account Manager"/>
    <m/>
    <m/>
    <m/>
    <m/>
    <m/>
    <m/>
    <m/>
    <m/>
    <s v="Management Janji"/>
    <s v="GS SURAMADU/ TREG 3/ AM HANIF/ PSB INET ONLY 100 MBPS/ TEMPORER/ Malang Creative Center, ruang amphiteather / pic achsan 081334040924"/>
    <s v="FCC"/>
    <d v="2026-11-08T09:40:16"/>
    <m/>
    <m/>
    <s v="PS"/>
    <s v="BLB"/>
    <s v="NO ADDON"/>
    <n v="20260811"/>
    <s v="Completed"/>
    <s v="- 11_11450;Biaya PSB Reguler HSI EBIS ~ 11[500000]  - SP_NOSS;SP_NOSS ~ Internet NOSS Multispeed Network[0]  - SP_NOSS;SP_NOSS ~ Internet NOSS Multispeed Network[0]  - E25060;E25060 ~ ES25 - Paket HSI Bisnis (HSIE) Khusus Winback 2.0[0]  - E25060~null~E25"/>
    <s v="INDIBIZ"/>
    <m/>
    <m/>
    <d v="2026-08-11T12:30:00"/>
    <s v="GS SURAMADU/ TREG 3/ AM HANIF/ PSB INET ONLY 100 MBPS/ TEMPORER/ Malang Creative Center, ruang amphiteather / pic achsan 081334040924"/>
    <n v="2026"/>
    <n v="8"/>
    <n v="11"/>
    <d v="2026-08-11T00:00:00"/>
    <n v="-0.52083333333575865"/>
    <x v="0"/>
  </r>
  <r>
    <n v="1962"/>
    <n v="1002518525"/>
    <n v="3"/>
    <x v="3"/>
    <n v="4"/>
    <s v="PURWOKERTO"/>
    <s v="PURWOKERTO"/>
    <s v="PWT"/>
    <s v="REG"/>
    <s v="AO"/>
    <x v="0"/>
    <m/>
    <s v="Completed (PS)"/>
    <s v="RBS-Regional 3"/>
    <d v="2026-08-10T16:46:46"/>
    <d v="2026-08-10T18:45:08"/>
    <n v="69361427"/>
    <m/>
    <n v="146303609786"/>
    <s v="TK DUTA RK99 KARANGKEMIRI"/>
    <s v="ODP-PWT-FDG/053"/>
    <s v="WO061432973"/>
    <m/>
    <m/>
    <m/>
    <n v="109.182956581889"/>
    <n v="-7.41658743935385"/>
    <s v="|MN00649|MYIA-020439370289/POI/Rizal Syahlani/6285865426767/kiebae03@gmail.com"/>
    <s v="Sales Profesional"/>
    <m/>
    <m/>
    <m/>
    <m/>
    <m/>
    <m/>
    <m/>
    <m/>
    <s v="Management Janji"/>
    <s v="2026-08-09 13:00:00 | Nama PIC : Ibu Rizal  No Hp : 085865426767  No Alt : -  Tgl Pemasangan : 09 Agustus 2026  Interval : PAGI SIANG  Note : Hubungi pelanggan terlebih dahulu"/>
    <s v="FCC"/>
    <d v="2026-10-08T16:55:23"/>
    <m/>
    <m/>
    <s v="PS"/>
    <s v="PWT"/>
    <s v="NO ADDON"/>
    <n v="20260810"/>
    <s v="Completed"/>
    <s v="- 11_11446;Biaya PSB HSI EBIS Tunai di Depan ~ 11[150000]  - E23015;E23015 ~ ES23 - Perangkat ONT[0]  - E23015~null~44292;E23015||11||Abodemen 0[0]  - E23015~null~E23015_SWONTPREM;SWONTPREM ~ Biaya Sewa ONT Premium ~ E23015[50000]  - E25060;E25060 ~ ES25 "/>
    <s v="INDIBIZ"/>
    <m/>
    <m/>
    <d v="2026-08-10T07:00:00"/>
    <s v="2026-08-09 13:00:00 | Nama PIC : Ibu Rizal  No Hp : 085865426767  No Alt : -  Tgl Pemasangan : 09 Agustus 2026  Interval : PAGI SIANG  Note : Hubungi pelanggan terlebih dahulu"/>
    <n v="2026"/>
    <n v="8"/>
    <n v="10"/>
    <d v="2026-08-10T00:00:00"/>
    <n v="-0.29166666666424135"/>
    <x v="0"/>
  </r>
  <r>
    <n v="1963"/>
    <n v="1002510128"/>
    <n v="3"/>
    <x v="1"/>
    <n v="5"/>
    <s v="SBY SELATAN"/>
    <s v="KETINTANG"/>
    <s v="RKT"/>
    <s v="REG"/>
    <s v="AO"/>
    <x v="0"/>
    <m/>
    <s v="Completed (PS)"/>
    <s v="RBS-Regional 3"/>
    <d v="2026-08-05T11:07:51"/>
    <d v="2026-08-05T14:18:28"/>
    <n v="69357389"/>
    <m/>
    <n v="152308242977"/>
    <s v="Ponpes AN-NURIYAH ( putri )"/>
    <s v="ODP-RKT-FBM/51"/>
    <s v="WO060966062"/>
    <m/>
    <m/>
    <m/>
    <n v="112.73573810000001"/>
    <n v="-7.3183878919999996"/>
    <s v="MD|MYDB-20260803264240|DN00001/MN00459|Ponpes AN-NURIYAH ( putri )|082257588373"/>
    <s v="MYDIGIBIZPARTNER"/>
    <m/>
    <m/>
    <m/>
    <m/>
    <m/>
    <m/>
    <m/>
    <m/>
    <s v="Management Janji"/>
    <s v="2026-08-04 11:00:00 | Nama : BU ATINA ZAINAL FUADAH  No Hp : 082257588373  No Alt :   Tgl Pemasangan : 04 Agustus 2026  Interval : SIANG  Note : Hubungi pelanggan terlebih dahulu"/>
    <s v="FCC"/>
    <d v="2026-05-08T11:24:55"/>
    <m/>
    <m/>
    <s v="PS"/>
    <s v="RKT"/>
    <s v="NO ADDON"/>
    <n v="20260805"/>
    <s v="Completed"/>
    <s v="- 11_11446;Biaya PSB HSI EBIS Tunai di Depan ~ 11[150000]  - SP_NOSS;SP_NOSS ~ Internet NOSS Multispeed Network[0]  - SP_NOSS;SP_NOSS ~ Internet NOSS Multispeed Network[0]  - E25061;E25061 ~ ES25 - Paket HSI Basic (HSIEF) Khusus Winback 2.0[0]  - E25061~n"/>
    <s v="INDIBIZ"/>
    <m/>
    <m/>
    <d v="2026-08-05T07:00:00"/>
    <s v="2026-08-04 11:00:00 | Nama : BU ATINA ZAINAL FUADAH  No Hp : 082257588373  No Alt :   Tgl Pemasangan : 04 Agustus 2026  Interval : SIANG  Note : Hubungi pelanggan terlebih dahulu"/>
    <n v="2026"/>
    <n v="8"/>
    <n v="5"/>
    <d v="2026-08-05T00:00:00"/>
    <n v="-0.29166666666424135"/>
    <x v="0"/>
  </r>
  <r>
    <n v="1964"/>
    <n v="1002509040"/>
    <n v="3"/>
    <x v="6"/>
    <n v="5"/>
    <s v="PASURUAN"/>
    <s v="LUMAJANG"/>
    <s v="LMJ"/>
    <s v="REG"/>
    <s v="AO"/>
    <x v="0"/>
    <m/>
    <s v="Completed (PS)"/>
    <s v="RBS-Regional 3"/>
    <d v="2026-08-04T15:56:08"/>
    <d v="2026-08-05T15:00:57"/>
    <n v="69358498"/>
    <m/>
    <n v="152504261492"/>
    <s v="TOKO PODO LANCAR"/>
    <s v="ODP-LMJ-FD/55"/>
    <s v="WO060920090"/>
    <m/>
    <m/>
    <m/>
    <n v="113.22537079999999"/>
    <n v="-8.1253221"/>
    <s v="|MN02178|/TOKO PODO LANCAR/WINBACK 2.0 HSI B2B (1:1) 50MBPS 355RB PSB DISC 70%//pasarplj9@gmai.com/ANDIKA LESMANA/85194582895 / 81232866"/>
    <s v="Sales Force DBS"/>
    <m/>
    <m/>
    <m/>
    <m/>
    <m/>
    <m/>
    <m/>
    <m/>
    <s v="Management Janji"/>
    <s v="2026-08-05 13:00:00| M Janji : (5 AGUSTUS 2026) jam Pasang : siang Note : hubungi pelanggan jika ingin kelokasi|40981182|MYDITA"/>
    <s v="FCC"/>
    <d v="2026-04-08T16:25:34"/>
    <d v="2026-08-05T13:00:00"/>
    <m/>
    <s v="PS"/>
    <s v="LMJ"/>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 M Janji : (5 AGUSTUS 2026) jam Pasang : siang Note : hubungi pelanggan jika ingin kelokasi|40981182|MYDITA"/>
    <n v="2026"/>
    <n v="8"/>
    <n v="5"/>
    <d v="2026-08-05T00:00:00"/>
    <n v="-0.54166666666424135"/>
    <x v="0"/>
  </r>
  <r>
    <n v="1965"/>
    <n v="1002511870"/>
    <n v="3"/>
    <x v="5"/>
    <n v="5"/>
    <s v="DENPASAR"/>
    <s v="JIMBARAN"/>
    <s v="JBR"/>
    <s v="REG"/>
    <s v="AO"/>
    <x v="0"/>
    <m/>
    <s v="QC MIA - INVALID QUALITY CONTROL MIA"/>
    <s v="RBS-Regional 3"/>
    <d v="2026-08-06T10:48:43"/>
    <d v="2026-08-12T18:46:24"/>
    <n v="69359749"/>
    <m/>
    <n v="172415798468"/>
    <s v="KOS 88"/>
    <s v="ODP-JBR-FA/51"/>
    <m/>
    <m/>
    <m/>
    <m/>
    <n v="115.182647"/>
    <n v="-8.8198720000000002"/>
    <s v="|MN02677|/CP I MADE ADI HERMAWAN/085792583858/kadekadiadihermawan@gmail.com"/>
    <s v="Sales Force DBS"/>
    <m/>
    <m/>
    <m/>
    <m/>
    <m/>
    <m/>
    <m/>
    <m/>
    <m/>
    <m/>
    <m/>
    <d v="2026-06-08T10:55:32"/>
    <m/>
    <m/>
    <s v="QC1"/>
    <s v="JBR"/>
    <s v="NO ADDON"/>
    <m/>
    <s v="QC MIA - INVALID QUALITY CONTROL MIA - Foto Lokasi Instalasi Tidak Valid - upload dokumen SKU dari RT dan foto lokasi berbeda"/>
    <s v="- 11_11446;Biaya PSB HSI EBIS Tunai di Depan ~ 11[150000]  - SP_NOSS;SP_NOSS ~ Internet NOSS Multispeed Network[0]  - SP_NOSS;SP_NOSS ~ Internet NOSS Multispeed Network[0]  - E25060;E25060 ~ ES25 - Paket HSI Bisnis (HSIE) Khusus Winback 2.0[0]  - E25060~n"/>
    <s v="INDIBIZ"/>
    <m/>
    <m/>
    <m/>
    <m/>
    <m/>
    <m/>
    <m/>
    <e v="#NUM!"/>
    <e v="#NUM!"/>
    <x v="1"/>
  </r>
  <r>
    <n v="1966"/>
    <n v="1002507692"/>
    <n v="3"/>
    <x v="2"/>
    <n v="5"/>
    <s v="KEDIRI"/>
    <s v="KEDIRI"/>
    <s v="KDI"/>
    <s v="REG"/>
    <s v="AO"/>
    <x v="0"/>
    <s v="1P INET"/>
    <s v="Completed (PS)"/>
    <s v="RBS-Regional 3"/>
    <d v="2026-08-04T11:16:56"/>
    <d v="2026-08-04T15:43:18"/>
    <n v="69358122"/>
    <m/>
    <n v="152610241452"/>
    <s v="FALZ STORE"/>
    <s v="ODP-KDI-FAY/02 FAY/D01/02.01"/>
    <s v="WO060872442"/>
    <m/>
    <m/>
    <m/>
    <n v="112.02931087464"/>
    <n v="-7.8403035584790599"/>
    <s v="MD|MYDB-20260803264289|DN00001/MN01011|FALZ STORE|085649244030"/>
    <s v="MYDIGIBIZPARTNER"/>
    <m/>
    <m/>
    <m/>
    <m/>
    <m/>
    <m/>
    <m/>
    <m/>
    <s v="Management Janji"/>
    <s v="2026-08-05 13:00:00 | Nama PIC: bp muh fauzi  Notel: 085649244030 Alt: -  Tanggal: 5/8/2026 Jam Pasang: Siang Note: Hubungi sebelum ke lokasi, terimakasih."/>
    <s v="FCC"/>
    <d v="2026-04-08T11:25:40"/>
    <d v="2026-08-05T13:00:00"/>
    <m/>
    <s v="PS"/>
    <s v="KDI"/>
    <s v="NO ADDON"/>
    <n v="20260804"/>
    <s v="Completed"/>
    <s v="HSI Bisnis Promo HUT Telkom PSB 70% - 300 Mbps"/>
    <s v="INDIBIZ"/>
    <m/>
    <m/>
    <d v="2026-08-05T13:00:00"/>
    <s v="2026-08-05 13:00:00 | Nama PIC: bp muh fauzi  Notel: 085649244030 Alt: -  Tanggal: 5/8/2026 Jam Pasang: Siang Note: Hubungi sebelum ke lokasi, terimakasih."/>
    <n v="2026"/>
    <n v="8"/>
    <n v="4"/>
    <d v="2026-08-04T00:00:00"/>
    <n v="-1.5416666666642413"/>
    <x v="0"/>
  </r>
  <r>
    <n v="1967"/>
    <n v="1002523271"/>
    <n v="3"/>
    <x v="5"/>
    <n v="5"/>
    <s v="DENPASAR"/>
    <s v="SANUR"/>
    <s v="TOP"/>
    <s v="REG"/>
    <s v="AO"/>
    <x v="0"/>
    <m/>
    <s v="OSS - FALLOUT"/>
    <s v="RBS-Regional 3"/>
    <d v="2026-08-13T08:18:16"/>
    <d v="2026-08-14T14:09:34"/>
    <n v="69364693"/>
    <m/>
    <n v="172422212718"/>
    <s v="PT. Harapan Baru Migasindo (SPBU 548.01.11)"/>
    <s v="ODP-TOP-FE/74"/>
    <s v="WO061670099"/>
    <m/>
    <m/>
    <m/>
    <n v="115.2321053"/>
    <n v="-8.6343876999999996"/>
    <s v="|MN02364|/PIC SRIYANI/089522868899/spbu.bali.5480111@gmail.com"/>
    <s v="Sales Force DBS"/>
    <m/>
    <m/>
    <m/>
    <m/>
    <m/>
    <m/>
    <m/>
    <m/>
    <s v="Management Janji"/>
    <s v="2026-08-14 13:00:00|M Janji : (Jumat/14/Agustus/2026) jam Pasang : 09:00 Note : hubungi pelanggan jika ingin kelokasi|40900827|MYDITA"/>
    <s v="FCC"/>
    <s v="13-08-2026 08:25:29"/>
    <d v="2026-08-14T13:00:00"/>
    <s v="Kendala Teknik"/>
    <s v="FO_WFM"/>
    <s v="TOP"/>
    <s v="NO ADDON"/>
    <m/>
    <s v="Provisioning Failed|WFM|INF009043130|TOF_-8.6359096,115.2376194_ODP terdekat full, alt. crossing jalan besar"/>
    <s v="- 11_11446;Biaya PSB HSI EBIS Tunai di Depan ~ 11[150000]  - SP_NOSS;SP_NOSS ~ Internet NOSS Multispeed Network[0]  - SP_NOSS;SP_NOSS ~ Internet NOSS Multispeed Network[0]  - E23015;E23015 ~ ES23 - Perangkat ONT[0]  - E23015~null~44292;E23015||11||Abodeme"/>
    <s v="INDIBIZ"/>
    <m/>
    <m/>
    <d v="2026-08-14T13:00:00"/>
    <s v="2026-08-14 13:00:00|M Janji : (Jumat/14/Agustus/2026) jam Pasang : 09:00 Note : hubungi pelanggan jika ingin kelokasi|40900827|MYDITA"/>
    <m/>
    <m/>
    <m/>
    <e v="#NUM!"/>
    <e v="#NUM!"/>
    <x v="1"/>
  </r>
  <r>
    <n v="1968"/>
    <n v="1002518415"/>
    <n v="3"/>
    <x v="5"/>
    <n v="5"/>
    <s v="SINGARJA"/>
    <s v="GIANYAR"/>
    <s v="GIN"/>
    <s v="REG"/>
    <s v="AO"/>
    <x v="0"/>
    <m/>
    <s v="Completed (PS)"/>
    <s v="RBS-Regional 3"/>
    <d v="2026-08-10T16:07:21"/>
    <d v="2026-08-12T14:17:00"/>
    <n v="69362707"/>
    <m/>
    <n v="172407213929"/>
    <s v="SD NEGERI 3 BURUAN"/>
    <s v="ODP-GIN-FAN/21"/>
    <s v="WO061444449"/>
    <m/>
    <m/>
    <m/>
    <n v="115.3020191"/>
    <n v="-8.5440394000000008"/>
    <s v="|MN02658|/PIC LUH PT OKA MAHAYANI/081339731300/sdburuan3@gmail.com"/>
    <s v="Sales Force DBS"/>
    <m/>
    <m/>
    <m/>
    <m/>
    <m/>
    <m/>
    <m/>
    <m/>
    <s v="Management Janji"/>
    <s v="2026-08-11 15:00:00|Tanggal pemasangan : 11 AGUSTUS 2026 Jam pemasangan : pagi/siang Info Tambahan : Hubungi pelanggan dulu sebelum ke lokasi terima kasih|40010577|MYDITA"/>
    <s v="FCC"/>
    <d v="2026-10-08T16:10:07"/>
    <d v="2026-08-11T15:00:00"/>
    <m/>
    <s v="PS"/>
    <s v="GIN"/>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1T15:00:00"/>
    <s v="2026-08-11 15:00:00|Tanggal pemasangan : 11 AGUSTUS 2026 Jam pemasangan : pagi/siang Info Tambahan : Hubungi pelanggan dulu sebelum ke lokasi terima kasih|40010577|MYDITA"/>
    <n v="2026"/>
    <n v="8"/>
    <n v="12"/>
    <d v="2026-08-12T00:00:00"/>
    <n v="0.375"/>
    <x v="0"/>
  </r>
  <r>
    <n v="1969"/>
    <n v="1002519584"/>
    <n v="3"/>
    <x v="6"/>
    <n v="5"/>
    <s v="PASURUAN"/>
    <s v="PASURUAN"/>
    <s v="GDW"/>
    <s v="REG"/>
    <s v="AO"/>
    <x v="0"/>
    <m/>
    <s v="Completed (PS)"/>
    <s v="RBS-Regional 3"/>
    <d v="2026-08-11T11:41:11"/>
    <d v="2026-08-12T14:24:11"/>
    <n v="69363187"/>
    <m/>
    <n v="152731203846"/>
    <s v="SDN TUNDOSORO KEJAYAN"/>
    <s v="ODP-GDW-FD/11"/>
    <s v="WO061531741"/>
    <m/>
    <m/>
    <m/>
    <n v="112.89175109999999"/>
    <n v="-7.7297317999999997"/>
    <s v="|MN00833|/SDN TUNDOSORO KEJAYAN/WINBACK 2.0 HSI B2B (1:2) 50MBPS 320RB PSB DISC 70%//sdntundosoroyes@gmail.com/APRILIA PUJIASTUTIK/85803335998"/>
    <s v="Sales Force DBS"/>
    <m/>
    <m/>
    <m/>
    <m/>
    <m/>
    <m/>
    <m/>
    <m/>
    <s v="Management Janji"/>
    <s v="2026-08-13 08:00:00|Nama PIC : IBU APRILIA No HP : 085803335998 Alt :  M Janji : (KAMIS/13/AGUSTUS/2026) jam Pasang : 09:00 Note : hubungi pelanggan jika ingin kelokasi|40961371|MYDITA"/>
    <s v="FCC"/>
    <d v="2026-11-08T11:55:29"/>
    <d v="2026-08-13T08:00:00"/>
    <m/>
    <s v="PS"/>
    <s v="GDW"/>
    <s v="NO ADDON"/>
    <n v="20260812"/>
    <s v="Completed"/>
    <s v="- 11_11446;Biaya PSB HSI EBIS Tunai di Depan ~ 11[150000]  - SP_NOSS;SP_NOSS ~ Internet NOSS Multispeed Network[0]  - SP_NOSS;SP_NOSS ~ Internet NOSS Multispeed Network[0]  - E25061;E25061 ~ ES25 - Paket HSI Basic (HSIEF) Khusus Winback 2.0[0]  - E25061~n"/>
    <s v="INDIBIZ"/>
    <m/>
    <m/>
    <d v="2026-08-13T08:00:00"/>
    <s v="2026-08-13 08:00:00|Nama PIC : IBU APRILIA No HP : 085803335998 Alt :  M Janji : (KAMIS/13/AGUSTUS/2026) jam Pasang : 09:00 Note : hubungi pelanggan jika ingin kelokasi|40961371|MYDITA"/>
    <n v="2026"/>
    <n v="8"/>
    <n v="12"/>
    <d v="2026-08-12T00:00:00"/>
    <n v="-1.3333333333357587"/>
    <x v="0"/>
  </r>
  <r>
    <n v="1970"/>
    <n v="1002507002"/>
    <n v="3"/>
    <x v="6"/>
    <n v="5"/>
    <s v="JEMBER"/>
    <s v="SITUBONDO"/>
    <s v="SIT"/>
    <s v="REG"/>
    <s v="AO"/>
    <x v="0"/>
    <m/>
    <s v="MYDITA - GAGAL SEND CARING UNSC"/>
    <s v="RBS-Regional 3"/>
    <d v="2026-08-04T09:35:08"/>
    <d v="2026-08-12T10:47:02"/>
    <n v="69358005"/>
    <m/>
    <n v="152506219051"/>
    <s v="MOMOYO ROXY SITUBONDO"/>
    <s v="ODP-SIT-FB/41"/>
    <s v="WO060863543"/>
    <m/>
    <m/>
    <m/>
    <n v="114.0233145"/>
    <n v="-7.7001004999999996"/>
    <s v="AMRBS/405591/AZKI ZARKASI MUHAMMAD/R3/JATIM TIMUR/WINBACK 2.0 HSI B2B (1:1) 75MBPS 415RB PSB DISC 70%/SANDI SAPUTRA ZANZILI /momoyoroxysitubondo@gmail.com"/>
    <s v="Amex"/>
    <m/>
    <m/>
    <m/>
    <m/>
    <m/>
    <m/>
    <m/>
    <m/>
    <s v="Management Janji"/>
    <s v="2026-08-05 08:00:00|Tanggal pemasangan : 05 agustus 2026 Jam pemasangan : 10.00 Info Tambahan : Hubungi pelanggan dulu sebelum ke lokasi terimakasih|40010577|MYDITA"/>
    <s v="FCC"/>
    <d v="2026-04-08T09:40:48"/>
    <d v="2026-08-05T08:00:00"/>
    <m/>
    <m/>
    <s v="SIT"/>
    <s v="NO ADDON"/>
    <m/>
    <s v="MYDITA - GAGAL SEND CARING UNSC"/>
    <s v="- 11_11446;Biaya PSB HSI EBIS Tunai di Depan ~ 11[150000]  - SP_NOSS;SP_NOSS ~ Internet NOSS Multispeed Network[0]  - SP_NOSS;SP_NOSS ~ Internet NOSS Multispeed Network[0]  - E23015;E23015 ~ ES23 - Perangkat ONT[0]  - E23015~null~44292;E23015||11||Abodeme"/>
    <s v="INDIBIZ"/>
    <m/>
    <m/>
    <d v="2026-08-05T08:00:00"/>
    <s v="2026-08-05 08:00:00|Tanggal pemasangan : 05 agustus 2026 Jam pemasangan : 10.00 Info Tambahan : Hubungi pelanggan dulu sebelum ke lokasi terimakasih|40010577|MYDITA"/>
    <m/>
    <m/>
    <m/>
    <e v="#NUM!"/>
    <e v="#NUM!"/>
    <x v="1"/>
  </r>
  <r>
    <n v="1971"/>
    <n v="1002512663"/>
    <n v="3"/>
    <x v="1"/>
    <n v="5"/>
    <s v="SBY SELATAN"/>
    <s v="KETINTANG"/>
    <s v="WRU"/>
    <s v="REG"/>
    <s v="AO"/>
    <x v="0"/>
    <s v="1P INET"/>
    <s v="Completed (PS)"/>
    <s v="RBS-Regional 3"/>
    <d v="2026-08-06T14:25:58"/>
    <d v="2026-08-08T08:13:36"/>
    <n v="69360037"/>
    <m/>
    <n v="152302236655"/>
    <s v="SMK AL WAHYU"/>
    <s v="ODP-WR1-FBM/04 FBM/D01/04.01"/>
    <s v="WO061084619"/>
    <m/>
    <m/>
    <m/>
    <n v="112.74784099999999"/>
    <n v="-7.3433039999999998"/>
    <s v="|MN02145|MYIA-013102338877/POI/Ashari/082231202252/harisahara99@gmail.com"/>
    <s v="MYIB_ASSISTANT"/>
    <m/>
    <m/>
    <m/>
    <m/>
    <m/>
    <m/>
    <m/>
    <m/>
    <s v="Management Janji"/>
    <s v="2026-08-07 13:00:00 | Tanggal pemasangan: 07/08/2026 Jam pemasangan : pagi/siang Info Tambahan : Hubungi pelanggan dulu sebelum ke lokasi. terima kasih"/>
    <s v="FCC"/>
    <d v="2026-06-08T14:40:01"/>
    <d v="2026-08-07T13:00:00"/>
    <m/>
    <s v="PS"/>
    <s v="WRU"/>
    <s v="NO ADDON"/>
    <n v="20260808"/>
    <s v="Completed"/>
    <s v="HSI Bisnis Promo HUT Telkom PSB 70% - 100 Mbps"/>
    <s v="INDIBIZ"/>
    <m/>
    <m/>
    <d v="2026-08-07T13:00:00"/>
    <s v="2026-08-07 13:00:00 | Tanggal pemasangan: 07/08/2026 Jam pemasangan : pagi/siang Info Tambahan : Hubungi pelanggan dulu sebelum ke lokasi. terima kasih"/>
    <n v="2026"/>
    <n v="8"/>
    <n v="8"/>
    <d v="2026-08-08T00:00:00"/>
    <n v="0.45833333333575865"/>
    <x v="0"/>
  </r>
  <r>
    <n v="1972"/>
    <n v="1002529493"/>
    <n v="3"/>
    <x v="2"/>
    <n v="5"/>
    <s v="MADIUN"/>
    <s v="PONOROGO"/>
    <s v="PON"/>
    <s v="REG"/>
    <s v="AO"/>
    <x v="0"/>
    <s v="1P INET"/>
    <s v="Completed (PS)"/>
    <s v="RBS-Regional 3"/>
    <d v="2026-08-16T11:25:56"/>
    <d v="2026-08-17T18:55:55"/>
    <n v="69367403"/>
    <m/>
    <n v="152604231013"/>
    <s v="TOKO POJOK NDANYANG"/>
    <s v="ODP-PON-FH/27 FH/D04/27.01"/>
    <s v="WO061865414"/>
    <m/>
    <m/>
    <m/>
    <n v="111.4544179"/>
    <n v="-7.7991372999999999"/>
    <s v="MD|MYDB-20260815265635|DN00001/MN02053|TOKO POJOK NDANYANG|082359607055"/>
    <s v="MYDIGIBIZPARTNER"/>
    <m/>
    <m/>
    <m/>
    <m/>
    <m/>
    <m/>
    <m/>
    <m/>
    <s v="Management Janji"/>
    <s v="2026-08-17 08:00:00 | Jam pemasangan : 12.00 Info Tambahan : Hubungi pelanggan dulu sebelum ke lokasi terimakasih  "/>
    <s v="FCC"/>
    <s v="16-08-2026 11:39:53"/>
    <d v="2026-08-17T08:00:00"/>
    <m/>
    <s v="PS"/>
    <s v="PON"/>
    <s v="NO ADDON"/>
    <n v="20260817"/>
    <s v="Completed"/>
    <s v="HSI Bisnis Promo HUT Telkom PSB 70% - 300 Mbps"/>
    <s v="INDIBIZ"/>
    <m/>
    <m/>
    <d v="2026-08-17T08:00:00"/>
    <s v="2026-08-17 08:00:00 | Jam pemasangan : 12.00 Info Tambahan : Hubungi pelanggan dulu sebelum ke lokasi terimakasih  "/>
    <n v="2026"/>
    <n v="8"/>
    <n v="17"/>
    <d v="2026-08-17T00:00:00"/>
    <n v="-0.33333333333575865"/>
    <x v="0"/>
  </r>
  <r>
    <n v="1973"/>
    <n v="1002505702"/>
    <n v="3"/>
    <x v="1"/>
    <n v="5"/>
    <s v="SBY UTARA"/>
    <s v="MANYAR"/>
    <s v="MGO"/>
    <s v="REG"/>
    <s v="AO"/>
    <x v="0"/>
    <m/>
    <s v="Completed (PS)"/>
    <s v="RBS-Regional 3"/>
    <d v="2026-08-03T10:04:58"/>
    <d v="2026-08-05T16:16:24"/>
    <n v="69357300"/>
    <m/>
    <n v="152413166948"/>
    <s v="SPPG GENTENG"/>
    <s v="ODP-DMO-FQQ/25"/>
    <s v="WO060876882"/>
    <m/>
    <m/>
    <m/>
    <n v="112.7337153"/>
    <n v="-7.2573363000000004"/>
    <s v="|MC70135|/SPPG GENTENG/MOHAMMAD ALFIN/081231768783/alfinmohammadalfin@gmail.com/HSI Bisnis Promo HUT Telkom (1:1) 300 Mbps (Rp 1.130.000) PSB Rp 150.000"/>
    <s v="Sales Force DBS"/>
    <m/>
    <m/>
    <m/>
    <m/>
    <m/>
    <m/>
    <m/>
    <m/>
    <s v="Management Janji"/>
    <s v="2026-08-05 08:00:00|Nama Pic : bp ALFIN No Hp Pic : 081231768783 No alt : - Jam Pemasangan : pagi  Tanggal Pemasangan : 5 Agustus 2026|40981182|MYDITA"/>
    <s v="FCC"/>
    <d v="2026-03-08T10:10:41"/>
    <d v="2026-08-05T08:00:00"/>
    <m/>
    <s v="PS"/>
    <s v="MGO"/>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Nama Pic : bp ALFIN No Hp Pic : 081231768783 No alt : - Jam Pemasangan : pagi  Tanggal Pemasangan : 5 Agustus 2026|40981182|MYDITA"/>
    <n v="2026"/>
    <n v="8"/>
    <n v="5"/>
    <d v="2026-08-05T00:00:00"/>
    <n v="-0.33333333333575865"/>
    <x v="0"/>
  </r>
  <r>
    <n v="1974"/>
    <n v="1002512014"/>
    <n v="3"/>
    <x v="2"/>
    <n v="5"/>
    <s v="KEDIRI"/>
    <s v="TULUNGAGUNG"/>
    <s v="TUL"/>
    <s v="REG"/>
    <s v="AO"/>
    <x v="0"/>
    <s v="1P INET"/>
    <s v="Completed (PS)"/>
    <s v="RBS-Regional 3"/>
    <d v="2026-08-06T11:19:56"/>
    <d v="2026-08-06T20:04:16"/>
    <n v="69359813"/>
    <m/>
    <n v="152606246204"/>
    <s v="PT. ANUGRAH GANGSAR JAYA LESTARI"/>
    <s v="ODP-TUL-FE/15 FE/D03/15.01"/>
    <s v="WO061059071"/>
    <m/>
    <m/>
    <m/>
    <n v="111.899716435584"/>
    <n v="-8.0913445215996394"/>
    <s v="|MN00418|MYIA-049294282840/POI/EKO SUTRISNO/085334196816/anugrahgangsar@gmail.com"/>
    <s v="MYIB_ASSISTANT"/>
    <m/>
    <m/>
    <m/>
    <m/>
    <m/>
    <m/>
    <m/>
    <m/>
    <s v="Management Janji"/>
    <s v="2026-08-07 08:00:00 | telp :085334196816 alt : manja : pagi : siang 07/08/2026 hub sebelum ke lokasi "/>
    <s v="FCC"/>
    <d v="2026-06-08T11:25:46"/>
    <d v="2026-08-07T08:00:00"/>
    <m/>
    <s v="PS"/>
    <s v="TUL"/>
    <s v="NO ADDON"/>
    <n v="20260806"/>
    <s v="Completed"/>
    <s v="HSI Bisnis Promo HUT Telkom PSB 70% - 50 Mbps"/>
    <s v="INDIBIZ"/>
    <m/>
    <m/>
    <d v="2026-08-07T08:00:00"/>
    <s v="2026-08-07 08:00:00 | telp :085334196816 alt : manja : pagi : siang 07/08/2026 hub sebelum ke lokasi "/>
    <n v="2026"/>
    <n v="8"/>
    <n v="6"/>
    <d v="2026-08-06T00:00:00"/>
    <n v="-1.3333333333357587"/>
    <x v="0"/>
  </r>
  <r>
    <n v="1975"/>
    <n v="1002516404"/>
    <n v="3"/>
    <x v="0"/>
    <n v="5"/>
    <s v="MATARAM"/>
    <s v="BIMA"/>
    <s v="SAP"/>
    <s v="REG"/>
    <s v="AO"/>
    <x v="0"/>
    <m/>
    <s v="Completed (PS)"/>
    <s v="RBS-Regional 3"/>
    <d v="2026-08-09T11:21:28"/>
    <d v="2026-08-11T20:16:13"/>
    <n v="69361794"/>
    <m/>
    <n v="172610305461"/>
    <s v="MY PERABOTAN"/>
    <s v="ODP-SAP-FAB/18"/>
    <s v="WO061356833"/>
    <m/>
    <m/>
    <m/>
    <n v="119.012289182055"/>
    <n v="-8.5878288891298205"/>
    <s v="PSB;ISE207465;MY PERABOTAN;081239626520;PAKET HSI BISNIS 1:1  50 Mbps;yazidsalem53@gmail.com;-8.587772, 119.012494"/>
    <s v="Plasa"/>
    <m/>
    <m/>
    <m/>
    <m/>
    <m/>
    <m/>
    <m/>
    <m/>
    <s v="Management Janji"/>
    <s v="2026-08-11 08:00:00|M Janji : (11/08/2026) jam Pasang : 09:00 Note : hubungi pelanggan jika ingin kelokasi |40981184|MYDITA"/>
    <s v="FCC"/>
    <d v="2026-09-08T11:25:00"/>
    <d v="2026-08-11T08:00:00"/>
    <m/>
    <s v="PS"/>
    <s v="SAP"/>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08:00:00"/>
    <s v="2026-08-11 08:00:00|M Janji : (11/08/2026) jam Pasang : 09:00 Note : hubungi pelanggan jika ingin kelokasi |40981184|MYDITA"/>
    <n v="2026"/>
    <n v="8"/>
    <n v="11"/>
    <d v="2026-08-11T00:00:00"/>
    <n v="-0.33333333333575865"/>
    <x v="0"/>
  </r>
  <r>
    <n v="1976"/>
    <n v="1002524460"/>
    <n v="3"/>
    <x v="1"/>
    <n v="5"/>
    <s v="SBY UTARA"/>
    <s v="LAMONGAN"/>
    <s v="BBA"/>
    <s v="REG"/>
    <s v="AO"/>
    <x v="0"/>
    <m/>
    <s v="Completed (PS)"/>
    <s v="RBS-Regional 3"/>
    <d v="2026-08-13T14:24:37"/>
    <d v="2026-08-13T15:00:45"/>
    <n v="69363052"/>
    <m/>
    <n v="152441211610"/>
    <s v="TOKO BU DIA"/>
    <s v="ODP-BBA-FAK/25"/>
    <s v="WO061676649"/>
    <m/>
    <m/>
    <m/>
    <n v="112.15132699999999"/>
    <n v="-7.2396130000000003"/>
    <s v="|MN02646|MYIA-085160341313/POI/dyah kumolosari/0881036108508/kumolosarid@gmail.com"/>
    <s v="Sales Force DBS"/>
    <m/>
    <m/>
    <m/>
    <m/>
    <m/>
    <m/>
    <m/>
    <m/>
    <s v="Management Janji"/>
    <s v="2026-08-12 10:00:00 | M Janji : (12/08/2026)  jam Pasang : 09:00  Note : hubungi pelanggan jika ingin kelokasi  "/>
    <s v="FCC"/>
    <s v="13-08-2026 14:39:50"/>
    <m/>
    <m/>
    <s v="PS"/>
    <s v="BBA"/>
    <s v="NO ADDON"/>
    <n v="20260813"/>
    <s v="Completed"/>
    <s v="- 11_11446;Biaya PSB HSI EBIS Tunai di Depan ~ 11[150000]  - SP_NOSS;SP_NOSS ~ Internet NOSS Multispeed Network[0]  - SP_NOSS;SP_NOSS ~ Internet NOSS Multispeed Network[0]  - E25061;E25061 ~ ES25 - Paket HSI Basic (HSIEF) Khusus Winback 2.0[0]  - E25061~n"/>
    <s v="INDIBIZ"/>
    <m/>
    <m/>
    <d v="2026-08-13T07:00:00"/>
    <s v="2026-08-12 10:00:00 | M Janji : (12/08/2026)  jam Pasang : 09:00  Note : hubungi pelanggan jika ingin kelokasi  "/>
    <n v="2026"/>
    <n v="8"/>
    <n v="13"/>
    <d v="2026-08-13T00:00:00"/>
    <n v="-0.29166666666424135"/>
    <x v="0"/>
  </r>
  <r>
    <n v="1977"/>
    <n v="1002514427"/>
    <n v="3"/>
    <x v="3"/>
    <n v="4"/>
    <s v="PURWOKERTO"/>
    <s v="CILACAP"/>
    <s v="MAO"/>
    <s v="REG"/>
    <s v="AO"/>
    <x v="0"/>
    <s v="1P INET"/>
    <s v="Completed (PS)"/>
    <s v="RBS-Regional 3"/>
    <d v="2026-08-07T11:52:57"/>
    <d v="2026-08-08T11:36:47"/>
    <n v="69360685"/>
    <m/>
    <n v="146389104313"/>
    <s v="SPBU 44.532.04 SAMPANG"/>
    <s v="ODP-MAO-FE/073 FE/D01/073.01"/>
    <s v="WO061153370"/>
    <m/>
    <m/>
    <m/>
    <n v="109.20383959999999"/>
    <n v="-7.5618238"/>
    <s v="|MN00648|MYIA-081872661726/POI/Arby/085727707508/arby.septiantony@gmail.com"/>
    <s v="MYIB_ASSISTANT"/>
    <m/>
    <m/>
    <m/>
    <m/>
    <m/>
    <m/>
    <m/>
    <m/>
    <s v="Management Janji"/>
    <s v="2026-08-08 08:00:00 | Nama PIC : BAPAK arby No HP : 085727707508 Alt :  M Janji : (SABTU/8/AGUSTUS/2026) jam Pasang : 09:00 Note : hubungi pelanggan jika ingin kelokasi"/>
    <s v="FCC"/>
    <d v="2026-07-08T11:55:04"/>
    <d v="2026-08-08T08:00:00"/>
    <m/>
    <s v="PS"/>
    <s v="MAO"/>
    <s v="NO ADDON"/>
    <n v="20260808"/>
    <s v="Completed"/>
    <s v="HSI Bisnis Promo HUT Telkom PSB 70% - 50 Mbps"/>
    <s v="INDIBIZ"/>
    <m/>
    <m/>
    <d v="2026-08-08T08:00:00"/>
    <s v="2026-08-08 08:00:00 | Nama PIC : BAPAK arby No HP : 085727707508 Alt :  M Janji : (SABTU/8/AGUSTUS/2026) jam Pasang : 09:00 Note : hubungi pelanggan jika ingin kelokasi"/>
    <n v="2026"/>
    <n v="8"/>
    <n v="8"/>
    <d v="2026-08-08T00:00:00"/>
    <n v="-0.33333333333575865"/>
    <x v="0"/>
  </r>
  <r>
    <n v="1978"/>
    <n v="1002506290"/>
    <n v="3"/>
    <x v="2"/>
    <n v="5"/>
    <s v="MADIUN"/>
    <s v="TUBAN"/>
    <s v="BCR"/>
    <s v="REG"/>
    <s v="AO"/>
    <x v="0"/>
    <s v="1P INET"/>
    <s v="Completed (PS)"/>
    <s v="RBS-Regional 3"/>
    <d v="2026-08-03T14:40:57"/>
    <d v="2026-08-04T13:15:04"/>
    <n v="69357654"/>
    <m/>
    <n v="152648206870"/>
    <s v="SMP NEGERI2 BANCAR"/>
    <s v="ODP-BCR-FAF/32 FAF/D03/32.01"/>
    <s v="WO060804634"/>
    <m/>
    <m/>
    <m/>
    <n v="111.773783063468"/>
    <n v="-6.8162836291817799"/>
    <s v="|MN02366|MYIA-046837474407/POI/ATMI/081331139175/smpnduabancar@gmail.com"/>
    <s v="MYIB_ASSISTANT"/>
    <m/>
    <m/>
    <m/>
    <m/>
    <m/>
    <m/>
    <m/>
    <m/>
    <s v="Management Janji"/>
    <s v="2026-08-05 15:00:00 | Nama PIC: BP LUTFI  Notel: 085646737220 Alt: 081331139175 / Whatsapp Tanggal: 5/8/2026 Jam Pasang: Pagi Note: Hubungi sebelum ke lokasi, terimakasih."/>
    <s v="FCC"/>
    <d v="2026-03-08T14:55:18"/>
    <d v="2026-08-05T15:00:00"/>
    <m/>
    <s v="PS"/>
    <s v="BCR"/>
    <s v="NO ADDON"/>
    <n v="20260804"/>
    <s v="Completed"/>
    <s v="HSI Bisnis Basic Promo HUT Telkom PSB 70% - 50 Mbps"/>
    <s v="INDIBIZ"/>
    <m/>
    <m/>
    <d v="2026-08-05T15:00:00"/>
    <s v="2026-08-05 15:00:00 | Nama PIC: BP LUTFI  Notel: 085646737220 Alt: 081331139175 / Whatsapp Tanggal: 5/8/2026 Jam Pasang: Pagi Note: Hubungi sebelum ke lokasi, terimakasih."/>
    <n v="2026"/>
    <n v="8"/>
    <n v="4"/>
    <d v="2026-08-04T00:00:00"/>
    <n v="-1.625"/>
    <x v="0"/>
  </r>
  <r>
    <n v="1979"/>
    <n v="1002526767"/>
    <n v="3"/>
    <x v="2"/>
    <n v="5"/>
    <s v="MADIUN"/>
    <s v="MADIUN"/>
    <s v="UTR"/>
    <s v="REG"/>
    <s v="AO"/>
    <x v="0"/>
    <s v="1P INET"/>
    <s v="Completed (PS)"/>
    <s v="RBS-Regional 3"/>
    <d v="2026-08-14T14:58:57"/>
    <d v="2026-08-15T11:44:36"/>
    <n v="69366189"/>
    <m/>
    <n v="152630205419"/>
    <s v="CV. RAHAYU JAYA"/>
    <s v="ODP-UTR-FC/77"/>
    <s v="WO061758026"/>
    <m/>
    <m/>
    <m/>
    <n v="111.509331464767"/>
    <n v="-7.7472570099922997"/>
    <s v="|MN01066|MYIA-073522805642/POI/FAYZAL ANWAR/082329830323/anwarfayzal90@gmail.com"/>
    <s v="MYIB_ASSISTANT"/>
    <m/>
    <m/>
    <m/>
    <m/>
    <m/>
    <m/>
    <m/>
    <m/>
    <s v="Management Janji"/>
    <s v="2026-08-15 13:00:00 |  M Janji : (15/08/2026) jam Pasang :pagi Note : hubungi pelanggan jika ingin kelokasi "/>
    <s v="FCC"/>
    <s v="14-08-2026 15:10:48"/>
    <d v="2026-08-15T13:00:00"/>
    <m/>
    <s v="PS"/>
    <s v="UTR"/>
    <s v="NO ADDON"/>
    <n v="20260815"/>
    <s v="Completed"/>
    <s v="HSI Bisnis Promo HUT Telkom PSB 70% - 200 Mbps"/>
    <s v="INDIBIZ"/>
    <m/>
    <m/>
    <d v="2026-08-15T13:00:00"/>
    <s v="2026-08-15 13:00:00 |  M Janji : (15/08/2026) jam Pasang :pagi Note : hubungi pelanggan jika ingin kelokasi "/>
    <n v="2026"/>
    <n v="8"/>
    <n v="15"/>
    <d v="2026-08-15T00:00:00"/>
    <n v="-0.54166666666424135"/>
    <x v="0"/>
  </r>
  <r>
    <n v="1980"/>
    <n v="1002512070"/>
    <n v="3"/>
    <x v="1"/>
    <n v="5"/>
    <s v="SBY UTARA"/>
    <s v="KENJERAN"/>
    <s v="KBL"/>
    <s v="REG"/>
    <s v="AO"/>
    <x v="0"/>
    <s v="1P INET"/>
    <s v="Completed (PS)"/>
    <s v="RBS-Regional 3"/>
    <d v="2026-08-06T11:31:56"/>
    <d v="2026-08-06T17:18:58"/>
    <n v="69359824"/>
    <m/>
    <n v="152401227334"/>
    <s v="PT. Indo Container Lines"/>
    <s v="ODP-KBL-FWB/35 FWB/D04/35.01"/>
    <s v="WO061060611"/>
    <m/>
    <m/>
    <m/>
    <n v="112.72704999893899"/>
    <n v="-7.2329230407138203"/>
    <s v="MD|MYDB-20260805264484|DN00001/MN02280|PT. Indo Container Lines|085117135651"/>
    <s v="MYDIGIBIZPARTNER"/>
    <m/>
    <m/>
    <m/>
    <m/>
    <m/>
    <m/>
    <m/>
    <m/>
    <s v="Management Janji"/>
    <s v="2026-08-11 08:00:00 | Nama Pic : bu fatma  No Hp Pic : 085117135651 No alt : - Jam Pemasangan : pagi  Tanggal Pemasangan : 7 Agustus 2026"/>
    <s v="FCC"/>
    <d v="2026-06-08T11:39:52"/>
    <d v="2026-08-11T08:00:00"/>
    <m/>
    <s v="PS"/>
    <s v="KBL"/>
    <s v="NETMONK"/>
    <n v="20260806"/>
    <s v="Completed"/>
    <s v="HSI Bisnis Bundling Netmonk Promo 2026 PSB 70% - 100 Mbps"/>
    <s v="INDIBIZ"/>
    <m/>
    <m/>
    <d v="2026-08-11T08:00:00"/>
    <s v="2026-08-11 08:00:00 | Nama Pic : bu fatma  No Hp Pic : 085117135651 No alt : - Jam Pemasangan : pagi  Tanggal Pemasangan : 7 Agustus 2026"/>
    <n v="2026"/>
    <n v="8"/>
    <n v="6"/>
    <d v="2026-08-06T00:00:00"/>
    <n v="-5.3333333333357587"/>
    <x v="0"/>
  </r>
  <r>
    <n v="1981"/>
    <n v="1002519031"/>
    <n v="3"/>
    <x v="0"/>
    <n v="5"/>
    <s v="MATARAM"/>
    <s v="LOMBOK BARAT TENGAH"/>
    <s v="PRY"/>
    <s v="REG"/>
    <s v="AO"/>
    <x v="0"/>
    <s v="1P INET"/>
    <s v="Completed (PS)"/>
    <s v="RBS-Regional 3"/>
    <d v="2026-08-11T09:32:56"/>
    <d v="2026-08-11T20:54:11"/>
    <n v="69362955"/>
    <m/>
    <n v="172603791552"/>
    <s v="Toko Rahman"/>
    <s v="ODP-PYA-FAN/49 FAN/D06/49.01"/>
    <s v="WO061467226"/>
    <m/>
    <m/>
    <m/>
    <n v="116.315898299217"/>
    <n v="-8.6114852980139194"/>
    <s v="MD|MYDB-20260811264926|SC00001/MC00149|Toko Rahman|083831494555"/>
    <s v="MYDIGIBIZPARTNER"/>
    <m/>
    <m/>
    <m/>
    <m/>
    <m/>
    <m/>
    <m/>
    <m/>
    <s v="Management Janji"/>
    <s v="2026-08-12 08:00:00 | Tanggal pemasangan: 12/08/2026 Jam pemasangan : pagi Info Tambahan : Hubungi pelanggan dulu sebelum ke lokasi terima kasih."/>
    <s v="FCC"/>
    <d v="2026-11-08T09:40:16"/>
    <d v="2026-08-12T08:00:00"/>
    <m/>
    <s v="PS"/>
    <s v="PRY"/>
    <s v="NO ADDON"/>
    <n v="20260811"/>
    <s v="Completed"/>
    <s v="HSI Bisnis Promo HUT Telkom PSB 70% - 100 Mbps"/>
    <s v="INDIBIZ"/>
    <m/>
    <m/>
    <d v="2026-08-12T08:00:00"/>
    <s v="2026-08-12 08:00:00 | Tanggal pemasangan: 12/08/2026 Jam pemasangan : pagi Info Tambahan : Hubungi pelanggan dulu sebelum ke lokasi terima kasih."/>
    <n v="2026"/>
    <n v="8"/>
    <n v="11"/>
    <d v="2026-08-11T00:00:00"/>
    <n v="-1.3333333333357587"/>
    <x v="0"/>
  </r>
  <r>
    <n v="1982"/>
    <n v="1002512229"/>
    <n v="3"/>
    <x v="0"/>
    <n v="5"/>
    <s v="KUPANG"/>
    <s v="KUPANG"/>
    <s v="OSP"/>
    <s v="REG"/>
    <s v="AO"/>
    <x v="0"/>
    <s v="1P INET"/>
    <s v="Completed (PS)"/>
    <s v="RBS-Regional 3"/>
    <d v="2026-08-06T12:23:56"/>
    <d v="2026-08-11T14:10:37"/>
    <n v="69359916"/>
    <m/>
    <n v="172503813554"/>
    <s v="WARKOP SODARA"/>
    <s v="ODP-OSP-FP/52 FP/D01/52.01"/>
    <s v="WO061066750"/>
    <m/>
    <m/>
    <m/>
    <n v="123.66292249999999"/>
    <n v="-10.1499592"/>
    <s v="|MN01740|MYIA-077185528587/POI/JESSICA ERMANILDA ANGKIRIWANG/08118192092/jeajessang@gmail.com"/>
    <s v="MYIB_ASSISTANT"/>
    <m/>
    <m/>
    <m/>
    <m/>
    <m/>
    <m/>
    <m/>
    <m/>
    <s v="Management Janji"/>
    <s v="2026-08-07 13:00:00 | Tanggal pemasangan: 07/08/2026 Jam pemasangan : pagi/siang Info Tambahan : Hubungi pelanggan dulu sebelum ke lokasi. terima kasih"/>
    <s v="FCC"/>
    <d v="2026-06-08T12:25:42"/>
    <d v="2026-08-07T13:00:00"/>
    <m/>
    <s v="PS"/>
    <s v="OSP"/>
    <s v="NO ADDON"/>
    <n v="20260811"/>
    <s v="Completed"/>
    <s v="HSI Bisnis Basic Promo HUT Telkom PSB 70% - 50 Mbps"/>
    <s v="INDIBIZ"/>
    <m/>
    <m/>
    <d v="2026-08-07T13:00:00"/>
    <s v="2026-08-07 13:00:00 | Tanggal pemasangan: 07/08/2026 Jam pemasangan : pagi/siang Info Tambahan : Hubungi pelanggan dulu sebelum ke lokasi. terima kasih"/>
    <n v="2026"/>
    <n v="8"/>
    <n v="11"/>
    <d v="2026-08-11T00:00:00"/>
    <n v="3.4583333333357587"/>
    <x v="2"/>
  </r>
  <r>
    <n v="1983"/>
    <n v="1002523647"/>
    <n v="3"/>
    <x v="7"/>
    <n v="4"/>
    <s v="KUDUS"/>
    <s v="PATI"/>
    <s v="PAT"/>
    <s v="REG"/>
    <s v="AO"/>
    <x v="0"/>
    <m/>
    <s v="102 | FOLLOW UP COMPLETED"/>
    <s v="RBS-Regional 3"/>
    <d v="2026-08-13T10:14:46"/>
    <d v="2026-08-15T15:26:08"/>
    <n v="69364853"/>
    <m/>
    <n v="142551119494"/>
    <s v="CV. TAYU INDAH JAYA"/>
    <s v="ODP-PAT-FAA/114"/>
    <s v="WO061658581"/>
    <m/>
    <m/>
    <m/>
    <n v="111.0367706"/>
    <n v="-6.7480839000000001"/>
    <s v="AMRBS;403098;REG3;DANIEL MARWA DENERO;08112876658;CP.DWI RUSTINI;085728852436;PAKET PROMO 535.000 100mb 1:1;CV. TAYU INDAH JAYA"/>
    <s v="Account Manager"/>
    <m/>
    <m/>
    <m/>
    <m/>
    <m/>
    <m/>
    <m/>
    <m/>
    <s v="Management Janji"/>
    <s v="2026-08-14 13:00:00|telp : 085728852436 M Janji : (14/08/2026) jam Pasang : 09:00 Note : hubungi pelanggan jika ingin kelokasi|40000802|MYDITA"/>
    <s v="FCC"/>
    <s v="13-08-2026 10:39:50"/>
    <d v="2026-08-14T13:00:00"/>
    <s v="Kendala Teknik"/>
    <s v="REVOKE"/>
    <s v="PAT"/>
    <s v="NO ADDON"/>
    <m/>
    <s v="Follow Up Revoke Completed, New Order ID : SC1002528549"/>
    <s v="- 11_11446;Biaya PSB HSI EBIS Tunai di Depan ~ 11[150000]  - SP_NOSS;SP_NOSS ~ Internet NOSS Multispeed Network[0]  - SP_NOSS;SP_NOSS ~ Internet NOSS Multispeed Network[0]  - E25060;E25060 ~ ES25 - Paket HSI Bisnis (HSIE) Khusus Winback 2.0[0]  - E25060~n"/>
    <s v="INDIBIZ"/>
    <m/>
    <m/>
    <d v="2026-08-14T13:00:00"/>
    <s v="2026-08-14 13:00:00|telp : 085728852436 M Janji : (14/08/2026) jam Pasang : 09:00 Note : hubungi pelanggan jika ingin kelokasi|40000802|MYDITA"/>
    <m/>
    <m/>
    <m/>
    <e v="#NUM!"/>
    <e v="#NUM!"/>
    <x v="1"/>
  </r>
  <r>
    <n v="1984"/>
    <n v="1002509526"/>
    <n v="3"/>
    <x v="2"/>
    <n v="5"/>
    <s v="MADIUN"/>
    <s v="NGAWI"/>
    <s v="JGO"/>
    <s v="REG"/>
    <s v="AO"/>
    <x v="0"/>
    <s v="1P INET"/>
    <s v="Completed (PS)"/>
    <s v="RBS-Regional 3"/>
    <d v="2026-08-05T08:10:57"/>
    <d v="2026-08-05T20:30:56"/>
    <n v="69358722"/>
    <m/>
    <n v="152635205068"/>
    <s v="SPBU 54.632.24"/>
    <s v="ODP-JGO-FC/20"/>
    <s v="WO060944467"/>
    <m/>
    <m/>
    <m/>
    <n v="111.207784949098"/>
    <n v="-7.4987047736103003"/>
    <s v="|MN00265|MYIA-007360304680/POI/DHONY SANJAYA/085649138273/spbu54.632.24@gmail.com"/>
    <s v="MYIB_ASSISTANT"/>
    <m/>
    <m/>
    <m/>
    <m/>
    <m/>
    <m/>
    <m/>
    <m/>
    <s v="Management Janji"/>
    <s v="2026-08-06 08:00:00 | Tanggal pemasangan: 06/08/2026 Jam pemasangan : pagi / siang Info Tambahan : Hubungi pelanggan dulu sebelum ke lokasi terima kasih"/>
    <s v="FCC"/>
    <d v="2026-05-08T08:25:38"/>
    <d v="2026-08-06T08:00:00"/>
    <m/>
    <s v="PS"/>
    <s v="JGO"/>
    <s v="NO ADDON"/>
    <n v="20260805"/>
    <s v="Completed"/>
    <s v="HSI Bisnis Promo HUT Telkom PSB 70% - 100 Mbps"/>
    <s v="INDIBIZ"/>
    <m/>
    <m/>
    <d v="2026-08-06T08:00:00"/>
    <s v="2026-08-06 08:00:00 | Tanggal pemasangan: 06/08/2026 Jam pemasangan : pagi / siang Info Tambahan : Hubungi pelanggan dulu sebelum ke lokasi terima kasih"/>
    <n v="2026"/>
    <n v="8"/>
    <n v="5"/>
    <d v="2026-08-05T00:00:00"/>
    <n v="-1.3333333333357587"/>
    <x v="0"/>
  </r>
  <r>
    <n v="1985"/>
    <n v="1002523889"/>
    <n v="3"/>
    <x v="7"/>
    <n v="4"/>
    <s v="KUDUS"/>
    <s v="KUDUS"/>
    <s v="KUD"/>
    <s v="REG"/>
    <s v="AO"/>
    <x v="0"/>
    <s v="1P INET"/>
    <s v="Completed (PS)"/>
    <s v="RBS-Regional 3"/>
    <d v="2026-08-13T11:16:56"/>
    <d v="2026-08-14T10:56:38"/>
    <n v="69364948"/>
    <m/>
    <n v="142401145776"/>
    <s v="Sppg Tanjungrejo"/>
    <s v="ODP-KUD-FZ/043 FZ/D03/043.01"/>
    <s v="WO061653157"/>
    <m/>
    <m/>
    <m/>
    <n v="110.91049599999999"/>
    <n v="-6.7915900000000002"/>
    <s v="|MC60025|MYIA-003664853783/POI/Muhammad yusuf/081229008887/muhammadyusuf.m1183@gmail.com"/>
    <s v="MYIB_ASSISTANT"/>
    <m/>
    <m/>
    <m/>
    <m/>
    <m/>
    <m/>
    <m/>
    <m/>
    <s v="Management Janji"/>
    <s v="2026-08-14 08:00:00 | Nama : BP MUHAMMAD YUSUF No Hp : 081229008887 No Alt :  Tgl Pemasangan : 14 Agustus 2026 Interval : PAGI  Note : Hubungi pelanggan terlebih dahulu"/>
    <s v="FCC"/>
    <s v="13-08-2026 11:25:53"/>
    <d v="2026-08-14T08:00:00"/>
    <m/>
    <s v="PS"/>
    <s v="KUD"/>
    <s v="NO ADDON"/>
    <n v="20260814"/>
    <s v="Completed"/>
    <s v="HSI Bisnis Promo HUT Telkom PSB 70% - 50 Mbps"/>
    <s v="INDIBIZ"/>
    <m/>
    <m/>
    <d v="2026-08-14T08:00:00"/>
    <s v="2026-08-14 08:00:00 | Nama : BP MUHAMMAD YUSUF No Hp : 081229008887 No Alt :  Tgl Pemasangan : 14 Agustus 2026 Interval : PAGI  Note : Hubungi pelanggan terlebih dahulu"/>
    <n v="2026"/>
    <n v="8"/>
    <n v="14"/>
    <d v="2026-08-14T00:00:00"/>
    <n v="-0.33333333333575865"/>
    <x v="0"/>
  </r>
  <r>
    <n v="1986"/>
    <n v="1002514033"/>
    <n v="3"/>
    <x v="2"/>
    <n v="5"/>
    <s v="KEDIRI"/>
    <s v="TULUNGAGUNG"/>
    <s v="TUL"/>
    <s v="REG"/>
    <s v="AO"/>
    <x v="0"/>
    <s v="1P INET"/>
    <s v="Completed (PS)"/>
    <s v="RBS-Regional 3"/>
    <d v="2026-08-07T10:11:56"/>
    <d v="2026-08-08T18:31:44"/>
    <n v="69360519"/>
    <m/>
    <n v="152606246396"/>
    <s v="SPBU 54.662.10"/>
    <s v="ODP-TUL-FU/59 FU/D06/59.01"/>
    <s v="WO061141611"/>
    <m/>
    <m/>
    <m/>
    <n v="111.892640599999"/>
    <n v="-8.1282428105297004"/>
    <s v="|MN00418|MYIA-087326441874/POI/ADE TAUFIK ARIYANTO/082257371565/adetariyanto@gmail.com"/>
    <s v="MYIB_ASSISTANT"/>
    <m/>
    <m/>
    <m/>
    <m/>
    <m/>
    <m/>
    <m/>
    <m/>
    <s v="Management Janji"/>
    <s v="2026-08-08 08:00:00 | Nama Pic : BP ADE No Hp Pic : 082257371565 Jam Pemasangan : 08:00 - 12.00 Tanggal Pemasangan : SABTU 08 AGUSTUS 2026 Info Tambahan : Hubungi pelanggan sebelum datang ke lokasi, terima kasih."/>
    <s v="FCC"/>
    <d v="2026-07-08T10:25:16"/>
    <d v="2026-08-08T08:00:00"/>
    <m/>
    <s v="PS"/>
    <s v="TUL"/>
    <s v="NO ADDON"/>
    <n v="20260808"/>
    <s v="Completed"/>
    <s v="HSI Bisnis Promo HUT Telkom PSB 70% - 50 Mbps"/>
    <s v="INDIBIZ"/>
    <m/>
    <m/>
    <d v="2026-08-08T08:00:00"/>
    <s v="2026-08-08 08:00:00 | Nama Pic : BP ADE No Hp Pic : 082257371565 Jam Pemasangan : 08:00 - 12.00 Tanggal Pemasangan : SABTU 08 AGUSTUS 2026 Info Tambahan : Hubungi pelanggan sebelum datang ke lokasi, terima kasih."/>
    <n v="2026"/>
    <n v="8"/>
    <n v="8"/>
    <d v="2026-08-08T00:00:00"/>
    <n v="-0.33333333333575865"/>
    <x v="0"/>
  </r>
  <r>
    <n v="1987"/>
    <n v="1002525727"/>
    <n v="3"/>
    <x v="3"/>
    <n v="4"/>
    <s v="PURWOKERTO"/>
    <s v="BANJARNEGARA"/>
    <s v="BJR"/>
    <s v="REG"/>
    <s v="AO"/>
    <x v="0"/>
    <s v="1P INET"/>
    <s v="Completed (PS)"/>
    <s v="RBS-Regional 3"/>
    <d v="2026-08-14T09:55:57"/>
    <d v="2026-08-15T10:42:30"/>
    <n v="69365735"/>
    <m/>
    <n v="146372102961"/>
    <s v="TOKO ARYA PERABOT RUMAH TANGGA SIJERUK"/>
    <s v="ODP-BJR-FAJ/017"/>
    <s v="WO061724062"/>
    <m/>
    <m/>
    <m/>
    <n v="109.71178999999999"/>
    <n v="-7.3172629999999996"/>
    <s v="|MC00213|MYIA-007540559436/POI/ARYA BUDHI PRAJNA/0882006386703/aryabodiprajena@gmail.com"/>
    <s v="MYIB_ASSISTANT"/>
    <m/>
    <m/>
    <m/>
    <m/>
    <m/>
    <m/>
    <m/>
    <m/>
    <s v="Management Janji"/>
    <s v="2026-08-16 13:00:00 | M Janji : (15/08/2026) jam Pasang : 09:00 Note : hubungi pelanggan jika ingin kelokasi"/>
    <s v="FCC"/>
    <s v="14-08-2026 10:09:48"/>
    <d v="2026-08-16T13:00:00"/>
    <m/>
    <s v="PS"/>
    <s v="BJR"/>
    <s v="NO ADDON"/>
    <n v="20260815"/>
    <s v="Completed"/>
    <s v="HSI Bisnis Promo HUT Telkom PSB 70% - 300 Mbps"/>
    <s v="INDIBIZ"/>
    <m/>
    <m/>
    <d v="2026-08-16T13:00:00"/>
    <s v="2026-08-16 13:00:00 | M Janji : (15/08/2026) jam Pasang : 09:00 Note : hubungi pelanggan jika ingin kelokasi"/>
    <n v="2026"/>
    <n v="8"/>
    <n v="15"/>
    <d v="2026-08-15T00:00:00"/>
    <n v="-1.5416666666642413"/>
    <x v="0"/>
  </r>
  <r>
    <n v="1988"/>
    <n v="1002521702"/>
    <n v="3"/>
    <x v="3"/>
    <n v="4"/>
    <s v="YOGYAKARTA"/>
    <s v="SLEMAN"/>
    <s v="PKM"/>
    <s v="REG"/>
    <s v="AO"/>
    <x v="0"/>
    <s v="1P INET"/>
    <s v="CANCEL COMPLETED"/>
    <s v="RBS-Regional 3"/>
    <d v="2026-08-12T11:05:56"/>
    <d v="2026-08-15T04:05:19"/>
    <n v="69364032"/>
    <m/>
    <n v="146144118570"/>
    <s v="PT LIMA BERDIKASIH CAHAYA"/>
    <s v="ODP-PKM-FAN/027 FAN/D02/027.01"/>
    <s v="WO061568054"/>
    <m/>
    <m/>
    <m/>
    <n v="110.3891236"/>
    <n v="-7.6807092999999904"/>
    <s v="|MC80054|MYIA-099063892728/POI/FURNIAWAN TIJA/08119825322/furniawan_chen@yahoo.co.id"/>
    <s v="MYIB_ASSISTANT"/>
    <m/>
    <m/>
    <m/>
    <m/>
    <m/>
    <m/>
    <m/>
    <m/>
    <s v="Management Janji"/>
    <s v="2026-08-14 10:00:00 | Tanggal Pemasangan : 14 Agustus 2026 Jam Pemasangan : 08:00 13:00 Info Tambahan : Hubungi pelanggan dulu sebelum ke lokasi terimakasih"/>
    <s v="FCC"/>
    <d v="2026-12-08T11:10:28"/>
    <d v="2026-08-14T10:00:00"/>
    <m/>
    <s v="CANCEL"/>
    <s v="PKM"/>
    <s v="NO ADDON"/>
    <m/>
    <s v="Cancel Completed"/>
    <s v="HSI Bisnis PSB 70% - 300 Mbps"/>
    <s v="INDIBIZ"/>
    <m/>
    <s v="Cancel Completed"/>
    <d v="2026-08-14T10:00:00"/>
    <s v="2026-08-14 10:00:00 | Tanggal Pemasangan : 14 Agustus 2026 Jam Pemasangan : 08:00 13:00 Info Tambahan : Hubungi pelanggan dulu sebelum ke lokasi terimakasih"/>
    <m/>
    <m/>
    <m/>
    <e v="#NUM!"/>
    <e v="#NUM!"/>
    <x v="1"/>
  </r>
  <r>
    <n v="1989"/>
    <n v="1002530940"/>
    <n v="3"/>
    <x v="1"/>
    <n v="5"/>
    <s v="MADURA"/>
    <s v="BANGKALAN"/>
    <s v="OMB"/>
    <s v="REG"/>
    <s v="AO"/>
    <x v="0"/>
    <s v="1P INET"/>
    <s v="MIE - SEND SURVEY"/>
    <s v="RBS-Regional 3"/>
    <d v="2026-08-17T13:53:56"/>
    <d v="2026-08-17T13:56:01"/>
    <n v="69368137"/>
    <m/>
    <n v="152438209349"/>
    <s v="Toko sembako cc clariss"/>
    <s v="ODP-OMB-FAA/45 FAA/D04/45.01"/>
    <s v="WO061934000"/>
    <m/>
    <m/>
    <m/>
    <n v="113.313693031668"/>
    <n v="-7.1352178462506402"/>
    <s v="MD|MYDB-20260816265715|DN00001/MN00572|Toko sembako cc clariss|083845242806"/>
    <s v="MYDIGIBIZPARTNER"/>
    <m/>
    <m/>
    <m/>
    <m/>
    <m/>
    <m/>
    <m/>
    <m/>
    <s v="Management Janji"/>
    <s v="2026-08-18 15:00:00 | Nama : BU USWATUN HASANAH No Hp : 083845242806 No Alt :  Tgl Pemasangan : 18 Agustus 2026 Interval : PAGI  Note : Hubungi pelanggan terlebih dahulu"/>
    <s v="FCC"/>
    <s v="17-08-2026 13:55:06"/>
    <d v="2026-08-18T15:00:00"/>
    <m/>
    <s v="SURVEY_NEW_MANJA"/>
    <s v="OMB"/>
    <s v="NO ADDON"/>
    <m/>
    <s v="MIE - SEND SURVEY"/>
    <s v="HSI Bisnis Promo HUT Telkom PSB 70% - 100 Mbps"/>
    <s v="INDIBIZ"/>
    <m/>
    <m/>
    <d v="2026-08-18T15:00:00"/>
    <s v="2026-08-18 15:00:00 | Nama : BU USWATUN HASANAH No Hp : 083845242806 No Alt :  Tgl Pemasangan : 18 Agustus 2026 Interval : PAGI  Note : Hubungi pelanggan terlebih dahulu"/>
    <m/>
    <m/>
    <m/>
    <e v="#NUM!"/>
    <e v="#NUM!"/>
    <x v="1"/>
  </r>
  <r>
    <n v="1990"/>
    <n v="1002527242"/>
    <n v="3"/>
    <x v="3"/>
    <n v="4"/>
    <s v="PURWOKERTO"/>
    <s v="BANJARNEGARA"/>
    <s v="BJR"/>
    <s v="REG"/>
    <s v="AO"/>
    <x v="0"/>
    <s v="1P INET"/>
    <s v="Completed (PS)"/>
    <s v="RBS-Regional 3"/>
    <d v="2026-08-14T16:49:57"/>
    <d v="2026-08-15T12:06:21"/>
    <n v="69366376"/>
    <m/>
    <n v="146372103277"/>
    <s v="TOKO SEMBAKO IRWANTO"/>
    <s v="ODP-BJR-FAR/021 FAR/D02/021.01"/>
    <s v="WO061772731"/>
    <m/>
    <m/>
    <m/>
    <n v="109.691266"/>
    <n v="-7.4610709999999996"/>
    <s v="|MC80042|MYIA-078083065672/POI/irwanto/082324780003/registrasipendaf.taraninter.net1@gmail.com"/>
    <s v="MYIB_ASSISTANT"/>
    <m/>
    <m/>
    <m/>
    <m/>
    <m/>
    <m/>
    <m/>
    <m/>
    <s v="Management Janji"/>
    <s v="2026-08-17 08:00:00 | Tanggal pemasangan: 27/07/2026 Jam pemasangan : pagi / siang Info Tambahan : Hubungi pelanggan dulu sebelum ke lokasi. terima kasih"/>
    <s v="FCC"/>
    <s v="14-08-2026 16:54:56"/>
    <d v="2026-08-17T08:00:00"/>
    <m/>
    <s v="PS"/>
    <s v="BJR"/>
    <s v="NO ADDON"/>
    <n v="20260815"/>
    <s v="Completed"/>
    <s v="HSI Bisnis Promo HUT Telkom PSB 70% - 300 Mbps"/>
    <s v="INDIBIZ"/>
    <m/>
    <m/>
    <d v="2026-08-17T08:00:00"/>
    <s v="2026-08-17 08:00:00 | Tanggal pemasangan: 27/07/2026 Jam pemasangan : pagi / siang Info Tambahan : Hubungi pelanggan dulu sebelum ke lokasi. terima kasih"/>
    <n v="2026"/>
    <n v="8"/>
    <n v="15"/>
    <d v="2026-08-15T00:00:00"/>
    <n v="-2.3333333333357587"/>
    <x v="0"/>
  </r>
  <r>
    <n v="1991"/>
    <n v="1002529850"/>
    <n v="3"/>
    <x v="4"/>
    <n v="4"/>
    <s v="PEKALONGAN"/>
    <s v="BREBES"/>
    <s v="BMU"/>
    <s v="REG"/>
    <s v="AO"/>
    <x v="0"/>
    <m/>
    <s v="Completed (PS)"/>
    <s v="RBS-Regional 3"/>
    <d v="2026-08-16T15:20:16"/>
    <d v="2026-08-16T15:54:03"/>
    <n v="69364332"/>
    <m/>
    <n v="146281108287"/>
    <s v="SPPG PAGUYANGAN WINDUAJI"/>
    <s v="ODP-BMU-FL/069"/>
    <s v="WO061887303"/>
    <m/>
    <m/>
    <m/>
    <n v="109.06211225396299"/>
    <n v="-7.3309132781576301"/>
    <s v="|MN00292|MYIA-047497960010/POI/DIO DWIYAN PAZHARI/082328899767/diodwiyanp@gmail.com"/>
    <s v="MYDIGIBIZPARTNER"/>
    <m/>
    <m/>
    <m/>
    <m/>
    <m/>
    <m/>
    <m/>
    <m/>
    <s v="Management Janji"/>
    <s v="2026-08-13 15:00:00 | Waktu pemasnagan : 13 Agustus 2026  Jam pemasangan : 08.00 - 12.00  Mohon hubungi pelanggan sebelum ke lokasi   Terima kasih"/>
    <s v="FCC"/>
    <s v="16-08-2026 15:25:15"/>
    <m/>
    <m/>
    <s v="PS"/>
    <s v="BMU"/>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3 15:00:00 | Waktu pemasnagan : 13 Agustus 2026  Jam pemasangan : 08.00 - 12.00  Mohon hubungi pelanggan sebelum ke lokasi   Terima kasih"/>
    <n v="2026"/>
    <n v="8"/>
    <n v="16"/>
    <d v="2026-08-16T00:00:00"/>
    <n v="-0.29166666666424135"/>
    <x v="0"/>
  </r>
  <r>
    <n v="1992"/>
    <n v="1002530587"/>
    <n v="3"/>
    <x v="1"/>
    <n v="5"/>
    <s v="MADURA"/>
    <s v="BANGKALAN"/>
    <s v="OMB"/>
    <s v="REG"/>
    <s v="AO"/>
    <x v="0"/>
    <s v="1P INET"/>
    <s v="MIE - SEND SURVEY"/>
    <s v="RBS-Regional 3"/>
    <d v="2026-08-17T10:32:56"/>
    <d v="2026-08-17T10:34:01"/>
    <n v="69367912"/>
    <m/>
    <n v="152438209196"/>
    <s v="TOKO AZIZI BAROKAH"/>
    <s v="ODP-OMB-FG/01 FG/D01/01.01"/>
    <s v="WO061916426"/>
    <m/>
    <m/>
    <m/>
    <n v="113.432417996227"/>
    <n v="-6.96115296759071"/>
    <s v="MD|MYDB-20260815265611|DN00001/MN00802|TOKO AZIZI BAROKAH|085856976028"/>
    <s v="MYDIGIBIZPARTNER"/>
    <m/>
    <m/>
    <m/>
    <m/>
    <m/>
    <m/>
    <m/>
    <m/>
    <s v="Management Janji"/>
    <s v="2026-08-18 13:00:00 | Nama Pic : bp nauval No Hp Pic : 085856976028 No alt : - Jam Pemasangan : pagi siang  Tanggal Pemasangan : 17 Agustus 2026"/>
    <s v="FCC"/>
    <s v="17-08-2026 10:39:55"/>
    <d v="2026-08-18T13:00:00"/>
    <m/>
    <s v="SURVEY_NEW_MANJA"/>
    <s v="OMB"/>
    <s v="NETMONK"/>
    <m/>
    <s v="MIE - SEND SURVEY"/>
    <s v="HSI Bisnis Bundling Netmonk Promo 2026 PSB 70% - 150 Mbps"/>
    <s v="INDIBIZ"/>
    <m/>
    <m/>
    <d v="2026-08-18T13:00:00"/>
    <s v="2026-08-18 13:00:00 | Nama Pic : bp nauval No Hp Pic : 085856976028 No alt : - Jam Pemasangan : pagi siang  Tanggal Pemasangan : 17 Agustus 2026"/>
    <m/>
    <m/>
    <m/>
    <e v="#NUM!"/>
    <e v="#NUM!"/>
    <x v="1"/>
  </r>
  <r>
    <n v="1993"/>
    <n v="1002524376"/>
    <n v="3"/>
    <x v="1"/>
    <n v="5"/>
    <s v="SBY UTARA"/>
    <s v="GRESIK"/>
    <s v="CRM"/>
    <s v="REG"/>
    <s v="AO"/>
    <x v="0"/>
    <s v="1P INET"/>
    <s v="Completed (PS)"/>
    <s v="RBS-Regional 3"/>
    <d v="2026-08-13T13:59:57"/>
    <d v="2026-08-14T22:13:09"/>
    <n v="69365198"/>
    <m/>
    <n v="152446246196"/>
    <s v="UPT SD Negeri 215 Gresik Ruang Lab"/>
    <s v="ODP-CRM-FG/04 FG/D03/04.01"/>
    <s v="WO061673444"/>
    <m/>
    <m/>
    <m/>
    <n v="112.572727762162"/>
    <n v="-7.24864814847641"/>
    <s v="MD|MYDB-20260813265215|DN00001/MN02100|UPT SD Negeri 215 Gresik Ruang Lab|085648972100"/>
    <s v="MYDIGIBIZPARTNER"/>
    <m/>
    <m/>
    <m/>
    <m/>
    <m/>
    <m/>
    <m/>
    <m/>
    <s v="Management Janji"/>
    <s v="2026-08-14 13:00:00 | Nama : BU SHELLA MASDJID No Hp : 085648972100 No Alt :  Tgl Pemasangan : 14 Agustus 2026 Interval : PAGI  Note : Hubungi pelanggan terlebih dahulu"/>
    <s v="FCC"/>
    <s v="13-08-2026 14:39:50"/>
    <d v="2026-08-14T13:00:00"/>
    <m/>
    <s v="PS"/>
    <s v="CRM"/>
    <s v="NO ADDON"/>
    <n v="20260814"/>
    <s v="Completed"/>
    <s v="HSI Bisnis Promo HUT Telkom PSB 70% - 75 Mbps"/>
    <s v="INDIBIZ"/>
    <m/>
    <m/>
    <d v="2026-08-14T13:00:00"/>
    <s v="2026-08-14 13:00:00 | Nama : BU SHELLA MASDJID No Hp : 085648972100 No Alt :  Tgl Pemasangan : 14 Agustus 2026 Interval : PAGI  Note : Hubungi pelanggan terlebih dahulu"/>
    <n v="2026"/>
    <n v="8"/>
    <n v="14"/>
    <d v="2026-08-14T00:00:00"/>
    <n v="-0.54166666666424135"/>
    <x v="0"/>
  </r>
  <r>
    <n v="1994"/>
    <n v="1002506779"/>
    <n v="3"/>
    <x v="6"/>
    <n v="5"/>
    <s v="PASURUAN"/>
    <s v="LUMAJANG"/>
    <s v="PII"/>
    <s v="REG"/>
    <s v="AO"/>
    <x v="0"/>
    <m/>
    <s v="Completed (PS)"/>
    <s v="RBS-Regional 3"/>
    <d v="2026-08-04T08:34:52"/>
    <d v="2026-08-05T16:49:09"/>
    <n v="69357919"/>
    <m/>
    <n v="152542208048"/>
    <s v="SPBU PERTAMINA 53.673.17"/>
    <s v="ODP-PII-FF/34"/>
    <s v="WO060878580"/>
    <m/>
    <m/>
    <m/>
    <n v="113.13930860000001"/>
    <n v="-8.2252443"/>
    <s v="|MN02178|/SPBU PERTAMINA 53.673.17/WINBACK 2.0 HSI B2B (1:1) 50MBPS 355RB PSB DISC 70%//spbu5367317@gmail.com/SENDY WAHYU TYA ANGGARDA/085204603860085649679996"/>
    <s v="Sales Force DBS"/>
    <m/>
    <m/>
    <m/>
    <m/>
    <m/>
    <m/>
    <m/>
    <m/>
    <s v="Management Janji"/>
    <s v="2026-08-05 08:00:00|Nama Pic : BP SENDY No Hp Pic : 085204603860 Jam Pemasangan : 08:00 - 12.00 Tanggal Pemasangan : RABU 05 AGUSTUS 2026 Info Tambahan : Hubungi pelanggan sebelum datang ke lokasi, terima kasih.|40961370|MYDITA"/>
    <s v="FCC"/>
    <d v="2026-04-08T08:40:22"/>
    <d v="2026-08-05T08:00:00"/>
    <m/>
    <s v="PS"/>
    <s v="PII"/>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Nama Pic : BP SENDY No Hp Pic : 085204603860 Jam Pemasangan : 08:00 - 12.00 Tanggal Pemasangan : RABU 05 AGUSTUS 2026 Info Tambahan : Hubungi pelanggan sebelum datang ke lokasi, terima kasih.|40961370|MYDITA"/>
    <n v="2026"/>
    <n v="8"/>
    <n v="5"/>
    <d v="2026-08-05T00:00:00"/>
    <n v="-0.33333333333575865"/>
    <x v="0"/>
  </r>
  <r>
    <n v="1995"/>
    <n v="1002522159"/>
    <n v="3"/>
    <x v="3"/>
    <n v="4"/>
    <s v="MAGELANG"/>
    <s v="PURWOREJJO"/>
    <s v="PWJ"/>
    <s v="REG"/>
    <s v="AO"/>
    <x v="0"/>
    <s v="1P INET"/>
    <s v="Completed (PS)"/>
    <s v="RBS-Regional 3"/>
    <d v="2026-08-12T13:31:58"/>
    <d v="2026-08-13T16:32:40"/>
    <n v="69364247"/>
    <m/>
    <n v="142138510557"/>
    <s v="PEMDES MUDALREJO"/>
    <s v="ODP-PWJ-FAN/056 FAN/D01/056.01"/>
    <s v="WO061588696"/>
    <m/>
    <m/>
    <m/>
    <n v="110.0505996"/>
    <n v="-7.6604540999999999"/>
    <s v="|MN01685|MYIA-085676889841/POI/TAFSIR BADAWI/085329323909/tafsirbadawi12@gmail.com"/>
    <s v="MYIB_ASSISTANT"/>
    <m/>
    <m/>
    <m/>
    <m/>
    <m/>
    <m/>
    <m/>
    <m/>
    <s v="Management Janji"/>
    <s v="2026-08-17 13:00:00 | Tanggal pemasangan :13/08/2026 Jam pemasangan : pagi/siang Info Tambahan : Hubungi pelanggan dulu sebelum ke lokasi terima kasih."/>
    <s v="FCC"/>
    <d v="2026-12-08T13:39:52"/>
    <d v="2026-08-17T13:00:00"/>
    <m/>
    <s v="PS"/>
    <s v="PWJ"/>
    <s v="NO ADDON"/>
    <n v="20260813"/>
    <s v="Completed"/>
    <s v="HSI Bisnis Basic Promo HUT Telkom PSB 70% - 100 Mbps"/>
    <s v="INDIBIZ"/>
    <m/>
    <m/>
    <d v="2026-08-17T13:00:00"/>
    <s v="2026-08-17 13:00:00 | Tanggal pemasangan :13/08/2026 Jam pemasangan : pagi/siang Info Tambahan : Hubungi pelanggan dulu sebelum ke lokasi terima kasih."/>
    <n v="2026"/>
    <n v="8"/>
    <n v="13"/>
    <d v="2026-08-13T00:00:00"/>
    <n v="-4.5416666666642413"/>
    <x v="0"/>
  </r>
  <r>
    <n v="1996"/>
    <n v="1002529473"/>
    <n v="3"/>
    <x v="7"/>
    <n v="4"/>
    <s v="SOLO"/>
    <s v="INNER - SOLO JATENG TIMUR"/>
    <s v="KRT"/>
    <s v="REG"/>
    <s v="AO"/>
    <x v="0"/>
    <m/>
    <s v="MYCX - SEND OPEN PAPERLESS"/>
    <s v="RBS-Regional 3"/>
    <d v="2026-08-16T11:13:51"/>
    <d v="2026-08-16T11:16:29"/>
    <n v="69367364"/>
    <m/>
    <n v="142505403042"/>
    <s v="Rumah Harwanto"/>
    <s v="ODP-KRT-FC/002"/>
    <m/>
    <m/>
    <m/>
    <m/>
    <n v="110.80446000000001"/>
    <n v="-7.5405360000000003"/>
    <s v="AMRBS;960218/Candra Evita Tryariestya/TREG4SOLO/Sinta Fitrianingrum/08994114600/082226006543/sinta.fitrii@gmail.com /PSB HSI BISNIS WB2 1S INET 200MBPS 790K/Rumah Harwanto/PASANG 2 LINE"/>
    <s v="Account Manager"/>
    <m/>
    <m/>
    <m/>
    <m/>
    <m/>
    <m/>
    <m/>
    <m/>
    <m/>
    <m/>
    <m/>
    <s v="16-08-2026 11:39:53"/>
    <m/>
    <m/>
    <s v="INPROGRESS_SC"/>
    <s v="KRT"/>
    <s v="NO ADDON"/>
    <m/>
    <s v="SEND PAPERLESS OPEN"/>
    <s v="- 11_11446;Biaya PSB HSI EBIS Tunai di Depan ~ 11[150000]  - SP_NOSS;SP_NOSS ~ Internet NOSS Multispeed Network[0]  - SP_NOSS;SP_NOSS ~ Internet NOSS Multispeed Network[0]  - E23015;E23015 ~ ES23 - Perangkat ONT[0]  - E23015~null~44292;E23015||11||Abodeme"/>
    <s v="INDIBIZ"/>
    <m/>
    <m/>
    <m/>
    <m/>
    <m/>
    <m/>
    <m/>
    <e v="#NUM!"/>
    <e v="#NUM!"/>
    <x v="1"/>
  </r>
  <r>
    <n v="1997"/>
    <n v="1002505691"/>
    <n v="3"/>
    <x v="3"/>
    <n v="4"/>
    <s v="YOGYAKARTA"/>
    <s v="INNER - YOGYA JATENG SELATAN"/>
    <s v="KBU"/>
    <s v="REG"/>
    <s v="AO"/>
    <x v="0"/>
    <m/>
    <s v="100 | REVOKE COMPLETED"/>
    <s v="RBS-Regional 3"/>
    <d v="2026-08-03T10:00:33"/>
    <d v="2026-08-11T09:47:16"/>
    <n v="69357297"/>
    <m/>
    <n v="146113146871"/>
    <s v="SINERGY EFFICIENCY SOLUTIONS"/>
    <s v="ODP-KBU-FHF/002"/>
    <s v="WO060772691"/>
    <m/>
    <m/>
    <m/>
    <n v="110.366873"/>
    <n v="-7.7908432999999997"/>
    <s v="|MC80228|/SINERGY EFFICIENCY SOLUTIONS/Paket HSI Bisnis Promo HUT Telkom 1:1 50Mbps/CAROLINE JAKOB/089626900317 08119592576/caroline@synergy.id"/>
    <s v="Sales Profesional"/>
    <m/>
    <m/>
    <m/>
    <m/>
    <m/>
    <m/>
    <m/>
    <m/>
    <s v="Management Janji"/>
    <s v="2026-08-05 13:00:00|Tanggal pemasangan : 05 agustus 2026 Jam pemasangan : pagi/siang Info Tambahan : Hubungi pelanggan dulu sebelum ke lokasi terima kasih|40010577|MYDITA"/>
    <s v="FCC"/>
    <d v="2026-03-08T10:10:41"/>
    <d v="2026-08-05T13:00:00"/>
    <s v="Kendala Pelanggan"/>
    <s v="REVOKE"/>
    <s v="KBU"/>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Tanggal pemasangan : 05 agustus 2026 Jam pemasangan : pagi/siang Info Tambahan : Hubungi pelanggan dulu sebelum ke lokasi terima kasih|40010577|MYDITA"/>
    <m/>
    <m/>
    <m/>
    <e v="#NUM!"/>
    <e v="#NUM!"/>
    <x v="1"/>
  </r>
  <r>
    <n v="1998"/>
    <n v="1002523500"/>
    <n v="3"/>
    <x v="0"/>
    <n v="5"/>
    <s v="KUPANG"/>
    <s v="KUPANG"/>
    <s v="KPN"/>
    <s v="DPS"/>
    <s v="AO"/>
    <x v="0"/>
    <m/>
    <s v="7 | OSS - PROVISIONING ISSUED"/>
    <s v="DPS-Financial &amp; Welfare"/>
    <d v="2026-08-13T09:36:01"/>
    <d v="2026-08-13T09:39:53"/>
    <n v="67991343"/>
    <n v="3808479386"/>
    <n v="172502311454"/>
    <s v="PT. KB FINANSIA MULTI FINANCE"/>
    <s v="ODP-KPN-FU/66"/>
    <s v="WO061644174"/>
    <m/>
    <m/>
    <m/>
    <n v="123.6093334"/>
    <n v="-10.170774099999999"/>
    <s v="DPS FWS LOP285258  AM Saphira Diella Varianty  081259233103    Pic Lokasi Ilham Ansori  +62 813-6666-5378 / ilham.ansori@finansia.com"/>
    <s v="Account Manager"/>
    <m/>
    <m/>
    <m/>
    <m/>
    <m/>
    <m/>
    <m/>
    <m/>
    <s v="Management Janji"/>
    <s v="Indibiz 2P INTERNET + TELP 50 Mbps"/>
    <s v="FCC"/>
    <s v="13-08-2026 09:40:08"/>
    <m/>
    <m/>
    <s v="PI"/>
    <s v="KPN"/>
    <s v="NO ADDON"/>
    <m/>
    <s v="Provisioning Issued"/>
    <s v="- 11_11450;Biaya PSB Reguler HSI EBIS ~ 11[500000]  - BWY DL;BWY DL ~ Saluran Dua Arah(BothWay)[0]  - E23053;E23053 ~ ES23 - Paket HSI Bisnis  Phone (PHONE)[0]  - E23053~null~44864;E23053||11||Abodemen 0[0]  - E23053~null~E23053_IN800;IN800 ~ Free Lokal d"/>
    <s v="INDIBIZ"/>
    <m/>
    <m/>
    <d v="2026-08-13T13:30:00"/>
    <s v="Indibiz 2P INTERNET + TELP 50 Mbps"/>
    <m/>
    <m/>
    <m/>
    <e v="#NUM!"/>
    <e v="#NUM!"/>
    <x v="1"/>
  </r>
  <r>
    <n v="1999"/>
    <n v="1002520743"/>
    <n v="3"/>
    <x v="4"/>
    <n v="4"/>
    <s v="PEKALONGAN"/>
    <s v="PEKALONGAN"/>
    <s v="KJE"/>
    <s v="REG"/>
    <s v="AO"/>
    <x v="0"/>
    <m/>
    <s v="QC MIA - INVALID QUALITY CONTROL MIA"/>
    <s v="RBS-Regional 3"/>
    <d v="2026-08-11T16:35:02"/>
    <d v="2026-08-13T17:29:19"/>
    <n v="69363621"/>
    <m/>
    <n v="146219104085"/>
    <s v=" SMK MUHAMMADIYAH KARANGANYAR"/>
    <s v="ODP-KJE-FB/114"/>
    <m/>
    <m/>
    <m/>
    <m/>
    <n v="109.607975"/>
    <n v="-7.0326461"/>
    <s v="AMRBS;405260;TREG3;RIZKY WIBAWA;085728102811;PIC 082322122887 RIYANTO;HSI 1S 300MB;1.030.000;riankomp4@gmail.com"/>
    <s v="Account Manager"/>
    <m/>
    <m/>
    <m/>
    <m/>
    <m/>
    <m/>
    <m/>
    <m/>
    <m/>
    <m/>
    <m/>
    <d v="2026-11-08T16:39:47"/>
    <m/>
    <m/>
    <s v="QC1"/>
    <s v="KJE"/>
    <s v="NO ADDON"/>
    <m/>
    <s v="QC MIA - INVALID QUALITY CONTROL MIA - Tanda Tangan Berbeda - Uploadkan ttd digital sesuai KTP"/>
    <s v="- 11_11446;Biaya PSB HSI EBIS Tunai di Depan ~ 11[150000]  - SP_NOSS;SP_NOSS ~ Internet NOSS Multispeed Network[0]  - SP_NOSS;SP_NOSS ~ Internet NOSS Multispeed Network[0]  - E23015;E23015 ~ ES23 - Perangkat ONT[0]  - E23015~null~44292;E23015||11||Abodeme"/>
    <s v="INDIBIZ"/>
    <m/>
    <m/>
    <m/>
    <m/>
    <m/>
    <m/>
    <m/>
    <e v="#NUM!"/>
    <e v="#NUM!"/>
    <x v="1"/>
  </r>
  <r>
    <n v="2000"/>
    <n v="1002522508"/>
    <n v="3"/>
    <x v="4"/>
    <n v="4"/>
    <s v="SEMARANG"/>
    <s v="SALATIGA"/>
    <s v="SLI"/>
    <s v="REG"/>
    <s v="AO"/>
    <x v="0"/>
    <s v="1P INET"/>
    <s v="Completed (PS)"/>
    <s v="RBS-Regional 3"/>
    <d v="2026-08-12T14:55:58"/>
    <d v="2026-08-14T12:47:38"/>
    <n v="69364388"/>
    <m/>
    <n v="142434111387"/>
    <s v="PT Bina Artha Ventura"/>
    <s v="ODP-SLI-FAF/091 FAF/D05/091.01"/>
    <s v="WO061599218"/>
    <m/>
    <m/>
    <m/>
    <n v="110.49893299999999"/>
    <n v="-7.3405969999999998"/>
    <s v="|MN00481|MYIA-081434256711/POI/joko prasetiyo/089648520408/j.prasetiyo19@gmail.com"/>
    <s v="MYIB_ASSISTANT"/>
    <m/>
    <m/>
    <m/>
    <m/>
    <m/>
    <m/>
    <m/>
    <m/>
    <s v="Management Janji"/>
    <s v="2026-08-14 08:00:00 | Tanggal Pemasangan : 14 Agustus 2026 Jam Pemasangan : 08:00 13:00 Info Tambahan : Hubungi pelanggan dulu sebelum ke lokasi terimakasih"/>
    <s v="FCC"/>
    <d v="2026-12-08T15:10:41"/>
    <d v="2026-08-14T08:00:00"/>
    <m/>
    <s v="PS"/>
    <s v="SLI"/>
    <s v="NO ADDON"/>
    <n v="20260814"/>
    <s v="Completed"/>
    <s v="HSI Bisnis Promo HUT Telkom PSB 70% - 50 Mbps"/>
    <s v="INDIBIZ"/>
    <m/>
    <m/>
    <d v="2026-08-14T08:00:00"/>
    <s v="2026-08-14 08:00:00 | Tanggal Pemasangan : 14 Agustus 2026 Jam Pemasangan : 08:00 13:00 Info Tambahan : Hubungi pelanggan dulu sebelum ke lokasi terimakasih"/>
    <n v="2026"/>
    <n v="8"/>
    <n v="14"/>
    <d v="2026-08-14T00:00:00"/>
    <n v="-0.33333333333575865"/>
    <x v="0"/>
  </r>
  <r>
    <n v="2001"/>
    <n v="1002516230"/>
    <n v="3"/>
    <x v="2"/>
    <n v="5"/>
    <s v="MADIUN"/>
    <s v="MADIUN"/>
    <s v="MNZ"/>
    <s v="REG"/>
    <s v="AO"/>
    <x v="0"/>
    <s v="1P INET"/>
    <s v="Completed (PS)"/>
    <s v="RBS-Regional 3"/>
    <d v="2026-08-08T19:31:57"/>
    <d v="2026-08-11T08:47:16"/>
    <n v="69361668"/>
    <m/>
    <n v="152601214986"/>
    <s v="SPBU 54.631.17 (OFFICE)"/>
    <s v="ODP-MNZ-FAN/03 FAN/D01/03.01"/>
    <s v="WO061291434"/>
    <m/>
    <m/>
    <m/>
    <n v="111.53434900000001"/>
    <n v="-7.6062919999999998"/>
    <s v="|MN00286|MYIA-021461661755/POI/IWAN SETYAWAN/08563623930/iwansetawan1989e3@gmail.com"/>
    <s v="MYIB_ASSISTANT"/>
    <m/>
    <m/>
    <m/>
    <m/>
    <m/>
    <m/>
    <m/>
    <m/>
    <s v="Management Janji"/>
    <s v="2026-08-10 08:00:00 | M Janji : 10 agustus 2026 jam Pasang : pagi  Note : hubungi pelanggan jika ingin kelokasi "/>
    <s v="FCC"/>
    <d v="2026-08-08T19:39:43"/>
    <d v="2026-08-10T08:00:00"/>
    <m/>
    <s v="PS"/>
    <s v="MNZ"/>
    <s v="NO ADDON"/>
    <n v="20260811"/>
    <s v="Completed"/>
    <s v="HSI Bisnis Promo HUT Telkom PSB 70% - 50 Mbps"/>
    <s v="INDIBIZ"/>
    <m/>
    <m/>
    <d v="2026-08-10T08:00:00"/>
    <s v="2026-08-10 08:00:00 | M Janji : 10 agustus 2026 jam Pasang : pagi  Note : hubungi pelanggan jika ingin kelokasi "/>
    <n v="2026"/>
    <n v="8"/>
    <n v="11"/>
    <d v="2026-08-11T00:00:00"/>
    <n v="0.66666666666424135"/>
    <x v="0"/>
  </r>
  <r>
    <n v="2002"/>
    <n v="1002526959"/>
    <n v="3"/>
    <x v="1"/>
    <n v="5"/>
    <s v="SBY SELATAN"/>
    <s v="KETINTANG"/>
    <s v="WRU"/>
    <s v="REG"/>
    <s v="AO"/>
    <x v="0"/>
    <s v="1P INET"/>
    <s v="100 | REVOKE COMPLETED"/>
    <s v="RBS-Regional 3"/>
    <d v="2026-08-14T15:37:56"/>
    <d v="2026-08-18T08:35:20"/>
    <n v="69366269"/>
    <m/>
    <n v="152302236765"/>
    <s v="Karma Mitra Jaya Prakasa"/>
    <s v="ODP-WR1-FHD/06 FHD/D01/01.06"/>
    <s v="WO061764196"/>
    <m/>
    <m/>
    <m/>
    <n v="112.716719"/>
    <n v="-7.3806709000000001"/>
    <s v="|MN00458|MYIA-014270298589/POI/Sugiyanto/+628133305375/asriwasisto092@gmail.com"/>
    <s v="MYIB_ASSISTANT"/>
    <m/>
    <m/>
    <m/>
    <m/>
    <m/>
    <m/>
    <m/>
    <m/>
    <s v="Management Janji"/>
    <s v="2026-08-15 13:00:00 | Tanggal Pemasangan : 13 Agustus 2026 Jam Pemasangan : 08:00 15:00 Info Tambahan : Hubungi pelanggan dulu sebelum ke lokasi terimakasih"/>
    <s v="FCC"/>
    <s v="14-08-2026 15:39:56"/>
    <d v="2026-08-15T13:00:00"/>
    <s v="Kendala Teknik"/>
    <s v="REVOKE"/>
    <s v="WRU"/>
    <s v="NO ADDON"/>
    <m/>
    <s v="Revoke Completed"/>
    <s v="HSI Bisnis Basic Promo HUT Telkom PSB 70% - 50 Mbps"/>
    <s v="INDIBIZ"/>
    <m/>
    <m/>
    <d v="2026-08-15T13:00:00"/>
    <s v="2026-08-15 13:00:00 | Tanggal Pemasangan : 13 Agustus 2026 Jam Pemasangan : 08:00 15:00 Info Tambahan : Hubungi pelanggan dulu sebelum ke lokasi terimakasih"/>
    <m/>
    <m/>
    <m/>
    <e v="#NUM!"/>
    <e v="#NUM!"/>
    <x v="1"/>
  </r>
  <r>
    <n v="2003"/>
    <n v="1002522773"/>
    <n v="3"/>
    <x v="5"/>
    <n v="5"/>
    <s v="DENPASAR"/>
    <s v="UBUNG"/>
    <s v="UBN"/>
    <s v="REG"/>
    <s v="AO"/>
    <x v="0"/>
    <m/>
    <s v="Completed (PS)"/>
    <s v="RBS-Regional 3"/>
    <d v="2026-08-12T16:01:24"/>
    <d v="2026-08-13T15:55:05"/>
    <n v="69364484"/>
    <m/>
    <n v="172418757502"/>
    <s v="MI AL - MA&amp; 39;RUF DENPASAR"/>
    <s v="ODP-UBN-FBE/33"/>
    <s v="WO061618113"/>
    <m/>
    <m/>
    <m/>
    <n v="115.1946403"/>
    <n v="-8.6226292000000004"/>
    <s v="|MN02545|/PIC IBU PENY MARLISTYAWARDHANY/081999148710/mialmarufdps@gmail.com"/>
    <s v="Sales Force DBS"/>
    <m/>
    <m/>
    <m/>
    <m/>
    <m/>
    <m/>
    <m/>
    <m/>
    <s v="Management Janji"/>
    <s v="2026-08-13 15:00:00|Nama Pic : bu PENY  No Hp Pic : 081999148710 No alt : - Jam Pemasangan : siang  Tanggal Pemasangan : 13 Agustus 2026|40951375|MYDITA"/>
    <s v="FCC"/>
    <d v="2026-12-08T16:09:48"/>
    <d v="2026-08-13T15:00:00"/>
    <m/>
    <s v="PS"/>
    <s v="UBN"/>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5:00:00"/>
    <s v="2026-08-13 15:00:00|Nama Pic : bu PENY  No Hp Pic : 081999148710 No alt : - Jam Pemasangan : siang  Tanggal Pemasangan : 13 Agustus 2026|40951375|MYDITA"/>
    <n v="2026"/>
    <n v="8"/>
    <n v="13"/>
    <d v="2026-08-13T00:00:00"/>
    <n v="-0.625"/>
    <x v="0"/>
  </r>
  <r>
    <n v="2004"/>
    <n v="1002517886"/>
    <n v="3"/>
    <x v="7"/>
    <n v="4"/>
    <s v="SOLO"/>
    <s v="INNER - SOLO JATENG TIMUR"/>
    <s v="KRT"/>
    <s v="REG"/>
    <s v="AO"/>
    <x v="0"/>
    <m/>
    <s v="Completed (PS)"/>
    <s v="RBS-Regional 3"/>
    <d v="2026-08-10T13:56:51"/>
    <d v="2026-08-12T14:24:11"/>
    <n v="69362508"/>
    <m/>
    <n v="142505403180"/>
    <s v="PT Solo Kulina Utama"/>
    <s v="ODP-KRT-FAZ/031"/>
    <s v="WO061492346"/>
    <m/>
    <m/>
    <m/>
    <n v="110.814350631216"/>
    <n v="-7.5820766089246296"/>
    <s v="AMRBS;406329/Afiq Adzana/TREG4SOLO/Guntur/085742212600 / 082226112532/it-solo@indoguna.co.id / acct-solo@indoguna.co.id /PSB Winback 2.0 Bisnis 150 Mbps Rp 620.000"/>
    <s v="Amex"/>
    <m/>
    <m/>
    <m/>
    <m/>
    <m/>
    <m/>
    <m/>
    <m/>
    <s v="Management Janji"/>
    <s v="2026-08-12 13:00:00|Nama Pic : bp Guntur No Hp Pic : 085742212600 No alt : - Jam Pemasangan : pagi  Tanggal Pemasangan : 12 Agustus 2026|40951375|MYDITA"/>
    <s v="FCC"/>
    <d v="2026-10-08T14:09:59"/>
    <d v="2026-08-12T13:00:00"/>
    <m/>
    <s v="PS"/>
    <s v="KRT"/>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13:00:00"/>
    <s v="2026-08-12 13:00:00|Nama Pic : bp Guntur No Hp Pic : 085742212600 No alt : - Jam Pemasangan : pagi  Tanggal Pemasangan : 12 Agustus 2026|40951375|MYDITA"/>
    <n v="2026"/>
    <n v="8"/>
    <n v="12"/>
    <d v="2026-08-12T00:00:00"/>
    <n v="-0.54166666666424135"/>
    <x v="0"/>
  </r>
  <r>
    <n v="2005"/>
    <n v="1002525616"/>
    <n v="3"/>
    <x v="7"/>
    <n v="4"/>
    <s v="KUDUS"/>
    <s v="BLORA"/>
    <s v="CEP"/>
    <s v="REG"/>
    <s v="AO"/>
    <x v="0"/>
    <s v="1P INET"/>
    <s v="Completed (PS)"/>
    <s v="RBS-Regional 3"/>
    <d v="2026-08-14T09:25:57"/>
    <d v="2026-08-15T14:12:15"/>
    <n v="69365677"/>
    <m/>
    <n v="142552107776"/>
    <s v="DIGITAL KREASI NETWORK (Cepu)"/>
    <s v="ODP-CEP-FE/045 FE/D06/045.01"/>
    <s v="WO061720940"/>
    <m/>
    <m/>
    <m/>
    <n v="111.59342599999999"/>
    <n v="-7.1407860000000003"/>
    <s v="|MN02760|MYIA-029093073061/POI/Marsya/08212469479/networkdigitalkreasi@gmail.com"/>
    <s v="MYIB_ASSISTANT"/>
    <m/>
    <m/>
    <m/>
    <m/>
    <m/>
    <m/>
    <m/>
    <m/>
    <s v="Management Janji"/>
    <s v="2026-08-15 08:00:00 | Nama PIC : bu rani  No HP : 08212469479 Alt : 081943566206 / reza M Janji : 15/AGUSTUS/2026 jam Pasang : Pagi  Note : hubungi pelanggan jika ingin kelokasi, terimakasih. "/>
    <s v="FCC"/>
    <s v="14-08-2026 09:40:20"/>
    <d v="2026-08-15T08:00:00"/>
    <m/>
    <s v="PS"/>
    <s v="CEP"/>
    <s v="NO ADDON"/>
    <n v="20260815"/>
    <s v="Completed"/>
    <s v="HSI Bisnis Promo HUT Telkom PSB 70% - 50 Mbps"/>
    <s v="INDIBIZ"/>
    <m/>
    <m/>
    <d v="2026-08-15T08:00:00"/>
    <s v="2026-08-15 08:00:00 | Nama PIC : bu rani  No HP : 08212469479 Alt : 081943566206 / reza M Janji : 15/AGUSTUS/2026 jam Pasang : Pagi  Note : hubungi pelanggan jika ingin kelokasi, terimakasih. "/>
    <n v="2026"/>
    <n v="8"/>
    <n v="15"/>
    <d v="2026-08-15T00:00:00"/>
    <n v="-0.33333333333575865"/>
    <x v="0"/>
  </r>
  <r>
    <n v="2006"/>
    <n v="1002514843"/>
    <n v="3"/>
    <x v="0"/>
    <n v="5"/>
    <s v="KUPANG"/>
    <s v="KUPANG"/>
    <s v="KPN"/>
    <s v="REG"/>
    <s v="AO"/>
    <x v="0"/>
    <s v="1P INET"/>
    <s v="OSS - FALLOUT"/>
    <s v="RBS-Regional 3"/>
    <d v="2026-08-07T14:28:56"/>
    <d v="2026-08-10T13:31:15"/>
    <n v="69360888"/>
    <m/>
    <n v="172502311392"/>
    <s v="SMA IT ICC"/>
    <s v="ODP-KPN-FU/05 FU/D01/05.01"/>
    <s v="WO061172537"/>
    <m/>
    <m/>
    <m/>
    <n v="123.609710410237"/>
    <n v="-10.169551645376099"/>
    <s v="MD|MYDB-20260807264660|DC40005/MC40050|SMA IT ICC|085293434340"/>
    <s v="MYDIGIBIZPARTNER"/>
    <m/>
    <m/>
    <m/>
    <m/>
    <m/>
    <m/>
    <m/>
    <m/>
    <s v="Management Janji"/>
    <s v="2026-08-08 13:00:00 | Nama Pic : bu sri  No Hp Pic : 085293434340 No alt : - Jam Pemasangan : siang  Tanggal Pemasangan : 8 Agustus 2026"/>
    <s v="FCC"/>
    <d v="2026-07-08T14:40:02"/>
    <d v="2026-08-08T13:00:00"/>
    <s v="Kendala Teknik"/>
    <s v="FO_WFM"/>
    <s v="KPN"/>
    <s v="NO ADDON"/>
    <m/>
    <s v="Provisioning Failed|WFM|INF009011338|TKJ_-10.171759999999999,123.61145499999999_penarikan rumit kabel tdk bisa lewat sembaran"/>
    <s v="HSI Bisnis Promo HUT Telkom PSB 70% - 50 Mbps"/>
    <s v="INDIBIZ"/>
    <m/>
    <m/>
    <d v="2026-08-08T13:00:00"/>
    <s v="2026-08-08 13:00:00 | Nama Pic : bu sri  No Hp Pic : 085293434340 No alt : - Jam Pemasangan : siang  Tanggal Pemasangan : 8 Agustus 2026"/>
    <m/>
    <m/>
    <m/>
    <e v="#NUM!"/>
    <e v="#NUM!"/>
    <x v="1"/>
  </r>
  <r>
    <n v="2007"/>
    <n v="1002514379"/>
    <n v="3"/>
    <x v="0"/>
    <n v="5"/>
    <s v="MATARAM"/>
    <s v="BIMA"/>
    <s v="TET"/>
    <s v="REG"/>
    <s v="AO"/>
    <x v="0"/>
    <s v="1P INET"/>
    <s v="102 | FOLLOW UP COMPLETED"/>
    <s v="RBS-Regional 3"/>
    <d v="2026-08-07T11:35:58"/>
    <d v="2026-08-09T16:05:21"/>
    <n v="69360666"/>
    <m/>
    <n v="172616790168"/>
    <s v="toko Nandang"/>
    <s v="ODP-TET-FAF/35 FAF/D04/35.01"/>
    <s v="WO061151647"/>
    <m/>
    <m/>
    <m/>
    <n v="118.66921786218801"/>
    <n v="-8.6906542293912299"/>
    <s v="MD|MYDB-20260805264431|SC00001/MC00152|toko Nandang|081398945118"/>
    <s v="MYDIGIBIZPARTNER"/>
    <m/>
    <m/>
    <m/>
    <m/>
    <m/>
    <m/>
    <m/>
    <m/>
    <s v="Management Janji"/>
    <s v="2026-08-08 08:00:00 | Nama : BP NANDANG No Hp : 081398945118 No Alt :  Tgl Pemasangan : 08 Agustus 2026 Interval : PAGI  Note : Hubungi pelanggan terlebih dahulu"/>
    <s v="FCC"/>
    <d v="2026-07-08T11:40:14"/>
    <d v="2026-08-08T08:00:00"/>
    <m/>
    <s v="REVOKE"/>
    <s v="TET"/>
    <s v="NETMONK"/>
    <m/>
    <s v="Follow Up Revoke Completed, New Order ID : SC1002516582"/>
    <s v="HSI Bisnis Bundling Netmonk Dual Band PSB 70% Promo - 100 Mbps"/>
    <s v="INDIBIZ"/>
    <m/>
    <m/>
    <d v="2026-08-08T08:00:00"/>
    <s v="2026-08-08 08:00:00 | Nama : BP NANDANG No Hp : 081398945118 No Alt :  Tgl Pemasangan : 08 Agustus 2026 Interval : PAGI  Note : Hubungi pelanggan terlebih dahulu"/>
    <m/>
    <m/>
    <m/>
    <e v="#NUM!"/>
    <e v="#NUM!"/>
    <x v="1"/>
  </r>
  <r>
    <n v="2008"/>
    <n v="1002510341"/>
    <n v="3"/>
    <x v="0"/>
    <n v="5"/>
    <s v="KUPANG"/>
    <s v="ENDE"/>
    <s v="END"/>
    <s v="REG"/>
    <s v="AO"/>
    <x v="0"/>
    <s v="1P INET"/>
    <s v="Completed (PS)"/>
    <s v="RBS-Regional 3"/>
    <d v="2026-08-05T12:02:56"/>
    <d v="2026-08-06T22:14:25"/>
    <n v="69359071"/>
    <m/>
    <n v="172506788951"/>
    <s v="DPC PARTAI GOLKAR KAB. ENDE"/>
    <s v="ODP-END-FH/02 FH/D01/02.01"/>
    <s v="WO060972663"/>
    <m/>
    <m/>
    <m/>
    <n v="121.657813"/>
    <n v="-8.8376468999999993"/>
    <s v="|MC40144|MYIA-030013747447/POI/SIPRIANUS DOI/081246101900/siprianusdoy@gmail.com"/>
    <s v="MYIB_ASSISTANT"/>
    <m/>
    <m/>
    <m/>
    <m/>
    <m/>
    <m/>
    <m/>
    <m/>
    <s v="Management Janji"/>
    <s v="2026-08-06 08:00:00 | Nama PIC : Bp Siprianus No Hp : 081246101900 No Alt : - Tgl Pemasangan : 06 Agustus 2026 Interval : PAGI SIANG Note : Hubungi pelanggan terlebih dahulu"/>
    <s v="FCC"/>
    <d v="2026-05-08T12:09:50"/>
    <d v="2026-08-06T08:00:00"/>
    <m/>
    <s v="PS"/>
    <s v="END"/>
    <s v="NO ADDON"/>
    <n v="20260806"/>
    <s v="Completed"/>
    <s v="HSI Bisnis Promo HUT Telkom PSB 70% - 150 Mbps"/>
    <s v="INDIBIZ"/>
    <m/>
    <m/>
    <d v="2026-08-06T08:00:00"/>
    <s v="2026-08-06 08:00:00 | Nama PIC : Bp Siprianus No Hp : 081246101900 No Alt : - Tgl Pemasangan : 06 Agustus 2026 Interval : PAGI SIANG Note : Hubungi pelanggan terlebih dahulu"/>
    <n v="2026"/>
    <n v="8"/>
    <n v="6"/>
    <d v="2026-08-06T00:00:00"/>
    <n v="-0.33333333333575865"/>
    <x v="0"/>
  </r>
  <r>
    <n v="2009"/>
    <n v="1002505020"/>
    <n v="3"/>
    <x v="6"/>
    <n v="5"/>
    <s v="JEMBER"/>
    <s v="BONDOWOSO"/>
    <s v="BOW"/>
    <s v="REG"/>
    <s v="AO"/>
    <x v="0"/>
    <s v="1P INET"/>
    <s v="Completed (PS)"/>
    <s v="RBS-Regional 3"/>
    <d v="2026-08-02T08:13:56"/>
    <d v="2026-08-02T20:47:04"/>
    <n v="69356934"/>
    <m/>
    <n v="152507225958"/>
    <s v="RUMAH KOST RIFIN"/>
    <s v="ODP-BOW-FA/43 FA/D06/43.01"/>
    <s v="WO060693014"/>
    <m/>
    <m/>
    <m/>
    <n v="113.830169637324"/>
    <n v="-7.93602077639125"/>
    <s v="|MC30175|MYIA-070943804512/POI/Samsul Arifin/083184374910/kzak268@gmail.com"/>
    <s v="MYIB_ASSISTANT"/>
    <m/>
    <m/>
    <m/>
    <m/>
    <m/>
    <m/>
    <m/>
    <m/>
    <s v="Management Janji"/>
    <s v="2026-08-03 08:00:00 | M Janji : 3 agustus 2026 jam Pasang : pagi siang Note : hubungi pelanggan jika ingin kelokasi"/>
    <s v="FCC"/>
    <d v="2026-02-08T08:24:55"/>
    <d v="2026-08-03T08:00:00"/>
    <m/>
    <s v="PS"/>
    <s v="BOW"/>
    <s v="NO ADDON"/>
    <n v="20260802"/>
    <s v="Completed"/>
    <s v="HSI Bisnis Promo HUT Telkom PSB 70% - 100 Mbps"/>
    <s v="INDIBIZ"/>
    <m/>
    <m/>
    <d v="2026-08-03T08:00:00"/>
    <s v="2026-08-03 08:00:00 | M Janji : 3 agustus 2026 jam Pasang : pagi siang Note : hubungi pelanggan jika ingin kelokasi"/>
    <n v="2026"/>
    <n v="8"/>
    <n v="2"/>
    <d v="2026-08-02T00:00:00"/>
    <n v="-1.3333333333357587"/>
    <x v="0"/>
  </r>
  <r>
    <n v="2010"/>
    <n v="1002517902"/>
    <n v="3"/>
    <x v="6"/>
    <n v="5"/>
    <s v="JEMBER"/>
    <s v="SITUBONDO"/>
    <s v="ASB"/>
    <s v="REG"/>
    <s v="AO"/>
    <x v="0"/>
    <s v="1P INET"/>
    <s v="Completed (PS)"/>
    <s v="RBS-Regional 3"/>
    <d v="2026-08-10T13:58:56"/>
    <d v="2026-08-11T17:36:11"/>
    <n v="69362464"/>
    <m/>
    <n v="152527209095"/>
    <s v="Sentra Gudang Assyarif DC"/>
    <s v="ODP-ASB-FB/09"/>
    <s v="WO061403731"/>
    <m/>
    <m/>
    <m/>
    <n v="114.275181"/>
    <n v="-7.7532899999999998"/>
    <s v="|MN00099|MYIA-071087842900/POI/SAFRIADI WIRIA PUTRA/082336477213/deank.syafriadi@gmail.com"/>
    <s v="MYIB_ASSISTANT"/>
    <m/>
    <m/>
    <m/>
    <m/>
    <m/>
    <m/>
    <m/>
    <m/>
    <s v="Management Janji"/>
    <s v="2026-08-11 13:00:00 | Tanggal pemasangan: 11/08/2026 Jam pemasangan : pagi / siang Info Tambahan : Hubungi pelanggan dulu sebelum ke lokasi terima kasih."/>
    <s v="FCC"/>
    <d v="2026-10-08T14:09:59"/>
    <d v="2026-08-11T13:00:00"/>
    <m/>
    <s v="PS"/>
    <s v="ASB"/>
    <s v="NO ADDON"/>
    <n v="20260811"/>
    <s v="Completed"/>
    <s v="HSI Bisnis Promo HUT Telkom PSB 70% - 75 Mbps"/>
    <s v="INDIBIZ"/>
    <m/>
    <m/>
    <d v="2026-08-11T13:00:00"/>
    <s v="2026-08-11 13:00:00 | Tanggal pemasangan: 11/08/2026 Jam pemasangan : pagi / siang Info Tambahan : Hubungi pelanggan dulu sebelum ke lokasi terima kasih."/>
    <n v="2026"/>
    <n v="8"/>
    <n v="11"/>
    <d v="2026-08-11T00:00:00"/>
    <n v="-0.54166666666424135"/>
    <x v="0"/>
  </r>
  <r>
    <n v="2011"/>
    <n v="1002529430"/>
    <n v="3"/>
    <x v="0"/>
    <n v="5"/>
    <s v="MATARAM"/>
    <s v="SUMBAWA"/>
    <s v="ALA"/>
    <s v="REG"/>
    <s v="AO"/>
    <x v="0"/>
    <s v="1P INET"/>
    <s v="7 | OSS - PROVISIONING ISSUED"/>
    <s v="RBS-Regional 3"/>
    <d v="2026-08-16T10:48:57"/>
    <d v="2026-08-17T08:06:13"/>
    <n v="69367383"/>
    <m/>
    <n v="172607203825"/>
    <s v="TOKO ANJANI RS"/>
    <s v="ODP-ALA-FAC/12 FAC/D01/12.01"/>
    <s v="WO061862330"/>
    <m/>
    <m/>
    <m/>
    <n v="116.940004080533"/>
    <n v="-8.5213360972809493"/>
    <s v="MD|MYDB-20260814265428|SC00001/MC00025|TOKO ANJANI RS|085139051982"/>
    <s v="MYDIGIBIZPARTNER"/>
    <m/>
    <m/>
    <m/>
    <m/>
    <m/>
    <m/>
    <m/>
    <m/>
    <s v="Management Janji"/>
    <s v="2026-08-17 08:00:00 | Waktu pemasangan : 17 agustus 2026 Jam pemasangan : 08.00 - 12.00 Info Tambahan : Hubungi pelanggan dulu sebelum ke lokasi terimakasih "/>
    <s v="FCC"/>
    <s v="16-08-2026 10:54:48"/>
    <d v="2026-08-17T08:00:00"/>
    <m/>
    <s v="PI"/>
    <s v="ALA"/>
    <s v="NO ADDON"/>
    <m/>
    <s v="Provisioning Issued"/>
    <s v="HSI Bisnis Promo HUT Telkom PSB 70% - 75 Mbps"/>
    <s v="INDIBIZ"/>
    <m/>
    <m/>
    <d v="2026-08-17T08:00:00"/>
    <s v="2026-08-17 08:00:00 | Waktu pemasangan : 17 agustus 2026 Jam pemasangan : 08.00 - 12.00 Info Tambahan : Hubungi pelanggan dulu sebelum ke lokasi terimakasih "/>
    <m/>
    <m/>
    <m/>
    <e v="#NUM!"/>
    <e v="#NUM!"/>
    <x v="1"/>
  </r>
  <r>
    <n v="2012"/>
    <n v="1002522377"/>
    <n v="3"/>
    <x v="5"/>
    <n v="5"/>
    <s v="SINGARJA"/>
    <s v="GIANYAR"/>
    <s v="UBU"/>
    <s v="REG"/>
    <s v="AO"/>
    <x v="0"/>
    <m/>
    <s v="Completed (PS)"/>
    <s v="RBS-Regional 3"/>
    <d v="2026-08-12T14:22:54"/>
    <d v="2026-08-13T12:37:22"/>
    <n v="69364340"/>
    <m/>
    <n v="172408247752"/>
    <s v="SD NEGERI 4 BEDULU"/>
    <s v="ODP-UBU-FG/100"/>
    <s v="WO061605244"/>
    <m/>
    <m/>
    <m/>
    <n v="115.2902917"/>
    <n v="-8.5277806999999992"/>
    <s v="|MN02658|/PIC I KETUT WIARTA/087744013736/sdn4bedulu@gmail.com"/>
    <s v="Sales Force DBS"/>
    <m/>
    <m/>
    <m/>
    <m/>
    <m/>
    <m/>
    <m/>
    <m/>
    <s v="Management Janji"/>
    <s v="2026-08-13 13:00:00|Nama PIC : Bp Wiarta No HP : 087744013736 No Alt : - M Janji :  13 Agustus 2026 Jam Pasang : Pagi / Siang Note : hubungi pelanggan jika ingin kelokasi|40951378|MYDITA"/>
    <s v="FCC"/>
    <d v="2026-12-08T14:39:59"/>
    <d v="2026-08-13T13:00:00"/>
    <m/>
    <s v="PS"/>
    <s v="UBU"/>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Bp Wiarta No HP : 087744013736 No Alt : - M Janji :  13 Agustus 2026 Jam Pasang : Pagi / Siang Note : hubungi pelanggan jika ingin kelokasi|40951378|MYDITA"/>
    <n v="2026"/>
    <n v="8"/>
    <n v="13"/>
    <d v="2026-08-13T00:00:00"/>
    <n v="-0.54166666666424135"/>
    <x v="0"/>
  </r>
  <r>
    <n v="2013"/>
    <n v="1002515400"/>
    <n v="3"/>
    <x v="3"/>
    <n v="4"/>
    <s v="YOGYAKARTA"/>
    <s v="INNER - YOGYA JATENG SELATAN"/>
    <s v="KBU"/>
    <s v="REG"/>
    <s v="AO"/>
    <x v="0"/>
    <s v="1P INET"/>
    <s v="102 | FOLLOW UP COMPLETED"/>
    <s v="RBS-Regional 3"/>
    <d v="2026-08-07T17:25:58"/>
    <d v="2026-08-11T15:18:16"/>
    <n v="69361092"/>
    <m/>
    <n v="146113146974"/>
    <s v="The Prajan Hotel &amp; Villas"/>
    <s v="ODP-KBU-FEL/19 FEL/D02/04.19"/>
    <s v="WO061195936"/>
    <m/>
    <m/>
    <m/>
    <n v="110.376828"/>
    <n v="-7.7809100000000004"/>
    <s v="|MC80224|MYIA-036229692047/POI/DIMAS ARIFAN FEBRIYANTO/08132077719/dg@nattshospitality.com"/>
    <s v="MYIB_ASSISTANT"/>
    <m/>
    <m/>
    <m/>
    <m/>
    <m/>
    <m/>
    <m/>
    <m/>
    <s v="Management Janji"/>
    <s v="2026-08-09 14:00:00 | Nama : BP DIMAS ARIFAN FEBRIYANTO No Hp : 08132077719 No Alt : 0895363656031 Tgl Pemasangan : 08 Agustus 2026 Interval : SIANG Note : Hubungi pelanggan terlebih dahulu"/>
    <s v="FCC"/>
    <d v="2026-07-08T17:40:11"/>
    <d v="2026-08-09T14:00:00"/>
    <s v="Kendala Pelanggan"/>
    <s v="REVOKE"/>
    <s v="KBU"/>
    <s v="NO ADDON"/>
    <m/>
    <s v="Follow Up Revoke Completed, New Order ID : SC1002520411"/>
    <s v="HSI Bisnis Promo HUT Telkom PSB 70% - 50 Mbps"/>
    <s v="INDIBIZ"/>
    <m/>
    <m/>
    <d v="2026-08-09T14:00:00"/>
    <s v="2026-08-09 14:00:00 | Nama : BP DIMAS ARIFAN FEBRIYANTO No Hp : 08132077719 No Alt : 0895363656031 Tgl Pemasangan : 08 Agustus 2026 Interval : SIANG Note : Hubungi pelanggan terlebih dahulu"/>
    <m/>
    <m/>
    <m/>
    <e v="#NUM!"/>
    <e v="#NUM!"/>
    <x v="1"/>
  </r>
  <r>
    <n v="2014"/>
    <n v="1002523588"/>
    <n v="3"/>
    <x v="5"/>
    <n v="5"/>
    <s v="DENPASAR"/>
    <s v="UBUNG"/>
    <s v="MMN"/>
    <s v="REG"/>
    <s v="AO"/>
    <x v="0"/>
    <s v="1P INET"/>
    <s v="102 | FOLLOW UP COMPLETED"/>
    <s v="RBS-Regional 3"/>
    <d v="2026-08-13T09:59:56"/>
    <d v="2026-08-16T17:45:10"/>
    <n v="69364819"/>
    <m/>
    <n v="172419207148"/>
    <s v="SPBU BUANA RAYA"/>
    <s v="ODP-MMN-FB/75 FB/D05/75.01"/>
    <s v="WO061645550"/>
    <m/>
    <m/>
    <m/>
    <n v="115.187797062098"/>
    <n v="-8.6671579942048904"/>
    <s v="MD|MYDB-20260812265126|DN00001/MN00737|SPBU BUANA RAYA|081236755881"/>
    <s v="MYDIGIBIZPARTNER"/>
    <m/>
    <m/>
    <m/>
    <m/>
    <m/>
    <m/>
    <m/>
    <m/>
    <s v="Management Janji"/>
    <s v="2026-08-14 08:00:00 | Nama : BP MULYANA SURYA No Hp : 081236755881 No Alt :  Tgl Pemasangan : 14 Agustus 2026 Interval : PAGI  Note : Hubungi pelanggan terlebih dahulu"/>
    <s v="FCC"/>
    <s v="13-08-2026 10:09:52"/>
    <d v="2026-08-14T08:00:00"/>
    <s v="Kendala Teknik"/>
    <s v="REVOKE"/>
    <s v="MMN"/>
    <s v="NO ADDON"/>
    <m/>
    <s v="Follow Up Revoke Completed, New Order ID : SC1002530025"/>
    <s v="HSI Bisnis Promo HUT Telkom PSB 70% - 50 Mbps"/>
    <s v="INDIBIZ"/>
    <m/>
    <m/>
    <d v="2026-08-14T08:00:00"/>
    <s v="2026-08-14 08:00:00 | Nama : BP MULYANA SURYA No Hp : 081236755881 No Alt :  Tgl Pemasangan : 14 Agustus 2026 Interval : PAGI  Note : Hubungi pelanggan terlebih dahulu"/>
    <m/>
    <m/>
    <m/>
    <e v="#NUM!"/>
    <e v="#NUM!"/>
    <x v="1"/>
  </r>
  <r>
    <n v="2015"/>
    <n v="1002526029"/>
    <n v="3"/>
    <x v="1"/>
    <n v="5"/>
    <s v="SBY UTARA"/>
    <s v="MANYAR"/>
    <s v="MGO"/>
    <s v="DGS"/>
    <s v="AO"/>
    <x v="0"/>
    <m/>
    <s v="Completed (PS)"/>
    <s v="DGS-B2B TREG"/>
    <d v="2026-08-14T11:01:04"/>
    <d v="2026-08-14T15:49:45"/>
    <n v="69232660"/>
    <m/>
    <n v="152413167672"/>
    <s v="INTERNET KOMINFO PELAYANAN PUBLIK"/>
    <s v="ODP-DMO-FQP/32"/>
    <s v="WO061731296"/>
    <m/>
    <m/>
    <m/>
    <n v="112.73745156214"/>
    <n v="-7.2570272460170804"/>
    <s v="GS SURAMADU/ AM HANIF/ PSB INET ONLY 50 MBPS/ LOKET PARKIR JL TANJUNG ANOM/ PIC DAVIP 082245657000"/>
    <s v="Account Manager"/>
    <m/>
    <m/>
    <m/>
    <m/>
    <m/>
    <m/>
    <m/>
    <m/>
    <s v="Management Janji"/>
    <s v="GS SURAMADU/ AM HANIF/ PSB INET ONLY 50 MBPS/ LOKET PARKIR JL TANJUNG ANOM/ PIC DAVIP 082245657000"/>
    <s v="FCC"/>
    <s v="14-08-2026 11:10:21"/>
    <m/>
    <m/>
    <s v="PS"/>
    <s v="MGO"/>
    <s v="NO ADDON"/>
    <n v="20260814"/>
    <s v="Completed"/>
    <s v="- SP_NOSS;SP_NOSS ~ Internet NOSS Multispeed Network[0]  - SP_NOSS;SP_NOSS ~ Internet NOSS Multispeed Network[0]  - E23046;E23046 ~ ES23 - Paket HSI Bisnis[0]  - E23046~null~E23046_UNL;UNL ~ Internet-Link Unlimited Internet Usage ~ E23046[0]  - E23046~nul"/>
    <s v="INDIBIZ"/>
    <m/>
    <m/>
    <d v="2026-08-14T13:00:00"/>
    <s v="GS SURAMADU/ AM HANIF/ PSB INET ONLY 50 MBPS/ LOKET PARKIR JL TANJUNG ANOM/ PIC DAVIP 082245657000"/>
    <n v="2026"/>
    <n v="8"/>
    <n v="14"/>
    <d v="2026-08-14T00:00:00"/>
    <n v="-0.54166666666424135"/>
    <x v="0"/>
  </r>
  <r>
    <n v="2016"/>
    <n v="1002513253"/>
    <n v="3"/>
    <x v="4"/>
    <n v="4"/>
    <s v="SEMARANG"/>
    <s v="INNER - SEMARANG JATENG UTARA"/>
    <s v="JHR"/>
    <s v="REG"/>
    <s v="AO"/>
    <x v="0"/>
    <m/>
    <s v="102 | FOLLOW UP COMPLETED"/>
    <s v="RBS-Regional 3"/>
    <d v="2026-08-06T16:58:08"/>
    <d v="2026-08-15T12:07:55"/>
    <n v="69360260"/>
    <m/>
    <n v="142406119775"/>
    <s v="DP MALL BOSS"/>
    <s v="ODP-JHR-FEJ/012"/>
    <s v="WO061648333"/>
    <m/>
    <m/>
    <m/>
    <n v="110.4123384"/>
    <n v="-6.9829374"/>
    <s v="AMRBS;403098;REG3;DANIEL MARWA DENERO;08112876658;CP.DANNY;081289614441;PAKET 50 Mbps promo 1:1 355rb;DP MALL BOSS"/>
    <s v="Account Manager"/>
    <m/>
    <m/>
    <m/>
    <m/>
    <m/>
    <m/>
    <m/>
    <m/>
    <s v="Management Janji"/>
    <s v="2026-08-14 08:00:00|Waktu pemasangan : 13 agustus 2026 Jam pemasangan : 08.00 - 12.00 Info Tambahan : Hubungi pelanggan dulu sebelum ke lokasi terimakasih |40951377|MYDITA"/>
    <s v="FCC"/>
    <d v="2026-06-08T17:26:01"/>
    <d v="2026-08-14T08:00:00"/>
    <s v="Kendala Teknik"/>
    <s v="REVOKE"/>
    <s v="JHR"/>
    <s v="NO ADDON"/>
    <m/>
    <s v="Follow Up Revoke Completed, New Order ID : SC1002528168"/>
    <s v="- 11_11446;Biaya PSB HSI EBIS Tunai di Depan ~ 11[150000]  - SP_NOSS;SP_NOSS ~ Internet NOSS Multispeed Network[0]  - SP_NOSS;SP_NOSS ~ Internet NOSS Multispeed Network[0]  - E23015;E23015 ~ ES23 - Perangkat ONT[0]  - E23015~null~44292;E23015||11||Abodeme"/>
    <s v="INDIBIZ"/>
    <m/>
    <m/>
    <d v="2026-08-14T08:00:00"/>
    <s v="2026-08-14 08:00:00|Waktu pemasangan : 13 agustus 2026 Jam pemasangan : 08.00 - 12.00 Info Tambahan : Hubungi pelanggan dulu sebelum ke lokasi terimakasih |40951377|MYDITA"/>
    <m/>
    <m/>
    <m/>
    <e v="#NUM!"/>
    <e v="#NUM!"/>
    <x v="1"/>
  </r>
  <r>
    <n v="2017"/>
    <n v="1002506605"/>
    <n v="3"/>
    <x v="6"/>
    <n v="5"/>
    <s v="SIDOARJO"/>
    <s v="INNER - JATIM TIMUR"/>
    <s v="GDA"/>
    <s v="REG"/>
    <s v="AO"/>
    <x v="0"/>
    <s v="2P INET + VOICE"/>
    <s v="102 | FOLLOW UP COMPLETED"/>
    <s v="RBS-Regional 3"/>
    <d v="2026-08-03T18:08:56"/>
    <d v="2026-08-07T17:52:13"/>
    <n v="69357539"/>
    <n v="3135910043"/>
    <n v="152317261788"/>
    <s v="PT. BQUIK OTOMOTIF INDONESIA"/>
    <s v="ODP-GDA-FAL/55"/>
    <s v="WO060832129"/>
    <m/>
    <m/>
    <m/>
    <n v="112.730757754762"/>
    <n v="-7.3948873954626704"/>
    <s v="AMRBS;403145;EVA LESTARI BANGUN;AO;PT. BQUIK OTOMOTIF INDONESIA;HSI Bisnis 1:1 (INET+Voice) 50 Mbps (479k);81181141676;81119922069;dimas.m@b-quik.co.id"/>
    <s v="Teknisi"/>
    <m/>
    <m/>
    <m/>
    <m/>
    <m/>
    <m/>
    <m/>
    <m/>
    <s v="Management Janji"/>
    <s v="2026-08-04 15:00:00 |  M Janji : (04/08/2026) jam Pasang : 09:00 Note : hubungi pelanggan jika ingin kelokasi"/>
    <s v="FCC"/>
    <d v="2026-03-08T18:10:15"/>
    <d v="2026-08-04T15:00:00"/>
    <s v="Kendala Pelanggan"/>
    <s v="REVOKE"/>
    <s v="GDA"/>
    <s v="NO ADDON"/>
    <m/>
    <s v="Follow Up Revoke Completed, New Order ID : SC1002515426"/>
    <s v="HSI Bisnis Bundling Phone PSB 70% - Free 800 Menit - 50 Mbps"/>
    <s v="INDIBIZ"/>
    <m/>
    <m/>
    <d v="2026-08-04T15:00:00"/>
    <s v="2026-08-04 15:00:00 |  M Janji : (04/08/2026) jam Pasang : 09:00 Note : hubungi pelanggan jika ingin kelokasi"/>
    <m/>
    <m/>
    <m/>
    <e v="#NUM!"/>
    <e v="#NUM!"/>
    <x v="1"/>
  </r>
  <r>
    <n v="2018"/>
    <n v="1002516470"/>
    <n v="3"/>
    <x v="4"/>
    <n v="4"/>
    <s v="PEKALONGAN"/>
    <s v="PEKALONGAN"/>
    <s v="KJE"/>
    <s v="REG"/>
    <s v="AO"/>
    <x v="0"/>
    <m/>
    <s v="Completed (PS)"/>
    <s v="RBS-Regional 3"/>
    <d v="2026-08-09T12:49:03"/>
    <d v="2026-08-09T19:00:45"/>
    <n v="69360724"/>
    <m/>
    <n v="146219104015"/>
    <s v="KONVEKSI BAIVAVI"/>
    <s v="ODP-KJE-FD/046"/>
    <s v="WO061316353"/>
    <m/>
    <m/>
    <m/>
    <n v="109.57646200000001"/>
    <n v="-7.0226421212957604"/>
    <s v="|MC50009|MYIA-025628572701/POI/egah pandu septiawan/085865548343/baivaviofficial@gmail.com"/>
    <s v="MYDIGIBIZPARTNER"/>
    <m/>
    <m/>
    <m/>
    <m/>
    <m/>
    <m/>
    <m/>
    <m/>
    <s v="Management Janji"/>
    <s v="2026-08-08 13:00:00 | Tanggal pemasangan: 08/08/2026  Jam pemasangan : pagi / siang  Info Tambahan : Hubungi pelanggan dulu sebelum ke lokasi.  terima kasih"/>
    <s v="FCC"/>
    <d v="2026-09-08T13:10:37"/>
    <m/>
    <m/>
    <s v="PS"/>
    <s v="KJE"/>
    <s v="NO ADDON"/>
    <n v="20260809"/>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08 13:00:00 | Tanggal pemasangan: 08/08/2026  Jam pemasangan : pagi / siang  Info Tambahan : Hubungi pelanggan dulu sebelum ke lokasi.  terima kasih"/>
    <n v="2026"/>
    <n v="8"/>
    <n v="9"/>
    <d v="2026-08-09T00:00:00"/>
    <n v="-0.29166666666424135"/>
    <x v="0"/>
  </r>
  <r>
    <n v="2019"/>
    <n v="1002520918"/>
    <n v="3"/>
    <x v="3"/>
    <n v="4"/>
    <s v="PURWOKERTO"/>
    <s v="PURBALINGGA"/>
    <s v="PBG"/>
    <s v="REG"/>
    <s v="AO"/>
    <x v="0"/>
    <s v="1P INET"/>
    <s v="Completed (PS)"/>
    <s v="RBS-Regional 3"/>
    <d v="2026-08-11T17:34:57"/>
    <d v="2026-08-12T13:39:34"/>
    <n v="69363664"/>
    <m/>
    <n v="143363111019"/>
    <s v="SPBU 4353317 Bojongsari Purbalingga"/>
    <s v="ODP-PBG-FAF/119"/>
    <s v="WO061531763"/>
    <m/>
    <m/>
    <m/>
    <n v="109.355762292403"/>
    <n v="-7.3582562665557996"/>
    <s v="|MN02834|MYIA-030345768634/POI/WIWIT HERAWANTO/081229412381/kajonganspbu@gmail.com"/>
    <s v="MYIB_ASSISTANT"/>
    <m/>
    <m/>
    <m/>
    <m/>
    <m/>
    <m/>
    <m/>
    <m/>
    <s v="Management Janji"/>
    <s v="2026-08-14 10:00:00 | Nama Pic : bp WIWIT HERAWANTO No Hp Pic : 081229412381 No alt : - Jam Pemasangan : pagi  Tanggal Pemasangan : 12 Agustus 2026"/>
    <s v="FCC"/>
    <d v="2026-11-08T17:39:47"/>
    <d v="2026-08-14T10:00:00"/>
    <m/>
    <s v="PS"/>
    <s v="PBG"/>
    <s v="NO ADDON"/>
    <n v="20260812"/>
    <s v="Completed"/>
    <s v="HSI Bisnis Promo HUT Telkom PSB 70% - 100 Mbps Dual Band"/>
    <s v="INDIBIZ"/>
    <m/>
    <m/>
    <d v="2026-08-14T10:00:00"/>
    <s v="2026-08-14 10:00:00 | Nama Pic : bp WIWIT HERAWANTO No Hp Pic : 081229412381 No alt : - Jam Pemasangan : pagi  Tanggal Pemasangan : 12 Agustus 2026"/>
    <n v="2026"/>
    <n v="8"/>
    <n v="12"/>
    <d v="2026-08-12T00:00:00"/>
    <n v="-2.4166666666642413"/>
    <x v="0"/>
  </r>
  <r>
    <n v="2020"/>
    <n v="1002506074"/>
    <n v="3"/>
    <x v="3"/>
    <n v="4"/>
    <s v="YOGYAKARTA"/>
    <s v="GUNUNG KIDUL"/>
    <s v="WNS"/>
    <s v="REG"/>
    <s v="AO"/>
    <x v="0"/>
    <m/>
    <s v="CANCEL COMPLETED"/>
    <s v="RBS-Regional 3"/>
    <d v="2026-08-03T13:19:36"/>
    <d v="2026-08-13T15:07:43"/>
    <n v="69357501"/>
    <m/>
    <n v="143135115012"/>
    <s v="PT. Prasetya Maju Mapan (Kampoeng Gamers)"/>
    <m/>
    <m/>
    <m/>
    <m/>
    <m/>
    <n v="110.39949324208"/>
    <n v="-7.8815152131208004"/>
    <s v="|MC80045|/Ega Prasetya/081328454344/mandiriegg@gmail.com"/>
    <s v="Sales Profesional"/>
    <m/>
    <m/>
    <m/>
    <m/>
    <m/>
    <m/>
    <m/>
    <m/>
    <m/>
    <m/>
    <m/>
    <d v="2026-03-08T13:25:40"/>
    <m/>
    <m/>
    <s v="REJECT_FCC"/>
    <s v="WNS"/>
    <s v="NO ADDON"/>
    <m/>
    <s v="DECLINE : Decline - Batal Order EVI PUSPITA EKASARI 40931150|MYDITA"/>
    <s v="- 11_11446;Biaya PSB HSI EBIS Tunai di Depan ~ 11[150000]  - SP_NOSS;SP_NOSS ~ Internet NOSS Multispeed Network[0]  - SP_NOSS;SP_NOSS ~ Internet NOSS Multispeed Network[0]  - E23015;E23015 ~ ES23 - Perangkat ONT[0]  - E23015~null~44292;E23015||11||Abodeme"/>
    <s v="INDIBIZ"/>
    <m/>
    <s v="DECLINE : Decline - Batal Order EVI PUSPITA EKASARI 40931150|MYDITA"/>
    <m/>
    <m/>
    <m/>
    <m/>
    <m/>
    <e v="#NUM!"/>
    <e v="#NUM!"/>
    <x v="1"/>
  </r>
  <r>
    <n v="2021"/>
    <n v="1002524013"/>
    <n v="3"/>
    <x v="4"/>
    <n v="4"/>
    <s v="SEMARANG"/>
    <s v="INNER - SEMARANG JATENG UTARA"/>
    <s v="SMT"/>
    <s v="REG"/>
    <s v="AO"/>
    <x v="0"/>
    <s v="1P INET"/>
    <s v="Completed (PS)"/>
    <s v="RBS-Regional 3"/>
    <d v="2026-08-13T11:53:56"/>
    <d v="2026-08-14T10:58:08"/>
    <n v="69365026"/>
    <m/>
    <n v="141420142179"/>
    <s v="CV Onedaindo Sumber Makmur"/>
    <s v="ODP-SMT-FBS/070 FBS/D05/070.01"/>
    <s v="WO061656869"/>
    <m/>
    <m/>
    <m/>
    <n v="110.36762338131599"/>
    <n v="-6.9919992830347804"/>
    <s v="MD|MYDB-20260811265013|DN00001/MN00299|CV Onedaindo Sumber Makmur|088216435622"/>
    <s v="MYDIGIBIZPARTNER"/>
    <m/>
    <m/>
    <m/>
    <m/>
    <m/>
    <m/>
    <m/>
    <m/>
    <s v="Management Janji"/>
    <s v="2026-08-14 08:00:00 | Nama PIC : Irwan  No HP : 088216435622 Alt : 0815765789 M Janji : 14/08/2026 Jam Pasang : 08.00  - 13:00  NoteÃ‚Â :  hubungi terlebih dahulu sebelum ke lokasi, terima kasih."/>
    <s v="FCC"/>
    <s v="13-08-2026 11:54:51"/>
    <d v="2026-08-14T08:00:00"/>
    <m/>
    <s v="PS"/>
    <s v="SMT"/>
    <s v="NO ADDON"/>
    <n v="20260814"/>
    <s v="Completed"/>
    <s v="HSI Bisnis Promo HUT Telkom PSB 70% - 50 Mbps"/>
    <s v="INDIBIZ"/>
    <m/>
    <m/>
    <d v="2026-08-14T08:00:00"/>
    <s v="2026-08-14 08:00:00 | Nama PIC : Irwan  No HP : 088216435622 Alt : 0815765789 M Janji : 14/08/2026 Jam Pasang : 08.00  - 13:00  NoteÃ‚Â :  hubungi terlebih dahulu sebelum ke lokasi, terima kasih."/>
    <n v="2026"/>
    <n v="8"/>
    <n v="14"/>
    <d v="2026-08-14T00:00:00"/>
    <n v="-0.33333333333575865"/>
    <x v="0"/>
  </r>
  <r>
    <n v="2022"/>
    <n v="1002524429"/>
    <n v="3"/>
    <x v="0"/>
    <n v="5"/>
    <s v="MATARAM"/>
    <s v="BIMA"/>
    <s v="SAP"/>
    <s v="REG"/>
    <s v="AO"/>
    <x v="0"/>
    <m/>
    <s v="Completed (PS)"/>
    <s v="RBS-Regional 3"/>
    <d v="2026-08-13T14:14:39"/>
    <d v="2026-08-15T14:54:02"/>
    <n v="69365238"/>
    <m/>
    <n v="172610305727"/>
    <s v="SMPN 3 SAPE"/>
    <s v="ODP-SAP-FAA/99"/>
    <s v="WO061690830"/>
    <m/>
    <m/>
    <m/>
    <n v="119.01000310000001"/>
    <n v="-8.5281903999999997"/>
    <s v="RBS|HSI|TREG3|AO|SMPN 3 SAPE|M.Faridilhaq|MC40312|82340079918|100mbps 1:1 netmonk "/>
    <s v="Sales Profesional"/>
    <m/>
    <m/>
    <m/>
    <m/>
    <m/>
    <m/>
    <m/>
    <m/>
    <s v="Management Janji"/>
    <s v="2026-08-14 13:00:00|telp : 082340079918 M Janji : (14/08/2026) jam Pasang : 09:00 Note : hubungi pelanggan jika ingin kelokasi|40000802|MYDITA"/>
    <s v="FCC"/>
    <s v="13-08-2026 14:39:50"/>
    <d v="2026-08-14T13:00:00"/>
    <m/>
    <s v="PS"/>
    <s v="SAP"/>
    <s v="NETMONK"/>
    <n v="20260815"/>
    <s v="Completed"/>
    <s v="- 11_11446;Biaya PSB HSI EBIS Tunai di Depan ~ 11[150000]  - E23080;E23080 ~ ES23 - Add-on HSI Bisnis Bundling (Netmonk)[0]  - E23080~null~100382;E23080||77||Abodemen 0[0]  - E23080~null~E23080_NMONKHI;NMONKHI ~ Nadefaa Netmonk Hi Alacarte ~ E23080[56100]"/>
    <s v="INDIBIZ"/>
    <m/>
    <m/>
    <d v="2026-08-14T13:00:00"/>
    <s v="2026-08-14 13:00:00|telp : 082340079918 M Janji : (14/08/2026) jam Pasang : 09:00 Note : hubungi pelanggan jika ingin kelokasi|40000802|MYDITA"/>
    <n v="2026"/>
    <n v="8"/>
    <n v="15"/>
    <d v="2026-08-15T00:00:00"/>
    <n v="0.45833333333575865"/>
    <x v="0"/>
  </r>
  <r>
    <n v="2023"/>
    <n v="1002511998"/>
    <n v="3"/>
    <x v="6"/>
    <n v="5"/>
    <s v="PASURUAN"/>
    <s v="PASURUAN"/>
    <s v="BNL"/>
    <s v="REG"/>
    <s v="AO"/>
    <x v="0"/>
    <m/>
    <s v="100 | REVOKE COMPLETED"/>
    <s v="RBS-Regional 3"/>
    <d v="2026-08-06T11:17:15"/>
    <d v="2026-08-10T10:46:45"/>
    <n v="69359810"/>
    <m/>
    <n v="152744222130"/>
    <s v="SMAIT AL USWAH"/>
    <s v="ODP-BNL-FN/53"/>
    <s v="WO061111223"/>
    <m/>
    <m/>
    <m/>
    <n v="112.7719518"/>
    <n v="-7.6037894000000001"/>
    <s v="|MN01809|/SMAIT AL USWAH/WINBACK 2.0 HSI B2B (1:1) 50MBPS 355RB PSB DISC 70%//smaitaluswahbangil@gmail.com/SUPRIYANTO/895351840068"/>
    <s v="Sales Force DBS"/>
    <m/>
    <m/>
    <m/>
    <m/>
    <m/>
    <m/>
    <m/>
    <m/>
    <s v="Management Janji"/>
    <s v="2026-08-07 15:00:00|Waktu pemasnagan : 07 agustus 2026 Jam pemasangan : 08.00 - 12.00 Mohon hubungi pelanggan sebelum ke lokasi  Terima kasih|40010577|MYDITA"/>
    <s v="FCC"/>
    <d v="2026-06-08T11:25:46"/>
    <d v="2026-08-07T15:00:00"/>
    <s v="Kendala Teknik"/>
    <s v="REVOKE"/>
    <s v="BNL"/>
    <s v="NO ADDON"/>
    <m/>
    <s v="Revoke Completed"/>
    <s v="- 11_11446;Biaya PSB HSI EBIS Tunai di Depan ~ 11[150000]  - SP_NOSS;SP_NOSS ~ Internet NOSS Multispeed Network[0]  - SP_NOSS;SP_NOSS ~ Internet NOSS Multispeed Network[0]  - E25060;E25060 ~ ES25 - Paket HSI Bisnis (HSIE) Khusus Winback 2.0[0]  - E25060~n"/>
    <s v="INDIBIZ"/>
    <m/>
    <m/>
    <d v="2026-08-07T15:00:00"/>
    <s v="2026-08-07 15:00:00|Waktu pemasnagan : 07 agustus 2026 Jam pemasangan : 08.00 - 12.00 Mohon hubungi pelanggan sebelum ke lokasi  Terima kasih|40010577|MYDITA"/>
    <m/>
    <m/>
    <m/>
    <e v="#NUM!"/>
    <e v="#NUM!"/>
    <x v="1"/>
  </r>
  <r>
    <n v="2024"/>
    <n v="1002504615"/>
    <n v="3"/>
    <x v="6"/>
    <n v="5"/>
    <s v="SIDOARJO"/>
    <s v="INNER - JATIM TIMUR"/>
    <s v="SDA"/>
    <s v="REG"/>
    <s v="AO"/>
    <x v="0"/>
    <s v="1P INET"/>
    <s v="Completed (PS)"/>
    <s v="RBS-Regional 3"/>
    <d v="2026-08-01T14:01:56"/>
    <d v="2026-08-02T17:41:50"/>
    <n v="69356771"/>
    <m/>
    <n v="152316231788"/>
    <s v="kost harmonia"/>
    <s v="ODP-SDA-FAH/12 FAH/D02/01.12"/>
    <s v="WO060654164"/>
    <m/>
    <m/>
    <m/>
    <n v="112.69931760028101"/>
    <n v="-7.4548780867412701"/>
    <s v="MD|MYDB-20260801264122|DN00001/MN01572|kost harmonia|082338876610"/>
    <s v="MYDIGIBIZPARTNER"/>
    <m/>
    <m/>
    <m/>
    <m/>
    <m/>
    <m/>
    <m/>
    <m/>
    <s v="Management Janji"/>
    <s v="2026-08-02 13:00:00 | Nama PIC : IBU NAJWA No HP : 082338876610 Alt :  M Janji : (MINGGU/2/AGUSTUS/2026) jam Pasang : 09:00 Note : hubungi pelanggan jika ingin kelokasi"/>
    <s v="FCC"/>
    <d v="2026-01-08T14:09:52"/>
    <d v="2026-08-02T13:00:00"/>
    <m/>
    <s v="PS"/>
    <s v="SDA"/>
    <s v="NO ADDON"/>
    <n v="20260802"/>
    <s v="Completed"/>
    <s v="HSI Bisnis Promo HUT Telkom PSB 70% - 75 Mbps"/>
    <s v="INDIBIZ"/>
    <m/>
    <m/>
    <d v="2026-08-02T13:00:00"/>
    <s v="2026-08-02 13:00:00 | Nama PIC : IBU NAJWA No HP : 082338876610 Alt :  M Janji : (MINGGU/2/AGUSTUS/2026) jam Pasang : 09:00 Note : hubungi pelanggan jika ingin kelokasi"/>
    <n v="2026"/>
    <n v="8"/>
    <n v="2"/>
    <d v="2026-08-02T00:00:00"/>
    <n v="-0.54166666666424135"/>
    <x v="0"/>
  </r>
  <r>
    <n v="2025"/>
    <n v="1002513701"/>
    <n v="3"/>
    <x v="5"/>
    <n v="5"/>
    <s v="SINGARJA"/>
    <s v="KLUNGKUNG"/>
    <s v="CDS"/>
    <s v="REG"/>
    <s v="AO"/>
    <x v="0"/>
    <m/>
    <s v="Completed (PS)"/>
    <s v="RBS-Regional 3"/>
    <d v="2026-08-07T08:35:46"/>
    <d v="2026-08-08T06:13:47"/>
    <n v="69360400"/>
    <m/>
    <n v="172404695124"/>
    <s v="ALAMANDA VILLA"/>
    <s v="ODP-CDS-FA/18"/>
    <s v="WO061135479"/>
    <m/>
    <m/>
    <m/>
    <n v="115.519049"/>
    <n v="-8.4828019000000001"/>
    <s v="|MN02750|/PIC NI KADEK INDAH SUDARTINI/081238117734/Indahkusuma074@gmail.com"/>
    <s v="Sales Force DBS"/>
    <m/>
    <m/>
    <m/>
    <m/>
    <m/>
    <m/>
    <m/>
    <m/>
    <s v="Management Janji"/>
    <s v="2026-08-08 08:00:00|telp :081238117734  alt : pagi / siang 08/08/2026 hub sebelum ke lokasi |40961370|MYDITA"/>
    <s v="FCC"/>
    <d v="2026-07-08T08:40:28"/>
    <d v="2026-08-08T08:00:00"/>
    <m/>
    <s v="PS"/>
    <s v="CDS"/>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8T08:00:00"/>
    <s v="2026-08-08 08:00:00|telp :081238117734  alt : pagi / siang 08/08/2026 hub sebelum ke lokasi |40961370|MYDITA"/>
    <n v="2026"/>
    <n v="8"/>
    <n v="8"/>
    <d v="2026-08-08T00:00:00"/>
    <n v="-0.33333333333575865"/>
    <x v="0"/>
  </r>
  <r>
    <n v="2026"/>
    <n v="1002512273"/>
    <n v="3"/>
    <x v="4"/>
    <n v="4"/>
    <s v="PEKALONGAN"/>
    <s v="PEKALONGAN"/>
    <s v="KJE"/>
    <s v="REG"/>
    <s v="AO"/>
    <x v="0"/>
    <m/>
    <s v="Completed (PS)"/>
    <s v="RBS-Regional 3"/>
    <d v="2026-08-06T12:50:56"/>
    <d v="2026-08-06T13:44:38"/>
    <n v="69358326"/>
    <m/>
    <n v="146219104079"/>
    <s v="SD NEGERI 1 KALIBENING"/>
    <s v="ODP-KJE-FH/016"/>
    <s v="WO061069879"/>
    <m/>
    <m/>
    <m/>
    <n v="109.63893764718399"/>
    <n v="-7.2212600906906497"/>
    <s v="|MN01881|MYIA-094712153027/POI/sri sunarsih /085879566626/srinarsih2403@gmail.com"/>
    <s v="Sales Profesional"/>
    <m/>
    <m/>
    <m/>
    <m/>
    <m/>
    <m/>
    <m/>
    <m/>
    <s v="Management Janji"/>
    <s v="2026-08-05 13:00:00 | Nama : BU SRI SUNARSIH  No Hp : 085879566626  No Alt :   Tgl Pemasangan : 05 Agustus 2026  Interval : PAGI   Note : Hubungi pelanggan terlebih dahulu"/>
    <s v="FCC"/>
    <d v="2026-06-08T12:55:41"/>
    <m/>
    <m/>
    <s v="PS"/>
    <s v="KJE"/>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5 13:00:00 | Nama : BU SRI SUNARSIH  No Hp : 085879566626  No Alt :   Tgl Pemasangan : 05 Agustus 2026  Interval : PAGI   Note : Hubungi pelanggan terlebih dahulu"/>
    <n v="2026"/>
    <n v="8"/>
    <n v="6"/>
    <d v="2026-08-06T00:00:00"/>
    <n v="-0.29166666666424135"/>
    <x v="0"/>
  </r>
  <r>
    <n v="2027"/>
    <n v="1002529465"/>
    <n v="3"/>
    <x v="7"/>
    <n v="4"/>
    <s v="SOLO"/>
    <s v="INNER - SOLO JATENG TIMUR"/>
    <s v="KRT"/>
    <s v="REG"/>
    <s v="AO"/>
    <x v="0"/>
    <m/>
    <s v="MYCX - SEND OPEN PAPERLESS"/>
    <s v="RBS-Regional 3"/>
    <d v="2026-08-16T11:09:13"/>
    <d v="2026-08-16T11:12:28"/>
    <n v="69367361"/>
    <m/>
    <n v="142505403041"/>
    <s v="Rumah Harwanto"/>
    <s v="ODP-KRT-FC/002"/>
    <m/>
    <m/>
    <m/>
    <m/>
    <n v="110.80446000000001"/>
    <n v="-7.5405360000000003"/>
    <s v="AMRBS;960218/Candra Evita Tryariestya/TREG4SOLO/Sinta Fitrianingrum/08994114600/082226006543/sinta.fitrii@gmail.com /PSB HSI BISNIS WB2 1S INET 200MBPS 790K/Rumah Harwanto/PASANG 2 LINE"/>
    <s v="Account Manager"/>
    <m/>
    <m/>
    <m/>
    <m/>
    <m/>
    <m/>
    <m/>
    <m/>
    <m/>
    <m/>
    <m/>
    <s v="16-08-2026 11:10:25"/>
    <m/>
    <m/>
    <s v="INPROGRESS_SC"/>
    <s v="KRT"/>
    <s v="NO ADDON"/>
    <m/>
    <s v="SEND PAPERLESS OPEN"/>
    <s v="- 11_11446;Biaya PSB HSI EBIS Tunai di Depan ~ 11[150000]  - SP_NOSS;SP_NOSS ~ Internet NOSS Multispeed Network[0]  - E23015;E23015 ~ ES23 - Perangkat ONT[0]  - E23015~null~44292;E23015||11||Abodemen 0[0]  - E23015~null~E23015_SWONTPREM;SWONTPREM ~ Biaya "/>
    <s v="INDIBIZ"/>
    <m/>
    <m/>
    <m/>
    <m/>
    <m/>
    <m/>
    <m/>
    <e v="#NUM!"/>
    <e v="#NUM!"/>
    <x v="1"/>
  </r>
  <r>
    <n v="2028"/>
    <n v="1002526852"/>
    <n v="3"/>
    <x v="4"/>
    <n v="4"/>
    <s v="PEKALONGAN"/>
    <s v="BREBES"/>
    <s v="KTM"/>
    <s v="DPS"/>
    <s v="AO"/>
    <x v="0"/>
    <m/>
    <s v="Completed (PS)"/>
    <s v="DPS-Logistic &amp; Manufacturing"/>
    <d v="2026-08-14T15:13:34"/>
    <d v="2026-08-14T16:10:38"/>
    <n v="4999323"/>
    <m/>
    <n v="142214106730"/>
    <s v="GARUDA PUTRA PUTRI JAYA"/>
    <s v="ODP-KTM-FK/088"/>
    <s v="WO061761463"/>
    <m/>
    <m/>
    <m/>
    <n v="108.884861"/>
    <n v="-6.9354440000000004"/>
    <s v="DPS;LMS;P26-203854;PSB HSI 50 MBPS;PIC Rony/085640049489"/>
    <s v="Account Manager"/>
    <m/>
    <m/>
    <m/>
    <m/>
    <m/>
    <m/>
    <m/>
    <m/>
    <s v="Management Janji"/>
    <s v="ok"/>
    <s v="FCC"/>
    <s v="14-08-2026 15:25:22"/>
    <m/>
    <m/>
    <s v="PS"/>
    <s v="KTM"/>
    <s v="NO ADDON"/>
    <n v="20260814"/>
    <s v="Completed"/>
    <s v="- 11_11450;Biaya PSB Reguler HSI EBIS ~ 11[500000]  - E23015;E23015 ~ ES23 - Perangkat ONT[0]  - E23015~null~44292;E23015||11||Abodemen 0[0]  - E23015~null~E23015_SWONT;SWONT ~ Biaya Sewa ONT ~ E23015[30000]  - E25060;E25060 ~ ES25 - Paket HSI Bisnis (HSI"/>
    <s v="INDIBIZ"/>
    <m/>
    <m/>
    <d v="1970-01-01T07:00:00"/>
    <s v="ok"/>
    <n v="2026"/>
    <n v="8"/>
    <n v="14"/>
    <d v="2026-08-14T00:00:00"/>
    <n v="20678.708333333332"/>
    <x v="2"/>
  </r>
  <r>
    <n v="2029"/>
    <n v="1002510843"/>
    <n v="3"/>
    <x v="6"/>
    <n v="5"/>
    <s v="SIDOARJO"/>
    <s v="MOJOKERTO"/>
    <s v="NGI"/>
    <s v="REG"/>
    <s v="AO"/>
    <x v="0"/>
    <m/>
    <s v="102 | FOLLOW UP COMPLETED"/>
    <s v="RBS-Regional 3"/>
    <d v="2026-08-05T14:37:59"/>
    <d v="2026-08-06T20:44:18"/>
    <n v="69359281"/>
    <m/>
    <n v="152321202948"/>
    <s v="MESH KARYAWAN"/>
    <s v="ODP-NGI-FG/20"/>
    <s v="WO061110551"/>
    <m/>
    <m/>
    <m/>
    <n v="112.6093259"/>
    <n v="-7.5503302000000003"/>
    <s v="|MN01575|/MESH KARYAWAN/WINBACK 2.0 HSI B2B (1:1) 100MBPS 535RB PSB DISC 70%//yarohman2001@gmail.com/ABDUR ROHMAN/085701795348 / 85655870884"/>
    <s v="Sales Force DBS"/>
    <m/>
    <m/>
    <m/>
    <m/>
    <m/>
    <m/>
    <m/>
    <m/>
    <s v="Management Janji"/>
    <s v="2026-08-07 15:00:00|Waktu pemasnagan : 07 agustus 2026 Jam pemasangan : 08.00 - 12.00 Mohon hubungi pelanggan sebelum ke lokasi  Terima kasih|40010577|MYDITA"/>
    <s v="FCC"/>
    <d v="2026-05-08T14:39:46"/>
    <d v="2026-08-07T15:00:00"/>
    <s v="Kendala Teknik"/>
    <s v="REVOKE"/>
    <s v="NGI"/>
    <s v="NO ADDON"/>
    <m/>
    <s v="Follow Up Revoke Completed, New Order ID : SC1002513511"/>
    <s v="- E25060;E25060 ~ ES25 - Paket HSI Bisnis (HSIE) Khusus Winback 2.0[0]  - E25060~null~E25060_UNL;UNL ~ Internet-Link Unlimited Internet Usage ~ E25060[0]  - E25060~null~105343;E25060||11||Abodemen 0[0]  - E25060~null~E25060_HSIE100M;HSIE100M ~ High Speed "/>
    <s v="INDIBIZ"/>
    <m/>
    <m/>
    <d v="2026-08-07T15:00:00"/>
    <s v="2026-08-07 15:00:00|Waktu pemasnagan : 07 agustus 2026 Jam pemasangan : 08.00 - 12.00 Mohon hubungi pelanggan sebelum ke lokasi  Terima kasih|40010577|MYDITA"/>
    <m/>
    <m/>
    <m/>
    <e v="#NUM!"/>
    <e v="#NUM!"/>
    <x v="1"/>
  </r>
  <r>
    <n v="2030"/>
    <n v="1002517513"/>
    <n v="3"/>
    <x v="2"/>
    <n v="5"/>
    <s v="MADIUN"/>
    <s v="BOJONEGORO"/>
    <s v="SMJ"/>
    <s v="REG"/>
    <s v="AO"/>
    <x v="0"/>
    <s v="1P INET"/>
    <s v="Completed (PS)"/>
    <s v="RBS-Regional 3"/>
    <d v="2026-08-10T11:46:56"/>
    <d v="2026-08-11T15:04:44"/>
    <n v="69362316"/>
    <m/>
    <n v="152642207930"/>
    <s v="kios tembakau"/>
    <s v="ODP-SMJ-FL/15 FL/D02/15.01"/>
    <s v="WO061381887"/>
    <m/>
    <m/>
    <m/>
    <n v="112.042487945559"/>
    <n v="-7.1268679460563202"/>
    <s v="|MN02366|MYIA-049710243333/POI/Dimas jaya/081299055545/dj366095@gmail.com"/>
    <s v="MYIB_ASSISTANT"/>
    <m/>
    <m/>
    <m/>
    <m/>
    <m/>
    <m/>
    <m/>
    <m/>
    <s v="Management Janji"/>
    <s v="2026-08-11 08:00:00 | Tanggal pemasangan: 11/08/2026 Jam pemasangan : pagi / siang Info Tambahan : Hubungi pelanggan dulu sebelum ke lokasi terima kasih."/>
    <s v="FCC"/>
    <d v="2026-10-08T11:54:41"/>
    <d v="2026-08-11T08:00:00"/>
    <m/>
    <s v="PS"/>
    <s v="SMJ"/>
    <s v="NO ADDON"/>
    <n v="20260811"/>
    <s v="Completed"/>
    <s v="HSI Bisnis Basic Promo HUT Telkom PSB 70% - 50 Mbps"/>
    <s v="INDIBIZ"/>
    <m/>
    <m/>
    <d v="2026-08-11T08:00:00"/>
    <s v="2026-08-11 08:00:00 | Tanggal pemasangan: 11/08/2026 Jam pemasangan : pagi / siang Info Tambahan : Hubungi pelanggan dulu sebelum ke lokasi terima kasih."/>
    <n v="2026"/>
    <n v="8"/>
    <n v="11"/>
    <d v="2026-08-11T00:00:00"/>
    <n v="-0.33333333333575865"/>
    <x v="0"/>
  </r>
  <r>
    <n v="2031"/>
    <n v="1002521498"/>
    <n v="3"/>
    <x v="2"/>
    <n v="5"/>
    <s v="MADIUN"/>
    <s v="MADIUN"/>
    <s v="CRB"/>
    <s v="REG"/>
    <s v="AO"/>
    <x v="0"/>
    <m/>
    <s v="Completed (PS)"/>
    <s v="RBS-Regional 3"/>
    <d v="2026-08-12T10:04:26"/>
    <d v="2026-08-12T12:57:14"/>
    <n v="69361565"/>
    <m/>
    <n v="152632206653"/>
    <s v="SPBU SIDOMULYO"/>
    <s v="ODP-CRB-FK/32"/>
    <s v="WO061561647"/>
    <m/>
    <m/>
    <m/>
    <n v="111.62013450000001"/>
    <n v="-7.5787487999999996"/>
    <s v="|MC20208|MYIA-047366687312/POI/Muhammad rizal muhaimin/085745335317/muh13092002@gmail.com"/>
    <s v="MYDIGIBIZPARTNER"/>
    <m/>
    <m/>
    <m/>
    <m/>
    <m/>
    <m/>
    <m/>
    <m/>
    <s v="Management Janji"/>
    <s v="2026-08-10 08:00:00 | Tanggal Pemasangan : 10 Agustus 2026  Jam Pemasangan : 08:00 13:00  Info Tambahan : Hubungi pelanggan dulu sebelum ke lokasi terimakasih"/>
    <s v="FCC"/>
    <d v="2026-12-08T10:39:53"/>
    <m/>
    <m/>
    <s v="PS"/>
    <s v="CRB"/>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07:00:00"/>
    <s v="2026-08-10 08:00:00 | Tanggal Pemasangan : 10 Agustus 2026  Jam Pemasangan : 08:00 13:00  Info Tambahan : Hubungi pelanggan dulu sebelum ke lokasi terimakasih"/>
    <n v="2026"/>
    <n v="8"/>
    <n v="12"/>
    <d v="2026-08-12T00:00:00"/>
    <n v="-0.29166666666424135"/>
    <x v="0"/>
  </r>
  <r>
    <n v="2032"/>
    <n v="1002504406"/>
    <n v="3"/>
    <x v="2"/>
    <n v="5"/>
    <s v="KEDIRI"/>
    <s v="TULUNGAGUNG"/>
    <s v="KWR"/>
    <s v="REG"/>
    <s v="AO"/>
    <x v="0"/>
    <s v="1P INET"/>
    <s v="Completed (PS)"/>
    <s v="RBS-Regional 3"/>
    <d v="2026-08-01T11:13:57"/>
    <d v="2026-08-02T15:19:55"/>
    <n v="69356635"/>
    <m/>
    <n v="152624201712"/>
    <s v="Bocah Gunung production"/>
    <s v="ODP-KWR-FA/91 FA/D08/91.01"/>
    <s v="WO060632586"/>
    <m/>
    <m/>
    <m/>
    <n v="111.930992"/>
    <n v="-8.2003079999999997"/>
    <s v="|MN02540|MYIA-080345581936/POI/AHMAD RIZAL ARDIANSYAH/085123756937/cctve985@gmail.com"/>
    <s v="MYIB_ASSISTANT"/>
    <m/>
    <m/>
    <m/>
    <m/>
    <m/>
    <m/>
    <m/>
    <m/>
    <s v="Management Janji"/>
    <s v="2026-08-02 08:00:00 | telp :085123756937  Tanggal pemasangan :02/08/2026 Jam pemasangan : pagi/siang Info Tambahan : Hubungi pelanggan dulu sebelum ke lokasi terima kasih"/>
    <s v="FCC"/>
    <d v="2026-01-08T11:25:25"/>
    <d v="2026-08-02T08:00:00"/>
    <m/>
    <s v="PS"/>
    <s v="KWR"/>
    <s v="NO ADDON"/>
    <n v="20260802"/>
    <s v="Completed"/>
    <s v="HSI Bisnis Promo HUT Telkom PSB 70% - 300 Mbps"/>
    <s v="INDIBIZ"/>
    <m/>
    <m/>
    <d v="2026-08-02T08:00:00"/>
    <s v="2026-08-02 08:00:00 | telp :085123756937  Tanggal pemasangan :02/08/2026 Jam pemasangan : pagi/siang Info Tambahan : Hubungi pelanggan dulu sebelum ke lokasi terima kasih"/>
    <n v="2026"/>
    <n v="8"/>
    <n v="2"/>
    <d v="2026-08-02T00:00:00"/>
    <n v="-0.33333333333575865"/>
    <x v="0"/>
  </r>
  <r>
    <n v="2033"/>
    <n v="1002505962"/>
    <n v="3"/>
    <x v="1"/>
    <n v="5"/>
    <s v="SBY UTARA"/>
    <s v="GRESIK"/>
    <s v="GSK"/>
    <s v="REG"/>
    <s v="AO"/>
    <x v="0"/>
    <s v="1P INET"/>
    <s v="MIA - INVALID SURVEY"/>
    <s v="RBS-Regional 3"/>
    <d v="2026-08-03T12:04:56"/>
    <d v="2026-08-05T13:59:19"/>
    <n v="69357433"/>
    <m/>
    <n v="152421261491"/>
    <s v="GLOBAL YMI CARGO"/>
    <s v="ODP-GSK-FAF/70 FAF/D07/70.01"/>
    <s v="WO060778948"/>
    <m/>
    <m/>
    <m/>
    <n v="112.581851"/>
    <n v="-7.1695700000000002"/>
    <s v="|MB00449|MYIA-038486925660/POI/bapak/083852359924/it.support.jt.cargo@gmail.com"/>
    <s v="MYIB_ASSISTANT"/>
    <m/>
    <m/>
    <m/>
    <m/>
    <m/>
    <m/>
    <m/>
    <m/>
    <s v="Management Janji"/>
    <s v="2026-08-06 15:00:00 | M Janji : 04/08/2026 Jam Pasang : 13:00  NoteÃ‚Â :  hubungi terlebih dahulu sebelum ke lokasi, terima kasih."/>
    <s v="FCC"/>
    <d v="2026-03-08T12:10:27"/>
    <d v="2026-08-06T15:00:00"/>
    <m/>
    <s v="SURVEY_NEW_MANJA"/>
    <s v="GSK"/>
    <s v="NO ADDON"/>
    <m/>
    <s v="MIE - INVALID SURVEY - ODP Jauh"/>
    <s v="HSI Bisnis PSB 70% - 300 Mbps"/>
    <s v="INDIBIZ"/>
    <m/>
    <m/>
    <d v="2026-08-06T15:00:00"/>
    <s v="2026-08-06 15:00:00 | M Janji : 04/08/2026 Jam Pasang : 13:00  NoteÃ‚Â :  hubungi terlebih dahulu sebelum ke lokasi, terima kasih."/>
    <m/>
    <m/>
    <m/>
    <e v="#NUM!"/>
    <e v="#NUM!"/>
    <x v="1"/>
  </r>
  <r>
    <n v="2034"/>
    <n v="1002529779"/>
    <n v="3"/>
    <x v="1"/>
    <n v="5"/>
    <s v="MADURA"/>
    <s v="BANGKALAN"/>
    <s v="OMB"/>
    <s v="REG"/>
    <s v="AO"/>
    <x v="0"/>
    <s v="1P INET"/>
    <s v="Completed (PS)"/>
    <s v="RBS-Regional 3"/>
    <d v="2026-08-16T14:31:56"/>
    <d v="2026-08-17T22:00:49"/>
    <n v="69367591"/>
    <m/>
    <n v="152438209192"/>
    <s v="Toko Habibah Madura"/>
    <s v="ODP-OMB-FAA/45 FAA/D04/45.01"/>
    <s v="WO061882728"/>
    <m/>
    <m/>
    <m/>
    <n v="113.313695043325"/>
    <n v="-7.1352038737041301"/>
    <s v="MD|MYDB-20260816265713|DN00001/MN00572|Toko Habibah Madura|087853583473"/>
    <s v="MYDIGIBIZPARTNER"/>
    <m/>
    <m/>
    <m/>
    <m/>
    <m/>
    <m/>
    <m/>
    <m/>
    <s v="Management Janji"/>
    <s v="2026-08-17 13:00:00 | Nama : BU MAILAH  No Hp : 087853583473 No Alt :  Tgl Pemasangan : 17 Agustus 2026 Interval : SIANG Note : Hubungi pelanggan terlebih dahulu"/>
    <s v="FCC"/>
    <s v="16-08-2026 14:40:39"/>
    <d v="2026-08-17T13:00:00"/>
    <m/>
    <s v="PS"/>
    <s v="OMB"/>
    <s v="NO ADDON"/>
    <n v="20260817"/>
    <s v="Completed"/>
    <s v="HSI Bisnis Promo HUT Telkom PSB 70% - 100 Mbps"/>
    <s v="INDIBIZ"/>
    <m/>
    <m/>
    <d v="2026-08-17T13:00:00"/>
    <s v="2026-08-17 13:00:00 | Nama : BU MAILAH  No Hp : 087853583473 No Alt :  Tgl Pemasangan : 17 Agustus 2026 Interval : SIANG Note : Hubungi pelanggan terlebih dahulu"/>
    <n v="2026"/>
    <n v="8"/>
    <n v="17"/>
    <d v="2026-08-17T00:00:00"/>
    <n v="-0.54166666666424135"/>
    <x v="0"/>
  </r>
  <r>
    <n v="2035"/>
    <n v="1002506595"/>
    <n v="3"/>
    <x v="1"/>
    <n v="5"/>
    <s v="SBY SELATAN"/>
    <s v="TANDES"/>
    <s v="DMO"/>
    <s v="REG"/>
    <s v="AO"/>
    <x v="0"/>
    <s v="1P INET"/>
    <s v="Completed (PS)"/>
    <s v="RBS-Regional 3"/>
    <d v="2026-08-03T17:47:56"/>
    <d v="2026-08-04T14:01:32"/>
    <n v="69357804"/>
    <m/>
    <n v="152301273517"/>
    <s v="Griya Cendana"/>
    <s v="ODP-DMO-FSB/20 FSB/D01/20.01"/>
    <s v="WO060830494"/>
    <m/>
    <m/>
    <m/>
    <n v="112.7227149"/>
    <n v="-7.2939425"/>
    <s v="MD|MYDB-20260803264278|DN00001/MN00459|Griya Cendana|081330242234"/>
    <s v="MYDIGIBIZPARTNER"/>
    <m/>
    <m/>
    <m/>
    <m/>
    <m/>
    <m/>
    <m/>
    <m/>
    <s v="Management Janji"/>
    <s v="2026-08-04 15:00:00 | Nama PIC : bp benny No HP : 081330242234 Tanggal Pemasangan : 04 Agustus 2026 Jam Pemasangan : 08:00 15:00 Info Tambahan : Hubungi pelanggan dulu sebelum ke lokasi terimakasih"/>
    <s v="FCC"/>
    <d v="2026-03-08T17:54:48"/>
    <d v="2026-08-04T15:00:00"/>
    <m/>
    <s v="PS"/>
    <s v="DMO"/>
    <s v="NO ADDON"/>
    <n v="20260804"/>
    <s v="Completed"/>
    <s v="HSI Bisnis Basic Promo HUT Telkom PSB 70% - 50 Mbps"/>
    <s v="INDIBIZ"/>
    <m/>
    <m/>
    <d v="2026-08-04T15:00:00"/>
    <s v="2026-08-04 15:00:00 | Nama PIC : bp benny No HP : 081330242234 Tanggal Pemasangan : 04 Agustus 2026 Jam Pemasangan : 08:00 15:00 Info Tambahan : Hubungi pelanggan dulu sebelum ke lokasi terimakasih"/>
    <n v="2026"/>
    <n v="8"/>
    <n v="4"/>
    <d v="2026-08-04T00:00:00"/>
    <n v="-0.625"/>
    <x v="0"/>
  </r>
  <r>
    <n v="2036"/>
    <n v="1002522852"/>
    <n v="3"/>
    <x v="3"/>
    <n v="4"/>
    <s v="YOGYAKARTA"/>
    <s v="INNER - YOGYA JATENG SELATAN"/>
    <s v="KBU"/>
    <s v="REG"/>
    <s v="AO"/>
    <x v="0"/>
    <m/>
    <s v="CC - HD1A - INPROGRESS UNCONTACTED"/>
    <s v="RBS-Regional 3"/>
    <d v="2026-08-12T16:24:08"/>
    <d v="2026-08-14T19:41:02"/>
    <n v="69364506"/>
    <m/>
    <n v="146113146021"/>
    <s v="PT Kanisius"/>
    <s v="ODP-KBU-FEE/093"/>
    <m/>
    <m/>
    <m/>
    <m/>
    <n v="110.3890773"/>
    <n v="-7.7640744000000002"/>
    <s v="AMRBS/403103/ANISA DWIARYANI/R3/YOGYAKARTA/PSB HSI BISNIS 1S 300 MBPS PROMO HUT TELKOM 1:1/Margaretha Sulistyorini/08132745792/office@kanisiusmedia.co.id"/>
    <s v="Amex"/>
    <m/>
    <m/>
    <m/>
    <m/>
    <m/>
    <m/>
    <m/>
    <m/>
    <m/>
    <m/>
    <m/>
    <d v="2026-12-08T16:25:57"/>
    <m/>
    <m/>
    <s v="FCC"/>
    <s v="KBU"/>
    <s v="NO ADDON"/>
    <m/>
    <s v="UNCONTACTED : Mail Box - Memo Yusnani Manalu 40951378|MYDITA"/>
    <s v="- 11_11446;Biaya PSB HSI EBIS Tunai di Depan ~ 11[150000]  - SP_NOSS;SP_NOSS ~ Internet NOSS Multispeed Network[0]  - E25060;E25060 ~ ES25 - Paket HSI Bisnis (HSIE) Khusus Winback 2.0[0]  - E25060~null~E25060_UNL;UNL ~ Internet-Link Unlimited Internet Usa"/>
    <s v="INDIBIZ"/>
    <m/>
    <m/>
    <m/>
    <m/>
    <m/>
    <m/>
    <m/>
    <e v="#NUM!"/>
    <e v="#NUM!"/>
    <x v="1"/>
  </r>
  <r>
    <n v="2037"/>
    <n v="1002523753"/>
    <n v="3"/>
    <x v="1"/>
    <n v="5"/>
    <s v="MADURA"/>
    <s v="BANGKALAN"/>
    <s v="SPG"/>
    <s v="REG"/>
    <s v="AO"/>
    <x v="0"/>
    <s v="1P INET"/>
    <s v="Completed (PS)"/>
    <s v="RBS-Regional 3"/>
    <d v="2026-08-13T10:37:56"/>
    <d v="2026-08-14T19:40:52"/>
    <n v="69364897"/>
    <m/>
    <n v="152434913651"/>
    <s v="SPBU 54.692.06"/>
    <s v="ODP-SPG-FAL/39"/>
    <s v="WO061649019"/>
    <m/>
    <m/>
    <m/>
    <n v="113.310126028954"/>
    <n v="-7.2174189098930599"/>
    <s v="MD|MYDB-20260812265129|DN00001/MN00572|SPBU 54.692.06|087737491004"/>
    <s v="MYDIGIBIZPARTNER"/>
    <m/>
    <m/>
    <m/>
    <m/>
    <m/>
    <m/>
    <m/>
    <m/>
    <s v="Management Janji"/>
    <s v="2026-08-14 08:00:00 | Nama PIC : BAPA ROSI No HP : 087737491004 No Alternatif : - M Janji : 14/07/2026 Jam Pasang : Pagi NoteÃ‚Â :  Hubungi terlebih dahulu sebelum ke lokasi"/>
    <s v="FCC"/>
    <s v="13-08-2026 10:39:50"/>
    <d v="2026-08-14T08:00:00"/>
    <m/>
    <s v="PS"/>
    <s v="SPG"/>
    <s v="NO ADDON"/>
    <n v="20260814"/>
    <s v="Completed"/>
    <s v="HSI Bisnis Promo HUT Telkom PSB 70% - 50 Mbps"/>
    <s v="INDIBIZ"/>
    <m/>
    <m/>
    <d v="2026-08-14T08:00:00"/>
    <s v="2026-08-14 08:00:00 | Nama PIC : BAPA ROSI No HP : 087737491004 No Alternatif : - M Janji : 14/07/2026 Jam Pasang : Pagi NoteÃ‚Â :  Hubungi terlebih dahulu sebelum ke lokasi"/>
    <n v="2026"/>
    <n v="8"/>
    <n v="14"/>
    <d v="2026-08-14T00:00:00"/>
    <n v="-0.33333333333575865"/>
    <x v="0"/>
  </r>
  <r>
    <n v="2038"/>
    <n v="1002523311"/>
    <n v="3"/>
    <x v="5"/>
    <n v="5"/>
    <s v="SINGARJA"/>
    <s v="JEMBRANA"/>
    <s v="NGR"/>
    <s v="REG"/>
    <s v="AO"/>
    <x v="0"/>
    <s v="1P INET"/>
    <s v="Completed (PS)"/>
    <s v="RBS-Regional 3"/>
    <d v="2026-08-13T08:32:57"/>
    <d v="2026-08-14T16:46:13"/>
    <n v="69364719"/>
    <m/>
    <n v="172411226108"/>
    <s v="BAGUS MEDIA COMPUTER (BMC)"/>
    <s v="ODP-NGR-FN/13 FN/D01/13.01"/>
    <s v="WO061637009"/>
    <m/>
    <m/>
    <m/>
    <n v="114.678906097989"/>
    <n v="-8.3717910843062295"/>
    <s v="|MN02718|MYIA-020849688149/POI/NI KETUT AYU SILAWATI/087861592207/aquariawan@gmail.com"/>
    <s v="MYIB_ASSISTANT"/>
    <m/>
    <m/>
    <m/>
    <m/>
    <m/>
    <m/>
    <m/>
    <m/>
    <s v="Management Janji"/>
    <s v="2026-08-14 08:00:00 | telp : 087861592207 M Janji : (14/08/2026) jam Pasang : 09:00 Note : hubungi pelanggan jika ingin kelokasi"/>
    <s v="FCC"/>
    <s v="13-08-2026 08:40:16"/>
    <d v="2026-08-14T08:00:00"/>
    <m/>
    <s v="PS"/>
    <s v="NGR"/>
    <s v="NO ADDON"/>
    <n v="20260814"/>
    <s v="Completed"/>
    <s v="HSI Bisnis Promo HUT Telkom PSB 70% - 50 Mbps"/>
    <s v="INDIBIZ"/>
    <m/>
    <m/>
    <d v="2026-08-14T08:00:00"/>
    <s v="2026-08-14 08:00:00 | telp : 087861592207 M Janji : (14/08/2026) jam Pasang : 09:00 Note : hubungi pelanggan jika ingin kelokasi"/>
    <n v="2026"/>
    <n v="8"/>
    <n v="14"/>
    <d v="2026-08-14T00:00:00"/>
    <n v="-0.33333333333575865"/>
    <x v="0"/>
  </r>
  <r>
    <n v="2039"/>
    <n v="1002526112"/>
    <n v="3"/>
    <x v="1"/>
    <n v="5"/>
    <s v="MADURA"/>
    <s v="PAMEKASAN"/>
    <s v="PME"/>
    <s v="REG"/>
    <s v="AO"/>
    <x v="0"/>
    <m/>
    <s v="Completed (PS)"/>
    <s v="RBS-Regional 3"/>
    <d v="2026-08-14T11:19:27"/>
    <d v="2026-08-15T18:42:37"/>
    <n v="69365900"/>
    <m/>
    <n v="152426928216"/>
    <s v="TOKO TAMIN BAROKAH"/>
    <s v="ODP-PME-FAU/41"/>
    <s v="WO061776491"/>
    <m/>
    <m/>
    <m/>
    <n v="113.529182175918"/>
    <n v="-7.2353664990009996"/>
    <s v="|MC70132|/TOKO TAMIN BAROKAH/08388388024/taminmohno@gmail.com/HSI Bisnis + Netmonk Promo 2026 200 Mbps (Rp 846.100) PSB 150.000/MOH TAMIN/-7.2357781, 113.5281356"/>
    <s v="Sales Force DBS"/>
    <m/>
    <m/>
    <m/>
    <m/>
    <m/>
    <m/>
    <m/>
    <m/>
    <s v="Management Janji"/>
    <s v="2026-08-15 15:00:00|Tanggal pemasangan: 27/07/2026 Jam pemasangan : pagi / siang Info Tambahan : Hubungi pelanggan dulu sebelum ke lokasi. terima kasih|40951377|MYDITA"/>
    <s v="FCC"/>
    <s v="14-08-2026 11:39:52"/>
    <d v="2026-08-15T15:00:00"/>
    <m/>
    <s v="PS"/>
    <s v="PME"/>
    <s v="NETMONK"/>
    <n v="20260815"/>
    <s v="Completed"/>
    <s v="- 11_11446;Biaya PSB HSI EBIS Tunai di Depan ~ 11[150000]  - SP_NOSS;SP_NOSS ~ Internet NOSS Multispeed Network[0]  - SP_NOSS;SP_NOSS ~ Internet NOSS Multispeed Network[0]  - E23015;E23015 ~ ES23 - Perangkat ONT[0]  - E23015~null~44292;E23015||11||Abodeme"/>
    <s v="INDIBIZ"/>
    <m/>
    <m/>
    <d v="2026-08-15T15:00:00"/>
    <s v="2026-08-15 15:00:00|Tanggal pemasangan: 27/07/2026 Jam pemasangan : pagi / siang Info Tambahan : Hubungi pelanggan dulu sebelum ke lokasi. terima kasih|40951377|MYDITA"/>
    <n v="2026"/>
    <n v="8"/>
    <n v="15"/>
    <d v="2026-08-15T00:00:00"/>
    <n v="-0.625"/>
    <x v="0"/>
  </r>
  <r>
    <n v="2040"/>
    <n v="1002528839"/>
    <n v="3"/>
    <x v="2"/>
    <n v="5"/>
    <s v="KEDIRI"/>
    <s v="NGANJUK"/>
    <s v="NJK"/>
    <s v="REG"/>
    <s v="AO"/>
    <x v="0"/>
    <s v="1P INET"/>
    <s v="Completed (PS)"/>
    <s v="RBS-Regional 3"/>
    <d v="2026-08-15T18:04:57"/>
    <d v="2026-08-16T16:15:34"/>
    <n v="69367191"/>
    <m/>
    <n v="152611229767"/>
    <s v="ROTI BAKAR PAK YONO"/>
    <s v="ODP-NJK-FAB/93 FAB/D04/93.01"/>
    <s v="WO061840488"/>
    <m/>
    <m/>
    <m/>
    <n v="111.9039764"/>
    <n v="-7.6373272999999999"/>
    <s v="MD|MYDB-20260813265209|EN00005/MC20190|ROTI BAKAR PAK YONO|082323083949"/>
    <s v="MYDIGIBIZPARTNER"/>
    <m/>
    <m/>
    <m/>
    <m/>
    <m/>
    <m/>
    <m/>
    <m/>
    <s v="Management Janji"/>
    <s v="2026-08-16 15:00:00 | Nama PIC:  bp hariyono  No HP: 082323083949 Alt: Tanggal: 16/08/2026 Jam Pasang:  Note: Hubungi sebelum ke lokasi, terimakasih.  Info pl sudah dipasangkan, tinggal aktivasi"/>
    <s v="FCC"/>
    <s v="15-08-2026 18:10:17"/>
    <d v="2026-08-16T15:00:00"/>
    <m/>
    <s v="PS"/>
    <s v="NJK"/>
    <s v="NO ADDON"/>
    <n v="20260816"/>
    <s v="Completed"/>
    <s v="HSI Bisnis Promo HUT Telkom PSB 70% - 200 Mbps"/>
    <s v="INDIBIZ"/>
    <m/>
    <m/>
    <d v="2026-08-16T15:00:00"/>
    <s v="2026-08-16 15:00:00 | Nama PIC:  bp hariyono  No HP: 082323083949 Alt: Tanggal: 16/08/2026 Jam Pasang:  Note: Hubungi sebelum ke lokasi, terimakasih.  Info pl sudah dipasangkan, tinggal aktivasi"/>
    <n v="2026"/>
    <n v="8"/>
    <n v="16"/>
    <d v="2026-08-16T00:00:00"/>
    <n v="-0.625"/>
    <x v="0"/>
  </r>
  <r>
    <n v="2041"/>
    <n v="1002512205"/>
    <n v="3"/>
    <x v="1"/>
    <n v="5"/>
    <s v="SBY UTARA"/>
    <s v="MANYAR"/>
    <s v="MGO"/>
    <s v="REG"/>
    <s v="AO"/>
    <x v="0"/>
    <m/>
    <s v="102 | FOLLOW UP COMPLETED"/>
    <s v="RBS-Regional 3"/>
    <d v="2026-08-06T12:26:12"/>
    <d v="2026-08-11T15:33:05"/>
    <n v="69359891"/>
    <m/>
    <n v="152413167551"/>
    <s v="PT SEMBILAN CAHAYA LESTARI"/>
    <s v="ODP-DMO-FQ/25"/>
    <s v="WO061110122"/>
    <m/>
    <m/>
    <m/>
    <n v="112.7384881"/>
    <n v="-7.2670082999999996"/>
    <s v="AMRBS;400664;AMEX;ASANDHYASARI;RBS-3;SURAMADU;PT SEMBILAN CAHAYA LESTARI;HSI Basic (1:2) 50 Mbps (Rp 387.000) PSB Rp 150.000;Hendy Simon 082302331284 -Jericho Anthony 082251117350;it.spv@9cl.co.id;Jl. Pregolan Bunder No. 9 Surabaya"/>
    <s v="Amex"/>
    <m/>
    <m/>
    <m/>
    <m/>
    <m/>
    <m/>
    <m/>
    <m/>
    <s v="Management Janji"/>
    <s v="2026-08-10 13:00:00|Nama : BP HENDY SIMON  No Hp : 082302331284 No Alt : 082251117350  Tgl Pemasangan : 10 Agustus 2026 Interval : SIANG Note : Hubungi pelanggan terlebih dahulu|40981182|MYDITA"/>
    <s v="FCC"/>
    <d v="2026-06-08T12:40:10"/>
    <d v="2026-08-10T13:00:00"/>
    <s v="Kendala Pelanggan"/>
    <s v="REVOKE"/>
    <s v="MGO"/>
    <s v="NO ADDON"/>
    <m/>
    <s v="Follow Up Revoke Completed, New Order ID : SC1002520506"/>
    <s v="- 11_11446;Biaya PSB HSI EBIS Tunai di Depan ~ 11[150000]  - SP_NOSS;SP_NOSS ~ Internet NOSS Multispeed Network[0]  - SP_NOSS;SP_NOSS ~ Internet NOSS Multispeed Network[0]  - E23015;E23015 ~ ES23 - Perangkat ONT[0]  - E23015~null~44292;E23015||11||Abodeme"/>
    <s v="INDIBIZ"/>
    <m/>
    <m/>
    <d v="2026-08-10T13:00:00"/>
    <s v="2026-08-10 13:00:00|Nama : BP HENDY SIMON  No Hp : 082302331284 No Alt : 082251117350  Tgl Pemasangan : 10 Agustus 2026 Interval : SIANG Note : Hubungi pelanggan terlebih dahulu|40981182|MYDITA"/>
    <m/>
    <m/>
    <m/>
    <e v="#NUM!"/>
    <e v="#NUM!"/>
    <x v="1"/>
  </r>
  <r>
    <n v="2042"/>
    <n v="1002526108"/>
    <n v="3"/>
    <x v="6"/>
    <n v="5"/>
    <s v="JEMBER"/>
    <s v="BONDOWOSO"/>
    <s v="BOW"/>
    <s v="REG"/>
    <s v="AO"/>
    <x v="0"/>
    <s v="1P INET"/>
    <s v="Completed (PS)"/>
    <s v="RBS-Regional 3"/>
    <d v="2026-08-14T11:17:57"/>
    <d v="2026-08-15T10:42:30"/>
    <n v="69365896"/>
    <m/>
    <n v="152507223604"/>
    <s v="TOKO SOEJANA"/>
    <s v="ODP-BOW-FX/42 FX/D05/42.01"/>
    <s v="WO061732968"/>
    <m/>
    <m/>
    <m/>
    <n v="113.77542699999999"/>
    <n v="-8.0238219999999991"/>
    <s v="|MN02617|MYIA-012314453833/POI/SOEJANA/087858930315/miskandialex8@gmail.com"/>
    <s v="MYIB_ASSISTANT"/>
    <m/>
    <m/>
    <m/>
    <m/>
    <m/>
    <m/>
    <m/>
    <m/>
    <s v="Management Janji"/>
    <s v="2026-08-15 08:00:00 | M Janji : (15/08/2026) jam Pasang :pagi Note : hubungi pelanggan jika ingin kelokasi"/>
    <s v="FCC"/>
    <s v="14-08-2026 11:39:52"/>
    <d v="2026-08-15T08:00:00"/>
    <m/>
    <s v="PS"/>
    <s v="BOW"/>
    <s v="NETMONK"/>
    <n v="20260815"/>
    <s v="Completed"/>
    <s v="HSI Bisnis Bundling Netmonk PSB 70% Promo - 300 Mbps"/>
    <s v="INDIBIZ"/>
    <m/>
    <m/>
    <d v="2026-08-15T08:00:00"/>
    <s v="2026-08-15 08:00:00 | M Janji : (15/08/2026) jam Pasang :pagi Note : hubungi pelanggan jika ingin kelokasi"/>
    <n v="2026"/>
    <n v="8"/>
    <n v="15"/>
    <d v="2026-08-15T00:00:00"/>
    <n v="-0.33333333333575865"/>
    <x v="0"/>
  </r>
  <r>
    <n v="2043"/>
    <n v="1002516061"/>
    <n v="3"/>
    <x v="6"/>
    <n v="5"/>
    <s v="SIDOARJO"/>
    <s v="JOMBANG"/>
    <s v="JOM"/>
    <s v="REG"/>
    <s v="AO"/>
    <x v="0"/>
    <m/>
    <s v="Completed (PS)"/>
    <s v="RBS-Regional 3"/>
    <d v="2026-08-08T14:55:42"/>
    <d v="2026-08-09T19:58:25"/>
    <n v="69361529"/>
    <m/>
    <n v="152318240700"/>
    <s v="WARKOP RIVAL"/>
    <s v="ODP-JOM-FC/11"/>
    <s v="WO061332401"/>
    <m/>
    <m/>
    <m/>
    <n v="112.2403523"/>
    <n v="-7.6107962999999996"/>
    <s v="|MN02084|/WARKOP RIVAL/WINBACK 2.0 HSI B2B (1:1) 50MBPS 355RB PSB DISC 70%/08970902489/rivalsaputra140@gmail.com/RIVAL SAPUTRA /-7.6107616, 112.2403632"/>
    <s v="Sales Force DBS"/>
    <m/>
    <m/>
    <m/>
    <m/>
    <m/>
    <m/>
    <m/>
    <m/>
    <s v="Management Janji"/>
    <s v="2026-08-10 13:00:00|Nama Pic : BP RIVAL No Hp Pic : 08970902489 Jam Pemasangan : 08:00 - 12.00 Tanggal Pemasangan : SENIN 10 AGUSTUS 2026 Info Tambahan : Hubungi pelanggan sebelum datang ke lokasi|40961370|MYDITA"/>
    <s v="FCC"/>
    <d v="2026-08-08T15:10:03"/>
    <d v="2026-08-10T13:00:00"/>
    <m/>
    <s v="PS"/>
    <s v="JOM"/>
    <s v="NO ADDON"/>
    <n v="20260809"/>
    <s v="Completed"/>
    <s v="- 11_11446;Biaya PSB HSI EBIS Tunai di Depan ~ 11[150000]  - SP_NOSS;SP_NOSS ~ Internet NOSS Multispeed Network[0]  - E25060;E25060 ~ ES25 - Paket HSI Bisnis (HSIE) Khusus Winback 2.0[0]  - E25060~null~E25060_UNL;UNL ~ Internet-Link Unlimited Internet Usa"/>
    <s v="INDIBIZ"/>
    <m/>
    <m/>
    <d v="2026-08-10T13:00:00"/>
    <s v="2026-08-10 13:00:00|Nama Pic : BP RIVAL No Hp Pic : 08970902489 Jam Pemasangan : 08:00 - 12.00 Tanggal Pemasangan : SENIN 10 AGUSTUS 2026 Info Tambahan : Hubungi pelanggan sebelum datang ke lokasi|40961370|MYDITA"/>
    <n v="2026"/>
    <n v="8"/>
    <n v="9"/>
    <d v="2026-08-09T00:00:00"/>
    <n v="-1.5416666666642413"/>
    <x v="0"/>
  </r>
  <r>
    <n v="2044"/>
    <n v="1002515329"/>
    <n v="3"/>
    <x v="6"/>
    <n v="5"/>
    <s v="JEMBER"/>
    <s v="BANYUWANGI"/>
    <s v="GEN"/>
    <s v="REG"/>
    <s v="AO"/>
    <x v="0"/>
    <s v="2P INET + VOICE"/>
    <s v="Completed (PS)"/>
    <s v="RBS-Regional 3"/>
    <d v="2026-08-07T16:40:56"/>
    <d v="2026-08-07T22:15:43"/>
    <n v="69361056"/>
    <n v="3332811023"/>
    <n v="152519203437"/>
    <s v="toko jaya abadi tlogosari"/>
    <s v="ODP-GEN-FS/13 FS/D02/13.01"/>
    <s v="WO061190927"/>
    <m/>
    <m/>
    <m/>
    <n v="114.15409918874499"/>
    <n v="-8.2954870488716494"/>
    <s v="MD|MYDB-20260807264649|DC30004/MC30053|toko jaya abadi tlogosari|081249400096"/>
    <s v="MYDIGIBIZPARTNER"/>
    <m/>
    <m/>
    <m/>
    <m/>
    <m/>
    <m/>
    <m/>
    <m/>
    <s v="Management Janji"/>
    <s v="2026-08-08 13:00:00 | Nama Pic : rendi No Hp Pic : 081249400096 No alt : - Jam Pemasangan : pagi  Tanggal Pemasangan : 8 Agustus 2026"/>
    <s v="FCC"/>
    <d v="2026-07-08T16:55:31"/>
    <d v="2026-08-08T13:00:00"/>
    <m/>
    <s v="PS"/>
    <s v="GEN"/>
    <s v="NO ADDON"/>
    <n v="20260807"/>
    <s v="Completed"/>
    <s v="HSI Bisnis Bundling Phone PSB 70% - Free 800 Menit Promo - 300 Mbps"/>
    <s v="INDIBIZ"/>
    <m/>
    <m/>
    <d v="2026-08-08T13:00:00"/>
    <s v="2026-08-08 13:00:00 | Nama Pic : rendi No Hp Pic : 081249400096 No alt : - Jam Pemasangan : pagi  Tanggal Pemasangan : 8 Agustus 2026"/>
    <n v="2026"/>
    <n v="8"/>
    <n v="7"/>
    <d v="2026-08-07T00:00:00"/>
    <n v="-1.5416666666642413"/>
    <x v="0"/>
  </r>
  <r>
    <n v="2045"/>
    <n v="1002505176"/>
    <n v="3"/>
    <x v="1"/>
    <n v="5"/>
    <s v="SBY UTARA"/>
    <s v="TANDES"/>
    <s v="LKI"/>
    <s v="REG"/>
    <s v="AO"/>
    <x v="0"/>
    <s v="1P INET"/>
    <s v="Completed (PS)"/>
    <s v="RBS-Regional 3"/>
    <d v="2026-08-02T11:43:56"/>
    <d v="2026-08-02T20:35:07"/>
    <n v="69356997"/>
    <m/>
    <n v="152424213147"/>
    <s v="Superkitty"/>
    <s v="ODP-LKS-FZ/32 FZ/D03/32.01"/>
    <s v="WO060705557"/>
    <m/>
    <m/>
    <m/>
    <n v="112.6418224"/>
    <n v="-7.3048986999999999"/>
    <s v="|MN02435|MYIA-083272108085/POI/Indaha Dewi Apriliani /08133039988/indahdewiapril@gmail.com"/>
    <s v="MYIB_ASSISTANT"/>
    <m/>
    <m/>
    <m/>
    <m/>
    <m/>
    <m/>
    <m/>
    <m/>
    <s v="Management Janji"/>
    <s v="2026-08-03 08:00:00 | Nama PIC : IBU INDAH No HP : 08133039988 Alt :  M Janji : (SENIN/3/AGUSTUS/2026) jam Pasang : 09:00 Note : hubungi pelanggan jika ingin kelokasi"/>
    <s v="FCC"/>
    <d v="2026-02-08T11:54:49"/>
    <d v="2026-08-03T08:00:00"/>
    <m/>
    <s v="PS"/>
    <s v="LKI"/>
    <s v="NO ADDON"/>
    <n v="20260802"/>
    <s v="Completed"/>
    <s v="HSI Bisnis Promo HUT Telkom PSB 70% - 100 Mbps Dual Band"/>
    <s v="INDIBIZ"/>
    <m/>
    <m/>
    <d v="2026-08-03T08:00:00"/>
    <s v="2026-08-03 08:00:00 | Nama PIC : IBU INDAH No HP : 08133039988 Alt :  M Janji : (SENIN/3/AGUSTUS/2026) jam Pasang : 09:00 Note : hubungi pelanggan jika ingin kelokasi"/>
    <n v="2026"/>
    <n v="8"/>
    <n v="2"/>
    <d v="2026-08-02T00:00:00"/>
    <n v="-1.3333333333357587"/>
    <x v="0"/>
  </r>
  <r>
    <n v="2046"/>
    <n v="1002530035"/>
    <n v="3"/>
    <x v="1"/>
    <n v="5"/>
    <s v="MADURA"/>
    <s v="BANGKALAN"/>
    <s v="OMB"/>
    <s v="REG"/>
    <s v="AO"/>
    <x v="0"/>
    <s v="1P INET"/>
    <s v="MIA - INVALID SURVEY"/>
    <s v="RBS-Regional 3"/>
    <d v="2026-08-16T17:50:56"/>
    <d v="2026-08-17T14:31:53"/>
    <n v="69367734"/>
    <m/>
    <n v="152438209193"/>
    <s v="Warung madura mart"/>
    <s v="ODP-OMB-FB/99 FB/D05/99.01"/>
    <s v="WO061896562"/>
    <m/>
    <m/>
    <m/>
    <n v="113.357399962842"/>
    <n v="-7.0551528375906303"/>
    <s v="MD|MYDB-20260816265751|DN00001/MN00572|Warung madura mart|085232075353"/>
    <s v="MYDIGIBIZPARTNER"/>
    <m/>
    <m/>
    <m/>
    <m/>
    <m/>
    <m/>
    <m/>
    <m/>
    <s v="Management Janji"/>
    <s v="2026-08-17 15:00:00 | Nama PIC : bapak rosid No HP : 085232075353 Alt :  M Janji : (SENIN/17/AGUSTUS/2026) jam Pasang : 09:00 Note : hubungi pelanggan jika ingin kelokasi"/>
    <s v="FCC"/>
    <s v="16-08-2026 17:55:00"/>
    <d v="2026-08-17T15:00:00"/>
    <m/>
    <s v="SURVEY_NEW_MANJA"/>
    <s v="OMB"/>
    <s v="NO ADDON"/>
    <m/>
    <s v="MIE - INVALID SURVEY - Kendala Jalur/Rute Tarikan"/>
    <s v="HSI Bisnis Promo HUT Telkom PSB 70% - 100 Mbps"/>
    <s v="INDIBIZ"/>
    <m/>
    <m/>
    <d v="2026-08-17T15:00:00"/>
    <s v="2026-08-17 15:00:00 | Nama PIC : bapak rosid No HP : 085232075353 Alt :  M Janji : (SENIN/17/AGUSTUS/2026) jam Pasang : 09:00 Note : hubungi pelanggan jika ingin kelokasi"/>
    <m/>
    <m/>
    <m/>
    <e v="#NUM!"/>
    <e v="#NUM!"/>
    <x v="1"/>
  </r>
  <r>
    <n v="2047"/>
    <n v="1002515884"/>
    <n v="3"/>
    <x v="0"/>
    <n v="5"/>
    <s v="MATARAM"/>
    <s v="SUMBAWA"/>
    <s v="MLK"/>
    <s v="DPS"/>
    <s v="AO"/>
    <x v="0"/>
    <m/>
    <s v="Completed (PS)"/>
    <s v="DPS-Property &amp; Resources"/>
    <d v="2026-08-08T12:34:13"/>
    <d v="2026-08-08T17:55:00"/>
    <n v="69352476"/>
    <m/>
    <n v="172608206119"/>
    <s v="AMNT Townsite 2 D40"/>
    <s v="ODP-MLK-FAD/66"/>
    <s v="WO061255851"/>
    <m/>
    <m/>
    <m/>
    <n v="116.751861487901"/>
    <n v="-8.9103248053306405"/>
    <s v="DSS HSI | WILHELMI A IDRIS | 970167 | TREG 3 | AMNT Townsite 2 D40|SYAHRUL ALQADRI| 081237399497 | PSB 2P INET TV 20MBPS"/>
    <s v="Account Manager"/>
    <m/>
    <m/>
    <m/>
    <m/>
    <m/>
    <m/>
    <m/>
    <m/>
    <s v="Management Janji"/>
    <s v="call by phone"/>
    <s v="FCC"/>
    <d v="2026-08-08T12:39:51"/>
    <m/>
    <m/>
    <s v="PS"/>
    <s v="MLK"/>
    <s v="NO ADDON"/>
    <n v="20260808"/>
    <s v="Completed"/>
    <s v="- E23015;E23015 ~ ES23 - Perangkat ONT[0]  - E23015~null~44292;E23015||11||Abodemen 0[0]  - E23015~null~E23015_SWONT;SWONT ~ Biaya Sewa ONT ~ E23015[30000]  - E24058;E24058 ~ ES24 - Paket HSI Bisnis (HSIEF) Khusus Winback[0]  - E24058~null~103819;E24058||"/>
    <s v="INDIBIZ"/>
    <m/>
    <m/>
    <d v="1970-01-01T07:00:00"/>
    <s v="call by phone"/>
    <n v="2026"/>
    <n v="8"/>
    <n v="8"/>
    <d v="2026-08-08T00:00:00"/>
    <n v="20672.708333333332"/>
    <x v="2"/>
  </r>
  <r>
    <n v="2048"/>
    <n v="1002510492"/>
    <n v="3"/>
    <x v="3"/>
    <n v="4"/>
    <s v="YOGYAKARTA"/>
    <s v="INNER - YOGYA JATENG SELATAN"/>
    <s v="PGR"/>
    <s v="REG"/>
    <s v="AO"/>
    <x v="0"/>
    <s v="1P INET"/>
    <s v="Completed (PS)"/>
    <s v="RBS-Regional 3"/>
    <d v="2026-08-05T13:16:56"/>
    <d v="2026-08-06T14:02:02"/>
    <n v="69359151"/>
    <m/>
    <n v="141114227818"/>
    <s v="BSS BUAH SAYUR SEMBAKO GROSIR DAN ECERAN"/>
    <s v="ODP-PGR-FDJ/042"/>
    <s v="WO060985068"/>
    <m/>
    <m/>
    <m/>
    <n v="110.3229844"/>
    <n v="-7.8278512999999998"/>
    <s v="|MC80054|MYIA-096453315569/POI/CANDRA/081328362219/candra123krs@gmail.com"/>
    <s v="MYIB_ASSISTANT"/>
    <m/>
    <m/>
    <m/>
    <m/>
    <m/>
    <m/>
    <m/>
    <m/>
    <s v="Management Janji"/>
    <s v="2026-08-06 13:00:00 | Tanggal pemasangan: 06/08/2026 Jam pemasangan : pagi / siang Info Tambahan : Hubungi pelanggan dulu sebelum ke lokasi terima kasih"/>
    <s v="FCC"/>
    <d v="2026-05-08T13:25:39"/>
    <d v="2026-08-06T13:00:00"/>
    <m/>
    <s v="PS"/>
    <s v="PGR"/>
    <s v="NO ADDON"/>
    <n v="20260806"/>
    <s v="Completed"/>
    <s v="HSI Bisnis Basic Promo HUT Telkom PSB 70% - 50 Mbps"/>
    <s v="INDIBIZ"/>
    <m/>
    <m/>
    <d v="2026-08-06T13:00:00"/>
    <s v="2026-08-06 13:00:00 | Tanggal pemasangan: 06/08/2026 Jam pemasangan : pagi / siang Info Tambahan : Hubungi pelanggan dulu sebelum ke lokasi terima kasih"/>
    <n v="2026"/>
    <n v="8"/>
    <n v="6"/>
    <d v="2026-08-06T00:00:00"/>
    <n v="-0.54166666666424135"/>
    <x v="0"/>
  </r>
  <r>
    <n v="2049"/>
    <n v="1002525459"/>
    <n v="3"/>
    <x v="1"/>
    <n v="5"/>
    <s v="SBY SELATAN"/>
    <s v="MANYAR"/>
    <s v="JGR"/>
    <s v="REG"/>
    <s v="AO"/>
    <x v="0"/>
    <s v="1P INET"/>
    <s v="Completed (PS)"/>
    <s v="RBS-Regional 3"/>
    <d v="2026-08-14T08:31:57"/>
    <d v="2026-08-14T15:44:54"/>
    <n v="69365628"/>
    <m/>
    <n v="152310255730"/>
    <s v="Dash Kost 1"/>
    <s v="ODP-RKT-FGS/39 FGS/D03/01.39"/>
    <s v="WO061718024"/>
    <m/>
    <m/>
    <m/>
    <n v="112.79013449999999"/>
    <n v="-7.3276243999999897"/>
    <s v="|MN02083|MYIA-036229748057/POI/Pak Dimas/085733083275/dimas.andi.sh@gmail.com"/>
    <s v="MYIB_ASSISTANT"/>
    <m/>
    <m/>
    <m/>
    <m/>
    <m/>
    <m/>
    <m/>
    <m/>
    <s v="Management Janji"/>
    <s v="2026-08-15 08:00:00 | Nama PIC : BAPAK ANDRI No HP : 085733083275 No Alternatif : - M Janji : 15/07/2026 Jam Pasang : SIANG NoteÃ‚Â :  Hubungi terlebih dahulu sebelum ke lokasi "/>
    <s v="FCC"/>
    <s v="14-08-2026 08:39:59"/>
    <d v="2026-08-15T08:00:00"/>
    <m/>
    <s v="PS"/>
    <s v="JGR"/>
    <s v="NO ADDON"/>
    <n v="20260814"/>
    <s v="Completed"/>
    <s v="HSI Bisnis Promo HUT Telkom PSB 70% - 50 Mbps"/>
    <s v="INDIBIZ"/>
    <m/>
    <m/>
    <d v="2026-08-15T08:00:00"/>
    <s v="2026-08-15 08:00:00 | Nama PIC : BAPAK ANDRI No HP : 085733083275 No Alternatif : - M Janji : 15/07/2026 Jam Pasang : SIANG NoteÃ‚Â :  Hubungi terlebih dahulu sebelum ke lokasi "/>
    <n v="2026"/>
    <n v="8"/>
    <n v="14"/>
    <d v="2026-08-14T00:00:00"/>
    <n v="-1.3333333333357587"/>
    <x v="0"/>
  </r>
  <r>
    <n v="2050"/>
    <n v="1002517632"/>
    <n v="3"/>
    <x v="6"/>
    <n v="5"/>
    <s v="JEMBER"/>
    <s v="SITUBONDO"/>
    <s v="BKI"/>
    <s v="REG"/>
    <s v="AO"/>
    <x v="0"/>
    <s v="1P INET"/>
    <s v="Completed (PS)"/>
    <s v="RBS-Regional 3"/>
    <d v="2026-08-10T12:34:58"/>
    <d v="2026-08-11T16:10:52"/>
    <n v="69362378"/>
    <m/>
    <n v="152531208024"/>
    <s v="PONDOK PESANTREN NURUL IHSAN SPPG JATIBANTENG"/>
    <s v="ODP-BKI-FA/95 FA/D11/95.01"/>
    <s v="WO061389211"/>
    <m/>
    <m/>
    <m/>
    <n v="113.685"/>
    <n v="-7.7777219999999998"/>
    <s v="|MN02617|MYIA-008234548856/POI/SOFI DWITA LESTARI/085646801433/sppgjatibanteng@gmail.com"/>
    <s v="MYIB_ASSISTANT"/>
    <m/>
    <m/>
    <m/>
    <m/>
    <m/>
    <m/>
    <m/>
    <m/>
    <s v="Management Janji"/>
    <s v="2026-08-11 13:00:00 | M Janji : (09/08/2026) jam Pasang : 09:00 Note : hubungi pelanggan jika ingin kelokasi"/>
    <s v="FCC"/>
    <d v="2026-10-08T12:39:53"/>
    <d v="2026-08-11T13:00:00"/>
    <m/>
    <s v="PS"/>
    <s v="BKI"/>
    <s v="NO ADDON"/>
    <n v="20260811"/>
    <s v="Completed"/>
    <s v="HSI Bisnis Promo HUT Telkom PSB 70% - 100 Mbps"/>
    <s v="INDIBIZ"/>
    <m/>
    <m/>
    <d v="2026-08-11T13:00:00"/>
    <s v="2026-08-11 13:00:00 | M Janji : (09/08/2026) jam Pasang : 09:00 Note : hubungi pelanggan jika ingin kelokasi"/>
    <n v="2026"/>
    <n v="8"/>
    <n v="11"/>
    <d v="2026-08-11T00:00:00"/>
    <n v="-0.54166666666424135"/>
    <x v="0"/>
  </r>
  <r>
    <n v="2051"/>
    <n v="1002521676"/>
    <n v="3"/>
    <x v="5"/>
    <n v="5"/>
    <s v="SINGARJA"/>
    <s v="KLUNGKUNG"/>
    <s v="SMA"/>
    <s v="REG"/>
    <s v="AO"/>
    <x v="0"/>
    <m/>
    <s v="Completed (PS)"/>
    <s v="RBS-Regional 3"/>
    <d v="2026-08-12T10:59:45"/>
    <d v="2026-08-14T16:45:13"/>
    <n v="69364002"/>
    <m/>
    <n v="172428815490"/>
    <s v="SLBN 1 KLUNGKUNG"/>
    <s v="ODP-SMA-FAU/43"/>
    <s v="WO061608050"/>
    <m/>
    <m/>
    <m/>
    <n v="115.4005705"/>
    <n v="-8.5313443000000007"/>
    <s v="|MN02750|/PIC NI MADE SANTINIWATI/087766770010/slbn.klungkung@gmail.com"/>
    <s v="Sales Force DBS"/>
    <m/>
    <m/>
    <m/>
    <m/>
    <m/>
    <m/>
    <m/>
    <m/>
    <s v="Management Janji"/>
    <s v="2026-08-14 15:00:00|Nama PIC : Bp Wike No HP : 087766770010 No Alt : - M Janji :  14 Agustus 2026 Jam Pasang : Pagi / Siang Note : hubungi pelanggan jika ingin kelokasi|40951378|MYDITA"/>
    <s v="FCC"/>
    <d v="2026-12-08T11:10:28"/>
    <d v="2026-08-14T15:00:00"/>
    <m/>
    <s v="PS"/>
    <s v="SMA"/>
    <s v="NO ADDON"/>
    <n v="20260814"/>
    <s v="Completed"/>
    <s v="- 11_11446;Biaya PSB HSI EBIS Tunai di Depan ~ 11[150000]  - SP_NOSS;SP_NOSS ~ Internet NOSS Multispeed Network[0]  - SP_NOSS;SP_NOSS ~ Internet NOSS Multispeed Network[0]  - E25061;E25061 ~ ES25 - Paket HSI Basic (HSIEF) Khusus Winback 2.0[0]  - E25061~n"/>
    <s v="INDIBIZ"/>
    <m/>
    <m/>
    <d v="2026-08-14T15:00:00"/>
    <s v="2026-08-14 15:00:00|Nama PIC : Bp Wike No HP : 087766770010 No Alt : - M Janji :  14 Agustus 2026 Jam Pasang : Pagi / Siang Note : hubungi pelanggan jika ingin kelokasi|40951378|MYDITA"/>
    <n v="2026"/>
    <n v="8"/>
    <n v="14"/>
    <d v="2026-08-14T00:00:00"/>
    <n v="-0.625"/>
    <x v="0"/>
  </r>
  <r>
    <n v="2052"/>
    <n v="1002529454"/>
    <n v="3"/>
    <x v="3"/>
    <n v="4"/>
    <s v="MAGELANG"/>
    <s v="KEBUMEN"/>
    <s v="GOM"/>
    <s v="REG"/>
    <s v="AO"/>
    <x v="0"/>
    <s v="1P INET"/>
    <s v="MIE - SEND SURVEY"/>
    <s v="RBS-Regional 3"/>
    <d v="2026-08-16T11:01:57"/>
    <d v="2026-08-16T11:04:01"/>
    <n v="69367358"/>
    <m/>
    <n v="146140112181"/>
    <s v="LEMBIMJAR NEUTRON YOGYAKARTA CABANG GOMBONG"/>
    <s v="ODP-GOM-FAK/013 FAK/D01/013.01"/>
    <s v="WO061863374"/>
    <m/>
    <m/>
    <m/>
    <n v="109.5209674"/>
    <n v="-7.6095490999999997"/>
    <s v="|MN02495|MYIA-071894867614/POI/RIDWANSYAH PUTRA/081325111611/ridwansyhputra28@gmail.com"/>
    <s v="MYIB_ASSISTANT"/>
    <m/>
    <m/>
    <m/>
    <m/>
    <m/>
    <m/>
    <m/>
    <m/>
    <s v="Management Janji"/>
    <s v="2026-08-21 08:00:00 | Nama : BP RIDWANSYAH PUTRA No Hp : 081325111611 No Alt :  Tgl Pemasangan : 18 Agustus 2026 Interval : PAGI  Note : Hubungi pelanggan terlebih dahulu"/>
    <s v="FCC"/>
    <s v="16-08-2026 11:10:25"/>
    <d v="2026-08-21T08:00:00"/>
    <m/>
    <s v="SURVEY_NEW_MANJA"/>
    <s v="GOM"/>
    <s v="NO ADDON"/>
    <m/>
    <s v="MIE - SEND SURVEY"/>
    <s v="HSI Bisnis Promo HUT Telkom PSB 70% - 150 Mbps"/>
    <s v="INDIBIZ"/>
    <m/>
    <m/>
    <d v="2026-08-21T08:00:00"/>
    <s v="2026-08-21 08:00:00 | Nama : BP RIDWANSYAH PUTRA No Hp : 081325111611 No Alt :  Tgl Pemasangan : 18 Agustus 2026 Interval : PAGI  Note : Hubungi pelanggan terlebih dahulu"/>
    <m/>
    <m/>
    <m/>
    <e v="#NUM!"/>
    <e v="#NUM!"/>
    <x v="1"/>
  </r>
  <r>
    <n v="2053"/>
    <n v="1002519042"/>
    <n v="3"/>
    <x v="1"/>
    <n v="5"/>
    <s v="SBY UTARA"/>
    <s v="KENJERAN"/>
    <s v="KJR"/>
    <s v="REG"/>
    <s v="AO"/>
    <x v="0"/>
    <m/>
    <s v="Completed (PS)"/>
    <s v="RBS-Regional 3"/>
    <d v="2026-08-11T09:40:45"/>
    <d v="2026-08-11T19:51:40"/>
    <n v="69362900"/>
    <m/>
    <n v="152407282063"/>
    <s v="SPBU 54601116"/>
    <s v="ODP-MYR-FSJ/32"/>
    <s v="WO061484889"/>
    <m/>
    <m/>
    <m/>
    <n v="112.7792422"/>
    <n v="-7.2132356"/>
    <s v="AMRBS;403536;AMEX;FANI INDRA;RBS-3;SURAMADU;MOETHIA SETIYAWATI;HSI Bisnis (1:1) 50 Mbps (Rp 439.000) PSB Rp 150.000;089634313237;spbu601116@yahoo.co.id;Rudolfo Samuai;Jl. Kedung Cowek No.204, Tanah Kali Kedinding, Kec. Kenjeran, Surabaya, Jawa Timur 60129"/>
    <s v="Sales Force DBS"/>
    <m/>
    <m/>
    <m/>
    <m/>
    <m/>
    <m/>
    <m/>
    <m/>
    <s v="Management Janji"/>
    <s v="2026-08-12 10:00:00|M Janji : (12/08/2026) jam Pasang : 09:00 Note : hubungi pelanggan jika ingin kelokasi |40981184|MYDITA"/>
    <s v="FCC"/>
    <d v="2026-11-08T09:54:44"/>
    <d v="2026-08-12T10:00:00"/>
    <m/>
    <s v="PS"/>
    <s v="KJR"/>
    <s v="NO ADDON"/>
    <n v="20260811"/>
    <s v="Completed"/>
    <s v="- 11_11446;Biaya PSB HSI EBIS Tunai di Depan ~ 11[150000]  - E23046;E23046 ~ ES23 - Paket HSI Bisnis[0]  - E23046~null~E23046_UNL;UNL ~ Internet-Link Unlimited Internet Usage ~ E23046[0]  - E23046~null~44877;E23046||11||Abodemen 0[0]  - E23046~null~E23046"/>
    <s v="INDIBIZ"/>
    <m/>
    <m/>
    <d v="2026-08-12T10:00:00"/>
    <s v="2026-08-12 10:00:00|M Janji : (12/08/2026) jam Pasang : 09:00 Note : hubungi pelanggan jika ingin kelokasi |40981184|MYDITA"/>
    <n v="2026"/>
    <n v="8"/>
    <n v="11"/>
    <d v="2026-08-11T00:00:00"/>
    <n v="-1.4166666666642413"/>
    <x v="0"/>
  </r>
  <r>
    <n v="2054"/>
    <n v="1002522868"/>
    <n v="3"/>
    <x v="3"/>
    <n v="4"/>
    <s v="YOGYAKARTA"/>
    <s v="INNER - YOGYA JATENG SELATAN"/>
    <s v="KBU"/>
    <s v="REG"/>
    <s v="AO"/>
    <x v="0"/>
    <s v="1P INET"/>
    <s v="102 | FOLLOW UP COMPLETED"/>
    <s v="RBS-Regional 3"/>
    <d v="2026-08-12T16:26:57"/>
    <d v="2026-08-14T16:06:04"/>
    <n v="69364503"/>
    <m/>
    <n v="146113146023"/>
    <s v="Villa Dibali - Godean 2"/>
    <s v="ODP-KBU-FDK/78 FDK/D07/78.01"/>
    <s v="WO061612910"/>
    <m/>
    <m/>
    <m/>
    <n v="110.3468496"/>
    <n v="-7.7789608000000001"/>
    <s v="|MC80150|MYIA-012801611862/POI/yona/081225560048/yonameii95@gmail.com"/>
    <s v="MYIB_ASSISTANT"/>
    <m/>
    <m/>
    <m/>
    <m/>
    <m/>
    <m/>
    <m/>
    <m/>
    <s v="Management Janji"/>
    <s v="2026-08-13 13:00:00 | Nama PIC : IBU YONA No HP : 082283559281 No Alternatif : - M Janji : 13/07/2026 Jam Pasang : Pagi NoteÃ‚Â :  Hubungi terlebih dahulu sebelum ke lokasi"/>
    <s v="FCC"/>
    <d v="2026-12-08T16:39:59"/>
    <d v="2026-08-13T13:00:00"/>
    <m/>
    <s v="REVOKE"/>
    <s v="KBU"/>
    <s v="NO ADDON"/>
    <m/>
    <s v="Follow Up Revoke Completed, New Order ID : SC1002527073"/>
    <s v="HSI Bisnis PSB 70% - 75 Mbps"/>
    <s v="INDIBIZ"/>
    <m/>
    <m/>
    <d v="2026-08-13T13:00:00"/>
    <s v="2026-08-13 13:00:00 | Nama PIC : IBU YONA No HP : 082283559281 No Alternatif : - M Janji : 13/07/2026 Jam Pasang : Pagi NoteÃ‚Â :  Hubungi terlebih dahulu sebelum ke lokasi"/>
    <m/>
    <m/>
    <m/>
    <e v="#NUM!"/>
    <e v="#NUM!"/>
    <x v="1"/>
  </r>
  <r>
    <n v="2055"/>
    <n v="1002530708"/>
    <n v="3"/>
    <x v="2"/>
    <n v="5"/>
    <s v="KEDIRI"/>
    <s v="NGANJUK"/>
    <s v="WRJ"/>
    <s v="REG"/>
    <s v="AO"/>
    <x v="0"/>
    <s v="1P INET"/>
    <s v="7 | OSS - PROVISIONING ISSUED"/>
    <s v="RBS-Regional 3"/>
    <d v="2026-08-17T11:41:57"/>
    <d v="2026-08-18T08:09:29"/>
    <n v="69367977"/>
    <m/>
    <n v="152641205611"/>
    <s v="ALL STARS"/>
    <s v="ODP-WRJ-FA/08 FA/D02/08.01"/>
    <s v="WO061921169"/>
    <m/>
    <m/>
    <m/>
    <n v="112.02146675437599"/>
    <n v="-7.6081465874870799"/>
    <s v="MD|MYDB-20260817265822|DN00001/MN02309|ALL STARS|08139245757"/>
    <s v="MYDIGIBIZPARTNER"/>
    <m/>
    <m/>
    <m/>
    <m/>
    <m/>
    <m/>
    <m/>
    <m/>
    <s v="Management Janji"/>
    <s v="2026-08-18 08:00:00 | Jam Pemasangan : 08:00 - 12.00 Tanggal Pemasangan : 18/08/2026 Info Tambahan : Hubungi pelanggan sebelum datang ke lokasi"/>
    <s v="FCC"/>
    <s v="17-08-2026 11:55:11"/>
    <d v="2026-08-18T08:00:00"/>
    <m/>
    <s v="PI"/>
    <s v="WRJ"/>
    <s v="NO ADDON"/>
    <m/>
    <s v="Provisioning Issued"/>
    <s v="HSI Bisnis Basic Promo HUT Telkom PSB 70% - 50 Mbps"/>
    <s v="INDIBIZ"/>
    <m/>
    <m/>
    <d v="2026-08-18T08:00:00"/>
    <s v="2026-08-18 08:00:00 | Jam Pemasangan : 08:00 - 12.00 Tanggal Pemasangan : 18/08/2026 Info Tambahan : Hubungi pelanggan sebelum datang ke lokasi"/>
    <m/>
    <m/>
    <m/>
    <e v="#NUM!"/>
    <e v="#NUM!"/>
    <x v="1"/>
  </r>
  <r>
    <n v="2056"/>
    <n v="1002507947"/>
    <n v="3"/>
    <x v="7"/>
    <n v="4"/>
    <s v="KUDUS"/>
    <s v="KUDUS"/>
    <s v="KUD"/>
    <s v="REG"/>
    <s v="AO"/>
    <x v="0"/>
    <m/>
    <s v="MIE - SEND SURVEY"/>
    <s v="RBS-Regional 3"/>
    <d v="2026-08-04T12:07:15"/>
    <d v="2026-08-13T11:46:02"/>
    <n v="69358163"/>
    <n v="2916948103"/>
    <n v="142401145962"/>
    <s v="PT GLOBAL JET EXPRESS"/>
    <s v="ODP-KUD-FAK/045"/>
    <s v="WO061656296"/>
    <m/>
    <m/>
    <m/>
    <n v="110.8317335"/>
    <n v="-6.7781691000000004"/>
    <s v="AMRBS;403099;TREG4;MUHAMMAD MASTUR;081226139781;CP FATKHUR ROZAQ ;089668130939;PAKET 2S INET VOICE 50 MBPS (479.000);PT GLOBAL JET EXPRESS//GEBOG;input by Tito  "/>
    <s v="Account Manager"/>
    <m/>
    <m/>
    <m/>
    <m/>
    <m/>
    <m/>
    <m/>
    <m/>
    <s v="Management Janji"/>
    <s v="2026-08-20 13:00:00|Nama PIC : Bp Fatkhur No HP : 089668130939 No Alt : - M Janji :  20 Agustus 2026 Jam Pasang : Pagi / Siang Note : hubungi pelanggan jika ingin kelokasi |40951378|MYDITA"/>
    <s v="FCC"/>
    <d v="2026-04-08T12:09:53"/>
    <d v="2026-08-20T13:00:00"/>
    <m/>
    <s v="SURVEY_NEW_MANJA"/>
    <s v="KUD"/>
    <s v="NO ADDON"/>
    <m/>
    <s v="MIE - SEND SURVEY"/>
    <s v="- 11_11446;Biaya PSB HSI EBIS Tunai di Depan ~ 11[150000]  - SP_NOSS;SP_NOSS ~ Internet NOSS Multispeed Network[0]  - SP_NOSS;SP_NOSS ~ Internet NOSS Multispeed Network[0]  - E23046;E23046 ~ ES23 - Paket HSI Bisnis[0]  - E23046~null~E23046_UNL;UNL ~ Inter"/>
    <s v="INDIBIZ"/>
    <m/>
    <m/>
    <d v="2026-08-20T13:00:00"/>
    <s v="2026-08-20 13:00:00|Nama PIC : Bp Fatkhur No HP : 089668130939 No Alt : - M Janji :  20 Agustus 2026 Jam Pasang : Pagi / Siang Note : hubungi pelanggan jika ingin kelokasi |40951378|MYDITA"/>
    <m/>
    <m/>
    <m/>
    <e v="#NUM!"/>
    <e v="#NUM!"/>
    <x v="1"/>
  </r>
  <r>
    <n v="2057"/>
    <n v="1002528752"/>
    <n v="3"/>
    <x v="7"/>
    <n v="4"/>
    <s v="KUDUS"/>
    <s v="PATI"/>
    <s v="TAY"/>
    <s v="REG"/>
    <s v="AO"/>
    <x v="0"/>
    <m/>
    <s v="MYCX - SEND OPEN PAPERLESS"/>
    <s v="RBS-Regional 3"/>
    <d v="2026-08-15T17:03:18"/>
    <d v="2026-08-15T17:06:04"/>
    <n v="69367154"/>
    <m/>
    <n v="142599106005"/>
    <s v="CV. TAYU INDAH JAYA"/>
    <s v="ODP-TAY-FG/069"/>
    <m/>
    <m/>
    <m/>
    <m/>
    <n v="111.051912"/>
    <n v="-6.541315"/>
    <s v="AMRBS;403098;REG3;DANIEL MARWA DENERO;08112876658;HSI 1S 100MB;669k;PIC 085728852436;1068office@gmail.com"/>
    <s v="Sales Profesional"/>
    <m/>
    <m/>
    <m/>
    <m/>
    <m/>
    <m/>
    <m/>
    <m/>
    <m/>
    <m/>
    <m/>
    <s v="15-08-2026 17:10:04"/>
    <m/>
    <m/>
    <s v="INPROGRESS_SC"/>
    <s v="TAY"/>
    <s v="NO ADDON"/>
    <m/>
    <s v="SEND PAPERLESS OPEN"/>
    <s v="- 11_11446;Biaya PSB HSI EBIS Tunai di Depan ~ 11[150000]  - SP_NOSS;SP_NOSS ~ Internet NOSS Multispeed Network[0]  - SP_NOSS;SP_NOSS ~ Internet NOSS Multispeed Network[0]  - E23015;E23015 ~ ES23 - Perangkat ONT[0]  - E23015~null~44292;E23015||11||Abodeme"/>
    <s v="INDIBIZ"/>
    <m/>
    <m/>
    <m/>
    <m/>
    <m/>
    <m/>
    <m/>
    <e v="#NUM!"/>
    <e v="#NUM!"/>
    <x v="1"/>
  </r>
  <r>
    <n v="2058"/>
    <n v="1002519587"/>
    <n v="3"/>
    <x v="7"/>
    <n v="4"/>
    <s v="SOLO"/>
    <s v="SRAGEN"/>
    <s v="SRG"/>
    <s v="REG"/>
    <s v="AO"/>
    <x v="0"/>
    <s v="1P INET"/>
    <s v="102 | FOLLOW UP COMPLETED"/>
    <s v="RBS-Regional 3"/>
    <d v="2026-08-11T11:40:56"/>
    <d v="2026-08-13T11:44:04"/>
    <n v="69363186"/>
    <m/>
    <n v="146565009628"/>
    <s v="DAPUR MBG BIRRU"/>
    <s v="ODP-SRG-FH/048 FH/D04/048.01"/>
    <s v="WO061482470"/>
    <m/>
    <m/>
    <m/>
    <n v="111.02344600000001"/>
    <n v="-7.4204400999999898"/>
    <s v="|MN01811|MYIA-019499952721/POI/SRI LESTARI/085293863420/sri074766@gmail.com"/>
    <s v="MYIB_ASSISTANT"/>
    <m/>
    <m/>
    <m/>
    <m/>
    <m/>
    <m/>
    <m/>
    <m/>
    <s v="Management Janji"/>
    <s v="2026-08-12 08:00:00 | M Janji : (12/08/2026) jam Pasang : 09:00 Note : hubungi pelanggan jika ingin kelokasi "/>
    <s v="FCC"/>
    <d v="2026-11-08T11:55:29"/>
    <d v="2026-08-12T08:00:00"/>
    <m/>
    <s v="REVOKE"/>
    <s v="SRG"/>
    <s v="NO ADDON"/>
    <m/>
    <s v="Follow Up Revoke Completed, New Order ID : SC1002523987"/>
    <s v="HSI Bisnis Basic Promo HUT Telkom PSB 70% - 50 Mbps"/>
    <s v="INDIBIZ"/>
    <m/>
    <m/>
    <d v="2026-08-12T08:00:00"/>
    <s v="2026-08-12 08:00:00 | M Janji : (12/08/2026) jam Pasang : 09:00 Note : hubungi pelanggan jika ingin kelokasi "/>
    <m/>
    <m/>
    <m/>
    <e v="#NUM!"/>
    <e v="#NUM!"/>
    <x v="1"/>
  </r>
  <r>
    <n v="2059"/>
    <n v="1002516910"/>
    <n v="3"/>
    <x v="5"/>
    <n v="5"/>
    <s v="SINGARJA"/>
    <s v="TABANAN"/>
    <s v="TBN"/>
    <s v="DPS"/>
    <s v="AO"/>
    <x v="0"/>
    <m/>
    <s v="OSS - FALLOUT"/>
    <s v="DPS-Logistic &amp; Manufacturing"/>
    <d v="2026-08-10T08:58:02"/>
    <d v="2026-08-11T10:43:12"/>
    <n v="18240326"/>
    <m/>
    <n v="172413244391"/>
    <s v="SARIGUNA PRIMATIRTA"/>
    <s v="ODP-TBN-FCR/12"/>
    <s v="WO061359207"/>
    <m/>
    <m/>
    <m/>
    <n v="115.031977271163"/>
    <n v="-8.5020519486404993"/>
    <s v="DPS HSI | AM NADYA | 403613 | TREG 3 | Sariguna Primatirta / Tanobel | PIC : Andy  +62Ã‚Â 819Ã¢â‚¬â€˜1644Ã¢â‚¬â€˜2744 | PSB HSI Inet + netmonk 100Mbps | Email : hendra.talaa@tanobel.com | Alamat : Jl. Raya Denpasar - Gilimanuk, Barembeng, Kec Selemadeg, Kab. Tabanan, Bali"/>
    <s v="Amex"/>
    <m/>
    <m/>
    <m/>
    <m/>
    <m/>
    <m/>
    <m/>
    <m/>
    <s v="Management Janji"/>
    <s v="call/wa PIC : Andy  +62Ã‚Â 819Ã¢â‚¬â€˜1644Ã¢â‚¬â€˜2744"/>
    <s v="FCC"/>
    <d v="2026-10-08T09:25:41"/>
    <m/>
    <s v="Kendala Pelanggan"/>
    <s v="FO_WFM"/>
    <s v="TBN"/>
    <s v="NETMONK"/>
    <m/>
    <s v="Provisioning Failed|WFM|INF009017732|cp RNA"/>
    <s v="- 11_11450;Biaya PSB Reguler HSI EBIS ~ 11[500000]  - SP_NOSS;SP_NOSS ~ Internet NOSS Multispeed Network[0]  - SP_NOSS;SP_NOSS ~ Internet NOSS Multispeed Network[0]  - E23015;E23015 ~ ES23 - Perangkat ONT[0]  - E23015~null~44292;E23015||11||Abodemen 0[0] "/>
    <s v="INDIBIZ"/>
    <m/>
    <m/>
    <d v="2026-08-10T12:00:00"/>
    <s v="call/wa PIC : Andy  +62Ã‚Â 819Ã¢â‚¬â€˜1644Ã¢â‚¬â€˜2744"/>
    <m/>
    <m/>
    <m/>
    <e v="#NUM!"/>
    <e v="#NUM!"/>
    <x v="1"/>
  </r>
  <r>
    <n v="2060"/>
    <n v="1002506139"/>
    <n v="3"/>
    <x v="4"/>
    <n v="4"/>
    <s v="SEMARANG"/>
    <s v="INNER - SEMARANG JATENG UTARA"/>
    <s v="SMT"/>
    <s v="REG"/>
    <s v="AO"/>
    <x v="0"/>
    <s v="1P INET"/>
    <s v="Completed (PS)"/>
    <s v="RBS-Regional 3"/>
    <d v="2026-08-03T13:43:57"/>
    <d v="2026-08-04T19:44:47"/>
    <n v="69357570"/>
    <m/>
    <n v="141420144914"/>
    <s v="WINSON SINGA LOGISTIK"/>
    <s v="ODP-SMT-FCK/035 FCK/D03/06.35"/>
    <s v="WO060796497"/>
    <m/>
    <m/>
    <m/>
    <n v="110.3768634"/>
    <n v="-6.9914904999999896"/>
    <s v="|MN01236|MYIA-092542419601/POI/KEVIN LIONARDI/081362336145/ekspedingin.develop@gmail.com"/>
    <s v="MYIB_ASSISTANT"/>
    <m/>
    <m/>
    <m/>
    <m/>
    <m/>
    <m/>
    <m/>
    <m/>
    <s v="Management Janji"/>
    <s v="2026-08-04 13:00:00 |  M Janji : (04/08/2026) jam Pasang : 09:00 Note : hubungi pelanggan jika ingin kelokasi"/>
    <s v="FCC"/>
    <d v="2026-03-08T13:55:38"/>
    <d v="2026-08-04T13:00:00"/>
    <m/>
    <s v="PS"/>
    <s v="SMT"/>
    <s v="NO ADDON"/>
    <n v="20260804"/>
    <s v="Completed"/>
    <s v="HSI Bisnis PSB 70% - 50 Mbps"/>
    <s v="INDIBIZ"/>
    <m/>
    <m/>
    <d v="2026-08-04T13:00:00"/>
    <s v="2026-08-04 13:00:00 |  M Janji : (04/08/2026) jam Pasang : 09:00 Note : hubungi pelanggan jika ingin kelokasi"/>
    <n v="2026"/>
    <n v="8"/>
    <n v="4"/>
    <d v="2026-08-04T00:00:00"/>
    <n v="-0.54166666666424135"/>
    <x v="0"/>
  </r>
  <r>
    <n v="2061"/>
    <n v="1002505991"/>
    <n v="3"/>
    <x v="3"/>
    <n v="4"/>
    <s v="MAGELANG"/>
    <s v="WONOSOBO"/>
    <s v="WOS"/>
    <s v="REG"/>
    <s v="AO"/>
    <x v="0"/>
    <s v="1P INET"/>
    <s v="Completed (PS)"/>
    <s v="RBS-Regional 3"/>
    <d v="2026-08-03T12:31:56"/>
    <d v="2026-08-04T12:54:32"/>
    <n v="69357455"/>
    <m/>
    <n v="141373127384"/>
    <s v="ERABLUE RAYA KRETEK"/>
    <s v="ODP-WOS-FAA/066"/>
    <s v="WO060782800"/>
    <m/>
    <m/>
    <m/>
    <n v="109.96109300000001"/>
    <n v="-7.3871729999999998"/>
    <s v="|MN02587|MYIA-063304653213/POI/HASBIBINTARO SHIDDIQ/081249549394/nextperdanaone@gmail.com"/>
    <s v="MYIB_ASSISTANT"/>
    <m/>
    <m/>
    <m/>
    <m/>
    <m/>
    <m/>
    <m/>
    <m/>
    <s v="Management Janji"/>
    <s v="2026-08-04 13:00:00 | No Hp Pic : 081249549394 No alt : - Jam Pemasangan :  Tanggal Pemasangan : 04/08/2026 hub sebelum ke lokasi"/>
    <s v="FCC"/>
    <d v="2026-03-08T12:40:00"/>
    <d v="2026-08-04T13:00:00"/>
    <m/>
    <s v="PS"/>
    <s v="WOS"/>
    <s v="NO ADDON"/>
    <n v="20260804"/>
    <s v="Completed"/>
    <s v="HSI Bisnis PSB 70% - 50 Mbps"/>
    <s v="INDIBIZ"/>
    <m/>
    <m/>
    <d v="2026-08-04T13:00:00"/>
    <s v="2026-08-04 13:00:00 | No Hp Pic : 081249549394 No alt : - Jam Pemasangan :  Tanggal Pemasangan : 04/08/2026 hub sebelum ke lokasi"/>
    <n v="2026"/>
    <n v="8"/>
    <n v="4"/>
    <d v="2026-08-04T00:00:00"/>
    <n v="-0.54166666666424135"/>
    <x v="0"/>
  </r>
  <r>
    <n v="2062"/>
    <n v="1002526815"/>
    <n v="3"/>
    <x v="2"/>
    <n v="5"/>
    <s v="KEDIRI"/>
    <s v="NGANJUK"/>
    <s v="NJK"/>
    <s v="REG"/>
    <s v="AO"/>
    <x v="0"/>
    <m/>
    <s v="Completed (PS)"/>
    <s v="RBS-Regional 3"/>
    <d v="2026-08-14T15:08:34"/>
    <d v="2026-08-14T17:53:41"/>
    <n v="69365765"/>
    <m/>
    <n v="152611229893"/>
    <s v="WARKOP BERKAH"/>
    <s v="ODP-NJK-FM/14"/>
    <s v="WO061760913"/>
    <m/>
    <m/>
    <m/>
    <n v="111.9449151"/>
    <n v="-7.6046595000000003"/>
    <s v="MD|MYDB-20260814265294|EN00005/MC20190|WARKOP BERKAH|081947734828"/>
    <s v="MYDIGIBIZPARTNER"/>
    <m/>
    <m/>
    <m/>
    <m/>
    <m/>
    <m/>
    <m/>
    <m/>
    <s v="Management Janji"/>
    <s v="2026-08-15 08:00:00 | Tanggal pemasangan : 15 AGUSTUS 2026  Jam pemasangan : pagi/siang  Info Tambahan : Hubungi pelanggan dulu sebelum ke lokasi  terima kasih"/>
    <s v="FCC"/>
    <s v="14-08-2026 15:10:48"/>
    <m/>
    <m/>
    <s v="PS"/>
    <s v="NJK"/>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5 08:00:00 | Tanggal pemasangan : 15 AGUSTUS 2026  Jam pemasangan : pagi/siang  Info Tambahan : Hubungi pelanggan dulu sebelum ke lokasi  terima kasih"/>
    <n v="2026"/>
    <n v="8"/>
    <n v="14"/>
    <d v="2026-08-14T00:00:00"/>
    <n v="-0.29166666666424135"/>
    <x v="0"/>
  </r>
  <r>
    <n v="2063"/>
    <n v="1002528294"/>
    <n v="3"/>
    <x v="1"/>
    <n v="5"/>
    <s v="MADURA"/>
    <s v="PAMEKASAN"/>
    <s v="BAB"/>
    <s v="REG"/>
    <s v="AO"/>
    <x v="0"/>
    <s v="1P INET"/>
    <s v="OSS - FALLOUT"/>
    <s v="RBS-Regional 3"/>
    <d v="2026-08-15T13:04:57"/>
    <d v="2026-08-16T16:58:56"/>
    <n v="69366870"/>
    <m/>
    <n v="152430203851"/>
    <s v="CERIA ABADI"/>
    <s v="ODP-BAB-FD/17 FD/D03/17.01"/>
    <s v="WO061820694"/>
    <m/>
    <m/>
    <m/>
    <n v="114.066617265343"/>
    <n v="-6.9932146039905803"/>
    <s v="MD|MYDB-20260814265388|DN00001/MN00806|CERIA ABADI|081959146050"/>
    <s v="MYDIGIBIZPARTNER"/>
    <m/>
    <m/>
    <m/>
    <m/>
    <m/>
    <m/>
    <m/>
    <m/>
    <s v="Management Janji"/>
    <s v="2026-08-16 13:00:00 | Tanggal pemasangan: 16/08/2026 Jam pemasangan : pagi / siang Info Tambahan : Hubungi pelanggan dulu sebelum ke lokasi terima kasih."/>
    <s v="FCC"/>
    <s v="15-08-2026 13:10:06"/>
    <d v="2026-08-16T13:00:00"/>
    <s v="Kendala Pelanggan"/>
    <s v="FO_WFM"/>
    <s v="BAB"/>
    <s v="NO ADDON"/>
    <m/>
    <s v="Provisioning Failed|WFM|INF009055457|PDI_-7.0187932,113.87528999999999_dobele input dengan sc 1002528465"/>
    <s v="HSI Bisnis Promo HUT Telkom PSB 70% - 300 Mbps"/>
    <s v="INDIBIZ"/>
    <m/>
    <m/>
    <d v="2026-08-16T13:00:00"/>
    <s v="2026-08-16 13:00:00 | Tanggal pemasangan: 16/08/2026 Jam pemasangan : pagi / siang Info Tambahan : Hubungi pelanggan dulu sebelum ke lokasi terima kasih."/>
    <m/>
    <m/>
    <m/>
    <e v="#NUM!"/>
    <e v="#NUM!"/>
    <x v="1"/>
  </r>
  <r>
    <n v="2064"/>
    <n v="1002509336"/>
    <n v="3"/>
    <x v="4"/>
    <n v="4"/>
    <s v="SEMARANG"/>
    <s v="INNER - SEMARANG JATENG UTARA"/>
    <s v="SSL"/>
    <s v="DGS"/>
    <s v="AO"/>
    <x v="0"/>
    <m/>
    <s v="OSS - FALLOUT"/>
    <s v="DGS-B2B TREG"/>
    <d v="2026-08-04T17:16:49"/>
    <d v="2026-08-12T15:02:04"/>
    <n v="69358580"/>
    <m/>
    <n v="141408117894"/>
    <s v="R STAF BINOPS SATRESNARKOBA POLRESTABES SEMARANG"/>
    <s v="ODP-SSL-FAP/021"/>
    <s v="WO060925306"/>
    <m/>
    <m/>
    <m/>
    <n v="110.406071"/>
    <n v="-6.9923409999999997"/>
    <s v="DGS HSI | FAISAL | 940218 | TREG 3 | POLRESTABES | ANAS | 082133505211 | HSIBISNIS100MBPS"/>
    <s v="Account Manager"/>
    <m/>
    <m/>
    <m/>
    <m/>
    <m/>
    <m/>
    <m/>
    <m/>
    <s v="Management Janji"/>
    <s v="KONFIRMASI UP"/>
    <s v="FCC"/>
    <d v="2026-04-08T17:25:39"/>
    <m/>
    <s v="Kendala Pelanggan"/>
    <s v="FO_WFM"/>
    <s v="SSL"/>
    <s v="NO ADDON"/>
    <m/>
    <s v="Provisioning Failed|WFM|INF009030171|PP_-7.064274999999999,110.41192170000001_PELANGGAN MINTA PENDING SAMPAI WAKTU BELUM BISA"/>
    <s v="- 11_11450;Biaya PSB Reguler HSI EBIS ~ 11[150000]  - SP_NOSS;SP_NOSS ~ Internet NOSS Multispeed Network[0]  - SP_NOSS;SP_NOSS ~ Internet NOSS Multispeed Network[0]  - E23046;E23046 ~ ES23 - Paket HSI Bisnis[0]  - E23046~null~E23046_UNL;UNL ~ Internet-Lin"/>
    <s v="INDIBIZ"/>
    <m/>
    <m/>
    <d v="2026-08-05T12:30:00"/>
    <s v="KONFIRMASI UP"/>
    <m/>
    <m/>
    <m/>
    <e v="#NUM!"/>
    <e v="#NUM!"/>
    <x v="1"/>
  </r>
  <r>
    <n v="2065"/>
    <n v="1002504426"/>
    <n v="3"/>
    <x v="2"/>
    <n v="5"/>
    <s v="MALANG"/>
    <s v="BATU"/>
    <s v="KPO"/>
    <s v="REG"/>
    <s v="AO"/>
    <x v="0"/>
    <s v="1P INET"/>
    <s v="Completed (PS)"/>
    <s v="RBS-Regional 3"/>
    <d v="2026-08-01T11:25:56"/>
    <d v="2026-08-01T18:36:24"/>
    <n v="69356638"/>
    <m/>
    <n v="152711247262"/>
    <s v="MEBEL SURYA ABADI"/>
    <s v="ODP-KPO-FK/23 FK/D04/23.01"/>
    <s v="WO060634037"/>
    <m/>
    <m/>
    <m/>
    <n v="112.61902259999999"/>
    <n v="-7.9082356999999996"/>
    <s v="MD|MYDB-20260730263964|DN00001/MN00968|MEBEL SURYA ABADI|081230956631"/>
    <s v="MYDIGIBIZPARTNER"/>
    <m/>
    <m/>
    <m/>
    <m/>
    <m/>
    <m/>
    <m/>
    <m/>
    <s v="Management Janji"/>
    <s v="2026-08-02 08:00:00 | Nama Pic : bp mustafa No Hp Pic : 081230956631 No alt : - Jam Pemasangan : pagi  Tanggal Pemasangan : 2 Agustus 2026"/>
    <s v="FCC"/>
    <d v="2026-01-08T11:39:50"/>
    <d v="2026-08-02T08:00:00"/>
    <m/>
    <s v="PS"/>
    <s v="KPO"/>
    <s v="NO ADDON"/>
    <n v="20260801"/>
    <s v="Completed"/>
    <s v="HSI Bisnis Promo HUT Telkom PSB 70% - 50 Mbps"/>
    <s v="INDIBIZ"/>
    <m/>
    <m/>
    <d v="2026-08-02T08:00:00"/>
    <s v="2026-08-02 08:00:00 | Nama Pic : bp mustafa No Hp Pic : 081230956631 No alt : - Jam Pemasangan : pagi  Tanggal Pemasangan : 2 Agustus 2026"/>
    <n v="2026"/>
    <n v="8"/>
    <n v="1"/>
    <d v="2026-08-01T00:00:00"/>
    <n v="-1.3333333333357587"/>
    <x v="0"/>
  </r>
  <r>
    <n v="2066"/>
    <n v="1002527144"/>
    <n v="3"/>
    <x v="3"/>
    <n v="4"/>
    <s v="MAGELANG"/>
    <s v="MAGELANG"/>
    <s v="MTY"/>
    <s v="REG"/>
    <s v="AO"/>
    <x v="0"/>
    <s v="1P INET"/>
    <s v="OSS - FALLOUT"/>
    <s v="RBS-Regional 3"/>
    <d v="2026-08-14T16:22:57"/>
    <d v="2026-08-17T08:25:38"/>
    <n v="69366335"/>
    <m/>
    <n v="146175114877"/>
    <s v="PT. BINTANG SAYAP UTAMA"/>
    <s v="ODP-MTY-FAF/002 FAF/D01/002.01"/>
    <s v="WO061769796"/>
    <m/>
    <m/>
    <m/>
    <n v="110.2251371"/>
    <n v="-7.5103572999999999"/>
    <s v="|MN00935|MYIA-030181233717/POI/ANDI SISWANTO/082232693152/andisiswanto43@gmail.com"/>
    <s v="MYIB_ASSISTANT"/>
    <m/>
    <m/>
    <m/>
    <m/>
    <m/>
    <m/>
    <m/>
    <m/>
    <s v="Management Janji"/>
    <s v="2026-08-15 15:00:00 | M Janji : (15/08/2026) jam Pasang : 09:00 Note : hubungi pelanggan jika ingin kelokasi"/>
    <s v="FCC"/>
    <s v="14-08-2026 16:39:53"/>
    <d v="2026-08-15T15:00:00"/>
    <s v="Kendala Pelanggan"/>
    <s v="FO_WFM"/>
    <s v="MTY"/>
    <s v="NO ADDON"/>
    <m/>
    <s v="Provisioning Failed|WFM|INF009056924|PP_-7.5000111,110.2277682_rabu"/>
    <s v="HSI Bisnis Promo HUT Telkom PSB 70% - 150 Mbps"/>
    <s v="INDIBIZ"/>
    <m/>
    <m/>
    <d v="2026-08-15T15:00:00"/>
    <s v="2026-08-15 15:00:00 | M Janji : (15/08/2026) jam Pasang : 09:00 Note : hubungi pelanggan jika ingin kelokasi"/>
    <m/>
    <m/>
    <m/>
    <e v="#NUM!"/>
    <e v="#NUM!"/>
    <x v="1"/>
  </r>
  <r>
    <n v="2067"/>
    <n v="1002515239"/>
    <n v="3"/>
    <x v="3"/>
    <n v="4"/>
    <s v="YOGYAKARTA"/>
    <s v="GUNUNG KIDUL"/>
    <s v="WNS"/>
    <s v="REG"/>
    <s v="AO"/>
    <x v="0"/>
    <s v="1P INET"/>
    <s v="100 | REVOKE COMPLETED"/>
    <s v="RBS-Regional 3"/>
    <d v="2026-08-07T16:16:56"/>
    <d v="2026-08-11T09:45:23"/>
    <n v="69361039"/>
    <m/>
    <n v="143135115049"/>
    <s v="SPX POJONG HUB"/>
    <s v="ODP-WNS-FAT/021 FAT/D02/021.01"/>
    <s v="WO061188133"/>
    <m/>
    <m/>
    <m/>
    <n v="110.7095832"/>
    <n v="-7.969087"/>
    <s v="|MC80054|MYIA-056521296516/POI/SYAHRUL RAHMADANI SALIM/085713251539/syahrul.salim@spxexpress.com"/>
    <s v="MYIB_ASSISTANT"/>
    <m/>
    <m/>
    <m/>
    <m/>
    <m/>
    <m/>
    <m/>
    <m/>
    <s v="Management Janji"/>
    <s v="2026-08-09 08:00:00 | Nama PIC:  BP SYAHRUL  No HP: 085713251539 Alt: Tanggal: 9/8/2026 Jam Pasang: Pagi Note: Hubungi sebelum ke lokasi"/>
    <s v="FCC"/>
    <d v="2026-07-08T16:25:36"/>
    <d v="2026-08-09T08:00:00"/>
    <s v="Kendala Pelanggan"/>
    <s v="REVOKE"/>
    <s v="WNS"/>
    <s v="NO ADDON"/>
    <m/>
    <s v="Revoke Completed"/>
    <s v="HSI Bisnis Promo HUT Telkom PSB 70% - 50 Mbps"/>
    <s v="INDIBIZ"/>
    <m/>
    <m/>
    <d v="2026-08-09T08:00:00"/>
    <s v="2026-08-09 08:00:00 | Nama PIC:  BP SYAHRUL  No HP: 085713251539 Alt: Tanggal: 9/8/2026 Jam Pasang: Pagi Note: Hubungi sebelum ke lokasi"/>
    <m/>
    <m/>
    <m/>
    <e v="#NUM!"/>
    <e v="#NUM!"/>
    <x v="1"/>
  </r>
  <r>
    <n v="2068"/>
    <n v="1002516805"/>
    <n v="3"/>
    <x v="1"/>
    <n v="5"/>
    <s v="MADURA"/>
    <s v="PAMEKASAN"/>
    <s v="ABT"/>
    <s v="REG"/>
    <s v="AO"/>
    <x v="0"/>
    <s v="1P INET"/>
    <s v="100 | REVOKE COMPLETED"/>
    <s v="RBS-Regional 3"/>
    <d v="2026-08-10T08:25:57"/>
    <d v="2026-08-11T13:55:42"/>
    <n v="69362048"/>
    <m/>
    <n v="152429209475"/>
    <s v="SEMERU JAYA"/>
    <s v="ODP-ABU-FE/18 FE/D02/18.01"/>
    <s v="WO061356768"/>
    <m/>
    <m/>
    <m/>
    <n v="113.804009892046"/>
    <n v="-6.8921395332846602"/>
    <s v="MD|MYDB-20260807264705|DN00001/MN00806|SEMERU JAYA|085927736727"/>
    <s v="MYDIGIBIZPARTNER"/>
    <m/>
    <m/>
    <m/>
    <m/>
    <m/>
    <m/>
    <m/>
    <m/>
    <s v="Management Janji"/>
    <s v="2026-08-11 08:00:00 | Tanggal pemasangan: 11/08/2026 Jam pemasangan : pagi / siang Info Tambahan : Hubungi pelanggan dulu sebelum ke lokasi terima kasih."/>
    <s v="FCC"/>
    <d v="2026-10-08T08:40:06"/>
    <d v="2026-08-11T08:00:00"/>
    <s v="Kendala Pelanggan"/>
    <s v="REVOKE"/>
    <s v="ABT"/>
    <s v="NO ADDON"/>
    <m/>
    <s v="Revoke Completed"/>
    <s v="HSI Bisnis Promo HUT Telkom PSB 70% - 300 Mbps"/>
    <s v="INDIBIZ"/>
    <m/>
    <m/>
    <d v="2026-08-11T08:00:00"/>
    <s v="2026-08-11 08:00:00 | Tanggal pemasangan: 11/08/2026 Jam pemasangan : pagi / siang Info Tambahan : Hubungi pelanggan dulu sebelum ke lokasi terima kasih."/>
    <m/>
    <m/>
    <m/>
    <e v="#NUM!"/>
    <e v="#NUM!"/>
    <x v="1"/>
  </r>
  <r>
    <n v="2069"/>
    <n v="1002518424"/>
    <n v="3"/>
    <x v="1"/>
    <n v="5"/>
    <s v="SBY UTARA"/>
    <s v="MANYAR"/>
    <s v="MGO"/>
    <s v="REG"/>
    <s v="AO"/>
    <x v="0"/>
    <m/>
    <s v="Completed (PS)"/>
    <s v="RBS-Regional 3"/>
    <d v="2026-08-10T16:08:50"/>
    <d v="2026-08-10T19:00:39"/>
    <n v="69359895"/>
    <m/>
    <n v="152413167608"/>
    <s v="LEMBAGA PENDIDIKAN BAHASA CHINA"/>
    <s v="ODP-DMO-FQD/06"/>
    <s v="WO061427786"/>
    <m/>
    <m/>
    <m/>
    <n v="112.7513218"/>
    <n v="-7.2599382439999998"/>
    <s v="MD|MYDB-20260805264494|DN00001/MN00443|LEMBAGA PENDIDIKAN BAHASA CHINA|085113162223"/>
    <s v="MYDIGIBIZPARTNER"/>
    <m/>
    <m/>
    <m/>
    <m/>
    <m/>
    <m/>
    <m/>
    <m/>
    <s v="Management Janji"/>
    <s v="2026-08-07 13:00:00 | Nama PIC : LEMBAGA PENDIDIKAN BAHASA CHINA  No HP : 085113162223  Alt :   M Janji : 07/08/2026  Jam Pasang : 08.00 - 13:00   NoteÃ‚Â :  hubungi terlebih dahulu sebelum kelokasi "/>
    <s v="FCC"/>
    <d v="2026-10-08T16:10:07"/>
    <m/>
    <m/>
    <s v="PS"/>
    <s v="MGO"/>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7 13:00:00 | Nama PIC : LEMBAGA PENDIDIKAN BAHASA CHINA  No HP : 085113162223  Alt :   M Janji : 07/08/2026  Jam Pasang : 08.00 - 13:00   NoteÃ‚Â :  hubungi terlebih dahulu sebelum kelokasi "/>
    <n v="2026"/>
    <n v="8"/>
    <n v="10"/>
    <d v="2026-08-10T00:00:00"/>
    <n v="-0.29166666666424135"/>
    <x v="0"/>
  </r>
  <r>
    <n v="2070"/>
    <n v="1002508835"/>
    <n v="3"/>
    <x v="0"/>
    <n v="5"/>
    <s v="KUPANG"/>
    <s v="LABOAN BAJO"/>
    <s v="RTE"/>
    <s v="REG"/>
    <s v="AO"/>
    <x v="0"/>
    <s v="1P INET"/>
    <s v="Completed (PS)"/>
    <s v="RBS-Regional 3"/>
    <d v="2026-08-04T15:14:56"/>
    <d v="2026-08-05T22:12:11"/>
    <n v="69358435"/>
    <m/>
    <n v="172514216865"/>
    <s v="Prisilia Shop"/>
    <s v="ODP-RTE-FA/64 FA/D13/64.01"/>
    <s v="WO060910403"/>
    <m/>
    <m/>
    <m/>
    <n v="120.4581323"/>
    <n v="-8.5996983999999994"/>
    <s v="|MN00118|MYIA-074018412999/POI/Pak Apri/081246492880/radegundisjehanus@gmail.com"/>
    <s v="MYIB_ASSISTANT"/>
    <m/>
    <m/>
    <m/>
    <m/>
    <m/>
    <m/>
    <m/>
    <m/>
    <s v="Management Janji"/>
    <s v="2026-08-05 13:00:00 | Tanggal pemasangan : 05 agustus 2026 Jam pemasangan : 08.00 - 12.00 Info Tambahan : Hubungi pelanggan dulu sebelum ke lokasi terimakasih"/>
    <s v="FCC"/>
    <d v="2026-04-08T15:25:54"/>
    <d v="2026-08-05T13:00:00"/>
    <m/>
    <s v="PS"/>
    <s v="RTE"/>
    <s v="NO ADDON"/>
    <n v="20260805"/>
    <s v="Completed"/>
    <s v="HSI Bisnis Basic Promo HUT Telkom PSB 70% - 50 Mbps"/>
    <s v="INDIBIZ"/>
    <m/>
    <m/>
    <d v="2026-08-05T13:00:00"/>
    <s v="2026-08-05 13:00:00 | Tanggal pemasangan : 05 agustus 2026 Jam pemasangan : 08.00 - 12.00 Info Tambahan : Hubungi pelanggan dulu sebelum ke lokasi terimakasih"/>
    <n v="2026"/>
    <n v="8"/>
    <n v="5"/>
    <d v="2026-08-05T00:00:00"/>
    <n v="-0.54166666666424135"/>
    <x v="0"/>
  </r>
  <r>
    <n v="2071"/>
    <n v="1002530707"/>
    <n v="3"/>
    <x v="3"/>
    <n v="4"/>
    <s v="PURWOKERTO"/>
    <s v="BANJARNEGARA"/>
    <s v="KLP"/>
    <s v="REG"/>
    <s v="AO"/>
    <x v="0"/>
    <s v="1P INET"/>
    <s v="MIE - SEND SURVEY"/>
    <s v="RBS-Regional 3"/>
    <d v="2026-08-17T11:41:57"/>
    <d v="2026-08-17T11:44:01"/>
    <n v="69367954"/>
    <m/>
    <n v="143395108597"/>
    <s v="TOKO SURATMI"/>
    <s v="ODP-KLP-FN/007 FN/D02/007.01"/>
    <s v="WO061921298"/>
    <m/>
    <m/>
    <m/>
    <n v="109.540885"/>
    <n v="-7.4685790000000001"/>
    <s v="|MN00909|MYIA-071519790407/POI/solikhin/082136374411/aqeelaalmaqhvira3@gmail.com"/>
    <s v="MYIB_ASSISTANT"/>
    <m/>
    <m/>
    <m/>
    <m/>
    <m/>
    <m/>
    <m/>
    <m/>
    <s v="Management Janji"/>
    <s v="2026-08-20 08:00:00 | M janji : pagi Tanggal Pemasangan : 18/agustus/2026 Note : hubungi pelanggan jika ingin kelokasi "/>
    <s v="FCC"/>
    <s v="17-08-2026 11:55:11"/>
    <d v="2026-08-20T08:00:00"/>
    <m/>
    <s v="SURVEY_NEW_MANJA"/>
    <s v="KLP"/>
    <s v="NO ADDON"/>
    <m/>
    <s v="MIE - SEND SURVEY"/>
    <s v="HSI Bisnis Promo HUT Telkom PSB 70% - 50 Mbps"/>
    <s v="INDIBIZ"/>
    <m/>
    <m/>
    <d v="2026-08-20T08:00:00"/>
    <s v="2026-08-20 08:00:00 | M janji : pagi Tanggal Pemasangan : 18/agustus/2026 Note : hubungi pelanggan jika ingin kelokasi "/>
    <m/>
    <m/>
    <m/>
    <e v="#NUM!"/>
    <e v="#NUM!"/>
    <x v="1"/>
  </r>
  <r>
    <n v="2072"/>
    <n v="1002523815"/>
    <n v="3"/>
    <x v="2"/>
    <n v="5"/>
    <s v="MADIUN"/>
    <s v="PONOROGO"/>
    <s v="SAT"/>
    <s v="REG"/>
    <s v="AO"/>
    <x v="0"/>
    <s v="1P INET"/>
    <s v="102 | FOLLOW UP COMPLETED"/>
    <s v="RBS-Regional 3"/>
    <d v="2026-08-13T10:55:58"/>
    <d v="2026-08-15T11:10:28"/>
    <n v="69364932"/>
    <m/>
    <n v="152618204333"/>
    <s v="BOT NESCAFE MLARAK"/>
    <s v="ODP-SAT-FE/06 FE/D02/06.01"/>
    <s v="WO061650929"/>
    <m/>
    <m/>
    <m/>
    <n v="111.515766084194"/>
    <n v="-7.9218241181200204"/>
    <s v="MD|MYDB-20260812265143|DN00001/MN02053|BOT NESCAFE MLARAK|088292221694"/>
    <s v="MYDIGIBIZPARTNER"/>
    <m/>
    <m/>
    <m/>
    <m/>
    <m/>
    <m/>
    <m/>
    <m/>
    <s v="Management Janji"/>
    <s v="2026-08-14 08:00:00 | Nama PIC : Akzha No HP : 088292221694 Alt :  M Janji : 14/08/2026 Jam Pasang : 08.00  - 13:00  NoteÃ‚Â :  hubungi terlebih dahulu sebelum ke lokasi, terima kasih."/>
    <s v="FCC"/>
    <s v="13-08-2026 11:10:22"/>
    <d v="2026-08-14T08:00:00"/>
    <s v="Kendala Lainnya"/>
    <s v="REVOKE"/>
    <s v="SAT"/>
    <s v="NO ADDON"/>
    <m/>
    <s v="Follow Up Revoke Completed, New Order ID : SC1002528009"/>
    <s v="HSI Bisnis Promo HUT Telkom PSB 70% - 50 Mbps"/>
    <s v="INDIBIZ"/>
    <m/>
    <m/>
    <d v="2026-08-14T08:00:00"/>
    <s v="2026-08-14 08:00:00 | Nama PIC : Akzha No HP : 088292221694 Alt :  M Janji : 14/08/2026 Jam Pasang : 08.00  - 13:00  NoteÃ‚Â :  hubungi terlebih dahulu sebelum ke lokasi, terima kasih."/>
    <m/>
    <m/>
    <m/>
    <e v="#NUM!"/>
    <e v="#NUM!"/>
    <x v="1"/>
  </r>
  <r>
    <n v="2073"/>
    <n v="1002518675"/>
    <n v="3"/>
    <x v="2"/>
    <n v="5"/>
    <s v="MADIUN"/>
    <s v="PONOROGO"/>
    <s v="SAT"/>
    <s v="REG"/>
    <s v="AO"/>
    <x v="0"/>
    <s v="1P INET"/>
    <s v="Completed (PS)"/>
    <s v="RBS-Regional 3"/>
    <d v="2026-08-10T18:20:57"/>
    <d v="2026-08-11T13:26:41"/>
    <n v="69362787"/>
    <m/>
    <n v="152618204327"/>
    <s v="GRIYA KOMPUTER"/>
    <s v="ODP-SAT-FA/59"/>
    <s v="WO061443167"/>
    <m/>
    <m/>
    <m/>
    <n v="111.486725807189"/>
    <n v="-7.98715764775715"/>
    <s v="MD|MYDB-20260810264899|DN00001/MN02053|GRIYA KOMPUTER|081936652625"/>
    <s v="MYDIGIBIZPARTNER"/>
    <m/>
    <m/>
    <m/>
    <m/>
    <m/>
    <m/>
    <m/>
    <m/>
    <s v="Management Janji"/>
    <s v="2026-08-11 15:00:00 | Waktu pemasnagan : 11 Agustus 2026 Jam pemasangan : 08.00 - 12.00 Mohon hubungi pelanggan sebelum ke lokasi  Terima kasih"/>
    <s v="FCC"/>
    <d v="2026-10-08T18:39:50"/>
    <d v="2026-08-11T15:00:00"/>
    <m/>
    <s v="PS"/>
    <s v="SAT"/>
    <s v="NO ADDON"/>
    <n v="20260811"/>
    <s v="Completed"/>
    <s v="HSI Bisnis Promo HUT Telkom PSB 70% - 200 Mbps"/>
    <s v="INDIBIZ"/>
    <m/>
    <m/>
    <d v="2026-08-11T15:00:00"/>
    <s v="2026-08-11 15:00:00 | Waktu pemasnagan : 11 Agustus 2026 Jam pemasangan : 08.00 - 12.00 Mohon hubungi pelanggan sebelum ke lokasi  Terima kasih"/>
    <n v="2026"/>
    <n v="8"/>
    <n v="11"/>
    <d v="2026-08-11T00:00:00"/>
    <n v="-0.625"/>
    <x v="0"/>
  </r>
  <r>
    <n v="2074"/>
    <n v="1002518467"/>
    <n v="3"/>
    <x v="0"/>
    <n v="5"/>
    <s v="KUPANG"/>
    <s v="LABOAN BAJO"/>
    <s v="RTE"/>
    <s v="REG"/>
    <s v="AO"/>
    <x v="0"/>
    <s v="1P INET"/>
    <s v="Completed (PS)"/>
    <s v="RBS-Regional 3"/>
    <d v="2026-08-10T16:22:56"/>
    <d v="2026-08-11T16:37:35"/>
    <n v="69362689"/>
    <m/>
    <n v="172514216917"/>
    <s v="HOTEL RIMA"/>
    <s v="ODP-RTE-FC/03 FC/D06/03.01"/>
    <s v="WO061428935"/>
    <m/>
    <m/>
    <m/>
    <n v="120.4713756"/>
    <n v="-8.6111687999999997"/>
    <s v="|MN02681|MYIA-050682685315/POI/SABLON PONGKOR/082340716816/chipoilondoshin@gmail.com"/>
    <s v="MYIB_ASSISTANT"/>
    <m/>
    <m/>
    <m/>
    <m/>
    <m/>
    <m/>
    <m/>
    <m/>
    <s v="Management Janji"/>
    <s v="2026-08-11 13:00:00 | Waktu pemasnagan : 11 Agustus 2026 Jam pemasangan : 10.00 Mohon hubungi pelanggan sebelum ke lokasi  Terima kasih"/>
    <s v="FCC"/>
    <d v="2026-10-08T16:25:38"/>
    <d v="2026-08-11T13:00:00"/>
    <m/>
    <s v="PS"/>
    <s v="RTE"/>
    <s v="NO ADDON"/>
    <n v="20260811"/>
    <s v="Completed"/>
    <s v="HSI Bisnis Basic Promo HUT Telkom PSB 70% - 50 Mbps"/>
    <s v="INDIBIZ"/>
    <m/>
    <m/>
    <d v="2026-08-11T13:00:00"/>
    <s v="2026-08-11 13:00:00 | Waktu pemasnagan : 11 Agustus 2026 Jam pemasangan : 10.00 Mohon hubungi pelanggan sebelum ke lokasi  Terima kasih"/>
    <n v="2026"/>
    <n v="8"/>
    <n v="11"/>
    <d v="2026-08-11T00:00:00"/>
    <n v="-0.54166666666424135"/>
    <x v="0"/>
  </r>
  <r>
    <n v="2075"/>
    <n v="1002529643"/>
    <n v="3"/>
    <x v="1"/>
    <n v="5"/>
    <s v="MADURA"/>
    <s v="BANGKALAN"/>
    <s v="OMB"/>
    <s v="REG"/>
    <s v="AO"/>
    <x v="0"/>
    <s v="1P INET"/>
    <s v="7 | OSS - PROVISIONING ISSUED"/>
    <s v="RBS-Regional 3"/>
    <d v="2026-08-16T13:19:58"/>
    <d v="2026-08-18T08:38:00"/>
    <n v="69367509"/>
    <m/>
    <n v="152438209353"/>
    <s v="pondok pesantren al ulum wal altiqf"/>
    <s v="ODP-OMB-FB/58"/>
    <s v="WO061877387"/>
    <m/>
    <m/>
    <m/>
    <n v="113.36547609418599"/>
    <n v="-7.04116201082969"/>
    <s v="MD|MYDB-20260816265681|DN00001/MN00572|pondok pesantren al ulum wal altiqf|08139384370"/>
    <s v="MYDIGIBIZPARTNER"/>
    <m/>
    <m/>
    <m/>
    <m/>
    <m/>
    <m/>
    <m/>
    <m/>
    <s v="Management Janji"/>
    <s v="2026-08-17 13:00:00 | Nama : BU DWI (ISTRI) No Hp : 08139384370 No Alt :  Tgl Pemasangan : 17 Agustus 2026 Interval : PAGI  Note : Hubungi pelanggan terlebih dahulu"/>
    <s v="FCC"/>
    <s v="16-08-2026 13:39:58"/>
    <d v="2026-08-17T13:00:00"/>
    <m/>
    <s v="PI"/>
    <s v="OMB"/>
    <s v="NO ADDON"/>
    <m/>
    <s v="Provisioning Issued"/>
    <s v="HSI Bisnis Promo HUT Telkom PSB 70% - 200 Mbps"/>
    <s v="INDIBIZ"/>
    <m/>
    <m/>
    <d v="2026-08-17T13:00:00"/>
    <s v="2026-08-17 13:00:00 | Nama : BU DWI (ISTRI) No Hp : 08139384370 No Alt :  Tgl Pemasangan : 17 Agustus 2026 Interval : PAGI  Note : Hubungi pelanggan terlebih dahulu"/>
    <m/>
    <m/>
    <m/>
    <e v="#NUM!"/>
    <e v="#NUM!"/>
    <x v="1"/>
  </r>
  <r>
    <n v="2076"/>
    <n v="1002508720"/>
    <n v="3"/>
    <x v="3"/>
    <n v="4"/>
    <s v="MAGELANG"/>
    <s v="MUNTILAN"/>
    <s v="SWT"/>
    <s v="REG"/>
    <s v="AO"/>
    <x v="0"/>
    <m/>
    <s v="FCC - HD1A - PROGRESS"/>
    <s v="RBS-Regional 3"/>
    <d v="2026-08-04T14:53:54"/>
    <d v="2026-08-04T14:55:20"/>
    <n v="69358420"/>
    <m/>
    <n v="142164113610"/>
    <s v="Surawan farm"/>
    <m/>
    <m/>
    <m/>
    <m/>
    <m/>
    <n v="110.36181670000001"/>
    <n v="-7.5316444000000002"/>
    <s v="|MN00935|/Surawan farm/081329014959/y.surawan@gmail.com/ 1S HSI BISNIS BASIC PROMO HUT 50 Mbps / AGUS SADEWO"/>
    <s v="Sales Profesional"/>
    <m/>
    <m/>
    <m/>
    <m/>
    <m/>
    <m/>
    <m/>
    <m/>
    <m/>
    <m/>
    <m/>
    <d v="2026-04-08T14:55:17"/>
    <m/>
    <m/>
    <s v="FCC"/>
    <s v="SWT"/>
    <s v="NO ADDON"/>
    <m/>
    <s v="MYDITA RBS - HD1A - PROGRESS"/>
    <s v="- 11_11446;Biaya PSB HSI EBIS Tunai di Depan ~ 11[150000]  - SP_NOSS;SP_NOSS ~ Internet NOSS Multispeed Network[0]  - SP_NOSS;SP_NOSS ~ Internet NOSS Multispeed Network[0]  - E25061;E25061 ~ ES25 - Paket HSI Basic (HSIEF) Khusus Winback 2.0[0]  - E25061~n"/>
    <s v="INDIBIZ"/>
    <m/>
    <m/>
    <m/>
    <m/>
    <m/>
    <m/>
    <m/>
    <e v="#NUM!"/>
    <e v="#NUM!"/>
    <x v="1"/>
  </r>
  <r>
    <n v="2077"/>
    <n v="1002527764"/>
    <n v="3"/>
    <x v="0"/>
    <n v="5"/>
    <s v="MATARAM"/>
    <s v="LOMBOK TIMUR UTARA"/>
    <s v="SEL"/>
    <s v="REG"/>
    <s v="AO"/>
    <x v="0"/>
    <s v="1P INET"/>
    <s v="Completed (PS)"/>
    <s v="RBS-Regional 3"/>
    <d v="2026-08-15T09:20:56"/>
    <d v="2026-08-15T18:51:06"/>
    <n v="69366584"/>
    <m/>
    <n v="172619203351"/>
    <s v="Toko Samsuddin"/>
    <s v="ODP-SEL-FAT/13 FAT/D02/13.01"/>
    <s v="WO061799921"/>
    <m/>
    <m/>
    <m/>
    <n v="116.5179878"/>
    <n v="-8.7673185"/>
    <s v="MD|MYDB-20260815265452|SC00001/MC00149|Toko Samsuddin|081996629007"/>
    <s v="MYDIGIBIZPARTNER"/>
    <m/>
    <m/>
    <m/>
    <m/>
    <m/>
    <m/>
    <m/>
    <m/>
    <s v="Management Janji"/>
    <s v="2026-08-18 15:00:00 | Nama PIC : bapak samsudin No HP : 081996629007 Alt :  M Janji : (selasa/18/AGUSTUS/2026) jam Pasang : 09:00 Note : hubungi pelanggan jika ingin kelokasi"/>
    <s v="FCC"/>
    <s v="15-08-2026 09:40:30"/>
    <d v="2026-08-18T15:00:00"/>
    <m/>
    <s v="PS"/>
    <s v="SEL"/>
    <s v="NO ADDON"/>
    <n v="20260815"/>
    <s v="Completed"/>
    <s v="HSI Bisnis Promo HUT Telkom PSB 70% - 100 Mbps"/>
    <s v="INDIBIZ"/>
    <m/>
    <m/>
    <d v="2026-08-18T15:00:00"/>
    <s v="2026-08-18 15:00:00 | Nama PIC : bapak samsudin No HP : 081996629007 Alt :  M Janji : (selasa/18/AGUSTUS/2026) jam Pasang : 09:00 Note : hubungi pelanggan jika ingin kelokasi"/>
    <n v="2026"/>
    <n v="8"/>
    <n v="15"/>
    <d v="2026-08-15T00:00:00"/>
    <n v="-3.625"/>
    <x v="0"/>
  </r>
  <r>
    <n v="2078"/>
    <n v="1002511482"/>
    <n v="3"/>
    <x v="5"/>
    <n v="5"/>
    <s v="SINGARJA"/>
    <s v="KLUNGKUNG"/>
    <s v="SMA"/>
    <s v="REG"/>
    <s v="AO"/>
    <x v="0"/>
    <m/>
    <s v="Completed (PS)"/>
    <s v="RBS-Regional 3"/>
    <d v="2026-08-06T08:45:08"/>
    <d v="2026-08-08T06:11:22"/>
    <n v="69359573"/>
    <m/>
    <n v="172428815945"/>
    <s v="TK NEGERI PEMBINA KECAMATAN DAWAN"/>
    <s v="ODP-SMA-FAD/20"/>
    <s v="WO061063694"/>
    <m/>
    <m/>
    <m/>
    <n v="115.4234185"/>
    <n v="-8.5456836999999997"/>
    <s v="|MN02750|/PIC NI KETUT SUARMINI/081238234066/arminiayu05@gmail.com"/>
    <s v="Sales Force DBS"/>
    <m/>
    <m/>
    <m/>
    <m/>
    <m/>
    <m/>
    <m/>
    <m/>
    <s v="Management Janji"/>
    <s v="2026-08-07 15:00:00|Waktu pemasnagan : 07 agustus 2026 Jam pemasangan : 08.00 - 12.00 Mohon hubungi pelanggan sebelum ke lokasi  Terima kasih|40010577|MYDITA"/>
    <s v="FCC"/>
    <d v="2026-06-08T08:55:04"/>
    <d v="2026-08-07T15:00:00"/>
    <m/>
    <s v="PS"/>
    <s v="SMA"/>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7T15:00:00"/>
    <s v="2026-08-07 15:00:00|Waktu pemasnagan : 07 agustus 2026 Jam pemasangan : 08.00 - 12.00 Mohon hubungi pelanggan sebelum ke lokasi  Terima kasih|40010577|MYDITA"/>
    <n v="2026"/>
    <n v="8"/>
    <n v="8"/>
    <d v="2026-08-08T00:00:00"/>
    <n v="0.375"/>
    <x v="0"/>
  </r>
  <r>
    <n v="2079"/>
    <n v="1002526951"/>
    <n v="3"/>
    <x v="2"/>
    <n v="5"/>
    <s v="MALANG"/>
    <s v="BATU"/>
    <s v="NTG"/>
    <s v="REG"/>
    <s v="AO"/>
    <x v="0"/>
    <m/>
    <s v="Completed (PS)"/>
    <s v="RBS-Regional 3"/>
    <d v="2026-08-14T15:36:47"/>
    <d v="2026-08-14T16:17:39"/>
    <n v="69364593"/>
    <m/>
    <n v="152724202008"/>
    <s v="SPBU 5465156 Ngantang"/>
    <s v="ODP-NTG-FF/05"/>
    <s v="WO061764619"/>
    <m/>
    <m/>
    <m/>
    <n v="112.3769033"/>
    <n v="-7.8712147999999997"/>
    <s v="|MN02703|MYIA-014891087980/POI/Arif Dwi Setiawan/082336646553/spbungantang@gmail.com"/>
    <s v="Sales Profesional"/>
    <m/>
    <m/>
    <m/>
    <m/>
    <m/>
    <m/>
    <m/>
    <m/>
    <s v="Management Janji"/>
    <s v="2026-08-13 15:00:00 | Nama Pic : bp Arif Dwi   No Hp Pic : 082336646553  No alt : -  Jam Pemasangan : siang   Tanggal Pemasangan : 13 Agustus 2026"/>
    <s v="FCC"/>
    <s v="14-08-2026 15:39:56"/>
    <m/>
    <m/>
    <s v="PS"/>
    <s v="NTG"/>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7:00:00"/>
    <s v="2026-08-13 15:00:00 | Nama Pic : bp Arif Dwi   No Hp Pic : 082336646553  No alt : -  Jam Pemasangan : siang   Tanggal Pemasangan : 13 Agustus 2026"/>
    <n v="2026"/>
    <n v="8"/>
    <n v="14"/>
    <d v="2026-08-14T00:00:00"/>
    <n v="-0.29166666666424135"/>
    <x v="0"/>
  </r>
  <r>
    <n v="2080"/>
    <n v="1002527916"/>
    <n v="3"/>
    <x v="2"/>
    <n v="5"/>
    <s v="MALANG"/>
    <s v="BATU"/>
    <s v="BTU"/>
    <s v="REG"/>
    <s v="AO"/>
    <x v="0"/>
    <s v="1P INET"/>
    <s v="Completed (PS)"/>
    <s v="RBS-Regional 3"/>
    <d v="2026-08-15T10:34:56"/>
    <d v="2026-08-16T12:23:11"/>
    <n v="69366679"/>
    <m/>
    <n v="152707239259"/>
    <s v="Toko SRC TOLIP"/>
    <s v="ODP-BTU-FAF/05 FAF/D01/05.01"/>
    <s v="WO061805688"/>
    <m/>
    <m/>
    <m/>
    <n v="112.5275436"/>
    <n v="-7.8526680000000004"/>
    <s v="|MN02703|MYIA-048187806206/POI/Abdul Muntolip/085101394401/abdulmm@givmail.com"/>
    <s v="MYIB_ASSISTANT"/>
    <m/>
    <m/>
    <m/>
    <m/>
    <m/>
    <m/>
    <m/>
    <m/>
    <s v="Management Janji"/>
    <s v="2026-08-18 15:00:00 | Jam Pemasangan : 08:00 - 12.00 Tanggal Pemasangan : 15/08/2026 Info Tambahan : Hubungi pelanggan sebelum datang ke lokasi"/>
    <s v="FCC"/>
    <s v="15-08-2026 10:39:56"/>
    <d v="2026-08-18T15:00:00"/>
    <m/>
    <s v="PS"/>
    <s v="BTU"/>
    <s v="NO ADDON"/>
    <n v="20260816"/>
    <s v="Completed"/>
    <s v="HSI Bisnis Promo HUT Telkom PSB 70% - 75 Mbps"/>
    <s v="INDIBIZ"/>
    <m/>
    <m/>
    <d v="2026-08-18T15:00:00"/>
    <s v="2026-08-18 15:00:00 | Jam Pemasangan : 08:00 - 12.00 Tanggal Pemasangan : 15/08/2026 Info Tambahan : Hubungi pelanggan sebelum datang ke lokasi"/>
    <n v="2026"/>
    <n v="8"/>
    <n v="16"/>
    <d v="2026-08-16T00:00:00"/>
    <n v="-2.625"/>
    <x v="0"/>
  </r>
  <r>
    <n v="2081"/>
    <n v="1002525434"/>
    <n v="3"/>
    <x v="2"/>
    <n v="5"/>
    <s v="KEDIRI"/>
    <s v="TRENGGALEK"/>
    <s v="DRN"/>
    <s v="REG"/>
    <s v="AO"/>
    <x v="0"/>
    <s v="1P INET"/>
    <s v="Completed (PS)"/>
    <s v="RBS-Regional 3"/>
    <d v="2026-08-14T08:19:56"/>
    <d v="2026-08-14T13:42:15"/>
    <n v="69365597"/>
    <m/>
    <n v="152638204279"/>
    <s v="TOKO MANDIRI"/>
    <s v="ODP-DRN-FB/74"/>
    <s v="WO061717596"/>
    <m/>
    <m/>
    <m/>
    <n v="111.799316485942"/>
    <n v="-8.0708862934772796"/>
    <s v="MD|MYDB-20260814265286|DC20015/MC20183|TOKO MANDIRI|085113037952"/>
    <s v="MYDIGIBIZPARTNER"/>
    <m/>
    <m/>
    <m/>
    <m/>
    <m/>
    <m/>
    <m/>
    <m/>
    <s v="Management Janji"/>
    <s v="2026-08-15 08:00:00 | Nama PIC : BAPAK AJIT No HP : 085113037952 No Alternatif : M Janji : 15/07/2026 Jam Pasang : Pagi NoteÃ‚Â :  Hubungi terlebih dahulu sebelum ke lokasi"/>
    <s v="FCC"/>
    <s v="14-08-2026 08:26:00"/>
    <d v="2026-08-15T08:00:00"/>
    <m/>
    <s v="PS"/>
    <s v="DRN"/>
    <s v="NO ADDON"/>
    <n v="20260814"/>
    <s v="Completed"/>
    <s v="HSI Bisnis Promo HUT Telkom PSB 70% - 300 Mbps"/>
    <s v="INDIBIZ"/>
    <m/>
    <m/>
    <d v="2026-08-15T08:00:00"/>
    <s v="2026-08-15 08:00:00 | Nama PIC : BAPAK AJIT No HP : 085113037952 No Alternatif : M Janji : 15/07/2026 Jam Pasang : Pagi NoteÃ‚Â :  Hubungi terlebih dahulu sebelum ke lokasi"/>
    <n v="2026"/>
    <n v="8"/>
    <n v="14"/>
    <d v="2026-08-14T00:00:00"/>
    <n v="-1.3333333333357587"/>
    <x v="0"/>
  </r>
  <r>
    <n v="2082"/>
    <n v="1002505202"/>
    <n v="3"/>
    <x v="3"/>
    <n v="4"/>
    <s v="MAGELANG"/>
    <s v="WONOSOBO"/>
    <s v="WOS"/>
    <s v="REG"/>
    <s v="AO"/>
    <x v="0"/>
    <s v="1P INET"/>
    <s v="Completed (PS)"/>
    <s v="RBS-Regional 3"/>
    <d v="2026-08-02T12:10:56"/>
    <d v="2026-08-03T15:43:30"/>
    <n v="69357010"/>
    <m/>
    <n v="141373127174"/>
    <s v="BINTANG SILVER"/>
    <s v="ODP-WOS-FE/042 FE/D01/042.01"/>
    <s v="WO060707767"/>
    <m/>
    <m/>
    <m/>
    <n v="109.85920900000001"/>
    <n v="-7.3038100000000004"/>
    <s v="|MC80016|MYIA-029725328046/POI/Pradipta Widi Anggriawan/085382363742/kaliwaru0224@gmail.com"/>
    <s v="MYIB_ASSISTANT"/>
    <m/>
    <m/>
    <m/>
    <m/>
    <m/>
    <m/>
    <m/>
    <m/>
    <s v="Management Janji"/>
    <s v="2026-08-03 13:00:00 | Nama Pic : BP DIPTA No Hp Pic : 085382363742 Jam Pemasangan : 08:00 - 12.00 Tanggal Pemasangan : SENIN 03 AGUSTUS 2026 Info Tambahan : Hubungi pelanggan sebelum datang ke lokasi, terima kasih."/>
    <s v="FCC"/>
    <d v="2026-02-08T12:24:54"/>
    <d v="2026-08-03T13:00:00"/>
    <m/>
    <s v="PS"/>
    <s v="WOS"/>
    <s v="NO ADDON"/>
    <n v="20260803"/>
    <s v="Completed"/>
    <s v="HSI Bisnis Promo HUT Telkom PSB 70% - 200 Mbps"/>
    <s v="INDIBIZ"/>
    <m/>
    <m/>
    <d v="2026-08-03T13:00:00"/>
    <s v="2026-08-03 13:00:00 | Nama Pic : BP DIPTA No Hp Pic : 085382363742 Jam Pemasangan : 08:00 - 12.00 Tanggal Pemasangan : SENIN 03 AGUSTUS 2026 Info Tambahan : Hubungi pelanggan sebelum datang ke lokasi, terima kasih."/>
    <n v="2026"/>
    <n v="8"/>
    <n v="3"/>
    <d v="2026-08-03T00:00:00"/>
    <n v="-0.54166666666424135"/>
    <x v="0"/>
  </r>
  <r>
    <n v="2083"/>
    <n v="1002516474"/>
    <n v="3"/>
    <x v="3"/>
    <n v="4"/>
    <s v="MAGELANG"/>
    <s v="MAGELANG"/>
    <s v="MGE"/>
    <s v="REG"/>
    <s v="AO"/>
    <x v="0"/>
    <s v="1P INET"/>
    <s v="Completed (PS)"/>
    <s v="RBS-Regional 3"/>
    <d v="2026-08-09T12:56:56"/>
    <d v="2026-08-10T12:37:22"/>
    <n v="69361859"/>
    <m/>
    <n v="146137149690"/>
    <s v="PT JAMBEWANGI INDAH LESTARI SPBU 44.561.03"/>
    <s v="ODP-MGE-FAX/002 FAX/D01/002.01"/>
    <s v="WO061316486"/>
    <m/>
    <m/>
    <m/>
    <n v="110.2285598"/>
    <n v="-7.4346449999999997"/>
    <s v="|MN02255|MYIA-043469589430/POI/RANGGA MUDA KUSUMA/0895422316410/ramones01012001@gmail.com"/>
    <s v="MYIB_ASSISTANT"/>
    <m/>
    <m/>
    <m/>
    <m/>
    <m/>
    <m/>
    <m/>
    <m/>
    <s v="Management Janji"/>
    <s v="2026-08-10 09:00:00 | M Janji : (10/08/2026) jam Pasang : 09:00 Note : hubungi pelanggan jika ingin kelokasi "/>
    <s v="FCC"/>
    <d v="2026-09-08T13:10:37"/>
    <d v="2026-08-10T09:00:00"/>
    <m/>
    <s v="PS"/>
    <s v="MGE"/>
    <s v="NO ADDON"/>
    <n v="20260810"/>
    <s v="Completed"/>
    <s v="HSI Bisnis Basic Promo HUT Telkom PSB 70% - 100 Mbps"/>
    <s v="INDIBIZ"/>
    <m/>
    <m/>
    <d v="2026-08-10T09:00:00"/>
    <s v="2026-08-10 09:00:00 | M Janji : (10/08/2026) jam Pasang : 09:00 Note : hubungi pelanggan jika ingin kelokasi "/>
    <n v="2026"/>
    <n v="8"/>
    <n v="10"/>
    <d v="2026-08-10T00:00:00"/>
    <n v="-0.375"/>
    <x v="0"/>
  </r>
  <r>
    <n v="2084"/>
    <n v="1002510365"/>
    <n v="3"/>
    <x v="6"/>
    <n v="5"/>
    <s v="JEMBER"/>
    <s v="JEMBER"/>
    <s v="JER"/>
    <s v="REG"/>
    <s v="AO"/>
    <x v="0"/>
    <s v="1P INET"/>
    <s v="Completed (PS)"/>
    <s v="RBS-Regional 3"/>
    <d v="2026-08-05T12:17:00"/>
    <d v="2026-08-05T19:04:53"/>
    <n v="69359061"/>
    <m/>
    <n v="152501280161"/>
    <s v="CV BAKSO Klenger Ambulu Cabang Jember"/>
    <s v="ODP-JER-FW/67 FW/D07/67.01"/>
    <s v="WO060974283"/>
    <m/>
    <m/>
    <m/>
    <n v="113.705505095422"/>
    <n v="-8.1649478805913205"/>
    <s v="MD|MYDB-20260804264383|DN00001/MN00580|CV BAKSO Klenger Ambulu Cabang Jember|08136000553"/>
    <s v="MYDIGIBIZPARTNER"/>
    <m/>
    <m/>
    <m/>
    <m/>
    <m/>
    <m/>
    <m/>
    <m/>
    <s v="Management Janji"/>
    <s v="2026-08-06 13:00:00 | M Janji : (06/08/2026) jam Pasang pagi / siang  Note : hubungi pelanggan jika ingin kelokasi"/>
    <s v="FCC"/>
    <d v="2026-05-08T12:40:22"/>
    <d v="2026-08-06T13:00:00"/>
    <m/>
    <s v="PS"/>
    <s v="JER"/>
    <s v="NO ADDON"/>
    <n v="20260805"/>
    <s v="Completed"/>
    <s v="HSI Bisnis Promo HUT Telkom PSB 70% - 50 Mbps"/>
    <s v="INDIBIZ"/>
    <m/>
    <m/>
    <d v="2026-08-06T13:00:00"/>
    <s v="2026-08-06 13:00:00 | M Janji : (06/08/2026) jam Pasang pagi / siang  Note : hubungi pelanggan jika ingin kelokasi"/>
    <n v="2026"/>
    <n v="8"/>
    <n v="5"/>
    <d v="2026-08-05T00:00:00"/>
    <n v="-1.5416666666642413"/>
    <x v="0"/>
  </r>
  <r>
    <n v="2085"/>
    <n v="1002506772"/>
    <n v="3"/>
    <x v="3"/>
    <n v="4"/>
    <s v="MAGELANG"/>
    <s v="WONOSOBO"/>
    <s v="WOS"/>
    <s v="REG"/>
    <s v="AO"/>
    <x v="0"/>
    <s v="1P INET"/>
    <s v="Completed (PS)"/>
    <s v="RBS-Regional 3"/>
    <d v="2026-08-04T08:29:57"/>
    <d v="2026-08-04T18:03:08"/>
    <n v="69357918"/>
    <m/>
    <n v="141373127387"/>
    <s v="BENGKEL MOTOR HABIBI"/>
    <s v="ODP-WOS-FAD/017"/>
    <s v="WO060852664"/>
    <m/>
    <m/>
    <m/>
    <n v="109.898872"/>
    <n v="-7.3585649999999996"/>
    <s v="|MN00909|MYIA-033654055388/POI/rizal/089524970672/bungkuadrat@gmail.com"/>
    <s v="MYIB_ASSISTANT"/>
    <m/>
    <m/>
    <m/>
    <m/>
    <m/>
    <m/>
    <m/>
    <m/>
    <s v="Management Janji"/>
    <s v="2026-08-05 08:00:00 | M Janji : (05/08/2026) jam Pasang : 09:00 Note : hubungi pelanggan jika ingin kelokasi"/>
    <s v="FCC"/>
    <d v="2026-04-08T08:40:22"/>
    <d v="2026-08-05T08:00:00"/>
    <m/>
    <s v="PS"/>
    <s v="WOS"/>
    <s v="NO ADDON"/>
    <n v="20260804"/>
    <s v="Completed"/>
    <s v="HSI Bisnis Promo HUT Telkom PSB 70% - 50 Mbps"/>
    <s v="INDIBIZ"/>
    <m/>
    <m/>
    <d v="2026-08-05T08:00:00"/>
    <s v="2026-08-05 08:00:00 | M Janji : (05/08/2026) jam Pasang : 09:00 Note : hubungi pelanggan jika ingin kelokasi"/>
    <n v="2026"/>
    <n v="8"/>
    <n v="4"/>
    <d v="2026-08-04T00:00:00"/>
    <n v="-1.3333333333357587"/>
    <x v="0"/>
  </r>
  <r>
    <n v="2086"/>
    <n v="1002506014"/>
    <n v="3"/>
    <x v="0"/>
    <n v="5"/>
    <s v="MATARAM"/>
    <s v="LOMBOK TIMUR UTARA"/>
    <s v="SGG"/>
    <s v="REG"/>
    <s v="AO"/>
    <x v="0"/>
    <m/>
    <s v="Completed (PS)"/>
    <s v="RBS-Regional 3"/>
    <d v="2026-08-03T12:56:19"/>
    <d v="2026-08-03T15:40:28"/>
    <n v="69356496"/>
    <m/>
    <n v="172604214071"/>
    <s v="TOKO NAYU SEJAHTERA"/>
    <s v="ODP-SGG-FAU/11"/>
    <s v="WO060787057"/>
    <m/>
    <m/>
    <m/>
    <n v="116.15921289000001"/>
    <n v="-8.350918021"/>
    <s v="MD|MYDB-20260722263507|DN00001/MN01272|TOKO NAYU SEJAHTERA|085955366999"/>
    <s v="MYDIGIBIZPARTNER"/>
    <m/>
    <m/>
    <m/>
    <m/>
    <m/>
    <m/>
    <m/>
    <m/>
    <s v="Management Janji"/>
    <s v="2026-08-02 08:00:00 | M Janji : 01 AGUSTUS 2026  Jam Pasang : Siang  Note : hubungi pelanggan jika ingin ke lokasi, terima kasih."/>
    <s v="FCC"/>
    <d v="2026-03-08T13:10:38"/>
    <m/>
    <m/>
    <s v="PS"/>
    <s v="SGG"/>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08:00:00 | M Janji : 01 AGUSTUS 2026  Jam Pasang : Siang  Note : hubungi pelanggan jika ingin ke lokasi, terima kasih."/>
    <n v="2026"/>
    <n v="8"/>
    <n v="3"/>
    <d v="2026-08-03T00:00:00"/>
    <n v="-0.29166666666424135"/>
    <x v="0"/>
  </r>
  <r>
    <n v="2087"/>
    <n v="1002519684"/>
    <n v="3"/>
    <x v="1"/>
    <n v="5"/>
    <s v="SBY UTARA"/>
    <s v="MANYAR"/>
    <s v="MGO"/>
    <s v="REG"/>
    <s v="AO"/>
    <x v="0"/>
    <m/>
    <s v="Completed (PS)"/>
    <s v="RBS-Regional 3"/>
    <d v="2026-08-11T12:08:10"/>
    <d v="2026-08-14T08:15:31"/>
    <n v="69363201"/>
    <m/>
    <n v="152413167617"/>
    <s v="RUKO GUNAWAN WICAKSONO"/>
    <s v="ODP-DMO-FW/23"/>
    <s v="WO061517455"/>
    <m/>
    <m/>
    <m/>
    <n v="112.7306169"/>
    <n v="-7.2599831000000004"/>
    <s v="|MN02280|/RUKO GUNAWAN WICAKSONO/GUNAWAN WICAKSONO/081333369634/a.g.viszcara@gmail.com/HSI Bisnis Promo HUT Telkom (1:1) 100 Mbps (Rp 535.000) PSB Rp 150.000/"/>
    <s v="Sales Force DBS"/>
    <m/>
    <m/>
    <m/>
    <m/>
    <m/>
    <m/>
    <m/>
    <m/>
    <s v="Management Janji"/>
    <s v="2026-08-13 08:00:00|Nama : BP GUNAWAN WICAKSONO SST No Hp : 081333369634 No Alt :  Tgl Pemasangan : 12 Agustus 2026 Interval : PAGI  Note : Hubungi pelanggan terlebih dahulu|40971402|MYDITA"/>
    <s v="FCC"/>
    <d v="2026-11-08T12:10:44"/>
    <d v="2026-08-13T08:00:00"/>
    <m/>
    <s v="PS"/>
    <s v="MGO"/>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3T08:00:00"/>
    <s v="2026-08-13 08:00:00|Nama : BP GUNAWAN WICAKSONO SST No Hp : 081333369634 No Alt :  Tgl Pemasangan : 12 Agustus 2026 Interval : PAGI  Note : Hubungi pelanggan terlebih dahulu|40971402|MYDITA"/>
    <n v="2026"/>
    <n v="8"/>
    <n v="14"/>
    <d v="2026-08-14T00:00:00"/>
    <n v="0.66666666666424135"/>
    <x v="0"/>
  </r>
  <r>
    <n v="2088"/>
    <n v="1002531262"/>
    <n v="3"/>
    <x v="7"/>
    <n v="4"/>
    <s v="SOLO"/>
    <s v="INNER - SOLO JATENG TIMUR"/>
    <s v="KRT"/>
    <s v="REG"/>
    <s v="AO"/>
    <x v="0"/>
    <s v="1P INET"/>
    <s v="MIE - SEND SURVEY"/>
    <s v="RBS-Regional 3"/>
    <d v="2026-08-17T16:29:57"/>
    <d v="2026-08-17T16:32:01"/>
    <n v="69368297"/>
    <m/>
    <n v="142505403211"/>
    <s v="Resik Sae Laundry"/>
    <s v="ODP-KRT-FAG/076 FAG/D5/09.76"/>
    <s v="WO061945777"/>
    <m/>
    <m/>
    <m/>
    <n v="110.767556088253"/>
    <n v="-7.5542061870282398"/>
    <s v="|MN01857|MYIA-063724258221/POI/Ratna Ditya Pratiwi/082142646045/rtndityap@gmail.com"/>
    <s v="MYIB_ASSISTANT"/>
    <m/>
    <m/>
    <m/>
    <m/>
    <m/>
    <m/>
    <m/>
    <m/>
    <s v="Management Janji"/>
    <s v="2026-08-20 08:00:00 | Tanggal Pemasangan : 20 Agustus 2026 Jam Pemasangan : 08:00 13:00 Info Tambahan : Hubungi pelanggan dulu sebelum ke lokasi terimakasih"/>
    <s v="FCC"/>
    <s v="17-08-2026 16:39:54"/>
    <d v="2026-08-20T08:00:00"/>
    <m/>
    <s v="SURVEY_NEW_MANJA"/>
    <s v="KRT"/>
    <s v="NO ADDON"/>
    <m/>
    <s v="MIE - SEND SURVEY"/>
    <s v="HSI Bisnis Promo HUT Telkom PSB 70% - 100 Mbps Dual Band"/>
    <s v="INDIBIZ"/>
    <m/>
    <m/>
    <d v="2026-08-20T08:00:00"/>
    <s v="2026-08-20 08:00:00 | Tanggal Pemasangan : 20 Agustus 2026 Jam Pemasangan : 08:00 13:00 Info Tambahan : Hubungi pelanggan dulu sebelum ke lokasi terimakasih"/>
    <m/>
    <m/>
    <m/>
    <e v="#NUM!"/>
    <e v="#NUM!"/>
    <x v="1"/>
  </r>
  <r>
    <n v="2089"/>
    <n v="1002513148"/>
    <n v="3"/>
    <x v="3"/>
    <n v="4"/>
    <s v="PURWOKERTO"/>
    <s v="CILACAP"/>
    <s v="KRY"/>
    <s v="REG"/>
    <s v="AO"/>
    <x v="0"/>
    <s v="1P INET"/>
    <s v="Completed (PS)"/>
    <s v="RBS-Regional 3"/>
    <d v="2026-08-06T16:28:56"/>
    <d v="2026-08-07T13:19:54"/>
    <n v="69360248"/>
    <m/>
    <n v="143385101937"/>
    <s v="RUANG GURU SMP NEGERI 2 SUMPIUH"/>
    <s v="ODP-KRY-FH/036"/>
    <s v="WO061101964"/>
    <m/>
    <m/>
    <m/>
    <n v="109.353478"/>
    <n v="-7.6089570000000002"/>
    <s v="|MC00213|MYIA-079480580062/POI/DIDIK FIRMANSYAH/089512063354/smpnduasumpiuh@gmail.com"/>
    <s v="MYIB_ASSISTANT"/>
    <m/>
    <m/>
    <m/>
    <m/>
    <m/>
    <m/>
    <m/>
    <m/>
    <s v="Management Janji"/>
    <s v="2026-08-09 08:00:00 | Jam pemasangan : 12.00 Info Tambahan : Hubungi pelanggan dulu sebelum ke lokasi terimakasih "/>
    <s v="FCC"/>
    <d v="2026-06-08T16:41:23"/>
    <d v="2026-08-09T08:00:00"/>
    <m/>
    <s v="PS"/>
    <s v="KRY"/>
    <s v="NO ADDON"/>
    <n v="20260807"/>
    <s v="Completed"/>
    <s v="HSI Bisnis Promo HUT Telkom PSB 70% - 200 Mbps"/>
    <s v="INDIBIZ"/>
    <m/>
    <m/>
    <d v="2026-08-09T08:00:00"/>
    <s v="2026-08-09 08:00:00 | Jam pemasangan : 12.00 Info Tambahan : Hubungi pelanggan dulu sebelum ke lokasi terimakasih "/>
    <n v="2026"/>
    <n v="8"/>
    <n v="7"/>
    <d v="2026-08-07T00:00:00"/>
    <n v="-2.3333333333357587"/>
    <x v="0"/>
  </r>
  <r>
    <n v="2090"/>
    <n v="1002510174"/>
    <n v="3"/>
    <x v="3"/>
    <n v="4"/>
    <s v="PURWOKERTO"/>
    <s v="PURWOKERTO"/>
    <s v="PWT"/>
    <s v="REG"/>
    <s v="AO"/>
    <x v="0"/>
    <s v="1P INET"/>
    <s v="Completed (PS)"/>
    <s v="RBS-Regional 3"/>
    <d v="2026-08-05T11:19:57"/>
    <d v="2026-08-06T13:59:10"/>
    <n v="69358993"/>
    <m/>
    <n v="146303609683"/>
    <s v="Sd muhammadiyah purwokerto"/>
    <s v="ODP-PWT-FDM/045 FDM/D04/045.01"/>
    <s v="WO060966748"/>
    <m/>
    <m/>
    <m/>
    <n v="109.2377888"/>
    <n v="-7.4100881000000003"/>
    <s v="|MN02742|MYIA-019816562190/POI/luky sagita dewi/08996645908/lukysagita.ls@gmail.com"/>
    <s v="MYIB_ASSISTANT"/>
    <m/>
    <m/>
    <m/>
    <m/>
    <m/>
    <m/>
    <m/>
    <m/>
    <s v="Management Janji"/>
    <s v="2026-08-06 08:00:00 | M Janji : (06/08/2026) jam Pasang : 09:00 Note : hubungi pelanggan jika ingin kelokasi"/>
    <s v="FCC"/>
    <d v="2026-05-08T11:24:55"/>
    <d v="2026-08-06T08:00:00"/>
    <m/>
    <s v="PS"/>
    <s v="PWT"/>
    <s v="NO ADDON"/>
    <n v="20260806"/>
    <s v="Completed"/>
    <s v="HSI Bisnis Promo HUT Telkom PSB 70% - 150 Mbps"/>
    <s v="INDIBIZ"/>
    <m/>
    <m/>
    <d v="2026-08-06T08:00:00"/>
    <s v="2026-08-06 08:00:00 | M Janji : (06/08/2026) jam Pasang : 09:00 Note : hubungi pelanggan jika ingin kelokasi"/>
    <n v="2026"/>
    <n v="8"/>
    <n v="6"/>
    <d v="2026-08-06T00:00:00"/>
    <n v="-0.33333333333575865"/>
    <x v="0"/>
  </r>
  <r>
    <n v="2091"/>
    <n v="1002506322"/>
    <n v="3"/>
    <x v="5"/>
    <n v="5"/>
    <s v="SINGARJA"/>
    <s v="SINGARAJA"/>
    <s v="SRR"/>
    <s v="REG"/>
    <s v="AO"/>
    <x v="0"/>
    <m/>
    <s v="98 | OSS - CANCEL COMPLETE"/>
    <s v="RBS-Regional 3"/>
    <d v="2026-08-03T14:55:26"/>
    <d v="2026-08-05T09:45:44"/>
    <n v="69353114"/>
    <m/>
    <n v="172425707959"/>
    <s v="PT KENCANA MAJU BERSAMA"/>
    <s v="ODP-SRR-FC/14"/>
    <s v="WO060807888"/>
    <m/>
    <m/>
    <m/>
    <n v="114.973015235703"/>
    <n v="-8.18761870275946"/>
    <s v="AMRBS;940137;AM;ISTIHAMIN FITRIYAH;RBS-3;SURAMADU;PSB;PT KENCANA MAJU BERSAMA;HERMIN LISTIONINGSIH;085648550065;kencanainternet001@gmail.com;HSI Bisnis (1:1) 100 Mbps (Rp 669.000) PSB Rp 150.000;"/>
    <s v="Account Manager"/>
    <m/>
    <m/>
    <m/>
    <m/>
    <m/>
    <m/>
    <m/>
    <m/>
    <s v="Management Janji"/>
    <s v="2026-07-30 08:00:00|Jam pemasangan : 12.00  Info Tambahan : Hubungi pelanggan dulu sebelum ke lokasi  terimakasih |MU5280|MYDITA"/>
    <s v="FCC"/>
    <d v="2026-03-08T15:10:29"/>
    <m/>
    <s v="Kendala Teknik"/>
    <s v="CANCEL"/>
    <s v="SRR"/>
    <s v="NO ADDON"/>
    <m/>
    <s v="Cancel Completed"/>
    <s v="- 11_11446;Biaya PSB HSI EBIS Tunai di Depan ~ 11[150000]  - E23015;E23015 ~ ES23 - Perangkat ONT[0]  - E23015~null~44292;E23015||11||Abodemen 0[0]  - E23015~null~E23015_SWONTDUALB;SWONTDUALB ~ Biaya Sewa ONT Dual Band ~ E23015[50000]  - E23046;E23046 ~ E"/>
    <s v="INDIBIZ"/>
    <m/>
    <m/>
    <d v="2026-08-03T07:00:00"/>
    <s v="2026-07-30 08:00:00|Jam pemasangan : 12.00  Info Tambahan : Hubungi pelanggan dulu sebelum ke lokasi  terimakasih |MU5280|MYDITA"/>
    <m/>
    <m/>
    <m/>
    <e v="#NUM!"/>
    <e v="#NUM!"/>
    <x v="1"/>
  </r>
  <r>
    <n v="2092"/>
    <n v="1002516563"/>
    <n v="3"/>
    <x v="0"/>
    <n v="5"/>
    <s v="MATARAM"/>
    <s v="SUMBAWA"/>
    <s v="MLK"/>
    <s v="REG"/>
    <s v="AO"/>
    <x v="0"/>
    <s v="1P INET"/>
    <s v="102 | FOLLOW UP COMPLETED"/>
    <s v="RBS-Regional 3"/>
    <d v="2026-08-09T15:32:56"/>
    <d v="2026-08-13T09:40:52"/>
    <n v="69361913"/>
    <m/>
    <n v="172608206126"/>
    <s v="KEDAI SAE"/>
    <s v="ODP-MLK-FAD/55 FAD/D05/55.01"/>
    <s v="WO061330547"/>
    <m/>
    <m/>
    <m/>
    <n v="116.74930060762701"/>
    <n v="-8.9167805375867299"/>
    <s v="|MN02367|MYIA-028760493407/POI/RINAWATI/082147552840/rinawtii70@gmail.com"/>
    <s v="MYIB_ASSISTANT"/>
    <m/>
    <m/>
    <m/>
    <m/>
    <m/>
    <m/>
    <m/>
    <m/>
    <s v="Management Janji"/>
    <s v="2026-08-10 13:00:00 | Nama PIC : Ibu Rina No Hp : 082147552840 No Alt : - Tgl Pemasangan : 10 Agustus 2026 Interval : PAGI SIANG Note : Hubungi pelanggan terlebih dahulu"/>
    <s v="FCC"/>
    <d v="2026-09-08T15:39:44"/>
    <d v="2026-08-10T13:00:00"/>
    <m/>
    <s v="REVOKE"/>
    <s v="MLK"/>
    <s v="NO ADDON"/>
    <m/>
    <s v="Follow Up Revoke Completed, New Order ID : SC1002523511"/>
    <s v="HSI Bisnis Basic Promo HUT Telkom PSB 70% - 50 Mbps"/>
    <s v="INDIBIZ"/>
    <m/>
    <m/>
    <d v="2026-08-10T13:00:00"/>
    <s v="2026-08-10 13:00:00 | Nama PIC : Ibu Rina No Hp : 082147552840 No Alt : - Tgl Pemasangan : 10 Agustus 2026 Interval : PAGI SIANG Note : Hubungi pelanggan terlebih dahulu"/>
    <m/>
    <m/>
    <m/>
    <e v="#NUM!"/>
    <e v="#NUM!"/>
    <x v="1"/>
  </r>
  <r>
    <n v="2093"/>
    <n v="1002522328"/>
    <n v="3"/>
    <x v="6"/>
    <n v="5"/>
    <s v="SIDOARJO"/>
    <s v="MOJOKERTO"/>
    <s v="MRT"/>
    <s v="REG"/>
    <s v="AO"/>
    <x v="0"/>
    <m/>
    <s v="Completed (PS)"/>
    <s v="RBS-Regional 3"/>
    <d v="2026-08-12T14:10:00"/>
    <d v="2026-08-12T19:17:09"/>
    <n v="69364325"/>
    <m/>
    <n v="152312243268"/>
    <s v="GUHDO"/>
    <s v="ODP-MRT-FAK/29"/>
    <s v="WO061614456"/>
    <m/>
    <m/>
    <m/>
    <n v="112.48319619999999"/>
    <n v="-7.5173069000000003"/>
    <s v="|MC30217|/MUJIADI BUDI ANSORI/8217748646/guhdo0029@gmail.com"/>
    <s v="Sales Force DBS"/>
    <m/>
    <m/>
    <m/>
    <m/>
    <m/>
    <m/>
    <m/>
    <m/>
    <s v="Management Janji"/>
    <s v="2026-08-13 13:00:00|Nama Pic : BP MUJIADI No Hp Pic : 08217748646 Jam Pemasangan : 08:00 - 12.00 Tanggal Pemasangan : KAMIS 13 AGUSTUS 2026 Info Tambahan : Hubungi pelanggan sebelum datang ke lokasi|40961370|MYDITA"/>
    <s v="FCC"/>
    <d v="2026-12-08T14:39:59"/>
    <d v="2026-08-13T13:00:00"/>
    <m/>
    <s v="PS"/>
    <s v="MRT"/>
    <s v="NETMONK - OCA"/>
    <n v="20260812"/>
    <s v="Completed"/>
    <s v="- 11_11446;Biaya PSB HSI EBIS Tunai di Depan ~ 11[150000]  - E23015;E23015 ~ ES23 - Perangkat ONT[0]  - E23015~null~44292;E23015||11||Abodemen 0[0]  - E23015~null~E23015_SWONTPREM;SWONTPREM ~ Biaya Sewa ONT Premium ~ E23015[50000]  - E24057;E24057 ~ ES24 "/>
    <s v="INDIBIZ"/>
    <m/>
    <m/>
    <d v="2026-08-13T13:00:00"/>
    <s v="2026-08-13 13:00:00|Nama Pic : BP MUJIADI No Hp Pic : 08217748646 Jam Pemasangan : 08:00 - 12.00 Tanggal Pemasangan : KAMIS 13 AGUSTUS 2026 Info Tambahan : Hubungi pelanggan sebelum datang ke lokasi|40961370|MYDITA"/>
    <n v="2026"/>
    <n v="8"/>
    <n v="12"/>
    <d v="2026-08-12T00:00:00"/>
    <n v="-1.5416666666642413"/>
    <x v="0"/>
  </r>
  <r>
    <n v="2094"/>
    <n v="1002516819"/>
    <n v="3"/>
    <x v="1"/>
    <n v="5"/>
    <s v="SBY UTARA"/>
    <s v="GRESIK"/>
    <s v="BPG"/>
    <s v="REG"/>
    <s v="AO"/>
    <x v="0"/>
    <m/>
    <s v="Completed (PS)"/>
    <s v="RBS-Regional 3"/>
    <d v="2026-08-10T08:31:31"/>
    <d v="2026-08-11T19:25:32"/>
    <n v="69362038"/>
    <m/>
    <n v="152443207465"/>
    <s v="WARKOP KAMDAN"/>
    <s v="ODP-BPG-FA/100"/>
    <s v="WO061420968"/>
    <m/>
    <m/>
    <m/>
    <n v="112.4871285"/>
    <n v="-7.2671915"/>
    <s v="|MC70134|/WARKOP KAMDAN/KAMDAN SADAM ALIBI/087785706072/hamdansadamalibi@gmail.com/HSI Bisnis Promo HUT Telkom (1:1) 200 Mbps (Rp 790.000) PSB Rp 150.000/"/>
    <s v="Sales Force DBS"/>
    <m/>
    <m/>
    <m/>
    <m/>
    <m/>
    <m/>
    <m/>
    <m/>
    <s v="Management Janji"/>
    <s v="2026-08-11 13:00:00|Nama PIC:  BP KAMDAN  No HP: 087785706072 Alt: 087830543454 / WhatsApp Tanggal: 11/8/2026 Jam Pasang: Siang Note: Hubungi sebelum ke lokasi, terimakasih.|40010577|MYDITA"/>
    <s v="FCC"/>
    <d v="2026-10-08T08:40:06"/>
    <d v="2026-08-11T13:00:00"/>
    <m/>
    <s v="PS"/>
    <s v="BPG"/>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13:00:00"/>
    <s v="2026-08-11 13:00:00|Nama PIC:  BP KAMDAN  No HP: 087785706072 Alt: 087830543454 / WhatsApp Tanggal: 11/8/2026 Jam Pasang: Siang Note: Hubungi sebelum ke lokasi, terimakasih.|40010577|MYDITA"/>
    <n v="2026"/>
    <n v="8"/>
    <n v="11"/>
    <d v="2026-08-11T00:00:00"/>
    <n v="-0.54166666666424135"/>
    <x v="0"/>
  </r>
  <r>
    <n v="2095"/>
    <n v="1002519717"/>
    <n v="3"/>
    <x v="7"/>
    <n v="4"/>
    <s v="KUDUS"/>
    <s v="BLORA"/>
    <s v="CEP"/>
    <s v="REG"/>
    <s v="AO"/>
    <x v="0"/>
    <s v="1P INET"/>
    <s v="7 | OSS - PROVISIONING ISSUED"/>
    <s v="RBS-Regional 3"/>
    <d v="2026-08-11T12:20:56"/>
    <d v="2026-08-12T13:15:49"/>
    <n v="69363239"/>
    <m/>
    <n v="142552107762"/>
    <s v="TOKO SUGENG"/>
    <s v="ODP-CEP-FE/090 FE/D08/090.01"/>
    <s v="WO061487810"/>
    <m/>
    <m/>
    <m/>
    <n v="111.5505526"/>
    <n v="-7.1586190999999904"/>
    <s v="|MC60162|MYIA-067287512504/POI/FAIZAL RAHMAD NAUVANDA/082341906523/dp3787913@gmail.com"/>
    <s v="MYIB_ASSISTANT"/>
    <m/>
    <m/>
    <m/>
    <m/>
    <m/>
    <m/>
    <m/>
    <m/>
    <s v="Management Janji"/>
    <s v="2026-08-12 13:00:00 | telp : 082341906523 alt :  M Janji : (12/08/2026) jam Pasang :pagi / siang  Note : hubungi pelanggan jika ingin kelokasi"/>
    <s v="FCC"/>
    <d v="2026-11-08T12:25:22"/>
    <d v="2026-08-12T13:00:00"/>
    <m/>
    <s v="PI"/>
    <s v="CEP"/>
    <s v="NO ADDON"/>
    <m/>
    <s v="Provisioning Issued"/>
    <s v="HSI Bisnis Promo HUT Telkom PSB 70% - 50 Mbps"/>
    <s v="INDIBIZ"/>
    <m/>
    <m/>
    <d v="2026-08-12T13:00:00"/>
    <s v="2026-08-12 13:00:00 | telp : 082341906523 alt :  M Janji : (12/08/2026) jam Pasang :pagi / siang  Note : hubungi pelanggan jika ingin kelokasi"/>
    <m/>
    <m/>
    <m/>
    <e v="#NUM!"/>
    <e v="#NUM!"/>
    <x v="1"/>
  </r>
  <r>
    <n v="2096"/>
    <n v="1002518218"/>
    <n v="3"/>
    <x v="2"/>
    <n v="5"/>
    <s v="KEDIRI"/>
    <s v="NGANJUK"/>
    <s v="NJK"/>
    <s v="REG"/>
    <s v="AO"/>
    <x v="0"/>
    <s v="1P INET"/>
    <s v="Completed (PS)"/>
    <s v="RBS-Regional 3"/>
    <d v="2026-08-10T15:10:56"/>
    <d v="2026-08-10T18:52:27"/>
    <n v="69362627"/>
    <m/>
    <n v="152611229872"/>
    <s v="SPBU 5464403"/>
    <s v="ODP-NJK-FQ/08 FQ/D02/08.01"/>
    <s v="WO061417215"/>
    <m/>
    <m/>
    <m/>
    <n v="111.920222781557"/>
    <n v="-7.6007293486941299"/>
    <s v="|MN02822|MYIA-050278662963/POI/SULIS SETYAJI/082140584771/spbu5464403ngk@gmail.com"/>
    <s v="MYIB_ASSISTANT"/>
    <m/>
    <m/>
    <m/>
    <m/>
    <m/>
    <m/>
    <m/>
    <m/>
    <s v="Management Janji"/>
    <s v="2026-08-11 13:00:00 | Tanggal pemasangan :11/08/2026 Jam pemasangan : siang Info Tambahan : Hubungi pelanggan dulu sebelum ke lokasi terima kasih."/>
    <s v="FCC"/>
    <d v="2026-10-08T15:25:39"/>
    <d v="2026-08-11T13:00:00"/>
    <m/>
    <s v="PS"/>
    <s v="NJK"/>
    <s v="NO ADDON"/>
    <n v="20260810"/>
    <s v="Completed"/>
    <s v="HSI Bisnis Promo HUT Telkom PSB 70% - 50 Mbps"/>
    <s v="INDIBIZ"/>
    <m/>
    <m/>
    <d v="2026-08-11T13:00:00"/>
    <s v="2026-08-11 13:00:00 | Tanggal pemasangan :11/08/2026 Jam pemasangan : siang Info Tambahan : Hubungi pelanggan dulu sebelum ke lokasi terima kasih."/>
    <n v="2026"/>
    <n v="8"/>
    <n v="10"/>
    <d v="2026-08-10T00:00:00"/>
    <n v="-1.5416666666642413"/>
    <x v="0"/>
  </r>
  <r>
    <n v="2097"/>
    <n v="1002514829"/>
    <n v="3"/>
    <x v="1"/>
    <n v="5"/>
    <s v="SBY UTARA"/>
    <s v="TANDES"/>
    <s v="KLN"/>
    <s v="REG"/>
    <s v="AO"/>
    <x v="0"/>
    <s v="1P INET"/>
    <s v="Completed (PS)"/>
    <s v="RBS-Regional 3"/>
    <d v="2026-08-07T14:25:58"/>
    <d v="2026-08-08T18:23:43"/>
    <n v="69360876"/>
    <m/>
    <n v="152418251057"/>
    <s v="CV. Paracom"/>
    <s v="ODP-KLN-FBE/31 FBE/D01/31.01"/>
    <s v="WO061172044"/>
    <m/>
    <m/>
    <m/>
    <n v="112.703339"/>
    <n v="-7.2574899999999998"/>
    <s v="|MB00449|MYIA-023341108656/POI/bapak/085792529001/firdaamufliha@gmail.com"/>
    <s v="MYIB_ASSISTANT"/>
    <m/>
    <m/>
    <m/>
    <m/>
    <m/>
    <m/>
    <m/>
    <m/>
    <s v="Management Janji"/>
    <s v="2026-08-09 13:00:00 | telp :085792529001  alt : pagi / siang 099/08/2026 hub sebelum ke lokasi  "/>
    <s v="FCC"/>
    <d v="2026-07-08T14:40:02"/>
    <d v="2026-08-09T13:00:00"/>
    <m/>
    <s v="PS"/>
    <s v="KLN"/>
    <s v="NO ADDON"/>
    <n v="20260808"/>
    <s v="Completed"/>
    <s v="HSI Bisnis Promo HUT Telkom PSB 70% - 150 Mbps"/>
    <s v="INDIBIZ"/>
    <m/>
    <m/>
    <d v="2026-08-09T13:00:00"/>
    <s v="2026-08-09 13:00:00 | telp :085792529001  alt : pagi / siang 099/08/2026 hub sebelum ke lokasi  "/>
    <n v="2026"/>
    <n v="8"/>
    <n v="8"/>
    <d v="2026-08-08T00:00:00"/>
    <n v="-1.5416666666642413"/>
    <x v="0"/>
  </r>
  <r>
    <n v="2098"/>
    <n v="1002519128"/>
    <n v="3"/>
    <x v="4"/>
    <n v="4"/>
    <s v="PEKALONGAN"/>
    <s v="BREBES"/>
    <s v="BMU"/>
    <s v="REG"/>
    <s v="AO"/>
    <x v="0"/>
    <m/>
    <s v="CC - HD1A - INPROGRESS UNCONTACTED"/>
    <s v="RBS-Regional 3"/>
    <d v="2026-08-11T09:56:50"/>
    <d v="2026-08-14T16:53:39"/>
    <n v="69362974"/>
    <m/>
    <n v="146281107958"/>
    <s v="SPBU 4452217 TONJONG"/>
    <s v="ODP-BMU-FZ/001"/>
    <m/>
    <m/>
    <m/>
    <m/>
    <n v="108.9867514"/>
    <n v="-7.1551226999999997"/>
    <s v="AMRBS;403095;REG3;BAYU;085100296564;PIC BENI 082323783006;HSI 1S 300mb 1499k;44.52217.spbu@gmail.com"/>
    <s v="Account Manager"/>
    <m/>
    <m/>
    <m/>
    <m/>
    <m/>
    <m/>
    <m/>
    <m/>
    <m/>
    <m/>
    <m/>
    <d v="2026-11-08T10:10:31"/>
    <m/>
    <m/>
    <s v="FCC"/>
    <s v="BMU"/>
    <s v="NO ADDON"/>
    <m/>
    <s v="UNCONTACTED : Line Busy Muhammad Fauzan Fidhianta 40961370|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2099"/>
    <n v="1002526103"/>
    <n v="3"/>
    <x v="2"/>
    <n v="5"/>
    <s v="MALANG"/>
    <s v="KEPANJEN"/>
    <s v="KEP"/>
    <s v="REG"/>
    <s v="AO"/>
    <x v="0"/>
    <s v="1P INET"/>
    <s v="Completed (PS)"/>
    <s v="RBS-Regional 3"/>
    <d v="2026-08-14T11:17:56"/>
    <d v="2026-08-14T15:56:24"/>
    <n v="69365906"/>
    <m/>
    <n v="152718219107"/>
    <s v="SMK MUHAMMADIYAH 1 KEPANJEN"/>
    <s v="ODP-KEP-FS/39 FS/D03/39.01"/>
    <s v="WO061732875"/>
    <m/>
    <m/>
    <m/>
    <n v="112.5753127"/>
    <n v="-8.1320823999999998"/>
    <s v="|MC20200|MYIA-010035064591/POI/ANANG PRIHANTONO/081216000939/info@smkm1-kpn.sch.id"/>
    <s v="MYIB_ASSISTANT"/>
    <m/>
    <m/>
    <m/>
    <m/>
    <m/>
    <m/>
    <m/>
    <m/>
    <s v="Management Janji"/>
    <s v="2026-08-15 08:00:00 | M Janji : (15/08/2026) jam Pasang :pagi Note : hubungi pelanggan jika ingin kelokasi"/>
    <s v="FCC"/>
    <s v="14-08-2026 11:39:52"/>
    <d v="2026-08-15T08:00:00"/>
    <m/>
    <s v="PS"/>
    <s v="KEP"/>
    <s v="NO ADDON"/>
    <n v="20260814"/>
    <s v="Completed"/>
    <s v="HSI Bisnis Promo HUT Telkom PSB 70% - 200 Mbps"/>
    <s v="INDIBIZ"/>
    <m/>
    <m/>
    <d v="2026-08-15T08:00:00"/>
    <s v="2026-08-15 08:00:00 | M Janji : (15/08/2026) jam Pasang :pagi Note : hubungi pelanggan jika ingin kelokasi"/>
    <n v="2026"/>
    <n v="8"/>
    <n v="14"/>
    <d v="2026-08-14T00:00:00"/>
    <n v="-1.3333333333357587"/>
    <x v="0"/>
  </r>
  <r>
    <n v="2100"/>
    <n v="1002530742"/>
    <n v="3"/>
    <x v="0"/>
    <n v="5"/>
    <s v="MATARAM"/>
    <s v="BIMA"/>
    <s v="BIM"/>
    <s v="REG"/>
    <s v="AO"/>
    <x v="0"/>
    <s v="1P INET"/>
    <s v="7 | OSS - PROVISIONING ISSUED"/>
    <s v="RBS-Regional 3"/>
    <d v="2026-08-17T11:59:57"/>
    <d v="2026-08-18T08:06:29"/>
    <n v="69367998"/>
    <m/>
    <n v="172616801892"/>
    <s v="Toko Syarifuddin"/>
    <s v="ODP-BIM-FAN/16 FAN/D01/16.01"/>
    <s v="WO061922766"/>
    <m/>
    <m/>
    <m/>
    <n v="118.732635"/>
    <n v="-8.4748439999999992"/>
    <s v="|MN02085|MYIA-049471176852/POI/Syarifuddin/085338411427/syarifuddinbima77@gmail.com"/>
    <s v="MYIB_ASSISTANT"/>
    <m/>
    <m/>
    <m/>
    <m/>
    <m/>
    <m/>
    <m/>
    <m/>
    <s v="Management Janji"/>
    <s v="2026-08-18 08:00:00 | M janji : pagi Tanggal Pemasangan : 18/agustus/2026 Note : hubungi pelanggan jika ingin kelokasi "/>
    <s v="FCC"/>
    <s v="17-08-2026 12:10:09"/>
    <d v="2026-08-18T08:00:00"/>
    <m/>
    <s v="PI"/>
    <s v="BIM"/>
    <s v="ANTAREZ"/>
    <m/>
    <s v="Provisioning Issued"/>
    <s v="HSI Bisnis Bundling Antares Eazy PSB 70% - 150 Mbps"/>
    <s v="INDIBIZ"/>
    <m/>
    <m/>
    <d v="2026-08-18T08:00:00"/>
    <s v="2026-08-18 08:00:00 | M janji : pagi Tanggal Pemasangan : 18/agustus/2026 Note : hubungi pelanggan jika ingin kelokasi "/>
    <m/>
    <m/>
    <m/>
    <e v="#NUM!"/>
    <e v="#NUM!"/>
    <x v="1"/>
  </r>
  <r>
    <n v="2101"/>
    <n v="1002513456"/>
    <n v="3"/>
    <x v="2"/>
    <n v="5"/>
    <s v="KEDIRI"/>
    <s v="TULUNGAGUNG"/>
    <s v="NGU"/>
    <s v="REG"/>
    <s v="AO"/>
    <x v="0"/>
    <s v="1P INET"/>
    <s v="Completed (PS)"/>
    <s v="RBS-Regional 3"/>
    <d v="2026-08-06T18:46:56"/>
    <d v="2026-08-07T13:06:21"/>
    <n v="69360334"/>
    <m/>
    <n v="152637211080"/>
    <s v="UD. TRI SULISTYANINGSIH (SPBU Pertamina 54.662.03)"/>
    <s v="ODP-NGU-FC/58 FC/D01/58.01"/>
    <s v="WO061115422"/>
    <m/>
    <m/>
    <m/>
    <n v="111.993217035581"/>
    <n v="-8.0962161328539093"/>
    <s v="|MN02702|MYIA-008524629991/POI/DWI ARIS SETIAWAN/085749666110/spbu.bsgroup03@gmail.com"/>
    <s v="MYIB_ASSISTANT"/>
    <m/>
    <m/>
    <m/>
    <m/>
    <m/>
    <m/>
    <m/>
    <m/>
    <s v="Management Janji"/>
    <s v="2026-08-07 15:00:00 | Nama PIC : BAPAK DWI No HP : 085749666110 Alt :  M Janji : (JUMAT/7/AGUSTUS/2026) jam Pasang : 09:00 Note : hubungi pelanggan jika ingin kelokasi"/>
    <s v="FCC"/>
    <d v="2026-06-08T18:55:50"/>
    <d v="2026-08-07T15:00:00"/>
    <m/>
    <s v="PS"/>
    <s v="NGU"/>
    <s v="NO ADDON"/>
    <n v="20260807"/>
    <s v="Completed"/>
    <s v="HSI Bisnis Promo HUT Telkom PSB 70% - 50 Mbps"/>
    <s v="INDIBIZ"/>
    <m/>
    <m/>
    <d v="2026-08-07T15:00:00"/>
    <s v="2026-08-07 15:00:00 | Nama PIC : BAPAK DWI No HP : 085749666110 Alt :  M Janji : (JUMAT/7/AGUSTUS/2026) jam Pasang : 09:00 Note : hubungi pelanggan jika ingin kelokasi"/>
    <n v="2026"/>
    <n v="8"/>
    <n v="7"/>
    <d v="2026-08-07T00:00:00"/>
    <n v="-0.625"/>
    <x v="0"/>
  </r>
  <r>
    <n v="2102"/>
    <n v="1002506198"/>
    <n v="3"/>
    <x v="7"/>
    <n v="4"/>
    <s v="KUDUS"/>
    <s v="KUDUS"/>
    <s v="DMA"/>
    <s v="DPS"/>
    <s v="AO"/>
    <x v="0"/>
    <m/>
    <s v="98 | OSS - CANCEL COMPLETE"/>
    <s v="DPS-Private Conglomeration"/>
    <d v="2026-08-03T14:10:28"/>
    <d v="2026-08-06T10:08:35"/>
    <n v="66038855"/>
    <m/>
    <n v="141456115368"/>
    <s v="PT SANATEL"/>
    <s v="ODP-DMA-FD/017"/>
    <s v="WO060800599"/>
    <m/>
    <m/>
    <m/>
    <n v="110.63458622024601"/>
    <n v="-6.8955533297486502"/>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4:40:09"/>
    <m/>
    <s v="Kendala Lainnya"/>
    <s v="CANCEL"/>
    <s v="DMA"/>
    <s v="NO ADDON"/>
    <m/>
    <s v="Cancel Completed"/>
    <s v="- 11_11446;Biaya PSB HSI EBIS Tunai di Depan ~ 11[500000]  - SP_NOSS;SP_NOSS ~ Internet NOSS Multispeed Network[0]  - SP_NOSS;SP_NOSS ~ Internet NOSS Multispeed Network[0]  - E23015;E23015 ~ ES23 - Perangkat ONT[0]  - E23015~null~44292;E23015||11||Abodeme"/>
    <s v="INDIBIZ"/>
    <m/>
    <m/>
    <d v="2026-08-03T14:30:00"/>
    <s v="DPS;PCS; LOP284912 ;PSB HSI BISNIS 50Mbps; PIC Rudi Agus Cahyono 081390816621; AM : ERLANGGA 406745 081212619208 406745@telkom.co.id  "/>
    <m/>
    <m/>
    <m/>
    <e v="#NUM!"/>
    <e v="#NUM!"/>
    <x v="1"/>
  </r>
  <r>
    <n v="2103"/>
    <n v="1002526757"/>
    <n v="3"/>
    <x v="4"/>
    <n v="4"/>
    <s v="PEKALONGAN"/>
    <s v="BREBES"/>
    <s v="BRB"/>
    <s v="DPS"/>
    <s v="AO"/>
    <x v="0"/>
    <m/>
    <s v="OSS - FALLOUT"/>
    <s v="DPS-Logistic &amp; Manufacturing"/>
    <d v="2026-08-14T14:57:57"/>
    <d v="2026-08-15T11:19:15"/>
    <n v="69366186"/>
    <m/>
    <n v="146284106806"/>
    <s v="PT Nusantara Ekspres Kilat Hub Wanasari 2"/>
    <s v="ODP-BRB-FT/016"/>
    <s v="WO061758398"/>
    <m/>
    <m/>
    <m/>
    <n v="109.003361909143"/>
    <n v="-6.8651246236648902"/>
    <s v="Pic:  Dhimas Permadi Okta, dhimas.dewa@spxexpress.com, 085647823280 "/>
    <s v="TAM"/>
    <m/>
    <m/>
    <m/>
    <m/>
    <m/>
    <m/>
    <m/>
    <m/>
    <s v="Management Janji"/>
    <s v="Pic:  Dhimas Permadi Okta, dhimas.dewa@spxexpress.com, 085647823280 "/>
    <s v="FCC"/>
    <s v="14-08-2026 15:10:48"/>
    <m/>
    <s v="Kendala Pelanggan"/>
    <s v="FO_WFM"/>
    <s v="BRB"/>
    <s v="NO ADDON"/>
    <m/>
    <s v="Provisioning Failed|WFM|INF009048201|PP_-6.871550300000001,108.9688474_PENDING, A/N PT Nusantara Ekspres Kilat Hub Wanasari 2"/>
    <s v="- 11_11450;Biaya PSB Reguler HSI EBIS ~ 11[150000]  - SP_NOSS;SP_NOSS ~ Internet NOSS Multispeed Network[0]  - E23015;E23015 ~ ES23 - Perangkat ONT[0]  - E23015~null~44292;E23015||11||Abodemen 0[0]  - E23015~null~E23015_SWONT;SWONT ~ Biaya Sewa ONT ~ E230"/>
    <s v="INDIBIZ"/>
    <m/>
    <m/>
    <d v="2026-08-17T14:00:00"/>
    <s v="Pic:  Dhimas Permadi Okta, dhimas.dewa@spxexpress.com, 085647823280 "/>
    <m/>
    <m/>
    <m/>
    <e v="#NUM!"/>
    <e v="#NUM!"/>
    <x v="1"/>
  </r>
  <r>
    <n v="2104"/>
    <n v="1002525010"/>
    <n v="3"/>
    <x v="7"/>
    <n v="4"/>
    <s v="SOLO"/>
    <s v="KLATEN"/>
    <s v="KLX"/>
    <s v="REG"/>
    <s v="AO"/>
    <x v="0"/>
    <m/>
    <s v="CC - HD1A - INPROGRESS UNCONTACTED"/>
    <s v="RBS-Regional 3"/>
    <d v="2026-08-13T16:48:27"/>
    <d v="2026-08-15T13:22:56"/>
    <n v="69365458"/>
    <m/>
    <n v="146550124286"/>
    <s v="PT Green Sigma Group"/>
    <s v="ODP-KLX-FAJ/029"/>
    <m/>
    <m/>
    <m/>
    <m/>
    <n v="110.6030023"/>
    <n v="-7.6865955000000001"/>
    <s v="|MC60143|/Dyah Susanti/085814696969/greensigmagroup@gmail.com/ PSB  1S INET ONLY BISNIS WINBACK 1.0 50mbps ABODEMEN 405.000 PLUS PPN/ TTPN Ifan"/>
    <s v="Sales Force DBS"/>
    <m/>
    <m/>
    <m/>
    <m/>
    <m/>
    <m/>
    <m/>
    <m/>
    <m/>
    <m/>
    <m/>
    <s v="13-08-2026 16:55:35"/>
    <m/>
    <m/>
    <s v="FCC"/>
    <s v="KLX"/>
    <s v="NO ADDON"/>
    <m/>
    <s v="UNCONTACTED : Call rejected YUDA SEPTIAN 40000798|MYDITA"/>
    <s v="- 11_11446;Biaya PSB HSI EBIS Tunai di Depan ~ 11[150000]  - E24057;E24057 ~ ES24 - Paket HSI Bisnis (HSIE) Khusus Winback[0]  - E24057~null~E24057_UNL;UNL ~ Internet-Link Unlimited Internet Usage ~ E24057[0]  - E24057~null~103818;E24057||11||Abodemen 0[0"/>
    <s v="INDIBIZ"/>
    <m/>
    <m/>
    <m/>
    <m/>
    <m/>
    <m/>
    <m/>
    <e v="#NUM!"/>
    <e v="#NUM!"/>
    <x v="1"/>
  </r>
  <r>
    <n v="2105"/>
    <n v="1002508380"/>
    <n v="3"/>
    <x v="2"/>
    <n v="5"/>
    <s v="MALANG"/>
    <s v="BATU"/>
    <s v="SGS"/>
    <s v="DPS"/>
    <s v="AO"/>
    <x v="0"/>
    <m/>
    <s v="OSS - FALLOUT"/>
    <s v="DPS-Logistic &amp; Manufacturing"/>
    <d v="2026-08-04T13:56:38"/>
    <d v="2026-08-05T17:56:10"/>
    <n v="69358331"/>
    <m/>
    <n v="152721299532"/>
    <s v="Hub Purwodadi Pasuruan"/>
    <s v="ODP-SGS-FU/38"/>
    <s v="WO060898241"/>
    <m/>
    <m/>
    <m/>
    <n v="112.685223323286"/>
    <n v="-7.8624026641690898"/>
    <s v="P26-204083 ; PIC Julian Tri Wibowo, julian.wibowo@spxexpress.com, 082245365180  "/>
    <s v="TAM"/>
    <m/>
    <m/>
    <m/>
    <m/>
    <m/>
    <m/>
    <m/>
    <m/>
    <s v="Management Janji"/>
    <s v="P26-204083 ; PIC Julian Tri Wibowo, julian.wibowo@spxexpress.com, 082245365180  "/>
    <s v="FCC"/>
    <d v="2026-04-08T14:10:29"/>
    <m/>
    <s v="Kendala Lainnya"/>
    <s v="FO_WFM"/>
    <s v="SGS"/>
    <s v="NO ADDON"/>
    <m/>
    <s v="Provisioning Failed|WFM|INF008972776|SALAH AREA IKUT AREA PASURUAN"/>
    <s v="- 11_11450;Biaya PSB Reguler HSI EBIS ~ 11[150000]  - SP_NOSS;SP_NOSS ~ Internet NOSS Multispeed Network[0]  - SP_NOSS;SP_NOSS ~ Internet NOSS Multispeed Network[0]  - E23015;E23015 ~ ES23 - Perangkat ONT[0]  - E23015~null~44292;E23015||11||Abodemen 0[0] "/>
    <s v="INDIBIZ"/>
    <m/>
    <m/>
    <d v="2026-08-04T13:30:00"/>
    <s v="P26-204083 ; PIC Julian Tri Wibowo, julian.wibowo@spxexpress.com, 082245365180  "/>
    <m/>
    <m/>
    <m/>
    <e v="#NUM!"/>
    <e v="#NUM!"/>
    <x v="1"/>
  </r>
  <r>
    <n v="2106"/>
    <n v="1002518364"/>
    <n v="3"/>
    <x v="2"/>
    <n v="5"/>
    <s v="MADIUN"/>
    <s v="NGAWI"/>
    <s v="MGT"/>
    <s v="REG"/>
    <s v="AO"/>
    <x v="0"/>
    <s v="1P INET"/>
    <s v="Completed (PS)"/>
    <s v="RBS-Regional 3"/>
    <d v="2026-08-10T15:50:57"/>
    <d v="2026-08-11T11:38:19"/>
    <n v="69362655"/>
    <m/>
    <n v="152603215873"/>
    <s v="SPBU 54.633.18"/>
    <s v="ODP-MGT-FN/23 FN/D04/23.01"/>
    <s v="WO061424049"/>
    <m/>
    <m/>
    <m/>
    <n v="111.3357355"/>
    <n v="-7.7476133999999997"/>
    <s v="|MN00285|MYIA-064970504293/POI/ANDIKA FAJAR SULENDRA/081335455766/spbuparang.5463318@gmail.com"/>
    <s v="MYIB_ASSISTANT"/>
    <m/>
    <m/>
    <m/>
    <m/>
    <m/>
    <m/>
    <m/>
    <m/>
    <s v="Management Janji"/>
    <s v="2026-08-11 13:00:00 | Nama PIC : bapak rustam No HP : 081335455766 Alt :  M Janji : (SELASA/11/AGUSTUS/2026) jam Pasang : 09:00 Note : hubungi pelanggan jika ingin kelokasi"/>
    <s v="FCC"/>
    <d v="2026-10-08T15:55:05"/>
    <d v="2026-08-11T13:00:00"/>
    <m/>
    <s v="PS"/>
    <s v="MGT"/>
    <s v="NO ADDON"/>
    <n v="20260811"/>
    <s v="Completed"/>
    <s v="HSI Bisnis Promo HUT Telkom PSB 70% - 50 Mbps"/>
    <s v="INDIBIZ"/>
    <m/>
    <m/>
    <d v="2026-08-11T13:00:00"/>
    <s v="2026-08-11 13:00:00 | Nama PIC : bapak rustam No HP : 081335455766 Alt :  M Janji : (SELASA/11/AGUSTUS/2026) jam Pasang : 09:00 Note : hubungi pelanggan jika ingin kelokasi"/>
    <n v="2026"/>
    <n v="8"/>
    <n v="11"/>
    <d v="2026-08-11T00:00:00"/>
    <n v="-0.54166666666424135"/>
    <x v="0"/>
  </r>
  <r>
    <n v="2107"/>
    <n v="1002522714"/>
    <n v="3"/>
    <x v="5"/>
    <n v="5"/>
    <s v="DENPASAR"/>
    <s v="UBUNG"/>
    <s v="UBN"/>
    <s v="REG"/>
    <s v="AO"/>
    <x v="0"/>
    <m/>
    <s v="Completed (PS)"/>
    <s v="RBS-Regional 3"/>
    <d v="2026-08-12T15:50:52"/>
    <d v="2026-08-13T15:51:11"/>
    <n v="69364468"/>
    <m/>
    <n v="172418757499"/>
    <s v="MI AL - MA&amp; 39;RUF DENPASAR"/>
    <s v="ODP-UBN-FBE/33"/>
    <s v="WO061618104"/>
    <m/>
    <m/>
    <m/>
    <n v="115.1946403"/>
    <n v="-8.6226292000000004"/>
    <s v="|MN02545|/PIC IBU PENY MARLISTYAWARDHANY/081999148710/mialmarufdps@gmail.com"/>
    <s v="Sales Force DBS"/>
    <m/>
    <m/>
    <m/>
    <m/>
    <m/>
    <m/>
    <m/>
    <m/>
    <s v="Management Janji"/>
    <s v="2026-08-13 15:00:00|Nama PIC : MI AL - MA&amp; 39;RUF DENPASAR No HP : 081999148710 Alt :  M Janji : (KAMIS/13/AGUSTUS/2026) jam Pasang : 09:00 Note : hubungi pelanggan jika ingin kelokasi|40961371|MYDITA"/>
    <s v="FCC"/>
    <d v="2026-12-08T15:55:11"/>
    <d v="2026-08-13T15:00:00"/>
    <m/>
    <s v="PS"/>
    <s v="UBN"/>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5:00:00"/>
    <s v="2026-08-13 15:00:00|Nama PIC : MI AL - MA&amp; 39;RUF DENPASAR No HP : 081999148710 Alt :  M Janji : (KAMIS/13/AGUSTUS/2026) jam Pasang : 09:00 Note : hubungi pelanggan jika ingin kelokasi|40961371|MYDITA"/>
    <n v="2026"/>
    <n v="8"/>
    <n v="13"/>
    <d v="2026-08-13T00:00:00"/>
    <n v="-0.625"/>
    <x v="0"/>
  </r>
  <r>
    <n v="2108"/>
    <n v="1002514707"/>
    <n v="3"/>
    <x v="6"/>
    <n v="5"/>
    <s v="JEMBER"/>
    <s v="JEMBER"/>
    <s v="TGU"/>
    <s v="REG"/>
    <s v="AO"/>
    <x v="0"/>
    <s v="1P INET"/>
    <s v="Completed (PS)"/>
    <s v="RBS-Regional 3"/>
    <d v="2026-08-07T13:53:56"/>
    <d v="2026-08-07T16:14:18"/>
    <n v="69360815"/>
    <m/>
    <n v="152513202840"/>
    <s v="PTmarga jaya mapan SPBU 5468138 semboro"/>
    <s v="ODP-TGU-FB/90"/>
    <s v="WO061168364"/>
    <m/>
    <m/>
    <m/>
    <n v="113.43891410000001"/>
    <n v="-8.1858673"/>
    <s v="|MC30146|MYIA-032300727967/POI/SONNY YOHANES SUGIYANTO/08113509618/sonny.yohanes@gmail.com"/>
    <s v="MYIB_ASSISTANT"/>
    <m/>
    <m/>
    <m/>
    <m/>
    <m/>
    <m/>
    <m/>
    <m/>
    <s v="Management Janji"/>
    <s v="2026-08-08 13:00:00 | Nama PIC:  bu maratus No HP: 08113509618 Alt: Tanggal: 8/8/2026 Jam Pasang: Siang Note: Hubungi sebelum ke lokasi, terimakasih"/>
    <s v="FCC"/>
    <d v="2026-07-08T13:54:50"/>
    <d v="2026-08-08T13:00:00"/>
    <m/>
    <s v="PS"/>
    <s v="TGU"/>
    <s v="NO ADDON"/>
    <n v="20260807"/>
    <s v="Completed"/>
    <s v="HSI Bisnis Promo HUT Telkom PSB 70% - 50 Mbps"/>
    <s v="INDIBIZ"/>
    <m/>
    <m/>
    <d v="2026-08-08T13:00:00"/>
    <s v="2026-08-08 13:00:00 | Nama PIC:  bu maratus No HP: 08113509618 Alt: Tanggal: 8/8/2026 Jam Pasang: Siang Note: Hubungi sebelum ke lokasi, terimakasih"/>
    <n v="2026"/>
    <n v="8"/>
    <n v="7"/>
    <d v="2026-08-07T00:00:00"/>
    <n v="-1.5416666666642413"/>
    <x v="0"/>
  </r>
  <r>
    <n v="2109"/>
    <n v="1002510890"/>
    <n v="3"/>
    <x v="0"/>
    <n v="5"/>
    <s v="MATARAM"/>
    <s v="INNER - NUSA TENGGARA"/>
    <s v="MTR"/>
    <s v="REG"/>
    <s v="AO"/>
    <x v="0"/>
    <s v="1P INET"/>
    <s v="9 | WFM - UN-SCS"/>
    <s v="RBS-Regional 3"/>
    <d v="2026-08-05T14:49:28"/>
    <d v="2026-08-05T14:49:28"/>
    <n v="69355300"/>
    <m/>
    <m/>
    <s v="DEVA MOTOR"/>
    <m/>
    <s v="WO060461249"/>
    <m/>
    <m/>
    <m/>
    <n v="116.08622"/>
    <n v="-8.5436499999999995"/>
    <s v="|MC40234|MYIA-076963371891/POI/solihin/087713460255/devamotor305@gmail.com"/>
    <s v="MYIB_ASSISTANT"/>
    <m/>
    <m/>
    <m/>
    <m/>
    <m/>
    <m/>
    <m/>
    <m/>
    <s v="Management Janji"/>
    <s v="2026-07-31 10:00:00 | Jam pemasangan : 12.00 Info Tambahan : Hubungi pelanggan dulu sebelum ke lokasi terimakasih  "/>
    <s v="FCC"/>
    <d v="2026-05-08T14:54:47"/>
    <d v="2026-07-31T00:00:00"/>
    <m/>
    <s v="UNSC"/>
    <s v="MTR"/>
    <s v="NO ADDON"/>
    <m/>
    <s v="Inprogress Alpro, SC Lama : SC1002500620"/>
    <s v="HSI Bisnis Khusus Winback PSB 70% - 50 Mbps"/>
    <s v="INDIBIZ"/>
    <m/>
    <m/>
    <d v="2026-07-31T10:00:00"/>
    <s v="2026-07-31 10:00:00 | Jam pemasangan : 12.00 Info Tambahan : Hubungi pelanggan dulu sebelum ke lokasi terimakasih  "/>
    <m/>
    <m/>
    <m/>
    <e v="#NUM!"/>
    <e v="#NUM!"/>
    <x v="1"/>
  </r>
  <r>
    <n v="2110"/>
    <n v="1002520340"/>
    <n v="3"/>
    <x v="2"/>
    <n v="5"/>
    <s v="KEDIRI"/>
    <s v="NGANJUK"/>
    <s v="WRJ"/>
    <s v="REG"/>
    <s v="AO"/>
    <x v="0"/>
    <s v="1P INET"/>
    <s v="Completed (PS)"/>
    <s v="RBS-Regional 3"/>
    <d v="2026-08-11T15:05:56"/>
    <d v="2026-08-12T08:55:33"/>
    <n v="69363513"/>
    <m/>
    <n v="152641205607"/>
    <s v="YOUNEEDMEE"/>
    <s v="ODP-WRJ-FD/51 FD/D01/51.01"/>
    <s v="WO061511362"/>
    <m/>
    <m/>
    <m/>
    <n v="112.0134274"/>
    <n v="-7.6636949999999997"/>
    <s v="MD|MYDB-20260809264802|EN00005/MC20190|YOUNEEDMEE|085181739148"/>
    <s v="MYDIGIBIZPARTNER"/>
    <m/>
    <m/>
    <m/>
    <m/>
    <m/>
    <m/>
    <m/>
    <m/>
    <s v="Management Janji"/>
    <s v="2026-08-12 13:00:00 | Tanggal Pemasangan : 12 Agustus 2026 Jam Pemasangan : 08:00 13:00 Info Tambahan : Hubungi pelanggan dulu sebelum ke lokasi terimakasih"/>
    <s v="FCC"/>
    <d v="2026-11-08T15:10:17"/>
    <d v="2026-08-12T13:00:00"/>
    <m/>
    <s v="PS"/>
    <s v="WRJ"/>
    <s v="NO ADDON"/>
    <n v="20260812"/>
    <s v="Completed"/>
    <s v="HSI Bisnis Promo HUT Telkom PSB 70% - 75 Mbps"/>
    <s v="INDIBIZ"/>
    <m/>
    <m/>
    <d v="2026-08-12T13:00:00"/>
    <s v="2026-08-12 13:00:00 | Tanggal Pemasangan : 12 Agustus 2026 Jam Pemasangan : 08:00 13:00 Info Tambahan : Hubungi pelanggan dulu sebelum ke lokasi terimakasih"/>
    <n v="2026"/>
    <n v="8"/>
    <n v="12"/>
    <d v="2026-08-12T00:00:00"/>
    <n v="-0.54166666666424135"/>
    <x v="0"/>
  </r>
  <r>
    <n v="2111"/>
    <n v="1002514414"/>
    <n v="3"/>
    <x v="6"/>
    <n v="5"/>
    <s v="JEMBER"/>
    <s v="BONDOWOSO"/>
    <s v="BOW"/>
    <s v="REG"/>
    <s v="AO"/>
    <x v="0"/>
    <s v="1P INET"/>
    <s v="Completed (PS)"/>
    <s v="RBS-Regional 3"/>
    <d v="2026-08-07T11:47:57"/>
    <d v="2026-08-08T15:28:36"/>
    <n v="69360678"/>
    <m/>
    <n v="152507225606"/>
    <s v="SPPG BONDOWOSO BADEAN 1"/>
    <s v="ODP-BOW-FB/37 FB/D01/37.01"/>
    <s v="WO061152957"/>
    <m/>
    <m/>
    <m/>
    <n v="113.81268583238101"/>
    <n v="-7.9142809290876599"/>
    <s v="MD|MYDB-20260807264624|DC30008/MC30147|SPPG BONDOWOSO BADEAN 1|082339590905"/>
    <s v="MYDIGIBIZPARTNER"/>
    <m/>
    <m/>
    <m/>
    <m/>
    <m/>
    <m/>
    <m/>
    <m/>
    <s v="Management Janji"/>
    <s v="2026-08-08 08:00:00 | Nama PIC : BAPAK FERI No HP : 082339590905 Alt :  M Janji : (SABTU/8/AGUSTUS/2026) jam Pasang : 09:00 Note : hubungi pelanggan jika ingin kelokasi"/>
    <s v="FCC"/>
    <d v="2026-07-08T11:55:04"/>
    <d v="2026-08-08T08:00:00"/>
    <m/>
    <s v="PS"/>
    <s v="BOW"/>
    <s v="NO ADDON"/>
    <n v="20260808"/>
    <s v="Completed"/>
    <s v="HSI Bisnis Promo HUT Telkom PSB 70% - 100 Mbps"/>
    <s v="INDIBIZ"/>
    <m/>
    <m/>
    <d v="2026-08-08T08:00:00"/>
    <s v="2026-08-08 08:00:00 | Nama PIC : BAPAK FERI No HP : 082339590905 Alt :  M Janji : (SABTU/8/AGUSTUS/2026) jam Pasang : 09:00 Note : hubungi pelanggan jika ingin kelokasi"/>
    <n v="2026"/>
    <n v="8"/>
    <n v="8"/>
    <d v="2026-08-08T00:00:00"/>
    <n v="-0.33333333333575865"/>
    <x v="0"/>
  </r>
  <r>
    <n v="2112"/>
    <n v="1002507761"/>
    <n v="3"/>
    <x v="2"/>
    <n v="5"/>
    <s v="MALANG"/>
    <s v="KEPANJEN"/>
    <s v="SWJ"/>
    <s v="REG"/>
    <s v="AO"/>
    <x v="0"/>
    <s v="1P INET"/>
    <s v="Completed (PS)"/>
    <s v="RBS-Regional 3"/>
    <d v="2026-08-04T11:28:57"/>
    <d v="2026-08-04T14:52:47"/>
    <n v="69358143"/>
    <m/>
    <n v="152705284843"/>
    <s v="PT. Zigma Teknologi Indonesia"/>
    <s v="ODP-MLG-FBU/70 FBU/D01/70.01"/>
    <s v="WO060874329"/>
    <m/>
    <m/>
    <m/>
    <n v="112.6729254"/>
    <n v="-7.9821304"/>
    <s v="|MC20200|MYIA-041450520555/POI/Reyki Irmawan/087856888785/reyki.irmawan@gmail.com"/>
    <s v="MYIB_ASSISTANT"/>
    <m/>
    <m/>
    <m/>
    <m/>
    <m/>
    <m/>
    <m/>
    <m/>
    <s v="Management Janji"/>
    <s v="2026-08-05 08:00:00 | Nama PIC : Bp Reyki No HP : 087856888785 No Alt : - M Janji : 05 Agustus 2026 Jam Pasang : Pagi / Siang Note : hubungi pelanggan jika ingin ke lokasi, terima kasih"/>
    <s v="FCC"/>
    <d v="2026-04-08T11:40:22"/>
    <d v="2026-08-05T08:00:00"/>
    <m/>
    <s v="PS"/>
    <s v="SWJ"/>
    <s v="NO ADDON"/>
    <n v="20260804"/>
    <s v="Completed"/>
    <s v="HSI Bisnis Promo HUT Telkom PSB 70% - 300 Mbps"/>
    <s v="INDIBIZ"/>
    <m/>
    <m/>
    <d v="2026-08-05T08:00:00"/>
    <s v="2026-08-05 08:00:00 | Nama PIC : Bp Reyki No HP : 087856888785 No Alt : - M Janji : 05 Agustus 2026 Jam Pasang : Pagi / Siang Note : hubungi pelanggan jika ingin ke lokasi, terima kasih"/>
    <n v="2026"/>
    <n v="8"/>
    <n v="4"/>
    <d v="2026-08-04T00:00:00"/>
    <n v="-1.3333333333357587"/>
    <x v="0"/>
  </r>
  <r>
    <n v="2113"/>
    <n v="1002513464"/>
    <n v="3"/>
    <x v="2"/>
    <n v="5"/>
    <s v="MADIUN"/>
    <s v="MADIUN"/>
    <s v="MSP"/>
    <s v="REG"/>
    <s v="AO"/>
    <x v="0"/>
    <s v="1P INET"/>
    <s v="Completed (PS)"/>
    <s v="RBS-Regional 3"/>
    <d v="2026-08-06T19:02:02"/>
    <d v="2026-08-07T16:29:41"/>
    <n v="69360347"/>
    <m/>
    <n v="152631206949"/>
    <s v="SPBU 54.633.06"/>
    <s v="ODP-MSP-FG/06"/>
    <s v="WO061116207"/>
    <m/>
    <m/>
    <m/>
    <n v="111.42734299999999"/>
    <n v="-7.5500769999999999"/>
    <s v="|MN02429|MYIA-006968730312/POI/ADIAWAN/083865121146/spbu05.5463306@gmail.com"/>
    <s v="MYIB_ASSISTANT"/>
    <m/>
    <m/>
    <m/>
    <m/>
    <m/>
    <m/>
    <m/>
    <m/>
    <s v="Management Janji"/>
    <s v="2026-08-07 15:00:00 | Waktu pemasnagan : 07 agustus 2026 Jam pemasangan : 08.00 - 12.00 Mohon hubungi pelanggan sebelum ke lokasi  Terima kasih"/>
    <s v="FCC"/>
    <d v="2026-06-08T19:10:22"/>
    <d v="2026-08-07T15:00:00"/>
    <m/>
    <s v="PS"/>
    <s v="MSP"/>
    <s v="NO ADDON"/>
    <n v="20260807"/>
    <s v="Completed"/>
    <s v="HSI Bisnis Promo HUT Telkom PSB 70% - 50 Mbps"/>
    <s v="INDIBIZ"/>
    <m/>
    <m/>
    <d v="2026-08-07T15:00:00"/>
    <s v="2026-08-07 15:00:00 | Waktu pemasnagan : 07 agustus 2026 Jam pemasangan : 08.00 - 12.00 Mohon hubungi pelanggan sebelum ke lokasi  Terima kasih"/>
    <n v="2026"/>
    <n v="8"/>
    <n v="7"/>
    <d v="2026-08-07T00:00:00"/>
    <n v="-0.625"/>
    <x v="0"/>
  </r>
  <r>
    <n v="2114"/>
    <n v="1002513051"/>
    <n v="3"/>
    <x v="7"/>
    <n v="4"/>
    <s v="KUDUS"/>
    <s v="PATI"/>
    <s v="JWN"/>
    <s v="REG"/>
    <s v="AO"/>
    <x v="0"/>
    <m/>
    <s v="Completed (PS)"/>
    <s v="RBS-Regional 3"/>
    <d v="2026-08-06T16:04:30"/>
    <d v="2026-08-06T20:07:38"/>
    <n v="69359310"/>
    <m/>
    <n v="141571105598"/>
    <s v="SMPN 2 BATANGAN"/>
    <s v="ODP-JWN-FH/047"/>
    <s v="WO061099899"/>
    <m/>
    <m/>
    <m/>
    <n v="111.200972100996"/>
    <n v="-6.7138903372497802"/>
    <s v="|MC60052|MYIA-042546297745/POI/Mukhlisin/082335357398/smpn2batangan@gmail.com"/>
    <s v="Sales Profesional"/>
    <m/>
    <m/>
    <m/>
    <m/>
    <m/>
    <m/>
    <m/>
    <m/>
    <s v="Management Janji"/>
    <s v="2026-08-06 13:00:00 | Nama PIC : BAPAK MUHLISIN  No HP :  082335357398  Alt :   M Janji : (kamis/6/AGUSTUS/2026)  jam Pasang : 09:00  Note : hubungi pelanggan jika ingin kelokasi"/>
    <s v="FCC"/>
    <d v="2026-06-08T16:10:32"/>
    <m/>
    <m/>
    <s v="PS"/>
    <s v="JWN"/>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6 13:00:00 | Nama PIC : BAPAK MUHLISIN  No HP :  082335357398  Alt :   M Janji : (kamis/6/AGUSTUS/2026)  jam Pasang : 09:00  Note : hubungi pelanggan jika ingin kelokasi"/>
    <n v="2026"/>
    <n v="8"/>
    <n v="6"/>
    <d v="2026-08-06T00:00:00"/>
    <n v="-0.29166666666424135"/>
    <x v="0"/>
  </r>
  <r>
    <n v="2115"/>
    <n v="1002518294"/>
    <n v="3"/>
    <x v="5"/>
    <n v="5"/>
    <s v="SINGARJA"/>
    <s v="GIANYAR"/>
    <s v="GIN"/>
    <s v="REG"/>
    <s v="AO"/>
    <x v="0"/>
    <m/>
    <s v="Completed (PS)"/>
    <s v="RBS-Regional 3"/>
    <d v="2026-08-10T15:32:36"/>
    <d v="2026-08-14T08:10:30"/>
    <n v="69362644"/>
    <m/>
    <n v="172407213925"/>
    <s v="PT Purty Energi Abadi"/>
    <s v="ODP-GIN-FAN/26"/>
    <s v="WO061497761"/>
    <m/>
    <m/>
    <m/>
    <n v="115.3084132"/>
    <n v="-8.5483568000000005"/>
    <s v="|MN02658|/PIC I WAYAN AGUS WIRASA/083119378360/spbu.bali.5480507@gmail.com"/>
    <s v="Sales Force DBS"/>
    <m/>
    <m/>
    <m/>
    <m/>
    <m/>
    <m/>
    <m/>
    <m/>
    <s v="Management Janji"/>
    <s v="2026-08-12 13:00:00|Nama PIC : Bapak Agus No HP : 083119378360 No Alternatif : - M Janji : 12/07/2026 Jam Pasang : Pagi NoteÃ‚Â :  Hubungi terlebih dahulu sebelum ke lokasi |40961370|MYDITA"/>
    <s v="FCC"/>
    <d v="2026-10-08T15:39:56"/>
    <d v="2026-08-12T13:00:00"/>
    <m/>
    <s v="PS"/>
    <s v="GIN"/>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2T13:00:00"/>
    <s v="2026-08-12 13:00:00|Nama PIC : Bapak Agus No HP : 083119378360 No Alternatif : - M Janji : 12/07/2026 Jam Pasang : Pagi NoteÃ‚Â :  Hubungi terlebih dahulu sebelum ke lokasi |40961370|MYDITA"/>
    <n v="2026"/>
    <n v="8"/>
    <n v="14"/>
    <d v="2026-08-14T00:00:00"/>
    <n v="1.4583333333357587"/>
    <x v="2"/>
  </r>
  <r>
    <n v="2116"/>
    <n v="1002504815"/>
    <n v="3"/>
    <x v="4"/>
    <n v="4"/>
    <s v="SEMARANG"/>
    <s v="INNER - SEMARANG JATENG UTARA"/>
    <s v="SMC"/>
    <s v="REG"/>
    <s v="AO"/>
    <x v="0"/>
    <s v="1P INET"/>
    <s v="102 | FOLLOW UP COMPLETED"/>
    <s v="RBS-Regional 3"/>
    <d v="2026-08-01T16:22:56"/>
    <d v="2026-08-04T10:52:26"/>
    <n v="69356840"/>
    <m/>
    <n v="146422108899"/>
    <s v="SPBU 44.502.22 SEMARANG"/>
    <s v="ODP-SMC-FF/085 FF/D11/085.01"/>
    <s v="WO060669803"/>
    <m/>
    <m/>
    <m/>
    <n v="110.427595"/>
    <n v="-7.0173350000000001"/>
    <s v="|MN02184|MYIA-022512401970/POI/ABDUL BASIR /081901080037/spbu4450222@gmail.com"/>
    <s v="MYIB_ASSISTANT"/>
    <m/>
    <m/>
    <m/>
    <m/>
    <m/>
    <m/>
    <m/>
    <m/>
    <s v="Management Janji"/>
    <s v="2026-08-02 13:00:00 | Jam pemasangan : 12.00 Info Tambahan : Hubungi pelanggan dulu sebelum ke lokasi terimakasih  "/>
    <s v="FCC"/>
    <d v="2026-01-08T16:25:06"/>
    <d v="2026-08-02T13:00:00"/>
    <m/>
    <s v="REVOKE"/>
    <s v="SMC"/>
    <s v="NO ADDON"/>
    <m/>
    <s v="Follow Up Revoke Completed, New Order ID : SC1002507542"/>
    <s v="HSI Bisnis Promo HUT Telkom PSB 70% - 100 Mbps"/>
    <s v="INDIBIZ"/>
    <m/>
    <m/>
    <d v="2026-08-02T13:00:00"/>
    <s v="2026-08-02 13:00:00 | Jam pemasangan : 12.00 Info Tambahan : Hubungi pelanggan dulu sebelum ke lokasi terimakasih  "/>
    <m/>
    <m/>
    <m/>
    <e v="#NUM!"/>
    <e v="#NUM!"/>
    <x v="1"/>
  </r>
  <r>
    <n v="2117"/>
    <n v="1002505999"/>
    <n v="3"/>
    <x v="3"/>
    <n v="4"/>
    <s v="PURWOKERTO"/>
    <s v="CILACAP"/>
    <s v="CLC"/>
    <s v="DPS"/>
    <s v="AO"/>
    <x v="0"/>
    <m/>
    <s v="Completed (PS)"/>
    <s v="DPS-Private Conglomeration"/>
    <d v="2026-08-03T12:43:29"/>
    <d v="2026-08-04T19:28:30"/>
    <n v="66038855"/>
    <m/>
    <n v="143361126175"/>
    <s v="PT SANATEL"/>
    <s v="ODP-CLC-FD/006"/>
    <s v="WO060785000"/>
    <m/>
    <m/>
    <m/>
    <n v="109.009497830604"/>
    <n v="-7.7232983847480696"/>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2:55:09"/>
    <m/>
    <m/>
    <s v="PS"/>
    <s v="CLC"/>
    <s v="NO ADDON"/>
    <n v="20260804"/>
    <s v="Completed"/>
    <s v="- 11_11446;Biaya PSB HSI EBIS Tunai di Depan ~ 11[500000]  - SP_NOSS;SP_NOSS ~ Internet NOSS Multispeed Network[0]  - E23015;E23015 ~ ES23 - Perangkat ONT[0]  - E23015~null~44292;E23015||11||Abodemen 0[0]  - E23015~null~E23015_SWONT;SWONT ~ Biaya Sewa ONT"/>
    <s v="INDIBIZ"/>
    <m/>
    <m/>
    <d v="2026-08-03T13:30:00"/>
    <s v="DPS;PCS; LOP284912 ;PSB HSI BISNIS 50Mbps; PIC Rudi Agus Cahyono 081390816621; AM : ERLANGGA 406745 081212619208 406745@telkom.co.id  "/>
    <n v="2026"/>
    <n v="8"/>
    <n v="4"/>
    <d v="2026-08-04T00:00:00"/>
    <n v="0.4375"/>
    <x v="0"/>
  </r>
  <r>
    <n v="2118"/>
    <n v="1002518852"/>
    <n v="3"/>
    <x v="2"/>
    <n v="5"/>
    <s v="MADIUN"/>
    <s v="MADIUN"/>
    <s v="MNZ"/>
    <s v="REG"/>
    <s v="AO"/>
    <x v="0"/>
    <m/>
    <s v="Completed (PS)"/>
    <s v="RBS-Regional 3"/>
    <d v="2026-08-11T08:32:30"/>
    <d v="2026-08-12T08:48:33"/>
    <n v="69361634"/>
    <m/>
    <n v="152601215002"/>
    <s v="SPBU 54.631.17 (SERVER)"/>
    <s v="ODP-MNZ-FAN/12"/>
    <s v="WO061462935"/>
    <m/>
    <m/>
    <m/>
    <n v="111.53443799999999"/>
    <n v="-7.6061719999999999"/>
    <s v="|MN00286|MYIA-037907539632/POI/IWAN SETYAWAN/08563623930/iwansetawan1989e3@gmail.com"/>
    <s v="MYDIGIBIZPARTNER"/>
    <m/>
    <m/>
    <m/>
    <m/>
    <m/>
    <m/>
    <m/>
    <m/>
    <s v="Management Janji"/>
    <s v="2026-08-09 15:00:00 | Nama Pic : BP IWAN  No Hp Pic : 08563623930  Jam Pemasangan : 08:00 - 12.00  Tanggal Pemasangan : MINGGU 09 AGUSTUS 2026  Info Tambahan : Hubungi pelanggan sebelum datang ke lokasi, terima kasih."/>
    <s v="FCC"/>
    <d v="2026-11-08T08:40:11"/>
    <m/>
    <m/>
    <s v="PS"/>
    <s v="MNZ"/>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09 15:00:00 | Nama Pic : BP IWAN  No Hp Pic : 08563623930  Jam Pemasangan : 08:00 - 12.00  Tanggal Pemasangan : MINGGU 09 AGUSTUS 2026  Info Tambahan : Hubungi pelanggan sebelum datang ke lokasi, terima kasih."/>
    <n v="2026"/>
    <n v="8"/>
    <n v="12"/>
    <d v="2026-08-12T00:00:00"/>
    <n v="0.70833333333575865"/>
    <x v="0"/>
  </r>
  <r>
    <n v="2119"/>
    <n v="1002507259"/>
    <n v="3"/>
    <x v="0"/>
    <n v="5"/>
    <s v="KUPANG"/>
    <s v="MAUMERE"/>
    <s v="LRT"/>
    <s v="REG"/>
    <s v="AO"/>
    <x v="0"/>
    <s v="1P INET"/>
    <s v="9 | WFM - UN-SCS"/>
    <s v="RBS-Regional 3"/>
    <d v="2026-08-04T10:07:26"/>
    <d v="2026-08-04T10:07:27"/>
    <n v="69355302"/>
    <m/>
    <m/>
    <s v="Puskesmas lewolema"/>
    <m/>
    <s v="WO060463534"/>
    <m/>
    <m/>
    <m/>
    <n v="122.93213799999999"/>
    <n v="-8.3319700000000001"/>
    <s v="|MC40173|MYIA-068533817741/POI/ibu Sarinah/081246486938/sarinahjulibahi@gmail.com"/>
    <s v="MYIB_ASSISTANT"/>
    <m/>
    <m/>
    <m/>
    <m/>
    <m/>
    <m/>
    <m/>
    <m/>
    <s v="Management Janji"/>
    <s v="2026-07-31 13:00:00 | Tanggal Pemasangan : 31 Juli 2026 Jam Pemasangan : 08:00 13:00 Info Tambahan : Hubungi pelanggan dulu sebelum ke lokasi terimakasih"/>
    <s v="FCC"/>
    <d v="2026-04-08T10:10:33"/>
    <d v="2026-07-31T00:00:00"/>
    <m/>
    <s v="UNSC"/>
    <s v="LRT"/>
    <s v="NETMONK"/>
    <m/>
    <s v="Inprogress Alpro, SC Lama : SC1002500654"/>
    <s v="HSI Bisnis Basic Bundling Netmonk PSB 70% - 50 Mbps"/>
    <s v="INDIBIZ"/>
    <m/>
    <m/>
    <d v="2026-07-31T13:00:00"/>
    <s v="2026-07-31 13:00:00 | Tanggal Pemasangan : 31 Juli 2026 Jam Pemasangan : 08:00 13:00 Info Tambahan : Hubungi pelanggan dulu sebelum ke lokasi terimakasih"/>
    <m/>
    <m/>
    <m/>
    <e v="#NUM!"/>
    <e v="#NUM!"/>
    <x v="1"/>
  </r>
  <r>
    <n v="2120"/>
    <n v="1002527866"/>
    <n v="3"/>
    <x v="1"/>
    <n v="5"/>
    <s v="MADURA"/>
    <s v="PAMEKASAN"/>
    <s v="WRP"/>
    <s v="REG"/>
    <s v="AO"/>
    <x v="0"/>
    <m/>
    <s v="102 | FOLLOW UP COMPLETED"/>
    <s v="RBS-Regional 3"/>
    <d v="2026-08-15T10:16:14"/>
    <d v="2026-08-17T13:20:10"/>
    <n v="69366655"/>
    <m/>
    <n v="152427202989"/>
    <s v="TOKO MAULANA BAROKAH"/>
    <s v="ODP-WRP-FE/32"/>
    <s v="WO061811367"/>
    <m/>
    <m/>
    <m/>
    <n v="113.5911509"/>
    <n v="-7.0348664999999997"/>
    <s v="|MC70132|/TOKO MAULANA BAROKAH/087712871553/riskimauula@gmail.com/HSI Bisnis + Netmonk Promo 2026 200 Mbps (Rp 846.100) PSB 150.000/MOH RISKI MAULANA/-7.0349150, 113.5911494"/>
    <s v="Sales Force DBS"/>
    <m/>
    <m/>
    <m/>
    <m/>
    <m/>
    <m/>
    <m/>
    <m/>
    <s v="Management Janji"/>
    <s v="2026-08-16 08:00:00|Jam pemasangan : 12.00 Info Tambahan : Hubungi pelanggan dulu sebelum ke lokasi terimakasih|40951381|MYDITA"/>
    <s v="FCC"/>
    <s v="15-08-2026 10:39:56"/>
    <d v="2026-08-16T08:00:00"/>
    <s v="Kendala Pelanggan"/>
    <s v="REVOKE"/>
    <s v="WRP"/>
    <s v="NETMONK"/>
    <m/>
    <s v="Follow Up Revoke Completed, New Order ID : SC1002530873"/>
    <s v="- 11_11446;Biaya PSB HSI EBIS Tunai di Depan ~ 11[150000]  - E23080;E23080 ~ ES23 - Add-on HSI Bisnis Bundling (Netmonk)[0]  - E23080~null~100382;E23080||77||Abodemen 0[0]  - E23080~null~E23080_NMONKHI;NMONKHI ~ Nadefaa Netmonk Hi Alacarte ~ E23080[56100]"/>
    <s v="INDIBIZ"/>
    <m/>
    <m/>
    <d v="2026-08-16T08:00:00"/>
    <s v="2026-08-16 08:00:00|Jam pemasangan : 12.00 Info Tambahan : Hubungi pelanggan dulu sebelum ke lokasi terimakasih|40951381|MYDITA"/>
    <m/>
    <m/>
    <m/>
    <e v="#NUM!"/>
    <e v="#NUM!"/>
    <x v="1"/>
  </r>
  <r>
    <n v="2121"/>
    <n v="1002517354"/>
    <n v="3"/>
    <x v="6"/>
    <n v="5"/>
    <s v="JEMBER"/>
    <s v="JEMBER"/>
    <s v="TGU"/>
    <s v="REG"/>
    <s v="AO"/>
    <x v="0"/>
    <m/>
    <s v="Completed (PS)"/>
    <s v="RBS-Regional 3"/>
    <d v="2026-08-10T11:08:57"/>
    <d v="2026-08-10T16:57:56"/>
    <n v="69360737"/>
    <m/>
    <n v="152513202841"/>
    <s v="SMAN UMBULSARI"/>
    <s v="ODP-TGU-FA/04"/>
    <s v="WO061376967"/>
    <m/>
    <m/>
    <m/>
    <n v="113.4261643"/>
    <n v="-8.2553830999999995"/>
    <s v="MD|MYDB-20260806264570|DN00001/MN00906|SMAN UMBULSARI|088230129397"/>
    <s v="MYDIGIBIZPARTNER"/>
    <m/>
    <m/>
    <m/>
    <m/>
    <m/>
    <m/>
    <m/>
    <m/>
    <s v="Management Janji"/>
    <s v="2026-08-08 13:00:00 | Nama PIC : Bapak Imron  No HP : 088230129397  No Alternatif : 085230549169  M Janji : 08/08/2026  Jam Pasang : Pagi  NoteÃ‚Â :  Hubungi terlebih dahulu sebelum ke lokasi "/>
    <s v="FCC"/>
    <d v="2026-10-08T11:10:24"/>
    <m/>
    <m/>
    <s v="PS"/>
    <s v="TGU"/>
    <s v="NO ADDON"/>
    <n v="20260810"/>
    <s v="Completed"/>
    <s v="- 11_11446;Biaya PSB HSI EBIS Tunai di Depan ~ 11[150000]  - E25061;E25061 ~ ES25 - Paket HSI Basic (HSIEF) Khusus Winback 2.0[0]  - E25061~null~E25061_UNL;UNL ~ Internet-Link Unlimited Internet Usage ~ E25061[0]  - E25061~null~105351;E25061||11||Abodemen"/>
    <s v="INDIBIZ"/>
    <m/>
    <m/>
    <d v="2026-08-10T07:00:00"/>
    <s v="2026-08-08 13:00:00 | Nama PIC : Bapak Imron  No HP : 088230129397  No Alternatif : 085230549169  M Janji : 08/08/2026  Jam Pasang : Pagi  NoteÃ‚Â :  Hubungi terlebih dahulu sebelum ke lokasi "/>
    <n v="2026"/>
    <n v="8"/>
    <n v="10"/>
    <d v="2026-08-10T00:00:00"/>
    <n v="-0.29166666666424135"/>
    <x v="0"/>
  </r>
  <r>
    <n v="2122"/>
    <n v="1002520619"/>
    <n v="3"/>
    <x v="2"/>
    <n v="5"/>
    <s v="MALANG"/>
    <s v="KEPANJEN"/>
    <s v="KLJ"/>
    <s v="REG"/>
    <s v="AO"/>
    <x v="0"/>
    <s v="1P INET"/>
    <s v="MIA - INVALID SURVEY"/>
    <s v="RBS-Regional 3"/>
    <d v="2026-08-11T15:59:56"/>
    <d v="2026-08-12T11:43:31"/>
    <n v="69363581"/>
    <m/>
    <n v="152703903065"/>
    <s v="GREEN HOUSE"/>
    <s v="ODP-KLJ-FCY/15 FCY/D02/15.01"/>
    <s v="WO061519749"/>
    <m/>
    <m/>
    <m/>
    <n v="112.5975167"/>
    <n v="-7.9672351999999904"/>
    <s v="|MN02627|MYIA-006235113281/POI/Sulistiyani/082132176367/sulistiyani0116@gmail.com"/>
    <s v="MYIB_ASSISTANT"/>
    <m/>
    <m/>
    <m/>
    <m/>
    <m/>
    <m/>
    <m/>
    <m/>
    <s v="Management Janji"/>
    <s v="2026-08-12 15:00:00 | Nama Pic : bu Sulistiyani No Hp Pic : 082132176367 No alt : - Jam Pemasangan : siang  Tanggal Pemasangan : 12 Agustus 2026"/>
    <s v="FCC"/>
    <d v="2026-11-08T16:09:49"/>
    <d v="2026-08-12T15:00:00"/>
    <m/>
    <s v="SURVEY_NEW_MANJA"/>
    <s v="KLJ"/>
    <s v="NO ADDON"/>
    <m/>
    <s v="MIE - INVALID SURVEY - Kendala Jalur/Rute Tarikan"/>
    <s v="HSI Bisnis Promo HUT Telkom PSB 70% - 200 Mbps"/>
    <s v="INDIBIZ"/>
    <m/>
    <m/>
    <d v="2026-08-12T15:00:00"/>
    <s v="2026-08-12 15:00:00 | Nama Pic : bu Sulistiyani No Hp Pic : 082132176367 No alt : - Jam Pemasangan : siang  Tanggal Pemasangan : 12 Agustus 2026"/>
    <m/>
    <m/>
    <m/>
    <e v="#NUM!"/>
    <e v="#NUM!"/>
    <x v="1"/>
  </r>
  <r>
    <n v="2123"/>
    <n v="1002510985"/>
    <n v="3"/>
    <x v="6"/>
    <n v="5"/>
    <s v="SIDOARJO"/>
    <s v="INNER - JATIM TIMUR"/>
    <s v="KRN"/>
    <s v="DPS"/>
    <s v="AO"/>
    <x v="0"/>
    <m/>
    <s v="Completed (PS)"/>
    <s v="DPS-Logistic &amp; Manufacturing"/>
    <d v="2026-08-05T15:16:24"/>
    <d v="2026-08-05T17:31:34"/>
    <n v="69355920"/>
    <m/>
    <n v="152331250919"/>
    <s v="PT. FASTANA WAREHOUSE INDONESIA"/>
    <s v="ODP-KRN-FM/23"/>
    <s v="WO061002238"/>
    <m/>
    <m/>
    <m/>
    <n v="112.58791008"/>
    <n v="-7.396018604"/>
    <s v=" DPS;LMS;P26-202931 - HSI Indibiz 50 Mbps Inet Only PT Fastana Logistik Indonesia Site DC Kawitan     ;LOK PIC ; Moch. Insani Huda / 087741017090 /insani.huda@fli.co.id    "/>
    <s v="Account Manager"/>
    <m/>
    <m/>
    <m/>
    <m/>
    <m/>
    <m/>
    <m/>
    <m/>
    <s v="Management Janji"/>
    <s v="-"/>
    <s v="FCC"/>
    <d v="2026-05-08T15:25:21"/>
    <m/>
    <m/>
    <s v="PS"/>
    <s v="KRN"/>
    <s v="NO ADDON"/>
    <n v="20260805"/>
    <s v="Completed"/>
    <s v="- 11_11446;Biaya PSB HSI EBIS Tunai di Depan ~ 11[500000]  - E23015;E23015 ~ ES23 - Perangkat ONT[0]  - E23015~null~44292;E23015||11||Abodemen 0[0]  - E23015~null~E23015_SWONT;SWONT ~ Biaya Sewa ONT ~ E23015[30000]  - E23046;E23046 ~ ES23 - Paket HSI Bisn"/>
    <s v="INDIBIZ"/>
    <m/>
    <m/>
    <d v="1970-01-01T07:00:00"/>
    <s v="-"/>
    <n v="2026"/>
    <n v="8"/>
    <n v="5"/>
    <d v="2026-08-05T00:00:00"/>
    <n v="20669.708333333332"/>
    <x v="2"/>
  </r>
  <r>
    <n v="2124"/>
    <n v="1002529554"/>
    <n v="3"/>
    <x v="2"/>
    <n v="5"/>
    <s v="MALANG"/>
    <s v="KEPANJEN"/>
    <s v="GDI"/>
    <s v="REG"/>
    <s v="AO"/>
    <x v="0"/>
    <s v="1P INET"/>
    <s v="Completed (PS)"/>
    <s v="RBS-Regional 3"/>
    <d v="2026-08-16T12:01:57"/>
    <d v="2026-08-16T16:24:18"/>
    <n v="69367448"/>
    <m/>
    <n v="152715213793"/>
    <s v="a Cheng service"/>
    <s v="ODP-GDI-FAD/41 FAD/D03/41.01"/>
    <s v="WO061868688"/>
    <m/>
    <m/>
    <m/>
    <n v="112.654429770291"/>
    <n v="-8.1431931887268405"/>
    <s v="|MN02462|MYIA-096162051902/POI/mustakim/085732735659/ptandalan190@gmail.com"/>
    <s v="MYIB_ASSISTANT"/>
    <m/>
    <m/>
    <m/>
    <m/>
    <m/>
    <m/>
    <m/>
    <m/>
    <s v="Management Janji"/>
    <s v="2026-08-17 08:00:00 | Tanggal pemasangan: 17/08/2026 Jam pemasangan : pagi / siang Info Tambahan : Hubungi pelanggan dulu sebelum ke lokasi terima kasih."/>
    <s v="FCC"/>
    <s v="16-08-2026 12:10:22"/>
    <d v="2026-08-17T08:00:00"/>
    <m/>
    <s v="PS"/>
    <s v="GDI"/>
    <s v="NO ADDON"/>
    <n v="20260816"/>
    <s v="Completed"/>
    <s v="HSI Bisnis Khusus Winback PSB 70% - 200 Mbps"/>
    <s v="INDIBIZ"/>
    <m/>
    <m/>
    <d v="2026-08-17T08:00:00"/>
    <s v="2026-08-17 08:00:00 | Tanggal pemasangan: 17/08/2026 Jam pemasangan : pagi / siang Info Tambahan : Hubungi pelanggan dulu sebelum ke lokasi terima kasih."/>
    <n v="2026"/>
    <n v="8"/>
    <n v="16"/>
    <d v="2026-08-16T00:00:00"/>
    <n v="-1.3333333333357587"/>
    <x v="0"/>
  </r>
  <r>
    <n v="2125"/>
    <n v="1002513953"/>
    <n v="3"/>
    <x v="4"/>
    <n v="4"/>
    <s v="SEMARANG"/>
    <s v="UNGARAN"/>
    <s v="BDN"/>
    <s v="REG"/>
    <s v="AO"/>
    <x v="0"/>
    <s v="1P INET"/>
    <s v="Completed (PS)"/>
    <s v="RBS-Regional 3"/>
    <d v="2026-08-07T09:53:56"/>
    <d v="2026-08-07T21:50:52"/>
    <n v="69360509"/>
    <m/>
    <n v="141411101909"/>
    <s v="Toko Alif"/>
    <s v="ODP-BDN-FB/011 FB/D01/011.01"/>
    <s v="WO061139576"/>
    <m/>
    <m/>
    <m/>
    <n v="110.385673977434"/>
    <n v="-7.2096624873537403"/>
    <s v="MD|MYDB-20260807264612|DN00001/MN00663|Toko Alif|0895635152738"/>
    <s v="MYDIGIBIZPARTNER"/>
    <m/>
    <m/>
    <m/>
    <m/>
    <m/>
    <m/>
    <m/>
    <m/>
    <s v="Management Janji"/>
    <s v="2026-08-09 08:00:00 | M Janji : 9 agustus 2026 jam Pasang : pagi  Note : hubungi pelanggan jika ingin kelokasi"/>
    <s v="FCC"/>
    <d v="2026-07-08T09:55:18"/>
    <d v="2026-08-09T08:00:00"/>
    <m/>
    <s v="PS"/>
    <s v="BDN"/>
    <s v="NO ADDON"/>
    <n v="20260807"/>
    <s v="Completed"/>
    <s v="HSI Bisnis Promo HUT Telkom PSB 70% - 75 Mbps"/>
    <s v="INDIBIZ"/>
    <m/>
    <m/>
    <d v="2026-08-09T08:00:00"/>
    <s v="2026-08-09 08:00:00 | M Janji : 9 agustus 2026 jam Pasang : pagi  Note : hubungi pelanggan jika ingin kelokasi"/>
    <n v="2026"/>
    <n v="8"/>
    <n v="7"/>
    <d v="2026-08-07T00:00:00"/>
    <n v="-2.3333333333357587"/>
    <x v="0"/>
  </r>
  <r>
    <n v="2126"/>
    <n v="1002516443"/>
    <n v="3"/>
    <x v="3"/>
    <n v="4"/>
    <s v="YOGYAKARTA"/>
    <s v="BANTUL"/>
    <s v="BTL"/>
    <s v="REG"/>
    <s v="AO"/>
    <x v="0"/>
    <s v="1P INET"/>
    <s v="102 | FOLLOW UP COMPLETED"/>
    <s v="RBS-Regional 3"/>
    <d v="2026-08-09T12:04:56"/>
    <d v="2026-08-11T13:28:48"/>
    <n v="69361817"/>
    <m/>
    <n v="146129128559"/>
    <s v="LB PLERET BANTUL"/>
    <s v="ODP-BTL-FBZ/030 FBZ/D01/030.01"/>
    <s v="WO061312803"/>
    <m/>
    <m/>
    <m/>
    <n v="110.40861099999999"/>
    <n v="-7.8619719999999997"/>
    <s v="|MN00799|MYIA-060043396531/POI/LAELATUL AFIATUN NISAK/085733668576/kantorhrdlaskarbuah@gmail.com"/>
    <s v="MYIB_ASSISTANT"/>
    <m/>
    <m/>
    <m/>
    <m/>
    <m/>
    <m/>
    <m/>
    <m/>
    <s v="Management Janji"/>
    <s v="2026-08-11 09:00:00 | Tanggal Pemasangan : 11 Agustus 2026 Jam Pemasangan : 08:00 13:00 Info Tambahan : Hubungi pelanggan dulu sebelum ke lokasi terimakasih"/>
    <s v="FCC"/>
    <d v="2026-09-08T12:09:50"/>
    <d v="2026-08-11T09:00:00"/>
    <m/>
    <s v="REVOKE"/>
    <s v="BTL"/>
    <s v="NO ADDON"/>
    <m/>
    <s v="Follow Up Revoke Completed, New Order ID : SC1002519878"/>
    <s v="HSI Bisnis Basic Promo HUT Telkom PSB 70% - 50 Mbps"/>
    <s v="INDIBIZ"/>
    <m/>
    <m/>
    <d v="2026-08-11T09:00:00"/>
    <s v="2026-08-11 09:00:00 | Tanggal Pemasangan : 11 Agustus 2026 Jam Pemasangan : 08:00 13:00 Info Tambahan : Hubungi pelanggan dulu sebelum ke lokasi terimakasih"/>
    <m/>
    <m/>
    <m/>
    <e v="#NUM!"/>
    <e v="#NUM!"/>
    <x v="1"/>
  </r>
  <r>
    <n v="2127"/>
    <n v="1002516358"/>
    <n v="3"/>
    <x v="2"/>
    <n v="5"/>
    <s v="KEDIRI"/>
    <s v="KEDIRI"/>
    <s v="PAE"/>
    <s v="REG"/>
    <s v="AO"/>
    <x v="0"/>
    <m/>
    <s v="Completed (PS)"/>
    <s v="RBS-Regional 3"/>
    <d v="2026-08-09T10:13:53"/>
    <d v="2026-08-09T18:14:14"/>
    <n v="69351005"/>
    <m/>
    <n v="152639219402"/>
    <s v="TIRTA OASIS PERKASA"/>
    <s v="ODP-PAE-FAP/09"/>
    <s v="WO061306231"/>
    <m/>
    <m/>
    <m/>
    <n v="112.236242931213"/>
    <n v="-7.7515946976328003"/>
    <s v="MC20202|TIRTA OASIS PERKASA /081234033300;085607545750/tirtaoasis.perkasa@gmail.com/PSB 100MB 535K PSB 150K/HERI UAP"/>
    <s v="Sales Force DBS"/>
    <m/>
    <m/>
    <m/>
    <m/>
    <m/>
    <m/>
    <m/>
    <m/>
    <s v="Management Janji"/>
    <s v="2026-08-08 13:00:00|BUMIREJO,KRECEK,PARE|SYSTEM|MYDITA"/>
    <s v="FCC"/>
    <d v="2026-09-08T10:25:41"/>
    <m/>
    <m/>
    <s v="PS"/>
    <s v="PAE"/>
    <s v="NO ADDON"/>
    <n v="20260809"/>
    <s v="Completed"/>
    <s v="- 11_11446;Biaya PSB HSI EBIS Tunai di Depan ~ 11[150000]  - E23015;E23015 ~ ES23 - Perangkat ONT[0]  - E23015~null~44292;E23015||11||Abodemen 0[0]  - E23015~null~E23015_SWONTPREM;SWONTPREM ~ Biaya Sewa ONT Premium ~ E23015[50000]  - E25060;E25060 ~ ES25 "/>
    <s v="INDIBIZ"/>
    <m/>
    <m/>
    <d v="2026-08-09T07:00:00"/>
    <s v="2026-08-08 13:00:00|BUMIREJO,KRECEK,PARE|SYSTEM|MYDITA"/>
    <n v="2026"/>
    <n v="8"/>
    <n v="9"/>
    <d v="2026-08-09T00:00:00"/>
    <n v="-0.29166666666424135"/>
    <x v="0"/>
  </r>
  <r>
    <n v="2128"/>
    <n v="1002519145"/>
    <n v="3"/>
    <x v="2"/>
    <n v="5"/>
    <s v="KEDIRI"/>
    <s v="KEDIRI"/>
    <s v="GUR"/>
    <s v="REG"/>
    <s v="AO"/>
    <x v="0"/>
    <s v="1P INET"/>
    <s v="Completed (PS)"/>
    <s v="RBS-Regional 3"/>
    <d v="2026-08-11T09:58:56"/>
    <d v="2026-08-11T16:18:45"/>
    <n v="69362993"/>
    <m/>
    <n v="152625207359"/>
    <s v="SPBU Pagu 54.641.29"/>
    <s v="ODP-GUR-FG/11 FG/D01/11.01"/>
    <s v="WO061469928"/>
    <m/>
    <m/>
    <m/>
    <n v="112.09904899999999"/>
    <n v="-7.7564820000000001"/>
    <s v="|MC20231|MYIA-050184566467/POI/FATUR ROHMAN/081235321497/spbu29@trisnagroup.id"/>
    <s v="MYIB_ASSISTANT"/>
    <m/>
    <m/>
    <m/>
    <m/>
    <m/>
    <m/>
    <m/>
    <m/>
    <s v="Management Janji"/>
    <s v="2026-08-14 08:00:00 | telp : 081235321497 alt :  M Janji : (11/08/2026) jam Pasang :pagi / siang  Note : hubungi pelanggan jika ingin kelokasi"/>
    <s v="FCC"/>
    <d v="2026-11-08T10:10:31"/>
    <d v="2026-08-14T08:00:00"/>
    <m/>
    <s v="PS"/>
    <s v="GUR"/>
    <s v="NO ADDON"/>
    <n v="20260811"/>
    <s v="Completed"/>
    <s v="HSI Bisnis Promo HUT Telkom PSB 70% - 50 Mbps"/>
    <s v="INDIBIZ"/>
    <m/>
    <m/>
    <d v="2026-08-14T08:00:00"/>
    <s v="2026-08-14 08:00:00 | telp : 081235321497 alt :  M Janji : (11/08/2026) jam Pasang :pagi / siang  Note : hubungi pelanggan jika ingin kelokasi"/>
    <n v="2026"/>
    <n v="8"/>
    <n v="11"/>
    <d v="2026-08-11T00:00:00"/>
    <n v="-3.3333333333357587"/>
    <x v="0"/>
  </r>
  <r>
    <n v="2129"/>
    <n v="1002524369"/>
    <n v="3"/>
    <x v="4"/>
    <n v="4"/>
    <s v="SEMARANG"/>
    <s v="INNER - SEMARANG JATENG UTARA"/>
    <s v="MJP"/>
    <s v="REG"/>
    <s v="AO"/>
    <x v="0"/>
    <m/>
    <s v="MIE - SEND SURVEY"/>
    <s v="RBS-Regional 3"/>
    <d v="2026-08-13T13:59:29"/>
    <d v="2026-08-17T13:00:01"/>
    <n v="69365218"/>
    <m/>
    <n v="142410346122"/>
    <s v="PT. Sidorejo Makmur Sejahtera ( SPBU 4459518 )"/>
    <s v="ODP-MJP-FCU/040"/>
    <s v="WO061927367"/>
    <m/>
    <m/>
    <m/>
    <n v="110.50471916697001"/>
    <n v="-7.02306447049539"/>
    <s v="AMRBS;401428;REG3;FIRONIKA;081393111688;CP.Mujiyanto;081327945860;PAKET 1S INET 100 MBPS (669.000);PAKET WINBACK 3.0 INET 100MBPS 1:1 TARIF 500K;PT. Sidorejo Makmur Sejahtera ( SPBU 4459518 )"/>
    <s v="Account Manager"/>
    <m/>
    <m/>
    <m/>
    <m/>
    <m/>
    <m/>
    <m/>
    <m/>
    <s v="Management Janji"/>
    <s v="2026-08-18 11:00:00|Waktu pemasangan : 17 agustus 2026 Jam pemasangan : 08.00 - 12.00 Info Tambahan : Hubungi pelanggan dulu sebelum ke lokasi terimakasih |40951377|MYDITA"/>
    <s v="FCC"/>
    <s v="13-08-2026 14:39:50"/>
    <d v="2026-08-18T11:00:00"/>
    <m/>
    <s v="SURVEY_NEW_MANJA"/>
    <s v="MJP"/>
    <s v="NO ADDON"/>
    <m/>
    <s v="MIE - SEND SURVEY"/>
    <s v="- 11_11446;Biaya PSB HSI EBIS Tunai di Depan ~ 11[150000]  - SP_NOSS;SP_NOSS ~ Internet NOSS Multispeed Network[0]  - SP_NOSS;SP_NOSS ~ Internet NOSS Multispeed Network[0]  - E23015;E23015 ~ ES23 - Perangkat ONT[0]  - E23015~null~44292;E23015||11||Abodeme"/>
    <s v="INDIBIZ"/>
    <m/>
    <m/>
    <d v="2026-08-18T11:00:00"/>
    <s v="2026-08-18 11:00:00|Waktu pemasangan : 17 agustus 2026 Jam pemasangan : 08.00 - 12.00 Info Tambahan : Hubungi pelanggan dulu sebelum ke lokasi terimakasih |40951377|MYDITA"/>
    <m/>
    <m/>
    <m/>
    <e v="#NUM!"/>
    <e v="#NUM!"/>
    <x v="1"/>
  </r>
  <r>
    <n v="2130"/>
    <n v="1002524443"/>
    <n v="3"/>
    <x v="3"/>
    <n v="4"/>
    <s v="MAGELANG"/>
    <s v="KEBUMEN"/>
    <s v="KBM"/>
    <s v="REG"/>
    <s v="AO"/>
    <x v="0"/>
    <s v="1P INET"/>
    <s v="Completed (PS)"/>
    <s v="RBS-Regional 3"/>
    <d v="2026-08-13T14:16:56"/>
    <d v="2026-08-15T15:51:46"/>
    <n v="69365241"/>
    <m/>
    <n v="142141120206"/>
    <s v="SPBU PERTAMINA 44.543.10 KUWAYUHAN"/>
    <s v="ODP-KBM-FAF/053 FAF/D03/053.01"/>
    <s v="WO061675277"/>
    <m/>
    <m/>
    <m/>
    <n v="109.63938020000001"/>
    <n v="-7.6916194000000004"/>
    <s v="|MN00648|MYIA-084850189370/POI/MICHELLE/081326186535/3spas44.543.10@gmail.com"/>
    <s v="MYIB_ASSISTANT"/>
    <m/>
    <m/>
    <m/>
    <m/>
    <m/>
    <m/>
    <m/>
    <m/>
    <s v="Management Janji"/>
    <s v="2026-08-14 15:00:00 | Nama PIC : Bp Michell No HP : 081326186535 No Alt : - M Janji :  14 Agustus 2026 Jam Pasang : Pagi / Siang Note : hubungi pelanggan jika ingin kelokasi "/>
    <s v="FCC"/>
    <s v="13-08-2026 14:39:50"/>
    <d v="2026-08-14T15:00:00"/>
    <m/>
    <s v="PS"/>
    <s v="KBM"/>
    <s v="NO ADDON"/>
    <n v="20260815"/>
    <s v="Completed"/>
    <s v="HSI Bisnis Promo HUT Telkom PSB 70% - 75 Mbps"/>
    <s v="INDIBIZ"/>
    <m/>
    <m/>
    <d v="2026-08-14T15:00:00"/>
    <s v="2026-08-14 15:00:00 | Nama PIC : Bp Michell No HP : 081326186535 No Alt : - M Janji :  14 Agustus 2026 Jam Pasang : Pagi / Siang Note : hubungi pelanggan jika ingin kelokasi "/>
    <n v="2026"/>
    <n v="8"/>
    <n v="15"/>
    <d v="2026-08-15T00:00:00"/>
    <n v="0.375"/>
    <x v="0"/>
  </r>
  <r>
    <n v="2131"/>
    <n v="1002511183"/>
    <n v="3"/>
    <x v="6"/>
    <n v="5"/>
    <s v="SIDOARJO"/>
    <s v="MOJOKERTO"/>
    <s v="MIP"/>
    <s v="REG"/>
    <s v="AO"/>
    <x v="0"/>
    <m/>
    <s v="102 | FOLLOW UP COMPLETED"/>
    <s v="RBS-Regional 3"/>
    <d v="2026-08-05T16:48:36"/>
    <d v="2026-08-07T19:14:14"/>
    <n v="69359412"/>
    <m/>
    <n v="152313206023"/>
    <s v="MTS UNGGULAN DARUL FALAH"/>
    <s v="ODP-MIP-FE/27"/>
    <s v="WO061069734"/>
    <m/>
    <m/>
    <m/>
    <n v="112.40062810000001"/>
    <n v="-7.4250100999999997"/>
    <s v="|MN01575|/MTS UNGGULAN DARUL FALAH/WINBACK HSI B2B + OCA BREACH CHECKER  (1:1) 100MBPS 635,5RB PSB DISC 70%//mtsdfjerukmacan@gmail.com/RAMADHAN ARYO PUTRA/85792761317"/>
    <s v="Sales Force DBS"/>
    <m/>
    <m/>
    <m/>
    <m/>
    <m/>
    <m/>
    <m/>
    <m/>
    <s v="Management Janji"/>
    <s v="2026-08-07 13:00:00|Waktu pemasnagan : 07 agustus 2026 Jam pemasangan : 08.00 - 12.00 Mohon hubungi pelanggan sebelum ke lokasi  Terima kasih|40010577|MYDITA"/>
    <s v="FCC"/>
    <d v="2026-05-08T16:55:35"/>
    <d v="2026-08-07T13:00:00"/>
    <s v="Kendala Teknik"/>
    <s v="REVOKE"/>
    <s v="MIP"/>
    <s v="OCA"/>
    <m/>
    <s v="Follow Up Revoke Completed, New Order ID : SC1002515497"/>
    <s v="- 11_11446;Biaya PSB HSI EBIS Tunai di Depan ~ 11[150000]  - SP_NOSS;SP_NOSS ~ Internet NOSS Multispeed Network[0]  - SP_NOSS;SP_NOSS ~ Internet NOSS Multispeed Network[0]  - E23015;E23015 ~ ES23 - Perangkat ONT[0]  - E23015~null~44292;E23015||11||Abodeme"/>
    <s v="INDIBIZ"/>
    <m/>
    <m/>
    <d v="2026-08-07T13:00:00"/>
    <s v="2026-08-07 13:00:00|Waktu pemasnagan : 07 agustus 2026 Jam pemasangan : 08.00 - 12.00 Mohon hubungi pelanggan sebelum ke lokasi  Terima kasih|40010577|MYDITA"/>
    <m/>
    <m/>
    <m/>
    <e v="#NUM!"/>
    <e v="#NUM!"/>
    <x v="1"/>
  </r>
  <r>
    <n v="2132"/>
    <n v="1002505967"/>
    <n v="3"/>
    <x v="6"/>
    <n v="5"/>
    <s v="PASURUAN"/>
    <s v="LUMAJANG"/>
    <s v="SDO"/>
    <s v="REG"/>
    <s v="AO"/>
    <x v="0"/>
    <s v="1P INET"/>
    <s v="Completed (PS)"/>
    <s v="RBS-Regional 3"/>
    <d v="2026-08-03T12:07:57"/>
    <d v="2026-08-03T15:36:07"/>
    <n v="69357436"/>
    <m/>
    <n v="152534203448"/>
    <s v="SMKN SENDURO"/>
    <s v="ODP-SDO-FM/19"/>
    <s v="WO060779161"/>
    <m/>
    <m/>
    <m/>
    <n v="113.14289800822699"/>
    <n v="-8.1303610952687304"/>
    <s v="MD|MYDB-20260803264235|DN00001/MN01309|SMKN SENDURO|081235567042"/>
    <s v="MYDIGIBIZPARTNER"/>
    <m/>
    <m/>
    <m/>
    <m/>
    <m/>
    <m/>
    <m/>
    <m/>
    <s v="Management Janji"/>
    <s v="2026-08-04 13:00:00 | Tanggal pemasangan: 04/08/2026 Jam pemasangan : pagi / siang Info Tambahan : Hubungi pelanggan dulu sebelum ke lokasi. terima kasih "/>
    <s v="FCC"/>
    <d v="2026-03-08T12:10:27"/>
    <d v="2026-08-04T13:00:00"/>
    <m/>
    <s v="PS"/>
    <s v="SDO"/>
    <s v="NETMONK"/>
    <n v="20260803"/>
    <s v="Completed"/>
    <s v="HSI Bisnis Basic Bundling Netmonk Dual Band Promo 2026 PSB 70% - 100 Mbps"/>
    <s v="INDIBIZ"/>
    <m/>
    <m/>
    <d v="2026-08-04T13:00:00"/>
    <s v="2026-08-04 13:00:00 | Tanggal pemasangan: 04/08/2026 Jam pemasangan : pagi / siang Info Tambahan : Hubungi pelanggan dulu sebelum ke lokasi. terima kasih "/>
    <n v="2026"/>
    <n v="8"/>
    <n v="3"/>
    <d v="2026-08-03T00:00:00"/>
    <n v="-1.5416666666642413"/>
    <x v="0"/>
  </r>
  <r>
    <n v="2133"/>
    <n v="1002526711"/>
    <n v="3"/>
    <x v="3"/>
    <n v="4"/>
    <s v="PURWOKERTO"/>
    <s v="PURBALINGGA"/>
    <s v="PBG"/>
    <s v="REG"/>
    <s v="AO"/>
    <x v="0"/>
    <m/>
    <s v="CANCEL COMPLETED"/>
    <s v="RBS-Regional 3"/>
    <d v="2026-08-14T14:51:52"/>
    <d v="2026-08-18T02:01:11"/>
    <n v="69366177"/>
    <m/>
    <n v="143363111750"/>
    <s v="SMP ISTIQOMAH SAMBAS PURBALINGGA BOARDING SCHOOL PUTRI"/>
    <s v="ODP-PBG-FZ/089"/>
    <m/>
    <m/>
    <m/>
    <m/>
    <n v="109.34751707116401"/>
    <n v="-7.3726583591926804"/>
    <s v="PSB;MN02713;SMP ISTIQOMAH SAMBAS PURBALINGGA BOARDING SCHOOL PUTRI;085601017791;PSB HSI BISNIS 100MBPS PROMO KEMERDEKAAN;ggiarto89@gmail.com;GIARTO;-7.372658359192687, 109.34751707116423"/>
    <s v="MYDIGIBIZPARTNER"/>
    <m/>
    <m/>
    <m/>
    <m/>
    <m/>
    <m/>
    <m/>
    <m/>
    <m/>
    <m/>
    <m/>
    <s v="14-08-2026 14:55:03"/>
    <m/>
    <m/>
    <s v="REJECT_FCC"/>
    <s v="PBG"/>
    <s v="NO ADDON"/>
    <m/>
    <s v="Order dicancel oleh SYSTEM remark : CANCEL ORDER by System : pelanggan belum melakukan upload dokumen melebihi 3 hari"/>
    <s v="- 11_11446;Biaya PSB HSI EBIS Tunai di Depan ~ 11[150000]  - E23015;E23015 ~ ES23 - Perangkat ONT[0]  - E23015~null~44292;E23015||11||Abodemen 0[0]  - E23015~null~E23015_SWONTPREM;SWONTPREM ~ Biaya Sewa ONT Premium ~ E23015[50000]  - E25060;E25060 ~ ES25 "/>
    <s v="INDIBIZ"/>
    <m/>
    <s v="Order dicancel oleh SYSTEM remark : CANCEL ORDER by System : pelanggan belum melakukan upload dokumen melebihi 3 hari"/>
    <m/>
    <m/>
    <m/>
    <m/>
    <m/>
    <e v="#NUM!"/>
    <e v="#NUM!"/>
    <x v="1"/>
  </r>
  <r>
    <n v="2134"/>
    <n v="1002508676"/>
    <n v="3"/>
    <x v="3"/>
    <n v="4"/>
    <s v="MAGELANG"/>
    <s v="MUNTILAN"/>
    <s v="SWT"/>
    <s v="REG"/>
    <s v="AO"/>
    <x v="0"/>
    <m/>
    <s v="FCC - HD1A - PROGRESS"/>
    <s v="RBS-Regional 3"/>
    <d v="2026-08-04T14:46:10"/>
    <d v="2026-08-04T14:47:14"/>
    <n v="69358406"/>
    <m/>
    <n v="142164113608"/>
    <s v="Baron farm"/>
    <m/>
    <m/>
    <m/>
    <m/>
    <m/>
    <n v="110.3616889"/>
    <n v="-7.5318167000000003"/>
    <s v="|MN00935|/Baron farm/081329500767/baronmerapi@gmail.com/ 1S HSI BISNIS BASIC PROMO HUT 50 Mbps / AGUS SADEWO"/>
    <s v="Sales Profesional"/>
    <m/>
    <m/>
    <m/>
    <m/>
    <m/>
    <m/>
    <m/>
    <m/>
    <m/>
    <m/>
    <m/>
    <d v="2026-04-08T14:55:17"/>
    <m/>
    <m/>
    <s v="FCC"/>
    <s v="SWT"/>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r>
  <r>
    <n v="2135"/>
    <n v="1002504604"/>
    <n v="3"/>
    <x v="1"/>
    <n v="5"/>
    <s v="MADURA"/>
    <s v="PAMEKASAN"/>
    <s v="SMP"/>
    <s v="REG"/>
    <s v="AO"/>
    <x v="0"/>
    <s v="1P INET"/>
    <s v="Completed (PS)"/>
    <s v="RBS-Regional 3"/>
    <d v="2026-08-01T13:55:56"/>
    <d v="2026-08-02T10:46:34"/>
    <n v="69356739"/>
    <m/>
    <n v="152431232263"/>
    <s v="RUMAH TRANSAKSI"/>
    <s v="ODP-SMP-FK/38 FK/D02/38.01"/>
    <s v="WO060653657"/>
    <m/>
    <m/>
    <m/>
    <n v="113.793256245553"/>
    <n v="-7.0943380093368802"/>
    <s v="MD|MYDB-20260801264138|DN00001/MN00806|RUMAH TRANSAKSI|08213325454"/>
    <s v="MYDIGIBIZPARTNER"/>
    <m/>
    <m/>
    <m/>
    <m/>
    <m/>
    <m/>
    <m/>
    <m/>
    <s v="Management Janji"/>
    <s v="2026-08-02 13:00:00 | Nama PIC : Ibu Sima No Hp : 08213325454 No Alt : - Tgl Pemasangan : 02 Agustus 2026 Interval : PAGI SIANG Note : Hubungi pelanggan terlebih dahulu"/>
    <s v="FCC"/>
    <d v="2026-01-08T14:09:52"/>
    <d v="2026-08-02T13:00:00"/>
    <m/>
    <s v="PS"/>
    <s v="SMP"/>
    <s v="NO ADDON"/>
    <n v="20260802"/>
    <s v="Completed"/>
    <s v="HSI Bisnis Promo HUT Telkom PSB 70% - 300 Mbps"/>
    <s v="INDIBIZ"/>
    <m/>
    <m/>
    <d v="2026-08-02T13:00:00"/>
    <s v="2026-08-02 13:00:00 | Nama PIC : Ibu Sima No Hp : 08213325454 No Alt : - Tgl Pemasangan : 02 Agustus 2026 Interval : PAGI SIANG Note : Hubungi pelanggan terlebih dahulu"/>
    <n v="2026"/>
    <n v="8"/>
    <n v="2"/>
    <d v="2026-08-02T00:00:00"/>
    <n v="-0.54166666666424135"/>
    <x v="0"/>
  </r>
  <r>
    <n v="2136"/>
    <n v="1002525869"/>
    <n v="3"/>
    <x v="2"/>
    <n v="5"/>
    <s v="MADIUN"/>
    <s v="TUBAN"/>
    <s v="TNZ"/>
    <s v="REG"/>
    <s v="AO"/>
    <x v="0"/>
    <s v="1P INET"/>
    <s v="Completed (PS)"/>
    <s v="RBS-Regional 3"/>
    <d v="2026-08-14T10:23:56"/>
    <d v="2026-08-15T12:41:35"/>
    <n v="69365791"/>
    <m/>
    <n v="152612240249"/>
    <s v="MTSN1tuban"/>
    <s v="ODP-TNZ-FT/85 FT/D07/85.01"/>
    <s v="WO061727033"/>
    <m/>
    <m/>
    <m/>
    <n v="112.05223161525301"/>
    <n v="-6.8872037567760698"/>
    <s v="|MN02366|MYIA-079223650635/POI/DANIEL ASYHADA ST/08123394014/mtsn1tuban@gmail.com"/>
    <s v="MYIB_ASSISTANT"/>
    <m/>
    <m/>
    <m/>
    <m/>
    <m/>
    <m/>
    <m/>
    <m/>
    <s v="Management Janji"/>
    <s v="2026-08-21 08:00:00 | Tanggal pemasangan: 14/08/2026 Jam pemasangan : pagi / siang Info Tambahan : Hubungi pelanggan dulu sebelum ke lokasi terima kasih."/>
    <s v="FCC"/>
    <s v="14-08-2026 10:39:51"/>
    <d v="2026-08-21T08:00:00"/>
    <m/>
    <s v="PS"/>
    <s v="TNZ"/>
    <s v="NO ADDON"/>
    <n v="20260815"/>
    <s v="Completed"/>
    <s v="HSI Bisnis Promo HUT Telkom PSB 70% - 50 Mbps"/>
    <s v="INDIBIZ"/>
    <m/>
    <m/>
    <d v="2026-08-21T08:00:00"/>
    <s v="2026-08-21 08:00:00 | Tanggal pemasangan: 14/08/2026 Jam pemasangan : pagi / siang Info Tambahan : Hubungi pelanggan dulu sebelum ke lokasi terima kasih."/>
    <n v="2026"/>
    <n v="8"/>
    <n v="15"/>
    <d v="2026-08-15T00:00:00"/>
    <n v="-6.3333333333357587"/>
    <x v="0"/>
  </r>
  <r>
    <n v="2137"/>
    <n v="1002519438"/>
    <n v="3"/>
    <x v="6"/>
    <n v="5"/>
    <s v="SIDOARJO"/>
    <s v="INNER - JATIM TIMUR"/>
    <s v="TUN"/>
    <s v="REG"/>
    <s v="AO"/>
    <x v="0"/>
    <m/>
    <s v="MIA - INVALID SURVEY"/>
    <s v="RBS-Regional 3"/>
    <d v="2026-08-11T11:10:55"/>
    <d v="2026-08-12T09:50:30"/>
    <n v="69363108"/>
    <m/>
    <n v="152327226345"/>
    <s v="SD MUHAMMADIYAH 2 TULANGAN"/>
    <s v="ODP-TUN-FX/25"/>
    <s v="WO061490199"/>
    <m/>
    <m/>
    <m/>
    <n v="112.64543329999999"/>
    <n v="-7.4735848999999996"/>
    <s v="|MN01572|/SD MUHAMMADIYAH 2 TULANGAN/WINBACK 2.0 HSI B2B (1:1) 50MBPS 355RB PSB DISC 70%/sekolahkreatifsdmuda@gmail.com/MUKHAMAD NUR AZIZ/81231441670"/>
    <s v="Sales Force DBS"/>
    <m/>
    <m/>
    <m/>
    <m/>
    <m/>
    <m/>
    <m/>
    <m/>
    <s v="Management Janji"/>
    <s v="2026-08-12 13:00:00|Nama Pic : AZIZ No Hp Pic : 081231441670 No alt : - Jam Pemasangan : siang  Tanggal Pemasangan : 12 Agustus 2026|40951375|MYDITA"/>
    <s v="FCC"/>
    <d v="2026-11-08T11:40:03"/>
    <d v="2026-08-12T13:00:00"/>
    <m/>
    <s v="SURVEY_NEW_MANJA"/>
    <s v="TUN"/>
    <s v="NO ADDON"/>
    <m/>
    <s v="MIE - INVALID SURVEY - ODP Jauh"/>
    <s v="- 11_11446;Biaya PSB HSI EBIS Tunai di Depan ~ 11[150000]  - SP_NOSS;SP_NOSS ~ Internet NOSS Multispeed Network[0]  - SP_NOSS;SP_NOSS ~ Internet NOSS Multispeed Network[0]  - E23015;E23015 ~ ES23 - Perangkat ONT[0]  - E23015~null~44292;E23015||11||Abodeme"/>
    <s v="INDIBIZ"/>
    <m/>
    <m/>
    <d v="2026-08-12T13:00:00"/>
    <s v="2026-08-12 13:00:00|Nama Pic : AZIZ No Hp Pic : 081231441670 No alt : - Jam Pemasangan : siang  Tanggal Pemasangan : 12 Agustus 2026|40951375|MYDITA"/>
    <m/>
    <m/>
    <m/>
    <e v="#NUM!"/>
    <e v="#NUM!"/>
    <x v="1"/>
  </r>
  <r>
    <n v="2138"/>
    <n v="1002514820"/>
    <n v="3"/>
    <x v="7"/>
    <n v="4"/>
    <s v="KUDUS"/>
    <s v="REMBANG"/>
    <s v="LSE"/>
    <s v="REG"/>
    <s v="AO"/>
    <x v="0"/>
    <m/>
    <s v="Completed (PS)"/>
    <s v="RBS-Regional 3"/>
    <d v="2026-08-07T14:28:33"/>
    <d v="2026-08-10T12:41:00"/>
    <n v="69360858"/>
    <n v="2955161013"/>
    <n v="142598105500"/>
    <s v="PT GLOBAL JET EXPRESS"/>
    <s v="ODP-LSE-FE/114"/>
    <s v="WO061275738"/>
    <m/>
    <m/>
    <m/>
    <n v="111.61727759999999"/>
    <n v="-6.6934297999999997"/>
    <s v="AMRBS;403099;TREG4;MUHAMMAD MASTUR;081226139781;CP EKO YASWANTO;08978379539PAKET 2S INET VOICE 50 MBPS (479.000);PT GLOBAL JET EXPRESS//KRAGAN;input by Tito"/>
    <s v="Account Manager"/>
    <m/>
    <m/>
    <m/>
    <m/>
    <m/>
    <m/>
    <m/>
    <m/>
    <s v="Management Janji"/>
    <s v="2026-08-09 13:00:00|Tanggal pemasangan: 09/08/2026 Jam pemasangan : pagi / siang Info Tambahan : Hubungi pelanggan dulu sebelum ke lokasi. terima kasih|40951377|MYDITA"/>
    <s v="FCC"/>
    <d v="2026-07-08T14:40:02"/>
    <d v="2026-08-09T13:00:00"/>
    <m/>
    <s v="PS"/>
    <s v="LSE"/>
    <s v="NO ADDON"/>
    <n v="20260810"/>
    <s v="Completed"/>
    <s v="- BWY DL;BWY DL ~ Saluran Dua Arah(BothWay)[0]  - E23053;E23053 ~ ES23 - Paket HSI Bisnis  Phone (PHONE)[0]  - E23053~null~44864;E23053||11||Abodemen 0[0]  - E23053~null~E23053_IN800;IN800 ~ Free Lokal dan SLJJ 800 Menit ~ E23053[40000]  - 11_11446;Biaya "/>
    <s v="INDIBIZ"/>
    <m/>
    <m/>
    <d v="2026-08-09T13:00:00"/>
    <s v="2026-08-09 13:00:00|Tanggal pemasangan: 09/08/2026 Jam pemasangan : pagi / siang Info Tambahan : Hubungi pelanggan dulu sebelum ke lokasi. terima kasih|40951377|MYDITA"/>
    <n v="2026"/>
    <n v="8"/>
    <n v="10"/>
    <d v="2026-08-10T00:00:00"/>
    <n v="0.45833333333575865"/>
    <x v="0"/>
  </r>
  <r>
    <n v="2139"/>
    <n v="1002526836"/>
    <n v="3"/>
    <x v="6"/>
    <n v="5"/>
    <s v="JEMBER"/>
    <s v="SITUBONDO"/>
    <s v="BKI"/>
    <s v="REG"/>
    <s v="AO"/>
    <x v="0"/>
    <s v="1P INET"/>
    <s v="Completed (PS)"/>
    <s v="RBS-Regional 3"/>
    <d v="2026-08-14T15:10:57"/>
    <d v="2026-08-14T18:52:48"/>
    <n v="69366222"/>
    <m/>
    <n v="152531208028"/>
    <s v="TOKO BAROKAH"/>
    <s v="ODP-BKI-FH/37 FH/D03/37.01"/>
    <s v="WO061759472"/>
    <m/>
    <m/>
    <m/>
    <n v="113.703571"/>
    <n v="-7.7638759999999998"/>
    <s v="|MN02617|MYIA-077891365911/POI/MAHRUS ALI/08561136623/motorcb95@gmail.com"/>
    <s v="MYIB_ASSISTANT"/>
    <m/>
    <m/>
    <m/>
    <m/>
    <m/>
    <m/>
    <m/>
    <m/>
    <s v="Management Janji"/>
    <s v="2026-08-15 13:00:00 | M Janji : (15/08/2026) jam Pasang : 09:00 Note : hubungi pelanggan jika ingin kelokasi"/>
    <s v="FCC"/>
    <s v="14-08-2026 15:25:22"/>
    <d v="2026-08-15T13:00:00"/>
    <m/>
    <s v="PS"/>
    <s v="BKI"/>
    <s v="NETMONK"/>
    <n v="20260814"/>
    <s v="Completed"/>
    <s v="HSI Bisnis Bundling Netmonk PSB 70% Promo - 300 Mbps"/>
    <s v="INDIBIZ"/>
    <m/>
    <m/>
    <d v="2026-08-15T13:00:00"/>
    <s v="2026-08-15 13:00:00 | M Janji : (15/08/2026) jam Pasang : 09:00 Note : hubungi pelanggan jika ingin kelokasi"/>
    <n v="2026"/>
    <n v="8"/>
    <n v="14"/>
    <d v="2026-08-14T00:00:00"/>
    <n v="-1.5416666666642413"/>
    <x v="0"/>
  </r>
  <r>
    <n v="2140"/>
    <n v="1002521867"/>
    <n v="3"/>
    <x v="4"/>
    <n v="4"/>
    <s v="SEMARANG"/>
    <s v="INNER - SEMARANG JATENG UTARA"/>
    <s v="BMK"/>
    <s v="REG"/>
    <s v="AO"/>
    <x v="0"/>
    <m/>
    <s v="Completed (PS)"/>
    <s v="RBS-Regional 2"/>
    <d v="2026-08-12T11:47:46"/>
    <d v="2026-08-15T16:14:41"/>
    <n v="69364103"/>
    <m/>
    <n v="141423136360"/>
    <s v="Azka ketring"/>
    <s v="ODP-BMK-FV/087"/>
    <s v="WO061741052"/>
    <m/>
    <m/>
    <m/>
    <n v="110.4374365"/>
    <n v="-7.0574035000000004"/>
    <s v="|MN00915|/Azka ketring/HSI BASIC 1S INET 50MBPS/081322200026/nurismanto262610@gmail.com/nur ismanto"/>
    <s v="B2B Partner Management (PM)"/>
    <m/>
    <m/>
    <m/>
    <m/>
    <m/>
    <m/>
    <m/>
    <m/>
    <s v="Management Janji"/>
    <s v="2026-08-15 13:00:00|Jam Pemasangan : 08:00 - 12.00 Tanggal Pemasangan : 15/08/2026 Info Tambahan : Hubungi pelanggan sebelum datang ke lokasi|40971402|MYDITA"/>
    <s v="FCC"/>
    <d v="2026-12-08T11:55:22"/>
    <d v="2026-08-15T13:00:00"/>
    <m/>
    <s v="PS"/>
    <s v="BMK"/>
    <s v="NO ADDON"/>
    <n v="20260815"/>
    <s v="Completed"/>
    <s v="- 11_11446;Biaya PSB HSI EBIS Tunai di Depan ~ 11[150000]  - SP_NOSS;SP_NOSS ~ Internet NOSS Multispeed Network[0]  - SP_NOSS;SP_NOSS ~ Internet NOSS Multispeed Network[0]  - E25060;E25060 ~ ES25 - Paket HSI Bisnis (HSIE) Khusus Winback 2.0[0]  - E25060~n"/>
    <s v="INDIBIZ"/>
    <m/>
    <m/>
    <d v="2026-08-15T13:00:00"/>
    <s v="2026-08-15 13:00:00|Jam Pemasangan : 08:00 - 12.00 Tanggal Pemasangan : 15/08/2026 Info Tambahan : Hubungi pelanggan sebelum datang ke lokasi|40971402|MYDITA"/>
    <n v="2026"/>
    <n v="8"/>
    <n v="15"/>
    <d v="2026-08-15T00:00:00"/>
    <n v="-0.54166666666424135"/>
    <x v="0"/>
  </r>
  <r>
    <n v="2141"/>
    <n v="1002530542"/>
    <n v="3"/>
    <x v="6"/>
    <n v="5"/>
    <s v="SIDOARJO"/>
    <s v="JOMBANG"/>
    <s v="JOM"/>
    <s v="REG"/>
    <s v="AO"/>
    <x v="0"/>
    <m/>
    <s v="Completed (PS)"/>
    <s v="RBS-Regional 3"/>
    <d v="2026-08-17T10:05:45"/>
    <d v="2026-08-17T19:12:27"/>
    <n v="69367909"/>
    <m/>
    <n v="152318242388"/>
    <s v="MEUBEL BERKAH"/>
    <s v="ODP-JOM-FAB/107"/>
    <s v="WO061919388"/>
    <m/>
    <m/>
    <m/>
    <n v="112.27169790000001"/>
    <n v="-7.5783063999999998"/>
    <s v="|MN01463|/MEUBEL BERKAH/WINBACK HSI B2B + NETMONK (1:1) 150MBPS 761,1RB PSB DISC 70%/1:1 WINBACK 150MBPS INET +; NETMONK 761100 BELUM PPN /renymufidah785@gmail.com/RENY MUFIDAH /85850870233"/>
    <s v="Sales Force DBS"/>
    <m/>
    <m/>
    <m/>
    <m/>
    <m/>
    <m/>
    <m/>
    <m/>
    <s v="Management Janji"/>
    <s v="2026-08-18 08:00:00|Jam Pemasangan : 08:00 - 12.00 Tanggal Pemasangan : 18/08/2026 Info Tambahan : Hubungi pelanggan sebelum datang ke lokasi|40981184|MYDITA"/>
    <s v="FCC"/>
    <s v="17-08-2026 10:10:25"/>
    <d v="2026-08-18T08:00:00"/>
    <m/>
    <s v="PS"/>
    <s v="JOM"/>
    <s v="NETMONK"/>
    <n v="20260817"/>
    <s v="Completed"/>
    <s v="- 11_11446;Biaya PSB HSI EBIS Tunai di Depan ~ 11[150000]  - SP_NOSS;SP_NOSS ~ Internet NOSS Multispeed Network[0]  - SP_NOSS;SP_NOSS ~ Internet NOSS Multispeed Network[0]  - E23015;E23015 ~ ES23 - Perangkat ONT[0]  - E23015~null~44292;E23015||11||Abodeme"/>
    <s v="INDIBIZ"/>
    <m/>
    <m/>
    <d v="2026-08-18T08:00:00"/>
    <s v="2026-08-18 08:00:00|Jam Pemasangan : 08:00 - 12.00 Tanggal Pemasangan : 18/08/2026 Info Tambahan : Hubungi pelanggan sebelum datang ke lokasi|40981184|MYDITA"/>
    <n v="2026"/>
    <n v="8"/>
    <n v="17"/>
    <d v="2026-08-17T00:00:00"/>
    <n v="-1.3333333333357587"/>
    <x v="0"/>
  </r>
  <r>
    <n v="2142"/>
    <n v="1002516384"/>
    <n v="3"/>
    <x v="7"/>
    <n v="4"/>
    <s v="KUDUS"/>
    <s v="KUDUS"/>
    <s v="KUD"/>
    <s v="REG"/>
    <s v="AO"/>
    <x v="0"/>
    <m/>
    <s v="98 | OSS - CANCEL COMPLETE"/>
    <s v="RBS-Regional 2"/>
    <d v="2026-08-09T10:53:56"/>
    <d v="2026-08-10T16:38:52"/>
    <n v="69361768"/>
    <m/>
    <n v="142401146001"/>
    <s v="Qeela.Net Game"/>
    <s v="ODP-KUD-FZ/042"/>
    <s v="WO061313732"/>
    <m/>
    <m/>
    <m/>
    <n v="110.91332540000001"/>
    <n v="-6.7864544999999996"/>
    <s v="|MN00915|/ Qeela.Net Game / 08562788488 - 085735001555 / Cp Wahyu Hadi Kuntarto / doiku_1986@yahoo.co.id"/>
    <s v="Sales Profesional"/>
    <m/>
    <m/>
    <m/>
    <m/>
    <m/>
    <m/>
    <m/>
    <m/>
    <s v="Management Janji"/>
    <s v="2026-08-10 13:00:00|Tanggal pemasangan: 10/08/2026 Jam pemasangan : pagi / siang Info Tambahan : Hubungi pelanggan dulu sebelum ke lokasi. terima kasih|40951377|MYDITA"/>
    <s v="FCC"/>
    <d v="2026-09-08T10:54:43"/>
    <d v="2026-08-10T13:00:00"/>
    <s v="Kendala Lainnya"/>
    <s v="CANCEL"/>
    <s v="KUD"/>
    <s v="NO ADDON"/>
    <m/>
    <s v="Cancel Completed"/>
    <s v="- 11_11446;Biaya PSB HSI EBIS Tunai di Depan ~ 11[150000]  - SP_NOSS;SP_NOSS ~ Internet NOSS Multispeed Network[0]  - SP_NOSS;SP_NOSS ~ Internet NOSS Multispeed Network[0]  - E23015;E23015 ~ ES23 - Perangkat ONT[0]  - E23015~null~44292;E23015||11||Abodeme"/>
    <s v="INDIBIZ"/>
    <m/>
    <m/>
    <d v="2026-08-10T13:00:00"/>
    <s v="2026-08-10 13:00:00|Tanggal pemasangan: 10/08/2026 Jam pemasangan : pagi / siang Info Tambahan : Hubungi pelanggan dulu sebelum ke lokasi. terima kasih|40951377|MYDITA"/>
    <m/>
    <m/>
    <m/>
    <e v="#NUM!"/>
    <e v="#NUM!"/>
    <x v="1"/>
  </r>
  <r>
    <n v="2143"/>
    <n v="1002525255"/>
    <n v="3"/>
    <x v="3"/>
    <n v="4"/>
    <s v="YOGYAKARTA"/>
    <s v="INNER - YOGYA JATENG SELATAN"/>
    <s v="KBU"/>
    <s v="DGS"/>
    <s v="AO"/>
    <x v="0"/>
    <m/>
    <s v="OSS - FALLOUT"/>
    <s v="DGS-Government Defense Service"/>
    <d v="2026-08-13T19:20:17"/>
    <d v="2026-08-14T12:40:49"/>
    <n v="69365539"/>
    <m/>
    <n v="146113145649"/>
    <s v="Istana Jogja"/>
    <s v="ODP-KBU-FCQ/113"/>
    <s v="WO061704121"/>
    <m/>
    <m/>
    <m/>
    <n v="110.363869341816"/>
    <n v="-7.7995483737339599"/>
    <s v="Istana Jogja   Jl. Jend. Ahmad Yani, Ngupasan, Kec. Gondomanan, Kota Yogyakarta, Daerah Istimewa Yogyakarta  Hiqbal Haris 0821-8722-8445  Bayu Prasetyo Anwar 0811-8881-9797"/>
    <s v="Account Manager"/>
    <m/>
    <m/>
    <m/>
    <m/>
    <m/>
    <m/>
    <m/>
    <m/>
    <s v="Management Janji"/>
    <s v="Istana Jogja   Jl. Jend. Ahmad Yani, Ngupasan, Kec. Gondomanan, Kota Yogyakarta, Daerah Istimewa Yogyakarta  Hiqbal Haris 0821-8722-8445  Bayu Prasetyo Anwar 0811-8881-9797"/>
    <s v="FCC"/>
    <s v="13-08-2026 19:25:54"/>
    <m/>
    <s v="Kendala Teknik"/>
    <s v="FO_WFM"/>
    <s v="KBU"/>
    <s v="NO ADDON"/>
    <m/>
    <s v="Provisioning Failed|WFM|INF009042403|TOF_-7.814362,110.3605482_revoke ke odp lain"/>
    <s v="- SP_NOSS;SP_NOSS ~ Internet NOSS Multispeed Network[0]  - SP_NOSS;SP_NOSS ~ Internet NOSS Multispeed Network[0]  - E23015;E23015 ~ ES23 - Perangkat ONT[0]  - E23015~null~44292;E23015||11||Abodemen 0[0]  - E23015~null~E23015_SWONT;SWONT ~ Biaya Sewa ONT ~"/>
    <s v="INDIBIZ"/>
    <m/>
    <m/>
    <d v="2026-08-13T17:30:00"/>
    <s v="Istana Jogja   Jl. Jend. Ahmad Yani, Ngupasan, Kec. Gondomanan, Kota Yogyakarta, Daerah Istimewa Yogyakarta  Hiqbal Haris 0821-8722-8445  Bayu Prasetyo Anwar 0811-8881-9797"/>
    <m/>
    <m/>
    <m/>
    <e v="#NUM!"/>
    <e v="#NUM!"/>
    <x v="1"/>
  </r>
  <r>
    <n v="2144"/>
    <n v="1002509899"/>
    <n v="3"/>
    <x v="6"/>
    <n v="5"/>
    <s v="PASURUAN"/>
    <s v="PROBOLINGGO"/>
    <s v="TGS"/>
    <s v="REG"/>
    <s v="AO"/>
    <x v="0"/>
    <m/>
    <s v="Completed (PS)"/>
    <s v="RBS-Regional 3"/>
    <d v="2026-08-05T10:10:00"/>
    <d v="2026-08-05T17:03:29"/>
    <n v="69358860"/>
    <m/>
    <n v="152530201997"/>
    <s v="BAROKAH CELL"/>
    <s v="ODP-TGS-FE/06"/>
    <s v="WO060964009"/>
    <m/>
    <m/>
    <m/>
    <n v="113.12125090000001"/>
    <n v="-7.7387446000000004"/>
    <s v="|MC30006|/SULAIMAN/8133301745/yusufavgpass@gmail.com"/>
    <s v="Sales Force DBS"/>
    <m/>
    <m/>
    <m/>
    <m/>
    <m/>
    <m/>
    <m/>
    <m/>
    <s v="Management Janji"/>
    <s v="2026-08-06 08:00:00|Tanggal pemasangan: 6/08/2026 Jam pemasangan : pagi / siang Info Tambahan : Hubungi pelanggan dulu sebelum ke lokasi. terima kasih|40010577|MYDITA"/>
    <s v="FCC"/>
    <d v="2026-05-08T10:39:45"/>
    <d v="2026-08-06T08:00:00"/>
    <m/>
    <s v="PS"/>
    <s v="TGS"/>
    <s v="NETMONK"/>
    <n v="20260805"/>
    <s v="Completed"/>
    <s v="- 11_11446;Biaya PSB HSI EBIS Tunai di Depan ~ 11[150000]  - E23080;E23080 ~ ES23 - Add-on HSI Bisnis Bundling (Netmonk)[0]  - E23080~null~100382;E23080||77||Abodemen 0[0]  - E23080~null~E23080_NMONKHI;NMONKHI ~ Nadefaa Netmonk Hi Alacarte ~ E23080[56100]"/>
    <s v="INDIBIZ"/>
    <m/>
    <m/>
    <d v="2026-08-06T08:00:00"/>
    <s v="2026-08-06 08:00:00|Tanggal pemasangan: 6/08/2026 Jam pemasangan : pagi / siang Info Tambahan : Hubungi pelanggan dulu sebelum ke lokasi. terima kasih|40010577|MYDITA"/>
    <n v="2026"/>
    <n v="8"/>
    <n v="5"/>
    <d v="2026-08-05T00:00:00"/>
    <n v="-1.3333333333357587"/>
    <x v="0"/>
  </r>
  <r>
    <n v="2145"/>
    <n v="1002511694"/>
    <n v="3"/>
    <x v="3"/>
    <n v="4"/>
    <s v="YOGYAKARTA"/>
    <s v="INNER - YOGYA JATENG SELATAN"/>
    <s v="KBU"/>
    <s v="DSS"/>
    <s v="AO"/>
    <x v="0"/>
    <m/>
    <s v="102 | FOLLOW UP COMPLETED"/>
    <s v="DSS-Tourism &amp; Welfare"/>
    <d v="2026-08-06T09:59:11"/>
    <d v="2026-08-07T15:22:58"/>
    <n v="69359687"/>
    <m/>
    <n v="146113146945"/>
    <s v="Rumah Dinas M8 Sekip"/>
    <s v="ODP-KBU-FFL/035"/>
    <s v="WO061049000"/>
    <m/>
    <m/>
    <m/>
    <n v="110.373635735267"/>
    <n v="-7.7732081848755996"/>
    <s v="DSS HSI | AM ANNASTASIA SUKARNO | NIK 810113 | YOGYA JATENG SELATAN | TREG 3 | Rumah Dinas M8 Sekip | CP 81285519296 | PRINGGO | 1P  INET 50MBPS "/>
    <s v="Account Manager"/>
    <m/>
    <m/>
    <m/>
    <m/>
    <m/>
    <m/>
    <m/>
    <m/>
    <s v="Management Janji"/>
    <s v="DSS HSI | AM ANNASTASIA SUKARNO | NIK 810113 | YOGYA JATENG SELATAN | TREG 3 | Rumah Dinas M8 Sekip | CP 81285519296 | PRINGGO | 1P  INET 50MBPS "/>
    <s v="FCC"/>
    <d v="2026-06-08T10:10:02"/>
    <m/>
    <m/>
    <s v="REVOKE"/>
    <s v="KBU"/>
    <s v="NO ADDON"/>
    <m/>
    <s v="Follow Up Revoke Completed, New Order ID : SC1002515057"/>
    <s v="- 11_11450;Biaya PSB Reguler HSI EBIS ~ 11[150000]  - SP_NOSS;SP_NOSS ~ Internet NOSS Multispeed Network[0]  - SP_NOSS;SP_NOSS ~ Internet NOSS Multispeed Network[0]  - E23015;E23015 ~ ES23 - Perangkat ONT[0]  - E23015~null~44292;E23015||11||Abodemen 0[0] "/>
    <s v="INDIBIZ"/>
    <m/>
    <m/>
    <d v="2026-08-06T12:00:00"/>
    <s v="DSS HSI | AM ANNASTASIA SUKARNO | NIK 810113 | YOGYA JATENG SELATAN | TREG 3 | Rumah Dinas M8 Sekip | CP 81285519296 | PRINGGO | 1P  INET 50MBPS "/>
    <m/>
    <m/>
    <m/>
    <e v="#NUM!"/>
    <e v="#NUM!"/>
    <x v="1"/>
  </r>
  <r>
    <n v="2146"/>
    <n v="1002508869"/>
    <n v="3"/>
    <x v="5"/>
    <n v="5"/>
    <s v="SINGARJA"/>
    <s v="GIANYAR"/>
    <s v="GIN"/>
    <s v="REG"/>
    <s v="AO"/>
    <x v="0"/>
    <m/>
    <s v="Completed (PS)"/>
    <s v="RBS-Regional 3"/>
    <d v="2026-08-04T15:22:33"/>
    <d v="2026-08-07T09:34:19"/>
    <n v="69358442"/>
    <m/>
    <n v="172407213203"/>
    <s v="SD NEGERI 2 BLAHBATUH"/>
    <s v="ODP-GIN-FP/117"/>
    <s v="WO060931059"/>
    <m/>
    <m/>
    <m/>
    <n v="115.2998659"/>
    <n v="-8.5620264000000006"/>
    <s v="|MN02658|/PIC ANAK AGUNG ISTRI MAS UDAYANI/089630112174/sdblahbatuh2n@gmail.com"/>
    <s v="Sales Force DBS"/>
    <m/>
    <m/>
    <m/>
    <m/>
    <m/>
    <m/>
    <m/>
    <m/>
    <s v="Management Janji"/>
    <s v="2026-08-06 08:00:00| M Janji : (6 AGUSTUS 2026) jam Pasang : pagi  Note : hubungi pelanggan jika ingin kelokasi|40981182|MYDITA"/>
    <s v="FCC"/>
    <d v="2026-04-08T15:25:54"/>
    <d v="2026-08-06T08:00:00"/>
    <m/>
    <s v="PS"/>
    <s v="GIN"/>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6T08:00:00"/>
    <s v="2026-08-06 08:00:00| M Janji : (6 AGUSTUS 2026) jam Pasang : pagi  Note : hubungi pelanggan jika ingin kelokasi|40981182|MYDITA"/>
    <n v="2026"/>
    <n v="8"/>
    <n v="7"/>
    <d v="2026-08-07T00:00:00"/>
    <n v="0.66666666666424135"/>
    <x v="0"/>
  </r>
  <r>
    <n v="2147"/>
    <n v="1002521954"/>
    <n v="3"/>
    <x v="3"/>
    <n v="4"/>
    <s v="PURWOKERTO"/>
    <s v="CILACAP"/>
    <s v="SDJ"/>
    <s v="REG"/>
    <s v="AO"/>
    <x v="0"/>
    <s v="1P INET"/>
    <s v="Completed (PS)"/>
    <s v="RBS-Regional 3"/>
    <d v="2026-08-12T12:07:56"/>
    <d v="2026-08-13T12:40:59"/>
    <n v="69364113"/>
    <m/>
    <n v="143390112851"/>
    <s v="HOTEL PAPAYA 1"/>
    <s v="ODP-SDJ-FF/055 FF/D04/055.01"/>
    <s v="WO061575750"/>
    <m/>
    <m/>
    <m/>
    <n v="108.795159"/>
    <n v="-7.4868189999999997"/>
    <s v="|MC00213|MYIA-047543095335/POI/FAZRI NUR AZIZ/085869416794/papayatiga3@gmail.com"/>
    <s v="MYIB_ASSISTANT"/>
    <m/>
    <m/>
    <m/>
    <m/>
    <m/>
    <m/>
    <m/>
    <m/>
    <s v="Management Janji"/>
    <s v="2026-08-14 08:00:00 | Tanggal pemasangan :13/08/2026 Jam pemasangan : pagi/siang Info Tambahan : Hubungi pelanggan dulu sebelum ke lokasi terima kasih."/>
    <s v="FCC"/>
    <d v="2026-12-08T12:10:13"/>
    <d v="2026-08-14T08:00:00"/>
    <m/>
    <s v="PS"/>
    <s v="SDJ"/>
    <s v="NO ADDON"/>
    <n v="20260813"/>
    <s v="Completed"/>
    <s v="HSI Bisnis Promo HUT Telkom PSB 70% - 300 Mbps"/>
    <s v="INDIBIZ"/>
    <m/>
    <m/>
    <d v="2026-08-14T08:00:00"/>
    <s v="2026-08-14 08:00:00 | Tanggal pemasangan :13/08/2026 Jam pemasangan : pagi/siang Info Tambahan : Hubungi pelanggan dulu sebelum ke lokasi terima kasih."/>
    <n v="2026"/>
    <n v="8"/>
    <n v="13"/>
    <d v="2026-08-13T00:00:00"/>
    <n v="-1.3333333333357587"/>
    <x v="0"/>
  </r>
  <r>
    <n v="2148"/>
    <n v="1002510227"/>
    <n v="3"/>
    <x v="1"/>
    <n v="5"/>
    <s v="SBY UTARA"/>
    <s v="TANDES"/>
    <s v="TNS"/>
    <s v="REG"/>
    <s v="AO"/>
    <x v="0"/>
    <s v="1P INET"/>
    <s v="Completed (PS)"/>
    <s v="RBS-Regional 3"/>
    <d v="2026-08-05T11:28:56"/>
    <d v="2026-08-06T16:16:00"/>
    <n v="69358979"/>
    <m/>
    <n v="152409278315"/>
    <s v="SD Khadijah II Surabaya"/>
    <s v="ODP-TDS-FCS/49 FCS/D06/49.01"/>
    <s v="WO060968023"/>
    <m/>
    <m/>
    <m/>
    <n v="112.6905166"/>
    <n v="-7.2803180000000003"/>
    <s v="|MN01794|MYIA-025228777466/POI/Rico susanto/082229547735/ricosusanto.600@gmail.com"/>
    <s v="MYIB_ASSISTANT"/>
    <m/>
    <m/>
    <m/>
    <m/>
    <m/>
    <m/>
    <m/>
    <m/>
    <s v="Management Janji"/>
    <s v="2026-08-06 15:00:00 | Tanggal Pemasangan : 06 Agustus 2026 Jam Pemasangan : 08:00 15:00 Info Tambahan : Hubungi pelanggan dulu sebelum ke lokasi terimakasih"/>
    <s v="FCC"/>
    <d v="2026-05-08T11:39:53"/>
    <d v="2026-08-06T15:00:00"/>
    <m/>
    <s v="PS"/>
    <s v="TNS"/>
    <s v="NO ADDON"/>
    <n v="20260806"/>
    <s v="Completed"/>
    <s v="HSI Bisnis Promo HUT Telkom PSB 70% - 50 Mbps"/>
    <s v="INDIBIZ"/>
    <m/>
    <m/>
    <d v="2026-08-06T15:00:00"/>
    <s v="2026-08-06 15:00:00 | Tanggal Pemasangan : 06 Agustus 2026 Jam Pemasangan : 08:00 15:00 Info Tambahan : Hubungi pelanggan dulu sebelum ke lokasi terimakasih"/>
    <n v="2026"/>
    <n v="8"/>
    <n v="6"/>
    <d v="2026-08-06T00:00:00"/>
    <n v="-0.625"/>
    <x v="0"/>
  </r>
  <r>
    <n v="2149"/>
    <n v="1002530085"/>
    <n v="3"/>
    <x v="5"/>
    <n v="5"/>
    <s v="SINGARJA"/>
    <s v="TABANAN"/>
    <s v="TBN"/>
    <s v="REG"/>
    <s v="AO"/>
    <x v="0"/>
    <s v="1P INET"/>
    <s v="7 | OSS - PROVISIONING ISSUED"/>
    <s v="RBS-Regional 3"/>
    <d v="2026-08-16T18:58:56"/>
    <d v="2026-08-18T08:06:27"/>
    <n v="69367771"/>
    <m/>
    <n v="172413244471"/>
    <s v="PT CITRA WARNA ABADI (Gudang)"/>
    <s v="ODP-TBN-FCU/20 FCU/D01/20.01"/>
    <s v="WO061899973"/>
    <m/>
    <m/>
    <m/>
    <n v="115.1864965"/>
    <n v="-8.4912195999999902"/>
    <s v="|MN02229|MYIA-009460721771/POI/NI Nyoman Prati Daiwataningrum/0881038419413/admtabali3@gmail.com"/>
    <s v="MYIB_ASSISTANT"/>
    <m/>
    <m/>
    <m/>
    <m/>
    <m/>
    <m/>
    <m/>
    <m/>
    <s v="Management Janji"/>
    <s v="2026-08-18 08:00:00 | Nama PIC : ibu ningrum No HP : 0881038419413 Alt :  M Janji : (selasa/18/AGUSTUS/2026) jam Pasang : 09:00 Note : hubungi pelanggan jika ingin kelokasi"/>
    <s v="FCC"/>
    <s v="16-08-2026 19:10:05"/>
    <d v="2026-08-18T08:00:00"/>
    <m/>
    <s v="PI"/>
    <s v="TBN"/>
    <s v="NO ADDON"/>
    <m/>
    <s v="Provisioning Issued"/>
    <s v="HSI Bisnis Promo HUT Telkom PSB 70% - 50 Mbps"/>
    <s v="INDIBIZ"/>
    <m/>
    <m/>
    <d v="2026-08-18T08:00:00"/>
    <s v="2026-08-18 08:00:00 | Nama PIC : ibu ningrum No HP : 0881038419413 Alt :  M Janji : (selasa/18/AGUSTUS/2026) jam Pasang : 09:00 Note : hubungi pelanggan jika ingin kelokasi"/>
    <m/>
    <m/>
    <m/>
    <e v="#NUM!"/>
    <e v="#NUM!"/>
    <x v="1"/>
  </r>
  <r>
    <n v="2150"/>
    <n v="1002511717"/>
    <n v="3"/>
    <x v="7"/>
    <n v="4"/>
    <s v="KUDUS"/>
    <s v="JEPARA"/>
    <s v="JPR"/>
    <s v="DPS"/>
    <s v="AO"/>
    <x v="0"/>
    <m/>
    <s v="Completed (PS)"/>
    <s v="DPS-Private Conglomeration"/>
    <d v="2026-08-06T10:06:41"/>
    <d v="2026-08-06T15:14:42"/>
    <n v="66038855"/>
    <m/>
    <n v="142539117719"/>
    <s v="PT SANATEL"/>
    <s v="ODP-JPR-FJ/091"/>
    <s v="WO061049827"/>
    <m/>
    <m/>
    <m/>
    <n v="110.66405399999999"/>
    <n v="-6.6003980000000002"/>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6-08T10:10:02"/>
    <m/>
    <m/>
    <s v="PS"/>
    <s v="JPR"/>
    <s v="NO ADDON"/>
    <n v="20260806"/>
    <s v="Completed"/>
    <s v="- 11_11446;Biaya PSB HSI EBIS Tunai di Depan ~ 11[500000]  - SP_NOSS;SP_NOSS ~ Internet NOSS Multispeed Network[0]  - SP_NOSS;SP_NOSS ~ Internet NOSS Multispeed Network[0]  - E23046;E23046 ~ ES23 - Paket HSI Bisnis[0]  - E23046~null~E23046_UNL;UNL ~ Inter"/>
    <s v="INDIBIZ"/>
    <m/>
    <m/>
    <d v="2026-08-06T12:00:00"/>
    <s v="DPS;PCS; LOP284912 ;PSB HSI BISNIS 50Mbps; PIC Rudi Agus Cahyono 081390816621; AM : ERLANGGA 406745 081212619208 406745@telkom.co.id  "/>
    <n v="2026"/>
    <n v="8"/>
    <n v="6"/>
    <d v="2026-08-06T00:00:00"/>
    <n v="-0.5"/>
    <x v="0"/>
  </r>
  <r>
    <n v="2151"/>
    <n v="1002512768"/>
    <n v="3"/>
    <x v="1"/>
    <n v="5"/>
    <s v="SBY SELATAN"/>
    <s v="MANYAR"/>
    <s v="MYR"/>
    <s v="REG"/>
    <s v="AO"/>
    <x v="0"/>
    <s v="1P INET"/>
    <s v="Completed (PS)"/>
    <s v="RBS-Regional 3"/>
    <d v="2026-08-06T14:52:57"/>
    <d v="2026-08-07T20:58:47"/>
    <n v="69360080"/>
    <m/>
    <n v="152303246805"/>
    <s v="SMK METRIKA"/>
    <s v="ODP-MYR-FWH/43 FWH/D03/43.01"/>
    <s v="WO061088224"/>
    <m/>
    <m/>
    <m/>
    <n v="112.79629509999999"/>
    <n v="-7.2612380999999999"/>
    <s v="|MN00458|MYIA-014285914617/POI/smk metrika/0882022605196/smkmetrika205@gmail.com"/>
    <s v="MYIB_ASSISTANT"/>
    <m/>
    <m/>
    <m/>
    <m/>
    <m/>
    <m/>
    <m/>
    <m/>
    <s v="Management Janji"/>
    <s v="2026-08-08 15:00:00 | Nama PIC : Ibu Firda No HP : 0882022605196 No Alternatif : 081330256904 M Janji : 07/08/2026 Jam Pasang : Pagi NoteÃ‚Â :  Hubungi terlebih dahulu sebelum ke lokasi "/>
    <s v="FCC"/>
    <d v="2026-06-08T14:55:39"/>
    <d v="2026-08-08T15:00:00"/>
    <m/>
    <s v="PS"/>
    <s v="MYR"/>
    <s v="NO ADDON"/>
    <n v="20260807"/>
    <s v="Completed"/>
    <s v="HSI Bisnis Promo HUT Telkom PSB 70% - 100 Mbps"/>
    <s v="INDIBIZ"/>
    <m/>
    <m/>
    <d v="2026-08-08T15:00:00"/>
    <s v="2026-08-08 15:00:00 | Nama PIC : Ibu Firda No HP : 0882022605196 No Alternatif : 081330256904 M Janji : 07/08/2026 Jam Pasang : Pagi NoteÃ‚Â :  Hubungi terlebih dahulu sebelum ke lokasi "/>
    <n v="2026"/>
    <n v="8"/>
    <n v="7"/>
    <d v="2026-08-07T00:00:00"/>
    <n v="-1.625"/>
    <x v="0"/>
  </r>
  <r>
    <n v="2152"/>
    <n v="1002523697"/>
    <n v="3"/>
    <x v="6"/>
    <n v="5"/>
    <s v="SIDOARJO"/>
    <s v="MOJOKERTO"/>
    <s v="MJS"/>
    <s v="REG"/>
    <s v="AO"/>
    <x v="0"/>
    <m/>
    <s v="OSS - FALLOUT"/>
    <s v="RBS-Regional 3"/>
    <d v="2026-08-13T10:25:30"/>
    <d v="2026-08-18T08:24:25"/>
    <n v="69364877"/>
    <n v="3215217037"/>
    <n v="152330220706"/>
    <s v="PT. INOCYCLE TECHNOLOGI GROUP CAB"/>
    <s v="ODP-MJS-FAC/27"/>
    <s v="WO061672133"/>
    <m/>
    <m/>
    <m/>
    <n v="112.5595477"/>
    <n v="-7.5436052"/>
    <s v="|MN00518|/PT. INOCYCLE TECHNOLOGI GROUP CAB MOJOKERTO /HSI B2B (1:1) + PHONE (800 MENIT) 100MBPS 645RB PSB DISC 70%//mokhamadcahyono200597@gmail.com/MOKHAMAD CAHYONO/85700111264"/>
    <s v="Sales Force DBS"/>
    <m/>
    <m/>
    <m/>
    <m/>
    <m/>
    <m/>
    <m/>
    <m/>
    <s v="Management Janji"/>
    <s v="2026-08-14 13:00:00|Nama PIC : Cahyono No HP : 085700111264 Alt :  M Janji : 14/08/2026 Jam Pasang : 08.00  - 13:00  NoteÃ‚Â :  hubungi terlebih dahulu sebelum ke lokasi, terima kasih.|40981184|MYDITA"/>
    <s v="FCC"/>
    <s v="13-08-2026 10:39:50"/>
    <d v="2026-08-14T13:00:00"/>
    <s v="Kendala Pelanggan"/>
    <s v="FO_WFM"/>
    <s v="MJS"/>
    <s v="NO ADDON"/>
    <m/>
    <s v="Provisioning Failed|WFM|INF009061027|ODP FULL"/>
    <s v="- 11_11446;Biaya PSB HSI EBIS Tunai di Depan ~ 11[150000]  - BWY DL;BWY DL ~ Saluran Dua Arah(BothWay)[0]  - E23053;E23053 ~ ES23 - Paket HSI Bisnis  Phone (PHONE)[0]  - E23053~null~44864;E23053||11||Abodemen 0[0]  - E23053~null~E23053_IN800;IN800 ~ Free "/>
    <s v="INDIBIZ"/>
    <m/>
    <m/>
    <d v="2026-08-14T13:00:00"/>
    <s v="2026-08-14 13:00:00|Nama PIC : Cahyono No HP : 085700111264 Alt :  M Janji : 14/08/2026 Jam Pasang : 08.00  - 13:00  NoteÃ‚Â :  hubungi terlebih dahulu sebelum ke lokasi, terima kasih.|40981184|MYDITA"/>
    <m/>
    <m/>
    <m/>
    <e v="#NUM!"/>
    <e v="#NUM!"/>
    <x v="1"/>
  </r>
  <r>
    <n v="2153"/>
    <n v="1002530813"/>
    <n v="3"/>
    <x v="2"/>
    <n v="5"/>
    <s v="KEDIRI"/>
    <s v="BLITAR"/>
    <s v="SNT"/>
    <s v="REG"/>
    <s v="AO"/>
    <x v="0"/>
    <s v="1P INET"/>
    <s v="Completed (PS)"/>
    <s v="RBS-Regional 3"/>
    <d v="2026-08-17T12:41:56"/>
    <d v="2026-08-17T20:41:10"/>
    <n v="69368050"/>
    <m/>
    <n v="152736205291"/>
    <s v="Warkop Mabar"/>
    <s v="ODP-SNT-FCLC/02 001"/>
    <s v="WO061925785"/>
    <m/>
    <m/>
    <m/>
    <n v="112.069109156727"/>
    <n v="-8.0603231178690606"/>
    <s v="MD|MYDB-20260814265285|DC20002/MC20039|Warkop Mabar|082302111666"/>
    <s v="MYDIGIBIZPARTNER"/>
    <m/>
    <m/>
    <m/>
    <m/>
    <m/>
    <m/>
    <m/>
    <m/>
    <s v="Management Janji"/>
    <s v="2026-08-18 13:00:00 | Tanggal Pemasangan : 18 Agustus 2026 Jam Pemasangan : 08:00 13:00 Info Tambahan : Hubungi pelanggan dulu sebelum ke lokasi terimakasih"/>
    <s v="FCC"/>
    <s v="17-08-2026 12:54:48"/>
    <d v="2026-08-18T13:00:00"/>
    <m/>
    <s v="PS"/>
    <s v="SNT"/>
    <s v="NO ADDON"/>
    <n v="20260817"/>
    <s v="Completed"/>
    <s v="HSI Bisnis Promo HUT Telkom PSB 70% - 100 Mbps Dual Band"/>
    <s v="INDIBIZ"/>
    <m/>
    <m/>
    <d v="2026-08-18T13:00:00"/>
    <s v="2026-08-18 13:00:00 | Tanggal Pemasangan : 18 Agustus 2026 Jam Pemasangan : 08:00 13:00 Info Tambahan : Hubungi pelanggan dulu sebelum ke lokasi terimakasih"/>
    <n v="2026"/>
    <n v="8"/>
    <n v="17"/>
    <d v="2026-08-17T00:00:00"/>
    <n v="-1.5416666666642413"/>
    <x v="0"/>
  </r>
  <r>
    <n v="2154"/>
    <n v="1002518990"/>
    <n v="3"/>
    <x v="1"/>
    <n v="5"/>
    <s v="SBY UTARA"/>
    <s v="GRESIK"/>
    <s v="BWN"/>
    <s v="REG"/>
    <s v="AO"/>
    <x v="0"/>
    <s v="1P INET"/>
    <s v="Completed (PS)"/>
    <s v="RBS-Regional 3"/>
    <d v="2026-08-11T09:22:57"/>
    <d v="2026-08-13T11:24:38"/>
    <n v="69362929"/>
    <m/>
    <n v="152453209408"/>
    <s v="KB-TK Islam Al-Huda"/>
    <s v="ODP-BWN-FAA/03 FAA/D01/03.01"/>
    <s v="WO061466409"/>
    <m/>
    <m/>
    <m/>
    <n v="112.6618996"/>
    <n v="-5.8468058000000003"/>
    <s v="MD|MYDB-20260810264886|DN00001/MN00018|KB-TK Islam Al-Huda|082326955342"/>
    <s v="MYDIGIBIZPARTNER"/>
    <m/>
    <m/>
    <m/>
    <m/>
    <m/>
    <m/>
    <m/>
    <m/>
    <s v="Management Janji"/>
    <s v="2026-08-12 13:00:00 | Tanggal pemasangan: 12/08/2026 Jam pemasangan : siang Info Tambahan : Hubungi pelanggan dulu sebelum ke lokasi terima kasih."/>
    <s v="FCC"/>
    <d v="2026-11-08T09:40:16"/>
    <d v="2026-08-12T13:00:00"/>
    <s v="Kendala Pelanggan"/>
    <s v="PS"/>
    <s v="BWN"/>
    <s v="NO ADDON"/>
    <n v="20260813"/>
    <s v="Completed"/>
    <s v="HSI Bisnis Basic Promo HUT Telkom PSB 70% - 50 Mbps"/>
    <s v="INDIBIZ"/>
    <m/>
    <m/>
    <d v="2026-08-12T13:00:00"/>
    <s v="2026-08-12 13:00:00 | Tanggal pemasangan: 12/08/2026 Jam pemasangan : siang Info Tambahan : Hubungi pelanggan dulu sebelum ke lokasi terima kasih."/>
    <n v="2026"/>
    <n v="8"/>
    <n v="13"/>
    <d v="2026-08-13T00:00:00"/>
    <n v="0.45833333333575865"/>
    <x v="0"/>
  </r>
  <r>
    <n v="2155"/>
    <n v="1002529358"/>
    <n v="3"/>
    <x v="1"/>
    <n v="5"/>
    <s v="MADURA"/>
    <s v="PAMEKASAN"/>
    <s v="PME"/>
    <s v="REG"/>
    <s v="AO"/>
    <x v="0"/>
    <m/>
    <s v="QC MIA - INVALID QUALITY CONTROL MIA"/>
    <s v="RBS-Regional 4"/>
    <d v="2026-08-16T10:23:32"/>
    <d v="2026-08-16T11:08:19"/>
    <n v="69367342"/>
    <m/>
    <n v="152426928229"/>
    <s v="WARUNG SIGAP"/>
    <s v="ODP-PME-FAS/23"/>
    <m/>
    <m/>
    <m/>
    <m/>
    <n v="113.49128861649901"/>
    <n v="-7.12536549551064"/>
    <s v="|MN00558|/WARUNG SIGAP/Fauzan/087891093191/achmadfauzan@gmail.com/HSI Bisnis Winback + Antares Eazy (1:1) 100 Mbps (Rp 640.000) PSB Rp 150.000"/>
    <s v="Sales Force DBS"/>
    <m/>
    <m/>
    <m/>
    <m/>
    <m/>
    <m/>
    <m/>
    <m/>
    <m/>
    <m/>
    <m/>
    <s v="16-08-2026 10:25:34"/>
    <m/>
    <m/>
    <s v="QC1"/>
    <s v="PME"/>
    <s v="ANTAREZ"/>
    <m/>
    <s v="QC MIA - INVALID QUALITY CONTROL MIA - Indikasi Foto Diambil dari Google Maps - Upload foto tampak depan bangunan secara lang"/>
    <s v="- E23015;E23015 ~ ES23 - Perangkat ONT[0]  - E23015~null~44292;E23015||11||Abodemen 0[0]  - E23015~null~E23015_SWONTDUALB;SWONTDUALB ~ Biaya Sewa ONT Dual Band ~ E23015[50000]  - E24057;E24057 ~ ES24 - Paket HSI Bisnis (HSIE) Khusus Winback[0]  - E24057~n"/>
    <s v="INDIBIZ"/>
    <m/>
    <m/>
    <m/>
    <m/>
    <m/>
    <m/>
    <m/>
    <e v="#NUM!"/>
    <e v="#NUM!"/>
    <x v="1"/>
  </r>
  <r>
    <n v="2156"/>
    <n v="1002531503"/>
    <n v="3"/>
    <x v="4"/>
    <n v="4"/>
    <s v="PEKALONGAN"/>
    <s v="PEMALANG"/>
    <s v="RDD"/>
    <s v="REG"/>
    <s v="AO"/>
    <x v="0"/>
    <s v="1P INET"/>
    <s v="MIE - SEND SURVEY"/>
    <s v="RBS-Regional 3"/>
    <d v="2026-08-17T18:56:57"/>
    <d v="2026-08-17T18:58:01"/>
    <n v="69368409"/>
    <m/>
    <n v="142213107400"/>
    <s v="Erablue Sudirman Randudongkal"/>
    <s v="ODP-RDD-FC/044"/>
    <s v="WO061953690"/>
    <m/>
    <m/>
    <m/>
    <n v="109.326224"/>
    <n v="-7.1000529999999999"/>
    <s v="|MN02054|MYIA-071116355443/POI/Chaidar syuryo samudro/081249549394/anext213@gmail.com"/>
    <s v="MYIB_ASSISTANT"/>
    <m/>
    <m/>
    <m/>
    <m/>
    <m/>
    <m/>
    <m/>
    <m/>
    <s v="Management Janji"/>
    <s v="2026-08-18 15:00:00 | Nama : BP HASBIBINTARO SHIDDIQ No Hp : 081249549394 No Alt :  Tgl Pemasangan : 18 Agustus 2026 Interval : PAGI  Note : Hubungi pelanggan terlebih dahulu"/>
    <s v="FCC"/>
    <s v="17-08-2026 19:10:30"/>
    <d v="2026-08-18T15:00:00"/>
    <m/>
    <s v="SURVEY_NEW_MANJA"/>
    <s v="RDD"/>
    <s v="NO ADDON"/>
    <m/>
    <s v="MIE - SEND SURVEY"/>
    <s v="HSI Bisnis Promo HUT Telkom PSB 70% - 50 Mbps"/>
    <s v="INDIBIZ"/>
    <m/>
    <m/>
    <d v="2026-08-18T15:00:00"/>
    <s v="2026-08-18 15:00:00 | Nama : BP HASBIBINTARO SHIDDIQ No Hp : 081249549394 No Alt :  Tgl Pemasangan : 18 Agustus 2026 Interval : PAGI  Note : Hubungi pelanggan terlebih dahulu"/>
    <m/>
    <m/>
    <m/>
    <e v="#NUM!"/>
    <e v="#NUM!"/>
    <x v="1"/>
  </r>
  <r>
    <n v="2157"/>
    <n v="1002521756"/>
    <n v="3"/>
    <x v="4"/>
    <n v="4"/>
    <s v="PEKALONGAN"/>
    <s v="TEGAL"/>
    <s v="TEG"/>
    <s v="REG"/>
    <s v="AO"/>
    <x v="0"/>
    <m/>
    <s v="CANCEL COMPLETED"/>
    <s v="RBS-Regional 3"/>
    <d v="2026-08-12T11:20:23"/>
    <d v="2026-08-12T14:04:55"/>
    <n v="69364050"/>
    <m/>
    <n v="142212126188"/>
    <s v="SPBU KS TUBUN TEGAL"/>
    <s v="ODP-TEG-FT/066"/>
    <m/>
    <m/>
    <m/>
    <m/>
    <n v="108.9867514"/>
    <n v="-7.1551226999999997"/>
    <s v="AMRBS;404469;REG3;ALI;085100284847;HSI 1S 200MB;PIC 0895397962226;790k;spbu4452115.kstubun@gmail.com"/>
    <s v="Account Manager"/>
    <m/>
    <m/>
    <m/>
    <m/>
    <m/>
    <m/>
    <m/>
    <m/>
    <m/>
    <m/>
    <m/>
    <d v="2026-12-08T11:39:52"/>
    <m/>
    <m/>
    <s v="REJECT_FCC"/>
    <s v="TEG"/>
    <s v="NO ADDON"/>
    <m/>
    <s v="DECLINE : Decline - Batal Order Ivan Sutiawan 40010577|MYDITA"/>
    <s v="- 11_11446;Biaya PSB HSI EBIS Tunai di Depan ~ 11[150000]  - E23015;E23015 ~ ES23 - Perangkat ONT[0]  - E23015~null~44292;E23015||11||Abodemen 0[0]  - E23015~null~E23015_SWONTPREM;SWONTPREM ~ Biaya Sewa ONT Premium ~ E23015[50000]  - SP_NOSS;SP_NOSS ~ Int"/>
    <s v="INDIBIZ"/>
    <m/>
    <s v="DECLINE : Decline - Batal Order Ivan Sutiawan 40010577|MYDITA"/>
    <m/>
    <m/>
    <m/>
    <m/>
    <m/>
    <e v="#NUM!"/>
    <e v="#NUM!"/>
    <x v="1"/>
  </r>
  <r>
    <n v="2158"/>
    <n v="1002509805"/>
    <n v="3"/>
    <x v="6"/>
    <n v="5"/>
    <s v="SIDOARJO"/>
    <s v="INNER - JATIM TIMUR"/>
    <s v="KRN"/>
    <s v="REG"/>
    <s v="AO"/>
    <x v="0"/>
    <m/>
    <s v="102 | FOLLOW UP COMPLETED"/>
    <s v="RBS-Regional 3"/>
    <d v="2026-08-05T09:42:14"/>
    <d v="2026-08-14T09:07:40"/>
    <n v="69358841"/>
    <m/>
    <n v="152331250912"/>
    <s v="MI NURUL R.ULUM KELAS"/>
    <s v="ODP-KRN-FAF/40"/>
    <s v="WO061061541"/>
    <m/>
    <m/>
    <m/>
    <n v="112.62424470000001"/>
    <n v="-7.4491252000000001"/>
    <s v="|MN00370|/MI NURUL R.ULUM KELAS/WINBACK 2.0 HSI B2B (1:1) 100MBPS 535RB PSB DISC 70%//111muchlissh@gmail.com/MUHAMMAD MUCHLIS/89504592018"/>
    <s v="Sales Force DBS"/>
    <m/>
    <m/>
    <m/>
    <m/>
    <m/>
    <m/>
    <m/>
    <m/>
    <s v="Management Janji"/>
    <s v="2026-08-07 08:00:00|Tanggal pemasangan: 6/08/2026 Jam pemasangan : pagi / siang Info Tambahan : Hubungi pelanggan dulu sebelum ke lokasi. terima kasih|40010577|MYDITA"/>
    <s v="FCC"/>
    <d v="2026-05-08T09:55:13"/>
    <d v="2026-08-07T08:00:00"/>
    <s v="Kendala Teknik"/>
    <s v="REVOKE"/>
    <s v="KRN"/>
    <s v="NO ADDON"/>
    <m/>
    <s v="Follow Up Revoke Completed, New Order ID : SC1002525555"/>
    <s v="- 11_11446;Biaya PSB HSI EBIS Tunai di Depan ~ 11[150000]  - SP_NOSS;SP_NOSS ~ Internet NOSS Multispeed Network[0]  - E23015;E23015 ~ ES23 - Perangkat ONT[0]  - E23015~null~44292;E23015||11||Abodemen 0[0]  - E23015~null~E23015_SWONTPREM;SWONTPREM ~ Biaya "/>
    <s v="INDIBIZ"/>
    <m/>
    <m/>
    <d v="2026-08-07T08:00:00"/>
    <s v="2026-08-07 08:00:00|Tanggal pemasangan: 6/08/2026 Jam pemasangan : pagi / siang Info Tambahan : Hubungi pelanggan dulu sebelum ke lokasi. terima kasih|40010577|MYDITA"/>
    <m/>
    <m/>
    <m/>
    <e v="#NUM!"/>
    <e v="#NUM!"/>
    <x v="1"/>
  </r>
  <r>
    <n v="2159"/>
    <n v="1002517333"/>
    <n v="3"/>
    <x v="1"/>
    <n v="5"/>
    <s v="SBY SELATAN"/>
    <s v="MANYAR"/>
    <s v="GBG"/>
    <s v="DPS"/>
    <s v="AO"/>
    <x v="0"/>
    <m/>
    <s v="Completed (PS)"/>
    <s v="DPS-Financial &amp; Welfare"/>
    <d v="2026-08-10T11:01:17"/>
    <d v="2026-08-10T17:38:20"/>
    <n v="16180954"/>
    <m/>
    <n v="152320246242"/>
    <s v="&quot;LABORATORIUM KLINIK PARAHITA HR.MUHAMMAD&quot;"/>
    <s v="ODP-MYR-FUF/10"/>
    <s v="WO061375542"/>
    <m/>
    <m/>
    <m/>
    <n v="112.75587373805"/>
    <n v="-7.2916631144471298"/>
    <s v="DPS HSI | PSB Indibiz 200 mbps 1:1| AM ERVINA HANDAYANI (920064) | TREG-3 | Laboratorium Pramita Ngagel | PIC lokasi : Pak Udin 081938515858 | Email : lintang@pramita.co.id |"/>
    <s v="Account Manager"/>
    <m/>
    <m/>
    <m/>
    <m/>
    <m/>
    <m/>
    <m/>
    <m/>
    <s v="Management Janji"/>
    <s v="CALL/WA PIC lokasi : Pak Udin 081938515858 | Alamat Instalasi : Jl. Ngagel Jaya No.71-73, Pucang Sewu, Kec. Gubeng, Surabaya, Jawa Timur 60283 |"/>
    <s v="FCC"/>
    <d v="2026-10-08T11:10:24"/>
    <m/>
    <m/>
    <s v="PS"/>
    <s v="GBG"/>
    <s v="NO ADDON"/>
    <n v="20260810"/>
    <s v="Completed"/>
    <s v="- 11_11450;Biaya PSB Reguler HSI EBIS ~ 11[150000]  - SP_NOSS;SP_NOSS ~ Internet NOSS Multispeed Network[0]  - SP_NOSS;SP_NOSS ~ Internet NOSS Multispeed Network[0]  - E23015;E23015 ~ ES23 - Perangkat ONT[0]  - E23015~null~44292;E23015||11||Abodemen 0[0] "/>
    <s v="INDIBIZ"/>
    <m/>
    <m/>
    <d v="2026-08-10T12:00:00"/>
    <s v="CALL/WA PIC lokasi : Pak Udin 081938515858 | Alamat Instalasi : Jl. Ngagel Jaya No.71-73, Pucang Sewu, Kec. Gubeng, Surabaya, Jawa Timur 60283 |"/>
    <n v="2026"/>
    <n v="8"/>
    <n v="10"/>
    <d v="2026-08-10T00:00:00"/>
    <n v="-0.5"/>
    <x v="0"/>
  </r>
  <r>
    <n v="2160"/>
    <n v="1002523522"/>
    <n v="3"/>
    <x v="3"/>
    <n v="4"/>
    <s v="MAGELANG"/>
    <s v="TEMANGGUNG"/>
    <s v="TEM"/>
    <s v="DPS"/>
    <s v="AO"/>
    <x v="0"/>
    <m/>
    <s v="Completed (PS)"/>
    <s v="DPS-Logistic &amp; Manufacturing"/>
    <d v="2026-08-13T09:42:57"/>
    <d v="2026-08-13T12:56:31"/>
    <n v="69364806"/>
    <m/>
    <n v="146149124364"/>
    <s v="Mess Temanggung Ã¢â‚¬â€œ PT DJARUM"/>
    <s v="ODP-TMG-FAE/024"/>
    <s v="WO061644679"/>
    <m/>
    <m/>
    <m/>
    <n v="110.178054"/>
    <n v="-7.3226620000000002"/>
    <s v="DPS HSI | ADITYA NOVIYANTO/KUDUS | 402219/TREG 3| Mess Temanggung Ã¢â‚¬â€œ PT DJARUM|MUKTI| 085719376544 |PSB INET 50MBPS BASIC 320K"/>
    <s v="Amex"/>
    <m/>
    <m/>
    <m/>
    <m/>
    <m/>
    <m/>
    <m/>
    <m/>
    <s v="Management Janji"/>
    <n v="85719376544"/>
    <s v="FCC"/>
    <s v="13-08-2026 09:54:52"/>
    <m/>
    <m/>
    <s v="PS"/>
    <s v="TEM"/>
    <s v="NO ADDON"/>
    <n v="20260813"/>
    <s v="Completed"/>
    <s v="- 11_11450;Biaya PSB Reguler HSI EBIS ~ 11[500000]  - SP_NOSS;SP_NOSS ~ Internet NOSS Multispeed Network[0]  - SP_NOSS;SP_NOSS ~ Internet NOSS Multispeed Network[0]  - E23015;E23015 ~ ES23 - Perangkat ONT[0]  - E23015~null~44292;E23015||11||Abodemen 0[0] "/>
    <s v="INDIBIZ"/>
    <m/>
    <m/>
    <d v="2026-08-13T12:00:00"/>
    <n v="85719376544"/>
    <n v="2026"/>
    <n v="8"/>
    <n v="13"/>
    <d v="2026-08-13T00:00:00"/>
    <n v="-0.5"/>
    <x v="0"/>
  </r>
  <r>
    <n v="2161"/>
    <n v="1002529479"/>
    <n v="3"/>
    <x v="6"/>
    <n v="5"/>
    <s v="SIDOARJO"/>
    <s v="MOJOKERTO"/>
    <s v="MRT"/>
    <s v="REG"/>
    <s v="AO"/>
    <x v="0"/>
    <m/>
    <s v="MYCX - SEND OPEN PAPERLESS"/>
    <s v="RBS-Regional 3"/>
    <d v="2026-08-16T11:18:17"/>
    <d v="2026-08-16T11:20:05"/>
    <n v="69367393"/>
    <m/>
    <n v="152312243067"/>
    <s v="PT SUN RISE MILL"/>
    <s v="ODP-MRT-FP/29"/>
    <m/>
    <m/>
    <m/>
    <m/>
    <n v="112.42235639369299"/>
    <n v="-7.5144349147699296"/>
    <s v="AMRBS;940137;AM;ISTIHAMIN FITRI;RBS-3;SURAMADU;PSB :+6282137332214/FAJAR/+6282331115521/YOLANDA/purchase7.sunrise@gmail.com/HSI Bisnis (1:1) 50 Mbps (Rp 439.000) PSB Rp 150.000"/>
    <s v="Account Manager"/>
    <m/>
    <m/>
    <m/>
    <m/>
    <m/>
    <m/>
    <m/>
    <m/>
    <m/>
    <m/>
    <m/>
    <s v="16-08-2026 11:39:53"/>
    <m/>
    <m/>
    <s v="INPROGRESS_SC"/>
    <s v="MRT"/>
    <s v="NO ADDON"/>
    <m/>
    <s v="SEND PAPERLESS OPEN"/>
    <s v="- 11_11446;Biaya PSB HSI EBIS Tunai di Depan ~ 11[150000]  - SP_NOSS;SP_NOSS ~ Internet NOSS Multispeed Network[0]  - SP_NOSS;SP_NOSS ~ Internet NOSS Multispeed Network[0]  - E23015;E23015 ~ ES23 - Perangkat ONT[0]  - E23015~null~44292;E23015||11||Abodeme"/>
    <s v="INDIBIZ"/>
    <m/>
    <m/>
    <m/>
    <m/>
    <m/>
    <m/>
    <m/>
    <e v="#NUM!"/>
    <e v="#NUM!"/>
    <x v="1"/>
  </r>
  <r>
    <n v="2162"/>
    <n v="1002510872"/>
    <n v="3"/>
    <x v="0"/>
    <n v="5"/>
    <s v="MATARAM"/>
    <s v="SUMBAWA"/>
    <s v="TLW"/>
    <s v="REG"/>
    <s v="AO"/>
    <x v="0"/>
    <s v="1P INET"/>
    <s v="CANCEL COMPLETED"/>
    <s v="RBS-Regional 3"/>
    <d v="2026-08-05T14:45:08"/>
    <d v="2026-08-16T11:15:15"/>
    <n v="69333730"/>
    <m/>
    <n v="172610203612"/>
    <s v="TK NEGERI 8 TALIWANG"/>
    <s v="ODP-TLW-FH/17"/>
    <s v="WO057704733"/>
    <m/>
    <m/>
    <m/>
    <n v="116.83274"/>
    <n v="-8.7546210000000002"/>
    <s v="MD|MYDB-20260629261299|SC00001/MC00149|TK NEGERI 8 TALIWANG|081339898487"/>
    <s v="MYDIGIBIZPARTNER"/>
    <m/>
    <m/>
    <m/>
    <m/>
    <m/>
    <m/>
    <m/>
    <m/>
    <s v="Management Janji"/>
    <s v="2026-07-25 13:00:00|Tanggal pemasangan :25 JULI 2026 Jam pemasangan : 08.00 - 12.00 Info Tambahan : Hubungi pelanggan dulu sebelum ke lokasi terimakasih|DA7880|MYDITA"/>
    <s v="FCC"/>
    <d v="2026-05-08T14:54:47"/>
    <d v="2026-07-25T00:00:00"/>
    <m/>
    <s v="REJECT_FCC"/>
    <s v="TLW"/>
    <s v="NO ADDON"/>
    <m/>
    <s v="DECLINE : Decline - Terlalu Lama Menunggu EVI PUSPITA EKASARI 40931150|MYDITA"/>
    <s v="HSI Bisnis Promo Ekosistem Hospitality &amp; Tourism PSB 70% - 50 Mbps"/>
    <s v="INDIBIZ"/>
    <m/>
    <m/>
    <d v="2026-07-25T13:00:00"/>
    <s v="2026-07-25 13:00:00|Tanggal pemasangan :25 JULI 2026 Jam pemasangan : 08.00 - 12.00 Info Tambahan : Hubungi pelanggan dulu sebelum ke lokasi terimakasih|DA7880|MYDITA"/>
    <m/>
    <m/>
    <m/>
    <e v="#NUM!"/>
    <e v="#NUM!"/>
    <x v="1"/>
  </r>
  <r>
    <n v="2163"/>
    <n v="1002517499"/>
    <n v="3"/>
    <x v="2"/>
    <n v="5"/>
    <s v="MADIUN"/>
    <s v="PONOROGO"/>
    <s v="PON"/>
    <s v="REG"/>
    <s v="AO"/>
    <x v="0"/>
    <s v="1P INET"/>
    <s v="Completed (PS)"/>
    <s v="RBS-Regional 3"/>
    <d v="2026-08-10T11:43:57"/>
    <d v="2026-08-11T21:42:47"/>
    <n v="69362314"/>
    <m/>
    <n v="152604231084"/>
    <s v="SPBU 54.634.04"/>
    <s v="ODP-PON-FW/63 FW/D02/63.01"/>
    <s v="WO061381449"/>
    <m/>
    <m/>
    <m/>
    <n v="111.480836"/>
    <n v="-7.8407840000000002"/>
    <s v="|MN00282|MYIA-027182251327/POI/Wahyudi Nugroho/081329248170/spbu5.5463404@gmail.com"/>
    <s v="MYIB_ASSISTANT"/>
    <m/>
    <m/>
    <m/>
    <m/>
    <m/>
    <m/>
    <m/>
    <m/>
    <s v="Management Janji"/>
    <s v="2026-08-11 08:00:00 | Tanggal pemasangan: 11/08/2026 Jam pemasangan : pagi / siang Info Tambahan : Hubungi pelanggan dulu sebelum ke lokasi terima kasih."/>
    <s v="FCC"/>
    <d v="2026-10-08T11:54:41"/>
    <d v="2026-08-11T08:00:00"/>
    <m/>
    <s v="PS"/>
    <s v="PON"/>
    <s v="NO ADDON"/>
    <n v="20260811"/>
    <s v="Completed"/>
    <s v="HSI Bisnis Promo HUT Telkom PSB 70% - 50 Mbps"/>
    <s v="INDIBIZ"/>
    <m/>
    <m/>
    <d v="2026-08-11T08:00:00"/>
    <s v="2026-08-11 08:00:00 | Tanggal pemasangan: 11/08/2026 Jam pemasangan : pagi / siang Info Tambahan : Hubungi pelanggan dulu sebelum ke lokasi terima kasih."/>
    <n v="2026"/>
    <n v="8"/>
    <n v="11"/>
    <d v="2026-08-11T00:00:00"/>
    <n v="-0.33333333333575865"/>
    <x v="0"/>
  </r>
  <r>
    <n v="2164"/>
    <n v="1002531567"/>
    <n v="3"/>
    <x v="2"/>
    <n v="5"/>
    <s v="KEDIRI"/>
    <s v="KEDIRI"/>
    <s v="PAE"/>
    <s v="REG"/>
    <s v="AO"/>
    <x v="0"/>
    <m/>
    <s v="Completed (PS)"/>
    <s v="RBS-Regional 3"/>
    <d v="2026-08-17T19:45:03"/>
    <d v="2026-08-17T20:21:33"/>
    <n v="69366716"/>
    <m/>
    <n v="152639219425"/>
    <s v="KLINIK SEHAT TRADISIONAL"/>
    <s v="ODP-PAE-FU/28"/>
    <s v="WO061957463"/>
    <m/>
    <m/>
    <m/>
    <n v="112.2672221"/>
    <n v="-7.865049"/>
    <s v="MD|MYDB-20260814265427|SC20016/MC20202|KLINIK SEHAT TRADISIONAL|08213329614"/>
    <s v="MYDIGIBIZPARTNER"/>
    <m/>
    <m/>
    <m/>
    <m/>
    <m/>
    <m/>
    <m/>
    <m/>
    <s v="Management Janji"/>
    <s v="2026-08-16 08:00:00 | Tanggal Pemasangan : 16 Agustus 2026  Jam Pemasangan : 08:00 15:00  Info Tambahan : Hubungi pelanggan dulu sebelum ke lokasi terimakasih"/>
    <s v="FCC"/>
    <s v="17-08-2026 19:54:51"/>
    <m/>
    <m/>
    <s v="PS"/>
    <s v="PAE"/>
    <s v="NO ADDON"/>
    <n v="20260817"/>
    <s v="Completed"/>
    <s v="- 11_11446;Biaya PSB HSI EBIS Tunai di Depan ~ 11[150000]  - SP_NOSS;SP_NOSS ~ Internet NOSS Multispeed Network[0]  - SP_NOSS;SP_NOSS ~ Internet NOSS Multispeed Network[0]  - E23046;E23046 ~ ES23 - Paket HSI Bisnis[0]  - E23046~null~E23046_UNL;UNL ~ Inter"/>
    <s v="INDIBIZ"/>
    <m/>
    <m/>
    <d v="2026-08-17T07:00:00"/>
    <s v="2026-08-16 08:00:00 | Tanggal Pemasangan : 16 Agustus 2026  Jam Pemasangan : 08:00 15:00  Info Tambahan : Hubungi pelanggan dulu sebelum ke lokasi terimakasih"/>
    <n v="2026"/>
    <n v="8"/>
    <n v="17"/>
    <d v="2026-08-17T00:00:00"/>
    <n v="-0.29166666666424135"/>
    <x v="0"/>
  </r>
  <r>
    <n v="2165"/>
    <n v="1002525504"/>
    <n v="3"/>
    <x v="1"/>
    <n v="5"/>
    <s v="MADURA"/>
    <s v="BANGKALAN"/>
    <s v="KML"/>
    <s v="REG"/>
    <s v="AO"/>
    <x v="0"/>
    <m/>
    <s v="OSS - FALLOUT"/>
    <s v="RBS-Regional 3"/>
    <d v="2026-08-14T08:49:56"/>
    <d v="2026-08-15T14:05:46"/>
    <n v="69365643"/>
    <m/>
    <n v="152436202079"/>
    <s v="KOST BAROKAH"/>
    <s v="ODP-KML-FAC/64"/>
    <s v="WO061732289"/>
    <m/>
    <m/>
    <m/>
    <n v="112.72248449999999"/>
    <n v="-7.1712109000000002"/>
    <s v="|MN02600|/KOST BAROKAH/IMAM CHOSIIN/087755963068/mohfayrussofi1212@gmail.com/HSI Bisnis Promo HUT Telkom (1:1) 75 Mbps (Rp 415.000) PSB Rp 150.000/"/>
    <s v="Sales Force DBS"/>
    <m/>
    <m/>
    <m/>
    <m/>
    <m/>
    <m/>
    <m/>
    <m/>
    <s v="Management Janji"/>
    <s v="2026-08-15 08:00:00|Tanggal pemasangan : 15 AGUSTUS 2026 Jam pemasangan : pagi/siang Info Tambahan : Hubungi pelanggan dulu sebelum ke lokasi terima kasih|40010577|MYDITA"/>
    <s v="FCC"/>
    <s v="14-08-2026 09:10:50"/>
    <d v="2026-08-15T08:00:00"/>
    <s v="Kendala Pelanggan"/>
    <s v="FO_WFM"/>
    <s v="KML"/>
    <s v="NO ADDON"/>
    <m/>
    <s v="Provisioning Failed|WFM|INF009049451|ONT LOS, KENA PENEBANGAN, MASIH REPAIR ULANG"/>
    <s v="- 11_11446;Biaya PSB HSI EBIS Tunai di Depan ~ 11[150000]  - SP_NOSS;SP_NOSS ~ Internet NOSS Multispeed Network[0]  - SP_NOSS;SP_NOSS ~ Internet NOSS Multispeed Network[0]  - E25060;E25060 ~ ES25 - Paket HSI Bisnis (HSIE) Khusus Winback 2.0[0]  - E25060~n"/>
    <s v="INDIBIZ"/>
    <m/>
    <m/>
    <d v="2026-08-15T08:00:00"/>
    <s v="2026-08-15 08:00:00|Tanggal pemasangan : 15 AGUSTUS 2026 Jam pemasangan : pagi/siang Info Tambahan : Hubungi pelanggan dulu sebelum ke lokasi terima kasih|40010577|MYDITA"/>
    <m/>
    <m/>
    <m/>
    <e v="#NUM!"/>
    <e v="#NUM!"/>
    <x v="1"/>
  </r>
  <r>
    <n v="2166"/>
    <n v="1002529602"/>
    <n v="3"/>
    <x v="1"/>
    <n v="5"/>
    <s v="SBY UTARA"/>
    <s v="LAMONGAN"/>
    <s v="BDG"/>
    <s v="REG"/>
    <s v="AO"/>
    <x v="0"/>
    <s v="1P INET"/>
    <s v="Completed (PS)"/>
    <s v="RBS-Regional 3"/>
    <d v="2026-08-16T12:49:56"/>
    <d v="2026-08-17T19:25:38"/>
    <n v="69367459"/>
    <m/>
    <n v="152448204711"/>
    <s v="KANTOR DESA DRAJAT"/>
    <s v="ODP-BDG-FE/124 FE/D10/124.01"/>
    <s v="WO061872596"/>
    <m/>
    <m/>
    <m/>
    <n v="112.387642"/>
    <n v="-6.8819189999999999"/>
    <s v="|MN00216|MYIA-062504554412/POI/hilmi adib/0881036108506/hilmiadib56@gmail.com"/>
    <s v="MYIB_ASSISTANT"/>
    <m/>
    <m/>
    <m/>
    <m/>
    <m/>
    <m/>
    <m/>
    <m/>
    <s v="Management Janji"/>
    <s v="2026-08-17 13:00:00 | Tanggal Pemasangan : 17 Agustus 2026 Jam Pemasangan : 08:00 13:00 Info Tambahan : Hubungi pelanggan dulu sebelum ke lokasi terimakasih"/>
    <s v="FCC"/>
    <s v="16-08-2026 12:55:02"/>
    <d v="2026-08-17T13:00:00"/>
    <s v="Kendala Pelanggan"/>
    <s v="PS"/>
    <s v="BDG"/>
    <s v="NO ADDON"/>
    <n v="20260817"/>
    <s v="Completed"/>
    <s v="HSI Bisnis Promo HUT Telkom PSB 70% - 75 Mbps"/>
    <s v="INDIBIZ"/>
    <m/>
    <m/>
    <d v="2026-08-17T13:00:00"/>
    <s v="2026-08-17 13:00:00 | Tanggal Pemasangan : 17 Agustus 2026 Jam Pemasangan : 08:00 13:00 Info Tambahan : Hubungi pelanggan dulu sebelum ke lokasi terimakasih"/>
    <n v="2026"/>
    <n v="8"/>
    <n v="17"/>
    <d v="2026-08-17T00:00:00"/>
    <n v="-0.54166666666424135"/>
    <x v="0"/>
  </r>
  <r>
    <n v="2167"/>
    <n v="1002516813"/>
    <n v="3"/>
    <x v="5"/>
    <n v="5"/>
    <s v="SINGARJA"/>
    <s v="GIANYAR"/>
    <s v="GIN"/>
    <s v="REG"/>
    <s v="AO"/>
    <x v="0"/>
    <m/>
    <s v="Completed (PS)"/>
    <s v="RBS-Regional 3"/>
    <d v="2026-08-10T08:29:46"/>
    <d v="2026-08-12T09:31:34"/>
    <n v="69362051"/>
    <m/>
    <n v="172407213194"/>
    <s v="SD NEGERI 1 MEDAHAN"/>
    <s v="ODP-GIN-FC/17"/>
    <s v="WO061361102"/>
    <m/>
    <m/>
    <m/>
    <n v="115.3355323"/>
    <n v="-8.5723724000000008"/>
    <s v="|MN02658|/PIC NI KOMANG AYU PRAMESTI/081977840045/sdn1medahan1952@gmail.com"/>
    <s v="Sales Force DBS"/>
    <m/>
    <m/>
    <m/>
    <m/>
    <m/>
    <m/>
    <m/>
    <m/>
    <s v="Management Janji"/>
    <s v="2026-08-11 08:00:00|Nama PIC : ibu pramesti No HP : 081977840045 Alt :  M Janji : (SELASA/11/AGUSTUS/2026) jam Pasang : 09:00 Note : hubungi pelanggan jika ingin kelokasi|40961371|MYDITA"/>
    <s v="FCC"/>
    <d v="2026-10-08T08:40:06"/>
    <d v="2026-08-11T08:00:00"/>
    <m/>
    <s v="PS"/>
    <s v="GIN"/>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1T08:00:00"/>
    <s v="2026-08-11 08:00:00|Nama PIC : ibu pramesti No HP : 081977840045 Alt :  M Janji : (SELASA/11/AGUSTUS/2026) jam Pasang : 09:00 Note : hubungi pelanggan jika ingin kelokasi|40961371|MYDITA"/>
    <n v="2026"/>
    <n v="8"/>
    <n v="12"/>
    <d v="2026-08-12T00:00:00"/>
    <n v="0.66666666666424135"/>
    <x v="0"/>
  </r>
  <r>
    <n v="2168"/>
    <n v="1002524688"/>
    <n v="3"/>
    <x v="3"/>
    <n v="4"/>
    <s v="YOGYAKARTA"/>
    <s v="SLEMAN"/>
    <s v="PKM"/>
    <s v="REG"/>
    <s v="AO"/>
    <x v="0"/>
    <s v="1P INET"/>
    <s v="Completed (PS)"/>
    <s v="RBS-Regional 3"/>
    <d v="2026-08-13T15:22:56"/>
    <d v="2026-08-14T18:00:22"/>
    <n v="69365345"/>
    <m/>
    <n v="146144119894"/>
    <s v="RUMAH WAKAF USMAN BIN AFFAN"/>
    <s v="ODP-PKM-FAB/02 FAB/D01/02.01"/>
    <s v="WO061683800"/>
    <m/>
    <m/>
    <m/>
    <n v="110.4179738"/>
    <n v="-7.7086901999999897"/>
    <s v="|MN02579|MYIA-084151612663/POI/SASONGKOJATi/081585200277/sjati2478@gmail.com"/>
    <s v="MYIB_ASSISTANT"/>
    <m/>
    <m/>
    <m/>
    <m/>
    <m/>
    <m/>
    <m/>
    <m/>
    <s v="Management Janji"/>
    <s v="2026-08-14 12:00:00 | Nama PIC : bapak sasongko No HP : 081585200277 No Alternatif : 088225461230 M Janji : 14/07/2026 Jam Pasang : Pagi NoteÃ‚Â :  Hubungi terlebih dahulu sebelum ke lokasi "/>
    <s v="FCC"/>
    <s v="13-08-2026 15:25:45"/>
    <d v="2026-08-14T12:00:00"/>
    <m/>
    <s v="PS"/>
    <s v="PKM"/>
    <s v="NO ADDON"/>
    <n v="20260814"/>
    <s v="Completed"/>
    <s v="HSI Bisnis Basic Promo HUT Telkom PSB 70% - 100 Mbps"/>
    <s v="INDIBIZ"/>
    <m/>
    <m/>
    <d v="2026-08-14T12:00:00"/>
    <s v="2026-08-14 12:00:00 | Nama PIC : bapak sasongko No HP : 081585200277 No Alternatif : 088225461230 M Janji : 14/07/2026 Jam Pasang : Pagi NoteÃ‚Â :  Hubungi terlebih dahulu sebelum ke lokasi "/>
    <n v="2026"/>
    <n v="8"/>
    <n v="14"/>
    <d v="2026-08-14T00:00:00"/>
    <n v="-0.5"/>
    <x v="0"/>
  </r>
  <r>
    <n v="2169"/>
    <n v="1002516331"/>
    <n v="3"/>
    <x v="2"/>
    <n v="5"/>
    <s v="MALANG"/>
    <s v="BATU"/>
    <s v="TMP"/>
    <s v="REG"/>
    <s v="AO"/>
    <x v="0"/>
    <s v="1P INET"/>
    <s v="Completed (PS)"/>
    <s v="RBS-Regional 3"/>
    <d v="2026-08-09T09:40:56"/>
    <d v="2026-08-09T18:49:47"/>
    <n v="69361747"/>
    <m/>
    <n v="152717204931"/>
    <s v="ANDROMEDA27"/>
    <s v="ODP-TMP-FE/71 FE/D08/71.01"/>
    <s v="WO061304214"/>
    <m/>
    <m/>
    <m/>
    <n v="112.761312872171"/>
    <n v="-7.9952177753545399"/>
    <s v="MD|MYDB-20260809264805|SC20017/MC20200|ANDROMEDA27|6282245408500"/>
    <s v="MYDIGIBIZPARTNER"/>
    <m/>
    <m/>
    <m/>
    <m/>
    <m/>
    <m/>
    <m/>
    <m/>
    <s v="Management Janji"/>
    <s v="2026-08-10 08:00:00 | Tanggal pemasangan: 10/08/2026 Jam pemasangan : pagi / siang Info Tambahan : Hubungi pelanggan dulu sebelum ke lokasi terima kasih."/>
    <s v="FCC"/>
    <d v="2026-09-08T09:55:03"/>
    <d v="2026-08-10T08:00:00"/>
    <m/>
    <s v="PS"/>
    <s v="TMP"/>
    <s v="NO ADDON"/>
    <n v="20260809"/>
    <s v="Completed"/>
    <s v="HSI Bisnis PSB 70% - 300 Mbps"/>
    <s v="INDIBIZ"/>
    <m/>
    <m/>
    <d v="2026-08-10T08:00:00"/>
    <s v="2026-08-10 08:00:00 | Tanggal pemasangan: 10/08/2026 Jam pemasangan : pagi / siang Info Tambahan : Hubungi pelanggan dulu sebelum ke lokasi terima kasih."/>
    <n v="2026"/>
    <n v="8"/>
    <n v="9"/>
    <d v="2026-08-09T00:00:00"/>
    <n v="-1.3333333333357587"/>
    <x v="0"/>
  </r>
  <r>
    <n v="2170"/>
    <n v="1002527672"/>
    <n v="3"/>
    <x v="1"/>
    <n v="5"/>
    <s v="MADURA"/>
    <s v="BANGKALAN"/>
    <s v="KPP"/>
    <s v="REG"/>
    <s v="AO"/>
    <x v="0"/>
    <s v="1P INET"/>
    <s v="Completed (PS)"/>
    <s v="RBS-Regional 3"/>
    <d v="2026-08-15T08:17:56"/>
    <d v="2026-08-17T21:33:36"/>
    <n v="69365873"/>
    <m/>
    <n v="152437905619"/>
    <s v="Warung Madura Silvi fahim"/>
    <s v="ODP-KPP-FD/17 FD/D01/17.01"/>
    <s v="WO061796476"/>
    <m/>
    <m/>
    <m/>
    <n v="113.211982995271"/>
    <n v="-6.8989649751130999"/>
    <s v="MD|MYDB-20260813265276|DN00001/MN00572|Warung Madura Silvi fahim|085745754726"/>
    <s v="MYDIGIBIZPARTNER"/>
    <m/>
    <m/>
    <m/>
    <m/>
    <m/>
    <m/>
    <m/>
    <m/>
    <s v="Management Janji"/>
    <s v="2026-08-18 08:00:00 | Warung Madura Silvi fahim 085745754726"/>
    <s v="FCC"/>
    <s v="15-08-2026 08:25:42"/>
    <d v="2026-08-18T08:00:00"/>
    <m/>
    <s v="PS"/>
    <s v="KPP"/>
    <s v="NO ADDON"/>
    <n v="20260817"/>
    <s v="Completed"/>
    <s v="HSI Bisnis Promo HUT Telkom PSB 70% - 100 Mbps"/>
    <s v="INDIBIZ"/>
    <m/>
    <m/>
    <d v="2026-08-18T08:00:00"/>
    <s v="2026-08-18 08:00:00 | Warung Madura Silvi fahim 085745754726"/>
    <n v="2026"/>
    <n v="8"/>
    <n v="17"/>
    <d v="2026-08-17T00:00:00"/>
    <n v="-1.3333333333357587"/>
    <x v="0"/>
  </r>
  <r>
    <n v="2171"/>
    <n v="1002520222"/>
    <n v="3"/>
    <x v="4"/>
    <n v="4"/>
    <s v="PEKALONGAN"/>
    <s v="BREBES"/>
    <s v="BRB"/>
    <s v="REG"/>
    <s v="AO"/>
    <x v="0"/>
    <s v="1P INET"/>
    <s v="Completed (PS)"/>
    <s v="RBS-Regional 3"/>
    <d v="2026-08-11T14:34:56"/>
    <d v="2026-08-12T13:30:52"/>
    <n v="69363457"/>
    <m/>
    <n v="146284106669"/>
    <s v="MA AS SYAMSURIYYAH"/>
    <s v="ODP-BRB-FAH/015"/>
    <s v="WO061507582"/>
    <m/>
    <m/>
    <m/>
    <n v="109.012076519429"/>
    <n v="-6.9380690695069296"/>
    <s v="MD|MYDB-20260810264890|DB10005/MB10071|MA AS SYAMSURIYYAH|08553261297"/>
    <s v="MYDIGIBIZPARTNER"/>
    <m/>
    <m/>
    <m/>
    <m/>
    <m/>
    <m/>
    <m/>
    <m/>
    <s v="Management Janji"/>
    <s v="2026-08-12 13:00:00 | Nama PIC : BAPAK MUHAMMAD ABDULLAH No HP : 08553261297 No Alternatif : - M Janji : 12/07/2026 Jam Pasang : Pagi NoteÃ‚Â :  Hubungi terlebih dahulu sebelum ke lokasi "/>
    <s v="FCC"/>
    <d v="2026-11-08T14:39:49"/>
    <d v="2026-08-12T13:00:00"/>
    <m/>
    <s v="PS"/>
    <s v="BRB"/>
    <s v="NO ADDON"/>
    <n v="20260812"/>
    <s v="Completed"/>
    <s v="HSI Bisnis Khusus Winback PSB 70% - 50 Mbps"/>
    <s v="INDIBIZ"/>
    <m/>
    <m/>
    <d v="2026-08-12T13:00:00"/>
    <s v="2026-08-12 13:00:00 | Nama PIC : BAPAK MUHAMMAD ABDULLAH No HP : 08553261297 No Alternatif : - M Janji : 12/07/2026 Jam Pasang : Pagi NoteÃ‚Â :  Hubungi terlebih dahulu sebelum ke lokasi "/>
    <n v="2026"/>
    <n v="8"/>
    <n v="12"/>
    <d v="2026-08-12T00:00:00"/>
    <n v="-0.54166666666424135"/>
    <x v="0"/>
  </r>
  <r>
    <n v="2172"/>
    <n v="1002521538"/>
    <n v="3"/>
    <x v="2"/>
    <n v="5"/>
    <s v="MADIUN"/>
    <s v="PONOROGO"/>
    <s v="SMO"/>
    <s v="REG"/>
    <s v="AO"/>
    <x v="0"/>
    <s v="1P INET"/>
    <s v="Completed (PS)"/>
    <s v="RBS-Regional 3"/>
    <d v="2026-08-12T10:16:56"/>
    <d v="2026-08-13T16:25:26"/>
    <n v="69363922"/>
    <m/>
    <n v="152614209515"/>
    <s v="SPBU 54.634.13"/>
    <s v="ODP-SMO-FC/26 FC/D06/26.01"/>
    <s v="WO061562380"/>
    <m/>
    <m/>
    <m/>
    <n v="111.34801899999999"/>
    <n v="-7.8723200000000002"/>
    <s v="|MN00282|MYIA-024043119875/POI/Fajar Isnani/08123420960/isnani1964@gmail.com"/>
    <s v="MYIB_ASSISTANT"/>
    <m/>
    <m/>
    <m/>
    <m/>
    <m/>
    <m/>
    <m/>
    <m/>
    <s v="Management Janji"/>
    <s v="2026-08-13 08:00:00 | Tanggal Pemasangan : 13 Agustus 2026 Jam Pemasangan : 08:00 13:00 Info Tambahan : Hubungi pelanggan dulu sebelum ke lokasi terimakasih"/>
    <s v="FCC"/>
    <d v="2026-12-08T10:39:53"/>
    <d v="2026-08-13T08:00:00"/>
    <m/>
    <s v="PS"/>
    <s v="SMO"/>
    <s v="NO ADDON"/>
    <n v="20260813"/>
    <s v="Completed"/>
    <s v="HSI Bisnis Promo HUT Telkom PSB 70% - 50 Mbps"/>
    <s v="INDIBIZ"/>
    <m/>
    <m/>
    <d v="2026-08-13T08:00:00"/>
    <s v="2026-08-13 08:00:00 | Tanggal Pemasangan : 13 Agustus 2026 Jam Pemasangan : 08:00 13:00 Info Tambahan : Hubungi pelanggan dulu sebelum ke lokasi terimakasih"/>
    <n v="2026"/>
    <n v="8"/>
    <n v="13"/>
    <d v="2026-08-13T00:00:00"/>
    <n v="-0.33333333333575865"/>
    <x v="0"/>
  </r>
  <r>
    <n v="2173"/>
    <n v="1002528303"/>
    <n v="3"/>
    <x v="3"/>
    <n v="4"/>
    <s v="YOGYAKARTA"/>
    <s v="INNER - YOGYA JATENG SELATAN"/>
    <s v="KBU"/>
    <s v="REG"/>
    <s v="AO"/>
    <x v="0"/>
    <m/>
    <s v="Completed (PS)"/>
    <s v="RBS-Regional 3"/>
    <d v="2026-08-15T13:12:42"/>
    <d v="2026-08-15T14:23:56"/>
    <n v="69364986"/>
    <m/>
    <n v="146113147015"/>
    <s v="CV MAJU JAYA ABADI"/>
    <s v="ODP-KBU-FCM/001"/>
    <s v="WO061824701"/>
    <m/>
    <m/>
    <m/>
    <n v="110.36206900000001"/>
    <n v="-7.7976720000000004"/>
    <s v="AMRBS/965966/DINA MENTARI/R3/YOGYAKARTA/PSB HSI BISNIS 1S 300 MBPS PROMO KHUSUS/ARLEN PUTRA SANJAYA/+628112570238/finance@bakpia25.com"/>
    <s v="Account Manager"/>
    <m/>
    <m/>
    <m/>
    <m/>
    <m/>
    <m/>
    <m/>
    <m/>
    <s v="Management Janji"/>
    <s v="2026-08-14 13:00:00|Tanggal pemasangan: 14/08/2026  Jam pemasangan : pagi / siang  Info Tambahan : Hubungi pelanggan dulu sebelum ke lokasi  terima kasih.|40951377|MYDITA"/>
    <s v="FCC"/>
    <s v="15-08-2026 13:39:51"/>
    <m/>
    <m/>
    <s v="PS"/>
    <s v="KBU"/>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7:00:00"/>
    <s v="2026-08-14 13:00:00|Tanggal pemasangan: 14/08/2026  Jam pemasangan : pagi / siang  Info Tambahan : Hubungi pelanggan dulu sebelum ke lokasi  terima kasih.|40951377|MYDITA"/>
    <n v="2026"/>
    <n v="8"/>
    <n v="15"/>
    <d v="2026-08-15T00:00:00"/>
    <n v="-0.29166666666424135"/>
    <x v="0"/>
  </r>
  <r>
    <n v="2174"/>
    <n v="1002529188"/>
    <n v="3"/>
    <x v="4"/>
    <n v="4"/>
    <s v="SEMARANG"/>
    <s v="INNER - SEMARANG JATENG UTARA"/>
    <s v="MJP"/>
    <s v="REG"/>
    <s v="AO"/>
    <x v="0"/>
    <m/>
    <s v="QC MIA - INVALID QUALITY CONTROL MIA"/>
    <s v="RBS-Regional 3"/>
    <d v="2026-08-16T07:08:44"/>
    <d v="2026-08-16T07:31:52"/>
    <n v="69367265"/>
    <m/>
    <n v="142410346160"/>
    <s v="PT. CIPTA KAYA WARNA (SPBU 4459520)"/>
    <s v="ODP-MJP-FCA/031"/>
    <m/>
    <m/>
    <m/>
    <m/>
    <n v="110.563886"/>
    <n v="-7.0405720000000001"/>
    <s v="AMRBS;406295;REG3;UKHIBUL MUKHSININ;ADI SULISTYO WIBOWO;WA 082220938883; SELULER Bisa ke 082229582249;PSB INDIBIZ 50MB 310K 150K"/>
    <s v="Account Manager"/>
    <m/>
    <m/>
    <m/>
    <m/>
    <m/>
    <m/>
    <m/>
    <m/>
    <m/>
    <m/>
    <m/>
    <s v="16-08-2026 07:10:14"/>
    <m/>
    <m/>
    <s v="QC1"/>
    <s v="MJP"/>
    <s v="NO ADDON"/>
    <m/>
    <s v="QC MIA - INVALID QUALITY CONTROL MIA - Tanda Tangan Berbeda - upload ulang ttd digital sesuai KTP"/>
    <s v="- 11_11446;Biaya PSB HSI EBIS Tunai di Depan ~ 11[150000]  - SP_NOSS;SP_NOSS ~ Internet NOSS Multispeed Network[0]  - SP_NOSS;SP_NOSS ~ Internet NOSS Multispeed Network[0]  - E23015;E23015 ~ ES23 - Perangkat ONT[0]  - E23015~null~44292;E23015||11||Abodeme"/>
    <s v="INDIBIZ"/>
    <m/>
    <m/>
    <m/>
    <m/>
    <m/>
    <m/>
    <m/>
    <e v="#NUM!"/>
    <e v="#NUM!"/>
    <x v="1"/>
  </r>
  <r>
    <n v="2175"/>
    <n v="1002525887"/>
    <n v="3"/>
    <x v="3"/>
    <n v="4"/>
    <s v="PURWOKERTO"/>
    <s v="PURWOKERTO"/>
    <s v="PWT"/>
    <s v="DGS"/>
    <s v="AO"/>
    <x v="0"/>
    <m/>
    <s v="102 | FOLLOW UP COMPLETED"/>
    <s v="DGS-B2B TREG"/>
    <d v="2026-08-14T10:28:09"/>
    <d v="2026-08-14T11:16:57"/>
    <n v="69365763"/>
    <m/>
    <n v="146303609291"/>
    <s v="KANTOR KECAMATAN PATIKRAJA"/>
    <s v="ODP-PWT-FED/003"/>
    <s v="WO061727725"/>
    <m/>
    <m/>
    <m/>
    <n v="109.21427"/>
    <n v="-7.4880089999999999"/>
    <s v="HOTDGS; 730231 ; TREG3;YOGI BAHTIAR ;KANTOR KECAMATAN PATIKRAJA;082136977888;kecamatanpatikraja1@gmail.com"/>
    <s v="MYDIGIBIZPARTNER"/>
    <m/>
    <m/>
    <m/>
    <m/>
    <m/>
    <m/>
    <m/>
    <m/>
    <s v="Management Janji"/>
    <s v="PSB 100 MBPS"/>
    <s v="FCC"/>
    <s v="14-08-2026 10:39:51"/>
    <m/>
    <s v="Kendala Teknik"/>
    <s v="REVOKE"/>
    <s v="PWT"/>
    <s v="NO ADDON"/>
    <m/>
    <s v="Follow Up Revoke Completed, New Order ID : SC1002526097"/>
    <s v="- 11_11450;Biaya PSB Reguler HSI EBIS ~ 11[500000]  - E23015;E23015 ~ ES23 - Perangkat ONT[0]  - E23015~null~44292;E23015||11||Abodemen 0[0]  - E23015~null~E23015_SWONTPREM;SWONTPREM ~ Biaya Sewa ONT Premium ~ E23015[50000]  - E25060;E25060 ~ ES25 - Paket"/>
    <s v="INDIBIZ"/>
    <m/>
    <m/>
    <d v="2026-08-14T21:00:00"/>
    <s v="PSB 100 MBPS"/>
    <m/>
    <m/>
    <m/>
    <e v="#NUM!"/>
    <e v="#NUM!"/>
    <x v="1"/>
  </r>
  <r>
    <n v="2176"/>
    <n v="1002524422"/>
    <n v="3"/>
    <x v="4"/>
    <n v="4"/>
    <s v="SEMARANG"/>
    <s v="KENDAL"/>
    <s v="SKR"/>
    <s v="REG"/>
    <s v="AO"/>
    <x v="0"/>
    <s v="1P INET"/>
    <s v="Completed (PS)"/>
    <s v="RBS-Regional 3"/>
    <d v="2026-08-13T14:10:57"/>
    <d v="2026-08-14T21:04:10"/>
    <n v="69365233"/>
    <m/>
    <n v="141409102268"/>
    <s v="Istana mart"/>
    <s v="ODP-SKR-FA/080 FA/D07/080.01"/>
    <s v="WO061674522"/>
    <m/>
    <m/>
    <m/>
    <n v="110.04906941811601"/>
    <n v="-7.0864599348386497"/>
    <s v="|MN01684|MYIA-094557087213/POI/Ayuq astuti/081326837346/setiyonoarif902@gmail.com"/>
    <s v="MYIB_ASSISTANT"/>
    <m/>
    <m/>
    <m/>
    <m/>
    <m/>
    <m/>
    <m/>
    <m/>
    <s v="Management Janji"/>
    <s v="2026-08-14 13:00:00 | Tanggal pemasangan: 14/08/2026 Jam pemasangan : pagi / siang Info Tambahan : Hubungi pelanggan dulu sebelum ke lokasi terima kasih."/>
    <s v="FCC"/>
    <s v="13-08-2026 14:39:50"/>
    <d v="2026-08-14T13:00:00"/>
    <m/>
    <s v="PS"/>
    <s v="SKR"/>
    <s v="NO ADDON"/>
    <n v="20260814"/>
    <s v="Completed"/>
    <s v="HSI Bisnis Promo HUT Telkom PSB 70% - 150 Mbps"/>
    <s v="INDIBIZ"/>
    <m/>
    <m/>
    <d v="2026-08-14T13:00:00"/>
    <s v="2026-08-14 13:00:00 | Tanggal pemasangan: 14/08/2026 Jam pemasangan : pagi / siang Info Tambahan : Hubungi pelanggan dulu sebelum ke lokasi terima kasih."/>
    <n v="2026"/>
    <n v="8"/>
    <n v="14"/>
    <d v="2026-08-14T00:00:00"/>
    <n v="-0.54166666666424135"/>
    <x v="0"/>
  </r>
  <r>
    <n v="2177"/>
    <n v="1002525644"/>
    <n v="3"/>
    <x v="6"/>
    <n v="5"/>
    <s v="JEMBER"/>
    <s v="JEMBER"/>
    <s v="KLT"/>
    <s v="REG"/>
    <s v="AO"/>
    <x v="0"/>
    <s v="1P INET"/>
    <s v="Completed (PS)"/>
    <s v="RBS-Regional 3"/>
    <d v="2026-08-14T09:32:56"/>
    <d v="2026-08-15T12:47:35"/>
    <n v="69365701"/>
    <m/>
    <n v="152538203666"/>
    <s v="TOKO UFAIRA"/>
    <s v="ODP-KLT-FE/10 FE/D01/10.01"/>
    <s v="WO061721489"/>
    <m/>
    <m/>
    <m/>
    <n v="113.890311"/>
    <n v="-8.0999970000000001"/>
    <s v="|MC30027|MYIA-069701614193/POI/FAHRUL AQIL HIDAYATULLAH/085258896476/aqilfairul594@gmail.com"/>
    <s v="MYIB_ASSISTANT"/>
    <m/>
    <m/>
    <m/>
    <m/>
    <m/>
    <m/>
    <m/>
    <m/>
    <s v="Management Janji"/>
    <s v="2026-08-15 08:00:00 | M Janji : (15/08/2026) jam Pasang : 09:00 Note : hubungi pelanggan jika ingin kelokasi"/>
    <s v="FCC"/>
    <s v="14-08-2026 09:40:20"/>
    <d v="2026-08-15T08:00:00"/>
    <m/>
    <s v="PS"/>
    <s v="KLT"/>
    <s v="NETMONK"/>
    <n v="20260815"/>
    <s v="Completed"/>
    <s v="HSI Bisnis Bundling Netmonk PSB 70% Promo - 200 Mbps"/>
    <s v="INDIBIZ"/>
    <m/>
    <m/>
    <d v="2026-08-15T08:00:00"/>
    <s v="2026-08-15 08:00:00 | M Janji : (15/08/2026) jam Pasang : 09:00 Note : hubungi pelanggan jika ingin kelokasi"/>
    <n v="2026"/>
    <n v="8"/>
    <n v="15"/>
    <d v="2026-08-15T00:00:00"/>
    <n v="-0.33333333333575865"/>
    <x v="0"/>
  </r>
  <r>
    <n v="2178"/>
    <n v="1002527820"/>
    <n v="3"/>
    <x v="5"/>
    <n v="5"/>
    <s v="SINGARJA"/>
    <s v="KLUNGKUNG"/>
    <s v="APR"/>
    <s v="REG"/>
    <s v="AO"/>
    <x v="0"/>
    <m/>
    <s v="Completed (PS)"/>
    <s v="RBS-Regional 3"/>
    <d v="2026-08-15T09:46:40"/>
    <d v="2026-08-15T13:43:54"/>
    <n v="69363051"/>
    <m/>
    <n v="172404209342"/>
    <s v="SMP NEGERI 2 ABANG"/>
    <s v="ODP-APR-FD/58"/>
    <s v="WO061802278"/>
    <m/>
    <m/>
    <m/>
    <n v="115.614019"/>
    <n v="-8.3507639999999999"/>
    <s v="|MN02750|/PIC I WAYAN SARYA/085842056440-082144951066/spandabang60@gmail.com"/>
    <s v="Sales Force DBS"/>
    <m/>
    <m/>
    <m/>
    <m/>
    <m/>
    <m/>
    <m/>
    <m/>
    <s v="Management Janji"/>
    <s v="2026-08-12 13:00:00|M Janji : (12/08/2026)  jam Pasang : 09:00  Note : hubungi pelanggan jika ingin kelokasi|40900827|MYDITA"/>
    <s v="FCC"/>
    <s v="15-08-2026 09:55:09"/>
    <m/>
    <s v="Kendala Teknik"/>
    <s v="PS"/>
    <s v="APR"/>
    <s v="NO ADDON"/>
    <n v="20260815"/>
    <s v="Completed"/>
    <s v="- 11_11446;Biaya PSB HSI EBIS Tunai di Depan ~ 11[150000]  - E23015;E23015 ~ ES23 - Perangkat ONT[0]  - E23015~null~44292;E23015||11||Abodemen 0[0]  - E23015~null~E23015_SWONT;SWONT ~ Biaya Sewa ONT ~ E23015[30000]  - E25061;E25061 ~ ES25 - Paket HSI Basi"/>
    <s v="INDIBIZ"/>
    <m/>
    <m/>
    <d v="2026-08-15T07:00:00"/>
    <s v="2026-08-12 13:00:00|M Janji : (12/08/2026)  jam Pasang : 09:00  Note : hubungi pelanggan jika ingin kelokasi|40900827|MYDITA"/>
    <n v="2026"/>
    <n v="8"/>
    <n v="15"/>
    <d v="2026-08-15T00:00:00"/>
    <n v="-0.29166666666424135"/>
    <x v="0"/>
  </r>
  <r>
    <n v="2179"/>
    <n v="1002511405"/>
    <n v="3"/>
    <x v="1"/>
    <n v="5"/>
    <s v="SBY UTARA"/>
    <s v="TANDES"/>
    <s v="KLN"/>
    <s v="REG"/>
    <s v="AO"/>
    <x v="0"/>
    <s v="1P INET"/>
    <s v="Completed (PS)"/>
    <s v="RBS-Regional 3"/>
    <d v="2026-08-06T07:38:56"/>
    <d v="2026-08-10T13:36:09"/>
    <n v="69359530"/>
    <m/>
    <n v="152418250708"/>
    <s v="PT. EVOSALVO"/>
    <s v="ODP-TDS-FDM/07 FDM/D01/07.01"/>
    <s v="WO061034601"/>
    <m/>
    <m/>
    <m/>
    <n v="112.6863508"/>
    <n v="-7.2367782999999903"/>
    <s v="|MN01401|MYIA-057377579385/POI/FIA/081338384647/zulfia.n@everseikogroup.com"/>
    <s v="MYIB_ASSISTANT"/>
    <m/>
    <m/>
    <m/>
    <m/>
    <m/>
    <m/>
    <m/>
    <m/>
    <s v="Management Janji"/>
    <s v="2026-08-11 08:00:00 | Nama PIC : Fia No HP : 081338384647 Alt :  M Janji : 07/08/2026 Jam Pasang : 08.00 - 13:00  NoteÃ‚Â :  hubungi terlebih dahulu sebelum kelokasi"/>
    <s v="FCC"/>
    <d v="2026-06-08T07:40:01"/>
    <d v="2026-08-11T08:00:00"/>
    <m/>
    <s v="PS"/>
    <s v="KLN"/>
    <s v="NO ADDON"/>
    <n v="20260810"/>
    <s v="Completed"/>
    <s v="HSI Bisnis Promo HUT Telkom PSB 70% - 200 Mbps"/>
    <s v="INDIBIZ"/>
    <m/>
    <m/>
    <d v="2026-08-11T08:00:00"/>
    <s v="2026-08-11 08:00:00 | Nama PIC : Fia No HP : 081338384647 Alt :  M Janji : 07/08/2026 Jam Pasang : 08.00 - 13:00  NoteÃ‚Â :  hubungi terlebih dahulu sebelum kelokasi"/>
    <n v="2026"/>
    <n v="8"/>
    <n v="10"/>
    <d v="2026-08-10T00:00:00"/>
    <n v="-1.3333333333357587"/>
    <x v="0"/>
  </r>
  <r>
    <n v="2180"/>
    <n v="1002509403"/>
    <n v="3"/>
    <x v="4"/>
    <n v="4"/>
    <s v="PEKALONGAN"/>
    <s v="PEKALONGAN"/>
    <s v="PKL"/>
    <s v="REG"/>
    <s v="AO"/>
    <x v="0"/>
    <m/>
    <s v="Completed (PS)"/>
    <s v="RBS-Regional 3"/>
    <d v="2026-08-04T18:05:02"/>
    <d v="2026-08-04T18:54:13"/>
    <n v="69357831"/>
    <m/>
    <n v="142202154687"/>
    <s v="LYY MEDIA CELLULER"/>
    <s v="ODP-PKL-FS/015"/>
    <s v="WO060929311"/>
    <m/>
    <m/>
    <m/>
    <n v="109.668244"/>
    <n v="-6.9062729999999997"/>
    <s v="|MN00925|MYIA-006352795685/POI/m erikza al fajrisyah/085199193282/hulandafluu@gmail.com"/>
    <s v="Sales Profesional"/>
    <m/>
    <m/>
    <m/>
    <m/>
    <m/>
    <m/>
    <m/>
    <m/>
    <s v="Management Janji"/>
    <s v="2026-08-04 15:00:00 |   M Janji : (04/08/2026)  jam Pasang : 09:00  Note : hubungi pelanggan jika ingin kelokasi"/>
    <s v="FCC"/>
    <d v="2026-04-08T18:09:54"/>
    <m/>
    <m/>
    <s v="PS"/>
    <s v="PKL"/>
    <s v="NO ADDON"/>
    <n v="20260804"/>
    <s v="Completed"/>
    <s v="- 11_11446;Biaya PSB HSI EBIS Tunai di Depan ~ 11[150000]  - SP_NOSS;SP_NOSS ~ Internet NOSS Multispeed Network[0]  - SP_NOSS;SP_NOSS ~ Internet NOSS Multispeed Network[0]  - E25060;E25060 ~ ES25 - Paket HSI Bisnis (HSIE) Khusus Winback 2.0[0]  - E25060~n"/>
    <s v="INDIBIZ"/>
    <m/>
    <m/>
    <d v="2026-08-04T07:00:00"/>
    <s v="2026-08-04 15:00:00 |   M Janji : (04/08/2026)  jam Pasang : 09:00  Note : hubungi pelanggan jika ingin kelokasi"/>
    <n v="2026"/>
    <n v="8"/>
    <n v="4"/>
    <d v="2026-08-04T00:00:00"/>
    <n v="-0.29166666666424135"/>
    <x v="0"/>
  </r>
  <r>
    <n v="2181"/>
    <n v="1002524072"/>
    <n v="3"/>
    <x v="5"/>
    <n v="5"/>
    <s v="SINGARJA"/>
    <s v="TABANAN"/>
    <s v="TBN"/>
    <s v="REG"/>
    <s v="AO"/>
    <x v="0"/>
    <m/>
    <s v="Completed (PS)"/>
    <s v="RBS-Regional 3"/>
    <d v="2026-08-13T12:20:03"/>
    <d v="2026-08-13T17:09:56"/>
    <n v="69365040"/>
    <m/>
    <n v="172413244435"/>
    <s v="PT. MERTA HARUMAS"/>
    <s v="ODP-TBN-FDD/17"/>
    <s v="WO061669488"/>
    <m/>
    <m/>
    <m/>
    <n v="115.2225619"/>
    <n v="-8.3272320999999998"/>
    <s v="MN02658/PT. MERTA HARUMAS/PIC NI NYOMAN SUMAWATI/081339049176/spbu.bali.5480326@gmail.com"/>
    <s v="Sales Force DBS"/>
    <m/>
    <m/>
    <m/>
    <m/>
    <m/>
    <m/>
    <m/>
    <m/>
    <s v="Management Janji"/>
    <s v="2026-08-14 13:00:00|Jam Pemasangan : 08:00 - 12.00 Tanggal Pemasangan : 14/08/2026 Info Tambahan : Hubungi pelanggan sebelum datang ke lokasi|40981184|MYDITA"/>
    <s v="FCC"/>
    <s v="13-08-2026 12:25:00"/>
    <d v="2026-08-14T13:00:00"/>
    <m/>
    <s v="PS"/>
    <s v="TBN"/>
    <s v="NO ADDON"/>
    <n v="20260813"/>
    <s v="Completed"/>
    <s v="- 11_11446;Biaya PSB HSI EBIS Tunai di Depan ~ 11[150000]  - SP_NOSS;SP_NOSS ~ Internet NOSS Multispeed Network[0]  - E23015;E23015 ~ ES23 - Perangkat ONT[0]  - E23015~null~44292;E23015||11||Abodemen 0[0]  - E23015~null~E23015_SWONT;SWONT ~ Biaya Sewa ONT"/>
    <s v="INDIBIZ"/>
    <m/>
    <m/>
    <d v="2026-08-14T13:00:00"/>
    <s v="2026-08-14 13:00:00|Jam Pemasangan : 08:00 - 12.00 Tanggal Pemasangan : 14/08/2026 Info Tambahan : Hubungi pelanggan sebelum datang ke lokasi|40981184|MYDITA"/>
    <n v="2026"/>
    <n v="8"/>
    <n v="13"/>
    <d v="2026-08-13T00:00:00"/>
    <n v="-1.5416666666642413"/>
    <x v="0"/>
  </r>
  <r>
    <n v="2182"/>
    <n v="1002519391"/>
    <n v="3"/>
    <x v="4"/>
    <n v="4"/>
    <s v="PEKALONGAN"/>
    <s v="PEMALANG"/>
    <s v="PML"/>
    <s v="REG"/>
    <s v="AO"/>
    <x v="0"/>
    <s v="1P INET"/>
    <s v="98 | OSS - CANCEL COMPLETE"/>
    <s v="RBS-Regional 3"/>
    <d v="2026-08-11T10:55:57"/>
    <d v="2026-08-13T08:39:29"/>
    <n v="69363041"/>
    <m/>
    <n v="142278112666"/>
    <s v="EURO CELL"/>
    <s v="ODP-PML-FAV/008 FAV/D02/008.01"/>
    <s v="WO061476618"/>
    <m/>
    <m/>
    <m/>
    <n v="109.331064"/>
    <n v="-6.9062650000000003"/>
    <s v="|MN02086|MYIA-030209656661/POI/Khamim/082322332230/kamtaipa@gmail.com"/>
    <s v="MYIB_ASSISTANT"/>
    <m/>
    <m/>
    <m/>
    <m/>
    <m/>
    <m/>
    <m/>
    <m/>
    <s v="Management Janji"/>
    <s v="2026-08-12 08:00:00 | Nama PIC : BAPAK KHAMIM No HP : 082322332230 No Alternatif : M Janji : 12/07/2026 Jam Pasang : Pagi NoteÃ‚Â :  Hubungi terlebih dahulu sebelum ke lokasi "/>
    <s v="FCC"/>
    <d v="2026-11-08T11:10:21"/>
    <d v="2026-08-12T08:00:00"/>
    <s v="Kendala Pelanggan"/>
    <s v="CANCEL"/>
    <s v="PML"/>
    <s v="NO ADDON"/>
    <m/>
    <s v="Cancel Completed"/>
    <s v="HSI Bisnis Promo HUT Telkom PSB 70% - 100 Mbps Dual Band"/>
    <s v="INDIBIZ"/>
    <m/>
    <m/>
    <d v="2026-08-12T08:00:00"/>
    <s v="2026-08-12 08:00:00 | Nama PIC : BAPAK KHAMIM No HP : 082322332230 No Alternatif : M Janji : 12/07/2026 Jam Pasang : Pagi NoteÃ‚Â :  Hubungi terlebih dahulu sebelum ke lokasi "/>
    <m/>
    <m/>
    <m/>
    <e v="#NUM!"/>
    <e v="#NUM!"/>
    <x v="1"/>
  </r>
  <r>
    <n v="2183"/>
    <n v="1002512799"/>
    <n v="3"/>
    <x v="3"/>
    <n v="4"/>
    <s v="YOGYAKARTA"/>
    <s v="SLEMAN"/>
    <s v="GOD"/>
    <s v="REG"/>
    <s v="AO"/>
    <x v="0"/>
    <m/>
    <s v="FCC - HD1A - PROGRESS"/>
    <s v="RBS-Regional 3"/>
    <d v="2026-08-06T15:02:43"/>
    <d v="2026-08-06T15:04:38"/>
    <n v="69360084"/>
    <m/>
    <n v="146136128911"/>
    <s v="Jaringan Multimedia Indonesia"/>
    <m/>
    <m/>
    <m/>
    <m/>
    <m/>
    <n v="110.249332241266"/>
    <n v="-7.8075403090454598"/>
    <s v="AMRBS/403103/ANISA DWIARYANI/R3/YOGYAKARTA/PSB HSI BISNIS BASIC 1S 50 MBPS PROMO HUT TELKOM 1:2/Jaringan Multimedia Indonesia/081229749275 081804098210/johanfirdi@gmail.com"/>
    <s v="Amex"/>
    <m/>
    <m/>
    <m/>
    <m/>
    <m/>
    <m/>
    <m/>
    <m/>
    <m/>
    <m/>
    <m/>
    <d v="2026-06-08T15:25:44"/>
    <m/>
    <m/>
    <s v="FCC"/>
    <s v="GOD"/>
    <s v="NO ADDON"/>
    <m/>
    <s v="MYDITA RBS - HD1A - PROGRESS"/>
    <s v="- 11_11446;Biaya PSB HSI EBIS Tunai di Depan ~ 11[150000]  - SP_NOSS;SP_NOSS ~ Internet NOSS Multispeed Network[0]  - SP_NOSS;SP_NOSS ~ Internet NOSS Multispeed Network[0]  - E25061;E25061 ~ ES25 - Paket HSI Basic (HSIEF) Khusus Winback 2.0[0]  - E25061~n"/>
    <s v="INDIBIZ"/>
    <m/>
    <m/>
    <m/>
    <m/>
    <m/>
    <m/>
    <m/>
    <e v="#NUM!"/>
    <e v="#NUM!"/>
    <x v="1"/>
  </r>
  <r>
    <n v="2184"/>
    <n v="1002517816"/>
    <n v="3"/>
    <x v="2"/>
    <n v="5"/>
    <s v="MADIUN"/>
    <s v="MADIUN"/>
    <s v="UTR"/>
    <s v="REG"/>
    <s v="AO"/>
    <x v="0"/>
    <m/>
    <s v="Completed (PS)"/>
    <s v="RBS-Regional 3"/>
    <d v="2026-08-10T13:41:32"/>
    <d v="2026-08-10T16:47:44"/>
    <n v="69359801"/>
    <m/>
    <n v="152630205415"/>
    <s v="SPBU 54.631.06"/>
    <s v="ODP-UTR-FD/55"/>
    <s v="WO061401842"/>
    <m/>
    <m/>
    <m/>
    <n v="111.5326754"/>
    <n v="-7.7295334999999996"/>
    <s v="|MN00265|MYIA-060859571947/POI/ROBBY PERMANA PUTRA/089619618698/spbu5463106@gmail.com"/>
    <s v="MYDIGIBIZPARTNER"/>
    <m/>
    <m/>
    <m/>
    <m/>
    <m/>
    <m/>
    <m/>
    <m/>
    <s v="Management Janji"/>
    <s v="2026-08-07 08:00:00 | Jam pemasangan : 12.00  Info Tambahan : Hubungi pelanggan dulu sebelum ke lokasi  terimakasih "/>
    <s v="FCC"/>
    <d v="2026-10-08T13:54:44"/>
    <m/>
    <m/>
    <s v="PS"/>
    <s v="UTR"/>
    <s v="NO ADDON"/>
    <n v="20260810"/>
    <s v="Completed"/>
    <s v="- 11_11446;Biaya PSB HSI EBIS Tunai di Depan ~ 11[150000]  - SP_NOSS;SP_NOSS ~ Internet NOSS Multispeed Network[0]  - SP_NOSS;SP_NOSS ~ Internet NOSS Multispeed Network[0]  - E25060;E25060 ~ ES25 - Paket HSI Bisnis (HSIE) Khusus Winback 2.0[0]  - E25060~n"/>
    <s v="INDIBIZ"/>
    <m/>
    <m/>
    <d v="2026-08-10T07:00:00"/>
    <s v="2026-08-07 08:00:00 | Jam pemasangan : 12.00  Info Tambahan : Hubungi pelanggan dulu sebelum ke lokasi  terimakasih "/>
    <n v="2026"/>
    <n v="8"/>
    <n v="10"/>
    <d v="2026-08-10T00:00:00"/>
    <n v="-0.29166666666424135"/>
    <x v="0"/>
  </r>
  <r>
    <n v="2185"/>
    <n v="1002523448"/>
    <n v="3"/>
    <x v="3"/>
    <n v="4"/>
    <s v="YOGYAKARTA"/>
    <s v="INNER - YOGYA JATENG SELATAN"/>
    <s v="PGR"/>
    <s v="REG"/>
    <s v="AO"/>
    <x v="0"/>
    <s v="2P INET + VOICE"/>
    <s v="102 | FOLLOW UP COMPLETED"/>
    <s v="RBS-Regional 3"/>
    <d v="2026-08-13T09:19:57"/>
    <d v="2026-08-13T14:58:35"/>
    <n v="69364787"/>
    <n v="2745060873"/>
    <n v="141114227918"/>
    <s v="MATARAM VILLA JOGJA / LANGKAH BERSAMA PROPERTY"/>
    <s v="ODP-PGR-FAX/024 FAX/D02/024.01"/>
    <s v="WO061642751"/>
    <m/>
    <m/>
    <m/>
    <n v="110.357856"/>
    <n v="-7.8092240000000004"/>
    <s v="|MC80054|MYIA-032362016126/POI/A ISYAD KAMALI/081615640174/mataramvillajogja@gmail.com"/>
    <s v="MYIB_ASSISTANT"/>
    <m/>
    <m/>
    <m/>
    <m/>
    <m/>
    <m/>
    <m/>
    <m/>
    <s v="Management Janji"/>
    <s v="2026-08-14 08:00:00 | telp : 081615640174 M Janji : (14/08/2026) jam Pasang : 09:00 Note : hubungi pelanggan jika ingin kelokasi"/>
    <s v="FCC"/>
    <s v="13-08-2026 09:40:08"/>
    <d v="2026-08-14T08:00:00"/>
    <m/>
    <s v="REVOKE"/>
    <s v="PGR"/>
    <s v="NO ADDON"/>
    <m/>
    <s v="Follow Up Revoke Completed, New Order ID : SC1002524600"/>
    <s v="HSI Bisnis Basic Bundling Phone PSB 70% - Free 800 Menit Promo - 100 Mbps"/>
    <s v="INDIBIZ"/>
    <m/>
    <m/>
    <d v="2026-08-14T08:00:00"/>
    <s v="2026-08-14 08:00:00 | telp : 081615640174 M Janji : (14/08/2026) jam Pasang : 09:00 Note : hubungi pelanggan jika ingin kelokasi"/>
    <m/>
    <m/>
    <m/>
    <e v="#NUM!"/>
    <e v="#NUM!"/>
    <x v="1"/>
  </r>
  <r>
    <n v="2186"/>
    <n v="1002514413"/>
    <n v="3"/>
    <x v="1"/>
    <n v="5"/>
    <s v="SBY SELATAN"/>
    <s v="KETINTANG"/>
    <s v="IJK"/>
    <s v="REG"/>
    <s v="AO"/>
    <x v="0"/>
    <s v="1P INET"/>
    <s v="Completed (PS)"/>
    <s v="RBS-Regional 3"/>
    <d v="2026-08-07T11:47:57"/>
    <d v="2026-08-08T14:25:22"/>
    <n v="69360679"/>
    <m/>
    <n v="152306253187"/>
    <s v="SPARTAN INDONESIA"/>
    <s v="ODP-IJK-FBP/13 FBP/D02/13.01"/>
    <s v="WO061152965"/>
    <m/>
    <m/>
    <m/>
    <n v="112.726981831705"/>
    <n v="-7.3456357125932303"/>
    <s v="|MN00458|MYIA-083793578515/POI/BINCAR/085791348876/bincartsinurat@gmail.com"/>
    <s v="MYIB_ASSISTANT"/>
    <m/>
    <m/>
    <m/>
    <m/>
    <m/>
    <m/>
    <m/>
    <m/>
    <s v="Management Janji"/>
    <s v="2026-08-10 15:00:00 | M Janji : (08/08/026) jam Pasang : 09:00 Note : hubungi pelanggan jika ingin kelokasi"/>
    <s v="FCC"/>
    <d v="2026-07-08T11:55:04"/>
    <d v="2026-08-10T15:00:00"/>
    <m/>
    <s v="PS"/>
    <s v="IJK"/>
    <s v="NO ADDON"/>
    <n v="20260808"/>
    <s v="Completed"/>
    <s v="HSI Bisnis Basic Promo HUT Telkom PSB 70% - 75 Mbps"/>
    <s v="INDIBIZ"/>
    <m/>
    <m/>
    <d v="2026-08-10T15:00:00"/>
    <s v="2026-08-10 15:00:00 | M Janji : (08/08/026) jam Pasang : 09:00 Note : hubungi pelanggan jika ingin kelokasi"/>
    <n v="2026"/>
    <n v="8"/>
    <n v="8"/>
    <d v="2026-08-08T00:00:00"/>
    <n v="-2.625"/>
    <x v="0"/>
  </r>
  <r>
    <n v="2187"/>
    <n v="1002505626"/>
    <n v="3"/>
    <x v="4"/>
    <n v="4"/>
    <s v="PEKALONGAN"/>
    <s v="TEGAL"/>
    <s v="TEG"/>
    <s v="REG"/>
    <s v="AO"/>
    <x v="0"/>
    <m/>
    <s v="Completed (PS)"/>
    <s v="RBS-Regional 3"/>
    <d v="2026-08-03T09:34:20"/>
    <d v="2026-08-04T13:17:35"/>
    <n v="69357235"/>
    <m/>
    <n v="142212126634"/>
    <s v="SMP NEGERI 2 KRAMAT"/>
    <s v="ODP-TEG-FAG/019"/>
    <s v="WO060798507"/>
    <m/>
    <m/>
    <m/>
    <n v="109.189907312393"/>
    <n v="-6.89574875935919"/>
    <s v="AMRBS;403095;REG3;BAYU;085100296564;HSI 1S 100MB;535K;PIC 082325252001"/>
    <s v="Account Manager"/>
    <m/>
    <m/>
    <m/>
    <m/>
    <m/>
    <m/>
    <m/>
    <m/>
    <s v="Management Janji"/>
    <s v="2026-08-04 13:00:00|No Hp Pic : 082325252001 No alt : - Jam Pemasangan : pagi/ siang Tanggal Pemasangan : 04/08/2026 hub sebelum ke lokasi|40961370|MYDITA"/>
    <s v="FCC"/>
    <d v="2026-03-08T09:40:13"/>
    <d v="2026-08-04T13:00:00"/>
    <m/>
    <s v="PS"/>
    <s v="TEG"/>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13:00:00"/>
    <s v="2026-08-04 13:00:00|No Hp Pic : 082325252001 No alt : - Jam Pemasangan : pagi/ siang Tanggal Pemasangan : 04/08/2026 hub sebelum ke lokasi|40961370|MYDITA"/>
    <n v="2026"/>
    <n v="8"/>
    <n v="4"/>
    <d v="2026-08-04T00:00:00"/>
    <n v="-0.54166666666424135"/>
    <x v="0"/>
  </r>
  <r>
    <n v="2188"/>
    <n v="1002520723"/>
    <n v="3"/>
    <x v="6"/>
    <n v="5"/>
    <s v="SIDOARJO"/>
    <s v="MOJOKERTO"/>
    <s v="MIP"/>
    <s v="REG"/>
    <s v="AO"/>
    <x v="0"/>
    <m/>
    <s v="Completed (PS)"/>
    <s v="RBS-Regional 3"/>
    <d v="2026-08-11T16:26:24"/>
    <d v="2026-08-13T10:53:58"/>
    <n v="69363633"/>
    <n v="3215215032"/>
    <n v="152313204940"/>
    <s v="GUDANG JMB"/>
    <s v="ODP-MIP-FA/36"/>
    <s v="WO061615816"/>
    <m/>
    <m/>
    <m/>
    <n v="112.46213590000001"/>
    <n v="-7.4041848999999997"/>
    <s v="|MC30111|/MOCH IMRON AFANDI /85732366110/imronafandi048@gmail.com"/>
    <s v="Sales Force DBS"/>
    <m/>
    <m/>
    <m/>
    <m/>
    <m/>
    <m/>
    <m/>
    <m/>
    <s v="Management Janji"/>
    <s v="2026-08-13 13:00:00|Nama Pic : BP FANDI No Hp Pic : 085732366110 Jam Pemasangan : 08:00 - 12.00 Tanggal Pemasangan : KAMIS 13 AGUSTUS 2026 Info Tambahan : Hubungi pelanggan sebelum datang ke lokasi|40961370|MYDITA"/>
    <s v="FCC"/>
    <d v="2026-11-08T16:39:47"/>
    <d v="2026-08-13T13:00:00"/>
    <m/>
    <s v="PS"/>
    <s v="MIP"/>
    <s v="NO ADDON"/>
    <n v="20260813"/>
    <s v="Completed"/>
    <s v="- BWY DL;BWY DL ~ Saluran Dua Arah(BothWay)[0]  - E23053;E23053 ~ ES23 - Paket HSI Bisnis  Phone (PHONE)[0]  - E23053~null~44864;E23053||11||Abodemen 0[0]  - E23053~null~E23053_IN800;IN800 ~ Free Lokal dan SLJJ 800 Menit ~ E23053[40000]  - 11_11446;Biaya "/>
    <s v="INDIBIZ"/>
    <m/>
    <m/>
    <d v="2026-08-13T13:00:00"/>
    <s v="2026-08-13 13:00:00|Nama Pic : BP FANDI No Hp Pic : 085732366110 Jam Pemasangan : 08:00 - 12.00 Tanggal Pemasangan : KAMIS 13 AGUSTUS 2026 Info Tambahan : Hubungi pelanggan sebelum datang ke lokasi|40961370|MYDITA"/>
    <n v="2026"/>
    <n v="8"/>
    <n v="13"/>
    <d v="2026-08-13T00:00:00"/>
    <n v="-0.54166666666424135"/>
    <x v="0"/>
  </r>
  <r>
    <n v="2189"/>
    <n v="1002519686"/>
    <n v="3"/>
    <x v="3"/>
    <n v="4"/>
    <s v="PURWOKERTO"/>
    <s v="PURWOKERTO"/>
    <s v="PWT"/>
    <s v="REG"/>
    <s v="AO"/>
    <x v="0"/>
    <m/>
    <s v="CANCEL COMPLETED"/>
    <s v="RBS-Regional 3"/>
    <d v="2026-08-11T12:09:13"/>
    <d v="2026-08-15T02:01:22"/>
    <n v="69363227"/>
    <m/>
    <n v="146303609809"/>
    <s v="SMP NEGERI 1 KEMBARAN"/>
    <s v="ODP-PWT-FBK/003"/>
    <m/>
    <m/>
    <m/>
    <m/>
    <n v="109.286965728835"/>
    <n v="-7.4079166893025699"/>
    <s v="PSB;MN02713;SMP NEGERI 1 KEMBARAN;082134062273;PSB HSI BISNIS 300MBPS PROMO ULTAH TELKOM;smpnegeri01kembaran@gmail.com;BACHTIAR;-7.4079166893025725, 109.28696572883577"/>
    <s v="MYDIGIBIZPARTNER"/>
    <m/>
    <m/>
    <m/>
    <m/>
    <m/>
    <m/>
    <m/>
    <m/>
    <m/>
    <m/>
    <m/>
    <d v="2026-11-08T12:10:44"/>
    <m/>
    <m/>
    <s v="REJECT_FCC"/>
    <s v="PWT"/>
    <s v="NO ADDON"/>
    <m/>
    <s v="Order dicancel oleh SYSTEM remark : CANCEL ORDER by System : pelanggan belum melakukan upload dokumen melebihi 3 hari"/>
    <s v="- 11_11446;Biaya PSB HSI EBIS Tunai di Depan ~ 11[150000]  - E23015;E23015 ~ ES23 - Perangkat ONT[0]  - E23015~null~44292;E23015||11||Abodemen 0[0]  - E23015~null~E23015_SWONTPREM;SWONTPREM ~ Biaya Sewa ONT Premium ~ E23015[50000]  - E25060;E25060 ~ ES25 "/>
    <s v="INDIBIZ"/>
    <m/>
    <s v="Order dicancel oleh SYSTEM remark : CANCEL ORDER by System : pelanggan belum melakukan upload dokumen melebihi 3 hari"/>
    <m/>
    <m/>
    <m/>
    <m/>
    <m/>
    <e v="#NUM!"/>
    <e v="#NUM!"/>
    <x v="1"/>
  </r>
  <r>
    <n v="2190"/>
    <n v="1002514242"/>
    <n v="3"/>
    <x v="6"/>
    <n v="5"/>
    <s v="JEMBER"/>
    <s v="BANYUWANGI"/>
    <s v="GEN"/>
    <s v="REG"/>
    <s v="AO"/>
    <x v="0"/>
    <s v="1P INET"/>
    <s v="Completed (PS)"/>
    <s v="RBS-Regional 3"/>
    <d v="2026-08-07T10:58:56"/>
    <d v="2026-08-08T12:27:39"/>
    <n v="69360576"/>
    <m/>
    <n v="152519203436"/>
    <s v="ES TELLER CANGAAN"/>
    <s v="ODP-GEN-FF/91 FF/D03/91.01"/>
    <s v="WO061147136"/>
    <m/>
    <m/>
    <m/>
    <n v="114.1615197"/>
    <n v="-8.3713940000000004"/>
    <s v="MD|MYDB-20260807264615|DC30004/MC30050|ES TELLER CANGAAN|085196907621"/>
    <s v="MYDIGIBIZPARTNER"/>
    <m/>
    <m/>
    <m/>
    <m/>
    <m/>
    <m/>
    <m/>
    <m/>
    <s v="Management Janji"/>
    <s v="2026-08-08 13:00:00 | Nama : BP MUHAMAD ANDIK HARIYANTO No Hp : 085196907621 No Alt :  Tgl Pemasangan : 08 Agustus 2026 Interval : SIANG Note : Hubungi pelanggan terlebih dahulu"/>
    <s v="FCC"/>
    <d v="2026-07-08T11:10:29"/>
    <d v="2026-08-08T13:00:00"/>
    <m/>
    <s v="PS"/>
    <s v="GEN"/>
    <s v="NETMONK"/>
    <n v="20260808"/>
    <s v="Completed"/>
    <s v="HSI Bisnis Bundling Netmonk Promo 2026 PSB 70% - 150 Mbps"/>
    <s v="INDIBIZ"/>
    <m/>
    <m/>
    <d v="2026-08-08T13:00:00"/>
    <s v="2026-08-08 13:00:00 | Nama : BP MUHAMAD ANDIK HARIYANTO No Hp : 085196907621 No Alt :  Tgl Pemasangan : 08 Agustus 2026 Interval : SIANG Note : Hubungi pelanggan terlebih dahulu"/>
    <n v="2026"/>
    <n v="8"/>
    <n v="8"/>
    <d v="2026-08-08T00:00:00"/>
    <n v="-0.54166666666424135"/>
    <x v="0"/>
  </r>
  <r>
    <n v="2191"/>
    <n v="1002513746"/>
    <n v="3"/>
    <x v="4"/>
    <n v="4"/>
    <s v="SEMARANG"/>
    <s v="INNER - SEMARANG JATENG UTARA"/>
    <s v="SMT"/>
    <s v="DPS"/>
    <s v="AO"/>
    <x v="0"/>
    <m/>
    <s v="Completed (PS)"/>
    <s v="DPS-Logistic &amp; Manufacturing"/>
    <d v="2026-08-07T08:55:51"/>
    <d v="2026-08-07T12:32:36"/>
    <n v="69359593"/>
    <m/>
    <n v="141420144955"/>
    <s v="ATA KARYA"/>
    <s v="ODP-SMT-FT/026"/>
    <s v="WO061134699"/>
    <m/>
    <m/>
    <m/>
    <n v="110.303393"/>
    <n v="-7.0073460000000001"/>
    <s v="DPS HSI | OKTIAWAN | 403652 | TREG 3| ATA KARYA | ACHMAD | 082314541717 | HSIBISNIS50MBPS"/>
    <s v="Account Manager"/>
    <m/>
    <m/>
    <m/>
    <m/>
    <m/>
    <m/>
    <m/>
    <m/>
    <s v="Management Janji"/>
    <s v="KONFIRMASI UP"/>
    <s v="FCC"/>
    <d v="2026-07-08T09:10:56"/>
    <m/>
    <m/>
    <s v="PS"/>
    <s v="SMT"/>
    <s v="NO ADDON"/>
    <n v="20260807"/>
    <s v="Completed"/>
    <s v="- 11_11450;Biaya PSB Reguler HSI EBIS ~ 11[150000]  - E23015;E23015 ~ ES23 - Perangkat ONT[0]  - E23015~null~44292;E23015||11||Abodemen 0[0]  - E23015~null~E23015_SWONT;SWONT ~ Biaya Sewa ONT ~ E23015[30000]  - E23046;E23046 ~ ES23 - Paket HSI Bisnis[0]  "/>
    <s v="INDIBIZ"/>
    <m/>
    <m/>
    <d v="1970-01-01T07:00:00"/>
    <s v="KONFIRMASI UP"/>
    <n v="2026"/>
    <n v="8"/>
    <n v="7"/>
    <d v="2026-08-07T00:00:00"/>
    <n v="20671.708333333332"/>
    <x v="2"/>
  </r>
  <r>
    <n v="2192"/>
    <n v="1002516163"/>
    <n v="3"/>
    <x v="2"/>
    <n v="5"/>
    <s v="KEDIRI"/>
    <s v="TULUNGAGUNG"/>
    <s v="TUL"/>
    <s v="REG"/>
    <s v="AO"/>
    <x v="0"/>
    <s v="1P INET"/>
    <s v="102 | FOLLOW UP COMPLETED"/>
    <s v="RBS-Regional 3"/>
    <d v="2026-08-08T16:37:56"/>
    <d v="2026-08-10T11:12:23"/>
    <n v="69361598"/>
    <m/>
    <n v="152606246410"/>
    <s v="SPBU 54.662.22 TULUNGAGUNG"/>
    <s v="ODP-TUL-FS/06 FS/D02/06.01"/>
    <s v="WO061281049"/>
    <m/>
    <m/>
    <m/>
    <n v="111.87048928221"/>
    <n v="-8.0452815348623403"/>
    <s v="|MN00418|MYIA-036256364083/POI/YUDA ROCHMANSYAH /085161151181/spbu5466222tulungagung@gmail.com"/>
    <s v="MYIB_ASSISTANT"/>
    <m/>
    <m/>
    <m/>
    <m/>
    <m/>
    <m/>
    <m/>
    <m/>
    <s v="Management Janji"/>
    <s v="2026-08-09 13:00:00 | Nama Pic : bp YUDA  No Hp Pic : 085161151181 No alt : - Jam Pemasangan : pagi  Tanggal Pemasangan : 9 Agustus 2026"/>
    <s v="FCC"/>
    <d v="2026-08-08T16:40:10"/>
    <d v="2026-08-09T13:00:00"/>
    <m/>
    <s v="REVOKE"/>
    <s v="TUL"/>
    <s v="NO ADDON"/>
    <m/>
    <s v="Follow Up Revoke Completed, New Order ID : SC1002517372"/>
    <s v="HSI Bisnis Promo HUT Telkom PSB 70% - 75 Mbps"/>
    <s v="INDIBIZ"/>
    <m/>
    <m/>
    <d v="2026-08-09T13:00:00"/>
    <s v="2026-08-09 13:00:00 | Nama Pic : bp YUDA  No Hp Pic : 085161151181 No alt : - Jam Pemasangan : pagi  Tanggal Pemasangan : 9 Agustus 2026"/>
    <m/>
    <m/>
    <m/>
    <e v="#NUM!"/>
    <e v="#NUM!"/>
    <x v="1"/>
  </r>
  <r>
    <n v="2193"/>
    <n v="1002525157"/>
    <n v="3"/>
    <x v="3"/>
    <n v="4"/>
    <s v="PURWOKERTO"/>
    <s v="PURWOKERTO"/>
    <s v="AJB"/>
    <s v="REG"/>
    <s v="AO"/>
    <x v="0"/>
    <m/>
    <s v="Completed (PS)"/>
    <s v="RBS-Regional 3"/>
    <d v="2026-08-13T17:51:26"/>
    <d v="2026-08-13T20:05:04"/>
    <n v="69362958"/>
    <m/>
    <n v="143387116072"/>
    <s v="SPBU PERTAMINA 44.531.20 JAMBU"/>
    <s v="ODP-AJB-FW/001"/>
    <s v="WO061699281"/>
    <m/>
    <m/>
    <m/>
    <n v="109.062558"/>
    <n v="-7.4956230000000001"/>
    <s v="|MC00213|MYIA-033355129640/POI/WARNO/081327377920/spbu.jambu@yahoo.co.id"/>
    <s v="Sales Profesional"/>
    <m/>
    <m/>
    <m/>
    <m/>
    <m/>
    <m/>
    <m/>
    <m/>
    <s v="Management Janji"/>
    <s v="2026-08-12 08:00:00 | M Janji : (12/08/2026)  jam Pasang : 09:00  Note : hubungi pelanggan jika ingin kelokasi  "/>
    <s v="FCC"/>
    <s v="13-08-2026 17:55:20"/>
    <m/>
    <m/>
    <s v="PS"/>
    <s v="AJB"/>
    <s v="NO ADDON"/>
    <n v="20260813"/>
    <s v="Completed"/>
    <s v="- 11_11446;Biaya PSB HSI EBIS Tunai di Depan ~ 11[150000]  - E23015;E23015 ~ ES23 - Perangkat ONT[0]  - E23015~null~44292;E23015||11||Abodemen 0[0]  - E23015~null~E23015_SWONTPREM;SWONTPREM ~ Biaya Sewa ONT Premium ~ E23015[50000]  - E25060;E25060 ~ ES25 "/>
    <s v="INDIBIZ"/>
    <m/>
    <m/>
    <d v="2026-08-13T07:00:00"/>
    <s v="2026-08-12 08:00:00 | M Janji : (12/08/2026)  jam Pasang : 09:00  Note : hubungi pelanggan jika ingin kelokasi  "/>
    <n v="2026"/>
    <n v="8"/>
    <n v="13"/>
    <d v="2026-08-13T00:00:00"/>
    <n v="-0.29166666666424135"/>
    <x v="0"/>
  </r>
  <r>
    <n v="2194"/>
    <n v="1002524904"/>
    <n v="3"/>
    <x v="7"/>
    <n v="4"/>
    <s v="KUDUS"/>
    <s v="PURWODADI"/>
    <s v="GBU"/>
    <s v="REG"/>
    <s v="AO"/>
    <x v="0"/>
    <m/>
    <s v="Completed (PS)"/>
    <s v="RBS-Regional 3"/>
    <d v="2026-08-13T16:18:37"/>
    <d v="2026-08-14T13:53:26"/>
    <n v="69363257"/>
    <m/>
    <n v="142516104517"/>
    <s v="SDN 3 GUBUG"/>
    <s v="ODP-GBU-FC/055"/>
    <s v="WO061691319"/>
    <m/>
    <m/>
    <m/>
    <n v="110.67169111"/>
    <n v="-7.0595498839999999"/>
    <s v="|MN00410|MYIA-032328219026/POI/DITYA SYETIA AKBAR/081542215717/varestasabrina@gmail.com"/>
    <s v="Amex"/>
    <m/>
    <m/>
    <m/>
    <m/>
    <m/>
    <m/>
    <m/>
    <m/>
    <s v="Management Janji"/>
    <s v="2026-08-12 15:00:00 | Tanggal pemasangan : 12 AGUSTUS 2026  Jam pemasangan : pagi/siang  Info Tambahan : Hubungi pelanggan dulu sebelum ke lokasi  terima kasih"/>
    <s v="FCC"/>
    <s v="13-08-2026 16:25:51"/>
    <m/>
    <m/>
    <s v="PS"/>
    <s v="GBU"/>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2 15:00:00 | Tanggal pemasangan : 12 AGUSTUS 2026  Jam pemasangan : pagi/siang  Info Tambahan : Hubungi pelanggan dulu sebelum ke lokasi  terima kasih"/>
    <n v="2026"/>
    <n v="8"/>
    <n v="14"/>
    <d v="2026-08-14T00:00:00"/>
    <n v="0.70833333333575865"/>
    <x v="0"/>
  </r>
  <r>
    <n v="2195"/>
    <n v="1002506542"/>
    <n v="3"/>
    <x v="0"/>
    <n v="5"/>
    <s v="MATARAM"/>
    <s v="BIMA"/>
    <s v="SIL"/>
    <s v="REG"/>
    <s v="AO"/>
    <x v="0"/>
    <s v="1P INET"/>
    <s v="102 | FOLLOW UP COMPLETED"/>
    <s v="RBS-Regional 3"/>
    <d v="2026-08-03T16:43:57"/>
    <d v="2026-08-08T11:57:46"/>
    <n v="69357755"/>
    <m/>
    <n v="172617203039"/>
    <s v="Toko Aisyah plus plus"/>
    <s v="ODP-SIL-FAB/09 FAB/D01/09.01"/>
    <s v="WO060823979"/>
    <m/>
    <m/>
    <m/>
    <n v="118.569523"/>
    <n v="-8.5263609999999996"/>
    <s v="|MN02085|MYIA-074173164245/POI/umar/082341477797/wadubura1976@gmail.com"/>
    <s v="MYIB_ASSISTANT"/>
    <m/>
    <m/>
    <m/>
    <m/>
    <m/>
    <m/>
    <m/>
    <m/>
    <s v="Management Janji"/>
    <s v="2026-08-04 13:00:00 |  M Janji : (04/08/2026) jam Pasang : 09:00 Note : hubungi pelanggan jika ingin kelokasi"/>
    <s v="FCC"/>
    <d v="2026-03-08T16:54:53"/>
    <d v="2026-08-04T13:00:00"/>
    <s v="Kendala Lainnya"/>
    <s v="REVOKE"/>
    <s v="SIL"/>
    <s v="NETMONK"/>
    <m/>
    <s v="Follow Up Revoke Completed, New Order ID : SC1002515840"/>
    <s v="HSI Bisnis Bundling Netmonk PSB 70% - 200 Mbps"/>
    <s v="INDIBIZ"/>
    <m/>
    <m/>
    <d v="2026-08-04T13:00:00"/>
    <s v="2026-08-04 13:00:00 |  M Janji : (04/08/2026) jam Pasang : 09:00 Note : hubungi pelanggan jika ingin kelokasi"/>
    <m/>
    <m/>
    <m/>
    <e v="#NUM!"/>
    <e v="#NUM!"/>
    <x v="1"/>
  </r>
  <r>
    <n v="2196"/>
    <n v="1002507666"/>
    <n v="3"/>
    <x v="4"/>
    <n v="4"/>
    <s v="PEKALONGAN"/>
    <s v="PEMALANG"/>
    <s v="RDD"/>
    <s v="REG"/>
    <s v="AO"/>
    <x v="0"/>
    <m/>
    <s v="98 | OSS - CANCEL COMPLETE"/>
    <s v="RBS-Regional 3"/>
    <d v="2026-08-04T11:17:37"/>
    <d v="2026-08-06T09:50:39"/>
    <n v="69358113"/>
    <n v="2846131004"/>
    <n v="142213107363"/>
    <s v="PT GLOBAL JET EXPRESS"/>
    <s v="ODP-RDD-FD/032"/>
    <s v="WO060881525"/>
    <m/>
    <m/>
    <m/>
    <n v="109.2400177"/>
    <n v="-7.0606057"/>
    <s v="AMRBS;403099;TREG4;MUHAMMAD MASTUR;081226139781;CP IS MAELAL HIKAM;082324798182;PAKET 2S INET VOICE 50 MBPS (479.000);PT GLOBAL JET EXPRESS//KEDUNGBANTENG;input by Tito"/>
    <s v="Account Manager"/>
    <m/>
    <m/>
    <m/>
    <m/>
    <m/>
    <m/>
    <m/>
    <m/>
    <s v="Management Janji"/>
    <s v="2026-08-06 08:00:00|Nama PIC : Bp Hikam No HP : 082324798182 No Alt : - M Janji : 06 Agustus 2026 Jam Pasang : Pagi / Siang Note : hubungi pelanggan jika ingin ke lokasi, terima kasih|40951378|MYDITA"/>
    <s v="FCC"/>
    <d v="2026-04-08T11:25:40"/>
    <d v="2026-08-06T08:00:00"/>
    <m/>
    <s v="CANCEL"/>
    <s v="RDD"/>
    <s v="NO ADDON"/>
    <m/>
    <s v="Cancel Completed"/>
    <s v="- 11_11446;Biaya PSB HSI EBIS Tunai di Depan ~ 11[150000]  - SP_NOSS;SP_NOSS ~ Internet NOSS Multispeed Network[0]  - E23046;E23046 ~ ES23 - Paket HSI Bisnis[0]  - E23046~null~E23046_UNL;UNL ~ Internet-Link Unlimited Internet Usage ~ E23046[0]  - E23046~n"/>
    <s v="INDIBIZ"/>
    <m/>
    <m/>
    <d v="2026-08-06T08:00:00"/>
    <s v="2026-08-06 08:00:00|Nama PIC : Bp Hikam No HP : 082324798182 No Alt : - M Janji : 06 Agustus 2026 Jam Pasang : Pagi / Siang Note : hubungi pelanggan jika ingin ke lokasi, terima kasih|40951378|MYDITA"/>
    <m/>
    <m/>
    <m/>
    <e v="#NUM!"/>
    <e v="#NUM!"/>
    <x v="1"/>
  </r>
  <r>
    <n v="2197"/>
    <n v="1002506111"/>
    <n v="3"/>
    <x v="0"/>
    <n v="5"/>
    <s v="MATARAM"/>
    <s v="SUMBAWA"/>
    <s v="SBW"/>
    <s v="REG"/>
    <s v="AO"/>
    <x v="0"/>
    <m/>
    <s v="Completed (PS)"/>
    <s v="RBS-Regional 3"/>
    <d v="2026-08-03T13:32:46"/>
    <d v="2026-08-03T14:45:39"/>
    <n v="69356666"/>
    <m/>
    <n v="172606792070"/>
    <s v="SMP IT ABU HURAIRAH SUMBAWA"/>
    <s v="ODP-SBW-FBK/61"/>
    <s v="WO060795577"/>
    <m/>
    <m/>
    <m/>
    <n v="117.4524673"/>
    <n v="-8.5887779000000002"/>
    <s v="|MN01595|MYIA-012000125241/POI/FIRMAN/087860187055/smpitputra.abhursumbawa@gmail.com"/>
    <s v="Cesa"/>
    <m/>
    <m/>
    <m/>
    <m/>
    <m/>
    <m/>
    <m/>
    <m/>
    <s v="Management Janji"/>
    <s v="2026-08-02 08:00:00 | M Janji : (02/08/2026)  jam Pasang : 09:00  Note : hubungi pelanggan jika ingin kelokasi"/>
    <s v="FCC"/>
    <d v="2026-03-08T13:40:15"/>
    <m/>
    <m/>
    <s v="PS"/>
    <s v="SBW"/>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08:00:00 | M Janji : (02/08/2026)  jam Pasang : 09:00  Note : hubungi pelanggan jika ingin kelokasi"/>
    <n v="2026"/>
    <n v="8"/>
    <n v="3"/>
    <d v="2026-08-03T00:00:00"/>
    <n v="-0.29166666666424135"/>
    <x v="0"/>
  </r>
  <r>
    <n v="2198"/>
    <n v="1002525776"/>
    <n v="3"/>
    <x v="1"/>
    <n v="5"/>
    <s v="SBY SELATAN"/>
    <s v="MANYAR"/>
    <s v="GBG"/>
    <s v="REG"/>
    <s v="AO"/>
    <x v="0"/>
    <m/>
    <s v="Completed (PS)"/>
    <s v="RBS-Regional 3"/>
    <d v="2026-08-14T10:08:56"/>
    <d v="2026-08-15T16:27:02"/>
    <n v="69365747"/>
    <m/>
    <n v="152320246276"/>
    <s v="TOKO SEMBAKO MADURA MART"/>
    <s v="ODP-MYR-FTW/23"/>
    <s v="WO061736514"/>
    <m/>
    <m/>
    <m/>
    <n v="112.75801800000001"/>
    <n v="-7.2755777000000004"/>
    <s v="|MN02083|/WIVIA BUMIAIRINI/TOKO SEMBAKO MADURA MART/ZENNY EKAWATI/085820188589/Zennyeka08@gmail.com/HSI Basic Promo HUT Telkom (1:2) 50 Mbps (Rp 320.000) PSB Rp 150.000/"/>
    <s v="Sales Force DBS"/>
    <m/>
    <m/>
    <m/>
    <m/>
    <m/>
    <m/>
    <m/>
    <m/>
    <s v="Management Janji"/>
    <s v="2026-08-18 08:00:00|M Janji : (15/08/2026) jam Pasang :pagi Note : hubungi pelanggan jika ingin kelokasi|40971304|MYDITA"/>
    <s v="FCC"/>
    <s v="14-08-2026 10:09:48"/>
    <d v="2026-08-18T08:00:00"/>
    <m/>
    <s v="PS"/>
    <s v="GBG"/>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8T08:00:00"/>
    <s v="2026-08-18 08:00:00|M Janji : (15/08/2026) jam Pasang :pagi Note : hubungi pelanggan jika ingin kelokasi|40971304|MYDITA"/>
    <n v="2026"/>
    <n v="8"/>
    <n v="15"/>
    <d v="2026-08-15T00:00:00"/>
    <n v="-3.3333333333357587"/>
    <x v="0"/>
  </r>
  <r>
    <n v="2199"/>
    <n v="1002526311"/>
    <n v="3"/>
    <x v="3"/>
    <n v="4"/>
    <s v="YOGYAKARTA"/>
    <s v="INNER - YOGYA JATENG SELATAN"/>
    <s v="KBU"/>
    <s v="REG"/>
    <s v="AO"/>
    <x v="0"/>
    <s v="1P INET"/>
    <s v="7 | OSS - PROVISIONING ISSUED"/>
    <s v="RBS-Regional 3"/>
    <d v="2026-08-14T12:28:56"/>
    <d v="2026-08-15T13:07:08"/>
    <n v="69365999"/>
    <m/>
    <n v="146113147002"/>
    <s v="PT HIPERNET INDODATA"/>
    <s v="ODP-KBU-FGH/008 FGH/D01/008.01"/>
    <s v="WO061739617"/>
    <m/>
    <m/>
    <m/>
    <n v="110.3616918"/>
    <n v="-7.7553269999999896"/>
    <s v="|MN00483|MYIA-081248002933/POI/Iman Irmansyah/087835316536/eriza.a@hypernet.co.id"/>
    <s v="MYIB_ASSISTANT"/>
    <m/>
    <m/>
    <m/>
    <m/>
    <m/>
    <m/>
    <m/>
    <m/>
    <s v="Management Janji"/>
    <s v="2026-08-15 13:00:00 | Nama PIC : Eriza No HP : 087835316536 M Janji : 15 Augustus 2026 Jam Pasang : 08.00 - 13:00  NoteÃ‚Â :  hubungi terlebih dahulu sebelum kelokasi"/>
    <s v="FCC"/>
    <s v="14-08-2026 12:39:47"/>
    <d v="2026-08-15T13:00:00"/>
    <m/>
    <s v="PI"/>
    <s v="KBU"/>
    <s v="NO ADDON"/>
    <m/>
    <s v="Provisioning Issued"/>
    <s v="HSI Bisnis Promo HUT Telkom PSB 70% - 50 Mbps"/>
    <s v="INDIBIZ"/>
    <m/>
    <m/>
    <d v="2026-08-15T13:00:00"/>
    <s v="2026-08-15 13:00:00 | Nama PIC : Eriza No HP : 087835316536 M Janji : 15 Augustus 2026 Jam Pasang : 08.00 - 13:00  NoteÃ‚Â :  hubungi terlebih dahulu sebelum kelokasi"/>
    <m/>
    <m/>
    <m/>
    <e v="#NUM!"/>
    <e v="#NUM!"/>
    <x v="1"/>
  </r>
  <r>
    <n v="2200"/>
    <n v="1002518608"/>
    <n v="3"/>
    <x v="1"/>
    <n v="5"/>
    <s v="SBY UTARA"/>
    <s v="GRESIK"/>
    <s v="GSK"/>
    <s v="REG"/>
    <s v="AO"/>
    <x v="0"/>
    <s v="1P INET"/>
    <s v="Completed (PS)"/>
    <s v="RBS-Regional 3"/>
    <d v="2026-08-10T17:19:56"/>
    <d v="2026-08-12T15:51:44"/>
    <n v="69362751"/>
    <m/>
    <n v="152421262262"/>
    <s v="Warkop Bintang"/>
    <s v="ODP-GSK-FAG/22 FAG/D04/22.01"/>
    <s v="WO061436975"/>
    <m/>
    <m/>
    <m/>
    <n v="112.572677806019"/>
    <n v="-7.0877669537364696"/>
    <s v="MD|MYDB-20260805264475|DN00001/MN01211|Warkop Bintang|081234657534"/>
    <s v="MYDIGIBIZPARTNER"/>
    <m/>
    <m/>
    <m/>
    <m/>
    <m/>
    <m/>
    <m/>
    <m/>
    <s v="Management Janji"/>
    <s v="2026-08-11 15:00:00 | Nama PIC:  bp saiful  No HP: 081234657534 Alt: Tanggal: 11/8/2026 Jam Pasang: Sore Note: Hubungi sebelum ke lokasi, terimakasih."/>
    <s v="FCC"/>
    <d v="2026-10-08T17:39:53"/>
    <d v="2026-08-11T15:00:00"/>
    <m/>
    <s v="PS"/>
    <s v="GSK"/>
    <s v="NO ADDON"/>
    <n v="20260812"/>
    <s v="Completed"/>
    <s v="HSI Bisnis Promo HUT Telkom PSB 70% - 50 Mbps"/>
    <s v="INDIBIZ"/>
    <m/>
    <m/>
    <d v="2026-08-11T15:00:00"/>
    <s v="2026-08-11 15:00:00 | Nama PIC:  bp saiful  No HP: 081234657534 Alt: Tanggal: 11/8/2026 Jam Pasang: Sore Note: Hubungi sebelum ke lokasi, terimakasih."/>
    <n v="2026"/>
    <n v="8"/>
    <n v="12"/>
    <d v="2026-08-12T00:00:00"/>
    <n v="0.375"/>
    <x v="0"/>
  </r>
  <r>
    <n v="2201"/>
    <n v="1002508839"/>
    <n v="3"/>
    <x v="3"/>
    <n v="4"/>
    <s v="MAGELANG"/>
    <s v="MUNTILAN"/>
    <s v="SWT"/>
    <s v="REG"/>
    <s v="AO"/>
    <x v="0"/>
    <m/>
    <s v="MYDITA RBS - HD1A - FAILED"/>
    <s v="RBS-Regional 3"/>
    <d v="2026-08-04T15:17:01"/>
    <d v="2026-08-04T15:21:02"/>
    <n v="69358453"/>
    <m/>
    <n v="142164113614"/>
    <s v="Putra mandiri"/>
    <m/>
    <m/>
    <m/>
    <m/>
    <m/>
    <n v="110.3606111"/>
    <n v="-7.5323972000000001"/>
    <s v="|MN00935|/Putra mandiri/085743093597/nuryanto293@gmail.com/ 1S HSI BISNIS BASIC PROMO HUT 50 Mbps / AGUS SADEWO"/>
    <s v="Sales Profesional"/>
    <m/>
    <m/>
    <m/>
    <m/>
    <m/>
    <m/>
    <m/>
    <m/>
    <m/>
    <m/>
    <m/>
    <d v="2026-04-08T15:25:54"/>
    <m/>
    <m/>
    <m/>
    <s v="SWT"/>
    <s v="NO ADDON"/>
    <m/>
    <s v="MYDITA RBS - HD1A - FAILED"/>
    <s v="- 11_11446;Biaya PSB HSI EBIS Tunai di Depan ~ 11[150000]  - E25061;E25061 ~ ES25 - Paket HSI Basic (HSIEF) Khusus Winback 2.0[0]  - E25061~null~E25061_UNL;UNL ~ Internet-Link Unlimited Internet Usage ~ E25061[0]  - E25061~null~105351;E25061||11||Abodemen"/>
    <s v="INDIBIZ"/>
    <m/>
    <m/>
    <m/>
    <m/>
    <m/>
    <m/>
    <m/>
    <e v="#NUM!"/>
    <e v="#NUM!"/>
    <x v="1"/>
  </r>
  <r>
    <n v="2202"/>
    <n v="1002520212"/>
    <n v="3"/>
    <x v="0"/>
    <n v="5"/>
    <s v="MATARAM"/>
    <s v="INNER - NUSA TENGGARA"/>
    <s v="SWE"/>
    <s v="DGS"/>
    <s v="AO"/>
    <x v="0"/>
    <m/>
    <s v="Completed (PS)"/>
    <s v="DGS-B2B TREG"/>
    <d v="2026-08-11T14:33:49"/>
    <d v="2026-08-11T15:29:57"/>
    <n v="69362860"/>
    <m/>
    <n v="172605804132"/>
    <s v="Ruang Wartel 3 Lapas Kuripan"/>
    <s v="ODP-SWE-FAJ/111"/>
    <s v="WO061507838"/>
    <m/>
    <m/>
    <m/>
    <n v="116.17500320000001"/>
    <n v="-8.6624917000000003"/>
    <s v="DGS HSI |Ruang Wartel 3 Lapas Kuripan | 83129613370/85338697971| AM DGS | RYAN PRATAMA |896616|MN01272|ZIZI WAHYU SAPUTRA|INET 100MBPS | PSB "/>
    <s v="Account Manager"/>
    <m/>
    <m/>
    <m/>
    <m/>
    <m/>
    <m/>
    <m/>
    <m/>
    <s v="Management Janji"/>
    <s v="AO"/>
    <s v="FCC"/>
    <d v="2026-11-08T14:39:49"/>
    <m/>
    <m/>
    <s v="PS"/>
    <s v="SWE"/>
    <s v="NO ADDON"/>
    <n v="20260811"/>
    <s v="Completed"/>
    <s v="- 11_11450;Biaya PSB Reguler HSI EBIS ~ 11[150000]  - SP_NOSS;SP_NOSS ~ Internet NOSS Multispeed Network[0]  - SP_NOSS;SP_NOSS ~ Internet NOSS Multispeed Network[0]  - E23015;E23015 ~ ES23 - Perangkat ONT[0]  - E23015~null~44292;E23015||11||Abodemen 0[0] "/>
    <s v="INDIBIZ"/>
    <m/>
    <m/>
    <d v="1970-01-01T07:00:00"/>
    <s v="AO"/>
    <n v="2026"/>
    <n v="8"/>
    <n v="11"/>
    <d v="2026-08-11T00:00:00"/>
    <n v="20675.708333333332"/>
    <x v="2"/>
  </r>
  <r>
    <n v="2203"/>
    <n v="1002508430"/>
    <n v="3"/>
    <x v="1"/>
    <n v="5"/>
    <s v="SBY UTARA"/>
    <s v="TANDES"/>
    <s v="KNN"/>
    <s v="REG"/>
    <s v="AO"/>
    <x v="0"/>
    <s v="1P INET"/>
    <s v="100 | REVOKE COMPLETED"/>
    <s v="RBS-Regional 3"/>
    <d v="2026-08-04T14:04:56"/>
    <d v="2026-08-10T09:34:28"/>
    <n v="69358335"/>
    <m/>
    <n v="152412248707"/>
    <s v="PT. Aplikasi Solusi Kreatif site WH Emado&amp; 39;s Surabaya"/>
    <s v="ODP-TDS-FLC/04 FLC/D01/04.01"/>
    <s v="WO060898971"/>
    <m/>
    <m/>
    <m/>
    <n v="112.6550977"/>
    <n v="-7.2534036000000004"/>
    <s v="|MN01063|MYIA-073039694217/POI/Choirul Anam /085859950494/admin@skynetindonesia.id"/>
    <s v="MYIB_ASSISTANT"/>
    <m/>
    <m/>
    <m/>
    <m/>
    <m/>
    <m/>
    <m/>
    <m/>
    <s v="Management Janji"/>
    <s v="2026-08-05 12:00:00 | Nama Pic : BP CHOIRUL No Hp Pic : 085859950494 Jam Pemasangan : 08:00 - 12.00 Tanggal Pemasangan : RABU 05 AGUSTUS 2026 Info Tambahan : Hubungi pelanggan sebelum datang ke lokasi, terima kasih."/>
    <s v="FCC"/>
    <d v="2026-04-08T14:10:29"/>
    <d v="2026-08-05T12:00:00"/>
    <s v="Kendala Pelanggan"/>
    <s v="REVOKE"/>
    <s v="KNN"/>
    <s v="NO ADDON"/>
    <m/>
    <s v="Revoke Completed"/>
    <s v="HSI Bisnis Basic Promo HUT Telkom PSB 70% - 75 Mbps"/>
    <s v="INDIBIZ"/>
    <m/>
    <m/>
    <d v="2026-08-05T12:00:00"/>
    <s v="2026-08-05 12:00:00 | Nama Pic : BP CHOIRUL No Hp Pic : 085859950494 Jam Pemasangan : 08:00 - 12.00 Tanggal Pemasangan : RABU 05 AGUSTUS 2026 Info Tambahan : Hubungi pelanggan sebelum datang ke lokasi, terima kasih."/>
    <m/>
    <m/>
    <m/>
    <e v="#NUM!"/>
    <e v="#NUM!"/>
    <x v="1"/>
  </r>
  <r>
    <n v="2204"/>
    <n v="1002524890"/>
    <n v="3"/>
    <x v="4"/>
    <n v="4"/>
    <s v="PEKALONGAN"/>
    <s v="SLAWI"/>
    <s v="SLW"/>
    <s v="REG"/>
    <s v="AO"/>
    <x v="0"/>
    <s v="1P INET"/>
    <s v="7 | OSS - PROVISIONING ISSUED"/>
    <s v="RBS-Regional 3"/>
    <d v="2026-08-13T16:14:56"/>
    <d v="2026-08-14T13:13:14"/>
    <n v="69365428"/>
    <m/>
    <n v="142283119783"/>
    <s v="SMK SHOFA PLUS PANGKAH"/>
    <s v="ODP-SLW-FP/098 FP/D05/098.01"/>
    <s v="WO061690347"/>
    <m/>
    <m/>
    <m/>
    <n v="109.15015099999999"/>
    <n v="-7.001538"/>
    <s v="|MN02303|MYIA-003596459248/POI/Moh. Naenul Rizqoni/087856009296/masrizqoni@gmail.com"/>
    <s v="MYIB_ASSISTANT"/>
    <m/>
    <m/>
    <m/>
    <m/>
    <m/>
    <m/>
    <m/>
    <m/>
    <s v="Management Janji"/>
    <s v="2026-08-14 13:00:00 | Nama PIC : Rizqon No HP : 087856009296 Alt : 085600635347 M Janji : 14/08/2026 Jam Pasang : 08.00  - 13:00  NoteÃ‚Â :  hubungi terlebih dahulu sebelum ke lokasi, terima kasih."/>
    <s v="FCC"/>
    <s v="13-08-2026 16:25:51"/>
    <d v="2026-08-14T13:00:00"/>
    <m/>
    <s v="PI"/>
    <s v="SLW"/>
    <s v="NO ADDON"/>
    <m/>
    <s v="Provisioning Issued"/>
    <s v="HSI Bisnis Basic Promo HUT Telkom PSB 70% - 50 Mbps"/>
    <s v="INDIBIZ"/>
    <m/>
    <m/>
    <d v="2026-08-14T13:00:00"/>
    <s v="2026-08-14 13:00:00 | Nama PIC : Rizqon No HP : 087856009296 Alt : 085600635347 M Janji : 14/08/2026 Jam Pasang : 08.00  - 13:00  NoteÃ‚Â :  hubungi terlebih dahulu sebelum ke lokasi, terima kasih."/>
    <m/>
    <m/>
    <m/>
    <e v="#NUM!"/>
    <e v="#NUM!"/>
    <x v="1"/>
  </r>
  <r>
    <n v="2205"/>
    <n v="1002524427"/>
    <n v="3"/>
    <x v="4"/>
    <n v="4"/>
    <s v="PEKALONGAN"/>
    <s v="SLAWI"/>
    <s v="BLU"/>
    <s v="REG"/>
    <s v="AO"/>
    <x v="0"/>
    <m/>
    <s v="Completed (PS)"/>
    <s v="RBS-Regional 3"/>
    <d v="2026-08-13T14:14:12"/>
    <d v="2026-08-13T18:24:19"/>
    <n v="69364532"/>
    <m/>
    <n v="142206131321"/>
    <s v="SPBU TUWEL 44.52423"/>
    <s v="ODP-BLU-FJ/026"/>
    <s v="WO061675526"/>
    <m/>
    <m/>
    <m/>
    <n v="109.150856"/>
    <n v="-7.1566169999999998"/>
    <s v="MD|MYDB-20260811265026|DN00001/MN00347|SPBU TUWEL 44.52423|085802727675"/>
    <s v="MYDIGIBIZPARTNER"/>
    <m/>
    <m/>
    <m/>
    <m/>
    <m/>
    <m/>
    <m/>
    <m/>
    <s v="Management Janji"/>
    <s v="2026-08-13 13:00:00 | Tanggal Pemasangan : 13 Agustus 2026  Jam Pemasangan : 08:00 13:00  Info Tambahan : Hubungi pelanggan dulu sebelum ke lokasi terimakasih"/>
    <s v="FCC"/>
    <s v="13-08-2026 14:39:50"/>
    <m/>
    <m/>
    <s v="PS"/>
    <s v="BLU"/>
    <s v="NO ADDON"/>
    <n v="20260813"/>
    <s v="Completed"/>
    <s v="- 11_11446;Biaya PSB HSI EBIS Tunai di Depan ~ 11[150000]  - E25060;E25060 ~ ES25 - Paket HSI Bisnis (HSIE) Khusus Winback 2.0[0]  - E25060~null~E25060_UNL;UNL ~ Internet-Link Unlimited Internet Usage ~ E25060[0]  - E25060~null~105343;E25060||11||Abodemen"/>
    <s v="INDIBIZ"/>
    <m/>
    <m/>
    <d v="2026-08-13T07:00:00"/>
    <s v="2026-08-13 13:00:00 | Tanggal Pemasangan : 13 Agustus 2026  Jam Pemasangan : 08:00 13:00  Info Tambahan : Hubungi pelanggan dulu sebelum ke lokasi terimakasih"/>
    <n v="2026"/>
    <n v="8"/>
    <n v="13"/>
    <d v="2026-08-13T00:00:00"/>
    <n v="-0.29166666666424135"/>
    <x v="0"/>
  </r>
  <r>
    <n v="2206"/>
    <n v="1002510332"/>
    <n v="3"/>
    <x v="7"/>
    <n v="4"/>
    <s v="SOLO"/>
    <s v="INNER - SOLO JATENG TIMUR"/>
    <s v="SKH"/>
    <s v="REG"/>
    <s v="AO"/>
    <x v="0"/>
    <s v="1P INET"/>
    <s v="Completed (PS)"/>
    <s v="RBS-Regional 3"/>
    <d v="2026-08-05T11:58:56"/>
    <d v="2026-08-06T09:19:54"/>
    <n v="69359048"/>
    <m/>
    <n v="143555101543"/>
    <s v="PT KARYA HNS"/>
    <s v="ODP-SKH-FL/015"/>
    <s v="WO060972010"/>
    <m/>
    <m/>
    <m/>
    <n v="110.854668617248"/>
    <n v="-7.7044264554728503"/>
    <s v="MD|MYDB-20260804264362|DN00001/MN00440|PT KARYA HNS|08122970843"/>
    <s v="MYDIGIBIZPARTNER"/>
    <m/>
    <m/>
    <m/>
    <m/>
    <m/>
    <m/>
    <m/>
    <m/>
    <s v="Management Janji"/>
    <s v="2026-08-06 08:00:00 | Jam pemasangan : 12.00 Info Tambahan : Hubungi pelanggan dulu sebelum ke lokasi terimakasih  "/>
    <s v="FCC"/>
    <d v="2026-05-08T12:09:50"/>
    <d v="2026-08-06T08:00:00"/>
    <m/>
    <s v="PS"/>
    <s v="SKH"/>
    <s v="NO ADDON"/>
    <n v="20260806"/>
    <s v="Completed"/>
    <s v="HSI Bisnis Promo HUT Telkom PSB 70% - 100 Mbps"/>
    <s v="INDIBIZ"/>
    <m/>
    <m/>
    <d v="2026-08-06T08:00:00"/>
    <s v="2026-08-06 08:00:00 | Jam pemasangan : 12.00 Info Tambahan : Hubungi pelanggan dulu sebelum ke lokasi terimakasih  "/>
    <n v="2026"/>
    <n v="8"/>
    <n v="6"/>
    <d v="2026-08-06T00:00:00"/>
    <n v="-0.33333333333575865"/>
    <x v="0"/>
  </r>
  <r>
    <n v="2207"/>
    <n v="1002517054"/>
    <n v="3"/>
    <x v="0"/>
    <n v="5"/>
    <s v="KUPANG"/>
    <s v="KUPANG"/>
    <s v="KPN"/>
    <s v="REG"/>
    <s v="AO"/>
    <x v="0"/>
    <m/>
    <s v="7 | OSS - PROVISIONING ISSUED"/>
    <s v="RBS-Regional 3"/>
    <d v="2026-08-10T09:35:15"/>
    <d v="2026-08-11T08:07:17"/>
    <n v="69362133"/>
    <m/>
    <n v="172502311412"/>
    <s v="COLORBOX"/>
    <s v="ODP-KPN-FQD/59"/>
    <s v="WO061380701"/>
    <m/>
    <m/>
    <m/>
    <n v="123.609579649547"/>
    <n v="-10.158573709740701"/>
    <s v="|IBCARE-PI|403112|087778191985|billing@bnteknologi.com|-10.158908731288042, 123.61124662597672"/>
    <s v="Amex"/>
    <m/>
    <m/>
    <m/>
    <m/>
    <m/>
    <m/>
    <m/>
    <m/>
    <s v="Management Janji"/>
    <s v="2026-08-11 08:00:00|Nama PIC : Farhan No HP : 087778191985 Alt : 087778113956 M Janji : 11/08/2026 Jam Pasang : 08.00 - 13:00  NoteÃ‚Â :  hubungi terlebih dahulu sebelum kelokasi|40981184|MYDITA"/>
    <s v="FCC"/>
    <d v="2026-10-08T09:40:02"/>
    <d v="2026-08-11T08:00:00"/>
    <m/>
    <s v="PI"/>
    <s v="KPN"/>
    <s v="NETMONK"/>
    <m/>
    <s v="Provisioning Issued"/>
    <s v="- 11_11446;Biaya PSB HSI EBIS Tunai di Depan ~ 11[150000]  - E23046;E23046 ~ ES23 - Paket HSI Bisnis[0]  - E23046~null~E23046_UNL;UNL ~ Internet-Link Unlimited Internet Usage ~ E23046[0]  - E23046~null~44877;E23046||11||Abodemen 0[0]  - E23046~null~E23046"/>
    <s v="INDIBIZ"/>
    <m/>
    <m/>
    <d v="2026-08-11T08:00:00"/>
    <s v="2026-08-11 08:00:00|Nama PIC : Farhan No HP : 087778191985 Alt : 087778113956 M Janji : 11/08/2026 Jam Pasang : 08.00 - 13:00  NoteÃ‚Â :  hubungi terlebih dahulu sebelum kelokasi|40981184|MYDITA"/>
    <m/>
    <m/>
    <m/>
    <e v="#NUM!"/>
    <e v="#NUM!"/>
    <x v="1"/>
  </r>
  <r>
    <n v="2208"/>
    <n v="1002514969"/>
    <n v="3"/>
    <x v="4"/>
    <n v="4"/>
    <s v="PEKALONGAN"/>
    <s v="BREBES"/>
    <s v="KTM"/>
    <s v="REG"/>
    <s v="AO"/>
    <x v="0"/>
    <s v="1P INET"/>
    <s v="102 | FOLLOW UP COMPLETED"/>
    <s v="RBS-Regional 3"/>
    <d v="2026-08-07T15:04:57"/>
    <d v="2026-08-10T16:36:36"/>
    <n v="69360947"/>
    <m/>
    <n v="142214106567"/>
    <s v="SPPG KARANGMALANG"/>
    <s v="ODP-KTM-FU/008 FU/D01/008.01"/>
    <s v="WO061177375"/>
    <m/>
    <m/>
    <m/>
    <n v="108.88763899999999"/>
    <n v="-6.9416589999999996"/>
    <s v="|MN00292|MYIA-046802533185/POI/MELISA ASTRIYANI/085869295036/sppgkarangmalang211@gmail.com"/>
    <s v="MYIB_ASSISTANT"/>
    <m/>
    <m/>
    <m/>
    <m/>
    <m/>
    <m/>
    <m/>
    <m/>
    <s v="Management Janji"/>
    <s v="2026-08-08 13:00:00 | M Janji : 8 agustus 2026 jam Pasang : pagi siang Note : hubungi pelanggan jika ingin kelokasi"/>
    <s v="FCC"/>
    <d v="2026-07-08T15:25:38"/>
    <d v="2026-08-08T13:00:00"/>
    <s v="Kendala Teknik"/>
    <s v="REVOKE"/>
    <s v="KTM"/>
    <s v="NO ADDON"/>
    <m/>
    <s v="Follow Up Revoke Completed, New Order ID : SC1002518496"/>
    <s v="HSI Bisnis Promo HUT Telkom PSB 70% - 100 Mbps"/>
    <s v="INDIBIZ"/>
    <m/>
    <m/>
    <d v="2026-08-08T13:00:00"/>
    <s v="2026-08-08 13:00:00 | M Janji : 8 agustus 2026 jam Pasang : pagi siang Note : hubungi pelanggan jika ingin kelokasi"/>
    <m/>
    <m/>
    <m/>
    <e v="#NUM!"/>
    <e v="#NUM!"/>
    <x v="1"/>
  </r>
  <r>
    <n v="2209"/>
    <n v="1002529345"/>
    <n v="3"/>
    <x v="1"/>
    <n v="5"/>
    <s v="MADURA"/>
    <s v="BANGKALAN"/>
    <s v="SPG"/>
    <s v="REG"/>
    <s v="AO"/>
    <x v="0"/>
    <m/>
    <s v="MIA - INVALID SURVEY"/>
    <s v="RBS-Regional 3"/>
    <d v="2026-08-16T10:12:43"/>
    <d v="2026-08-17T14:30:02"/>
    <n v="69367322"/>
    <m/>
    <n v="152434913100"/>
    <s v="TOKO ABDUS SARI"/>
    <s v="ODP-SPG-FH/13"/>
    <s v="WO061918915"/>
    <m/>
    <m/>
    <m/>
    <n v="113.3218936"/>
    <n v="-7.1118223"/>
    <s v="|MN02600|/TOKO ABDUS SARI/ABDUS/08388662010/davaproduction8@gmail.com/HSI Bisnis Promo HUT Telkom (1:1) 50 Mbps (Rp 355.000) PSB Rp 150.000"/>
    <s v="Sales Force DBS"/>
    <m/>
    <m/>
    <m/>
    <m/>
    <m/>
    <m/>
    <m/>
    <m/>
    <s v="Management Janji"/>
    <s v="2026-08-18 08:00:00|Nama Pic : BP ABDUS SARI No Hp Pic : 08388662010 Jam Pemasangan : 08:00 - 12.00 Tanggal Pemasangan : SELASA 18 AGUSTUS 2026 Info Tambahan : Hubungi pelanggan sebelum datang ke lokasi|40000798|MYDITA"/>
    <s v="FCC"/>
    <s v="16-08-2026 10:25:34"/>
    <d v="2026-08-18T08:00:00"/>
    <m/>
    <s v="SURVEY_NEW_MANJA"/>
    <s v="SPG"/>
    <s v="NO ADDON"/>
    <m/>
    <s v="MIE - INVALID SURVEY - Kendala Jalur/Rute Tarikan"/>
    <s v="- 11_11446;Biaya PSB HSI EBIS Tunai di Depan ~ 11[150000]  - SP_NOSS;SP_NOSS ~ Internet NOSS Multispeed Network[0]  - SP_NOSS;SP_NOSS ~ Internet NOSS Multispeed Network[0]  - E25060;E25060 ~ ES25 - Paket HSI Bisnis (HSIE) Khusus Winback 2.0[0]  - E25060~n"/>
    <s v="INDIBIZ"/>
    <m/>
    <m/>
    <d v="2026-08-18T08:00:00"/>
    <s v="2026-08-18 08:00:00|Nama Pic : BP ABDUS SARI No Hp Pic : 08388662010 Jam Pemasangan : 08:00 - 12.00 Tanggal Pemasangan : SELASA 18 AGUSTUS 2026 Info Tambahan : Hubungi pelanggan sebelum datang ke lokasi|40000798|MYDITA"/>
    <m/>
    <m/>
    <m/>
    <e v="#NUM!"/>
    <e v="#NUM!"/>
    <x v="1"/>
  </r>
  <r>
    <n v="2210"/>
    <n v="1002523742"/>
    <n v="3"/>
    <x v="6"/>
    <n v="5"/>
    <s v="SIDOARJO"/>
    <s v="JOMBANG"/>
    <s v="MOJ"/>
    <s v="REG"/>
    <s v="AO"/>
    <x v="0"/>
    <m/>
    <s v="Completed (PS)"/>
    <s v="RBS-Regional 3"/>
    <d v="2026-08-13T10:36:33"/>
    <d v="2026-08-13T21:37:49"/>
    <n v="69364896"/>
    <m/>
    <n v="152319208888"/>
    <s v="PT TRI KASIH KARUNIA"/>
    <s v="ODP-MOJ-FH/51"/>
    <s v="WO061679914"/>
    <m/>
    <m/>
    <m/>
    <n v="112.3433189"/>
    <n v="-7.5704522000000001"/>
    <s v="|MN01614|/PT TRI KASIH KARUNIA/WINBACK 2.0 HSI B2B (1:1) 75MBPS 415RB PSB DISC 70%//staffithardware@gmail.com/MOHAMMAD ILHAM PRATAMA/89529851517"/>
    <s v="Sales Force DBS"/>
    <m/>
    <m/>
    <m/>
    <m/>
    <m/>
    <m/>
    <m/>
    <m/>
    <s v="Management Janji"/>
    <s v="2026-08-14 13:00:00|Nama PIC : Ilham No HP : 089529851517 Alt :  M Janji : 14/08/2026 Jam Pasang : 08.00  - 13:00  NoteÃ‚Â :  hubungi terlebih dahulu sebelum ke lokasi, terima kasih.|40981184|MYDITA"/>
    <s v="FCC"/>
    <s v="13-08-2026 10:39:50"/>
    <d v="2026-08-14T13:00:00"/>
    <m/>
    <s v="PS"/>
    <s v="MOJ"/>
    <s v="NO ADDON"/>
    <n v="20260813"/>
    <s v="Completed"/>
    <s v="- 11_11446;Biaya PSB HSI EBIS Tunai di Depan ~ 11[150000]  - E25060;E25060 ~ ES25 - Paket HSI Bisnis (HSIE) Khusus Winback 2.0[0]  - E25060~null~E25060_UNL;UNL ~ Internet-Link Unlimited Internet Usage ~ E25060[0]  - E25060~null~105343;E25060||11||Abodemen"/>
    <s v="INDIBIZ"/>
    <m/>
    <m/>
    <d v="2026-08-14T13:00:00"/>
    <s v="2026-08-14 13:00:00|Nama PIC : Ilham No HP : 089529851517 Alt :  M Janji : 14/08/2026 Jam Pasang : 08.00  - 13:00  NoteÃ‚Â :  hubungi terlebih dahulu sebelum ke lokasi, terima kasih.|40981184|MYDITA"/>
    <n v="2026"/>
    <n v="8"/>
    <n v="13"/>
    <d v="2026-08-13T00:00:00"/>
    <n v="-1.5416666666642413"/>
    <x v="0"/>
  </r>
  <r>
    <n v="2211"/>
    <n v="1002522089"/>
    <n v="3"/>
    <x v="3"/>
    <n v="4"/>
    <s v="PURWOKERTO"/>
    <s v="CILACAP"/>
    <s v="CLC"/>
    <s v="DPS"/>
    <s v="AO"/>
    <x v="0"/>
    <m/>
    <s v="Completed (PS)"/>
    <s v="DPS-Logistic &amp; Manufacturing"/>
    <d v="2026-08-12T13:14:35"/>
    <d v="2026-08-14T09:44:01"/>
    <n v="69364214"/>
    <m/>
    <n v="143361127270"/>
    <s v="PT Nusantara Ekspres Kilat FM Hub + Hub Cilacap Selatan"/>
    <s v="ODP-CLC-FK/070"/>
    <s v="WO061586967"/>
    <m/>
    <m/>
    <m/>
    <n v="109.01395599999999"/>
    <n v="-7.7367309999999998"/>
    <s v="Dhimas Permadi Okta, dhimas.dewa@spxexpress.com, 085647823280"/>
    <s v="TAM"/>
    <m/>
    <m/>
    <m/>
    <m/>
    <m/>
    <m/>
    <m/>
    <m/>
    <s v="Management Janji"/>
    <s v="Dhimas Permadi Okta, dhimas.dewa@spxexpress.com, 085647823280"/>
    <s v="FCC"/>
    <d v="2026-12-08T13:39:52"/>
    <m/>
    <m/>
    <s v="PS"/>
    <s v="CLC"/>
    <s v="NO ADDON"/>
    <n v="20260814"/>
    <s v="Completed"/>
    <s v="- 11_11450;Biaya PSB Reguler HSI EBIS ~ 11[150000]  - SP_NOSS;SP_NOSS ~ Internet NOSS Multispeed Network[0]  - SP_NOSS;SP_NOSS ~ Internet NOSS Multispeed Network[0]  - E23046;E23046 ~ ES23 - Paket HSI Bisnis[0]  - E23046~null~E23046_UNL;UNL ~ Internet-Lin"/>
    <s v="INDIBIZ"/>
    <m/>
    <m/>
    <d v="2026-08-13T13:30:00"/>
    <s v="Dhimas Permadi Okta, dhimas.dewa@spxexpress.com, 085647823280"/>
    <n v="2026"/>
    <n v="8"/>
    <n v="14"/>
    <d v="2026-08-14T00:00:00"/>
    <n v="0.4375"/>
    <x v="0"/>
  </r>
  <r>
    <n v="2212"/>
    <n v="1002509335"/>
    <n v="3"/>
    <x v="6"/>
    <n v="5"/>
    <s v="SIDOARJO"/>
    <s v="INNER - JATIM TIMUR"/>
    <s v="SDA"/>
    <s v="REG"/>
    <s v="AO"/>
    <x v="0"/>
    <m/>
    <s v="Completed (PS)"/>
    <s v="RBS-Regional 3"/>
    <d v="2026-08-04T17:17:46"/>
    <d v="2026-08-06T20:07:18"/>
    <n v="69358577"/>
    <m/>
    <n v="152316231899"/>
    <s v="PT. Netmarks Indonesia"/>
    <s v="ODP-SDA-FCL/87"/>
    <s v="WO060963331"/>
    <m/>
    <m/>
    <m/>
    <n v="112.711331469803"/>
    <n v="-7.4497235507133599"/>
    <s v="AMRBS;950197;AM;M. ALFIAN FADLI JAUHARI;RBS-3;SURAMADU;PT. Netmarks Indonesia/+6282333543030/ABDI/bu Pingkan /+6281219160922/PINGKAN/pingkan.anggrahini@netmarks.co.id/HSI Bisnis (1:1) 100 Mbps (Rp 669.000) PSB Rp 150.000"/>
    <s v="Account Manager"/>
    <m/>
    <m/>
    <m/>
    <m/>
    <m/>
    <m/>
    <m/>
    <m/>
    <s v="Management Janji"/>
    <s v="2026-08-06 13:00:00|Nama PIC : Bapak Nurul No HP : 082333543030 No Alternatif : 081219160922 M Janji : 06/08/2026 Jam Pasang : Pagi NoteÃ‚Â :  Hubungi terlebih dahulu sebelum ke lokasi |40961370|MYDITA"/>
    <s v="FCC"/>
    <d v="2026-04-08T17:25:39"/>
    <d v="2026-08-06T13:00:00"/>
    <s v="Kendala Pelanggan"/>
    <s v="PS"/>
    <s v="SDA"/>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13:00:00"/>
    <s v="2026-08-06 13:00:00|Nama PIC : Bapak Nurul No HP : 082333543030 No Alternatif : 081219160922 M Janji : 06/08/2026 Jam Pasang : Pagi NoteÃ‚Â :  Hubungi terlebih dahulu sebelum ke lokasi |40961370|MYDITA"/>
    <n v="2026"/>
    <n v="8"/>
    <n v="6"/>
    <d v="2026-08-06T00:00:00"/>
    <n v="-0.54166666666424135"/>
    <x v="0"/>
  </r>
  <r>
    <n v="2213"/>
    <n v="1002525060"/>
    <n v="3"/>
    <x v="1"/>
    <n v="5"/>
    <s v="MADURA"/>
    <s v="PAMEKASAN"/>
    <s v="PRG"/>
    <s v="REG"/>
    <s v="AO"/>
    <x v="0"/>
    <s v="1P INET"/>
    <s v="Completed (PS)"/>
    <s v="RBS-Regional 3"/>
    <d v="2026-08-13T17:01:58"/>
    <d v="2026-08-14T12:16:08"/>
    <n v="69365461"/>
    <m/>
    <n v="152428209681"/>
    <s v="JAYA CEMERLANG"/>
    <s v="ODP-PRG-FAA/27 FAA/D04/27.01"/>
    <s v="WO061694866"/>
    <m/>
    <m/>
    <m/>
    <n v="113.744212053716"/>
    <n v="-7.1146328289999303"/>
    <s v="MD|MYDB-20260813265245|DN00001/MN00806|JAYA CEMERLANG|082327147125"/>
    <s v="MYDIGIBIZPARTNER"/>
    <m/>
    <m/>
    <m/>
    <m/>
    <m/>
    <m/>
    <m/>
    <m/>
    <s v="Management Janji"/>
    <s v="2026-08-14 13:00:00 | Nama Pic : BP KHALIFI No Hp Pic : 082327147125 Jam Pemasangan : 08:00 - 12.00 Tanggal Pemasangan : JUMAT 14 AGUSTUS 2026 Info Tambahan : Hubungi pelanggan sebelum datang ke lokasi"/>
    <s v="FCC"/>
    <s v="13-08-2026 17:10:31"/>
    <d v="2026-08-14T13:00:00"/>
    <m/>
    <s v="PS"/>
    <s v="PRG"/>
    <s v="NO ADDON"/>
    <n v="20260814"/>
    <s v="Completed"/>
    <s v="HSI Bisnis Promo HUT Telkom PSB 70% - 300 Mbps"/>
    <s v="INDIBIZ"/>
    <m/>
    <m/>
    <d v="2026-08-14T13:00:00"/>
    <s v="2026-08-14 13:00:00 | Nama Pic : BP KHALIFI No Hp Pic : 082327147125 Jam Pemasangan : 08:00 - 12.00 Tanggal Pemasangan : JUMAT 14 AGUSTUS 2026 Info Tambahan : Hubungi pelanggan sebelum datang ke lokasi"/>
    <n v="2026"/>
    <n v="8"/>
    <n v="14"/>
    <d v="2026-08-14T00:00:00"/>
    <n v="-0.54166666666424135"/>
    <x v="0"/>
  </r>
  <r>
    <n v="2214"/>
    <n v="1002527369"/>
    <n v="3"/>
    <x v="6"/>
    <n v="5"/>
    <s v="SIDOARJO"/>
    <s v="INNER - JATIM TIMUR"/>
    <s v="GDA"/>
    <s v="REG"/>
    <s v="AO"/>
    <x v="0"/>
    <m/>
    <s v="Completed (PS)"/>
    <s v="RBS-Regional 3"/>
    <d v="2026-08-14T17:54:18"/>
    <d v="2026-08-17T09:28:55"/>
    <n v="69366419"/>
    <m/>
    <n v="152317261885"/>
    <s v="KOST B22"/>
    <s v="ODP-GDA-FAR/11"/>
    <s v="WO061782837"/>
    <m/>
    <m/>
    <m/>
    <n v="112.7658874"/>
    <n v="-7.4090828000000002"/>
    <s v="|MC30223|/EKA KURNIAWAN SUMBAWANTO, ST/82214145736/slametslumanslumun427@gmail.com"/>
    <s v="Sales Force DBS"/>
    <m/>
    <m/>
    <m/>
    <m/>
    <m/>
    <m/>
    <m/>
    <m/>
    <s v="Management Janji"/>
    <s v="2026-08-15 15:00:00|Jam Pemasangan : 08:00 - 12.00 Tanggal Pemasangan : 15/08/2026 Info Tambahan : Hubungi pelanggan sebelum datang ke lokasi|40971402|MYDITA"/>
    <s v="FCC"/>
    <s v="14-08-2026 18:09:52"/>
    <d v="2026-08-15T15:00:00"/>
    <m/>
    <s v="PS"/>
    <s v="GDA"/>
    <s v="NETMONK"/>
    <n v="20260817"/>
    <s v="Completed"/>
    <s v="- 11_11446;Biaya PSB HSI EBIS Tunai di Depan ~ 11[150000]  - SP_NOSS;SP_NOSS ~ Internet NOSS Multispeed Network[0]  - SP_NOSS;SP_NOSS ~ Internet NOSS Multispeed Network[0]  - E23015;E23015 ~ ES23 - Perangkat ONT[0]  - E23015~null~44292;E23015||11||Abodeme"/>
    <s v="INDIBIZ"/>
    <m/>
    <m/>
    <d v="2026-08-15T15:00:00"/>
    <s v="2026-08-15 15:00:00|Jam Pemasangan : 08:00 - 12.00 Tanggal Pemasangan : 15/08/2026 Info Tambahan : Hubungi pelanggan sebelum datang ke lokasi|40971402|MYDITA"/>
    <n v="2026"/>
    <n v="8"/>
    <n v="17"/>
    <d v="2026-08-17T00:00:00"/>
    <n v="1.375"/>
    <x v="2"/>
  </r>
  <r>
    <n v="2215"/>
    <n v="1002522616"/>
    <n v="3"/>
    <x v="1"/>
    <n v="5"/>
    <s v="SBY UTARA"/>
    <s v="TANDES"/>
    <s v="KLN"/>
    <s v="REG"/>
    <s v="AO"/>
    <x v="0"/>
    <s v="1P INET"/>
    <s v="Completed (PS)"/>
    <s v="RBS-Regional 3"/>
    <d v="2026-08-12T15:23:57"/>
    <d v="2026-08-13T16:21:15"/>
    <n v="69364434"/>
    <m/>
    <n v="152418251773"/>
    <s v="KALINDO SUKSES"/>
    <s v="ODP-TDS-FDN/50 FDN/D04/50.01"/>
    <s v="WO061604113"/>
    <m/>
    <m/>
    <m/>
    <n v="112.6898894"/>
    <n v="-7.2567634999999999"/>
    <s v="|MN02499|MYIA-020780110430/POI/Ricky Darmawan /089655316341/kalindosukses265@gmail.com"/>
    <s v="MYIB_ASSISTANT"/>
    <m/>
    <m/>
    <m/>
    <m/>
    <m/>
    <m/>
    <m/>
    <m/>
    <s v="Management Janji"/>
    <s v="2026-08-15 08:00:00 | Nama PIC : Ricky No HP : 089655316341 Alt :  M Janji : 13/08/2026 Jam Pasang : 08.00  - 13:00  NoteÃ‚Â :  hubungi terlebih dahulu sebelum ke lokasi, terima kasih."/>
    <s v="FCC"/>
    <d v="2026-12-08T15:25:37"/>
    <d v="2026-08-15T08:00:00"/>
    <m/>
    <s v="PS"/>
    <s v="KLN"/>
    <s v="NO ADDON"/>
    <n v="20260813"/>
    <s v="Completed"/>
    <s v="HSI Bisnis Basic Promo HUT Telkom PSB 70% - 50 Mbps"/>
    <s v="INDIBIZ"/>
    <m/>
    <m/>
    <d v="2026-08-15T08:00:00"/>
    <s v="2026-08-15 08:00:00 | Nama PIC : Ricky No HP : 089655316341 Alt :  M Janji : 13/08/2026 Jam Pasang : 08.00  - 13:00  NoteÃ‚Â :  hubungi terlebih dahulu sebelum ke lokasi, terima kasih."/>
    <n v="2026"/>
    <n v="8"/>
    <n v="13"/>
    <d v="2026-08-13T00:00:00"/>
    <n v="-2.3333333333357587"/>
    <x v="0"/>
  </r>
  <r>
    <n v="2216"/>
    <n v="1002531419"/>
    <n v="3"/>
    <x v="2"/>
    <n v="5"/>
    <s v="KEDIRI"/>
    <s v="TRENGGALEK"/>
    <s v="PRI"/>
    <s v="REG"/>
    <s v="AO"/>
    <x v="0"/>
    <s v="1P INET"/>
    <s v="MIE - SEND SURVEY"/>
    <s v="RBS-Regional 3"/>
    <d v="2026-08-17T18:02:57"/>
    <d v="2026-08-17T18:06:01"/>
    <n v="69368386"/>
    <m/>
    <n v="152623202625"/>
    <s v="KARMILA COFFE"/>
    <s v="ODP-PRI-FB/45 FB/D04/45.01"/>
    <s v="WO061950648"/>
    <m/>
    <m/>
    <m/>
    <n v="111.719157061206"/>
    <n v="-8.2827015590437902"/>
    <s v="|MN00418|MYIA-026386323075/POI/ANAM TOFANI/085113181083/koperasippn6@gmail.com"/>
    <s v="MYIB_ASSISTANT"/>
    <m/>
    <m/>
    <m/>
    <m/>
    <m/>
    <m/>
    <m/>
    <m/>
    <s v="Management Janji"/>
    <s v="2026-08-18 15:00:00 | Nama : BP ANAM TOFANI No Hp : 085113181083 No Alt :  Tgl Pemasangan : 18 Agustus 2026 Interval : PAGI  Note : Hubungi pelanggan terlebih dahulu"/>
    <s v="FCC"/>
    <s v="17-08-2026 18:10:08"/>
    <d v="2026-08-18T15:00:00"/>
    <m/>
    <s v="SURVEY_NEW_MANJA"/>
    <s v="PRI"/>
    <s v="NO ADDON"/>
    <m/>
    <s v="MIE - SEND SURVEY"/>
    <s v="HSI Bisnis Promo HUT Telkom PSB 70% - 50 Mbps"/>
    <s v="INDIBIZ"/>
    <m/>
    <m/>
    <d v="2026-08-18T15:00:00"/>
    <s v="2026-08-18 15:00:00 | Nama : BP ANAM TOFANI No Hp : 085113181083 No Alt :  Tgl Pemasangan : 18 Agustus 2026 Interval : PAGI  Note : Hubungi pelanggan terlebih dahulu"/>
    <m/>
    <m/>
    <m/>
    <e v="#NUM!"/>
    <e v="#NUM!"/>
    <x v="1"/>
  </r>
  <r>
    <n v="2217"/>
    <n v="1002515996"/>
    <n v="3"/>
    <x v="1"/>
    <n v="5"/>
    <s v="MADURA"/>
    <s v="BANGKALAN"/>
    <s v="KML"/>
    <s v="REG"/>
    <s v="AO"/>
    <x v="0"/>
    <m/>
    <s v="102 | FOLLOW UP COMPLETED"/>
    <s v="RBS-Regional 3"/>
    <d v="2026-08-08T13:58:37"/>
    <d v="2026-08-11T10:05:17"/>
    <n v="69361506"/>
    <m/>
    <n v="152436204353"/>
    <s v="Toko Santriawan UTM"/>
    <s v="ODP-KML-FJ/45"/>
    <s v="WO061284729"/>
    <m/>
    <m/>
    <m/>
    <n v="112.7226233"/>
    <n v="-7.1128659000000001"/>
    <s v="|MN02600|/Toko Santriawan UTM/SALMAN AL FARISI/087892187243/oohppp858@gmail.com/HSI Bisnis Promo HUT Telkom (1:1) 50 Mbps (Rp 355.000) PSB Rp 150.000"/>
    <s v="Sales Force DBS"/>
    <m/>
    <m/>
    <m/>
    <m/>
    <m/>
    <m/>
    <m/>
    <m/>
    <s v="Management Janji"/>
    <s v="2026-08-09 15:00:00|Tgl Pemasangan : 09 Agustus 2026 Interval : PAGI SIANG Note : Hubungi pelanggan terlebih dahulu|40981182|MYDITA"/>
    <s v="FCC"/>
    <d v="2026-08-08T14:10:30"/>
    <d v="2026-08-09T15:00:00"/>
    <s v="Kendala Lainnya"/>
    <s v="REVOKE"/>
    <s v="KML"/>
    <s v="NO ADDON"/>
    <m/>
    <s v="Follow Up Revoke Completed, New Order ID : SC1002519169"/>
    <s v="- 11_11446;Biaya PSB HSI EBIS Tunai di Depan ~ 11[150000]  - SP_NOSS;SP_NOSS ~ Internet NOSS Multispeed Network[0]  - SP_NOSS;SP_NOSS ~ Internet NOSS Multispeed Network[0]  - E23015;E23015 ~ ES23 - Perangkat ONT[0]  - E23015~null~44292;E23015||11||Abodeme"/>
    <s v="INDIBIZ"/>
    <m/>
    <m/>
    <d v="2026-08-09T15:00:00"/>
    <s v="2026-08-09 15:00:00|Tgl Pemasangan : 09 Agustus 2026 Interval : PAGI SIANG Note : Hubungi pelanggan terlebih dahulu|40981182|MYDITA"/>
    <m/>
    <m/>
    <m/>
    <e v="#NUM!"/>
    <e v="#NUM!"/>
    <x v="1"/>
  </r>
  <r>
    <n v="2218"/>
    <n v="1002528479"/>
    <n v="3"/>
    <x v="2"/>
    <n v="5"/>
    <s v="MALANG"/>
    <s v="KEPANJEN"/>
    <s v="KEP"/>
    <s v="REG"/>
    <s v="AO"/>
    <x v="0"/>
    <m/>
    <s v="Completed (PS)"/>
    <s v="RBS-Regional 3"/>
    <d v="2026-08-15T14:40:27"/>
    <d v="2026-08-15T16:56:26"/>
    <n v="69365852"/>
    <m/>
    <n v="152718219056"/>
    <s v="SMK MUHAMMADIYAH 1 KEPANJEN KAMPUS 2"/>
    <s v="ODP-KEP-FU/70"/>
    <s v="WO061829342"/>
    <m/>
    <m/>
    <m/>
    <n v="112.5476316"/>
    <n v="-8.1417306000000007"/>
    <s v="|MC20200|MYIA-050601780509/POI/ANANG PRIHANTONO/081216000939/info@smkm1-kpn.sch.id"/>
    <s v="Sales Profesional"/>
    <m/>
    <m/>
    <m/>
    <m/>
    <m/>
    <m/>
    <m/>
    <m/>
    <s v="Management Janji"/>
    <s v="2026-08-15 08:00:00 | M Janji :  15 Agustus 2026  Jam Pasang : Pagi  Note : hubungi pelanggan jika ingin ke lokasi, terima kasih.  "/>
    <s v="FCC"/>
    <s v="15-08-2026 14:55:18"/>
    <m/>
    <m/>
    <s v="PS"/>
    <s v="KEP"/>
    <s v="NO ADDON"/>
    <n v="20260815"/>
    <s v="Completed"/>
    <s v="- SP_NOSS;SP_NOSS ~ Internet NOSS Multispeed Network[0]  - SP_NOSS;SP_NOSS ~ Internet NOSS Multispeed Network[0]  - E23015;E23015 ~ ES23 - Perangkat ONT[0]  - E23015~null~44292;E23015||11||Abodemen 0[0]  - E23015~null~E23015_SWONTPREM;SWONTPREM ~ Biaya Se"/>
    <s v="INDIBIZ"/>
    <m/>
    <m/>
    <d v="2026-08-15T07:00:00"/>
    <s v="2026-08-15 08:00:00 | M Janji :  15 Agustus 2026  Jam Pasang : Pagi  Note : hubungi pelanggan jika ingin ke lokasi, terima kasih.  "/>
    <n v="2026"/>
    <n v="8"/>
    <n v="15"/>
    <d v="2026-08-15T00:00:00"/>
    <n v="-0.29166666666424135"/>
    <x v="0"/>
  </r>
  <r>
    <n v="2219"/>
    <n v="1002521472"/>
    <n v="3"/>
    <x v="4"/>
    <n v="4"/>
    <s v="SEMARANG"/>
    <s v="INNER - SEMARANG JATENG UTARA"/>
    <s v="BOJ"/>
    <s v="REG"/>
    <s v="AO"/>
    <x v="0"/>
    <s v="1P INET"/>
    <s v="Completed (PS)"/>
    <s v="RBS-Regional 3"/>
    <d v="2026-08-12T09:55:56"/>
    <d v="2026-08-13T18:38:40"/>
    <n v="69363930"/>
    <m/>
    <n v="143415115325"/>
    <s v="ENOMAX KOMPUTER"/>
    <s v="ODP-BOJ-FY/008 FY/D01/008.01"/>
    <s v="WO061560298"/>
    <m/>
    <m/>
    <m/>
    <n v="110.281769"/>
    <n v="-7.1044799999999997"/>
    <s v="|MN02184|MYIA-097075143542/POI/LUKMAN HAKIM /085179609688/aishinobi@gmail.com"/>
    <s v="MYIB_ASSISTANT"/>
    <m/>
    <m/>
    <m/>
    <m/>
    <m/>
    <m/>
    <m/>
    <m/>
    <s v="Management Janji"/>
    <s v="2026-08-13 08:00:00 | Nama PIC : bapak lukman No HP : 085179609688 No Alternatif : - M Janji : 13/07/2026 Jam Pasang : Pagi NoteÃ‚Â :  Hubungi terlebih dahulu sebelum ke lokasi "/>
    <s v="FCC"/>
    <d v="2026-12-08T10:39:53"/>
    <d v="2026-08-13T08:00:00"/>
    <m/>
    <s v="PS"/>
    <s v="BOJ"/>
    <s v="NO ADDON"/>
    <n v="20260813"/>
    <s v="Completed"/>
    <s v="HSI Bisnis Promo HUT Telkom PSB 70% - 50 Mbps"/>
    <s v="INDIBIZ"/>
    <m/>
    <m/>
    <d v="2026-08-13T08:00:00"/>
    <s v="2026-08-13 08:00:00 | Nama PIC : bapak lukman No HP : 085179609688 No Alternatif : - M Janji : 13/07/2026 Jam Pasang : Pagi NoteÃ‚Â :  Hubungi terlebih dahulu sebelum ke lokasi "/>
    <n v="2026"/>
    <n v="8"/>
    <n v="13"/>
    <d v="2026-08-13T00:00:00"/>
    <n v="-0.33333333333575865"/>
    <x v="0"/>
  </r>
  <r>
    <n v="2220"/>
    <n v="1002529276"/>
    <n v="3"/>
    <x v="6"/>
    <n v="5"/>
    <s v="SIDOARJO"/>
    <s v="JOMBANG"/>
    <s v="MOJ"/>
    <s v="REG"/>
    <s v="AO"/>
    <x v="0"/>
    <s v="1P INET"/>
    <s v="OSS - FALLOUT"/>
    <s v="RBS-Regional 3"/>
    <d v="2026-08-16T09:10:56"/>
    <d v="2026-08-17T10:58:24"/>
    <n v="69367308"/>
    <m/>
    <n v="152319208892"/>
    <s v="SPBU 54.613.33"/>
    <s v="ODP-MOJ-FK/01"/>
    <s v="WO061858558"/>
    <m/>
    <m/>
    <m/>
    <n v="112.4144268"/>
    <n v="-7.5602213000000003"/>
    <s v="|MN02540|MYIA-022267046317/POI/M. adi vaishal/085784760355/madivaishal@gmail.com"/>
    <s v="MYIB_ASSISTANT"/>
    <m/>
    <m/>
    <m/>
    <m/>
    <m/>
    <m/>
    <m/>
    <m/>
    <s v="Management Janji"/>
    <s v="2026-08-17 08:00:00 | M Janji : (17 AGUSTUS 2026) jam Pasang : pagi  Note : hubungi pelanggan jika ingin kelokasi"/>
    <s v="FCC"/>
    <s v="16-08-2026 09:25:37"/>
    <d v="2026-08-17T08:00:00"/>
    <s v="Kendala Lainnya"/>
    <s v="FO_WFM"/>
    <s v="MOJ"/>
    <s v="NO ADDON"/>
    <m/>
    <s v="Provisioning Failed|WFM|INF009057557|lainnya"/>
    <s v="HSI Bisnis Promo HUT Telkom PSB 70% - 50 Mbps"/>
    <s v="INDIBIZ"/>
    <m/>
    <m/>
    <d v="2026-08-17T08:00:00"/>
    <s v="2026-08-17 08:00:00 | M Janji : (17 AGUSTUS 2026) jam Pasang : pagi  Note : hubungi pelanggan jika ingin kelokasi"/>
    <m/>
    <m/>
    <m/>
    <e v="#NUM!"/>
    <e v="#NUM!"/>
    <x v="1"/>
  </r>
  <r>
    <n v="2221"/>
    <n v="1002514708"/>
    <n v="3"/>
    <x v="7"/>
    <n v="4"/>
    <s v="KUDUS"/>
    <s v="BLORA"/>
    <s v="BLO"/>
    <s v="REG"/>
    <s v="AO"/>
    <x v="0"/>
    <s v="1P INET"/>
    <s v="Completed (PS)"/>
    <s v="RBS-Regional 3"/>
    <d v="2026-08-07T13:53:56"/>
    <d v="2026-08-11T15:57:02"/>
    <n v="69360813"/>
    <m/>
    <n v="141569115694"/>
    <s v="SMK NEGERI 1 JEPON"/>
    <s v="ODP-BLO-FFD/037 FFD/D05/037.01"/>
    <s v="WO061168327"/>
    <m/>
    <m/>
    <m/>
    <n v="111.4781053"/>
    <n v="-6.9687655999999896"/>
    <s v="|MN02756|MYIA-087871136124/POI/Olivia Noor Prita sari/085728035407/smkn1jepon@yahoo.com"/>
    <s v="MYIB_ASSISTANT"/>
    <m/>
    <m/>
    <m/>
    <m/>
    <m/>
    <m/>
    <m/>
    <m/>
    <s v="Management Janji"/>
    <s v="2026-08-11 08:00:00 | Nama PIC : Olivia No HP : 085728035407 Alt :  M Janji : 11/08/2026 Jam Pasang : 08.00 - 13:00  NoteÃ‚Â :  hubungi terlebih dahulu sebelum kelokasi"/>
    <s v="FCC"/>
    <d v="2026-07-08T13:54:50"/>
    <d v="2026-08-11T08:00:00"/>
    <m/>
    <s v="PS"/>
    <s v="BLO"/>
    <s v="NO ADDON"/>
    <n v="20260811"/>
    <s v="Completed"/>
    <s v="HSI Bisnis Promo HUT Telkom PSB 70% - 100 Mbps Dual Band"/>
    <s v="INDIBIZ"/>
    <m/>
    <m/>
    <d v="2026-08-11T08:00:00"/>
    <s v="2026-08-11 08:00:00 | Nama PIC : Olivia No HP : 085728035407 Alt :  M Janji : 11/08/2026 Jam Pasang : 08.00 - 13:00  NoteÃ‚Â :  hubungi terlebih dahulu sebelum kelokasi"/>
    <n v="2026"/>
    <n v="8"/>
    <n v="11"/>
    <d v="2026-08-11T00:00:00"/>
    <n v="-0.33333333333575865"/>
    <x v="0"/>
  </r>
  <r>
    <n v="2222"/>
    <n v="1002528753"/>
    <n v="3"/>
    <x v="0"/>
    <n v="5"/>
    <s v="MATARAM"/>
    <s v="LOMBOK TIMUR UTARA"/>
    <s v="SGG"/>
    <s v="REG"/>
    <s v="AO"/>
    <x v="0"/>
    <m/>
    <s v="Completed (PS)"/>
    <s v="RBS-Regional 3"/>
    <d v="2026-08-15T17:04:28"/>
    <d v="2026-08-15T20:04:46"/>
    <n v="69365514"/>
    <m/>
    <n v="172604214109"/>
    <s v="TOKO SRC YUDE"/>
    <s v="ODP-SGG-FAW/52"/>
    <s v="WO061837251"/>
    <m/>
    <m/>
    <m/>
    <n v="116.285967513446"/>
    <n v="-8.2668767125524507"/>
    <s v="MD|MYDB-20260812265153|DN00001/MN01272|TOKO SRC YUDE|087866750145"/>
    <s v="MYDIGIBIZPARTNER"/>
    <m/>
    <m/>
    <m/>
    <m/>
    <m/>
    <m/>
    <m/>
    <m/>
    <s v="Management Janji"/>
    <s v="2026-08-15 13:00:00 | Nama PIC : Bp Budi  No HP : 087866750145  No Alt : -  M Janji :  15 Agustus 2026  Jam Pasang : Pagi / Siang  Note : hubungi pelanggan jika ingin kelokasi  "/>
    <s v="FCC"/>
    <s v="15-08-2026 17:10:04"/>
    <m/>
    <m/>
    <s v="PS"/>
    <s v="SGG"/>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7:00:00"/>
    <s v="2026-08-15 13:00:00 | Nama PIC : Bp Budi  No HP : 087866750145  No Alt : -  M Janji :  15 Agustus 2026  Jam Pasang : Pagi / Siang  Note : hubungi pelanggan jika ingin kelokasi  "/>
    <n v="2026"/>
    <n v="8"/>
    <n v="15"/>
    <d v="2026-08-15T00:00:00"/>
    <n v="-0.29166666666424135"/>
    <x v="0"/>
  </r>
  <r>
    <n v="2223"/>
    <n v="1002520590"/>
    <n v="3"/>
    <x v="5"/>
    <n v="5"/>
    <s v="SINGARJA"/>
    <s v="GIANYAR"/>
    <s v="GIN"/>
    <s v="REG"/>
    <s v="AO"/>
    <x v="0"/>
    <m/>
    <s v="OSS - FALLOUT"/>
    <s v="RBS-Regional 3"/>
    <d v="2026-08-11T15:52:49"/>
    <d v="2026-08-12T17:14:34"/>
    <n v="69363562"/>
    <m/>
    <n v="172407213934"/>
    <s v="CV SAMI ASIKI"/>
    <s v="ODP-GIN-FH/42"/>
    <s v="WO061531732"/>
    <m/>
    <m/>
    <m/>
    <n v="115.3063915"/>
    <n v="-8.5350055999999999"/>
    <s v="|MN02658|/PIC I NENGAH SUARTA/081246891426/spbu.bali.5480504@gmail.com"/>
    <s v="Sales Force DBS"/>
    <m/>
    <m/>
    <m/>
    <m/>
    <m/>
    <m/>
    <m/>
    <m/>
    <s v="Management Janji"/>
    <s v="2026-08-12 15:00:00|Nama PIC:  bp suarta No HP: 081246891426 Alt: 081236102105 Tanggal: 12/8/2026 Jam Pasang: Sore Note: Hubungi sebelum ke lokasi, terimakasih.|40931149|MYDITA"/>
    <s v="FCC"/>
    <d v="2026-11-08T15:55:14"/>
    <d v="2026-08-12T15:00:00"/>
    <s v="Kendala Teknik"/>
    <s v="FO_WFM"/>
    <s v="GIN"/>
    <s v="NO ADDON"/>
    <m/>
    <s v="Provisioning Failed|WFM|INF009031772|TKJ_-8.5385033,115.33462829999999_pelanggan minta pemasangan besok"/>
    <s v="- 11_11446;Biaya PSB HSI EBIS Tunai di Depan ~ 11[150000]  - SP_NOSS;SP_NOSS ~ Internet NOSS Multispeed Network[0]  - SP_NOSS;SP_NOSS ~ Internet NOSS Multispeed Network[0]  - E25061;E25061 ~ ES25 - Paket HSI Basic (HSIEF) Khusus Winback 2.0[0]  - E25061~n"/>
    <s v="INDIBIZ"/>
    <m/>
    <m/>
    <d v="2026-08-12T15:00:00"/>
    <s v="2026-08-12 15:00:00|Nama PIC:  bp suarta No HP: 081246891426 Alt: 081236102105 Tanggal: 12/8/2026 Jam Pasang: Sore Note: Hubungi sebelum ke lokasi, terimakasih.|40931149|MYDITA"/>
    <m/>
    <m/>
    <m/>
    <e v="#NUM!"/>
    <e v="#NUM!"/>
    <x v="1"/>
  </r>
  <r>
    <n v="2224"/>
    <n v="1002520399"/>
    <n v="3"/>
    <x v="0"/>
    <n v="5"/>
    <s v="MATARAM"/>
    <s v="BIMA"/>
    <s v="SAP"/>
    <s v="REG"/>
    <s v="AO"/>
    <x v="0"/>
    <m/>
    <s v="7 | OSS - PROVISIONING ISSUED"/>
    <s v="RBS-Regional 3"/>
    <d v="2026-08-11T15:18:33"/>
    <d v="2026-08-11T15:24:25"/>
    <n v="69361211"/>
    <m/>
    <n v="172610305721"/>
    <s v="Kios Aiman"/>
    <s v="ODP-SAP-FAB/14"/>
    <s v="WO061514806"/>
    <m/>
    <m/>
    <m/>
    <n v="119.0125233"/>
    <n v="-8.5866559999999996"/>
    <s v="|MN02085|MYIA-040467897273/POI/rifdan/085338475722/rifdanwildan07@gmail.com"/>
    <s v="Sales Profesional"/>
    <m/>
    <m/>
    <m/>
    <m/>
    <m/>
    <m/>
    <m/>
    <m/>
    <s v="Management Janji"/>
    <s v="2026-08-09 08:00:00 | Nama PIC : Bp Rifdan  No Hp : 085338475722  No Alt : -  Tgl Pemasangan : 09 Agustus 2026  Interval : PAGI SIANG  Note : Hubungi pelanggan terlebih dahulu"/>
    <s v="FCC"/>
    <d v="2026-11-08T15:25:50"/>
    <m/>
    <m/>
    <s v="PI"/>
    <s v="SAP"/>
    <s v="ANTAREZ"/>
    <m/>
    <s v="Provisioning Issued"/>
    <s v="- 11_11446;Biaya PSB HSI EBIS Tunai di Depan ~ 11[150000]  - SP_NOSS;SP_NOSS ~ Internet NOSS Multispeed Network[0]  - SP_NOSS;SP_NOSS ~ Internet NOSS Multispeed Network[0]  - E23015;E23015 ~ ES23 - Perangkat ONT[0]  - E23015~null~44292;E23015||11||Abodeme"/>
    <s v="INDIBIZ"/>
    <m/>
    <m/>
    <d v="2026-08-11T07:00:00"/>
    <s v="2026-08-09 08:00:00 | Nama PIC : Bp Rifdan  No Hp : 085338475722  No Alt : -  Tgl Pemasangan : 09 Agustus 2026  Interval : PAGI SIANG  Note : Hubungi pelanggan terlebih dahulu"/>
    <m/>
    <m/>
    <m/>
    <e v="#NUM!"/>
    <e v="#NUM!"/>
    <x v="1"/>
  </r>
  <r>
    <n v="2225"/>
    <n v="1002514823"/>
    <n v="3"/>
    <x v="3"/>
    <n v="4"/>
    <s v="MAGELANG"/>
    <s v="MAGELANG"/>
    <s v="MGE"/>
    <s v="REG"/>
    <s v="AO"/>
    <x v="0"/>
    <s v="1P INET"/>
    <s v="Completed (PS)"/>
    <s v="RBS-Regional 3"/>
    <d v="2026-08-07T14:23:58"/>
    <d v="2026-08-08T14:36:20"/>
    <n v="69360875"/>
    <m/>
    <n v="146137149234"/>
    <s v="Griya Madani kos putra"/>
    <s v="ODP-MGE-FS/084"/>
    <s v="WO061172035"/>
    <m/>
    <m/>
    <m/>
    <n v="110.22133100000001"/>
    <n v="-7.4565130000000002"/>
    <s v="|MN02816|MYIA-007610420987/POI/Sumiyati/085729725910/sumiyati286@gmail.com"/>
    <s v="MYIB_ASSISTANT"/>
    <m/>
    <m/>
    <m/>
    <m/>
    <m/>
    <m/>
    <m/>
    <m/>
    <s v="Management Janji"/>
    <s v="2026-08-13 13:00:00 | Nama PIC:  bu sumiyati  No HP: 085729725910 Alt: Tanggal: 13/8/2026 Jam Pasang: Siang Note: Hubungi sebelum ke lokasi, terimakasih"/>
    <s v="FCC"/>
    <d v="2026-07-08T14:25:34"/>
    <d v="2026-08-13T13:00:00"/>
    <m/>
    <s v="PS"/>
    <s v="MGE"/>
    <s v="NO ADDON"/>
    <n v="20260808"/>
    <s v="Completed"/>
    <s v="HSI Bisnis Basic Promo HUT Telkom PSB 70% - 75 Mbps"/>
    <s v="INDIBIZ"/>
    <m/>
    <m/>
    <d v="2026-08-13T13:00:00"/>
    <s v="2026-08-13 13:00:00 | Nama PIC:  bu sumiyati  No HP: 085729725910 Alt: Tanggal: 13/8/2026 Jam Pasang: Siang Note: Hubungi sebelum ke lokasi, terimakasih"/>
    <n v="2026"/>
    <n v="8"/>
    <n v="8"/>
    <d v="2026-08-08T00:00:00"/>
    <n v="-5.5416666666642413"/>
    <x v="0"/>
  </r>
  <r>
    <n v="2226"/>
    <n v="1002521905"/>
    <n v="3"/>
    <x v="0"/>
    <n v="5"/>
    <s v="MATARAM"/>
    <s v="SUMBAWA"/>
    <s v="SBW"/>
    <s v="REG"/>
    <s v="AO"/>
    <x v="0"/>
    <s v="1P INET"/>
    <s v="Completed (PS)"/>
    <s v="RBS-Regional 3"/>
    <d v="2026-08-12T11:52:56"/>
    <d v="2026-08-13T12:34:08"/>
    <n v="69364134"/>
    <m/>
    <n v="172606791485"/>
    <s v="KANTOR DESA MOYO"/>
    <s v="ODP-SBW-FAY/02 FAY/D01/02.01"/>
    <s v="WO061574030"/>
    <m/>
    <m/>
    <m/>
    <n v="117.490567432391"/>
    <n v="-8.5242771774300792"/>
    <s v="|MN01595|MYIA-015207964087/POI/RAMLAH/082340398336/desamoyokeren@gmail.com"/>
    <s v="MYIB_ASSISTANT"/>
    <m/>
    <m/>
    <m/>
    <m/>
    <m/>
    <m/>
    <m/>
    <m/>
    <s v="Management Janji"/>
    <s v="2026-08-13 08:00:00 | Tanggal pemasangan :13/08/2026 Jam pemasangan : pagi/siang Info Tambahan : Hubungi pelanggan dulu sebelum ke lokasi terima kasih."/>
    <s v="FCC"/>
    <d v="2026-12-08T11:55:22"/>
    <d v="2026-08-13T08:00:00"/>
    <m/>
    <s v="PS"/>
    <s v="SBW"/>
    <s v="NO ADDON"/>
    <n v="20260813"/>
    <s v="Completed"/>
    <s v="HSI Bisnis Promo HUT Telkom PSB 70% - 100 Mbps"/>
    <s v="INDIBIZ"/>
    <m/>
    <m/>
    <d v="2026-08-13T08:00:00"/>
    <s v="2026-08-13 08:00:00 | Tanggal pemasangan :13/08/2026 Jam pemasangan : pagi/siang Info Tambahan : Hubungi pelanggan dulu sebelum ke lokasi terima kasih."/>
    <n v="2026"/>
    <n v="8"/>
    <n v="13"/>
    <d v="2026-08-13T00:00:00"/>
    <n v="-0.33333333333575865"/>
    <x v="0"/>
  </r>
  <r>
    <n v="2227"/>
    <n v="1002519831"/>
    <n v="3"/>
    <x v="1"/>
    <n v="5"/>
    <s v="SBY UTARA"/>
    <s v="MANYAR"/>
    <s v="MGO"/>
    <s v="REG"/>
    <s v="AO"/>
    <x v="0"/>
    <m/>
    <s v="Completed (PS)"/>
    <s v="RBS-Regional 3"/>
    <d v="2026-08-11T13:17:08"/>
    <d v="2026-08-11T15:26:47"/>
    <n v="69360168"/>
    <m/>
    <n v="152413167623"/>
    <s v="PT STRATEGI CENTRAL CAPITAL"/>
    <s v="ODP-MGO-FAL/09"/>
    <s v="WO061498601"/>
    <m/>
    <m/>
    <m/>
    <n v="112.75060000000001"/>
    <n v="-7.2561"/>
    <s v="|MN02394|MYIA-024014342297/POI/MOCH ANJAS PUTRA DARMAWAN /085165932082/anjasputrad18@gmail.com"/>
    <s v="MYDIGIBIZPARTNER"/>
    <m/>
    <m/>
    <m/>
    <m/>
    <m/>
    <m/>
    <m/>
    <m/>
    <s v="Management Janji"/>
    <s v="2026-08-07 13:00:00 |   M Janji : (07/08/026)  jam Pasang : 09:00  Note : hubungi pelanggan jika ingin kelokasi"/>
    <s v="FCC"/>
    <d v="2026-11-08T13:39:46"/>
    <m/>
    <m/>
    <s v="PS"/>
    <s v="MGO"/>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07 13:00:00 |   M Janji : (07/08/026)  jam Pasang : 09:00  Note : hubungi pelanggan jika ingin kelokasi"/>
    <n v="2026"/>
    <n v="8"/>
    <n v="11"/>
    <d v="2026-08-11T00:00:00"/>
    <n v="-0.29166666666424135"/>
    <x v="0"/>
  </r>
  <r>
    <n v="2228"/>
    <n v="1002524153"/>
    <n v="3"/>
    <x v="1"/>
    <n v="5"/>
    <s v="MADURA"/>
    <s v="BANGKALAN"/>
    <s v="OMB"/>
    <s v="REG"/>
    <s v="AO"/>
    <x v="0"/>
    <s v="1P INET"/>
    <s v="Completed (PS)"/>
    <s v="RBS-Regional 3"/>
    <d v="2026-08-13T12:58:57"/>
    <d v="2026-08-14T21:07:40"/>
    <n v="69365096"/>
    <m/>
    <n v="152438209187"/>
    <s v="MTS dan MA AN-NURRIYAH"/>
    <s v="ODP-OMB-FAA/03"/>
    <s v="WO061663998"/>
    <m/>
    <m/>
    <m/>
    <n v="113.331013396382"/>
    <n v="-7.1178825784872597"/>
    <s v="MD|MYDB-20260813265208|DN00001/MN02006|MTS dan MA AN-NURRIYAH|08139388649"/>
    <s v="MYDIGIBIZPARTNER"/>
    <m/>
    <m/>
    <m/>
    <m/>
    <m/>
    <m/>
    <m/>
    <m/>
    <s v="Management Janji"/>
    <s v="2026-08-14 13:00:00 | M Janji : (14/08/2026) jam Pasang :pagi / siang  Note : hubungi pelanggan jika ingin kelokasi"/>
    <s v="FCC"/>
    <s v="13-08-2026 13:10:22"/>
    <d v="2026-08-14T13:00:00"/>
    <m/>
    <s v="PS"/>
    <s v="OMB"/>
    <s v="NETMONK"/>
    <n v="20260814"/>
    <s v="Completed"/>
    <s v="HSI Bisnis Bundling Netmonk Promo 2026 PSB 70% - 300 Mbps"/>
    <s v="INDIBIZ"/>
    <m/>
    <m/>
    <d v="2026-08-14T13:00:00"/>
    <s v="2026-08-14 13:00:00 | M Janji : (14/08/2026) jam Pasang :pagi / siang  Note : hubungi pelanggan jika ingin kelokasi"/>
    <n v="2026"/>
    <n v="8"/>
    <n v="14"/>
    <d v="2026-08-14T00:00:00"/>
    <n v="-0.54166666666424135"/>
    <x v="0"/>
  </r>
  <r>
    <n v="2229"/>
    <n v="1002521010"/>
    <n v="3"/>
    <x v="7"/>
    <n v="4"/>
    <s v="KUDUS"/>
    <s v="KUDUS"/>
    <s v="KUD"/>
    <s v="REG"/>
    <s v="AO"/>
    <x v="0"/>
    <s v="1P INET"/>
    <s v="OSS - FALLOUT"/>
    <s v="RBS-Regional 3"/>
    <d v="2026-08-11T19:19:56"/>
    <d v="2026-08-12T19:29:05"/>
    <n v="69363751"/>
    <m/>
    <n v="142401145559"/>
    <s v="ERABLUE WH KUDUS"/>
    <s v="ODP-KUD-FBD/035 FBD/D03/035.01"/>
    <s v="WO061539185"/>
    <m/>
    <m/>
    <m/>
    <n v="110.80042"/>
    <n v="-6.811731"/>
    <s v="|MN02713|MYIA-091683043021/POI/HASBIBINTARO SHIDDIQ/081249549394/nextperdanaone@gmail.com"/>
    <s v="MYIB_ASSISTANT"/>
    <m/>
    <m/>
    <m/>
    <m/>
    <m/>
    <m/>
    <m/>
    <m/>
    <s v="Management Janji"/>
    <s v="2026-08-18 08:00:00 | telp : 081249549394 alt :  M Janji : (18/08/2026) jam Pasang :pagi / siang  Note : hubungi pelanggan jika ingin kelokasi"/>
    <s v="FCC"/>
    <d v="2026-11-08T19:39:45"/>
    <d v="2026-08-18T08:00:00"/>
    <s v="Kendala Pelanggan"/>
    <s v="FO_WFM"/>
    <s v="KUD"/>
    <s v="NO ADDON"/>
    <m/>
    <s v="Provisioning Failed|WFM|INF009032815|PP_-6.7680939,110.8029291_Pelanggan manja hari Selasa tanggal 18/08/2026"/>
    <s v="HSI Bisnis PSB 70% Dual Band - 100 Mbps"/>
    <s v="INDIBIZ"/>
    <m/>
    <m/>
    <d v="2026-08-18T08:00:00"/>
    <s v="2026-08-18 08:00:00 | telp : 081249549394 alt :  M Janji : (18/08/2026) jam Pasang :pagi / siang  Note : hubungi pelanggan jika ingin kelokasi"/>
    <m/>
    <m/>
    <m/>
    <e v="#NUM!"/>
    <e v="#NUM!"/>
    <x v="1"/>
  </r>
  <r>
    <n v="2230"/>
    <n v="1002514722"/>
    <n v="3"/>
    <x v="5"/>
    <n v="5"/>
    <s v="SINGARJA"/>
    <s v="SINGARAJA"/>
    <s v="BLI"/>
    <s v="REG"/>
    <s v="AO"/>
    <x v="0"/>
    <m/>
    <s v="MIE - SEND SURVEY"/>
    <s v="RBS-Regional 3"/>
    <d v="2026-08-07T13:59:40"/>
    <d v="2026-08-17T14:26:01"/>
    <n v="69360829"/>
    <m/>
    <n v="172405798387"/>
    <s v="SPBU NGURAH RAI"/>
    <s v="ODP-BLI-FAA/10"/>
    <s v="WO061936415"/>
    <m/>
    <m/>
    <m/>
    <n v="115.3523768"/>
    <n v="-8.4671231999999996"/>
    <s v="|MN02750|/CP I WAYAN LEDER/081337154909/wayanleder31@gmail.com"/>
    <s v="Sales Force DBS"/>
    <m/>
    <m/>
    <m/>
    <m/>
    <m/>
    <m/>
    <m/>
    <m/>
    <s v="Management Janji"/>
    <s v="2026-08-18 13:00:00|M janji : pagi Tanggal Pemasangan : 18/agustus/2026 Note : hubungi pelanggan jika ingin kelokasi |40971304|MYDITA"/>
    <s v="FCC"/>
    <d v="2026-07-08T14:10:02"/>
    <d v="2026-08-18T13:00:00"/>
    <m/>
    <s v="SURVEY_NEW_MANJA"/>
    <s v="BLI"/>
    <s v="NO ADDON"/>
    <m/>
    <s v="MIE - SEND SURVEY"/>
    <s v="- SP_NOSS;SP_NOSS ~ Internet NOSS Multispeed Network[0]  - SP_NOSS;SP_NOSS ~ Internet NOSS Multispeed Network[0]  - E23015;E23015 ~ ES23 - Perangkat ONT[0]  - E23015~null~44292;E23015||11||Abodemen 0[0]  - E23015~null~E23015_SWONT;SWONT ~ Biaya Sewa ONT ~"/>
    <s v="INDIBIZ"/>
    <m/>
    <m/>
    <d v="2026-08-18T13:00:00"/>
    <s v="2026-08-18 13:00:00|M janji : pagi Tanggal Pemasangan : 18/agustus/2026 Note : hubungi pelanggan jika ingin kelokasi |40971304|MYDITA"/>
    <m/>
    <m/>
    <m/>
    <e v="#NUM!"/>
    <e v="#NUM!"/>
    <x v="1"/>
  </r>
  <r>
    <n v="2231"/>
    <n v="1002505414"/>
    <n v="3"/>
    <x v="0"/>
    <n v="5"/>
    <s v="MATARAM"/>
    <s v="INNER - NUSA TENGGARA"/>
    <s v="SWE"/>
    <s v="REG"/>
    <s v="AO"/>
    <x v="0"/>
    <s v="1P INET"/>
    <s v="Completed (PS)"/>
    <s v="RBS-Regional 3"/>
    <d v="2026-08-02T18:58:57"/>
    <d v="2026-08-03T18:43:00"/>
    <n v="69357115"/>
    <m/>
    <n v="172605804072"/>
    <s v="toko maman"/>
    <s v="ODP-SWE-FAJ/22 FAJ/D06/22.01"/>
    <s v="WO060739769"/>
    <m/>
    <m/>
    <m/>
    <n v="116.15962748263"/>
    <n v="-8.66535221961038"/>
    <s v="|MC40230|MYIA-067576799528/POI/H EDWAR RIDHO/081934968110/m4893469@gmail.com"/>
    <s v="MYIB_ASSISTANT"/>
    <m/>
    <m/>
    <m/>
    <m/>
    <m/>
    <m/>
    <m/>
    <m/>
    <s v="Management Janji"/>
    <s v="2026-08-04 08:00:00 | Nama Pic : BP EDWAR No Hp Pic : 081934968110 Jam Pemasangan : 08:00 - 12.00 Tanggal Pemasangan : SENIN 03 AGUSTUS 2026 Info Tambahan : Hubungi pelanggan sebelum datang ke lokasi, terima kasih."/>
    <s v="FCC"/>
    <d v="2026-02-08T19:09:51"/>
    <d v="2026-08-04T08:00:00"/>
    <m/>
    <s v="PS"/>
    <s v="SWE"/>
    <s v="NO ADDON"/>
    <n v="20260803"/>
    <s v="Completed"/>
    <s v="HSI Bisnis Promo HUT Telkom PSB 70% - 50 Mbps"/>
    <s v="INDIBIZ"/>
    <m/>
    <m/>
    <d v="2026-08-04T08:00:00"/>
    <s v="2026-08-04 08:00:00 | Nama Pic : BP EDWAR No Hp Pic : 081934968110 Jam Pemasangan : 08:00 - 12.00 Tanggal Pemasangan : SENIN 03 AGUSTUS 2026 Info Tambahan : Hubungi pelanggan sebelum datang ke lokasi, terima kasih."/>
    <n v="2026"/>
    <n v="8"/>
    <n v="3"/>
    <d v="2026-08-03T00:00:00"/>
    <n v="-1.3333333333357587"/>
    <x v="0"/>
  </r>
  <r>
    <n v="2232"/>
    <n v="1002504359"/>
    <n v="3"/>
    <x v="7"/>
    <n v="4"/>
    <s v="SOLO"/>
    <s v="INNER - SOLO JATENG TIMUR"/>
    <s v="SLO"/>
    <s v="REG"/>
    <s v="AO"/>
    <x v="0"/>
    <m/>
    <s v="Completed (PS)"/>
    <s v="RBS-Regional 3"/>
    <d v="2026-08-01T10:30:59"/>
    <d v="2026-08-01T14:23:10"/>
    <n v="69355729"/>
    <m/>
    <n v="146527604804"/>
    <s v="ETERNISKIN SOLO BARU"/>
    <s v="ODP-SLO-FD/049"/>
    <s v="WO060628503"/>
    <m/>
    <m/>
    <m/>
    <n v="110.8105"/>
    <n v="-7.6069000000000004"/>
    <s v="|MN00396|MYIA-098599653192/POI/Nurul Wahid Hidayah/085111451168/ga.eterniskin@gmail.com"/>
    <s v="Amex"/>
    <m/>
    <m/>
    <m/>
    <m/>
    <m/>
    <m/>
    <m/>
    <m/>
    <s v="Management Janji"/>
    <s v="2026-07-31 15:00:00 | Tanggal: 31/7/2026  Jam Pasang: 10.00  Note: Hubungi sebelum ke lokasi, terimakasih."/>
    <s v="FCC"/>
    <d v="2026-01-08T10:39:46"/>
    <m/>
    <m/>
    <s v="PS"/>
    <s v="SLO"/>
    <s v="NO ADDON"/>
    <n v="20260801"/>
    <s v="Completed"/>
    <s v="- 11_11446;Biaya PSB HSI EBIS Tunai di Depan ~ 11[150000]  - SP_NOSS;SP_NOSS ~ Internet NOSS Multispeed Network[0]  - E23015;E23015 ~ ES23 - Perangkat ONT[0]  - E23015~null~44292;E23015||11||Abodemen 0[0]  - E23015~null~E23015_SWONT;SWONT ~ Biaya Sewa ONT"/>
    <s v="INDIBIZ"/>
    <m/>
    <m/>
    <d v="2026-08-01T07:00:00"/>
    <s v="2026-07-31 15:00:00 | Tanggal: 31/7/2026  Jam Pasang: 10.00  Note: Hubungi sebelum ke lokasi, terimakasih."/>
    <n v="2026"/>
    <n v="8"/>
    <n v="1"/>
    <d v="2026-08-01T00:00:00"/>
    <n v="-0.29166666666424135"/>
    <x v="0"/>
  </r>
  <r>
    <n v="2233"/>
    <n v="1002514233"/>
    <n v="3"/>
    <x v="7"/>
    <n v="4"/>
    <s v="KUDUS"/>
    <s v="PATI"/>
    <s v="PAT"/>
    <s v="REG"/>
    <s v="AO"/>
    <x v="0"/>
    <s v="1P INET"/>
    <s v="98 | OSS - CANCEL COMPLETE"/>
    <s v="RBS-Regional 3"/>
    <d v="2026-08-07T10:55:56"/>
    <d v="2026-08-10T09:37:37"/>
    <n v="69360621"/>
    <m/>
    <n v="142551119467"/>
    <s v="J&amp;T Cargo"/>
    <s v="ODP-PAT-FD/008 FD/D02/008.01"/>
    <s v="WO061146854"/>
    <m/>
    <m/>
    <m/>
    <n v="110.90396174032701"/>
    <n v="-6.9382654468967697"/>
    <s v="|MC60043|MYIA-090609432088/POI/Prasetiyo Noto Kamil/081335372960/netfa859@gmail.com"/>
    <s v="MYIB_ASSISTANT"/>
    <m/>
    <m/>
    <m/>
    <m/>
    <m/>
    <m/>
    <m/>
    <m/>
    <s v="Management Janji"/>
    <s v="2026-08-08 08:00:00 | telp :081335372960   alt : pagi / siang 08/08/2026 hub sebelum ke lokasi "/>
    <s v="FCC"/>
    <d v="2026-07-08T11:10:29"/>
    <d v="2026-08-08T08:00:00"/>
    <s v="Kendala Pelanggan"/>
    <s v="CANCEL"/>
    <s v="PAT"/>
    <s v="NO ADDON"/>
    <m/>
    <s v="Cancel Completed"/>
    <s v="HSI Bisnis Promo HUT Telkom PSB 70% - 150 Mbps"/>
    <s v="INDIBIZ"/>
    <m/>
    <m/>
    <d v="2026-08-08T08:00:00"/>
    <s v="2026-08-08 08:00:00 | telp :081335372960   alt : pagi / siang 08/08/2026 hub sebelum ke lokasi "/>
    <m/>
    <m/>
    <m/>
    <e v="#NUM!"/>
    <e v="#NUM!"/>
    <x v="1"/>
  </r>
  <r>
    <n v="2234"/>
    <n v="1002504544"/>
    <n v="3"/>
    <x v="6"/>
    <n v="5"/>
    <s v="SIDOARJO"/>
    <s v="JOMBANG"/>
    <s v="POS"/>
    <s v="REG"/>
    <s v="AO"/>
    <x v="0"/>
    <m/>
    <s v="Completed (PS)"/>
    <s v="RBS-Regional 1"/>
    <d v="2026-08-01T12:59:32"/>
    <d v="2026-08-03T20:01:47"/>
    <n v="69356702"/>
    <m/>
    <n v="152333218438"/>
    <s v="SMK Negeri Kabuh"/>
    <s v="ODP-POS-FN/001"/>
    <s v="WO060775434"/>
    <m/>
    <m/>
    <m/>
    <n v="112.2683546"/>
    <n v="-7.4190288000000004"/>
    <s v="AMRBS:960319;RENGGA;Indibiz 1:1 300 Mbps;085735046251/+6285735046251;hadist90@gmail.com"/>
    <s v="Account Manager"/>
    <m/>
    <m/>
    <m/>
    <m/>
    <m/>
    <m/>
    <m/>
    <m/>
    <s v="Management Janji"/>
    <s v="2026-08-04 08:00:00|Nama : BP NURHADI  No Hp : 085735046251 No Alt :  Tgl Pemasangan : 04 Agustus 2026 Interval : PAGI  Note : Hubungi pelanggan terlebih dahulu|40981182|MYDITA"/>
    <s v="FCC"/>
    <d v="2026-01-08T13:09:54"/>
    <d v="2026-08-04T08:00:00"/>
    <m/>
    <s v="PS"/>
    <s v="POS"/>
    <s v="NO ADDON"/>
    <n v="20260803"/>
    <s v="Completed"/>
    <s v="- 11_11446;Biaya PSB HSI EBIS Tunai di Depan ~ 11[150000]  - E25060;E25060 ~ ES25 - Paket HSI Bisnis (HSIE) Khusus Winback 2.0[0]  - E25060~null~E25060_UNL;UNL ~ Internet-Link Unlimited Internet Usage ~ E25060[0]  - E25060~null~105343;E25060||11||Abodemen"/>
    <s v="INDIBIZ"/>
    <m/>
    <m/>
    <d v="2026-08-04T08:00:00"/>
    <s v="2026-08-04 08:00:00|Nama : BP NURHADI  No Hp : 085735046251 No Alt :  Tgl Pemasangan : 04 Agustus 2026 Interval : PAGI  Note : Hubungi pelanggan terlebih dahulu|40981182|MYDITA"/>
    <n v="2026"/>
    <n v="8"/>
    <n v="3"/>
    <d v="2026-08-03T00:00:00"/>
    <n v="-1.3333333333357587"/>
    <x v="0"/>
  </r>
  <r>
    <n v="2235"/>
    <n v="1002510937"/>
    <n v="3"/>
    <x v="3"/>
    <n v="4"/>
    <s v="PURWOKERTO"/>
    <s v="PURWOKERTO"/>
    <s v="SUK"/>
    <s v="REG"/>
    <s v="AO"/>
    <x v="0"/>
    <s v="1P INET"/>
    <s v="102 | FOLLOW UP COMPLETED"/>
    <s v="RBS-Regional 3"/>
    <d v="2026-08-05T15:01:56"/>
    <d v="2026-08-07T11:54:16"/>
    <n v="69359347"/>
    <m/>
    <n v="146374601248"/>
    <s v="SEKOLAH NASIONAL TERINTEGRASI 2 BANYUMAS"/>
    <s v="ODP-SUK-FM/011 FM/D01/011.01"/>
    <s v="WO060998550"/>
    <m/>
    <m/>
    <m/>
    <n v="109.2979802"/>
    <n v="-7.4743869999999903"/>
    <s v="|MC80052|MYIA-069319206183/POI/SIGIT PURNOMO ADI/085701442444/11sigitpadi10@gmail.com"/>
    <s v="MYIB_ASSISTANT"/>
    <m/>
    <m/>
    <m/>
    <m/>
    <m/>
    <m/>
    <m/>
    <m/>
    <s v="Management Janji"/>
    <s v="2026-08-06 13:00:00 | Tanggal pemasangan: 6/08/2026 Jam pemasangan : pagi / siang Info Tambahan : Hubungi pelanggan dulu sebelum ke lokasi. terima kasih"/>
    <s v="FCC"/>
    <d v="2026-05-08T15:10:31"/>
    <d v="2026-08-06T13:00:00"/>
    <m/>
    <s v="REVOKE"/>
    <s v="SUK"/>
    <s v="NO ADDON"/>
    <m/>
    <s v="Follow Up Revoke Completed, New Order ID : SC1002514430"/>
    <s v="HSI Bisnis Promo HUT Telkom PSB 70% - 100 Mbps"/>
    <s v="INDIBIZ"/>
    <m/>
    <m/>
    <d v="2026-08-06T13:00:00"/>
    <s v="2026-08-06 13:00:00 | Tanggal pemasangan: 6/08/2026 Jam pemasangan : pagi / siang Info Tambahan : Hubungi pelanggan dulu sebelum ke lokasi. terima kasih"/>
    <m/>
    <m/>
    <m/>
    <e v="#NUM!"/>
    <e v="#NUM!"/>
    <x v="1"/>
  </r>
  <r>
    <n v="2236"/>
    <n v="1002523847"/>
    <n v="3"/>
    <x v="2"/>
    <n v="5"/>
    <s v="MALANG"/>
    <s v="KEPANJEN"/>
    <s v="KLJ"/>
    <s v="REG"/>
    <s v="AO"/>
    <x v="0"/>
    <m/>
    <s v="Completed (PS)"/>
    <s v="RBS-Regional 3"/>
    <d v="2026-08-13T11:05:33"/>
    <d v="2026-08-13T16:16:08"/>
    <n v="69362183"/>
    <m/>
    <n v="152703903526"/>
    <s v="PT Internet Solusi Prima"/>
    <s v="ODP-KLJ-FCW/53"/>
    <s v="WO061652642"/>
    <m/>
    <m/>
    <m/>
    <n v="112.58058432259"/>
    <n v="-7.9681756861570703"/>
    <s v="|MB00449|MYIA-008299923905/POI/ibu/087880075433/project.maxfo@gmail.com"/>
    <s v="MYDIGIBIZPARTNER"/>
    <m/>
    <m/>
    <m/>
    <m/>
    <m/>
    <m/>
    <m/>
    <m/>
    <s v="Management Janji"/>
    <s v="2026-08-11 08:00:00 | M Janji : (09/08/2026)  jam Pasang : 09:00  Note : hubungi pelanggan jika ingin kelokasi"/>
    <s v="FCC"/>
    <s v="13-08-2026 11:10:22"/>
    <m/>
    <m/>
    <s v="PS"/>
    <s v="KLJ"/>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1 08:00:00 | M Janji : (09/08/2026)  jam Pasang : 09:00  Note : hubungi pelanggan jika ingin kelokasi"/>
    <n v="2026"/>
    <n v="8"/>
    <n v="13"/>
    <d v="2026-08-13T00:00:00"/>
    <n v="-0.29166666666424135"/>
    <x v="0"/>
  </r>
  <r>
    <n v="2237"/>
    <n v="1002519207"/>
    <n v="3"/>
    <x v="0"/>
    <n v="5"/>
    <s v="MATARAM"/>
    <s v="LOMBOK BARAT TENGAH"/>
    <s v="PRY"/>
    <s v="REG"/>
    <s v="AO"/>
    <x v="0"/>
    <s v="1P INET"/>
    <s v="Completed (PS)"/>
    <s v="RBS-Regional 3"/>
    <d v="2026-08-11T10:13:56"/>
    <d v="2026-08-11T15:06:45"/>
    <n v="69363017"/>
    <m/>
    <n v="172603791553"/>
    <s v="Toko Lalu Kadarusman"/>
    <s v="ODP-PYA-FAQ/66 FAQ/D06/66.01"/>
    <s v="WO061471284"/>
    <m/>
    <m/>
    <m/>
    <n v="116.326938606798"/>
    <n v="-8.6596516296268007"/>
    <s v="MD|MYDB-20260810264914|SC00001/MC00046|Toko Lalu Kadarusman|082326518436"/>
    <s v="MYDIGIBIZPARTNER"/>
    <m/>
    <m/>
    <m/>
    <m/>
    <m/>
    <m/>
    <m/>
    <m/>
    <s v="Management Janji"/>
    <s v="2026-08-12 08:00:00 | Nama Pic : Lalu Kadarusman No Hp Pic : 082326518436 No alt : - Jam Pemasangan : pagi  Tanggal Pemasangan : 12 Agustus 2026"/>
    <s v="FCC"/>
    <d v="2026-11-08T10:39:50"/>
    <d v="2026-08-12T08:00:00"/>
    <m/>
    <s v="PS"/>
    <s v="PRY"/>
    <s v="NO ADDON"/>
    <n v="20260811"/>
    <s v="Completed"/>
    <s v="HSI Bisnis PSB 70% - 150 Mbps"/>
    <s v="INDIBIZ"/>
    <m/>
    <m/>
    <d v="2026-08-12T08:00:00"/>
    <s v="2026-08-12 08:00:00 | Nama Pic : Lalu Kadarusman No Hp Pic : 082326518436 No alt : - Jam Pemasangan : pagi  Tanggal Pemasangan : 12 Agustus 2026"/>
    <n v="2026"/>
    <n v="8"/>
    <n v="11"/>
    <d v="2026-08-11T00:00:00"/>
    <n v="-1.3333333333357587"/>
    <x v="0"/>
  </r>
  <r>
    <n v="2238"/>
    <n v="1002504901"/>
    <n v="3"/>
    <x v="1"/>
    <n v="5"/>
    <s v="SBY UTARA"/>
    <s v="TANDES"/>
    <s v="BBE"/>
    <s v="REG"/>
    <s v="AO"/>
    <x v="0"/>
    <s v="1P INET"/>
    <s v="Completed (PS)"/>
    <s v="RBS-Regional 3"/>
    <d v="2026-08-01T18:04:56"/>
    <d v="2026-08-02T19:47:10"/>
    <n v="69356897"/>
    <m/>
    <n v="152417233628"/>
    <s v="Warkop Gemilang"/>
    <s v="ODP-BBE-FAP/31 FAP/D06/31.01"/>
    <s v="WO060677670"/>
    <m/>
    <m/>
    <m/>
    <n v="112.61263599999999"/>
    <n v="-7.3531412999999999"/>
    <s v="|MYIB-CUST|MYTN-097871435289/POI/Heri Priyanto/082131558383/priyantoh900@gmail.com"/>
    <s v="MYINDIBIZ"/>
    <m/>
    <m/>
    <m/>
    <m/>
    <m/>
    <m/>
    <m/>
    <m/>
    <s v="Management Janji"/>
    <s v="2026-08-02 15:00:00 | Nama PIC : bapak heri No HP : 082131558383 Alt :  M Janji : (MINGGU/2/AGUSTUS/2026) jam Pasang : 09:00 Note : hubungi pelanggan jika ingin kelokasi"/>
    <s v="FCC"/>
    <d v="2026-01-08T18:10:21"/>
    <d v="2026-08-02T15:00:00"/>
    <m/>
    <s v="PS"/>
    <s v="BBE"/>
    <s v="NO ADDON"/>
    <n v="20260802"/>
    <s v="Completed"/>
    <s v="HSI Bisnis Basic Promo HUT Telkom PSB 70% - 100 Mbps Dual Band"/>
    <s v="INDIBIZ"/>
    <m/>
    <m/>
    <d v="2026-08-02T15:00:00"/>
    <s v="2026-08-02 15:00:00 | Nama PIC : bapak heri No HP : 082131558383 Alt :  M Janji : (MINGGU/2/AGUSTUS/2026) jam Pasang : 09:00 Note : hubungi pelanggan jika ingin kelokasi"/>
    <n v="2026"/>
    <n v="8"/>
    <n v="2"/>
    <d v="2026-08-02T00:00:00"/>
    <n v="-0.625"/>
    <x v="0"/>
  </r>
  <r>
    <n v="2239"/>
    <n v="1002525150"/>
    <n v="3"/>
    <x v="4"/>
    <n v="4"/>
    <s v="SEMARANG"/>
    <s v="INNER - SEMARANG JATENG UTARA"/>
    <s v="BMK"/>
    <s v="REG"/>
    <s v="AO"/>
    <x v="0"/>
    <s v="1P INET"/>
    <s v="OSS - FALLOUT"/>
    <s v="RBS-Regional 3"/>
    <d v="2026-08-13T17:43:56"/>
    <d v="2026-08-14T14:25:28"/>
    <n v="69365498"/>
    <m/>
    <n v="141423136380"/>
    <s v="NEKA SEMARANG MULAWARMAN"/>
    <s v="ODP-BMK-FY/018 FY/D02/018.01"/>
    <s v="WO061698244"/>
    <m/>
    <m/>
    <m/>
    <n v="110.437667"/>
    <n v="-7.0662229999999999"/>
    <s v="|MN02054|MYIA-080739152751/POI/Ayu putri angreani kusanto/08990794495/anext213@gmail.com"/>
    <s v="MYIB_ASSISTANT"/>
    <m/>
    <m/>
    <m/>
    <m/>
    <m/>
    <m/>
    <m/>
    <m/>
    <s v="Management Janji"/>
    <s v="2026-08-14 15:00:00 | Tanggal pemasangan: 14/08/2026 Jam pemasangan : pagi / siang Info Tambahan : Hubungi pelanggan dulu sebelum ke lokasi terima kasih."/>
    <s v="FCC"/>
    <s v="13-08-2026 17:55:20"/>
    <d v="2026-08-14T15:00:00"/>
    <s v="Kendala Pelanggan"/>
    <s v="FO_WFM"/>
    <s v="BMK"/>
    <s v="NO ADDON"/>
    <m/>
    <s v="Provisioning Failed|WFM|INF009043297|PP_-7.102512099999999,110.44489320000001_-7.0329841,110.38644 |pp-20/08  pelanggan minta"/>
    <s v="HSI Bisnis Promo HUT Telkom PSB 70% - 50 Mbps"/>
    <s v="INDIBIZ"/>
    <m/>
    <m/>
    <d v="2026-08-14T15:00:00"/>
    <s v="2026-08-14 15:00:00 | Tanggal pemasangan: 14/08/2026 Jam pemasangan : pagi / siang Info Tambahan : Hubungi pelanggan dulu sebelum ke lokasi terima kasih."/>
    <m/>
    <m/>
    <m/>
    <e v="#NUM!"/>
    <e v="#NUM!"/>
    <x v="1"/>
  </r>
  <r>
    <n v="2240"/>
    <n v="1002523504"/>
    <n v="3"/>
    <x v="3"/>
    <n v="4"/>
    <s v="MAGELANG"/>
    <s v="MAGELANG"/>
    <s v="MGE"/>
    <s v="DGS"/>
    <s v="AO"/>
    <x v="0"/>
    <m/>
    <s v="Completed (PS)"/>
    <s v="DGS-B2B TREG"/>
    <d v="2026-08-13T09:37:31"/>
    <d v="2026-08-13T19:36:32"/>
    <n v="65243041"/>
    <m/>
    <n v="146137149740"/>
    <s v="TEMPORER BGES MAGELANG"/>
    <s v="ODP-MGE-FAU/024"/>
    <s v="WO061644257"/>
    <m/>
    <m/>
    <m/>
    <n v="110.21968302000001"/>
    <n v="-7.4698610260000002"/>
    <s v="950291 / AM / DIMAS R/ TREG3 / HSI BISNIS 300 MBPS / 081335698822 SUPARMAN/ TEMPORER HUT RI"/>
    <s v="Account Manager"/>
    <m/>
    <m/>
    <m/>
    <m/>
    <m/>
    <m/>
    <m/>
    <m/>
    <s v="Management Janji"/>
    <s v="APS"/>
    <s v="FCC"/>
    <s v="13-08-2026 09:40:08"/>
    <m/>
    <m/>
    <s v="PS"/>
    <s v="MGE"/>
    <s v="NO ADDON"/>
    <n v="20260813"/>
    <s v="Completed"/>
    <s v="- 11_11450;Biaya PSB Reguler HSI EBIS ~ 11[500000]  - SP_NOSS;SP_NOSS ~ Internet NOSS Multispeed Network[0]  - SP_NOSS;SP_NOSS ~ Internet NOSS Multispeed Network[0]  - E23046;E23046 ~ ES23 - Paket HSI Bisnis[0]  - E23046~null~E23046_UNL;UNL ~ Internet-Lin"/>
    <s v="INDIBIZ"/>
    <m/>
    <m/>
    <d v="2026-08-13T12:00:00"/>
    <s v="APS"/>
    <n v="2026"/>
    <n v="8"/>
    <n v="13"/>
    <d v="2026-08-13T00:00:00"/>
    <n v="-0.5"/>
    <x v="0"/>
  </r>
  <r>
    <n v="2241"/>
    <n v="1002513377"/>
    <n v="3"/>
    <x v="5"/>
    <n v="5"/>
    <s v="SINGARJA"/>
    <s v="SINGARAJA"/>
    <s v="SGR"/>
    <s v="REG"/>
    <s v="AO"/>
    <x v="0"/>
    <s v="1P INET"/>
    <s v="102 | FOLLOW UP COMPLETED"/>
    <s v="RBS-Regional 3"/>
    <d v="2026-08-06T17:43:56"/>
    <d v="2026-08-10T12:04:54"/>
    <n v="69360310"/>
    <m/>
    <n v="172424836833"/>
    <s v="RANGGA MART"/>
    <s v="ODP-SGR-FEF/20 FEF/D01/20.01"/>
    <s v="WO061110295"/>
    <m/>
    <m/>
    <m/>
    <n v="115.31634630000001"/>
    <n v="-8.1173664999999993"/>
    <s v="|MN02665|MYIA-071215966227/POI/KETUT SIGARTA/085238068995/sugiartha83.bali@gmail.com"/>
    <s v="MYIB_ASSISTANT"/>
    <m/>
    <m/>
    <m/>
    <m/>
    <m/>
    <m/>
    <m/>
    <m/>
    <s v="Management Janji"/>
    <s v="2026-08-07 15:00:00 | Nama PIC : Bapak Ketut Sugiarta No HP : 085238068995 No Alternatif : 081338326051 M Janji : 07/08/2026 Jam Pasang : Pagi NoteÃ‚Â :  Hubungi terlebih dahulu sebelum ke lokasi "/>
    <s v="FCC"/>
    <d v="2026-06-08T17:55:32"/>
    <d v="2026-08-07T15:00:00"/>
    <s v="Kendala Pelanggan"/>
    <s v="REVOKE"/>
    <s v="SGR"/>
    <s v="NO ADDON"/>
    <m/>
    <s v="Follow Up Revoke Completed, New Order ID : SC1002517580"/>
    <s v="HSI Bisnis Promo HUT Telkom PSB 70% - 50 Mbps"/>
    <s v="INDIBIZ"/>
    <m/>
    <m/>
    <d v="2026-08-07T15:00:00"/>
    <s v="2026-08-07 15:00:00 | Nama PIC : Bapak Ketut Sugiarta No HP : 085238068995 No Alternatif : 081338326051 M Janji : 07/08/2026 Jam Pasang : Pagi NoteÃ‚Â :  Hubungi terlebih dahulu sebelum ke lokasi "/>
    <m/>
    <m/>
    <m/>
    <e v="#NUM!"/>
    <e v="#NUM!"/>
    <x v="1"/>
  </r>
  <r>
    <n v="2242"/>
    <n v="1002514447"/>
    <n v="3"/>
    <x v="4"/>
    <n v="4"/>
    <s v="SEMARANG"/>
    <s v="INNER - SEMARANG JATENG UTARA"/>
    <s v="BMK"/>
    <s v="REG"/>
    <s v="AO"/>
    <x v="0"/>
    <s v="1P INET"/>
    <s v="Completed (PS)"/>
    <s v="RBS-Regional 3"/>
    <d v="2026-08-07T11:58:56"/>
    <d v="2026-08-08T11:26:54"/>
    <n v="69360706"/>
    <m/>
    <n v="141423136616"/>
    <s v="Kos Bu Erma"/>
    <s v="ODP-BMK-FAY/098 FAY/D07/098.01"/>
    <s v="WO061153927"/>
    <m/>
    <m/>
    <m/>
    <n v="110.4248197"/>
    <n v="-7.0689788"/>
    <s v="|MN00426|MYIA-014896420589/POI/Muchamad Rifky/088980332597/mucharifk73@gmail.com"/>
    <s v="MYIB_ASSISTANT"/>
    <m/>
    <m/>
    <m/>
    <m/>
    <m/>
    <m/>
    <m/>
    <m/>
    <s v="Management Janji"/>
    <s v="2026-08-08 08:00:00 | Nama : BU MUCHAMAD RIFKY No Hp : 088980332597 No Alt :  Tgl Pemasangan : 08 Agustus 2026 Interval : PAGI  Note : Hubungi pelanggan terlebih dahulu"/>
    <s v="FCC"/>
    <d v="2026-07-08T12:10:12"/>
    <d v="2026-08-08T08:00:00"/>
    <m/>
    <s v="PS"/>
    <s v="BMK"/>
    <s v="NO ADDON"/>
    <n v="20260808"/>
    <s v="Completed"/>
    <s v="HSI Bisnis Promo HUT Telkom PSB 70% - 100 Mbps"/>
    <s v="INDIBIZ"/>
    <m/>
    <m/>
    <d v="2026-08-08T08:00:00"/>
    <s v="2026-08-08 08:00:00 | Nama : BU MUCHAMAD RIFKY No Hp : 088980332597 No Alt :  Tgl Pemasangan : 08 Agustus 2026 Interval : PAGI  Note : Hubungi pelanggan terlebih dahulu"/>
    <n v="2026"/>
    <n v="8"/>
    <n v="8"/>
    <d v="2026-08-08T00:00:00"/>
    <n v="-0.33333333333575865"/>
    <x v="0"/>
  </r>
  <r>
    <n v="2243"/>
    <n v="1002511579"/>
    <n v="3"/>
    <x v="5"/>
    <n v="5"/>
    <s v="DENPASAR"/>
    <s v="SANUR"/>
    <s v="KLM"/>
    <s v="REG"/>
    <s v="AO"/>
    <x v="0"/>
    <m/>
    <s v="Completed (PS)"/>
    <s v="RBS-Regional 3"/>
    <d v="2026-08-06T09:27:27"/>
    <d v="2026-08-08T17:55:11"/>
    <n v="69359635"/>
    <n v="3612108221"/>
    <n v="172401792899"/>
    <s v="PT SATYA LANGGENG SENTOSA"/>
    <s v="ODP-KLM-FBT/56"/>
    <s v="WO061065969"/>
    <m/>
    <m/>
    <m/>
    <n v="115.2377549"/>
    <n v="-8.6363982999999998"/>
    <s v="|MN02545|/CP SELEA WATI/081218207980-085715216718/ga.satyalanggeng@gmail.com"/>
    <s v="Sales Force DBS"/>
    <m/>
    <m/>
    <m/>
    <m/>
    <m/>
    <m/>
    <m/>
    <m/>
    <s v="Management Janji"/>
    <s v="2026-08-07 13:00:00|Nama : BU SELLA WATI  No Hp : 081218207980 No Alt : 085715216718 Tgl Pemasangan : 07 Agustus 2026 Interval : PAGI  Note : Hubungi pelanggan terlebih dahulu|40981182|MYDITA"/>
    <s v="FCC"/>
    <d v="2026-06-08T09:39:52"/>
    <d v="2026-08-07T13:00:00"/>
    <s v="Kendala Pelanggan"/>
    <s v="PS"/>
    <s v="KLM"/>
    <s v="NO ADDON"/>
    <n v="20260808"/>
    <s v="Completed"/>
    <s v="- 11_11446;Biaya PSB HSI EBIS Tunai di Depan ~ 11[150000]  - SP_NOSS;SP_NOSS ~ Internet NOSS Multispeed Network[0]  - SP_NOSS;SP_NOSS ~ Internet NOSS Multispeed Network[0]  - E24057;E24057 ~ ES24 - Paket HSI Bisnis (HSIE) Khusus Winback[0]  - E24057~null~"/>
    <s v="INDIBIZ"/>
    <m/>
    <m/>
    <d v="2026-08-07T13:00:00"/>
    <s v="2026-08-07 13:00:00|Nama : BU SELLA WATI  No Hp : 081218207980 No Alt : 085715216718 Tgl Pemasangan : 07 Agustus 2026 Interval : PAGI  Note : Hubungi pelanggan terlebih dahulu|40981182|MYDITA"/>
    <n v="2026"/>
    <n v="8"/>
    <n v="8"/>
    <d v="2026-08-08T00:00:00"/>
    <n v="0.45833333333575865"/>
    <x v="0"/>
  </r>
  <r>
    <n v="2244"/>
    <n v="1002522351"/>
    <n v="3"/>
    <x v="0"/>
    <n v="5"/>
    <s v="MATARAM"/>
    <s v="LOMBOK BARAT TENGAH"/>
    <s v="PRY"/>
    <s v="REG"/>
    <s v="AO"/>
    <x v="0"/>
    <s v="1P INET"/>
    <s v="Completed (PS)"/>
    <s v="RBS-Regional 3"/>
    <d v="2026-08-12T14:13:57"/>
    <d v="2026-08-13T15:24:31"/>
    <n v="69364321"/>
    <m/>
    <n v="172603791564"/>
    <s v="SMA Darul Mahmudien"/>
    <s v="ODP-PYA-FAP/25 FAP/D01/25.01"/>
    <s v="WO061593766"/>
    <m/>
    <m/>
    <m/>
    <n v="116.37182060000001"/>
    <n v="-8.6352674999999994"/>
    <s v="MD|MYDB-20260812265069|SC00001/MC00046|SMA Darul Mahmudien|087750508384"/>
    <s v="MYDIGIBIZPARTNER"/>
    <m/>
    <m/>
    <m/>
    <m/>
    <m/>
    <m/>
    <m/>
    <m/>
    <s v="Management Janji"/>
    <s v="2026-08-13 13:00:00 | Tanggal pemasangan :13/08/2026 Jam pemasangan : pagi/siang Info Tambahan : Hubungi pelanggan dulu sebelum ke lokasi terima kasih."/>
    <s v="FCC"/>
    <d v="2026-12-08T14:39:59"/>
    <d v="2026-08-13T13:00:00"/>
    <m/>
    <s v="PS"/>
    <s v="PRY"/>
    <s v="NO ADDON"/>
    <n v="20260813"/>
    <s v="Completed"/>
    <s v="HSI Bisnis Promo HUT Telkom PSB 70% - 75 Mbps"/>
    <s v="INDIBIZ"/>
    <m/>
    <m/>
    <d v="2026-08-13T13:00:00"/>
    <s v="2026-08-13 13:00:00 | Tanggal pemasangan :13/08/2026 Jam pemasangan : pagi/siang Info Tambahan : Hubungi pelanggan dulu sebelum ke lokasi terima kasih."/>
    <n v="2026"/>
    <n v="8"/>
    <n v="13"/>
    <d v="2026-08-13T00:00:00"/>
    <n v="-0.54166666666424135"/>
    <x v="0"/>
  </r>
  <r>
    <n v="2245"/>
    <n v="1002517570"/>
    <n v="3"/>
    <x v="2"/>
    <n v="5"/>
    <s v="MALANG"/>
    <s v="KEPANJEN"/>
    <s v="SWJ"/>
    <s v="REG"/>
    <s v="AO"/>
    <x v="0"/>
    <m/>
    <s v="Completed (PS)"/>
    <s v="RBS-Regional 3"/>
    <d v="2026-08-10T12:02:21"/>
    <d v="2026-08-10T14:17:35"/>
    <n v="69359794"/>
    <m/>
    <n v="152705284873"/>
    <s v="SMK WISNUWARDHANA"/>
    <s v="ODP-SWJ-FB/52"/>
    <s v="WO061385179"/>
    <m/>
    <m/>
    <m/>
    <n v="112.66998769999999"/>
    <n v="-7.9717034"/>
    <s v="|MN01864|MYIA-098063558330/POI/ahmad mulasim/087796646630/smk.wisnuwardhana@gmail.com"/>
    <s v="Sales Profesional"/>
    <m/>
    <m/>
    <m/>
    <m/>
    <m/>
    <m/>
    <m/>
    <m/>
    <s v="Management Janji"/>
    <s v="2026-08-07 08:00:00 | Nama : BP AHMAD MULASIM  No Hp : 087796646630  No Alt :   Tgl Pemasangan : 07 Agustus 2026  Interval : PAGI   Note : Hubungi pelanggan terlebih dahulu"/>
    <s v="FCC"/>
    <d v="2026-10-08T12:09:56"/>
    <m/>
    <m/>
    <s v="PS"/>
    <s v="SWJ"/>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7 08:00:00 | Nama : BP AHMAD MULASIM  No Hp : 087796646630  No Alt :   Tgl Pemasangan : 07 Agustus 2026  Interval : PAGI   Note : Hubungi pelanggan terlebih dahulu"/>
    <n v="2026"/>
    <n v="8"/>
    <n v="10"/>
    <d v="2026-08-10T00:00:00"/>
    <n v="-0.29166666666424135"/>
    <x v="0"/>
  </r>
  <r>
    <n v="2246"/>
    <n v="1002514390"/>
    <n v="3"/>
    <x v="7"/>
    <n v="4"/>
    <s v="KUDUS"/>
    <s v="PURWODADI"/>
    <s v="GBU"/>
    <s v="REG"/>
    <s v="AO"/>
    <x v="0"/>
    <s v="1P INET"/>
    <s v="Completed (PS)"/>
    <s v="RBS-Regional 3"/>
    <d v="2026-08-07T11:40:56"/>
    <d v="2026-08-07T15:50:04"/>
    <n v="69360642"/>
    <m/>
    <n v="142516104725"/>
    <s v="PT KARTIKA POLASWASTI MAHARDHIKA"/>
    <s v="ODP-GBU-FB/058 FB/D05/058.01"/>
    <s v="WO061152229"/>
    <m/>
    <m/>
    <m/>
    <n v="110.660107"/>
    <n v="-7.0517044999999996"/>
    <s v="|MN02756|MYIA-015672400421/POI/WILLY NUGROHO/081216317404/kartikasirupofficialstore@gmail.com"/>
    <s v="MYIB_ASSISTANT"/>
    <m/>
    <m/>
    <m/>
    <m/>
    <m/>
    <m/>
    <m/>
    <m/>
    <s v="Management Janji"/>
    <s v="2026-08-10 08:00:00 | Nama Pic : BP WILLY No Hp Pic : 081216317404 Jam Pemasangan : 08:00 - 12.00 Tanggal Pemasangan : 10 AGUSTUS 2026 Info Tambahan : Hubungi pelanggan sebelum datang ke lokasi, terima kasih."/>
    <s v="FCC"/>
    <d v="2026-07-08T11:55:04"/>
    <d v="2026-08-10T08:00:00"/>
    <m/>
    <s v="PS"/>
    <s v="GBU"/>
    <s v="NO ADDON"/>
    <n v="20260807"/>
    <s v="Completed"/>
    <s v="HSI Bisnis Promo HUT Telkom PSB 70% - 50 Mbps"/>
    <s v="INDIBIZ"/>
    <m/>
    <m/>
    <d v="2026-08-10T08:00:00"/>
    <s v="2026-08-10 08:00:00 | Nama Pic : BP WILLY No Hp Pic : 081216317404 Jam Pemasangan : 08:00 - 12.00 Tanggal Pemasangan : 10 AGUSTUS 2026 Info Tambahan : Hubungi pelanggan sebelum datang ke lokasi, terima kasih."/>
    <n v="2026"/>
    <n v="8"/>
    <n v="7"/>
    <d v="2026-08-07T00:00:00"/>
    <n v="-3.3333333333357587"/>
    <x v="0"/>
  </r>
  <r>
    <n v="2247"/>
    <n v="1002512900"/>
    <n v="3"/>
    <x v="3"/>
    <n v="4"/>
    <s v="YOGYAKARTA"/>
    <s v="SLEMAN"/>
    <s v="GOD"/>
    <s v="REG"/>
    <s v="AO"/>
    <x v="0"/>
    <m/>
    <s v="FCC - HD1A - PROGRESS"/>
    <s v="RBS-Regional 3"/>
    <d v="2026-08-06T15:28:38"/>
    <d v="2026-08-06T15:30:16"/>
    <n v="69360166"/>
    <m/>
    <n v="146136130074"/>
    <s v="Jaringan Multimedia Indonesia"/>
    <m/>
    <m/>
    <m/>
    <m/>
    <m/>
    <n v="110.14196505769399"/>
    <n v="-7.6890022438008003"/>
    <s v="AMRBS/403103/ANISA DWIARYANI/R3/YOGYAKARTA/PSB HSI BISNIS BASIC 1S 50 MBPS PROMO HUT TELKOM 1:2/Jaringan Multimedia Indonesia/081229749275 081804098210/johanfirdi@gmail.com"/>
    <s v="Amex"/>
    <m/>
    <m/>
    <m/>
    <m/>
    <m/>
    <m/>
    <m/>
    <m/>
    <m/>
    <m/>
    <m/>
    <d v="2026-06-08T15:40:04"/>
    <m/>
    <m/>
    <s v="FCC"/>
    <s v="GOD"/>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r>
  <r>
    <n v="2248"/>
    <n v="1002517507"/>
    <n v="3"/>
    <x v="3"/>
    <n v="4"/>
    <s v="YOGYAKARTA"/>
    <s v="INNER - YOGYA JATENG SELATAN"/>
    <s v="KEN"/>
    <s v="REG"/>
    <s v="AO"/>
    <x v="0"/>
    <s v="1P INET"/>
    <s v="WAITING AKTIFASI IHLD"/>
    <s v="RBS-Regional 3"/>
    <d v="2026-08-10T11:45:39"/>
    <d v="2026-08-10T13:09:03"/>
    <n v="69360675"/>
    <m/>
    <m/>
    <s v="ASTANA PROPERTY 5"/>
    <m/>
    <s v="WO061152659"/>
    <m/>
    <m/>
    <m/>
    <n v="110.38863000000001"/>
    <n v="-7.7110519999999996"/>
    <s v="|MC80063|MYIA-079491601251/POI/WILLIAM MAHARDIKA DARLIUS/087838403677/rarautha85@gmail.com"/>
    <s v="MYIB_ASSISTANT"/>
    <m/>
    <m/>
    <m/>
    <m/>
    <m/>
    <m/>
    <m/>
    <m/>
    <s v="Management Janji"/>
    <s v="2026-08-08 08:00:00 | Nama PIC:  BU RARA No HP: 087838403677 Alt: Tanggal: 8/8/2026 Jam Pasang: Pagi Note: Hubungi sebelum ke lokasi, terimakasih"/>
    <s v="FCC"/>
    <d v="2026-10-08T11:54:41"/>
    <d v="2026-08-08T00:00:00"/>
    <m/>
    <s v="UNSC"/>
    <s v="KEN"/>
    <s v="NO ADDON"/>
    <m/>
    <s v="WAITING:  |MYDITA"/>
    <s v="HSI Bisnis Basic Promo HUT Telkom PSB 70% - 50 Mbps"/>
    <s v="INDIBIZ"/>
    <m/>
    <m/>
    <d v="2026-08-08T08:00:00"/>
    <s v="2026-08-08 08:00:00 | Nama PIC:  BU RARA No HP: 087838403677 Alt: Tanggal: 8/8/2026 Jam Pasang: Pagi Note: Hubungi sebelum ke lokasi, terimakasih"/>
    <m/>
    <m/>
    <m/>
    <e v="#NUM!"/>
    <e v="#NUM!"/>
    <x v="1"/>
  </r>
  <r>
    <n v="2249"/>
    <n v="1002526624"/>
    <n v="3"/>
    <x v="4"/>
    <n v="4"/>
    <s v="PEKALONGAN"/>
    <s v="SLAWI"/>
    <s v="ADW"/>
    <s v="REG"/>
    <s v="AO"/>
    <x v="0"/>
    <m/>
    <s v="Completed (PS)"/>
    <s v="RBS-Regional 3"/>
    <d v="2026-08-14T14:37:05"/>
    <d v="2026-08-14T16:39:41"/>
    <n v="69365129"/>
    <m/>
    <n v="146282105555"/>
    <s v="PT. SEKARJATI (SPBU MINDAKA)"/>
    <s v="ODP-ADW-FF/013"/>
    <s v="WO061756074"/>
    <m/>
    <m/>
    <m/>
    <n v="109.18682"/>
    <n v="-6.92483"/>
    <s v="|MN00292|MYIA-097157995104/POI/Hadi Sucipto/085700873963/pt.sekarjati10@gmail.com"/>
    <s v="Sales Profesional"/>
    <m/>
    <m/>
    <m/>
    <m/>
    <m/>
    <m/>
    <m/>
    <m/>
    <s v="Management Janji"/>
    <s v="2026-08-14 13:00:00 | M Janji : (14 AGUSTUS 2026)  jam Pasang : siang  Note : hubungi pelanggan jika ingin kelokasi"/>
    <s v="FCC"/>
    <s v="14-08-2026 14:40:08"/>
    <m/>
    <m/>
    <s v="PS"/>
    <s v="ADW"/>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4 13:00:00 | M Janji : (14 AGUSTUS 2026)  jam Pasang : siang  Note : hubungi pelanggan jika ingin kelokasi"/>
    <n v="2026"/>
    <n v="8"/>
    <n v="14"/>
    <d v="2026-08-14T00:00:00"/>
    <n v="-0.29166666666424135"/>
    <x v="0"/>
  </r>
  <r>
    <n v="2250"/>
    <n v="1002524145"/>
    <n v="3"/>
    <x v="2"/>
    <n v="5"/>
    <s v="KEDIRI"/>
    <s v="KEDIRI"/>
    <s v="PAE"/>
    <s v="REG"/>
    <s v="AO"/>
    <x v="0"/>
    <s v="1P INET"/>
    <s v="Completed (PS)"/>
    <s v="RBS-Regional 3"/>
    <d v="2026-08-13T12:49:56"/>
    <d v="2026-08-14T09:34:18"/>
    <n v="69365108"/>
    <m/>
    <n v="152639219494"/>
    <s v="KLINIK PRATAMA RAWAT INAP RAHMADANA"/>
    <s v="ODP-PAE-FZ/11 FZ/D02/11.01"/>
    <s v="WO061662955"/>
    <m/>
    <m/>
    <m/>
    <n v="112.20415804535099"/>
    <n v="-7.71741621632055"/>
    <s v="MD|MYDB-20260812265149|DN00001/MN00419|KLINIK PRATAMA RAWAT INAP RAHMADANA|082131572514"/>
    <s v="MYDIGIBIZPARTNER"/>
    <m/>
    <m/>
    <m/>
    <m/>
    <m/>
    <m/>
    <m/>
    <m/>
    <s v="Management Janji"/>
    <s v="2026-08-14 13:00:00 | Tanggal pemasangan: 14/08/2026 Jam pemasangan : pagi / siang Info Tambahan : Hubungi pelanggan dulu sebelum ke lokasi terima kasih."/>
    <s v="FCC"/>
    <s v="13-08-2026 12:54:45"/>
    <d v="2026-08-14T13:00:00"/>
    <m/>
    <s v="PS"/>
    <s v="PAE"/>
    <s v="NO ADDON"/>
    <n v="20260814"/>
    <s v="Completed"/>
    <s v="HSI Bisnis Promo HUT Telkom PSB 70% - 50 Mbps"/>
    <s v="INDIBIZ"/>
    <m/>
    <m/>
    <d v="2026-08-14T13:00:00"/>
    <s v="2026-08-14 13:00:00 | Tanggal pemasangan: 14/08/2026 Jam pemasangan : pagi / siang Info Tambahan : Hubungi pelanggan dulu sebelum ke lokasi terima kasih."/>
    <n v="2026"/>
    <n v="8"/>
    <n v="14"/>
    <d v="2026-08-14T00:00:00"/>
    <n v="-0.54166666666424135"/>
    <x v="0"/>
  </r>
  <r>
    <n v="2251"/>
    <n v="1002526374"/>
    <n v="3"/>
    <x v="6"/>
    <n v="5"/>
    <s v="JEMBER"/>
    <s v="SITUBONDO"/>
    <s v="MLD"/>
    <s v="REG"/>
    <s v="AO"/>
    <x v="0"/>
    <s v="1P INET"/>
    <s v="Completed (PS)"/>
    <s v="RBS-Regional 3"/>
    <d v="2026-08-14T13:14:58"/>
    <d v="2026-08-15T10:57:32"/>
    <n v="69366050"/>
    <m/>
    <n v="152529201005"/>
    <s v="TOKO ARAFAH"/>
    <s v="ODP-MLD-FD/06 FD/D02/06.01"/>
    <s v="WO061744097"/>
    <m/>
    <m/>
    <m/>
    <n v="113.801372"/>
    <n v="-7.7767080000000002"/>
    <s v="|MN02617|MYIA-014765274927/POI/KAMARUDDIN/082131060939/kr2134820@gmail.com"/>
    <s v="MYIB_ASSISTANT"/>
    <m/>
    <m/>
    <m/>
    <m/>
    <m/>
    <m/>
    <m/>
    <m/>
    <s v="Management Janji"/>
    <s v="2026-08-15 13:00:00 | Jam Pemasangan : 08:00 - 12.00 Tanggal Pemasangan : 15/08/2026 Info Tambahan : Hubungi pelanggan sebelum datang ke lokasi"/>
    <s v="FCC"/>
    <s v="14-08-2026 13:25:32"/>
    <d v="2026-08-15T13:00:00"/>
    <m/>
    <s v="PS"/>
    <s v="MLD"/>
    <s v="NETMONK"/>
    <n v="20260815"/>
    <s v="Completed"/>
    <s v="HSI Bisnis Bundling Netmonk PSB 70% Promo - 300 Mbps"/>
    <s v="INDIBIZ"/>
    <m/>
    <m/>
    <d v="2026-08-15T13:00:00"/>
    <s v="2026-08-15 13:00:00 | Jam Pemasangan : 08:00 - 12.00 Tanggal Pemasangan : 15/08/2026 Info Tambahan : Hubungi pelanggan sebelum datang ke lokasi"/>
    <n v="2026"/>
    <n v="8"/>
    <n v="15"/>
    <d v="2026-08-15T00:00:00"/>
    <n v="-0.54166666666424135"/>
    <x v="0"/>
  </r>
  <r>
    <n v="2252"/>
    <n v="1002524285"/>
    <n v="3"/>
    <x v="0"/>
    <n v="5"/>
    <s v="KUPANG"/>
    <s v="ATAMBUA"/>
    <s v="ATB"/>
    <s v="REG"/>
    <s v="AO"/>
    <x v="0"/>
    <m/>
    <s v="7 | OSS - PROVISIONING ISSUED"/>
    <s v="RBS-Regional 3"/>
    <d v="2026-08-13T13:38:37"/>
    <d v="2026-08-14T15:37:22"/>
    <n v="69365156"/>
    <m/>
    <n v="172521216613"/>
    <s v="Apotek K24 Atambua Belu (PT Anugerah Timur Gemilang)"/>
    <s v="ODP-ATB-FA/43"/>
    <s v="WO061694876"/>
    <m/>
    <m/>
    <m/>
    <n v="124.89242089968801"/>
    <n v="-9.1078109557641191"/>
    <s v="AMRBS/403103/ANISA DWIARYANI/R3/YOGYAKARTA/PSB HSI BISNIS 1S 50 MBPS PROMO HUT TELKOM 1:1/Witarso Praditya/81229773200/anjaraji1996@gmail.com"/>
    <s v="Amex"/>
    <m/>
    <m/>
    <m/>
    <m/>
    <m/>
    <m/>
    <m/>
    <m/>
    <s v="Management Janji"/>
    <s v="2026-08-14 15:00:00|M Janji : (14/08/2026) jam Pasang :pagi / siang  Note : hubungi pelanggan jika ingin kelokasi|40981182|MYDITA"/>
    <s v="FCC"/>
    <s v="13-08-2026 13:39:51"/>
    <d v="2026-08-14T15:00:00"/>
    <m/>
    <s v="PI"/>
    <s v="ATB"/>
    <s v="NO ADDON"/>
    <m/>
    <s v="Provisioning Issued"/>
    <s v="- 11_11446;Biaya PSB HSI EBIS Tunai di Depan ~ 11[150000]  - SP_NOSS;SP_NOSS ~ Internet NOSS Multispeed Network[0]  - E25060;E25060 ~ ES25 - Paket HSI Bisnis (HSIE) Khusus Winback 2.0[0]  - E25060~null~E25060_UNL;UNL ~ Internet-Link Unlimited Internet Usa"/>
    <s v="INDIBIZ"/>
    <m/>
    <m/>
    <d v="2026-08-14T15:00:00"/>
    <s v="2026-08-14 15:00:00|M Janji : (14/08/2026) jam Pasang :pagi / siang  Note : hubungi pelanggan jika ingin kelokasi|40981182|MYDITA"/>
    <m/>
    <m/>
    <m/>
    <e v="#NUM!"/>
    <e v="#NUM!"/>
    <x v="1"/>
  </r>
  <r>
    <n v="2253"/>
    <n v="1002514785"/>
    <n v="3"/>
    <x v="6"/>
    <n v="5"/>
    <s v="PASURUAN"/>
    <s v="LUMAJANG"/>
    <s v="PII"/>
    <s v="REG"/>
    <s v="AO"/>
    <x v="0"/>
    <s v="1P INET"/>
    <s v="Completed (PS)"/>
    <s v="RBS-Regional 3"/>
    <d v="2026-08-07T14:13:58"/>
    <d v="2026-08-08T16:51:55"/>
    <n v="69360822"/>
    <m/>
    <n v="152542208065"/>
    <s v="JAYA CELL"/>
    <s v="ODP-PII-FN/30 FN/D01/30.01"/>
    <s v="WO061170783"/>
    <m/>
    <m/>
    <m/>
    <n v="112.99661602824899"/>
    <n v="-8.1810568909643901"/>
    <s v="MD|MYDB-20260806264571|DN00001/MN01309|JAYA CELL|085743425994"/>
    <s v="MYDIGIBIZPARTNER"/>
    <m/>
    <m/>
    <m/>
    <m/>
    <m/>
    <m/>
    <m/>
    <m/>
    <s v="Management Janji"/>
    <s v="2026-08-08 13:00:00 | Nama PIC : Bapk Rohim No HP : 085743425994 No Alternatif : - M Janji : 08/08/2026 Jam Pasang : Pagi NoteÃ‚Â :  Hubungi terlebih dahulu sebelum ke lokasi "/>
    <s v="FCC"/>
    <d v="2026-07-08T14:25:34"/>
    <d v="2026-08-08T13:00:00"/>
    <m/>
    <s v="PS"/>
    <s v="PII"/>
    <s v="NETMONK"/>
    <n v="20260808"/>
    <s v="Completed"/>
    <s v="HSI Bisnis Bundling Netmonk PSB 70% Promo - 150 Mbps"/>
    <s v="INDIBIZ"/>
    <m/>
    <m/>
    <d v="2026-08-08T13:00:00"/>
    <s v="2026-08-08 13:00:00 | Nama PIC : Bapk Rohim No HP : 085743425994 No Alternatif : - M Janji : 08/08/2026 Jam Pasang : Pagi NoteÃ‚Â :  Hubungi terlebih dahulu sebelum ke lokasi "/>
    <n v="2026"/>
    <n v="8"/>
    <n v="8"/>
    <d v="2026-08-08T00:00:00"/>
    <n v="-0.54166666666424135"/>
    <x v="0"/>
  </r>
  <r>
    <n v="2254"/>
    <n v="1002505939"/>
    <n v="3"/>
    <x v="3"/>
    <n v="4"/>
    <s v="PURWOKERTO"/>
    <s v="BANJARNEGARA"/>
    <s v="BJR"/>
    <s v="REG"/>
    <s v="AO"/>
    <x v="0"/>
    <s v="1P INET"/>
    <s v="Completed (PS)"/>
    <s v="RBS-Regional 3"/>
    <d v="2026-08-03T11:52:57"/>
    <d v="2026-08-04T12:17:16"/>
    <n v="69357425"/>
    <m/>
    <n v="146372103877"/>
    <s v="LIQUID STORE"/>
    <s v="ODP-BJR-FU/011"/>
    <s v="WO060777227"/>
    <m/>
    <m/>
    <m/>
    <n v="109.597503"/>
    <n v="-7.4142950000000001"/>
    <s v="|MN00649|MYIA-065111064327/POI/oktiyas cahya vita/085225677782/predator_cahya@ymail.com"/>
    <s v="MYIB_ASSISTANT"/>
    <m/>
    <m/>
    <m/>
    <m/>
    <m/>
    <m/>
    <m/>
    <m/>
    <s v="Management Janji"/>
    <s v="2026-08-04 13:00:00 | Tanggal pemasangan: 04/08/2026 Jam pemasangan : pagi / siang Info Tambahan : Hubungi pelanggan dulu sebelum ke lokasi. terima kasih "/>
    <s v="FCC"/>
    <d v="2026-03-08T11:55:02"/>
    <d v="2026-08-04T13:00:00"/>
    <m/>
    <s v="PS"/>
    <s v="BJR"/>
    <s v="NO ADDON"/>
    <n v="20260804"/>
    <s v="Completed"/>
    <s v="HSI Bisnis Promo HUT Telkom PSB 70% - 50 Mbps"/>
    <s v="INDIBIZ"/>
    <m/>
    <m/>
    <d v="2026-08-04T13:00:00"/>
    <s v="2026-08-04 13:00:00 | Tanggal pemasangan: 04/08/2026 Jam pemasangan : pagi / siang Info Tambahan : Hubungi pelanggan dulu sebelum ke lokasi. terima kasih "/>
    <n v="2026"/>
    <n v="8"/>
    <n v="4"/>
    <d v="2026-08-04T00:00:00"/>
    <n v="-0.54166666666424135"/>
    <x v="0"/>
  </r>
  <r>
    <n v="2255"/>
    <n v="1002508367"/>
    <n v="3"/>
    <x v="3"/>
    <n v="4"/>
    <s v="MAGELANG"/>
    <s v="MUNTILAN"/>
    <s v="SWT"/>
    <s v="REG"/>
    <s v="AO"/>
    <x v="0"/>
    <m/>
    <s v="FCC - HD1A - PROGRESS"/>
    <s v="RBS-Regional 3"/>
    <d v="2026-08-04T13:59:34"/>
    <d v="2026-08-04T14:01:15"/>
    <n v="69358328"/>
    <m/>
    <n v="142164113603"/>
    <s v="Sumarno farm"/>
    <m/>
    <m/>
    <m/>
    <m/>
    <m/>
    <n v="110.3626"/>
    <n v="-7.5319611000000002"/>
    <s v="|MN00935|/Sumarno farm/08818633565/fh880784@gmail.com/ 1S HSI BISNIS BASIC PROMO HUT 50 Mbps / AGUS SADEWO"/>
    <s v="Sales Profesional"/>
    <m/>
    <m/>
    <m/>
    <m/>
    <m/>
    <m/>
    <m/>
    <m/>
    <m/>
    <m/>
    <m/>
    <d v="2026-04-08T14:10:29"/>
    <m/>
    <m/>
    <s v="FCC"/>
    <s v="SWT"/>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r>
  <r>
    <n v="2256"/>
    <n v="1002506073"/>
    <n v="3"/>
    <x v="4"/>
    <n v="4"/>
    <s v="PEKALONGAN"/>
    <s v="BREBES"/>
    <s v="BRB"/>
    <s v="REG"/>
    <s v="AO"/>
    <x v="0"/>
    <m/>
    <s v="Completed (PS)"/>
    <s v="RBS-Regional 3"/>
    <d v="2026-08-03T13:19:37"/>
    <d v="2026-08-03T19:25:44"/>
    <n v="69355738"/>
    <m/>
    <n v="146284108497"/>
    <s v="CV. SUBEKTI SETIABUDI"/>
    <s v="ODP-BRB-FB/014"/>
    <s v="WO060793857"/>
    <m/>
    <m/>
    <m/>
    <n v="109.051605"/>
    <n v="-6.873977"/>
    <s v="|MN00292|MYIA-078048634013/POI/FEGY DWI RIZAKI/085894000776/fegidwir@gmail.com"/>
    <s v="Sales Profesional"/>
    <m/>
    <m/>
    <m/>
    <m/>
    <m/>
    <m/>
    <m/>
    <m/>
    <s v="Management Janji"/>
    <s v="2026-08-01 08:00:00 | Jam Pemasangan : 08:00  Tanggal Pemasangan : SABTU, 1 AGUSTUS 2026  Info Tambahan : Hubungi pelanggan sebelum datang ke lokasi, terima kasih."/>
    <s v="FCC"/>
    <d v="2026-03-08T13:25:40"/>
    <m/>
    <m/>
    <s v="PS"/>
    <s v="BRB"/>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1 08:00:00 | Jam Pemasangan : 08:00  Tanggal Pemasangan : SABTU, 1 AGUSTUS 2026  Info Tambahan : Hubungi pelanggan sebelum datang ke lokasi, terima kasih."/>
    <n v="2026"/>
    <n v="8"/>
    <n v="3"/>
    <d v="2026-08-03T00:00:00"/>
    <n v="-0.29166666666424135"/>
    <x v="0"/>
  </r>
  <r>
    <n v="2257"/>
    <n v="1002528943"/>
    <n v="3"/>
    <x v="1"/>
    <n v="5"/>
    <s v="SBY UTARA"/>
    <s v="LAMONGAN"/>
    <s v="BBA"/>
    <s v="REG"/>
    <s v="AO"/>
    <x v="0"/>
    <s v="1P INET"/>
    <s v="Completed (PS)"/>
    <s v="RBS-Regional 3"/>
    <d v="2026-08-15T19:55:56"/>
    <d v="2026-08-17T11:16:31"/>
    <n v="69367220"/>
    <m/>
    <n v="152441211986"/>
    <s v="SUMADI COFFEE"/>
    <s v="ODP-BBA-FB/62 FB/D02/62.01"/>
    <s v="WO061846734"/>
    <m/>
    <m/>
    <m/>
    <n v="112.20326300000001"/>
    <n v="-7.0792799999999998"/>
    <s v="|MN00216|MYIA-011432491432/POI/sumadi/0881026630610/s7256371@gmail.com"/>
    <s v="MYIB_ASSISTANT"/>
    <m/>
    <m/>
    <m/>
    <m/>
    <m/>
    <m/>
    <m/>
    <m/>
    <s v="Management Janji"/>
    <s v="2026-08-17 10:00:00 | Nama PIC:  bp sumadi No HP: 0881026630610 Alt: Tanggal: 17/08/2026 Jam Pasang: 10.00 pagi Note: Hubungi sebelum ke lokasi, terimakasih. "/>
    <s v="FCC"/>
    <s v="15-08-2026 20:10:13"/>
    <d v="2026-08-17T10:00:00"/>
    <m/>
    <s v="PS"/>
    <s v="BBA"/>
    <s v="NO ADDON"/>
    <n v="20260817"/>
    <s v="Completed"/>
    <s v="HSI Bisnis Promo HUT Telkom PSB 70% - 100 Mbps"/>
    <s v="INDIBIZ"/>
    <m/>
    <m/>
    <d v="2026-08-17T10:00:00"/>
    <s v="2026-08-17 10:00:00 | Nama PIC:  bp sumadi No HP: 0881026630610 Alt: Tanggal: 17/08/2026 Jam Pasang: 10.00 pagi Note: Hubungi sebelum ke lokasi, terimakasih. "/>
    <n v="2026"/>
    <n v="8"/>
    <n v="17"/>
    <d v="2026-08-17T00:00:00"/>
    <n v="-0.41666666666424135"/>
    <x v="0"/>
  </r>
  <r>
    <n v="2258"/>
    <n v="1002505710"/>
    <n v="3"/>
    <x v="3"/>
    <n v="4"/>
    <s v="YOGYAKARTA"/>
    <s v="INNER - YOGYA JATENG SELATAN"/>
    <s v="KEN"/>
    <s v="REG"/>
    <s v="AO"/>
    <x v="0"/>
    <s v="1P INET"/>
    <s v="Completed (PS)"/>
    <s v="RBS-Regional 3"/>
    <d v="2026-08-03T10:07:57"/>
    <d v="2026-08-03T17:14:12"/>
    <n v="69357303"/>
    <m/>
    <n v="146130138354"/>
    <s v="SUKSES SEJAHTERA BISNIS BERSAMA"/>
    <s v="ODP-KEN-FAU/131 FAU/D14/131.01"/>
    <s v="WO060762586"/>
    <m/>
    <m/>
    <m/>
    <n v="110.39970819"/>
    <n v="-7.7535689290000001"/>
    <s v="|MN02102|MYIA-095442643395/POI/Bambang Nugroho setiaji/08118839859/b.nugroho@si-tepat.com"/>
    <s v="MYIB_ASSISTANT"/>
    <m/>
    <m/>
    <m/>
    <m/>
    <m/>
    <m/>
    <m/>
    <m/>
    <s v="Management Janji"/>
    <s v="2026-08-05 15:00:00 | M Janji : 4 agustus 2026 jam Pasang : pagi siang Note : hubungi pelanggan jika ingin kelokasi"/>
    <s v="FCC"/>
    <d v="2026-03-08T10:10:41"/>
    <d v="2026-08-05T15:00:00"/>
    <m/>
    <s v="PS"/>
    <s v="KEN"/>
    <s v="NO ADDON"/>
    <n v="20260803"/>
    <s v="Completed"/>
    <s v="HSI Bisnis Basic PSB 70% - 50 Mbps"/>
    <s v="INDIBIZ"/>
    <m/>
    <m/>
    <d v="2026-08-05T15:00:00"/>
    <s v="2026-08-05 15:00:00 | M Janji : 4 agustus 2026 jam Pasang : pagi siang Note : hubungi pelanggan jika ingin kelokasi"/>
    <n v="2026"/>
    <n v="8"/>
    <n v="3"/>
    <d v="2026-08-03T00:00:00"/>
    <n v="-2.625"/>
    <x v="0"/>
  </r>
  <r>
    <n v="2259"/>
    <n v="1002504474"/>
    <n v="3"/>
    <x v="5"/>
    <n v="5"/>
    <s v="SINGARJA"/>
    <s v="SINGARAJA"/>
    <s v="LVN"/>
    <s v="REG"/>
    <s v="AO"/>
    <x v="0"/>
    <m/>
    <s v="Completed (PS)"/>
    <s v="RBS-Regional 3"/>
    <d v="2026-08-01T11:55:01"/>
    <d v="2026-08-02T11:44:18"/>
    <n v="69349184"/>
    <m/>
    <n v="172426206472"/>
    <s v="Aneka Lovina Villas &amp; Spa Bali - New Superior"/>
    <s v="ODP-LVN-FAF/01"/>
    <s v="WO060638274"/>
    <m/>
    <m/>
    <m/>
    <n v="115.03358028836"/>
    <n v="-8.1555806872343695"/>
    <s v="|MC10009|/Aneka Lovina Villas &amp; Spa Bali - New Superior/PIC Ery Eko/087759735887/sukayasa43@gmail.com"/>
    <s v="Sales Force DBS"/>
    <m/>
    <m/>
    <m/>
    <m/>
    <m/>
    <m/>
    <m/>
    <m/>
    <s v="Management Janji"/>
    <s v="2026-07-24 13:00:00|Nama PIC:  bp wayan   No HP: 081958576319  Alt:  Tanggal: 24/7/2026  Jam Pasang: Siang  Note: Hubungi sebelum ke lokasi|RI2334|MYDITA"/>
    <s v="FCC"/>
    <d v="2026-01-08T12:09:52"/>
    <m/>
    <m/>
    <s v="PS"/>
    <s v="LVN"/>
    <s v="NETMONK"/>
    <n v="20260802"/>
    <s v="Completed"/>
    <s v="- 11_11446;Biaya PSB HSI EBIS Tunai di Depan ~ 11[150000]  - E25060;E25060 ~ ES25 - Paket HSI Bisnis (HSIE) Khusus Winback 2.0[0]  - E25060~null~E25060_UNL;UNL ~ Internet-Link Unlimited Internet Usage ~ E25060[0]  - E25060~null~105343;E25060||11||Abodemen"/>
    <s v="INDIBIZ"/>
    <m/>
    <m/>
    <d v="2026-08-01T07:00:00"/>
    <s v="2026-07-24 13:00:00|Nama PIC:  bp wayan   No HP: 081958576319  Alt:  Tanggal: 24/7/2026  Jam Pasang: Siang  Note: Hubungi sebelum ke lokasi|RI2334|MYDITA"/>
    <n v="2026"/>
    <n v="8"/>
    <n v="2"/>
    <d v="2026-08-02T00:00:00"/>
    <n v="0.70833333333575865"/>
    <x v="0"/>
  </r>
  <r>
    <n v="2260"/>
    <n v="1002509852"/>
    <n v="3"/>
    <x v="3"/>
    <n v="4"/>
    <s v="MAGELANG"/>
    <s v="MUNTILAN"/>
    <s v="MUN"/>
    <s v="REG"/>
    <s v="AO"/>
    <x v="0"/>
    <m/>
    <s v="FCC - HD1A - SUBMIT"/>
    <s v="RBS-Regional 3"/>
    <d v="2026-08-05T09:55:56"/>
    <d v="2026-08-05T13:20:21"/>
    <n v="69358850"/>
    <m/>
    <n v="142164113620"/>
    <s v="Sumanto farm"/>
    <s v="ODP-MUN-FAM/056"/>
    <s v="WO060985966"/>
    <m/>
    <m/>
    <m/>
    <n v="110.3618694"/>
    <n v="-7.5320916999999996"/>
    <s v="|MN00935|/Sumanto farm/085729793368/Mantosumanto1019@gmail.com/ 1S HSI BISNIS BASIC PROMO HUT 50 Mbps / AGUS SADEWO"/>
    <s v="Sales Profesional"/>
    <m/>
    <m/>
    <m/>
    <m/>
    <m/>
    <m/>
    <m/>
    <m/>
    <s v="Management Janji"/>
    <s v="2026-08-06 15:00:00|Waktu pemasnagan : 06 Agustus 2026 Jam pemasangan : 08.00 - 12.00 Mohon hubungi pelanggan sebelum ke lokasi  Terima kasih|40010577|MYDITA"/>
    <s v="FCC"/>
    <d v="2026-05-08T10:09:56"/>
    <d v="2026-08-06T00:00:00"/>
    <m/>
    <s v="FCC"/>
    <s v="MUN"/>
    <s v="NO ADDON"/>
    <m/>
    <s v="AGREE : Lanjut berlangganan by Ivan Sutiawan 40010577|MYDITA"/>
    <s v="- 11_11446;Biaya PSB HSI EBIS Tunai di Depan ~ 11[150000]  - E25061;E25061 ~ ES25 - Paket HSI Basic (HSIEF) Khusus Winback 2.0[0]  - E25061~null~E25061_UNL;UNL ~ Internet-Link Unlimited Internet Usage ~ E25061[0]  - E25061~null~105351;E25061||11||Abodemen"/>
    <s v="INDIBIZ"/>
    <m/>
    <m/>
    <d v="2026-08-06T15:00:00"/>
    <s v="2026-08-06 15:00:00|Waktu pemasnagan : 06 Agustus 2026 Jam pemasangan : 08.00 - 12.00 Mohon hubungi pelanggan sebelum ke lokasi  Terima kasih|40010577|MYDITA"/>
    <m/>
    <m/>
    <m/>
    <e v="#NUM!"/>
    <e v="#NUM!"/>
    <x v="1"/>
  </r>
  <r>
    <n v="2261"/>
    <n v="1002516002"/>
    <n v="3"/>
    <x v="4"/>
    <n v="4"/>
    <s v="SEMARANG"/>
    <s v="UNGARAN"/>
    <s v="ABR"/>
    <s v="REG"/>
    <s v="AO"/>
    <x v="0"/>
    <s v="1P INET"/>
    <s v="98 | OSS - CANCEL COMPLETE"/>
    <s v="RBS-Regional 3"/>
    <d v="2026-08-08T14:02:57"/>
    <d v="2026-08-10T10:43:35"/>
    <n v="69361493"/>
    <m/>
    <n v="141459107617"/>
    <s v="Rental PS Piyatak"/>
    <s v="ODP-ABR-FF/093 FF/D05/093.01"/>
    <s v="WO061266758"/>
    <m/>
    <m/>
    <m/>
    <n v="110.28978634625599"/>
    <n v="-7.30687604846403"/>
    <s v="MD|MYDB-20260808264746|DB10005/MB10071|Rental PS Piyatak|081235092660"/>
    <s v="MYDIGIBIZPARTNER"/>
    <m/>
    <m/>
    <m/>
    <m/>
    <m/>
    <m/>
    <m/>
    <m/>
    <s v="Management Janji"/>
    <s v="2026-08-09 13:00:00 | Nama PIC : Bp Robi No Hp : 081235092660 No Alt : - Tgl Pemasangan : 09 Agustus 2026 Interval : PAGI SIANG Note : Hubungi pelanggan terlebih dahulu"/>
    <s v="FCC"/>
    <d v="2026-08-08T14:10:30"/>
    <d v="2026-08-09T13:00:00"/>
    <s v="Kendala Pelanggan"/>
    <s v="CANCEL"/>
    <s v="ABR"/>
    <s v="NO ADDON"/>
    <m/>
    <s v="Cancel Completed"/>
    <s v="HSI Bisnis Promo HUT Telkom PSB 70% - 75 Mbps"/>
    <s v="INDIBIZ"/>
    <m/>
    <m/>
    <d v="2026-08-09T13:00:00"/>
    <s v="2026-08-09 13:00:00 | Nama PIC : Bp Robi No Hp : 081235092660 No Alt : - Tgl Pemasangan : 09 Agustus 2026 Interval : PAGI SIANG Note : Hubungi pelanggan terlebih dahulu"/>
    <m/>
    <m/>
    <m/>
    <e v="#NUM!"/>
    <e v="#NUM!"/>
    <x v="1"/>
  </r>
  <r>
    <n v="2262"/>
    <n v="1002522147"/>
    <n v="3"/>
    <x v="2"/>
    <n v="5"/>
    <s v="KEDIRI"/>
    <s v="TULUNGAGUNG"/>
    <s v="TUL"/>
    <s v="REG"/>
    <s v="AO"/>
    <x v="0"/>
    <s v="1P INET"/>
    <s v="Completed (PS)"/>
    <s v="RBS-Regional 3"/>
    <d v="2026-08-12T13:28:56"/>
    <d v="2026-08-13T17:39:29"/>
    <n v="69364241"/>
    <m/>
    <n v="152606246233"/>
    <s v="WARKOP BANG DOEL"/>
    <s v="ODP-TUL-FAF/51 FAF/D04/51.01"/>
    <s v="WO061588116"/>
    <m/>
    <m/>
    <m/>
    <n v="111.88957499999999"/>
    <n v="-8.0598919999999996"/>
    <s v="|MN00418|MYIA-049383423034/POI/MUJIATI/081232410178/bangdoel944@gmail.com"/>
    <s v="MYIB_ASSISTANT"/>
    <m/>
    <m/>
    <m/>
    <m/>
    <m/>
    <m/>
    <m/>
    <m/>
    <s v="Management Janji"/>
    <s v="2026-08-13 13:00:00 | Waktu pemasnagan : 13 Agustus 2026 Jam pemasangan : 08.00 - 12.00 Mohon hubungi pelanggan sebelum ke lokasi  Terima kasih"/>
    <s v="FCC"/>
    <d v="2026-12-08T13:39:52"/>
    <d v="2026-08-13T13:00:00"/>
    <m/>
    <s v="PS"/>
    <s v="TUL"/>
    <s v="NO ADDON"/>
    <n v="20260813"/>
    <s v="Completed"/>
    <s v="HSI Bisnis Promo HUT Telkom PSB 70% - 75 Mbps"/>
    <s v="INDIBIZ"/>
    <m/>
    <m/>
    <d v="2026-08-13T13:00:00"/>
    <s v="2026-08-13 13:00:00 | Waktu pemasnagan : 13 Agustus 2026 Jam pemasangan : 08.00 - 12.00 Mohon hubungi pelanggan sebelum ke lokasi  Terima kasih"/>
    <n v="2026"/>
    <n v="8"/>
    <n v="13"/>
    <d v="2026-08-13T00:00:00"/>
    <n v="-0.54166666666424135"/>
    <x v="0"/>
  </r>
  <r>
    <n v="2263"/>
    <n v="1002513622"/>
    <n v="3"/>
    <x v="2"/>
    <n v="5"/>
    <s v="MALANG"/>
    <s v="KEPANJEN"/>
    <s v="KLJ"/>
    <s v="REG"/>
    <s v="AO"/>
    <x v="0"/>
    <s v="1P INET"/>
    <s v="102 | FOLLOW UP COMPLETED"/>
    <s v="RBS-Regional 3"/>
    <d v="2026-08-07T07:34:56"/>
    <d v="2026-08-13T12:56:35"/>
    <n v="69360378"/>
    <m/>
    <n v="152703903454"/>
    <s v="SDN DINOYO 4 MALANG"/>
    <s v="ODP-KLJ-FB/17 FB/D02/01.17"/>
    <s v="WO061126768"/>
    <m/>
    <m/>
    <m/>
    <n v="112.610063"/>
    <n v="-7.9408779999999899"/>
    <s v="|MN01864|MYIA-033890157208/POI/RAHMA TASYA AMALIA S/087796646626/sdnegeridinoyo.4@gmail.com"/>
    <s v="MYIB_ASSISTANT"/>
    <m/>
    <m/>
    <m/>
    <m/>
    <m/>
    <m/>
    <m/>
    <m/>
    <s v="Management Janji"/>
    <s v="2026-08-08 08:00:00 | Nama Pic : BP ANDI No Hp Pic : 087796646626 Jam Pemasangan : 08:00 - 12.00 Tanggal Pemasangan : SABTU 08 AGUSTUS 2026 Info Tambahan : Hubungi pelanggan sebelum datang ke lokasi, terima kasih."/>
    <s v="FCC"/>
    <d v="2026-07-08T07:39:45"/>
    <d v="2026-08-08T08:00:00"/>
    <m/>
    <s v="REVOKE"/>
    <s v="KLJ"/>
    <s v="NO ADDON"/>
    <m/>
    <s v="Follow Up Revoke Completed, New Order ID : SC1002524149"/>
    <s v="HSI Bisnis Promo HUT Telkom PSB 70% - 50 Mbps"/>
    <s v="INDIBIZ"/>
    <m/>
    <m/>
    <d v="2026-08-08T08:00:00"/>
    <s v="2026-08-08 08:00:00 | Nama Pic : BP ANDI No Hp Pic : 087796646626 Jam Pemasangan : 08:00 - 12.00 Tanggal Pemasangan : SABTU 08 AGUSTUS 2026 Info Tambahan : Hubungi pelanggan sebelum datang ke lokasi, terima kasih."/>
    <m/>
    <m/>
    <m/>
    <e v="#NUM!"/>
    <e v="#NUM!"/>
    <x v="1"/>
  </r>
  <r>
    <n v="2264"/>
    <n v="1002505697"/>
    <n v="3"/>
    <x v="2"/>
    <n v="5"/>
    <s v="MADIUN"/>
    <s v="PONOROGO"/>
    <s v="PNZ"/>
    <s v="REG"/>
    <s v="AO"/>
    <x v="0"/>
    <s v="1P INET"/>
    <s v="Completed (PS)"/>
    <s v="RBS-Regional 3"/>
    <d v="2026-08-03T10:02:04"/>
    <d v="2026-08-05T15:55:24"/>
    <n v="69357298"/>
    <m/>
    <n v="152607221758"/>
    <s v="AZMA OLSHOP"/>
    <s v="ODP-PNZ-FB/114"/>
    <s v="WO060762015"/>
    <m/>
    <m/>
    <m/>
    <n v="111.112409457564"/>
    <n v="-8.1950832134515696"/>
    <s v="MD|MYDB-20260802264196|DC20015/MC20183|AZMA OLSHOP|085175467873"/>
    <s v="MYDIGIBIZPARTNER"/>
    <m/>
    <m/>
    <m/>
    <m/>
    <m/>
    <m/>
    <m/>
    <m/>
    <s v="Management Janji"/>
    <s v="2026-08-06 08:00:00 | Tanggal Pemasangan : 06 Agustus 2026 Jam Pemasangan : 08:00 13:00 Info Tambahan : Hubungi pelanggan dulu sebelum ke lokasi terimakasih"/>
    <s v="FCC"/>
    <d v="2026-03-08T10:10:41"/>
    <d v="2026-08-06T08:00:00"/>
    <m/>
    <s v="PS"/>
    <s v="PNZ"/>
    <s v="NO ADDON"/>
    <n v="20260805"/>
    <s v="Completed"/>
    <s v="HSI Bisnis Promo HUT Telkom PSB 70% - 300 Mbps"/>
    <s v="INDIBIZ"/>
    <m/>
    <m/>
    <d v="2026-08-06T08:00:00"/>
    <s v="2026-08-06 08:00:00 | Tanggal Pemasangan : 06 Agustus 2026 Jam Pemasangan : 08:00 13:00 Info Tambahan : Hubungi pelanggan dulu sebelum ke lokasi terimakasih"/>
    <n v="2026"/>
    <n v="8"/>
    <n v="5"/>
    <d v="2026-08-05T00:00:00"/>
    <n v="-1.3333333333357587"/>
    <x v="0"/>
  </r>
  <r>
    <n v="2265"/>
    <n v="1002520698"/>
    <n v="3"/>
    <x v="5"/>
    <n v="5"/>
    <s v="DENPASAR"/>
    <s v="UBUNG"/>
    <s v="UBN"/>
    <s v="REG"/>
    <s v="AO"/>
    <x v="0"/>
    <m/>
    <s v="CANCEL COMPLETED"/>
    <s v="RBS-Regional 3"/>
    <d v="2026-08-11T16:20:40"/>
    <d v="2026-08-13T13:13:47"/>
    <n v="69363617"/>
    <m/>
    <n v="172418757475"/>
    <s v="PT INTAN SURYA PRIMA ABADI"/>
    <s v="ODP-UBN-FV/33"/>
    <m/>
    <m/>
    <m/>
    <m/>
    <n v="115.18095601121099"/>
    <n v="-8.6345891867194702"/>
    <s v="AMRBS;940137;AM;ISTIHAMIN FITRI;RBS-3;SURAMADU;PSB;PT INTAN SURYA PRIMA ABADI;81241818747;Ispa.denpasar@yahoo.co.id;HSI Bisnis (1:1) 100 Mbps (Rp 669.000) PSB Rp 150.000;GEDE MUDITA;-8.6348517,115.1770676"/>
    <s v="Sales Force DBS"/>
    <m/>
    <m/>
    <m/>
    <m/>
    <m/>
    <m/>
    <m/>
    <m/>
    <m/>
    <m/>
    <m/>
    <d v="2026-11-08T16:39:47"/>
    <m/>
    <m/>
    <s v="REJECT_FCC"/>
    <s v="UBN"/>
    <s v="NO ADDON"/>
    <m/>
    <s v="DECLINE : Decline - Batal Order Ivan Sutiawan 40010577|MYDITA"/>
    <s v="- 11_11446;Biaya PSB HSI EBIS Tunai di Depan ~ 11[150000]  - E23046;E23046 ~ ES23 - Paket HSI Bisnis[0]  - E23046~null~E23046_UNL;UNL ~ Internet-Link Unlimited Internet Usage ~ E23046[0]  - E23046~null~44877;E23046||11||Abodemen 0[0]  - E23046~null~E23046"/>
    <s v="INDIBIZ"/>
    <m/>
    <m/>
    <m/>
    <m/>
    <m/>
    <m/>
    <m/>
    <e v="#NUM!"/>
    <e v="#NUM!"/>
    <x v="1"/>
  </r>
  <r>
    <n v="2266"/>
    <n v="1002531274"/>
    <n v="3"/>
    <x v="5"/>
    <n v="5"/>
    <s v="SINGARJA"/>
    <s v="SINGARAJA"/>
    <s v="SGR"/>
    <s v="REG"/>
    <s v="AO"/>
    <x v="0"/>
    <s v="1P INET"/>
    <s v="MIE - SEND SURVEY"/>
    <s v="RBS-Regional 3"/>
    <d v="2026-08-17T16:32:56"/>
    <d v="2026-08-17T16:34:01"/>
    <n v="69368298"/>
    <m/>
    <n v="172424836625"/>
    <s v="Warung Widari"/>
    <s v="ODP-SGR-FC/43 FC/D04/43.01"/>
    <s v="WO061945946"/>
    <m/>
    <m/>
    <m/>
    <n v="115.08611399999999"/>
    <n v="-8.1474449999999994"/>
    <s v="|MN00176|MYIA-095043627421/POI/Putu Kajeng Sudirja Asprilla, S. pd/081353733901/warungwidari2@gmail.com"/>
    <s v="MYIB_ASSISTANT"/>
    <m/>
    <m/>
    <m/>
    <m/>
    <m/>
    <m/>
    <m/>
    <m/>
    <s v="Management Janji"/>
    <s v="2026-08-22 08:00:00 | Nama Pic : BP PUTU KAJENG SUDIRJA ASPRILLA SPD No Hp Pic : 081353733901 Jam Pemasangan : 08:00 - 12.00 Tanggal Pemasangan : 22 AGUSTUS 2026 Info Tambahan : Hubungi pelanggan sebelum datang ke lokasi"/>
    <s v="FCC"/>
    <s v="17-08-2026 16:39:54"/>
    <d v="2026-08-22T08:00:00"/>
    <m/>
    <s v="SURVEY_NEW_MANJA"/>
    <s v="SGR"/>
    <s v="NO ADDON"/>
    <m/>
    <s v="MIE - SEND SURVEY"/>
    <s v="HSI Bisnis Promo HUT Telkom PSB 70% - 150 Mbps"/>
    <s v="INDIBIZ"/>
    <m/>
    <m/>
    <d v="2026-08-22T08:00:00"/>
    <s v="2026-08-22 08:00:00 | Nama Pic : BP PUTU KAJENG SUDIRJA ASPRILLA SPD No Hp Pic : 081353733901 Jam Pemasangan : 08:00 - 12.00 Tanggal Pemasangan : 22 AGUSTUS 2026 Info Tambahan : Hubungi pelanggan sebelum datang ke lokasi"/>
    <m/>
    <m/>
    <m/>
    <e v="#NUM!"/>
    <e v="#NUM!"/>
    <x v="1"/>
  </r>
  <r>
    <n v="2267"/>
    <n v="1002530772"/>
    <n v="3"/>
    <x v="0"/>
    <n v="5"/>
    <s v="MATARAM"/>
    <s v="LOMBOK BARAT TENGAH"/>
    <s v="PRY"/>
    <s v="REG"/>
    <s v="AO"/>
    <x v="0"/>
    <s v="1P INET"/>
    <s v="MIE - SEND SURVEY"/>
    <s v="RBS-Regional 3"/>
    <d v="2026-08-17T12:17:57"/>
    <d v="2026-08-17T12:20:01"/>
    <n v="69368029"/>
    <m/>
    <n v="172603791596"/>
    <s v="Toko Syamsuddin"/>
    <s v="ODP-PYA-FAP/40 FAP/D06/40.01"/>
    <s v="WO061924188"/>
    <m/>
    <m/>
    <m/>
    <n v="116.373887993395"/>
    <n v="-8.6498742715522194"/>
    <s v="MD|MYDB-20260816265785|SC00001/MC00046|Toko Syamsuddin|083134987052"/>
    <s v="MYDIGIBIZPARTNER"/>
    <m/>
    <m/>
    <m/>
    <m/>
    <m/>
    <m/>
    <m/>
    <m/>
    <s v="Management Janji"/>
    <s v="2026-08-18 13:00:00 | Tanggal Pemasangan : 18 Agustus 2026 Jam Pemasangan : 08:00 13:00 Info Tambahan : Hubungi pelanggan dulu sebelum ke lokasi terimakasih"/>
    <s v="FCC"/>
    <s v="17-08-2026 12:40:04"/>
    <d v="2026-08-18T13:00:00"/>
    <m/>
    <s v="SURVEY_NEW_MANJA"/>
    <s v="PRY"/>
    <s v="NO ADDON"/>
    <m/>
    <s v="MIE - SEND SURVEY"/>
    <s v="HSI Bisnis Promo HUT Telkom PSB 70% - 150 Mbps"/>
    <s v="INDIBIZ"/>
    <m/>
    <m/>
    <d v="2026-08-18T13:00:00"/>
    <s v="2026-08-18 13:00:00 | Tanggal Pemasangan : 18 Agustus 2026 Jam Pemasangan : 08:00 13:00 Info Tambahan : Hubungi pelanggan dulu sebelum ke lokasi terimakasih"/>
    <m/>
    <m/>
    <m/>
    <e v="#NUM!"/>
    <e v="#NUM!"/>
    <x v="1"/>
  </r>
  <r>
    <n v="2268"/>
    <n v="1002530703"/>
    <n v="3"/>
    <x v="4"/>
    <n v="4"/>
    <s v="SEMARANG"/>
    <s v="KENDAL"/>
    <s v="WLR"/>
    <s v="REG"/>
    <s v="AO"/>
    <x v="0"/>
    <s v="1P INET"/>
    <s v="OSS - FALLOUT"/>
    <s v="RBS-Regional 3"/>
    <d v="2026-08-17T11:41:56"/>
    <d v="2026-08-17T18:45:03"/>
    <n v="69367980"/>
    <m/>
    <n v="143407106669"/>
    <s v="TOKO SAMI MIRAH"/>
    <s v="ODP-WLR-FM/039 FM/D02/039.01"/>
    <s v="WO061921403"/>
    <m/>
    <m/>
    <m/>
    <n v="110.064123055065"/>
    <n v="-6.9323295335919601"/>
    <s v="|MN01867|MYIA-055062304506/POI/TARMAN/08135956451/bisrobborsib@gmail.com"/>
    <s v="MYIB_ASSISTANT"/>
    <m/>
    <m/>
    <m/>
    <m/>
    <m/>
    <m/>
    <m/>
    <m/>
    <s v="Management Janji"/>
    <s v="2026-08-18 08:00:00 | M janji : pagi Tanggal Pemasangan : 18/agustus/2026 Note : hubungi pelanggan jika ingin kelokasi "/>
    <s v="FCC"/>
    <s v="17-08-2026 11:55:11"/>
    <d v="2026-08-18T08:00:00"/>
    <m/>
    <s v="FO_ASAP"/>
    <s v="WLR"/>
    <s v="NO ADDON"/>
    <m/>
    <s v="Provisioning Failed|ACTIVATION|INF009059523|ALU_AMS_PORT_NT_FOUN:ServicePort Not Found / ONT Connectivity is Missing."/>
    <s v="HSI Bisnis Promo HUT Telkom PSB 70% - 200 Mbps"/>
    <s v="INDIBIZ"/>
    <m/>
    <m/>
    <d v="2026-08-18T08:00:00"/>
    <s v="2026-08-18 08:00:00 | M janji : pagi Tanggal Pemasangan : 18/agustus/2026 Note : hubungi pelanggan jika ingin kelokasi "/>
    <m/>
    <m/>
    <m/>
    <e v="#NUM!"/>
    <e v="#NUM!"/>
    <x v="1"/>
  </r>
  <r>
    <n v="2269"/>
    <n v="1002524986"/>
    <n v="3"/>
    <x v="1"/>
    <n v="5"/>
    <s v="SBY UTARA"/>
    <s v="TANDES"/>
    <s v="KNN"/>
    <s v="REG"/>
    <s v="AO"/>
    <x v="0"/>
    <s v="1P INET"/>
    <s v="OSS - FALLOUT"/>
    <s v="RBS-Regional 3"/>
    <d v="2026-08-13T16:38:57"/>
    <d v="2026-08-14T18:30:04"/>
    <n v="69365455"/>
    <m/>
    <n v="152412248844"/>
    <s v="raw design"/>
    <s v="ODP-TDS-FDZ/54 FDZ/D06/54.01"/>
    <s v="WO061692956"/>
    <m/>
    <m/>
    <m/>
    <n v="112.64260396082901"/>
    <n v="-7.2773569950387103"/>
    <s v="|MYIB-CUST|MYTN-061749626935/POI/Ronny Wijaya/081703340226/ron2sky@gmail.com"/>
    <s v="MYINDIBIZ"/>
    <m/>
    <m/>
    <m/>
    <m/>
    <m/>
    <m/>
    <m/>
    <m/>
    <s v="Management Janji"/>
    <s v="2026-08-15 12:00:00 | Nama PIC : Bp Ronny No HP : 081703340226 No Alt : - M Janji :  15 Agustus 2026 Jam Pasang : Pagi / Siang Note : hubungi pelanggan jika ingin kelokasi "/>
    <s v="FCC"/>
    <s v="13-08-2026 16:39:58"/>
    <d v="2026-08-15T12:00:00"/>
    <s v="Kendala Pelanggan"/>
    <s v="FO_WFM"/>
    <s v="KNN"/>
    <s v="NO ADDON"/>
    <m/>
    <s v="Provisioning Failed|WFM|INF009046004|PIT_-7.2683900999999995,112.67285170000001_INDIBIZ TIDAK ADA PKS DENGAN CITRALAND"/>
    <s v="HSI Bisnis Basic Promo HUT Telkom PSB 70% - 100 Mbps"/>
    <s v="INDIBIZ"/>
    <m/>
    <m/>
    <d v="2026-08-15T12:00:00"/>
    <s v="2026-08-15 12:00:00 | Nama PIC : Bp Ronny No HP : 081703340226 No Alt : - M Janji :  15 Agustus 2026 Jam Pasang : Pagi / Siang Note : hubungi pelanggan jika ingin kelokasi "/>
    <m/>
    <m/>
    <m/>
    <e v="#NUM!"/>
    <e v="#NUM!"/>
    <x v="1"/>
  </r>
  <r>
    <n v="2270"/>
    <n v="1002515787"/>
    <n v="3"/>
    <x v="1"/>
    <n v="5"/>
    <s v="MADURA"/>
    <s v="PAMEKASAN"/>
    <s v="PME"/>
    <s v="REG"/>
    <s v="AO"/>
    <x v="0"/>
    <s v="1P INET"/>
    <s v="Completed (PS)"/>
    <s v="RBS-Regional 3"/>
    <d v="2026-08-08T11:11:56"/>
    <d v="2026-08-09T21:19:21"/>
    <n v="69361357"/>
    <m/>
    <n v="152426928056"/>
    <s v="TOKO SIMPANG TIGA"/>
    <s v="ODP-PME-FBE/08 FBE/D01/08.01"/>
    <s v="WO061246928"/>
    <m/>
    <m/>
    <m/>
    <n v="113.46332542598201"/>
    <n v="-7.1380190005300497"/>
    <s v="MD|MYDB-20260808264729|DN00001/MN00558|TOKO SIMPANG TIGA|087899231349"/>
    <s v="MYDIGIBIZPARTNER"/>
    <m/>
    <m/>
    <m/>
    <m/>
    <m/>
    <m/>
    <m/>
    <m/>
    <s v="Management Janji"/>
    <s v="2026-08-09 08:00:00 | Tanggal Pemasangan : 09 Agustus 2026 Jam Pemasangan : 08:00 13:00 Info Tambahan : Hubungi pelanggan dulu sebelum ke lokasi terimakasih"/>
    <s v="FCC"/>
    <d v="2026-08-08T11:25:30"/>
    <d v="2026-08-09T08:00:00"/>
    <m/>
    <s v="PS"/>
    <s v="PME"/>
    <s v="NO ADDON"/>
    <n v="20260809"/>
    <s v="Completed"/>
    <s v="HSI Bisnis Promo HUT Telkom PSB 70% - 150 Mbps"/>
    <s v="INDIBIZ"/>
    <m/>
    <m/>
    <d v="2026-08-09T08:00:00"/>
    <s v="2026-08-09 08:00:00 | Tanggal Pemasangan : 09 Agustus 2026 Jam Pemasangan : 08:00 13:00 Info Tambahan : Hubungi pelanggan dulu sebelum ke lokasi terimakasih"/>
    <n v="2026"/>
    <n v="8"/>
    <n v="9"/>
    <d v="2026-08-09T00:00:00"/>
    <n v="-0.33333333333575865"/>
    <x v="0"/>
  </r>
  <r>
    <n v="2271"/>
    <n v="1002526164"/>
    <n v="3"/>
    <x v="1"/>
    <n v="5"/>
    <s v="SBY UTARA"/>
    <s v="KENJERAN"/>
    <s v="KPS"/>
    <s v="REG"/>
    <s v="AO"/>
    <x v="0"/>
    <s v="1P INET"/>
    <s v="Completed (PS)"/>
    <s v="RBS-Regional 3"/>
    <d v="2026-08-14T11:28:56"/>
    <d v="2026-08-14T16:36:40"/>
    <n v="69365924"/>
    <m/>
    <n v="152404213637"/>
    <s v="PT. Artha Permai Kencana"/>
    <s v="ODP-KBL-FAJ/08 FAJ/D02/08.01"/>
    <s v="WO061734141"/>
    <m/>
    <m/>
    <m/>
    <n v="112.74694529788199"/>
    <n v="-7.2423527296308396"/>
    <s v="|MB00449|MYIA-071205252228/POI/bapak/081333454152/cashier@apk.co.id"/>
    <s v="MYIB_ASSISTANT"/>
    <m/>
    <m/>
    <m/>
    <m/>
    <m/>
    <m/>
    <m/>
    <m/>
    <s v="Management Janji"/>
    <s v="2026-08-15 10:00:00 | Jam pemasangan : 12.00 Info Tambahan : Hubungi pelanggan dulu sebelum ke lokasi terimakasih  "/>
    <s v="FCC"/>
    <s v="14-08-2026 11:39:52"/>
    <d v="2026-08-15T10:00:00"/>
    <m/>
    <s v="PS"/>
    <s v="KPS"/>
    <s v="NO ADDON"/>
    <n v="20260814"/>
    <s v="Completed"/>
    <s v="HSI Bisnis Promo HUT Telkom PSB 70% - 100 Mbps Dual Band"/>
    <s v="INDIBIZ"/>
    <m/>
    <m/>
    <d v="2026-08-15T10:00:00"/>
    <s v="2026-08-15 10:00:00 | Jam pemasangan : 12.00 Info Tambahan : Hubungi pelanggan dulu sebelum ke lokasi terimakasih  "/>
    <n v="2026"/>
    <n v="8"/>
    <n v="14"/>
    <d v="2026-08-14T00:00:00"/>
    <n v="-1.4166666666642413"/>
    <x v="0"/>
  </r>
  <r>
    <n v="2272"/>
    <n v="1002515802"/>
    <n v="3"/>
    <x v="2"/>
    <n v="5"/>
    <s v="KEDIRI"/>
    <s v="TULUNGAGUNG"/>
    <s v="TUL"/>
    <s v="REG"/>
    <s v="AO"/>
    <x v="0"/>
    <s v="1P INET"/>
    <s v="Completed (PS)"/>
    <s v="RBS-Regional 3"/>
    <d v="2026-08-08T11:20:58"/>
    <d v="2026-08-09T18:16:09"/>
    <n v="69361366"/>
    <m/>
    <n v="152606246405"/>
    <s v="UD. HARMI SULISTYORINI (SPBU Pertamina 54.662.01)"/>
    <s v="ODP-TUL-FAN/06 FAN/D01/06.01"/>
    <s v="WO061247775"/>
    <m/>
    <m/>
    <m/>
    <n v="111.912828133028"/>
    <n v="-8.0405224629432901"/>
    <s v="|MN02702|MYIA-064112401733/POI/BUDI PRIYANTO/081359692889/spbu.bsgroup01@gmail.com"/>
    <s v="MYIB_ASSISTANT"/>
    <m/>
    <m/>
    <m/>
    <m/>
    <m/>
    <m/>
    <m/>
    <m/>
    <s v="Management Janji"/>
    <s v="2026-08-09 08:00:00 | Nama Pic : BP BUDI No Hp Pic : 081359692889 Jam Pemasangan : 08:00 - 12.00 Tanggal Pemasangan : MINGGU 09 AGUSTUS 2026 Info Tambahan : Hubungi pelanggan sebelum datang ke lokasi, terima kasih."/>
    <s v="FCC"/>
    <d v="2026-08-08T11:25:30"/>
    <d v="2026-08-09T08:00:00"/>
    <m/>
    <s v="PS"/>
    <s v="TUL"/>
    <s v="NO ADDON"/>
    <n v="20260809"/>
    <s v="Completed"/>
    <s v="HSI Bisnis Promo HUT Telkom PSB 70% - 50 Mbps"/>
    <s v="INDIBIZ"/>
    <m/>
    <m/>
    <d v="2026-08-09T08:00:00"/>
    <s v="2026-08-09 08:00:00 | Nama Pic : BP BUDI No Hp Pic : 081359692889 Jam Pemasangan : 08:00 - 12.00 Tanggal Pemasangan : MINGGU 09 AGUSTUS 2026 Info Tambahan : Hubungi pelanggan sebelum datang ke lokasi, terima kasih."/>
    <n v="2026"/>
    <n v="8"/>
    <n v="9"/>
    <d v="2026-08-09T00:00:00"/>
    <n v="-0.33333333333575865"/>
    <x v="0"/>
  </r>
  <r>
    <n v="2273"/>
    <n v="1002520989"/>
    <n v="3"/>
    <x v="7"/>
    <n v="4"/>
    <s v="KUDUS"/>
    <s v="KUDUS"/>
    <s v="DMA"/>
    <s v="REG"/>
    <s v="AO"/>
    <x v="0"/>
    <s v="1P INET"/>
    <s v="Completed (PS)"/>
    <s v="RBS-Regional 3"/>
    <d v="2026-08-11T18:40:56"/>
    <d v="2026-08-12T18:58:27"/>
    <n v="69363742"/>
    <m/>
    <n v="141456115397"/>
    <s v="SPBU 4459512 KATONSARI DEMAK"/>
    <s v="ODP-DMA-FDA/037 FDA/D02/037.01"/>
    <s v="WO061536707"/>
    <m/>
    <m/>
    <m/>
    <n v="110.613349"/>
    <n v="-6.9114990000000001"/>
    <s v="|MN01414|MYIA-018277252262/POI/KHASAN/081215754268/demak@yahoo.com"/>
    <s v="MYIB_ASSISTANT"/>
    <m/>
    <m/>
    <m/>
    <m/>
    <m/>
    <m/>
    <m/>
    <m/>
    <s v="Management Janji"/>
    <s v="2026-08-12 15:00:00 | Nama : BP KHASAN  No Hp : 081215754268 No Alt :  Tgl Pemasangan : 12 Agustus 2026 Interval : PAGI  Note : Hubungi pelanggan terlebih dahulu"/>
    <s v="FCC"/>
    <d v="2026-11-08T18:55:28"/>
    <d v="2026-08-12T15:00:00"/>
    <m/>
    <s v="PS"/>
    <s v="DMA"/>
    <s v="NO ADDON"/>
    <n v="20260812"/>
    <s v="Completed"/>
    <s v="HSI Bisnis Promo HUT Telkom PSB 70% - 50 Mbps"/>
    <s v="INDIBIZ"/>
    <m/>
    <m/>
    <d v="2026-08-12T15:00:00"/>
    <s v="2026-08-12 15:00:00 | Nama : BP KHASAN  No Hp : 081215754268 No Alt :  Tgl Pemasangan : 12 Agustus 2026 Interval : PAGI  Note : Hubungi pelanggan terlebih dahulu"/>
    <n v="2026"/>
    <n v="8"/>
    <n v="12"/>
    <d v="2026-08-12T00:00:00"/>
    <n v="-0.625"/>
    <x v="0"/>
  </r>
  <r>
    <n v="2274"/>
    <n v="1002520411"/>
    <n v="3"/>
    <x v="3"/>
    <n v="4"/>
    <s v="YOGYAKARTA"/>
    <s v="INNER - YOGYA JATENG SELATAN"/>
    <s v="KBU"/>
    <s v="REG"/>
    <s v="AO"/>
    <x v="0"/>
    <m/>
    <s v="Completed (PS)"/>
    <s v="RBS-Regional 3"/>
    <d v="2026-08-11T15:18:17"/>
    <d v="2026-08-11T17:27:10"/>
    <n v="69361092"/>
    <m/>
    <n v="146113146006"/>
    <s v="The Prajan Hotel &amp; Villas"/>
    <s v="ODP-KBU-FEL/19"/>
    <s v="WO061514830"/>
    <m/>
    <m/>
    <m/>
    <n v="110.37690000000001"/>
    <n v="-7.7809999999999997"/>
    <s v="|MC80224|MYIA-036229692047/POI/DIMAS ARIFAN FEBRIYANTO/08132077719/dg@nattshospitality.com"/>
    <s v="Sales Profesional"/>
    <m/>
    <m/>
    <m/>
    <m/>
    <m/>
    <m/>
    <m/>
    <m/>
    <s v="Management Janji"/>
    <s v="2026-08-09 14:00:00 | Nama : BP DIMAS ARIFAN FEBRIYANTO  No Hp : 08132077719  No Alt : 0895363656031  Tgl Pemasangan : 08 Agustus 2026  Interval : SIANG  Note : Hubungi pelanggan terlebih dahulu"/>
    <s v="FCC"/>
    <d v="2026-11-08T15:25:50"/>
    <m/>
    <m/>
    <s v="PS"/>
    <s v="KBU"/>
    <s v="NO ADDON"/>
    <n v="20260811"/>
    <s v="Completed"/>
    <s v="- 11_11446;Biaya PSB HSI EBIS Tunai di Depan ~ 11[150000]  - E23015;E23015 ~ ES23 - Perangkat ONT[0]  - E23015~null~44292;E23015||11||Abodemen 0[0]  - E23015~null~E23015_SWONT;SWONT ~ Biaya Sewa ONT ~ E23015[30000]  - E25060;E25060 ~ ES25 - Paket HSI Bisn"/>
    <s v="INDIBIZ"/>
    <m/>
    <m/>
    <d v="2026-08-11T07:00:00"/>
    <s v="2026-08-09 14:00:00 | Nama : BP DIMAS ARIFAN FEBRIYANTO  No Hp : 08132077719  No Alt : 0895363656031  Tgl Pemasangan : 08 Agustus 2026  Interval : SIANG  Note : Hubungi pelanggan terlebih dahulu"/>
    <n v="2026"/>
    <n v="8"/>
    <n v="11"/>
    <d v="2026-08-11T00:00:00"/>
    <n v="-0.29166666666424135"/>
    <x v="0"/>
  </r>
  <r>
    <n v="2275"/>
    <n v="1002516495"/>
    <n v="3"/>
    <x v="2"/>
    <n v="5"/>
    <s v="MADIUN"/>
    <s v="BOJONEGORO"/>
    <s v="BJN"/>
    <s v="REG"/>
    <s v="AO"/>
    <x v="0"/>
    <s v="1P INET"/>
    <s v="98 | OSS - CANCEL COMPLETE"/>
    <s v="RBS-Regional 3"/>
    <d v="2026-08-09T13:25:58"/>
    <d v="2026-08-11T12:08:15"/>
    <n v="69361886"/>
    <m/>
    <n v="152609258256"/>
    <s v="SPBU 5462330 Parengan"/>
    <s v="ODP-BJN-FBN/17 FBN/D04/17.01"/>
    <s v="WO061321391"/>
    <m/>
    <m/>
    <m/>
    <n v="111.845803186297"/>
    <n v="-7.0707779287582699"/>
    <s v="MD|MYDB-20260809264816|DN00001/MN01285|SPBU 5462330 Parengan|085155412250"/>
    <s v="MYDIGIBIZPARTNER"/>
    <m/>
    <m/>
    <m/>
    <m/>
    <m/>
    <m/>
    <m/>
    <m/>
    <s v="Management Janji"/>
    <s v="2026-08-10 13:00:00 | Tanggal pemasangan: 10/08/2026 Jam pemasangan : pagi / siang Info Tambahan : Hubungi pelanggan dulu sebelum ke lokasi terima kasih."/>
    <s v="FCC"/>
    <d v="2026-09-08T13:39:46"/>
    <d v="2026-08-10T13:00:00"/>
    <s v="Kendala Teknik"/>
    <s v="CANCEL"/>
    <s v="BJN"/>
    <s v="NO ADDON"/>
    <m/>
    <s v="Cancel Completed"/>
    <s v="HSI Bisnis Promo HUT Telkom PSB 70% - 50 Mbps"/>
    <s v="INDIBIZ"/>
    <m/>
    <m/>
    <d v="2026-08-10T13:00:00"/>
    <s v="2026-08-10 13:00:00 | Tanggal pemasangan: 10/08/2026 Jam pemasangan : pagi / siang Info Tambahan : Hubungi pelanggan dulu sebelum ke lokasi terima kasih."/>
    <m/>
    <m/>
    <m/>
    <e v="#NUM!"/>
    <e v="#NUM!"/>
    <x v="1"/>
  </r>
  <r>
    <n v="2276"/>
    <n v="1002513460"/>
    <n v="3"/>
    <x v="3"/>
    <n v="4"/>
    <s v="MAGELANG"/>
    <s v="MAGELANG"/>
    <s v="MGE"/>
    <s v="REG"/>
    <s v="AO"/>
    <x v="0"/>
    <s v="1P INET"/>
    <s v="Completed (PS)"/>
    <s v="RBS-Regional 3"/>
    <d v="2026-08-06T18:58:57"/>
    <d v="2026-08-07T11:54:08"/>
    <n v="69360346"/>
    <m/>
    <n v="146137149674"/>
    <s v="SPBU 44 561 01 PAKELAN"/>
    <s v="ODP-MGE-FRN/055"/>
    <s v="WO061116037"/>
    <m/>
    <m/>
    <m/>
    <n v="110.2047543"/>
    <n v="-7.5060150999999999"/>
    <s v="|MN02395|MYIA-059062595089/POI/FEDY TAURINO CHRISTIAN/085725725888/spbu_sajogja4456101@yahoo.co.id"/>
    <s v="MYIB_ASSISTANT"/>
    <m/>
    <m/>
    <m/>
    <m/>
    <m/>
    <m/>
    <m/>
    <m/>
    <s v="Management Janji"/>
    <s v="2026-08-12 08:00:00 |  M Janji : (07/08/026) jam Pasang : 09:00 Note : hubungi pelanggan jika ingin kelokasi"/>
    <s v="FCC"/>
    <d v="2026-06-08T19:10:22"/>
    <d v="2026-08-12T08:00:00"/>
    <m/>
    <s v="PS"/>
    <s v="MGE"/>
    <s v="NO ADDON"/>
    <n v="20260807"/>
    <s v="Completed"/>
    <s v="HSI Bisnis Basic Promo HUT Telkom PSB 70% - 50 Mbps"/>
    <s v="INDIBIZ"/>
    <m/>
    <m/>
    <d v="2026-08-12T08:00:00"/>
    <s v="2026-08-12 08:00:00 |  M Janji : (07/08/026) jam Pasang : 09:00 Note : hubungi pelanggan jika ingin kelokasi"/>
    <n v="2026"/>
    <n v="8"/>
    <n v="7"/>
    <d v="2026-08-07T00:00:00"/>
    <n v="-5.3333333333357587"/>
    <x v="0"/>
  </r>
  <r>
    <n v="2277"/>
    <n v="1002508290"/>
    <n v="3"/>
    <x v="5"/>
    <n v="5"/>
    <s v="DENPASAR"/>
    <s v="UBUNG"/>
    <s v="UBN"/>
    <s v="DSS"/>
    <s v="AO"/>
    <x v="0"/>
    <m/>
    <s v="Completed (PS)"/>
    <s v="DSS-SOE Banking"/>
    <d v="2026-08-04T13:39:07"/>
    <d v="2026-08-05T12:45:33"/>
    <n v="69353729"/>
    <m/>
    <n v="172418758164"/>
    <s v="BNI GATSU BARAT"/>
    <s v="ODP-UBN-FAM/63"/>
    <s v="WO060895722"/>
    <m/>
    <m/>
    <m/>
    <n v="115.19796150000001"/>
    <n v="-8.6380736000000002"/>
    <s v="DSS/402782/AM ICHA/PSB HSI 100Mbps, NETMONK/BNI GATSU BARAT / PIC AGUS ASTRA 082144643661"/>
    <s v="Amex"/>
    <m/>
    <m/>
    <m/>
    <m/>
    <m/>
    <m/>
    <m/>
    <m/>
    <s v="Management Janji"/>
    <s v="DSS/402782/AM ICHA/PSB HSI 100Mbps, NETMONK/BNI GATSU BARAT / PIC AGUS ASTRA 082144643661"/>
    <s v="FCC"/>
    <d v="2026-04-08T13:39:51"/>
    <m/>
    <m/>
    <s v="PS"/>
    <s v="UBN"/>
    <s v="NETMONK"/>
    <n v="20260805"/>
    <s v="Completed"/>
    <s v="- 11_11450;Biaya PSB Reguler HSI EBIS ~ 11[500000]  - E23046;E23046 ~ ES23 - Paket HSI Bisnis[0]  - E23046~null~E23046_UNL;UNL ~ Internet-Link Unlimited Internet Usage ~ E23046[0]  - E23046~null~44877;E23046||11||Abodemen 0[0]  - E23046~null~E23046_HSIE10"/>
    <s v="INDIBIZ"/>
    <m/>
    <m/>
    <d v="1970-01-01T07:00:00"/>
    <s v="DSS/402782/AM ICHA/PSB HSI 100Mbps, NETMONK/BNI GATSU BARAT / PIC AGUS ASTRA 082144643661"/>
    <n v="2026"/>
    <n v="8"/>
    <n v="5"/>
    <d v="2026-08-05T00:00:00"/>
    <n v="20669.708333333332"/>
    <x v="2"/>
  </r>
  <r>
    <n v="2278"/>
    <n v="1002524713"/>
    <n v="3"/>
    <x v="1"/>
    <n v="5"/>
    <s v="SBY UTARA"/>
    <s v="GRESIK"/>
    <s v="CRM"/>
    <s v="REG"/>
    <s v="AO"/>
    <x v="0"/>
    <m/>
    <s v="CC - HD1A - INPROGRESS UNCONTACTED"/>
    <s v="RBS-Regional 3"/>
    <d v="2026-08-13T15:29:11"/>
    <d v="2026-08-17T11:00:44"/>
    <n v="69365318"/>
    <m/>
    <n v="152446245967"/>
    <s v="PT. EVA CIPTA MAKMUR JAYA"/>
    <s v="ODP-CRM-F02/11"/>
    <m/>
    <m/>
    <m/>
    <m/>
    <n v="112.6001687"/>
    <n v="-7.2463372000000001"/>
    <s v="|MN00086|/PT. EVA CIPTA MAKMUR JAYA/ROKMA SUTAMININGSIH/082231135237/evaciptamj@gmail.com/HSI Bisnis Promo HUT Telkom (1:1) 75 Mbps (Rp 415.000) PSB Rp 150.000/"/>
    <s v="Sales Force DBS"/>
    <m/>
    <m/>
    <m/>
    <m/>
    <m/>
    <m/>
    <m/>
    <m/>
    <m/>
    <m/>
    <m/>
    <s v="13-08-2026 15:39:59"/>
    <m/>
    <m/>
    <s v="FCC"/>
    <s v="CRM"/>
    <s v="NO ADDON"/>
    <m/>
    <s v="UNCONTACTED : Line Busy Ilham Budhi Prasetya 40000802|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2279"/>
    <n v="1002522997"/>
    <n v="3"/>
    <x v="2"/>
    <n v="5"/>
    <s v="KEDIRI"/>
    <s v="KEDIRI"/>
    <s v="PAE"/>
    <s v="REG"/>
    <s v="AO"/>
    <x v="0"/>
    <s v="1P INET"/>
    <s v="Completed (PS)"/>
    <s v="RBS-Regional 3"/>
    <d v="2026-08-12T17:05:56"/>
    <d v="2026-08-13T20:23:36"/>
    <n v="69364561"/>
    <m/>
    <n v="152639219489"/>
    <s v="SPBU 54.641.31"/>
    <s v="ODP-PAE-FAC/09 FAC/D01/09.01"/>
    <s v="WO061616782"/>
    <m/>
    <m/>
    <m/>
    <n v="112.123064"/>
    <n v="-7.7805470000000003"/>
    <s v="|MN00418|MYIA-093633004313/POI/BUDI SANTOSA/085859674455/adanspbu31@gmail.com"/>
    <s v="MYIB_ASSISTANT"/>
    <m/>
    <m/>
    <m/>
    <m/>
    <m/>
    <m/>
    <m/>
    <m/>
    <s v="Management Janji"/>
    <s v="2026-08-13 15:00:00 | Tanggal pemasangan: 13/08/2026 Jam pemasangan : siang Info Tambahan : Hubungi pelanggan dulu sebelum ke lokasi terima kasih."/>
    <s v="FCC"/>
    <d v="2026-12-08T17:10:31"/>
    <d v="2026-08-13T15:00:00"/>
    <m/>
    <s v="PS"/>
    <s v="PAE"/>
    <s v="NO ADDON"/>
    <n v="20260813"/>
    <s v="Completed"/>
    <s v="HSI Bisnis Promo HUT Telkom PSB 70% - 50 Mbps"/>
    <s v="INDIBIZ"/>
    <m/>
    <m/>
    <d v="2026-08-13T15:00:00"/>
    <s v="2026-08-13 15:00:00 | Tanggal pemasangan: 13/08/2026 Jam pemasangan : siang Info Tambahan : Hubungi pelanggan dulu sebelum ke lokasi terima kasih."/>
    <n v="2026"/>
    <n v="8"/>
    <n v="13"/>
    <d v="2026-08-13T00:00:00"/>
    <n v="-0.625"/>
    <x v="0"/>
  </r>
  <r>
    <n v="2280"/>
    <n v="1002511712"/>
    <n v="3"/>
    <x v="2"/>
    <n v="5"/>
    <s v="MALANG"/>
    <s v="KEPANJEN"/>
    <s v="KLJ"/>
    <s v="REG"/>
    <s v="AO"/>
    <x v="0"/>
    <s v="1P INET"/>
    <s v="Completed (PS)"/>
    <s v="RBS-Regional 3"/>
    <d v="2026-08-06T10:04:57"/>
    <d v="2026-08-07T16:40:41"/>
    <n v="69359682"/>
    <m/>
    <n v="152703903442"/>
    <s v="SDN DINOYO 2"/>
    <s v="ODP-KLJ-FB/23 FB/D02/01.23"/>
    <s v="WO061049240"/>
    <m/>
    <m/>
    <m/>
    <n v="112.61115340000001"/>
    <n v="-7.9431544999999897"/>
    <s v="|MN01864|MYIA-077022376405/POI/indah siatin/085928167431/tusdndinoyo2@gmail.com"/>
    <s v="MYIB_ASSISTANT"/>
    <m/>
    <m/>
    <m/>
    <m/>
    <m/>
    <m/>
    <m/>
    <m/>
    <s v="Management Janji"/>
    <s v="2026-08-07 15:00:00 | telp :085928167431 alt : manja : pagi : siang 07/08/2026 hub sebelum ke lokasi "/>
    <s v="FCC"/>
    <d v="2026-06-08T10:10:02"/>
    <d v="2026-08-07T15:00:00"/>
    <m/>
    <s v="PS"/>
    <s v="KLJ"/>
    <s v="NO ADDON"/>
    <n v="20260807"/>
    <s v="Completed"/>
    <s v="HSI Bisnis Basic Promo HUT Telkom PSB 70% - 50 Mbps"/>
    <s v="INDIBIZ"/>
    <m/>
    <m/>
    <d v="2026-08-07T15:00:00"/>
    <s v="2026-08-07 15:00:00 | telp :085928167431 alt : manja : pagi : siang 07/08/2026 hub sebelum ke lokasi "/>
    <n v="2026"/>
    <n v="8"/>
    <n v="7"/>
    <d v="2026-08-07T00:00:00"/>
    <n v="-0.625"/>
    <x v="0"/>
  </r>
  <r>
    <n v="2281"/>
    <n v="1002508759"/>
    <n v="3"/>
    <x v="4"/>
    <n v="4"/>
    <s v="PEKALONGAN"/>
    <s v="SLAWI"/>
    <s v="SLW"/>
    <s v="DGS"/>
    <s v="AO"/>
    <x v="0"/>
    <m/>
    <s v="102 | FOLLOW UP COMPLETED"/>
    <s v="DGS-B2B TREG"/>
    <d v="2026-08-04T15:00:17"/>
    <d v="2026-08-05T12:17:23"/>
    <n v="69358397"/>
    <m/>
    <n v="142283119895"/>
    <s v="UPPD SLAWI"/>
    <s v="ODP-SLW-FS/057"/>
    <s v="WO060907493"/>
    <m/>
    <m/>
    <m/>
    <n v="109.12062349999999"/>
    <n v="-6.9910202000000004"/>
    <s v="DGS HSI | BUDIYANTO ZHEZA ARDANA | NIK. 960209 | TREG 3 | HSI 1S 75MB | 519.000 | PIC NIKEN | 08131343500 | up3adslawi@gmail.com"/>
    <s v="Account Manager"/>
    <m/>
    <m/>
    <m/>
    <m/>
    <m/>
    <m/>
    <m/>
    <m/>
    <s v="Management Janji"/>
    <s v="ok"/>
    <s v="FCC"/>
    <d v="2026-04-08T15:10:39"/>
    <m/>
    <m/>
    <s v="REVOKE"/>
    <s v="SLW"/>
    <s v="NO ADDON"/>
    <m/>
    <s v="Follow Up Revoke Completed, New Order ID : SC1002510366"/>
    <s v="- 11_11450;Biaya PSB Reguler HSI EBIS ~ 11[150000]  - E23046;E23046 ~ ES23 - Paket HSI Bisnis[0]  - E23046~null~E23046_UNL;UNL ~ Internet-Link Unlimited Internet Usage ~ E23046[0]  - E23046~null~44877;E23046||11||Abodemen 0[0]  - E23046~null~E23046_HSIE75"/>
    <s v="INDIBIZ"/>
    <m/>
    <m/>
    <d v="2026-08-04T12:00:00"/>
    <s v="ok"/>
    <m/>
    <m/>
    <m/>
    <e v="#NUM!"/>
    <e v="#NUM!"/>
    <x v="1"/>
  </r>
  <r>
    <n v="2282"/>
    <n v="1002515948"/>
    <n v="3"/>
    <x v="1"/>
    <n v="5"/>
    <s v="MADURA"/>
    <s v="BANGKALAN"/>
    <s v="BKL"/>
    <s v="REG"/>
    <s v="AO"/>
    <x v="0"/>
    <m/>
    <s v="100 | REVOKE COMPLETED"/>
    <s v="RBS-Regional 3"/>
    <d v="2026-08-08T13:27:54"/>
    <d v="2026-08-11T13:51:33"/>
    <n v="69361470"/>
    <m/>
    <n v="152435910022"/>
    <s v="BMT UGT SIDOGIRI UNIT SA KADIRUN BKLN"/>
    <s v="ODP-BKL-FL/23"/>
    <s v="WO061269357"/>
    <m/>
    <m/>
    <m/>
    <n v="112.73725520000001"/>
    <n v="-7.0491945999999999"/>
    <s v="|MN02601|/BMT UGT SIDOGIRI UNIT SA KADIRUN BKLN/Mahfudz MB/082330233222/bangkalandelapan@gmail.com/HSI Bisnis Promo HUT Telkom (1:1) 50 Mbps (Rp 355.000) PSB Rp 150.000"/>
    <s v="Sales Force DBS"/>
    <m/>
    <m/>
    <m/>
    <m/>
    <m/>
    <m/>
    <m/>
    <m/>
    <s v="Management Janji"/>
    <s v="2026-08-09 13:00:00|Nama PIC : Bp Mahfudz No Hp : 082330233222 No Alt : - Tgl Pemasangan : 09 Agustus 2026 Interval : PAGI SIANG Note : Hubungi pelanggan terlebih dahulu|40951378|MYDITA"/>
    <s v="FCC"/>
    <d v="2026-08-08T13:39:52"/>
    <d v="2026-08-09T13:00:00"/>
    <s v="Kendala Pelanggan"/>
    <s v="REVOKE"/>
    <s v="BKL"/>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9T13:00:00"/>
    <s v="2026-08-09 13:00:00|Nama PIC : Bp Mahfudz No Hp : 082330233222 No Alt : - Tgl Pemasangan : 09 Agustus 2026 Interval : PAGI SIANG Note : Hubungi pelanggan terlebih dahulu|40951378|MYDITA"/>
    <m/>
    <m/>
    <m/>
    <e v="#NUM!"/>
    <e v="#NUM!"/>
    <x v="1"/>
  </r>
  <r>
    <n v="2283"/>
    <n v="1002531003"/>
    <n v="3"/>
    <x v="2"/>
    <n v="5"/>
    <s v="KEDIRI"/>
    <s v="NGANJUK"/>
    <s v="NJK"/>
    <s v="REG"/>
    <s v="AO"/>
    <x v="0"/>
    <s v="1P INET"/>
    <s v="MIE - SEND SURVEY"/>
    <s v="RBS-Regional 3"/>
    <d v="2026-08-17T14:29:57"/>
    <d v="2026-08-17T14:32:09"/>
    <n v="69368175"/>
    <m/>
    <n v="152611229772"/>
    <s v="PONDOK PESANTREN TARBIYATUL AL-QUR&amp; 39;AN"/>
    <s v="ODP-NJK-FAC/44 FAC/D04/44.01"/>
    <s v="WO061936560"/>
    <m/>
    <m/>
    <m/>
    <n v="111.876524873077"/>
    <n v="-7.6171880475252101"/>
    <s v="MD|MYDB-20260817265849|DC20010/MC20003|PONDOK PESANTREN TARBIYATUL AL-QUR&amp; 39;AN|085236823300"/>
    <s v="MYDIGIBIZPARTNER"/>
    <m/>
    <m/>
    <m/>
    <m/>
    <m/>
    <m/>
    <m/>
    <m/>
    <s v="Management Janji"/>
    <s v="2026-08-18 13:00:00 | Waktu pemasangan : 17 agustus 2026 Jam pemasangan : 08.00 - 12.00 Info Tambahan : Hubungi pelanggan dulu sebelum ke lokasi terimakasih "/>
    <s v="FCC"/>
    <s v="17-08-2026 14:40:02"/>
    <d v="2026-08-18T13:00:00"/>
    <m/>
    <s v="SURVEY_NEW_MANJA"/>
    <s v="NJK"/>
    <s v="NO ADDON"/>
    <m/>
    <s v="MIE - SEND SURVEY"/>
    <s v="HSI Bisnis Promo HUT Telkom PSB 70% - 300 Mbps"/>
    <s v="INDIBIZ"/>
    <m/>
    <m/>
    <d v="2026-08-18T13:00:00"/>
    <s v="2026-08-18 13:00:00 | Waktu pemasangan : 17 agustus 2026 Jam pemasangan : 08.00 - 12.00 Info Tambahan : Hubungi pelanggan dulu sebelum ke lokasi terimakasih "/>
    <m/>
    <m/>
    <m/>
    <e v="#NUM!"/>
    <e v="#NUM!"/>
    <x v="1"/>
  </r>
  <r>
    <n v="2284"/>
    <n v="1002510500"/>
    <n v="3"/>
    <x v="6"/>
    <n v="5"/>
    <s v="PASURUAN"/>
    <s v="PASURUAN"/>
    <s v="GDW"/>
    <s v="REG"/>
    <s v="AO"/>
    <x v="0"/>
    <m/>
    <s v="Completed (PS)"/>
    <s v="RBS-Regional 3"/>
    <d v="2026-08-05T13:20:44"/>
    <d v="2026-08-06T15:52:57"/>
    <n v="69359173"/>
    <m/>
    <n v="152731203673"/>
    <s v="MUTIARA GROUP"/>
    <s v="ODP-GDW-FG/03"/>
    <s v="WO061022846"/>
    <m/>
    <m/>
    <m/>
    <n v="112.9018069"/>
    <n v="-7.6961456000000004"/>
    <s v="|MN01809|/MUTIARA GROUP/WINBACK 2.0 HSI B2B (1:1) 100MBPS 535RB PSB DISC 70%//mutiaraurwah.1@gmail.com/ANI FEBRIYANTI/8125219897"/>
    <s v="Sales Force DBS"/>
    <m/>
    <m/>
    <m/>
    <m/>
    <m/>
    <m/>
    <m/>
    <m/>
    <s v="Management Janji"/>
    <s v="2026-08-07 08:00:00|M Janji : (07/08/2026) jam Pasang pagi Note : hubungi pelanggan jika ingin kelokasi|40981182|MYDITA"/>
    <s v="FCC"/>
    <d v="2026-05-08T13:25:39"/>
    <d v="2026-08-07T08:00:00"/>
    <m/>
    <s v="PS"/>
    <s v="GDW"/>
    <s v="NO ADDON"/>
    <n v="20260806"/>
    <s v="Completed"/>
    <s v="- 11_11446;Biaya PSB HSI EBIS Tunai di Depan ~ 11[150000]  - SP_NOSS;SP_NOSS ~ Internet NOSS Multispeed Network[0]  - SP_NOSS;SP_NOSS ~ Internet NOSS Multispeed Network[0]  - E25060;E25060 ~ ES25 - Paket HSI Bisnis (HSIE) Khusus Winback 2.0[0]  - E25060~n"/>
    <s v="INDIBIZ"/>
    <m/>
    <m/>
    <d v="2026-08-07T08:00:00"/>
    <s v="2026-08-07 08:00:00|M Janji : (07/08/2026) jam Pasang pagi Note : hubungi pelanggan jika ingin kelokasi|40981182|MYDITA"/>
    <n v="2026"/>
    <n v="8"/>
    <n v="6"/>
    <d v="2026-08-06T00:00:00"/>
    <n v="-1.3333333333357587"/>
    <x v="0"/>
  </r>
  <r>
    <n v="2285"/>
    <n v="1002512816"/>
    <n v="3"/>
    <x v="3"/>
    <n v="4"/>
    <s v="YOGYAKARTA"/>
    <s v="GUNUNG KIDUL"/>
    <s v="WNS"/>
    <s v="REG"/>
    <s v="AO"/>
    <x v="0"/>
    <m/>
    <s v="FCC - HD1A - PROGRESS"/>
    <s v="RBS-Regional 3"/>
    <d v="2026-08-06T15:05:23"/>
    <d v="2026-08-06T15:07:15"/>
    <n v="69360131"/>
    <m/>
    <n v="143135115034"/>
    <s v="Jaringan Multimedia Indonesia"/>
    <m/>
    <m/>
    <m/>
    <m/>
    <m/>
    <n v="110.733663308782"/>
    <n v="-8.0604997679575305"/>
    <s v="AMRBS/403103/ANISA DWIARYANI/R3/YOGYAKARTA/PSB HSI BISNIS BASIC 1S 50 MBPS PROMO HUT TELKOM 1:2/Jaringan Multimedia Indonesia/081229749275 081804098210/johanfirdi@gmail.com"/>
    <s v="Amex"/>
    <m/>
    <m/>
    <m/>
    <m/>
    <m/>
    <m/>
    <m/>
    <m/>
    <m/>
    <m/>
    <m/>
    <d v="2026-06-08T15:25:44"/>
    <m/>
    <m/>
    <s v="FCC"/>
    <s v="WNS"/>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r>
  <r>
    <n v="2286"/>
    <n v="1002510571"/>
    <n v="3"/>
    <x v="3"/>
    <n v="4"/>
    <s v="YOGYAKARTA"/>
    <s v="INNER - YOGYA JATENG SELATAN"/>
    <s v="PGR"/>
    <s v="REG"/>
    <s v="AO"/>
    <x v="0"/>
    <m/>
    <s v="Completed (PS)"/>
    <s v="RBS-Regional 3"/>
    <d v="2026-08-05T13:34:04"/>
    <d v="2026-08-07T06:24:16"/>
    <n v="69359198"/>
    <m/>
    <n v="141114227800"/>
    <s v="Adanu Adhinata Semesta"/>
    <s v="ODP-PGR-FCC/024"/>
    <s v="WO060991693"/>
    <m/>
    <m/>
    <m/>
    <n v="110.3861309"/>
    <n v="-7.8130996000000001"/>
    <s v="|MC80228|/Adanu Adhinata Semesta /Paket HSI Bisnis Promo HUT Telkom 1:1 100Mbps/Auzan Iman Patria/085888176424/ga.staff.adanuadhinatasemesta@gmail.com"/>
    <s v="Sales Profesional"/>
    <m/>
    <m/>
    <m/>
    <m/>
    <m/>
    <m/>
    <m/>
    <m/>
    <s v="Management Janji"/>
    <s v="2026-08-06 13:00:00|Tanggal pemasangan: 6/08/2026 Jam pemasangan : pagi / siang Info Tambahan : Hubungi pelanggan dulu sebelum ke lokasi. terima kasih|40010577|MYDITA"/>
    <s v="FCC"/>
    <d v="2026-05-08T13:39:44"/>
    <d v="2026-08-06T13:00:00"/>
    <m/>
    <s v="PS"/>
    <s v="PGR"/>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6T13:00:00"/>
    <s v="2026-08-06 13:00:00|Tanggal pemasangan: 6/08/2026 Jam pemasangan : pagi / siang Info Tambahan : Hubungi pelanggan dulu sebelum ke lokasi. terima kasih|40010577|MYDITA"/>
    <n v="2026"/>
    <n v="8"/>
    <n v="7"/>
    <d v="2026-08-07T00:00:00"/>
    <n v="0.45833333333575865"/>
    <x v="0"/>
  </r>
  <r>
    <n v="2287"/>
    <n v="1002520750"/>
    <n v="3"/>
    <x v="3"/>
    <n v="4"/>
    <s v="MAGELANG"/>
    <s v="TEMANGGUNG"/>
    <s v="PRN"/>
    <s v="REG"/>
    <s v="AO"/>
    <x v="0"/>
    <s v="1P INET"/>
    <s v="Completed (PS)"/>
    <s v="RBS-Regional 3"/>
    <d v="2026-08-11T16:31:57"/>
    <d v="2026-08-12T11:34:01"/>
    <n v="69363622"/>
    <m/>
    <n v="141149112906"/>
    <s v="SPBU TRAJI 44.562.14"/>
    <s v="ODP-PRN-FAD/008 FAD/D01/008.01"/>
    <s v="WO061523772"/>
    <m/>
    <m/>
    <m/>
    <n v="110.07258040000001"/>
    <n v="-7.2578883999999899"/>
    <s v="|MN02495|MYIA-034556523926/POI/PRATIWI FAJAR PAMUNGKAS/082226408281/spbu4456214.pterm@gmail.com"/>
    <s v="MYIB_ASSISTANT"/>
    <m/>
    <m/>
    <m/>
    <m/>
    <m/>
    <m/>
    <m/>
    <m/>
    <s v="Management Janji"/>
    <s v="2026-08-12 13:00:00 | Nama PIC:  bu tiwi No HP: 082226408281 Alt: Tanggal: 12/8/2026 Jam Pasang: Siang Note: Hubungi sebelum ke lokasi, terimakasih."/>
    <s v="FCC"/>
    <d v="2026-11-08T16:39:47"/>
    <d v="2026-08-12T13:00:00"/>
    <m/>
    <s v="PS"/>
    <s v="PRN"/>
    <s v="NO ADDON"/>
    <n v="20260812"/>
    <s v="Completed"/>
    <s v="HSI Bisnis Basic Promo HUT Telkom PSB 70% - 50 Mbps"/>
    <s v="INDIBIZ"/>
    <m/>
    <m/>
    <d v="2026-08-12T13:00:00"/>
    <s v="2026-08-12 13:00:00 | Nama PIC:  bu tiwi No HP: 082226408281 Alt: Tanggal: 12/8/2026 Jam Pasang: Siang Note: Hubungi sebelum ke lokasi, terimakasih."/>
    <n v="2026"/>
    <n v="8"/>
    <n v="12"/>
    <d v="2026-08-12T00:00:00"/>
    <n v="-0.54166666666424135"/>
    <x v="0"/>
  </r>
  <r>
    <n v="2288"/>
    <n v="1002517085"/>
    <n v="3"/>
    <x v="1"/>
    <n v="5"/>
    <s v="SBY UTARA"/>
    <s v="MANYAR"/>
    <s v="MGO"/>
    <s v="REG"/>
    <s v="AO"/>
    <x v="0"/>
    <m/>
    <s v="Completed (PS)"/>
    <s v="RBS-Regional 3"/>
    <d v="2026-08-10T09:48:04"/>
    <d v="2026-08-10T14:26:05"/>
    <n v="69362165"/>
    <m/>
    <n v="152413167598"/>
    <s v="CV. KARTIKA PERMATA"/>
    <s v="ODP-DMO-FDF/04"/>
    <s v="WO061375187"/>
    <m/>
    <m/>
    <m/>
    <n v="112.7299569"/>
    <n v="-7.2508828999999997"/>
    <s v="AMRBS;403536;AMEX;FANI INDRA;RBS-3;SURAMADU;PSB;CV. KARTIKA PERMATA;085 230 264 644;spbu60132@yahoo.co.id;HSI Bisnis (1:1) 50 Mbps (Rp 439.000) PSB Rp 150.000;sutrisno;https://share.google/siQ94HUNEKmyIUens"/>
    <s v="Amex"/>
    <m/>
    <m/>
    <m/>
    <m/>
    <m/>
    <m/>
    <m/>
    <m/>
    <s v="Management Janji"/>
    <s v="2026-08-11 08:00:00|Waktu pemasnagan : 11 Agustus 2026 Jam pemasangan : 08.00 - 12.00 Mohon hubungi pelanggan sebelum ke lokasi  Terima kasih|40971401|MYDITA"/>
    <s v="FCC"/>
    <d v="2026-10-08T09:55:35"/>
    <d v="2026-08-11T08:00:00"/>
    <m/>
    <s v="PS"/>
    <s v="MGO"/>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1T08:00:00"/>
    <s v="2026-08-11 08:00:00|Waktu pemasnagan : 11 Agustus 2026 Jam pemasangan : 08.00 - 12.00 Mohon hubungi pelanggan sebelum ke lokasi  Terima kasih|40971401|MYDITA"/>
    <n v="2026"/>
    <n v="8"/>
    <n v="10"/>
    <d v="2026-08-10T00:00:00"/>
    <n v="-1.3333333333357587"/>
    <x v="0"/>
  </r>
  <r>
    <n v="2289"/>
    <n v="1002512805"/>
    <n v="3"/>
    <x v="1"/>
    <n v="5"/>
    <s v="SBY UTARA"/>
    <s v="TANDES"/>
    <s v="LKI"/>
    <s v="REG"/>
    <s v="AO"/>
    <x v="0"/>
    <s v="1P INET"/>
    <s v="Completed (PS)"/>
    <s v="RBS-Regional 3"/>
    <d v="2026-08-06T15:02:58"/>
    <d v="2026-08-07T13:58:19"/>
    <n v="69360125"/>
    <m/>
    <n v="152424212991"/>
    <s v="PT. Ikanindo Rekatama Cipta"/>
    <s v="ODP-LKS-FAE/44 FAE/D05/44.01"/>
    <s v="WO061089482"/>
    <m/>
    <m/>
    <m/>
    <n v="112.65170406550099"/>
    <n v="-7.3160850226120697"/>
    <s v="MD|MYDB-20260806264513|DN00001/MN02280|PT. Ikanindo Rekatama Cipta|0881036777266"/>
    <s v="MYDIGIBIZPARTNER"/>
    <m/>
    <m/>
    <m/>
    <m/>
    <m/>
    <m/>
    <m/>
    <m/>
    <s v="Management Janji"/>
    <s v="2026-08-07 12:00:00 | Tanggal pemasangan: 6/08/2026 Jam pemasangan : pagi / siang Info Tambahan : Hubungi pelanggan dulu sebelum ke lokasi. terima kasih"/>
    <s v="FCC"/>
    <d v="2026-06-08T15:25:44"/>
    <d v="2026-08-07T12:00:00"/>
    <m/>
    <s v="PS"/>
    <s v="LKI"/>
    <s v="NETMONK"/>
    <n v="20260807"/>
    <s v="Completed"/>
    <s v="HSI Bisnis Bundling Netmonk Promo 2026 PSB 70% - 50 Mbps"/>
    <s v="INDIBIZ"/>
    <m/>
    <m/>
    <d v="2026-08-07T12:00:00"/>
    <s v="2026-08-07 12:00:00 | Tanggal pemasangan: 6/08/2026 Jam pemasangan : pagi / siang Info Tambahan : Hubungi pelanggan dulu sebelum ke lokasi. terima kasih"/>
    <n v="2026"/>
    <n v="8"/>
    <n v="7"/>
    <d v="2026-08-07T00:00:00"/>
    <n v="-0.5"/>
    <x v="0"/>
  </r>
  <r>
    <n v="2290"/>
    <n v="1002505719"/>
    <n v="3"/>
    <x v="4"/>
    <n v="4"/>
    <s v="PEKALONGAN"/>
    <s v="SLAWI"/>
    <s v="BLU"/>
    <s v="REG"/>
    <s v="AO"/>
    <x v="0"/>
    <m/>
    <s v="Completed (PS)"/>
    <s v="RBS-Regional 3"/>
    <d v="2026-08-03T10:12:34"/>
    <d v="2026-08-05T17:26:01"/>
    <n v="69357283"/>
    <m/>
    <n v="142206131308"/>
    <s v="BUMI ASRI GUCIKU"/>
    <s v="ODP-BLU-FK/010"/>
    <s v="WO060933662"/>
    <m/>
    <m/>
    <m/>
    <n v="109.1620116"/>
    <n v="-7.1951413999999998"/>
    <s v="AMRBS;403095;REG3;BAYU;085100296564;HSI 1S 50MB;PIC 082234038686;gucikuhotwaterboomkonten@gmail.com"/>
    <s v="Account Manager"/>
    <m/>
    <m/>
    <m/>
    <m/>
    <m/>
    <m/>
    <m/>
    <m/>
    <s v="Management Janji"/>
    <s v="2026-08-06 08:00:00|M Janji : (05/08/2026) jam Pasang pagi / siang  Note : hubungi pelanggan jika ingin kelokasi|40981182|MYDITA"/>
    <s v="FCC"/>
    <d v="2026-03-08T10:40:22"/>
    <d v="2026-08-06T08:00:00"/>
    <m/>
    <s v="PS"/>
    <s v="BLU"/>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6T08:00:00"/>
    <s v="2026-08-06 08:00:00|M Janji : (05/08/2026) jam Pasang pagi / siang  Note : hubungi pelanggan jika ingin kelokasi|40981182|MYDITA"/>
    <n v="2026"/>
    <n v="8"/>
    <n v="5"/>
    <d v="2026-08-05T00:00:00"/>
    <n v="-1.3333333333357587"/>
    <x v="0"/>
  </r>
  <r>
    <n v="2291"/>
    <n v="1002511443"/>
    <n v="3"/>
    <x v="1"/>
    <n v="5"/>
    <s v="SBY UTARA"/>
    <s v="LAMONGAN"/>
    <s v="LMG"/>
    <s v="REG"/>
    <s v="AO"/>
    <x v="0"/>
    <m/>
    <s v="CANCEL COMPLETED"/>
    <s v="RBS-Regional 3"/>
    <d v="2026-08-06T08:26:01"/>
    <d v="2026-08-09T10:13:27"/>
    <n v="69359541"/>
    <m/>
    <n v="152433910083"/>
    <s v="Hj via homestay"/>
    <s v="ODP-LMG-FJ/60"/>
    <m/>
    <m/>
    <m/>
    <m/>
    <n v="112.4032284"/>
    <n v="-7.1241047999999996"/>
    <s v="|MN00882|/Hj via homestay/Laylun Nashrul 'Alim/085731001111/satutama884@gmail.com/HSI Basic Promo HUT Telkom (1:2) 50 Mbps (Rp 320.000) PSB Rp 150.000"/>
    <s v="Sales Force DBS"/>
    <m/>
    <m/>
    <m/>
    <m/>
    <m/>
    <m/>
    <m/>
    <m/>
    <m/>
    <m/>
    <m/>
    <d v="2026-06-08T08:39:52"/>
    <m/>
    <m/>
    <s v="REJECT_FCC"/>
    <s v="LMG"/>
    <s v="NO ADDON"/>
    <m/>
    <s v="DECLINE : Decline - Batal Order EVI PUSPITA EKASARI 40931150|MYDITA"/>
    <s v="- 11_11446;Biaya PSB HSI EBIS Tunai di Depan ~ 11[150000]  - SP_NOSS;SP_NOSS ~ Internet NOSS Multispeed Network[0]  - SP_NOSS;SP_NOSS ~ Internet NOSS Multispeed Network[0]  - E25061;E25061 ~ ES25 - Paket HSI Basic (HSIEF) Khusus Winback 2.0[0]  - E25061~n"/>
    <s v="INDIBIZ"/>
    <m/>
    <s v="DECLINE : Decline - Batal Order EVI PUSPITA EKASARI 40931150|MYDITA"/>
    <m/>
    <m/>
    <m/>
    <m/>
    <m/>
    <e v="#NUM!"/>
    <e v="#NUM!"/>
    <x v="1"/>
  </r>
  <r>
    <n v="2292"/>
    <n v="1002519067"/>
    <n v="3"/>
    <x v="4"/>
    <n v="4"/>
    <s v="SEMARANG"/>
    <s v="INNER - SEMARANG JATENG UTARA"/>
    <s v="JHR"/>
    <s v="DGS"/>
    <s v="AO"/>
    <x v="0"/>
    <m/>
    <s v="7 | OSS - PROVISIONING ISSUED"/>
    <s v="DGS-B2B TREG"/>
    <d v="2026-08-11T09:41:40"/>
    <d v="2026-08-11T09:46:21"/>
    <n v="69362959"/>
    <m/>
    <n v="142406122649"/>
    <s v="KANWIL DJP JAWA TENGAH I"/>
    <s v="ODP-JHR-F05/006"/>
    <s v="WO061468351"/>
    <m/>
    <m/>
    <m/>
    <n v="110.422920459097"/>
    <n v="-6.9696238283097403"/>
    <s v="DGS HSI | ILHAM ARRAZI | 980258 | TREG 3 | KANWIL DJP | PRATOMO | 081317974117 | HSIBISNIS200MBPS"/>
    <s v="Account Manager"/>
    <m/>
    <m/>
    <m/>
    <m/>
    <m/>
    <m/>
    <m/>
    <m/>
    <s v="Management Janji"/>
    <s v="KONFIRMASI UP"/>
    <s v="FCC"/>
    <d v="2026-11-08T09:54:44"/>
    <m/>
    <m/>
    <s v="PI"/>
    <s v="JHR"/>
    <s v="NO ADDON"/>
    <m/>
    <s v="Provisioning Issued"/>
    <s v="- 11_11450;Biaya PSB Reguler HSI EBIS ~ 11[150000]  - SP_NOSS;SP_NOSS ~ Internet NOSS Multispeed Network[0]  - SP_NOSS;SP_NOSS ~ Internet NOSS Multispeed Network[0]  - E23046;E23046 ~ ES23 - Paket HSI Bisnis[0]  - E23046~null~E23046_UNL;UNL ~ Internet-Lin"/>
    <s v="INDIBIZ"/>
    <m/>
    <m/>
    <d v="2026-08-11T13:00:00"/>
    <s v="KONFIRMASI UP"/>
    <m/>
    <m/>
    <m/>
    <e v="#NUM!"/>
    <e v="#NUM!"/>
    <x v="1"/>
  </r>
  <r>
    <n v="2293"/>
    <n v="1002531330"/>
    <n v="3"/>
    <x v="7"/>
    <n v="4"/>
    <s v="KUDUS"/>
    <s v="BLORA"/>
    <s v="NGA"/>
    <s v="REG"/>
    <s v="AO"/>
    <x v="0"/>
    <s v="1P INET"/>
    <s v="MIE - SEND SURVEY"/>
    <s v="RBS-Regional 3"/>
    <d v="2026-08-17T17:02:56"/>
    <d v="2026-08-17T17:04:01"/>
    <n v="69368311"/>
    <m/>
    <n v="142519105206"/>
    <s v="Luthfi baja cemerlang"/>
    <s v="ODP-NGA-FD/042 FD/D05/042.01"/>
    <s v="WO061947786"/>
    <m/>
    <m/>
    <m/>
    <n v="111.1441159"/>
    <n v="-6.9181242999999997"/>
    <s v="|MC60134|MYIA-050751839136/POI/Muhammad aliyul muttaqin/088985550465/sis718328@gmail.com"/>
    <s v="MYIB_ASSISTANT"/>
    <m/>
    <m/>
    <m/>
    <m/>
    <m/>
    <m/>
    <m/>
    <m/>
    <s v="Management Janji"/>
    <s v="2026-08-18 13:00:00 | Tanggal Pemasangan : 18 Agustus 2026 Jam Pemasangan : 08:00 13:00 Info Tambahan : Hubungi pelanggan dulu sebelum ke lokasi terimakasih"/>
    <s v="FCC"/>
    <s v="17-08-2026 17:10:14"/>
    <d v="2026-08-18T13:00:00"/>
    <m/>
    <s v="SURVEY_NEW_MANJA"/>
    <s v="NGA"/>
    <s v="NO ADDON"/>
    <m/>
    <s v="MIE - SEND SURVEY"/>
    <s v="HSI Bisnis PSB 70% - 300 Mbps"/>
    <s v="INDIBIZ"/>
    <m/>
    <m/>
    <d v="2026-08-18T13:00:00"/>
    <s v="2026-08-18 13:00:00 | Tanggal Pemasangan : 18 Agustus 2026 Jam Pemasangan : 08:00 13:00 Info Tambahan : Hubungi pelanggan dulu sebelum ke lokasi terimakasih"/>
    <m/>
    <m/>
    <m/>
    <e v="#NUM!"/>
    <e v="#NUM!"/>
    <x v="1"/>
  </r>
  <r>
    <n v="2294"/>
    <n v="1002515804"/>
    <n v="3"/>
    <x v="1"/>
    <n v="5"/>
    <s v="MADURA"/>
    <s v="PAMEKASAN"/>
    <s v="PRG"/>
    <s v="REG"/>
    <s v="AO"/>
    <x v="0"/>
    <m/>
    <s v="Completed (PS)"/>
    <s v="RBS-Regional 3"/>
    <d v="2026-08-08T11:22:35"/>
    <d v="2026-08-08T16:46:34"/>
    <n v="69361145"/>
    <m/>
    <n v="152428209498"/>
    <s v="TOKO MAKMUR ABADI"/>
    <s v="ODP-PRG-FD/09"/>
    <s v="WO061248372"/>
    <m/>
    <m/>
    <m/>
    <n v="113.687455"/>
    <n v="-7.0253519999999998"/>
    <s v="MD|MYDB-20260807264693|DN00001/MN00806|TOKO MAKMUR ABADI|08132834210"/>
    <s v="MYDIGIBIZPARTNER"/>
    <m/>
    <m/>
    <m/>
    <m/>
    <m/>
    <m/>
    <m/>
    <m/>
    <s v="Management Janji"/>
    <s v="2026-08-08 15:00:00 | M Janji : (08/08/026)  jam Pasang : 09:00  Note : hubungi pelanggan jika ingin kelokasi"/>
    <s v="FCC"/>
    <d v="2026-08-08T11:25:30"/>
    <m/>
    <m/>
    <s v="PS"/>
    <s v="PRG"/>
    <s v="NO ADDON"/>
    <n v="20260808"/>
    <s v="Completed"/>
    <s v="- 11_11446;Biaya PSB HSI EBIS Tunai di Depan ~ 11[150000]  - SP_NOSS;SP_NOSS ~ Internet NOSS Multispeed Network[0]  - E23015;E23015 ~ ES23 - Perangkat ONT[0]  - E23015~null~44292;E23015||11||Abodemen 0[0]  - E23015~null~E23015_SWONTPREM;SWONTPREM ~ Biaya "/>
    <s v="INDIBIZ"/>
    <m/>
    <m/>
    <d v="2026-08-08T07:00:00"/>
    <s v="2026-08-08 15:00:00 | M Janji : (08/08/026)  jam Pasang : 09:00  Note : hubungi pelanggan jika ingin kelokasi"/>
    <n v="2026"/>
    <n v="8"/>
    <n v="8"/>
    <d v="2026-08-08T00:00:00"/>
    <n v="-0.29166666666424135"/>
    <x v="0"/>
  </r>
  <r>
    <n v="2295"/>
    <n v="1002515631"/>
    <n v="3"/>
    <x v="1"/>
    <n v="5"/>
    <s v="MADURA"/>
    <s v="BANGKALAN"/>
    <s v="KPP"/>
    <s v="REG"/>
    <s v="AO"/>
    <x v="0"/>
    <s v="1P INET"/>
    <s v="Completed (PS)"/>
    <s v="RBS-Regional 3"/>
    <d v="2026-08-08T09:16:57"/>
    <d v="2026-08-09T10:30:38"/>
    <n v="69361240"/>
    <m/>
    <n v="152437905586"/>
    <s v="LEMBAGA PENDIDIKAN dan PONDOK PESANTREN AL-HAMIDAH"/>
    <s v="ODP-KPP-FE/14 FE/D01/14.01"/>
    <s v="WO061236742"/>
    <m/>
    <m/>
    <m/>
    <n v="113.275085315108"/>
    <n v="-7.0632842062431296"/>
    <s v="MD|MYDB-20260807264707|DN00001/MN02006|LEMBAGA PENDIDIKAN dan PONDOK PESANTREN AL-HAMIDAH|087899231345"/>
    <s v="MYDIGIBIZPARTNER"/>
    <m/>
    <m/>
    <m/>
    <m/>
    <m/>
    <m/>
    <m/>
    <m/>
    <s v="Management Janji"/>
    <s v="2026-08-09 08:00:00 | Nama PIC : Bp Hidayat No Hp : 087899231345 No Alt : - Tgl Pemasangan : 09 Agustus 2026 Interval : PAGI  Note : Hubungi pelanggan terlebih dahulu"/>
    <s v="FCC"/>
    <d v="2026-08-08T09:25:26"/>
    <d v="2026-08-09T08:00:00"/>
    <m/>
    <s v="PS"/>
    <s v="KPP"/>
    <s v="NETMONK"/>
    <n v="20260809"/>
    <s v="Completed"/>
    <s v="HSI Bisnis Bundling Netmonk Promo 2026 PSB 70% - 300 Mbps"/>
    <s v="INDIBIZ"/>
    <m/>
    <m/>
    <d v="2026-08-09T08:00:00"/>
    <s v="2026-08-09 08:00:00 | Nama PIC : Bp Hidayat No Hp : 087899231345 No Alt : - Tgl Pemasangan : 09 Agustus 2026 Interval : PAGI  Note : Hubungi pelanggan terlebih dahulu"/>
    <n v="2026"/>
    <n v="8"/>
    <n v="9"/>
    <d v="2026-08-09T00:00:00"/>
    <n v="-0.33333333333575865"/>
    <x v="0"/>
  </r>
  <r>
    <n v="2296"/>
    <n v="1002527870"/>
    <n v="3"/>
    <x v="1"/>
    <n v="5"/>
    <s v="MADURA"/>
    <s v="PAMEKASAN"/>
    <s v="PRG"/>
    <s v="REG"/>
    <s v="AO"/>
    <x v="0"/>
    <s v="1P INET"/>
    <s v="Completed (PS)"/>
    <s v="RBS-Regional 3"/>
    <d v="2026-08-15T10:16:57"/>
    <d v="2026-08-15T18:03:53"/>
    <n v="69366631"/>
    <m/>
    <n v="152428209682"/>
    <s v="CAHAYA SURYA"/>
    <s v="ODP-PRG-FAA/27 FAA/D04/27.01"/>
    <s v="WO061804151"/>
    <m/>
    <m/>
    <m/>
    <n v="113.744173832237"/>
    <n v="-7.1146344924729901"/>
    <s v="MD|MYDB-20260814265394|DN00001/MN00806|CAHAYA SURYA|082327147062"/>
    <s v="MYDIGIBIZPARTNER"/>
    <m/>
    <m/>
    <m/>
    <m/>
    <m/>
    <m/>
    <m/>
    <m/>
    <s v="Management Janji"/>
    <s v="2026-08-16 08:00:00 | Waktu pemasangan : 16 agustus 2026 Jam pemasangan : 08.00 - 12.00 Info Tambahan : Hubungi pelanggan dulu sebelum ke lokasi terimakasih "/>
    <s v="FCC"/>
    <s v="15-08-2026 10:39:56"/>
    <d v="2026-08-16T08:00:00"/>
    <m/>
    <s v="PS"/>
    <s v="PRG"/>
    <s v="NO ADDON"/>
    <n v="20260815"/>
    <s v="Completed"/>
    <s v="HSI Bisnis Promo HUT Telkom PSB 70% - 300 Mbps"/>
    <s v="INDIBIZ"/>
    <m/>
    <m/>
    <d v="2026-08-16T08:00:00"/>
    <s v="2026-08-16 08:00:00 | Waktu pemasangan : 16 agustus 2026 Jam pemasangan : 08.00 - 12.00 Info Tambahan : Hubungi pelanggan dulu sebelum ke lokasi terimakasih "/>
    <n v="2026"/>
    <n v="8"/>
    <n v="15"/>
    <d v="2026-08-15T00:00:00"/>
    <n v="-1.3333333333357587"/>
    <x v="0"/>
  </r>
  <r>
    <n v="2297"/>
    <n v="1002508600"/>
    <n v="3"/>
    <x v="1"/>
    <n v="5"/>
    <s v="SBY UTARA"/>
    <s v="MANYAR"/>
    <s v="MGO"/>
    <s v="DPS"/>
    <s v="AO"/>
    <x v="0"/>
    <m/>
    <s v="Completed (PS)"/>
    <s v="DPS-Property &amp; Resources"/>
    <d v="2026-08-04T14:34:40"/>
    <d v="2026-08-04T17:21:52"/>
    <n v="15769645"/>
    <m/>
    <n v="152413167514"/>
    <s v="INTILAND DEVELOPMENT TBK."/>
    <s v="ODP-DMO-FDL/26"/>
    <s v="WO060903808"/>
    <m/>
    <m/>
    <m/>
    <n v="112.72008099999999"/>
    <n v="-7.2578240000000003"/>
    <s v="DPS HSI | PSB INDIBIZ 1P-50 MBPS (INET ONLY)| AM NADYA|403613|TREG 3| PT Orix Indonesia Finance|PIC Tenant : 0811-1079-881 (Ops. ICT) atau PIC Gedung : 0895-1799-4438 (Hapsari - TR)|alamat : Sinar Mas Land Plaza Lt. 8   815 - 816, Jalan Pemuda 60-70 SBY |"/>
    <s v="Amex"/>
    <m/>
    <m/>
    <m/>
    <m/>
    <m/>
    <m/>
    <m/>
    <m/>
    <s v="Management Janji"/>
    <s v="CALL/WA PIC Tenant : 0811-1079-881 (Ops. ICT) atau PIC Gedung : 0895-1799-4438 (Hapsari - TR)"/>
    <s v="FCC"/>
    <d v="2026-04-08T14:40:14"/>
    <m/>
    <m/>
    <s v="PS"/>
    <s v="MGO"/>
    <s v="NO ADDON"/>
    <n v="20260804"/>
    <s v="Completed"/>
    <s v="- 11_11446;Biaya PSB HSI EBIS Tunai di Depan ~ 11[500000]  - SP_NOSS;SP_NOSS ~ Internet NOSS Multispeed Network[0]  - SP_NOSS;SP_NOSS ~ Internet NOSS Multispeed Network[0]  - E23015;E23015 ~ ES23 - Perangkat ONT[0]  - E23015~null~44292;E23015||11||Abodeme"/>
    <s v="INDIBIZ"/>
    <m/>
    <m/>
    <d v="2026-08-04T12:00:00"/>
    <s v="CALL/WA PIC Tenant : 0811-1079-881 (Ops. ICT) atau PIC Gedung : 0895-1799-4438 (Hapsari - TR)"/>
    <n v="2026"/>
    <n v="8"/>
    <n v="4"/>
    <d v="2026-08-04T00:00:00"/>
    <n v="-0.5"/>
    <x v="0"/>
  </r>
  <r>
    <n v="2298"/>
    <n v="1002525630"/>
    <n v="3"/>
    <x v="7"/>
    <n v="4"/>
    <s v="KUDUS"/>
    <s v="PURWODADI"/>
    <s v="GDO"/>
    <s v="REG"/>
    <s v="AO"/>
    <x v="0"/>
    <s v="1P INET"/>
    <s v="Completed (PS)"/>
    <s v="RBS-Regional 3"/>
    <d v="2026-08-14T09:29:56"/>
    <d v="2026-08-15T16:25:42"/>
    <n v="69365699"/>
    <m/>
    <n v="142521103398"/>
    <s v="BALAI DESA TELAWAH"/>
    <s v="ODP-GDO-FH/059"/>
    <s v="WO061721429"/>
    <m/>
    <m/>
    <m/>
    <n v="110.8028869"/>
    <n v="-7.1764748999999997"/>
    <s v="|MN02756|MYIA-048987443535/POI/dodid anggas wari/0882005396160/dodidwari10@gmail.com"/>
    <s v="MYIB_ASSISTANT"/>
    <m/>
    <m/>
    <m/>
    <m/>
    <m/>
    <m/>
    <m/>
    <m/>
    <s v="Management Janji"/>
    <s v="2026-08-15 13:00:00 | M Janji :  15 Agustus 2026 Jam Pasang : Siang Note : hubungi pelanggan jika ingin ke lokasi, terima kasih. "/>
    <s v="FCC"/>
    <s v="14-08-2026 09:40:20"/>
    <d v="2026-08-15T13:00:00"/>
    <m/>
    <s v="PS"/>
    <s v="GDO"/>
    <s v="NO ADDON"/>
    <n v="20260815"/>
    <s v="Completed"/>
    <s v="HSI Bisnis Promo HUT Telkom PSB 70% - 50 Mbps"/>
    <s v="INDIBIZ"/>
    <m/>
    <m/>
    <d v="2026-08-15T13:00:00"/>
    <s v="2026-08-15 13:00:00 | M Janji :  15 Agustus 2026 Jam Pasang : Siang Note : hubungi pelanggan jika ingin ke lokasi, terima kasih. "/>
    <n v="2026"/>
    <n v="8"/>
    <n v="15"/>
    <d v="2026-08-15T00:00:00"/>
    <n v="-0.54166666666424135"/>
    <x v="0"/>
  </r>
  <r>
    <n v="2299"/>
    <n v="1002519676"/>
    <n v="3"/>
    <x v="0"/>
    <n v="5"/>
    <s v="MATARAM"/>
    <s v="LOMBOK BARAT TENGAH"/>
    <s v="GER"/>
    <s v="REG"/>
    <s v="AO"/>
    <x v="0"/>
    <s v="2P INET + VOICE"/>
    <s v="7 | OSS - PROVISIONING ISSUED"/>
    <s v="RBS-Regional 3"/>
    <d v="2026-08-11T12:04:56"/>
    <d v="2026-08-12T15:22:42"/>
    <n v="69363199"/>
    <n v="3707702032"/>
    <n v="172602203927"/>
    <s v="PCN MR DIY XGRG"/>
    <s v="ODP-GER-FAA/23 FAA/D02/23.01"/>
    <s v="WO061485808"/>
    <m/>
    <m/>
    <m/>
    <n v="116.128697"/>
    <n v="-8.6841050000000006"/>
    <s v="|MN02621|MYIA-041207783254/POI/RIZKY NANDA/081289014442/diy.xgrg@panducitiakses.com"/>
    <s v="MYIB_ASSISTANT"/>
    <m/>
    <m/>
    <m/>
    <m/>
    <m/>
    <m/>
    <m/>
    <m/>
    <s v="Management Janji"/>
    <s v="2026-08-12 15:00:00 | Tanggal pemasangan: 12/08/2026 Jam pemasangan : 10.00 Info Tambahan : Hubungi pelanggan dulu sebelum ke lokasi terima kasih."/>
    <s v="FCC"/>
    <d v="2026-11-08T12:10:44"/>
    <d v="2026-08-12T15:00:00"/>
    <m/>
    <s v="PI"/>
    <s v="GER"/>
    <s v="NO ADDON"/>
    <m/>
    <s v="Provisioning Issued"/>
    <s v="HSI Bisnis Basic Bundling Phone PSB 70% - Free 800 Menit - 50 Mbps"/>
    <s v="INDIBIZ"/>
    <m/>
    <m/>
    <d v="2026-08-12T15:00:00"/>
    <s v="2026-08-12 15:00:00 | Tanggal pemasangan: 12/08/2026 Jam pemasangan : 10.00 Info Tambahan : Hubungi pelanggan dulu sebelum ke lokasi terima kasih."/>
    <m/>
    <m/>
    <m/>
    <e v="#NUM!"/>
    <e v="#NUM!"/>
    <x v="1"/>
  </r>
  <r>
    <n v="2300"/>
    <n v="1002531219"/>
    <n v="3"/>
    <x v="0"/>
    <n v="5"/>
    <s v="MATARAM"/>
    <s v="BIMA"/>
    <s v="SAP"/>
    <s v="REG"/>
    <s v="AO"/>
    <x v="0"/>
    <s v="1P INET"/>
    <s v="MIE - SEND SURVEY"/>
    <s v="RBS-Regional 3"/>
    <d v="2026-08-17T16:08:56"/>
    <d v="2026-08-17T16:10:01"/>
    <n v="69368242"/>
    <m/>
    <n v="172610305734"/>
    <s v="KIOS AIRYN NAZRIL"/>
    <s v="ODP-SAP-FAD/28 FAD/D05/28.01"/>
    <s v="WO061944395"/>
    <m/>
    <m/>
    <m/>
    <n v="118.916659"/>
    <n v="-8.3661630000000002"/>
    <s v="|MC40040|MYIA-005131899182/POI/Mawardin/085338599759/mawardinalmihra4@gmail.com"/>
    <s v="MYIB_ASSISTANT"/>
    <m/>
    <m/>
    <m/>
    <m/>
    <m/>
    <m/>
    <m/>
    <m/>
    <s v="Management Janji"/>
    <s v="2026-08-18 13:00:00 | Nama : BP MAWARDIN  No Hp : 085338599759 No Alt :  Tgl Pemasangan : 18 Agustus 2026 Interval : PAGI  Note : Hubungi pelanggan terlebih dahulu"/>
    <s v="FCC"/>
    <s v="17-08-2026 16:10:22"/>
    <d v="2026-08-18T13:00:00"/>
    <m/>
    <s v="SURVEY_NEW_MANJA"/>
    <s v="SAP"/>
    <s v="NO ADDON"/>
    <m/>
    <s v="MIE - SEND SURVEY"/>
    <s v="HSI Bisnis Promo HUT Telkom PSB 70% - 75 Mbps"/>
    <s v="INDIBIZ"/>
    <m/>
    <m/>
    <d v="2026-08-18T13:00:00"/>
    <s v="2026-08-18 13:00:00 | Nama : BP MAWARDIN  No Hp : 085338599759 No Alt :  Tgl Pemasangan : 18 Agustus 2026 Interval : PAGI  Note : Hubungi pelanggan terlebih dahulu"/>
    <m/>
    <m/>
    <m/>
    <e v="#NUM!"/>
    <e v="#NUM!"/>
    <x v="1"/>
  </r>
  <r>
    <n v="2301"/>
    <n v="1002522728"/>
    <n v="3"/>
    <x v="6"/>
    <n v="5"/>
    <s v="SIDOARJO"/>
    <s v="JOMBANG"/>
    <s v="JOM"/>
    <s v="REG"/>
    <s v="AO"/>
    <x v="0"/>
    <m/>
    <s v="Completed (PS)"/>
    <s v="RBS-Regional 3"/>
    <d v="2026-08-12T15:53:32"/>
    <d v="2026-08-13T21:56:00"/>
    <n v="69364478"/>
    <m/>
    <n v="152318240866"/>
    <s v="RUMAH ATEKA"/>
    <s v="ODP-JOM-FU/29"/>
    <s v="WO061653557"/>
    <m/>
    <m/>
    <m/>
    <n v="112.2461531"/>
    <n v="-7.6142173"/>
    <s v="|MN02084|/RUMAH ATEKA/WINBACK 2.0 HSI B2B (1:1) 100MBPS 535RB PSB DISC 70%//khuludhilala@gmail.com/KHULUD HILALA AZZAHRAN/85733834742"/>
    <s v="Sales Force DBS"/>
    <m/>
    <m/>
    <m/>
    <m/>
    <m/>
    <m/>
    <m/>
    <m/>
    <s v="Management Janji"/>
    <s v="2026-08-14 08:00:00|Nama PIC : IBU KHULUD No HP : 085733834742 No Alternatif : 085737348083 M Janji : 14/07/2026 Jam Pasang : Pagi NoteÃ‚Â :  Hubungi terlebih dahulu sebelum ke lokasi|40961370|MYDITA"/>
    <s v="FCC"/>
    <d v="2026-12-08T15:55:11"/>
    <d v="2026-08-14T08:00:00"/>
    <m/>
    <s v="PS"/>
    <s v="JOM"/>
    <s v="NO ADDON"/>
    <n v="20260813"/>
    <s v="Completed"/>
    <s v="- 11_11446;Biaya PSB HSI EBIS Tunai di Depan ~ 11[150000]  - E25060;E25060 ~ ES25 - Paket HSI Bisnis (HSIE) Khusus Winback 2.0[0]  - E25060~null~E25060_UNL;UNL ~ Internet-Link Unlimited Internet Usage ~ E25060[0]  - E25060~null~105343;E25060||11||Abodemen"/>
    <s v="INDIBIZ"/>
    <m/>
    <m/>
    <d v="2026-08-14T08:00:00"/>
    <s v="2026-08-14 08:00:00|Nama PIC : IBU KHULUD No HP : 085733834742 No Alternatif : 085737348083 M Janji : 14/07/2026 Jam Pasang : Pagi NoteÃ‚Â :  Hubungi terlebih dahulu sebelum ke lokasi|40961370|MYDITA"/>
    <n v="2026"/>
    <n v="8"/>
    <n v="13"/>
    <d v="2026-08-13T00:00:00"/>
    <n v="-1.3333333333357587"/>
    <x v="0"/>
  </r>
  <r>
    <n v="2302"/>
    <n v="1002528477"/>
    <n v="3"/>
    <x v="2"/>
    <n v="5"/>
    <s v="KEDIRI"/>
    <s v="NGANJUK"/>
    <s v="KTS"/>
    <s v="REG"/>
    <s v="AO"/>
    <x v="0"/>
    <s v="1P INET"/>
    <s v="Completed (PS)"/>
    <s v="RBS-Regional 3"/>
    <d v="2026-08-15T14:38:56"/>
    <d v="2026-08-17T18:33:13"/>
    <n v="69366977"/>
    <m/>
    <n v="152615203203"/>
    <s v="SPBU 54.644.20 UD FITRIA EVY FERDIANSYAH"/>
    <s v="ODP-KTS-FE/58 FE/D08/58.01"/>
    <s v="WO061828962"/>
    <m/>
    <m/>
    <m/>
    <n v="112.101025097072"/>
    <n v="-7.59035289503956"/>
    <s v="MD|MYDB-20260815265530|DC20010/MC20002|SPBU 54.644.20 UD FITRIA EVY FERDIANSYAH|081216434953"/>
    <s v="MYDIGIBIZPARTNER"/>
    <m/>
    <m/>
    <m/>
    <m/>
    <m/>
    <m/>
    <m/>
    <m/>
    <s v="Management Janji"/>
    <s v="2026-08-16 13:00:00 | Jam Pemasangan : 08:00 - 12.00 Tanggal Pemasangan : MINGGU 16 AGUSTUS 2026 Info Tambahan : Hubungi pelanggan sebelum datang ke lokasi"/>
    <s v="FCC"/>
    <s v="15-08-2026 14:39:57"/>
    <d v="2026-08-16T13:00:00"/>
    <m/>
    <s v="PS"/>
    <s v="KTS"/>
    <s v="NO ADDON"/>
    <n v="20260817"/>
    <s v="Completed"/>
    <s v="HSI Bisnis Promo HUT Telkom PSB 70% - 50 Mbps"/>
    <s v="INDIBIZ"/>
    <m/>
    <m/>
    <d v="2026-08-16T13:00:00"/>
    <s v="2026-08-16 13:00:00 | Jam Pemasangan : 08:00 - 12.00 Tanggal Pemasangan : MINGGU 16 AGUSTUS 2026 Info Tambahan : Hubungi pelanggan sebelum datang ke lokasi"/>
    <n v="2026"/>
    <n v="8"/>
    <n v="17"/>
    <d v="2026-08-17T00:00:00"/>
    <n v="0.45833333333575865"/>
    <x v="0"/>
  </r>
  <r>
    <n v="2303"/>
    <n v="1002521245"/>
    <n v="3"/>
    <x v="4"/>
    <n v="4"/>
    <s v="PEKALONGAN"/>
    <s v="BREBES"/>
    <s v="BMU"/>
    <s v="REG"/>
    <s v="AO"/>
    <x v="0"/>
    <s v="1P INET"/>
    <s v="102 | FOLLOW UP COMPLETED"/>
    <s v="RBS-Regional 3"/>
    <d v="2026-08-12T08:37:57"/>
    <d v="2026-08-14T15:59:10"/>
    <n v="69363832"/>
    <m/>
    <n v="146281108024"/>
    <s v="SPBU 4452205 JATISAWIT"/>
    <s v="ODP-BMU-FCL/19 FCL/F05/19.01"/>
    <s v="WO061553936"/>
    <m/>
    <m/>
    <m/>
    <n v="109.01260259999999"/>
    <n v="-7.2654399999999999"/>
    <s v="MD|MYDB-20260811264940|DN00001/MN00347|SPBU 4452205 JATISAWIT|082166654711"/>
    <s v="MYDIGIBIZPARTNER"/>
    <m/>
    <m/>
    <m/>
    <m/>
    <m/>
    <m/>
    <m/>
    <m/>
    <s v="Management Janji"/>
    <s v="2026-08-13 08:00:00 | M Janji : (13 AGUSTUS 2026) jam Pasang : pagi  Note : hubungi pelanggan jika ingin kelokasi"/>
    <s v="FCC"/>
    <d v="2026-12-08T08:39:52"/>
    <d v="2026-08-13T08:00:00"/>
    <s v="Kendala Teknik"/>
    <s v="REVOKE"/>
    <s v="BMU"/>
    <s v="NO ADDON"/>
    <m/>
    <s v="Follow Up Revoke Completed, New Order ID : SC1002527039"/>
    <s v="HSI Bisnis Promo HUT Telkom PSB 70% - 100 Mbps"/>
    <s v="INDIBIZ"/>
    <m/>
    <m/>
    <d v="2026-08-13T08:00:00"/>
    <s v="2026-08-13 08:00:00 | M Janji : (13 AGUSTUS 2026) jam Pasang : pagi  Note : hubungi pelanggan jika ingin kelokasi"/>
    <m/>
    <m/>
    <m/>
    <e v="#NUM!"/>
    <e v="#NUM!"/>
    <x v="1"/>
  </r>
  <r>
    <n v="2304"/>
    <n v="1002504436"/>
    <n v="3"/>
    <x v="0"/>
    <n v="5"/>
    <s v="MATARAM"/>
    <s v="SUMBAWA"/>
    <s v="SBW"/>
    <s v="REG"/>
    <s v="AO"/>
    <x v="0"/>
    <s v="1P INET"/>
    <s v="102 | FOLLOW UP COMPLETED"/>
    <s v="RBS-Regional 3"/>
    <d v="2026-08-01T11:31:57"/>
    <d v="2026-08-03T13:32:46"/>
    <n v="69356666"/>
    <m/>
    <n v="172606810517"/>
    <s v="SMP IT ABU HURAIRAH SUMBAWA"/>
    <s v="ODP-SBW-FBK/12 FBK/D01/12.01"/>
    <s v="WO060634705"/>
    <m/>
    <m/>
    <m/>
    <n v="117.4378584"/>
    <n v="-8.6448596000000002"/>
    <s v="|MN01595|MYIA-012000125241/POI/FIRMAN/087860187055/smpitputra.abhursumbawa@gmail.com"/>
    <s v="MYIB_ASSISTANT"/>
    <m/>
    <m/>
    <m/>
    <m/>
    <m/>
    <m/>
    <m/>
    <m/>
    <s v="Management Janji"/>
    <s v="2026-08-02 08:00:00 | M Janji : (02/08/2026) jam Pasang : 09:00 Note : hubungi pelanggan jika ingin kelokasi"/>
    <s v="FCC"/>
    <d v="2026-01-08T11:39:50"/>
    <d v="2026-08-02T08:00:00"/>
    <s v="Kendala Lainnya"/>
    <s v="REVOKE"/>
    <s v="SBW"/>
    <s v="NO ADDON"/>
    <m/>
    <s v="Follow Up Revoke Completed, New Order ID : SC1002506111"/>
    <s v="HSI Bisnis Promo HUT Telkom PSB 70% - 50 Mbps"/>
    <s v="INDIBIZ"/>
    <m/>
    <m/>
    <d v="2026-08-02T08:00:00"/>
    <s v="2026-08-02 08:00:00 | M Janji : (02/08/2026) jam Pasang : 09:00 Note : hubungi pelanggan jika ingin kelokasi"/>
    <m/>
    <m/>
    <m/>
    <e v="#NUM!"/>
    <e v="#NUM!"/>
    <x v="1"/>
  </r>
  <r>
    <n v="2305"/>
    <n v="1002522148"/>
    <n v="3"/>
    <x v="1"/>
    <n v="5"/>
    <s v="MADURA"/>
    <s v="BANGKALAN"/>
    <s v="KPP"/>
    <s v="REG"/>
    <s v="AO"/>
    <x v="0"/>
    <s v="1P INET"/>
    <s v="102 | FOLLOW UP COMPLETED"/>
    <s v="RBS-Regional 3"/>
    <d v="2026-08-12T13:29:57"/>
    <d v="2026-08-14T14:35:49"/>
    <n v="69364224"/>
    <m/>
    <n v="152437905607"/>
    <s v="SMA Hasyim Baidhowi"/>
    <s v="ODP-KPP-FE/41 FE/D01/41.01"/>
    <s v="WO061588333"/>
    <m/>
    <m/>
    <m/>
    <n v="113.270641900599"/>
    <n v="-7.0412871239064101"/>
    <s v="MD|MYDB-20260812265085|DN00001/MN00572|SMA Hasyim Baidhowi|082315371464"/>
    <s v="MYDIGIBIZPARTNER"/>
    <m/>
    <m/>
    <m/>
    <m/>
    <m/>
    <m/>
    <m/>
    <m/>
    <s v="Management Janji"/>
    <s v="2026-08-13 13:00:00 | Nama PIC : Imam  No HP : 082315371464 Alt :  M Janji : 13/08/2026 Jam Pasang : 08.00  - 13:00  NoteÃ‚Â :  hubungi terlebih dahulu sebelum ke lokasi, terima kasih."/>
    <s v="FCC"/>
    <d v="2026-12-08T13:39:52"/>
    <d v="2026-08-13T13:00:00"/>
    <s v="Kendala Pelanggan"/>
    <s v="REVOKE"/>
    <s v="KPP"/>
    <s v="NETMONK"/>
    <m/>
    <s v="Follow Up Revoke Completed, New Order ID : SC1002526618"/>
    <s v="HSI Bisnis Bundling Netmonk Promo 2026 PSB 70% - 300 Mbps"/>
    <s v="INDIBIZ"/>
    <m/>
    <m/>
    <d v="2026-08-13T13:00:00"/>
    <s v="2026-08-13 13:00:00 | Nama PIC : Imam  No HP : 082315371464 Alt :  M Janji : 13/08/2026 Jam Pasang : 08.00  - 13:00  NoteÃ‚Â :  hubungi terlebih dahulu sebelum ke lokasi, terima kasih."/>
    <m/>
    <m/>
    <m/>
    <e v="#NUM!"/>
    <e v="#NUM!"/>
    <x v="1"/>
  </r>
  <r>
    <n v="2306"/>
    <n v="1002515601"/>
    <n v="3"/>
    <x v="3"/>
    <n v="4"/>
    <s v="MAGELANG"/>
    <s v="WONOSOBO"/>
    <s v="WOS"/>
    <s v="DSS"/>
    <s v="AO"/>
    <x v="0"/>
    <m/>
    <s v="100 | REVOKE COMPLETED"/>
    <s v="DSS-Fin &amp; Regional Banking"/>
    <d v="2026-08-08T08:50:43"/>
    <d v="2026-08-12T12:59:34"/>
    <n v="69361245"/>
    <m/>
    <n v="141373127415"/>
    <s v="PT PNM MEKAAR LEKSONO"/>
    <s v="ODP-WOS-FAX/010"/>
    <s v="WO061235189"/>
    <m/>
    <m/>
    <m/>
    <n v="109.855791"/>
    <n v="-7.4181439999999998"/>
    <s v="DSS RACE | AM.ANDRE | 406108 | TREG 3 | PNM | FARIZ | 085174366336 | HSIBISNIS50MBPS"/>
    <s v="Account Manager"/>
    <m/>
    <m/>
    <m/>
    <m/>
    <m/>
    <m/>
    <m/>
    <m/>
    <s v="Management Janji"/>
    <s v="KONFIRMASI UP"/>
    <s v="FCC"/>
    <d v="2026-08-08T08:55:03"/>
    <m/>
    <s v="Kendala Pelanggan"/>
    <s v="REVOKE"/>
    <s v="WOS"/>
    <s v="NO ADDON"/>
    <m/>
    <s v="Revoke Completed"/>
    <s v="- 11_11450;Biaya PSB Reguler HSI EBIS ~ 11[150000]  - E23046;E23046 ~ ES23 - Paket HSI Bisnis[0]  - E23046~null~E23046_UNL;UNL ~ Internet-Link Unlimited Internet Usage ~ E23046[0]  - E23046~null~44877;E23046||11||Abodemen 0[0]  - E23046~null~E23046_HSIE50"/>
    <s v="INDIBIZ"/>
    <m/>
    <m/>
    <d v="2026-08-08T13:00:00"/>
    <s v="KONFIRMASI UP"/>
    <m/>
    <m/>
    <m/>
    <e v="#NUM!"/>
    <e v="#NUM!"/>
    <x v="1"/>
  </r>
  <r>
    <n v="2307"/>
    <n v="1002513438"/>
    <n v="3"/>
    <x v="2"/>
    <n v="5"/>
    <s v="KEDIRI"/>
    <s v="KEDIRI"/>
    <s v="KDI"/>
    <s v="REG"/>
    <s v="AO"/>
    <x v="0"/>
    <s v="1P INET"/>
    <s v="Completed (PS)"/>
    <s v="RBS-Regional 3"/>
    <d v="2026-08-06T18:25:57"/>
    <d v="2026-08-07T16:52:34"/>
    <n v="69360323"/>
    <m/>
    <n v="152610241469"/>
    <s v="SPBU 54.641.26 KEDIRI"/>
    <s v="ODP-KDI-FAS/49 FAS/D03/49.01"/>
    <s v="WO061114049"/>
    <m/>
    <m/>
    <m/>
    <n v="112.040719"/>
    <n v="-7.8081211000000001"/>
    <s v="|MN00418|MYIA-045777034632/POI/PUPUT WIJAYANTI/085736677773/spbukatang1@gmail.com"/>
    <s v="MYIB_ASSISTANT"/>
    <m/>
    <m/>
    <m/>
    <m/>
    <m/>
    <m/>
    <m/>
    <m/>
    <s v="Management Janji"/>
    <s v="2026-08-08 08:00:00 | M Janji :  08 Agustus 2026 Jam Pasang : Pagi Note : hubungi pelanggan jika ingin ke lokasi, terima kasih."/>
    <s v="FCC"/>
    <d v="2026-06-08T18:39:57"/>
    <d v="2026-08-08T08:00:00"/>
    <m/>
    <s v="PS"/>
    <s v="KDI"/>
    <s v="NO ADDON"/>
    <n v="20260807"/>
    <s v="Completed"/>
    <s v="HSI Bisnis Promo HUT Telkom PSB 70% - 50 Mbps"/>
    <s v="INDIBIZ"/>
    <m/>
    <m/>
    <d v="2026-08-08T08:00:00"/>
    <s v="2026-08-08 08:00:00 | M Janji :  08 Agustus 2026 Jam Pasang : Pagi Note : hubungi pelanggan jika ingin ke lokasi, terima kasih."/>
    <n v="2026"/>
    <n v="8"/>
    <n v="7"/>
    <d v="2026-08-07T00:00:00"/>
    <n v="-1.3333333333357587"/>
    <x v="0"/>
  </r>
  <r>
    <n v="2308"/>
    <n v="1002531104"/>
    <n v="3"/>
    <x v="1"/>
    <n v="5"/>
    <s v="MADURA"/>
    <s v="PAMEKASAN"/>
    <s v="PME"/>
    <s v="REG"/>
    <s v="AO"/>
    <x v="0"/>
    <s v="1P INET"/>
    <s v="MIE - SEND SURVEY"/>
    <s v="RBS-Regional 3"/>
    <d v="2026-08-17T15:11:56"/>
    <d v="2026-08-17T15:14:01"/>
    <n v="69368221"/>
    <m/>
    <n v="152426928276"/>
    <s v="UD. LIN"/>
    <s v="ODP-PME-FBV/21 FBV/D02/21.01"/>
    <s v="WO061939369"/>
    <m/>
    <m/>
    <m/>
    <n v="113.43908759999999"/>
    <n v="-7.1277887"/>
    <s v="MD|MYDB-20260817265864|DN00001/MN00558|UD. LIN|085801312339"/>
    <s v="MYDIGIBIZPARTNER"/>
    <m/>
    <m/>
    <m/>
    <m/>
    <m/>
    <m/>
    <m/>
    <m/>
    <s v="Management Janji"/>
    <s v="2026-08-18 15:00:00 | Jam Pemasangan : 08:00 - 12.00 Tanggal Pemasangan : 18/08/2026 Info Tambahan : Hubungi pelanggan sebelum datang ke lokasi"/>
    <s v="FCC"/>
    <s v="17-08-2026 15:25:50"/>
    <d v="2026-08-18T15:00:00"/>
    <m/>
    <s v="SURVEY_NEW_MANJA"/>
    <s v="PME"/>
    <s v="NO ADDON"/>
    <m/>
    <s v="MIE - SEND SURVEY"/>
    <s v="HSI Bisnis Promo HUT Telkom PSB 70% - 200 Mbps"/>
    <s v="INDIBIZ"/>
    <m/>
    <m/>
    <d v="2026-08-18T15:00:00"/>
    <s v="2026-08-18 15:00:00 | Jam Pemasangan : 08:00 - 12.00 Tanggal Pemasangan : 18/08/2026 Info Tambahan : Hubungi pelanggan sebelum datang ke lokasi"/>
    <m/>
    <m/>
    <m/>
    <e v="#NUM!"/>
    <e v="#NUM!"/>
    <x v="1"/>
  </r>
  <r>
    <n v="2309"/>
    <n v="1002520201"/>
    <n v="3"/>
    <x v="6"/>
    <n v="5"/>
    <s v="PASURUAN"/>
    <s v="PASURUAN"/>
    <s v="GRA"/>
    <s v="REG"/>
    <s v="AO"/>
    <x v="0"/>
    <m/>
    <s v="Completed (PS)"/>
    <s v="RBS-Regional 3"/>
    <d v="2026-08-11T14:30:48"/>
    <d v="2026-08-12T14:24:41"/>
    <n v="69363469"/>
    <m/>
    <n v="152738203176"/>
    <s v="UD. CHANDRA HANDOYO"/>
    <s v="ODP-GRA-FB/68"/>
    <s v="WO061516514"/>
    <m/>
    <m/>
    <m/>
    <n v="113.0707646"/>
    <n v="-7.7184077000000002"/>
    <s v="|MN02680|/UD. CHANDRA HANDOYO/WINBACK 2.0 HSI B2B (1:1) 50MBPS 355RB PSB DISC 70%//spbuwatestani5467130@gmail.com/CHANDRA HANDOYO/85233406454"/>
    <s v="Sales Force DBS"/>
    <m/>
    <m/>
    <m/>
    <m/>
    <m/>
    <m/>
    <m/>
    <m/>
    <s v="Management Janji"/>
    <s v="2026-08-12 13:00:00|Nama PIC:  bp nanang No HP: 085233406454 Alt: Tanggal: 12/8/2026 Jam Pasang: Siang Note: Hubungi sebelum ke lokasi, terimakasih.|40931149|MYDITA"/>
    <s v="FCC"/>
    <d v="2026-11-08T14:39:49"/>
    <d v="2026-08-12T13:00:00"/>
    <m/>
    <s v="PS"/>
    <s v="GRA"/>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13:00:00"/>
    <s v="2026-08-12 13:00:00|Nama PIC:  bp nanang No HP: 085233406454 Alt: Tanggal: 12/8/2026 Jam Pasang: Siang Note: Hubungi sebelum ke lokasi, terimakasih.|40931149|MYDITA"/>
    <n v="2026"/>
    <n v="8"/>
    <n v="12"/>
    <d v="2026-08-12T00:00:00"/>
    <n v="-0.54166666666424135"/>
    <x v="0"/>
  </r>
  <r>
    <n v="2310"/>
    <n v="1002504378"/>
    <n v="3"/>
    <x v="3"/>
    <n v="4"/>
    <s v="PURWOKERTO"/>
    <s v="BANJARNEGARA"/>
    <s v="BJR"/>
    <s v="REG"/>
    <s v="AO"/>
    <x v="0"/>
    <m/>
    <s v="Completed (PS)"/>
    <s v="RBS-Regional 3"/>
    <d v="2026-08-01T10:45:59"/>
    <d v="2026-08-01T11:41:28"/>
    <n v="69355162"/>
    <m/>
    <n v="146372103592"/>
    <s v="TOKO MULYA"/>
    <s v="ODP-BJR-FAG/013"/>
    <s v="WO060630011"/>
    <m/>
    <m/>
    <m/>
    <n v="109.600122"/>
    <n v="-7.3503530000000001"/>
    <s v="|MC00213|MYIA-052175650340/POI/MULYATI/088708175802/poncokrc31@gmail.com"/>
    <s v="Sales Profesional"/>
    <m/>
    <m/>
    <m/>
    <m/>
    <m/>
    <m/>
    <m/>
    <m/>
    <s v="Management Janji"/>
    <s v="2026-07-31 13:00:00 | M Janji :  31 Juli 2026  Jam Pasang : Pagi / Siang  Note : hubungi pelanggan jika ingin kelokasi"/>
    <s v="FCC"/>
    <d v="2026-01-08T10:54:54"/>
    <m/>
    <m/>
    <s v="PS"/>
    <s v="BJR"/>
    <s v="NO ADDON"/>
    <n v="20260801"/>
    <s v="Completed"/>
    <s v="- 11_11446;Biaya PSB HSI EBIS Tunai di Depan ~ 11[150000]  - SP_NOSS;SP_NOSS ~ Internet NOSS Multispeed Network[0]  - SP_NOSS;SP_NOSS ~ Internet NOSS Multispeed Network[0]  - E23015;E23015 ~ ES23 - Perangkat ONT[0]  - E23015~null~44292;E23015||11||Abodeme"/>
    <s v="INDIBIZ"/>
    <m/>
    <m/>
    <d v="2026-08-01T07:00:00"/>
    <s v="2026-07-31 13:00:00 | M Janji :  31 Juli 2026  Jam Pasang : Pagi / Siang  Note : hubungi pelanggan jika ingin kelokasi"/>
    <n v="2026"/>
    <n v="8"/>
    <n v="1"/>
    <d v="2026-08-01T00:00:00"/>
    <n v="-0.29166666666424135"/>
    <x v="0"/>
  </r>
  <r>
    <n v="2311"/>
    <n v="1002519837"/>
    <n v="3"/>
    <x v="2"/>
    <n v="5"/>
    <s v="MADIUN"/>
    <s v="TUBAN"/>
    <s v="BCR"/>
    <s v="REG"/>
    <s v="AO"/>
    <x v="0"/>
    <s v="1P INET"/>
    <s v="OSS - FALLOUT"/>
    <s v="RBS-Regional 3"/>
    <d v="2026-08-11T13:16:56"/>
    <d v="2026-08-12T19:32:46"/>
    <n v="69363313"/>
    <m/>
    <n v="152648207051"/>
    <s v="PT RAMIL SILICA SENTOSA"/>
    <s v="ODP-BCR-FAE/06 FAE/D01/06.01"/>
    <s v="WO061497863"/>
    <m/>
    <m/>
    <m/>
    <n v="111.756662186893"/>
    <n v="-6.7776431502374201"/>
    <s v="|MN02366|MYIA-034040536677/POI/nur Setya ningsih/082334597830/nursetya41@gmail.com"/>
    <s v="MYIB_ASSISTANT"/>
    <m/>
    <m/>
    <m/>
    <m/>
    <m/>
    <m/>
    <m/>
    <m/>
    <s v="Management Janji"/>
    <s v="2026-08-12 15:00:00 | Nama PIC : ibu nur No HP : 082334597830 Alt :  M Janji : (RABU/12/AGUSTUS/2026) jam Pasang : 09:00 Note : hubungi pelanggan jika ingin kelokasi"/>
    <s v="FCC"/>
    <d v="2026-11-08T13:39:46"/>
    <d v="2026-08-12T15:00:00"/>
    <s v="Kendala Teknik"/>
    <s v="FO_WFM"/>
    <s v="BCR"/>
    <s v="NO ADDON"/>
    <m/>
    <s v="Provisioning Failed|WFM|INF009032851|ODP-BCR-FAE/04 PORT READY BLANG TB 1 BH 9M"/>
    <s v="HSI Bisnis Basic Promo HUT Telkom PSB 70% - 50 Mbps"/>
    <s v="INDIBIZ"/>
    <m/>
    <m/>
    <d v="2026-08-12T15:00:00"/>
    <s v="2026-08-12 15:00:00 | Nama PIC : ibu nur No HP : 082334597830 Alt :  M Janji : (RABU/12/AGUSTUS/2026) jam Pasang : 09:00 Note : hubungi pelanggan jika ingin kelokasi"/>
    <m/>
    <m/>
    <m/>
    <e v="#NUM!"/>
    <e v="#NUM!"/>
    <x v="1"/>
  </r>
  <r>
    <n v="2312"/>
    <n v="1002516587"/>
    <n v="3"/>
    <x v="5"/>
    <n v="5"/>
    <s v="DENPASAR"/>
    <s v="SANUR"/>
    <s v="TOP"/>
    <s v="REG"/>
    <s v="AO"/>
    <x v="0"/>
    <m/>
    <s v="Completed (PS)"/>
    <s v="RBS-Regional 3"/>
    <d v="2026-08-09T16:17:31"/>
    <d v="2026-08-10T16:04:58"/>
    <n v="69360114"/>
    <m/>
    <n v="172422212704"/>
    <s v="SPBU5480103"/>
    <s v="ODP-TOP-FF/41"/>
    <s v="WO061333724"/>
    <m/>
    <m/>
    <m/>
    <n v="115.251884"/>
    <n v="-8.6410959999999992"/>
    <s v="|MN02665|MYIA-048118956985/POI/pak agung/085738735929/spbu.bali.5480103@gmail.com"/>
    <s v="Sales Force DBS"/>
    <m/>
    <m/>
    <m/>
    <m/>
    <m/>
    <m/>
    <m/>
    <m/>
    <s v="Management Janji"/>
    <s v="2026-08-07 13:00:00 | Nama PIC : Dwija   No HP : 085738735929  Alt :   M Janji : 07/08/2026  Jam Pasang : 08.00 - 13:00   NoteÃ‚Â :  hubungi terlebih dahulu sebelum kelokasi"/>
    <s v="FCC"/>
    <d v="2026-09-08T16:25:16"/>
    <m/>
    <m/>
    <s v="PS"/>
    <s v="TOP"/>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07 13:00:00 | Nama PIC : Dwija   No HP : 085738735929  Alt :   M Janji : 07/08/2026  Jam Pasang : 08.00 - 13:00   NoteÃ‚Â :  hubungi terlebih dahulu sebelum kelokasi"/>
    <n v="2026"/>
    <n v="8"/>
    <n v="10"/>
    <d v="2026-08-10T00:00:00"/>
    <n v="0.70833333333575865"/>
    <x v="0"/>
  </r>
  <r>
    <n v="2313"/>
    <n v="1002516964"/>
    <n v="3"/>
    <x v="1"/>
    <n v="5"/>
    <s v="SBY SELATAN"/>
    <s v="MANYAR"/>
    <s v="GBG"/>
    <s v="REG"/>
    <s v="AO"/>
    <x v="0"/>
    <m/>
    <s v="Completed (PS)"/>
    <s v="RBS-Regional 3"/>
    <d v="2026-08-10T09:14:22"/>
    <d v="2026-08-11T14:35:02"/>
    <n v="69362098"/>
    <m/>
    <n v="152320246238"/>
    <s v="PT PELITA MULYA"/>
    <s v="ODP-MYR-FTZ/44"/>
    <s v="WO061384112"/>
    <m/>
    <m/>
    <m/>
    <n v="112.7538989"/>
    <n v="-7.2605101000000003"/>
    <s v="AMRBS;405989;AMEX;SRI MUJI H;RBS-3;SURAMADU;PSB;PT PELITA MULYA;YOKO;081357674198;pt.pelitamulya@gmail.com;HSI Bisnis (1:1) 50 Mbps (Rp 439.000) PSB Rp 150.000;"/>
    <s v="Amex"/>
    <m/>
    <m/>
    <m/>
    <m/>
    <m/>
    <m/>
    <m/>
    <m/>
    <s v="Management Janji"/>
    <s v="2026-08-13 15:00:00|Nama PIC:  bp yoko  No HP: 081357674198 Alt: 0315024217 Tanggal: 13/8/2026 Jam Pasang: Sore Note: Hubungi sebelum ke lokasi, terimakasih.|40010577|MYDITA"/>
    <s v="FCC"/>
    <d v="2026-10-08T09:25:41"/>
    <d v="2026-08-13T15:00:00"/>
    <m/>
    <s v="PS"/>
    <s v="GBG"/>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3T15:00:00"/>
    <s v="2026-08-13 15:00:00|Nama PIC:  bp yoko  No HP: 081357674198 Alt: 0315024217 Tanggal: 13/8/2026 Jam Pasang: Sore Note: Hubungi sebelum ke lokasi, terimakasih.|40010577|MYDITA"/>
    <n v="2026"/>
    <n v="8"/>
    <n v="11"/>
    <d v="2026-08-11T00:00:00"/>
    <n v="-2.625"/>
    <x v="0"/>
  </r>
  <r>
    <n v="2314"/>
    <n v="1002526479"/>
    <n v="3"/>
    <x v="2"/>
    <n v="5"/>
    <s v="MADIUN"/>
    <s v="TUBAN"/>
    <s v="TNZ"/>
    <s v="REG"/>
    <s v="AO"/>
    <x v="0"/>
    <s v="1P INET"/>
    <s v="Completed (PS)"/>
    <s v="RBS-Regional 3"/>
    <d v="2026-08-14T14:07:56"/>
    <d v="2026-08-15T16:01:07"/>
    <n v="69366073"/>
    <m/>
    <n v="152612240327"/>
    <s v="Hotel Green Garden"/>
    <s v="ODP-TNZ-FF/32 FF/D04/32.01"/>
    <s v="WO061751596"/>
    <m/>
    <m/>
    <m/>
    <n v="112.05316809999999"/>
    <n v="-6.8929875999999997"/>
    <s v="|MC20228|MYIA-020199052778/POI/Julio Setiadi Hendra/081216973410/greengardenhotel47@gmail.com"/>
    <s v="MYIB_ASSISTANT"/>
    <m/>
    <m/>
    <m/>
    <m/>
    <m/>
    <m/>
    <m/>
    <m/>
    <s v="Management Janji"/>
    <s v="2026-08-20 13:00:00 | M Janji : (15/08/2026) jam Pasang : 09:00 Note : hubungi pelanggan jika ingin kelokasi"/>
    <s v="FCC"/>
    <s v="14-08-2026 14:10:15"/>
    <d v="2026-08-20T13:00:00"/>
    <m/>
    <s v="PS"/>
    <s v="TNZ"/>
    <s v="NO ADDON"/>
    <n v="20260815"/>
    <s v="Completed"/>
    <s v="HSI Bisnis Promo HUT Telkom PSB 70% - 50 Mbps"/>
    <s v="INDIBIZ"/>
    <m/>
    <m/>
    <d v="2026-08-20T13:00:00"/>
    <s v="2026-08-20 13:00:00 | M Janji : (15/08/2026) jam Pasang : 09:00 Note : hubungi pelanggan jika ingin kelokasi"/>
    <n v="2026"/>
    <n v="8"/>
    <n v="15"/>
    <d v="2026-08-15T00:00:00"/>
    <n v="-5.5416666666642413"/>
    <x v="0"/>
  </r>
  <r>
    <n v="2315"/>
    <n v="1002521368"/>
    <n v="3"/>
    <x v="6"/>
    <n v="5"/>
    <s v="JEMBER"/>
    <s v="BONDOWOSO"/>
    <s v="PRJ"/>
    <s v="REG"/>
    <s v="AO"/>
    <x v="0"/>
    <m/>
    <s v="OSS - FALLOUT"/>
    <s v="RBS-Regional 3"/>
    <d v="2026-08-12T09:25:06"/>
    <d v="2026-08-14T17:50:05"/>
    <n v="69363888"/>
    <m/>
    <n v="152526201571"/>
    <s v="RUMAH KOST SUMARNI SATU"/>
    <s v="ODP-PRJ-FB/57"/>
    <s v="WO061566185"/>
    <m/>
    <m/>
    <m/>
    <n v="114.0030976"/>
    <n v="-7.8382443000000004"/>
    <s v="|MC30175|/SUMARNI/85745512394/mkoyyimo@gmail.com"/>
    <s v="Sales Force DBS"/>
    <m/>
    <m/>
    <m/>
    <m/>
    <m/>
    <m/>
    <m/>
    <m/>
    <s v="Management Janji"/>
    <s v="2026-08-13 08:00:00|Tanggal pemasangan: 13/08/2026 Jam pemasangan : siang Info Tambahan : Hubungi pelanggan dulu sebelum ke lokasi terima kasih.|40010577|MYDITA"/>
    <s v="FCC"/>
    <d v="2026-12-08T09:40:31"/>
    <d v="2026-08-13T08:00:00"/>
    <s v="Kendala Teknik"/>
    <s v="FO_WFM"/>
    <s v="PRJ"/>
    <s v="NETMONK - OCA"/>
    <m/>
    <s v="Provisioning Failed|WFM|INF009045673|TOJ_-7.9224536,113.81831299999999_jarak odp lebih 250m"/>
    <s v="- E23015;E23015 ~ ES23 - Perangkat ONT[0]  - E23015~null~44292;E23015||11||Abodemen 0[0]  - E23015~null~E23015_SWONTPREM;SWONTPREM ~ Biaya Sewa ONT Premium ~ E23015[50000]  - E24057;E24057 ~ ES24 - Paket HSI Bisnis (HSIE) Khusus Winback[0]  - E24057~null~"/>
    <s v="INDIBIZ"/>
    <m/>
    <m/>
    <d v="2026-08-13T08:00:00"/>
    <s v="2026-08-13 08:00:00|Tanggal pemasangan: 13/08/2026 Jam pemasangan : siang Info Tambahan : Hubungi pelanggan dulu sebelum ke lokasi terima kasih.|40010577|MYDITA"/>
    <m/>
    <m/>
    <m/>
    <e v="#NUM!"/>
    <e v="#NUM!"/>
    <x v="1"/>
  </r>
  <r>
    <n v="2316"/>
    <n v="1002505928"/>
    <n v="3"/>
    <x v="3"/>
    <n v="4"/>
    <s v="PURWOKERTO"/>
    <s v="PURWOKERTO"/>
    <s v="AJB"/>
    <s v="REG"/>
    <s v="AO"/>
    <x v="0"/>
    <m/>
    <s v="Completed (PS)"/>
    <s v="RBS-Regional 3"/>
    <d v="2026-08-03T11:50:29"/>
    <d v="2026-08-03T13:32:51"/>
    <n v="69355234"/>
    <m/>
    <n v="143387117685"/>
    <s v="SPPG BANYUMAS BANTERAN 2 WANGON"/>
    <s v="ODP-AJB-FG/096"/>
    <s v="WO060777516"/>
    <m/>
    <m/>
    <m/>
    <n v="109.06545164266601"/>
    <n v="-7.5101454762065396"/>
    <s v="|MC00213|MYIA-092121090220/POI/RENDY INDRA PRATAMA/081327176491/sppgbanteranwangon@gmail.com"/>
    <s v="Sales Profesional"/>
    <m/>
    <m/>
    <m/>
    <m/>
    <m/>
    <m/>
    <m/>
    <m/>
    <s v="Management Janji"/>
    <s v="2026-07-31 13:00:00 | M Janji :  31 Juli 2026  Jam Pasang : Pagi / Siang  Note : hubungi pelanggan jika ingin kelokasi  "/>
    <s v="FCC"/>
    <d v="2026-03-08T11:55:02"/>
    <m/>
    <m/>
    <s v="PS"/>
    <s v="AJB"/>
    <s v="NO ADDON"/>
    <n v="20260803"/>
    <s v="Completed"/>
    <s v="- 11_11446;Biaya PSB HSI EBIS Tunai di Depan ~ 11[150000]  - E23015;E23015 ~ ES23 - Perangkat ONT[0]  - E23015~null~44292;E23015||11||Abodemen 0[0]  - E23015~null~E23015_SWONT;SWONT ~ Biaya Sewa ONT ~ E23015[30000]  - E25061;E25061 ~ ES25 - Paket HSI Basi"/>
    <s v="INDIBIZ"/>
    <m/>
    <m/>
    <d v="2026-08-03T07:00:00"/>
    <s v="2026-07-31 13:00:00 | M Janji :  31 Juli 2026  Jam Pasang : Pagi / Siang  Note : hubungi pelanggan jika ingin kelokasi  "/>
    <n v="2026"/>
    <n v="8"/>
    <n v="3"/>
    <d v="2026-08-03T00:00:00"/>
    <n v="-0.29166666666424135"/>
    <x v="0"/>
  </r>
  <r>
    <n v="2317"/>
    <n v="1002514449"/>
    <n v="3"/>
    <x v="3"/>
    <n v="4"/>
    <s v="YOGYAKARTA"/>
    <s v="INNER - YOGYA JATENG SELATAN"/>
    <s v="KEN"/>
    <s v="REG"/>
    <s v="AO"/>
    <x v="0"/>
    <s v="1P INET"/>
    <s v="98 | OSS - CANCEL COMPLETE"/>
    <s v="RBS-Regional 3"/>
    <d v="2026-08-07T11:58:57"/>
    <d v="2026-08-10T11:45:23"/>
    <n v="69360708"/>
    <m/>
    <n v="146130138434"/>
    <s v="ASTANA PROPERTY 6"/>
    <s v="ODP-KEN-FAW/037 FAW/D05/037.01"/>
    <s v="WO061154059"/>
    <m/>
    <m/>
    <m/>
    <n v="110.38862570000001"/>
    <n v="-7.7112805999999896"/>
    <s v="|MC80063|MYIA-053083823085/POI/WILLIAM MAHARDIKA DARLIUS/087838403677/rarautha85@gmail.com"/>
    <s v="MYIB_ASSISTANT"/>
    <m/>
    <m/>
    <m/>
    <m/>
    <m/>
    <m/>
    <m/>
    <m/>
    <s v="Management Janji"/>
    <s v="2026-08-09 13:00:00 | Nama PIC : ASTANA PROPERTY 6 No HP : 087838403677 Alt :  M Janji : (SABTU/8/AGUSTUS/2026) jam Pasang : 09:00 Note : hubungi pelanggan jika ingin kelokasi"/>
    <s v="FCC"/>
    <d v="2026-07-08T12:10:12"/>
    <d v="2026-08-09T13:00:00"/>
    <s v="Kendala Teknik"/>
    <s v="CANCEL"/>
    <s v="KEN"/>
    <s v="NO ADDON"/>
    <m/>
    <s v="Cancel Completed"/>
    <s v="HSI Bisnis Basic Promo HUT Telkom PSB 70% - 50 Mbps"/>
    <s v="INDIBIZ"/>
    <m/>
    <m/>
    <d v="2026-08-09T13:00:00"/>
    <s v="2026-08-09 13:00:00 | Nama PIC : ASTANA PROPERTY 6 No HP : 087838403677 Alt :  M Janji : (SABTU/8/AGUSTUS/2026) jam Pasang : 09:00 Note : hubungi pelanggan jika ingin kelokasi"/>
    <m/>
    <m/>
    <m/>
    <e v="#NUM!"/>
    <e v="#NUM!"/>
    <x v="1"/>
  </r>
  <r>
    <n v="2318"/>
    <n v="1002531162"/>
    <n v="3"/>
    <x v="6"/>
    <n v="5"/>
    <s v="SIDOARJO"/>
    <s v="MOJOKERTO"/>
    <s v="MIP"/>
    <s v="REG"/>
    <s v="AO"/>
    <x v="0"/>
    <s v="1P INET"/>
    <s v="Completed (PS)"/>
    <s v="RBS-Regional 3"/>
    <d v="2026-08-17T15:38:56"/>
    <d v="2026-08-17T20:51:41"/>
    <n v="69368256"/>
    <m/>
    <n v="152313205656"/>
    <s v="wakop LEGEND"/>
    <s v="ODP-MIP-FE/30 FE/D01/30.01"/>
    <s v="WO061942220"/>
    <m/>
    <m/>
    <m/>
    <n v="112.390982955694"/>
    <n v="-7.4269488525726404"/>
    <s v="MD|MYDB-20260817265848|DN00001/MN02271|wakop LEGEND|085194570176"/>
    <s v="MYDIGIBIZPARTNER"/>
    <m/>
    <m/>
    <m/>
    <m/>
    <m/>
    <m/>
    <m/>
    <m/>
    <s v="Management Janji"/>
    <s v="2026-08-18 13:00:00 | Jam Pemasangan : 08:00 - 12.00 Tanggal Pemasangan : 18/08/2026 Info Tambahan : Hubungi pelanggan sebelum datang ke lokasi"/>
    <s v="FCC"/>
    <s v="17-08-2026 15:40:12"/>
    <d v="2026-08-18T13:00:00"/>
    <m/>
    <s v="PS"/>
    <s v="MIP"/>
    <s v="NO ADDON"/>
    <n v="20260817"/>
    <s v="Completed"/>
    <s v="HSI Bisnis Promo HUT Telkom PSB 70% - 300 Mbps"/>
    <s v="INDIBIZ"/>
    <m/>
    <m/>
    <d v="2026-08-18T13:00:00"/>
    <s v="2026-08-18 13:00:00 | Jam Pemasangan : 08:00 - 12.00 Tanggal Pemasangan : 18/08/2026 Info Tambahan : Hubungi pelanggan sebelum datang ke lokasi"/>
    <n v="2026"/>
    <n v="8"/>
    <n v="17"/>
    <d v="2026-08-17T00:00:00"/>
    <n v="-1.5416666666642413"/>
    <x v="0"/>
  </r>
  <r>
    <n v="2319"/>
    <n v="1002519706"/>
    <n v="3"/>
    <x v="7"/>
    <n v="4"/>
    <s v="KUDUS"/>
    <s v="BLORA"/>
    <s v="BLO"/>
    <s v="REG"/>
    <s v="AO"/>
    <x v="0"/>
    <s v="1P INET"/>
    <s v="Completed (PS)"/>
    <s v="RBS-Regional 3"/>
    <d v="2026-08-11T12:14:56"/>
    <d v="2026-08-12T12:39:48"/>
    <n v="69363247"/>
    <m/>
    <n v="141569115721"/>
    <s v="SMP PLUS INSAN GEMILANG"/>
    <s v="ODP-BLO-FFA/140 FFA/D06/140.01"/>
    <s v="WO061487168"/>
    <m/>
    <m/>
    <m/>
    <n v="111.41297659999999"/>
    <n v="-6.9759814999999996"/>
    <s v="|MN02756|MYIA-084351735759/POI/DWI WAHYUNI/082226166897/smpinsangemilang@gmail.com"/>
    <s v="MYIB_ASSISTANT"/>
    <m/>
    <m/>
    <m/>
    <m/>
    <m/>
    <m/>
    <m/>
    <m/>
    <s v="Management Janji"/>
    <s v="2026-08-12 13:00:00 | Jam pemasangan : 12.00 Info Tambahan : Hubungi pelanggan dulu sebelum ke lokasi terimakasih "/>
    <s v="FCC"/>
    <d v="2026-11-08T12:25:22"/>
    <d v="2026-08-12T13:00:00"/>
    <m/>
    <s v="PS"/>
    <s v="BLO"/>
    <s v="NO ADDON"/>
    <n v="20260812"/>
    <s v="Completed"/>
    <s v="HSI Bisnis Basic Promo HUT Telkom PSB 70% - 75 Mbps"/>
    <s v="INDIBIZ"/>
    <m/>
    <m/>
    <d v="2026-08-12T13:00:00"/>
    <s v="2026-08-12 13:00:00 | Jam pemasangan : 12.00 Info Tambahan : Hubungi pelanggan dulu sebelum ke lokasi terimakasih "/>
    <n v="2026"/>
    <n v="8"/>
    <n v="12"/>
    <d v="2026-08-12T00:00:00"/>
    <n v="-0.54166666666424135"/>
    <x v="0"/>
  </r>
  <r>
    <n v="2320"/>
    <n v="1002519286"/>
    <n v="3"/>
    <x v="4"/>
    <n v="4"/>
    <s v="PEKALONGAN"/>
    <s v="BREBES"/>
    <s v="BMU"/>
    <s v="REG"/>
    <s v="AO"/>
    <x v="0"/>
    <m/>
    <s v="102 | FOLLOW UP COMPLETED"/>
    <s v="RBS-Regional 3"/>
    <d v="2026-08-11T10:32:54"/>
    <d v="2026-08-13T12:23:35"/>
    <n v="69363057"/>
    <m/>
    <n v="146281107959"/>
    <s v="SPBU 4452226 KALIERANG"/>
    <s v="ODP-BMU-FJ/030"/>
    <s v="WO061557704"/>
    <m/>
    <m/>
    <m/>
    <n v="109.0044565"/>
    <n v="-7.2608404999999996"/>
    <s v="AMRBS;403095;REG3;BAYU;085100296564;PIC 082135564896 INA;HSI 100MB;535k;spbukalierang.4452226@gmail.com"/>
    <s v="Account Manager"/>
    <m/>
    <m/>
    <m/>
    <m/>
    <m/>
    <m/>
    <m/>
    <m/>
    <s v="Management Janji"/>
    <s v="2026-08-13 13:00:00| M Janji : (13/AGUSTUS/2026) jam Pasang : 09:00 Note : hubungi pelanggan jika ingin kelokasi|40900827|MYDITA"/>
    <s v="FCC"/>
    <d v="2026-11-08T10:39:50"/>
    <d v="2026-08-13T13:00:00"/>
    <m/>
    <s v="REVOKE"/>
    <s v="BMU"/>
    <s v="NO ADDON"/>
    <m/>
    <s v="Follow Up Revoke Completed, New Order ID : SC1002524083"/>
    <s v="- 11_11446;Biaya PSB HSI EBIS Tunai di Depan ~ 11[150000]  - SP_NOSS;SP_NOSS ~ Internet NOSS Multispeed Network[0]  - SP_NOSS;SP_NOSS ~ Internet NOSS Multispeed Network[0]  - E23015;E23015 ~ ES23 - Perangkat ONT[0]  - E23015~null~44292;E23015||11||Abodeme"/>
    <s v="INDIBIZ"/>
    <m/>
    <m/>
    <d v="2026-08-13T13:00:00"/>
    <s v="2026-08-13 13:00:00| M Janji : (13/AGUSTUS/2026) jam Pasang : 09:00 Note : hubungi pelanggan jika ingin kelokasi|40900827|MYDITA"/>
    <m/>
    <m/>
    <m/>
    <e v="#NUM!"/>
    <e v="#NUM!"/>
    <x v="1"/>
  </r>
  <r>
    <n v="2321"/>
    <n v="1002530001"/>
    <n v="3"/>
    <x v="1"/>
    <n v="5"/>
    <s v="MADURA"/>
    <s v="PAMEKASAN"/>
    <s v="PME"/>
    <s v="REG"/>
    <s v="AO"/>
    <x v="0"/>
    <s v="1P INET"/>
    <s v="Completed (PS)"/>
    <s v="RBS-Regional 3"/>
    <d v="2026-08-16T17:19:57"/>
    <d v="2026-08-17T11:26:51"/>
    <n v="69367720"/>
    <m/>
    <n v="152426928241"/>
    <s v="sembako madura mas bram"/>
    <s v="ODP-PME-FBF/45 FBF/D04/45.01"/>
    <s v="WO061894916"/>
    <m/>
    <m/>
    <m/>
    <n v="113.41527801007"/>
    <n v="-7.1342151486160104"/>
    <s v="MD|MYDB-20260816265746|DN00001/MN00572|sembako madura mas bram|085922502576"/>
    <s v="MYDIGIBIZPARTNER"/>
    <m/>
    <m/>
    <m/>
    <m/>
    <m/>
    <m/>
    <m/>
    <m/>
    <s v="Management Janji"/>
    <s v="2026-08-17 15:00:00 | Nama PIC : bapak wasik No HP : 085922502576 Alt :  M Janji : (SENIN/17/AGUSTUS/2026) jam Pasang : 09:00 Note : hubungi pelanggan jika ingin kelokasi"/>
    <s v="FCC"/>
    <s v="16-08-2026 17:25:29"/>
    <d v="2026-08-17T15:00:00"/>
    <m/>
    <s v="PS"/>
    <s v="PME"/>
    <s v="NO ADDON"/>
    <n v="20260817"/>
    <s v="Completed"/>
    <s v="HSI Bisnis Promo HUT Telkom PSB 70% - 100 Mbps"/>
    <s v="INDIBIZ"/>
    <m/>
    <m/>
    <d v="2026-08-17T15:00:00"/>
    <s v="2026-08-17 15:00:00 | Nama PIC : bapak wasik No HP : 085922502576 Alt :  M Janji : (SENIN/17/AGUSTUS/2026) jam Pasang : 09:00 Note : hubungi pelanggan jika ingin kelokasi"/>
    <n v="2026"/>
    <n v="8"/>
    <n v="17"/>
    <d v="2026-08-17T00:00:00"/>
    <n v="-0.625"/>
    <x v="0"/>
  </r>
  <r>
    <n v="2322"/>
    <n v="1002511256"/>
    <n v="3"/>
    <x v="6"/>
    <n v="5"/>
    <s v="PASURUAN"/>
    <s v="PROBOLINGGO"/>
    <s v="SKP"/>
    <s v="REG"/>
    <s v="AO"/>
    <x v="0"/>
    <m/>
    <s v="Completed (PS)"/>
    <s v="RBS-Regional 3"/>
    <d v="2026-08-05T17:20:09"/>
    <d v="2026-08-06T16:02:48"/>
    <n v="69359441"/>
    <m/>
    <n v="152528204011"/>
    <s v="VILLA NGADAS MOTOR"/>
    <s v="ODP-SKP-FC/29"/>
    <s v="WO061078510"/>
    <m/>
    <m/>
    <m/>
    <n v="112.99459640000001"/>
    <n v="-7.9194627999999998"/>
    <s v="|MN00836|/VILLA NGADAS MOTOR/WINBACK 2.0 HSI B2B (1:1) 50MBPS 355RB PSB DISC 70%//anggiagrisyandi@gmail.com/WINDARTO/082334668879 / 82246780298"/>
    <s v="Sales Force DBS"/>
    <m/>
    <m/>
    <m/>
    <m/>
    <m/>
    <m/>
    <m/>
    <m/>
    <s v="Management Janji"/>
    <s v="2026-08-07 13:00:00|Nama PIC : BAPAK WINDARTO No HP : 082334668879 Alt :  M Janji : (JUMAT/7/AGUSTUS/2026) jam Pasang : 09:00 Note : hubungi pelanggan jika ingin kelokasi|40961370|MYDITA"/>
    <s v="FCC"/>
    <d v="2026-05-08T17:25:33"/>
    <d v="2026-08-07T13:00:00"/>
    <m/>
    <s v="PS"/>
    <s v="SKP"/>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7T13:00:00"/>
    <s v="2026-08-07 13:00:00|Nama PIC : BAPAK WINDARTO No HP : 082334668879 Alt :  M Janji : (JUMAT/7/AGUSTUS/2026) jam Pasang : 09:00 Note : hubungi pelanggan jika ingin kelokasi|40961370|MYDITA"/>
    <n v="2026"/>
    <n v="8"/>
    <n v="6"/>
    <d v="2026-08-06T00:00:00"/>
    <n v="-1.5416666666642413"/>
    <x v="0"/>
  </r>
  <r>
    <n v="2323"/>
    <n v="1002519296"/>
    <n v="3"/>
    <x v="6"/>
    <n v="5"/>
    <s v="PASURUAN"/>
    <s v="PROBOLINGGO"/>
    <s v="SKP"/>
    <s v="REG"/>
    <s v="AO"/>
    <x v="0"/>
    <m/>
    <s v="Completed (PS)"/>
    <s v="RBS-Regional 3"/>
    <d v="2026-08-11T10:35:03"/>
    <d v="2026-08-12T17:38:18"/>
    <n v="69363062"/>
    <m/>
    <n v="152528204017"/>
    <s v="BROMO PERMAI"/>
    <s v="ODP-SKP-FC/02"/>
    <s v="WO061487135"/>
    <m/>
    <m/>
    <m/>
    <n v="112.9646427"/>
    <n v="-7.9231110999999999"/>
    <s v="|MN01316|/BROMO PERMAI/WINBACK 2.0 HSI B2B (1:1) 100MBPS 535RB PSB DISC 70%//bromopermaiindah@gmail.com/MOCHAMMAD RIZKY SURYA GEMILANG/85231390107"/>
    <s v="Sales Force DBS"/>
    <m/>
    <m/>
    <m/>
    <m/>
    <m/>
    <m/>
    <m/>
    <m/>
    <s v="Management Janji"/>
    <s v="2026-08-12 13:00:00|Tanggal pemasangan : 12 AGUSTUS 2026 Jam pemasangan : pagi/siang Info Tambahan : Hubungi pelanggan dulu sebelum ke lokasi terima kasih|40010577|MYDITA"/>
    <s v="FCC"/>
    <d v="2026-11-08T10:39:50"/>
    <d v="2026-08-12T13:00:00"/>
    <m/>
    <s v="PS"/>
    <s v="SKP"/>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13:00:00"/>
    <s v="2026-08-12 13:00:00|Tanggal pemasangan : 12 AGUSTUS 2026 Jam pemasangan : pagi/siang Info Tambahan : Hubungi pelanggan dulu sebelum ke lokasi terima kasih|40010577|MYDITA"/>
    <n v="2026"/>
    <n v="8"/>
    <n v="12"/>
    <d v="2026-08-12T00:00:00"/>
    <n v="-0.54166666666424135"/>
    <x v="0"/>
  </r>
  <r>
    <n v="2324"/>
    <n v="1002524496"/>
    <n v="3"/>
    <x v="6"/>
    <n v="5"/>
    <s v="JEMBER"/>
    <s v="BANYUWANGI"/>
    <s v="RGJ"/>
    <s v="REG"/>
    <s v="AO"/>
    <x v="0"/>
    <s v="2P INET + VOICE"/>
    <s v="Completed (PS)"/>
    <s v="RBS-Regional 3"/>
    <d v="2026-08-13T14:29:57"/>
    <d v="2026-08-14T17:19:27"/>
    <n v="69365250"/>
    <n v="3332817007"/>
    <n v="152516206919"/>
    <s v="toko Ageng parijatah"/>
    <s v="ODP-RGJ-FK/39 FK/D03/39.01"/>
    <s v="WO061676726"/>
    <m/>
    <m/>
    <m/>
    <n v="114.249541573226"/>
    <n v="-8.3563315976011801"/>
    <s v="MD|MYDB-20260813265222|DC30004/MC30053|toko Ageng parijatah|085646829209"/>
    <s v="MYDIGIBIZPARTNER"/>
    <m/>
    <m/>
    <m/>
    <m/>
    <m/>
    <m/>
    <m/>
    <m/>
    <s v="Management Janji"/>
    <s v="2026-08-14 13:00:00 | M Janji : (14 AGUSTUS 2026) jam Pasang : siang Note : hubungi pelanggan jika ingin kelokasi"/>
    <s v="FCC"/>
    <s v="13-08-2026 14:39:50"/>
    <d v="2026-08-14T13:00:00"/>
    <m/>
    <s v="PS"/>
    <s v="RGJ"/>
    <s v="NO ADDON"/>
    <n v="20260814"/>
    <s v="Completed"/>
    <s v="HSI Bisnis Bundling Phone PSB 70% - Free 800 Menit Promo - 300 Mbps"/>
    <s v="INDIBIZ"/>
    <m/>
    <m/>
    <d v="2026-08-14T13:00:00"/>
    <s v="2026-08-14 13:00:00 | M Janji : (14 AGUSTUS 2026) jam Pasang : siang Note : hubungi pelanggan jika ingin kelokasi"/>
    <n v="2026"/>
    <n v="8"/>
    <n v="14"/>
    <d v="2026-08-14T00:00:00"/>
    <n v="-0.54166666666424135"/>
    <x v="0"/>
  </r>
  <r>
    <n v="2325"/>
    <n v="1002505994"/>
    <n v="3"/>
    <x v="7"/>
    <n v="4"/>
    <s v="KUDUS"/>
    <s v="JEPARA"/>
    <s v="JPR"/>
    <s v="DPS"/>
    <s v="AO"/>
    <x v="0"/>
    <m/>
    <s v="98 | OSS - CANCEL COMPLETE"/>
    <s v="DPS-Private Conglomeration"/>
    <d v="2026-08-03T12:36:43"/>
    <d v="2026-08-05T09:13:04"/>
    <n v="66038855"/>
    <m/>
    <n v="142539117474"/>
    <s v="PT SANATEL"/>
    <s v="ODP-JPR-FC/04"/>
    <s v="WO060784063"/>
    <m/>
    <m/>
    <m/>
    <n v="110.66379101096599"/>
    <n v="-6.5994853946696104"/>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2:40:00"/>
    <m/>
    <s v="Kendala Pelanggan"/>
    <s v="CANCEL"/>
    <s v="JPR"/>
    <s v="NO ADDON"/>
    <m/>
    <s v="Cancel Completed"/>
    <s v="- 11_11446;Biaya PSB HSI EBIS Tunai di Depan ~ 11[500000]  - SP_NOSS;SP_NOSS ~ Internet NOSS Multispeed Network[0]  - SP_NOSS;SP_NOSS ~ Internet NOSS Multispeed Network[0]  - E23015;E23015 ~ ES23 - Perangkat ONT[0]  - E23015~null~44292;E23015||11||Abodeme"/>
    <s v="INDIBIZ"/>
    <m/>
    <m/>
    <d v="2026-08-03T13:30:00"/>
    <s v="DPS;PCS; LOP284912 ;PSB HSI BISNIS 50Mbps; PIC Rudi Agus Cahyono 081390816621; AM : ERLANGGA 406745 081212619208 406745@telkom.co.id  "/>
    <m/>
    <m/>
    <m/>
    <e v="#NUM!"/>
    <e v="#NUM!"/>
    <x v="1"/>
  </r>
  <r>
    <n v="2326"/>
    <n v="1002527825"/>
    <n v="3"/>
    <x v="4"/>
    <n v="4"/>
    <s v="SEMARANG"/>
    <s v="UNGARAN"/>
    <s v="BWE"/>
    <s v="REG"/>
    <s v="AO"/>
    <x v="0"/>
    <s v="1P INET"/>
    <s v="Completed (PS)"/>
    <s v="RBS-Regional 3"/>
    <d v="2026-08-15T09:49:56"/>
    <d v="2026-08-15T19:17:21"/>
    <n v="69366617"/>
    <m/>
    <n v="141459107979"/>
    <s v="Toko dan kost Surya"/>
    <s v="ODP-BWE-FC/004"/>
    <s v="WO061802090"/>
    <m/>
    <m/>
    <m/>
    <n v="110.4302114"/>
    <n v="-7.1841704000000002"/>
    <s v="|MN02374|MYIA-000902782464/POI/Priyadi Handoko/081225566432/handoko.link@gmail.com"/>
    <s v="MYIB_ASSISTANT"/>
    <m/>
    <m/>
    <m/>
    <m/>
    <m/>
    <m/>
    <m/>
    <m/>
    <s v="Management Janji"/>
    <s v="2026-08-16 08:00:00 | Jam pemasangan : 12.00 Info Tambahan : Hubungi pelanggan dulu sebelum ke lokasi terimakasih "/>
    <s v="FCC"/>
    <s v="15-08-2026 09:55:09"/>
    <d v="2026-08-16T08:00:00"/>
    <m/>
    <s v="PS"/>
    <s v="BWE"/>
    <s v="NO ADDON"/>
    <n v="20260815"/>
    <s v="Completed"/>
    <s v="HSI Bisnis Promo HUT Telkom PSB 70% - 300 Mbps"/>
    <s v="INDIBIZ"/>
    <m/>
    <m/>
    <d v="2026-08-16T08:00:00"/>
    <s v="2026-08-16 08:00:00 | Jam pemasangan : 12.00 Info Tambahan : Hubungi pelanggan dulu sebelum ke lokasi terimakasih "/>
    <n v="2026"/>
    <n v="8"/>
    <n v="15"/>
    <d v="2026-08-15T00:00:00"/>
    <n v="-1.3333333333357587"/>
    <x v="0"/>
  </r>
  <r>
    <n v="2327"/>
    <n v="1002519223"/>
    <n v="3"/>
    <x v="2"/>
    <n v="5"/>
    <s v="KEDIRI"/>
    <s v="KEDIRI"/>
    <s v="MJT"/>
    <s v="REG"/>
    <s v="AO"/>
    <x v="0"/>
    <s v="1P INET"/>
    <s v="Completed (PS)"/>
    <s v="RBS-Regional 3"/>
    <d v="2026-08-11T10:16:56"/>
    <d v="2026-08-11T16:37:38"/>
    <n v="69363004"/>
    <m/>
    <n v="152640225877"/>
    <s v="ILHAM STORE"/>
    <s v="ODP-MJT-FA/50 FA/D06/50.01"/>
    <s v="WO061471643"/>
    <m/>
    <m/>
    <m/>
    <n v="111.93897843360899"/>
    <n v="-7.71024476939676"/>
    <s v="MD|MYDB-20260810264888|DN00001/MN01011|ILHAM STORE|085850876219"/>
    <s v="MYDIGIBIZPARTNER"/>
    <m/>
    <m/>
    <m/>
    <m/>
    <m/>
    <m/>
    <m/>
    <m/>
    <s v="Management Janji"/>
    <s v="2026-08-12 08:00:00 | M Janji : (12/08/2026) jam Pasang : 09:00 Note : hubungi pelanggan jika ingin kelokasi "/>
    <s v="FCC"/>
    <d v="2026-11-08T10:39:50"/>
    <d v="2026-08-12T08:00:00"/>
    <m/>
    <s v="PS"/>
    <s v="MJT"/>
    <s v="NO ADDON"/>
    <n v="20260811"/>
    <s v="Completed"/>
    <s v="HSI Bisnis Promo HUT Telkom PSB 70% - 50 Mbps"/>
    <s v="INDIBIZ"/>
    <m/>
    <m/>
    <d v="2026-08-12T08:00:00"/>
    <s v="2026-08-12 08:00:00 | M Janji : (12/08/2026) jam Pasang : 09:00 Note : hubungi pelanggan jika ingin kelokasi "/>
    <n v="2026"/>
    <n v="8"/>
    <n v="11"/>
    <d v="2026-08-11T00:00:00"/>
    <n v="-1.3333333333357587"/>
    <x v="0"/>
  </r>
  <r>
    <n v="2328"/>
    <n v="1002508902"/>
    <n v="3"/>
    <x v="5"/>
    <n v="5"/>
    <s v="SINGARJA"/>
    <s v="GIANYAR"/>
    <s v="GIN"/>
    <s v="REG"/>
    <s v="AO"/>
    <x v="0"/>
    <m/>
    <s v="Completed (PS)"/>
    <s v="RBS-Regional 3"/>
    <d v="2026-08-04T15:29:21"/>
    <d v="2026-08-07T08:01:43"/>
    <n v="69358460"/>
    <m/>
    <n v="172407213204"/>
    <s v="SD NEGERI 4 KERAMAS"/>
    <s v="ODP-GIN-FB/04"/>
    <s v="WO060918019"/>
    <m/>
    <m/>
    <m/>
    <n v="115.3215168"/>
    <n v="-8.5734911"/>
    <s v="|MN02658|/PIC EKA YENI ASTUTI/085934480643/sdn4keramas@gmail.com"/>
    <s v="Sales Force DBS"/>
    <m/>
    <m/>
    <m/>
    <m/>
    <m/>
    <m/>
    <m/>
    <m/>
    <s v="Management Janji"/>
    <s v="2026-08-05 13:00:00|Tanggal pemasangan : 05 agustus 2026 Jam pemasangan : 08.00 - 12.00 Info Tambahan : Hubungi pelanggan dulu sebelum ke lokasi terimakasih|40010577|MYDITA"/>
    <s v="FCC"/>
    <d v="2026-04-08T15:40:01"/>
    <d v="2026-08-05T13:00:00"/>
    <m/>
    <s v="PS"/>
    <s v="GIN"/>
    <s v="NO ADDON"/>
    <n v="20260807"/>
    <s v="Completed"/>
    <s v="- 11_11446;Biaya PSB HSI EBIS Tunai di Depan ~ 11[150000]  - SP_NOSS;SP_NOSS ~ Internet NOSS Multispeed Network[0]  - E23015;E23015 ~ ES23 - Perangkat ONT[0]  - E23015~null~44292;E23015||11||Abodemen 0[0]  - E23015~null~E23015_SWONTPREM;SWONTPREM ~ Biaya "/>
    <s v="INDIBIZ"/>
    <m/>
    <m/>
    <d v="2026-08-05T13:00:00"/>
    <s v="2026-08-05 13:00:00|Tanggal pemasangan : 05 agustus 2026 Jam pemasangan : 08.00 - 12.00 Info Tambahan : Hubungi pelanggan dulu sebelum ke lokasi terimakasih|40010577|MYDITA"/>
    <n v="2026"/>
    <n v="8"/>
    <n v="7"/>
    <d v="2026-08-07T00:00:00"/>
    <n v="1.4583333333357587"/>
    <x v="2"/>
  </r>
  <r>
    <n v="2329"/>
    <n v="1002505592"/>
    <n v="3"/>
    <x v="4"/>
    <n v="4"/>
    <s v="PEKALONGAN"/>
    <s v="BREBES"/>
    <s v="TTL"/>
    <s v="REG"/>
    <s v="AO"/>
    <x v="0"/>
    <s v="1P INET"/>
    <s v="CANCEL COMPLETED"/>
    <s v="RBS-Regional 3"/>
    <d v="2026-08-03T09:18:34"/>
    <d v="2026-08-05T09:05:26"/>
    <n v="69355675"/>
    <m/>
    <m/>
    <s v="CV. SUBEKTI SETIABUDI"/>
    <m/>
    <s v="WO060499289"/>
    <m/>
    <m/>
    <m/>
    <n v="108.87929"/>
    <n v="-6.8726000000000003"/>
    <s v="|MN00292|MYIA-092902820817/POI/M IMAM SUROSO/081914133690/surosoimam840@gmail.com"/>
    <s v="MYIB_ASSISTANT"/>
    <m/>
    <m/>
    <m/>
    <m/>
    <m/>
    <m/>
    <m/>
    <m/>
    <s v="Management Janji"/>
    <s v="2026-08-01 08:00:00 | Jam Pemasangan : 09.00 Tanggal Pemasangan : JUMAT, 31 JULI 2026 Info Tambahan : Hubungi pelanggan sebelum datang ke lokasi, terima kasih."/>
    <s v="FCC"/>
    <d v="2026-03-08T09:25:39"/>
    <d v="2026-08-01T00:00:00"/>
    <m/>
    <s v="REJECT_FCC"/>
    <s v="TTL"/>
    <s v="NO ADDON"/>
    <m/>
    <s v="DECLINE : Pelanggan tidak ingin menunggu Muhammad Fauzan Fidhianta 40961370|MYDITA"/>
    <s v="HSI Bisnis Promo HUT Telkom PSB 70% - 100 Mbps"/>
    <s v="INDIBIZ"/>
    <m/>
    <s v="DECLINE : Pelanggan tidak ingin menunggu Muhammad Fauzan Fidhianta 40961370|MYDITA"/>
    <d v="2026-08-01T08:00:00"/>
    <s v="2026-08-01 08:00:00 | Jam Pemasangan : 09.00 Tanggal Pemasangan : JUMAT, 31 JULI 2026 Info Tambahan : Hubungi pelanggan sebelum datang ke lokasi, terima kasih."/>
    <m/>
    <m/>
    <m/>
    <e v="#NUM!"/>
    <e v="#NUM!"/>
    <x v="1"/>
  </r>
  <r>
    <n v="2330"/>
    <n v="1002512393"/>
    <n v="3"/>
    <x v="6"/>
    <n v="5"/>
    <s v="SIDOARJO"/>
    <s v="INNER - JATIM TIMUR"/>
    <s v="GDA"/>
    <s v="REG"/>
    <s v="AO"/>
    <x v="0"/>
    <s v="1P INET"/>
    <s v="Completed (PS)"/>
    <s v="RBS-Regional 3"/>
    <d v="2026-08-06T13:25:57"/>
    <d v="2026-08-07T14:45:01"/>
    <n v="69359962"/>
    <m/>
    <n v="152317261813"/>
    <s v="PT. ASIA LUKI TRADING"/>
    <s v="ODP-GDA-FBH/05 FBH/D01/05.01"/>
    <s v="WO061076492"/>
    <m/>
    <m/>
    <m/>
    <n v="112.7206841"/>
    <n v="-7.3978486999999999"/>
    <s v="|MN00884|MYIA-049780388744/POI/Muhammad Zakky/082229331765/facclukas@gmail.com"/>
    <s v="MYIB_ASSISTANT"/>
    <m/>
    <m/>
    <m/>
    <m/>
    <m/>
    <m/>
    <m/>
    <m/>
    <s v="Management Janji"/>
    <s v="2026-08-07 15:00:00 | Nama PIC : Zakky No HP : 082229331765 Alt : 087848063429 M Janji : 07/08/2026 Jam Pasang : 08.00 - 13:00  NoteÃ‚Â :  hubungi terlebih dahulu sebelum kelokasi "/>
    <s v="FCC"/>
    <d v="2026-06-08T13:40:05"/>
    <d v="2026-08-07T15:00:00"/>
    <m/>
    <s v="PS"/>
    <s v="GDA"/>
    <s v="NO ADDON"/>
    <n v="20260807"/>
    <s v="Completed"/>
    <s v="HSI Bisnis Basic Promo HUT Telkom PSB 70% - 50 Mbps"/>
    <s v="INDIBIZ"/>
    <m/>
    <m/>
    <d v="2026-08-07T15:00:00"/>
    <s v="2026-08-07 15:00:00 | Nama PIC : Zakky No HP : 082229331765 Alt : 087848063429 M Janji : 07/08/2026 Jam Pasang : 08.00 - 13:00  NoteÃ‚Â :  hubungi terlebih dahulu sebelum kelokasi "/>
    <n v="2026"/>
    <n v="8"/>
    <n v="7"/>
    <d v="2026-08-07T00:00:00"/>
    <n v="-0.625"/>
    <x v="0"/>
  </r>
  <r>
    <n v="2331"/>
    <n v="1002516600"/>
    <n v="3"/>
    <x v="0"/>
    <n v="5"/>
    <s v="MATARAM"/>
    <s v="LOMBOK TIMUR UTARA"/>
    <s v="MBG"/>
    <s v="DGS"/>
    <s v="AO"/>
    <x v="0"/>
    <m/>
    <s v="98 | OSS - CANCEL COMPLETE"/>
    <s v="DGS-B2B TREG"/>
    <d v="2026-08-09T16:40:36"/>
    <d v="2026-08-10T18:13:32"/>
    <n v="69361952"/>
    <m/>
    <n v="172620205018"/>
    <s v="UD MAJU LANCAR"/>
    <s v="ODP-MBG-FAK/02"/>
    <s v="WO061334895"/>
    <m/>
    <m/>
    <m/>
    <n v="116.53228161176401"/>
    <n v="-8.6046895246647708"/>
    <s v="MD|MYTN-4001010030019|SYSTEM|UD MAJU LANCAR|081959302305/ hpmahesa08@gmail.com"/>
    <s v="Sales Profesional"/>
    <m/>
    <m/>
    <m/>
    <m/>
    <m/>
    <m/>
    <m/>
    <m/>
    <s v="Management Janji"/>
    <s v="APPOINTMENT DESC 2026-08-09 16:39:00|Nama PIC : INDRA No Hp : 081959302305 Alt : Manja : 09 AGUSTUS 2026 Jam : 18.00 Note : Hubungi pelanggan terlebih dahulu|NE2261|MYDITA"/>
    <s v="FCC"/>
    <d v="2026-09-08T16:54:49"/>
    <m/>
    <s v="Kendala Pelanggan"/>
    <s v="CANCEL"/>
    <s v="MBG"/>
    <s v="NO ADDON"/>
    <m/>
    <s v="Cancel Completed"/>
    <s v="- 11_11450;Biaya PSB Reguler HSI EBIS ~ 11[150000]  - SP_NOSS;SP_NOSS ~ Internet NOSS Multispeed Network[0]  - SP_NOSS;SP_NOSS ~ Internet NOSS Multispeed Network[0]  - E23046;E23046 ~ ES23 - Paket HSI Bisnis[0]  - E23046~null~E23046_UNL;UNL ~ Internet-Lin"/>
    <s v="INDIBIZ"/>
    <m/>
    <m/>
    <d v="2026-08-09T12:00:00"/>
    <s v="APPOINTMENT DESC 2026-08-09 16:39:00|Nama PIC : INDRA No Hp : 081959302305 Alt : Manja : 09 AGUSTUS 2026 Jam : 18.00 Note : Hubungi pelanggan terlebih dahulu|NE2261|MYDITA"/>
    <m/>
    <m/>
    <m/>
    <e v="#NUM!"/>
    <e v="#NUM!"/>
    <x v="1"/>
  </r>
  <r>
    <n v="2332"/>
    <n v="1002511661"/>
    <n v="3"/>
    <x v="4"/>
    <n v="4"/>
    <s v="PEKALONGAN"/>
    <s v="PEMALANG"/>
    <s v="RDD"/>
    <s v="REG"/>
    <s v="AO"/>
    <x v="0"/>
    <m/>
    <s v="WAITING AKTIFASI IHLD"/>
    <s v="RBS-Regional 3"/>
    <d v="2026-08-06T09:49:46"/>
    <d v="2026-08-06T18:09:03"/>
    <n v="69358113"/>
    <m/>
    <m/>
    <s v="PT GLOBAL JET EXPRESS"/>
    <m/>
    <s v="WO060881525"/>
    <m/>
    <m/>
    <m/>
    <n v="109.239997"/>
    <n v="-7.0606"/>
    <s v="AMRBS;403099;TREG4;MUHAMMAD MASTUR;081226139781;CP IS MAELAL HIKAM;082324798182;PAKET 2S INET VOICE 50 MBPS (479.000);PT GLOBAL JET EXPRESS//KEDUNGBANTENG;input by Tito"/>
    <s v="Account Manager"/>
    <m/>
    <m/>
    <m/>
    <m/>
    <m/>
    <m/>
    <m/>
    <m/>
    <s v="Management Janji"/>
    <s v="2026-08-06 08:00:00|Nama PIC : Bp Hikam No HP : 082324798182 No Alt : - M Janji : 06 Agustus 2026 Jam Pasang : Pagi / Siang Note : hubungi pelanggan jika ingin ke lokasi, terima kasih|40951378|MYDITA"/>
    <s v="FCC"/>
    <d v="2026-06-08T09:55:05"/>
    <d v="2026-08-06T00:00:00"/>
    <m/>
    <s v="UNSC"/>
    <s v="RDD"/>
    <s v="NO ADDON"/>
    <m/>
    <s v="WAITING:  |MYDITA"/>
    <s v="- 11_11446;Biaya PSB HSI EBIS Tunai di Depan ~ 11[150000]  - SP_NOSS;SP_NOSS ~ Internet NOSS Multispeed Network[0]  - E23046;E23046 ~ ES23 - Paket HSI Bisnis[0]  - E23046~null~E23046_UNL;UNL ~ Internet-Link Unlimited Internet Usage ~ E23046[0]  - E23046~n"/>
    <s v="INDIBIZ"/>
    <m/>
    <m/>
    <d v="2026-08-06T08:00:00"/>
    <s v="2026-08-06 08:00:00|Nama PIC : Bp Hikam No HP : 082324798182 No Alt : - M Janji : 06 Agustus 2026 Jam Pasang : Pagi / Siang Note : hubungi pelanggan jika ingin ke lokasi, terima kasih|40951378|MYDITA"/>
    <m/>
    <m/>
    <m/>
    <e v="#NUM!"/>
    <e v="#NUM!"/>
    <x v="1"/>
  </r>
  <r>
    <n v="2333"/>
    <n v="1002514199"/>
    <n v="3"/>
    <x v="5"/>
    <n v="5"/>
    <s v="SINGARJA"/>
    <s v="SINGARAJA"/>
    <s v="SGR"/>
    <s v="REG"/>
    <s v="AO"/>
    <x v="0"/>
    <m/>
    <s v="Completed (PS)"/>
    <s v="RBS-Regional 3"/>
    <d v="2026-08-07T10:48:56"/>
    <d v="2026-08-08T09:31:15"/>
    <n v="69357509"/>
    <m/>
    <n v="172424836842"/>
    <s v="TK NEGERI LILIGUNDI"/>
    <s v="ODP-SGR-FCU/35"/>
    <s v="WO061146473"/>
    <m/>
    <m/>
    <m/>
    <n v="115.098439174446"/>
    <n v="-8.12850882318142"/>
    <s v="|MC10009|/TK NEGERI LILIGUNDI/PIC IDA AYU KADE MARET/082221571674/081246431476/tknegerililigundi20@gmail.com"/>
    <s v="Sales Force DBS"/>
    <m/>
    <m/>
    <m/>
    <m/>
    <m/>
    <m/>
    <m/>
    <m/>
    <s v="Management Janji"/>
    <s v="2026-08-04 13:00:00|Nama PIC: bu ida ayu  Notel: 082221571674  Alt: -   Tanggal: 4/8/2026  Jam Pasang: Siang  Note: Hubungi sebelum ke lokasi, terimakasih.  |40961370|MYDITA"/>
    <s v="FCC"/>
    <d v="2026-07-08T10:55:20"/>
    <m/>
    <m/>
    <s v="PS"/>
    <s v="SGR"/>
    <s v="NETMONK"/>
    <n v="20260808"/>
    <s v="Completed"/>
    <s v="- 11_11446;Biaya PSB HSI EBIS Tunai di Depan ~ 11[150000]  - E23015;E23015 ~ ES23 - Perangkat ONT[0]  - E23015~null~44292;E23015||11||Abodemen 0[0]  - E23015~null~E23015_SWONT;SWONT ~ Biaya Sewa ONT ~ E23015[30000]  - E25061;E25061 ~ ES25 - Paket HSI Basi"/>
    <s v="INDIBIZ"/>
    <m/>
    <m/>
    <d v="2026-08-07T07:00:00"/>
    <s v="2026-08-04 13:00:00|Nama PIC: bu ida ayu  Notel: 082221571674  Alt: -   Tanggal: 4/8/2026  Jam Pasang: Siang  Note: Hubungi sebelum ke lokasi, terimakasih.  |40961370|MYDITA"/>
    <n v="2026"/>
    <n v="8"/>
    <n v="8"/>
    <d v="2026-08-08T00:00:00"/>
    <n v="0.70833333333575865"/>
    <x v="0"/>
  </r>
  <r>
    <n v="2334"/>
    <n v="1002512387"/>
    <n v="3"/>
    <x v="2"/>
    <n v="5"/>
    <s v="MALANG"/>
    <s v="BATU"/>
    <s v="SGS"/>
    <s v="REG"/>
    <s v="AO"/>
    <x v="0"/>
    <m/>
    <s v="Completed (PS)"/>
    <s v="RBS-Regional 3"/>
    <d v="2026-08-06T13:25:01"/>
    <d v="2026-08-06T15:08:21"/>
    <n v="69358315"/>
    <m/>
    <n v="152721299700"/>
    <s v="Rumah Kost Bunga Sakura"/>
    <s v="ODP-SGS-FF/126"/>
    <s v="WO061077127"/>
    <m/>
    <m/>
    <m/>
    <n v="112.73863489999999"/>
    <n v="-7.9160344"/>
    <s v="|MN00814|MYIA-066834258501/POI/Lasinah/089601828558/ainuranwar022@gmail.com"/>
    <s v="Sales Profesional"/>
    <m/>
    <m/>
    <m/>
    <m/>
    <m/>
    <m/>
    <m/>
    <m/>
    <s v="Management Janji"/>
    <s v="2026-08-05 13:00:00 | Nama PIC: bp ainur   Notel: 089601828558  Alt: -   Tanggal: 5/8/2026  Jam Pasang: Siang  Note: Hubungi sebelum ke lokasi, terimakasih."/>
    <s v="FCC"/>
    <d v="2026-06-08T13:40:05"/>
    <m/>
    <m/>
    <s v="PS"/>
    <s v="SGS"/>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5 13:00:00 | Nama PIC: bp ainur   Notel: 089601828558  Alt: -   Tanggal: 5/8/2026  Jam Pasang: Siang  Note: Hubungi sebelum ke lokasi, terimakasih."/>
    <n v="2026"/>
    <n v="8"/>
    <n v="6"/>
    <d v="2026-08-06T00:00:00"/>
    <n v="-0.29166666666424135"/>
    <x v="0"/>
  </r>
  <r>
    <n v="2335"/>
    <n v="1002520314"/>
    <n v="3"/>
    <x v="6"/>
    <n v="5"/>
    <s v="PASURUAN"/>
    <s v="PROBOLINGGO"/>
    <s v="PBL"/>
    <s v="REG"/>
    <s v="AO"/>
    <x v="0"/>
    <m/>
    <s v="Completed (PS)"/>
    <s v="RBS-Regional 3"/>
    <d v="2026-08-11T15:01:43"/>
    <d v="2026-08-12T11:21:29"/>
    <n v="69363511"/>
    <m/>
    <n v="152505340825"/>
    <s v="KOGJA"/>
    <s v="ODP-PBL-FG/104"/>
    <s v="WO061518277"/>
    <m/>
    <m/>
    <m/>
    <n v="113.2203813"/>
    <n v="-7.7702065999999999"/>
    <s v="|MN01316|/KOGJA/WINBACK 2.0 HSI B2B (1:1) 100MBPS 535RB PSB DISC 70%//Kogjamedia@gmail.com/ACHMAD ARFIAN RIFKI/82215224543"/>
    <s v="Sales Force DBS"/>
    <m/>
    <m/>
    <m/>
    <m/>
    <m/>
    <m/>
    <m/>
    <m/>
    <s v="Management Janji"/>
    <s v="2026-08-12 13:00:00|Nama PIC : bapak ahmad No HP : 082215224543 Alt :  M Janji : (RABU/12/AGUSTUS/2026) jam Pasang : 09:00 Note : hubungi pelanggan jika ingin kelokasi|40961371|MYDITA"/>
    <s v="FCC"/>
    <d v="2026-11-08T15:10:17"/>
    <d v="2026-08-12T13:00:00"/>
    <m/>
    <s v="PS"/>
    <s v="PBL"/>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13:00:00"/>
    <s v="2026-08-12 13:00:00|Nama PIC : bapak ahmad No HP : 082215224543 Alt :  M Janji : (RABU/12/AGUSTUS/2026) jam Pasang : 09:00 Note : hubungi pelanggan jika ingin kelokasi|40961371|MYDITA"/>
    <n v="2026"/>
    <n v="8"/>
    <n v="12"/>
    <d v="2026-08-12T00:00:00"/>
    <n v="-0.54166666666424135"/>
    <x v="0"/>
  </r>
  <r>
    <n v="2336"/>
    <n v="1002517433"/>
    <n v="3"/>
    <x v="4"/>
    <n v="4"/>
    <s v="SEMARANG"/>
    <s v="INNER - SEMARANG JATENG UTARA"/>
    <s v="JHR"/>
    <s v="REG"/>
    <s v="AO"/>
    <x v="0"/>
    <m/>
    <s v="98 | OSS - CANCEL COMPLETE"/>
    <s v="RBS-Regional 2"/>
    <d v="2026-08-10T11:29:13"/>
    <d v="2026-08-13T10:26:03"/>
    <n v="68988943"/>
    <m/>
    <n v="142406122706"/>
    <s v="PT. SECURINDO PACKATAMA INDONESIA"/>
    <s v="ODP-JHR-FCW/010"/>
    <s v="WO061394104"/>
    <m/>
    <m/>
    <m/>
    <n v="110.41603619999999"/>
    <n v="-6.978529"/>
    <s v="AMRBS;950223;ALDHIAZ;JKT OUTER;HSI Bisnis PSB 70% - 50 Mbps - (439000);CP Lily Ismalia 089687353200 ALT 0813-8375-5100;promotion@secureparking.co.id"/>
    <s v="Account Manager"/>
    <m/>
    <m/>
    <m/>
    <m/>
    <m/>
    <m/>
    <m/>
    <m/>
    <s v="Management Janji"/>
    <s v="2026-08-11 13:00:00|Tanggal pemasangan: 11/08/2026 Jam pemasangan : pagi / siang Info Tambahan : Hubungi pelanggan dulu sebelum ke lokasi terima kasih.|40951378|MYDITA"/>
    <s v="FCC"/>
    <d v="2026-10-08T11:40:04"/>
    <d v="2026-08-11T13:00:00"/>
    <s v="Kendala Pelanggan"/>
    <s v="CANCEL"/>
    <s v="JHR"/>
    <s v="NO ADDON"/>
    <m/>
    <s v="Cancel Completed"/>
    <s v="- 11_11446;Biaya PSB HSI EBIS Tunai di Depan ~ 11[150000]  - SP_NOSS;SP_NOSS ~ Internet NOSS Multispeed Network[0]  - SP_NOSS;SP_NOSS ~ Internet NOSS Multispeed Network[0]  - E23015;E23015 ~ ES23 - Perangkat ONT[0]  - E23015~null~44292;E23015||11||Abodeme"/>
    <s v="INDIBIZ"/>
    <m/>
    <m/>
    <d v="2026-08-11T13:00:00"/>
    <s v="2026-08-11 13:00:00|Tanggal pemasangan: 11/08/2026 Jam pemasangan : pagi / siang Info Tambahan : Hubungi pelanggan dulu sebelum ke lokasi terima kasih.|40951378|MYDITA"/>
    <m/>
    <m/>
    <m/>
    <e v="#NUM!"/>
    <e v="#NUM!"/>
    <x v="1"/>
  </r>
  <r>
    <n v="2337"/>
    <n v="1002506592"/>
    <n v="3"/>
    <x v="5"/>
    <n v="5"/>
    <s v="DENPASAR"/>
    <s v="JIMBARAN"/>
    <s v="JBR"/>
    <s v="REG"/>
    <s v="AO"/>
    <x v="0"/>
    <m/>
    <s v="Completed (PS)"/>
    <s v="RBS-Regional 3"/>
    <d v="2026-08-03T17:44:38"/>
    <d v="2026-08-04T10:42:32"/>
    <n v="69356742"/>
    <m/>
    <n v="172415798673"/>
    <s v="KOST SAFIRA LIMA SAUDARA"/>
    <s v="ODP-JBR-FG/08"/>
    <s v="WO060830546"/>
    <m/>
    <m/>
    <m/>
    <n v="115.17363687"/>
    <n v="-8.754737531"/>
    <s v="MD|MYDB-20260801264132|DN00001/MN00737|KOST SAFIRA LIMA SAUDARA|087862145892"/>
    <s v="MYDIGIBIZPARTNER"/>
    <m/>
    <m/>
    <m/>
    <m/>
    <m/>
    <m/>
    <m/>
    <m/>
    <s v="Management Janji"/>
    <s v="2026-08-02 13:00:00 | telp :087862145892  Tanggal pemasangan :02/08/2026  Jam pemasangan : pagi/siang  Info Tambahan : Hubungi pelanggan dulu sebelum ke lokasi  terima kasih"/>
    <s v="FCC"/>
    <d v="2026-03-08T17:54:48"/>
    <m/>
    <m/>
    <s v="PS"/>
    <s v="JBR"/>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13:00:00 | telp :087862145892  Tanggal pemasangan :02/08/2026  Jam pemasangan : pagi/siang  Info Tambahan : Hubungi pelanggan dulu sebelum ke lokasi  terima kasih"/>
    <n v="2026"/>
    <n v="8"/>
    <n v="4"/>
    <d v="2026-08-04T00:00:00"/>
    <n v="0.70833333333575865"/>
    <x v="0"/>
  </r>
  <r>
    <n v="2338"/>
    <n v="1002510709"/>
    <n v="3"/>
    <x v="3"/>
    <n v="4"/>
    <s v="MAGELANG"/>
    <s v="MAGELANG"/>
    <s v="MGE"/>
    <s v="REG"/>
    <s v="AO"/>
    <x v="0"/>
    <m/>
    <s v="Completed (PS)"/>
    <s v="RBS-Regional 3"/>
    <d v="2026-08-05T14:11:12"/>
    <d v="2026-08-07T07:30:36"/>
    <n v="69359242"/>
    <m/>
    <n v="146137149183"/>
    <s v="KSPPS ANUGERAH GRABAG"/>
    <s v="ODP-MGE-FU/013"/>
    <s v="WO061050304"/>
    <m/>
    <m/>
    <m/>
    <n v="110.32652330000001"/>
    <n v="-7.3696593000000004"/>
    <s v="AMRBS ; 980066; AM ; GINA LYSA PUTRI ; TREG3 ; MAGELANG ;PSB 1S HSI BISNIS PROMO 1:1 100 MB;SARWANI HIDAYAT 081568233250; anugerah.grabag@gmail.com"/>
    <s v="Account Manager"/>
    <m/>
    <m/>
    <m/>
    <m/>
    <m/>
    <m/>
    <m/>
    <m/>
    <s v="Management Janji"/>
    <s v="2026-08-13 08:00:00|Tanggal pemasangan: 6/08/2026 Jam pemasangan : pagi / siang Info Tambahan : Hubungi pelanggan dulu sebelum ke lokasi. terima kasih|40010577|MYDITA"/>
    <s v="FCC"/>
    <d v="2026-05-08T14:25:36"/>
    <d v="2026-08-13T08:00:00"/>
    <m/>
    <s v="PS"/>
    <s v="MGE"/>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13T08:00:00"/>
    <s v="2026-08-13 08:00:00|Tanggal pemasangan: 6/08/2026 Jam pemasangan : pagi / siang Info Tambahan : Hubungi pelanggan dulu sebelum ke lokasi. terima kasih|40010577|MYDITA"/>
    <n v="2026"/>
    <n v="8"/>
    <n v="7"/>
    <d v="2026-08-07T00:00:00"/>
    <n v="-6.3333333333357587"/>
    <x v="0"/>
  </r>
  <r>
    <n v="2339"/>
    <n v="1002530694"/>
    <n v="3"/>
    <x v="1"/>
    <n v="5"/>
    <s v="MADURA"/>
    <s v="BANGKALAN"/>
    <s v="BKL"/>
    <s v="REG"/>
    <s v="AO"/>
    <x v="0"/>
    <s v="1P INET"/>
    <s v="MIE - SEND SURVEY"/>
    <s v="RBS-Regional 3"/>
    <d v="2026-08-17T11:38:56"/>
    <d v="2026-08-17T11:40:01"/>
    <n v="69367975"/>
    <m/>
    <n v="152435222811"/>
    <s v="sdn 6 jaddih"/>
    <s v="ODP-BKL-FBL/31 FBL/D03/31.01"/>
    <s v="WO061921059"/>
    <m/>
    <m/>
    <m/>
    <n v="112.741118855774"/>
    <n v="-7.0992810448970802"/>
    <s v="MD|MYDB-20260816265674|DN00001/MN00802|sdn 6 jaddih|082330821145"/>
    <s v="MYDIGIBIZPARTNER"/>
    <m/>
    <m/>
    <m/>
    <m/>
    <m/>
    <m/>
    <m/>
    <m/>
    <s v="Management Janji"/>
    <s v="2026-08-18 13:00:00 | Nama Pic : BP MUHYIDIN No Hp Pic : 082330821145 Jam Pemasangan : 08:00 - 12.00 Tanggal Pemasangan : SELASA 18 AGUSTUS 2026 Info Tambahan : Hubungi pelanggan sebelum datang ke lokasi"/>
    <s v="FCC"/>
    <s v="17-08-2026 11:40:22"/>
    <d v="2026-08-18T13:00:00"/>
    <m/>
    <s v="SURVEY_NEW_MANJA"/>
    <s v="BKL"/>
    <s v="NETMONK"/>
    <m/>
    <s v="MIE - SEND SURVEY"/>
    <s v="HSI Bisnis Bundling Netmonk Promo 2026 PSB 70% - 200 Mbps"/>
    <s v="INDIBIZ"/>
    <m/>
    <m/>
    <d v="2026-08-18T13:00:00"/>
    <s v="2026-08-18 13:00:00 | Nama Pic : BP MUHYIDIN No Hp Pic : 082330821145 Jam Pemasangan : 08:00 - 12.00 Tanggal Pemasangan : SELASA 18 AGUSTUS 2026 Info Tambahan : Hubungi pelanggan sebelum datang ke lokasi"/>
    <m/>
    <m/>
    <m/>
    <e v="#NUM!"/>
    <e v="#NUM!"/>
    <x v="1"/>
  </r>
  <r>
    <n v="2340"/>
    <n v="1002505763"/>
    <n v="3"/>
    <x v="0"/>
    <n v="5"/>
    <s v="KUPANG"/>
    <s v="ATAMBUA"/>
    <s v="KLH"/>
    <s v="DPS"/>
    <s v="AO"/>
    <x v="0"/>
    <m/>
    <s v="8 | OSS - PONR"/>
    <s v="DPS-Logistic &amp; Manufacturing"/>
    <d v="2026-08-03T10:29:47"/>
    <d v="2026-08-14T10:07:15"/>
    <n v="69357273"/>
    <m/>
    <n v="172515213498"/>
    <s v="PT Nusantara Ekspres Kilat Hub Teluk Mutiara (Replacement)"/>
    <s v="ODP-KLH-FB/10"/>
    <s v="WO060765799"/>
    <m/>
    <m/>
    <m/>
    <n v="124.535782640501"/>
    <n v="-8.2188334798349896"/>
    <s v="P26-204164 ; PIC Agyl Nur Fahrurrozi, agyl.fahrurrozi@spxexpress.com, 081515454098  "/>
    <s v="TAM"/>
    <m/>
    <m/>
    <m/>
    <m/>
    <m/>
    <m/>
    <m/>
    <m/>
    <s v="Management Janji"/>
    <s v="P26-204164 ; PIC Agyl Nur Fahrurrozi, agyl.fahrurrozi@spxexpress.com, 081515454098  "/>
    <s v="FCC"/>
    <d v="2026-03-08T10:40:22"/>
    <m/>
    <m/>
    <s v="ACT_COM"/>
    <s v="KLH"/>
    <s v="NO ADDON"/>
    <m/>
    <s v="PONR"/>
    <s v="- 11_11450;Biaya PSB Reguler HSI EBIS ~ 11[150000]  - E23015;E23015 ~ ES23 - Perangkat ONT[0]  - E23015~null~44292;E23015||11||Abodemen 0[0]  - E23015~null~E23015_SWONT;SWONT ~ Biaya Sewa ONT ~ E23015[30000]  - E23046;E23046 ~ ES23 - Paket HSI Bisnis[0]  "/>
    <s v="INDIBIZ"/>
    <m/>
    <m/>
    <d v="2026-08-03T13:00:00"/>
    <s v="P26-204164 ; PIC Agyl Nur Fahrurrozi, agyl.fahrurrozi@spxexpress.com, 081515454098  "/>
    <m/>
    <m/>
    <m/>
    <e v="#NUM!"/>
    <e v="#NUM!"/>
    <x v="1"/>
  </r>
  <r>
    <n v="2341"/>
    <n v="1002509667"/>
    <n v="3"/>
    <x v="0"/>
    <n v="5"/>
    <s v="MATARAM"/>
    <s v="INNER - NUSA TENGGARA"/>
    <s v="MTR"/>
    <s v="REG"/>
    <s v="AO"/>
    <x v="0"/>
    <s v="1P INET"/>
    <s v="Completed (PS)"/>
    <s v="RBS-Regional 3"/>
    <d v="2026-08-05T08:58:58"/>
    <d v="2026-08-06T12:59:03"/>
    <n v="69358763"/>
    <m/>
    <n v="172601796813"/>
    <s v="Toko Depirtn Karangsukun"/>
    <s v="ODP-MTR-FDE/79 FDE/D07/79.01"/>
    <s v="WO060950825"/>
    <m/>
    <m/>
    <m/>
    <n v="116.11249789999999"/>
    <n v="-8.5882553000000001"/>
    <s v="MD|MYDB-20260804264345|SC00001/MC00046|Toko Depirtn Karangsukun|082339474323"/>
    <s v="MYDIGIBIZPARTNER"/>
    <m/>
    <m/>
    <m/>
    <m/>
    <m/>
    <m/>
    <m/>
    <m/>
    <s v="Management Janji"/>
    <s v="2026-08-06 15:00:00 | Tanggal pemasangan: 06/08/2026 Jam pemasangan : pagi / siang Info Tambahan : Hubungi pelanggan dulu sebelum ke lokasi terima kasih"/>
    <s v="FCC"/>
    <d v="2026-05-08T09:24:57"/>
    <d v="2026-08-06T15:00:00"/>
    <m/>
    <s v="PS"/>
    <s v="MTR"/>
    <s v="NO ADDON"/>
    <n v="20260806"/>
    <s v="Completed"/>
    <s v="HSI Bisnis Promo HUT Telkom PSB 70% - 75 Mbps"/>
    <s v="INDIBIZ"/>
    <m/>
    <m/>
    <d v="2026-08-06T15:00:00"/>
    <s v="2026-08-06 15:00:00 | Tanggal pemasangan: 06/08/2026 Jam pemasangan : pagi / siang Info Tambahan : Hubungi pelanggan dulu sebelum ke lokasi terima kasih"/>
    <n v="2026"/>
    <n v="8"/>
    <n v="6"/>
    <d v="2026-08-06T00:00:00"/>
    <n v="-0.625"/>
    <x v="0"/>
  </r>
  <r>
    <n v="2342"/>
    <n v="1002515583"/>
    <n v="3"/>
    <x v="3"/>
    <n v="4"/>
    <s v="PURWOKERTO"/>
    <s v="PURBALINGGA"/>
    <s v="BBT"/>
    <s v="REG"/>
    <s v="AO"/>
    <x v="0"/>
    <s v="1P INET"/>
    <s v="102 | FOLLOW UP COMPLETED"/>
    <s v="RBS-Regional 3"/>
    <d v="2026-08-08T08:34:56"/>
    <d v="2026-08-10T12:56:21"/>
    <n v="69361219"/>
    <m/>
    <n v="146394104897"/>
    <s v="SD N 1 Serayukaranganyar"/>
    <s v="ODP-BBT-FE/023 FE/D04/023.01"/>
    <s v="WO061234434"/>
    <m/>
    <m/>
    <m/>
    <n v="109.335966"/>
    <n v="-7.2959639999999997"/>
    <s v="|MN02834|MYIA-009639503687/POI/Muhamad Iqbal/0895380071743/sdnegeri1serayukaranganyar@gmail.com"/>
    <s v="MYIB_ASSISTANT"/>
    <m/>
    <m/>
    <m/>
    <m/>
    <m/>
    <m/>
    <m/>
    <m/>
    <s v="Management Janji"/>
    <s v="2026-08-09 15:00:00 | Nama PIC : Bp Iqbal No Hp : 0895380071743 No Alt : - Tgl Pemasangan : 09 Agustus 2026 Interval : PAGI SIANG Note : Hubungi pelanggan terlebih dahulu"/>
    <s v="FCC"/>
    <d v="2026-08-08T08:39:49"/>
    <d v="2026-08-09T15:00:00"/>
    <s v="Kendala Pelanggan"/>
    <s v="REVOKE"/>
    <s v="BBT"/>
    <s v="NO ADDON"/>
    <m/>
    <s v="Follow Up Revoke Completed, New Order ID : SC1002517663"/>
    <s v="HSI Bisnis Basic Promo HUT Telkom PSB 70% - 50 Mbps"/>
    <s v="INDIBIZ"/>
    <m/>
    <m/>
    <d v="2026-08-09T15:00:00"/>
    <s v="2026-08-09 15:00:00 | Nama PIC : Bp Iqbal No Hp : 0895380071743 No Alt : - Tgl Pemasangan : 09 Agustus 2026 Interval : PAGI SIANG Note : Hubungi pelanggan terlebih dahulu"/>
    <m/>
    <m/>
    <m/>
    <e v="#NUM!"/>
    <e v="#NUM!"/>
    <x v="1"/>
  </r>
  <r>
    <n v="2343"/>
    <n v="1002522637"/>
    <n v="3"/>
    <x v="4"/>
    <n v="4"/>
    <s v="PEKALONGAN"/>
    <s v="PEKALONGAN"/>
    <s v="KDW"/>
    <s v="REG"/>
    <s v="AO"/>
    <x v="0"/>
    <s v="1P INET"/>
    <s v="Completed (PS)"/>
    <s v="RBS-Regional 3"/>
    <d v="2026-08-12T15:28:56"/>
    <d v="2026-08-13T13:51:57"/>
    <n v="69364438"/>
    <m/>
    <n v="146285103793"/>
    <s v="lavika outfit"/>
    <s v="ODP-KDW-FV/132 FV/D02/132.01"/>
    <s v="WO061604876"/>
    <m/>
    <m/>
    <m/>
    <n v="109.6441954"/>
    <n v="-6.9931412999999996"/>
    <s v="|MN01881|MYIA-046985616666/POI/nur asep/08813803360/lamborgasep@gmail.com"/>
    <s v="MYIB_ASSISTANT"/>
    <m/>
    <m/>
    <m/>
    <m/>
    <m/>
    <m/>
    <m/>
    <m/>
    <s v="Management Janji"/>
    <s v="2026-08-13 15:00:00 | Nama PIC : Bp Nur asep No HP : 08813803360 No Alt : - M Janji :  13 Agustus 2026 Jam Pasang : Pagi / Siang Note : hubungi pelanggan jika ingin kelokasi"/>
    <s v="FCC"/>
    <d v="2026-12-08T15:39:50"/>
    <d v="2026-08-13T15:00:00"/>
    <m/>
    <s v="PS"/>
    <s v="KDW"/>
    <s v="NO ADDON"/>
    <n v="20260813"/>
    <s v="Completed"/>
    <s v="HSI Bisnis Promo HUT Telkom PSB 70% - 50 Mbps"/>
    <s v="INDIBIZ"/>
    <m/>
    <m/>
    <d v="2026-08-13T15:00:00"/>
    <s v="2026-08-13 15:00:00 | Nama PIC : Bp Nur asep No HP : 08813803360 No Alt : - M Janji :  13 Agustus 2026 Jam Pasang : Pagi / Siang Note : hubungi pelanggan jika ingin kelokasi"/>
    <n v="2026"/>
    <n v="8"/>
    <n v="13"/>
    <d v="2026-08-13T00:00:00"/>
    <n v="-0.625"/>
    <x v="0"/>
  </r>
  <r>
    <n v="2344"/>
    <n v="1002517083"/>
    <n v="3"/>
    <x v="1"/>
    <n v="5"/>
    <s v="SBY UTARA"/>
    <s v="KENJERAN"/>
    <s v="KPS"/>
    <s v="DGS"/>
    <s v="AO"/>
    <x v="0"/>
    <m/>
    <s v="Completed (PS)"/>
    <s v="DGS-B2B TREG"/>
    <d v="2026-08-10T09:41:49"/>
    <d v="2026-08-11T18:32:07"/>
    <n v="56583609"/>
    <m/>
    <n v="152404213503"/>
    <s v="PEMKOT INTERNET AREA PUBLIK"/>
    <s v="ODP-KBL-FBC/27"/>
    <s v="WO061363043"/>
    <m/>
    <m/>
    <m/>
    <n v="112.74917055084499"/>
    <n v="-7.2316215852285302"/>
    <s v="GS SURAMADU/ AM HANIF/ PSB INET ONLY 100 MBPS/ AREA PUBLIK PAUD SERUNI/ JL BOLODEWO 46, SIDOTOPO/ PIC FIKRI 081213131927 PAK SUYONO 082233607744"/>
    <s v="Account Manager"/>
    <m/>
    <m/>
    <m/>
    <m/>
    <m/>
    <m/>
    <m/>
    <m/>
    <s v="Management Janji"/>
    <s v="GS SURAMADU/ AM HANIF/ PSB INET ONLY 100 MBPS/ AREA PUBLIK PAUD SERUNI/ JL BOLODEWO 46, SIDOTOPO/ PIC FIKRI 081213131927 PAK SUYONO 082233607744"/>
    <s v="FCC"/>
    <d v="2026-10-08T09:55:35"/>
    <m/>
    <m/>
    <s v="PS"/>
    <s v="KPS"/>
    <s v="NO ADDON"/>
    <n v="20260811"/>
    <s v="Completed"/>
    <s v="- 11_11450;Biaya PSB Reguler HSI EBIS ~ 11[150000]  - SP_NOSS;SP_NOSS ~ Internet NOSS Multispeed Network[0]  - SP_NOSS;SP_NOSS ~ Internet NOSS Multispeed Network[0]  - E23046;E23046 ~ ES23 - Paket HSI Bisnis[0]  - E23046~null~E23046_UNL;UNL ~ Internet-Lin"/>
    <s v="INDIBIZ"/>
    <m/>
    <m/>
    <d v="2026-08-10T12:30:00"/>
    <s v="GS SURAMADU/ AM HANIF/ PSB INET ONLY 100 MBPS/ AREA PUBLIK PAUD SERUNI/ JL BOLODEWO 46, SIDOTOPO/ PIC FIKRI 081213131927 PAK SUYONO 082233607744"/>
    <n v="2026"/>
    <n v="8"/>
    <n v="11"/>
    <d v="2026-08-11T00:00:00"/>
    <n v="0.47916666666424135"/>
    <x v="0"/>
  </r>
  <r>
    <n v="2345"/>
    <n v="1002524111"/>
    <n v="3"/>
    <x v="1"/>
    <n v="5"/>
    <s v="SBY UTARA"/>
    <s v="KENJERAN"/>
    <s v="KPS"/>
    <s v="DGS"/>
    <s v="AO"/>
    <x v="0"/>
    <m/>
    <s v="Completed (PS)"/>
    <s v="DGS-B2B TREG"/>
    <d v="2026-08-13T12:34:53"/>
    <d v="2026-08-14T20:07:56"/>
    <n v="68983250"/>
    <m/>
    <n v="152404213611"/>
    <s v=" INTERNET PELAYANAN MASYARAKAT 2025"/>
    <s v="ODP-KBL-FAZ/23"/>
    <s v="WO061661779"/>
    <m/>
    <m/>
    <m/>
    <n v="112.74611694201801"/>
    <n v="-7.2293465322514399"/>
    <s v="GS SURAMADU/ AM HANIF/ PSB INET ONLY 50 MBPS/ TERMINAL AMPEL/ PIC DAVIP 082245657000"/>
    <s v="Account Manager"/>
    <m/>
    <m/>
    <m/>
    <m/>
    <m/>
    <m/>
    <m/>
    <m/>
    <s v="Management Janji"/>
    <s v="GS SURAMADU/ AM HANIF/ PSB INET ONLY 50 MBPS/ TERMINAL AMPEL/ PIC DAVIP 082245657000"/>
    <s v="FCC"/>
    <s v="13-08-2026 12:39:48"/>
    <m/>
    <m/>
    <s v="PS"/>
    <s v="KPS"/>
    <s v="NO ADDON"/>
    <n v="20260814"/>
    <s v="Completed"/>
    <s v="- 11_11450;Biaya PSB Reguler HSI EBIS ~ 11[150000]  - E23046;E23046 ~ ES23 - Paket HSI Bisnis[0]  - E23046~null~E23046_UNL;UNL ~ Internet-Link Unlimited Internet Usage ~ E23046[0]  - E23046~null~44877;E23046||11||Abodemen 0[0]  - E23046~null~E23046_HSIE50"/>
    <s v="INDIBIZ"/>
    <m/>
    <m/>
    <d v="2026-08-13T13:30:00"/>
    <s v="GS SURAMADU/ AM HANIF/ PSB INET ONLY 50 MBPS/ TERMINAL AMPEL/ PIC DAVIP 082245657000"/>
    <n v="2026"/>
    <n v="8"/>
    <n v="14"/>
    <d v="2026-08-14T00:00:00"/>
    <n v="0.4375"/>
    <x v="0"/>
  </r>
  <r>
    <n v="2346"/>
    <n v="1002527184"/>
    <n v="3"/>
    <x v="4"/>
    <n v="4"/>
    <s v="PEKALONGAN"/>
    <s v="SLAWI"/>
    <s v="SLW"/>
    <s v="REG"/>
    <s v="AO"/>
    <x v="0"/>
    <s v="1P INET"/>
    <s v="Completed (PS)"/>
    <s v="RBS-Regional 3"/>
    <d v="2026-08-14T16:34:57"/>
    <d v="2026-08-15T14:47:01"/>
    <n v="69366350"/>
    <m/>
    <n v="142283119607"/>
    <s v="UQ CLINIC"/>
    <s v="ODP-SLW-FC/016"/>
    <s v="WO061771183"/>
    <m/>
    <m/>
    <m/>
    <n v="109.1268804"/>
    <n v="-6.9630562999999999"/>
    <s v="|MC50013|MYIA-096233119093/POI/Dwi Kartiko/081542882000/uqclinic@gmail.com"/>
    <s v="MYIB_ASSISTANT"/>
    <m/>
    <m/>
    <m/>
    <m/>
    <m/>
    <m/>
    <m/>
    <m/>
    <s v="Management Janji"/>
    <s v="2026-08-15 13:00:00 |  M Janji : (15/08/2026) jam Pasang :pagi Note : hubungi pelanggan jika ingin kelokasi "/>
    <s v="FCC"/>
    <s v="14-08-2026 16:39:53"/>
    <d v="2026-08-15T13:00:00"/>
    <m/>
    <s v="PS"/>
    <s v="SLW"/>
    <s v="NO ADDON"/>
    <n v="20260815"/>
    <s v="Completed"/>
    <s v="HSI Bisnis Promo HUT Telkom PSB 70% - 150 Mbps"/>
    <s v="INDIBIZ"/>
    <m/>
    <m/>
    <d v="2026-08-15T13:00:00"/>
    <s v="2026-08-15 13:00:00 |  M Janji : (15/08/2026) jam Pasang :pagi Note : hubungi pelanggan jika ingin kelokasi "/>
    <n v="2026"/>
    <n v="8"/>
    <n v="15"/>
    <d v="2026-08-15T00:00:00"/>
    <n v="-0.54166666666424135"/>
    <x v="0"/>
  </r>
  <r>
    <n v="2347"/>
    <n v="1002514430"/>
    <n v="3"/>
    <x v="3"/>
    <n v="4"/>
    <s v="PURWOKERTO"/>
    <s v="PURWOKERTO"/>
    <s v="SUK"/>
    <s v="REG"/>
    <s v="AO"/>
    <x v="0"/>
    <m/>
    <s v="Completed (PS)"/>
    <s v="RBS-Regional 3"/>
    <d v="2026-08-07T11:54:16"/>
    <d v="2026-08-07T14:11:00"/>
    <n v="69359347"/>
    <m/>
    <n v="146374601254"/>
    <s v="SEKOLAH NASIONAL TERINTEGRASI 2 BANYUMAS"/>
    <s v="ODP-SUK-FM/011"/>
    <s v="WO061154023"/>
    <m/>
    <m/>
    <m/>
    <n v="109.2979445"/>
    <n v="-7.4742898999999996"/>
    <s v="|MC80052|MYIA-069319206183/POI/SIGIT PURNOMO ADI/085701442444/11sigitpadi10@gmail.com"/>
    <s v="Sales Profesional"/>
    <m/>
    <m/>
    <m/>
    <m/>
    <m/>
    <m/>
    <m/>
    <m/>
    <s v="Management Janji"/>
    <s v="2026-08-06 13:00:00 | Tanggal pemasangan: 6/08/2026  Jam pemasangan : pagi / siang  Info Tambahan : Hubungi pelanggan dulu sebelum ke lokasi.  terima kasih"/>
    <s v="FCC"/>
    <d v="2026-07-08T11:55:04"/>
    <m/>
    <m/>
    <s v="PS"/>
    <s v="SUK"/>
    <s v="NO ADDON"/>
    <n v="20260807"/>
    <s v="Completed"/>
    <s v="- 11_11446;Biaya PSB HSI EBIS Tunai di Depan ~ 11[150000]  - E25060;E25060 ~ ES25 - Paket HSI Bisnis (HSIE) Khusus Winback 2.0[0]  - E25060~null~E25060_UNL;UNL ~ Internet-Link Unlimited Internet Usage ~ E25060[0]  - E25060~null~105343;E25060||11||Abodemen"/>
    <s v="INDIBIZ"/>
    <m/>
    <m/>
    <d v="2026-08-07T07:00:00"/>
    <s v="2026-08-06 13:00:00 | Tanggal pemasangan: 6/08/2026  Jam pemasangan : pagi / siang  Info Tambahan : Hubungi pelanggan dulu sebelum ke lokasi.  terima kasih"/>
    <n v="2026"/>
    <n v="8"/>
    <n v="7"/>
    <d v="2026-08-07T00:00:00"/>
    <n v="-0.29166666666424135"/>
    <x v="0"/>
  </r>
  <r>
    <n v="2348"/>
    <n v="1002528727"/>
    <n v="3"/>
    <x v="4"/>
    <n v="4"/>
    <s v="PEKALONGAN"/>
    <s v="BREBES"/>
    <s v="BMU"/>
    <s v="REG"/>
    <s v="AO"/>
    <x v="0"/>
    <m/>
    <s v="Completed (PS)"/>
    <s v="RBS-Regional 3"/>
    <d v="2026-08-15T16:47:28"/>
    <d v="2026-08-15T17:24:59"/>
    <n v="69363445"/>
    <m/>
    <n v="146281108285"/>
    <s v="SPBU 4452216 SAKALIBELS"/>
    <s v="ODP-BMU-FV/015"/>
    <s v="WO061836590"/>
    <m/>
    <m/>
    <m/>
    <n v="109.0171977"/>
    <n v="-7.2361803"/>
    <s v="AMRBS;403095;REG3;BAYU;085100296564;HSI 1S 100MB;535k;PIC 087834130181;spbusakalibelsss16@gmail.com"/>
    <s v="Account Manager"/>
    <m/>
    <m/>
    <m/>
    <m/>
    <m/>
    <m/>
    <m/>
    <m/>
    <s v="Management Janji"/>
    <s v="2026-08-14 13:00:00|Nama PIC:  bu tasya   No HP: 087834130181  Alt:  Tanggal: 14/8/2026  Jam Pasang: Siang  Note: Hubungi sebelum ke lokasi, terimakasih.|40010577|MYDITA"/>
    <s v="FCC"/>
    <s v="15-08-2026 16:55:08"/>
    <m/>
    <m/>
    <s v="PS"/>
    <s v="BMU"/>
    <s v="NO ADDON"/>
    <n v="20260815"/>
    <s v="Completed"/>
    <s v="- 11_11446;Biaya PSB HSI EBIS Tunai di Depan ~ 11[150000]  - E23015;E23015 ~ ES23 - Perangkat ONT[0]  - E23015~null~44292;E23015||11||Abodemen 0[0]  - E23015~null~E23015_SWONTPREM;SWONTPREM ~ Biaya Sewa ONT Premium ~ E23015[50000]  - E25060;E25060 ~ ES25 "/>
    <s v="INDIBIZ"/>
    <m/>
    <m/>
    <d v="2026-08-15T07:00:00"/>
    <s v="2026-08-14 13:00:00|Nama PIC:  bu tasya   No HP: 087834130181  Alt:  Tanggal: 14/8/2026  Jam Pasang: Siang  Note: Hubungi sebelum ke lokasi, terimakasih.|40010577|MYDITA"/>
    <n v="2026"/>
    <n v="8"/>
    <n v="15"/>
    <d v="2026-08-15T00:00:00"/>
    <n v="-0.29166666666424135"/>
    <x v="0"/>
  </r>
  <r>
    <n v="2349"/>
    <n v="1002516361"/>
    <n v="3"/>
    <x v="5"/>
    <n v="5"/>
    <s v="SINGARJA"/>
    <s v="TABANAN"/>
    <s v="TBN"/>
    <s v="REG"/>
    <s v="AO"/>
    <x v="0"/>
    <m/>
    <s v="Completed (PS)"/>
    <s v="RBS-Regional 3"/>
    <d v="2026-08-09T10:14:35"/>
    <d v="2026-08-11T07:58:28"/>
    <n v="69360552"/>
    <m/>
    <n v="172413244382"/>
    <s v="PT. MITRA BALI SUKSES"/>
    <s v="ODP-TBN-FK/04"/>
    <s v="WO061306198"/>
    <m/>
    <m/>
    <m/>
    <n v="115.1337"/>
    <n v="-8.5526999999999997"/>
    <s v="|MN02545|/PIC WAHYUDI/08995847815-081381829072/it.info@mitrabalisukses.co.id"/>
    <s v="Sales Force DBS"/>
    <m/>
    <m/>
    <m/>
    <m/>
    <m/>
    <m/>
    <m/>
    <m/>
    <s v="Management Janji"/>
    <s v="2026-08-08 08:00:00|Nama PIC:  bp wahyudi   No HP: 08995847815  Alt:  Tanggal: 8/8/2026  Jam Pasang: Pagi  Note: Hubungi sebelum ke lokasi, terimakasih|40010577|MYDITA"/>
    <s v="FCC"/>
    <d v="2026-09-08T10:25:41"/>
    <m/>
    <m/>
    <s v="PS"/>
    <s v="TBN"/>
    <s v="NO ADDON"/>
    <n v="20260811"/>
    <s v="Completed"/>
    <s v="- 11_11446;Biaya PSB HSI EBIS Tunai di Depan ~ 11[150000]  - E23015;E23015 ~ ES23 - Perangkat ONT[0]  - E23015~null~44292;E23015||11||Abodemen 0[0]  - E23015~null~E23015_SWONTPREM;SWONTPREM ~ Biaya Sewa ONT Premium ~ E23015[50000]  - E25060;E25060 ~ ES25 "/>
    <s v="INDIBIZ"/>
    <m/>
    <m/>
    <d v="2026-08-09T07:00:00"/>
    <s v="2026-08-08 08:00:00|Nama PIC:  bp wahyudi   No HP: 08995847815  Alt:  Tanggal: 8/8/2026  Jam Pasang: Pagi  Note: Hubungi sebelum ke lokasi, terimakasih|40010577|MYDITA"/>
    <n v="2026"/>
    <n v="8"/>
    <n v="11"/>
    <d v="2026-08-11T00:00:00"/>
    <n v="1.7083333333357587"/>
    <x v="2"/>
  </r>
  <r>
    <n v="2350"/>
    <n v="1002512024"/>
    <n v="3"/>
    <x v="3"/>
    <n v="4"/>
    <s v="YOGYAKARTA"/>
    <s v="INNER - YOGYA JATENG SELATAN"/>
    <s v="BBS"/>
    <s v="REG"/>
    <s v="AO"/>
    <x v="0"/>
    <m/>
    <s v="CANCEL COMPLETED"/>
    <s v="RBS-Regional 2"/>
    <d v="2026-08-06T11:27:42"/>
    <d v="2026-08-10T02:01:11"/>
    <n v="68988943"/>
    <m/>
    <n v="146131120549"/>
    <s v="PT. SECURINDO PACKATAMA INDONESIA"/>
    <s v="ODP-BBS-FG/037"/>
    <m/>
    <m/>
    <m/>
    <m/>
    <n v="110.40086100000001"/>
    <n v="-7.7831450000000002"/>
    <s v="AMRBS;950223;ALDHIAZ;JKT OUTER; Internet Only Bisnis 1:1 Rp439,000 ; PT. Securindo Packatama Indonesia  CP Lily Ismalia  ; 089687353200 - 0813-8375-5100 ; promotion@secureparking.co.id"/>
    <s v="Account Manager"/>
    <m/>
    <m/>
    <m/>
    <m/>
    <m/>
    <m/>
    <m/>
    <m/>
    <m/>
    <m/>
    <m/>
    <d v="2026-06-08T11:39:52"/>
    <m/>
    <m/>
    <s v="REJECT_FCC"/>
    <s v="BBS"/>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46;E23046 ~ ES23 - Paket HSI Bisnis[0]  - E23046~null~E23046_UNL;UNL ~ Inter"/>
    <s v="INDIBIZ"/>
    <m/>
    <s v="Order dicancel oleh SYSTEM remark : CANCEL ORDER by System : pelanggan belum melakukan upload dokumen melebihi 3 hari"/>
    <m/>
    <m/>
    <m/>
    <m/>
    <m/>
    <e v="#NUM!"/>
    <e v="#NUM!"/>
    <x v="1"/>
  </r>
  <r>
    <n v="2351"/>
    <n v="1002518529"/>
    <n v="3"/>
    <x v="7"/>
    <n v="4"/>
    <s v="SOLO"/>
    <s v="INNER - SOLO JATENG TIMUR"/>
    <s v="SKH"/>
    <s v="REG"/>
    <s v="AO"/>
    <x v="0"/>
    <s v="1P INET"/>
    <s v="Completed (PS)"/>
    <s v="RBS-Regional 3"/>
    <d v="2026-08-10T16:44:57"/>
    <d v="2026-08-12T14:11:40"/>
    <n v="69362733"/>
    <m/>
    <n v="143555101853"/>
    <s v="ERABLUE DESA KETEGUHAN"/>
    <s v="ODP-SKH-FU/021 FU/D02/021.01"/>
    <s v="WO061431986"/>
    <m/>
    <m/>
    <m/>
    <n v="110.796819"/>
    <n v="-7.73529"/>
    <s v="|MN02713|MYIA-091446040987/POI/HASBIBINTARO SHIDDIQ/081249549394/nextperdanaone@gmail.com"/>
    <s v="MYIB_ASSISTANT"/>
    <m/>
    <m/>
    <m/>
    <m/>
    <m/>
    <m/>
    <m/>
    <m/>
    <s v="Management Janji"/>
    <s v="2026-08-11 13:00:00 | Waktu pemasnagan : 11 Agustus 2026 Jam pemasangan : 08.00 - 12.00 Mohon hubungi pelanggan sebelum ke lokasi  Terima kasih"/>
    <s v="FCC"/>
    <d v="2026-10-08T16:55:23"/>
    <d v="2026-08-11T13:00:00"/>
    <m/>
    <s v="PS"/>
    <s v="SKH"/>
    <s v="NO ADDON"/>
    <n v="20260812"/>
    <s v="Completed"/>
    <s v="HSI Bisnis PSB 70% - 50 Mbps"/>
    <s v="INDIBIZ"/>
    <m/>
    <m/>
    <d v="2026-08-11T13:00:00"/>
    <s v="2026-08-11 13:00:00 | Waktu pemasnagan : 11 Agustus 2026 Jam pemasangan : 08.00 - 12.00 Mohon hubungi pelanggan sebelum ke lokasi  Terima kasih"/>
    <n v="2026"/>
    <n v="8"/>
    <n v="12"/>
    <d v="2026-08-12T00:00:00"/>
    <n v="0.45833333333575865"/>
    <x v="0"/>
  </r>
  <r>
    <n v="2352"/>
    <n v="1002516650"/>
    <n v="3"/>
    <x v="0"/>
    <n v="5"/>
    <s v="MATARAM"/>
    <s v="INNER - NUSA TENGGARA"/>
    <s v="MTR"/>
    <s v="REG"/>
    <s v="AO"/>
    <x v="0"/>
    <s v="1P INET"/>
    <s v="7 | OSS - PROVISIONING ISSUED"/>
    <s v="RBS-Regional 3"/>
    <d v="2026-08-09T19:17:56"/>
    <d v="2026-08-11T13:07:28"/>
    <n v="69361984"/>
    <m/>
    <n v="172601795352"/>
    <s v="Kios stoorya"/>
    <s v="ODP-MTR-FDP/141"/>
    <s v="WO061342331"/>
    <m/>
    <m/>
    <m/>
    <n v="116.1337049"/>
    <n v="-8.5692354999999996"/>
    <s v="|MC40234|MYIA-098717782473/POI/usman wely saputra/085141292587/kenarisenja07@gmail.com"/>
    <s v="MYIB_ASSISTANT"/>
    <m/>
    <m/>
    <m/>
    <m/>
    <m/>
    <m/>
    <m/>
    <m/>
    <s v="Management Janji"/>
    <s v="2026-08-11 13:00:00 | M Janji : 11 agustus 2026 jam Pasang : siang Note : hubungi pelanggan jika ingin kelokasi"/>
    <s v="FCC"/>
    <d v="2026-09-08T19:25:12"/>
    <d v="2026-08-11T13:00:00"/>
    <m/>
    <s v="PI"/>
    <s v="MTR"/>
    <s v="NO ADDON"/>
    <m/>
    <s v="Provisioning Issued"/>
    <s v="HSI Bisnis Promo HUT Telkom PSB 70% - 50 Mbps"/>
    <s v="INDIBIZ"/>
    <m/>
    <m/>
    <d v="2026-08-11T13:00:00"/>
    <s v="2026-08-11 13:00:00 | M Janji : 11 agustus 2026 jam Pasang : siang Note : hubungi pelanggan jika ingin kelokasi"/>
    <m/>
    <m/>
    <m/>
    <e v="#NUM!"/>
    <e v="#NUM!"/>
    <x v="1"/>
  </r>
  <r>
    <n v="2353"/>
    <n v="1002509157"/>
    <n v="3"/>
    <x v="1"/>
    <n v="5"/>
    <s v="MADURA"/>
    <s v="PAMEKASAN"/>
    <s v="SMP"/>
    <s v="REG"/>
    <s v="AO"/>
    <x v="0"/>
    <s v="1P INET"/>
    <s v="102 | FOLLOW UP COMPLETED"/>
    <s v="RBS-Regional 3"/>
    <d v="2026-08-04T16:23:56"/>
    <d v="2026-08-07T13:34:40"/>
    <n v="69358552"/>
    <m/>
    <n v="152431232303"/>
    <s v="Yayasan Al khoiron"/>
    <s v="ODP-SMP-FBS/05 FBS/D02/05.01"/>
    <s v="WO060919201"/>
    <m/>
    <m/>
    <m/>
    <n v="113.869573809206"/>
    <n v="-7.0706787763099204"/>
    <s v="MD|MYDB-20260804264344|DN00001/MN00572|Yayasan Al khoiron|081957137909"/>
    <s v="MYDIGIBIZPARTNER"/>
    <m/>
    <m/>
    <m/>
    <m/>
    <m/>
    <m/>
    <m/>
    <m/>
    <s v="Management Janji"/>
    <s v="2026-08-05 13:00:00 | Nama PIC : Bp Baharuddin No HP : 081957137909 No Alt : - M Janji : 05 Agustus 2026 Jam Pasang : Pagi / Siang Note : hubungi pelanggan jika ingin ke lokasi, terima kasih"/>
    <s v="FCC"/>
    <d v="2026-04-08T16:25:34"/>
    <d v="2026-08-05T13:00:00"/>
    <s v="Kendala Pelanggan"/>
    <s v="REVOKE"/>
    <s v="SMP"/>
    <s v="NO ADDON"/>
    <m/>
    <s v="Follow Up Revoke Completed, New Order ID : SC1002514620"/>
    <s v="HSI Bisnis Promo HUT Telkom PSB 70% - 300 Mbps"/>
    <s v="INDIBIZ"/>
    <m/>
    <m/>
    <d v="2026-08-05T13:00:00"/>
    <s v="2026-08-05 13:00:00 | Nama PIC : Bp Baharuddin No HP : 081957137909 No Alt : - M Janji : 05 Agustus 2026 Jam Pasang : Pagi / Siang Note : hubungi pelanggan jika ingin ke lokasi, terima kasih"/>
    <m/>
    <m/>
    <m/>
    <e v="#NUM!"/>
    <e v="#NUM!"/>
    <x v="1"/>
  </r>
  <r>
    <n v="2354"/>
    <n v="1002529578"/>
    <n v="3"/>
    <x v="0"/>
    <n v="5"/>
    <s v="MATARAM"/>
    <s v="INNER - NUSA TENGGARA"/>
    <s v="SWE"/>
    <s v="REG"/>
    <s v="AO"/>
    <x v="0"/>
    <m/>
    <s v="Completed (PS)"/>
    <s v="RBS-Regional 3"/>
    <d v="2026-08-16T12:23:43"/>
    <d v="2026-08-16T19:37:57"/>
    <n v="69366556"/>
    <m/>
    <n v="172605804161"/>
    <s v="SRC BOHRI"/>
    <s v="ODP-SWE-FAJ/21"/>
    <s v="WO061870987"/>
    <m/>
    <m/>
    <m/>
    <n v="116.15997249999999"/>
    <n v="-8.6660261999999992"/>
    <s v="MD|MYDB-20260814265393|SB00003/MB00385|SRC BOHRI|081703531950"/>
    <s v="MYDIGIBIZPARTNER"/>
    <m/>
    <m/>
    <m/>
    <m/>
    <m/>
    <m/>
    <m/>
    <m/>
    <s v="Management Janji"/>
    <s v="2026-08-16 08:00:00 | Nama PIC : bapak sabil  No HP :  081703531950  Alt :   M Janji : (MINGGU/16/AGUSTUS/2026)  jam Pasang : 09:00  Note : hubungi pelanggan jika ingin kelokasi"/>
    <s v="FCC"/>
    <s v="16-08-2026 12:25:45"/>
    <m/>
    <m/>
    <s v="PS"/>
    <s v="SWE"/>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6 08:00:00 | Nama PIC : bapak sabil  No HP :  081703531950  Alt :   M Janji : (MINGGU/16/AGUSTUS/2026)  jam Pasang : 09:00  Note : hubungi pelanggan jika ingin kelokasi"/>
    <n v="2026"/>
    <n v="8"/>
    <n v="16"/>
    <d v="2026-08-16T00:00:00"/>
    <n v="-0.29166666666424135"/>
    <x v="0"/>
  </r>
  <r>
    <n v="2355"/>
    <n v="1002511112"/>
    <n v="3"/>
    <x v="1"/>
    <n v="5"/>
    <s v="SBY UTARA"/>
    <s v="MANYAR"/>
    <s v="MGO"/>
    <s v="REG"/>
    <s v="AO"/>
    <x v="0"/>
    <m/>
    <s v="Completed (PS)"/>
    <s v="RBS-Regional 3"/>
    <d v="2026-08-05T16:09:36"/>
    <d v="2026-08-05T17:46:26"/>
    <n v="69351286"/>
    <m/>
    <n v="152413167540"/>
    <s v="STORE KKV PLAZA SURABAYA"/>
    <s v="ODP-DMO-FSY/18"/>
    <s v="WO061009503"/>
    <m/>
    <m/>
    <m/>
    <n v="112.749053"/>
    <n v="-7.2652659999999996"/>
    <s v="AMRBS;402409;AMEX;DODOD HERMANU;RBS-3;SURAMADU;PSB;STORE KKV PLAZA SURABAYA;HSI Bisnis + Netmonk (1:1) 300 Mbps (Rp 1.559.000) PSB Rp 150.000;081274594701;elisa@kkgroup.cn;ELISA MARTA NUGRAHA;Plaza Surabaya Lantai I/SC/029-030, Jalan Pemuda 33-37 Surabaya"/>
    <s v="Sales Force DBS"/>
    <m/>
    <m/>
    <m/>
    <m/>
    <m/>
    <m/>
    <m/>
    <m/>
    <s v="Management Janji"/>
    <s v="2026-07-25 15:00:00|  Nama Pic : TK. AL IRSYAD CILACAP  No Hp Pic : 08122513128  Jam Pemasangan : 08:00 - 12.00  Tanggal Pemasangan : 27 JULI  Info Tambahan : Hubungi pelanggan sebelum datang ke lokasi|BE1295|MYDITA"/>
    <s v="FCC"/>
    <d v="2026-05-08T16:10:18"/>
    <m/>
    <m/>
    <s v="PS"/>
    <s v="MGO"/>
    <s v="NETMONK"/>
    <n v="20260805"/>
    <s v="Completed"/>
    <s v="- 11_11446;Biaya PSB HSI EBIS Tunai di Depan ~ 11[150000]  - E23015;E23015 ~ ES23 - Perangkat ONT[0]  - E23015~null~44292;E23015||11||Abodemen 0[0]  - E23015~null~E23015_SWONTPREM;SWONTPREM ~ Biaya Sewa ONT Premium ~ E23015[50000]  - E23046;E23046 ~ ES23 "/>
    <s v="INDIBIZ"/>
    <m/>
    <m/>
    <d v="2026-08-05T07:00:00"/>
    <s v="2026-07-25 15:00:00|  Nama Pic : TK. AL IRSYAD CILACAP  No Hp Pic : 08122513128  Jam Pemasangan : 08:00 - 12.00  Tanggal Pemasangan : 27 JULI  Info Tambahan : Hubungi pelanggan sebelum datang ke lokasi|BE1295|MYDITA"/>
    <n v="2026"/>
    <n v="8"/>
    <n v="5"/>
    <d v="2026-08-05T00:00:00"/>
    <n v="-0.29166666666424135"/>
    <x v="0"/>
  </r>
  <r>
    <n v="2356"/>
    <n v="1002522176"/>
    <n v="3"/>
    <x v="4"/>
    <n v="4"/>
    <s v="PEKALONGAN"/>
    <s v="SLAWI"/>
    <s v="BLU"/>
    <s v="REG"/>
    <s v="AO"/>
    <x v="0"/>
    <m/>
    <s v="98 | OSS - CANCEL COMPLETE"/>
    <s v="RBS-Regional 3"/>
    <d v="2026-08-12T13:39:31"/>
    <d v="2026-08-14T08:52:48"/>
    <n v="69364249"/>
    <m/>
    <n v="142206131318"/>
    <s v="SPBU BALAPULANG"/>
    <s v="ODP-BLU-FB/054"/>
    <s v="WO061601189"/>
    <m/>
    <m/>
    <m/>
    <n v="109.0895076"/>
    <n v="-7.0709571999999996"/>
    <s v="AMRBS;404469;REG3;ALI;085100284847;HSI 1 S 100MB;535k;PIC 085923381513;spbubalapulang04@gmail.com"/>
    <s v="Account Manager"/>
    <m/>
    <m/>
    <m/>
    <m/>
    <m/>
    <m/>
    <m/>
    <m/>
    <s v="Management Janji"/>
    <s v="2026-08-13 13:00:00|M Janji : (13/08/2026) jam Pasang : 09:00 Note : hubungi pelanggan jika ingin kelokasi|40981182|MYDITA"/>
    <s v="FCC"/>
    <d v="2026-12-08T13:55:01"/>
    <d v="2026-08-13T13:00:00"/>
    <s v="Kendala Pelanggan"/>
    <s v="CANCEL"/>
    <s v="BLU"/>
    <s v="NO ADDON"/>
    <m/>
    <s v="Cancel 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M Janji : (13/08/2026) jam Pasang : 09:00 Note : hubungi pelanggan jika ingin kelokasi|40981182|MYDITA"/>
    <m/>
    <m/>
    <m/>
    <e v="#NUM!"/>
    <e v="#NUM!"/>
    <x v="1"/>
  </r>
  <r>
    <n v="2357"/>
    <n v="1002508543"/>
    <n v="3"/>
    <x v="5"/>
    <n v="5"/>
    <s v="SINGARJA"/>
    <s v="KLUNGKUNG"/>
    <s v="CDS"/>
    <s v="REG"/>
    <s v="AO"/>
    <x v="0"/>
    <m/>
    <s v="102 | FOLLOW UP COMPLETED"/>
    <s v="RBS-Regional 3"/>
    <d v="2026-08-04T14:26:24"/>
    <d v="2026-08-10T17:30:25"/>
    <n v="69358353"/>
    <m/>
    <n v="172404695095"/>
    <s v="ARSHOP Tech"/>
    <s v="ODP-CDS-FD/06"/>
    <s v="WO060927118"/>
    <m/>
    <m/>
    <m/>
    <n v="115.50443869999999"/>
    <n v="-8.5056940999999995"/>
    <s v="|MN02750|/PIC Komang Ari Juniawan/085737334535/ariajoes12062002@gmail.com"/>
    <s v="Sales Force DBS"/>
    <m/>
    <m/>
    <m/>
    <m/>
    <m/>
    <m/>
    <m/>
    <m/>
    <s v="Management Janji"/>
    <s v="2026-08-06 08:00:00|Nama : BP KOMANG ARI JUNIAWAN No Hp : 085737334535 No Alt :  Tgl Pemasangan : 05 Agustus 2026 Interval : SIANG Note : Hubungi pelanggan terlebih dahulu|40981182|MYDITA"/>
    <s v="FCC"/>
    <d v="2026-04-08T14:40:14"/>
    <d v="2026-08-06T08:00:00"/>
    <s v="Kendala Pelanggan"/>
    <s v="REVOKE"/>
    <s v="CDS"/>
    <s v="NO ADDON"/>
    <m/>
    <s v="Follow Up Revoke Completed, New Order ID : SC1002518620"/>
    <s v="- 11_11446;Biaya PSB HSI EBIS Tunai di Depan ~ 11[150000]  - E25060;E25060 ~ ES25 - Paket HSI Bisnis (HSIE) Khusus Winback 2.0[0]  - E25060~null~E25060_UNL;UNL ~ Internet-Link Unlimited Internet Usage ~ E25060[0]  - E25060~null~105343;E25060||11||Abodemen"/>
    <s v="INDIBIZ"/>
    <m/>
    <m/>
    <d v="2026-08-06T08:00:00"/>
    <s v="2026-08-06 08:00:00|Nama : BP KOMANG ARI JUNIAWAN No Hp : 085737334535 No Alt :  Tgl Pemasangan : 05 Agustus 2026 Interval : SIANG Note : Hubungi pelanggan terlebih dahulu|40981182|MYDITA"/>
    <m/>
    <m/>
    <m/>
    <e v="#NUM!"/>
    <e v="#NUM!"/>
    <x v="1"/>
  </r>
  <r>
    <n v="2358"/>
    <n v="1002509382"/>
    <n v="3"/>
    <x v="4"/>
    <n v="4"/>
    <s v="SEMARANG"/>
    <s v="INNER - SEMARANG JATENG UTARA"/>
    <s v="BMK"/>
    <s v="DGS"/>
    <s v="AO"/>
    <x v="0"/>
    <m/>
    <s v="Completed (PS)"/>
    <s v="DGS-B2B TREG"/>
    <d v="2026-08-04T17:43:59"/>
    <d v="2026-08-05T16:56:10"/>
    <n v="69358626"/>
    <m/>
    <n v="141423136289"/>
    <s v="PENDOPO BOROBUDUR"/>
    <s v="ODP-BMK-FY/048"/>
    <s v="WO060927566"/>
    <m/>
    <m/>
    <m/>
    <n v="110.44135"/>
    <n v="-7.0710899999999999"/>
    <s v="DGS HSI | FAISAL | 940218 | TREG 3 | POLDA | REY | 087883068939 | HSIBISNIS500MBPSBASIC"/>
    <s v="Account Manager"/>
    <m/>
    <m/>
    <m/>
    <m/>
    <m/>
    <m/>
    <m/>
    <m/>
    <s v="Management Janji"/>
    <s v="KONFIRMASI UP"/>
    <s v="FCC"/>
    <d v="2026-04-08T17:54:55"/>
    <m/>
    <m/>
    <s v="PS"/>
    <s v="BMK"/>
    <s v="NO ADDON"/>
    <n v="20260805"/>
    <s v="Completed"/>
    <s v="- 11_11450;Biaya PSB Reguler HSI EBIS ~ 11[150000]  - E23015;E23015 ~ ES23 - Perangkat ONT[0]  - E23015~null~44292;E23015||11||Abodemen 0[0]  - E23015~null~E23015_SWONTDUALB;SWONTDUALB ~ Biaya Sewa ONT Dual Band ~ E23015[30000]  - E23040;E23040 ~ Paket HS"/>
    <s v="INDIBIZ"/>
    <m/>
    <m/>
    <d v="2026-08-05T13:00:00"/>
    <s v="KONFIRMASI UP"/>
    <n v="2026"/>
    <n v="8"/>
    <n v="5"/>
    <d v="2026-08-05T00:00:00"/>
    <n v="-0.54166666666424135"/>
    <x v="0"/>
  </r>
  <r>
    <n v="2359"/>
    <n v="1002510278"/>
    <n v="3"/>
    <x v="2"/>
    <n v="5"/>
    <s v="MALANG"/>
    <s v="BATU"/>
    <s v="BLB"/>
    <s v="REG"/>
    <s v="AO"/>
    <x v="0"/>
    <m/>
    <s v="Completed (PS)"/>
    <s v="RBS-Regional 2"/>
    <d v="2026-08-05T11:48:42"/>
    <d v="2026-08-06T16:20:31"/>
    <n v="68937486"/>
    <m/>
    <n v="152702232113"/>
    <s v="PT PROFESIONAL INTERNET INDONESIA"/>
    <s v="ODP-BLB-FCU/02"/>
    <s v="WO060979274"/>
    <m/>
    <m/>
    <m/>
    <n v="112.6377789"/>
    <n v="-7.9402726000000001"/>
    <s v="AMRBS;402711; YUSRI TAUFIK;JKT OUTER ; PT PROFESIONAL INTERNET INDONESIA; pic Rifki / Cp 0852-3203-3363 / PSB indibiz 1P HSI basic 1:2 + Netmonk / mrifkipratama@gmail.com"/>
    <s v="Amex"/>
    <m/>
    <m/>
    <m/>
    <m/>
    <m/>
    <m/>
    <m/>
    <m/>
    <s v="Management Janji"/>
    <s v="2026-08-06 13:00:00|Nama Pic : BP RIFKI No Hp Pic : 085232033363 Jam Pemasangan : 08:00 - 12.00 Tanggal Pemasangan : KAMIS 06 AGUSTUS 2026 Info Tambahan : Hubungi pelanggan sebelum datang ke lokasi, terima kasih.|40961370|MYDITA"/>
    <s v="FCC"/>
    <d v="2026-05-08T11:55:33"/>
    <d v="2026-08-06T13:00:00"/>
    <m/>
    <s v="PS"/>
    <s v="BLB"/>
    <s v="NETMONK"/>
    <n v="20260806"/>
    <s v="Completed"/>
    <s v="- SP_NOSS;SP_NOSS ~ Internet NOSS Multispeed Network[0]  - E23015;E23015 ~ ES23 - Perangkat ONT[0]  - E23015~null~44292;E23015||11||Abodemen 0[0]  - E23015~null~E23015_SWONTPREM;SWONTPREM ~ Biaya Sewa ONT Premium ~ E23015[50000]  - E23047;E23047 ~ ES23 - "/>
    <s v="INDIBIZ"/>
    <m/>
    <m/>
    <d v="2026-08-06T13:00:00"/>
    <s v="2026-08-06 13:00:00|Nama Pic : BP RIFKI No Hp Pic : 085232033363 Jam Pemasangan : 08:00 - 12.00 Tanggal Pemasangan : KAMIS 06 AGUSTUS 2026 Info Tambahan : Hubungi pelanggan sebelum datang ke lokasi, terima kasih.|40961370|MYDITA"/>
    <n v="2026"/>
    <n v="8"/>
    <n v="6"/>
    <d v="2026-08-06T00:00:00"/>
    <n v="-0.54166666666424135"/>
    <x v="0"/>
  </r>
  <r>
    <n v="2360"/>
    <n v="1002506193"/>
    <n v="3"/>
    <x v="7"/>
    <n v="4"/>
    <s v="KUDUS"/>
    <s v="PATI"/>
    <s v="PAT"/>
    <s v="DPS"/>
    <s v="AO"/>
    <x v="0"/>
    <m/>
    <s v="98 | OSS - CANCEL COMPLETE"/>
    <s v="DPS-Logistic &amp; Manufacturing"/>
    <d v="2026-08-03T14:08:43"/>
    <d v="2026-08-06T13:05:12"/>
    <n v="69357583"/>
    <m/>
    <n v="142551119437"/>
    <s v="Hub Gembong"/>
    <s v="ODP-PAT-FAM/012"/>
    <s v="WO060800414"/>
    <m/>
    <m/>
    <m/>
    <n v="110.9408"/>
    <n v="-6.7044240000000004"/>
    <s v="P26-204125 ; PIC Dhimas Permadi Okta, dhimas.dewa@spxexpress.com, 085647823280"/>
    <s v="TAM"/>
    <m/>
    <m/>
    <m/>
    <m/>
    <m/>
    <m/>
    <m/>
    <m/>
    <s v="Management Janji"/>
    <s v="P26-204125 ; PIC Dhimas Permadi Okta, dhimas.dewa@spxexpress.com, 085647823280"/>
    <s v="FCC"/>
    <d v="2026-03-08T14:10:30"/>
    <m/>
    <s v="Kendala Lainnya"/>
    <s v="CANCEL"/>
    <s v="PAT"/>
    <s v="NO ADDON"/>
    <m/>
    <s v="Cancel Completed"/>
    <s v="- 11_11450;Biaya PSB Reguler HSI EBIS ~ 11[150000]  - SP_NOSS;SP_NOSS ~ Internet NOSS Multispeed Network[0]  - E23046;E23046 ~ ES23 - Paket HSI Bisnis[0]  - E23046~null~E23046_UNL;UNL ~ Internet-Link Unlimited Internet Usage ~ E23046[0]  - E23046~null~448"/>
    <s v="INDIBIZ"/>
    <m/>
    <m/>
    <d v="2026-08-03T13:00:00"/>
    <s v="P26-204125 ; PIC Dhimas Permadi Okta, dhimas.dewa@spxexpress.com, 085647823280"/>
    <m/>
    <m/>
    <m/>
    <e v="#NUM!"/>
    <e v="#NUM!"/>
    <x v="1"/>
  </r>
  <r>
    <n v="2361"/>
    <n v="1002523548"/>
    <n v="3"/>
    <x v="5"/>
    <n v="5"/>
    <s v="SINGARJA"/>
    <s v="KLUNGKUNG"/>
    <s v="SMA"/>
    <s v="REG"/>
    <s v="AO"/>
    <x v="0"/>
    <m/>
    <s v="FCC - HD1A - PROGRESS"/>
    <s v="RBS-Regional 3"/>
    <d v="2026-08-13T09:50:37"/>
    <d v="2026-08-13T09:52:42"/>
    <n v="69364827"/>
    <m/>
    <m/>
    <s v="BAV ( Bagus Alit Villa )"/>
    <m/>
    <m/>
    <m/>
    <m/>
    <m/>
    <n v="115.44125"/>
    <n v="-8.4669620000000005"/>
    <s v="|MN02677|/PIC I Gusti Lanang Jelantik/087786694644/agungjelantik61@gmail.com"/>
    <s v="Sales Force DBS"/>
    <m/>
    <m/>
    <m/>
    <m/>
    <m/>
    <m/>
    <m/>
    <m/>
    <s v="Management Janji"/>
    <d v="1970-01-01T00:00:00"/>
    <s v="FCC"/>
    <s v="13-08-2026 09:54:52"/>
    <m/>
    <m/>
    <s v="FCC"/>
    <s v="SMA"/>
    <s v="NO ADDON"/>
    <m/>
    <s v="MYDITA RBS - HD1A - PROGRESS"/>
    <s v="- 11_11446;Biaya PSB HSI EBIS Tunai di Depan ~ 11[150000]  - E23015;E23015 ~ ES23 - Perangkat ONT[0]  - E23015~null~44292;E23015||11||Abodemen 0[0]  - E23015~null~E23015_SWONTPREM;SWONTPREM ~ Biaya Sewa ONT Premium ~ E23015[50000]  - E23047;E23047 ~ ES23 "/>
    <s v="INDIBIZ"/>
    <m/>
    <m/>
    <d v="1970-01-01T00:00:00"/>
    <d v="1970-01-01T00:00:00"/>
    <m/>
    <m/>
    <m/>
    <e v="#NUM!"/>
    <e v="#NUM!"/>
    <x v="1"/>
  </r>
  <r>
    <n v="2362"/>
    <n v="1002510604"/>
    <n v="3"/>
    <x v="3"/>
    <n v="4"/>
    <s v="YOGYAKARTA"/>
    <s v="SLEMAN"/>
    <s v="GOD"/>
    <s v="REG"/>
    <s v="AO"/>
    <x v="0"/>
    <m/>
    <s v="CC - HD1A - INPROGRESS UNCONTACTED"/>
    <s v="RBS-Regional 3"/>
    <d v="2026-08-05T13:41:05"/>
    <d v="2026-08-07T15:21:48"/>
    <n v="69359206"/>
    <m/>
    <n v="146136130060"/>
    <s v="SMP N 4 SENTOLO"/>
    <m/>
    <m/>
    <m/>
    <m/>
    <m/>
    <n v="110.246213"/>
    <n v="-7.8643509765776596"/>
    <s v="|MC80063|/Muhammad Thohar Mahmudi/085725511244/smp4sentolo@gmail.com"/>
    <s v="Sales Profesional"/>
    <m/>
    <m/>
    <m/>
    <m/>
    <m/>
    <m/>
    <m/>
    <m/>
    <m/>
    <m/>
    <m/>
    <d v="2026-05-08T13:54:46"/>
    <m/>
    <m/>
    <s v="FCC"/>
    <s v="GOD"/>
    <s v="NO ADDON"/>
    <m/>
    <s v="UNCONTACTED : Telepon Tidak Diangkat - RNA Muhammad Fauzan Fidhianta 40961370|MYDITA"/>
    <s v="- 11_11446;Biaya PSB HSI EBIS Tunai di Depan ~ 11[150000]  - SP_NOSS;SP_NOSS ~ Internet NOSS Multispeed Network[0]  - SP_NOSS;SP_NOSS ~ Internet NOSS Multispeed Network[0]  - E25060;E25060 ~ ES25 - Paket HSI Bisnis (HSIE) Khusus Winback 2.0[0]  - E25060~n"/>
    <s v="INDIBIZ"/>
    <m/>
    <m/>
    <m/>
    <m/>
    <m/>
    <m/>
    <m/>
    <e v="#NUM!"/>
    <e v="#NUM!"/>
    <x v="1"/>
  </r>
  <r>
    <n v="2363"/>
    <n v="1002525943"/>
    <n v="3"/>
    <x v="3"/>
    <n v="4"/>
    <s v="MAGELANG"/>
    <s v="MAGELANG"/>
    <s v="MGE"/>
    <s v="REG"/>
    <s v="AO"/>
    <x v="0"/>
    <s v="1P INET"/>
    <s v="Completed (PS)"/>
    <s v="RBS-Regional 3"/>
    <d v="2026-08-14T10:40:56"/>
    <d v="2026-08-15T15:44:58"/>
    <n v="69365828"/>
    <m/>
    <n v="146137149756"/>
    <s v="toko lancar jaya"/>
    <s v="ODP-MGE-FAD/055 FAD/D06/055.01"/>
    <s v="WO061728608"/>
    <m/>
    <m/>
    <m/>
    <n v="110.2786116"/>
    <n v="-7.5021559"/>
    <s v="|MN00935|MYIA-053085314536/POI/Haryadi/085113655578/lancarjayatoko123@gmail.com"/>
    <s v="MYIB_ASSISTANT"/>
    <m/>
    <m/>
    <m/>
    <m/>
    <m/>
    <m/>
    <m/>
    <m/>
    <s v="Management Janji"/>
    <s v="2026-08-15 15:00:00 | telp:085113655578 alt : manja : pagi / siang 15/08/2026 hub sebelum ke lokasi "/>
    <s v="FCC"/>
    <s v="14-08-2026 10:54:53"/>
    <d v="2026-08-15T15:00:00"/>
    <m/>
    <s v="PS"/>
    <s v="MGE"/>
    <s v="NO ADDON"/>
    <n v="20260815"/>
    <s v="Completed"/>
    <s v="HSI Bisnis Promo HUT Telkom PSB 70% - 50 Mbps"/>
    <s v="INDIBIZ"/>
    <m/>
    <m/>
    <d v="2026-08-15T15:00:00"/>
    <s v="2026-08-15 15:00:00 | telp:085113655578 alt : manja : pagi / siang 15/08/2026 hub sebelum ke lokasi "/>
    <n v="2026"/>
    <n v="8"/>
    <n v="15"/>
    <d v="2026-08-15T00:00:00"/>
    <n v="-0.625"/>
    <x v="0"/>
  </r>
  <r>
    <n v="2364"/>
    <n v="1002516852"/>
    <n v="3"/>
    <x v="5"/>
    <n v="5"/>
    <s v="SINGARJA"/>
    <s v="GIANYAR"/>
    <s v="GIN"/>
    <s v="REG"/>
    <s v="AO"/>
    <x v="0"/>
    <m/>
    <s v="Completed (PS)"/>
    <s v="RBS-Regional 3"/>
    <d v="2026-08-10T08:41:52"/>
    <d v="2026-08-11T16:17:42"/>
    <n v="69362072"/>
    <m/>
    <n v="172407213745"/>
    <s v="SD NEGERI 2 MEDAHAN"/>
    <s v="ODP-GIN-FC/14"/>
    <s v="WO061373163"/>
    <m/>
    <m/>
    <m/>
    <n v="115.3343012"/>
    <n v="-8.5726931000000004"/>
    <s v="|MN02658|/PIC NI WAYAN PUTRI ADNYANI/081933001477/sdn2medahan@gmail.com"/>
    <s v="Sales Force DBS"/>
    <m/>
    <m/>
    <m/>
    <m/>
    <m/>
    <m/>
    <m/>
    <m/>
    <s v="Management Janji"/>
    <s v="2026-08-11 08:00:00|Nama PIC : ibu putri No HP : 081933001477 Alt :  M Janji : (SELASA/11/AGUSTUS/2026) jam Pasang : 09:00 Note : hubungi pelanggan jika ingin kelokasi|40961371|MYDITA"/>
    <s v="FCC"/>
    <d v="2026-10-08T08:54:46"/>
    <d v="2026-08-11T08:00:00"/>
    <m/>
    <s v="PS"/>
    <s v="GIN"/>
    <s v="NO ADDON"/>
    <n v="20260811"/>
    <s v="Completed"/>
    <s v="- 11_11446;Biaya PSB HSI EBIS Tunai di Depan ~ 11[150000]  - SP_NOSS;SP_NOSS ~ Internet NOSS Multispeed Network[0]  - E25061;E25061 ~ ES25 - Paket HSI Basic (HSIEF) Khusus Winback 2.0[0]  - E25061~null~E25061_UNL;UNL ~ Internet-Link Unlimited Internet Usa"/>
    <s v="INDIBIZ"/>
    <m/>
    <m/>
    <d v="2026-08-11T08:00:00"/>
    <s v="2026-08-11 08:00:00|Nama PIC : ibu putri No HP : 081933001477 Alt :  M Janji : (SELASA/11/AGUSTUS/2026) jam Pasang : 09:00 Note : hubungi pelanggan jika ingin kelokasi|40961371|MYDITA"/>
    <n v="2026"/>
    <n v="8"/>
    <n v="11"/>
    <d v="2026-08-11T00:00:00"/>
    <n v="-0.33333333333575865"/>
    <x v="0"/>
  </r>
  <r>
    <n v="2365"/>
    <n v="1002525785"/>
    <n v="3"/>
    <x v="6"/>
    <n v="5"/>
    <s v="PASURUAN"/>
    <s v="PROBOLINGGO"/>
    <s v="PBL"/>
    <s v="DGS"/>
    <s v="AO"/>
    <x v="0"/>
    <m/>
    <s v="Completed (PS)"/>
    <s v="DGS-B2B TREG"/>
    <d v="2026-08-14T10:07:48"/>
    <d v="2026-08-15T19:12:38"/>
    <n v="69365740"/>
    <m/>
    <n v="152505340839"/>
    <s v="KSOP Probolinggo "/>
    <s v="ODP-PBL-FP/59"/>
    <s v="WO061725818"/>
    <m/>
    <m/>
    <m/>
    <n v="113.21791883204899"/>
    <n v="-7.7272742282131999"/>
    <s v="AM;NITA;930122;GS;PSB 50MBPS;PIC 085233701452"/>
    <s v="Account Manager"/>
    <m/>
    <m/>
    <m/>
    <m/>
    <m/>
    <m/>
    <m/>
    <m/>
    <s v="Management Janji"/>
    <s v="PSB"/>
    <s v="FCC"/>
    <s v="14-08-2026 10:09:48"/>
    <m/>
    <m/>
    <s v="PS"/>
    <s v="PBL"/>
    <s v="NO ADDON"/>
    <n v="20260815"/>
    <s v="Completed"/>
    <s v="- 11_11450;Biaya PSB Reguler HSI EBIS ~ 11[150000]  - E23015;E23015 ~ ES23 - Perangkat ONT[0]  - E23015~null~44292;E23015||11||Abodemen 0[0]  - E23015~null~E23015_SWONT;SWONT ~ Biaya Sewa ONT ~ E23015[30000]  - E24058;E24058 ~ ES24 - Paket HSI Bisnis (HSI"/>
    <s v="INDIBIZ"/>
    <m/>
    <m/>
    <d v="2026-08-14T13:00:00"/>
    <s v="PSB"/>
    <n v="2026"/>
    <n v="8"/>
    <n v="15"/>
    <d v="2026-08-15T00:00:00"/>
    <n v="0.45833333333575865"/>
    <x v="0"/>
  </r>
  <r>
    <n v="2366"/>
    <n v="1002515323"/>
    <n v="3"/>
    <x v="4"/>
    <n v="4"/>
    <s v="SEMARANG"/>
    <s v="INNER - SEMARANG JATENG UTARA"/>
    <s v="SSL"/>
    <s v="REG"/>
    <s v="AO"/>
    <x v="0"/>
    <m/>
    <s v="Completed (PS)"/>
    <s v="RBS-Regional 3"/>
    <d v="2026-08-07T16:41:20"/>
    <d v="2026-08-08T11:25:18"/>
    <n v="69359416"/>
    <m/>
    <n v="141408116054"/>
    <s v="Atlas spa&amp;message"/>
    <s v="ODP-SSL-FBM/004"/>
    <s v="WO061191541"/>
    <m/>
    <m/>
    <m/>
    <n v="110.433022666528"/>
    <n v="-7.0020713229609797"/>
    <s v="|MC50018|MYIA-015451999252/POI/Augustine Alphine surya putra/085601832284/intanmalino0217@gmail.com"/>
    <s v="MYDIGIBIZPARTNER"/>
    <m/>
    <m/>
    <m/>
    <m/>
    <m/>
    <m/>
    <m/>
    <m/>
    <s v="Management Janji"/>
    <s v="2026-08-06 13:00:00 | Jam pemasangan : 12.00  Info Tambahan : Hubungi pelanggan dulu sebelum ke lokasi  terimakasih   "/>
    <s v="FCC"/>
    <d v="2026-07-08T16:55:31"/>
    <m/>
    <m/>
    <s v="PS"/>
    <s v="SSL"/>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7T07:00:00"/>
    <s v="2026-08-06 13:00:00 | Jam pemasangan : 12.00  Info Tambahan : Hubungi pelanggan dulu sebelum ke lokasi  terimakasih   "/>
    <n v="2026"/>
    <n v="8"/>
    <n v="8"/>
    <d v="2026-08-08T00:00:00"/>
    <n v="0.70833333333575865"/>
    <x v="0"/>
  </r>
  <r>
    <n v="2367"/>
    <n v="1002529656"/>
    <n v="3"/>
    <x v="1"/>
    <n v="5"/>
    <s v="MADURA"/>
    <s v="BANGKALAN"/>
    <s v="SPG"/>
    <s v="REG"/>
    <s v="AO"/>
    <x v="0"/>
    <s v="1P INET"/>
    <s v="Completed (PS)"/>
    <s v="RBS-Regional 3"/>
    <d v="2026-08-16T13:28:56"/>
    <d v="2026-08-17T12:29:47"/>
    <n v="69367518"/>
    <m/>
    <n v="152434913722"/>
    <s v="SPPG TAMBELANGAN 2"/>
    <s v="ODP-SPG-FY/51"/>
    <s v="WO061877990"/>
    <m/>
    <m/>
    <m/>
    <n v="113.158331103622"/>
    <n v="-7.0577804585147401"/>
    <s v="MD|MYDB-20260815265528|DN00001/MN02006|SPPG TAMBELANGAN 2|0081717434443"/>
    <s v="MYDIGIBIZPARTNER"/>
    <m/>
    <m/>
    <m/>
    <m/>
    <m/>
    <m/>
    <m/>
    <m/>
    <s v="Management Janji"/>
    <s v="2026-08-17 13:00:00 | Tanggal Pemasangan : 17 Agustus 2026 Jam Pemasangan : 08:00 13:00 Info Tambahan : Hubungi pelanggan dulu sebelum ke lokasi terimakasih"/>
    <s v="FCC"/>
    <s v="16-08-2026 13:39:58"/>
    <d v="2026-08-17T13:00:00"/>
    <m/>
    <s v="PS"/>
    <s v="SPG"/>
    <s v="NO ADDON"/>
    <n v="20260817"/>
    <s v="Completed"/>
    <s v="HSI Bisnis Promo HUT Telkom PSB 70% - 50 Mbps"/>
    <s v="INDIBIZ"/>
    <m/>
    <m/>
    <d v="2026-08-17T13:00:00"/>
    <s v="2026-08-17 13:00:00 | Tanggal Pemasangan : 17 Agustus 2026 Jam Pemasangan : 08:00 13:00 Info Tambahan : Hubungi pelanggan dulu sebelum ke lokasi terimakasih"/>
    <n v="2026"/>
    <n v="8"/>
    <n v="17"/>
    <d v="2026-08-17T00:00:00"/>
    <n v="-0.54166666666424135"/>
    <x v="0"/>
  </r>
  <r>
    <n v="2368"/>
    <n v="1002505808"/>
    <n v="3"/>
    <x v="0"/>
    <n v="5"/>
    <s v="MATARAM"/>
    <s v="LOMBOK TIMUR UTARA"/>
    <s v="SEL"/>
    <s v="REG"/>
    <s v="AO"/>
    <x v="0"/>
    <s v="1P INET"/>
    <s v="Completed (PS)"/>
    <s v="RBS-Regional 3"/>
    <d v="2026-08-03T10:52:56"/>
    <d v="2026-08-03T18:42:30"/>
    <n v="69357366"/>
    <m/>
    <n v="172619203316"/>
    <s v="Toko Citra"/>
    <s v="ODP-SEL-FAV/37"/>
    <s v="WO060768500"/>
    <m/>
    <m/>
    <m/>
    <n v="116.518315896391"/>
    <n v="-8.5526921828589799"/>
    <s v="MD|MYDB-20260803264216|SC00001/MC00149|Toko Citra|081929421987"/>
    <s v="MYDIGIBIZPARTNER"/>
    <m/>
    <m/>
    <m/>
    <m/>
    <m/>
    <m/>
    <m/>
    <m/>
    <s v="Management Janji"/>
    <s v="2026-08-04 15:00:00 | Tanggal Pemasangan : 04 Agustus 2026 Jam Pemasangan : 08:00 15:00 Info Tambahan : Hubungi pelanggan dulu sebelum ke lokasi terimakasih"/>
    <s v="FCC"/>
    <d v="2026-03-08T10:55:07"/>
    <d v="2026-08-04T15:00:00"/>
    <m/>
    <s v="PS"/>
    <s v="SEL"/>
    <s v="NO ADDON"/>
    <n v="20260803"/>
    <s v="Completed"/>
    <s v="HSI Bisnis Promo HUT Telkom PSB 70% - 100 Mbps"/>
    <s v="INDIBIZ"/>
    <m/>
    <m/>
    <d v="2026-08-04T15:00:00"/>
    <s v="2026-08-04 15:00:00 | Tanggal Pemasangan : 04 Agustus 2026 Jam Pemasangan : 08:00 15:00 Info Tambahan : Hubungi pelanggan dulu sebelum ke lokasi terimakasih"/>
    <n v="2026"/>
    <n v="8"/>
    <n v="3"/>
    <d v="2026-08-03T00:00:00"/>
    <n v="-1.625"/>
    <x v="0"/>
  </r>
  <r>
    <n v="2369"/>
    <n v="1002510586"/>
    <n v="3"/>
    <x v="5"/>
    <n v="5"/>
    <s v="SINGARJA"/>
    <s v="SINGARAJA"/>
    <s v="SRR"/>
    <s v="REG"/>
    <s v="AO"/>
    <x v="0"/>
    <m/>
    <s v="102 | FOLLOW UP COMPLETED"/>
    <s v="RBS-Regional 3"/>
    <d v="2026-08-05T13:36:38"/>
    <d v="2026-08-07T12:49:47"/>
    <n v="69359202"/>
    <m/>
    <n v="172425707974"/>
    <s v="SMK NEGERI 1 SERIRIT"/>
    <s v="ODP-SRR-FN/66"/>
    <s v="WO060991530"/>
    <m/>
    <m/>
    <m/>
    <n v="114.9183065"/>
    <n v="-8.2022200000000005"/>
    <s v="|MN02677|/PIC PUTU BISMA PUTERA ARYANA/081936477999/tatausahaskanser@gmail.com"/>
    <s v="Sales Force DBS"/>
    <m/>
    <m/>
    <m/>
    <m/>
    <m/>
    <m/>
    <m/>
    <m/>
    <s v="Management Janji"/>
    <s v="2026-08-06 13:00:00|Jam pemasangan : 12.00 Info Tambahan : Hubungi pelanggan dulu sebelum ke lokasi terimakasih  |40951378|MYDITA"/>
    <s v="FCC"/>
    <d v="2026-05-08T13:39:44"/>
    <d v="2026-08-06T13:00:00"/>
    <s v="Kendala Pelanggan"/>
    <s v="REVOKE"/>
    <s v="SRR"/>
    <s v="NO ADDON"/>
    <m/>
    <s v="Follow Up Revoke Completed, New Order ID : SC1002514507"/>
    <s v="- 11_11446;Biaya PSB HSI EBIS Tunai di Depan ~ 11[150000]  - SP_NOSS;SP_NOSS ~ Internet NOSS Multispeed Network[0]  - SP_NOSS;SP_NOSS ~ Internet NOSS Multispeed Network[0]  - E25060;E25060 ~ ES25 - Paket HSI Bisnis (HSIE) Khusus Winback 2.0[0]  - E25060~n"/>
    <s v="INDIBIZ"/>
    <m/>
    <m/>
    <d v="2026-08-06T13:00:00"/>
    <s v="2026-08-06 13:00:00|Jam pemasangan : 12.00 Info Tambahan : Hubungi pelanggan dulu sebelum ke lokasi terimakasih  |40951378|MYDITA"/>
    <m/>
    <m/>
    <m/>
    <e v="#NUM!"/>
    <e v="#NUM!"/>
    <x v="1"/>
  </r>
  <r>
    <n v="2370"/>
    <n v="1002530007"/>
    <n v="3"/>
    <x v="0"/>
    <n v="5"/>
    <s v="KUPANG"/>
    <s v="ENDE"/>
    <s v="BJW"/>
    <s v="DGS"/>
    <s v="AO"/>
    <x v="0"/>
    <m/>
    <s v="OSS - FALLOUT"/>
    <s v="DGS-B2B TREG"/>
    <d v="2026-08-16T17:29:49"/>
    <d v="2026-08-18T08:22:43"/>
    <n v="69367718"/>
    <m/>
    <n v="172511797013"/>
    <s v="POSKO LAPANGAN BERDIKARI NAGEKEO"/>
    <s v="ODP-BJW-FA/19"/>
    <s v="WO061895678"/>
    <m/>
    <m/>
    <m/>
    <n v="121.26731700000001"/>
    <n v="-8.563682"/>
    <s v="DGS|HSI|AO|POSKO LAPANGAN BERDIKARI NAGEKEO|PSB 150MBPS|81236993133"/>
    <s v="Account Manager"/>
    <m/>
    <m/>
    <m/>
    <m/>
    <m/>
    <m/>
    <m/>
    <m/>
    <s v="Management Janji"/>
    <s v="AO"/>
    <s v="FCC"/>
    <s v="16-08-2026 17:39:54"/>
    <m/>
    <m/>
    <s v="FO_ASAP"/>
    <s v="BJW"/>
    <s v="NO ADDON"/>
    <m/>
    <s v="Provisioning Failed|ACTIVATION|INF009061040|U31_USR_DONT_EXIST:The Subscriber / ONU doesn't exist.... Rollback Succeeded."/>
    <s v="- E23015;E23015 ~ ES23 - Perangkat ONT[0]  - E23015~null~44292;E23015||11||Abodemen 0[0]  - E23015~null~E23015_SWONTPREM;SWONTPREM ~ Biaya Sewa ONT Premium ~ E23015[50000]  - E24057;E24057 ~ ES24 - Paket HSI Bisnis (HSIE) Khusus Winback[0]  - E24057~null~"/>
    <s v="INDIBIZ"/>
    <m/>
    <m/>
    <d v="2026-08-16T12:00:00"/>
    <s v="AO"/>
    <m/>
    <m/>
    <m/>
    <e v="#NUM!"/>
    <e v="#NUM!"/>
    <x v="1"/>
  </r>
  <r>
    <n v="2371"/>
    <n v="1002526038"/>
    <n v="3"/>
    <x v="2"/>
    <n v="5"/>
    <s v="KEDIRI"/>
    <s v="NGANJUK"/>
    <s v="NJK"/>
    <s v="REG"/>
    <s v="AO"/>
    <x v="0"/>
    <s v="1P INET"/>
    <s v="Completed (PS)"/>
    <s v="RBS-Regional 3"/>
    <d v="2026-08-14T11:01:56"/>
    <d v="2026-08-14T16:21:59"/>
    <n v="69365866"/>
    <m/>
    <n v="152611229889"/>
    <s v="KEDAI SULTAN"/>
    <s v="ODP-NJK-FAE/26 FAE/D03/26.01"/>
    <s v="WO061731057"/>
    <m/>
    <m/>
    <m/>
    <n v="111.95304896682499"/>
    <n v="-7.5856469579924397"/>
    <s v="MD|MYDB-20260814265287|DN00001/MN02309|KEDAI SULTAN|08132557607"/>
    <s v="MYDIGIBIZPARTNER"/>
    <m/>
    <m/>
    <m/>
    <m/>
    <m/>
    <m/>
    <m/>
    <m/>
    <s v="Management Janji"/>
    <s v="2026-08-15 08:00:00 | M Janji : (15/08/2026) jam Pasang : 09:00 Note : hubungi pelanggan jika ingin kelokasi"/>
    <s v="FCC"/>
    <s v="14-08-2026 11:10:21"/>
    <d v="2026-08-15T08:00:00"/>
    <m/>
    <s v="PS"/>
    <s v="NJK"/>
    <s v="NO ADDON"/>
    <n v="20260814"/>
    <s v="Completed"/>
    <s v="HSI Bisnis Khusus Winback PSB 70% - 200 Mbps"/>
    <s v="INDIBIZ"/>
    <m/>
    <m/>
    <d v="2026-08-15T08:00:00"/>
    <s v="2026-08-15 08:00:00 | M Janji : (15/08/2026) jam Pasang : 09:00 Note : hubungi pelanggan jika ingin kelokasi"/>
    <n v="2026"/>
    <n v="8"/>
    <n v="14"/>
    <d v="2026-08-14T00:00:00"/>
    <n v="-1.3333333333357587"/>
    <x v="0"/>
  </r>
  <r>
    <n v="2372"/>
    <n v="1002518299"/>
    <n v="3"/>
    <x v="2"/>
    <n v="5"/>
    <s v="KEDIRI"/>
    <s v="TULUNGAGUNG"/>
    <s v="TUL"/>
    <s v="REG"/>
    <s v="AO"/>
    <x v="0"/>
    <s v="1P INET"/>
    <s v="Completed (PS)"/>
    <s v="RBS-Regional 3"/>
    <d v="2026-08-10T15:31:57"/>
    <d v="2026-08-11T13:52:54"/>
    <n v="69362665"/>
    <m/>
    <n v="152606246419"/>
    <s v="SPBU 54.662.24 Tulungagung"/>
    <s v="ODP-TUL-FAC/43"/>
    <s v="WO061421851"/>
    <m/>
    <m/>
    <m/>
    <n v="111.83997658896"/>
    <n v="-8.0846277665930302"/>
    <s v="|MN02702|MYIA-082962634554/POI/BINTAR YULIANI/082142010379/bintaryuliani5@gmail.com"/>
    <s v="MYIB_ASSISTANT"/>
    <m/>
    <m/>
    <m/>
    <m/>
    <m/>
    <m/>
    <m/>
    <m/>
    <s v="Management Janji"/>
    <s v="2026-08-11 13:00:00 | Tanggal pemasangan: 11/08/2026 Jam pemasangan : pagi / siang Info Tambahan : Hubungi pelanggan dulu sebelum ke lokasi terima kasih."/>
    <s v="FCC"/>
    <d v="2026-10-08T15:39:56"/>
    <d v="2026-08-11T13:00:00"/>
    <m/>
    <s v="PS"/>
    <s v="TUL"/>
    <s v="NO ADDON"/>
    <n v="20260811"/>
    <s v="Completed"/>
    <s v="HSI Bisnis Promo HUT Telkom PSB 70% - 50 Mbps"/>
    <s v="INDIBIZ"/>
    <m/>
    <m/>
    <d v="2026-08-11T13:00:00"/>
    <s v="2026-08-11 13:00:00 | Tanggal pemasangan: 11/08/2026 Jam pemasangan : pagi / siang Info Tambahan : Hubungi pelanggan dulu sebelum ke lokasi terima kasih."/>
    <n v="2026"/>
    <n v="8"/>
    <n v="11"/>
    <d v="2026-08-11T00:00:00"/>
    <n v="-0.54166666666424135"/>
    <x v="0"/>
  </r>
  <r>
    <n v="2373"/>
    <n v="1002510009"/>
    <n v="3"/>
    <x v="7"/>
    <n v="4"/>
    <s v="SOLO"/>
    <s v="INNER - SOLO JATENG TIMUR"/>
    <s v="MSO"/>
    <s v="REG"/>
    <s v="AO"/>
    <x v="0"/>
    <m/>
    <s v="Completed (PS)"/>
    <s v="RBS-Regional 3"/>
    <d v="2026-08-05T10:35:13"/>
    <d v="2026-08-07T15:03:23"/>
    <n v="69358931"/>
    <m/>
    <n v="142566101746"/>
    <s v="Kommu Space UNS"/>
    <s v="ODP-MSO-FC/039"/>
    <s v="WO061075593"/>
    <m/>
    <m/>
    <m/>
    <n v="110.85869461297899"/>
    <n v="-7.54846924536721"/>
    <s v="AMRBS;960218/Candra Evita Tryariestya/TREG4SOLO/Dhanindra Khanza Wiratama/0882008699545 dan 085113634183/kommuspace.uns@gmail.com/PSB HSI BISNIS WINBACK 2.0 300MBPS ABODEMEN 1.130.000"/>
    <s v="Account Manager"/>
    <m/>
    <m/>
    <m/>
    <m/>
    <m/>
    <m/>
    <m/>
    <m/>
    <s v="Management Janji"/>
    <s v="2026-08-07 13:00:00|Tanggal pemasangan: 07/08/2026 Jam pemasangan : pagi/siang Info Tambahan : Hubungi pelanggan dulu sebelum ke lokasi. terima kasih|40010577|MYDITA"/>
    <s v="FCC"/>
    <d v="2026-05-08T10:39:45"/>
    <d v="2026-08-07T13:00:00"/>
    <m/>
    <s v="PS"/>
    <s v="MSO"/>
    <s v="NO ADDON"/>
    <n v="20260807"/>
    <s v="Completed"/>
    <s v="- 11_11446;Biaya PSB HSI EBIS Tunai di Depan ~ 11[150000]  - E25060;E25060 ~ ES25 - Paket HSI Bisnis (HSIE) Khusus Winback 2.0[0]  - E25060~null~E25060_UNL;UNL ~ Internet-Link Unlimited Internet Usage ~ E25060[0]  - E25060~null~105343;E25060||11||Abodemen"/>
    <s v="INDIBIZ"/>
    <m/>
    <m/>
    <d v="2026-08-07T13:00:00"/>
    <s v="2026-08-07 13:00:00|Tanggal pemasangan: 07/08/2026 Jam pemasangan : pagi/siang Info Tambahan : Hubungi pelanggan dulu sebelum ke lokasi. terima kasih|40010577|MYDITA"/>
    <n v="2026"/>
    <n v="8"/>
    <n v="7"/>
    <d v="2026-08-07T00:00:00"/>
    <n v="-0.54166666666424135"/>
    <x v="0"/>
  </r>
  <r>
    <n v="2374"/>
    <n v="1002510312"/>
    <n v="3"/>
    <x v="6"/>
    <n v="5"/>
    <s v="PASURUAN"/>
    <s v="PROBOLINGGO"/>
    <s v="PBL"/>
    <s v="REG"/>
    <s v="AO"/>
    <x v="0"/>
    <m/>
    <s v="Completed (PS)"/>
    <s v="RBS-Regional 3"/>
    <d v="2026-08-05T11:52:24"/>
    <d v="2026-08-06T10:24:28"/>
    <n v="69359043"/>
    <m/>
    <n v="152505340794"/>
    <s v="SD NEGERI SUKABUMI 6"/>
    <s v="ODP-PBL-FAC/28"/>
    <s v="WO060975552"/>
    <m/>
    <m/>
    <m/>
    <n v="113.2100081"/>
    <n v="-7.7512401999999998"/>
    <s v="|MC30181|/TAUFIQURROHMAN /85330207253/sukabumienam2021@gmail.com"/>
    <s v="Sales Force DBS"/>
    <m/>
    <m/>
    <m/>
    <m/>
    <m/>
    <m/>
    <m/>
    <m/>
    <s v="Management Janji"/>
    <s v="2026-08-06 13:00:00|M Janji : (06/08/2026) jam Pasang : 09:00 Note : hubungi pelanggan jika ingin kelokasi|40961370|MYDITA"/>
    <s v="FCC"/>
    <d v="2026-05-08T11:55:33"/>
    <d v="2026-08-06T13:00:00"/>
    <m/>
    <s v="PS"/>
    <s v="PBL"/>
    <s v="NO ADDON"/>
    <n v="20260806"/>
    <s v="Completed"/>
    <s v="- 11_11446;Biaya PSB HSI EBIS Tunai di Depan ~ 11[150000]  - SP_NOSS;SP_NOSS ~ Internet NOSS Multispeed Network[0]  - E23015;E23015 ~ ES23 - Perangkat ONT[0]  - E23015~null~44292;E23015||11||Abodemen 0[0]  - E23015~null~E23015_SWONTPREM;SWONTPREM ~ Biaya "/>
    <s v="INDIBIZ"/>
    <m/>
    <m/>
    <d v="2026-08-06T13:00:00"/>
    <s v="2026-08-06 13:00:00|M Janji : (06/08/2026) jam Pasang : 09:00 Note : hubungi pelanggan jika ingin kelokasi|40961370|MYDITA"/>
    <n v="2026"/>
    <n v="8"/>
    <n v="6"/>
    <d v="2026-08-06T00:00:00"/>
    <n v="-0.54166666666424135"/>
    <x v="0"/>
  </r>
  <r>
    <n v="2375"/>
    <n v="1002516466"/>
    <n v="3"/>
    <x v="6"/>
    <n v="5"/>
    <s v="SIDOARJO"/>
    <s v="INNER - JATIM TIMUR"/>
    <s v="SDN"/>
    <s v="REG"/>
    <s v="AO"/>
    <x v="0"/>
    <s v="1P INET"/>
    <s v="OSS - FALLOUT"/>
    <s v="RBS-Regional 3"/>
    <d v="2026-08-09T12:32:57"/>
    <d v="2026-08-13T14:34:03"/>
    <n v="69361839"/>
    <m/>
    <n v="152328218211"/>
    <s v="cafe &amp; resto marem 76"/>
    <s v="ODP-SDN-FW/25 FW/D02/25.01"/>
    <s v="WO061314840"/>
    <m/>
    <m/>
    <m/>
    <n v="112.68094790000001"/>
    <n v="-7.4049961"/>
    <s v="MD|MYDB-20260809264804|DN00001/MN01572|cafe &amp; resto marem 76|087852371049"/>
    <s v="MYDIGIBIZPARTNER"/>
    <m/>
    <m/>
    <m/>
    <m/>
    <m/>
    <m/>
    <m/>
    <m/>
    <s v="Management Janji"/>
    <s v="2026-08-10 13:00:00 | Nama PIC:  bp samsul No HP: 087852371049 Alt: Tanggal: 10/8/2026 Jam Pasang: Siang Note: Hubungi sebelum ke lokasi, terimakasih."/>
    <s v="FCC"/>
    <d v="2026-09-08T12:39:53"/>
    <d v="2026-08-10T13:00:00"/>
    <s v="Kendala Pelanggan"/>
    <s v="FO_WFM"/>
    <s v="SDN"/>
    <s v="NO ADDON"/>
    <m/>
    <s v="Provisioning Failed|WFM|INF009036806|TIDAK TERCOVER JARINGAN"/>
    <s v="HSI Bisnis Basic Promo HUT Telkom PSB 70% - 75 Mbps"/>
    <s v="INDIBIZ"/>
    <m/>
    <m/>
    <d v="2026-08-10T13:00:00"/>
    <s v="2026-08-10 13:00:00 | Nama PIC:  bp samsul No HP: 087852371049 Alt: Tanggal: 10/8/2026 Jam Pasang: Siang Note: Hubungi sebelum ke lokasi, terimakasih."/>
    <m/>
    <m/>
    <m/>
    <e v="#NUM!"/>
    <e v="#NUM!"/>
    <x v="1"/>
  </r>
  <r>
    <n v="2376"/>
    <n v="1002513640"/>
    <n v="3"/>
    <x v="3"/>
    <n v="4"/>
    <s v="PURWOKERTO"/>
    <s v="PURBALINGGA"/>
    <s v="PBG"/>
    <s v="REG"/>
    <s v="AO"/>
    <x v="0"/>
    <s v="1P INET"/>
    <s v="Completed (PS)"/>
    <s v="RBS-Regional 3"/>
    <d v="2026-08-07T07:50:56"/>
    <d v="2026-08-07T12:46:30"/>
    <n v="69360380"/>
    <m/>
    <n v="143363111977"/>
    <s v="Soto Semarang LARIS MANIS"/>
    <s v="ODP-PBG-FG/182 FG/D11/182.01"/>
    <s v="WO061126972"/>
    <m/>
    <m/>
    <m/>
    <n v="109.3744169"/>
    <n v="-7.3975834000000003"/>
    <s v="|MN02834|MYIA-039633963798/POI/EMI LESTARI FITRIYANA/081329847646/emi891076@gmail.com"/>
    <s v="MYIB_ASSISTANT"/>
    <m/>
    <m/>
    <m/>
    <m/>
    <m/>
    <m/>
    <m/>
    <m/>
    <s v="Management Janji"/>
    <s v="2026-08-14 08:00:00 | Nama Pic : IBU EMI No Hp Pic : 081329847646 Jam Pemasangan : 08:00 - 12.00 Tanggal Pemasangan : SABTU 08 AGUSTUS 2026 Info Tambahan : Hubungi pelanggan sebelum datang ke lokasi, terima kasih."/>
    <s v="FCC"/>
    <d v="2026-07-08T07:55:14"/>
    <d v="2026-08-14T08:00:00"/>
    <m/>
    <s v="PS"/>
    <s v="PBG"/>
    <s v="NO ADDON"/>
    <n v="20260807"/>
    <s v="Completed"/>
    <s v="HSI Bisnis Promo HUT Telkom PSB 70% - 50 Mbps"/>
    <s v="INDIBIZ"/>
    <m/>
    <m/>
    <d v="2026-08-14T08:00:00"/>
    <s v="2026-08-14 08:00:00 | Nama Pic : IBU EMI No Hp Pic : 081329847646 Jam Pemasangan : 08:00 - 12.00 Tanggal Pemasangan : SABTU 08 AGUSTUS 2026 Info Tambahan : Hubungi pelanggan sebelum datang ke lokasi, terima kasih."/>
    <n v="2026"/>
    <n v="8"/>
    <n v="7"/>
    <d v="2026-08-07T00:00:00"/>
    <n v="-7.3333333333357587"/>
    <x v="0"/>
  </r>
  <r>
    <n v="2377"/>
    <n v="1002531408"/>
    <n v="3"/>
    <x v="2"/>
    <n v="5"/>
    <s v="MADIUN"/>
    <s v="TUBAN"/>
    <s v="TNZ"/>
    <s v="REG"/>
    <s v="AO"/>
    <x v="0"/>
    <s v="1P INET"/>
    <s v="MIE - SEND SURVEY"/>
    <s v="RBS-Regional 3"/>
    <d v="2026-08-17T17:57:05"/>
    <d v="2026-08-17T18:00:01"/>
    <n v="69368365"/>
    <m/>
    <n v="152612240473"/>
    <s v="RAFI VISION"/>
    <s v="ODP-TNZ-FT/71 FT/D06/71.01"/>
    <s v="WO061950403"/>
    <m/>
    <m/>
    <m/>
    <n v="112.04176560000001"/>
    <n v="-6.8979374999999896"/>
    <s v="MD|MYDB-20260813265188|DN00001/MN01010|RAFI VISION|085784002004"/>
    <s v="MYDIGIBIZPARTNER"/>
    <m/>
    <m/>
    <m/>
    <m/>
    <m/>
    <m/>
    <m/>
    <m/>
    <s v="Management Janji"/>
    <s v="2026-08-19 10:00:00 | Nama : BP FATKUR ROHMAN  No Hp : 085784002004 No Alt :  Tgl Pemasangan : 18 Agustus 2026 Interval : PAGI  Note : Hubungi pelanggan terlebih dahulu"/>
    <s v="FCC"/>
    <s v="17-08-2026 18:10:08"/>
    <d v="2026-08-19T10:00:00"/>
    <m/>
    <s v="SURVEY_NEW_MANJA"/>
    <s v="TNZ"/>
    <s v="NO ADDON"/>
    <m/>
    <s v="MIE - SEND SURVEY"/>
    <s v="HSI Bisnis Promo HUT Telkom PSB 70% - 300 Mbps"/>
    <s v="INDIBIZ"/>
    <m/>
    <m/>
    <d v="2026-08-19T10:00:00"/>
    <s v="2026-08-19 10:00:00 | Nama : BP FATKUR ROHMAN  No Hp : 085784002004 No Alt :  Tgl Pemasangan : 18 Agustus 2026 Interval : PAGI  Note : Hubungi pelanggan terlebih dahulu"/>
    <m/>
    <m/>
    <m/>
    <e v="#NUM!"/>
    <e v="#NUM!"/>
    <x v="1"/>
  </r>
  <r>
    <n v="2378"/>
    <n v="1002522368"/>
    <n v="3"/>
    <x v="2"/>
    <n v="5"/>
    <s v="KEDIRI"/>
    <s v="BLITAR"/>
    <s v="BLR"/>
    <s v="REG"/>
    <s v="AO"/>
    <x v="0"/>
    <s v="1P INET"/>
    <s v="Completed (PS)"/>
    <s v="RBS-Regional 3"/>
    <d v="2026-08-12T14:19:56"/>
    <d v="2026-08-13T07:13:47"/>
    <n v="69364334"/>
    <m/>
    <n v="152730235381"/>
    <s v="PT. KOMPAS KONTRUKSI BERJAYA"/>
    <s v="ODP-BLR-FS/05 FS/D01/05.01"/>
    <s v="WO061594422"/>
    <m/>
    <m/>
    <m/>
    <n v="112.18516700000001"/>
    <n v="-8.0815420000000007"/>
    <s v="|MN00385|MYIA-092185599224/POI/kukuh supramono/081331274649/kompaskonstruksiberjaya@gmail.com"/>
    <s v="MYIB_ASSISTANT"/>
    <m/>
    <m/>
    <m/>
    <m/>
    <m/>
    <m/>
    <m/>
    <m/>
    <s v="Management Janji"/>
    <s v="2026-08-13 13:00:00 | Tanggal Pemasangan : 13 Agustus 2026 Jam Pemasangan : 08:00 13:00 Info Tambahan : Hubungi pelanggan dulu sebelum ke lokasi terimakasih"/>
    <s v="FCC"/>
    <d v="2026-12-08T14:39:59"/>
    <d v="2026-08-13T13:00:00"/>
    <s v="Kendala Lainnya"/>
    <s v="PS"/>
    <s v="BLR"/>
    <s v="NO ADDON"/>
    <n v="20260813"/>
    <s v="Completed"/>
    <s v="HSI Bisnis Promo HUT Telkom PSB 70% - 200 Mbps"/>
    <s v="INDIBIZ"/>
    <m/>
    <m/>
    <d v="2026-08-13T13:00:00"/>
    <s v="2026-08-13 13:00:00 | Tanggal Pemasangan : 13 Agustus 2026 Jam Pemasangan : 08:00 13:00 Info Tambahan : Hubungi pelanggan dulu sebelum ke lokasi terimakasih"/>
    <n v="2026"/>
    <n v="8"/>
    <n v="13"/>
    <d v="2026-08-13T00:00:00"/>
    <n v="-0.54166666666424135"/>
    <x v="0"/>
  </r>
  <r>
    <n v="2379"/>
    <n v="1002525456"/>
    <n v="3"/>
    <x v="1"/>
    <n v="5"/>
    <s v="MADURA"/>
    <s v="PAMEKASAN"/>
    <s v="WRP"/>
    <s v="REG"/>
    <s v="AO"/>
    <x v="0"/>
    <m/>
    <s v="Completed (PS)"/>
    <s v="RBS-Regional 3"/>
    <d v="2026-08-14T08:31:14"/>
    <d v="2026-08-14T10:46:57"/>
    <n v="69362518"/>
    <m/>
    <n v="152427205706"/>
    <s v="SPBU 5469306"/>
    <s v="ODP-WRP-FH/59"/>
    <s v="WO061718264"/>
    <m/>
    <m/>
    <m/>
    <n v="113.54683496956601"/>
    <n v="-7.0365661211882999"/>
    <s v="|MN00213|/UD. USAHA INDAH/082334605611/spbu5469306@gmail.com/HSI Bisnis Promo HUT Telkom (1:1) 75 Mbps (Rp 415.000) PSB Rp 150.000/JAUHARI WAHYUDI/-7.0368611, 113.5471389"/>
    <s v="Sales Force DBS"/>
    <m/>
    <m/>
    <m/>
    <m/>
    <m/>
    <m/>
    <m/>
    <m/>
    <s v="Management Janji"/>
    <s v="2026-08-11 13:00:00|telp : 082334605611  alt :   M Janji : (11/08/2026)  jam Pasang :pagi / siang   Note : hubungi pelanggan jika ingin kelokasi|40000802|MYDITA"/>
    <s v="FCC"/>
    <s v="14-08-2026 08:39:59"/>
    <m/>
    <m/>
    <s v="PS"/>
    <s v="WRP"/>
    <s v="NO ADDON"/>
    <n v="20260814"/>
    <s v="Completed"/>
    <s v="- 11_11446;Biaya PSB HSI EBIS Tunai di Depan ~ 11[150000]  - E23015;E23015 ~ ES23 - Perangkat ONT[0]  - E23015~null~44292;E23015||11||Abodemen 0[0]  - E23015~null~E23015_SWONT;SWONT ~ Biaya Sewa ONT ~ E23015[30000]  - E25060;E25060 ~ ES25 - Paket HSI Bisn"/>
    <s v="INDIBIZ"/>
    <m/>
    <m/>
    <d v="2026-08-14T07:00:00"/>
    <s v="2026-08-11 13:00:00|telp : 082334605611  alt :   M Janji : (11/08/2026)  jam Pasang :pagi / siang   Note : hubungi pelanggan jika ingin kelokasi|40000802|MYDITA"/>
    <n v="2026"/>
    <n v="8"/>
    <n v="14"/>
    <d v="2026-08-14T00:00:00"/>
    <n v="-0.29166666666424135"/>
    <x v="0"/>
  </r>
  <r>
    <n v="2380"/>
    <n v="1002528942"/>
    <n v="3"/>
    <x v="6"/>
    <n v="5"/>
    <s v="SIDOARJO"/>
    <s v="PASURUAN"/>
    <s v="PWS"/>
    <s v="REG"/>
    <s v="AO"/>
    <x v="0"/>
    <m/>
    <s v="Completed (PS)"/>
    <s v="RBS-Regional 3"/>
    <d v="2026-08-15T19:55:56"/>
    <d v="2026-08-16T13:15:04"/>
    <n v="69367219"/>
    <m/>
    <n v="152740208015"/>
    <s v="TOKO ADIBA JAYA"/>
    <s v="ODP-PWS-FR/05"/>
    <s v="WO061860593"/>
    <m/>
    <m/>
    <m/>
    <n v="112.7419491"/>
    <n v="-7.7728443"/>
    <s v="|MC30038|/DYAH KRISTIN LARASATI/085842071533/diahkristinlarasati@gmail.com"/>
    <s v="Sales Force DBS"/>
    <m/>
    <m/>
    <m/>
    <m/>
    <m/>
    <m/>
    <m/>
    <m/>
    <s v="Management Janji"/>
    <s v="2026-08-17 08:00:00|M Janji : (17 AGUSTUS 2026) jam Pasang : pagi  Note : hubungi pelanggan jika ingin kelokasi|40900827|MYDITA"/>
    <s v="FCC"/>
    <s v="15-08-2026 20:10:13"/>
    <d v="2026-08-17T08:00:00"/>
    <m/>
    <s v="PS"/>
    <s v="PWS"/>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7T08:00:00"/>
    <s v="2026-08-17 08:00:00|M Janji : (17 AGUSTUS 2026) jam Pasang : pagi  Note : hubungi pelanggan jika ingin kelokasi|40900827|MYDITA"/>
    <n v="2026"/>
    <n v="8"/>
    <n v="16"/>
    <d v="2026-08-16T00:00:00"/>
    <n v="-1.3333333333357587"/>
    <x v="0"/>
  </r>
  <r>
    <n v="2381"/>
    <n v="1002511891"/>
    <n v="3"/>
    <x v="1"/>
    <n v="5"/>
    <s v="SBY UTARA"/>
    <s v="MANYAR"/>
    <s v="MGO"/>
    <s v="REG"/>
    <s v="AO"/>
    <x v="0"/>
    <s v="1P INET"/>
    <s v="100 | REVOKE COMPLETED"/>
    <s v="RBS-Regional 3"/>
    <d v="2026-08-06T10:52:57"/>
    <d v="2026-08-13T09:04:12"/>
    <n v="69359764"/>
    <m/>
    <n v="152413166990"/>
    <s v="LEMBAGA PENDIDIKAN BAHASA CHINA"/>
    <s v="ODP-DMO-FAC/14"/>
    <s v="WO061055314"/>
    <m/>
    <m/>
    <m/>
    <n v="112.75182599999999"/>
    <n v="-7.2598849999999997"/>
    <s v="MD|MYDB-20260805264495|DN00001/MN00443|LEMBAGA PENDIDIKAN BAHASA CHINA|085113162223"/>
    <s v="MYDIGIBIZPARTNER"/>
    <m/>
    <m/>
    <m/>
    <m/>
    <m/>
    <m/>
    <m/>
    <m/>
    <s v="Management Janji"/>
    <s v="2026-08-07 08:00:00 | Nama : BP RISKY SETIAWAN  No Hp : 085113162223 No Alt : 081259199599 Tgl Pemasangan : 07 Agustus 2026 Interval : PAGI  Note : Hubungi pelanggan terlebih dahulu"/>
    <s v="FCC"/>
    <d v="2026-06-08T10:55:32"/>
    <d v="2026-08-07T08:00:00"/>
    <s v="Kendala Pelanggan"/>
    <s v="REVOKE"/>
    <s v="MGO"/>
    <s v="NO ADDON"/>
    <m/>
    <s v="Revoke Completed"/>
    <s v="HSI Bisnis Promo HUT Telkom PSB 70% - 200 Mbps"/>
    <s v="INDIBIZ"/>
    <m/>
    <m/>
    <d v="2026-08-07T08:00:00"/>
    <s v="2026-08-07 08:00:00 | Nama : BP RISKY SETIAWAN  No Hp : 085113162223 No Alt : 081259199599 Tgl Pemasangan : 07 Agustus 2026 Interval : PAGI  Note : Hubungi pelanggan terlebih dahulu"/>
    <m/>
    <m/>
    <m/>
    <e v="#NUM!"/>
    <e v="#NUM!"/>
    <x v="1"/>
  </r>
  <r>
    <n v="2382"/>
    <n v="1002515642"/>
    <n v="3"/>
    <x v="7"/>
    <n v="4"/>
    <s v="KUDUS"/>
    <s v="BLORA"/>
    <s v="BLO"/>
    <s v="REG"/>
    <s v="AO"/>
    <x v="0"/>
    <s v="1P INET"/>
    <s v="Completed (PS)"/>
    <s v="RBS-Regional 3"/>
    <d v="2026-08-08T09:26:57"/>
    <d v="2026-08-11T16:21:43"/>
    <n v="69361265"/>
    <m/>
    <n v="141569115697"/>
    <s v="SMK NEGERI 1 JEPON"/>
    <s v="ODP-BLO-FFD/185 FFD/D07/185.01"/>
    <s v="WO061237533"/>
    <m/>
    <m/>
    <m/>
    <n v="111.4781053"/>
    <n v="-6.9687655999999896"/>
    <s v="|MN02756|MYIA-011968540025/POI/Olivia Noor Prita sari/085728035407/smkn1jepon@yahoo.com"/>
    <s v="MYIB_ASSISTANT"/>
    <m/>
    <m/>
    <m/>
    <m/>
    <m/>
    <m/>
    <m/>
    <m/>
    <s v="Management Janji"/>
    <s v="2026-08-11 08:00:00 | Tanggal pemasangan: 09/08/2026 Jam pemasangan : pagi / siang Info Tambahan : Hubungi pelanggan dulu sebelum ke lokasi. terima kasih"/>
    <s v="FCC"/>
    <d v="2026-08-08T09:39:52"/>
    <d v="2026-08-11T08:00:00"/>
    <m/>
    <s v="PS"/>
    <s v="BLO"/>
    <s v="NO ADDON"/>
    <n v="20260811"/>
    <s v="Completed"/>
    <s v="HSI Bisnis Promo HUT Telkom PSB 70% - 150 Mbps"/>
    <s v="INDIBIZ"/>
    <m/>
    <m/>
    <d v="2026-08-11T08:00:00"/>
    <s v="2026-08-11 08:00:00 | Tanggal pemasangan: 09/08/2026 Jam pemasangan : pagi / siang Info Tambahan : Hubungi pelanggan dulu sebelum ke lokasi. terima kasih"/>
    <n v="2026"/>
    <n v="8"/>
    <n v="11"/>
    <d v="2026-08-11T00:00:00"/>
    <n v="-0.33333333333575865"/>
    <x v="0"/>
  </r>
  <r>
    <n v="2383"/>
    <n v="1002508644"/>
    <n v="3"/>
    <x v="4"/>
    <n v="4"/>
    <s v="SEMARANG"/>
    <s v="KENDAL"/>
    <s v="WLR"/>
    <s v="REG"/>
    <s v="AO"/>
    <x v="0"/>
    <m/>
    <s v="CANCEL COMPLETED"/>
    <s v="RBS-Regional 3"/>
    <d v="2026-08-04T14:45:48"/>
    <d v="2026-08-05T11:36:52"/>
    <n v="69358362"/>
    <n v="2946102024"/>
    <n v="143407106627"/>
    <s v="JET GLOBAL EXPRESS"/>
    <s v="ODP-WLR-FF/011"/>
    <m/>
    <m/>
    <m/>
    <m/>
    <n v="110.0445857"/>
    <n v="-6.9671436"/>
    <s v="AMRBS;403099;TREG4;MUHAMMAD MASTUR;081226139781;CP HENDRIK KURNISANDI;085161717359;PAKET 2S INET VOICE 50 MBPS (479.000);PT GLOBAL JET EXPRESS//GRINGSING LAMA;input by tito"/>
    <s v="Account Manager"/>
    <m/>
    <m/>
    <m/>
    <m/>
    <m/>
    <m/>
    <m/>
    <m/>
    <m/>
    <m/>
    <m/>
    <d v="2026-04-08T14:55:17"/>
    <m/>
    <m/>
    <s v="REJECT_FCC"/>
    <s v="WLR"/>
    <s v="NO ADDON"/>
    <m/>
    <s v="DECLINE : Decline - Batal Order Muhammad Fauzan Fidhianta 40961370|MYDITA"/>
    <s v="- 11_11446;Biaya PSB HSI EBIS Tunai di Depan ~ 11[150000]  - BWY DL;BWY DL ~ Saluran Dua Arah(BothWay)[0]  - E23053;E23053 ~ ES23 - Paket HSI Bisnis  Phone (PHONE)[0]  - E23053~null~44864;E23053||11||Abodemen 0[0]  - E23053~null~E23053_IN800;IN800 ~ Free "/>
    <s v="INDIBIZ"/>
    <m/>
    <m/>
    <m/>
    <m/>
    <m/>
    <m/>
    <m/>
    <e v="#NUM!"/>
    <e v="#NUM!"/>
    <x v="1"/>
  </r>
  <r>
    <n v="2384"/>
    <n v="1002530912"/>
    <n v="3"/>
    <x v="1"/>
    <n v="5"/>
    <s v="MADURA"/>
    <s v="PAMEKASAN"/>
    <s v="PME"/>
    <s v="REG"/>
    <s v="AO"/>
    <x v="0"/>
    <s v="1P INET"/>
    <s v="MIE - SEND SURVEY"/>
    <s v="RBS-Regional 3"/>
    <d v="2026-08-17T13:35:56"/>
    <d v="2026-08-17T13:38:01"/>
    <n v="69368116"/>
    <m/>
    <n v="152426928271"/>
    <s v="SEBRITA MART"/>
    <s v="ODP-PME-FBK/22 FBK/D01/22.01"/>
    <s v="WO061932510"/>
    <m/>
    <m/>
    <m/>
    <n v="113.4611032"/>
    <n v="-7.0873062999999998"/>
    <s v="MD|MYDB-20260817265838|DN00001/MN00558|SEBRITA MART|0895703207876"/>
    <s v="MYDIGIBIZPARTNER"/>
    <m/>
    <m/>
    <m/>
    <m/>
    <m/>
    <m/>
    <m/>
    <m/>
    <s v="Management Janji"/>
    <s v="2026-08-18 15:00:00 | Nama PIC : Bp Syafiuddin No Hp : 0895703207876 No Alt : - Tgl Pemasangan : 18 Agustus 2026 Interval : PAGI SIANG Note : Hubungi pelanggan terlebih dahulu"/>
    <s v="FCC"/>
    <s v="17-08-2026 13:39:51"/>
    <d v="2026-08-18T15:00:00"/>
    <m/>
    <s v="SURVEY_NEW_MANJA"/>
    <s v="PME"/>
    <s v="NO ADDON"/>
    <m/>
    <s v="MIE - SEND SURVEY"/>
    <s v="HSI Bisnis Promo HUT Telkom PSB 70% - 200 Mbps"/>
    <s v="INDIBIZ"/>
    <m/>
    <m/>
    <d v="2026-08-18T15:00:00"/>
    <s v="2026-08-18 15:00:00 | Nama PIC : Bp Syafiuddin No Hp : 0895703207876 No Alt : - Tgl Pemasangan : 18 Agustus 2026 Interval : PAGI SIANG Note : Hubungi pelanggan terlebih dahulu"/>
    <m/>
    <m/>
    <m/>
    <e v="#NUM!"/>
    <e v="#NUM!"/>
    <x v="1"/>
  </r>
  <r>
    <n v="2385"/>
    <n v="1002527739"/>
    <n v="3"/>
    <x v="2"/>
    <n v="5"/>
    <s v="KEDIRI"/>
    <s v="TULUNGAGUNG"/>
    <s v="TUL"/>
    <s v="REG"/>
    <s v="AO"/>
    <x v="0"/>
    <s v="1P INET"/>
    <s v="Completed (PS)"/>
    <s v="RBS-Regional 3"/>
    <d v="2026-08-15T08:59:56"/>
    <d v="2026-08-15T19:26:50"/>
    <n v="69366574"/>
    <m/>
    <n v="152606246435"/>
    <s v="PT. BIOFEED TEKNOLOGI INDUSTRI"/>
    <s v="ODP-TUL-FAN/02 FAN/D01/02.01"/>
    <s v="WO061798735"/>
    <m/>
    <m/>
    <m/>
    <n v="111.918203353772"/>
    <n v="-8.0296601265738499"/>
    <s v="|MN00418|MYIA-034808356681/POI/EDO ARDYAN PRASETYA/082231911943/ardianedo106@gmail.com"/>
    <s v="MYIB_ASSISTANT"/>
    <m/>
    <m/>
    <m/>
    <m/>
    <m/>
    <m/>
    <m/>
    <m/>
    <s v="Management Janji"/>
    <s v="2026-08-19 08:00:00 | Nama PIC : Bp Edo No HP : 082231911943 No Alt : - M Janji :  18 Agustus 2026 Jam Pasang : Pagi / Siang Note : hubungi pelanggan jika ingin kelokasi"/>
    <s v="FCC"/>
    <s v="15-08-2026 09:09:57"/>
    <d v="2026-08-19T08:00:00"/>
    <m/>
    <s v="PS"/>
    <s v="TUL"/>
    <s v="NO ADDON"/>
    <n v="20260815"/>
    <s v="Completed"/>
    <s v="HSI Bisnis Promo HUT Telkom PSB 70% - 100 Mbps Dual Band"/>
    <s v="INDIBIZ"/>
    <m/>
    <m/>
    <d v="2026-08-19T08:00:00"/>
    <s v="2026-08-19 08:00:00 | Nama PIC : Bp Edo No HP : 082231911943 No Alt : - M Janji :  18 Agustus 2026 Jam Pasang : Pagi / Siang Note : hubungi pelanggan jika ingin kelokasi"/>
    <n v="2026"/>
    <n v="8"/>
    <n v="15"/>
    <d v="2026-08-15T00:00:00"/>
    <n v="-4.3333333333357587"/>
    <x v="0"/>
  </r>
  <r>
    <n v="2386"/>
    <n v="1002525659"/>
    <n v="3"/>
    <x v="4"/>
    <n v="4"/>
    <s v="SEMARANG"/>
    <s v="KENDAL"/>
    <s v="SKR"/>
    <s v="REG"/>
    <s v="AO"/>
    <x v="0"/>
    <s v="1P INET"/>
    <s v="OSS - FALLOUT"/>
    <s v="RBS-Regional 3"/>
    <d v="2026-08-14T09:35:57"/>
    <d v="2026-08-15T17:30:27"/>
    <n v="69365678"/>
    <m/>
    <n v="141409102270"/>
    <s v="SDN 2 TAMANREJO"/>
    <s v="ODP-SKR-FD/018 FD/D01/018.01"/>
    <s v="WO061721678"/>
    <m/>
    <m/>
    <m/>
    <n v="110.00635"/>
    <n v="-7.1218120000000003"/>
    <s v="|MN01684|MYIA-041710176695/POI/alif latifatunisa/082138033862/alibnisa559@gmail.com"/>
    <s v="MYIB_ASSISTANT"/>
    <m/>
    <m/>
    <m/>
    <m/>
    <m/>
    <m/>
    <m/>
    <m/>
    <s v="Management Janji"/>
    <s v="2026-08-15 08:00:00 | Nama PIC : IBU ALIF No HP : 082138033862 No Alternatif : M Janji : 15/07/2026 Jam Pasang : Pagi NoteÃ‚Â :  Hubungi terlebih dahulu sebelum ke lokasi "/>
    <s v="FCC"/>
    <s v="14-08-2026 09:40:20"/>
    <d v="2026-08-15T08:00:00"/>
    <s v="Kendala Teknik"/>
    <s v="FO_WFM"/>
    <s v="SKR"/>
    <s v="NO ADDON"/>
    <m/>
    <s v="Provisioning Failed|WFM|INF009051083|-7.142752, 109.990174 |TNO_DI LOKASI PELANGGAN BLM ADA JARINGAN TELKOM SAMA SEKALI"/>
    <s v="HSI Bisnis Promo HUT Telkom PSB 70% - 50 Mbps"/>
    <s v="INDIBIZ"/>
    <m/>
    <m/>
    <d v="2026-08-15T08:00:00"/>
    <s v="2026-08-15 08:00:00 | Nama PIC : IBU ALIF No HP : 082138033862 No Alternatif : M Janji : 15/07/2026 Jam Pasang : Pagi NoteÃ‚Â :  Hubungi terlebih dahulu sebelum ke lokasi "/>
    <m/>
    <m/>
    <m/>
    <e v="#NUM!"/>
    <e v="#NUM!"/>
    <x v="1"/>
  </r>
  <r>
    <n v="2387"/>
    <n v="1002529897"/>
    <n v="3"/>
    <x v="0"/>
    <n v="5"/>
    <s v="KUPANG"/>
    <s v="MAUMERE"/>
    <s v="MMR"/>
    <s v="DGS"/>
    <s v="AO"/>
    <x v="0"/>
    <m/>
    <s v="8 | OSS - PONR"/>
    <s v="DGS-B2B TREG"/>
    <d v="2026-08-16T15:53:29"/>
    <d v="2026-08-17T19:06:53"/>
    <n v="69367665"/>
    <m/>
    <n v="172508208619"/>
    <s v="Posko Seminari BSB"/>
    <s v="ODP-MMR-FB/65"/>
    <s v="WO061889671"/>
    <m/>
    <m/>
    <m/>
    <n v="122.213752"/>
    <n v="-8.6242819999999991"/>
    <s v="DGS|HSI|AO|Posko Seminari BSB|PSB 100MBPS|81392225552"/>
    <s v="Account Manager"/>
    <m/>
    <m/>
    <m/>
    <m/>
    <m/>
    <m/>
    <m/>
    <m/>
    <s v="Management Janji"/>
    <s v="AO"/>
    <s v="FCC"/>
    <s v="16-08-2026 15:55:12"/>
    <m/>
    <m/>
    <s v="ACT_COM"/>
    <s v="MMR"/>
    <s v="NO ADDON"/>
    <m/>
    <s v="PONR"/>
    <s v="- E23015;E23015 ~ ES23 - Perangkat ONT[0]  - E23015~null~44292;E23015||11||Abodemen 0[0]  - E23015~null~E23015_SWONTPREM;SWONTPREM ~ Biaya Sewa ONT Premium ~ E23015[50000]  - E24057;E24057 ~ ES24 - Paket HSI Bisnis (HSIE) Khusus Winback[0]  - E24057~null~"/>
    <s v="INDIBIZ"/>
    <m/>
    <m/>
    <d v="2026-08-16T12:00:00"/>
    <s v="AO"/>
    <m/>
    <m/>
    <m/>
    <e v="#NUM!"/>
    <e v="#NUM!"/>
    <x v="1"/>
  </r>
  <r>
    <n v="2388"/>
    <n v="1002516066"/>
    <n v="3"/>
    <x v="2"/>
    <n v="5"/>
    <s v="KEDIRI"/>
    <s v="TULUNGAGUNG"/>
    <s v="CAT"/>
    <s v="REG"/>
    <s v="AO"/>
    <x v="0"/>
    <s v="1P INET"/>
    <s v="102 | FOLLOW UP COMPLETED"/>
    <s v="RBS-Regional 3"/>
    <d v="2026-08-08T15:01:57"/>
    <d v="2026-08-10T11:43:41"/>
    <n v="69361530"/>
    <m/>
    <n v="152622208696"/>
    <s v="SPBU 54.662.31 Tulungagung"/>
    <s v="ODP-CAT-FJ/09 FJ/D01/09.01"/>
    <s v="WO061271631"/>
    <m/>
    <m/>
    <m/>
    <n v="111.823612317792"/>
    <n v="-8.2103714641529209"/>
    <s v="|MN00418|MYIA-051295835269/POI/YUDA ROCHMANSYAH/0851611511818/batumulyajaya@gmail.com"/>
    <s v="MYIB_ASSISTANT"/>
    <m/>
    <m/>
    <m/>
    <m/>
    <m/>
    <m/>
    <m/>
    <m/>
    <s v="Management Janji"/>
    <s v="2026-08-09 13:00:00 | Nama PIC : Bp Yuda No Hp : 0851611511818 No Alt : - Tgl Pemasangan : 09 Agustus 2026 Interval : PAGI SIANG Note : Hubungi pelanggan terlebih dahulu"/>
    <s v="FCC"/>
    <d v="2026-08-08T15:10:03"/>
    <d v="2026-08-09T13:00:00"/>
    <m/>
    <s v="REVOKE"/>
    <s v="CAT"/>
    <s v="NO ADDON"/>
    <m/>
    <s v="Follow Up Revoke Completed, New Order ID : SC1002517492"/>
    <s v="HSI Bisnis Promo HUT Telkom PSB 70% - 50 Mbps"/>
    <s v="INDIBIZ"/>
    <m/>
    <m/>
    <d v="2026-08-09T13:00:00"/>
    <s v="2026-08-09 13:00:00 | Nama PIC : Bp Yuda No Hp : 0851611511818 No Alt : - Tgl Pemasangan : 09 Agustus 2026 Interval : PAGI SIANG Note : Hubungi pelanggan terlebih dahulu"/>
    <m/>
    <m/>
    <m/>
    <e v="#NUM!"/>
    <e v="#NUM!"/>
    <x v="1"/>
  </r>
  <r>
    <n v="2389"/>
    <n v="1002524555"/>
    <n v="3"/>
    <x v="6"/>
    <n v="5"/>
    <s v="SIDOARJO"/>
    <s v="MOJOKERTO"/>
    <s v="MRT"/>
    <s v="REG"/>
    <s v="AO"/>
    <x v="0"/>
    <m/>
    <s v="Completed (PS)"/>
    <s v="RBS-Regional 2"/>
    <d v="2026-08-13T14:46:56"/>
    <d v="2026-08-17T19:53:01"/>
    <n v="69365261"/>
    <m/>
    <n v="152312243274"/>
    <s v="KRI Store Mojopahit"/>
    <s v="ODP-MRT-FV/38"/>
    <s v="WO061864289"/>
    <m/>
    <m/>
    <m/>
    <n v="112.43199130000001"/>
    <n v="-7.4738692000000002"/>
    <s v="AMRBS;404252;NADHIRA AUDRIANKA;AO;1S HSI Bisnis 1:1 Internet 50Mbps (355k);KRI Store Mojopahit;PIC IQBAL 087872217552;it@karyarasaindonesia.co.id"/>
    <s v="Account Manager"/>
    <m/>
    <m/>
    <m/>
    <m/>
    <m/>
    <m/>
    <m/>
    <m/>
    <s v="Management Janji"/>
    <s v="2026-08-17 08:00:00|Nama Pic : bp iqbal  No Hp Pic : 081219854241 No alt : - Jam Pemasangan : pagi  Tanggal Pemasangan : 17 Agustus 2026|40951375|MYDITA"/>
    <s v="FCC"/>
    <s v="13-08-2026 14:55:15"/>
    <d v="2026-08-17T08:00:00"/>
    <m/>
    <s v="PS"/>
    <s v="MRT"/>
    <s v="NO ADDON"/>
    <n v="20260817"/>
    <s v="Completed"/>
    <s v="- 11_11446;Biaya PSB HSI EBIS Tunai di Depan ~ 11[150000]  - SP_NOSS;SP_NOSS ~ Internet NOSS Multispeed Network[0]  - SP_NOSS;SP_NOSS ~ Internet NOSS Multispeed Network[0]  - E23015;E23015 ~ ES23 - Perangkat ONT[0]  - E23015~null~44292;E23015||11||Abodeme"/>
    <s v="INDIBIZ"/>
    <m/>
    <m/>
    <d v="2026-08-17T08:00:00"/>
    <s v="2026-08-17 08:00:00|Nama Pic : bp iqbal  No Hp Pic : 081219854241 No alt : - Jam Pemasangan : pagi  Tanggal Pemasangan : 17 Agustus 2026|40951375|MYDITA"/>
    <n v="2026"/>
    <n v="8"/>
    <n v="17"/>
    <d v="2026-08-17T00:00:00"/>
    <n v="-0.33333333333575865"/>
    <x v="0"/>
  </r>
  <r>
    <n v="2390"/>
    <n v="1002524852"/>
    <n v="3"/>
    <x v="7"/>
    <n v="4"/>
    <s v="KUDUS"/>
    <s v="BLORA"/>
    <s v="CEP"/>
    <s v="REG"/>
    <s v="AO"/>
    <x v="0"/>
    <s v="1P INET"/>
    <s v="7 | OSS - PROVISIONING ISSUED"/>
    <s v="RBS-Regional 3"/>
    <d v="2026-08-13T16:04:56"/>
    <d v="2026-08-14T13:13:26"/>
    <n v="69365406"/>
    <m/>
    <n v="142552107772"/>
    <s v="PT ASRY MANDIRI SEJAHTERA Gadu"/>
    <s v="ODP-CEP-FG/030 FG/D10/030.01"/>
    <s v="WO061689137"/>
    <m/>
    <m/>
    <m/>
    <n v="111.57089000000001"/>
    <n v="-7.1166099999999997"/>
    <s v="|MB00450|MYIA-088553205785/POI/NOVIANI ARIFAH/085157955964/admiin.artha1234@gmail.com"/>
    <s v="MYIB_ASSISTANT"/>
    <m/>
    <m/>
    <m/>
    <m/>
    <m/>
    <m/>
    <m/>
    <m/>
    <s v="Management Janji"/>
    <s v="2026-08-14 13:00:00 | telp : 085157955964 M Janji : (14/08/2026) jam Pasang : 09:00 Note : hubungi pelanggan jika ingin kelokasi"/>
    <s v="FCC"/>
    <s v="13-08-2026 16:09:57"/>
    <d v="2026-08-14T13:00:00"/>
    <m/>
    <s v="PI"/>
    <s v="CEP"/>
    <s v="NO ADDON"/>
    <m/>
    <s v="Provisioning Issued"/>
    <s v="HSI Bisnis Basic PSB 70% - 50 Mbps"/>
    <s v="INDIBIZ"/>
    <m/>
    <m/>
    <d v="2026-08-14T13:00:00"/>
    <s v="2026-08-14 13:00:00 | telp : 085157955964 M Janji : (14/08/2026) jam Pasang : 09:00 Note : hubungi pelanggan jika ingin kelokasi"/>
    <m/>
    <m/>
    <m/>
    <e v="#NUM!"/>
    <e v="#NUM!"/>
    <x v="1"/>
  </r>
  <r>
    <n v="2391"/>
    <n v="1002527989"/>
    <n v="3"/>
    <x v="6"/>
    <n v="5"/>
    <s v="JEMBER"/>
    <s v="BONDOWOSO"/>
    <s v="BOW"/>
    <s v="REG"/>
    <s v="AO"/>
    <x v="0"/>
    <s v="1P INET"/>
    <s v="Completed (PS)"/>
    <s v="RBS-Regional 3"/>
    <d v="2026-08-15T11:02:57"/>
    <d v="2026-08-15T16:21:10"/>
    <n v="69366727"/>
    <m/>
    <n v="152507223623"/>
    <s v="Rumah Kos Siti"/>
    <s v="ODP-BOW-FV/50"/>
    <s v="WO061808245"/>
    <m/>
    <m/>
    <m/>
    <n v="113.922738814453"/>
    <n v="-7.96362185977857"/>
    <s v="|MC30280|MYIA-078095754804/POI/SITI AISYAH/085726140786/langkahfarm@gmail.com"/>
    <s v="MYIB_ASSISTANT"/>
    <m/>
    <m/>
    <m/>
    <m/>
    <m/>
    <m/>
    <m/>
    <m/>
    <s v="Management Janji"/>
    <s v="2026-08-18 08:00:00 | Nama Pic : BP MUNIB No Hp Pic : 085726140786 Jam Pemasangan : 08:00 - 12.00 Tanggal Pemasangan : 18 AGUSTUS 2026 Info Tambahan : Hubungi pelanggan sebelum datang ke lokasi"/>
    <s v="FCC"/>
    <s v="15-08-2026 11:09:59"/>
    <d v="2026-08-18T08:00:00"/>
    <m/>
    <s v="PS"/>
    <s v="BOW"/>
    <s v="NO ADDON"/>
    <n v="20260815"/>
    <s v="Completed"/>
    <s v="HSI Bisnis Promo HUT Telkom PSB 70% - 300 Mbps"/>
    <s v="INDIBIZ"/>
    <m/>
    <m/>
    <d v="2026-08-18T08:00:00"/>
    <s v="2026-08-18 08:00:00 | Nama Pic : BP MUNIB No Hp Pic : 085726140786 Jam Pemasangan : 08:00 - 12.00 Tanggal Pemasangan : 18 AGUSTUS 2026 Info Tambahan : Hubungi pelanggan sebelum datang ke lokasi"/>
    <n v="2026"/>
    <n v="8"/>
    <n v="15"/>
    <d v="2026-08-15T00:00:00"/>
    <n v="-3.3333333333357587"/>
    <x v="0"/>
  </r>
  <r>
    <n v="2392"/>
    <n v="1002509103"/>
    <n v="3"/>
    <x v="3"/>
    <n v="4"/>
    <s v="YOGYAKARTA"/>
    <s v="INNER - YOGYA JATENG SELATAN"/>
    <s v="KGD"/>
    <s v="DGS"/>
    <s v="AO"/>
    <x v="0"/>
    <m/>
    <s v="Completed (PS)"/>
    <s v="DGS-B2B TREG"/>
    <d v="2026-08-04T16:12:11"/>
    <d v="2026-08-05T16:00:04"/>
    <n v="69357594"/>
    <m/>
    <n v="143132123510"/>
    <s v="Kantor Kementerian Haji dan Umrah Kota Yogyakarta"/>
    <s v="ODP-KGD-FAG/010"/>
    <s v="WO060918267"/>
    <m/>
    <m/>
    <m/>
    <n v="110.401989999999"/>
    <n v="-7.8092316801445802"/>
    <s v="DGS HSI | CHRISTOVAN H | NIK 950149| TREG 3 | Kantor Kementerian Haji dan Umrah Kota Yogyakarta PSB INDIBIZ WINBACK HSIE INET ONLY 50MBPS | FARIDA | 081392277272"/>
    <s v="Account Manager"/>
    <m/>
    <m/>
    <m/>
    <m/>
    <m/>
    <m/>
    <m/>
    <m/>
    <s v="Management Janji"/>
    <s v="psb"/>
    <s v="FCC"/>
    <d v="2026-04-08T16:25:34"/>
    <m/>
    <m/>
    <s v="PS"/>
    <s v="KGD"/>
    <s v="NO ADDON"/>
    <n v="20260805"/>
    <s v="Completed"/>
    <s v="- 11_11450;Biaya PSB Reguler HSI EBIS ~ 11[500000]  - E23015;E23015 ~ ES23 - Perangkat ONT[0]  - E23015~null~44292;E23015||11||Abodemen 0[0]  - E23015~null~E23015_SWONT;SWONT ~ Biaya Sewa ONT ~ E23015[30000]  - E26016;E26016 ~ ES26 - Paket HSI Bisnis (HSI"/>
    <s v="INDIBIZ"/>
    <m/>
    <m/>
    <d v="1970-01-01T07:00:00"/>
    <s v="psb"/>
    <n v="2026"/>
    <n v="8"/>
    <n v="5"/>
    <d v="2026-08-05T00:00:00"/>
    <n v="20669.708333333332"/>
    <x v="2"/>
  </r>
  <r>
    <n v="2393"/>
    <n v="1002506272"/>
    <n v="3"/>
    <x v="7"/>
    <n v="4"/>
    <s v="KUDUS"/>
    <s v="PURWODADI"/>
    <s v="WRO"/>
    <s v="DPS"/>
    <s v="AO"/>
    <x v="0"/>
    <m/>
    <s v="Completed (PS)"/>
    <s v="DPS-Logistic &amp; Manufacturing"/>
    <d v="2026-08-03T14:32:17"/>
    <d v="2026-08-03T16:43:39"/>
    <n v="69354593"/>
    <m/>
    <n v="142509107161"/>
    <s v="PT Nusantara Ekspres Kilat Hub Gabus Kab Grobogan"/>
    <s v="ODP-WRO-FJ/033"/>
    <s v="WO060803945"/>
    <m/>
    <m/>
    <m/>
    <n v="111.2190464"/>
    <n v="-7.1790421999999996"/>
    <s v="DPS-LMS;PIC PROVINSI"/>
    <s v="Account Manager"/>
    <m/>
    <m/>
    <m/>
    <m/>
    <m/>
    <m/>
    <m/>
    <m/>
    <s v="Management Janji"/>
    <s v="-"/>
    <s v="FCC"/>
    <d v="2026-03-08T14:40:09"/>
    <m/>
    <m/>
    <s v="PS"/>
    <s v="WRO"/>
    <s v="NO ADDON"/>
    <n v="20260803"/>
    <s v="Completed"/>
    <s v="- 11_11450;Biaya PSB Reguler HSI EBIS ~ 11[150000]  - E23046;E23046 ~ ES23 - Paket HSI Bisnis[0]  - E23046~null~E23046_UNL;UNL ~ Internet-Link Unlimited Internet Usage ~ E23046[0]  - E23046~null~44877;E23046||11||Abodemen 0[0]  - E23046~null~E23046_HSIE50"/>
    <s v="INDIBIZ"/>
    <m/>
    <m/>
    <d v="1970-01-01T07:00:00"/>
    <s v="-"/>
    <n v="2026"/>
    <n v="8"/>
    <n v="3"/>
    <d v="2026-08-03T00:00:00"/>
    <n v="20667.708333333332"/>
    <x v="2"/>
  </r>
  <r>
    <n v="2394"/>
    <n v="1002530041"/>
    <n v="3"/>
    <x v="2"/>
    <n v="5"/>
    <s v="MALANG"/>
    <s v="KEPANJEN"/>
    <s v="MLG"/>
    <s v="REG"/>
    <s v="AO"/>
    <x v="0"/>
    <s v="1P INET"/>
    <s v="MIA - INVALID SURVEY"/>
    <s v="RBS-Regional 3"/>
    <d v="2026-08-16T17:53:56"/>
    <d v="2026-08-18T04:59:38"/>
    <n v="69367735"/>
    <m/>
    <n v="152701227219"/>
    <s v="Gudang Santosa"/>
    <s v="ODP-MLG-FET/25 FET/D04/25.01"/>
    <s v="WO061896745"/>
    <m/>
    <m/>
    <m/>
    <n v="112.63425936761899"/>
    <n v="-7.9920212719270296"/>
    <s v="|MN00814|MYIA-099458101065/POI/Ervina Juwitasari/082229262016/juwitasariervina@gmail.com"/>
    <s v="MYIB_ASSISTANT"/>
    <m/>
    <m/>
    <m/>
    <m/>
    <m/>
    <m/>
    <m/>
    <m/>
    <s v="Management Janji"/>
    <s v="2026-08-18 08:00:00 | Tanggal Pemasangan : 18 Agustus 2026 Jam Pemasangan : 08:00 13:00 Info Tambahan : Hubungi pelanggan dulu sebelum ke lokasi terimakasih"/>
    <s v="FCC"/>
    <s v="16-08-2026 17:55:00"/>
    <d v="2026-08-18T08:00:00"/>
    <m/>
    <s v="SURVEY_NEW_MANJA"/>
    <s v="MLG"/>
    <s v="NO ADDON"/>
    <m/>
    <s v="MIE - INVALID SURVEY - Kendala Jalur/Rute Tarikan"/>
    <s v="HSI Bisnis Promo HUT Telkom PSB 70% - 100 Mbps"/>
    <s v="INDIBIZ"/>
    <m/>
    <m/>
    <d v="2026-08-18T08:00:00"/>
    <s v="2026-08-18 08:00:00 | Tanggal Pemasangan : 18 Agustus 2026 Jam Pemasangan : 08:00 13:00 Info Tambahan : Hubungi pelanggan dulu sebelum ke lokasi terimakasih"/>
    <m/>
    <m/>
    <m/>
    <e v="#NUM!"/>
    <e v="#NUM!"/>
    <x v="1"/>
  </r>
  <r>
    <n v="2395"/>
    <n v="1002527145"/>
    <n v="3"/>
    <x v="6"/>
    <n v="5"/>
    <s v="JEMBER"/>
    <s v="SITUBONDO"/>
    <s v="MLD"/>
    <s v="REG"/>
    <s v="AO"/>
    <x v="0"/>
    <s v="1P INET"/>
    <s v="Completed (PS)"/>
    <s v="RBS-Regional 3"/>
    <d v="2026-08-14T16:22:57"/>
    <d v="2026-08-14T19:07:20"/>
    <n v="69366336"/>
    <m/>
    <n v="152529201008"/>
    <s v="TOKO JAMILAH"/>
    <s v="ODP-MLD-FD/08 FD/D02/08.01"/>
    <s v="WO061769795"/>
    <m/>
    <m/>
    <m/>
    <n v="113.79522299999999"/>
    <n v="-7.7742589999999998"/>
    <s v="|MN00099|MYIA-081888475790/POI/NUR JAMILAH/082231443669/nurjamilah65@gmail.com"/>
    <s v="MYIB_ASSISTANT"/>
    <m/>
    <m/>
    <m/>
    <m/>
    <m/>
    <m/>
    <m/>
    <m/>
    <s v="Management Janji"/>
    <s v="2026-08-15 13:00:00 | telp:082231443669 alt : manja : pagi / siang 15/08/2026 hub sebelum ke lokasi "/>
    <s v="FCC"/>
    <s v="14-08-2026 16:39:53"/>
    <d v="2026-08-15T13:00:00"/>
    <m/>
    <s v="PS"/>
    <s v="MLD"/>
    <s v="NO ADDON"/>
    <n v="20260814"/>
    <s v="Completed"/>
    <s v="HSI Bisnis Khusus Winback PSB 70% - 200 Mbps"/>
    <s v="INDIBIZ"/>
    <m/>
    <m/>
    <d v="2026-08-15T13:00:00"/>
    <s v="2026-08-15 13:00:00 | telp:082231443669 alt : manja : pagi / siang 15/08/2026 hub sebelum ke lokasi "/>
    <n v="2026"/>
    <n v="8"/>
    <n v="14"/>
    <d v="2026-08-14T00:00:00"/>
    <n v="-1.5416666666642413"/>
    <x v="0"/>
  </r>
  <r>
    <n v="2396"/>
    <n v="1002528364"/>
    <n v="3"/>
    <x v="3"/>
    <n v="4"/>
    <s v="YOGYAKARTA"/>
    <s v="SLEMAN"/>
    <s v="GOD"/>
    <s v="REG"/>
    <s v="AO"/>
    <x v="0"/>
    <s v="1P INET"/>
    <s v="7 | OSS - PROVISIONING ISSUED"/>
    <s v="RBS-Regional 3"/>
    <d v="2026-08-15T13:38:57"/>
    <d v="2026-08-16T11:22:09"/>
    <n v="69366921"/>
    <m/>
    <n v="146136130182"/>
    <s v="LASKAR BUAH GODEAN GAMPING YOGYAKARTA"/>
    <s v="ODP-GOD-FAD/100 FAD/D06/100.01"/>
    <s v="WO061825840"/>
    <m/>
    <m/>
    <m/>
    <n v="110.322833"/>
    <n v="-7.7813330000000001"/>
    <s v="|MN00799|MYIA-086722364901/POI/LAELATUL AFIATUN NISAK/085733668576/kantorhrdlaskarbuah@gmail.com"/>
    <s v="MYIB_ASSISTANT"/>
    <m/>
    <m/>
    <m/>
    <m/>
    <m/>
    <m/>
    <m/>
    <m/>
    <s v="Management Janji"/>
    <s v="2026-08-16 11:00:00 | Nama PIC:  bu laela No HP: 085733668576 Alt: Tanggal: 16/08/2026 Jam Pasang: Siang Note: Hubungi sebelum ke lokasi, terimakasih. "/>
    <s v="FCC"/>
    <s v="15-08-2026 13:39:51"/>
    <d v="2026-08-16T11:00:00"/>
    <m/>
    <s v="PI"/>
    <s v="GOD"/>
    <s v="NO ADDON"/>
    <m/>
    <s v="Provisioning Issued"/>
    <s v="HSI Bisnis Basic Promo HUT Telkom PSB 70% - 50 Mbps"/>
    <s v="INDIBIZ"/>
    <m/>
    <m/>
    <d v="2026-08-16T11:00:00"/>
    <s v="2026-08-16 11:00:00 | Nama PIC:  bu laela No HP: 085733668576 Alt: Tanggal: 16/08/2026 Jam Pasang: Siang Note: Hubungi sebelum ke lokasi, terimakasih. "/>
    <m/>
    <m/>
    <m/>
    <e v="#NUM!"/>
    <e v="#NUM!"/>
    <x v="1"/>
  </r>
  <r>
    <n v="2397"/>
    <n v="1002526080"/>
    <n v="3"/>
    <x v="2"/>
    <n v="5"/>
    <s v="MADIUN"/>
    <s v="MADIUN"/>
    <s v="MSP"/>
    <s v="REG"/>
    <s v="AO"/>
    <x v="0"/>
    <s v="1P INET"/>
    <s v="Completed (PS)"/>
    <s v="RBS-Regional 3"/>
    <d v="2026-08-14T11:11:57"/>
    <d v="2026-08-14T15:23:39"/>
    <n v="69365881"/>
    <s v="-"/>
    <n v="-152631207308"/>
    <s v="KOST SARLIA PUTRI"/>
    <s v="ODP-MSP-FC/41 FC/D04/41.01"/>
    <s v="WO061732213"/>
    <m/>
    <m/>
    <m/>
    <n v="111.439783112469"/>
    <n v="-7.5879619036654002"/>
    <s v="|MN00264|MYIA-023475796588/POI/wiwik winarni ningsih/085895418097/wiwikwinarni1310@gmail.com"/>
    <s v="MYIB_ASSISTANT"/>
    <m/>
    <m/>
    <m/>
    <m/>
    <m/>
    <m/>
    <m/>
    <m/>
    <s v="Management Janji"/>
    <s v="2026-08-15 08:00:00 | Jam pemasangan : 12.00 Info Tambahan : Hubungi pelanggan dulu sebelum ke lokasi terimakasih  "/>
    <s v="FCC"/>
    <s v="14-08-2026 11:39:52"/>
    <d v="2026-08-15T08:00:00"/>
    <m/>
    <s v="PS"/>
    <s v="MSP"/>
    <s v="NO ADDON"/>
    <n v="20260814"/>
    <s v="Completed"/>
    <s v="HSI Bisnis Promo HUT Telkom PSB 70% - 50 Mbps"/>
    <s v="INDIBIZ"/>
    <m/>
    <m/>
    <d v="2026-08-15T08:00:00"/>
    <s v="2026-08-15 08:00:00 | Jam pemasangan : 12.00 Info Tambahan : Hubungi pelanggan dulu sebelum ke lokasi terimakasih  "/>
    <n v="2026"/>
    <n v="8"/>
    <n v="14"/>
    <d v="2026-08-14T00:00:00"/>
    <n v="-1.3333333333357587"/>
    <x v="0"/>
  </r>
  <r>
    <n v="2398"/>
    <n v="1002513130"/>
    <n v="3"/>
    <x v="7"/>
    <n v="4"/>
    <s v="SOLO"/>
    <s v="INNER - SOLO JATENG TIMUR"/>
    <s v="KRT"/>
    <s v="REG"/>
    <s v="AO"/>
    <x v="0"/>
    <m/>
    <s v="CANCEL COMPLETED"/>
    <s v="RBS-Regional 3"/>
    <d v="2026-08-06T16:26:25"/>
    <d v="2026-08-08T07:49:35"/>
    <n v="69360227"/>
    <m/>
    <n v="142505403880"/>
    <s v="PT DUA PENDEKAR AYAM (Dikichi)"/>
    <s v="ODP-KRT-FCL3/004"/>
    <m/>
    <m/>
    <m/>
    <m/>
    <n v="110.77004479999999"/>
    <n v="-7.5434258999999999"/>
    <s v="AMRBS;406961;DEVI PUSPITASARI;PT DUA PENDEKAR AYAM (Dikichi);HSI 150 Mbps 1:1;081321666999"/>
    <s v="Account Manager"/>
    <m/>
    <m/>
    <m/>
    <m/>
    <m/>
    <m/>
    <m/>
    <m/>
    <m/>
    <m/>
    <m/>
    <d v="2026-06-08T16:41:23"/>
    <m/>
    <m/>
    <s v="REJECT_FCC"/>
    <s v="KRT"/>
    <s v="NO ADDON"/>
    <m/>
    <s v="DECLINE : Decline - Batal Order Yusnani Manalu 40951378|MYDITA"/>
    <s v="- 11_11446;Biaya PSB HSI EBIS Tunai di Depan ~ 11[150000]  - SP_NOSS;SP_NOSS ~ Internet NOSS Multispeed Network[0]  - SP_NOSS;SP_NOSS ~ Internet NOSS Multispeed Network[0]  - E23046;E23046 ~ ES23 - Paket HSI Bisnis[0]  - E23046~null~E23046_UNL;UNL ~ Inter"/>
    <s v="INDIBIZ"/>
    <m/>
    <s v="DECLINE : Decline - Batal Order Yusnani Manalu 40951378|MYDITA"/>
    <m/>
    <m/>
    <m/>
    <m/>
    <m/>
    <e v="#NUM!"/>
    <e v="#NUM!"/>
    <x v="1"/>
  </r>
  <r>
    <n v="2399"/>
    <n v="1002509553"/>
    <n v="3"/>
    <x v="6"/>
    <n v="5"/>
    <s v="JEMBER"/>
    <s v="BONDOWOSO"/>
    <s v="BOW"/>
    <s v="REG"/>
    <s v="AO"/>
    <x v="0"/>
    <s v="1P INET"/>
    <s v="Completed (PS)"/>
    <s v="RBS-Regional 3"/>
    <d v="2026-08-05T08:22:57"/>
    <d v="2026-08-05T14:29:49"/>
    <n v="69358751"/>
    <m/>
    <n v="152507225426"/>
    <s v="RUMAH KOST SITI MASNONAH"/>
    <s v="ODP-BOW-FAK/17 FAK/D03/17.01"/>
    <s v="WO060948696"/>
    <m/>
    <m/>
    <m/>
    <n v="113.916465990795"/>
    <n v="-7.9224904052311196"/>
    <s v="|MC30175|MYIA-091305779537/POI/SITI MASNONAH/083853348578/faizolabdullah86@gmail.com"/>
    <s v="MYIB_ASSISTANT"/>
    <m/>
    <m/>
    <m/>
    <m/>
    <m/>
    <m/>
    <m/>
    <m/>
    <s v="Management Janji"/>
    <s v="2026-08-06 08:00:00 | Tanggal pemasangan: 6/08/2026 Jam pemasangan : pagi / siang Info Tambahan : Hubungi pelanggan dulu sebelum ke lokasi. terima kasih"/>
    <s v="FCC"/>
    <d v="2026-05-08T08:25:38"/>
    <d v="2026-08-06T08:00:00"/>
    <m/>
    <s v="PS"/>
    <s v="BOW"/>
    <s v="NO ADDON"/>
    <n v="20260805"/>
    <s v="Completed"/>
    <s v="HSI Bisnis Promo HUT Telkom PSB 70% - 100 Mbps"/>
    <s v="INDIBIZ"/>
    <m/>
    <m/>
    <d v="2026-08-06T08:00:00"/>
    <s v="2026-08-06 08:00:00 | Tanggal pemasangan: 6/08/2026 Jam pemasangan : pagi / siang Info Tambahan : Hubungi pelanggan dulu sebelum ke lokasi. terima kasih"/>
    <n v="2026"/>
    <n v="8"/>
    <n v="5"/>
    <d v="2026-08-05T00:00:00"/>
    <n v="-1.3333333333357587"/>
    <x v="0"/>
  </r>
  <r>
    <n v="2400"/>
    <n v="1002504477"/>
    <n v="3"/>
    <x v="7"/>
    <n v="4"/>
    <s v="KUDUS"/>
    <s v="KUDUS"/>
    <s v="DMA"/>
    <s v="REG"/>
    <s v="AO"/>
    <x v="0"/>
    <s v="1P INET"/>
    <s v="102 | FOLLOW UP COMPLETED"/>
    <s v="RBS-Regional 3"/>
    <d v="2026-08-01T11:55:56"/>
    <d v="2026-08-03T16:14:36"/>
    <n v="69356680"/>
    <m/>
    <n v="141456115363"/>
    <s v="BMB CELL"/>
    <s v="ODP-DMA-FDA/091 FDA/D03/091/01"/>
    <s v="WO060637535"/>
    <m/>
    <m/>
    <m/>
    <n v="110.60361899999999"/>
    <n v="-6.9164899999999996"/>
    <s v="|MC60105|MYIA-047028032765/POI/MOKHAMAD YASIN/082322669796/novitahima.nh@gmail.com"/>
    <s v="MYIB_ASSISTANT"/>
    <m/>
    <m/>
    <m/>
    <m/>
    <m/>
    <m/>
    <m/>
    <m/>
    <s v="Management Janji"/>
    <s v="2026-08-02 08:00:00 | Nama PIC : bapak yasin No HP : 082322669796 Alt :  M Janji : (MINGGU/2/AGUSTUS/2026) jam Pasang : 09:00 Note : hubungi pelanggan jika ingin kelokasi"/>
    <s v="FCC"/>
    <d v="2026-01-08T12:09:52"/>
    <d v="2026-08-02T08:00:00"/>
    <m/>
    <s v="REVOKE"/>
    <s v="DMA"/>
    <s v="NO ADDON"/>
    <m/>
    <s v="Follow Up Revoke Completed, New Order ID : SC1002506486"/>
    <s v="HSI Bisnis Basic Promo HUT Telkom PSB 70% - 50 Mbps"/>
    <s v="INDIBIZ"/>
    <m/>
    <m/>
    <d v="2026-08-02T08:00:00"/>
    <s v="2026-08-02 08:00:00 | Nama PIC : bapak yasin No HP : 082322669796 Alt :  M Janji : (MINGGU/2/AGUSTUS/2026) jam Pasang : 09:00 Note : hubungi pelanggan jika ingin kelokasi"/>
    <m/>
    <m/>
    <m/>
    <e v="#NUM!"/>
    <e v="#NUM!"/>
    <x v="1"/>
  </r>
  <r>
    <n v="2401"/>
    <n v="1002511262"/>
    <n v="3"/>
    <x v="0"/>
    <n v="5"/>
    <s v="MATARAM"/>
    <s v="INNER - NUSA TENGGARA"/>
    <s v="MTR"/>
    <s v="REG"/>
    <s v="AO"/>
    <x v="0"/>
    <s v="1P INET"/>
    <s v="Completed (PS)"/>
    <s v="RBS-Regional 3"/>
    <d v="2026-08-05T17:25:57"/>
    <d v="2026-08-06T16:54:35"/>
    <n v="69359443"/>
    <m/>
    <n v="172601796827"/>
    <s v="SHAFIRA GROSIR"/>
    <s v="ODP-MTR-FDA/21 FDA/D03/21.01"/>
    <s v="WO061017198"/>
    <m/>
    <m/>
    <m/>
    <n v="116.10231667757"/>
    <n v="-8.54190479447389"/>
    <s v="MD|MYDB-20260805264458|EC40001/MC40003|SHAFIRA GROSIR|085337369736"/>
    <s v="MYDIGIBIZPARTNER"/>
    <m/>
    <m/>
    <m/>
    <m/>
    <m/>
    <m/>
    <m/>
    <m/>
    <s v="Management Janji"/>
    <s v="2026-08-07 13:00:00 | M Janji : (06/08/2026) jam Pasang : 09:00 Note : hubungi pelanggan jika ingin kelokasi"/>
    <s v="FCC"/>
    <d v="2026-05-08T17:39:46"/>
    <d v="2026-08-07T13:00:00"/>
    <m/>
    <s v="PS"/>
    <s v="MTR"/>
    <s v="NETMONK"/>
    <n v="20260806"/>
    <s v="Completed"/>
    <s v="HSI Bisnis Bundling Netmonk Promo 2026 PSB 70% - 150 Mbps"/>
    <s v="INDIBIZ"/>
    <m/>
    <m/>
    <d v="2026-08-07T13:00:00"/>
    <s v="2026-08-07 13:00:00 | M Janji : (06/08/2026) jam Pasang : 09:00 Note : hubungi pelanggan jika ingin kelokasi"/>
    <n v="2026"/>
    <n v="8"/>
    <n v="6"/>
    <d v="2026-08-06T00:00:00"/>
    <n v="-1.5416666666642413"/>
    <x v="0"/>
  </r>
  <r>
    <n v="2402"/>
    <n v="1002511662"/>
    <n v="3"/>
    <x v="6"/>
    <n v="5"/>
    <s v="JEMBER"/>
    <s v="BANYUWANGI"/>
    <s v="WSO"/>
    <s v="REG"/>
    <s v="AO"/>
    <x v="0"/>
    <s v="2P INET + VOICE"/>
    <s v="Completed (PS)"/>
    <s v="RBS-Regional 3"/>
    <d v="2026-08-06T09:49:57"/>
    <d v="2026-08-07T15:27:41"/>
    <n v="69359669"/>
    <n v="3332818002"/>
    <n v="152518202021"/>
    <s v="TOKO PUTRI"/>
    <s v="ODP-WSO-FD/57 FD/D01/57.01"/>
    <s v="WO061047615"/>
    <m/>
    <m/>
    <m/>
    <n v="114.4022956"/>
    <n v="-7.9943971999999999"/>
    <s v="MD|MYDB-20260806264507|DC30008/MC30044|TOKO PUTRI|081999930512"/>
    <s v="MYDIGIBIZPARTNER"/>
    <m/>
    <m/>
    <m/>
    <m/>
    <m/>
    <m/>
    <m/>
    <m/>
    <s v="Management Janji"/>
    <s v="2026-08-07 08:00:00 | Nama : BU PUTRI EKA DWI RISMAWATI No Hp : 081999930512 No Alt :  Tgl Pemasangan : 07 Agustus 2026 Interval : PAGI  Note : Hubungi pelanggan terlebih dahulu"/>
    <s v="FCC"/>
    <d v="2026-06-08T09:55:05"/>
    <d v="2026-08-07T08:00:00"/>
    <m/>
    <s v="PS"/>
    <s v="WSO"/>
    <s v="NO ADDON"/>
    <n v="20260807"/>
    <s v="Completed"/>
    <s v="HSI Bisnis Basic Bundling Phone PSB 70% - Free 800 Menit Promo - 300 Mbps"/>
    <s v="INDIBIZ"/>
    <m/>
    <m/>
    <d v="2026-08-07T08:00:00"/>
    <s v="2026-08-07 08:00:00 | Nama : BU PUTRI EKA DWI RISMAWATI No Hp : 081999930512 No Alt :  Tgl Pemasangan : 07 Agustus 2026 Interval : PAGI  Note : Hubungi pelanggan terlebih dahulu"/>
    <n v="2026"/>
    <n v="8"/>
    <n v="7"/>
    <d v="2026-08-07T00:00:00"/>
    <n v="-0.33333333333575865"/>
    <x v="0"/>
  </r>
  <r>
    <n v="2403"/>
    <n v="1002529379"/>
    <n v="3"/>
    <x v="1"/>
    <n v="5"/>
    <s v="MADURA"/>
    <s v="PAMEKASAN"/>
    <s v="SMP"/>
    <s v="REG"/>
    <s v="AO"/>
    <x v="0"/>
    <s v="1P INET"/>
    <s v="MIA - INVALID SURVEY"/>
    <s v="RBS-Regional 3"/>
    <d v="2026-08-16T10:28:56"/>
    <d v="2026-08-16T21:37:09"/>
    <n v="69367368"/>
    <m/>
    <n v="152431232398"/>
    <s v="HAPPY MART"/>
    <s v="ODP-SMP-FJ/02 FJ/D01/02.01"/>
    <s v="WO061860914"/>
    <m/>
    <m/>
    <m/>
    <n v="113.81699077784999"/>
    <n v="-6.9888308479023102"/>
    <s v="MD|MYDB-20260816265665|DN00001/MN00806|HAPPY MART|087893843649"/>
    <s v="MYDIGIBIZPARTNER"/>
    <m/>
    <m/>
    <m/>
    <m/>
    <m/>
    <m/>
    <m/>
    <m/>
    <s v="Management Janji"/>
    <s v="2026-08-17 08:00:00 | Waktu pemasangan : 17 agustus 2026 Jam pemasangan : 08.00 - 12.00 Info Tambahan : Hubungi pelanggan dulu sebelum ke lokasi terimakasih "/>
    <s v="FCC"/>
    <s v="16-08-2026 10:40:33"/>
    <d v="2026-08-17T08:00:00"/>
    <m/>
    <s v="SURVEY_NEW_MANJA"/>
    <s v="SMP"/>
    <s v="NO ADDON"/>
    <m/>
    <s v="MIE - INVALID SURVEY - Kendala Jalur/Rute Tarikan"/>
    <s v="HSI Bisnis Promo HUT Telkom PSB 70% - 100 Mbps"/>
    <s v="INDIBIZ"/>
    <m/>
    <m/>
    <d v="2026-08-17T08:00:00"/>
    <s v="2026-08-17 08:00:00 | Waktu pemasangan : 17 agustus 2026 Jam pemasangan : 08.00 - 12.00 Info Tambahan : Hubungi pelanggan dulu sebelum ke lokasi terimakasih "/>
    <m/>
    <m/>
    <m/>
    <e v="#NUM!"/>
    <e v="#NUM!"/>
    <x v="1"/>
  </r>
  <r>
    <n v="2404"/>
    <n v="1002530735"/>
    <n v="3"/>
    <x v="2"/>
    <n v="5"/>
    <s v="MALANG"/>
    <s v="BATU"/>
    <s v="SGS"/>
    <s v="REG"/>
    <s v="AO"/>
    <x v="0"/>
    <s v="1P INET"/>
    <s v="MIE - SEND SURVEY"/>
    <s v="RBS-Regional 3"/>
    <d v="2026-08-17T11:56:56"/>
    <d v="2026-08-17T11:58:01"/>
    <n v="69367961"/>
    <m/>
    <n v="152721298738"/>
    <s v="DEA BAKERY ROGONOTO"/>
    <s v="ODP-SGS-FJ/40 FJ/D06/40.01"/>
    <s v="WO061922440"/>
    <m/>
    <m/>
    <m/>
    <n v="112.6691462"/>
    <n v="-7.8915310999999901"/>
    <s v="|MN01864|MYIA-096270659427/POI/EKO ALFIYANTO/0895395167680/systemdevelopmentdea@gmail.com"/>
    <s v="MYIB_ASSISTANT"/>
    <m/>
    <m/>
    <m/>
    <m/>
    <m/>
    <m/>
    <m/>
    <m/>
    <s v="Management Janji"/>
    <s v="2026-08-19 08:00:00 | M Janji : (19 AGUSTUS 2026) jam Pasang : pagi  Note : hubungi pelanggan jika ingin kelokasi"/>
    <s v="FCC"/>
    <s v="17-08-2026 12:10:09"/>
    <d v="2026-08-19T08:00:00"/>
    <m/>
    <s v="SURVEY_NEW_MANJA"/>
    <s v="SGS"/>
    <s v="NO ADDON"/>
    <m/>
    <s v="MIE - SEND SURVEY"/>
    <s v="HSI Bisnis Basic Promo HUT Telkom PSB 70% - 50 Mbps"/>
    <s v="INDIBIZ"/>
    <m/>
    <m/>
    <d v="2026-08-19T08:00:00"/>
    <s v="2026-08-19 08:00:00 | M Janji : (19 AGUSTUS 2026) jam Pasang : pagi  Note : hubungi pelanggan jika ingin kelokasi"/>
    <m/>
    <m/>
    <m/>
    <e v="#NUM!"/>
    <e v="#NUM!"/>
    <x v="1"/>
  </r>
  <r>
    <n v="2405"/>
    <n v="1002529474"/>
    <n v="3"/>
    <x v="6"/>
    <n v="5"/>
    <s v="PASURUAN"/>
    <s v="PROBOLINGGO"/>
    <s v="PBL"/>
    <s v="REG"/>
    <s v="AO"/>
    <x v="0"/>
    <m/>
    <s v="CANCEL COMPLETED"/>
    <s v="RBS-Regional 3"/>
    <d v="2026-08-16T11:14:12"/>
    <d v="2026-08-16T18:39:17"/>
    <n v="69367391"/>
    <m/>
    <n v="152505340846"/>
    <s v="ZEN AUDIO 2"/>
    <s v="ODP-PBL-FAX/03"/>
    <m/>
    <m/>
    <m/>
    <m/>
    <n v="113.21584009999999"/>
    <n v="-7.7441461"/>
    <s v="|MN01316 |/ZEN AUDIO 2/WINBACK 2.0 HSI B2B (1:2) 100MBPS 440RB PSB DISC 70%/081336902265 / 82334137395/muhammad80hanif@gmail.com/MUHAMMAD HANIF/82334137395"/>
    <s v="Sales Force DBS"/>
    <m/>
    <m/>
    <m/>
    <m/>
    <m/>
    <m/>
    <m/>
    <m/>
    <m/>
    <m/>
    <m/>
    <s v="16-08-2026 11:39:53"/>
    <m/>
    <m/>
    <s v="REJECT_FCC"/>
    <s v="PBL"/>
    <s v="NO ADDON"/>
    <m/>
    <s v="DECLINE : Decline - Pindah Segmentasi RANGGA WISNU EKAPAKSI 40951381|MYDITA"/>
    <s v="- 11_11446;Biaya PSB HSI EBIS Tunai di Depan ~ 11[150000]  - SP_NOSS;SP_NOSS ~ Internet NOSS Multispeed Network[0]  - E23015;E23015 ~ ES23 - Perangkat ONT[0]  - E23015~null~44292;E23015||11||Abodemen 0[0]  - E23015~null~E23015_SWONTPREM;SWONTPREM ~ Biaya "/>
    <s v="INDIBIZ"/>
    <m/>
    <m/>
    <m/>
    <m/>
    <m/>
    <m/>
    <m/>
    <e v="#NUM!"/>
    <e v="#NUM!"/>
    <x v="1"/>
  </r>
  <r>
    <n v="2406"/>
    <n v="1002530752"/>
    <n v="3"/>
    <x v="2"/>
    <n v="5"/>
    <s v="KEDIRI"/>
    <s v="NGANJUK"/>
    <s v="WRJ"/>
    <s v="REG"/>
    <s v="AO"/>
    <x v="0"/>
    <s v="1P INET"/>
    <s v="MIE - SEND SURVEY"/>
    <s v="RBS-Regional 3"/>
    <d v="2026-08-17T12:05:56"/>
    <d v="2026-08-17T12:08:01"/>
    <n v="69367964"/>
    <m/>
    <n v="152641205612"/>
    <s v="STT POMOSDA"/>
    <s v="ODP-WRJ-FH/33 FH/D03/33.01"/>
    <s v="WO061923356"/>
    <m/>
    <m/>
    <m/>
    <n v="112.03703179999999"/>
    <n v="-7.6380673999999997"/>
    <s v="|MC20057|MYIA-051141953467/POI/Dony Cahyo Dwi Putra/088983166308/karimjayasentosa@gmail.com"/>
    <s v="MYIB_ASSISTANT"/>
    <m/>
    <m/>
    <m/>
    <m/>
    <m/>
    <m/>
    <m/>
    <m/>
    <s v="Management Janji"/>
    <s v="2026-08-18 13:00:00 | Nama : BU SARAH (BENDAHARA) No Hp : 088983166308 No Alt :  Tgl Pemasangan : 18 Agustus 2026 Interval : PAGI  Note : Hubungi pelanggan terlebih dahulu"/>
    <s v="FCC"/>
    <s v="17-08-2026 12:10:09"/>
    <d v="2026-08-18T13:00:00"/>
    <m/>
    <s v="SURVEY_NEW_MANJA"/>
    <s v="WRJ"/>
    <s v="NO ADDON"/>
    <m/>
    <s v="MIE - SEND SURVEY"/>
    <s v="HSI Bisnis Promo HUT Telkom PSB 70% - 300 Mbps"/>
    <s v="INDIBIZ"/>
    <m/>
    <m/>
    <d v="2026-08-18T13:00:00"/>
    <s v="2026-08-18 13:00:00 | Nama : BU SARAH (BENDAHARA) No Hp : 088983166308 No Alt :  Tgl Pemasangan : 18 Agustus 2026 Interval : PAGI  Note : Hubungi pelanggan terlebih dahulu"/>
    <m/>
    <m/>
    <m/>
    <e v="#NUM!"/>
    <e v="#NUM!"/>
    <x v="1"/>
  </r>
  <r>
    <n v="2407"/>
    <n v="1002528953"/>
    <n v="3"/>
    <x v="1"/>
    <n v="5"/>
    <s v="SBY UTARA"/>
    <s v="TANDES"/>
    <s v="KLN"/>
    <s v="REG"/>
    <s v="AO"/>
    <x v="0"/>
    <s v="1P INET"/>
    <s v="Completed (PS)"/>
    <s v="RBS-Regional 3"/>
    <d v="2026-08-15T20:04:57"/>
    <d v="2026-08-16T17:51:07"/>
    <n v="69367241"/>
    <m/>
    <n v="152418250685"/>
    <s v="toko udin"/>
    <s v="ODP-KLN-FAT/12 FAT/D02/12.01"/>
    <s v="WO061847109"/>
    <m/>
    <m/>
    <m/>
    <n v="112.651935070753"/>
    <n v="-7.2103310636794502"/>
    <s v="MD|MYDB-20260815265604|DN00001/MN00018|toko udin|087895083547"/>
    <s v="MYDIGIBIZPARTNER"/>
    <m/>
    <m/>
    <m/>
    <m/>
    <m/>
    <m/>
    <m/>
    <m/>
    <s v="Management Janji"/>
    <s v="2026-08-17 15:00:00 | Nama PIC:  bp zainuddin No HP: 087895083547 Alt: Tanggal: 17/08/2026 Jam Pasang: Sore Note: Hubungi sebelum ke lokasi, terimakasih. "/>
    <s v="FCC"/>
    <s v="15-08-2026 20:10:13"/>
    <d v="2026-08-17T15:00:00"/>
    <m/>
    <s v="PS"/>
    <s v="KLN"/>
    <s v="NO ADDON"/>
    <n v="20260816"/>
    <s v="Completed"/>
    <s v="HSI Bisnis Promo HUT Telkom PSB 70% - 100 Mbps"/>
    <s v="INDIBIZ"/>
    <m/>
    <m/>
    <d v="2026-08-17T15:00:00"/>
    <s v="2026-08-17 15:00:00 | Nama PIC:  bp zainuddin No HP: 087895083547 Alt: Tanggal: 17/08/2026 Jam Pasang: Sore Note: Hubungi sebelum ke lokasi, terimakasih. "/>
    <n v="2026"/>
    <n v="8"/>
    <n v="16"/>
    <d v="2026-08-16T00:00:00"/>
    <n v="-1.625"/>
    <x v="0"/>
  </r>
  <r>
    <n v="2408"/>
    <n v="1002520019"/>
    <n v="3"/>
    <x v="7"/>
    <n v="4"/>
    <s v="KUDUS"/>
    <s v="KUDUS"/>
    <s v="KUD"/>
    <s v="REG"/>
    <s v="AO"/>
    <x v="0"/>
    <s v="1P INET"/>
    <s v="Completed (PS)"/>
    <s v="RBS-Regional 3"/>
    <d v="2026-08-11T13:53:57"/>
    <d v="2026-08-12T15:15:08"/>
    <n v="69363376"/>
    <m/>
    <n v="142401145766"/>
    <s v="KB AL-IDRUS"/>
    <s v="ODP-KUD-FBH/004 FBH/D01/004.01"/>
    <s v="WO061502192"/>
    <m/>
    <m/>
    <m/>
    <n v="110.84754599999999"/>
    <n v="-6.7594018"/>
    <s v="|MC60024|MYIA-062993426175/POI/Dheta Carollyn /0895341343800/adhilesmana17@gmail.com"/>
    <s v="MYIB_ASSISTANT"/>
    <m/>
    <m/>
    <m/>
    <m/>
    <m/>
    <m/>
    <m/>
    <m/>
    <s v="Management Janji"/>
    <s v="2026-08-12 13:00:00 | M Janji : (12/08/2026) jam Pasang : 09:00 Note : hubungi pelanggan jika ingin kelokasi"/>
    <s v="FCC"/>
    <d v="2026-11-08T13:55:09"/>
    <d v="2026-08-12T13:00:00"/>
    <m/>
    <s v="PS"/>
    <s v="KUD"/>
    <s v="NO ADDON"/>
    <n v="20260812"/>
    <s v="Completed"/>
    <s v="HSI Bisnis Promo HUT Telkom PSB 70% - 50 Mbps"/>
    <s v="INDIBIZ"/>
    <m/>
    <m/>
    <d v="2026-08-12T13:00:00"/>
    <s v="2026-08-12 13:00:00 | M Janji : (12/08/2026) jam Pasang : 09:00 Note : hubungi pelanggan jika ingin kelokasi"/>
    <n v="2026"/>
    <n v="8"/>
    <n v="12"/>
    <d v="2026-08-12T00:00:00"/>
    <n v="-0.54166666666424135"/>
    <x v="0"/>
  </r>
  <r>
    <n v="2409"/>
    <n v="1002511320"/>
    <n v="3"/>
    <x v="2"/>
    <n v="5"/>
    <s v="KEDIRI"/>
    <s v="TRENGGALEK"/>
    <s v="TRE"/>
    <s v="REG"/>
    <s v="AO"/>
    <x v="0"/>
    <s v="1P INET"/>
    <s v="Completed (PS)"/>
    <s v="RBS-Regional 3"/>
    <d v="2026-08-05T18:40:56"/>
    <d v="2026-08-06T09:48:20"/>
    <n v="69359482"/>
    <m/>
    <n v="152608207567"/>
    <s v="SPBU KARANGAN"/>
    <s v="ODP-TRE-FL/54"/>
    <s v="WO061023311"/>
    <m/>
    <m/>
    <m/>
    <n v="111.664558551369"/>
    <n v="-8.0801276114188596"/>
    <s v="|MN00418|MYIA-009672685314/POI/ARI SUNYOTO/085335590000/arisunyoto1@gmail.com"/>
    <s v="MYIB_ASSISTANT"/>
    <m/>
    <m/>
    <m/>
    <m/>
    <m/>
    <m/>
    <m/>
    <m/>
    <s v="Management Janji"/>
    <s v="2026-08-06 15:00:00 | M Janji : (06/08/2026) jam Pasang : 09:00 Note : hubungi pelanggan jika ingin kelokasi"/>
    <s v="FCC"/>
    <d v="2026-05-08T18:54:57"/>
    <d v="2026-08-06T15:00:00"/>
    <m/>
    <s v="PS"/>
    <s v="TRE"/>
    <s v="NO ADDON"/>
    <n v="20260806"/>
    <s v="Completed"/>
    <s v="HSI Bisnis Promo HUT Telkom PSB 70% - 50 Mbps"/>
    <s v="INDIBIZ"/>
    <m/>
    <m/>
    <d v="2026-08-06T15:00:00"/>
    <s v="2026-08-06 15:00:00 | M Janji : (06/08/2026) jam Pasang : 09:00 Note : hubungi pelanggan jika ingin kelokasi"/>
    <n v="2026"/>
    <n v="8"/>
    <n v="6"/>
    <d v="2026-08-06T00:00:00"/>
    <n v="-0.625"/>
    <x v="0"/>
  </r>
  <r>
    <n v="2410"/>
    <n v="1002520663"/>
    <n v="3"/>
    <x v="6"/>
    <n v="5"/>
    <s v="SIDOARJO"/>
    <s v="MOJOKERTO"/>
    <s v="DLA"/>
    <s v="REG"/>
    <s v="AO"/>
    <x v="0"/>
    <m/>
    <s v="Completed (PS)"/>
    <s v="RBS-Regional 3"/>
    <d v="2026-08-11T16:14:48"/>
    <d v="2026-08-12T17:30:37"/>
    <n v="69363611"/>
    <m/>
    <n v="152329216949"/>
    <s v="CAFE &amp; RENTAL PLAYSTATION"/>
    <s v="ODP-DLA-FH/24"/>
    <s v="WO061532043"/>
    <m/>
    <m/>
    <m/>
    <n v="112.519558668136"/>
    <n v="-7.5841850661147996"/>
    <s v="|MC30080|/MOHAMMAD KHOLIQ/82371305284/mohammadkholiq927@gmail.com"/>
    <s v="Sales Force DBS"/>
    <m/>
    <m/>
    <m/>
    <m/>
    <m/>
    <m/>
    <m/>
    <m/>
    <s v="Management Janji"/>
    <s v="2026-08-12 15:00:00|Waktu pemasangan : 12 agustus 2026 Jam pemasangan : 08.00 - 12.00 Info Tambahan : Hubungi pelanggan dulu sebelum ke lokasi terimakasih |40971401|MYDITA"/>
    <s v="FCC"/>
    <d v="2026-11-08T16:39:47"/>
    <d v="2026-08-12T15:00:00"/>
    <m/>
    <s v="PS"/>
    <s v="DLA"/>
    <s v="NETMONK - OCA"/>
    <n v="20260812"/>
    <s v="Completed"/>
    <s v="- E23015;E23015 ~ ES23 - Perangkat ONT[0]  - E23015~null~44292;E23015||11||Abodemen 0[0]  - E23015~null~E23015_SWONTPREM;SWONTPREM ~ Biaya Sewa ONT Premium ~ E23015[50000]  - E24057;E24057 ~ ES24 - Paket HSI Bisnis (HSIE) Khusus Winback[0]  - E24057~null~"/>
    <s v="INDIBIZ"/>
    <m/>
    <m/>
    <d v="2026-08-12T15:00:00"/>
    <s v="2026-08-12 15:00:00|Waktu pemasangan : 12 agustus 2026 Jam pemasangan : 08.00 - 12.00 Info Tambahan : Hubungi pelanggan dulu sebelum ke lokasi terimakasih |40971401|MYDITA"/>
    <n v="2026"/>
    <n v="8"/>
    <n v="12"/>
    <d v="2026-08-12T00:00:00"/>
    <n v="-0.625"/>
    <x v="0"/>
  </r>
  <r>
    <n v="2411"/>
    <n v="1002521746"/>
    <n v="3"/>
    <x v="1"/>
    <n v="5"/>
    <s v="SBY UTARA"/>
    <s v="LAMONGAN"/>
    <s v="BBA"/>
    <s v="REG"/>
    <s v="AO"/>
    <x v="0"/>
    <s v="1P INET"/>
    <s v="Completed (PS)"/>
    <s v="RBS-Regional 3"/>
    <d v="2026-08-12T11:16:56"/>
    <d v="2026-08-12T19:33:31"/>
    <n v="69364047"/>
    <m/>
    <n v="152441211300"/>
    <s v="SPBU 54.621.10"/>
    <s v="ODP-BBA-FAC/35 FAC/D04/35.01"/>
    <s v="WO061569471"/>
    <m/>
    <m/>
    <m/>
    <n v="112.103714011609"/>
    <n v="-7.1356480008665297"/>
    <s v="MD|MYDB-20260812265035|DN00001/MN00216|SPBU 54.621.10|08125970465"/>
    <s v="MYDIGIBIZPARTNER"/>
    <m/>
    <m/>
    <m/>
    <m/>
    <m/>
    <m/>
    <m/>
    <m/>
    <s v="Management Janji"/>
    <s v="2026-08-13 10:00:00 | Waktu pemasnagan : 13 Agustus 2026 Jam pemasangan : 08.00 - 12.00 Mohon hubungi pelanggan sebelum ke lokasi  Terima kasih"/>
    <s v="FCC"/>
    <d v="2026-12-08T11:39:52"/>
    <d v="2026-08-13T10:00:00"/>
    <m/>
    <s v="PS"/>
    <s v="BBA"/>
    <s v="NO ADDON"/>
    <n v="20260812"/>
    <s v="Completed"/>
    <s v="HSI Bisnis Promo HUT Telkom PSB 70% - 100 Mbps"/>
    <s v="INDIBIZ"/>
    <m/>
    <m/>
    <d v="2026-08-13T10:00:00"/>
    <s v="2026-08-13 10:00:00 | Waktu pemasnagan : 13 Agustus 2026 Jam pemasangan : 08.00 - 12.00 Mohon hubungi pelanggan sebelum ke lokasi  Terima kasih"/>
    <n v="2026"/>
    <n v="8"/>
    <n v="12"/>
    <d v="2026-08-12T00:00:00"/>
    <n v="-1.4166666666642413"/>
    <x v="0"/>
  </r>
  <r>
    <n v="2412"/>
    <n v="1002527090"/>
    <n v="3"/>
    <x v="1"/>
    <n v="5"/>
    <s v="MADURA"/>
    <s v="PAMEKASAN"/>
    <s v="SMP"/>
    <s v="REG"/>
    <s v="AO"/>
    <x v="0"/>
    <s v="1P INET"/>
    <s v="Completed (PS)"/>
    <s v="RBS-Regional 3"/>
    <d v="2026-08-14T16:07:56"/>
    <d v="2026-08-15T13:56:53"/>
    <n v="69366323"/>
    <m/>
    <n v="152431232386"/>
    <s v="RUMAH TRANSAKSI"/>
    <s v="ODP-SMP-FV/80 FV/D05/80.01"/>
    <s v="WO061768087"/>
    <m/>
    <m/>
    <m/>
    <n v="113.80946215242101"/>
    <n v="-7.10616500760728"/>
    <s v="MD|MYDB-20260814265378|DN00001/MN00806|RUMAH TRANSAKSI|08213325454"/>
    <s v="MYDIGIBIZPARTNER"/>
    <m/>
    <m/>
    <m/>
    <m/>
    <m/>
    <m/>
    <m/>
    <m/>
    <s v="Management Janji"/>
    <s v="2026-08-15 13:00:00 | Nama PIC :  bu nyunyuk  No HP : 08213325454 Alt :  M Janji : 15/AGUSTUS/2026 jam Pasang : Siang  Note : hubungi pelanggan jika ingin kelokasi, terimakasih. "/>
    <s v="FCC"/>
    <s v="14-08-2026 16:10:01"/>
    <d v="2026-08-15T13:00:00"/>
    <m/>
    <s v="PS"/>
    <s v="SMP"/>
    <s v="NO ADDON"/>
    <n v="20260815"/>
    <s v="Completed"/>
    <s v="HSI Bisnis Promo HUT Telkom PSB 70% - 300 Mbps"/>
    <s v="INDIBIZ"/>
    <m/>
    <m/>
    <d v="2026-08-15T13:00:00"/>
    <s v="2026-08-15 13:00:00 | Nama PIC :  bu nyunyuk  No HP : 08213325454 Alt :  M Janji : 15/AGUSTUS/2026 jam Pasang : Siang  Note : hubungi pelanggan jika ingin kelokasi, terimakasih. "/>
    <n v="2026"/>
    <n v="8"/>
    <n v="15"/>
    <d v="2026-08-15T00:00:00"/>
    <n v="-0.54166666666424135"/>
    <x v="0"/>
  </r>
  <r>
    <n v="2413"/>
    <n v="1002504482"/>
    <n v="3"/>
    <x v="6"/>
    <n v="5"/>
    <s v="SIDOARJO"/>
    <s v="JOMBANG"/>
    <s v="JOM"/>
    <s v="REG"/>
    <s v="AO"/>
    <x v="0"/>
    <m/>
    <s v="Completed (PS)"/>
    <s v="RBS-Regional 3"/>
    <d v="2026-08-01T12:01:58"/>
    <d v="2026-08-01T16:32:31"/>
    <n v="69356688"/>
    <m/>
    <n v="152318240203"/>
    <s v="MTSN 2 JOMBANG"/>
    <s v="ODP-JOM-FT/18"/>
    <s v="WO060657861"/>
    <m/>
    <m/>
    <m/>
    <n v="112.2746909"/>
    <n v="-7.5449947000000002"/>
    <s v="|MN02084|/MTSN 2 JOMBANG/WINBACK 2.0 HSI B2B (1:1) 50MBPS 355RB PSB DISC 70%//arieferdem178@gmail.com/SAIFUL ARIF /82132400292"/>
    <s v="Sales Force DBS"/>
    <m/>
    <m/>
    <m/>
    <m/>
    <m/>
    <m/>
    <m/>
    <m/>
    <s v="Management Janji"/>
    <s v="2026-08-02 13:00:00|M Janji : (02/08/2026) jam Pasang : 09:00 Note : hubungi pelanggan jika ingin kelokasi|SO1317|MYDITA"/>
    <s v="FCC"/>
    <d v="2026-01-08T12:09:52"/>
    <d v="2026-08-02T13:00:00"/>
    <m/>
    <s v="PS"/>
    <s v="JOM"/>
    <s v="NO ADDON"/>
    <n v="20260801"/>
    <s v="Completed"/>
    <s v="- 11_11446;Biaya PSB HSI EBIS Tunai di Depan ~ 11[150000]  - SP_NOSS;SP_NOSS ~ Internet NOSS Multispeed Network[0]  - SP_NOSS;SP_NOSS ~ Internet NOSS Multispeed Network[0]  - E23015;E23015 ~ ES23 - Perangkat ONT[0]  - E23015~null~44292;E23015||11||Abodeme"/>
    <s v="INDIBIZ"/>
    <m/>
    <m/>
    <d v="2026-08-02T13:00:00"/>
    <s v="2026-08-02 13:00:00|M Janji : (02/08/2026) jam Pasang : 09:00 Note : hubungi pelanggan jika ingin kelokasi|SO1317|MYDITA"/>
    <n v="2026"/>
    <n v="8"/>
    <n v="1"/>
    <d v="2026-08-01T00:00:00"/>
    <n v="-1.5416666666642413"/>
    <x v="0"/>
  </r>
  <r>
    <n v="2414"/>
    <n v="1002513511"/>
    <n v="3"/>
    <x v="6"/>
    <n v="5"/>
    <s v="SIDOARJO"/>
    <s v="MOJOKERTO"/>
    <s v="NGI"/>
    <s v="REG"/>
    <s v="AO"/>
    <x v="0"/>
    <m/>
    <s v="Completed (PS)"/>
    <s v="RBS-Regional 3"/>
    <d v="2026-08-06T20:44:19"/>
    <d v="2026-08-06T22:54:13"/>
    <n v="69359281"/>
    <m/>
    <n v="152321202950"/>
    <s v="MESH KARYAWAN"/>
    <s v="ODP-NGI-FG/20"/>
    <s v="WO061121576"/>
    <m/>
    <m/>
    <m/>
    <n v="112.609212"/>
    <n v="-7.5502820000000002"/>
    <s v="|404303|/MESH KARYAWAN/WINBACK 2.0 HSI B2B (1:1) 100MBPS 535RB PSB DISC 70%//yarohman2001@gmail.com/ABDUR ROHMAN/085701795348 / 85655870884"/>
    <s v="Sales Force DBS"/>
    <m/>
    <m/>
    <m/>
    <m/>
    <m/>
    <m/>
    <m/>
    <m/>
    <s v="Management Janji"/>
    <s v="2026-08-07 15:00:00|Waktu pemasnagan : 07 agustus 2026  Jam pemasangan : 08.00 - 12.00  Mohon hubungi pelanggan sebelum ke lokasi   Terima kasih|40010577|MYDITA"/>
    <s v="FCC"/>
    <d v="2026-06-08T20:55:11"/>
    <m/>
    <m/>
    <s v="PS"/>
    <s v="NGI"/>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6T07:00:00"/>
    <s v="2026-08-07 15:00:00|Waktu pemasnagan : 07 agustus 2026  Jam pemasangan : 08.00 - 12.00  Mohon hubungi pelanggan sebelum ke lokasi   Terima kasih|40010577|MYDITA"/>
    <n v="2026"/>
    <n v="8"/>
    <n v="6"/>
    <d v="2026-08-06T00:00:00"/>
    <n v="-0.29166666666424135"/>
    <x v="0"/>
  </r>
  <r>
    <n v="2415"/>
    <n v="1002509866"/>
    <n v="3"/>
    <x v="2"/>
    <n v="5"/>
    <s v="MALANG"/>
    <s v="KEPANJEN"/>
    <s v="GDG"/>
    <s v="REG"/>
    <s v="AO"/>
    <x v="0"/>
    <s v="1P INET"/>
    <s v="Completed (PS)"/>
    <s v="RBS-Regional 3"/>
    <d v="2026-08-05T09:58:56"/>
    <d v="2026-08-07T14:43:10"/>
    <n v="69358853"/>
    <m/>
    <n v="152704231400"/>
    <s v="KOS NURUL ULUM"/>
    <s v="ODP-GDG-FF/92 FF/D10/92.01"/>
    <s v="WO060957068"/>
    <m/>
    <m/>
    <m/>
    <n v="112.59609560784899"/>
    <n v="-8.0549348346724692"/>
    <s v="|MC20235|MYIA-011833560054/POI/MUHAMMAD HARIS UBAIDILLAH /0895360517060/mhd16199@gmail.com"/>
    <s v="MYIB_ASSISTANT"/>
    <m/>
    <m/>
    <m/>
    <m/>
    <m/>
    <m/>
    <m/>
    <m/>
    <s v="Management Janji"/>
    <s v="2026-08-08 08:00:00 | Nama PIC : bapak haris No HP : 0895360517060 Alt :  M Janji : (SABTU/8/AGUSTUS/2026) jam Pasang : 09:00 Note : hubungi pelanggan jika ingin kelokasi"/>
    <s v="FCC"/>
    <d v="2026-05-08T10:09:56"/>
    <d v="2026-08-08T08:00:00"/>
    <m/>
    <s v="PS"/>
    <s v="GDG"/>
    <s v="NO ADDON"/>
    <n v="20260807"/>
    <s v="Completed"/>
    <s v="HSI Bisnis Promo HUT Telkom PSB 70% - 100 Mbps"/>
    <s v="INDIBIZ"/>
    <m/>
    <m/>
    <d v="2026-08-08T08:00:00"/>
    <s v="2026-08-08 08:00:00 | Nama PIC : bapak haris No HP : 0895360517060 Alt :  M Janji : (SABTU/8/AGUSTUS/2026) jam Pasang : 09:00 Note : hubungi pelanggan jika ingin kelokasi"/>
    <n v="2026"/>
    <n v="8"/>
    <n v="7"/>
    <d v="2026-08-07T00:00:00"/>
    <n v="-1.3333333333357587"/>
    <x v="0"/>
  </r>
  <r>
    <n v="2416"/>
    <n v="1002525290"/>
    <n v="3"/>
    <x v="2"/>
    <n v="5"/>
    <s v="MADIUN"/>
    <s v="NGAWI"/>
    <s v="NWI"/>
    <s v="REG"/>
    <s v="AO"/>
    <x v="0"/>
    <s v="1P INET"/>
    <s v="Completed (PS)"/>
    <s v="RBS-Regional 3"/>
    <d v="2026-08-13T19:50:57"/>
    <d v="2026-08-14T20:03:24"/>
    <n v="69365554"/>
    <m/>
    <n v="152605224551"/>
    <s v="KARAOKE MELODY"/>
    <s v="ODP-NWI-FE/107"/>
    <s v="WO061705676"/>
    <m/>
    <m/>
    <m/>
    <n v="111.438466165642"/>
    <n v="-7.4271625193646003"/>
    <s v="|MN00264|MYIA-064827278462/POI/yudha mahendra septiawan/085338541585/yudhamahendra09@gmail.com"/>
    <s v="MYIB_ASSISTANT"/>
    <m/>
    <m/>
    <m/>
    <m/>
    <m/>
    <m/>
    <m/>
    <m/>
    <s v="Management Janji"/>
    <s v="2026-08-15 08:00:00 | M Janji : (Jumat/14/Agustus/2026) jam Pasang : 09:00 Note : hubungi pelanggan jika ingin kelokasi"/>
    <s v="FCC"/>
    <s v="13-08-2026 19:55:23"/>
    <d v="2026-08-15T08:00:00"/>
    <m/>
    <s v="PS"/>
    <s v="NWI"/>
    <s v="NO ADDON"/>
    <n v="20260814"/>
    <s v="Completed"/>
    <s v="HSI Bisnis Promo HUT Telkom PSB 70% - 50 Mbps"/>
    <s v="INDIBIZ"/>
    <m/>
    <m/>
    <d v="2026-08-15T08:00:00"/>
    <s v="2026-08-15 08:00:00 | M Janji : (Jumat/14/Agustus/2026) jam Pasang : 09:00 Note : hubungi pelanggan jika ingin kelokasi"/>
    <n v="2026"/>
    <n v="8"/>
    <n v="14"/>
    <d v="2026-08-14T00:00:00"/>
    <n v="-1.3333333333357587"/>
    <x v="0"/>
  </r>
  <r>
    <n v="2417"/>
    <n v="1002524447"/>
    <n v="3"/>
    <x v="3"/>
    <n v="4"/>
    <s v="YOGYAKARTA"/>
    <s v="INNER - YOGYA JATENG SELATAN"/>
    <s v="PGR"/>
    <s v="REG"/>
    <s v="AO"/>
    <x v="0"/>
    <m/>
    <s v="7 | OSS - PROVISIONING ISSUED"/>
    <s v="RBS-Regional 2"/>
    <d v="2026-08-13T14:24:13"/>
    <d v="2026-08-17T13:10:46"/>
    <n v="69365242"/>
    <m/>
    <n v="141114227924"/>
    <s v="PT Data Prima Solusindo"/>
    <s v="ODP-PGR-FBH/074"/>
    <s v="WO061874179"/>
    <m/>
    <m/>
    <m/>
    <n v="110.369451521546"/>
    <n v="-7.8062614023047301"/>
    <s v="AMRBS;404486;ADALYDE M JOWEY;JKT OUTER; PT Data Prima Solusindo ;Hsi inet only 100 Mbps ;Pic Harizan Farizi ; Cp 085718503440 - 082295880875 ; harizan.farizi@newconnext.com"/>
    <s v="Sales Profesional"/>
    <m/>
    <m/>
    <m/>
    <m/>
    <m/>
    <m/>
    <m/>
    <m/>
    <s v="Management Janji"/>
    <s v="2026-08-17 13:00:00|Tanggal pemasangan : 17 AGUSTUS 2026 Jam pemasangan : pagi/siang Info Tambahan : Hubungi pelanggan dulu sebelum ke lokasi terima kasih|40010577|MYDITA"/>
    <s v="FCC"/>
    <s v="13-08-2026 14:39:50"/>
    <d v="2026-08-17T13:00:00"/>
    <m/>
    <s v="PI"/>
    <s v="PGR"/>
    <s v="NO ADDON"/>
    <m/>
    <s v="Provisioning Issued"/>
    <s v="- 11_11446;Biaya PSB HSI EBIS Tunai di Depan ~ 11[150000]  - SP_NOSS;SP_NOSS ~ Internet NOSS Multispeed Network[0]  - SP_NOSS;SP_NOSS ~ Internet NOSS Multispeed Network[0]  - E25061;E25061 ~ ES25 - Paket HSI Basic (HSIEF) Khusus Winback 2.0[0]  - E25061~n"/>
    <s v="INDIBIZ"/>
    <m/>
    <m/>
    <d v="2026-08-17T13:00:00"/>
    <s v="2026-08-17 13:00:00|Tanggal pemasangan : 17 AGUSTUS 2026 Jam pemasangan : pagi/siang Info Tambahan : Hubungi pelanggan dulu sebelum ke lokasi terima kasih|40010577|MYDITA"/>
    <m/>
    <m/>
    <m/>
    <e v="#NUM!"/>
    <e v="#NUM!"/>
    <x v="1"/>
  </r>
  <r>
    <n v="2418"/>
    <n v="1002508576"/>
    <n v="3"/>
    <x v="3"/>
    <n v="4"/>
    <s v="MAGELANG"/>
    <s v="MUNTILAN"/>
    <s v="SWT"/>
    <s v="REG"/>
    <s v="AO"/>
    <x v="0"/>
    <m/>
    <s v="CANCEL COMPLETED"/>
    <s v="RBS-Regional 3"/>
    <d v="2026-08-04T14:33:02"/>
    <d v="2026-08-04T18:24:58"/>
    <n v="69358354"/>
    <m/>
    <n v="142164113606"/>
    <s v="Sumanto farm"/>
    <m/>
    <m/>
    <m/>
    <m/>
    <m/>
    <n v="110.3618694"/>
    <n v="-7.5320916999999996"/>
    <s v="|MN00935|/Sumanto farm/085729793368/Mantosumanto1019@gmail.com/ 1S HSI BISNIS BASIC PROMO HUT 50 Mbps / AGUS SADEWO"/>
    <s v="Sales Profesional"/>
    <m/>
    <m/>
    <m/>
    <m/>
    <m/>
    <m/>
    <m/>
    <m/>
    <m/>
    <m/>
    <m/>
    <d v="2026-04-08T14:40:14"/>
    <m/>
    <m/>
    <s v="REJECT_FCC"/>
    <s v="SWT"/>
    <s v="NO ADDON"/>
    <m/>
    <s v="DECLINE : Decline - Pindah Segmentasi Yusnani Manalu 40951378|MYDITA"/>
    <s v="- 11_11446;Biaya PSB HSI EBIS Tunai di Depan ~ 11[150000]  - E23015;E23015 ~ ES23 - Perangkat ONT[0]  - E23015~null~44292;E23015||11||Abodemen 0[0]  - E23015~null~E23015_SWONT;SWONT ~ Biaya Sewa ONT ~ E23015[30000]  - SP_NOSS;SP_NOSS ~ Internet NOSS Multi"/>
    <s v="INDIBIZ"/>
    <m/>
    <m/>
    <m/>
    <m/>
    <m/>
    <m/>
    <m/>
    <e v="#NUM!"/>
    <e v="#NUM!"/>
    <x v="1"/>
  </r>
  <r>
    <n v="2419"/>
    <n v="1002530081"/>
    <n v="3"/>
    <x v="2"/>
    <n v="5"/>
    <s v="MADIUN"/>
    <s v="NGAWI"/>
    <s v="JGO"/>
    <s v="REG"/>
    <s v="AO"/>
    <x v="0"/>
    <s v="1P INET"/>
    <s v="7 | OSS - PROVISIONING ISSUED"/>
    <s v="RBS-Regional 3"/>
    <d v="2026-08-16T18:50:56"/>
    <d v="2026-08-18T08:06:13"/>
    <n v="69367758"/>
    <m/>
    <n v="152635205073"/>
    <s v="SMKN 1 PARON"/>
    <s v="ODP-JGO-FE/01 FE/D01/01.01"/>
    <s v="WO061899626"/>
    <m/>
    <m/>
    <m/>
    <n v="111.31110184407299"/>
    <n v="-7.4915197101077498"/>
    <s v="|MN00264|MYIA-060208828997/POI/SUPARJAK/082334498282/smkn1.paron@yahoo.co.id"/>
    <s v="MYIB_ASSISTANT"/>
    <m/>
    <m/>
    <m/>
    <m/>
    <m/>
    <m/>
    <m/>
    <m/>
    <s v="Management Janji"/>
    <s v="2026-08-18 08:00:00 | Tanggal pemasangan : 17 AGUSTUS 2026 Jam pemasangan : pagi/siang Info Tambahan : Hubungi pelanggan dulu sebelum ke lokasi terima kasih"/>
    <s v="FCC"/>
    <s v="16-08-2026 18:54:52"/>
    <d v="2026-08-18T08:00:00"/>
    <m/>
    <s v="PI"/>
    <s v="JGO"/>
    <s v="NO ADDON"/>
    <m/>
    <s v="Provisioning Issued"/>
    <s v="HSI Bisnis Promo HUT Telkom PSB 70% - 50 Mbps"/>
    <s v="INDIBIZ"/>
    <m/>
    <m/>
    <d v="2026-08-18T08:00:00"/>
    <s v="2026-08-18 08:00:00 | Tanggal pemasangan : 17 AGUSTUS 2026 Jam pemasangan : pagi/siang Info Tambahan : Hubungi pelanggan dulu sebelum ke lokasi terima kasih"/>
    <m/>
    <m/>
    <m/>
    <e v="#NUM!"/>
    <e v="#NUM!"/>
    <x v="1"/>
  </r>
  <r>
    <n v="2420"/>
    <n v="1002521306"/>
    <n v="3"/>
    <x v="2"/>
    <n v="5"/>
    <s v="MADIUN"/>
    <s v="MADIUN"/>
    <s v="CRB"/>
    <s v="REG"/>
    <s v="AO"/>
    <x v="0"/>
    <m/>
    <s v="Completed (PS)"/>
    <s v="RBS-Regional 3"/>
    <d v="2026-08-12T09:02:45"/>
    <d v="2026-08-12T13:52:28"/>
    <n v="69361592"/>
    <m/>
    <n v="152632201400"/>
    <s v="SPBU 54.631.01 (OFFICE)"/>
    <s v="ODP-CRB-FD/63"/>
    <s v="WO061556111"/>
    <m/>
    <m/>
    <m/>
    <n v="111.65669800000001"/>
    <n v="-7.5392479999999997"/>
    <s v="|MN00286|MYIA-001657676361/POI/PARJONO/087858060685/spbu5.5463110@gmail.com"/>
    <s v="MYDIGIBIZ"/>
    <m/>
    <m/>
    <m/>
    <m/>
    <m/>
    <m/>
    <m/>
    <m/>
    <s v="Management Janji"/>
    <s v="2026-08-09 13:00:00 | Tgl Pemasangan : 09 Agustus 2026  Interval : PAGI SIANG  Note : Hubungi pelanggan terlebih dahulu"/>
    <s v="FCC"/>
    <d v="2026-12-08T09:10:20"/>
    <m/>
    <m/>
    <s v="PS"/>
    <s v="CRB"/>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07:00:00"/>
    <s v="2026-08-09 13:00:00 | Tgl Pemasangan : 09 Agustus 2026  Interval : PAGI SIANG  Note : Hubungi pelanggan terlebih dahulu"/>
    <n v="2026"/>
    <n v="8"/>
    <n v="12"/>
    <d v="2026-08-12T00:00:00"/>
    <n v="-0.29166666666424135"/>
    <x v="0"/>
  </r>
  <r>
    <n v="2421"/>
    <n v="1002506373"/>
    <n v="3"/>
    <x v="6"/>
    <n v="5"/>
    <s v="PASURUAN"/>
    <s v="PASURUAN"/>
    <s v="PSN"/>
    <s v="REG"/>
    <s v="AO"/>
    <x v="0"/>
    <m/>
    <s v="98 | OSS - CANCEL COMPLETE"/>
    <s v="RBS-Regional 2"/>
    <d v="2026-08-03T15:19:40"/>
    <d v="2026-08-05T11:48:26"/>
    <n v="69357695"/>
    <m/>
    <n v="152729256368"/>
    <s v="Toko Syauqy Cell &amp; Digital Print"/>
    <s v="ODP-PSN-FCC/04"/>
    <s v="WO060819873"/>
    <m/>
    <m/>
    <m/>
    <n v="106.823590353645"/>
    <n v="-6.1833448719873303"/>
    <s v="|MN00915| Toko Syauqy Cell &amp; Digital Print / Pic Syarifuddin  / Pic 085119398998 - 082332171331 / syauqycell676@gmail.com"/>
    <s v="Sales Profesional"/>
    <m/>
    <m/>
    <m/>
    <m/>
    <m/>
    <m/>
    <m/>
    <m/>
    <s v="Management Janji"/>
    <s v="2026-08-04 13:00:00|M Janji : 4 agustus 2026 jam Pasang : siang Note : hubungi pelanggan jika ingin kelokasi|40981182|MYDITA"/>
    <s v="FCC"/>
    <d v="2026-03-08T15:25:36"/>
    <d v="2026-08-04T13:00:00"/>
    <s v="Kendala Pelanggan"/>
    <s v="CANCEL"/>
    <s v="PSN"/>
    <s v="NO ADDON"/>
    <m/>
    <s v="Cancel Completed"/>
    <s v="- E25060;E25060 ~ ES25 - Paket HSI Bisnis (HSIE) Khusus Winback 2.0[0]  - E25060~null~E25060_UNL;UNL ~ Internet-Link Unlimited Internet Usage ~ E25060[0]  - E25060~null~105343;E25060||11||Abodemen 0[0]  - E25060~null~E25060_HSIE200M;HSIE200M ~ High Speed "/>
    <s v="INDIBIZ"/>
    <m/>
    <m/>
    <d v="2026-08-04T13:00:00"/>
    <s v="2026-08-04 13:00:00|M Janji : 4 agustus 2026 jam Pasang : siang Note : hubungi pelanggan jika ingin kelokasi|40981182|MYDITA"/>
    <m/>
    <m/>
    <m/>
    <e v="#NUM!"/>
    <e v="#NUM!"/>
    <x v="1"/>
  </r>
  <r>
    <n v="2422"/>
    <n v="1002530838"/>
    <n v="3"/>
    <x v="3"/>
    <n v="4"/>
    <s v="YOGYAKARTA"/>
    <s v="INNER - YOGYA JATENG SELATAN"/>
    <s v="PGR"/>
    <s v="REG"/>
    <s v="AO"/>
    <x v="0"/>
    <s v="1P INET"/>
    <s v="MIE - SEND SURVEY"/>
    <s v="RBS-Regional 3"/>
    <d v="2026-08-17T12:59:57"/>
    <d v="2026-08-17T13:02:01"/>
    <n v="69368065"/>
    <m/>
    <n v="141114228045"/>
    <s v="KOST PUTRI KDM ( Kang Di Man )"/>
    <s v="ODP-PGR-FDD/002 FDD/D01/002.01"/>
    <s v="WO061927110"/>
    <m/>
    <m/>
    <m/>
    <n v="110.38226760000001"/>
    <n v="-7.8447711"/>
    <s v="|MN00277|MYIA-099460413010/POI/Pipit Titani/083867005793/pipittitani298@gmail.com"/>
    <s v="MYIB_ASSISTANT"/>
    <m/>
    <m/>
    <m/>
    <m/>
    <m/>
    <m/>
    <m/>
    <m/>
    <s v="Management Janji"/>
    <s v="2026-08-18 13:00:00 | Waktu pemasangan : 17 agustus 2026 Jam pemasangan : 08.00 - 12.00 Info Tambahan : Hubungi pelanggan dulu sebelum ke lokasi terimakasih "/>
    <s v="FCC"/>
    <s v="17-08-2026 13:10:11"/>
    <d v="2026-08-18T13:00:00"/>
    <m/>
    <s v="SURVEY_NEW_MANJA"/>
    <s v="PGR"/>
    <s v="NO ADDON"/>
    <m/>
    <s v="MIE - SEND SURVEY"/>
    <s v="HSI Bisnis Promo HUT Telkom PSB 70% - 100 Mbps Dual Band"/>
    <s v="INDIBIZ"/>
    <m/>
    <m/>
    <d v="2026-08-18T13:00:00"/>
    <s v="2026-08-18 13:00:00 | Waktu pemasangan : 17 agustus 2026 Jam pemasangan : 08.00 - 12.00 Info Tambahan : Hubungi pelanggan dulu sebelum ke lokasi terimakasih "/>
    <m/>
    <m/>
    <m/>
    <e v="#NUM!"/>
    <e v="#NUM!"/>
    <x v="1"/>
  </r>
  <r>
    <n v="2423"/>
    <n v="1002525416"/>
    <n v="3"/>
    <x v="3"/>
    <n v="4"/>
    <s v="PURWOKERTO"/>
    <s v="BANJARNEGARA"/>
    <s v="BJR"/>
    <s v="REG"/>
    <s v="AO"/>
    <x v="0"/>
    <s v="1P INET"/>
    <s v="Completed (PS)"/>
    <s v="RBS-Regional 3"/>
    <d v="2026-08-14T08:07:56"/>
    <d v="2026-08-14T13:56:31"/>
    <n v="69365588"/>
    <m/>
    <n v="146372102788"/>
    <s v="TOKO ARYA PERABOT RUMAH TANGGA"/>
    <s v="ODP-BJR-FAN/018"/>
    <s v="WO061713930"/>
    <m/>
    <m/>
    <m/>
    <n v="109.736986"/>
    <n v="-7.350835"/>
    <s v="|MC00213|MYIA-067685822768/POI/ARYA BUDHI PRAJNA/0882006386703/aryabodiprajena@gmail.com"/>
    <s v="MYIB_ASSISTANT"/>
    <m/>
    <m/>
    <m/>
    <m/>
    <m/>
    <m/>
    <m/>
    <m/>
    <s v="Management Janji"/>
    <s v="2026-08-15 15:00:00 | Waktu pemasangan : 15 agustus 2026 Jam pemasangan : 08.00 - 12.00 Info Tambahan : Hubungi pelanggan dulu sebelum ke lokasi terimakasih "/>
    <s v="FCC"/>
    <s v="14-08-2026 08:10:10"/>
    <d v="2026-08-15T15:00:00"/>
    <m/>
    <s v="PS"/>
    <s v="BJR"/>
    <s v="NO ADDON"/>
    <n v="20260814"/>
    <s v="Completed"/>
    <s v="HSI Bisnis Promo HUT Telkom PSB 70% - 300 Mbps"/>
    <s v="INDIBIZ"/>
    <m/>
    <m/>
    <d v="2026-08-15T15:00:00"/>
    <s v="2026-08-15 15:00:00 | Waktu pemasangan : 15 agustus 2026 Jam pemasangan : 08.00 - 12.00 Info Tambahan : Hubungi pelanggan dulu sebelum ke lokasi terimakasih "/>
    <n v="2026"/>
    <n v="8"/>
    <n v="14"/>
    <d v="2026-08-14T00:00:00"/>
    <n v="-1.625"/>
    <x v="0"/>
  </r>
  <r>
    <n v="2424"/>
    <n v="1002509800"/>
    <n v="3"/>
    <x v="1"/>
    <n v="5"/>
    <s v="SBY SELATAN"/>
    <s v="MANYAR"/>
    <s v="JGR"/>
    <s v="REG"/>
    <s v="AO"/>
    <x v="0"/>
    <s v="1P INET"/>
    <s v="Completed (PS)"/>
    <s v="RBS-Regional 3"/>
    <d v="2026-08-05T09:40:56"/>
    <d v="2026-08-06T14:03:41"/>
    <n v="69358819"/>
    <m/>
    <n v="152310255209"/>
    <s v="PT VARNION TECHNOLOGY SEMESTA"/>
    <s v="ODP-RKT-FGJ/26 FGJ/D03/26.01"/>
    <s v="WO060955202"/>
    <m/>
    <m/>
    <m/>
    <n v="112.772194688266"/>
    <n v="-7.3204054514343699"/>
    <s v="|MC50133|MYIA-011763664852/POI/Anita Octavia/081325889709/anita.octavia@varnion.com"/>
    <s v="MYIB_ASSISTANT"/>
    <m/>
    <m/>
    <m/>
    <m/>
    <m/>
    <m/>
    <m/>
    <m/>
    <s v="Management Janji"/>
    <s v="2026-08-06 08:00:00 | Nama PIC : Ibu Anita No HP : 081325889709 No Alternatif : - M Janji : 06/08/2026 Jam Pasang : Pagi NoteÃ‚Â :  Hubungi terlebih dahulu sebelum ke lokasi "/>
    <s v="FCC"/>
    <d v="2026-05-08T09:55:13"/>
    <d v="2026-08-06T08:00:00"/>
    <s v="Kendala Pelanggan"/>
    <s v="PS"/>
    <s v="JGR"/>
    <s v="NO ADDON"/>
    <n v="20260806"/>
    <s v="Completed"/>
    <s v="HSI Bisnis Promo HUT Telkom PSB 70% - 200 Mbps"/>
    <s v="INDIBIZ"/>
    <m/>
    <m/>
    <d v="2026-08-06T08:00:00"/>
    <s v="2026-08-06 08:00:00 | Nama PIC : Ibu Anita No HP : 081325889709 No Alternatif : - M Janji : 06/08/2026 Jam Pasang : Pagi NoteÃ‚Â :  Hubungi terlebih dahulu sebelum ke lokasi "/>
    <n v="2026"/>
    <n v="8"/>
    <n v="6"/>
    <d v="2026-08-06T00:00:00"/>
    <n v="-0.33333333333575865"/>
    <x v="0"/>
  </r>
  <r>
    <n v="2425"/>
    <n v="1002530383"/>
    <n v="3"/>
    <x v="2"/>
    <n v="5"/>
    <s v="MALANG"/>
    <s v="BATU"/>
    <s v="BTU"/>
    <s v="REG"/>
    <s v="AO"/>
    <x v="0"/>
    <s v="1P INET"/>
    <s v="MIA - INVALID SURVEY"/>
    <s v="RBS-Regional 3"/>
    <d v="2026-08-17T07:56:57"/>
    <d v="2026-08-18T05:00:39"/>
    <n v="69367808"/>
    <m/>
    <n v="152707239265"/>
    <s v="SMAN 3 BATU"/>
    <s v="ODP-BTU-FAG/129 FAG/D14/129.01"/>
    <s v="WO061907540"/>
    <m/>
    <m/>
    <m/>
    <n v="112.5300441"/>
    <n v="-7.8345248999999999"/>
    <s v="|MN01864|MYIA-042837145537/POI/indra ribawa/0881027643853/sman3batu@gmail.com"/>
    <s v="MYIB_ASSISTANT"/>
    <m/>
    <m/>
    <m/>
    <m/>
    <m/>
    <m/>
    <m/>
    <m/>
    <s v="Management Janji"/>
    <s v="2026-08-18 08:00:00 | Jam Pemasangan : 08:00 - 12.00 Tanggal Pemasangan : 18/08/2026 Info Tambahan : Hubungi pelanggan sebelum datang ke lokasi"/>
    <s v="FCC"/>
    <s v="17-08-2026 08:26:02"/>
    <d v="2026-08-18T08:00:00"/>
    <m/>
    <s v="SURVEY_NEW_MANJA"/>
    <s v="BTU"/>
    <s v="NO ADDON"/>
    <m/>
    <s v="MIE - INVALID SURVEY - Kendala Jalur/Rute Tarikan"/>
    <s v="HSI Bisnis Basic Promo HUT Telkom PSB 70% - 50 Mbps"/>
    <s v="INDIBIZ"/>
    <m/>
    <m/>
    <d v="2026-08-18T08:00:00"/>
    <s v="2026-08-18 08:00:00 | Jam Pemasangan : 08:00 - 12.00 Tanggal Pemasangan : 18/08/2026 Info Tambahan : Hubungi pelanggan sebelum datang ke lokasi"/>
    <m/>
    <m/>
    <m/>
    <e v="#NUM!"/>
    <e v="#NUM!"/>
    <x v="1"/>
  </r>
  <r>
    <n v="2426"/>
    <n v="1002527009"/>
    <n v="3"/>
    <x v="6"/>
    <n v="5"/>
    <s v="PASURUAN"/>
    <s v="PROBOLINGGO"/>
    <s v="LCE"/>
    <s v="REG"/>
    <s v="AO"/>
    <x v="0"/>
    <s v="1P INET"/>
    <s v="Completed (PS)"/>
    <s v="RBS-Regional 3"/>
    <d v="2026-08-14T15:49:56"/>
    <d v="2026-08-14T17:38:09"/>
    <n v="69366280"/>
    <m/>
    <n v="152511206411"/>
    <s v="TOKO OKE ESQU"/>
    <s v="ODP-LCE-FE/03 FE/D01/03.01"/>
    <s v="WO061765814"/>
    <m/>
    <m/>
    <m/>
    <n v="113.2548"/>
    <n v="-7.8305809999999996"/>
    <s v="|MN01068|MYIA-076829544636/POI/LAILATUL NISFAH/087810634436/lailatulnisfah06@gmail.com"/>
    <s v="MYIB_ASSISTANT"/>
    <m/>
    <m/>
    <m/>
    <m/>
    <m/>
    <m/>
    <m/>
    <m/>
    <s v="Management Janji"/>
    <s v="2026-08-15 13:00:00 | Jam Pemasangan : 08:00 - 12.00 Tanggal Pemasangan : 15/08/2026 Info Tambahan : Hubungi pelanggan sebelum datang ke lokasi"/>
    <s v="FCC"/>
    <s v="14-08-2026 15:55:01"/>
    <d v="2026-08-15T13:00:00"/>
    <m/>
    <s v="PS"/>
    <s v="LCE"/>
    <s v="NO ADDON"/>
    <n v="20260814"/>
    <s v="Completed"/>
    <s v="HSI Bisnis Promo HUT Telkom PSB 70% - 200 Mbps"/>
    <s v="INDIBIZ"/>
    <m/>
    <m/>
    <d v="2026-08-15T13:00:00"/>
    <s v="2026-08-15 13:00:00 | Jam Pemasangan : 08:00 - 12.00 Tanggal Pemasangan : 15/08/2026 Info Tambahan : Hubungi pelanggan sebelum datang ke lokasi"/>
    <n v="2026"/>
    <n v="8"/>
    <n v="14"/>
    <d v="2026-08-14T00:00:00"/>
    <n v="-1.5416666666642413"/>
    <x v="0"/>
  </r>
  <r>
    <n v="2427"/>
    <n v="1002508924"/>
    <n v="3"/>
    <x v="0"/>
    <n v="5"/>
    <s v="KUPANG"/>
    <s v="MAUMERE"/>
    <s v="MMR"/>
    <s v="REG"/>
    <s v="AO"/>
    <x v="0"/>
    <m/>
    <s v="Completed (PS)"/>
    <s v="RBS-Regional 3"/>
    <d v="2026-08-04T15:33:34"/>
    <d v="2026-08-10T09:34:41"/>
    <n v="69358398"/>
    <m/>
    <n v="172508208833"/>
    <s v="PT. ADHAUS"/>
    <s v="ODP-MMR-F03/04"/>
    <s v="WO060964593"/>
    <m/>
    <m/>
    <m/>
    <n v="122.2079088"/>
    <n v="-8.6173681000000002"/>
    <s v="AMRBS;950197;AM;M. ALFIAN FJ;RBS-3;SURAMADU;PSB;PT. ADHAUS;DOMINGGUS EDMUNDUS BURA;Jian Jeraus Young/082160889856;Alfian/081321885813;jianjeraus@iconixid.com;HSI Bisnis (1:1) 200 Mbps (Rp 1.049.000) PSB Rp 150.000;"/>
    <s v="Account Manager"/>
    <m/>
    <m/>
    <m/>
    <m/>
    <m/>
    <m/>
    <m/>
    <m/>
    <s v="Management Janji"/>
    <s v="2026-08-06 13:00:00|Jam pemasangan : 12.00 Info Tambahan : Hubungi pelanggan dulu sebelum ke lokasi terimakasih |40951378|MYDITA"/>
    <s v="FCC"/>
    <d v="2026-04-08T15:40:01"/>
    <d v="2026-08-06T13:00:00"/>
    <m/>
    <s v="PS"/>
    <s v="MMR"/>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06T13:00:00"/>
    <s v="2026-08-06 13:00:00|Jam pemasangan : 12.00 Info Tambahan : Hubungi pelanggan dulu sebelum ke lokasi terimakasih |40951378|MYDITA"/>
    <n v="2026"/>
    <n v="8"/>
    <n v="10"/>
    <d v="2026-08-10T00:00:00"/>
    <n v="3.4583333333357587"/>
    <x v="2"/>
  </r>
  <r>
    <n v="2428"/>
    <n v="1002514486"/>
    <n v="3"/>
    <x v="3"/>
    <n v="4"/>
    <s v="PURWOKERTO"/>
    <s v="PURWOKERTO"/>
    <s v="AJB"/>
    <s v="REG"/>
    <s v="AO"/>
    <x v="0"/>
    <s v="1P INET"/>
    <s v="102 | FOLLOW UP COMPLETED"/>
    <s v="RBS-Regional 3"/>
    <d v="2026-08-07T12:28:56"/>
    <d v="2026-08-12T11:26:15"/>
    <n v="69360725"/>
    <m/>
    <n v="143387115765"/>
    <s v="ZALFA CREATIVE"/>
    <s v="ODP-AJB-FQ/023 FQ/D01/023.01"/>
    <s v="WO061156167"/>
    <m/>
    <m/>
    <m/>
    <n v="109.0817299"/>
    <n v="-7.3860070999999996"/>
    <s v="|MC80052|MYIA-003526984620/POI/TIARA AINUR HIDAYATI/085865917180/tiaraainur19@gmail.com"/>
    <s v="MYIB_ASSISTANT"/>
    <m/>
    <m/>
    <m/>
    <m/>
    <m/>
    <m/>
    <m/>
    <m/>
    <s v="Management Janji"/>
    <s v="2026-08-08 13:00:00 | Nama PIC : Tiara No HP : 085865917180 Alt : 087826008469 M Janji : 08/08/2026 Jam Pasang : 08.00 - 13:00  NoteÃ‚Â :  hubungi terlebih dahulu sebelum kelokasi "/>
    <s v="FCC"/>
    <d v="2026-07-08T12:40:05"/>
    <d v="2026-08-08T13:00:00"/>
    <m/>
    <s v="REVOKE"/>
    <s v="AJB"/>
    <s v="NO ADDON"/>
    <m/>
    <s v="Follow Up Revoke Completed, New Order ID : SC1002521777"/>
    <s v="HSI Bisnis Promo HUT Telkom PSB 70% - 75 Mbps"/>
    <s v="INDIBIZ"/>
    <m/>
    <m/>
    <d v="2026-08-08T13:00:00"/>
    <s v="2026-08-08 13:00:00 | Nama PIC : Tiara No HP : 085865917180 Alt : 087826008469 M Janji : 08/08/2026 Jam Pasang : 08.00 - 13:00  NoteÃ‚Â :  hubungi terlebih dahulu sebelum kelokasi "/>
    <m/>
    <m/>
    <m/>
    <e v="#NUM!"/>
    <e v="#NUM!"/>
    <x v="1"/>
  </r>
  <r>
    <n v="2429"/>
    <n v="1002511123"/>
    <n v="3"/>
    <x v="4"/>
    <n v="4"/>
    <s v="SEMARANG"/>
    <s v="INNER - SEMARANG JATENG UTARA"/>
    <s v="BMK"/>
    <s v="DPS"/>
    <s v="AO"/>
    <x v="0"/>
    <m/>
    <s v="98 | OSS - CANCEL COMPLETE"/>
    <s v="DPS-Logistic &amp; Manufacturing"/>
    <d v="2026-08-05T16:07:22"/>
    <d v="2026-08-10T13:35:16"/>
    <n v="69163478"/>
    <m/>
    <n v="141423136588"/>
    <s v="GLOBAL ELEKTRONIK MITAPRANA"/>
    <s v="ODP-BMK-FAZ/009"/>
    <s v="WO061008928"/>
    <m/>
    <m/>
    <m/>
    <n v="110.4143749"/>
    <n v="-7.0648571999999996"/>
    <s v="DPS;LMS;P26-204068 - HSI 50mbps BANYUMANIK dan UNGARAN PT GEM;PIC LOK;Andree Januar Sumadi   IT Support  +62 857-2220-4509  andree.sumadi@gdn-commerce.com"/>
    <s v="Account Manager"/>
    <m/>
    <m/>
    <m/>
    <m/>
    <m/>
    <m/>
    <m/>
    <m/>
    <s v="Management Janji"/>
    <s v="DPS;LMS;P26-204068 - HSI 50mbps BANYUMANIK dan UNGARAN PT GEM;PIC LOK;&quot;Andree Januar Sumadi   IT Support  +62 857-2220-4509  andree.sumadi@gdn-commerce.com&quot;"/>
    <s v="FCC"/>
    <d v="2026-05-08T16:10:18"/>
    <m/>
    <s v="Kendala Pelanggan"/>
    <s v="CANCEL"/>
    <s v="BMK"/>
    <s v="NO ADDON"/>
    <m/>
    <s v="Cancel Completed"/>
    <s v="- 11_11446;Biaya PSB HSI EBIS Tunai di Depan ~ 11[500000]  - SP_NOSS;SP_NOSS ~ Internet NOSS Multispeed Network[0]  - SP_NOSS;SP_NOSS ~ Internet NOSS Multispeed Network[0]  - E23015;E23015 ~ ES23 - Perangkat ONT[0]  - E23015~null~44292;E23015||11||Abodeme"/>
    <s v="INDIBIZ"/>
    <m/>
    <m/>
    <d v="2026-08-06T12:00:00"/>
    <s v="DPS;LMS;P26-204068 - HSI 50mbps BANYUMANIK dan UNGARAN PT GEM;PIC LOK;&quot;Andree Januar Sumadi   IT Support  +62 857-2220-4509  andree.sumadi@gdn-commerce.com&quot;"/>
    <m/>
    <m/>
    <m/>
    <e v="#NUM!"/>
    <e v="#NUM!"/>
    <x v="1"/>
  </r>
  <r>
    <n v="2430"/>
    <n v="1002516979"/>
    <n v="3"/>
    <x v="4"/>
    <n v="4"/>
    <s v="PEKALONGAN"/>
    <s v="BREBES"/>
    <s v="KTM"/>
    <s v="REG"/>
    <s v="AO"/>
    <x v="0"/>
    <s v="1P INET"/>
    <s v="Completed (PS)"/>
    <s v="RBS-Regional 3"/>
    <d v="2026-08-10T09:14:56"/>
    <d v="2026-08-11T13:31:49"/>
    <n v="69362120"/>
    <m/>
    <n v="142214106571"/>
    <s v="SDN KUBANGPARI 02 KERSANA"/>
    <s v="ODP-KTM-FW/030 FW/D05/030.01"/>
    <s v="WO061360391"/>
    <m/>
    <m/>
    <m/>
    <n v="108.86221500000001"/>
    <n v="-6.9548930000000002"/>
    <s v="|MN00292|MYIA-000468796780/POI/NUR ALIVIA LESTARI/081289223335/rigiealetha@gmail.com"/>
    <s v="MYIB_ASSISTANT"/>
    <m/>
    <m/>
    <m/>
    <m/>
    <m/>
    <m/>
    <m/>
    <m/>
    <s v="Management Janji"/>
    <s v="2026-08-11 08:00:00 | M Janji : (09/08/2026) jam Pasang : 09:00 Note : hubungi pelanggan jika ingin kelokasi"/>
    <s v="FCC"/>
    <d v="2026-10-08T09:25:41"/>
    <d v="2026-08-11T08:00:00"/>
    <m/>
    <s v="PS"/>
    <s v="KTM"/>
    <s v="NO ADDON"/>
    <n v="20260811"/>
    <s v="Completed"/>
    <s v="HSI Bisnis Basic Promo HUT Telkom PSB 70% - 50 Mbps"/>
    <s v="INDIBIZ"/>
    <m/>
    <m/>
    <d v="2026-08-11T08:00:00"/>
    <s v="2026-08-11 08:00:00 | M Janji : (09/08/2026) jam Pasang : 09:00 Note : hubungi pelanggan jika ingin kelokasi"/>
    <n v="2026"/>
    <n v="8"/>
    <n v="11"/>
    <d v="2026-08-11T00:00:00"/>
    <n v="-0.33333333333575865"/>
    <x v="0"/>
  </r>
  <r>
    <n v="2431"/>
    <n v="1002523123"/>
    <n v="3"/>
    <x v="1"/>
    <n v="5"/>
    <s v="MADURA"/>
    <s v="PAMEKASAN"/>
    <s v="SMP"/>
    <s v="REG"/>
    <s v="AO"/>
    <x v="0"/>
    <s v="1P INET"/>
    <s v="Completed (PS)"/>
    <s v="RBS-Regional 3"/>
    <d v="2026-08-12T18:55:56"/>
    <d v="2026-08-14T08:11:07"/>
    <n v="69364630"/>
    <m/>
    <n v="152431232362"/>
    <s v="CV SINAR BARU"/>
    <s v="ODP-SMP-FAV/129 FAV/D08/129.01"/>
    <s v="WO061624605"/>
    <m/>
    <m/>
    <m/>
    <n v="113.85424733161901"/>
    <n v="-7.02678443033557"/>
    <s v="MD|MYDB-20260812265152|DN00001/MN00806|CV SINAR BARU|082332381734"/>
    <s v="MYDIGIBIZPARTNER"/>
    <m/>
    <m/>
    <m/>
    <m/>
    <m/>
    <m/>
    <m/>
    <m/>
    <s v="Management Janji"/>
    <s v="2026-08-13 15:00:00 | Tanggal pemasangan: 14/08/2026 Jam pemasangan : pagi Info Tambahan : Hubungi pelanggan dulu sebelum ke lokasi terima kasih."/>
    <s v="FCC"/>
    <d v="2026-12-08T19:10:16"/>
    <d v="2026-08-13T15:00:00"/>
    <m/>
    <s v="PS"/>
    <s v="SMP"/>
    <s v="NO ADDON"/>
    <n v="20260814"/>
    <s v="Completed"/>
    <s v="HSI Bisnis Promo HUT Telkom PSB 70% - 100 Mbps"/>
    <s v="INDIBIZ"/>
    <m/>
    <m/>
    <d v="2026-08-13T15:00:00"/>
    <s v="2026-08-13 15:00:00 | Tanggal pemasangan: 14/08/2026 Jam pemasangan : pagi Info Tambahan : Hubungi pelanggan dulu sebelum ke lokasi terima kasih."/>
    <n v="2026"/>
    <n v="8"/>
    <n v="14"/>
    <d v="2026-08-14T00:00:00"/>
    <n v="0.375"/>
    <x v="0"/>
  </r>
  <r>
    <n v="2432"/>
    <n v="1002513643"/>
    <n v="3"/>
    <x v="4"/>
    <n v="4"/>
    <s v="SEMARANG"/>
    <s v="KENDAL"/>
    <s v="SKR"/>
    <s v="REG"/>
    <s v="AO"/>
    <x v="0"/>
    <s v="1P INET"/>
    <s v="Completed (PS)"/>
    <s v="RBS-Regional 3"/>
    <d v="2026-08-07T07:53:57"/>
    <d v="2026-08-07T20:35:36"/>
    <n v="69360394"/>
    <m/>
    <n v="141409102108"/>
    <s v="KSP SUMBER ARTHA BERKAH"/>
    <s v="ODP-SKR-FA/045 FA/D07/045.01"/>
    <s v="WO061127085"/>
    <m/>
    <m/>
    <m/>
    <n v="110.04719073426099"/>
    <n v="-7.0794245506639601"/>
    <s v="|MN01684|MYIA-060595993951/POI/FR EKA EVIE WIJAYANTI/085600006463/sumberarthaberkah@gmail.com"/>
    <s v="MYIB_ASSISTANT"/>
    <m/>
    <m/>
    <m/>
    <m/>
    <m/>
    <m/>
    <m/>
    <m/>
    <s v="Management Janji"/>
    <s v="2026-08-08 08:00:00 | Nama Pic : IBU EKA No Hp Pic : 085600006463 Jam Pemasangan : 08:00 - 12.00 Tanggal Pemasangan : SABTU 08 AGUSTUS 2026 Info Tambahan : Hubungi pelanggan sebelum datang ke lokasi, terima kasih."/>
    <s v="FCC"/>
    <d v="2026-07-08T07:55:14"/>
    <d v="2026-08-08T08:00:00"/>
    <m/>
    <s v="PS"/>
    <s v="SKR"/>
    <s v="NO ADDON"/>
    <n v="20260807"/>
    <s v="Completed"/>
    <s v="HSI Bisnis Promo HUT Telkom PSB 70% - 100 Mbps"/>
    <s v="INDIBIZ"/>
    <m/>
    <m/>
    <d v="2026-08-08T08:00:00"/>
    <s v="2026-08-08 08:00:00 | Nama Pic : IBU EKA No Hp Pic : 085600006463 Jam Pemasangan : 08:00 - 12.00 Tanggal Pemasangan : SABTU 08 AGUSTUS 2026 Info Tambahan : Hubungi pelanggan sebelum datang ke lokasi, terima kasih."/>
    <n v="2026"/>
    <n v="8"/>
    <n v="7"/>
    <d v="2026-08-07T00:00:00"/>
    <n v="-1.3333333333357587"/>
    <x v="0"/>
  </r>
  <r>
    <n v="2433"/>
    <n v="1002517704"/>
    <n v="3"/>
    <x v="1"/>
    <n v="5"/>
    <s v="SBY UTARA"/>
    <s v="LAMONGAN"/>
    <s v="BDG"/>
    <s v="REG"/>
    <s v="AO"/>
    <x v="0"/>
    <m/>
    <s v="Completed (PS)"/>
    <s v="RBS-Regional 3"/>
    <d v="2026-08-10T13:18:26"/>
    <d v="2026-08-10T15:04:21"/>
    <n v="69356754"/>
    <m/>
    <n v="152448204557"/>
    <s v="LARVA COFFE"/>
    <s v="ODP-BDG-FP/21"/>
    <s v="WO061398701"/>
    <m/>
    <m/>
    <m/>
    <n v="112.279774"/>
    <n v="-6.8722849999999998"/>
    <s v="MD|MYDB-20260801264112|DN00001/MN01285|LARVA COFFE|085606172718"/>
    <s v="MYDIGIBIZPARTNER"/>
    <m/>
    <m/>
    <m/>
    <m/>
    <m/>
    <m/>
    <m/>
    <m/>
    <s v="Management Janji"/>
    <s v="2026-08-02 10:00:00 | Nama Pic : bp erif  No Hp Pic : 085606172718  No alt : -  Jam Pemasangan : pagi   Tanggal Pemasangan : 2 Agustus 2026"/>
    <s v="FCC"/>
    <d v="2026-10-08T13:25:34"/>
    <m/>
    <m/>
    <s v="PS"/>
    <s v="BDG"/>
    <s v="NO ADDON"/>
    <n v="20260810"/>
    <s v="Completed"/>
    <s v="- 11_11446;Biaya PSB HSI EBIS Tunai di Depan ~ 11[150000]  - SP_NOSS;SP_NOSS ~ Internet NOSS Multispeed Network[0]  - E23015;E23015 ~ ES23 - Perangkat ONT[0]  - E23015~null~44292;E23015||11||Abodemen 0[0]  - E23015~null~E23015_SWONT;SWONT ~ Biaya Sewa ONT"/>
    <s v="INDIBIZ"/>
    <m/>
    <m/>
    <d v="2026-08-10T07:00:00"/>
    <s v="2026-08-02 10:00:00 | Nama Pic : bp erif  No Hp Pic : 085606172718  No alt : -  Jam Pemasangan : pagi   Tanggal Pemasangan : 2 Agustus 2026"/>
    <n v="2026"/>
    <n v="8"/>
    <n v="10"/>
    <d v="2026-08-10T00:00:00"/>
    <n v="-0.29166666666424135"/>
    <x v="0"/>
  </r>
  <r>
    <n v="2434"/>
    <n v="1002510546"/>
    <n v="3"/>
    <x v="0"/>
    <n v="5"/>
    <s v="KUPANG"/>
    <s v="KUPANG"/>
    <s v="KPN"/>
    <s v="REG"/>
    <s v="AO"/>
    <x v="0"/>
    <s v="1P INET"/>
    <s v="Completed (PS)"/>
    <s v="RBS-Regional 3"/>
    <d v="2026-08-05T13:28:57"/>
    <d v="2026-08-10T16:05:47"/>
    <n v="69359152"/>
    <m/>
    <n v="172502311369"/>
    <s v="Rumah Makan Brottus lantai 1"/>
    <s v="ODP-KPN-FQD/09 FQD/D01/09.01"/>
    <s v="WO060986663"/>
    <m/>
    <m/>
    <m/>
    <n v="123.616453818976"/>
    <n v="-10.158361841174999"/>
    <s v="MD|MYDB-20260805264435|DC40005/MC40070|Rumah Makan Brottus lantai 1|085182698446"/>
    <s v="MYDIGIBIZPARTNER"/>
    <m/>
    <m/>
    <m/>
    <m/>
    <m/>
    <m/>
    <m/>
    <m/>
    <s v="Management Janji"/>
    <s v="2026-08-06 13:00:00 | M Janji : (06/08/2026) jam Pasang : 09:00 Note : hubungi pelanggan jika ingin kelokasi"/>
    <s v="FCC"/>
    <d v="2026-05-08T13:39:44"/>
    <d v="2026-08-06T13:00:00"/>
    <m/>
    <s v="PS"/>
    <s v="KPN"/>
    <s v="NO ADDON"/>
    <n v="20260810"/>
    <s v="Completed"/>
    <s v="HSI Bisnis Promo HUT Telkom PSB 70% - 50 Mbps"/>
    <s v="INDIBIZ"/>
    <m/>
    <m/>
    <d v="2026-08-06T13:00:00"/>
    <s v="2026-08-06 13:00:00 | M Janji : (06/08/2026) jam Pasang : 09:00 Note : hubungi pelanggan jika ingin kelokasi"/>
    <n v="2026"/>
    <n v="8"/>
    <n v="10"/>
    <d v="2026-08-10T00:00:00"/>
    <n v="3.4583333333357587"/>
    <x v="2"/>
  </r>
  <r>
    <n v="2435"/>
    <n v="1002520038"/>
    <n v="3"/>
    <x v="3"/>
    <n v="4"/>
    <s v="PURWOKERTO"/>
    <s v="PURWOKERTO"/>
    <s v="AJB"/>
    <s v="REG"/>
    <s v="AO"/>
    <x v="0"/>
    <m/>
    <s v="Completed (PS)"/>
    <s v="RBS-Regional 3"/>
    <d v="2026-08-11T13:58:21"/>
    <d v="2026-08-11T20:52:31"/>
    <n v="69361613"/>
    <m/>
    <n v="143387116069"/>
    <s v="SPBU CANDIMAS 44 531 24 JATILAWANG"/>
    <s v="ODP-AJB-FF/007"/>
    <s v="WO061503292"/>
    <m/>
    <m/>
    <m/>
    <n v="109.0979607"/>
    <n v="-7.5302166000000001"/>
    <s v="|MC00213|MYIA-025938327552/POI/RIZKI SEFRITA WULANDARI/081313474706/spbu_cm6@yahoo.com"/>
    <s v="Sales Profesional"/>
    <m/>
    <m/>
    <m/>
    <m/>
    <m/>
    <m/>
    <m/>
    <m/>
    <s v="Management Janji"/>
    <s v="2026-08-09 13:00:00 | Nama PIC: bu inka   Notel: 081313474706  Alt: -   Tanggal: 9/8/2026  Jam Pasang: Siang  Note: Hubungi pelanggan sebelum ke lokasi, terima kasih.  "/>
    <s v="FCC"/>
    <d v="2026-11-08T14:10:22"/>
    <m/>
    <m/>
    <s v="PS"/>
    <s v="AJB"/>
    <s v="NO ADDON"/>
    <n v="20260811"/>
    <s v="Completed"/>
    <s v="- 11_11446;Biaya PSB HSI EBIS Tunai di Depan ~ 11[150000]  - SP_NOSS;SP_NOSS ~ Internet NOSS Multispeed Network[0]  - E23015;E23015 ~ ES23 - Perangkat ONT[0]  - E23015~null~44292;E23015||11||Abodemen 0[0]  - E23015~null~E23015_SWONTPREM;SWONTPREM ~ Biaya "/>
    <s v="INDIBIZ"/>
    <m/>
    <m/>
    <d v="2026-08-11T07:00:00"/>
    <s v="2026-08-09 13:00:00 | Nama PIC: bu inka   Notel: 081313474706  Alt: -   Tanggal: 9/8/2026  Jam Pasang: Siang  Note: Hubungi pelanggan sebelum ke lokasi, terima kasih.  "/>
    <n v="2026"/>
    <n v="8"/>
    <n v="11"/>
    <d v="2026-08-11T00:00:00"/>
    <n v="-0.29166666666424135"/>
    <x v="0"/>
  </r>
  <r>
    <n v="2436"/>
    <n v="1002526418"/>
    <n v="3"/>
    <x v="0"/>
    <n v="5"/>
    <s v="MATARAM"/>
    <s v="INNER - NUSA TENGGARA"/>
    <s v="SWE"/>
    <s v="REG"/>
    <s v="AO"/>
    <x v="0"/>
    <s v="1P INET"/>
    <s v="102 | FOLLOW UP COMPLETED"/>
    <s v="RBS-Regional 3"/>
    <d v="2026-08-14T13:39:56"/>
    <d v="2026-08-16T13:18:38"/>
    <n v="69366042"/>
    <m/>
    <n v="172605804148"/>
    <s v="AGEN BRI LINK ARBA&amp; 39;I"/>
    <s v="ODP-SWE-FAH/05 FAH/D04/05.01"/>
    <s v="WO061748771"/>
    <m/>
    <m/>
    <m/>
    <n v="116.244514994323"/>
    <n v="-8.5408318742717597"/>
    <s v="MD|MYDB-20260814265347|SC00001/MC00020|AGEN BRI LINK ARBA&amp; 39;I|087856666619"/>
    <s v="MYDIGIBIZPARTNER"/>
    <m/>
    <m/>
    <m/>
    <m/>
    <m/>
    <m/>
    <m/>
    <m/>
    <s v="Management Janji"/>
    <s v="2026-08-15 13:00:00 | Nama PIC : bp agus  No HP : 087856666619 Alt :  M Janji : 15/AGUSTUS/2026 jam Pasang : Siang Note : hubungi pelanggan jika ingin kelokasi, terimakasih. "/>
    <s v="FCC"/>
    <s v="14-08-2026 14:10:15"/>
    <d v="2026-08-15T13:00:00"/>
    <m/>
    <s v="REVOKE"/>
    <s v="SWE"/>
    <s v="OCA"/>
    <m/>
    <s v="Follow Up Revoke Completed, New Order ID : SC1002529635"/>
    <s v="HSI Bisnis Bundling OCA Blast Lite PSB 70% Promo - 200 Mbps"/>
    <s v="INDIBIZ"/>
    <m/>
    <m/>
    <d v="2026-08-15T13:00:00"/>
    <s v="2026-08-15 13:00:00 | Nama PIC : bp agus  No HP : 087856666619 Alt :  M Janji : 15/AGUSTUS/2026 jam Pasang : Siang Note : hubungi pelanggan jika ingin kelokasi, terimakasih. "/>
    <m/>
    <m/>
    <m/>
    <e v="#NUM!"/>
    <e v="#NUM!"/>
    <x v="1"/>
  </r>
  <r>
    <n v="2437"/>
    <n v="1002529555"/>
    <n v="3"/>
    <x v="0"/>
    <n v="5"/>
    <s v="MATARAM"/>
    <s v="LOMBOK TIMUR UTARA"/>
    <s v="SGG"/>
    <s v="DGS"/>
    <s v="AO"/>
    <x v="0"/>
    <m/>
    <s v="7 | OSS - PROVISIONING ISSUED"/>
    <s v="DGS-Government Defense Service"/>
    <d v="2026-08-16T12:02:19"/>
    <d v="2026-08-16T12:06:17"/>
    <n v="69359384"/>
    <m/>
    <n v="172604214114"/>
    <s v="DS SEMBALUN"/>
    <s v="ODP-SGG-FBA/27"/>
    <s v="WO061869018"/>
    <m/>
    <m/>
    <m/>
    <n v="116.5415411"/>
    <n v="-8.3845065999999999"/>
    <s v="Ds sembalun bumbung kec. Sembalun kab .lombok timur, NTB Pic Pak Rio 0811212007 Surat B/1515/VIII/TIK.7.6./2026/Div TIK tanggal 05 Agustus 2026 AM Wassy +62 822-2745-9162"/>
    <s v="Account Manager"/>
    <m/>
    <m/>
    <m/>
    <m/>
    <m/>
    <m/>
    <m/>
    <m/>
    <s v="Management Janji"/>
    <s v="ao"/>
    <s v="FCC"/>
    <s v="16-08-2026 12:10:22"/>
    <m/>
    <m/>
    <s v="PI"/>
    <s v="SGG"/>
    <s v="NO ADDON"/>
    <m/>
    <s v="Provisioning Issued"/>
    <s v="- 11_11450;Biaya PSB Reguler HSI EBIS ~ 11[150000]  - SP_NOSS;SP_NOSS ~ Internet NOSS Multispeed Network[0]  - SP_NOSS;SP_NOSS ~ Internet NOSS Multispeed Network[0]  - E23015;E23015 ~ ES23 - Perangkat ONT[0]  - E23015~null~44292;E23015||11||Abodemen 0[0] "/>
    <s v="INDIBIZ"/>
    <m/>
    <m/>
    <d v="2026-08-16T12:00:00"/>
    <s v="ao"/>
    <m/>
    <m/>
    <m/>
    <e v="#NUM!"/>
    <e v="#NUM!"/>
    <x v="1"/>
  </r>
  <r>
    <n v="2438"/>
    <n v="1002507969"/>
    <n v="3"/>
    <x v="3"/>
    <n v="4"/>
    <s v="MAGELANG"/>
    <s v="PURWOREJJO"/>
    <s v="PWJ"/>
    <s v="REG"/>
    <s v="AO"/>
    <x v="0"/>
    <s v="1P INET"/>
    <s v="Completed (PS)"/>
    <s v="RBS-Regional 3"/>
    <d v="2026-08-04T12:07:56"/>
    <d v="2026-08-05T22:12:10"/>
    <n v="69358215"/>
    <m/>
    <n v="142138510520"/>
    <s v="SPBU 44 541 14 LOANO"/>
    <s v="ODP-PWJ-FAN/010 FAN/D02/010.01"/>
    <s v="WO060879554"/>
    <m/>
    <m/>
    <m/>
    <n v="110.03760370000001"/>
    <n v="-7.6728223"/>
    <s v="|MN02495|MYIA-006471670117/POI/TUWUH BUDI KUNCORO/082324621600/spbupurworejo4454114@gmail.com"/>
    <s v="MYIB_ASSISTANT"/>
    <m/>
    <m/>
    <m/>
    <m/>
    <m/>
    <m/>
    <m/>
    <m/>
    <s v="Management Janji"/>
    <s v="2026-08-08 15:00:00 |  M Janji : (8 AGUSTUS 2026) jam Pasang : siang Note : hubungi pelanggan jika ingin kelokasi"/>
    <s v="FCC"/>
    <d v="2026-04-08T12:09:53"/>
    <d v="2026-08-08T15:00:00"/>
    <m/>
    <s v="PS"/>
    <s v="PWJ"/>
    <s v="NO ADDON"/>
    <n v="20260805"/>
    <s v="Completed"/>
    <s v="HSI Bisnis Basic Promo HUT Telkom PSB 70% - 100 Mbps"/>
    <s v="INDIBIZ"/>
    <m/>
    <m/>
    <d v="2026-08-08T15:00:00"/>
    <s v="2026-08-08 15:00:00 |  M Janji : (8 AGUSTUS 2026) jam Pasang : siang Note : hubungi pelanggan jika ingin kelokasi"/>
    <n v="2026"/>
    <n v="8"/>
    <n v="5"/>
    <d v="2026-08-05T00:00:00"/>
    <n v="-3.625"/>
    <x v="0"/>
  </r>
  <r>
    <n v="2439"/>
    <n v="1002507376"/>
    <n v="3"/>
    <x v="6"/>
    <n v="5"/>
    <s v="SIDOARJO"/>
    <s v="INNER - JATIM TIMUR"/>
    <s v="SDA"/>
    <s v="REG"/>
    <s v="AO"/>
    <x v="0"/>
    <m/>
    <s v="Completed (PS)"/>
    <s v="RBS-Regional 3"/>
    <d v="2026-08-04T10:27:22"/>
    <d v="2026-08-06T16:13:00"/>
    <n v="69358055"/>
    <m/>
    <n v="152316231880"/>
    <s v="CV. HUTAMA CIPTA DIMENSI"/>
    <s v="ODP-SDA-FQ/13"/>
    <s v="WO060932400"/>
    <m/>
    <m/>
    <m/>
    <n v="112.70062"/>
    <n v="-7.4406451999999996"/>
    <s v="|MN02280|/CV. HUTAMA CIPTA DIMENSI/89601338294/0895329579037/airlanggaproject@gmail.com/HSI Bisnis Winback + Antares Eazy (1:1) 50 Mbps (Rp 440.000) PSB Rp 150.000/CHARIS WICAKSONO/-7.440653,112.700618"/>
    <s v="Sales Force DBS"/>
    <m/>
    <m/>
    <m/>
    <m/>
    <m/>
    <m/>
    <m/>
    <m/>
    <s v="Management Janji"/>
    <s v="2026-08-06 08:00:00|Tanggal Pemasangan : 06 Agustus 2026 Jam Pemasangan : 08:00 13:00 Info Tambahan : Hubungi pelanggan dulu sebelum ke lokasi terimakasih|40010577|MYDITA"/>
    <s v="FCC"/>
    <d v="2026-04-08T10:40:00"/>
    <d v="2026-08-06T08:00:00"/>
    <m/>
    <s v="PS"/>
    <s v="SDA"/>
    <s v="ANTAREZ"/>
    <n v="20260806"/>
    <s v="Completed"/>
    <s v="- E23015;E23015 ~ ES23 - Perangkat ONT[0]  - E23015~null~44292;E23015||11||Abodemen 0[0]  - E23015~null~E23015_SWONT;SWONT ~ Biaya Sewa ONT ~ E23015[30000]  - E24057;E24057 ~ ES24 - Paket HSI Bisnis (HSIE) Khusus Winback[0]  - E24057~null~E24057_UNL;UNL ~"/>
    <s v="INDIBIZ"/>
    <m/>
    <m/>
    <d v="2026-08-06T08:00:00"/>
    <s v="2026-08-06 08:00:00|Tanggal Pemasangan : 06 Agustus 2026 Jam Pemasangan : 08:00 13:00 Info Tambahan : Hubungi pelanggan dulu sebelum ke lokasi terimakasih|40010577|MYDITA"/>
    <n v="2026"/>
    <n v="8"/>
    <n v="6"/>
    <d v="2026-08-06T00:00:00"/>
    <n v="-0.33333333333575865"/>
    <x v="0"/>
  </r>
  <r>
    <n v="2440"/>
    <n v="1002507748"/>
    <n v="3"/>
    <x v="2"/>
    <n v="5"/>
    <s v="MALANG"/>
    <s v="KEPANJEN"/>
    <s v="BRG"/>
    <s v="REG"/>
    <s v="AO"/>
    <x v="0"/>
    <s v="1P INET"/>
    <s v="Completed (PS)"/>
    <s v="RBS-Regional 3"/>
    <d v="2026-08-04T11:25:57"/>
    <d v="2026-08-04T15:47:24"/>
    <n v="69358154"/>
    <m/>
    <n v="152708209566"/>
    <s v="TK SABILUN NAJJAH"/>
    <s v="ODP-BRG-FQ/18 FQ/D02/18.01"/>
    <s v="WO060873917"/>
    <m/>
    <m/>
    <m/>
    <n v="112.6346786"/>
    <n v="-8.0158488000000006"/>
    <s v="|MN02703|MYIA-076638709756/POI/Achmad Nuryahya/085100712099/yahyabumiayu010377@gmail.com"/>
    <s v="MYIB_ASSISTANT"/>
    <m/>
    <m/>
    <m/>
    <m/>
    <m/>
    <m/>
    <m/>
    <m/>
    <s v="Management Janji"/>
    <s v="2026-08-05 13:00:00 | Tanggal Pemasangan : 05 Agustus 2026 Jam Pemasangan : 08:00 13:00 Info Tambahan : Hubungi pelanggan dulu sebelum ke lokasi terimakasih"/>
    <s v="FCC"/>
    <d v="2026-04-08T11:40:22"/>
    <d v="2026-08-05T13:00:00"/>
    <m/>
    <s v="PS"/>
    <s v="BRG"/>
    <s v="NO ADDON"/>
    <n v="20260804"/>
    <s v="Completed"/>
    <s v="HSI Bisnis Promo HUT Telkom PSB 70% - 50 Mbps"/>
    <s v="INDIBIZ"/>
    <m/>
    <m/>
    <d v="2026-08-05T13:00:00"/>
    <s v="2026-08-05 13:00:00 | Tanggal Pemasangan : 05 Agustus 2026 Jam Pemasangan : 08:00 13:00 Info Tambahan : Hubungi pelanggan dulu sebelum ke lokasi terimakasih"/>
    <n v="2026"/>
    <n v="8"/>
    <n v="4"/>
    <d v="2026-08-04T00:00:00"/>
    <n v="-1.5416666666642413"/>
    <x v="0"/>
  </r>
  <r>
    <n v="2441"/>
    <n v="1002511215"/>
    <n v="3"/>
    <x v="4"/>
    <n v="4"/>
    <s v="SEMARANG"/>
    <s v="INNER - SEMARANG JATENG UTARA"/>
    <s v="SMC"/>
    <s v="REG"/>
    <s v="AO"/>
    <x v="0"/>
    <s v="1P INET"/>
    <s v="102 | FOLLOW UP COMPLETED"/>
    <s v="RBS-Regional 3"/>
    <d v="2026-08-05T16:55:56"/>
    <d v="2026-08-07T16:41:19"/>
    <n v="69359416"/>
    <m/>
    <n v="146422108928"/>
    <s v="Atlas spa&amp;message"/>
    <s v="ODP-SMC-FE/067"/>
    <s v="WO061014153"/>
    <m/>
    <m/>
    <m/>
    <n v="110.432676"/>
    <n v="-7.0021639999999996"/>
    <s v="|MC50018|MYIA-015451999252/POI/Augustine Alphine surya putra/085601832284/intanmalino0217@gmail.com"/>
    <s v="MYIB_ASSISTANT"/>
    <m/>
    <m/>
    <m/>
    <m/>
    <m/>
    <m/>
    <m/>
    <m/>
    <s v="Management Janji"/>
    <s v="2026-08-06 13:00:00 | Jam pemasangan : 12.00 Info Tambahan : Hubungi pelanggan dulu sebelum ke lokasi terimakasih  "/>
    <s v="FCC"/>
    <d v="2026-05-08T17:10:28"/>
    <d v="2026-08-06T13:00:00"/>
    <m/>
    <s v="REVOKE"/>
    <s v="SMC"/>
    <s v="NO ADDON"/>
    <m/>
    <s v="Follow Up Revoke Completed, New Order ID : SC1002515323"/>
    <s v="HSI Bisnis Basic Khusus Winback PSB 70% - 50 Mbps"/>
    <s v="INDIBIZ"/>
    <m/>
    <m/>
    <d v="2026-08-06T13:00:00"/>
    <s v="2026-08-06 13:00:00 | Jam pemasangan : 12.00 Info Tambahan : Hubungi pelanggan dulu sebelum ke lokasi terimakasih  "/>
    <m/>
    <m/>
    <m/>
    <e v="#NUM!"/>
    <e v="#NUM!"/>
    <x v="1"/>
  </r>
  <r>
    <n v="2442"/>
    <n v="1002512141"/>
    <n v="3"/>
    <x v="1"/>
    <n v="5"/>
    <s v="SBY SELATAN"/>
    <s v="KETINTANG"/>
    <s v="WRU"/>
    <s v="REG"/>
    <s v="AO"/>
    <x v="0"/>
    <m/>
    <s v="Completed (PS)"/>
    <s v="RBS-Regional 2"/>
    <d v="2026-08-06T11:50:17"/>
    <d v="2026-08-07T16:12:08"/>
    <n v="69359876"/>
    <n v="3135940016"/>
    <n v="152302236649"/>
    <s v="DEPOT AIR MINUM BIRU SUMBER JAYA"/>
    <s v="ODP-WR1-FKF/53"/>
    <s v="WO061097856"/>
    <m/>
    <m/>
    <m/>
    <n v="112.7682696"/>
    <n v="-7.3534416"/>
    <s v="|MN00062|/ DEPOT AIR MINUM BIRU SUMBER JAYA / Pic Feni Justiani Tjahjono / Cp 0818978997 -  082257418756/ sby.own@airminumbiru.comÃ‚Â "/>
    <s v="Sales Profesional"/>
    <m/>
    <m/>
    <m/>
    <m/>
    <m/>
    <m/>
    <m/>
    <m/>
    <s v="Management Janji"/>
    <s v="2026-08-07 13:00:00|Nama PIC : Jaka  No HP : 0818978997 Alt :  M Janji : 07/08/2026 Jam Pasang : 08.00 - 13:00  NoteÃ‚Â :  hubungi terlebih dahulu sebelum kelokasi|40981182|MYDITA"/>
    <s v="FCC"/>
    <d v="2026-06-08T11:54:59"/>
    <d v="2026-08-07T13:00:00"/>
    <m/>
    <s v="PS"/>
    <s v="WRU"/>
    <s v="NO ADDON"/>
    <n v="20260807"/>
    <s v="Completed"/>
    <s v="- 11_11446;Biaya PSB HSI EBIS Tunai di Depan ~ 11[150000]  - BWY DL;BWY DL ~ Saluran Dua Arah(BothWay)[0]  - E23053;E23053 ~ ES23 - Paket HSI Bisnis  Phone (PHONE)[0]  - E23053~null~44864;E23053||11||Abodemen 0[0]  - E23053~null~E23053_IN800;IN800 ~ Free "/>
    <s v="INDIBIZ"/>
    <m/>
    <m/>
    <d v="2026-08-07T13:00:00"/>
    <s v="2026-08-07 13:00:00|Nama PIC : Jaka  No HP : 0818978997 Alt :  M Janji : 07/08/2026 Jam Pasang : 08.00 - 13:00  NoteÃ‚Â :  hubungi terlebih dahulu sebelum kelokasi|40981182|MYDITA"/>
    <n v="2026"/>
    <n v="8"/>
    <n v="7"/>
    <d v="2026-08-07T00:00:00"/>
    <n v="-0.54166666666424135"/>
    <x v="0"/>
  </r>
  <r>
    <n v="2443"/>
    <n v="1002530402"/>
    <n v="3"/>
    <x v="1"/>
    <n v="5"/>
    <s v="MADURA"/>
    <s v="BANGKALAN"/>
    <s v="TBU"/>
    <s v="REG"/>
    <s v="AO"/>
    <x v="0"/>
    <m/>
    <s v="MIE - SEND SURVEY"/>
    <s v="RBS-Regional 3"/>
    <d v="2026-08-17T08:23:56"/>
    <d v="2026-08-17T13:12:01"/>
    <n v="69367803"/>
    <m/>
    <n v="152458900518"/>
    <s v="TOKO MAKMUR REJEKI ABADI (Sepatu &amp; Sandal)"/>
    <s v="ODP-TBU-FAA/33"/>
    <s v="WO061929092"/>
    <m/>
    <m/>
    <m/>
    <n v="113.0835714"/>
    <n v="-6.8926363999999998"/>
    <s v="|MN00213|/TOKO MAKMUR REJEKI ABADI (Sepatu &amp; Sandal)/HSI Bisnis Promo HUT Telkom (1:1) 150 Mbps (Rp 620.000) PSB Rp 150.000/085234944944/saostomat102@gmail.com/ABDUL LATIP S.PD/Paseseh, Kec. Tj. Bumi, Kabupaten Bangkalan, Jawa Timur 69156"/>
    <s v="Sales Force DBS"/>
    <m/>
    <m/>
    <m/>
    <m/>
    <m/>
    <m/>
    <m/>
    <m/>
    <s v="Management Janji"/>
    <s v="2026-08-18 13:00:00|M janji : pagi Tanggal Pemasangan : 18/agustus/2026 Note : hubungi pelanggan jika ingin kelokasi |40971304|MYDITA"/>
    <s v="FCC"/>
    <s v="17-08-2026 08:26:02"/>
    <d v="2026-08-18T13:00:00"/>
    <m/>
    <s v="SURVEY_NEW_MANJA"/>
    <s v="TBU"/>
    <s v="NO ADDON"/>
    <m/>
    <s v="MIE - SEND SURVEY"/>
    <s v="- 11_11446;Biaya PSB HSI EBIS Tunai di Depan ~ 11[150000]  - SP_NOSS;SP_NOSS ~ Internet NOSS Multispeed Network[0]  - SP_NOSS;SP_NOSS ~ Internet NOSS Multispeed Network[0]  - E23015;E23015 ~ ES23 - Perangkat ONT[0]  - E23015~null~44292;E23015||11||Abodeme"/>
    <s v="INDIBIZ"/>
    <m/>
    <m/>
    <d v="2026-08-18T13:00:00"/>
    <s v="2026-08-18 13:00:00|M janji : pagi Tanggal Pemasangan : 18/agustus/2026 Note : hubungi pelanggan jika ingin kelokasi |40971304|MYDITA"/>
    <m/>
    <m/>
    <m/>
    <e v="#NUM!"/>
    <e v="#NUM!"/>
    <x v="1"/>
  </r>
  <r>
    <n v="2444"/>
    <n v="1002510110"/>
    <n v="3"/>
    <x v="2"/>
    <n v="5"/>
    <s v="MADIUN"/>
    <s v="BOJONEGORO"/>
    <s v="BJN"/>
    <s v="REG"/>
    <s v="AO"/>
    <x v="0"/>
    <s v="1P INET"/>
    <s v="Completed (PS)"/>
    <s v="RBS-Regional 3"/>
    <d v="2026-08-05T11:01:56"/>
    <d v="2026-08-05T20:56:39"/>
    <n v="69358947"/>
    <m/>
    <n v="152609258525"/>
    <s v="TOKO TIGAN JAYA"/>
    <s v="ODP-BJN-FBK/20"/>
    <s v="WO060964366"/>
    <m/>
    <m/>
    <m/>
    <n v="111.764422"/>
    <n v="-7.2351890000000001"/>
    <s v="|MN02619|MYIA-056086494898/POI/Gaguk Wahyu Puspito/08563203025/rnus705@gmail.com"/>
    <s v="MYIB_ASSISTANT"/>
    <m/>
    <m/>
    <m/>
    <m/>
    <m/>
    <m/>
    <m/>
    <m/>
    <s v="Management Janji"/>
    <s v="2026-08-06 08:00:00 | Waktu pemasnagan : 06 Agustus 2026 Jam pemasangan : 13.00 Mohon hubungi pelanggan sebelum ke lokasi  Terima kasih"/>
    <s v="FCC"/>
    <d v="2026-05-08T11:24:55"/>
    <d v="2026-08-06T08:00:00"/>
    <m/>
    <s v="PS"/>
    <s v="BJN"/>
    <s v="NO ADDON"/>
    <n v="20260805"/>
    <s v="Completed"/>
    <s v="HSI Bisnis Promo HUT Telkom PSB 70% - 50 Mbps"/>
    <s v="INDIBIZ"/>
    <m/>
    <m/>
    <d v="2026-08-06T08:00:00"/>
    <s v="2026-08-06 08:00:00 | Waktu pemasnagan : 06 Agustus 2026 Jam pemasangan : 13.00 Mohon hubungi pelanggan sebelum ke lokasi  Terima kasih"/>
    <n v="2026"/>
    <n v="8"/>
    <n v="5"/>
    <d v="2026-08-05T00:00:00"/>
    <n v="-1.3333333333357587"/>
    <x v="0"/>
  </r>
  <r>
    <n v="2445"/>
    <n v="1002515872"/>
    <n v="3"/>
    <x v="2"/>
    <n v="5"/>
    <s v="MADIUN"/>
    <s v="TUBAN"/>
    <s v="JTR"/>
    <s v="REG"/>
    <s v="AO"/>
    <x v="0"/>
    <m/>
    <s v="Completed (PS)"/>
    <s v="RBS-Regional 3"/>
    <d v="2026-08-08T12:25:16"/>
    <d v="2026-08-08T18:31:07"/>
    <n v="69358013"/>
    <m/>
    <n v="152645204490"/>
    <s v="yayasan sunatunnur"/>
    <s v="ODP-JTR-FB/37"/>
    <s v="WO061255203"/>
    <m/>
    <m/>
    <m/>
    <n v="111.721199"/>
    <n v="-7.0123540000000002"/>
    <s v="|MN02366|MYIA-021358576561/POI/salehudin/082332907901/smaislamiyah2002@gmail.com"/>
    <s v="Sales Force DBS"/>
    <m/>
    <m/>
    <m/>
    <m/>
    <m/>
    <m/>
    <m/>
    <m/>
    <s v="Management Janji"/>
    <s v="2026-08-05 08:00:00 | Nama PIC: bp salehuddin  Notel: 082332907901  Alt: -   Tanggal: 5/8/2026  Jam Pasang: Pagi  Note: Hubungi sebelum ke lokasi, terimakasih.  "/>
    <s v="FCC"/>
    <d v="2026-08-08T12:39:51"/>
    <m/>
    <m/>
    <s v="PS"/>
    <s v="JTR"/>
    <s v="NO ADDON"/>
    <n v="20260808"/>
    <s v="Completed"/>
    <s v="- 11_11446;Biaya PSB HSI EBIS Tunai di Depan ~ 11[150000]  - SP_NOSS;SP_NOSS ~ Internet NOSS Multispeed Network[0]  - E23015;E23015 ~ ES23 - Perangkat ONT[0]  - E23015~null~44292;E23015||11||Abodemen 0[0]  - E23015~null~E23015_SWONTPREM;SWONTPREM ~ Biaya "/>
    <s v="INDIBIZ"/>
    <m/>
    <m/>
    <d v="2026-08-08T07:00:00"/>
    <s v="2026-08-05 08:00:00 | Nama PIC: bp salehuddin  Notel: 082332907901  Alt: -   Tanggal: 5/8/2026  Jam Pasang: Pagi  Note: Hubungi sebelum ke lokasi, terimakasih.  "/>
    <n v="2026"/>
    <n v="8"/>
    <n v="8"/>
    <d v="2026-08-08T00:00:00"/>
    <n v="-0.29166666666424135"/>
    <x v="0"/>
  </r>
  <r>
    <n v="2446"/>
    <n v="1002518665"/>
    <n v="3"/>
    <x v="7"/>
    <n v="4"/>
    <s v="KUDUS"/>
    <s v="KUDUS"/>
    <s v="DMA"/>
    <s v="REG"/>
    <s v="AO"/>
    <x v="0"/>
    <s v="1P INET"/>
    <s v="102 | FOLLOW UP COMPLETED"/>
    <s v="RBS-Regional 3"/>
    <d v="2026-08-10T18:08:57"/>
    <d v="2026-08-13T11:59:03"/>
    <n v="69362784"/>
    <m/>
    <n v="141456115297"/>
    <s v="SPBU 44.595.15"/>
    <s v="ODP-DMA-FC/068"/>
    <s v="WO061442250"/>
    <m/>
    <m/>
    <m/>
    <n v="110.656087"/>
    <n v="-6.8962630000000003"/>
    <s v="|MC60025|MYIA-033912687919/POI/Teguh Ariyanto/085363135326/askagroup@yahoo.co.id"/>
    <s v="MYIB_ASSISTANT"/>
    <m/>
    <m/>
    <m/>
    <m/>
    <m/>
    <m/>
    <m/>
    <m/>
    <s v="Management Janji"/>
    <s v="2026-08-11 15:00:00 | Nama PIC : bapak teguh No HP : 085363135326 Alt :  M Janji : (SELASA/11/AGUSTUS/2026) jam Pasang : 09:00 Note : hubungi pelanggan jika ingin kelokasi"/>
    <s v="FCC"/>
    <d v="2026-10-08T18:39:50"/>
    <d v="2026-08-11T15:00:00"/>
    <s v="Kendala Pelanggan"/>
    <s v="REVOKE"/>
    <s v="DMA"/>
    <s v="NO ADDON"/>
    <m/>
    <s v="Follow Up Revoke Completed, New Order ID : SC1002524026"/>
    <s v="HSI Bisnis Promo HUT Telkom PSB 70% - 100 Mbps"/>
    <s v="INDIBIZ"/>
    <m/>
    <m/>
    <d v="2026-08-11T15:00:00"/>
    <s v="2026-08-11 15:00:00 | Nama PIC : bapak teguh No HP : 085363135326 Alt :  M Janji : (SELASA/11/AGUSTUS/2026) jam Pasang : 09:00 Note : hubungi pelanggan jika ingin kelokasi"/>
    <m/>
    <m/>
    <m/>
    <e v="#NUM!"/>
    <e v="#NUM!"/>
    <x v="1"/>
  </r>
  <r>
    <n v="2447"/>
    <n v="1002524343"/>
    <n v="3"/>
    <x v="1"/>
    <n v="5"/>
    <s v="MADURA"/>
    <s v="BANGKALAN"/>
    <s v="KPP"/>
    <s v="REG"/>
    <s v="AO"/>
    <x v="0"/>
    <s v="1P INET"/>
    <s v="Completed (PS)"/>
    <s v="RBS-Regional 3"/>
    <d v="2026-08-13T13:49:57"/>
    <d v="2026-08-14T17:32:39"/>
    <n v="69365193"/>
    <m/>
    <n v="152437905623"/>
    <s v="SMA Muhamadiyah Sampang"/>
    <s v="ODP-KPP-FC/67"/>
    <s v="WO061672228"/>
    <m/>
    <m/>
    <m/>
    <n v="113.15019596368001"/>
    <n v="-6.9185270793189204"/>
    <s v="MD|MYDB-20260812265148|DN00001/MN00572|SMA Muhamadiyah Sampang|085745412985"/>
    <s v="MYDIGIBIZPARTNER"/>
    <m/>
    <m/>
    <m/>
    <m/>
    <m/>
    <m/>
    <m/>
    <m/>
    <s v="Management Janji"/>
    <s v="2026-08-14 13:00:00 | Nama PIC : BAPAK BARI No HP : 085745412985 No Alternatif : - M Janji : 14/07/2026 Jam Pasang : Pagi NoteÃ‚Â :  Hubungi terlebih dahulu sebelum ke lokasi "/>
    <s v="FCC"/>
    <s v="13-08-2026 13:54:52"/>
    <d v="2026-08-14T13:00:00"/>
    <m/>
    <s v="PS"/>
    <s v="KPP"/>
    <s v="NETMONK"/>
    <n v="20260814"/>
    <s v="Completed"/>
    <s v="HSI Bisnis Bundling Netmonk Promo 2026 PSB 70% - 300 Mbps"/>
    <s v="INDIBIZ"/>
    <m/>
    <m/>
    <d v="2026-08-14T13:00:00"/>
    <s v="2026-08-14 13:00:00 | Nama PIC : BAPAK BARI No HP : 085745412985 No Alternatif : - M Janji : 14/07/2026 Jam Pasang : Pagi NoteÃ‚Â :  Hubungi terlebih dahulu sebelum ke lokasi "/>
    <n v="2026"/>
    <n v="8"/>
    <n v="14"/>
    <d v="2026-08-14T00:00:00"/>
    <n v="-0.54166666666424135"/>
    <x v="0"/>
  </r>
  <r>
    <n v="2448"/>
    <n v="1002530911"/>
    <n v="3"/>
    <x v="2"/>
    <n v="5"/>
    <s v="KEDIRI"/>
    <s v="TRENGGALEK"/>
    <s v="PRI"/>
    <s v="REG"/>
    <s v="AO"/>
    <x v="0"/>
    <s v="1P INET"/>
    <s v="MIE - SEND SURVEY"/>
    <s v="RBS-Regional 3"/>
    <d v="2026-08-17T13:35:56"/>
    <d v="2026-08-17T13:38:01"/>
    <n v="69368125"/>
    <m/>
    <n v="152623202624"/>
    <s v="KARMILA COFFE"/>
    <s v="ODP-PRI-FB/35 FB/D04/35.01"/>
    <s v="WO061932492"/>
    <m/>
    <m/>
    <m/>
    <n v="111.726141013511"/>
    <n v="-8.2865235893455296"/>
    <s v="|MN00418|MYIA-025188175459/POI/ANAM TOFANI/085138434679/koperasippn6@gmail.com"/>
    <s v="MYIB_ASSISTANT"/>
    <m/>
    <m/>
    <m/>
    <m/>
    <m/>
    <m/>
    <m/>
    <m/>
    <s v="Management Janji"/>
    <s v="2026-08-18 13:00:00 | Tanggal Pemasangan : 18 Agustus 2026 Jam Pemasangan : 08:00 13:00 Info Tambahan : Hubungi pelanggan dulu sebelum ke lokasi terimakasih"/>
    <s v="FCC"/>
    <s v="17-08-2026 13:39:51"/>
    <d v="2026-08-18T13:00:00"/>
    <m/>
    <s v="SURVEY_NEW_MANJA"/>
    <s v="PRI"/>
    <s v="NO ADDON"/>
    <m/>
    <s v="MIE - SEND SURVEY"/>
    <s v="HSI Bisnis Promo HUT Telkom PSB 70% - 100 Mbps"/>
    <s v="INDIBIZ"/>
    <m/>
    <m/>
    <d v="2026-08-18T13:00:00"/>
    <s v="2026-08-18 13:00:00 | Tanggal Pemasangan : 18 Agustus 2026 Jam Pemasangan : 08:00 13:00 Info Tambahan : Hubungi pelanggan dulu sebelum ke lokasi terimakasih"/>
    <m/>
    <m/>
    <m/>
    <e v="#NUM!"/>
    <e v="#NUM!"/>
    <x v="1"/>
  </r>
  <r>
    <n v="2449"/>
    <n v="1002513948"/>
    <n v="3"/>
    <x v="2"/>
    <n v="5"/>
    <s v="MADIUN"/>
    <s v="NGAWI"/>
    <s v="NWI"/>
    <s v="REG"/>
    <s v="AO"/>
    <x v="0"/>
    <s v="1P INET"/>
    <s v="Completed (PS)"/>
    <s v="RBS-Regional 3"/>
    <d v="2026-08-07T09:52:56"/>
    <d v="2026-08-08T11:40:10"/>
    <n v="69360491"/>
    <m/>
    <n v="152605224714"/>
    <s v="SPBU 54.632.02"/>
    <s v="ODP-NWI-FA/37"/>
    <s v="WO061139409"/>
    <m/>
    <m/>
    <m/>
    <n v="111.42888232784399"/>
    <n v="-7.4960584584111398"/>
    <s v="|MN00265|MYIA-087635737418/POI/BRONTHA BASKORO/081331599093/spbu.5463202@yahoo.com"/>
    <s v="MYIB_ASSISTANT"/>
    <m/>
    <m/>
    <m/>
    <m/>
    <m/>
    <m/>
    <m/>
    <m/>
    <s v="Management Janji"/>
    <s v="2026-08-10 08:00:00 | Nama PIC : Bapak Adi No HP : 081331599093 No Alternatif : - M Janji : 08/08/2026 Jam Pasang : Pagi NoteÃ‚Â :  Hubungi terlebih dahulu sebelum ke lokasi  "/>
    <s v="FCC"/>
    <d v="2026-07-08T09:55:18"/>
    <d v="2026-08-10T08:00:00"/>
    <m/>
    <s v="PS"/>
    <s v="NWI"/>
    <s v="NO ADDON"/>
    <n v="20260808"/>
    <s v="Completed"/>
    <s v="HSI Bisnis Promo HUT Telkom PSB 70% - 50 Mbps"/>
    <s v="INDIBIZ"/>
    <m/>
    <m/>
    <d v="2026-08-10T08:00:00"/>
    <s v="2026-08-10 08:00:00 | Nama PIC : Bapak Adi No HP : 081331599093 No Alternatif : - M Janji : 08/08/2026 Jam Pasang : Pagi NoteÃ‚Â :  Hubungi terlebih dahulu sebelum ke lokasi  "/>
    <n v="2026"/>
    <n v="8"/>
    <n v="8"/>
    <d v="2026-08-08T00:00:00"/>
    <n v="-2.3333333333357587"/>
    <x v="0"/>
  </r>
  <r>
    <n v="2450"/>
    <n v="1002523134"/>
    <n v="3"/>
    <x v="4"/>
    <n v="4"/>
    <s v="PEKALONGAN"/>
    <s v="TEGAL"/>
    <s v="TEG"/>
    <s v="REG"/>
    <s v="AO"/>
    <x v="0"/>
    <m/>
    <s v="Completed (PS)"/>
    <s v="RBS-Regional 3"/>
    <d v="2026-08-12T19:09:53"/>
    <d v="2026-08-13T15:34:22"/>
    <n v="69364652"/>
    <m/>
    <n v="142212126213"/>
    <s v="SPBU KS Tubun Tegal"/>
    <s v="ODP-TEG-FT/016"/>
    <s v="WO061627367"/>
    <m/>
    <m/>
    <m/>
    <n v="109.131389"/>
    <n v="-6.8846920999999996"/>
    <s v="AMRBS;404469;REG3;ALI;085100284847;HSI 1S 200MB;HSI 1S 200MB;spbu4452115.kstubun@gmail.com"/>
    <s v="Account Manager"/>
    <m/>
    <m/>
    <m/>
    <m/>
    <m/>
    <m/>
    <m/>
    <m/>
    <s v="Management Janji"/>
    <s v="2026-08-14 08:00:00|Tanggal pemasangan :13/08/2026 Jam pemasangan : pagi/siang Info Tambahan : Hubungi pelanggan dulu sebelum ke lokasi terima kasih.|40971401|MYDITA"/>
    <s v="FCC"/>
    <d v="2026-12-08T19:25:41"/>
    <d v="2026-08-14T08:00:00"/>
    <m/>
    <s v="PS"/>
    <s v="TEG"/>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Tanggal pemasangan :13/08/2026 Jam pemasangan : pagi/siang Info Tambahan : Hubungi pelanggan dulu sebelum ke lokasi terima kasih.|40971401|MYDITA"/>
    <n v="2026"/>
    <n v="8"/>
    <n v="13"/>
    <d v="2026-08-13T00:00:00"/>
    <n v="-1.3333333333357587"/>
    <x v="0"/>
  </r>
  <r>
    <n v="2451"/>
    <n v="1002527561"/>
    <n v="3"/>
    <x v="6"/>
    <n v="5"/>
    <s v="SIDOARJO"/>
    <s v="MOJOKERTO"/>
    <s v="NGI"/>
    <s v="REG"/>
    <s v="AO"/>
    <x v="0"/>
    <m/>
    <s v="Completed (PS)"/>
    <s v="RBS-Regional 3"/>
    <d v="2026-08-15T00:40:48"/>
    <d v="2026-08-15T18:14:44"/>
    <n v="69366501"/>
    <m/>
    <n v="152321203474"/>
    <s v="WARKOP BONOROWO"/>
    <s v="ODP-NGI-FD/17"/>
    <s v="WO061798037"/>
    <m/>
    <m/>
    <m/>
    <n v="112.5839155"/>
    <n v="-7.5694800999999998"/>
    <s v="|MC30080|/SEPTIAN WAHYU PRATAMA/82143136566/septianwahyu2121@gmail.com"/>
    <s v="Sales Force DBS"/>
    <m/>
    <m/>
    <m/>
    <m/>
    <m/>
    <m/>
    <m/>
    <m/>
    <s v="Management Janji"/>
    <s v="2026-08-16 15:00:00|Nama Pic : BP SEPTIAN No Hp Pic : 082143136566 Jam Pemasangan : 08:00 - 12.00 Tanggal Pemasangan : MINGGU 16 AGUSTUS 2026 Info Tambahan : Hubungi pelanggan sebelum datang ke lokasi|40961370|MYDITA"/>
    <s v="FCC"/>
    <s v="15-08-2026 01:39:53"/>
    <d v="2026-08-16T15:00:00"/>
    <m/>
    <s v="PS"/>
    <s v="NGI"/>
    <s v="NETMONK - OCA"/>
    <n v="20260815"/>
    <s v="Completed"/>
    <s v="- E23015;E23015 ~ ES23 - Perangkat ONT[0]  - E23015~null~44292;E23015||11||Abodemen 0[0]  - E23015~null~E23015_SWONTPREM;SWONTPREM ~ Biaya Sewa ONT Premium ~ E23015[50000]  - E24057;E24057 ~ ES24 - Paket HSI Bisnis (HSIE) Khusus Winback[0]  - E24057~null~"/>
    <s v="INDIBIZ"/>
    <m/>
    <m/>
    <d v="2026-08-16T15:00:00"/>
    <s v="2026-08-16 15:00:00|Nama Pic : BP SEPTIAN No Hp Pic : 082143136566 Jam Pemasangan : 08:00 - 12.00 Tanggal Pemasangan : MINGGU 16 AGUSTUS 2026 Info Tambahan : Hubungi pelanggan sebelum datang ke lokasi|40961370|MYDITA"/>
    <n v="2026"/>
    <n v="8"/>
    <n v="15"/>
    <d v="2026-08-15T00:00:00"/>
    <n v="-1.625"/>
    <x v="0"/>
  </r>
  <r>
    <n v="2452"/>
    <n v="1002515707"/>
    <n v="3"/>
    <x v="1"/>
    <n v="5"/>
    <s v="SBY UTARA"/>
    <s v="GRESIK"/>
    <s v="BPG"/>
    <s v="REG"/>
    <s v="AO"/>
    <x v="0"/>
    <s v="1P INET"/>
    <s v="102 | FOLLOW UP COMPLETED"/>
    <s v="RBS-Regional 3"/>
    <d v="2026-08-08T10:13:57"/>
    <d v="2026-08-11T14:07:32"/>
    <n v="69361282"/>
    <m/>
    <n v="152443206923"/>
    <s v="PKM DAWARBLANDONG RUANG LAYANAN"/>
    <s v="ODP-BPG-FL/35 FL/D04/35.01"/>
    <s v="WO061241233"/>
    <m/>
    <m/>
    <m/>
    <n v="112.425079531967"/>
    <n v="-7.3290119174684198"/>
    <s v="MD|MYDB-20260808264719|DN00001/MN02100|PKM DAWARBLANDONG RUANG LAYANAN|081333000850"/>
    <s v="MYDIGIBIZPARTNER"/>
    <m/>
    <m/>
    <m/>
    <m/>
    <m/>
    <m/>
    <m/>
    <m/>
    <s v="Management Janji"/>
    <s v="2026-08-09 08:00:00 | Tanggal Pemasangan : 09 Agustus 2026 Jam Pemasangan : 08:00 13:00 Info Tambahan : Hubungi pelanggan dulu sebelum ke lokasi terimakasih"/>
    <s v="FCC"/>
    <d v="2026-08-08T10:25:14"/>
    <d v="2026-08-09T08:00:00"/>
    <m/>
    <s v="REVOKE"/>
    <s v="BPG"/>
    <s v="NO ADDON"/>
    <m/>
    <s v="Follow Up Revoke Completed, New Order ID : SC1002520090"/>
    <s v="HSI Bisnis Promo HUT Telkom PSB 70% - 75 Mbps"/>
    <s v="INDIBIZ"/>
    <m/>
    <m/>
    <d v="2026-08-09T08:00:00"/>
    <s v="2026-08-09 08:00:00 | Tanggal Pemasangan : 09 Agustus 2026 Jam Pemasangan : 08:00 13:00 Info Tambahan : Hubungi pelanggan dulu sebelum ke lokasi terimakasih"/>
    <m/>
    <m/>
    <m/>
    <e v="#NUM!"/>
    <e v="#NUM!"/>
    <x v="1"/>
  </r>
  <r>
    <n v="2453"/>
    <n v="1002514431"/>
    <n v="3"/>
    <x v="1"/>
    <n v="5"/>
    <s v="SBY SELATAN"/>
    <s v="MANYAR"/>
    <s v="MYR"/>
    <s v="DPS"/>
    <s v="AO"/>
    <x v="0"/>
    <m/>
    <s v="100 | REVOKE COMPLETED"/>
    <s v="DPS-Financial &amp; Welfare"/>
    <d v="2026-08-07T11:53:31"/>
    <d v="2026-08-13T09:18:14"/>
    <n v="16775233"/>
    <m/>
    <n v="152303247161"/>
    <s v="AJ SEQUISLIFE"/>
    <s v="ODP-MYR-FXB/18"/>
    <s v="WO061153776"/>
    <m/>
    <m/>
    <m/>
    <n v="112.7820621"/>
    <n v="-7.2741549000000001"/>
    <s v="DPS HSI | PSB INDIBIZ 150 Mbps (Inet Only) | AM CESAR | 405690 | ONE WORKS Galaxy Mall 2 lantai 3 | PIC : vicky 0895089241700 / xio yen 085283257905 | Email :  officeoneworks@gmail com |"/>
    <s v="Amex"/>
    <m/>
    <m/>
    <m/>
    <m/>
    <m/>
    <m/>
    <m/>
    <m/>
    <s v="Management Janji"/>
    <s v="CALL/WA PIC : vicky 0895089241700 / xio yen 085283257905 | alamat : Galaxy Mall 2 lantai 3 Jl Dharmahusada Indah Timur No 35-37 kel Mulyorejo kec.Mulyorejo Jawatimur"/>
    <s v="FCC"/>
    <d v="2026-07-08T11:55:04"/>
    <m/>
    <s v="Kendala Pelanggan"/>
    <s v="REVOKE"/>
    <s v="MYR"/>
    <s v="NO ADDON"/>
    <m/>
    <s v="Revoke Completed"/>
    <s v="- 11_11450;Biaya PSB Reguler HSI EBIS ~ 11[500000]  - SP_NOSS;SP_NOSS ~ Internet NOSS Multispeed Network[0]  - SP_NOSS;SP_NOSS ~ Internet NOSS Multispeed Network[0]  - E23015;E23015 ~ ES23 - Perangkat ONT[0]  - E23015~null~44292;E23015||11||Abodemen 0[0] "/>
    <s v="INDIBIZ"/>
    <m/>
    <m/>
    <d v="2026-08-07T12:00:00"/>
    <s v="CALL/WA PIC : vicky 0895089241700 / xio yen 085283257905 | alamat : Galaxy Mall 2 lantai 3 Jl Dharmahusada Indah Timur No 35-37 kel Mulyorejo kec.Mulyorejo Jawatimur"/>
    <m/>
    <m/>
    <m/>
    <e v="#NUM!"/>
    <e v="#NUM!"/>
    <x v="1"/>
  </r>
  <r>
    <n v="2454"/>
    <n v="1002505943"/>
    <n v="3"/>
    <x v="6"/>
    <n v="5"/>
    <s v="SIDOARJO"/>
    <s v="INNER - JATIM TIMUR"/>
    <s v="SDA"/>
    <s v="REG"/>
    <s v="AO"/>
    <x v="0"/>
    <m/>
    <s v="Completed (PS)"/>
    <s v="RBS-Regional 3"/>
    <d v="2026-08-03T11:56:03"/>
    <d v="2026-08-04T12:18:09"/>
    <n v="69357403"/>
    <m/>
    <n v="152316231839"/>
    <s v="MX BIMBEL"/>
    <s v="ODP-SDA-FGQ/50"/>
    <s v="WO060817055"/>
    <m/>
    <m/>
    <m/>
    <n v="112.72986899999999"/>
    <n v="-7.4494984000000004"/>
    <s v="|MN02271|/MX BIMBEL/WINBACK 2.0 HSI B2B (1:1) 50MBPS 355RB PSB DISC 70%//mxbimbel@gmail.com/FEBRYAN ANDINATA/817400002"/>
    <s v="Sales Force DBS"/>
    <m/>
    <m/>
    <m/>
    <m/>
    <m/>
    <m/>
    <m/>
    <m/>
    <s v="Management Janji"/>
    <s v="2026-08-05 08:00:00|Tanggal pemasangan : 05 agustus 2026 Jam pemasangan : pagi/siang Info Tambahan : Hubungi pelanggan dulu sebelum ke lokasi terima kasih|40010577|MYDITA"/>
    <s v="FCC"/>
    <d v="2026-03-08T12:10:27"/>
    <d v="2026-08-05T08:00:00"/>
    <m/>
    <s v="PS"/>
    <s v="SDA"/>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Tanggal pemasangan : 05 agustus 2026 Jam pemasangan : pagi/siang Info Tambahan : Hubungi pelanggan dulu sebelum ke lokasi terima kasih|40010577|MYDITA"/>
    <n v="2026"/>
    <n v="8"/>
    <n v="4"/>
    <d v="2026-08-04T00:00:00"/>
    <n v="-1.3333333333357587"/>
    <x v="0"/>
  </r>
  <r>
    <n v="2455"/>
    <n v="1002514433"/>
    <n v="3"/>
    <x v="7"/>
    <n v="4"/>
    <s v="KUDUS"/>
    <s v="PATI"/>
    <s v="PAT"/>
    <s v="REG"/>
    <s v="AO"/>
    <x v="0"/>
    <s v="1P INET"/>
    <s v="Completed (PS)"/>
    <s v="RBS-Regional 3"/>
    <d v="2026-08-07T11:53:56"/>
    <d v="2026-08-08T12:11:21"/>
    <n v="69360688"/>
    <m/>
    <n v="142551119470"/>
    <s v="SD PATI WETAN 01 PATI"/>
    <s v="ODP-PAT-FM/049 FM/D04/049.01"/>
    <s v="WO061153570"/>
    <m/>
    <m/>
    <m/>
    <n v="111.04174068036799"/>
    <n v="-6.75172001631881"/>
    <s v="|MC60052|MYIA-014135041955/POI/Evi Erlawati /081575636775/erlawati.evi14@gmail.com"/>
    <s v="MYIB_ASSISTANT"/>
    <m/>
    <m/>
    <m/>
    <m/>
    <m/>
    <m/>
    <m/>
    <m/>
    <s v="Management Janji"/>
    <s v="2026-08-08 08:00:00 | Tanggal pemasangan: 08/08/2026 Jam pemasangan : pagi Info Tambahan : Hubungi pelanggan dulu sebelum ke lokasi terima kasih."/>
    <s v="FCC"/>
    <d v="2026-07-08T11:55:04"/>
    <d v="2026-08-08T08:00:00"/>
    <m/>
    <s v="PS"/>
    <s v="PAT"/>
    <s v="NO ADDON"/>
    <n v="20260808"/>
    <s v="Completed"/>
    <s v="HSI Bisnis Promo HUT Telkom PSB 70% - 75 Mbps"/>
    <s v="INDIBIZ"/>
    <m/>
    <m/>
    <d v="2026-08-08T08:00:00"/>
    <s v="2026-08-08 08:00:00 | Tanggal pemasangan: 08/08/2026 Jam pemasangan : pagi Info Tambahan : Hubungi pelanggan dulu sebelum ke lokasi terima kasih."/>
    <n v="2026"/>
    <n v="8"/>
    <n v="8"/>
    <d v="2026-08-08T00:00:00"/>
    <n v="-0.33333333333575865"/>
    <x v="0"/>
  </r>
  <r>
    <n v="2456"/>
    <n v="1002512848"/>
    <n v="3"/>
    <x v="3"/>
    <n v="4"/>
    <s v="YOGYAKARTA"/>
    <s v="GUNUNG KIDUL"/>
    <s v="WNS"/>
    <s v="REG"/>
    <s v="AO"/>
    <x v="0"/>
    <m/>
    <s v="FCC - HD1A - PROGRESS"/>
    <s v="RBS-Regional 3"/>
    <d v="2026-08-06T15:14:43"/>
    <d v="2026-08-06T15:16:15"/>
    <n v="69360119"/>
    <m/>
    <n v="143135115039"/>
    <s v="Jaringan Multimedia Indonesia"/>
    <m/>
    <m/>
    <m/>
    <m/>
    <m/>
    <n v="110.614745325736"/>
    <n v="-7.92819645991176"/>
    <s v="AMRBS/403103/ANISA DWIARYANI/R3/YOGYAKARTA/PSB HSI BISNIS 1S 50 MBPS PROMO HUT TELKOM 1:2/Tri Johan Firdiyanto/081229749275/081804098210/johanfirdi@gmail.com"/>
    <s v="Amex"/>
    <m/>
    <m/>
    <m/>
    <m/>
    <m/>
    <m/>
    <m/>
    <m/>
    <m/>
    <m/>
    <m/>
    <d v="2026-06-08T15:25:44"/>
    <m/>
    <m/>
    <s v="FCC"/>
    <s v="WNS"/>
    <s v="NO ADDON"/>
    <m/>
    <s v="MYDITA RBS - HD1A - PROGRESS"/>
    <s v="- 11_11446;Biaya PSB HSI EBIS Tunai di Depan ~ 11[150000]  - SP_NOSS;SP_NOSS ~ Internet NOSS Multispeed Network[0]  - SP_NOSS;SP_NOSS ~ Internet NOSS Multispeed Network[0]  - E25061;E25061 ~ ES25 - Paket HSI Basic (HSIEF) Khusus Winback 2.0[0]  - E25061~n"/>
    <s v="INDIBIZ"/>
    <m/>
    <m/>
    <m/>
    <m/>
    <m/>
    <m/>
    <m/>
    <e v="#NUM!"/>
    <e v="#NUM!"/>
    <x v="1"/>
  </r>
  <r>
    <n v="2457"/>
    <n v="1002505486"/>
    <n v="3"/>
    <x v="5"/>
    <n v="5"/>
    <s v="DENPASAR"/>
    <s v="UBUNG"/>
    <s v="UBN"/>
    <s v="REG"/>
    <s v="AO"/>
    <x v="0"/>
    <s v="1P INET"/>
    <s v="102 | FOLLOW UP COMPLETED"/>
    <s v="RBS-Regional 3"/>
    <d v="2026-08-03T08:25:58"/>
    <d v="2026-08-05T13:58:42"/>
    <n v="69357156"/>
    <m/>
    <n v="172418758121"/>
    <s v="Pusat Gadai MGW009"/>
    <s v="ODP-UBN-FQ/81 FQ/D03/81.01"/>
    <s v="WO060753565"/>
    <m/>
    <m/>
    <m/>
    <n v="115.14787699999999"/>
    <n v="-8.6551185000000004"/>
    <s v="|MN02515|MYIA-028505707724/POI/AULIYA PRADITA NUR/081119917743/pusatgadaisintyadewi@gmail.com"/>
    <s v="MYIB_ASSISTANT"/>
    <m/>
    <m/>
    <m/>
    <m/>
    <m/>
    <m/>
    <m/>
    <m/>
    <s v="Management Janji"/>
    <s v="2026-08-04 08:00:00 | JAM : 08:00 TGL : 4 AGUSTUS  2026 CATATAN : HUBUNGI PELANGGAN SEBELUM BERKUNJUNG UNTUK PEMASANGAN "/>
    <s v="FCC"/>
    <d v="2026-03-08T08:40:00"/>
    <d v="2026-08-04T08:00:00"/>
    <s v="Kendala Pelanggan"/>
    <s v="REVOKE"/>
    <s v="UBN"/>
    <s v="NO ADDON"/>
    <m/>
    <s v="Follow Up Revoke Completed, New Order ID : SC1002510663"/>
    <s v="HSI Bisnis Basic Promo HUT Telkom PSB 70% - 50 Mbps"/>
    <s v="INDIBIZ"/>
    <m/>
    <m/>
    <d v="2026-08-04T08:00:00"/>
    <s v="2026-08-04 08:00:00 | JAM : 08:00 TGL : 4 AGUSTUS  2026 CATATAN : HUBUNGI PELANGGAN SEBELUM BERKUNJUNG UNTUK PEMASANGAN "/>
    <m/>
    <m/>
    <m/>
    <e v="#NUM!"/>
    <e v="#NUM!"/>
    <x v="1"/>
  </r>
  <r>
    <n v="2458"/>
    <n v="1002507513"/>
    <n v="3"/>
    <x v="4"/>
    <n v="4"/>
    <s v="PEKALONGAN"/>
    <s v="TEGAL"/>
    <s v="TEG"/>
    <s v="REG"/>
    <s v="AO"/>
    <x v="0"/>
    <s v="1P INET"/>
    <s v="102 | FOLLOW UP COMPLETED"/>
    <s v="RBS-Regional 3"/>
    <d v="2026-08-04T10:46:57"/>
    <d v="2026-08-10T11:10:44"/>
    <n v="69358089"/>
    <m/>
    <n v="142212126632"/>
    <s v="PT. DEDY JAYA LAMBANG PERKASA"/>
    <s v="ODP-TEG-FAU/011 FAU/D03/011.01"/>
    <s v="WO060867688"/>
    <m/>
    <m/>
    <m/>
    <n v="109.1320296"/>
    <n v="-6.8582051000000002"/>
    <s v="|MN00292|MYIA-012469433290/POI/Ariesti Gita Mentari/081329821989/gitamentari3030@gmail.com"/>
    <s v="MYIB_ASSISTANT"/>
    <m/>
    <m/>
    <m/>
    <m/>
    <m/>
    <m/>
    <m/>
    <m/>
    <s v="Management Janji"/>
    <s v="2026-08-05 08:00:00 | Nama PIC: bu ariesta gita Notel: 081329821989 Alt: -  Tanggal: 5/8/2026 Jam Pasang: Pagi Note: Hubungi sebelum ke lokasi, terimakasih."/>
    <s v="FCC"/>
    <d v="2026-04-08T10:55:08"/>
    <d v="2026-08-05T08:00:00"/>
    <s v="Kendala Pelanggan"/>
    <s v="REVOKE"/>
    <s v="TEG"/>
    <s v="NO ADDON"/>
    <m/>
    <s v="Follow Up Revoke Completed, New Order ID : SC1002517364"/>
    <s v="HSI Bisnis Promo HUT Telkom PSB 70% - 100 Mbps"/>
    <s v="INDIBIZ"/>
    <m/>
    <m/>
    <d v="2026-08-05T08:00:00"/>
    <s v="2026-08-05 08:00:00 | Nama PIC: bu ariesta gita Notel: 081329821989 Alt: -  Tanggal: 5/8/2026 Jam Pasang: Pagi Note: Hubungi sebelum ke lokasi, terimakasih."/>
    <m/>
    <m/>
    <m/>
    <e v="#NUM!"/>
    <e v="#NUM!"/>
    <x v="1"/>
  </r>
  <r>
    <n v="2459"/>
    <n v="1002515743"/>
    <n v="3"/>
    <x v="0"/>
    <n v="5"/>
    <s v="MATARAM"/>
    <s v="INNER - NUSA TENGGARA"/>
    <s v="MTR"/>
    <s v="DGS"/>
    <s v="AO"/>
    <x v="0"/>
    <m/>
    <s v="Completed (PS)"/>
    <s v="DGS-B2B TREG"/>
    <d v="2026-08-08T10:39:17"/>
    <d v="2026-08-08T14:34:40"/>
    <n v="69360554"/>
    <m/>
    <n v="172601796152"/>
    <s v="BNN KOTA MATARAM 1"/>
    <s v="ODP-MTR-FCE/64"/>
    <s v="WO061243864"/>
    <m/>
    <m/>
    <m/>
    <n v="116.13512914"/>
    <n v="-8.5665815989999992"/>
    <s v="DGS HSI |BNN KOTA MATARAM| 85238849232| AM DGS | RYAN PRATAMA |896616 |INET 50MBPS | PSB"/>
    <s v="Account Manager"/>
    <m/>
    <m/>
    <m/>
    <m/>
    <m/>
    <m/>
    <m/>
    <m/>
    <s v="Management Janji"/>
    <s v="call by phone"/>
    <s v="FCC"/>
    <d v="2026-08-08T10:40:08"/>
    <m/>
    <m/>
    <s v="PS"/>
    <s v="MTR"/>
    <s v="NO ADDON"/>
    <n v="20260808"/>
    <s v="Completed"/>
    <s v="- E23015;E23015 ~ ES23 - Perangkat ONT[0]  - E23015~null~44292;E23015||11||Abodemen 0[0]  - E23015~null~E23015_SWONT;SWONT ~ Biaya Sewa ONT ~ E23015[30000]  - E24057;E24057 ~ ES24 - Paket HSI Bisnis (HSIE) Khusus Winback[0]  - E24057~null~E24057_UNL;UNL ~"/>
    <s v="INDIBIZ"/>
    <m/>
    <m/>
    <d v="1970-01-01T07:00:00"/>
    <s v="call by phone"/>
    <n v="2026"/>
    <n v="8"/>
    <n v="8"/>
    <d v="2026-08-08T00:00:00"/>
    <n v="20672.708333333332"/>
    <x v="2"/>
  </r>
  <r>
    <n v="2460"/>
    <n v="1002507753"/>
    <n v="3"/>
    <x v="7"/>
    <n v="4"/>
    <s v="KUDUS"/>
    <s v="KUDUS"/>
    <s v="KUD"/>
    <s v="REG"/>
    <s v="AO"/>
    <x v="0"/>
    <m/>
    <s v="CANCEL COMPLETED"/>
    <s v="RBS-Regional 3"/>
    <d v="2026-08-04T11:31:20"/>
    <d v="2026-08-07T15:23:33"/>
    <n v="69358150"/>
    <m/>
    <m/>
    <s v="PT GLOBAL JET EXPRESS"/>
    <m/>
    <m/>
    <m/>
    <m/>
    <m/>
    <n v="110.922179684658"/>
    <n v="-6.8085195694748801"/>
    <s v="AMRBS;403099;TREG4;MUHAMMAD MASTUR;081226139781;CP DARENDI ADITYAS;082276435915;PAKET 2S INET VOICE 50 MBPS (479.000);PT GLOBAL JET EXPRESS//JEKULO;input by Tito"/>
    <s v="Account Manager"/>
    <m/>
    <m/>
    <m/>
    <m/>
    <m/>
    <m/>
    <m/>
    <m/>
    <s v="Management Janji"/>
    <d v="1970-01-01T00:00:00"/>
    <s v="FCC"/>
    <d v="2026-04-08T11:40:22"/>
    <m/>
    <m/>
    <s v="REJECT_FCC"/>
    <s v="KUD"/>
    <s v="NO ADDON"/>
    <m/>
    <s v="DECLINE : Decline - Batal Order Muhammad Fauzan Fidhianta 40961370|MYDITA"/>
    <s v="- 11_11446;Biaya PSB HSI EBIS Tunai di Depan ~ 11[150000]  - BWY DL;BWY DL ~ Saluran Dua Arah(BothWay)[0]  - E23053;E23053 ~ ES23 - Paket HSI Bisnis  Phone (PHONE)[0]  - E23053~null~44864;E23053||11||Abodemen 0[0]  - E23053~null~E23053_IN800;IN800 ~ Free "/>
    <s v="INDIBIZ"/>
    <m/>
    <m/>
    <d v="1970-01-01T00:00:00"/>
    <d v="1970-01-01T00:00:00"/>
    <m/>
    <m/>
    <m/>
    <e v="#NUM!"/>
    <e v="#NUM!"/>
    <x v="1"/>
  </r>
  <r>
    <n v="2461"/>
    <n v="1002504618"/>
    <n v="3"/>
    <x v="1"/>
    <n v="5"/>
    <s v="SBY UTARA"/>
    <s v="GRESIK"/>
    <s v="BWN"/>
    <s v="REG"/>
    <s v="AO"/>
    <x v="0"/>
    <m/>
    <s v="CANCEL COMPLETED"/>
    <s v="RBS-Regional 3"/>
    <d v="2026-08-01T14:09:00"/>
    <d v="2026-08-03T10:16:13"/>
    <n v="69356769"/>
    <m/>
    <n v="152453209051"/>
    <s v="MENARA SUAR BAWEAN"/>
    <s v="ODP-BWN-FAA/64"/>
    <m/>
    <m/>
    <m/>
    <m/>
    <n v="112.65204610000001"/>
    <n v="-5.8493833999999998"/>
    <s v="|MN01273|/MENARA SUAR BAWEAN/HSI Basic Promo HUT Telkom (1:2) 50 Mbps (Rp 320.000) PSB Rp 150.000/089675940745/herlambangdwic@gmail.com/Herlambang Dwi Cahyo/-5.849404,112.652133/Jl. Nagasari Kotakusuma Sangkapura  "/>
    <s v="Sales Force DBS"/>
    <m/>
    <m/>
    <m/>
    <m/>
    <m/>
    <m/>
    <m/>
    <m/>
    <m/>
    <m/>
    <m/>
    <d v="2026-01-08T14:09:52"/>
    <m/>
    <m/>
    <s v="REJECT_FCC"/>
    <s v="BWN"/>
    <s v="NO ADDON"/>
    <m/>
    <s v="DECLINE : Decline - Pindah Segmentasi Ivan Sutiawan 40010577|MYDITA"/>
    <s v="- 11_11446;Biaya PSB HSI EBIS Tunai di Depan ~ 11[150000]  - E25061;E25061 ~ ES25 - Paket HSI Basic (HSIEF) Khusus Winback 2.0[0]  - E25061~null~E25061_UNL;UNL ~ Internet-Link Unlimited Internet Usage ~ E25061[0]  - E25061~null~105351;E25061||11||Abodemen"/>
    <s v="INDIBIZ"/>
    <m/>
    <s v="DECLINE : Decline - Pindah Segmentasi Ivan Sutiawan 40010577|MYDITA"/>
    <m/>
    <m/>
    <m/>
    <m/>
    <m/>
    <e v="#NUM!"/>
    <e v="#NUM!"/>
    <x v="1"/>
  </r>
  <r>
    <n v="2462"/>
    <n v="1002518717"/>
    <n v="3"/>
    <x v="1"/>
    <n v="5"/>
    <s v="SBY UTARA"/>
    <s v="TANDES"/>
    <s v="TNS"/>
    <s v="REG"/>
    <s v="AO"/>
    <x v="0"/>
    <s v="1P INET"/>
    <s v="Completed (PS)"/>
    <s v="RBS-Regional 3"/>
    <d v="2026-08-10T19:19:57"/>
    <d v="2026-08-11T14:26:18"/>
    <n v="69362802"/>
    <m/>
    <n v="152409278329"/>
    <s v="HAOGOS"/>
    <s v="ODP-TDS-FW/24 FW/D03/03.24"/>
    <s v="WO061446819"/>
    <m/>
    <m/>
    <m/>
    <n v="112.66074380000001"/>
    <n v="-7.2865918000000001"/>
    <s v="|MN02332|MYIA-004469841442/POI/HANDOYO SUPRAPTO/081229955555/suprahan@gmail.com"/>
    <s v="MYIB_ASSISTANT"/>
    <m/>
    <m/>
    <m/>
    <m/>
    <m/>
    <m/>
    <m/>
    <m/>
    <s v="Management Janji"/>
    <s v="2026-08-12 08:00:00 | Jam pemasangan : 12.00 Info Tambahan : Hubungi pelanggan dulu sebelum ke lokasi terimakasih "/>
    <s v="FCC"/>
    <d v="2026-10-08T19:25:29"/>
    <d v="2026-08-12T08:00:00"/>
    <m/>
    <s v="PS"/>
    <s v="TNS"/>
    <s v="NO ADDON"/>
    <n v="20260811"/>
    <s v="Completed"/>
    <s v="HSI Bisnis Promo HUT Telkom PSB 70% - 50 Mbps"/>
    <s v="INDIBIZ"/>
    <m/>
    <m/>
    <d v="2026-08-12T08:00:00"/>
    <s v="2026-08-12 08:00:00 | Jam pemasangan : 12.00 Info Tambahan : Hubungi pelanggan dulu sebelum ke lokasi terimakasih "/>
    <n v="2026"/>
    <n v="8"/>
    <n v="11"/>
    <d v="2026-08-11T00:00:00"/>
    <n v="-1.3333333333357587"/>
    <x v="0"/>
  </r>
  <r>
    <n v="2463"/>
    <n v="1002530787"/>
    <n v="3"/>
    <x v="5"/>
    <n v="5"/>
    <s v="SINGARJA"/>
    <s v="TABANAN"/>
    <s v="BTR"/>
    <s v="REG"/>
    <s v="AO"/>
    <x v="0"/>
    <m/>
    <s v="CC - HD1A - INPROGRESS UNCONTACTED"/>
    <s v="RBS-Regional 3"/>
    <d v="2026-08-17T12:26:14"/>
    <d v="2026-08-17T18:33:19"/>
    <n v="69368032"/>
    <m/>
    <n v="172414214559"/>
    <s v="UD Aman Abadi Tabanan"/>
    <s v="ODP-BTR-FF/05"/>
    <m/>
    <m/>
    <m/>
    <m/>
    <n v="115.1962702"/>
    <n v="-8.4375184999999995"/>
    <s v="|MN02750|/PIC NI MADE NURATNI/085956420639/spbu.bali.5482103@gmail.com"/>
    <s v="Sales Force DBS"/>
    <m/>
    <m/>
    <m/>
    <m/>
    <m/>
    <m/>
    <m/>
    <m/>
    <m/>
    <m/>
    <m/>
    <s v="17-08-2026 12:40:04"/>
    <m/>
    <m/>
    <s v="FCC"/>
    <s v="BTR"/>
    <s v="NO ADDON"/>
    <m/>
    <s v="UNCONTACTED : Mail Box - Memo Muhammad Fauzan Fidhianta 40961370|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2464"/>
    <n v="1002511235"/>
    <n v="3"/>
    <x v="1"/>
    <n v="5"/>
    <s v="SBY UTARA"/>
    <s v="KENJERAN"/>
    <s v="KPS"/>
    <s v="REG"/>
    <s v="AO"/>
    <x v="0"/>
    <s v="1P INET"/>
    <s v="100 | REVOKE COMPLETED"/>
    <s v="RBS-Regional 3"/>
    <d v="2026-08-05T17:02:56"/>
    <d v="2026-08-10T09:37:20"/>
    <n v="69359433"/>
    <m/>
    <n v="152404213363"/>
    <s v="KOST GEOVANNY"/>
    <s v="ODP-KBL-FAW/54 FAW/D06/54.01"/>
    <s v="WO061015050"/>
    <m/>
    <m/>
    <m/>
    <n v="112.7447628"/>
    <n v="-7.2354738999999997"/>
    <s v="|MC30027|MYIA-017343415278/POI/GEOVANNY LEBA BENGU /085150609935/lebabengu71@gmail.com"/>
    <s v="MYIB_ASSISTANT"/>
    <m/>
    <m/>
    <m/>
    <m/>
    <m/>
    <m/>
    <m/>
    <m/>
    <s v="Management Janji"/>
    <s v="2026-08-06 13:00:00 | Tanggal Pemasangan : 06 Agustus 2026 Jam Pemasangan : 08:00 13:00 Info Tambahan : Hubungi pelanggan dulu sebelum ke lokasi terimakasih"/>
    <s v="FCC"/>
    <d v="2026-05-08T17:10:28"/>
    <d v="2026-08-06T13:00:00"/>
    <s v="Kendala Pelanggan"/>
    <s v="REVOKE"/>
    <s v="KPS"/>
    <s v="NO ADDON"/>
    <m/>
    <s v="Revoke Completed"/>
    <s v="HSI Bisnis Promo HUT Telkom PSB 70% - 50 Mbps"/>
    <s v="INDIBIZ"/>
    <m/>
    <m/>
    <d v="2026-08-06T13:00:00"/>
    <s v="2026-08-06 13:00:00 | Tanggal Pemasangan : 06 Agustus 2026 Jam Pemasangan : 08:00 13:00 Info Tambahan : Hubungi pelanggan dulu sebelum ke lokasi terimakasih"/>
    <m/>
    <m/>
    <m/>
    <e v="#NUM!"/>
    <e v="#NUM!"/>
    <x v="1"/>
  </r>
  <r>
    <n v="2465"/>
    <n v="1002509994"/>
    <n v="3"/>
    <x v="0"/>
    <n v="5"/>
    <s v="MATARAM"/>
    <s v="LOMBOK TIMUR UTARA"/>
    <s v="SGG"/>
    <s v="REG"/>
    <s v="AO"/>
    <x v="0"/>
    <m/>
    <s v="Completed (PS)"/>
    <s v="RBS-Regional 3"/>
    <d v="2026-08-05T10:35:31"/>
    <d v="2026-08-05T12:47:27"/>
    <n v="69357083"/>
    <m/>
    <n v="172604213915"/>
    <s v="Toko Sahrun"/>
    <s v="ODP-SGG-FBA/05"/>
    <s v="WO060961865"/>
    <m/>
    <m/>
    <m/>
    <n v="116.4975355"/>
    <n v="-8.3315584999999999"/>
    <s v="MD|MYDB-20260802264169|SC00001/MC00149|Toko Sahrun|08175764253"/>
    <s v="MYDIGIBIZPARTNER"/>
    <m/>
    <m/>
    <m/>
    <m/>
    <m/>
    <m/>
    <m/>
    <m/>
    <s v="Management Janji"/>
    <s v="2026-08-03 15:00:00 | M Janji : (03/08/2026)  jam Pasang : 09:00  Note : hubungi pelanggan jika ingin kelokasi  "/>
    <s v="FCC"/>
    <d v="2026-05-08T10:39:45"/>
    <m/>
    <m/>
    <s v="PS"/>
    <s v="SGG"/>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07:00:00"/>
    <s v="2026-08-03 15:00:00 | M Janji : (03/08/2026)  jam Pasang : 09:00  Note : hubungi pelanggan jika ingin kelokasi  "/>
    <n v="2026"/>
    <n v="8"/>
    <n v="5"/>
    <d v="2026-08-05T00:00:00"/>
    <n v="-0.29166666666424135"/>
    <x v="0"/>
  </r>
  <r>
    <n v="2466"/>
    <n v="1002520649"/>
    <n v="3"/>
    <x v="5"/>
    <n v="5"/>
    <s v="SINGARJA"/>
    <s v="GIANYAR"/>
    <s v="GIN"/>
    <s v="REG"/>
    <s v="AO"/>
    <x v="0"/>
    <m/>
    <s v="Completed (PS)"/>
    <s v="RBS-Regional 3"/>
    <d v="2026-08-11T16:08:36"/>
    <d v="2026-08-14T12:11:57"/>
    <n v="69363597"/>
    <m/>
    <n v="172407213935"/>
    <s v="SD NEGERI 3 BEDULU"/>
    <s v="ODP-GIN-FH/38"/>
    <s v="WO061634679"/>
    <m/>
    <m/>
    <m/>
    <n v="115.3048615"/>
    <n v="-8.5316741999999994"/>
    <s v="|MN02658|/PIC SD NEGERI 3 BEDULU/085940740422/3bedulu@gmail.com"/>
    <s v="Sales Force DBS"/>
    <m/>
    <m/>
    <m/>
    <m/>
    <m/>
    <m/>
    <m/>
    <m/>
    <s v="Management Janji"/>
    <s v="2026-08-14 08:00:00|M Janji : (14 AGUSTUS 2026) jam Pasang : pagi  Note : hubungi pelanggan jika ingin kelokasi|40931149|MYDITA"/>
    <s v="FCC"/>
    <d v="2026-11-08T16:09:49"/>
    <d v="2026-08-14T08:00:00"/>
    <m/>
    <s v="PS"/>
    <s v="GIN"/>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8:00:00"/>
    <s v="2026-08-14 08:00:00|M Janji : (14 AGUSTUS 2026) jam Pasang : pagi  Note : hubungi pelanggan jika ingin kelokasi|40931149|MYDITA"/>
    <n v="2026"/>
    <n v="8"/>
    <n v="14"/>
    <d v="2026-08-14T00:00:00"/>
    <n v="-0.33333333333575865"/>
    <x v="0"/>
  </r>
  <r>
    <n v="2467"/>
    <n v="1002516370"/>
    <n v="3"/>
    <x v="2"/>
    <n v="5"/>
    <s v="MADIUN"/>
    <s v="PONOROGO"/>
    <s v="PON"/>
    <s v="REG"/>
    <s v="AO"/>
    <x v="0"/>
    <s v="1P INET"/>
    <s v="Completed (PS)"/>
    <s v="RBS-Regional 3"/>
    <d v="2026-08-09T10:25:57"/>
    <d v="2026-08-09T20:33:17"/>
    <n v="69361759"/>
    <m/>
    <n v="152604231081"/>
    <s v="YAYASAN DARUL FIKRI"/>
    <s v="ODP-PON-FBJ/03 FBJ/D01/03.01"/>
    <s v="WO061306589"/>
    <m/>
    <m/>
    <m/>
    <n v="111.440313868224"/>
    <n v="-7.9157188445847702"/>
    <s v="MD|MYDB-20260808264761|DN00001/MN02053|YAYASAN DARUL FIKRI|082244022880"/>
    <s v="MYDIGIBIZPARTNER"/>
    <m/>
    <m/>
    <m/>
    <m/>
    <m/>
    <m/>
    <m/>
    <m/>
    <s v="Management Janji"/>
    <s v="2026-08-10 08:00:00 | Nama PIC : Sarwanto No HP : 082244022880 Alt :  M Janji : 09/08/2026 Jam Pasang : 08.00 - 13:00  NoteÃ‚Â :  hubungi terlebih dahulu sebelum kelokasi"/>
    <s v="FCC"/>
    <d v="2026-09-08T10:40:03"/>
    <d v="2026-08-10T08:00:00"/>
    <m/>
    <s v="PS"/>
    <s v="PON"/>
    <s v="NO ADDON"/>
    <n v="20260809"/>
    <s v="Completed"/>
    <s v="HSI Bisnis Promo HUT Telkom PSB 70% - 50 Mbps"/>
    <s v="INDIBIZ"/>
    <m/>
    <m/>
    <d v="2026-08-10T08:00:00"/>
    <s v="2026-08-10 08:00:00 | Nama PIC : Sarwanto No HP : 082244022880 Alt :  M Janji : 09/08/2026 Jam Pasang : 08.00 - 13:00  NoteÃ‚Â :  hubungi terlebih dahulu sebelum kelokasi"/>
    <n v="2026"/>
    <n v="8"/>
    <n v="9"/>
    <d v="2026-08-09T00:00:00"/>
    <n v="-1.3333333333357587"/>
    <x v="0"/>
  </r>
  <r>
    <n v="2468"/>
    <n v="1002505735"/>
    <n v="3"/>
    <x v="2"/>
    <n v="5"/>
    <s v="KEDIRI"/>
    <s v="TRENGGALEK"/>
    <s v="TRE"/>
    <s v="REG"/>
    <s v="AO"/>
    <x v="0"/>
    <s v="1P INET"/>
    <s v="Completed (PS)"/>
    <s v="RBS-Regional 3"/>
    <d v="2026-08-03T10:16:58"/>
    <d v="2026-08-03T21:09:34"/>
    <n v="69357328"/>
    <m/>
    <n v="152608209005"/>
    <s v="TOKO ARTHA"/>
    <s v="ODP-TRE-FF/05 FF/D01/05.01"/>
    <s v="WO060763761"/>
    <m/>
    <m/>
    <m/>
    <n v="111.693654234275"/>
    <n v="-8.0854542202949098"/>
    <s v="|MN00418|MYIA-010155824793/POI/MOCHAMAD HARI FAJAR UTAMA/085138434679/sayangterimakasih9@gmail.com"/>
    <s v="MYIB_ASSISTANT"/>
    <m/>
    <m/>
    <m/>
    <m/>
    <m/>
    <m/>
    <m/>
    <m/>
    <s v="Management Janji"/>
    <s v="2026-08-04 08:00:00 | JAM : 08:00 TGL : 4 AGUSTUS  2026 CATATAN : HUBUNGI PELANGGAN SEBELUM BERKUNJUNG UNTUK PEMASANGAN "/>
    <s v="FCC"/>
    <d v="2026-03-08T10:40:22"/>
    <d v="2026-08-04T08:00:00"/>
    <m/>
    <s v="PS"/>
    <s v="TRE"/>
    <s v="NO ADDON"/>
    <n v="20260803"/>
    <s v="Completed"/>
    <s v="HSI Bisnis Promo HUT Telkom PSB 70% - 50 Mbps"/>
    <s v="INDIBIZ"/>
    <m/>
    <m/>
    <d v="2026-08-04T08:00:00"/>
    <s v="2026-08-04 08:00:00 | JAM : 08:00 TGL : 4 AGUSTUS  2026 CATATAN : HUBUNGI PELANGGAN SEBELUM BERKUNJUNG UNTUK PEMASANGAN "/>
    <n v="2026"/>
    <n v="8"/>
    <n v="3"/>
    <d v="2026-08-03T00:00:00"/>
    <n v="-1.3333333333357587"/>
    <x v="0"/>
  </r>
  <r>
    <n v="2469"/>
    <n v="1002524893"/>
    <n v="3"/>
    <x v="6"/>
    <n v="5"/>
    <s v="PASURUAN"/>
    <s v="PROBOLINGGO"/>
    <s v="KRZ"/>
    <s v="REG"/>
    <s v="AO"/>
    <x v="0"/>
    <m/>
    <s v="Completed (PS)"/>
    <s v="RBS-Regional 3"/>
    <d v="2026-08-13T16:17:03"/>
    <d v="2026-08-14T13:55:00"/>
    <n v="69365411"/>
    <m/>
    <n v="152509216253"/>
    <s v="PT WALI SONGO (SPBU 5467209 SEMAMPIR)"/>
    <s v="ODP-KRZ-FF/24"/>
    <s v="WO061705629"/>
    <m/>
    <m/>
    <m/>
    <n v="113.4004104"/>
    <n v="-7.7616335000000003"/>
    <s v="|MN01068|/PT WALI SONGO (SPBU 5467209 SEMAMPIR)/WINBACK 2.0 HSI B2B (1:2) 50MBPS 320RB PSB DISC 70%//walisongo_pt@ymail.com/SYAMSUDDIN/85347646825"/>
    <s v="Sales Force DBS"/>
    <m/>
    <m/>
    <m/>
    <m/>
    <m/>
    <m/>
    <m/>
    <m/>
    <s v="Management Janji"/>
    <s v="2026-08-15 08:00:00|Nama Pic : BP SYAMSUDDIN No Hp Pic : 085347646825 Jam Pemasangan : 08:00 - 12.00 Tanggal Pemasangan : JUMAT 14 AGUSTUS 2026 Info Tambahan : Hubungi pelanggan sebelum datang ke lokasi|40961370|MYDITA"/>
    <s v="FCC"/>
    <s v="13-08-2026 16:25:51"/>
    <d v="2026-08-15T08:00:00"/>
    <m/>
    <s v="PS"/>
    <s v="KRZ"/>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5T08:00:00"/>
    <s v="2026-08-15 08:00:00|Nama Pic : BP SYAMSUDDIN No Hp Pic : 085347646825 Jam Pemasangan : 08:00 - 12.00 Tanggal Pemasangan : JUMAT 14 AGUSTUS 2026 Info Tambahan : Hubungi pelanggan sebelum datang ke lokasi|40961370|MYDITA"/>
    <n v="2026"/>
    <n v="8"/>
    <n v="14"/>
    <d v="2026-08-14T00:00:00"/>
    <n v="-1.3333333333357587"/>
    <x v="0"/>
  </r>
  <r>
    <n v="2470"/>
    <n v="1002511457"/>
    <n v="3"/>
    <x v="5"/>
    <n v="5"/>
    <s v="DENPASAR"/>
    <s v="UBUNG"/>
    <s v="SMY"/>
    <s v="REG"/>
    <s v="AO"/>
    <x v="0"/>
    <m/>
    <s v="Completed (PS)"/>
    <s v="RBS-Regional 3"/>
    <d v="2026-08-06T08:34:35"/>
    <d v="2026-08-10T13:31:28"/>
    <n v="69359566"/>
    <n v="3619596940"/>
    <n v="172416797805"/>
    <s v="PT WINDU BALI PROPERTI"/>
    <s v="ODP-SMY-FD/08"/>
    <s v="WO061105734"/>
    <m/>
    <m/>
    <m/>
    <n v="115.1828069"/>
    <n v="-8.6849582000000005"/>
    <s v="|MN02364|/PIC I kadek Agus setyadi/087898139727/embunwindusindoro@gmail.com"/>
    <s v="Sales Force DBS"/>
    <m/>
    <m/>
    <m/>
    <m/>
    <m/>
    <m/>
    <m/>
    <m/>
    <s v="Management Janji"/>
    <s v="2026-08-07 13:00:00|Tanggal pemasangan: 6/08/2026 Jam pemasangan : pagi / siang Info Tambahan : Hubungi pelanggan dulu sebelum ke lokasi. terima kasih|40010577|MYDITA"/>
    <s v="FCC"/>
    <d v="2026-06-08T08:39:52"/>
    <d v="2026-08-07T13:00:00"/>
    <s v="Kendala Pelanggan"/>
    <s v="PS"/>
    <s v="SMY"/>
    <s v="NO ADDON"/>
    <n v="20260810"/>
    <s v="Completed"/>
    <s v="- 11_11446;Biaya PSB HSI EBIS Tunai di Depan ~ 11[150000]  - SP_NOSS;SP_NOSS ~ Internet NOSS Multispeed Network[0]  - SP_NOSS;SP_NOSS ~ Internet NOSS Multispeed Network[0]  - E24058;E24058 ~ ES24 - Paket HSI Bisnis (HSIEF) Khusus Winback[0]  - E24058~null"/>
    <s v="INDIBIZ"/>
    <m/>
    <m/>
    <d v="2026-08-07T13:00:00"/>
    <s v="2026-08-07 13:00:00|Tanggal pemasangan: 6/08/2026 Jam pemasangan : pagi / siang Info Tambahan : Hubungi pelanggan dulu sebelum ke lokasi. terima kasih|40010577|MYDITA"/>
    <n v="2026"/>
    <n v="8"/>
    <n v="10"/>
    <d v="2026-08-10T00:00:00"/>
    <n v="2.4583333333357587"/>
    <x v="2"/>
  </r>
  <r>
    <n v="2471"/>
    <n v="1002514736"/>
    <n v="3"/>
    <x v="7"/>
    <n v="4"/>
    <s v="KUDUS"/>
    <s v="KUDUS"/>
    <s v="DMA"/>
    <s v="REG"/>
    <s v="AO"/>
    <x v="0"/>
    <s v="1P INET"/>
    <s v="98 | OSS - CANCEL COMPLETE"/>
    <s v="RBS-Regional 3"/>
    <d v="2026-08-07T14:01:57"/>
    <d v="2026-08-10T09:19:53"/>
    <n v="69360835"/>
    <m/>
    <n v="141456115388"/>
    <s v="Es Teh Sulthan"/>
    <s v="ODP-DMA-FK/055 FK/D04/055.01"/>
    <s v="WO061169300"/>
    <m/>
    <m/>
    <m/>
    <n v="110.61332747340199"/>
    <n v="-6.7991515299220104"/>
    <s v="MD|MYDB-20260806264505|DN00001/MN00969|Es Teh Sulthan|083856148471"/>
    <s v="MYDIGIBIZPARTNER"/>
    <m/>
    <m/>
    <m/>
    <m/>
    <m/>
    <m/>
    <m/>
    <m/>
    <s v="Management Janji"/>
    <s v="2026-08-08 13:00:00 | M Janji : (08/08/026) jam Pasang : 09:00 Note : hubungi pelanggan jika ingin kelokasi"/>
    <s v="FCC"/>
    <d v="2026-07-08T14:10:02"/>
    <d v="2026-08-08T13:00:00"/>
    <s v="Kendala Lainnya"/>
    <s v="CANCEL"/>
    <s v="DMA"/>
    <s v="NO ADDON"/>
    <m/>
    <s v="Cancel Completed"/>
    <s v="HSI Bisnis Promo HUT Telkom PSB 70% - 150 Mbps"/>
    <s v="INDIBIZ"/>
    <m/>
    <m/>
    <d v="2026-08-08T13:00:00"/>
    <s v="2026-08-08 13:00:00 | M Janji : (08/08/026) jam Pasang : 09:00 Note : hubungi pelanggan jika ingin kelokasi"/>
    <m/>
    <m/>
    <m/>
    <e v="#NUM!"/>
    <e v="#NUM!"/>
    <x v="1"/>
  </r>
  <r>
    <n v="2472"/>
    <n v="1002516175"/>
    <n v="3"/>
    <x v="5"/>
    <n v="5"/>
    <s v="DENPASAR"/>
    <s v="SANUR"/>
    <s v="SAU"/>
    <s v="REG"/>
    <s v="AO"/>
    <x v="0"/>
    <s v="1P INET"/>
    <s v="102 | FOLLOW UP COMPLETED"/>
    <s v="RBS-Regional 3"/>
    <d v="2026-08-08T16:50:56"/>
    <d v="2026-08-10T12:25:05"/>
    <n v="69361627"/>
    <m/>
    <n v="172401298255"/>
    <s v="KARUNIA SEDANA ARTA"/>
    <s v="ODP-SAU-FV/21 FV/D03/21.01"/>
    <s v="WO061282060"/>
    <m/>
    <m/>
    <m/>
    <n v="115.2514189"/>
    <n v="-8.6707909999999995"/>
    <s v="|MN02665|MYIA-042053483282/POI/pak dwi/081237942443/karuniaardanaarta07@gmail.com"/>
    <s v="MYIB_ASSISTANT"/>
    <m/>
    <m/>
    <m/>
    <m/>
    <m/>
    <m/>
    <m/>
    <m/>
    <s v="Management Janji"/>
    <s v="2026-08-09 13:00:00 | M Janji : 9 agustus 2026 jam Pasang : siang Note : hubungi pelanggan jika ingin kelokasi "/>
    <s v="FCC"/>
    <d v="2026-08-08T16:55:05"/>
    <d v="2026-08-09T13:00:00"/>
    <m/>
    <s v="REVOKE"/>
    <s v="SAU"/>
    <s v="NO ADDON"/>
    <m/>
    <s v="Follow Up Revoke Completed, New Order ID : SC1002517621"/>
    <s v="HSI Bisnis Promo HUT Telkom PSB 70% - 200 Mbps"/>
    <s v="INDIBIZ"/>
    <m/>
    <m/>
    <d v="2026-08-09T13:00:00"/>
    <s v="2026-08-09 13:00:00 | M Janji : 9 agustus 2026 jam Pasang : siang Note : hubungi pelanggan jika ingin kelokasi "/>
    <m/>
    <m/>
    <m/>
    <e v="#NUM!"/>
    <e v="#NUM!"/>
    <x v="1"/>
  </r>
  <r>
    <n v="2473"/>
    <n v="1002505386"/>
    <n v="3"/>
    <x v="6"/>
    <n v="5"/>
    <s v="SIDOARJO"/>
    <s v="INNER - JATIM TIMUR"/>
    <s v="KRN"/>
    <s v="REG"/>
    <s v="AO"/>
    <x v="0"/>
    <m/>
    <s v="Completed (PS)"/>
    <s v="RBS-Regional 3"/>
    <d v="2026-08-02T16:42:40"/>
    <d v="2026-08-04T20:49:57"/>
    <n v="69357103"/>
    <m/>
    <n v="152331250862"/>
    <s v="GOEM INDONESIA"/>
    <s v="ODP-KRN-FD/01"/>
    <s v="WO060882665"/>
    <m/>
    <m/>
    <m/>
    <n v="112.7178614"/>
    <n v="-7.4460407999999996"/>
    <s v="|MN02271|/GOEM INDONESIA/WINBACK 2.0 HSI B2B (1:1) 75MBPS 415RB PSB DISC 70%//goemoffice@gmail.com/KHOIRIL MIFTACHUL HUDA/85732763492"/>
    <s v="Sales Force DBS"/>
    <m/>
    <m/>
    <m/>
    <m/>
    <m/>
    <m/>
    <m/>
    <m/>
    <s v="Management Janji"/>
    <s v="2026-08-05 13:00:00|Nama : BP KHOIRIL MIFTACHUL HUDA No Hp : 085732763492 No Alt :  Tgl Pemasangan : 05 Agustus 2026 Interval : PAGI  Note : Hubungi pelanggan terlebih dahulu|40981182|MYDITA"/>
    <s v="FCC"/>
    <d v="2026-02-08T16:54:48"/>
    <d v="2026-08-05T13:00:00"/>
    <m/>
    <s v="PS"/>
    <s v="KR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Nama : BP KHOIRIL MIFTACHUL HUDA No Hp : 085732763492 No Alt :  Tgl Pemasangan : 05 Agustus 2026 Interval : PAGI  Note : Hubungi pelanggan terlebih dahulu|40981182|MYDITA"/>
    <n v="2026"/>
    <n v="8"/>
    <n v="4"/>
    <d v="2026-08-04T00:00:00"/>
    <n v="-1.5416666666642413"/>
    <x v="0"/>
  </r>
  <r>
    <n v="2474"/>
    <n v="1002517422"/>
    <n v="3"/>
    <x v="4"/>
    <n v="4"/>
    <s v="SEMARANG"/>
    <s v="INNER - SEMARANG JATENG UTARA"/>
    <s v="SMT"/>
    <s v="REG"/>
    <s v="AO"/>
    <x v="0"/>
    <m/>
    <s v="Completed (PS)"/>
    <s v="RBS-Regional 3"/>
    <d v="2026-08-10T11:24:06"/>
    <d v="2026-08-10T12:56:44"/>
    <n v="69360718"/>
    <m/>
    <n v="141420144975"/>
    <s v="PT. Pacific Furniture"/>
    <s v="ODP-SMT-FEE/085"/>
    <s v="WO061379187"/>
    <m/>
    <m/>
    <m/>
    <n v="110.3305154"/>
    <n v="-7.0006608999999997"/>
    <s v="|MC50018|MYIA-058480666546/POI/Darwen Cabucos Bregente/087898118877/sanam@ptpacificfurniture.id"/>
    <s v="MYDIGIBIZPARTNER"/>
    <m/>
    <m/>
    <m/>
    <m/>
    <m/>
    <m/>
    <m/>
    <m/>
    <s v="Management Janji"/>
    <s v="2026-08-10 08:00:00 | Tanggal pemasangan: 10/08/2026  Jam pemasangan : pagi  Info Tambahan : Hubungi pelanggan dulu sebelum ke lokasi  terima kasih."/>
    <s v="FCC"/>
    <d v="2026-10-08T11:40:04"/>
    <m/>
    <m/>
    <s v="PS"/>
    <s v="SMT"/>
    <s v="NO ADDON"/>
    <n v="20260810"/>
    <s v="Completed"/>
    <s v="- 11_11446;Biaya PSB HSI EBIS Tunai di Depan ~ 11[150000]  - SP_NOSS;SP_NOSS ~ Internet NOSS Multispeed Network[0]  - E23015;E23015 ~ ES23 - Perangkat ONT[0]  - E23015~null~44292;E23015||11||Abodemen 0[0]  - E23015~null~E23015_SWONT;SWONT ~ Biaya Sewa ONT"/>
    <s v="INDIBIZ"/>
    <m/>
    <m/>
    <d v="2026-08-10T07:00:00"/>
    <s v="2026-08-10 08:00:00 | Tanggal pemasangan: 10/08/2026  Jam pemasangan : pagi  Info Tambahan : Hubungi pelanggan dulu sebelum ke lokasi  terima kasih."/>
    <n v="2026"/>
    <n v="8"/>
    <n v="10"/>
    <d v="2026-08-10T00:00:00"/>
    <n v="-0.29166666666424135"/>
    <x v="0"/>
  </r>
  <r>
    <n v="2475"/>
    <n v="1002504315"/>
    <n v="3"/>
    <x v="0"/>
    <n v="5"/>
    <s v="MATARAM"/>
    <s v="SUMBAWA"/>
    <s v="SBW"/>
    <s v="REG"/>
    <s v="AO"/>
    <x v="0"/>
    <s v="1P INET"/>
    <s v="102 | FOLLOW UP COMPLETED"/>
    <s v="RBS-Regional 3"/>
    <d v="2026-08-01T09:55:57"/>
    <d v="2026-08-03T18:03:41"/>
    <n v="69356609"/>
    <m/>
    <n v="172606810502"/>
    <s v="SMP IT ABU HURAIRAH SUMBAWA"/>
    <s v="ODP-SBW-FBK/12 FBK/D01/12.01"/>
    <s v="WO060624388"/>
    <m/>
    <m/>
    <m/>
    <n v="117.4378584"/>
    <n v="-8.6448596000000002"/>
    <s v="|MN01595|MYIA-046506313461/POI/FIRMAN/087860187055/smpitputra.abhursumbawa@gmail.com"/>
    <s v="MYIB_ASSISTANT"/>
    <m/>
    <m/>
    <m/>
    <m/>
    <m/>
    <m/>
    <m/>
    <m/>
    <s v="Management Janji"/>
    <s v="2026-08-02 08:00:00 | Tanggal pemasangan: 01/08/2026 Jam pemasangan : pagi / siang Info Tambahan : Hubungi pelanggan dulu sebelum ke lokasi terima kasih"/>
    <s v="FCC"/>
    <d v="2026-01-08T10:09:45"/>
    <d v="2026-08-02T08:00:00"/>
    <s v="Kendala Lainnya"/>
    <s v="REVOKE"/>
    <s v="SBW"/>
    <s v="NO ADDON"/>
    <m/>
    <s v="Follow Up Revoke Completed, New Order ID : SC1002506602"/>
    <s v="HSI Bisnis Promo HUT Telkom PSB 70% - 50 Mbps"/>
    <s v="INDIBIZ"/>
    <m/>
    <m/>
    <d v="2026-08-02T08:00:00"/>
    <s v="2026-08-02 08:00:00 | Tanggal pemasangan: 01/08/2026 Jam pemasangan : pagi / siang Info Tambahan : Hubungi pelanggan dulu sebelum ke lokasi terima kasih"/>
    <m/>
    <m/>
    <m/>
    <e v="#NUM!"/>
    <e v="#NUM!"/>
    <x v="1"/>
  </r>
  <r>
    <n v="2476"/>
    <n v="1002529319"/>
    <n v="3"/>
    <x v="6"/>
    <n v="5"/>
    <s v="PASURUAN"/>
    <s v="PROBOLINGGO"/>
    <s v="PBL"/>
    <s v="REG"/>
    <s v="AO"/>
    <x v="0"/>
    <m/>
    <s v="Completed (PS)"/>
    <s v="RBS-Regional 3"/>
    <d v="2026-08-16T10:02:25"/>
    <d v="2026-08-16T15:55:05"/>
    <n v="69367336"/>
    <m/>
    <n v="152505340232"/>
    <s v="MTS MIFTAHUL ULUM"/>
    <s v="ODP-PBL-FAG/56"/>
    <s v="WO061864783"/>
    <m/>
    <m/>
    <m/>
    <n v="113.21584009999999"/>
    <n v="-7.7441461"/>
    <s v="|MN01316 |/MTS MIFTAHUL ULUM/WINBACK HSI B2B + NETMONK + OCA BREACH CHECKER (1:1) 300MBPS 1,306,5RB PSB DISC 70%//Mi.Miftahululum742@gmail.com/FAUSI/85136595612"/>
    <s v="Sales Force DBS"/>
    <m/>
    <m/>
    <m/>
    <m/>
    <m/>
    <m/>
    <m/>
    <m/>
    <s v="Management Janji"/>
    <s v="2026-08-17 08:00:00|Nama PIC : BAPAK FAUSI No HP : 085136595612 Alt : 082242156020 M Janji : (SENIN/17/AGUSTUS/2026) jam Pasang : 09:00 Note : hubungi pelanggan jika ingin kelokasi|40961371|MYDITA"/>
    <s v="FCC"/>
    <s v="16-08-2026 10:25:34"/>
    <d v="2026-08-17T08:00:00"/>
    <m/>
    <s v="PS"/>
    <s v="PBL"/>
    <s v="NETMONK"/>
    <n v="20260816"/>
    <s v="Completed"/>
    <s v="- 11_11446;Biaya PSB HSI EBIS Tunai di Depan ~ 11[150000]  - SP_NOSS;SP_NOSS ~ Internet NOSS Multispeed Network[0]  - SP_NOSS;SP_NOSS ~ Internet NOSS Multispeed Network[0]  - E23015;E23015 ~ ES23 - Perangkat ONT[0]  - E23015~null~44292;E23015||11||Abodeme"/>
    <s v="INDIBIZ"/>
    <m/>
    <m/>
    <d v="2026-08-17T08:00:00"/>
    <s v="2026-08-17 08:00:00|Nama PIC : BAPAK FAUSI No HP : 085136595612 Alt : 082242156020 M Janji : (SENIN/17/AGUSTUS/2026) jam Pasang : 09:00 Note : hubungi pelanggan jika ingin kelokasi|40961371|MYDITA"/>
    <n v="2026"/>
    <n v="8"/>
    <n v="16"/>
    <d v="2026-08-16T00:00:00"/>
    <n v="-1.3333333333357587"/>
    <x v="0"/>
  </r>
  <r>
    <n v="2477"/>
    <n v="1002516342"/>
    <n v="3"/>
    <x v="0"/>
    <n v="5"/>
    <s v="MATARAM"/>
    <s v="SUMBAWA"/>
    <s v="MLK"/>
    <s v="DPS"/>
    <s v="AO"/>
    <x v="0"/>
    <m/>
    <s v="Completed (PS)"/>
    <s v="DPS-Property &amp; Resources"/>
    <d v="2026-08-09T09:57:41"/>
    <d v="2026-08-09T20:20:36"/>
    <n v="69352463"/>
    <m/>
    <n v="172608206040"/>
    <s v="AMNT Townsite 2 D41"/>
    <s v="ODP-MLK-FAC/09"/>
    <s v="WO061305132"/>
    <m/>
    <m/>
    <m/>
    <n v="116.76269310000001"/>
    <n v="-8.9664707000000003"/>
    <s v="DSS HSI | WILHELMI A IDRIS | 970167 | TREG 3 | AMNT Townsite 2 D41|SYAHRUL ALQADRI| 081237399497 | PSB 2P INET TV 20MBPS"/>
    <s v="Account Manager"/>
    <m/>
    <m/>
    <m/>
    <m/>
    <m/>
    <m/>
    <m/>
    <m/>
    <s v="Management Janji"/>
    <s v="AO"/>
    <s v="FCC"/>
    <d v="2026-09-08T10:09:51"/>
    <m/>
    <m/>
    <s v="PS"/>
    <s v="MLK"/>
    <s v="NO ADDON"/>
    <n v="20260809"/>
    <s v="Completed"/>
    <s v="- 11_11450;Biaya PSB Reguler HSI EBIS ~ 11[150000]  - E23015;E23015 ~ ES23 - Perangkat ONT[0]  - E23015~null~44292;E23015||11||Abodemen 0[0]  - E23015~null~E23015_SWONT;SWONT ~ Biaya Sewa ONT ~ E23015[30000]  - E24058;E24058 ~ ES24 - Paket HSI Bisnis (HSI"/>
    <s v="INDIBIZ"/>
    <m/>
    <m/>
    <d v="1970-01-01T07:00:00"/>
    <s v="AO"/>
    <n v="2026"/>
    <n v="8"/>
    <n v="9"/>
    <d v="2026-08-09T00:00:00"/>
    <n v="20673.708333333332"/>
    <x v="2"/>
  </r>
  <r>
    <n v="2478"/>
    <n v="1002514536"/>
    <n v="3"/>
    <x v="3"/>
    <n v="4"/>
    <s v="YOGYAKARTA"/>
    <s v="INNER - YOGYA JATENG SELATAN"/>
    <s v="KGD"/>
    <s v="REG"/>
    <s v="AO"/>
    <x v="0"/>
    <s v="1P INET"/>
    <s v="102 | FOLLOW UP COMPLETED"/>
    <s v="RBS-Regional 3"/>
    <d v="2026-08-07T13:07:56"/>
    <d v="2026-08-11T10:39:51"/>
    <n v="69360738"/>
    <m/>
    <n v="143132123533"/>
    <s v="MI NURUL UMMAH KOTAGEDE"/>
    <s v="ODP-KGD-FAA/10 FAA/D05/03.10"/>
    <s v="WO061159520"/>
    <m/>
    <m/>
    <m/>
    <n v="110.3960871"/>
    <n v="-7.8257329000000002"/>
    <s v="|MC80224|MYIA-001061067161/POI/MUNTAHA/081326211551/ubbaidme@gmail.com"/>
    <s v="MYIB_ASSISTANT"/>
    <m/>
    <m/>
    <m/>
    <m/>
    <m/>
    <m/>
    <m/>
    <m/>
    <s v="Management Janji"/>
    <s v="2026-08-09 15:00:00 | Nama PIC : MUNTAHA No HP : 081326211551 Alt :  M Janji : 08/08/2026 Jam Pasang : 08.00 - 13:00  NoteÃ‚Â :  hubungi terlebih dahulu sebelum kelokasi"/>
    <s v="FCC"/>
    <d v="2026-07-08T13:10:14"/>
    <d v="2026-08-09T15:00:00"/>
    <s v="Kendala Pelanggan"/>
    <s v="REVOKE"/>
    <s v="KGD"/>
    <s v="NO ADDON"/>
    <m/>
    <s v="Follow Up Revoke Completed, New Order ID : SC1002519315"/>
    <s v="HSI Bisnis Basic Promo HUT Telkom PSB 70% - 100 Mbps Dual Band"/>
    <s v="INDIBIZ"/>
    <m/>
    <m/>
    <d v="2026-08-09T15:00:00"/>
    <s v="2026-08-09 15:00:00 | Nama PIC : MUNTAHA No HP : 081326211551 Alt :  M Janji : 08/08/2026 Jam Pasang : 08.00 - 13:00  NoteÃ‚Â :  hubungi terlebih dahulu sebelum kelokasi"/>
    <m/>
    <m/>
    <m/>
    <e v="#NUM!"/>
    <e v="#NUM!"/>
    <x v="1"/>
  </r>
  <r>
    <n v="2479"/>
    <n v="1002511361"/>
    <n v="3"/>
    <x v="2"/>
    <n v="5"/>
    <s v="MADIUN"/>
    <s v="TUBAN"/>
    <s v="TNZ"/>
    <s v="REG"/>
    <s v="AO"/>
    <x v="0"/>
    <s v="1P INET"/>
    <s v="Completed (PS)"/>
    <s v="RBS-Regional 3"/>
    <d v="2026-08-05T19:38:56"/>
    <d v="2026-08-07T11:27:32"/>
    <n v="69359513"/>
    <m/>
    <n v="152612222882"/>
    <s v="Centra kos"/>
    <s v="ODP-TNZ-FK/95 FK/D07/95.01"/>
    <s v="WO061026398"/>
    <m/>
    <m/>
    <m/>
    <n v="112.07901094508399"/>
    <n v="-6.9143568979543302"/>
    <s v="|MN02366|MYIA-075888039611/POI/Moch alfaruq junaedi/081233240483/junaavage@gmail.com"/>
    <s v="MYIB_ASSISTANT"/>
    <m/>
    <m/>
    <m/>
    <m/>
    <m/>
    <m/>
    <m/>
    <m/>
    <s v="Management Janji"/>
    <s v="2026-08-07 15:00:00 | M Janji : (06/08/2026) jam Pasang pagi / siang  Note : hubungi pelanggan jika ingin kelokasi"/>
    <s v="FCC"/>
    <d v="2026-05-08T19:39:50"/>
    <d v="2026-08-07T15:00:00"/>
    <m/>
    <s v="PS"/>
    <s v="TNZ"/>
    <s v="NO ADDON"/>
    <n v="20260807"/>
    <s v="Completed"/>
    <s v="HSI Bisnis Basic Promo HUT Telkom PSB 70% - 100 Mbps Dual Band"/>
    <s v="INDIBIZ"/>
    <m/>
    <m/>
    <d v="2026-08-07T15:00:00"/>
    <s v="2026-08-07 15:00:00 | M Janji : (06/08/2026) jam Pasang pagi / siang  Note : hubungi pelanggan jika ingin kelokasi"/>
    <n v="2026"/>
    <n v="8"/>
    <n v="7"/>
    <d v="2026-08-07T00:00:00"/>
    <n v="-0.625"/>
    <x v="0"/>
  </r>
  <r>
    <n v="2480"/>
    <n v="1002514504"/>
    <n v="3"/>
    <x v="5"/>
    <n v="5"/>
    <s v="SINGARJA"/>
    <s v="SINGARAJA"/>
    <s v="SRR"/>
    <s v="REG"/>
    <s v="AO"/>
    <x v="0"/>
    <m/>
    <s v="Completed (PS)"/>
    <s v="RBS-Regional 3"/>
    <d v="2026-08-07T12:47:55"/>
    <d v="2026-08-08T08:12:44"/>
    <n v="69359181"/>
    <m/>
    <n v="172425707991"/>
    <s v="SMK NEGERI 1 SERIRIT"/>
    <s v="ODP-SRR-FAA/16"/>
    <s v="WO061158263"/>
    <m/>
    <m/>
    <m/>
    <n v="114.9187"/>
    <n v="-8.2026000000000003"/>
    <s v="|MN02677|/PIC PUTU BISMA PUTERA ARYANA/081936477999/tatausahaskanser@gmail.com"/>
    <s v="Sales Force DBS"/>
    <m/>
    <m/>
    <m/>
    <m/>
    <m/>
    <m/>
    <m/>
    <m/>
    <s v="Management Janji"/>
    <s v="2026-08-06 13:00:00|Tanggal pemasangan: 6/08/2026  Jam pemasangan : pagi / siang  Info Tambahan : Hubungi pelanggan dulu sebelum ke lokasi.  terima kasih|40010577|MYDITA"/>
    <s v="FCC"/>
    <d v="2026-07-08T12:55:13"/>
    <m/>
    <m/>
    <s v="PS"/>
    <s v="SRR"/>
    <s v="NO ADDON"/>
    <n v="20260808"/>
    <s v="Completed"/>
    <s v="- 11_11446;Biaya PSB HSI EBIS Tunai di Depan ~ 11[150000]  - E25060;E25060 ~ ES25 - Paket HSI Bisnis (HSIE) Khusus Winback 2.0[0]  - E25060~null~E25060_UNL;UNL ~ Internet-Link Unlimited Internet Usage ~ E25060[0]  - E25060~null~105343;E25060||11||Abodemen"/>
    <s v="INDIBIZ"/>
    <m/>
    <m/>
    <d v="2026-08-07T07:00:00"/>
    <s v="2026-08-06 13:00:00|Tanggal pemasangan: 6/08/2026  Jam pemasangan : pagi / siang  Info Tambahan : Hubungi pelanggan dulu sebelum ke lokasi.  terima kasih|40010577|MYDITA"/>
    <n v="2026"/>
    <n v="8"/>
    <n v="8"/>
    <d v="2026-08-08T00:00:00"/>
    <n v="0.70833333333575865"/>
    <x v="0"/>
  </r>
  <r>
    <n v="2481"/>
    <n v="1002519315"/>
    <n v="3"/>
    <x v="3"/>
    <n v="4"/>
    <s v="YOGYAKARTA"/>
    <s v="INNER - YOGYA JATENG SELATAN"/>
    <s v="KGD"/>
    <s v="REG"/>
    <s v="AO"/>
    <x v="0"/>
    <m/>
    <s v="Completed (PS)"/>
    <s v="RBS-Regional 3"/>
    <d v="2026-08-11T10:39:51"/>
    <d v="2026-08-11T19:56:11"/>
    <n v="69360738"/>
    <m/>
    <n v="143132123555"/>
    <s v="MI NURUL UMMAH KOTAGEDE"/>
    <s v="ODP-KGD-FBF/094"/>
    <s v="WO061475156"/>
    <m/>
    <m/>
    <m/>
    <n v="110.39603099999999"/>
    <n v="-7.8255610000000004"/>
    <s v="|MC80224|MYIA-001061067161/POI/MUNTAHA/081326211551/ubbaidme@gmail.com"/>
    <s v="Sales Profesional"/>
    <m/>
    <m/>
    <m/>
    <m/>
    <m/>
    <m/>
    <m/>
    <m/>
    <s v="Management Janji"/>
    <s v="2026-08-09 15:00:00 | Nama PIC : MUNTAHA  No HP : 081326211551  Alt :   M Janji : 08/08/2026  Jam Pasang : 08.00 - 13:00   NoteÃ‚Â :  hubungi terlebih dahulu sebelum kelokasi"/>
    <s v="FCC"/>
    <d v="2026-11-08T10:55:28"/>
    <m/>
    <m/>
    <s v="PS"/>
    <s v="KGD"/>
    <s v="NO ADDON"/>
    <n v="20260811"/>
    <s v="Completed"/>
    <s v="- 11_11446;Biaya PSB HSI EBIS Tunai di Depan ~ 11[150000]  - SP_NOSS;SP_NOSS ~ Internet NOSS Multispeed Network[0]  - SP_NOSS;SP_NOSS ~ Internet NOSS Multispeed Network[0]  - E25061;E25061 ~ ES25 - Paket HSI Basic (HSIEF) Khusus Winback 2.0[0]  - E25061~n"/>
    <s v="INDIBIZ"/>
    <m/>
    <m/>
    <d v="2026-08-11T07:00:00"/>
    <s v="2026-08-09 15:00:00 | Nama PIC : MUNTAHA  No HP : 081326211551  Alt :   M Janji : 08/08/2026  Jam Pasang : 08.00 - 13:00   NoteÃ‚Â :  hubungi terlebih dahulu sebelum kelokasi"/>
    <n v="2026"/>
    <n v="8"/>
    <n v="11"/>
    <d v="2026-08-11T00:00:00"/>
    <n v="-0.29166666666424135"/>
    <x v="0"/>
  </r>
  <r>
    <n v="2482"/>
    <n v="1002522559"/>
    <n v="3"/>
    <x v="5"/>
    <n v="5"/>
    <s v="SINGARJA"/>
    <s v="GIANYAR"/>
    <s v="GIN"/>
    <s v="REG"/>
    <s v="AO"/>
    <x v="0"/>
    <m/>
    <s v="Completed (PS)"/>
    <s v="RBS-Regional 3"/>
    <d v="2026-08-12T15:10:42"/>
    <d v="2026-08-13T08:35:24"/>
    <n v="69362670"/>
    <m/>
    <n v="172407214117"/>
    <s v="SD NEGERI 3 BURUAN"/>
    <s v="ODP-GIN-FAN/20"/>
    <s v="WO061603087"/>
    <m/>
    <m/>
    <m/>
    <n v="115.302030589059"/>
    <n v="-8.5438805827079296"/>
    <s v="|MN02658|/PIC LUH PT OKA MAHAYANI/081339731300/sdburuan3@gmail.com"/>
    <s v="Sales Force DBS"/>
    <m/>
    <m/>
    <m/>
    <m/>
    <m/>
    <m/>
    <m/>
    <m/>
    <s v="Management Janji"/>
    <s v="2026-08-11 15:00:00|telp : 081339731300  alt :   M Janji : (11/08/2026)  jam Pasang :pagi / siang   Note : hubungi pelanggan jika ingin kelokasi|40000802|MYDITA"/>
    <s v="FCC"/>
    <d v="2026-12-08T15:25:37"/>
    <m/>
    <m/>
    <s v="PS"/>
    <s v="GIN"/>
    <s v="NO ADDON"/>
    <n v="20260813"/>
    <s v="Completed"/>
    <s v="- 11_11446;Biaya PSB HSI EBIS Tunai di Depan ~ 11[150000]  - E25061;E25061 ~ ES25 - Paket HSI Basic (HSIEF) Khusus Winback 2.0[0]  - E25061~null~E25061_UNL;UNL ~ Internet-Link Unlimited Internet Usage ~ E25061[0]  - E25061~null~105351;E25061||11||Abodemen"/>
    <s v="INDIBIZ"/>
    <m/>
    <m/>
    <d v="2026-08-12T07:00:00"/>
    <s v="2026-08-11 15:00:00|telp : 081339731300  alt :   M Janji : (11/08/2026)  jam Pasang :pagi / siang   Note : hubungi pelanggan jika ingin kelokasi|40000802|MYDITA"/>
    <n v="2026"/>
    <n v="8"/>
    <n v="13"/>
    <d v="2026-08-13T00:00:00"/>
    <n v="0.70833333333575865"/>
    <x v="0"/>
  </r>
  <r>
    <n v="2483"/>
    <n v="1002520758"/>
    <n v="3"/>
    <x v="7"/>
    <n v="4"/>
    <s v="KUDUS"/>
    <s v="PURWODADI"/>
    <s v="PWB"/>
    <s v="REG"/>
    <s v="AO"/>
    <x v="0"/>
    <m/>
    <s v="Completed (PS)"/>
    <s v="RBS-Regional 3"/>
    <d v="2026-08-11T16:37:53"/>
    <d v="2026-08-11T20:22:08"/>
    <n v="69361390"/>
    <m/>
    <n v="141568113914"/>
    <s v="ONDOL"/>
    <s v="ODP-PWB-FD/028"/>
    <s v="WO061525424"/>
    <m/>
    <m/>
    <m/>
    <n v="110.9211"/>
    <n v="-7.0257399999999999"/>
    <s v="|MN00410|MYIA-046729611048/POI/ALI MUCHSIN/082327602683/amuh2150@gmail.com"/>
    <s v="Amex"/>
    <m/>
    <m/>
    <m/>
    <m/>
    <m/>
    <m/>
    <m/>
    <m/>
    <s v="Management Janji"/>
    <s v="2026-08-09 13:00:00 | Nama PIC: bp muchsin  Notel: 082327602683  Alt: -   Tanggal: 9/8/2026  Jam Pasang: Siang  Note: Hubungi pelanggan sebelum ke lokasi, terima kasih.  "/>
    <s v="FCC"/>
    <d v="2026-11-08T16:39:47"/>
    <m/>
    <m/>
    <s v="PS"/>
    <s v="PWB"/>
    <s v="NO ADDON"/>
    <n v="20260811"/>
    <s v="Completed"/>
    <s v="- 11_11446;Biaya PSB HSI EBIS Tunai di Depan ~ 11[150000]  - SP_NOSS;SP_NOSS ~ Internet NOSS Multispeed Network[0]  - SP_NOSS;SP_NOSS ~ Internet NOSS Multispeed Network[0]  - E25060;E25060 ~ ES25 - Paket HSI Bisnis (HSIE) Khusus Winback 2.0[0]  - E25060~n"/>
    <s v="INDIBIZ"/>
    <m/>
    <m/>
    <d v="2026-08-11T07:00:00"/>
    <s v="2026-08-09 13:00:00 | Nama PIC: bp muchsin  Notel: 082327602683  Alt: -   Tanggal: 9/8/2026  Jam Pasang: Siang  Note: Hubungi pelanggan sebelum ke lokasi, terima kasih.  "/>
    <n v="2026"/>
    <n v="8"/>
    <n v="11"/>
    <d v="2026-08-11T00:00:00"/>
    <n v="-0.29166666666424135"/>
    <x v="0"/>
  </r>
  <r>
    <n v="2484"/>
    <n v="1002530098"/>
    <n v="3"/>
    <x v="0"/>
    <n v="5"/>
    <s v="MATARAM"/>
    <s v="INNER - NUSA TENGGARA"/>
    <s v="MTR"/>
    <s v="REG"/>
    <s v="AO"/>
    <x v="0"/>
    <m/>
    <s v="Completed (PS)"/>
    <s v="RBS-Regional 3"/>
    <d v="2026-08-16T19:22:31"/>
    <d v="2026-08-17T08:26:30"/>
    <n v="69366818"/>
    <m/>
    <n v="172601796366"/>
    <s v="TOKO NADIRA"/>
    <s v="ODP-MTR-FCE/56"/>
    <s v="WO061901013"/>
    <m/>
    <m/>
    <m/>
    <n v="116.14937810000001"/>
    <n v="-8.5638907999999994"/>
    <s v="|MC40234|MYIA-076940623656/POI/fitria/081917040406/adidayat839@gmail.com"/>
    <s v="Sales Profesional"/>
    <m/>
    <m/>
    <m/>
    <m/>
    <m/>
    <m/>
    <m/>
    <m/>
    <s v="Management Janji"/>
    <s v="2026-08-16 13:00:00 | M Janji :  16 Agustus 2026  Jam Pasang : Siang  Note : hubungi pelanggan jika ingin ke lokasi, terima kasih"/>
    <s v="FCC"/>
    <s v="16-08-2026 19:25:16"/>
    <m/>
    <m/>
    <s v="PS"/>
    <s v="MTR"/>
    <s v="NO ADDON"/>
    <n v="20260817"/>
    <s v="Completed"/>
    <s v="- 11_11446;Biaya PSB HSI EBIS Tunai di Depan ~ 11[150000]  - SP_NOSS;SP_NOSS ~ Internet NOSS Multispeed Network[0]  - SP_NOSS;SP_NOSS ~ Internet NOSS Multispeed Network[0]  - E23046;E23046 ~ ES23 - Paket HSI Bisnis[0]  - E23046~null~E23046_UNL;UNL ~ Inter"/>
    <s v="INDIBIZ"/>
    <m/>
    <m/>
    <d v="2026-08-16T07:00:00"/>
    <s v="2026-08-16 13:00:00 | M Janji :  16 Agustus 2026  Jam Pasang : Siang  Note : hubungi pelanggan jika ingin ke lokasi, terima kasih"/>
    <n v="2026"/>
    <n v="8"/>
    <n v="17"/>
    <d v="2026-08-17T00:00:00"/>
    <n v="0.70833333333575865"/>
    <x v="0"/>
  </r>
  <r>
    <n v="2485"/>
    <n v="1002514667"/>
    <n v="3"/>
    <x v="3"/>
    <n v="4"/>
    <s v="MAGELANG"/>
    <s v="KEBUMEN"/>
    <s v="KBM"/>
    <s v="REG"/>
    <s v="AO"/>
    <x v="0"/>
    <m/>
    <s v="Completed (PS)"/>
    <s v="RBS-Regional 3"/>
    <d v="2026-08-07T14:45:46"/>
    <d v="2026-08-09T12:02:21"/>
    <n v="69360793"/>
    <m/>
    <n v="142141120175"/>
    <s v="CV TRIO BUMEN JAYA TENANT BROTHER MEDIA PHOTOBOX"/>
    <s v="ODP-KBM-FAK/051"/>
    <s v="WO061274561"/>
    <m/>
    <m/>
    <m/>
    <n v="109.659964442253"/>
    <n v="-7.6639983991637202"/>
    <s v="AMRBS/402718/AMY NURHAYATI/R3/MAGELANG/PSB HSI BISNIS 1S 50 MBPS /SYAIFUL ARIF/081213844147/triomallkebumen@gmail.com"/>
    <s v="Amex"/>
    <m/>
    <m/>
    <m/>
    <m/>
    <m/>
    <m/>
    <m/>
    <m/>
    <s v="Management Janji"/>
    <s v="2026-08-09 13:00:00|Tanggal pemasangan : 09 AGUSTUS 2026 Jam pemasangan : pagi/siang Info Tambahan : Hubungi pelanggan dulu sebelum ke lokasi terima kasih|40010577|MYDITA"/>
    <s v="FCC"/>
    <d v="2026-07-08T14:56:06"/>
    <d v="2026-08-09T13:00:00"/>
    <m/>
    <s v="PS"/>
    <s v="KBM"/>
    <s v="NO ADDON"/>
    <n v="20260809"/>
    <s v="Completed"/>
    <s v="- 11_11446;Biaya PSB HSI EBIS Tunai di Depan ~ 11[150000]  - SP_NOSS;SP_NOSS ~ Internet NOSS Multispeed Network[0]  - E25060;E25060 ~ ES25 - Paket HSI Bisnis (HSIE) Khusus Winback 2.0[0]  - E25060~null~E25060_UNL;UNL ~ Internet-Link Unlimited Internet Usa"/>
    <s v="INDIBIZ"/>
    <m/>
    <m/>
    <d v="2026-08-09T13:00:00"/>
    <s v="2026-08-09 13:00:00|Tanggal pemasangan : 09 AGUSTUS 2026 Jam pemasangan : pagi/siang Info Tambahan : Hubungi pelanggan dulu sebelum ke lokasi terima kasih|40010577|MYDITA"/>
    <n v="2026"/>
    <n v="8"/>
    <n v="9"/>
    <d v="2026-08-09T00:00:00"/>
    <n v="-0.54166666666424135"/>
    <x v="0"/>
  </r>
  <r>
    <n v="2486"/>
    <n v="1002511939"/>
    <n v="3"/>
    <x v="2"/>
    <n v="5"/>
    <s v="MALANG"/>
    <s v="KEPANJEN"/>
    <s v="SWJ"/>
    <s v="REG"/>
    <s v="AO"/>
    <x v="0"/>
    <s v="1P INET"/>
    <s v="102 | FOLLOW UP COMPLETED"/>
    <s v="RBS-Regional 3"/>
    <d v="2026-08-06T11:04:56"/>
    <d v="2026-08-10T12:02:20"/>
    <n v="69359794"/>
    <m/>
    <n v="152705284987"/>
    <s v="SMK WISNUWARDHANA"/>
    <s v="ODP-SWJ-FB/50 FB/D04/50.01"/>
    <s v="WO061056660"/>
    <m/>
    <m/>
    <m/>
    <n v="112.66926239999999"/>
    <n v="-7.9709640999999998"/>
    <s v="|MN01864|MYIA-098063558330/POI/ahmad mulasim/087796646630/smk.wisnuwardhana@gmail.com"/>
    <s v="MYIB_ASSISTANT"/>
    <m/>
    <m/>
    <m/>
    <m/>
    <m/>
    <m/>
    <m/>
    <m/>
    <s v="Management Janji"/>
    <s v="2026-08-07 08:00:00 | Nama : BP AHMAD MULASIM No Hp : 087796646630 No Alt :  Tgl Pemasangan : 07 Agustus 2026 Interval : PAGI  Note : Hubungi pelanggan terlebih dahulu"/>
    <s v="FCC"/>
    <d v="2026-06-08T11:10:06"/>
    <d v="2026-08-07T08:00:00"/>
    <m/>
    <s v="REVOKE"/>
    <s v="SWJ"/>
    <s v="NO ADDON"/>
    <m/>
    <s v="Follow Up Revoke Completed, New Order ID : SC1002517570"/>
    <s v="HSI Bisnis Basic Promo HUT Telkom PSB 70% - 50 Mbps"/>
    <s v="INDIBIZ"/>
    <m/>
    <m/>
    <d v="2026-08-07T08:00:00"/>
    <s v="2026-08-07 08:00:00 | Nama : BP AHMAD MULASIM No Hp : 087796646630 No Alt :  Tgl Pemasangan : 07 Agustus 2026 Interval : PAGI  Note : Hubungi pelanggan terlebih dahulu"/>
    <m/>
    <m/>
    <m/>
    <e v="#NUM!"/>
    <e v="#NUM!"/>
    <x v="1"/>
  </r>
  <r>
    <n v="2487"/>
    <n v="1002512969"/>
    <n v="3"/>
    <x v="7"/>
    <n v="4"/>
    <s v="KUDUS"/>
    <s v="KUDUS"/>
    <s v="KUD"/>
    <s v="REG"/>
    <s v="AO"/>
    <x v="0"/>
    <m/>
    <s v="Completed (PS)"/>
    <s v="RBS-Regional 3"/>
    <d v="2026-08-06T15:45:14"/>
    <d v="2026-08-07T11:30:12"/>
    <n v="69358545"/>
    <m/>
    <n v="142401145988"/>
    <s v="SPBU 4459303"/>
    <s v="ODP-KUD-FAX/026"/>
    <s v="WO061097693"/>
    <m/>
    <m/>
    <m/>
    <n v="110.930300992233"/>
    <n v="-6.8027469760415196"/>
    <s v="|MC60142|MYIA-071087231335/POI/DERA BAHTIAR WIDIYANTO /08562685148/spbu_modern@yahoo.com"/>
    <s v="Sales Profesional"/>
    <m/>
    <m/>
    <m/>
    <m/>
    <m/>
    <m/>
    <m/>
    <m/>
    <s v="Management Janji"/>
    <s v="2026-08-05 13:00:00 |  M Janji : (5 AGUSTUS 2026)  jam Pasang : siang  Note : hubungi pelanggan jika ingin kelokasi"/>
    <s v="FCC"/>
    <d v="2026-06-08T16:10:32"/>
    <m/>
    <m/>
    <s v="PS"/>
    <s v="KUD"/>
    <s v="NO ADDON"/>
    <n v="20260807"/>
    <s v="Completed"/>
    <s v="- 11_11446;Biaya PSB HSI EBIS Tunai di Depan ~ 11[150000]  - SP_NOSS;SP_NOSS ~ Internet NOSS Multispeed Network[0]  - SP_NOSS;SP_NOSS ~ Internet NOSS Multispeed Network[0]  - E25061;E25061 ~ ES25 - Paket HSI Basic (HSIEF) Khusus Winback 2.0[0]  - E25061~n"/>
    <s v="INDIBIZ"/>
    <m/>
    <m/>
    <d v="2026-08-06T07:00:00"/>
    <s v="2026-08-05 13:00:00 |  M Janji : (5 AGUSTUS 2026)  jam Pasang : siang  Note : hubungi pelanggan jika ingin kelokasi"/>
    <n v="2026"/>
    <n v="8"/>
    <n v="7"/>
    <d v="2026-08-07T00:00:00"/>
    <n v="0.70833333333575865"/>
    <x v="0"/>
  </r>
  <r>
    <n v="2488"/>
    <n v="1002530025"/>
    <n v="3"/>
    <x v="5"/>
    <n v="5"/>
    <s v="DENPASAR"/>
    <s v="UBUNG"/>
    <s v="MMN"/>
    <s v="REG"/>
    <s v="AO"/>
    <x v="0"/>
    <m/>
    <s v="Completed (PS)"/>
    <s v="RBS-Regional 3"/>
    <d v="2026-08-16T17:45:11"/>
    <d v="2026-08-18T08:33:48"/>
    <n v="69364819"/>
    <m/>
    <n v="172419207160"/>
    <s v="SPBU BUANA RAYA"/>
    <s v="ODP-MMN-FB/75"/>
    <s v="WO061896593"/>
    <m/>
    <m/>
    <m/>
    <n v="115.18750541999999"/>
    <n v="-8.6674322020000005"/>
    <s v="MD|MYDB-20260812265126|DN00001/MN00737|SPBU BUANA RAYA|081236755881"/>
    <s v="MYDIGIBIZPARTNER"/>
    <m/>
    <m/>
    <m/>
    <m/>
    <m/>
    <m/>
    <m/>
    <m/>
    <s v="Management Janji"/>
    <s v="2026-08-14 08:00:00 | Nama : BP MULYANA SURYA  No Hp : 081236755881  No Alt :   Tgl Pemasangan : 14 Agustus 2026  Interval : PAGI   Note : Hubungi pelanggan terlebih dahulu"/>
    <s v="FCC"/>
    <s v="16-08-2026 17:55:00"/>
    <m/>
    <m/>
    <s v="PS"/>
    <s v="MMN"/>
    <s v="NO ADDON"/>
    <n v="20260818"/>
    <s v="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4 08:00:00 | Nama : BP MULYANA SURYA  No Hp : 081236755881  No Alt :   Tgl Pemasangan : 14 Agustus 2026  Interval : PAGI   Note : Hubungi pelanggan terlebih dahulu"/>
    <n v="2026"/>
    <n v="8"/>
    <n v="18"/>
    <d v="2026-08-18T00:00:00"/>
    <n v="1.7083333333357587"/>
    <x v="2"/>
  </r>
  <r>
    <n v="2489"/>
    <n v="1002516387"/>
    <n v="3"/>
    <x v="7"/>
    <n v="4"/>
    <s v="KUDUS"/>
    <s v="PATI"/>
    <s v="PAT"/>
    <s v="REG"/>
    <s v="AO"/>
    <x v="0"/>
    <s v="1P INET"/>
    <s v="Completed (PS)"/>
    <s v="RBS-Regional 3"/>
    <d v="2026-08-09T10:52:56"/>
    <d v="2026-08-09T19:13:50"/>
    <n v="69361769"/>
    <m/>
    <n v="142551119471"/>
    <s v="SPBU 4459128 PATI"/>
    <s v="ODP-PAT-FN/038 FN/D03/038.01"/>
    <s v="WO061308114"/>
    <m/>
    <m/>
    <m/>
    <n v="110.98999000000001"/>
    <n v="-6.781517"/>
    <s v="|MC60040|MYIA-052831325991/POI/Danang Susilo/089670471853/ptbumirejoenergibersama@gmail.com"/>
    <s v="MYIB_ASSISTANT"/>
    <m/>
    <m/>
    <m/>
    <m/>
    <m/>
    <m/>
    <m/>
    <m/>
    <s v="Management Janji"/>
    <s v="2026-08-10 08:00:00 | M Janji : (10/08/2026) jam Pasang : 09:00 Note : hubungi pelanggan jika ingin kelokasi"/>
    <s v="FCC"/>
    <d v="2026-09-08T10:54:43"/>
    <d v="2026-08-10T08:00:00"/>
    <m/>
    <s v="PS"/>
    <s v="PAT"/>
    <s v="NO ADDON"/>
    <n v="20260809"/>
    <s v="Completed"/>
    <s v="HSI Bisnis Promo HUT Telkom PSB 70% - 50 Mbps"/>
    <s v="INDIBIZ"/>
    <m/>
    <m/>
    <d v="2026-08-10T08:00:00"/>
    <s v="2026-08-10 08:00:00 | M Janji : (10/08/2026) jam Pasang : 09:00 Note : hubungi pelanggan jika ingin kelokasi"/>
    <n v="2026"/>
    <n v="8"/>
    <n v="9"/>
    <d v="2026-08-09T00:00:00"/>
    <n v="-1.3333333333357587"/>
    <x v="0"/>
  </r>
  <r>
    <n v="2490"/>
    <n v="1002514892"/>
    <n v="3"/>
    <x v="1"/>
    <n v="5"/>
    <s v="SBY UTARA"/>
    <s v="LAMONGAN"/>
    <s v="LMG"/>
    <s v="REG"/>
    <s v="AO"/>
    <x v="0"/>
    <m/>
    <s v="Completed (PS)"/>
    <s v="RBS-Regional 3"/>
    <d v="2026-08-07T14:43:55"/>
    <d v="2026-08-08T15:19:45"/>
    <n v="69360904"/>
    <m/>
    <n v="152433910087"/>
    <s v="FavlQc Coffeeshop"/>
    <s v="ODP-LMG-FU/24"/>
    <s v="WO061183507"/>
    <m/>
    <m/>
    <m/>
    <n v="112.32563810000001"/>
    <n v="-7.1735312000000002"/>
    <s v="|MC70134|/FavlQc Coffeeshop/0851-9117-4029/favlqc.coffeeshop@gmail.com/HSI Bisnis Promo HUT Telkom (1:1) 300 Mbps (Rp 1.130.000) PSB Rp 150.000/ELSIA MULYANDREKA/RT/RW 011/003 Dsn. Megarih, Ds. Kedungmegarih, Kec. Kembangbahu, Kab. Lamongan, Jawa Timur 62"/>
    <s v="Sales Force DBS"/>
    <m/>
    <m/>
    <m/>
    <m/>
    <m/>
    <m/>
    <m/>
    <m/>
    <s v="Management Janji"/>
    <s v="2026-08-08 13:00:00|M Janji : (08/08/026) jam Pasang : 09:00 Note : hubungi pelanggan jika ingin kelokasi|40900827|MYDITA"/>
    <s v="FCC"/>
    <d v="2026-07-08T14:56:06"/>
    <d v="2026-08-08T13:00:00"/>
    <m/>
    <s v="PS"/>
    <s v="LMG"/>
    <s v="NO ADDON"/>
    <n v="20260808"/>
    <s v="Completed"/>
    <s v="- 11_11446;Biaya PSB HSI EBIS Tunai di Depan ~ 11[150000]  - SP_NOSS;SP_NOSS ~ Internet NOSS Multispeed Network[0]  - E23015;E23015 ~ ES23 - Perangkat ONT[0]  - E23015~null~44292;E23015||11||Abodemen 0[0]  - E23015~null~E23015_SWONTPREM;SWONTPREM ~ Biaya "/>
    <s v="INDIBIZ"/>
    <m/>
    <m/>
    <d v="2026-08-08T13:00:00"/>
    <s v="2026-08-08 13:00:00|M Janji : (08/08/026) jam Pasang : 09:00 Note : hubungi pelanggan jika ingin kelokasi|40900827|MYDITA"/>
    <n v="2026"/>
    <n v="8"/>
    <n v="8"/>
    <d v="2026-08-08T00:00:00"/>
    <n v="-0.54166666666424135"/>
    <x v="0"/>
  </r>
  <r>
    <n v="2491"/>
    <n v="1002515315"/>
    <n v="3"/>
    <x v="1"/>
    <n v="5"/>
    <s v="MADURA"/>
    <s v="BANGKALAN"/>
    <s v="KPP"/>
    <s v="REG"/>
    <s v="AO"/>
    <x v="0"/>
    <m/>
    <s v="100 | REVOKE COMPLETED"/>
    <s v="RBS-Regional 3"/>
    <d v="2026-08-07T16:37:50"/>
    <d v="2026-08-08T08:31:36"/>
    <n v="69355678"/>
    <m/>
    <n v="152437905581"/>
    <s v="TOKO MUSTOFA"/>
    <s v="ODP-KPP-FE/14"/>
    <s v="WO061191148"/>
    <m/>
    <m/>
    <m/>
    <n v="113.274996174385"/>
    <n v="-7.0617935059015604"/>
    <s v="|MN00213|/TOKO MUSTOFA/MUSTOFA/087780880483/mustofajaya12@gmail.com/HSI Bisnis + Netmonk Promo 2026 300 Mbps (Rp 1.186.100) PSB 150.000/"/>
    <s v="Sales Force DBS"/>
    <m/>
    <m/>
    <m/>
    <m/>
    <m/>
    <m/>
    <m/>
    <m/>
    <s v="Management Janji"/>
    <s v="2026-08-01 08:00:00|telp :087780880483  alt :  pagi / siang 01/08/2026  hub sebelum ke lokasi |IL1380|MYDITA"/>
    <s v="FCC"/>
    <d v="2026-07-08T16:40:12"/>
    <m/>
    <s v="Kendala Pelanggan"/>
    <s v="REVOKE"/>
    <s v="KPP"/>
    <s v="NETMONK"/>
    <m/>
    <s v="Revoke Completed"/>
    <s v="- 11_11446;Biaya PSB HSI EBIS Tunai di Depan ~ 11[150000]  - E23015;E23015 ~ ES23 - Perangkat ONT[0]  - E23015~null~44292;E23015||11||Abodemen 0[0]  - E23015~null~E23015_SWONTPREM;SWONTPREM ~ Biaya Sewa ONT Premium ~ E23015[50000]  - E25060;E25060 ~ ES25 "/>
    <s v="INDIBIZ"/>
    <m/>
    <m/>
    <d v="2026-08-07T07:00:00"/>
    <s v="2026-08-01 08:00:00|telp :087780880483  alt :  pagi / siang 01/08/2026  hub sebelum ke lokasi |IL1380|MYDITA"/>
    <m/>
    <m/>
    <m/>
    <e v="#NUM!"/>
    <e v="#NUM!"/>
    <x v="1"/>
  </r>
  <r>
    <n v="2492"/>
    <n v="1002523372"/>
    <n v="3"/>
    <x v="7"/>
    <n v="4"/>
    <s v="SOLO"/>
    <s v="INNER - SOLO JATENG TIMUR"/>
    <s v="KRT"/>
    <s v="REG"/>
    <s v="AO"/>
    <x v="0"/>
    <m/>
    <s v="Completed (PS)"/>
    <s v="RBS-Regional 3"/>
    <d v="2026-08-13T09:01:46"/>
    <d v="2026-08-15T08:48:29"/>
    <n v="69364750"/>
    <m/>
    <n v="142505404880"/>
    <s v="PT Solo Kulina Utama (R&amp;B Grill Solo)"/>
    <s v="ODP-KRT-FEC/084"/>
    <s v="WO061664009"/>
    <m/>
    <m/>
    <m/>
    <n v="110.81119342783001"/>
    <n v="-7.5612883064343199"/>
    <s v="AMRBS;406329/Afiq Adzana/TREG4SOLO/Guntur/085742212600 / 082226112532/it-solo@indoguna.co.id / acct-solo@indoguna.co.id /PSB Winback 2.0 Bisnis 150 Mbps Rp 620.000"/>
    <s v="Amex"/>
    <m/>
    <m/>
    <m/>
    <m/>
    <m/>
    <m/>
    <m/>
    <m/>
    <s v="Management Janji"/>
    <s v="2026-08-14 13:00:00|Waktu pemasangan : 13 agustus 2026 Jam pemasangan : 08.00 - 12.00 Info Tambahan : Hubungi pelanggan dulu sebelum ke lokasi terimakasih |40951377|MYDITA"/>
    <s v="FCC"/>
    <s v="13-08-2026 09:10:25"/>
    <d v="2026-08-14T13:00:00"/>
    <m/>
    <s v="PS"/>
    <s v="KRT"/>
    <s v="NO ADDON"/>
    <n v="20260815"/>
    <s v="Completed"/>
    <s v="- 11_11446;Biaya PSB HSI EBIS Tunai di Depan ~ 11[150000]  - SP_NOSS;SP_NOSS ~ Internet NOSS Multispeed Network[0]  - SP_NOSS;SP_NOSS ~ Internet NOSS Multispeed Network[0]  - E25060;E25060 ~ ES25 - Paket HSI Bisnis (HSIE) Khusus Winback 2.0[0]  - E25060~n"/>
    <s v="INDIBIZ"/>
    <m/>
    <m/>
    <d v="2026-08-14T13:00:00"/>
    <s v="2026-08-14 13:00:00|Waktu pemasangan : 13 agustus 2026 Jam pemasangan : 08.00 - 12.00 Info Tambahan : Hubungi pelanggan dulu sebelum ke lokasi terimakasih |40951377|MYDITA"/>
    <n v="2026"/>
    <n v="8"/>
    <n v="15"/>
    <d v="2026-08-15T00:00:00"/>
    <n v="0.45833333333575865"/>
    <x v="0"/>
  </r>
  <r>
    <n v="2493"/>
    <n v="1002514648"/>
    <n v="3"/>
    <x v="1"/>
    <n v="5"/>
    <s v="SBY UTARA"/>
    <s v="GRESIK"/>
    <s v="SDY"/>
    <s v="REG"/>
    <s v="AO"/>
    <x v="0"/>
    <s v="1P INET"/>
    <s v="102 | FOLLOW UP COMPLETED"/>
    <s v="RBS-Regional 3"/>
    <d v="2026-08-07T13:40:56"/>
    <d v="2026-08-11T09:29:56"/>
    <n v="69360788"/>
    <m/>
    <n v="152451212126"/>
    <s v="MTs.TARBIYATUS SHIBYAN"/>
    <s v="ODP-SDY-FB/72 FB/D10/72.01"/>
    <s v="WO061166709"/>
    <m/>
    <m/>
    <m/>
    <n v="112.47927222400899"/>
    <n v="-6.9733407813484698"/>
    <s v="MD|MYDB-20260806264530|DN00001/MN01735|MTs.TARBIYATUS SHIBYAN|085606961225"/>
    <s v="MYDIGIBIZPARTNER"/>
    <m/>
    <m/>
    <m/>
    <m/>
    <m/>
    <m/>
    <m/>
    <m/>
    <s v="Management Janji"/>
    <s v="2026-08-08 10:00:00 | telp :085606961225  alt : pagi / siang 08/08/2026 hub sebelum ke lokasi  "/>
    <s v="FCC"/>
    <d v="2026-07-08T13:54:50"/>
    <d v="2026-08-08T10:00:00"/>
    <s v="Kendala Pelanggan"/>
    <s v="REVOKE"/>
    <s v="SDY"/>
    <s v="NO ADDON"/>
    <m/>
    <s v="Follow Up Revoke Completed, New Order ID : SC1002519011"/>
    <s v="HSI Bisnis Promo HUT Telkom PSB 70% - 50 Mbps"/>
    <s v="INDIBIZ"/>
    <m/>
    <m/>
    <d v="2026-08-08T10:00:00"/>
    <s v="2026-08-08 10:00:00 | telp :085606961225  alt : pagi / siang 08/08/2026 hub sebelum ke lokasi  "/>
    <m/>
    <m/>
    <m/>
    <e v="#NUM!"/>
    <e v="#NUM!"/>
    <x v="1"/>
  </r>
  <r>
    <n v="2494"/>
    <n v="1002505220"/>
    <n v="3"/>
    <x v="3"/>
    <n v="4"/>
    <s v="MAGELANG"/>
    <s v="PURWOREJJO"/>
    <s v="PWJ"/>
    <s v="REG"/>
    <s v="AO"/>
    <x v="0"/>
    <s v="1P INET"/>
    <s v="98 | OSS - CANCEL COMPLETE"/>
    <s v="RBS-Regional 3"/>
    <d v="2026-08-02T12:40:56"/>
    <d v="2026-08-04T16:32:45"/>
    <n v="69356982"/>
    <m/>
    <n v="142138510430"/>
    <s v="PT BRAMASTRA BAKTI SOLUSINDO UR APOTEK PRO PURWOREJO"/>
    <s v="ODP-PWJ-FAC/12 FAC/D04/01.12"/>
    <s v="WO060709881"/>
    <m/>
    <m/>
    <m/>
    <n v="110.0137514"/>
    <n v="-7.7153964999999998"/>
    <s v="|MN00542|MYIA-074953441460/POI/HUSEIN/089672423536/bramastrajakarta1@gmail.com"/>
    <s v="MYIB_ASSISTANT"/>
    <m/>
    <m/>
    <m/>
    <m/>
    <m/>
    <m/>
    <m/>
    <m/>
    <s v="Management Janji"/>
    <s v="2026-08-04 15:00:00 | telp :089672423536 alt : manja : pagi / siang 03/08/2026 hub sebelum ke lokasi "/>
    <s v="FCC"/>
    <d v="2026-02-08T12:54:43"/>
    <d v="2026-08-04T15:00:00"/>
    <s v="Kendala Pelanggan"/>
    <s v="CANCEL"/>
    <s v="PWJ"/>
    <s v="NO ADDON"/>
    <m/>
    <s v="Cancel Completed"/>
    <s v="HSI Bisnis Promo HUT Telkom PSB 70% - 50 Mbps"/>
    <s v="INDIBIZ"/>
    <m/>
    <m/>
    <d v="2026-08-04T15:00:00"/>
    <s v="2026-08-04 15:00:00 | telp :089672423536 alt : manja : pagi / siang 03/08/2026 hub sebelum ke lokasi "/>
    <m/>
    <m/>
    <m/>
    <e v="#NUM!"/>
    <e v="#NUM!"/>
    <x v="1"/>
  </r>
  <r>
    <n v="2495"/>
    <n v="1002523039"/>
    <n v="3"/>
    <x v="2"/>
    <n v="5"/>
    <s v="MALANG"/>
    <s v="BATU"/>
    <s v="NTG"/>
    <s v="REG"/>
    <s v="AO"/>
    <x v="0"/>
    <s v="1P INET"/>
    <s v="102 | FOLLOW UP COMPLETED"/>
    <s v="RBS-Regional 3"/>
    <d v="2026-08-12T17:26:56"/>
    <d v="2026-08-14T15:36:46"/>
    <n v="69364593"/>
    <m/>
    <n v="152724202004"/>
    <s v="SPBU 5465156 Ngantang"/>
    <s v="ODP-NTG-FB/16 FB/D04/16.01"/>
    <s v="WO061618667"/>
    <m/>
    <m/>
    <m/>
    <n v="112.37700516864"/>
    <n v="-7.87173906386999"/>
    <s v="|MN02703|MYIA-014891087980/POI/Arif Dwi Setiawan/082336646553/spbungantang@gmail.com"/>
    <s v="MYIB_ASSISTANT"/>
    <m/>
    <m/>
    <m/>
    <m/>
    <m/>
    <m/>
    <m/>
    <m/>
    <s v="Management Janji"/>
    <s v="2026-08-13 15:00:00 | Nama Pic : bp Arif Dwi  No Hp Pic : 082336646553 No alt : - Jam Pemasangan : siang  Tanggal Pemasangan : 13 Agustus 2026"/>
    <s v="FCC"/>
    <d v="2026-12-08T17:39:53"/>
    <d v="2026-08-13T15:00:00"/>
    <m/>
    <s v="REVOKE"/>
    <s v="NTG"/>
    <s v="NO ADDON"/>
    <m/>
    <s v="Follow Up Revoke Completed, New Order ID : SC1002526951"/>
    <s v="HSI Bisnis Promo HUT Telkom PSB 70% - 50 Mbps"/>
    <s v="INDIBIZ"/>
    <m/>
    <m/>
    <d v="2026-08-13T15:00:00"/>
    <s v="2026-08-13 15:00:00 | Nama Pic : bp Arif Dwi  No Hp Pic : 082336646553 No alt : - Jam Pemasangan : siang  Tanggal Pemasangan : 13 Agustus 2026"/>
    <m/>
    <m/>
    <m/>
    <e v="#NUM!"/>
    <e v="#NUM!"/>
    <x v="1"/>
  </r>
  <r>
    <n v="2496"/>
    <n v="1002528612"/>
    <n v="3"/>
    <x v="2"/>
    <n v="5"/>
    <s v="KEDIRI"/>
    <s v="KEDIRI"/>
    <s v="PAE"/>
    <s v="REG"/>
    <s v="AO"/>
    <x v="0"/>
    <s v="1P INET"/>
    <s v="Completed (PS)"/>
    <s v="RBS-Regional 3"/>
    <d v="2026-08-15T15:49:57"/>
    <d v="2026-08-15T19:35:51"/>
    <n v="69367094"/>
    <m/>
    <n v="152639219500"/>
    <s v="KLINIK SEHAT TRADISIONAL 3"/>
    <s v="ODP-PAE-FP/24"/>
    <s v="WO061833574"/>
    <m/>
    <m/>
    <m/>
    <n v="112.210559906375"/>
    <n v="-7.7943408069003803"/>
    <s v="|MC20202|MYIA-009088038870/POI/ALI ROMANDHON/08213329614/kliniksehat1366@gmail.com"/>
    <s v="MYIB_ASSISTANT"/>
    <m/>
    <m/>
    <m/>
    <m/>
    <m/>
    <m/>
    <m/>
    <m/>
    <s v="Management Janji"/>
    <s v="2026-08-16 13:00:00 | Jam pemasangan : 12.00 Info Tambahan : Hubungi pelanggan dulu sebelum ke lokasi terimakasih "/>
    <s v="FCC"/>
    <s v="15-08-2026 15:54:49"/>
    <d v="2026-08-16T13:00:00"/>
    <m/>
    <s v="PS"/>
    <s v="PAE"/>
    <s v="NO ADDON"/>
    <n v="20260815"/>
    <s v="Completed"/>
    <s v="HSI Bisnis PSB 70% - 300 Mbps"/>
    <s v="INDIBIZ"/>
    <m/>
    <m/>
    <d v="2026-08-16T13:00:00"/>
    <s v="2026-08-16 13:00:00 | Jam pemasangan : 12.00 Info Tambahan : Hubungi pelanggan dulu sebelum ke lokasi terimakasih "/>
    <n v="2026"/>
    <n v="8"/>
    <n v="15"/>
    <d v="2026-08-15T00:00:00"/>
    <n v="-1.5416666666642413"/>
    <x v="0"/>
  </r>
  <r>
    <n v="2497"/>
    <n v="1002511781"/>
    <n v="3"/>
    <x v="0"/>
    <n v="5"/>
    <s v="KUPANG"/>
    <s v="MAUMERE"/>
    <s v="LRT"/>
    <s v="REG"/>
    <s v="AO"/>
    <x v="0"/>
    <m/>
    <s v="8 | OSS - PONR"/>
    <s v="RBS-Regional 3"/>
    <d v="2026-08-06T10:28:50"/>
    <d v="2026-08-07T16:01:03"/>
    <n v="69359722"/>
    <m/>
    <n v="172509796584"/>
    <s v="CV NUBA DAI for BADAN PENANGGULANGAN BENCANA DAERAH KAB FLOTIM"/>
    <s v="ODP-LRT-FB/18"/>
    <s v="WO061097677"/>
    <m/>
    <m/>
    <m/>
    <n v="123.0191166"/>
    <n v="-8.3128781000000007"/>
    <s v="IBCARE-PI|CV NUBA DAI for BADAN PENANGGULANGAN BENCANA DAERAH KAB FLOTIM|MC40287|081237013406|bpbd_kab.flotim@yahoo.com|INDIBIZ 200 Mbps"/>
    <s v="Sales Force DBS"/>
    <m/>
    <m/>
    <m/>
    <m/>
    <m/>
    <m/>
    <m/>
    <m/>
    <s v="Management Janji"/>
    <s v="2026-08-08 08:00:00|Tanggal pemasangan: 6/08/2026 Jam pemasangan : pagi / siang Info Tambahan : Hubungi pelanggan dulu sebelum ke lokasi. terima kasih|40010577|MYDITA"/>
    <s v="FCC"/>
    <d v="2026-06-08T10:39:54"/>
    <d v="2026-08-08T08:00:00"/>
    <m/>
    <s v="ACT_COM"/>
    <s v="LRT"/>
    <s v="NETMONK"/>
    <m/>
    <s v="PONR"/>
    <s v="- 11_11446;Biaya PSB HSI EBIS Tunai di Depan ~ 11[150000]  - SP_NOSS;SP_NOSS ~ Internet NOSS Multispeed Network[0]  - SP_NOSS;SP_NOSS ~ Internet NOSS Multispeed Network[0]  - E25060;E25060 ~ ES25 - Paket HSI Bisnis (HSIE) Khusus Winback 2.0[0]  - E25060~n"/>
    <s v="INDIBIZ"/>
    <m/>
    <m/>
    <d v="2026-08-08T08:00:00"/>
    <s v="2026-08-08 08:00:00|Tanggal pemasangan: 6/08/2026 Jam pemasangan : pagi / siang Info Tambahan : Hubungi pelanggan dulu sebelum ke lokasi. terima kasih|40010577|MYDITA"/>
    <m/>
    <m/>
    <m/>
    <e v="#NUM!"/>
    <e v="#NUM!"/>
    <x v="1"/>
  </r>
  <r>
    <n v="2498"/>
    <n v="1002516608"/>
    <n v="3"/>
    <x v="4"/>
    <n v="4"/>
    <s v="PEKALONGAN"/>
    <s v="BREBES"/>
    <s v="KTM"/>
    <s v="REG"/>
    <s v="AO"/>
    <x v="0"/>
    <s v="1P INET"/>
    <s v="Completed (PS)"/>
    <s v="RBS-Regional 3"/>
    <d v="2026-08-09T17:19:56"/>
    <d v="2026-08-10T14:25:44"/>
    <n v="69361959"/>
    <m/>
    <n v="142214106575"/>
    <s v="CV. SUBEKTI SETIABUDI"/>
    <s v="ODP-KTM-FK/038"/>
    <s v="WO061336968"/>
    <m/>
    <m/>
    <m/>
    <n v="108.883381"/>
    <n v="-6.9371479999999996"/>
    <s v="|MN00292|MYIA-020955482503/POI/WALUYO/083106402708/syafirareal8@gmail.com"/>
    <s v="MYIB_ASSISTANT"/>
    <m/>
    <m/>
    <m/>
    <m/>
    <m/>
    <m/>
    <m/>
    <m/>
    <s v="Management Janji"/>
    <s v="2026-08-10 15:00:00 | M Janji : (10/08/2026) jam Pasang : 09:00 Note : hubungi pelanggan jika ingin kelokasi "/>
    <s v="FCC"/>
    <d v="2026-09-08T17:25:08"/>
    <d v="2026-08-10T15:00:00"/>
    <m/>
    <s v="PS"/>
    <s v="KTM"/>
    <s v="NO ADDON"/>
    <n v="20260810"/>
    <s v="Completed"/>
    <s v="HSI Bisnis Promo HUT Telkom PSB 70% - 100 Mbps"/>
    <s v="INDIBIZ"/>
    <m/>
    <m/>
    <d v="2026-08-10T15:00:00"/>
    <s v="2026-08-10 15:00:00 | M Janji : (10/08/2026) jam Pasang : 09:00 Note : hubungi pelanggan jika ingin kelokasi "/>
    <n v="2026"/>
    <n v="8"/>
    <n v="10"/>
    <d v="2026-08-10T00:00:00"/>
    <n v="-0.625"/>
    <x v="0"/>
  </r>
  <r>
    <n v="2499"/>
    <n v="1002514770"/>
    <n v="3"/>
    <x v="2"/>
    <n v="5"/>
    <s v="KEDIRI"/>
    <s v="KEDIRI"/>
    <s v="KDI"/>
    <s v="REG"/>
    <s v="AO"/>
    <x v="0"/>
    <s v="1P INET"/>
    <s v="Completed (PS)"/>
    <s v="RBS-Regional 3"/>
    <d v="2026-08-07T14:08:56"/>
    <d v="2026-08-08T13:34:45"/>
    <n v="69360847"/>
    <m/>
    <n v="152610241478"/>
    <s v="SPBU 54.641.45 PUTIH GAMPENGREJO"/>
    <s v="ODP-KDI-FAB/25 FAB/D01/25.01"/>
    <s v="WO061170111"/>
    <m/>
    <m/>
    <m/>
    <n v="112.01673869043501"/>
    <n v="-7.7782943481436098"/>
    <s v="MD|MYDB-20260807264644|DN00001/MN01011|SPBU 54.641.45 PUTIH GAMPENGREJO|08563511931"/>
    <s v="MYDIGIBIZPARTNER"/>
    <m/>
    <m/>
    <m/>
    <m/>
    <m/>
    <m/>
    <m/>
    <m/>
    <s v="Management Janji"/>
    <s v="2026-08-08 13:00:00 | Nama Pic : BP EDI No Hp Pic : 08563511931 Jam Pemasangan : 08:00 - 12.00 Tanggal Pemasangan : SABTU 08 AGUSTUS 2026 Info Tambahan : Hubungi pelanggan sebelum datang ke lokasi, terima kasih."/>
    <s v="FCC"/>
    <d v="2026-07-08T14:10:02"/>
    <d v="2026-08-08T13:00:00"/>
    <m/>
    <s v="PS"/>
    <s v="KDI"/>
    <s v="NO ADDON"/>
    <n v="20260808"/>
    <s v="Completed"/>
    <s v="HSI Bisnis Promo HUT Telkom PSB 70% - 50 Mbps"/>
    <s v="INDIBIZ"/>
    <m/>
    <m/>
    <d v="2026-08-08T13:00:00"/>
    <s v="2026-08-08 13:00:00 | Nama Pic : BP EDI No Hp Pic : 08563511931 Jam Pemasangan : 08:00 - 12.00 Tanggal Pemasangan : SABTU 08 AGUSTUS 2026 Info Tambahan : Hubungi pelanggan sebelum datang ke lokasi, terima kasih."/>
    <n v="2026"/>
    <n v="8"/>
    <n v="8"/>
    <d v="2026-08-08T00:00:00"/>
    <n v="-0.54166666666424135"/>
    <x v="0"/>
  </r>
  <r>
    <n v="2500"/>
    <n v="1002528826"/>
    <n v="3"/>
    <x v="2"/>
    <n v="5"/>
    <s v="MALANG"/>
    <s v="KEPANJEN"/>
    <s v="PGK"/>
    <s v="REG"/>
    <s v="AO"/>
    <x v="0"/>
    <s v="1P INET"/>
    <s v="Completed (PS)"/>
    <s v="RBS-Regional 3"/>
    <d v="2026-08-15T17:53:56"/>
    <d v="2026-08-16T15:09:10"/>
    <n v="69367187"/>
    <m/>
    <n v="152722205147"/>
    <s v="KEDAI EPI"/>
    <s v="ODP-PGK-FB/15 FB/D06/15.01"/>
    <s v="WO061839723"/>
    <m/>
    <m/>
    <m/>
    <n v="112.560414075851"/>
    <n v="-8.2565219327422898"/>
    <s v="MD|MYDB-20260814265311|SC20017/MC20200|KEDAI EPI|082330743067"/>
    <s v="MYDIGIBIZPARTNER"/>
    <m/>
    <m/>
    <m/>
    <m/>
    <m/>
    <m/>
    <m/>
    <m/>
    <s v="Management Janji"/>
    <s v="2026-08-16 15:00:00 | Nama PIC:  bp anto  No HP: 082330743067 Alt: Tanggal: 16/08/2026 Jam Pasang: Sore  Note: Hubungi sebelum ke lokasi, terimakasih. "/>
    <s v="FCC"/>
    <s v="15-08-2026 17:55:14"/>
    <d v="2026-08-16T15:00:00"/>
    <m/>
    <s v="PS"/>
    <s v="PGK"/>
    <s v="NO ADDON"/>
    <n v="20260816"/>
    <s v="Completed"/>
    <s v="HSI Bisnis Promo HUT Telkom PSB 70% - 300 Mbps"/>
    <s v="INDIBIZ"/>
    <m/>
    <m/>
    <d v="2026-08-16T15:00:00"/>
    <s v="2026-08-16 15:00:00 | Nama PIC:  bp anto  No HP: 082330743067 Alt: Tanggal: 16/08/2026 Jam Pasang: Sore  Note: Hubungi sebelum ke lokasi, terimakasih. "/>
    <n v="2026"/>
    <n v="8"/>
    <n v="16"/>
    <d v="2026-08-16T00:00:00"/>
    <n v="-0.625"/>
    <x v="0"/>
  </r>
  <r>
    <n v="2501"/>
    <n v="1002522854"/>
    <n v="3"/>
    <x v="0"/>
    <n v="5"/>
    <s v="MATARAM"/>
    <s v="SUMBAWA"/>
    <s v="MLK"/>
    <s v="REG"/>
    <s v="AO"/>
    <x v="0"/>
    <s v="1P INET"/>
    <s v="102 | FOLLOW UP COMPLETED"/>
    <s v="RBS-Regional 3"/>
    <d v="2026-08-12T16:22:56"/>
    <d v="2026-08-14T15:11:08"/>
    <n v="69364505"/>
    <m/>
    <n v="172608206144"/>
    <s v="SPBU MALUK 5484304"/>
    <s v="ODP-MLK-FAE/17 FAE/D01/17.01"/>
    <s v="WO061612325"/>
    <m/>
    <m/>
    <m/>
    <n v="116.75238858908401"/>
    <n v="-8.9051814725208498"/>
    <s v="MD|MYDB-20260812265080|DN00001/MN01576|SPBU MALUK 5484304|085205613275"/>
    <s v="MYDIGIBIZPARTNER"/>
    <m/>
    <m/>
    <m/>
    <m/>
    <m/>
    <m/>
    <m/>
    <m/>
    <s v="Management Janji"/>
    <s v="2026-08-13 15:00:00 | Nama PIC : Bp Yamin No HP : 085205613275 No Alt : - M Janji :  13 Agustus 2026 Jam Pasang : Pagi / Siang Note : hubungi pelanggan jika ingin kelokasi"/>
    <s v="FCC"/>
    <d v="2026-12-08T16:25:57"/>
    <d v="2026-08-13T15:00:00"/>
    <m/>
    <s v="REVOKE"/>
    <s v="MLK"/>
    <s v="NO ADDON"/>
    <m/>
    <s v="Follow Up Revoke Completed, New Order ID : SC1002526834"/>
    <s v="HSI Bisnis Promo HUT Telkom PSB 70% - 75 Mbps"/>
    <s v="INDIBIZ"/>
    <m/>
    <m/>
    <d v="2026-08-13T15:00:00"/>
    <s v="2026-08-13 15:00:00 | Nama PIC : Bp Yamin No HP : 085205613275 No Alt : - M Janji :  13 Agustus 2026 Jam Pasang : Pagi / Siang Note : hubungi pelanggan jika ingin kelokasi"/>
    <m/>
    <m/>
    <m/>
    <e v="#NUM!"/>
    <e v="#NUM!"/>
    <x v="1"/>
  </r>
  <r>
    <n v="2502"/>
    <n v="1002515473"/>
    <n v="3"/>
    <x v="1"/>
    <n v="5"/>
    <s v="MADURA"/>
    <s v="PAMEKASAN"/>
    <s v="ABT"/>
    <s v="REG"/>
    <s v="AO"/>
    <x v="0"/>
    <s v="1P INET"/>
    <s v="102 | FOLLOW UP COMPLETED"/>
    <s v="RBS-Regional 3"/>
    <d v="2026-08-07T18:38:56"/>
    <d v="2026-08-08T11:22:34"/>
    <n v="69361145"/>
    <m/>
    <n v="152429209473"/>
    <s v="TOKO MAKMUR ABADI"/>
    <s v="ODP-ABU-FD/07 FD/D01/07.01"/>
    <s v="WO061201018"/>
    <m/>
    <m/>
    <m/>
    <n v="113.653525225818"/>
    <n v="-6.8891921076257701"/>
    <s v="MD|MYDB-20260807264693|DN00001/MN00806|TOKO MAKMUR ABADI|08132834210"/>
    <s v="MYDIGIBIZPARTNER"/>
    <m/>
    <m/>
    <m/>
    <m/>
    <m/>
    <m/>
    <m/>
    <m/>
    <s v="Management Janji"/>
    <s v="2026-08-08 15:00:00 | M Janji : (08/08/026) jam Pasang : 09:00 Note : hubungi pelanggan jika ingin kelokasi"/>
    <s v="FCC"/>
    <d v="2026-07-08T18:39:49"/>
    <d v="2026-08-08T15:00:00"/>
    <s v="Kendala Pelanggan"/>
    <s v="REVOKE"/>
    <s v="ABT"/>
    <s v="NO ADDON"/>
    <m/>
    <s v="Follow Up Revoke Completed, New Order ID : SC1002515804"/>
    <s v="HSI Bisnis Promo HUT Telkom PSB 70% - 300 Mbps"/>
    <s v="INDIBIZ"/>
    <m/>
    <m/>
    <d v="2026-08-08T15:00:00"/>
    <s v="2026-08-08 15:00:00 | M Janji : (08/08/026) jam Pasang : 09:00 Note : hubungi pelanggan jika ingin kelokasi"/>
    <m/>
    <m/>
    <m/>
    <e v="#NUM!"/>
    <e v="#NUM!"/>
    <x v="1"/>
  </r>
  <r>
    <n v="2503"/>
    <n v="1002515673"/>
    <n v="3"/>
    <x v="2"/>
    <n v="5"/>
    <s v="KEDIRI"/>
    <s v="NGANJUK"/>
    <s v="WRJ"/>
    <s v="REG"/>
    <s v="AO"/>
    <x v="0"/>
    <s v="1P INET"/>
    <s v="Completed (PS)"/>
    <s v="RBS-Regional 3"/>
    <d v="2026-08-08T09:52:56"/>
    <d v="2026-08-08T22:00:44"/>
    <n v="69361272"/>
    <m/>
    <n v="152641204883"/>
    <s v="FOMO CAFE"/>
    <s v="ODP-WRJ-FD/21 FD/D03/21.01"/>
    <s v="WO061239452"/>
    <m/>
    <m/>
    <m/>
    <n v="112.058712"/>
    <n v="-7.6771010000000004"/>
    <s v="|MN02822|MYIA-053189488492/POI/PUTRA SURYA ADITYA DIMAS/085733670542/fomoprambon@gmail.com"/>
    <s v="MYIB_ASSISTANT"/>
    <m/>
    <m/>
    <m/>
    <m/>
    <m/>
    <m/>
    <m/>
    <m/>
    <s v="Management Janji"/>
    <s v="2026-08-09 08:00:00 | Nama PIC : Ibu Lulu No Hp : 085733670542 No Alt : - Tgl Pemasangan : 09 Agustus 2026 Interval : PAGI SIANG Note : Hubungi pelanggan terlebih dahulu"/>
    <s v="FCC"/>
    <d v="2026-08-08T09:55:05"/>
    <d v="2026-08-09T08:00:00"/>
    <m/>
    <s v="PS"/>
    <s v="WRJ"/>
    <s v="NO ADDON"/>
    <n v="20260808"/>
    <s v="Completed"/>
    <s v="HSI Bisnis Promo HUT Telkom PSB 70% - 200 Mbps"/>
    <s v="INDIBIZ"/>
    <m/>
    <m/>
    <d v="2026-08-09T08:00:00"/>
    <s v="2026-08-09 08:00:00 | Nama PIC : Ibu Lulu No Hp : 085733670542 No Alt : - Tgl Pemasangan : 09 Agustus 2026 Interval : PAGI SIANG Note : Hubungi pelanggan terlebih dahulu"/>
    <n v="2026"/>
    <n v="8"/>
    <n v="8"/>
    <d v="2026-08-08T00:00:00"/>
    <n v="-1.3333333333357587"/>
    <x v="0"/>
  </r>
  <r>
    <n v="2504"/>
    <n v="1002518881"/>
    <n v="3"/>
    <x v="4"/>
    <n v="4"/>
    <s v="SEMARANG"/>
    <s v="UNGARAN"/>
    <s v="WNJ"/>
    <s v="REG"/>
    <s v="AO"/>
    <x v="0"/>
    <s v="1P INET"/>
    <s v="Completed (PS)"/>
    <s v="RBS-Regional 3"/>
    <d v="2026-08-11T08:43:57"/>
    <d v="2026-08-12T17:20:26"/>
    <n v="69362863"/>
    <m/>
    <n v="146460104574"/>
    <s v="SDN Klepu 03"/>
    <s v="ODP-PUS-FB/020 FB/D03/020.01"/>
    <s v="WO061463388"/>
    <m/>
    <m/>
    <m/>
    <n v="110.4587355"/>
    <n v="-7.1822832999999999"/>
    <s v="|MN00426|MYIA-004617892114/POI/Didit Sulistio/081325414933/sdklepu03@gmail.com"/>
    <s v="MYIB_ASSISTANT"/>
    <m/>
    <m/>
    <m/>
    <m/>
    <m/>
    <m/>
    <m/>
    <m/>
    <s v="Management Janji"/>
    <s v="2026-08-12 08:00:00 | Tanggal Pemasangan : 12 Agustus 2026 Jam Pemasangan : 08:00 13:00 Info Tambahan : Hubungi pelanggan dulu sebelum ke lokasi terimakasih"/>
    <s v="FCC"/>
    <d v="2026-11-08T08:55:45"/>
    <d v="2026-08-12T08:00:00"/>
    <m/>
    <s v="PS"/>
    <s v="WNJ"/>
    <s v="NO ADDON"/>
    <n v="20260812"/>
    <s v="Completed"/>
    <s v="HSI Bisnis Basic Promo HUT Telkom PSB 70% - 50 Mbps"/>
    <s v="INDIBIZ"/>
    <m/>
    <m/>
    <d v="2026-08-12T08:00:00"/>
    <s v="2026-08-12 08:00:00 | Tanggal Pemasangan : 12 Agustus 2026 Jam Pemasangan : 08:00 13:00 Info Tambahan : Hubungi pelanggan dulu sebelum ke lokasi terimakasih"/>
    <n v="2026"/>
    <n v="8"/>
    <n v="12"/>
    <d v="2026-08-12T00:00:00"/>
    <n v="-0.33333333333575865"/>
    <x v="0"/>
  </r>
  <r>
    <n v="2505"/>
    <n v="1002527952"/>
    <n v="3"/>
    <x v="2"/>
    <n v="5"/>
    <s v="KEDIRI"/>
    <s v="TULUNGAGUNG"/>
    <s v="TUL"/>
    <s v="REG"/>
    <s v="AO"/>
    <x v="0"/>
    <s v="1P INET"/>
    <s v="Completed (PS)"/>
    <s v="RBS-Regional 3"/>
    <d v="2026-08-15T10:46:57"/>
    <d v="2026-08-16T08:22:39"/>
    <n v="69366694"/>
    <m/>
    <n v="152606246436"/>
    <s v="SPPG DESA BANJARSARI"/>
    <s v="ODP-TUL-FAP/83 FAP/D04/83.01"/>
    <s v="WO061806809"/>
    <m/>
    <m/>
    <m/>
    <n v="111.94133810698899"/>
    <n v="-7.9663498572908003"/>
    <s v="MD|MYDB-20260814265301|DC20015/MC20183|SPPG DESA BANJARSARI|0881036708501"/>
    <s v="MYDIGIBIZPARTNER"/>
    <m/>
    <m/>
    <m/>
    <m/>
    <m/>
    <m/>
    <m/>
    <m/>
    <s v="Management Janji"/>
    <s v="2026-08-16 08:00:00 | Waktu pemasangan : 16 agustus 2026 Jam pemasangan : 08.00 - 12.00 Info Tambahan : Hubungi pelanggan dulu sebelum ke lokasi terimakasih  "/>
    <s v="FCC"/>
    <s v="15-08-2026 10:54:52"/>
    <d v="2026-08-16T08:00:00"/>
    <m/>
    <s v="PS"/>
    <s v="TUL"/>
    <s v="NO ADDON"/>
    <n v="20260816"/>
    <s v="Completed"/>
    <s v="HSI Bisnis Promo HUT Telkom PSB 70% - 300 Mbps"/>
    <s v="INDIBIZ"/>
    <m/>
    <m/>
    <d v="2026-08-16T08:00:00"/>
    <s v="2026-08-16 08:00:00 | Waktu pemasangan : 16 agustus 2026 Jam pemasangan : 08.00 - 12.00 Info Tambahan : Hubungi pelanggan dulu sebelum ke lokasi terimakasih  "/>
    <n v="2026"/>
    <n v="8"/>
    <n v="16"/>
    <d v="2026-08-16T00:00:00"/>
    <n v="-0.33333333333575865"/>
    <x v="0"/>
  </r>
  <r>
    <n v="2506"/>
    <n v="1002514403"/>
    <n v="3"/>
    <x v="2"/>
    <n v="5"/>
    <s v="KEDIRI"/>
    <s v="TRENGGALEK"/>
    <s v="TRE"/>
    <s v="REG"/>
    <s v="AO"/>
    <x v="0"/>
    <s v="1P INET"/>
    <s v="Completed (PS)"/>
    <s v="RBS-Regional 3"/>
    <d v="2026-08-07T11:43:57"/>
    <d v="2026-08-08T18:17:22"/>
    <n v="69360643"/>
    <m/>
    <n v="152608207744"/>
    <s v="SPBU 54.663.02 TRENGGALEK"/>
    <s v="ODP-TRE-FD/50 FD/D02/50.01"/>
    <s v="WO061152506"/>
    <m/>
    <m/>
    <m/>
    <n v="111.70748709175599"/>
    <n v="-8.0617793118047505"/>
    <s v="|MN02702|MYIA-001887223238/POI/TONI ARIYANTO/085335055883/toniariyanto130885@gmail.com"/>
    <s v="MYIB_ASSISTANT"/>
    <m/>
    <m/>
    <m/>
    <m/>
    <m/>
    <m/>
    <m/>
    <m/>
    <s v="Management Janji"/>
    <s v="2026-08-08 08:00:00 | Nama PIC : Bapak Toni  No HP : 085335055883 No Alternatif : - M Janji : 08/08/2026 Jam Pasang : Pagi NoteÃ‚Â :  Hubungi terlebih dahulu sebelum ke lokasi "/>
    <s v="FCC"/>
    <d v="2026-07-08T11:55:04"/>
    <d v="2026-08-08T08:00:00"/>
    <m/>
    <s v="PS"/>
    <s v="TRE"/>
    <s v="NO ADDON"/>
    <n v="20260808"/>
    <s v="Completed"/>
    <s v="HSI Bisnis Promo HUT Telkom PSB 70% - 50 Mbps"/>
    <s v="INDIBIZ"/>
    <m/>
    <m/>
    <d v="2026-08-08T08:00:00"/>
    <s v="2026-08-08 08:00:00 | Nama PIC : Bapak Toni  No HP : 085335055883 No Alternatif : - M Janji : 08/08/2026 Jam Pasang : Pagi NoteÃ‚Â :  Hubungi terlebih dahulu sebelum ke lokasi "/>
    <n v="2026"/>
    <n v="8"/>
    <n v="8"/>
    <d v="2026-08-08T00:00:00"/>
    <n v="-0.33333333333575865"/>
    <x v="0"/>
  </r>
  <r>
    <n v="2507"/>
    <n v="1002529693"/>
    <n v="3"/>
    <x v="2"/>
    <n v="5"/>
    <s v="MALANG"/>
    <s v="KEPANJEN"/>
    <s v="KLJ"/>
    <s v="REG"/>
    <s v="AO"/>
    <x v="0"/>
    <s v="1P INET"/>
    <s v="8 | OSS - PONR"/>
    <s v="RBS-Regional 3"/>
    <d v="2026-08-16T13:47:57"/>
    <d v="2026-08-17T21:08:00"/>
    <n v="69367540"/>
    <m/>
    <n v="152703903571"/>
    <s v="DÃ¢â‚¬â„¢Kost Ortu W"/>
    <s v="ODP-KLJ-FCA/138 FCA/D11/138.01"/>
    <s v="WO061879222"/>
    <m/>
    <m/>
    <m/>
    <n v="112.61200426668201"/>
    <n v="-7.9450593526609099"/>
    <s v="|MN00814|MYIA-078779355425/POI/Wandoyo/081231562018/traknuswandoyo@gmail.com"/>
    <s v="MYIB_ASSISTANT"/>
    <m/>
    <m/>
    <m/>
    <m/>
    <m/>
    <m/>
    <m/>
    <m/>
    <s v="Management Janji"/>
    <s v="2026-08-17 13:00:00 | Nama PIC : bapak Wandoyo No HP : 081231562018 Alt :  M Janji : (SENIN/17/AGUSTUS/2026) jam Pasang : 09:00 Note : hubungi pelanggan jika ingin kelokasi"/>
    <s v="FCC"/>
    <s v="16-08-2026 13:54:56"/>
    <d v="2026-08-17T13:00:00"/>
    <m/>
    <s v="ACT_COM"/>
    <s v="KLJ"/>
    <s v="NO ADDON"/>
    <m/>
    <s v="PONR"/>
    <s v="HSI Bisnis Promo HUT Telkom PSB 70% - 150 Mbps"/>
    <s v="INDIBIZ"/>
    <m/>
    <m/>
    <d v="2026-08-17T13:00:00"/>
    <s v="2026-08-17 13:00:00 | Nama PIC : bapak Wandoyo No HP : 081231562018 Alt :  M Janji : (SENIN/17/AGUSTUS/2026) jam Pasang : 09:00 Note : hubungi pelanggan jika ingin kelokasi"/>
    <m/>
    <m/>
    <m/>
    <e v="#NUM!"/>
    <e v="#NUM!"/>
    <x v="1"/>
  </r>
  <r>
    <n v="2508"/>
    <n v="1002521270"/>
    <n v="3"/>
    <x v="7"/>
    <n v="4"/>
    <s v="KUDUS"/>
    <s v="PURWODADI"/>
    <s v="TRO"/>
    <s v="REG"/>
    <s v="AO"/>
    <x v="0"/>
    <s v="1P INET"/>
    <s v="Completed (PS)"/>
    <s v="RBS-Regional 3"/>
    <d v="2026-08-12T08:46:56"/>
    <d v="2026-08-13T22:27:58"/>
    <n v="69363855"/>
    <m/>
    <n v="142515101047"/>
    <s v="SPBU 4458114 TOROH"/>
    <s v="ODP-TRO-FC/056 FC/D02/056.01"/>
    <s v="WO061554511"/>
    <m/>
    <m/>
    <m/>
    <n v="110.901409"/>
    <n v="-7.1715039999999997"/>
    <s v="|MN01996|MYIA-040129459675/POI/Mustofa Budi Santoso,M.Si./082226117055/4458114@gmail.com"/>
    <s v="MYIB_ASSISTANT"/>
    <m/>
    <m/>
    <m/>
    <m/>
    <m/>
    <m/>
    <m/>
    <m/>
    <s v="Management Janji"/>
    <s v="2026-08-13 08:00:00 | Nama PIC : Wibowo No HP : 082226117055 Alt :  M Janji : 13/08/2026 Jam Pasang : 08.00  - 13:00  NoteÃ‚Â :  hubungi terlebih dahulu sebelum ke lokasi, terima kasih."/>
    <s v="FCC"/>
    <d v="2026-12-08T08:55:52"/>
    <d v="2026-08-13T08:00:00"/>
    <m/>
    <s v="PS"/>
    <s v="TRO"/>
    <s v="NO ADDON"/>
    <n v="20260813"/>
    <s v="Completed"/>
    <s v="HSI Bisnis Promo HUT Telkom PSB 70% - 50 Mbps"/>
    <s v="INDIBIZ"/>
    <m/>
    <m/>
    <d v="2026-08-13T08:00:00"/>
    <s v="2026-08-13 08:00:00 | Nama PIC : Wibowo No HP : 082226117055 Alt :  M Janji : 13/08/2026 Jam Pasang : 08.00  - 13:00  NoteÃ‚Â :  hubungi terlebih dahulu sebelum ke lokasi, terima kasih."/>
    <n v="2026"/>
    <n v="8"/>
    <n v="13"/>
    <d v="2026-08-13T00:00:00"/>
    <n v="-0.33333333333575865"/>
    <x v="0"/>
  </r>
  <r>
    <n v="2509"/>
    <n v="1002512195"/>
    <n v="3"/>
    <x v="5"/>
    <n v="5"/>
    <s v="DENPASAR"/>
    <s v="JIMBARAN"/>
    <s v="JBR"/>
    <s v="REG"/>
    <s v="AO"/>
    <x v="0"/>
    <m/>
    <s v="102 | FOLLOW UP COMPLETED"/>
    <s v="RBS-Regional 3"/>
    <d v="2026-08-06T12:04:53"/>
    <d v="2026-08-09T13:57:39"/>
    <n v="69359907"/>
    <m/>
    <n v="172415798690"/>
    <s v="VILLA SAHADEWA 78"/>
    <s v="ODP-JBR-FY/16"/>
    <s v="WO061186402"/>
    <m/>
    <m/>
    <m/>
    <n v="115.1409503"/>
    <n v="-8.8218001000000008"/>
    <s v="|MN02545|/CP IBU RINA/087840078118-087761045108/indorachel@gmail.com"/>
    <s v="Sales Force DBS"/>
    <m/>
    <m/>
    <m/>
    <m/>
    <m/>
    <m/>
    <m/>
    <m/>
    <s v="Management Janji"/>
    <s v="2026-08-08 13:00:00|Jam pemasangan : 12.00 Info Tambahan : Hubungi pelanggan dulu sebelum ke lokasi terimakasih  |40951378|MYDITA"/>
    <s v="FCC"/>
    <d v="2026-06-08T12:10:32"/>
    <d v="2026-08-08T13:00:00"/>
    <m/>
    <s v="REVOKE"/>
    <s v="JBR"/>
    <s v="NO ADDON"/>
    <m/>
    <s v="Follow Up Revoke Completed, New Order ID : SC1002516512"/>
    <s v="- 11_11446;Biaya PSB HSI EBIS Tunai di Depan ~ 11[150000]  - E25061;E25061 ~ ES25 - Paket HSI Basic (HSIEF) Khusus Winback 2.0[0]  - E25061~null~E25061_UNL;UNL ~ Internet-Link Unlimited Internet Usage ~ E25061[0]  - E25061~null~105351;E25061||11||Abodemen"/>
    <s v="INDIBIZ"/>
    <m/>
    <m/>
    <d v="2026-08-08T13:00:00"/>
    <s v="2026-08-08 13:00:00|Jam pemasangan : 12.00 Info Tambahan : Hubungi pelanggan dulu sebelum ke lokasi terimakasih  |40951378|MYDITA"/>
    <m/>
    <m/>
    <m/>
    <e v="#NUM!"/>
    <e v="#NUM!"/>
    <x v="1"/>
  </r>
  <r>
    <n v="2510"/>
    <n v="1002515522"/>
    <n v="3"/>
    <x v="7"/>
    <n v="4"/>
    <s v="KUDUS"/>
    <s v="PURWODADI"/>
    <s v="WRO"/>
    <s v="DPS"/>
    <s v="AO"/>
    <x v="0"/>
    <m/>
    <s v="Completed (PS)"/>
    <s v="DPS-Logistic &amp; Manufacturing"/>
    <d v="2026-08-07T20:07:57"/>
    <d v="2026-08-12T14:02:29"/>
    <n v="69361189"/>
    <m/>
    <n v="142509107169"/>
    <s v="PT Nusantara Ekspres Kilat Hub Ngaringan"/>
    <s v="ODP-WRO-FL/052"/>
    <s v="WO061211640"/>
    <m/>
    <m/>
    <m/>
    <n v="111.2156152"/>
    <n v="-7.0496254"/>
    <s v="P26-204347 ; PIC Dhimas Permadi Okta, dhimas.dewa@spxexpress.com, 085647823280  "/>
    <s v="TAM"/>
    <m/>
    <m/>
    <m/>
    <m/>
    <m/>
    <m/>
    <m/>
    <m/>
    <s v="Management Janji"/>
    <s v="P26-204347 ; PIC Dhimas Permadi Okta, dhimas.dewa@spxexpress.com, 085647823280  "/>
    <s v="FCC"/>
    <d v="2026-07-08T20:10:53"/>
    <m/>
    <m/>
    <s v="PS"/>
    <s v="WRO"/>
    <s v="NO ADDON"/>
    <n v="20260812"/>
    <s v="Completed"/>
    <s v="- 11_11450;Biaya PSB Reguler HSI EBIS ~ 11[150000]  - SP_NOSS;SP_NOSS ~ Internet NOSS Multispeed Network[0]  - SP_NOSS;SP_NOSS ~ Internet NOSS Multispeed Network[0]  - E23015;E23015 ~ ES23 - Perangkat ONT[0]  - E23015~null~44292;E23015||11||Abodemen 0[0] "/>
    <s v="INDIBIZ"/>
    <m/>
    <m/>
    <d v="2026-08-10T13:30:00"/>
    <s v="P26-204347 ; PIC Dhimas Permadi Okta, dhimas.dewa@spxexpress.com, 085647823280  "/>
    <n v="2026"/>
    <n v="8"/>
    <n v="12"/>
    <d v="2026-08-12T00:00:00"/>
    <n v="1.4375"/>
    <x v="2"/>
  </r>
  <r>
    <n v="2511"/>
    <n v="1002519473"/>
    <n v="3"/>
    <x v="6"/>
    <n v="5"/>
    <s v="SIDOARJO"/>
    <s v="INNER - JATIM TIMUR"/>
    <s v="TUN"/>
    <s v="REG"/>
    <s v="AO"/>
    <x v="0"/>
    <m/>
    <s v="MIA - INVALID SURVEY"/>
    <s v="RBS-Regional 3"/>
    <d v="2026-08-11T11:17:30"/>
    <d v="2026-08-12T09:53:39"/>
    <n v="69363119"/>
    <m/>
    <n v="152327226347"/>
    <s v="SD MUHAMMADIYAH 2 TULANGAN"/>
    <s v="ODP-TUN-FX/24"/>
    <s v="WO061532655"/>
    <m/>
    <m/>
    <m/>
    <n v="112.64730691909701"/>
    <n v="-7.4741363238329699"/>
    <s v="|MN01572|/SD MUHAMMADIYAH 2 TULANGAN/WINBACK 2.0 HSI B2B (1:1) 50MBPS 355RB PSB DISC 70%/sekolahkreatifsdmuda@gmail.com/MUKHAMAD NUR AZIZ/81231441670"/>
    <s v="Sales Force DBS"/>
    <m/>
    <m/>
    <m/>
    <m/>
    <m/>
    <m/>
    <m/>
    <m/>
    <s v="Management Janji"/>
    <s v="2026-08-12 15:00:00|Nama PIC : BAPAK AZIZ No HP : 081231441670 Alt :  M Janji : (RABU/12/AGUSTUS/2026) jam Pasang : 09:00 Note : hubungi pelanggan jika ingin kelokasi|40961371|MYDITA"/>
    <s v="FCC"/>
    <d v="2026-11-08T11:40:03"/>
    <d v="2026-08-12T15:00:00"/>
    <m/>
    <s v="SURVEY_NEW_MANJA"/>
    <s v="TUN"/>
    <s v="NO ADDON"/>
    <m/>
    <s v="MIE - INVALID SURVEY - ODP Jauh"/>
    <s v="- 11_11446;Biaya PSB HSI EBIS Tunai di Depan ~ 11[150000]  - SP_NOSS;SP_NOSS ~ Internet NOSS Multispeed Network[0]  - SP_NOSS;SP_NOSS ~ Internet NOSS Multispeed Network[0]  - E23015;E23015 ~ ES23 - Perangkat ONT[0]  - E23015~null~44292;E23015||11||Abodeme"/>
    <s v="INDIBIZ"/>
    <m/>
    <m/>
    <d v="2026-08-12T15:00:00"/>
    <s v="2026-08-12 15:00:00|Nama PIC : BAPAK AZIZ No HP : 081231441670 Alt :  M Janji : (RABU/12/AGUSTUS/2026) jam Pasang : 09:00 Note : hubungi pelanggan jika ingin kelokasi|40961371|MYDITA"/>
    <m/>
    <m/>
    <m/>
    <e v="#NUM!"/>
    <e v="#NUM!"/>
    <x v="1"/>
  </r>
  <r>
    <n v="2512"/>
    <n v="1002525242"/>
    <n v="3"/>
    <x v="7"/>
    <n v="4"/>
    <s v="SOLO"/>
    <s v="BOYOLALI"/>
    <s v="BYL"/>
    <s v="REG"/>
    <s v="AO"/>
    <x v="0"/>
    <s v="1P INET"/>
    <s v="Completed (PS)"/>
    <s v="RBS-Regional 3"/>
    <d v="2026-08-13T19:07:56"/>
    <d v="2026-08-14T13:59:51"/>
    <n v="69365536"/>
    <m/>
    <n v="143553212617"/>
    <s v="SPPG Boyolali Gladagsari Kaligentong"/>
    <s v="ODP-BYL-FH/144"/>
    <s v="WO061703358"/>
    <m/>
    <m/>
    <m/>
    <n v="110.542330741882"/>
    <n v="-7.4500391527858998"/>
    <s v="|MN00372|MYIA-061998966550/POI/Kukuh Nurcahyo/085900032123/sppggladagsarikaligentong@gmail.com"/>
    <s v="MYIB_ASSISTANT"/>
    <m/>
    <m/>
    <m/>
    <m/>
    <m/>
    <m/>
    <m/>
    <m/>
    <s v="Management Janji"/>
    <s v="2026-08-15 08:00:00 | Nama Pic : BP KUKUH No Hp Pic : 085900032123 Jam Pemasangan : 08:00 - 12.00 Tanggal Pemasangan : JUMAT 14 AGUSTUS 2026 Info Tambahan : Hubungi pelanggan sebelum datang ke lokasi"/>
    <s v="FCC"/>
    <s v="13-08-2026 19:10:02"/>
    <d v="2026-08-15T08:00:00"/>
    <m/>
    <s v="PS"/>
    <s v="BYL"/>
    <s v="NO ADDON"/>
    <n v="20260814"/>
    <s v="Completed"/>
    <s v="HSI Bisnis Promo HUT Telkom PSB 70% - 100 Mbps Dual Band"/>
    <s v="INDIBIZ"/>
    <m/>
    <m/>
    <d v="2026-08-15T08:00:00"/>
    <s v="2026-08-15 08:00:00 | Nama Pic : BP KUKUH No Hp Pic : 085900032123 Jam Pemasangan : 08:00 - 12.00 Tanggal Pemasangan : JUMAT 14 AGUSTUS 2026 Info Tambahan : Hubungi pelanggan sebelum datang ke lokasi"/>
    <n v="2026"/>
    <n v="8"/>
    <n v="14"/>
    <d v="2026-08-14T00:00:00"/>
    <n v="-1.3333333333357587"/>
    <x v="0"/>
  </r>
  <r>
    <n v="2513"/>
    <n v="1002508987"/>
    <n v="3"/>
    <x v="1"/>
    <n v="5"/>
    <s v="MADURA"/>
    <s v="BANGKALAN"/>
    <s v="KML"/>
    <s v="REG"/>
    <s v="AO"/>
    <x v="0"/>
    <m/>
    <s v="CANCEL COMPLETED"/>
    <s v="RBS-Regional 3"/>
    <d v="2026-08-04T15:44:12"/>
    <d v="2026-08-07T15:48:56"/>
    <n v="69358464"/>
    <m/>
    <n v="152436204011"/>
    <s v="Toko Santriawan UTM"/>
    <s v="ODP-KML-FF/47"/>
    <m/>
    <m/>
    <m/>
    <m/>
    <n v="112.7226233"/>
    <n v="-7.1128659000000001"/>
    <s v="|MN02600|/Toko Santriawan UTM/HSI Bisnis Promo HUT Telkom (1:1) 50 Mbps (Rp 355.000) PSB Rp 150.000/087892187243/oohppp858@gmail.com/Salman Al Farisi/-7.12603,112.7242751,769/Jln. Raya Telang GG 2 ,Kama Bangkalan"/>
    <s v="Sales Force DBS"/>
    <m/>
    <m/>
    <m/>
    <m/>
    <m/>
    <m/>
    <m/>
    <m/>
    <m/>
    <m/>
    <m/>
    <d v="2026-04-08T15:55:14"/>
    <m/>
    <m/>
    <s v="REJECT_FCC"/>
    <s v="KML"/>
    <s v="NO ADDON"/>
    <m/>
    <s v="DECLINE : Decline - Batal Order SOPHAN SOPYAN 40900827|MYDITA"/>
    <s v="- 11_11446;Biaya PSB HSI EBIS Tunai di Depan ~ 11[150000]  - E25060;E25060 ~ ES25 - Paket HSI Bisnis (HSIE) Khusus Winback 2.0[0]  - E25060~null~E25060_UNL;UNL ~ Internet-Link Unlimited Internet Usage ~ E25060[0]  - E25060~null~105343;E25060||11||Abodemen"/>
    <s v="INDIBIZ"/>
    <m/>
    <m/>
    <m/>
    <m/>
    <m/>
    <m/>
    <m/>
    <e v="#NUM!"/>
    <e v="#NUM!"/>
    <x v="1"/>
  </r>
  <r>
    <n v="2514"/>
    <n v="1002527049"/>
    <n v="3"/>
    <x v="7"/>
    <n v="4"/>
    <s v="KUDUS"/>
    <s v="PURWODADI"/>
    <s v="WRO"/>
    <s v="REG"/>
    <s v="AO"/>
    <x v="0"/>
    <m/>
    <s v="Completed (PS)"/>
    <s v="RBS-Regional 3"/>
    <d v="2026-08-14T16:01:19"/>
    <d v="2026-08-15T09:18:58"/>
    <n v="69362839"/>
    <m/>
    <n v="142509107252"/>
    <s v="SMP PLUS MAMBAUS SHOLIHIN"/>
    <s v="ODP-WRO-FK/112"/>
    <s v="WO061767943"/>
    <m/>
    <m/>
    <m/>
    <n v="111.14060000000001"/>
    <n v="-7.1637199999999996"/>
    <s v="|MN00410|MYIA-031124116376/POI/ADIB BURROCHMAN/081336938046/smpplusmambaussholihin2019@gmail.com"/>
    <s v="Amex"/>
    <m/>
    <m/>
    <m/>
    <m/>
    <m/>
    <m/>
    <m/>
    <m/>
    <s v="Management Janji"/>
    <s v="2026-08-12 08:00:00 | M Janji : (12/08/2026)  jam Pasang : 09:00  Note : hubungi pelanggan jika ingin kelokasi  "/>
    <s v="FCC"/>
    <s v="14-08-2026 16:10:01"/>
    <m/>
    <m/>
    <s v="PS"/>
    <s v="WRO"/>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2 08:00:00 | M Janji : (12/08/2026)  jam Pasang : 09:00  Note : hubungi pelanggan jika ingin kelokasi  "/>
    <n v="2026"/>
    <n v="8"/>
    <n v="15"/>
    <d v="2026-08-15T00:00:00"/>
    <n v="0.70833333333575865"/>
    <x v="0"/>
  </r>
  <r>
    <n v="2515"/>
    <n v="1002524252"/>
    <n v="3"/>
    <x v="3"/>
    <n v="4"/>
    <s v="MAGELANG"/>
    <s v="KEBUMEN"/>
    <s v="KTW"/>
    <s v="REG"/>
    <s v="AO"/>
    <x v="0"/>
    <s v="1P INET"/>
    <s v="Completed (PS)"/>
    <s v="RBS-Regional 3"/>
    <d v="2026-08-13T13:25:56"/>
    <d v="2026-08-14T11:33:59"/>
    <n v="69365150"/>
    <m/>
    <n v="141176104629"/>
    <s v="SMP IT AL FURQAN AMBAL"/>
    <s v="ODP-KTW-FAD/056 FAD/D03/056.01"/>
    <s v="WO061669804"/>
    <m/>
    <m/>
    <m/>
    <n v="109.7312804"/>
    <n v="-7.7212239999999897"/>
    <s v="|MN00664|MYIA-026012716239/POI/Meilia Puspita Utama/0895325669755/meiliapuspitautama@gmail.com"/>
    <s v="MYIB_ASSISTANT"/>
    <m/>
    <m/>
    <m/>
    <m/>
    <m/>
    <m/>
    <m/>
    <m/>
    <s v="Management Janji"/>
    <s v="2026-08-14 13:00:00 | Nama Pic : IBU MEILIA No Hp Pic : 0895325669755 Jam Pemasangan : 08:00 - 12.00 Tanggal Pemasangan : JUMAT 14 AGUSTUS 2026 Info Tambahan : Hubungi pelanggan sebelum datang ke lokasi"/>
    <s v="FCC"/>
    <s v="13-08-2026 13:39:51"/>
    <d v="2026-08-14T13:00:00"/>
    <m/>
    <s v="PS"/>
    <s v="KTW"/>
    <s v="NO ADDON"/>
    <n v="20260814"/>
    <s v="Completed"/>
    <s v="HSI Bisnis Promo HUT Telkom PSB 70% - 150 Mbps"/>
    <s v="INDIBIZ"/>
    <m/>
    <m/>
    <d v="2026-08-14T13:00:00"/>
    <s v="2026-08-14 13:00:00 | Nama Pic : IBU MEILIA No Hp Pic : 0895325669755 Jam Pemasangan : 08:00 - 12.00 Tanggal Pemasangan : JUMAT 14 AGUSTUS 2026 Info Tambahan : Hubungi pelanggan sebelum datang ke lokasi"/>
    <n v="2026"/>
    <n v="8"/>
    <n v="14"/>
    <d v="2026-08-14T00:00:00"/>
    <n v="-0.54166666666424135"/>
    <x v="0"/>
  </r>
  <r>
    <n v="2516"/>
    <n v="1002523821"/>
    <n v="3"/>
    <x v="1"/>
    <n v="5"/>
    <s v="SBY UTARA"/>
    <s v="TANDES"/>
    <s v="KRP"/>
    <s v="DPS"/>
    <s v="AO"/>
    <x v="0"/>
    <m/>
    <s v="OSS - FALLOUT"/>
    <s v="DPS-Financial &amp; Welfare"/>
    <d v="2026-08-13T10:57:36"/>
    <d v="2026-08-13T14:28:49"/>
    <n v="60251615"/>
    <m/>
    <n v="152415234867"/>
    <s v="PT BFI FINANCE INDONESIA"/>
    <s v="ODP-KRP-FCD/02"/>
    <s v="WO061651369"/>
    <m/>
    <m/>
    <m/>
    <n v="112.6948242"/>
    <n v="-7.3429013000000003"/>
    <s v="DPS FWS P26-204359  AM Risalatul Haq Anasha 085121502622 Pic Lokasi  Rangga 085701800090"/>
    <s v="Account Manager"/>
    <m/>
    <m/>
    <m/>
    <m/>
    <m/>
    <m/>
    <m/>
    <m/>
    <s v="Management Janji"/>
    <s v="PSB HSI BUNDLING NETMONK 50 MBPS"/>
    <s v="FCC"/>
    <s v="13-08-2026 11:10:22"/>
    <m/>
    <s v="Kendala Pelanggan"/>
    <s v="FO_WFM"/>
    <s v="KRP"/>
    <s v="NETMONK"/>
    <m/>
    <s v="Provisioning Failed|WFM|INF009036748|PP_-7.333358,112.6956935_-7.342898639790543, 112.69481078894992, MANJA HARI SELASA 18/08"/>
    <s v="- 11_11450;Biaya PSB Reguler HSI EBIS ~ 11[500000]  - SP_NOSS;SP_NOSS ~ Internet NOSS Multispeed Network[0]  - E23046;E23046 ~ ES23 - Paket HSI Bisnis[0]  - E23046~null~E23046_UNL;UNL ~ Internet-Link Unlimited Internet Usage ~ E23046[0]  - E23046~null~448"/>
    <s v="INDIBIZ"/>
    <m/>
    <m/>
    <d v="2026-08-13T15:00:00"/>
    <s v="PSB HSI BUNDLING NETMONK 50 MBPS"/>
    <m/>
    <m/>
    <m/>
    <e v="#NUM!"/>
    <e v="#NUM!"/>
    <x v="1"/>
  </r>
  <r>
    <n v="2517"/>
    <n v="1002510416"/>
    <n v="3"/>
    <x v="5"/>
    <n v="5"/>
    <s v="DENPASAR"/>
    <s v="JIMBARAN"/>
    <s v="JBR"/>
    <s v="REG"/>
    <s v="AO"/>
    <x v="0"/>
    <m/>
    <s v="QC MIA - INVALID QUALITY CONTROL MIA"/>
    <s v="RBS-Regional 3"/>
    <d v="2026-08-05T12:46:36"/>
    <d v="2026-08-12T18:56:22"/>
    <n v="69359109"/>
    <m/>
    <n v="172415798687"/>
    <s v="VILLA SAHADEWA 78"/>
    <s v="ODP-JBR-FY/14"/>
    <m/>
    <m/>
    <m/>
    <m/>
    <n v="115.140953236957"/>
    <n v="-8.8217404720708608"/>
    <s v="|MN02545|/PIC DIAH ADE JUNIARTI/087840078118-087761045108/indorachel@gmail.com"/>
    <s v="Sales Force DBS"/>
    <m/>
    <m/>
    <m/>
    <m/>
    <m/>
    <m/>
    <m/>
    <m/>
    <m/>
    <m/>
    <m/>
    <d v="2026-05-08T12:55:33"/>
    <m/>
    <m/>
    <s v="QC1"/>
    <s v="JBR"/>
    <s v="NO ADDON"/>
    <m/>
    <s v="QC MIA - INVALID QUALITY CONTROL MIA - Foto Dokumen Usaha Tidak Valid - Lampirkan dokumen NIB/SIUP/IUMK/SKU atas nama usaha t"/>
    <s v="- 11_11446;Biaya PSB HSI EBIS Tunai di Depan ~ 11[150000]  - SP_NOSS;SP_NOSS ~ Internet NOSS Multispeed Network[0]  - SP_NOSS;SP_NOSS ~ Internet NOSS Multispeed Network[0]  - E25061;E25061 ~ ES25 - Paket HSI Basic (HSIEF) Khusus Winback 2.0[0]  - E25061~n"/>
    <s v="INDIBIZ"/>
    <m/>
    <m/>
    <m/>
    <m/>
    <m/>
    <m/>
    <m/>
    <e v="#NUM!"/>
    <e v="#NUM!"/>
    <x v="1"/>
  </r>
  <r>
    <n v="2518"/>
    <n v="1002518221"/>
    <n v="3"/>
    <x v="4"/>
    <n v="4"/>
    <s v="PEKALONGAN"/>
    <s v="SLAWI"/>
    <s v="ADW"/>
    <s v="DGS"/>
    <s v="AO"/>
    <x v="0"/>
    <m/>
    <s v="102 | FOLLOW UP COMPLETED"/>
    <s v="DGS-B2B TREG"/>
    <d v="2026-08-10T15:11:02"/>
    <d v="2026-08-12T12:08:42"/>
    <n v="69362612"/>
    <m/>
    <n v="146282105538"/>
    <s v="Kantor Bapas Tegal"/>
    <s v="ODP-ADW-FA/008"/>
    <s v="WO061419283"/>
    <m/>
    <m/>
    <m/>
    <n v="109.1386134"/>
    <n v="-6.9529582999999997"/>
    <s v="DGS HSI | BUDIYANTO ZHEZA ARDANA | NIK. 960209 | TREG 3 | HSI 1S 50MB | 439.000 | PIC DARYOTO 085860762926 "/>
    <s v="Account Manager"/>
    <m/>
    <m/>
    <m/>
    <m/>
    <m/>
    <m/>
    <m/>
    <m/>
    <s v="Management Janji"/>
    <s v="OK"/>
    <s v="FCC"/>
    <d v="2026-10-08T15:25:39"/>
    <m/>
    <s v="Kendala Teknik"/>
    <s v="REVOKE"/>
    <s v="ADW"/>
    <s v="NO ADDON"/>
    <m/>
    <s v="Follow Up Revoke Completed, New Order ID : SC1002521957"/>
    <s v="- 11_11450;Biaya PSB Reguler HSI EBIS ~ 11[150000]  - SP_NOSS;SP_NOSS ~ Internet NOSS Multispeed Network[0]  - SP_NOSS;SP_NOSS ~ Internet NOSS Multispeed Network[0]  - E23046;E23046 ~ ES23 - Paket HSI Bisnis[0]  - E23046~null~E23046_UNL;UNL ~ Internet-Lin"/>
    <s v="INDIBIZ"/>
    <m/>
    <m/>
    <d v="2026-08-10T12:00:00"/>
    <s v="OK"/>
    <m/>
    <m/>
    <m/>
    <e v="#NUM!"/>
    <e v="#NUM!"/>
    <x v="1"/>
  </r>
  <r>
    <n v="2519"/>
    <n v="1002515891"/>
    <n v="3"/>
    <x v="2"/>
    <n v="5"/>
    <s v="KEDIRI"/>
    <s v="TULUNGAGUNG"/>
    <s v="TUL"/>
    <s v="REG"/>
    <s v="AO"/>
    <x v="0"/>
    <s v="1P INET"/>
    <s v="Completed (PS)"/>
    <s v="RBS-Regional 3"/>
    <d v="2026-08-08T12:40:56"/>
    <d v="2026-08-10T10:01:11"/>
    <n v="69361430"/>
    <m/>
    <n v="152606246406"/>
    <s v="UD. HARMI SULISTYORINI (SPBU Pertamina 54.662.26)"/>
    <s v="ODP-TUL-FN/89 FN/D04/89.01"/>
    <s v="WO061256141"/>
    <m/>
    <m/>
    <m/>
    <n v="111.87668556195"/>
    <n v="-8.0668669997057592"/>
    <s v="|MN02702|MYIA-008536462857/POI/FIANA MARZANU/08578578102/spbubsgroup26@gmail.com"/>
    <s v="MYIB_ASSISTANT"/>
    <m/>
    <m/>
    <m/>
    <m/>
    <m/>
    <m/>
    <m/>
    <m/>
    <s v="Management Janji"/>
    <s v="2026-08-09 13:00:00 | Nama Pic : bp FIANA MARZANU No Hp Pic : 085785781025 No alt : - Jam Pemasangan : pagi  Tanggal Pemasangan : 9 Agustus 2026"/>
    <s v="FCC"/>
    <d v="2026-08-08T12:55:02"/>
    <d v="2026-08-09T13:00:00"/>
    <m/>
    <s v="PS"/>
    <s v="TUL"/>
    <s v="NO ADDON"/>
    <n v="20260810"/>
    <s v="Completed"/>
    <s v="HSI Bisnis Promo HUT Telkom PSB 70% - 50 Mbps"/>
    <s v="INDIBIZ"/>
    <m/>
    <m/>
    <d v="2026-08-09T13:00:00"/>
    <s v="2026-08-09 13:00:00 | Nama Pic : bp FIANA MARZANU No Hp Pic : 085785781025 No alt : - Jam Pemasangan : pagi  Tanggal Pemasangan : 9 Agustus 2026"/>
    <n v="2026"/>
    <n v="8"/>
    <n v="10"/>
    <d v="2026-08-10T00:00:00"/>
    <n v="0.45833333333575865"/>
    <x v="0"/>
  </r>
  <r>
    <n v="2520"/>
    <n v="1002519234"/>
    <n v="3"/>
    <x v="3"/>
    <n v="4"/>
    <s v="MAGELANG"/>
    <s v="KEBUMEN"/>
    <s v="KAK"/>
    <s v="REG"/>
    <s v="AO"/>
    <x v="0"/>
    <s v="1P INET"/>
    <s v="102 | FOLLOW UP COMPLETED"/>
    <s v="RBS-Regional 3"/>
    <d v="2026-08-11T10:19:56"/>
    <d v="2026-08-13T12:42:27"/>
    <n v="69363022"/>
    <m/>
    <n v="141177105416"/>
    <s v="PEMERINTAH DESA KEDALEMANWETAN"/>
    <s v="ODP-KAK-FAH/059 FAH/D03/059.01"/>
    <s v="WO061472195"/>
    <m/>
    <m/>
    <m/>
    <n v="109.507271"/>
    <n v="-7.7346252"/>
    <s v="|MN00662|MYIA-082797876696/POI/Asep/085290461690/pemdeskedalemanwetan@gmail.com"/>
    <s v="MYIB_ASSISTANT"/>
    <m/>
    <m/>
    <m/>
    <m/>
    <m/>
    <m/>
    <m/>
    <m/>
    <s v="Management Janji"/>
    <s v="2026-08-12 08:00:00 | Jam pemasangan : 08.00 - 12.00 Info Tambahan : Hubungi pelanggan dulu sebelum ke lokasi terimakasih "/>
    <s v="FCC"/>
    <d v="2026-11-08T10:39:50"/>
    <d v="2026-08-12T08:00:00"/>
    <s v="Kendala Pelanggan"/>
    <s v="REVOKE"/>
    <s v="KAK"/>
    <s v="NO ADDON"/>
    <m/>
    <s v="Follow Up Revoke Completed, New Order ID : SC1002524126"/>
    <s v="HSI Bisnis Basic Promo HUT Telkom PSB 70% - 50 Mbps"/>
    <s v="INDIBIZ"/>
    <m/>
    <m/>
    <d v="2026-08-12T08:00:00"/>
    <s v="2026-08-12 08:00:00 | Jam pemasangan : 08.00 - 12.00 Info Tambahan : Hubungi pelanggan dulu sebelum ke lokasi terimakasih "/>
    <m/>
    <m/>
    <m/>
    <e v="#NUM!"/>
    <e v="#NUM!"/>
    <x v="1"/>
  </r>
  <r>
    <n v="2521"/>
    <n v="1002529691"/>
    <n v="3"/>
    <x v="4"/>
    <n v="4"/>
    <s v="PEKALONGAN"/>
    <s v="BREBES"/>
    <s v="BKA"/>
    <s v="REG"/>
    <s v="AO"/>
    <x v="0"/>
    <m/>
    <s v="Completed (PS)"/>
    <s v="RBS-Regional 3"/>
    <d v="2026-08-16T13:47:25"/>
    <d v="2026-08-16T14:28:46"/>
    <n v="69366784"/>
    <m/>
    <n v="142205105761"/>
    <s v="Brilink cipelem"/>
    <s v="ODP-BKA-FJ/083"/>
    <s v="WO061879806"/>
    <m/>
    <m/>
    <m/>
    <n v="108.943833542327"/>
    <n v="-6.9124891086698801"/>
    <s v="MD|MYDB-20260815265461|EC50002/MC50042|Brilink cipelem|083160111643"/>
    <s v="MYDIGIBIZPARTNER"/>
    <m/>
    <m/>
    <m/>
    <m/>
    <m/>
    <m/>
    <m/>
    <m/>
    <s v="Management Janji"/>
    <s v="2026-08-16 08:00:00 | Tanggal pemasangan: 16/08/2026  Jam pemasangan : pagi / siang  Info Tambahan : Hubungi pelanggan dulu sebelum ke lokasi  terima kasih."/>
    <s v="FCC"/>
    <s v="16-08-2026 13:54:56"/>
    <m/>
    <m/>
    <s v="PS"/>
    <s v="BKA"/>
    <s v="NO ADDON"/>
    <n v="20260816"/>
    <s v="Completed"/>
    <s v="- 11_11446;Biaya PSB HSI EBIS Tunai di Depan ~ 11[150000]  - SP_NOSS;SP_NOSS ~ Internet NOSS Multispeed Network[0]  - SP_NOSS;SP_NOSS ~ Internet NOSS Multispeed Network[0]  - E23046;E23046 ~ ES23 - Paket HSI Bisnis[0]  - E23046~null~E23046_UNL;UNL ~ Inter"/>
    <s v="INDIBIZ"/>
    <m/>
    <m/>
    <d v="2026-08-16T07:00:00"/>
    <s v="2026-08-16 08:00:00 | Tanggal pemasangan: 16/08/2026  Jam pemasangan : pagi / siang  Info Tambahan : Hubungi pelanggan dulu sebelum ke lokasi  terima kasih."/>
    <n v="2026"/>
    <n v="8"/>
    <n v="16"/>
    <d v="2026-08-16T00:00:00"/>
    <n v="-0.29166666666424135"/>
    <x v="0"/>
  </r>
  <r>
    <n v="2522"/>
    <n v="1002504523"/>
    <n v="3"/>
    <x v="7"/>
    <n v="4"/>
    <s v="KUDUS"/>
    <s v="JEPARA"/>
    <s v="PEC"/>
    <s v="REG"/>
    <s v="AO"/>
    <x v="0"/>
    <s v="1P INET"/>
    <s v="Completed (PS)"/>
    <s v="RBS-Regional 3"/>
    <d v="2026-08-01T12:31:56"/>
    <d v="2026-08-02T16:52:24"/>
    <n v="69356695"/>
    <m/>
    <n v="146593115331"/>
    <s v="Kaizen Home Service (AC &amp; Listrik)"/>
    <s v="ODP-PEC-FN/001"/>
    <s v="WO060641761"/>
    <m/>
    <m/>
    <m/>
    <n v="110.7395842"/>
    <n v="-6.6907300999999997"/>
    <s v="|MN01761|MYIA-052025500867/POI/khazinul Asror/085226507007/koziac07@gmail.com"/>
    <s v="MYIB_ASSISTANT"/>
    <m/>
    <m/>
    <m/>
    <m/>
    <m/>
    <m/>
    <m/>
    <m/>
    <s v="Management Janji"/>
    <s v="2026-08-02 13:00:00 | telp :085226507007 Tanggal pemasangan :02/08/2026 Jam pemasangan : pagi/siang Info Tambahan : Hubungi pelanggan dulu sebelum ke lokasi terima kasih"/>
    <s v="FCC"/>
    <d v="2026-01-08T12:40:34"/>
    <d v="2026-08-02T13:00:00"/>
    <m/>
    <s v="PS"/>
    <s v="PEC"/>
    <s v="NO ADDON"/>
    <n v="20260802"/>
    <s v="Completed"/>
    <s v="HSI Bisnis Promo HUT Telkom PSB 70% - 50 Mbps"/>
    <s v="INDIBIZ"/>
    <m/>
    <m/>
    <d v="2026-08-02T13:00:00"/>
    <s v="2026-08-02 13:00:00 | telp :085226507007 Tanggal pemasangan :02/08/2026 Jam pemasangan : pagi/siang Info Tambahan : Hubungi pelanggan dulu sebelum ke lokasi terima kasih"/>
    <n v="2026"/>
    <n v="8"/>
    <n v="2"/>
    <d v="2026-08-02T00:00:00"/>
    <n v="-0.54166666666424135"/>
    <x v="0"/>
  </r>
  <r>
    <n v="2523"/>
    <n v="1002504535"/>
    <n v="3"/>
    <x v="2"/>
    <n v="5"/>
    <s v="MALANG"/>
    <s v="BATU"/>
    <s v="BTU"/>
    <s v="REG"/>
    <s v="AO"/>
    <x v="0"/>
    <m/>
    <s v="Completed (PS)"/>
    <s v="RBS-Regional 3"/>
    <d v="2026-08-01T12:49:22"/>
    <d v="2026-08-01T15:39:12"/>
    <n v="69343828"/>
    <m/>
    <n v="152707239166"/>
    <s v="JATIMPARK 1"/>
    <s v="ODP-BTU-FCE/33"/>
    <s v="WO060643882"/>
    <m/>
    <m/>
    <m/>
    <n v="112.443376"/>
    <n v="-7.865888"/>
    <s v="|MN02703|MYIA-028806572290/POI/Jemmy/08123305579/jemmy.indo@yahoo.com"/>
    <s v="Sales Profesional"/>
    <m/>
    <m/>
    <m/>
    <m/>
    <m/>
    <m/>
    <m/>
    <m/>
    <s v="Management Janji"/>
    <s v="2026-07-16 13:00:00 | Jam Pemasangan : 08:00 - 12.00  Tanggal Pemasangan : Kamis 16 JULI 2026  Info Tambahan : Hubungi pelanggan sebelum datang ke lokasi"/>
    <s v="FCC"/>
    <d v="2026-01-08T12:54:47"/>
    <m/>
    <m/>
    <s v="PS"/>
    <s v="BTU"/>
    <s v="NO ADDON"/>
    <n v="20260801"/>
    <s v="Completed"/>
    <s v="- 11_11446;Biaya PSB HSI EBIS Tunai di Depan ~ 11[150000]  - SP_NOSS;SP_NOSS ~ Internet NOSS Multispeed Network[0]  - SP_NOSS;SP_NOSS ~ Internet NOSS Multispeed Network[0]  - E25060;E25060 ~ ES25 - Paket HSI Bisnis (HSIE) Khusus Winback 2.0[0]  - E25060~n"/>
    <s v="INDIBIZ"/>
    <m/>
    <m/>
    <d v="2026-08-01T07:00:00"/>
    <s v="2026-07-16 13:00:00 | Jam Pemasangan : 08:00 - 12.00  Tanggal Pemasangan : Kamis 16 JULI 2026  Info Tambahan : Hubungi pelanggan sebelum datang ke lokasi"/>
    <n v="2026"/>
    <n v="8"/>
    <n v="1"/>
    <d v="2026-08-01T00:00:00"/>
    <n v="-0.29166666666424135"/>
    <x v="0"/>
  </r>
  <r>
    <n v="2524"/>
    <n v="1002509901"/>
    <n v="3"/>
    <x v="1"/>
    <n v="5"/>
    <s v="SBY UTARA"/>
    <s v="GRESIK"/>
    <s v="BPG"/>
    <s v="REG"/>
    <s v="AO"/>
    <x v="0"/>
    <s v="1P INET"/>
    <s v="Completed (PS)"/>
    <s v="RBS-Regional 3"/>
    <d v="2026-08-05T10:08:57"/>
    <d v="2026-08-05T18:34:30"/>
    <n v="69358863"/>
    <m/>
    <n v="152443206746"/>
    <s v="toko wati"/>
    <s v="ODP-BPG-FE/12 FE/D03/12.01"/>
    <s v="WO060958253"/>
    <m/>
    <m/>
    <m/>
    <n v="112.499221153557"/>
    <n v="-7.2514319732109804"/>
    <s v="MD|MYDB-20260804264336|DN00001/MN00018|toko wati|087838502855"/>
    <s v="MYDIGIBIZPARTNER"/>
    <m/>
    <m/>
    <m/>
    <m/>
    <m/>
    <m/>
    <m/>
    <m/>
    <s v="Management Janji"/>
    <s v="2026-08-06 08:00:00 | Waktu pemasnagan : 06 Agustus 2026 Jam pemasangan : 08.00 - 12.00 Mohon hubungi pelanggan sebelum ke lokasi  Terima kasih"/>
    <s v="FCC"/>
    <d v="2026-05-08T10:09:56"/>
    <d v="2026-08-06T08:00:00"/>
    <m/>
    <s v="PS"/>
    <s v="BPG"/>
    <s v="NO ADDON"/>
    <n v="20260805"/>
    <s v="Completed"/>
    <s v="HSI Bisnis Promo HUT Telkom PSB 70% - 150 Mbps"/>
    <s v="INDIBIZ"/>
    <m/>
    <m/>
    <d v="2026-08-06T08:00:00"/>
    <s v="2026-08-06 08:00:00 | Waktu pemasnagan : 06 Agustus 2026 Jam pemasangan : 08.00 - 12.00 Mohon hubungi pelanggan sebelum ke lokasi  Terima kasih"/>
    <n v="2026"/>
    <n v="8"/>
    <n v="5"/>
    <d v="2026-08-05T00:00:00"/>
    <n v="-1.3333333333357587"/>
    <x v="0"/>
  </r>
  <r>
    <n v="2525"/>
    <n v="1002509255"/>
    <n v="3"/>
    <x v="3"/>
    <n v="4"/>
    <s v="MAGELANG"/>
    <s v="WONOSOBO"/>
    <s v="WOS"/>
    <s v="REG"/>
    <s v="AO"/>
    <x v="0"/>
    <m/>
    <s v="FCC - HD1A - PROGRESS"/>
    <s v="RBS-Regional 3"/>
    <d v="2026-08-04T16:48:13"/>
    <d v="2026-08-04T16:49:14"/>
    <n v="69358594"/>
    <m/>
    <n v="141373127388"/>
    <s v="Sikembang Glamping"/>
    <m/>
    <m/>
    <m/>
    <m/>
    <m/>
    <n v="109.970172317775"/>
    <n v="-7.3364796434300503"/>
    <s v="AMRBS ; 402717 ; AMEX ; WIRA ; TREG3 ; MAGELANG ; 1S HSI BISNIS  300 Mbps ; Sony 082220777701; Sonicahyadi0806@gmail.com"/>
    <s v="Amex"/>
    <m/>
    <m/>
    <m/>
    <m/>
    <m/>
    <m/>
    <m/>
    <m/>
    <m/>
    <m/>
    <m/>
    <d v="2026-04-08T16:55:27"/>
    <m/>
    <m/>
    <s v="FCC"/>
    <s v="WOS"/>
    <s v="NO ADDON"/>
    <m/>
    <s v="MYDITA RBS - HD1A - PROGRESS"/>
    <s v="- 11_11446;Biaya PSB HSI EBIS Tunai di Depan ~ 11[150000]  - SP_NOSS;SP_NOSS ~ Internet NOSS Multispeed Network[0]  - SP_NOSS;SP_NOSS ~ Internet NOSS Multispeed Network[0]  - E23046;E23046 ~ ES23 - Paket HSI Bisnis[0]  - E23046~null~E23046_UNL;UNL ~ Inter"/>
    <s v="INDIBIZ"/>
    <m/>
    <m/>
    <m/>
    <m/>
    <m/>
    <m/>
    <m/>
    <e v="#NUM!"/>
    <e v="#NUM!"/>
    <x v="1"/>
  </r>
  <r>
    <n v="2526"/>
    <n v="1002512038"/>
    <n v="3"/>
    <x v="3"/>
    <n v="4"/>
    <s v="MAGELANG"/>
    <s v="KEBUMEN"/>
    <s v="KTW"/>
    <s v="REG"/>
    <s v="AO"/>
    <x v="0"/>
    <s v="1P INET"/>
    <s v="Completed (PS)"/>
    <s v="RBS-Regional 3"/>
    <d v="2026-08-06T11:25:57"/>
    <d v="2026-08-07T11:56:55"/>
    <n v="69359821"/>
    <m/>
    <n v="141176104947"/>
    <s v="PEMDES BALINGASAL - KBM"/>
    <s v="ODP-KTW-FAK/028"/>
    <s v="WO061059880"/>
    <m/>
    <m/>
    <m/>
    <n v="109.793613614085"/>
    <n v="-7.66375820832166"/>
    <s v="|MN00664|MYIA-000047470872/POI/Udhi Purnomo/082322047770/pemdesbalingasal3@gmail.com"/>
    <s v="MYIB_ASSISTANT"/>
    <m/>
    <m/>
    <m/>
    <m/>
    <m/>
    <m/>
    <m/>
    <m/>
    <s v="Management Janji"/>
    <s v="2026-08-07 15:00:00 | Nama : BP UDHI PURNOMO No Hp : 082322047770 No Alt :  Tgl Pemasangan : 07 Agustus 2026 Interval : PAGI  Note : Hubungi pelanggan terlebih dahulu"/>
    <s v="FCC"/>
    <d v="2026-06-08T11:39:52"/>
    <d v="2026-08-07T15:00:00"/>
    <m/>
    <s v="PS"/>
    <s v="KTW"/>
    <s v="NO ADDON"/>
    <n v="20260807"/>
    <s v="Completed"/>
    <s v="HSI Bisnis Basic Promo HUT Telkom PSB 70% - 50 Mbps"/>
    <s v="INDIBIZ"/>
    <m/>
    <m/>
    <d v="2026-08-07T15:00:00"/>
    <s v="2026-08-07 15:00:00 | Nama : BP UDHI PURNOMO No Hp : 082322047770 No Alt :  Tgl Pemasangan : 07 Agustus 2026 Interval : PAGI  Note : Hubungi pelanggan terlebih dahulu"/>
    <n v="2026"/>
    <n v="8"/>
    <n v="7"/>
    <d v="2026-08-07T00:00:00"/>
    <n v="-0.625"/>
    <x v="0"/>
  </r>
  <r>
    <n v="2527"/>
    <n v="1002521825"/>
    <n v="3"/>
    <x v="6"/>
    <n v="5"/>
    <s v="JEMBER"/>
    <s v="BANYUWANGI"/>
    <s v="BWG"/>
    <s v="REG"/>
    <s v="AO"/>
    <x v="0"/>
    <s v="1P INET"/>
    <s v="Completed (PS)"/>
    <s v="RBS-Regional 3"/>
    <d v="2026-08-12T11:34:57"/>
    <d v="2026-08-13T17:49:30"/>
    <n v="69364082"/>
    <m/>
    <n v="152503269642"/>
    <s v="TOKO ZUHFI"/>
    <s v="ODP-BWG-FAP/25 FAP/D03/25.01"/>
    <s v="WO061571687"/>
    <m/>
    <m/>
    <m/>
    <n v="114.3692267"/>
    <n v="-8.2192334999999996"/>
    <s v="MD|MYDB-20260811264929|DN00001/MN01010|TOKO ZUHFI|083851996075"/>
    <s v="MYDIGIBIZPARTNER"/>
    <m/>
    <m/>
    <m/>
    <m/>
    <m/>
    <m/>
    <m/>
    <m/>
    <s v="Management Janji"/>
    <s v="2026-08-13 08:00:00 | Tanggal Pemasangan : 13 Agustus 2026 Jam Pemasangan : 08:00 13:00 Info Tambahan : Hubungi pelanggan dulu sebelum ke lokasi terimakasih"/>
    <s v="FCC"/>
    <d v="2026-12-08T11:39:52"/>
    <d v="2026-08-13T08:00:00"/>
    <m/>
    <s v="PS"/>
    <s v="BWG"/>
    <s v="NO ADDON"/>
    <n v="20260813"/>
    <s v="Completed"/>
    <s v="HSI Bisnis Promo HUT Telkom PSB 70% - 300 Mbps"/>
    <s v="INDIBIZ"/>
    <m/>
    <m/>
    <d v="2026-08-13T08:00:00"/>
    <s v="2026-08-13 08:00:00 | Tanggal Pemasangan : 13 Agustus 2026 Jam Pemasangan : 08:00 13:00 Info Tambahan : Hubungi pelanggan dulu sebelum ke lokasi terimakasih"/>
    <n v="2026"/>
    <n v="8"/>
    <n v="13"/>
    <d v="2026-08-13T00:00:00"/>
    <n v="-0.33333333333575865"/>
    <x v="0"/>
  </r>
  <r>
    <n v="2528"/>
    <n v="1002530518"/>
    <n v="3"/>
    <x v="6"/>
    <n v="5"/>
    <s v="JEMBER"/>
    <s v="BANYUWANGI"/>
    <s v="PSG"/>
    <s v="REG"/>
    <s v="AO"/>
    <x v="0"/>
    <s v="2P INET + VOICE"/>
    <s v="8 | OSS - PONR"/>
    <s v="RBS-Regional 3"/>
    <d v="2026-08-17T09:50:56"/>
    <d v="2026-08-18T07:49:19"/>
    <n v="69367883"/>
    <n v="3332816012"/>
    <n v="152521203440"/>
    <s v="toko jaya abadi sumberagung"/>
    <s v="ODP-PSG-FA/22 FA/D05/22.01"/>
    <s v="WO061914198"/>
    <m/>
    <m/>
    <m/>
    <n v="114.05022393912"/>
    <n v="-8.5839415905054199"/>
    <s v="MD|MYDB-20260816265774|DC30004/MC30053|toko jaya abadi sumberagung|085139140506"/>
    <s v="MYDIGIBIZPARTNER"/>
    <m/>
    <m/>
    <m/>
    <m/>
    <m/>
    <m/>
    <m/>
    <m/>
    <s v="Management Janji"/>
    <s v="2026-08-18 08:00:00 | Jam Pemasangan : 08:00 - 12.00 Tanggal Pemasangan : 18/08/2026 Info Tambahan : Hubungi pelanggan sebelum datang ke lokasi"/>
    <s v="FCC"/>
    <s v="17-08-2026 09:55:06"/>
    <d v="2026-08-18T08:00:00"/>
    <m/>
    <s v="ACT_COM"/>
    <s v="PSG"/>
    <s v="NO ADDON"/>
    <m/>
    <s v="PONR"/>
    <s v="HSI Bisnis Bundling Phone PSB 70% - Free 800 Menit Promo - 150 Mbps"/>
    <s v="INDIBIZ"/>
    <m/>
    <m/>
    <d v="2026-08-18T08:00:00"/>
    <s v="2026-08-18 08:00:00 | Jam Pemasangan : 08:00 - 12.00 Tanggal Pemasangan : 18/08/2026 Info Tambahan : Hubungi pelanggan sebelum datang ke lokasi"/>
    <m/>
    <m/>
    <m/>
    <e v="#NUM!"/>
    <e v="#NUM!"/>
    <x v="1"/>
  </r>
  <r>
    <n v="2529"/>
    <n v="1002519528"/>
    <n v="3"/>
    <x v="6"/>
    <n v="5"/>
    <s v="SIDOARJO"/>
    <s v="PASURUAN"/>
    <s v="PWS"/>
    <s v="REG"/>
    <s v="AO"/>
    <x v="0"/>
    <s v="1P INET"/>
    <s v="OSS - FALLOUT"/>
    <s v="RBS-Regional 3"/>
    <d v="2026-08-11T11:25:56"/>
    <d v="2026-08-13T14:32:03"/>
    <n v="69363135"/>
    <m/>
    <n v="152740208090"/>
    <s v="SPBU Pertamina 54.671.04 / CV. SEMBILAN SEMBILAN TUBAN PERDANA"/>
    <s v="ODP-PWS-FL/50 FL/D04/50.01"/>
    <s v="WO061480526"/>
    <m/>
    <m/>
    <m/>
    <n v="112.7279127"/>
    <n v="-7.7418033999999896"/>
    <s v="|MN00398|MYIA-073765090162/POI/HANDINI RATIH SURYORINI/081329046359/holding99tuban@gmail.com"/>
    <s v="MYIB_ASSISTANT"/>
    <m/>
    <m/>
    <m/>
    <m/>
    <m/>
    <m/>
    <m/>
    <m/>
    <s v="Management Janji"/>
    <s v="2026-08-12 08:00:00 | telp : 081329046359 alt :  M Janji : (12/08/2026) jam Pasang :pagi / siang  Note : hubungi pelanggan jika ingin kelokasi"/>
    <s v="FCC"/>
    <d v="2026-11-08T11:40:03"/>
    <d v="2026-08-12T08:00:00"/>
    <s v="Kendala Pelanggan"/>
    <s v="FO_WFM"/>
    <s v="PWS"/>
    <s v="NO ADDON"/>
    <m/>
    <s v="Provisioning Failed|WFM|INF009036796|CANCEL PELANGGAN"/>
    <s v="HSI Bisnis Promo HUT Telkom PSB 70% - 50 Mbps"/>
    <s v="INDIBIZ"/>
    <m/>
    <m/>
    <d v="2026-08-12T08:00:00"/>
    <s v="2026-08-12 08:00:00 | telp : 081329046359 alt :  M Janji : (12/08/2026) jam Pasang :pagi / siang  Note : hubungi pelanggan jika ingin kelokasi"/>
    <m/>
    <m/>
    <m/>
    <e v="#NUM!"/>
    <e v="#NUM!"/>
    <x v="1"/>
  </r>
  <r>
    <n v="2530"/>
    <n v="1002513247"/>
    <n v="3"/>
    <x v="2"/>
    <n v="5"/>
    <s v="MADIUN"/>
    <s v="MADIUN"/>
    <s v="MNZ"/>
    <s v="DSS"/>
    <s v="AO"/>
    <x v="0"/>
    <m/>
    <s v="Completed (PS)"/>
    <s v="DSS-Man &amp; Infrastructure"/>
    <d v="2026-08-06T16:52:14"/>
    <d v="2026-08-07T13:06:45"/>
    <n v="69360241"/>
    <m/>
    <n v="152601214979"/>
    <s v="PT. INKA MULTI SOLUSI TRADING - KANTOR SALAK"/>
    <s v="ODP-MNZ-FP/80"/>
    <s v="WO061105142"/>
    <m/>
    <m/>
    <m/>
    <n v="111.529173825193"/>
    <n v="-7.6427604080915996"/>
    <s v="AMDES;405605;CHUSNUL NUUR FADILLAH;PSB;300 MBPS INET ONLY;RAGIL IMAM UTOMO 082229690447"/>
    <s v="Account Manager"/>
    <m/>
    <m/>
    <m/>
    <m/>
    <m/>
    <m/>
    <m/>
    <m/>
    <s v="Management Janji"/>
    <s v="FF"/>
    <s v="FCC"/>
    <d v="2026-06-08T16:55:32"/>
    <m/>
    <m/>
    <s v="PS"/>
    <s v="MNZ"/>
    <s v="NO ADDON"/>
    <n v="20260807"/>
    <s v="Completed"/>
    <s v="- 11_11450;Biaya PSB Reguler HSI EBIS ~ 11[150000]  - SP_NOSS;SP_NOSS ~ Internet NOSS Multispeed Network[0]  - SP_NOSS;SP_NOSS ~ Internet NOSS Multispeed Network[0]  - E23015;E23015 ~ ES23 - Perangkat ONT[0]  - E23015~null~44292;E23015||11||Abodemen 0[0] "/>
    <s v="INDIBIZ"/>
    <m/>
    <m/>
    <d v="2026-08-06T20:30:00"/>
    <s v="FF"/>
    <n v="2026"/>
    <n v="8"/>
    <n v="7"/>
    <d v="2026-08-07T00:00:00"/>
    <n v="0.14583333333575865"/>
    <x v="0"/>
  </r>
  <r>
    <n v="2531"/>
    <n v="1002529609"/>
    <n v="3"/>
    <x v="2"/>
    <n v="5"/>
    <s v="MADIUN"/>
    <s v="PONOROGO"/>
    <s v="PON"/>
    <s v="REG"/>
    <s v="AO"/>
    <x v="0"/>
    <s v="1P INET"/>
    <s v="Completed (PS)"/>
    <s v="RBS-Regional 3"/>
    <d v="2026-08-16T12:53:56"/>
    <d v="2026-08-17T14:06:17"/>
    <n v="69367482"/>
    <m/>
    <n v="152604231014"/>
    <s v="JUAL BELI LAPTOP"/>
    <s v="ODP-PON-FK/19 FK/D01/19.01"/>
    <s v="WO061872950"/>
    <m/>
    <m/>
    <m/>
    <n v="111.482943892478"/>
    <n v="-7.8120399719302496"/>
    <s v="MD|MYDB-20260816265638|DN00001/MN02053|JUAL BELI LAPTOP|085233618522"/>
    <s v="MYDIGIBIZPARTNER"/>
    <m/>
    <m/>
    <m/>
    <m/>
    <m/>
    <m/>
    <m/>
    <m/>
    <s v="Management Janji"/>
    <s v="2026-08-17 13:00:00 | Waktu pemasangan : 17 agustus 2026 Jam pemasangan : 08.00 - 12.00 Info Tambahan : Hubungi pelanggan dulu sebelum ke lokasi terimakasih "/>
    <s v="FCC"/>
    <s v="16-08-2026 12:55:02"/>
    <d v="2026-08-17T13:00:00"/>
    <m/>
    <s v="PS"/>
    <s v="PON"/>
    <s v="NO ADDON"/>
    <n v="20260817"/>
    <s v="Completed"/>
    <s v="HSI Bisnis Promo HUT Telkom PSB 70% - 300 Mbps"/>
    <s v="INDIBIZ"/>
    <m/>
    <m/>
    <d v="2026-08-17T13:00:00"/>
    <s v="2026-08-17 13:00:00 | Waktu pemasangan : 17 agustus 2026 Jam pemasangan : 08.00 - 12.00 Info Tambahan : Hubungi pelanggan dulu sebelum ke lokasi terimakasih "/>
    <n v="2026"/>
    <n v="8"/>
    <n v="17"/>
    <d v="2026-08-17T00:00:00"/>
    <n v="-0.54166666666424135"/>
    <x v="0"/>
  </r>
  <r>
    <n v="2532"/>
    <n v="1002516335"/>
    <n v="3"/>
    <x v="1"/>
    <n v="5"/>
    <s v="MADURA"/>
    <s v="BANGKALAN"/>
    <s v="OMB"/>
    <s v="REG"/>
    <s v="AO"/>
    <x v="0"/>
    <s v="1P INET"/>
    <s v="Completed (PS)"/>
    <s v="RBS-Regional 3"/>
    <d v="2026-08-09T09:46:56"/>
    <d v="2026-08-10T23:35:45"/>
    <n v="69361727"/>
    <m/>
    <n v="152438901624"/>
    <s v="TOKO AL-AKHTAR"/>
    <s v="ODP-OMB-FC/12 FC/D04/12.01"/>
    <s v="WO061304469"/>
    <m/>
    <m/>
    <m/>
    <n v="113.387063518166"/>
    <n v="-6.9797071256527898"/>
    <s v="MD|MYDB-20260808264791|DN00001/MN02006|TOKO AL-AKHTAR|085731638550"/>
    <s v="MYDIGIBIZPARTNER"/>
    <m/>
    <m/>
    <m/>
    <m/>
    <m/>
    <m/>
    <m/>
    <m/>
    <s v="Management Janji"/>
    <s v="2026-08-10 08:00:00 | Nama PIC:  bp erik  No HP: 085731638550 Alt: Tanggal: 10/8/2026 Jam Pasang: Pagi Note: Hubungi sebelum ke lokasi, terimakasih."/>
    <s v="FCC"/>
    <d v="2026-09-08T09:55:03"/>
    <d v="2026-08-10T08:00:00"/>
    <m/>
    <s v="PS"/>
    <s v="OMB"/>
    <s v="NETMONK"/>
    <n v="20260810"/>
    <s v="Completed"/>
    <s v="HSI Bisnis Bundling Netmonk Promo 2026 PSB 70% - 150 Mbps"/>
    <s v="INDIBIZ"/>
    <m/>
    <m/>
    <d v="2026-08-10T08:00:00"/>
    <s v="2026-08-10 08:00:00 | Nama PIC:  bp erik  No HP: 085731638550 Alt: Tanggal: 10/8/2026 Jam Pasang: Pagi Note: Hubungi sebelum ke lokasi, terimakasih."/>
    <n v="2026"/>
    <n v="8"/>
    <n v="10"/>
    <d v="2026-08-10T00:00:00"/>
    <n v="-0.33333333333575865"/>
    <x v="0"/>
  </r>
  <r>
    <n v="2533"/>
    <n v="1002521996"/>
    <n v="3"/>
    <x v="3"/>
    <n v="4"/>
    <s v="MAGELANG"/>
    <s v="MUNTILAN"/>
    <s v="MUN"/>
    <s v="REG"/>
    <s v="AO"/>
    <x v="0"/>
    <m/>
    <s v="Completed (PS)"/>
    <s v="RBS-Regional 3"/>
    <d v="2026-08-12T12:32:38"/>
    <d v="2026-08-15T16:08:20"/>
    <n v="69364158"/>
    <m/>
    <n v="141146114825"/>
    <s v="SMK MUHAMMADIYAH 2 MUNTILAN"/>
    <s v="ODP-MUN-FAH/027"/>
    <s v="WO061655051"/>
    <m/>
    <m/>
    <m/>
    <n v="110.283558490874"/>
    <n v="-7.5742070200745797"/>
    <s v="AMRBS ; 920111 ; AM ; BINDA ANISSA ; TREG3 ; MAGELANG ; PSB 1S HSI  BISNIS 1:1 50 MB; 081210166085 NOVIC SETIAJI PANUNTUN;  smkmuh2muntilan@gmail.com"/>
    <s v="Account Manager"/>
    <m/>
    <m/>
    <m/>
    <m/>
    <m/>
    <m/>
    <m/>
    <m/>
    <s v="Management Janji"/>
    <s v="2026-08-15 08:00:00|Nama Pic : BP NOVI No Hp Pic : 081210166085 Jam Pemasangan : 08:00 - 12.00 Tanggal Pemasangan : JUMAT 14 AGUSTUS 2026 Info Tambahan : Hubungi pelanggan sebelum datang ke lokasi|40961370|MYDITA"/>
    <s v="FCC"/>
    <d v="2026-12-08T12:39:53"/>
    <d v="2026-08-15T08:00:00"/>
    <m/>
    <s v="PS"/>
    <s v="MUN"/>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8:00:00"/>
    <s v="2026-08-15 08:00:00|Nama Pic : BP NOVI No Hp Pic : 081210166085 Jam Pemasangan : 08:00 - 12.00 Tanggal Pemasangan : JUMAT 14 AGUSTUS 2026 Info Tambahan : Hubungi pelanggan sebelum datang ke lokasi|40961370|MYDITA"/>
    <n v="2026"/>
    <n v="8"/>
    <n v="15"/>
    <d v="2026-08-15T00:00:00"/>
    <n v="-0.33333333333575865"/>
    <x v="0"/>
  </r>
  <r>
    <n v="2534"/>
    <n v="1002515843"/>
    <n v="3"/>
    <x v="2"/>
    <n v="5"/>
    <s v="MALANG"/>
    <s v="BATU"/>
    <s v="BTU"/>
    <s v="REG"/>
    <s v="AO"/>
    <x v="0"/>
    <s v="1P INET"/>
    <s v="Completed (PS)"/>
    <s v="RBS-Regional 3"/>
    <d v="2026-08-08T11:58:56"/>
    <d v="2026-08-08T17:35:09"/>
    <n v="69361389"/>
    <m/>
    <n v="152707239213"/>
    <s v="Batu Woodcraft"/>
    <s v="ODP-BTU-FF/45 FF/D12/45.01"/>
    <s v="WO061251622"/>
    <m/>
    <m/>
    <m/>
    <n v="112.52765530000001"/>
    <n v="-7.8930937999999999"/>
    <s v="|MN02703|MYIA-017451870796/POI/Muchamad Urifan/081336485707/ripanikan6237@givmail.com"/>
    <s v="MYIB_ASSISTANT"/>
    <m/>
    <m/>
    <m/>
    <m/>
    <m/>
    <m/>
    <m/>
    <m/>
    <s v="Management Janji"/>
    <s v="2026-08-09 08:00:00 | M Janji : 9 agustus 2026 jam Pasang : pagi  Note : hubungi pelanggan jika ingin kelokasi"/>
    <s v="FCC"/>
    <d v="2026-08-08T12:09:43"/>
    <d v="2026-08-09T08:00:00"/>
    <m/>
    <s v="PS"/>
    <s v="BTU"/>
    <s v="NO ADDON"/>
    <n v="20260808"/>
    <s v="Completed"/>
    <s v="HSI Bisnis Promo HUT Telkom PSB 70% - 50 Mbps"/>
    <s v="INDIBIZ"/>
    <m/>
    <m/>
    <d v="2026-08-09T08:00:00"/>
    <s v="2026-08-09 08:00:00 | M Janji : 9 agustus 2026 jam Pasang : pagi  Note : hubungi pelanggan jika ingin kelokasi"/>
    <n v="2026"/>
    <n v="8"/>
    <n v="8"/>
    <d v="2026-08-08T00:00:00"/>
    <n v="-1.3333333333357587"/>
    <x v="0"/>
  </r>
  <r>
    <n v="2535"/>
    <n v="1002504919"/>
    <n v="3"/>
    <x v="1"/>
    <n v="5"/>
    <s v="MADURA"/>
    <s v="BANGKALAN"/>
    <s v="BKL"/>
    <s v="REG"/>
    <s v="AO"/>
    <x v="0"/>
    <s v="1P INET"/>
    <s v="100 | REVOKE COMPLETED"/>
    <s v="RBS-Regional 3"/>
    <d v="2026-08-01T18:31:56"/>
    <d v="2026-08-10T09:33:04"/>
    <n v="69356884"/>
    <m/>
    <n v="152435221230"/>
    <s v="THE NICE PLAYLAND BANGKALAN MADURA"/>
    <s v="ODP-BKL-FBM/31 FBM/D02/31.01"/>
    <s v="WO060679530"/>
    <m/>
    <m/>
    <m/>
    <n v="112.799309572461"/>
    <n v="-7.0604328102094396"/>
    <s v="|MN00613|MYIA-084029465714/POI/Jemi Kisroh /082310510505/jemilestari85@gmail.com"/>
    <s v="MYIB_ASSISTANT"/>
    <m/>
    <m/>
    <m/>
    <m/>
    <m/>
    <m/>
    <m/>
    <m/>
    <s v="Management Janji"/>
    <s v="2026-08-02 15:00:00 | Nama PIC : bapak jemi No HP : 082310510505 Alt :  M Janji : (MINGGU/2/AGUSTUS/2026) jam Pasang : 09:00 Note : hubungi pelanggan jika ingin kelokasi"/>
    <s v="FCC"/>
    <d v="2026-01-08T18:39:50"/>
    <d v="2026-08-02T15:00:00"/>
    <s v="Kendala Pelanggan"/>
    <s v="REVOKE"/>
    <s v="BKL"/>
    <s v="NO ADDON"/>
    <m/>
    <s v="Revoke Completed"/>
    <s v="HSI Bisnis Basic Promo HUT Telkom PSB 70% - 50 Mbps"/>
    <s v="INDIBIZ"/>
    <m/>
    <m/>
    <d v="2026-08-02T15:00:00"/>
    <s v="2026-08-02 15:00:00 | Nama PIC : bapak jemi No HP : 082310510505 Alt :  M Janji : (MINGGU/2/AGUSTUS/2026) jam Pasang : 09:00 Note : hubungi pelanggan jika ingin kelokasi"/>
    <m/>
    <m/>
    <m/>
    <e v="#NUM!"/>
    <e v="#NUM!"/>
    <x v="1"/>
  </r>
  <r>
    <n v="2536"/>
    <n v="1002518170"/>
    <n v="3"/>
    <x v="4"/>
    <n v="4"/>
    <s v="PEKALONGAN"/>
    <s v="PEKALONGAN"/>
    <s v="KDW"/>
    <s v="REG"/>
    <s v="AO"/>
    <x v="0"/>
    <s v="1P INET"/>
    <s v="Completed (PS)"/>
    <s v="RBS-Regional 3"/>
    <d v="2026-08-10T14:59:56"/>
    <d v="2026-08-12T11:24:19"/>
    <n v="69362598"/>
    <m/>
    <n v="146285103775"/>
    <s v="SPBU 4451108 BOJONG"/>
    <s v="ODP-KDW-FN/011 FN/D02/011.01"/>
    <s v="WO061415449"/>
    <m/>
    <m/>
    <m/>
    <n v="109.608548"/>
    <n v="-6.9500789999999997"/>
    <s v="|MN01881|MYIA-015555655137/POI/mohamad bajang/087764591666/blacksuryoa7v@gmail.com"/>
    <s v="MYIB_ASSISTANT"/>
    <m/>
    <m/>
    <m/>
    <m/>
    <m/>
    <m/>
    <m/>
    <m/>
    <s v="Management Janji"/>
    <s v="2026-08-11 13:00:00 | Nama PIC : bapak bajang No HP : 087764591666 Alt :  M Janji : (SELASA/11/AGUSTUS/2026) jam Pasang : 09:00 Note : hubungi pelanggan jika ingin kelokasi"/>
    <s v="FCC"/>
    <d v="2026-10-08T15:09:52"/>
    <d v="2026-08-11T13:00:00"/>
    <m/>
    <s v="PS"/>
    <s v="KDW"/>
    <s v="NO ADDON"/>
    <n v="20260812"/>
    <s v="Completed"/>
    <s v="HSI Bisnis Promo HUT Telkom PSB 70% - 100 Mbps"/>
    <s v="INDIBIZ"/>
    <m/>
    <m/>
    <d v="2026-08-11T13:00:00"/>
    <s v="2026-08-11 13:00:00 | Nama PIC : bapak bajang No HP : 087764591666 Alt :  M Janji : (SELASA/11/AGUSTUS/2026) jam Pasang : 09:00 Note : hubungi pelanggan jika ingin kelokasi"/>
    <n v="2026"/>
    <n v="8"/>
    <n v="12"/>
    <d v="2026-08-12T00:00:00"/>
    <n v="0.45833333333575865"/>
    <x v="0"/>
  </r>
  <r>
    <n v="2537"/>
    <n v="1002514471"/>
    <n v="3"/>
    <x v="0"/>
    <n v="5"/>
    <s v="MATARAM"/>
    <s v="SUMBAWA"/>
    <s v="SBW"/>
    <s v="REG"/>
    <s v="AO"/>
    <x v="0"/>
    <s v="1P INET"/>
    <s v="102 | FOLLOW UP COMPLETED"/>
    <s v="RBS-Regional 3"/>
    <d v="2026-08-07T12:20:56"/>
    <d v="2026-08-10T13:17:12"/>
    <n v="69360715"/>
    <m/>
    <n v="172606792114"/>
    <s v="RUMAH MAKAN BESTUNGIL"/>
    <s v="ODP-SBW-FBE/32 FBE/D04/32.01"/>
    <s v="WO061155727"/>
    <m/>
    <m/>
    <m/>
    <n v="117.406251234387"/>
    <n v="-8.4901076653998508"/>
    <s v="|MN01595|MYIA-008416179563/POI/NURUL WAHIDAH/081237072219/ptbestungilmitrasejahtera@gmail.com"/>
    <s v="MYIB_ASSISTANT"/>
    <m/>
    <m/>
    <m/>
    <m/>
    <m/>
    <m/>
    <m/>
    <m/>
    <s v="Management Janji"/>
    <s v="2026-08-08 13:00:00 | Tanggal pemasangan: 08/08/2026 Jam pemasangan : siang Info Tambahan : Hubungi pelanggan dulu sebelum ke lokasi terima kasih."/>
    <s v="FCC"/>
    <d v="2026-07-08T12:25:19"/>
    <d v="2026-08-08T13:00:00"/>
    <s v="Kendala Lainnya"/>
    <s v="REVOKE"/>
    <s v="SBW"/>
    <s v="NO ADDON"/>
    <m/>
    <s v="Follow Up Revoke Completed, New Order ID : SC1002517716"/>
    <s v="HSI Bisnis Promo HUT Telkom PSB 70% - 50 Mbps"/>
    <s v="INDIBIZ"/>
    <m/>
    <m/>
    <d v="2026-08-08T13:00:00"/>
    <s v="2026-08-08 13:00:00 | Tanggal pemasangan: 08/08/2026 Jam pemasangan : siang Info Tambahan : Hubungi pelanggan dulu sebelum ke lokasi terima kasih."/>
    <m/>
    <m/>
    <m/>
    <e v="#NUM!"/>
    <e v="#NUM!"/>
    <x v="1"/>
  </r>
  <r>
    <n v="2538"/>
    <n v="1002520600"/>
    <n v="3"/>
    <x v="3"/>
    <n v="4"/>
    <s v="YOGYAKARTA"/>
    <s v="INNER - YOGYA JATENG SELATAN"/>
    <s v="PGR"/>
    <s v="REG"/>
    <s v="AO"/>
    <x v="0"/>
    <m/>
    <s v="Completed (PS)"/>
    <s v="RBS-Regional 3"/>
    <d v="2026-08-11T15:54:17"/>
    <d v="2026-08-12T12:34:28"/>
    <n v="69363563"/>
    <n v="2745060952"/>
    <n v="141114227900"/>
    <s v="SD Muhammadiyah Jogokariyan (Kampus 2)"/>
    <s v="ODP-PGR-FBT/008"/>
    <s v="WO061529245"/>
    <m/>
    <m/>
    <m/>
    <n v="110.3660582"/>
    <n v="-7.8230108999999999"/>
    <s v="|MC80228|/SD Muhammadiyah Jogokariyan (Kampus 2)/Paket HSI 2S Bisnis Promo HUT Telkom 1:1 300Mbps + Telp/Fika Widiana Kuspratiwi/085348548664/sdmjogokariyan@gmail.com"/>
    <s v="Sales Profesional"/>
    <m/>
    <m/>
    <m/>
    <m/>
    <m/>
    <m/>
    <m/>
    <m/>
    <s v="Management Janji"/>
    <s v="2026-08-13 08:00:00|Waktu pemasangan : 12 agustus 2026 Jam pemasangan : 08.00 - 12.00 Info Tambahan : Hubungi pelanggan dulu sebelum ke lokasi terimakasih |40971401|MYDITA"/>
    <s v="FCC"/>
    <d v="2026-11-08T15:55:14"/>
    <d v="2026-08-13T08:00:00"/>
    <m/>
    <s v="PS"/>
    <s v="PGR"/>
    <s v="NO ADDON"/>
    <n v="20260812"/>
    <s v="Completed"/>
    <s v="- 11_11446;Biaya PSB HSI EBIS Tunai di Depan ~ 11[150000]  - BWY DL;BWY DL ~ Saluran Dua Arah(BothWay)[0]  - E23053;E23053 ~ ES23 - Paket HSI Bisnis  Phone (PHONE)[0]  - E23053~null~44864;E23053||11||Abodemen 0[0]  - E23053~null~E23053_IN800;IN800 ~ Free "/>
    <s v="INDIBIZ"/>
    <m/>
    <m/>
    <d v="2026-08-13T08:00:00"/>
    <s v="2026-08-13 08:00:00|Waktu pemasangan : 12 agustus 2026 Jam pemasangan : 08.00 - 12.00 Info Tambahan : Hubungi pelanggan dulu sebelum ke lokasi terimakasih |40971401|MYDITA"/>
    <n v="2026"/>
    <n v="8"/>
    <n v="12"/>
    <d v="2026-08-12T00:00:00"/>
    <n v="-1.3333333333357587"/>
    <x v="0"/>
  </r>
  <r>
    <n v="2539"/>
    <n v="1002526301"/>
    <n v="3"/>
    <x v="7"/>
    <n v="4"/>
    <s v="SOLO"/>
    <s v="INNER - SOLO JATENG TIMUR"/>
    <s v="SKH"/>
    <s v="REG"/>
    <s v="AO"/>
    <x v="0"/>
    <s v="1P INET"/>
    <s v="Completed (PS)"/>
    <s v="RBS-Regional 3"/>
    <d v="2026-08-14T12:19:56"/>
    <d v="2026-08-15T15:20:15"/>
    <n v="69365997"/>
    <m/>
    <n v="143555102292"/>
    <s v="LAB KOM SMPN 5 WONOGIRI"/>
    <s v="ODP-SKH-FZ/009"/>
    <s v="WO061738984"/>
    <m/>
    <m/>
    <m/>
    <n v="110.9537749"/>
    <n v="-7.7658282999999999"/>
    <s v="|MN02255|MYIA-045464525674/POI/GATOT WINOWO/081329246246/gaguma.81@gmail.com"/>
    <s v="MYIB_ASSISTANT"/>
    <m/>
    <m/>
    <m/>
    <m/>
    <m/>
    <m/>
    <m/>
    <m/>
    <s v="Management Janji"/>
    <s v="2026-08-15 13:00:00 | Nama PIC : Gatot  No HP : 081329246246 Alt :  M Janji : 15 Augustus 2026 Jam Pasang : 08.00 - 13:00  NoteÃ‚Â :  hubungi terlebih dahulu sebelum kelokasi"/>
    <s v="FCC"/>
    <s v="14-08-2026 12:39:47"/>
    <d v="2026-08-15T13:00:00"/>
    <m/>
    <s v="PS"/>
    <s v="SKH"/>
    <s v="NO ADDON"/>
    <n v="20260815"/>
    <s v="Completed"/>
    <s v="HSI Bisnis Promo HUT Telkom PSB 70% - 150 Mbps"/>
    <s v="INDIBIZ"/>
    <m/>
    <m/>
    <d v="2026-08-15T13:00:00"/>
    <s v="2026-08-15 13:00:00 | Nama PIC : Gatot  No HP : 081329246246 Alt :  M Janji : 15 Augustus 2026 Jam Pasang : 08.00 - 13:00  NoteÃ‚Â :  hubungi terlebih dahulu sebelum kelokasi"/>
    <n v="2026"/>
    <n v="8"/>
    <n v="15"/>
    <d v="2026-08-15T00:00:00"/>
    <n v="-0.54166666666424135"/>
    <x v="0"/>
  </r>
  <r>
    <n v="2540"/>
    <n v="1002523063"/>
    <n v="3"/>
    <x v="1"/>
    <n v="5"/>
    <s v="MADURA"/>
    <s v="BANGKALAN"/>
    <s v="KPP"/>
    <s v="REG"/>
    <s v="AO"/>
    <x v="0"/>
    <m/>
    <s v="CANCEL COMPLETED"/>
    <s v="RBS-Regional 3"/>
    <d v="2026-08-12T17:54:28"/>
    <d v="2026-08-14T10:13:29"/>
    <n v="69364590"/>
    <m/>
    <n v="152437905608"/>
    <s v="YAYASAN AN NUR SOKOBANAH MADURA"/>
    <s v="ODP-KPP-FG/12"/>
    <m/>
    <m/>
    <m/>
    <m/>
    <n v="113.39064620000001"/>
    <n v="-6.9106610999999996"/>
    <s v="|MN00213|/YAYASAN AN NUR SOKOBANAH MADURA/APRILIN ARDIYANTI/087851233417/april.ardiyanti@gmail.com/HSI Bisnis + Netmonk Promo 2026 300 Mbps (Rp 1.186.100) PSB 150.000/"/>
    <s v="Sales Force DBS"/>
    <m/>
    <m/>
    <m/>
    <m/>
    <m/>
    <m/>
    <m/>
    <m/>
    <m/>
    <m/>
    <m/>
    <d v="2026-12-08T17:55:33"/>
    <m/>
    <m/>
    <s v="REJECT_FCC"/>
    <s v="KPP"/>
    <s v="NETMONK"/>
    <m/>
    <s v="DECLINE : Decline - Batal Order EVI PUSPITA EKASARI 40931150|MYDITA"/>
    <s v="- 11_11446;Biaya PSB HSI EBIS Tunai di Depan ~ 11[150000]  - SP_NOSS;SP_NOSS ~ Internet NOSS Multispeed Network[0]  - SP_NOSS;SP_NOSS ~ Internet NOSS Multispeed Network[0]  - E25060;E25060 ~ ES25 - Paket HSI Bisnis (HSIE) Khusus Winback 2.0[0]  - E25060~n"/>
    <s v="INDIBIZ"/>
    <m/>
    <s v="DECLINE : Decline - Batal Order EVI PUSPITA EKASARI 40931150|MYDITA"/>
    <m/>
    <m/>
    <m/>
    <m/>
    <m/>
    <e v="#NUM!"/>
    <e v="#NUM!"/>
    <x v="1"/>
  </r>
  <r>
    <n v="2541"/>
    <n v="1002514383"/>
    <n v="3"/>
    <x v="4"/>
    <n v="4"/>
    <s v="PEKALONGAN"/>
    <s v="SLAWI"/>
    <s v="SLW"/>
    <s v="REG"/>
    <s v="AO"/>
    <x v="0"/>
    <m/>
    <s v="QC MIA - INVALID QUALITY CONTROL MIA"/>
    <s v="RBS-Regional 3"/>
    <d v="2026-08-07T11:39:53"/>
    <d v="2026-08-12T17:50:52"/>
    <n v="69360663"/>
    <m/>
    <n v="142283119732"/>
    <s v="SPPG LAPAS SLAWI"/>
    <s v="ODP-SLW-FY/014"/>
    <m/>
    <m/>
    <m/>
    <m/>
    <n v="109.124222"/>
    <n v="-7.002014"/>
    <s v="|MN00347|/Edi Supriadi/08976405111/sppgslawi@gmail.com"/>
    <s v="Sales Profesional"/>
    <m/>
    <m/>
    <m/>
    <m/>
    <m/>
    <m/>
    <m/>
    <m/>
    <m/>
    <m/>
    <m/>
    <d v="2026-07-08T11:55:04"/>
    <m/>
    <m/>
    <s v="QC1"/>
    <s v="SLW"/>
    <s v="NO ADDON"/>
    <m/>
    <s v="QC MIA - INVALID QUALITY CONTROL MIA - Tidak Ada Lampiran Penunjang - ingin  konfirmasi pembayaran"/>
    <s v="- 11_11446;Biaya PSB HSI EBIS Tunai di Depan ~ 11[150000]  - SP_NOSS;SP_NOSS ~ Internet NOSS Multispeed Network[0]  - SP_NOSS;SP_NOSS ~ Internet NOSS Multispeed Network[0]  - E23015;E23015 ~ ES23 - Perangkat ONT[0]  - E23015~null~44292;E23015||11||Abodeme"/>
    <s v="INDIBIZ"/>
    <m/>
    <m/>
    <m/>
    <m/>
    <m/>
    <m/>
    <m/>
    <e v="#NUM!"/>
    <e v="#NUM!"/>
    <x v="1"/>
  </r>
  <r>
    <n v="2542"/>
    <n v="1002516595"/>
    <n v="3"/>
    <x v="1"/>
    <n v="5"/>
    <s v="MADURA"/>
    <s v="PAMEKASAN"/>
    <s v="ABT"/>
    <s v="REG"/>
    <s v="AO"/>
    <x v="0"/>
    <s v="1P INET"/>
    <s v="Completed (PS)"/>
    <s v="RBS-Regional 3"/>
    <d v="2026-08-09T16:28:57"/>
    <d v="2026-08-10T09:46:51"/>
    <n v="69361948"/>
    <m/>
    <n v="152429209474"/>
    <s v="HIDAYAH MART"/>
    <s v="ODP-ABU-FE/18 FE/D02/18.01"/>
    <s v="WO061334032"/>
    <m/>
    <m/>
    <m/>
    <n v="113.804009892046"/>
    <n v="-6.8922204166440704"/>
    <s v="MD|MYDB-20260809264827|DN00001/MN00806|HIDAYAH MART|087893843352"/>
    <s v="MYDIGIBIZPARTNER"/>
    <m/>
    <m/>
    <m/>
    <m/>
    <m/>
    <m/>
    <m/>
    <m/>
    <s v="Management Janji"/>
    <s v="2026-08-10 13:00:00 | M Janji : 10 agustus 2026 jam Pasang : siang Note : hubungi pelanggan jika ingin kelokasi"/>
    <s v="FCC"/>
    <d v="2026-09-08T16:39:48"/>
    <d v="2026-08-10T13:00:00"/>
    <m/>
    <s v="PS"/>
    <s v="ABT"/>
    <s v="NO ADDON"/>
    <n v="20260810"/>
    <s v="Completed"/>
    <s v="HSI Bisnis Promo HUT Telkom PSB 70% - 300 Mbps"/>
    <s v="INDIBIZ"/>
    <m/>
    <m/>
    <d v="2026-08-10T13:00:00"/>
    <s v="2026-08-10 13:00:00 | M Janji : 10 agustus 2026 jam Pasang : siang Note : hubungi pelanggan jika ingin kelokasi"/>
    <n v="2026"/>
    <n v="8"/>
    <n v="10"/>
    <d v="2026-08-10T00:00:00"/>
    <n v="-0.54166666666424135"/>
    <x v="0"/>
  </r>
  <r>
    <n v="2543"/>
    <n v="1002525993"/>
    <n v="3"/>
    <x v="3"/>
    <n v="4"/>
    <s v="MAGELANG"/>
    <s v="WONOSOBO"/>
    <s v="WOS"/>
    <s v="REG"/>
    <s v="AO"/>
    <x v="0"/>
    <s v="1P INET"/>
    <s v="Completed (PS)"/>
    <s v="RBS-Regional 3"/>
    <d v="2026-08-14T10:52:56"/>
    <d v="2026-08-15T11:14:24"/>
    <n v="69365821"/>
    <m/>
    <n v="141373127451"/>
    <s v="KANTOR DESA BANDINGAN"/>
    <s v="ODP-WOS-FQ/043 FQ/D05/043.01"/>
    <s v="WO061729822"/>
    <m/>
    <m/>
    <m/>
    <n v="109.796278"/>
    <n v="-7.4120929999999996"/>
    <s v="|MN00909|MYIA-082222002669/POI/widi/087856968204/widisumono@gmail.com"/>
    <s v="MYIB_ASSISTANT"/>
    <m/>
    <m/>
    <m/>
    <m/>
    <m/>
    <m/>
    <m/>
    <m/>
    <s v="Management Janji"/>
    <s v="2026-08-15 08:00:00 | M Janji :  15 Agustus 2026 Jam Pasang : Pagi Note : hubungi pelanggan jika ingin ke lokasi, terima kasih. "/>
    <s v="FCC"/>
    <s v="14-08-2026 10:54:53"/>
    <d v="2026-08-15T08:00:00"/>
    <m/>
    <s v="PS"/>
    <s v="WOS"/>
    <s v="NO ADDON"/>
    <n v="20260815"/>
    <s v="Completed"/>
    <s v="HSI Bisnis Promo HUT Telkom PSB 70% - 75 Mbps"/>
    <s v="INDIBIZ"/>
    <m/>
    <m/>
    <d v="2026-08-15T08:00:00"/>
    <s v="2026-08-15 08:00:00 | M Janji :  15 Agustus 2026 Jam Pasang : Pagi Note : hubungi pelanggan jika ingin ke lokasi, terima kasih. "/>
    <n v="2026"/>
    <n v="8"/>
    <n v="15"/>
    <d v="2026-08-15T00:00:00"/>
    <n v="-0.33333333333575865"/>
    <x v="0"/>
  </r>
  <r>
    <n v="2544"/>
    <n v="1002531242"/>
    <n v="3"/>
    <x v="2"/>
    <n v="5"/>
    <s v="MADIUN"/>
    <s v="BOJONEGORO"/>
    <s v="KDU"/>
    <s v="REG"/>
    <s v="AO"/>
    <x v="0"/>
    <s v="1P INET"/>
    <s v="MIE - SEND SURVEY"/>
    <s v="RBS-Regional 3"/>
    <d v="2026-08-17T16:20:57"/>
    <d v="2026-08-17T16:22:01"/>
    <n v="69368283"/>
    <m/>
    <n v="152643202394"/>
    <s v="SPBU LERAN KALITIDU"/>
    <s v="ODP-KDU-FE/07 FE/D02/07.01"/>
    <s v="WO061945279"/>
    <m/>
    <m/>
    <m/>
    <n v="111.8271879"/>
    <n v="-7.1449569000000004"/>
    <s v="|MC20010|MYIA-039379594642/POI/Ade Setiawan /085893095578/spbuleran@gmail.com"/>
    <s v="MYIB_ASSISTANT"/>
    <m/>
    <m/>
    <m/>
    <m/>
    <m/>
    <m/>
    <m/>
    <m/>
    <s v="Management Janji"/>
    <s v="2026-08-18 13:00:00 | Tanggal Pemasangan : 18 Agustus 2026 Jam Pemasangan : 08:00 13:00 Info Tambahan : Hubungi pelanggan dulu sebelum ke lokasi terimakasih"/>
    <s v="FCC"/>
    <s v="17-08-2026 16:25:32"/>
    <d v="2026-08-18T13:00:00"/>
    <m/>
    <s v="SURVEY_NEW_MANJA"/>
    <s v="KDU"/>
    <s v="NO ADDON"/>
    <m/>
    <s v="MIE - SEND SURVEY"/>
    <s v="HSI Bisnis Promo HUT Telkom PSB 70% - 50 Mbps"/>
    <s v="INDIBIZ"/>
    <m/>
    <m/>
    <d v="2026-08-18T13:00:00"/>
    <s v="2026-08-18 13:00:00 | Tanggal Pemasangan : 18 Agustus 2026 Jam Pemasangan : 08:00 13:00 Info Tambahan : Hubungi pelanggan dulu sebelum ke lokasi terimakasih"/>
    <m/>
    <m/>
    <m/>
    <e v="#NUM!"/>
    <e v="#NUM!"/>
    <x v="1"/>
  </r>
  <r>
    <n v="2545"/>
    <n v="1002517694"/>
    <n v="3"/>
    <x v="0"/>
    <n v="5"/>
    <s v="MATARAM"/>
    <s v="LOMBOK TIMUR UTARA"/>
    <s v="MBG"/>
    <s v="REG"/>
    <s v="AO"/>
    <x v="0"/>
    <s v="1P INET"/>
    <s v="Completed (PS)"/>
    <s v="RBS-Regional 3"/>
    <d v="2026-08-10T13:08:58"/>
    <d v="2026-08-10T17:38:00"/>
    <n v="69362412"/>
    <m/>
    <n v="172620205021"/>
    <s v="iA-CAKE"/>
    <s v="ODP-MBG-FAF/13"/>
    <s v="WO061393640"/>
    <m/>
    <m/>
    <m/>
    <n v="116.47072378546"/>
    <n v="-8.6226522507887697"/>
    <s v="MD|MYDB-20260810264863|EC40001/MC40003|iA-CAKE|081933145006"/>
    <s v="MYDIGIBIZPARTNER"/>
    <m/>
    <m/>
    <m/>
    <m/>
    <m/>
    <m/>
    <m/>
    <m/>
    <s v="Management Janji"/>
    <s v="2026-08-11 13:00:00 | telp : 081933145006 alt :  M Janji : (11/08/2026) jam Pasang :pagi / siang  Note : hubungi pelanggan jika ingin kelokasi "/>
    <s v="FCC"/>
    <d v="2026-10-08T13:09:48"/>
    <d v="2026-08-11T13:00:00"/>
    <m/>
    <s v="PS"/>
    <s v="MBG"/>
    <s v="NO ADDON"/>
    <n v="20260810"/>
    <s v="Completed"/>
    <s v="HSI Bisnis Promo HUT Telkom PSB 70% - 75 Mbps"/>
    <s v="INDIBIZ"/>
    <m/>
    <m/>
    <d v="2026-08-11T13:00:00"/>
    <s v="2026-08-11 13:00:00 | telp : 081933145006 alt :  M Janji : (11/08/2026) jam Pasang :pagi / siang  Note : hubungi pelanggan jika ingin kelokasi "/>
    <n v="2026"/>
    <n v="8"/>
    <n v="10"/>
    <d v="2026-08-10T00:00:00"/>
    <n v="-1.5416666666642413"/>
    <x v="0"/>
  </r>
  <r>
    <n v="2546"/>
    <n v="1002509390"/>
    <n v="3"/>
    <x v="5"/>
    <n v="5"/>
    <s v="DENPASAR"/>
    <s v="SANUR"/>
    <s v="KLM"/>
    <s v="REG"/>
    <s v="AO"/>
    <x v="0"/>
    <m/>
    <s v="Completed (PS)"/>
    <s v="RBS-Regional 3"/>
    <d v="2026-08-04T17:53:37"/>
    <d v="2026-08-07T08:33:51"/>
    <n v="69358646"/>
    <m/>
    <n v="172401793385"/>
    <s v="UNIVERSITAS MAHASARASWATI DENPASAR"/>
    <s v="ODP-KLM-FB/22"/>
    <s v="WO060972647"/>
    <m/>
    <m/>
    <m/>
    <n v="115.225009"/>
    <n v="-8.6527449999999995"/>
    <s v="|MN02665|/CP KETUT AGUS ADRIANTA/085792465628/farmasi@unmas.ac.id"/>
    <s v="Sales Force DBS"/>
    <m/>
    <m/>
    <m/>
    <m/>
    <m/>
    <m/>
    <m/>
    <m/>
    <s v="Management Janji"/>
    <s v="2026-08-06 13:00:00|Nama PIC : Bapak Kadek No HP : 085792465628 No Alternatif : - M Janji : 06/08/2026 Jam Pasang : Pagi NoteÃ‚Â :  Hubungi terlebih dahulu sebelum ke lokasi |40961370|MYDITA"/>
    <s v="FCC"/>
    <d v="2026-04-08T17:54:55"/>
    <d v="2026-08-06T13:00:00"/>
    <m/>
    <s v="PS"/>
    <s v="KLM"/>
    <s v="PIJAR"/>
    <n v="20260807"/>
    <s v="Completed"/>
    <s v="- 11_11446;Biaya PSB HSI EBIS Tunai di Depan ~ 11[150000]  - SP_NOSS;SP_NOSS ~ Internet NOSS Multispeed Network[0]  - SP_NOSS;SP_NOSS ~ Internet NOSS Multispeed Network[0]  - E23015;E23015 ~ ES23 - Perangkat ONT[0]  - E23015~null~44292;E23015||11||Abodeme"/>
    <s v="INDIBIZ"/>
    <m/>
    <m/>
    <d v="2026-08-06T13:00:00"/>
    <s v="2026-08-06 13:00:00|Nama PIC : Bapak Kadek No HP : 085792465628 No Alternatif : - M Janji : 06/08/2026 Jam Pasang : Pagi NoteÃ‚Â :  Hubungi terlebih dahulu sebelum ke lokasi |40961370|MYDITA"/>
    <n v="2026"/>
    <n v="8"/>
    <n v="7"/>
    <d v="2026-08-07T00:00:00"/>
    <n v="0.45833333333575865"/>
    <x v="0"/>
  </r>
  <r>
    <n v="2547"/>
    <n v="1002510331"/>
    <n v="3"/>
    <x v="3"/>
    <n v="4"/>
    <s v="MAGELANG"/>
    <s v="MUNTILAN"/>
    <s v="MUN"/>
    <s v="REG"/>
    <s v="AO"/>
    <x v="0"/>
    <s v="1P INET"/>
    <s v="Completed (PS)"/>
    <s v="RBS-Regional 3"/>
    <d v="2026-08-05T11:58:56"/>
    <d v="2026-08-06T14:25:45"/>
    <n v="69359049"/>
    <m/>
    <n v="141146114676"/>
    <s v="KOPERASI KSPPS BMT BAROKAH"/>
    <s v="ODP-MUN-FAT/043 FAT/D01/043.01"/>
    <s v="WO060972151"/>
    <m/>
    <m/>
    <m/>
    <n v="110.33840840000001"/>
    <n v="-7.5934204000000003"/>
    <s v="|MN02395|MYIA-078360252248/POI/AKHMAD IRFAN NARZUKI/08112657584/bmt.barokah.magelang@gmail.com"/>
    <s v="MYIB_ASSISTANT"/>
    <m/>
    <m/>
    <m/>
    <m/>
    <m/>
    <m/>
    <m/>
    <m/>
    <s v="Management Janji"/>
    <s v="2026-08-06 13:00:00 | Nama PIC : Bp Akhmad No Hp : 08112657584 No Alt : - Tgl Pemasangan : 06 Agustus 2026 Interval : PAGI SIANG Note : Hubungi pelanggan terlebih dahulu"/>
    <s v="FCC"/>
    <d v="2026-05-08T12:09:50"/>
    <d v="2026-08-06T13:00:00"/>
    <m/>
    <s v="PS"/>
    <s v="MUN"/>
    <s v="NO ADDON"/>
    <n v="20260806"/>
    <s v="Completed"/>
    <s v="HSI Bisnis Basic Promo HUT Telkom PSB 70% - 50 Mbps"/>
    <s v="INDIBIZ"/>
    <m/>
    <m/>
    <d v="2026-08-06T13:00:00"/>
    <s v="2026-08-06 13:00:00 | Nama PIC : Bp Akhmad No Hp : 08112657584 No Alt : - Tgl Pemasangan : 06 Agustus 2026 Interval : PAGI SIANG Note : Hubungi pelanggan terlebih dahulu"/>
    <n v="2026"/>
    <n v="8"/>
    <n v="6"/>
    <d v="2026-08-06T00:00:00"/>
    <n v="-0.54166666666424135"/>
    <x v="0"/>
  </r>
  <r>
    <n v="2548"/>
    <n v="1002506844"/>
    <n v="3"/>
    <x v="1"/>
    <n v="5"/>
    <s v="SBY SELATAN"/>
    <s v="MANYAR"/>
    <s v="MYR"/>
    <s v="DGS"/>
    <s v="AO"/>
    <x v="0"/>
    <m/>
    <s v="Completed (PS)"/>
    <s v="DGS-B2B TREG"/>
    <d v="2026-08-04T09:07:24"/>
    <d v="2026-08-05T19:25:14"/>
    <n v="68982560"/>
    <m/>
    <n v="152303243826"/>
    <s v="INTERNET PERANGKAT DAERAH - 2025"/>
    <s v="ODP-MYR-FLS/50"/>
    <s v="WO060855411"/>
    <m/>
    <m/>
    <m/>
    <n v="112.804993465403"/>
    <n v="-7.2823717773085601"/>
    <s v="GS SURAMADU/ AM HANIF/ PSB INET ONLY 200MBPS/ KANTOR BAZNAS/ JL KEJAWAN PUTIH MUTIARA 4 / PIC APRI +62 851 07011367"/>
    <s v="Account Manager"/>
    <m/>
    <m/>
    <m/>
    <m/>
    <m/>
    <m/>
    <m/>
    <m/>
    <s v="Management Janji"/>
    <s v="GS SURAMADU/ AM HANIF/ PSB INET ONLY 200MBPS/ KANTOR BAZNAS/ JL KEJAWAN PUTIH MUTIARA 4 / PIC APRI +62 851 07011367"/>
    <s v="FCC"/>
    <d v="2026-04-08T09:10:36"/>
    <m/>
    <m/>
    <s v="PS"/>
    <s v="MYR"/>
    <s v="NO ADDON"/>
    <n v="20260805"/>
    <s v="Completed"/>
    <s v="- 11_11450;Biaya PSB Reguler HSI EBIS ~ 11[150000]  - SP_NOSS;SP_NOSS ~ Internet NOSS Multispeed Network[0]  - SP_NOSS;SP_NOSS ~ Internet NOSS Multispeed Network[0]  - E23046;E23046 ~ ES23 - Paket HSI Bisnis[0]  - E23046~null~E23046_UNL;UNL ~ Internet-Lin"/>
    <s v="INDIBIZ"/>
    <m/>
    <m/>
    <d v="2026-08-04T13:00:00"/>
    <s v="GS SURAMADU/ AM HANIF/ PSB INET ONLY 200MBPS/ KANTOR BAZNAS/ JL KEJAWAN PUTIH MUTIARA 4 / PIC APRI +62 851 07011367"/>
    <n v="2026"/>
    <n v="8"/>
    <n v="5"/>
    <d v="2026-08-05T00:00:00"/>
    <n v="0.45833333333575865"/>
    <x v="0"/>
  </r>
  <r>
    <n v="2549"/>
    <n v="1002527050"/>
    <n v="3"/>
    <x v="3"/>
    <n v="4"/>
    <s v="YOGYAKARTA"/>
    <s v="BANTUL"/>
    <s v="BTL"/>
    <s v="REG"/>
    <s v="AO"/>
    <x v="0"/>
    <s v="1P INET"/>
    <s v="102 | FOLLOW UP COMPLETED"/>
    <s v="RBS-Regional 3"/>
    <d v="2026-08-14T15:59:57"/>
    <d v="2026-08-17T14:41:22"/>
    <n v="69366310"/>
    <m/>
    <n v="146129128612"/>
    <s v="SPBU PENDOWOHARJO 44.557.11"/>
    <s v="ODP-BTL-FBS/034 FBS/D03/034.01"/>
    <s v="WO061767144"/>
    <m/>
    <m/>
    <m/>
    <n v="110.34189859999999"/>
    <n v="-7.8528533999999999"/>
    <s v="|MN02579|MYIA-098633278047/POI/AGUS SURAWAN/085743422968/spbupucung4455711@gmail.com"/>
    <s v="MYIB_ASSISTANT"/>
    <m/>
    <m/>
    <m/>
    <m/>
    <m/>
    <m/>
    <m/>
    <m/>
    <s v="Management Janji"/>
    <s v="2026-08-16 08:00:00 | Tanggal pemasangan : 16 AGUSTUS 2026 Jam pemasangan : pagi/siang Info Tambahan : Hubungi pelanggan dulu sebelum ke lokasi terima kasih"/>
    <s v="FCC"/>
    <s v="14-08-2026 16:10:01"/>
    <d v="2026-08-16T08:00:00"/>
    <m/>
    <s v="REVOKE"/>
    <s v="BTL"/>
    <s v="NO ADDON"/>
    <m/>
    <s v="Follow Up Revoke Completed, New Order ID : SC1002531032"/>
    <s v="HSI Bisnis Promo HUT Telkom PSB 70% - 50 Mbps"/>
    <s v="INDIBIZ"/>
    <m/>
    <m/>
    <d v="2026-08-16T08:00:00"/>
    <s v="2026-08-16 08:00:00 | Tanggal pemasangan : 16 AGUSTUS 2026 Jam pemasangan : pagi/siang Info Tambahan : Hubungi pelanggan dulu sebelum ke lokasi terima kasih"/>
    <m/>
    <m/>
    <m/>
    <e v="#NUM!"/>
    <e v="#NUM!"/>
    <x v="1"/>
  </r>
  <r>
    <n v="2550"/>
    <n v="1002527936"/>
    <n v="3"/>
    <x v="1"/>
    <n v="5"/>
    <s v="MADURA"/>
    <s v="PAMEKASAN"/>
    <s v="PME"/>
    <s v="REG"/>
    <s v="AO"/>
    <x v="0"/>
    <m/>
    <s v="Completed (PS)"/>
    <s v="RBS-Regional 3"/>
    <d v="2026-08-15T10:44:50"/>
    <d v="2026-08-15T13:48:05"/>
    <n v="69365776"/>
    <m/>
    <n v="152426928205"/>
    <s v="TOKO RENALDI JAYA"/>
    <s v="ODP-PME-FAP/17"/>
    <s v="WO061807004"/>
    <m/>
    <m/>
    <m/>
    <n v="113.476433"/>
    <n v="-7.2207052000000003"/>
    <s v="|MC70132|/TOKO RENALDI JAYA/087839454000/rendaliigskah@gmail.com/HSI Bisnis + Netmonk Promo 2026 200 Mbps (Rp 846.100) PSB 150.000/MOH RENALDI SAPUTRA/-7.2207052, 113.476433"/>
    <s v="Sales Force DBS"/>
    <m/>
    <m/>
    <m/>
    <m/>
    <m/>
    <m/>
    <m/>
    <m/>
    <s v="Management Janji"/>
    <s v="2026-08-15 13:00:00|  M Janji : (15/08/2026)  jam Pasang :pagi  Note : hubungi pelanggan jika ingin kelokasi  |40971304|MYDITA"/>
    <s v="FCC"/>
    <s v="15-08-2026 10:54:52"/>
    <m/>
    <m/>
    <s v="PS"/>
    <s v="PME"/>
    <s v="NETMONK"/>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7:00:00"/>
    <s v="2026-08-15 13:00:00|  M Janji : (15/08/2026)  jam Pasang :pagi  Note : hubungi pelanggan jika ingin kelokasi  |40971304|MYDITA"/>
    <n v="2026"/>
    <n v="8"/>
    <n v="15"/>
    <d v="2026-08-15T00:00:00"/>
    <n v="-0.29166666666424135"/>
    <x v="0"/>
  </r>
  <r>
    <n v="2551"/>
    <n v="1002521229"/>
    <n v="3"/>
    <x v="5"/>
    <n v="5"/>
    <s v="DENPASAR"/>
    <s v="UBUNG"/>
    <s v="UBN"/>
    <s v="REG"/>
    <s v="AO"/>
    <x v="0"/>
    <m/>
    <s v="Completed (PS)"/>
    <s v="RBS-Regional 1"/>
    <d v="2026-08-12T08:34:04"/>
    <d v="2026-08-13T19:04:28"/>
    <n v="69363827"/>
    <m/>
    <n v="172418758371"/>
    <s v="PT MITRA BALI SUKSES"/>
    <s v="ODP-UBN-FBC/37"/>
    <s v="WO061608470"/>
    <m/>
    <m/>
    <m/>
    <n v="115.20093"/>
    <n v="-8.6287427999999995"/>
    <s v="AMRBS;403076;WULAN ALFISAHRI; inet bundling netmonk 150 mbps (1:1);081381829072;081296955024;it.info@mitrabalisukses.co.id"/>
    <s v="Account Manager"/>
    <m/>
    <m/>
    <m/>
    <m/>
    <m/>
    <m/>
    <m/>
    <m/>
    <s v="Management Janji"/>
    <s v="2026-08-13 13:00:00|Nama Pic : PT MITRA BALI SUKSES No Hp Pic : 081381829072 Jam Pemasangan : 08:00 - 12.00 Tanggal Pemasangan : KAMIS 13 AGUSTUS 2026 Info Tambahan : Hubungi pelanggan sebelum datang ke lokasi|40961370|MYDITA"/>
    <s v="FCC"/>
    <d v="2026-12-08T08:39:52"/>
    <d v="2026-08-13T13:00:00"/>
    <m/>
    <s v="PS"/>
    <s v="UBN"/>
    <s v="NETMONK"/>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PT MITRA BALI SUKSES No Hp Pic : 081381829072 Jam Pemasangan : 08:00 - 12.00 Tanggal Pemasangan : KAMIS 13 AGUSTUS 2026 Info Tambahan : Hubungi pelanggan sebelum datang ke lokasi|40961370|MYDITA"/>
    <n v="2026"/>
    <n v="8"/>
    <n v="13"/>
    <d v="2026-08-13T00:00:00"/>
    <n v="-0.54166666666424135"/>
    <x v="0"/>
  </r>
  <r>
    <n v="2552"/>
    <n v="1002505610"/>
    <n v="3"/>
    <x v="0"/>
    <n v="5"/>
    <s v="MATARAM"/>
    <s v="LOMBOK TIMUR UTARA"/>
    <s v="SGG"/>
    <s v="REG"/>
    <s v="AO"/>
    <x v="0"/>
    <m/>
    <s v="102 | FOLLOW UP COMPLETED"/>
    <s v="RBS-Regional 3"/>
    <d v="2026-08-03T09:29:34"/>
    <d v="2026-08-14T16:20:28"/>
    <n v="69357231"/>
    <m/>
    <n v="172604214069"/>
    <s v="Juku Marlin (Athaya Resto)"/>
    <s v="ODP-SGG-FCLG/16"/>
    <s v="WO061360999"/>
    <m/>
    <m/>
    <m/>
    <n v="116.04406620624"/>
    <n v="-8.3513482703951194"/>
    <s v="RBS HSI |Rian Puja Atmawikarsa | 406910 | TREG 3 |Juku Marlin ( Athaya Resto} | 82236305911|81803680445| HSI BISNIS 50 MBPS"/>
    <s v="Amex"/>
    <m/>
    <m/>
    <m/>
    <m/>
    <m/>
    <m/>
    <m/>
    <m/>
    <s v="Management Janji"/>
    <s v="2026-08-11 08:00:00|Nama PIC : Ibu Ni Wayan No HP : 081803680445 Alt : - M Janji : 11/08/2026 Jam Pasang : 08.00 - 13:00  NoteÃ‚Â :  hubungi terlebih dahulu sebelum kelokasi|40961370|MYDITA"/>
    <s v="FCC"/>
    <d v="2026-03-08T09:40:13"/>
    <d v="2026-08-11T08:00:00"/>
    <m/>
    <s v="REVOKE"/>
    <s v="SGG"/>
    <s v="NO ADDON"/>
    <m/>
    <s v="Follow Up Revoke Completed, New Order ID : SC1002527135"/>
    <s v="- 11_11446;Biaya PSB HSI EBIS Tunai di Depan ~ 11[150000]  - SP_NOSS;SP_NOSS ~ Internet NOSS Multispeed Network[0]  - SP_NOSS;SP_NOSS ~ Internet NOSS Multispeed Network[0]  - E23015;E23015 ~ ES23 - Perangkat ONT[0]  - E23015~null~44292;E23015||11||Abodeme"/>
    <s v="INDIBIZ"/>
    <m/>
    <m/>
    <d v="2026-08-11T08:00:00"/>
    <s v="2026-08-11 08:00:00|Nama PIC : Ibu Ni Wayan No HP : 081803680445 Alt : - M Janji : 11/08/2026 Jam Pasang : 08.00 - 13:00  NoteÃ‚Â :  hubungi terlebih dahulu sebelum kelokasi|40961370|MYDITA"/>
    <m/>
    <m/>
    <m/>
    <e v="#NUM!"/>
    <e v="#NUM!"/>
    <x v="1"/>
  </r>
  <r>
    <n v="2553"/>
    <n v="1002525429"/>
    <n v="3"/>
    <x v="0"/>
    <n v="5"/>
    <s v="MATARAM"/>
    <s v="LOMBOK BARAT TENGAH"/>
    <s v="PRY"/>
    <s v="REG"/>
    <s v="AO"/>
    <x v="0"/>
    <s v="1P INET"/>
    <s v="OSS - FALLOUT"/>
    <s v="RBS-Regional 3"/>
    <d v="2026-08-14T08:16:56"/>
    <d v="2026-08-17T13:43:36"/>
    <n v="69365594"/>
    <m/>
    <n v="172603791381"/>
    <s v="SDN PUNIK"/>
    <s v="ODP-PYA-FAD/45 FAD/D03/45.01"/>
    <s v="WO061717389"/>
    <m/>
    <m/>
    <m/>
    <n v="116.281946"/>
    <n v="-8.7148029999999999"/>
    <s v="|MC40040|MYIA-009625640684/POI/Rausul Akzam, S.Pd/087791221116/rausulakzam65@gmail.com"/>
    <s v="MYIB_ASSISTANT"/>
    <m/>
    <m/>
    <m/>
    <m/>
    <m/>
    <m/>
    <m/>
    <m/>
    <s v="Management Janji"/>
    <s v="2026-08-15 15:00:00 | Waktu pemasangan : 15 agustus 2026 Jam pemasangan : 15.00 Info Tambahan : Hubungi pelanggan dulu sebelum ke lokasi terimakasih "/>
    <s v="FCC"/>
    <s v="14-08-2026 08:26:00"/>
    <d v="2026-08-15T15:00:00"/>
    <s v="Kendala Pelanggan"/>
    <s v="FO_WFM"/>
    <s v="PRY"/>
    <s v="NO ADDON"/>
    <m/>
    <s v="Provisioning Failed|WFM|INF009058497|PCP_-8.6806212,116.2808445_FOLOUT"/>
    <s v="HSI Bisnis PSB 70% - 200 Mbps"/>
    <s v="INDIBIZ"/>
    <m/>
    <m/>
    <d v="2026-08-15T15:00:00"/>
    <s v="2026-08-15 15:00:00 | Waktu pemasangan : 15 agustus 2026 Jam pemasangan : 15.00 Info Tambahan : Hubungi pelanggan dulu sebelum ke lokasi terimakasih "/>
    <m/>
    <m/>
    <m/>
    <e v="#NUM!"/>
    <e v="#NUM!"/>
    <x v="1"/>
  </r>
  <r>
    <n v="2554"/>
    <n v="1002519567"/>
    <n v="3"/>
    <x v="2"/>
    <n v="5"/>
    <s v="KEDIRI"/>
    <s v="KEDIRI"/>
    <s v="PAE"/>
    <s v="REG"/>
    <s v="AO"/>
    <x v="0"/>
    <s v="1P INET"/>
    <s v="Completed (PS)"/>
    <s v="RBS-Regional 3"/>
    <d v="2026-08-11T11:34:56"/>
    <d v="2026-08-12T13:03:35"/>
    <n v="69363158"/>
    <m/>
    <n v="152639219486"/>
    <s v="SPBU 54.641.09"/>
    <s v="ODP-PAE-FF/60 FF/D04/60.01"/>
    <s v="WO061481599"/>
    <m/>
    <m/>
    <m/>
    <n v="112.1714284"/>
    <n v="-7.7623531999999997"/>
    <s v="|MN00418|MYIA-010741271193/POI/MUHAMMAD MANSYUR/081357425272/parespbu09@gmail.com"/>
    <s v="MYIB_ASSISTANT"/>
    <m/>
    <m/>
    <m/>
    <m/>
    <m/>
    <m/>
    <m/>
    <m/>
    <s v="Management Janji"/>
    <s v="2026-08-12 08:00:00 | Jam pemasangan : 12.00 Info Tambahan : Hubungi pelanggan dulu sebelum ke lokasi terimakasih  "/>
    <s v="FCC"/>
    <d v="2026-11-08T11:40:03"/>
    <d v="2026-08-12T08:00:00"/>
    <m/>
    <s v="PS"/>
    <s v="PAE"/>
    <s v="NO ADDON"/>
    <n v="20260812"/>
    <s v="Completed"/>
    <s v="HSI Bisnis Promo HUT Telkom PSB 70% - 50 Mbps"/>
    <s v="INDIBIZ"/>
    <m/>
    <m/>
    <d v="2026-08-12T08:00:00"/>
    <s v="2026-08-12 08:00:00 | Jam pemasangan : 12.00 Info Tambahan : Hubungi pelanggan dulu sebelum ke lokasi terimakasih  "/>
    <n v="2026"/>
    <n v="8"/>
    <n v="12"/>
    <d v="2026-08-12T00:00:00"/>
    <n v="-0.33333333333575865"/>
    <x v="0"/>
  </r>
  <r>
    <n v="2555"/>
    <n v="1002519670"/>
    <n v="3"/>
    <x v="3"/>
    <n v="4"/>
    <s v="YOGYAKARTA"/>
    <s v="INNER - YOGYA JATENG SELATAN"/>
    <s v="PGR"/>
    <s v="REG"/>
    <s v="AO"/>
    <x v="0"/>
    <s v="2P INET + VOICE"/>
    <s v="Completed (PS)"/>
    <s v="RBS-Regional 3"/>
    <d v="2026-08-11T12:02:56"/>
    <d v="2026-08-12T14:35:42"/>
    <n v="69363222"/>
    <n v="2742252324"/>
    <n v="141114227894"/>
    <s v="PCN MR DIY XBNT"/>
    <s v="ODP-PGR-FDU/13"/>
    <s v="WO061485579"/>
    <m/>
    <m/>
    <m/>
    <n v="110.374210340951"/>
    <n v="-7.8410032862288297"/>
    <s v="|MN02713|MYIA-021756358454/POI/RIZKY NANDA/081917636163/diy.xbnt@panducitiakses.com"/>
    <s v="MYIB_ASSISTANT"/>
    <m/>
    <m/>
    <m/>
    <m/>
    <m/>
    <m/>
    <m/>
    <m/>
    <s v="Management Janji"/>
    <s v="2026-08-12 13:00:00 | Tanggal pemasangan: 12/08/2026 Jam pemasangan : 10.00 Info Tambahan : Hubungi pelanggan dulu sebelum ke lokasi terima kasih."/>
    <s v="FCC"/>
    <d v="2026-11-08T12:10:44"/>
    <d v="2026-08-12T13:00:00"/>
    <m/>
    <s v="PS"/>
    <s v="PGR"/>
    <s v="NO ADDON"/>
    <n v="20260812"/>
    <s v="Completed"/>
    <s v="HSI Bisnis Basic Bundling Phone PSB 70% - Free 800 Menit - 50 Mbps"/>
    <s v="INDIBIZ"/>
    <m/>
    <m/>
    <d v="2026-08-12T13:00:00"/>
    <s v="2026-08-12 13:00:00 | Tanggal pemasangan: 12/08/2026 Jam pemasangan : 10.00 Info Tambahan : Hubungi pelanggan dulu sebelum ke lokasi terima kasih."/>
    <n v="2026"/>
    <n v="8"/>
    <n v="12"/>
    <d v="2026-08-12T00:00:00"/>
    <n v="-0.54166666666424135"/>
    <x v="0"/>
  </r>
  <r>
    <n v="2556"/>
    <n v="1002515442"/>
    <n v="3"/>
    <x v="3"/>
    <n v="4"/>
    <s v="YOGYAKARTA"/>
    <s v="INNER - YOGYA JATENG SELATAN"/>
    <s v="PGR"/>
    <s v="REG"/>
    <s v="AO"/>
    <x v="0"/>
    <m/>
    <s v="Completed (PS)"/>
    <s v="RBS-Regional 3"/>
    <d v="2026-08-07T18:10:21"/>
    <d v="2026-08-07T22:36:05"/>
    <n v="69356259"/>
    <m/>
    <n v="141114227834"/>
    <s v="CV. SEKAR KEDHATON"/>
    <s v="ODP-PGR-FDR/009"/>
    <s v="WO061199620"/>
    <m/>
    <m/>
    <m/>
    <n v="110.39221000000001"/>
    <n v="-7.8263889999999998"/>
    <s v="AMRBS/405613/FARISTA APRILLIA/R3/YOGYAKARTA/PSB HSI BISNIS 1S  200 MBPS PROMO HUT TELKOM 1:1/BETTA FARAH/085224408670/restaurantsekarkedhaton@gmail.com"/>
    <s v="Amex"/>
    <m/>
    <m/>
    <m/>
    <m/>
    <m/>
    <m/>
    <m/>
    <m/>
    <s v="Management Janji"/>
    <s v="2026-08-07 15:00:00|Tanggal pemasangan : 07 AGUSTUS 2026  Jam pemasangan : pagi/siang  Info Tambahan : Hubungi pelanggan dulu sebelum ke lokasi  terima kasih|40010577|MYDITA"/>
    <s v="FCC"/>
    <d v="2026-07-08T18:25:44"/>
    <m/>
    <m/>
    <s v="PS"/>
    <s v="PGR"/>
    <s v="NO ADDON"/>
    <n v="20260807"/>
    <s v="Completed"/>
    <s v="- 11_11446;Biaya PSB HSI EBIS Tunai di Depan ~ 11[150000]  - E25060;E25060 ~ ES25 - Paket HSI Bisnis (HSIE) Khusus Winback 2.0[0]  - E25060~null~E25060_UNL;UNL ~ Internet-Link Unlimited Internet Usage ~ E25060[0]  - E25060~null~105343;E25060||11||Abodemen"/>
    <s v="INDIBIZ"/>
    <m/>
    <m/>
    <d v="2026-08-07T07:00:00"/>
    <s v="2026-08-07 15:00:00|Tanggal pemasangan : 07 AGUSTUS 2026  Jam pemasangan : pagi/siang  Info Tambahan : Hubungi pelanggan dulu sebelum ke lokasi  terima kasih|40010577|MYDITA"/>
    <n v="2026"/>
    <n v="8"/>
    <n v="7"/>
    <d v="2026-08-07T00:00:00"/>
    <n v="-0.29166666666424135"/>
    <x v="0"/>
  </r>
  <r>
    <n v="2557"/>
    <n v="1002528792"/>
    <n v="3"/>
    <x v="2"/>
    <n v="5"/>
    <s v="KEDIRI"/>
    <s v="KEDIRI"/>
    <s v="KAA"/>
    <s v="REG"/>
    <s v="AO"/>
    <x v="0"/>
    <s v="1P INET"/>
    <s v="Completed (PS)"/>
    <s v="RBS-Regional 3"/>
    <d v="2026-08-15T17:28:56"/>
    <d v="2026-08-17T14:03:37"/>
    <n v="69367173"/>
    <m/>
    <n v="152653205949"/>
    <s v="SDN DAMARWULAN 1"/>
    <s v="ODP-KAA-FD/09 FD/D01/09.01"/>
    <s v="WO061837954"/>
    <m/>
    <m/>
    <m/>
    <n v="112.2767913"/>
    <n v="-7.7633348"/>
    <s v="|MC20057|MYIA-060963066514/POI/Muhammad Faisal Anang/088983119392/sdndamarwulan01@gmail.com"/>
    <s v="MYIB_ASSISTANT"/>
    <m/>
    <m/>
    <m/>
    <m/>
    <m/>
    <m/>
    <m/>
    <m/>
    <s v="Management Janji"/>
    <s v="2026-08-16 15:00:00 | Tanggal Pemasangan : 16 Agustus 2026 Jam Pemasangan : 08:00 15:00 Info Tambahan : Hubungi pelanggan dulu sebelum ke lokasi terimakasih"/>
    <s v="FCC"/>
    <s v="15-08-2026 17:39:56"/>
    <d v="2026-08-16T15:00:00"/>
    <m/>
    <s v="PS"/>
    <s v="KAA"/>
    <s v="NO ADDON"/>
    <n v="20260817"/>
    <s v="Completed"/>
    <s v="HSI Bisnis Promo HUT Telkom PSB 70% - 300 Mbps"/>
    <s v="INDIBIZ"/>
    <m/>
    <m/>
    <d v="2026-08-16T15:00:00"/>
    <s v="2026-08-16 15:00:00 | Tanggal Pemasangan : 16 Agustus 2026 Jam Pemasangan : 08:00 15:00 Info Tambahan : Hubungi pelanggan dulu sebelum ke lokasi terimakasih"/>
    <n v="2026"/>
    <n v="8"/>
    <n v="17"/>
    <d v="2026-08-17T00:00:00"/>
    <n v="0.375"/>
    <x v="0"/>
  </r>
  <r>
    <n v="2558"/>
    <n v="1002520779"/>
    <n v="3"/>
    <x v="5"/>
    <n v="5"/>
    <s v="DENPASAR"/>
    <s v="JIMBARAN"/>
    <s v="JBR"/>
    <s v="REG"/>
    <s v="AO"/>
    <x v="0"/>
    <m/>
    <s v="Completed (PS)"/>
    <s v="RBS-Regional 3"/>
    <d v="2026-08-11T16:42:04"/>
    <d v="2026-08-14T08:08:37"/>
    <n v="69363675"/>
    <m/>
    <n v="172415798732"/>
    <s v="PT. MITRA BALI SUKSES"/>
    <s v="ODP-JBR-FF/45"/>
    <s v="WO061530506"/>
    <m/>
    <m/>
    <m/>
    <n v="115.1776443"/>
    <n v="-8.7611340999999996"/>
    <s v="|MN02545|/PIC WAHYUDI/08995847815-081381829072/it.info@mitrabalisukses.co.id"/>
    <s v="Sales Force DBS"/>
    <m/>
    <m/>
    <m/>
    <m/>
    <m/>
    <m/>
    <m/>
    <m/>
    <s v="Management Janji"/>
    <s v="2026-08-12 15:00:00|Nama Pic : bp wahyudi  No Hp Pic : 08995847815 No alt : - Jam Pemasangan : pagi  Tanggal Pemasangan : 12 Agustus 2026|40951375|MYDITA"/>
    <s v="FCC"/>
    <d v="2026-11-08T16:54:58"/>
    <d v="2026-08-12T15:00:00"/>
    <m/>
    <s v="PS"/>
    <s v="JBR"/>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2T15:00:00"/>
    <s v="2026-08-12 15:00:00|Nama Pic : bp wahyudi  No Hp Pic : 08995847815 No alt : - Jam Pemasangan : pagi  Tanggal Pemasangan : 12 Agustus 2026|40951375|MYDITA"/>
    <n v="2026"/>
    <n v="8"/>
    <n v="14"/>
    <d v="2026-08-14T00:00:00"/>
    <n v="1.375"/>
    <x v="2"/>
  </r>
  <r>
    <n v="2559"/>
    <n v="1002519132"/>
    <n v="3"/>
    <x v="0"/>
    <n v="5"/>
    <s v="MATARAM"/>
    <s v="INNER - NUSA TENGGARA"/>
    <s v="SWE"/>
    <s v="REG"/>
    <s v="AO"/>
    <x v="0"/>
    <s v="1P INET"/>
    <s v="102 | FOLLOW UP COMPLETED"/>
    <s v="RBS-Regional 3"/>
    <d v="2026-08-11T09:55:56"/>
    <d v="2026-08-12T16:37:07"/>
    <n v="69362976"/>
    <m/>
    <n v="172605804129"/>
    <s v="SPBU 5483307"/>
    <s v="ODP-SWE-FAF/09 FAF/D02/09.01"/>
    <s v="WO061469698"/>
    <m/>
    <m/>
    <m/>
    <n v="116.178678162395"/>
    <n v="-8.5979019912372205"/>
    <s v="MD|MYDB-20260810264906|SC00001/MC00046|SPBU 5483307|087713006064"/>
    <s v="MYDIGIBIZPARTNER"/>
    <m/>
    <m/>
    <m/>
    <m/>
    <m/>
    <m/>
    <m/>
    <m/>
    <s v="Management Janji"/>
    <s v="2026-08-12 08:00:00 | Tanggal pemasangan: 12/08/2026 Jam pemasangan : pagi Info Tambahan : Hubungi pelanggan dulu sebelum ke lokasi terima kasih."/>
    <s v="FCC"/>
    <d v="2026-11-08T10:10:31"/>
    <d v="2026-08-12T08:00:00"/>
    <m/>
    <s v="REVOKE"/>
    <s v="SWE"/>
    <s v="NO ADDON"/>
    <m/>
    <s v="Follow Up Revoke Completed, New Order ID : SC1002522906"/>
    <s v="HSI Bisnis PSB 70% - 50 Mbps"/>
    <s v="INDIBIZ"/>
    <m/>
    <m/>
    <d v="2026-08-12T08:00:00"/>
    <s v="2026-08-12 08:00:00 | Tanggal pemasangan: 12/08/2026 Jam pemasangan : pagi Info Tambahan : Hubungi pelanggan dulu sebelum ke lokasi terima kasih."/>
    <m/>
    <m/>
    <m/>
    <e v="#NUM!"/>
    <e v="#NUM!"/>
    <x v="1"/>
  </r>
  <r>
    <n v="2560"/>
    <n v="1002506617"/>
    <n v="3"/>
    <x v="4"/>
    <n v="4"/>
    <s v="PEKALONGAN"/>
    <s v="PEKALONGAN"/>
    <s v="PKL"/>
    <s v="REG"/>
    <s v="AO"/>
    <x v="0"/>
    <s v="1P INET"/>
    <s v="102 | FOLLOW UP COMPLETED"/>
    <s v="RBS-Regional 3"/>
    <d v="2026-08-03T18:52:57"/>
    <d v="2026-08-04T18:05:01"/>
    <n v="69357831"/>
    <m/>
    <n v="142202154680"/>
    <s v="LYY MEDIA CELLULER"/>
    <s v="ODP-PKL-FS/049 FS/D04/049.01"/>
    <s v="WO060835268"/>
    <m/>
    <m/>
    <m/>
    <n v="109.668487"/>
    <n v="-6.9063600000000003"/>
    <s v="|MN00925|MYIA-006352795685/POI/m erikza al fajrisyah/085199193282/hulandafluu@gmail.com"/>
    <s v="MYIB_ASSISTANT"/>
    <m/>
    <m/>
    <m/>
    <m/>
    <m/>
    <m/>
    <m/>
    <m/>
    <s v="Management Janji"/>
    <s v="2026-08-04 15:00:00 |  M Janji : (04/08/2026) jam Pasang : 09:00 Note : hubungi pelanggan jika ingin kelokasi"/>
    <s v="FCC"/>
    <d v="2026-03-08T18:55:22"/>
    <d v="2026-08-04T15:00:00"/>
    <s v="Kendala Teknik"/>
    <s v="REVOKE"/>
    <s v="PKL"/>
    <s v="NO ADDON"/>
    <m/>
    <s v="Follow Up Revoke Completed, New Order ID : SC1002509403"/>
    <s v="HSI Bisnis Promo HUT Telkom PSB 70% - 100 Mbps"/>
    <s v="INDIBIZ"/>
    <m/>
    <m/>
    <d v="2026-08-04T15:00:00"/>
    <s v="2026-08-04 15:00:00 |  M Janji : (04/08/2026) jam Pasang : 09:00 Note : hubungi pelanggan jika ingin kelokasi"/>
    <m/>
    <m/>
    <m/>
    <e v="#NUM!"/>
    <e v="#NUM!"/>
    <x v="1"/>
  </r>
  <r>
    <n v="2561"/>
    <n v="1002512590"/>
    <n v="3"/>
    <x v="6"/>
    <n v="5"/>
    <s v="SIDOARJO"/>
    <s v="INNER - JATIM TIMUR"/>
    <s v="SDN"/>
    <s v="REG"/>
    <s v="AO"/>
    <x v="0"/>
    <m/>
    <s v="Completed (PS)"/>
    <s v="RBS-Regional 3"/>
    <d v="2026-08-06T14:08:39"/>
    <d v="2026-08-06T22:35:31"/>
    <n v="69360032"/>
    <m/>
    <n v="152328218205"/>
    <s v="PAUD DHIYA KIDZ ACADEMY"/>
    <s v="ODP-SDN-FR/59"/>
    <s v="WO061096535"/>
    <m/>
    <m/>
    <m/>
    <n v="112.6683032"/>
    <n v="-7.4264871000000001"/>
    <s v="|MN02620|/PAUD DHIYA KIDZ ACADEMY/WINBACK 2.0 HSI B2B (1:1) 50MBPS 355RB PSB DISC 70%//smp.tamaddunafkar.sda@gmail.com/SUASTINI/81233605116"/>
    <s v="Sales Force DBS"/>
    <m/>
    <m/>
    <m/>
    <m/>
    <m/>
    <m/>
    <m/>
    <m/>
    <s v="Management Janji"/>
    <s v="2026-08-07 13:00:00|Tanggal pemasangan: 07/08/2026 Jam pemasangan : pagi/siang Info Tambahan : Hubungi pelanggan dulu sebelum ke lokasi. terima kasih|40010577|MYDITA"/>
    <s v="FCC"/>
    <d v="2026-06-08T14:10:26"/>
    <d v="2026-08-07T13:00:00"/>
    <m/>
    <s v="PS"/>
    <s v="SDN"/>
    <s v="NO ADDON"/>
    <n v="20260806"/>
    <s v="Completed"/>
    <s v="- 11_11446;Biaya PSB HSI EBIS Tunai di Depan ~ 11[150000]  - SP_NOSS;SP_NOSS ~ Internet NOSS Multispeed Network[0]  - SP_NOSS;SP_NOSS ~ Internet NOSS Multispeed Network[0]  - E25060;E25060 ~ ES25 - Paket HSI Bisnis (HSIE) Khusus Winback 2.0[0]  - E25060~n"/>
    <s v="INDIBIZ"/>
    <m/>
    <m/>
    <d v="2026-08-07T13:00:00"/>
    <s v="2026-08-07 13:00:00|Tanggal pemasangan: 07/08/2026 Jam pemasangan : pagi/siang Info Tambahan : Hubungi pelanggan dulu sebelum ke lokasi. terima kasih|40010577|MYDITA"/>
    <n v="2026"/>
    <n v="8"/>
    <n v="6"/>
    <d v="2026-08-06T00:00:00"/>
    <n v="-1.5416666666642413"/>
    <x v="0"/>
  </r>
  <r>
    <n v="2562"/>
    <n v="1002524821"/>
    <n v="3"/>
    <x v="4"/>
    <n v="4"/>
    <s v="SEMARANG"/>
    <s v="INNER - SEMARANG JATENG UTARA"/>
    <s v="JHR"/>
    <s v="REG"/>
    <s v="AO"/>
    <x v="0"/>
    <s v="1P INET"/>
    <s v="Completed (PS)"/>
    <s v="RBS-Regional 3"/>
    <d v="2026-08-13T15:56:56"/>
    <d v="2026-08-14T17:09:36"/>
    <n v="69365385"/>
    <m/>
    <n v="142406122745"/>
    <s v="Neka Semarang Hasanudin"/>
    <s v="ODP-JHR-FV/053 FV/D04/053.01"/>
    <s v="WO061688292"/>
    <m/>
    <m/>
    <m/>
    <n v="110.41121200000001"/>
    <n v="-6.965319"/>
    <s v="|MN02054|MYIA-053522459126/POI/Ayu putri angreani kusanto/08990794495/anext213@gmail.com"/>
    <s v="MYIB_ASSISTANT"/>
    <m/>
    <m/>
    <m/>
    <m/>
    <m/>
    <m/>
    <m/>
    <m/>
    <s v="Management Janji"/>
    <s v="2026-08-14 13:00:00 | Nama : BU AYU PUTRI ANGREANI KUSANTO No Hp : 08990794495 No Alt :  Tgl Pemasangan : 14 Agustus 2026 Interval : PAGI  Note : Hubungi pelanggan terlebih dahulu"/>
    <s v="FCC"/>
    <s v="13-08-2026 16:09:57"/>
    <d v="2026-08-14T13:00:00"/>
    <m/>
    <s v="PS"/>
    <s v="JHR"/>
    <s v="NO ADDON"/>
    <n v="20260814"/>
    <s v="Completed"/>
    <s v="HSI Bisnis Promo HUT Telkom PSB 70% - 50 Mbps"/>
    <s v="INDIBIZ"/>
    <m/>
    <m/>
    <d v="2026-08-14T13:00:00"/>
    <s v="2026-08-14 13:00:00 | Nama : BU AYU PUTRI ANGREANI KUSANTO No Hp : 08990794495 No Alt :  Tgl Pemasangan : 14 Agustus 2026 Interval : PAGI  Note : Hubungi pelanggan terlebih dahulu"/>
    <n v="2026"/>
    <n v="8"/>
    <n v="14"/>
    <d v="2026-08-14T00:00:00"/>
    <n v="-0.54166666666424135"/>
    <x v="0"/>
  </r>
  <r>
    <n v="2563"/>
    <n v="1002519431"/>
    <n v="3"/>
    <x v="4"/>
    <n v="4"/>
    <s v="SEMARANG"/>
    <s v="INNER - SEMARANG JATENG UTARA"/>
    <s v="MJP"/>
    <s v="REG"/>
    <s v="AO"/>
    <x v="0"/>
    <m/>
    <s v="Completed (PS)"/>
    <s v="RBS-Regional 3"/>
    <d v="2026-08-11T11:11:34"/>
    <d v="2026-08-14T16:05:45"/>
    <n v="69363089"/>
    <m/>
    <n v="142410346136"/>
    <s v="DUTA PATRADAYA"/>
    <s v="ODP-MJP-FAP/012"/>
    <s v="WO061690853"/>
    <m/>
    <m/>
    <m/>
    <n v="110.4559172"/>
    <n v="-6.9881637000000003"/>
    <s v="AMRBS;403099;TREG4;MUHAMMAD MASTUR;081226139781;CP Felix Yulisar;081325325171;PAKET 1S INET 100 MBPS (669.000);DUTA PATRADAYA;input by tito"/>
    <s v="Account Manager"/>
    <m/>
    <m/>
    <m/>
    <m/>
    <m/>
    <m/>
    <m/>
    <m/>
    <s v="Management Janji"/>
    <s v="2026-08-14 15:00:00|Nama PIC : Felix No HP : 081325325171 Alt :  M Janji : 14/08/2026 Jam Pasang : 08.00  - 13:00  NoteÃ‚Â :  hubungi terlebih dahulu sebelum ke lokasi, terima kasih.|40981184|MYDITA"/>
    <s v="FCC"/>
    <d v="2026-11-08T11:40:03"/>
    <d v="2026-08-14T15:00:00"/>
    <m/>
    <s v="PS"/>
    <s v="MJP"/>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15:00:00"/>
    <s v="2026-08-14 15:00:00|Nama PIC : Felix No HP : 081325325171 Alt :  M Janji : 14/08/2026 Jam Pasang : 08.00  - 13:00  NoteÃ‚Â :  hubungi terlebih dahulu sebelum ke lokasi, terima kasih.|40981184|MYDITA"/>
    <n v="2026"/>
    <n v="8"/>
    <n v="14"/>
    <d v="2026-08-14T00:00:00"/>
    <n v="-0.625"/>
    <x v="0"/>
  </r>
  <r>
    <n v="2564"/>
    <n v="1002519942"/>
    <n v="3"/>
    <x v="2"/>
    <n v="5"/>
    <s v="MALANG"/>
    <s v="KEPANJEN"/>
    <s v="GDG"/>
    <s v="REG"/>
    <s v="AO"/>
    <x v="0"/>
    <s v="1P INET"/>
    <s v="Completed (PS)"/>
    <s v="RBS-Regional 3"/>
    <d v="2026-08-11T13:40:57"/>
    <d v="2026-08-11T18:21:36"/>
    <n v="69363347"/>
    <m/>
    <n v="152704231011"/>
    <s v="PT. Alphita Prima Era"/>
    <s v="ODP-GDG-FZ/70 FZ/D10/70.01"/>
    <s v="WO061500555"/>
    <m/>
    <m/>
    <m/>
    <n v="112.626816426988"/>
    <n v="-8.0578093960122708"/>
    <s v="|MN00814|MYIA-095453782890/POI/Vivi Milawati/081232765519/alphita.adm@gmail.com"/>
    <s v="MYIB_ASSISTANT"/>
    <m/>
    <m/>
    <m/>
    <m/>
    <m/>
    <m/>
    <m/>
    <m/>
    <s v="Management Janji"/>
    <s v="2026-08-14 08:00:00 | Nama PIC:  bp yogi No HP: 081232765519 Alt: Tanggal: 14/8/2026 Jam Pasang: Pagi Note: Hubungi sebelum ke lokasi, terimakasih."/>
    <s v="FCC"/>
    <d v="2026-11-08T13:55:09"/>
    <d v="2026-08-14T08:00:00"/>
    <m/>
    <s v="PS"/>
    <s v="GDG"/>
    <s v="NO ADDON"/>
    <n v="20260811"/>
    <s v="Completed"/>
    <s v="HSI Bisnis Promo HUT Telkom PSB 70% - 50 Mbps"/>
    <s v="INDIBIZ"/>
    <m/>
    <m/>
    <d v="2026-08-14T08:00:00"/>
    <s v="2026-08-14 08:00:00 | Nama PIC:  bp yogi No HP: 081232765519 Alt: Tanggal: 14/8/2026 Jam Pasang: Pagi Note: Hubungi sebelum ke lokasi, terimakasih."/>
    <n v="2026"/>
    <n v="8"/>
    <n v="11"/>
    <d v="2026-08-11T00:00:00"/>
    <n v="-3.3333333333357587"/>
    <x v="0"/>
  </r>
  <r>
    <n v="2565"/>
    <n v="1002529923"/>
    <n v="3"/>
    <x v="0"/>
    <n v="5"/>
    <s v="MATARAM"/>
    <s v="BIMA"/>
    <s v="TET"/>
    <s v="REG"/>
    <s v="AO"/>
    <x v="0"/>
    <m/>
    <s v="Completed (PS)"/>
    <s v="RBS-Regional 3"/>
    <d v="2026-08-16T16:16:16"/>
    <d v="2026-08-17T10:14:04"/>
    <n v="69365657"/>
    <m/>
    <n v="172616790195"/>
    <s v="TOKO JAMJAM"/>
    <s v="ODP-TET-FAF/52"/>
    <s v="WO061891300"/>
    <m/>
    <m/>
    <m/>
    <n v="118.6929185"/>
    <n v="-8.6547058000000003"/>
    <s v="MD|MYDB-20260813265274|SC00001/MC00152|TOKO JAMJAM|085337493897"/>
    <s v="MYDIGIBIZPARTNER"/>
    <m/>
    <m/>
    <m/>
    <m/>
    <m/>
    <m/>
    <m/>
    <m/>
    <s v="Management Janji"/>
    <s v="2026-08-15 08:00:00 | Tanggal pemasangan : 15 AGUSTUS 2026  Jam pemasangan : pagi/siang  Info Tambahan : Hubungi pelanggan dulu sebelum ke lokasi  terima kasih"/>
    <s v="FCC"/>
    <s v="16-08-2026 16:39:59"/>
    <m/>
    <m/>
    <s v="PS"/>
    <s v="TET"/>
    <s v="NETMONK"/>
    <n v="20260817"/>
    <s v="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5 08:00:00 | Tanggal pemasangan : 15 AGUSTUS 2026  Jam pemasangan : pagi/siang  Info Tambahan : Hubungi pelanggan dulu sebelum ke lokasi  terima kasih"/>
    <n v="2026"/>
    <n v="8"/>
    <n v="17"/>
    <d v="2026-08-17T00:00:00"/>
    <n v="0.70833333333575865"/>
    <x v="0"/>
  </r>
  <r>
    <n v="2566"/>
    <n v="1002511789"/>
    <n v="3"/>
    <x v="0"/>
    <n v="5"/>
    <s v="MATARAM"/>
    <s v="SUMBAWA"/>
    <s v="MLK"/>
    <s v="DPS"/>
    <s v="AO"/>
    <x v="0"/>
    <m/>
    <s v="102 | FOLLOW UP COMPLETED"/>
    <s v="DPS-Property &amp; Resources"/>
    <d v="2026-08-06T10:26:59"/>
    <d v="2026-08-11T14:21:42"/>
    <n v="69359720"/>
    <m/>
    <n v="172608206216"/>
    <s v="AMNT Townsite 2 B22"/>
    <s v="ODP-MLK-FAC/40"/>
    <s v="WO061052247"/>
    <m/>
    <m/>
    <m/>
    <n v="116.747383979809"/>
    <n v="-8.9670166305174899"/>
    <s v="DSS HSI | WILHELMI A IDRIS | 970167 | TREG 3 | AMNT Townsite |SYAHRUL ALQADRI| 081237399497 | PSB 2P INET TV 20MBPS"/>
    <s v="Account Manager"/>
    <m/>
    <m/>
    <m/>
    <m/>
    <m/>
    <m/>
    <m/>
    <m/>
    <s v="Management Janji"/>
    <s v="AO"/>
    <s v="FCC"/>
    <d v="2026-06-08T10:39:54"/>
    <m/>
    <m/>
    <s v="REVOKE"/>
    <s v="MLK"/>
    <s v="NO ADDON"/>
    <m/>
    <s v="Follow Up Revoke Completed, New Order ID : SC1002520169"/>
    <s v="- E23015;E23015 ~ ES23 - Perangkat ONT[0]  - E23015~null~44292;E23015||11||Abodemen 0[0]  - E23015~null~E23015_SWONT;SWONT ~ Biaya Sewa ONT ~ E23015[30000]  - E24058;E24058 ~ ES24 - Paket HSI Bisnis (HSIEF) Khusus Winback[0]  - E24058~null~103819;E24058||"/>
    <s v="INDIBIZ"/>
    <m/>
    <m/>
    <d v="2026-08-06T12:00:00"/>
    <s v="AO"/>
    <m/>
    <m/>
    <m/>
    <e v="#NUM!"/>
    <e v="#NUM!"/>
    <x v="1"/>
  </r>
  <r>
    <n v="2567"/>
    <n v="1002512367"/>
    <n v="3"/>
    <x v="1"/>
    <n v="5"/>
    <s v="SBY SELATAN"/>
    <s v="KETINTANG"/>
    <s v="WRU"/>
    <s v="REG"/>
    <s v="AO"/>
    <x v="0"/>
    <s v="1P INET"/>
    <s v="100 | REVOKE COMPLETED"/>
    <s v="RBS-Regional 3"/>
    <d v="2026-08-06T13:19:57"/>
    <d v="2026-08-10T10:49:08"/>
    <n v="69359956"/>
    <m/>
    <n v="152302236654"/>
    <s v="PT. TULIP TONATA INDONESIA"/>
    <s v="ODP-WR1-FJX/02 FJX/D01/02.01"/>
    <s v="WO061075844"/>
    <m/>
    <m/>
    <m/>
    <n v="112.7160377"/>
    <n v="-7.3787247999999996"/>
    <s v="|MN00458|MYIA-009868450611/POI/Fajar Muhammad/082164258417/hr@tonata.co.id"/>
    <s v="MYIB_ASSISTANT"/>
    <m/>
    <m/>
    <m/>
    <m/>
    <m/>
    <m/>
    <m/>
    <m/>
    <s v="Management Janji"/>
    <s v="2026-08-07 13:00:00 | Nama : BP FAJAR MUHAMMAD  No Hp : 082164258417 No Alt : 082257872030 Tgl Pemasangan : 07 Agustus 2026 Interval : SIANG Note : Hubungi pelanggan terlebih dahulu"/>
    <s v="FCC"/>
    <d v="2026-06-08T13:25:20"/>
    <d v="2026-08-07T13:00:00"/>
    <s v="Kendala Teknik"/>
    <s v="REVOKE"/>
    <s v="WRU"/>
    <s v="NO ADDON"/>
    <m/>
    <s v="Revoke Completed"/>
    <s v="HSI Bisnis Promo HUT Telkom PSB 70% - 50 Mbps"/>
    <s v="INDIBIZ"/>
    <m/>
    <m/>
    <d v="2026-08-07T13:00:00"/>
    <s v="2026-08-07 13:00:00 | Nama : BP FAJAR MUHAMMAD  No Hp : 082164258417 No Alt : 082257872030 Tgl Pemasangan : 07 Agustus 2026 Interval : SIANG Note : Hubungi pelanggan terlebih dahulu"/>
    <m/>
    <m/>
    <m/>
    <e v="#NUM!"/>
    <e v="#NUM!"/>
    <x v="1"/>
  </r>
  <r>
    <n v="2568"/>
    <n v="1002531353"/>
    <n v="3"/>
    <x v="0"/>
    <n v="5"/>
    <s v="MATARAM"/>
    <s v="BIMA"/>
    <s v="DMP"/>
    <s v="REG"/>
    <s v="AO"/>
    <x v="0"/>
    <s v="1P INET"/>
    <s v="MIE - SEND SURVEY"/>
    <s v="RBS-Regional 3"/>
    <d v="2026-08-17T17:17:56"/>
    <d v="2026-08-17T17:20:01"/>
    <n v="69368348"/>
    <m/>
    <n v="172611786231"/>
    <s v="SPBU 54 842 03"/>
    <s v="ODP-DMP-FAA/131"/>
    <s v="WO061948508"/>
    <m/>
    <m/>
    <m/>
    <n v="118.47471729999999"/>
    <n v="-8.4966317999999994"/>
    <s v="|MN02363|MYIA-054888285538/POI/sumarni/081239482000/cv.rizkyhellasnusantara@gmail.com"/>
    <s v="MYIB_ASSISTANT"/>
    <m/>
    <m/>
    <m/>
    <m/>
    <m/>
    <m/>
    <m/>
    <m/>
    <s v="Management Janji"/>
    <s v="2026-08-18 15:00:00 | Nama : BP PANOS (MANAGER) No Hp : 081239482000 No Alt :  Tgl Pemasangan : 18 Agustus 2026 Interval : PAGI  Note : Hubungi pelanggan terlebih dahulu"/>
    <s v="FCC"/>
    <s v="17-08-2026 17:39:44"/>
    <d v="2026-08-18T15:00:00"/>
    <m/>
    <s v="SURVEY_NEW_MANJA"/>
    <s v="DMP"/>
    <s v="NO ADDON"/>
    <m/>
    <s v="MIE - SEND SURVEY"/>
    <s v="HSI Bisnis Promo HUT Telkom PSB 70% - 50 Mbps"/>
    <s v="INDIBIZ"/>
    <m/>
    <m/>
    <d v="2026-08-18T15:00:00"/>
    <s v="2026-08-18 15:00:00 | Nama : BP PANOS (MANAGER) No Hp : 081239482000 No Alt :  Tgl Pemasangan : 18 Agustus 2026 Interval : PAGI  Note : Hubungi pelanggan terlebih dahulu"/>
    <m/>
    <m/>
    <m/>
    <e v="#NUM!"/>
    <e v="#NUM!"/>
    <x v="1"/>
  </r>
  <r>
    <n v="2569"/>
    <n v="1002520790"/>
    <n v="3"/>
    <x v="4"/>
    <n v="4"/>
    <s v="SEMARANG"/>
    <s v="SALATIGA"/>
    <s v="SLI"/>
    <s v="REG"/>
    <s v="AO"/>
    <x v="0"/>
    <s v="1P INET"/>
    <s v="Completed (PS)"/>
    <s v="RBS-Regional 3"/>
    <d v="2026-08-11T16:43:57"/>
    <d v="2026-08-13T11:26:11"/>
    <n v="69363678"/>
    <m/>
    <n v="142434111379"/>
    <s v="PT DARMA PUTRA LESTARI"/>
    <s v="ODP-SLI-FW/087 FW/D07/087.01"/>
    <s v="WO061525744"/>
    <m/>
    <m/>
    <m/>
    <n v="110.4773311"/>
    <n v="-7.3368434000000002"/>
    <s v="|MN00238|MYIA-081048668245/POI/M WAHYU SETIAWAN/085700273615/spbugamol4350716@gmail.com"/>
    <s v="MYIB_ASSISTANT"/>
    <m/>
    <m/>
    <m/>
    <m/>
    <m/>
    <m/>
    <m/>
    <m/>
    <s v="Management Janji"/>
    <s v="2026-08-12 13:00:00 | M Janji : (12/08/2026) jam Pasang : 09:00 Note : hubungi pelanggan jika ingin kelokasi"/>
    <s v="FCC"/>
    <d v="2026-11-08T16:54:58"/>
    <d v="2026-08-12T13:00:00"/>
    <m/>
    <s v="PS"/>
    <s v="SLI"/>
    <s v="NO ADDON"/>
    <n v="20260813"/>
    <s v="Completed"/>
    <s v="HSI Bisnis Promo HUT Telkom PSB 70% - 100 Mbps"/>
    <s v="INDIBIZ"/>
    <m/>
    <m/>
    <d v="2026-08-12T13:00:00"/>
    <s v="2026-08-12 13:00:00 | M Janji : (12/08/2026) jam Pasang : 09:00 Note : hubungi pelanggan jika ingin kelokasi"/>
    <n v="2026"/>
    <n v="8"/>
    <n v="13"/>
    <d v="2026-08-13T00:00:00"/>
    <n v="0.45833333333575865"/>
    <x v="0"/>
  </r>
  <r>
    <n v="2570"/>
    <n v="1002527004"/>
    <n v="3"/>
    <x v="0"/>
    <n v="5"/>
    <s v="MATARAM"/>
    <s v="SUMBAWA"/>
    <s v="MLK"/>
    <s v="REG"/>
    <s v="AO"/>
    <x v="0"/>
    <m/>
    <s v="OSS - FALLOUT"/>
    <s v="RBS-Regional 3"/>
    <d v="2026-08-14T15:51:09"/>
    <d v="2026-08-15T14:51:15"/>
    <n v="69364540"/>
    <m/>
    <n v="172608206228"/>
    <s v="Toko yuniarti"/>
    <s v="ODP-MLK-FAE/17"/>
    <s v="WO061766769"/>
    <m/>
    <m/>
    <m/>
    <n v="116.7523138"/>
    <n v="-8.9049376999999996"/>
    <s v="MD|MYDB-20260812265034|DN00001/MN02085|Toko yuniarti|085339262214"/>
    <s v="MYDIGIBIZPARTNER"/>
    <m/>
    <m/>
    <m/>
    <m/>
    <m/>
    <m/>
    <m/>
    <m/>
    <s v="Management Janji"/>
    <s v="2026-08-13 13:00:00 | Tanggal pemasangan :13/08/2026  Jam pemasangan : pagi/siang  Info Tambahan : Hubungi pelanggan dulu sebelum ke lokasi  terima kasih."/>
    <s v="FCC"/>
    <s v="14-08-2026 15:55:01"/>
    <m/>
    <s v="Kendala Lainnya"/>
    <s v="FO_WFM"/>
    <s v="MLK"/>
    <s v="NETMONK"/>
    <m/>
    <s v="Provisioning Failed|WFM|INF009049850|ont rusak"/>
    <s v="- 11_11446;Biaya PSB HSI EBIS Tunai di Depan ~ 11[150000]  - SP_NOSS;SP_NOSS ~ Internet NOSS Multispeed Network[0]  - SP_NOSS;SP_NOSS ~ Internet NOSS Multispeed Network[0]  - E23015;E23015 ~ ES23 - Perangkat ONT[0]  - E23015~null~44292;E23015||11||Abodeme"/>
    <s v="INDIBIZ"/>
    <m/>
    <m/>
    <d v="2026-08-14T07:00:00"/>
    <s v="2026-08-13 13:00:00 | Tanggal pemasangan :13/08/2026  Jam pemasangan : pagi/siang  Info Tambahan : Hubungi pelanggan dulu sebelum ke lokasi  terima kasih."/>
    <m/>
    <m/>
    <m/>
    <e v="#NUM!"/>
    <e v="#NUM!"/>
    <x v="1"/>
  </r>
  <r>
    <n v="2571"/>
    <n v="1002517004"/>
    <n v="3"/>
    <x v="6"/>
    <n v="5"/>
    <s v="SIDOARJO"/>
    <s v="INNER - JATIM TIMUR"/>
    <s v="SDA"/>
    <s v="REG"/>
    <s v="AO"/>
    <x v="0"/>
    <m/>
    <s v="Completed (PS)"/>
    <s v="RBS-Regional 3"/>
    <d v="2026-08-10T09:20:39"/>
    <d v="2026-08-10T21:11:59"/>
    <n v="69362123"/>
    <m/>
    <n v="152316232009"/>
    <s v="SMK DIAN INDONESIA"/>
    <s v="ODP-SDA-FGY/68"/>
    <s v="WO061364909"/>
    <m/>
    <m/>
    <m/>
    <n v="112.7108266"/>
    <n v="-7.4701079999999997"/>
    <s v="|MN02627|/SMK DIAN INDONESIA/WINBACK 2.0 HSI B2B (1:1) 75MBPS 415RB PSB DISC 70%//smkdianindonesia.sda@gmail.com/ELMA YUNITA/85944002504"/>
    <s v="Sales Force DBS"/>
    <m/>
    <m/>
    <m/>
    <m/>
    <m/>
    <m/>
    <m/>
    <m/>
    <s v="Management Janji"/>
    <s v="2026-08-11 08:00:00|Tanggal pemasangan: 11/08/2026 Jam pemasangan : pagi / siang Info Tambahan : Hubungi pelanggan dulu sebelum ke lokasi terima kasih.|40951378|MYDITA"/>
    <s v="FCC"/>
    <d v="2026-10-08T09:25:41"/>
    <d v="2026-08-11T08:00:00"/>
    <m/>
    <s v="PS"/>
    <s v="SDA"/>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1T08:00:00"/>
    <s v="2026-08-11 08:00:00|Tanggal pemasangan: 11/08/2026 Jam pemasangan : pagi / siang Info Tambahan : Hubungi pelanggan dulu sebelum ke lokasi terima kasih.|40951378|MYDITA"/>
    <n v="2026"/>
    <n v="8"/>
    <n v="10"/>
    <d v="2026-08-10T00:00:00"/>
    <n v="-1.3333333333357587"/>
    <x v="0"/>
  </r>
  <r>
    <n v="2572"/>
    <n v="1002514209"/>
    <n v="3"/>
    <x v="0"/>
    <n v="5"/>
    <s v="MATARAM"/>
    <s v="INNER - NUSA TENGGARA"/>
    <s v="MTR"/>
    <s v="DGS"/>
    <s v="AO"/>
    <x v="0"/>
    <m/>
    <s v="102 | FOLLOW UP COMPLETED"/>
    <s v="DGS-B2B TREG"/>
    <d v="2026-08-07T10:50:20"/>
    <d v="2026-08-08T14:28:26"/>
    <n v="69360615"/>
    <m/>
    <n v="172601796870"/>
    <s v="BNN KOTA MATARAM 4"/>
    <s v="ODP-MTR-FCE/09"/>
    <s v="WO061146538"/>
    <m/>
    <m/>
    <m/>
    <n v="116.1359752"/>
    <n v="-8.5664175"/>
    <s v="DGS HSI |BNN KOTA MATARAM| 85238849232| AM DGS | RYAN PRATAMA |896616 |INET 50MBPS | PSB"/>
    <s v="Account Manager"/>
    <m/>
    <m/>
    <m/>
    <m/>
    <m/>
    <m/>
    <m/>
    <m/>
    <s v="Management Janji"/>
    <s v="AO"/>
    <s v="FCC"/>
    <d v="2026-07-08T10:55:20"/>
    <m/>
    <m/>
    <s v="REVOKE"/>
    <s v="MTR"/>
    <s v="NO ADDON"/>
    <m/>
    <s v="Follow Up Revoke Completed, New Order ID : SC1002516037"/>
    <s v="- E23015;E23015 ~ ES23 - Perangkat ONT[0]  - E23015~null~44292;E23015||11||Abodemen 0[0]  - E23015~null~E23015_SWONT;SWONT ~ Biaya Sewa ONT ~ E23015[30000]  - E24058;E24058 ~ ES24 - Paket HSI Bisnis (HSIEF) Khusus Winback[0]  - E24058~null~103819;E24058||"/>
    <s v="INDIBIZ"/>
    <m/>
    <m/>
    <d v="2026-08-07T12:00:00"/>
    <s v="AO"/>
    <m/>
    <m/>
    <m/>
    <e v="#NUM!"/>
    <e v="#NUM!"/>
    <x v="1"/>
  </r>
  <r>
    <n v="2573"/>
    <n v="1002505514"/>
    <n v="3"/>
    <x v="5"/>
    <n v="5"/>
    <s v="SINGARJA"/>
    <s v="TABANAN"/>
    <s v="TBN"/>
    <s v="REG"/>
    <s v="AO"/>
    <x v="0"/>
    <s v="1P INET"/>
    <s v="102 | FOLLOW UP COMPLETED"/>
    <s v="RBS-Regional 3"/>
    <d v="2026-08-03T08:40:56"/>
    <d v="2026-08-05T14:37:09"/>
    <n v="69357177"/>
    <m/>
    <n v="172413244258"/>
    <s v="Pusat Gadai MGW010"/>
    <s v="ODP-TBN-FCP/05"/>
    <s v="WO060754650"/>
    <m/>
    <m/>
    <m/>
    <n v="115.18002300000001"/>
    <n v="-8.5135369000000001"/>
    <s v="|MN02515|MYIA-051165239783/POI/AULIYA PRADITA NUR/081119917743/pusatgadaisintyadewi@gmail.com"/>
    <s v="MYIB_ASSISTANT"/>
    <m/>
    <m/>
    <m/>
    <m/>
    <m/>
    <m/>
    <m/>
    <m/>
    <s v="Management Janji"/>
    <s v="2026-08-04 08:00:00 | Tanggal pemasangan : 04 agustus 2026 Jam pemasangan : pagi/siang Info Tambahan : Hubungi pelanggan dulu sebelum ke lokasi terima kasih"/>
    <s v="FCC"/>
    <d v="2026-03-08T08:55:09"/>
    <d v="2026-08-04T08:00:00"/>
    <s v="Kendala Teknik"/>
    <s v="REVOKE"/>
    <s v="TBN"/>
    <s v="NO ADDON"/>
    <m/>
    <s v="Follow Up Revoke Completed, New Order ID : SC1002510839"/>
    <s v="HSI Bisnis Basic Promo HUT Telkom PSB 70% - 50 Mbps"/>
    <s v="INDIBIZ"/>
    <m/>
    <m/>
    <d v="2026-08-04T08:00:00"/>
    <s v="2026-08-04 08:00:00 | Tanggal pemasangan : 04 agustus 2026 Jam pemasangan : pagi/siang Info Tambahan : Hubungi pelanggan dulu sebelum ke lokasi terima kasih"/>
    <m/>
    <m/>
    <m/>
    <e v="#NUM!"/>
    <e v="#NUM!"/>
    <x v="1"/>
  </r>
  <r>
    <n v="2574"/>
    <n v="1002518831"/>
    <n v="3"/>
    <x v="4"/>
    <n v="4"/>
    <s v="SEMARANG"/>
    <s v="KENDAL"/>
    <s v="WLR"/>
    <s v="REG"/>
    <s v="AO"/>
    <x v="0"/>
    <s v="1P INET"/>
    <s v="Completed (PS)"/>
    <s v="RBS-Regional 3"/>
    <d v="2026-08-11T08:23:56"/>
    <d v="2026-08-12T11:19:11"/>
    <n v="69362854"/>
    <m/>
    <n v="143407106649"/>
    <s v="SPBU 44.513.09 JENARSARI"/>
    <s v="ODP-WLR-FH/068 FH/D05/068.01"/>
    <s v="WO061462117"/>
    <m/>
    <m/>
    <m/>
    <n v="110.096524"/>
    <n v="-6.9538440000000001"/>
    <s v="|MN02184|MYIA-004506884937/POI/AHMAD ARI SANTOSO/085225751665/spbu4451309@gmail.com"/>
    <s v="MYIB_ASSISTANT"/>
    <m/>
    <m/>
    <m/>
    <m/>
    <m/>
    <m/>
    <m/>
    <m/>
    <s v="Management Janji"/>
    <s v="2026-08-12 08:00:00 | Tanggal Pemasangan : 12 Agustus 2026 Jam Pemasangan : 08:00 13:00 Info Tambahan : Hubungi pelanggan dulu sebelum ke lokasi terimakasih"/>
    <s v="FCC"/>
    <d v="2026-11-08T08:40:11"/>
    <d v="2026-08-12T08:00:00"/>
    <m/>
    <s v="PS"/>
    <s v="WLR"/>
    <s v="NO ADDON"/>
    <n v="20260812"/>
    <s v="Completed"/>
    <s v="HSI Bisnis Promo HUT Telkom PSB 70% - 100 Mbps"/>
    <s v="INDIBIZ"/>
    <m/>
    <m/>
    <d v="2026-08-12T08:00:00"/>
    <s v="2026-08-12 08:00:00 | Tanggal Pemasangan : 12 Agustus 2026 Jam Pemasangan : 08:00 13:00 Info Tambahan : Hubungi pelanggan dulu sebelum ke lokasi terimakasih"/>
    <n v="2026"/>
    <n v="8"/>
    <n v="12"/>
    <d v="2026-08-12T00:00:00"/>
    <n v="-0.33333333333575865"/>
    <x v="0"/>
  </r>
  <r>
    <n v="2575"/>
    <n v="1002505152"/>
    <n v="3"/>
    <x v="5"/>
    <n v="5"/>
    <s v="DENPASAR"/>
    <s v="JIMBARAN"/>
    <s v="KUT"/>
    <s v="REG"/>
    <s v="AO"/>
    <x v="0"/>
    <m/>
    <s v="Completed (PS)"/>
    <s v="RBS-Regional 3"/>
    <d v="2026-08-02T11:03:38"/>
    <d v="2026-08-03T15:36:57"/>
    <n v="69356987"/>
    <m/>
    <n v="172416429200"/>
    <s v="LITTLE BEAUTY SALON"/>
    <s v="ODP-KUT-FV/23"/>
    <s v="WO060722587"/>
    <m/>
    <m/>
    <m/>
    <n v="115.17259919999999"/>
    <n v="-8.7120022000000006"/>
    <s v="|MN00737|/PIC GARY HASLUCK LITTLE BEAUTY SALON/082135727252/littlebeautysalon@outlook.com"/>
    <s v="Sales Profesional"/>
    <m/>
    <m/>
    <m/>
    <m/>
    <m/>
    <m/>
    <m/>
    <m/>
    <s v="Management Janji"/>
    <s v="2026-08-03 13:00:00|Tanggal pemasangan: 03/08/2026 Jam pemasangan : pagi / siang Info Tambahan : Hubungi pelanggan dulu sebelum ke lokasi terima kasih|IK1270|MYDITA"/>
    <s v="FCC"/>
    <d v="2026-02-08T11:10:14"/>
    <d v="2026-08-03T13:00:00"/>
    <m/>
    <s v="PS"/>
    <s v="KUT"/>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13:00:00"/>
    <s v="2026-08-03 13:00:00|Tanggal pemasangan: 03/08/2026 Jam pemasangan : pagi / siang Info Tambahan : Hubungi pelanggan dulu sebelum ke lokasi terima kasih|IK1270|MYDITA"/>
    <n v="2026"/>
    <n v="8"/>
    <n v="3"/>
    <d v="2026-08-03T00:00:00"/>
    <n v="-0.54166666666424135"/>
    <x v="0"/>
  </r>
  <r>
    <n v="2576"/>
    <n v="1002530854"/>
    <n v="3"/>
    <x v="2"/>
    <n v="5"/>
    <s v="MADIUN"/>
    <s v="NGAWI"/>
    <s v="WKU"/>
    <s v="REG"/>
    <s v="AO"/>
    <x v="0"/>
    <s v="1P INET"/>
    <s v="MIE - SEND SURVEY"/>
    <s v="RBS-Regional 3"/>
    <d v="2026-08-17T13:08:56"/>
    <d v="2026-08-17T13:10:02"/>
    <n v="69368090"/>
    <m/>
    <n v="152634206961"/>
    <s v="INFINITY AKSES NETWORK"/>
    <s v="ODP-WKU-FK/13 FK/D01/13.01"/>
    <s v="WO061927777"/>
    <m/>
    <m/>
    <m/>
    <n v="111.26969320579001"/>
    <n v="-7.4726446742129999"/>
    <s v="|MN00264|MYIA-040432850272/POI/wahyu indarto/081226194221/indifaiz00@gmail.com"/>
    <s v="MYIB_ASSISTANT"/>
    <m/>
    <m/>
    <m/>
    <m/>
    <m/>
    <m/>
    <m/>
    <m/>
    <s v="Management Janji"/>
    <s v="2026-08-18 13:00:00 | Nama Pic : BP WAHYU No Hp Pic : 081226194221 Jam Pemasangan : 08:00 - 12.00 Tanggal Pemasangan : SELASA 18 AGUSTUS 2026 Info Tambahan : Hubungi pelanggan sebelum datang ke lokasi"/>
    <s v="FCC"/>
    <s v="17-08-2026 13:10:11"/>
    <d v="2026-08-18T13:00:00"/>
    <m/>
    <s v="SURVEY_NEW_MANJA"/>
    <s v="WKU"/>
    <s v="NO ADDON"/>
    <m/>
    <s v="MIE - SEND SURVEY"/>
    <s v="HSI Bisnis Khusus Winback PSB 70% - 300 Mbps"/>
    <s v="INDIBIZ"/>
    <m/>
    <m/>
    <d v="2026-08-18T13:00:00"/>
    <s v="2026-08-18 13:00:00 | Nama Pic : BP WAHYU No Hp Pic : 081226194221 Jam Pemasangan : 08:00 - 12.00 Tanggal Pemasangan : SELASA 18 AGUSTUS 2026 Info Tambahan : Hubungi pelanggan sebelum datang ke lokasi"/>
    <m/>
    <m/>
    <m/>
    <e v="#NUM!"/>
    <e v="#NUM!"/>
    <x v="1"/>
  </r>
  <r>
    <n v="2577"/>
    <n v="1002517175"/>
    <n v="3"/>
    <x v="2"/>
    <n v="5"/>
    <s v="MADIUN"/>
    <s v="MADIUN"/>
    <s v="MSP"/>
    <s v="REG"/>
    <s v="AO"/>
    <x v="0"/>
    <m/>
    <s v="Completed (PS)"/>
    <s v="RBS-Regional 3"/>
    <d v="2026-08-10T10:13:28"/>
    <d v="2026-08-10T16:07:28"/>
    <n v="69360846"/>
    <m/>
    <n v="152631206955"/>
    <s v="SPBU 54.633.05"/>
    <s v="ODP-MSP-FE/37"/>
    <s v="WO061368643"/>
    <m/>
    <m/>
    <m/>
    <n v="111.42711"/>
    <n v="-7.5956219999999997"/>
    <s v="|MN02429|MYIA-065421906566/POI/H. IMAM BASUKI, Ir, M.ENG, M.M./082132730909/spbu5463305maospati@gmail.com"/>
    <s v="MYINDIBIZ"/>
    <m/>
    <m/>
    <m/>
    <m/>
    <m/>
    <m/>
    <m/>
    <m/>
    <s v="Management Janji"/>
    <s v="2026-08-08 13:00:00 | Nama PIC : Bapak Faisal  No HP : 082132730909  No Alternatif : -  M Janji : 08/08/2026  Jam Pasang : Pagi  NoteÃ‚Â :  Hubungi terlebih dahulu sebelum ke lokasi "/>
    <s v="FCC"/>
    <d v="2026-10-08T10:24:54"/>
    <m/>
    <m/>
    <s v="PS"/>
    <s v="MSP"/>
    <s v="NO ADDON"/>
    <n v="20260810"/>
    <s v="Completed"/>
    <s v="- 11_11446;Biaya PSB HSI EBIS Tunai di Depan ~ 11[150000]  - SP_NOSS;SP_NOSS ~ Internet NOSS Multispeed Network[0]  - SP_NOSS;SP_NOSS ~ Internet NOSS Multispeed Network[0]  - E25060;E25060 ~ ES25 - Paket HSI Bisnis (HSIE) Khusus Winback 2.0[0]  - E25060~n"/>
    <s v="INDIBIZ"/>
    <m/>
    <m/>
    <d v="2026-08-10T07:00:00"/>
    <s v="2026-08-08 13:00:00 | Nama PIC : Bapak Faisal  No HP : 082132730909  No Alternatif : -  M Janji : 08/08/2026  Jam Pasang : Pagi  NoteÃ‚Â :  Hubungi terlebih dahulu sebelum ke lokasi "/>
    <n v="2026"/>
    <n v="8"/>
    <n v="10"/>
    <d v="2026-08-10T00:00:00"/>
    <n v="-0.29166666666424135"/>
    <x v="0"/>
  </r>
  <r>
    <n v="2578"/>
    <n v="1002509689"/>
    <n v="3"/>
    <x v="6"/>
    <n v="5"/>
    <s v="PASURUAN"/>
    <s v="PASURUAN"/>
    <s v="PSN"/>
    <s v="REG"/>
    <s v="AO"/>
    <x v="0"/>
    <m/>
    <s v="98 | OSS - CANCEL COMPLETE"/>
    <s v="RBS-Regional 2"/>
    <d v="2026-08-05T09:05:59"/>
    <d v="2026-08-11T10:09:08"/>
    <n v="69358790"/>
    <m/>
    <n v="152729256690"/>
    <s v="Toko Syauqy Cell &amp; Digital Print"/>
    <s v="ODP-PSN-F11/56"/>
    <s v="WO060965627"/>
    <m/>
    <m/>
    <m/>
    <n v="106.82380199432301"/>
    <n v="-6.1811742288990903"/>
    <s v="|MN00915|/Toko Syauqy Cell &amp; Digital Print /Pic Syarifuddin  / 085119398998 - 082332171331 / syauqycell676@gmail.com"/>
    <s v="Sales Profesional"/>
    <m/>
    <m/>
    <m/>
    <m/>
    <m/>
    <m/>
    <m/>
    <m/>
    <s v="Management Janji"/>
    <s v="2026-08-06 08:00:00|Tanggal pemasangan: 6/08/2026 Jam pemasangan : pagi / siang Info Tambahan : Hubungi pelanggan dulu sebelum ke lokasi. terima kasih|40010577|MYDITA"/>
    <s v="FCC"/>
    <d v="2026-05-08T09:24:57"/>
    <d v="2026-08-06T08:00:00"/>
    <s v="Kendala Pelanggan"/>
    <s v="CANCEL"/>
    <s v="PSN"/>
    <s v="NO ADDON"/>
    <m/>
    <s v="Cancel Completed"/>
    <s v="- 11_11446;Biaya PSB HSI EBIS Tunai di Depan ~ 11[150000]  - SP_NOSS;SP_NOSS ~ Internet NOSS Multispeed Network[0]  - SP_NOSS;SP_NOSS ~ Internet NOSS Multispeed Network[0]  - E23015;E23015 ~ ES23 - Perangkat ONT[0]  - E23015~null~44292;E23015||11||Abodeme"/>
    <s v="INDIBIZ"/>
    <m/>
    <m/>
    <d v="2026-08-06T08:00:00"/>
    <s v="2026-08-06 08:00:00|Tanggal pemasangan: 6/08/2026 Jam pemasangan : pagi / siang Info Tambahan : Hubungi pelanggan dulu sebelum ke lokasi. terima kasih|40010577|MYDITA"/>
    <m/>
    <m/>
    <m/>
    <e v="#NUM!"/>
    <e v="#NUM!"/>
    <x v="1"/>
  </r>
  <r>
    <n v="2579"/>
    <n v="1002515379"/>
    <n v="3"/>
    <x v="4"/>
    <n v="4"/>
    <s v="SEMARANG"/>
    <s v="UNGARAN"/>
    <s v="UNR"/>
    <s v="DGS"/>
    <s v="AO"/>
    <x v="0"/>
    <m/>
    <s v="102 | FOLLOW UP COMPLETED"/>
    <s v="DGS-B2B TREG"/>
    <d v="2026-08-07T17:00:36"/>
    <d v="2026-08-10T12:25:03"/>
    <n v="69361061"/>
    <m/>
    <n v="146425112576"/>
    <s v="RUANG SIE DOKKES POLRES SEMARANG"/>
    <s v="ODP-UNR-FAA/086"/>
    <s v="WO061193572"/>
    <m/>
    <m/>
    <m/>
    <n v="110.413394028412"/>
    <n v="-7.1172689870702497"/>
    <s v="DGS HSI | FAISAL | 940218 | TREG 3 | POLRESTABES KAB SMG | ISMA | 081226777168 | HSIBISNIS50MBPS"/>
    <s v="Account Manager"/>
    <m/>
    <m/>
    <m/>
    <m/>
    <m/>
    <m/>
    <m/>
    <m/>
    <s v="Management Janji"/>
    <s v="KONFIRMASI UP"/>
    <s v="FCC"/>
    <d v="2026-07-08T17:10:45"/>
    <m/>
    <m/>
    <s v="REVOKE"/>
    <s v="UNR"/>
    <s v="NO ADDON"/>
    <m/>
    <s v="Follow Up Revoke Completed, New Order ID : SC1002517622"/>
    <s v="- 11_11450;Biaya PSB Reguler HSI EBIS ~ 11[150000]  - SP_NOSS;SP_NOSS ~ Internet NOSS Multispeed Network[0]  - SP_NOSS;SP_NOSS ~ Internet NOSS Multispeed Network[0]  - E23046;E23046 ~ ES23 - Paket HSI Bisnis[0]  - E23046~null~E23046_UNL;UNL ~ Internet-Lin"/>
    <s v="INDIBIZ"/>
    <m/>
    <m/>
    <d v="2026-08-07T17:00:00"/>
    <s v="KONFIRMASI UP"/>
    <m/>
    <m/>
    <m/>
    <e v="#NUM!"/>
    <e v="#NUM!"/>
    <x v="1"/>
  </r>
  <r>
    <n v="2580"/>
    <n v="1002522993"/>
    <n v="3"/>
    <x v="1"/>
    <n v="5"/>
    <s v="SBY UTARA"/>
    <s v="GRESIK"/>
    <s v="GSK"/>
    <s v="REG"/>
    <s v="AO"/>
    <x v="0"/>
    <s v="1P INET"/>
    <s v="102 | FOLLOW UP COMPLETED"/>
    <s v="RBS-Regional 3"/>
    <d v="2026-08-12T17:02:58"/>
    <d v="2026-08-14T14:08:30"/>
    <n v="69364558"/>
    <m/>
    <n v="152421262295"/>
    <s v="PT Verona Ecommerce Indonesia"/>
    <s v="ODP-GSK-FU/02 FU/D-01/01-02"/>
    <s v="WO061616493"/>
    <m/>
    <m/>
    <m/>
    <n v="112.6444604"/>
    <n v="-7.1992704999999901"/>
    <s v="MD|MYDB-20260812265083|DN00001/MN01735|PT Verona Ecommerce Indonesia|083111031948"/>
    <s v="MYDIGIBIZPARTNER"/>
    <m/>
    <m/>
    <m/>
    <m/>
    <m/>
    <m/>
    <m/>
    <m/>
    <s v="Management Janji"/>
    <s v="2026-08-13 13:00:00 | Waktu pemasnagan : 13 Agustus 2026 Jam pemasangan : 10.00 Mohon hubungi pelanggan sebelum ke lokasi  Terima kasih"/>
    <s v="FCC"/>
    <d v="2026-12-08T17:10:31"/>
    <d v="2026-08-13T13:00:00"/>
    <m/>
    <s v="REVOKE"/>
    <s v="GSK"/>
    <s v="NO ADDON"/>
    <m/>
    <s v="Follow Up Revoke Completed, New Order ID : SC1002526475"/>
    <s v="HSI Bisnis Basic Promo HUT Telkom PSB 70% - 100 Mbps"/>
    <s v="INDIBIZ"/>
    <m/>
    <m/>
    <d v="2026-08-13T13:00:00"/>
    <s v="2026-08-13 13:00:00 | Waktu pemasnagan : 13 Agustus 2026 Jam pemasangan : 10.00 Mohon hubungi pelanggan sebelum ke lokasi  Terima kasih"/>
    <m/>
    <m/>
    <m/>
    <e v="#NUM!"/>
    <e v="#NUM!"/>
    <x v="1"/>
  </r>
  <r>
    <n v="2581"/>
    <n v="1002505549"/>
    <n v="3"/>
    <x v="5"/>
    <n v="5"/>
    <s v="SINGARJA"/>
    <s v="GIANYAR"/>
    <s v="UBU"/>
    <s v="REG"/>
    <s v="AO"/>
    <x v="0"/>
    <m/>
    <s v="Completed (PS)"/>
    <s v="RBS-Regional 3"/>
    <d v="2026-08-03T08:54:36"/>
    <d v="2026-08-04T21:12:36"/>
    <n v="69357189"/>
    <m/>
    <n v="172408247850"/>
    <s v="PT Indonesia Kaishi (Jembatan Kaca Bali Tegenungan)"/>
    <s v="ODP-UBU-FP/88"/>
    <s v="WO060883001"/>
    <m/>
    <m/>
    <m/>
    <n v="115.2888986"/>
    <n v="-8.5771531000000003"/>
    <s v="|MN02644|/PIC TUTY KIRANA/082281818888/indonesiakaishi168@gmail.com"/>
    <s v="Sales Force DBS"/>
    <m/>
    <m/>
    <m/>
    <m/>
    <m/>
    <m/>
    <m/>
    <m/>
    <s v="Management Janji"/>
    <s v="2026-08-05 13:00:00|Nama PIC : Ibu Tuty No HP : 082281818888 No Alt : - M Janji : 05 Agustus 2026 Jam Pasang : Pagi / Siang Note : hubungi pelanggan jika ingin ke lokasi, terima kasih|40951378|MYDITA"/>
    <s v="FCC"/>
    <d v="2026-03-08T08:55:09"/>
    <d v="2026-08-05T13:00:00"/>
    <m/>
    <s v="PS"/>
    <s v="UBU"/>
    <s v="NO ADDON"/>
    <n v="20260804"/>
    <s v="Completed"/>
    <s v="- 11_11446;Biaya PSB HSI EBIS Tunai di Depan ~ 11[150000]  - E25061;E25061 ~ ES25 - Paket HSI Basic (HSIEF) Khusus Winback 2.0[0]  - E25061~null~E25061_UNL;UNL ~ Internet-Link Unlimited Internet Usage ~ E25061[0]  - E25061~null~105351;E25061||11||Abodemen"/>
    <s v="INDIBIZ"/>
    <m/>
    <m/>
    <d v="2026-08-05T13:00:00"/>
    <s v="2026-08-05 13:00:00|Nama PIC : Ibu Tuty No HP : 082281818888 No Alt : - M Janji : 05 Agustus 2026 Jam Pasang : Pagi / Siang Note : hubungi pelanggan jika ingin ke lokasi, terima kasih|40951378|MYDITA"/>
    <n v="2026"/>
    <n v="8"/>
    <n v="4"/>
    <d v="2026-08-04T00:00:00"/>
    <n v="-1.5416666666642413"/>
    <x v="0"/>
  </r>
  <r>
    <n v="2582"/>
    <n v="1002515372"/>
    <n v="3"/>
    <x v="1"/>
    <n v="5"/>
    <s v="SBY UTARA"/>
    <s v="KENJERAN"/>
    <s v="KPS"/>
    <s v="REG"/>
    <s v="AO"/>
    <x v="0"/>
    <s v="1P INET"/>
    <s v="100 | REVOKE COMPLETED"/>
    <s v="RBS-Regional 3"/>
    <d v="2026-08-07T16:56:56"/>
    <d v="2026-08-13T08:54:40"/>
    <n v="69361062"/>
    <m/>
    <n v="152404213430"/>
    <s v="PT. Artha Permai Kencana"/>
    <s v="ODP-KBL-FWN/020"/>
    <s v="WO061192765"/>
    <m/>
    <m/>
    <m/>
    <n v="112.74720064418"/>
    <n v="-7.2421215865025097"/>
    <s v="|MB00449|MYIA-068394964915/POI/bapak/081333454152/cashier@apk.co.id"/>
    <s v="MYIB_ASSISTANT"/>
    <m/>
    <m/>
    <m/>
    <m/>
    <m/>
    <m/>
    <m/>
    <m/>
    <s v="Management Janji"/>
    <s v="2026-08-11 10:00:00 | Nama PIC:  bp afif No HP: 081333454152 Alt: Tanggal: 11/8/2026 Jam Pasang: 10.00 Note: Hubungi sebelum ke lokasi"/>
    <s v="FCC"/>
    <d v="2026-07-08T17:10:45"/>
    <d v="2026-08-11T10:00:00"/>
    <s v="Kendala Pelanggan"/>
    <s v="REVOKE"/>
    <s v="KPS"/>
    <s v="NO ADDON"/>
    <m/>
    <s v="Revoke Completed"/>
    <s v="HSI Bisnis Promo HUT Telkom PSB 70% - 200 Mbps"/>
    <s v="INDIBIZ"/>
    <m/>
    <m/>
    <d v="2026-08-11T10:00:00"/>
    <s v="2026-08-11 10:00:00 | Nama PIC:  bp afif No HP: 081333454152 Alt: Tanggal: 11/8/2026 Jam Pasang: 10.00 Note: Hubungi sebelum ke lokasi"/>
    <m/>
    <m/>
    <m/>
    <e v="#NUM!"/>
    <e v="#NUM!"/>
    <x v="1"/>
  </r>
  <r>
    <n v="2583"/>
    <n v="1002530760"/>
    <n v="3"/>
    <x v="2"/>
    <n v="5"/>
    <s v="KEDIRI"/>
    <s v="NGANJUK"/>
    <s v="NJK"/>
    <s v="REG"/>
    <s v="AO"/>
    <x v="0"/>
    <s v="1P INET"/>
    <s v="Completed (PS)"/>
    <s v="RBS-Regional 3"/>
    <d v="2026-08-17T12:11:57"/>
    <d v="2026-08-18T07:42:53"/>
    <n v="69368006"/>
    <m/>
    <n v="152611229906"/>
    <s v="AINI COLLECTION"/>
    <s v="ODP-NJK-FT/47 FT/D06/47.01"/>
    <s v="WO061923760"/>
    <m/>
    <m/>
    <m/>
    <n v="111.9314471"/>
    <n v="-7.6698537999999896"/>
    <s v="|MN00968|MYIA-010780103490/POI/NUR AINI/081233320679/meisya0002@gmail.com"/>
    <s v="MYIB_ASSISTANT"/>
    <m/>
    <m/>
    <m/>
    <m/>
    <m/>
    <m/>
    <m/>
    <m/>
    <s v="Management Janji"/>
    <s v="2026-08-18 13:00:00 | Nama : BU NUR AINI No Hp : 081233320679 No Alt :  Tgl Pemasangan : 18 Agustus 2026 Interval : PAGI  Note : Hubungi pelanggan terlebih dahulu"/>
    <s v="FCC"/>
    <s v="17-08-2026 12:40:04"/>
    <d v="2026-08-18T13:00:00"/>
    <m/>
    <s v="PS"/>
    <s v="NJK"/>
    <s v="NO ADDON"/>
    <n v="20260818"/>
    <s v="Completed"/>
    <s v="HSI Bisnis Promo HUT Telkom PSB 70% - 300 Mbps"/>
    <s v="INDIBIZ"/>
    <m/>
    <m/>
    <d v="2026-08-18T13:00:00"/>
    <s v="2026-08-18 13:00:00 | Nama : BU NUR AINI No Hp : 081233320679 No Alt :  Tgl Pemasangan : 18 Agustus 2026 Interval : PAGI  Note : Hubungi pelanggan terlebih dahulu"/>
    <n v="2026"/>
    <n v="8"/>
    <n v="18"/>
    <d v="2026-08-18T00:00:00"/>
    <n v="-0.54166666666424135"/>
    <x v="0"/>
  </r>
  <r>
    <n v="2584"/>
    <n v="1002512942"/>
    <n v="3"/>
    <x v="7"/>
    <n v="4"/>
    <s v="KUDUS"/>
    <s v="PATI"/>
    <s v="PAT"/>
    <s v="REG"/>
    <s v="AO"/>
    <x v="0"/>
    <m/>
    <s v="Completed (PS)"/>
    <s v="RBS-Regional 3"/>
    <d v="2026-08-06T15:39:48"/>
    <d v="2026-08-15T12:34:44"/>
    <n v="69360172"/>
    <m/>
    <n v="142551119320"/>
    <s v="PT Fuhua Travel Goods Indonesia"/>
    <s v="ODP-PAT-FR/108"/>
    <s v="WO061736490"/>
    <m/>
    <m/>
    <m/>
    <n v="111.015390240481"/>
    <n v="-6.7921805440204901"/>
    <s v="|MC60053|/Fitri Aprilia/085643101528/fgoodsindonesia@gmail.com /Permintaan PSB HSI BISNIS REG 300MBPS/PT Fuhua Travel Goods Indonesia"/>
    <s v="Sales Profesional"/>
    <m/>
    <m/>
    <m/>
    <m/>
    <m/>
    <m/>
    <m/>
    <m/>
    <s v="Management Janji"/>
    <s v="2026-08-15 08:00:00|Nama Pic : bu susan No Hp Pic : 085643101528 No alt : - Jam Pemasangan : pagi  Tanggal Pemasangan : 15 Agustus 2026|40951375|MYDITA"/>
    <s v="FCC"/>
    <d v="2026-06-08T16:10:32"/>
    <d v="2026-08-15T08:00:00"/>
    <m/>
    <s v="PS"/>
    <s v="PAT"/>
    <s v="NO ADDON"/>
    <n v="20260815"/>
    <s v="Completed"/>
    <s v="- 11_11446;Biaya PSB HSI EBIS Tunai di Depan ~ 11[150000]  - SP_NOSS;SP_NOSS ~ Internet NOSS Multispeed Network[0]  - E23015;E23015 ~ ES23 - Perangkat ONT[0]  - E23015~null~44292;E23015||11||Abodemen 0[0]  - E23015~null~E23015_SWONTPREM;SWONTPREM ~ Biaya "/>
    <s v="INDIBIZ"/>
    <m/>
    <m/>
    <d v="2026-08-15T08:00:00"/>
    <s v="2026-08-15 08:00:00|Nama Pic : bu susan No Hp Pic : 085643101528 No alt : - Jam Pemasangan : pagi  Tanggal Pemasangan : 15 Agustus 2026|40951375|MYDITA"/>
    <n v="2026"/>
    <n v="8"/>
    <n v="15"/>
    <d v="2026-08-15T00:00:00"/>
    <n v="-0.33333333333575865"/>
    <x v="0"/>
  </r>
  <r>
    <n v="2585"/>
    <n v="1002525285"/>
    <n v="3"/>
    <x v="5"/>
    <n v="5"/>
    <s v="SINGARJA"/>
    <s v="GIANYAR"/>
    <s v="TPS"/>
    <s v="DGS"/>
    <s v="AO"/>
    <x v="0"/>
    <m/>
    <s v="Completed (PS)"/>
    <s v="DGS-Government Defense Service"/>
    <d v="2026-08-13T19:43:58"/>
    <d v="2026-08-14T16:55:14"/>
    <n v="69365553"/>
    <m/>
    <n v="172409210375"/>
    <s v="Tampaksiring Bali "/>
    <s v="ODP-TPS-FCL/05"/>
    <s v="WO061705517"/>
    <m/>
    <m/>
    <m/>
    <n v="115.310956526506"/>
    <n v="-8.4144495342988499"/>
    <s v="Tampaksiring Bali   Jl. Dr. Ir. Soekarno, Manukaya, Kec. Tampaksiring, Kabupaten Gianyar, Bali 80552  Hiqbal Haris 0821-8722-8445  Bayu Prasetyo Anwar 0811-8881-9797"/>
    <s v="Account Manager"/>
    <m/>
    <m/>
    <m/>
    <m/>
    <m/>
    <m/>
    <m/>
    <m/>
    <s v="Management Janji"/>
    <s v="Tampaksiring Bali   Jl. Dr. Ir. Soekarno, Manukaya, Kec. Tampaksiring, Kabupaten Gianyar, Bali 80552  Hiqbal Haris 0821-8722-8445  Bayu Prasetyo Anwar 0811-8881-9797"/>
    <s v="FCC"/>
    <s v="13-08-2026 19:55:23"/>
    <m/>
    <m/>
    <s v="PS"/>
    <s v="TPS"/>
    <s v="NO ADDON"/>
    <n v="20260814"/>
    <s v="Completed"/>
    <s v="- 11_11446;Biaya PSB HSI EBIS Tunai di Depan ~ 11[500000]  - SP_NOSS;SP_NOSS ~ Internet NOSS Multispeed Network[0]  - SP_NOSS;SP_NOSS ~ Internet NOSS Multispeed Network[0]  - E23015;E23015 ~ ES23 - Perangkat ONT[0]  - E23015~null~44292;E23015||11||Abodeme"/>
    <s v="INDIBIZ"/>
    <m/>
    <m/>
    <d v="2026-08-13T14:30:00"/>
    <s v="Tampaksiring Bali   Jl. Dr. Ir. Soekarno, Manukaya, Kec. Tampaksiring, Kabupaten Gianyar, Bali 80552  Hiqbal Haris 0821-8722-8445  Bayu Prasetyo Anwar 0811-8881-9797"/>
    <n v="2026"/>
    <n v="8"/>
    <n v="14"/>
    <d v="2026-08-14T00:00:00"/>
    <n v="0.39583333333575865"/>
    <x v="0"/>
  </r>
  <r>
    <n v="2586"/>
    <n v="1002525143"/>
    <n v="3"/>
    <x v="1"/>
    <n v="5"/>
    <s v="SBY UTARA"/>
    <s v="LAMONGAN"/>
    <s v="BBA"/>
    <s v="REG"/>
    <s v="AO"/>
    <x v="0"/>
    <s v="1P INET"/>
    <s v="Completed (PS)"/>
    <s v="RBS-Regional 3"/>
    <d v="2026-08-13T17:38:56"/>
    <d v="2026-08-14T20:10:17"/>
    <n v="69365507"/>
    <m/>
    <n v="152441211983"/>
    <s v="SPBU 54.622.11"/>
    <s v="ODP-BBA-FAL/32"/>
    <s v="WO061697722"/>
    <m/>
    <m/>
    <m/>
    <n v="112.163845114409"/>
    <n v="-7.1419518986506301"/>
    <s v="MD|MYDB-20260813265253|DD00001/MN01781|SPBU 54.622.11|082299819676"/>
    <s v="MYDIGIBIZPARTNER"/>
    <m/>
    <m/>
    <m/>
    <m/>
    <m/>
    <m/>
    <m/>
    <m/>
    <s v="Management Janji"/>
    <s v="2026-08-14 15:00:00 | Waktu pemasangan : 14 agustus 2026 Jam pemasangan : 08.00 - 12.00 Info Tambahan : Hubungi pelanggan dulu sebelum ke lokasi terimakasih "/>
    <s v="FCC"/>
    <s v="13-08-2026 17:39:49"/>
    <d v="2026-08-14T15:00:00"/>
    <m/>
    <s v="PS"/>
    <s v="BBA"/>
    <s v="NO ADDON"/>
    <n v="20260814"/>
    <s v="Completed"/>
    <s v="HSI Bisnis Promo HUT Telkom PSB 70% - 50 Mbps"/>
    <s v="INDIBIZ"/>
    <m/>
    <m/>
    <d v="2026-08-14T15:00:00"/>
    <s v="2026-08-14 15:00:00 | Waktu pemasangan : 14 agustus 2026 Jam pemasangan : 08.00 - 12.00 Info Tambahan : Hubungi pelanggan dulu sebelum ke lokasi terimakasih "/>
    <n v="2026"/>
    <n v="8"/>
    <n v="14"/>
    <d v="2026-08-14T00:00:00"/>
    <n v="-0.625"/>
    <x v="0"/>
  </r>
  <r>
    <n v="2587"/>
    <n v="1002505636"/>
    <n v="3"/>
    <x v="6"/>
    <n v="5"/>
    <s v="SIDOARJO"/>
    <s v="JOMBANG"/>
    <s v="JOM"/>
    <s v="REG"/>
    <s v="AO"/>
    <x v="0"/>
    <m/>
    <s v="Completed (PS)"/>
    <s v="RBS-Regional 1"/>
    <d v="2026-08-03T09:39:04"/>
    <d v="2026-08-07T17:49:40"/>
    <n v="69357258"/>
    <m/>
    <n v="152318240364"/>
    <s v="PT Cyberindo Aditama (KT&amp;G Indonesia)"/>
    <s v="ODP-JOM-FAJ/006"/>
    <s v="WO061117276"/>
    <m/>
    <m/>
    <m/>
    <n v="112.2517919"/>
    <n v="-7.537452"/>
    <s v="AMRBS;403076; WULAN ALFISAHRI;inet only 50 mbps;81264646699/81386870535;medan@cbn.net.id"/>
    <s v="Account Manager"/>
    <m/>
    <m/>
    <m/>
    <m/>
    <m/>
    <m/>
    <m/>
    <m/>
    <s v="Management Janji"/>
    <s v="2026-08-08 08:00:00| M Janji : (07/08/026) jam Pasang : 09:00 Note : hubungi pelanggan jika ingin kelokasi|40951378|MYDITA"/>
    <s v="FCC"/>
    <d v="2026-03-08T09:40:13"/>
    <d v="2026-08-08T08:00:00"/>
    <m/>
    <s v="PS"/>
    <s v="JOM"/>
    <s v="NO ADDON"/>
    <n v="20260807"/>
    <s v="Completed"/>
    <s v="- 11_11446;Biaya PSB HSI EBIS Tunai di Depan ~ 11[150000]  - SP_NOSS;SP_NOSS ~ Internet NOSS Multispeed Network[0]  - E23015;E23015 ~ ES23 - Perangkat ONT[0]  - E23015~null~44292;E23015||11||Abodemen 0[0]  - E23015~null~E23015_SWONT;SWONT ~ Biaya Sewa ONT"/>
    <s v="INDIBIZ"/>
    <m/>
    <m/>
    <d v="2026-08-08T08:00:00"/>
    <s v="2026-08-08 08:00:00| M Janji : (07/08/026) jam Pasang : 09:00 Note : hubungi pelanggan jika ingin kelokasi|40951378|MYDITA"/>
    <n v="2026"/>
    <n v="8"/>
    <n v="7"/>
    <d v="2026-08-07T00:00:00"/>
    <n v="-1.3333333333357587"/>
    <x v="0"/>
  </r>
  <r>
    <n v="2588"/>
    <n v="1002509584"/>
    <n v="3"/>
    <x v="6"/>
    <n v="5"/>
    <s v="SIDOARJO"/>
    <s v="INNER - JATIM TIMUR"/>
    <s v="KRN"/>
    <s v="REG"/>
    <s v="AO"/>
    <x v="0"/>
    <s v="1P INET"/>
    <s v="Completed (PS)"/>
    <s v="RBS-Regional 3"/>
    <d v="2026-08-05T08:35:56"/>
    <d v="2026-08-05T13:50:55"/>
    <n v="69358755"/>
    <m/>
    <n v="152331250908"/>
    <s v="NANDAWORSHOP"/>
    <s v="ODP-KRN-FK/11 FK/D03/06.11"/>
    <s v="WO060949281"/>
    <m/>
    <m/>
    <m/>
    <n v="112.61096835136399"/>
    <n v="-7.3851329556472098"/>
    <s v="MD|MYDB-20260804264342|DN00001/MN00501|NANDAWORSHOP|085124768122"/>
    <s v="MYDIGIBIZPARTNER"/>
    <m/>
    <m/>
    <m/>
    <m/>
    <m/>
    <m/>
    <m/>
    <m/>
    <s v="Management Janji"/>
    <s v="2026-08-06 08:00:00 | Nama PIC : bu nanda No HP : 085124768122 Alt :  M Janji : (RABU/6/AGUSTUS/2026) jam Pasang : 09:00 Note : hubungi pelanggan jika ingin kelokasi"/>
    <s v="FCC"/>
    <d v="2026-05-08T08:39:46"/>
    <d v="2026-08-06T08:00:00"/>
    <m/>
    <s v="PS"/>
    <s v="KRN"/>
    <s v="NO ADDON"/>
    <n v="20260805"/>
    <s v="Completed"/>
    <s v="HSI Bisnis Promo HUT Telkom PSB 70% - 75 Mbps"/>
    <s v="INDIBIZ"/>
    <m/>
    <m/>
    <d v="2026-08-06T08:00:00"/>
    <s v="2026-08-06 08:00:00 | Nama PIC : bu nanda No HP : 085124768122 Alt :  M Janji : (RABU/6/AGUSTUS/2026) jam Pasang : 09:00 Note : hubungi pelanggan jika ingin kelokasi"/>
    <n v="2026"/>
    <n v="8"/>
    <n v="5"/>
    <d v="2026-08-05T00:00:00"/>
    <n v="-1.3333333333357587"/>
    <x v="0"/>
  </r>
  <r>
    <n v="2589"/>
    <n v="1002529742"/>
    <n v="3"/>
    <x v="1"/>
    <n v="5"/>
    <s v="MADURA"/>
    <s v="BANGKALAN"/>
    <s v="SPG"/>
    <s v="REG"/>
    <s v="AO"/>
    <x v="0"/>
    <s v="1P INET"/>
    <s v="MIA - INVALID SURVEY"/>
    <s v="RBS-Regional 3"/>
    <d v="2026-08-16T14:11:56"/>
    <d v="2026-08-17T10:56:51"/>
    <n v="69367559"/>
    <m/>
    <n v="152434913691"/>
    <s v="Toko Araf"/>
    <s v="ODP-SPG-FM/71 FM/D09/71.01"/>
    <s v="WO061881172"/>
    <m/>
    <m/>
    <m/>
    <n v="113.20147108286599"/>
    <n v="-7.1248650704601904"/>
    <s v="MD|MYDB-20260816265708|DN00001/MN00572|Toko Araf|087766972587"/>
    <s v="MYDIGIBIZPARTNER"/>
    <m/>
    <m/>
    <m/>
    <m/>
    <m/>
    <m/>
    <m/>
    <m/>
    <s v="Management Janji"/>
    <s v="2026-08-17 13:00:00 | Nama : BU SAHAROH No Hp : 087766972587 No Alt :  Tgl Pemasangan : 17 Agustus 2026 Interval : PAGI  Note : Hubungi pelanggan terlebih dahulu"/>
    <s v="FCC"/>
    <s v="16-08-2026 14:25:39"/>
    <d v="2026-08-17T13:00:00"/>
    <m/>
    <s v="SURVEY_NEW_MANJA"/>
    <s v="SPG"/>
    <s v="NO ADDON"/>
    <m/>
    <s v="MIE - INVALID SURVEY - Kendala Jalur/Rute Tarikan"/>
    <s v="HSI Bisnis Promo HUT Telkom PSB 70% - 100 Mbps"/>
    <s v="INDIBIZ"/>
    <m/>
    <m/>
    <d v="2026-08-17T13:00:00"/>
    <s v="2026-08-17 13:00:00 | Nama : BU SAHAROH No Hp : 087766972587 No Alt :  Tgl Pemasangan : 17 Agustus 2026 Interval : PAGI  Note : Hubungi pelanggan terlebih dahulu"/>
    <m/>
    <m/>
    <m/>
    <e v="#NUM!"/>
    <e v="#NUM!"/>
    <x v="1"/>
  </r>
  <r>
    <n v="2590"/>
    <n v="1002505798"/>
    <n v="3"/>
    <x v="0"/>
    <n v="5"/>
    <s v="MATARAM"/>
    <s v="INNER - NUSA TENGGARA"/>
    <s v="MTR"/>
    <s v="REG"/>
    <s v="AO"/>
    <x v="0"/>
    <m/>
    <s v="Completed (PS)"/>
    <s v="RBS-Regional 3"/>
    <d v="2026-08-03T10:46:34"/>
    <d v="2026-08-03T12:34:08"/>
    <n v="69354442"/>
    <m/>
    <n v="172601796038"/>
    <s v="MATARAM SOLUTION"/>
    <s v="ODP-MTR-FDP/109"/>
    <s v="WO060768306"/>
    <m/>
    <m/>
    <m/>
    <n v="116.1460489"/>
    <n v="-8.5499922999999995"/>
    <s v="|MC40292|MYIA-014460893448/POI/Mutholaah/085929142148/lalu.suhairi@gmail.com"/>
    <s v="Sales Profesional"/>
    <m/>
    <m/>
    <m/>
    <m/>
    <m/>
    <m/>
    <m/>
    <m/>
    <s v="Management Janji"/>
    <s v="2026-07-30 13:00:00 | M Janji : (30/07/2026)  jam Pasang : 09:00  Note : hubungi pelanggan jika ingin kelokasi"/>
    <s v="FCC"/>
    <d v="2026-03-08T10:55:07"/>
    <m/>
    <m/>
    <s v="PS"/>
    <s v="MTR"/>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7-30 13:00:00 | M Janji : (30/07/2026)  jam Pasang : 09:00  Note : hubungi pelanggan jika ingin kelokasi"/>
    <n v="2026"/>
    <n v="8"/>
    <n v="3"/>
    <d v="2026-08-03T00:00:00"/>
    <n v="-0.29166666666424135"/>
    <x v="0"/>
  </r>
  <r>
    <n v="2591"/>
    <n v="1002515534"/>
    <n v="3"/>
    <x v="7"/>
    <n v="4"/>
    <s v="SOLO"/>
    <s v="SRAGEN"/>
    <s v="KAR"/>
    <s v="DPS"/>
    <s v="AO"/>
    <x v="0"/>
    <m/>
    <s v="102 | FOLLOW UP COMPLETED"/>
    <s v="DPS-Logistic &amp; Manufacturing"/>
    <d v="2026-08-07T21:34:06"/>
    <d v="2026-08-11T11:03:12"/>
    <n v="69361192"/>
    <m/>
    <n v="142567104386"/>
    <s v="PT Nusantara Ekspres Kilat FM Hub + Hub Kerjo (Replacement)"/>
    <s v="ODP-KAR-FT/030"/>
    <s v="WO061222674"/>
    <m/>
    <m/>
    <m/>
    <n v="111.052038433749"/>
    <n v="-7.5369641526256999"/>
    <s v="P26-204376 ; PIC  Dhimas Permadi Okta, dhimas.dewa@spxexpress.com, 085647823280   "/>
    <s v="TAM"/>
    <m/>
    <m/>
    <m/>
    <m/>
    <m/>
    <m/>
    <m/>
    <m/>
    <s v="Management Janji"/>
    <s v="P26-204376 ; PIC  Dhimas Permadi Okta, dhimas.dewa@spxexpress.com, 085647823280   "/>
    <s v="FCC"/>
    <d v="2026-07-08T21:39:51"/>
    <m/>
    <s v="Kendala Pelanggan"/>
    <s v="REVOKE"/>
    <s v="KAR"/>
    <s v="NO ADDON"/>
    <m/>
    <s v="Follow Up Revoke Completed, New Order ID : SC1002519411"/>
    <s v="- 11_11450;Biaya PSB Reguler HSI EBIS ~ 11[150000]  - SP_NOSS;SP_NOSS ~ Internet NOSS Multispeed Network[0]  - SP_NOSS;SP_NOSS ~ Internet NOSS Multispeed Network[0]  - E23015;E23015 ~ ES23 - Perangkat ONT[0]  - E23015~null~44292;E23015||11||Abodemen 0[0] "/>
    <s v="INDIBIZ"/>
    <m/>
    <m/>
    <d v="2026-08-10T13:00:00"/>
    <s v="P26-204376 ; PIC  Dhimas Permadi Okta, dhimas.dewa@spxexpress.com, 085647823280   "/>
    <m/>
    <m/>
    <m/>
    <e v="#NUM!"/>
    <e v="#NUM!"/>
    <x v="1"/>
  </r>
  <r>
    <n v="2592"/>
    <n v="1002515525"/>
    <n v="3"/>
    <x v="5"/>
    <n v="5"/>
    <s v="DENPASAR"/>
    <s v="SANUR"/>
    <s v="TOP"/>
    <s v="REG"/>
    <s v="AO"/>
    <x v="0"/>
    <m/>
    <s v="Completed (PS)"/>
    <s v="RBS-Regional 3"/>
    <d v="2026-08-07T20:23:16"/>
    <d v="2026-08-11T08:00:08"/>
    <n v="69361182"/>
    <m/>
    <n v="172422212693"/>
    <s v="PT. MAHA KARYA PRIMADANA"/>
    <s v="ODP-TOP-FF/82"/>
    <s v="WO061316121"/>
    <m/>
    <m/>
    <m/>
    <n v="115.25141910000001"/>
    <n v="-8.6425538999999993"/>
    <s v="|MN02677|/PIC I PUTU ANGGA AGUSTIAWAN/08113867601/infoprimadana@gmail.com"/>
    <s v="Sales Force DBS"/>
    <m/>
    <m/>
    <m/>
    <m/>
    <m/>
    <m/>
    <m/>
    <m/>
    <s v="Management Janji"/>
    <s v="2026-08-10 13:00:00|Nama Pic : BP ANGGA No Hp Pic : 08113867601 Jam Pemasangan : 08:00 - 12.00 Tanggal Pemasangan : SENIN 10 AGUSTUS 2026 Info Tambahan : Hubungi pelanggan sebelum datang ke lokasi|40961370|MYDITA"/>
    <s v="FCC"/>
    <d v="2026-07-08T20:25:32"/>
    <d v="2026-08-10T13:00:00"/>
    <m/>
    <s v="PS"/>
    <s v="TOP"/>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0T13:00:00"/>
    <s v="2026-08-10 13:00:00|Nama Pic : BP ANGGA No Hp Pic : 08113867601 Jam Pemasangan : 08:00 - 12.00 Tanggal Pemasangan : SENIN 10 AGUSTUS 2026 Info Tambahan : Hubungi pelanggan sebelum datang ke lokasi|40961370|MYDITA"/>
    <n v="2026"/>
    <n v="8"/>
    <n v="11"/>
    <d v="2026-08-11T00:00:00"/>
    <n v="0.45833333333575865"/>
    <x v="0"/>
  </r>
  <r>
    <n v="2593"/>
    <n v="1002504880"/>
    <n v="3"/>
    <x v="6"/>
    <n v="5"/>
    <s v="JEMBER"/>
    <s v="SITUBONDO"/>
    <s v="BKI"/>
    <s v="REG"/>
    <s v="AO"/>
    <x v="0"/>
    <s v="1P INET"/>
    <s v="Completed (PS)"/>
    <s v="RBS-Regional 3"/>
    <d v="2026-08-01T17:28:58"/>
    <d v="2026-08-02T19:53:01"/>
    <n v="69356893"/>
    <m/>
    <n v="152531208020"/>
    <s v="TOKO RISQUNA"/>
    <s v="ODP-BKI-FA/89 FA/D09/89.01"/>
    <s v="WO060675217"/>
    <m/>
    <m/>
    <m/>
    <n v="113.679743"/>
    <n v="-7.7849649999999997"/>
    <s v="|MN02617|MYIA-033997959452/POI/MANSUR/083174448000/awfa.mart2@gmail.com"/>
    <s v="MYIB_ASSISTANT"/>
    <m/>
    <m/>
    <m/>
    <m/>
    <m/>
    <m/>
    <m/>
    <m/>
    <s v="Management Janji"/>
    <s v="2026-08-02 15:00:00 | Jam pemasangan : 12.00 Info Tambahan : Hubungi pelanggan dulu sebelum ke lokasi terimakasih "/>
    <s v="FCC"/>
    <d v="2026-01-08T17:39:50"/>
    <d v="2026-08-02T15:00:00"/>
    <m/>
    <s v="PS"/>
    <s v="BKI"/>
    <s v="NETMONK"/>
    <n v="20260802"/>
    <s v="Completed"/>
    <s v="HSI Bisnis Bundling Netmonk PSB 70% Promo - 200 Mbps"/>
    <s v="INDIBIZ"/>
    <m/>
    <m/>
    <d v="2026-08-02T15:00:00"/>
    <s v="2026-08-02 15:00:00 | Jam pemasangan : 12.00 Info Tambahan : Hubungi pelanggan dulu sebelum ke lokasi terimakasih "/>
    <n v="2026"/>
    <n v="8"/>
    <n v="2"/>
    <d v="2026-08-02T00:00:00"/>
    <n v="-0.625"/>
    <x v="0"/>
  </r>
  <r>
    <n v="2594"/>
    <n v="1002524255"/>
    <n v="3"/>
    <x v="4"/>
    <n v="4"/>
    <s v="SEMARANG"/>
    <s v="INNER - SEMARANG JATENG UTARA"/>
    <s v="JHR"/>
    <s v="REG"/>
    <s v="AO"/>
    <x v="0"/>
    <m/>
    <s v="Completed (PS)"/>
    <s v="RBS-Regional 3"/>
    <d v="2026-08-13T13:29:04"/>
    <d v="2026-08-13T13:58:48"/>
    <n v="69362727"/>
    <m/>
    <n v="142406122738"/>
    <s v="ERABLUE ABIMANYU"/>
    <s v="ODP-JHR-FZ/105"/>
    <s v="WO061670785"/>
    <m/>
    <m/>
    <m/>
    <n v="110.41323853"/>
    <n v="-6.9748945000000004"/>
    <s v="|MN02713|MYIA-050676802290/POI/HASBIBINTARO SHIDDIQ/081249549394/nextperdanaone@gmail.com"/>
    <s v="MYDIGIBIZPARTNER"/>
    <m/>
    <m/>
    <m/>
    <m/>
    <m/>
    <m/>
    <m/>
    <m/>
    <s v="Management Janji"/>
    <s v="2026-08-11 13:00:00 | Waktu pemasnagan : 11 Agustus 2026  Jam pemasangan : 08.00 - 12.00  Mohon hubungi pelanggan sebelum ke lokasi   Terima kasih"/>
    <s v="FCC"/>
    <s v="13-08-2026 13:39:51"/>
    <m/>
    <m/>
    <s v="PS"/>
    <s v="JHR"/>
    <s v="NO ADDON"/>
    <n v="20260813"/>
    <s v="Completed"/>
    <s v="- 11_11446;Biaya PSB HSI EBIS Tunai di Depan ~ 11[150000]  - SP_NOSS;SP_NOSS ~ Internet NOSS Multispeed Network[0]  - SP_NOSS;SP_NOSS ~ Internet NOSS Multispeed Network[0]  - E23046;E23046 ~ ES23 - Paket HSI Bisnis[0]  - E23046~null~E23046_UNL;UNL ~ Inter"/>
    <s v="INDIBIZ"/>
    <m/>
    <m/>
    <d v="2026-08-13T07:00:00"/>
    <s v="2026-08-11 13:00:00 | Waktu pemasnagan : 11 Agustus 2026  Jam pemasangan : 08.00 - 12.00  Mohon hubungi pelanggan sebelum ke lokasi   Terima kasih"/>
    <n v="2026"/>
    <n v="8"/>
    <n v="13"/>
    <d v="2026-08-13T00:00:00"/>
    <n v="-0.29166666666424135"/>
    <x v="0"/>
  </r>
  <r>
    <n v="2595"/>
    <n v="1002511091"/>
    <n v="3"/>
    <x v="6"/>
    <n v="5"/>
    <s v="SIDOARJO"/>
    <s v="MOJOKERTO"/>
    <s v="MJS"/>
    <s v="REG"/>
    <s v="AO"/>
    <x v="0"/>
    <m/>
    <s v="Completed (PS)"/>
    <s v="RBS-Regional 3"/>
    <d v="2026-08-05T15:55:20"/>
    <d v="2026-08-06T16:41:24"/>
    <n v="69359399"/>
    <m/>
    <n v="152330220509"/>
    <s v="MINI POULTRY SHOP"/>
    <s v="ODP-MJS-FW/54"/>
    <s v="WO061070984"/>
    <m/>
    <m/>
    <m/>
    <n v="112.5310657"/>
    <n v="-7.5017598000000003"/>
    <s v="|MN02084|/MINI POULTRY SHOP/WINBACK 2.0 HSI B2B (1:1) 75MBPS 415RB PSB DISC 70%//minipoultryshop@gmail.com/RESDI HADI PRAYOGA/85604528477"/>
    <s v="Sales Force DBS"/>
    <m/>
    <m/>
    <m/>
    <m/>
    <m/>
    <m/>
    <m/>
    <m/>
    <s v="Management Janji"/>
    <s v="2026-08-07 13:00:00|Tanggal pemasangan: 6/08/2026 Jam pemasangan : pagi / siang Info Tambahan : Hubungi pelanggan dulu sebelum ke lokasi. terima kasih|40010577|MYDITA"/>
    <s v="FCC"/>
    <d v="2026-05-08T16:10:18"/>
    <d v="2026-08-07T13:00:00"/>
    <m/>
    <s v="PS"/>
    <s v="MJS"/>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7T13:00:00"/>
    <s v="2026-08-07 13:00:00|Tanggal pemasangan: 6/08/2026 Jam pemasangan : pagi / siang Info Tambahan : Hubungi pelanggan dulu sebelum ke lokasi. terima kasih|40010577|MYDITA"/>
    <n v="2026"/>
    <n v="8"/>
    <n v="6"/>
    <d v="2026-08-06T00:00:00"/>
    <n v="-1.5416666666642413"/>
    <x v="0"/>
  </r>
  <r>
    <n v="2596"/>
    <n v="1002529613"/>
    <n v="3"/>
    <x v="2"/>
    <n v="5"/>
    <s v="KEDIRI"/>
    <s v="TRENGGALEK"/>
    <s v="TRE"/>
    <s v="REG"/>
    <s v="AO"/>
    <x v="0"/>
    <s v="1P INET"/>
    <s v="Completed (PS)"/>
    <s v="RBS-Regional 3"/>
    <d v="2026-08-16T12:59:56"/>
    <d v="2026-08-17T18:19:31"/>
    <n v="69367488"/>
    <m/>
    <n v="152608208104"/>
    <s v="TOKO MBA FENI"/>
    <s v="ODP-TRE-FP/60 FP/D04/60.01"/>
    <s v="WO061873244"/>
    <m/>
    <m/>
    <m/>
    <n v="111.7028756"/>
    <n v="-8.1167841999999997"/>
    <s v="|MN00418|MYIA-013411636506/POI/FENI FATIMAH/085124038457/embohkeenam@gmail.com"/>
    <s v="MYIB_ASSISTANT"/>
    <m/>
    <m/>
    <m/>
    <m/>
    <m/>
    <m/>
    <m/>
    <m/>
    <s v="Management Janji"/>
    <s v="2026-08-17 13:00:00 | Waktu pemasangan : 17 agustus 2026 Jam pemasangan : 08.00 - 12.00 Info Tambahan : Hubungi pelanggan dulu sebelum ke lokasi terimakasih "/>
    <s v="FCC"/>
    <s v="16-08-2026 13:10:27"/>
    <d v="2026-08-17T13:00:00"/>
    <m/>
    <s v="PS"/>
    <s v="TRE"/>
    <s v="OCA"/>
    <n v="20260817"/>
    <s v="Completed"/>
    <s v="HSI Bisnis Bundling OCA Breach Checker Promo 2026 PSB 70% - 200 Mbps"/>
    <s v="INDIBIZ"/>
    <m/>
    <m/>
    <d v="2026-08-17T13:00:00"/>
    <s v="2026-08-17 13:00:00 | Waktu pemasangan : 17 agustus 2026 Jam pemasangan : 08.00 - 12.00 Info Tambahan : Hubungi pelanggan dulu sebelum ke lokasi terimakasih "/>
    <n v="2026"/>
    <n v="8"/>
    <n v="17"/>
    <d v="2026-08-17T00:00:00"/>
    <n v="-0.54166666666424135"/>
    <x v="0"/>
  </r>
  <r>
    <n v="2597"/>
    <n v="1002527089"/>
    <n v="3"/>
    <x v="1"/>
    <n v="5"/>
    <s v="MADURA"/>
    <s v="PAMEKASAN"/>
    <s v="PRG"/>
    <s v="REG"/>
    <s v="AO"/>
    <x v="0"/>
    <s v="1P INET"/>
    <s v="102 | FOLLOW UP COMPLETED"/>
    <s v="RBS-Regional 3"/>
    <d v="2026-08-14T16:07:56"/>
    <d v="2026-08-16T16:08:34"/>
    <n v="69366322"/>
    <m/>
    <n v="152428208952"/>
    <s v="SDN KERTAGENA LAOK 2"/>
    <s v="ODP-PRG-FE/01 FE/D01/01.01"/>
    <s v="WO061768054"/>
    <m/>
    <m/>
    <m/>
    <n v="113.6116203"/>
    <n v="-7.1047598999999897"/>
    <s v="MD|MYDB-20260814265389|DN00001/MN00558|SDN KERTAGENA LAOK 2|08139381698"/>
    <s v="MYDIGIBIZPARTNER"/>
    <m/>
    <m/>
    <m/>
    <m/>
    <m/>
    <m/>
    <m/>
    <m/>
    <s v="Management Janji"/>
    <s v="2026-08-15 13:00:00 | Jam Pemasangan : 08:00 - 12.00 Tanggal Pemasangan : 15/08/2026 Info Tambahan : Hubungi pelanggan sebelum datang ke lokasi"/>
    <s v="FCC"/>
    <s v="14-08-2026 16:10:01"/>
    <d v="2026-08-15T13:00:00"/>
    <s v="Kendala Pelanggan"/>
    <s v="REVOKE"/>
    <s v="PRG"/>
    <s v="NO ADDON"/>
    <m/>
    <s v="Follow Up Revoke Completed, New Order ID : SC1002529913"/>
    <s v="HSI Bisnis Promo HUT Telkom PSB 70% - 50 Mbps"/>
    <s v="INDIBIZ"/>
    <m/>
    <m/>
    <d v="2026-08-15T13:00:00"/>
    <s v="2026-08-15 13:00:00 | Jam Pemasangan : 08:00 - 12.00 Tanggal Pemasangan : 15/08/2026 Info Tambahan : Hubungi pelanggan sebelum datang ke lokasi"/>
    <m/>
    <m/>
    <m/>
    <e v="#NUM!"/>
    <e v="#NUM!"/>
    <x v="1"/>
  </r>
  <r>
    <n v="2598"/>
    <n v="1002524076"/>
    <n v="3"/>
    <x v="0"/>
    <n v="5"/>
    <s v="MATARAM"/>
    <s v="INNER - NUSA TENGGARA"/>
    <s v="MTR"/>
    <s v="REG"/>
    <s v="AO"/>
    <x v="0"/>
    <s v="1P INET"/>
    <s v="Completed (PS)"/>
    <s v="RBS-Regional 3"/>
    <d v="2026-08-13T12:19:57"/>
    <d v="2026-08-13T19:19:04"/>
    <n v="69365060"/>
    <m/>
    <n v="172601796978"/>
    <s v="MR STEAK HOUSE &amp; ROOFTOP SANDIK"/>
    <s v="ODP-MTR-FDJ/34 FDJ/D04/34.01"/>
    <s v="WO061659907"/>
    <m/>
    <m/>
    <m/>
    <n v="116.08535740000001"/>
    <n v="-8.5393690000000007"/>
    <s v="|MC40311|MYIA-046163664758/POI/Ameliyah Hasan/081977868888/akunptanugerahameliasentosa@gmail.com"/>
    <s v="MYIB_ASSISTANT"/>
    <m/>
    <m/>
    <m/>
    <m/>
    <m/>
    <m/>
    <m/>
    <m/>
    <s v="Management Janji"/>
    <s v="2026-08-14 13:00:00 | M Janji : (14/08/2026) jam Pasang :pagi 08:00 Note : hubungi pelanggan jika ingin kelokasi"/>
    <s v="FCC"/>
    <s v="13-08-2026 12:25:00"/>
    <d v="2026-08-14T13:00:00"/>
    <m/>
    <s v="PS"/>
    <s v="MTR"/>
    <s v="NO ADDON"/>
    <n v="20260813"/>
    <s v="Completed"/>
    <s v="HSI Bisnis Basic Promo HUT Telkom PSB 70% - 50 Mbps"/>
    <s v="INDIBIZ"/>
    <m/>
    <m/>
    <d v="2026-08-14T13:00:00"/>
    <s v="2026-08-14 13:00:00 | M Janji : (14/08/2026) jam Pasang :pagi 08:00 Note : hubungi pelanggan jika ingin kelokasi"/>
    <n v="2026"/>
    <n v="8"/>
    <n v="13"/>
    <d v="2026-08-13T00:00:00"/>
    <n v="-1.5416666666642413"/>
    <x v="0"/>
  </r>
  <r>
    <n v="2599"/>
    <n v="1002528355"/>
    <n v="3"/>
    <x v="6"/>
    <n v="5"/>
    <s v="JEMBER"/>
    <s v="JEMBER"/>
    <s v="SKW"/>
    <s v="REG"/>
    <s v="AO"/>
    <x v="0"/>
    <s v="1P INET"/>
    <s v="Completed (PS)"/>
    <s v="RBS-Regional 3"/>
    <d v="2026-08-15T13:34:56"/>
    <d v="2026-08-15T19:28:50"/>
    <n v="69366892"/>
    <m/>
    <n v="152537204460"/>
    <s v="RUMAH KOST AURIEL"/>
    <s v="ODP-SKW-FA/15"/>
    <s v="WO061825573"/>
    <m/>
    <m/>
    <m/>
    <n v="113.82305700000001"/>
    <n v="-8.0311430000000001"/>
    <s v="|MN02617|MYIA-009432360171/POI/AURIEL NADIFIAH FAJRIN/085141690089/paktibet761@gmail.com"/>
    <s v="MYIB_ASSISTANT"/>
    <m/>
    <m/>
    <m/>
    <m/>
    <m/>
    <m/>
    <m/>
    <m/>
    <s v="Management Janji"/>
    <s v="2026-08-16 13:00:00 | Nama Pic : BP MAWARDI No Hp Pic : 085141690089 Jam Pemasangan : 08:00 - 12.00 Tanggal Pemasangan : MINGGU 16 AGUSTUS 2026 Info Tambahan : Hubungi pelanggan sebelum datang ke lokasi"/>
    <s v="FCC"/>
    <s v="15-08-2026 13:39:51"/>
    <d v="2026-08-16T13:00:00"/>
    <m/>
    <s v="PS"/>
    <s v="SKW"/>
    <s v="NETMONK"/>
    <n v="20260815"/>
    <s v="Completed"/>
    <s v="HSI Bisnis Bundling Netmonk PSB 70% Promo - 300 Mbps"/>
    <s v="INDIBIZ"/>
    <m/>
    <m/>
    <d v="2026-08-16T13:00:00"/>
    <s v="2026-08-16 13:00:00 | Nama Pic : BP MAWARDI No Hp Pic : 085141690089 Jam Pemasangan : 08:00 - 12.00 Tanggal Pemasangan : MINGGU 16 AGUSTUS 2026 Info Tambahan : Hubungi pelanggan sebelum datang ke lokasi"/>
    <n v="2026"/>
    <n v="8"/>
    <n v="15"/>
    <d v="2026-08-15T00:00:00"/>
    <n v="-1.5416666666642413"/>
    <x v="0"/>
  </r>
  <r>
    <n v="2600"/>
    <n v="1002516288"/>
    <n v="3"/>
    <x v="1"/>
    <n v="5"/>
    <s v="SBY UTARA"/>
    <s v="GRESIK"/>
    <s v="SDY"/>
    <s v="REG"/>
    <s v="AO"/>
    <x v="0"/>
    <s v="1P INET"/>
    <s v="Completed (PS)"/>
    <s v="RBS-Regional 3"/>
    <d v="2026-08-09T08:40:57"/>
    <d v="2026-08-10T21:11:59"/>
    <n v="69361698"/>
    <m/>
    <n v="152451212131"/>
    <s v="TOKO BU URIFAH"/>
    <s v="ODP-SDY-FAB/55 FAB/D06/55.01"/>
    <s v="WO061302198"/>
    <m/>
    <m/>
    <m/>
    <n v="112.57840400000001"/>
    <n v="-7.0550620000000004"/>
    <s v="|MN02646|MYIA-084359532312/POI/urifah/087811510096/urifah365@gmail.com"/>
    <s v="MYIB_ASSISTANT"/>
    <m/>
    <m/>
    <m/>
    <m/>
    <m/>
    <m/>
    <m/>
    <m/>
    <s v="Management Janji"/>
    <s v="2026-08-10 08:00:00 | Nama PIC : Bp Ahmad No Hp : 087811510096 No Alt : - Tgl Pemasangan : 10 Agustus 2026 Interval : PAGI SIANG Note : Hubungi pelanggan terlebih dahulu"/>
    <s v="FCC"/>
    <d v="2026-09-08T08:54:59"/>
    <d v="2026-08-10T08:00:00"/>
    <s v="Kendala Pelanggan"/>
    <s v="PS"/>
    <s v="SDY"/>
    <s v="NO ADDON"/>
    <n v="20260810"/>
    <s v="Completed"/>
    <s v="HSI Bisnis Promo HUT Telkom PSB 70% - 50 Mbps"/>
    <s v="INDIBIZ"/>
    <m/>
    <m/>
    <d v="2026-08-10T08:00:00"/>
    <s v="2026-08-10 08:00:00 | Nama PIC : Bp Ahmad No Hp : 087811510096 No Alt : - Tgl Pemasangan : 10 Agustus 2026 Interval : PAGI SIANG Note : Hubungi pelanggan terlebih dahulu"/>
    <n v="2026"/>
    <n v="8"/>
    <n v="10"/>
    <d v="2026-08-10T00:00:00"/>
    <n v="-0.33333333333575865"/>
    <x v="0"/>
  </r>
  <r>
    <n v="2601"/>
    <n v="1002519267"/>
    <n v="3"/>
    <x v="1"/>
    <n v="5"/>
    <s v="SBY UTARA"/>
    <s v="TANDES"/>
    <s v="KNN"/>
    <s v="REG"/>
    <s v="AO"/>
    <x v="0"/>
    <m/>
    <s v="CANCEL COMPLETED"/>
    <s v="RBS-Regional 3"/>
    <d v="2026-08-11T10:31:14"/>
    <d v="2026-08-11T12:02:40"/>
    <n v="69363049"/>
    <m/>
    <n v="152412248791"/>
    <s v="UNIVERSITAS WIJAYA PUTRA "/>
    <s v="ODP-KND-FAF/42"/>
    <m/>
    <m/>
    <m/>
    <m/>
    <n v="112.6329863"/>
    <n v="-7.2439662"/>
    <s v="|MN00086|/UNIVERSITAS WIJAYA PUTRA /HSI Basic Promo HUT Telkom (1:2) 75 Mbps (Rp 365.000) PSB Rp 150.000/082331359665 - 085730878966/Khafi.xnet@gmail.com/Nida'an Khofiyan/Jl. Pd. Benowo Indah No.1-3, Babat Jerawat, Kec. Pakal, Surabaya, Jawa Timur 60197"/>
    <s v="Sales Force DBS"/>
    <m/>
    <m/>
    <m/>
    <m/>
    <m/>
    <m/>
    <m/>
    <m/>
    <m/>
    <m/>
    <m/>
    <d v="2026-11-08T10:39:50"/>
    <m/>
    <m/>
    <s v="REJECT_FCC"/>
    <s v="KNN"/>
    <s v="NO ADDON"/>
    <m/>
    <s v="DECLINE : Decline - Batal Order EVI PUSPITA EKASARI 40931150|MYDITA"/>
    <s v="- 11_11446;Biaya PSB HSI EBIS Tunai di Depan ~ 11[150000]  - E25060;E25060 ~ ES25 - Paket HSI Bisnis (HSIE) Khusus Winback 2.0[0]  - E25060~null~E25060_UNL;UNL ~ Internet-Link Unlimited Internet Usage ~ E25060[0]  - E25060~null~105343;E25060||11||Abodemen"/>
    <s v="INDIBIZ"/>
    <m/>
    <s v="DECLINE : Decline - Batal Order EVI PUSPITA EKASARI 40931150|MYDITA"/>
    <m/>
    <m/>
    <m/>
    <m/>
    <m/>
    <e v="#NUM!"/>
    <e v="#NUM!"/>
    <x v="1"/>
  </r>
  <r>
    <n v="2602"/>
    <n v="1002519859"/>
    <n v="3"/>
    <x v="3"/>
    <n v="4"/>
    <s v="MAGELANG"/>
    <s v="PURWOREJJO"/>
    <s v="PWJ"/>
    <s v="REG"/>
    <s v="AO"/>
    <x v="0"/>
    <m/>
    <s v="Completed (PS)"/>
    <s v="RBS-Regional 3"/>
    <d v="2026-08-11T13:26:02"/>
    <d v="2026-08-12T14:42:14"/>
    <n v="69363316"/>
    <m/>
    <n v="142138510552"/>
    <s v="MASJID_AL_IHSAN"/>
    <s v="ODP-PWJ-FAD/120"/>
    <s v="WO061563948"/>
    <m/>
    <m/>
    <m/>
    <n v="109.95320100000001"/>
    <n v="-7.6811663000000001"/>
    <s v="|MC80049|/MASJID_AL_IHSAN/ 085159054100/nurmuhammad81@gmail.com/ 1S HSI BISNIS 1:2 PROMO 100 Mbps / Supri Amanati/HGN"/>
    <s v="Sales Profesional"/>
    <m/>
    <m/>
    <m/>
    <m/>
    <m/>
    <m/>
    <m/>
    <m/>
    <s v="Management Janji"/>
    <s v="2026-08-13 08:00:00|Nama PIC : BAPAK NUR No HP : 085159054100 No Alternatif : - M Janji : 13/07/2026 Jam Pasang : Pagi NoteÃ‚Â :  Hubungi terlebih dahulu sebelum ke lokasi |40961370|MYDITA"/>
    <s v="FCC"/>
    <d v="2026-11-08T13:39:46"/>
    <d v="2026-08-13T08:00:00"/>
    <m/>
    <s v="PS"/>
    <s v="PWJ"/>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3T08:00:00"/>
    <s v="2026-08-13 08:00:00|Nama PIC : BAPAK NUR No HP : 085159054100 No Alternatif : - M Janji : 13/07/2026 Jam Pasang : Pagi NoteÃ‚Â :  Hubungi terlebih dahulu sebelum ke lokasi |40961370|MYDITA"/>
    <n v="2026"/>
    <n v="8"/>
    <n v="12"/>
    <d v="2026-08-12T00:00:00"/>
    <n v="-1.3333333333357587"/>
    <x v="0"/>
  </r>
  <r>
    <n v="2603"/>
    <n v="1002511740"/>
    <n v="3"/>
    <x v="2"/>
    <n v="5"/>
    <s v="MADIUN"/>
    <s v="MADIUN"/>
    <s v="MNZ"/>
    <s v="DSS"/>
    <s v="AO"/>
    <x v="0"/>
    <m/>
    <s v="Completed (PS)"/>
    <s v="DSS-Man &amp; Infrastructure"/>
    <d v="2026-08-06T10:14:44"/>
    <d v="2026-08-06T11:05:09"/>
    <n v="69351183"/>
    <m/>
    <n v="152601214974"/>
    <s v="PT BRI Multifinance Indonesia"/>
    <s v="ODP-MNZ-FC/85"/>
    <s v="WO061050798"/>
    <m/>
    <m/>
    <m/>
    <n v="111.5353073"/>
    <n v="-7.6217192000000002"/>
    <s v="DSS RACE | Irma Nur Rahmawati | 840162 | Witel JTB | TREG 3 | Firmansyah RS | 08118382698"/>
    <s v="Account Manager"/>
    <m/>
    <m/>
    <m/>
    <m/>
    <m/>
    <m/>
    <m/>
    <m/>
    <s v="Management Janji"/>
    <s v="FF"/>
    <s v="FCC"/>
    <d v="2026-06-08T10:25:07"/>
    <m/>
    <m/>
    <s v="PS"/>
    <s v="MNZ"/>
    <s v="NO ADDON"/>
    <n v="20260806"/>
    <s v="Completed"/>
    <s v="- 11_11450;Biaya PSB Reguler HSI EBIS ~ 11[150000]  - E23015;E23015 ~ ES23 - Perangkat ONT[0]  - E23015~null~44292;E23015||11||Abodemen 0[0]  - E23015~null~E23015_SWONTPREM;SWONTPREM ~ Biaya Sewa ONT Premium ~ E23015[50000]  - E23040;E23040 ~ Paket HSI B2"/>
    <s v="INDIBIZ"/>
    <m/>
    <m/>
    <d v="1970-01-01T07:00:00"/>
    <s v="FF"/>
    <n v="2026"/>
    <n v="8"/>
    <n v="6"/>
    <d v="2026-08-06T00:00:00"/>
    <n v="20670.708333333332"/>
    <x v="2"/>
  </r>
  <r>
    <n v="2604"/>
    <n v="1002516440"/>
    <n v="3"/>
    <x v="4"/>
    <n v="4"/>
    <s v="PEKALONGAN"/>
    <s v="SLAWI"/>
    <s v="BLU"/>
    <s v="REG"/>
    <s v="AO"/>
    <x v="0"/>
    <s v="1P INET"/>
    <s v="102 | FOLLOW UP COMPLETED"/>
    <s v="RBS-Regional 3"/>
    <d v="2026-08-09T12:01:57"/>
    <d v="2026-08-10T15:00:02"/>
    <n v="69361814"/>
    <m/>
    <n v="142206131248"/>
    <s v="BUMDES KARYA MANDIRI BALARADIN"/>
    <s v="ODP-BLU-FW/026 FW/D02/026.01"/>
    <s v="WO061312576"/>
    <m/>
    <m/>
    <m/>
    <n v="109.110665135085"/>
    <n v="-7.0349149655362702"/>
    <s v="MD|MYDB-20260808264792|DN00001/MN00377|BUMDES KARYA MANDIRI BALARADIN|0895402116088"/>
    <s v="MYDIGIBIZPARTNER"/>
    <m/>
    <m/>
    <m/>
    <m/>
    <m/>
    <m/>
    <m/>
    <m/>
    <s v="Management Janji"/>
    <s v="2026-08-10 08:00:00 | M Janji : 10 agustus 2026 jam Pasang : pagi  Note : hubungi pelanggan jika ingin kelokasi"/>
    <s v="FCC"/>
    <d v="2026-09-08T12:09:50"/>
    <d v="2026-08-10T08:00:00"/>
    <m/>
    <s v="REVOKE"/>
    <s v="BLU"/>
    <s v="NO ADDON"/>
    <m/>
    <s v="Follow Up Revoke Completed, New Order ID : SC1002518163"/>
    <s v="HSI Bisnis Promo HUT Telkom PSB 70% - 300 Mbps"/>
    <s v="INDIBIZ"/>
    <m/>
    <m/>
    <d v="2026-08-10T08:00:00"/>
    <s v="2026-08-10 08:00:00 | M Janji : 10 agustus 2026 jam Pasang : pagi  Note : hubungi pelanggan jika ingin kelokasi"/>
    <m/>
    <m/>
    <m/>
    <e v="#NUM!"/>
    <e v="#NUM!"/>
    <x v="1"/>
  </r>
  <r>
    <n v="2605"/>
    <n v="1002526346"/>
    <n v="3"/>
    <x v="7"/>
    <n v="4"/>
    <s v="KUDUS"/>
    <s v="PURWODADI"/>
    <s v="WRO"/>
    <s v="REG"/>
    <s v="AO"/>
    <x v="0"/>
    <m/>
    <s v="Completed (PS)"/>
    <s v="RBS-Regional 3"/>
    <d v="2026-08-14T13:00:26"/>
    <d v="2026-08-14T14:18:40"/>
    <n v="69364199"/>
    <m/>
    <n v="142509107249"/>
    <s v="SMA PGRI KUWU"/>
    <s v="ODP-WRO-FC/116"/>
    <s v="WO061742531"/>
    <m/>
    <m/>
    <m/>
    <n v="111.123853350822"/>
    <n v="-7.1226551497995096"/>
    <s v="|MN01314|MYIA-038356042830/POI/EMMANUEL DANANG RAHARJO/082353229550/smapgrikuwu00@gmail.com"/>
    <s v="Amex"/>
    <m/>
    <m/>
    <m/>
    <m/>
    <m/>
    <m/>
    <m/>
    <m/>
    <s v="Management Janji"/>
    <s v="2026-08-13 13:00:00 | Tanggal pemasangan :13/08/2026  Jam pemasangan : pagi/siang  Info Tambahan : Hubungi pelanggan dulu sebelum ke lokasi  terima kasih."/>
    <s v="FCC"/>
    <s v="14-08-2026 13:10:24"/>
    <m/>
    <m/>
    <s v="PS"/>
    <s v="WRO"/>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13:00:00 | Tanggal pemasangan :13/08/2026  Jam pemasangan : pagi/siang  Info Tambahan : Hubungi pelanggan dulu sebelum ke lokasi  terima kasih."/>
    <n v="2026"/>
    <n v="8"/>
    <n v="14"/>
    <d v="2026-08-14T00:00:00"/>
    <n v="-0.29166666666424135"/>
    <x v="0"/>
  </r>
  <r>
    <n v="2606"/>
    <n v="1002525836"/>
    <n v="3"/>
    <x v="0"/>
    <n v="5"/>
    <s v="MATARAM"/>
    <s v="SUMBAWA"/>
    <s v="TLW"/>
    <s v="DGS"/>
    <s v="AO"/>
    <x v="0"/>
    <m/>
    <s v="7 | OSS - PROVISIONING ISSUED"/>
    <s v="DGS-B2B TREG"/>
    <d v="2026-08-14T10:19:04"/>
    <d v="2026-08-14T10:24:00"/>
    <n v="69365760"/>
    <m/>
    <n v="172610203627"/>
    <s v="Unit Kerja Kantor Imigrasi Kelas II TPI Sumbawa Besar"/>
    <s v="ODP-TLW-FG/17"/>
    <s v="WO061726825"/>
    <m/>
    <m/>
    <m/>
    <n v="116.828306"/>
    <n v="-8.7642410000000002"/>
    <s v="DGS HSI | MUHAMMAD CHAIRIL | 860035 | TREG 3 | Unit Kerja Kantor Imigrasi Kelas II TPI Sumbawa Besar | ROBY RADIANTO | 89674476886 / 81357555295| HSI BISNIS - 50MBPS"/>
    <s v="Amex"/>
    <m/>
    <m/>
    <m/>
    <m/>
    <m/>
    <m/>
    <m/>
    <m/>
    <s v="Management Janji"/>
    <s v="AO"/>
    <s v="FCC"/>
    <s v="14-08-2026 10:39:51"/>
    <m/>
    <m/>
    <s v="PI"/>
    <s v="TLW"/>
    <s v="NO ADDON"/>
    <m/>
    <s v="Provisioning Issued"/>
    <s v="- 11_11450;Biaya PSB Reguler HSI EBIS ~ 11[150000]  - SP_NOSS;SP_NOSS ~ Internet NOSS Multispeed Network[0]  - SP_NOSS;SP_NOSS ~ Internet NOSS Multispeed Network[0]  - E23015;E23015 ~ ES23 - Perangkat ONT[0]  - E23015~null~44292;E23015||11||Abodemen 0[0] "/>
    <s v="INDIBIZ"/>
    <m/>
    <m/>
    <d v="2026-08-14T12:00:00"/>
    <s v="AO"/>
    <m/>
    <m/>
    <m/>
    <e v="#NUM!"/>
    <e v="#NUM!"/>
    <x v="1"/>
  </r>
  <r>
    <n v="2607"/>
    <n v="1002530367"/>
    <n v="3"/>
    <x v="2"/>
    <n v="5"/>
    <s v="KEDIRI"/>
    <s v="KEDIRI"/>
    <s v="PPR"/>
    <s v="REG"/>
    <s v="AO"/>
    <x v="0"/>
    <s v="1P INET"/>
    <s v="Completed (PS)"/>
    <s v="RBS-Regional 3"/>
    <d v="2026-08-17T07:35:57"/>
    <d v="2026-08-18T07:42:03"/>
    <n v="69367805"/>
    <m/>
    <n v="152652204461"/>
    <s v="KOPDES BOROKIDUL"/>
    <s v="ODP-PPR-FB/23 FB/D04/23.01"/>
    <s v="WO061907286"/>
    <m/>
    <m/>
    <m/>
    <n v="112.121885307133"/>
    <n v="-7.6930364559984001"/>
    <s v="MD|MYDB-20260816265770|DN00001/MN00968|KOPDES BOROKIDUL|08139247360"/>
    <s v="MYDIGIBIZPARTNER"/>
    <m/>
    <m/>
    <m/>
    <m/>
    <m/>
    <m/>
    <m/>
    <m/>
    <s v="Management Janji"/>
    <s v="2026-08-18 08:00:00 | Waktu pemasangan : 17 agustus 2026 Jam pemasangan : 08.00 - 12.00 Info Tambahan : Hubungi pelanggan dulu sebelum ke lokasi terimakasih "/>
    <s v="FCC"/>
    <s v="17-08-2026 07:39:56"/>
    <d v="2026-08-18T08:00:00"/>
    <m/>
    <s v="PS"/>
    <s v="PPR"/>
    <s v="NO ADDON"/>
    <n v="20260818"/>
    <s v="Completed"/>
    <s v="HSI Bisnis Promo HUT Telkom PSB 70% - 150 Mbps"/>
    <s v="INDIBIZ"/>
    <m/>
    <m/>
    <d v="2026-08-18T08:00:00"/>
    <s v="2026-08-18 08:00:00 | Waktu pemasangan : 17 agustus 2026 Jam pemasangan : 08.00 - 12.00 Info Tambahan : Hubungi pelanggan dulu sebelum ke lokasi terimakasih "/>
    <n v="2026"/>
    <n v="8"/>
    <n v="18"/>
    <d v="2026-08-18T00:00:00"/>
    <n v="-0.33333333333575865"/>
    <x v="0"/>
  </r>
  <r>
    <n v="2608"/>
    <n v="1002526478"/>
    <n v="3"/>
    <x v="0"/>
    <n v="5"/>
    <s v="MATARAM"/>
    <s v="INNER - NUSA TENGGARA"/>
    <s v="MTR"/>
    <s v="REG"/>
    <s v="AO"/>
    <x v="0"/>
    <s v="1P INET"/>
    <s v="Completed (PS)"/>
    <s v="RBS-Regional 3"/>
    <d v="2026-08-14T14:07:56"/>
    <d v="2026-08-15T19:21:41"/>
    <n v="69366076"/>
    <m/>
    <n v="172601796999"/>
    <s v="MINI ATM RIZQIA CELL"/>
    <s v="ODP-MTR-FBA/39 FBA/D01/39.01"/>
    <s v="WO061751700"/>
    <m/>
    <m/>
    <m/>
    <n v="116.113603077828"/>
    <n v="-8.6262419017199807"/>
    <s v="MD|MYDB-20260814265354|SC00001/MC00020|MINI ATM RIZQIA CELL|608132553790"/>
    <s v="MYDIGIBIZPARTNER"/>
    <m/>
    <m/>
    <m/>
    <m/>
    <m/>
    <m/>
    <m/>
    <m/>
    <s v="Management Janji"/>
    <s v="2026-08-16 08:00:00 | Tanggal pemasangan : 16 AGUSTUS 2026 Jam pemasangan : pagi/siang Info Tambahan : Hubungi pelanggan dulu sebelum ke lokasi terima kasih"/>
    <s v="FCC"/>
    <s v="14-08-2026 14:10:15"/>
    <d v="2026-08-16T08:00:00"/>
    <s v="Kendala Lainnya"/>
    <s v="PS"/>
    <s v="MTR"/>
    <s v="OCA"/>
    <n v="20260815"/>
    <s v="Completed"/>
    <s v="HSI Bisnis Bundling OCA Blast Lite PSB 70% Promo - 200 Mbps"/>
    <s v="INDIBIZ"/>
    <m/>
    <m/>
    <d v="2026-08-16T08:00:00"/>
    <s v="2026-08-16 08:00:00 | Tanggal pemasangan : 16 AGUSTUS 2026 Jam pemasangan : pagi/siang Info Tambahan : Hubungi pelanggan dulu sebelum ke lokasi terima kasih"/>
    <n v="2026"/>
    <n v="8"/>
    <n v="15"/>
    <d v="2026-08-15T00:00:00"/>
    <n v="-1.3333333333357587"/>
    <x v="0"/>
  </r>
  <r>
    <n v="2609"/>
    <n v="1002530622"/>
    <n v="3"/>
    <x v="1"/>
    <n v="5"/>
    <s v="SBY UTARA"/>
    <s v="GRESIK"/>
    <s v="CRM"/>
    <s v="REG"/>
    <s v="AO"/>
    <x v="0"/>
    <s v="1P INET"/>
    <s v="MIA - INVALID SURVEY"/>
    <s v="RBS-Regional 3"/>
    <d v="2026-08-17T10:53:57"/>
    <d v="2026-08-17T18:01:02"/>
    <n v="69367920"/>
    <m/>
    <n v="152446246210"/>
    <s v="PT EVA CIPTA MAKMUR JAYA"/>
    <s v="ODP-CRM-F02/17"/>
    <s v="WO061917756"/>
    <m/>
    <m/>
    <m/>
    <n v="112.601707"/>
    <n v="-7.2468415999999998"/>
    <s v="|MN00086|MYIA-054622121752/POI/ROKMA SUTAMININGSIH /0895807772538/evaciptamj@gmail.com"/>
    <s v="MYIB_ASSISTANT"/>
    <m/>
    <m/>
    <m/>
    <m/>
    <m/>
    <m/>
    <m/>
    <m/>
    <s v="Management Janji"/>
    <s v="2026-08-18 08:00:00 | Waktu pemasangan : 17 agustus 2026 Jam pemasangan : 08.00 - 12.00 Info Tambahan : Hubungi pelanggan dulu sebelum ke lokasi terimakasih "/>
    <s v="FCC"/>
    <s v="17-08-2026 10:55:01"/>
    <d v="2026-08-18T08:00:00"/>
    <m/>
    <s v="SURVEY_NEW_MANJA"/>
    <s v="CRM"/>
    <s v="NO ADDON"/>
    <m/>
    <s v="MIE - INVALID SURVEY - Pelanggan RNA"/>
    <s v="HSI Bisnis Promo HUT Telkom PSB 70% - 75 Mbps"/>
    <s v="INDIBIZ"/>
    <m/>
    <m/>
    <d v="2026-08-18T08:00:00"/>
    <s v="2026-08-18 08:00:00 | Waktu pemasangan : 17 agustus 2026 Jam pemasangan : 08.00 - 12.00 Info Tambahan : Hubungi pelanggan dulu sebelum ke lokasi terimakasih "/>
    <m/>
    <m/>
    <m/>
    <e v="#NUM!"/>
    <e v="#NUM!"/>
    <x v="1"/>
  </r>
  <r>
    <n v="2610"/>
    <n v="1002509531"/>
    <n v="3"/>
    <x v="3"/>
    <n v="4"/>
    <s v="YOGYAKARTA"/>
    <s v="INNER - YOGYA JATENG SELATAN"/>
    <s v="KBU"/>
    <s v="DSS"/>
    <s v="AO"/>
    <x v="0"/>
    <m/>
    <s v="98 | OSS - CANCEL COMPLETE"/>
    <s v="DSS-Man &amp; Infrastructure"/>
    <d v="2026-08-05T08:14:09"/>
    <d v="2026-08-05T09:06:19"/>
    <n v="69358724"/>
    <m/>
    <n v="146113146923"/>
    <s v="Klinik Kimia Farma"/>
    <s v="ODP-KBU-FEG/075"/>
    <s v="WO060948382"/>
    <m/>
    <m/>
    <m/>
    <n v="110.386370989722"/>
    <n v="-7.7769795013858296"/>
    <s v="DSS RACE | ANNASTASIA SUKARNO | NIK 810113 | JOGJA JATENG SELATAN | TREG 3 | ANJAR 081210670160"/>
    <s v="Account Manager"/>
    <m/>
    <m/>
    <m/>
    <m/>
    <m/>
    <m/>
    <m/>
    <m/>
    <s v="Management Janji"/>
    <s v="DSS RACE | ANNASTASIA SUKARNO | NIK 810113 | JOGJA JATENG SELATAN | TREG 3 | ANJAR 081210670160"/>
    <s v="FCC"/>
    <d v="2026-05-08T08:25:38"/>
    <m/>
    <s v="Kendala Teknik"/>
    <s v="CANCEL"/>
    <s v="KBU"/>
    <s v="NO ADDON"/>
    <m/>
    <s v="Cancel Completed"/>
    <s v="- 11_11450;Biaya PSB Reguler HSI EBIS ~ 11[150000]  - SP_NOSS;SP_NOSS ~ Internet NOSS Multispeed Network[0]  - SP_NOSS;SP_NOSS ~ Internet NOSS Multispeed Network[0]  - E23015;E23015 ~ ES23 - Perangkat ONT[0]  - E23015~null~44292;E23015||11||Abodemen 0[0] "/>
    <s v="INDIBIZ"/>
    <m/>
    <m/>
    <d v="2026-08-05T12:00:00"/>
    <s v="DSS RACE | ANNASTASIA SUKARNO | NIK 810113 | JOGJA JATENG SELATAN | TREG 3 | ANJAR 081210670160"/>
    <m/>
    <m/>
    <m/>
    <e v="#NUM!"/>
    <e v="#NUM!"/>
    <x v="1"/>
  </r>
  <r>
    <n v="2611"/>
    <n v="1002515666"/>
    <n v="3"/>
    <x v="1"/>
    <n v="5"/>
    <s v="SBY UTARA"/>
    <s v="GRESIK"/>
    <s v="BPG"/>
    <s v="REG"/>
    <s v="AO"/>
    <x v="0"/>
    <s v="1P INET"/>
    <s v="Completed (PS)"/>
    <s v="RBS-Regional 3"/>
    <d v="2026-08-08T09:46:56"/>
    <d v="2026-08-10T17:04:36"/>
    <n v="69361287"/>
    <m/>
    <n v="152443206921"/>
    <s v="PKM DAWARBLANDONG RUANG UMUM"/>
    <s v="ODP-BPG-FL/35 FL/D04/35.01"/>
    <s v="WO061238996"/>
    <m/>
    <m/>
    <m/>
    <n v="112.424809"/>
    <n v="-7.3290348999999999"/>
    <s v="MD|MYDB-20260808264716|DN00001/MN02100|PKM DAWARBLANDONG RUANG UMUM|082331680507"/>
    <s v="MYDIGIBIZPARTNER"/>
    <m/>
    <m/>
    <m/>
    <m/>
    <m/>
    <m/>
    <m/>
    <m/>
    <s v="Management Janji"/>
    <s v="2026-08-10 08:00:00 | Tanggal Pemasangan : 10 Agustus 2026 Jam Pemasangan : 08:00 13:00 Info Tambahan : Hubungi pelanggan dulu sebelum ke lokasi terimakasih"/>
    <s v="FCC"/>
    <d v="2026-08-08T09:55:05"/>
    <d v="2026-08-10T08:00:00"/>
    <m/>
    <s v="PS"/>
    <s v="BPG"/>
    <s v="NO ADDON"/>
    <n v="20260810"/>
    <s v="Completed"/>
    <s v="HSI Bisnis Promo HUT Telkom PSB 70% - 50 Mbps"/>
    <s v="INDIBIZ"/>
    <m/>
    <m/>
    <d v="2026-08-10T08:00:00"/>
    <s v="2026-08-10 08:00:00 | Tanggal Pemasangan : 10 Agustus 2026 Jam Pemasangan : 08:00 13:00 Info Tambahan : Hubungi pelanggan dulu sebelum ke lokasi terimakasih"/>
    <n v="2026"/>
    <n v="8"/>
    <n v="10"/>
    <d v="2026-08-10T00:00:00"/>
    <n v="-0.33333333333575865"/>
    <x v="0"/>
  </r>
  <r>
    <n v="2612"/>
    <n v="1002524600"/>
    <n v="3"/>
    <x v="3"/>
    <n v="4"/>
    <s v="YOGYAKARTA"/>
    <s v="INNER - YOGYA JATENG SELATAN"/>
    <s v="PGR"/>
    <s v="REG"/>
    <s v="AO"/>
    <x v="0"/>
    <m/>
    <s v="Completed (PS)"/>
    <s v="RBS-Regional 3"/>
    <d v="2026-08-13T14:58:36"/>
    <d v="2026-08-13T16:21:49"/>
    <n v="69364787"/>
    <n v="2745060358"/>
    <n v="141114227925"/>
    <s v="MATARAM VILLA JOGJA / LANGKAH BERSAMA PROPERTY"/>
    <s v="ODP-PGR-FAX/073"/>
    <s v="WO061680459"/>
    <m/>
    <m/>
    <m/>
    <n v="110.35768299999999"/>
    <n v="-7.8096459999999999"/>
    <s v="|MC80054|MYIA-032362016126/POI/A ISYAD KAMALI/081615640174/mataramvillajogja@gmail.com"/>
    <s v="Sales Profesional"/>
    <m/>
    <m/>
    <m/>
    <m/>
    <m/>
    <m/>
    <m/>
    <m/>
    <s v="Management Janji"/>
    <s v="2026-08-14 08:00:00 | telp : 081615640174  M Janji : (14/08/2026)  jam Pasang : 09:00  Note : hubungi pelanggan jika ingin kelokasi"/>
    <s v="FCC"/>
    <s v="13-08-2026 15:10:25"/>
    <m/>
    <m/>
    <s v="PS"/>
    <s v="PGR"/>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4 08:00:00 | telp : 081615640174  M Janji : (14/08/2026)  jam Pasang : 09:00  Note : hubungi pelanggan jika ingin kelokasi"/>
    <n v="2026"/>
    <n v="8"/>
    <n v="13"/>
    <d v="2026-08-13T00:00:00"/>
    <n v="-0.29166666666424135"/>
    <x v="0"/>
  </r>
  <r>
    <n v="2613"/>
    <n v="1002509018"/>
    <n v="3"/>
    <x v="3"/>
    <n v="4"/>
    <s v="YOGYAKARTA"/>
    <s v="INNER - YOGYA JATENG SELATAN"/>
    <s v="KEN"/>
    <s v="REG"/>
    <s v="AO"/>
    <x v="0"/>
    <s v="1P INET"/>
    <s v="Completed (PS)"/>
    <s v="RBS-Regional 3"/>
    <d v="2026-08-04T15:49:56"/>
    <d v="2026-08-05T18:32:40"/>
    <n v="69358509"/>
    <m/>
    <n v="146130138387"/>
    <s v="CV. SISY FOOD INDONESIA LAPIS SULTAN JOGJA"/>
    <s v="ODP-KEN-FBL/094 FBL/D06/094.01"/>
    <s v="WO060915085"/>
    <m/>
    <m/>
    <m/>
    <n v="110.399337"/>
    <n v="-7.7344949999999999"/>
    <s v="|MC80067|MYIA-063703242199/POI/SABRINA/081945710671/sabrinaswifties9@gmail.com"/>
    <s v="MYIB_ASSISTANT"/>
    <m/>
    <m/>
    <m/>
    <m/>
    <m/>
    <m/>
    <m/>
    <m/>
    <s v="Management Janji"/>
    <s v="2026-08-06 08:00:00 | Tanggal Pemasangan : 06 Agustus 2026 Jam Pemasangan : 08:00 13:00 Info Tambahan : Hubungi pelanggan dulu sebelum ke lokasi terimakasih"/>
    <s v="FCC"/>
    <d v="2026-04-08T15:55:14"/>
    <d v="2026-08-06T08:00:00"/>
    <m/>
    <s v="PS"/>
    <s v="KEN"/>
    <s v="NO ADDON"/>
    <n v="20260805"/>
    <s v="Completed"/>
    <s v="HSI Bisnis Basic Khusus Winback PSB 70% - 50 Mbps"/>
    <s v="INDIBIZ"/>
    <m/>
    <m/>
    <d v="2026-08-06T08:00:00"/>
    <s v="2026-08-06 08:00:00 | Tanggal Pemasangan : 06 Agustus 2026 Jam Pemasangan : 08:00 13:00 Info Tambahan : Hubungi pelanggan dulu sebelum ke lokasi terimakasih"/>
    <n v="2026"/>
    <n v="8"/>
    <n v="5"/>
    <d v="2026-08-05T00:00:00"/>
    <n v="-1.3333333333357587"/>
    <x v="0"/>
  </r>
  <r>
    <n v="2614"/>
    <n v="1002506125"/>
    <n v="3"/>
    <x v="6"/>
    <n v="5"/>
    <s v="SIDOARJO"/>
    <s v="INNER - JATIM TIMUR"/>
    <s v="GDA"/>
    <s v="REG"/>
    <s v="AO"/>
    <x v="0"/>
    <m/>
    <s v="102 | FOLLOW UP COMPLETED"/>
    <s v="RBS-Regional 3"/>
    <d v="2026-08-03T13:38:17"/>
    <d v="2026-08-13T14:56:56"/>
    <n v="69357539"/>
    <n v="3135910041"/>
    <n v="152317261463"/>
    <s v="PT. BQUIK OTOMOTIF INDONESIA"/>
    <s v="ODP-GDA-FAL/55"/>
    <s v="WO060832129"/>
    <m/>
    <m/>
    <m/>
    <n v="112.73104910000001"/>
    <n v="-7.3949324000000001"/>
    <s v="AMRBS;403145;EVA LESTARI BANGUN;AO;PT. BQUIK OTOMOTIF INDONESIA;HSI Bisnis 1:1 (INET+Voice) 50 Mbps (479k);81181141676;81119922069;dimas.m@b-quik.co.id"/>
    <s v="Amex"/>
    <m/>
    <m/>
    <m/>
    <m/>
    <m/>
    <m/>
    <m/>
    <m/>
    <s v="Management Janji"/>
    <s v="2026-08-15 08:00:00|M Janji : (04/08/2026) jam Pasang : 09:00 Note : hubungi pelanggan jika ingin kelokasi|40931150|MYDITA"/>
    <s v="FCC"/>
    <d v="2026-03-08T13:40:15"/>
    <d v="2026-08-15T08:00:00"/>
    <s v="Kendala Pelanggan"/>
    <s v="REVOKE"/>
    <s v="GDA"/>
    <s v="NO ADDON"/>
    <m/>
    <s v="Follow Up Revoke Completed, New Order ID : SC1002524596"/>
    <s v="- BWY DL;BWY DL ~ Saluran Dua Arah(BothWay)[0]  - E23053;E23053 ~ ES23 - Paket HSI Bisnis  Phone (PHONE)[0]  - E23053~null~44864;E23053||11||Abodemen 0[0]  - E23053~null~E23053_IN800;IN800 ~ Free Lokal dan SLJJ 800 Menit ~ E23053[40000]  - 11_11446;Biaya "/>
    <s v="INDIBIZ"/>
    <m/>
    <m/>
    <d v="2026-08-15T08:00:00"/>
    <s v="2026-08-15 08:00:00|M Janji : (04/08/2026) jam Pasang : 09:00 Note : hubungi pelanggan jika ingin kelokasi|40931150|MYDITA"/>
    <m/>
    <m/>
    <m/>
    <e v="#NUM!"/>
    <e v="#NUM!"/>
    <x v="1"/>
  </r>
  <r>
    <n v="2615"/>
    <n v="1002526367"/>
    <n v="3"/>
    <x v="2"/>
    <n v="5"/>
    <s v="MADIUN"/>
    <s v="PONOROGO"/>
    <s v="PLG"/>
    <s v="REG"/>
    <s v="AO"/>
    <x v="0"/>
    <s v="1P INET"/>
    <s v="Completed (PS)"/>
    <s v="RBS-Regional 3"/>
    <d v="2026-08-14T13:08:56"/>
    <d v="2026-08-15T14:39:58"/>
    <n v="69366046"/>
    <m/>
    <n v="152617204747"/>
    <s v="DUNIA KOMPUTER"/>
    <s v="ODP-PLG-FB/04"/>
    <s v="WO061742780"/>
    <m/>
    <m/>
    <m/>
    <n v="111.66143976231599"/>
    <n v="-7.9098196988432301"/>
    <s v="MD|MYDB-20260814265338|DN00001/MN02053|DUNIA KOMPUTER|085126431536"/>
    <s v="MYDIGIBIZPARTNER"/>
    <m/>
    <m/>
    <m/>
    <m/>
    <m/>
    <m/>
    <m/>
    <m/>
    <s v="Management Janji"/>
    <s v="2026-08-15 15:00:00 | M Janji :  15 Agustus 2026 Jam Pasang : Siang Note : hubungi pelanggan jika ingin ke lokasi, terima kasih. "/>
    <s v="FCC"/>
    <s v="14-08-2026 13:10:24"/>
    <d v="2026-08-15T15:00:00"/>
    <m/>
    <s v="PS"/>
    <s v="PLG"/>
    <s v="NO ADDON"/>
    <n v="20260815"/>
    <s v="Completed"/>
    <s v="HSI Bisnis Promo HUT Telkom PSB 70% - 300 Mbps"/>
    <s v="INDIBIZ"/>
    <m/>
    <m/>
    <d v="2026-08-15T15:00:00"/>
    <s v="2026-08-15 15:00:00 | M Janji :  15 Agustus 2026 Jam Pasang : Siang Note : hubungi pelanggan jika ingin ke lokasi, terima kasih. "/>
    <n v="2026"/>
    <n v="8"/>
    <n v="15"/>
    <d v="2026-08-15T00:00:00"/>
    <n v="-0.625"/>
    <x v="0"/>
  </r>
  <r>
    <n v="2616"/>
    <n v="1002519133"/>
    <n v="3"/>
    <x v="7"/>
    <n v="4"/>
    <s v="KUDUS"/>
    <s v="BLORA"/>
    <s v="CEP"/>
    <s v="REG"/>
    <s v="AO"/>
    <x v="0"/>
    <s v="1P INET"/>
    <s v="Completed (PS)"/>
    <s v="RBS-Regional 3"/>
    <d v="2026-08-11T09:55:57"/>
    <d v="2026-08-13T14:12:38"/>
    <n v="69362970"/>
    <m/>
    <n v="142552107758"/>
    <s v="ERABLUE SURABAYA (CEPU)"/>
    <s v="ODP-CEP-FJ/031 FJ/D02/031.01"/>
    <s v="WO061469586"/>
    <m/>
    <m/>
    <m/>
    <n v="111.594678"/>
    <n v="-7.1478570000000001"/>
    <s v="|MN02587|MYIA-048230681415/POI/HASBIBINTARO SHIDDIQ/081249594394/nextperdanaone@gmail.com"/>
    <s v="MYIB_ASSISTANT"/>
    <m/>
    <m/>
    <m/>
    <m/>
    <m/>
    <m/>
    <m/>
    <m/>
    <s v="Management Janji"/>
    <s v="2026-08-12 08:00:00 | Nama PIC : BAPAK HASBI No HP : 081249549394 Alt :  M Janji : (RABU/12/AGUSTUS/2026) jam Pasang : 09:00 Note : hubungi pelanggan jika ingin kelokasi"/>
    <s v="FCC"/>
    <d v="2026-11-08T10:10:31"/>
    <d v="2026-08-12T08:00:00"/>
    <m/>
    <s v="PS"/>
    <s v="CEP"/>
    <s v="NO ADDON"/>
    <n v="20260813"/>
    <s v="Completed"/>
    <s v="HSI Bisnis PSB 70% - 100 Mbps"/>
    <s v="INDIBIZ"/>
    <m/>
    <m/>
    <d v="2026-08-12T08:00:00"/>
    <s v="2026-08-12 08:00:00 | Nama PIC : BAPAK HASBI No HP : 081249549394 Alt :  M Janji : (RABU/12/AGUSTUS/2026) jam Pasang : 09:00 Note : hubungi pelanggan jika ingin kelokasi"/>
    <n v="2026"/>
    <n v="8"/>
    <n v="13"/>
    <d v="2026-08-13T00:00:00"/>
    <n v="0.66666666666424135"/>
    <x v="0"/>
  </r>
  <r>
    <n v="2617"/>
    <n v="1002511392"/>
    <n v="3"/>
    <x v="2"/>
    <n v="5"/>
    <s v="MALANG"/>
    <s v="KEPANJEN"/>
    <s v="MLG"/>
    <s v="REG"/>
    <s v="AO"/>
    <x v="0"/>
    <s v="1P INET"/>
    <s v="Completed (PS)"/>
    <s v="RBS-Regional 3"/>
    <d v="2026-08-06T07:11:56"/>
    <d v="2026-08-06T20:18:49"/>
    <n v="69359503"/>
    <m/>
    <n v="152701227181"/>
    <s v="SMA ISLAM Malang"/>
    <s v="ODP-MLG-FEP/53 FEP/D05/53.01"/>
    <s v="WO061034241"/>
    <m/>
    <m/>
    <m/>
    <n v="112.63413382549901"/>
    <n v="-7.9692785021603401"/>
    <s v="|MN02703|MYIA-028862108827/POI/Rusman/081334713449/afifrusman29@gmail.com"/>
    <s v="MYIB_ASSISTANT"/>
    <m/>
    <m/>
    <m/>
    <m/>
    <m/>
    <m/>
    <m/>
    <m/>
    <s v="Management Janji"/>
    <s v="2026-08-07 08:00:00 | Nama Pic : bp Rusman No Hp Pic : 081334713449 No alt : - Jam Pemasangan : pagi  Tanggal Pemasangan : 7 Agustus 2026"/>
    <s v="FCC"/>
    <d v="2026-06-08T07:25:26"/>
    <d v="2026-08-07T08:00:00"/>
    <m/>
    <s v="PS"/>
    <s v="MLG"/>
    <s v="NO ADDON"/>
    <n v="20260806"/>
    <s v="Completed"/>
    <s v="HSI Bisnis Promo HUT Telkom PSB 70% - 150 Mbps"/>
    <s v="INDIBIZ"/>
    <m/>
    <m/>
    <d v="2026-08-07T08:00:00"/>
    <s v="2026-08-07 08:00:00 | Nama Pic : bp Rusman No Hp Pic : 081334713449 No alt : - Jam Pemasangan : pagi  Tanggal Pemasangan : 7 Agustus 2026"/>
    <n v="2026"/>
    <n v="8"/>
    <n v="6"/>
    <d v="2026-08-06T00:00:00"/>
    <n v="-1.3333333333357587"/>
    <x v="0"/>
  </r>
  <r>
    <n v="2618"/>
    <n v="1002528172"/>
    <n v="3"/>
    <x v="0"/>
    <n v="5"/>
    <s v="MATARAM"/>
    <s v="INNER - NUSA TENGGARA"/>
    <s v="SWE"/>
    <s v="REG"/>
    <s v="AO"/>
    <x v="0"/>
    <s v="1P INET"/>
    <s v="7 | OSS - PROVISIONING ISSUED"/>
    <s v="RBS-Regional 3"/>
    <d v="2026-08-15T12:08:56"/>
    <d v="2026-08-16T13:06:55"/>
    <n v="69366797"/>
    <m/>
    <n v="172605804157"/>
    <s v="YANTI HIDAYAT KEBAYA"/>
    <s v="ODP-SWE-FAU/57 FAU/D05/57.01"/>
    <s v="WO061815161"/>
    <m/>
    <m/>
    <m/>
    <n v="116.23456985619001"/>
    <n v="-8.5934738728102893"/>
    <s v="|MC40316|MYIA-001699982642/POI/SANDI MAULANA YUSUF/085924768456/algibulet@gmail.com"/>
    <s v="MYIB_ASSISTANT"/>
    <m/>
    <m/>
    <m/>
    <m/>
    <m/>
    <m/>
    <m/>
    <m/>
    <s v="Management Janji"/>
    <s v="2026-08-16 13:00:00 | Jam Pemasangan : 08:00 - 12.00 Tanggal Pemasangan : MINGGU 16 AGUSTUS 2026 Info Tambahan : Hubungi pelanggan sebelum datang ke lokasi"/>
    <s v="FCC"/>
    <s v="15-08-2026 12:10:01"/>
    <d v="2026-08-16T13:00:00"/>
    <m/>
    <s v="PI"/>
    <s v="SWE"/>
    <s v="NO ADDON"/>
    <m/>
    <s v="Provisioning Issued"/>
    <s v="HSI Bisnis Promo HUT Telkom PSB 70% - 150 Mbps"/>
    <s v="INDIBIZ"/>
    <m/>
    <m/>
    <d v="2026-08-16T13:00:00"/>
    <s v="2026-08-16 13:00:00 | Jam Pemasangan : 08:00 - 12.00 Tanggal Pemasangan : MINGGU 16 AGUSTUS 2026 Info Tambahan : Hubungi pelanggan sebelum datang ke lokasi"/>
    <m/>
    <m/>
    <m/>
    <e v="#NUM!"/>
    <e v="#NUM!"/>
    <x v="1"/>
  </r>
  <r>
    <n v="2619"/>
    <n v="1002523058"/>
    <n v="3"/>
    <x v="3"/>
    <n v="4"/>
    <s v="YOGYAKARTA"/>
    <s v="INNER - YOGYA JATENG SELATAN"/>
    <s v="KBU"/>
    <s v="DGS"/>
    <s v="AO"/>
    <x v="0"/>
    <m/>
    <s v="OSS - FALLOUT"/>
    <s v="DGS-Government Defense Service"/>
    <d v="2026-08-12T17:46:04"/>
    <d v="2026-08-14T11:25:39"/>
    <n v="69364611"/>
    <m/>
    <n v="146113145560"/>
    <s v="Istana Jogja"/>
    <s v="ODP-KBU-FCQ/114"/>
    <s v="WO061620564"/>
    <m/>
    <m/>
    <m/>
    <n v="110.36428400250399"/>
    <n v="-7.7998673316137896"/>
    <s v="Jl. Jend. Ahmad Yani, Ngupasan, Kec. Gondomanan, Kota Yogyakarta, Daerah Istimewa Yogyakarta HSI 1P (Inet Only) 100 Mbps Hiqbal Haris 0821-8722-8445 4839296  Dukungan Bayu Prasetyo Anwar 0811-8881-9797 (AM)"/>
    <s v="Account Manager"/>
    <m/>
    <m/>
    <m/>
    <m/>
    <m/>
    <m/>
    <m/>
    <m/>
    <s v="Management Janji"/>
    <s v="Jl. Jend. Ahmad Yani, Ngupasan, Kec. Gondomanan, Kota Yogyakarta, Daerah Istimewa Yogyakarta HSI 1P (Inet Only) 100 Mbps Hiqbal Haris 0821-8722-8445 4839296  Dukungan Bayu Prasetyo Anwar 0811-8881-9797 (AM)"/>
    <s v="FCC"/>
    <d v="2026-12-08T17:55:33"/>
    <m/>
    <s v="Kendala Pelanggan"/>
    <s v="FO_WFM"/>
    <s v="KBU"/>
    <s v="NO ADDON"/>
    <m/>
    <s v="Provisioning Failed|WFM|INF009041928|PGP_-7.8142673,110.3604865_ganti paket ke 50 mbps"/>
    <s v="- 11_11450;Biaya PSB Reguler HSI EBIS ~ 11[500000]  - E23046;E23046 ~ ES23 - Paket HSI Bisnis[0]  - E23046~null~E23046_UNL;UNL ~ Internet-Link Unlimited Internet Usage ~ E23046[0]  - E23046~null~44877;E23046||11||Abodemen 0[0]  - E23046~null~E23046_HSIE10"/>
    <s v="INDIBIZ"/>
    <m/>
    <m/>
    <d v="2026-08-12T13:00:00"/>
    <s v="Jl. Jend. Ahmad Yani, Ngupasan, Kec. Gondomanan, Kota Yogyakarta, Daerah Istimewa Yogyakarta HSI 1P (Inet Only) 100 Mbps Hiqbal Haris 0821-8722-8445 4839296  Dukungan Bayu Prasetyo Anwar 0811-8881-9797 (AM)"/>
    <m/>
    <m/>
    <m/>
    <e v="#NUM!"/>
    <e v="#NUM!"/>
    <x v="1"/>
  </r>
  <r>
    <n v="2620"/>
    <n v="1002522744"/>
    <n v="3"/>
    <x v="4"/>
    <n v="4"/>
    <s v="SEMARANG"/>
    <s v="INNER - SEMARANG JATENG UTARA"/>
    <s v="SSL"/>
    <s v="DSS"/>
    <s v="AO"/>
    <x v="0"/>
    <m/>
    <s v="Completed (PS)"/>
    <s v="DSS-Tourism &amp; Welfare"/>
    <d v="2026-08-12T15:55:40"/>
    <d v="2026-08-13T13:18:23"/>
    <n v="31399380"/>
    <m/>
    <n v="141408116186"/>
    <s v="INFOMEDIA NUSANTARA"/>
    <s v="ODP-SSL-FV/110"/>
    <s v="WO061609405"/>
    <m/>
    <m/>
    <m/>
    <n v="110.418832122468"/>
    <n v="-7.0077755949569998"/>
    <s v=" Ari Akbar Filardi  ari.akbar@infomedia.co.id +62 85659999767  "/>
    <s v="Account Manager"/>
    <m/>
    <m/>
    <m/>
    <m/>
    <m/>
    <m/>
    <m/>
    <m/>
    <s v="Management Janji"/>
    <s v=" Ari Akbar Filardi  ari.akbar@infomedia.co.id +62 85659999767  "/>
    <s v="FCC"/>
    <d v="2026-12-08T16:09:48"/>
    <m/>
    <m/>
    <s v="PS"/>
    <s v="SSL"/>
    <s v="NO ADDON"/>
    <n v="20260813"/>
    <s v="Completed"/>
    <s v="- 11_11446;Biaya PSB HSI EBIS Tunai di Depan ~ 11[500000]  - E23046;E23046 ~ ES23 - Paket HSI Bisnis[0]  - E23046~null~E23046_UNL;UNL ~ Internet-Link Unlimited Internet Usage ~ E23046[0]  - E23046~null~44877;E23046||11||Abodemen 0[0]  - E23046~null~E23046"/>
    <s v="INDIBIZ"/>
    <m/>
    <m/>
    <d v="2026-08-12T16:30:00"/>
    <s v=" Ari Akbar Filardi  ari.akbar@infomedia.co.id +62 85659999767  "/>
    <n v="2026"/>
    <n v="8"/>
    <n v="13"/>
    <d v="2026-08-13T00:00:00"/>
    <n v="0.3125"/>
    <x v="0"/>
  </r>
  <r>
    <n v="2621"/>
    <n v="1002527414"/>
    <n v="3"/>
    <x v="1"/>
    <n v="5"/>
    <s v="MADURA"/>
    <s v="PAMEKASAN"/>
    <s v="BAB"/>
    <s v="REG"/>
    <s v="AO"/>
    <x v="0"/>
    <s v="1P INET"/>
    <s v="MIA - INVALID SURVEY"/>
    <s v="RBS-Regional 3"/>
    <d v="2026-08-14T18:43:57"/>
    <d v="2026-08-15T12:53:30"/>
    <n v="69366458"/>
    <m/>
    <n v="152430203677"/>
    <s v="MAJU SEJAHTERA"/>
    <s v="ODP-BAB-FAB/04 FAB/D01/04.01"/>
    <s v="WO061781753"/>
    <m/>
    <m/>
    <m/>
    <n v="114.096644930541"/>
    <n v="-6.9761302691571601"/>
    <s v="MD|MYDB-20260814265416|DN00001/MN00806|MAJU SEJAHTERA|085748668919"/>
    <s v="MYDIGIBIZPARTNER"/>
    <m/>
    <m/>
    <m/>
    <m/>
    <m/>
    <m/>
    <m/>
    <m/>
    <s v="Management Janji"/>
    <s v="2026-08-15 15:00:00 | Nama Pic : bp fauzi  No Hp Pic : 085748668919 No alt : - Jam Pemasangan : pagi siang  Tanggal Pemasangan : 15 Agustus 2026"/>
    <s v="FCC"/>
    <s v="14-08-2026 18:54:58"/>
    <d v="2026-08-15T15:00:00"/>
    <m/>
    <s v="SURVEY_NEW_MANJA"/>
    <s v="BAB"/>
    <s v="NO ADDON"/>
    <m/>
    <s v="MIE - INVALID SURVEY - Kendala Jalur/Rute Tarikan"/>
    <s v="HSI Bisnis Promo HUT Telkom PSB 70% - 300 Mbps"/>
    <s v="INDIBIZ"/>
    <m/>
    <m/>
    <d v="2026-08-15T15:00:00"/>
    <s v="2026-08-15 15:00:00 | Nama Pic : bp fauzi  No Hp Pic : 085748668919 No alt : - Jam Pemasangan : pagi siang  Tanggal Pemasangan : 15 Agustus 2026"/>
    <m/>
    <m/>
    <m/>
    <e v="#NUM!"/>
    <e v="#NUM!"/>
    <x v="1"/>
  </r>
  <r>
    <n v="2622"/>
    <n v="1002514010"/>
    <n v="3"/>
    <x v="7"/>
    <n v="4"/>
    <s v="KUDUS"/>
    <s v="KUDUS"/>
    <s v="KUD"/>
    <s v="REG"/>
    <s v="AO"/>
    <x v="0"/>
    <s v="1P INET"/>
    <s v="98 | OSS - CANCEL COMPLETE"/>
    <s v="RBS-Regional 3"/>
    <d v="2026-08-07T10:05:58"/>
    <d v="2026-08-10T10:12:08"/>
    <n v="69360504"/>
    <m/>
    <n v="142401145992"/>
    <s v="Titipan Sepeda Motor Ibu Suwarki"/>
    <s v="ODP-KUD-FAS/031 FAS/D05/031.01"/>
    <s v="WO061140783"/>
    <m/>
    <m/>
    <m/>
    <n v="110.897185207616"/>
    <n v="-6.7436210606213001"/>
    <s v="|MYIB-CUST|MYTN-077573585519/POI/Sendy Crys Syafruddin/087777299742/arthagrup123@gmail.com"/>
    <s v="MYINDIBIZ"/>
    <m/>
    <m/>
    <m/>
    <m/>
    <m/>
    <m/>
    <m/>
    <m/>
    <s v="Management Janji"/>
    <s v="2026-08-08 08:00:00 | telp :087777299742  alt : pagi / siang 08/08/2026 hub sebelum ke lokasi "/>
    <s v="FCC"/>
    <d v="2026-07-08T10:10:08"/>
    <d v="2026-08-08T08:00:00"/>
    <s v="Kendala Lainnya"/>
    <s v="CANCEL"/>
    <s v="KUD"/>
    <s v="NO ADDON"/>
    <m/>
    <s v="Cancel Completed"/>
    <s v="HSI Bisnis Basic Promo HUT Telkom PSB 70% - 300 Mbps"/>
    <s v="INDIBIZ"/>
    <m/>
    <m/>
    <d v="2026-08-08T08:00:00"/>
    <s v="2026-08-08 08:00:00 | telp :087777299742  alt : pagi / siang 08/08/2026 hub sebelum ke lokasi "/>
    <m/>
    <m/>
    <m/>
    <e v="#NUM!"/>
    <e v="#NUM!"/>
    <x v="1"/>
  </r>
  <r>
    <n v="2623"/>
    <n v="1002514402"/>
    <n v="3"/>
    <x v="3"/>
    <n v="4"/>
    <s v="YOGYAKARTA"/>
    <s v="INNER - YOGYA JATENG SELATAN"/>
    <s v="KEN"/>
    <s v="REG"/>
    <s v="AO"/>
    <x v="0"/>
    <s v="1P INET"/>
    <s v="98 | OSS - CANCEL COMPLETE"/>
    <s v="RBS-Regional 3"/>
    <d v="2026-08-07T11:43:56"/>
    <d v="2026-08-10T11:46:32"/>
    <n v="69360675"/>
    <m/>
    <n v="146130138396"/>
    <s v="ASTANA PROPERTY 5"/>
    <s v="ODP-KEN-FAW/037 FAW/D05/037.01"/>
    <s v="WO061152659"/>
    <m/>
    <m/>
    <m/>
    <n v="110.38864700000001"/>
    <n v="-7.7112689999999997"/>
    <s v="|MC80063|MYIA-079491601251/POI/WILLIAM MAHARDIKA DARLIUS/087838403677/rarautha85@gmail.com"/>
    <s v="MYIB_ASSISTANT"/>
    <m/>
    <m/>
    <m/>
    <m/>
    <m/>
    <m/>
    <m/>
    <m/>
    <s v="Management Janji"/>
    <s v="2026-08-08 08:00:00 | Nama PIC:  BU RARA No HP: 087838403677 Alt: Tanggal: 8/8/2026 Jam Pasang: Pagi Note: Hubungi sebelum ke lokasi, terimakasih"/>
    <s v="FCC"/>
    <d v="2026-07-08T11:55:04"/>
    <d v="2026-08-08T08:00:00"/>
    <s v="Kendala Teknik"/>
    <s v="CANCEL"/>
    <s v="KEN"/>
    <s v="NO ADDON"/>
    <m/>
    <s v="Cancel Completed"/>
    <s v="HSI Bisnis Basic Promo HUT Telkom PSB 70% - 50 Mbps"/>
    <s v="INDIBIZ"/>
    <m/>
    <m/>
    <d v="2026-08-08T08:00:00"/>
    <s v="2026-08-08 08:00:00 | Nama PIC:  BU RARA No HP: 087838403677 Alt: Tanggal: 8/8/2026 Jam Pasang: Pagi Note: Hubungi sebelum ke lokasi, terimakasih"/>
    <m/>
    <m/>
    <m/>
    <e v="#NUM!"/>
    <e v="#NUM!"/>
    <x v="1"/>
  </r>
  <r>
    <n v="2624"/>
    <n v="1002511909"/>
    <n v="3"/>
    <x v="7"/>
    <n v="4"/>
    <s v="KUDUS"/>
    <s v="KUDUS"/>
    <s v="DMA"/>
    <s v="DGS"/>
    <s v="AO"/>
    <x v="0"/>
    <m/>
    <s v="98 | OSS - CANCEL COMPLETE"/>
    <s v="DGS-B2B TREG"/>
    <d v="2026-08-06T10:56:36"/>
    <d v="2026-08-06T12:39:29"/>
    <n v="69359759"/>
    <m/>
    <n v="141456115378"/>
    <s v="POLRES DEMAK GEDUNG PENJAGAAN"/>
    <s v="ODP-DMA-FDB/079"/>
    <s v="WO061056210"/>
    <m/>
    <m/>
    <m/>
    <n v="110.619294893795"/>
    <n v="-6.9095398257197997"/>
    <s v="DGS HSI | ERIKA KURNIAWATI | 403208 | TREG 3 |POLRES DEMAK GEDUNG PENJAGAAN | CHRISTIAN ARDIANTO| 085641724199  | PSB 1S 50MBPS BASIC 387K  "/>
    <s v="Amex"/>
    <m/>
    <m/>
    <m/>
    <m/>
    <m/>
    <m/>
    <m/>
    <m/>
    <s v="Management Janji"/>
    <n v="85641724199"/>
    <s v="FCC"/>
    <d v="2026-06-08T11:10:06"/>
    <m/>
    <s v="Kendala Teknik"/>
    <s v="CANCEL"/>
    <s v="DMA"/>
    <s v="NO ADDON"/>
    <m/>
    <s v="Cancel Completed"/>
    <s v="- E23015;E23015 ~ ES23 - Perangkat ONT[0]  - E23015~null~44292;E23015||11||Abodemen 0[0]  - E23015~null~E23015_SWONT;SWONT ~ Biaya Sewa ONT ~ E23015[30000]  - E23047;E23047 ~ ES23 - Paket HSI Bisnis Basic[0]  - E23047~null~E23047_UNL;UNL ~ Internet-Link U"/>
    <s v="INDIBIZ"/>
    <m/>
    <m/>
    <d v="2026-08-06T12:00:00"/>
    <n v="85641724199"/>
    <m/>
    <m/>
    <m/>
    <e v="#NUM!"/>
    <e v="#NUM!"/>
    <x v="1"/>
  </r>
  <r>
    <n v="2625"/>
    <n v="1002518643"/>
    <n v="3"/>
    <x v="3"/>
    <n v="4"/>
    <s v="YOGYAKARTA"/>
    <s v="INNER - YOGYA JATENG SELATAN"/>
    <s v="KBU"/>
    <s v="REG"/>
    <s v="AO"/>
    <x v="0"/>
    <m/>
    <s v="100 | REVOKE COMPLETED"/>
    <s v="RBS-Regional 3"/>
    <d v="2026-08-10T17:51:29"/>
    <d v="2026-08-11T15:16:35"/>
    <n v="69361092"/>
    <m/>
    <n v="146113146999"/>
    <s v="The Prajan Hotel &amp; Villas"/>
    <s v="ODP-KBU-FEL/19"/>
    <s v="WO061440952"/>
    <m/>
    <m/>
    <m/>
    <n v="110.37690000000001"/>
    <n v="-7.7809999999999997"/>
    <s v="|MC80224|MYIA-036229692047/POI/DIMAS ARIFAN FEBRIYANTO/08132077719/dg@nattshospitality.com"/>
    <s v="Sales Profesional"/>
    <m/>
    <m/>
    <m/>
    <m/>
    <m/>
    <m/>
    <m/>
    <m/>
    <s v="Management Janji"/>
    <s v="2026-08-09 14:00:00 | Nama : BP DIMAS ARIFAN FEBRIYANTO  No Hp : 08132077719  No Alt : 0895363656031  Tgl Pemasangan : 08 Agustus 2026  Interval : SIANG  Note : Hubungi pelanggan terlebih dahulu"/>
    <s v="FCC"/>
    <d v="2026-10-08T17:54:57"/>
    <m/>
    <m/>
    <s v="REVOKE"/>
    <s v="KBU"/>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9 14:00:00 | Nama : BP DIMAS ARIFAN FEBRIYANTO  No Hp : 08132077719  No Alt : 0895363656031  Tgl Pemasangan : 08 Agustus 2026  Interval : SIANG  Note : Hubungi pelanggan terlebih dahulu"/>
    <m/>
    <m/>
    <m/>
    <e v="#NUM!"/>
    <e v="#NUM!"/>
    <x v="1"/>
  </r>
  <r>
    <n v="2626"/>
    <n v="1002516468"/>
    <n v="3"/>
    <x v="2"/>
    <n v="5"/>
    <s v="MALANG"/>
    <s v="BATU"/>
    <s v="BTU"/>
    <s v="REG"/>
    <s v="AO"/>
    <x v="0"/>
    <s v="1P INET"/>
    <s v="102 | FOLLOW UP COMPLETED"/>
    <s v="RBS-Regional 3"/>
    <d v="2026-08-09T12:43:57"/>
    <d v="2026-08-11T13:18:20"/>
    <n v="69361856"/>
    <m/>
    <n v="152707239217"/>
    <s v="HANAN FRIEDCHICKEN"/>
    <s v="ODP-BTU-FF/27 FF/D03/27.01"/>
    <s v="WO061315594"/>
    <m/>
    <m/>
    <m/>
    <n v="112.5392576"/>
    <n v="-7.9115114000000002"/>
    <s v="|MN02703|MYIA-046086004150/POI/Kuswandi/0881026777400/kuswanditlekungbatu@gmail.com"/>
    <s v="MYIB_ASSISTANT"/>
    <m/>
    <m/>
    <m/>
    <m/>
    <m/>
    <m/>
    <m/>
    <m/>
    <s v="Management Janji"/>
    <s v="2026-08-10 13:00:00 | Nama PIC : Adi No HP : 082257501286 Alt :  M Janji : 09/08/2026 Jam Pasang : 08.00 - 13:00  NoteÃ‚Â :  hubungi terlebih dahulu sebelum kelokasi"/>
    <s v="FCC"/>
    <d v="2026-09-08T13:10:37"/>
    <d v="2026-08-10T13:00:00"/>
    <m/>
    <s v="REVOKE"/>
    <s v="BTU"/>
    <s v="NO ADDON"/>
    <m/>
    <s v="Follow Up Revoke Completed, New Order ID : SC1002519839"/>
    <s v="HSI Bisnis Promo HUT Telkom PSB 70% - 50 Mbps"/>
    <s v="INDIBIZ"/>
    <m/>
    <m/>
    <d v="2026-08-10T13:00:00"/>
    <s v="2026-08-10 13:00:00 | Nama PIC : Adi No HP : 082257501286 Alt :  M Janji : 09/08/2026 Jam Pasang : 08.00 - 13:00  NoteÃ‚Â :  hubungi terlebih dahulu sebelum kelokasi"/>
    <m/>
    <m/>
    <m/>
    <e v="#NUM!"/>
    <e v="#NUM!"/>
    <x v="1"/>
  </r>
  <r>
    <n v="2627"/>
    <n v="1002509826"/>
    <n v="3"/>
    <x v="5"/>
    <n v="5"/>
    <s v="SINGARJA"/>
    <s v="SINGARAJA"/>
    <s v="SRR"/>
    <s v="REG"/>
    <s v="AO"/>
    <x v="0"/>
    <s v="1P INET"/>
    <s v="Completed (PS)"/>
    <s v="RBS-Regional 3"/>
    <d v="2026-08-05T09:46:57"/>
    <d v="2026-08-06T13:34:38"/>
    <n v="69358843"/>
    <m/>
    <n v="172425707971"/>
    <s v="Warung Marini"/>
    <s v="ODP-SRR-FK/09 FK/D01/09.01"/>
    <s v="WO060955824"/>
    <m/>
    <m/>
    <m/>
    <n v="114.77651419999999"/>
    <n v="-8.1833846000000001"/>
    <s v="MD|MYDB-20260804264371|DN00001/MN00176|Warung Marini|082247337070"/>
    <s v="MYDIGIBIZPARTNER"/>
    <m/>
    <m/>
    <m/>
    <m/>
    <m/>
    <m/>
    <m/>
    <m/>
    <s v="Management Janji"/>
    <s v="2026-08-06 08:00:00 | Waktu pemasnagan : 06 Agustus 2026 Jam pemasangan : 08.00 - 12.00 Mohon hubungi pelanggan sebelum ke lokasi  Terima kasih"/>
    <s v="FCC"/>
    <d v="2026-05-08T09:55:13"/>
    <d v="2026-08-06T08:00:00"/>
    <m/>
    <s v="PS"/>
    <s v="SRR"/>
    <s v="NO ADDON"/>
    <n v="20260806"/>
    <s v="Completed"/>
    <s v="HSI Bisnis Promo HUT Telkom PSB 70% - 100 Mbps"/>
    <s v="INDIBIZ"/>
    <m/>
    <m/>
    <d v="2026-08-06T08:00:00"/>
    <s v="2026-08-06 08:00:00 | Waktu pemasnagan : 06 Agustus 2026 Jam pemasangan : 08.00 - 12.00 Mohon hubungi pelanggan sebelum ke lokasi  Terima kasih"/>
    <n v="2026"/>
    <n v="8"/>
    <n v="6"/>
    <d v="2026-08-06T00:00:00"/>
    <n v="-0.33333333333575865"/>
    <x v="0"/>
  </r>
  <r>
    <n v="2628"/>
    <n v="1002531261"/>
    <n v="3"/>
    <x v="1"/>
    <n v="5"/>
    <s v="SBY UTARA"/>
    <s v="TANDES"/>
    <s v="KNN"/>
    <s v="REG"/>
    <s v="AO"/>
    <x v="0"/>
    <s v="1P INET"/>
    <s v="MIE - SEND SURVEY"/>
    <s v="RBS-Regional 3"/>
    <d v="2026-08-17T16:29:57"/>
    <d v="2026-08-17T16:32:01"/>
    <n v="69368296"/>
    <m/>
    <n v="152412247013"/>
    <s v="PT Somurah Karya Indonesia"/>
    <s v="ODP-KND-FEA/05 FEA/D01/05.01"/>
    <s v="WO061945750"/>
    <m/>
    <m/>
    <m/>
    <n v="112.662988"/>
    <n v="-7.2599720000000003"/>
    <s v="|MN00884|MYIA-085474164859/POI/Muhammad Zakky/082229331765/facclukas@gmail.com"/>
    <s v="MYIB_ASSISTANT"/>
    <m/>
    <m/>
    <m/>
    <m/>
    <m/>
    <m/>
    <m/>
    <m/>
    <s v="Management Janji"/>
    <s v="2026-08-18 13:00:00 | Nama PIC : Bp Zakky No Hp : 082229331765 No Alt : - Tgl Pemasangan : 18 Agustus 2026 Interval : PAGI SIANG Note : Hubungi pelanggan terlebih dahulu"/>
    <s v="FCC"/>
    <s v="17-08-2026 16:39:54"/>
    <d v="2026-08-18T13:00:00"/>
    <m/>
    <s v="SURVEY_NEW_MANJA"/>
    <s v="KNN"/>
    <s v="NO ADDON"/>
    <m/>
    <s v="MIE - SEND SURVEY"/>
    <s v="HSI Bisnis Basic Promo HUT Telkom PSB 70% - 50 Mbps"/>
    <s v="INDIBIZ"/>
    <m/>
    <m/>
    <d v="2026-08-18T13:00:00"/>
    <s v="2026-08-18 13:00:00 | Nama PIC : Bp Zakky No Hp : 082229331765 No Alt : - Tgl Pemasangan : 18 Agustus 2026 Interval : PAGI SIANG Note : Hubungi pelanggan terlebih dahulu"/>
    <m/>
    <m/>
    <m/>
    <e v="#NUM!"/>
    <e v="#NUM!"/>
    <x v="1"/>
  </r>
  <r>
    <n v="2629"/>
    <n v="1002527208"/>
    <n v="3"/>
    <x v="7"/>
    <n v="4"/>
    <s v="SOLO"/>
    <s v="INNER - SOLO JATENG TIMUR"/>
    <s v="KRT"/>
    <s v="REG"/>
    <s v="AO"/>
    <x v="0"/>
    <s v="2P INET + VOICE"/>
    <s v="102 | FOLLOW UP COMPLETED"/>
    <s v="RBS-Regional 3"/>
    <d v="2026-08-14T16:40:56"/>
    <d v="2026-08-16T12:36:20"/>
    <n v="69366366"/>
    <n v="2716011086"/>
    <n v="142505404801"/>
    <s v="PT FELTTIST DENTAL INDO"/>
    <s v="ODP-KRT-FV/025 FV/D02/025.01"/>
    <s v="WO061771603"/>
    <m/>
    <m/>
    <m/>
    <n v="110.768031589686"/>
    <n v="-7.55307288677621"/>
    <s v="MD|MYDB-20260814265382|DN00001/MN00440|PT FELTTIST DENTAL INDO|085713209822"/>
    <s v="MYDIGIBIZPARTNER"/>
    <m/>
    <m/>
    <m/>
    <m/>
    <m/>
    <m/>
    <m/>
    <m/>
    <s v="Management Janji"/>
    <s v="2026-08-15 13:00:00 |  M Janji : (15/08/2026) jam Pasang :pagi Note : hubungi pelanggan jika ingin kelokasi "/>
    <s v="FCC"/>
    <s v="14-08-2026 16:54:56"/>
    <d v="2026-08-15T13:00:00"/>
    <m/>
    <s v="REVOKE"/>
    <s v="KRT"/>
    <s v="NO ADDON"/>
    <m/>
    <s v="Follow Up Revoke Completed, New Order ID : SC1002529586"/>
    <s v="HSI Bisnis Basic Bundling Phone PSB 70% - Free 800 Menit Promo - 50 Mbps"/>
    <s v="INDIBIZ"/>
    <m/>
    <m/>
    <d v="2026-08-15T13:00:00"/>
    <s v="2026-08-15 13:00:00 |  M Janji : (15/08/2026) jam Pasang :pagi Note : hubungi pelanggan jika ingin kelokasi "/>
    <m/>
    <m/>
    <m/>
    <e v="#NUM!"/>
    <e v="#NUM!"/>
    <x v="1"/>
  </r>
  <r>
    <n v="2630"/>
    <n v="1002525983"/>
    <n v="3"/>
    <x v="1"/>
    <n v="5"/>
    <s v="SBY UTARA"/>
    <s v="MANYAR"/>
    <s v="MGO"/>
    <s v="REG"/>
    <s v="AO"/>
    <x v="0"/>
    <s v="1P INET"/>
    <s v="Completed (PS)"/>
    <s v="RBS-Regional 3"/>
    <d v="2026-08-14T10:49:57"/>
    <d v="2026-08-16T13:53:29"/>
    <n v="69365815"/>
    <m/>
    <n v="152413167183"/>
    <s v="Galaxy Solusindo"/>
    <s v="ODP-DMO-FTB/12"/>
    <s v="WO061729399"/>
    <m/>
    <m/>
    <m/>
    <n v="112.7473229"/>
    <n v="-7.2633963999999898"/>
    <s v="MD|MYDB-20260813265237|DN00001/MN02093|Galaxy Solusindo|08819368781"/>
    <s v="MYDIGIBIZPARTNER"/>
    <m/>
    <m/>
    <m/>
    <m/>
    <m/>
    <m/>
    <m/>
    <m/>
    <s v="Management Janji"/>
    <s v="2026-08-17 15:00:00 | Jam pemasangan : 12.00 Info Tambahan : Hubungi pelanggan dulu sebelum ke lokasi terimakasih "/>
    <s v="FCC"/>
    <s v="14-08-2026 10:54:53"/>
    <d v="2026-08-17T15:00:00"/>
    <m/>
    <s v="PS"/>
    <s v="MGO"/>
    <s v="NO ADDON"/>
    <n v="20260816"/>
    <s v="Completed"/>
    <s v="HSI Bisnis Promo HUT Telkom PSB 70% - 200 Mbps"/>
    <s v="INDIBIZ"/>
    <m/>
    <m/>
    <d v="2026-08-17T15:00:00"/>
    <s v="2026-08-17 15:00:00 | Jam pemasangan : 12.00 Info Tambahan : Hubungi pelanggan dulu sebelum ke lokasi terimakasih "/>
    <n v="2026"/>
    <n v="8"/>
    <n v="16"/>
    <d v="2026-08-16T00:00:00"/>
    <n v="-1.625"/>
    <x v="0"/>
  </r>
  <r>
    <n v="2631"/>
    <n v="1002509407"/>
    <n v="3"/>
    <x v="4"/>
    <n v="4"/>
    <s v="SEMARANG"/>
    <s v="KENDAL"/>
    <s v="WLR"/>
    <s v="DSS"/>
    <s v="AO"/>
    <x v="0"/>
    <m/>
    <s v="Completed (PS)"/>
    <s v="DSS-Man &amp; Infrastructure"/>
    <d v="2026-08-04T18:07:47"/>
    <d v="2026-08-05T15:28:10"/>
    <n v="69358667"/>
    <m/>
    <n v="143407106631"/>
    <s v="PT WINDOW SHUTTERS INDONESIA"/>
    <s v="ODP-WLR-FN/086"/>
    <s v="WO060929280"/>
    <m/>
    <m/>
    <m/>
    <n v="110.003983154582"/>
    <n v="-6.9621135524300204"/>
    <s v="DSS RACE | OKTIAWAN | 403652 | TREG 3 | PT WINDOWS SHUTTERS INDONESIA KITB | VINCENT | 081315388003 | HSIBISNIS200MBPS"/>
    <s v="Account Manager"/>
    <m/>
    <m/>
    <m/>
    <m/>
    <m/>
    <m/>
    <m/>
    <m/>
    <s v="Management Janji"/>
    <s v="KONFIRMASI UP"/>
    <s v="FCC"/>
    <d v="2026-04-08T18:09:54"/>
    <m/>
    <m/>
    <s v="PS"/>
    <s v="WLR"/>
    <s v="NO ADDON"/>
    <n v="20260805"/>
    <s v="Completed"/>
    <s v="- 11_11450;Biaya PSB Reguler HSI EBIS ~ 11[150000]  - SP_NOSS;SP_NOSS ~ Internet NOSS Multispeed Network[0]  - SP_NOSS;SP_NOSS ~ Internet NOSS Multispeed Network[0]  - E23046;E23046 ~ ES23 - Paket HSI Bisnis[0]  - E23046~null~E23046_UNL;UNL ~ Internet-Lin"/>
    <s v="INDIBIZ"/>
    <m/>
    <m/>
    <d v="2026-08-05T12:30:00"/>
    <s v="KONFIRMASI UP"/>
    <n v="2026"/>
    <n v="8"/>
    <n v="5"/>
    <d v="2026-08-05T00:00:00"/>
    <n v="-0.52083333333575865"/>
    <x v="0"/>
  </r>
  <r>
    <n v="2632"/>
    <n v="1002522576"/>
    <n v="3"/>
    <x v="7"/>
    <n v="4"/>
    <s v="KUDUS"/>
    <s v="PURWODADI"/>
    <s v="GDO"/>
    <s v="REG"/>
    <s v="AO"/>
    <x v="0"/>
    <s v="1P INET"/>
    <s v="Completed (PS)"/>
    <s v="RBS-Regional 3"/>
    <d v="2026-08-12T15:13:56"/>
    <d v="2026-08-13T16:00:12"/>
    <n v="69364403"/>
    <m/>
    <n v="142521103427"/>
    <s v="SPBU PULOREJO 4458110"/>
    <s v="ODP-GDO-FE/040 FE/D04/040.01"/>
    <s v="WO061602763"/>
    <m/>
    <m/>
    <m/>
    <n v="110.8622"/>
    <n v="-7.0557059999999998"/>
    <s v="|MN00410|MYIA-029983690979/POI/DWI SARTONO/085641921602/4458110@gmail.com"/>
    <s v="MYIB_ASSISTANT"/>
    <m/>
    <m/>
    <m/>
    <m/>
    <m/>
    <m/>
    <m/>
    <m/>
    <s v="Management Janji"/>
    <s v="2026-08-13 13:00:00 | Waktu pemasnagan : 13 Agustus 2026 Jam pemasangan : 08.00 - 12.00 Mohon hubungi pelanggan sebelum ke lokasi  Terima kasih"/>
    <s v="FCC"/>
    <d v="2026-12-08T15:25:37"/>
    <d v="2026-08-13T13:00:00"/>
    <m/>
    <s v="PS"/>
    <s v="GDO"/>
    <s v="NO ADDON"/>
    <n v="20260813"/>
    <s v="Completed"/>
    <s v="HSI Bisnis Promo HUT Telkom PSB 70% - 50 Mbps"/>
    <s v="INDIBIZ"/>
    <m/>
    <m/>
    <d v="2026-08-13T13:00:00"/>
    <s v="2026-08-13 13:00:00 | Waktu pemasnagan : 13 Agustus 2026 Jam pemasangan : 08.00 - 12.00 Mohon hubungi pelanggan sebelum ke lokasi  Terima kasih"/>
    <n v="2026"/>
    <n v="8"/>
    <n v="13"/>
    <d v="2026-08-13T00:00:00"/>
    <n v="-0.54166666666424135"/>
    <x v="0"/>
  </r>
  <r>
    <n v="2633"/>
    <n v="1002510296"/>
    <n v="3"/>
    <x v="0"/>
    <n v="5"/>
    <s v="MATARAM"/>
    <s v="LOMBOK BARAT TENGAH"/>
    <s v="PRY"/>
    <s v="REG"/>
    <s v="AO"/>
    <x v="0"/>
    <s v="1P INET"/>
    <s v="Completed (PS)"/>
    <s v="RBS-Regional 3"/>
    <d v="2026-08-05T11:46:56"/>
    <d v="2026-08-06T17:32:40"/>
    <n v="69359039"/>
    <m/>
    <n v="172603791542"/>
    <s v="CV LANCAR REZEKI BERKAT JAYA"/>
    <s v="ODP-PYA-FAV/01 FAV/D01/01.01"/>
    <s v="WO060970406"/>
    <m/>
    <m/>
    <m/>
    <n v="116.277814106249"/>
    <n v="-8.7091273234590592"/>
    <s v="|MC40315|MYIA-042139373297/POI/RYAN SANJAYA /087752423937/hemat20199@gmail.com"/>
    <s v="MYIB_ASSISTANT"/>
    <m/>
    <m/>
    <m/>
    <m/>
    <m/>
    <m/>
    <m/>
    <m/>
    <s v="Management Janji"/>
    <s v="2026-08-06 08:00:00 | Tanggal: 06/8/2026 Jam Pasang: Pagi Note: Hubungi pelanggan sebelum ke lokasi, terima kasih."/>
    <s v="FCC"/>
    <d v="2026-05-08T11:55:33"/>
    <d v="2026-08-06T08:00:00"/>
    <m/>
    <s v="PS"/>
    <s v="PRY"/>
    <s v="NO ADDON"/>
    <n v="20260806"/>
    <s v="Completed"/>
    <s v="HSI Bisnis Promo HUT Telkom PSB 70% - 150 Mbps"/>
    <s v="INDIBIZ"/>
    <m/>
    <m/>
    <d v="2026-08-06T08:00:00"/>
    <s v="2026-08-06 08:00:00 | Tanggal: 06/8/2026 Jam Pasang: Pagi Note: Hubungi pelanggan sebelum ke lokasi, terima kasih."/>
    <n v="2026"/>
    <n v="8"/>
    <n v="6"/>
    <d v="2026-08-06T00:00:00"/>
    <n v="-0.33333333333575865"/>
    <x v="0"/>
  </r>
  <r>
    <n v="2634"/>
    <n v="1002526860"/>
    <n v="3"/>
    <x v="1"/>
    <n v="5"/>
    <s v="SBY SELATAN"/>
    <s v="KETINTANG"/>
    <s v="RKT"/>
    <s v="REG"/>
    <s v="AO"/>
    <x v="0"/>
    <s v="1P INET"/>
    <s v="MIA - INVALID SURVEY"/>
    <s v="RBS-Regional 3"/>
    <d v="2026-08-14T15:14:56"/>
    <d v="2026-08-15T16:28:50"/>
    <n v="69366227"/>
    <m/>
    <n v="152308243042"/>
    <s v="Musholla Al - Amin"/>
    <s v="ODP-RKT-FBE/37 FBE/D03/01.37"/>
    <s v="WO061760968"/>
    <m/>
    <m/>
    <m/>
    <n v="112.75520011782601"/>
    <n v="-7.3056219877878803"/>
    <s v="MD|MYDB-20260813265195|DN00001/MN00459|Musholla Al - Amin|085847896686"/>
    <s v="MYDIGIBIZPARTNER"/>
    <m/>
    <m/>
    <m/>
    <m/>
    <m/>
    <m/>
    <m/>
    <m/>
    <s v="Management Janji"/>
    <s v="2026-08-16 08:00:00 | Nama PIC : bapak sumarjono No HP : 085847896686 Alt : - M Janji : 14/08/2026 Jam Pasang : 08.00  - 13:00  NoteÃ‚Â :  hubungi terlebih dahulu sebelum ke lokasi, terima kasih."/>
    <s v="FCC"/>
    <s v="14-08-2026 15:25:22"/>
    <d v="2026-08-16T08:00:00"/>
    <m/>
    <s v="SURVEY_NEW_MANJA"/>
    <s v="RKT"/>
    <s v="NO ADDON"/>
    <m/>
    <s v="MIE - INVALID SURVEY - Kendala Jalur/Rute Tarikan"/>
    <s v="HSI Bisnis Basic Promo HUT Telkom PSB 70% - 50 Mbps"/>
    <s v="INDIBIZ"/>
    <m/>
    <m/>
    <d v="2026-08-16T08:00:00"/>
    <s v="2026-08-16 08:00:00 | Nama PIC : bapak sumarjono No HP : 085847896686 Alt : - M Janji : 14/08/2026 Jam Pasang : 08.00  - 13:00  NoteÃ‚Â :  hubungi terlebih dahulu sebelum ke lokasi, terima kasih."/>
    <m/>
    <m/>
    <m/>
    <e v="#NUM!"/>
    <e v="#NUM!"/>
    <x v="1"/>
  </r>
  <r>
    <n v="2635"/>
    <n v="1002510538"/>
    <n v="3"/>
    <x v="1"/>
    <n v="5"/>
    <s v="SBY SELATAN"/>
    <s v="KETINTANG"/>
    <s v="IJK"/>
    <s v="DGS"/>
    <s v="AO"/>
    <x v="0"/>
    <m/>
    <s v="Completed (PS)"/>
    <s v="DGS-B2B TREG"/>
    <d v="2026-08-05T13:27:08"/>
    <d v="2026-08-11T13:00:10"/>
    <n v="16796888"/>
    <m/>
    <n v="152306251757"/>
    <s v="POLDA JATIM"/>
    <s v="ODP-IJK-FJJ/25"/>
    <s v="WO060986871"/>
    <m/>
    <m/>
    <m/>
    <n v="112.73294817170699"/>
    <n v="-7.31096649990379"/>
    <s v="DGS-TR3-SURAMADU/405271/DAMAS/PSB INTERNET HSI 50 MBPS/PIC. B. ANDJAR +62 82233877870"/>
    <s v="Amex"/>
    <m/>
    <m/>
    <m/>
    <m/>
    <m/>
    <m/>
    <m/>
    <m/>
    <s v="Management Janji"/>
    <s v="DGS-TR3-SURAMADU/405271/DAMAS/PSB INTERNET HSI 50 MBPS/PIC. B. ANDJAR +62 82233877870  ASPOL KETINTANG BLOK-D no. 19 SURABAYA"/>
    <s v="FCC"/>
    <d v="2026-05-08T13:39:44"/>
    <m/>
    <s v="Kendala Pelanggan"/>
    <s v="PS"/>
    <s v="IJK"/>
    <s v="NO ADDON"/>
    <n v="20260811"/>
    <s v="Completed"/>
    <s v="- 11_11450;Biaya PSB Reguler HSI EBIS ~ 11[150000]  - E23015;E23015 ~ ES23 - Perangkat ONT[0]  - E23015~null~44292;E23015||11||Abodemen 0[0]  - E23015~null~E23015_SWONT;SWONT ~ Biaya Sewa ONT ~ E23015[30000]  - E23047;E23047 ~ ES23 - Paket HSI Bisnis Basi"/>
    <s v="INDIBIZ"/>
    <m/>
    <m/>
    <d v="2026-08-05T14:00:00"/>
    <s v="DGS-TR3-SURAMADU/405271/DAMAS/PSB INTERNET HSI 50 MBPS/PIC. B. ANDJAR +62 82233877870  ASPOL KETINTANG BLOK-D no. 19 SURABAYA"/>
    <n v="2026"/>
    <n v="8"/>
    <n v="11"/>
    <d v="2026-08-11T00:00:00"/>
    <n v="5.4166666666642413"/>
    <x v="2"/>
  </r>
  <r>
    <n v="2636"/>
    <n v="1002506573"/>
    <n v="3"/>
    <x v="4"/>
    <n v="4"/>
    <s v="SEMARANG"/>
    <s v="INNER - SEMARANG JATENG UTARA"/>
    <s v="GNK"/>
    <s v="REG"/>
    <s v="AO"/>
    <x v="0"/>
    <s v="1P INET"/>
    <s v="Completed (PS)"/>
    <s v="RBS-Regional 3"/>
    <d v="2026-08-03T17:14:56"/>
    <d v="2026-08-05T11:43:57"/>
    <n v="69357811"/>
    <m/>
    <n v="143424113003"/>
    <s v="PT Global Multi Pharmalab"/>
    <s v="ODP-GNK-FM/084 FM/D01/084.01"/>
    <s v="WO060827673"/>
    <m/>
    <m/>
    <m/>
    <n v="110.4736679"/>
    <n v="-6.9502135999999997"/>
    <s v="MD|MYDB-20260803264242|DN00001/MN02296|PT Global Multi Pharmalab|087820296029"/>
    <s v="MYDIGIBIZPARTNER"/>
    <m/>
    <m/>
    <m/>
    <m/>
    <m/>
    <m/>
    <m/>
    <m/>
    <s v="Management Janji"/>
    <s v="2026-08-04 15:00:00 | Nama : BP MOKHAMMAD MUGNILABIB No Hp : 087820296029 No Alt :  Tgl Pemasangan : 04 Agustus 2026 Interval : PAGI  Note : Hubungi pelanggan terlebih dahulu"/>
    <s v="FCC"/>
    <d v="2026-03-08T17:24:53"/>
    <d v="2026-08-04T15:00:00"/>
    <m/>
    <s v="PS"/>
    <s v="GNK"/>
    <s v="NO ADDON"/>
    <n v="20260805"/>
    <s v="Completed"/>
    <s v="HSI Bisnis Basic Promo HUT Telkom PSB 70% - 75 Mbps"/>
    <s v="INDIBIZ"/>
    <m/>
    <m/>
    <d v="2026-08-04T15:00:00"/>
    <s v="2026-08-04 15:00:00 | Nama : BP MOKHAMMAD MUGNILABIB No Hp : 087820296029 No Alt :  Tgl Pemasangan : 04 Agustus 2026 Interval : PAGI  Note : Hubungi pelanggan terlebih dahulu"/>
    <n v="2026"/>
    <n v="8"/>
    <n v="5"/>
    <d v="2026-08-05T00:00:00"/>
    <n v="0.375"/>
    <x v="0"/>
  </r>
  <r>
    <n v="2637"/>
    <n v="1002519252"/>
    <n v="3"/>
    <x v="2"/>
    <n v="5"/>
    <s v="MALANG"/>
    <s v="BATU"/>
    <s v="KPO"/>
    <s v="REG"/>
    <s v="AO"/>
    <x v="0"/>
    <m/>
    <s v="Completed (PS)"/>
    <s v="RBS-Regional 3"/>
    <d v="2026-08-11T10:25:10"/>
    <d v="2026-08-11T12:21:13"/>
    <n v="69361188"/>
    <m/>
    <n v="152711247347"/>
    <s v="Spbu 54.651.38"/>
    <s v="ODP-KPO-FBP/12"/>
    <s v="WO061473486"/>
    <m/>
    <m/>
    <m/>
    <n v="112.6017008"/>
    <n v="-7.8987278999999999"/>
    <s v="|MN02540|MYIA-037148780711/POI/zidan putra maulan/0881027667558/spbungijo65138@gmail.com"/>
    <s v="Sales Profesional"/>
    <m/>
    <m/>
    <m/>
    <m/>
    <m/>
    <m/>
    <m/>
    <m/>
    <s v="Management Janji"/>
    <s v="2026-08-09 08:00:00 | M Janji : (08/08/026)  jam Pasang : 09:00  Note : hubungi pelanggan jika ingin kelokasi"/>
    <s v="FCC"/>
    <d v="2026-11-08T10:39:50"/>
    <m/>
    <m/>
    <s v="PS"/>
    <s v="KPO"/>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09 08:00:00 | M Janji : (08/08/026)  jam Pasang : 09:00  Note : hubungi pelanggan jika ingin kelokasi"/>
    <n v="2026"/>
    <n v="8"/>
    <n v="11"/>
    <d v="2026-08-11T00:00:00"/>
    <n v="-0.29166666666424135"/>
    <x v="0"/>
  </r>
  <r>
    <n v="2638"/>
    <n v="1002523645"/>
    <n v="3"/>
    <x v="6"/>
    <n v="5"/>
    <s v="SIDOARJO"/>
    <s v="JOMBANG"/>
    <s v="MOJ"/>
    <s v="REG"/>
    <s v="AO"/>
    <x v="0"/>
    <m/>
    <s v="Completed (PS)"/>
    <s v="RBS-Regional 3"/>
    <d v="2026-08-13T10:12:59"/>
    <d v="2026-08-13T16:21:15"/>
    <n v="69364869"/>
    <m/>
    <n v="152319208887"/>
    <s v="SMA NEGERI MOJOAGUNG U/ AULA"/>
    <s v="ODP-MOJ-FE/86"/>
    <s v="WO061655301"/>
    <m/>
    <m/>
    <m/>
    <n v="112.3318879"/>
    <n v="-7.5733056000000003"/>
    <s v="|MN01463|/SMA NEGERI MOJOAGUNG U/ AULA/WINBACK 2.0 HSI B2B (1:1) 50MBPS 355RB PSB DISC 70%/smun1mojoagung@yahoo.com/NANANG RUDIAWAN/85648993223"/>
    <s v="Sales Force DBS"/>
    <m/>
    <m/>
    <m/>
    <m/>
    <m/>
    <m/>
    <m/>
    <m/>
    <s v="Management Janji"/>
    <s v="2026-08-14 08:00:00|M Janji : (Jumat/14/Agustus/2026) jam Pasang : 09:00 Note : hubungi pelanggan jika ingin kelokasi|40900827|MYDITA"/>
    <s v="FCC"/>
    <s v="13-08-2026 10:39:50"/>
    <d v="2026-08-14T08:00:00"/>
    <m/>
    <s v="PS"/>
    <s v="MOJ"/>
    <s v="NO ADDON"/>
    <n v="20260813"/>
    <s v="Completed"/>
    <s v="- 11_11446;Biaya PSB HSI EBIS Tunai di Depan ~ 11[150000]  - SP_NOSS;SP_NOSS ~ Internet NOSS Multispeed Network[0]  - E23015;E23015 ~ ES23 - Perangkat ONT[0]  - E23015~null~44292;E23015||11||Abodemen 0[0]  - E23015~null~E23015_SWONT;SWONT ~ Biaya Sewa ONT"/>
    <s v="INDIBIZ"/>
    <m/>
    <m/>
    <d v="2026-08-14T08:00:00"/>
    <s v="2026-08-14 08:00:00|M Janji : (Jumat/14/Agustus/2026) jam Pasang : 09:00 Note : hubungi pelanggan jika ingin kelokasi|40900827|MYDITA"/>
    <n v="2026"/>
    <n v="8"/>
    <n v="13"/>
    <d v="2026-08-13T00:00:00"/>
    <n v="-1.3333333333357587"/>
    <x v="0"/>
  </r>
  <r>
    <n v="2639"/>
    <n v="1002506384"/>
    <n v="3"/>
    <x v="2"/>
    <n v="5"/>
    <s v="MADIUN"/>
    <s v="NGAWI"/>
    <s v="NWI"/>
    <s v="REG"/>
    <s v="AO"/>
    <x v="0"/>
    <s v="1P INET"/>
    <s v="Completed (PS)"/>
    <s v="RBS-Regional 3"/>
    <d v="2026-08-03T15:22:57"/>
    <d v="2026-08-04T13:29:17"/>
    <n v="69357677"/>
    <m/>
    <n v="152605224368"/>
    <s v="SPBU 54.632.04"/>
    <s v="ODP-NWI-FE/150 FE/D09/15.01"/>
    <s v="WO060812854"/>
    <m/>
    <m/>
    <m/>
    <n v="111.442250508209"/>
    <n v="-7.4167566663802598"/>
    <s v="|MN00265|MYIA-026103269468/POI/SARTONO MULYO NUGROHO /081327559920/sartonomulyo.n@gmail.com"/>
    <s v="MYIB_ASSISTANT"/>
    <m/>
    <m/>
    <m/>
    <m/>
    <m/>
    <m/>
    <m/>
    <m/>
    <s v="Management Janji"/>
    <s v="2026-08-04 13:00:00 | Nama PIC: bp sartono  Notel: 081327559920 Alt: -  Tanggal: 4/8/2026 Jam Pasang: Siang Note: Hubungi sebelum ke lokasi, terimakasih. "/>
    <s v="FCC"/>
    <d v="2026-03-08T15:25:36"/>
    <d v="2026-08-04T13:00:00"/>
    <m/>
    <s v="PS"/>
    <s v="NWI"/>
    <s v="NO ADDON"/>
    <n v="20260804"/>
    <s v="Completed"/>
    <s v="HSI Bisnis Basic Promo HUT Telkom PSB 70% - 50 Mbps"/>
    <s v="INDIBIZ"/>
    <m/>
    <m/>
    <d v="2026-08-04T13:00:00"/>
    <s v="2026-08-04 13:00:00 | Nama PIC: bp sartono  Notel: 081327559920 Alt: -  Tanggal: 4/8/2026 Jam Pasang: Siang Note: Hubungi sebelum ke lokasi, terimakasih. "/>
    <n v="2026"/>
    <n v="8"/>
    <n v="4"/>
    <d v="2026-08-04T00:00:00"/>
    <n v="-0.54166666666424135"/>
    <x v="0"/>
  </r>
  <r>
    <n v="2640"/>
    <n v="1002528221"/>
    <n v="3"/>
    <x v="1"/>
    <n v="5"/>
    <s v="MADURA"/>
    <s v="PAMEKASAN"/>
    <s v="ABT"/>
    <s v="REG"/>
    <s v="AO"/>
    <x v="0"/>
    <s v="1P INET"/>
    <s v="Completed (PS)"/>
    <s v="RBS-Regional 3"/>
    <d v="2026-08-15T12:31:56"/>
    <d v="2026-08-15T18:53:06"/>
    <n v="69366831"/>
    <m/>
    <n v="152429208592"/>
    <s v="BINTANG AGUNG"/>
    <s v="ODP-ABU-FB/22"/>
    <s v="WO061817527"/>
    <m/>
    <m/>
    <m/>
    <n v="113.751652166247"/>
    <n v="-6.9027627619972902"/>
    <s v="MD|MYDB-20260815265498|DN00001/MN00806|BINTANG AGUNG|081991663251"/>
    <s v="MYDIGIBIZPARTNER"/>
    <m/>
    <m/>
    <m/>
    <m/>
    <m/>
    <m/>
    <m/>
    <m/>
    <s v="Management Janji"/>
    <s v="2026-08-16 13:00:00 | Nama Pic : BP RIFAI No Hp Pic : 081991663251 Jam Pemasangan : 08:00 - 12.00 Tanggal Pemasangan : MINGGU 16 AGUSTUS 2026 Info Tambahan : Hubungi pelanggan sebelum datang ke lokasi"/>
    <s v="FCC"/>
    <s v="15-08-2026 12:39:54"/>
    <d v="2026-08-16T13:00:00"/>
    <m/>
    <s v="PS"/>
    <s v="ABT"/>
    <s v="NO ADDON"/>
    <n v="20260815"/>
    <s v="Completed"/>
    <s v="HSI Bisnis Promo HUT Telkom PSB 70% - 200 Mbps"/>
    <s v="INDIBIZ"/>
    <m/>
    <m/>
    <d v="2026-08-16T13:00:00"/>
    <s v="2026-08-16 13:00:00 | Nama Pic : BP RIFAI No Hp Pic : 081991663251 Jam Pemasangan : 08:00 - 12.00 Tanggal Pemasangan : MINGGU 16 AGUSTUS 2026 Info Tambahan : Hubungi pelanggan sebelum datang ke lokasi"/>
    <n v="2026"/>
    <n v="8"/>
    <n v="15"/>
    <d v="2026-08-15T00:00:00"/>
    <n v="-1.5416666666642413"/>
    <x v="0"/>
  </r>
  <r>
    <n v="2641"/>
    <n v="1002520964"/>
    <n v="3"/>
    <x v="3"/>
    <n v="4"/>
    <s v="YOGYAKARTA"/>
    <s v="INNER - YOGYA JATENG SELATAN"/>
    <s v="KEN"/>
    <s v="REG"/>
    <s v="AO"/>
    <x v="0"/>
    <s v="1P INET"/>
    <s v="Completed (PS)"/>
    <s v="RBS-Regional 3"/>
    <d v="2026-08-11T18:22:56"/>
    <d v="2026-08-12T14:23:40"/>
    <n v="69363735"/>
    <m/>
    <n v="146130138521"/>
    <s v="PT ALAM CEMPAKA RAYA"/>
    <s v="ODP-KEN-FGM/052"/>
    <s v="WO061535426"/>
    <m/>
    <m/>
    <m/>
    <n v="110.43164640000001"/>
    <n v="-7.7662468999999996"/>
    <s v="|MN02579|MYIA-001830934374/POI/ZONALSA PRAMADHA/0811277303/febriaaanaaa@gmail.com"/>
    <s v="MYIB_ASSISTANT"/>
    <m/>
    <m/>
    <m/>
    <m/>
    <m/>
    <m/>
    <m/>
    <m/>
    <s v="Management Janji"/>
    <s v="2026-08-13 13:00:00 | Waktu pemasangan : 12 agustus 2026 Jam pemasangan : 08.00 - 12.00 Info Tambahan : Hubungi pelanggan dulu sebelum ke lokasi terimakasih  "/>
    <s v="FCC"/>
    <d v="2026-11-08T18:39:50"/>
    <d v="2026-08-13T13:00:00"/>
    <m/>
    <s v="PS"/>
    <s v="KEN"/>
    <s v="NO ADDON"/>
    <n v="20260812"/>
    <s v="Completed"/>
    <s v="HSI Bisnis Promo HUT Telkom PSB 70% - 50 Mbps"/>
    <s v="INDIBIZ"/>
    <m/>
    <m/>
    <d v="2026-08-13T13:00:00"/>
    <s v="2026-08-13 13:00:00 | Waktu pemasangan : 12 agustus 2026 Jam pemasangan : 08.00 - 12.00 Info Tambahan : Hubungi pelanggan dulu sebelum ke lokasi terimakasih  "/>
    <n v="2026"/>
    <n v="8"/>
    <n v="12"/>
    <d v="2026-08-12T00:00:00"/>
    <n v="-1.5416666666642413"/>
    <x v="0"/>
  </r>
  <r>
    <n v="2642"/>
    <n v="1002507520"/>
    <n v="3"/>
    <x v="3"/>
    <n v="4"/>
    <s v="MAGELANG"/>
    <s v="MUNTILAN"/>
    <s v="SWT"/>
    <s v="REG"/>
    <s v="AO"/>
    <x v="0"/>
    <m/>
    <s v="9 | WFM - UN-SCS"/>
    <s v="RBS-Regional 3"/>
    <d v="2026-08-04T10:50:37"/>
    <d v="2026-08-05T11:10:50"/>
    <n v="69358079"/>
    <m/>
    <n v="142164113590"/>
    <s v="Warung pak sujoko"/>
    <s v="ODP-SWT-FAZ/072"/>
    <s v="WO060952495"/>
    <m/>
    <m/>
    <m/>
    <n v="110.3660648"/>
    <n v="-7.5305109000000003"/>
    <s v="|MN00935|/Warung pak sujoko/085878422813/joko32836@gmail.com/ 1S HSI BISNIS BASIC PROMO HUT 50 Mbps / AGUS SADEWO"/>
    <s v="Sales Profesional"/>
    <m/>
    <m/>
    <m/>
    <m/>
    <m/>
    <m/>
    <m/>
    <m/>
    <s v="Management Janji"/>
    <s v="2026-08-07 13:00:00|Tanggal pemasangan: 6/08/2026 Jam pemasangan : pagi / siang Info Tambahan : Hubungi pelanggan dulu sebelum ke lokasi. terima kasih|40010577|MYDITA"/>
    <s v="FCC"/>
    <d v="2026-04-08T10:55:08"/>
    <d v="2026-08-07T13:00:00"/>
    <m/>
    <s v="UNSC"/>
    <s v="SWT"/>
    <s v="NO ADDON"/>
    <m/>
    <s v="Inprogress Alpro"/>
    <s v="- 11_11446;Biaya PSB HSI EBIS Tunai di Depan ~ 11[150000]  - E25061;E25061 ~ ES25 - Paket HSI Basic (HSIEF) Khusus Winback 2.0[0]  - E25061~null~E25061_UNL;UNL ~ Internet-Link Unlimited Internet Usage ~ E25061[0]  - E25061~null~105351;E25061||11||Abodemen"/>
    <s v="INDIBIZ"/>
    <m/>
    <m/>
    <d v="2026-08-07T13:00:00"/>
    <s v="2026-08-07 13:00:00|Tanggal pemasangan: 6/08/2026 Jam pemasangan : pagi / siang Info Tambahan : Hubungi pelanggan dulu sebelum ke lokasi. terima kasih|40010577|MYDITA"/>
    <m/>
    <m/>
    <m/>
    <e v="#NUM!"/>
    <e v="#NUM!"/>
    <x v="1"/>
  </r>
  <r>
    <n v="2643"/>
    <n v="1002509469"/>
    <n v="3"/>
    <x v="5"/>
    <n v="5"/>
    <s v="SINGARJA"/>
    <s v="KLUNGKUNG"/>
    <s v="SMA"/>
    <s v="REG"/>
    <s v="AO"/>
    <x v="0"/>
    <m/>
    <s v="Completed (PS)"/>
    <s v="RBS-Regional 3"/>
    <d v="2026-08-04T19:45:28"/>
    <d v="2026-08-04T20:26:41"/>
    <n v="69355711"/>
    <m/>
    <n v="172428815930"/>
    <s v="CV DHARMA MIGAS SEJAHTERA"/>
    <s v="ODP-SMA-FB/65"/>
    <s v="WO060935080"/>
    <m/>
    <m/>
    <m/>
    <n v="115.39841710070201"/>
    <n v="-8.5292211905873305"/>
    <s v="|MN02745|MYIA-034780021901/POI/NI WAYAN ALIT/082146307073/iva.n.g.fahmi.fauzi96@gmail.com"/>
    <s v="MYDIGIBIZPARTNER"/>
    <m/>
    <m/>
    <m/>
    <m/>
    <m/>
    <m/>
    <m/>
    <m/>
    <s v="Management Janji"/>
    <s v="2026-07-31 15:00:00 | Nama : BP WAYAN KARAS (MARKETING)  No Hp : 082146307073  No Alt :   Tgl Pemasangan : 31 Juli 2026  Interval : PAGI   Note : Hubungi pelanggan terlebih dahulu"/>
    <s v="FCC"/>
    <d v="2026-04-08T19:54:44"/>
    <m/>
    <m/>
    <s v="PS"/>
    <s v="SMA"/>
    <s v="NO ADDON"/>
    <n v="20260804"/>
    <s v="Completed"/>
    <s v="- 11_11446;Biaya PSB HSI EBIS Tunai di Depan ~ 11[150000]  - SP_NOSS;SP_NOSS ~ Internet NOSS Multispeed Network[0]  - SP_NOSS;SP_NOSS ~ Internet NOSS Multispeed Network[0]  - E25060;E25060 ~ ES25 - Paket HSI Bisnis (HSIE) Khusus Winback 2.0[0]  - E25060~n"/>
    <s v="INDIBIZ"/>
    <m/>
    <m/>
    <d v="2026-08-04T07:00:00"/>
    <s v="2026-07-31 15:00:00 | Nama : BP WAYAN KARAS (MARKETING)  No Hp : 082146307073  No Alt :   Tgl Pemasangan : 31 Juli 2026  Interval : PAGI   Note : Hubungi pelanggan terlebih dahulu"/>
    <n v="2026"/>
    <n v="8"/>
    <n v="4"/>
    <d v="2026-08-04T00:00:00"/>
    <n v="-0.29166666666424135"/>
    <x v="0"/>
  </r>
  <r>
    <n v="2644"/>
    <n v="1002504930"/>
    <n v="3"/>
    <x v="4"/>
    <n v="4"/>
    <s v="SEMARANG"/>
    <s v="KENDAL"/>
    <s v="KDL"/>
    <s v="REG"/>
    <s v="AO"/>
    <x v="0"/>
    <s v="1P INET"/>
    <s v="Completed (PS)"/>
    <s v="RBS-Regional 3"/>
    <d v="2026-08-01T18:47:56"/>
    <d v="2026-08-02T15:13:26"/>
    <n v="69356908"/>
    <m/>
    <n v="141457110816"/>
    <s v="SPBU 44.513.11 KALIWUNGU"/>
    <s v="ODP-KDL-FL/016"/>
    <s v="WO060680658"/>
    <m/>
    <m/>
    <m/>
    <n v="110.25691933934201"/>
    <n v="-6.9422208417194797"/>
    <s v="|MN02184|MYIA-030907881742/POI/AHMAD HUMAIDI /085931179265/spbu4451311@gmail.com"/>
    <s v="MYIB_ASSISTANT"/>
    <m/>
    <m/>
    <m/>
    <m/>
    <m/>
    <m/>
    <m/>
    <m/>
    <s v="Management Janji"/>
    <s v="2026-08-02 15:00:00 | Jam pemasangan : 12.00 Info Tambahan : Hubungi pelanggan dulu sebelum ke lokasi terimakasih "/>
    <s v="FCC"/>
    <d v="2026-01-08T18:54:55"/>
    <d v="2026-08-02T15:00:00"/>
    <m/>
    <s v="PS"/>
    <s v="KDL"/>
    <s v="NO ADDON"/>
    <n v="20260802"/>
    <s v="Completed"/>
    <s v="HSI Bisnis Promo HUT Telkom PSB 70% - 100 Mbps"/>
    <s v="INDIBIZ"/>
    <m/>
    <m/>
    <d v="2026-08-02T15:00:00"/>
    <s v="2026-08-02 15:00:00 | Jam pemasangan : 12.00 Info Tambahan : Hubungi pelanggan dulu sebelum ke lokasi terimakasih "/>
    <n v="2026"/>
    <n v="8"/>
    <n v="2"/>
    <d v="2026-08-02T00:00:00"/>
    <n v="-0.625"/>
    <x v="0"/>
  </r>
  <r>
    <n v="2645"/>
    <n v="1002514224"/>
    <n v="3"/>
    <x v="6"/>
    <n v="5"/>
    <s v="JEMBER"/>
    <s v="JEMBER"/>
    <s v="KBS"/>
    <s v="REG"/>
    <s v="AO"/>
    <x v="0"/>
    <s v="1P INET"/>
    <s v="Completed (PS)"/>
    <s v="RBS-Regional 3"/>
    <d v="2026-08-07T10:52:57"/>
    <d v="2026-08-07T14:37:50"/>
    <n v="69360616"/>
    <m/>
    <n v="152502216729"/>
    <s v="KOST PUTRI MAMA"/>
    <s v="ODP-KBS-FD/18 FD/D03/18.01"/>
    <s v="WO061146297"/>
    <m/>
    <m/>
    <m/>
    <n v="113.7242911"/>
    <n v="-8.1676392999999994"/>
    <s v="|MN00906|MYIA-083813970380/POI/samsul arifin/082232233066/zulfabyan@gmail.com"/>
    <s v="MYIB_ASSISTANT"/>
    <m/>
    <m/>
    <m/>
    <m/>
    <m/>
    <m/>
    <m/>
    <m/>
    <s v="Management Janji"/>
    <s v="2026-08-08 08:00:00 | Nama PIC : Ibu Zulfa No HP : 082232233066 No Alternatif : - M Janji : 08/08/2026 Jam Pasang : Pagi NoteÃ‚Â :  Hubungi terlebih dahulu sebelum ke lokasi "/>
    <s v="FCC"/>
    <d v="2026-07-08T10:55:20"/>
    <d v="2026-08-08T08:00:00"/>
    <m/>
    <s v="PS"/>
    <s v="KBS"/>
    <s v="NO ADDON"/>
    <n v="20260807"/>
    <s v="Completed"/>
    <s v="HSI Bisnis Promo HUT Telkom PSB 70% - 50 Mbps"/>
    <s v="INDIBIZ"/>
    <m/>
    <m/>
    <d v="2026-08-08T08:00:00"/>
    <s v="2026-08-08 08:00:00 | Nama PIC : Ibu Zulfa No HP : 082232233066 No Alternatif : - M Janji : 08/08/2026 Jam Pasang : Pagi NoteÃ‚Â :  Hubungi terlebih dahulu sebelum ke lokasi "/>
    <n v="2026"/>
    <n v="8"/>
    <n v="7"/>
    <d v="2026-08-07T00:00:00"/>
    <n v="-1.3333333333357587"/>
    <x v="0"/>
  </r>
  <r>
    <n v="2646"/>
    <n v="1002524253"/>
    <n v="3"/>
    <x v="0"/>
    <n v="5"/>
    <s v="MATARAM"/>
    <s v="BIMA"/>
    <s v="DMP"/>
    <s v="REG"/>
    <s v="AO"/>
    <x v="0"/>
    <m/>
    <s v="QC MIA - INVALID QUALITY CONTROL MIA"/>
    <s v="RBS-Regional 3"/>
    <d v="2026-08-13T13:27:34"/>
    <d v="2026-08-14T11:40:08"/>
    <n v="69365151"/>
    <m/>
    <n v="172611786212"/>
    <s v="SPBU 54 842 03"/>
    <s v="ODP-DMP-FAA/131"/>
    <m/>
    <m/>
    <m/>
    <m/>
    <n v="118.431922"/>
    <n v="-8.5391399999999997"/>
    <s v="RBS|HSI|TREG3|AO|SPBU 54 842 03|Bambang Wahyudin MN02363|081239482000|Indibiz 50 Mbps "/>
    <s v="Sales Profesional"/>
    <m/>
    <m/>
    <m/>
    <m/>
    <m/>
    <m/>
    <m/>
    <m/>
    <m/>
    <m/>
    <m/>
    <s v="13-08-2026 13:39:51"/>
    <m/>
    <m/>
    <s v="QC1"/>
    <s v="DMP"/>
    <s v="NO ADDON"/>
    <m/>
    <s v="QC MIA - INVALID QUALITY CONTROL MIA - Sebagian Data Tidak terbaca - Ttd pada KTP tidak terbaca jelas,ganti SIM aktif"/>
    <s v="- 11_11446;Biaya PSB HSI EBIS Tunai di Depan ~ 11[150000]  - SP_NOSS;SP_NOSS ~ Internet NOSS Multispeed Network[0]  - SP_NOSS;SP_NOSS ~ Internet NOSS Multispeed Network[0]  - E23015;E23015 ~ ES23 - Perangkat ONT[0]  - E23015~null~44292;E23015||11||Abodeme"/>
    <s v="INDIBIZ"/>
    <m/>
    <m/>
    <m/>
    <m/>
    <m/>
    <m/>
    <m/>
    <e v="#NUM!"/>
    <e v="#NUM!"/>
    <x v="1"/>
  </r>
  <r>
    <n v="2647"/>
    <n v="1002522048"/>
    <n v="3"/>
    <x v="7"/>
    <n v="4"/>
    <s v="KUDUS"/>
    <s v="PURWODADI"/>
    <s v="WRO"/>
    <s v="REG"/>
    <s v="AO"/>
    <x v="0"/>
    <s v="1P INET"/>
    <s v="102 | FOLLOW UP COMPLETED"/>
    <s v="RBS-Regional 3"/>
    <d v="2026-08-12T12:54:06"/>
    <d v="2026-08-14T13:00:25"/>
    <n v="69364199"/>
    <m/>
    <n v="142509107238"/>
    <s v="SMA PGRI KUWU"/>
    <s v="ODP-WRO-FC/116 FC/D07/116.01"/>
    <s v="WO061581075"/>
    <m/>
    <m/>
    <m/>
    <n v="111.1232792"/>
    <n v="-7.1226444999999998"/>
    <s v="|MN01314|MYIA-038356042830/POI/EMMANUEL DANANG RAHARJO/082353229550/smapgrikuwu00@gmail.com"/>
    <s v="MYIB_ASSISTANT"/>
    <m/>
    <m/>
    <m/>
    <m/>
    <m/>
    <m/>
    <m/>
    <m/>
    <s v="Management Janji"/>
    <s v="2026-08-13 13:00:00 | Tanggal pemasangan :13/08/2026 Jam pemasangan : pagi/siang Info Tambahan : Hubungi pelanggan dulu sebelum ke lokasi terima kasih."/>
    <s v="FCC"/>
    <d v="2026-12-08T12:55:00"/>
    <d v="2026-08-13T13:00:00"/>
    <s v="Kendala Teknik"/>
    <s v="REVOKE"/>
    <s v="WRO"/>
    <s v="NETMONK"/>
    <m/>
    <s v="Follow Up Revoke Completed, New Order ID : SC1002526346"/>
    <s v="HSI Bisnis Basic Bundling Netmonk Dual Band Promo 2026 PSB 70% - 100 Mbps"/>
    <s v="INDIBIZ"/>
    <m/>
    <m/>
    <d v="2026-08-13T13:00:00"/>
    <s v="2026-08-13 13:00:00 | Tanggal pemasangan :13/08/2026 Jam pemasangan : pagi/siang Info Tambahan : Hubungi pelanggan dulu sebelum ke lokasi terima kasih."/>
    <m/>
    <m/>
    <m/>
    <e v="#NUM!"/>
    <e v="#NUM!"/>
    <x v="1"/>
  </r>
  <r>
    <n v="2648"/>
    <n v="1002523731"/>
    <n v="3"/>
    <x v="7"/>
    <n v="4"/>
    <s v="KUDUS"/>
    <s v="REMBANG"/>
    <s v="RBN"/>
    <s v="REG"/>
    <s v="AO"/>
    <x v="0"/>
    <s v="1P INET"/>
    <s v="Completed (PS)"/>
    <s v="RBS-Regional 3"/>
    <d v="2026-08-13T10:33:57"/>
    <d v="2026-08-15T12:13:29"/>
    <n v="69364892"/>
    <m/>
    <n v="142570111871"/>
    <s v="SMA NEGERI 1 SULANG"/>
    <s v="ODP-RBN-FJ/075 FJ/D02/075.01"/>
    <s v="WO061648686"/>
    <m/>
    <m/>
    <m/>
    <n v="111.388127"/>
    <n v="-6.8077810000000003"/>
    <s v="|MC60037|MYIA-027301623967/POI/MUHAMAD KHOIRUL AMIN/08985416560/gufly90@gmail.com"/>
    <s v="MYIB_ASSISTANT"/>
    <m/>
    <m/>
    <m/>
    <m/>
    <m/>
    <m/>
    <m/>
    <m/>
    <s v="Management Janji"/>
    <s v="2026-08-15 13:00:00 | Nama : BP MUHAMAD KHOIRUL AMIN No Hp : 08985416560 No Alt :  Tgl Pemasangan : 14 Agustus 2026 Interval : PAGI  Note : Hubungi pelanggan terlebih dahulu"/>
    <s v="FCC"/>
    <s v="13-08-2026 10:39:50"/>
    <d v="2026-08-15T13:00:00"/>
    <m/>
    <s v="PS"/>
    <s v="RBN"/>
    <s v="NO ADDON"/>
    <n v="20260815"/>
    <s v="Completed"/>
    <s v="HSI Bisnis Promo HUT Telkom PSB 70% - 300 Mbps"/>
    <s v="INDIBIZ"/>
    <m/>
    <m/>
    <d v="2026-08-15T13:00:00"/>
    <s v="2026-08-15 13:00:00 | Nama : BP MUHAMAD KHOIRUL AMIN No Hp : 08985416560 No Alt :  Tgl Pemasangan : 14 Agustus 2026 Interval : PAGI  Note : Hubungi pelanggan terlebih dahulu"/>
    <n v="2026"/>
    <n v="8"/>
    <n v="15"/>
    <d v="2026-08-15T00:00:00"/>
    <n v="-0.54166666666424135"/>
    <x v="0"/>
  </r>
  <r>
    <n v="2649"/>
    <n v="1002518279"/>
    <n v="3"/>
    <x v="0"/>
    <n v="5"/>
    <s v="KUPANG"/>
    <s v="LABOAN BAJO"/>
    <s v="RTE"/>
    <s v="REG"/>
    <s v="AO"/>
    <x v="0"/>
    <s v="1P INET"/>
    <s v="Completed (PS)"/>
    <s v="RBS-Regional 3"/>
    <d v="2026-08-10T15:25:58"/>
    <d v="2026-08-13T15:21:40"/>
    <n v="69362623"/>
    <m/>
    <n v="172514216915"/>
    <s v="Warung Bakso Bang Udin"/>
    <s v="ODP-RTE-FE/15 FE/D02/15.01"/>
    <s v="WO061421044"/>
    <m/>
    <m/>
    <m/>
    <n v="120.6082067"/>
    <n v="-8.8148406000000001"/>
    <s v="|MN00118|MYIA-042076849460/POI/Pak Jumain/089668439669/ahmadrifaldi2003@gmail.com"/>
    <s v="MYIB_ASSISTANT"/>
    <m/>
    <m/>
    <m/>
    <m/>
    <m/>
    <m/>
    <m/>
    <m/>
    <s v="Management Janji"/>
    <s v="2026-08-11 13:00:00 | Tanggal pemasangan : 11 AGUSTUS 2026 Jam pemasangan : pagi/siang Info Tambahan : Hubungi pelanggan dulu sebelum ke lokasi terima kasih"/>
    <s v="FCC"/>
    <d v="2026-10-08T15:39:56"/>
    <d v="2026-08-11T13:00:00"/>
    <m/>
    <s v="PS"/>
    <s v="RTE"/>
    <s v="NO ADDON"/>
    <n v="20260813"/>
    <s v="Completed"/>
    <s v="HSI Bisnis Promo HUT Telkom PSB 70% - 50 Mbps"/>
    <s v="INDIBIZ"/>
    <m/>
    <m/>
    <d v="2026-08-11T13:00:00"/>
    <s v="2026-08-11 13:00:00 | Tanggal pemasangan : 11 AGUSTUS 2026 Jam pemasangan : pagi/siang Info Tambahan : Hubungi pelanggan dulu sebelum ke lokasi terima kasih"/>
    <n v="2026"/>
    <n v="8"/>
    <n v="13"/>
    <d v="2026-08-13T00:00:00"/>
    <n v="1.4583333333357587"/>
    <x v="2"/>
  </r>
  <r>
    <n v="2650"/>
    <n v="1002516285"/>
    <n v="3"/>
    <x v="6"/>
    <n v="5"/>
    <s v="JEMBER"/>
    <s v="BONDOWOSO"/>
    <s v="BOW"/>
    <s v="REG"/>
    <s v="AO"/>
    <x v="0"/>
    <s v="1P INET"/>
    <s v="Completed (PS)"/>
    <s v="RBS-Regional 3"/>
    <d v="2026-08-09T08:37:56"/>
    <d v="2026-08-09T19:16:45"/>
    <n v="69361697"/>
    <m/>
    <n v="152507225782"/>
    <s v="KOST BERKAH"/>
    <s v="ODP-BOW-FY/35 FY/D03/35.01"/>
    <s v="WO061302077"/>
    <m/>
    <m/>
    <m/>
    <n v="113.77626718542101"/>
    <n v="-7.8535140023004502"/>
    <s v="|MC30027|MYIA-094968920046/POI/NUR CAHYATI/08133092711/kostberkah132@gmail.com"/>
    <s v="MYIB_ASSISTANT"/>
    <m/>
    <m/>
    <m/>
    <m/>
    <m/>
    <m/>
    <m/>
    <m/>
    <s v="Management Janji"/>
    <s v="2026-08-10 13:00:00 | Nama PIC : Bp Tohari No Hp : 08133092711 No Alt : - Tgl Pemasangan : 10 Agustus 2026 Interval : PAGI SIANG Note : Hubungi pelanggan terlebih dahulu"/>
    <s v="FCC"/>
    <d v="2026-09-08T08:39:45"/>
    <d v="2026-08-10T13:00:00"/>
    <m/>
    <s v="PS"/>
    <s v="BOW"/>
    <s v="NETMONK"/>
    <n v="20260809"/>
    <s v="Completed"/>
    <s v="HSI Bisnis Bundling Netmonk PSB 70% Promo - 200 Mbps"/>
    <s v="INDIBIZ"/>
    <m/>
    <m/>
    <d v="2026-08-10T13:00:00"/>
    <s v="2026-08-10 13:00:00 | Nama PIC : Bp Tohari No Hp : 08133092711 No Alt : - Tgl Pemasangan : 10 Agustus 2026 Interval : PAGI SIANG Note : Hubungi pelanggan terlebih dahulu"/>
    <n v="2026"/>
    <n v="8"/>
    <n v="9"/>
    <d v="2026-08-09T00:00:00"/>
    <n v="-1.5416666666642413"/>
    <x v="0"/>
  </r>
  <r>
    <n v="2651"/>
    <n v="1002521889"/>
    <n v="3"/>
    <x v="6"/>
    <n v="5"/>
    <s v="JEMBER"/>
    <s v="SITUBONDO"/>
    <s v="MLD"/>
    <s v="REG"/>
    <s v="AO"/>
    <x v="0"/>
    <s v="1P INET"/>
    <s v="Completed (PS)"/>
    <s v="RBS-Regional 3"/>
    <d v="2026-08-12T11:49:56"/>
    <d v="2026-08-12T20:09:14"/>
    <n v="69364129"/>
    <m/>
    <n v="152529201004"/>
    <s v="SPBU 5468307 KEMBANG SAMBI PASIR PUTIH SITUBONDO"/>
    <s v="ODP-MLD-FB/29 FB/D03/29.01"/>
    <s v="WO061573727"/>
    <m/>
    <m/>
    <m/>
    <n v="113.845755"/>
    <n v="-7.6859440000000001"/>
    <s v="|MN02617|MYIA-086079707773/POI/AGIL FADHLULLAH/083878239609/kembangsambi07@gmail.com"/>
    <s v="MYIB_ASSISTANT"/>
    <m/>
    <m/>
    <m/>
    <m/>
    <m/>
    <m/>
    <m/>
    <m/>
    <s v="Management Janji"/>
    <s v="2026-08-13 08:00:00 | Waktu pemasnagan : 13 Agustus 2026 Jam pemasangan : 08.00 - 12.00 Mohon hubungi pelanggan sebelum ke lokasi  Terima kasih"/>
    <s v="FCC"/>
    <d v="2026-12-08T11:55:22"/>
    <d v="2026-08-13T08:00:00"/>
    <m/>
    <s v="PS"/>
    <s v="MLD"/>
    <s v="NO ADDON"/>
    <n v="20260812"/>
    <s v="Completed"/>
    <s v="HSI Bisnis Promo HUT Telkom PSB 70% - 50 Mbps"/>
    <s v="INDIBIZ"/>
    <m/>
    <m/>
    <d v="2026-08-13T08:00:00"/>
    <s v="2026-08-13 08:00:00 | Waktu pemasnagan : 13 Agustus 2026 Jam pemasangan : 08.00 - 12.00 Mohon hubungi pelanggan sebelum ke lokasi  Terima kasih"/>
    <n v="2026"/>
    <n v="8"/>
    <n v="12"/>
    <d v="2026-08-12T00:00:00"/>
    <n v="-1.3333333333357587"/>
    <x v="0"/>
  </r>
  <r>
    <n v="2652"/>
    <n v="1002525684"/>
    <n v="3"/>
    <x v="0"/>
    <n v="5"/>
    <s v="MATARAM"/>
    <s v="SUMBAWA"/>
    <s v="TLW"/>
    <s v="DGS"/>
    <s v="AO"/>
    <x v="0"/>
    <m/>
    <s v="7 | OSS - PROVISIONING ISSUED"/>
    <s v="DGS-B2B TREG"/>
    <d v="2026-08-14T09:42:30"/>
    <d v="2026-08-14T09:45:29"/>
    <n v="69365697"/>
    <m/>
    <n v="172610203625"/>
    <s v="UPTD LAB DAN PERALATAN KAB. SUMBAWA BARAT"/>
    <s v="ODP-TLW-FB/97"/>
    <s v="WO061723255"/>
    <m/>
    <m/>
    <m/>
    <n v="116.817718"/>
    <n v="-8.7572650000000003"/>
    <s v="DGS HSI | MUHAMMAD CHAIRIL | 860035 | TREG 3 | UPTD LAB DAN PERALATAN KAB. SUMBAWA BARAT | ROBY RADIANTO | 82339318368 | HSI BISNIS - 75 MBPS"/>
    <s v="Amex"/>
    <m/>
    <m/>
    <m/>
    <m/>
    <m/>
    <m/>
    <m/>
    <m/>
    <s v="Management Janji"/>
    <s v="AO"/>
    <s v="FCC"/>
    <s v="14-08-2026 09:54:58"/>
    <m/>
    <m/>
    <s v="PI"/>
    <s v="TLW"/>
    <s v="NO ADDON"/>
    <m/>
    <s v="Provisioning Issued"/>
    <s v="- E23015;E23015 ~ ES23 - Perangkat ONT[0]  - E23015~null~44292;E23015||11||Abodemen 0[0]  - E23015~null~E23015_SWONT;SWONT ~ Biaya Sewa ONT ~ E23015[30000]  - E24057;E24057 ~ ES24 - Paket HSI Bisnis (HSIE) Khusus Winback[0]  - E24057~null~E24057_UNL;UNL ~"/>
    <s v="INDIBIZ"/>
    <m/>
    <m/>
    <d v="2026-08-14T12:30:00"/>
    <s v="AO"/>
    <m/>
    <m/>
    <m/>
    <e v="#NUM!"/>
    <e v="#NUM!"/>
    <x v="1"/>
  </r>
  <r>
    <n v="2653"/>
    <n v="1002516520"/>
    <n v="3"/>
    <x v="3"/>
    <n v="4"/>
    <s v="PURWOKERTO"/>
    <s v="CILACAP"/>
    <s v="SDJ"/>
    <s v="REG"/>
    <s v="AO"/>
    <x v="0"/>
    <s v="1P INET"/>
    <s v="Completed (PS)"/>
    <s v="RBS-Regional 3"/>
    <d v="2026-08-09T14:11:58"/>
    <d v="2026-08-10T11:38:42"/>
    <n v="69361895"/>
    <m/>
    <n v="143390112667"/>
    <s v="HOTEL PAPAYA 3"/>
    <s v="ODP-SDJ-FF/079 FF/D04/079.01"/>
    <s v="WO061324578"/>
    <m/>
    <m/>
    <m/>
    <n v="108.798371"/>
    <n v="-7.487152"/>
    <s v="|MC00213|MYIA-007594524633/POI/FAZRI NUR AZIZ/085869416794/papayatiga3@gmail.com"/>
    <s v="MYIB_ASSISTANT"/>
    <m/>
    <m/>
    <m/>
    <m/>
    <m/>
    <m/>
    <m/>
    <m/>
    <s v="Management Janji"/>
    <s v="2026-08-10 13:00:00 | Nama PIC : Bp Fazri No Hp : 085869416794 No Alt : - Tgl Pemasangan : 10 Agustus 2026 Interval : PAGI SIANG Note : Hubungi pelanggan terlebih dahulu"/>
    <s v="FCC"/>
    <d v="2026-09-08T14:39:46"/>
    <d v="2026-08-10T13:00:00"/>
    <m/>
    <s v="PS"/>
    <s v="SDJ"/>
    <s v="NO ADDON"/>
    <n v="20260810"/>
    <s v="Completed"/>
    <s v="HSI Bisnis Promo HUT Telkom PSB 70% - 200 Mbps"/>
    <s v="INDIBIZ"/>
    <m/>
    <m/>
    <d v="2026-08-10T13:00:00"/>
    <s v="2026-08-10 13:00:00 | Nama PIC : Bp Fazri No Hp : 085869416794 No Alt : - Tgl Pemasangan : 10 Agustus 2026 Interval : PAGI SIANG Note : Hubungi pelanggan terlebih dahulu"/>
    <n v="2026"/>
    <n v="8"/>
    <n v="10"/>
    <d v="2026-08-10T00:00:00"/>
    <n v="-0.54166666666424135"/>
    <x v="0"/>
  </r>
  <r>
    <n v="2654"/>
    <n v="1002530384"/>
    <n v="3"/>
    <x v="1"/>
    <n v="5"/>
    <s v="MADURA"/>
    <s v="PAMEKASAN"/>
    <s v="PME"/>
    <s v="REG"/>
    <s v="AO"/>
    <x v="0"/>
    <s v="1P INET"/>
    <s v="Completed (PS)"/>
    <s v="RBS-Regional 3"/>
    <d v="2026-08-17T07:56:57"/>
    <d v="2026-08-17T18:07:34"/>
    <n v="69367809"/>
    <m/>
    <n v="152426928247"/>
    <s v="TOKO MAMAH MUDA"/>
    <s v="ODP-PME-FBS/15 FBS/D02/15.01"/>
    <s v="WO061907549"/>
    <m/>
    <m/>
    <m/>
    <n v="113.41325430000001"/>
    <n v="-7.057658"/>
    <s v="MD|MYDB-20260817265796|DN00001/MN00558|TOKO MAMAH MUDA|085337078375"/>
    <s v="MYDIGIBIZPARTNER"/>
    <m/>
    <m/>
    <m/>
    <m/>
    <m/>
    <m/>
    <m/>
    <m/>
    <s v="Management Janji"/>
    <s v="2026-08-18 08:00:00 | Waktu pemasangan : 17 agustus 2026 Jam pemasangan : 08.00 - 12.00 Info Tambahan : Hubungi pelanggan dulu sebelum ke lokasi terimakasih "/>
    <s v="FCC"/>
    <s v="17-08-2026 08:26:02"/>
    <d v="2026-08-18T08:00:00"/>
    <m/>
    <s v="PS"/>
    <s v="PME"/>
    <s v="NO ADDON"/>
    <n v="20260817"/>
    <s v="Completed"/>
    <s v="HSI Bisnis Promo HUT Telkom PSB 70% - 150 Mbps"/>
    <s v="INDIBIZ"/>
    <m/>
    <m/>
    <d v="2026-08-18T08:00:00"/>
    <s v="2026-08-18 08:00:00 | Waktu pemasangan : 17 agustus 2026 Jam pemasangan : 08.00 - 12.00 Info Tambahan : Hubungi pelanggan dulu sebelum ke lokasi terimakasih "/>
    <n v="2026"/>
    <n v="8"/>
    <n v="17"/>
    <d v="2026-08-17T00:00:00"/>
    <n v="-1.3333333333357587"/>
    <x v="0"/>
  </r>
  <r>
    <n v="2655"/>
    <n v="1002522971"/>
    <n v="3"/>
    <x v="1"/>
    <n v="5"/>
    <s v="SBY UTARA"/>
    <s v="MANYAR"/>
    <s v="MGO"/>
    <s v="REG"/>
    <s v="AO"/>
    <x v="0"/>
    <s v="1P INET"/>
    <s v="Completed (PS)"/>
    <s v="RBS-Regional 3"/>
    <d v="2026-08-12T16:53:58"/>
    <d v="2026-08-14T09:55:32"/>
    <n v="69364515"/>
    <m/>
    <n v="152413167656"/>
    <s v="PT SURYA AUTO GLOBAL"/>
    <s v="ODP-DMO-FBJ/18"/>
    <s v="WO061615491"/>
    <m/>
    <m/>
    <m/>
    <n v="112.7295445"/>
    <n v="-7.2557663999999997"/>
    <s v="MD|MYDB-20260812265132|DN00001/MN00443|PT SURYA AUTO GLOBAL|085230627007"/>
    <s v="MYDIGIBIZPARTNER"/>
    <m/>
    <m/>
    <m/>
    <m/>
    <m/>
    <m/>
    <m/>
    <m/>
    <s v="Management Janji"/>
    <s v="2026-08-13 15:00:00 | Tanggal pemasangan :13/08/2026 Jam pemasangan : pagi/siang Info Tambahan : Hubungi pelanggan dulu sebelum ke lokasi terima kasih."/>
    <s v="FCC"/>
    <d v="2026-12-08T16:54:54"/>
    <d v="2026-08-13T15:00:00"/>
    <m/>
    <s v="PS"/>
    <s v="MGO"/>
    <s v="NO ADDON"/>
    <n v="20260814"/>
    <s v="Completed"/>
    <s v="HSI Bisnis Promo HUT Telkom PSB 70% - 200 Mbps"/>
    <s v="INDIBIZ"/>
    <m/>
    <m/>
    <d v="2026-08-13T15:00:00"/>
    <s v="2026-08-13 15:00:00 | Tanggal pemasangan :13/08/2026 Jam pemasangan : pagi/siang Info Tambahan : Hubungi pelanggan dulu sebelum ke lokasi terima kasih."/>
    <n v="2026"/>
    <n v="8"/>
    <n v="14"/>
    <d v="2026-08-14T00:00:00"/>
    <n v="0.375"/>
    <x v="0"/>
  </r>
  <r>
    <n v="2656"/>
    <n v="1002520591"/>
    <n v="3"/>
    <x v="4"/>
    <n v="4"/>
    <s v="PEKALONGAN"/>
    <s v="BREBES"/>
    <s v="BMU"/>
    <s v="DSS"/>
    <s v="AO"/>
    <x v="0"/>
    <m/>
    <s v="OSS - FALLOUT"/>
    <s v="DSS-Man &amp; Infrastructure"/>
    <d v="2026-08-11T15:52:02"/>
    <d v="2026-08-15T12:31:19"/>
    <n v="68987649"/>
    <m/>
    <n v="146281108023"/>
    <s v="PERHUTANI"/>
    <s v="ODP-BMU-FE/018"/>
    <s v="WO061519177"/>
    <m/>
    <m/>
    <m/>
    <n v="108.9224119"/>
    <n v="-7.2162191"/>
    <s v="LOP285226, PSB HSI 100 Mbps, PERHUTANI TPK TALOK, Pak Siswoyo, 081391309494"/>
    <s v="Customer Care"/>
    <m/>
    <m/>
    <m/>
    <m/>
    <m/>
    <m/>
    <m/>
    <m/>
    <s v="Management Janji"/>
    <s v="LOP285226, PSB HSI 100 Mbps, PERHUTANI TPK TALOK, Pak Siswoyo, 081391309494"/>
    <s v="FCC"/>
    <d v="2026-11-08T15:55:14"/>
    <m/>
    <s v="Kendala Pelanggan"/>
    <s v="FO_WFM"/>
    <s v="BMU"/>
    <s v="NO ADDON"/>
    <m/>
    <s v="Provisioning Failed|WFM|INF009048734|A/N PERHUTANI CHAT PELANGGAN RNA MALAH LEMPAR2AN GA ADA YG TAHU"/>
    <s v="- 11_11464;Biaya PSB ~ 11[0]  - E23015;E23015 ~ ES23 - Perangkat ONT[0]  - E23015~null~44292;E23015||11||Abodemen 0[0]  - E23015~null~E23015_SWONTPREM;SWONTPREM ~ Biaya Sewa ONT Premium ~ E23015[50000]  - E25006;E25006 ~ ES25 - Paket Perum Perhutani HSI B"/>
    <s v="INDIBIZ"/>
    <m/>
    <m/>
    <d v="2026-08-11T12:00:00"/>
    <s v="LOP285226, PSB HSI 100 Mbps, PERHUTANI TPK TALOK, Pak Siswoyo, 081391309494"/>
    <m/>
    <m/>
    <m/>
    <e v="#NUM!"/>
    <e v="#NUM!"/>
    <x v="1"/>
  </r>
  <r>
    <n v="2657"/>
    <n v="1002505700"/>
    <n v="3"/>
    <x v="7"/>
    <n v="4"/>
    <s v="SOLO"/>
    <s v="INNER - SOLO JATENG TIMUR"/>
    <s v="KRT"/>
    <s v="REG"/>
    <s v="AO"/>
    <x v="0"/>
    <m/>
    <s v="CANCEL COMPLETED"/>
    <s v="RBS-Regional 3"/>
    <d v="2026-08-03T10:04:19"/>
    <d v="2026-08-17T11:21:12"/>
    <n v="69357277"/>
    <m/>
    <m/>
    <s v="Gedung Audit fraud ANS 1"/>
    <m/>
    <m/>
    <m/>
    <m/>
    <m/>
    <n v="110.76519"/>
    <n v="-7.5410199999999996"/>
    <s v="|MN00440|/NIKO PUTRA JAYADI/0882008520002/Nicoallano181cm@gmail.com/ PSB  1S INET ONLY BISNIS WINBACK 2.0 300mbps ABODEMEN 1.130.000 PLUS PPN"/>
    <s v="Sales Force DBS"/>
    <m/>
    <m/>
    <m/>
    <m/>
    <m/>
    <m/>
    <m/>
    <m/>
    <s v="Management Janji"/>
    <d v="1970-01-01T00:00:00"/>
    <s v="FCC"/>
    <d v="2026-03-08T10:10:41"/>
    <m/>
    <m/>
    <s v="REJECT_FCC"/>
    <s v="KRT"/>
    <s v="NO ADDON"/>
    <m/>
    <s v="DECLINE : Decline - Batal Order EVI PUSPITA EKASARI 40931150|MYDITA"/>
    <s v="- 11_11446;Biaya PSB HSI EBIS Tunai di Depan ~ 11[150000]  - E25060;E25060 ~ ES25 - Paket HSI Bisnis (HSIE) Khusus Winback 2.0[0]  - E25060~null~E25060_UNL;UNL ~ Internet-Link Unlimited Internet Usage ~ E25060[0]  - E25060~null~105343;E25060||11||Abodemen"/>
    <s v="INDIBIZ"/>
    <m/>
    <s v="DECLINE : Decline - Batal Order EVI PUSPITA EKASARI 40931150|MYDITA"/>
    <d v="1970-01-01T00:00:00"/>
    <d v="1970-01-01T00:00:00"/>
    <m/>
    <m/>
    <m/>
    <e v="#NUM!"/>
    <e v="#NUM!"/>
    <x v="1"/>
  </r>
  <r>
    <n v="2658"/>
    <n v="1002526780"/>
    <n v="3"/>
    <x v="0"/>
    <n v="5"/>
    <s v="KUPANG"/>
    <s v="ATAMBUA"/>
    <s v="KEF"/>
    <s v="REG"/>
    <s v="AO"/>
    <x v="0"/>
    <s v="1P INET"/>
    <s v="7 | OSS - PROVISIONING ISSUED"/>
    <s v="RBS-Regional 3"/>
    <d v="2026-08-14T15:01:56"/>
    <d v="2026-08-15T15:29:38"/>
    <n v="69366212"/>
    <m/>
    <n v="172518796988"/>
    <s v="KIOS PADAIDI"/>
    <s v="ODP-KEF-FD/08 FD/D01/08.01"/>
    <s v="WO061758501"/>
    <m/>
    <m/>
    <m/>
    <n v="124.505983576367"/>
    <n v="-9.5136698416327992"/>
    <s v="|MC40283|MYIA-027782788452/POI/FATIMA/082145774487/fatimahj473@gmail.com"/>
    <s v="MYIB_ASSISTANT"/>
    <m/>
    <m/>
    <m/>
    <m/>
    <m/>
    <m/>
    <m/>
    <m/>
    <s v="Management Janji"/>
    <s v="2026-08-15 15:00:00 | M Janji :  15 Agustus 2026 Jam Pasang : Siang Note : hubungi pelanggan jika ingin ke lokasi, terima kasih. "/>
    <s v="FCC"/>
    <s v="14-08-2026 15:10:48"/>
    <d v="2026-08-15T15:00:00"/>
    <m/>
    <s v="PI"/>
    <s v="KEF"/>
    <s v="NO ADDON"/>
    <m/>
    <s v="Provisioning Issued"/>
    <s v="HSI Bisnis Basic Promo HUT Telkom PSB 70% - 50 Mbps"/>
    <s v="INDIBIZ"/>
    <m/>
    <m/>
    <d v="2026-08-15T15:00:00"/>
    <s v="2026-08-15 15:00:00 | M Janji :  15 Agustus 2026 Jam Pasang : Siang Note : hubungi pelanggan jika ingin ke lokasi, terima kasih. "/>
    <m/>
    <m/>
    <m/>
    <e v="#NUM!"/>
    <e v="#NUM!"/>
    <x v="1"/>
  </r>
  <r>
    <n v="2659"/>
    <n v="1002504360"/>
    <n v="3"/>
    <x v="0"/>
    <n v="5"/>
    <s v="MATARAM"/>
    <s v="BIMA"/>
    <s v="DMP"/>
    <s v="DGS"/>
    <s v="AO"/>
    <x v="0"/>
    <m/>
    <s v="Completed (PS)"/>
    <s v="DGS-B2B TREG"/>
    <d v="2026-08-01T10:31:10"/>
    <d v="2026-08-01T15:39:14"/>
    <n v="69355460"/>
    <m/>
    <n v="172611786047"/>
    <s v="UPTD-UPPRD WILAYAH V CABANG DOMPU"/>
    <s v="ODP-DMP-FAE/32"/>
    <s v="WO060628153"/>
    <m/>
    <m/>
    <m/>
    <n v="118.46000189211"/>
    <n v="-8.5314708692604206"/>
    <s v="DGS HSI |TREG 3 | IRAWATI | 960251|85242810198/82191978182|UPTD-UPPRD WILAYAH V CABANG DOMPU|Indibiz 100mbps 1:1 netmonk"/>
    <s v="Account Manager"/>
    <m/>
    <m/>
    <m/>
    <m/>
    <m/>
    <m/>
    <m/>
    <m/>
    <s v="Management Janji"/>
    <s v="call by phone"/>
    <s v="FCC"/>
    <d v="2026-01-08T10:39:46"/>
    <m/>
    <m/>
    <s v="PS"/>
    <s v="DMP"/>
    <s v="NETMONK"/>
    <n v="20260801"/>
    <s v="Completed"/>
    <s v="- 11_11464;Biaya PSB ~ 11[0]  - E23046;E23046 ~ ES23 - Paket HSI Bisnis[0]  - E23046~null~E23046_UNL;UNL ~ Internet-Link Unlimited Internet Usage ~ E23046[0]  - E23046~null~44877;E23046||11||Abodemen 0[0]  - E23046~null~E23046_UNL;UNL ~ Internet-Link Unli"/>
    <s v="INDIBIZ"/>
    <m/>
    <m/>
    <d v="1970-01-01T07:00:00"/>
    <s v="call by phone"/>
    <n v="2026"/>
    <n v="8"/>
    <n v="1"/>
    <d v="2026-08-01T00:00:00"/>
    <n v="20665.708333333332"/>
    <x v="2"/>
  </r>
  <r>
    <n v="2660"/>
    <n v="1002520854"/>
    <n v="3"/>
    <x v="6"/>
    <n v="5"/>
    <s v="SIDOARJO"/>
    <s v="INNER - JATIM TIMUR"/>
    <s v="KRN"/>
    <s v="REG"/>
    <s v="AO"/>
    <x v="0"/>
    <m/>
    <s v="Completed (PS)"/>
    <s v="RBS-Regional 3"/>
    <d v="2026-08-11T17:00:51"/>
    <d v="2026-08-12T16:17:37"/>
    <n v="69363658"/>
    <m/>
    <n v="152331251030"/>
    <s v="CV PATRA PUTRAMAS REDJO"/>
    <s v="ODP-KRN-FBB/11"/>
    <s v="WO061536072"/>
    <m/>
    <m/>
    <m/>
    <n v="112.5865337"/>
    <n v="-7.4237736999999999"/>
    <s v="|MN02627|/CV PATRA PUTRAMAS REDJO/WINBACK 2.0 HSI B2B (1:1) 50MBPS 355RB PSB DISC 70%/-/adi.setiyawan99@gmail.com/ADI SETIYAWAN /08123069191089675853244"/>
    <s v="Sales Force DBS"/>
    <m/>
    <m/>
    <m/>
    <m/>
    <m/>
    <m/>
    <m/>
    <m/>
    <s v="Management Janji"/>
    <s v="2026-08-12 15:00:00|Tanggal pemasangan : 12 AGUSTUS 2026 Jam pemasangan : pagi/siang Info Tambahan : Hubungi pelanggan dulu sebelum ke lokasi terima kasih|40010577|MYDITA"/>
    <s v="FCC"/>
    <d v="2026-11-08T17:10:12"/>
    <d v="2026-08-12T15:00:00"/>
    <m/>
    <s v="PS"/>
    <s v="KRN"/>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15:00:00"/>
    <s v="2026-08-12 15:00:00|Tanggal pemasangan : 12 AGUSTUS 2026 Jam pemasangan : pagi/siang Info Tambahan : Hubungi pelanggan dulu sebelum ke lokasi terima kasih|40010577|MYDITA"/>
    <n v="2026"/>
    <n v="8"/>
    <n v="12"/>
    <d v="2026-08-12T00:00:00"/>
    <n v="-0.625"/>
    <x v="0"/>
  </r>
  <r>
    <n v="2661"/>
    <n v="1002522843"/>
    <n v="3"/>
    <x v="2"/>
    <n v="5"/>
    <s v="MADIUN"/>
    <s v="BOJONEGORO"/>
    <s v="BJN"/>
    <s v="REG"/>
    <s v="AO"/>
    <x v="0"/>
    <s v="1P INET"/>
    <s v="Completed (PS)"/>
    <s v="RBS-Regional 3"/>
    <d v="2026-08-12T16:19:57"/>
    <d v="2026-08-13T14:35:34"/>
    <n v="69364501"/>
    <m/>
    <n v="152609258583"/>
    <s v="SMP NEGERI 6 RUANG LAB 1"/>
    <s v="ODP-BJN-FM/08 FM/D03/08.01"/>
    <s v="WO061611841"/>
    <m/>
    <m/>
    <m/>
    <n v="111.8772115"/>
    <n v="-7.1664307999999899"/>
    <s v="|MC20010|MYIA-006625422237/POI/Ali Safaat /082333813737/srikurniawatiira@gmail.com"/>
    <s v="MYIB_ASSISTANT"/>
    <m/>
    <m/>
    <m/>
    <m/>
    <m/>
    <m/>
    <m/>
    <m/>
    <s v="Management Janji"/>
    <s v="2026-08-14 15:00:00 | Nama Pic : bp Ali Safaat  No Hp Pic : 082333813737 No alt : - Jam Pemasangan : siang  Tanggal Pemasangan : 13 Agustus 2026"/>
    <s v="FCC"/>
    <d v="2026-12-08T16:25:57"/>
    <d v="2026-08-14T15:00:00"/>
    <m/>
    <s v="PS"/>
    <s v="BJN"/>
    <s v="NO ADDON"/>
    <n v="20260813"/>
    <s v="Completed"/>
    <s v="HSI Bisnis Promo HUT Telkom PSB 70% - 50 Mbps"/>
    <s v="INDIBIZ"/>
    <m/>
    <m/>
    <d v="2026-08-14T15:00:00"/>
    <s v="2026-08-14 15:00:00 | Nama Pic : bp Ali Safaat  No Hp Pic : 082333813737 No alt : - Jam Pemasangan : siang  Tanggal Pemasangan : 13 Agustus 2026"/>
    <n v="2026"/>
    <n v="8"/>
    <n v="13"/>
    <d v="2026-08-13T00:00:00"/>
    <n v="-1.625"/>
    <x v="0"/>
  </r>
  <r>
    <n v="2662"/>
    <n v="1002527421"/>
    <n v="3"/>
    <x v="1"/>
    <n v="5"/>
    <s v="MADURA"/>
    <s v="PAMEKASAN"/>
    <s v="BAB"/>
    <s v="REG"/>
    <s v="AO"/>
    <x v="0"/>
    <s v="1P INET"/>
    <s v="Completed (PS)"/>
    <s v="RBS-Regional 3"/>
    <d v="2026-08-14T18:48:56"/>
    <d v="2026-08-15T18:01:40"/>
    <n v="69366458"/>
    <m/>
    <n v="152430203677"/>
    <s v="MAJU SEJAHTERA"/>
    <s v="ODP-BAB-FAB/04 FAB/D01/04.01"/>
    <s v="WO061781753"/>
    <m/>
    <m/>
    <m/>
    <n v="114.096644930541"/>
    <n v="-6.9761302691571601"/>
    <s v="MD|MYDB-20260814265416|DN00001/MN00806|MAJU SEJAHTERA|085748668919"/>
    <s v="MYDIGIBIZPARTNER"/>
    <m/>
    <m/>
    <m/>
    <m/>
    <m/>
    <m/>
    <m/>
    <m/>
    <s v="Management Janji"/>
    <s v="2026-08-15 15:00:00 | Nama Pic : bp fauzi  No Hp Pic : 085748668919 No alt : - Jam Pemasangan : pagi siang  Tanggal Pemasangan : 15 Agustus 2026"/>
    <s v="FCC"/>
    <s v="14-08-2026 18:54:58"/>
    <d v="2026-08-15T15:00:00"/>
    <m/>
    <s v="PS"/>
    <s v="BAB"/>
    <s v="NO ADDON"/>
    <n v="20260815"/>
    <s v="Completed"/>
    <s v="HSI Bisnis Promo HUT Telkom PSB 70% - 300 Mbps"/>
    <s v="INDIBIZ"/>
    <m/>
    <m/>
    <d v="2026-08-15T15:00:00"/>
    <s v="2026-08-15 15:00:00 | Nama Pic : bp fauzi  No Hp Pic : 085748668919 No alt : - Jam Pemasangan : pagi siang  Tanggal Pemasangan : 15 Agustus 2026"/>
    <n v="2026"/>
    <n v="8"/>
    <n v="15"/>
    <d v="2026-08-15T00:00:00"/>
    <n v="-0.625"/>
    <x v="0"/>
  </r>
  <r>
    <n v="2663"/>
    <n v="1002525862"/>
    <n v="3"/>
    <x v="5"/>
    <n v="5"/>
    <s v="SINGARJA"/>
    <s v="SINGARAJA"/>
    <s v="SRR"/>
    <s v="REG"/>
    <s v="AO"/>
    <x v="0"/>
    <s v="1P INET"/>
    <s v="OSS - FALLOUT"/>
    <s v="RBS-Regional 3"/>
    <d v="2026-08-14T10:23:01"/>
    <d v="2026-08-17T08:27:24"/>
    <n v="69365778"/>
    <m/>
    <n v="172425708008"/>
    <s v="Agus Electronik"/>
    <s v="ODP-SRR-FAA/86 FAA/D02/86.01"/>
    <s v="WO061726877"/>
    <m/>
    <m/>
    <m/>
    <n v="114.93952400000001"/>
    <n v="-8.2210669999999997"/>
    <s v="|MN00176|MYIA-067773771401/POI/I Gst. PT. Agus Sudarsana/081936557222/agussudarsanagusti@gmail.com"/>
    <s v="MYIB_ASSISTANT"/>
    <m/>
    <m/>
    <m/>
    <m/>
    <m/>
    <m/>
    <m/>
    <m/>
    <s v="Management Janji"/>
    <s v="2026-08-15 08:00:00 | M Janji : (15/08/2026) jam Pasang : 09:00 Note : hubungi pelanggan jika ingin kelokasi"/>
    <s v="FCC"/>
    <s v="14-08-2026 10:39:51"/>
    <d v="2026-08-15T08:00:00"/>
    <s v="Kendala Teknik"/>
    <s v="FO_WFM"/>
    <s v="SRR"/>
    <s v="NO ADDON"/>
    <m/>
    <s v="Provisioning Failed|WFM|INF009056927|TOF_-8.1125659,115.0923744_odp full"/>
    <s v="HSI Bisnis Promo HUT Telkom PSB 70% - 150 Mbps"/>
    <s v="INDIBIZ"/>
    <m/>
    <m/>
    <d v="2026-08-15T08:00:00"/>
    <s v="2026-08-15 08:00:00 | M Janji : (15/08/2026) jam Pasang : 09:00 Note : hubungi pelanggan jika ingin kelokasi"/>
    <m/>
    <m/>
    <m/>
    <e v="#NUM!"/>
    <e v="#NUM!"/>
    <x v="1"/>
  </r>
  <r>
    <n v="2664"/>
    <n v="1002505398"/>
    <n v="3"/>
    <x v="0"/>
    <n v="5"/>
    <s v="MATARAM"/>
    <s v="LOMBOK TIMUR UTARA"/>
    <s v="SGG"/>
    <s v="REG"/>
    <s v="AO"/>
    <x v="0"/>
    <s v="1P INET"/>
    <s v="102 | FOLLOW UP COMPLETED"/>
    <s v="RBS-Regional 3"/>
    <d v="2026-08-02T17:31:57"/>
    <d v="2026-08-05T10:35:30"/>
    <n v="69357083"/>
    <m/>
    <n v="172604213894"/>
    <s v="Toko Sahrun"/>
    <s v="ODP-SGG-FBA/05 FBA/D01/05.01"/>
    <s v="WO060734754"/>
    <m/>
    <m/>
    <m/>
    <n v="116.497641764581"/>
    <n v="-8.3319874821678201"/>
    <s v="MD|MYDB-20260802264169|SC00001/MC00149|Toko Sahrun|08175764253"/>
    <s v="MYDIGIBIZPARTNER"/>
    <m/>
    <m/>
    <m/>
    <m/>
    <m/>
    <m/>
    <m/>
    <m/>
    <s v="Management Janji"/>
    <s v="2026-08-03 15:00:00 | M Janji : (03/08/2026) jam Pasang : 09:00 Note : hubungi pelanggan jika ingin kelokasi "/>
    <s v="FCC"/>
    <d v="2026-02-08T17:39:40"/>
    <d v="2026-08-03T15:00:00"/>
    <m/>
    <s v="REVOKE"/>
    <s v="SGG"/>
    <s v="NO ADDON"/>
    <m/>
    <s v="Follow Up Revoke Completed, New Order ID : SC1002509994"/>
    <s v="HSI Bisnis Promo HUT Telkom PSB 70% - 150 Mbps"/>
    <s v="INDIBIZ"/>
    <m/>
    <m/>
    <d v="2026-08-03T15:00:00"/>
    <s v="2026-08-03 15:00:00 | M Janji : (03/08/2026) jam Pasang : 09:00 Note : hubungi pelanggan jika ingin kelokasi "/>
    <m/>
    <m/>
    <m/>
    <e v="#NUM!"/>
    <e v="#NUM!"/>
    <x v="1"/>
  </r>
  <r>
    <n v="2665"/>
    <n v="1002525169"/>
    <n v="3"/>
    <x v="1"/>
    <n v="5"/>
    <s v="MADURA"/>
    <s v="BANGKALAN"/>
    <s v="KPP"/>
    <s v="REG"/>
    <s v="AO"/>
    <x v="0"/>
    <s v="1P INET"/>
    <s v="Completed (PS)"/>
    <s v="RBS-Regional 3"/>
    <d v="2026-08-13T18:02:57"/>
    <d v="2026-08-14T17:32:39"/>
    <n v="69365513"/>
    <m/>
    <n v="152437905624"/>
    <s v="Warung sembako madura An-Nur"/>
    <s v="ODP-KPP-FD/46"/>
    <s v="WO061699649"/>
    <m/>
    <m/>
    <m/>
    <n v="113.212201930582"/>
    <n v="-6.8978129848316403"/>
    <s v="MD|MYDB-20260813265258|DN00001/MN00572|Warung sembako madura An-Nur|085334870667"/>
    <s v="MYDIGIBIZPARTNER"/>
    <m/>
    <m/>
    <m/>
    <m/>
    <m/>
    <m/>
    <m/>
    <m/>
    <s v="Management Janji"/>
    <s v="2026-08-14 15:00:00 | M Janji : (14/08/2026) jam Pasang :pagi / siang  Note : hubungi pelanggan jika ingin kelokasi"/>
    <s v="FCC"/>
    <s v="13-08-2026 18:25:15"/>
    <d v="2026-08-14T15:00:00"/>
    <m/>
    <s v="PS"/>
    <s v="KPP"/>
    <s v="NO ADDON"/>
    <n v="20260814"/>
    <s v="Completed"/>
    <s v="HSI Bisnis Promo HUT Telkom PSB 70% - 100 Mbps"/>
    <s v="INDIBIZ"/>
    <m/>
    <m/>
    <d v="2026-08-14T15:00:00"/>
    <s v="2026-08-14 15:00:00 | M Janji : (14/08/2026) jam Pasang :pagi / siang  Note : hubungi pelanggan jika ingin kelokasi"/>
    <n v="2026"/>
    <n v="8"/>
    <n v="14"/>
    <d v="2026-08-14T00:00:00"/>
    <n v="-0.625"/>
    <x v="0"/>
  </r>
  <r>
    <n v="2666"/>
    <n v="1002513991"/>
    <n v="3"/>
    <x v="0"/>
    <n v="5"/>
    <s v="MATARAM"/>
    <s v="BIMA"/>
    <s v="SIL"/>
    <s v="REG"/>
    <s v="AO"/>
    <x v="0"/>
    <s v="1P INET"/>
    <s v="102 | FOLLOW UP COMPLETED"/>
    <s v="RBS-Regional 3"/>
    <d v="2026-08-07T10:01:57"/>
    <d v="2026-08-08T19:01:03"/>
    <n v="69360511"/>
    <m/>
    <n v="172617203047"/>
    <s v="Toko hermansyah"/>
    <s v="ODP-SIL-FAA/22 FAA/D02/22.01"/>
    <s v="WO061140312"/>
    <m/>
    <m/>
    <m/>
    <n v="118.5814791"/>
    <n v="-8.5120611000000004"/>
    <s v="|MN02085|MYIA-013097393547/POI/Hermansyah/087890123319/bimasyamsudin015@gmail.com"/>
    <s v="MYIB_ASSISTANT"/>
    <m/>
    <m/>
    <m/>
    <m/>
    <m/>
    <m/>
    <m/>
    <m/>
    <s v="Management Janji"/>
    <s v="2026-08-08 13:00:00 | Nama Pic : BP HERMANSYAH No Hp Pic : 087890123319 Jam Pemasangan : 08:00 - 12.00 Tanggal Pemasangan : SABTU 08 AGUSTUS 2026 Info Tambahan : Hubungi pelanggan sebelum datang ke lokasi, terima kasih."/>
    <s v="FCC"/>
    <d v="2026-07-08T10:10:08"/>
    <d v="2026-08-08T13:00:00"/>
    <s v="Kendala Lainnya"/>
    <s v="REVOKE"/>
    <s v="SIL"/>
    <s v="NETMONK"/>
    <m/>
    <s v="Follow Up Revoke Completed, New Order ID : SC1002516222"/>
    <s v="HSI Bisnis Bundling Netmonk PSB 70% - 100 Mbps"/>
    <s v="INDIBIZ"/>
    <m/>
    <m/>
    <d v="2026-08-08T13:00:00"/>
    <s v="2026-08-08 13:00:00 | Nama Pic : BP HERMANSYAH No Hp Pic : 087890123319 Jam Pemasangan : 08:00 - 12.00 Tanggal Pemasangan : SABTU 08 AGUSTUS 2026 Info Tambahan : Hubungi pelanggan sebelum datang ke lokasi, terima kasih."/>
    <m/>
    <m/>
    <m/>
    <e v="#NUM!"/>
    <e v="#NUM!"/>
    <x v="1"/>
  </r>
  <r>
    <n v="2667"/>
    <n v="1002517590"/>
    <n v="3"/>
    <x v="4"/>
    <n v="4"/>
    <s v="PEKALONGAN"/>
    <s v="SLAWI"/>
    <s v="SLW"/>
    <s v="REG"/>
    <s v="AO"/>
    <x v="0"/>
    <s v="1P INET"/>
    <s v="102 | FOLLOW UP COMPLETED"/>
    <s v="RBS-Regional 3"/>
    <d v="2026-08-10T12:07:57"/>
    <d v="2026-08-11T16:57:45"/>
    <n v="69362368"/>
    <m/>
    <n v="142283119755"/>
    <s v="PONDOK PESANTREN MA&amp; 39;HAD ARRIFAH TEGAL"/>
    <s v="ODP-SLW-FT/088 FT/D04/088.01"/>
    <s v="WO061385285"/>
    <m/>
    <m/>
    <m/>
    <n v="109.1291394"/>
    <n v="-7.0231688999999999"/>
    <s v="|MN00292|MYIA-007240436981/POI/Masruri/081575144643/rurimas33@gmail.com"/>
    <s v="MYIB_ASSISTANT"/>
    <m/>
    <m/>
    <m/>
    <m/>
    <m/>
    <m/>
    <m/>
    <m/>
    <s v="Management Janji"/>
    <s v="2026-08-11 13:00:00 | Tanggal pemasangan : 11 AGUSTUS 2026 Jam pemasangan : pagi/siang Info Tambahan : Hubungi pelanggan dulu sebelum ke lokasi terima kasih"/>
    <s v="FCC"/>
    <d v="2026-10-08T12:09:56"/>
    <d v="2026-08-11T13:00:00"/>
    <m/>
    <s v="REVOKE"/>
    <s v="SLW"/>
    <s v="NO ADDON"/>
    <m/>
    <s v="Follow Up Revoke Completed, New Order ID : SC1002520843"/>
    <s v="HSI Bisnis Promo HUT Telkom PSB 70% - 50 Mbps"/>
    <s v="INDIBIZ"/>
    <m/>
    <m/>
    <d v="2026-08-11T13:00:00"/>
    <s v="2026-08-11 13:00:00 | Tanggal pemasangan : 11 AGUSTUS 2026 Jam pemasangan : pagi/siang Info Tambahan : Hubungi pelanggan dulu sebelum ke lokasi terima kasih"/>
    <m/>
    <m/>
    <m/>
    <e v="#NUM!"/>
    <e v="#NUM!"/>
    <x v="1"/>
  </r>
  <r>
    <n v="2668"/>
    <n v="1002526204"/>
    <n v="3"/>
    <x v="4"/>
    <n v="4"/>
    <s v="SEMARANG"/>
    <s v="INNER - SEMARANG JATENG UTARA"/>
    <s v="GNK"/>
    <s v="REG"/>
    <s v="AO"/>
    <x v="0"/>
    <m/>
    <s v="Completed (PS)"/>
    <s v="RBS-Regional 3"/>
    <d v="2026-08-14T11:38:50"/>
    <d v="2026-08-15T12:12:12"/>
    <n v="69365950"/>
    <m/>
    <n v="143424113706"/>
    <s v="PT. YOHANA CITRA MANDIRI"/>
    <s v="ODP-GNK-F01/004"/>
    <s v="WO061783401"/>
    <m/>
    <m/>
    <m/>
    <n v="106.847913583159"/>
    <n v="-6.1762045227519202"/>
    <s v="AMRBS;406295;REG3;UKHIBUL MUKHSININ;YAINAL ARIFIN;081390301235;PSB 100MB 1:1 500K PSB 150K"/>
    <s v="Account Manager"/>
    <m/>
    <m/>
    <m/>
    <m/>
    <m/>
    <m/>
    <m/>
    <m/>
    <s v="Management Janji"/>
    <s v="2026-08-16 08:00:00|Tanggal pemasangan: 27/07/2026 Jam pemasangan : pagi / siang Info Tambahan : Hubungi pelanggan dulu sebelum ke lokasi. terima kasih|40951377|MYDITA"/>
    <s v="FCC"/>
    <s v="14-08-2026 11:39:52"/>
    <d v="2026-08-16T08:00:00"/>
    <m/>
    <s v="PS"/>
    <s v="GNK"/>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Tanggal pemasangan: 27/07/2026 Jam pemasangan : pagi / siang Info Tambahan : Hubungi pelanggan dulu sebelum ke lokasi. terima kasih|40951377|MYDITA"/>
    <n v="2026"/>
    <n v="8"/>
    <n v="15"/>
    <d v="2026-08-15T00:00:00"/>
    <n v="-1.3333333333357587"/>
    <x v="0"/>
  </r>
  <r>
    <n v="2669"/>
    <n v="1002521375"/>
    <n v="3"/>
    <x v="4"/>
    <n v="4"/>
    <s v="PEKALONGAN"/>
    <s v="SLAWI"/>
    <s v="ADW"/>
    <s v="REG"/>
    <s v="AO"/>
    <x v="0"/>
    <s v="1P INET"/>
    <s v="Completed (PS)"/>
    <s v="RBS-Regional 3"/>
    <d v="2026-08-12T09:22:57"/>
    <d v="2026-08-12T19:01:46"/>
    <n v="69363890"/>
    <m/>
    <n v="146282105545"/>
    <s v="SPBU SINGKIL"/>
    <s v="ODP-ADW-FE/084"/>
    <s v="WO061557351"/>
    <m/>
    <m/>
    <m/>
    <n v="109.12540799999999"/>
    <n v="-6.9307619999999996"/>
    <s v="|MN00292|MYIA-032055336255/POI/Antoro/081226068687/spbusingkil@gmail.com"/>
    <s v="MYIB_ASSISTANT"/>
    <m/>
    <m/>
    <m/>
    <m/>
    <m/>
    <m/>
    <m/>
    <m/>
    <s v="Management Janji"/>
    <s v="2026-08-13 08:00:00 | Nama Pic : BP ANTORO No Hp Pic : 081226068687 Jam Pemasangan : 08:00 - 12.00 Tanggal Pemasangan : KAMIS 13 AGUSTUS 2026 Info Tambahan : Hubungi pelanggan sebelum datang ke lokasi"/>
    <s v="FCC"/>
    <d v="2026-12-08T09:40:31"/>
    <d v="2026-08-13T08:00:00"/>
    <m/>
    <s v="PS"/>
    <s v="ADW"/>
    <s v="NO ADDON"/>
    <n v="20260812"/>
    <s v="Completed"/>
    <s v="HSI Bisnis Promo HUT Telkom PSB 70% - 100 Mbps"/>
    <s v="INDIBIZ"/>
    <m/>
    <m/>
    <d v="2026-08-13T08:00:00"/>
    <s v="2026-08-13 08:00:00 | Nama Pic : BP ANTORO No Hp Pic : 081226068687 Jam Pemasangan : 08:00 - 12.00 Tanggal Pemasangan : KAMIS 13 AGUSTUS 2026 Info Tambahan : Hubungi pelanggan sebelum datang ke lokasi"/>
    <n v="2026"/>
    <n v="8"/>
    <n v="12"/>
    <d v="2026-08-12T00:00:00"/>
    <n v="-1.3333333333357587"/>
    <x v="0"/>
  </r>
  <r>
    <n v="2670"/>
    <n v="1002511690"/>
    <n v="3"/>
    <x v="0"/>
    <n v="5"/>
    <s v="MATARAM"/>
    <s v="SUMBAWA"/>
    <s v="MLK"/>
    <s v="DPS"/>
    <s v="AO"/>
    <x v="0"/>
    <m/>
    <s v="Completed (PS)"/>
    <s v="DPS-Property &amp; Resources"/>
    <d v="2026-08-06T09:57:56"/>
    <d v="2026-08-06T13:26:56"/>
    <n v="69352623"/>
    <m/>
    <n v="172608206214"/>
    <s v="AMNT Townsite 2 D45"/>
    <s v="ODP-MLK-FAC/13"/>
    <s v="WO061048851"/>
    <m/>
    <m/>
    <m/>
    <n v="116.76226749999999"/>
    <n v="-8.9674847999999994"/>
    <s v="DSS HSI | WILHELMI A IDRIS | 970167 | TREG 3 | AMNT Townsite 2 D45SYAHRUL ALQADRI| 081237399497 | PSB 2P INET TV 20MBPS"/>
    <s v="Account Manager"/>
    <m/>
    <m/>
    <m/>
    <m/>
    <m/>
    <m/>
    <m/>
    <m/>
    <s v="Management Janji"/>
    <s v="ao"/>
    <s v="FCC"/>
    <d v="2026-06-08T10:10:02"/>
    <m/>
    <m/>
    <s v="PS"/>
    <s v="MLK"/>
    <s v="NO ADDON"/>
    <n v="20260806"/>
    <s v="Completed"/>
    <s v="- E23015;E23015 ~ ES23 - Perangkat ONT[0]  - E23015~null~44292;E23015||11||Abodemen 0[0]  - E23015~null~E23015_SWONT;SWONT ~ Biaya Sewa ONT ~ E23015[30000]  - E24058;E24058 ~ ES24 - Paket HSI Bisnis (HSIEF) Khusus Winback[0]  - E24058~null~103819;E24058||"/>
    <s v="INDIBIZ"/>
    <m/>
    <m/>
    <d v="1970-01-01T07:00:00"/>
    <s v="ao"/>
    <n v="2026"/>
    <n v="8"/>
    <n v="6"/>
    <d v="2026-08-06T00:00:00"/>
    <n v="20670.708333333332"/>
    <x v="2"/>
  </r>
  <r>
    <n v="2671"/>
    <n v="1002510598"/>
    <n v="3"/>
    <x v="5"/>
    <n v="5"/>
    <s v="DENPASAR"/>
    <s v="SANUR"/>
    <s v="KLM"/>
    <s v="REG"/>
    <s v="AO"/>
    <x v="0"/>
    <m/>
    <s v="Completed (PS)"/>
    <s v="RBS-Regional 3"/>
    <d v="2026-08-05T13:41:08"/>
    <d v="2026-08-06T08:31:18"/>
    <n v="69357309"/>
    <m/>
    <n v="172401793397"/>
    <s v="PT POHON BIRU JAYA"/>
    <s v="ODP-KLM-FN/01"/>
    <s v="WO060988934"/>
    <m/>
    <m/>
    <m/>
    <n v="115.2385"/>
    <n v="-8.6734000000000009"/>
    <s v="|MN01984|MYIA-050116075476/POI/Rezza/08170904091/fina.finance@sozoskinclinic.com"/>
    <s v="Sales Force DBS"/>
    <m/>
    <m/>
    <m/>
    <m/>
    <m/>
    <m/>
    <m/>
    <m/>
    <s v="Management Janji"/>
    <s v="2026-08-04 08:00:00 | M Janji : 4 agustus 2026  jam Pasang : pagi siang  Note : hubungi pelanggan jika ingin kelokasi"/>
    <s v="FCC"/>
    <d v="2026-05-08T13:54:46"/>
    <m/>
    <m/>
    <s v="PS"/>
    <s v="KLM"/>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5T07:00:00"/>
    <s v="2026-08-04 08:00:00 | M Janji : 4 agustus 2026  jam Pasang : pagi siang  Note : hubungi pelanggan jika ingin kelokasi"/>
    <n v="2026"/>
    <n v="8"/>
    <n v="6"/>
    <d v="2026-08-06T00:00:00"/>
    <n v="0.70833333333575865"/>
    <x v="0"/>
  </r>
  <r>
    <n v="2672"/>
    <n v="1002511623"/>
    <n v="3"/>
    <x v="3"/>
    <n v="4"/>
    <s v="PURWOKERTO"/>
    <s v="CILACAP"/>
    <s v="GML"/>
    <s v="REG"/>
    <s v="AO"/>
    <x v="0"/>
    <m/>
    <s v="CANCEL COMPLETED"/>
    <s v="RBS-Regional 3"/>
    <d v="2026-08-06T09:42:33"/>
    <d v="2026-08-10T02:01:05"/>
    <n v="69359649"/>
    <m/>
    <n v="141362105046"/>
    <s v="SPBU KARANGKANDRI CILACAP"/>
    <s v="ODP-GML-FL/025"/>
    <m/>
    <m/>
    <m/>
    <m/>
    <n v="109.090851681036"/>
    <n v="-7.66257153173835"/>
    <s v=" SA; MC80043 ; TIWI  ; TREG3 ; CILACAP ;PSB 1S HSI BISNIS PROMO 50 MB; SPBU KARANGKANDRI CILACAP; INDRA PRASETYO/ 081391637110 ; indraprasetyob7@gmail.com  "/>
    <s v="Sales Profesional"/>
    <m/>
    <m/>
    <m/>
    <m/>
    <m/>
    <m/>
    <m/>
    <m/>
    <m/>
    <m/>
    <m/>
    <d v="2026-06-08T09:55:05"/>
    <m/>
    <m/>
    <s v="REJECT_FCC"/>
    <s v="GML"/>
    <s v="NO ADDON"/>
    <m/>
    <s v="Order dicancel oleh SYSTEM remark : CANCEL ORDER by System : pelanggan belum melakukan upload dokumen melebihi 3 hari"/>
    <s v="- 11_11446;Biaya PSB HSI EBIS Tunai di Depan ~ 11[150000]  - E25060;E25060 ~ ES25 - Paket HSI Bisnis (HSIE) Khusus Winback 2.0[0]  - E25060~null~E25060_UNL;UNL ~ Internet-Link Unlimited Internet Usage ~ E25060[0]  - E25060~null~105343;E25060||11||Abodemen"/>
    <s v="INDIBIZ"/>
    <m/>
    <s v="Order dicancel oleh SYSTEM remark : CANCEL ORDER by System : pelanggan belum melakukan upload dokumen melebihi 3 hari"/>
    <m/>
    <m/>
    <m/>
    <m/>
    <m/>
    <e v="#NUM!"/>
    <e v="#NUM!"/>
    <x v="1"/>
  </r>
  <r>
    <n v="2673"/>
    <n v="1002509821"/>
    <n v="3"/>
    <x v="6"/>
    <n v="5"/>
    <s v="SIDOARJO"/>
    <s v="INNER - JATIM TIMUR"/>
    <s v="KRN"/>
    <s v="REG"/>
    <s v="AO"/>
    <x v="0"/>
    <m/>
    <s v="102 | FOLLOW UP COMPLETED"/>
    <s v="RBS-Regional 3"/>
    <d v="2026-08-05T09:47:09"/>
    <d v="2026-08-14T09:09:53"/>
    <n v="69358844"/>
    <m/>
    <n v="152331250913"/>
    <s v="MI NURUL ULUM AULA"/>
    <s v="ODP-KRN-FAF/40"/>
    <s v="WO061061447"/>
    <m/>
    <m/>
    <m/>
    <n v="112.62424470000001"/>
    <n v="-7.4491252000000001"/>
    <s v="|MN00370|/MI NURUL ULUM AULA/WINBACK 2.0 HSI B2B (1:1) 100MBPS 535RB PSB DISC 70%//111muchlissh@gmail.com/MUHAMMAD MUCHLIS/89504592018"/>
    <s v="Sales Force DBS"/>
    <m/>
    <m/>
    <m/>
    <m/>
    <m/>
    <m/>
    <m/>
    <m/>
    <s v="Management Janji"/>
    <s v="2026-08-07 08:00:00|Tanggal pemasangan: 6/08/2026 Jam pemasangan : pagi / siang Info Tambahan : Hubungi pelanggan dulu sebelum ke lokasi. terima kasih|40010577|MYDITA"/>
    <s v="FCC"/>
    <d v="2026-05-08T09:55:13"/>
    <d v="2026-08-07T08:00:00"/>
    <s v="Kendala Teknik"/>
    <s v="REVOKE"/>
    <s v="KRN"/>
    <s v="NO ADDON"/>
    <m/>
    <s v="Follow Up Revoke Completed, New Order ID : SC1002525562"/>
    <s v="- 11_11446;Biaya PSB HSI EBIS Tunai di Depan ~ 11[150000]  - SP_NOSS;SP_NOSS ~ Internet NOSS Multispeed Network[0]  - SP_NOSS;SP_NOSS ~ Internet NOSS Multispeed Network[0]  - E23015;E23015 ~ ES23 - Perangkat ONT[0]  - E23015~null~44292;E23015||11||Abodeme"/>
    <s v="INDIBIZ"/>
    <m/>
    <m/>
    <d v="2026-08-07T08:00:00"/>
    <s v="2026-08-07 08:00:00|Tanggal pemasangan: 6/08/2026 Jam pemasangan : pagi / siang Info Tambahan : Hubungi pelanggan dulu sebelum ke lokasi. terima kasih|40010577|MYDITA"/>
    <m/>
    <m/>
    <m/>
    <e v="#NUM!"/>
    <e v="#NUM!"/>
    <x v="1"/>
  </r>
  <r>
    <n v="2674"/>
    <n v="1002516799"/>
    <n v="3"/>
    <x v="1"/>
    <n v="5"/>
    <s v="MADURA"/>
    <s v="BANGKALAN"/>
    <s v="OMB"/>
    <s v="REG"/>
    <s v="AO"/>
    <x v="0"/>
    <s v="1P INET"/>
    <s v="Completed (PS)"/>
    <s v="RBS-Regional 3"/>
    <d v="2026-08-10T08:23:56"/>
    <d v="2026-08-10T18:44:58"/>
    <n v="69362047"/>
    <m/>
    <n v="152438901628"/>
    <s v="SMA Takhassus Alquran"/>
    <s v="ODP-OMB-FB/48 FB/D05/48.01"/>
    <s v="WO061356683"/>
    <m/>
    <m/>
    <m/>
    <n v="113.347449973225"/>
    <n v="-7.0618371538331601"/>
    <s v="MD|MYDB-20260809264831|DN00001/MN00572|SMA Takhassus Alquran|087763212518"/>
    <s v="MYDIGIBIZPARTNER"/>
    <m/>
    <m/>
    <m/>
    <m/>
    <m/>
    <m/>
    <m/>
    <m/>
    <s v="Management Janji"/>
    <s v="2026-08-11 08:00:00 | Tanggal pemasangan :11/08/2026 Jam pemasangan : pagi Info Tambahan : Hubungi pelanggan dulu sebelum ke lokasi terima kasih."/>
    <s v="FCC"/>
    <d v="2026-10-08T08:40:06"/>
    <d v="2026-08-11T08:00:00"/>
    <m/>
    <s v="PS"/>
    <s v="OMB"/>
    <s v="NETMONK"/>
    <n v="20260810"/>
    <s v="Completed"/>
    <s v="HSI Bisnis Bundling Netmonk Promo 2026 PSB 70% - 300 Mbps"/>
    <s v="INDIBIZ"/>
    <m/>
    <m/>
    <d v="2026-08-11T08:00:00"/>
    <s v="2026-08-11 08:00:00 | Tanggal pemasangan :11/08/2026 Jam pemasangan : pagi Info Tambahan : Hubungi pelanggan dulu sebelum ke lokasi terima kasih."/>
    <n v="2026"/>
    <n v="8"/>
    <n v="10"/>
    <d v="2026-08-10T00:00:00"/>
    <n v="-1.3333333333357587"/>
    <x v="0"/>
  </r>
  <r>
    <n v="2675"/>
    <n v="1002525297"/>
    <n v="3"/>
    <x v="1"/>
    <n v="5"/>
    <s v="SBY SELATAN"/>
    <s v="MANYAR"/>
    <s v="MYR"/>
    <s v="REG"/>
    <s v="AO"/>
    <x v="0"/>
    <m/>
    <s v="100 | REVOKE COMPLETED"/>
    <s v="RBS-Regional 3"/>
    <d v="2026-08-13T20:04:25"/>
    <d v="2026-08-14T08:29:28"/>
    <n v="69361781"/>
    <m/>
    <n v="152303248561"/>
    <s v="PT ROYAL TATA VISINDO"/>
    <s v="ODP-MYR-FJV/05"/>
    <s v="WO061706579"/>
    <m/>
    <m/>
    <m/>
    <n v="112.78255263"/>
    <n v="-7.2667680749999999"/>
    <s v="MD|MYDB-20260807264677|DN00001/MN02094|PT ROYAL TATA VISINDO|081132018899"/>
    <s v="MYDIGIBIZPARTNER"/>
    <m/>
    <m/>
    <m/>
    <m/>
    <m/>
    <m/>
    <m/>
    <m/>
    <s v="Management Janji"/>
    <s v="2026-08-12 15:00:00 | Nama PIC:  bu novia  No HP: 085738296680  Alt:  Tanggal: 12/8/2026  Jam Pasang: Sore  Note: Hubungi sebelum ke lokasi, terimakasih."/>
    <s v="FCC"/>
    <s v="13-08-2026 20:10:16"/>
    <m/>
    <s v="Kendala Pelanggan"/>
    <s v="REVOKE"/>
    <s v="MYR"/>
    <s v="NO ADDON"/>
    <m/>
    <s v="Revoke Completed"/>
    <s v="- 11_11446;Biaya PSB HSI EBIS Tunai di Depan ~ 11[150000]  - SP_NOSS;SP_NOSS ~ Internet NOSS Multispeed Network[0]  - SP_NOSS;SP_NOSS ~ Internet NOSS Multispeed Network[0]  - E25060;E25060 ~ ES25 - Paket HSI Bisnis (HSIE) Khusus Winback 2.0[0]  - E25060~n"/>
    <s v="INDIBIZ"/>
    <m/>
    <m/>
    <d v="2026-08-13T07:00:00"/>
    <s v="2026-08-12 15:00:00 | Nama PIC:  bu novia  No HP: 085738296680  Alt:  Tanggal: 12/8/2026  Jam Pasang: Sore  Note: Hubungi sebelum ke lokasi, terimakasih."/>
    <m/>
    <m/>
    <m/>
    <e v="#NUM!"/>
    <e v="#NUM!"/>
    <x v="1"/>
  </r>
  <r>
    <n v="2676"/>
    <n v="1002507239"/>
    <n v="3"/>
    <x v="6"/>
    <n v="5"/>
    <s v="SIDOARJO"/>
    <s v="MOJOKERTO"/>
    <s v="MJS"/>
    <s v="REG"/>
    <s v="AO"/>
    <x v="0"/>
    <m/>
    <s v="OSS - FALLOUT"/>
    <s v="RBS-Regional 3"/>
    <d v="2026-08-04T10:05:13"/>
    <d v="2026-08-13T15:32:19"/>
    <n v="69358024"/>
    <m/>
    <n v="152330220670"/>
    <s v="PT. INOCYCLE TECHNOLOGI GROUP CAB MOJOKERTO"/>
    <s v="ODP-MJS-FC/20"/>
    <s v="WO060869490"/>
    <m/>
    <m/>
    <m/>
    <n v="112.5595477"/>
    <n v="-7.5436052"/>
    <s v="|MN00518|/PT. INOCYCLE TECHNOLOGI GROUP CAB MOJOKERTO /WINBACK 2.0 HSI B2B (1:1) 100MBPS 535RB PSB DISC 70%//mokhamadcahyono200597@gmail.com/MOKHAMAD CAHYONO/85700111264"/>
    <s v="Sales Force DBS"/>
    <m/>
    <m/>
    <m/>
    <m/>
    <m/>
    <m/>
    <m/>
    <m/>
    <s v="Management Janji"/>
    <s v="2026-08-05 08:00:00|M Janji : (05/08/2026) jam Pasang : 09:00 Note : hubungi pelanggan jika ingin kelokasi|40961370|MYDITA"/>
    <s v="FCC"/>
    <d v="2026-04-08T10:10:33"/>
    <d v="2026-08-05T08:00:00"/>
    <s v="Kendala Pelanggan"/>
    <s v="FO_WFM"/>
    <s v="MJS"/>
    <s v="NO ADDON"/>
    <m/>
    <s v="Provisioning Failed|WFM|INF009037473|ODP FULL"/>
    <s v="- 11_11446;Biaya PSB HSI EBIS Tunai di Depan ~ 11[150000]  - SP_NOSS;SP_NOSS ~ Internet NOSS Multispeed Network[0]  - SP_NOSS;SP_NOSS ~ Internet NOSS Multispeed Network[0]  - E23015;E23015 ~ ES23 - Perangkat ONT[0]  - E23015~null~44292;E23015||11||Abodeme"/>
    <s v="INDIBIZ"/>
    <m/>
    <m/>
    <d v="2026-08-05T08:00:00"/>
    <s v="2026-08-05 08:00:00|M Janji : (05/08/2026) jam Pasang : 09:00 Note : hubungi pelanggan jika ingin kelokasi|40961370|MYDITA"/>
    <m/>
    <m/>
    <m/>
    <e v="#NUM!"/>
    <e v="#NUM!"/>
    <x v="1"/>
  </r>
  <r>
    <n v="2677"/>
    <n v="1002517668"/>
    <n v="3"/>
    <x v="2"/>
    <n v="5"/>
    <s v="MALANG"/>
    <s v="BATU"/>
    <s v="BLB"/>
    <s v="REG"/>
    <s v="AO"/>
    <x v="0"/>
    <m/>
    <s v="Completed (PS)"/>
    <s v="RBS-Regional 3"/>
    <d v="2026-08-10T12:57:06"/>
    <d v="2026-08-10T14:19:34"/>
    <n v="69361415"/>
    <m/>
    <n v="152702232179"/>
    <s v="CV Smart Artha Muda"/>
    <s v="ODP-BLB-FBD/01"/>
    <s v="WO061392707"/>
    <m/>
    <m/>
    <m/>
    <n v="112.6529309"/>
    <n v="-7.9227030999999997"/>
    <s v="|MC20057|MYIA-030570485283/POI/Nurul Fatimah/085804286006/smartarthamuda@gmail.com"/>
    <s v="Sales Profesional"/>
    <m/>
    <m/>
    <m/>
    <m/>
    <m/>
    <m/>
    <m/>
    <m/>
    <s v="Management Janji"/>
    <s v="2026-08-09 13:00:00 | Nama PIC: bu nurul   Notel: 085804286006  Alt: -   Tanggal: 9/8/2026  Jam Pasang: Siang  Note: Hubungi pelanggan sebelum ke lokasi, terima kasih.  "/>
    <s v="FCC"/>
    <d v="2026-10-08T13:09:48"/>
    <m/>
    <m/>
    <s v="PS"/>
    <s v="BLB"/>
    <s v="NO ADDON"/>
    <n v="20260810"/>
    <s v="Completed"/>
    <s v="- SP_NOSS;SP_NOSS ~ Internet NOSS Multispeed Network[0]  - SP_NOSS;SP_NOSS ~ Internet NOSS Multispeed Network[0]  - E23015;E23015 ~ ES23 - Perangkat ONT[0]  - E23015~null~44292;E23015||11||Abodemen 0[0]  - E23015~null~E23015_SWONTPREM;SWONTPREM ~ Biaya Se"/>
    <s v="INDIBIZ"/>
    <m/>
    <m/>
    <d v="2026-08-10T07:00:00"/>
    <s v="2026-08-09 13:00:00 | Nama PIC: bu nurul   Notel: 085804286006  Alt: -   Tanggal: 9/8/2026  Jam Pasang: Siang  Note: Hubungi pelanggan sebelum ke lokasi, terima kasih.  "/>
    <n v="2026"/>
    <n v="8"/>
    <n v="10"/>
    <d v="2026-08-10T00:00:00"/>
    <n v="-0.29166666666424135"/>
    <x v="0"/>
  </r>
  <r>
    <n v="2678"/>
    <n v="1002509462"/>
    <n v="3"/>
    <x v="2"/>
    <n v="5"/>
    <s v="KEDIRI"/>
    <s v="BLITAR"/>
    <s v="SNT"/>
    <s v="REG"/>
    <s v="AO"/>
    <x v="0"/>
    <s v="1P INET"/>
    <s v="Completed (PS)"/>
    <s v="RBS-Regional 3"/>
    <d v="2026-08-04T19:14:56"/>
    <d v="2026-08-05T18:34:10"/>
    <n v="69358694"/>
    <m/>
    <n v="152736209282"/>
    <s v="SPBU 54.661.22 CV TONGKOL MAS"/>
    <s v="ODP-SNT-FA/05 FA/D01/05.01"/>
    <s v="WO060933269"/>
    <m/>
    <m/>
    <m/>
    <n v="112.012428"/>
    <n v="-8.0506139999999995"/>
    <s v="|MN02734|MYIA-016250997928/POI/WIWIK SULASTRIONINGSIH/081515700168/spbu.tongkolmas@gmail.com"/>
    <s v="MYIB_ASSISTANT"/>
    <m/>
    <m/>
    <m/>
    <m/>
    <m/>
    <m/>
    <m/>
    <m/>
    <s v="Management Janji"/>
    <s v="2026-08-06 08:00:00 | Nama Pic : bu ilma  No Hp Pic : 081515700168 No alt : - Jam Pemasangan : siang  Tanggal Pemasangan : 5 Agustus 2026"/>
    <s v="FCC"/>
    <d v="2026-04-08T19:25:12"/>
    <d v="2026-08-06T08:00:00"/>
    <m/>
    <s v="PS"/>
    <s v="SNT"/>
    <s v="NO ADDON"/>
    <n v="20260805"/>
    <s v="Completed"/>
    <s v="HSI Bisnis Basic Promo HUT Telkom PSB 70% - 50 Mbps"/>
    <s v="INDIBIZ"/>
    <m/>
    <m/>
    <d v="2026-08-06T08:00:00"/>
    <s v="2026-08-06 08:00:00 | Nama Pic : bu ilma  No Hp Pic : 081515700168 No alt : - Jam Pemasangan : siang  Tanggal Pemasangan : 5 Agustus 2026"/>
    <n v="2026"/>
    <n v="8"/>
    <n v="5"/>
    <d v="2026-08-05T00:00:00"/>
    <n v="-1.3333333333357587"/>
    <x v="0"/>
  </r>
  <r>
    <n v="2679"/>
    <n v="1002525397"/>
    <n v="3"/>
    <x v="7"/>
    <n v="4"/>
    <s v="KUDUS"/>
    <s v="BLORA"/>
    <s v="CEP"/>
    <s v="REG"/>
    <s v="AO"/>
    <x v="0"/>
    <s v="1P INET"/>
    <s v="Completed (PS)"/>
    <s v="RBS-Regional 3"/>
    <d v="2026-08-14T07:35:57"/>
    <d v="2026-08-15T18:43:15"/>
    <n v="69365582"/>
    <m/>
    <n v="142552107775"/>
    <s v="SMK MUHAMMADIYAH 2 CEPU"/>
    <s v="ODP-CEP-FH/091 FH/D09/091.01"/>
    <s v="WO061712973"/>
    <m/>
    <m/>
    <m/>
    <n v="111.58344510000001"/>
    <n v="-7.1494935999999996"/>
    <s v="|MC60138|MYIA-050155793559/POI/suharto/081575430880/suhartost71@gmail.com"/>
    <s v="MYIB_ASSISTANT"/>
    <m/>
    <m/>
    <m/>
    <m/>
    <m/>
    <m/>
    <m/>
    <m/>
    <s v="Management Janji"/>
    <s v="2026-08-15 08:00:00 | Waktu pemasangan : 15 agustus 2026 Jam pemasangan : 08.00 - 12.00 Info Tambahan : Hubungi pelanggan dulu sebelum ke lokasi terimakasih "/>
    <s v="FCC"/>
    <s v="14-08-2026 07:39:51"/>
    <d v="2026-08-15T08:00:00"/>
    <m/>
    <s v="PS"/>
    <s v="CEP"/>
    <s v="NO ADDON"/>
    <n v="20260815"/>
    <s v="Completed"/>
    <s v="HSI Bisnis Promo HUT Telkom PSB 70% - 300 Mbps"/>
    <s v="INDIBIZ"/>
    <m/>
    <m/>
    <d v="2026-08-15T08:00:00"/>
    <s v="2026-08-15 08:00:00 | Waktu pemasangan : 15 agustus 2026 Jam pemasangan : 08.00 - 12.00 Info Tambahan : Hubungi pelanggan dulu sebelum ke lokasi terimakasih "/>
    <n v="2026"/>
    <n v="8"/>
    <n v="15"/>
    <d v="2026-08-15T00:00:00"/>
    <n v="-0.33333333333575865"/>
    <x v="0"/>
  </r>
  <r>
    <n v="2680"/>
    <n v="1002510594"/>
    <n v="3"/>
    <x v="3"/>
    <n v="4"/>
    <s v="YOGYAKARTA"/>
    <s v="SLEMAN"/>
    <s v="GOD"/>
    <s v="REG"/>
    <s v="AO"/>
    <x v="0"/>
    <m/>
    <s v="MYDITA - GAGAL SEND CARING UNSC"/>
    <s v="RBS-Regional 3"/>
    <d v="2026-08-05T13:38:36"/>
    <d v="2026-08-06T13:45:02"/>
    <n v="69359162"/>
    <m/>
    <n v="146136130059"/>
    <s v="SMP N 4 SENTOLO"/>
    <m/>
    <m/>
    <m/>
    <m/>
    <m/>
    <n v="110.246213"/>
    <n v="-7.8644360000000004"/>
    <s v="|MC80063|/Muhammad Thohar Mahmudi/085725511244/smp4sentolo@gmail.com"/>
    <s v="Sales Profesional"/>
    <m/>
    <m/>
    <m/>
    <m/>
    <m/>
    <m/>
    <m/>
    <m/>
    <m/>
    <m/>
    <m/>
    <d v="2026-05-08T13:39:44"/>
    <m/>
    <m/>
    <m/>
    <s v="GOD"/>
    <s v="NO ADDON"/>
    <m/>
    <s v="MYDITA - GAGAL SEND CARING UNSC"/>
    <s v="- 11_11446;Biaya PSB HSI EBIS Tunai di Depan ~ 11[150000]  - SP_NOSS;SP_NOSS ~ Internet NOSS Multispeed Network[0]  - E25060;E25060 ~ ES25 - Paket HSI Bisnis (HSIE) Khusus Winback 2.0[0]  - E25060~null~E25060_UNL;UNL ~ Internet-Link Unlimited Internet Usa"/>
    <s v="INDIBIZ"/>
    <m/>
    <m/>
    <m/>
    <m/>
    <m/>
    <m/>
    <m/>
    <e v="#NUM!"/>
    <e v="#NUM!"/>
    <x v="1"/>
  </r>
  <r>
    <n v="2681"/>
    <n v="1002504602"/>
    <n v="3"/>
    <x v="6"/>
    <n v="5"/>
    <s v="SIDOARJO"/>
    <s v="MOJOKERTO"/>
    <s v="MIP"/>
    <s v="REG"/>
    <s v="AO"/>
    <x v="0"/>
    <m/>
    <s v="Completed (PS)"/>
    <s v="RBS-Regional 3"/>
    <d v="2026-08-01T13:55:26"/>
    <d v="2026-08-01T19:52:10"/>
    <n v="69356740"/>
    <m/>
    <n v="152313207113"/>
    <s v="METRO BAN"/>
    <s v="ODP-MIP-FH/16"/>
    <s v="WO060657340"/>
    <m/>
    <m/>
    <m/>
    <n v="112.3360168"/>
    <n v="-7.4538650999999998"/>
    <s v="|MN02783|/METRO BAN/WINBACK 2.0 HSI B2B (1:1) 50MBPS 355RB PSB DISC 70%//kamsoupay.coc@gmail.com/SYAFAUDIN/81806603025"/>
    <s v="Sales Force DBS"/>
    <m/>
    <m/>
    <m/>
    <m/>
    <m/>
    <m/>
    <m/>
    <m/>
    <s v="Management Janji"/>
    <s v="2026-08-02 13:00:00|Nama Pic : BP SYAFA No Hp Pic : 081806603025 Jam Pemasangan : 08:00 - 12.00 Tanggal Pemasangan : 03 AGUSTUS 2026 Info Tambahan : Hubungi pelanggan sebelum datang ke lokasi, terima kasih.|YU5156|MYDITA"/>
    <s v="FCC"/>
    <d v="2026-01-08T14:09:52"/>
    <d v="2026-08-02T13:00:00"/>
    <m/>
    <s v="PS"/>
    <s v="MIP"/>
    <s v="NO ADDON"/>
    <n v="20260801"/>
    <s v="Completed"/>
    <s v="- 11_11446;Biaya PSB HSI EBIS Tunai di Depan ~ 11[150000]  - SP_NOSS;SP_NOSS ~ Internet NOSS Multispeed Network[0]  - SP_NOSS;SP_NOSS ~ Internet NOSS Multispeed Network[0]  - E23015;E23015 ~ ES23 - Perangkat ONT[0]  - E23015~null~44292;E23015||11||Abodeme"/>
    <s v="INDIBIZ"/>
    <m/>
    <m/>
    <d v="2026-08-02T13:00:00"/>
    <s v="2026-08-02 13:00:00|Nama Pic : BP SYAFA No Hp Pic : 081806603025 Jam Pemasangan : 08:00 - 12.00 Tanggal Pemasangan : 03 AGUSTUS 2026 Info Tambahan : Hubungi pelanggan sebelum datang ke lokasi, terima kasih.|YU5156|MYDITA"/>
    <n v="2026"/>
    <n v="8"/>
    <n v="1"/>
    <d v="2026-08-01T00:00:00"/>
    <n v="-1.5416666666642413"/>
    <x v="0"/>
  </r>
  <r>
    <n v="2682"/>
    <n v="1002521935"/>
    <n v="3"/>
    <x v="2"/>
    <n v="5"/>
    <s v="MALANG"/>
    <s v="BATU"/>
    <s v="BLB"/>
    <s v="REG"/>
    <s v="AO"/>
    <x v="0"/>
    <s v="1P INET"/>
    <s v="Completed (PS)"/>
    <s v="RBS-Regional 3"/>
    <d v="2026-08-12T12:01:56"/>
    <d v="2026-08-13T13:48:47"/>
    <n v="69364146"/>
    <m/>
    <n v="152702232220"/>
    <s v="Ragali Group"/>
    <s v="ODP-BLB-FAR/76 FAR/D11/76.01"/>
    <s v="WO061574912"/>
    <m/>
    <m/>
    <m/>
    <n v="112.634845"/>
    <n v="-7.9105672"/>
    <s v="|MN00814|MYIA-018217102621/POI/Citra Cholifatus Syaijiah/081233263778/citracholifatus@gmail.com"/>
    <s v="MYIB_ASSISTANT"/>
    <m/>
    <m/>
    <m/>
    <m/>
    <m/>
    <m/>
    <m/>
    <m/>
    <s v="Management Janji"/>
    <s v="2026-08-13 08:00:00 | Tanggal pemasangan :13/08/2026 Jam pemasangan : pagi/siang Info Tambahan : Hubungi pelanggan dulu sebelum ke lokasi terima kasih."/>
    <s v="FCC"/>
    <d v="2026-12-08T12:10:13"/>
    <d v="2026-08-13T08:00:00"/>
    <m/>
    <s v="PS"/>
    <s v="BLB"/>
    <s v="NO ADDON"/>
    <n v="20260813"/>
    <s v="Completed"/>
    <s v="HSI Bisnis Promo HUT Telkom PSB 70% - 100 Mbps"/>
    <s v="INDIBIZ"/>
    <m/>
    <m/>
    <d v="2026-08-13T08:00:00"/>
    <s v="2026-08-13 08:00:00 | Tanggal pemasangan :13/08/2026 Jam pemasangan : pagi/siang Info Tambahan : Hubungi pelanggan dulu sebelum ke lokasi terima kasih."/>
    <n v="2026"/>
    <n v="8"/>
    <n v="13"/>
    <d v="2026-08-13T00:00:00"/>
    <n v="-0.33333333333575865"/>
    <x v="0"/>
  </r>
  <r>
    <n v="2683"/>
    <n v="1002515938"/>
    <n v="3"/>
    <x v="2"/>
    <n v="5"/>
    <s v="KEDIRI"/>
    <s v="NGANJUK"/>
    <s v="NJK"/>
    <s v="REG"/>
    <s v="AO"/>
    <x v="0"/>
    <s v="1P INET"/>
    <s v="100 | REVOKE COMPLETED"/>
    <s v="RBS-Regional 3"/>
    <d v="2026-08-08T13:16:58"/>
    <d v="2026-08-13T10:01:01"/>
    <n v="69361465"/>
    <m/>
    <n v="152611229855"/>
    <s v="SPBU 54.644.01"/>
    <s v="ODP-NJK-FAT/25 FAT/D03/25.01"/>
    <s v="WO061263273"/>
    <m/>
    <m/>
    <m/>
    <n v="112.02078206768201"/>
    <n v="-7.6035256290969002"/>
    <s v="|MN00418|MYIA-046365256536/POI/MOCH JAKUB/085259414873/spbu5.5464401@gmail.com"/>
    <s v="MYIB_ASSISTANT"/>
    <m/>
    <m/>
    <m/>
    <m/>
    <m/>
    <m/>
    <m/>
    <m/>
    <s v="Management Janji"/>
    <s v="2026-08-10 13:00:00 | Nama PIC: bp heri Notel: 085259414873 Alt: -  Tanggal: 10/8/2026 Jam Pasang: Siang Note: Hubungi pelanggan sebelum ke lokasi, terima kasih. "/>
    <s v="FCC"/>
    <d v="2026-08-08T13:25:30"/>
    <d v="2026-08-10T13:00:00"/>
    <s v="Kendala Pelanggan"/>
    <s v="REVOKE"/>
    <s v="NJK"/>
    <s v="NO ADDON"/>
    <m/>
    <s v="Revoke Completed"/>
    <s v="HSI Bisnis Promo HUT Telkom PSB 70% - 100 Mbps Dual Band"/>
    <s v="INDIBIZ"/>
    <m/>
    <m/>
    <d v="2026-08-10T13:00:00"/>
    <s v="2026-08-10 13:00:00 | Nama PIC: bp heri Notel: 085259414873 Alt: -  Tanggal: 10/8/2026 Jam Pasang: Siang Note: Hubungi pelanggan sebelum ke lokasi, terima kasih. "/>
    <m/>
    <m/>
    <m/>
    <e v="#NUM!"/>
    <e v="#NUM!"/>
    <x v="1"/>
  </r>
  <r>
    <n v="2684"/>
    <n v="1002528246"/>
    <n v="3"/>
    <x v="2"/>
    <n v="5"/>
    <s v="KEDIRI"/>
    <s v="BLITAR"/>
    <s v="SNT"/>
    <s v="REG"/>
    <s v="AO"/>
    <x v="0"/>
    <s v="1P INET"/>
    <s v="Completed (PS)"/>
    <s v="RBS-Regional 3"/>
    <d v="2026-08-15T12:43:57"/>
    <d v="2026-08-16T21:06:25"/>
    <n v="69366839"/>
    <m/>
    <n v="152736205289"/>
    <s v="KLINIK GERAI SEHAT BLITAR"/>
    <s v="ODP-SNT-FD/08 FD/D02/08.01"/>
    <s v="WO061818724"/>
    <m/>
    <m/>
    <m/>
    <n v="112.06252098083399"/>
    <n v="-8.0615978573587892"/>
    <s v="MD|MYDB-20260815265460|DC20002/MC20039|KLINIK GERAI SEHAT BLITAR|085607556856"/>
    <s v="MYDIGIBIZPARTNER"/>
    <m/>
    <m/>
    <m/>
    <m/>
    <m/>
    <m/>
    <m/>
    <m/>
    <s v="Management Janji"/>
    <s v="2026-08-16 13:00:00 | Nama PIC:  bu iva  No HP: 085607556856 Alt: Tanggal: 16/08/2026 Jam Pasang: Siang Note: Hubungi sebelum ke lokasi, terimakasih. "/>
    <s v="FCC"/>
    <s v="15-08-2026 12:55:19"/>
    <d v="2026-08-16T13:00:00"/>
    <m/>
    <s v="PS"/>
    <s v="SNT"/>
    <s v="NO ADDON"/>
    <n v="20260816"/>
    <s v="Completed"/>
    <s v="HSI Bisnis Promo HUT Telkom PSB 70% - 150 Mbps"/>
    <s v="INDIBIZ"/>
    <m/>
    <m/>
    <d v="2026-08-16T13:00:00"/>
    <s v="2026-08-16 13:00:00 | Nama PIC:  bu iva  No HP: 085607556856 Alt: Tanggal: 16/08/2026 Jam Pasang: Siang Note: Hubungi sebelum ke lokasi, terimakasih. "/>
    <n v="2026"/>
    <n v="8"/>
    <n v="16"/>
    <d v="2026-08-16T00:00:00"/>
    <n v="-0.54166666666424135"/>
    <x v="0"/>
  </r>
  <r>
    <n v="2685"/>
    <n v="1002526100"/>
    <n v="3"/>
    <x v="6"/>
    <n v="5"/>
    <s v="PASURUAN"/>
    <s v="PROBOLINGGO"/>
    <s v="KRZ"/>
    <s v="REG"/>
    <s v="AO"/>
    <x v="0"/>
    <m/>
    <s v="Completed (PS)"/>
    <s v="RBS-Regional 3"/>
    <d v="2026-08-14T11:18:52"/>
    <d v="2026-08-14T15:26:02"/>
    <n v="69365911"/>
    <m/>
    <n v="152509216317"/>
    <s v="TOKO KELVIN"/>
    <s v="ODP-KRZ-FT/28"/>
    <s v="WO061740862"/>
    <m/>
    <m/>
    <m/>
    <n v="113.3878206"/>
    <n v="-7.8115274000000001"/>
    <s v="|MN00836|/TOKO KELVIN/WINBACK 2.0 HSI B2B (1:1) 100MBPS 535RB PSB DISC 70%//Mohammadkelvin889@gmail.com/MOHAMMAD KELVIN/85259697887"/>
    <s v="Sales Force DBS"/>
    <m/>
    <m/>
    <m/>
    <m/>
    <m/>
    <m/>
    <m/>
    <m/>
    <s v="Management Janji"/>
    <s v="2026-08-15 13:00:00|Nama PIC : Bp Kelvin No HP : 085259697887 No Alt : - M Janji :  15 Agustus 2026 Jam Pasang : Pagi / Siang Note : hubungi pelanggan jika ingin kelokasi|40951378|MYDITA"/>
    <s v="FCC"/>
    <s v="14-08-2026 11:39:52"/>
    <d v="2026-08-15T13:00:00"/>
    <m/>
    <s v="PS"/>
    <s v="KRZ"/>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5T13:00:00"/>
    <s v="2026-08-15 13:00:00|Nama PIC : Bp Kelvin No HP : 085259697887 No Alt : - M Janji :  15 Agustus 2026 Jam Pasang : Pagi / Siang Note : hubungi pelanggan jika ingin kelokasi|40951378|MYDITA"/>
    <n v="2026"/>
    <n v="8"/>
    <n v="14"/>
    <d v="2026-08-14T00:00:00"/>
    <n v="-1.5416666666642413"/>
    <x v="0"/>
  </r>
  <r>
    <n v="2686"/>
    <n v="1002519992"/>
    <n v="3"/>
    <x v="1"/>
    <n v="5"/>
    <s v="MADURA"/>
    <s v="BANGKALAN"/>
    <s v="ARB"/>
    <s v="REG"/>
    <s v="AO"/>
    <x v="0"/>
    <s v="1P INET"/>
    <s v="102 | FOLLOW UP COMPLETED"/>
    <s v="RBS-Regional 3"/>
    <d v="2026-08-11T13:49:57"/>
    <d v="2026-08-14T08:46:29"/>
    <n v="69363363"/>
    <m/>
    <n v="152439202698"/>
    <s v="TOKO LANCAR JAYA"/>
    <s v="ODP-ARB-FD/15 FD/D01/15.01"/>
    <s v="WO061501483"/>
    <m/>
    <m/>
    <m/>
    <n v="112.929484024643"/>
    <n v="-6.9886381653543799"/>
    <s v="MD|MYDB-20260811264962|DN00001/MN00802|TOKO LANCAR JAYA|081937393916"/>
    <s v="MYDIGIBIZPARTNER"/>
    <m/>
    <m/>
    <m/>
    <m/>
    <m/>
    <m/>
    <m/>
    <m/>
    <s v="Management Janji"/>
    <s v="2026-08-12 13:00:00 | M Janji : (12/08/2026) jam Pasang : 09:00 Note : hubungi pelanggan jika ingin kelokasi "/>
    <s v="FCC"/>
    <d v="2026-11-08T13:55:09"/>
    <d v="2026-08-12T13:00:00"/>
    <s v="Kendala Pelanggan"/>
    <s v="REVOKE"/>
    <s v="ARB"/>
    <s v="NO ADDON"/>
    <m/>
    <s v="Follow Up Revoke Completed, New Order ID : SC1002525496"/>
    <s v="HSI Bisnis Promo HUT Telkom PSB 70% - 75 Mbps"/>
    <s v="INDIBIZ"/>
    <m/>
    <m/>
    <d v="2026-08-12T13:00:00"/>
    <s v="2026-08-12 13:00:00 | M Janji : (12/08/2026) jam Pasang : 09:00 Note : hubungi pelanggan jika ingin kelokasi "/>
    <m/>
    <m/>
    <m/>
    <e v="#NUM!"/>
    <e v="#NUM!"/>
    <x v="1"/>
  </r>
  <r>
    <n v="2687"/>
    <n v="1002513629"/>
    <n v="3"/>
    <x v="2"/>
    <n v="5"/>
    <s v="MALANG"/>
    <s v="KEPANJEN"/>
    <s v="KLJ"/>
    <s v="REG"/>
    <s v="AO"/>
    <x v="0"/>
    <s v="1P INET"/>
    <s v="102 | FOLLOW UP COMPLETED"/>
    <s v="RBS-Regional 3"/>
    <d v="2026-08-07T07:38:58"/>
    <d v="2026-08-10T11:19:20"/>
    <n v="69360390"/>
    <m/>
    <n v="152703903455"/>
    <s v="SMPN 4 MALANG"/>
    <s v="ODP-KLJ-FAK/09 KLJ/D01/01.09"/>
    <s v="WO061126821"/>
    <m/>
    <m/>
    <m/>
    <n v="112.6161731"/>
    <n v="-7.9575198"/>
    <s v="|MN01864|MYIA-059563670705/POI/NGATEMAN/087796646626/smpn4malang@yahoo.co.id"/>
    <s v="MYIB_ASSISTANT"/>
    <m/>
    <m/>
    <m/>
    <m/>
    <m/>
    <m/>
    <m/>
    <m/>
    <s v="Management Janji"/>
    <s v="2026-08-08 08:00:00 | telp :087796646626  alt : pagi / siang 10/08/2026 hub sebelum ke lokasi "/>
    <s v="FCC"/>
    <d v="2026-07-08T07:39:45"/>
    <d v="2026-08-08T08:00:00"/>
    <s v="Kendala Lainnya"/>
    <s v="REVOKE"/>
    <s v="KLJ"/>
    <s v="NO ADDON"/>
    <m/>
    <s v="Follow Up Revoke Completed, New Order ID : SC1002517397"/>
    <s v="HSI Bisnis Basic Promo HUT Telkom PSB 70% - 50 Mbps"/>
    <s v="INDIBIZ"/>
    <m/>
    <m/>
    <d v="2026-08-08T08:00:00"/>
    <s v="2026-08-08 08:00:00 | telp :087796646626  alt : pagi / siang 10/08/2026 hub sebelum ke lokasi "/>
    <m/>
    <m/>
    <m/>
    <e v="#NUM!"/>
    <e v="#NUM!"/>
    <x v="1"/>
  </r>
  <r>
    <n v="2688"/>
    <n v="1002510870"/>
    <n v="3"/>
    <x v="6"/>
    <n v="5"/>
    <s v="JEMBER"/>
    <s v="BANYUWANGI"/>
    <s v="KET"/>
    <s v="REG"/>
    <s v="AO"/>
    <x v="0"/>
    <s v="1P INET"/>
    <s v="Completed (PS)"/>
    <s v="RBS-Regional 3"/>
    <d v="2026-08-05T14:44:57"/>
    <d v="2026-08-05T19:22:25"/>
    <n v="69359314"/>
    <m/>
    <n v="152517201804"/>
    <s v="SUMBER TANI"/>
    <s v="ODP-KET-FE/15 FE/D03/15.01"/>
    <s v="WO060996506"/>
    <m/>
    <m/>
    <m/>
    <n v="114.394027143716"/>
    <n v="-8.14936393521719"/>
    <s v="MD|MYDB-20260804264381|DC30004/MC30051|SUMBER TANI|081914838408"/>
    <s v="MYDIGIBIZPARTNER"/>
    <m/>
    <m/>
    <m/>
    <m/>
    <m/>
    <m/>
    <m/>
    <m/>
    <s v="Management Janji"/>
    <s v="2026-08-08 08:00:00 | Nama PIC : Ibu Hanifah No Hp : 081914838408 No Alt : - Tgl Pemasangan : 08 Agustus 2026 Interval : PAGI SIANG Note : Hubungi pelanggan terlebih dahulu"/>
    <s v="FCC"/>
    <d v="2026-05-08T14:54:47"/>
    <d v="2026-08-08T08:00:00"/>
    <m/>
    <s v="PS"/>
    <s v="KET"/>
    <s v="NETMONK"/>
    <n v="20260805"/>
    <s v="Completed"/>
    <s v="HSI Bisnis Bundling Netmonk PSB 70% Promo - 300 Mbps"/>
    <s v="INDIBIZ"/>
    <m/>
    <m/>
    <d v="2026-08-08T08:00:00"/>
    <s v="2026-08-08 08:00:00 | Nama PIC : Ibu Hanifah No Hp : 081914838408 No Alt : - Tgl Pemasangan : 08 Agustus 2026 Interval : PAGI SIANG Note : Hubungi pelanggan terlebih dahulu"/>
    <n v="2026"/>
    <n v="8"/>
    <n v="5"/>
    <d v="2026-08-05T00:00:00"/>
    <n v="-3.3333333333357587"/>
    <x v="0"/>
  </r>
  <r>
    <n v="2689"/>
    <n v="1002522693"/>
    <n v="3"/>
    <x v="7"/>
    <n v="4"/>
    <s v="KUDUS"/>
    <s v="PURWODADI"/>
    <s v="PWB"/>
    <s v="REG"/>
    <s v="AO"/>
    <x v="0"/>
    <s v="1P INET"/>
    <s v="Completed (PS)"/>
    <s v="RBS-Regional 3"/>
    <d v="2026-08-12T15:41:57"/>
    <d v="2026-08-14T07:51:48"/>
    <n v="69364424"/>
    <m/>
    <n v="141568113918"/>
    <s v="SPBU 4458115"/>
    <s v="ODP-PWB-FD/049 FD/D03/049.01"/>
    <s v="WO061607194"/>
    <m/>
    <m/>
    <m/>
    <n v="110.919571"/>
    <n v="-7.0396599999999996"/>
    <s v="|MN01047|MYIA-094744729195/POI/AGUS INA AENA/081390857555/spbu.ngabenrejo4458115@gmail.com"/>
    <s v="MYIB_ASSISTANT"/>
    <m/>
    <m/>
    <m/>
    <m/>
    <m/>
    <m/>
    <m/>
    <m/>
    <s v="Management Janji"/>
    <s v="2026-08-13 15:00:00 | Nama Pic : BP SUTARNO No Hp Pic : 081390857555 Jam Pemasangan : 08:00 - 12.00 Tanggal Pemasangan : KAMIS 13 AGUSTUS 2026 Info Tambahan : Hubungi pelanggan sebelum datang ke lokasi"/>
    <s v="FCC"/>
    <d v="2026-12-08T15:55:11"/>
    <d v="2026-08-13T15:00:00"/>
    <m/>
    <s v="PS"/>
    <s v="PWB"/>
    <s v="NO ADDON"/>
    <n v="20260814"/>
    <s v="Completed"/>
    <s v="HSI Bisnis Promo HUT Telkom PSB 70% - 50 Mbps"/>
    <s v="INDIBIZ"/>
    <m/>
    <m/>
    <d v="2026-08-13T15:00:00"/>
    <s v="2026-08-13 15:00:00 | Nama Pic : BP SUTARNO No Hp Pic : 081390857555 Jam Pemasangan : 08:00 - 12.00 Tanggal Pemasangan : KAMIS 13 AGUSTUS 2026 Info Tambahan : Hubungi pelanggan sebelum datang ke lokasi"/>
    <n v="2026"/>
    <n v="8"/>
    <n v="14"/>
    <d v="2026-08-14T00:00:00"/>
    <n v="0.375"/>
    <x v="0"/>
  </r>
  <r>
    <n v="2690"/>
    <n v="1002526702"/>
    <n v="3"/>
    <x v="2"/>
    <n v="5"/>
    <s v="MADIUN"/>
    <s v="MADIUN"/>
    <s v="UTR"/>
    <s v="REG"/>
    <s v="AO"/>
    <x v="0"/>
    <s v="1P INET"/>
    <s v="Completed (PS)"/>
    <s v="RBS-Regional 3"/>
    <d v="2026-08-14T14:46:56"/>
    <d v="2026-08-15T11:09:13"/>
    <n v="69366174"/>
    <m/>
    <n v="152630205418"/>
    <s v="CV. RAHAYU JAYA"/>
    <s v="ODP-UTR-FC/77"/>
    <s v="WO061756618"/>
    <m/>
    <m/>
    <m/>
    <n v="111.509685"/>
    <n v="-7.7476099999999999"/>
    <s v="|MN01066|MYIA-030286343931/POI/FAYZAL ANWAR/082329830323/anwarfayzal90@gmail.com"/>
    <s v="MYIB_ASSISTANT"/>
    <m/>
    <m/>
    <m/>
    <m/>
    <m/>
    <m/>
    <m/>
    <m/>
    <s v="Management Janji"/>
    <s v="2026-08-15 13:00:00 | Waktu pemasangan : 15 agustus 2026 Jam pemasangan : 08.00 - 12.00 Info Tambahan : Hubungi pelanggan dulu sebelum ke lokasi terimakasih"/>
    <s v="FCC"/>
    <s v="14-08-2026 14:55:03"/>
    <d v="2026-08-15T13:00:00"/>
    <m/>
    <s v="PS"/>
    <s v="UTR"/>
    <s v="NO ADDON"/>
    <n v="20260815"/>
    <s v="Completed"/>
    <s v="HSI Bisnis Promo HUT Telkom PSB 70% - 200 Mbps"/>
    <s v="INDIBIZ"/>
    <m/>
    <m/>
    <d v="2026-08-15T13:00:00"/>
    <s v="2026-08-15 13:00:00 | Waktu pemasangan : 15 agustus 2026 Jam pemasangan : 08.00 - 12.00 Info Tambahan : Hubungi pelanggan dulu sebelum ke lokasi terimakasih"/>
    <n v="2026"/>
    <n v="8"/>
    <n v="15"/>
    <d v="2026-08-15T00:00:00"/>
    <n v="-0.54166666666424135"/>
    <x v="0"/>
  </r>
  <r>
    <n v="2691"/>
    <n v="1002525257"/>
    <n v="3"/>
    <x v="1"/>
    <n v="5"/>
    <s v="SBY UTARA"/>
    <s v="KENJERAN"/>
    <s v="KPS"/>
    <s v="REG"/>
    <s v="AO"/>
    <x v="0"/>
    <s v="1P INET"/>
    <s v="Completed (PS)"/>
    <s v="RBS-Regional 3"/>
    <d v="2026-08-13T19:22:58"/>
    <d v="2026-08-14T16:57:54"/>
    <n v="69365540"/>
    <m/>
    <n v="152404213651"/>
    <s v="Ulva Riani fashion"/>
    <s v="ODP-KBL-FKC/100"/>
    <s v="WO061704040"/>
    <m/>
    <m/>
    <m/>
    <n v="112.7727143"/>
    <n v="-7.2078534000000003"/>
    <s v="|MN02435|MYIA-084707635585/POI/Ulva Riani /087851107799/ulvariani999@gmail.com"/>
    <s v="MYIB_ASSISTANT"/>
    <m/>
    <m/>
    <m/>
    <m/>
    <m/>
    <m/>
    <m/>
    <m/>
    <s v="Management Janji"/>
    <s v="2026-08-14 17:00:00 | Nama PIC : Ibu Ulva No HP : 087851107799 No Alt : - M Janji :  14 Agustus 2026 Jam Pasang : Pagi / Siang Note : hubungi pelanggan jika ingin kelokasi "/>
    <s v="FCC"/>
    <s v="13-08-2026 19:25:54"/>
    <d v="2026-08-14T17:00:00"/>
    <m/>
    <s v="PS"/>
    <s v="KPS"/>
    <s v="NO ADDON"/>
    <n v="20260814"/>
    <s v="Completed"/>
    <s v="HSI Bisnis Promo HUT Telkom PSB 70% - 150 Mbps"/>
    <s v="INDIBIZ"/>
    <m/>
    <m/>
    <d v="2026-08-14T17:00:00"/>
    <s v="2026-08-14 17:00:00 | Nama PIC : Ibu Ulva No HP : 087851107799 No Alt : - M Janji :  14 Agustus 2026 Jam Pasang : Pagi / Siang Note : hubungi pelanggan jika ingin kelokasi "/>
    <n v="2026"/>
    <n v="8"/>
    <n v="14"/>
    <d v="2026-08-14T00:00:00"/>
    <n v="-0.70833333333575865"/>
    <x v="0"/>
  </r>
  <r>
    <n v="2692"/>
    <n v="1002510641"/>
    <n v="3"/>
    <x v="6"/>
    <n v="5"/>
    <s v="PASURUAN"/>
    <s v="PASURUAN"/>
    <s v="BNL"/>
    <s v="REG"/>
    <s v="AO"/>
    <x v="0"/>
    <m/>
    <s v="Completed (PS)"/>
    <s v="RBS-Regional 3"/>
    <d v="2026-08-05T13:52:18"/>
    <d v="2026-08-06T16:30:12"/>
    <n v="69359218"/>
    <m/>
    <n v="152744222120"/>
    <s v="PUSKESMAS REMBANG KABUPATEN PASURUAN"/>
    <s v="ODP-BNL-FAA/33"/>
    <s v="WO060997783"/>
    <m/>
    <m/>
    <m/>
    <n v="112.81394179999999"/>
    <n v="-7.6427918999999997"/>
    <s v="|MN02680|/PUSKESMAS REMBANG KABUPATEN PASURUAN/WINBACK 2.0 HSI B2B (1:1) 75MBPS 415RB PSB DISC 70%//uptdkes.rembang@gmail com/I WAYAN SUARKA/85655077680"/>
    <s v="Sales Force DBS"/>
    <m/>
    <m/>
    <m/>
    <m/>
    <m/>
    <m/>
    <m/>
    <m/>
    <s v="Management Janji"/>
    <s v="2026-08-06 13:00:00|Nama PIC : Bp Dimas No Hp : 085655077680 No Alt : - Tgl Pemasangan : 06 Agustus 2026 Interval : PAGI SIANG Note : Hubungi pelanggan terlebih dahulu|40951378|MYDITA"/>
    <s v="FCC"/>
    <d v="2026-05-08T13:54:46"/>
    <d v="2026-08-06T13:00:00"/>
    <m/>
    <s v="PS"/>
    <s v="BNL"/>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6T13:00:00"/>
    <s v="2026-08-06 13:00:00|Nama PIC : Bp Dimas No Hp : 085655077680 No Alt : - Tgl Pemasangan : 06 Agustus 2026 Interval : PAGI SIANG Note : Hubungi pelanggan terlebih dahulu|40951378|MYDITA"/>
    <n v="2026"/>
    <n v="8"/>
    <n v="6"/>
    <d v="2026-08-06T00:00:00"/>
    <n v="-0.54166666666424135"/>
    <x v="0"/>
  </r>
  <r>
    <n v="2693"/>
    <n v="1002530053"/>
    <n v="3"/>
    <x v="0"/>
    <n v="5"/>
    <s v="MATARAM"/>
    <s v="SUMBAWA"/>
    <s v="TLW"/>
    <s v="DGS"/>
    <s v="AO"/>
    <x v="0"/>
    <m/>
    <s v="98 | OSS - CANCEL COMPLETE"/>
    <s v="DGS-B2B TREG"/>
    <d v="2026-08-16T18:05:49"/>
    <d v="2026-08-17T13:24:22"/>
    <n v="69367752"/>
    <m/>
    <n v="172610203635"/>
    <s v="CV MITRA LANCAR"/>
    <s v="ODP-TLW-FE/84"/>
    <s v="WO061897554"/>
    <m/>
    <m/>
    <m/>
    <n v="116.79352729999999"/>
    <n v="-8.5962300999999997"/>
    <s v="MD|MYTN-5575012133019|SYSTEM|CV MITRA LANCAR|08126368052/bamboosilang@gmail.com  "/>
    <s v="Sales Profesional"/>
    <m/>
    <m/>
    <m/>
    <m/>
    <m/>
    <m/>
    <m/>
    <m/>
    <s v="Management Janji"/>
    <s v="APPOINTMENT DESC 2026-08-16 16:57:00|Nama PIC : RATNA No Hp : 08126368052 Alt : Manja : 15 AGUSTUS 2026 Jam : 18.00 Note : Hubungi pelanggan terlebih dahulu|NE2261|MYDITA  "/>
    <s v="FCC"/>
    <s v="16-08-2026 18:10:41"/>
    <m/>
    <s v="Kendala Pelanggan"/>
    <s v="CANCEL"/>
    <s v="TLW"/>
    <s v="NO ADDON"/>
    <m/>
    <s v="Cancel Completed"/>
    <s v="- 11_11450;Biaya PSB Reguler HSI EBIS ~ 11[150000]  - SP_NOSS;SP_NOSS ~ Internet NOSS Multispeed Network[0]  - SP_NOSS;SP_NOSS ~ Internet NOSS Multispeed Network[0]  - E23015;E23015 ~ ES23 - Perangkat ONT[0]  - E23015~null~44292;E23015||11||Abodemen 0[0] "/>
    <s v="INDIBIZ"/>
    <m/>
    <m/>
    <d v="2026-08-16T18:30:00"/>
    <s v="APPOINTMENT DESC 2026-08-16 16:57:00|Nama PIC : RATNA No Hp : 08126368052 Alt : Manja : 15 AGUSTUS 2026 Jam : 18.00 Note : Hubungi pelanggan terlebih dahulu|NE2261|MYDITA  "/>
    <m/>
    <m/>
    <m/>
    <e v="#NUM!"/>
    <e v="#NUM!"/>
    <x v="1"/>
  </r>
  <r>
    <n v="2694"/>
    <n v="1002529749"/>
    <n v="3"/>
    <x v="2"/>
    <n v="5"/>
    <s v="KEDIRI"/>
    <s v="NGANJUK"/>
    <s v="NJK"/>
    <s v="REG"/>
    <s v="AO"/>
    <x v="0"/>
    <s v="1P INET"/>
    <s v="Completed (PS)"/>
    <s v="RBS-Regional 3"/>
    <d v="2026-08-16T14:14:56"/>
    <d v="2026-08-17T19:07:40"/>
    <n v="69367560"/>
    <m/>
    <n v="152611229899"/>
    <s v="Risma Olhsop"/>
    <s v="ODP-NJK-FAJ/72 FAJ/D07/72.01"/>
    <s v="WO061881359"/>
    <m/>
    <m/>
    <m/>
    <n v="111.833414062857"/>
    <n v="-7.7495478534874804"/>
    <s v="MD|MYDB-20260816265709|DC20002/MC20039|Risma Olhsop|08132957757"/>
    <s v="MYDIGIBIZPARTNER"/>
    <m/>
    <m/>
    <m/>
    <m/>
    <m/>
    <m/>
    <m/>
    <m/>
    <s v="Management Janji"/>
    <s v="2026-08-17 13:00:00 | Nama : BU RISMA PUTRI WAHYUNI No Hp : 08132957757 No Alt :  Tgl Pemasangan : 17 Agustus 2026 Interval : PAGI  Note : Hubungi pelanggan terlebih dahulu"/>
    <s v="FCC"/>
    <s v="16-08-2026 14:25:39"/>
    <d v="2026-08-17T13:00:00"/>
    <m/>
    <s v="PS"/>
    <s v="NJK"/>
    <s v="NO ADDON"/>
    <n v="20260817"/>
    <s v="Completed"/>
    <s v="HSI Bisnis Promo HUT Telkom PSB 70% - 100 Mbps Dual Band"/>
    <s v="INDIBIZ"/>
    <m/>
    <m/>
    <d v="2026-08-17T13:00:00"/>
    <s v="2026-08-17 13:00:00 | Nama : BU RISMA PUTRI WAHYUNI No Hp : 08132957757 No Alt :  Tgl Pemasangan : 17 Agustus 2026 Interval : PAGI  Note : Hubungi pelanggan terlebih dahulu"/>
    <n v="2026"/>
    <n v="8"/>
    <n v="17"/>
    <d v="2026-08-17T00:00:00"/>
    <n v="-0.54166666666424135"/>
    <x v="0"/>
  </r>
  <r>
    <n v="2695"/>
    <n v="1002529510"/>
    <n v="3"/>
    <x v="2"/>
    <n v="5"/>
    <s v="KEDIRI"/>
    <s v="NGANJUK"/>
    <s v="WRJ"/>
    <s v="REG"/>
    <s v="AO"/>
    <x v="0"/>
    <s v="1P INET"/>
    <s v="Completed (PS)"/>
    <s v="RBS-Regional 3"/>
    <d v="2026-08-16T11:34:57"/>
    <d v="2026-08-17T21:06:54"/>
    <n v="69367434"/>
    <m/>
    <n v="152641205610"/>
    <s v="STT POMOSDA"/>
    <s v="ODP-WRJ-FH/33 FH/D03/33.01"/>
    <s v="WO061866405"/>
    <m/>
    <m/>
    <m/>
    <n v="112.03703179999999"/>
    <n v="-7.6380673999999997"/>
    <s v="|MC20057|MYIA-055178312583/POI/Dony Cahyo Dwi Putra/088983166308/karimjayasentosa@gmail.com"/>
    <s v="MYIB_ASSISTANT"/>
    <m/>
    <m/>
    <m/>
    <m/>
    <m/>
    <m/>
    <m/>
    <m/>
    <s v="Management Janji"/>
    <s v="2026-08-17 08:00:00 | M Janji : (17 AGUSTUS 2026) jam Pasang : pagi siang Note : hubungi pelanggan jika ingin kelokasi"/>
    <s v="FCC"/>
    <s v="16-08-2026 11:39:53"/>
    <d v="2026-08-17T08:00:00"/>
    <m/>
    <s v="PS"/>
    <s v="WRJ"/>
    <s v="NO ADDON"/>
    <n v="20260817"/>
    <s v="Completed"/>
    <s v="HSI Bisnis Promo HUT Telkom PSB 70% - 300 Mbps"/>
    <s v="INDIBIZ"/>
    <m/>
    <m/>
    <d v="2026-08-17T08:00:00"/>
    <s v="2026-08-17 08:00:00 | M Janji : (17 AGUSTUS 2026) jam Pasang : pagi siang Note : hubungi pelanggan jika ingin kelokasi"/>
    <n v="2026"/>
    <n v="8"/>
    <n v="17"/>
    <d v="2026-08-17T00:00:00"/>
    <n v="-0.33333333333575865"/>
    <x v="0"/>
  </r>
  <r>
    <n v="2696"/>
    <n v="1002521548"/>
    <n v="3"/>
    <x v="1"/>
    <n v="5"/>
    <s v="MADURA"/>
    <s v="PAMEKASAN"/>
    <s v="SMP"/>
    <s v="REG"/>
    <s v="AO"/>
    <x v="0"/>
    <s v="1P INET"/>
    <s v="MIA - INVALID SURVEY"/>
    <s v="RBS-Regional 3"/>
    <d v="2026-08-12T10:19:57"/>
    <d v="2026-08-12T19:22:21"/>
    <n v="69363923"/>
    <m/>
    <n v="152431232361"/>
    <s v="ABADI JAYA"/>
    <s v="ODP-SMP-FN/26 FN/D03/26.01"/>
    <s v="WO061562910"/>
    <m/>
    <m/>
    <m/>
    <n v="113.793541900813"/>
    <n v="-6.9606963593801101"/>
    <s v="MD|MYDB-20260811265018|DN00001/MN00806|ABADI JAYA|08385834507"/>
    <s v="MYDIGIBIZPARTNER"/>
    <m/>
    <m/>
    <m/>
    <m/>
    <m/>
    <m/>
    <m/>
    <m/>
    <s v="Management Janji"/>
    <s v="2026-08-13 08:00:00 | Nama PIC : bapak saifi No HP : 08385834507 No Alternatif : - M Janji : 13/07/2026 Jam Pasang : Pagi NoteÃ‚Â :  Hubungi terlebih dahulu sebelum ke lokasi "/>
    <s v="FCC"/>
    <d v="2026-12-08T10:39:53"/>
    <d v="2026-08-13T08:00:00"/>
    <m/>
    <s v="SURVEY_NEW_MANJA"/>
    <s v="SMP"/>
    <s v="NO ADDON"/>
    <m/>
    <s v="MIE - INVALID SURVEY - Kendala Jalur/Rute Tarikan"/>
    <s v="HSI Bisnis Promo HUT Telkom PSB 70% - 50 Mbps"/>
    <s v="INDIBIZ"/>
    <m/>
    <m/>
    <d v="2026-08-13T08:00:00"/>
    <s v="2026-08-13 08:00:00 | Nama PIC : bapak saifi No HP : 08385834507 No Alternatif : - M Janji : 13/07/2026 Jam Pasang : Pagi NoteÃ‚Â :  Hubungi terlebih dahulu sebelum ke lokasi "/>
    <m/>
    <m/>
    <m/>
    <e v="#NUM!"/>
    <e v="#NUM!"/>
    <x v="1"/>
  </r>
  <r>
    <n v="2697"/>
    <n v="1002505175"/>
    <n v="3"/>
    <x v="0"/>
    <n v="5"/>
    <s v="MATARAM"/>
    <s v="LOMBOK BARAT TENGAH"/>
    <s v="PRY"/>
    <s v="REG"/>
    <s v="AO"/>
    <x v="0"/>
    <s v="1P INET"/>
    <s v="102 | FOLLOW UP COMPLETED"/>
    <s v="RBS-Regional 3"/>
    <d v="2026-08-02T11:40:57"/>
    <d v="2026-08-11T13:03:06"/>
    <n v="69356996"/>
    <m/>
    <n v="172603791303"/>
    <s v="AL MIRA TOKO BANGUNAN"/>
    <s v="ODP-PYA-FAW/22"/>
    <s v="WO060705325"/>
    <m/>
    <m/>
    <m/>
    <n v="116.2675022"/>
    <n v="-8.78970979999999"/>
    <s v="MD|MYDB-20260731264098|SC00001/MC00046|AL MIRA TOKO BANGUNAN|089653976962"/>
    <s v="MYDIGIBIZPARTNER"/>
    <m/>
    <m/>
    <m/>
    <m/>
    <m/>
    <m/>
    <m/>
    <m/>
    <s v="Management Janji"/>
    <s v="2026-08-03 15:00:00 | Tanggal pemasangan :03/08/2026 Jam pemasangan : siang Info Tambahan : Hubungi pelanggan dulu sebelum ke lokasi terima kasih."/>
    <s v="FCC"/>
    <d v="2026-02-08T11:54:49"/>
    <d v="2026-08-03T15:00:00"/>
    <s v="Kendala Pelanggan"/>
    <s v="REVOKE"/>
    <s v="PRY"/>
    <s v="NO ADDON"/>
    <m/>
    <s v="Follow Up Revoke Completed, New Order ID : SC1002519787"/>
    <s v="HSI Bisnis PSB 70% - 200 Mbps"/>
    <s v="INDIBIZ"/>
    <m/>
    <m/>
    <d v="2026-08-03T15:00:00"/>
    <s v="2026-08-03 15:00:00 | Tanggal pemasangan :03/08/2026 Jam pemasangan : siang Info Tambahan : Hubungi pelanggan dulu sebelum ke lokasi terima kasih."/>
    <m/>
    <m/>
    <m/>
    <e v="#NUM!"/>
    <e v="#NUM!"/>
    <x v="1"/>
  </r>
  <r>
    <n v="2698"/>
    <n v="1002524116"/>
    <n v="3"/>
    <x v="7"/>
    <n v="4"/>
    <s v="SOLO"/>
    <s v="INNER - SOLO JATENG TIMUR"/>
    <s v="MSO"/>
    <s v="REG"/>
    <s v="AO"/>
    <x v="0"/>
    <s v="1P INET"/>
    <s v="MIA - INVALID SURVEY"/>
    <s v="RBS-Regional 3"/>
    <d v="2026-08-13T12:35:57"/>
    <d v="2026-08-13T18:35:43"/>
    <n v="69365080"/>
    <m/>
    <n v="142566102464"/>
    <s v="NEKA NUSUKAN SOLO"/>
    <s v="ODP-MSO-F09/004 FCL/F09/004.01"/>
    <s v="WO061661624"/>
    <m/>
    <m/>
    <m/>
    <n v="110.82986"/>
    <n v="-7.5509620000000002"/>
    <s v="|MN02054|MYIA-085917769935/POI/Ayu putri angreani kusanto/08990794495/anext213@gmail.com"/>
    <s v="MYIB_ASSISTANT"/>
    <m/>
    <m/>
    <m/>
    <m/>
    <m/>
    <m/>
    <m/>
    <m/>
    <s v="Management Janji"/>
    <s v="2026-08-14 15:00:00 | Nama Pic : IBU AYU No Hp Pic : 08990794495 Jam Pemasangan : 08:00 - 12.00 Tanggal Pemasangan : JUMAT 14 AGUSTUS 2026 Info Tambahan : Hubungi pelanggan sebelum datang ke lokasi"/>
    <s v="FCC"/>
    <s v="13-08-2026 12:39:48"/>
    <d v="2026-08-14T15:00:00"/>
    <m/>
    <s v="SURVEY_NEW_MANJA"/>
    <s v="MSO"/>
    <s v="NO ADDON"/>
    <m/>
    <s v="MIE - INVALID SURVEY - Kendala Jalur/Rute Tarikan"/>
    <s v="HSI Bisnis Promo HUT Telkom PSB 70% - 50 Mbps"/>
    <s v="INDIBIZ"/>
    <m/>
    <m/>
    <d v="2026-08-14T15:00:00"/>
    <s v="2026-08-14 15:00:00 | Nama Pic : IBU AYU No Hp Pic : 08990794495 Jam Pemasangan : 08:00 - 12.00 Tanggal Pemasangan : JUMAT 14 AGUSTUS 2026 Info Tambahan : Hubungi pelanggan sebelum datang ke lokasi"/>
    <m/>
    <m/>
    <m/>
    <e v="#NUM!"/>
    <e v="#NUM!"/>
    <x v="1"/>
  </r>
  <r>
    <n v="2699"/>
    <n v="1002528379"/>
    <n v="3"/>
    <x v="2"/>
    <n v="5"/>
    <s v="MADIUN"/>
    <s v="BOJONEGORO"/>
    <s v="BJN"/>
    <s v="REG"/>
    <s v="AO"/>
    <x v="0"/>
    <s v="1P INET"/>
    <s v="Completed (PS)"/>
    <s v="RBS-Regional 3"/>
    <d v="2026-08-15T13:46:57"/>
    <d v="2026-08-16T14:22:02"/>
    <n v="69366927"/>
    <m/>
    <n v="152609258602"/>
    <s v="teras coffe"/>
    <s v="ODP-BJN-FBA/38 FBA/D04/38.01"/>
    <s v="WO061826181"/>
    <m/>
    <m/>
    <m/>
    <n v="111.91269019197399"/>
    <n v="-7.1847572612772703"/>
    <s v="|MN02366|MYIA-034858610091/POI/Dewi Sri usman/082257206555/sesecantik23@gmail.com"/>
    <s v="MYIB_ASSISTANT"/>
    <m/>
    <m/>
    <m/>
    <m/>
    <m/>
    <m/>
    <m/>
    <m/>
    <s v="Management Janji"/>
    <s v="2026-08-16 15:00:00 | Nama PIC:  bu dewi  No HP: 082336828863 Alt: Tanggal: 16/08/2026 Jam Pasang: Sore Note: Hubungi sebelum ke lokasi, terimakasih. "/>
    <s v="FCC"/>
    <s v="15-08-2026 13:54:55"/>
    <d v="2026-08-16T15:00:00"/>
    <m/>
    <s v="PS"/>
    <s v="BJN"/>
    <s v="NO ADDON"/>
    <n v="20260816"/>
    <s v="Completed"/>
    <s v="HSI Bisnis Basic Promo HUT Telkom PSB 70% - 50 Mbps"/>
    <s v="INDIBIZ"/>
    <m/>
    <m/>
    <d v="2026-08-16T15:00:00"/>
    <s v="2026-08-16 15:00:00 | Nama PIC:  bu dewi  No HP: 082336828863 Alt: Tanggal: 16/08/2026 Jam Pasang: Sore Note: Hubungi sebelum ke lokasi, terimakasih. "/>
    <n v="2026"/>
    <n v="8"/>
    <n v="16"/>
    <d v="2026-08-16T00:00:00"/>
    <n v="-0.625"/>
    <x v="0"/>
  </r>
  <r>
    <n v="2700"/>
    <n v="1002523679"/>
    <n v="3"/>
    <x v="7"/>
    <n v="4"/>
    <s v="KUDUS"/>
    <s v="KUDUS"/>
    <s v="KUD"/>
    <s v="REG"/>
    <s v="AO"/>
    <x v="0"/>
    <s v="1P INET"/>
    <s v="Completed (PS)"/>
    <s v="RBS-Regional 3"/>
    <d v="2026-08-13T10:19:57"/>
    <d v="2026-08-14T13:19:46"/>
    <n v="69364856"/>
    <m/>
    <n v="142401145774"/>
    <s v="SPBU 4459319 GARUNGKIDUL"/>
    <s v="ODP-KUD-FL/11 FL/D05/05.11"/>
    <s v="WO061647379"/>
    <m/>
    <m/>
    <m/>
    <n v="110.796919"/>
    <n v="-6.8085009999999997"/>
    <s v="|MN01414|MYIA-071581173500/POI/CHAFIF FAUZI/087746466646/spbu4459319.gk@gmail.com"/>
    <s v="MYIB_ASSISTANT"/>
    <m/>
    <m/>
    <m/>
    <m/>
    <m/>
    <m/>
    <m/>
    <m/>
    <s v="Management Janji"/>
    <s v="2026-08-14 08:00:00 | Nama PIC : CHAFIF FAUZI No HP : 087746466646 Alt :  M Janji : 14/08/2026 Jam Pasang : 08.00  - 13:00  NoteÃ‚Â :  hubungi terlebih dahulu sebelum ke lokasi, terima kasih."/>
    <s v="FCC"/>
    <s v="13-08-2026 10:39:50"/>
    <d v="2026-08-14T08:00:00"/>
    <m/>
    <s v="PS"/>
    <s v="KUD"/>
    <s v="NO ADDON"/>
    <n v="20260814"/>
    <s v="Completed"/>
    <s v="HSI Bisnis Promo HUT Telkom PSB 70% - 75 Mbps"/>
    <s v="INDIBIZ"/>
    <m/>
    <m/>
    <d v="2026-08-14T08:00:00"/>
    <s v="2026-08-14 08:00:00 | Nama PIC : CHAFIF FAUZI No HP : 087746466646 Alt :  M Janji : 14/08/2026 Jam Pasang : 08.00  - 13:00  NoteÃ‚Â :  hubungi terlebih dahulu sebelum ke lokasi, terima kasih."/>
    <n v="2026"/>
    <n v="8"/>
    <n v="14"/>
    <d v="2026-08-14T00:00:00"/>
    <n v="-0.33333333333575865"/>
    <x v="0"/>
  </r>
  <r>
    <n v="2701"/>
    <n v="1002530808"/>
    <n v="3"/>
    <x v="1"/>
    <n v="5"/>
    <s v="SBY SELATAN"/>
    <s v="MANYAR"/>
    <s v="GBG"/>
    <s v="REG"/>
    <s v="AO"/>
    <x v="0"/>
    <s v="1P INET"/>
    <s v="MIE - SEND SURVEY"/>
    <s v="RBS-Regional 3"/>
    <d v="2026-08-17T12:38:56"/>
    <d v="2026-08-17T12:40:01"/>
    <n v="69368039"/>
    <m/>
    <n v="152320245700"/>
    <s v="kost putri ungu 19"/>
    <s v="ODP-MYR-FCA/63 FCA/D06/01.63"/>
    <s v="WO061925473"/>
    <m/>
    <m/>
    <m/>
    <n v="112.7550136"/>
    <n v="-7.2702318999999997"/>
    <s v="|MN00915|MYIA-041648648213/POI/sherlina anggraeni/0881026932228/gaffi1523@gmail.com"/>
    <s v="MYIB_ASSISTANT"/>
    <m/>
    <m/>
    <m/>
    <m/>
    <m/>
    <m/>
    <m/>
    <m/>
    <s v="Management Janji"/>
    <s v="2026-08-18 13:00:00 | M janji : pagi Tanggal Pemasangan : 18/agustus/2026 Note : hubungi pelanggan jika ingin kelokasi "/>
    <s v="FCC"/>
    <s v="17-08-2026 12:40:04"/>
    <d v="2026-08-18T13:00:00"/>
    <m/>
    <s v="SURVEY_NEW_MANJA"/>
    <s v="GBG"/>
    <s v="NO ADDON"/>
    <m/>
    <s v="MIE - SEND SURVEY"/>
    <s v="HSI Bisnis Basic Promo HUT Telkom PSB 70% - 75 Mbps"/>
    <s v="INDIBIZ"/>
    <m/>
    <m/>
    <d v="2026-08-18T13:00:00"/>
    <s v="2026-08-18 13:00:00 | M janji : pagi Tanggal Pemasangan : 18/agustus/2026 Note : hubungi pelanggan jika ingin kelokasi "/>
    <m/>
    <m/>
    <m/>
    <e v="#NUM!"/>
    <e v="#NUM!"/>
    <x v="1"/>
  </r>
  <r>
    <n v="2702"/>
    <n v="1002530040"/>
    <n v="3"/>
    <x v="0"/>
    <n v="5"/>
    <s v="MATARAM"/>
    <s v="SUMBAWA"/>
    <s v="TLW"/>
    <s v="DGS"/>
    <s v="AO"/>
    <x v="0"/>
    <m/>
    <s v="98 | OSS - CANCEL COMPLETE"/>
    <s v="DGS-B2B TREG"/>
    <d v="2026-08-16T17:53:01"/>
    <d v="2026-08-17T13:22:56"/>
    <n v="69367748"/>
    <m/>
    <n v="172610203633"/>
    <s v="UD BAHARI"/>
    <s v="ODP-TLW-FB/21"/>
    <s v="WO061896842"/>
    <m/>
    <m/>
    <m/>
    <n v="116.8497887"/>
    <n v="-8.7411270000000005"/>
    <s v="MD|MYIB-4575012130019|SYSTEM|UD BAHARI|081365695620/bamboosilang@gmail.com  "/>
    <s v="Sales Profesional"/>
    <m/>
    <m/>
    <m/>
    <m/>
    <m/>
    <m/>
    <m/>
    <m/>
    <s v="Management Janji"/>
    <s v="APPOINTMENT DESC 2026-08-16 15:57:00|Nama PIC : ANIS No Hp : 081365695620 Alt : Manja : 15 AGUSTUS 2026 Jam : 17.00 Note : Hubungi pelanggan terlebih dahulu|NE2261|MYDITA  "/>
    <s v="FCC"/>
    <s v="16-08-2026 17:55:00"/>
    <m/>
    <s v="Kendala Pelanggan"/>
    <s v="CANCEL"/>
    <s v="TLW"/>
    <s v="NO ADDON"/>
    <m/>
    <s v="Cancel Completed"/>
    <s v="- 11_11450;Biaya PSB Reguler HSI EBIS ~ 11[150000]  - SP_NOSS;SP_NOSS ~ Internet NOSS Multispeed Network[0]  - SP_NOSS;SP_NOSS ~ Internet NOSS Multispeed Network[0]  - E23015;E23015 ~ ES23 - Perangkat ONT[0]  - E23015~null~44292;E23015||11||Abodemen 0[0] "/>
    <s v="INDIBIZ"/>
    <m/>
    <m/>
    <d v="2026-08-16T12:00:00"/>
    <s v="APPOINTMENT DESC 2026-08-16 15:57:00|Nama PIC : ANIS No Hp : 081365695620 Alt : Manja : 15 AGUSTUS 2026 Jam : 17.00 Note : Hubungi pelanggan terlebih dahulu|NE2261|MYDITA  "/>
    <m/>
    <m/>
    <m/>
    <e v="#NUM!"/>
    <e v="#NUM!"/>
    <x v="1"/>
  </r>
  <r>
    <n v="2703"/>
    <n v="1002517919"/>
    <n v="3"/>
    <x v="0"/>
    <n v="5"/>
    <s v="MATARAM"/>
    <s v="SUMBAWA"/>
    <s v="EMP"/>
    <s v="REG"/>
    <s v="AO"/>
    <x v="0"/>
    <s v="1P INET"/>
    <s v="7 | OSS - PROVISIONING ISSUED"/>
    <s v="RBS-Regional 3"/>
    <d v="2026-08-10T14:01:57"/>
    <d v="2026-08-11T13:07:47"/>
    <n v="69362512"/>
    <m/>
    <n v="172612801044"/>
    <s v="UD MADI"/>
    <s v="ODP-EMP-FAB/39 FAB/D04/39.01"/>
    <s v="WO061404250"/>
    <m/>
    <m/>
    <m/>
    <n v="117.994206100702"/>
    <n v="-8.7441479714702197"/>
    <s v="MD|MYDB-20260806264543|DN00001/MN01576|UD MADI|085237468090"/>
    <s v="MYDIGIBIZPARTNER"/>
    <m/>
    <m/>
    <m/>
    <m/>
    <m/>
    <m/>
    <m/>
    <m/>
    <s v="Management Janji"/>
    <s v="2026-08-11 13:00:00 | Waktu pemasnagan : 11 Agustus 2026 Jam pemasangan : 08.00 - 12.00 Mohon hubungi pelanggan sebelum ke lokasi  Terima kasih"/>
    <s v="FCC"/>
    <d v="2026-10-08T14:09:59"/>
    <d v="2026-08-11T13:00:00"/>
    <m/>
    <s v="PI"/>
    <s v="EMP"/>
    <s v="OCA"/>
    <m/>
    <s v="Provisioning Issued"/>
    <s v="HSI Bisnis Bundling OCA Breach Checker Promo 2026 PSB 70% - 50 Mbps"/>
    <s v="INDIBIZ"/>
    <m/>
    <m/>
    <d v="2026-08-11T13:00:00"/>
    <s v="2026-08-11 13:00:00 | Waktu pemasnagan : 11 Agustus 2026 Jam pemasangan : 08.00 - 12.00 Mohon hubungi pelanggan sebelum ke lokasi  Terima kasih"/>
    <m/>
    <m/>
    <m/>
    <e v="#NUM!"/>
    <e v="#NUM!"/>
    <x v="1"/>
  </r>
  <r>
    <n v="2704"/>
    <n v="1002521582"/>
    <n v="3"/>
    <x v="3"/>
    <n v="4"/>
    <s v="MAGELANG"/>
    <s v="TEMANGGUNG"/>
    <s v="PRN"/>
    <s v="REG"/>
    <s v="AO"/>
    <x v="0"/>
    <s v="1P INET"/>
    <s v="Completed (PS)"/>
    <s v="RBS-Regional 3"/>
    <d v="2026-08-12T10:31:57"/>
    <d v="2026-08-13T16:04:13"/>
    <n v="69363960"/>
    <m/>
    <n v="141149112910"/>
    <s v="SPBU CANDIROTO 44.562.09"/>
    <s v="ODP-PRN-FAG/010 FAG/D03/010.01"/>
    <s v="WO061564309"/>
    <m/>
    <m/>
    <m/>
    <n v="110.064064"/>
    <n v="-7.184361"/>
    <s v="|MN02495|MYIA-084963534782/POI/ARISTA ABRIAWATI/085743060500/spbu4456209.cvap@gmail.com"/>
    <s v="MYIB_ASSISTANT"/>
    <m/>
    <m/>
    <m/>
    <m/>
    <m/>
    <m/>
    <m/>
    <m/>
    <s v="Management Janji"/>
    <s v="2026-08-13 08:00:00 | Nama PIC : ibu arista No HP : 085743060500 No Alternatif : - M Janji : 13/07/2026 Jam Pasang : Pagi NoteÃ‚Â :  Hubungi terlebih dahulu sebelum ke lokasi "/>
    <s v="FCC"/>
    <d v="2026-12-08T10:39:53"/>
    <d v="2026-08-13T08:00:00"/>
    <m/>
    <s v="PS"/>
    <s v="PRN"/>
    <s v="NO ADDON"/>
    <n v="20260813"/>
    <s v="Completed"/>
    <s v="HSI Bisnis Basic Promo HUT Telkom PSB 70% - 50 Mbps"/>
    <s v="INDIBIZ"/>
    <m/>
    <m/>
    <d v="2026-08-13T08:00:00"/>
    <s v="2026-08-13 08:00:00 | Nama PIC : ibu arista No HP : 085743060500 No Alternatif : - M Janji : 13/07/2026 Jam Pasang : Pagi NoteÃ‚Â :  Hubungi terlebih dahulu sebelum ke lokasi "/>
    <n v="2026"/>
    <n v="8"/>
    <n v="13"/>
    <d v="2026-08-13T00:00:00"/>
    <n v="-0.33333333333575865"/>
    <x v="0"/>
  </r>
  <r>
    <n v="2705"/>
    <n v="1002522469"/>
    <n v="3"/>
    <x v="7"/>
    <n v="4"/>
    <s v="KUDUS"/>
    <s v="PURWODADI"/>
    <s v="WRO"/>
    <s v="REG"/>
    <s v="AO"/>
    <x v="0"/>
    <s v="1P INET"/>
    <s v="Completed (PS)"/>
    <s v="RBS-Regional 3"/>
    <d v="2026-08-12T14:46:58"/>
    <d v="2026-08-13T22:28:03"/>
    <n v="69364359"/>
    <m/>
    <n v="142509107243"/>
    <s v="SPBU 4458109 PURI CITRA"/>
    <s v="ODP-WRO-FK/008 FK/D01/008.01"/>
    <s v="WO061597959"/>
    <m/>
    <m/>
    <m/>
    <n v="111.15289300000001"/>
    <n v="-7.1513970000000002"/>
    <s v="|MN02756|MYIA-072284567622/POI/Samekto hidayat/08122537472/spbu4458109kradenan@gmail.com"/>
    <s v="MYIB_ASSISTANT"/>
    <m/>
    <m/>
    <m/>
    <m/>
    <m/>
    <m/>
    <m/>
    <m/>
    <s v="Management Janji"/>
    <s v="2026-08-13 15:00:00 | Nama PIC : bapak samekto No HP : 08122537472 Alt :  M Janji : (KAMIS/13/AGUSTUS/2026) jam Pasang : 09:00 Note : hubungi pelanggan jika ingin kelokasi"/>
    <s v="FCC"/>
    <d v="2026-12-08T15:10:41"/>
    <d v="2026-08-13T15:00:00"/>
    <m/>
    <s v="PS"/>
    <s v="WRO"/>
    <s v="NO ADDON"/>
    <n v="20260813"/>
    <s v="Completed"/>
    <s v="HSI Bisnis Promo HUT Telkom PSB 70% - 50 Mbps"/>
    <s v="INDIBIZ"/>
    <m/>
    <m/>
    <d v="2026-08-13T15:00:00"/>
    <s v="2026-08-13 15:00:00 | Nama PIC : bapak samekto No HP : 08122537472 Alt :  M Janji : (KAMIS/13/AGUSTUS/2026) jam Pasang : 09:00 Note : hubungi pelanggan jika ingin kelokasi"/>
    <n v="2026"/>
    <n v="8"/>
    <n v="13"/>
    <d v="2026-08-13T00:00:00"/>
    <n v="-0.625"/>
    <x v="0"/>
  </r>
  <r>
    <n v="2706"/>
    <n v="1002506084"/>
    <n v="3"/>
    <x v="4"/>
    <n v="4"/>
    <s v="PEKALONGAN"/>
    <s v="BREBES"/>
    <s v="BRB"/>
    <s v="REG"/>
    <s v="AO"/>
    <x v="0"/>
    <m/>
    <s v="Completed (PS)"/>
    <s v="RBS-Regional 3"/>
    <d v="2026-08-03T13:24:01"/>
    <d v="2026-08-03T19:47:36"/>
    <n v="69355791"/>
    <m/>
    <n v="146284108499"/>
    <s v="CV. Langgeng Jaya Arthaka"/>
    <s v="ODP-BRB-FT/054"/>
    <s v="WO060794465"/>
    <m/>
    <m/>
    <m/>
    <n v="109.01378917135"/>
    <n v="-6.8654065605515502"/>
    <s v="|MC50042|MYIA-061757958542/POI/Nugroho Ciptaning Caroko/08568585849/kitarokid@yahoo.com"/>
    <s v="Account Manager"/>
    <m/>
    <m/>
    <m/>
    <m/>
    <m/>
    <m/>
    <m/>
    <m/>
    <s v="Management Janji"/>
    <s v="2026-08-01 08:00:00 | telp :08568585849  alt :  pagi / siang 01/08/2026  hub sebelum ke lokasi "/>
    <s v="FCC"/>
    <d v="2026-03-08T13:25:40"/>
    <m/>
    <m/>
    <s v="PS"/>
    <s v="BRB"/>
    <s v="NO ADDON"/>
    <n v="20260803"/>
    <s v="Completed"/>
    <s v="- 11_11446;Biaya PSB HSI EBIS Tunai di Depan ~ 11[150000]  - SP_NOSS;SP_NOSS ~ Internet NOSS Multispeed Network[0]  - E23015;E23015 ~ ES23 - Perangkat ONT[0]  - E23015~null~44292;E23015||11||Abodemen 0[0]  - E23015~null~E23015_SWONTPREM;SWONTPREM ~ Biaya "/>
    <s v="INDIBIZ"/>
    <m/>
    <m/>
    <d v="2026-08-03T07:00:00"/>
    <s v="2026-08-01 08:00:00 | telp :08568585849  alt :  pagi / siang 01/08/2026  hub sebelum ke lokasi "/>
    <n v="2026"/>
    <n v="8"/>
    <n v="3"/>
    <d v="2026-08-03T00:00:00"/>
    <n v="-0.29166666666424135"/>
    <x v="0"/>
  </r>
  <r>
    <n v="2707"/>
    <n v="1002516503"/>
    <n v="3"/>
    <x v="1"/>
    <n v="5"/>
    <s v="SBY UTARA"/>
    <s v="LAMONGAN"/>
    <s v="BDG"/>
    <s v="REG"/>
    <s v="AO"/>
    <x v="0"/>
    <s v="1P INET"/>
    <s v="100 | REVOKE COMPLETED"/>
    <s v="RBS-Regional 3"/>
    <d v="2026-08-09T13:43:57"/>
    <d v="2026-08-12T13:46:04"/>
    <n v="69361815"/>
    <m/>
    <n v="152448204553"/>
    <s v="LARVA COFFE"/>
    <s v="ODP-BDG-FC/76 FC/D08/76.01"/>
    <s v="WO061322624"/>
    <m/>
    <m/>
    <m/>
    <n v="112.280131950974"/>
    <n v="-6.8721988680728199"/>
    <s v="MD|MYDB-20260806264538|DN00001/MN01285|LARVA COFFE|085606172718"/>
    <s v="MYDIGIBIZPARTNER"/>
    <m/>
    <m/>
    <m/>
    <m/>
    <m/>
    <m/>
    <m/>
    <m/>
    <s v="Management Janji"/>
    <s v="2026-08-12 10:00:00 | LARVA COFFE 085606172718"/>
    <s v="FCC"/>
    <d v="2026-09-08T13:54:59"/>
    <d v="2026-08-12T10:00:00"/>
    <s v="Kendala Pelanggan"/>
    <s v="REVOKE"/>
    <s v="BDG"/>
    <s v="NO ADDON"/>
    <m/>
    <s v="Revoke Completed"/>
    <s v="HSI Bisnis Promo HUT Telkom PSB 70% - 100 Mbps"/>
    <s v="INDIBIZ"/>
    <m/>
    <m/>
    <d v="2026-08-12T10:00:00"/>
    <s v="2026-08-12 10:00:00 | LARVA COFFE 085606172718"/>
    <m/>
    <m/>
    <m/>
    <e v="#NUM!"/>
    <e v="#NUM!"/>
    <x v="1"/>
  </r>
  <r>
    <n v="2708"/>
    <n v="1002516261"/>
    <n v="3"/>
    <x v="4"/>
    <n v="4"/>
    <s v="SEMARANG"/>
    <s v="SALATIGA"/>
    <s v="SLI"/>
    <s v="REG"/>
    <s v="AO"/>
    <x v="0"/>
    <s v="1P INET"/>
    <s v="Completed (PS)"/>
    <s v="RBS-Regional 3"/>
    <d v="2026-08-09T07:43:56"/>
    <d v="2026-08-10T16:17:49"/>
    <n v="69361663"/>
    <m/>
    <n v="142434111072"/>
    <s v="KOST KHOTIDJAH"/>
    <s v="ODP-SLI-FJ/007 FJ/D03/007.01"/>
    <s v="WO061297697"/>
    <m/>
    <m/>
    <m/>
    <n v="110.48695883481"/>
    <n v="-7.3271736595694499"/>
    <s v="|MN00238|MYIA-030704359141/POI/HASTADI WALUYO/085707687860/wandononirmanudatin@gmail.com"/>
    <s v="MYIB_ASSISTANT"/>
    <m/>
    <m/>
    <m/>
    <m/>
    <m/>
    <m/>
    <m/>
    <m/>
    <s v="Management Janji"/>
    <s v="2026-08-10 08:00:00 | Tanggal pemasangan: 10/08/2026 Jam pemasangan : pagi / siang Info Tambahan : Hubungi pelanggan dulu sebelum ke lokasi terima kasih."/>
    <s v="FCC"/>
    <d v="2026-09-08T07:54:52"/>
    <d v="2026-08-10T08:00:00"/>
    <m/>
    <s v="PS"/>
    <s v="SLI"/>
    <s v="NO ADDON"/>
    <n v="20260810"/>
    <s v="Completed"/>
    <s v="HSI Bisnis Basic Promo HUT Telkom PSB 70% - 50 Mbps"/>
    <s v="INDIBIZ"/>
    <m/>
    <m/>
    <d v="2026-08-10T08:00:00"/>
    <s v="2026-08-10 08:00:00 | Tanggal pemasangan: 10/08/2026 Jam pemasangan : pagi / siang Info Tambahan : Hubungi pelanggan dulu sebelum ke lokasi terima kasih."/>
    <n v="2026"/>
    <n v="8"/>
    <n v="10"/>
    <d v="2026-08-10T00:00:00"/>
    <n v="-0.33333333333575865"/>
    <x v="0"/>
  </r>
  <r>
    <n v="2709"/>
    <n v="1002516553"/>
    <n v="3"/>
    <x v="4"/>
    <n v="4"/>
    <s v="SEMARANG"/>
    <s v="UNGARAN"/>
    <s v="ABR"/>
    <s v="REG"/>
    <s v="AO"/>
    <x v="0"/>
    <s v="1P INET"/>
    <s v="Completed (PS)"/>
    <s v="RBS-Regional 3"/>
    <d v="2026-08-09T15:13:57"/>
    <d v="2026-08-10T19:41:25"/>
    <n v="69361929"/>
    <m/>
    <n v="141459107620"/>
    <s v="Rental PS Piyatak"/>
    <s v="ODP-ABR-FF/093 FF/D05/093.01"/>
    <s v="WO061329190"/>
    <m/>
    <m/>
    <m/>
    <n v="110.289786311066"/>
    <n v="-7.3068760328006102"/>
    <s v="|MYIB-CUST|MYTN-008529240462/POI/Robiansyah Abi Maulana/081235092660/robi.maulana453@gmail.com"/>
    <s v="MYINDIBIZ"/>
    <m/>
    <m/>
    <m/>
    <m/>
    <m/>
    <m/>
    <m/>
    <m/>
    <s v="Management Janji"/>
    <s v="2026-08-10 13:00:00 | Nama PIC : Bp Robi No Hp : 081235092660 No Alt : - Tgl Pemasangan : 10 Agustus 2026 Interval : PAGI SIANG Note : Hubungi pelanggan terlebih dahulu"/>
    <s v="FCC"/>
    <d v="2026-09-08T15:25:06"/>
    <d v="2026-08-10T13:00:00"/>
    <m/>
    <s v="PS"/>
    <s v="ABR"/>
    <s v="NO ADDON"/>
    <n v="20260810"/>
    <s v="Completed"/>
    <s v="HSI Bisnis Promo HUT Telkom PSB 70% - 75 Mbps"/>
    <s v="INDIBIZ"/>
    <m/>
    <m/>
    <d v="2026-08-10T13:00:00"/>
    <s v="2026-08-10 13:00:00 | Nama PIC : Bp Robi No Hp : 081235092660 No Alt : - Tgl Pemasangan : 10 Agustus 2026 Interval : PAGI SIANG Note : Hubungi pelanggan terlebih dahulu"/>
    <n v="2026"/>
    <n v="8"/>
    <n v="10"/>
    <d v="2026-08-10T00:00:00"/>
    <n v="-0.54166666666424135"/>
    <x v="0"/>
  </r>
  <r>
    <n v="2710"/>
    <n v="1002518384"/>
    <n v="3"/>
    <x v="5"/>
    <n v="5"/>
    <s v="SINGARJA"/>
    <s v="GIANYAR"/>
    <s v="GIN"/>
    <s v="REG"/>
    <s v="AO"/>
    <x v="0"/>
    <m/>
    <s v="102 | FOLLOW UP COMPLETED"/>
    <s v="RBS-Regional 3"/>
    <d v="2026-08-10T15:58:16"/>
    <d v="2026-08-12T15:10:42"/>
    <n v="69362670"/>
    <m/>
    <n v="172407213927"/>
    <s v="SD NEGERI 3 BURUAN"/>
    <s v="ODP-GIN-FAN/20"/>
    <s v="WO061443533"/>
    <m/>
    <m/>
    <m/>
    <n v="115.3020191"/>
    <n v="-8.5440394000000008"/>
    <s v="|MN02658|/PIC LUH PT OKA MAHAYANI/081339731300/sdburuan3@gmail.com"/>
    <s v="Sales Force DBS"/>
    <m/>
    <m/>
    <m/>
    <m/>
    <m/>
    <m/>
    <m/>
    <m/>
    <s v="Management Janji"/>
    <s v="2026-08-11 15:00:00|telp : 081339731300 alt :  M Janji : (11/08/2026) jam Pasang :pagi / siang  Note : hubungi pelanggan jika ingin kelokasi|40000802|MYDITA"/>
    <s v="FCC"/>
    <d v="2026-10-08T16:10:07"/>
    <d v="2026-08-11T15:00:00"/>
    <m/>
    <s v="REVOKE"/>
    <s v="GIN"/>
    <s v="NO ADDON"/>
    <m/>
    <s v="Follow Up Revoke Completed, New Order ID : SC1002522559"/>
    <s v="- 11_11446;Biaya PSB HSI EBIS Tunai di Depan ~ 11[150000]  - SP_NOSS;SP_NOSS ~ Internet NOSS Multispeed Network[0]  - SP_NOSS;SP_NOSS ~ Internet NOSS Multispeed Network[0]  - E25061;E25061 ~ ES25 - Paket HSI Basic (HSIEF) Khusus Winback 2.0[0]  - E25061~n"/>
    <s v="INDIBIZ"/>
    <m/>
    <m/>
    <d v="2026-08-11T15:00:00"/>
    <s v="2026-08-11 15:00:00|telp : 081339731300 alt :  M Janji : (11/08/2026) jam Pasang :pagi / siang  Note : hubungi pelanggan jika ingin kelokasi|40000802|MYDITA"/>
    <m/>
    <m/>
    <m/>
    <e v="#NUM!"/>
    <e v="#NUM!"/>
    <x v="1"/>
  </r>
  <r>
    <n v="2711"/>
    <n v="1002506059"/>
    <n v="3"/>
    <x v="0"/>
    <n v="5"/>
    <s v="KUPANG"/>
    <s v="MAUMERE"/>
    <s v="LRT"/>
    <s v="REG"/>
    <s v="AO"/>
    <x v="0"/>
    <s v="1P INET"/>
    <s v="Completed (PS)"/>
    <s v="RBS-Regional 3"/>
    <d v="2026-08-03T13:13:58"/>
    <d v="2026-08-13T09:01:18"/>
    <n v="69357481"/>
    <m/>
    <n v="172509796567"/>
    <s v="UD.REZKY"/>
    <s v="ODP-LRT-FC/03 FC/D01/03.01"/>
    <s v="WO060790309"/>
    <m/>
    <m/>
    <m/>
    <n v="122.956017851829"/>
    <n v="-8.3459036143228502"/>
    <s v="MD|MYDB-20260803264229|SC00001/MC00079|UD.REZKY|082348710002"/>
    <s v="MYDIGIBIZPARTNER"/>
    <m/>
    <m/>
    <m/>
    <m/>
    <m/>
    <m/>
    <m/>
    <m/>
    <s v="Management Janji"/>
    <s v="2026-08-04 13:00:00 | Tanggal pemasangan : 04 agustus 2026 Jam pemasangan : 08.00 - 12.00 Info Tambahan : Hubungi pelanggan dulu sebelum ke lokasi terimakasih"/>
    <s v="FCC"/>
    <d v="2026-03-08T13:25:40"/>
    <d v="2026-08-04T13:00:00"/>
    <m/>
    <s v="PS"/>
    <s v="LRT"/>
    <s v="NO ADDON"/>
    <n v="20260813"/>
    <s v="Completed"/>
    <s v="HSI Bisnis Basic Promo HUT Telkom PSB 70% - 50 Mbps"/>
    <s v="INDIBIZ"/>
    <m/>
    <m/>
    <d v="2026-08-04T13:00:00"/>
    <s v="2026-08-04 13:00:00 | Tanggal pemasangan : 04 agustus 2026 Jam pemasangan : 08.00 - 12.00 Info Tambahan : Hubungi pelanggan dulu sebelum ke lokasi terimakasih"/>
    <n v="2026"/>
    <n v="8"/>
    <n v="13"/>
    <d v="2026-08-13T00:00:00"/>
    <n v="8.4583333333357587"/>
    <x v="2"/>
  </r>
  <r>
    <n v="2712"/>
    <n v="1002517768"/>
    <n v="3"/>
    <x v="2"/>
    <n v="5"/>
    <s v="MADIUN"/>
    <s v="BOJONEGORO"/>
    <s v="BJN"/>
    <s v="REG"/>
    <s v="AO"/>
    <x v="0"/>
    <s v="1P INET"/>
    <s v="Completed (PS)"/>
    <s v="RBS-Regional 3"/>
    <d v="2026-08-10T13:31:56"/>
    <d v="2026-08-12T19:53:11"/>
    <n v="69362446"/>
    <m/>
    <n v="152609258563"/>
    <s v="IAI AL-FATIMAH BOJONEGORO"/>
    <s v="ODP-BJN-F10/02 FCL-10-02"/>
    <s v="WO061399639"/>
    <m/>
    <m/>
    <m/>
    <n v="111.89513009768901"/>
    <n v="-7.1650483361719104"/>
    <s v="|MN00271|MYIA-036613974630/POI/Abdul Khamid/081333388939/iaialfatimahbojonegoro@gmail.com"/>
    <s v="MYIB_ASSISTANT"/>
    <m/>
    <m/>
    <m/>
    <m/>
    <m/>
    <m/>
    <m/>
    <m/>
    <s v="Management Janji"/>
    <s v="2026-08-12 08:00:00 | telp : 081333388939 alt :  M Janji : (11/08/2026) jam Pasang :pagi / siang  Note : hubungi pelanggan jika ingin kelokasi "/>
    <s v="FCC"/>
    <d v="2026-10-08T13:39:47"/>
    <d v="2026-08-12T08:00:00"/>
    <m/>
    <s v="PS"/>
    <s v="BJN"/>
    <s v="NO ADDON"/>
    <n v="20260812"/>
    <s v="Completed"/>
    <s v="HSI Bisnis Promo HUT Telkom PSB 70% - 150 Mbps"/>
    <s v="INDIBIZ"/>
    <m/>
    <m/>
    <d v="2026-08-12T08:00:00"/>
    <s v="2026-08-12 08:00:00 | telp : 081333388939 alt :  M Janji : (11/08/2026) jam Pasang :pagi / siang  Note : hubungi pelanggan jika ingin kelokasi "/>
    <n v="2026"/>
    <n v="8"/>
    <n v="12"/>
    <d v="2026-08-12T00:00:00"/>
    <n v="-0.33333333333575865"/>
    <x v="0"/>
  </r>
  <r>
    <n v="2713"/>
    <n v="1002509971"/>
    <n v="3"/>
    <x v="2"/>
    <n v="5"/>
    <s v="MADIUN"/>
    <s v="PONOROGO"/>
    <s v="LOG"/>
    <s v="REG"/>
    <s v="AO"/>
    <x v="0"/>
    <m/>
    <s v="Completed (PS)"/>
    <s v="RBS-Regional 3"/>
    <d v="2026-08-05T10:26:41"/>
    <d v="2026-08-06T10:34:15"/>
    <n v="69347391"/>
    <m/>
    <n v="152621201444"/>
    <s v="SMP N 1 Tulakan"/>
    <s v="ODP-LOG-FD/21"/>
    <s v="WO060960680"/>
    <m/>
    <m/>
    <m/>
    <n v="111.26181800000001"/>
    <n v="-8.1719050000000006"/>
    <s v="MD|MYDB-20260720263153|DN00001/MN02053|SMP N 1 Tulakan|085230103982"/>
    <s v="MYDIGIBIZPARTNER"/>
    <m/>
    <m/>
    <m/>
    <m/>
    <m/>
    <m/>
    <m/>
    <m/>
    <s v="Management Janji"/>
    <s v="2026-08-05 13:00:00|2026-07-21 15:00:00 | Tanggal pemasangan: 21/07/2026 Jam pemasangan : pagi / siang Info Tambahan : Hubungi pelanggan dulu sebelum ke lokasi terima kasih|40961370|MYDITA"/>
    <s v="FCC"/>
    <d v="2026-05-08T10:39:45"/>
    <m/>
    <m/>
    <s v="PS"/>
    <s v="LOG"/>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5T07:00:00"/>
    <s v="2026-08-05 13:00:00|2026-07-21 15:00:00 | Tanggal pemasangan: 21/07/2026 Jam pemasangan : pagi / siang Info Tambahan : Hubungi pelanggan dulu sebelum ke lokasi terima kasih|40961370|MYDITA"/>
    <n v="2026"/>
    <n v="8"/>
    <n v="6"/>
    <d v="2026-08-06T00:00:00"/>
    <n v="0.70833333333575865"/>
    <x v="0"/>
  </r>
  <r>
    <n v="2714"/>
    <n v="1002516329"/>
    <n v="3"/>
    <x v="4"/>
    <n v="4"/>
    <s v="PEKALONGAN"/>
    <s v="BATANG"/>
    <s v="BTG"/>
    <s v="REG"/>
    <s v="AO"/>
    <x v="0"/>
    <s v="1P INET"/>
    <s v="Completed (PS)"/>
    <s v="RBS-Regional 3"/>
    <d v="2026-08-09T09:37:56"/>
    <d v="2026-08-10T16:18:30"/>
    <n v="69361746"/>
    <m/>
    <n v="146279105481"/>
    <s v="BATIK KAHURIPAN"/>
    <s v="ODP-BTG-FAB/098 FAB/D05/098.01"/>
    <s v="WO061304110"/>
    <m/>
    <m/>
    <m/>
    <n v="109.68969"/>
    <n v="-6.9304670000000002"/>
    <s v="|MN01913|MYIA-086578587841/POI/ERWIN SANDY NUGROHO/085600001909/azizah7174@gmail.com"/>
    <s v="MYIB_ASSISTANT"/>
    <m/>
    <m/>
    <m/>
    <m/>
    <m/>
    <m/>
    <m/>
    <m/>
    <s v="Management Janji"/>
    <s v="2026-08-10 13:00:00 | Tanggal pemasangan: 10/08/2026 Jam pemasangan : 13.00 Info Tambahan : Hubungi pelanggan dulu sebelum ke lokasi. terima kasih"/>
    <s v="FCC"/>
    <d v="2026-09-08T09:39:50"/>
    <d v="2026-08-10T13:00:00"/>
    <m/>
    <s v="PS"/>
    <s v="BTG"/>
    <s v="NO ADDON"/>
    <n v="20260810"/>
    <s v="Completed"/>
    <s v="HSI Bisnis Basic Promo HUT Telkom PSB 70% - 100 Mbps Dual Band"/>
    <s v="INDIBIZ"/>
    <m/>
    <m/>
    <d v="2026-08-10T13:00:00"/>
    <s v="2026-08-10 13:00:00 | Tanggal pemasangan: 10/08/2026 Jam pemasangan : 13.00 Info Tambahan : Hubungi pelanggan dulu sebelum ke lokasi. terima kasih"/>
    <n v="2026"/>
    <n v="8"/>
    <n v="10"/>
    <d v="2026-08-10T00:00:00"/>
    <n v="-0.54166666666424135"/>
    <x v="0"/>
  </r>
  <r>
    <n v="2715"/>
    <n v="1002520788"/>
    <n v="3"/>
    <x v="3"/>
    <n v="4"/>
    <s v="MAGELANG"/>
    <s v="MUNTILAN"/>
    <s v="MUN"/>
    <s v="REG"/>
    <s v="AO"/>
    <x v="0"/>
    <s v="1P INET"/>
    <s v="Completed (PS)"/>
    <s v="RBS-Regional 3"/>
    <d v="2026-08-11T16:43:57"/>
    <d v="2026-08-12T12:38:22"/>
    <n v="69363677"/>
    <m/>
    <n v="141146114824"/>
    <s v="SPBU 44 561 19 BANYUBIRU"/>
    <s v="ODP-MUN-FAB/052"/>
    <s v="WO061525499"/>
    <m/>
    <m/>
    <m/>
    <n v="110.3131975"/>
    <n v="-7.5563438999999999"/>
    <s v="|MN02395|MYIA-083649661903/POI/YUDHI MULYANTORO/085643621726/pomyudie19@gmail.com"/>
    <s v="MYIB_ASSISTANT"/>
    <m/>
    <m/>
    <m/>
    <m/>
    <m/>
    <m/>
    <m/>
    <m/>
    <s v="Management Janji"/>
    <s v="2026-08-12 13:00:00 | Nama Pic : bp YUDHI  No Hp Pic : 085643621726 No alt : - Jam Pemasangan : siang  Tanggal Pemasangan : 12 Agustus 2026"/>
    <s v="FCC"/>
    <d v="2026-11-08T16:54:58"/>
    <d v="2026-08-12T13:00:00"/>
    <m/>
    <s v="PS"/>
    <s v="MUN"/>
    <s v="NO ADDON"/>
    <n v="20260812"/>
    <s v="Completed"/>
    <s v="HSI Bisnis Promo HUT Telkom PSB 70% - 75 Mbps"/>
    <s v="INDIBIZ"/>
    <m/>
    <m/>
    <d v="2026-08-12T13:00:00"/>
    <s v="2026-08-12 13:00:00 | Nama Pic : bp YUDHI  No Hp Pic : 085643621726 No alt : - Jam Pemasangan : siang  Tanggal Pemasangan : 12 Agustus 2026"/>
    <n v="2026"/>
    <n v="8"/>
    <n v="12"/>
    <d v="2026-08-12T00:00:00"/>
    <n v="-0.54166666666424135"/>
    <x v="0"/>
  </r>
  <r>
    <n v="2716"/>
    <n v="1002517826"/>
    <n v="3"/>
    <x v="1"/>
    <n v="5"/>
    <s v="SBY UTARA"/>
    <s v="TANDES"/>
    <s v="LKI"/>
    <s v="REG"/>
    <s v="AO"/>
    <x v="0"/>
    <s v="1P INET"/>
    <s v="Completed (PS)"/>
    <s v="RBS-Regional 3"/>
    <d v="2026-08-10T13:41:57"/>
    <d v="2026-08-11T11:11:36"/>
    <n v="69362487"/>
    <m/>
    <n v="152424213278"/>
    <s v="CV Sumber Rejeki"/>
    <s v="ODP-LKS-FBD/37 FBD/D03/37.01"/>
    <s v="WO061401222"/>
    <m/>
    <m/>
    <m/>
    <n v="112.6777617"/>
    <n v="-7.3129564"/>
    <s v="|MN00483|MYIA-014803231170/POI/Susanto/081252338888/susantorafly@yahoo.com"/>
    <s v="MYIB_ASSISTANT"/>
    <m/>
    <m/>
    <m/>
    <m/>
    <m/>
    <m/>
    <m/>
    <m/>
    <s v="Management Janji"/>
    <s v="2026-08-16 13:00:00 | Jam pemasangan : 12.00 Info Tambahan : Hubungi pelanggan dulu sebelum ke lokasi terimakasih  "/>
    <s v="FCC"/>
    <d v="2026-10-08T13:54:44"/>
    <d v="2026-08-16T13:00:00"/>
    <m/>
    <s v="PS"/>
    <s v="LKI"/>
    <s v="NO ADDON"/>
    <n v="20260811"/>
    <s v="Completed"/>
    <s v="HSI Bisnis Promo HUT Telkom PSB 70% - 100 Mbps Dual Band"/>
    <s v="INDIBIZ"/>
    <m/>
    <m/>
    <d v="2026-08-16T13:00:00"/>
    <s v="2026-08-16 13:00:00 | Jam pemasangan : 12.00 Info Tambahan : Hubungi pelanggan dulu sebelum ke lokasi terimakasih  "/>
    <n v="2026"/>
    <n v="8"/>
    <n v="11"/>
    <d v="2026-08-11T00:00:00"/>
    <n v="-5.5416666666642413"/>
    <x v="0"/>
  </r>
  <r>
    <n v="2717"/>
    <n v="1002510520"/>
    <n v="3"/>
    <x v="5"/>
    <n v="5"/>
    <s v="SINGARJA"/>
    <s v="SINGARAJA"/>
    <s v="SRR"/>
    <s v="REG"/>
    <s v="AO"/>
    <x v="0"/>
    <m/>
    <s v="102 | FOLLOW UP COMPLETED"/>
    <s v="RBS-Regional 3"/>
    <d v="2026-08-05T13:25:56"/>
    <d v="2026-08-07T12:47:55"/>
    <n v="69359181"/>
    <m/>
    <n v="172425707973"/>
    <s v="SMK NEGERI 1 SERIRIT"/>
    <s v="ODP-SRR-FN/66"/>
    <s v="WO060995729"/>
    <m/>
    <m/>
    <m/>
    <n v="114.9183065"/>
    <n v="-8.2022200000000005"/>
    <s v="|MN02677|/PIC PUTU BISMA PUTERA ARYANA/081936477999/tatausahaskanser@gmail.com"/>
    <s v="Sales Force DBS"/>
    <m/>
    <m/>
    <m/>
    <m/>
    <m/>
    <m/>
    <m/>
    <m/>
    <s v="Management Janji"/>
    <s v="2026-08-06 13:00:00|Tanggal pemasangan: 6/08/2026 Jam pemasangan : pagi / siang Info Tambahan : Hubungi pelanggan dulu sebelum ke lokasi. terima kasih|40010577|MYDITA"/>
    <s v="FCC"/>
    <d v="2026-05-08T13:39:44"/>
    <d v="2026-08-06T13:00:00"/>
    <s v="Kendala Pelanggan"/>
    <s v="REVOKE"/>
    <s v="SRR"/>
    <s v="NO ADDON"/>
    <m/>
    <s v="Follow Up Revoke Completed, New Order ID : SC1002514504"/>
    <s v="- 11_11446;Biaya PSB HSI EBIS Tunai di Depan ~ 11[150000]  - SP_NOSS;SP_NOSS ~ Internet NOSS Multispeed Network[0]  - SP_NOSS;SP_NOSS ~ Internet NOSS Multispeed Network[0]  - E23015;E23015 ~ ES23 - Perangkat ONT[0]  - E23015~null~44292;E23015||11||Abodeme"/>
    <s v="INDIBIZ"/>
    <m/>
    <m/>
    <d v="2026-08-06T13:00:00"/>
    <s v="2026-08-06 13:00:00|Tanggal pemasangan: 6/08/2026 Jam pemasangan : pagi / siang Info Tambahan : Hubungi pelanggan dulu sebelum ke lokasi. terima kasih|40010577|MYDITA"/>
    <m/>
    <m/>
    <m/>
    <e v="#NUM!"/>
    <e v="#NUM!"/>
    <x v="1"/>
  </r>
  <r>
    <n v="2718"/>
    <n v="1002504476"/>
    <n v="3"/>
    <x v="3"/>
    <n v="4"/>
    <s v="YOGYAKARTA"/>
    <s v="SLEMAN"/>
    <s v="GOD"/>
    <s v="REG"/>
    <s v="AO"/>
    <x v="0"/>
    <m/>
    <s v="Completed (PS)"/>
    <s v="RBS-Regional 2"/>
    <d v="2026-08-01T11:56:11"/>
    <d v="2026-08-04T11:29:05"/>
    <n v="69356681"/>
    <m/>
    <n v="146136130010"/>
    <s v="PT Bestari Mulia"/>
    <s v="ODP-GOD-FB/005"/>
    <s v="WO060652204"/>
    <m/>
    <m/>
    <m/>
    <n v="110.3310683"/>
    <n v="-7.7820229999999997"/>
    <s v="|MB10152|/PT Bestari Mulia/08112465562/081336445429/bakhtiyar@royalcorp.co.id"/>
    <s v="Sales Force DBS"/>
    <m/>
    <m/>
    <m/>
    <m/>
    <m/>
    <m/>
    <m/>
    <m/>
    <s v="Management Janji"/>
    <s v="2026-08-03 13:00:00|Tanggal pemasangan: 01/08/2026 Jam pemasangan : pagi / siang Info Tambahan : Hubungi pelanggan dulu sebelum ke lokasi terima kasih|40961370|MYDITA"/>
    <s v="FCC"/>
    <d v="2026-01-08T12:09:52"/>
    <d v="2026-08-03T13:00:00"/>
    <m/>
    <s v="PS"/>
    <s v="GOD"/>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3T13:00:00"/>
    <s v="2026-08-03 13:00:00|Tanggal pemasangan: 01/08/2026 Jam pemasangan : pagi / siang Info Tambahan : Hubungi pelanggan dulu sebelum ke lokasi terima kasih|40961370|MYDITA"/>
    <n v="2026"/>
    <n v="8"/>
    <n v="4"/>
    <d v="2026-08-04T00:00:00"/>
    <n v="0.45833333333575865"/>
    <x v="0"/>
  </r>
  <r>
    <n v="2719"/>
    <n v="1002508918"/>
    <n v="3"/>
    <x v="3"/>
    <n v="4"/>
    <s v="PURWOKERTO"/>
    <s v="PURBALINGGA"/>
    <s v="BBT"/>
    <s v="REG"/>
    <s v="AO"/>
    <x v="0"/>
    <m/>
    <s v="Completed (PS)"/>
    <s v="RBS-Regional 3"/>
    <d v="2026-08-04T15:31:58"/>
    <d v="2026-08-06T17:34:50"/>
    <n v="69358462"/>
    <m/>
    <n v="146394104362"/>
    <s v="KSPPS ANUGERAH REMBANG"/>
    <s v="ODP-BBT-FS/015"/>
    <s v="WO060968767"/>
    <m/>
    <m/>
    <m/>
    <n v="109.518474"/>
    <n v="-7.3077800000000002"/>
    <s v="AMRBS ; 980066; AM ; GINA LYSA PUTRI ; TREG3 ; MAGELANG ;PSB 1S HSI BISNIS PROMO 1:1 100 MB;Amat Ariyanto 082138536755; anugerah.rembang@gmail.com"/>
    <s v="Account Manager"/>
    <m/>
    <m/>
    <m/>
    <m/>
    <m/>
    <m/>
    <m/>
    <m/>
    <s v="Management Janji"/>
    <s v="2026-08-10 12:00:00|M Janji : (06/08/2026) jam Pasang pagi / siang  Note : hubungi pelanggan jika ingin kelokasi|40981182|MYDITA"/>
    <s v="FCC"/>
    <d v="2026-04-08T15:40:01"/>
    <d v="2026-08-10T12:00:00"/>
    <m/>
    <s v="PS"/>
    <s v="BBT"/>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10T12:00:00"/>
    <s v="2026-08-10 12:00:00|M Janji : (06/08/2026) jam Pasang pagi / siang  Note : hubungi pelanggan jika ingin kelokasi|40981182|MYDITA"/>
    <n v="2026"/>
    <n v="8"/>
    <n v="6"/>
    <d v="2026-08-06T00:00:00"/>
    <n v="-4.5"/>
    <x v="0"/>
  </r>
  <r>
    <n v="2720"/>
    <n v="1002525287"/>
    <n v="3"/>
    <x v="2"/>
    <n v="5"/>
    <s v="MALANG"/>
    <s v="BATU"/>
    <s v="NTG"/>
    <s v="REG"/>
    <s v="AO"/>
    <x v="0"/>
    <s v="1P INET"/>
    <s v="Completed (PS)"/>
    <s v="RBS-Regional 3"/>
    <d v="2026-08-13T19:46:56"/>
    <d v="2026-08-14T21:50:57"/>
    <n v="69365569"/>
    <m/>
    <n v="152724202007"/>
    <s v="ELVI COSMETIC"/>
    <s v="ODP-NTG-FF/09 FF/D02/09.01"/>
    <s v="WO061705491"/>
    <m/>
    <m/>
    <m/>
    <n v="112.375826463103"/>
    <n v="-7.8894573340773402"/>
    <s v="MD|MYDB-20260813265270|SC20017/MC20200|ELVI COSMETIC|6285746659730"/>
    <s v="MYDIGIBIZPARTNER"/>
    <m/>
    <m/>
    <m/>
    <m/>
    <m/>
    <m/>
    <m/>
    <m/>
    <s v="Management Janji"/>
    <s v="2026-08-15 08:00:00 | Nama PIC : Bp Edi No HP : 085746659730 No Alt : - M Janji :  15 Agustus 2026 Jam Pasang : Pagi / Siang Note : hubungi pelanggan jika ingin kelokasi "/>
    <s v="FCC"/>
    <s v="13-08-2026 19:55:23"/>
    <d v="2026-08-15T08:00:00"/>
    <m/>
    <s v="PS"/>
    <s v="NTG"/>
    <s v="NETMONK"/>
    <n v="20260814"/>
    <s v="Completed"/>
    <s v="HSI Bisnis Bundling Netmonk PSB 70% Promo - 300 Mbps"/>
    <s v="INDIBIZ"/>
    <m/>
    <m/>
    <d v="2026-08-15T08:00:00"/>
    <s v="2026-08-15 08:00:00 | Nama PIC : Bp Edi No HP : 085746659730 No Alt : - M Janji :  15 Agustus 2026 Jam Pasang : Pagi / Siang Note : hubungi pelanggan jika ingin kelokasi "/>
    <n v="2026"/>
    <n v="8"/>
    <n v="14"/>
    <d v="2026-08-14T00:00:00"/>
    <n v="-1.3333333333357587"/>
    <x v="0"/>
  </r>
  <r>
    <n v="2721"/>
    <n v="1002508311"/>
    <n v="3"/>
    <x v="4"/>
    <n v="4"/>
    <s v="PEKALONGAN"/>
    <s v="BREBES"/>
    <s v="BRB"/>
    <s v="REG"/>
    <s v="AO"/>
    <x v="0"/>
    <m/>
    <s v="Completed (PS)"/>
    <s v="RBS-Regional 3"/>
    <d v="2026-08-04T13:43:41"/>
    <d v="2026-08-04T14:36:27"/>
    <n v="69355882"/>
    <m/>
    <n v="146284108647"/>
    <s v="CV. SUBEKTI SETIABUDI"/>
    <s v="ODP-BRB-FF/080"/>
    <s v="WO060896813"/>
    <m/>
    <m/>
    <m/>
    <n v="109.0508512"/>
    <n v="-6.9660859000000004"/>
    <s v="AMRBS;403095;REG3;BAYU;085100296564;HSI 1S 100MB;HSI 100MB;PIC 0882005129196;spbukemiriamba@gmail.com"/>
    <s v="Account Manager"/>
    <m/>
    <m/>
    <m/>
    <m/>
    <m/>
    <m/>
    <m/>
    <m/>
    <s v="Management Janji"/>
    <s v="2026-08-04 13:00:00|SPBU 4452210 Kemiriamba Jatibarang |SYSTEM|MYDITA"/>
    <s v="FCC"/>
    <d v="2026-04-08T13:54:57"/>
    <m/>
    <m/>
    <s v="PS"/>
    <s v="BRB"/>
    <s v="NO ADDON"/>
    <n v="20260804"/>
    <s v="Completed"/>
    <s v="- 11_11446;Biaya PSB HSI EBIS Tunai di Depan ~ 11[150000]  - E23015;E23015 ~ ES23 - Perangkat ONT[0]  - E23015~null~44292;E23015||11||Abodemen 0[0]  - E23015~null~E23015_SWONTPREM;SWONTPREM ~ Biaya Sewa ONT Premium ~ E23015[50000]  - E25060;E25060 ~ ES25 "/>
    <s v="INDIBIZ"/>
    <m/>
    <m/>
    <d v="2026-08-04T07:00:00"/>
    <s v="2026-08-04 13:00:00|SPBU 4452210 Kemiriamba Jatibarang |SYSTEM|MYDITA"/>
    <n v="2026"/>
    <n v="8"/>
    <n v="4"/>
    <d v="2026-08-04T00:00:00"/>
    <n v="-0.29166666666424135"/>
    <x v="0"/>
  </r>
  <r>
    <n v="2722"/>
    <n v="1002529746"/>
    <n v="3"/>
    <x v="1"/>
    <n v="5"/>
    <s v="SBY UTARA"/>
    <s v="MANYAR"/>
    <s v="MGO"/>
    <s v="REG"/>
    <s v="AO"/>
    <x v="0"/>
    <m/>
    <s v="CC - HD1A - INPROGRESS UNCONTACTED"/>
    <s v="RBS-Regional 3"/>
    <d v="2026-08-16T14:15:18"/>
    <d v="2026-08-16T15:17:15"/>
    <n v="69367583"/>
    <m/>
    <n v="152413167692"/>
    <s v="Warkop sumber rejeki koblen"/>
    <s v="ODP-DMO-FMS/12"/>
    <m/>
    <m/>
    <m/>
    <m/>
    <n v="112.7339817"/>
    <n v="-7.2544824999999999"/>
    <s v="|MN02446|/Warkop sumber rejeki koblen/Mat sholeh/082200474020/mat33903@gmail.com/HSI Basic Promo HUT Telkom (1:2) 75 Mbps (Rp 365.000) PSB Rp 150.000"/>
    <s v="Sales Force DBS"/>
    <m/>
    <m/>
    <m/>
    <m/>
    <m/>
    <m/>
    <m/>
    <m/>
    <m/>
    <m/>
    <m/>
    <s v="16-08-2026 14:25:39"/>
    <m/>
    <m/>
    <s v="FCC"/>
    <s v="MGO"/>
    <s v="NO ADDON"/>
    <m/>
    <s v="UNCONTACTED : Invalid Phone Number Novin Dwigo Prayudha 40961371|MYDITA"/>
    <s v="- 11_11446;Biaya PSB HSI EBIS Tunai di Depan ~ 11[150000]  - SP_NOSS;SP_NOSS ~ Internet NOSS Multispeed Network[0]  - E25061;E25061 ~ ES25 - Paket HSI Basic (HSIEF) Khusus Winback 2.0[0]  - E25061~null~E25061_UNL;UNL ~ Internet-Link Unlimited Internet Usa"/>
    <s v="INDIBIZ"/>
    <m/>
    <m/>
    <m/>
    <m/>
    <m/>
    <m/>
    <m/>
    <e v="#NUM!"/>
    <e v="#NUM!"/>
    <x v="1"/>
  </r>
  <r>
    <n v="2723"/>
    <n v="1002515908"/>
    <n v="3"/>
    <x v="1"/>
    <n v="5"/>
    <s v="MADURA"/>
    <s v="PAMEKASAN"/>
    <s v="WRP"/>
    <s v="REG"/>
    <s v="AO"/>
    <x v="0"/>
    <s v="1P INET"/>
    <s v="100 | REVOKE COMPLETED"/>
    <s v="RBS-Regional 3"/>
    <d v="2026-08-08T12:59:56"/>
    <d v="2026-08-11T13:50:41"/>
    <n v="69361438"/>
    <m/>
    <n v="152427205515"/>
    <s v="SPBU 54.693.04"/>
    <s v="ODP-WRP-FC/18 FC/D01/18.01"/>
    <s v="WO061257884"/>
    <m/>
    <m/>
    <m/>
    <n v="113.53667177259899"/>
    <n v="-6.8961094586734104"/>
    <s v="MD|MYDB-20260807264692|DB10005/MB10071|SPBU 54.693.04|081803008030"/>
    <s v="MYDIGIBIZPARTNER"/>
    <m/>
    <m/>
    <m/>
    <m/>
    <m/>
    <m/>
    <m/>
    <m/>
    <s v="Management Janji"/>
    <s v="2026-08-09 13:00:00 | Tgl Pemasangan : 09 Agustus 2026 Interval : PAGI SIANG Note : Hubungi pelanggan terlebih dahulu"/>
    <s v="FCC"/>
    <d v="2026-08-08T13:10:17"/>
    <d v="2026-08-09T13:00:00"/>
    <s v="Kendala Teknik"/>
    <s v="REVOKE"/>
    <s v="WRP"/>
    <s v="NO ADDON"/>
    <m/>
    <s v="Revoke Completed"/>
    <s v="HSI Bisnis Promo HUT Telkom PSB 70% - 75 Mbps"/>
    <s v="INDIBIZ"/>
    <m/>
    <m/>
    <d v="2026-08-09T13:00:00"/>
    <s v="2026-08-09 13:00:00 | Tgl Pemasangan : 09 Agustus 2026 Interval : PAGI SIANG Note : Hubungi pelanggan terlebih dahulu"/>
    <m/>
    <m/>
    <m/>
    <e v="#NUM!"/>
    <e v="#NUM!"/>
    <x v="1"/>
  </r>
  <r>
    <n v="2724"/>
    <n v="1002520804"/>
    <n v="3"/>
    <x v="1"/>
    <n v="5"/>
    <s v="SBY UTARA"/>
    <s v="LAMONGAN"/>
    <s v="BDG"/>
    <s v="REG"/>
    <s v="AO"/>
    <x v="0"/>
    <m/>
    <s v="Completed (PS)"/>
    <s v="RBS-Regional 3"/>
    <d v="2026-08-11T16:47:59"/>
    <d v="2026-08-13T12:27:38"/>
    <n v="69363650"/>
    <m/>
    <n v="152448204561"/>
    <s v="SPBU 53.622.27"/>
    <s v="ODP-BDG-FG/05"/>
    <s v="WO061537340"/>
    <m/>
    <m/>
    <m/>
    <n v="112.356337"/>
    <n v="-6.8669846000000003"/>
    <s v="|MN01781|/SPBU 53.622.27/DANU ANUGRAH PERNIKADILAH/081322092660/spbu5362227@gmail.com/HSI Basic Promo HUT Telkom (1:2) 50 Mbps (Rp 320.000) PSB Rp 150.000/"/>
    <s v="Sales Force DBS"/>
    <m/>
    <m/>
    <m/>
    <m/>
    <m/>
    <m/>
    <m/>
    <m/>
    <s v="Management Janji"/>
    <s v="2026-08-12 15:00:00|Waktu pemasangan : 12 agustus 2026 Jam pemasangan : 08.00 - 12.00 Info Tambahan : Hubungi pelanggan dulu sebelum ke lokasi terimakasih |40971401|MYDITA"/>
    <s v="FCC"/>
    <d v="2026-11-08T16:54:58"/>
    <d v="2026-08-12T15:00:00"/>
    <s v="Kendala Teknik"/>
    <s v="PS"/>
    <s v="BDG"/>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2T15:00:00"/>
    <s v="2026-08-12 15:00:00|Waktu pemasangan : 12 agustus 2026 Jam pemasangan : 08.00 - 12.00 Info Tambahan : Hubungi pelanggan dulu sebelum ke lokasi terimakasih |40971401|MYDITA"/>
    <n v="2026"/>
    <n v="8"/>
    <n v="13"/>
    <d v="2026-08-13T00:00:00"/>
    <n v="0.375"/>
    <x v="0"/>
  </r>
  <r>
    <n v="2725"/>
    <n v="1002529924"/>
    <n v="3"/>
    <x v="7"/>
    <n v="4"/>
    <s v="KUDUS"/>
    <s v="JEPARA"/>
    <s v="BAN"/>
    <s v="REG"/>
    <s v="AO"/>
    <x v="0"/>
    <m/>
    <s v="CANCEL COMPLETED"/>
    <s v="RBS-Regional 3"/>
    <d v="2026-08-16T16:16:52"/>
    <d v="2026-08-17T15:12:08"/>
    <n v="69367685"/>
    <m/>
    <n v="142507105382"/>
    <s v="CV. TAYU INDAH JAYA (SPBU 44.594.03)"/>
    <s v="ODP-BAN-FC/073"/>
    <m/>
    <m/>
    <m/>
    <m/>
    <n v="110.7289937"/>
    <n v="-6.5278425000000002"/>
    <s v="AMRBS;403098;REG3;DANIEL MARWA DENERO;08112876658;CP.DWI RUSTINI;082137672229;PAKET PROMO 535 rb 100mb 1:1;CV. TAYU INDAH JAYA (SPBU 44.594.03)"/>
    <s v="Account Manager"/>
    <m/>
    <m/>
    <m/>
    <m/>
    <m/>
    <m/>
    <m/>
    <m/>
    <m/>
    <m/>
    <m/>
    <s v="16-08-2026 16:39:59"/>
    <m/>
    <m/>
    <s v="REJECT_FCC"/>
    <s v="BAN"/>
    <s v="NO ADDON"/>
    <m/>
    <s v="DECLINE : Decline - Tidak Merasa Melakukan Registrasi YUDA SEPTIAN 40000798|MYDITA"/>
    <s v="- 11_11446;Biaya PSB HSI EBIS Tunai di Depan ~ 11[150000]  - SP_NOSS;SP_NOSS ~ Internet NOSS Multispeed Network[0]  - E23015;E23015 ~ ES23 - Perangkat ONT[0]  - E23015~null~44292;E23015||11||Abodemen 0[0]  - E23015~null~E23015_SWONTPREM;SWONTPREM ~ Biaya "/>
    <s v="INDIBIZ"/>
    <m/>
    <m/>
    <m/>
    <m/>
    <m/>
    <m/>
    <m/>
    <e v="#NUM!"/>
    <e v="#NUM!"/>
    <x v="1"/>
  </r>
  <r>
    <n v="2726"/>
    <n v="1002505119"/>
    <n v="3"/>
    <x v="1"/>
    <n v="5"/>
    <s v="MADURA"/>
    <s v="BANGKALAN"/>
    <s v="SPG"/>
    <s v="REG"/>
    <s v="AO"/>
    <x v="0"/>
    <m/>
    <s v="Completed (PS)"/>
    <s v="RBS-Regional 3"/>
    <d v="2026-08-02T10:24:07"/>
    <d v="2026-08-02T14:51:52"/>
    <n v="69251028"/>
    <m/>
    <n v="152434913425"/>
    <s v="Toko Munakib"/>
    <s v="ODP-SPG-FS/61"/>
    <s v="WO060700251"/>
    <m/>
    <m/>
    <m/>
    <n v="113.207784820028"/>
    <n v="-7.0519537318538701"/>
    <s v="|MN02600|/Toko Munakib/081220281034/aqib36212@gmail.com/HSI Bisnis Winback + Netmonk (1:1) 50 Mbps (Rp 461.100) PSB Rp 150.000/Munakib/-7.038163673894115, 113.20578535838261"/>
    <s v="Sales Force DBS"/>
    <m/>
    <m/>
    <m/>
    <m/>
    <m/>
    <m/>
    <m/>
    <m/>
    <s v="Management Janji"/>
    <s v="2026-02-21 13:00:00|Nama PIC : Bp Munakib  No Hp : 081220281034  Alt : -  Manja : 21 Feb 2026  Jam : Pagi / Siang  Note : Hubungi pelanggan terlebih dahulu  |MU7871|MYDITA"/>
    <s v="FCC"/>
    <d v="2026-02-08T10:25:14"/>
    <m/>
    <m/>
    <s v="PS"/>
    <s v="SPG"/>
    <s v="NETMONK"/>
    <n v="20260802"/>
    <s v="Completed"/>
    <s v="- 11_11446;Biaya PSB HSI EBIS Tunai di Depan ~ 11[150000]  - E23015;E23015 ~ ES23 - Perangkat ONT[0]  - E23015~null~44292;E23015||11||Abodemen 0[0]  - E23015~null~E23015_SWONT;SWONT ~ Biaya Sewa ONT ~ E23015[30000]  - E24057;E24057 ~ ES24 - Paket HSI Bisn"/>
    <s v="INDIBIZ"/>
    <m/>
    <m/>
    <d v="2026-08-02T07:00:00"/>
    <s v="2026-02-21 13:00:00|Nama PIC : Bp Munakib  No Hp : 081220281034  Alt : -  Manja : 21 Feb 2026  Jam : Pagi / Siang  Note : Hubungi pelanggan terlebih dahulu  |MU7871|MYDITA"/>
    <n v="2026"/>
    <n v="8"/>
    <n v="2"/>
    <d v="2026-08-02T00:00:00"/>
    <n v="-0.29166666666424135"/>
    <x v="0"/>
  </r>
  <r>
    <n v="2727"/>
    <n v="1002511692"/>
    <n v="3"/>
    <x v="4"/>
    <n v="4"/>
    <s v="SEMARANG"/>
    <s v="INNER - SEMARANG JATENG UTARA"/>
    <s v="SMT"/>
    <s v="REG"/>
    <s v="AO"/>
    <x v="0"/>
    <s v="1P INET"/>
    <s v="Completed (PS)"/>
    <s v="RBS-Regional 3"/>
    <d v="2026-08-06T09:58:56"/>
    <d v="2026-08-08T21:14:15"/>
    <n v="69359678"/>
    <m/>
    <n v="141420144940"/>
    <s v="CV Solusi Inovasi Properti"/>
    <s v="ODP-SMT-FBK/129 FBK/D09/129.01"/>
    <s v="WO061048653"/>
    <m/>
    <m/>
    <m/>
    <n v="110.386797152459"/>
    <n v="-6.9922062738481303"/>
    <s v="MD|MYDB-20260805264414|DN00001/MN00299|CV Solusi Inovasi Properti|081575628551"/>
    <s v="MYDIGIBIZPARTNER"/>
    <m/>
    <m/>
    <m/>
    <m/>
    <m/>
    <m/>
    <m/>
    <m/>
    <s v="Management Janji"/>
    <s v="2026-08-07 08:00:00 | telp :081575628551 alt : manja : pagi : siang 07/08/2026 hub sebelum ke lokasi "/>
    <s v="FCC"/>
    <d v="2026-06-08T10:10:02"/>
    <d v="2026-08-07T08:00:00"/>
    <m/>
    <s v="PS"/>
    <s v="SMT"/>
    <s v="NO ADDON"/>
    <n v="20260808"/>
    <s v="Completed"/>
    <s v="HSI Bisnis Promo HUT Telkom PSB 70% - 200 Mbps"/>
    <s v="INDIBIZ"/>
    <m/>
    <m/>
    <d v="2026-08-07T08:00:00"/>
    <s v="2026-08-07 08:00:00 | telp :081575628551 alt : manja : pagi : siang 07/08/2026 hub sebelum ke lokasi "/>
    <n v="2026"/>
    <n v="8"/>
    <n v="8"/>
    <d v="2026-08-08T00:00:00"/>
    <n v="0.66666666666424135"/>
    <x v="0"/>
  </r>
  <r>
    <n v="2728"/>
    <n v="1002517119"/>
    <n v="3"/>
    <x v="7"/>
    <n v="4"/>
    <s v="SOLO"/>
    <s v="WONOGIRI"/>
    <s v="WNG"/>
    <s v="REG"/>
    <s v="AO"/>
    <x v="0"/>
    <s v="2P INET + VOICE"/>
    <s v="Completed (PS)"/>
    <s v="RBS-Regional 3"/>
    <d v="2026-08-10T09:55:57"/>
    <d v="2026-08-11T13:43:33"/>
    <n v="69362186"/>
    <n v="2735504024"/>
    <n v="143554100559"/>
    <s v="PT KARYA DARMO TINEM SPBU 44.576.04"/>
    <s v="ODP-WNG-FE/074 FE/D01/074.01"/>
    <s v="WO061365262"/>
    <m/>
    <m/>
    <m/>
    <n v="110.9826278"/>
    <n v="-7.8151533000000004"/>
    <s v="|MN02255|MYIA-076795064714/POI/ELLISA YULIYANTI/085641059961/spbu4457604bbm@yahoo.com"/>
    <s v="MYIB_ASSISTANT"/>
    <m/>
    <m/>
    <m/>
    <m/>
    <m/>
    <m/>
    <m/>
    <m/>
    <s v="Management Janji"/>
    <s v="2026-08-11 08:00:00 | Tanggal pemasangan: 11/08/2026 Jam pemasangan : pagi / siang Info Tambahan : Hubungi pelanggan dulu sebelum ke lokasi terima kasih."/>
    <s v="FCC"/>
    <d v="2026-10-08T10:10:08"/>
    <d v="2026-08-11T08:00:00"/>
    <m/>
    <s v="PS"/>
    <s v="WNG"/>
    <s v="NO ADDON"/>
    <n v="20260811"/>
    <s v="Completed"/>
    <s v="HSI Bisnis Basic Bundling Phone PSB 70% - Free 800 Menit Promo - 75 Mbps"/>
    <s v="INDIBIZ"/>
    <m/>
    <m/>
    <d v="2026-08-11T08:00:00"/>
    <s v="2026-08-11 08:00:00 | Tanggal pemasangan: 11/08/2026 Jam pemasangan : pagi / siang Info Tambahan : Hubungi pelanggan dulu sebelum ke lokasi terima kasih."/>
    <n v="2026"/>
    <n v="8"/>
    <n v="11"/>
    <d v="2026-08-11T00:00:00"/>
    <n v="-0.33333333333575865"/>
    <x v="0"/>
  </r>
  <r>
    <n v="2729"/>
    <n v="1002505511"/>
    <n v="3"/>
    <x v="6"/>
    <n v="5"/>
    <s v="SIDOARJO"/>
    <s v="MOJOKERTO"/>
    <s v="MIP"/>
    <s v="REG"/>
    <s v="AO"/>
    <x v="0"/>
    <m/>
    <s v="OSS - FALLOUT"/>
    <s v="RBS-Regional 3"/>
    <d v="2026-08-03T08:42:40"/>
    <d v="2026-08-10T08:58:41"/>
    <n v="69357180"/>
    <m/>
    <n v="152313204392"/>
    <s v="SMP ENTREPRENEUR DAARUS SHALAWAT"/>
    <s v="ODP-MIP-FA/40"/>
    <s v="WO060760288"/>
    <m/>
    <m/>
    <m/>
    <n v="112.4777466"/>
    <n v="-7.4137721000000001"/>
    <s v="|MC30217|/AHMAD MAKSUM AMIN/87752703567/ppdaarusshalawat@gmail.com"/>
    <s v="Sales Force DBS"/>
    <m/>
    <m/>
    <m/>
    <m/>
    <m/>
    <m/>
    <m/>
    <m/>
    <s v="Management Janji"/>
    <s v="2026-08-04 08:00:00|Tanggal pemasangan: 04/08/2026 Jam pemasangan : pagi / siang Info Tambahan : Hubungi pelanggan dulu sebelum ke lokasi. terima kasih |40010577|MYDITA"/>
    <s v="FCC"/>
    <d v="2026-03-08T08:55:09"/>
    <d v="2026-08-04T08:00:00"/>
    <s v="Kendala Pelanggan"/>
    <s v="FO_WFM"/>
    <s v="MIP"/>
    <s v="NETMONK"/>
    <m/>
    <s v="Provisioning Failed|WFM|INF009008520|HOLD"/>
    <s v="- 11_11446;Biaya PSB HSI EBIS Tunai di Depan ~ 11[150000]  - SP_NOSS;SP_NOSS ~ Internet NOSS Multispeed Network[0]  - SP_NOSS;SP_NOSS ~ Internet NOSS Multispeed Network[0]  - E23015;E23015 ~ ES23 - Perangkat ONT[0]  - E23015~null~44292;E23015||11||Abodeme"/>
    <s v="INDIBIZ"/>
    <m/>
    <m/>
    <d v="2026-08-04T08:00:00"/>
    <s v="2026-08-04 08:00:00|Tanggal pemasangan: 04/08/2026 Jam pemasangan : pagi / siang Info Tambahan : Hubungi pelanggan dulu sebelum ke lokasi. terima kasih |40010577|MYDITA"/>
    <m/>
    <m/>
    <m/>
    <e v="#NUM!"/>
    <e v="#NUM!"/>
    <x v="1"/>
  </r>
  <r>
    <n v="2730"/>
    <n v="1002527384"/>
    <n v="3"/>
    <x v="1"/>
    <n v="5"/>
    <s v="MADURA"/>
    <s v="PAMEKASAN"/>
    <s v="SMP"/>
    <s v="REG"/>
    <s v="AO"/>
    <x v="0"/>
    <s v="1P INET"/>
    <s v="Completed (PS)"/>
    <s v="RBS-Regional 3"/>
    <d v="2026-08-14T18:04:56"/>
    <d v="2026-08-15T13:54:25"/>
    <n v="69366445"/>
    <m/>
    <n v="152431232388"/>
    <s v="JAYA SENTOSA"/>
    <s v="ODP-SMP-FK/17 FK/D03/17.01"/>
    <s v="WO061779105"/>
    <m/>
    <m/>
    <m/>
    <n v="113.82996127009299"/>
    <n v="-7.0804328796111999"/>
    <s v="MD|MYDB-20260814265399|DN00001/MN00806|JAYA SENTOSA|087713119194"/>
    <s v="MYDIGIBIZPARTNER"/>
    <m/>
    <m/>
    <m/>
    <m/>
    <m/>
    <m/>
    <m/>
    <m/>
    <s v="Management Janji"/>
    <s v="2026-08-15 15:00:00 |  M Janji : (15/08/2026) jam Pasang :pagi Note : hubungi pelanggan jika ingin kelokasi "/>
    <s v="FCC"/>
    <s v="14-08-2026 18:09:52"/>
    <d v="2026-08-15T15:00:00"/>
    <m/>
    <s v="PS"/>
    <s v="SMP"/>
    <s v="NO ADDON"/>
    <n v="20260815"/>
    <s v="Completed"/>
    <s v="HSI Bisnis Promo HUT Telkom PSB 70% - 300 Mbps"/>
    <s v="INDIBIZ"/>
    <m/>
    <m/>
    <d v="2026-08-15T15:00:00"/>
    <s v="2026-08-15 15:00:00 |  M Janji : (15/08/2026) jam Pasang :pagi Note : hubungi pelanggan jika ingin kelokasi "/>
    <n v="2026"/>
    <n v="8"/>
    <n v="15"/>
    <d v="2026-08-15T00:00:00"/>
    <n v="-0.625"/>
    <x v="0"/>
  </r>
  <r>
    <n v="2731"/>
    <n v="1002504821"/>
    <n v="3"/>
    <x v="5"/>
    <n v="5"/>
    <s v="SINGARJA"/>
    <s v="SINGARAJA"/>
    <s v="SRR"/>
    <s v="DGS"/>
    <s v="AO"/>
    <x v="0"/>
    <m/>
    <s v="Completed (PS)"/>
    <s v="DGS-B2B TREG"/>
    <d v="2026-08-01T16:33:56"/>
    <d v="2026-08-01T18:32:41"/>
    <n v="69353563"/>
    <m/>
    <n v="172425707851"/>
    <s v="Rumah Dinas KSOP Celukan Bawang"/>
    <s v="GCL-SRR-F08/24"/>
    <s v="WO060671131"/>
    <m/>
    <m/>
    <m/>
    <n v="114.833699"/>
    <n v="-8.1943929999999998"/>
    <s v="DGS HSI | KETUT SOMA | 403210 | TREG3 | Rumah Dinas KSOP Celukan Bawang| HSI Bisnis 50mbps | Pic : +62 812-3973-3894"/>
    <s v="Amex"/>
    <m/>
    <m/>
    <m/>
    <m/>
    <m/>
    <m/>
    <m/>
    <m/>
    <s v="Management Janji"/>
    <s v="FU"/>
    <s v="FCC"/>
    <d v="2026-01-08T16:39:58"/>
    <m/>
    <m/>
    <s v="PS"/>
    <s v="SRR"/>
    <s v="NO ADDON"/>
    <n v="20260801"/>
    <s v="Completed"/>
    <s v="- 11_11450;Biaya PSB Reguler HSI EBIS ~ 11[500000]  - E26016;E26016 ~ ES26 - Paket HSI Bisnis (HSIE) Khusus Winback 3.0[0]  - E26016~null~E26016_UNL;UNL ~ Internet-Link Unlimited Internet Usage ~ E26016[0]  - E26016~null~105863;E26016||11||Abodemen 0[0]  "/>
    <s v="INDIBIZ"/>
    <m/>
    <m/>
    <d v="1970-01-01T07:00:00"/>
    <s v="FU"/>
    <n v="2026"/>
    <n v="8"/>
    <n v="1"/>
    <d v="2026-08-01T00:00:00"/>
    <n v="20665.708333333332"/>
    <x v="2"/>
  </r>
  <r>
    <n v="2732"/>
    <n v="1002530995"/>
    <n v="3"/>
    <x v="2"/>
    <n v="5"/>
    <s v="KEDIRI"/>
    <s v="TRENGGALEK"/>
    <s v="TRE"/>
    <s v="REG"/>
    <s v="AO"/>
    <x v="0"/>
    <s v="1P INET"/>
    <s v="MIE - SEND SURVEY"/>
    <s v="RBS-Regional 3"/>
    <d v="2026-08-17T14:26:57"/>
    <d v="2026-08-17T14:28:01"/>
    <n v="69368172"/>
    <m/>
    <n v="152608208105"/>
    <s v="TOKO PAK IMAM"/>
    <s v="ODP-TRE-FU/21 FU/D04/21.01"/>
    <s v="WO061936377"/>
    <m/>
    <m/>
    <m/>
    <n v="111.667717170229"/>
    <n v="-8.17921146721919"/>
    <s v="|MN00418|MYIA-033541664420/POI/IMAM SHOLIKIN/082128127747/embohkeempat@gmail.com"/>
    <s v="MYIB_ASSISTANT"/>
    <m/>
    <m/>
    <m/>
    <m/>
    <m/>
    <m/>
    <m/>
    <m/>
    <s v="Management Janji"/>
    <s v="2026-08-18 13:00:00 | Nama PIC : Bp Imam No Hp : 082128127747 No Alt : - Tgl Pemasangan : 18 Agustus 2026 Interval : PAGI SIANG Note : Hubungi pelanggan terlebih dahulu"/>
    <s v="FCC"/>
    <s v="17-08-2026 14:40:02"/>
    <d v="2026-08-18T13:00:00"/>
    <m/>
    <s v="SURVEY_NEW_MANJA"/>
    <s v="TRE"/>
    <s v="NO ADDON"/>
    <m/>
    <s v="MIE - SEND SURVEY"/>
    <s v="HSI Bisnis Promo HUT Telkom PSB 70% - 150 Mbps"/>
    <s v="INDIBIZ"/>
    <m/>
    <m/>
    <d v="2026-08-18T13:00:00"/>
    <s v="2026-08-18 13:00:00 | Nama PIC : Bp Imam No Hp : 082128127747 No Alt : - Tgl Pemasangan : 18 Agustus 2026 Interval : PAGI SIANG Note : Hubungi pelanggan terlebih dahulu"/>
    <m/>
    <m/>
    <m/>
    <e v="#NUM!"/>
    <e v="#NUM!"/>
    <x v="1"/>
  </r>
  <r>
    <n v="2733"/>
    <n v="1002522567"/>
    <n v="3"/>
    <x v="1"/>
    <n v="5"/>
    <s v="SBY UTARA"/>
    <s v="MANYAR"/>
    <s v="MGO"/>
    <s v="REG"/>
    <s v="AO"/>
    <x v="0"/>
    <s v="1P INET"/>
    <s v="Completed (PS)"/>
    <s v="RBS-Regional 3"/>
    <d v="2026-08-12T15:11:56"/>
    <d v="2026-08-13T14:49:06"/>
    <n v="69364411"/>
    <m/>
    <n v="152413167089"/>
    <s v="UD SPBU KUSUMA BANGSA"/>
    <s v="ODP-DMO-FPK/12 FPK/D01/12.01"/>
    <s v="WO061602543"/>
    <m/>
    <m/>
    <m/>
    <n v="112.7495224"/>
    <n v="-7.2515773000000001"/>
    <s v="MD|MYDB-20260812265114|DN00001/MN02094|UD SPBU KUSUMA BANGSA|081330279580"/>
    <s v="MYDIGIBIZPARTNER"/>
    <m/>
    <m/>
    <m/>
    <m/>
    <m/>
    <m/>
    <m/>
    <m/>
    <s v="Management Janji"/>
    <s v="2026-08-15 08:00:00 |  M Janji : (13/AGUSTUS/2026) jam Pasang : 09:00 Note : hubungi pelanggan jika ingin kelokasi"/>
    <s v="FCC"/>
    <d v="2026-12-08T15:25:37"/>
    <d v="2026-08-15T08:00:00"/>
    <m/>
    <s v="PS"/>
    <s v="MGO"/>
    <s v="NO ADDON"/>
    <n v="20260813"/>
    <s v="Completed"/>
    <s v="HSI Bisnis Promo HUT Telkom PSB 70% - 50 Mbps"/>
    <s v="INDIBIZ"/>
    <m/>
    <m/>
    <d v="2026-08-15T08:00:00"/>
    <s v="2026-08-15 08:00:00 |  M Janji : (13/AGUSTUS/2026) jam Pasang : 09:00 Note : hubungi pelanggan jika ingin kelokasi"/>
    <n v="2026"/>
    <n v="8"/>
    <n v="13"/>
    <d v="2026-08-13T00:00:00"/>
    <n v="-2.3333333333357587"/>
    <x v="0"/>
  </r>
  <r>
    <n v="2734"/>
    <n v="1002521565"/>
    <n v="3"/>
    <x v="2"/>
    <n v="5"/>
    <s v="KEDIRI"/>
    <s v="NGANJUK"/>
    <s v="GON"/>
    <s v="REG"/>
    <s v="AO"/>
    <x v="0"/>
    <s v="1P INET"/>
    <s v="Completed (PS)"/>
    <s v="RBS-Regional 3"/>
    <d v="2026-08-12T10:25:57"/>
    <d v="2026-08-12T16:28:29"/>
    <n v="69363968"/>
    <m/>
    <n v="152628204186"/>
    <s v="TK ALHUDA CAMPUR"/>
    <s v="ODP-GDN-FA/21 FA/D02/21.01"/>
    <s v="WO061563344"/>
    <m/>
    <m/>
    <m/>
    <n v="111.949879936873"/>
    <n v="-7.5238568311155403"/>
    <s v="MD|MYDB-20260811265016|DN00001/MN01011|TK ALHUDA CAMPUR|085235923875"/>
    <s v="MYDIGIBIZPARTNER"/>
    <m/>
    <m/>
    <m/>
    <m/>
    <m/>
    <m/>
    <m/>
    <m/>
    <s v="Management Janji"/>
    <s v="2026-08-13 08:00:00 | Nama PIC : IBU HERLINA No HP : 085235923875 No Alternatif : M Janji : 13/07/2026 Jam Pasang : Pagi NoteÃ‚Â :  Hubungi terlebih dahulu sebelum ke lokasi "/>
    <s v="FCC"/>
    <d v="2026-12-08T10:39:53"/>
    <d v="2026-08-13T08:00:00"/>
    <m/>
    <s v="PS"/>
    <s v="GON"/>
    <s v="NO ADDON"/>
    <n v="20260812"/>
    <s v="Completed"/>
    <s v="HSI Bisnis Promo HUT Telkom PSB 70% - 50 Mbps"/>
    <s v="INDIBIZ"/>
    <m/>
    <m/>
    <d v="2026-08-13T08:00:00"/>
    <s v="2026-08-13 08:00:00 | Nama PIC : IBU HERLINA No HP : 085235923875 No Alternatif : M Janji : 13/07/2026 Jam Pasang : Pagi NoteÃ‚Â :  Hubungi terlebih dahulu sebelum ke lokasi "/>
    <n v="2026"/>
    <n v="8"/>
    <n v="12"/>
    <d v="2026-08-12T00:00:00"/>
    <n v="-1.3333333333357587"/>
    <x v="0"/>
  </r>
  <r>
    <n v="2735"/>
    <n v="1002505528"/>
    <n v="3"/>
    <x v="0"/>
    <n v="5"/>
    <s v="MATARAM"/>
    <s v="SUMBAWA"/>
    <s v="MLK"/>
    <s v="REG"/>
    <s v="AO"/>
    <x v="0"/>
    <s v="1P INET"/>
    <s v="Completed (PS)"/>
    <s v="RBS-Regional 3"/>
    <d v="2026-08-03T08:46:57"/>
    <d v="2026-08-04T15:00:58"/>
    <n v="69357164"/>
    <m/>
    <n v="172608206208"/>
    <s v="VECTOR UTAMA INDONESIA 02"/>
    <s v="ODP-MLK-FAE/18 FAE/D01/18.01"/>
    <s v="WO060755137"/>
    <m/>
    <m/>
    <m/>
    <n v="116.75307049704401"/>
    <n v="-8.9027604307455697"/>
    <s v="|MN02367|MYIA-043800500356/POI/RAHMAD RAMDHANI/081228245989/dhani@vector-corrosion.co.id"/>
    <s v="MYIB_ASSISTANT"/>
    <m/>
    <m/>
    <m/>
    <m/>
    <m/>
    <m/>
    <m/>
    <m/>
    <s v="Management Janji"/>
    <s v="2026-08-04 08:00:00 | Tanggal pemasangan: 27/07/2026 Jam pemasangan : pagi / siang Info Tambahan : Hubungi pelanggan dulu sebelum ke lokasi. terima kasih"/>
    <s v="FCC"/>
    <d v="2026-03-08T08:55:09"/>
    <d v="2026-08-04T08:00:00"/>
    <m/>
    <s v="PS"/>
    <s v="MLK"/>
    <s v="NETMONK"/>
    <n v="20260804"/>
    <s v="Completed"/>
    <s v="HSI Bisnis Bundling Netmonk Promo 2026 PSB 70% - 100 Mbps"/>
    <s v="INDIBIZ"/>
    <m/>
    <m/>
    <d v="2026-08-04T08:00:00"/>
    <s v="2026-08-04 08:00:00 | Tanggal pemasangan: 27/07/2026 Jam pemasangan : pagi / siang Info Tambahan : Hubungi pelanggan dulu sebelum ke lokasi. terima kasih"/>
    <n v="2026"/>
    <n v="8"/>
    <n v="4"/>
    <d v="2026-08-04T00:00:00"/>
    <n v="-0.33333333333575865"/>
    <x v="0"/>
  </r>
  <r>
    <n v="2736"/>
    <n v="1002525309"/>
    <n v="3"/>
    <x v="6"/>
    <n v="5"/>
    <s v="PASURUAN"/>
    <s v="PROBOLINGGO"/>
    <s v="PBL"/>
    <s v="REG"/>
    <s v="AO"/>
    <x v="0"/>
    <m/>
    <s v="Completed (PS)"/>
    <s v="RBS-Regional 3"/>
    <d v="2026-08-13T20:36:43"/>
    <d v="2026-08-14T13:57:31"/>
    <n v="69365557"/>
    <m/>
    <n v="152505340835"/>
    <s v="PT NARCISSE ABADI JAYA"/>
    <s v="ODP-PBL-FM/27"/>
    <s v="WO061717961"/>
    <m/>
    <m/>
    <m/>
    <n v="113.2125588"/>
    <n v="-7.7469384999999997"/>
    <s v="|MN01068|/PT NARCISSE ABADI JAYA/WINBACK 2.0 HSI B2B (1:2) 50MBPS 320RB PSB DISC 70%//rafifbz193@gmail.com/MUHAMMAD RAFIF/82132431944"/>
    <s v="Sales Force DBS"/>
    <m/>
    <m/>
    <m/>
    <m/>
    <m/>
    <m/>
    <m/>
    <m/>
    <s v="Management Janji"/>
    <s v="2026-08-15 08:00:00|Waktu pemasangan : 15 agustus 2026 Jam pemasangan : 08.00 - 12.00 Info Tambahan : Hubungi pelanggan dulu sebelum ke lokasi terimakasih  |40971401|MYDITA"/>
    <s v="FCC"/>
    <s v="13-08-2026 20:40:07"/>
    <d v="2026-08-15T08:00:00"/>
    <m/>
    <s v="PS"/>
    <s v="PBL"/>
    <s v="NO ADDON"/>
    <n v="20260814"/>
    <s v="Completed"/>
    <s v="- 11_11446;Biaya PSB HSI EBIS Tunai di Depan ~ 11[150000]  - E23015;E23015 ~ ES23 - Perangkat ONT[0]  - E23015~null~44292;E23015||11||Abodemen 0[0]  - E23015~null~E23015_SWONT;SWONT ~ Biaya Sewa ONT ~ E23015[30000]  - E25061;E25061 ~ ES25 - Paket HSI Basi"/>
    <s v="INDIBIZ"/>
    <m/>
    <m/>
    <d v="2026-08-15T08:00:00"/>
    <s v="2026-08-15 08:00:00|Waktu pemasangan : 15 agustus 2026 Jam pemasangan : 08.00 - 12.00 Info Tambahan : Hubungi pelanggan dulu sebelum ke lokasi terimakasih  |40971401|MYDITA"/>
    <n v="2026"/>
    <n v="8"/>
    <n v="14"/>
    <d v="2026-08-14T00:00:00"/>
    <n v="-1.3333333333357587"/>
    <x v="0"/>
  </r>
  <r>
    <n v="2737"/>
    <n v="1002515487"/>
    <n v="3"/>
    <x v="2"/>
    <n v="5"/>
    <s v="KEDIRI"/>
    <s v="KEDIRI"/>
    <s v="SBI"/>
    <s v="REG"/>
    <s v="AO"/>
    <x v="0"/>
    <s v="1P INET"/>
    <s v="Completed (PS)"/>
    <s v="RBS-Regional 3"/>
    <d v="2026-08-07T18:53:56"/>
    <d v="2026-08-08T13:33:44"/>
    <n v="69361153"/>
    <m/>
    <n v="152626204672"/>
    <s v="SPBU 54.641.32 CV SUMBER MAKMUR BERSAMA"/>
    <s v="ODP-SBI-FC/10 FC/D02/10.01"/>
    <s v="WO061201803"/>
    <m/>
    <m/>
    <m/>
    <n v="111.987472102046"/>
    <n v="-7.9586099180052097"/>
    <s v="MD|MYDB-20260806264580|DC20010/MC20002|SPBU 54.641.32 CV SUMBER MAKMUR BERSAMA|085259554964"/>
    <s v="MYDIGIBIZPARTNER"/>
    <m/>
    <m/>
    <m/>
    <m/>
    <m/>
    <m/>
    <m/>
    <m/>
    <s v="Management Janji"/>
    <s v="2026-08-08 15:00:00 | M Janji : (08/08/026) jam Pasang : 09:00 Note : hubungi pelanggan jika ingin kelokasi"/>
    <s v="FCC"/>
    <d v="2026-07-08T18:55:10"/>
    <d v="2026-08-08T15:00:00"/>
    <m/>
    <s v="PS"/>
    <s v="SBI"/>
    <s v="NO ADDON"/>
    <n v="20260808"/>
    <s v="Completed"/>
    <s v="HSI Bisnis Promo HUT Telkom PSB 70% - 100 Mbps"/>
    <s v="INDIBIZ"/>
    <m/>
    <m/>
    <d v="2026-08-08T15:00:00"/>
    <s v="2026-08-08 15:00:00 | M Janji : (08/08/026) jam Pasang : 09:00 Note : hubungi pelanggan jika ingin kelokasi"/>
    <n v="2026"/>
    <n v="8"/>
    <n v="8"/>
    <d v="2026-08-08T00:00:00"/>
    <n v="-0.625"/>
    <x v="0"/>
  </r>
  <r>
    <n v="2738"/>
    <n v="1002518055"/>
    <n v="3"/>
    <x v="4"/>
    <n v="4"/>
    <s v="SEMARANG"/>
    <s v="KENDAL"/>
    <s v="KDL"/>
    <s v="REG"/>
    <s v="AO"/>
    <x v="0"/>
    <s v="1P INET"/>
    <s v="Completed (PS)"/>
    <s v="RBS-Regional 3"/>
    <d v="2026-08-10T14:34:58"/>
    <d v="2026-08-11T14:00:03"/>
    <n v="69362585"/>
    <m/>
    <n v="146457106359"/>
    <s v="SPBU 44.513.22 PROTOMULYO"/>
    <s v="ODP-KDL-FX/073 FX/D08/073.01"/>
    <s v="WO061411028"/>
    <m/>
    <m/>
    <m/>
    <n v="110.24968"/>
    <n v="-6.9777250000000004"/>
    <s v="|MN02184|MYIA-083767900782/POI/TARA NAJMIA LUTHFITA SARI /085740905252/spbu4451322@gmail.com"/>
    <s v="MYIB_ASSISTANT"/>
    <m/>
    <m/>
    <m/>
    <m/>
    <m/>
    <m/>
    <m/>
    <m/>
    <s v="Management Janji"/>
    <s v="2026-08-11 13:00:00 | M Janji : (11/08/2026) jam Pasang : 09:00 Note : hubungi pelanggan jika ingin kelokasi "/>
    <s v="FCC"/>
    <d v="2026-10-08T14:39:40"/>
    <d v="2026-08-11T13:00:00"/>
    <m/>
    <s v="PS"/>
    <s v="KDL"/>
    <s v="NO ADDON"/>
    <n v="20260811"/>
    <s v="Completed"/>
    <s v="HSI Bisnis Promo HUT Telkom PSB 70% - 100 Mbps"/>
    <s v="INDIBIZ"/>
    <m/>
    <m/>
    <d v="2026-08-11T13:00:00"/>
    <s v="2026-08-11 13:00:00 | M Janji : (11/08/2026) jam Pasang : 09:00 Note : hubungi pelanggan jika ingin kelokasi "/>
    <n v="2026"/>
    <n v="8"/>
    <n v="11"/>
    <d v="2026-08-11T00:00:00"/>
    <n v="-0.54166666666424135"/>
    <x v="0"/>
  </r>
  <r>
    <n v="2739"/>
    <n v="1002519531"/>
    <n v="3"/>
    <x v="2"/>
    <n v="5"/>
    <s v="KEDIRI"/>
    <s v="KEDIRI"/>
    <s v="MJT"/>
    <s v="REG"/>
    <s v="AO"/>
    <x v="0"/>
    <s v="1P INET"/>
    <s v="MIA - INVALID SURVEY"/>
    <s v="RBS-Regional 3"/>
    <d v="2026-08-11T11:25:57"/>
    <d v="2026-08-11T17:50:38"/>
    <n v="69363137"/>
    <m/>
    <n v="152640225878"/>
    <s v="TOKO KHALIF"/>
    <s v="ODP-MJT-FAU/07"/>
    <s v="WO061480581"/>
    <m/>
    <m/>
    <m/>
    <n v="111.9705232"/>
    <n v="-7.6940949999999999"/>
    <s v="|MN00968|MYIA-093470299262/POI/MUHAMMAD YAHYA KHAFITULLAH/085733241999/yahyahafidz81@gmail.com"/>
    <s v="MYIB_ASSISTANT"/>
    <m/>
    <m/>
    <m/>
    <m/>
    <m/>
    <m/>
    <m/>
    <m/>
    <s v="Management Janji"/>
    <s v="2026-08-12 08:00:00 | Nama PIC:  bp yahya No HP: 085733241999 Alt: Tanggal: 12/8/2026 Jam Pasang: Pagi Note: Hubungi sebelum ke lokasi, terimakasih."/>
    <s v="FCC"/>
    <d v="2026-11-08T11:40:03"/>
    <d v="2026-08-12T08:00:00"/>
    <m/>
    <s v="SURVEY_NEW_MANJA"/>
    <s v="MJT"/>
    <s v="NO ADDON"/>
    <m/>
    <s v="MIE - INVALID SURVEY - ODP Jauh"/>
    <s v="HSI Bisnis Promo HUT Telkom PSB 70% - 100 Mbps"/>
    <s v="INDIBIZ"/>
    <m/>
    <m/>
    <d v="2026-08-12T08:00:00"/>
    <s v="2026-08-12 08:00:00 | Nama PIC:  bp yahya No HP: 085733241999 Alt: Tanggal: 12/8/2026 Jam Pasang: Pagi Note: Hubungi sebelum ke lokasi, terimakasih."/>
    <m/>
    <m/>
    <m/>
    <e v="#NUM!"/>
    <e v="#NUM!"/>
    <x v="1"/>
  </r>
  <r>
    <n v="2740"/>
    <n v="1002517716"/>
    <n v="3"/>
    <x v="0"/>
    <n v="5"/>
    <s v="MATARAM"/>
    <s v="SUMBAWA"/>
    <s v="SBW"/>
    <s v="REG"/>
    <s v="AO"/>
    <x v="0"/>
    <m/>
    <s v="Completed (PS)"/>
    <s v="RBS-Regional 3"/>
    <d v="2026-08-10T13:17:13"/>
    <d v="2026-08-10T14:41:57"/>
    <n v="69360715"/>
    <m/>
    <n v="172606792137"/>
    <s v="RUMAH MAKAN BESTUNGIL"/>
    <s v="ODP-SBW-FBE/05"/>
    <s v="WO061398719"/>
    <m/>
    <m/>
    <m/>
    <n v="117.4053983"/>
    <n v="-8.4886441000000001"/>
    <s v="|MN01595|MYIA-008416179563/POI/NURUL WAHIDAH/081237072219/ptbestungilmitrasejahtera@gmail.com"/>
    <s v="Sales Profesional"/>
    <m/>
    <m/>
    <m/>
    <m/>
    <m/>
    <m/>
    <m/>
    <m/>
    <s v="Management Janji"/>
    <s v="2026-08-08 13:00:00 | Tanggal pemasangan: 08/08/2026  Jam pemasangan : siang  Info Tambahan : Hubungi pelanggan dulu sebelum ke lokasi  terima kasih."/>
    <s v="FCC"/>
    <d v="2026-10-08T13:25:34"/>
    <m/>
    <m/>
    <s v="PS"/>
    <s v="SBW"/>
    <s v="NO ADDON"/>
    <n v="20260810"/>
    <s v="Completed"/>
    <s v="- 11_11446;Biaya PSB HSI EBIS Tunai di Depan ~ 11[150000]  - SP_NOSS;SP_NOSS ~ Internet NOSS Multispeed Network[0]  - SP_NOSS;SP_NOSS ~ Internet NOSS Multispeed Network[0]  - E25060;E25060 ~ ES25 - Paket HSI Bisnis (HSIE) Khusus Winback 2.0[0]  - E25060~n"/>
    <s v="INDIBIZ"/>
    <m/>
    <m/>
    <d v="2026-08-10T07:00:00"/>
    <s v="2026-08-08 13:00:00 | Tanggal pemasangan: 08/08/2026  Jam pemasangan : siang  Info Tambahan : Hubungi pelanggan dulu sebelum ke lokasi  terima kasih."/>
    <n v="2026"/>
    <n v="8"/>
    <n v="10"/>
    <d v="2026-08-10T00:00:00"/>
    <n v="-0.29166666666424135"/>
    <x v="0"/>
  </r>
  <r>
    <n v="2741"/>
    <n v="1002518080"/>
    <n v="3"/>
    <x v="3"/>
    <n v="4"/>
    <s v="YOGYAKARTA"/>
    <s v="GUNUNG KIDUL"/>
    <s v="WNS"/>
    <s v="REG"/>
    <s v="AO"/>
    <x v="0"/>
    <m/>
    <s v="Completed (PS)"/>
    <s v="RBS-Regional 3"/>
    <d v="2026-08-10T14:41:37"/>
    <d v="2026-08-10T16:08:21"/>
    <n v="69360950"/>
    <m/>
    <n v="143135115072"/>
    <s v="UPT PUSKESMAS PALIYAN"/>
    <s v="ODP-WNS-FAY/038"/>
    <s v="WO061413165"/>
    <m/>
    <m/>
    <m/>
    <n v="110.5139851"/>
    <n v="-7.9997522999999999"/>
    <s v="|MN00277|MYIA-069233367829/POI/Supriayanta/081326235702/pusk.paliyan@gmail.com"/>
    <s v="Sales Profesional"/>
    <m/>
    <m/>
    <m/>
    <m/>
    <m/>
    <m/>
    <m/>
    <m/>
    <s v="Management Janji"/>
    <s v="2026-08-08 13:00:00 | telp :081326235702   alt : pagi / siang 08/08/2026  hub sebelum ke lokasi   "/>
    <s v="FCC"/>
    <d v="2026-10-08T14:55:31"/>
    <m/>
    <m/>
    <s v="PS"/>
    <s v="WNS"/>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8 13:00:00 | telp :081326235702   alt : pagi / siang 08/08/2026  hub sebelum ke lokasi   "/>
    <n v="2026"/>
    <n v="8"/>
    <n v="10"/>
    <d v="2026-08-10T00:00:00"/>
    <n v="-0.29166666666424135"/>
    <x v="0"/>
  </r>
  <r>
    <n v="2742"/>
    <n v="1002519636"/>
    <n v="3"/>
    <x v="4"/>
    <n v="4"/>
    <s v="SEMARANG"/>
    <s v="KENDAL"/>
    <s v="SKR"/>
    <s v="REG"/>
    <s v="AO"/>
    <x v="0"/>
    <s v="1P INET"/>
    <s v="Completed (PS)"/>
    <s v="RBS-Regional 3"/>
    <d v="2026-08-11T11:53:56"/>
    <d v="2026-08-12T18:07:40"/>
    <n v="69363207"/>
    <m/>
    <n v="141409102262"/>
    <s v="LPK TAKARA SUKOREJO"/>
    <s v="ODP-SKR-FA/045 FA/D07/045.01"/>
    <s v="WO061484386"/>
    <m/>
    <m/>
    <m/>
    <n v="110.0475412"/>
    <n v="-7.078684"/>
    <s v="|MN01684|MYIA-069335269612/POI/Ishfit eko prastiyo/082226152327/ishfiteko278@gmail.com"/>
    <s v="MYIB_ASSISTANT"/>
    <m/>
    <m/>
    <m/>
    <m/>
    <m/>
    <m/>
    <m/>
    <m/>
    <s v="Management Janji"/>
    <s v="2026-08-15 13:00:00 | Tanggal Pemasangan : 15 Agustus 2026 Jam Pemasangan : 08:00 13:00 Info Tambahan : Hubungi pelanggan dulu sebelum ke lokasi terimakasih"/>
    <s v="FCC"/>
    <d v="2026-11-08T11:55:29"/>
    <d v="2026-08-15T13:00:00"/>
    <m/>
    <s v="PS"/>
    <s v="SKR"/>
    <s v="NO ADDON"/>
    <n v="20260812"/>
    <s v="Completed"/>
    <s v="HSI Bisnis Promo HUT Telkom PSB 70% - 50 Mbps"/>
    <s v="INDIBIZ"/>
    <m/>
    <m/>
    <d v="2026-08-15T13:00:00"/>
    <s v="2026-08-15 13:00:00 | Tanggal Pemasangan : 15 Agustus 2026 Jam Pemasangan : 08:00 13:00 Info Tambahan : Hubungi pelanggan dulu sebelum ke lokasi terimakasih"/>
    <n v="2026"/>
    <n v="8"/>
    <n v="12"/>
    <d v="2026-08-12T00:00:00"/>
    <n v="-3.5416666666642413"/>
    <x v="0"/>
  </r>
  <r>
    <n v="2743"/>
    <n v="1002516070"/>
    <n v="3"/>
    <x v="0"/>
    <n v="5"/>
    <s v="MATARAM"/>
    <s v="INNER - NUSA TENGGARA"/>
    <s v="SWE"/>
    <s v="REG"/>
    <s v="AO"/>
    <x v="0"/>
    <s v="1P INET"/>
    <s v="Completed (PS)"/>
    <s v="RBS-Regional 3"/>
    <d v="2026-08-08T15:04:57"/>
    <d v="2026-08-10T09:05:32"/>
    <n v="69361546"/>
    <m/>
    <n v="172605804107"/>
    <s v="TOKO WISNU"/>
    <s v="ODP-SWE-FAH/03"/>
    <s v="WO061271962"/>
    <m/>
    <m/>
    <m/>
    <n v="116.19621444493499"/>
    <n v="-8.5867684548415202"/>
    <s v="MD|MYDB-20260807264654|SC00001/MC00069|TOKO WISNU|085955055717"/>
    <s v="MYDIGIBIZPARTNER"/>
    <m/>
    <m/>
    <m/>
    <m/>
    <m/>
    <m/>
    <m/>
    <m/>
    <s v="Management Janji"/>
    <s v="2026-08-09 13:00:00 | Nama PIC : Bp Wisnu No Hp : 085955055717 No Alt : - Tgl Pemasangan : 09 Agustus 2026 Interval : PAGI  Note : Hubungi pelanggan terlebih dahulu"/>
    <s v="FCC"/>
    <d v="2026-08-08T15:10:03"/>
    <d v="2026-08-09T13:00:00"/>
    <m/>
    <s v="PS"/>
    <s v="SWE"/>
    <s v="NO ADDON"/>
    <n v="20260810"/>
    <s v="Completed"/>
    <s v="HSI Bisnis Promo HUT Telkom PSB 70% - 100 Mbps Dual Band"/>
    <s v="INDIBIZ"/>
    <m/>
    <m/>
    <d v="2026-08-09T13:00:00"/>
    <s v="2026-08-09 13:00:00 | Nama PIC : Bp Wisnu No Hp : 085955055717 No Alt : - Tgl Pemasangan : 09 Agustus 2026 Interval : PAGI  Note : Hubungi pelanggan terlebih dahulu"/>
    <n v="2026"/>
    <n v="8"/>
    <n v="10"/>
    <d v="2026-08-10T00:00:00"/>
    <n v="0.45833333333575865"/>
    <x v="0"/>
  </r>
  <r>
    <n v="2744"/>
    <n v="1002530022"/>
    <n v="3"/>
    <x v="6"/>
    <n v="5"/>
    <s v="PASURUAN"/>
    <s v="PROBOLINGGO"/>
    <s v="GND"/>
    <s v="REG"/>
    <s v="AO"/>
    <x v="0"/>
    <s v="1P INET"/>
    <s v="Completed (PS)"/>
    <s v="RBS-Regional 3"/>
    <d v="2026-08-16T17:40:56"/>
    <d v="2026-08-17T12:30:39"/>
    <n v="69367745"/>
    <m/>
    <n v="152510206862"/>
    <s v="RAISYA TOYS"/>
    <s v="ODP-GND-FE/88 FE/D06/88.01"/>
    <s v="WO061896067"/>
    <m/>
    <m/>
    <m/>
    <n v="113.35630226880301"/>
    <n v="-7.8393273919699702"/>
    <s v="MD|MYDB-20260814265373|DN00001/MN00836|RAISYA TOYS|085233179978"/>
    <s v="MYDIGIBIZPARTNER"/>
    <m/>
    <m/>
    <m/>
    <m/>
    <m/>
    <m/>
    <m/>
    <m/>
    <s v="Management Janji"/>
    <s v="2026-08-17 15:00:00 | Tanggal pemasangan: 17/08/2026 Jam pemasangan : pagi / siang Info Tambahan : Hubungi pelanggan dulu sebelum ke lokasi terima kasih."/>
    <s v="FCC"/>
    <s v="16-08-2026 17:55:00"/>
    <d v="2026-08-17T15:00:00"/>
    <m/>
    <s v="PS"/>
    <s v="GND"/>
    <s v="NETMONK"/>
    <n v="20260817"/>
    <s v="Completed"/>
    <s v="HSI Bisnis Bundling Netmonk PSB 70% Promo - 200 Mbps"/>
    <s v="INDIBIZ"/>
    <m/>
    <m/>
    <d v="2026-08-17T15:00:00"/>
    <s v="2026-08-17 15:00:00 | Tanggal pemasangan: 17/08/2026 Jam pemasangan : pagi / siang Info Tambahan : Hubungi pelanggan dulu sebelum ke lokasi terima kasih."/>
    <n v="2026"/>
    <n v="8"/>
    <n v="17"/>
    <d v="2026-08-17T00:00:00"/>
    <n v="-0.625"/>
    <x v="0"/>
  </r>
  <r>
    <n v="2745"/>
    <n v="1002509817"/>
    <n v="3"/>
    <x v="5"/>
    <n v="5"/>
    <s v="SINGARJA"/>
    <s v="SINGARAJA"/>
    <s v="SRR"/>
    <s v="REG"/>
    <s v="AO"/>
    <x v="0"/>
    <m/>
    <s v="WAITING AKTIFASI IHLD"/>
    <s v="RBS-Regional 3"/>
    <d v="2026-08-05T09:44:48"/>
    <d v="2026-08-06T15:00:03"/>
    <n v="69353114"/>
    <m/>
    <m/>
    <s v="PT KENCANA MAJU BERSAMA"/>
    <m/>
    <s v="WO060807888"/>
    <m/>
    <m/>
    <m/>
    <n v="114.94404900000001"/>
    <n v="-8.2257459999999991"/>
    <s v="AMRBS;940137;AM;ISTIHAMIN FITRIYAH;RBS-3;SURAMADU;PSB;PT KENCANA MAJU BERSAMA;HERMIN LISTIONINGSIH;085648550065;kencanainternet001@gmail.com;HSI Bisnis (1:1) 100 Mbps (Rp 669.000) PSB Rp 150.000;"/>
    <s v="Account Manager"/>
    <m/>
    <m/>
    <m/>
    <m/>
    <m/>
    <m/>
    <m/>
    <m/>
    <s v="Management Janji"/>
    <s v="2026-07-30 08:00:00|Jam pemasangan : 12.00  Info Tambahan : Hubungi pelanggan dulu sebelum ke lokasi  terimakasih |MU5280|MYDITA"/>
    <s v="FCC"/>
    <d v="2026-05-08T09:55:13"/>
    <m/>
    <m/>
    <s v="UNSC"/>
    <s v="SRR"/>
    <s v="NO ADDON"/>
    <m/>
    <s v="WAITING:  |MYDITA"/>
    <s v="- 11_11446;Biaya PSB HSI EBIS Tunai di Depan ~ 11[150000]  - E23015;E23015 ~ ES23 - Perangkat ONT[0]  - E23015~null~44292;E23015||11||Abodemen 0[0]  - E23015~null~E23015_SWONTDUALB;SWONTDUALB ~ Biaya Sewa ONT Dual Band ~ E23015[50000]  - E23046;E23046 ~ E"/>
    <s v="INDIBIZ"/>
    <m/>
    <m/>
    <d v="2026-08-03T07:00:00"/>
    <s v="2026-07-30 08:00:00|Jam pemasangan : 12.00  Info Tambahan : Hubungi pelanggan dulu sebelum ke lokasi  terimakasih |MU5280|MYDITA"/>
    <m/>
    <m/>
    <m/>
    <e v="#NUM!"/>
    <e v="#NUM!"/>
    <x v="1"/>
  </r>
  <r>
    <n v="2746"/>
    <n v="1002525885"/>
    <n v="3"/>
    <x v="1"/>
    <n v="5"/>
    <s v="SBY UTARA"/>
    <s v="TANDES"/>
    <s v="KLN"/>
    <s v="REG"/>
    <s v="AO"/>
    <x v="0"/>
    <m/>
    <s v="CANCEL COMPLETED"/>
    <s v="RBS-Regional 3"/>
    <d v="2026-08-14T10:30:37"/>
    <d v="2026-08-15T16:36:35"/>
    <n v="69365782"/>
    <m/>
    <n v="152418250000"/>
    <s v="Avery Sentosa Indonesia"/>
    <s v="ODP-TDS-FGT/12"/>
    <m/>
    <m/>
    <m/>
    <m/>
    <n v="106.836676597595"/>
    <n v="-6.1796809219921904"/>
    <s v="|MN02749|/Avery Sentosa Indonesia/081353636794/averyfurnitures@gmail.com/HSI Bisnis Winback + Antares Eazy (1:1) 50 Mbps (Rp 440.000) PSB Rp 150.000/Helga Yosinda Violetta/jalan tanjungsari no 58 surabaya"/>
    <s v="Sales Force DBS"/>
    <m/>
    <m/>
    <m/>
    <m/>
    <m/>
    <m/>
    <m/>
    <m/>
    <m/>
    <m/>
    <m/>
    <s v="14-08-2026 10:39:51"/>
    <m/>
    <m/>
    <s v="REJECT_FCC"/>
    <s v="KLN"/>
    <s v="ANTAREZ"/>
    <m/>
    <s v="DECLINE : Decline - Batal Order EVI PUSPITA EKASARI 40931150|MYDITA"/>
    <s v="- E23015;E23015 ~ ES23 - Perangkat ONT[0]  - E23015~null~44292;E23015||11||Abodemen 0[0]  - E23015~null~E23015_SWONT;SWONT ~ Biaya Sewa ONT ~ E23015[30000]  - E24057;E24057 ~ ES24 - Paket HSI Bisnis (HSIE) Khusus Winback[0]  - E24057~null~E24057_UNL;UNL ~"/>
    <s v="INDIBIZ"/>
    <m/>
    <m/>
    <m/>
    <m/>
    <m/>
    <m/>
    <m/>
    <e v="#NUM!"/>
    <e v="#NUM!"/>
    <x v="1"/>
  </r>
  <r>
    <n v="2747"/>
    <n v="1002520915"/>
    <n v="3"/>
    <x v="3"/>
    <n v="4"/>
    <s v="PURWOKERTO"/>
    <s v="PURBALINGGA"/>
    <s v="PBG"/>
    <s v="REG"/>
    <s v="AO"/>
    <x v="0"/>
    <s v="1P INET"/>
    <s v="Completed (PS)"/>
    <s v="RBS-Regional 3"/>
    <d v="2026-08-11T17:32:56"/>
    <d v="2026-08-12T13:41:04"/>
    <n v="69363662"/>
    <m/>
    <n v="143363111986"/>
    <s v="ANTO CELL"/>
    <s v="ODP-PBG-FAB/039"/>
    <s v="WO061531596"/>
    <m/>
    <m/>
    <m/>
    <n v="109.36112199999999"/>
    <n v="-7.3905989999999999"/>
    <s v="|MC00213|MYIA-059772567192/POI/MERIYANTO/082326525973/arfsidodadi@gmail.com"/>
    <s v="MYIB_ASSISTANT"/>
    <m/>
    <m/>
    <m/>
    <m/>
    <m/>
    <m/>
    <m/>
    <m/>
    <s v="Management Janji"/>
    <s v="2026-08-14 08:00:00 | Nama : BP MERIYANTO No Hp : 082326525973 No Alt :  Tgl Pemasangan : 12 Agustus 2026 Interval : SIANG Note : Hubungi pelanggan terlebih dahulu"/>
    <s v="FCC"/>
    <d v="2026-11-08T17:39:47"/>
    <d v="2026-08-14T08:00:00"/>
    <m/>
    <s v="PS"/>
    <s v="PBG"/>
    <s v="NO ADDON"/>
    <n v="20260812"/>
    <s v="Completed"/>
    <s v="HSI Bisnis Promo HUT Telkom PSB 70% - 75 Mbps"/>
    <s v="INDIBIZ"/>
    <m/>
    <m/>
    <d v="2026-08-14T08:00:00"/>
    <s v="2026-08-14 08:00:00 | Nama : BP MERIYANTO No Hp : 082326525973 No Alt :  Tgl Pemasangan : 12 Agustus 2026 Interval : SIANG Note : Hubungi pelanggan terlebih dahulu"/>
    <n v="2026"/>
    <n v="8"/>
    <n v="12"/>
    <d v="2026-08-12T00:00:00"/>
    <n v="-2.3333333333357587"/>
    <x v="0"/>
  </r>
  <r>
    <n v="2748"/>
    <n v="1002521917"/>
    <n v="3"/>
    <x v="2"/>
    <n v="5"/>
    <s v="KEDIRI"/>
    <s v="NGANJUK"/>
    <s v="KTS"/>
    <s v="REG"/>
    <s v="AO"/>
    <x v="0"/>
    <s v="1P INET"/>
    <s v="Completed (PS)"/>
    <s v="RBS-Regional 3"/>
    <d v="2026-08-12T11:55:57"/>
    <d v="2026-08-12T13:54:46"/>
    <n v="69364110"/>
    <m/>
    <n v="152615203029"/>
    <s v="HAFID OLSHOP"/>
    <s v="ODP-KTS-FCLK/01 001"/>
    <s v="WO061574296"/>
    <m/>
    <m/>
    <m/>
    <n v="112.101771"/>
    <n v="-7.5905800000000001"/>
    <s v="|MC20191|MYIA-049590205059/POI/ABDUL HAFID/081334259869/hvidcoper@gmail.com"/>
    <s v="MYIB_ASSISTANT"/>
    <m/>
    <m/>
    <m/>
    <m/>
    <m/>
    <m/>
    <m/>
    <m/>
    <s v="Management Janji"/>
    <s v="2026-08-13 08:00:00 | Tanggal pemasangan :13/08/2026 Jam pemasangan : pagi/siang Info Tambahan : Hubungi pelanggan dulu sebelum ke lokasi terima kasih."/>
    <s v="FCC"/>
    <d v="2026-12-08T12:10:13"/>
    <d v="2026-08-13T08:00:00"/>
    <m/>
    <s v="PS"/>
    <s v="KTS"/>
    <s v="NO ADDON"/>
    <n v="20260812"/>
    <s v="Completed"/>
    <s v="HSI Bisnis Promo HUT Telkom PSB 70% - 50 Mbps"/>
    <s v="INDIBIZ"/>
    <m/>
    <m/>
    <d v="2026-08-13T08:00:00"/>
    <s v="2026-08-13 08:00:00 | Tanggal pemasangan :13/08/2026 Jam pemasangan : pagi/siang Info Tambahan : Hubungi pelanggan dulu sebelum ke lokasi terima kasih."/>
    <n v="2026"/>
    <n v="8"/>
    <n v="12"/>
    <d v="2026-08-12T00:00:00"/>
    <n v="-1.3333333333357587"/>
    <x v="0"/>
  </r>
  <r>
    <n v="2749"/>
    <n v="1002524416"/>
    <n v="3"/>
    <x v="2"/>
    <n v="5"/>
    <s v="MADIUN"/>
    <s v="TUBAN"/>
    <s v="JTR"/>
    <s v="DSS"/>
    <s v="AO"/>
    <x v="0"/>
    <m/>
    <s v="Completed (PS)"/>
    <s v="DSS-Fin &amp; Regional Banking"/>
    <d v="2026-08-13T14:09:43"/>
    <d v="2026-08-14T20:51:29"/>
    <n v="69365223"/>
    <m/>
    <n v="152645203138"/>
    <s v="PT PNM MEKAAR JATIROGO TUBAN"/>
    <s v="ODP-JTR-FE/21"/>
    <s v="WO061674796"/>
    <m/>
    <m/>
    <m/>
    <n v="111.62532849999999"/>
    <n v="-6.8651198000000004"/>
    <s v="AMDES;405605;CHUSNUL NUUR FADILLAH;PSB;50 MBPS INET ONLY;nita 085647146898"/>
    <s v="Account Manager"/>
    <m/>
    <m/>
    <m/>
    <m/>
    <m/>
    <m/>
    <m/>
    <m/>
    <s v="Management Janji"/>
    <s v="ss"/>
    <s v="FCC"/>
    <s v="13-08-2026 14:39:50"/>
    <m/>
    <m/>
    <s v="PS"/>
    <s v="JTR"/>
    <s v="NO ADDON"/>
    <n v="20260814"/>
    <s v="Completed"/>
    <s v="- 11_11450;Biaya PSB Reguler HSI EBIS ~ 11[150000]  - SP_NOSS;SP_NOSS ~ Internet NOSS Multispeed Network[0]  - SP_NOSS;SP_NOSS ~ Internet NOSS Multispeed Network[0]  - E23015;E23015 ~ ES23 - Perangkat ONT[0]  - E23015~null~44292;E23015||11||Abodemen 0[0] "/>
    <s v="INDIBIZ"/>
    <m/>
    <m/>
    <d v="2026-08-13T18:00:00"/>
    <s v="ss"/>
    <n v="2026"/>
    <n v="8"/>
    <n v="14"/>
    <d v="2026-08-14T00:00:00"/>
    <n v="0.25"/>
    <x v="0"/>
  </r>
  <r>
    <n v="2750"/>
    <n v="1002507657"/>
    <n v="3"/>
    <x v="3"/>
    <n v="4"/>
    <s v="MAGELANG"/>
    <s v="WONOSOBO"/>
    <s v="WOS"/>
    <s v="REG"/>
    <s v="AO"/>
    <x v="0"/>
    <m/>
    <s v="FCC - HD1A - PROGRESS"/>
    <s v="RBS-Regional 3"/>
    <d v="2026-08-04T11:11:36"/>
    <d v="2026-08-04T11:13:18"/>
    <n v="69358117"/>
    <m/>
    <n v="141373127382"/>
    <s v="The Heaven Glamping &amp; Resto"/>
    <m/>
    <m/>
    <m/>
    <m/>
    <m/>
    <n v="109.929609085224"/>
    <n v="-7.2712814676658901"/>
    <s v="AMRBS ; 402717 ; AMEX ; WIRA ; TREG3 ; MAGELANG ; 1S HSI BISNIS PROMO 100 Mbps ; Nurcholis 081225919606; heavenwisataindonesia@gmail.com"/>
    <s v="Amex"/>
    <m/>
    <m/>
    <m/>
    <m/>
    <m/>
    <m/>
    <m/>
    <m/>
    <m/>
    <m/>
    <m/>
    <d v="2026-04-08T11:25:40"/>
    <m/>
    <m/>
    <s v="FCC"/>
    <s v="WOS"/>
    <s v="NO ADDON"/>
    <m/>
    <s v="MYDITA RBS - HD1A - PROGRESS"/>
    <s v="- 11_11446;Biaya PSB HSI EBIS Tunai di Depan ~ 11[150000]  - SP_NOSS;SP_NOSS ~ Internet NOSS Multispeed Network[0]  - SP_NOSS;SP_NOSS ~ Internet NOSS Multispeed Network[0]  - E25060;E25060 ~ ES25 - Paket HSI Bisnis (HSIE) Khusus Winback 2.0[0]  - E25060~n"/>
    <s v="INDIBIZ"/>
    <m/>
    <m/>
    <m/>
    <m/>
    <m/>
    <m/>
    <m/>
    <e v="#NUM!"/>
    <e v="#NUM!"/>
    <x v="1"/>
  </r>
  <r>
    <n v="2751"/>
    <n v="1002516125"/>
    <n v="3"/>
    <x v="1"/>
    <n v="5"/>
    <s v="SBY SELATAN"/>
    <s v="MANYAR"/>
    <s v="JGR"/>
    <s v="REG"/>
    <s v="AO"/>
    <x v="0"/>
    <s v="1P INET"/>
    <s v="100 | REVOKE COMPLETED"/>
    <s v="RBS-Regional 3"/>
    <d v="2026-08-08T15:58:57"/>
    <d v="2026-08-09T14:24:02"/>
    <n v="69361580"/>
    <m/>
    <n v="152310255671"/>
    <s v="CV IKSAN MANDIRI"/>
    <s v="ODP-RKT-FKE/12 FKE/D02/12.01"/>
    <s v="WO061278011"/>
    <m/>
    <m/>
    <m/>
    <n v="112.81386910000001"/>
    <n v="-7.3370407999999996"/>
    <s v="MD|MYDB-20260808264748|DN00001/MN00443|CV IKSAN MANDIRI|087747620077"/>
    <s v="MYDIGIBIZPARTNER"/>
    <m/>
    <m/>
    <m/>
    <m/>
    <m/>
    <m/>
    <m/>
    <m/>
    <s v="Management Janji"/>
    <s v="2026-08-09 13:00:00 | Tgl Pemasangan : 09 Agustus 2026 Interval : PAGI SIANG Note : Hubungi pelanggan terlebih dahulu"/>
    <s v="FCC"/>
    <d v="2026-08-08T16:09:53"/>
    <d v="2026-08-09T13:00:00"/>
    <m/>
    <s v="REVOKE"/>
    <s v="JGR"/>
    <s v="NO ADDON"/>
    <m/>
    <s v="Revoke Completed"/>
    <s v="HSI Bisnis Promo HUT Telkom PSB 70% - 300 Mbps"/>
    <s v="INDIBIZ"/>
    <m/>
    <m/>
    <d v="2026-08-09T13:00:00"/>
    <s v="2026-08-09 13:00:00 | Tgl Pemasangan : 09 Agustus 2026 Interval : PAGI SIANG Note : Hubungi pelanggan terlebih dahulu"/>
    <m/>
    <m/>
    <m/>
    <e v="#NUM!"/>
    <e v="#NUM!"/>
    <x v="1"/>
  </r>
  <r>
    <n v="2752"/>
    <n v="1002517877"/>
    <n v="3"/>
    <x v="1"/>
    <n v="5"/>
    <s v="MADURA"/>
    <s v="BANGKALAN"/>
    <s v="KML"/>
    <s v="REG"/>
    <s v="AO"/>
    <x v="0"/>
    <m/>
    <s v="100 | REVOKE COMPLETED"/>
    <s v="RBS-Regional 3"/>
    <d v="2026-08-10T13:56:56"/>
    <d v="2026-08-11T09:56:35"/>
    <n v="69361506"/>
    <m/>
    <n v="152436204683"/>
    <s v="Toko Santriawan UTM"/>
    <s v="ODP-KML-FAC/18"/>
    <s v="WO061404491"/>
    <m/>
    <m/>
    <m/>
    <n v="112.72676914"/>
    <n v="-7.1258755999999996"/>
    <s v="|MN02600|/Toko Santriawan UTM/SALMAN AL FARISI/087892187243/oohppp858@gmail.com/HSI Bisnis Promo HUT Telkom (1:1) 50 Mbps (Rp 355.000) PSB Rp 150.000"/>
    <s v="Sales Force DBS"/>
    <m/>
    <m/>
    <m/>
    <m/>
    <m/>
    <m/>
    <m/>
    <m/>
    <s v="Management Janji"/>
    <s v="2026-08-09 15:00:00|Tgl Pemasangan : 09 Agustus 2026  Interval : PAGI SIANG  Note : Hubungi pelanggan terlebih dahulu|40981182|MYDITA"/>
    <s v="FCC"/>
    <d v="2026-10-08T14:09:59"/>
    <m/>
    <s v="Kendala Pelanggan"/>
    <s v="REVOKE"/>
    <s v="KML"/>
    <s v="NO ADDON"/>
    <m/>
    <s v="Revoke Completed"/>
    <s v="- 11_11446;Biaya PSB HSI EBIS Tunai di Depan ~ 11[150000]  - E23015;E23015 ~ ES23 - Perangkat ONT[0]  - E23015~null~44292;E23015||11||Abodemen 0[0]  - E23015~null~E23015_SWONT;SWONT ~ Biaya Sewa ONT ~ E23015[30000]  - E25060;E25060 ~ ES25 - Paket HSI Bisn"/>
    <s v="INDIBIZ"/>
    <m/>
    <m/>
    <d v="2026-08-10T07:00:00"/>
    <s v="2026-08-09 15:00:00|Tgl Pemasangan : 09 Agustus 2026  Interval : PAGI SIANG  Note : Hubungi pelanggan terlebih dahulu|40981182|MYDITA"/>
    <m/>
    <m/>
    <m/>
    <e v="#NUM!"/>
    <e v="#NUM!"/>
    <x v="1"/>
  </r>
  <r>
    <n v="2753"/>
    <n v="1002510620"/>
    <n v="3"/>
    <x v="4"/>
    <n v="4"/>
    <s v="SEMARANG"/>
    <s v="INNER - SEMARANG JATENG UTARA"/>
    <s v="BMK"/>
    <s v="REG"/>
    <s v="AO"/>
    <x v="0"/>
    <s v="1P INET"/>
    <s v="Completed (PS)"/>
    <s v="RBS-Regional 3"/>
    <d v="2026-08-05T13:43:57"/>
    <d v="2026-08-06T11:36:53"/>
    <n v="69359209"/>
    <m/>
    <n v="141423136601"/>
    <s v="BURJO SAMI RAOS"/>
    <s v="ODP-BMK-FY/013"/>
    <s v="WO060988484"/>
    <m/>
    <m/>
    <m/>
    <n v="110.44011812657099"/>
    <n v="-7.0669009856319303"/>
    <s v="MD|MYDB-20260805264399|DN00001/MN00663|BURJO SAMI RAOS|089515308132"/>
    <s v="MYDIGIBIZPARTNER"/>
    <m/>
    <m/>
    <m/>
    <m/>
    <m/>
    <m/>
    <m/>
    <m/>
    <s v="Management Janji"/>
    <s v="2026-08-06 13:00:00 | M Janji : (06/08/2026) jam Pasang pagi / siang  Note : hubungi pelanggan jika ingin kelokasi"/>
    <s v="FCC"/>
    <d v="2026-05-08T13:54:46"/>
    <d v="2026-08-06T13:00:00"/>
    <m/>
    <s v="PS"/>
    <s v="BMK"/>
    <s v="NO ADDON"/>
    <n v="20260806"/>
    <s v="Completed"/>
    <s v="HSI Bisnis Promo HUT Telkom PSB 70% - 50 Mbps"/>
    <s v="INDIBIZ"/>
    <m/>
    <m/>
    <d v="2026-08-06T13:00:00"/>
    <s v="2026-08-06 13:00:00 | M Janji : (06/08/2026) jam Pasang pagi / siang  Note : hubungi pelanggan jika ingin kelokasi"/>
    <n v="2026"/>
    <n v="8"/>
    <n v="6"/>
    <d v="2026-08-06T00:00:00"/>
    <n v="-0.54166666666424135"/>
    <x v="0"/>
  </r>
  <r>
    <n v="2754"/>
    <n v="1002530930"/>
    <n v="3"/>
    <x v="1"/>
    <n v="5"/>
    <s v="MADURA"/>
    <s v="BANGKALAN"/>
    <s v="SPG"/>
    <s v="REG"/>
    <s v="AO"/>
    <x v="0"/>
    <s v="1P INET"/>
    <s v="MIE - SEND SURVEY"/>
    <s v="RBS-Regional 3"/>
    <d v="2026-08-17T13:47:57"/>
    <d v="2026-08-17T13:50:25"/>
    <n v="69368128"/>
    <m/>
    <n v="152434913141"/>
    <s v="TB Syafia jaya"/>
    <s v="ODP-SPG-FP/64 FP/D05/64.01"/>
    <s v="WO061933576"/>
    <m/>
    <m/>
    <m/>
    <n v="113.345409147441"/>
    <n v="-7.1741410406820902"/>
    <s v="MD|MYDB-20260816265725|DN00001/MN00572|TB Syafia jaya|08139384510"/>
    <s v="MYDIGIBIZPARTNER"/>
    <m/>
    <m/>
    <m/>
    <m/>
    <m/>
    <m/>
    <m/>
    <m/>
    <s v="Management Janji"/>
    <s v="2026-08-18 13:00:00 | M Janji : (18 AGUSTUS 2026) jam Pasang : siang Note : hubungi pelanggan jika ingin kelokasi"/>
    <s v="FCC"/>
    <s v="17-08-2026 13:55:06"/>
    <d v="2026-08-18T13:00:00"/>
    <m/>
    <s v="SURVEY_NEW_MANJA"/>
    <s v="SPG"/>
    <s v="NO ADDON"/>
    <m/>
    <s v="MIE - SEND SURVEY"/>
    <s v="HSI Bisnis Promo HUT Telkom PSB 70% - 100 Mbps"/>
    <s v="INDIBIZ"/>
    <m/>
    <m/>
    <d v="2026-08-18T13:00:00"/>
    <s v="2026-08-18 13:00:00 | M Janji : (18 AGUSTUS 2026) jam Pasang : siang Note : hubungi pelanggan jika ingin kelokasi"/>
    <m/>
    <m/>
    <m/>
    <e v="#NUM!"/>
    <e v="#NUM!"/>
    <x v="1"/>
  </r>
  <r>
    <n v="2755"/>
    <n v="1002524327"/>
    <n v="3"/>
    <x v="1"/>
    <n v="5"/>
    <s v="SBY UTARA"/>
    <s v="MANYAR"/>
    <s v="MGO"/>
    <s v="DGS"/>
    <s v="AO"/>
    <x v="0"/>
    <m/>
    <s v="Completed (PS)"/>
    <s v="DGS-B2B TREG"/>
    <d v="2026-08-13T13:44:40"/>
    <d v="2026-08-14T20:28:56"/>
    <n v="68982527"/>
    <m/>
    <n v="152413167109"/>
    <s v="INTERNET AREA PUBLIK - 2025"/>
    <s v="ODP-DMO-FQG/06"/>
    <s v="WO061672176"/>
    <m/>
    <m/>
    <m/>
    <n v="112.742433834081"/>
    <n v="-7.2595114192198702"/>
    <s v="GS SURAMADU/ AM HANIF/PSB INET ONLY 100 MBPS/ POSKO TERPADU GENTENG/ PIC FIKRI 081213131927 / PAK LILIK 087888022799"/>
    <s v="Account Manager"/>
    <m/>
    <m/>
    <m/>
    <m/>
    <m/>
    <m/>
    <m/>
    <m/>
    <s v="Management Janji"/>
    <s v="GS SURAMADU/ AM HANIF/PSB INET ONLY 100 MBPS/ POSKO TERPADU GENTENG/ PIC FIKRI 081213131927 / PAK LILIK 087888022799"/>
    <s v="FCC"/>
    <s v="13-08-2026 13:54:52"/>
    <m/>
    <m/>
    <s v="PS"/>
    <s v="MGO"/>
    <s v="NO ADDON"/>
    <n v="20260814"/>
    <s v="Completed"/>
    <s v="- 11_11450;Biaya PSB Reguler HSI EBIS ~ 11[150000]  - SP_NOSS;SP_NOSS ~ Internet NOSS Multispeed Network[0]  - SP_NOSS;SP_NOSS ~ Internet NOSS Multispeed Network[0]  - E23046;E23046 ~ ES23 - Paket HSI Bisnis[0]  - E23046~null~E23046_UNL;UNL ~ Internet-Lin"/>
    <s v="INDIBIZ"/>
    <m/>
    <m/>
    <d v="2026-08-13T17:30:00"/>
    <s v="GS SURAMADU/ AM HANIF/PSB INET ONLY 100 MBPS/ POSKO TERPADU GENTENG/ PIC FIKRI 081213131927 / PAK LILIK 087888022799"/>
    <n v="2026"/>
    <n v="8"/>
    <n v="14"/>
    <d v="2026-08-14T00:00:00"/>
    <n v="0.27083333333575865"/>
    <x v="0"/>
  </r>
  <r>
    <n v="2756"/>
    <n v="1002512917"/>
    <n v="3"/>
    <x v="3"/>
    <n v="4"/>
    <s v="MAGELANG"/>
    <s v="MUNTILAN"/>
    <s v="MUN"/>
    <s v="REG"/>
    <s v="AO"/>
    <x v="0"/>
    <s v="1P INET"/>
    <s v="OSS - FALLOUT"/>
    <s v="RBS-Regional 3"/>
    <d v="2026-08-06T15:31:57"/>
    <d v="2026-08-10T09:19:52"/>
    <n v="69360154"/>
    <m/>
    <n v="141146114805"/>
    <s v="Griya L Kos"/>
    <s v="ODP-MUN-FAG/090"/>
    <s v="WO061095127"/>
    <m/>
    <m/>
    <m/>
    <n v="110.285534"/>
    <n v="-7.5739229999999997"/>
    <s v="|MN02816|MYIA-021966598643/POI/Lia Tresnawati/081216639582/liatresnawati1813@gmail.com"/>
    <s v="MYIB_ASSISTANT"/>
    <m/>
    <m/>
    <m/>
    <m/>
    <m/>
    <m/>
    <m/>
    <m/>
    <s v="Management Janji"/>
    <s v="2026-08-10 08:00:00 | Waktu pemasnagan : 10 agustus 2026 Jam pemasangan : 09.00 Mohon hubungi pelanggan sebelum ke lokasi  Terima kasih"/>
    <s v="FCC"/>
    <d v="2026-06-08T15:40:04"/>
    <d v="2026-08-10T08:00:00"/>
    <s v="Kendala Teknik"/>
    <s v="FO_WFM"/>
    <s v="MUN"/>
    <s v="NO ADDON"/>
    <m/>
    <s v="Provisioning Failed|WFM|INF009008696|butuh tati 1btg, izin nok"/>
    <s v="HSI Bisnis Basic Promo HUT Telkom PSB 70% - 75 Mbps"/>
    <s v="INDIBIZ"/>
    <m/>
    <m/>
    <d v="2026-08-10T08:00:00"/>
    <s v="2026-08-10 08:00:00 | Waktu pemasnagan : 10 agustus 2026 Jam pemasangan : 09.00 Mohon hubungi pelanggan sebelum ke lokasi  Terima kasih"/>
    <m/>
    <m/>
    <m/>
    <e v="#NUM!"/>
    <e v="#NUM!"/>
    <x v="1"/>
  </r>
  <r>
    <n v="2757"/>
    <n v="1002514524"/>
    <n v="3"/>
    <x v="6"/>
    <n v="5"/>
    <s v="JEMBER"/>
    <s v="BANYUWANGI"/>
    <s v="WSO"/>
    <s v="REG"/>
    <s v="AO"/>
    <x v="0"/>
    <s v="2P INET + VOICE"/>
    <s v="Completed (PS)"/>
    <s v="RBS-Regional 3"/>
    <d v="2026-08-07T12:58:56"/>
    <d v="2026-08-09T19:16:50"/>
    <n v="69360745"/>
    <n v="3332818006"/>
    <n v="152518202025"/>
    <s v="TOKO AYU"/>
    <s v="ODP-WSO-F01/02 GCL/F01/02.01"/>
    <s v="WO061158798"/>
    <m/>
    <m/>
    <m/>
    <n v="114.3926565"/>
    <n v="-7.9415131999999904"/>
    <s v="MD|MYDB-20260806264567|DC30008/MC30044|TOKO AYU|081230650815"/>
    <s v="MYDIGIBIZPARTNER"/>
    <m/>
    <m/>
    <m/>
    <m/>
    <m/>
    <m/>
    <m/>
    <m/>
    <s v="Management Janji"/>
    <s v="2026-08-08 13:00:00 | Tanggal pemasangan: 08/08/2026 Jam pemasangan : siang Info Tambahan : Hubungi pelanggan dulu sebelum ke lokasi terima kasih."/>
    <s v="FCC"/>
    <d v="2026-07-08T13:10:14"/>
    <d v="2026-08-08T13:00:00"/>
    <m/>
    <s v="PS"/>
    <s v="WSO"/>
    <s v="NO ADDON"/>
    <n v="20260809"/>
    <s v="Completed"/>
    <s v="HSI Bisnis Basic Bundling Phone PSB 70% - Free 800 Menit Promo - 300 Mbps"/>
    <s v="INDIBIZ"/>
    <m/>
    <m/>
    <d v="2026-08-08T13:00:00"/>
    <s v="2026-08-08 13:00:00 | Tanggal pemasangan: 08/08/2026 Jam pemasangan : siang Info Tambahan : Hubungi pelanggan dulu sebelum ke lokasi terima kasih."/>
    <n v="2026"/>
    <n v="8"/>
    <n v="9"/>
    <d v="2026-08-09T00:00:00"/>
    <n v="0.45833333333575865"/>
    <x v="0"/>
  </r>
  <r>
    <n v="2758"/>
    <n v="1002531398"/>
    <n v="3"/>
    <x v="1"/>
    <n v="5"/>
    <s v="MADURA"/>
    <s v="PAMEKASAN"/>
    <s v="PME"/>
    <s v="REG"/>
    <s v="AO"/>
    <x v="0"/>
    <s v="1P INET"/>
    <s v="MIE - SEND SURVEY"/>
    <s v="RBS-Regional 3"/>
    <d v="2026-08-17T17:50:56"/>
    <d v="2026-08-17T17:52:01"/>
    <n v="69368358"/>
    <m/>
    <n v="152426928279"/>
    <s v="UD SINAR JAYA"/>
    <s v="ODP-PME-FBF/08 FBF/D05/08.01"/>
    <s v="WO061950115"/>
    <m/>
    <m/>
    <m/>
    <n v="113.3999855"/>
    <n v="-7.1215510000000002"/>
    <s v="MD|MYDB-20260817265892|DN00001/MN00558|UD SINAR JAYA|085801312311"/>
    <s v="MYDIGIBIZPARTNER"/>
    <m/>
    <m/>
    <m/>
    <m/>
    <m/>
    <m/>
    <m/>
    <m/>
    <s v="Management Janji"/>
    <s v="2026-08-19 08:00:00 | Nama PIC : Bp Sony No Hp : 085801312311 No Alt : - Tgl Pemasangan : 19 Agustus 2026 Interval : SIANG Note : Hubungi pelanggan terlebih dahulu"/>
    <s v="FCC"/>
    <s v="17-08-2026 17:55:10"/>
    <d v="2026-08-19T08:00:00"/>
    <m/>
    <s v="SURVEY_NEW_MANJA"/>
    <s v="PME"/>
    <s v="NO ADDON"/>
    <m/>
    <s v="MIE - SEND SURVEY"/>
    <s v="HSI Bisnis Promo HUT Telkom PSB 70% - 200 Mbps"/>
    <s v="INDIBIZ"/>
    <m/>
    <m/>
    <d v="2026-08-19T08:00:00"/>
    <s v="2026-08-19 08:00:00 | Nama PIC : Bp Sony No Hp : 085801312311 No Alt : - Tgl Pemasangan : 19 Agustus 2026 Interval : SIANG Note : Hubungi pelanggan terlebih dahulu"/>
    <m/>
    <m/>
    <m/>
    <e v="#NUM!"/>
    <e v="#NUM!"/>
    <x v="1"/>
  </r>
  <r>
    <n v="2759"/>
    <n v="1002506069"/>
    <n v="3"/>
    <x v="4"/>
    <n v="4"/>
    <s v="SEMARANG"/>
    <s v="INNER - SEMARANG JATENG UTARA"/>
    <s v="SSL"/>
    <s v="REG"/>
    <s v="AO"/>
    <x v="0"/>
    <s v="1P INET"/>
    <s v="102 | FOLLOW UP COMPLETED"/>
    <s v="RBS-Regional 3"/>
    <d v="2026-08-03T13:16:56"/>
    <d v="2026-08-05T15:49:14"/>
    <n v="69357504"/>
    <m/>
    <n v="141408117782"/>
    <s v="MBOK TIN"/>
    <s v="ODP-SSL-FG/067 FG/D08/067.01"/>
    <s v="WO060792655"/>
    <m/>
    <m/>
    <m/>
    <n v="110.428989976644"/>
    <n v="-6.9894890961456202"/>
    <s v="MD|MYDB-20260803264238|DN00001/MN00345|MBOK TIN|0817459690"/>
    <s v="MYDIGIBIZPARTNER"/>
    <m/>
    <m/>
    <m/>
    <m/>
    <m/>
    <m/>
    <m/>
    <m/>
    <s v="Management Janji"/>
    <s v="2026-08-04 13:00:00 | Nama PIC : Donny No HP : 0817459690 Alt :  M Janji : 04/08/2026 Jam Pasang : 08.00 - 13:00  NoteÃ‚Â :  hubungi terlebih dahulu sebelum kelokasi"/>
    <s v="FCC"/>
    <d v="2026-03-08T13:25:40"/>
    <d v="2026-08-04T13:00:00"/>
    <s v="Kendala Teknik"/>
    <s v="REVOKE"/>
    <s v="SSL"/>
    <s v="NO ADDON"/>
    <m/>
    <s v="Follow Up Revoke Completed, New Order ID : SC1002511078"/>
    <s v="HSI Bisnis Basic Promo HUT Telkom PSB 70% - 50 Mbps"/>
    <s v="INDIBIZ"/>
    <m/>
    <m/>
    <d v="2026-08-04T13:00:00"/>
    <s v="2026-08-04 13:00:00 | Nama PIC : Donny No HP : 0817459690 Alt :  M Janji : 04/08/2026 Jam Pasang : 08.00 - 13:00  NoteÃ‚Â :  hubungi terlebih dahulu sebelum kelokasi"/>
    <m/>
    <m/>
    <m/>
    <e v="#NUM!"/>
    <e v="#NUM!"/>
    <x v="1"/>
  </r>
  <r>
    <n v="2760"/>
    <n v="1002521286"/>
    <n v="3"/>
    <x v="1"/>
    <n v="5"/>
    <s v="SBY SELATAN"/>
    <s v="KETINTANG"/>
    <s v="RKT"/>
    <s v="REG"/>
    <s v="AO"/>
    <x v="0"/>
    <s v="1P INET"/>
    <s v="MIA - INVALID SURVEY"/>
    <s v="RBS-Regional 3"/>
    <d v="2026-08-12T08:53:56"/>
    <d v="2026-08-12T19:23:30"/>
    <n v="69363860"/>
    <m/>
    <n v="152308243025"/>
    <s v="PT RJGF INTERNATIONAL INDONESIA"/>
    <s v="ODP-RKT-FBK/48 FBK/D03/01.48"/>
    <s v="WO061555037"/>
    <m/>
    <m/>
    <m/>
    <n v="112.74377800000001"/>
    <n v="-7.3048109999999999"/>
    <s v="|MB00449|MYIA-091398089685/POI/bapak/081324374859/yesayaimanuel5@gmail.com"/>
    <s v="MYIB_ASSISTANT"/>
    <m/>
    <m/>
    <m/>
    <m/>
    <m/>
    <m/>
    <m/>
    <m/>
    <s v="Management Janji"/>
    <s v="2026-08-13 08:00:00 | Waktu pemasangan : 12 agustus 2026 Jam pemasangan : 08.00 - 12.00 Info Tambahan : Hubungi pelanggan dulu sebelum ke lokasi terimakasih "/>
    <s v="FCC"/>
    <d v="2026-12-08T08:55:52"/>
    <d v="2026-08-13T08:00:00"/>
    <m/>
    <s v="SURVEY_NEW_MANJA"/>
    <s v="RKT"/>
    <s v="NO ADDON"/>
    <m/>
    <s v="MIE - INVALID SURVEY - Kendala Jalur/Rute Tarikan"/>
    <s v="HSI Bisnis Promo HUT Telkom PSB 70% - 50 Mbps"/>
    <s v="INDIBIZ"/>
    <m/>
    <m/>
    <d v="2026-08-13T08:00:00"/>
    <s v="2026-08-13 08:00:00 | Waktu pemasangan : 12 agustus 2026 Jam pemasangan : 08.00 - 12.00 Info Tambahan : Hubungi pelanggan dulu sebelum ke lokasi terimakasih "/>
    <m/>
    <m/>
    <m/>
    <e v="#NUM!"/>
    <e v="#NUM!"/>
    <x v="1"/>
  </r>
  <r>
    <n v="2761"/>
    <n v="1002508471"/>
    <n v="3"/>
    <x v="1"/>
    <n v="5"/>
    <s v="SBY SELATAN"/>
    <s v="KETINTANG"/>
    <s v="IJK"/>
    <s v="DPS"/>
    <s v="AO"/>
    <x v="0"/>
    <m/>
    <s v="Completed (PS)"/>
    <s v="DPS-Logistic &amp; Manufacturing"/>
    <d v="2026-08-04T14:14:23"/>
    <d v="2026-08-11T14:07:08"/>
    <n v="69358348"/>
    <m/>
    <n v="152306253172"/>
    <s v="FM Hub + Hub Jambangan"/>
    <s v="ODP-IJK-FHL/37"/>
    <s v="WO060900760"/>
    <m/>
    <m/>
    <m/>
    <n v="112.70846147116301"/>
    <n v="-7.3337446794660597"/>
    <s v="P26-204155 ; PIC Julian Tri Wibowo, julian.wibowo@spxexpress.com, 082245365180  "/>
    <s v="TAM"/>
    <m/>
    <m/>
    <m/>
    <m/>
    <m/>
    <m/>
    <m/>
    <m/>
    <s v="Management Janji"/>
    <s v="julian.wibowo@spxexpress.com"/>
    <s v="FCC"/>
    <d v="2026-04-08T14:25:58"/>
    <m/>
    <s v="Kendala Pelanggan"/>
    <s v="PS"/>
    <s v="IJK"/>
    <s v="NO ADDON"/>
    <n v="20260811"/>
    <s v="Completed"/>
    <s v="- 11_11450;Biaya PSB Reguler HSI EBIS ~ 11[150000]  - SP_NOSS;SP_NOSS ~ Internet NOSS Multispeed Network[0]  - SP_NOSS;SP_NOSS ~ Internet NOSS Multispeed Network[0]  - E23015;E23015 ~ ES23 - Perangkat ONT[0]  - E23015~null~44292;E23015||11||Abodemen 0[0] "/>
    <s v="INDIBIZ"/>
    <m/>
    <m/>
    <d v="2026-08-04T13:30:00"/>
    <s v="julian.wibowo@spxexpress.com"/>
    <n v="2026"/>
    <n v="8"/>
    <n v="11"/>
    <d v="2026-08-11T00:00:00"/>
    <n v="6.4375"/>
    <x v="2"/>
  </r>
  <r>
    <n v="2762"/>
    <n v="1002520322"/>
    <n v="3"/>
    <x v="5"/>
    <n v="5"/>
    <s v="DENPASAR"/>
    <s v="SANUR"/>
    <s v="TOP"/>
    <s v="REG"/>
    <s v="AO"/>
    <x v="0"/>
    <s v="1P INET"/>
    <s v="102 | FOLLOW UP COMPLETED"/>
    <s v="RBS-Regional 3"/>
    <d v="2026-08-11T15:01:56"/>
    <d v="2026-08-13T11:14:15"/>
    <n v="69361068"/>
    <m/>
    <n v="122604246781"/>
    <s v="SMP Raj Yamuna Denpasar"/>
    <s v="ODP-TOP-FT/35"/>
    <s v="WO061511011"/>
    <m/>
    <m/>
    <m/>
    <n v="106.827153"/>
    <n v="-6.1753920000000004"/>
    <s v="MD|MYID-4042608070001|RBIZmochamad|SMP RAJ YUMUNA|081717312128"/>
    <s v="SOBIZ"/>
    <m/>
    <m/>
    <m/>
    <m/>
    <m/>
    <m/>
    <m/>
    <m/>
    <s v="Management Janji"/>
    <s v="2026-08-12 13:00:00 | 2026-08-12 13:00"/>
    <s v="FCC"/>
    <d v="2026-11-08T15:10:17"/>
    <d v="2026-08-12T13:00:00"/>
    <m/>
    <s v="REVOKE"/>
    <s v="TOP"/>
    <s v="PIJAR"/>
    <m/>
    <s v="Follow Up Revoke Completed, New Order ID : SC1002523864"/>
    <s v="HSI Bisnis Bundling Pijar Sekolah PSB 70% Promo - 75 Mbps"/>
    <s v="INDIBIZ"/>
    <m/>
    <m/>
    <d v="2026-08-12T13:00:00"/>
    <s v="2026-08-12 13:00:00 | 2026-08-12 13:00"/>
    <m/>
    <m/>
    <m/>
    <e v="#NUM!"/>
    <e v="#NUM!"/>
    <x v="1"/>
  </r>
  <r>
    <n v="2763"/>
    <n v="1002515754"/>
    <n v="3"/>
    <x v="4"/>
    <n v="4"/>
    <s v="PEKALONGAN"/>
    <s v="TEGAL"/>
    <s v="TEG"/>
    <s v="REG"/>
    <s v="AO"/>
    <x v="0"/>
    <m/>
    <s v="Completed (PS)"/>
    <s v="RBS-Regional 3"/>
    <d v="2026-08-08T10:47:16"/>
    <d v="2026-08-08T12:26:56"/>
    <n v="69359906"/>
    <m/>
    <n v="142212126684"/>
    <s v="PT. Patra Logistik"/>
    <s v="ODP-TEG-FCL/074"/>
    <s v="WO061244977"/>
    <m/>
    <m/>
    <m/>
    <n v="109.187371"/>
    <n v="-6.8732620000000004"/>
    <s v="|MB00449|MYIA-045276889499/POI/ibu/081298132948/zaenal.arifin3@gmail.com"/>
    <s v="Sales Profesional"/>
    <m/>
    <m/>
    <m/>
    <m/>
    <m/>
    <m/>
    <m/>
    <m/>
    <s v="Management Janji"/>
    <s v="2026-08-07 08:00:00 | M Janji : (07/08/026)  jam Pasang : 09:00  Note : hubungi pelanggan jika ingin kelokasi  "/>
    <s v="FCC"/>
    <d v="2026-08-08T10:54:57"/>
    <m/>
    <m/>
    <s v="PS"/>
    <s v="TEG"/>
    <s v="NO ADDON"/>
    <n v="20260808"/>
    <s v="Completed"/>
    <s v="- 11_11446;Biaya PSB HSI EBIS Tunai di Depan ~ 11[150000]  - SP_NOSS;SP_NOSS ~ Internet NOSS Multispeed Network[0]  - SP_NOSS;SP_NOSS ~ Internet NOSS Multispeed Network[0]  - E25060;E25060 ~ ES25 - Paket HSI Bisnis (HSIE) Khusus Winback 2.0[0]  - E25060~n"/>
    <s v="INDIBIZ"/>
    <m/>
    <m/>
    <d v="2026-08-08T07:00:00"/>
    <s v="2026-08-07 08:00:00 | M Janji : (07/08/026)  jam Pasang : 09:00  Note : hubungi pelanggan jika ingin kelokasi  "/>
    <n v="2026"/>
    <n v="8"/>
    <n v="8"/>
    <d v="2026-08-08T00:00:00"/>
    <n v="-0.29166666666424135"/>
    <x v="0"/>
  </r>
  <r>
    <n v="2764"/>
    <n v="1002528409"/>
    <n v="3"/>
    <x v="6"/>
    <n v="5"/>
    <s v="JEMBER"/>
    <s v="BONDOWOSO"/>
    <s v="BOW"/>
    <s v="REG"/>
    <s v="AO"/>
    <x v="0"/>
    <s v="1P INET"/>
    <s v="Completed (PS)"/>
    <s v="RBS-Regional 3"/>
    <d v="2026-08-15T13:59:57"/>
    <d v="2026-08-16T21:05:51"/>
    <n v="69366941"/>
    <m/>
    <n v="152507223628"/>
    <s v="RUMAH KOST SAIPULLAH"/>
    <s v="ODP-BOW-FY/11"/>
    <s v="WO061826885"/>
    <m/>
    <m/>
    <m/>
    <n v="113.7495431"/>
    <n v="-7.8518296999999997"/>
    <s v="|MN02331|MYIA-023461507591/POI/AHMAD SAIPULLAH/083141694494/sipoljoss92@gmail.com"/>
    <s v="MYIB_ASSISTANT"/>
    <m/>
    <m/>
    <m/>
    <m/>
    <m/>
    <m/>
    <m/>
    <m/>
    <s v="Management Janji"/>
    <s v="2026-08-16 13:00:00 | Tanggal pemasangan : 16AGUSTUS 2026 Jam pemasangan : pagi/siang Info Tambahan : Hubungi pelanggan dulu sebelum ke lokasi terima kasih"/>
    <s v="FCC"/>
    <s v="15-08-2026 14:09:43"/>
    <d v="2026-08-16T13:00:00"/>
    <m/>
    <s v="PS"/>
    <s v="BOW"/>
    <s v="NO ADDON"/>
    <n v="20260816"/>
    <s v="Completed"/>
    <s v="HSI Bisnis Promo HUT Telkom PSB 70% - 300 Mbps"/>
    <s v="INDIBIZ"/>
    <m/>
    <m/>
    <d v="2026-08-16T13:00:00"/>
    <s v="2026-08-16 13:00:00 | Tanggal pemasangan : 16AGUSTUS 2026 Jam pemasangan : pagi/siang Info Tambahan : Hubungi pelanggan dulu sebelum ke lokasi terima kasih"/>
    <n v="2026"/>
    <n v="8"/>
    <n v="16"/>
    <d v="2026-08-16T00:00:00"/>
    <n v="-0.54166666666424135"/>
    <x v="0"/>
  </r>
  <r>
    <n v="2765"/>
    <n v="1002524137"/>
    <n v="3"/>
    <x v="7"/>
    <n v="4"/>
    <s v="KUDUS"/>
    <s v="JEPARA"/>
    <s v="BAN"/>
    <s v="REG"/>
    <s v="AO"/>
    <x v="0"/>
    <s v="1P INET"/>
    <s v="102 | FOLLOW UP COMPLETED"/>
    <s v="RBS-Regional 3"/>
    <d v="2026-08-13T12:46:57"/>
    <d v="2026-08-15T13:27:21"/>
    <n v="69365107"/>
    <m/>
    <n v="142507105358"/>
    <s v="MAS MATHALIBUL HUDA"/>
    <s v="ODP-BAN-FB/069 FB/D06/069.01"/>
    <s v="WO061662796"/>
    <m/>
    <m/>
    <m/>
    <n v="110.705963"/>
    <n v="-6.527628"/>
    <s v="|MC60115|MYIA-000126828186/POI/AZIZ MUMTAZA/082341907099/malidamlonggo@outlook.co.id"/>
    <s v="MYIB_ASSISTANT"/>
    <m/>
    <m/>
    <m/>
    <m/>
    <m/>
    <m/>
    <m/>
    <m/>
    <s v="Management Janji"/>
    <s v="2026-08-14 13:00:00 | M Janji : (14/08/2026) jam Pasang :pagi / siang  Note : hubungi pelanggan jika ingin kelokasi"/>
    <s v="FCC"/>
    <s v="13-08-2026 12:54:45"/>
    <d v="2026-08-14T13:00:00"/>
    <s v="Kendala Pelanggan"/>
    <s v="REVOKE"/>
    <s v="BAN"/>
    <s v="NO ADDON"/>
    <m/>
    <s v="Follow Up Revoke Completed, New Order ID : SC1002528329"/>
    <s v="HSI Bisnis Promo HUT Telkom PSB 70% - 50 Mbps"/>
    <s v="INDIBIZ"/>
    <m/>
    <m/>
    <d v="2026-08-14T13:00:00"/>
    <s v="2026-08-14 13:00:00 | M Janji : (14/08/2026) jam Pasang :pagi / siang  Note : hubungi pelanggan jika ingin kelokasi"/>
    <m/>
    <m/>
    <m/>
    <e v="#NUM!"/>
    <e v="#NUM!"/>
    <x v="1"/>
  </r>
  <r>
    <n v="2766"/>
    <n v="1002523987"/>
    <n v="3"/>
    <x v="7"/>
    <n v="4"/>
    <s v="SOLO"/>
    <s v="SRAGEN"/>
    <s v="SRG"/>
    <s v="REG"/>
    <s v="AO"/>
    <x v="0"/>
    <m/>
    <s v="Completed (PS)"/>
    <s v="RBS-Regional 3"/>
    <d v="2026-08-13T11:44:12"/>
    <d v="2026-08-13T14:07:49"/>
    <n v="69363186"/>
    <m/>
    <n v="146565009939"/>
    <s v="DAPUR MBG BIRRU"/>
    <s v="ODP-SRG-FH/110"/>
    <s v="WO061656421"/>
    <m/>
    <m/>
    <m/>
    <n v="111.023400771312"/>
    <n v="-7.4191231067782004"/>
    <s v="|MN01811|MYIA-019499952721/POI/SRI LESTARI/085293863420/sri074766@gmail.com"/>
    <s v="Amex"/>
    <m/>
    <m/>
    <m/>
    <m/>
    <m/>
    <m/>
    <m/>
    <m/>
    <s v="Management Janji"/>
    <s v="2026-08-12 08:00:00 | M Janji : (12/08/2026)  jam Pasang : 09:00  Note : hubungi pelanggan jika ingin kelokasi  "/>
    <s v="FCC"/>
    <s v="13-08-2026 11:54:51"/>
    <m/>
    <m/>
    <s v="PS"/>
    <s v="SRG"/>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2 08:00:00 | M Janji : (12/08/2026)  jam Pasang : 09:00  Note : hubungi pelanggan jika ingin kelokasi  "/>
    <n v="2026"/>
    <n v="8"/>
    <n v="13"/>
    <d v="2026-08-13T00:00:00"/>
    <n v="-0.29166666666424135"/>
    <x v="0"/>
  </r>
  <r>
    <n v="2767"/>
    <n v="1002528865"/>
    <n v="3"/>
    <x v="1"/>
    <n v="5"/>
    <s v="SBY UTARA"/>
    <s v="KENJERAN"/>
    <s v="KPS"/>
    <s v="REG"/>
    <s v="AO"/>
    <x v="0"/>
    <s v="1P INET"/>
    <s v="Completed (PS)"/>
    <s v="RBS-Regional 3"/>
    <d v="2026-08-15T18:22:56"/>
    <d v="2026-08-16T17:16:33"/>
    <n v="69367208"/>
    <m/>
    <n v="152404253644"/>
    <s v="Giras los 86"/>
    <s v="ODP-KBL-FAW/50"/>
    <s v="WO061841747"/>
    <m/>
    <m/>
    <m/>
    <n v="112.7433989"/>
    <n v="-7.2345797999999997"/>
    <s v="|MN01794|MYIA-061334221021/POI/suyono/085708085429/nenokjaya123@gmail.com"/>
    <s v="MYIB_ASSISTANT"/>
    <m/>
    <m/>
    <m/>
    <m/>
    <m/>
    <m/>
    <m/>
    <m/>
    <s v="Management Janji"/>
    <s v="2026-08-16 15:00:00 | 081227420666  Jam Pemasangan : 08:00 - 12.00 Tanggal Pemasangan : MINGGU 16 AGUSTUS 2026 Info Tambahan : Hubungi pelanggan sebelum datang ke lokasi"/>
    <s v="FCC"/>
    <s v="15-08-2026 18:25:51"/>
    <d v="2026-08-16T15:00:00"/>
    <m/>
    <s v="PS"/>
    <s v="KPS"/>
    <s v="NO ADDON"/>
    <n v="20260816"/>
    <s v="Completed"/>
    <s v="HSI Bisnis Promo HUT Telkom PSB 70% - 100 Mbps"/>
    <s v="INDIBIZ"/>
    <m/>
    <m/>
    <d v="2026-08-16T15:00:00"/>
    <s v="2026-08-16 15:00:00 | 081227420666  Jam Pemasangan : 08:00 - 12.00 Tanggal Pemasangan : MINGGU 16 AGUSTUS 2026 Info Tambahan : Hubungi pelanggan sebelum datang ke lokasi"/>
    <n v="2026"/>
    <n v="8"/>
    <n v="16"/>
    <d v="2026-08-16T00:00:00"/>
    <n v="-0.625"/>
    <x v="0"/>
  </r>
  <r>
    <n v="2768"/>
    <n v="1002526491"/>
    <n v="3"/>
    <x v="0"/>
    <n v="5"/>
    <s v="MATARAM"/>
    <s v="SUMBAWA"/>
    <s v="SBW"/>
    <s v="REG"/>
    <s v="AO"/>
    <x v="0"/>
    <s v="1P INET"/>
    <s v="OSS - FALLOUT"/>
    <s v="RBS-Regional 3"/>
    <d v="2026-08-14T14:10:56"/>
    <d v="2026-08-16T16:44:17"/>
    <n v="69366080"/>
    <m/>
    <n v="172606792167"/>
    <s v="ROZIE HOMESTAY"/>
    <s v="ODP-SBW-FAC/62 FAC/D08/62.01"/>
    <s v="WO061752059"/>
    <m/>
    <m/>
    <m/>
    <n v="117.41610456258"/>
    <n v="-8.5211633467029699"/>
    <s v="MD|MYDB-20260814265352|DN00001/MN01576|ROZIE HOMESTAY|085339040494"/>
    <s v="MYDIGIBIZPARTNER"/>
    <m/>
    <m/>
    <m/>
    <m/>
    <m/>
    <m/>
    <m/>
    <m/>
    <s v="Management Janji"/>
    <s v="2026-08-15 13:00:00 | M Janji :  15 Agustus 2026 Jam Pasang : Siang Note : hubungi pelanggan jika ingin ke lokasi, terima kasih. "/>
    <s v="FCC"/>
    <s v="14-08-2026 14:40:08"/>
    <d v="2026-08-15T13:00:00"/>
    <s v="Kendala Teknik"/>
    <s v="FO_WFM"/>
    <s v="SBW"/>
    <s v="NO ADDON"/>
    <m/>
    <s v="Provisioning Failed|WFM|INF009055365|TOJ_-8.4975627,117.4257286_odp jauh"/>
    <s v="HSI Bisnis Basic Promo HUT Telkom PSB 70% - 50 Mbps"/>
    <s v="INDIBIZ"/>
    <m/>
    <m/>
    <d v="2026-08-15T13:00:00"/>
    <s v="2026-08-15 13:00:00 | M Janji :  15 Agustus 2026 Jam Pasang : Siang Note : hubungi pelanggan jika ingin ke lokasi, terima kasih. "/>
    <m/>
    <m/>
    <m/>
    <e v="#NUM!"/>
    <e v="#NUM!"/>
    <x v="1"/>
  </r>
  <r>
    <n v="2769"/>
    <n v="1002523151"/>
    <n v="3"/>
    <x v="6"/>
    <n v="5"/>
    <s v="SIDOARJO"/>
    <s v="MOJOKERTO"/>
    <s v="DLA"/>
    <s v="REG"/>
    <s v="AO"/>
    <x v="0"/>
    <m/>
    <s v="Completed (PS)"/>
    <s v="RBS-Regional 3"/>
    <d v="2026-08-12T19:32:58"/>
    <d v="2026-08-12T20:48:38"/>
    <n v="69364222"/>
    <m/>
    <n v="152329216950"/>
    <s v="TOKO SEMBAKO AZKA"/>
    <s v="ODP-DLA-FJ/01"/>
    <s v="WO061627099"/>
    <m/>
    <m/>
    <m/>
    <n v="112.43407969"/>
    <n v="-7.5611567710000003"/>
    <s v="|MC30217|/AMINATUN AISYAH/82140635859/amiaisyah01@gmail.com"/>
    <s v="Sales Force DBS"/>
    <m/>
    <m/>
    <m/>
    <m/>
    <m/>
    <m/>
    <m/>
    <m/>
    <s v="Management Janji"/>
    <s v="2026-08-13 13:00:00|Waktu pemasangan : 13 agustus 2026  Jam pemasangan : 08.00 - 12.00  Info Tambahan : Hubungi pelanggan dulu sebelum ke lokasi  terimakasih |40951377|MYDITA"/>
    <s v="FCC"/>
    <d v="2026-12-08T19:39:46"/>
    <m/>
    <m/>
    <s v="PS"/>
    <s v="DLA"/>
    <s v="NETMONK"/>
    <n v="20260812"/>
    <s v="Completed"/>
    <s v="- 11_11446;Biaya PSB HSI EBIS Tunai di Depan ~ 11[150000]  - E23015;E23015 ~ ES23 - Perangkat ONT[0]  - E23015~null~44292;E23015||11||Abodemen 0[0]  - E23015~null~E23015_SWONTPREM;SWONTPREM ~ Biaya Sewa ONT Premium ~ E23015[50000]  - E24057;E24057 ~ ES24 "/>
    <s v="INDIBIZ"/>
    <m/>
    <m/>
    <d v="2026-08-12T07:00:00"/>
    <s v="2026-08-13 13:00:00|Waktu pemasangan : 13 agustus 2026  Jam pemasangan : 08.00 - 12.00  Info Tambahan : Hubungi pelanggan dulu sebelum ke lokasi  terimakasih |40951377|MYDITA"/>
    <n v="2026"/>
    <n v="8"/>
    <n v="12"/>
    <d v="2026-08-12T00:00:00"/>
    <n v="-0.29166666666424135"/>
    <x v="0"/>
  </r>
  <r>
    <n v="2770"/>
    <n v="1002525904"/>
    <n v="3"/>
    <x v="6"/>
    <n v="5"/>
    <s v="JEMBER"/>
    <s v="BONDOWOSO"/>
    <s v="BOW"/>
    <s v="REG"/>
    <s v="AO"/>
    <x v="0"/>
    <s v="1P INET"/>
    <s v="Completed (PS)"/>
    <s v="RBS-Regional 3"/>
    <d v="2026-08-14T10:31:56"/>
    <d v="2026-08-14T21:19:41"/>
    <n v="69365796"/>
    <m/>
    <n v="152507223603"/>
    <s v="Rumah Kos Nur"/>
    <s v="ODP-BOW-FAM/11 FAM/D01/11.01"/>
    <s v="WO061727677"/>
    <m/>
    <m/>
    <m/>
    <n v="113.90390896875"/>
    <n v="-7.9694179204298203"/>
    <s v="|MC30280|MYIA-058362504828/POI/Siti Nur Khalifah/085738529343/masfud93@gmail.com"/>
    <s v="MYIB_ASSISTANT"/>
    <m/>
    <m/>
    <m/>
    <m/>
    <m/>
    <m/>
    <m/>
    <m/>
    <s v="Management Janji"/>
    <s v="2026-08-15 08:00:00 | Tanggal pemasangan : 15 AGUSTUS 2026 Jam pemasangan : pagi/siang Info Tambahan : Hubungi pelanggan dulu sebelum ke lokasi terima kasih"/>
    <s v="FCC"/>
    <s v="14-08-2026 10:39:51"/>
    <d v="2026-08-15T08:00:00"/>
    <m/>
    <s v="PS"/>
    <s v="BOW"/>
    <s v="NO ADDON"/>
    <n v="20260814"/>
    <s v="Completed"/>
    <s v="HSI Bisnis Promo HUT Telkom PSB 70% - 300 Mbps"/>
    <s v="INDIBIZ"/>
    <m/>
    <m/>
    <d v="2026-08-15T08:00:00"/>
    <s v="2026-08-15 08:00:00 | Tanggal pemasangan : 15 AGUSTUS 2026 Jam pemasangan : pagi/siang Info Tambahan : Hubungi pelanggan dulu sebelum ke lokasi terima kasih"/>
    <n v="2026"/>
    <n v="8"/>
    <n v="14"/>
    <d v="2026-08-14T00:00:00"/>
    <n v="-1.3333333333357587"/>
    <x v="0"/>
  </r>
  <r>
    <n v="2771"/>
    <n v="1002525724"/>
    <n v="3"/>
    <x v="0"/>
    <n v="5"/>
    <s v="MATARAM"/>
    <s v="SUMBAWA"/>
    <s v="TLW"/>
    <s v="DGS"/>
    <s v="AO"/>
    <x v="0"/>
    <m/>
    <s v="7 | OSS - PROVISIONING ISSUED"/>
    <s v="DGS-B2B TREG"/>
    <d v="2026-08-14T09:55:38"/>
    <d v="2026-08-14T09:59:48"/>
    <n v="69365730"/>
    <m/>
    <n v="172610203547"/>
    <s v="UPTD LAB DAN PERALATAN KAB. SUMBAWA BARAT"/>
    <s v="ODP-TLW-FB/97"/>
    <s v="WO061724576"/>
    <m/>
    <m/>
    <m/>
    <n v="116.817718"/>
    <n v="-8.7572650000000003"/>
    <s v="DGS HSI | MUHAMMAD CHAIRIL | 860035 | TREG 3 | UPTD LAB DAN PERALATAN KAB. SUMBAWA BARAT | ROBY RADIANTO | 82339318368 | HSI BISNIS - 50MBPS"/>
    <s v="Amex"/>
    <m/>
    <m/>
    <m/>
    <m/>
    <m/>
    <m/>
    <m/>
    <m/>
    <s v="Management Janji"/>
    <s v="ao"/>
    <s v="FCC"/>
    <s v="14-08-2026 10:09:48"/>
    <m/>
    <m/>
    <s v="PI"/>
    <s v="TLW"/>
    <s v="NO ADDON"/>
    <m/>
    <s v="Provisioning Issued"/>
    <s v="- 11_11450;Biaya PSB Reguler HSI EBIS ~ 11[150000]  - SP_NOSS;SP_NOSS ~ Internet NOSS Multispeed Network[0]  - SP_NOSS;SP_NOSS ~ Internet NOSS Multispeed Network[0]  - E23015;E23015 ~ ES23 - Perangkat ONT[0]  - E23015~null~44292;E23015||11||Abodemen 0[0] "/>
    <s v="INDIBIZ"/>
    <m/>
    <m/>
    <d v="2026-08-14T12:00:00"/>
    <s v="ao"/>
    <m/>
    <m/>
    <m/>
    <e v="#NUM!"/>
    <e v="#NUM!"/>
    <x v="1"/>
  </r>
  <r>
    <n v="2772"/>
    <n v="1002521162"/>
    <n v="3"/>
    <x v="7"/>
    <n v="4"/>
    <s v="SOLO"/>
    <s v="WONOGIRI"/>
    <s v="JSO"/>
    <s v="REG"/>
    <s v="AO"/>
    <x v="0"/>
    <s v="1P INET"/>
    <s v="Completed (PS)"/>
    <s v="RBS-Regional 3"/>
    <d v="2026-08-12T07:55:57"/>
    <d v="2026-08-13T12:53:00"/>
    <n v="69363785"/>
    <m/>
    <n v="142523108546"/>
    <s v="SPBU 44.576.11"/>
    <s v="ODP-JSO-F02/001 FCL/F02/001.01"/>
    <s v="WO061548498"/>
    <m/>
    <m/>
    <m/>
    <n v="111.186993"/>
    <n v="-7.825869"/>
    <s v="|MN00282|MYIA-092206786614/POI/Fajar Isnani/08123420960/isnani1964@gmail.com"/>
    <s v="MYIB_ASSISTANT"/>
    <m/>
    <m/>
    <m/>
    <m/>
    <m/>
    <m/>
    <m/>
    <m/>
    <s v="Management Janji"/>
    <s v="2026-08-13 08:00:00 | M Janji : (14/08/2026) jam Pasang : 09:00 Note : hubungi pelanggan jika ingin kelokasi "/>
    <s v="FCC"/>
    <d v="2026-12-08T08:10:35"/>
    <d v="2026-08-13T08:00:00"/>
    <m/>
    <s v="PS"/>
    <s v="JSO"/>
    <s v="NO ADDON"/>
    <n v="20260813"/>
    <s v="Completed"/>
    <s v="HSI Bisnis Promo HUT Telkom PSB 70% - 50 Mbps"/>
    <s v="INDIBIZ"/>
    <m/>
    <m/>
    <d v="2026-08-13T08:00:00"/>
    <s v="2026-08-13 08:00:00 | M Janji : (14/08/2026) jam Pasang : 09:00 Note : hubungi pelanggan jika ingin kelokasi "/>
    <n v="2026"/>
    <n v="8"/>
    <n v="13"/>
    <d v="2026-08-13T00:00:00"/>
    <n v="-0.33333333333575865"/>
    <x v="0"/>
  </r>
  <r>
    <n v="2773"/>
    <n v="1002521412"/>
    <n v="3"/>
    <x v="6"/>
    <n v="5"/>
    <s v="JEMBER"/>
    <s v="BONDOWOSO"/>
    <s v="BOW"/>
    <s v="REG"/>
    <s v="AO"/>
    <x v="0"/>
    <s v="1P INET"/>
    <s v="Completed (PS)"/>
    <s v="RBS-Regional 3"/>
    <d v="2026-08-12T09:34:57"/>
    <d v="2026-08-12T16:23:18"/>
    <n v="69363882"/>
    <m/>
    <n v="152507225962"/>
    <s v="RUMAH KOS ROWINDA"/>
    <s v="ODP-BOW-FAQ/18"/>
    <s v="WO061558358"/>
    <m/>
    <m/>
    <m/>
    <n v="113.937423033946"/>
    <n v="-8.01180173033584"/>
    <s v="|MC30280|MYIA-074523786014/POI/ROWINDA/085842029284/rowinda88@gmail.com"/>
    <s v="MYIB_ASSISTANT"/>
    <m/>
    <m/>
    <m/>
    <m/>
    <m/>
    <m/>
    <m/>
    <m/>
    <s v="Management Janji"/>
    <s v="2026-08-13 08:00:00 |  M Janji : (13/AGUSTUS/2026) jam Pasang : 09:00 Note : hubungi pelanggan jika ingin kelokasi"/>
    <s v="FCC"/>
    <d v="2026-12-08T09:40:31"/>
    <d v="2026-08-13T08:00:00"/>
    <m/>
    <s v="PS"/>
    <s v="BOW"/>
    <s v="NO ADDON"/>
    <n v="20260812"/>
    <s v="Completed"/>
    <s v="HSI Bisnis Promo HUT Telkom PSB 70% - 300 Mbps"/>
    <s v="INDIBIZ"/>
    <m/>
    <m/>
    <d v="2026-08-13T08:00:00"/>
    <s v="2026-08-13 08:00:00 |  M Janji : (13/AGUSTUS/2026) jam Pasang : 09:00 Note : hubungi pelanggan jika ingin kelokasi"/>
    <n v="2026"/>
    <n v="8"/>
    <n v="12"/>
    <d v="2026-08-12T00:00:00"/>
    <n v="-1.3333333333357587"/>
    <x v="0"/>
  </r>
  <r>
    <n v="2774"/>
    <n v="1002522962"/>
    <n v="3"/>
    <x v="0"/>
    <n v="5"/>
    <s v="MATARAM"/>
    <s v="BIMA"/>
    <s v="SIL"/>
    <s v="REG"/>
    <s v="AO"/>
    <x v="0"/>
    <s v="1P INET"/>
    <s v="102 | FOLLOW UP COMPLETED"/>
    <s v="RBS-Regional 3"/>
    <d v="2026-08-12T16:50:56"/>
    <d v="2026-08-14T15:51:08"/>
    <n v="69364540"/>
    <m/>
    <n v="172617203056"/>
    <s v="Toko yuniarti"/>
    <s v="ODP-SIL-FAA/44"/>
    <s v="WO061615161"/>
    <m/>
    <m/>
    <m/>
    <n v="118.62680174410301"/>
    <n v="-8.5003942464322204"/>
    <s v="MD|MYDB-20260812265034|DN00001/MN02085|Toko yuniarti|085339262214"/>
    <s v="MYDIGIBIZPARTNER"/>
    <m/>
    <m/>
    <m/>
    <m/>
    <m/>
    <m/>
    <m/>
    <m/>
    <s v="Management Janji"/>
    <s v="2026-08-13 13:00:00 | Tanggal pemasangan :13/08/2026 Jam pemasangan : pagi/siang Info Tambahan : Hubungi pelanggan dulu sebelum ke lokasi terima kasih."/>
    <s v="FCC"/>
    <d v="2026-12-08T16:54:54"/>
    <d v="2026-08-13T13:00:00"/>
    <s v="Kendala Lainnya"/>
    <s v="REVOKE"/>
    <s v="SIL"/>
    <s v="NETMONK"/>
    <m/>
    <s v="Follow Up Revoke Completed, New Order ID : SC1002527004"/>
    <s v="HSI Bisnis Bundling Netmonk PSB 70% - 100 Mbps"/>
    <s v="INDIBIZ"/>
    <m/>
    <m/>
    <d v="2026-08-13T13:00:00"/>
    <s v="2026-08-13 13:00:00 | Tanggal pemasangan :13/08/2026 Jam pemasangan : pagi/siang Info Tambahan : Hubungi pelanggan dulu sebelum ke lokasi terima kasih."/>
    <m/>
    <m/>
    <m/>
    <e v="#NUM!"/>
    <e v="#NUM!"/>
    <x v="1"/>
  </r>
  <r>
    <n v="2775"/>
    <n v="1002520803"/>
    <n v="3"/>
    <x v="2"/>
    <n v="5"/>
    <s v="MADIUN"/>
    <s v="TUBAN"/>
    <s v="TNZ"/>
    <s v="REG"/>
    <s v="AO"/>
    <x v="0"/>
    <s v="1P INET"/>
    <s v="Completed (PS)"/>
    <s v="RBS-Regional 3"/>
    <d v="2026-08-11T16:46:57"/>
    <d v="2026-08-11T18:32:52"/>
    <n v="69363681"/>
    <m/>
    <n v="152612240453"/>
    <s v="SPBU 5362321"/>
    <s v="ODP-TNZ-FG/64"/>
    <s v="WO061526371"/>
    <m/>
    <m/>
    <m/>
    <n v="112.03963771462401"/>
    <n v="-6.8944918021376402"/>
    <s v="MD|MYDB-20260811264939|DN00001/MN01285|SPBU 5362321|085854203668"/>
    <s v="MYDIGIBIZPARTNER"/>
    <m/>
    <m/>
    <m/>
    <m/>
    <m/>
    <m/>
    <m/>
    <m/>
    <s v="Management Janji"/>
    <s v="2026-08-15 08:00:00 | Nama PIC:  bu filia No HP: 085854203668 Alt: Tanggal: 15/8/2026 Jam Pasang: Pagi Note: Hubungi sebelum ke lokasi, terimakasih."/>
    <s v="FCC"/>
    <d v="2026-11-08T16:54:58"/>
    <d v="2026-08-15T08:00:00"/>
    <m/>
    <s v="PS"/>
    <s v="TNZ"/>
    <s v="NO ADDON"/>
    <n v="20260811"/>
    <s v="Completed"/>
    <s v="HSI Bisnis Promo HUT Telkom PSB 70% - 50 Mbps"/>
    <s v="INDIBIZ"/>
    <m/>
    <m/>
    <d v="2026-08-15T08:00:00"/>
    <s v="2026-08-15 08:00:00 | Nama PIC:  bu filia No HP: 085854203668 Alt: Tanggal: 15/8/2026 Jam Pasang: Pagi Note: Hubungi sebelum ke lokasi, terimakasih."/>
    <n v="2026"/>
    <n v="8"/>
    <n v="11"/>
    <d v="2026-08-11T00:00:00"/>
    <n v="-4.3333333333357587"/>
    <x v="0"/>
  </r>
  <r>
    <n v="2776"/>
    <n v="1002517831"/>
    <n v="3"/>
    <x v="6"/>
    <n v="5"/>
    <s v="SIDOARJO"/>
    <s v="JOMBANG"/>
    <s v="MOJ"/>
    <s v="REG"/>
    <s v="AO"/>
    <x v="0"/>
    <m/>
    <s v="Completed (PS)"/>
    <s v="RBS-Regional 3"/>
    <d v="2026-08-10T13:44:16"/>
    <d v="2026-08-11T13:58:47"/>
    <n v="69362453"/>
    <m/>
    <n v="152319208392"/>
    <s v="SDN MOJOWARNO 1"/>
    <s v="ODP-MOJ-FD/03"/>
    <s v="WO061438437"/>
    <m/>
    <m/>
    <m/>
    <n v="112.30106720000001"/>
    <n v="-7.6406204999999998"/>
    <s v="|MN02084|/SDN MOJOWARNO 1/WINBACK 2.0 HSI B2B (1:1) 100MBPS 535RB PSB DISC 70%//ayiksutono@gmail.com/AYIK SUTONO /85755195241"/>
    <s v="Sales Force DBS"/>
    <m/>
    <m/>
    <m/>
    <m/>
    <m/>
    <m/>
    <m/>
    <m/>
    <s v="Management Janji"/>
    <s v="2026-08-11 15:00:00|Nama PIC : BAPAK AYIK No HP : 085755195241 Alt : - M Janji : 11/08/2026 Jam Pasang : 08.00 - 13:00  NoteÃ‚Â :  hubungi terlebih dahulu sebelum kelokasi|40961370|MYDITA"/>
    <s v="FCC"/>
    <d v="2026-10-08T13:54:44"/>
    <d v="2026-08-11T15:00:00"/>
    <m/>
    <s v="PS"/>
    <s v="MOJ"/>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15:00:00"/>
    <s v="2026-08-11 15:00:00|Nama PIC : BAPAK AYIK No HP : 085755195241 Alt : - M Janji : 11/08/2026 Jam Pasang : 08.00 - 13:00  NoteÃ‚Â :  hubungi terlebih dahulu sebelum kelokasi|40961370|MYDITA"/>
    <n v="2026"/>
    <n v="8"/>
    <n v="11"/>
    <d v="2026-08-11T00:00:00"/>
    <n v="-0.625"/>
    <x v="0"/>
  </r>
  <r>
    <n v="2777"/>
    <n v="1002523281"/>
    <n v="3"/>
    <x v="1"/>
    <n v="5"/>
    <s v="SBY UTARA"/>
    <s v="GRESIK"/>
    <s v="BPG"/>
    <s v="REG"/>
    <s v="AO"/>
    <x v="0"/>
    <s v="1P INET"/>
    <s v="Completed (PS)"/>
    <s v="RBS-Regional 3"/>
    <d v="2026-08-13T08:20:56"/>
    <d v="2026-08-14T12:30:45"/>
    <n v="69364695"/>
    <m/>
    <n v="152443206927"/>
    <s v="SMA BANI HASYIM RUANG LAB"/>
    <s v="ODP-BPG-FE/36 FE/D06/36.01"/>
    <s v="WO061636427"/>
    <m/>
    <m/>
    <m/>
    <n v="112.520283535122"/>
    <n v="-7.25108374661413"/>
    <s v="MD|MYDB-20260812265052|DN00001/MN02100|SMA BANI HASYIM RUANG LAB|082245257078"/>
    <s v="MYDIGIBIZPARTNER"/>
    <m/>
    <m/>
    <m/>
    <m/>
    <m/>
    <m/>
    <m/>
    <m/>
    <s v="Management Janji"/>
    <s v="2026-08-14 08:00:00 | Nama : BP YAZID (KETUA LAB) No Hp : 082245257078 No Alt :  Tgl Pemasangan : 14 Agustus 2026 Interval : PAGI  Note : Hubungi pelanggan terlebih dahulu"/>
    <s v="FCC"/>
    <s v="13-08-2026 08:25:29"/>
    <d v="2026-08-14T08:00:00"/>
    <s v="Kendala Pelanggan"/>
    <s v="PS"/>
    <s v="BPG"/>
    <s v="NO ADDON"/>
    <n v="20260814"/>
    <s v="Completed"/>
    <s v="HSI Bisnis Promo HUT Telkom PSB 70% - 100 Mbps"/>
    <s v="INDIBIZ"/>
    <m/>
    <m/>
    <d v="2026-08-14T08:00:00"/>
    <s v="2026-08-14 08:00:00 | Nama : BP YAZID (KETUA LAB) No Hp : 082245257078 No Alt :  Tgl Pemasangan : 14 Agustus 2026 Interval : PAGI  Note : Hubungi pelanggan terlebih dahulu"/>
    <n v="2026"/>
    <n v="8"/>
    <n v="14"/>
    <d v="2026-08-14T00:00:00"/>
    <n v="-0.33333333333575865"/>
    <x v="0"/>
  </r>
  <r>
    <n v="2778"/>
    <n v="1002526735"/>
    <n v="3"/>
    <x v="6"/>
    <n v="5"/>
    <s v="JEMBER"/>
    <s v="BANYUWANGI"/>
    <s v="BWG"/>
    <s v="REG"/>
    <s v="AO"/>
    <x v="0"/>
    <s v="1P INET"/>
    <s v="Completed (PS)"/>
    <s v="RBS-Regional 3"/>
    <d v="2026-08-14T14:52:58"/>
    <d v="2026-08-15T16:41:54"/>
    <n v="69366183"/>
    <m/>
    <n v="152503269649"/>
    <s v="CV Guna tama Nusantara"/>
    <s v="ODP-BWG-FY/12 FY/D04/12.01"/>
    <s v="WO061757319"/>
    <m/>
    <m/>
    <m/>
    <n v="114.381612539291"/>
    <n v="-8.2129029584426796"/>
    <s v="MD|MYDB-20260814265344|DC30008/MC30020|CV Guna tama Nusantara|089524605824"/>
    <s v="MYDIGIBIZPARTNER"/>
    <m/>
    <m/>
    <m/>
    <m/>
    <m/>
    <m/>
    <m/>
    <m/>
    <s v="Management Janji"/>
    <s v="2026-08-15 13:00:00 | M Janji :  15 Agustus 2026 Jam Pasang : Siang Note : hubungi pelanggan jika ingin ke lokasi, terima kasih. "/>
    <s v="FCC"/>
    <s v="14-08-2026 14:55:03"/>
    <d v="2026-08-15T13:00:00"/>
    <m/>
    <s v="PS"/>
    <s v="BWG"/>
    <s v="NETMONK"/>
    <n v="20260815"/>
    <s v="Completed"/>
    <s v="HSI Bisnis Bundling Netmonk Promo 2026 PSB 70% - 300 Mbps"/>
    <s v="INDIBIZ"/>
    <m/>
    <m/>
    <d v="2026-08-15T13:00:00"/>
    <s v="2026-08-15 13:00:00 | M Janji :  15 Agustus 2026 Jam Pasang : Siang Note : hubungi pelanggan jika ingin ke lokasi, terima kasih. "/>
    <n v="2026"/>
    <n v="8"/>
    <n v="15"/>
    <d v="2026-08-15T00:00:00"/>
    <n v="-0.54166666666424135"/>
    <x v="0"/>
  </r>
  <r>
    <n v="2779"/>
    <n v="1002525603"/>
    <n v="3"/>
    <x v="2"/>
    <n v="5"/>
    <s v="KEDIRI"/>
    <s v="NGANJUK"/>
    <s v="NJK"/>
    <s v="REG"/>
    <s v="AO"/>
    <x v="0"/>
    <s v="1P INET"/>
    <s v="Completed (PS)"/>
    <s v="RBS-Regional 3"/>
    <d v="2026-08-14T09:22:57"/>
    <d v="2026-08-14T15:56:24"/>
    <n v="69365692"/>
    <m/>
    <n v="152611229888"/>
    <s v="KEDAI SULTAN"/>
    <s v="ODP-NJK-FAE/26 FAE/D03/26.01"/>
    <s v="WO061720882"/>
    <m/>
    <m/>
    <m/>
    <n v="111.95304896682499"/>
    <n v="-7.5856469579924397"/>
    <s v="MD|MYDB-20260814265288|DN00001/MN02309|KEDAI SULTAN|08132557607"/>
    <s v="MYDIGIBIZPARTNER"/>
    <m/>
    <m/>
    <m/>
    <m/>
    <m/>
    <m/>
    <m/>
    <m/>
    <s v="Management Janji"/>
    <s v="2026-08-15 08:00:00 | Tanggal pemasangan : 15 AGUSTUS 2026 Jam pemasangan : pagi/siang Info Tambahan : Hubungi pelanggan dulu sebelum ke lokasi terima kasih"/>
    <s v="FCC"/>
    <s v="14-08-2026 09:40:20"/>
    <d v="2026-08-15T08:00:00"/>
    <m/>
    <s v="PS"/>
    <s v="NJK"/>
    <s v="NO ADDON"/>
    <n v="20260814"/>
    <s v="Completed"/>
    <s v="HSI Bisnis Khusus Winback PSB 70% - 200 Mbps"/>
    <s v="INDIBIZ"/>
    <m/>
    <m/>
    <d v="2026-08-15T08:00:00"/>
    <s v="2026-08-15 08:00:00 | Tanggal pemasangan : 15 AGUSTUS 2026 Jam pemasangan : pagi/siang Info Tambahan : Hubungi pelanggan dulu sebelum ke lokasi terima kasih"/>
    <n v="2026"/>
    <n v="8"/>
    <n v="14"/>
    <d v="2026-08-14T00:00:00"/>
    <n v="-1.3333333333357587"/>
    <x v="0"/>
  </r>
  <r>
    <n v="2780"/>
    <n v="1002516220"/>
    <n v="3"/>
    <x v="1"/>
    <n v="5"/>
    <s v="SBY UTARA"/>
    <s v="GRESIK"/>
    <s v="KDE"/>
    <s v="REG"/>
    <s v="AO"/>
    <x v="0"/>
    <s v="2P INET + VOICE"/>
    <s v="OSS - FALLOUT"/>
    <s v="RBS-Regional 3"/>
    <d v="2026-08-08T18:46:57"/>
    <d v="2026-08-11T20:11:41"/>
    <n v="69361651"/>
    <n v="3135909017"/>
    <n v="152442209479"/>
    <s v="PT. MANMARINE ETERNIA SAMUDRA"/>
    <s v="ODP-KDE-FAH/11 FAH/D01/11.01"/>
    <s v="WO061289459"/>
    <m/>
    <m/>
    <m/>
    <n v="112.569334"/>
    <n v="-7.2903310000000001"/>
    <s v="|MC20232|MYIA-006391736128/POI/Binar Beningati/081239212998/manmarineeterniasamudra@gmail.com"/>
    <s v="MYIB_ASSISTANT"/>
    <m/>
    <m/>
    <m/>
    <m/>
    <m/>
    <m/>
    <m/>
    <m/>
    <s v="Management Janji"/>
    <s v="2026-08-11 15:00:00 | Nama : BU BINAR BENINGATI No Hp : 081239212998 No Alt :  Tgl Pemasangan : 10 Agustus 2026 Interval : SIANG Note : Hubungi pelanggan terlebih dahulu"/>
    <s v="FCC"/>
    <d v="2026-08-08T18:54:54"/>
    <d v="2026-08-11T15:00:00"/>
    <s v="Kendala Teknik"/>
    <s v="FO_WFM"/>
    <s v="KDE"/>
    <s v="NO ADDON"/>
    <m/>
    <s v="Provisioning Failed|WFM|INF009025492|TKJ_-7.3265445,112.70133270000001_-7.2904243, 112.5696784, TIDAK ADA SPBT, ODP-KDE-FAH/3"/>
    <s v="HSI Bisnis Basic Bundling Phone Promo 2026 PSB 70% - Free 800 Menit Promo - 100 Mbps"/>
    <s v="INDIBIZ"/>
    <m/>
    <m/>
    <d v="2026-08-11T15:00:00"/>
    <s v="2026-08-11 15:00:00 | Nama : BU BINAR BENINGATI No Hp : 081239212998 No Alt :  Tgl Pemasangan : 10 Agustus 2026 Interval : SIANG Note : Hubungi pelanggan terlebih dahulu"/>
    <m/>
    <m/>
    <m/>
    <e v="#NUM!"/>
    <e v="#NUM!"/>
    <x v="1"/>
  </r>
  <r>
    <n v="2781"/>
    <n v="1002520362"/>
    <n v="3"/>
    <x v="0"/>
    <n v="5"/>
    <s v="MATARAM"/>
    <s v="SUMBAWA"/>
    <s v="MLK"/>
    <s v="DPS"/>
    <s v="AO"/>
    <x v="0"/>
    <m/>
    <s v="7 | OSS - PROVISIONING ISSUED"/>
    <s v="DPS-Property &amp; Resources"/>
    <d v="2026-08-11T15:08:29"/>
    <d v="2026-08-14T14:21:49"/>
    <n v="69359755"/>
    <m/>
    <n v="172608206141"/>
    <s v="AMNT Townsite 2 B23"/>
    <s v="ODP-MLK-FAC/26"/>
    <s v="WO061512503"/>
    <m/>
    <m/>
    <m/>
    <n v="116.75991526032701"/>
    <n v="-8.9604883820511496"/>
    <s v="DSS HSI | WILHELMI A IDRIS | 970167 | TREG 3 | AMNT Townsite |SYAHRUL ALQADRI| 081237399497 | PSB 2P INET TV 20MBPS"/>
    <s v="Account Manager"/>
    <m/>
    <m/>
    <m/>
    <m/>
    <m/>
    <m/>
    <m/>
    <m/>
    <s v="Management Janji"/>
    <s v="AO"/>
    <s v="FCC"/>
    <d v="2026-11-08T15:10:17"/>
    <m/>
    <m/>
    <s v="PI"/>
    <s v="MLK"/>
    <s v="NO ADDON"/>
    <m/>
    <s v="Provisioning Issued"/>
    <s v="- E23015;E23015 ~ ES23 - Perangkat ONT[0]  - E23015~null~44292;E23015||11||Abodemen 0[0]  - E23015~null~E23015_SWONT;SWONT ~ Biaya Sewa ONT ~ E23015[30000]  - E24058;E24058 ~ ES24 - Paket HSI Bisnis (HSIEF) Khusus Winback[0]  - E24058~null~103819;E24058||"/>
    <s v="INDIBIZ"/>
    <m/>
    <m/>
    <d v="1970-01-01T07:00:00"/>
    <s v="AO"/>
    <m/>
    <m/>
    <m/>
    <e v="#NUM!"/>
    <e v="#NUM!"/>
    <x v="1"/>
  </r>
  <r>
    <n v="2782"/>
    <n v="1002509419"/>
    <n v="3"/>
    <x v="0"/>
    <n v="5"/>
    <s v="MATARAM"/>
    <s v="LOMBOK BARAT TENGAH"/>
    <s v="GER"/>
    <s v="REG"/>
    <s v="AO"/>
    <x v="0"/>
    <s v="1P INET"/>
    <s v="Completed (PS)"/>
    <s v="RBS-Regional 3"/>
    <d v="2026-08-04T18:22:56"/>
    <d v="2026-08-05T16:58:18"/>
    <n v="69358659"/>
    <m/>
    <n v="172602203751"/>
    <s v="TOKO ALDO"/>
    <s v="ODP-GER-FAC/27"/>
    <s v="WO060930132"/>
    <m/>
    <m/>
    <m/>
    <n v="116.06807070000001"/>
    <n v="-8.7139699999999998"/>
    <s v="MD|MYDB-20260804264367|DN00001/MN01272|TOKO ALDO|082147928522"/>
    <s v="MYDIGIBIZPARTNER"/>
    <m/>
    <m/>
    <m/>
    <m/>
    <m/>
    <m/>
    <m/>
    <m/>
    <s v="Management Janji"/>
    <s v="2026-08-06 13:00:00 | M Janji : (05/08/2026) jam Pasang pagi / siang  Note : hubungi pelanggan jika ingin kelokasi"/>
    <s v="FCC"/>
    <d v="2026-04-08T18:24:52"/>
    <d v="2026-08-06T13:00:00"/>
    <m/>
    <s v="PS"/>
    <s v="GER"/>
    <s v="NO ADDON"/>
    <n v="20260805"/>
    <s v="Completed"/>
    <s v="HSI Bisnis Promo HUT Telkom PSB 70% - 100 Mbps Dual Band"/>
    <s v="INDIBIZ"/>
    <m/>
    <m/>
    <d v="2026-08-06T13:00:00"/>
    <s v="2026-08-06 13:00:00 | M Janji : (05/08/2026) jam Pasang pagi / siang  Note : hubungi pelanggan jika ingin kelokasi"/>
    <n v="2026"/>
    <n v="8"/>
    <n v="5"/>
    <d v="2026-08-05T00:00:00"/>
    <n v="-1.5416666666642413"/>
    <x v="0"/>
  </r>
  <r>
    <n v="2783"/>
    <n v="1002526799"/>
    <n v="3"/>
    <x v="2"/>
    <n v="5"/>
    <s v="MALANG"/>
    <s v="BATU"/>
    <s v="BTU"/>
    <s v="REG"/>
    <s v="AO"/>
    <x v="0"/>
    <s v="1P INET"/>
    <s v="Completed (PS)"/>
    <s v="RBS-Regional 3"/>
    <d v="2026-08-14T15:04:58"/>
    <d v="2026-08-15T18:03:03"/>
    <n v="69366216"/>
    <m/>
    <n v="152707239051"/>
    <s v="SMAN 1 BATU"/>
    <s v="ODP-BTU-FG/50 FG/D05/50.01"/>
    <s v="WO061758942"/>
    <m/>
    <m/>
    <m/>
    <n v="112.52804853022"/>
    <n v="-7.87886777343126"/>
    <s v="MD|MYDB-20260813265214|SC20017/MC20200|SMAN 1 BATU|6285210490011"/>
    <s v="MYDIGIBIZPARTNER"/>
    <m/>
    <m/>
    <m/>
    <m/>
    <m/>
    <m/>
    <m/>
    <m/>
    <s v="Management Janji"/>
    <s v="2026-08-15 13:00:00 |  M Janji : (15/08/2026) jam Pasang :pagi Note : hubungi pelanggan jika ingin kelokasi "/>
    <s v="FCC"/>
    <s v="14-08-2026 15:10:48"/>
    <d v="2026-08-15T13:00:00"/>
    <m/>
    <s v="PS"/>
    <s v="BTU"/>
    <s v="NETMONK"/>
    <n v="20260815"/>
    <s v="Completed"/>
    <s v="HSI Bisnis Bundling Netmonk PSB 70% Promo - 300 Mbps"/>
    <s v="INDIBIZ"/>
    <m/>
    <m/>
    <d v="2026-08-15T13:00:00"/>
    <s v="2026-08-15 13:00:00 |  M Janji : (15/08/2026) jam Pasang :pagi Note : hubungi pelanggan jika ingin kelokasi "/>
    <n v="2026"/>
    <n v="8"/>
    <n v="15"/>
    <d v="2026-08-15T00:00:00"/>
    <n v="-0.54166666666424135"/>
    <x v="0"/>
  </r>
  <r>
    <n v="2784"/>
    <n v="1002523127"/>
    <n v="3"/>
    <x v="3"/>
    <n v="4"/>
    <s v="PURWOKERTO"/>
    <s v="BANJARNEGARA"/>
    <s v="BJR"/>
    <s v="REG"/>
    <s v="AO"/>
    <x v="0"/>
    <s v="1P INET"/>
    <s v="Completed (PS)"/>
    <s v="RBS-Regional 3"/>
    <d v="2026-08-12T19:01:57"/>
    <d v="2026-08-14T13:33:37"/>
    <n v="69364631"/>
    <m/>
    <n v="146372103275"/>
    <s v="MTS NEGERI 2 BANJARNEGARA"/>
    <s v="ODP-BJR-FF/074"/>
    <s v="WO061624965"/>
    <m/>
    <m/>
    <m/>
    <n v="109.728786"/>
    <n v="-7.3923410000000001"/>
    <s v="|MN00909|MYIA-014820423441/POI/sudarto/085799848565/mtsnbanjarnegara2@gmail.com"/>
    <s v="MYIB_ASSISTANT"/>
    <m/>
    <m/>
    <m/>
    <m/>
    <m/>
    <m/>
    <m/>
    <m/>
    <s v="Management Janji"/>
    <s v="2026-08-14 13:00:00 | Nama Pic : bp SUDARTO No Hp Pic : 085799848565 No alt : - Jam Pemasangan : siang  Tanggal Pemasangan : 13 Agustus 2026"/>
    <s v="FCC"/>
    <d v="2026-12-08T19:10:16"/>
    <d v="2026-08-14T13:00:00"/>
    <m/>
    <s v="PS"/>
    <s v="BJR"/>
    <s v="NO ADDON"/>
    <n v="20260814"/>
    <s v="Completed"/>
    <s v="HSI Bisnis Promo HUT Telkom PSB 70% - 50 Mbps"/>
    <s v="INDIBIZ"/>
    <m/>
    <m/>
    <d v="2026-08-14T13:00:00"/>
    <s v="2026-08-14 13:00:00 | Nama Pic : bp SUDARTO No Hp Pic : 085799848565 No alt : - Jam Pemasangan : siang  Tanggal Pemasangan : 13 Agustus 2026"/>
    <n v="2026"/>
    <n v="8"/>
    <n v="14"/>
    <d v="2026-08-14T00:00:00"/>
    <n v="-0.54166666666424135"/>
    <x v="0"/>
  </r>
  <r>
    <n v="2785"/>
    <n v="1002509358"/>
    <n v="3"/>
    <x v="3"/>
    <n v="4"/>
    <s v="YOGYAKARTA"/>
    <s v="BANTUL"/>
    <s v="BTL"/>
    <s v="REG"/>
    <s v="AO"/>
    <x v="0"/>
    <s v="1P INET"/>
    <s v="Completed (PS)"/>
    <s v="RBS-Regional 3"/>
    <d v="2026-08-04T17:28:56"/>
    <d v="2026-08-05T15:42:19"/>
    <n v="69358633"/>
    <m/>
    <n v="146129128482"/>
    <s v="SDIT IBNU KHALDUN"/>
    <s v="ODP-BTL-FAZ/104 FAZ/D05/104.01"/>
    <s v="WO060926082"/>
    <m/>
    <m/>
    <m/>
    <n v="110.2862064"/>
    <n v="-7.9126387999999999"/>
    <s v="|MN02579|MYIA-021805667864/POI/MURTI ARININGSIH/083867894779/hafidzhanahasanarin@gmail.com"/>
    <s v="MYIB_ASSISTANT"/>
    <m/>
    <m/>
    <m/>
    <m/>
    <m/>
    <m/>
    <m/>
    <m/>
    <s v="Management Janji"/>
    <s v="2026-08-06 13:00:00 | Nama Pic : bu MURTI ARININGSIH No Hp Pic : 083867894779 No alt : - Jam Pemasangan : pagi  Tanggal Pemasangan : 5 Agustus 2026"/>
    <s v="FCC"/>
    <d v="2026-04-08T17:39:42"/>
    <d v="2026-08-06T13:00:00"/>
    <m/>
    <s v="PS"/>
    <s v="BTL"/>
    <s v="NO ADDON"/>
    <n v="20260805"/>
    <s v="Completed"/>
    <s v="HSI Bisnis Basic Promo HUT Telkom PSB 70% - 50 Mbps"/>
    <s v="INDIBIZ"/>
    <m/>
    <m/>
    <d v="2026-08-06T13:00:00"/>
    <s v="2026-08-06 13:00:00 | Nama Pic : bu MURTI ARININGSIH No Hp Pic : 083867894779 No alt : - Jam Pemasangan : pagi  Tanggal Pemasangan : 5 Agustus 2026"/>
    <n v="2026"/>
    <n v="8"/>
    <n v="5"/>
    <d v="2026-08-05T00:00:00"/>
    <n v="-1.5416666666642413"/>
    <x v="0"/>
  </r>
  <r>
    <n v="2786"/>
    <n v="1002511370"/>
    <n v="3"/>
    <x v="4"/>
    <n v="4"/>
    <s v="PEKALONGAN"/>
    <s v="BREBES"/>
    <s v="KTM"/>
    <s v="REG"/>
    <s v="AO"/>
    <x v="0"/>
    <s v="1P INET"/>
    <s v="Completed (PS)"/>
    <s v="RBS-Regional 3"/>
    <d v="2026-08-05T19:58:57"/>
    <d v="2026-08-06T14:01:30"/>
    <n v="69359515"/>
    <m/>
    <n v="142214106416"/>
    <s v="SPPG BREBES BANJARHARJO PAREREJA 2"/>
    <s v="ODP-KTM-FG/034 FG/D03/034.01"/>
    <s v="WO061027804"/>
    <m/>
    <m/>
    <m/>
    <n v="108.83592400000001"/>
    <n v="-6.979584"/>
    <s v="|MN00292|MYIA-087766088790/POI/NABILA TIARA AFIFAH/082138864800/nabillaafifah12345@gmail.com"/>
    <s v="MYIB_ASSISTANT"/>
    <m/>
    <m/>
    <m/>
    <m/>
    <m/>
    <m/>
    <m/>
    <m/>
    <s v="Management Janji"/>
    <s v="2026-08-07 08:00:00 | Tanggal pemasangan : 07 AGUSTUS 2026 Jam pemasangan : pagi/siang Info Tambahan : Hubungi pelanggan dulu sebelum ke lokasi terima kasih"/>
    <s v="FCC"/>
    <d v="2026-05-08T20:25:53"/>
    <d v="2026-08-07T08:00:00"/>
    <m/>
    <s v="PS"/>
    <s v="KTM"/>
    <s v="NO ADDON"/>
    <n v="20260806"/>
    <s v="Completed"/>
    <s v="HSI Bisnis Promo HUT Telkom PSB 70% - 75 Mbps"/>
    <s v="INDIBIZ"/>
    <m/>
    <m/>
    <d v="2026-08-07T08:00:00"/>
    <s v="2026-08-07 08:00:00 | Tanggal pemasangan : 07 AGUSTUS 2026 Jam pemasangan : pagi/siang Info Tambahan : Hubungi pelanggan dulu sebelum ke lokasi terima kasih"/>
    <n v="2026"/>
    <n v="8"/>
    <n v="6"/>
    <d v="2026-08-06T00:00:00"/>
    <n v="-1.3333333333357587"/>
    <x v="0"/>
  </r>
  <r>
    <n v="2787"/>
    <n v="1002504246"/>
    <n v="3"/>
    <x v="6"/>
    <n v="5"/>
    <s v="SIDOARJO"/>
    <s v="MOJOKERTO"/>
    <s v="MJS"/>
    <s v="REG"/>
    <s v="AO"/>
    <x v="0"/>
    <m/>
    <s v="Completed (PS)"/>
    <s v="RBS-Regional 3"/>
    <d v="2026-08-01T08:39:17"/>
    <d v="2026-08-01T16:36:21"/>
    <n v="69356588"/>
    <m/>
    <n v="152330220656"/>
    <s v="CV SINAR WANGI UTOMO"/>
    <s v="ODP-MJS-FU/08"/>
    <s v="WO060640185"/>
    <m/>
    <m/>
    <m/>
    <n v="112.5263041"/>
    <n v="-7.5386236999999996"/>
    <s v="|MN02271|/CV SINAR WANGI UTOMO/WINBACK 2.0 HSI B2B (1:2) 100MBPS 440RB PSB DISC 70%//cvsinarwangiutomo@gmail.com/NUR KHOFIFAH/81239583851 81233017448"/>
    <s v="Sales Force DBS"/>
    <m/>
    <m/>
    <m/>
    <m/>
    <m/>
    <m/>
    <m/>
    <m/>
    <s v="Management Janji"/>
    <s v="2026-08-03 08:00:00|Nama Pic : bu nur No Hp Pic : 081239583851 No alt : - Jam Pemasangan : pagi  Tanggal Pemasangan : 3 Agustus 2026|AF1585|MYDITA"/>
    <s v="FCC"/>
    <d v="2026-01-08T08:54:47"/>
    <d v="2026-08-03T08:00:00"/>
    <m/>
    <s v="PS"/>
    <s v="MJS"/>
    <s v="NO ADDON"/>
    <n v="20260801"/>
    <s v="Completed"/>
    <s v="- 11_11446;Biaya PSB HSI EBIS Tunai di Depan ~ 11[150000]  - SP_NOSS;SP_NOSS ~ Internet NOSS Multispeed Network[0]  - SP_NOSS;SP_NOSS ~ Internet NOSS Multispeed Network[0]  - E25061;E25061 ~ ES25 - Paket HSI Basic (HSIEF) Khusus Winback 2.0[0]  - E25061~n"/>
    <s v="INDIBIZ"/>
    <m/>
    <m/>
    <d v="2026-08-03T08:00:00"/>
    <s v="2026-08-03 08:00:00|Nama Pic : bu nur No Hp Pic : 081239583851 No alt : - Jam Pemasangan : pagi  Tanggal Pemasangan : 3 Agustus 2026|AF1585|MYDITA"/>
    <n v="2026"/>
    <n v="8"/>
    <n v="1"/>
    <d v="2026-08-01T00:00:00"/>
    <n v="-2.3333333333357587"/>
    <x v="0"/>
  </r>
  <r>
    <n v="2788"/>
    <n v="1002520325"/>
    <n v="3"/>
    <x v="1"/>
    <n v="5"/>
    <s v="SBY UTARA"/>
    <s v="TANDES"/>
    <s v="KNN"/>
    <s v="REG"/>
    <s v="AO"/>
    <x v="0"/>
    <m/>
    <s v="Completed (PS)"/>
    <s v="RBS-Regional 2"/>
    <d v="2026-08-11T15:04:36"/>
    <d v="2026-08-14T10:31:48"/>
    <n v="69363504"/>
    <m/>
    <n v="152412248834"/>
    <s v="Kos Puri alea 3"/>
    <s v="ODP-TDS-FLA/08"/>
    <s v="WO061552544"/>
    <m/>
    <m/>
    <m/>
    <n v="112.63370999999999"/>
    <n v="-7.2799224999999996"/>
    <s v="|MN02471|/riyan/081311022032 ALT 081382445794/purialea3.info@gmail.com"/>
    <s v="B2B Partner Management (PM)"/>
    <m/>
    <m/>
    <m/>
    <m/>
    <m/>
    <m/>
    <m/>
    <m/>
    <s v="Management Janji"/>
    <s v="2026-08-13 08:00:00|Nama PIC : BAPAK RYAN No HP : 081311022032 No Alternatif : - M Janji : 13/07/2026 Jam Pasang : Pagi NoteÃ‚Â :  Hubungi terlebih dahulu sebelum ke lokasi|40961370|MYDITA"/>
    <s v="FCC"/>
    <d v="2026-11-08T15:10:17"/>
    <d v="2026-08-13T08:00:00"/>
    <m/>
    <s v="PS"/>
    <s v="KNN"/>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3T08:00:00"/>
    <s v="2026-08-13 08:00:00|Nama PIC : BAPAK RYAN No HP : 081311022032 No Alternatif : - M Janji : 13/07/2026 Jam Pasang : Pagi NoteÃ‚Â :  Hubungi terlebih dahulu sebelum ke lokasi|40961370|MYDITA"/>
    <n v="2026"/>
    <n v="8"/>
    <n v="14"/>
    <d v="2026-08-14T00:00:00"/>
    <n v="0.66666666666424135"/>
    <x v="0"/>
  </r>
  <r>
    <n v="2789"/>
    <n v="1002515505"/>
    <n v="3"/>
    <x v="0"/>
    <n v="5"/>
    <s v="KUPANG"/>
    <s v="LABOAN BAJO"/>
    <s v="LBO"/>
    <s v="REG"/>
    <s v="AO"/>
    <x v="0"/>
    <s v="1P INET"/>
    <s v="Completed (PS)"/>
    <s v="RBS-Regional 3"/>
    <d v="2026-08-07T19:25:57"/>
    <d v="2026-08-10T12:41:03"/>
    <n v="69361173"/>
    <m/>
    <n v="172512452599"/>
    <s v="SUN KOMODO HOME STAY"/>
    <s v="ODP-LBO-FD/119 FD/D10/119.01"/>
    <s v="WO061204647"/>
    <m/>
    <m/>
    <m/>
    <n v="119.89698596298599"/>
    <n v="-8.5057401525771095"/>
    <s v="MD|MYDB-20260807264656|SC00001/MC00103|SUN KOMODO HOME STAY|082136815020"/>
    <s v="MYDIGIBIZPARTNER"/>
    <m/>
    <m/>
    <m/>
    <m/>
    <m/>
    <m/>
    <m/>
    <m/>
    <s v="Management Janji"/>
    <s v="2026-08-09 08:00:00 | Jam pemasangan : 12.00 Info Tambahan : Hubungi pelanggan dulu sebelum ke lokasi terimakasih "/>
    <s v="FCC"/>
    <d v="2026-07-08T19:40:07"/>
    <d v="2026-08-09T08:00:00"/>
    <m/>
    <s v="PS"/>
    <s v="LBO"/>
    <s v="NETMONK"/>
    <n v="20260810"/>
    <s v="Completed"/>
    <s v="HSI Bisnis Bundling Netmonk PSB 70% - 75 Mbps"/>
    <s v="INDIBIZ"/>
    <m/>
    <m/>
    <d v="2026-08-09T08:00:00"/>
    <s v="2026-08-09 08:00:00 | Jam pemasangan : 12.00 Info Tambahan : Hubungi pelanggan dulu sebelum ke lokasi terimakasih "/>
    <n v="2026"/>
    <n v="8"/>
    <n v="10"/>
    <d v="2026-08-10T00:00:00"/>
    <n v="0.66666666666424135"/>
    <x v="0"/>
  </r>
  <r>
    <n v="2790"/>
    <n v="1002511552"/>
    <n v="3"/>
    <x v="6"/>
    <n v="5"/>
    <s v="PASURUAN"/>
    <s v="PASURUAN"/>
    <s v="PSN"/>
    <s v="REG"/>
    <s v="AO"/>
    <x v="0"/>
    <m/>
    <s v="Completed (PS)"/>
    <s v="RBS-Regional 3"/>
    <d v="2026-08-06T09:12:27"/>
    <d v="2026-08-06T18:50:30"/>
    <n v="69359627"/>
    <m/>
    <n v="152729256700"/>
    <s v="WARUNG DYNASTY"/>
    <s v="ODP-PSN-FBF/79"/>
    <s v="WO061060030"/>
    <m/>
    <m/>
    <m/>
    <n v="112.90692900000001"/>
    <n v="-7.6490361"/>
    <s v="|MN00025|/WARUNG DYNASTY/WINBACK 2.0 HSI B2B (1:1) 50MBPS 355RB PSB DISC 70%//dinastywarkop@gmail.com/MASDUKI ZAKARIA/85607809498"/>
    <s v="Sales Force DBS"/>
    <m/>
    <m/>
    <m/>
    <m/>
    <m/>
    <m/>
    <m/>
    <m/>
    <s v="Management Janji"/>
    <s v="2026-08-07 08:00:00|Tanggal pemasangan: 07/08/2026 Jam pemasangan : pagi/siang Info Tambahan : Hubungi pelanggan dulu sebelum ke lokasi. terima kasih|40010577|MYDITA"/>
    <s v="FCC"/>
    <d v="2026-06-08T09:25:00"/>
    <d v="2026-08-07T08:00:00"/>
    <m/>
    <s v="PS"/>
    <s v="PSN"/>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7T08:00:00"/>
    <s v="2026-08-07 08:00:00|Tanggal pemasangan: 07/08/2026 Jam pemasangan : pagi/siang Info Tambahan : Hubungi pelanggan dulu sebelum ke lokasi. terima kasih|40010577|MYDITA"/>
    <n v="2026"/>
    <n v="8"/>
    <n v="6"/>
    <d v="2026-08-06T00:00:00"/>
    <n v="-1.3333333333357587"/>
    <x v="0"/>
  </r>
  <r>
    <n v="2791"/>
    <n v="1002518900"/>
    <n v="3"/>
    <x v="0"/>
    <n v="5"/>
    <s v="MATARAM"/>
    <s v="INNER - NUSA TENGGARA"/>
    <s v="SWE"/>
    <s v="DGS"/>
    <s v="AO"/>
    <x v="0"/>
    <m/>
    <s v="102 | FOLLOW UP COMPLETED"/>
    <s v="DGS-B2B TREG"/>
    <d v="2026-08-11T08:49:58"/>
    <d v="2026-08-11T14:33:47"/>
    <n v="69362860"/>
    <m/>
    <n v="172605804127"/>
    <s v="Ruang Wartel 3 Lapas Kuripan"/>
    <s v="ODP-SWE-FAJ/87"/>
    <s v="WO061463894"/>
    <m/>
    <m/>
    <m/>
    <n v="116.1748611"/>
    <n v="-8.6617628"/>
    <s v="DGS HSI |Ruang Wartel 3 Lapas Kuripan | 83129613370/85338697971| AM DGS | RYAN PRATAMA |896616|MN01272|ZIZI WAHYU SAPUTRA|INET 100MBPS | PSB "/>
    <s v="Account Manager"/>
    <m/>
    <m/>
    <m/>
    <m/>
    <m/>
    <m/>
    <m/>
    <m/>
    <s v="Management Janji"/>
    <s v="AO"/>
    <s v="FCC"/>
    <d v="2026-11-08T08:55:45"/>
    <m/>
    <m/>
    <s v="REVOKE"/>
    <s v="SWE"/>
    <s v="NO ADDON"/>
    <m/>
    <s v="Follow Up Revoke Completed, New Order ID : SC1002520212"/>
    <s v="- 11_11450;Biaya PSB Reguler HSI EBIS ~ 11[150000]  - SP_NOSS;SP_NOSS ~ Internet NOSS Multispeed Network[0]  - SP_NOSS;SP_NOSS ~ Internet NOSS Multispeed Network[0]  - E23015;E23015 ~ ES23 - Perangkat ONT[0]  - E23015~null~44292;E23015||11||Abodemen 0[0] "/>
    <s v="INDIBIZ"/>
    <m/>
    <m/>
    <d v="2026-08-11T12:00:00"/>
    <s v="AO"/>
    <m/>
    <m/>
    <m/>
    <e v="#NUM!"/>
    <e v="#NUM!"/>
    <x v="1"/>
  </r>
  <r>
    <n v="2792"/>
    <n v="1002524807"/>
    <n v="3"/>
    <x v="3"/>
    <n v="4"/>
    <s v="YOGYAKARTA"/>
    <s v="INNER - YOGYA JATENG SELATAN"/>
    <s v="KGD"/>
    <s v="REG"/>
    <s v="AO"/>
    <x v="0"/>
    <s v="1P INET"/>
    <s v="MIA - INVALID SURVEY"/>
    <s v="RBS-Regional 3"/>
    <d v="2026-08-13T15:52:56"/>
    <d v="2026-08-14T10:50:58"/>
    <n v="69365381"/>
    <m/>
    <n v="143132123287"/>
    <s v="NEKA GEDONG KUNING YOGYA"/>
    <s v="ODP-KGD-FBF/056"/>
    <s v="WO061687557"/>
    <m/>
    <m/>
    <m/>
    <n v="110.40227899999999"/>
    <n v="-7.8095129999999999"/>
    <s v="|MN02054|MYIA-049177742743/POI/Ayu putri angreani kusanto/08990794495/anext213@gmail.com"/>
    <s v="MYIB_ASSISTANT"/>
    <m/>
    <m/>
    <m/>
    <m/>
    <m/>
    <m/>
    <m/>
    <m/>
    <s v="Management Janji"/>
    <s v="2026-08-14 15:00:00 | Nama : BU AYU PUTRI ANGREANI KUSANTO No Hp : 08990794495 No Alt :  Tgl Pemasangan : 14 Agustus 2026 Interval : PAGI  Note : Hubungi pelanggan terlebih dahulu"/>
    <s v="FCC"/>
    <s v="13-08-2026 15:55:16"/>
    <d v="2026-08-14T15:00:00"/>
    <m/>
    <s v="SURVEY_NEW_MANJA"/>
    <s v="KGD"/>
    <s v="NO ADDON"/>
    <m/>
    <s v="MIE - INVALID SURVEY - Bangunan/Perangkat Pelanggan Belum Siap"/>
    <s v="HSI Bisnis Promo HUT Telkom PSB 70% - 50 Mbps"/>
    <s v="INDIBIZ"/>
    <m/>
    <m/>
    <d v="2026-08-14T15:00:00"/>
    <s v="2026-08-14 15:00:00 | Nama : BU AYU PUTRI ANGREANI KUSANTO No Hp : 08990794495 No Alt :  Tgl Pemasangan : 14 Agustus 2026 Interval : PAGI  Note : Hubungi pelanggan terlebih dahulu"/>
    <m/>
    <m/>
    <m/>
    <e v="#NUM!"/>
    <e v="#NUM!"/>
    <x v="1"/>
  </r>
  <r>
    <n v="2793"/>
    <n v="1002510626"/>
    <n v="3"/>
    <x v="5"/>
    <n v="5"/>
    <s v="DENPASAR"/>
    <s v="JIMBARAN"/>
    <s v="NSD"/>
    <s v="REG"/>
    <s v="AO"/>
    <x v="0"/>
    <m/>
    <s v="Completed (PS)"/>
    <s v="RBS-Regional 3"/>
    <d v="2026-08-05T13:48:32"/>
    <d v="2026-08-06T11:34:52"/>
    <n v="69353730"/>
    <m/>
    <n v="172417225629"/>
    <s v="PT AUSTIN LINTAS INFORMATIKA"/>
    <s v="ODP-NDA-FF/59"/>
    <s v="WO060989721"/>
    <m/>
    <m/>
    <m/>
    <n v="115.20611214"/>
    <n v="-8.7873538399999997"/>
    <s v="|MN02665|MYIA-037808698297/POI/AZZA/081933021555/roykiyoshi823@gmail.com"/>
    <s v="Sales Force DBS"/>
    <m/>
    <m/>
    <m/>
    <m/>
    <m/>
    <m/>
    <m/>
    <m/>
    <s v="Management Janji"/>
    <s v="2026-07-29 13:00:00 | Nama PIC : Bp Azza  No HP : 081933021555  No Alt : -  M Janji :  29 Juli 2026  Jam Pasang : Pagi / Siang  Note : hubungi pelanggan jika ingin kelokasi"/>
    <s v="FCC"/>
    <d v="2026-05-08T13:54:46"/>
    <m/>
    <m/>
    <s v="PS"/>
    <s v="NSD"/>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5T07:00:00"/>
    <s v="2026-07-29 13:00:00 | Nama PIC : Bp Azza  No HP : 081933021555  No Alt : -  M Janji :  29 Juli 2026  Jam Pasang : Pagi / Siang  Note : hubungi pelanggan jika ingin kelokasi"/>
    <n v="2026"/>
    <n v="8"/>
    <n v="6"/>
    <d v="2026-08-06T00:00:00"/>
    <n v="0.70833333333575865"/>
    <x v="0"/>
  </r>
  <r>
    <n v="2794"/>
    <n v="1002530956"/>
    <n v="3"/>
    <x v="2"/>
    <n v="5"/>
    <s v="MALANG"/>
    <s v="KEPANJEN"/>
    <s v="KLJ"/>
    <s v="REG"/>
    <s v="AO"/>
    <x v="0"/>
    <m/>
    <s v="Completed (PS)"/>
    <s v="RBS-Regional 3"/>
    <d v="2026-08-17T14:07:35"/>
    <d v="2026-08-17T20:42:25"/>
    <n v="69367188"/>
    <m/>
    <n v="152703903556"/>
    <s v="LELY GUESTHOUSE"/>
    <s v="ODP-KLJ-FH/27"/>
    <s v="WO061935562"/>
    <m/>
    <m/>
    <m/>
    <n v="112.6053161"/>
    <n v="-7.9566965999999999"/>
    <s v="|MN02703|MYIA-093952377101/POI/Chofifah Yunita Indriana/081359941169/chofifahyunita16@gmail.com"/>
    <s v="Sales Profesional"/>
    <m/>
    <m/>
    <m/>
    <m/>
    <m/>
    <m/>
    <m/>
    <m/>
    <s v="Management Janji"/>
    <s v="2026-08-16 15:00:00 | M Janji :  16 Agustus 2026  Jam Pasang : Siang  Note : hubungi pelanggan jika ingin ke lokasi, terima kasih"/>
    <s v="FCC"/>
    <s v="17-08-2026 14:10:14"/>
    <m/>
    <m/>
    <s v="PS"/>
    <s v="KLJ"/>
    <s v="NO ADDON"/>
    <n v="20260817"/>
    <s v="Completed"/>
    <s v="- 11_11446;Biaya PSB HSI EBIS Tunai di Depan ~ 11[150000]  - E23015;E23015 ~ ES23 - Perangkat ONT[0]  - E23015~null~44292;E23015||11||Abodemen 0[0]  - E23015~null~E23015_SWONTPREM;SWONTPREM ~ Biaya Sewa ONT Premium ~ E23015[50000]  - SP_NOSS;SP_NOSS ~ Int"/>
    <s v="INDIBIZ"/>
    <m/>
    <m/>
    <d v="2026-08-17T07:00:00"/>
    <s v="2026-08-16 15:00:00 | M Janji :  16 Agustus 2026  Jam Pasang : Siang  Note : hubungi pelanggan jika ingin ke lokasi, terima kasih"/>
    <n v="2026"/>
    <n v="8"/>
    <n v="17"/>
    <d v="2026-08-17T00:00:00"/>
    <n v="-0.29166666666424135"/>
    <x v="0"/>
  </r>
  <r>
    <n v="2795"/>
    <n v="1002516532"/>
    <n v="3"/>
    <x v="7"/>
    <n v="4"/>
    <s v="SOLO"/>
    <s v="WONOGIRI"/>
    <s v="JSO"/>
    <s v="REG"/>
    <s v="AO"/>
    <x v="0"/>
    <m/>
    <s v="Completed (PS)"/>
    <s v="RBS-Regional 3"/>
    <d v="2026-08-09T14:31:25"/>
    <d v="2026-08-09T20:40:47"/>
    <n v="69361152"/>
    <m/>
    <n v="142523108545"/>
    <s v="MM Group"/>
    <s v="ODP-JSO-FE/055"/>
    <s v="WO061326052"/>
    <m/>
    <m/>
    <m/>
    <n v="111.256112489766"/>
    <n v="-7.84395035017259"/>
    <s v="MD|MYDB-20260807264658|DN00001/MN00969|MM Group|085291919696"/>
    <s v="MYDIGIBIZPARTNER"/>
    <m/>
    <m/>
    <m/>
    <m/>
    <m/>
    <m/>
    <m/>
    <m/>
    <s v="Management Janji"/>
    <s v="2026-08-08 15:00:00 | Tanggal pemasangan: 09/08/2026  Jam pemasangan : siang  Info Tambahan : Hubungi pelanggan dulu sebelum ke lokasi  terima kasih."/>
    <s v="FCC"/>
    <d v="2026-09-08T14:39:46"/>
    <m/>
    <m/>
    <s v="PS"/>
    <s v="JSO"/>
    <s v="NO ADDON"/>
    <n v="20260809"/>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08 15:00:00 | Tanggal pemasangan: 09/08/2026  Jam pemasangan : siang  Info Tambahan : Hubungi pelanggan dulu sebelum ke lokasi  terima kasih."/>
    <n v="2026"/>
    <n v="8"/>
    <n v="9"/>
    <d v="2026-08-09T00:00:00"/>
    <n v="-0.29166666666424135"/>
    <x v="0"/>
  </r>
  <r>
    <n v="2796"/>
    <n v="1002524244"/>
    <n v="3"/>
    <x v="6"/>
    <n v="5"/>
    <s v="PASURUAN"/>
    <s v="PROBOLINGGO"/>
    <s v="LCE"/>
    <s v="REG"/>
    <s v="AO"/>
    <x v="0"/>
    <m/>
    <s v="Completed (PS)"/>
    <s v="RBS-Regional 3"/>
    <d v="2026-08-13T13:25:42"/>
    <d v="2026-08-13T20:51:34"/>
    <n v="69365167"/>
    <m/>
    <n v="152511206429"/>
    <s v="WARUNG BIRU"/>
    <s v="ODP-LCE-FC/40"/>
    <s v="WO061675620"/>
    <m/>
    <m/>
    <m/>
    <n v="113.2275696"/>
    <n v="-7.8509503"/>
    <s v="|MN01316 |/WARUNG BIRU/WINBACK 2.0 HSI B2B (1:1) 50MBPS 355RB PSB DISC 70%/Terdywahyu13@gmail.com/TEDDY WAHYU RAMADHAN/895352605400"/>
    <s v="Sales Force DBS"/>
    <m/>
    <m/>
    <m/>
    <m/>
    <m/>
    <m/>
    <m/>
    <m/>
    <s v="Management Janji"/>
    <s v="2026-08-14 13:00:00|Waktu pemasangan : 13 agustus 2026 Jam pemasangan : 08.00 - 12.00 Info Tambahan : Hubungi pelanggan dulu sebelum ke lokasi terimakasih |40951377|MYDITA"/>
    <s v="FCC"/>
    <s v="13-08-2026 13:39:51"/>
    <d v="2026-08-14T13:00:00"/>
    <m/>
    <s v="PS"/>
    <s v="LCE"/>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4T13:00:00"/>
    <s v="2026-08-14 13:00:00|Waktu pemasangan : 13 agustus 2026 Jam pemasangan : 08.00 - 12.00 Info Tambahan : Hubungi pelanggan dulu sebelum ke lokasi terimakasih |40951377|MYDITA"/>
    <n v="2026"/>
    <n v="8"/>
    <n v="13"/>
    <d v="2026-08-13T00:00:00"/>
    <n v="-1.5416666666642413"/>
    <x v="0"/>
  </r>
  <r>
    <n v="2797"/>
    <n v="1002514350"/>
    <n v="3"/>
    <x v="3"/>
    <n v="4"/>
    <s v="MAGELANG"/>
    <s v="MAGELANG"/>
    <s v="MGE"/>
    <s v="REG"/>
    <s v="AO"/>
    <x v="0"/>
    <s v="1P INET"/>
    <s v="Completed (PS)"/>
    <s v="RBS-Regional 3"/>
    <d v="2026-08-07T11:28:56"/>
    <d v="2026-08-07T16:40:42"/>
    <n v="69360661"/>
    <m/>
    <n v="146137149681"/>
    <s v="SPBU 44 561 05 CANGUK"/>
    <s v="ODP-MGE-FBP/025 FBP/D02/025.01"/>
    <s v="WO061150704"/>
    <m/>
    <m/>
    <m/>
    <n v="110.2333825"/>
    <n v="-7.4824959999999896"/>
    <s v="|MN02395|MYIA-094672362668/POI/STEVANI KURNIAWAN/087839284584/spbu_sajogja4456105@yahoo.co.id"/>
    <s v="MYIB_ASSISTANT"/>
    <m/>
    <m/>
    <m/>
    <m/>
    <m/>
    <m/>
    <m/>
    <m/>
    <s v="Management Janji"/>
    <s v="2026-08-14 13:00:00 | Jam pemasangan : 12.00 Info Tambahan : Hubungi pelanggan dulu sebelum ke lokasi terimakasih "/>
    <s v="FCC"/>
    <d v="2026-07-08T11:40:14"/>
    <d v="2026-08-14T13:00:00"/>
    <m/>
    <s v="PS"/>
    <s v="MGE"/>
    <s v="NO ADDON"/>
    <n v="20260807"/>
    <s v="Completed"/>
    <s v="HSI Bisnis Basic Promo HUT Telkom PSB 70% - 50 Mbps"/>
    <s v="INDIBIZ"/>
    <m/>
    <m/>
    <d v="2026-08-14T13:00:00"/>
    <s v="2026-08-14 13:00:00 | Jam pemasangan : 12.00 Info Tambahan : Hubungi pelanggan dulu sebelum ke lokasi terimakasih "/>
    <n v="2026"/>
    <n v="8"/>
    <n v="7"/>
    <d v="2026-08-07T00:00:00"/>
    <n v="-7.5416666666642413"/>
    <x v="0"/>
  </r>
  <r>
    <n v="2798"/>
    <n v="1002524860"/>
    <n v="3"/>
    <x v="2"/>
    <n v="5"/>
    <s v="KEDIRI"/>
    <s v="KEDIRI"/>
    <s v="MJT"/>
    <s v="REG"/>
    <s v="AO"/>
    <x v="0"/>
    <s v="1P INET"/>
    <s v="Completed (PS)"/>
    <s v="RBS-Regional 3"/>
    <d v="2026-08-13T16:07:56"/>
    <d v="2026-08-13T20:15:20"/>
    <n v="69365409"/>
    <m/>
    <n v="152640225890"/>
    <s v="SPBU 54.641.37"/>
    <s v="ODP-MJT-FAC/54"/>
    <s v="WO061689587"/>
    <m/>
    <m/>
    <m/>
    <n v="112.000259"/>
    <n v="-7.7883120000000003"/>
    <s v="|MN00418|MYIA-074663237498/POI/WIDHI NURTI HASMORO/085707625447/ngampelspbu37@gmail.com"/>
    <s v="MYIB_ASSISTANT"/>
    <m/>
    <m/>
    <m/>
    <m/>
    <m/>
    <m/>
    <m/>
    <m/>
    <s v="Management Janji"/>
    <s v="2026-08-14 15:00:00 | M Janji : (14/08/2026) jam Pasang :pagi / siang  Note : hubungi pelanggan jika ingin kelokasi"/>
    <s v="FCC"/>
    <s v="13-08-2026 16:09:57"/>
    <d v="2026-08-14T15:00:00"/>
    <m/>
    <s v="PS"/>
    <s v="MJT"/>
    <s v="NO ADDON"/>
    <n v="20260813"/>
    <s v="Completed"/>
    <s v="HSI Bisnis Promo HUT Telkom PSB 70% - 50 Mbps"/>
    <s v="INDIBIZ"/>
    <m/>
    <m/>
    <d v="2026-08-14T15:00:00"/>
    <s v="2026-08-14 15:00:00 | M Janji : (14/08/2026) jam Pasang :pagi / siang  Note : hubungi pelanggan jika ingin kelokasi"/>
    <n v="2026"/>
    <n v="8"/>
    <n v="13"/>
    <d v="2026-08-13T00:00:00"/>
    <n v="-1.625"/>
    <x v="0"/>
  </r>
  <r>
    <n v="2799"/>
    <n v="1002508118"/>
    <n v="3"/>
    <x v="6"/>
    <n v="5"/>
    <s v="JEMBER"/>
    <s v="BANYUWANGI"/>
    <s v="KET"/>
    <s v="REG"/>
    <s v="AO"/>
    <x v="0"/>
    <s v="1P INET"/>
    <s v="Completed (PS)"/>
    <s v="RBS-Regional 3"/>
    <d v="2026-08-04T13:02:57"/>
    <d v="2026-08-04T21:55:53"/>
    <n v="69358262"/>
    <m/>
    <n v="152517201802"/>
    <s v="Takapedia Store wso"/>
    <s v="ODP-KET-FC/01 FC/D01/01.01"/>
    <s v="WO060886494"/>
    <m/>
    <m/>
    <m/>
    <n v="114.41667370498099"/>
    <n v="-8.0318744697703792"/>
    <s v="MD|MYDB-20260804264308|DC30004/MC30051|Takapedia Store wso|0895405495461"/>
    <s v="MYDIGIBIZPARTNER"/>
    <m/>
    <m/>
    <m/>
    <m/>
    <m/>
    <m/>
    <m/>
    <m/>
    <s v="Management Janji"/>
    <s v="2026-08-05 15:00:00 | Tanggal pemasangan : 05 AGUSTUS 2026 Jam pemasangan : pagi/siang Info Tambahan : Hubungi pelanggan dulu sebelum ke lokasi terima kasih"/>
    <s v="FCC"/>
    <d v="2026-04-08T13:10:23"/>
    <d v="2026-08-05T15:00:00"/>
    <m/>
    <s v="PS"/>
    <s v="KET"/>
    <s v="NETMONK"/>
    <n v="20260804"/>
    <s v="Completed"/>
    <s v="HSI Bisnis Bundling Netmonk PSB 70% Promo - 300 Mbps"/>
    <s v="INDIBIZ"/>
    <m/>
    <m/>
    <d v="2026-08-05T15:00:00"/>
    <s v="2026-08-05 15:00:00 | Tanggal pemasangan : 05 AGUSTUS 2026 Jam pemasangan : pagi/siang Info Tambahan : Hubungi pelanggan dulu sebelum ke lokasi terima kasih"/>
    <n v="2026"/>
    <n v="8"/>
    <n v="4"/>
    <d v="2026-08-04T00:00:00"/>
    <n v="-1.625"/>
    <x v="0"/>
  </r>
  <r>
    <n v="2800"/>
    <n v="1002505841"/>
    <n v="3"/>
    <x v="6"/>
    <n v="5"/>
    <s v="SIDOARJO"/>
    <s v="MOJOKERTO"/>
    <s v="DLA"/>
    <s v="REG"/>
    <s v="AO"/>
    <x v="0"/>
    <m/>
    <s v="Completed (PS)"/>
    <s v="RBS-Regional 3"/>
    <d v="2026-08-03T11:07:16"/>
    <d v="2026-08-04T18:27:59"/>
    <n v="69357378"/>
    <m/>
    <n v="152329215034"/>
    <s v="PT KEDUNGLENGKONG MAKMUR SEJAHTERA"/>
    <s v="ODP-DLA-FA/29"/>
    <s v="WO060774400"/>
    <m/>
    <m/>
    <m/>
    <n v="112.4794677"/>
    <n v="-7.5487387000000004"/>
    <s v="|MC30249|/YUSUF ISMAIL MATTALITTI/085881461977 / 082336652230/spbu61330@gmail.com"/>
    <s v="Sales Force DBS"/>
    <m/>
    <m/>
    <m/>
    <m/>
    <m/>
    <m/>
    <m/>
    <m/>
    <s v="Management Janji"/>
    <s v="2026-08-04 08:00:00|Nama Pic : bp yusuf  No Hp Pic : 085881461977 No alt : - Jam Pemasangan : pagi  Tanggal Pemasangan : 4 Agustus 2026|40981182|MYDITA"/>
    <s v="FCC"/>
    <d v="2026-03-08T11:10:34"/>
    <d v="2026-08-04T08:00:00"/>
    <m/>
    <s v="PS"/>
    <s v="DLA"/>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8:00:00"/>
    <s v="2026-08-04 08:00:00|Nama Pic : bp yusuf  No Hp Pic : 085881461977 No alt : - Jam Pemasangan : pagi  Tanggal Pemasangan : 4 Agustus 2026|40981182|MYDITA"/>
    <n v="2026"/>
    <n v="8"/>
    <n v="4"/>
    <d v="2026-08-04T00:00:00"/>
    <n v="-0.33333333333575865"/>
    <x v="0"/>
  </r>
  <r>
    <n v="2801"/>
    <n v="1002514688"/>
    <n v="3"/>
    <x v="7"/>
    <n v="4"/>
    <s v="KUDUS"/>
    <s v="BLORA"/>
    <s v="BLO"/>
    <s v="REG"/>
    <s v="AO"/>
    <x v="0"/>
    <s v="1P INET"/>
    <s v="Completed (PS)"/>
    <s v="RBS-Regional 3"/>
    <d v="2026-08-07T13:49:57"/>
    <d v="2026-08-11T16:12:52"/>
    <n v="69360810"/>
    <m/>
    <n v="141569115558"/>
    <s v="SMK NEGERI 1 JEPON"/>
    <s v="ODP-BLO-FFD/037 FFD/D05/037.01"/>
    <s v="WO061167735"/>
    <m/>
    <m/>
    <m/>
    <n v="111.4781053"/>
    <n v="-6.9687655999999896"/>
    <s v="|MN02756|MYIA-010832390094/POI/Olivia Noor Prita sari/085728035407/smkn1jepon@yahoo.com"/>
    <s v="MYIB_ASSISTANT"/>
    <m/>
    <m/>
    <m/>
    <m/>
    <m/>
    <m/>
    <m/>
    <m/>
    <s v="Management Janji"/>
    <s v="2026-08-11 08:00:00 | Nama PIC : ibu olivia No HP : 085728035407 Alt :  M Janji : (selasa/11/AGUSTUS/2026) jam Pasang : 09:00 Note : hubungi pelanggan jika ingin kelokasi"/>
    <s v="FCC"/>
    <d v="2026-07-08T13:54:50"/>
    <d v="2026-08-11T08:00:00"/>
    <m/>
    <s v="PS"/>
    <s v="BLO"/>
    <s v="NO ADDON"/>
    <n v="20260811"/>
    <s v="Completed"/>
    <s v="HSI Bisnis Promo HUT Telkom PSB 70% - 100 Mbps Dual Band"/>
    <s v="INDIBIZ"/>
    <m/>
    <m/>
    <d v="2026-08-11T08:00:00"/>
    <s v="2026-08-11 08:00:00 | Nama PIC : ibu olivia No HP : 085728035407 Alt :  M Janji : (selasa/11/AGUSTUS/2026) jam Pasang : 09:00 Note : hubungi pelanggan jika ingin kelokasi"/>
    <n v="2026"/>
    <n v="8"/>
    <n v="11"/>
    <d v="2026-08-11T00:00:00"/>
    <n v="-0.33333333333575865"/>
    <x v="0"/>
  </r>
  <r>
    <n v="2802"/>
    <n v="1002504858"/>
    <n v="3"/>
    <x v="5"/>
    <n v="5"/>
    <s v="SINGARJA"/>
    <s v="SINGARAJA"/>
    <s v="SGR"/>
    <s v="REG"/>
    <s v="AO"/>
    <x v="0"/>
    <m/>
    <s v="102 | FOLLOW UP COMPLETED"/>
    <s v="RBS-Regional 3"/>
    <d v="2026-08-01T17:14:21"/>
    <d v="2026-08-04T09:38:23"/>
    <n v="69356861"/>
    <m/>
    <n v="172424836770"/>
    <s v="PT. Semua karena Anugerah (PG Singaraja)"/>
    <s v="ODP-SGR-FDD/14"/>
    <s v="WO060690119"/>
    <m/>
    <m/>
    <m/>
    <n v="115.0834533"/>
    <n v="-8.1129694000000008"/>
    <s v="|MN02545|/CP I KOMANG MARIADA/081805682197-085161735371/it.support@planetgadget.store"/>
    <s v="Sales Force DBS"/>
    <m/>
    <m/>
    <m/>
    <m/>
    <m/>
    <m/>
    <m/>
    <m/>
    <s v="Management Janji"/>
    <s v="2026-08-03 08:00:00|M Janji : 3 agustus 2026 jam Pasang : pagi  Note : hubungi pelanggan jika ingin kelokasi|MU1366|MYDITA"/>
    <s v="FCC"/>
    <d v="2026-01-08T17:25:07"/>
    <d v="2026-08-03T08:00:00"/>
    <s v="Kendala Pelanggan"/>
    <s v="REVOKE"/>
    <s v="SGR"/>
    <s v="NO ADDON"/>
    <m/>
    <s v="Follow Up Revoke Completed, New Order ID : SC1002507032"/>
    <s v="- 11_11446;Biaya PSB HSI EBIS Tunai di Depan ~ 11[150000]  - SP_NOSS;SP_NOSS ~ Internet NOSS Multispeed Network[0]  - E23015;E23015 ~ ES23 - Perangkat ONT[0]  - E23015~null~44292;E23015||11||Abodemen 0[0]  - E23015~null~E23015_SWONTPREM;SWONTPREM ~ Biaya "/>
    <s v="INDIBIZ"/>
    <m/>
    <m/>
    <d v="2026-08-03T08:00:00"/>
    <s v="2026-08-03 08:00:00|M Janji : 3 agustus 2026 jam Pasang : pagi  Note : hubungi pelanggan jika ingin kelokasi|MU1366|MYDITA"/>
    <m/>
    <m/>
    <m/>
    <e v="#NUM!"/>
    <e v="#NUM!"/>
    <x v="1"/>
  </r>
  <r>
    <n v="2803"/>
    <n v="1002522422"/>
    <n v="3"/>
    <x v="2"/>
    <n v="5"/>
    <s v="KEDIRI"/>
    <s v="KEDIRI"/>
    <s v="NDL"/>
    <s v="REG"/>
    <s v="AO"/>
    <x v="0"/>
    <s v="1P INET"/>
    <s v="Completed (PS)"/>
    <s v="RBS-Regional 3"/>
    <d v="2026-08-12T14:32:57"/>
    <d v="2026-08-13T21:08:46"/>
    <n v="69364371"/>
    <m/>
    <n v="152651207089"/>
    <s v="SPBU 54.641.17"/>
    <s v="ODP-NDL-FA/36 FA/D02/36.01"/>
    <s v="WO061596299"/>
    <m/>
    <m/>
    <m/>
    <n v="111.9870054"/>
    <n v="-7.9047856000000003"/>
    <s v="|MN00418|MYIA-005963266856/POI/DONI SUGIARTO/081818616363/branggahanspbu17@gmail.com"/>
    <s v="MYIB_ASSISTANT"/>
    <m/>
    <m/>
    <m/>
    <m/>
    <m/>
    <m/>
    <m/>
    <m/>
    <s v="Management Janji"/>
    <s v="2026-08-13 13:00:00 | Nama Pic : bp DONI  No Hp Pic : 081818616363 No alt : - Jam Pemasangan : siang  Tanggal Pemasangan : 13 Agustus 2026"/>
    <s v="FCC"/>
    <d v="2026-12-08T14:39:59"/>
    <d v="2026-08-13T13:00:00"/>
    <m/>
    <s v="PS"/>
    <s v="NDL"/>
    <s v="NO ADDON"/>
    <n v="20260813"/>
    <s v="Completed"/>
    <s v="HSI Bisnis Promo HUT Telkom PSB 70% - 50 Mbps"/>
    <s v="INDIBIZ"/>
    <m/>
    <m/>
    <d v="2026-08-13T13:00:00"/>
    <s v="2026-08-13 13:00:00 | Nama Pic : bp DONI  No Hp Pic : 081818616363 No alt : - Jam Pemasangan : siang  Tanggal Pemasangan : 13 Agustus 2026"/>
    <n v="2026"/>
    <n v="8"/>
    <n v="13"/>
    <d v="2026-08-13T00:00:00"/>
    <n v="-0.54166666666424135"/>
    <x v="0"/>
  </r>
  <r>
    <n v="2804"/>
    <n v="1002530648"/>
    <n v="3"/>
    <x v="2"/>
    <n v="5"/>
    <s v="KEDIRI"/>
    <s v="NGANJUK"/>
    <s v="NJK"/>
    <s v="REG"/>
    <s v="AO"/>
    <x v="0"/>
    <s v="1P INET"/>
    <s v="7 | OSS - PROVISIONING ISSUED"/>
    <s v="RBS-Regional 3"/>
    <d v="2026-08-17T11:08:56"/>
    <d v="2026-08-18T08:06:56"/>
    <n v="69367938"/>
    <m/>
    <n v="152611229903"/>
    <s v="TOKO PAK AHMAD"/>
    <s v="ODP-NJK-FAC/23"/>
    <s v="WO061918787"/>
    <m/>
    <m/>
    <m/>
    <n v="111.847331374883"/>
    <n v="-7.6107712791392403"/>
    <s v="MD|MYDB-20260816265711|EN00005/MC20190|TOKO PAK AHMAD|085601243956"/>
    <s v="MYDIGIBIZPARTNER"/>
    <m/>
    <m/>
    <m/>
    <m/>
    <m/>
    <m/>
    <m/>
    <m/>
    <s v="Management Janji"/>
    <s v="2026-08-18 08:00:00 | Waktu pemasangan : 17 agustus 2026 Jam pemasangan : 08.00 - 12.00 Info Tambahan : Hubungi pelanggan dulu sebelum ke lokasi terimakasih "/>
    <s v="FCC"/>
    <s v="17-08-2026 11:10:12"/>
    <d v="2026-08-18T08:00:00"/>
    <m/>
    <s v="PI"/>
    <s v="NJK"/>
    <s v="NO ADDON"/>
    <m/>
    <s v="Provisioning Issued"/>
    <s v="HSI Bisnis Promo HUT Telkom PSB 70% - 50 Mbps"/>
    <s v="INDIBIZ"/>
    <m/>
    <m/>
    <d v="2026-08-18T08:00:00"/>
    <s v="2026-08-18 08:00:00 | Waktu pemasangan : 17 agustus 2026 Jam pemasangan : 08.00 - 12.00 Info Tambahan : Hubungi pelanggan dulu sebelum ke lokasi terimakasih "/>
    <m/>
    <m/>
    <m/>
    <e v="#NUM!"/>
    <e v="#NUM!"/>
    <x v="1"/>
  </r>
  <r>
    <n v="2805"/>
    <n v="1002506450"/>
    <n v="3"/>
    <x v="2"/>
    <n v="5"/>
    <s v="KEDIRI"/>
    <s v="NGANJUK"/>
    <s v="PRB"/>
    <s v="REG"/>
    <s v="AO"/>
    <x v="0"/>
    <m/>
    <s v="100 | REVOKE COMPLETED"/>
    <s v="RBS-Regional 3"/>
    <d v="2026-08-03T15:57:35"/>
    <d v="2026-08-04T08:55:35"/>
    <n v="69356728"/>
    <m/>
    <n v="152627203799"/>
    <s v="SMP Negeri 1 Prambon"/>
    <s v="ODP-PRB-FA/01"/>
    <s v="WO060818672"/>
    <m/>
    <m/>
    <m/>
    <n v="112.01800476"/>
    <n v="-7.687501975"/>
    <s v="MD|MYDB-20260731264065|DN00001/MN00451|SMP Negeri 1 Prambon|085233929938"/>
    <s v="MYDIGIBIZPARTNER"/>
    <m/>
    <m/>
    <m/>
    <m/>
    <m/>
    <m/>
    <m/>
    <m/>
    <s v="Management Janji"/>
    <s v="2026-08-02 13:00:00 | Tanggal pemasangan: 01/08/2026  Jam pemasangan : pagi / siang  Info Tambahan : Hubungi pelanggan dulu sebelum ke lokasi  terima kasih"/>
    <s v="FCC"/>
    <d v="2026-03-08T16:10:38"/>
    <m/>
    <s v="Kendala Pelanggan"/>
    <s v="REVOKE"/>
    <s v="PRB"/>
    <s v="NO ADDON"/>
    <m/>
    <s v="Revoke Completed"/>
    <s v="- 11_11446;Biaya PSB HSI EBIS Tunai di Depan ~ 11[150000]  - SP_NOSS;SP_NOSS ~ Internet NOSS Multispeed Network[0]  - SP_NOSS;SP_NOSS ~ Internet NOSS Multispeed Network[0]  - E25060;E25060 ~ ES25 - Paket HSI Bisnis (HSIE) Khusus Winback 2.0[0]  - E25060~n"/>
    <s v="INDIBIZ"/>
    <m/>
    <m/>
    <d v="2026-08-03T07:00:00"/>
    <s v="2026-08-02 13:00:00 | Tanggal pemasangan: 01/08/2026  Jam pemasangan : pagi / siang  Info Tambahan : Hubungi pelanggan dulu sebelum ke lokasi  terima kasih"/>
    <m/>
    <m/>
    <m/>
    <e v="#NUM!"/>
    <e v="#NUM!"/>
    <x v="1"/>
  </r>
  <r>
    <n v="2806"/>
    <n v="1002524946"/>
    <n v="3"/>
    <x v="3"/>
    <n v="4"/>
    <s v="PURWOKERTO"/>
    <s v="CILACAP"/>
    <s v="KRY"/>
    <s v="REG"/>
    <s v="AO"/>
    <x v="0"/>
    <s v="1P INET"/>
    <s v="CANCEL COMPLETED"/>
    <s v="RBS-Regional 3"/>
    <d v="2026-08-13T16:28:56"/>
    <d v="2026-08-17T02:23:16"/>
    <n v="69365438"/>
    <m/>
    <n v="143385101153"/>
    <s v="MADRASAH TSANAWIYAH WATHONNIYAH ISLAMIYYAH"/>
    <s v="ODP-KRY-FK/013"/>
    <s v="WO061691901"/>
    <m/>
    <m/>
    <m/>
    <n v="109.287919"/>
    <n v="-7.597664"/>
    <s v="|MC00213|MYIA-030862619542/POI/SUNARYO/085743156716/mtsmwi@yahoo.com"/>
    <s v="MYIB_ASSISTANT"/>
    <m/>
    <m/>
    <m/>
    <m/>
    <m/>
    <m/>
    <m/>
    <m/>
    <s v="Management Janji"/>
    <s v="2026-08-15 13:00:00 | Nama PIC : bapak sunaryo No HP : 085743156716 No Alternatif : M Janji : 14/07/2026 Jam Pasang : Pagi NoteÃ‚Â :  Hubungi terlebih dahulu sebelum ke lokasi "/>
    <s v="FCC"/>
    <s v="13-08-2026 16:39:58"/>
    <d v="2026-08-15T13:00:00"/>
    <m/>
    <s v="CANCEL"/>
    <s v="KRY"/>
    <s v="NO ADDON"/>
    <m/>
    <s v="Cancel Completed"/>
    <s v="HSI Bisnis Promo HUT Telkom PSB 70% - 150 Mbps"/>
    <s v="INDIBIZ"/>
    <m/>
    <m/>
    <d v="2026-08-15T13:00:00"/>
    <s v="2026-08-15 13:00:00 | Nama PIC : bapak sunaryo No HP : 085743156716 No Alternatif : M Janji : 14/07/2026 Jam Pasang : Pagi NoteÃ‚Â :  Hubungi terlebih dahulu sebelum ke lokasi "/>
    <m/>
    <m/>
    <m/>
    <e v="#NUM!"/>
    <e v="#NUM!"/>
    <x v="1"/>
  </r>
  <r>
    <n v="2807"/>
    <n v="1002505089"/>
    <n v="3"/>
    <x v="6"/>
    <n v="5"/>
    <s v="SIDOARJO"/>
    <s v="JOMBANG"/>
    <s v="JOM"/>
    <s v="REG"/>
    <s v="AO"/>
    <x v="0"/>
    <m/>
    <s v="Completed (PS)"/>
    <s v="RBS-Regional 3"/>
    <d v="2026-08-02T09:57:44"/>
    <d v="2026-08-02T16:19:33"/>
    <n v="69356958"/>
    <m/>
    <n v="152318240207"/>
    <s v="WARKOP SEBAT 24 JAM"/>
    <s v="ODP-JOM-FU/30"/>
    <s v="WO060700604"/>
    <m/>
    <m/>
    <m/>
    <n v="112.23798840000001"/>
    <n v="-7.5384528"/>
    <s v="|MN02084|/WARKOP SEBAT /WINBACK HSI B2B + NETMONK (1:1) 200MBPS 946,1RB PSB DISC 70%//maulidyaanna1@gmail.com/ANNA MAULIDYA AL THOFUN NISA' /85815181106"/>
    <s v="Sales Force DBS"/>
    <m/>
    <m/>
    <m/>
    <m/>
    <m/>
    <m/>
    <m/>
    <m/>
    <s v="Management Janji"/>
    <s v="2026-08-03 08:00:00|telp :085815181106 alt : manja : pagi / siang 03/08/2026 hub sebelum ke lokasi |IL1380|MYDITA"/>
    <s v="FCC"/>
    <d v="2026-02-08T10:09:51"/>
    <d v="2026-08-03T08:00:00"/>
    <m/>
    <s v="PS"/>
    <s v="JOM"/>
    <s v="NETMONK"/>
    <n v="20260802"/>
    <s v="Completed"/>
    <s v="- 11_11446;Biaya PSB HSI EBIS Tunai di Depan ~ 11[150000]  - SP_NOSS;SP_NOSS ~ Internet NOSS Multispeed Network[0]  - SP_NOSS;SP_NOSS ~ Internet NOSS Multispeed Network[0]  - E24057;E24057 ~ ES24 - Paket HSI Bisnis (HSIE) Khusus Winback[0]  - E24057~null~"/>
    <s v="INDIBIZ"/>
    <m/>
    <m/>
    <d v="2026-08-03T08:00:00"/>
    <s v="2026-08-03 08:00:00|telp :085815181106 alt : manja : pagi / siang 03/08/2026 hub sebelum ke lokasi |IL1380|MYDITA"/>
    <n v="2026"/>
    <n v="8"/>
    <n v="2"/>
    <d v="2026-08-02T00:00:00"/>
    <n v="-1.3333333333357587"/>
    <x v="0"/>
  </r>
  <r>
    <n v="2808"/>
    <n v="1002508331"/>
    <n v="3"/>
    <x v="3"/>
    <n v="4"/>
    <s v="MAGELANG"/>
    <s v="MUNTILAN"/>
    <s v="SWT"/>
    <s v="REG"/>
    <s v="AO"/>
    <x v="0"/>
    <m/>
    <s v="FCC - HD1A - PROGRESS"/>
    <s v="RBS-Regional 3"/>
    <d v="2026-08-04T13:48:39"/>
    <d v="2026-08-04T13:50:20"/>
    <n v="69358302"/>
    <m/>
    <n v="142164113602"/>
    <s v="Andy farm"/>
    <m/>
    <m/>
    <m/>
    <m/>
    <m/>
    <n v="110.36461389999999"/>
    <n v="-7.5307417000000001"/>
    <s v="|MN00935|/Andy farm/081578521841/aidazahira65@gmail.com/ 1S HSI BISNIS BASIC PROMO HUT 50 Mbps / AGUS SADEWO"/>
    <s v="Sales Profesional"/>
    <m/>
    <m/>
    <m/>
    <m/>
    <m/>
    <m/>
    <m/>
    <m/>
    <m/>
    <m/>
    <m/>
    <d v="2026-04-08T13:54:57"/>
    <m/>
    <m/>
    <s v="FCC"/>
    <s v="SWT"/>
    <s v="NO ADDON"/>
    <m/>
    <s v="MYDITA RBS - HD1A - PROGRESS"/>
    <s v="- 11_11446;Biaya PSB HSI EBIS Tunai di Depan ~ 11[150000]  - SP_NOSS;SP_NOSS ~ Internet NOSS Multispeed Network[0]  - E23015;E23015 ~ ES23 - Perangkat ONT[0]  - E23015~null~44292;E23015||11||Abodemen 0[0]  - E23015~null~E23015_SWONT;SWONT ~ Biaya Sewa ONT"/>
    <s v="INDIBIZ"/>
    <m/>
    <m/>
    <m/>
    <m/>
    <m/>
    <m/>
    <m/>
    <e v="#NUM!"/>
    <e v="#NUM!"/>
    <x v="1"/>
  </r>
  <r>
    <n v="2809"/>
    <n v="1002509626"/>
    <n v="3"/>
    <x v="1"/>
    <n v="5"/>
    <s v="SBY UTARA"/>
    <s v="MANYAR"/>
    <s v="MGO"/>
    <s v="DGS"/>
    <s v="AO"/>
    <x v="0"/>
    <m/>
    <s v="Completed (PS)"/>
    <s v="DGS-B2B TREG"/>
    <d v="2026-08-05T08:48:40"/>
    <d v="2026-08-05T17:11:42"/>
    <n v="62190535"/>
    <m/>
    <n v="152413167532"/>
    <s v="INTERNET TAMAN - AREA PUBLIK"/>
    <s v="ODP-DMO-FY/19"/>
    <s v="WO060950405"/>
    <m/>
    <m/>
    <m/>
    <n v="112.750271875189"/>
    <n v="-7.2523471357571596"/>
    <s v="GS SURAMADU/ AM HANIF/ PSB INET INLY 100 MBPS/ INET AREA PUBLIK LOKASI HITECH MALL/ PIC FIKRI 081213131927 DAVIP 082245657000"/>
    <s v="Account Manager"/>
    <m/>
    <m/>
    <m/>
    <m/>
    <m/>
    <m/>
    <m/>
    <m/>
    <s v="Management Janji"/>
    <s v="GS SURAMADU/ AM HANIF/ PSB INET INLY 100 MBPS/ INET AREA PUBLIK LOKASI HITECH MALL/ PIC FIKRI 081213131927 DAVIP 082245657000"/>
    <s v="FCC"/>
    <d v="2026-05-08T08:54:50"/>
    <m/>
    <m/>
    <s v="PS"/>
    <s v="MGO"/>
    <s v="NO ADDON"/>
    <n v="20260805"/>
    <s v="Completed"/>
    <s v="- 11_11450;Biaya PSB Reguler HSI EBIS ~ 11[150000]  - SP_NOSS;SP_NOSS ~ Internet NOSS Multispeed Network[0]  - SP_NOSS;SP_NOSS ~ Internet NOSS Multispeed Network[0]  - E23015;E23015 ~ ES23 - Perangkat ONT[0]  - E23015~null~44292;E23015||11||Abodemen 0[0] "/>
    <s v="INDIBIZ"/>
    <m/>
    <m/>
    <d v="2026-08-05T12:30:00"/>
    <s v="GS SURAMADU/ AM HANIF/ PSB INET INLY 100 MBPS/ INET AREA PUBLIK LOKASI HITECH MALL/ PIC FIKRI 081213131927 DAVIP 082245657000"/>
    <n v="2026"/>
    <n v="8"/>
    <n v="5"/>
    <d v="2026-08-05T00:00:00"/>
    <n v="-0.52083333333575865"/>
    <x v="0"/>
  </r>
  <r>
    <n v="2810"/>
    <n v="1002523621"/>
    <n v="3"/>
    <x v="5"/>
    <n v="5"/>
    <s v="SINGARJA"/>
    <s v="KLUNGKUNG"/>
    <s v="SMA"/>
    <s v="REG"/>
    <s v="AO"/>
    <x v="0"/>
    <m/>
    <s v="FCC - HD1A - PROGRESS"/>
    <s v="RBS-Regional 3"/>
    <d v="2026-08-13T10:07:59"/>
    <d v="2026-08-13T10:09:16"/>
    <n v="69364846"/>
    <m/>
    <m/>
    <s v="Lumbung Umaluah Villa"/>
    <m/>
    <m/>
    <m/>
    <m/>
    <m/>
    <n v="115.43560858128301"/>
    <n v="-8.4663902846285595"/>
    <s v="|MN02750|/CP NI NYOMAN SULADRI/082340669469/lumbungumaluah@gmail.com"/>
    <s v="Sales Force DBS"/>
    <m/>
    <m/>
    <m/>
    <m/>
    <m/>
    <m/>
    <m/>
    <m/>
    <s v="Management Janji"/>
    <d v="1970-01-01T00:00:00"/>
    <s v="FCC"/>
    <s v="13-08-2026 10:09:52"/>
    <m/>
    <m/>
    <s v="FCC"/>
    <s v="SMA"/>
    <s v="NO ADDON"/>
    <m/>
    <s v="MYDITA RBS - HD1A - PROGRESS"/>
    <s v="- 11_11446;Biaya PSB HSI EBIS Tunai di Depan ~ 11[150000]  - E23015;E23015 ~ ES23 - Perangkat ONT[0]  - E23015~null~44292;E23015||11||Abodemen 0[0]  - E23015~null~E23015_SWONTPREM;SWONTPREM ~ Biaya Sewa ONT Premium ~ E23015[50000]  - E23046;E23046 ~ ES23 "/>
    <s v="INDIBIZ"/>
    <m/>
    <m/>
    <d v="1970-01-01T00:00:00"/>
    <d v="1970-01-01T00:00:00"/>
    <m/>
    <m/>
    <m/>
    <e v="#NUM!"/>
    <e v="#NUM!"/>
    <x v="1"/>
  </r>
  <r>
    <n v="2811"/>
    <n v="1002525838"/>
    <n v="3"/>
    <x v="1"/>
    <n v="5"/>
    <s v="MADURA"/>
    <s v="PAMEKASAN"/>
    <s v="PME"/>
    <s v="REG"/>
    <s v="AO"/>
    <x v="0"/>
    <m/>
    <s v="102 | FOLLOW UP COMPLETED"/>
    <s v="RBS-Regional 3"/>
    <d v="2026-08-14T10:21:38"/>
    <d v="2026-08-15T10:44:50"/>
    <n v="69365776"/>
    <m/>
    <n v="152426928162"/>
    <s v="TOKO RENALDI JAYA"/>
    <s v="ODP-PME-FAP/17"/>
    <s v="WO061740724"/>
    <m/>
    <m/>
    <m/>
    <n v="113.4764826"/>
    <n v="-7.2207340999999996"/>
    <s v="|MC70132|/TOKO RENALDI JAYA/087839454000/rendaliigskah@gmail.com/HSI Bisnis + Netmonk Promo 2026 300 Mbps (Rp 1.186.100) PSB 150.000/MOH RENALDI SAPUTRA/-7.2207052, 113.4764330"/>
    <s v="Sales Force DBS"/>
    <m/>
    <m/>
    <m/>
    <m/>
    <m/>
    <m/>
    <m/>
    <m/>
    <s v="Management Janji"/>
    <s v="2026-08-15 13:00:00| M Janji : (15/08/2026) jam Pasang :pagi Note : hubungi pelanggan jika ingin kelokasi |40971304|MYDITA"/>
    <s v="FCC"/>
    <s v="14-08-2026 10:39:51"/>
    <d v="2026-08-15T13:00:00"/>
    <m/>
    <s v="REVOKE"/>
    <s v="PME"/>
    <s v="NETMONK"/>
    <m/>
    <s v="Follow Up Revoke Completed, New Order ID : SC1002527936"/>
    <s v="- 11_11446;Biaya PSB HSI EBIS Tunai di Depan ~ 11[150000]  - SP_NOSS;SP_NOSS ~ Internet NOSS Multispeed Network[0]  - SP_NOSS;SP_NOSS ~ Internet NOSS Multispeed Network[0]  - E23015;E23015 ~ ES23 - Perangkat ONT[0]  - E23015~null~44292;E23015||11||Abodeme"/>
    <s v="INDIBIZ"/>
    <m/>
    <m/>
    <d v="2026-08-15T13:00:00"/>
    <s v="2026-08-15 13:00:00| M Janji : (15/08/2026) jam Pasang :pagi Note : hubungi pelanggan jika ingin kelokasi |40971304|MYDITA"/>
    <m/>
    <m/>
    <m/>
    <e v="#NUM!"/>
    <e v="#NUM!"/>
    <x v="1"/>
  </r>
  <r>
    <n v="2812"/>
    <n v="1002504356"/>
    <n v="3"/>
    <x v="6"/>
    <n v="5"/>
    <s v="SIDOARJO"/>
    <s v="INNER - JATIM TIMUR"/>
    <s v="SDA"/>
    <s v="REG"/>
    <s v="AO"/>
    <x v="0"/>
    <m/>
    <s v="CANCEL COMPLETED"/>
    <s v="RBS-Regional 3"/>
    <d v="2026-08-01T10:27:23"/>
    <d v="2026-08-17T10:37:06"/>
    <n v="69356615"/>
    <m/>
    <n v="152316231777"/>
    <s v="RUMAH KOST HARMONIA"/>
    <s v="ODP-SDA-FAK/13"/>
    <m/>
    <m/>
    <m/>
    <m/>
    <n v="112.699763"/>
    <n v="-7.4547974000000004"/>
    <s v="|MN01572|/RUMAH KOST HARMONIA/WINBACK 2.0 HSI B2B (1:1) 75MBPS 415RB PSB DISC 70%//najwadindae@gmail.com/NAJWA ADINDA EUFRILL/82338876610"/>
    <s v="Sales Force DBS"/>
    <m/>
    <m/>
    <m/>
    <m/>
    <m/>
    <m/>
    <m/>
    <m/>
    <m/>
    <m/>
    <m/>
    <d v="2026-01-08T10:39:46"/>
    <m/>
    <m/>
    <s v="REJECT_FCC"/>
    <s v="SDA"/>
    <s v="NO ADDON"/>
    <m/>
    <s v="DECLINE : Decline - Batal Order EVI PUSPITA EKASARI 40931150|MYDITA"/>
    <s v="- 11_11446;Biaya PSB HSI EBIS Tunai di Depan ~ 11[150000]  - E25060;E25060 ~ ES25 - Paket HSI Bisnis (HSIE) Khusus Winback 2.0[0]  - E25060~null~E25060_UNL;UNL ~ Internet-Link Unlimited Internet Usage ~ E25060[0]  - E25060~null~105343;E25060||11||Abodemen"/>
    <s v="INDIBIZ"/>
    <m/>
    <m/>
    <m/>
    <m/>
    <m/>
    <m/>
    <m/>
    <e v="#NUM!"/>
    <e v="#NUM!"/>
    <x v="1"/>
  </r>
  <r>
    <n v="2813"/>
    <n v="1002517486"/>
    <n v="3"/>
    <x v="7"/>
    <n v="4"/>
    <s v="SOLO"/>
    <s v="INNER - SOLO JATENG TIMUR"/>
    <s v="MSO"/>
    <s v="REG"/>
    <s v="AO"/>
    <x v="0"/>
    <m/>
    <s v="Completed (PS)"/>
    <s v="RBS-Regional 3"/>
    <d v="2026-08-10T11:40:26"/>
    <d v="2026-08-10T13:53:29"/>
    <n v="69360972"/>
    <m/>
    <n v="142566102106"/>
    <s v="Kantor Yuliani Collection"/>
    <s v="ODP-MSO-FA/119"/>
    <s v="WO061381764"/>
    <m/>
    <m/>
    <m/>
    <n v="110.83924766"/>
    <n v="-7.5358822200000004"/>
    <s v="MD|MYDB-20260807264655|DN00001/MN00396|Kantor Yuliani Collection|082323838212"/>
    <s v="MYDIGIBIZPARTNER"/>
    <m/>
    <m/>
    <m/>
    <m/>
    <m/>
    <m/>
    <m/>
    <m/>
    <s v="Management Janji"/>
    <s v="2026-08-08 15:00:00 | Tanggal pemasangan: 08/08/2026  Jam pemasangan : siang  Info Tambahan : Hubungi pelanggan dulu sebelum ke lokasi  terima kasih."/>
    <s v="FCC"/>
    <d v="2026-10-08T11:54:41"/>
    <m/>
    <m/>
    <s v="PS"/>
    <s v="MSO"/>
    <s v="NO ADDON"/>
    <n v="20260810"/>
    <s v="Completed"/>
    <s v="- 11_11446;Biaya PSB HSI EBIS Tunai di Depan ~ 11[150000]  - E23015;E23015 ~ ES23 - Perangkat ONT[0]  - E23015~null~44292;E23015||11||Abodemen 0[0]  - E23015~null~E23015_SWONT;SWONT ~ Biaya Sewa ONT ~ E23015[30000]  - SP_NOSS;SP_NOSS ~ Internet NOSS Multi"/>
    <s v="INDIBIZ"/>
    <m/>
    <m/>
    <d v="2026-08-10T07:00:00"/>
    <s v="2026-08-08 15:00:00 | Tanggal pemasangan: 08/08/2026  Jam pemasangan : siang  Info Tambahan : Hubungi pelanggan dulu sebelum ke lokasi  terima kasih."/>
    <n v="2026"/>
    <n v="8"/>
    <n v="10"/>
    <d v="2026-08-10T00:00:00"/>
    <n v="-0.29166666666424135"/>
    <x v="0"/>
  </r>
  <r>
    <n v="2814"/>
    <n v="1002510390"/>
    <n v="3"/>
    <x v="1"/>
    <n v="5"/>
    <s v="MADURA"/>
    <s v="PAMEKASAN"/>
    <s v="SMP"/>
    <s v="REG"/>
    <s v="AO"/>
    <x v="0"/>
    <m/>
    <s v="100 | REVOKE COMPLETED"/>
    <s v="RBS-Regional 3"/>
    <d v="2026-08-05T12:34:32"/>
    <d v="2026-08-10T09:38:37"/>
    <n v="69359080"/>
    <m/>
    <n v="152431232313"/>
    <s v="TOKO PAK HAMIDI"/>
    <s v="ODP-SMP-FM/19"/>
    <s v="WO061034406"/>
    <m/>
    <m/>
    <m/>
    <n v="113.8145935"/>
    <n v="-6.9023933"/>
    <s v="|MN00213|/TOKO PAK HAMIDI/MOH HAMIDI/081938395799/hamidijayabaya@gmail.com/HSI Bisnis Promo HUT Telkom (1:1) 100 Mbps (Rp 535.000) PSB Rp 150.000/"/>
    <s v="Sales Force DBS"/>
    <m/>
    <m/>
    <m/>
    <m/>
    <m/>
    <m/>
    <m/>
    <m/>
    <s v="Management Janji"/>
    <s v="2026-08-07 08:00:00|telp :081938395799 alt : manja : pagi : siang 07/08/2026 hub sebelum ke lokasi |40961370|MYDITA"/>
    <s v="FCC"/>
    <d v="2026-05-08T12:40:22"/>
    <d v="2026-08-07T08:00:00"/>
    <s v="Kendala Teknik"/>
    <s v="REVOKE"/>
    <s v="SMP"/>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7T08:00:00"/>
    <s v="2026-08-07 08:00:00|telp :081938395799 alt : manja : pagi : siang 07/08/2026 hub sebelum ke lokasi |40961370|MYDITA"/>
    <m/>
    <m/>
    <m/>
    <e v="#NUM!"/>
    <e v="#NUM!"/>
    <x v="1"/>
  </r>
  <r>
    <n v="2815"/>
    <n v="1002509116"/>
    <n v="3"/>
    <x v="1"/>
    <n v="5"/>
    <s v="MADURA"/>
    <s v="PAMEKASAN"/>
    <s v="SMP"/>
    <s v="REG"/>
    <s v="AO"/>
    <x v="0"/>
    <m/>
    <s v="CANCEL COMPLETED"/>
    <s v="RBS-Regional 3"/>
    <d v="2026-08-04T16:32:45"/>
    <d v="2026-08-05T11:34:34"/>
    <n v="69358530"/>
    <m/>
    <n v="152431232302"/>
    <s v="TOKO HAMIDI JAYA"/>
    <s v="ODP-SMP-FM/18"/>
    <m/>
    <m/>
    <m/>
    <m/>
    <n v="113.8145935"/>
    <n v="-6.9023933"/>
    <s v="|MN00213|/TOKO HAMIDI JAYA/HSI Bisnis Promo HUT Telkom (1:1) 100 Mbps (Rp 535.000) PSB Rp 150.000/081938395799/hamidijaya_id@gmail.com/Moh. Hamidi/-6.927324,113.830993,770/Dekat Jl. Raya Dasuk, Beringin Tengah, Bringin, Kec. Dasuk, Kabupaten Sumenep, Jawa"/>
    <s v="Sales Force DBS"/>
    <m/>
    <m/>
    <m/>
    <m/>
    <m/>
    <m/>
    <m/>
    <m/>
    <m/>
    <m/>
    <m/>
    <d v="2026-04-08T16:39:58"/>
    <m/>
    <m/>
    <s v="REJECT_FCC"/>
    <s v="SMP"/>
    <s v="NO ADDON"/>
    <m/>
    <s v="DECLINE : Decline - Batal Order HANIF NUROHMAN 40981182|MYDITA"/>
    <s v="- 11_11446;Biaya PSB HSI EBIS Tunai di Depan ~ 11[150000]  - SP_NOSS;SP_NOSS ~ Internet NOSS Multispeed Network[0]  - SP_NOSS;SP_NOSS ~ Internet NOSS Multispeed Network[0]  - E23015;E23015 ~ ES23 - Perangkat ONT[0]  - E23015~null~44292;E23015||11||Abodeme"/>
    <s v="INDIBIZ"/>
    <m/>
    <s v="DECLINE : Decline - Batal Order HANIF NUROHMAN 40981182|MYDITA"/>
    <m/>
    <m/>
    <m/>
    <m/>
    <m/>
    <e v="#NUM!"/>
    <e v="#NUM!"/>
    <x v="1"/>
  </r>
  <r>
    <n v="2816"/>
    <n v="1002520180"/>
    <n v="3"/>
    <x v="7"/>
    <n v="4"/>
    <s v="SOLO"/>
    <s v="INNER - SOLO JATENG TIMUR"/>
    <s v="GLD"/>
    <s v="DGS"/>
    <s v="AO"/>
    <x v="0"/>
    <m/>
    <s v="Completed (PS)"/>
    <s v="DGS-B2B TREG"/>
    <d v="2026-08-11T14:24:15"/>
    <d v="2026-08-12T10:52:18"/>
    <n v="69363422"/>
    <m/>
    <n v="146514602625"/>
    <s v="Polsek Banjarsari"/>
    <s v="ODP-GLD-FA/004"/>
    <s v="WO061506542"/>
    <m/>
    <m/>
    <m/>
    <n v="110.821018988202"/>
    <n v="-7.5664135840689797"/>
    <s v="DGS HSI | NUR RAHMAWATI | 920163 | TREG 3 |Polsek Banjarsari | SIGIT |  082313221263 | PSB 1S  BISNIS  50MBPS"/>
    <s v="Amex"/>
    <m/>
    <m/>
    <m/>
    <m/>
    <m/>
    <m/>
    <m/>
    <m/>
    <s v="Management Janji"/>
    <n v="82313221263"/>
    <s v="FCC"/>
    <d v="2026-11-08T14:39:49"/>
    <m/>
    <m/>
    <s v="PS"/>
    <s v="GLD"/>
    <s v="NO ADDON"/>
    <n v="20260812"/>
    <s v="Completed"/>
    <s v="- 11_11450;Biaya PSB Reguler HSI EBIS ~ 11[150000]  - SP_NOSS;SP_NOSS ~ Internet NOSS Multispeed Network[0]  - SP_NOSS;SP_NOSS ~ Internet NOSS Multispeed Network[0]  - E23015;E23015 ~ ES23 - Perangkat ONT[0]  - E23015~null~44292;E23015||11||Abodemen 0[0] "/>
    <s v="INDIBIZ"/>
    <m/>
    <m/>
    <d v="2026-08-11T12:00:00"/>
    <n v="82313221263"/>
    <n v="2026"/>
    <n v="8"/>
    <n v="12"/>
    <d v="2026-08-12T00:00:00"/>
    <n v="0.5"/>
    <x v="0"/>
  </r>
  <r>
    <n v="2817"/>
    <n v="1002511718"/>
    <n v="3"/>
    <x v="0"/>
    <n v="5"/>
    <s v="MATARAM"/>
    <s v="SUMBAWA"/>
    <s v="MLK"/>
    <s v="DPS"/>
    <s v="AO"/>
    <x v="0"/>
    <m/>
    <s v="Completed (PS)"/>
    <s v="DPS-Property &amp; Resources"/>
    <d v="2026-08-06T10:08:43"/>
    <d v="2026-08-06T13:12:34"/>
    <n v="69352608"/>
    <m/>
    <n v="172608206215"/>
    <s v="AMNT Townsite 2 D44"/>
    <s v="ODP-MLK-FAC/13"/>
    <s v="WO061050218"/>
    <m/>
    <m/>
    <m/>
    <n v="116.76226749999999"/>
    <n v="-8.9674847999999994"/>
    <s v="DSS HSI | WILHELMI A IDRIS | 970167 | TREG 3 | AMNT Townsite 2 D44|SYAHRUL ALQADRI| 081237399497 | PSB 2P INET TV 20MBPS"/>
    <s v="Account Manager"/>
    <m/>
    <m/>
    <m/>
    <m/>
    <m/>
    <m/>
    <m/>
    <m/>
    <s v="Management Janji"/>
    <s v="ao"/>
    <s v="FCC"/>
    <d v="2026-06-08T10:10:02"/>
    <m/>
    <m/>
    <s v="PS"/>
    <s v="MLK"/>
    <s v="NO ADDON"/>
    <n v="20260806"/>
    <s v="Completed"/>
    <s v="- E23015;E23015 ~ ES23 - Perangkat ONT[0]  - E23015~null~44292;E23015||11||Abodemen 0[0]  - E23015~null~E23015_SWONT;SWONT ~ Biaya Sewa ONT ~ E23015[30000]  - E24058;E24058 ~ ES24 - Paket HSI Bisnis (HSIEF) Khusus Winback[0]  - E24058~null~103819;E24058||"/>
    <s v="INDIBIZ"/>
    <m/>
    <m/>
    <d v="1970-01-01T07:00:00"/>
    <s v="ao"/>
    <n v="2026"/>
    <n v="8"/>
    <n v="6"/>
    <d v="2026-08-06T00:00:00"/>
    <n v="20670.708333333332"/>
    <x v="2"/>
  </r>
  <r>
    <n v="2818"/>
    <n v="1002525441"/>
    <n v="3"/>
    <x v="1"/>
    <n v="5"/>
    <s v="SBY SELATAN"/>
    <s v="MANYAR"/>
    <s v="JGR"/>
    <s v="REG"/>
    <s v="AO"/>
    <x v="0"/>
    <m/>
    <s v="Completed (PS)"/>
    <s v="RBS-Regional 3"/>
    <d v="2026-08-14T08:26:19"/>
    <d v="2026-08-14T16:40:51"/>
    <n v="69365601"/>
    <m/>
    <n v="152310255729"/>
    <s v="PT. MUGEN JAYA NIAGA"/>
    <s v="ODP-RKT-FHD/33"/>
    <s v="WO061724163"/>
    <m/>
    <m/>
    <m/>
    <n v="112.7789046"/>
    <n v="-7.3325562"/>
    <s v="|MN02446|/PT. MUGEN JAYA NIAGA/ANIES DWI ERDIANTO/0895324878289/mugenjayaniagapt@gmail.com/HSI Bisnis Promo HUT Telkom (1:1) 75 Mbps (Rp 415.000) PSB Rp 150.000/"/>
    <s v="Sales Force DBS"/>
    <m/>
    <m/>
    <m/>
    <m/>
    <m/>
    <m/>
    <m/>
    <m/>
    <s v="Management Janji"/>
    <s v="2026-08-15 08:00:00|telp:0895324878289 alt : manja : pagi / siang 15/08/2026 hub sebelum ke lokasi |40000802|MYDITA"/>
    <s v="FCC"/>
    <s v="14-08-2026 08:39:59"/>
    <d v="2026-08-15T08:00:00"/>
    <m/>
    <s v="PS"/>
    <s v="JGR"/>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5T08:00:00"/>
    <s v="2026-08-15 08:00:00|telp:0895324878289 alt : manja : pagi / siang 15/08/2026 hub sebelum ke lokasi |40000802|MYDITA"/>
    <n v="2026"/>
    <n v="8"/>
    <n v="14"/>
    <d v="2026-08-14T00:00:00"/>
    <n v="-1.3333333333357587"/>
    <x v="0"/>
  </r>
  <r>
    <n v="2819"/>
    <n v="1002517802"/>
    <n v="3"/>
    <x v="2"/>
    <n v="5"/>
    <s v="KEDIRI"/>
    <s v="KEDIRI"/>
    <s v="PAE"/>
    <s v="REG"/>
    <s v="AO"/>
    <x v="0"/>
    <s v="1P INET"/>
    <s v="Completed (PS)"/>
    <s v="RBS-Regional 3"/>
    <d v="2026-08-10T13:37:56"/>
    <d v="2026-08-11T14:13:47"/>
    <n v="69362450"/>
    <m/>
    <n v="152639219408"/>
    <s v="SPBU 54.641.46 TEGOWANGI"/>
    <s v="ODP-PAE-FE/17 FE/D01/17.01"/>
    <s v="WO061400546"/>
    <m/>
    <m/>
    <m/>
    <n v="112.148356027901"/>
    <n v="-7.7344391525990996"/>
    <s v="MD|MYDB-20260810264869|SC20016/MC20202|SPBU 54.641.46 TEGOWANGI|081217117388"/>
    <s v="MYDIGIBIZPARTNER"/>
    <m/>
    <m/>
    <m/>
    <m/>
    <m/>
    <m/>
    <m/>
    <m/>
    <s v="Management Janji"/>
    <s v="2026-08-11 13:00:00 | telp : 081217117388 alt :  M Janji : (11/08/2026) jam Pasang :pagi / siang  Note : hubungi pelanggan jika ingin kelokasi "/>
    <s v="FCC"/>
    <d v="2026-10-08T13:39:47"/>
    <d v="2026-08-11T13:00:00"/>
    <m/>
    <s v="PS"/>
    <s v="PAE"/>
    <s v="NO ADDON"/>
    <n v="20260811"/>
    <s v="Completed"/>
    <s v="HSI Bisnis Promo HUT Telkom PSB 70% - 50 Mbps"/>
    <s v="INDIBIZ"/>
    <m/>
    <m/>
    <d v="2026-08-11T13:00:00"/>
    <s v="2026-08-11 13:00:00 | telp : 081217117388 alt :  M Janji : (11/08/2026) jam Pasang :pagi / siang  Note : hubungi pelanggan jika ingin kelokasi "/>
    <n v="2026"/>
    <n v="8"/>
    <n v="11"/>
    <d v="2026-08-11T00:00:00"/>
    <n v="-0.54166666666424135"/>
    <x v="0"/>
  </r>
  <r>
    <n v="2820"/>
    <n v="1002530446"/>
    <n v="3"/>
    <x v="1"/>
    <n v="5"/>
    <s v="SBY UTARA"/>
    <s v="GRESIK"/>
    <s v="GSK"/>
    <s v="REG"/>
    <s v="AO"/>
    <x v="0"/>
    <m/>
    <s v="Completed (PS)"/>
    <s v="RBS-Regional 3"/>
    <d v="2026-08-17T09:07:50"/>
    <d v="2026-08-17T12:32:27"/>
    <n v="69336387"/>
    <n v="3135947349"/>
    <n v="152421262359"/>
    <s v="Treasury 1"/>
    <s v="ODP-GSK-FAL/66"/>
    <s v="WO061912876"/>
    <m/>
    <m/>
    <m/>
    <n v="112.65562"/>
    <n v="-7.1679500000000003"/>
    <s v="|MN01735|/Treasury 1/HSI Bisnis + Phone Promo 2026 200 Mbps (Rp 830.000) PSB 150.000/085134366295/gresikmandiriberkah@gmail.com/Dinar tanjung aditya putra/-7.167710,112.654492/Jl.pangsud no.111 gresik"/>
    <s v="Sales Force DBS"/>
    <m/>
    <m/>
    <m/>
    <m/>
    <m/>
    <m/>
    <m/>
    <m/>
    <s v="Management Janji"/>
    <s v="2026-07-11 08:00:00|Nama PIC:  bu rodlatul  No HP: 085134366295  Alt:  Tanggal:11/7/2026  Jam Pasang: Pagi  Note: Hubungi sebelum ke lokasi  |RI2334|MYDITA"/>
    <s v="FCC"/>
    <s v="17-08-2026 09:10:46"/>
    <m/>
    <m/>
    <s v="PS"/>
    <s v="GSK"/>
    <s v="NO ADDON"/>
    <n v="20260817"/>
    <s v="Completed"/>
    <s v="- 11_11446;Biaya PSB HSI EBIS Tunai di Depan ~ 11[150000]  - BWY DL;BWY DL ~ Saluran Dua Arah(BothWay)[0]  - E23053;E23053 ~ ES23 - Paket HSI Bisnis  Phone (PHONE)[0]  - E23053~null~44864;E23053||11||Abodemen 0[0]  - E23053~null~E23053_IN800;IN800 ~ Free "/>
    <s v="INDIBIZ"/>
    <m/>
    <m/>
    <d v="2026-08-17T07:00:00"/>
    <s v="2026-07-11 08:00:00|Nama PIC:  bu rodlatul  No HP: 085134366295  Alt:  Tanggal:11/7/2026  Jam Pasang: Pagi  Note: Hubungi sebelum ke lokasi  |RI2334|MYDITA"/>
    <n v="2026"/>
    <n v="8"/>
    <n v="17"/>
    <d v="2026-08-17T00:00:00"/>
    <n v="-0.29166666666424135"/>
    <x v="0"/>
  </r>
  <r>
    <n v="2821"/>
    <n v="1002530552"/>
    <n v="3"/>
    <x v="2"/>
    <n v="5"/>
    <s v="MALANG"/>
    <s v="KEPANJEN"/>
    <s v="BRG"/>
    <s v="REG"/>
    <s v="AO"/>
    <x v="0"/>
    <s v="1P INET"/>
    <s v="Completed (PS)"/>
    <s v="RBS-Regional 3"/>
    <d v="2026-08-17T10:11:57"/>
    <d v="2026-08-17T20:43:06"/>
    <n v="69367891"/>
    <m/>
    <n v="152708208115"/>
    <s v="UMAR BAROKAH"/>
    <s v="ODP-BRG-FD/25 FD/D01/25.01"/>
    <s v="WO061915251"/>
    <m/>
    <m/>
    <m/>
    <n v="112.665311231174"/>
    <n v="-8.0412576560794005"/>
    <s v="|MN02703|MYIA-007679316642/POI/Daman Huri/08980365553/damanhuri1@givmail.com"/>
    <s v="MYIB_ASSISTANT"/>
    <m/>
    <m/>
    <m/>
    <m/>
    <m/>
    <m/>
    <m/>
    <m/>
    <s v="Management Janji"/>
    <s v="2026-08-18 08:00:00 | Waktu pemasangan : 17 agustus 2026 Jam pemasangan : 08.00 - 12.00 Info Tambahan : Hubungi pelanggan dulu sebelum ke lokasi terimakasih "/>
    <s v="FCC"/>
    <s v="17-08-2026 10:25:20"/>
    <d v="2026-08-18T08:00:00"/>
    <m/>
    <s v="PS"/>
    <s v="BRG"/>
    <s v="NO ADDON"/>
    <n v="20260817"/>
    <s v="Completed"/>
    <s v="HSI Bisnis Promo HUT Telkom PSB 70% - 150 Mbps"/>
    <s v="INDIBIZ"/>
    <m/>
    <m/>
    <d v="2026-08-18T08:00:00"/>
    <s v="2026-08-18 08:00:00 | Waktu pemasangan : 17 agustus 2026 Jam pemasangan : 08.00 - 12.00 Info Tambahan : Hubungi pelanggan dulu sebelum ke lokasi terimakasih "/>
    <n v="2026"/>
    <n v="8"/>
    <n v="17"/>
    <d v="2026-08-17T00:00:00"/>
    <n v="-1.3333333333357587"/>
    <x v="0"/>
  </r>
  <r>
    <n v="2822"/>
    <n v="1002523053"/>
    <n v="3"/>
    <x v="3"/>
    <n v="4"/>
    <s v="YOGYAKARTA"/>
    <s v="INNER - YOGYA JATENG SELATAN"/>
    <s v="KBU"/>
    <s v="DGS"/>
    <s v="AO"/>
    <x v="0"/>
    <m/>
    <s v="OSS - FALLOUT"/>
    <s v="DGS-Government Defense Service"/>
    <d v="2026-08-12T17:40:54"/>
    <d v="2026-08-14T11:22:47"/>
    <n v="69364608"/>
    <m/>
    <n v="146113145559"/>
    <s v="Istana Jogja"/>
    <s v="ODP-KBU-FCQ/114"/>
    <s v="WO061620131"/>
    <m/>
    <m/>
    <m/>
    <n v="110.36428400250399"/>
    <n v="-7.7998673316137896"/>
    <s v="Jl. Jend. Ahmad Yani, Ngupasan, Kec. Gondomanan, Kota Yogyakarta, Daerah Istimewa Yogyakarta HSI 1P (Inet Only) 100 Mbps Hiqbal Haris 0821-8722-8445 4839296  Dukungan Bayu Prasetyo Anwar 0811-8881-9797 (AM)"/>
    <s v="Account Manager"/>
    <m/>
    <m/>
    <m/>
    <m/>
    <m/>
    <m/>
    <m/>
    <m/>
    <s v="Management Janji"/>
    <s v="Jl. Jend. Ahmad Yani, Ngupasan, Kec. Gondomanan, Kota Yogyakarta, Daerah Istimewa Yogyakarta HSI 1P (Inet Only) 100 Mbps Hiqbal Haris 0821-8722-8445 4839296  Dukungan Bayu Prasetyo Anwar 0811-8881-9797 (AM)"/>
    <s v="FCC"/>
    <d v="2026-12-08T17:55:33"/>
    <m/>
    <s v="Kendala Pelanggan"/>
    <s v="FO_WFM"/>
    <s v="KBU"/>
    <s v="NO ADDON"/>
    <m/>
    <s v="Provisioning Failed|WFM|INF009041906|PGP_-7.8144124,110.3605602_ganti paket 50"/>
    <s v="- 11_11450;Biaya PSB Reguler HSI EBIS ~ 11[500000]  - SP_NOSS;SP_NOSS ~ Internet NOSS Multispeed Network[0]  - SP_NOSS;SP_NOSS ~ Internet NOSS Multispeed Network[0]  - E23015;E23015 ~ ES23 - Perangkat ONT[0]  - E23015~null~44292;E23015||11||Abodemen 0[0] "/>
    <s v="INDIBIZ"/>
    <m/>
    <m/>
    <d v="2026-08-12T14:00:00"/>
    <s v="Jl. Jend. Ahmad Yani, Ngupasan, Kec. Gondomanan, Kota Yogyakarta, Daerah Istimewa Yogyakarta HSI 1P (Inet Only) 100 Mbps Hiqbal Haris 0821-8722-8445 4839296  Dukungan Bayu Prasetyo Anwar 0811-8881-9797 (AM)"/>
    <m/>
    <m/>
    <m/>
    <e v="#NUM!"/>
    <e v="#NUM!"/>
    <x v="1"/>
  </r>
  <r>
    <n v="2823"/>
    <n v="1002530720"/>
    <n v="3"/>
    <x v="2"/>
    <n v="5"/>
    <s v="MADIUN"/>
    <s v="PONOROGO"/>
    <s v="PNZ"/>
    <s v="REG"/>
    <s v="AO"/>
    <x v="0"/>
    <s v="1P INET"/>
    <s v="7 | OSS - PROVISIONING ISSUED"/>
    <s v="RBS-Regional 3"/>
    <d v="2026-08-17T11:47:57"/>
    <d v="2026-08-18T08:07:55"/>
    <n v="69367984"/>
    <m/>
    <n v="152607221716"/>
    <s v="TOKO NURHIDAYAH"/>
    <s v="ODP-PNZ-FH/19"/>
    <s v="WO061921638"/>
    <m/>
    <m/>
    <m/>
    <n v="111.23085500000001"/>
    <n v="-8.0676609999999993"/>
    <s v="|MN00418|MYIA-043179828424/POI/TUYEM/081235222420/embohketiga@gmail.com"/>
    <s v="MYIB_ASSISTANT"/>
    <m/>
    <m/>
    <m/>
    <m/>
    <m/>
    <m/>
    <m/>
    <m/>
    <s v="Management Janji"/>
    <s v="2026-08-18 08:00:00 | telp :081235222420 alt : Tanggal pemasangan :18/08/2026 Jam pemasangan : pagi/siang Info Tambahan : Hubungi pelanggan dulu sebelum ke lokasi terima kasih."/>
    <s v="FCC"/>
    <s v="17-08-2026 11:55:11"/>
    <d v="2026-08-18T08:00:00"/>
    <m/>
    <s v="PI"/>
    <s v="PNZ"/>
    <s v="NO ADDON"/>
    <m/>
    <s v="Provisioning Issued"/>
    <s v="HSI Bisnis Promo HUT Telkom PSB 70% - 200 Mbps"/>
    <s v="INDIBIZ"/>
    <m/>
    <m/>
    <d v="2026-08-18T08:00:00"/>
    <s v="2026-08-18 08:00:00 | telp :081235222420 alt : Tanggal pemasangan :18/08/2026 Jam pemasangan : pagi/siang Info Tambahan : Hubungi pelanggan dulu sebelum ke lokasi terima kasih."/>
    <m/>
    <m/>
    <m/>
    <e v="#NUM!"/>
    <e v="#NUM!"/>
    <x v="1"/>
  </r>
  <r>
    <n v="2824"/>
    <n v="1002519366"/>
    <n v="3"/>
    <x v="4"/>
    <n v="4"/>
    <s v="PEKALONGAN"/>
    <s v="BREBES"/>
    <s v="BKA"/>
    <s v="REG"/>
    <s v="AO"/>
    <x v="0"/>
    <m/>
    <s v="CANCEL COMPLETED"/>
    <s v="RBS-Regional 3"/>
    <d v="2026-08-11T10:52:34"/>
    <d v="2026-08-14T13:59:47"/>
    <n v="69363076"/>
    <m/>
    <n v="142205105791"/>
    <s v=" PT Haosi industrial Indonesia"/>
    <s v="ODP-BKA-FA/085"/>
    <m/>
    <m/>
    <m/>
    <m/>
    <n v="108.9717311"/>
    <n v="-6.8714279999999999"/>
    <s v="AMRBS;403095;REG3;BAYU;085100296564;HSI 1S 200MB;PIC 0895367402109;haosiindustrialindonesia@gmail.com"/>
    <s v="Account Manager"/>
    <m/>
    <m/>
    <m/>
    <m/>
    <m/>
    <m/>
    <m/>
    <m/>
    <m/>
    <m/>
    <m/>
    <d v="2026-11-08T10:55:28"/>
    <m/>
    <m/>
    <s v="REJECT_FCC"/>
    <s v="BKA"/>
    <s v="NO ADDON"/>
    <m/>
    <s v="DECLINE : Decline - Batal Order Ilham Budhi Prasetya 40000802|MYDITA"/>
    <s v="- 11_11446;Biaya PSB HSI EBIS Tunai di Depan ~ 11[150000]  - SP_NOSS;SP_NOSS ~ Internet NOSS Multispeed Network[0]  - SP_NOSS;SP_NOSS ~ Internet NOSS Multispeed Network[0]  - E23015;E23015 ~ ES23 - Perangkat ONT[0]  - E23015~null~44292;E23015||11||Abodeme"/>
    <s v="INDIBIZ"/>
    <m/>
    <s v="DECLINE : Decline - Batal Order Ilham Budhi Prasetya 40000802|MYDITA"/>
    <m/>
    <m/>
    <m/>
    <m/>
    <m/>
    <e v="#NUM!"/>
    <e v="#NUM!"/>
    <x v="1"/>
  </r>
  <r>
    <n v="2825"/>
    <n v="1002510259"/>
    <n v="3"/>
    <x v="4"/>
    <n v="4"/>
    <s v="PEKALONGAN"/>
    <s v="BREBES"/>
    <s v="BMU"/>
    <s v="REG"/>
    <s v="AO"/>
    <x v="0"/>
    <s v="1P INET"/>
    <s v="102 | FOLLOW UP COMPLETED"/>
    <s v="RBS-Regional 3"/>
    <d v="2026-08-05T11:37:57"/>
    <d v="2026-08-06T12:46:10"/>
    <n v="69359036"/>
    <m/>
    <n v="146281107898"/>
    <s v="al barokah"/>
    <s v="ODP-BMU-FS/028 FS/D03/028.01"/>
    <s v="WO060969454"/>
    <m/>
    <m/>
    <m/>
    <n v="108.98992"/>
    <n v="-7.2696569999999996"/>
    <s v="|MN01881|MYIA-054323853870/POI/purwanto/081225564113/hermanvanarsyad@gmail.com"/>
    <s v="MYIB_ASSISTANT"/>
    <m/>
    <m/>
    <m/>
    <m/>
    <m/>
    <m/>
    <m/>
    <m/>
    <s v="Management Janji"/>
    <s v="2026-08-06 08:00:00 | Tanggal pemasangan: 06/08/2026 Jam pemasangan : pagi / siang Info Tambahan : Hubungi pelanggan dulu sebelum ke lokasi terima kasih"/>
    <s v="FCC"/>
    <d v="2026-05-08T11:39:53"/>
    <d v="2026-08-06T08:00:00"/>
    <s v="Kendala Teknik"/>
    <s v="REVOKE"/>
    <s v="BMU"/>
    <s v="NO ADDON"/>
    <m/>
    <s v="Follow Up Revoke Completed, New Order ID : SC1002512264"/>
    <s v="HSI Bisnis Promo HUT Telkom PSB 70% - 100 Mbps"/>
    <s v="INDIBIZ"/>
    <m/>
    <m/>
    <d v="2026-08-06T08:00:00"/>
    <s v="2026-08-06 08:00:00 | Tanggal pemasangan: 06/08/2026 Jam pemasangan : pagi / siang Info Tambahan : Hubungi pelanggan dulu sebelum ke lokasi terima kasih"/>
    <m/>
    <m/>
    <m/>
    <e v="#NUM!"/>
    <e v="#NUM!"/>
    <x v="1"/>
  </r>
  <r>
    <n v="2826"/>
    <n v="1002511732"/>
    <n v="3"/>
    <x v="2"/>
    <n v="5"/>
    <s v="MALANG"/>
    <s v="KEPANJEN"/>
    <s v="KLJ"/>
    <s v="REG"/>
    <s v="AO"/>
    <x v="0"/>
    <s v="1P INET"/>
    <s v="Completed (PS)"/>
    <s v="RBS-Regional 3"/>
    <d v="2026-08-06T10:13:57"/>
    <d v="2026-08-07T16:33:01"/>
    <n v="69359704"/>
    <m/>
    <n v="152703903443"/>
    <s v="SDN DINOYO 2"/>
    <s v="ODP-KLJ-FB/23 FB/D02/01.23"/>
    <s v="WO061050371"/>
    <m/>
    <m/>
    <m/>
    <n v="112.61115340000001"/>
    <n v="-7.9431544999999897"/>
    <s v="|MN01864|MYIA-062859009610/POI/indah siatin/085928167431/tusdndinoyo2@gmail.com"/>
    <s v="MYIB_ASSISTANT"/>
    <m/>
    <m/>
    <m/>
    <m/>
    <m/>
    <m/>
    <m/>
    <m/>
    <s v="Management Janji"/>
    <s v="2026-08-07 15:00:00 | Nama : BP ANGGI (OPERATOR) No Hp : 085928167431 No Alt :  Tgl Pemasangan : 07 Agustus 2026 Interval : PAGI  Note : Hubungi pelanggan terlebih dahulu"/>
    <s v="FCC"/>
    <d v="2026-06-08T10:25:07"/>
    <d v="2026-08-07T15:00:00"/>
    <m/>
    <s v="PS"/>
    <s v="KLJ"/>
    <s v="NO ADDON"/>
    <n v="20260807"/>
    <s v="Completed"/>
    <s v="HSI Bisnis Basic Promo HUT Telkom PSB 70% - 50 Mbps"/>
    <s v="INDIBIZ"/>
    <m/>
    <m/>
    <d v="2026-08-07T15:00:00"/>
    <s v="2026-08-07 15:00:00 | Nama : BP ANGGI (OPERATOR) No Hp : 085928167431 No Alt :  Tgl Pemasangan : 07 Agustus 2026 Interval : PAGI  Note : Hubungi pelanggan terlebih dahulu"/>
    <n v="2026"/>
    <n v="8"/>
    <n v="7"/>
    <d v="2026-08-07T00:00:00"/>
    <n v="-0.625"/>
    <x v="0"/>
  </r>
  <r>
    <n v="2827"/>
    <n v="1002508832"/>
    <n v="3"/>
    <x v="5"/>
    <n v="5"/>
    <s v="SINGARJA"/>
    <s v="GIANYAR"/>
    <s v="GIN"/>
    <s v="REG"/>
    <s v="AO"/>
    <x v="0"/>
    <m/>
    <s v="Completed (PS)"/>
    <s v="RBS-Regional 3"/>
    <d v="2026-08-04T15:15:22"/>
    <d v="2026-08-07T08:27:58"/>
    <n v="69358450"/>
    <m/>
    <n v="172407213724"/>
    <s v="SD NEGERI 1 BLAHBATUH"/>
    <s v="ODP-GIN-FP/38"/>
    <s v="WO060951797"/>
    <m/>
    <m/>
    <m/>
    <n v="115.3041858"/>
    <n v="-8.5647649000000001"/>
    <s v="|MN02658|/PIC NI MADE YUDASMINI/082147139226/sdnegeri1blahbatuh@gmail.com"/>
    <s v="Sales Force DBS"/>
    <m/>
    <m/>
    <m/>
    <m/>
    <m/>
    <m/>
    <m/>
    <m/>
    <s v="Management Janji"/>
    <s v="2026-08-06 08:00:00|Tanggal pemasangan: 6/08/2026 Jam pemasangan : pagi / siang Info Tambahan : Hubungi pelanggan dulu sebelum ke lokasi. terima kasih|40010577|MYDITA"/>
    <s v="FCC"/>
    <d v="2026-04-08T15:25:54"/>
    <d v="2026-08-06T08:00:00"/>
    <m/>
    <s v="PS"/>
    <s v="GIN"/>
    <s v="NO ADDON"/>
    <n v="20260807"/>
    <s v="Completed"/>
    <s v="- 11_11446;Biaya PSB HSI EBIS Tunai di Depan ~ 11[150000]  - SP_NOSS;SP_NOSS ~ Internet NOSS Multispeed Network[0]  - SP_NOSS;SP_NOSS ~ Internet NOSS Multispeed Network[0]  - E25061;E25061 ~ ES25 - Paket HSI Basic (HSIEF) Khusus Winback 2.0[0]  - E25061~n"/>
    <s v="INDIBIZ"/>
    <m/>
    <m/>
    <d v="2026-08-06T08:00:00"/>
    <s v="2026-08-06 08:00:00|Tanggal pemasangan: 6/08/2026 Jam pemasangan : pagi / siang Info Tambahan : Hubungi pelanggan dulu sebelum ke lokasi. terima kasih|40010577|MYDITA"/>
    <n v="2026"/>
    <n v="8"/>
    <n v="7"/>
    <d v="2026-08-07T00:00:00"/>
    <n v="0.66666666666424135"/>
    <x v="0"/>
  </r>
  <r>
    <n v="2828"/>
    <n v="1002520618"/>
    <n v="3"/>
    <x v="4"/>
    <n v="4"/>
    <s v="SEMARANG"/>
    <s v="KENDAL"/>
    <s v="KDL"/>
    <s v="REG"/>
    <s v="AO"/>
    <x v="0"/>
    <s v="1P INET"/>
    <s v="Completed (PS)"/>
    <s v="RBS-Regional 3"/>
    <d v="2026-08-11T15:59:56"/>
    <d v="2026-08-12T14:51:15"/>
    <n v="69363588"/>
    <m/>
    <n v="146457106366"/>
    <s v="SPBU 44.513.06 CANGKRING"/>
    <s v="ODP-KDL-FM/004 FM/D02/004.01"/>
    <s v="WO061519723"/>
    <m/>
    <m/>
    <m/>
    <n v="110.222165"/>
    <n v="-6.9445139999999999"/>
    <s v="|MN02184|MYIA-064206997959/POI/ALI ENDRA /08156518952/spbu4451306@gmail.com"/>
    <s v="MYIB_ASSISTANT"/>
    <m/>
    <m/>
    <m/>
    <m/>
    <m/>
    <m/>
    <m/>
    <m/>
    <s v="Management Janji"/>
    <s v="2026-08-12 13:00:00 | Nama : BP ALI ENDRA  No Hp : 08156518952 No Alt : 081228605200 Tgl Pemasangan : 12 Agustus 2026 Interval : PAGI  Note : Hubungi pelanggan terlebih dahulu"/>
    <s v="FCC"/>
    <d v="2026-11-08T16:09:49"/>
    <d v="2026-08-12T13:00:00"/>
    <m/>
    <s v="PS"/>
    <s v="KDL"/>
    <s v="NO ADDON"/>
    <n v="20260812"/>
    <s v="Completed"/>
    <s v="HSI Bisnis Promo HUT Telkom PSB 70% - 100 Mbps"/>
    <s v="INDIBIZ"/>
    <m/>
    <m/>
    <d v="2026-08-12T13:00:00"/>
    <s v="2026-08-12 13:00:00 | Nama : BP ALI ENDRA  No Hp : 08156518952 No Alt : 081228605200 Tgl Pemasangan : 12 Agustus 2026 Interval : PAGI  Note : Hubungi pelanggan terlebih dahulu"/>
    <n v="2026"/>
    <n v="8"/>
    <n v="12"/>
    <d v="2026-08-12T00:00:00"/>
    <n v="-0.54166666666424135"/>
    <x v="0"/>
  </r>
  <r>
    <n v="2829"/>
    <n v="1002528426"/>
    <n v="3"/>
    <x v="6"/>
    <n v="5"/>
    <s v="PASURUAN"/>
    <s v="PASURUAN"/>
    <s v="GDW"/>
    <s v="REG"/>
    <s v="AO"/>
    <x v="0"/>
    <m/>
    <s v="Completed (PS)"/>
    <s v="RBS-Regional 3"/>
    <d v="2026-08-15T14:11:34"/>
    <d v="2026-08-16T19:12:13"/>
    <n v="69366969"/>
    <m/>
    <n v="152731203854"/>
    <s v="HAFANA CAFE N CAR WASH"/>
    <s v="ODP-GDW-FT/14"/>
    <s v="WO061878773"/>
    <m/>
    <m/>
    <m/>
    <n v="112.8989796"/>
    <n v="-7.7187235000000003"/>
    <s v="|MN00833|/HAFANA CAFE  N CAR WASH/WINBACK 2.0 HSI B2B (1:2) 50MBPS 320RB PSB DISC 70%//islamyainiyah@gmail.com/ISLAMY AINIYA FITRI/81236685434"/>
    <s v="Sales Force DBS"/>
    <m/>
    <m/>
    <m/>
    <m/>
    <m/>
    <m/>
    <m/>
    <m/>
    <s v="Management Janji"/>
    <s v="2026-08-17 13:00:00|Tanggal pemasangan: 17/08/2026 Jam pemasangan : pagi / siang Info Tambahan : Hubungi pelanggan dulu sebelum ke lokasi terima kasih.|40921089|MYDITA"/>
    <s v="FCC"/>
    <s v="15-08-2026 14:25:27"/>
    <d v="2026-08-17T13:00:00"/>
    <m/>
    <s v="PS"/>
    <s v="GDW"/>
    <s v="NO ADDON"/>
    <n v="20260816"/>
    <s v="Completed"/>
    <s v="- 11_11446;Biaya PSB HSI EBIS Tunai di Depan ~ 11[150000]  - E25061;E25061 ~ ES25 - Paket HSI Basic (HSIEF) Khusus Winback 2.0[0]  - E25061~null~E25061_UNL;UNL ~ Internet-Link Unlimited Internet Usage ~ E25061[0]  - E25061~null~105351;E25061||11||Abodemen"/>
    <s v="INDIBIZ"/>
    <m/>
    <m/>
    <d v="2026-08-17T13:00:00"/>
    <s v="2026-08-17 13:00:00|Tanggal pemasangan: 17/08/2026 Jam pemasangan : pagi / siang Info Tambahan : Hubungi pelanggan dulu sebelum ke lokasi terima kasih.|40921089|MYDITA"/>
    <n v="2026"/>
    <n v="8"/>
    <n v="16"/>
    <d v="2026-08-16T00:00:00"/>
    <n v="-1.5416666666642413"/>
    <x v="0"/>
  </r>
  <r>
    <n v="2830"/>
    <n v="1002523266"/>
    <n v="3"/>
    <x v="1"/>
    <n v="5"/>
    <s v="SBY UTARA"/>
    <s v="GRESIK"/>
    <s v="SDY"/>
    <s v="REG"/>
    <s v="AO"/>
    <x v="0"/>
    <m/>
    <s v="Completed (PS)"/>
    <s v="RBS-Regional 3"/>
    <d v="2026-08-13T08:11:51"/>
    <d v="2026-08-14T10:54:18"/>
    <n v="69364688"/>
    <m/>
    <n v="152451212018"/>
    <s v="WD KOPI"/>
    <s v="ODP-SDY-FA/78"/>
    <s v="WO061641600"/>
    <m/>
    <m/>
    <m/>
    <n v="112.4532281"/>
    <n v="-6.8895689999999998"/>
    <s v="|MN00882|/WD KOPI/NANANG MAHMUDI/081325695041/Wardokopi@gmail.com/HSI Bisnis Promo HUT Telkom (1:1) 50 Mbps (Rp 355.000) PSB Rp 150.000/"/>
    <s v="Sales Force DBS"/>
    <m/>
    <m/>
    <m/>
    <m/>
    <m/>
    <m/>
    <m/>
    <m/>
    <s v="Management Janji"/>
    <s v="2026-08-14 08:00:00|Jam Pemasangan : 08:00 - 12.00 Tanggal Pemasangan : 14/08/2026 Info Tambahan : Hubungi pelanggan sebelum datang ke lokasi |40981184|MYDITA"/>
    <s v="FCC"/>
    <s v="13-08-2026 08:25:29"/>
    <d v="2026-08-14T08:00:00"/>
    <s v="Kendala Pelanggan"/>
    <s v="PS"/>
    <s v="SDY"/>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8:00:00"/>
    <s v="2026-08-14 08:00:00|Jam Pemasangan : 08:00 - 12.00 Tanggal Pemasangan : 14/08/2026 Info Tambahan : Hubungi pelanggan sebelum datang ke lokasi |40981184|MYDITA"/>
    <n v="2026"/>
    <n v="8"/>
    <n v="14"/>
    <d v="2026-08-14T00:00:00"/>
    <n v="-0.33333333333575865"/>
    <x v="0"/>
  </r>
  <r>
    <n v="2831"/>
    <n v="1002527135"/>
    <n v="3"/>
    <x v="0"/>
    <n v="5"/>
    <s v="MATARAM"/>
    <s v="LOMBOK TIMUR UTARA"/>
    <s v="SGG"/>
    <s v="REG"/>
    <s v="AO"/>
    <x v="0"/>
    <m/>
    <s v="Completed (PS)"/>
    <s v="RBS-Regional 3"/>
    <d v="2026-08-14T16:20:29"/>
    <d v="2026-08-14T20:00:25"/>
    <n v="69357231"/>
    <m/>
    <n v="172604214106"/>
    <s v="Juku Marlin (Athaya Resto)"/>
    <s v="ODP-SGG-FCLG/16"/>
    <s v="WO061770139"/>
    <m/>
    <m/>
    <m/>
    <n v="116.0441797"/>
    <n v="-8.3510191999999996"/>
    <s v="RBS HSI |Rian Puja Atmawikarsa | 406910 | TREG 3 |Juku Marlin ( Athaya Resto} | 82236305911|81803680445| HSI BISNIS 50 MBPS"/>
    <s v="Amex"/>
    <m/>
    <m/>
    <m/>
    <m/>
    <m/>
    <m/>
    <m/>
    <m/>
    <s v="Management Janji"/>
    <s v="2026-08-11 08:00:00|Nama PIC : Ibu Ni Wayan  No HP : 081803680445  Alt : -  M Janji : 11/08/2026  Jam Pasang : 08.00 - 13:00   NoteÃ‚Â :  hubungi terlebih dahulu sebelum kelokasi|40961370|MYDITA"/>
    <s v="FCC"/>
    <s v="14-08-2026 16:39:53"/>
    <m/>
    <m/>
    <s v="PS"/>
    <s v="SGG"/>
    <s v="NO ADDON"/>
    <n v="20260814"/>
    <s v="Completed"/>
    <s v="- 11_11446;Biaya PSB HSI EBIS Tunai di Depan ~ 11[150000]  - E25060;E25060 ~ ES25 - Paket HSI Bisnis (HSIE) Khusus Winback 2.0[0]  - E25060~null~E25060_UNL;UNL ~ Internet-Link Unlimited Internet Usage ~ E25060[0]  - E25060~null~105343;E25060||11||Abodemen"/>
    <s v="INDIBIZ"/>
    <m/>
    <m/>
    <d v="2026-08-14T07:00:00"/>
    <s v="2026-08-11 08:00:00|Nama PIC : Ibu Ni Wayan  No HP : 081803680445  Alt : -  M Janji : 11/08/2026  Jam Pasang : 08.00 - 13:00   NoteÃ‚Â :  hubungi terlebih dahulu sebelum kelokasi|40961370|MYDITA"/>
    <n v="2026"/>
    <n v="8"/>
    <n v="14"/>
    <d v="2026-08-14T00:00:00"/>
    <n v="-0.29166666666424135"/>
    <x v="0"/>
  </r>
  <r>
    <n v="2832"/>
    <n v="1002512661"/>
    <n v="3"/>
    <x v="2"/>
    <n v="5"/>
    <s v="MADIUN"/>
    <s v="PONOROGO"/>
    <s v="PON"/>
    <s v="REG"/>
    <s v="AO"/>
    <x v="0"/>
    <s v="1P INET"/>
    <s v="Completed (PS)"/>
    <s v="RBS-Regional 3"/>
    <d v="2026-08-06T14:25:58"/>
    <d v="2026-08-07T16:10:10"/>
    <n v="69360056"/>
    <m/>
    <n v="152604231076"/>
    <s v="SPBU 54.634.17"/>
    <s v="ODP-PON-FAN/76 FAN/D05/76.01"/>
    <s v="WO061084638"/>
    <m/>
    <m/>
    <m/>
    <n v="111.485805"/>
    <n v="-7.9076339999999998"/>
    <s v="|MN00282|MYIA-053141221434/POI/HERJUNO PERWIRO SEKTI/085320077851/spbupertamina5463417@gmail.com"/>
    <s v="MYIB_ASSISTANT"/>
    <m/>
    <m/>
    <m/>
    <m/>
    <m/>
    <m/>
    <m/>
    <m/>
    <s v="Management Janji"/>
    <s v="2026-08-07 13:00:00 | Nama PIC : BAPAK KIKI No HP : 085320077851 Alt :  M Janji : (JUMAT/7/AGUSTUS/2026) jam Pasang : 09:00 Note : hubungi pelanggan jika ingin kelokasi"/>
    <s v="FCC"/>
    <d v="2026-06-08T14:40:01"/>
    <d v="2026-08-07T13:00:00"/>
    <m/>
    <s v="PS"/>
    <s v="PON"/>
    <s v="NO ADDON"/>
    <n v="20260807"/>
    <s v="Completed"/>
    <s v="HSI Bisnis Promo HUT Telkom PSB 70% - 50 Mbps"/>
    <s v="INDIBIZ"/>
    <m/>
    <m/>
    <d v="2026-08-07T13:00:00"/>
    <s v="2026-08-07 13:00:00 | Nama PIC : BAPAK KIKI No HP : 085320077851 Alt :  M Janji : (JUMAT/7/AGUSTUS/2026) jam Pasang : 09:00 Note : hubungi pelanggan jika ingin kelokasi"/>
    <n v="2026"/>
    <n v="8"/>
    <n v="7"/>
    <d v="2026-08-07T00:00:00"/>
    <n v="-0.54166666666424135"/>
    <x v="0"/>
  </r>
  <r>
    <n v="2833"/>
    <n v="1002527906"/>
    <n v="3"/>
    <x v="2"/>
    <n v="5"/>
    <s v="MALANG"/>
    <s v="KEPANJEN"/>
    <s v="TUR"/>
    <s v="REG"/>
    <s v="AO"/>
    <x v="0"/>
    <s v="1P INET"/>
    <s v="Completed (PS)"/>
    <s v="RBS-Regional 3"/>
    <d v="2026-08-15T10:30:56"/>
    <d v="2026-08-15T15:17:52"/>
    <n v="69366672"/>
    <m/>
    <n v="152713217311"/>
    <s v="barokah mandiri"/>
    <s v="ODP-TUR-FC/65 FC/D03/65.01"/>
    <s v="WO061805313"/>
    <m/>
    <m/>
    <m/>
    <n v="112.706980059755"/>
    <n v="-8.16668529216129"/>
    <s v="|MN02462|MYIA-071593056329/POI/ali mukhlas agung/085233163393/barokahmandiri@gmail.com"/>
    <s v="MYIB_ASSISTANT"/>
    <m/>
    <m/>
    <m/>
    <m/>
    <m/>
    <m/>
    <m/>
    <m/>
    <s v="Management Janji"/>
    <s v="2026-08-16 08:00:00 | Tanggal Pemasangan : 16 Agustus 2026 Jam Pemasangan : 08:00 15:00 Info Tambahan : Hubungi pelanggan dulu sebelum ke lokasi terimakasih"/>
    <s v="FCC"/>
    <s v="15-08-2026 10:39:56"/>
    <d v="2026-08-16T08:00:00"/>
    <s v="Kendala Lainnya"/>
    <s v="PS"/>
    <s v="TUR"/>
    <s v="NO ADDON"/>
    <n v="20260815"/>
    <s v="Completed"/>
    <s v="HSI Bisnis PSB 70% Dual Band - 100 Mbps"/>
    <s v="INDIBIZ"/>
    <m/>
    <m/>
    <d v="2026-08-16T08:00:00"/>
    <s v="2026-08-16 08:00:00 | Tanggal Pemasangan : 16 Agustus 2026 Jam Pemasangan : 08:00 15:00 Info Tambahan : Hubungi pelanggan dulu sebelum ke lokasi terimakasih"/>
    <n v="2026"/>
    <n v="8"/>
    <n v="15"/>
    <d v="2026-08-15T00:00:00"/>
    <n v="-1.3333333333357587"/>
    <x v="0"/>
  </r>
  <r>
    <n v="2834"/>
    <n v="1002530670"/>
    <n v="3"/>
    <x v="1"/>
    <n v="5"/>
    <s v="SBY UTARA"/>
    <s v="GRESIK"/>
    <s v="CRM"/>
    <s v="REG"/>
    <s v="AO"/>
    <x v="0"/>
    <s v="1P INET"/>
    <s v="MIA - INVALID SURVEY"/>
    <s v="RBS-Regional 3"/>
    <d v="2026-08-17T11:26:56"/>
    <d v="2026-08-17T18:12:43"/>
    <n v="69367949"/>
    <m/>
    <n v="152446246214"/>
    <s v="PT EVA CIPTA MAKMUR JAYA"/>
    <s v="ODP-CRM-FV/26 FV/D03/26.01"/>
    <s v="WO061919986"/>
    <m/>
    <m/>
    <m/>
    <n v="112.60109919999999"/>
    <n v="-7.2480298999999997"/>
    <s v="|MN00086|MYIA-000624131996/POI/ROKMA SUTAMININGSIH /0895807772538/evaciptamj@gmail.com"/>
    <s v="MYIB_ASSISTANT"/>
    <m/>
    <m/>
    <m/>
    <m/>
    <m/>
    <m/>
    <m/>
    <m/>
    <s v="Management Janji"/>
    <s v="2026-08-18 08:00:00 | telp :0895807772538 alt : Tanggal pemasangan :18/08/2026 Jam pemasangan : pagi/siang Info Tambahan : Hubungi pelanggan dulu sebelum ke lokasi terima kasih."/>
    <s v="FCC"/>
    <s v="17-08-2026 11:40:22"/>
    <d v="2026-08-18T08:00:00"/>
    <m/>
    <s v="SURVEY_NEW_MANJA"/>
    <s v="CRM"/>
    <s v="NO ADDON"/>
    <m/>
    <s v="MIE - INVALID SURVEY - Pelanggan RNA"/>
    <s v="HSI Bisnis Promo HUT Telkom PSB 70% - 75 Mbps"/>
    <s v="INDIBIZ"/>
    <m/>
    <m/>
    <d v="2026-08-18T08:00:00"/>
    <s v="2026-08-18 08:00:00 | telp :0895807772538 alt : Tanggal pemasangan :18/08/2026 Jam pemasangan : pagi/siang Info Tambahan : Hubungi pelanggan dulu sebelum ke lokasi terima kasih."/>
    <m/>
    <m/>
    <m/>
    <e v="#NUM!"/>
    <e v="#NUM!"/>
    <x v="1"/>
  </r>
  <r>
    <n v="2835"/>
    <n v="1002505530"/>
    <n v="3"/>
    <x v="5"/>
    <n v="5"/>
    <s v="SINGARJA"/>
    <s v="GIANYAR"/>
    <s v="UBU"/>
    <s v="REG"/>
    <s v="AO"/>
    <x v="0"/>
    <m/>
    <s v="Completed (PS)"/>
    <s v="RBS-Regional 3"/>
    <d v="2026-08-03T08:47:52"/>
    <d v="2026-08-04T21:28:56"/>
    <n v="69357184"/>
    <m/>
    <n v="172408247848"/>
    <s v="PT Indonesia Kaishi (Jembatan Kaca Bali Tegenungan)"/>
    <s v="ODP-UBU-FP/88"/>
    <s v="WO060815199"/>
    <m/>
    <m/>
    <m/>
    <n v="115.2888986"/>
    <n v="-8.5771531000000003"/>
    <s v="|MN02644|/PIC TUTY KIRANA/082281818888/indonesiakaishi168@gmail.com"/>
    <s v="Sales Force DBS"/>
    <m/>
    <m/>
    <m/>
    <m/>
    <m/>
    <m/>
    <m/>
    <m/>
    <s v="Management Janji"/>
    <s v="2026-08-04 13:00:00|Tanggal pemasangan: 04/08/2026 Jam pemasangan : pagi / siang Info Tambahan : Hubungi pelanggan dulu sebelum ke lokasi. terima kasih |40961370|MYDITA"/>
    <s v="FCC"/>
    <d v="2026-03-08T08:55:09"/>
    <d v="2026-08-04T13:00:00"/>
    <m/>
    <s v="PS"/>
    <s v="UBU"/>
    <s v="NO ADDON"/>
    <n v="20260804"/>
    <s v="Completed"/>
    <s v="- 11_11446;Biaya PSB HSI EBIS Tunai di Depan ~ 11[150000]  - SP_NOSS;SP_NOSS ~ Internet NOSS Multispeed Network[0]  - SP_NOSS;SP_NOSS ~ Internet NOSS Multispeed Network[0]  - E25061;E25061 ~ ES25 - Paket HSI Basic (HSIEF) Khusus Winback 2.0[0]  - E25061~n"/>
    <s v="INDIBIZ"/>
    <m/>
    <m/>
    <d v="2026-08-04T13:00:00"/>
    <s v="2026-08-04 13:00:00|Tanggal pemasangan: 04/08/2026 Jam pemasangan : pagi / siang Info Tambahan : Hubungi pelanggan dulu sebelum ke lokasi. terima kasih |40961370|MYDITA"/>
    <n v="2026"/>
    <n v="8"/>
    <n v="4"/>
    <d v="2026-08-04T00:00:00"/>
    <n v="-0.54166666666424135"/>
    <x v="0"/>
  </r>
  <r>
    <n v="2836"/>
    <n v="1002513342"/>
    <n v="3"/>
    <x v="4"/>
    <n v="4"/>
    <s v="SEMARANG"/>
    <s v="INNER - SEMARANG JATENG UTARA"/>
    <s v="SMT"/>
    <s v="REG"/>
    <s v="AO"/>
    <x v="0"/>
    <s v="1P INET"/>
    <s v="Completed (PS)"/>
    <s v="RBS-Regional 3"/>
    <d v="2026-08-06T17:25:56"/>
    <d v="2026-08-07T13:42:47"/>
    <n v="69360276"/>
    <m/>
    <n v="141420144693"/>
    <s v="KOST PUTRI"/>
    <s v="ODP-SMT-FY/020"/>
    <s v="WO061108460"/>
    <m/>
    <m/>
    <m/>
    <n v="110.3454625"/>
    <n v="-6.9958875999999997"/>
    <s v="MD|MYDB-20260806264539|DN00001/MN00966|KOST PUTRI|081242201561"/>
    <s v="MYDIGIBIZPARTNER"/>
    <m/>
    <m/>
    <m/>
    <m/>
    <m/>
    <m/>
    <m/>
    <m/>
    <s v="Management Janji"/>
    <s v="2026-08-08 08:00:00 | Nama PIC : bapak sandy No HP : 081242201561 No Alternatif : - M Janji : 07/08/2026 Jam Pasang : Pagi NoteÃ‚Â :  Hubungi terlebih dahulu sebelum ke lokasi "/>
    <s v="FCC"/>
    <d v="2026-06-08T17:39:45"/>
    <d v="2026-08-08T08:00:00"/>
    <m/>
    <s v="PS"/>
    <s v="SMT"/>
    <s v="NO ADDON"/>
    <n v="20260807"/>
    <s v="Completed"/>
    <s v="HSI Bisnis Promo HUT Telkom PSB 70% - 75 Mbps"/>
    <s v="INDIBIZ"/>
    <m/>
    <m/>
    <d v="2026-08-08T08:00:00"/>
    <s v="2026-08-08 08:00:00 | Nama PIC : bapak sandy No HP : 081242201561 No Alternatif : - M Janji : 07/08/2026 Jam Pasang : Pagi NoteÃ‚Â :  Hubungi terlebih dahulu sebelum ke lokasi "/>
    <n v="2026"/>
    <n v="8"/>
    <n v="7"/>
    <d v="2026-08-07T00:00:00"/>
    <n v="-1.3333333333357587"/>
    <x v="0"/>
  </r>
  <r>
    <n v="2837"/>
    <n v="1002511287"/>
    <n v="3"/>
    <x v="4"/>
    <n v="4"/>
    <s v="SEMARANG"/>
    <s v="INNER - SEMARANG JATENG UTARA"/>
    <s v="MJP"/>
    <s v="REG"/>
    <s v="AO"/>
    <x v="0"/>
    <s v="1P INET"/>
    <s v="Completed (PS)"/>
    <s v="RBS-Regional 3"/>
    <d v="2026-08-05T17:52:56"/>
    <d v="2026-08-06T13:57:11"/>
    <n v="69359469"/>
    <m/>
    <n v="142410344955"/>
    <s v="panti asuhan ybmi"/>
    <s v="ODP-MJP-FBF/022 FBF/D02/022.01"/>
    <s v="WO061019517"/>
    <m/>
    <m/>
    <m/>
    <n v="110.4581349"/>
    <n v="-7.0232703000000001"/>
    <s v="MD|MYDB-20260805264432|DN00001/MN02296|panti asuhan ybmi|085641654207"/>
    <s v="MYDIGIBIZPARTNER"/>
    <m/>
    <m/>
    <m/>
    <m/>
    <m/>
    <m/>
    <m/>
    <m/>
    <s v="Management Janji"/>
    <s v="2026-08-06 15:00:00 | Waktu pemasnagan : 06 Agustus 2026 Jam pemasangan : 08.00 - 12.00 Mohon hubungi pelanggan sebelum ke lokasi  Terima kasih"/>
    <s v="FCC"/>
    <d v="2026-05-08T17:54:51"/>
    <d v="2026-08-06T15:00:00"/>
    <m/>
    <s v="PS"/>
    <s v="MJP"/>
    <s v="NO ADDON"/>
    <n v="20260806"/>
    <s v="Completed"/>
    <s v="HSI Bisnis Basic Promo HUT Telkom PSB 70% - 50 Mbps"/>
    <s v="INDIBIZ"/>
    <m/>
    <m/>
    <d v="2026-08-06T15:00:00"/>
    <s v="2026-08-06 15:00:00 | Waktu pemasnagan : 06 Agustus 2026 Jam pemasangan : 08.00 - 12.00 Mohon hubungi pelanggan sebelum ke lokasi  Terima kasih"/>
    <n v="2026"/>
    <n v="8"/>
    <n v="6"/>
    <d v="2026-08-06T00:00:00"/>
    <n v="-0.625"/>
    <x v="0"/>
  </r>
  <r>
    <n v="2838"/>
    <n v="1002512802"/>
    <n v="3"/>
    <x v="3"/>
    <n v="4"/>
    <s v="YOGYAKARTA"/>
    <s v="BANTUL"/>
    <s v="BTL"/>
    <s v="REG"/>
    <s v="AO"/>
    <x v="0"/>
    <m/>
    <s v="FCC - HD1A - PROGRESS"/>
    <s v="RBS-Regional 3"/>
    <d v="2026-08-06T15:03:24"/>
    <d v="2026-08-06T15:05:15"/>
    <n v="69360106"/>
    <m/>
    <n v="146129128500"/>
    <s v="Jaringan Multimedia Indonesia"/>
    <m/>
    <m/>
    <m/>
    <m/>
    <m/>
    <n v="110.388051797317"/>
    <n v="-7.9642490331298097"/>
    <s v="AMRBS/403103/ANISA DWIARYANI/R3/YOGYAKARTA/PSB HSI BISNIS 1S 50 MBPS PROMO HUT TELKOM 1:2/Tri Johan Firdiyanto/081229749275/081804098210/johanfirdi@gmail.com"/>
    <s v="Amex"/>
    <m/>
    <m/>
    <m/>
    <m/>
    <m/>
    <m/>
    <m/>
    <m/>
    <m/>
    <m/>
    <m/>
    <d v="2026-06-08T15:25:44"/>
    <m/>
    <m/>
    <s v="FCC"/>
    <s v="BTL"/>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r>
  <r>
    <n v="2839"/>
    <n v="1002531014"/>
    <n v="3"/>
    <x v="5"/>
    <n v="5"/>
    <s v="SINGARJA"/>
    <s v="JEMBRANA"/>
    <s v="NGR"/>
    <s v="REG"/>
    <s v="AO"/>
    <x v="0"/>
    <s v="1P INET"/>
    <s v="MIE - SEND SURVEY"/>
    <s v="RBS-Regional 3"/>
    <d v="2026-08-17T14:32:56"/>
    <d v="2026-08-17T14:34:01"/>
    <n v="69368164"/>
    <m/>
    <n v="172411226118"/>
    <s v="TOKO LINDA"/>
    <s v="ODP-NGR-FG/11 FG/D02/11.01"/>
    <s v="WO061936815"/>
    <m/>
    <m/>
    <m/>
    <n v="114.556736186878"/>
    <n v="-8.33377208857938"/>
    <s v="|MN02718|MYIA-039368558074/POI/RETNO MELINDA/08213133374/retnomelinda30@gmail.com"/>
    <s v="MYIB_ASSISTANT"/>
    <m/>
    <m/>
    <m/>
    <m/>
    <m/>
    <m/>
    <m/>
    <m/>
    <s v="Management Janji"/>
    <s v="2026-08-18 13:00:00 | M janji : pagi Tanggal Pemasangan : 18/agustus/2026 Note : hubungi pelanggan jika ingin kelokasi "/>
    <s v="FCC"/>
    <s v="17-08-2026 14:40:02"/>
    <d v="2026-08-18T13:00:00"/>
    <m/>
    <s v="SURVEY_NEW_MANJA"/>
    <s v="NGR"/>
    <s v="NO ADDON"/>
    <m/>
    <s v="MIE - SEND SURVEY"/>
    <s v="HSI Bisnis Promo HUT Telkom PSB 70% - 300 Mbps"/>
    <s v="INDIBIZ"/>
    <m/>
    <m/>
    <d v="2026-08-18T13:00:00"/>
    <s v="2026-08-18 13:00:00 | M janji : pagi Tanggal Pemasangan : 18/agustus/2026 Note : hubungi pelanggan jika ingin kelokasi "/>
    <m/>
    <m/>
    <m/>
    <e v="#NUM!"/>
    <e v="#NUM!"/>
    <x v="1"/>
  </r>
  <r>
    <n v="2840"/>
    <n v="1002512605"/>
    <n v="3"/>
    <x v="1"/>
    <n v="5"/>
    <s v="MADURA"/>
    <s v="BANGKALAN"/>
    <s v="BKL"/>
    <s v="REG"/>
    <s v="AO"/>
    <x v="0"/>
    <m/>
    <s v="Completed (PS)"/>
    <s v="RBS-Regional 3"/>
    <d v="2026-08-06T14:11:37"/>
    <d v="2026-08-06T16:55:15"/>
    <n v="69357423"/>
    <m/>
    <n v="152435221987"/>
    <s v="SPBU TANGKEL"/>
    <s v="ODP-BKL-FAZ/50"/>
    <s v="WO061083593"/>
    <m/>
    <m/>
    <m/>
    <n v="112.800239"/>
    <n v="-7.0609678000000002"/>
    <s v="|MN02600|/SPBU TANGKEL/H.ABDURRAHMAN SOLEH/0811330651/spbu5469111@yahoo.com/HSI Bisnis Promo HUT Telkom (1:1) 50 Mbps (Rp 355.000) PSB Rp 150.000/"/>
    <s v="Sales Force DBS"/>
    <m/>
    <m/>
    <m/>
    <m/>
    <m/>
    <m/>
    <m/>
    <m/>
    <s v="Management Janji"/>
    <s v="2026-08-04 13:00:00|Tanggal pemasangan : 04 agustus 2026  Jam pemasangan : 08.00 - 12.00  Info Tambahan : Hubungi pelanggan dulu sebelum ke lokasi  terimakasih  |40981182|MYDITA"/>
    <s v="FCC"/>
    <d v="2026-06-08T14:26:03"/>
    <m/>
    <m/>
    <s v="PS"/>
    <s v="BKL"/>
    <s v="NO ADDON"/>
    <n v="20260806"/>
    <s v="Completed"/>
    <s v="- 11_11446;Biaya PSB HSI EBIS Tunai di Depan ~ 11[150000]  - E23015;E23015 ~ ES23 - Perangkat ONT[0]  - E23015~null~44292;E23015||11||Abodemen 0[0]  - E23015~null~E23015_SWONT;SWONT ~ Biaya Sewa ONT ~ E23015[30000]  - E25060;E25060 ~ ES25 - Paket HSI Bisn"/>
    <s v="INDIBIZ"/>
    <m/>
    <m/>
    <d v="2026-08-06T07:00:00"/>
    <s v="2026-08-04 13:00:00|Tanggal pemasangan : 04 agustus 2026  Jam pemasangan : 08.00 - 12.00  Info Tambahan : Hubungi pelanggan dulu sebelum ke lokasi  terimakasih  |40981182|MYDITA"/>
    <n v="2026"/>
    <n v="8"/>
    <n v="6"/>
    <d v="2026-08-06T00:00:00"/>
    <n v="-0.29166666666424135"/>
    <x v="0"/>
  </r>
  <r>
    <n v="2841"/>
    <n v="1002513483"/>
    <n v="3"/>
    <x v="2"/>
    <n v="5"/>
    <s v="KEDIRI"/>
    <s v="KEDIRI"/>
    <s v="KDI"/>
    <s v="REG"/>
    <s v="AO"/>
    <x v="0"/>
    <s v="1P INET"/>
    <s v="Completed (PS)"/>
    <s v="RBS-Regional 3"/>
    <d v="2026-08-06T19:25:58"/>
    <d v="2026-08-08T18:12:06"/>
    <n v="69360341"/>
    <m/>
    <n v="152610241470"/>
    <s v="RUMAH SUNAT PANDAWA"/>
    <s v="ODP-KDI-FH/17 FH/D02/17.01"/>
    <s v="WO061117540"/>
    <m/>
    <m/>
    <m/>
    <n v="112.0012292"/>
    <n v="-7.8589176999999903"/>
    <s v="|MC20057|MYIA-006832475703/POI/Heni Nurhayati/085353176385/rumahlukapandawa@gmail.com"/>
    <s v="MYIB_ASSISTANT"/>
    <m/>
    <m/>
    <m/>
    <m/>
    <m/>
    <m/>
    <m/>
    <m/>
    <s v="Management Janji"/>
    <s v="2026-08-08 08:00:00 | Tanggal pemasangan: 07/08/2026 Jam pemasangan : pagi/siang Info Tambahan : Hubungi pelanggan dulu sebelum ke lokasi. terima kasih"/>
    <s v="FCC"/>
    <d v="2026-06-08T19:39:50"/>
    <d v="2026-08-08T08:00:00"/>
    <m/>
    <s v="PS"/>
    <s v="KDI"/>
    <s v="NO ADDON"/>
    <n v="20260808"/>
    <s v="Completed"/>
    <s v="HSI Bisnis Promo HUT Telkom PSB 70% - 300 Mbps"/>
    <s v="INDIBIZ"/>
    <m/>
    <m/>
    <d v="2026-08-08T08:00:00"/>
    <s v="2026-08-08 08:00:00 | Tanggal pemasangan: 07/08/2026 Jam pemasangan : pagi/siang Info Tambahan : Hubungi pelanggan dulu sebelum ke lokasi. terima kasih"/>
    <n v="2026"/>
    <n v="8"/>
    <n v="8"/>
    <d v="2026-08-08T00:00:00"/>
    <n v="-0.33333333333575865"/>
    <x v="0"/>
  </r>
  <r>
    <n v="2842"/>
    <n v="1002525149"/>
    <n v="3"/>
    <x v="4"/>
    <n v="4"/>
    <s v="SEMARANG"/>
    <s v="KENDAL"/>
    <s v="WLR"/>
    <s v="REG"/>
    <s v="AO"/>
    <x v="0"/>
    <s v="1P INET"/>
    <s v="Completed (PS)"/>
    <s v="RBS-Regional 3"/>
    <d v="2026-08-13T17:43:56"/>
    <d v="2026-08-15T11:17:23"/>
    <n v="69365499"/>
    <m/>
    <n v="143407106660"/>
    <s v="SMP NEGERI 1 GRINGSING ( LAB. KOMPUTER )"/>
    <s v="ODP-WLR-FF/172 FF/D10/172.01"/>
    <s v="WO061698273"/>
    <m/>
    <m/>
    <m/>
    <n v="110.039703"/>
    <n v="-6.9718260000000001"/>
    <s v="|MN02184|MYIA-084074533111/POI/TEGUH RIYANTO /089610116574/smpnegeri1gringsing@gmail.com"/>
    <s v="MYIB_ASSISTANT"/>
    <m/>
    <m/>
    <m/>
    <m/>
    <m/>
    <m/>
    <m/>
    <m/>
    <s v="Management Janji"/>
    <s v="2026-08-14 15:00:00 | Nama PIC : TEGUH RIYANTO No HP : 089610116574 Alt :  M Janji : 14/08/2026 Jam Pasang : 08.00  - 13:00  NoteÃ‚Â :  hubungi terlebih dahulu sebelum ke lokasi, terima kasih."/>
    <s v="FCC"/>
    <s v="13-08-2026 17:55:20"/>
    <d v="2026-08-14T15:00:00"/>
    <s v="Kendala Pelanggan"/>
    <s v="PS"/>
    <s v="WLR"/>
    <s v="NO ADDON"/>
    <n v="20260815"/>
    <s v="Completed"/>
    <s v="HSI Bisnis Basic Promo HUT Telkom PSB 70% - 300 Mbps"/>
    <s v="INDIBIZ"/>
    <m/>
    <m/>
    <d v="2026-08-14T15:00:00"/>
    <s v="2026-08-14 15:00:00 | Nama PIC : TEGUH RIYANTO No HP : 089610116574 Alt :  M Janji : 14/08/2026 Jam Pasang : 08.00  - 13:00  NoteÃ‚Â :  hubungi terlebih dahulu sebelum ke lokasi, terima kasih."/>
    <n v="2026"/>
    <n v="8"/>
    <n v="15"/>
    <d v="2026-08-15T00:00:00"/>
    <n v="0.375"/>
    <x v="0"/>
  </r>
  <r>
    <n v="2843"/>
    <n v="1002518496"/>
    <n v="3"/>
    <x v="4"/>
    <n v="4"/>
    <s v="PEKALONGAN"/>
    <s v="BREBES"/>
    <s v="KTM"/>
    <s v="REG"/>
    <s v="AO"/>
    <x v="0"/>
    <m/>
    <s v="Completed (PS)"/>
    <s v="RBS-Regional 3"/>
    <d v="2026-08-10T16:36:36"/>
    <d v="2026-08-10T19:38:53"/>
    <n v="69360947"/>
    <m/>
    <n v="142214105680"/>
    <s v="SPPG KARANGMALANG"/>
    <s v="ODP-KTM-FU/008"/>
    <s v="WO061431514"/>
    <m/>
    <m/>
    <m/>
    <n v="108.88790899999999"/>
    <n v="-6.9415950000000004"/>
    <s v="|MN00292|MYIA-046802533185/POI/MELISA ASTRIYANI/085869295036/sppgkarangmalang211@gmail.com"/>
    <s v="Sales Profesional"/>
    <m/>
    <m/>
    <m/>
    <m/>
    <m/>
    <m/>
    <m/>
    <m/>
    <s v="Management Janji"/>
    <s v="2026-08-08 13:00:00 | M Janji : 8 agustus 2026  jam Pasang : pagi siang  Note : hubungi pelanggan jika ingin kelokasi"/>
    <s v="FCC"/>
    <d v="2026-10-08T16:39:46"/>
    <m/>
    <m/>
    <s v="PS"/>
    <s v="KTM"/>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8 13:00:00 | M Janji : 8 agustus 2026  jam Pasang : pagi siang  Note : hubungi pelanggan jika ingin kelokasi"/>
    <n v="2026"/>
    <n v="8"/>
    <n v="10"/>
    <d v="2026-08-10T00:00:00"/>
    <n v="-0.29166666666424135"/>
    <x v="0"/>
  </r>
  <r>
    <n v="2844"/>
    <n v="1002515937"/>
    <n v="3"/>
    <x v="2"/>
    <n v="5"/>
    <s v="MALANG"/>
    <s v="KEPANJEN"/>
    <s v="MLG"/>
    <s v="REG"/>
    <s v="AO"/>
    <x v="0"/>
    <s v="1P INET"/>
    <s v="Completed (PS)"/>
    <s v="RBS-Regional 3"/>
    <d v="2026-08-08T13:16:57"/>
    <d v="2026-08-08T17:38:03"/>
    <n v="69361452"/>
    <m/>
    <n v="152701239020"/>
    <s v="SPBU 54.651.22"/>
    <s v="ODP-MLG-FFH/126 FFH/D07/126.01"/>
    <s v="WO061263059"/>
    <m/>
    <m/>
    <m/>
    <n v="112.626788"/>
    <n v="-7.9861592000000003"/>
    <s v="|MN02540|MYIA-080645730020/POI/RATNA SARI DEWI /089515692615/namputra.abadian@gmail.com"/>
    <s v="MYIB_ASSISTANT"/>
    <m/>
    <m/>
    <m/>
    <m/>
    <m/>
    <m/>
    <m/>
    <m/>
    <s v="Management Janji"/>
    <s v="2026-08-09 13:00:00 | Tanggal pemasangan: 09/08/2026 Jam pemasangan : pagi / siang Info Tambahan : Hubungi pelanggan dulu sebelum ke lokasi. terima kasih"/>
    <s v="FCC"/>
    <d v="2026-08-08T13:25:30"/>
    <d v="2026-08-09T13:00:00"/>
    <m/>
    <s v="PS"/>
    <s v="MLG"/>
    <s v="NO ADDON"/>
    <n v="20260808"/>
    <s v="Completed"/>
    <s v="HSI Bisnis Promo HUT Telkom PSB 70% - 50 Mbps"/>
    <s v="INDIBIZ"/>
    <m/>
    <m/>
    <d v="2026-08-09T13:00:00"/>
    <s v="2026-08-09 13:00:00 | Tanggal pemasangan: 09/08/2026 Jam pemasangan : pagi / siang Info Tambahan : Hubungi pelanggan dulu sebelum ke lokasi. terima kasih"/>
    <n v="2026"/>
    <n v="8"/>
    <n v="8"/>
    <d v="2026-08-08T00:00:00"/>
    <n v="-1.5416666666642413"/>
    <x v="0"/>
  </r>
  <r>
    <n v="2845"/>
    <n v="1002524387"/>
    <n v="3"/>
    <x v="3"/>
    <n v="4"/>
    <s v="YOGYAKARTA"/>
    <s v="INNER - YOGYA JATENG SELATAN"/>
    <s v="PGR"/>
    <s v="REG"/>
    <s v="AO"/>
    <x v="0"/>
    <m/>
    <s v="7 | OSS - PROVISIONING ISSUED"/>
    <s v="RBS-Regional 2"/>
    <d v="2026-08-13T14:12:03"/>
    <d v="2026-08-17T13:10:14"/>
    <n v="69365202"/>
    <m/>
    <n v="141114227923"/>
    <s v="PT Data Prima Solusindo"/>
    <s v="ODP-PGR-FBH/074"/>
    <s v="WO061873846"/>
    <m/>
    <m/>
    <m/>
    <n v="110.36950242601201"/>
    <n v="-7.8062368432252001"/>
    <s v="AMRBS;404486;ADALYDE M JOWEY;JKT OUTER; PT Data Prima Solusindo ;Hsi inet only 100 Mbps ;Pic Harizan Farizi ; Cp 085718503440 - 082295880875  ;  harizan.farizi@newconnext.com"/>
    <s v="Amex"/>
    <m/>
    <m/>
    <m/>
    <m/>
    <m/>
    <m/>
    <m/>
    <m/>
    <s v="Management Janji"/>
    <s v="2026-08-17 13:00:00|Tanggal pemasangan : 17 AGUSTUS 2026 Jam pemasangan : pagi/siang Info Tambahan : Hubungi pelanggan dulu sebelum ke lokasi terima kasih|40010577|MYDITA"/>
    <s v="FCC"/>
    <s v="13-08-2026 14:39:50"/>
    <d v="2026-08-17T13:00:00"/>
    <m/>
    <s v="PI"/>
    <s v="PGR"/>
    <s v="NO ADDON"/>
    <m/>
    <s v="Provisioning Issu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Tanggal pemasangan : 17 AGUSTUS 2026 Jam pemasangan : pagi/siang Info Tambahan : Hubungi pelanggan dulu sebelum ke lokasi terima kasih|40010577|MYDITA"/>
    <m/>
    <m/>
    <m/>
    <e v="#NUM!"/>
    <e v="#NUM!"/>
    <x v="1"/>
  </r>
  <r>
    <n v="2846"/>
    <n v="1002511810"/>
    <n v="3"/>
    <x v="6"/>
    <n v="5"/>
    <s v="SIDOARJO"/>
    <s v="INNER - JATIM TIMUR"/>
    <s v="SDA"/>
    <s v="REG"/>
    <s v="AO"/>
    <x v="0"/>
    <s v="1P INET"/>
    <s v="98 | OSS - CANCEL COMPLETE"/>
    <s v="RBS-Regional 3"/>
    <d v="2026-08-06T10:31:56"/>
    <d v="2026-08-10T10:43:05"/>
    <n v="69359750"/>
    <m/>
    <n v="152316231935"/>
    <s v="INTAN EXPRESS LAUNDRY"/>
    <s v="ODP-SDA-FGV/41 FGV/D05/41.01"/>
    <s v="WO061052324"/>
    <m/>
    <m/>
    <m/>
    <n v="112.696488"/>
    <n v="-7.474386"/>
    <s v="|MN02734|MYIA-096922251319/POI/JAROHWATI/085196679377/nmii02051@givmail.com"/>
    <s v="MYIB_ASSISTANT"/>
    <m/>
    <m/>
    <m/>
    <m/>
    <m/>
    <m/>
    <m/>
    <m/>
    <s v="Management Janji"/>
    <s v="2026-08-07 08:00:00 | Tanggal pemasangan: 6/08/2026 Jam pemasangan : pagi / siang Info Tambahan : Hubungi pelanggan dulu sebelum ke lokasi. terima kasih"/>
    <s v="FCC"/>
    <d v="2026-06-08T10:39:54"/>
    <d v="2026-08-07T08:00:00"/>
    <s v="Kendala Pelanggan"/>
    <s v="CANCEL"/>
    <s v="SDA"/>
    <s v="NO ADDON"/>
    <m/>
    <s v="Cancel Completed"/>
    <s v="HSI Bisnis Promo HUT Telkom PSB 70% - 50 Mbps"/>
    <s v="INDIBIZ"/>
    <m/>
    <m/>
    <d v="2026-08-07T08:00:00"/>
    <s v="2026-08-07 08:00:00 | Tanggal pemasangan: 6/08/2026 Jam pemasangan : pagi / siang Info Tambahan : Hubungi pelanggan dulu sebelum ke lokasi. terima kasih"/>
    <m/>
    <m/>
    <m/>
    <e v="#NUM!"/>
    <e v="#NUM!"/>
    <x v="1"/>
  </r>
  <r>
    <n v="2847"/>
    <n v="1002510441"/>
    <n v="3"/>
    <x v="0"/>
    <n v="5"/>
    <s v="KUPANG"/>
    <s v="KUPANG"/>
    <s v="KPN"/>
    <s v="REG"/>
    <s v="AO"/>
    <x v="0"/>
    <s v="1P INET"/>
    <s v="Completed (PS)"/>
    <s v="RBS-Regional 3"/>
    <d v="2026-08-05T12:58:57"/>
    <d v="2026-08-10T19:53:34"/>
    <n v="69359135"/>
    <m/>
    <n v="172502311368"/>
    <s v="CITRA PALM RESIDENCE"/>
    <s v="ODP-KPN-FGA/12 FGA/D02/12.01"/>
    <s v="WO060979138"/>
    <m/>
    <m/>
    <m/>
    <n v="123.600454442203"/>
    <n v="-10.1713534883239"/>
    <s v="MD|MYDB-20260805264386|SC00001/MC00124|CITRA PALM RESIDENCE|081353757677"/>
    <s v="MYDIGIBIZPARTNER"/>
    <m/>
    <m/>
    <m/>
    <m/>
    <m/>
    <m/>
    <m/>
    <m/>
    <s v="Management Janji"/>
    <s v="2026-08-06 13:00:00 | Nama PIC : Bp Hansel No Hp : 081353757677 No Alt : - Tgl Pemasangan : 06 Agustus 2026 Interval : PAGI SIANG Note : Hubungi pelanggan terlebih dahulu"/>
    <s v="FCC"/>
    <d v="2026-05-08T13:10:17"/>
    <d v="2026-08-06T13:00:00"/>
    <m/>
    <s v="PS"/>
    <s v="KPN"/>
    <s v="NETMONK"/>
    <n v="20260810"/>
    <s v="Completed"/>
    <s v="HSI Bisnis Bundling Netmonk PSB 70% Promo - 150 Mbps"/>
    <s v="INDIBIZ"/>
    <m/>
    <m/>
    <d v="2026-08-06T13:00:00"/>
    <s v="2026-08-06 13:00:00 | Nama PIC : Bp Hansel No Hp : 081353757677 No Alt : - Tgl Pemasangan : 06 Agustus 2026 Interval : PAGI SIANG Note : Hubungi pelanggan terlebih dahulu"/>
    <n v="2026"/>
    <n v="8"/>
    <n v="10"/>
    <d v="2026-08-10T00:00:00"/>
    <n v="3.4583333333357587"/>
    <x v="2"/>
  </r>
  <r>
    <n v="2848"/>
    <n v="1002505443"/>
    <n v="3"/>
    <x v="5"/>
    <n v="5"/>
    <s v="SINGARJA"/>
    <s v="SINGARAJA"/>
    <s v="BLI"/>
    <s v="REG"/>
    <s v="AO"/>
    <x v="0"/>
    <s v="1P INET"/>
    <s v="Completed (PS)"/>
    <s v="RBS-Regional 3"/>
    <d v="2026-08-03T07:22:57"/>
    <d v="2026-08-04T14:36:28"/>
    <n v="69357133"/>
    <m/>
    <n v="172405798300"/>
    <s v="PT Aman Utama Pusaka"/>
    <s v="ODP-BLI-FG/56 FG/D06/56.01"/>
    <s v="WO060747983"/>
    <m/>
    <m/>
    <m/>
    <n v="115.3453876"/>
    <n v="-8.3632212999999993"/>
    <s v="|MN02745|MYIA-044519319217/POI/I Wayan Sumerta Yasa/082247566992/iva.ng.fahmi.fauzi96@gmail.com"/>
    <s v="MYIB_ASSISTANT"/>
    <m/>
    <m/>
    <m/>
    <m/>
    <m/>
    <m/>
    <m/>
    <m/>
    <s v="Management Janji"/>
    <s v="2026-08-04 08:00:00 | Tanggal pemasangan : 04 agustus 2026 Jam pemasangan : pagi/siang Info Tambahan : Hubungi pelanggan dulu sebelum ke lokasi terima kasih"/>
    <s v="FCC"/>
    <d v="2026-03-08T07:25:35"/>
    <d v="2026-08-04T08:00:00"/>
    <m/>
    <s v="PS"/>
    <s v="BLI"/>
    <s v="NO ADDON"/>
    <n v="20260804"/>
    <s v="Completed"/>
    <s v="HSI Bisnis Promo HUT Telkom PSB 70% - 50 Mbps"/>
    <s v="INDIBIZ"/>
    <m/>
    <m/>
    <d v="2026-08-04T08:00:00"/>
    <s v="2026-08-04 08:00:00 | Tanggal pemasangan : 04 agustus 2026 Jam pemasangan : pagi/siang Info Tambahan : Hubungi pelanggan dulu sebelum ke lokasi terima kasih"/>
    <n v="2026"/>
    <n v="8"/>
    <n v="4"/>
    <d v="2026-08-04T00:00:00"/>
    <n v="-0.33333333333575865"/>
    <x v="0"/>
  </r>
  <r>
    <n v="2849"/>
    <n v="1002520546"/>
    <n v="3"/>
    <x v="6"/>
    <n v="5"/>
    <s v="SIDOARJO"/>
    <s v="PASURUAN"/>
    <s v="GEM"/>
    <s v="REG"/>
    <s v="AO"/>
    <x v="0"/>
    <m/>
    <s v="Completed (PS)"/>
    <s v="RBS-Regional 3"/>
    <d v="2026-08-11T15:43:26"/>
    <d v="2026-08-11T20:29:54"/>
    <n v="69363558"/>
    <m/>
    <n v="152743216447"/>
    <s v="PT BINTANGKENCANA SUMBERJAYA"/>
    <s v="ODP-GEM-FK/01"/>
    <s v="WO061524243"/>
    <m/>
    <m/>
    <m/>
    <n v="112.655017850666"/>
    <n v="-7.5483493867803197"/>
    <s v="|MC30223|/HERMANTO AGUS BUDIONO/81216614133/mysunoto95@gmail.com"/>
    <s v="Sales Force DBS"/>
    <m/>
    <m/>
    <m/>
    <m/>
    <m/>
    <m/>
    <m/>
    <m/>
    <s v="Management Janji"/>
    <s v="2026-08-12 13:00:00|Nama PIC:  bp hermanto No HP: 081216614133 Alt: Tanggal: 12/8/2026 Jam Pasang: Siang Note: Hubungi sebelum ke lokasi, terimakasih.|40931149|MYDITA"/>
    <s v="FCC"/>
    <d v="2026-11-08T15:55:14"/>
    <d v="2026-08-12T13:00:00"/>
    <m/>
    <s v="PS"/>
    <s v="GEM"/>
    <s v="NETMONK"/>
    <n v="20260811"/>
    <s v="Completed"/>
    <s v="- 11_11446;Biaya PSB HSI EBIS Tunai di Depan ~ 11[150000]  - SP_NOSS;SP_NOSS ~ Internet NOSS Multispeed Network[0]  - E23015;E23015 ~ ES23 - Perangkat ONT[0]  - E23015~null~44292;E23015||11||Abodemen 0[0]  - E23015~null~E23015_SWONTPREM;SWONTPREM ~ Biaya "/>
    <s v="INDIBIZ"/>
    <m/>
    <m/>
    <d v="2026-08-12T13:00:00"/>
    <s v="2026-08-12 13:00:00|Nama PIC:  bp hermanto No HP: 081216614133 Alt: Tanggal: 12/8/2026 Jam Pasang: Siang Note: Hubungi sebelum ke lokasi, terimakasih.|40931149|MYDITA"/>
    <n v="2026"/>
    <n v="8"/>
    <n v="11"/>
    <d v="2026-08-11T00:00:00"/>
    <n v="-1.5416666666642413"/>
    <x v="0"/>
  </r>
  <r>
    <n v="2850"/>
    <n v="1002526134"/>
    <n v="3"/>
    <x v="4"/>
    <n v="4"/>
    <s v="PEKALONGAN"/>
    <s v="BREBES"/>
    <s v="BMU"/>
    <s v="REG"/>
    <s v="AO"/>
    <x v="0"/>
    <s v="1P INET"/>
    <s v="OSS - FALLOUT"/>
    <s v="RBS-Regional 3"/>
    <d v="2026-08-14T11:22:58"/>
    <d v="2026-08-16T10:34:13"/>
    <n v="69365917"/>
    <m/>
    <n v="146281108196"/>
    <s v="GVS (gz vape shop)"/>
    <s v="ODP-BMU-FH/023 FH/D03/023.01"/>
    <s v="WO061733616"/>
    <m/>
    <m/>
    <m/>
    <n v="109.021051880703"/>
    <n v="-7.2777503923218001"/>
    <s v="|MB00450|MYIA-054014397005/POI/Koko tryandicka arifin/082324697554/lexsagiozanka@gmail.com"/>
    <s v="MYIB_ASSISTANT"/>
    <m/>
    <m/>
    <m/>
    <m/>
    <m/>
    <m/>
    <m/>
    <m/>
    <s v="Management Janji"/>
    <s v="2026-08-15 08:00:00 | Waktu pemasangan : 15 agustus 2026 Jam pemasangan : 08.00 - 12.00 Info Tambahan : Hubungi pelanggan dulu sebelum ke lokasi terimakasih "/>
    <s v="FCC"/>
    <s v="14-08-2026 11:39:52"/>
    <d v="2026-08-15T08:00:00"/>
    <s v="Kendala Pelanggan"/>
    <s v="FO_WFM"/>
    <s v="BMU"/>
    <s v="NO ADDON"/>
    <m/>
    <s v="Provisioning Failed|WFM|INF009053189|a/n GVS (gz vape shop) cp 82324697554 | pelanggan tidak merasa pengajuan pemasangan"/>
    <s v="HSI Bisnis Promo HUT Telkom PSB 70% - 200 Mbps"/>
    <s v="INDIBIZ"/>
    <m/>
    <m/>
    <d v="2026-08-15T08:00:00"/>
    <s v="2026-08-15 08:00:00 | Waktu pemasangan : 15 agustus 2026 Jam pemasangan : 08.00 - 12.00 Info Tambahan : Hubungi pelanggan dulu sebelum ke lokasi terimakasih "/>
    <m/>
    <m/>
    <m/>
    <e v="#NUM!"/>
    <e v="#NUM!"/>
    <x v="1"/>
  </r>
  <r>
    <n v="2851"/>
    <n v="1002524032"/>
    <n v="3"/>
    <x v="4"/>
    <n v="4"/>
    <s v="PEKALONGAN"/>
    <s v="BATANG"/>
    <s v="SBA"/>
    <s v="REG"/>
    <s v="AO"/>
    <x v="0"/>
    <s v="1P INET"/>
    <s v="Completed (PS)"/>
    <s v="RBS-Regional 3"/>
    <d v="2026-08-13T11:58:57"/>
    <d v="2026-08-14T14:41:43"/>
    <n v="69365029"/>
    <m/>
    <n v="142200200894"/>
    <s v="SPBU 44-51201"/>
    <s v="ODP-SBA-FD/020 FD/D03/020.01"/>
    <s v="WO061657496"/>
    <m/>
    <m/>
    <m/>
    <n v="109.9178"/>
    <n v="-6.9767999999999999"/>
    <s v="|MC50009|MYIA-012349183725/POI/Abdul sukur/082326860369/spbu_4451201@yahoo.co.id"/>
    <s v="MYIB_ASSISTANT"/>
    <m/>
    <m/>
    <m/>
    <m/>
    <m/>
    <m/>
    <m/>
    <m/>
    <s v="Management Janji"/>
    <s v="2026-08-14 08:00:00 | Nama PIC : Fauzi No HP : 082326860369 Alt : 085642845006 M Janji : 14/08/2026 Jam Pasang : 08.00  - 13:00  NoteÃ‚Â :  hubungi terlebih dahulu sebelum ke lokasi, terima kasih."/>
    <s v="FCC"/>
    <s v="13-08-2026 12:09:47"/>
    <d v="2026-08-14T08:00:00"/>
    <m/>
    <s v="PS"/>
    <s v="SBA"/>
    <s v="NO ADDON"/>
    <n v="20260814"/>
    <s v="Completed"/>
    <s v="HSI Bisnis Promo HUT Telkom PSB 70% - 150 Mbps"/>
    <s v="INDIBIZ"/>
    <m/>
    <m/>
    <d v="2026-08-14T08:00:00"/>
    <s v="2026-08-14 08:00:00 | Nama PIC : Fauzi No HP : 082326860369 Alt : 085642845006 M Janji : 14/08/2026 Jam Pasang : 08.00  - 13:00  NoteÃ‚Â :  hubungi terlebih dahulu sebelum ke lokasi, terima kasih."/>
    <n v="2026"/>
    <n v="8"/>
    <n v="14"/>
    <d v="2026-08-14T00:00:00"/>
    <n v="-0.33333333333575865"/>
    <x v="0"/>
  </r>
  <r>
    <n v="2852"/>
    <n v="1002507032"/>
    <n v="3"/>
    <x v="5"/>
    <n v="5"/>
    <s v="SINGARJA"/>
    <s v="SINGARAJA"/>
    <s v="SGR"/>
    <s v="REG"/>
    <s v="AO"/>
    <x v="0"/>
    <m/>
    <s v="Completed (PS)"/>
    <s v="RBS-Regional 3"/>
    <d v="2026-08-04T09:38:24"/>
    <d v="2026-08-05T08:59:19"/>
    <n v="69356861"/>
    <m/>
    <n v="172424836800"/>
    <s v="PT. Semua karena Anugerah (PG Singaraja)"/>
    <s v="ODP-SGR-FDD/13"/>
    <s v="WO060858802"/>
    <m/>
    <m/>
    <m/>
    <n v="115.08346"/>
    <n v="-8.1129820000000006"/>
    <s v="|MN02545|/CP I KOMANG MARIADA/081805682197-085161735371/it.support@planetgadget.store"/>
    <s v="Sales Force DBS"/>
    <m/>
    <m/>
    <m/>
    <m/>
    <m/>
    <m/>
    <m/>
    <m/>
    <s v="Management Janji"/>
    <s v="2026-08-03 08:00:00|M Janji : 3 agustus 2026  jam Pasang : pagi   Note : hubungi pelanggan jika ingin kelokasi|MU1366|MYDITA"/>
    <s v="FCC"/>
    <d v="2026-04-08T09:40:48"/>
    <m/>
    <m/>
    <s v="PS"/>
    <s v="SGR"/>
    <s v="NO ADDON"/>
    <n v="20260805"/>
    <s v="Completed"/>
    <s v="- 11_11446;Biaya PSB HSI EBIS Tunai di Depan ~ 11[150000]  - E25060;E25060 ~ ES25 - Paket HSI Bisnis (HSIE) Khusus Winback 2.0[0]  - E25060~null~E25060_UNL;UNL ~ Internet-Link Unlimited Internet Usage ~ E25060[0]  - E25060~null~105343;E25060||11||Abodemen"/>
    <s v="INDIBIZ"/>
    <m/>
    <m/>
    <d v="2026-08-04T07:00:00"/>
    <s v="2026-08-03 08:00:00|M Janji : 3 agustus 2026  jam Pasang : pagi   Note : hubungi pelanggan jika ingin kelokasi|MU1366|MYDITA"/>
    <n v="2026"/>
    <n v="8"/>
    <n v="5"/>
    <d v="2026-08-05T00:00:00"/>
    <n v="0.70833333333575865"/>
    <x v="0"/>
  </r>
  <r>
    <n v="2853"/>
    <n v="1002519214"/>
    <n v="3"/>
    <x v="6"/>
    <n v="5"/>
    <s v="SIDOARJO"/>
    <s v="MOJOKERTO"/>
    <s v="MIP"/>
    <s v="REG"/>
    <s v="AO"/>
    <x v="0"/>
    <m/>
    <s v="102 | FOLLOW UP COMPLETED"/>
    <s v="RBS-Regional 3"/>
    <d v="2026-08-11T10:16:33"/>
    <d v="2026-08-13T19:25:25"/>
    <n v="69363026"/>
    <m/>
    <n v="152313204583"/>
    <s v="POOL &amp; GIRAS AIRLANGGA"/>
    <s v="ODP-MIP-FD/29"/>
    <s v="WO061482859"/>
    <m/>
    <m/>
    <m/>
    <n v="112.40144340000001"/>
    <n v="-7.4001615999999997"/>
    <s v="|MC30217|/DINE ALFIAN/83877304448/Dinealfian05@gmail.com"/>
    <s v="Sales Force DBS"/>
    <m/>
    <m/>
    <m/>
    <m/>
    <m/>
    <m/>
    <m/>
    <m/>
    <s v="Management Janji"/>
    <s v="2026-08-12 08:00:00|Nama : BP DINE ALFIAN  No Hp : 083877304448 No Alt :  Tgl Pemasangan : 12 Agustus 2026 Interval : PAGI  Note : Hubungi pelanggan terlebih dahulu|40971402|MYDITA"/>
    <s v="FCC"/>
    <d v="2026-11-08T10:39:50"/>
    <d v="2026-08-12T08:00:00"/>
    <s v="Kendala Pelanggan"/>
    <s v="REVOKE"/>
    <s v="MIP"/>
    <s v="NO ADDON"/>
    <m/>
    <s v="Follow Up Revoke Completed, New Order ID : SC1002525259"/>
    <s v="- 11_11446;Biaya PSB HSI EBIS Tunai di Depan ~ 11[150000]  - SP_NOSS;SP_NOSS ~ Internet NOSS Multispeed Network[0]  - SP_NOSS;SP_NOSS ~ Internet NOSS Multispeed Network[0]  - E25060;E25060 ~ ES25 - Paket HSI Bisnis (HSIE) Khusus Winback 2.0[0]  - E25060~n"/>
    <s v="INDIBIZ"/>
    <m/>
    <m/>
    <d v="2026-08-12T08:00:00"/>
    <s v="2026-08-12 08:00:00|Nama : BP DINE ALFIAN  No Hp : 083877304448 No Alt :  Tgl Pemasangan : 12 Agustus 2026 Interval : PAGI  Note : Hubungi pelanggan terlebih dahulu|40971402|MYDITA"/>
    <m/>
    <m/>
    <m/>
    <e v="#NUM!"/>
    <e v="#NUM!"/>
    <x v="1"/>
  </r>
  <r>
    <n v="2854"/>
    <n v="1002506402"/>
    <n v="3"/>
    <x v="5"/>
    <n v="5"/>
    <s v="SINGARJA"/>
    <s v="GIANYAR"/>
    <s v="GIN"/>
    <s v="REG"/>
    <s v="AO"/>
    <x v="0"/>
    <m/>
    <s v="Completed (PS)"/>
    <s v="RBS-Regional 3"/>
    <d v="2026-08-03T15:33:00"/>
    <d v="2026-08-04T20:43:59"/>
    <n v="69357708"/>
    <m/>
    <n v="172407213020"/>
    <s v="SD NEGERI 3 BLAHBATUH"/>
    <s v="ODP-GIN-FP/121"/>
    <s v="WO060821222"/>
    <m/>
    <m/>
    <m/>
    <n v="115.29449750000001"/>
    <n v="-8.5681677999999994"/>
    <s v="|MN02658|/PIC NI MADE ARI SAPUTRI/087854900801/sdnegeri3blahbatuh@gmail.com"/>
    <s v="Sales Force DBS"/>
    <m/>
    <m/>
    <m/>
    <m/>
    <m/>
    <m/>
    <m/>
    <m/>
    <s v="Management Janji"/>
    <s v="2026-08-05 08:00:00|M Janji : 05/08/2026 Jam Pasang : 08:00  NoteÃ‚Â :  hubungi terlebih dahulu sebelum ke lokasi, terima kasih.|40961370|MYDITA"/>
    <s v="FCC"/>
    <d v="2026-03-08T15:39:47"/>
    <d v="2026-08-05T08:00:00"/>
    <m/>
    <s v="PS"/>
    <s v="GI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M Janji : 05/08/2026 Jam Pasang : 08:00  NoteÃ‚Â :  hubungi terlebih dahulu sebelum ke lokasi, terima kasih.|40961370|MYDITA"/>
    <n v="2026"/>
    <n v="8"/>
    <n v="4"/>
    <d v="2026-08-04T00:00:00"/>
    <n v="-1.3333333333357587"/>
    <x v="0"/>
  </r>
  <r>
    <n v="2855"/>
    <n v="1002509453"/>
    <n v="3"/>
    <x v="0"/>
    <n v="5"/>
    <s v="MATARAM"/>
    <s v="LOMBOK BARAT TENGAH"/>
    <s v="PRY"/>
    <s v="REG"/>
    <s v="AO"/>
    <x v="0"/>
    <m/>
    <s v="Completed (PS)"/>
    <s v="RBS-Regional 3"/>
    <d v="2026-08-04T19:02:53"/>
    <d v="2026-08-04T20:50:13"/>
    <n v="69356961"/>
    <m/>
    <n v="172603791534"/>
    <s v="APOTEK MUJUR"/>
    <s v="ODP-PYA-FAC/14"/>
    <s v="WO060932862"/>
    <m/>
    <m/>
    <m/>
    <n v="116.352376279308"/>
    <n v="-8.7610257703329495"/>
    <s v="MD|MYDB-20260802264165|SC00001/MC00069|APOTEK MUJUR|081929345150"/>
    <s v="MYDIGIBIZPARTNER"/>
    <m/>
    <m/>
    <m/>
    <m/>
    <m/>
    <m/>
    <m/>
    <m/>
    <s v="Management Janji"/>
    <s v="2026-08-03 08:00:00 | Nama PIC : Sahnan  No HP : 081929345150  Alt :   M Janji : 03/08/2026  Jam Pasang : 08.00 - 13:00   NoteÃ‚Â :  hubungi terlebih dahulu sebelum kelokasi "/>
    <s v="FCC"/>
    <d v="2026-04-08T19:10:14"/>
    <m/>
    <m/>
    <s v="PS"/>
    <s v="PRY"/>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8-03 08:00:00 | Nama PIC : Sahnan  No HP : 081929345150  Alt :   M Janji : 03/08/2026  Jam Pasang : 08.00 - 13:00   NoteÃ‚Â :  hubungi terlebih dahulu sebelum kelokasi "/>
    <n v="2026"/>
    <n v="8"/>
    <n v="4"/>
    <d v="2026-08-04T00:00:00"/>
    <n v="-0.29166666666424135"/>
    <x v="0"/>
  </r>
  <r>
    <n v="2856"/>
    <n v="1002518018"/>
    <n v="3"/>
    <x v="4"/>
    <n v="4"/>
    <s v="PEKALONGAN"/>
    <s v="TEGAL"/>
    <s v="TEG"/>
    <s v="REG"/>
    <s v="AO"/>
    <x v="0"/>
    <m/>
    <s v="Completed (PS)"/>
    <s v="RBS-Regional 3"/>
    <d v="2026-08-10T14:27:27"/>
    <d v="2026-08-10T21:31:44"/>
    <n v="69361380"/>
    <s v="-"/>
    <n v="-142212126692"/>
    <s v="PT. ERA BAROKAH SANTOSA"/>
    <s v="ODP-TEG-FP/019"/>
    <s v="WO061410857"/>
    <m/>
    <m/>
    <m/>
    <n v="109.14536433000001"/>
    <n v="-6.8701432540000003"/>
    <s v="|MN00292|MYIA-082674871932/POI/Gilang Permana/087822733582/spbuerabarokahsantosa@gmail.com"/>
    <s v="Sales Profesional"/>
    <m/>
    <m/>
    <m/>
    <m/>
    <m/>
    <m/>
    <m/>
    <m/>
    <s v="Management Janji"/>
    <s v="2026-08-09 08:00:00 | Nama Pic : bp Gilang   No Hp Pic : 087822733582  No alt : -  Jam Pemasangan : pagi   Tanggal Pemasangan : 9 Agustus 2026"/>
    <s v="FCC"/>
    <d v="2026-10-08T14:39:40"/>
    <m/>
    <m/>
    <s v="PS"/>
    <s v="TEG"/>
    <s v="NO ADDON"/>
    <n v="20260810"/>
    <s v="Completed"/>
    <s v="- 11_11446;Biaya PSB HSI EBIS Tunai di Depan ~ 11[150000]  - E25060;E25060 ~ ES25 - Paket HSI Bisnis (HSIE) Khusus Winback 2.0[0]  - E25060~null~E25060_UNL;UNL ~ Internet-Link Unlimited Internet Usage ~ E25060[0]  - E25060~null~105343;E25060||11||Abodemen"/>
    <s v="INDIBIZ"/>
    <m/>
    <m/>
    <d v="2026-08-10T07:00:00"/>
    <s v="2026-08-09 08:00:00 | Nama Pic : bp Gilang   No Hp Pic : 087822733582  No alt : -  Jam Pemasangan : pagi   Tanggal Pemasangan : 9 Agustus 2026"/>
    <n v="2026"/>
    <n v="8"/>
    <n v="10"/>
    <d v="2026-08-10T00:00:00"/>
    <n v="-0.29166666666424135"/>
    <x v="0"/>
  </r>
  <r>
    <n v="2857"/>
    <n v="1002522050"/>
    <n v="3"/>
    <x v="0"/>
    <n v="5"/>
    <s v="MATARAM"/>
    <s v="INNER - NUSA TENGGARA"/>
    <s v="MTR"/>
    <s v="REG"/>
    <s v="AO"/>
    <x v="0"/>
    <s v="1P INET"/>
    <s v="Completed (PS)"/>
    <s v="RBS-Regional 3"/>
    <d v="2026-08-12T12:55:56"/>
    <d v="2026-08-12T15:31:31"/>
    <n v="69364202"/>
    <m/>
    <n v="172601796956"/>
    <s v="DEPOT AIR MINUM TIRTA RENGGUNG"/>
    <s v="ODP-MTR-FDB/67 FDB/D06/67.01"/>
    <s v="WO061581323"/>
    <m/>
    <m/>
    <m/>
    <n v="116.126247011125"/>
    <n v="-8.5495268838893601"/>
    <s v="MD|MYDB-20260811264969|SC00001/MC00025|DEPOT AIR MINUM TIRTA RENGGUNG|087793988211"/>
    <s v="MYDIGIBIZPARTNER"/>
    <m/>
    <m/>
    <m/>
    <m/>
    <m/>
    <m/>
    <m/>
    <m/>
    <s v="Management Janji"/>
    <s v="2026-08-13 15:00:00 | Nama Pic : bp rodi  No Hp Pic :  No alt : -087793988211 Jam Pemasangan : pagi  Tanggal Pemasangan : 13 Agustus 2026"/>
    <s v="FCC"/>
    <d v="2026-12-08T13:10:01"/>
    <d v="2026-08-13T15:00:00"/>
    <m/>
    <s v="PS"/>
    <s v="MTR"/>
    <s v="NO ADDON"/>
    <n v="20260812"/>
    <s v="Completed"/>
    <s v="HSI Bisnis PSB 70% - 100 Mbps"/>
    <s v="INDIBIZ"/>
    <m/>
    <m/>
    <d v="2026-08-13T15:00:00"/>
    <s v="2026-08-13 15:00:00 | Nama Pic : bp rodi  No Hp Pic :  No alt : -087793988211 Jam Pemasangan : pagi  Tanggal Pemasangan : 13 Agustus 2026"/>
    <n v="2026"/>
    <n v="8"/>
    <n v="12"/>
    <d v="2026-08-12T00:00:00"/>
    <n v="-1.625"/>
    <x v="0"/>
  </r>
  <r>
    <n v="2858"/>
    <n v="1002524667"/>
    <n v="3"/>
    <x v="3"/>
    <n v="4"/>
    <s v="YOGYAKARTA"/>
    <s v="INNER - YOGYA JATENG SELATAN"/>
    <s v="KBU"/>
    <s v="REG"/>
    <s v="AO"/>
    <x v="0"/>
    <m/>
    <s v="Completed (PS)"/>
    <s v="RBS-Regional 2"/>
    <d v="2026-08-13T15:20:24"/>
    <d v="2026-08-17T13:46:35"/>
    <n v="69365340"/>
    <m/>
    <n v="146113145624"/>
    <s v="KRI Store Tugu"/>
    <s v="ODP-KBU-FDD/088"/>
    <s v="WO061864812"/>
    <m/>
    <m/>
    <m/>
    <n v="110.36677880000001"/>
    <n v="-7.7834722000000003"/>
    <s v="AMRBS;404252;NADHIRA AUDRIANKA;AO;1S HSI Bisnis 1:1 Internet 50Mbps (355k);KRI Store Tugu;PIC IQBAL 087872217552;it@karyarasaindonesia.co.id"/>
    <s v="Account Manager"/>
    <m/>
    <m/>
    <m/>
    <m/>
    <m/>
    <m/>
    <m/>
    <m/>
    <s v="Management Janji"/>
    <s v="2026-08-18 13:00:00|Nama Pic : bp iqbal  No Hp Pic : 081219854241 No alt : - Jam Pemasangan : pagi  Tanggal Pemasangan : 17 Agustus 2026|40951375|MYDITA"/>
    <s v="FCC"/>
    <s v="13-08-2026 15:25:45"/>
    <d v="2026-08-18T13:00:00"/>
    <m/>
    <s v="PS"/>
    <s v="KBU"/>
    <s v="NO ADDON"/>
    <n v="20260817"/>
    <s v="Completed"/>
    <s v="- 11_11446;Biaya PSB HSI EBIS Tunai di Depan ~ 11[150000]  - SP_NOSS;SP_NOSS ~ Internet NOSS Multispeed Network[0]  - SP_NOSS;SP_NOSS ~ Internet NOSS Multispeed Network[0]  - E23015;E23015 ~ ES23 - Perangkat ONT[0]  - E23015~null~44292;E23015||11||Abodeme"/>
    <s v="INDIBIZ"/>
    <m/>
    <m/>
    <d v="2026-08-18T13:00:00"/>
    <s v="2026-08-18 13:00:00|Nama Pic : bp iqbal  No Hp Pic : 081219854241 No alt : - Jam Pemasangan : pagi  Tanggal Pemasangan : 17 Agustus 2026|40951375|MYDITA"/>
    <n v="2026"/>
    <n v="8"/>
    <n v="17"/>
    <d v="2026-08-17T00:00:00"/>
    <n v="-1.5416666666642413"/>
    <x v="0"/>
  </r>
  <r>
    <n v="2859"/>
    <n v="1002527394"/>
    <n v="3"/>
    <x v="6"/>
    <n v="5"/>
    <s v="SIDOARJO"/>
    <s v="INNER - JATIM TIMUR"/>
    <s v="SDA"/>
    <s v="REG"/>
    <s v="AO"/>
    <x v="0"/>
    <s v="1P INET"/>
    <s v="Completed (PS)"/>
    <s v="RBS-Regional 3"/>
    <d v="2026-08-14T18:16:56"/>
    <d v="2026-08-16T10:15:20"/>
    <n v="69366452"/>
    <m/>
    <n v="152316231297"/>
    <s v="WARKOP VRB"/>
    <s v="ODP-SDA-FGJ/27 FGJ/D05/27.01"/>
    <s v="WO061779883"/>
    <m/>
    <m/>
    <m/>
    <n v="112.68182090000001"/>
    <n v="-7.4587409999999998"/>
    <s v="MD|MYDB-20260814265401|DN00001/MN00443|WARKOP VRB|085931352519"/>
    <s v="MYDIGIBIZPARTNER"/>
    <m/>
    <m/>
    <m/>
    <m/>
    <m/>
    <m/>
    <m/>
    <m/>
    <s v="Management Janji"/>
    <s v="2026-08-15 15:00:00 | Nama PIC : Bp Vito No HP : 085931352519 No Alt : - M Janji :  15 Agustus 2026 Jam Pasang : Pagi / Siang Note : hubungi pelanggan jika ingin kelokasi"/>
    <s v="FCC"/>
    <s v="14-08-2026 18:39:59"/>
    <d v="2026-08-15T15:00:00"/>
    <m/>
    <s v="PS"/>
    <s v="SDA"/>
    <s v="NO ADDON"/>
    <n v="20260816"/>
    <s v="Completed"/>
    <s v="HSI Bisnis Basic Promo HUT Telkom PSB 70% - 50 Mbps"/>
    <s v="INDIBIZ"/>
    <m/>
    <m/>
    <d v="2026-08-15T15:00:00"/>
    <s v="2026-08-15 15:00:00 | Nama PIC : Bp Vito No HP : 085931352519 No Alt : - M Janji :  15 Agustus 2026 Jam Pasang : Pagi / Siang Note : hubungi pelanggan jika ingin kelokasi"/>
    <n v="2026"/>
    <n v="8"/>
    <n v="16"/>
    <d v="2026-08-16T00:00:00"/>
    <n v="0.375"/>
    <x v="0"/>
  </r>
  <r>
    <n v="2860"/>
    <n v="1002516993"/>
    <n v="3"/>
    <x v="3"/>
    <n v="4"/>
    <s v="PURWOKERTO"/>
    <s v="PURWOKERTO"/>
    <s v="PWT"/>
    <s v="DPS"/>
    <s v="AO"/>
    <x v="0"/>
    <m/>
    <s v="102 | FOLLOW UP COMPLETED"/>
    <s v="DPS-Private Conglomeration"/>
    <d v="2026-08-10T09:17:32"/>
    <d v="2026-08-14T15:10:24"/>
    <n v="69362096"/>
    <m/>
    <n v="146303609777"/>
    <s v="PT. Global Jet Express - Kejawar Arcawinangun"/>
    <s v="ODP-PWT-FH/085"/>
    <s v="WO061360728"/>
    <m/>
    <m/>
    <m/>
    <n v="109.261212791378"/>
    <n v="-7.4198967722375802"/>
    <s v="DES HSI | RIZKY ANDAWASATYA | 916315 | TREG3 | PT. Global Jet Express - Kejawar Arcawinangun Purwokerto | 089510570220"/>
    <s v="Account Manager"/>
    <m/>
    <m/>
    <m/>
    <m/>
    <m/>
    <m/>
    <m/>
    <m/>
    <s v="Management Janji"/>
    <s v="PT. Global Jet Express - Kejawar Arcawinangun Purwokerto  Jl. Martadireja II No.3, Kejawar, Arcawinangun, Kec. Purwokerto Tim., Kab Banyumas, Jawa Tengah"/>
    <s v="FCC"/>
    <d v="2026-10-08T09:25:41"/>
    <m/>
    <s v="Kendala Lainnya"/>
    <s v="REVOKE"/>
    <s v="PWT"/>
    <s v="NO ADDON"/>
    <m/>
    <s v="Follow Up Revoke Completed, New Order ID : SC1002526833"/>
    <s v="- 11_11450;Biaya PSB Reguler HSI EBIS ~ 11[150000]  - SP_NOSS;SP_NOSS ~ Internet NOSS Multispeed Network[0]  - SP_NOSS;SP_NOSS ~ Internet NOSS Multispeed Network[0]  - E23015;E23015 ~ ES23 - Perangkat ONT[0]  - E23015~null~44292;E23015||11||Abodemen 0[0] "/>
    <s v="INDIBIZ"/>
    <m/>
    <m/>
    <d v="2026-08-17T12:00:00"/>
    <s v="PT. Global Jet Express - Kejawar Arcawinangun Purwokerto  Jl. Martadireja II No.3, Kejawar, Arcawinangun, Kec. Purwokerto Tim., Kab Banyumas, Jawa Tengah"/>
    <m/>
    <m/>
    <m/>
    <e v="#NUM!"/>
    <e v="#NUM!"/>
    <x v="1"/>
  </r>
  <r>
    <n v="2861"/>
    <n v="1002516160"/>
    <n v="3"/>
    <x v="2"/>
    <n v="5"/>
    <s v="KEDIRI"/>
    <s v="BLITAR"/>
    <s v="BLR"/>
    <s v="REG"/>
    <s v="AO"/>
    <x v="0"/>
    <s v="1P INET"/>
    <s v="Completed (PS)"/>
    <s v="RBS-Regional 3"/>
    <d v="2026-08-08T16:37:56"/>
    <d v="2026-08-09T18:19:59"/>
    <n v="69361607"/>
    <m/>
    <n v="152730235357"/>
    <s v="SPBU 54.661.03 BLITAR"/>
    <s v="ODP-BLR-FX/10 FX/D01/10.01"/>
    <s v="WO061280862"/>
    <m/>
    <m/>
    <m/>
    <n v="112.14531671779"/>
    <n v="-8.0985713227094198"/>
    <s v="|MN00418|MYIA-017586883113/POI/YUDA ROCHMANSYAH/085161151181/spbupakunden@gmail.com"/>
    <s v="MYIB_ASSISTANT"/>
    <m/>
    <m/>
    <m/>
    <m/>
    <m/>
    <m/>
    <m/>
    <m/>
    <s v="Management Janji"/>
    <s v="2026-08-09 13:00:00 | Nama Pic : bp YUDA  No Hp Pic : 085161151181 No alt : - Jam Pemasangan : pagi  Tanggal Pemasangan : 9 Agustus 2026"/>
    <s v="FCC"/>
    <d v="2026-08-08T16:40:10"/>
    <d v="2026-08-09T13:00:00"/>
    <m/>
    <s v="PS"/>
    <s v="BLR"/>
    <s v="NO ADDON"/>
    <n v="20260809"/>
    <s v="Completed"/>
    <s v="HSI Bisnis Promo HUT Telkom PSB 70% - 50 Mbps"/>
    <s v="INDIBIZ"/>
    <m/>
    <m/>
    <d v="2026-08-09T13:00:00"/>
    <s v="2026-08-09 13:00:00 | Nama Pic : bp YUDA  No Hp Pic : 085161151181 No alt : - Jam Pemasangan : pagi  Tanggal Pemasangan : 9 Agustus 2026"/>
    <n v="2026"/>
    <n v="8"/>
    <n v="9"/>
    <d v="2026-08-09T00:00:00"/>
    <n v="-0.54166666666424135"/>
    <x v="0"/>
  </r>
  <r>
    <n v="2862"/>
    <n v="1002514178"/>
    <n v="3"/>
    <x v="0"/>
    <n v="5"/>
    <s v="MATARAM"/>
    <s v="INNER - NUSA TENGGARA"/>
    <s v="MTR"/>
    <s v="DGS"/>
    <s v="AO"/>
    <x v="0"/>
    <m/>
    <s v="102 | FOLLOW UP COMPLETED"/>
    <s v="DGS-B2B TREG"/>
    <d v="2026-08-07T10:43:41"/>
    <d v="2026-08-08T12:11:34"/>
    <n v="69360597"/>
    <m/>
    <n v="172601796128"/>
    <s v="BNN KOTA MATARAM 2"/>
    <s v="ODP-MTR-FCE/09"/>
    <s v="WO061145674"/>
    <m/>
    <m/>
    <m/>
    <n v="116.1359752"/>
    <n v="-8.5664175"/>
    <s v="DGS HSI |BNN KOTA MATARAM| 85238849232| AM DGS | RYAN PRATAMA |896616 |INET 50MBPS | PSB"/>
    <s v="Account Manager"/>
    <m/>
    <m/>
    <m/>
    <m/>
    <m/>
    <m/>
    <m/>
    <m/>
    <s v="Management Janji"/>
    <s v="AO"/>
    <s v="FCC"/>
    <d v="2026-07-08T10:55:20"/>
    <m/>
    <m/>
    <s v="REVOKE"/>
    <s v="MTR"/>
    <s v="NO ADDON"/>
    <m/>
    <s v="Follow Up Revoke Completed, New Order ID : SC1002515855"/>
    <s v="- 11_11450;Biaya PSB Reguler HSI EBIS ~ 11[150000]  - E23015;E23015 ~ ES23 - Perangkat ONT[0]  - E23015~null~44292;E23015||11||Abodemen 0[0]  - E23015~null~E23015_SWONT;SWONT ~ Biaya Sewa ONT ~ E23015[30000]  - E24058;E24058 ~ ES24 - Paket HSI Bisnis (HSI"/>
    <s v="INDIBIZ"/>
    <m/>
    <m/>
    <d v="2026-08-07T12:00:00"/>
    <s v="AO"/>
    <m/>
    <m/>
    <m/>
    <e v="#NUM!"/>
    <e v="#NUM!"/>
    <x v="1"/>
  </r>
  <r>
    <n v="2863"/>
    <n v="1002518603"/>
    <n v="3"/>
    <x v="6"/>
    <n v="5"/>
    <s v="JEMBER"/>
    <s v="SITUBONDO"/>
    <s v="ASB"/>
    <s v="REG"/>
    <s v="AO"/>
    <x v="0"/>
    <s v="1P INET"/>
    <s v="Completed (PS)"/>
    <s v="RBS-Regional 3"/>
    <d v="2026-08-10T17:16:57"/>
    <d v="2026-08-11T20:04:36"/>
    <n v="69362749"/>
    <m/>
    <n v="152527209096"/>
    <s v="TOKO BAROKAH CENTER"/>
    <s v="ODP-ASB-FF/36 FF/D05/36.01"/>
    <s v="WO061436662"/>
    <m/>
    <m/>
    <m/>
    <n v="114.1632571"/>
    <n v="-7.7767279999999896"/>
    <s v="|MC30281|MYIA-040451663651/POI/ADIYANTO /081252736323/stbintan@gmail.com"/>
    <s v="MYIB_ASSISTANT"/>
    <m/>
    <m/>
    <m/>
    <m/>
    <m/>
    <m/>
    <m/>
    <m/>
    <s v="Management Janji"/>
    <s v="2026-08-11 15:00:00 | Jam pemasangan : 12.00 Info Tambahan : Hubungi pelanggan dulu sebelum ke lokasi terimakasih"/>
    <s v="FCC"/>
    <d v="2026-10-08T17:39:53"/>
    <d v="2026-08-11T15:00:00"/>
    <m/>
    <s v="PS"/>
    <s v="ASB"/>
    <s v="NO ADDON"/>
    <n v="20260811"/>
    <s v="Completed"/>
    <s v="HSI Bisnis Promo HUT Telkom PSB 70% - 100 Mbps"/>
    <s v="INDIBIZ"/>
    <m/>
    <m/>
    <d v="2026-08-11T15:00:00"/>
    <s v="2026-08-11 15:00:00 | Jam pemasangan : 12.00 Info Tambahan : Hubungi pelanggan dulu sebelum ke lokasi terimakasih"/>
    <n v="2026"/>
    <n v="8"/>
    <n v="11"/>
    <d v="2026-08-11T00:00:00"/>
    <n v="-0.625"/>
    <x v="0"/>
  </r>
  <r>
    <n v="2864"/>
    <n v="1002511700"/>
    <n v="3"/>
    <x v="7"/>
    <n v="4"/>
    <s v="KUDUS"/>
    <s v="REMBANG"/>
    <s v="RBN"/>
    <s v="REG"/>
    <s v="AO"/>
    <x v="0"/>
    <s v="1P INET"/>
    <s v="Completed (PS)"/>
    <s v="RBS-Regional 3"/>
    <d v="2026-08-06T10:01:57"/>
    <d v="2026-08-07T19:39:30"/>
    <n v="69359697"/>
    <m/>
    <n v="142570111966"/>
    <s v="SPBU 4459203"/>
    <s v="ODP-RBN-FF/077 FF/D01/077.01"/>
    <s v="WO061048911"/>
    <m/>
    <m/>
    <m/>
    <n v="111.3131825"/>
    <n v="-6.6995836999999998"/>
    <s v="|MC60142|MYIA-045327340075/POI/DERA BAHTIAR WIDIYANTO /08562685148/spbu_modern@yahoo.com"/>
    <s v="MYIB_ASSISTANT"/>
    <m/>
    <m/>
    <m/>
    <m/>
    <m/>
    <m/>
    <m/>
    <m/>
    <s v="Management Janji"/>
    <s v="2026-08-07 08:00:00 | telp :08562685148 alt : manja : pagi : siang 07/08/2026 hub sebelum ke lokasi "/>
    <s v="FCC"/>
    <d v="2026-06-08T10:10:02"/>
    <d v="2026-08-07T08:00:00"/>
    <m/>
    <s v="PS"/>
    <s v="RBN"/>
    <s v="NO ADDON"/>
    <n v="20260807"/>
    <s v="Completed"/>
    <s v="HSI Bisnis Basic Promo HUT Telkom PSB 70% - 150 Mbps"/>
    <s v="INDIBIZ"/>
    <m/>
    <m/>
    <d v="2026-08-07T08:00:00"/>
    <s v="2026-08-07 08:00:00 | telp :08562685148 alt : manja : pagi : siang 07/08/2026 hub sebelum ke lokasi "/>
    <n v="2026"/>
    <n v="8"/>
    <n v="7"/>
    <d v="2026-08-07T00:00:00"/>
    <n v="-0.33333333333575865"/>
    <x v="0"/>
  </r>
  <r>
    <n v="2865"/>
    <n v="1002518271"/>
    <n v="3"/>
    <x v="0"/>
    <n v="5"/>
    <s v="MATARAM"/>
    <s v="LOMBOK TIMUR UTARA"/>
    <s v="SEL"/>
    <s v="REG"/>
    <s v="AO"/>
    <x v="0"/>
    <m/>
    <s v="Completed (PS)"/>
    <s v="RBS-Regional 3"/>
    <d v="2026-08-10T15:24:42"/>
    <d v="2026-08-12T16:37:31"/>
    <n v="69362639"/>
    <m/>
    <n v="172619203339"/>
    <s v="PT. GLOBAL JET EXPRESS"/>
    <s v="GCL-SEL-F04/08"/>
    <s v="WO061494812"/>
    <m/>
    <m/>
    <m/>
    <n v="116.555699"/>
    <n v="-8.6600616000000006"/>
    <s v="|MN02545|/PIC MERI INDAH KHARIANI/085739042532-085932233964/divisibrpjntexpress@gmail.com"/>
    <s v="Sales Force DBS"/>
    <m/>
    <m/>
    <m/>
    <m/>
    <m/>
    <m/>
    <m/>
    <m/>
    <s v="Management Janji"/>
    <s v="2026-08-14 08:00:00|Nama PIC : Bapak Adi No HP : 085739042532 No Alternatif : - M Janji : 12/07/2026 Jam Pasang : Pagi NoteÃ‚Â :  Hubungi terlebih dahulu sebelum ke lokasi |40961370|MYDITA"/>
    <s v="FCC"/>
    <d v="2026-10-08T15:25:39"/>
    <d v="2026-08-14T08:00:00"/>
    <m/>
    <s v="PS"/>
    <s v="SEL"/>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Nama PIC : Bapak Adi No HP : 085739042532 No Alternatif : - M Janji : 12/07/2026 Jam Pasang : Pagi NoteÃ‚Â :  Hubungi terlebih dahulu sebelum ke lokasi |40961370|MYDITA"/>
    <n v="2026"/>
    <n v="8"/>
    <n v="12"/>
    <d v="2026-08-12T00:00:00"/>
    <n v="-2.3333333333357587"/>
    <x v="0"/>
  </r>
  <r>
    <n v="2866"/>
    <n v="1002519891"/>
    <n v="3"/>
    <x v="1"/>
    <n v="5"/>
    <s v="MADURA"/>
    <s v="BANGKALAN"/>
    <s v="KML"/>
    <s v="REG"/>
    <s v="AO"/>
    <x v="0"/>
    <m/>
    <s v="100 | REVOKE COMPLETED"/>
    <s v="RBS-Regional 3"/>
    <d v="2026-08-11T13:30:22"/>
    <d v="2026-08-12T11:06:06"/>
    <n v="69361695"/>
    <m/>
    <n v="152436204692"/>
    <s v="KOST ANDALUS PUTRI"/>
    <s v="ODP-KML-FJ/08"/>
    <s v="WO061499876"/>
    <m/>
    <m/>
    <m/>
    <n v="112.720381"/>
    <n v="-7.1262829999999999"/>
    <s v="|MN02600|/KOST ANDALUS PUTRI/087775209111/opporeno09871@gmail.com/HSI Bisnis Promo HUT Telkom (1:1) 150 Mbps (Rp 620.000) PSB Rp 150.000/Abdul Malik/-7.127820, 112.720659"/>
    <s v="Sales Force DBS"/>
    <m/>
    <m/>
    <m/>
    <m/>
    <m/>
    <m/>
    <m/>
    <m/>
    <s v="Management Janji"/>
    <s v="2026-08-10 13:00:00|Nama PIC:  bp aris  No HP: 087775209111  Alt:  Tanggal: 10/8/2026  Jam Pasang: Siang  Note: Hubungi sebelum ke lokasi, terimakasih.|40010577|MYDITA"/>
    <s v="FCC"/>
    <d v="2026-11-08T13:39:46"/>
    <m/>
    <s v="Kendala Pelanggan"/>
    <s v="REVOKE"/>
    <s v="KML"/>
    <s v="NO ADDON"/>
    <m/>
    <s v="Revoke Completed"/>
    <s v="- 11_11446;Biaya PSB HSI EBIS Tunai di Depan ~ 11[150000]  - E23015;E23015 ~ ES23 - Perangkat ONT[0]  - E23015~null~44292;E23015||11||Abodemen 0[0]  - E23015~null~E23015_SWONTPREM;SWONTPREM ~ Biaya Sewa ONT Premium ~ E23015[50000]  - E25060;E25060 ~ ES25 "/>
    <s v="INDIBIZ"/>
    <m/>
    <m/>
    <d v="2026-08-11T07:00:00"/>
    <s v="2026-08-10 13:00:00|Nama PIC:  bp aris  No HP: 087775209111  Alt:  Tanggal: 10/8/2026  Jam Pasang: Siang  Note: Hubungi sebelum ke lokasi, terimakasih.|40010577|MYDITA"/>
    <m/>
    <m/>
    <m/>
    <e v="#NUM!"/>
    <e v="#NUM!"/>
    <x v="1"/>
  </r>
  <r>
    <n v="2867"/>
    <n v="1002526167"/>
    <n v="3"/>
    <x v="4"/>
    <n v="4"/>
    <s v="PEKALONGAN"/>
    <s v="PEKALONGAN"/>
    <s v="PKL"/>
    <s v="REG"/>
    <s v="AO"/>
    <x v="0"/>
    <m/>
    <s v="8 | OSS - PONR"/>
    <s v="RBS-Regional 3"/>
    <d v="2026-08-14T11:31:50"/>
    <d v="2026-08-18T08:16:22"/>
    <n v="69365926"/>
    <m/>
    <n v="142202154754"/>
    <s v="SPBU KURIPAN PEKALONGAN"/>
    <s v="ODP-PKL-FCF/066"/>
    <s v="WO061806989"/>
    <m/>
    <m/>
    <m/>
    <n v="109.6847058"/>
    <n v="-6.9335288999999998"/>
    <s v="AMRBS;950393;REG3;INDRI;082121745712;HSI 1S 100MB;535k;PIC 085731181050;kuripankidulspbu@yahoo.co.id"/>
    <s v="Account Manager"/>
    <m/>
    <m/>
    <m/>
    <m/>
    <m/>
    <m/>
    <m/>
    <m/>
    <s v="Management Janji"/>
    <s v="2026-08-18 08:00:00|M Janji :  18 Agustus 2026 Jam Pasang : Pagi Note : hubungi pelanggan jika ingin ke lokasi, terima kasih|40941148|MYDITA"/>
    <s v="FCC"/>
    <s v="14-08-2026 11:39:52"/>
    <d v="2026-08-18T08:00:00"/>
    <m/>
    <s v="ACT_COM"/>
    <s v="PKL"/>
    <s v="NO ADDON"/>
    <m/>
    <s v="PONR"/>
    <s v="- 11_11446;Biaya PSB HSI EBIS Tunai di Depan ~ 11[150000]  - SP_NOSS;SP_NOSS ~ Internet NOSS Multispeed Network[0]  - SP_NOSS;SP_NOSS ~ Internet NOSS Multispeed Network[0]  - E23015;E23015 ~ ES23 - Perangkat ONT[0]  - E23015~null~44292;E23015||11||Abodeme"/>
    <s v="INDIBIZ"/>
    <m/>
    <m/>
    <d v="2026-08-18T08:00:00"/>
    <s v="2026-08-18 08:00:00|M Janji :  18 Agustus 2026 Jam Pasang : Pagi Note : hubungi pelanggan jika ingin ke lokasi, terima kasih|40941148|MYDITA"/>
    <m/>
    <m/>
    <m/>
    <e v="#NUM!"/>
    <e v="#NUM!"/>
    <x v="1"/>
  </r>
  <r>
    <n v="2868"/>
    <n v="1002513434"/>
    <n v="3"/>
    <x v="2"/>
    <n v="5"/>
    <s v="KEDIRI"/>
    <s v="TULUNGAGUNG"/>
    <s v="CAT"/>
    <s v="REG"/>
    <s v="AO"/>
    <x v="0"/>
    <s v="1P INET"/>
    <s v="Completed (PS)"/>
    <s v="RBS-Regional 3"/>
    <d v="2026-08-06T18:22:56"/>
    <d v="2026-08-08T06:15:36"/>
    <n v="69360330"/>
    <m/>
    <n v="152622208690"/>
    <s v="UD. SRI WAHYU WIDOWATI (SPBU 54.662.19)"/>
    <s v="ODP-CAT-FD/64 FD/D02/64.01"/>
    <s v="WO061113762"/>
    <m/>
    <m/>
    <m/>
    <n v="111.788876958114"/>
    <n v="-8.1512564511125802"/>
    <s v="|MN00418|MYIA-054659160784/POI/ ENDRI SUSANTO, S.H/081335070008/spbu.bsgroup19@gmail.com"/>
    <s v="MYIB_ASSISTANT"/>
    <m/>
    <m/>
    <m/>
    <m/>
    <m/>
    <m/>
    <m/>
    <m/>
    <s v="Management Janji"/>
    <s v="2026-08-07 15:00:00 | M Janji :  08  Agustus 2026 Jam Pasang : Pagi Note : hubungi pelanggan jika ingin ke lokasi, terima kasih."/>
    <s v="FCC"/>
    <d v="2026-06-08T18:39:57"/>
    <d v="2026-08-07T15:00:00"/>
    <m/>
    <s v="PS"/>
    <s v="CAT"/>
    <s v="NO ADDON"/>
    <n v="20260808"/>
    <s v="Completed"/>
    <s v="HSI Bisnis Promo HUT Telkom PSB 70% - 50 Mbps"/>
    <s v="INDIBIZ"/>
    <m/>
    <m/>
    <d v="2026-08-07T15:00:00"/>
    <s v="2026-08-07 15:00:00 | M Janji :  08  Agustus 2026 Jam Pasang : Pagi Note : hubungi pelanggan jika ingin ke lokasi, terima kasih."/>
    <n v="2026"/>
    <n v="8"/>
    <n v="8"/>
    <d v="2026-08-08T00:00:00"/>
    <n v="0.375"/>
    <x v="0"/>
  </r>
  <r>
    <n v="2869"/>
    <n v="1002515061"/>
    <n v="3"/>
    <x v="4"/>
    <n v="4"/>
    <s v="SEMARANG"/>
    <s v="INNER - SEMARANG JATENG UTARA"/>
    <s v="JHR"/>
    <s v="REG"/>
    <s v="AO"/>
    <x v="0"/>
    <s v="1P INET"/>
    <s v="Completed (PS)"/>
    <s v="RBS-Regional 3"/>
    <d v="2026-08-07T15:23:57"/>
    <d v="2026-08-08T18:40:29"/>
    <n v="69360985"/>
    <m/>
    <n v="142406122516"/>
    <s v="KANTIN HMC 04"/>
    <s v="ODP-JHR-FCV/077 FCV/D06/077.01"/>
    <s v="WO061181571"/>
    <m/>
    <m/>
    <m/>
    <n v="110.4182481"/>
    <n v="-6.9489029999999996"/>
    <s v="MD|MYDB-20260807264634|DN00001/MN00966|KANTIN HMC 04|081266943620"/>
    <s v="MYDIGIBIZPARTNER"/>
    <m/>
    <m/>
    <m/>
    <m/>
    <m/>
    <m/>
    <m/>
    <m/>
    <s v="Management Janji"/>
    <s v="2026-08-08 13:00:00 | M Janji : 8 agustus 2026 jam Pasang : siang Note : hubungi pelanggan jika ingin kelokasi "/>
    <s v="FCC"/>
    <d v="2026-07-08T15:25:38"/>
    <d v="2026-08-08T13:00:00"/>
    <m/>
    <s v="PS"/>
    <s v="JHR"/>
    <s v="NO ADDON"/>
    <n v="20260808"/>
    <s v="Completed"/>
    <s v="HSI Bisnis Promo HUT Telkom PSB 70% - 150 Mbps"/>
    <s v="INDIBIZ"/>
    <m/>
    <m/>
    <d v="2026-08-08T13:00:00"/>
    <s v="2026-08-08 13:00:00 | M Janji : 8 agustus 2026 jam Pasang : siang Note : hubungi pelanggan jika ingin kelokasi "/>
    <n v="2026"/>
    <n v="8"/>
    <n v="8"/>
    <d v="2026-08-08T00:00:00"/>
    <n v="-0.54166666666424135"/>
    <x v="0"/>
  </r>
  <r>
    <n v="2870"/>
    <n v="1002517943"/>
    <n v="3"/>
    <x v="4"/>
    <n v="4"/>
    <s v="PEKALONGAN"/>
    <s v="TEGAL"/>
    <s v="TEG"/>
    <s v="REG"/>
    <s v="AO"/>
    <x v="0"/>
    <m/>
    <s v="Completed (PS)"/>
    <s v="RBS-Regional 3"/>
    <d v="2026-08-10T14:09:07"/>
    <d v="2026-08-10T14:45:08"/>
    <n v="69361457"/>
    <n v="2838428733"/>
    <n v="142212126691"/>
    <s v="PT VIVO MOBILE INDONESIA"/>
    <s v="ODP-TEG-FN/020"/>
    <s v="WO061407671"/>
    <m/>
    <m/>
    <m/>
    <n v="109.139302"/>
    <n v="-6.872503"/>
    <s v="MD|MYDB-20260808264741|DN00001/MN00347|PT VIVO MOBILE INDONESIA|082135851212"/>
    <s v="MYDIGIBIZPARTNER"/>
    <m/>
    <m/>
    <m/>
    <m/>
    <m/>
    <m/>
    <m/>
    <m/>
    <s v="Management Janji"/>
    <s v="2026-08-10 13:00:00 | Nama : BU IIS SUMARNI   No Hp : 082135851212  No Alt :   Tgl Pemasangan : 10 Agustus 2026  Interval : SIANG  Note : Hubungi pelanggan terlebih dahulu"/>
    <s v="FCC"/>
    <d v="2026-10-08T14:09:59"/>
    <m/>
    <m/>
    <s v="PS"/>
    <s v="TEG"/>
    <s v="NO ADDON"/>
    <n v="20260810"/>
    <s v="Completed"/>
    <s v="- 11_11446;Biaya PSB HSI EBIS Tunai di Depan ~ 11[150000]  - BWY DL;BWY DL ~ Saluran Dua Arah(BothWay)[0]  - E23053;E23053 ~ ES23 - Paket HSI Bisnis  Phone (PHONE)[0]  - E23053~null~44864;E23053||11||Abodemen 0[0]  - E23053~null~E23053_IN800;IN800 ~ Free "/>
    <s v="INDIBIZ"/>
    <m/>
    <m/>
    <d v="2026-08-10T07:00:00"/>
    <s v="2026-08-10 13:00:00 | Nama : BU IIS SUMARNI   No Hp : 082135851212  No Alt :   Tgl Pemasangan : 10 Agustus 2026  Interval : SIANG  Note : Hubungi pelanggan terlebih dahulu"/>
    <n v="2026"/>
    <n v="8"/>
    <n v="10"/>
    <d v="2026-08-10T00:00:00"/>
    <n v="-0.29166666666424135"/>
    <x v="0"/>
  </r>
  <r>
    <n v="2871"/>
    <n v="1002504437"/>
    <n v="3"/>
    <x v="7"/>
    <n v="4"/>
    <s v="SOLO"/>
    <s v="BOYOLALI"/>
    <s v="BYL"/>
    <s v="REG"/>
    <s v="AO"/>
    <x v="0"/>
    <s v="1P INET"/>
    <s v="98 | OSS - CANCEL COMPLETE"/>
    <s v="RBS-Regional 3"/>
    <d v="2026-08-01T11:31:57"/>
    <d v="2026-08-05T09:51:29"/>
    <n v="69356667"/>
    <m/>
    <n v="143553212725"/>
    <s v="PT. MITRA SARANA PLASTINDO"/>
    <s v="ODP-BYL-FAH/064 FAH/D05/064.01"/>
    <s v="WO060634767"/>
    <m/>
    <m/>
    <m/>
    <n v="110.60347299999999"/>
    <n v="-7.4910819999999996"/>
    <s v="|MN00396|MYIA-052677045144/POI/SHAKYRA JUNIA/089509772742/info.mitrasaranaplastindo@gmail.com"/>
    <s v="MYIB_ASSISTANT"/>
    <m/>
    <m/>
    <m/>
    <m/>
    <m/>
    <m/>
    <m/>
    <m/>
    <s v="Management Janji"/>
    <s v="2026-08-02 08:00:00 | Tanggal pemasangan: 01/08/2026 Jam pemasangan : pagi / siang Info Tambahan : Hubungi pelanggan dulu sebelum ke lokasi terima kasih"/>
    <s v="FCC"/>
    <d v="2026-01-08T11:39:50"/>
    <d v="2026-08-02T08:00:00"/>
    <s v="Kendala Teknik"/>
    <s v="CANCEL"/>
    <s v="BYL"/>
    <s v="NO ADDON"/>
    <m/>
    <s v="Cancel Completed"/>
    <s v="HSI Bisnis Promo HUT Telkom PSB 70% - 100 Mbps"/>
    <s v="INDIBIZ"/>
    <m/>
    <m/>
    <d v="2026-08-02T08:00:00"/>
    <s v="2026-08-02 08:00:00 | Tanggal pemasangan: 01/08/2026 Jam pemasangan : pagi / siang Info Tambahan : Hubungi pelanggan dulu sebelum ke lokasi terima kasih"/>
    <m/>
    <m/>
    <m/>
    <e v="#NUM!"/>
    <e v="#NUM!"/>
    <x v="1"/>
  </r>
  <r>
    <n v="2872"/>
    <n v="1002523972"/>
    <n v="3"/>
    <x v="0"/>
    <n v="5"/>
    <s v="MATARAM"/>
    <s v="BIMA"/>
    <s v="SAP"/>
    <s v="REG"/>
    <s v="AO"/>
    <x v="0"/>
    <s v="1P INET"/>
    <s v="Completed (PS)"/>
    <s v="RBS-Regional 3"/>
    <d v="2026-08-13T11:37:56"/>
    <d v="2026-08-14T16:54:23"/>
    <n v="69365013"/>
    <m/>
    <n v="172610305726"/>
    <s v="Sangiang karya Pratama"/>
    <s v="ODP-SAP-FAA/01 FAA/D01/01.01"/>
    <s v="WO061655344"/>
    <m/>
    <m/>
    <m/>
    <n v="118.99089840000001"/>
    <n v="-8.5709488999999994"/>
    <s v="MD|MYDB-20260813265187|DN00001/MN02085|Sangiang karya Pratama|082339076557"/>
    <s v="MYDIGIBIZPARTNER"/>
    <m/>
    <m/>
    <m/>
    <m/>
    <m/>
    <m/>
    <m/>
    <m/>
    <s v="Management Janji"/>
    <s v="2026-08-14 15:00:00 | M Janji : (14 AGUSTUS 2026) jam Pasang : siang Note : hubungi pelanggan jika ingin kelokasi"/>
    <s v="FCC"/>
    <s v="13-08-2026 11:39:50"/>
    <d v="2026-08-14T15:00:00"/>
    <s v="Kendala Lainnya"/>
    <s v="PS"/>
    <s v="SAP"/>
    <s v="NETMONK"/>
    <n v="20260814"/>
    <s v="Completed"/>
    <s v="HSI Bisnis Bundling Netmonk PSB 70% - 50 Mbps"/>
    <s v="INDIBIZ"/>
    <m/>
    <m/>
    <d v="2026-08-14T15:00:00"/>
    <s v="2026-08-14 15:00:00 | M Janji : (14 AGUSTUS 2026) jam Pasang : siang Note : hubungi pelanggan jika ingin kelokasi"/>
    <n v="2026"/>
    <n v="8"/>
    <n v="14"/>
    <d v="2026-08-14T00:00:00"/>
    <n v="-0.625"/>
    <x v="0"/>
  </r>
  <r>
    <n v="2873"/>
    <n v="1002511731"/>
    <n v="3"/>
    <x v="1"/>
    <n v="5"/>
    <s v="MADURA"/>
    <s v="BANGKALAN"/>
    <s v="TBU"/>
    <s v="REG"/>
    <s v="AO"/>
    <x v="0"/>
    <m/>
    <s v="Completed (PS)"/>
    <s v="RBS-Regional 3"/>
    <d v="2026-08-06T10:16:09"/>
    <d v="2026-08-06T14:55:19"/>
    <n v="69356710"/>
    <m/>
    <n v="152458900511"/>
    <s v="Raudhatul athfal Nurul Fatimah"/>
    <s v="ODP-TBU-FA/02"/>
    <s v="WO061051105"/>
    <m/>
    <m/>
    <m/>
    <n v="113.036381233252"/>
    <n v="-6.96453318153584"/>
    <s v="MD|MYDB-20260801264120|DN00001/MN00572|Raudhatul athfal Nurul Fatimah|081555916848"/>
    <s v="MYDIGIBIZPARTNER"/>
    <m/>
    <m/>
    <m/>
    <m/>
    <m/>
    <m/>
    <m/>
    <m/>
    <s v="Management Janji"/>
    <s v="2026-08-02 13:00:00 | Nama PIC : Syaiful  No HP : 081555916848  Alt :   M Janji : 02/08/2026  NoteÃ‚Â :  hubungi terlebih dahulu sebelum kelokasi "/>
    <s v="FCC"/>
    <d v="2026-06-08T10:25:07"/>
    <m/>
    <m/>
    <s v="PS"/>
    <s v="TBU"/>
    <s v="NETMONK"/>
    <n v="20260806"/>
    <s v="Completed"/>
    <s v="- 11_11446;Biaya PSB HSI EBIS Tunai di Depan ~ 11[150000]  - E23015;E23015 ~ ES23 - Perangkat ONT[0]  - E23015~null~44292;E23015||11||Abodemen 0[0]  - E23015~null~E23015_SWONTPREM;SWONTPREM ~ Biaya Sewa ONT Premium ~ E23015[50000]  - E25060;E25060 ~ ES25 "/>
    <s v="INDIBIZ"/>
    <m/>
    <m/>
    <d v="2026-08-06T07:00:00"/>
    <s v="2026-08-02 13:00:00 | Nama PIC : Syaiful  No HP : 081555916848  Alt :   M Janji : 02/08/2026  NoteÃ‚Â :  hubungi terlebih dahulu sebelum kelokasi "/>
    <n v="2026"/>
    <n v="8"/>
    <n v="6"/>
    <d v="2026-08-06T00:00:00"/>
    <n v="-0.29166666666424135"/>
    <x v="0"/>
  </r>
  <r>
    <n v="2874"/>
    <n v="1002514894"/>
    <n v="3"/>
    <x v="2"/>
    <n v="5"/>
    <s v="KEDIRI"/>
    <s v="NGANJUK"/>
    <s v="GON"/>
    <s v="REG"/>
    <s v="AO"/>
    <x v="0"/>
    <s v="1P INET"/>
    <s v="Completed (PS)"/>
    <s v="RBS-Regional 3"/>
    <d v="2026-08-07T14:43:56"/>
    <d v="2026-08-07T16:29:41"/>
    <n v="69360925"/>
    <m/>
    <n v="152628206860"/>
    <s v="BENGKEL WAHYU"/>
    <s v="ODP-GDN-FC/19 FC/D02/19.01"/>
    <s v="WO061174608"/>
    <m/>
    <m/>
    <m/>
    <n v="111.91616999999999"/>
    <n v="-7.5354369999999999"/>
    <s v="|MN02822|MYIA-062005891778/POI/M WAHYUDA PRATAMA/082143164810/ysg69970@gmail.com"/>
    <s v="MYIB_ASSISTANT"/>
    <m/>
    <m/>
    <m/>
    <m/>
    <m/>
    <m/>
    <m/>
    <m/>
    <s v="Management Janji"/>
    <s v="2026-08-08 13:00:00 | Tanggal pemasangan: 08/08/2026 Jam pemasangan : pagi / siang Info Tambahan : Hubungi pelanggan dulu sebelum ke lokasi. terima kasih "/>
    <s v="FCC"/>
    <d v="2026-07-08T14:56:06"/>
    <d v="2026-08-08T13:00:00"/>
    <m/>
    <s v="PS"/>
    <s v="GON"/>
    <s v="NO ADDON"/>
    <n v="20260807"/>
    <s v="Completed"/>
    <s v="HSI Bisnis Promo HUT Telkom PSB 70% - 75 Mbps"/>
    <s v="INDIBIZ"/>
    <m/>
    <m/>
    <d v="2026-08-08T13:00:00"/>
    <s v="2026-08-08 13:00:00 | Tanggal pemasangan: 08/08/2026 Jam pemasangan : pagi / siang Info Tambahan : Hubungi pelanggan dulu sebelum ke lokasi. terima kasih "/>
    <n v="2026"/>
    <n v="8"/>
    <n v="7"/>
    <d v="2026-08-07T00:00:00"/>
    <n v="-1.5416666666642413"/>
    <x v="0"/>
  </r>
  <r>
    <n v="2875"/>
    <n v="1002508916"/>
    <n v="3"/>
    <x v="7"/>
    <n v="4"/>
    <s v="KUDUS"/>
    <s v="PURWODADI"/>
    <s v="WRO"/>
    <s v="REG"/>
    <s v="AO"/>
    <x v="0"/>
    <s v="1P INET"/>
    <s v="102 | FOLLOW UP COMPLETED"/>
    <s v="RBS-Regional 3"/>
    <d v="2026-08-04T15:29:56"/>
    <d v="2026-08-06T13:00:06"/>
    <n v="69358471"/>
    <m/>
    <n v="142509107211"/>
    <s v="SPBU 4458117"/>
    <s v="ODP-WRO-FK/024 FK/D05/024.01"/>
    <s v="WO060912545"/>
    <m/>
    <m/>
    <m/>
    <n v="111.209749"/>
    <n v="-7.1747110000000003"/>
    <s v="|MN01996|MYIA-038676306805/POI/Yusuf Agus Mulyono/087833124062/spbu4458117tlogotirto@gmail.com"/>
    <s v="MYIB_ASSISTANT"/>
    <m/>
    <m/>
    <m/>
    <m/>
    <m/>
    <m/>
    <m/>
    <m/>
    <s v="Management Janji"/>
    <s v="2026-08-05 13:00:00 | M Janji : (05/08/2026) jam Pasang pagi / siang  Note : hubungi pelanggan jika ingin kelokasi"/>
    <s v="FCC"/>
    <d v="2026-04-08T15:40:01"/>
    <d v="2026-08-05T13:00:00"/>
    <m/>
    <s v="REVOKE"/>
    <s v="WRO"/>
    <s v="NO ADDON"/>
    <m/>
    <s v="Follow Up Revoke Completed, New Order ID : SC1002512304"/>
    <s v="HSI Bisnis Promo HUT Telkom PSB 70% - 100 Mbps"/>
    <s v="INDIBIZ"/>
    <m/>
    <m/>
    <d v="2026-08-05T13:00:00"/>
    <s v="2026-08-05 13:00:00 | M Janji : (05/08/2026) jam Pasang pagi / siang  Note : hubungi pelanggan jika ingin kelokasi"/>
    <m/>
    <m/>
    <m/>
    <e v="#NUM!"/>
    <e v="#NUM!"/>
    <x v="1"/>
  </r>
  <r>
    <n v="2876"/>
    <n v="1002526658"/>
    <n v="3"/>
    <x v="2"/>
    <n v="5"/>
    <s v="KEDIRI"/>
    <s v="KEDIRI"/>
    <s v="PPR"/>
    <s v="REG"/>
    <s v="AO"/>
    <x v="0"/>
    <s v="1P INET"/>
    <s v="Completed (PS)"/>
    <s v="RBS-Regional 3"/>
    <d v="2026-08-14T14:40:56"/>
    <d v="2026-08-16T14:19:38"/>
    <n v="69366150"/>
    <m/>
    <n v="152652209192"/>
    <s v="BUMDES PEHKULON"/>
    <s v="ODP-PPR-FE/21 FE/D03/21.01"/>
    <s v="WO061755638"/>
    <m/>
    <m/>
    <m/>
    <n v="112.0745349"/>
    <n v="-7.7282510999999996"/>
    <s v="MD|MYDB-20260814265351|DN00001/MN00968|BUMDES PEHKULON|08128536082"/>
    <s v="MYDIGIBIZPARTNER"/>
    <m/>
    <m/>
    <m/>
    <m/>
    <m/>
    <m/>
    <m/>
    <m/>
    <s v="Management Janji"/>
    <s v="2026-08-15 15:00:00 | Nama PIC : Mujiati No HP : 08128536082 Alt :  M Janji : 15 Augustus 2026 Jam Pasang : 08.00 - 13:00  NoteÃ‚Â :  hubungi terlebih dahulu sebelum kelokasi"/>
    <s v="FCC"/>
    <s v="14-08-2026 14:55:03"/>
    <d v="2026-08-15T15:00:00"/>
    <m/>
    <s v="PS"/>
    <s v="PPR"/>
    <s v="NO ADDON"/>
    <n v="20260816"/>
    <s v="Completed"/>
    <s v="HSI Bisnis Promo HUT Telkom PSB 70% - 150 Mbps"/>
    <s v="INDIBIZ"/>
    <m/>
    <m/>
    <d v="2026-08-15T15:00:00"/>
    <s v="2026-08-15 15:00:00 | Nama PIC : Mujiati No HP : 08128536082 Alt :  M Janji : 15 Augustus 2026 Jam Pasang : 08.00 - 13:00  NoteÃ‚Â :  hubungi terlebih dahulu sebelum kelokasi"/>
    <n v="2026"/>
    <n v="8"/>
    <n v="16"/>
    <d v="2026-08-16T00:00:00"/>
    <n v="0.375"/>
    <x v="0"/>
  </r>
  <r>
    <n v="2877"/>
    <n v="1002514933"/>
    <n v="3"/>
    <x v="0"/>
    <n v="5"/>
    <s v="KUPANG"/>
    <s v="KUPANG"/>
    <s v="KPN"/>
    <s v="REG"/>
    <s v="AO"/>
    <x v="0"/>
    <s v="1P INET"/>
    <s v="98 | OSS - CANCEL COMPLETE"/>
    <s v="RBS-Regional 3"/>
    <d v="2026-08-07T14:55:56"/>
    <d v="2026-08-12T08:19:59"/>
    <n v="69360915"/>
    <m/>
    <n v="172502311393"/>
    <s v="CAFE KOPI &amp; TEH"/>
    <s v="ODP-KPN-FGC/47 FGC/D03/47.01"/>
    <s v="WO061176129"/>
    <m/>
    <m/>
    <m/>
    <n v="123.6068441"/>
    <n v="-10.164740699999999"/>
    <s v="|MN01740|MYIA-088289623326/POI/Dr.ARLEY SADRA TELUSSA/081216010785/saver_edybria@yahoo.co.id"/>
    <s v="MYIB_ASSISTANT"/>
    <m/>
    <m/>
    <m/>
    <m/>
    <m/>
    <m/>
    <m/>
    <m/>
    <s v="Management Janji"/>
    <s v="2026-08-08 13:00:00 | Tanggal pemasangan: 08/08/2026 Jam pemasangan : pagi / siang Info Tambahan : Hubungi pelanggan dulu sebelum ke lokasi. terima kasih "/>
    <s v="FCC"/>
    <d v="2026-07-08T15:25:38"/>
    <d v="2026-08-08T13:00:00"/>
    <s v="Kendala Lainnya"/>
    <s v="CANCEL"/>
    <s v="KPN"/>
    <s v="NO ADDON"/>
    <m/>
    <s v="Cancel Completed"/>
    <s v="HSI Bisnis Basic Promo HUT Telkom PSB 70% - 75 Mbps"/>
    <s v="INDIBIZ"/>
    <m/>
    <m/>
    <d v="2026-08-08T13:00:00"/>
    <s v="2026-08-08 13:00:00 | Tanggal pemasangan: 08/08/2026 Jam pemasangan : pagi / siang Info Tambahan : Hubungi pelanggan dulu sebelum ke lokasi. terima kasih "/>
    <m/>
    <m/>
    <m/>
    <e v="#NUM!"/>
    <e v="#NUM!"/>
    <x v="1"/>
  </r>
  <r>
    <n v="2878"/>
    <n v="1002519984"/>
    <n v="3"/>
    <x v="6"/>
    <n v="5"/>
    <s v="SIDOARJO"/>
    <s v="INNER - JATIM TIMUR"/>
    <s v="SDA"/>
    <s v="REG"/>
    <s v="AO"/>
    <x v="0"/>
    <m/>
    <s v="Completed (PS)"/>
    <s v="RBS-Regional 3"/>
    <d v="2026-08-11T13:49:33"/>
    <d v="2026-08-12T22:19:25"/>
    <n v="69363364"/>
    <m/>
    <n v="152316232061"/>
    <s v="ASRAMA PUTRA PONDOK PESANTREN BUMI SHALAWAT"/>
    <s v="ODP-SDA-FDF/52"/>
    <s v="WO061532336"/>
    <m/>
    <m/>
    <m/>
    <n v="112.6644804"/>
    <n v="-7.4511836000000002"/>
    <s v="AMRBS/405529/YULYAN MAHARTA SAVIAR/R3/JATIM TIMUR/WINBACK 2.0 HSI B2B (1:1) 50MBPS 355RB PSB DISC 70%/MUHAMMAD ASRORI /asrorim18@gmail.com"/>
    <s v="Amex"/>
    <m/>
    <m/>
    <m/>
    <m/>
    <m/>
    <m/>
    <m/>
    <m/>
    <s v="Management Janji"/>
    <s v="2026-08-12 15:00:00|Nama PIC : BAPAK ASRORI No HP : 087857648115 Alt :  M Janji : (RABU/12/AGUSTUS/2026) jam Pasang : 09:00 Note : hubungi pelanggan jika ingin kelokasi|40961371|MYDITA"/>
    <s v="FCC"/>
    <d v="2026-11-08T13:55:09"/>
    <d v="2026-08-12T15:00:00"/>
    <m/>
    <s v="PS"/>
    <s v="SDA"/>
    <s v="NO ADDON"/>
    <n v="20260812"/>
    <s v="Completed"/>
    <s v="- 11_11446;Biaya PSB HSI EBIS Tunai di Depan ~ 11[150000]  - SP_NOSS;SP_NOSS ~ Internet NOSS Multispeed Network[0]  - E25060;E25060 ~ ES25 - Paket HSI Bisnis (HSIE) Khusus Winback 2.0[0]  - E25060~null~E25060_UNL;UNL ~ Internet-Link Unlimited Internet Usa"/>
    <s v="INDIBIZ"/>
    <m/>
    <m/>
    <d v="2026-08-12T15:00:00"/>
    <s v="2026-08-12 15:00:00|Nama PIC : BAPAK ASRORI No HP : 087857648115 Alt :  M Janji : (RABU/12/AGUSTUS/2026) jam Pasang : 09:00 Note : hubungi pelanggan jika ingin kelokasi|40961371|MYDITA"/>
    <n v="2026"/>
    <n v="8"/>
    <n v="12"/>
    <d v="2026-08-12T00:00:00"/>
    <n v="-0.625"/>
    <x v="0"/>
  </r>
  <r>
    <n v="2879"/>
    <n v="1002505456"/>
    <n v="3"/>
    <x v="0"/>
    <n v="5"/>
    <s v="KUPANG"/>
    <s v="MAUMERE"/>
    <s v="LRT"/>
    <s v="REG"/>
    <s v="AO"/>
    <x v="0"/>
    <m/>
    <s v="7 | OSS - PROVISIONING ISSUED"/>
    <s v="RBS-Regional 3"/>
    <d v="2026-08-03T08:04:05"/>
    <d v="2026-08-04T13:16:24"/>
    <n v="69357139"/>
    <m/>
    <n v="172509796563"/>
    <s v="CV NUBA DAI for DINAS LINGKUNGAN HIDUP FLOTIM"/>
    <s v="ODP-LRT-FB/18"/>
    <s v="WO060769383"/>
    <m/>
    <m/>
    <m/>
    <n v="123.0187663"/>
    <n v="-8.3132269000000001"/>
    <s v="IBCARE-PI|CV NUBA DAI for DINAS LINGKUNGAN HIDUP FLOTIM|MC40287|082236911649|ddlhflotim@gmail.com|INDIBIZ 100 Mbps"/>
    <s v="Sales Force DBS"/>
    <m/>
    <m/>
    <m/>
    <m/>
    <m/>
    <m/>
    <m/>
    <m/>
    <s v="Management Janji"/>
    <s v="2026-08-04 08:00:00|Tanggal pemasangan: 04/08/2026 Jam pemasangan : pagi / siang Info Tambahan : Hubungi pelanggan dulu sebelum ke lokasi. terima kasih |40961370|MYDITA"/>
    <s v="FCC"/>
    <d v="2026-03-08T08:10:26"/>
    <d v="2026-08-04T08:00:00"/>
    <m/>
    <s v="PI"/>
    <s v="LRT"/>
    <s v="NETMONK"/>
    <m/>
    <s v="Provisioning Issued"/>
    <s v="- 11_11446;Biaya PSB HSI EBIS Tunai di Depan ~ 11[150000]  - SP_NOSS;SP_NOSS ~ Internet NOSS Multispeed Network[0]  - SP_NOSS;SP_NOSS ~ Internet NOSS Multispeed Network[0]  - E25060;E25060 ~ ES25 - Paket HSI Bisnis (HSIE) Khusus Winback 2.0[0]  - E25060~n"/>
    <s v="INDIBIZ"/>
    <m/>
    <m/>
    <d v="2026-08-04T08:00:00"/>
    <s v="2026-08-04 08:00:00|Tanggal pemasangan: 04/08/2026 Jam pemasangan : pagi / siang Info Tambahan : Hubungi pelanggan dulu sebelum ke lokasi. terima kasih |40961370|MYDITA"/>
    <m/>
    <m/>
    <m/>
    <e v="#NUM!"/>
    <e v="#NUM!"/>
    <x v="1"/>
  </r>
  <r>
    <n v="2880"/>
    <n v="1002518821"/>
    <n v="3"/>
    <x v="3"/>
    <n v="4"/>
    <s v="PURWOKERTO"/>
    <s v="PURWOKERTO"/>
    <s v="PWT"/>
    <s v="REG"/>
    <s v="AO"/>
    <x v="0"/>
    <s v="1P INET"/>
    <s v="102 | FOLLOW UP COMPLETED"/>
    <s v="RBS-Regional 3"/>
    <d v="2026-08-11T08:16:57"/>
    <d v="2026-08-13T13:07:58"/>
    <n v="69362850"/>
    <m/>
    <n v="146303609793"/>
    <s v="NAYYARA PROJECT"/>
    <s v="ODP-PWT-FDD/074 FDD/D07/074.01"/>
    <s v="WO061461885"/>
    <m/>
    <m/>
    <m/>
    <n v="109.211997"/>
    <n v="-7.4127739999999998"/>
    <s v="|MC00213|MYIA-078416611205/POI/FARHATUN NI&amp; 39;MAH WULANDA/085726802885/gibstore65@gmail.com"/>
    <s v="MYIB_ASSISTANT"/>
    <m/>
    <m/>
    <m/>
    <m/>
    <m/>
    <m/>
    <m/>
    <m/>
    <s v="Management Janji"/>
    <s v="2026-08-12 08:00:00 | Tanggal pemasangan: 12/08/2026 Jam pemasangan : pagi Info Tambahan : Hubungi pelanggan dulu sebelum ke lokasi terima kasih."/>
    <s v="FCC"/>
    <d v="2026-11-08T08:40:11"/>
    <d v="2026-08-12T08:00:00"/>
    <s v="Kendala Teknik"/>
    <s v="REVOKE"/>
    <s v="PWT"/>
    <s v="NO ADDON"/>
    <m/>
    <s v="Follow Up Revoke Completed, New Order ID : SC1002524181"/>
    <s v="HSI Bisnis Promo HUT Telkom PSB 70% - 150 Mbps"/>
    <s v="INDIBIZ"/>
    <m/>
    <m/>
    <d v="2026-08-12T08:00:00"/>
    <s v="2026-08-12 08:00:00 | Tanggal pemasangan: 12/08/2026 Jam pemasangan : pagi Info Tambahan : Hubungi pelanggan dulu sebelum ke lokasi terima kasih."/>
    <m/>
    <m/>
    <m/>
    <e v="#NUM!"/>
    <e v="#NUM!"/>
    <x v="1"/>
  </r>
  <r>
    <n v="2881"/>
    <n v="1002530586"/>
    <n v="3"/>
    <x v="0"/>
    <n v="5"/>
    <s v="MATARAM"/>
    <s v="LOMBOK TIMUR UTARA"/>
    <s v="SEL"/>
    <s v="REG"/>
    <s v="AO"/>
    <x v="0"/>
    <s v="1P INET"/>
    <s v="MIE - SEND SURVEY"/>
    <s v="RBS-Regional 3"/>
    <d v="2026-08-17T10:32:56"/>
    <d v="2026-08-17T10:34:01"/>
    <n v="69367911"/>
    <m/>
    <n v="172619203277"/>
    <s v="Toko Sukiman"/>
    <s v="ODP-SEL-FAW/34 FAW/D01/34.01"/>
    <s v="WO061916441"/>
    <m/>
    <m/>
    <m/>
    <n v="116.49666678160401"/>
    <n v="-8.6330243229085308"/>
    <s v="MD|MYDB-20260817265803|SC00001/MC00149|Toko Sukiman|087744563778"/>
    <s v="MYDIGIBIZPARTNER"/>
    <m/>
    <m/>
    <m/>
    <m/>
    <m/>
    <m/>
    <m/>
    <m/>
    <s v="Management Janji"/>
    <s v="2026-08-18 15:00:00 | Nama : BP MUHAMMAD SUKIMAN AZMY No Hp : 087744563778 No Alt :  Tgl Pemasangan : 18 Agustus 2026 Interval : SIANG Note : Hubungi pelanggan terlebih dahulu"/>
    <s v="FCC"/>
    <s v="17-08-2026 10:39:55"/>
    <d v="2026-08-18T15:00:00"/>
    <m/>
    <s v="SURVEY_NEW_MANJA"/>
    <s v="SEL"/>
    <s v="NO ADDON"/>
    <m/>
    <s v="MIE - SEND SURVEY"/>
    <s v="HSI Bisnis Promo HUT Telkom PSB 70% - 150 Mbps"/>
    <s v="INDIBIZ"/>
    <m/>
    <m/>
    <d v="2026-08-18T15:00:00"/>
    <s v="2026-08-18 15:00:00 | Nama : BP MUHAMMAD SUKIMAN AZMY No Hp : 087744563778 No Alt :  Tgl Pemasangan : 18 Agustus 2026 Interval : SIANG Note : Hubungi pelanggan terlebih dahulu"/>
    <m/>
    <m/>
    <m/>
    <e v="#NUM!"/>
    <e v="#NUM!"/>
    <x v="1"/>
  </r>
  <r>
    <n v="2882"/>
    <n v="1002517597"/>
    <n v="3"/>
    <x v="6"/>
    <n v="5"/>
    <s v="SIDOARJO"/>
    <s v="INNER - JATIM TIMUR"/>
    <s v="KRN"/>
    <s v="REG"/>
    <s v="AO"/>
    <x v="0"/>
    <s v="1P INET"/>
    <s v="OSS - FALLOUT"/>
    <s v="RBS-Regional 3"/>
    <d v="2026-08-10T12:10:57"/>
    <d v="2026-08-11T20:22:13"/>
    <n v="69362385"/>
    <m/>
    <n v="152331251002"/>
    <s v="SPBU 55.612.72"/>
    <s v="ODP-KRN-FH/73 FH/D08/73.01"/>
    <s v="WO061385525"/>
    <m/>
    <m/>
    <m/>
    <n v="112.588529326021"/>
    <n v="-7.4021370804800402"/>
    <s v="MD|MYDB-20260807264621|DN00001/MN01211|SPBU 55.612.72|08983463624"/>
    <s v="MYDIGIBIZPARTNER"/>
    <m/>
    <m/>
    <m/>
    <m/>
    <m/>
    <m/>
    <m/>
    <m/>
    <s v="Management Janji"/>
    <s v="2026-08-11 13:00:00 | Nama PIC : Bapak Mashuri No HP : 08983463624 Alt : - M Janji : 11/08/2026 Jam Pasang : 08.00 - 13:00  NoteÃ‚Â :  hubungi terlebih dahulu sebelum kelokasi"/>
    <s v="FCC"/>
    <d v="2026-10-08T12:39:53"/>
    <d v="2026-08-11T13:00:00"/>
    <s v="Kendala Pelanggan"/>
    <s v="FO_WFM"/>
    <s v="KRN"/>
    <s v="NO ADDON"/>
    <m/>
    <s v="Provisioning Failed|WFM|INF009025589|PGP_-7.447758,112.6963126_REVOKE ORDER"/>
    <s v="HSI Bisnis Promo HUT Telkom PSB 70% - 100 Mbps"/>
    <s v="INDIBIZ"/>
    <m/>
    <m/>
    <d v="2026-08-11T13:00:00"/>
    <s v="2026-08-11 13:00:00 | Nama PIC : Bapak Mashuri No HP : 08983463624 Alt : - M Janji : 11/08/2026 Jam Pasang : 08.00 - 13:00  NoteÃ‚Â :  hubungi terlebih dahulu sebelum kelokasi"/>
    <m/>
    <m/>
    <m/>
    <e v="#NUM!"/>
    <e v="#NUM!"/>
    <x v="1"/>
  </r>
  <r>
    <n v="2883"/>
    <n v="1002512723"/>
    <n v="3"/>
    <x v="1"/>
    <n v="5"/>
    <s v="MADURA"/>
    <s v="BANGKALAN"/>
    <s v="SPG"/>
    <s v="REG"/>
    <s v="AO"/>
    <x v="0"/>
    <m/>
    <s v="Completed (PS)"/>
    <s v="RBS-Regional 3"/>
    <d v="2026-08-06T14:41:46"/>
    <d v="2026-08-06T16:24:31"/>
    <n v="69298559"/>
    <m/>
    <n v="152434913491"/>
    <s v="TOKO AL BAROKAH 5"/>
    <s v="ODP-SPG-FS/62"/>
    <s v="WO061087614"/>
    <m/>
    <m/>
    <m/>
    <n v="113.209640110584"/>
    <n v="-7.06344143783154"/>
    <s v="|MN02600|TOKO AL BAROKAH 5/SATUMAN/+6287750023016/rifashooting@gmail.com/HSI Bisnis Promo Spesial Hari Kartini (1:1) 50 Mbps (Rp 355.000) PSB Rp 150.000"/>
    <s v="Sales Force DBS"/>
    <m/>
    <m/>
    <m/>
    <m/>
    <m/>
    <m/>
    <m/>
    <m/>
    <s v="Management Janji"/>
    <s v="2026-08-05 08:00:00|M Janji : 5 agustus 2026  jam Pasang : pagi   Note : hubungi pelanggan jika ingin kelokasi  |MU1366|MYDITA"/>
    <s v="FCC"/>
    <d v="2026-06-08T14:55:39"/>
    <m/>
    <m/>
    <s v="PS"/>
    <s v="SPG"/>
    <s v="NO ADDON"/>
    <n v="20260806"/>
    <s v="Completed"/>
    <s v="- 11_11446;Biaya PSB HSI EBIS Tunai di Depan ~ 11[150000]  - E23015;E23015 ~ ES23 - Perangkat ONT[0]  - E23015~null~44292;E23015||11||Abodemen 0[0]  - E23015~null~E23015_SWONT;SWONT ~ Biaya Sewa ONT ~ E23015[30000]  - E25060;E25060 ~ ES25 - Paket HSI Bisn"/>
    <s v="INDIBIZ"/>
    <m/>
    <m/>
    <d v="2026-08-06T07:00:00"/>
    <s v="2026-08-05 08:00:00|M Janji : 5 agustus 2026  jam Pasang : pagi   Note : hubungi pelanggan jika ingin kelokasi  |MU1366|MYDITA"/>
    <n v="2026"/>
    <n v="8"/>
    <n v="6"/>
    <d v="2026-08-06T00:00:00"/>
    <n v="-0.29166666666424135"/>
    <x v="0"/>
  </r>
  <r>
    <n v="2884"/>
    <n v="1002524201"/>
    <n v="3"/>
    <x v="4"/>
    <n v="4"/>
    <s v="PEKALONGAN"/>
    <s v="SLAWI"/>
    <s v="ADW"/>
    <s v="REG"/>
    <s v="AO"/>
    <x v="0"/>
    <s v="1P INET"/>
    <s v="102 | FOLLOW UP COMPLETED"/>
    <s v="RBS-Regional 3"/>
    <d v="2026-08-13T13:11:56"/>
    <d v="2026-08-14T14:37:05"/>
    <n v="69365129"/>
    <m/>
    <n v="146282105551"/>
    <s v="PT. SEKARJATI (SPBU MINDAKA)"/>
    <s v="ODP-ADW-FF/011 FF/D01/011.01"/>
    <s v="WO061665478"/>
    <m/>
    <m/>
    <m/>
    <n v="109.1869793"/>
    <n v="-6.9246688999999897"/>
    <s v="|MN00292|MYIA-097157995104/POI/Hadi Sucipto/085700873963/pt.sekarjati10@gmail.com"/>
    <s v="MYIB_ASSISTANT"/>
    <m/>
    <m/>
    <m/>
    <m/>
    <m/>
    <m/>
    <m/>
    <m/>
    <s v="Management Janji"/>
    <s v="2026-08-14 13:00:00 | M Janji : (14 AGUSTUS 2026) jam Pasang : siang Note : hubungi pelanggan jika ingin kelokasi"/>
    <s v="FCC"/>
    <s v="13-08-2026 13:25:44"/>
    <d v="2026-08-14T13:00:00"/>
    <m/>
    <s v="REVOKE"/>
    <s v="ADW"/>
    <s v="NO ADDON"/>
    <m/>
    <s v="Follow Up Revoke Completed, New Order ID : SC1002526624"/>
    <s v="HSI Bisnis Promo HUT Telkom PSB 70% - 100 Mbps"/>
    <s v="INDIBIZ"/>
    <m/>
    <m/>
    <d v="2026-08-14T13:00:00"/>
    <s v="2026-08-14 13:00:00 | M Janji : (14 AGUSTUS 2026) jam Pasang : siang Note : hubungi pelanggan jika ingin kelokasi"/>
    <m/>
    <m/>
    <m/>
    <e v="#NUM!"/>
    <e v="#NUM!"/>
    <x v="1"/>
  </r>
  <r>
    <n v="2885"/>
    <n v="1002509461"/>
    <n v="3"/>
    <x v="1"/>
    <n v="5"/>
    <s v="SBY UTARA"/>
    <s v="GRESIK"/>
    <s v="GSK"/>
    <s v="REG"/>
    <s v="AO"/>
    <x v="0"/>
    <s v="1P INET"/>
    <s v="Completed (PS)"/>
    <s v="RBS-Regional 3"/>
    <d v="2026-08-04T19:13:56"/>
    <d v="2026-08-06T20:12:38"/>
    <n v="69358706"/>
    <m/>
    <n v="152421262123"/>
    <s v="STATION CAFE"/>
    <s v="ODP-GSK-FR/116 FR/D11/116.01"/>
    <s v="WO060933190"/>
    <m/>
    <m/>
    <m/>
    <n v="112.61888321489"/>
    <n v="-7.1527763423517303"/>
    <s v="MD|MYDB-20260804264322|DN00001/MN00018|STATION CAFE|088991685063"/>
    <s v="MYDIGIBIZPARTNER"/>
    <m/>
    <m/>
    <m/>
    <m/>
    <m/>
    <m/>
    <m/>
    <m/>
    <s v="Management Janji"/>
    <s v="2026-08-06 15:00:00 | Nama : BU INDAH  No Hp : 088991685063  No Alt : 085842893927 Tgl Pemasangan : 05 Agustus 2026 Interval : SIANG Note : Hubungi pelanggan terlebih dahulu"/>
    <s v="FCC"/>
    <d v="2026-04-08T19:25:12"/>
    <d v="2026-08-06T15:00:00"/>
    <m/>
    <s v="PS"/>
    <s v="GSK"/>
    <s v="NO ADDON"/>
    <n v="20260806"/>
    <s v="Completed"/>
    <s v="HSI Bisnis Basic Promo HUT Telkom PSB 70% - 50 Mbps"/>
    <s v="INDIBIZ"/>
    <m/>
    <m/>
    <d v="2026-08-06T15:00:00"/>
    <s v="2026-08-06 15:00:00 | Nama : BU INDAH  No Hp : 088991685063  No Alt : 085842893927 Tgl Pemasangan : 05 Agustus 2026 Interval : SIANG Note : Hubungi pelanggan terlebih dahulu"/>
    <n v="2026"/>
    <n v="8"/>
    <n v="6"/>
    <d v="2026-08-06T00:00:00"/>
    <n v="-0.625"/>
    <x v="0"/>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m/>
    <m/>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PivotTable2" cacheId="16" applyNumberFormats="0" applyBorderFormats="0" applyFontFormats="0" applyPatternFormats="0" applyAlignmentFormats="0" applyWidthHeightFormats="1" dataCaption="Values" updatedVersion="8" minRefreshableVersion="3" useAutoFormatting="1" createdVersion="6" indent="0" outline="1" outlineData="1" multipleFieldFilters="0">
  <location ref="A17:E59" firstHeaderRow="1" firstDataRow="2" firstDataCol="1"/>
  <pivotFields count="61">
    <pivotField showAll="0"/>
    <pivotField showAll="0"/>
    <pivotField showAll="0"/>
    <pivotField axis="axisRow" showAll="0">
      <items count="10">
        <item x="5"/>
        <item x="2"/>
        <item x="6"/>
        <item x="0"/>
        <item h="1" x="4"/>
        <item h="1" x="7"/>
        <item x="1"/>
        <item h="1" x="3"/>
        <item h="1"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5">
        <item x="0"/>
        <item x="2"/>
        <item x="1"/>
        <item x="3"/>
        <item t="default"/>
      </items>
    </pivotField>
    <pivotField axis="axisRow" showAll="0">
      <items count="112">
        <item m="1" x="87"/>
        <item m="1" x="83"/>
        <item m="1" x="73"/>
        <item m="1" x="81"/>
        <item m="1" x="74"/>
        <item m="1" x="89"/>
        <item m="1" x="82"/>
        <item m="1" x="91"/>
        <item m="1" x="92"/>
        <item m="1" x="109"/>
        <item m="1" x="86"/>
        <item m="1" x="96"/>
        <item m="1" x="103"/>
        <item m="1" x="59"/>
        <item m="1" x="101"/>
        <item m="1" x="71"/>
        <item m="1" x="88"/>
        <item m="1" x="84"/>
        <item m="1" x="100"/>
        <item m="1" x="97"/>
        <item m="1" x="104"/>
        <item m="1" x="76"/>
        <item m="1" x="64"/>
        <item m="1" x="78"/>
        <item m="1" x="108"/>
        <item m="1" x="61"/>
        <item m="1" x="106"/>
        <item m="1" x="102"/>
        <item m="1" x="70"/>
        <item m="1" x="98"/>
        <item m="1" x="77"/>
        <item m="1" x="90"/>
        <item m="1" x="68"/>
        <item m="1" x="110"/>
        <item m="1" x="67"/>
        <item m="1" x="72"/>
        <item m="1" x="69"/>
        <item m="1" x="85"/>
        <item m="1" x="80"/>
        <item m="1" x="60"/>
        <item m="1" x="99"/>
        <item m="1" x="66"/>
        <item m="1" x="105"/>
        <item m="1" x="63"/>
        <item m="1" x="65"/>
        <item m="1" x="107"/>
        <item m="1" x="79"/>
        <item m="1" x="75"/>
        <item m="1" x="93"/>
        <item x="3"/>
        <item x="36"/>
        <item m="1" x="42"/>
        <item m="1" x="94"/>
        <item m="1" x="51"/>
        <item m="1" x="55"/>
        <item m="1" x="44"/>
        <item x="0"/>
        <item x="30"/>
        <item m="1" x="41"/>
        <item x="26"/>
        <item m="1" x="48"/>
        <item m="1" x="43"/>
        <item m="1" x="62"/>
        <item x="7"/>
        <item m="1" x="45"/>
        <item m="1" x="47"/>
        <item m="1" x="46"/>
        <item x="11"/>
        <item m="1" x="56"/>
        <item x="15"/>
        <item x="4"/>
        <item x="31"/>
        <item m="1" x="95"/>
        <item x="24"/>
        <item m="1" x="50"/>
        <item x="14"/>
        <item x="10"/>
        <item m="1" x="37"/>
        <item x="19"/>
        <item x="13"/>
        <item x="18"/>
        <item x="5"/>
        <item x="16"/>
        <item m="1" x="39"/>
        <item x="32"/>
        <item x="6"/>
        <item m="1" x="58"/>
        <item x="20"/>
        <item x="33"/>
        <item x="34"/>
        <item m="1" x="52"/>
        <item m="1" x="53"/>
        <item x="12"/>
        <item m="1" x="49"/>
        <item x="28"/>
        <item x="22"/>
        <item m="1" x="40"/>
        <item x="25"/>
        <item x="35"/>
        <item x="2"/>
        <item x="21"/>
        <item m="1" x="54"/>
        <item m="1" x="38"/>
        <item m="1" x="57"/>
        <item x="17"/>
        <item x="9"/>
        <item x="1"/>
        <item x="8"/>
        <item x="27"/>
        <item x="29"/>
        <item x="23"/>
        <item t="default"/>
      </items>
    </pivotField>
  </pivotFields>
  <rowFields count="2">
    <field x="3"/>
    <field x="60"/>
  </rowFields>
  <rowItems count="41">
    <i>
      <x/>
    </i>
    <i r="1">
      <x v="57"/>
    </i>
    <i r="1">
      <x v="71"/>
    </i>
    <i r="1">
      <x v="79"/>
    </i>
    <i r="1">
      <x v="85"/>
    </i>
    <i r="1">
      <x v="89"/>
    </i>
    <i r="1">
      <x v="92"/>
    </i>
    <i r="1">
      <x v="97"/>
    </i>
    <i>
      <x v="1"/>
    </i>
    <i r="1">
      <x v="63"/>
    </i>
    <i r="1">
      <x v="67"/>
    </i>
    <i r="1">
      <x v="80"/>
    </i>
    <i r="1">
      <x v="81"/>
    </i>
    <i r="1">
      <x v="87"/>
    </i>
    <i r="1">
      <x v="94"/>
    </i>
    <i r="1">
      <x v="99"/>
    </i>
    <i r="1">
      <x v="109"/>
    </i>
    <i>
      <x v="2"/>
    </i>
    <i r="1">
      <x v="59"/>
    </i>
    <i r="1">
      <x v="73"/>
    </i>
    <i r="1">
      <x v="75"/>
    </i>
    <i r="1">
      <x v="78"/>
    </i>
    <i r="1">
      <x v="82"/>
    </i>
    <i r="1">
      <x v="104"/>
    </i>
    <i>
      <x v="3"/>
    </i>
    <i r="1">
      <x v="56"/>
    </i>
    <i r="1">
      <x v="70"/>
    </i>
    <i r="1">
      <x v="76"/>
    </i>
    <i r="1">
      <x v="84"/>
    </i>
    <i r="1">
      <x v="88"/>
    </i>
    <i r="1">
      <x v="95"/>
    </i>
    <i r="1">
      <x v="98"/>
    </i>
    <i r="1">
      <x v="100"/>
    </i>
    <i r="1">
      <x v="105"/>
    </i>
    <i r="1">
      <x v="110"/>
    </i>
    <i>
      <x v="6"/>
    </i>
    <i r="1">
      <x v="69"/>
    </i>
    <i r="1">
      <x v="106"/>
    </i>
    <i r="1">
      <x v="107"/>
    </i>
    <i r="1">
      <x v="108"/>
    </i>
    <i t="grand">
      <x/>
    </i>
  </rowItems>
  <colFields count="1">
    <field x="59"/>
  </colFields>
  <colItems count="4">
    <i>
      <x/>
    </i>
    <i>
      <x v="1"/>
    </i>
    <i>
      <x v="2"/>
    </i>
    <i t="grand">
      <x/>
    </i>
  </colItems>
  <dataFields count="1">
    <dataField name="Count of HASIL" fld="5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Table1" cacheId="22" applyNumberFormats="0" applyBorderFormats="0" applyFontFormats="0" applyPatternFormats="0" applyAlignmentFormats="0" applyWidthHeightFormats="1" dataCaption="Values" updatedVersion="8" minRefreshableVersion="3" useAutoFormatting="1" createdVersion="6" indent="0" outline="1" outlineData="1" multipleFieldFilters="0">
  <location ref="A3:E10" firstHeaderRow="1" firstDataRow="2" firstDataCol="1" rowPageCount="1" colPageCount="1"/>
  <pivotFields count="60">
    <pivotField showAll="0"/>
    <pivotField showAll="0"/>
    <pivotField showAll="0"/>
    <pivotField axis="axisRow" showAll="0">
      <items count="10">
        <item x="5"/>
        <item x="2"/>
        <item x="6"/>
        <item x="0"/>
        <item h="1" x="4"/>
        <item h="1" x="7"/>
        <item x="1"/>
        <item h="1" x="3"/>
        <item h="1" x="8"/>
        <item t="default"/>
      </items>
    </pivotField>
    <pivotField showAll="0"/>
    <pivotField showAll="0"/>
    <pivotField showAll="0"/>
    <pivotField showAll="0"/>
    <pivotField showAll="0"/>
    <pivotField showAll="0"/>
    <pivotField axis="axisPage" multipleItemSelectionAllowed="1" showAll="0">
      <items count="5">
        <item h="1" m="1" x="2"/>
        <item x="0"/>
        <item h="1" m="1" x="3"/>
        <item h="1"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5">
        <item x="0"/>
        <item x="2"/>
        <item x="1"/>
        <item x="3"/>
        <item t="default"/>
      </items>
    </pivotField>
  </pivotFields>
  <rowFields count="1">
    <field x="3"/>
  </rowFields>
  <rowItems count="6">
    <i>
      <x/>
    </i>
    <i>
      <x v="1"/>
    </i>
    <i>
      <x v="2"/>
    </i>
    <i>
      <x v="3"/>
    </i>
    <i>
      <x v="6"/>
    </i>
    <i t="grand">
      <x/>
    </i>
  </rowItems>
  <colFields count="1">
    <field x="59"/>
  </colFields>
  <colItems count="4">
    <i>
      <x/>
    </i>
    <i>
      <x v="1"/>
    </i>
    <i>
      <x v="2"/>
    </i>
    <i t="grand">
      <x/>
    </i>
  </colItems>
  <pageFields count="1">
    <pageField fld="10" hier="0"/>
  </pageFields>
  <dataFields count="1">
    <dataField name="Count of HASIL" fld="5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9B7A99E-313B-495A-A55D-8B7EB6706462}" name="Table2" displayName="Table2" ref="A3:BI8" totalsRowShown="0">
  <autoFilter ref="A3:BI8" xr:uid="{19B7A99E-313B-495A-A55D-8B7EB6706462}"/>
  <tableColumns count="61">
    <tableColumn id="1" xr3:uid="{571DA6DA-4650-46A1-9518-1D351F45F2B3}" name="NOMOR"/>
    <tableColumn id="2" xr3:uid="{1889D090-09E5-4843-86B5-5FDDD7B362FA}" name="ORDER_ID"/>
    <tableColumn id="3" xr3:uid="{0B069BF2-49C6-416F-9C19-A3E2572D4B3A}" name="REGIONAL"/>
    <tableColumn id="4" xr3:uid="{15739417-DB82-4892-BFA2-7806D0EAFB80}" name="WITEL"/>
    <tableColumn id="5" xr3:uid="{7EBCD2CF-4CF8-46D9-A176-E29A90519DFF}" name="REGIONAL_OLD"/>
    <tableColumn id="6" xr3:uid="{394CB76C-4914-4BC1-9377-F552E4E21E97}" name="WITEL_OLD"/>
    <tableColumn id="7" xr3:uid="{86F39753-3B28-4284-A303-2CD9632E784B}" name="DATEL"/>
    <tableColumn id="8" xr3:uid="{A4D7A7C9-946D-481A-A5D3-18DB3D3738A3}" name="STO"/>
    <tableColumn id="9" xr3:uid="{BF691E0D-24A0-498A-A193-AC7B1E917421}" name="UNIT"/>
    <tableColumn id="10" xr3:uid="{325FD6C3-DA8D-47CA-88DE-9BCEF28351A3}" name="JENISPSB"/>
    <tableColumn id="11" xr3:uid="{BAF95DA4-FEE5-467D-9BB7-1C5092AB8C4F}" name="TYPE_TRANS"/>
    <tableColumn id="12" xr3:uid="{D86A3322-9BF6-414E-91FD-F032708C63A8}" name="TYPE_LAYANAN"/>
    <tableColumn id="13" xr3:uid="{7B1EDB76-7F89-4C36-9F59-EF9C6A84F249}" name="STATUS_RESUME"/>
    <tableColumn id="14" xr3:uid="{2248571F-3E6C-4C50-95BC-97EA3AC1C815}" name="PROVIDER"/>
    <tableColumn id="15" xr3:uid="{56E9FFBA-374C-4B09-912E-053D84518FEC}" name="ORDER_DATE" dataDxfId="28"/>
    <tableColumn id="16" xr3:uid="{45B3CD97-D1F6-4151-B094-03F5A2909582}" name="LAST_UPDATED_DATE" dataDxfId="27"/>
    <tableColumn id="17" xr3:uid="{EDD6D075-E25F-4A81-9E58-C03624A9E984}" name="NCLI"/>
    <tableColumn id="18" xr3:uid="{02B46986-68DF-4BB8-BE8F-B8AFB102F5D9}" name="POTS"/>
    <tableColumn id="19" xr3:uid="{BC0E8301-2A8C-4C48-94F6-1E3449FD0077}" name="SPEEDY"/>
    <tableColumn id="20" xr3:uid="{405532FD-9479-4BC9-8AE1-C26A2C15369D}" name="CUSTOMER_NAME"/>
    <tableColumn id="21" xr3:uid="{7D40E3CE-BF9E-4E95-B1FA-B3A238BD7FA8}" name="LOC_ID"/>
    <tableColumn id="22" xr3:uid="{18833428-DFBF-4246-990C-4E8465D7CF11}" name="WONUM"/>
    <tableColumn id="23" xr3:uid="{E3428656-EE76-4042-951F-6C6DD4A08EBE}" name="FLAG_DEPOSIT"/>
    <tableColumn id="24" xr3:uid="{ED282BE8-A813-4CDD-831B-7350A2395CC1}" name="CONTACT_HP"/>
    <tableColumn id="25" xr3:uid="{35BAA467-D329-489B-AF29-5943925FA05E}" name="INS_ADDRESS"/>
    <tableColumn id="26" xr3:uid="{E6A4B629-ACDB-45AB-9289-9DB34C1A4CD3}" name="GPS_LONGITUDE"/>
    <tableColumn id="27" xr3:uid="{76D0E97A-8B8C-4F7A-BEAF-A27B98F8A1CF}" name="GPS_LATITUDE"/>
    <tableColumn id="28" xr3:uid="{7F2C0443-D1E8-4A20-B290-F7EAB04F2347}" name="KCONTACT"/>
    <tableColumn id="29" xr3:uid="{BC42269D-CE60-453B-8B08-1053AB6B531A}" name="CHANNEL"/>
    <tableColumn id="30" xr3:uid="{8209AE23-8946-49E6-AC24-8C17B995A927}" name="STATUS_INET"/>
    <tableColumn id="31" xr3:uid="{2984DBAD-24D9-4F61-B42A-040CAE25271C}" name="STATUS_ONU"/>
    <tableColumn id="32" xr3:uid="{97454951-F38E-4EDD-B9C6-B04BBD3FE3FE}" name="UPLOAD"/>
    <tableColumn id="33" xr3:uid="{C78EA26D-0D86-4EDD-8175-5A8B1E5162E7}" name="DOWNLOAD"/>
    <tableColumn id="34" xr3:uid="{4E75CB6B-123D-4D40-859C-A48D9BFB4706}" name="LAST_PROGRAM"/>
    <tableColumn id="35" xr3:uid="{E0500466-BB1E-4A66-9511-79B6BB9A8CFB}" name="STATUS_VOICE"/>
    <tableColumn id="36" xr3:uid="{51EDD266-589C-4382-B773-35EE967AD072}" name="CLID"/>
    <tableColumn id="37" xr3:uid="{E847CB50-2F06-4153-B234-A66EFBE0AF85}" name="LAST_START"/>
    <tableColumn id="38" xr3:uid="{75279B50-5E11-4F91-9B0A-A50F3DC41866}" name="TINDAK_LANJUT"/>
    <tableColumn id="39" xr3:uid="{901B1B7B-C275-488E-A40D-1ECC466571BD}" name="ISI_COMMENT"/>
    <tableColumn id="40" xr3:uid="{EB6997FE-47C6-496A-9A52-18E8436B1D98}" name="USER_ID_TL"/>
    <tableColumn id="41" xr3:uid="{D8867080-E7B1-4EAD-985D-115C38305CC5}" name="TGL_COMMENT" dataDxfId="26"/>
    <tableColumn id="42" xr3:uid="{2F3F39BA-5191-4753-86E4-DB176B1F1E07}" name="TANGGAL_MANJA" dataDxfId="25"/>
    <tableColumn id="43" xr3:uid="{2A1158F8-2D20-4F15-8877-7FFF52C24BF4}" name="KELOMPOK_KENDALA"/>
    <tableColumn id="44" xr3:uid="{3789CE05-7921-4DB4-8CAD-E54D35A4A599}" name="KELOMPOK_STATUS"/>
    <tableColumn id="45" xr3:uid="{9F51FF33-79B7-46ED-B949-07646466EA81}" name="HERO"/>
    <tableColumn id="46" xr3:uid="{97467C74-F87A-4201-8BF1-5DDDA6ED6165}" name="ADDON"/>
    <tableColumn id="47" xr3:uid="{3A7B8FDA-8E48-4368-8F2A-263DF7A4C7F5}" name="TGL_PS"/>
    <tableColumn id="48" xr3:uid="{A8EA0574-8843-4DC9-9C75-A82E1C090FD9}" name="STATUS_MESSAGE"/>
    <tableColumn id="49" xr3:uid="{9D83135D-805D-4BAC-A5F4-E1942F9F051B}" name="PACKAGE_NAME"/>
    <tableColumn id="50" xr3:uid="{A913FAFC-C6EE-4FE6-8334-804C1E826935}" name="GROUP_PAKET"/>
    <tableColumn id="51" xr3:uid="{BBACB6F1-A765-4E9F-9C45-1E2D19039E5C}" name="REASON_CANCEL"/>
    <tableColumn id="52" xr3:uid="{9C9FCADF-F50F-406F-95FD-CA2766CE98F2}" name="KETERANGAN_CANCEL"/>
    <tableColumn id="53" xr3:uid="{D15C2D6F-15BD-45C7-94DC-18D9DFCE68ED}" name="TGL_MANJA" dataDxfId="24"/>
    <tableColumn id="54" xr3:uid="{AF0C1ECB-12CA-47D5-901A-EC60FF8ABAB0}" name="DETAIL_MANJA"/>
    <tableColumn id="55" xr3:uid="{BB8374E7-500B-4069-9C73-7C933835C27C}" name="TAHUN"/>
    <tableColumn id="56" xr3:uid="{316A605C-DD97-4B4F-89D1-8A4DA9BF0FBC}" name="BULAN"/>
    <tableColumn id="57" xr3:uid="{5172034C-5E91-4EA6-B025-F2D294B3D8ED}" name="TANGGAL"/>
    <tableColumn id="58" xr3:uid="{777015DD-4461-45C6-BECF-BF382E6D15DF}" name="PS 1" dataDxfId="23"/>
    <tableColumn id="59" xr3:uid="{F22B596A-D6EE-45D9-BEE4-2EEB47DFD407}" name="CEK"/>
    <tableColumn id="60" xr3:uid="{6AB1367B-C43B-4406-B6AD-176DC1D4A0BD}" name="HASIL"/>
    <tableColumn id="61" xr3:uid="{DD4DC9D7-93D4-4EE6-BA8E-AAA6B49FDBE8}" name="TELDA"/>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AH97"/>
  <sheetViews>
    <sheetView showGridLines="0" topLeftCell="A3" zoomScale="62" zoomScaleNormal="62" workbookViewId="0">
      <selection activeCell="B20" sqref="B20:Q39"/>
    </sheetView>
  </sheetViews>
  <sheetFormatPr defaultColWidth="9" defaultRowHeight="15"/>
  <cols>
    <col min="2" max="2" width="15.42578125" customWidth="1"/>
    <col min="3" max="3" width="17.85546875" customWidth="1"/>
    <col min="4" max="4" width="13.28515625" customWidth="1"/>
    <col min="5" max="5" width="9.140625" customWidth="1"/>
    <col min="6" max="6" width="8.5703125" customWidth="1"/>
    <col min="7" max="7" width="9.7109375" customWidth="1"/>
    <col min="8" max="8" width="9" customWidth="1"/>
    <col min="9" max="9" width="8.42578125" customWidth="1"/>
    <col min="10" max="10" width="11.7109375" customWidth="1"/>
    <col min="11" max="11" width="7.5703125" customWidth="1"/>
    <col min="12" max="12" width="9.85546875" customWidth="1"/>
    <col min="13" max="13" width="6.85546875" customWidth="1"/>
    <col min="14" max="14" width="7.5703125" customWidth="1"/>
    <col min="15" max="15" width="7.42578125" customWidth="1"/>
    <col min="17" max="17" width="10.5703125" customWidth="1"/>
    <col min="20" max="20" width="8.85546875" customWidth="1"/>
    <col min="22" max="22" width="11.140625" customWidth="1"/>
    <col min="23" max="23" width="9.140625" customWidth="1"/>
    <col min="24" max="24" width="11.42578125" customWidth="1"/>
    <col min="30" max="30" width="11.5703125" customWidth="1"/>
  </cols>
  <sheetData>
    <row r="1" spans="2:34">
      <c r="B1" s="121" t="s">
        <v>0</v>
      </c>
      <c r="C1" s="121"/>
      <c r="D1" s="121"/>
      <c r="E1" s="121"/>
      <c r="F1" s="121"/>
      <c r="G1" s="121"/>
      <c r="H1" s="121"/>
      <c r="I1" s="121"/>
      <c r="J1" s="121"/>
      <c r="K1" s="121"/>
      <c r="L1" s="121"/>
      <c r="M1" s="121"/>
      <c r="N1" s="121"/>
      <c r="O1" s="121"/>
      <c r="P1" s="121"/>
      <c r="Q1" s="121"/>
    </row>
    <row r="2" spans="2:34">
      <c r="B2" s="121"/>
      <c r="C2" s="121"/>
      <c r="D2" s="121"/>
      <c r="E2" s="121"/>
      <c r="F2" s="121"/>
      <c r="G2" s="121"/>
      <c r="H2" s="121"/>
      <c r="I2" s="121"/>
      <c r="J2" s="121"/>
      <c r="K2" s="121"/>
      <c r="L2" s="121"/>
      <c r="M2" s="121"/>
      <c r="N2" s="121"/>
      <c r="O2" s="121"/>
      <c r="P2" s="121"/>
      <c r="Q2" s="121"/>
    </row>
    <row r="3" spans="2:34" ht="14.45" customHeight="1">
      <c r="B3" s="121"/>
      <c r="C3" s="121"/>
      <c r="D3" s="121"/>
      <c r="E3" s="121"/>
      <c r="F3" s="121"/>
      <c r="G3" s="121"/>
      <c r="H3" s="121"/>
      <c r="I3" s="121"/>
      <c r="J3" s="121"/>
      <c r="K3" s="121"/>
      <c r="L3" s="121"/>
      <c r="M3" s="121"/>
      <c r="N3" s="121"/>
      <c r="O3" s="121"/>
      <c r="P3" s="121"/>
      <c r="Q3" s="121"/>
    </row>
    <row r="4" spans="2:34">
      <c r="B4" s="121"/>
      <c r="C4" s="121"/>
      <c r="D4" s="121"/>
      <c r="E4" s="121"/>
      <c r="F4" s="121"/>
      <c r="G4" s="121"/>
      <c r="H4" s="121"/>
      <c r="I4" s="121"/>
      <c r="J4" s="121"/>
      <c r="K4" s="121"/>
      <c r="L4" s="121"/>
      <c r="M4" s="121"/>
      <c r="N4" s="121"/>
      <c r="O4" s="121"/>
      <c r="P4" s="121"/>
      <c r="Q4" s="121"/>
    </row>
    <row r="6" spans="2:34">
      <c r="B6" s="103" t="s">
        <v>1</v>
      </c>
      <c r="C6" s="99" t="s">
        <v>2</v>
      </c>
      <c r="D6" s="99" t="s">
        <v>3</v>
      </c>
      <c r="E6" s="99" t="s">
        <v>4</v>
      </c>
      <c r="F6" s="99" t="s">
        <v>5</v>
      </c>
      <c r="G6" s="99" t="s">
        <v>6</v>
      </c>
      <c r="H6" s="99" t="s">
        <v>7</v>
      </c>
      <c r="I6" s="99" t="s">
        <v>8</v>
      </c>
      <c r="J6" s="99" t="s">
        <v>9</v>
      </c>
      <c r="K6" s="99" t="s">
        <v>10</v>
      </c>
      <c r="L6" s="99"/>
      <c r="M6" s="99"/>
      <c r="N6" s="99"/>
      <c r="O6" s="99"/>
      <c r="P6" s="99"/>
      <c r="Q6" s="99"/>
      <c r="R6" s="99"/>
      <c r="S6" s="99"/>
      <c r="T6" s="99"/>
      <c r="U6" s="99"/>
      <c r="V6" s="99"/>
      <c r="W6" s="99"/>
      <c r="X6" s="99"/>
      <c r="Y6" s="99" t="s">
        <v>11</v>
      </c>
      <c r="Z6" s="99" t="s">
        <v>12</v>
      </c>
      <c r="AA6" s="99"/>
      <c r="AB6" s="99"/>
      <c r="AC6" s="99"/>
      <c r="AD6" s="99" t="s">
        <v>13</v>
      </c>
      <c r="AE6" s="99" t="s">
        <v>14</v>
      </c>
      <c r="AF6" s="99" t="s">
        <v>15</v>
      </c>
      <c r="AG6" s="99" t="s">
        <v>16</v>
      </c>
      <c r="AH6" s="99" t="s">
        <v>17</v>
      </c>
    </row>
    <row r="7" spans="2:34">
      <c r="B7" s="103"/>
      <c r="C7" s="99"/>
      <c r="D7" s="99"/>
      <c r="E7" s="99"/>
      <c r="F7" s="99"/>
      <c r="G7" s="99"/>
      <c r="H7" s="99"/>
      <c r="I7" s="99"/>
      <c r="J7" s="99"/>
      <c r="K7" s="99" t="s">
        <v>2</v>
      </c>
      <c r="L7" s="99" t="s">
        <v>18</v>
      </c>
      <c r="M7" s="99"/>
      <c r="N7" s="99"/>
      <c r="O7" s="99" t="s">
        <v>19</v>
      </c>
      <c r="P7" s="99" t="s">
        <v>20</v>
      </c>
      <c r="Q7" s="99"/>
      <c r="R7" s="99"/>
      <c r="S7" s="99"/>
      <c r="T7" s="99"/>
      <c r="U7" s="99"/>
      <c r="V7" s="99"/>
      <c r="W7" s="99" t="s">
        <v>21</v>
      </c>
      <c r="X7" s="99" t="s">
        <v>22</v>
      </c>
      <c r="Y7" s="99"/>
      <c r="Z7" s="99"/>
      <c r="AA7" s="99"/>
      <c r="AB7" s="99"/>
      <c r="AC7" s="99"/>
      <c r="AD7" s="99"/>
      <c r="AE7" s="99"/>
      <c r="AF7" s="99"/>
      <c r="AG7" s="99"/>
      <c r="AH7" s="99"/>
    </row>
    <row r="8" spans="2:34">
      <c r="B8" s="103"/>
      <c r="C8" s="99"/>
      <c r="D8" s="99"/>
      <c r="E8" s="99"/>
      <c r="F8" s="99"/>
      <c r="G8" s="99"/>
      <c r="H8" s="99"/>
      <c r="I8" s="99"/>
      <c r="J8" s="99"/>
      <c r="K8" s="99"/>
      <c r="L8" s="99"/>
      <c r="M8" s="99"/>
      <c r="N8" s="99"/>
      <c r="O8" s="99"/>
      <c r="P8" s="99" t="s">
        <v>23</v>
      </c>
      <c r="Q8" s="99"/>
      <c r="R8" s="99"/>
      <c r="S8" s="99"/>
      <c r="T8" s="99" t="s">
        <v>24</v>
      </c>
      <c r="U8" s="99" t="s">
        <v>25</v>
      </c>
      <c r="V8" s="99" t="s">
        <v>26</v>
      </c>
      <c r="W8" s="99"/>
      <c r="X8" s="99"/>
      <c r="Y8" s="99"/>
      <c r="Z8" s="99"/>
      <c r="AA8" s="99"/>
      <c r="AB8" s="99"/>
      <c r="AC8" s="99"/>
      <c r="AD8" s="99"/>
      <c r="AE8" s="99"/>
      <c r="AF8" s="99"/>
      <c r="AG8" s="99"/>
      <c r="AH8" s="99"/>
    </row>
    <row r="9" spans="2:34" ht="30">
      <c r="B9" s="103"/>
      <c r="C9" s="99"/>
      <c r="D9" s="99"/>
      <c r="E9" s="99"/>
      <c r="F9" s="99"/>
      <c r="G9" s="99"/>
      <c r="H9" s="99"/>
      <c r="I9" s="99"/>
      <c r="J9" s="99"/>
      <c r="K9" s="13"/>
      <c r="L9" s="13" t="s">
        <v>27</v>
      </c>
      <c r="M9" s="13" t="s">
        <v>28</v>
      </c>
      <c r="N9" s="13" t="s">
        <v>29</v>
      </c>
      <c r="O9" s="99"/>
      <c r="P9" s="13" t="s">
        <v>30</v>
      </c>
      <c r="Q9" s="13" t="s">
        <v>31</v>
      </c>
      <c r="R9" s="13" t="s">
        <v>32</v>
      </c>
      <c r="S9" s="13" t="s">
        <v>33</v>
      </c>
      <c r="T9" s="99"/>
      <c r="U9" s="99"/>
      <c r="V9" s="99"/>
      <c r="W9" s="99"/>
      <c r="X9" s="99"/>
      <c r="Y9" s="99"/>
      <c r="Z9" s="13" t="s">
        <v>30</v>
      </c>
      <c r="AA9" s="13" t="s">
        <v>31</v>
      </c>
      <c r="AB9" s="13" t="s">
        <v>32</v>
      </c>
      <c r="AC9" s="13" t="s">
        <v>33</v>
      </c>
      <c r="AD9" s="99"/>
      <c r="AE9" s="99"/>
      <c r="AF9" s="99"/>
      <c r="AG9" s="99"/>
      <c r="AH9" s="99"/>
    </row>
    <row r="10" spans="2:34" ht="20.25">
      <c r="B10" s="11" t="s">
        <v>34</v>
      </c>
      <c r="C10" s="42">
        <v>0</v>
      </c>
      <c r="D10" s="42">
        <v>19</v>
      </c>
      <c r="E10" s="42">
        <v>1</v>
      </c>
      <c r="F10" s="42">
        <v>2</v>
      </c>
      <c r="G10" s="42">
        <v>1</v>
      </c>
      <c r="H10" s="42">
        <v>0</v>
      </c>
      <c r="I10" s="42">
        <v>7</v>
      </c>
      <c r="J10" s="42">
        <v>0</v>
      </c>
      <c r="K10" s="42">
        <v>0</v>
      </c>
      <c r="L10" s="42">
        <v>2</v>
      </c>
      <c r="M10" s="42">
        <v>0</v>
      </c>
      <c r="N10" s="42">
        <v>0</v>
      </c>
      <c r="O10" s="42">
        <v>2</v>
      </c>
      <c r="P10" s="42">
        <v>0</v>
      </c>
      <c r="Q10" s="42">
        <v>0</v>
      </c>
      <c r="R10" s="42">
        <v>0</v>
      </c>
      <c r="S10" s="42">
        <v>0</v>
      </c>
      <c r="T10" s="42">
        <v>0</v>
      </c>
      <c r="U10" s="42">
        <v>0</v>
      </c>
      <c r="V10" s="42">
        <v>0</v>
      </c>
      <c r="W10" s="42">
        <v>0</v>
      </c>
      <c r="X10" s="42">
        <v>0</v>
      </c>
      <c r="Y10" s="42">
        <v>5</v>
      </c>
      <c r="Z10" s="42">
        <v>0</v>
      </c>
      <c r="AA10" s="42">
        <v>0</v>
      </c>
      <c r="AB10" s="42">
        <v>0</v>
      </c>
      <c r="AC10" s="42">
        <v>0</v>
      </c>
      <c r="AD10" s="42">
        <v>0</v>
      </c>
      <c r="AE10" s="42">
        <v>0</v>
      </c>
      <c r="AF10" s="54" t="s">
        <v>35</v>
      </c>
      <c r="AG10" s="55" t="s">
        <v>36</v>
      </c>
      <c r="AH10" s="54" t="s">
        <v>37</v>
      </c>
    </row>
    <row r="11" spans="2:34" ht="20.25">
      <c r="B11" s="11" t="s">
        <v>38</v>
      </c>
      <c r="C11" s="42">
        <v>0</v>
      </c>
      <c r="D11" s="42">
        <v>30</v>
      </c>
      <c r="E11" s="42">
        <v>2</v>
      </c>
      <c r="F11" s="42">
        <v>2</v>
      </c>
      <c r="G11" s="42">
        <v>0</v>
      </c>
      <c r="H11" s="42">
        <v>0</v>
      </c>
      <c r="I11" s="42">
        <v>11</v>
      </c>
      <c r="J11" s="42">
        <v>1</v>
      </c>
      <c r="K11" s="42">
        <v>5</v>
      </c>
      <c r="L11" s="42">
        <v>1</v>
      </c>
      <c r="M11" s="42">
        <v>0</v>
      </c>
      <c r="N11" s="42">
        <v>0</v>
      </c>
      <c r="O11" s="42">
        <v>1</v>
      </c>
      <c r="P11" s="42">
        <v>0</v>
      </c>
      <c r="Q11" s="42">
        <v>0</v>
      </c>
      <c r="R11" s="42">
        <v>0</v>
      </c>
      <c r="S11" s="42">
        <v>0</v>
      </c>
      <c r="T11" s="42">
        <v>0</v>
      </c>
      <c r="U11" s="42">
        <v>0</v>
      </c>
      <c r="V11" s="42">
        <v>0</v>
      </c>
      <c r="W11" s="42">
        <v>0</v>
      </c>
      <c r="X11" s="42">
        <v>1</v>
      </c>
      <c r="Y11" s="42">
        <v>6</v>
      </c>
      <c r="Z11" s="42">
        <v>0</v>
      </c>
      <c r="AA11" s="42">
        <v>0</v>
      </c>
      <c r="AB11" s="42">
        <v>0</v>
      </c>
      <c r="AC11" s="42">
        <v>0</v>
      </c>
      <c r="AD11" s="42">
        <v>0</v>
      </c>
      <c r="AE11" s="42">
        <v>1</v>
      </c>
      <c r="AF11" s="54" t="s">
        <v>39</v>
      </c>
      <c r="AG11" s="55" t="s">
        <v>40</v>
      </c>
      <c r="AH11" s="54" t="s">
        <v>41</v>
      </c>
    </row>
    <row r="12" spans="2:34" ht="20.25">
      <c r="B12" s="11" t="s">
        <v>42</v>
      </c>
      <c r="C12" s="42">
        <v>0</v>
      </c>
      <c r="D12" s="42">
        <v>27</v>
      </c>
      <c r="E12" s="42">
        <v>2</v>
      </c>
      <c r="F12" s="42">
        <v>0</v>
      </c>
      <c r="G12" s="42">
        <v>1</v>
      </c>
      <c r="H12" s="42">
        <v>0</v>
      </c>
      <c r="I12" s="42">
        <v>9</v>
      </c>
      <c r="J12" s="42">
        <v>0</v>
      </c>
      <c r="K12" s="42">
        <v>1</v>
      </c>
      <c r="L12" s="42">
        <v>0</v>
      </c>
      <c r="M12" s="42">
        <v>0</v>
      </c>
      <c r="N12" s="42">
        <v>0</v>
      </c>
      <c r="O12" s="42">
        <v>0</v>
      </c>
      <c r="P12" s="42">
        <v>0</v>
      </c>
      <c r="Q12" s="42">
        <v>0</v>
      </c>
      <c r="R12" s="42">
        <v>0</v>
      </c>
      <c r="S12" s="42">
        <v>0</v>
      </c>
      <c r="T12" s="42">
        <v>0</v>
      </c>
      <c r="U12" s="42">
        <v>0</v>
      </c>
      <c r="V12" s="42">
        <v>0</v>
      </c>
      <c r="W12" s="42">
        <v>0</v>
      </c>
      <c r="X12" s="42">
        <v>0</v>
      </c>
      <c r="Y12" s="42">
        <v>7</v>
      </c>
      <c r="Z12" s="42">
        <v>0</v>
      </c>
      <c r="AA12" s="42">
        <v>0</v>
      </c>
      <c r="AB12" s="42">
        <v>0</v>
      </c>
      <c r="AC12" s="42">
        <v>0</v>
      </c>
      <c r="AD12" s="42">
        <v>0</v>
      </c>
      <c r="AE12" s="42">
        <v>0</v>
      </c>
      <c r="AF12" s="54" t="s">
        <v>43</v>
      </c>
      <c r="AG12" s="55" t="s">
        <v>43</v>
      </c>
      <c r="AH12" s="54" t="s">
        <v>44</v>
      </c>
    </row>
    <row r="13" spans="2:34" ht="20.25">
      <c r="B13" s="11" t="s">
        <v>45</v>
      </c>
      <c r="C13" s="42">
        <v>0</v>
      </c>
      <c r="D13" s="42">
        <v>23</v>
      </c>
      <c r="E13" s="42">
        <v>0</v>
      </c>
      <c r="F13" s="42">
        <v>0</v>
      </c>
      <c r="G13" s="42">
        <v>1</v>
      </c>
      <c r="H13" s="42">
        <v>0</v>
      </c>
      <c r="I13" s="42">
        <v>16</v>
      </c>
      <c r="J13" s="42">
        <v>0</v>
      </c>
      <c r="K13" s="42">
        <v>0</v>
      </c>
      <c r="L13" s="42">
        <v>2</v>
      </c>
      <c r="M13" s="42">
        <v>0</v>
      </c>
      <c r="N13" s="42">
        <v>0</v>
      </c>
      <c r="O13" s="42">
        <v>2</v>
      </c>
      <c r="P13" s="42">
        <v>0</v>
      </c>
      <c r="Q13" s="42">
        <v>0</v>
      </c>
      <c r="R13" s="42">
        <v>0</v>
      </c>
      <c r="S13" s="42">
        <v>0</v>
      </c>
      <c r="T13" s="42">
        <v>0</v>
      </c>
      <c r="U13" s="42">
        <v>0</v>
      </c>
      <c r="V13" s="42">
        <v>0</v>
      </c>
      <c r="W13" s="42">
        <v>0</v>
      </c>
      <c r="X13" s="42">
        <v>1</v>
      </c>
      <c r="Y13" s="42">
        <v>2</v>
      </c>
      <c r="Z13" s="42">
        <v>0</v>
      </c>
      <c r="AA13" s="42">
        <v>0</v>
      </c>
      <c r="AB13" s="42">
        <v>0</v>
      </c>
      <c r="AC13" s="42">
        <v>0</v>
      </c>
      <c r="AD13" s="42">
        <v>0</v>
      </c>
      <c r="AE13" s="42">
        <v>0</v>
      </c>
      <c r="AF13" s="54" t="s">
        <v>46</v>
      </c>
      <c r="AG13" s="55" t="s">
        <v>47</v>
      </c>
      <c r="AH13" s="54" t="s">
        <v>48</v>
      </c>
    </row>
    <row r="14" spans="2:34" ht="20.25">
      <c r="B14" s="11" t="s">
        <v>49</v>
      </c>
      <c r="C14" s="42">
        <v>0</v>
      </c>
      <c r="D14" s="42">
        <v>15</v>
      </c>
      <c r="E14" s="42">
        <v>4</v>
      </c>
      <c r="F14" s="42">
        <v>0</v>
      </c>
      <c r="G14" s="42">
        <v>0</v>
      </c>
      <c r="H14" s="42">
        <v>0</v>
      </c>
      <c r="I14" s="42">
        <v>9</v>
      </c>
      <c r="J14" s="42">
        <v>0</v>
      </c>
      <c r="K14" s="42">
        <v>0</v>
      </c>
      <c r="L14" s="42">
        <v>0</v>
      </c>
      <c r="M14" s="42">
        <v>0</v>
      </c>
      <c r="N14" s="42">
        <v>0</v>
      </c>
      <c r="O14" s="42">
        <v>0</v>
      </c>
      <c r="P14" s="42">
        <v>0</v>
      </c>
      <c r="Q14" s="42">
        <v>0</v>
      </c>
      <c r="R14" s="42">
        <v>0</v>
      </c>
      <c r="S14" s="42">
        <v>0</v>
      </c>
      <c r="T14" s="42">
        <v>0</v>
      </c>
      <c r="U14" s="42">
        <v>0</v>
      </c>
      <c r="V14" s="42">
        <v>0</v>
      </c>
      <c r="W14" s="42">
        <v>0</v>
      </c>
      <c r="X14" s="42">
        <v>0</v>
      </c>
      <c r="Y14" s="42">
        <v>2</v>
      </c>
      <c r="Z14" s="42">
        <v>0</v>
      </c>
      <c r="AA14" s="42">
        <v>0</v>
      </c>
      <c r="AB14" s="42">
        <v>0</v>
      </c>
      <c r="AC14" s="42">
        <v>0</v>
      </c>
      <c r="AD14" s="42">
        <v>0</v>
      </c>
      <c r="AE14" s="42">
        <v>0</v>
      </c>
      <c r="AF14" s="54" t="s">
        <v>50</v>
      </c>
      <c r="AG14" s="55" t="s">
        <v>50</v>
      </c>
      <c r="AH14" s="54" t="s">
        <v>44</v>
      </c>
    </row>
    <row r="15" spans="2:34" ht="20.25">
      <c r="B15" s="11" t="s">
        <v>51</v>
      </c>
      <c r="C15" s="42">
        <v>0</v>
      </c>
      <c r="D15" s="42">
        <v>15</v>
      </c>
      <c r="E15" s="42">
        <v>3</v>
      </c>
      <c r="F15" s="42">
        <v>3</v>
      </c>
      <c r="G15" s="42">
        <v>1</v>
      </c>
      <c r="H15" s="42">
        <v>0</v>
      </c>
      <c r="I15" s="42">
        <v>2</v>
      </c>
      <c r="J15" s="42">
        <v>0</v>
      </c>
      <c r="K15" s="42">
        <v>0</v>
      </c>
      <c r="L15" s="42">
        <v>3</v>
      </c>
      <c r="M15" s="42">
        <v>0</v>
      </c>
      <c r="N15" s="42">
        <v>0</v>
      </c>
      <c r="O15" s="42">
        <v>3</v>
      </c>
      <c r="P15" s="42">
        <v>0</v>
      </c>
      <c r="Q15" s="42">
        <v>0</v>
      </c>
      <c r="R15" s="42">
        <v>0</v>
      </c>
      <c r="S15" s="42">
        <v>0</v>
      </c>
      <c r="T15" s="42">
        <v>0</v>
      </c>
      <c r="U15" s="42">
        <v>0</v>
      </c>
      <c r="V15" s="42">
        <v>0</v>
      </c>
      <c r="W15" s="42">
        <v>0</v>
      </c>
      <c r="X15" s="42">
        <v>1</v>
      </c>
      <c r="Y15" s="42">
        <v>1</v>
      </c>
      <c r="Z15" s="42">
        <v>0</v>
      </c>
      <c r="AA15" s="42">
        <v>0</v>
      </c>
      <c r="AB15" s="42">
        <v>0</v>
      </c>
      <c r="AC15" s="42">
        <v>0</v>
      </c>
      <c r="AD15" s="42">
        <v>0</v>
      </c>
      <c r="AE15" s="42">
        <v>0</v>
      </c>
      <c r="AF15" s="54" t="s">
        <v>52</v>
      </c>
      <c r="AG15" s="55" t="s">
        <v>53</v>
      </c>
      <c r="AH15" s="54" t="s">
        <v>54</v>
      </c>
    </row>
    <row r="16" spans="2:34" ht="20.25">
      <c r="B16" s="11" t="s">
        <v>55</v>
      </c>
      <c r="C16" s="42">
        <v>0</v>
      </c>
      <c r="D16" s="42">
        <v>31</v>
      </c>
      <c r="E16" s="42">
        <v>1</v>
      </c>
      <c r="F16" s="42">
        <v>0</v>
      </c>
      <c r="G16" s="42">
        <v>0</v>
      </c>
      <c r="H16" s="42">
        <v>0</v>
      </c>
      <c r="I16" s="42">
        <v>15</v>
      </c>
      <c r="J16" s="42">
        <v>1</v>
      </c>
      <c r="K16" s="42">
        <v>0</v>
      </c>
      <c r="L16" s="42">
        <v>2</v>
      </c>
      <c r="M16" s="42">
        <v>0</v>
      </c>
      <c r="N16" s="42">
        <v>0</v>
      </c>
      <c r="O16" s="42">
        <v>2</v>
      </c>
      <c r="P16" s="42">
        <v>0</v>
      </c>
      <c r="Q16" s="42">
        <v>0</v>
      </c>
      <c r="R16" s="42">
        <v>0</v>
      </c>
      <c r="S16" s="42">
        <v>1</v>
      </c>
      <c r="T16" s="42">
        <v>0</v>
      </c>
      <c r="U16" s="42">
        <v>0</v>
      </c>
      <c r="V16" s="42">
        <v>0</v>
      </c>
      <c r="W16" s="42">
        <v>1</v>
      </c>
      <c r="X16" s="42">
        <v>2</v>
      </c>
      <c r="Y16" s="42">
        <v>6</v>
      </c>
      <c r="Z16" s="42">
        <v>0</v>
      </c>
      <c r="AA16" s="42">
        <v>0</v>
      </c>
      <c r="AB16" s="42">
        <v>0</v>
      </c>
      <c r="AC16" s="42">
        <v>0</v>
      </c>
      <c r="AD16" s="42">
        <v>0</v>
      </c>
      <c r="AE16" s="42">
        <v>1</v>
      </c>
      <c r="AF16" s="54" t="s">
        <v>56</v>
      </c>
      <c r="AG16" s="55" t="s">
        <v>57</v>
      </c>
      <c r="AH16" s="54" t="s">
        <v>58</v>
      </c>
    </row>
    <row r="17" spans="2:34" ht="20.25">
      <c r="B17" s="11" t="s">
        <v>59</v>
      </c>
      <c r="C17" s="42">
        <v>0</v>
      </c>
      <c r="D17" s="42">
        <v>27</v>
      </c>
      <c r="E17" s="42">
        <v>1</v>
      </c>
      <c r="F17" s="42">
        <v>2</v>
      </c>
      <c r="G17" s="42">
        <v>2</v>
      </c>
      <c r="H17" s="42">
        <v>0</v>
      </c>
      <c r="I17" s="42">
        <v>10</v>
      </c>
      <c r="J17" s="42">
        <v>0</v>
      </c>
      <c r="K17" s="42">
        <v>0</v>
      </c>
      <c r="L17" s="42">
        <v>2</v>
      </c>
      <c r="M17" s="42">
        <v>0</v>
      </c>
      <c r="N17" s="42">
        <v>0</v>
      </c>
      <c r="O17" s="42">
        <v>2</v>
      </c>
      <c r="P17" s="42">
        <v>0</v>
      </c>
      <c r="Q17" s="42">
        <v>0</v>
      </c>
      <c r="R17" s="42">
        <v>0</v>
      </c>
      <c r="S17" s="42">
        <v>0</v>
      </c>
      <c r="T17" s="42">
        <v>0</v>
      </c>
      <c r="U17" s="42">
        <v>0</v>
      </c>
      <c r="V17" s="42">
        <v>0</v>
      </c>
      <c r="W17" s="42">
        <v>0</v>
      </c>
      <c r="X17" s="42">
        <v>0</v>
      </c>
      <c r="Y17" s="42">
        <v>9</v>
      </c>
      <c r="Z17" s="42">
        <v>0</v>
      </c>
      <c r="AA17" s="42">
        <v>0</v>
      </c>
      <c r="AB17" s="42">
        <v>0</v>
      </c>
      <c r="AC17" s="42">
        <v>0</v>
      </c>
      <c r="AD17" s="42">
        <v>0</v>
      </c>
      <c r="AE17" s="42">
        <v>0</v>
      </c>
      <c r="AF17" s="54" t="s">
        <v>60</v>
      </c>
      <c r="AG17" s="55" t="s">
        <v>52</v>
      </c>
      <c r="AH17" s="54" t="s">
        <v>61</v>
      </c>
    </row>
    <row r="18" spans="2:34" ht="20.25">
      <c r="B18" s="15" t="s">
        <v>62</v>
      </c>
      <c r="C18" s="16">
        <v>0</v>
      </c>
      <c r="D18" s="16">
        <v>187</v>
      </c>
      <c r="E18" s="16">
        <v>14</v>
      </c>
      <c r="F18" s="16">
        <v>9</v>
      </c>
      <c r="G18" s="16">
        <v>6</v>
      </c>
      <c r="H18" s="16">
        <v>0</v>
      </c>
      <c r="I18" s="16">
        <v>79</v>
      </c>
      <c r="J18" s="16">
        <v>2</v>
      </c>
      <c r="K18" s="16">
        <v>6</v>
      </c>
      <c r="L18" s="16">
        <v>12</v>
      </c>
      <c r="M18" s="16">
        <v>0</v>
      </c>
      <c r="N18" s="16">
        <v>0</v>
      </c>
      <c r="O18" s="16">
        <v>12</v>
      </c>
      <c r="P18" s="16">
        <v>0</v>
      </c>
      <c r="Q18" s="16">
        <v>0</v>
      </c>
      <c r="R18" s="16">
        <v>0</v>
      </c>
      <c r="S18" s="16">
        <v>1</v>
      </c>
      <c r="T18" s="16">
        <v>0</v>
      </c>
      <c r="U18" s="16">
        <v>0</v>
      </c>
      <c r="V18" s="16">
        <v>0</v>
      </c>
      <c r="W18" s="16">
        <v>1</v>
      </c>
      <c r="X18" s="16">
        <v>5</v>
      </c>
      <c r="Y18" s="16">
        <v>38</v>
      </c>
      <c r="Z18" s="16">
        <v>0</v>
      </c>
      <c r="AA18" s="16">
        <v>0</v>
      </c>
      <c r="AB18" s="16">
        <v>0</v>
      </c>
      <c r="AC18" s="16">
        <v>0</v>
      </c>
      <c r="AD18" s="16">
        <v>0</v>
      </c>
      <c r="AE18" s="16">
        <v>2</v>
      </c>
      <c r="AF18" s="17" t="s">
        <v>63</v>
      </c>
      <c r="AG18" s="18" t="s">
        <v>64</v>
      </c>
      <c r="AH18" s="17" t="s">
        <v>65</v>
      </c>
    </row>
    <row r="20" spans="2:34" ht="18.75">
      <c r="B20" s="101" t="str">
        <f ca="1">"PROVISIONING INDIBIZ TR3 JBN HARIAN "&amp;TEXT(TODAY(),"YYYY-MM-DD ")&amp;TEXT(NOW(),"HH:MM")&amp;" WIB"</f>
        <v>PROVISIONING INDIBIZ TR3 JBN HARIAN 2026-08-18 09:37 WIB</v>
      </c>
      <c r="C20" s="101"/>
      <c r="D20" s="101"/>
      <c r="E20" s="101"/>
      <c r="F20" s="101"/>
      <c r="G20" s="101"/>
      <c r="H20" s="101"/>
      <c r="I20" s="101"/>
      <c r="J20" s="101"/>
      <c r="K20" s="101"/>
      <c r="L20" s="101"/>
      <c r="M20" s="101"/>
      <c r="N20" s="101"/>
      <c r="O20" s="101"/>
      <c r="P20" s="101"/>
      <c r="Q20" s="101"/>
      <c r="R20" s="38"/>
      <c r="S20" s="38"/>
      <c r="T20" s="38"/>
      <c r="U20" s="38"/>
      <c r="V20" s="38"/>
      <c r="W20" s="38"/>
      <c r="X20" s="38"/>
      <c r="Y20" s="38"/>
      <c r="Z20" s="38"/>
      <c r="AA20" s="38"/>
      <c r="AB20" s="38"/>
      <c r="AC20" s="38"/>
      <c r="AD20" s="38"/>
      <c r="AE20" s="38"/>
      <c r="AF20" s="38"/>
      <c r="AG20" s="38"/>
    </row>
    <row r="21" spans="2:34" ht="15.75">
      <c r="B21" s="102" t="s">
        <v>66</v>
      </c>
      <c r="C21" s="102"/>
      <c r="D21" s="102"/>
      <c r="E21" s="102"/>
      <c r="F21" s="102"/>
      <c r="G21" s="102"/>
      <c r="H21" s="102"/>
      <c r="I21" s="102"/>
      <c r="J21" s="102"/>
      <c r="K21" s="102"/>
      <c r="L21" s="102"/>
      <c r="M21" s="102"/>
      <c r="N21" s="102"/>
      <c r="O21" s="102"/>
      <c r="P21" s="102"/>
      <c r="Q21" s="102"/>
      <c r="R21" s="39"/>
      <c r="S21" s="39"/>
      <c r="T21" s="39"/>
      <c r="U21" s="39"/>
      <c r="V21" s="39"/>
      <c r="W21" s="39"/>
      <c r="X21" s="39"/>
      <c r="Y21" s="39"/>
      <c r="Z21" s="39"/>
      <c r="AA21" s="39"/>
      <c r="AB21" s="39"/>
      <c r="AC21" s="39"/>
      <c r="AD21" s="39"/>
      <c r="AE21" s="39"/>
      <c r="AF21" s="39"/>
      <c r="AG21" s="39"/>
    </row>
    <row r="23" spans="2:34" ht="14.45" customHeight="1">
      <c r="B23" s="109" t="s">
        <v>1</v>
      </c>
      <c r="C23" s="110" t="s">
        <v>3</v>
      </c>
      <c r="D23" s="110" t="s">
        <v>67</v>
      </c>
      <c r="E23" s="117" t="s">
        <v>7</v>
      </c>
      <c r="F23" s="100" t="s">
        <v>8</v>
      </c>
      <c r="G23" s="100" t="s">
        <v>9</v>
      </c>
      <c r="H23" s="113" t="s">
        <v>10</v>
      </c>
      <c r="I23" s="114"/>
      <c r="J23" s="114"/>
      <c r="K23" s="115"/>
      <c r="L23" s="100" t="s">
        <v>68</v>
      </c>
      <c r="M23" s="116" t="s">
        <v>11</v>
      </c>
      <c r="N23" s="117" t="s">
        <v>12</v>
      </c>
      <c r="O23" s="117"/>
      <c r="P23" s="117" t="s">
        <v>13</v>
      </c>
      <c r="Q23" s="117" t="s">
        <v>14</v>
      </c>
    </row>
    <row r="24" spans="2:34" ht="15.6" customHeight="1">
      <c r="B24" s="109"/>
      <c r="C24" s="110"/>
      <c r="D24" s="110"/>
      <c r="E24" s="117"/>
      <c r="F24" s="100"/>
      <c r="G24" s="100"/>
      <c r="H24" s="100" t="s">
        <v>2</v>
      </c>
      <c r="I24" s="100" t="s">
        <v>18</v>
      </c>
      <c r="J24" s="100" t="s">
        <v>20</v>
      </c>
      <c r="K24" s="100" t="s">
        <v>22</v>
      </c>
      <c r="L24" s="100"/>
      <c r="M24" s="116"/>
      <c r="N24" s="117"/>
      <c r="O24" s="117"/>
      <c r="P24" s="117"/>
      <c r="Q24" s="117"/>
    </row>
    <row r="25" spans="2:34" ht="14.45" customHeight="1">
      <c r="B25" s="109"/>
      <c r="C25" s="110"/>
      <c r="D25" s="110"/>
      <c r="E25" s="117"/>
      <c r="F25" s="100"/>
      <c r="G25" s="100"/>
      <c r="H25" s="100"/>
      <c r="I25" s="100"/>
      <c r="J25" s="100"/>
      <c r="K25" s="100"/>
      <c r="L25" s="100"/>
      <c r="M25" s="116"/>
      <c r="N25" s="117"/>
      <c r="O25" s="117"/>
      <c r="P25" s="117"/>
      <c r="Q25" s="117"/>
    </row>
    <row r="26" spans="2:34" ht="29.1" customHeight="1">
      <c r="B26" s="109"/>
      <c r="C26" s="110"/>
      <c r="D26" s="110"/>
      <c r="E26" s="117"/>
      <c r="F26" s="100"/>
      <c r="G26" s="100"/>
      <c r="H26" s="100"/>
      <c r="I26" s="100"/>
      <c r="J26" s="100"/>
      <c r="K26" s="100"/>
      <c r="L26" s="100"/>
      <c r="M26" s="116"/>
      <c r="N26" s="43" t="s">
        <v>30</v>
      </c>
      <c r="O26" s="43" t="s">
        <v>69</v>
      </c>
      <c r="P26" s="117"/>
      <c r="Q26" s="117"/>
    </row>
    <row r="27" spans="2:34" ht="15.75">
      <c r="B27" s="44" t="s">
        <v>34</v>
      </c>
      <c r="C27" s="44">
        <f>D10</f>
        <v>19</v>
      </c>
      <c r="D27" s="44">
        <f>E10+F10+G10</f>
        <v>4</v>
      </c>
      <c r="E27" s="44">
        <f t="shared" ref="E27:H30" si="0">H10</f>
        <v>0</v>
      </c>
      <c r="F27" s="45">
        <f t="shared" si="0"/>
        <v>7</v>
      </c>
      <c r="G27" s="45">
        <f t="shared" si="0"/>
        <v>0</v>
      </c>
      <c r="H27" s="45">
        <f t="shared" si="0"/>
        <v>0</v>
      </c>
      <c r="I27" s="45">
        <f>O10</f>
        <v>2</v>
      </c>
      <c r="J27" s="45">
        <f t="shared" ref="J27:K30" si="1">W10</f>
        <v>0</v>
      </c>
      <c r="K27" s="45">
        <f t="shared" si="1"/>
        <v>0</v>
      </c>
      <c r="L27" s="45">
        <f>SUM(H27:K27)</f>
        <v>2</v>
      </c>
      <c r="M27" s="45">
        <f t="shared" ref="M27:N30" si="2">Y10</f>
        <v>5</v>
      </c>
      <c r="N27" s="45">
        <f t="shared" si="2"/>
        <v>0</v>
      </c>
      <c r="O27" s="45">
        <f>AD10-N27</f>
        <v>0</v>
      </c>
      <c r="P27" s="45">
        <f>SUM(N27:O27)</f>
        <v>0</v>
      </c>
      <c r="Q27" s="45">
        <f>AE10</f>
        <v>0</v>
      </c>
    </row>
    <row r="28" spans="2:34" ht="15.75">
      <c r="B28" s="44" t="s">
        <v>38</v>
      </c>
      <c r="C28" s="44">
        <f>D11</f>
        <v>30</v>
      </c>
      <c r="D28" s="44">
        <f>E11+F11+G11</f>
        <v>4</v>
      </c>
      <c r="E28" s="44">
        <f t="shared" si="0"/>
        <v>0</v>
      </c>
      <c r="F28" s="45">
        <f t="shared" si="0"/>
        <v>11</v>
      </c>
      <c r="G28" s="45">
        <f t="shared" si="0"/>
        <v>1</v>
      </c>
      <c r="H28" s="45">
        <f t="shared" si="0"/>
        <v>5</v>
      </c>
      <c r="I28" s="45">
        <f>O11</f>
        <v>1</v>
      </c>
      <c r="J28" s="45">
        <f t="shared" si="1"/>
        <v>0</v>
      </c>
      <c r="K28" s="45">
        <f t="shared" si="1"/>
        <v>1</v>
      </c>
      <c r="L28" s="45">
        <f>SUM(H28:K28)</f>
        <v>7</v>
      </c>
      <c r="M28" s="45">
        <f t="shared" si="2"/>
        <v>6</v>
      </c>
      <c r="N28" s="45">
        <f t="shared" si="2"/>
        <v>0</v>
      </c>
      <c r="O28" s="45">
        <f>AD11-N28</f>
        <v>0</v>
      </c>
      <c r="P28" s="45">
        <f>SUM(N28:O28)</f>
        <v>0</v>
      </c>
      <c r="Q28" s="45">
        <f>AE11</f>
        <v>1</v>
      </c>
    </row>
    <row r="29" spans="2:34" ht="15.75">
      <c r="B29" s="44" t="s">
        <v>42</v>
      </c>
      <c r="C29" s="44">
        <f>D12</f>
        <v>27</v>
      </c>
      <c r="D29" s="44">
        <f>E12+F12+G12</f>
        <v>3</v>
      </c>
      <c r="E29" s="44">
        <f t="shared" si="0"/>
        <v>0</v>
      </c>
      <c r="F29" s="45">
        <f t="shared" si="0"/>
        <v>9</v>
      </c>
      <c r="G29" s="45">
        <f t="shared" si="0"/>
        <v>0</v>
      </c>
      <c r="H29" s="45">
        <f t="shared" si="0"/>
        <v>1</v>
      </c>
      <c r="I29" s="45">
        <f>O12</f>
        <v>0</v>
      </c>
      <c r="J29" s="45">
        <f t="shared" si="1"/>
        <v>0</v>
      </c>
      <c r="K29" s="45">
        <f t="shared" si="1"/>
        <v>0</v>
      </c>
      <c r="L29" s="45">
        <f>SUM(H29:K29)</f>
        <v>1</v>
      </c>
      <c r="M29" s="45">
        <f t="shared" si="2"/>
        <v>7</v>
      </c>
      <c r="N29" s="45">
        <f t="shared" si="2"/>
        <v>0</v>
      </c>
      <c r="O29" s="45">
        <f>AD12-N29</f>
        <v>0</v>
      </c>
      <c r="P29" s="45">
        <f>SUM(N29:O29)</f>
        <v>0</v>
      </c>
      <c r="Q29" s="45">
        <f>AE12</f>
        <v>0</v>
      </c>
    </row>
    <row r="30" spans="2:34" ht="15.75">
      <c r="B30" s="44" t="s">
        <v>70</v>
      </c>
      <c r="C30" s="44">
        <f>D13</f>
        <v>23</v>
      </c>
      <c r="D30" s="44">
        <f>E13+F13+G13</f>
        <v>1</v>
      </c>
      <c r="E30" s="44">
        <f t="shared" si="0"/>
        <v>0</v>
      </c>
      <c r="F30" s="45">
        <f t="shared" si="0"/>
        <v>16</v>
      </c>
      <c r="G30" s="45">
        <f t="shared" si="0"/>
        <v>0</v>
      </c>
      <c r="H30" s="45">
        <f t="shared" si="0"/>
        <v>0</v>
      </c>
      <c r="I30" s="45">
        <f>O13</f>
        <v>2</v>
      </c>
      <c r="J30" s="45">
        <f t="shared" si="1"/>
        <v>0</v>
      </c>
      <c r="K30" s="45">
        <f t="shared" si="1"/>
        <v>1</v>
      </c>
      <c r="L30" s="45">
        <f>SUM(H30:K30)</f>
        <v>3</v>
      </c>
      <c r="M30" s="45">
        <f t="shared" si="2"/>
        <v>2</v>
      </c>
      <c r="N30" s="45">
        <f t="shared" si="2"/>
        <v>0</v>
      </c>
      <c r="O30" s="45">
        <f>AD13-N30</f>
        <v>0</v>
      </c>
      <c r="P30" s="45">
        <f>SUM(N30:O30)</f>
        <v>0</v>
      </c>
      <c r="Q30" s="45">
        <f>AE13</f>
        <v>0</v>
      </c>
    </row>
    <row r="31" spans="2:34" ht="15.75">
      <c r="B31" s="44" t="s">
        <v>55</v>
      </c>
      <c r="C31" s="44">
        <f>D16</f>
        <v>31</v>
      </c>
      <c r="D31" s="44">
        <f>SUM(E16,F16,G16)</f>
        <v>1</v>
      </c>
      <c r="E31" s="44">
        <f>H16</f>
        <v>0</v>
      </c>
      <c r="F31" s="45">
        <f>I16</f>
        <v>15</v>
      </c>
      <c r="G31" s="45">
        <f>J16</f>
        <v>1</v>
      </c>
      <c r="H31" s="45">
        <f>K16</f>
        <v>0</v>
      </c>
      <c r="I31" s="45">
        <f>O16</f>
        <v>2</v>
      </c>
      <c r="J31" s="45">
        <f>W16</f>
        <v>1</v>
      </c>
      <c r="K31" s="45">
        <f>X16</f>
        <v>2</v>
      </c>
      <c r="L31" s="45">
        <f>SUM(H31:K31)</f>
        <v>5</v>
      </c>
      <c r="M31" s="45">
        <f>Y16</f>
        <v>6</v>
      </c>
      <c r="N31" s="45">
        <f>Z16</f>
        <v>0</v>
      </c>
      <c r="O31" s="45">
        <f>AD16-N31</f>
        <v>0</v>
      </c>
      <c r="P31" s="45">
        <f>SUM(N31:O31)</f>
        <v>0</v>
      </c>
      <c r="Q31" s="45">
        <f>AE16</f>
        <v>1</v>
      </c>
    </row>
    <row r="32" spans="2:34" ht="15.75">
      <c r="B32" s="46" t="s">
        <v>62</v>
      </c>
      <c r="C32" s="46">
        <f>SUM(C27:C31)</f>
        <v>130</v>
      </c>
      <c r="D32" s="46">
        <f t="shared" ref="D32:Q32" si="3">SUM(D27:D31)</f>
        <v>13</v>
      </c>
      <c r="E32" s="46">
        <f t="shared" si="3"/>
        <v>0</v>
      </c>
      <c r="F32" s="46">
        <f t="shared" si="3"/>
        <v>58</v>
      </c>
      <c r="G32" s="46">
        <f t="shared" si="3"/>
        <v>2</v>
      </c>
      <c r="H32" s="46">
        <f t="shared" si="3"/>
        <v>6</v>
      </c>
      <c r="I32" s="46">
        <f t="shared" si="3"/>
        <v>7</v>
      </c>
      <c r="J32" s="46">
        <f t="shared" si="3"/>
        <v>1</v>
      </c>
      <c r="K32" s="46">
        <f t="shared" si="3"/>
        <v>4</v>
      </c>
      <c r="L32" s="46">
        <f t="shared" si="3"/>
        <v>18</v>
      </c>
      <c r="M32" s="46">
        <f t="shared" si="3"/>
        <v>26</v>
      </c>
      <c r="N32" s="46">
        <f t="shared" si="3"/>
        <v>0</v>
      </c>
      <c r="O32" s="46">
        <f t="shared" si="3"/>
        <v>0</v>
      </c>
      <c r="P32" s="46">
        <f t="shared" si="3"/>
        <v>0</v>
      </c>
      <c r="Q32" s="46">
        <f t="shared" si="3"/>
        <v>2</v>
      </c>
    </row>
    <row r="33" spans="2:18" ht="15.75">
      <c r="B33" s="27"/>
      <c r="C33" s="27"/>
      <c r="D33" s="27"/>
      <c r="E33" s="27"/>
      <c r="F33" s="27"/>
      <c r="G33" s="27"/>
      <c r="H33" s="27"/>
      <c r="I33" s="27"/>
      <c r="J33" s="27"/>
      <c r="K33" s="27"/>
      <c r="L33" s="27"/>
      <c r="M33" s="27"/>
      <c r="N33" s="27"/>
      <c r="O33" s="27"/>
      <c r="P33" s="27"/>
      <c r="Q33" s="27"/>
    </row>
    <row r="34" spans="2:18" ht="15.75">
      <c r="B34" s="47" t="s">
        <v>71</v>
      </c>
      <c r="C34" s="118" t="s">
        <v>72</v>
      </c>
      <c r="D34" s="119"/>
    </row>
    <row r="35" spans="2:18" ht="15.75">
      <c r="B35" s="48"/>
      <c r="C35" s="120" t="s">
        <v>73</v>
      </c>
      <c r="D35" s="120"/>
    </row>
    <row r="36" spans="2:18">
      <c r="B36" s="49"/>
      <c r="C36" s="120" t="s">
        <v>74</v>
      </c>
      <c r="D36" s="120"/>
    </row>
    <row r="37" spans="2:18">
      <c r="B37" s="50"/>
      <c r="C37" s="120" t="s">
        <v>75</v>
      </c>
      <c r="D37" s="120"/>
    </row>
    <row r="38" spans="2:18">
      <c r="B38" s="51"/>
      <c r="C38" s="111" t="s">
        <v>76</v>
      </c>
      <c r="D38" s="112"/>
    </row>
    <row r="39" spans="2:18">
      <c r="C39" s="1"/>
      <c r="D39" s="1"/>
    </row>
    <row r="40" spans="2:18" ht="18.75">
      <c r="B40" s="101" t="str">
        <f ca="1">"PROVISIONING INDIBIZ TR3 JBN BY TELDA MTD "&amp;TEXT(TODAY(),"YYYY-MM-DD ")&amp;TEXT(NOW(),"HH:MM")&amp;" WIB"</f>
        <v>PROVISIONING INDIBIZ TR3 JBN BY TELDA MTD 2026-08-18 09:37 WIB</v>
      </c>
      <c r="C40" s="101"/>
      <c r="D40" s="101"/>
      <c r="E40" s="101"/>
      <c r="F40" s="101"/>
      <c r="G40" s="101"/>
      <c r="H40" s="101"/>
      <c r="I40" s="101"/>
      <c r="J40" s="101"/>
      <c r="K40" s="101"/>
      <c r="L40" s="101"/>
      <c r="M40" s="101"/>
      <c r="N40" s="101"/>
      <c r="O40" s="101"/>
      <c r="P40" s="101"/>
      <c r="Q40" s="101"/>
    </row>
    <row r="41" spans="2:18" ht="15.75">
      <c r="B41" s="102" t="s">
        <v>77</v>
      </c>
      <c r="C41" s="102"/>
      <c r="D41" s="102"/>
      <c r="E41" s="102"/>
      <c r="F41" s="102"/>
      <c r="G41" s="102"/>
      <c r="H41" s="102"/>
      <c r="I41" s="102"/>
      <c r="J41" s="102"/>
      <c r="K41" s="102"/>
      <c r="L41" s="102"/>
      <c r="M41" s="102"/>
      <c r="N41" s="102"/>
      <c r="O41" s="102"/>
      <c r="P41" s="102"/>
      <c r="Q41" s="102"/>
    </row>
    <row r="43" spans="2:18" ht="15.6" customHeight="1">
      <c r="B43" s="109" t="s">
        <v>1</v>
      </c>
      <c r="C43" s="109" t="s">
        <v>78</v>
      </c>
      <c r="D43" s="110" t="s">
        <v>3</v>
      </c>
      <c r="E43" s="110" t="s">
        <v>67</v>
      </c>
      <c r="F43" s="117" t="s">
        <v>7</v>
      </c>
      <c r="G43" s="100" t="s">
        <v>8</v>
      </c>
      <c r="H43" s="100" t="s">
        <v>9</v>
      </c>
      <c r="I43" s="113" t="s">
        <v>10</v>
      </c>
      <c r="J43" s="114"/>
      <c r="K43" s="114"/>
      <c r="L43" s="115"/>
      <c r="M43" s="100" t="s">
        <v>68</v>
      </c>
      <c r="N43" s="116" t="s">
        <v>11</v>
      </c>
      <c r="O43" s="117" t="s">
        <v>12</v>
      </c>
      <c r="P43" s="117"/>
      <c r="Q43" s="117" t="s">
        <v>13</v>
      </c>
      <c r="R43" s="117" t="s">
        <v>14</v>
      </c>
    </row>
    <row r="44" spans="2:18" ht="14.45" customHeight="1">
      <c r="B44" s="109"/>
      <c r="C44" s="109"/>
      <c r="D44" s="110"/>
      <c r="E44" s="110"/>
      <c r="F44" s="117"/>
      <c r="G44" s="100"/>
      <c r="H44" s="100"/>
      <c r="I44" s="100" t="s">
        <v>2</v>
      </c>
      <c r="J44" s="100" t="s">
        <v>18</v>
      </c>
      <c r="K44" s="100" t="s">
        <v>20</v>
      </c>
      <c r="L44" s="100" t="s">
        <v>22</v>
      </c>
      <c r="M44" s="100"/>
      <c r="N44" s="116"/>
      <c r="O44" s="117"/>
      <c r="P44" s="117"/>
      <c r="Q44" s="117"/>
      <c r="R44" s="117"/>
    </row>
    <row r="45" spans="2:18" ht="14.45" customHeight="1">
      <c r="B45" s="109"/>
      <c r="C45" s="109"/>
      <c r="D45" s="110"/>
      <c r="E45" s="110"/>
      <c r="F45" s="117"/>
      <c r="G45" s="100"/>
      <c r="H45" s="100"/>
      <c r="I45" s="100"/>
      <c r="J45" s="100"/>
      <c r="K45" s="100"/>
      <c r="L45" s="100"/>
      <c r="M45" s="100"/>
      <c r="N45" s="116"/>
      <c r="O45" s="117"/>
      <c r="P45" s="117"/>
      <c r="Q45" s="117"/>
      <c r="R45" s="117"/>
    </row>
    <row r="46" spans="2:18" ht="47.25">
      <c r="B46" s="109"/>
      <c r="C46" s="109"/>
      <c r="D46" s="110"/>
      <c r="E46" s="110"/>
      <c r="F46" s="117"/>
      <c r="G46" s="100"/>
      <c r="H46" s="100"/>
      <c r="I46" s="100"/>
      <c r="J46" s="100"/>
      <c r="K46" s="100"/>
      <c r="L46" s="100"/>
      <c r="M46" s="100"/>
      <c r="N46" s="116"/>
      <c r="O46" s="43" t="s">
        <v>30</v>
      </c>
      <c r="P46" s="43" t="s">
        <v>69</v>
      </c>
      <c r="Q46" s="117"/>
      <c r="R46" s="117"/>
    </row>
    <row r="47" spans="2:18">
      <c r="B47" s="106" t="s">
        <v>34</v>
      </c>
      <c r="C47" s="52" t="s">
        <v>79</v>
      </c>
      <c r="D47" s="53">
        <f>'LOOKUP  telda'!E7</f>
        <v>42</v>
      </c>
      <c r="E47" s="53">
        <f>'LOOKUP  telda'!F7+'LOOKUP  telda'!G7+'LOOKUP  telda'!H7</f>
        <v>1</v>
      </c>
      <c r="F47" s="53">
        <f>'LOOKUP  telda'!I7</f>
        <v>1</v>
      </c>
      <c r="G47" s="53">
        <f>'LOOKUP  telda'!J7</f>
        <v>0</v>
      </c>
      <c r="H47" s="53">
        <f>'LOOKUP  telda'!K7</f>
        <v>0</v>
      </c>
      <c r="I47" s="53">
        <f>'LOOKUP  telda'!L7</f>
        <v>0</v>
      </c>
      <c r="J47" s="53">
        <f>'LOOKUP  telda'!P7</f>
        <v>0</v>
      </c>
      <c r="K47" s="53">
        <f>'LOOKUP  telda'!X7</f>
        <v>1</v>
      </c>
      <c r="L47" s="53">
        <f>'LOOKUP  telda'!Y7</f>
        <v>0</v>
      </c>
      <c r="M47" s="53">
        <f>SUM('DATA MTD'!I47:L47)</f>
        <v>1</v>
      </c>
      <c r="N47" s="53">
        <f>'LOOKUP  telda'!Z7</f>
        <v>32</v>
      </c>
      <c r="O47" s="53">
        <f>'LOOKUP  telda'!AA7</f>
        <v>3</v>
      </c>
      <c r="P47" s="53">
        <f>'LOOKUP  telda'!AE7-'LOOKUP  telda'!AA7</f>
        <v>0</v>
      </c>
      <c r="Q47" s="53">
        <f>SUM(O47:P47)</f>
        <v>3</v>
      </c>
      <c r="R47" s="53">
        <f>'LOOKUP  telda'!AF7</f>
        <v>4</v>
      </c>
    </row>
    <row r="48" spans="2:18">
      <c r="B48" s="107"/>
      <c r="C48" s="52" t="s">
        <v>80</v>
      </c>
      <c r="D48" s="53">
        <f>'LOOKUP  telda'!E8</f>
        <v>5</v>
      </c>
      <c r="E48" s="53">
        <f>'LOOKUP  telda'!F8+'LOOKUP  telda'!G8+'LOOKUP  telda'!H8</f>
        <v>0</v>
      </c>
      <c r="F48" s="53">
        <f>'LOOKUP  telda'!I8</f>
        <v>0</v>
      </c>
      <c r="G48" s="53">
        <f>'LOOKUP  telda'!J8</f>
        <v>1</v>
      </c>
      <c r="H48" s="53">
        <f>'LOOKUP  telda'!K8</f>
        <v>0</v>
      </c>
      <c r="I48" s="53">
        <f>'LOOKUP  telda'!L8</f>
        <v>0</v>
      </c>
      <c r="J48" s="53">
        <f>'LOOKUP  telda'!P8</f>
        <v>0</v>
      </c>
      <c r="K48" s="53">
        <f>'LOOKUP  telda'!X8</f>
        <v>0</v>
      </c>
      <c r="L48" s="53">
        <f>'LOOKUP  telda'!Y8</f>
        <v>0</v>
      </c>
      <c r="M48" s="53">
        <f>SUM('DATA MTD'!I48:L48)</f>
        <v>0</v>
      </c>
      <c r="N48" s="53">
        <f>'LOOKUP  telda'!Z8</f>
        <v>4</v>
      </c>
      <c r="O48" s="53">
        <f>'LOOKUP  telda'!AA8</f>
        <v>0</v>
      </c>
      <c r="P48" s="53">
        <f>'LOOKUP  telda'!AE8-'LOOKUP  telda'!AA8</f>
        <v>0</v>
      </c>
      <c r="Q48" s="53">
        <f t="shared" ref="Q48:Q96" si="4">SUM(O48:P48)</f>
        <v>0</v>
      </c>
      <c r="R48" s="53">
        <f>'LOOKUP  telda'!AF8</f>
        <v>0</v>
      </c>
    </row>
    <row r="49" spans="2:18">
      <c r="B49" s="107"/>
      <c r="C49" s="52" t="s">
        <v>81</v>
      </c>
      <c r="D49" s="53">
        <f>'LOOKUP  telda'!E9</f>
        <v>22</v>
      </c>
      <c r="E49" s="53">
        <f>'LOOKUP  telda'!F9+'LOOKUP  telda'!G9+'LOOKUP  telda'!H9</f>
        <v>3</v>
      </c>
      <c r="F49" s="53">
        <f>'LOOKUP  telda'!I9</f>
        <v>2</v>
      </c>
      <c r="G49" s="53">
        <f>'LOOKUP  telda'!J9</f>
        <v>0</v>
      </c>
      <c r="H49" s="53">
        <f>'LOOKUP  telda'!K9</f>
        <v>0</v>
      </c>
      <c r="I49" s="53">
        <f>'LOOKUP  telda'!L9</f>
        <v>0</v>
      </c>
      <c r="J49" s="53">
        <f>'LOOKUP  telda'!P9</f>
        <v>0</v>
      </c>
      <c r="K49" s="53">
        <f>'LOOKUP  telda'!X9</f>
        <v>0</v>
      </c>
      <c r="L49" s="53">
        <f>'LOOKUP  telda'!Y9</f>
        <v>0</v>
      </c>
      <c r="M49" s="53">
        <f>SUM('DATA MTD'!I49:L49)</f>
        <v>0</v>
      </c>
      <c r="N49" s="53">
        <f>'LOOKUP  telda'!Z9</f>
        <v>12</v>
      </c>
      <c r="O49" s="53">
        <f>'LOOKUP  telda'!AA9</f>
        <v>0</v>
      </c>
      <c r="P49" s="53">
        <f>'LOOKUP  telda'!AE9-'LOOKUP  telda'!AA9</f>
        <v>0</v>
      </c>
      <c r="Q49" s="53">
        <f t="shared" si="4"/>
        <v>0</v>
      </c>
      <c r="R49" s="53">
        <f>'LOOKUP  telda'!AF9</f>
        <v>5</v>
      </c>
    </row>
    <row r="50" spans="2:18">
      <c r="B50" s="107"/>
      <c r="C50" s="52" t="s">
        <v>82</v>
      </c>
      <c r="D50" s="53">
        <f>'LOOKUP  telda'!E10</f>
        <v>30</v>
      </c>
      <c r="E50" s="53">
        <f>'LOOKUP  telda'!F10+'LOOKUP  telda'!G10+'LOOKUP  telda'!H10</f>
        <v>6</v>
      </c>
      <c r="F50" s="53">
        <f>'LOOKUP  telda'!I10</f>
        <v>2</v>
      </c>
      <c r="G50" s="53">
        <f>'LOOKUP  telda'!J10</f>
        <v>0</v>
      </c>
      <c r="H50" s="53">
        <f>'LOOKUP  telda'!K10</f>
        <v>1</v>
      </c>
      <c r="I50" s="53">
        <f>'LOOKUP  telda'!L10</f>
        <v>0</v>
      </c>
      <c r="J50" s="53">
        <f>'LOOKUP  telda'!P10</f>
        <v>0</v>
      </c>
      <c r="K50" s="53">
        <f>'LOOKUP  telda'!X10</f>
        <v>3</v>
      </c>
      <c r="L50" s="53">
        <f>'LOOKUP  telda'!Y10</f>
        <v>0</v>
      </c>
      <c r="M50" s="53">
        <f>SUM('DATA MTD'!I50:L50)</f>
        <v>3</v>
      </c>
      <c r="N50" s="53">
        <f>'LOOKUP  telda'!Z10</f>
        <v>12</v>
      </c>
      <c r="O50" s="53">
        <f>'LOOKUP  telda'!AA10</f>
        <v>0</v>
      </c>
      <c r="P50" s="53">
        <f>'LOOKUP  telda'!AE10-'LOOKUP  telda'!AA10</f>
        <v>1</v>
      </c>
      <c r="Q50" s="53">
        <f t="shared" si="4"/>
        <v>1</v>
      </c>
      <c r="R50" s="53">
        <f>'LOOKUP  telda'!AF10</f>
        <v>5</v>
      </c>
    </row>
    <row r="51" spans="2:18">
      <c r="B51" s="107"/>
      <c r="C51" s="52" t="s">
        <v>83</v>
      </c>
      <c r="D51" s="53">
        <f>'LOOKUP  telda'!E11</f>
        <v>22</v>
      </c>
      <c r="E51" s="53">
        <f>'LOOKUP  telda'!F11+'LOOKUP  telda'!G11+'LOOKUP  telda'!H11</f>
        <v>1</v>
      </c>
      <c r="F51" s="53">
        <f>'LOOKUP  telda'!I11</f>
        <v>1</v>
      </c>
      <c r="G51" s="53">
        <f>'LOOKUP  telda'!J11</f>
        <v>0</v>
      </c>
      <c r="H51" s="53">
        <f>'LOOKUP  telda'!K11</f>
        <v>0</v>
      </c>
      <c r="I51" s="53">
        <f>'LOOKUP  telda'!L11</f>
        <v>0</v>
      </c>
      <c r="J51" s="53">
        <f>'LOOKUP  telda'!P11</f>
        <v>0</v>
      </c>
      <c r="K51" s="53">
        <f>'LOOKUP  telda'!X11</f>
        <v>1</v>
      </c>
      <c r="L51" s="53">
        <f>'LOOKUP  telda'!Y11</f>
        <v>0</v>
      </c>
      <c r="M51" s="53">
        <f>SUM('DATA MTD'!I51:L51)</f>
        <v>1</v>
      </c>
      <c r="N51" s="53">
        <f>'LOOKUP  telda'!Z11</f>
        <v>12</v>
      </c>
      <c r="O51" s="53">
        <f>'LOOKUP  telda'!AA11</f>
        <v>1</v>
      </c>
      <c r="P51" s="53">
        <f>'LOOKUP  telda'!AE11-'LOOKUP  telda'!AA11</f>
        <v>0</v>
      </c>
      <c r="Q51" s="53">
        <f t="shared" si="4"/>
        <v>1</v>
      </c>
      <c r="R51" s="53">
        <f>'LOOKUP  telda'!AF11</f>
        <v>6</v>
      </c>
    </row>
    <row r="52" spans="2:18">
      <c r="B52" s="107"/>
      <c r="C52" s="52" t="s">
        <v>84</v>
      </c>
      <c r="D52" s="53">
        <f>'LOOKUP  telda'!E12</f>
        <v>24</v>
      </c>
      <c r="E52" s="53">
        <f>'LOOKUP  telda'!F12+'LOOKUP  telda'!G12+'LOOKUP  telda'!H12</f>
        <v>0</v>
      </c>
      <c r="F52" s="53">
        <f>'LOOKUP  telda'!I12</f>
        <v>1</v>
      </c>
      <c r="G52" s="53">
        <f>'LOOKUP  telda'!J12</f>
        <v>2</v>
      </c>
      <c r="H52" s="53">
        <f>'LOOKUP  telda'!K12</f>
        <v>1</v>
      </c>
      <c r="I52" s="53">
        <f>'LOOKUP  telda'!L12</f>
        <v>0</v>
      </c>
      <c r="J52" s="53">
        <f>'LOOKUP  telda'!P12</f>
        <v>0</v>
      </c>
      <c r="K52" s="53">
        <f>'LOOKUP  telda'!X12</f>
        <v>2</v>
      </c>
      <c r="L52" s="53">
        <f>'LOOKUP  telda'!Y12</f>
        <v>0</v>
      </c>
      <c r="M52" s="53">
        <f>SUM('DATA MTD'!I52:L52)</f>
        <v>2</v>
      </c>
      <c r="N52" s="53">
        <f>'LOOKUP  telda'!Z12</f>
        <v>12</v>
      </c>
      <c r="O52" s="53">
        <f>'LOOKUP  telda'!AA12</f>
        <v>0</v>
      </c>
      <c r="P52" s="53">
        <f>'LOOKUP  telda'!AE12-'LOOKUP  telda'!AA12</f>
        <v>1</v>
      </c>
      <c r="Q52" s="53">
        <f t="shared" si="4"/>
        <v>1</v>
      </c>
      <c r="R52" s="53">
        <f>'LOOKUP  telda'!AF12</f>
        <v>5</v>
      </c>
    </row>
    <row r="53" spans="2:18">
      <c r="B53" s="107"/>
      <c r="C53" s="52" t="s">
        <v>85</v>
      </c>
      <c r="D53" s="53">
        <f>'LOOKUP  telda'!E13</f>
        <v>16</v>
      </c>
      <c r="E53" s="53">
        <f>'LOOKUP  telda'!F13+'LOOKUP  telda'!G13+'LOOKUP  telda'!H13</f>
        <v>1</v>
      </c>
      <c r="F53" s="53">
        <f>'LOOKUP  telda'!I13</f>
        <v>1</v>
      </c>
      <c r="G53" s="53">
        <f>'LOOKUP  telda'!J13</f>
        <v>0</v>
      </c>
      <c r="H53" s="53">
        <f>'LOOKUP  telda'!K13</f>
        <v>0</v>
      </c>
      <c r="I53" s="53">
        <f>'LOOKUP  telda'!L13</f>
        <v>0</v>
      </c>
      <c r="J53" s="53">
        <f>'LOOKUP  telda'!P13</f>
        <v>1</v>
      </c>
      <c r="K53" s="53">
        <f>'LOOKUP  telda'!X13</f>
        <v>1</v>
      </c>
      <c r="L53" s="53">
        <f>'LOOKUP  telda'!Y13</f>
        <v>0</v>
      </c>
      <c r="M53" s="53">
        <f>SUM('DATA MTD'!I53:L53)</f>
        <v>2</v>
      </c>
      <c r="N53" s="53">
        <f>'LOOKUP  telda'!Z13</f>
        <v>7</v>
      </c>
      <c r="O53" s="53">
        <f>'LOOKUP  telda'!AA13</f>
        <v>0</v>
      </c>
      <c r="P53" s="53">
        <f>'LOOKUP  telda'!AE13-'LOOKUP  telda'!AA13</f>
        <v>1</v>
      </c>
      <c r="Q53" s="53">
        <f t="shared" si="4"/>
        <v>1</v>
      </c>
      <c r="R53" s="53">
        <f>'LOOKUP  telda'!AF13</f>
        <v>4</v>
      </c>
    </row>
    <row r="54" spans="2:18">
      <c r="B54" s="108"/>
      <c r="C54" s="52" t="s">
        <v>86</v>
      </c>
      <c r="D54" s="53">
        <f>'LOOKUP  telda'!E14</f>
        <v>18</v>
      </c>
      <c r="E54" s="53">
        <f>'LOOKUP  telda'!F14+'LOOKUP  telda'!G14+'LOOKUP  telda'!H14</f>
        <v>0</v>
      </c>
      <c r="F54" s="53">
        <f>'LOOKUP  telda'!I14</f>
        <v>2</v>
      </c>
      <c r="G54" s="53">
        <f>'LOOKUP  telda'!J14</f>
        <v>2</v>
      </c>
      <c r="H54" s="53">
        <f>'LOOKUP  telda'!K14</f>
        <v>0</v>
      </c>
      <c r="I54" s="53">
        <f>'LOOKUP  telda'!L14</f>
        <v>0</v>
      </c>
      <c r="J54" s="53">
        <f>'LOOKUP  telda'!P14</f>
        <v>0</v>
      </c>
      <c r="K54" s="53">
        <f>'LOOKUP  telda'!X14</f>
        <v>1</v>
      </c>
      <c r="L54" s="53">
        <f>'LOOKUP  telda'!Y14</f>
        <v>0</v>
      </c>
      <c r="M54" s="53">
        <f>SUM('DATA MTD'!I54:L54)</f>
        <v>1</v>
      </c>
      <c r="N54" s="53">
        <f>'LOOKUP  telda'!Z14</f>
        <v>8</v>
      </c>
      <c r="O54" s="53">
        <f>'LOOKUP  telda'!AA14</f>
        <v>0</v>
      </c>
      <c r="P54" s="53">
        <f>'LOOKUP  telda'!AE14-'LOOKUP  telda'!AA14</f>
        <v>0</v>
      </c>
      <c r="Q54" s="53">
        <f t="shared" si="4"/>
        <v>0</v>
      </c>
      <c r="R54" s="53">
        <f>'LOOKUP  telda'!AF14</f>
        <v>4</v>
      </c>
    </row>
    <row r="55" spans="2:18">
      <c r="B55" s="106" t="s">
        <v>38</v>
      </c>
      <c r="C55" s="52" t="s">
        <v>87</v>
      </c>
      <c r="D55" s="53">
        <f>'LOOKUP  telda'!E15</f>
        <v>60</v>
      </c>
      <c r="E55" s="53">
        <f>'LOOKUP  telda'!F15+'LOOKUP  telda'!G15+'LOOKUP  telda'!H15</f>
        <v>0</v>
      </c>
      <c r="F55" s="53">
        <f>'LOOKUP  telda'!I15</f>
        <v>0</v>
      </c>
      <c r="G55" s="53">
        <f>'LOOKUP  telda'!J15</f>
        <v>11</v>
      </c>
      <c r="H55" s="53">
        <f>'LOOKUP  telda'!K15</f>
        <v>0</v>
      </c>
      <c r="I55" s="53">
        <f>'LOOKUP  telda'!L15</f>
        <v>0</v>
      </c>
      <c r="J55" s="53">
        <f>'LOOKUP  telda'!P15</f>
        <v>0</v>
      </c>
      <c r="K55" s="53">
        <f>'LOOKUP  telda'!X15</f>
        <v>1</v>
      </c>
      <c r="L55" s="53">
        <f>'LOOKUP  telda'!Y15</f>
        <v>0</v>
      </c>
      <c r="M55" s="53">
        <f>SUM('DATA MTD'!I55:L55)</f>
        <v>1</v>
      </c>
      <c r="N55" s="53">
        <f>'LOOKUP  telda'!Z15</f>
        <v>39</v>
      </c>
      <c r="O55" s="53">
        <f>'LOOKUP  telda'!AA15</f>
        <v>0</v>
      </c>
      <c r="P55" s="53">
        <f>'LOOKUP  telda'!AE15-'LOOKUP  telda'!AA15</f>
        <v>0</v>
      </c>
      <c r="Q55" s="53">
        <f t="shared" si="4"/>
        <v>0</v>
      </c>
      <c r="R55" s="53">
        <f>'LOOKUP  telda'!AF15</f>
        <v>8</v>
      </c>
    </row>
    <row r="56" spans="2:18">
      <c r="B56" s="107"/>
      <c r="C56" s="52" t="s">
        <v>88</v>
      </c>
      <c r="D56" s="53">
        <f>'LOOKUP  telda'!E16</f>
        <v>16</v>
      </c>
      <c r="E56" s="53">
        <f>'LOOKUP  telda'!F16+'LOOKUP  telda'!G16+'LOOKUP  telda'!H16</f>
        <v>0</v>
      </c>
      <c r="F56" s="53">
        <f>'LOOKUP  telda'!I16</f>
        <v>0</v>
      </c>
      <c r="G56" s="53">
        <f>'LOOKUP  telda'!J16</f>
        <v>1</v>
      </c>
      <c r="H56" s="53">
        <f>'LOOKUP  telda'!K16</f>
        <v>0</v>
      </c>
      <c r="I56" s="53">
        <f>'LOOKUP  telda'!L16</f>
        <v>0</v>
      </c>
      <c r="J56" s="53">
        <f>'LOOKUP  telda'!P16</f>
        <v>0</v>
      </c>
      <c r="K56" s="53">
        <f>'LOOKUP  telda'!X16</f>
        <v>0</v>
      </c>
      <c r="L56" s="53">
        <f>'LOOKUP  telda'!Y16</f>
        <v>0</v>
      </c>
      <c r="M56" s="53">
        <f>SUM('DATA MTD'!I56:L56)</f>
        <v>0</v>
      </c>
      <c r="N56" s="53">
        <f>'LOOKUP  telda'!Z16</f>
        <v>15</v>
      </c>
      <c r="O56" s="53">
        <f>'LOOKUP  telda'!AA16</f>
        <v>0</v>
      </c>
      <c r="P56" s="53">
        <f>'LOOKUP  telda'!AE16-'LOOKUP  telda'!AA16</f>
        <v>0</v>
      </c>
      <c r="Q56" s="53">
        <f t="shared" si="4"/>
        <v>0</v>
      </c>
      <c r="R56" s="53">
        <f>'LOOKUP  telda'!AF16</f>
        <v>0</v>
      </c>
    </row>
    <row r="57" spans="2:18">
      <c r="B57" s="107"/>
      <c r="C57" s="52" t="s">
        <v>89</v>
      </c>
      <c r="D57" s="53">
        <f>'LOOKUP  telda'!E17</f>
        <v>24</v>
      </c>
      <c r="E57" s="53">
        <f>'LOOKUP  telda'!F17+'LOOKUP  telda'!G17+'LOOKUP  telda'!H17</f>
        <v>0</v>
      </c>
      <c r="F57" s="53">
        <f>'LOOKUP  telda'!I17</f>
        <v>0</v>
      </c>
      <c r="G57" s="53">
        <f>'LOOKUP  telda'!J17</f>
        <v>2</v>
      </c>
      <c r="H57" s="53">
        <f>'LOOKUP  telda'!K17</f>
        <v>1</v>
      </c>
      <c r="I57" s="53">
        <f>'LOOKUP  telda'!L17</f>
        <v>0</v>
      </c>
      <c r="J57" s="53">
        <f>'LOOKUP  telda'!P17</f>
        <v>1</v>
      </c>
      <c r="K57" s="53">
        <f>'LOOKUP  telda'!X17</f>
        <v>0</v>
      </c>
      <c r="L57" s="53">
        <f>'LOOKUP  telda'!Y17</f>
        <v>0</v>
      </c>
      <c r="M57" s="53">
        <f>SUM('DATA MTD'!I57:L57)</f>
        <v>1</v>
      </c>
      <c r="N57" s="53">
        <f>'LOOKUP  telda'!Z17</f>
        <v>19</v>
      </c>
      <c r="O57" s="53">
        <f>'LOOKUP  telda'!AA17</f>
        <v>0</v>
      </c>
      <c r="P57" s="53">
        <f>'LOOKUP  telda'!AE17-'LOOKUP  telda'!AA17</f>
        <v>1</v>
      </c>
      <c r="Q57" s="53">
        <f t="shared" si="4"/>
        <v>1</v>
      </c>
      <c r="R57" s="53">
        <f>'LOOKUP  telda'!AF17</f>
        <v>0</v>
      </c>
    </row>
    <row r="58" spans="2:18">
      <c r="B58" s="107"/>
      <c r="C58" s="52" t="s">
        <v>90</v>
      </c>
      <c r="D58" s="53">
        <f>'LOOKUP  telda'!E18</f>
        <v>80</v>
      </c>
      <c r="E58" s="53">
        <f>'LOOKUP  telda'!F18+'LOOKUP  telda'!G18+'LOOKUP  telda'!H18</f>
        <v>0</v>
      </c>
      <c r="F58" s="53">
        <f>'LOOKUP  telda'!I18</f>
        <v>1</v>
      </c>
      <c r="G58" s="53">
        <f>'LOOKUP  telda'!J18</f>
        <v>4</v>
      </c>
      <c r="H58" s="53">
        <f>'LOOKUP  telda'!K18</f>
        <v>1</v>
      </c>
      <c r="I58" s="53">
        <f>'LOOKUP  telda'!L18</f>
        <v>0</v>
      </c>
      <c r="J58" s="53">
        <f>'LOOKUP  telda'!P18</f>
        <v>4</v>
      </c>
      <c r="K58" s="53">
        <f>'LOOKUP  telda'!X18</f>
        <v>3</v>
      </c>
      <c r="L58" s="53">
        <f>'LOOKUP  telda'!Y18</f>
        <v>0</v>
      </c>
      <c r="M58" s="53">
        <f>SUM('DATA MTD'!I58:L58)</f>
        <v>7</v>
      </c>
      <c r="N58" s="53">
        <f>'LOOKUP  telda'!Z18</f>
        <v>63</v>
      </c>
      <c r="O58" s="53">
        <f>'LOOKUP  telda'!AA18</f>
        <v>0</v>
      </c>
      <c r="P58" s="53">
        <f>'LOOKUP  telda'!AE18-'LOOKUP  telda'!AA18</f>
        <v>2</v>
      </c>
      <c r="Q58" s="53">
        <f t="shared" si="4"/>
        <v>2</v>
      </c>
      <c r="R58" s="53">
        <f>'LOOKUP  telda'!AF18</f>
        <v>1</v>
      </c>
    </row>
    <row r="59" spans="2:18">
      <c r="B59" s="107"/>
      <c r="C59" s="52" t="s">
        <v>91</v>
      </c>
      <c r="D59" s="53">
        <f>'LOOKUP  telda'!E19</f>
        <v>84</v>
      </c>
      <c r="E59" s="53">
        <f>'LOOKUP  telda'!F19+'LOOKUP  telda'!G19+'LOOKUP  telda'!H19</f>
        <v>0</v>
      </c>
      <c r="F59" s="53">
        <f>'LOOKUP  telda'!I19</f>
        <v>0</v>
      </c>
      <c r="G59" s="53">
        <f>'LOOKUP  telda'!J19</f>
        <v>4</v>
      </c>
      <c r="H59" s="53">
        <f>'LOOKUP  telda'!K19</f>
        <v>0</v>
      </c>
      <c r="I59" s="53">
        <f>'LOOKUP  telda'!L19</f>
        <v>0</v>
      </c>
      <c r="J59" s="53">
        <f>'LOOKUP  telda'!P19</f>
        <v>0</v>
      </c>
      <c r="K59" s="53">
        <f>'LOOKUP  telda'!X19</f>
        <v>0</v>
      </c>
      <c r="L59" s="53">
        <f>'LOOKUP  telda'!Y19</f>
        <v>1</v>
      </c>
      <c r="M59" s="53">
        <f>SUM('DATA MTD'!I59:L59)</f>
        <v>1</v>
      </c>
      <c r="N59" s="53">
        <f>'LOOKUP  telda'!Z19</f>
        <v>67</v>
      </c>
      <c r="O59" s="53">
        <f>'LOOKUP  telda'!AA19</f>
        <v>0</v>
      </c>
      <c r="P59" s="53">
        <f>'LOOKUP  telda'!AE19-'LOOKUP  telda'!AA19</f>
        <v>2</v>
      </c>
      <c r="Q59" s="53">
        <f t="shared" si="4"/>
        <v>2</v>
      </c>
      <c r="R59" s="53">
        <f>'LOOKUP  telda'!AF19</f>
        <v>10</v>
      </c>
    </row>
    <row r="60" spans="2:18">
      <c r="B60" s="107"/>
      <c r="C60" s="52" t="s">
        <v>92</v>
      </c>
      <c r="D60" s="53">
        <f>'LOOKUP  telda'!E20</f>
        <v>40</v>
      </c>
      <c r="E60" s="53">
        <f>'LOOKUP  telda'!F20+'LOOKUP  telda'!G20+'LOOKUP  telda'!H20</f>
        <v>0</v>
      </c>
      <c r="F60" s="53">
        <f>'LOOKUP  telda'!I20</f>
        <v>0</v>
      </c>
      <c r="G60" s="53">
        <f>'LOOKUP  telda'!J20</f>
        <v>0</v>
      </c>
      <c r="H60" s="53">
        <f>'LOOKUP  telda'!K20</f>
        <v>1</v>
      </c>
      <c r="I60" s="53">
        <f>'LOOKUP  telda'!L20</f>
        <v>0</v>
      </c>
      <c r="J60" s="53">
        <f>'LOOKUP  telda'!P20</f>
        <v>0</v>
      </c>
      <c r="K60" s="53">
        <f>'LOOKUP  telda'!X20</f>
        <v>1</v>
      </c>
      <c r="L60" s="53">
        <f>'LOOKUP  telda'!Y20</f>
        <v>0</v>
      </c>
      <c r="M60" s="53">
        <f>SUM('DATA MTD'!I60:L60)</f>
        <v>1</v>
      </c>
      <c r="N60" s="53">
        <f>'LOOKUP  telda'!Z20</f>
        <v>27</v>
      </c>
      <c r="O60" s="53">
        <f>'LOOKUP  telda'!AA20</f>
        <v>1</v>
      </c>
      <c r="P60" s="53">
        <f>'LOOKUP  telda'!AE20-'LOOKUP  telda'!AA20</f>
        <v>0</v>
      </c>
      <c r="Q60" s="53">
        <f t="shared" si="4"/>
        <v>1</v>
      </c>
      <c r="R60" s="53">
        <f>'LOOKUP  telda'!AF20</f>
        <v>10</v>
      </c>
    </row>
    <row r="61" spans="2:18">
      <c r="B61" s="107"/>
      <c r="C61" s="52" t="s">
        <v>93</v>
      </c>
      <c r="D61" s="53">
        <f>'LOOKUP  telda'!E21</f>
        <v>56</v>
      </c>
      <c r="E61" s="53">
        <f>'LOOKUP  telda'!F21+'LOOKUP  telda'!G21+'LOOKUP  telda'!H21</f>
        <v>0</v>
      </c>
      <c r="F61" s="53">
        <f>'LOOKUP  telda'!I21</f>
        <v>0</v>
      </c>
      <c r="G61" s="53">
        <f>'LOOKUP  telda'!J21</f>
        <v>5</v>
      </c>
      <c r="H61" s="53">
        <f>'LOOKUP  telda'!K21</f>
        <v>0</v>
      </c>
      <c r="I61" s="53">
        <f>'LOOKUP  telda'!L21</f>
        <v>0</v>
      </c>
      <c r="J61" s="53">
        <f>'LOOKUP  telda'!P21</f>
        <v>3</v>
      </c>
      <c r="K61" s="53">
        <f>'LOOKUP  telda'!X21</f>
        <v>2</v>
      </c>
      <c r="L61" s="53">
        <f>'LOOKUP  telda'!Y21</f>
        <v>0</v>
      </c>
      <c r="M61" s="53">
        <f>SUM('DATA MTD'!I61:L61)</f>
        <v>5</v>
      </c>
      <c r="N61" s="53">
        <f>'LOOKUP  telda'!Z21</f>
        <v>41</v>
      </c>
      <c r="O61" s="53">
        <f>'LOOKUP  telda'!AA21</f>
        <v>0</v>
      </c>
      <c r="P61" s="53">
        <f>'LOOKUP  telda'!AE21-'LOOKUP  telda'!AA21</f>
        <v>0</v>
      </c>
      <c r="Q61" s="53">
        <f t="shared" si="4"/>
        <v>0</v>
      </c>
      <c r="R61" s="53">
        <f>'LOOKUP  telda'!AF21</f>
        <v>3</v>
      </c>
    </row>
    <row r="62" spans="2:18">
      <c r="B62" s="107"/>
      <c r="C62" s="52" t="s">
        <v>94</v>
      </c>
      <c r="D62" s="53">
        <f>'LOOKUP  telda'!E22</f>
        <v>28</v>
      </c>
      <c r="E62" s="53">
        <f>'LOOKUP  telda'!F22+'LOOKUP  telda'!G22+'LOOKUP  telda'!H22</f>
        <v>0</v>
      </c>
      <c r="F62" s="53">
        <f>'LOOKUP  telda'!I22</f>
        <v>0</v>
      </c>
      <c r="G62" s="53">
        <f>'LOOKUP  telda'!J22</f>
        <v>1</v>
      </c>
      <c r="H62" s="53">
        <f>'LOOKUP  telda'!K22</f>
        <v>0</v>
      </c>
      <c r="I62" s="53">
        <f>'LOOKUP  telda'!L22</f>
        <v>0</v>
      </c>
      <c r="J62" s="53">
        <f>'LOOKUP  telda'!P22</f>
        <v>1</v>
      </c>
      <c r="K62" s="53">
        <f>'LOOKUP  telda'!X22</f>
        <v>0</v>
      </c>
      <c r="L62" s="53">
        <f>'LOOKUP  telda'!Y22</f>
        <v>0</v>
      </c>
      <c r="M62" s="53">
        <f>SUM('DATA MTD'!I62:L62)</f>
        <v>1</v>
      </c>
      <c r="N62" s="53">
        <f>'LOOKUP  telda'!Z22</f>
        <v>26</v>
      </c>
      <c r="O62" s="53">
        <f>'LOOKUP  telda'!AA22</f>
        <v>0</v>
      </c>
      <c r="P62" s="53">
        <f>'LOOKUP  telda'!AE22-'LOOKUP  telda'!AA22</f>
        <v>0</v>
      </c>
      <c r="Q62" s="53">
        <f t="shared" si="4"/>
        <v>0</v>
      </c>
      <c r="R62" s="53">
        <f>'LOOKUP  telda'!AF22</f>
        <v>0</v>
      </c>
    </row>
    <row r="63" spans="2:18">
      <c r="B63" s="107"/>
      <c r="C63" s="52" t="s">
        <v>95</v>
      </c>
      <c r="D63" s="53">
        <f>'LOOKUP  telda'!E23</f>
        <v>35</v>
      </c>
      <c r="E63" s="53">
        <f>'LOOKUP  telda'!F23+'LOOKUP  telda'!G23+'LOOKUP  telda'!H23</f>
        <v>0</v>
      </c>
      <c r="F63" s="53">
        <f>'LOOKUP  telda'!I23</f>
        <v>0</v>
      </c>
      <c r="G63" s="53">
        <f>'LOOKUP  telda'!J23</f>
        <v>0</v>
      </c>
      <c r="H63" s="53">
        <f>'LOOKUP  telda'!K23</f>
        <v>0</v>
      </c>
      <c r="I63" s="53">
        <f>'LOOKUP  telda'!L23</f>
        <v>0</v>
      </c>
      <c r="J63" s="53">
        <f>'LOOKUP  telda'!P23</f>
        <v>3</v>
      </c>
      <c r="K63" s="53">
        <f>'LOOKUP  telda'!X23</f>
        <v>0</v>
      </c>
      <c r="L63" s="53">
        <f>'LOOKUP  telda'!Y23</f>
        <v>0</v>
      </c>
      <c r="M63" s="53">
        <f>SUM('DATA MTD'!I63:L63)</f>
        <v>3</v>
      </c>
      <c r="N63" s="53">
        <f>'LOOKUP  telda'!Z23</f>
        <v>31</v>
      </c>
      <c r="O63" s="53">
        <f>'LOOKUP  telda'!AA23</f>
        <v>0</v>
      </c>
      <c r="P63" s="53">
        <f>'LOOKUP  telda'!AE23-'LOOKUP  telda'!AA23</f>
        <v>0</v>
      </c>
      <c r="Q63" s="53">
        <f t="shared" si="4"/>
        <v>0</v>
      </c>
      <c r="R63" s="53">
        <f>'LOOKUP  telda'!AF23</f>
        <v>1</v>
      </c>
    </row>
    <row r="64" spans="2:18">
      <c r="B64" s="107"/>
      <c r="C64" s="52" t="s">
        <v>96</v>
      </c>
      <c r="D64" s="53">
        <f>'LOOKUP  telda'!E24</f>
        <v>18</v>
      </c>
      <c r="E64" s="53">
        <f>'LOOKUP  telda'!F24+'LOOKUP  telda'!G24+'LOOKUP  telda'!H24</f>
        <v>0</v>
      </c>
      <c r="F64" s="53">
        <f>'LOOKUP  telda'!I24</f>
        <v>0</v>
      </c>
      <c r="G64" s="53">
        <f>'LOOKUP  telda'!J24</f>
        <v>3</v>
      </c>
      <c r="H64" s="53">
        <f>'LOOKUP  telda'!K24</f>
        <v>0</v>
      </c>
      <c r="I64" s="53">
        <f>'LOOKUP  telda'!L24</f>
        <v>0</v>
      </c>
      <c r="J64" s="53">
        <f>'LOOKUP  telda'!P24</f>
        <v>0</v>
      </c>
      <c r="K64" s="53">
        <f>'LOOKUP  telda'!X24</f>
        <v>0</v>
      </c>
      <c r="L64" s="53">
        <f>'LOOKUP  telda'!Y24</f>
        <v>0</v>
      </c>
      <c r="M64" s="53">
        <f>SUM('DATA MTD'!I64:L64)</f>
        <v>0</v>
      </c>
      <c r="N64" s="53">
        <f>'LOOKUP  telda'!Z24</f>
        <v>15</v>
      </c>
      <c r="O64" s="53">
        <f>'LOOKUP  telda'!AA24</f>
        <v>0</v>
      </c>
      <c r="P64" s="53">
        <f>'LOOKUP  telda'!AE24-'LOOKUP  telda'!AA24</f>
        <v>0</v>
      </c>
      <c r="Q64" s="53">
        <f t="shared" si="4"/>
        <v>0</v>
      </c>
      <c r="R64" s="53">
        <f>'LOOKUP  telda'!AF24</f>
        <v>0</v>
      </c>
    </row>
    <row r="65" spans="2:18">
      <c r="B65" s="107"/>
      <c r="C65" s="52" t="s">
        <v>97</v>
      </c>
      <c r="D65" s="53">
        <f>'LOOKUP  telda'!E25</f>
        <v>21</v>
      </c>
      <c r="E65" s="53">
        <f>'LOOKUP  telda'!F25+'LOOKUP  telda'!G25+'LOOKUP  telda'!H25</f>
        <v>0</v>
      </c>
      <c r="F65" s="53">
        <f>'LOOKUP  telda'!I25</f>
        <v>0</v>
      </c>
      <c r="G65" s="53">
        <f>'LOOKUP  telda'!J25</f>
        <v>1</v>
      </c>
      <c r="H65" s="53">
        <f>'LOOKUP  telda'!K25</f>
        <v>0</v>
      </c>
      <c r="I65" s="53">
        <f>'LOOKUP  telda'!L25</f>
        <v>0</v>
      </c>
      <c r="J65" s="53">
        <f>'LOOKUP  telda'!P25</f>
        <v>0</v>
      </c>
      <c r="K65" s="53">
        <f>'LOOKUP  telda'!X25</f>
        <v>1</v>
      </c>
      <c r="L65" s="53">
        <f>'LOOKUP  telda'!Y25</f>
        <v>0</v>
      </c>
      <c r="M65" s="53">
        <f>SUM('DATA MTD'!I65:L65)</f>
        <v>1</v>
      </c>
      <c r="N65" s="53">
        <f>'LOOKUP  telda'!Z25</f>
        <v>16</v>
      </c>
      <c r="O65" s="53">
        <f>'LOOKUP  telda'!AA25</f>
        <v>2</v>
      </c>
      <c r="P65" s="53">
        <f>'LOOKUP  telda'!AE25-'LOOKUP  telda'!AA25</f>
        <v>0</v>
      </c>
      <c r="Q65" s="53">
        <f t="shared" si="4"/>
        <v>2</v>
      </c>
      <c r="R65" s="53">
        <f>'LOOKUP  telda'!AF25</f>
        <v>1</v>
      </c>
    </row>
    <row r="66" spans="2:18">
      <c r="B66" s="108"/>
      <c r="C66" s="52" t="s">
        <v>98</v>
      </c>
      <c r="D66" s="53">
        <f>'LOOKUP  telda'!E26</f>
        <v>34</v>
      </c>
      <c r="E66" s="53">
        <f>'LOOKUP  telda'!F26+'LOOKUP  telda'!G26+'LOOKUP  telda'!H26</f>
        <v>0</v>
      </c>
      <c r="F66" s="53">
        <f>'LOOKUP  telda'!I26</f>
        <v>0</v>
      </c>
      <c r="G66" s="53">
        <f>'LOOKUP  telda'!J26</f>
        <v>3</v>
      </c>
      <c r="H66" s="53">
        <f>'LOOKUP  telda'!K26</f>
        <v>0</v>
      </c>
      <c r="I66" s="53">
        <f>'LOOKUP  telda'!L26</f>
        <v>0</v>
      </c>
      <c r="J66" s="53">
        <f>'LOOKUP  telda'!P26</f>
        <v>0</v>
      </c>
      <c r="K66" s="53">
        <f>'LOOKUP  telda'!X26</f>
        <v>0</v>
      </c>
      <c r="L66" s="53">
        <f>'LOOKUP  telda'!Y26</f>
        <v>0</v>
      </c>
      <c r="M66" s="53">
        <f>SUM('DATA MTD'!I66:L66)</f>
        <v>0</v>
      </c>
      <c r="N66" s="53">
        <f>'LOOKUP  telda'!Z26</f>
        <v>28</v>
      </c>
      <c r="O66" s="53">
        <f>'LOOKUP  telda'!AA26</f>
        <v>0</v>
      </c>
      <c r="P66" s="53">
        <f>'LOOKUP  telda'!AE26-'LOOKUP  telda'!AA26</f>
        <v>0</v>
      </c>
      <c r="Q66" s="53">
        <f t="shared" si="4"/>
        <v>0</v>
      </c>
      <c r="R66" s="53">
        <f>'LOOKUP  telda'!AF26</f>
        <v>3</v>
      </c>
    </row>
    <row r="67" spans="2:18">
      <c r="B67" s="106" t="s">
        <v>42</v>
      </c>
      <c r="C67" s="52" t="s">
        <v>99</v>
      </c>
      <c r="D67" s="53">
        <f>'LOOKUP  telda'!E27</f>
        <v>40</v>
      </c>
      <c r="E67" s="53">
        <f>'LOOKUP  telda'!F27+'LOOKUP  telda'!G27+'LOOKUP  telda'!H27</f>
        <v>0</v>
      </c>
      <c r="F67" s="53">
        <f>'LOOKUP  telda'!I27</f>
        <v>0</v>
      </c>
      <c r="G67" s="53">
        <f>'LOOKUP  telda'!J27</f>
        <v>4</v>
      </c>
      <c r="H67" s="53">
        <f>'LOOKUP  telda'!K27</f>
        <v>0</v>
      </c>
      <c r="I67" s="53">
        <f>'LOOKUP  telda'!L27</f>
        <v>0</v>
      </c>
      <c r="J67" s="53">
        <f>'LOOKUP  telda'!P27</f>
        <v>0</v>
      </c>
      <c r="K67" s="53">
        <f>'LOOKUP  telda'!X27</f>
        <v>0</v>
      </c>
      <c r="L67" s="53">
        <f>'LOOKUP  telda'!Y27</f>
        <v>1</v>
      </c>
      <c r="M67" s="53">
        <f>SUM('DATA MTD'!I67:L67)</f>
        <v>1</v>
      </c>
      <c r="N67" s="53">
        <f>'LOOKUP  telda'!Z27</f>
        <v>34</v>
      </c>
      <c r="O67" s="53">
        <f>'LOOKUP  telda'!AA27</f>
        <v>0</v>
      </c>
      <c r="P67" s="53">
        <f>'LOOKUP  telda'!AE27-'LOOKUP  telda'!AA27</f>
        <v>1</v>
      </c>
      <c r="Q67" s="53">
        <f t="shared" si="4"/>
        <v>1</v>
      </c>
      <c r="R67" s="53">
        <f>'LOOKUP  telda'!AF27</f>
        <v>0</v>
      </c>
    </row>
    <row r="68" spans="2:18">
      <c r="B68" s="107"/>
      <c r="C68" s="52" t="s">
        <v>100</v>
      </c>
      <c r="D68" s="53">
        <f>'LOOKUP  telda'!E28</f>
        <v>36</v>
      </c>
      <c r="E68" s="53">
        <f>'LOOKUP  telda'!F28+'LOOKUP  telda'!G28+'LOOKUP  telda'!H28</f>
        <v>0</v>
      </c>
      <c r="F68" s="53">
        <f>'LOOKUP  telda'!I28</f>
        <v>0</v>
      </c>
      <c r="G68" s="53">
        <f>'LOOKUP  telda'!J28</f>
        <v>1</v>
      </c>
      <c r="H68" s="53">
        <f>'LOOKUP  telda'!K28</f>
        <v>0</v>
      </c>
      <c r="I68" s="53">
        <f>'LOOKUP  telda'!L28</f>
        <v>0</v>
      </c>
      <c r="J68" s="53">
        <f>'LOOKUP  telda'!P28</f>
        <v>7</v>
      </c>
      <c r="K68" s="53">
        <f>'LOOKUP  telda'!X28</f>
        <v>3</v>
      </c>
      <c r="L68" s="53">
        <f>'LOOKUP  telda'!Y28</f>
        <v>0</v>
      </c>
      <c r="M68" s="53">
        <f>SUM('DATA MTD'!I68:L68)</f>
        <v>10</v>
      </c>
      <c r="N68" s="53">
        <f>'LOOKUP  telda'!Z28</f>
        <v>24</v>
      </c>
      <c r="O68" s="53">
        <f>'LOOKUP  telda'!AA28</f>
        <v>1</v>
      </c>
      <c r="P68" s="53">
        <f>'LOOKUP  telda'!AE28-'LOOKUP  telda'!AA28</f>
        <v>0</v>
      </c>
      <c r="Q68" s="53">
        <f t="shared" si="4"/>
        <v>1</v>
      </c>
      <c r="R68" s="53">
        <f>'LOOKUP  telda'!AF28</f>
        <v>0</v>
      </c>
    </row>
    <row r="69" spans="2:18" ht="30">
      <c r="B69" s="107"/>
      <c r="C69" s="52" t="s">
        <v>101</v>
      </c>
      <c r="D69" s="53">
        <f>'LOOKUP  telda'!E29</f>
        <v>69</v>
      </c>
      <c r="E69" s="53">
        <f>'LOOKUP  telda'!F29+'LOOKUP  telda'!G29+'LOOKUP  telda'!H29</f>
        <v>1</v>
      </c>
      <c r="F69" s="53">
        <f>'LOOKUP  telda'!I29</f>
        <v>3</v>
      </c>
      <c r="G69" s="53">
        <f>'LOOKUP  telda'!J29</f>
        <v>2</v>
      </c>
      <c r="H69" s="53">
        <f>'LOOKUP  telda'!K29</f>
        <v>0</v>
      </c>
      <c r="I69" s="53">
        <f>'LOOKUP  telda'!L29</f>
        <v>0</v>
      </c>
      <c r="J69" s="53">
        <f>'LOOKUP  telda'!P29</f>
        <v>0</v>
      </c>
      <c r="K69" s="53">
        <f>'LOOKUP  telda'!X29</f>
        <v>5</v>
      </c>
      <c r="L69" s="53">
        <f>'LOOKUP  telda'!Y29</f>
        <v>0</v>
      </c>
      <c r="M69" s="53">
        <f>SUM('DATA MTD'!I69:L69)</f>
        <v>5</v>
      </c>
      <c r="N69" s="53">
        <f>'LOOKUP  telda'!Z29</f>
        <v>44</v>
      </c>
      <c r="O69" s="53">
        <f>'LOOKUP  telda'!AA29</f>
        <v>2</v>
      </c>
      <c r="P69" s="53">
        <f>'LOOKUP  telda'!AE29-'LOOKUP  telda'!AA29</f>
        <v>0</v>
      </c>
      <c r="Q69" s="53">
        <f t="shared" si="4"/>
        <v>2</v>
      </c>
      <c r="R69" s="53">
        <f>'LOOKUP  telda'!AF29</f>
        <v>12</v>
      </c>
    </row>
    <row r="70" spans="2:18">
      <c r="B70" s="107"/>
      <c r="C70" s="52" t="s">
        <v>102</v>
      </c>
      <c r="D70" s="53">
        <f>'LOOKUP  telda'!E30</f>
        <v>23</v>
      </c>
      <c r="E70" s="53">
        <f>'LOOKUP  telda'!F30+'LOOKUP  telda'!G30+'LOOKUP  telda'!H30</f>
        <v>0</v>
      </c>
      <c r="F70" s="53">
        <f>'LOOKUP  telda'!I30</f>
        <v>0</v>
      </c>
      <c r="G70" s="53">
        <f>'LOOKUP  telda'!J30</f>
        <v>0</v>
      </c>
      <c r="H70" s="53">
        <f>'LOOKUP  telda'!K30</f>
        <v>0</v>
      </c>
      <c r="I70" s="53">
        <f>'LOOKUP  telda'!L30</f>
        <v>0</v>
      </c>
      <c r="J70" s="53">
        <f>'LOOKUP  telda'!P30</f>
        <v>1</v>
      </c>
      <c r="K70" s="53">
        <f>'LOOKUP  telda'!X30</f>
        <v>0</v>
      </c>
      <c r="L70" s="53">
        <f>'LOOKUP  telda'!Y30</f>
        <v>0</v>
      </c>
      <c r="M70" s="53">
        <f>SUM('DATA MTD'!I70:L70)</f>
        <v>1</v>
      </c>
      <c r="N70" s="53">
        <f>'LOOKUP  telda'!Z30</f>
        <v>20</v>
      </c>
      <c r="O70" s="53">
        <f>'LOOKUP  telda'!AA30</f>
        <v>0</v>
      </c>
      <c r="P70" s="53">
        <f>'LOOKUP  telda'!AE30-'LOOKUP  telda'!AA30</f>
        <v>0</v>
      </c>
      <c r="Q70" s="53">
        <f t="shared" si="4"/>
        <v>0</v>
      </c>
      <c r="R70" s="53">
        <f>'LOOKUP  telda'!AF30</f>
        <v>2</v>
      </c>
    </row>
    <row r="71" spans="2:18">
      <c r="B71" s="107"/>
      <c r="C71" s="52" t="s">
        <v>103</v>
      </c>
      <c r="D71" s="53">
        <f>'LOOKUP  telda'!E31</f>
        <v>25</v>
      </c>
      <c r="E71" s="53">
        <f>'LOOKUP  telda'!F31+'LOOKUP  telda'!G31+'LOOKUP  telda'!H31</f>
        <v>0</v>
      </c>
      <c r="F71" s="53">
        <f>'LOOKUP  telda'!I31</f>
        <v>0</v>
      </c>
      <c r="G71" s="53">
        <f>'LOOKUP  telda'!J31</f>
        <v>0</v>
      </c>
      <c r="H71" s="53">
        <f>'LOOKUP  telda'!K31</f>
        <v>0</v>
      </c>
      <c r="I71" s="53">
        <f>'LOOKUP  telda'!L31</f>
        <v>0</v>
      </c>
      <c r="J71" s="53">
        <f>'LOOKUP  telda'!P31</f>
        <v>0</v>
      </c>
      <c r="K71" s="53">
        <f>'LOOKUP  telda'!X31</f>
        <v>1</v>
      </c>
      <c r="L71" s="53">
        <f>'LOOKUP  telda'!Y31</f>
        <v>0</v>
      </c>
      <c r="M71" s="53">
        <f>SUM('DATA MTD'!I71:L71)</f>
        <v>1</v>
      </c>
      <c r="N71" s="53">
        <f>'LOOKUP  telda'!Z31</f>
        <v>24</v>
      </c>
      <c r="O71" s="53">
        <f>'LOOKUP  telda'!AA31</f>
        <v>0</v>
      </c>
      <c r="P71" s="53">
        <f>'LOOKUP  telda'!AE31-'LOOKUP  telda'!AA31</f>
        <v>0</v>
      </c>
      <c r="Q71" s="53">
        <f t="shared" si="4"/>
        <v>0</v>
      </c>
      <c r="R71" s="53">
        <f>'LOOKUP  telda'!AF31</f>
        <v>0</v>
      </c>
    </row>
    <row r="72" spans="2:18">
      <c r="B72" s="107"/>
      <c r="C72" s="52" t="s">
        <v>104</v>
      </c>
      <c r="D72" s="53">
        <f>'LOOKUP  telda'!E32</f>
        <v>15</v>
      </c>
      <c r="E72" s="53">
        <f>'LOOKUP  telda'!F32+'LOOKUP  telda'!G32+'LOOKUP  telda'!H32</f>
        <v>1</v>
      </c>
      <c r="F72" s="53">
        <f>'LOOKUP  telda'!I32</f>
        <v>1</v>
      </c>
      <c r="G72" s="53">
        <f>'LOOKUP  telda'!J32</f>
        <v>2</v>
      </c>
      <c r="H72" s="53">
        <f>'LOOKUP  telda'!K32</f>
        <v>0</v>
      </c>
      <c r="I72" s="53">
        <f>'LOOKUP  telda'!L32</f>
        <v>0</v>
      </c>
      <c r="J72" s="53">
        <f>'LOOKUP  telda'!P32</f>
        <v>0</v>
      </c>
      <c r="K72" s="53">
        <f>'LOOKUP  telda'!X32</f>
        <v>0</v>
      </c>
      <c r="L72" s="53">
        <f>'LOOKUP  telda'!Y32</f>
        <v>1</v>
      </c>
      <c r="M72" s="53">
        <f>SUM('DATA MTD'!I72:L72)</f>
        <v>1</v>
      </c>
      <c r="N72" s="53">
        <f>'LOOKUP  telda'!Z32</f>
        <v>10</v>
      </c>
      <c r="O72" s="53">
        <f>'LOOKUP  telda'!AA32</f>
        <v>0</v>
      </c>
      <c r="P72" s="53">
        <f>'LOOKUP  telda'!AE32-'LOOKUP  telda'!AA32</f>
        <v>0</v>
      </c>
      <c r="Q72" s="53">
        <f t="shared" si="4"/>
        <v>0</v>
      </c>
      <c r="R72" s="53">
        <f>'LOOKUP  telda'!AF32</f>
        <v>0</v>
      </c>
    </row>
    <row r="73" spans="2:18">
      <c r="B73" s="107"/>
      <c r="C73" s="52" t="s">
        <v>105</v>
      </c>
      <c r="D73" s="53">
        <f>'LOOKUP  telda'!E33</f>
        <v>61</v>
      </c>
      <c r="E73" s="53">
        <f>'LOOKUP  telda'!F33+'LOOKUP  telda'!G33+'LOOKUP  telda'!H33</f>
        <v>9</v>
      </c>
      <c r="F73" s="53">
        <f>'LOOKUP  telda'!I33</f>
        <v>2</v>
      </c>
      <c r="G73" s="53">
        <f>'LOOKUP  telda'!J33</f>
        <v>1</v>
      </c>
      <c r="H73" s="53">
        <f>'LOOKUP  telda'!K33</f>
        <v>0</v>
      </c>
      <c r="I73" s="53">
        <f>'LOOKUP  telda'!L33</f>
        <v>0</v>
      </c>
      <c r="J73" s="53">
        <f>'LOOKUP  telda'!P33</f>
        <v>0</v>
      </c>
      <c r="K73" s="53">
        <f>'LOOKUP  telda'!X33</f>
        <v>6</v>
      </c>
      <c r="L73" s="53">
        <f>'LOOKUP  telda'!Y33</f>
        <v>2</v>
      </c>
      <c r="M73" s="53">
        <f>SUM('DATA MTD'!I73:L73)</f>
        <v>8</v>
      </c>
      <c r="N73" s="53">
        <f>'LOOKUP  telda'!Z33</f>
        <v>35</v>
      </c>
      <c r="O73" s="53">
        <f>'LOOKUP  telda'!AA33</f>
        <v>0</v>
      </c>
      <c r="P73" s="53">
        <f>'LOOKUP  telda'!AE33-'LOOKUP  telda'!AA33</f>
        <v>1</v>
      </c>
      <c r="Q73" s="53">
        <f t="shared" si="4"/>
        <v>1</v>
      </c>
      <c r="R73" s="53">
        <f>'LOOKUP  telda'!AF33</f>
        <v>4</v>
      </c>
    </row>
    <row r="74" spans="2:18">
      <c r="B74" s="107"/>
      <c r="C74" s="52" t="s">
        <v>106</v>
      </c>
      <c r="D74" s="53">
        <f>'LOOKUP  telda'!E34</f>
        <v>53</v>
      </c>
      <c r="E74" s="53">
        <f>'LOOKUP  telda'!F34+'LOOKUP  telda'!G34+'LOOKUP  telda'!H34</f>
        <v>0</v>
      </c>
      <c r="F74" s="53">
        <f>'LOOKUP  telda'!I34</f>
        <v>1</v>
      </c>
      <c r="G74" s="53">
        <f>'LOOKUP  telda'!J34</f>
        <v>1</v>
      </c>
      <c r="H74" s="53">
        <f>'LOOKUP  telda'!K34</f>
        <v>1</v>
      </c>
      <c r="I74" s="53">
        <f>'LOOKUP  telda'!L34</f>
        <v>0</v>
      </c>
      <c r="J74" s="53">
        <f>'LOOKUP  telda'!P34</f>
        <v>0</v>
      </c>
      <c r="K74" s="53">
        <f>'LOOKUP  telda'!X34</f>
        <v>4</v>
      </c>
      <c r="L74" s="53">
        <f>'LOOKUP  telda'!Y34</f>
        <v>0</v>
      </c>
      <c r="M74" s="53">
        <f>SUM('DATA MTD'!I74:L74)</f>
        <v>4</v>
      </c>
      <c r="N74" s="53">
        <f>'LOOKUP  telda'!Z34</f>
        <v>42</v>
      </c>
      <c r="O74" s="53">
        <f>'LOOKUP  telda'!AA34</f>
        <v>3</v>
      </c>
      <c r="P74" s="53">
        <f>'LOOKUP  telda'!AE34-'LOOKUP  telda'!AA34</f>
        <v>0</v>
      </c>
      <c r="Q74" s="53">
        <f t="shared" si="4"/>
        <v>3</v>
      </c>
      <c r="R74" s="53">
        <f>'LOOKUP  telda'!AF34</f>
        <v>1</v>
      </c>
    </row>
    <row r="75" spans="2:18">
      <c r="B75" s="107"/>
      <c r="C75" s="52" t="s">
        <v>107</v>
      </c>
      <c r="D75" s="53">
        <f>'LOOKUP  telda'!E35</f>
        <v>39</v>
      </c>
      <c r="E75" s="53">
        <f>'LOOKUP  telda'!F35+'LOOKUP  telda'!G35+'LOOKUP  telda'!H35</f>
        <v>2</v>
      </c>
      <c r="F75" s="53">
        <f>'LOOKUP  telda'!I35</f>
        <v>3</v>
      </c>
      <c r="G75" s="53">
        <f>'LOOKUP  telda'!J35</f>
        <v>0</v>
      </c>
      <c r="H75" s="53">
        <f>'LOOKUP  telda'!K35</f>
        <v>0</v>
      </c>
      <c r="I75" s="53">
        <f>'LOOKUP  telda'!L35</f>
        <v>0</v>
      </c>
      <c r="J75" s="53">
        <f>'LOOKUP  telda'!P35</f>
        <v>0</v>
      </c>
      <c r="K75" s="53">
        <f>'LOOKUP  telda'!X35</f>
        <v>1</v>
      </c>
      <c r="L75" s="53">
        <f>'LOOKUP  telda'!Y35</f>
        <v>1</v>
      </c>
      <c r="M75" s="53">
        <f>SUM('DATA MTD'!I75:L75)</f>
        <v>2</v>
      </c>
      <c r="N75" s="53">
        <f>'LOOKUP  telda'!Z35</f>
        <v>30</v>
      </c>
      <c r="O75" s="53">
        <f>'LOOKUP  telda'!AA35</f>
        <v>1</v>
      </c>
      <c r="P75" s="53">
        <f>'LOOKUP  telda'!AE35-'LOOKUP  telda'!AA35</f>
        <v>0</v>
      </c>
      <c r="Q75" s="53">
        <f t="shared" si="4"/>
        <v>1</v>
      </c>
      <c r="R75" s="53">
        <f>'LOOKUP  telda'!AF35</f>
        <v>0</v>
      </c>
    </row>
    <row r="76" spans="2:18">
      <c r="B76" s="108"/>
      <c r="C76" s="52" t="s">
        <v>108</v>
      </c>
      <c r="D76" s="53">
        <f>'LOOKUP  telda'!E36</f>
        <v>28</v>
      </c>
      <c r="E76" s="53">
        <f>'LOOKUP  telda'!F36+'LOOKUP  telda'!G36+'LOOKUP  telda'!H36</f>
        <v>0</v>
      </c>
      <c r="F76" s="53">
        <f>'LOOKUP  telda'!I36</f>
        <v>1</v>
      </c>
      <c r="G76" s="53">
        <f>'LOOKUP  telda'!J36</f>
        <v>0</v>
      </c>
      <c r="H76" s="53">
        <f>'LOOKUP  telda'!K36</f>
        <v>0</v>
      </c>
      <c r="I76" s="53">
        <f>'LOOKUP  telda'!L36</f>
        <v>0</v>
      </c>
      <c r="J76" s="53">
        <f>'LOOKUP  telda'!P36</f>
        <v>0</v>
      </c>
      <c r="K76" s="53">
        <f>'LOOKUP  telda'!X36</f>
        <v>0</v>
      </c>
      <c r="L76" s="53">
        <f>'LOOKUP  telda'!Y36</f>
        <v>1</v>
      </c>
      <c r="M76" s="53">
        <f>SUM('DATA MTD'!I76:L76)</f>
        <v>1</v>
      </c>
      <c r="N76" s="53">
        <f>'LOOKUP  telda'!Z36</f>
        <v>25</v>
      </c>
      <c r="O76" s="53">
        <f>'LOOKUP  telda'!AA36</f>
        <v>0</v>
      </c>
      <c r="P76" s="53">
        <f>'LOOKUP  telda'!AE36-'LOOKUP  telda'!AA36</f>
        <v>0</v>
      </c>
      <c r="Q76" s="53">
        <f t="shared" si="4"/>
        <v>0</v>
      </c>
      <c r="R76" s="53">
        <f>'LOOKUP  telda'!AF36</f>
        <v>0</v>
      </c>
    </row>
    <row r="77" spans="2:18">
      <c r="B77" s="106" t="s">
        <v>70</v>
      </c>
      <c r="C77" s="52" t="s">
        <v>109</v>
      </c>
      <c r="D77" s="53">
        <f>'LOOKUP  telda'!E37</f>
        <v>9</v>
      </c>
      <c r="E77" s="53">
        <f>'LOOKUP  telda'!F37+'LOOKUP  telda'!G37+'LOOKUP  telda'!H37</f>
        <v>0</v>
      </c>
      <c r="F77" s="53">
        <f>'LOOKUP  telda'!I37</f>
        <v>0</v>
      </c>
      <c r="G77" s="53">
        <f>'LOOKUP  telda'!J37</f>
        <v>0</v>
      </c>
      <c r="H77" s="53">
        <f>'LOOKUP  telda'!K37</f>
        <v>0</v>
      </c>
      <c r="I77" s="53">
        <f>'LOOKUP  telda'!L37</f>
        <v>0</v>
      </c>
      <c r="J77" s="53">
        <f>'LOOKUP  telda'!P37</f>
        <v>5</v>
      </c>
      <c r="K77" s="53">
        <f>'LOOKUP  telda'!X37</f>
        <v>0</v>
      </c>
      <c r="L77" s="53">
        <f>'LOOKUP  telda'!Y37</f>
        <v>1</v>
      </c>
      <c r="M77" s="53">
        <f>SUM('DATA MTD'!I77:L77)</f>
        <v>6</v>
      </c>
      <c r="N77" s="53">
        <f>'LOOKUP  telda'!Z37</f>
        <v>3</v>
      </c>
      <c r="O77" s="53">
        <f>'LOOKUP  telda'!AA37</f>
        <v>0</v>
      </c>
      <c r="P77" s="53">
        <f>'LOOKUP  telda'!AE37-'LOOKUP  telda'!AA37</f>
        <v>0</v>
      </c>
      <c r="Q77" s="53">
        <f t="shared" si="4"/>
        <v>0</v>
      </c>
      <c r="R77" s="53">
        <f>'LOOKUP  telda'!AF37</f>
        <v>0</v>
      </c>
    </row>
    <row r="78" spans="2:18">
      <c r="B78" s="107"/>
      <c r="C78" s="52" t="s">
        <v>110</v>
      </c>
      <c r="D78" s="53">
        <f>'LOOKUP  telda'!E38</f>
        <v>44</v>
      </c>
      <c r="E78" s="53">
        <f>'LOOKUP  telda'!F38+'LOOKUP  telda'!G38+'LOOKUP  telda'!H38</f>
        <v>1</v>
      </c>
      <c r="F78" s="53">
        <f>'LOOKUP  telda'!I38</f>
        <v>0</v>
      </c>
      <c r="G78" s="53">
        <f>'LOOKUP  telda'!J38</f>
        <v>2</v>
      </c>
      <c r="H78" s="53">
        <f>'LOOKUP  telda'!K38</f>
        <v>0</v>
      </c>
      <c r="I78" s="53">
        <f>'LOOKUP  telda'!L38</f>
        <v>0</v>
      </c>
      <c r="J78" s="53">
        <f>'LOOKUP  telda'!P38</f>
        <v>3</v>
      </c>
      <c r="K78" s="53">
        <f>'LOOKUP  telda'!X38</f>
        <v>1</v>
      </c>
      <c r="L78" s="53">
        <f>'LOOKUP  telda'!Y38</f>
        <v>0</v>
      </c>
      <c r="M78" s="53">
        <f>SUM('DATA MTD'!I78:L78)</f>
        <v>4</v>
      </c>
      <c r="N78" s="53">
        <f>'LOOKUP  telda'!Z38</f>
        <v>23</v>
      </c>
      <c r="O78" s="53">
        <f>'LOOKUP  telda'!AA38</f>
        <v>0</v>
      </c>
      <c r="P78" s="53">
        <f>'LOOKUP  telda'!AE38-'LOOKUP  telda'!AA38</f>
        <v>0</v>
      </c>
      <c r="Q78" s="53">
        <f t="shared" si="4"/>
        <v>0</v>
      </c>
      <c r="R78" s="53">
        <f>'LOOKUP  telda'!AF38</f>
        <v>14</v>
      </c>
    </row>
    <row r="79" spans="2:18">
      <c r="B79" s="107"/>
      <c r="C79" s="52" t="s">
        <v>111</v>
      </c>
      <c r="D79" s="53">
        <f>'LOOKUP  telda'!E39</f>
        <v>22</v>
      </c>
      <c r="E79" s="53">
        <f>'LOOKUP  telda'!F39+'LOOKUP  telda'!G39+'LOOKUP  telda'!H39</f>
        <v>0</v>
      </c>
      <c r="F79" s="53">
        <f>'LOOKUP  telda'!I39</f>
        <v>0</v>
      </c>
      <c r="G79" s="53">
        <f>'LOOKUP  telda'!J39</f>
        <v>2</v>
      </c>
      <c r="H79" s="53">
        <f>'LOOKUP  telda'!K39</f>
        <v>1</v>
      </c>
      <c r="I79" s="53">
        <f>'LOOKUP  telda'!L39</f>
        <v>0</v>
      </c>
      <c r="J79" s="53">
        <f>'LOOKUP  telda'!P39</f>
        <v>2</v>
      </c>
      <c r="K79" s="53">
        <f>'LOOKUP  telda'!X39</f>
        <v>6</v>
      </c>
      <c r="L79" s="53">
        <f>'LOOKUP  telda'!Y39</f>
        <v>1</v>
      </c>
      <c r="M79" s="53">
        <f>SUM('DATA MTD'!I79:L79)</f>
        <v>9</v>
      </c>
      <c r="N79" s="53">
        <f>'LOOKUP  telda'!Z39</f>
        <v>9</v>
      </c>
      <c r="O79" s="53">
        <f>'LOOKUP  telda'!AA39</f>
        <v>0</v>
      </c>
      <c r="P79" s="53">
        <f>'LOOKUP  telda'!AE39-'LOOKUP  telda'!AA39</f>
        <v>1</v>
      </c>
      <c r="Q79" s="53">
        <f t="shared" si="4"/>
        <v>1</v>
      </c>
      <c r="R79" s="53">
        <f>'LOOKUP  telda'!AF39</f>
        <v>0</v>
      </c>
    </row>
    <row r="80" spans="2:18" ht="30">
      <c r="B80" s="107"/>
      <c r="C80" s="52" t="s">
        <v>112</v>
      </c>
      <c r="D80" s="53">
        <f>'LOOKUP  telda'!E40</f>
        <v>67</v>
      </c>
      <c r="E80" s="53">
        <f>'LOOKUP  telda'!F40+'LOOKUP  telda'!G40+'LOOKUP  telda'!H40</f>
        <v>1</v>
      </c>
      <c r="F80" s="53">
        <f>'LOOKUP  telda'!I40</f>
        <v>0</v>
      </c>
      <c r="G80" s="53">
        <f>'LOOKUP  telda'!J40</f>
        <v>4</v>
      </c>
      <c r="H80" s="53">
        <f>'LOOKUP  telda'!K40</f>
        <v>1</v>
      </c>
      <c r="I80" s="53">
        <f>'LOOKUP  telda'!L40</f>
        <v>0</v>
      </c>
      <c r="J80" s="53">
        <f>'LOOKUP  telda'!P40</f>
        <v>6</v>
      </c>
      <c r="K80" s="53">
        <f>'LOOKUP  telda'!X40</f>
        <v>0</v>
      </c>
      <c r="L80" s="53">
        <f>'LOOKUP  telda'!Y40</f>
        <v>0</v>
      </c>
      <c r="M80" s="53">
        <f>SUM('DATA MTD'!I80:L80)</f>
        <v>6</v>
      </c>
      <c r="N80" s="53">
        <f>'LOOKUP  telda'!Z40</f>
        <v>41</v>
      </c>
      <c r="O80" s="53">
        <f>'LOOKUP  telda'!AA40</f>
        <v>0</v>
      </c>
      <c r="P80" s="53">
        <f>'LOOKUP  telda'!AE40-'LOOKUP  telda'!AA40</f>
        <v>0</v>
      </c>
      <c r="Q80" s="53">
        <f t="shared" si="4"/>
        <v>0</v>
      </c>
      <c r="R80" s="53">
        <f>'LOOKUP  telda'!AF40</f>
        <v>14</v>
      </c>
    </row>
    <row r="81" spans="2:18">
      <c r="B81" s="107"/>
      <c r="C81" s="52" t="s">
        <v>113</v>
      </c>
      <c r="D81" s="53">
        <f>'LOOKUP  telda'!E41</f>
        <v>15</v>
      </c>
      <c r="E81" s="53">
        <f>'LOOKUP  telda'!F41+'LOOKUP  telda'!G41+'LOOKUP  telda'!H41</f>
        <v>1</v>
      </c>
      <c r="F81" s="53">
        <f>'LOOKUP  telda'!I41</f>
        <v>1</v>
      </c>
      <c r="G81" s="53">
        <f>'LOOKUP  telda'!J41</f>
        <v>1</v>
      </c>
      <c r="H81" s="53">
        <f>'LOOKUP  telda'!K41</f>
        <v>0</v>
      </c>
      <c r="I81" s="53">
        <f>'LOOKUP  telda'!L41</f>
        <v>0</v>
      </c>
      <c r="J81" s="53">
        <f>'LOOKUP  telda'!P41</f>
        <v>2</v>
      </c>
      <c r="K81" s="53">
        <f>'LOOKUP  telda'!X41</f>
        <v>1</v>
      </c>
      <c r="L81" s="53">
        <f>'LOOKUP  telda'!Y41</f>
        <v>0</v>
      </c>
      <c r="M81" s="53">
        <f>SUM('DATA MTD'!I81:L81)</f>
        <v>3</v>
      </c>
      <c r="N81" s="53">
        <f>'LOOKUP  telda'!Z41</f>
        <v>8</v>
      </c>
      <c r="O81" s="53">
        <f>'LOOKUP  telda'!AA41</f>
        <v>0</v>
      </c>
      <c r="P81" s="53">
        <f>'LOOKUP  telda'!AE41-'LOOKUP  telda'!AA41</f>
        <v>1</v>
      </c>
      <c r="Q81" s="53">
        <f t="shared" si="4"/>
        <v>1</v>
      </c>
      <c r="R81" s="53">
        <f>'LOOKUP  telda'!AF41</f>
        <v>0</v>
      </c>
    </row>
    <row r="82" spans="2:18">
      <c r="B82" s="107"/>
      <c r="C82" s="52" t="s">
        <v>114</v>
      </c>
      <c r="D82" s="53">
        <f>'LOOKUP  telda'!E42</f>
        <v>13</v>
      </c>
      <c r="E82" s="53">
        <f>'LOOKUP  telda'!F42+'LOOKUP  telda'!G42+'LOOKUP  telda'!H42</f>
        <v>1</v>
      </c>
      <c r="F82" s="53">
        <f>'LOOKUP  telda'!I42</f>
        <v>0</v>
      </c>
      <c r="G82" s="53">
        <f>'LOOKUP  telda'!J42</f>
        <v>0</v>
      </c>
      <c r="H82" s="53">
        <f>'LOOKUP  telda'!K42</f>
        <v>0</v>
      </c>
      <c r="I82" s="53">
        <f>'LOOKUP  telda'!L42</f>
        <v>0</v>
      </c>
      <c r="J82" s="53">
        <f>'LOOKUP  telda'!P42</f>
        <v>0</v>
      </c>
      <c r="K82" s="53">
        <f>'LOOKUP  telda'!X42</f>
        <v>0</v>
      </c>
      <c r="L82" s="53">
        <f>'LOOKUP  telda'!Y42</f>
        <v>0</v>
      </c>
      <c r="M82" s="53">
        <f>SUM('DATA MTD'!I82:L82)</f>
        <v>0</v>
      </c>
      <c r="N82" s="53">
        <f>'LOOKUP  telda'!Z42</f>
        <v>12</v>
      </c>
      <c r="O82" s="53">
        <f>'LOOKUP  telda'!AA42</f>
        <v>0</v>
      </c>
      <c r="P82" s="53">
        <f>'LOOKUP  telda'!AE42-'LOOKUP  telda'!AA42</f>
        <v>0</v>
      </c>
      <c r="Q82" s="53">
        <f t="shared" si="4"/>
        <v>0</v>
      </c>
      <c r="R82" s="53">
        <f>'LOOKUP  telda'!AF42</f>
        <v>0</v>
      </c>
    </row>
    <row r="83" spans="2:18" ht="30">
      <c r="B83" s="107"/>
      <c r="C83" s="52" t="s">
        <v>115</v>
      </c>
      <c r="D83" s="53">
        <f>'LOOKUP  telda'!E43</f>
        <v>39</v>
      </c>
      <c r="E83" s="53">
        <f>'LOOKUP  telda'!F43+'LOOKUP  telda'!G43+'LOOKUP  telda'!H43</f>
        <v>0</v>
      </c>
      <c r="F83" s="53">
        <f>'LOOKUP  telda'!I43</f>
        <v>1</v>
      </c>
      <c r="G83" s="53">
        <f>'LOOKUP  telda'!J43</f>
        <v>4</v>
      </c>
      <c r="H83" s="53">
        <f>'LOOKUP  telda'!K43</f>
        <v>2</v>
      </c>
      <c r="I83" s="53">
        <f>'LOOKUP  telda'!L43</f>
        <v>0</v>
      </c>
      <c r="J83" s="53">
        <f>'LOOKUP  telda'!P43</f>
        <v>4</v>
      </c>
      <c r="K83" s="53">
        <f>'LOOKUP  telda'!X43</f>
        <v>1</v>
      </c>
      <c r="L83" s="53">
        <f>'LOOKUP  telda'!Y43</f>
        <v>0</v>
      </c>
      <c r="M83" s="53">
        <f>SUM('DATA MTD'!I83:L83)</f>
        <v>5</v>
      </c>
      <c r="N83" s="53">
        <f>'LOOKUP  telda'!Z43</f>
        <v>20</v>
      </c>
      <c r="O83" s="53">
        <f>'LOOKUP  telda'!AA43</f>
        <v>2</v>
      </c>
      <c r="P83" s="53">
        <f>'LOOKUP  telda'!AE43-'LOOKUP  telda'!AA43</f>
        <v>2</v>
      </c>
      <c r="Q83" s="53">
        <f t="shared" si="4"/>
        <v>4</v>
      </c>
      <c r="R83" s="53">
        <f>'LOOKUP  telda'!AF43</f>
        <v>4</v>
      </c>
    </row>
    <row r="84" spans="2:18" ht="30">
      <c r="B84" s="107"/>
      <c r="C84" s="52" t="s">
        <v>116</v>
      </c>
      <c r="D84" s="53">
        <f>'LOOKUP  telda'!E44</f>
        <v>47</v>
      </c>
      <c r="E84" s="53">
        <f>'LOOKUP  telda'!F44+'LOOKUP  telda'!G44+'LOOKUP  telda'!H44</f>
        <v>2</v>
      </c>
      <c r="F84" s="53">
        <f>'LOOKUP  telda'!I44</f>
        <v>0</v>
      </c>
      <c r="G84" s="53">
        <f>'LOOKUP  telda'!J44</f>
        <v>6</v>
      </c>
      <c r="H84" s="53">
        <f>'LOOKUP  telda'!K44</f>
        <v>1</v>
      </c>
      <c r="I84" s="53">
        <f>'LOOKUP  telda'!L44</f>
        <v>0</v>
      </c>
      <c r="J84" s="53">
        <f>'LOOKUP  telda'!P44</f>
        <v>4</v>
      </c>
      <c r="K84" s="53">
        <f>'LOOKUP  telda'!X44</f>
        <v>0</v>
      </c>
      <c r="L84" s="53">
        <f>'LOOKUP  telda'!Y44</f>
        <v>0</v>
      </c>
      <c r="M84" s="53">
        <f>SUM('DATA MTD'!I84:L84)</f>
        <v>4</v>
      </c>
      <c r="N84" s="53">
        <f>'LOOKUP  telda'!Z44</f>
        <v>25</v>
      </c>
      <c r="O84" s="53">
        <f>'LOOKUP  telda'!AA44</f>
        <v>2</v>
      </c>
      <c r="P84" s="53">
        <f>'LOOKUP  telda'!AE44-'LOOKUP  telda'!AA44</f>
        <v>1</v>
      </c>
      <c r="Q84" s="53">
        <f t="shared" si="4"/>
        <v>3</v>
      </c>
      <c r="R84" s="53">
        <f>'LOOKUP  telda'!AF44</f>
        <v>6</v>
      </c>
    </row>
    <row r="85" spans="2:18">
      <c r="B85" s="107"/>
      <c r="C85" s="52" t="s">
        <v>117</v>
      </c>
      <c r="D85" s="53">
        <f>'LOOKUP  telda'!E45</f>
        <v>13</v>
      </c>
      <c r="E85" s="53">
        <f>'LOOKUP  telda'!F45+'LOOKUP  telda'!G45+'LOOKUP  telda'!H45</f>
        <v>0</v>
      </c>
      <c r="F85" s="53">
        <f>'LOOKUP  telda'!I45</f>
        <v>0</v>
      </c>
      <c r="G85" s="53">
        <f>'LOOKUP  telda'!J45</f>
        <v>0</v>
      </c>
      <c r="H85" s="53">
        <f>'LOOKUP  telda'!K45</f>
        <v>2</v>
      </c>
      <c r="I85" s="53">
        <f>'LOOKUP  telda'!L45</f>
        <v>0</v>
      </c>
      <c r="J85" s="53">
        <f>'LOOKUP  telda'!P45</f>
        <v>4</v>
      </c>
      <c r="K85" s="53">
        <f>'LOOKUP  telda'!X45</f>
        <v>0</v>
      </c>
      <c r="L85" s="53">
        <f>'LOOKUP  telda'!Y45</f>
        <v>4</v>
      </c>
      <c r="M85" s="53">
        <f>SUM('DATA MTD'!I85:L85)</f>
        <v>8</v>
      </c>
      <c r="N85" s="53">
        <f>'LOOKUP  telda'!Z45</f>
        <v>3</v>
      </c>
      <c r="O85" s="53">
        <f>'LOOKUP  telda'!AA45</f>
        <v>0</v>
      </c>
      <c r="P85" s="53">
        <f>'LOOKUP  telda'!AE45-'LOOKUP  telda'!AA45</f>
        <v>0</v>
      </c>
      <c r="Q85" s="53">
        <f t="shared" si="4"/>
        <v>0</v>
      </c>
      <c r="R85" s="53">
        <f>'LOOKUP  telda'!AF45</f>
        <v>0</v>
      </c>
    </row>
    <row r="86" spans="2:18">
      <c r="B86" s="107"/>
      <c r="C86" s="52" t="s">
        <v>118</v>
      </c>
      <c r="D86" s="53">
        <f>'LOOKUP  telda'!E46</f>
        <v>73</v>
      </c>
      <c r="E86" s="53">
        <f>'LOOKUP  telda'!F46+'LOOKUP  telda'!G46+'LOOKUP  telda'!H46</f>
        <v>0</v>
      </c>
      <c r="F86" s="53">
        <f>'LOOKUP  telda'!I46</f>
        <v>1</v>
      </c>
      <c r="G86" s="53">
        <f>'LOOKUP  telda'!J46</f>
        <v>1</v>
      </c>
      <c r="H86" s="53">
        <f>'LOOKUP  telda'!K46</f>
        <v>1</v>
      </c>
      <c r="I86" s="53">
        <f>'LOOKUP  telda'!L46</f>
        <v>0</v>
      </c>
      <c r="J86" s="53">
        <f>'LOOKUP  telda'!P46</f>
        <v>12</v>
      </c>
      <c r="K86" s="53">
        <f>'LOOKUP  telda'!X46</f>
        <v>3</v>
      </c>
      <c r="L86" s="53">
        <f>'LOOKUP  telda'!Y46</f>
        <v>1</v>
      </c>
      <c r="M86" s="53">
        <f>SUM('DATA MTD'!I86:L86)</f>
        <v>16</v>
      </c>
      <c r="N86" s="53">
        <f>'LOOKUP  telda'!Z46</f>
        <v>35</v>
      </c>
      <c r="O86" s="53">
        <f>'LOOKUP  telda'!AA46</f>
        <v>2</v>
      </c>
      <c r="P86" s="53">
        <f>'LOOKUP  telda'!AE46-'LOOKUP  telda'!AA46</f>
        <v>1</v>
      </c>
      <c r="Q86" s="53">
        <f t="shared" si="4"/>
        <v>3</v>
      </c>
      <c r="R86" s="53">
        <f>'LOOKUP  telda'!AF46</f>
        <v>16</v>
      </c>
    </row>
    <row r="87" spans="2:18">
      <c r="B87" s="107"/>
      <c r="C87" s="52" t="s">
        <v>119</v>
      </c>
      <c r="D87" s="53">
        <f>'LOOKUP  telda'!E47</f>
        <v>0</v>
      </c>
      <c r="E87" s="53">
        <f>'LOOKUP  telda'!F47+'LOOKUP  telda'!G47+'LOOKUP  telda'!H47</f>
        <v>0</v>
      </c>
      <c r="F87" s="53">
        <f>'LOOKUP  telda'!I47</f>
        <v>0</v>
      </c>
      <c r="G87" s="53">
        <f>'LOOKUP  telda'!J47</f>
        <v>0</v>
      </c>
      <c r="H87" s="53">
        <f>'LOOKUP  telda'!K47</f>
        <v>0</v>
      </c>
      <c r="I87" s="53">
        <f>'LOOKUP  telda'!L47</f>
        <v>0</v>
      </c>
      <c r="J87" s="53">
        <f>'LOOKUP  telda'!P47</f>
        <v>0</v>
      </c>
      <c r="K87" s="53">
        <f>'LOOKUP  telda'!X47</f>
        <v>0</v>
      </c>
      <c r="L87" s="53">
        <f>'LOOKUP  telda'!Y47</f>
        <v>0</v>
      </c>
      <c r="M87" s="53">
        <f>SUM('DATA MTD'!I87:L87)</f>
        <v>0</v>
      </c>
      <c r="N87" s="53">
        <f>'LOOKUP  telda'!Z47</f>
        <v>0</v>
      </c>
      <c r="O87" s="53">
        <f>'LOOKUP  telda'!AA47</f>
        <v>0</v>
      </c>
      <c r="P87" s="53">
        <f>'LOOKUP  telda'!AE47-'LOOKUP  telda'!AA47</f>
        <v>0</v>
      </c>
      <c r="Q87" s="53">
        <f t="shared" si="4"/>
        <v>0</v>
      </c>
      <c r="R87" s="53">
        <f>'LOOKUP  telda'!AF47</f>
        <v>0</v>
      </c>
    </row>
    <row r="88" spans="2:18">
      <c r="B88" s="108"/>
      <c r="C88" s="52" t="s">
        <v>120</v>
      </c>
      <c r="D88" s="53">
        <f>'LOOKUP  telda'!E48</f>
        <v>3</v>
      </c>
      <c r="E88" s="53">
        <f>'LOOKUP  telda'!F48+'LOOKUP  telda'!G48+'LOOKUP  telda'!H48</f>
        <v>0</v>
      </c>
      <c r="F88" s="53">
        <f>'LOOKUP  telda'!I48</f>
        <v>0</v>
      </c>
      <c r="G88" s="53">
        <f>'LOOKUP  telda'!J48</f>
        <v>0</v>
      </c>
      <c r="H88" s="53">
        <f>'LOOKUP  telda'!K48</f>
        <v>0</v>
      </c>
      <c r="I88" s="53">
        <f>'LOOKUP  telda'!L48</f>
        <v>0</v>
      </c>
      <c r="J88" s="53">
        <f>'LOOKUP  telda'!P48</f>
        <v>0</v>
      </c>
      <c r="K88" s="53">
        <f>'LOOKUP  telda'!X48</f>
        <v>0</v>
      </c>
      <c r="L88" s="53">
        <f>'LOOKUP  telda'!Y48</f>
        <v>0</v>
      </c>
      <c r="M88" s="53">
        <f>SUM('DATA MTD'!I88:L88)</f>
        <v>0</v>
      </c>
      <c r="N88" s="53">
        <f>'LOOKUP  telda'!Z48</f>
        <v>3</v>
      </c>
      <c r="O88" s="53">
        <f>'LOOKUP  telda'!AA48</f>
        <v>0</v>
      </c>
      <c r="P88" s="53">
        <f>'LOOKUP  telda'!AE48-'LOOKUP  telda'!AA48</f>
        <v>0</v>
      </c>
      <c r="Q88" s="53">
        <f t="shared" si="4"/>
        <v>0</v>
      </c>
      <c r="R88" s="53">
        <f>'LOOKUP  telda'!AF48</f>
        <v>0</v>
      </c>
    </row>
    <row r="89" spans="2:18">
      <c r="B89" s="106" t="s">
        <v>55</v>
      </c>
      <c r="C89" s="52" t="s">
        <v>121</v>
      </c>
      <c r="D89" s="53">
        <f>'LOOKUP  telda'!E49</f>
        <v>94</v>
      </c>
      <c r="E89" s="53">
        <f>'LOOKUP  telda'!F49+'LOOKUP  telda'!G49+'LOOKUP  telda'!H49</f>
        <v>0</v>
      </c>
      <c r="F89" s="53">
        <f>'LOOKUP  telda'!I49</f>
        <v>6</v>
      </c>
      <c r="G89" s="53">
        <f>'LOOKUP  telda'!J49</f>
        <v>17</v>
      </c>
      <c r="H89" s="53">
        <f>'LOOKUP  telda'!K49</f>
        <v>0</v>
      </c>
      <c r="I89" s="53">
        <f>'LOOKUP  telda'!L49</f>
        <v>1</v>
      </c>
      <c r="J89" s="53">
        <f>'LOOKUP  telda'!P49</f>
        <v>2</v>
      </c>
      <c r="K89" s="53">
        <f>'LOOKUP  telda'!X49</f>
        <v>1</v>
      </c>
      <c r="L89" s="53">
        <f>'LOOKUP  telda'!Y49</f>
        <v>0</v>
      </c>
      <c r="M89" s="53">
        <f>SUM('DATA MTD'!I89:L89)</f>
        <v>4</v>
      </c>
      <c r="N89" s="53">
        <f>'LOOKUP  telda'!Z49</f>
        <v>49</v>
      </c>
      <c r="O89" s="53">
        <f>'LOOKUP  telda'!AA49</f>
        <v>0</v>
      </c>
      <c r="P89" s="53">
        <f>'LOOKUP  telda'!AE49-'LOOKUP  telda'!AA49</f>
        <v>0</v>
      </c>
      <c r="Q89" s="53">
        <f t="shared" si="4"/>
        <v>0</v>
      </c>
      <c r="R89" s="53">
        <f>'LOOKUP  telda'!AF49</f>
        <v>18</v>
      </c>
    </row>
    <row r="90" spans="2:18">
      <c r="B90" s="107"/>
      <c r="C90" s="52" t="s">
        <v>122</v>
      </c>
      <c r="D90" s="53">
        <f>'LOOKUP  telda'!E50</f>
        <v>64</v>
      </c>
      <c r="E90" s="53">
        <f>'LOOKUP  telda'!F50+'LOOKUP  telda'!G50+'LOOKUP  telda'!H50</f>
        <v>3</v>
      </c>
      <c r="F90" s="53">
        <f>'LOOKUP  telda'!I50</f>
        <v>3</v>
      </c>
      <c r="G90" s="53">
        <f>'LOOKUP  telda'!J50</f>
        <v>4</v>
      </c>
      <c r="H90" s="53">
        <f>'LOOKUP  telda'!K50</f>
        <v>0</v>
      </c>
      <c r="I90" s="53">
        <f>'LOOKUP  telda'!L50</f>
        <v>0</v>
      </c>
      <c r="J90" s="53">
        <f>'LOOKUP  telda'!P50</f>
        <v>0</v>
      </c>
      <c r="K90" s="53">
        <f>'LOOKUP  telda'!X50</f>
        <v>2</v>
      </c>
      <c r="L90" s="53">
        <f>'LOOKUP  telda'!Y50</f>
        <v>0</v>
      </c>
      <c r="M90" s="53">
        <f>SUM('DATA MTD'!I90:L90)</f>
        <v>2</v>
      </c>
      <c r="N90" s="53">
        <f>'LOOKUP  telda'!Z50</f>
        <v>43</v>
      </c>
      <c r="O90" s="53">
        <f>'LOOKUP  telda'!AA50</f>
        <v>0</v>
      </c>
      <c r="P90" s="53">
        <f>'LOOKUP  telda'!AE50-'LOOKUP  telda'!AA50</f>
        <v>0</v>
      </c>
      <c r="Q90" s="53">
        <f t="shared" si="4"/>
        <v>0</v>
      </c>
      <c r="R90" s="53">
        <f>'LOOKUP  telda'!AF50</f>
        <v>9</v>
      </c>
    </row>
    <row r="91" spans="2:18">
      <c r="B91" s="107"/>
      <c r="C91" s="52" t="s">
        <v>123</v>
      </c>
      <c r="D91" s="53">
        <f>'LOOKUP  telda'!E51</f>
        <v>27</v>
      </c>
      <c r="E91" s="53">
        <f>'LOOKUP  telda'!F51+'LOOKUP  telda'!G51+'LOOKUP  telda'!H51</f>
        <v>0</v>
      </c>
      <c r="F91" s="53">
        <f>'LOOKUP  telda'!I51</f>
        <v>0</v>
      </c>
      <c r="G91" s="53">
        <f>'LOOKUP  telda'!J51</f>
        <v>3</v>
      </c>
      <c r="H91" s="53">
        <f>'LOOKUP  telda'!K51</f>
        <v>0</v>
      </c>
      <c r="I91" s="53">
        <f>'LOOKUP  telda'!L51</f>
        <v>0</v>
      </c>
      <c r="J91" s="53">
        <f>'LOOKUP  telda'!P51</f>
        <v>0</v>
      </c>
      <c r="K91" s="53">
        <f>'LOOKUP  telda'!X51</f>
        <v>0</v>
      </c>
      <c r="L91" s="53">
        <f>'LOOKUP  telda'!Y51</f>
        <v>0</v>
      </c>
      <c r="M91" s="53">
        <f>SUM('DATA MTD'!I91:L91)</f>
        <v>0</v>
      </c>
      <c r="N91" s="53">
        <f>'LOOKUP  telda'!Z51</f>
        <v>22</v>
      </c>
      <c r="O91" s="53">
        <f>'LOOKUP  telda'!AA51</f>
        <v>0</v>
      </c>
      <c r="P91" s="53">
        <f>'LOOKUP  telda'!AE51-'LOOKUP  telda'!AA51</f>
        <v>0</v>
      </c>
      <c r="Q91" s="53">
        <f t="shared" si="4"/>
        <v>0</v>
      </c>
      <c r="R91" s="53">
        <f>'LOOKUP  telda'!AF51</f>
        <v>2</v>
      </c>
    </row>
    <row r="92" spans="2:18">
      <c r="B92" s="107"/>
      <c r="C92" s="52" t="s">
        <v>124</v>
      </c>
      <c r="D92" s="53">
        <f>'LOOKUP  telda'!E52</f>
        <v>40</v>
      </c>
      <c r="E92" s="53">
        <f>'LOOKUP  telda'!F52+'LOOKUP  telda'!G52+'LOOKUP  telda'!H52</f>
        <v>0</v>
      </c>
      <c r="F92" s="53">
        <f>'LOOKUP  telda'!I52</f>
        <v>0</v>
      </c>
      <c r="G92" s="53">
        <f>'LOOKUP  telda'!J52</f>
        <v>4</v>
      </c>
      <c r="H92" s="53">
        <f>'LOOKUP  telda'!K52</f>
        <v>0</v>
      </c>
      <c r="I92" s="53">
        <f>'LOOKUP  telda'!L52</f>
        <v>0</v>
      </c>
      <c r="J92" s="53">
        <f>'LOOKUP  telda'!P52</f>
        <v>1</v>
      </c>
      <c r="K92" s="53">
        <f>'LOOKUP  telda'!X52</f>
        <v>0</v>
      </c>
      <c r="L92" s="53">
        <f>'LOOKUP  telda'!Y52</f>
        <v>0</v>
      </c>
      <c r="M92" s="53">
        <f>SUM('DATA MTD'!I92:L92)</f>
        <v>1</v>
      </c>
      <c r="N92" s="53">
        <f>'LOOKUP  telda'!Z52</f>
        <v>27</v>
      </c>
      <c r="O92" s="53">
        <f>'LOOKUP  telda'!AA52</f>
        <v>0</v>
      </c>
      <c r="P92" s="53">
        <f>'LOOKUP  telda'!AE52-'LOOKUP  telda'!AA52</f>
        <v>0</v>
      </c>
      <c r="Q92" s="53">
        <f t="shared" si="4"/>
        <v>0</v>
      </c>
      <c r="R92" s="53">
        <f>'LOOKUP  telda'!AF52</f>
        <v>8</v>
      </c>
    </row>
    <row r="93" spans="2:18">
      <c r="B93" s="107"/>
      <c r="C93" s="52" t="s">
        <v>125</v>
      </c>
      <c r="D93" s="53">
        <f>'LOOKUP  telda'!E53</f>
        <v>39</v>
      </c>
      <c r="E93" s="53">
        <f>'LOOKUP  telda'!F53+'LOOKUP  telda'!G53+'LOOKUP  telda'!H53</f>
        <v>0</v>
      </c>
      <c r="F93" s="53">
        <f>'LOOKUP  telda'!I53</f>
        <v>1</v>
      </c>
      <c r="G93" s="53">
        <f>'LOOKUP  telda'!J53</f>
        <v>0</v>
      </c>
      <c r="H93" s="53">
        <f>'LOOKUP  telda'!K53</f>
        <v>0</v>
      </c>
      <c r="I93" s="53">
        <f>'LOOKUP  telda'!L53</f>
        <v>0</v>
      </c>
      <c r="J93" s="53">
        <f>'LOOKUP  telda'!P53</f>
        <v>0</v>
      </c>
      <c r="K93" s="53">
        <f>'LOOKUP  telda'!X53</f>
        <v>2</v>
      </c>
      <c r="L93" s="53">
        <f>'LOOKUP  telda'!Y53</f>
        <v>0</v>
      </c>
      <c r="M93" s="53">
        <f>SUM('DATA MTD'!I93:L93)</f>
        <v>2</v>
      </c>
      <c r="N93" s="53">
        <f>'LOOKUP  telda'!Z53</f>
        <v>31</v>
      </c>
      <c r="O93" s="53">
        <f>'LOOKUP  telda'!AA53</f>
        <v>0</v>
      </c>
      <c r="P93" s="53">
        <f>'LOOKUP  telda'!AE53-'LOOKUP  telda'!AA53</f>
        <v>0</v>
      </c>
      <c r="Q93" s="53">
        <f t="shared" si="4"/>
        <v>0</v>
      </c>
      <c r="R93" s="53">
        <f>'LOOKUP  telda'!AF53</f>
        <v>5</v>
      </c>
    </row>
    <row r="94" spans="2:18">
      <c r="B94" s="107"/>
      <c r="C94" s="52" t="s">
        <v>126</v>
      </c>
      <c r="D94" s="53">
        <f>'LOOKUP  telda'!E54</f>
        <v>81</v>
      </c>
      <c r="E94" s="53">
        <f>'LOOKUP  telda'!F54+'LOOKUP  telda'!G54+'LOOKUP  telda'!H54</f>
        <v>2</v>
      </c>
      <c r="F94" s="53">
        <f>'LOOKUP  telda'!I54</f>
        <v>1</v>
      </c>
      <c r="G94" s="53">
        <f>'LOOKUP  telda'!J54</f>
        <v>4</v>
      </c>
      <c r="H94" s="53">
        <f>'LOOKUP  telda'!K54</f>
        <v>0</v>
      </c>
      <c r="I94" s="53">
        <f>'LOOKUP  telda'!L54</f>
        <v>0</v>
      </c>
      <c r="J94" s="53">
        <f>'LOOKUP  telda'!P54</f>
        <v>0</v>
      </c>
      <c r="K94" s="53">
        <f>'LOOKUP  telda'!X54</f>
        <v>1</v>
      </c>
      <c r="L94" s="53">
        <f>'LOOKUP  telda'!Y54</f>
        <v>0</v>
      </c>
      <c r="M94" s="53">
        <f>SUM('DATA MTD'!I94:L94)</f>
        <v>1</v>
      </c>
      <c r="N94" s="53">
        <f>'LOOKUP  telda'!Z54</f>
        <v>59</v>
      </c>
      <c r="O94" s="53">
        <f>'LOOKUP  telda'!AA54</f>
        <v>0</v>
      </c>
      <c r="P94" s="53">
        <f>'LOOKUP  telda'!AE54-'LOOKUP  telda'!AA54</f>
        <v>0</v>
      </c>
      <c r="Q94" s="53">
        <f t="shared" si="4"/>
        <v>0</v>
      </c>
      <c r="R94" s="53">
        <f>'LOOKUP  telda'!AF54</f>
        <v>14</v>
      </c>
    </row>
    <row r="95" spans="2:18">
      <c r="B95" s="107"/>
      <c r="C95" s="52" t="s">
        <v>127</v>
      </c>
      <c r="D95" s="53">
        <f>'LOOKUP  telda'!E55</f>
        <v>88</v>
      </c>
      <c r="E95" s="53">
        <f>'LOOKUP  telda'!F55+'LOOKUP  telda'!G55+'LOOKUP  telda'!H55</f>
        <v>8</v>
      </c>
      <c r="F95" s="53">
        <f>'LOOKUP  telda'!I55</f>
        <v>3</v>
      </c>
      <c r="G95" s="53">
        <f>'LOOKUP  telda'!J55</f>
        <v>16</v>
      </c>
      <c r="H95" s="53">
        <f>'LOOKUP  telda'!K55</f>
        <v>0</v>
      </c>
      <c r="I95" s="53">
        <f>'LOOKUP  telda'!L55</f>
        <v>0</v>
      </c>
      <c r="J95" s="53">
        <f>'LOOKUP  telda'!P55</f>
        <v>2</v>
      </c>
      <c r="K95" s="53">
        <f>'LOOKUP  telda'!X55</f>
        <v>2</v>
      </c>
      <c r="L95" s="53">
        <f>'LOOKUP  telda'!Y55</f>
        <v>0</v>
      </c>
      <c r="M95" s="53">
        <f>SUM('DATA MTD'!I95:L95)</f>
        <v>4</v>
      </c>
      <c r="N95" s="53">
        <f>'LOOKUP  telda'!Z55</f>
        <v>46</v>
      </c>
      <c r="O95" s="53">
        <f>'LOOKUP  telda'!AA55</f>
        <v>0</v>
      </c>
      <c r="P95" s="53">
        <f>'LOOKUP  telda'!AE55-'LOOKUP  telda'!AA55</f>
        <v>0</v>
      </c>
      <c r="Q95" s="53">
        <f t="shared" si="4"/>
        <v>0</v>
      </c>
      <c r="R95" s="53">
        <f>'LOOKUP  telda'!AF55</f>
        <v>10</v>
      </c>
    </row>
    <row r="96" spans="2:18">
      <c r="B96" s="108"/>
      <c r="C96" s="52" t="s">
        <v>128</v>
      </c>
      <c r="D96" s="53">
        <f>'LOOKUP  telda'!E56</f>
        <v>78</v>
      </c>
      <c r="E96" s="53">
        <f>'LOOKUP  telda'!F56+'LOOKUP  telda'!G56+'LOOKUP  telda'!H56</f>
        <v>2</v>
      </c>
      <c r="F96" s="53">
        <f>'LOOKUP  telda'!I56</f>
        <v>3</v>
      </c>
      <c r="G96" s="53">
        <f>'LOOKUP  telda'!J56</f>
        <v>6</v>
      </c>
      <c r="H96" s="53">
        <f>'LOOKUP  telda'!K56</f>
        <v>0</v>
      </c>
      <c r="I96" s="53">
        <f>'LOOKUP  telda'!L56</f>
        <v>0</v>
      </c>
      <c r="J96" s="53">
        <f>'LOOKUP  telda'!P56</f>
        <v>0</v>
      </c>
      <c r="K96" s="53">
        <f>'LOOKUP  telda'!X56</f>
        <v>3</v>
      </c>
      <c r="L96" s="53">
        <f>'LOOKUP  telda'!Y56</f>
        <v>0</v>
      </c>
      <c r="M96" s="53">
        <f>SUM('DATA MTD'!I96:L96)</f>
        <v>3</v>
      </c>
      <c r="N96" s="53">
        <f>'LOOKUP  telda'!Z56</f>
        <v>52</v>
      </c>
      <c r="O96" s="53">
        <f>'LOOKUP  telda'!AA56</f>
        <v>0</v>
      </c>
      <c r="P96" s="53">
        <f>'LOOKUP  telda'!AE56-'LOOKUP  telda'!AA56</f>
        <v>3</v>
      </c>
      <c r="Q96" s="53">
        <f t="shared" si="4"/>
        <v>3</v>
      </c>
      <c r="R96" s="53">
        <f>'LOOKUP  telda'!AF56</f>
        <v>9</v>
      </c>
    </row>
    <row r="97" spans="2:18" ht="15.75">
      <c r="B97" s="104" t="s">
        <v>62</v>
      </c>
      <c r="C97" s="105"/>
      <c r="D97" s="56">
        <f>SUM(D47:D96)</f>
        <v>1920</v>
      </c>
      <c r="E97" s="56">
        <f t="shared" ref="E97:R97" si="5">SUM(E47:E96)</f>
        <v>46</v>
      </c>
      <c r="F97" s="56">
        <f t="shared" si="5"/>
        <v>42</v>
      </c>
      <c r="G97" s="56">
        <f t="shared" si="5"/>
        <v>125</v>
      </c>
      <c r="H97" s="56">
        <f t="shared" si="5"/>
        <v>14</v>
      </c>
      <c r="I97" s="56">
        <f t="shared" si="5"/>
        <v>1</v>
      </c>
      <c r="J97" s="56">
        <f t="shared" si="5"/>
        <v>68</v>
      </c>
      <c r="K97" s="56">
        <f t="shared" si="5"/>
        <v>60</v>
      </c>
      <c r="L97" s="56">
        <f t="shared" si="5"/>
        <v>14</v>
      </c>
      <c r="M97" s="56">
        <f t="shared" si="5"/>
        <v>143</v>
      </c>
      <c r="N97" s="56">
        <f t="shared" si="5"/>
        <v>1285</v>
      </c>
      <c r="O97" s="56">
        <f t="shared" si="5"/>
        <v>20</v>
      </c>
      <c r="P97" s="56">
        <f t="shared" si="5"/>
        <v>19</v>
      </c>
      <c r="Q97" s="56">
        <f t="shared" si="5"/>
        <v>39</v>
      </c>
      <c r="R97" s="56">
        <f t="shared" si="5"/>
        <v>218</v>
      </c>
    </row>
  </sheetData>
  <mergeCells count="76">
    <mergeCell ref="L7:N8"/>
    <mergeCell ref="Z6:AC8"/>
    <mergeCell ref="B1:Q4"/>
    <mergeCell ref="N23:O25"/>
    <mergeCell ref="O43:P45"/>
    <mergeCell ref="U8:U9"/>
    <mergeCell ref="V8:V9"/>
    <mergeCell ref="W7:W9"/>
    <mergeCell ref="X7:X9"/>
    <mergeCell ref="Y6:Y9"/>
    <mergeCell ref="P23:P26"/>
    <mergeCell ref="Q23:Q26"/>
    <mergeCell ref="Q43:Q46"/>
    <mergeCell ref="R43:R46"/>
    <mergeCell ref="T8:T9"/>
    <mergeCell ref="L23:L26"/>
    <mergeCell ref="AD6:AD9"/>
    <mergeCell ref="AE6:AE9"/>
    <mergeCell ref="AF6:AF9"/>
    <mergeCell ref="AG6:AG9"/>
    <mergeCell ref="AH6:AH9"/>
    <mergeCell ref="N43:N46"/>
    <mergeCell ref="B23:B26"/>
    <mergeCell ref="B43:B46"/>
    <mergeCell ref="H23:K23"/>
    <mergeCell ref="C34:D34"/>
    <mergeCell ref="C35:D35"/>
    <mergeCell ref="C36:D36"/>
    <mergeCell ref="C37:D37"/>
    <mergeCell ref="C23:C26"/>
    <mergeCell ref="D23:D26"/>
    <mergeCell ref="E23:E26"/>
    <mergeCell ref="F23:F26"/>
    <mergeCell ref="G23:G26"/>
    <mergeCell ref="J44:J46"/>
    <mergeCell ref="K44:K46"/>
    <mergeCell ref="L44:L46"/>
    <mergeCell ref="M23:M26"/>
    <mergeCell ref="M43:M46"/>
    <mergeCell ref="E43:E46"/>
    <mergeCell ref="F43:F46"/>
    <mergeCell ref="G43:G46"/>
    <mergeCell ref="H43:H46"/>
    <mergeCell ref="I44:I46"/>
    <mergeCell ref="E6:E9"/>
    <mergeCell ref="F6:F9"/>
    <mergeCell ref="G6:G9"/>
    <mergeCell ref="H6:H9"/>
    <mergeCell ref="B97:C97"/>
    <mergeCell ref="B77:B88"/>
    <mergeCell ref="B89:B96"/>
    <mergeCell ref="C43:C46"/>
    <mergeCell ref="D43:D46"/>
    <mergeCell ref="B47:B54"/>
    <mergeCell ref="B55:B66"/>
    <mergeCell ref="B67:B76"/>
    <mergeCell ref="C38:D38"/>
    <mergeCell ref="B40:Q40"/>
    <mergeCell ref="B41:Q41"/>
    <mergeCell ref="I43:L43"/>
    <mergeCell ref="I6:I9"/>
    <mergeCell ref="J6:J9"/>
    <mergeCell ref="K7:K8"/>
    <mergeCell ref="O7:O9"/>
    <mergeCell ref="H24:H26"/>
    <mergeCell ref="I24:I26"/>
    <mergeCell ref="J24:J26"/>
    <mergeCell ref="K24:K26"/>
    <mergeCell ref="K6:X6"/>
    <mergeCell ref="P7:V7"/>
    <mergeCell ref="P8:S8"/>
    <mergeCell ref="B20:Q20"/>
    <mergeCell ref="B21:Q21"/>
    <mergeCell ref="B6:B9"/>
    <mergeCell ref="C6:C9"/>
    <mergeCell ref="D6:D9"/>
  </mergeCells>
  <conditionalFormatting sqref="C47:R96">
    <cfRule type="expression" dxfId="22" priority="1">
      <formula>MOD(ROW(),2)=0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AE83"/>
  <sheetViews>
    <sheetView showGridLines="0" topLeftCell="A20" zoomScale="70" zoomScaleNormal="70" workbookViewId="0">
      <selection activeCell="S33" sqref="S33"/>
    </sheetView>
  </sheetViews>
  <sheetFormatPr defaultColWidth="9" defaultRowHeight="15"/>
  <cols>
    <col min="2" max="2" width="22.85546875" style="19" customWidth="1"/>
    <col min="3" max="3" width="21" customWidth="1"/>
    <col min="4" max="4" width="13.28515625" customWidth="1"/>
    <col min="5" max="5" width="16" customWidth="1"/>
    <col min="6" max="6" width="13.5703125" customWidth="1"/>
    <col min="7" max="7" width="9.7109375" customWidth="1"/>
    <col min="8" max="8" width="10.85546875" customWidth="1"/>
    <col min="9" max="9" width="9" customWidth="1"/>
    <col min="10" max="10" width="12.7109375" customWidth="1"/>
    <col min="11" max="11" width="10.42578125" customWidth="1"/>
    <col min="12" max="12" width="11.140625" customWidth="1"/>
    <col min="13" max="13" width="12.28515625" customWidth="1"/>
    <col min="14" max="14" width="10.85546875" customWidth="1"/>
    <col min="15" max="15" width="13.140625" customWidth="1"/>
    <col min="16" max="16" width="13.42578125" customWidth="1"/>
    <col min="17" max="17" width="12" customWidth="1"/>
    <col min="18" max="18" width="13.140625" customWidth="1"/>
    <col min="19" max="19" width="13.5703125" customWidth="1"/>
    <col min="20" max="20" width="9.140625" customWidth="1"/>
    <col min="21" max="21" width="11.42578125" customWidth="1"/>
    <col min="22" max="22" width="20" customWidth="1"/>
    <col min="27" max="27" width="11.5703125" customWidth="1"/>
  </cols>
  <sheetData>
    <row r="2" spans="3:31" ht="18.75">
      <c r="C2" s="101" t="str">
        <f ca="1">"PROVISIONING NEW SALES INDIBIZ TR3 JBN MTD  "&amp;TEXT(TODAY()-1,"YYYY-MM-DD ")</f>
        <v xml:space="preserve">PROVISIONING NEW SALES INDIBIZ TR3 JBN MTD  2026-08-17 </v>
      </c>
      <c r="D2" s="101"/>
      <c r="E2" s="101"/>
      <c r="F2" s="101"/>
      <c r="G2" s="101"/>
      <c r="H2" s="101"/>
      <c r="I2" s="101"/>
      <c r="J2" s="101"/>
      <c r="K2" s="101"/>
      <c r="L2" s="101"/>
      <c r="M2" s="101"/>
      <c r="N2" s="101"/>
      <c r="O2" s="101"/>
      <c r="P2" s="101"/>
      <c r="Q2" s="101"/>
      <c r="R2" s="101"/>
      <c r="S2" s="20"/>
      <c r="T2" s="38"/>
      <c r="U2" s="38"/>
      <c r="V2" s="38"/>
      <c r="W2" s="38"/>
      <c r="X2" s="38"/>
      <c r="Y2" s="38"/>
      <c r="Z2" s="38"/>
      <c r="AA2" s="38"/>
      <c r="AB2" s="38"/>
      <c r="AC2" s="38"/>
      <c r="AD2" s="38"/>
      <c r="AE2" s="38"/>
    </row>
    <row r="3" spans="3:31" ht="18.75">
      <c r="C3" s="101" t="str">
        <f ca="1">"PERIODE ORDER &amp; PS : 2026-01-01 to  "&amp;TEXT(TODAY()-1,"YYYY-MM-DD ")</f>
        <v xml:space="preserve">PERIODE ORDER &amp; PS : 2026-01-01 to  2026-08-17 </v>
      </c>
      <c r="D3" s="101"/>
      <c r="E3" s="101"/>
      <c r="F3" s="101"/>
      <c r="G3" s="101"/>
      <c r="H3" s="101"/>
      <c r="I3" s="101"/>
      <c r="J3" s="101"/>
      <c r="K3" s="101"/>
      <c r="L3" s="101"/>
      <c r="M3" s="101"/>
      <c r="N3" s="101"/>
      <c r="O3" s="101"/>
      <c r="P3" s="101"/>
      <c r="Q3" s="101"/>
      <c r="R3" s="101"/>
      <c r="S3" s="20"/>
      <c r="T3" s="38"/>
      <c r="U3" s="38"/>
      <c r="V3" s="38"/>
      <c r="W3" s="38"/>
      <c r="X3" s="38"/>
      <c r="Y3" s="38"/>
      <c r="Z3" s="38"/>
      <c r="AA3" s="38"/>
      <c r="AB3" s="38"/>
      <c r="AC3" s="38"/>
      <c r="AD3" s="38"/>
      <c r="AE3" s="38"/>
    </row>
    <row r="4" spans="3:31" ht="23.25" customHeight="1">
      <c r="C4" s="129" t="s">
        <v>677</v>
      </c>
      <c r="D4" s="129"/>
      <c r="E4" s="129"/>
      <c r="F4" s="129"/>
      <c r="G4" s="129"/>
      <c r="H4" s="129"/>
      <c r="I4" s="129"/>
      <c r="J4" s="129"/>
      <c r="K4" s="129"/>
      <c r="L4" s="129"/>
      <c r="M4" s="129"/>
      <c r="N4" s="129"/>
      <c r="O4" s="129"/>
      <c r="P4" s="129"/>
      <c r="Q4" s="129"/>
      <c r="R4" s="129"/>
      <c r="S4" s="21"/>
      <c r="T4" s="39"/>
      <c r="U4" s="39"/>
      <c r="V4" s="39"/>
      <c r="W4" s="39"/>
      <c r="X4" s="39"/>
      <c r="Y4" s="39"/>
      <c r="Z4" s="39"/>
      <c r="AA4" s="39"/>
      <c r="AB4" s="39"/>
      <c r="AC4" s="39"/>
      <c r="AD4" s="39"/>
      <c r="AE4" s="39"/>
    </row>
    <row r="6" spans="3:31" ht="14.45" customHeight="1">
      <c r="C6" s="132" t="s">
        <v>1</v>
      </c>
      <c r="D6" s="135" t="s">
        <v>129</v>
      </c>
      <c r="E6" s="135" t="s">
        <v>67</v>
      </c>
      <c r="F6" s="158" t="s">
        <v>12</v>
      </c>
      <c r="G6" s="159"/>
      <c r="H6" s="160"/>
      <c r="I6" s="138" t="s">
        <v>14</v>
      </c>
      <c r="J6" s="141" t="s">
        <v>8</v>
      </c>
      <c r="K6" s="141" t="s">
        <v>9</v>
      </c>
      <c r="L6" s="167" t="s">
        <v>10</v>
      </c>
      <c r="M6" s="168"/>
      <c r="N6" s="168"/>
      <c r="O6" s="169"/>
      <c r="P6" s="144" t="s">
        <v>11</v>
      </c>
      <c r="Q6" s="147" t="s">
        <v>130</v>
      </c>
      <c r="R6" s="147" t="s">
        <v>131</v>
      </c>
      <c r="S6" s="147" t="s">
        <v>132</v>
      </c>
    </row>
    <row r="7" spans="3:31" ht="15.6" customHeight="1">
      <c r="C7" s="133"/>
      <c r="D7" s="136"/>
      <c r="E7" s="136"/>
      <c r="F7" s="161"/>
      <c r="G7" s="162"/>
      <c r="H7" s="163"/>
      <c r="I7" s="139"/>
      <c r="J7" s="142"/>
      <c r="K7" s="142"/>
      <c r="L7" s="170"/>
      <c r="M7" s="171"/>
      <c r="N7" s="171"/>
      <c r="O7" s="172"/>
      <c r="P7" s="145"/>
      <c r="Q7" s="148"/>
      <c r="R7" s="148"/>
      <c r="S7" s="148"/>
    </row>
    <row r="8" spans="3:31" ht="14.45" customHeight="1">
      <c r="C8" s="133"/>
      <c r="D8" s="136"/>
      <c r="E8" s="136"/>
      <c r="F8" s="164"/>
      <c r="G8" s="165"/>
      <c r="H8" s="166"/>
      <c r="I8" s="139"/>
      <c r="J8" s="142"/>
      <c r="K8" s="142"/>
      <c r="L8" s="173"/>
      <c r="M8" s="174"/>
      <c r="N8" s="174"/>
      <c r="O8" s="175"/>
      <c r="P8" s="145"/>
      <c r="Q8" s="148"/>
      <c r="R8" s="148"/>
      <c r="S8" s="148"/>
    </row>
    <row r="9" spans="3:31" ht="49.5" customHeight="1">
      <c r="C9" s="134"/>
      <c r="D9" s="137"/>
      <c r="E9" s="137"/>
      <c r="F9" s="22" t="s">
        <v>133</v>
      </c>
      <c r="G9" s="22" t="s">
        <v>30</v>
      </c>
      <c r="H9" s="22" t="s">
        <v>69</v>
      </c>
      <c r="I9" s="140"/>
      <c r="J9" s="143"/>
      <c r="K9" s="143"/>
      <c r="L9" s="37" t="s">
        <v>2</v>
      </c>
      <c r="M9" s="37" t="s">
        <v>18</v>
      </c>
      <c r="N9" s="37" t="s">
        <v>20</v>
      </c>
      <c r="O9" s="37" t="s">
        <v>22</v>
      </c>
      <c r="P9" s="146"/>
      <c r="Q9" s="149"/>
      <c r="R9" s="149"/>
      <c r="S9" s="149"/>
      <c r="X9">
        <f>205/216</f>
        <v>0.94907407407407407</v>
      </c>
    </row>
    <row r="10" spans="3:31" ht="15.75">
      <c r="C10" s="23" t="s">
        <v>34</v>
      </c>
      <c r="D10" s="24">
        <f>'COPY DATA XPRO'!E63</f>
        <v>179</v>
      </c>
      <c r="E10" s="24">
        <f>'COPY DATA XPRO'!F63+'COPY DATA XPRO'!G63+'COPY DATA XPRO'!H63</f>
        <v>12</v>
      </c>
      <c r="F10" s="24">
        <f>'COPY DATA XPRO'!I63</f>
        <v>10</v>
      </c>
      <c r="G10" s="24">
        <f>'COPY DATA XPRO'!AA63</f>
        <v>4</v>
      </c>
      <c r="H10" s="24">
        <f>'COPY DATA XPRO'!AE63-HARIAN!G10</f>
        <v>3</v>
      </c>
      <c r="I10" s="24">
        <f>'COPY DATA XPRO'!AF63</f>
        <v>33</v>
      </c>
      <c r="J10" s="24">
        <f>'COPY DATA XPRO'!J63</f>
        <v>5</v>
      </c>
      <c r="K10" s="24">
        <f>'COPY DATA XPRO'!K63</f>
        <v>2</v>
      </c>
      <c r="L10" s="24">
        <f>'COPY DATA XPRO'!L63</f>
        <v>0</v>
      </c>
      <c r="M10" s="24">
        <f>'COPY DATA XPRO'!P63</f>
        <v>1</v>
      </c>
      <c r="N10" s="24">
        <f>'COPY DATA XPRO'!X63</f>
        <v>9</v>
      </c>
      <c r="O10" s="24">
        <f>'COPY DATA XPRO'!Y63</f>
        <v>0</v>
      </c>
      <c r="P10" s="24">
        <f>'COPY DATA XPRO'!Z63</f>
        <v>99</v>
      </c>
      <c r="Q10" s="40">
        <f t="shared" ref="Q10:R15" si="0">T10</f>
        <v>0.73880597014925375</v>
      </c>
      <c r="R10" s="40">
        <f>U10</f>
        <v>0.90825688073394495</v>
      </c>
      <c r="S10" s="40">
        <f>VLOOKUP(C10,Sheet3!$A$19:$G$81,7,FALSE)</f>
        <v>0.81</v>
      </c>
      <c r="T10" s="8">
        <f t="shared" ref="T10:T15" si="1">P10/(D10-F10-K10-I10)</f>
        <v>0.73880597014925375</v>
      </c>
      <c r="U10" s="8">
        <f>P10/(M10+N10+O10+P10)</f>
        <v>0.90825688073394495</v>
      </c>
    </row>
    <row r="11" spans="3:31" ht="15.75">
      <c r="C11" s="23" t="s">
        <v>38</v>
      </c>
      <c r="D11" s="24">
        <f>'COPY DATA XPRO'!E64</f>
        <v>496</v>
      </c>
      <c r="E11" s="24">
        <f>'COPY DATA XPRO'!F64+'COPY DATA XPRO'!G64+'COPY DATA XPRO'!H64</f>
        <v>0</v>
      </c>
      <c r="F11" s="24">
        <f>'COPY DATA XPRO'!I64</f>
        <v>1</v>
      </c>
      <c r="G11" s="24">
        <f>'COPY DATA XPRO'!AA64</f>
        <v>3</v>
      </c>
      <c r="H11" s="24">
        <f>'COPY DATA XPRO'!AE64-HARIAN!G11</f>
        <v>5</v>
      </c>
      <c r="I11" s="24">
        <f>'COPY DATA XPRO'!AF64</f>
        <v>37</v>
      </c>
      <c r="J11" s="24">
        <f>'COPY DATA XPRO'!J64</f>
        <v>35</v>
      </c>
      <c r="K11" s="24">
        <f>'COPY DATA XPRO'!K64</f>
        <v>3</v>
      </c>
      <c r="L11" s="24">
        <f>'COPY DATA XPRO'!L64</f>
        <v>0</v>
      </c>
      <c r="M11" s="24">
        <f>'COPY DATA XPRO'!P64</f>
        <v>12</v>
      </c>
      <c r="N11" s="24">
        <f>'COPY DATA XPRO'!X64</f>
        <v>8</v>
      </c>
      <c r="O11" s="24">
        <f>'COPY DATA XPRO'!Y64</f>
        <v>1</v>
      </c>
      <c r="P11" s="24">
        <f>'COPY DATA XPRO'!Z64</f>
        <v>387</v>
      </c>
      <c r="Q11" s="40">
        <f t="shared" si="0"/>
        <v>0.85054945054945053</v>
      </c>
      <c r="R11" s="40">
        <f t="shared" si="0"/>
        <v>0.94852941176470584</v>
      </c>
      <c r="S11" s="40">
        <f>VLOOKUP(C11,Sheet3!$A$19:$G$81,7,FALSE)</f>
        <v>0.98976982097186705</v>
      </c>
      <c r="T11" s="8">
        <f t="shared" si="1"/>
        <v>0.85054945054945053</v>
      </c>
      <c r="U11" s="8">
        <f t="shared" ref="U11:U15" si="2">P11/(M11+N11+O11+P11)</f>
        <v>0.94852941176470584</v>
      </c>
    </row>
    <row r="12" spans="3:31" ht="15.75">
      <c r="C12" s="23" t="s">
        <v>42</v>
      </c>
      <c r="D12" s="24">
        <f>'COPY DATA XPRO'!E65</f>
        <v>389</v>
      </c>
      <c r="E12" s="24">
        <f>'COPY DATA XPRO'!F65+'COPY DATA XPRO'!G65+'COPY DATA XPRO'!H65</f>
        <v>13</v>
      </c>
      <c r="F12" s="24">
        <f>'COPY DATA XPRO'!I65</f>
        <v>11</v>
      </c>
      <c r="G12" s="24">
        <f>'COPY DATA XPRO'!AA65</f>
        <v>7</v>
      </c>
      <c r="H12" s="24">
        <f>'COPY DATA XPRO'!AE65-HARIAN!G12</f>
        <v>2</v>
      </c>
      <c r="I12" s="24">
        <f>'COPY DATA XPRO'!AF65</f>
        <v>19</v>
      </c>
      <c r="J12" s="24">
        <f>'COPY DATA XPRO'!J65</f>
        <v>11</v>
      </c>
      <c r="K12" s="24">
        <f>'COPY DATA XPRO'!K65</f>
        <v>1</v>
      </c>
      <c r="L12" s="24">
        <f>'COPY DATA XPRO'!L65</f>
        <v>0</v>
      </c>
      <c r="M12" s="24">
        <f>'COPY DATA XPRO'!P65</f>
        <v>8</v>
      </c>
      <c r="N12" s="24">
        <f>'COPY DATA XPRO'!X65</f>
        <v>20</v>
      </c>
      <c r="O12" s="24">
        <f>'COPY DATA XPRO'!Y65</f>
        <v>6</v>
      </c>
      <c r="P12" s="24">
        <f>'COPY DATA XPRO'!Z65</f>
        <v>288</v>
      </c>
      <c r="Q12" s="40">
        <f t="shared" si="0"/>
        <v>0.8044692737430168</v>
      </c>
      <c r="R12" s="40">
        <f t="shared" si="0"/>
        <v>0.89440993788819878</v>
      </c>
      <c r="S12" s="40">
        <f>VLOOKUP(C12,Sheet3!$A$19:$G$81,7,FALSE)</f>
        <v>0.98269896193771622</v>
      </c>
      <c r="T12" s="8">
        <f t="shared" si="1"/>
        <v>0.8044692737430168</v>
      </c>
      <c r="U12" s="8">
        <f t="shared" si="2"/>
        <v>0.89440993788819878</v>
      </c>
    </row>
    <row r="13" spans="3:31" ht="15.75">
      <c r="C13" s="23" t="s">
        <v>45</v>
      </c>
      <c r="D13" s="24">
        <f>'COPY DATA XPRO'!E66</f>
        <v>345</v>
      </c>
      <c r="E13" s="24">
        <f>'COPY DATA XPRO'!F66+'COPY DATA XPRO'!G66+'COPY DATA XPRO'!H66</f>
        <v>6</v>
      </c>
      <c r="F13" s="24">
        <f>'COPY DATA XPRO'!I66</f>
        <v>3</v>
      </c>
      <c r="G13" s="24">
        <f>'COPY DATA XPRO'!AA66</f>
        <v>6</v>
      </c>
      <c r="H13" s="24">
        <f>'COPY DATA XPRO'!AE66-HARIAN!G13</f>
        <v>6</v>
      </c>
      <c r="I13" s="24">
        <f>'COPY DATA XPRO'!AF66</f>
        <v>54</v>
      </c>
      <c r="J13" s="24">
        <f>'COPY DATA XPRO'!J66</f>
        <v>20</v>
      </c>
      <c r="K13" s="24">
        <f>'COPY DATA XPRO'!K66</f>
        <v>8</v>
      </c>
      <c r="L13" s="24">
        <f>'COPY DATA XPRO'!L66</f>
        <v>0</v>
      </c>
      <c r="M13" s="24">
        <f>'COPY DATA XPRO'!P66</f>
        <v>42</v>
      </c>
      <c r="N13" s="24">
        <f>'COPY DATA XPRO'!X66</f>
        <v>12</v>
      </c>
      <c r="O13" s="24">
        <f>'COPY DATA XPRO'!Y66</f>
        <v>7</v>
      </c>
      <c r="P13" s="24">
        <f>'COPY DATA XPRO'!Z66</f>
        <v>182</v>
      </c>
      <c r="Q13" s="40">
        <f t="shared" si="0"/>
        <v>0.65</v>
      </c>
      <c r="R13" s="40">
        <f t="shared" si="0"/>
        <v>0.74897119341563789</v>
      </c>
      <c r="S13" s="40">
        <f>VLOOKUP(C13,Sheet3!$A$19:$G$81,7,FALSE)</f>
        <v>0.81318681318681318</v>
      </c>
      <c r="T13" s="8">
        <f t="shared" si="1"/>
        <v>0.65</v>
      </c>
      <c r="U13" s="8">
        <f t="shared" si="2"/>
        <v>0.74897119341563789</v>
      </c>
    </row>
    <row r="14" spans="3:31" ht="15.75">
      <c r="C14" s="23" t="s">
        <v>55</v>
      </c>
      <c r="D14" s="24">
        <f>'COPY DATA XPRO'!E69</f>
        <v>511</v>
      </c>
      <c r="E14" s="24">
        <f>'COPY DATA XPRO'!F69+'COPY DATA XPRO'!G69+'COPY DATA XPRO'!H69</f>
        <v>15</v>
      </c>
      <c r="F14" s="24">
        <f>'COPY DATA XPRO'!I69</f>
        <v>17</v>
      </c>
      <c r="G14" s="24">
        <f>'COPY DATA XPRO'!AA69</f>
        <v>0</v>
      </c>
      <c r="H14" s="24">
        <f>'COPY DATA XPRO'!AE69-HARIAN!G14</f>
        <v>3</v>
      </c>
      <c r="I14" s="24">
        <f>'COPY DATA XPRO'!AF69</f>
        <v>75</v>
      </c>
      <c r="J14" s="24">
        <f>'COPY DATA XPRO'!J69</f>
        <v>54</v>
      </c>
      <c r="K14" s="24">
        <f>'COPY DATA XPRO'!K69</f>
        <v>0</v>
      </c>
      <c r="L14" s="24">
        <f>'COPY DATA XPRO'!L69</f>
        <v>1</v>
      </c>
      <c r="M14" s="24">
        <f>'COPY DATA XPRO'!P69</f>
        <v>5</v>
      </c>
      <c r="N14" s="24">
        <f>'COPY DATA XPRO'!X69</f>
        <v>11</v>
      </c>
      <c r="O14" s="24">
        <f>'COPY DATA XPRO'!Y69</f>
        <v>0</v>
      </c>
      <c r="P14" s="24">
        <f>'COPY DATA XPRO'!Z69</f>
        <v>329</v>
      </c>
      <c r="Q14" s="40">
        <f t="shared" si="0"/>
        <v>0.78520286396181382</v>
      </c>
      <c r="R14" s="40">
        <f t="shared" si="0"/>
        <v>0.95362318840579707</v>
      </c>
      <c r="S14" s="40">
        <f>VLOOKUP(C14,Sheet3!$A$19:$G$81,7,FALSE)</f>
        <v>0.96969696969696972</v>
      </c>
      <c r="T14" s="8">
        <f t="shared" si="1"/>
        <v>0.78520286396181382</v>
      </c>
      <c r="U14" s="8">
        <f t="shared" si="2"/>
        <v>0.95362318840579707</v>
      </c>
    </row>
    <row r="15" spans="3:31" ht="15.75">
      <c r="C15" s="25" t="s">
        <v>62</v>
      </c>
      <c r="D15" s="26">
        <f>SUM(D10:D14)</f>
        <v>1920</v>
      </c>
      <c r="E15" s="26">
        <f>SUM(E10:E14)</f>
        <v>46</v>
      </c>
      <c r="F15" s="26">
        <f>SUM(F10:F14)</f>
        <v>42</v>
      </c>
      <c r="G15" s="26">
        <f t="shared" ref="G15:P15" si="3">SUM(G10:G14)</f>
        <v>20</v>
      </c>
      <c r="H15" s="26">
        <f t="shared" si="3"/>
        <v>19</v>
      </c>
      <c r="I15" s="26">
        <f t="shared" si="3"/>
        <v>218</v>
      </c>
      <c r="J15" s="26">
        <f t="shared" si="3"/>
        <v>125</v>
      </c>
      <c r="K15" s="26">
        <f t="shared" si="3"/>
        <v>14</v>
      </c>
      <c r="L15" s="26">
        <f t="shared" si="3"/>
        <v>1</v>
      </c>
      <c r="M15" s="26">
        <f t="shared" si="3"/>
        <v>68</v>
      </c>
      <c r="N15" s="26">
        <f t="shared" si="3"/>
        <v>60</v>
      </c>
      <c r="O15" s="26">
        <f t="shared" si="3"/>
        <v>14</v>
      </c>
      <c r="P15" s="26">
        <f t="shared" si="3"/>
        <v>1285</v>
      </c>
      <c r="Q15" s="41">
        <f t="shared" si="0"/>
        <v>0.78068043742405835</v>
      </c>
      <c r="R15" s="41">
        <f>U15</f>
        <v>0.90049053959355296</v>
      </c>
      <c r="S15" s="41">
        <f>Sheet3!G10</f>
        <v>0.94427244582043346</v>
      </c>
      <c r="T15" s="8">
        <f t="shared" si="1"/>
        <v>0.78068043742405835</v>
      </c>
      <c r="U15" s="8">
        <f t="shared" si="2"/>
        <v>0.90049053959355296</v>
      </c>
    </row>
    <row r="16" spans="3:31" ht="16.5" thickBot="1">
      <c r="C16" s="27"/>
      <c r="D16" s="27"/>
      <c r="E16" s="27"/>
      <c r="F16" s="27"/>
      <c r="G16" s="27"/>
      <c r="H16" s="27"/>
      <c r="I16" s="27"/>
      <c r="J16" s="27"/>
      <c r="K16" s="27"/>
      <c r="L16" s="27"/>
      <c r="M16" s="27"/>
      <c r="N16" s="27"/>
      <c r="O16" s="27"/>
      <c r="P16" s="27"/>
      <c r="Q16" s="27"/>
      <c r="R16" s="27"/>
      <c r="S16" s="27"/>
    </row>
    <row r="17" spans="2:22" ht="15.75">
      <c r="C17" s="28" t="s">
        <v>71</v>
      </c>
      <c r="D17" s="130" t="s">
        <v>72</v>
      </c>
      <c r="E17" s="131"/>
      <c r="G17" s="60" t="s">
        <v>134</v>
      </c>
      <c r="H17" s="61"/>
      <c r="I17" s="61"/>
      <c r="J17" s="61"/>
      <c r="K17" s="61"/>
      <c r="L17" s="60" t="s">
        <v>541</v>
      </c>
      <c r="M17" s="61"/>
      <c r="N17" s="61"/>
    </row>
    <row r="18" spans="2:22" ht="15.75">
      <c r="C18" s="29"/>
      <c r="D18" s="127" t="s">
        <v>73</v>
      </c>
      <c r="E18" s="128"/>
      <c r="G18" s="61" t="s">
        <v>135</v>
      </c>
      <c r="H18" s="61"/>
      <c r="I18" s="61"/>
      <c r="J18" s="61"/>
      <c r="K18" s="61"/>
      <c r="L18" s="61" t="s">
        <v>542</v>
      </c>
      <c r="M18" s="61"/>
      <c r="N18" s="61"/>
    </row>
    <row r="19" spans="2:22">
      <c r="C19" s="30"/>
      <c r="D19" s="127" t="s">
        <v>74</v>
      </c>
      <c r="E19" s="128"/>
      <c r="G19" s="61" t="s">
        <v>136</v>
      </c>
      <c r="H19" s="61"/>
      <c r="I19" s="61"/>
      <c r="J19" s="61"/>
      <c r="K19" s="61"/>
      <c r="L19" s="61" t="s">
        <v>543</v>
      </c>
      <c r="M19" s="61"/>
      <c r="N19" s="61"/>
    </row>
    <row r="20" spans="2:22">
      <c r="C20" s="31"/>
      <c r="D20" s="127" t="s">
        <v>75</v>
      </c>
      <c r="E20" s="128"/>
      <c r="G20" s="61" t="s">
        <v>137</v>
      </c>
      <c r="H20" s="61"/>
      <c r="I20" s="61"/>
      <c r="J20" s="61"/>
      <c r="K20" s="61"/>
      <c r="L20" s="61" t="s">
        <v>544</v>
      </c>
      <c r="M20" s="61"/>
      <c r="N20" s="61"/>
    </row>
    <row r="21" spans="2:22">
      <c r="C21" s="32"/>
      <c r="D21" s="127" t="s">
        <v>76</v>
      </c>
      <c r="E21" s="128"/>
      <c r="G21" s="61" t="s">
        <v>545</v>
      </c>
      <c r="H21" s="61"/>
      <c r="I21" s="61"/>
      <c r="J21" s="61"/>
      <c r="K21" s="61"/>
      <c r="L21" s="61"/>
      <c r="M21" s="61"/>
      <c r="N21" s="61"/>
    </row>
    <row r="22" spans="2:22" ht="15.75" thickBot="1">
      <c r="C22" s="33"/>
      <c r="D22" s="123" t="s">
        <v>138</v>
      </c>
      <c r="E22" s="124"/>
      <c r="G22" s="61" t="s">
        <v>139</v>
      </c>
      <c r="H22" s="61"/>
      <c r="I22" s="61"/>
      <c r="J22" s="61"/>
      <c r="K22" s="61"/>
      <c r="L22" s="61"/>
      <c r="M22" s="61"/>
      <c r="N22" s="61"/>
    </row>
    <row r="23" spans="2:22">
      <c r="D23" s="1"/>
      <c r="E23" s="1"/>
    </row>
    <row r="24" spans="2:22">
      <c r="B24" s="125" t="str">
        <f ca="1">C2</f>
        <v xml:space="preserve">PROVISIONING NEW SALES INDIBIZ TR3 JBN MTD  2026-08-17 </v>
      </c>
      <c r="C24" s="125"/>
      <c r="D24" s="125"/>
      <c r="E24" s="125"/>
      <c r="F24" s="125"/>
      <c r="G24" s="125"/>
      <c r="H24" s="125"/>
      <c r="I24" s="125"/>
      <c r="J24" s="125"/>
      <c r="K24" s="125"/>
      <c r="L24" s="125"/>
      <c r="M24" s="125"/>
      <c r="N24" s="125"/>
      <c r="O24" s="125"/>
      <c r="P24" s="125"/>
      <c r="Q24" s="125"/>
      <c r="R24" s="125"/>
      <c r="S24" s="34"/>
    </row>
    <row r="25" spans="2:22">
      <c r="B25" s="125" t="str">
        <f ca="1">C3</f>
        <v xml:space="preserve">PERIODE ORDER &amp; PS : 2026-01-01 to  2026-08-17 </v>
      </c>
      <c r="C25" s="125"/>
      <c r="D25" s="125"/>
      <c r="E25" s="125"/>
      <c r="F25" s="125"/>
      <c r="G25" s="125"/>
      <c r="H25" s="125"/>
      <c r="I25" s="125"/>
      <c r="J25" s="125"/>
      <c r="K25" s="125"/>
      <c r="L25" s="125"/>
      <c r="M25" s="125"/>
      <c r="N25" s="125"/>
      <c r="O25" s="125"/>
      <c r="P25" s="125"/>
      <c r="Q25" s="125"/>
      <c r="R25" s="125"/>
      <c r="S25" s="34"/>
    </row>
    <row r="26" spans="2:22" ht="18.75">
      <c r="B26" s="126" t="str">
        <f>C4</f>
        <v>Last update proses : 06-03-2026 15:19:48 WIB (Source: ETL XPRO)</v>
      </c>
      <c r="C26" s="126"/>
      <c r="D26" s="126"/>
      <c r="E26" s="126"/>
      <c r="F26" s="126"/>
      <c r="G26" s="126"/>
      <c r="H26" s="126"/>
      <c r="I26" s="126"/>
      <c r="J26" s="126"/>
      <c r="K26" s="126"/>
      <c r="L26" s="126"/>
      <c r="M26" s="126"/>
      <c r="N26" s="126"/>
      <c r="O26" s="126"/>
      <c r="P26" s="126"/>
      <c r="Q26" s="126"/>
      <c r="R26" s="126"/>
      <c r="S26" s="35"/>
    </row>
    <row r="27" spans="2:22" ht="15.75">
      <c r="B27" s="102"/>
      <c r="C27" s="102"/>
      <c r="D27" s="102"/>
      <c r="E27" s="102"/>
      <c r="F27" s="102"/>
      <c r="G27" s="102"/>
      <c r="H27" s="102"/>
      <c r="I27" s="102"/>
      <c r="J27" s="102"/>
      <c r="K27" s="102"/>
      <c r="L27" s="102"/>
      <c r="M27" s="102"/>
      <c r="N27" s="102"/>
      <c r="O27" s="102"/>
      <c r="P27" s="102"/>
      <c r="Q27" s="102"/>
      <c r="R27" s="102"/>
      <c r="S27" s="36"/>
    </row>
    <row r="29" spans="2:22" ht="15.6" customHeight="1">
      <c r="B29" s="151" t="s">
        <v>1</v>
      </c>
      <c r="C29" s="157" t="s">
        <v>78</v>
      </c>
      <c r="D29" s="151" t="s">
        <v>129</v>
      </c>
      <c r="E29" s="151" t="s">
        <v>67</v>
      </c>
      <c r="F29" s="177" t="s">
        <v>12</v>
      </c>
      <c r="G29" s="177"/>
      <c r="H29" s="177"/>
      <c r="I29" s="177" t="s">
        <v>14</v>
      </c>
      <c r="J29" s="176" t="s">
        <v>8</v>
      </c>
      <c r="K29" s="176" t="s">
        <v>9</v>
      </c>
      <c r="L29" s="176" t="s">
        <v>10</v>
      </c>
      <c r="M29" s="176"/>
      <c r="N29" s="176"/>
      <c r="O29" s="176"/>
      <c r="P29" s="178" t="s">
        <v>11</v>
      </c>
      <c r="Q29" s="122" t="s">
        <v>130</v>
      </c>
      <c r="R29" s="122" t="s">
        <v>131</v>
      </c>
      <c r="S29" s="122" t="s">
        <v>132</v>
      </c>
    </row>
    <row r="30" spans="2:22" ht="14.45" customHeight="1">
      <c r="B30" s="151"/>
      <c r="C30" s="157"/>
      <c r="D30" s="151"/>
      <c r="E30" s="151"/>
      <c r="F30" s="177"/>
      <c r="G30" s="177"/>
      <c r="H30" s="177"/>
      <c r="I30" s="177"/>
      <c r="J30" s="176"/>
      <c r="K30" s="176"/>
      <c r="L30" s="176"/>
      <c r="M30" s="176"/>
      <c r="N30" s="176"/>
      <c r="O30" s="176"/>
      <c r="P30" s="178"/>
      <c r="Q30" s="122"/>
      <c r="R30" s="122"/>
      <c r="S30" s="122"/>
    </row>
    <row r="31" spans="2:22" ht="14.45" customHeight="1">
      <c r="B31" s="151"/>
      <c r="C31" s="157"/>
      <c r="D31" s="151"/>
      <c r="E31" s="151"/>
      <c r="F31" s="177"/>
      <c r="G31" s="177"/>
      <c r="H31" s="177"/>
      <c r="I31" s="177"/>
      <c r="J31" s="176"/>
      <c r="K31" s="176"/>
      <c r="L31" s="176"/>
      <c r="M31" s="176"/>
      <c r="N31" s="176"/>
      <c r="O31" s="176"/>
      <c r="P31" s="178"/>
      <c r="Q31" s="122"/>
      <c r="R31" s="122"/>
      <c r="S31" s="122"/>
    </row>
    <row r="32" spans="2:22" ht="47.25">
      <c r="B32" s="151"/>
      <c r="C32" s="157"/>
      <c r="D32" s="151"/>
      <c r="E32" s="151"/>
      <c r="F32" s="22" t="s">
        <v>133</v>
      </c>
      <c r="G32" s="22" t="s">
        <v>30</v>
      </c>
      <c r="H32" s="22" t="s">
        <v>69</v>
      </c>
      <c r="I32" s="177"/>
      <c r="J32" s="176"/>
      <c r="K32" s="176"/>
      <c r="L32" s="37" t="s">
        <v>2</v>
      </c>
      <c r="M32" s="37" t="s">
        <v>18</v>
      </c>
      <c r="N32" s="37" t="s">
        <v>20</v>
      </c>
      <c r="O32" s="37" t="s">
        <v>22</v>
      </c>
      <c r="P32" s="178"/>
      <c r="Q32" s="122"/>
      <c r="R32" s="122"/>
      <c r="S32" s="122"/>
      <c r="V32" s="88" t="s">
        <v>888</v>
      </c>
    </row>
    <row r="33" spans="2:22" ht="15.75">
      <c r="B33" s="152" t="s">
        <v>34</v>
      </c>
      <c r="C33" s="64" t="s">
        <v>79</v>
      </c>
      <c r="D33" s="65">
        <f>'LOOKUP  telda'!E7</f>
        <v>42</v>
      </c>
      <c r="E33" s="65">
        <f>'LOOKUP  telda'!F7+'LOOKUP  telda'!G7+'LOOKUP  telda'!H7</f>
        <v>1</v>
      </c>
      <c r="F33" s="65">
        <f>'LOOKUP  telda'!I7</f>
        <v>1</v>
      </c>
      <c r="G33" s="65">
        <f>'LOOKUP  telda'!AA7</f>
        <v>3</v>
      </c>
      <c r="H33" s="65">
        <f>'LOOKUP  telda'!AE7-'LOOKUP  telda'!AA7</f>
        <v>0</v>
      </c>
      <c r="I33" s="65">
        <f>'LOOKUP  telda'!AF7</f>
        <v>4</v>
      </c>
      <c r="J33" s="65">
        <f>'LOOKUP  telda'!J7</f>
        <v>0</v>
      </c>
      <c r="K33" s="65">
        <f>'LOOKUP  telda'!K7</f>
        <v>0</v>
      </c>
      <c r="L33" s="65">
        <f>'LOOKUP  telda'!L7</f>
        <v>0</v>
      </c>
      <c r="M33" s="65">
        <f>'LOOKUP  telda'!P7</f>
        <v>0</v>
      </c>
      <c r="N33" s="65">
        <f>'LOOKUP  telda'!X7</f>
        <v>1</v>
      </c>
      <c r="O33" s="65">
        <f>'LOOKUP  telda'!Y7</f>
        <v>0</v>
      </c>
      <c r="P33" s="65">
        <f>'LOOKUP  telda'!Z7</f>
        <v>32</v>
      </c>
      <c r="Q33" s="40">
        <f>T33</f>
        <v>0.86486486486486491</v>
      </c>
      <c r="R33" s="40">
        <f>U33</f>
        <v>0.96969696969696972</v>
      </c>
      <c r="S33" s="40">
        <f>VLOOKUP(C33,Sheet3!$A$19:$G$81,7,FALSE)</f>
        <v>0.8125</v>
      </c>
      <c r="T33" s="8">
        <f>IFERROR(P33/(D33-F33-K33-I33),0)</f>
        <v>0.86486486486486491</v>
      </c>
      <c r="U33" s="8">
        <f>IFERROR(P33/(M33+N33+O33+P33),0)</f>
        <v>0.96969696969696972</v>
      </c>
      <c r="V33" t="str">
        <f>VLOOKUP(C33,Sheet5!$A$2:$J$270,8,FALSE)</f>
        <v>GIANYAR</v>
      </c>
    </row>
    <row r="34" spans="2:22" ht="15.75">
      <c r="B34" s="152"/>
      <c r="C34" s="64" t="s">
        <v>80</v>
      </c>
      <c r="D34" s="65">
        <f>'LOOKUP  telda'!E8</f>
        <v>5</v>
      </c>
      <c r="E34" s="65">
        <f>'LOOKUP  telda'!F8+'LOOKUP  telda'!G8+'LOOKUP  telda'!H8</f>
        <v>0</v>
      </c>
      <c r="F34" s="65">
        <f>'LOOKUP  telda'!I8</f>
        <v>0</v>
      </c>
      <c r="G34" s="65">
        <f>'LOOKUP  telda'!AA8</f>
        <v>0</v>
      </c>
      <c r="H34" s="65">
        <f>'LOOKUP  telda'!AE8-'LOOKUP  telda'!AA8</f>
        <v>0</v>
      </c>
      <c r="I34" s="65">
        <f>'LOOKUP  telda'!AF8</f>
        <v>0</v>
      </c>
      <c r="J34" s="65">
        <f>'LOOKUP  telda'!J8</f>
        <v>1</v>
      </c>
      <c r="K34" s="65">
        <f>'LOOKUP  telda'!K8</f>
        <v>0</v>
      </c>
      <c r="L34" s="65">
        <f>'LOOKUP  telda'!L8</f>
        <v>0</v>
      </c>
      <c r="M34" s="65">
        <f>'LOOKUP  telda'!P8</f>
        <v>0</v>
      </c>
      <c r="N34" s="65">
        <f>'LOOKUP  telda'!X8</f>
        <v>0</v>
      </c>
      <c r="O34" s="65">
        <f>'LOOKUP  telda'!Y8</f>
        <v>0</v>
      </c>
      <c r="P34" s="65">
        <f>'LOOKUP  telda'!Z8</f>
        <v>4</v>
      </c>
      <c r="Q34" s="40">
        <f t="shared" ref="Q34:Q82" si="4">T34</f>
        <v>0.8</v>
      </c>
      <c r="R34" s="40">
        <f t="shared" ref="R34:R82" si="5">U34</f>
        <v>1</v>
      </c>
      <c r="S34" s="40" t="e">
        <f>VLOOKUP(C34,Sheet3!$A$19:$G$81,7,FALSE)</f>
        <v>#N/A</v>
      </c>
      <c r="T34" s="8">
        <f t="shared" ref="T34:T82" si="6">IFERROR(P34/(D34-F34-K34-I34),0)</f>
        <v>0.8</v>
      </c>
      <c r="U34" s="8">
        <f t="shared" ref="U34:U82" si="7">IFERROR(P34/(M34+N34+O34+P34),0)</f>
        <v>1</v>
      </c>
      <c r="V34" t="str">
        <f>VLOOKUP(C34,Sheet5!$A$2:$J$270,8,FALSE)</f>
        <v>TABANAN</v>
      </c>
    </row>
    <row r="35" spans="2:22" ht="15.75">
      <c r="B35" s="152"/>
      <c r="C35" s="64" t="s">
        <v>81</v>
      </c>
      <c r="D35" s="65">
        <f>'LOOKUP  telda'!E9</f>
        <v>22</v>
      </c>
      <c r="E35" s="65">
        <f>'LOOKUP  telda'!F9+'LOOKUP  telda'!G9+'LOOKUP  telda'!H9</f>
        <v>3</v>
      </c>
      <c r="F35" s="65">
        <f>'LOOKUP  telda'!I9</f>
        <v>2</v>
      </c>
      <c r="G35" s="65">
        <f>'LOOKUP  telda'!AA9</f>
        <v>0</v>
      </c>
      <c r="H35" s="65">
        <f>'LOOKUP  telda'!AE9-'LOOKUP  telda'!AA9</f>
        <v>0</v>
      </c>
      <c r="I35" s="65">
        <f>'LOOKUP  telda'!AF9</f>
        <v>5</v>
      </c>
      <c r="J35" s="65">
        <f>'LOOKUP  telda'!J9</f>
        <v>0</v>
      </c>
      <c r="K35" s="65">
        <f>'LOOKUP  telda'!K9</f>
        <v>0</v>
      </c>
      <c r="L35" s="65">
        <f>'LOOKUP  telda'!L9</f>
        <v>0</v>
      </c>
      <c r="M35" s="65">
        <f>'LOOKUP  telda'!P9</f>
        <v>0</v>
      </c>
      <c r="N35" s="65">
        <f>'LOOKUP  telda'!X9</f>
        <v>0</v>
      </c>
      <c r="O35" s="65">
        <f>'LOOKUP  telda'!Y9</f>
        <v>0</v>
      </c>
      <c r="P35" s="65">
        <f>'LOOKUP  telda'!Z9</f>
        <v>12</v>
      </c>
      <c r="Q35" s="40">
        <f t="shared" si="4"/>
        <v>0.8</v>
      </c>
      <c r="R35" s="40">
        <f t="shared" si="5"/>
        <v>1</v>
      </c>
      <c r="S35" s="40">
        <f>VLOOKUP(C35,Sheet3!$A$19:$G$81,7,FALSE)</f>
        <v>0.75</v>
      </c>
      <c r="T35" s="8">
        <f t="shared" si="6"/>
        <v>0.8</v>
      </c>
      <c r="U35" s="8">
        <f t="shared" si="7"/>
        <v>1</v>
      </c>
      <c r="V35" t="str">
        <f>VLOOKUP(C35,Sheet5!$A$2:$J$270,8,FALSE)</f>
        <v>JIMBARAN</v>
      </c>
    </row>
    <row r="36" spans="2:22" ht="15.75">
      <c r="B36" s="152"/>
      <c r="C36" s="64" t="s">
        <v>82</v>
      </c>
      <c r="D36" s="65">
        <f>'LOOKUP  telda'!E10</f>
        <v>30</v>
      </c>
      <c r="E36" s="65">
        <f>'LOOKUP  telda'!F10+'LOOKUP  telda'!G10+'LOOKUP  telda'!H10</f>
        <v>6</v>
      </c>
      <c r="F36" s="65">
        <f>'LOOKUP  telda'!I10</f>
        <v>2</v>
      </c>
      <c r="G36" s="65">
        <f>'LOOKUP  telda'!AA10</f>
        <v>0</v>
      </c>
      <c r="H36" s="65">
        <f>'LOOKUP  telda'!AE10-'LOOKUP  telda'!AA10</f>
        <v>1</v>
      </c>
      <c r="I36" s="65">
        <f>'LOOKUP  telda'!AF10</f>
        <v>5</v>
      </c>
      <c r="J36" s="65">
        <f>'LOOKUP  telda'!J10</f>
        <v>0</v>
      </c>
      <c r="K36" s="65">
        <f>'LOOKUP  telda'!K10</f>
        <v>1</v>
      </c>
      <c r="L36" s="65">
        <f>'LOOKUP  telda'!L10</f>
        <v>0</v>
      </c>
      <c r="M36" s="65">
        <f>'LOOKUP  telda'!P10</f>
        <v>0</v>
      </c>
      <c r="N36" s="65">
        <f>'LOOKUP  telda'!X10</f>
        <v>3</v>
      </c>
      <c r="O36" s="65">
        <f>'LOOKUP  telda'!Y10</f>
        <v>0</v>
      </c>
      <c r="P36" s="65">
        <f>'LOOKUP  telda'!Z10</f>
        <v>12</v>
      </c>
      <c r="Q36" s="40">
        <f t="shared" si="4"/>
        <v>0.54545454545454541</v>
      </c>
      <c r="R36" s="40">
        <f t="shared" si="5"/>
        <v>0.8</v>
      </c>
      <c r="S36" s="40">
        <f>VLOOKUP(C36,Sheet3!$A$19:$G$81,7,FALSE)</f>
        <v>1</v>
      </c>
      <c r="T36" s="8">
        <f t="shared" si="6"/>
        <v>0.54545454545454541</v>
      </c>
      <c r="U36" s="8">
        <f t="shared" si="7"/>
        <v>0.8</v>
      </c>
      <c r="V36" t="str">
        <f>VLOOKUP(C36,Sheet5!$A$2:$J$270,8,FALSE)</f>
        <v>KLUNGKUNG</v>
      </c>
    </row>
    <row r="37" spans="2:22" ht="15.75">
      <c r="B37" s="152"/>
      <c r="C37" s="64" t="s">
        <v>83</v>
      </c>
      <c r="D37" s="65">
        <f>'LOOKUP  telda'!E11</f>
        <v>22</v>
      </c>
      <c r="E37" s="65">
        <f>'LOOKUP  telda'!F11+'LOOKUP  telda'!G11+'LOOKUP  telda'!H11</f>
        <v>1</v>
      </c>
      <c r="F37" s="65">
        <f>'LOOKUP  telda'!I11</f>
        <v>1</v>
      </c>
      <c r="G37" s="65">
        <f>'LOOKUP  telda'!AA11</f>
        <v>1</v>
      </c>
      <c r="H37" s="65">
        <f>'LOOKUP  telda'!AE11-'LOOKUP  telda'!AA11</f>
        <v>0</v>
      </c>
      <c r="I37" s="65">
        <f>'LOOKUP  telda'!AF11</f>
        <v>6</v>
      </c>
      <c r="J37" s="65">
        <f>'LOOKUP  telda'!J11</f>
        <v>0</v>
      </c>
      <c r="K37" s="65">
        <f>'LOOKUP  telda'!K11</f>
        <v>0</v>
      </c>
      <c r="L37" s="65">
        <f>'LOOKUP  telda'!L11</f>
        <v>0</v>
      </c>
      <c r="M37" s="65">
        <f>'LOOKUP  telda'!P11</f>
        <v>0</v>
      </c>
      <c r="N37" s="65">
        <f>'LOOKUP  telda'!X11</f>
        <v>1</v>
      </c>
      <c r="O37" s="65">
        <f>'LOOKUP  telda'!Y11</f>
        <v>0</v>
      </c>
      <c r="P37" s="65">
        <f>'LOOKUP  telda'!Z11</f>
        <v>12</v>
      </c>
      <c r="Q37" s="40">
        <f t="shared" si="4"/>
        <v>0.8</v>
      </c>
      <c r="R37" s="40">
        <f t="shared" si="5"/>
        <v>0.92307692307692313</v>
      </c>
      <c r="S37" s="40">
        <f>VLOOKUP(C37,Sheet3!$A$19:$G$81,7,FALSE)</f>
        <v>0.83333333333333337</v>
      </c>
      <c r="T37" s="8">
        <f t="shared" si="6"/>
        <v>0.8</v>
      </c>
      <c r="U37" s="8">
        <f t="shared" si="7"/>
        <v>0.92307692307692313</v>
      </c>
      <c r="V37" t="str">
        <f>VLOOKUP(C37,Sheet5!$A$2:$J$270,8,FALSE)</f>
        <v>SANUR</v>
      </c>
    </row>
    <row r="38" spans="2:22" ht="15.75">
      <c r="B38" s="152"/>
      <c r="C38" s="64" t="s">
        <v>84</v>
      </c>
      <c r="D38" s="65">
        <f>'LOOKUP  telda'!E12</f>
        <v>24</v>
      </c>
      <c r="E38" s="65">
        <f>'LOOKUP  telda'!F12+'LOOKUP  telda'!G12+'LOOKUP  telda'!H12</f>
        <v>0</v>
      </c>
      <c r="F38" s="65">
        <f>'LOOKUP  telda'!I12</f>
        <v>1</v>
      </c>
      <c r="G38" s="65">
        <f>'LOOKUP  telda'!AA12</f>
        <v>0</v>
      </c>
      <c r="H38" s="65">
        <f>'LOOKUP  telda'!AE12-'LOOKUP  telda'!AA12</f>
        <v>1</v>
      </c>
      <c r="I38" s="65">
        <f>'LOOKUP  telda'!AF12</f>
        <v>5</v>
      </c>
      <c r="J38" s="65">
        <f>'LOOKUP  telda'!J12</f>
        <v>2</v>
      </c>
      <c r="K38" s="65">
        <f>'LOOKUP  telda'!K12</f>
        <v>1</v>
      </c>
      <c r="L38" s="65">
        <f>'LOOKUP  telda'!L12</f>
        <v>0</v>
      </c>
      <c r="M38" s="65">
        <f>'LOOKUP  telda'!P12</f>
        <v>0</v>
      </c>
      <c r="N38" s="65">
        <f>'LOOKUP  telda'!X12</f>
        <v>2</v>
      </c>
      <c r="O38" s="65">
        <f>'LOOKUP  telda'!Y12</f>
        <v>0</v>
      </c>
      <c r="P38" s="65">
        <v>1</v>
      </c>
      <c r="Q38" s="40">
        <f t="shared" si="4"/>
        <v>5.8823529411764705E-2</v>
      </c>
      <c r="R38" s="40">
        <f t="shared" si="5"/>
        <v>0.33333333333333331</v>
      </c>
      <c r="S38" s="40">
        <f>VLOOKUP(C38,Sheet3!$A$19:$G$81,7,FALSE)</f>
        <v>0.83333333333333337</v>
      </c>
      <c r="T38" s="8">
        <f t="shared" si="6"/>
        <v>5.8823529411764705E-2</v>
      </c>
      <c r="U38" s="8">
        <f t="shared" si="7"/>
        <v>0.33333333333333331</v>
      </c>
      <c r="V38" t="str">
        <f>VLOOKUP(C38,Sheet5!$A$2:$J$270,8,FALSE)</f>
        <v>SINGARAJA</v>
      </c>
    </row>
    <row r="39" spans="2:22" ht="15.75">
      <c r="B39" s="152"/>
      <c r="C39" s="64" t="s">
        <v>85</v>
      </c>
      <c r="D39" s="65">
        <f>'LOOKUP  telda'!E13</f>
        <v>16</v>
      </c>
      <c r="E39" s="65">
        <f>'LOOKUP  telda'!F13+'LOOKUP  telda'!G13+'LOOKUP  telda'!H13</f>
        <v>1</v>
      </c>
      <c r="F39" s="65">
        <f>'LOOKUP  telda'!I13</f>
        <v>1</v>
      </c>
      <c r="G39" s="65">
        <f>'LOOKUP  telda'!AA13</f>
        <v>0</v>
      </c>
      <c r="H39" s="65">
        <f>'LOOKUP  telda'!AE13-'LOOKUP  telda'!AA13</f>
        <v>1</v>
      </c>
      <c r="I39" s="65">
        <f>'LOOKUP  telda'!AF13</f>
        <v>4</v>
      </c>
      <c r="J39" s="65">
        <f>'LOOKUP  telda'!J13</f>
        <v>0</v>
      </c>
      <c r="K39" s="65">
        <f>'LOOKUP  telda'!K13</f>
        <v>0</v>
      </c>
      <c r="L39" s="65">
        <f>'LOOKUP  telda'!L13</f>
        <v>0</v>
      </c>
      <c r="M39" s="65">
        <f>'LOOKUP  telda'!P13</f>
        <v>1</v>
      </c>
      <c r="N39" s="65">
        <f>'LOOKUP  telda'!X13</f>
        <v>1</v>
      </c>
      <c r="O39" s="65">
        <f>'LOOKUP  telda'!Y13</f>
        <v>0</v>
      </c>
      <c r="P39" s="65">
        <f>'LOOKUP  telda'!Z13</f>
        <v>7</v>
      </c>
      <c r="Q39" s="40">
        <f t="shared" si="4"/>
        <v>0.63636363636363635</v>
      </c>
      <c r="R39" s="40">
        <f t="shared" si="5"/>
        <v>0.77777777777777779</v>
      </c>
      <c r="S39" s="40">
        <f>VLOOKUP(C39,Sheet3!$A$19:$G$81,7,FALSE)</f>
        <v>0.72727272727272729</v>
      </c>
      <c r="T39" s="8">
        <f t="shared" si="6"/>
        <v>0.63636363636363635</v>
      </c>
      <c r="U39" s="8">
        <f t="shared" si="7"/>
        <v>0.77777777777777779</v>
      </c>
      <c r="V39" t="str">
        <f>VLOOKUP(C39,Sheet5!$A$2:$J$270,8,FALSE)</f>
        <v>TABANAN</v>
      </c>
    </row>
    <row r="40" spans="2:22" ht="15.75">
      <c r="B40" s="152"/>
      <c r="C40" s="64" t="s">
        <v>86</v>
      </c>
      <c r="D40" s="65">
        <f>'LOOKUP  telda'!E14</f>
        <v>18</v>
      </c>
      <c r="E40" s="65">
        <f>'LOOKUP  telda'!F14+'LOOKUP  telda'!G14+'LOOKUP  telda'!H14</f>
        <v>0</v>
      </c>
      <c r="F40" s="65">
        <f>'LOOKUP  telda'!I14</f>
        <v>2</v>
      </c>
      <c r="G40" s="65">
        <f>'LOOKUP  telda'!AA14</f>
        <v>0</v>
      </c>
      <c r="H40" s="65">
        <f>'LOOKUP  telda'!AE14-'LOOKUP  telda'!AA14</f>
        <v>0</v>
      </c>
      <c r="I40" s="65">
        <f>'LOOKUP  telda'!AF14</f>
        <v>4</v>
      </c>
      <c r="J40" s="65">
        <f>'LOOKUP  telda'!J14</f>
        <v>2</v>
      </c>
      <c r="K40" s="65">
        <f>'LOOKUP  telda'!K14</f>
        <v>0</v>
      </c>
      <c r="L40" s="65">
        <f>'LOOKUP  telda'!L14</f>
        <v>0</v>
      </c>
      <c r="M40" s="65">
        <f>'LOOKUP  telda'!P14</f>
        <v>0</v>
      </c>
      <c r="N40" s="65">
        <f>'LOOKUP  telda'!X14</f>
        <v>1</v>
      </c>
      <c r="O40" s="65">
        <f>'LOOKUP  telda'!Y14</f>
        <v>0</v>
      </c>
      <c r="P40" s="65">
        <f>'LOOKUP  telda'!Z14</f>
        <v>8</v>
      </c>
      <c r="Q40" s="40">
        <f t="shared" si="4"/>
        <v>0.66666666666666663</v>
      </c>
      <c r="R40" s="40">
        <f t="shared" si="5"/>
        <v>0.88888888888888884</v>
      </c>
      <c r="S40" s="40">
        <f>VLOOKUP(C40,Sheet3!$A$19:$G$81,7,FALSE)</f>
        <v>0.66666666666666663</v>
      </c>
      <c r="T40" s="8">
        <f t="shared" si="6"/>
        <v>0.66666666666666663</v>
      </c>
      <c r="U40" s="8">
        <f t="shared" si="7"/>
        <v>0.88888888888888884</v>
      </c>
      <c r="V40" t="str">
        <f>VLOOKUP(C40,Sheet5!$A$2:$J$270,8,FALSE)</f>
        <v>UBUNG</v>
      </c>
    </row>
    <row r="41" spans="2:22" ht="15.75">
      <c r="B41" s="153" t="s">
        <v>38</v>
      </c>
      <c r="C41" s="66" t="s">
        <v>87</v>
      </c>
      <c r="D41" s="67">
        <f>'LOOKUP  telda'!E15</f>
        <v>60</v>
      </c>
      <c r="E41" s="67">
        <f>'LOOKUP  telda'!F15+'LOOKUP  telda'!G15+'LOOKUP  telda'!H15</f>
        <v>0</v>
      </c>
      <c r="F41" s="67">
        <f>'LOOKUP  telda'!I15</f>
        <v>0</v>
      </c>
      <c r="G41" s="67">
        <f>'LOOKUP  telda'!AA15</f>
        <v>0</v>
      </c>
      <c r="H41" s="67">
        <f>'LOOKUP  telda'!AE15-'LOOKUP  telda'!AA15</f>
        <v>0</v>
      </c>
      <c r="I41" s="67">
        <f>'LOOKUP  telda'!AF15</f>
        <v>8</v>
      </c>
      <c r="J41" s="67">
        <f>'LOOKUP  telda'!J15</f>
        <v>11</v>
      </c>
      <c r="K41" s="67">
        <f>'LOOKUP  telda'!K15</f>
        <v>0</v>
      </c>
      <c r="L41" s="67">
        <f>'LOOKUP  telda'!L15</f>
        <v>0</v>
      </c>
      <c r="M41" s="67">
        <f>'LOOKUP  telda'!P15</f>
        <v>0</v>
      </c>
      <c r="N41" s="67">
        <f>'LOOKUP  telda'!X15</f>
        <v>1</v>
      </c>
      <c r="O41" s="67">
        <f>'LOOKUP  telda'!Y15</f>
        <v>0</v>
      </c>
      <c r="P41" s="67">
        <f>'LOOKUP  telda'!Z15</f>
        <v>39</v>
      </c>
      <c r="Q41" s="40">
        <f t="shared" si="4"/>
        <v>0.75</v>
      </c>
      <c r="R41" s="40">
        <f t="shared" si="5"/>
        <v>0.97499999999999998</v>
      </c>
      <c r="S41" s="40">
        <f>VLOOKUP(C41,Sheet3!$A$19:$G$81,7,FALSE)</f>
        <v>1</v>
      </c>
      <c r="T41" s="8">
        <f t="shared" si="6"/>
        <v>0.75</v>
      </c>
      <c r="U41" s="8">
        <f t="shared" si="7"/>
        <v>0.97499999999999998</v>
      </c>
      <c r="V41" t="str">
        <f>VLOOKUP(C41,Sheet5!$A$2:$J$270,8,FALSE)</f>
        <v>BATU</v>
      </c>
    </row>
    <row r="42" spans="2:22" ht="15.75">
      <c r="B42" s="153"/>
      <c r="C42" s="66" t="s">
        <v>88</v>
      </c>
      <c r="D42" s="67">
        <f>'LOOKUP  telda'!E16</f>
        <v>16</v>
      </c>
      <c r="E42" s="67">
        <f>'LOOKUP  telda'!F16+'LOOKUP  telda'!G16+'LOOKUP  telda'!H16</f>
        <v>0</v>
      </c>
      <c r="F42" s="67">
        <f>'LOOKUP  telda'!I16</f>
        <v>0</v>
      </c>
      <c r="G42" s="67">
        <f>'LOOKUP  telda'!AA16</f>
        <v>0</v>
      </c>
      <c r="H42" s="67">
        <f>'LOOKUP  telda'!AE16-'LOOKUP  telda'!AA16</f>
        <v>0</v>
      </c>
      <c r="I42" s="67">
        <f>'LOOKUP  telda'!AF16</f>
        <v>0</v>
      </c>
      <c r="J42" s="67">
        <f>'LOOKUP  telda'!J16</f>
        <v>1</v>
      </c>
      <c r="K42" s="67">
        <f>'LOOKUP  telda'!K16</f>
        <v>0</v>
      </c>
      <c r="L42" s="67">
        <f>'LOOKUP  telda'!L16</f>
        <v>0</v>
      </c>
      <c r="M42" s="67">
        <f>'LOOKUP  telda'!P16</f>
        <v>0</v>
      </c>
      <c r="N42" s="67">
        <f>'LOOKUP  telda'!X16</f>
        <v>0</v>
      </c>
      <c r="O42" s="67">
        <f>'LOOKUP  telda'!Y16</f>
        <v>0</v>
      </c>
      <c r="P42" s="67">
        <f>'LOOKUP  telda'!Z16</f>
        <v>15</v>
      </c>
      <c r="Q42" s="40">
        <f t="shared" si="4"/>
        <v>0.9375</v>
      </c>
      <c r="R42" s="40">
        <f t="shared" si="5"/>
        <v>1</v>
      </c>
      <c r="S42" s="40">
        <f>VLOOKUP(C42,Sheet3!$A$19:$G$81,7,FALSE)</f>
        <v>1</v>
      </c>
      <c r="T42" s="8">
        <f t="shared" si="6"/>
        <v>0.9375</v>
      </c>
      <c r="U42" s="8">
        <f t="shared" si="7"/>
        <v>1</v>
      </c>
      <c r="V42" t="str">
        <f>VLOOKUP(C42,Sheet5!$A$2:$J$270,8,FALSE)</f>
        <v>BLITAR</v>
      </c>
    </row>
    <row r="43" spans="2:22" ht="15.75">
      <c r="B43" s="153"/>
      <c r="C43" s="66" t="s">
        <v>89</v>
      </c>
      <c r="D43" s="67">
        <f>'LOOKUP  telda'!E17</f>
        <v>24</v>
      </c>
      <c r="E43" s="67">
        <f>'LOOKUP  telda'!F17+'LOOKUP  telda'!G17+'LOOKUP  telda'!H17</f>
        <v>0</v>
      </c>
      <c r="F43" s="67">
        <f>'LOOKUP  telda'!I17</f>
        <v>0</v>
      </c>
      <c r="G43" s="67">
        <f>'LOOKUP  telda'!AA17</f>
        <v>0</v>
      </c>
      <c r="H43" s="67">
        <f>'LOOKUP  telda'!AE17-'LOOKUP  telda'!AA17</f>
        <v>1</v>
      </c>
      <c r="I43" s="67">
        <f>'LOOKUP  telda'!AF17</f>
        <v>0</v>
      </c>
      <c r="J43" s="67">
        <f>'LOOKUP  telda'!J17</f>
        <v>2</v>
      </c>
      <c r="K43" s="67">
        <f>'LOOKUP  telda'!K17</f>
        <v>1</v>
      </c>
      <c r="L43" s="67">
        <f>'LOOKUP  telda'!L17</f>
        <v>0</v>
      </c>
      <c r="M43" s="67">
        <f>'LOOKUP  telda'!P17</f>
        <v>1</v>
      </c>
      <c r="N43" s="67">
        <f>'LOOKUP  telda'!X17</f>
        <v>0</v>
      </c>
      <c r="O43" s="67">
        <f>'LOOKUP  telda'!Y17</f>
        <v>0</v>
      </c>
      <c r="P43" s="67">
        <f>'LOOKUP  telda'!Z17</f>
        <v>19</v>
      </c>
      <c r="Q43" s="40">
        <f t="shared" si="4"/>
        <v>0.82608695652173914</v>
      </c>
      <c r="R43" s="40">
        <f t="shared" si="5"/>
        <v>0.95</v>
      </c>
      <c r="S43" s="40">
        <f>VLOOKUP(C43,Sheet3!$A$19:$G$81,7,FALSE)</f>
        <v>1</v>
      </c>
      <c r="T43" s="8">
        <f t="shared" si="6"/>
        <v>0.82608695652173914</v>
      </c>
      <c r="U43" s="8">
        <f t="shared" si="7"/>
        <v>0.95</v>
      </c>
      <c r="V43" t="str">
        <f>VLOOKUP(C43,Sheet5!$A$2:$J$270,8,FALSE)</f>
        <v>BOJONEGORO</v>
      </c>
    </row>
    <row r="44" spans="2:22" ht="15.75">
      <c r="B44" s="153"/>
      <c r="C44" s="66" t="s">
        <v>90</v>
      </c>
      <c r="D44" s="67">
        <f>'LOOKUP  telda'!E18</f>
        <v>80</v>
      </c>
      <c r="E44" s="67">
        <f>'LOOKUP  telda'!F18+'LOOKUP  telda'!G18+'LOOKUP  telda'!H18</f>
        <v>0</v>
      </c>
      <c r="F44" s="67">
        <f>'LOOKUP  telda'!I18</f>
        <v>1</v>
      </c>
      <c r="G44" s="67">
        <f>'LOOKUP  telda'!AA18</f>
        <v>0</v>
      </c>
      <c r="H44" s="67">
        <f>'LOOKUP  telda'!AE18-'LOOKUP  telda'!AA18</f>
        <v>2</v>
      </c>
      <c r="I44" s="67">
        <f>'LOOKUP  telda'!AF18</f>
        <v>1</v>
      </c>
      <c r="J44" s="67">
        <f>'LOOKUP  telda'!J18</f>
        <v>4</v>
      </c>
      <c r="K44" s="67">
        <f>'LOOKUP  telda'!K18</f>
        <v>1</v>
      </c>
      <c r="L44" s="67">
        <f>'LOOKUP  telda'!L18</f>
        <v>0</v>
      </c>
      <c r="M44" s="67">
        <f>'LOOKUP  telda'!P18</f>
        <v>4</v>
      </c>
      <c r="N44" s="67">
        <f>'LOOKUP  telda'!X18</f>
        <v>3</v>
      </c>
      <c r="O44" s="67">
        <f>'LOOKUP  telda'!Y18</f>
        <v>0</v>
      </c>
      <c r="P44" s="67">
        <f>'LOOKUP  telda'!Z18</f>
        <v>63</v>
      </c>
      <c r="Q44" s="40">
        <f t="shared" si="4"/>
        <v>0.81818181818181823</v>
      </c>
      <c r="R44" s="40">
        <f t="shared" si="5"/>
        <v>0.9</v>
      </c>
      <c r="S44" s="40">
        <f>VLOOKUP(C44,Sheet3!$A$19:$G$81,7,FALSE)</f>
        <v>1</v>
      </c>
      <c r="T44" s="8">
        <f t="shared" si="6"/>
        <v>0.81818181818181823</v>
      </c>
      <c r="U44" s="8">
        <f t="shared" si="7"/>
        <v>0.9</v>
      </c>
      <c r="V44" t="str">
        <f>VLOOKUP(C44,Sheet5!$A$2:$J$270,8,FALSE)</f>
        <v>KEDIRI</v>
      </c>
    </row>
    <row r="45" spans="2:22" ht="15.75">
      <c r="B45" s="153"/>
      <c r="C45" s="66" t="s">
        <v>91</v>
      </c>
      <c r="D45" s="67">
        <f>'LOOKUP  telda'!E19</f>
        <v>84</v>
      </c>
      <c r="E45" s="67">
        <f>'LOOKUP  telda'!F19+'LOOKUP  telda'!G19+'LOOKUP  telda'!H19</f>
        <v>0</v>
      </c>
      <c r="F45" s="67">
        <f>'LOOKUP  telda'!I19</f>
        <v>0</v>
      </c>
      <c r="G45" s="67">
        <f>'LOOKUP  telda'!AA19</f>
        <v>0</v>
      </c>
      <c r="H45" s="67">
        <f>'LOOKUP  telda'!AE19-'LOOKUP  telda'!AA19</f>
        <v>2</v>
      </c>
      <c r="I45" s="67">
        <f>'LOOKUP  telda'!AF19</f>
        <v>10</v>
      </c>
      <c r="J45" s="67">
        <f>'LOOKUP  telda'!J19</f>
        <v>4</v>
      </c>
      <c r="K45" s="67">
        <f>'LOOKUP  telda'!K19</f>
        <v>0</v>
      </c>
      <c r="L45" s="67">
        <f>'LOOKUP  telda'!L19</f>
        <v>0</v>
      </c>
      <c r="M45" s="67">
        <f>'LOOKUP  telda'!P19</f>
        <v>0</v>
      </c>
      <c r="N45" s="67">
        <f>'LOOKUP  telda'!X19</f>
        <v>0</v>
      </c>
      <c r="O45" s="67">
        <f>'LOOKUP  telda'!Y19</f>
        <v>1</v>
      </c>
      <c r="P45" s="67">
        <f>'LOOKUP  telda'!Z19</f>
        <v>67</v>
      </c>
      <c r="Q45" s="40">
        <f t="shared" si="4"/>
        <v>0.90540540540540537</v>
      </c>
      <c r="R45" s="40">
        <f t="shared" si="5"/>
        <v>0.98529411764705888</v>
      </c>
      <c r="S45" s="40" t="e">
        <f>VLOOKUP(C45,Sheet3!$A$19:$G$81,7,FALSE)</f>
        <v>#N/A</v>
      </c>
      <c r="T45" s="8">
        <f t="shared" si="6"/>
        <v>0.90540540540540537</v>
      </c>
      <c r="U45" s="8">
        <f t="shared" si="7"/>
        <v>0.98529411764705888</v>
      </c>
      <c r="V45" t="str">
        <f>VLOOKUP(C45,Sheet5!$A$2:$J$270,8,FALSE)</f>
        <v>MALANG</v>
      </c>
    </row>
    <row r="46" spans="2:22" ht="15.75">
      <c r="B46" s="153"/>
      <c r="C46" s="66" t="s">
        <v>92</v>
      </c>
      <c r="D46" s="67">
        <f>'LOOKUP  telda'!E20</f>
        <v>40</v>
      </c>
      <c r="E46" s="67">
        <f>'LOOKUP  telda'!F20+'LOOKUP  telda'!G20+'LOOKUP  telda'!H20</f>
        <v>0</v>
      </c>
      <c r="F46" s="67">
        <f>'LOOKUP  telda'!I20</f>
        <v>0</v>
      </c>
      <c r="G46" s="67">
        <f>'LOOKUP  telda'!AA20</f>
        <v>1</v>
      </c>
      <c r="H46" s="67">
        <f>'LOOKUP  telda'!AE20-'LOOKUP  telda'!AA20</f>
        <v>0</v>
      </c>
      <c r="I46" s="67">
        <f>'LOOKUP  telda'!AF20</f>
        <v>10</v>
      </c>
      <c r="J46" s="67">
        <f>'LOOKUP  telda'!J20</f>
        <v>0</v>
      </c>
      <c r="K46" s="67">
        <f>'LOOKUP  telda'!K20</f>
        <v>1</v>
      </c>
      <c r="L46" s="67">
        <f>'LOOKUP  telda'!L20</f>
        <v>0</v>
      </c>
      <c r="M46" s="67">
        <f>'LOOKUP  telda'!P20</f>
        <v>0</v>
      </c>
      <c r="N46" s="67">
        <f>'LOOKUP  telda'!X20</f>
        <v>1</v>
      </c>
      <c r="O46" s="67">
        <f>'LOOKUP  telda'!Y20</f>
        <v>0</v>
      </c>
      <c r="P46" s="67">
        <f>'LOOKUP  telda'!Z20</f>
        <v>27</v>
      </c>
      <c r="Q46" s="40">
        <f t="shared" si="4"/>
        <v>0.93103448275862066</v>
      </c>
      <c r="R46" s="40">
        <f t="shared" si="5"/>
        <v>0.9642857142857143</v>
      </c>
      <c r="S46" s="40">
        <f>VLOOKUP(C46,Sheet3!$A$19:$G$81,7,FALSE)</f>
        <v>0.92452830188679247</v>
      </c>
      <c r="T46" s="8">
        <f t="shared" si="6"/>
        <v>0.93103448275862066</v>
      </c>
      <c r="U46" s="8">
        <f t="shared" si="7"/>
        <v>0.9642857142857143</v>
      </c>
      <c r="V46" t="str">
        <f>VLOOKUP(C46,Sheet5!$A$2:$J$270,8,FALSE)</f>
        <v>MADIUN</v>
      </c>
    </row>
    <row r="47" spans="2:22" ht="15.75">
      <c r="B47" s="153"/>
      <c r="C47" s="66" t="s">
        <v>93</v>
      </c>
      <c r="D47" s="67">
        <f>'LOOKUP  telda'!E21</f>
        <v>56</v>
      </c>
      <c r="E47" s="67">
        <f>'LOOKUP  telda'!F21+'LOOKUP  telda'!G21+'LOOKUP  telda'!H21</f>
        <v>0</v>
      </c>
      <c r="F47" s="67">
        <f>'LOOKUP  telda'!I21</f>
        <v>0</v>
      </c>
      <c r="G47" s="67">
        <f>'LOOKUP  telda'!AA21</f>
        <v>0</v>
      </c>
      <c r="H47" s="67">
        <f>'LOOKUP  telda'!AE21-'LOOKUP  telda'!AA21</f>
        <v>0</v>
      </c>
      <c r="I47" s="67">
        <f>'LOOKUP  telda'!AF21</f>
        <v>3</v>
      </c>
      <c r="J47" s="67">
        <f>'LOOKUP  telda'!J21</f>
        <v>5</v>
      </c>
      <c r="K47" s="67">
        <f>'LOOKUP  telda'!K21</f>
        <v>0</v>
      </c>
      <c r="L47" s="67">
        <f>'LOOKUP  telda'!L21</f>
        <v>0</v>
      </c>
      <c r="M47" s="67">
        <f>'LOOKUP  telda'!P21</f>
        <v>3</v>
      </c>
      <c r="N47" s="67">
        <f>'LOOKUP  telda'!X21</f>
        <v>2</v>
      </c>
      <c r="O47" s="67">
        <f>'LOOKUP  telda'!Y21</f>
        <v>0</v>
      </c>
      <c r="P47" s="67">
        <f>'LOOKUP  telda'!Z21</f>
        <v>41</v>
      </c>
      <c r="Q47" s="40">
        <f t="shared" si="4"/>
        <v>0.77358490566037741</v>
      </c>
      <c r="R47" s="40">
        <f t="shared" si="5"/>
        <v>0.89130434782608692</v>
      </c>
      <c r="S47" s="40">
        <f>VLOOKUP(C47,Sheet3!$A$19:$G$81,7,FALSE)</f>
        <v>1</v>
      </c>
      <c r="T47" s="8">
        <f t="shared" si="6"/>
        <v>0.77358490566037741</v>
      </c>
      <c r="U47" s="8">
        <f t="shared" si="7"/>
        <v>0.89130434782608692</v>
      </c>
      <c r="V47" t="str">
        <f>VLOOKUP(C47,Sheet5!$A$2:$J$270,8,FALSE)</f>
        <v>NGANJUK</v>
      </c>
    </row>
    <row r="48" spans="2:22" ht="15.75">
      <c r="B48" s="153"/>
      <c r="C48" s="66" t="s">
        <v>94</v>
      </c>
      <c r="D48" s="67">
        <f>'LOOKUP  telda'!E22</f>
        <v>28</v>
      </c>
      <c r="E48" s="67">
        <f>'LOOKUP  telda'!F22+'LOOKUP  telda'!G22+'LOOKUP  telda'!H22</f>
        <v>0</v>
      </c>
      <c r="F48" s="67">
        <f>'LOOKUP  telda'!I22</f>
        <v>0</v>
      </c>
      <c r="G48" s="67">
        <f>'LOOKUP  telda'!AA22</f>
        <v>0</v>
      </c>
      <c r="H48" s="67">
        <f>'LOOKUP  telda'!AE22-'LOOKUP  telda'!AA22</f>
        <v>0</v>
      </c>
      <c r="I48" s="67">
        <f>'LOOKUP  telda'!AF22</f>
        <v>0</v>
      </c>
      <c r="J48" s="67">
        <f>'LOOKUP  telda'!J22</f>
        <v>1</v>
      </c>
      <c r="K48" s="67">
        <f>'LOOKUP  telda'!K22</f>
        <v>0</v>
      </c>
      <c r="L48" s="67">
        <f>'LOOKUP  telda'!L22</f>
        <v>0</v>
      </c>
      <c r="M48" s="67">
        <f>'LOOKUP  telda'!P22</f>
        <v>1</v>
      </c>
      <c r="N48" s="67">
        <f>'LOOKUP  telda'!X22</f>
        <v>0</v>
      </c>
      <c r="O48" s="67">
        <f>'LOOKUP  telda'!Y22</f>
        <v>0</v>
      </c>
      <c r="P48" s="67">
        <f>'LOOKUP  telda'!Z22</f>
        <v>26</v>
      </c>
      <c r="Q48" s="40">
        <f t="shared" si="4"/>
        <v>0.9285714285714286</v>
      </c>
      <c r="R48" s="40">
        <f t="shared" si="5"/>
        <v>0.96296296296296291</v>
      </c>
      <c r="S48" s="40" t="e">
        <f>VLOOKUP(C48,Sheet3!$A$19:$G$81,7,FALSE)</f>
        <v>#N/A</v>
      </c>
      <c r="T48" s="8">
        <f t="shared" si="6"/>
        <v>0.9285714285714286</v>
      </c>
      <c r="U48" s="8">
        <f t="shared" si="7"/>
        <v>0.96296296296296291</v>
      </c>
      <c r="V48" t="str">
        <f>VLOOKUP(C48,Sheet5!$A$2:$J$270,8,FALSE)</f>
        <v>MADIUN</v>
      </c>
    </row>
    <row r="49" spans="2:22" ht="15.75">
      <c r="B49" s="153"/>
      <c r="C49" s="66" t="s">
        <v>95</v>
      </c>
      <c r="D49" s="67">
        <f>'LOOKUP  telda'!E23</f>
        <v>35</v>
      </c>
      <c r="E49" s="67">
        <f>'LOOKUP  telda'!F23+'LOOKUP  telda'!G23+'LOOKUP  telda'!H23</f>
        <v>0</v>
      </c>
      <c r="F49" s="67">
        <f>'LOOKUP  telda'!I23</f>
        <v>0</v>
      </c>
      <c r="G49" s="67">
        <f>'LOOKUP  telda'!AA23</f>
        <v>0</v>
      </c>
      <c r="H49" s="67">
        <f>'LOOKUP  telda'!AE23-'LOOKUP  telda'!AA23</f>
        <v>0</v>
      </c>
      <c r="I49" s="67">
        <f>'LOOKUP  telda'!AF23</f>
        <v>1</v>
      </c>
      <c r="J49" s="67">
        <f>'LOOKUP  telda'!J23</f>
        <v>0</v>
      </c>
      <c r="K49" s="67">
        <f>'LOOKUP  telda'!K23</f>
        <v>0</v>
      </c>
      <c r="L49" s="67">
        <f>'LOOKUP  telda'!L23</f>
        <v>0</v>
      </c>
      <c r="M49" s="67">
        <f>'LOOKUP  telda'!P23</f>
        <v>3</v>
      </c>
      <c r="N49" s="67">
        <f>'LOOKUP  telda'!X23</f>
        <v>0</v>
      </c>
      <c r="O49" s="67">
        <f>'LOOKUP  telda'!Y23</f>
        <v>0</v>
      </c>
      <c r="P49" s="67">
        <f>'LOOKUP  telda'!Z23</f>
        <v>31</v>
      </c>
      <c r="Q49" s="40">
        <f t="shared" si="4"/>
        <v>0.91176470588235292</v>
      </c>
      <c r="R49" s="40">
        <f t="shared" si="5"/>
        <v>0.91176470588235292</v>
      </c>
      <c r="S49" s="40">
        <f>VLOOKUP(C49,Sheet3!$A$19:$G$81,7,FALSE)</f>
        <v>1</v>
      </c>
      <c r="T49" s="8">
        <f t="shared" si="6"/>
        <v>0.91176470588235292</v>
      </c>
      <c r="U49" s="8">
        <f t="shared" si="7"/>
        <v>0.91176470588235292</v>
      </c>
      <c r="V49" t="str">
        <f>VLOOKUP(C49,Sheet5!$A$2:$J$270,8,FALSE)</f>
        <v>PONOROGO</v>
      </c>
    </row>
    <row r="50" spans="2:22" ht="15.75">
      <c r="B50" s="153"/>
      <c r="C50" s="66" t="s">
        <v>96</v>
      </c>
      <c r="D50" s="67">
        <f>'LOOKUP  telda'!E24</f>
        <v>18</v>
      </c>
      <c r="E50" s="67">
        <f>'LOOKUP  telda'!F24+'LOOKUP  telda'!G24+'LOOKUP  telda'!H24</f>
        <v>0</v>
      </c>
      <c r="F50" s="67">
        <f>'LOOKUP  telda'!I24</f>
        <v>0</v>
      </c>
      <c r="G50" s="67">
        <f>'LOOKUP  telda'!AA24</f>
        <v>0</v>
      </c>
      <c r="H50" s="67">
        <f>'LOOKUP  telda'!AE24-'LOOKUP  telda'!AA24</f>
        <v>0</v>
      </c>
      <c r="I50" s="67">
        <f>'LOOKUP  telda'!AF24</f>
        <v>0</v>
      </c>
      <c r="J50" s="67">
        <f>'LOOKUP  telda'!J24</f>
        <v>3</v>
      </c>
      <c r="K50" s="67">
        <f>'LOOKUP  telda'!K24</f>
        <v>0</v>
      </c>
      <c r="L50" s="67">
        <f>'LOOKUP  telda'!L24</f>
        <v>0</v>
      </c>
      <c r="M50" s="67">
        <f>'LOOKUP  telda'!P24</f>
        <v>0</v>
      </c>
      <c r="N50" s="67">
        <f>'LOOKUP  telda'!X24</f>
        <v>0</v>
      </c>
      <c r="O50" s="67">
        <f>'LOOKUP  telda'!Y24</f>
        <v>0</v>
      </c>
      <c r="P50" s="67">
        <f>'LOOKUP  telda'!Z24</f>
        <v>15</v>
      </c>
      <c r="Q50" s="40">
        <f t="shared" si="4"/>
        <v>0.83333333333333337</v>
      </c>
      <c r="R50" s="40">
        <f t="shared" si="5"/>
        <v>1</v>
      </c>
      <c r="S50" s="40" t="e">
        <f>VLOOKUP(C50,Sheet3!$A$19:$G$81,7,FALSE)</f>
        <v>#N/A</v>
      </c>
      <c r="T50" s="8">
        <f t="shared" si="6"/>
        <v>0.83333333333333337</v>
      </c>
      <c r="U50" s="8">
        <f t="shared" si="7"/>
        <v>1</v>
      </c>
      <c r="V50" t="str">
        <f>VLOOKUP(C50,Sheet5!$A$2:$J$270,8,FALSE)</f>
        <v>PONOROGO</v>
      </c>
    </row>
    <row r="51" spans="2:22" ht="15.75">
      <c r="B51" s="153"/>
      <c r="C51" s="66" t="s">
        <v>97</v>
      </c>
      <c r="D51" s="67">
        <f>'LOOKUP  telda'!E25</f>
        <v>21</v>
      </c>
      <c r="E51" s="67">
        <f>'LOOKUP  telda'!F25+'LOOKUP  telda'!G25+'LOOKUP  telda'!H25</f>
        <v>0</v>
      </c>
      <c r="F51" s="67">
        <f>'LOOKUP  telda'!I25</f>
        <v>0</v>
      </c>
      <c r="G51" s="67">
        <f>'LOOKUP  telda'!AA25</f>
        <v>2</v>
      </c>
      <c r="H51" s="67">
        <f>'LOOKUP  telda'!AE25-'LOOKUP  telda'!AA25</f>
        <v>0</v>
      </c>
      <c r="I51" s="67">
        <f>'LOOKUP  telda'!AF25</f>
        <v>1</v>
      </c>
      <c r="J51" s="67">
        <f>'LOOKUP  telda'!J25</f>
        <v>1</v>
      </c>
      <c r="K51" s="67">
        <f>'LOOKUP  telda'!K25</f>
        <v>0</v>
      </c>
      <c r="L51" s="67">
        <f>'LOOKUP  telda'!L25</f>
        <v>0</v>
      </c>
      <c r="M51" s="67">
        <f>'LOOKUP  telda'!P25</f>
        <v>0</v>
      </c>
      <c r="N51" s="67">
        <f>'LOOKUP  telda'!X25</f>
        <v>1</v>
      </c>
      <c r="O51" s="67">
        <f>'LOOKUP  telda'!Y25</f>
        <v>0</v>
      </c>
      <c r="P51" s="67">
        <f>'LOOKUP  telda'!Z25</f>
        <v>16</v>
      </c>
      <c r="Q51" s="40">
        <f t="shared" si="4"/>
        <v>0.8</v>
      </c>
      <c r="R51" s="40">
        <f t="shared" si="5"/>
        <v>0.94117647058823528</v>
      </c>
      <c r="S51" s="40" t="e">
        <f>VLOOKUP(C51,Sheet3!$A$19:$G$81,7,FALSE)</f>
        <v>#N/A</v>
      </c>
      <c r="T51" s="8">
        <f t="shared" si="6"/>
        <v>0.8</v>
      </c>
      <c r="U51" s="8">
        <f t="shared" si="7"/>
        <v>0.94117647058823528</v>
      </c>
      <c r="V51" t="str">
        <f>VLOOKUP(C51,Sheet5!$A$2:$J$270,8,FALSE)</f>
        <v>BOJONEGORO</v>
      </c>
    </row>
    <row r="52" spans="2:22" ht="15.75">
      <c r="B52" s="153"/>
      <c r="C52" s="66" t="s">
        <v>98</v>
      </c>
      <c r="D52" s="67">
        <f>'LOOKUP  telda'!E26</f>
        <v>34</v>
      </c>
      <c r="E52" s="67">
        <f>'LOOKUP  telda'!F26+'LOOKUP  telda'!G26+'LOOKUP  telda'!H26</f>
        <v>0</v>
      </c>
      <c r="F52" s="67">
        <f>'LOOKUP  telda'!I26</f>
        <v>0</v>
      </c>
      <c r="G52" s="67">
        <f>'LOOKUP  telda'!AA26</f>
        <v>0</v>
      </c>
      <c r="H52" s="67">
        <f>'LOOKUP  telda'!AE26-'LOOKUP  telda'!AA26</f>
        <v>0</v>
      </c>
      <c r="I52" s="67">
        <f>'LOOKUP  telda'!AF26</f>
        <v>3</v>
      </c>
      <c r="J52" s="67">
        <f>'LOOKUP  telda'!J26</f>
        <v>3</v>
      </c>
      <c r="K52" s="67">
        <f>'LOOKUP  telda'!K26</f>
        <v>0</v>
      </c>
      <c r="L52" s="67">
        <f>'LOOKUP  telda'!L26</f>
        <v>0</v>
      </c>
      <c r="M52" s="67">
        <f>'LOOKUP  telda'!P26</f>
        <v>0</v>
      </c>
      <c r="N52" s="67">
        <f>'LOOKUP  telda'!X26</f>
        <v>0</v>
      </c>
      <c r="O52" s="67">
        <f>'LOOKUP  telda'!Y26</f>
        <v>0</v>
      </c>
      <c r="P52" s="67">
        <f>'LOOKUP  telda'!Z26</f>
        <v>28</v>
      </c>
      <c r="Q52" s="40">
        <f t="shared" si="4"/>
        <v>0.90322580645161288</v>
      </c>
      <c r="R52" s="40">
        <f t="shared" si="5"/>
        <v>1</v>
      </c>
      <c r="S52" s="40" t="e">
        <f>VLOOKUP(C52,Sheet3!$A$19:$G$81,7,FALSE)</f>
        <v>#N/A</v>
      </c>
      <c r="T52" s="8">
        <f t="shared" si="6"/>
        <v>0.90322580645161288</v>
      </c>
      <c r="U52" s="8">
        <f t="shared" si="7"/>
        <v>1</v>
      </c>
      <c r="V52" t="str">
        <f>VLOOKUP(C52,Sheet5!$A$2:$J$270,8,FALSE)</f>
        <v>BLITAR</v>
      </c>
    </row>
    <row r="53" spans="2:22" ht="15.75">
      <c r="B53" s="154" t="s">
        <v>42</v>
      </c>
      <c r="C53" s="62" t="s">
        <v>99</v>
      </c>
      <c r="D53" s="63">
        <f>'LOOKUP  telda'!E27</f>
        <v>40</v>
      </c>
      <c r="E53" s="63">
        <f>'LOOKUP  telda'!F27+'LOOKUP  telda'!G27+'LOOKUP  telda'!H27</f>
        <v>0</v>
      </c>
      <c r="F53" s="63">
        <f>'LOOKUP  telda'!I27</f>
        <v>0</v>
      </c>
      <c r="G53" s="63">
        <f>'LOOKUP  telda'!AA27</f>
        <v>0</v>
      </c>
      <c r="H53" s="63">
        <f>'LOOKUP  telda'!AE27-'LOOKUP  telda'!AA27</f>
        <v>1</v>
      </c>
      <c r="I53" s="63">
        <f>'LOOKUP  telda'!AF27</f>
        <v>0</v>
      </c>
      <c r="J53" s="63">
        <f>'LOOKUP  telda'!J27</f>
        <v>4</v>
      </c>
      <c r="K53" s="63">
        <f>'LOOKUP  telda'!K27</f>
        <v>0</v>
      </c>
      <c r="L53" s="63">
        <f>'LOOKUP  telda'!L27</f>
        <v>0</v>
      </c>
      <c r="M53" s="63">
        <f>'LOOKUP  telda'!P27</f>
        <v>0</v>
      </c>
      <c r="N53" s="63">
        <f>'LOOKUP  telda'!X27</f>
        <v>0</v>
      </c>
      <c r="O53" s="63">
        <f>'LOOKUP  telda'!Y27</f>
        <v>1</v>
      </c>
      <c r="P53" s="63">
        <f>'LOOKUP  telda'!Z27</f>
        <v>34</v>
      </c>
      <c r="Q53" s="40">
        <f t="shared" si="4"/>
        <v>0.85</v>
      </c>
      <c r="R53" s="40">
        <f t="shared" si="5"/>
        <v>0.97142857142857142</v>
      </c>
      <c r="S53" s="40">
        <f>VLOOKUP(C53,Sheet3!$A$19:$G$81,7,FALSE)</f>
        <v>0.98305084745762716</v>
      </c>
      <c r="T53" s="8">
        <f t="shared" si="6"/>
        <v>0.85</v>
      </c>
      <c r="U53" s="8">
        <f t="shared" si="7"/>
        <v>0.97142857142857142</v>
      </c>
      <c r="V53" t="str">
        <f>VLOOKUP(C53,Sheet5!$A$2:$J$270,8,FALSE)</f>
        <v>BANYUWANGI</v>
      </c>
    </row>
    <row r="54" spans="2:22" ht="15.75">
      <c r="B54" s="154"/>
      <c r="C54" s="62" t="s">
        <v>100</v>
      </c>
      <c r="D54" s="63">
        <f>'LOOKUP  telda'!E28</f>
        <v>36</v>
      </c>
      <c r="E54" s="63">
        <f>'LOOKUP  telda'!F28+'LOOKUP  telda'!G28+'LOOKUP  telda'!H28</f>
        <v>0</v>
      </c>
      <c r="F54" s="63">
        <f>'LOOKUP  telda'!I28</f>
        <v>0</v>
      </c>
      <c r="G54" s="63">
        <f>'LOOKUP  telda'!AA28</f>
        <v>1</v>
      </c>
      <c r="H54" s="63">
        <f>'LOOKUP  telda'!AE28-'LOOKUP  telda'!AA28</f>
        <v>0</v>
      </c>
      <c r="I54" s="63">
        <f>'LOOKUP  telda'!AF28</f>
        <v>0</v>
      </c>
      <c r="J54" s="63">
        <f>'LOOKUP  telda'!J28</f>
        <v>1</v>
      </c>
      <c r="K54" s="63">
        <f>'LOOKUP  telda'!K28</f>
        <v>0</v>
      </c>
      <c r="L54" s="63">
        <f>'LOOKUP  telda'!L28</f>
        <v>0</v>
      </c>
      <c r="M54" s="63">
        <f>'LOOKUP  telda'!P28</f>
        <v>7</v>
      </c>
      <c r="N54" s="63">
        <f>'LOOKUP  telda'!X28</f>
        <v>3</v>
      </c>
      <c r="O54" s="63">
        <f>'LOOKUP  telda'!Y28</f>
        <v>0</v>
      </c>
      <c r="P54" s="63">
        <f>'LOOKUP  telda'!Z28</f>
        <v>24</v>
      </c>
      <c r="Q54" s="40">
        <f t="shared" si="4"/>
        <v>0.66666666666666663</v>
      </c>
      <c r="R54" s="40">
        <f t="shared" si="5"/>
        <v>0.70588235294117652</v>
      </c>
      <c r="S54" s="40" t="e">
        <f>VLOOKUP(C54,Sheet3!$A$19:$G$81,7,FALSE)</f>
        <v>#N/A</v>
      </c>
      <c r="T54" s="8">
        <f t="shared" si="6"/>
        <v>0.66666666666666663</v>
      </c>
      <c r="U54" s="8">
        <f t="shared" si="7"/>
        <v>0.70588235294117652</v>
      </c>
      <c r="V54" t="str">
        <f>VLOOKUP(C54,Sheet5!$A$2:$J$270,8,FALSE)</f>
        <v>JEMBER</v>
      </c>
    </row>
    <row r="55" spans="2:22" ht="34.5" customHeight="1">
      <c r="B55" s="154"/>
      <c r="C55" s="62" t="s">
        <v>101</v>
      </c>
      <c r="D55" s="63">
        <f>'LOOKUP  telda'!E29</f>
        <v>69</v>
      </c>
      <c r="E55" s="63">
        <f>'LOOKUP  telda'!F29+'LOOKUP  telda'!G29+'LOOKUP  telda'!H29</f>
        <v>1</v>
      </c>
      <c r="F55" s="63">
        <f>'LOOKUP  telda'!I29</f>
        <v>3</v>
      </c>
      <c r="G55" s="63">
        <f>'LOOKUP  telda'!AA29</f>
        <v>2</v>
      </c>
      <c r="H55" s="63">
        <f>'LOOKUP  telda'!AE29-'LOOKUP  telda'!AA29</f>
        <v>0</v>
      </c>
      <c r="I55" s="63">
        <f>'LOOKUP  telda'!AF29</f>
        <v>12</v>
      </c>
      <c r="J55" s="63">
        <f>'LOOKUP  telda'!J29</f>
        <v>2</v>
      </c>
      <c r="K55" s="63">
        <f>'LOOKUP  telda'!K29</f>
        <v>0</v>
      </c>
      <c r="L55" s="63">
        <f>'LOOKUP  telda'!L29</f>
        <v>0</v>
      </c>
      <c r="M55" s="63">
        <f>'LOOKUP  telda'!P29</f>
        <v>0</v>
      </c>
      <c r="N55" s="63">
        <f>'LOOKUP  telda'!X29</f>
        <v>5</v>
      </c>
      <c r="O55" s="63">
        <f>'LOOKUP  telda'!Y29</f>
        <v>0</v>
      </c>
      <c r="P55" s="63">
        <f>'LOOKUP  telda'!Z29</f>
        <v>44</v>
      </c>
      <c r="Q55" s="40">
        <f t="shared" si="4"/>
        <v>0.81481481481481477</v>
      </c>
      <c r="R55" s="40">
        <f t="shared" si="5"/>
        <v>0.89795918367346939</v>
      </c>
      <c r="S55" s="40" t="e">
        <f>VLOOKUP(C55,Sheet3!$A$19:$G$81,7,FALSE)</f>
        <v>#N/A</v>
      </c>
      <c r="T55" s="8">
        <f t="shared" si="6"/>
        <v>0.81481481481481477</v>
      </c>
      <c r="U55" s="8">
        <f t="shared" si="7"/>
        <v>0.89795918367346939</v>
      </c>
      <c r="V55" t="str">
        <f>VLOOKUP(C55,Sheet5!$A$2:$J$270,8,FALSE)</f>
        <v>SIDOARJO</v>
      </c>
    </row>
    <row r="56" spans="2:22" ht="15.75">
      <c r="B56" s="154"/>
      <c r="C56" s="62" t="s">
        <v>102</v>
      </c>
      <c r="D56" s="63">
        <f>'LOOKUP  telda'!E30</f>
        <v>23</v>
      </c>
      <c r="E56" s="63">
        <f>'LOOKUP  telda'!F30+'LOOKUP  telda'!G30+'LOOKUP  telda'!H30</f>
        <v>0</v>
      </c>
      <c r="F56" s="63">
        <f>'LOOKUP  telda'!I30</f>
        <v>0</v>
      </c>
      <c r="G56" s="63">
        <f>'LOOKUP  telda'!AA30</f>
        <v>0</v>
      </c>
      <c r="H56" s="63">
        <f>'LOOKUP  telda'!AE30-'LOOKUP  telda'!AA30</f>
        <v>0</v>
      </c>
      <c r="I56" s="63">
        <f>'LOOKUP  telda'!AF30</f>
        <v>2</v>
      </c>
      <c r="J56" s="63">
        <f>'LOOKUP  telda'!J30</f>
        <v>0</v>
      </c>
      <c r="K56" s="63">
        <f>'LOOKUP  telda'!K30</f>
        <v>0</v>
      </c>
      <c r="L56" s="63">
        <f>'LOOKUP  telda'!L30</f>
        <v>0</v>
      </c>
      <c r="M56" s="63">
        <f>'LOOKUP  telda'!P30</f>
        <v>1</v>
      </c>
      <c r="N56" s="63">
        <f>'LOOKUP  telda'!X30</f>
        <v>0</v>
      </c>
      <c r="O56" s="63">
        <f>'LOOKUP  telda'!Y30</f>
        <v>0</v>
      </c>
      <c r="P56" s="63">
        <f>'LOOKUP  telda'!Z30</f>
        <v>20</v>
      </c>
      <c r="Q56" s="40">
        <f t="shared" si="4"/>
        <v>0.95238095238095233</v>
      </c>
      <c r="R56" s="40">
        <f t="shared" si="5"/>
        <v>0.95238095238095233</v>
      </c>
      <c r="S56" s="40">
        <f>VLOOKUP(C56,Sheet3!$A$19:$G$81,7,FALSE)</f>
        <v>1</v>
      </c>
      <c r="T56" s="8">
        <f t="shared" si="6"/>
        <v>0.95238095238095233</v>
      </c>
      <c r="U56" s="8">
        <f t="shared" si="7"/>
        <v>0.95238095238095233</v>
      </c>
      <c r="V56" t="str">
        <f>VLOOKUP(C56,Sheet5!$A$2:$J$270,8,FALSE)</f>
        <v>JEMBER</v>
      </c>
    </row>
    <row r="57" spans="2:22" ht="15.75">
      <c r="B57" s="154"/>
      <c r="C57" s="62" t="s">
        <v>103</v>
      </c>
      <c r="D57" s="63">
        <f>'LOOKUP  telda'!E31</f>
        <v>25</v>
      </c>
      <c r="E57" s="63">
        <f>'LOOKUP  telda'!F31+'LOOKUP  telda'!G31+'LOOKUP  telda'!H31</f>
        <v>0</v>
      </c>
      <c r="F57" s="63">
        <f>'LOOKUP  telda'!I31</f>
        <v>0</v>
      </c>
      <c r="G57" s="63">
        <f>'LOOKUP  telda'!AA31</f>
        <v>0</v>
      </c>
      <c r="H57" s="63">
        <f>'LOOKUP  telda'!AE31-'LOOKUP  telda'!AA31</f>
        <v>0</v>
      </c>
      <c r="I57" s="63">
        <f>'LOOKUP  telda'!AF31</f>
        <v>0</v>
      </c>
      <c r="J57" s="63">
        <f>'LOOKUP  telda'!J31</f>
        <v>0</v>
      </c>
      <c r="K57" s="63">
        <f>'LOOKUP  telda'!K31</f>
        <v>0</v>
      </c>
      <c r="L57" s="63">
        <f>'LOOKUP  telda'!L31</f>
        <v>0</v>
      </c>
      <c r="M57" s="63">
        <f>'LOOKUP  telda'!P31</f>
        <v>0</v>
      </c>
      <c r="N57" s="63">
        <f>'LOOKUP  telda'!X31</f>
        <v>1</v>
      </c>
      <c r="O57" s="63">
        <f>'LOOKUP  telda'!Y31</f>
        <v>0</v>
      </c>
      <c r="P57" s="63">
        <f>'LOOKUP  telda'!Z31</f>
        <v>24</v>
      </c>
      <c r="Q57" s="40">
        <f t="shared" si="4"/>
        <v>0.96</v>
      </c>
      <c r="R57" s="40">
        <f t="shared" si="5"/>
        <v>0.96</v>
      </c>
      <c r="S57" s="40" t="e">
        <f>VLOOKUP(C57,Sheet3!$A$19:$G$81,7,FALSE)</f>
        <v>#N/A</v>
      </c>
      <c r="T57" s="8">
        <f t="shared" si="6"/>
        <v>0.96</v>
      </c>
      <c r="U57" s="8">
        <f t="shared" si="7"/>
        <v>0.96</v>
      </c>
      <c r="V57" t="str">
        <f>VLOOKUP(C57,Sheet5!$A$2:$J$270,8,FALSE)</f>
        <v>MOJOKERTO</v>
      </c>
    </row>
    <row r="58" spans="2:22" ht="15.75">
      <c r="B58" s="154"/>
      <c r="C58" s="62" t="s">
        <v>104</v>
      </c>
      <c r="D58" s="63">
        <f>'LOOKUP  telda'!E32</f>
        <v>15</v>
      </c>
      <c r="E58" s="63">
        <f>'LOOKUP  telda'!F32+'LOOKUP  telda'!G32+'LOOKUP  telda'!H32</f>
        <v>1</v>
      </c>
      <c r="F58" s="63">
        <f>'LOOKUP  telda'!I32</f>
        <v>1</v>
      </c>
      <c r="G58" s="63">
        <f>'LOOKUP  telda'!AA32</f>
        <v>0</v>
      </c>
      <c r="H58" s="63">
        <f>'LOOKUP  telda'!AE32-'LOOKUP  telda'!AA32</f>
        <v>0</v>
      </c>
      <c r="I58" s="63">
        <f>'LOOKUP  telda'!AF32</f>
        <v>0</v>
      </c>
      <c r="J58" s="63">
        <f>'LOOKUP  telda'!J32</f>
        <v>2</v>
      </c>
      <c r="K58" s="63">
        <f>'LOOKUP  telda'!K32</f>
        <v>0</v>
      </c>
      <c r="L58" s="63">
        <f>'LOOKUP  telda'!L32</f>
        <v>0</v>
      </c>
      <c r="M58" s="63">
        <f>'LOOKUP  telda'!P32</f>
        <v>0</v>
      </c>
      <c r="N58" s="63">
        <f>'LOOKUP  telda'!X32</f>
        <v>0</v>
      </c>
      <c r="O58" s="63">
        <f>'LOOKUP  telda'!Y32</f>
        <v>1</v>
      </c>
      <c r="P58" s="63">
        <f>'LOOKUP  telda'!Z32</f>
        <v>10</v>
      </c>
      <c r="Q58" s="40">
        <f t="shared" si="4"/>
        <v>0.7142857142857143</v>
      </c>
      <c r="R58" s="40">
        <f t="shared" si="5"/>
        <v>0.90909090909090906</v>
      </c>
      <c r="S58" s="40" t="e">
        <f>VLOOKUP(C58,Sheet3!$A$19:$G$81,7,FALSE)</f>
        <v>#N/A</v>
      </c>
      <c r="T58" s="8">
        <f t="shared" si="6"/>
        <v>0.7142857142857143</v>
      </c>
      <c r="U58" s="8">
        <f t="shared" si="7"/>
        <v>0.90909090909090906</v>
      </c>
      <c r="V58" t="str">
        <f>VLOOKUP(C58,Sheet5!$A$2:$J$270,8,FALSE)</f>
        <v>PROBOLINGGO</v>
      </c>
    </row>
    <row r="59" spans="2:22" ht="15.75">
      <c r="B59" s="154"/>
      <c r="C59" s="62" t="s">
        <v>105</v>
      </c>
      <c r="D59" s="63">
        <f>'LOOKUP  telda'!E33</f>
        <v>61</v>
      </c>
      <c r="E59" s="63">
        <f>'LOOKUP  telda'!F33+'LOOKUP  telda'!G33+'LOOKUP  telda'!H33</f>
        <v>9</v>
      </c>
      <c r="F59" s="63">
        <f>'LOOKUP  telda'!I33</f>
        <v>2</v>
      </c>
      <c r="G59" s="63">
        <f>'LOOKUP  telda'!AA33</f>
        <v>0</v>
      </c>
      <c r="H59" s="63">
        <f>'LOOKUP  telda'!AE33-'LOOKUP  telda'!AA33</f>
        <v>1</v>
      </c>
      <c r="I59" s="63">
        <f>'LOOKUP  telda'!AF33</f>
        <v>4</v>
      </c>
      <c r="J59" s="63">
        <f>'LOOKUP  telda'!J33</f>
        <v>1</v>
      </c>
      <c r="K59" s="63">
        <f>'LOOKUP  telda'!K33</f>
        <v>0</v>
      </c>
      <c r="L59" s="63">
        <f>'LOOKUP  telda'!L33</f>
        <v>0</v>
      </c>
      <c r="M59" s="63">
        <f>'LOOKUP  telda'!P33</f>
        <v>0</v>
      </c>
      <c r="N59" s="63">
        <f>'LOOKUP  telda'!X33</f>
        <v>6</v>
      </c>
      <c r="O59" s="63">
        <f>'LOOKUP  telda'!Y33</f>
        <v>2</v>
      </c>
      <c r="P59" s="63">
        <f>'LOOKUP  telda'!Z33</f>
        <v>35</v>
      </c>
      <c r="Q59" s="40">
        <f t="shared" si="4"/>
        <v>0.63636363636363635</v>
      </c>
      <c r="R59" s="40">
        <f t="shared" si="5"/>
        <v>0.81395348837209303</v>
      </c>
      <c r="S59" s="40">
        <f>VLOOKUP(C59,Sheet3!$A$19:$G$81,7,FALSE)</f>
        <v>1</v>
      </c>
      <c r="T59" s="8">
        <f t="shared" si="6"/>
        <v>0.63636363636363635</v>
      </c>
      <c r="U59" s="8">
        <f t="shared" si="7"/>
        <v>0.81395348837209303</v>
      </c>
      <c r="V59" t="str">
        <f>VLOOKUP(C59,Sheet5!$A$2:$J$270,8,FALSE)</f>
        <v>MOJOKERTO</v>
      </c>
    </row>
    <row r="60" spans="2:22" ht="15.75">
      <c r="B60" s="154"/>
      <c r="C60" s="62" t="s">
        <v>106</v>
      </c>
      <c r="D60" s="63">
        <f>'LOOKUP  telda'!E34</f>
        <v>53</v>
      </c>
      <c r="E60" s="63">
        <f>'LOOKUP  telda'!F34+'LOOKUP  telda'!G34+'LOOKUP  telda'!H34</f>
        <v>0</v>
      </c>
      <c r="F60" s="63">
        <f>'LOOKUP  telda'!I34</f>
        <v>1</v>
      </c>
      <c r="G60" s="63">
        <f>'LOOKUP  telda'!AA34</f>
        <v>3</v>
      </c>
      <c r="H60" s="63">
        <f>'LOOKUP  telda'!AE34-'LOOKUP  telda'!AA34</f>
        <v>0</v>
      </c>
      <c r="I60" s="63">
        <f>'LOOKUP  telda'!AF34</f>
        <v>1</v>
      </c>
      <c r="J60" s="63">
        <f>'LOOKUP  telda'!J34</f>
        <v>1</v>
      </c>
      <c r="K60" s="63">
        <f>'LOOKUP  telda'!K34</f>
        <v>1</v>
      </c>
      <c r="L60" s="63">
        <f>'LOOKUP  telda'!L34</f>
        <v>0</v>
      </c>
      <c r="M60" s="63">
        <f>'LOOKUP  telda'!P34</f>
        <v>0</v>
      </c>
      <c r="N60" s="63">
        <f>'LOOKUP  telda'!X34</f>
        <v>4</v>
      </c>
      <c r="O60" s="63">
        <f>'LOOKUP  telda'!Y34</f>
        <v>0</v>
      </c>
      <c r="P60" s="63">
        <f>'LOOKUP  telda'!Z34</f>
        <v>42</v>
      </c>
      <c r="Q60" s="40">
        <f t="shared" si="4"/>
        <v>0.84</v>
      </c>
      <c r="R60" s="40">
        <f t="shared" si="5"/>
        <v>0.91304347826086951</v>
      </c>
      <c r="S60" s="40">
        <f>VLOOKUP(C60,Sheet3!$A$19:$G$81,7,FALSE)</f>
        <v>0.95238095238095233</v>
      </c>
      <c r="T60" s="8">
        <f t="shared" si="6"/>
        <v>0.84</v>
      </c>
      <c r="U60" s="8">
        <f t="shared" si="7"/>
        <v>0.91304347826086951</v>
      </c>
      <c r="V60" t="str">
        <f>VLOOKUP(C60,Sheet5!$A$2:$J$270,8,FALSE)</f>
        <v>PASURUAN</v>
      </c>
    </row>
    <row r="61" spans="2:22" ht="15.75">
      <c r="B61" s="154"/>
      <c r="C61" s="62" t="s">
        <v>107</v>
      </c>
      <c r="D61" s="63">
        <f>'LOOKUP  telda'!E35</f>
        <v>39</v>
      </c>
      <c r="E61" s="63">
        <f>'LOOKUP  telda'!F35+'LOOKUP  telda'!G35+'LOOKUP  telda'!H35</f>
        <v>2</v>
      </c>
      <c r="F61" s="63">
        <f>'LOOKUP  telda'!I35</f>
        <v>3</v>
      </c>
      <c r="G61" s="63">
        <f>'LOOKUP  telda'!AA35</f>
        <v>1</v>
      </c>
      <c r="H61" s="63">
        <f>'LOOKUP  telda'!AE35-'LOOKUP  telda'!AA35</f>
        <v>0</v>
      </c>
      <c r="I61" s="63">
        <f>'LOOKUP  telda'!AF35</f>
        <v>0</v>
      </c>
      <c r="J61" s="63">
        <f>'LOOKUP  telda'!J35</f>
        <v>0</v>
      </c>
      <c r="K61" s="63">
        <f>'LOOKUP  telda'!K35</f>
        <v>0</v>
      </c>
      <c r="L61" s="63">
        <f>'LOOKUP  telda'!L35</f>
        <v>0</v>
      </c>
      <c r="M61" s="63">
        <f>'LOOKUP  telda'!P35</f>
        <v>0</v>
      </c>
      <c r="N61" s="63">
        <f>'LOOKUP  telda'!X35</f>
        <v>1</v>
      </c>
      <c r="O61" s="63">
        <f>'LOOKUP  telda'!Y35</f>
        <v>1</v>
      </c>
      <c r="P61" s="63">
        <f>'LOOKUP  telda'!Z35</f>
        <v>30</v>
      </c>
      <c r="Q61" s="40">
        <f t="shared" si="4"/>
        <v>0.83333333333333337</v>
      </c>
      <c r="R61" s="40">
        <f t="shared" si="5"/>
        <v>0.9375</v>
      </c>
      <c r="S61" s="40">
        <f>VLOOKUP(C61,Sheet3!$A$19:$G$81,7,FALSE)</f>
        <v>1</v>
      </c>
      <c r="T61" s="8">
        <f t="shared" si="6"/>
        <v>0.83333333333333337</v>
      </c>
      <c r="U61" s="8">
        <f t="shared" si="7"/>
        <v>0.9375</v>
      </c>
      <c r="V61" t="str">
        <f>VLOOKUP(C61,Sheet5!$A$2:$J$270,8,FALSE)</f>
        <v>PROBOLINGGO</v>
      </c>
    </row>
    <row r="62" spans="2:22" ht="15.75">
      <c r="B62" s="154"/>
      <c r="C62" s="62" t="s">
        <v>108</v>
      </c>
      <c r="D62" s="63">
        <f>'LOOKUP  telda'!E36</f>
        <v>28</v>
      </c>
      <c r="E62" s="63">
        <f>'LOOKUP  telda'!F36+'LOOKUP  telda'!G36+'LOOKUP  telda'!H36</f>
        <v>0</v>
      </c>
      <c r="F62" s="63">
        <f>'LOOKUP  telda'!I36</f>
        <v>1</v>
      </c>
      <c r="G62" s="63">
        <f>'LOOKUP  telda'!AA36</f>
        <v>0</v>
      </c>
      <c r="H62" s="63">
        <f>'LOOKUP  telda'!AE36-'LOOKUP  telda'!AA36</f>
        <v>0</v>
      </c>
      <c r="I62" s="63">
        <f>'LOOKUP  telda'!AF36</f>
        <v>0</v>
      </c>
      <c r="J62" s="63">
        <f>'LOOKUP  telda'!J36</f>
        <v>0</v>
      </c>
      <c r="K62" s="63">
        <f>'LOOKUP  telda'!K36</f>
        <v>0</v>
      </c>
      <c r="L62" s="63">
        <f>'LOOKUP  telda'!L36</f>
        <v>0</v>
      </c>
      <c r="M62" s="63">
        <f>'LOOKUP  telda'!P36</f>
        <v>0</v>
      </c>
      <c r="N62" s="63">
        <f>'LOOKUP  telda'!X36</f>
        <v>0</v>
      </c>
      <c r="O62" s="63">
        <f>'LOOKUP  telda'!Y36</f>
        <v>1</v>
      </c>
      <c r="P62" s="63">
        <f>'LOOKUP  telda'!Z36</f>
        <v>25</v>
      </c>
      <c r="Q62" s="40">
        <f t="shared" si="4"/>
        <v>0.92592592592592593</v>
      </c>
      <c r="R62" s="40">
        <f t="shared" si="5"/>
        <v>0.96153846153846156</v>
      </c>
      <c r="S62" s="40" t="e">
        <f>VLOOKUP(C62,Sheet3!$A$19:$G$81,7,FALSE)</f>
        <v>#N/A</v>
      </c>
      <c r="T62" s="8">
        <f t="shared" si="6"/>
        <v>0.92592592592592593</v>
      </c>
      <c r="U62" s="8">
        <f t="shared" si="7"/>
        <v>0.96153846153846156</v>
      </c>
      <c r="V62" t="str">
        <f>VLOOKUP(C62,Sheet5!$A$2:$J$270,8,FALSE)</f>
        <v>BANYUWANGI</v>
      </c>
    </row>
    <row r="63" spans="2:22" ht="15.75">
      <c r="B63" s="155" t="s">
        <v>70</v>
      </c>
      <c r="C63" s="68" t="s">
        <v>109</v>
      </c>
      <c r="D63" s="69">
        <f>'LOOKUP  telda'!E37</f>
        <v>9</v>
      </c>
      <c r="E63" s="69">
        <f>'LOOKUP  telda'!F37+'LOOKUP  telda'!G37+'LOOKUP  telda'!H37</f>
        <v>0</v>
      </c>
      <c r="F63" s="69">
        <f>'LOOKUP  telda'!I37</f>
        <v>0</v>
      </c>
      <c r="G63" s="69">
        <f>'LOOKUP  telda'!AA37</f>
        <v>0</v>
      </c>
      <c r="H63" s="69">
        <f>'LOOKUP  telda'!AE37-'LOOKUP  telda'!AA37</f>
        <v>0</v>
      </c>
      <c r="I63" s="69">
        <f>'LOOKUP  telda'!AF37</f>
        <v>0</v>
      </c>
      <c r="J63" s="69">
        <f>'LOOKUP  telda'!J37</f>
        <v>0</v>
      </c>
      <c r="K63" s="69">
        <f>'LOOKUP  telda'!K37</f>
        <v>0</v>
      </c>
      <c r="L63" s="69">
        <f>'LOOKUP  telda'!L37</f>
        <v>0</v>
      </c>
      <c r="M63" s="69">
        <f>'LOOKUP  telda'!P37</f>
        <v>5</v>
      </c>
      <c r="N63" s="69">
        <f>'LOOKUP  telda'!X37</f>
        <v>0</v>
      </c>
      <c r="O63" s="69">
        <f>'LOOKUP  telda'!Y37</f>
        <v>1</v>
      </c>
      <c r="P63" s="69">
        <f>'LOOKUP  telda'!Z37</f>
        <v>3</v>
      </c>
      <c r="Q63" s="40">
        <f t="shared" si="4"/>
        <v>0.33333333333333331</v>
      </c>
      <c r="R63" s="40">
        <f t="shared" si="5"/>
        <v>0.33333333333333331</v>
      </c>
      <c r="S63" s="40">
        <f>VLOOKUP(C63,Sheet3!$A$19:$G$81,7,FALSE)</f>
        <v>0.66666666666666663</v>
      </c>
      <c r="T63" s="8">
        <f t="shared" si="6"/>
        <v>0.33333333333333331</v>
      </c>
      <c r="U63" s="8">
        <f t="shared" si="7"/>
        <v>0.33333333333333331</v>
      </c>
      <c r="V63" t="str">
        <f>VLOOKUP(C63,Sheet5!$A$2:$J$270,8,FALSE)</f>
        <v>ATAMBUA</v>
      </c>
    </row>
    <row r="64" spans="2:22" ht="15.75">
      <c r="B64" s="155"/>
      <c r="C64" s="68" t="s">
        <v>110</v>
      </c>
      <c r="D64" s="69">
        <f>'LOOKUP  telda'!E38</f>
        <v>44</v>
      </c>
      <c r="E64" s="69">
        <f>'LOOKUP  telda'!F38+'LOOKUP  telda'!G38+'LOOKUP  telda'!H38</f>
        <v>1</v>
      </c>
      <c r="F64" s="69">
        <f>'LOOKUP  telda'!I38</f>
        <v>0</v>
      </c>
      <c r="G64" s="69">
        <f>'LOOKUP  telda'!AA38</f>
        <v>0</v>
      </c>
      <c r="H64" s="69">
        <f>'LOOKUP  telda'!AE38-'LOOKUP  telda'!AA38</f>
        <v>0</v>
      </c>
      <c r="I64" s="69">
        <f>'LOOKUP  telda'!AF38</f>
        <v>14</v>
      </c>
      <c r="J64" s="69">
        <f>'LOOKUP  telda'!J38</f>
        <v>2</v>
      </c>
      <c r="K64" s="69">
        <f>'LOOKUP  telda'!K38</f>
        <v>0</v>
      </c>
      <c r="L64" s="69">
        <f>'LOOKUP  telda'!L38</f>
        <v>0</v>
      </c>
      <c r="M64" s="69">
        <f>'LOOKUP  telda'!P38</f>
        <v>3</v>
      </c>
      <c r="N64" s="69">
        <f>'LOOKUP  telda'!X38</f>
        <v>1</v>
      </c>
      <c r="O64" s="69">
        <f>'LOOKUP  telda'!Y38</f>
        <v>0</v>
      </c>
      <c r="P64" s="69">
        <f>'LOOKUP  telda'!Z38</f>
        <v>23</v>
      </c>
      <c r="Q64" s="40">
        <f t="shared" si="4"/>
        <v>0.76666666666666672</v>
      </c>
      <c r="R64" s="40">
        <f t="shared" si="5"/>
        <v>0.85185185185185186</v>
      </c>
      <c r="S64" s="40">
        <f>VLOOKUP(C64,Sheet3!$A$19:$G$81,7,FALSE)</f>
        <v>0.73913043478260865</v>
      </c>
      <c r="T64" s="8">
        <f t="shared" si="6"/>
        <v>0.76666666666666672</v>
      </c>
      <c r="U64" s="8">
        <f t="shared" si="7"/>
        <v>0.85185185185185186</v>
      </c>
      <c r="V64" t="str">
        <f>VLOOKUP(C64,Sheet5!$A$2:$J$270,8,FALSE)</f>
        <v>BIMA</v>
      </c>
    </row>
    <row r="65" spans="2:22" ht="15.75">
      <c r="B65" s="155"/>
      <c r="C65" s="68" t="s">
        <v>111</v>
      </c>
      <c r="D65" s="69">
        <f>'LOOKUP  telda'!E39</f>
        <v>22</v>
      </c>
      <c r="E65" s="69">
        <f>'LOOKUP  telda'!F39+'LOOKUP  telda'!G39+'LOOKUP  telda'!H39</f>
        <v>0</v>
      </c>
      <c r="F65" s="69">
        <f>'LOOKUP  telda'!I39</f>
        <v>0</v>
      </c>
      <c r="G65" s="69">
        <f>'LOOKUP  telda'!AA39</f>
        <v>0</v>
      </c>
      <c r="H65" s="69">
        <f>'LOOKUP  telda'!AE39-'LOOKUP  telda'!AA39</f>
        <v>1</v>
      </c>
      <c r="I65" s="69">
        <f>'LOOKUP  telda'!AF39</f>
        <v>0</v>
      </c>
      <c r="J65" s="69">
        <f>'LOOKUP  telda'!J39</f>
        <v>2</v>
      </c>
      <c r="K65" s="69">
        <f>'LOOKUP  telda'!K39</f>
        <v>1</v>
      </c>
      <c r="L65" s="69">
        <f>'LOOKUP  telda'!L39</f>
        <v>0</v>
      </c>
      <c r="M65" s="69">
        <f>'LOOKUP  telda'!P39</f>
        <v>2</v>
      </c>
      <c r="N65" s="69">
        <f>'LOOKUP  telda'!X39</f>
        <v>6</v>
      </c>
      <c r="O65" s="69">
        <f>'LOOKUP  telda'!Y39</f>
        <v>1</v>
      </c>
      <c r="P65" s="69">
        <f>'LOOKUP  telda'!Z39</f>
        <v>9</v>
      </c>
      <c r="Q65" s="40">
        <f t="shared" si="4"/>
        <v>0.42857142857142855</v>
      </c>
      <c r="R65" s="40">
        <f t="shared" si="5"/>
        <v>0.5</v>
      </c>
      <c r="S65" s="40">
        <f>VLOOKUP(C65,Sheet3!$A$19:$G$81,7,FALSE)</f>
        <v>0.66666666666666663</v>
      </c>
      <c r="T65" s="8">
        <f t="shared" si="6"/>
        <v>0.42857142857142855</v>
      </c>
      <c r="U65" s="8">
        <f t="shared" si="7"/>
        <v>0.5</v>
      </c>
      <c r="V65" t="str">
        <f>VLOOKUP(C65,Sheet5!$A$2:$J$270,8,FALSE)</f>
        <v>ENDE</v>
      </c>
    </row>
    <row r="66" spans="2:22" ht="30">
      <c r="B66" s="155"/>
      <c r="C66" s="68" t="s">
        <v>112</v>
      </c>
      <c r="D66" s="69">
        <f>'LOOKUP  telda'!E40</f>
        <v>67</v>
      </c>
      <c r="E66" s="69">
        <f>'LOOKUP  telda'!F40+'LOOKUP  telda'!G40+'LOOKUP  telda'!H40</f>
        <v>1</v>
      </c>
      <c r="F66" s="69">
        <f>'LOOKUP  telda'!I40</f>
        <v>0</v>
      </c>
      <c r="G66" s="69">
        <f>'LOOKUP  telda'!AA40</f>
        <v>0</v>
      </c>
      <c r="H66" s="69">
        <f>'LOOKUP  telda'!AE40-'LOOKUP  telda'!AA40</f>
        <v>0</v>
      </c>
      <c r="I66" s="69">
        <f>'LOOKUP  telda'!AF40</f>
        <v>14</v>
      </c>
      <c r="J66" s="69">
        <f>'LOOKUP  telda'!J40</f>
        <v>4</v>
      </c>
      <c r="K66" s="69">
        <f>'LOOKUP  telda'!K40</f>
        <v>1</v>
      </c>
      <c r="L66" s="69">
        <f>'LOOKUP  telda'!L40</f>
        <v>0</v>
      </c>
      <c r="M66" s="69">
        <f>'LOOKUP  telda'!P40</f>
        <v>6</v>
      </c>
      <c r="N66" s="69">
        <f>'LOOKUP  telda'!X40</f>
        <v>0</v>
      </c>
      <c r="O66" s="69">
        <f>'LOOKUP  telda'!Y40</f>
        <v>0</v>
      </c>
      <c r="P66" s="69">
        <f>'LOOKUP  telda'!Z40</f>
        <v>41</v>
      </c>
      <c r="Q66" s="40">
        <f t="shared" si="4"/>
        <v>0.78846153846153844</v>
      </c>
      <c r="R66" s="40">
        <f t="shared" si="5"/>
        <v>0.87234042553191493</v>
      </c>
      <c r="S66" s="40" t="e">
        <f>VLOOKUP(C66,Sheet3!$A$19:$G$81,7,FALSE)</f>
        <v>#N/A</v>
      </c>
      <c r="T66" s="8">
        <f t="shared" si="6"/>
        <v>0.78846153846153844</v>
      </c>
      <c r="U66" s="8">
        <f t="shared" si="7"/>
        <v>0.87234042553191493</v>
      </c>
      <c r="V66" t="str">
        <f>VLOOKUP(C66,Sheet5!$A$2:$J$270,8,FALSE)</f>
        <v>MATARAM</v>
      </c>
    </row>
    <row r="67" spans="2:22" ht="15.75">
      <c r="B67" s="155"/>
      <c r="C67" s="68" t="s">
        <v>113</v>
      </c>
      <c r="D67" s="69">
        <f>'LOOKUP  telda'!E41</f>
        <v>15</v>
      </c>
      <c r="E67" s="69">
        <f>'LOOKUP  telda'!F41+'LOOKUP  telda'!G41+'LOOKUP  telda'!H41</f>
        <v>1</v>
      </c>
      <c r="F67" s="69">
        <f>'LOOKUP  telda'!I41</f>
        <v>1</v>
      </c>
      <c r="G67" s="69">
        <f>'LOOKUP  telda'!AA41</f>
        <v>0</v>
      </c>
      <c r="H67" s="69">
        <f>'LOOKUP  telda'!AE41-'LOOKUP  telda'!AA41</f>
        <v>1</v>
      </c>
      <c r="I67" s="69">
        <f>'LOOKUP  telda'!AF41</f>
        <v>0</v>
      </c>
      <c r="J67" s="69">
        <f>'LOOKUP  telda'!J41</f>
        <v>1</v>
      </c>
      <c r="K67" s="69">
        <f>'LOOKUP  telda'!K41</f>
        <v>0</v>
      </c>
      <c r="L67" s="69">
        <f>'LOOKUP  telda'!L41</f>
        <v>0</v>
      </c>
      <c r="M67" s="69">
        <f>'LOOKUP  telda'!P41</f>
        <v>2</v>
      </c>
      <c r="N67" s="69">
        <f>'LOOKUP  telda'!X41</f>
        <v>1</v>
      </c>
      <c r="O67" s="69">
        <f>'LOOKUP  telda'!Y41</f>
        <v>0</v>
      </c>
      <c r="P67" s="69">
        <f>'LOOKUP  telda'!Z41</f>
        <v>8</v>
      </c>
      <c r="Q67" s="40">
        <f t="shared" si="4"/>
        <v>0.5714285714285714</v>
      </c>
      <c r="R67" s="40">
        <f t="shared" si="5"/>
        <v>0.72727272727272729</v>
      </c>
      <c r="S67" s="40">
        <f>VLOOKUP(C67,Sheet3!$A$19:$G$81,7,FALSE)</f>
        <v>0.5</v>
      </c>
      <c r="T67" s="8">
        <f t="shared" si="6"/>
        <v>0.5714285714285714</v>
      </c>
      <c r="U67" s="8">
        <f t="shared" si="7"/>
        <v>0.72727272727272729</v>
      </c>
      <c r="V67" t="str">
        <f>VLOOKUP(C67,Sheet5!$A$2:$J$270,8,FALSE)</f>
        <v>KUPANG</v>
      </c>
    </row>
    <row r="68" spans="2:22" ht="15.75">
      <c r="B68" s="155"/>
      <c r="C68" s="68" t="s">
        <v>114</v>
      </c>
      <c r="D68" s="69">
        <f>'LOOKUP  telda'!E42</f>
        <v>13</v>
      </c>
      <c r="E68" s="69">
        <f>'LOOKUP  telda'!F42+'LOOKUP  telda'!G42+'LOOKUP  telda'!H42</f>
        <v>1</v>
      </c>
      <c r="F68" s="69">
        <f>'LOOKUP  telda'!I42</f>
        <v>0</v>
      </c>
      <c r="G68" s="69">
        <f>'LOOKUP  telda'!AA42</f>
        <v>0</v>
      </c>
      <c r="H68" s="69">
        <f>'LOOKUP  telda'!AE42-'LOOKUP  telda'!AA42</f>
        <v>0</v>
      </c>
      <c r="I68" s="69">
        <f>'LOOKUP  telda'!AF42</f>
        <v>0</v>
      </c>
      <c r="J68" s="69">
        <f>'LOOKUP  telda'!J42</f>
        <v>0</v>
      </c>
      <c r="K68" s="69">
        <f>'LOOKUP  telda'!K42</f>
        <v>0</v>
      </c>
      <c r="L68" s="69">
        <f>'LOOKUP  telda'!L42</f>
        <v>0</v>
      </c>
      <c r="M68" s="69">
        <f>'LOOKUP  telda'!P42</f>
        <v>0</v>
      </c>
      <c r="N68" s="69">
        <f>'LOOKUP  telda'!X42</f>
        <v>0</v>
      </c>
      <c r="O68" s="69">
        <f>'LOOKUP  telda'!Y42</f>
        <v>0</v>
      </c>
      <c r="P68" s="69">
        <f>'LOOKUP  telda'!Z42</f>
        <v>12</v>
      </c>
      <c r="Q68" s="40">
        <f t="shared" si="4"/>
        <v>0.92307692307692313</v>
      </c>
      <c r="R68" s="40">
        <f t="shared" si="5"/>
        <v>1</v>
      </c>
      <c r="S68" s="40">
        <f>VLOOKUP(C68,Sheet3!$A$19:$G$81,7,FALSE)</f>
        <v>0.75</v>
      </c>
      <c r="T68" s="8">
        <f t="shared" si="6"/>
        <v>0.92307692307692313</v>
      </c>
      <c r="U68" s="8">
        <f t="shared" si="7"/>
        <v>1</v>
      </c>
      <c r="V68" t="str">
        <f>VLOOKUP(C68,Sheet5!$A$2:$J$270,8,FALSE)</f>
        <v>LABOAN BAJO</v>
      </c>
    </row>
    <row r="69" spans="2:22" ht="30">
      <c r="B69" s="155"/>
      <c r="C69" s="68" t="s">
        <v>115</v>
      </c>
      <c r="D69" s="69">
        <f>'LOOKUP  telda'!E43</f>
        <v>39</v>
      </c>
      <c r="E69" s="69">
        <f>'LOOKUP  telda'!F43+'LOOKUP  telda'!G43+'LOOKUP  telda'!H43</f>
        <v>0</v>
      </c>
      <c r="F69" s="69">
        <f>'LOOKUP  telda'!I43</f>
        <v>1</v>
      </c>
      <c r="G69" s="69">
        <f>'LOOKUP  telda'!AA43</f>
        <v>2</v>
      </c>
      <c r="H69" s="69">
        <f>'LOOKUP  telda'!AE43-'LOOKUP  telda'!AA43</f>
        <v>2</v>
      </c>
      <c r="I69" s="69">
        <f>'LOOKUP  telda'!AF43</f>
        <v>4</v>
      </c>
      <c r="J69" s="69">
        <f>'LOOKUP  telda'!J43</f>
        <v>4</v>
      </c>
      <c r="K69" s="69">
        <f>'LOOKUP  telda'!K43</f>
        <v>2</v>
      </c>
      <c r="L69" s="69">
        <f>'LOOKUP  telda'!L43</f>
        <v>0</v>
      </c>
      <c r="M69" s="69">
        <f>'LOOKUP  telda'!P43</f>
        <v>4</v>
      </c>
      <c r="N69" s="69">
        <f>'LOOKUP  telda'!X43</f>
        <v>1</v>
      </c>
      <c r="O69" s="69">
        <f>'LOOKUP  telda'!Y43</f>
        <v>0</v>
      </c>
      <c r="P69" s="69">
        <f>'LOOKUP  telda'!Z43</f>
        <v>20</v>
      </c>
      <c r="Q69" s="40">
        <f t="shared" si="4"/>
        <v>0.625</v>
      </c>
      <c r="R69" s="40">
        <f t="shared" si="5"/>
        <v>0.8</v>
      </c>
      <c r="S69" s="40" t="e">
        <f>VLOOKUP(C69,Sheet3!$A$19:$G$81,7,FALSE)</f>
        <v>#N/A</v>
      </c>
      <c r="T69" s="8">
        <f t="shared" si="6"/>
        <v>0.625</v>
      </c>
      <c r="U69" s="8">
        <f t="shared" si="7"/>
        <v>0.8</v>
      </c>
      <c r="V69" t="str">
        <f>VLOOKUP(C69,Sheet5!$A$2:$J$270,8,FALSE)</f>
        <v>SELONG</v>
      </c>
    </row>
    <row r="70" spans="2:22" ht="30">
      <c r="B70" s="155"/>
      <c r="C70" s="68" t="s">
        <v>116</v>
      </c>
      <c r="D70" s="69">
        <f>'LOOKUP  telda'!E44</f>
        <v>47</v>
      </c>
      <c r="E70" s="69">
        <f>'LOOKUP  telda'!F44+'LOOKUP  telda'!G44+'LOOKUP  telda'!H44</f>
        <v>2</v>
      </c>
      <c r="F70" s="69">
        <f>'LOOKUP  telda'!I44</f>
        <v>0</v>
      </c>
      <c r="G70" s="69">
        <f>'LOOKUP  telda'!AA44</f>
        <v>2</v>
      </c>
      <c r="H70" s="69">
        <f>'LOOKUP  telda'!AE44-'LOOKUP  telda'!AA44</f>
        <v>1</v>
      </c>
      <c r="I70" s="69">
        <f>'LOOKUP  telda'!AF44</f>
        <v>6</v>
      </c>
      <c r="J70" s="69">
        <f>'LOOKUP  telda'!J44</f>
        <v>6</v>
      </c>
      <c r="K70" s="69">
        <f>'LOOKUP  telda'!K44</f>
        <v>1</v>
      </c>
      <c r="L70" s="69">
        <f>'LOOKUP  telda'!L44</f>
        <v>0</v>
      </c>
      <c r="M70" s="69">
        <f>'LOOKUP  telda'!P44</f>
        <v>4</v>
      </c>
      <c r="N70" s="69">
        <f>'LOOKUP  telda'!X44</f>
        <v>0</v>
      </c>
      <c r="O70" s="69">
        <f>'LOOKUP  telda'!Y44</f>
        <v>0</v>
      </c>
      <c r="P70" s="69">
        <f>'LOOKUP  telda'!Z44</f>
        <v>25</v>
      </c>
      <c r="Q70" s="40">
        <f t="shared" si="4"/>
        <v>0.625</v>
      </c>
      <c r="R70" s="40">
        <f t="shared" si="5"/>
        <v>0.86206896551724133</v>
      </c>
      <c r="S70" s="40" t="e">
        <f>VLOOKUP(C70,Sheet3!$A$19:$G$81,7,FALSE)</f>
        <v>#N/A</v>
      </c>
      <c r="T70" s="8">
        <f t="shared" si="6"/>
        <v>0.625</v>
      </c>
      <c r="U70" s="8">
        <f t="shared" si="7"/>
        <v>0.86206896551724133</v>
      </c>
      <c r="V70" t="str">
        <f>VLOOKUP(C70,Sheet5!$A$2:$J$270,8,FALSE)</f>
        <v>SELONG</v>
      </c>
    </row>
    <row r="71" spans="2:22" ht="15.75">
      <c r="B71" s="155"/>
      <c r="C71" s="68" t="s">
        <v>117</v>
      </c>
      <c r="D71" s="69">
        <f>'LOOKUP  telda'!E45</f>
        <v>13</v>
      </c>
      <c r="E71" s="69">
        <f>'LOOKUP  telda'!F45+'LOOKUP  telda'!G45+'LOOKUP  telda'!H45</f>
        <v>0</v>
      </c>
      <c r="F71" s="69">
        <f>'LOOKUP  telda'!I45</f>
        <v>0</v>
      </c>
      <c r="G71" s="69">
        <f>'LOOKUP  telda'!AA45</f>
        <v>0</v>
      </c>
      <c r="H71" s="69">
        <f>'LOOKUP  telda'!AE45-'LOOKUP  telda'!AA45</f>
        <v>0</v>
      </c>
      <c r="I71" s="69">
        <f>'LOOKUP  telda'!AF45</f>
        <v>0</v>
      </c>
      <c r="J71" s="69">
        <f>'LOOKUP  telda'!J45</f>
        <v>0</v>
      </c>
      <c r="K71" s="69">
        <f>'LOOKUP  telda'!K45</f>
        <v>2</v>
      </c>
      <c r="L71" s="69">
        <f>'LOOKUP  telda'!L45</f>
        <v>0</v>
      </c>
      <c r="M71" s="69">
        <f>'LOOKUP  telda'!P45</f>
        <v>4</v>
      </c>
      <c r="N71" s="69">
        <f>'LOOKUP  telda'!X45</f>
        <v>0</v>
      </c>
      <c r="O71" s="69">
        <f>'LOOKUP  telda'!Y45</f>
        <v>4</v>
      </c>
      <c r="P71" s="69">
        <f>'LOOKUP  telda'!Z45</f>
        <v>3</v>
      </c>
      <c r="Q71" s="40">
        <f t="shared" si="4"/>
        <v>0.27272727272727271</v>
      </c>
      <c r="R71" s="40">
        <f t="shared" si="5"/>
        <v>0.27272727272727271</v>
      </c>
      <c r="S71" s="40">
        <f>VLOOKUP(C71,Sheet3!$A$19:$G$81,7,FALSE)</f>
        <v>0</v>
      </c>
      <c r="T71" s="8">
        <f t="shared" si="6"/>
        <v>0.27272727272727271</v>
      </c>
      <c r="U71" s="8">
        <f t="shared" si="7"/>
        <v>0.27272727272727271</v>
      </c>
      <c r="V71" t="str">
        <f>VLOOKUP(C71,Sheet5!$A$2:$J$270,8,FALSE)</f>
        <v>MAUMERE</v>
      </c>
    </row>
    <row r="72" spans="2:22" ht="15.75">
      <c r="B72" s="155"/>
      <c r="C72" s="68" t="s">
        <v>118</v>
      </c>
      <c r="D72" s="69">
        <f>'LOOKUP  telda'!E46</f>
        <v>73</v>
      </c>
      <c r="E72" s="69">
        <f>'LOOKUP  telda'!F46+'LOOKUP  telda'!G46+'LOOKUP  telda'!H46</f>
        <v>0</v>
      </c>
      <c r="F72" s="69">
        <f>'LOOKUP  telda'!I46</f>
        <v>1</v>
      </c>
      <c r="G72" s="69">
        <f>'LOOKUP  telda'!AA46</f>
        <v>2</v>
      </c>
      <c r="H72" s="69">
        <f>'LOOKUP  telda'!AE46-'LOOKUP  telda'!AA46</f>
        <v>1</v>
      </c>
      <c r="I72" s="69">
        <f>'LOOKUP  telda'!AF46</f>
        <v>16</v>
      </c>
      <c r="J72" s="69">
        <f>'LOOKUP  telda'!J46</f>
        <v>1</v>
      </c>
      <c r="K72" s="69">
        <f>'LOOKUP  telda'!K46</f>
        <v>1</v>
      </c>
      <c r="L72" s="69">
        <f>'LOOKUP  telda'!L46</f>
        <v>0</v>
      </c>
      <c r="M72" s="69">
        <f>'LOOKUP  telda'!P46</f>
        <v>12</v>
      </c>
      <c r="N72" s="69">
        <f>'LOOKUP  telda'!X46</f>
        <v>3</v>
      </c>
      <c r="O72" s="69">
        <f>'LOOKUP  telda'!Y46</f>
        <v>1</v>
      </c>
      <c r="P72" s="69">
        <f>'LOOKUP  telda'!Z46</f>
        <v>35</v>
      </c>
      <c r="Q72" s="40">
        <f t="shared" si="4"/>
        <v>0.63636363636363635</v>
      </c>
      <c r="R72" s="40">
        <f t="shared" si="5"/>
        <v>0.68627450980392157</v>
      </c>
      <c r="S72" s="40">
        <f>VLOOKUP(C72,Sheet3!$A$19:$G$81,7,FALSE)</f>
        <v>0.8</v>
      </c>
      <c r="T72" s="8">
        <f t="shared" si="6"/>
        <v>0.63636363636363635</v>
      </c>
      <c r="U72" s="8">
        <f t="shared" si="7"/>
        <v>0.68627450980392157</v>
      </c>
      <c r="V72" t="str">
        <f>VLOOKUP(C72,Sheet5!$A$2:$J$270,8,FALSE)</f>
        <v>SUMBAWA</v>
      </c>
    </row>
    <row r="73" spans="2:22" ht="15.75">
      <c r="B73" s="155"/>
      <c r="C73" s="68" t="s">
        <v>119</v>
      </c>
      <c r="D73" s="69">
        <f>'LOOKUP  telda'!E47</f>
        <v>0</v>
      </c>
      <c r="E73" s="69">
        <f>'LOOKUP  telda'!F47+'LOOKUP  telda'!G47+'LOOKUP  telda'!H47</f>
        <v>0</v>
      </c>
      <c r="F73" s="69">
        <f>'LOOKUP  telda'!I47</f>
        <v>0</v>
      </c>
      <c r="G73" s="69">
        <f>'LOOKUP  telda'!AA47</f>
        <v>0</v>
      </c>
      <c r="H73" s="69">
        <f>'LOOKUP  telda'!AE47-'LOOKUP  telda'!AA47</f>
        <v>0</v>
      </c>
      <c r="I73" s="69">
        <f>'LOOKUP  telda'!AF47</f>
        <v>0</v>
      </c>
      <c r="J73" s="69">
        <f>'LOOKUP  telda'!J47</f>
        <v>0</v>
      </c>
      <c r="K73" s="69">
        <f>'LOOKUP  telda'!K47</f>
        <v>0</v>
      </c>
      <c r="L73" s="69">
        <f>'LOOKUP  telda'!L47</f>
        <v>0</v>
      </c>
      <c r="M73" s="69">
        <f>'LOOKUP  telda'!P47</f>
        <v>0</v>
      </c>
      <c r="N73" s="69">
        <f>'LOOKUP  telda'!X47</f>
        <v>0</v>
      </c>
      <c r="O73" s="69">
        <f>'LOOKUP  telda'!Y47</f>
        <v>0</v>
      </c>
      <c r="P73" s="69">
        <f>'LOOKUP  telda'!Z47</f>
        <v>0</v>
      </c>
      <c r="Q73" s="40">
        <f t="shared" si="4"/>
        <v>0</v>
      </c>
      <c r="R73" s="40">
        <f t="shared" si="5"/>
        <v>0</v>
      </c>
      <c r="S73" s="40" t="e">
        <f>VLOOKUP(C73,Sheet3!$A$19:$G$81,7,FALSE)</f>
        <v>#N/A</v>
      </c>
      <c r="T73" s="8">
        <f t="shared" si="6"/>
        <v>0</v>
      </c>
      <c r="U73" s="8">
        <f t="shared" si="7"/>
        <v>0</v>
      </c>
      <c r="V73" t="str">
        <f>VLOOKUP(C73,Sheet5!$A$2:$J$270,8,FALSE)</f>
        <v>WAINGAPU</v>
      </c>
    </row>
    <row r="74" spans="2:22" ht="15.75">
      <c r="B74" s="155"/>
      <c r="C74" s="68" t="s">
        <v>120</v>
      </c>
      <c r="D74" s="69">
        <f>'LOOKUP  telda'!E48</f>
        <v>3</v>
      </c>
      <c r="E74" s="69">
        <f>'LOOKUP  telda'!F48+'LOOKUP  telda'!G48+'LOOKUP  telda'!H48</f>
        <v>0</v>
      </c>
      <c r="F74" s="69">
        <f>'LOOKUP  telda'!I48</f>
        <v>0</v>
      </c>
      <c r="G74" s="69">
        <f>'LOOKUP  telda'!AA48</f>
        <v>0</v>
      </c>
      <c r="H74" s="69">
        <f>'LOOKUP  telda'!AE48-'LOOKUP  telda'!AA48</f>
        <v>0</v>
      </c>
      <c r="I74" s="69">
        <f>'LOOKUP  telda'!AF48</f>
        <v>0</v>
      </c>
      <c r="J74" s="69">
        <f>'LOOKUP  telda'!J48</f>
        <v>0</v>
      </c>
      <c r="K74" s="69">
        <f>'LOOKUP  telda'!K48</f>
        <v>0</v>
      </c>
      <c r="L74" s="69">
        <f>'LOOKUP  telda'!L48</f>
        <v>0</v>
      </c>
      <c r="M74" s="69">
        <f>'LOOKUP  telda'!P48</f>
        <v>0</v>
      </c>
      <c r="N74" s="69">
        <f>'LOOKUP  telda'!X48</f>
        <v>0</v>
      </c>
      <c r="O74" s="69">
        <f>'LOOKUP  telda'!Y48</f>
        <v>0</v>
      </c>
      <c r="P74" s="69">
        <f>'LOOKUP  telda'!Z48</f>
        <v>3</v>
      </c>
      <c r="Q74" s="40">
        <f t="shared" si="4"/>
        <v>1</v>
      </c>
      <c r="R74" s="40">
        <f t="shared" si="5"/>
        <v>1</v>
      </c>
      <c r="S74" s="40">
        <f>VLOOKUP(C74,Sheet3!$A$19:$G$81,7,FALSE)</f>
        <v>1</v>
      </c>
      <c r="T74" s="8">
        <f t="shared" si="6"/>
        <v>1</v>
      </c>
      <c r="U74" s="8">
        <f t="shared" si="7"/>
        <v>1</v>
      </c>
      <c r="V74" t="str">
        <f>VLOOKUP(C74,Sheet5!$A$2:$J$270,8,FALSE)</f>
        <v>WAINGAPU</v>
      </c>
    </row>
    <row r="75" spans="2:22" ht="15.75">
      <c r="B75" s="156" t="s">
        <v>55</v>
      </c>
      <c r="C75" s="70" t="s">
        <v>121</v>
      </c>
      <c r="D75" s="71">
        <f>'LOOKUP  telda'!E49</f>
        <v>94</v>
      </c>
      <c r="E75" s="71">
        <f>'LOOKUP  telda'!F49+'LOOKUP  telda'!G49+'LOOKUP  telda'!H49</f>
        <v>0</v>
      </c>
      <c r="F75" s="71">
        <f>'LOOKUP  telda'!I49</f>
        <v>6</v>
      </c>
      <c r="G75" s="71">
        <f>'LOOKUP  telda'!AA49</f>
        <v>0</v>
      </c>
      <c r="H75" s="71">
        <f>'LOOKUP  telda'!AE49-'LOOKUP  telda'!AA49</f>
        <v>0</v>
      </c>
      <c r="I75" s="71">
        <f>'LOOKUP  telda'!AF49</f>
        <v>18</v>
      </c>
      <c r="J75" s="71">
        <f>'LOOKUP  telda'!J49</f>
        <v>17</v>
      </c>
      <c r="K75" s="71">
        <f>'LOOKUP  telda'!K49</f>
        <v>0</v>
      </c>
      <c r="L75" s="71">
        <f>'LOOKUP  telda'!L49</f>
        <v>1</v>
      </c>
      <c r="M75" s="71">
        <f>'LOOKUP  telda'!P49</f>
        <v>2</v>
      </c>
      <c r="N75" s="71">
        <f>'LOOKUP  telda'!X49</f>
        <v>1</v>
      </c>
      <c r="O75" s="71">
        <f>'LOOKUP  telda'!Y49</f>
        <v>0</v>
      </c>
      <c r="P75" s="71">
        <f>'LOOKUP  telda'!Z49</f>
        <v>49</v>
      </c>
      <c r="Q75" s="40">
        <f t="shared" si="4"/>
        <v>0.7</v>
      </c>
      <c r="R75" s="40">
        <f t="shared" si="5"/>
        <v>0.94230769230769229</v>
      </c>
      <c r="S75" s="40" t="e">
        <f>VLOOKUP(C75,Sheet3!$A$19:$G$81,7,FALSE)</f>
        <v>#N/A</v>
      </c>
      <c r="T75" s="8">
        <f t="shared" si="6"/>
        <v>0.7</v>
      </c>
      <c r="U75" s="8">
        <f t="shared" si="7"/>
        <v>0.94230769230769229</v>
      </c>
      <c r="V75" t="str">
        <f>VLOOKUP(C75,Sheet5!$A$2:$J$270,8,FALSE)</f>
        <v>MADURA</v>
      </c>
    </row>
    <row r="76" spans="2:22" ht="15.75">
      <c r="B76" s="156"/>
      <c r="C76" s="70" t="s">
        <v>122</v>
      </c>
      <c r="D76" s="71">
        <f>'LOOKUP  telda'!E50</f>
        <v>64</v>
      </c>
      <c r="E76" s="71">
        <f>'LOOKUP  telda'!F50+'LOOKUP  telda'!G50+'LOOKUP  telda'!H50</f>
        <v>3</v>
      </c>
      <c r="F76" s="71">
        <f>'LOOKUP  telda'!I50</f>
        <v>3</v>
      </c>
      <c r="G76" s="71">
        <f>'LOOKUP  telda'!AA50</f>
        <v>0</v>
      </c>
      <c r="H76" s="71">
        <f>'LOOKUP  telda'!AE50-'LOOKUP  telda'!AA50</f>
        <v>0</v>
      </c>
      <c r="I76" s="71">
        <f>'LOOKUP  telda'!AF50</f>
        <v>9</v>
      </c>
      <c r="J76" s="71">
        <f>'LOOKUP  telda'!J50</f>
        <v>4</v>
      </c>
      <c r="K76" s="71">
        <f>'LOOKUP  telda'!K50</f>
        <v>0</v>
      </c>
      <c r="L76" s="71">
        <f>'LOOKUP  telda'!L50</f>
        <v>0</v>
      </c>
      <c r="M76" s="71">
        <f>'LOOKUP  telda'!P50</f>
        <v>0</v>
      </c>
      <c r="N76" s="71">
        <f>'LOOKUP  telda'!X50</f>
        <v>2</v>
      </c>
      <c r="O76" s="71">
        <f>'LOOKUP  telda'!Y50</f>
        <v>0</v>
      </c>
      <c r="P76" s="71">
        <f>'LOOKUP  telda'!Z50</f>
        <v>43</v>
      </c>
      <c r="Q76" s="40">
        <f t="shared" si="4"/>
        <v>0.82692307692307687</v>
      </c>
      <c r="R76" s="40">
        <f t="shared" si="5"/>
        <v>0.9555555555555556</v>
      </c>
      <c r="S76" s="40">
        <f>VLOOKUP(C76,Sheet3!$A$19:$G$81,7,FALSE)</f>
        <v>0.97297297297297303</v>
      </c>
      <c r="T76" s="8">
        <f t="shared" si="6"/>
        <v>0.82692307692307687</v>
      </c>
      <c r="U76" s="8">
        <f t="shared" si="7"/>
        <v>0.9555555555555556</v>
      </c>
      <c r="V76" t="str">
        <f>VLOOKUP(C76,Sheet5!$A$2:$J$270,8,FALSE)</f>
        <v>GRESIK</v>
      </c>
    </row>
    <row r="77" spans="2:22" ht="15.75">
      <c r="B77" s="156"/>
      <c r="C77" s="70" t="s">
        <v>123</v>
      </c>
      <c r="D77" s="71">
        <f>'LOOKUP  telda'!E51</f>
        <v>27</v>
      </c>
      <c r="E77" s="71">
        <f>'LOOKUP  telda'!F51+'LOOKUP  telda'!G51+'LOOKUP  telda'!H51</f>
        <v>0</v>
      </c>
      <c r="F77" s="71">
        <f>'LOOKUP  telda'!I51</f>
        <v>0</v>
      </c>
      <c r="G77" s="71">
        <f>'LOOKUP  telda'!AA51</f>
        <v>0</v>
      </c>
      <c r="H77" s="71">
        <f>'LOOKUP  telda'!AE51-'LOOKUP  telda'!AA51</f>
        <v>0</v>
      </c>
      <c r="I77" s="71">
        <f>'LOOKUP  telda'!AF51</f>
        <v>2</v>
      </c>
      <c r="J77" s="71">
        <f>'LOOKUP  telda'!J51</f>
        <v>3</v>
      </c>
      <c r="K77" s="71">
        <f>'LOOKUP  telda'!K51</f>
        <v>0</v>
      </c>
      <c r="L77" s="71">
        <f>'LOOKUP  telda'!L51</f>
        <v>0</v>
      </c>
      <c r="M77" s="71">
        <f>'LOOKUP  telda'!P51</f>
        <v>0</v>
      </c>
      <c r="N77" s="71">
        <f>'LOOKUP  telda'!X51</f>
        <v>0</v>
      </c>
      <c r="O77" s="71">
        <f>'LOOKUP  telda'!Y51</f>
        <v>0</v>
      </c>
      <c r="P77" s="71">
        <f>'LOOKUP  telda'!Z51</f>
        <v>22</v>
      </c>
      <c r="Q77" s="40">
        <f t="shared" si="4"/>
        <v>0.88</v>
      </c>
      <c r="R77" s="40">
        <f t="shared" si="5"/>
        <v>1</v>
      </c>
      <c r="S77" s="40" t="e">
        <f>VLOOKUP(C77,Sheet3!$A$19:$G$81,7,FALSE)</f>
        <v>#N/A</v>
      </c>
      <c r="T77" s="8">
        <f t="shared" si="6"/>
        <v>0.88</v>
      </c>
      <c r="U77" s="8">
        <f t="shared" si="7"/>
        <v>1</v>
      </c>
      <c r="V77" t="str">
        <f>VLOOKUP(C77,Sheet5!$A$2:$J$270,8,FALSE)</f>
        <v>SURABAYA UTARA</v>
      </c>
    </row>
    <row r="78" spans="2:22" ht="15.75">
      <c r="B78" s="156"/>
      <c r="C78" s="70" t="s">
        <v>124</v>
      </c>
      <c r="D78" s="71">
        <f>'LOOKUP  telda'!E52</f>
        <v>40</v>
      </c>
      <c r="E78" s="71">
        <f>'LOOKUP  telda'!F52+'LOOKUP  telda'!G52+'LOOKUP  telda'!H52</f>
        <v>0</v>
      </c>
      <c r="F78" s="71">
        <f>'LOOKUP  telda'!I52</f>
        <v>0</v>
      </c>
      <c r="G78" s="71">
        <f>'LOOKUP  telda'!AA52</f>
        <v>0</v>
      </c>
      <c r="H78" s="71">
        <f>'LOOKUP  telda'!AE52-'LOOKUP  telda'!AA52</f>
        <v>0</v>
      </c>
      <c r="I78" s="71">
        <f>'LOOKUP  telda'!AF52</f>
        <v>8</v>
      </c>
      <c r="J78" s="71">
        <f>'LOOKUP  telda'!J52</f>
        <v>4</v>
      </c>
      <c r="K78" s="71">
        <f>'LOOKUP  telda'!K52</f>
        <v>0</v>
      </c>
      <c r="L78" s="71">
        <f>'LOOKUP  telda'!L52</f>
        <v>0</v>
      </c>
      <c r="M78" s="71">
        <f>'LOOKUP  telda'!P52</f>
        <v>1</v>
      </c>
      <c r="N78" s="71">
        <f>'LOOKUP  telda'!X52</f>
        <v>0</v>
      </c>
      <c r="O78" s="71">
        <f>'LOOKUP  telda'!Y52</f>
        <v>0</v>
      </c>
      <c r="P78" s="71">
        <f>'LOOKUP  telda'!Z52</f>
        <v>27</v>
      </c>
      <c r="Q78" s="40">
        <f t="shared" si="4"/>
        <v>0.84375</v>
      </c>
      <c r="R78" s="40">
        <f t="shared" si="5"/>
        <v>0.9642857142857143</v>
      </c>
      <c r="S78" s="40" t="e">
        <f>VLOOKUP(C78,Sheet3!$A$19:$G$81,7,FALSE)</f>
        <v>#N/A</v>
      </c>
      <c r="T78" s="8">
        <f t="shared" si="6"/>
        <v>0.84375</v>
      </c>
      <c r="U78" s="8">
        <f t="shared" si="7"/>
        <v>0.9642857142857143</v>
      </c>
      <c r="V78" t="str">
        <f>VLOOKUP(C78,Sheet5!$A$2:$J$270,8,FALSE)</f>
        <v>SURABAYA SELATAN</v>
      </c>
    </row>
    <row r="79" spans="2:22" ht="15.75">
      <c r="B79" s="156"/>
      <c r="C79" s="70" t="s">
        <v>125</v>
      </c>
      <c r="D79" s="71">
        <f>'LOOKUP  telda'!E53</f>
        <v>39</v>
      </c>
      <c r="E79" s="71">
        <f>'LOOKUP  telda'!F53+'LOOKUP  telda'!G53+'LOOKUP  telda'!H53</f>
        <v>0</v>
      </c>
      <c r="F79" s="71">
        <f>'LOOKUP  telda'!I53</f>
        <v>1</v>
      </c>
      <c r="G79" s="71">
        <f>'LOOKUP  telda'!AA53</f>
        <v>0</v>
      </c>
      <c r="H79" s="71">
        <f>'LOOKUP  telda'!AE53-'LOOKUP  telda'!AA53</f>
        <v>0</v>
      </c>
      <c r="I79" s="71">
        <f>'LOOKUP  telda'!AF53</f>
        <v>5</v>
      </c>
      <c r="J79" s="71">
        <f>'LOOKUP  telda'!J53</f>
        <v>0</v>
      </c>
      <c r="K79" s="71">
        <f>'LOOKUP  telda'!K53</f>
        <v>0</v>
      </c>
      <c r="L79" s="71">
        <f>'LOOKUP  telda'!L53</f>
        <v>0</v>
      </c>
      <c r="M79" s="71">
        <f>'LOOKUP  telda'!P53</f>
        <v>0</v>
      </c>
      <c r="N79" s="71">
        <f>'LOOKUP  telda'!X53</f>
        <v>2</v>
      </c>
      <c r="O79" s="71">
        <f>'LOOKUP  telda'!Y53</f>
        <v>0</v>
      </c>
      <c r="P79" s="71">
        <f>'LOOKUP  telda'!Z53</f>
        <v>31</v>
      </c>
      <c r="Q79" s="40">
        <f t="shared" si="4"/>
        <v>0.93939393939393945</v>
      </c>
      <c r="R79" s="40">
        <f t="shared" si="5"/>
        <v>0.93939393939393945</v>
      </c>
      <c r="S79" s="40" t="e">
        <f>VLOOKUP(C79,Sheet3!$A$19:$G$81,7,FALSE)</f>
        <v>#N/A</v>
      </c>
      <c r="T79" s="8">
        <f t="shared" si="6"/>
        <v>0.93939393939393945</v>
      </c>
      <c r="U79" s="8">
        <f t="shared" si="7"/>
        <v>0.93939393939393945</v>
      </c>
      <c r="V79" t="str">
        <f>VLOOKUP(C79,Sheet5!$A$2:$J$270,8,FALSE)</f>
        <v>GRESIK</v>
      </c>
    </row>
    <row r="80" spans="2:22" ht="15.75">
      <c r="B80" s="156"/>
      <c r="C80" s="70" t="s">
        <v>126</v>
      </c>
      <c r="D80" s="71">
        <f>'LOOKUP  telda'!E54</f>
        <v>81</v>
      </c>
      <c r="E80" s="71">
        <f>'LOOKUP  telda'!F54+'LOOKUP  telda'!G54+'LOOKUP  telda'!H54</f>
        <v>2</v>
      </c>
      <c r="F80" s="71">
        <f>'LOOKUP  telda'!I54</f>
        <v>1</v>
      </c>
      <c r="G80" s="71">
        <f>'LOOKUP  telda'!AA54</f>
        <v>0</v>
      </c>
      <c r="H80" s="71">
        <f>'LOOKUP  telda'!AE54-'LOOKUP  telda'!AA54</f>
        <v>0</v>
      </c>
      <c r="I80" s="71">
        <f>'LOOKUP  telda'!AF54</f>
        <v>14</v>
      </c>
      <c r="J80" s="71">
        <f>'LOOKUP  telda'!J54</f>
        <v>4</v>
      </c>
      <c r="K80" s="71">
        <f>'LOOKUP  telda'!K54</f>
        <v>0</v>
      </c>
      <c r="L80" s="71">
        <f>'LOOKUP  telda'!L54</f>
        <v>0</v>
      </c>
      <c r="M80" s="71">
        <f>'LOOKUP  telda'!P54</f>
        <v>0</v>
      </c>
      <c r="N80" s="71">
        <f>'LOOKUP  telda'!X54</f>
        <v>1</v>
      </c>
      <c r="O80" s="71">
        <f>'LOOKUP  telda'!Y54</f>
        <v>0</v>
      </c>
      <c r="P80" s="71">
        <f>'LOOKUP  telda'!Z54</f>
        <v>59</v>
      </c>
      <c r="Q80" s="40">
        <f t="shared" si="4"/>
        <v>0.89393939393939392</v>
      </c>
      <c r="R80" s="40">
        <f t="shared" si="5"/>
        <v>0.98333333333333328</v>
      </c>
      <c r="S80" s="40" t="e">
        <f>VLOOKUP(C80,Sheet3!$A$19:$G$81,7,FALSE)</f>
        <v>#N/A</v>
      </c>
      <c r="T80" s="8">
        <f t="shared" si="6"/>
        <v>0.89393939393939392</v>
      </c>
      <c r="U80" s="8">
        <f t="shared" si="7"/>
        <v>0.98333333333333328</v>
      </c>
      <c r="V80" t="str">
        <f>VLOOKUP(C80,Sheet5!$A$2:$J$270,8,FALSE)</f>
        <v>SURABAYA SELATAN</v>
      </c>
    </row>
    <row r="81" spans="2:22" ht="15.75">
      <c r="B81" s="156"/>
      <c r="C81" s="70" t="s">
        <v>127</v>
      </c>
      <c r="D81" s="71">
        <f>'LOOKUP  telda'!E55</f>
        <v>88</v>
      </c>
      <c r="E81" s="71">
        <f>'LOOKUP  telda'!F55+'LOOKUP  telda'!G55+'LOOKUP  telda'!H55</f>
        <v>8</v>
      </c>
      <c r="F81" s="71">
        <f>'LOOKUP  telda'!I55</f>
        <v>3</v>
      </c>
      <c r="G81" s="71">
        <f>'LOOKUP  telda'!AA55</f>
        <v>0</v>
      </c>
      <c r="H81" s="71">
        <f>'LOOKUP  telda'!AE55-'LOOKUP  telda'!AA55</f>
        <v>0</v>
      </c>
      <c r="I81" s="71">
        <f>'LOOKUP  telda'!AF55</f>
        <v>10</v>
      </c>
      <c r="J81" s="71">
        <f>'LOOKUP  telda'!J55</f>
        <v>16</v>
      </c>
      <c r="K81" s="71">
        <f>'LOOKUP  telda'!K55</f>
        <v>0</v>
      </c>
      <c r="L81" s="71">
        <f>'LOOKUP  telda'!L55</f>
        <v>0</v>
      </c>
      <c r="M81" s="71">
        <f>'LOOKUP  telda'!P55</f>
        <v>2</v>
      </c>
      <c r="N81" s="71">
        <f>'LOOKUP  telda'!X55</f>
        <v>2</v>
      </c>
      <c r="O81" s="71">
        <f>'LOOKUP  telda'!Y55</f>
        <v>0</v>
      </c>
      <c r="P81" s="71">
        <f>'LOOKUP  telda'!Z55</f>
        <v>46</v>
      </c>
      <c r="Q81" s="40">
        <f t="shared" si="4"/>
        <v>0.61333333333333329</v>
      </c>
      <c r="R81" s="40">
        <f t="shared" si="5"/>
        <v>0.92</v>
      </c>
      <c r="S81" s="40" t="e">
        <f>VLOOKUP(C81,Sheet3!$A$19:$G$81,7,FALSE)</f>
        <v>#N/A</v>
      </c>
      <c r="T81" s="8">
        <f t="shared" si="6"/>
        <v>0.61333333333333329</v>
      </c>
      <c r="U81" s="8">
        <f t="shared" si="7"/>
        <v>0.92</v>
      </c>
      <c r="V81" t="str">
        <f>VLOOKUP(C81,Sheet5!$A$2:$J$270,8,FALSE)</f>
        <v>MADURA</v>
      </c>
    </row>
    <row r="82" spans="2:22" ht="15.75">
      <c r="B82" s="156"/>
      <c r="C82" s="70" t="s">
        <v>128</v>
      </c>
      <c r="D82" s="71">
        <f>'LOOKUP  telda'!E56</f>
        <v>78</v>
      </c>
      <c r="E82" s="71">
        <f>'LOOKUP  telda'!F56+'LOOKUP  telda'!G56+'LOOKUP  telda'!H56</f>
        <v>2</v>
      </c>
      <c r="F82" s="71">
        <f>'LOOKUP  telda'!I56</f>
        <v>3</v>
      </c>
      <c r="G82" s="71">
        <f>'LOOKUP  telda'!AA56</f>
        <v>0</v>
      </c>
      <c r="H82" s="71">
        <f>'LOOKUP  telda'!AE56-'LOOKUP  telda'!AA56</f>
        <v>3</v>
      </c>
      <c r="I82" s="71">
        <f>'LOOKUP  telda'!AF56</f>
        <v>9</v>
      </c>
      <c r="J82" s="71">
        <f>'LOOKUP  telda'!J56</f>
        <v>6</v>
      </c>
      <c r="K82" s="71">
        <f>'LOOKUP  telda'!K56</f>
        <v>0</v>
      </c>
      <c r="L82" s="71">
        <f>'LOOKUP  telda'!L56</f>
        <v>0</v>
      </c>
      <c r="M82" s="71">
        <f>'LOOKUP  telda'!P56</f>
        <v>0</v>
      </c>
      <c r="N82" s="71">
        <f>'LOOKUP  telda'!X56</f>
        <v>3</v>
      </c>
      <c r="O82" s="71">
        <f>'LOOKUP  telda'!Y56</f>
        <v>0</v>
      </c>
      <c r="P82" s="71">
        <f>'LOOKUP  telda'!Z56</f>
        <v>52</v>
      </c>
      <c r="Q82" s="40">
        <f t="shared" si="4"/>
        <v>0.78787878787878785</v>
      </c>
      <c r="R82" s="40">
        <f t="shared" si="5"/>
        <v>0.94545454545454544</v>
      </c>
      <c r="S82" s="40" t="e">
        <f>VLOOKUP(C82,Sheet3!$A$19:$G$81,7,FALSE)</f>
        <v>#N/A</v>
      </c>
      <c r="T82" s="8">
        <f t="shared" si="6"/>
        <v>0.78787878787878785</v>
      </c>
      <c r="U82" s="8">
        <f t="shared" si="7"/>
        <v>0.94545454545454544</v>
      </c>
      <c r="V82" t="str">
        <f>VLOOKUP(C82,Sheet5!$A$2:$J$270,8,FALSE)</f>
        <v>SURABAYA UTARA</v>
      </c>
    </row>
    <row r="83" spans="2:22" ht="15.75">
      <c r="B83" s="150" t="s">
        <v>62</v>
      </c>
      <c r="C83" s="150"/>
      <c r="D83" s="26">
        <f>SUM(D33:D82)</f>
        <v>1920</v>
      </c>
      <c r="E83" s="26">
        <f>SUM(E33:E82)</f>
        <v>46</v>
      </c>
      <c r="F83" s="26">
        <f>SUM(F33:F82)</f>
        <v>42</v>
      </c>
      <c r="G83" s="26">
        <f t="shared" ref="G83:P83" si="8">SUM(G33:G82)</f>
        <v>20</v>
      </c>
      <c r="H83" s="26">
        <f t="shared" si="8"/>
        <v>19</v>
      </c>
      <c r="I83" s="26">
        <f t="shared" si="8"/>
        <v>218</v>
      </c>
      <c r="J83" s="26">
        <f t="shared" si="8"/>
        <v>125</v>
      </c>
      <c r="K83" s="26">
        <f t="shared" si="8"/>
        <v>14</v>
      </c>
      <c r="L83" s="26">
        <f t="shared" si="8"/>
        <v>1</v>
      </c>
      <c r="M83" s="26">
        <f t="shared" si="8"/>
        <v>68</v>
      </c>
      <c r="N83" s="26">
        <f t="shared" si="8"/>
        <v>60</v>
      </c>
      <c r="O83" s="26">
        <f t="shared" si="8"/>
        <v>14</v>
      </c>
      <c r="P83" s="26">
        <f t="shared" si="8"/>
        <v>1274</v>
      </c>
      <c r="Q83" s="41">
        <f>T83</f>
        <v>0.77399756986634261</v>
      </c>
      <c r="R83" s="41">
        <f>U83</f>
        <v>0.89971751412429379</v>
      </c>
      <c r="S83" s="41">
        <f>S15</f>
        <v>0.94427244582043346</v>
      </c>
      <c r="T83" s="8">
        <f>P83/(D83-F83-K83-I83)</f>
        <v>0.77399756986634261</v>
      </c>
      <c r="U83" s="8">
        <f>P83/(M83+N83+O83+P83)</f>
        <v>0.89971751412429379</v>
      </c>
      <c r="V83" t="e">
        <f>VLOOKUP(C83,Sheet5!$A$2:$J$270,8,FALSE)</f>
        <v>#N/A</v>
      </c>
    </row>
  </sheetData>
  <mergeCells count="44">
    <mergeCell ref="S6:S9"/>
    <mergeCell ref="S29:S32"/>
    <mergeCell ref="F6:H8"/>
    <mergeCell ref="L6:O8"/>
    <mergeCell ref="L29:O31"/>
    <mergeCell ref="F29:H31"/>
    <mergeCell ref="B27:R27"/>
    <mergeCell ref="D29:D32"/>
    <mergeCell ref="E29:E32"/>
    <mergeCell ref="I29:I32"/>
    <mergeCell ref="J29:J32"/>
    <mergeCell ref="K29:K32"/>
    <mergeCell ref="P29:P32"/>
    <mergeCell ref="Q29:Q32"/>
    <mergeCell ref="D20:E20"/>
    <mergeCell ref="R6:R9"/>
    <mergeCell ref="B83:C83"/>
    <mergeCell ref="B29:B32"/>
    <mergeCell ref="B33:B40"/>
    <mergeCell ref="B41:B52"/>
    <mergeCell ref="B53:B62"/>
    <mergeCell ref="B63:B74"/>
    <mergeCell ref="B75:B82"/>
    <mergeCell ref="C29:C32"/>
    <mergeCell ref="C2:R2"/>
    <mergeCell ref="C4:R4"/>
    <mergeCell ref="D17:E17"/>
    <mergeCell ref="D18:E18"/>
    <mergeCell ref="D19:E19"/>
    <mergeCell ref="C6:C9"/>
    <mergeCell ref="D6:D9"/>
    <mergeCell ref="E6:E9"/>
    <mergeCell ref="I6:I9"/>
    <mergeCell ref="J6:J9"/>
    <mergeCell ref="K6:K9"/>
    <mergeCell ref="P6:P9"/>
    <mergeCell ref="Q6:Q9"/>
    <mergeCell ref="C3:R3"/>
    <mergeCell ref="R29:R32"/>
    <mergeCell ref="D22:E22"/>
    <mergeCell ref="B24:R24"/>
    <mergeCell ref="B26:R26"/>
    <mergeCell ref="D21:E21"/>
    <mergeCell ref="B25:R25"/>
  </mergeCells>
  <conditionalFormatting sqref="Q33:Q82">
    <cfRule type="cellIs" dxfId="21" priority="11" operator="lessThan">
      <formula>0.8</formula>
    </cfRule>
    <cfRule type="cellIs" dxfId="20" priority="12" operator="greaterThanOrEqual">
      <formula>0.8</formula>
    </cfRule>
  </conditionalFormatting>
  <conditionalFormatting sqref="Q10:R14">
    <cfRule type="cellIs" dxfId="19" priority="27" operator="lessThan">
      <formula>0.8</formula>
    </cfRule>
    <cfRule type="cellIs" dxfId="18" priority="28" operator="greaterThanOrEqual">
      <formula>0.8</formula>
    </cfRule>
  </conditionalFormatting>
  <conditionalFormatting sqref="R33:R82">
    <cfRule type="cellIs" dxfId="17" priority="1" operator="lessThan">
      <formula>0.88</formula>
    </cfRule>
    <cfRule type="cellIs" dxfId="16" priority="2" operator="greaterThanOrEqual">
      <formula>0.88</formula>
    </cfRule>
  </conditionalFormatting>
  <conditionalFormatting sqref="S10:S14">
    <cfRule type="cellIs" dxfId="15" priority="5" operator="lessThan">
      <formula>0.85</formula>
    </cfRule>
    <cfRule type="cellIs" dxfId="14" priority="6" operator="greaterThanOrEqual">
      <formula>0.85</formula>
    </cfRule>
  </conditionalFormatting>
  <conditionalFormatting sqref="S33:S82">
    <cfRule type="cellIs" dxfId="13" priority="3" operator="lessThan">
      <formula>0.85</formula>
    </cfRule>
    <cfRule type="cellIs" dxfId="12" priority="4" operator="greaterThanOrEqual">
      <formula>0.85</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1500DD-E40B-4B4F-BB79-E10B643A48AC}">
  <dimension ref="A1:H11"/>
  <sheetViews>
    <sheetView zoomScale="80" zoomScaleNormal="80" workbookViewId="0">
      <selection sqref="A1:N27"/>
    </sheetView>
  </sheetViews>
  <sheetFormatPr defaultRowHeight="15"/>
  <cols>
    <col min="1" max="1" width="19.5703125" customWidth="1"/>
    <col min="3" max="3" width="15.42578125" customWidth="1"/>
    <col min="4" max="4" width="15.140625" customWidth="1"/>
    <col min="5" max="5" width="14" customWidth="1"/>
    <col min="6" max="6" width="16.5703125" customWidth="1"/>
    <col min="7" max="7" width="11.42578125" customWidth="1"/>
    <col min="8" max="8" width="23.140625" customWidth="1"/>
  </cols>
  <sheetData>
    <row r="1" spans="1:8">
      <c r="A1" s="179" t="str">
        <f ca="1">LAPORAN!C1</f>
        <v xml:space="preserve">PROVISIONING NEW SALES INDIBIZ TR3 JBN MTD H-1  2026-08-17 </v>
      </c>
      <c r="B1" s="179"/>
      <c r="C1" s="179"/>
      <c r="D1" s="179"/>
      <c r="E1" s="179"/>
      <c r="F1" s="179"/>
      <c r="G1" s="179"/>
      <c r="H1" s="179"/>
    </row>
    <row r="2" spans="1:8">
      <c r="A2" s="179" t="str">
        <f ca="1">LAPORAN!C2</f>
        <v xml:space="preserve">PERIODE ORDER &amp; PS : 2026-08-01 to  2026-08-17 </v>
      </c>
      <c r="B2" s="179"/>
      <c r="C2" s="179"/>
      <c r="D2" s="179"/>
      <c r="E2" s="179"/>
      <c r="F2" s="179"/>
      <c r="G2" s="179"/>
      <c r="H2" s="179"/>
    </row>
    <row r="3" spans="1:8">
      <c r="A3" s="179" t="str">
        <f>LAPORAN!C3</f>
        <v>Last update proses : 14-08-2026 09:19:06 WIB (Source: ETL XPRO)</v>
      </c>
      <c r="B3" s="179"/>
      <c r="C3" s="179"/>
      <c r="D3" s="179"/>
      <c r="E3" s="179"/>
      <c r="F3" s="179"/>
      <c r="G3" s="179"/>
      <c r="H3" s="179"/>
    </row>
    <row r="5" spans="1:8" ht="15" customHeight="1">
      <c r="A5" s="73" t="s">
        <v>1</v>
      </c>
      <c r="B5" s="74" t="s">
        <v>129</v>
      </c>
      <c r="C5" s="22" t="s">
        <v>14</v>
      </c>
      <c r="D5" s="75" t="s">
        <v>11</v>
      </c>
      <c r="E5" s="75" t="s">
        <v>548</v>
      </c>
      <c r="F5" s="72" t="s">
        <v>130</v>
      </c>
      <c r="G5" s="72" t="s">
        <v>131</v>
      </c>
      <c r="H5" s="72" t="s">
        <v>132</v>
      </c>
    </row>
    <row r="6" spans="1:8">
      <c r="A6" s="76" t="str">
        <f>HARIAN!C10</f>
        <v>BALI</v>
      </c>
      <c r="B6" s="4">
        <f>HARIAN!D10</f>
        <v>179</v>
      </c>
      <c r="C6" s="4">
        <f>HARIAN!I10</f>
        <v>33</v>
      </c>
      <c r="D6" s="4">
        <f>HARIAN!P10</f>
        <v>99</v>
      </c>
      <c r="E6" s="77">
        <f t="shared" ref="E6:E11" si="0">C6/B6</f>
        <v>0.18435754189944134</v>
      </c>
      <c r="F6" s="78">
        <f>HARIAN!Q10</f>
        <v>0.73880597014925375</v>
      </c>
      <c r="G6" s="78">
        <f>HARIAN!R10</f>
        <v>0.90825688073394495</v>
      </c>
      <c r="H6" s="78">
        <f>HARIAN!S10</f>
        <v>0.81</v>
      </c>
    </row>
    <row r="7" spans="1:8">
      <c r="A7" s="76" t="str">
        <f>HARIAN!C11</f>
        <v>JATIM BARAT</v>
      </c>
      <c r="B7" s="4">
        <f>HARIAN!D11</f>
        <v>496</v>
      </c>
      <c r="C7" s="4">
        <f>HARIAN!I11</f>
        <v>37</v>
      </c>
      <c r="D7" s="4">
        <f>HARIAN!P11</f>
        <v>387</v>
      </c>
      <c r="E7" s="77">
        <f t="shared" si="0"/>
        <v>7.459677419354839E-2</v>
      </c>
      <c r="F7" s="78">
        <f>HARIAN!Q11</f>
        <v>0.85054945054945053</v>
      </c>
      <c r="G7" s="78">
        <f>HARIAN!R11</f>
        <v>0.94852941176470584</v>
      </c>
      <c r="H7" s="78">
        <f>HARIAN!S11</f>
        <v>0.98976982097186705</v>
      </c>
    </row>
    <row r="8" spans="1:8">
      <c r="A8" s="76" t="str">
        <f>HARIAN!C12</f>
        <v>JATIM TIMUR</v>
      </c>
      <c r="B8" s="4">
        <f>HARIAN!D12</f>
        <v>389</v>
      </c>
      <c r="C8" s="4">
        <f>HARIAN!I12</f>
        <v>19</v>
      </c>
      <c r="D8" s="4">
        <f>HARIAN!P12</f>
        <v>288</v>
      </c>
      <c r="E8" s="77">
        <f t="shared" si="0"/>
        <v>4.8843187660668377E-2</v>
      </c>
      <c r="F8" s="78">
        <f>HARIAN!Q12</f>
        <v>0.8044692737430168</v>
      </c>
      <c r="G8" s="78">
        <f>HARIAN!R12</f>
        <v>0.89440993788819878</v>
      </c>
      <c r="H8" s="78">
        <f>HARIAN!S12</f>
        <v>0.98269896193771622</v>
      </c>
    </row>
    <row r="9" spans="1:8">
      <c r="A9" s="76" t="str">
        <f>HARIAN!C13</f>
        <v>NUSA TENGGARA</v>
      </c>
      <c r="B9" s="4">
        <f>HARIAN!D13</f>
        <v>345</v>
      </c>
      <c r="C9" s="4">
        <f>HARIAN!I13</f>
        <v>54</v>
      </c>
      <c r="D9" s="4">
        <f>HARIAN!P13</f>
        <v>182</v>
      </c>
      <c r="E9" s="77">
        <f t="shared" si="0"/>
        <v>0.15652173913043479</v>
      </c>
      <c r="F9" s="78">
        <f>HARIAN!Q13</f>
        <v>0.65</v>
      </c>
      <c r="G9" s="78">
        <f>HARIAN!R13</f>
        <v>0.74897119341563789</v>
      </c>
      <c r="H9" s="78">
        <f>HARIAN!S13</f>
        <v>0.81318681318681318</v>
      </c>
    </row>
    <row r="10" spans="1:8">
      <c r="A10" s="76" t="str">
        <f>HARIAN!C14</f>
        <v>SURAMADU</v>
      </c>
      <c r="B10" s="4">
        <f>HARIAN!D14</f>
        <v>511</v>
      </c>
      <c r="C10" s="4">
        <f>HARIAN!I14</f>
        <v>75</v>
      </c>
      <c r="D10" s="4">
        <f>HARIAN!P14</f>
        <v>329</v>
      </c>
      <c r="E10" s="77">
        <f t="shared" si="0"/>
        <v>0.14677103718199608</v>
      </c>
      <c r="F10" s="78">
        <f>HARIAN!Q14</f>
        <v>0.78520286396181382</v>
      </c>
      <c r="G10" s="78">
        <f>HARIAN!R14</f>
        <v>0.95362318840579707</v>
      </c>
      <c r="H10" s="78">
        <f>HARIAN!S14</f>
        <v>0.96969696969696972</v>
      </c>
    </row>
    <row r="11" spans="1:8">
      <c r="A11" s="79" t="str">
        <f>HARIAN!C15</f>
        <v>TOTAL</v>
      </c>
      <c r="B11" s="80">
        <f>HARIAN!D15</f>
        <v>1920</v>
      </c>
      <c r="C11" s="80">
        <f>HARIAN!I15</f>
        <v>218</v>
      </c>
      <c r="D11" s="80">
        <f>HARIAN!P15</f>
        <v>1285</v>
      </c>
      <c r="E11" s="81">
        <f t="shared" si="0"/>
        <v>0.11354166666666667</v>
      </c>
      <c r="F11" s="82">
        <f>HARIAN!Q15</f>
        <v>0.78068043742405835</v>
      </c>
      <c r="G11" s="82">
        <f>HARIAN!R15</f>
        <v>0.90049053959355296</v>
      </c>
      <c r="H11" s="82">
        <f>HARIAN!S15</f>
        <v>0.94427244582043346</v>
      </c>
    </row>
  </sheetData>
  <mergeCells count="3">
    <mergeCell ref="A3:H3"/>
    <mergeCell ref="A1:H1"/>
    <mergeCell ref="A2:H2"/>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07A7-5FB8-490E-829D-C73BDFC617DF}">
  <dimension ref="B1:U68"/>
  <sheetViews>
    <sheetView topLeftCell="B1" zoomScale="90" zoomScaleNormal="90" workbookViewId="0">
      <selection activeCell="B23" sqref="B23:S68"/>
    </sheetView>
  </sheetViews>
  <sheetFormatPr defaultRowHeight="15"/>
  <cols>
    <col min="2" max="2" width="12.85546875" bestFit="1" customWidth="1"/>
    <col min="3" max="3" width="19.28515625" bestFit="1" customWidth="1"/>
    <col min="14" max="14" width="9.5703125" bestFit="1" customWidth="1"/>
    <col min="16" max="16" width="11.7109375" customWidth="1"/>
    <col min="17" max="17" width="13" customWidth="1"/>
    <col min="18" max="18" width="13.42578125" customWidth="1"/>
    <col min="19" max="19" width="14.42578125" customWidth="1"/>
  </cols>
  <sheetData>
    <row r="1" spans="3:19" ht="18.75">
      <c r="C1" s="101" t="str">
        <f ca="1">"PROVISIONING NEW SALES INDIBIZ TR3 JBN MTD H-1  "&amp;TEXT(TODAY()-1,"YYYY-MM-DD ")</f>
        <v xml:space="preserve">PROVISIONING NEW SALES INDIBIZ TR3 JBN MTD H-1  2026-08-17 </v>
      </c>
      <c r="D1" s="101"/>
      <c r="E1" s="101"/>
      <c r="F1" s="101"/>
      <c r="G1" s="101"/>
      <c r="H1" s="101"/>
      <c r="I1" s="101"/>
      <c r="J1" s="101"/>
      <c r="K1" s="101"/>
      <c r="L1" s="101"/>
      <c r="M1" s="101"/>
      <c r="N1" s="101"/>
      <c r="O1" s="101"/>
      <c r="P1" s="101"/>
      <c r="Q1" s="101"/>
      <c r="R1" s="101"/>
      <c r="S1" s="20"/>
    </row>
    <row r="2" spans="3:19" ht="18.75">
      <c r="C2" s="101" t="str">
        <f ca="1">"PERIODE ORDER &amp; PS : 2026-08-01 to  "&amp;TEXT(TODAY()-1,"YYYY-MM-DD ")</f>
        <v xml:space="preserve">PERIODE ORDER &amp; PS : 2026-08-01 to  2026-08-17 </v>
      </c>
      <c r="D2" s="101"/>
      <c r="E2" s="101"/>
      <c r="F2" s="101"/>
      <c r="G2" s="101"/>
      <c r="H2" s="101"/>
      <c r="I2" s="101"/>
      <c r="J2" s="101"/>
      <c r="K2" s="101"/>
      <c r="L2" s="101"/>
      <c r="M2" s="101"/>
      <c r="N2" s="101"/>
      <c r="O2" s="101"/>
      <c r="P2" s="101"/>
      <c r="Q2" s="101"/>
      <c r="R2" s="101"/>
      <c r="S2" s="20"/>
    </row>
    <row r="3" spans="3:19" ht="15.75">
      <c r="C3" s="180" t="s">
        <v>9772</v>
      </c>
      <c r="D3" s="180"/>
      <c r="E3" s="180"/>
      <c r="F3" s="180"/>
      <c r="G3" s="180"/>
      <c r="H3" s="180"/>
      <c r="I3" s="180"/>
      <c r="J3" s="180"/>
      <c r="K3" s="180"/>
      <c r="L3" s="180"/>
      <c r="M3" s="180"/>
      <c r="N3" s="180"/>
      <c r="O3" s="180"/>
      <c r="P3" s="180"/>
      <c r="Q3" s="180"/>
      <c r="R3" s="180"/>
      <c r="S3" s="94"/>
    </row>
    <row r="5" spans="3:19">
      <c r="C5" s="135" t="s">
        <v>1</v>
      </c>
      <c r="D5" s="135" t="s">
        <v>129</v>
      </c>
      <c r="E5" s="135" t="s">
        <v>67</v>
      </c>
      <c r="F5" s="158" t="s">
        <v>12</v>
      </c>
      <c r="G5" s="159"/>
      <c r="H5" s="160"/>
      <c r="I5" s="138" t="s">
        <v>14</v>
      </c>
      <c r="J5" s="141" t="s">
        <v>8</v>
      </c>
      <c r="K5" s="141" t="s">
        <v>9</v>
      </c>
      <c r="L5" s="167" t="s">
        <v>10</v>
      </c>
      <c r="M5" s="168"/>
      <c r="N5" s="168"/>
      <c r="O5" s="169"/>
      <c r="P5" s="144" t="s">
        <v>11</v>
      </c>
      <c r="Q5" s="147" t="s">
        <v>130</v>
      </c>
      <c r="R5" s="147" t="s">
        <v>893</v>
      </c>
      <c r="S5" s="147" t="s">
        <v>894</v>
      </c>
    </row>
    <row r="6" spans="3:19" ht="6.75" customHeight="1">
      <c r="C6" s="136"/>
      <c r="D6" s="136"/>
      <c r="E6" s="136"/>
      <c r="F6" s="161"/>
      <c r="G6" s="162"/>
      <c r="H6" s="163"/>
      <c r="I6" s="139"/>
      <c r="J6" s="142"/>
      <c r="K6" s="142"/>
      <c r="L6" s="170"/>
      <c r="M6" s="171"/>
      <c r="N6" s="171"/>
      <c r="O6" s="172"/>
      <c r="P6" s="145"/>
      <c r="Q6" s="148"/>
      <c r="R6" s="148"/>
      <c r="S6" s="148"/>
    </row>
    <row r="7" spans="3:19" ht="4.5" customHeight="1">
      <c r="C7" s="136"/>
      <c r="D7" s="136"/>
      <c r="E7" s="136"/>
      <c r="F7" s="164"/>
      <c r="G7" s="165"/>
      <c r="H7" s="166"/>
      <c r="I7" s="139"/>
      <c r="J7" s="142"/>
      <c r="K7" s="142"/>
      <c r="L7" s="173"/>
      <c r="M7" s="174"/>
      <c r="N7" s="174"/>
      <c r="O7" s="175"/>
      <c r="P7" s="145"/>
      <c r="Q7" s="148"/>
      <c r="R7" s="148"/>
      <c r="S7" s="148"/>
    </row>
    <row r="8" spans="3:19" ht="45" customHeight="1">
      <c r="C8" s="137"/>
      <c r="D8" s="137"/>
      <c r="E8" s="137"/>
      <c r="F8" s="22" t="s">
        <v>133</v>
      </c>
      <c r="G8" s="22" t="s">
        <v>30</v>
      </c>
      <c r="H8" s="22" t="s">
        <v>69</v>
      </c>
      <c r="I8" s="140"/>
      <c r="J8" s="143"/>
      <c r="K8" s="143"/>
      <c r="L8" s="37" t="s">
        <v>2</v>
      </c>
      <c r="M8" s="37" t="s">
        <v>18</v>
      </c>
      <c r="N8" s="37" t="s">
        <v>20</v>
      </c>
      <c r="O8" s="37" t="s">
        <v>22</v>
      </c>
      <c r="P8" s="146"/>
      <c r="Q8" s="149"/>
      <c r="R8" s="149"/>
      <c r="S8" s="149"/>
    </row>
    <row r="9" spans="3:19" ht="15.75">
      <c r="C9" s="23" t="s">
        <v>34</v>
      </c>
      <c r="D9" s="24">
        <f>HARIAN!D10</f>
        <v>179</v>
      </c>
      <c r="E9" s="24">
        <f>HARIAN!E10</f>
        <v>12</v>
      </c>
      <c r="F9" s="24">
        <f>HARIAN!F10</f>
        <v>10</v>
      </c>
      <c r="G9" s="24">
        <f>HARIAN!G10</f>
        <v>4</v>
      </c>
      <c r="H9" s="24">
        <f>HARIAN!H10</f>
        <v>3</v>
      </c>
      <c r="I9" s="24">
        <f>HARIAN!I10</f>
        <v>33</v>
      </c>
      <c r="J9" s="24">
        <f>HARIAN!J10</f>
        <v>5</v>
      </c>
      <c r="K9" s="24">
        <f>HARIAN!K10</f>
        <v>2</v>
      </c>
      <c r="L9" s="24">
        <f>HARIAN!L10</f>
        <v>0</v>
      </c>
      <c r="M9" s="24">
        <f>HARIAN!M10</f>
        <v>1</v>
      </c>
      <c r="N9" s="24">
        <f>HARIAN!N10</f>
        <v>9</v>
      </c>
      <c r="O9" s="24">
        <f>HARIAN!O10</f>
        <v>0</v>
      </c>
      <c r="P9" s="24">
        <f>HARIAN!P10</f>
        <v>99</v>
      </c>
      <c r="Q9" s="40">
        <f>HARIAN!Q10</f>
        <v>0.73880597014925375</v>
      </c>
      <c r="R9" s="40">
        <f>HARIAN!R10</f>
        <v>0.90825688073394495</v>
      </c>
      <c r="S9" s="40">
        <f>HARIAN!S10</f>
        <v>0.81</v>
      </c>
    </row>
    <row r="10" spans="3:19" ht="15.75">
      <c r="C10" s="23" t="s">
        <v>38</v>
      </c>
      <c r="D10" s="24">
        <f>HARIAN!D11</f>
        <v>496</v>
      </c>
      <c r="E10" s="24">
        <f>HARIAN!E11</f>
        <v>0</v>
      </c>
      <c r="F10" s="24">
        <f>HARIAN!F11</f>
        <v>1</v>
      </c>
      <c r="G10" s="24">
        <f>HARIAN!G11</f>
        <v>3</v>
      </c>
      <c r="H10" s="24">
        <f>HARIAN!H11</f>
        <v>5</v>
      </c>
      <c r="I10" s="24">
        <f>HARIAN!I11</f>
        <v>37</v>
      </c>
      <c r="J10" s="24">
        <f>HARIAN!J11</f>
        <v>35</v>
      </c>
      <c r="K10" s="24">
        <f>HARIAN!K11</f>
        <v>3</v>
      </c>
      <c r="L10" s="24">
        <f>HARIAN!L11</f>
        <v>0</v>
      </c>
      <c r="M10" s="24">
        <f>HARIAN!M11</f>
        <v>12</v>
      </c>
      <c r="N10" s="24">
        <f>HARIAN!N11</f>
        <v>8</v>
      </c>
      <c r="O10" s="24">
        <f>HARIAN!O11</f>
        <v>1</v>
      </c>
      <c r="P10" s="24">
        <f>HARIAN!P11</f>
        <v>387</v>
      </c>
      <c r="Q10" s="40">
        <f>HARIAN!Q11</f>
        <v>0.85054945054945053</v>
      </c>
      <c r="R10" s="40">
        <f>HARIAN!R11</f>
        <v>0.94852941176470584</v>
      </c>
      <c r="S10" s="40">
        <f>HARIAN!S11</f>
        <v>0.98976982097186705</v>
      </c>
    </row>
    <row r="11" spans="3:19" ht="15.75">
      <c r="C11" s="23" t="s">
        <v>42</v>
      </c>
      <c r="D11" s="24">
        <f>HARIAN!D12</f>
        <v>389</v>
      </c>
      <c r="E11" s="24">
        <f>HARIAN!E12</f>
        <v>13</v>
      </c>
      <c r="F11" s="24">
        <f>HARIAN!F12</f>
        <v>11</v>
      </c>
      <c r="G11" s="24">
        <f>HARIAN!G12</f>
        <v>7</v>
      </c>
      <c r="H11" s="24">
        <f>HARIAN!H12</f>
        <v>2</v>
      </c>
      <c r="I11" s="24">
        <f>HARIAN!I12</f>
        <v>19</v>
      </c>
      <c r="J11" s="24">
        <f>HARIAN!J12</f>
        <v>11</v>
      </c>
      <c r="K11" s="24">
        <f>HARIAN!K12</f>
        <v>1</v>
      </c>
      <c r="L11" s="24">
        <f>HARIAN!L12</f>
        <v>0</v>
      </c>
      <c r="M11" s="24">
        <f>HARIAN!M12</f>
        <v>8</v>
      </c>
      <c r="N11" s="24">
        <f>HARIAN!N12</f>
        <v>20</v>
      </c>
      <c r="O11" s="24">
        <f>HARIAN!O12</f>
        <v>6</v>
      </c>
      <c r="P11" s="24">
        <f>HARIAN!P12</f>
        <v>288</v>
      </c>
      <c r="Q11" s="40">
        <f>HARIAN!Q12</f>
        <v>0.8044692737430168</v>
      </c>
      <c r="R11" s="40">
        <f>HARIAN!R12</f>
        <v>0.89440993788819878</v>
      </c>
      <c r="S11" s="40">
        <f>HARIAN!S12</f>
        <v>0.98269896193771622</v>
      </c>
    </row>
    <row r="12" spans="3:19" ht="15.75">
      <c r="C12" s="23" t="s">
        <v>45</v>
      </c>
      <c r="D12" s="24">
        <f>HARIAN!D13</f>
        <v>345</v>
      </c>
      <c r="E12" s="24">
        <f>HARIAN!E13</f>
        <v>6</v>
      </c>
      <c r="F12" s="24">
        <f>HARIAN!F13</f>
        <v>3</v>
      </c>
      <c r="G12" s="24">
        <f>HARIAN!G13</f>
        <v>6</v>
      </c>
      <c r="H12" s="24">
        <f>HARIAN!H13</f>
        <v>6</v>
      </c>
      <c r="I12" s="24">
        <f>HARIAN!I13</f>
        <v>54</v>
      </c>
      <c r="J12" s="24">
        <f>HARIAN!J13</f>
        <v>20</v>
      </c>
      <c r="K12" s="24">
        <f>HARIAN!K13</f>
        <v>8</v>
      </c>
      <c r="L12" s="24">
        <f>HARIAN!L13</f>
        <v>0</v>
      </c>
      <c r="M12" s="24">
        <f>HARIAN!M13</f>
        <v>42</v>
      </c>
      <c r="N12" s="24">
        <f>HARIAN!N13</f>
        <v>12</v>
      </c>
      <c r="O12" s="24">
        <f>HARIAN!O13</f>
        <v>7</v>
      </c>
      <c r="P12" s="24">
        <f>HARIAN!P13</f>
        <v>182</v>
      </c>
      <c r="Q12" s="40">
        <f>HARIAN!Q13</f>
        <v>0.65</v>
      </c>
      <c r="R12" s="40">
        <f>HARIAN!R13</f>
        <v>0.74897119341563789</v>
      </c>
      <c r="S12" s="40">
        <f>HARIAN!S13</f>
        <v>0.81318681318681318</v>
      </c>
    </row>
    <row r="13" spans="3:19" ht="15.75">
      <c r="C13" s="23" t="s">
        <v>55</v>
      </c>
      <c r="D13" s="24">
        <f>HARIAN!D14</f>
        <v>511</v>
      </c>
      <c r="E13" s="24">
        <f>HARIAN!E14</f>
        <v>15</v>
      </c>
      <c r="F13" s="24">
        <f>HARIAN!F14</f>
        <v>17</v>
      </c>
      <c r="G13" s="24">
        <f>HARIAN!G14</f>
        <v>0</v>
      </c>
      <c r="H13" s="24">
        <f>HARIAN!H14</f>
        <v>3</v>
      </c>
      <c r="I13" s="24">
        <f>HARIAN!I14</f>
        <v>75</v>
      </c>
      <c r="J13" s="24">
        <f>HARIAN!J14</f>
        <v>54</v>
      </c>
      <c r="K13" s="24">
        <f>HARIAN!K14</f>
        <v>0</v>
      </c>
      <c r="L13" s="24">
        <f>HARIAN!L14</f>
        <v>1</v>
      </c>
      <c r="M13" s="24">
        <f>HARIAN!M14</f>
        <v>5</v>
      </c>
      <c r="N13" s="24">
        <f>HARIAN!N14</f>
        <v>11</v>
      </c>
      <c r="O13" s="24">
        <f>HARIAN!O14</f>
        <v>0</v>
      </c>
      <c r="P13" s="24">
        <f>HARIAN!P14</f>
        <v>329</v>
      </c>
      <c r="Q13" s="40">
        <f>HARIAN!Q14</f>
        <v>0.78520286396181382</v>
      </c>
      <c r="R13" s="40">
        <f>HARIAN!R14</f>
        <v>0.95362318840579707</v>
      </c>
      <c r="S13" s="40">
        <f>HARIAN!S14</f>
        <v>0.96969696969696972</v>
      </c>
    </row>
    <row r="14" spans="3:19" ht="15.75">
      <c r="C14" s="25" t="s">
        <v>62</v>
      </c>
      <c r="D14" s="26">
        <f>SUM(D9:D13)</f>
        <v>1920</v>
      </c>
      <c r="E14" s="26">
        <f>SUM(E9:E13)</f>
        <v>46</v>
      </c>
      <c r="F14" s="26">
        <f>SUM(F9:F13)</f>
        <v>42</v>
      </c>
      <c r="G14" s="26">
        <f t="shared" ref="G14:P14" si="0">SUM(G9:G13)</f>
        <v>20</v>
      </c>
      <c r="H14" s="26">
        <f t="shared" si="0"/>
        <v>19</v>
      </c>
      <c r="I14" s="26">
        <f t="shared" si="0"/>
        <v>218</v>
      </c>
      <c r="J14" s="26">
        <f t="shared" si="0"/>
        <v>125</v>
      </c>
      <c r="K14" s="26">
        <f t="shared" si="0"/>
        <v>14</v>
      </c>
      <c r="L14" s="26">
        <f t="shared" si="0"/>
        <v>1</v>
      </c>
      <c r="M14" s="26">
        <f t="shared" si="0"/>
        <v>68</v>
      </c>
      <c r="N14" s="26">
        <f t="shared" si="0"/>
        <v>60</v>
      </c>
      <c r="O14" s="26">
        <f t="shared" si="0"/>
        <v>14</v>
      </c>
      <c r="P14" s="26">
        <f t="shared" si="0"/>
        <v>1285</v>
      </c>
      <c r="Q14" s="41">
        <f>HARIAN!Q15</f>
        <v>0.78068043742405835</v>
      </c>
      <c r="R14" s="41">
        <f>HARIAN!R15</f>
        <v>0.90049053959355296</v>
      </c>
      <c r="S14" s="41">
        <f>HARIAN!S15</f>
        <v>0.94427244582043346</v>
      </c>
    </row>
    <row r="15" spans="3:19" ht="16.5" thickBot="1">
      <c r="C15" s="27"/>
      <c r="D15" s="27"/>
      <c r="E15" s="27"/>
      <c r="F15" s="27"/>
      <c r="G15" s="27"/>
      <c r="H15" s="27"/>
      <c r="I15" s="27"/>
      <c r="J15" s="27"/>
      <c r="K15" s="27"/>
      <c r="L15" s="27"/>
      <c r="M15" s="27"/>
      <c r="N15" s="27"/>
      <c r="O15" s="27"/>
      <c r="P15" s="27"/>
      <c r="Q15" s="27"/>
      <c r="R15" s="27"/>
      <c r="S15" s="27"/>
    </row>
    <row r="16" spans="3:19" ht="15.75">
      <c r="C16" s="28" t="s">
        <v>71</v>
      </c>
      <c r="D16" s="130" t="s">
        <v>72</v>
      </c>
      <c r="E16" s="131"/>
      <c r="G16" s="60" t="s">
        <v>134</v>
      </c>
      <c r="H16" s="61"/>
      <c r="I16" s="61"/>
      <c r="J16" s="61"/>
      <c r="K16" s="61"/>
      <c r="L16" s="60" t="s">
        <v>541</v>
      </c>
      <c r="M16" s="61"/>
      <c r="N16" s="61"/>
    </row>
    <row r="17" spans="2:21" ht="15.75">
      <c r="C17" s="29"/>
      <c r="D17" s="127" t="s">
        <v>73</v>
      </c>
      <c r="E17" s="128"/>
      <c r="G17" s="61" t="s">
        <v>135</v>
      </c>
      <c r="H17" s="61"/>
      <c r="I17" s="61"/>
      <c r="J17" s="61"/>
      <c r="K17" s="61"/>
      <c r="L17" s="61" t="s">
        <v>542</v>
      </c>
      <c r="M17" s="61"/>
      <c r="N17" s="61"/>
    </row>
    <row r="18" spans="2:21">
      <c r="C18" s="30"/>
      <c r="D18" s="127" t="s">
        <v>74</v>
      </c>
      <c r="E18" s="128"/>
      <c r="G18" s="61" t="s">
        <v>136</v>
      </c>
      <c r="H18" s="61"/>
      <c r="I18" s="61"/>
      <c r="J18" s="61"/>
      <c r="K18" s="61"/>
      <c r="L18" s="61" t="s">
        <v>543</v>
      </c>
      <c r="M18" s="61"/>
      <c r="N18" s="61"/>
    </row>
    <row r="19" spans="2:21">
      <c r="C19" s="31"/>
      <c r="D19" s="127" t="s">
        <v>75</v>
      </c>
      <c r="E19" s="128"/>
      <c r="G19" s="61" t="s">
        <v>137</v>
      </c>
      <c r="H19" s="61"/>
      <c r="I19" s="61"/>
      <c r="J19" s="61"/>
      <c r="K19" s="61"/>
      <c r="L19" s="61" t="s">
        <v>544</v>
      </c>
      <c r="M19" s="61"/>
      <c r="N19" s="61"/>
    </row>
    <row r="20" spans="2:21">
      <c r="C20" s="32"/>
      <c r="D20" s="127" t="s">
        <v>76</v>
      </c>
      <c r="E20" s="128"/>
      <c r="G20" s="61" t="s">
        <v>545</v>
      </c>
      <c r="H20" s="61"/>
      <c r="I20" s="61"/>
      <c r="J20" s="61"/>
      <c r="K20" s="61"/>
      <c r="L20" s="61"/>
      <c r="M20" s="61"/>
      <c r="N20" s="61"/>
    </row>
    <row r="21" spans="2:21" ht="15.75" thickBot="1">
      <c r="C21" s="33"/>
      <c r="D21" s="123" t="s">
        <v>138</v>
      </c>
      <c r="E21" s="124"/>
      <c r="G21" s="61" t="s">
        <v>139</v>
      </c>
      <c r="H21" s="61"/>
      <c r="I21" s="61"/>
      <c r="J21" s="61"/>
      <c r="K21" s="61"/>
      <c r="L21" s="61"/>
      <c r="M21" s="61"/>
      <c r="N21" s="61"/>
    </row>
    <row r="22" spans="2:21">
      <c r="D22" s="1"/>
      <c r="E22" s="1"/>
    </row>
    <row r="23" spans="2:21">
      <c r="B23" s="179" t="str">
        <f ca="1">C1</f>
        <v xml:space="preserve">PROVISIONING NEW SALES INDIBIZ TR3 JBN MTD H-1  2026-08-17 </v>
      </c>
      <c r="C23" s="179"/>
      <c r="D23" s="179"/>
      <c r="E23" s="179"/>
      <c r="F23" s="179"/>
      <c r="G23" s="179"/>
      <c r="H23" s="179"/>
      <c r="I23" s="179"/>
      <c r="J23" s="179"/>
      <c r="K23" s="179"/>
      <c r="L23" s="179"/>
      <c r="M23" s="179"/>
      <c r="N23" s="179"/>
      <c r="O23" s="179"/>
      <c r="P23" s="179"/>
      <c r="Q23" s="179"/>
      <c r="R23" s="179"/>
      <c r="S23" s="84"/>
    </row>
    <row r="24" spans="2:21">
      <c r="B24" s="179" t="str">
        <f ca="1">C2</f>
        <v xml:space="preserve">PERIODE ORDER &amp; PS : 2026-08-01 to  2026-08-17 </v>
      </c>
      <c r="C24" s="179"/>
      <c r="D24" s="179"/>
      <c r="E24" s="179"/>
      <c r="F24" s="179"/>
      <c r="G24" s="179"/>
      <c r="H24" s="179"/>
      <c r="I24" s="179"/>
      <c r="J24" s="179"/>
      <c r="K24" s="179"/>
      <c r="L24" s="179"/>
      <c r="M24" s="179"/>
      <c r="N24" s="179"/>
      <c r="O24" s="179"/>
      <c r="P24" s="179"/>
      <c r="Q24" s="179"/>
      <c r="R24" s="179"/>
      <c r="S24" s="84"/>
    </row>
    <row r="25" spans="2:21" ht="18.75">
      <c r="B25" s="126" t="str">
        <f>C3</f>
        <v>Last update proses : 14-08-2026 09:19:06 WIB (Source: ETL XPRO)</v>
      </c>
      <c r="C25" s="126"/>
      <c r="D25" s="126"/>
      <c r="E25" s="126"/>
      <c r="F25" s="126"/>
      <c r="G25" s="126"/>
      <c r="H25" s="126"/>
      <c r="I25" s="126"/>
      <c r="J25" s="126"/>
      <c r="K25" s="126"/>
      <c r="L25" s="126"/>
      <c r="M25" s="126"/>
      <c r="N25" s="126"/>
      <c r="O25" s="126"/>
      <c r="P25" s="126"/>
      <c r="Q25" s="126"/>
      <c r="R25" s="126"/>
      <c r="S25" s="35"/>
    </row>
    <row r="26" spans="2:21" ht="6.75" customHeight="1">
      <c r="B26" s="102"/>
      <c r="C26" s="102"/>
      <c r="D26" s="102"/>
      <c r="E26" s="102"/>
      <c r="F26" s="102"/>
      <c r="G26" s="102"/>
      <c r="H26" s="102"/>
      <c r="I26" s="102"/>
      <c r="J26" s="102"/>
      <c r="K26" s="102"/>
      <c r="L26" s="102"/>
      <c r="M26" s="102"/>
      <c r="N26" s="102"/>
      <c r="O26" s="102"/>
      <c r="P26" s="102"/>
      <c r="Q26" s="102"/>
      <c r="R26" s="102"/>
      <c r="S26" s="36"/>
    </row>
    <row r="27" spans="2:21" ht="9" customHeight="1"/>
    <row r="28" spans="2:21" ht="15" customHeight="1">
      <c r="B28" s="157" t="s">
        <v>1</v>
      </c>
      <c r="C28" s="157" t="s">
        <v>78</v>
      </c>
      <c r="D28" s="157" t="s">
        <v>129</v>
      </c>
      <c r="E28" s="151" t="s">
        <v>67</v>
      </c>
      <c r="F28" s="181" t="s">
        <v>12</v>
      </c>
      <c r="G28" s="181"/>
      <c r="H28" s="181"/>
      <c r="I28" s="181" t="s">
        <v>14</v>
      </c>
      <c r="J28" s="176" t="s">
        <v>8</v>
      </c>
      <c r="K28" s="176" t="s">
        <v>9</v>
      </c>
      <c r="L28" s="182" t="s">
        <v>10</v>
      </c>
      <c r="M28" s="182"/>
      <c r="N28" s="182"/>
      <c r="O28" s="182"/>
      <c r="P28" s="178" t="s">
        <v>11</v>
      </c>
      <c r="Q28" s="122" t="s">
        <v>130</v>
      </c>
      <c r="R28" s="147" t="s">
        <v>893</v>
      </c>
      <c r="S28" s="147" t="s">
        <v>894</v>
      </c>
    </row>
    <row r="29" spans="2:21" ht="15" customHeight="1">
      <c r="B29" s="157"/>
      <c r="C29" s="157"/>
      <c r="D29" s="157"/>
      <c r="E29" s="151"/>
      <c r="F29" s="181"/>
      <c r="G29" s="181"/>
      <c r="H29" s="181"/>
      <c r="I29" s="181"/>
      <c r="J29" s="176"/>
      <c r="K29" s="176"/>
      <c r="L29" s="182"/>
      <c r="M29" s="182"/>
      <c r="N29" s="182"/>
      <c r="O29" s="182"/>
      <c r="P29" s="178"/>
      <c r="Q29" s="122"/>
      <c r="R29" s="148"/>
      <c r="S29" s="148"/>
    </row>
    <row r="30" spans="2:21" ht="15" customHeight="1">
      <c r="B30" s="157"/>
      <c r="C30" s="157"/>
      <c r="D30" s="157"/>
      <c r="E30" s="151"/>
      <c r="F30" s="181"/>
      <c r="G30" s="181"/>
      <c r="H30" s="181"/>
      <c r="I30" s="181"/>
      <c r="J30" s="176"/>
      <c r="K30" s="176"/>
      <c r="L30" s="182"/>
      <c r="M30" s="182"/>
      <c r="N30" s="182"/>
      <c r="O30" s="182"/>
      <c r="P30" s="178"/>
      <c r="Q30" s="122"/>
      <c r="R30" s="148"/>
      <c r="S30" s="148"/>
    </row>
    <row r="31" spans="2:21" s="19" customFormat="1" ht="48" customHeight="1">
      <c r="B31" s="157"/>
      <c r="C31" s="157"/>
      <c r="D31" s="157"/>
      <c r="E31" s="151"/>
      <c r="F31" s="22" t="s">
        <v>133</v>
      </c>
      <c r="G31" s="22" t="s">
        <v>30</v>
      </c>
      <c r="H31" s="22" t="s">
        <v>69</v>
      </c>
      <c r="I31" s="181"/>
      <c r="J31" s="176"/>
      <c r="K31" s="176"/>
      <c r="L31" s="37" t="s">
        <v>2</v>
      </c>
      <c r="M31" s="37" t="s">
        <v>18</v>
      </c>
      <c r="N31" s="37" t="s">
        <v>20</v>
      </c>
      <c r="O31" s="37" t="s">
        <v>22</v>
      </c>
      <c r="P31" s="178"/>
      <c r="Q31" s="122"/>
      <c r="R31" s="149"/>
      <c r="S31" s="149"/>
    </row>
    <row r="32" spans="2:21" ht="15.75">
      <c r="B32" s="183" t="s">
        <v>34</v>
      </c>
      <c r="C32" s="89" t="s">
        <v>79</v>
      </c>
      <c r="D32" s="65">
        <f>HARIAN!D33</f>
        <v>42</v>
      </c>
      <c r="E32" s="65">
        <f>HARIAN!E33</f>
        <v>1</v>
      </c>
      <c r="F32" s="65">
        <f>HARIAN!F33</f>
        <v>1</v>
      </c>
      <c r="G32" s="65">
        <f>HARIAN!G33</f>
        <v>3</v>
      </c>
      <c r="H32" s="65">
        <f>HARIAN!H33</f>
        <v>0</v>
      </c>
      <c r="I32" s="65">
        <f>HARIAN!I33</f>
        <v>4</v>
      </c>
      <c r="J32" s="65">
        <f>HARIAN!J33</f>
        <v>0</v>
      </c>
      <c r="K32" s="65">
        <f>HARIAN!K33</f>
        <v>0</v>
      </c>
      <c r="L32" s="65">
        <f>HARIAN!L33</f>
        <v>0</v>
      </c>
      <c r="M32" s="65">
        <f>HARIAN!M33</f>
        <v>0</v>
      </c>
      <c r="N32" s="65">
        <f>HARIAN!N33</f>
        <v>1</v>
      </c>
      <c r="O32" s="65">
        <f>HARIAN!O33</f>
        <v>0</v>
      </c>
      <c r="P32" s="65">
        <f>HARIAN!P33</f>
        <v>32</v>
      </c>
      <c r="Q32" s="40">
        <f>T32</f>
        <v>0.86486486486486491</v>
      </c>
      <c r="R32" s="40">
        <f t="shared" ref="R32:R67" si="1">U32</f>
        <v>0.96969696969696972</v>
      </c>
      <c r="S32" s="40">
        <f>VLOOKUP(C32,Sheet3!$A$19:$G$81,7,FALSE)</f>
        <v>0.8125</v>
      </c>
      <c r="T32" s="10">
        <f>P32/(D32-F32-K32-I32)</f>
        <v>0.86486486486486491</v>
      </c>
      <c r="U32" s="10">
        <f>P32/(M32+N32+O32+P32)</f>
        <v>0.96969696969696972</v>
      </c>
    </row>
    <row r="33" spans="2:21" ht="15.75">
      <c r="B33" s="183"/>
      <c r="C33" s="89" t="s">
        <v>85</v>
      </c>
      <c r="D33" s="65">
        <f>HARIAN!D34+HARIAN!D39</f>
        <v>21</v>
      </c>
      <c r="E33" s="65">
        <f>HARIAN!E34+HARIAN!E39</f>
        <v>1</v>
      </c>
      <c r="F33" s="65">
        <f>HARIAN!F34+HARIAN!F39</f>
        <v>1</v>
      </c>
      <c r="G33" s="65">
        <f>HARIAN!G34+HARIAN!G39</f>
        <v>0</v>
      </c>
      <c r="H33" s="65">
        <f>HARIAN!H34+HARIAN!H39</f>
        <v>1</v>
      </c>
      <c r="I33" s="65">
        <f>HARIAN!I34+HARIAN!I39</f>
        <v>4</v>
      </c>
      <c r="J33" s="65">
        <f>HARIAN!J34+HARIAN!J39</f>
        <v>1</v>
      </c>
      <c r="K33" s="65">
        <f>HARIAN!K34+HARIAN!K39</f>
        <v>0</v>
      </c>
      <c r="L33" s="65">
        <f>HARIAN!L34+HARIAN!L39</f>
        <v>0</v>
      </c>
      <c r="M33" s="65">
        <f>HARIAN!M34+HARIAN!M39</f>
        <v>1</v>
      </c>
      <c r="N33" s="65">
        <f>HARIAN!N34+HARIAN!N39</f>
        <v>1</v>
      </c>
      <c r="O33" s="65">
        <f>HARIAN!O34+HARIAN!O39</f>
        <v>0</v>
      </c>
      <c r="P33" s="65">
        <f>HARIAN!P34+HARIAN!P39</f>
        <v>11</v>
      </c>
      <c r="Q33" s="40">
        <f t="shared" ref="Q33:Q67" si="2">T33</f>
        <v>0.6875</v>
      </c>
      <c r="R33" s="40">
        <f t="shared" si="1"/>
        <v>0.84615384615384615</v>
      </c>
      <c r="S33" s="40">
        <f>VLOOKUP(C33,Sheet3!$A$19:$G$81,7,FALSE)</f>
        <v>0.72727272727272729</v>
      </c>
      <c r="T33" s="10">
        <f t="shared" ref="T33:T67" si="3">P33/(D33-F33-K33-I33)</f>
        <v>0.6875</v>
      </c>
      <c r="U33" s="10">
        <f t="shared" ref="U33:U67" si="4">P33/(M33+N33+O33+P33)</f>
        <v>0.84615384615384615</v>
      </c>
    </row>
    <row r="34" spans="2:21" ht="15.75">
      <c r="B34" s="183"/>
      <c r="C34" s="89" t="s">
        <v>81</v>
      </c>
      <c r="D34" s="65">
        <f>HARIAN!D35</f>
        <v>22</v>
      </c>
      <c r="E34" s="65">
        <f>HARIAN!E35</f>
        <v>3</v>
      </c>
      <c r="F34" s="65">
        <f>HARIAN!F35</f>
        <v>2</v>
      </c>
      <c r="G34" s="65">
        <f>HARIAN!G35</f>
        <v>0</v>
      </c>
      <c r="H34" s="65">
        <f>HARIAN!H35</f>
        <v>0</v>
      </c>
      <c r="I34" s="65">
        <f>HARIAN!I35</f>
        <v>5</v>
      </c>
      <c r="J34" s="65">
        <f>HARIAN!J35</f>
        <v>0</v>
      </c>
      <c r="K34" s="65">
        <f>HARIAN!K35</f>
        <v>0</v>
      </c>
      <c r="L34" s="65">
        <f>HARIAN!L35</f>
        <v>0</v>
      </c>
      <c r="M34" s="65">
        <f>HARIAN!M35</f>
        <v>0</v>
      </c>
      <c r="N34" s="65">
        <f>HARIAN!N35</f>
        <v>0</v>
      </c>
      <c r="O34" s="65">
        <f>HARIAN!O35</f>
        <v>0</v>
      </c>
      <c r="P34" s="65">
        <f>HARIAN!P35</f>
        <v>12</v>
      </c>
      <c r="Q34" s="40">
        <f t="shared" si="2"/>
        <v>0.8</v>
      </c>
      <c r="R34" s="40">
        <f t="shared" si="1"/>
        <v>1</v>
      </c>
      <c r="S34" s="40">
        <f>VLOOKUP(C34,Sheet3!$A$19:$G$81,7,FALSE)</f>
        <v>0.75</v>
      </c>
      <c r="T34" s="10">
        <f t="shared" si="3"/>
        <v>0.8</v>
      </c>
      <c r="U34" s="10">
        <f t="shared" si="4"/>
        <v>1</v>
      </c>
    </row>
    <row r="35" spans="2:21" ht="15.75">
      <c r="B35" s="183"/>
      <c r="C35" s="89" t="s">
        <v>82</v>
      </c>
      <c r="D35" s="65">
        <f>HARIAN!D36</f>
        <v>30</v>
      </c>
      <c r="E35" s="65">
        <f>HARIAN!E36</f>
        <v>6</v>
      </c>
      <c r="F35" s="65">
        <f>HARIAN!F36</f>
        <v>2</v>
      </c>
      <c r="G35" s="65">
        <f>HARIAN!G36</f>
        <v>0</v>
      </c>
      <c r="H35" s="65">
        <f>HARIAN!H36</f>
        <v>1</v>
      </c>
      <c r="I35" s="65">
        <f>HARIAN!I36</f>
        <v>5</v>
      </c>
      <c r="J35" s="65">
        <f>HARIAN!J36</f>
        <v>0</v>
      </c>
      <c r="K35" s="65">
        <f>HARIAN!K36</f>
        <v>1</v>
      </c>
      <c r="L35" s="65">
        <f>HARIAN!L36</f>
        <v>0</v>
      </c>
      <c r="M35" s="65">
        <f>HARIAN!M36</f>
        <v>0</v>
      </c>
      <c r="N35" s="65">
        <f>HARIAN!N36</f>
        <v>3</v>
      </c>
      <c r="O35" s="65">
        <f>HARIAN!O36</f>
        <v>0</v>
      </c>
      <c r="P35" s="65">
        <f>HARIAN!P36</f>
        <v>12</v>
      </c>
      <c r="Q35" s="40">
        <f t="shared" si="2"/>
        <v>0.54545454545454541</v>
      </c>
      <c r="R35" s="40">
        <f t="shared" si="1"/>
        <v>0.8</v>
      </c>
      <c r="S35" s="40">
        <f>VLOOKUP(C35,Sheet3!$A$19:$G$81,7,FALSE)</f>
        <v>1</v>
      </c>
      <c r="T35" s="10">
        <f t="shared" si="3"/>
        <v>0.54545454545454541</v>
      </c>
      <c r="U35" s="10">
        <f t="shared" si="4"/>
        <v>0.8</v>
      </c>
    </row>
    <row r="36" spans="2:21" ht="15.75">
      <c r="B36" s="183"/>
      <c r="C36" s="89" t="s">
        <v>83</v>
      </c>
      <c r="D36" s="65">
        <f>HARIAN!D37</f>
        <v>22</v>
      </c>
      <c r="E36" s="65">
        <f>HARIAN!E37</f>
        <v>1</v>
      </c>
      <c r="F36" s="65">
        <f>HARIAN!F37</f>
        <v>1</v>
      </c>
      <c r="G36" s="65">
        <f>HARIAN!G37</f>
        <v>1</v>
      </c>
      <c r="H36" s="65">
        <f>HARIAN!H37</f>
        <v>0</v>
      </c>
      <c r="I36" s="65">
        <f>HARIAN!I37</f>
        <v>6</v>
      </c>
      <c r="J36" s="65">
        <f>HARIAN!J37</f>
        <v>0</v>
      </c>
      <c r="K36" s="65">
        <f>HARIAN!K37</f>
        <v>0</v>
      </c>
      <c r="L36" s="65">
        <f>HARIAN!L37</f>
        <v>0</v>
      </c>
      <c r="M36" s="65">
        <f>HARIAN!M37</f>
        <v>0</v>
      </c>
      <c r="N36" s="65">
        <f>HARIAN!N37</f>
        <v>1</v>
      </c>
      <c r="O36" s="65">
        <f>HARIAN!O37</f>
        <v>0</v>
      </c>
      <c r="P36" s="65">
        <f>HARIAN!P37</f>
        <v>12</v>
      </c>
      <c r="Q36" s="40">
        <f t="shared" si="2"/>
        <v>0.8</v>
      </c>
      <c r="R36" s="40">
        <f t="shared" si="1"/>
        <v>0.92307692307692313</v>
      </c>
      <c r="S36" s="40">
        <f>VLOOKUP(C36,Sheet3!$A$19:$G$81,7,FALSE)</f>
        <v>0.83333333333333337</v>
      </c>
      <c r="T36" s="10">
        <f t="shared" si="3"/>
        <v>0.8</v>
      </c>
      <c r="U36" s="10">
        <f t="shared" si="4"/>
        <v>0.92307692307692313</v>
      </c>
    </row>
    <row r="37" spans="2:21" ht="15.75">
      <c r="B37" s="183"/>
      <c r="C37" s="89" t="s">
        <v>84</v>
      </c>
      <c r="D37" s="65">
        <f>HARIAN!D38</f>
        <v>24</v>
      </c>
      <c r="E37" s="65">
        <f>HARIAN!E38</f>
        <v>0</v>
      </c>
      <c r="F37" s="65">
        <f>HARIAN!F38</f>
        <v>1</v>
      </c>
      <c r="G37" s="65">
        <f>HARIAN!G38</f>
        <v>0</v>
      </c>
      <c r="H37" s="65">
        <f>HARIAN!H38</f>
        <v>1</v>
      </c>
      <c r="I37" s="65">
        <f>HARIAN!I38</f>
        <v>5</v>
      </c>
      <c r="J37" s="65">
        <f>HARIAN!J38</f>
        <v>2</v>
      </c>
      <c r="K37" s="65">
        <f>HARIAN!K38</f>
        <v>1</v>
      </c>
      <c r="L37" s="65">
        <f>HARIAN!L38</f>
        <v>0</v>
      </c>
      <c r="M37" s="65">
        <f>HARIAN!M38</f>
        <v>0</v>
      </c>
      <c r="N37" s="65">
        <f>HARIAN!N38</f>
        <v>2</v>
      </c>
      <c r="O37" s="65">
        <f>HARIAN!O38</f>
        <v>0</v>
      </c>
      <c r="P37" s="65">
        <f>HARIAN!P38</f>
        <v>1</v>
      </c>
      <c r="Q37" s="40">
        <f t="shared" si="2"/>
        <v>5.8823529411764705E-2</v>
      </c>
      <c r="R37" s="40">
        <f t="shared" si="1"/>
        <v>0.33333333333333331</v>
      </c>
      <c r="S37" s="40">
        <f>VLOOKUP(C37,Sheet3!$A$19:$G$81,7,FALSE)</f>
        <v>0.83333333333333337</v>
      </c>
      <c r="T37" s="10">
        <f t="shared" si="3"/>
        <v>5.8823529411764705E-2</v>
      </c>
      <c r="U37" s="10">
        <f t="shared" si="4"/>
        <v>0.33333333333333331</v>
      </c>
    </row>
    <row r="38" spans="2:21" ht="15.75">
      <c r="B38" s="183"/>
      <c r="C38" s="89" t="s">
        <v>86</v>
      </c>
      <c r="D38" s="65">
        <f>HARIAN!D40</f>
        <v>18</v>
      </c>
      <c r="E38" s="65">
        <f>HARIAN!E40</f>
        <v>0</v>
      </c>
      <c r="F38" s="65">
        <f>HARIAN!F40</f>
        <v>2</v>
      </c>
      <c r="G38" s="65">
        <f>HARIAN!G40</f>
        <v>0</v>
      </c>
      <c r="H38" s="65">
        <f>HARIAN!H40</f>
        <v>0</v>
      </c>
      <c r="I38" s="65">
        <f>HARIAN!I40</f>
        <v>4</v>
      </c>
      <c r="J38" s="65">
        <f>HARIAN!J40</f>
        <v>2</v>
      </c>
      <c r="K38" s="65">
        <f>HARIAN!K40</f>
        <v>0</v>
      </c>
      <c r="L38" s="65">
        <f>HARIAN!L40</f>
        <v>0</v>
      </c>
      <c r="M38" s="65">
        <f>HARIAN!M40</f>
        <v>0</v>
      </c>
      <c r="N38" s="65">
        <f>HARIAN!N40</f>
        <v>1</v>
      </c>
      <c r="O38" s="65">
        <f>HARIAN!O40</f>
        <v>0</v>
      </c>
      <c r="P38" s="65">
        <f>HARIAN!P40</f>
        <v>8</v>
      </c>
      <c r="Q38" s="40">
        <f t="shared" si="2"/>
        <v>0.66666666666666663</v>
      </c>
      <c r="R38" s="40">
        <f t="shared" si="1"/>
        <v>0.88888888888888884</v>
      </c>
      <c r="S38" s="40">
        <f>VLOOKUP(C38,Sheet3!$A$19:$G$81,7,FALSE)</f>
        <v>0.66666666666666663</v>
      </c>
      <c r="T38" s="10">
        <f t="shared" si="3"/>
        <v>0.66666666666666663</v>
      </c>
      <c r="U38" s="10">
        <f t="shared" si="4"/>
        <v>0.88888888888888884</v>
      </c>
    </row>
    <row r="39" spans="2:21" ht="15.75">
      <c r="B39" s="184" t="s">
        <v>38</v>
      </c>
      <c r="C39" s="90" t="s">
        <v>87</v>
      </c>
      <c r="D39" s="67">
        <f>HARIAN!D41</f>
        <v>60</v>
      </c>
      <c r="E39" s="67">
        <f>HARIAN!E41</f>
        <v>0</v>
      </c>
      <c r="F39" s="67">
        <f>HARIAN!F41</f>
        <v>0</v>
      </c>
      <c r="G39" s="67">
        <f>HARIAN!G41</f>
        <v>0</v>
      </c>
      <c r="H39" s="67">
        <f>HARIAN!H41</f>
        <v>0</v>
      </c>
      <c r="I39" s="67">
        <f>HARIAN!I41</f>
        <v>8</v>
      </c>
      <c r="J39" s="67">
        <f>HARIAN!J41</f>
        <v>11</v>
      </c>
      <c r="K39" s="67">
        <f>HARIAN!K41</f>
        <v>0</v>
      </c>
      <c r="L39" s="67">
        <f>HARIAN!L41</f>
        <v>0</v>
      </c>
      <c r="M39" s="67">
        <f>HARIAN!M41</f>
        <v>0</v>
      </c>
      <c r="N39" s="67">
        <f>HARIAN!N41</f>
        <v>1</v>
      </c>
      <c r="O39" s="67">
        <f>HARIAN!O41</f>
        <v>0</v>
      </c>
      <c r="P39" s="67">
        <f>HARIAN!P41</f>
        <v>39</v>
      </c>
      <c r="Q39" s="40">
        <f t="shared" si="2"/>
        <v>0.75</v>
      </c>
      <c r="R39" s="40">
        <f t="shared" si="1"/>
        <v>0.97499999999999998</v>
      </c>
      <c r="S39" s="40">
        <f>VLOOKUP(C39,Sheet3!$A$19:$G$81,7,FALSE)</f>
        <v>1</v>
      </c>
      <c r="T39" s="10">
        <f t="shared" si="3"/>
        <v>0.75</v>
      </c>
      <c r="U39" s="10">
        <f t="shared" si="4"/>
        <v>0.97499999999999998</v>
      </c>
    </row>
    <row r="40" spans="2:21" ht="15.75">
      <c r="B40" s="184"/>
      <c r="C40" s="90" t="s">
        <v>88</v>
      </c>
      <c r="D40" s="67">
        <f>HARIAN!D42+HARIAN!D52</f>
        <v>50</v>
      </c>
      <c r="E40" s="67">
        <f>HARIAN!E42+HARIAN!E52</f>
        <v>0</v>
      </c>
      <c r="F40" s="67">
        <f>HARIAN!F42+HARIAN!F52</f>
        <v>0</v>
      </c>
      <c r="G40" s="67">
        <f>HARIAN!G42+HARIAN!G52</f>
        <v>0</v>
      </c>
      <c r="H40" s="67">
        <f>HARIAN!H42+HARIAN!H52</f>
        <v>0</v>
      </c>
      <c r="I40" s="67">
        <f>HARIAN!I42+HARIAN!I52</f>
        <v>3</v>
      </c>
      <c r="J40" s="67">
        <f>HARIAN!J42+HARIAN!J52</f>
        <v>4</v>
      </c>
      <c r="K40" s="67">
        <f>HARIAN!K42+HARIAN!K52</f>
        <v>0</v>
      </c>
      <c r="L40" s="67">
        <f>HARIAN!L42+HARIAN!L52</f>
        <v>0</v>
      </c>
      <c r="M40" s="67">
        <f>HARIAN!M42+HARIAN!M52</f>
        <v>0</v>
      </c>
      <c r="N40" s="67">
        <f>HARIAN!N42+HARIAN!N52</f>
        <v>0</v>
      </c>
      <c r="O40" s="67">
        <f>HARIAN!O42+HARIAN!O52</f>
        <v>0</v>
      </c>
      <c r="P40" s="67">
        <f>HARIAN!P42+HARIAN!P52</f>
        <v>43</v>
      </c>
      <c r="Q40" s="40">
        <f t="shared" si="2"/>
        <v>0.91489361702127658</v>
      </c>
      <c r="R40" s="40">
        <f t="shared" si="1"/>
        <v>1</v>
      </c>
      <c r="S40" s="40">
        <f>VLOOKUP(C40,Sheet3!$A$19:$G$81,7,FALSE)</f>
        <v>1</v>
      </c>
      <c r="T40" s="10">
        <f t="shared" si="3"/>
        <v>0.91489361702127658</v>
      </c>
      <c r="U40" s="10">
        <f t="shared" si="4"/>
        <v>1</v>
      </c>
    </row>
    <row r="41" spans="2:21" ht="15.75">
      <c r="B41" s="184"/>
      <c r="C41" s="90" t="s">
        <v>89</v>
      </c>
      <c r="D41" s="67">
        <f>HARIAN!D43+HARIAN!D51</f>
        <v>45</v>
      </c>
      <c r="E41" s="67">
        <f>HARIAN!E43+HARIAN!E51</f>
        <v>0</v>
      </c>
      <c r="F41" s="67">
        <f>HARIAN!F43+HARIAN!F51</f>
        <v>0</v>
      </c>
      <c r="G41" s="67">
        <f>HARIAN!G43+HARIAN!G51</f>
        <v>2</v>
      </c>
      <c r="H41" s="67">
        <f>HARIAN!H43+HARIAN!H51</f>
        <v>1</v>
      </c>
      <c r="I41" s="67">
        <f>HARIAN!I43+HARIAN!I51</f>
        <v>1</v>
      </c>
      <c r="J41" s="67">
        <f>HARIAN!J43+HARIAN!J51</f>
        <v>3</v>
      </c>
      <c r="K41" s="67">
        <f>HARIAN!K43+HARIAN!K51</f>
        <v>1</v>
      </c>
      <c r="L41" s="67">
        <f>HARIAN!L43+HARIAN!L51</f>
        <v>0</v>
      </c>
      <c r="M41" s="67">
        <f>HARIAN!M43+HARIAN!M51</f>
        <v>1</v>
      </c>
      <c r="N41" s="67">
        <f>HARIAN!N43+HARIAN!N51</f>
        <v>1</v>
      </c>
      <c r="O41" s="67">
        <f>HARIAN!O43+HARIAN!O51</f>
        <v>0</v>
      </c>
      <c r="P41" s="67">
        <f>HARIAN!P43+HARIAN!P51</f>
        <v>35</v>
      </c>
      <c r="Q41" s="40">
        <f t="shared" si="2"/>
        <v>0.81395348837209303</v>
      </c>
      <c r="R41" s="40">
        <f t="shared" si="1"/>
        <v>0.94594594594594594</v>
      </c>
      <c r="S41" s="40">
        <f>VLOOKUP(C41,Sheet3!$A$19:$G$81,7,FALSE)</f>
        <v>1</v>
      </c>
      <c r="T41" s="10">
        <f t="shared" si="3"/>
        <v>0.81395348837209303</v>
      </c>
      <c r="U41" s="10">
        <f t="shared" si="4"/>
        <v>0.94594594594594594</v>
      </c>
    </row>
    <row r="42" spans="2:21" ht="15.75">
      <c r="B42" s="184"/>
      <c r="C42" s="90" t="s">
        <v>90</v>
      </c>
      <c r="D42" s="67">
        <f>HARIAN!D44</f>
        <v>80</v>
      </c>
      <c r="E42" s="67">
        <f>HARIAN!E44</f>
        <v>0</v>
      </c>
      <c r="F42" s="67">
        <f>HARIAN!F44</f>
        <v>1</v>
      </c>
      <c r="G42" s="67">
        <f>HARIAN!G44</f>
        <v>0</v>
      </c>
      <c r="H42" s="67">
        <f>HARIAN!H44</f>
        <v>2</v>
      </c>
      <c r="I42" s="67">
        <f>HARIAN!I44</f>
        <v>1</v>
      </c>
      <c r="J42" s="67">
        <f>HARIAN!J44</f>
        <v>4</v>
      </c>
      <c r="K42" s="67">
        <f>HARIAN!K44</f>
        <v>1</v>
      </c>
      <c r="L42" s="67">
        <f>HARIAN!L44</f>
        <v>0</v>
      </c>
      <c r="M42" s="67">
        <f>HARIAN!M44</f>
        <v>4</v>
      </c>
      <c r="N42" s="67">
        <f>HARIAN!N44</f>
        <v>3</v>
      </c>
      <c r="O42" s="67">
        <f>HARIAN!O44</f>
        <v>0</v>
      </c>
      <c r="P42" s="67">
        <f>HARIAN!P44</f>
        <v>63</v>
      </c>
      <c r="Q42" s="40">
        <f t="shared" si="2"/>
        <v>0.81818181818181823</v>
      </c>
      <c r="R42" s="40">
        <f t="shared" si="1"/>
        <v>0.9</v>
      </c>
      <c r="S42" s="40">
        <f>VLOOKUP(C42,Sheet3!$A$19:$G$81,7,FALSE)</f>
        <v>1</v>
      </c>
      <c r="T42" s="10">
        <f t="shared" si="3"/>
        <v>0.81818181818181823</v>
      </c>
      <c r="U42" s="10">
        <f t="shared" si="4"/>
        <v>0.9</v>
      </c>
    </row>
    <row r="43" spans="2:21" ht="15.75">
      <c r="B43" s="184"/>
      <c r="C43" s="90" t="s">
        <v>250</v>
      </c>
      <c r="D43" s="67">
        <f>HARIAN!D45</f>
        <v>84</v>
      </c>
      <c r="E43" s="67">
        <f>HARIAN!E45</f>
        <v>0</v>
      </c>
      <c r="F43" s="67">
        <f>HARIAN!F45</f>
        <v>0</v>
      </c>
      <c r="G43" s="67">
        <f>HARIAN!G45</f>
        <v>0</v>
      </c>
      <c r="H43" s="67">
        <f>HARIAN!H45</f>
        <v>2</v>
      </c>
      <c r="I43" s="67">
        <f>HARIAN!I45</f>
        <v>10</v>
      </c>
      <c r="J43" s="67">
        <f>HARIAN!J45</f>
        <v>4</v>
      </c>
      <c r="K43" s="67">
        <f>HARIAN!K45</f>
        <v>0</v>
      </c>
      <c r="L43" s="67">
        <f>HARIAN!L45</f>
        <v>0</v>
      </c>
      <c r="M43" s="67">
        <f>HARIAN!M45</f>
        <v>0</v>
      </c>
      <c r="N43" s="67">
        <f>HARIAN!N45</f>
        <v>0</v>
      </c>
      <c r="O43" s="67">
        <f>HARIAN!O45</f>
        <v>1</v>
      </c>
      <c r="P43" s="67">
        <f>HARIAN!P45</f>
        <v>67</v>
      </c>
      <c r="Q43" s="40">
        <f t="shared" si="2"/>
        <v>0.90540540540540537</v>
      </c>
      <c r="R43" s="40">
        <f t="shared" si="1"/>
        <v>0.98529411764705888</v>
      </c>
      <c r="S43" s="40">
        <f>VLOOKUP(C43,Sheet3!$A$19:$G$81,7,FALSE)</f>
        <v>1</v>
      </c>
      <c r="T43" s="10">
        <f t="shared" si="3"/>
        <v>0.90540540540540537</v>
      </c>
      <c r="U43" s="10">
        <f t="shared" si="4"/>
        <v>0.98529411764705888</v>
      </c>
    </row>
    <row r="44" spans="2:21" ht="15.75">
      <c r="B44" s="184"/>
      <c r="C44" s="90" t="s">
        <v>92</v>
      </c>
      <c r="D44" s="67">
        <f>HARIAN!D46</f>
        <v>40</v>
      </c>
      <c r="E44" s="67">
        <f>HARIAN!E46</f>
        <v>0</v>
      </c>
      <c r="F44" s="67">
        <f>HARIAN!F46</f>
        <v>0</v>
      </c>
      <c r="G44" s="67">
        <f>HARIAN!G46</f>
        <v>1</v>
      </c>
      <c r="H44" s="67">
        <f>HARIAN!H46</f>
        <v>0</v>
      </c>
      <c r="I44" s="67">
        <f>HARIAN!I46</f>
        <v>10</v>
      </c>
      <c r="J44" s="67">
        <f>HARIAN!J46</f>
        <v>0</v>
      </c>
      <c r="K44" s="67">
        <f>HARIAN!K46</f>
        <v>1</v>
      </c>
      <c r="L44" s="67">
        <f>HARIAN!L46</f>
        <v>0</v>
      </c>
      <c r="M44" s="67">
        <f>HARIAN!M46</f>
        <v>0</v>
      </c>
      <c r="N44" s="67">
        <f>HARIAN!N46</f>
        <v>1</v>
      </c>
      <c r="O44" s="67">
        <f>HARIAN!O46</f>
        <v>0</v>
      </c>
      <c r="P44" s="67">
        <f>HARIAN!P46</f>
        <v>27</v>
      </c>
      <c r="Q44" s="40">
        <f t="shared" si="2"/>
        <v>0.93103448275862066</v>
      </c>
      <c r="R44" s="40">
        <f t="shared" si="1"/>
        <v>0.9642857142857143</v>
      </c>
      <c r="S44" s="40">
        <f>VLOOKUP(C44,Sheet3!$A$19:$G$81,7,FALSE)</f>
        <v>0.92452830188679247</v>
      </c>
      <c r="T44" s="10">
        <f t="shared" si="3"/>
        <v>0.93103448275862066</v>
      </c>
      <c r="U44" s="10">
        <f t="shared" si="4"/>
        <v>0.9642857142857143</v>
      </c>
    </row>
    <row r="45" spans="2:21" ht="15.75">
      <c r="B45" s="184"/>
      <c r="C45" s="90" t="s">
        <v>93</v>
      </c>
      <c r="D45" s="67">
        <f>HARIAN!D47</f>
        <v>56</v>
      </c>
      <c r="E45" s="67">
        <f>HARIAN!E47</f>
        <v>0</v>
      </c>
      <c r="F45" s="67">
        <f>HARIAN!F47</f>
        <v>0</v>
      </c>
      <c r="G45" s="67">
        <f>HARIAN!G47</f>
        <v>0</v>
      </c>
      <c r="H45" s="67">
        <f>HARIAN!H47</f>
        <v>0</v>
      </c>
      <c r="I45" s="67">
        <f>HARIAN!I47</f>
        <v>3</v>
      </c>
      <c r="J45" s="67">
        <f>HARIAN!J47</f>
        <v>5</v>
      </c>
      <c r="K45" s="67">
        <f>HARIAN!K47</f>
        <v>0</v>
      </c>
      <c r="L45" s="67">
        <f>HARIAN!L47</f>
        <v>0</v>
      </c>
      <c r="M45" s="67">
        <f>HARIAN!M47</f>
        <v>3</v>
      </c>
      <c r="N45" s="67">
        <f>HARIAN!N47</f>
        <v>2</v>
      </c>
      <c r="O45" s="67">
        <f>HARIAN!O47</f>
        <v>0</v>
      </c>
      <c r="P45" s="67">
        <f>HARIAN!P47</f>
        <v>41</v>
      </c>
      <c r="Q45" s="40">
        <f t="shared" si="2"/>
        <v>0.77358490566037741</v>
      </c>
      <c r="R45" s="40">
        <f t="shared" si="1"/>
        <v>0.89130434782608692</v>
      </c>
      <c r="S45" s="40">
        <f>VLOOKUP(C45,Sheet3!$A$19:$G$81,7,FALSE)</f>
        <v>1</v>
      </c>
      <c r="T45" s="10">
        <f t="shared" si="3"/>
        <v>0.77358490566037741</v>
      </c>
      <c r="U45" s="10">
        <f t="shared" si="4"/>
        <v>0.89130434782608692</v>
      </c>
    </row>
    <row r="46" spans="2:21" ht="15.75">
      <c r="B46" s="184"/>
      <c r="C46" s="90" t="s">
        <v>92</v>
      </c>
      <c r="D46" s="67">
        <f>HARIAN!D48</f>
        <v>28</v>
      </c>
      <c r="E46" s="67">
        <f>HARIAN!E48</f>
        <v>0</v>
      </c>
      <c r="F46" s="67">
        <f>HARIAN!F48</f>
        <v>0</v>
      </c>
      <c r="G46" s="67">
        <f>HARIAN!G48</f>
        <v>0</v>
      </c>
      <c r="H46" s="67">
        <f>HARIAN!H48</f>
        <v>0</v>
      </c>
      <c r="I46" s="67">
        <f>HARIAN!I48</f>
        <v>0</v>
      </c>
      <c r="J46" s="67">
        <f>HARIAN!J48</f>
        <v>1</v>
      </c>
      <c r="K46" s="67">
        <f>HARIAN!K48</f>
        <v>0</v>
      </c>
      <c r="L46" s="67">
        <f>HARIAN!L48</f>
        <v>0</v>
      </c>
      <c r="M46" s="67">
        <f>HARIAN!M48</f>
        <v>1</v>
      </c>
      <c r="N46" s="67">
        <f>HARIAN!N48</f>
        <v>0</v>
      </c>
      <c r="O46" s="67">
        <f>HARIAN!O48</f>
        <v>0</v>
      </c>
      <c r="P46" s="67">
        <f>HARIAN!P48</f>
        <v>26</v>
      </c>
      <c r="Q46" s="40">
        <f t="shared" si="2"/>
        <v>0.9285714285714286</v>
      </c>
      <c r="R46" s="40">
        <f t="shared" si="1"/>
        <v>0.96296296296296291</v>
      </c>
      <c r="S46" s="40">
        <f>VLOOKUP(C46,Sheet3!$A$19:$G$81,7,FALSE)</f>
        <v>0.92452830188679247</v>
      </c>
      <c r="T46" s="10">
        <f t="shared" si="3"/>
        <v>0.9285714285714286</v>
      </c>
      <c r="U46" s="10">
        <f t="shared" si="4"/>
        <v>0.96296296296296291</v>
      </c>
    </row>
    <row r="47" spans="2:21" ht="15.75">
      <c r="B47" s="184"/>
      <c r="C47" s="90" t="s">
        <v>95</v>
      </c>
      <c r="D47" s="67">
        <f>HARIAN!D49+HARIAN!D50</f>
        <v>53</v>
      </c>
      <c r="E47" s="67">
        <f>HARIAN!E49+HARIAN!E50</f>
        <v>0</v>
      </c>
      <c r="F47" s="67">
        <f>HARIAN!F49+HARIAN!F50</f>
        <v>0</v>
      </c>
      <c r="G47" s="67">
        <f>HARIAN!G49+HARIAN!G50</f>
        <v>0</v>
      </c>
      <c r="H47" s="67">
        <f>HARIAN!H49+HARIAN!H50</f>
        <v>0</v>
      </c>
      <c r="I47" s="67">
        <f>HARIAN!I49+HARIAN!I50</f>
        <v>1</v>
      </c>
      <c r="J47" s="67">
        <f>HARIAN!J49+HARIAN!J50</f>
        <v>3</v>
      </c>
      <c r="K47" s="67">
        <f>HARIAN!K49+HARIAN!K50</f>
        <v>0</v>
      </c>
      <c r="L47" s="67">
        <f>HARIAN!L49+HARIAN!L50</f>
        <v>0</v>
      </c>
      <c r="M47" s="67">
        <f>HARIAN!M49+HARIAN!M50</f>
        <v>3</v>
      </c>
      <c r="N47" s="67">
        <f>HARIAN!N49+HARIAN!N50</f>
        <v>0</v>
      </c>
      <c r="O47" s="67">
        <f>HARIAN!O49+HARIAN!O50</f>
        <v>0</v>
      </c>
      <c r="P47" s="67">
        <f>HARIAN!P49+HARIAN!P50</f>
        <v>46</v>
      </c>
      <c r="Q47" s="40">
        <f t="shared" si="2"/>
        <v>0.88461538461538458</v>
      </c>
      <c r="R47" s="40">
        <f t="shared" si="1"/>
        <v>0.93877551020408168</v>
      </c>
      <c r="S47" s="40">
        <f>VLOOKUP(C47,Sheet3!$A$19:$G$81,7,FALSE)</f>
        <v>1</v>
      </c>
      <c r="T47" s="10">
        <f t="shared" si="3"/>
        <v>0.88461538461538458</v>
      </c>
      <c r="U47" s="10">
        <f t="shared" si="4"/>
        <v>0.93877551020408168</v>
      </c>
    </row>
    <row r="48" spans="2:21" ht="15.75">
      <c r="B48" s="185" t="s">
        <v>42</v>
      </c>
      <c r="C48" s="91" t="s">
        <v>99</v>
      </c>
      <c r="D48" s="63">
        <f>HARIAN!D53+HARIAN!D62</f>
        <v>68</v>
      </c>
      <c r="E48" s="63">
        <f>HARIAN!E53+HARIAN!E62</f>
        <v>0</v>
      </c>
      <c r="F48" s="63">
        <f>HARIAN!F53+HARIAN!F62</f>
        <v>1</v>
      </c>
      <c r="G48" s="63">
        <f>HARIAN!G53+HARIAN!G62</f>
        <v>0</v>
      </c>
      <c r="H48" s="63">
        <f>HARIAN!H53+HARIAN!H62</f>
        <v>1</v>
      </c>
      <c r="I48" s="63">
        <f>HARIAN!I53+HARIAN!I62</f>
        <v>0</v>
      </c>
      <c r="J48" s="63">
        <f>HARIAN!J53+HARIAN!J62</f>
        <v>4</v>
      </c>
      <c r="K48" s="63">
        <f>HARIAN!K53+HARIAN!K62</f>
        <v>0</v>
      </c>
      <c r="L48" s="63">
        <f>HARIAN!L53+HARIAN!L62</f>
        <v>0</v>
      </c>
      <c r="M48" s="63">
        <f>HARIAN!M53+HARIAN!M62</f>
        <v>0</v>
      </c>
      <c r="N48" s="63">
        <f>HARIAN!N53+HARIAN!N62</f>
        <v>0</v>
      </c>
      <c r="O48" s="63">
        <f>HARIAN!O53+HARIAN!O62</f>
        <v>2</v>
      </c>
      <c r="P48" s="63">
        <f>HARIAN!P53+HARIAN!P62</f>
        <v>59</v>
      </c>
      <c r="Q48" s="40">
        <f t="shared" si="2"/>
        <v>0.88059701492537312</v>
      </c>
      <c r="R48" s="40">
        <f t="shared" si="1"/>
        <v>0.96721311475409832</v>
      </c>
      <c r="S48" s="40">
        <f>VLOOKUP(C48,Sheet3!$A$19:$G$81,7,FALSE)</f>
        <v>0.98305084745762716</v>
      </c>
      <c r="T48" s="10">
        <f t="shared" si="3"/>
        <v>0.88059701492537312</v>
      </c>
      <c r="U48" s="10">
        <f t="shared" si="4"/>
        <v>0.96721311475409832</v>
      </c>
    </row>
    <row r="49" spans="2:21" ht="15.75">
      <c r="B49" s="185"/>
      <c r="C49" s="91" t="s">
        <v>102</v>
      </c>
      <c r="D49" s="63">
        <f>HARIAN!D54+HARIAN!D56</f>
        <v>59</v>
      </c>
      <c r="E49" s="63">
        <f>HARIAN!E54+HARIAN!E56</f>
        <v>0</v>
      </c>
      <c r="F49" s="63">
        <f>HARIAN!F54+HARIAN!F56</f>
        <v>0</v>
      </c>
      <c r="G49" s="63">
        <f>HARIAN!G54+HARIAN!G56</f>
        <v>1</v>
      </c>
      <c r="H49" s="63">
        <f>HARIAN!H54+HARIAN!H56</f>
        <v>0</v>
      </c>
      <c r="I49" s="63">
        <f>HARIAN!I54+HARIAN!I56</f>
        <v>2</v>
      </c>
      <c r="J49" s="63">
        <f>HARIAN!J54+HARIAN!J56</f>
        <v>1</v>
      </c>
      <c r="K49" s="63">
        <f>HARIAN!K54+HARIAN!K56</f>
        <v>0</v>
      </c>
      <c r="L49" s="63">
        <f>HARIAN!L54+HARIAN!L56</f>
        <v>0</v>
      </c>
      <c r="M49" s="63">
        <f>HARIAN!M54+HARIAN!M56</f>
        <v>8</v>
      </c>
      <c r="N49" s="63">
        <f>HARIAN!N54+HARIAN!N56</f>
        <v>3</v>
      </c>
      <c r="O49" s="63">
        <f>HARIAN!O54+HARIAN!O56</f>
        <v>0</v>
      </c>
      <c r="P49" s="63">
        <f>HARIAN!P54+HARIAN!P56</f>
        <v>44</v>
      </c>
      <c r="Q49" s="40">
        <f t="shared" si="2"/>
        <v>0.77192982456140347</v>
      </c>
      <c r="R49" s="40">
        <f t="shared" si="1"/>
        <v>0.8</v>
      </c>
      <c r="S49" s="40">
        <f>VLOOKUP(C49,Sheet3!$A$19:$G$81,7,FALSE)</f>
        <v>1</v>
      </c>
      <c r="T49" s="10">
        <f t="shared" si="3"/>
        <v>0.77192982456140347</v>
      </c>
      <c r="U49" s="10">
        <f t="shared" si="4"/>
        <v>0.8</v>
      </c>
    </row>
    <row r="50" spans="2:21" ht="15.75">
      <c r="B50" s="185"/>
      <c r="C50" s="91" t="s">
        <v>233</v>
      </c>
      <c r="D50" s="63">
        <f>HARIAN!D55</f>
        <v>69</v>
      </c>
      <c r="E50" s="63">
        <f>HARIAN!E55</f>
        <v>1</v>
      </c>
      <c r="F50" s="63">
        <f>HARIAN!F55</f>
        <v>3</v>
      </c>
      <c r="G50" s="63">
        <f>HARIAN!G55</f>
        <v>2</v>
      </c>
      <c r="H50" s="63">
        <f>HARIAN!H55</f>
        <v>0</v>
      </c>
      <c r="I50" s="63">
        <f>HARIAN!I55</f>
        <v>12</v>
      </c>
      <c r="J50" s="63">
        <f>HARIAN!J55</f>
        <v>2</v>
      </c>
      <c r="K50" s="63">
        <f>HARIAN!K55</f>
        <v>0</v>
      </c>
      <c r="L50" s="63">
        <f>HARIAN!L55</f>
        <v>0</v>
      </c>
      <c r="M50" s="63">
        <f>HARIAN!M55</f>
        <v>0</v>
      </c>
      <c r="N50" s="63">
        <f>HARIAN!N55</f>
        <v>5</v>
      </c>
      <c r="O50" s="63">
        <f>HARIAN!O55</f>
        <v>0</v>
      </c>
      <c r="P50" s="63">
        <f>HARIAN!P55</f>
        <v>44</v>
      </c>
      <c r="Q50" s="40">
        <f t="shared" si="2"/>
        <v>0.81481481481481477</v>
      </c>
      <c r="R50" s="40">
        <f t="shared" si="1"/>
        <v>0.89795918367346939</v>
      </c>
      <c r="S50" s="40">
        <f>VLOOKUP(C50,Sheet3!$A$19:$G$81,7,FALSE)</f>
        <v>0.95454545454545459</v>
      </c>
      <c r="T50" s="10">
        <f t="shared" si="3"/>
        <v>0.81481481481481477</v>
      </c>
      <c r="U50" s="10">
        <f t="shared" si="4"/>
        <v>0.89795918367346939</v>
      </c>
    </row>
    <row r="51" spans="2:21" ht="15.75">
      <c r="B51" s="185"/>
      <c r="C51" s="91" t="s">
        <v>105</v>
      </c>
      <c r="D51" s="63">
        <f>HARIAN!D57+HARIAN!D59</f>
        <v>86</v>
      </c>
      <c r="E51" s="63">
        <f>HARIAN!E57+HARIAN!E59</f>
        <v>9</v>
      </c>
      <c r="F51" s="63">
        <f>HARIAN!F57+HARIAN!F59</f>
        <v>2</v>
      </c>
      <c r="G51" s="63">
        <f>HARIAN!G57+HARIAN!G59</f>
        <v>0</v>
      </c>
      <c r="H51" s="63">
        <f>HARIAN!H57+HARIAN!H59</f>
        <v>1</v>
      </c>
      <c r="I51" s="63">
        <f>HARIAN!I57+HARIAN!I59</f>
        <v>4</v>
      </c>
      <c r="J51" s="63">
        <f>HARIAN!J57+HARIAN!J59</f>
        <v>1</v>
      </c>
      <c r="K51" s="63">
        <f>HARIAN!K57+HARIAN!K59</f>
        <v>0</v>
      </c>
      <c r="L51" s="63">
        <f>HARIAN!L57+HARIAN!L59</f>
        <v>0</v>
      </c>
      <c r="M51" s="63">
        <f>HARIAN!M57+HARIAN!M59</f>
        <v>0</v>
      </c>
      <c r="N51" s="63">
        <f>HARIAN!N57+HARIAN!N59</f>
        <v>7</v>
      </c>
      <c r="O51" s="63">
        <f>HARIAN!O57+HARIAN!O59</f>
        <v>2</v>
      </c>
      <c r="P51" s="63">
        <f>HARIAN!P57+HARIAN!P59</f>
        <v>59</v>
      </c>
      <c r="Q51" s="40">
        <f t="shared" si="2"/>
        <v>0.73750000000000004</v>
      </c>
      <c r="R51" s="40">
        <f t="shared" si="1"/>
        <v>0.86764705882352944</v>
      </c>
      <c r="S51" s="40">
        <f>VLOOKUP(C51,Sheet3!$A$19:$G$81,7,FALSE)</f>
        <v>1</v>
      </c>
      <c r="T51" s="10">
        <f t="shared" si="3"/>
        <v>0.73750000000000004</v>
      </c>
      <c r="U51" s="10">
        <f t="shared" si="4"/>
        <v>0.86764705882352944</v>
      </c>
    </row>
    <row r="52" spans="2:21" ht="15.75">
      <c r="B52" s="185"/>
      <c r="C52" s="91" t="s">
        <v>106</v>
      </c>
      <c r="D52" s="63">
        <f>HARIAN!D60</f>
        <v>53</v>
      </c>
      <c r="E52" s="63">
        <f>HARIAN!E60</f>
        <v>0</v>
      </c>
      <c r="F52" s="63">
        <f>HARIAN!F60</f>
        <v>1</v>
      </c>
      <c r="G52" s="63">
        <f>HARIAN!G60</f>
        <v>3</v>
      </c>
      <c r="H52" s="63">
        <f>HARIAN!H60</f>
        <v>0</v>
      </c>
      <c r="I52" s="63">
        <f>HARIAN!I60</f>
        <v>1</v>
      </c>
      <c r="J52" s="63">
        <f>HARIAN!J60</f>
        <v>1</v>
      </c>
      <c r="K52" s="63">
        <f>HARIAN!K60</f>
        <v>1</v>
      </c>
      <c r="L52" s="63">
        <f>HARIAN!L60</f>
        <v>0</v>
      </c>
      <c r="M52" s="63">
        <f>HARIAN!M60</f>
        <v>0</v>
      </c>
      <c r="N52" s="63">
        <f>HARIAN!N60</f>
        <v>4</v>
      </c>
      <c r="O52" s="63">
        <f>HARIAN!O60</f>
        <v>0</v>
      </c>
      <c r="P52" s="63">
        <f>HARIAN!P60</f>
        <v>42</v>
      </c>
      <c r="Q52" s="40">
        <f t="shared" si="2"/>
        <v>0.84</v>
      </c>
      <c r="R52" s="40">
        <f t="shared" si="1"/>
        <v>0.91304347826086951</v>
      </c>
      <c r="S52" s="40">
        <f>VLOOKUP(C52,Sheet3!$A$19:$G$81,7,FALSE)</f>
        <v>0.95238095238095233</v>
      </c>
      <c r="T52" s="10">
        <f t="shared" si="3"/>
        <v>0.84</v>
      </c>
      <c r="U52" s="10">
        <f t="shared" si="4"/>
        <v>0.91304347826086951</v>
      </c>
    </row>
    <row r="53" spans="2:21" ht="15.75">
      <c r="B53" s="185"/>
      <c r="C53" s="91" t="s">
        <v>107</v>
      </c>
      <c r="D53" s="63">
        <f>HARIAN!D61+HARIAN!D58</f>
        <v>54</v>
      </c>
      <c r="E53" s="63">
        <f>HARIAN!E61+HARIAN!E58</f>
        <v>3</v>
      </c>
      <c r="F53" s="63">
        <f>HARIAN!F61+HARIAN!F58</f>
        <v>4</v>
      </c>
      <c r="G53" s="63">
        <f>HARIAN!G61+HARIAN!G58</f>
        <v>1</v>
      </c>
      <c r="H53" s="63">
        <f>HARIAN!H61+HARIAN!H58</f>
        <v>0</v>
      </c>
      <c r="I53" s="63">
        <f>HARIAN!I61+HARIAN!I58</f>
        <v>0</v>
      </c>
      <c r="J53" s="63">
        <f>HARIAN!J61+HARIAN!J58</f>
        <v>2</v>
      </c>
      <c r="K53" s="63">
        <f>HARIAN!K61+HARIAN!K58</f>
        <v>0</v>
      </c>
      <c r="L53" s="63">
        <f>HARIAN!L61+HARIAN!L58</f>
        <v>0</v>
      </c>
      <c r="M53" s="63">
        <f>HARIAN!M61+HARIAN!M58</f>
        <v>0</v>
      </c>
      <c r="N53" s="63">
        <f>HARIAN!N61+HARIAN!N58</f>
        <v>1</v>
      </c>
      <c r="O53" s="63">
        <f>HARIAN!O61+HARIAN!O58</f>
        <v>2</v>
      </c>
      <c r="P53" s="63">
        <f>HARIAN!P61+HARIAN!P58</f>
        <v>40</v>
      </c>
      <c r="Q53" s="40">
        <f t="shared" si="2"/>
        <v>0.8</v>
      </c>
      <c r="R53" s="40">
        <f t="shared" si="1"/>
        <v>0.93023255813953487</v>
      </c>
      <c r="S53" s="40">
        <f>VLOOKUP(C53,Sheet3!$A$19:$G$81,7,FALSE)</f>
        <v>1</v>
      </c>
      <c r="T53" s="10">
        <f t="shared" si="3"/>
        <v>0.8</v>
      </c>
      <c r="U53" s="10">
        <f t="shared" si="4"/>
        <v>0.93023255813953487</v>
      </c>
    </row>
    <row r="54" spans="2:21" ht="15.75">
      <c r="B54" s="186" t="s">
        <v>70</v>
      </c>
      <c r="C54" s="92" t="s">
        <v>109</v>
      </c>
      <c r="D54" s="69">
        <f>HARIAN!D63</f>
        <v>9</v>
      </c>
      <c r="E54" s="69">
        <f>HARIAN!E63</f>
        <v>0</v>
      </c>
      <c r="F54" s="69">
        <f>HARIAN!F63</f>
        <v>0</v>
      </c>
      <c r="G54" s="69">
        <f>HARIAN!G63</f>
        <v>0</v>
      </c>
      <c r="H54" s="69">
        <f>HARIAN!H63</f>
        <v>0</v>
      </c>
      <c r="I54" s="69">
        <f>HARIAN!I63</f>
        <v>0</v>
      </c>
      <c r="J54" s="69">
        <f>HARIAN!J63</f>
        <v>0</v>
      </c>
      <c r="K54" s="69">
        <f>HARIAN!K63</f>
        <v>0</v>
      </c>
      <c r="L54" s="69">
        <f>HARIAN!L63</f>
        <v>0</v>
      </c>
      <c r="M54" s="69">
        <f>HARIAN!M63</f>
        <v>5</v>
      </c>
      <c r="N54" s="69">
        <f>HARIAN!N63</f>
        <v>0</v>
      </c>
      <c r="O54" s="69">
        <f>HARIAN!O63</f>
        <v>1</v>
      </c>
      <c r="P54" s="69">
        <f>HARIAN!P63</f>
        <v>3</v>
      </c>
      <c r="Q54" s="40">
        <f t="shared" si="2"/>
        <v>0.33333333333333331</v>
      </c>
      <c r="R54" s="40">
        <f t="shared" si="1"/>
        <v>0.33333333333333331</v>
      </c>
      <c r="S54" s="40">
        <f>VLOOKUP(C54,Sheet3!$A$19:$G$81,7,FALSE)</f>
        <v>0.66666666666666663</v>
      </c>
      <c r="T54" s="10">
        <f t="shared" si="3"/>
        <v>0.33333333333333331</v>
      </c>
      <c r="U54" s="10">
        <f t="shared" si="4"/>
        <v>0.33333333333333331</v>
      </c>
    </row>
    <row r="55" spans="2:21" ht="15.75">
      <c r="B55" s="186"/>
      <c r="C55" s="92" t="s">
        <v>110</v>
      </c>
      <c r="D55" s="69">
        <f>HARIAN!D64</f>
        <v>44</v>
      </c>
      <c r="E55" s="69">
        <f>HARIAN!E64</f>
        <v>1</v>
      </c>
      <c r="F55" s="69">
        <f>HARIAN!F64</f>
        <v>0</v>
      </c>
      <c r="G55" s="69">
        <f>HARIAN!G64</f>
        <v>0</v>
      </c>
      <c r="H55" s="69">
        <f>HARIAN!H64</f>
        <v>0</v>
      </c>
      <c r="I55" s="69">
        <f>HARIAN!I64</f>
        <v>14</v>
      </c>
      <c r="J55" s="69">
        <f>HARIAN!J64</f>
        <v>2</v>
      </c>
      <c r="K55" s="69">
        <f>HARIAN!K64</f>
        <v>0</v>
      </c>
      <c r="L55" s="69">
        <f>HARIAN!L64</f>
        <v>0</v>
      </c>
      <c r="M55" s="69">
        <f>HARIAN!M64</f>
        <v>3</v>
      </c>
      <c r="N55" s="69">
        <f>HARIAN!N64</f>
        <v>1</v>
      </c>
      <c r="O55" s="69">
        <f>HARIAN!O64</f>
        <v>0</v>
      </c>
      <c r="P55" s="69">
        <f>HARIAN!P64</f>
        <v>23</v>
      </c>
      <c r="Q55" s="40">
        <f t="shared" si="2"/>
        <v>0.76666666666666672</v>
      </c>
      <c r="R55" s="40">
        <f t="shared" si="1"/>
        <v>0.85185185185185186</v>
      </c>
      <c r="S55" s="40">
        <f>VLOOKUP(C55,Sheet3!$A$19:$G$81,7,FALSE)</f>
        <v>0.73913043478260865</v>
      </c>
      <c r="T55" s="10">
        <f t="shared" si="3"/>
        <v>0.76666666666666672</v>
      </c>
      <c r="U55" s="10">
        <f t="shared" si="4"/>
        <v>0.85185185185185186</v>
      </c>
    </row>
    <row r="56" spans="2:21" ht="15.75">
      <c r="B56" s="186"/>
      <c r="C56" s="92" t="s">
        <v>111</v>
      </c>
      <c r="D56" s="69">
        <f>HARIAN!D65</f>
        <v>22</v>
      </c>
      <c r="E56" s="69">
        <f>HARIAN!E65</f>
        <v>0</v>
      </c>
      <c r="F56" s="69">
        <f>HARIAN!F65</f>
        <v>0</v>
      </c>
      <c r="G56" s="69">
        <f>HARIAN!G65</f>
        <v>0</v>
      </c>
      <c r="H56" s="69">
        <f>HARIAN!H65</f>
        <v>1</v>
      </c>
      <c r="I56" s="69">
        <f>HARIAN!I65</f>
        <v>0</v>
      </c>
      <c r="J56" s="69">
        <f>HARIAN!J65</f>
        <v>2</v>
      </c>
      <c r="K56" s="69">
        <f>HARIAN!K65</f>
        <v>1</v>
      </c>
      <c r="L56" s="69">
        <f>HARIAN!L65</f>
        <v>0</v>
      </c>
      <c r="M56" s="69">
        <f>HARIAN!M65</f>
        <v>2</v>
      </c>
      <c r="N56" s="69">
        <f>HARIAN!N65</f>
        <v>6</v>
      </c>
      <c r="O56" s="69">
        <f>HARIAN!O65</f>
        <v>1</v>
      </c>
      <c r="P56" s="69">
        <f>HARIAN!P65</f>
        <v>9</v>
      </c>
      <c r="Q56" s="40">
        <f t="shared" si="2"/>
        <v>0.42857142857142855</v>
      </c>
      <c r="R56" s="40">
        <f t="shared" si="1"/>
        <v>0.5</v>
      </c>
      <c r="S56" s="40">
        <f>VLOOKUP(C56,Sheet3!$A$19:$G$81,7,FALSE)</f>
        <v>0.66666666666666663</v>
      </c>
      <c r="T56" s="10">
        <f t="shared" si="3"/>
        <v>0.42857142857142855</v>
      </c>
      <c r="U56" s="10">
        <f t="shared" si="4"/>
        <v>0.5</v>
      </c>
    </row>
    <row r="57" spans="2:21" ht="15.75">
      <c r="B57" s="186"/>
      <c r="C57" s="92" t="s">
        <v>211</v>
      </c>
      <c r="D57" s="69">
        <f>HARIAN!D66</f>
        <v>67</v>
      </c>
      <c r="E57" s="69">
        <f>HARIAN!E66</f>
        <v>1</v>
      </c>
      <c r="F57" s="69">
        <f>HARIAN!F66</f>
        <v>0</v>
      </c>
      <c r="G57" s="69">
        <f>HARIAN!G66</f>
        <v>0</v>
      </c>
      <c r="H57" s="69">
        <f>HARIAN!H66</f>
        <v>0</v>
      </c>
      <c r="I57" s="69">
        <f>HARIAN!I66</f>
        <v>14</v>
      </c>
      <c r="J57" s="69">
        <f>HARIAN!J66</f>
        <v>4</v>
      </c>
      <c r="K57" s="69">
        <f>HARIAN!K66</f>
        <v>1</v>
      </c>
      <c r="L57" s="69">
        <f>HARIAN!L66</f>
        <v>0</v>
      </c>
      <c r="M57" s="69">
        <f>HARIAN!M66</f>
        <v>6</v>
      </c>
      <c r="N57" s="69">
        <f>HARIAN!N66</f>
        <v>0</v>
      </c>
      <c r="O57" s="69">
        <f>HARIAN!O66</f>
        <v>0</v>
      </c>
      <c r="P57" s="69">
        <f>HARIAN!P66</f>
        <v>41</v>
      </c>
      <c r="Q57" s="40">
        <f t="shared" si="2"/>
        <v>0.78846153846153844</v>
      </c>
      <c r="R57" s="40">
        <f t="shared" si="1"/>
        <v>0.87234042553191493</v>
      </c>
      <c r="S57" s="40">
        <f>VLOOKUP(C57,Sheet3!$A$19:$G$81,7,FALSE)</f>
        <v>0.85365853658536583</v>
      </c>
      <c r="T57" s="10">
        <f t="shared" si="3"/>
        <v>0.78846153846153844</v>
      </c>
      <c r="U57" s="10">
        <f t="shared" si="4"/>
        <v>0.87234042553191493</v>
      </c>
    </row>
    <row r="58" spans="2:21" ht="15.75">
      <c r="B58" s="186"/>
      <c r="C58" s="92" t="s">
        <v>113</v>
      </c>
      <c r="D58" s="69">
        <f>HARIAN!D67</f>
        <v>15</v>
      </c>
      <c r="E58" s="69">
        <f>HARIAN!E67</f>
        <v>1</v>
      </c>
      <c r="F58" s="69">
        <f>HARIAN!F67</f>
        <v>1</v>
      </c>
      <c r="G58" s="69">
        <f>HARIAN!G67</f>
        <v>0</v>
      </c>
      <c r="H58" s="69">
        <f>HARIAN!H67</f>
        <v>1</v>
      </c>
      <c r="I58" s="69">
        <f>HARIAN!I67</f>
        <v>0</v>
      </c>
      <c r="J58" s="69">
        <f>HARIAN!J67</f>
        <v>1</v>
      </c>
      <c r="K58" s="69">
        <f>HARIAN!K67</f>
        <v>0</v>
      </c>
      <c r="L58" s="69">
        <f>HARIAN!L67</f>
        <v>0</v>
      </c>
      <c r="M58" s="69">
        <f>HARIAN!M67</f>
        <v>2</v>
      </c>
      <c r="N58" s="69">
        <f>HARIAN!N67</f>
        <v>1</v>
      </c>
      <c r="O58" s="69">
        <f>HARIAN!O67</f>
        <v>0</v>
      </c>
      <c r="P58" s="69">
        <f>HARIAN!P67</f>
        <v>8</v>
      </c>
      <c r="Q58" s="40">
        <f t="shared" si="2"/>
        <v>0.5714285714285714</v>
      </c>
      <c r="R58" s="40">
        <f t="shared" si="1"/>
        <v>0.72727272727272729</v>
      </c>
      <c r="S58" s="40">
        <f>VLOOKUP(C58,Sheet3!$A$19:$G$81,7,FALSE)</f>
        <v>0.5</v>
      </c>
      <c r="T58" s="10">
        <f t="shared" si="3"/>
        <v>0.5714285714285714</v>
      </c>
      <c r="U58" s="10">
        <f t="shared" si="4"/>
        <v>0.72727272727272729</v>
      </c>
    </row>
    <row r="59" spans="2:21" ht="15.75">
      <c r="B59" s="186"/>
      <c r="C59" s="92" t="s">
        <v>114</v>
      </c>
      <c r="D59" s="69">
        <f>HARIAN!D68</f>
        <v>13</v>
      </c>
      <c r="E59" s="69">
        <f>HARIAN!E68</f>
        <v>1</v>
      </c>
      <c r="F59" s="69">
        <f>HARIAN!F68</f>
        <v>0</v>
      </c>
      <c r="G59" s="69">
        <f>HARIAN!G68</f>
        <v>0</v>
      </c>
      <c r="H59" s="69">
        <f>HARIAN!H68</f>
        <v>0</v>
      </c>
      <c r="I59" s="69">
        <f>HARIAN!I68</f>
        <v>0</v>
      </c>
      <c r="J59" s="69">
        <f>HARIAN!J68</f>
        <v>0</v>
      </c>
      <c r="K59" s="69">
        <f>HARIAN!K68</f>
        <v>0</v>
      </c>
      <c r="L59" s="69">
        <f>HARIAN!L68</f>
        <v>0</v>
      </c>
      <c r="M59" s="69">
        <f>HARIAN!M68</f>
        <v>0</v>
      </c>
      <c r="N59" s="69">
        <f>HARIAN!N68</f>
        <v>0</v>
      </c>
      <c r="O59" s="69">
        <f>HARIAN!O68</f>
        <v>0</v>
      </c>
      <c r="P59" s="69">
        <f>HARIAN!P68</f>
        <v>12</v>
      </c>
      <c r="Q59" s="40">
        <f t="shared" si="2"/>
        <v>0.92307692307692313</v>
      </c>
      <c r="R59" s="40">
        <f t="shared" si="1"/>
        <v>1</v>
      </c>
      <c r="S59" s="40">
        <f>VLOOKUP(C59,Sheet3!$A$19:$G$81,7,FALSE)</f>
        <v>0.75</v>
      </c>
      <c r="T59" s="10">
        <f t="shared" si="3"/>
        <v>0.92307692307692313</v>
      </c>
      <c r="U59" s="10">
        <f t="shared" si="4"/>
        <v>1</v>
      </c>
    </row>
    <row r="60" spans="2:21" ht="15.75">
      <c r="B60" s="186"/>
      <c r="C60" s="92" t="s">
        <v>846</v>
      </c>
      <c r="D60" s="69">
        <f>HARIAN!D69+HARIAN!D70</f>
        <v>86</v>
      </c>
      <c r="E60" s="69">
        <f>HARIAN!E69+HARIAN!E70</f>
        <v>2</v>
      </c>
      <c r="F60" s="69">
        <f>HARIAN!F69+HARIAN!F70</f>
        <v>1</v>
      </c>
      <c r="G60" s="69">
        <f>HARIAN!G69+HARIAN!G70</f>
        <v>4</v>
      </c>
      <c r="H60" s="69">
        <f>HARIAN!H69+HARIAN!H70</f>
        <v>3</v>
      </c>
      <c r="I60" s="69">
        <f>HARIAN!I69+HARIAN!I70</f>
        <v>10</v>
      </c>
      <c r="J60" s="69">
        <f>HARIAN!J69+HARIAN!J70</f>
        <v>10</v>
      </c>
      <c r="K60" s="69">
        <f>HARIAN!K69+HARIAN!K70</f>
        <v>3</v>
      </c>
      <c r="L60" s="69">
        <f>HARIAN!L69+HARIAN!L70</f>
        <v>0</v>
      </c>
      <c r="M60" s="69">
        <f>HARIAN!M69+HARIAN!M70</f>
        <v>8</v>
      </c>
      <c r="N60" s="69">
        <f>HARIAN!N69+HARIAN!N70</f>
        <v>1</v>
      </c>
      <c r="O60" s="69">
        <f>HARIAN!O69+HARIAN!O70</f>
        <v>0</v>
      </c>
      <c r="P60" s="69">
        <f>HARIAN!P69+HARIAN!P70</f>
        <v>45</v>
      </c>
      <c r="Q60" s="40">
        <f t="shared" si="2"/>
        <v>0.625</v>
      </c>
      <c r="R60" s="40">
        <f t="shared" si="1"/>
        <v>0.83333333333333337</v>
      </c>
      <c r="S60" s="40">
        <f>VLOOKUP(C60,Sheet3!$A$19:$G$81,7,FALSE)</f>
        <v>0.97777777777777775</v>
      </c>
      <c r="T60" s="10">
        <f t="shared" si="3"/>
        <v>0.625</v>
      </c>
      <c r="U60" s="10">
        <f t="shared" si="4"/>
        <v>0.83333333333333337</v>
      </c>
    </row>
    <row r="61" spans="2:21" ht="15.75">
      <c r="B61" s="186"/>
      <c r="C61" s="92" t="s">
        <v>117</v>
      </c>
      <c r="D61" s="69">
        <f>HARIAN!D71</f>
        <v>13</v>
      </c>
      <c r="E61" s="69">
        <f>HARIAN!E71</f>
        <v>0</v>
      </c>
      <c r="F61" s="69">
        <f>HARIAN!F71</f>
        <v>0</v>
      </c>
      <c r="G61" s="69">
        <f>HARIAN!G71</f>
        <v>0</v>
      </c>
      <c r="H61" s="69">
        <f>HARIAN!H71</f>
        <v>0</v>
      </c>
      <c r="I61" s="69">
        <f>HARIAN!I71</f>
        <v>0</v>
      </c>
      <c r="J61" s="69">
        <f>HARIAN!J71</f>
        <v>0</v>
      </c>
      <c r="K61" s="69">
        <f>HARIAN!K71</f>
        <v>2</v>
      </c>
      <c r="L61" s="69">
        <f>HARIAN!L71</f>
        <v>0</v>
      </c>
      <c r="M61" s="69">
        <f>HARIAN!M71</f>
        <v>4</v>
      </c>
      <c r="N61" s="69">
        <f>HARIAN!N71</f>
        <v>0</v>
      </c>
      <c r="O61" s="69">
        <f>HARIAN!O71</f>
        <v>4</v>
      </c>
      <c r="P61" s="69">
        <f>HARIAN!P71</f>
        <v>3</v>
      </c>
      <c r="Q61" s="40">
        <f t="shared" si="2"/>
        <v>0.27272727272727271</v>
      </c>
      <c r="R61" s="40">
        <f t="shared" si="1"/>
        <v>0.27272727272727271</v>
      </c>
      <c r="S61" s="40">
        <f>VLOOKUP(C61,Sheet3!$A$19:$G$81,7,FALSE)</f>
        <v>0</v>
      </c>
      <c r="T61" s="10">
        <f t="shared" si="3"/>
        <v>0.27272727272727271</v>
      </c>
      <c r="U61" s="10">
        <f t="shared" si="4"/>
        <v>0.27272727272727271</v>
      </c>
    </row>
    <row r="62" spans="2:21" ht="15.75">
      <c r="B62" s="186"/>
      <c r="C62" s="92" t="s">
        <v>118</v>
      </c>
      <c r="D62" s="69">
        <f>HARIAN!D72</f>
        <v>73</v>
      </c>
      <c r="E62" s="69">
        <f>HARIAN!E72</f>
        <v>0</v>
      </c>
      <c r="F62" s="69">
        <f>HARIAN!F72</f>
        <v>1</v>
      </c>
      <c r="G62" s="69">
        <f>HARIAN!G72</f>
        <v>2</v>
      </c>
      <c r="H62" s="69">
        <f>HARIAN!H72</f>
        <v>1</v>
      </c>
      <c r="I62" s="69">
        <f>HARIAN!I72</f>
        <v>16</v>
      </c>
      <c r="J62" s="69">
        <f>HARIAN!J72</f>
        <v>1</v>
      </c>
      <c r="K62" s="69">
        <f>HARIAN!K72</f>
        <v>1</v>
      </c>
      <c r="L62" s="69">
        <f>HARIAN!L72</f>
        <v>0</v>
      </c>
      <c r="M62" s="69">
        <f>HARIAN!M72</f>
        <v>12</v>
      </c>
      <c r="N62" s="69">
        <f>HARIAN!N72</f>
        <v>3</v>
      </c>
      <c r="O62" s="69">
        <f>HARIAN!O72</f>
        <v>1</v>
      </c>
      <c r="P62" s="69">
        <f>HARIAN!P72</f>
        <v>35</v>
      </c>
      <c r="Q62" s="40">
        <f t="shared" si="2"/>
        <v>0.63636363636363635</v>
      </c>
      <c r="R62" s="40">
        <f t="shared" si="1"/>
        <v>0.68627450980392157</v>
      </c>
      <c r="S62" s="40">
        <f>VLOOKUP(C62,Sheet3!$A$19:$G$81,7,FALSE)</f>
        <v>0.8</v>
      </c>
      <c r="T62" s="10">
        <f t="shared" si="3"/>
        <v>0.63636363636363635</v>
      </c>
      <c r="U62" s="10">
        <f t="shared" si="4"/>
        <v>0.68627450980392157</v>
      </c>
    </row>
    <row r="63" spans="2:21" ht="15.75">
      <c r="B63" s="186"/>
      <c r="C63" s="92" t="s">
        <v>120</v>
      </c>
      <c r="D63" s="69">
        <f>HARIAN!D73+HARIAN!D74</f>
        <v>3</v>
      </c>
      <c r="E63" s="69">
        <f>HARIAN!E73+HARIAN!E74</f>
        <v>0</v>
      </c>
      <c r="F63" s="69">
        <f>HARIAN!F73+HARIAN!F74</f>
        <v>0</v>
      </c>
      <c r="G63" s="69">
        <f>HARIAN!G73+HARIAN!G74</f>
        <v>0</v>
      </c>
      <c r="H63" s="69">
        <f>HARIAN!H73+HARIAN!H74</f>
        <v>0</v>
      </c>
      <c r="I63" s="69">
        <f>HARIAN!I73+HARIAN!I74</f>
        <v>0</v>
      </c>
      <c r="J63" s="69">
        <f>HARIAN!J73+HARIAN!J74</f>
        <v>0</v>
      </c>
      <c r="K63" s="69">
        <f>HARIAN!K73+HARIAN!K74</f>
        <v>0</v>
      </c>
      <c r="L63" s="69">
        <f>HARIAN!L73+HARIAN!L74</f>
        <v>0</v>
      </c>
      <c r="M63" s="69">
        <f>HARIAN!M73+HARIAN!M74</f>
        <v>0</v>
      </c>
      <c r="N63" s="69">
        <f>HARIAN!N73+HARIAN!N74</f>
        <v>0</v>
      </c>
      <c r="O63" s="69">
        <f>HARIAN!O73+HARIAN!O74</f>
        <v>0</v>
      </c>
      <c r="P63" s="69">
        <f>HARIAN!P73+HARIAN!P74</f>
        <v>3</v>
      </c>
      <c r="Q63" s="40">
        <f t="shared" si="2"/>
        <v>1</v>
      </c>
      <c r="R63" s="40">
        <f t="shared" si="1"/>
        <v>1</v>
      </c>
      <c r="S63" s="40">
        <f>VLOOKUP(C63,Sheet3!$A$19:$G$81,7,FALSE)</f>
        <v>1</v>
      </c>
      <c r="T63" s="10">
        <f t="shared" si="3"/>
        <v>1</v>
      </c>
      <c r="U63" s="10">
        <f t="shared" si="4"/>
        <v>1</v>
      </c>
    </row>
    <row r="64" spans="2:21" ht="15.75">
      <c r="B64" s="187" t="s">
        <v>55</v>
      </c>
      <c r="C64" s="93" t="s">
        <v>228</v>
      </c>
      <c r="D64" s="71">
        <f>HARIAN!D75+HARIAN!D81</f>
        <v>182</v>
      </c>
      <c r="E64" s="71">
        <f>HARIAN!E75+HARIAN!E81</f>
        <v>8</v>
      </c>
      <c r="F64" s="71">
        <f>HARIAN!F75+HARIAN!F81</f>
        <v>9</v>
      </c>
      <c r="G64" s="71">
        <f>HARIAN!G75+HARIAN!G81</f>
        <v>0</v>
      </c>
      <c r="H64" s="71">
        <f>HARIAN!H75+HARIAN!H81</f>
        <v>0</v>
      </c>
      <c r="I64" s="71">
        <f>HARIAN!I75+HARIAN!I81</f>
        <v>28</v>
      </c>
      <c r="J64" s="71">
        <f>HARIAN!J75+HARIAN!J81</f>
        <v>33</v>
      </c>
      <c r="K64" s="71">
        <f>HARIAN!K75+HARIAN!K81</f>
        <v>0</v>
      </c>
      <c r="L64" s="71">
        <f>HARIAN!L75+HARIAN!L81</f>
        <v>1</v>
      </c>
      <c r="M64" s="71">
        <f>HARIAN!M75+HARIAN!M81</f>
        <v>4</v>
      </c>
      <c r="N64" s="71">
        <f>HARIAN!N75+HARIAN!N81</f>
        <v>3</v>
      </c>
      <c r="O64" s="71">
        <f>HARIAN!O75+HARIAN!O81</f>
        <v>0</v>
      </c>
      <c r="P64" s="71">
        <f>HARIAN!P75+HARIAN!P81</f>
        <v>95</v>
      </c>
      <c r="Q64" s="40">
        <f t="shared" si="2"/>
        <v>0.65517241379310343</v>
      </c>
      <c r="R64" s="40">
        <f t="shared" si="1"/>
        <v>0.93137254901960786</v>
      </c>
      <c r="S64" s="40">
        <f>VLOOKUP(C64,Sheet3!$A$19:$G$81,7,FALSE)</f>
        <v>1</v>
      </c>
      <c r="T64" s="10">
        <f t="shared" si="3"/>
        <v>0.65517241379310343</v>
      </c>
      <c r="U64" s="10">
        <f t="shared" si="4"/>
        <v>0.93137254901960786</v>
      </c>
    </row>
    <row r="65" spans="2:21" ht="15.75">
      <c r="B65" s="187"/>
      <c r="C65" s="93" t="s">
        <v>122</v>
      </c>
      <c r="D65" s="71">
        <f>HARIAN!D76+HARIAN!D79</f>
        <v>103</v>
      </c>
      <c r="E65" s="71">
        <f>HARIAN!E76+HARIAN!E79</f>
        <v>3</v>
      </c>
      <c r="F65" s="71">
        <f>HARIAN!F76+HARIAN!F79</f>
        <v>4</v>
      </c>
      <c r="G65" s="71">
        <f>HARIAN!G76+HARIAN!G79</f>
        <v>0</v>
      </c>
      <c r="H65" s="71">
        <f>HARIAN!H76+HARIAN!H79</f>
        <v>0</v>
      </c>
      <c r="I65" s="71">
        <f>HARIAN!I76+HARIAN!I79</f>
        <v>14</v>
      </c>
      <c r="J65" s="71">
        <f>HARIAN!J76+HARIAN!J79</f>
        <v>4</v>
      </c>
      <c r="K65" s="71">
        <f>HARIAN!K76+HARIAN!K79</f>
        <v>0</v>
      </c>
      <c r="L65" s="71">
        <f>HARIAN!L76+HARIAN!L79</f>
        <v>0</v>
      </c>
      <c r="M65" s="71">
        <f>HARIAN!M76+HARIAN!M79</f>
        <v>0</v>
      </c>
      <c r="N65" s="71">
        <f>HARIAN!N76+HARIAN!N79</f>
        <v>4</v>
      </c>
      <c r="O65" s="71">
        <f>HARIAN!O76+HARIAN!O79</f>
        <v>0</v>
      </c>
      <c r="P65" s="71">
        <f>HARIAN!P76+HARIAN!P79</f>
        <v>74</v>
      </c>
      <c r="Q65" s="40">
        <f t="shared" si="2"/>
        <v>0.87058823529411766</v>
      </c>
      <c r="R65" s="40">
        <f t="shared" si="1"/>
        <v>0.94871794871794868</v>
      </c>
      <c r="S65" s="40">
        <f>VLOOKUP(C65,Sheet3!$A$19:$G$81,7,FALSE)</f>
        <v>0.97297297297297303</v>
      </c>
      <c r="T65" s="10">
        <f t="shared" si="3"/>
        <v>0.87058823529411766</v>
      </c>
      <c r="U65" s="10">
        <f t="shared" si="4"/>
        <v>0.94871794871794868</v>
      </c>
    </row>
    <row r="66" spans="2:21" ht="15.75">
      <c r="B66" s="187"/>
      <c r="C66" s="93" t="s">
        <v>728</v>
      </c>
      <c r="D66" s="71">
        <f>HARIAN!D77+HARIAN!D82</f>
        <v>105</v>
      </c>
      <c r="E66" s="71">
        <f>HARIAN!E77+HARIAN!E82</f>
        <v>2</v>
      </c>
      <c r="F66" s="71">
        <f>HARIAN!F77+HARIAN!F82</f>
        <v>3</v>
      </c>
      <c r="G66" s="71">
        <f>HARIAN!G77+HARIAN!G82</f>
        <v>0</v>
      </c>
      <c r="H66" s="71">
        <f>HARIAN!H77+HARIAN!H82</f>
        <v>3</v>
      </c>
      <c r="I66" s="71">
        <f>HARIAN!I77+HARIAN!I82</f>
        <v>11</v>
      </c>
      <c r="J66" s="71">
        <f>HARIAN!J77+HARIAN!J82</f>
        <v>9</v>
      </c>
      <c r="K66" s="71">
        <f>HARIAN!K77+HARIAN!K82</f>
        <v>0</v>
      </c>
      <c r="L66" s="71">
        <f>HARIAN!L77+HARIAN!L82</f>
        <v>0</v>
      </c>
      <c r="M66" s="71">
        <f>HARIAN!M77+HARIAN!M82</f>
        <v>0</v>
      </c>
      <c r="N66" s="71">
        <f>HARIAN!N77+HARIAN!N82</f>
        <v>3</v>
      </c>
      <c r="O66" s="71">
        <f>HARIAN!O77+HARIAN!O82</f>
        <v>0</v>
      </c>
      <c r="P66" s="71">
        <f>HARIAN!P77+HARIAN!P82</f>
        <v>74</v>
      </c>
      <c r="Q66" s="40">
        <f t="shared" si="2"/>
        <v>0.81318681318681318</v>
      </c>
      <c r="R66" s="40">
        <f t="shared" si="1"/>
        <v>0.96103896103896103</v>
      </c>
      <c r="S66" s="40">
        <f>VLOOKUP(C66,Sheet3!$A$19:$G$81,7,FALSE)</f>
        <v>0.97297297297297303</v>
      </c>
      <c r="T66" s="10">
        <f t="shared" si="3"/>
        <v>0.81318681318681318</v>
      </c>
      <c r="U66" s="10">
        <f t="shared" si="4"/>
        <v>0.96103896103896103</v>
      </c>
    </row>
    <row r="67" spans="2:21" ht="15.75">
      <c r="B67" s="187"/>
      <c r="C67" s="93" t="s">
        <v>731</v>
      </c>
      <c r="D67" s="71">
        <f>HARIAN!D78+HARIAN!D80</f>
        <v>121</v>
      </c>
      <c r="E67" s="71">
        <f>HARIAN!E78+HARIAN!E80</f>
        <v>2</v>
      </c>
      <c r="F67" s="71">
        <f>HARIAN!F78+HARIAN!F80</f>
        <v>1</v>
      </c>
      <c r="G67" s="71">
        <f>HARIAN!G78+HARIAN!G80</f>
        <v>0</v>
      </c>
      <c r="H67" s="71">
        <f>HARIAN!H78+HARIAN!H80</f>
        <v>0</v>
      </c>
      <c r="I67" s="71">
        <f>HARIAN!I78+HARIAN!I80</f>
        <v>22</v>
      </c>
      <c r="J67" s="71">
        <f>HARIAN!J78+HARIAN!J80</f>
        <v>8</v>
      </c>
      <c r="K67" s="71">
        <f>HARIAN!K78+HARIAN!K80</f>
        <v>0</v>
      </c>
      <c r="L67" s="71">
        <f>HARIAN!L78+HARIAN!L80</f>
        <v>0</v>
      </c>
      <c r="M67" s="71">
        <f>HARIAN!M78+HARIAN!M80</f>
        <v>1</v>
      </c>
      <c r="N67" s="71">
        <f>HARIAN!N78+HARIAN!N80</f>
        <v>1</v>
      </c>
      <c r="O67" s="71">
        <f>HARIAN!O78+HARIAN!O80</f>
        <v>0</v>
      </c>
      <c r="P67" s="71">
        <f>HARIAN!P78+HARIAN!P80</f>
        <v>86</v>
      </c>
      <c r="Q67" s="40">
        <f t="shared" si="2"/>
        <v>0.87755102040816324</v>
      </c>
      <c r="R67" s="40">
        <f t="shared" si="1"/>
        <v>0.97727272727272729</v>
      </c>
      <c r="S67" s="40">
        <f>VLOOKUP(C67,Sheet3!$A$19:$G$81,7,FALSE)</f>
        <v>0.93023255813953487</v>
      </c>
      <c r="T67" s="10">
        <f t="shared" si="3"/>
        <v>0.87755102040816324</v>
      </c>
      <c r="U67" s="10">
        <f t="shared" si="4"/>
        <v>0.97727272727272729</v>
      </c>
    </row>
    <row r="68" spans="2:21" ht="15.75">
      <c r="B68" s="150" t="s">
        <v>62</v>
      </c>
      <c r="C68" s="150"/>
      <c r="D68" s="26">
        <f t="shared" ref="D68:P68" si="5">SUM(D32:D67)</f>
        <v>1920</v>
      </c>
      <c r="E68" s="26">
        <f t="shared" si="5"/>
        <v>46</v>
      </c>
      <c r="F68" s="26">
        <f t="shared" si="5"/>
        <v>42</v>
      </c>
      <c r="G68" s="26">
        <f t="shared" si="5"/>
        <v>20</v>
      </c>
      <c r="H68" s="26">
        <f t="shared" si="5"/>
        <v>19</v>
      </c>
      <c r="I68" s="26">
        <f t="shared" si="5"/>
        <v>218</v>
      </c>
      <c r="J68" s="26">
        <f t="shared" si="5"/>
        <v>125</v>
      </c>
      <c r="K68" s="26">
        <f t="shared" si="5"/>
        <v>14</v>
      </c>
      <c r="L68" s="26">
        <f t="shared" si="5"/>
        <v>1</v>
      </c>
      <c r="M68" s="26">
        <f t="shared" si="5"/>
        <v>68</v>
      </c>
      <c r="N68" s="26">
        <f t="shared" si="5"/>
        <v>60</v>
      </c>
      <c r="O68" s="26">
        <f t="shared" si="5"/>
        <v>14</v>
      </c>
      <c r="P68" s="26">
        <f t="shared" si="5"/>
        <v>1274</v>
      </c>
      <c r="Q68" s="41">
        <f>Q14</f>
        <v>0.78068043742405835</v>
      </c>
      <c r="R68" s="41">
        <f>R14</f>
        <v>0.90049053959355296</v>
      </c>
      <c r="S68" s="41">
        <f>S14</f>
        <v>0.94427244582043346</v>
      </c>
    </row>
  </sheetData>
  <mergeCells count="44">
    <mergeCell ref="B68:C68"/>
    <mergeCell ref="K28:K31"/>
    <mergeCell ref="L28:O30"/>
    <mergeCell ref="P28:P31"/>
    <mergeCell ref="Q28:Q31"/>
    <mergeCell ref="B32:B38"/>
    <mergeCell ref="B39:B47"/>
    <mergeCell ref="B48:B53"/>
    <mergeCell ref="B54:B63"/>
    <mergeCell ref="B64:B67"/>
    <mergeCell ref="R28:R31"/>
    <mergeCell ref="S28:S31"/>
    <mergeCell ref="B24:R24"/>
    <mergeCell ref="B25:R25"/>
    <mergeCell ref="B26:R26"/>
    <mergeCell ref="B28:B31"/>
    <mergeCell ref="C28:C31"/>
    <mergeCell ref="D28:D31"/>
    <mergeCell ref="E28:E31"/>
    <mergeCell ref="F28:H30"/>
    <mergeCell ref="I28:I31"/>
    <mergeCell ref="J28:J31"/>
    <mergeCell ref="B23:R23"/>
    <mergeCell ref="L5:O7"/>
    <mergeCell ref="P5:P8"/>
    <mergeCell ref="Q5:Q8"/>
    <mergeCell ref="R5:R8"/>
    <mergeCell ref="D17:E17"/>
    <mergeCell ref="D18:E18"/>
    <mergeCell ref="D19:E19"/>
    <mergeCell ref="D20:E20"/>
    <mergeCell ref="D21:E21"/>
    <mergeCell ref="S5:S8"/>
    <mergeCell ref="D16:E16"/>
    <mergeCell ref="C1:R1"/>
    <mergeCell ref="C2:R2"/>
    <mergeCell ref="C3:R3"/>
    <mergeCell ref="C5:C8"/>
    <mergeCell ref="D5:D8"/>
    <mergeCell ref="E5:E8"/>
    <mergeCell ref="F5:H7"/>
    <mergeCell ref="I5:I8"/>
    <mergeCell ref="J5:J8"/>
    <mergeCell ref="K5:K8"/>
  </mergeCells>
  <conditionalFormatting sqref="Q32:Q67">
    <cfRule type="cellIs" dxfId="11" priority="17" operator="lessThan">
      <formula>0.8</formula>
    </cfRule>
    <cfRule type="cellIs" dxfId="10" priority="18" operator="greaterThanOrEqual">
      <formula>0.8</formula>
    </cfRule>
  </conditionalFormatting>
  <conditionalFormatting sqref="Q9:S13 R32:S67">
    <cfRule type="cellIs" dxfId="9" priority="15" operator="lessThan">
      <formula>0.92</formula>
    </cfRule>
    <cfRule type="cellIs" dxfId="8" priority="16" operator="greaterThanOrEqual">
      <formula>0.92</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05BD2-C38B-4A6A-A319-2D0F12DE6404}">
  <dimension ref="B1:M60"/>
  <sheetViews>
    <sheetView tabSelected="1" workbookViewId="0">
      <selection activeCell="B6" sqref="B6"/>
    </sheetView>
  </sheetViews>
  <sheetFormatPr defaultRowHeight="15"/>
  <cols>
    <col min="2" max="2" width="12.85546875" bestFit="1" customWidth="1"/>
    <col min="3" max="3" width="19.28515625" bestFit="1" customWidth="1"/>
    <col min="6" max="6" width="11.5703125" customWidth="1"/>
    <col min="8" max="8" width="10" customWidth="1"/>
    <col min="9" max="9" width="9.85546875" customWidth="1"/>
    <col min="11" max="11" width="14.42578125" customWidth="1"/>
    <col min="12" max="12" width="14.5703125" customWidth="1"/>
    <col min="13" max="13" width="15.7109375" customWidth="1"/>
  </cols>
  <sheetData>
    <row r="1" spans="2:13">
      <c r="C1" s="188" t="s">
        <v>4447</v>
      </c>
      <c r="D1" s="188"/>
      <c r="E1" s="188"/>
      <c r="F1" s="188"/>
      <c r="G1" s="188"/>
      <c r="H1" s="188"/>
      <c r="I1" s="188"/>
      <c r="J1" s="188"/>
      <c r="K1" s="188"/>
      <c r="L1" s="188"/>
      <c r="M1" s="188"/>
    </row>
    <row r="2" spans="2:13">
      <c r="C2" s="127" t="str">
        <f ca="1">LAPORAN!C2</f>
        <v xml:space="preserve">PERIODE ORDER &amp; PS : 2026-08-01 to  2026-08-17 </v>
      </c>
      <c r="D2" s="127"/>
      <c r="E2" s="127"/>
      <c r="F2" s="127"/>
      <c r="G2" s="127"/>
      <c r="H2" s="127"/>
      <c r="I2" s="127"/>
      <c r="J2" s="127"/>
      <c r="K2" s="127"/>
      <c r="L2" s="127"/>
      <c r="M2" s="127"/>
    </row>
    <row r="3" spans="2:13">
      <c r="C3" s="127" t="str">
        <f>LAPORAN!C3</f>
        <v>Last update proses : 14-08-2026 09:19:06 WIB (Source: ETL XPRO)</v>
      </c>
      <c r="D3" s="127"/>
      <c r="E3" s="127"/>
      <c r="F3" s="127"/>
      <c r="G3" s="127"/>
      <c r="H3" s="127"/>
      <c r="I3" s="127"/>
      <c r="J3" s="127"/>
      <c r="K3" s="127"/>
      <c r="L3" s="127"/>
      <c r="M3" s="127"/>
    </row>
    <row r="5" spans="2:13" ht="47.25">
      <c r="C5" s="74" t="s">
        <v>1</v>
      </c>
      <c r="D5" s="37" t="s">
        <v>8</v>
      </c>
      <c r="E5" s="37" t="s">
        <v>9</v>
      </c>
      <c r="F5" s="37" t="s">
        <v>2</v>
      </c>
      <c r="G5" s="37" t="s">
        <v>18</v>
      </c>
      <c r="H5" s="37" t="s">
        <v>21</v>
      </c>
      <c r="I5" s="37" t="s">
        <v>4446</v>
      </c>
      <c r="J5" s="75" t="s">
        <v>219</v>
      </c>
      <c r="K5" s="72" t="s">
        <v>130</v>
      </c>
      <c r="L5" s="72" t="s">
        <v>4444</v>
      </c>
      <c r="M5" s="72" t="s">
        <v>4445</v>
      </c>
    </row>
    <row r="6" spans="2:13" ht="15.75">
      <c r="C6" s="76" t="str">
        <f>[1]LAPORAN!C9</f>
        <v>BALI</v>
      </c>
      <c r="D6" s="95">
        <f>LAPORAN!J9</f>
        <v>5</v>
      </c>
      <c r="E6" s="95">
        <f>LAPORAN!K9</f>
        <v>2</v>
      </c>
      <c r="F6" s="95">
        <f>LAPORAN!L9</f>
        <v>0</v>
      </c>
      <c r="G6" s="95">
        <f>LAPORAN!M9</f>
        <v>1</v>
      </c>
      <c r="H6" s="95">
        <f>LAPORAN!N9</f>
        <v>9</v>
      </c>
      <c r="I6" s="95">
        <f>LAPORAN!O9</f>
        <v>0</v>
      </c>
      <c r="J6" s="95">
        <f>LAPORAN!P9</f>
        <v>99</v>
      </c>
      <c r="K6" s="40">
        <f>LAPORAN!Q9</f>
        <v>0.73880597014925375</v>
      </c>
      <c r="L6" s="40">
        <f>LAPORAN!R9</f>
        <v>0.90825688073394495</v>
      </c>
      <c r="M6" s="40">
        <f>LAPORAN!S9</f>
        <v>0.81</v>
      </c>
    </row>
    <row r="7" spans="2:13" ht="15.75">
      <c r="C7" s="76" t="str">
        <f>[1]LAPORAN!C10</f>
        <v>JATIM BARAT</v>
      </c>
      <c r="D7" s="95">
        <f>LAPORAN!J10</f>
        <v>35</v>
      </c>
      <c r="E7" s="95">
        <f>LAPORAN!K10</f>
        <v>3</v>
      </c>
      <c r="F7" s="95">
        <f>LAPORAN!L10</f>
        <v>0</v>
      </c>
      <c r="G7" s="95">
        <f>LAPORAN!M10</f>
        <v>12</v>
      </c>
      <c r="H7" s="95">
        <f>LAPORAN!N10</f>
        <v>8</v>
      </c>
      <c r="I7" s="95">
        <f>LAPORAN!O10</f>
        <v>1</v>
      </c>
      <c r="J7" s="95">
        <f>LAPORAN!P10</f>
        <v>387</v>
      </c>
      <c r="K7" s="40">
        <f>LAPORAN!Q10</f>
        <v>0.85054945054945053</v>
      </c>
      <c r="L7" s="40">
        <f>LAPORAN!R10</f>
        <v>0.94852941176470584</v>
      </c>
      <c r="M7" s="40">
        <f>LAPORAN!S10</f>
        <v>0.98976982097186705</v>
      </c>
    </row>
    <row r="8" spans="2:13" ht="15.75">
      <c r="C8" s="76" t="str">
        <f>[1]LAPORAN!C11</f>
        <v>JATIM TIMUR</v>
      </c>
      <c r="D8" s="95">
        <f>LAPORAN!J11</f>
        <v>11</v>
      </c>
      <c r="E8" s="95">
        <f>LAPORAN!K11</f>
        <v>1</v>
      </c>
      <c r="F8" s="95">
        <f>LAPORAN!L11</f>
        <v>0</v>
      </c>
      <c r="G8" s="95">
        <f>LAPORAN!M11</f>
        <v>8</v>
      </c>
      <c r="H8" s="95">
        <f>LAPORAN!N11</f>
        <v>20</v>
      </c>
      <c r="I8" s="95">
        <f>LAPORAN!O11</f>
        <v>6</v>
      </c>
      <c r="J8" s="95">
        <f>LAPORAN!P11</f>
        <v>288</v>
      </c>
      <c r="K8" s="40">
        <f>LAPORAN!Q11</f>
        <v>0.8044692737430168</v>
      </c>
      <c r="L8" s="40">
        <f>LAPORAN!R11</f>
        <v>0.89440993788819878</v>
      </c>
      <c r="M8" s="40">
        <f>LAPORAN!S11</f>
        <v>0.98269896193771622</v>
      </c>
    </row>
    <row r="9" spans="2:13" ht="15.75">
      <c r="C9" s="76" t="str">
        <f>[1]LAPORAN!C12</f>
        <v>NUSA TENGGARA</v>
      </c>
      <c r="D9" s="95">
        <f>LAPORAN!J12</f>
        <v>20</v>
      </c>
      <c r="E9" s="95">
        <f>LAPORAN!K12</f>
        <v>8</v>
      </c>
      <c r="F9" s="95">
        <f>LAPORAN!L12</f>
        <v>0</v>
      </c>
      <c r="G9" s="95">
        <f>LAPORAN!M12</f>
        <v>42</v>
      </c>
      <c r="H9" s="95">
        <f>LAPORAN!N12</f>
        <v>12</v>
      </c>
      <c r="I9" s="95">
        <f>LAPORAN!O12</f>
        <v>7</v>
      </c>
      <c r="J9" s="95">
        <f>LAPORAN!P12</f>
        <v>182</v>
      </c>
      <c r="K9" s="40">
        <f>LAPORAN!Q12</f>
        <v>0.65</v>
      </c>
      <c r="L9" s="40">
        <f>LAPORAN!R12</f>
        <v>0.74897119341563789</v>
      </c>
      <c r="M9" s="40">
        <f>LAPORAN!S12</f>
        <v>0.81318681318681318</v>
      </c>
    </row>
    <row r="10" spans="2:13" ht="15.75">
      <c r="C10" s="76" t="str">
        <f>[1]LAPORAN!C13</f>
        <v>SURAMADU</v>
      </c>
      <c r="D10" s="95">
        <f>LAPORAN!J13</f>
        <v>54</v>
      </c>
      <c r="E10" s="95">
        <f>LAPORAN!K13</f>
        <v>0</v>
      </c>
      <c r="F10" s="95">
        <f>LAPORAN!L13</f>
        <v>1</v>
      </c>
      <c r="G10" s="95">
        <f>LAPORAN!M13</f>
        <v>5</v>
      </c>
      <c r="H10" s="95">
        <f>LAPORAN!N13</f>
        <v>11</v>
      </c>
      <c r="I10" s="95">
        <f>LAPORAN!O13</f>
        <v>0</v>
      </c>
      <c r="J10" s="95">
        <f>LAPORAN!P13</f>
        <v>329</v>
      </c>
      <c r="K10" s="40">
        <f>LAPORAN!Q13</f>
        <v>0.78520286396181382</v>
      </c>
      <c r="L10" s="40">
        <f>LAPORAN!R13</f>
        <v>0.95362318840579707</v>
      </c>
      <c r="M10" s="40">
        <f>LAPORAN!S13</f>
        <v>0.96969696969696972</v>
      </c>
    </row>
    <row r="11" spans="2:13" ht="15.75">
      <c r="C11" s="96" t="str">
        <f>[1]LAPORAN!C14</f>
        <v>TOTAL</v>
      </c>
      <c r="D11" s="97">
        <f>LAPORAN!J14</f>
        <v>125</v>
      </c>
      <c r="E11" s="97">
        <f>LAPORAN!K14</f>
        <v>14</v>
      </c>
      <c r="F11" s="97">
        <f>LAPORAN!L14</f>
        <v>1</v>
      </c>
      <c r="G11" s="97">
        <f>LAPORAN!M14</f>
        <v>68</v>
      </c>
      <c r="H11" s="97">
        <f>LAPORAN!N14</f>
        <v>60</v>
      </c>
      <c r="I11" s="97">
        <f>LAPORAN!O14</f>
        <v>14</v>
      </c>
      <c r="J11" s="97">
        <f>LAPORAN!P14</f>
        <v>1285</v>
      </c>
      <c r="K11" s="98">
        <f>LAPORAN!Q14</f>
        <v>0.78068043742405835</v>
      </c>
      <c r="L11" s="98">
        <f>LAPORAN!R14</f>
        <v>0.90049053959355296</v>
      </c>
      <c r="M11" s="98">
        <f>LAPORAN!S14</f>
        <v>0.94427244582043346</v>
      </c>
    </row>
    <row r="13" spans="2:13">
      <c r="G13" s="61"/>
    </row>
    <row r="14" spans="2:13">
      <c r="G14" s="61"/>
    </row>
    <row r="15" spans="2:13">
      <c r="B15" s="179" t="str">
        <f>C1</f>
        <v xml:space="preserve">PROVISIONING NEW SALES INDIBIZ TR3 JBN MTD H-1  </v>
      </c>
      <c r="C15" s="179"/>
      <c r="D15" s="179"/>
      <c r="E15" s="179"/>
      <c r="F15" s="179"/>
      <c r="G15" s="179"/>
      <c r="H15" s="179"/>
      <c r="I15" s="179"/>
      <c r="J15" s="179"/>
      <c r="K15" s="179"/>
      <c r="L15" s="179"/>
      <c r="M15" s="179"/>
    </row>
    <row r="16" spans="2:13">
      <c r="B16" s="179" t="str">
        <f ca="1">C2</f>
        <v xml:space="preserve">PERIODE ORDER &amp; PS : 2026-08-01 to  2026-08-17 </v>
      </c>
      <c r="C16" s="179"/>
      <c r="D16" s="179"/>
      <c r="E16" s="179"/>
      <c r="F16" s="179"/>
      <c r="G16" s="179"/>
      <c r="H16" s="179"/>
      <c r="I16" s="179"/>
      <c r="J16" s="179"/>
      <c r="K16" s="179"/>
      <c r="L16" s="179"/>
      <c r="M16" s="179"/>
    </row>
    <row r="17" spans="2:13">
      <c r="B17" s="127" t="str">
        <f>C3</f>
        <v>Last update proses : 14-08-2026 09:19:06 WIB (Source: ETL XPRO)</v>
      </c>
      <c r="C17" s="127"/>
      <c r="D17" s="127"/>
      <c r="E17" s="127"/>
      <c r="F17" s="127"/>
      <c r="G17" s="127"/>
      <c r="H17" s="127"/>
      <c r="I17" s="127"/>
      <c r="J17" s="127"/>
      <c r="K17" s="127"/>
      <c r="L17" s="127"/>
      <c r="M17" s="127"/>
    </row>
    <row r="18" spans="2:13">
      <c r="G18" s="61"/>
    </row>
    <row r="19" spans="2:13">
      <c r="G19" s="61"/>
    </row>
    <row r="20" spans="2:13" ht="15" customHeight="1">
      <c r="B20" s="157" t="s">
        <v>1</v>
      </c>
      <c r="C20" s="157" t="s">
        <v>78</v>
      </c>
      <c r="D20" s="176" t="s">
        <v>8</v>
      </c>
      <c r="E20" s="176" t="s">
        <v>9</v>
      </c>
      <c r="F20" s="176" t="s">
        <v>10</v>
      </c>
      <c r="G20" s="176"/>
      <c r="H20" s="176"/>
      <c r="I20" s="176"/>
      <c r="J20" s="178" t="s">
        <v>11</v>
      </c>
      <c r="K20" s="122" t="s">
        <v>130</v>
      </c>
      <c r="L20" s="122" t="s">
        <v>4444</v>
      </c>
      <c r="M20" s="122" t="s">
        <v>4445</v>
      </c>
    </row>
    <row r="21" spans="2:13" ht="15" customHeight="1">
      <c r="B21" s="157"/>
      <c r="C21" s="157"/>
      <c r="D21" s="176"/>
      <c r="E21" s="176"/>
      <c r="F21" s="176"/>
      <c r="G21" s="176"/>
      <c r="H21" s="176"/>
      <c r="I21" s="176"/>
      <c r="J21" s="178"/>
      <c r="K21" s="122"/>
      <c r="L21" s="122"/>
      <c r="M21" s="122"/>
    </row>
    <row r="22" spans="2:13" ht="15" customHeight="1">
      <c r="B22" s="157"/>
      <c r="C22" s="157"/>
      <c r="D22" s="176"/>
      <c r="E22" s="176"/>
      <c r="F22" s="176"/>
      <c r="G22" s="176"/>
      <c r="H22" s="176"/>
      <c r="I22" s="176"/>
      <c r="J22" s="178"/>
      <c r="K22" s="122"/>
      <c r="L22" s="122"/>
      <c r="M22" s="122"/>
    </row>
    <row r="23" spans="2:13" ht="47.25">
      <c r="B23" s="157"/>
      <c r="C23" s="157"/>
      <c r="D23" s="176"/>
      <c r="E23" s="176"/>
      <c r="F23" s="37" t="s">
        <v>2</v>
      </c>
      <c r="G23" s="37" t="s">
        <v>18</v>
      </c>
      <c r="H23" s="37" t="s">
        <v>20</v>
      </c>
      <c r="I23" s="37" t="s">
        <v>22</v>
      </c>
      <c r="J23" s="178"/>
      <c r="K23" s="122"/>
      <c r="L23" s="122"/>
      <c r="M23" s="122"/>
    </row>
    <row r="24" spans="2:13" ht="15.75">
      <c r="B24" s="183" t="s">
        <v>34</v>
      </c>
      <c r="C24" s="89" t="s">
        <v>79</v>
      </c>
      <c r="D24" s="95">
        <f>[1]LAPORAN!J32</f>
        <v>0</v>
      </c>
      <c r="E24" s="95">
        <f>[1]LAPORAN!K32</f>
        <v>0</v>
      </c>
      <c r="F24" s="95">
        <f>[1]LAPORAN!L32</f>
        <v>0</v>
      </c>
      <c r="G24" s="95">
        <f>[1]LAPORAN!M32</f>
        <v>2</v>
      </c>
      <c r="H24" s="95">
        <f>[1]LAPORAN!N32</f>
        <v>1</v>
      </c>
      <c r="I24" s="95">
        <f>[1]LAPORAN!O32</f>
        <v>1</v>
      </c>
      <c r="J24" s="95">
        <f>[1]LAPORAN!P32</f>
        <v>6</v>
      </c>
      <c r="K24" s="40">
        <f>[1]LAPORAN!Q32</f>
        <v>0.5</v>
      </c>
      <c r="L24" s="40">
        <f>[1]LAPORAN!R32</f>
        <v>0.6</v>
      </c>
      <c r="M24" s="40">
        <f>[1]LAPORAN!S32</f>
        <v>1</v>
      </c>
    </row>
    <row r="25" spans="2:13" ht="15.75">
      <c r="B25" s="183"/>
      <c r="C25" s="89" t="s">
        <v>85</v>
      </c>
      <c r="D25" s="95">
        <f>[1]LAPORAN!J33</f>
        <v>0</v>
      </c>
      <c r="E25" s="95">
        <f>[1]LAPORAN!K33</f>
        <v>0</v>
      </c>
      <c r="F25" s="95">
        <f>[1]LAPORAN!L33</f>
        <v>0</v>
      </c>
      <c r="G25" s="95">
        <f>[1]LAPORAN!M33</f>
        <v>0</v>
      </c>
      <c r="H25" s="95">
        <f>[1]LAPORAN!N33</f>
        <v>0</v>
      </c>
      <c r="I25" s="95">
        <f>[1]LAPORAN!O33</f>
        <v>0</v>
      </c>
      <c r="J25" s="95">
        <f>[1]LAPORAN!P33</f>
        <v>3</v>
      </c>
      <c r="K25" s="40">
        <f>[1]LAPORAN!Q33</f>
        <v>1</v>
      </c>
      <c r="L25" s="40">
        <f>[1]LAPORAN!R33</f>
        <v>0</v>
      </c>
      <c r="M25" s="40">
        <f>[1]LAPORAN!S33</f>
        <v>1</v>
      </c>
    </row>
    <row r="26" spans="2:13" ht="15.75">
      <c r="B26" s="183"/>
      <c r="C26" s="89" t="s">
        <v>81</v>
      </c>
      <c r="D26" s="95">
        <f>[1]LAPORAN!J34</f>
        <v>0</v>
      </c>
      <c r="E26" s="95">
        <f>[1]LAPORAN!K34</f>
        <v>0</v>
      </c>
      <c r="F26" s="95">
        <f>[1]LAPORAN!L34</f>
        <v>0</v>
      </c>
      <c r="G26" s="95">
        <f>[1]LAPORAN!M34</f>
        <v>0</v>
      </c>
      <c r="H26" s="95">
        <f>[1]LAPORAN!N34</f>
        <v>0</v>
      </c>
      <c r="I26" s="95">
        <f>[1]LAPORAN!O34</f>
        <v>1</v>
      </c>
      <c r="J26" s="95">
        <f>[1]LAPORAN!P34</f>
        <v>2</v>
      </c>
      <c r="K26" s="40">
        <f>[1]LAPORAN!Q34</f>
        <v>0.4</v>
      </c>
      <c r="L26" s="40">
        <f>[1]LAPORAN!R34</f>
        <v>0.66666666666666663</v>
      </c>
      <c r="M26" s="40">
        <f>[1]LAPORAN!S34</f>
        <v>1</v>
      </c>
    </row>
    <row r="27" spans="2:13" ht="15.75">
      <c r="B27" s="183"/>
      <c r="C27" s="89" t="s">
        <v>82</v>
      </c>
      <c r="D27" s="95">
        <f>[1]LAPORAN!J35</f>
        <v>2</v>
      </c>
      <c r="E27" s="95">
        <f>[1]LAPORAN!K35</f>
        <v>0</v>
      </c>
      <c r="F27" s="95">
        <f>[1]LAPORAN!L35</f>
        <v>0</v>
      </c>
      <c r="G27" s="95">
        <f>[1]LAPORAN!M35</f>
        <v>1</v>
      </c>
      <c r="H27" s="95">
        <f>[1]LAPORAN!N35</f>
        <v>0</v>
      </c>
      <c r="I27" s="95">
        <f>[1]LAPORAN!O35</f>
        <v>0</v>
      </c>
      <c r="J27" s="95">
        <f>[1]LAPORAN!P35</f>
        <v>2</v>
      </c>
      <c r="K27" s="40">
        <f>[1]LAPORAN!Q35</f>
        <v>0.25</v>
      </c>
      <c r="L27" s="40">
        <f>[1]LAPORAN!R35</f>
        <v>0.66666666666666663</v>
      </c>
      <c r="M27" s="40">
        <f>[1]LAPORAN!S35</f>
        <v>1</v>
      </c>
    </row>
    <row r="28" spans="2:13" ht="15.75">
      <c r="B28" s="183"/>
      <c r="C28" s="89" t="s">
        <v>83</v>
      </c>
      <c r="D28" s="95">
        <f>[1]LAPORAN!J36</f>
        <v>2</v>
      </c>
      <c r="E28" s="95">
        <f>[1]LAPORAN!K36</f>
        <v>0</v>
      </c>
      <c r="F28" s="95">
        <f>[1]LAPORAN!L36</f>
        <v>0</v>
      </c>
      <c r="G28" s="95">
        <f>[1]LAPORAN!M36</f>
        <v>0</v>
      </c>
      <c r="H28" s="95">
        <f>[1]LAPORAN!N36</f>
        <v>0</v>
      </c>
      <c r="I28" s="95">
        <f>[1]LAPORAN!O36</f>
        <v>1</v>
      </c>
      <c r="J28" s="95">
        <f>[1]LAPORAN!P36</f>
        <v>1</v>
      </c>
      <c r="K28" s="40">
        <f>[1]LAPORAN!Q36</f>
        <v>0.25</v>
      </c>
      <c r="L28" s="40">
        <f>[1]LAPORAN!R36</f>
        <v>0.5</v>
      </c>
      <c r="M28" s="40">
        <f>[1]LAPORAN!S36</f>
        <v>1</v>
      </c>
    </row>
    <row r="29" spans="2:13" ht="15.75">
      <c r="B29" s="183"/>
      <c r="C29" s="89" t="s">
        <v>84</v>
      </c>
      <c r="D29" s="95">
        <f>[1]LAPORAN!J37</f>
        <v>3</v>
      </c>
      <c r="E29" s="95">
        <f>[1]LAPORAN!K37</f>
        <v>0</v>
      </c>
      <c r="F29" s="95">
        <f>[1]LAPORAN!L37</f>
        <v>0</v>
      </c>
      <c r="G29" s="95">
        <f>[1]LAPORAN!M37</f>
        <v>1</v>
      </c>
      <c r="H29" s="95">
        <f>[1]LAPORAN!N37</f>
        <v>1</v>
      </c>
      <c r="I29" s="95">
        <f>[1]LAPORAN!O37</f>
        <v>0</v>
      </c>
      <c r="J29" s="95">
        <f>[1]LAPORAN!P37</f>
        <v>1</v>
      </c>
      <c r="K29" s="40">
        <f>[1]LAPORAN!Q37</f>
        <v>0.1</v>
      </c>
      <c r="L29" s="40">
        <f>[1]LAPORAN!R37</f>
        <v>0.33333333333333331</v>
      </c>
      <c r="M29" s="40">
        <f>[1]LAPORAN!S37</f>
        <v>1</v>
      </c>
    </row>
    <row r="30" spans="2:13" ht="15.75">
      <c r="B30" s="183"/>
      <c r="C30" s="89" t="s">
        <v>86</v>
      </c>
      <c r="D30" s="95">
        <f>[1]LAPORAN!J38</f>
        <v>0</v>
      </c>
      <c r="E30" s="95">
        <f>[1]LAPORAN!K38</f>
        <v>0</v>
      </c>
      <c r="F30" s="95">
        <f>[1]LAPORAN!L38</f>
        <v>0</v>
      </c>
      <c r="G30" s="95">
        <f>[1]LAPORAN!M38</f>
        <v>0</v>
      </c>
      <c r="H30" s="95">
        <f>[1]LAPORAN!N38</f>
        <v>0</v>
      </c>
      <c r="I30" s="95">
        <f>[1]LAPORAN!O38</f>
        <v>1</v>
      </c>
      <c r="J30" s="95">
        <f>[1]LAPORAN!P38</f>
        <v>1</v>
      </c>
      <c r="K30" s="40">
        <f>[1]LAPORAN!Q38</f>
        <v>0.5</v>
      </c>
      <c r="L30" s="40">
        <f>[1]LAPORAN!R38</f>
        <v>0</v>
      </c>
      <c r="M30" s="40">
        <f>[1]LAPORAN!S38</f>
        <v>1</v>
      </c>
    </row>
    <row r="31" spans="2:13" ht="15.75">
      <c r="B31" s="184" t="s">
        <v>38</v>
      </c>
      <c r="C31" s="90" t="s">
        <v>87</v>
      </c>
      <c r="D31" s="95">
        <f>[1]LAPORAN!J39</f>
        <v>5</v>
      </c>
      <c r="E31" s="95">
        <f>[1]LAPORAN!K39</f>
        <v>0</v>
      </c>
      <c r="F31" s="95">
        <f>[1]LAPORAN!L39</f>
        <v>0</v>
      </c>
      <c r="G31" s="95">
        <f>[1]LAPORAN!M39</f>
        <v>0</v>
      </c>
      <c r="H31" s="95">
        <f>[1]LAPORAN!N39</f>
        <v>0</v>
      </c>
      <c r="I31" s="95">
        <f>[1]LAPORAN!O39</f>
        <v>1</v>
      </c>
      <c r="J31" s="95">
        <f>[1]LAPORAN!P39</f>
        <v>5</v>
      </c>
      <c r="K31" s="40">
        <f>[1]LAPORAN!Q39</f>
        <v>0.45454545454545453</v>
      </c>
      <c r="L31" s="40">
        <f>[1]LAPORAN!R39</f>
        <v>0.83333333333333337</v>
      </c>
      <c r="M31" s="40">
        <f>[1]LAPORAN!S39</f>
        <v>1</v>
      </c>
    </row>
    <row r="32" spans="2:13" ht="15.75">
      <c r="B32" s="184"/>
      <c r="C32" s="90" t="s">
        <v>88</v>
      </c>
      <c r="D32" s="95">
        <f>[1]LAPORAN!J40</f>
        <v>1</v>
      </c>
      <c r="E32" s="95">
        <f>[1]LAPORAN!K40</f>
        <v>0</v>
      </c>
      <c r="F32" s="95">
        <f>[1]LAPORAN!L40</f>
        <v>0</v>
      </c>
      <c r="G32" s="95">
        <f>[1]LAPORAN!M40</f>
        <v>0</v>
      </c>
      <c r="H32" s="95">
        <f>[1]LAPORAN!N40</f>
        <v>0</v>
      </c>
      <c r="I32" s="95">
        <f>[1]LAPORAN!O40</f>
        <v>0</v>
      </c>
      <c r="J32" s="95">
        <f>[1]LAPORAN!P40</f>
        <v>5</v>
      </c>
      <c r="K32" s="40">
        <f>[1]LAPORAN!Q40</f>
        <v>0.7142857142857143</v>
      </c>
      <c r="L32" s="40">
        <f>[1]LAPORAN!R40</f>
        <v>1</v>
      </c>
      <c r="M32" s="40">
        <f>[1]LAPORAN!S40</f>
        <v>1</v>
      </c>
    </row>
    <row r="33" spans="2:13" ht="15.75">
      <c r="B33" s="184"/>
      <c r="C33" s="90" t="s">
        <v>89</v>
      </c>
      <c r="D33" s="95">
        <f>[1]LAPORAN!J41</f>
        <v>2</v>
      </c>
      <c r="E33" s="95">
        <f>[1]LAPORAN!K41</f>
        <v>0</v>
      </c>
      <c r="F33" s="95">
        <f>[1]LAPORAN!L41</f>
        <v>0</v>
      </c>
      <c r="G33" s="95">
        <f>[1]LAPORAN!M41</f>
        <v>0</v>
      </c>
      <c r="H33" s="95">
        <f>[1]LAPORAN!N41</f>
        <v>1</v>
      </c>
      <c r="I33" s="95">
        <f>[1]LAPORAN!O41</f>
        <v>0</v>
      </c>
      <c r="J33" s="95">
        <f>[1]LAPORAN!P41</f>
        <v>9</v>
      </c>
      <c r="K33" s="40">
        <f>[1]LAPORAN!Q41</f>
        <v>0.6428571428571429</v>
      </c>
      <c r="L33" s="40">
        <f>[1]LAPORAN!R41</f>
        <v>0.9</v>
      </c>
      <c r="M33" s="40">
        <f>[1]LAPORAN!S41</f>
        <v>1</v>
      </c>
    </row>
    <row r="34" spans="2:13" ht="15.75">
      <c r="B34" s="184"/>
      <c r="C34" s="90" t="s">
        <v>90</v>
      </c>
      <c r="D34" s="95">
        <f>[1]LAPORAN!J42</f>
        <v>1</v>
      </c>
      <c r="E34" s="95">
        <f>[1]LAPORAN!K42</f>
        <v>0</v>
      </c>
      <c r="F34" s="95">
        <f>[1]LAPORAN!L42</f>
        <v>0</v>
      </c>
      <c r="G34" s="95">
        <f>[1]LAPORAN!M42</f>
        <v>0</v>
      </c>
      <c r="H34" s="95">
        <f>[1]LAPORAN!N42</f>
        <v>0</v>
      </c>
      <c r="I34" s="95">
        <f>[1]LAPORAN!O42</f>
        <v>0</v>
      </c>
      <c r="J34" s="95">
        <f>[1]LAPORAN!P42</f>
        <v>7</v>
      </c>
      <c r="K34" s="40">
        <f>[1]LAPORAN!Q42</f>
        <v>0.7</v>
      </c>
      <c r="L34" s="40">
        <f>[1]LAPORAN!R42</f>
        <v>1</v>
      </c>
      <c r="M34" s="40">
        <f>[1]LAPORAN!S42</f>
        <v>1</v>
      </c>
    </row>
    <row r="35" spans="2:13" ht="15.75">
      <c r="B35" s="184"/>
      <c r="C35" s="90" t="s">
        <v>250</v>
      </c>
      <c r="D35" s="95">
        <f>[1]LAPORAN!J43</f>
        <v>3</v>
      </c>
      <c r="E35" s="95">
        <f>[1]LAPORAN!K43</f>
        <v>0</v>
      </c>
      <c r="F35" s="95">
        <f>[1]LAPORAN!L43</f>
        <v>0</v>
      </c>
      <c r="G35" s="95">
        <f>[1]LAPORAN!M43</f>
        <v>0</v>
      </c>
      <c r="H35" s="95">
        <f>[1]LAPORAN!N43</f>
        <v>0</v>
      </c>
      <c r="I35" s="95">
        <f>[1]LAPORAN!O43</f>
        <v>0</v>
      </c>
      <c r="J35" s="95">
        <f>[1]LAPORAN!P43</f>
        <v>6</v>
      </c>
      <c r="K35" s="40">
        <f>[1]LAPORAN!Q43</f>
        <v>0</v>
      </c>
      <c r="L35" s="40">
        <f>[1]LAPORAN!R43</f>
        <v>0</v>
      </c>
      <c r="M35" s="40">
        <f>[1]LAPORAN!S43</f>
        <v>0</v>
      </c>
    </row>
    <row r="36" spans="2:13" ht="15.75">
      <c r="B36" s="184"/>
      <c r="C36" s="90" t="s">
        <v>92</v>
      </c>
      <c r="D36" s="95">
        <f>[1]LAPORAN!J44</f>
        <v>1</v>
      </c>
      <c r="E36" s="95">
        <f>[1]LAPORAN!K44</f>
        <v>0</v>
      </c>
      <c r="F36" s="95">
        <f>[1]LAPORAN!L44</f>
        <v>0</v>
      </c>
      <c r="G36" s="95">
        <f>[1]LAPORAN!M44</f>
        <v>1</v>
      </c>
      <c r="H36" s="95">
        <f>[1]LAPORAN!N44</f>
        <v>0</v>
      </c>
      <c r="I36" s="95">
        <f>[1]LAPORAN!O44</f>
        <v>0</v>
      </c>
      <c r="J36" s="95">
        <f>[1]LAPORAN!P44</f>
        <v>3</v>
      </c>
      <c r="K36" s="40">
        <f>[1]LAPORAN!Q44</f>
        <v>0.6</v>
      </c>
      <c r="L36" s="40">
        <f>[1]LAPORAN!R44</f>
        <v>0.75</v>
      </c>
      <c r="M36" s="40">
        <f>[1]LAPORAN!S44</f>
        <v>1</v>
      </c>
    </row>
    <row r="37" spans="2:13" ht="15.75">
      <c r="B37" s="184"/>
      <c r="C37" s="90" t="s">
        <v>93</v>
      </c>
      <c r="D37" s="95">
        <f>[1]LAPORAN!J45</f>
        <v>0</v>
      </c>
      <c r="E37" s="95">
        <f>[1]LAPORAN!K45</f>
        <v>0</v>
      </c>
      <c r="F37" s="95">
        <f>[1]LAPORAN!L45</f>
        <v>0</v>
      </c>
      <c r="G37" s="95">
        <f>[1]LAPORAN!M45</f>
        <v>0</v>
      </c>
      <c r="H37" s="95">
        <f>[1]LAPORAN!N45</f>
        <v>0</v>
      </c>
      <c r="I37" s="95">
        <f>[1]LAPORAN!O45</f>
        <v>0</v>
      </c>
      <c r="J37" s="95">
        <f>[1]LAPORAN!P45</f>
        <v>8</v>
      </c>
      <c r="K37" s="40">
        <f>[1]LAPORAN!Q45</f>
        <v>1</v>
      </c>
      <c r="L37" s="40">
        <f>[1]LAPORAN!R45</f>
        <v>1</v>
      </c>
      <c r="M37" s="40">
        <f>[1]LAPORAN!S45</f>
        <v>1</v>
      </c>
    </row>
    <row r="38" spans="2:13" ht="15.75">
      <c r="B38" s="184"/>
      <c r="C38" s="90" t="s">
        <v>92</v>
      </c>
      <c r="D38" s="95">
        <f>[1]LAPORAN!J46</f>
        <v>1</v>
      </c>
      <c r="E38" s="95">
        <f>[1]LAPORAN!K46</f>
        <v>0</v>
      </c>
      <c r="F38" s="95">
        <f>[1]LAPORAN!L46</f>
        <v>0</v>
      </c>
      <c r="G38" s="95">
        <f>[1]LAPORAN!M46</f>
        <v>1</v>
      </c>
      <c r="H38" s="95">
        <f>[1]LAPORAN!N46</f>
        <v>0</v>
      </c>
      <c r="I38" s="95">
        <f>[1]LAPORAN!O46</f>
        <v>0</v>
      </c>
      <c r="J38" s="95">
        <f>[1]LAPORAN!P46</f>
        <v>6</v>
      </c>
      <c r="K38" s="40">
        <f>[1]LAPORAN!Q46</f>
        <v>0.75</v>
      </c>
      <c r="L38" s="40">
        <f>[1]LAPORAN!R46</f>
        <v>0.8571428571428571</v>
      </c>
      <c r="M38" s="40">
        <f>[1]LAPORAN!S46</f>
        <v>1</v>
      </c>
    </row>
    <row r="39" spans="2:13" ht="15.75">
      <c r="B39" s="184"/>
      <c r="C39" s="90" t="s">
        <v>95</v>
      </c>
      <c r="D39" s="95">
        <f>[1]LAPORAN!J47</f>
        <v>2</v>
      </c>
      <c r="E39" s="95">
        <f>[1]LAPORAN!K47</f>
        <v>0</v>
      </c>
      <c r="F39" s="95">
        <f>[1]LAPORAN!L47</f>
        <v>0</v>
      </c>
      <c r="G39" s="95">
        <f>[1]LAPORAN!M47</f>
        <v>0</v>
      </c>
      <c r="H39" s="95">
        <f>[1]LAPORAN!N47</f>
        <v>0</v>
      </c>
      <c r="I39" s="95">
        <f>[1]LAPORAN!O47</f>
        <v>1</v>
      </c>
      <c r="J39" s="95">
        <f>[1]LAPORAN!P47</f>
        <v>6</v>
      </c>
      <c r="K39" s="40">
        <f>[1]LAPORAN!Q47</f>
        <v>0.6</v>
      </c>
      <c r="L39" s="40">
        <f>[1]LAPORAN!R47</f>
        <v>0.8571428571428571</v>
      </c>
      <c r="M39" s="40">
        <f>[1]LAPORAN!S47</f>
        <v>1</v>
      </c>
    </row>
    <row r="40" spans="2:13" ht="15.75">
      <c r="B40" s="185" t="s">
        <v>42</v>
      </c>
      <c r="C40" s="91" t="s">
        <v>99</v>
      </c>
      <c r="D40" s="95">
        <f>[1]LAPORAN!J48</f>
        <v>1</v>
      </c>
      <c r="E40" s="95">
        <f>[1]LAPORAN!K48</f>
        <v>0</v>
      </c>
      <c r="F40" s="95">
        <f>[1]LAPORAN!L48</f>
        <v>0</v>
      </c>
      <c r="G40" s="95">
        <f>[1]LAPORAN!M48</f>
        <v>0</v>
      </c>
      <c r="H40" s="95">
        <f>[1]LAPORAN!N48</f>
        <v>0</v>
      </c>
      <c r="I40" s="95">
        <f>[1]LAPORAN!O48</f>
        <v>0</v>
      </c>
      <c r="J40" s="95">
        <f>[1]LAPORAN!P48</f>
        <v>6</v>
      </c>
      <c r="K40" s="40">
        <f>[1]LAPORAN!Q48</f>
        <v>0.75</v>
      </c>
      <c r="L40" s="40">
        <f>[1]LAPORAN!R48</f>
        <v>1</v>
      </c>
      <c r="M40" s="40">
        <f>[1]LAPORAN!S48</f>
        <v>1</v>
      </c>
    </row>
    <row r="41" spans="2:13" ht="15.75">
      <c r="B41" s="185"/>
      <c r="C41" s="91" t="s">
        <v>102</v>
      </c>
      <c r="D41" s="95">
        <f>[1]LAPORAN!J49</f>
        <v>0</v>
      </c>
      <c r="E41" s="95">
        <f>[1]LAPORAN!K49</f>
        <v>0</v>
      </c>
      <c r="F41" s="95">
        <f>[1]LAPORAN!L49</f>
        <v>0</v>
      </c>
      <c r="G41" s="95">
        <f>[1]LAPORAN!M49</f>
        <v>0</v>
      </c>
      <c r="H41" s="95">
        <f>[1]LAPORAN!N49</f>
        <v>0</v>
      </c>
      <c r="I41" s="95">
        <f>[1]LAPORAN!O49</f>
        <v>0</v>
      </c>
      <c r="J41" s="95">
        <f>[1]LAPORAN!P49</f>
        <v>12</v>
      </c>
      <c r="K41" s="40">
        <f>[1]LAPORAN!Q49</f>
        <v>1</v>
      </c>
      <c r="L41" s="40">
        <f>[1]LAPORAN!R49</f>
        <v>1</v>
      </c>
      <c r="M41" s="40">
        <f>[1]LAPORAN!S49</f>
        <v>1</v>
      </c>
    </row>
    <row r="42" spans="2:13" ht="15.75">
      <c r="B42" s="185"/>
      <c r="C42" s="91" t="s">
        <v>233</v>
      </c>
      <c r="D42" s="95">
        <f>[1]LAPORAN!J50</f>
        <v>0</v>
      </c>
      <c r="E42" s="95">
        <f>[1]LAPORAN!K50</f>
        <v>0</v>
      </c>
      <c r="F42" s="95">
        <f>[1]LAPORAN!L50</f>
        <v>0</v>
      </c>
      <c r="G42" s="95">
        <f>[1]LAPORAN!M50</f>
        <v>2</v>
      </c>
      <c r="H42" s="95">
        <f>[1]LAPORAN!N50</f>
        <v>1</v>
      </c>
      <c r="I42" s="95">
        <f>[1]LAPORAN!O50</f>
        <v>0</v>
      </c>
      <c r="J42" s="95">
        <f>[1]LAPORAN!P50</f>
        <v>9</v>
      </c>
      <c r="K42" s="40">
        <f>[1]LAPORAN!Q50</f>
        <v>0.47368421052631576</v>
      </c>
      <c r="L42" s="40">
        <f>[1]LAPORAN!R50</f>
        <v>0.75</v>
      </c>
      <c r="M42" s="40">
        <f>[1]LAPORAN!S50</f>
        <v>1</v>
      </c>
    </row>
    <row r="43" spans="2:13" ht="15.75">
      <c r="B43" s="185"/>
      <c r="C43" s="91" t="s">
        <v>105</v>
      </c>
      <c r="D43" s="95">
        <f>[1]LAPORAN!J51</f>
        <v>0</v>
      </c>
      <c r="E43" s="95">
        <f>[1]LAPORAN!K51</f>
        <v>0</v>
      </c>
      <c r="F43" s="95">
        <f>[1]LAPORAN!L51</f>
        <v>0</v>
      </c>
      <c r="G43" s="95">
        <f>[1]LAPORAN!M51</f>
        <v>2</v>
      </c>
      <c r="H43" s="95">
        <f>[1]LAPORAN!N51</f>
        <v>0</v>
      </c>
      <c r="I43" s="95">
        <f>[1]LAPORAN!O51</f>
        <v>0</v>
      </c>
      <c r="J43" s="95">
        <f>[1]LAPORAN!P51</f>
        <v>17</v>
      </c>
      <c r="K43" s="40">
        <f>[1]LAPORAN!Q51</f>
        <v>0.70833333333333337</v>
      </c>
      <c r="L43" s="40">
        <f>[1]LAPORAN!R51</f>
        <v>0.89473684210526316</v>
      </c>
      <c r="M43" s="40">
        <f>[1]LAPORAN!S51</f>
        <v>1</v>
      </c>
    </row>
    <row r="44" spans="2:13" ht="15.75">
      <c r="B44" s="185"/>
      <c r="C44" s="91" t="s">
        <v>106</v>
      </c>
      <c r="D44" s="95">
        <f>[1]LAPORAN!J52</f>
        <v>7</v>
      </c>
      <c r="E44" s="95">
        <f>[1]LAPORAN!K52</f>
        <v>0</v>
      </c>
      <c r="F44" s="95">
        <f>[1]LAPORAN!L52</f>
        <v>0</v>
      </c>
      <c r="G44" s="95">
        <f>[1]LAPORAN!M52</f>
        <v>0</v>
      </c>
      <c r="H44" s="95">
        <f>[1]LAPORAN!N52</f>
        <v>0</v>
      </c>
      <c r="I44" s="95">
        <f>[1]LAPORAN!O52</f>
        <v>0</v>
      </c>
      <c r="J44" s="95">
        <f>[1]LAPORAN!P52</f>
        <v>6</v>
      </c>
      <c r="K44" s="40">
        <f>[1]LAPORAN!Q52</f>
        <v>0.35294117647058826</v>
      </c>
      <c r="L44" s="40">
        <f>[1]LAPORAN!R52</f>
        <v>1</v>
      </c>
      <c r="M44" s="40">
        <f>[1]LAPORAN!S52</f>
        <v>1</v>
      </c>
    </row>
    <row r="45" spans="2:13" ht="15.75">
      <c r="B45" s="185"/>
      <c r="C45" s="91" t="s">
        <v>107</v>
      </c>
      <c r="D45" s="95">
        <f>[1]LAPORAN!J53</f>
        <v>0</v>
      </c>
      <c r="E45" s="95">
        <f>[1]LAPORAN!K53</f>
        <v>0</v>
      </c>
      <c r="F45" s="95">
        <f>[1]LAPORAN!L53</f>
        <v>0</v>
      </c>
      <c r="G45" s="95">
        <f>[1]LAPORAN!M53</f>
        <v>0</v>
      </c>
      <c r="H45" s="95">
        <f>[1]LAPORAN!N53</f>
        <v>0</v>
      </c>
      <c r="I45" s="95">
        <f>[1]LAPORAN!O53</f>
        <v>1</v>
      </c>
      <c r="J45" s="95">
        <f>[1]LAPORAN!P53</f>
        <v>8</v>
      </c>
      <c r="K45" s="40">
        <f>[1]LAPORAN!Q53</f>
        <v>0.8</v>
      </c>
      <c r="L45" s="40">
        <f>[1]LAPORAN!R53</f>
        <v>0.88888888888888884</v>
      </c>
      <c r="M45" s="40">
        <f>[1]LAPORAN!S53</f>
        <v>1</v>
      </c>
    </row>
    <row r="46" spans="2:13" ht="15.75">
      <c r="B46" s="186" t="s">
        <v>70</v>
      </c>
      <c r="C46" s="92" t="s">
        <v>109</v>
      </c>
      <c r="D46" s="95">
        <f>[1]LAPORAN!J54</f>
        <v>0</v>
      </c>
      <c r="E46" s="95">
        <f>[1]LAPORAN!K54</f>
        <v>0</v>
      </c>
      <c r="F46" s="95">
        <f>[1]LAPORAN!L54</f>
        <v>0</v>
      </c>
      <c r="G46" s="95">
        <f>[1]LAPORAN!M54</f>
        <v>0</v>
      </c>
      <c r="H46" s="95">
        <f>[1]LAPORAN!N54</f>
        <v>0</v>
      </c>
      <c r="I46" s="95">
        <f>[1]LAPORAN!O54</f>
        <v>0</v>
      </c>
      <c r="J46" s="95">
        <f>[1]LAPORAN!P54</f>
        <v>0</v>
      </c>
      <c r="K46" s="40">
        <f>[1]LAPORAN!Q54</f>
        <v>0</v>
      </c>
      <c r="L46" s="40">
        <f>[1]LAPORAN!R54</f>
        <v>0</v>
      </c>
      <c r="M46" s="40">
        <f>[1]LAPORAN!S54</f>
        <v>0</v>
      </c>
    </row>
    <row r="47" spans="2:13" ht="15.75">
      <c r="B47" s="186"/>
      <c r="C47" s="92" t="s">
        <v>110</v>
      </c>
      <c r="D47" s="95">
        <f>[1]LAPORAN!J55</f>
        <v>0</v>
      </c>
      <c r="E47" s="95">
        <f>[1]LAPORAN!K55</f>
        <v>0</v>
      </c>
      <c r="F47" s="95">
        <f>[1]LAPORAN!L55</f>
        <v>0</v>
      </c>
      <c r="G47" s="95">
        <f>[1]LAPORAN!M55</f>
        <v>5</v>
      </c>
      <c r="H47" s="95">
        <f>[1]LAPORAN!N55</f>
        <v>0</v>
      </c>
      <c r="I47" s="95">
        <f>[1]LAPORAN!O55</f>
        <v>0</v>
      </c>
      <c r="J47" s="95">
        <f>[1]LAPORAN!P55</f>
        <v>1</v>
      </c>
      <c r="K47" s="40">
        <f>[1]LAPORAN!Q55</f>
        <v>0.16666666666666666</v>
      </c>
      <c r="L47" s="40">
        <f>[1]LAPORAN!R55</f>
        <v>0.16666666666666666</v>
      </c>
      <c r="M47" s="40">
        <f>[1]LAPORAN!S55</f>
        <v>1</v>
      </c>
    </row>
    <row r="48" spans="2:13" ht="15.75">
      <c r="B48" s="186"/>
      <c r="C48" s="92" t="s">
        <v>111</v>
      </c>
      <c r="D48" s="95">
        <f>[1]LAPORAN!J56</f>
        <v>1</v>
      </c>
      <c r="E48" s="95">
        <f>[1]LAPORAN!K56</f>
        <v>0</v>
      </c>
      <c r="F48" s="95">
        <f>[1]LAPORAN!L56</f>
        <v>0</v>
      </c>
      <c r="G48" s="95">
        <f>[1]LAPORAN!M56</f>
        <v>1</v>
      </c>
      <c r="H48" s="95">
        <f>[1]LAPORAN!N56</f>
        <v>0</v>
      </c>
      <c r="I48" s="95">
        <f>[1]LAPORAN!O56</f>
        <v>0</v>
      </c>
      <c r="J48" s="95">
        <f>[1]LAPORAN!P56</f>
        <v>2</v>
      </c>
      <c r="K48" s="40">
        <f>[1]LAPORAN!Q56</f>
        <v>0.5</v>
      </c>
      <c r="L48" s="40">
        <f>[1]LAPORAN!R56</f>
        <v>0</v>
      </c>
      <c r="M48" s="40">
        <f>[1]LAPORAN!S56</f>
        <v>1</v>
      </c>
    </row>
    <row r="49" spans="2:13" ht="15.75">
      <c r="B49" s="186"/>
      <c r="C49" s="92" t="s">
        <v>211</v>
      </c>
      <c r="D49" s="95">
        <f>[1]LAPORAN!J57</f>
        <v>5</v>
      </c>
      <c r="E49" s="95">
        <f>[1]LAPORAN!K57</f>
        <v>1</v>
      </c>
      <c r="F49" s="95">
        <f>[1]LAPORAN!L57</f>
        <v>0</v>
      </c>
      <c r="G49" s="95">
        <f>[1]LAPORAN!M57</f>
        <v>1</v>
      </c>
      <c r="H49" s="95">
        <f>[1]LAPORAN!N57</f>
        <v>0</v>
      </c>
      <c r="I49" s="95">
        <f>[1]LAPORAN!O57</f>
        <v>0</v>
      </c>
      <c r="J49" s="95">
        <f>[1]LAPORAN!P57</f>
        <v>6</v>
      </c>
      <c r="K49" s="40">
        <f>[1]LAPORAN!Q57</f>
        <v>0.5</v>
      </c>
      <c r="L49" s="40">
        <f>[1]LAPORAN!R57</f>
        <v>0.8571428571428571</v>
      </c>
      <c r="M49" s="40">
        <f>[1]LAPORAN!S57</f>
        <v>1</v>
      </c>
    </row>
    <row r="50" spans="2:13" ht="15.75">
      <c r="B50" s="186"/>
      <c r="C50" s="92" t="s">
        <v>113</v>
      </c>
      <c r="D50" s="95">
        <f>[1]LAPORAN!J58</f>
        <v>3</v>
      </c>
      <c r="E50" s="95">
        <f>[1]LAPORAN!K58</f>
        <v>0</v>
      </c>
      <c r="F50" s="95">
        <f>[1]LAPORAN!L58</f>
        <v>0</v>
      </c>
      <c r="G50" s="95">
        <f>[1]LAPORAN!M58</f>
        <v>1</v>
      </c>
      <c r="H50" s="95">
        <f>[1]LAPORAN!N58</f>
        <v>0</v>
      </c>
      <c r="I50" s="95">
        <f>[1]LAPORAN!O58</f>
        <v>0</v>
      </c>
      <c r="J50" s="95">
        <f>[1]LAPORAN!P58</f>
        <v>0</v>
      </c>
      <c r="K50" s="40">
        <f>[1]LAPORAN!Q58</f>
        <v>0</v>
      </c>
      <c r="L50" s="40">
        <f>[1]LAPORAN!R58</f>
        <v>0</v>
      </c>
      <c r="M50" s="40">
        <f>[1]LAPORAN!S58</f>
        <v>0</v>
      </c>
    </row>
    <row r="51" spans="2:13" ht="15.75">
      <c r="B51" s="186"/>
      <c r="C51" s="92" t="s">
        <v>114</v>
      </c>
      <c r="D51" s="95">
        <f>[1]LAPORAN!J59</f>
        <v>1</v>
      </c>
      <c r="E51" s="95">
        <f>[1]LAPORAN!K59</f>
        <v>0</v>
      </c>
      <c r="F51" s="95">
        <f>[1]LAPORAN!L59</f>
        <v>0</v>
      </c>
      <c r="G51" s="95">
        <f>[1]LAPORAN!M59</f>
        <v>1</v>
      </c>
      <c r="H51" s="95">
        <f>[1]LAPORAN!N59</f>
        <v>0</v>
      </c>
      <c r="I51" s="95">
        <f>[1]LAPORAN!O59</f>
        <v>0</v>
      </c>
      <c r="J51" s="95">
        <f>[1]LAPORAN!P59</f>
        <v>1</v>
      </c>
      <c r="K51" s="40">
        <f>[1]LAPORAN!Q59</f>
        <v>0</v>
      </c>
      <c r="L51" s="40">
        <f>[1]LAPORAN!R59</f>
        <v>0</v>
      </c>
      <c r="M51" s="40">
        <f>[1]LAPORAN!S59</f>
        <v>0</v>
      </c>
    </row>
    <row r="52" spans="2:13" ht="15.75">
      <c r="B52" s="186"/>
      <c r="C52" s="92" t="s">
        <v>846</v>
      </c>
      <c r="D52" s="95">
        <f>[1]LAPORAN!J60</f>
        <v>2</v>
      </c>
      <c r="E52" s="95">
        <f>[1]LAPORAN!K60</f>
        <v>0</v>
      </c>
      <c r="F52" s="95">
        <f>[1]LAPORAN!L60</f>
        <v>0</v>
      </c>
      <c r="G52" s="95">
        <f>[1]LAPORAN!M60</f>
        <v>3</v>
      </c>
      <c r="H52" s="95">
        <f>[1]LAPORAN!N60</f>
        <v>0</v>
      </c>
      <c r="I52" s="95">
        <f>[1]LAPORAN!O60</f>
        <v>0</v>
      </c>
      <c r="J52" s="95">
        <f>[1]LAPORAN!P60</f>
        <v>13</v>
      </c>
      <c r="K52" s="40">
        <f>[1]LAPORAN!Q60</f>
        <v>0.61904761904761907</v>
      </c>
      <c r="L52" s="40">
        <f>[1]LAPORAN!R60</f>
        <v>0.8125</v>
      </c>
      <c r="M52" s="40">
        <f>[1]LAPORAN!S60</f>
        <v>1</v>
      </c>
    </row>
    <row r="53" spans="2:13" ht="15.75">
      <c r="B53" s="186"/>
      <c r="C53" s="92" t="s">
        <v>117</v>
      </c>
      <c r="D53" s="95">
        <f>[1]LAPORAN!J61</f>
        <v>1</v>
      </c>
      <c r="E53" s="95">
        <f>[1]LAPORAN!K61</f>
        <v>2</v>
      </c>
      <c r="F53" s="95">
        <f>[1]LAPORAN!L61</f>
        <v>0</v>
      </c>
      <c r="G53" s="95">
        <f>[1]LAPORAN!M61</f>
        <v>2</v>
      </c>
      <c r="H53" s="95">
        <f>[1]LAPORAN!N61</f>
        <v>0</v>
      </c>
      <c r="I53" s="95">
        <f>[1]LAPORAN!O61</f>
        <v>0</v>
      </c>
      <c r="J53" s="95">
        <f>[1]LAPORAN!P61</f>
        <v>0</v>
      </c>
      <c r="K53" s="40">
        <f>[1]LAPORAN!Q61</f>
        <v>0</v>
      </c>
      <c r="L53" s="40">
        <f>[1]LAPORAN!R61</f>
        <v>0</v>
      </c>
      <c r="M53" s="40">
        <v>0</v>
      </c>
    </row>
    <row r="54" spans="2:13" ht="15.75">
      <c r="B54" s="186"/>
      <c r="C54" s="92" t="s">
        <v>118</v>
      </c>
      <c r="D54" s="95">
        <f>[1]LAPORAN!J62</f>
        <v>0</v>
      </c>
      <c r="E54" s="95">
        <f>[1]LAPORAN!K62</f>
        <v>0</v>
      </c>
      <c r="F54" s="95">
        <f>[1]LAPORAN!L62</f>
        <v>0</v>
      </c>
      <c r="G54" s="95">
        <f>[1]LAPORAN!M62</f>
        <v>1</v>
      </c>
      <c r="H54" s="95">
        <f>[1]LAPORAN!N62</f>
        <v>0</v>
      </c>
      <c r="I54" s="95">
        <f>[1]LAPORAN!O62</f>
        <v>1</v>
      </c>
      <c r="J54" s="95">
        <f>[1]LAPORAN!P62</f>
        <v>8</v>
      </c>
      <c r="K54" s="40">
        <f>[1]LAPORAN!Q62</f>
        <v>0.72727272727272729</v>
      </c>
      <c r="L54" s="40">
        <f>[1]LAPORAN!R62</f>
        <v>0.8</v>
      </c>
      <c r="M54" s="40">
        <f>[1]LAPORAN!S62</f>
        <v>1</v>
      </c>
    </row>
    <row r="55" spans="2:13" ht="15.75">
      <c r="B55" s="186"/>
      <c r="C55" s="92" t="s">
        <v>120</v>
      </c>
      <c r="D55" s="95">
        <f>[1]LAPORAN!J63</f>
        <v>0</v>
      </c>
      <c r="E55" s="95">
        <f>[1]LAPORAN!K63</f>
        <v>0</v>
      </c>
      <c r="F55" s="95">
        <f>[1]LAPORAN!L63</f>
        <v>0</v>
      </c>
      <c r="G55" s="95">
        <f>[1]LAPORAN!M63</f>
        <v>0</v>
      </c>
      <c r="H55" s="95">
        <f>[1]LAPORAN!N63</f>
        <v>0</v>
      </c>
      <c r="I55" s="95">
        <f>[1]LAPORAN!O63</f>
        <v>0</v>
      </c>
      <c r="J55" s="95">
        <f>[1]LAPORAN!P63</f>
        <v>1</v>
      </c>
      <c r="K55" s="40">
        <f>[1]LAPORAN!Q63</f>
        <v>1</v>
      </c>
      <c r="L55" s="40">
        <f>[1]LAPORAN!R63</f>
        <v>1</v>
      </c>
      <c r="M55" s="40">
        <f>[1]LAPORAN!S63</f>
        <v>1</v>
      </c>
    </row>
    <row r="56" spans="2:13" ht="15.75">
      <c r="B56" s="187" t="s">
        <v>55</v>
      </c>
      <c r="C56" s="93" t="s">
        <v>228</v>
      </c>
      <c r="D56" s="95">
        <f>[1]LAPORAN!J64</f>
        <v>3</v>
      </c>
      <c r="E56" s="95">
        <f>[1]LAPORAN!K64</f>
        <v>0</v>
      </c>
      <c r="F56" s="95">
        <f>[1]LAPORAN!L64</f>
        <v>0</v>
      </c>
      <c r="G56" s="95">
        <f>[1]LAPORAN!M64</f>
        <v>2</v>
      </c>
      <c r="H56" s="95">
        <f>[1]LAPORAN!N64</f>
        <v>3</v>
      </c>
      <c r="I56" s="95">
        <f>[1]LAPORAN!O64</f>
        <v>1</v>
      </c>
      <c r="J56" s="95">
        <f>[1]LAPORAN!P64</f>
        <v>7</v>
      </c>
      <c r="K56" s="40">
        <f>[1]LAPORAN!Q64</f>
        <v>0.3888888888888889</v>
      </c>
      <c r="L56" s="40">
        <f>[1]LAPORAN!R64</f>
        <v>0.53846153846153844</v>
      </c>
      <c r="M56" s="40">
        <f>[1]LAPORAN!S64</f>
        <v>1</v>
      </c>
    </row>
    <row r="57" spans="2:13" ht="15.75">
      <c r="B57" s="187"/>
      <c r="C57" s="93" t="s">
        <v>122</v>
      </c>
      <c r="D57" s="95">
        <f>[1]LAPORAN!J65</f>
        <v>2</v>
      </c>
      <c r="E57" s="95">
        <f>[1]LAPORAN!K65</f>
        <v>0</v>
      </c>
      <c r="F57" s="95">
        <f>[1]LAPORAN!L65</f>
        <v>0</v>
      </c>
      <c r="G57" s="95">
        <f>[1]LAPORAN!M65</f>
        <v>1</v>
      </c>
      <c r="H57" s="95">
        <f>[1]LAPORAN!N65</f>
        <v>2</v>
      </c>
      <c r="I57" s="95">
        <f>[1]LAPORAN!O65</f>
        <v>0</v>
      </c>
      <c r="J57" s="95">
        <f>[1]LAPORAN!P65</f>
        <v>11</v>
      </c>
      <c r="K57" s="40">
        <f>[1]LAPORAN!Q65</f>
        <v>0.6470588235294118</v>
      </c>
      <c r="L57" s="40">
        <f>[1]LAPORAN!R65</f>
        <v>0.7857142857142857</v>
      </c>
      <c r="M57" s="40">
        <f>[1]LAPORAN!S65</f>
        <v>1</v>
      </c>
    </row>
    <row r="58" spans="2:13" ht="15.75">
      <c r="B58" s="187"/>
      <c r="C58" s="93" t="s">
        <v>728</v>
      </c>
      <c r="D58" s="95">
        <f>[1]LAPORAN!J66</f>
        <v>6</v>
      </c>
      <c r="E58" s="95">
        <f>[1]LAPORAN!K66</f>
        <v>0</v>
      </c>
      <c r="F58" s="95">
        <f>[1]LAPORAN!L66</f>
        <v>0</v>
      </c>
      <c r="G58" s="95">
        <f>[1]LAPORAN!M66</f>
        <v>0</v>
      </c>
      <c r="H58" s="95">
        <f>[1]LAPORAN!N66</f>
        <v>2</v>
      </c>
      <c r="I58" s="95">
        <f>[1]LAPORAN!O66</f>
        <v>0</v>
      </c>
      <c r="J58" s="95">
        <f>[1]LAPORAN!P66</f>
        <v>7</v>
      </c>
      <c r="K58" s="40">
        <f>[1]LAPORAN!Q66</f>
        <v>0.4375</v>
      </c>
      <c r="L58" s="40">
        <f>[1]LAPORAN!R66</f>
        <v>0.77777777777777779</v>
      </c>
      <c r="M58" s="40">
        <f>[1]LAPORAN!S66</f>
        <v>1</v>
      </c>
    </row>
    <row r="59" spans="2:13" ht="15.75">
      <c r="B59" s="187"/>
      <c r="C59" s="93" t="s">
        <v>731</v>
      </c>
      <c r="D59" s="95">
        <f>[1]LAPORAN!J67</f>
        <v>4</v>
      </c>
      <c r="E59" s="95">
        <f>[1]LAPORAN!K67</f>
        <v>0</v>
      </c>
      <c r="F59" s="95">
        <f>[1]LAPORAN!L67</f>
        <v>0</v>
      </c>
      <c r="G59" s="95">
        <f>[1]LAPORAN!M67</f>
        <v>2</v>
      </c>
      <c r="H59" s="95">
        <f>[1]LAPORAN!N67</f>
        <v>1</v>
      </c>
      <c r="I59" s="95">
        <f>[1]LAPORAN!O67</f>
        <v>0</v>
      </c>
      <c r="J59" s="95">
        <f>[1]LAPORAN!P67</f>
        <v>10</v>
      </c>
      <c r="K59" s="40">
        <f>[1]LAPORAN!Q67</f>
        <v>0.52631578947368418</v>
      </c>
      <c r="L59" s="40">
        <f>[1]LAPORAN!R67</f>
        <v>0.76923076923076927</v>
      </c>
      <c r="M59" s="40">
        <f>[1]LAPORAN!S67</f>
        <v>1</v>
      </c>
    </row>
    <row r="60" spans="2:13" ht="15.75">
      <c r="B60" s="150" t="s">
        <v>62</v>
      </c>
      <c r="C60" s="150"/>
      <c r="D60" s="97">
        <f>[1]LAPORAN!J68</f>
        <v>59</v>
      </c>
      <c r="E60" s="97">
        <f>[1]LAPORAN!K68</f>
        <v>3</v>
      </c>
      <c r="F60" s="97">
        <f>[1]LAPORAN!L68</f>
        <v>0</v>
      </c>
      <c r="G60" s="97">
        <f>[1]LAPORAN!M68</f>
        <v>30</v>
      </c>
      <c r="H60" s="97">
        <f>[1]LAPORAN!N68</f>
        <v>12</v>
      </c>
      <c r="I60" s="97">
        <f>[1]LAPORAN!O68</f>
        <v>9</v>
      </c>
      <c r="J60" s="97">
        <f>[1]LAPORAN!P68</f>
        <v>196</v>
      </c>
      <c r="K60" s="98">
        <f>[1]LAPORAN!Q68</f>
        <v>0.55932203389830504</v>
      </c>
      <c r="L60" s="98">
        <f>[1]LAPORAN!R68</f>
        <v>0.79518072289156627</v>
      </c>
      <c r="M60" s="98">
        <f>[1]LAPORAN!S68</f>
        <v>1</v>
      </c>
    </row>
  </sheetData>
  <mergeCells count="21">
    <mergeCell ref="B60:C60"/>
    <mergeCell ref="B17:M17"/>
    <mergeCell ref="B20:B23"/>
    <mergeCell ref="C20:C23"/>
    <mergeCell ref="D20:D23"/>
    <mergeCell ref="E20:E23"/>
    <mergeCell ref="F20:I22"/>
    <mergeCell ref="J20:J23"/>
    <mergeCell ref="K20:K23"/>
    <mergeCell ref="L20:L23"/>
    <mergeCell ref="M20:M23"/>
    <mergeCell ref="B24:B30"/>
    <mergeCell ref="B31:B39"/>
    <mergeCell ref="B40:B45"/>
    <mergeCell ref="B46:B55"/>
    <mergeCell ref="B56:B59"/>
    <mergeCell ref="B15:M15"/>
    <mergeCell ref="B16:M16"/>
    <mergeCell ref="C1:M1"/>
    <mergeCell ref="C2:M2"/>
    <mergeCell ref="C3:M3"/>
  </mergeCells>
  <conditionalFormatting sqref="K6:K10">
    <cfRule type="cellIs" dxfId="7" priority="3" operator="lessThan">
      <formula>0.8</formula>
    </cfRule>
    <cfRule type="cellIs" dxfId="6" priority="4" operator="greaterThanOrEqual">
      <formula>0.8</formula>
    </cfRule>
  </conditionalFormatting>
  <conditionalFormatting sqref="K24:K59">
    <cfRule type="cellIs" dxfId="5" priority="1" operator="lessThan">
      <formula>0.8</formula>
    </cfRule>
    <cfRule type="cellIs" dxfId="4" priority="2" operator="greaterThanOrEqual">
      <formula>0.8</formula>
    </cfRule>
  </conditionalFormatting>
  <conditionalFormatting sqref="L6:M10">
    <cfRule type="cellIs" dxfId="3" priority="7" operator="lessThan">
      <formula>0.94</formula>
    </cfRule>
    <cfRule type="cellIs" dxfId="2" priority="8" operator="greaterThanOrEqual">
      <formula>0.94</formula>
    </cfRule>
  </conditionalFormatting>
  <conditionalFormatting sqref="L24:M59">
    <cfRule type="cellIs" dxfId="1" priority="5" operator="lessThan">
      <formula>0.94</formula>
    </cfRule>
    <cfRule type="cellIs" dxfId="0" priority="6" operator="greaterThanOrEqual">
      <formula>0.94</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AI115"/>
  <sheetViews>
    <sheetView showGridLines="0" topLeftCell="A4" zoomScale="60" zoomScaleNormal="60" workbookViewId="0">
      <selection activeCell="A13" sqref="A13:XFD13"/>
    </sheetView>
  </sheetViews>
  <sheetFormatPr defaultColWidth="9" defaultRowHeight="15"/>
  <cols>
    <col min="2" max="2" width="15.5703125" customWidth="1"/>
    <col min="3" max="3" width="30.5703125" customWidth="1"/>
    <col min="13" max="13" width="9.42578125" customWidth="1"/>
  </cols>
  <sheetData>
    <row r="1" spans="2:35">
      <c r="C1" s="189" t="s">
        <v>140</v>
      </c>
      <c r="D1" s="189"/>
      <c r="E1" s="189"/>
      <c r="F1" s="189"/>
      <c r="G1" s="189"/>
      <c r="H1" s="189"/>
      <c r="I1" s="189"/>
      <c r="J1" s="189"/>
      <c r="K1" s="189"/>
      <c r="L1" s="189"/>
      <c r="M1" s="189"/>
      <c r="N1" s="189"/>
      <c r="O1" s="189"/>
      <c r="P1" s="189"/>
      <c r="Q1" s="189"/>
      <c r="R1" s="189"/>
      <c r="S1" s="189"/>
      <c r="T1" s="189"/>
      <c r="U1" s="189"/>
      <c r="V1" s="189"/>
      <c r="W1" s="189"/>
      <c r="X1" s="189"/>
      <c r="Y1" s="189"/>
      <c r="Z1" s="189"/>
      <c r="AA1" s="189"/>
      <c r="AB1" s="189"/>
      <c r="AC1" s="189"/>
      <c r="AD1" s="189"/>
      <c r="AE1" s="189"/>
      <c r="AF1" s="189"/>
      <c r="AG1" s="189"/>
      <c r="AH1" s="189"/>
      <c r="AI1" s="189"/>
    </row>
    <row r="2" spans="2:35">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row>
    <row r="3" spans="2:35">
      <c r="C3" s="103" t="s">
        <v>1</v>
      </c>
      <c r="D3" s="99" t="s">
        <v>2</v>
      </c>
      <c r="E3" s="99" t="s">
        <v>3</v>
      </c>
      <c r="F3" s="99" t="s">
        <v>4</v>
      </c>
      <c r="G3" s="99" t="s">
        <v>5</v>
      </c>
      <c r="H3" s="99" t="s">
        <v>6</v>
      </c>
      <c r="I3" s="99" t="s">
        <v>7</v>
      </c>
      <c r="J3" s="99" t="s">
        <v>8</v>
      </c>
      <c r="K3" s="99" t="s">
        <v>9</v>
      </c>
      <c r="L3" s="99" t="s">
        <v>10</v>
      </c>
      <c r="M3" s="99"/>
      <c r="N3" s="99"/>
      <c r="O3" s="99"/>
      <c r="P3" s="99"/>
      <c r="Q3" s="99"/>
      <c r="R3" s="99"/>
      <c r="S3" s="99"/>
      <c r="T3" s="99"/>
      <c r="U3" s="99"/>
      <c r="V3" s="99"/>
      <c r="W3" s="99"/>
      <c r="X3" s="99"/>
      <c r="Y3" s="99"/>
      <c r="Z3" s="99" t="s">
        <v>11</v>
      </c>
      <c r="AA3" s="99" t="s">
        <v>12</v>
      </c>
      <c r="AB3" s="99"/>
      <c r="AC3" s="99"/>
      <c r="AD3" s="99"/>
      <c r="AE3" s="99" t="s">
        <v>13</v>
      </c>
      <c r="AF3" s="99" t="s">
        <v>14</v>
      </c>
      <c r="AG3" s="99" t="s">
        <v>15</v>
      </c>
      <c r="AH3" s="99" t="s">
        <v>16</v>
      </c>
      <c r="AI3" s="99" t="s">
        <v>17</v>
      </c>
    </row>
    <row r="4" spans="2:35">
      <c r="C4" s="103"/>
      <c r="D4" s="99"/>
      <c r="E4" s="99"/>
      <c r="F4" s="99"/>
      <c r="G4" s="99"/>
      <c r="H4" s="99"/>
      <c r="I4" s="99"/>
      <c r="J4" s="99"/>
      <c r="K4" s="99"/>
      <c r="L4" s="99" t="s">
        <v>2</v>
      </c>
      <c r="M4" s="99" t="s">
        <v>18</v>
      </c>
      <c r="N4" s="99"/>
      <c r="O4" s="99"/>
      <c r="P4" s="99" t="s">
        <v>19</v>
      </c>
      <c r="Q4" s="99" t="s">
        <v>20</v>
      </c>
      <c r="R4" s="99"/>
      <c r="S4" s="99"/>
      <c r="T4" s="99"/>
      <c r="U4" s="99"/>
      <c r="V4" s="99"/>
      <c r="W4" s="99"/>
      <c r="X4" s="99" t="s">
        <v>21</v>
      </c>
      <c r="Y4" s="99" t="s">
        <v>22</v>
      </c>
      <c r="Z4" s="99"/>
      <c r="AA4" s="99"/>
      <c r="AB4" s="99"/>
      <c r="AC4" s="99"/>
      <c r="AD4" s="99"/>
      <c r="AE4" s="99"/>
      <c r="AF4" s="99"/>
      <c r="AG4" s="99"/>
      <c r="AH4" s="99"/>
      <c r="AI4" s="99"/>
    </row>
    <row r="5" spans="2:35" ht="15.6" customHeight="1">
      <c r="C5" s="103"/>
      <c r="D5" s="99"/>
      <c r="E5" s="99"/>
      <c r="F5" s="99"/>
      <c r="G5" s="99"/>
      <c r="H5" s="99"/>
      <c r="I5" s="99"/>
      <c r="J5" s="99"/>
      <c r="K5" s="99"/>
      <c r="L5" s="99"/>
      <c r="M5" s="99"/>
      <c r="N5" s="99"/>
      <c r="O5" s="99"/>
      <c r="P5" s="99"/>
      <c r="Q5" s="99" t="s">
        <v>23</v>
      </c>
      <c r="R5" s="99"/>
      <c r="S5" s="99"/>
      <c r="T5" s="99"/>
      <c r="U5" s="99" t="s">
        <v>24</v>
      </c>
      <c r="V5" s="99" t="s">
        <v>25</v>
      </c>
      <c r="W5" s="99" t="s">
        <v>26</v>
      </c>
      <c r="X5" s="99"/>
      <c r="Y5" s="99"/>
      <c r="Z5" s="99"/>
      <c r="AA5" s="99"/>
      <c r="AB5" s="99"/>
      <c r="AC5" s="99"/>
      <c r="AD5" s="99"/>
      <c r="AE5" s="99"/>
      <c r="AF5" s="99"/>
      <c r="AG5" s="99"/>
      <c r="AH5" s="99"/>
      <c r="AI5" s="99"/>
    </row>
    <row r="6" spans="2:35" ht="30">
      <c r="C6" s="103"/>
      <c r="D6" s="99"/>
      <c r="E6" s="99"/>
      <c r="F6" s="99"/>
      <c r="G6" s="99"/>
      <c r="H6" s="99"/>
      <c r="I6" s="99"/>
      <c r="J6" s="99"/>
      <c r="K6" s="99"/>
      <c r="L6" s="13"/>
      <c r="M6" s="13" t="s">
        <v>27</v>
      </c>
      <c r="N6" s="13" t="s">
        <v>28</v>
      </c>
      <c r="O6" s="13" t="s">
        <v>29</v>
      </c>
      <c r="P6" s="99"/>
      <c r="Q6" s="13" t="s">
        <v>30</v>
      </c>
      <c r="R6" s="13" t="s">
        <v>31</v>
      </c>
      <c r="S6" s="13" t="s">
        <v>32</v>
      </c>
      <c r="T6" s="13" t="s">
        <v>33</v>
      </c>
      <c r="U6" s="99"/>
      <c r="V6" s="99"/>
      <c r="W6" s="99"/>
      <c r="X6" s="99"/>
      <c r="Y6" s="99"/>
      <c r="Z6" s="99"/>
      <c r="AA6" s="13" t="s">
        <v>30</v>
      </c>
      <c r="AB6" s="13" t="s">
        <v>31</v>
      </c>
      <c r="AC6" s="13" t="s">
        <v>32</v>
      </c>
      <c r="AD6" s="13" t="s">
        <v>33</v>
      </c>
      <c r="AE6" s="99"/>
      <c r="AF6" s="99"/>
      <c r="AG6" s="99"/>
      <c r="AH6" s="99"/>
      <c r="AI6" s="99"/>
    </row>
    <row r="7" spans="2:35" ht="14.45" customHeight="1">
      <c r="B7" t="s">
        <v>34</v>
      </c>
      <c r="C7" t="s">
        <v>79</v>
      </c>
      <c r="D7">
        <f>IFERROR(VLOOKUP(C7,'COPY DATA XPRO'!$C$7:$AI$58,2,FALSE),0)</f>
        <v>0</v>
      </c>
      <c r="E7">
        <f>IFERROR(VLOOKUP(C7,'COPY DATA XPRO'!$C$7:$AI$58,3,FALSE),0)</f>
        <v>42</v>
      </c>
      <c r="F7">
        <f>IFERROR(VLOOKUP(C7,'COPY DATA XPRO'!$C$7:$AI$58,4,FALSE),0)</f>
        <v>0</v>
      </c>
      <c r="G7">
        <f>IFERROR(VLOOKUP(C7,'COPY DATA XPRO'!$C$7:$AI$58,5,FALSE),0)</f>
        <v>1</v>
      </c>
      <c r="H7">
        <f>IFERROR(VLOOKUP(C7,'COPY DATA XPRO'!$C$7:$AI$58,6,FALSE),0)</f>
        <v>0</v>
      </c>
      <c r="I7">
        <f>IFERROR(VLOOKUP(C7,'COPY DATA XPRO'!$C$7:$AI$58,7,FALSE),0)</f>
        <v>1</v>
      </c>
      <c r="J7">
        <f>IFERROR(VLOOKUP(C7,'COPY DATA XPRO'!$C$7:$AI$58,8,FALSE),0)</f>
        <v>0</v>
      </c>
      <c r="K7">
        <f>IFERROR(VLOOKUP(C7,'COPY DATA XPRO'!$C$7:$AI$58,9,FALSE),0)</f>
        <v>0</v>
      </c>
      <c r="L7">
        <f>IFERROR(VLOOKUP(C7,'COPY DATA XPRO'!$C$7:$AI$58,10,FALSE),0)</f>
        <v>0</v>
      </c>
      <c r="M7">
        <f>IFERROR(VLOOKUP(C7,'COPY DATA XPRO'!$C$7:$AI$58,11,FALSE),0)</f>
        <v>0</v>
      </c>
      <c r="N7">
        <f>IFERROR(VLOOKUP(C7,'COPY DATA XPRO'!$C$7:$AI$58,12,FALSE),0)</f>
        <v>0</v>
      </c>
      <c r="O7">
        <f>IFERROR(VLOOKUP(C7,'COPY DATA XPRO'!$C$7:$AI$58,13,FALSE),0)</f>
        <v>0</v>
      </c>
      <c r="P7">
        <f>IFERROR(VLOOKUP(C7,'COPY DATA XPRO'!$C$7:$AI$58,14,FALSE),0)</f>
        <v>0</v>
      </c>
      <c r="Q7">
        <f>IFERROR(VLOOKUP(C7,'COPY DATA XPRO'!$C$7:$AI$58,15,FALSE),0)</f>
        <v>0</v>
      </c>
      <c r="R7">
        <f>IFERROR(VLOOKUP(C7,'COPY DATA XPRO'!$C$7:$AI$58,16,FALSE),0)</f>
        <v>1</v>
      </c>
      <c r="S7">
        <f>IFERROR(VLOOKUP(C7,'COPY DATA XPRO'!$C$7:$AI$58,17,FALSE),0)</f>
        <v>0</v>
      </c>
      <c r="T7">
        <f>IFERROR(VLOOKUP(C7,'COPY DATA XPRO'!$C$7:$AI$58,18,FALSE),0)</f>
        <v>0</v>
      </c>
      <c r="U7">
        <f>IFERROR(VLOOKUP(C7,'COPY DATA XPRO'!$C$7:$AI$58,19,FALSE),0)</f>
        <v>0</v>
      </c>
      <c r="V7">
        <f>IFERROR(VLOOKUP(C7,'COPY DATA XPRO'!$C$7:$AI$58,20,FALSE),0)</f>
        <v>0</v>
      </c>
      <c r="W7">
        <f>IFERROR(VLOOKUP(C7,'COPY DATA XPRO'!$C$7:$AI$58,21,FALSE),0)</f>
        <v>0</v>
      </c>
      <c r="X7">
        <f>IFERROR(VLOOKUP(C7,'COPY DATA XPRO'!$C$7:$AI$58,22,FALSE),0)</f>
        <v>1</v>
      </c>
      <c r="Y7">
        <f>IFERROR(VLOOKUP(C7,'COPY DATA XPRO'!$C$7:$AI$58,23,FALSE),0)</f>
        <v>0</v>
      </c>
      <c r="Z7">
        <f>IFERROR(VLOOKUP(C7,'COPY DATA XPRO'!$C$7:$AI$58,24,FALSE),0)</f>
        <v>32</v>
      </c>
      <c r="AA7">
        <f>IFERROR(VLOOKUP(C7,'COPY DATA XPRO'!$C$7:$AI$58,25,FALSE),0)</f>
        <v>3</v>
      </c>
      <c r="AB7">
        <f>IFERROR(VLOOKUP(C7,'COPY DATA XPRO'!$C$7:$AI$58,26,FALSE),0)</f>
        <v>0</v>
      </c>
      <c r="AC7">
        <f>IFERROR(VLOOKUP(C7,'COPY DATA XPRO'!$C$7:$AI$58,27,FALSE),0)</f>
        <v>0</v>
      </c>
      <c r="AD7">
        <f>IFERROR(VLOOKUP(C7,'COPY DATA XPRO'!$C$7:$AI$58,28,FALSE),0)</f>
        <v>0</v>
      </c>
      <c r="AE7">
        <f>IFERROR(VLOOKUP(C7,'COPY DATA XPRO'!$C$7:$AI$58,29,FALSE),0)</f>
        <v>3</v>
      </c>
      <c r="AF7">
        <f>IFERROR(VLOOKUP(C7,'COPY DATA XPRO'!$C$7:$AI$58,30,FALSE),0)</f>
        <v>4</v>
      </c>
      <c r="AG7">
        <f>IFERROR(VLOOKUP(C7,'COPY DATA XPRO'!$C$7:$AI$58,31,FALSE),0)</f>
        <v>85.71</v>
      </c>
      <c r="AH7">
        <f>IFERROR(VLOOKUP(C7,'COPY DATA XPRO'!$C$7:$AI$58,32,FALSE),0)</f>
        <v>86.49</v>
      </c>
      <c r="AI7">
        <f>IFERROR(VLOOKUP(C7,'COPY DATA XPRO'!$C$7:$AI$58,33,FALSE),0)</f>
        <v>96.97</v>
      </c>
    </row>
    <row r="8" spans="2:35">
      <c r="C8" t="s">
        <v>80</v>
      </c>
      <c r="D8">
        <f>IFERROR(VLOOKUP(C8,'COPY DATA XPRO'!$C$7:$AI$58,2,FALSE),0)</f>
        <v>0</v>
      </c>
      <c r="E8">
        <f>IFERROR(VLOOKUP(C8,'COPY DATA XPRO'!$C$7:$AI$58,3,FALSE),0)</f>
        <v>5</v>
      </c>
      <c r="F8">
        <f>IFERROR(VLOOKUP(C8,'COPY DATA XPRO'!$C$7:$AI$58,4,FALSE),0)</f>
        <v>0</v>
      </c>
      <c r="G8">
        <f>IFERROR(VLOOKUP(C8,'COPY DATA XPRO'!$C$7:$AI$58,5,FALSE),0)</f>
        <v>0</v>
      </c>
      <c r="H8">
        <f>IFERROR(VLOOKUP(C8,'COPY DATA XPRO'!$C$7:$AI$58,6,FALSE),0)</f>
        <v>0</v>
      </c>
      <c r="I8">
        <f>IFERROR(VLOOKUP(C8,'COPY DATA XPRO'!$C$7:$AI$58,7,FALSE),0)</f>
        <v>0</v>
      </c>
      <c r="J8">
        <f>IFERROR(VLOOKUP(C8,'COPY DATA XPRO'!$C$7:$AI$58,8,FALSE),0)</f>
        <v>1</v>
      </c>
      <c r="K8">
        <f>IFERROR(VLOOKUP(C8,'COPY DATA XPRO'!$C$7:$AI$58,9,FALSE),0)</f>
        <v>0</v>
      </c>
      <c r="L8">
        <f>IFERROR(VLOOKUP(C8,'COPY DATA XPRO'!$C$7:$AI$58,10,FALSE),0)</f>
        <v>0</v>
      </c>
      <c r="M8">
        <f>IFERROR(VLOOKUP(C8,'COPY DATA XPRO'!$C$7:$AI$58,11,FALSE),0)</f>
        <v>0</v>
      </c>
      <c r="N8">
        <f>IFERROR(VLOOKUP(C8,'COPY DATA XPRO'!$C$7:$AI$58,12,FALSE),0)</f>
        <v>0</v>
      </c>
      <c r="O8">
        <f>IFERROR(VLOOKUP(C8,'COPY DATA XPRO'!$C$7:$AI$58,13,FALSE),0)</f>
        <v>0</v>
      </c>
      <c r="P8">
        <f>IFERROR(VLOOKUP(C8,'COPY DATA XPRO'!$C$7:$AI$58,14,FALSE),0)</f>
        <v>0</v>
      </c>
      <c r="Q8">
        <f>IFERROR(VLOOKUP(C8,'COPY DATA XPRO'!$C$7:$AI$58,15,FALSE),0)</f>
        <v>0</v>
      </c>
      <c r="R8">
        <f>IFERROR(VLOOKUP(C8,'COPY DATA XPRO'!$C$7:$AI$58,16,FALSE),0)</f>
        <v>0</v>
      </c>
      <c r="S8">
        <f>IFERROR(VLOOKUP(C8,'COPY DATA XPRO'!$C$7:$AI$58,17,FALSE),0)</f>
        <v>0</v>
      </c>
      <c r="T8">
        <f>IFERROR(VLOOKUP(C8,'COPY DATA XPRO'!$C$7:$AI$58,18,FALSE),0)</f>
        <v>0</v>
      </c>
      <c r="U8">
        <f>IFERROR(VLOOKUP(C8,'COPY DATA XPRO'!$C$7:$AI$58,19,FALSE),0)</f>
        <v>0</v>
      </c>
      <c r="V8">
        <f>IFERROR(VLOOKUP(C8,'COPY DATA XPRO'!$C$7:$AI$58,20,FALSE),0)</f>
        <v>0</v>
      </c>
      <c r="W8">
        <f>IFERROR(VLOOKUP(C8,'COPY DATA XPRO'!$C$7:$AI$58,21,FALSE),0)</f>
        <v>0</v>
      </c>
      <c r="X8">
        <f>IFERROR(VLOOKUP(C8,'COPY DATA XPRO'!$C$7:$AI$58,22,FALSE),0)</f>
        <v>0</v>
      </c>
      <c r="Y8">
        <f>IFERROR(VLOOKUP(C8,'COPY DATA XPRO'!$C$7:$AI$58,23,FALSE),0)</f>
        <v>0</v>
      </c>
      <c r="Z8">
        <f>IFERROR(VLOOKUP(C8,'COPY DATA XPRO'!$C$7:$AI$58,24,FALSE),0)</f>
        <v>4</v>
      </c>
      <c r="AA8">
        <f>IFERROR(VLOOKUP(C8,'COPY DATA XPRO'!$C$7:$AI$58,25,FALSE),0)</f>
        <v>0</v>
      </c>
      <c r="AB8">
        <f>IFERROR(VLOOKUP(C8,'COPY DATA XPRO'!$C$7:$AI$58,26,FALSE),0)</f>
        <v>0</v>
      </c>
      <c r="AC8">
        <f>IFERROR(VLOOKUP(C8,'COPY DATA XPRO'!$C$7:$AI$58,27,FALSE),0)</f>
        <v>0</v>
      </c>
      <c r="AD8">
        <f>IFERROR(VLOOKUP(C8,'COPY DATA XPRO'!$C$7:$AI$58,28,FALSE),0)</f>
        <v>0</v>
      </c>
      <c r="AE8">
        <f>IFERROR(VLOOKUP(C8,'COPY DATA XPRO'!$C$7:$AI$58,29,FALSE),0)</f>
        <v>0</v>
      </c>
      <c r="AF8">
        <f>IFERROR(VLOOKUP(C8,'COPY DATA XPRO'!$C$7:$AI$58,30,FALSE),0)</f>
        <v>0</v>
      </c>
      <c r="AG8">
        <f>IFERROR(VLOOKUP(C8,'COPY DATA XPRO'!$C$7:$AI$58,31,FALSE),0)</f>
        <v>80</v>
      </c>
      <c r="AH8">
        <f>IFERROR(VLOOKUP(C8,'COPY DATA XPRO'!$C$7:$AI$58,32,FALSE),0)</f>
        <v>80</v>
      </c>
      <c r="AI8">
        <f>IFERROR(VLOOKUP(C8,'COPY DATA XPRO'!$C$7:$AI$58,33,FALSE),0)</f>
        <v>100</v>
      </c>
    </row>
    <row r="9" spans="2:35">
      <c r="C9" t="s">
        <v>81</v>
      </c>
      <c r="D9">
        <f>IFERROR(VLOOKUP(C9,'COPY DATA XPRO'!$C$7:$AI$58,2,FALSE),0)</f>
        <v>0</v>
      </c>
      <c r="E9">
        <f>IFERROR(VLOOKUP(C9,'COPY DATA XPRO'!$C$7:$AI$58,3,FALSE),0)</f>
        <v>22</v>
      </c>
      <c r="F9">
        <f>IFERROR(VLOOKUP(C9,'COPY DATA XPRO'!$C$7:$AI$58,4,FALSE),0)</f>
        <v>0</v>
      </c>
      <c r="G9">
        <f>IFERROR(VLOOKUP(C9,'COPY DATA XPRO'!$C$7:$AI$58,5,FALSE),0)</f>
        <v>3</v>
      </c>
      <c r="H9">
        <f>IFERROR(VLOOKUP(C9,'COPY DATA XPRO'!$C$7:$AI$58,6,FALSE),0)</f>
        <v>0</v>
      </c>
      <c r="I9">
        <f>IFERROR(VLOOKUP(C9,'COPY DATA XPRO'!$C$7:$AI$58,7,FALSE),0)</f>
        <v>2</v>
      </c>
      <c r="J9">
        <f>IFERROR(VLOOKUP(C9,'COPY DATA XPRO'!$C$7:$AI$58,8,FALSE),0)</f>
        <v>0</v>
      </c>
      <c r="K9">
        <f>IFERROR(VLOOKUP(C9,'COPY DATA XPRO'!$C$7:$AI$58,9,FALSE),0)</f>
        <v>0</v>
      </c>
      <c r="L9">
        <f>IFERROR(VLOOKUP(C9,'COPY DATA XPRO'!$C$7:$AI$58,10,FALSE),0)</f>
        <v>0</v>
      </c>
      <c r="M9">
        <f>IFERROR(VLOOKUP(C9,'COPY DATA XPRO'!$C$7:$AI$58,11,FALSE),0)</f>
        <v>0</v>
      </c>
      <c r="N9">
        <f>IFERROR(VLOOKUP(C9,'COPY DATA XPRO'!$C$7:$AI$58,12,FALSE),0)</f>
        <v>0</v>
      </c>
      <c r="O9">
        <f>IFERROR(VLOOKUP(C9,'COPY DATA XPRO'!$C$7:$AI$58,13,FALSE),0)</f>
        <v>0</v>
      </c>
      <c r="P9">
        <f>IFERROR(VLOOKUP(C9,'COPY DATA XPRO'!$C$7:$AI$58,14,FALSE),0)</f>
        <v>0</v>
      </c>
      <c r="Q9">
        <f>IFERROR(VLOOKUP(C9,'COPY DATA XPRO'!$C$7:$AI$58,15,FALSE),0)</f>
        <v>0</v>
      </c>
      <c r="R9">
        <f>IFERROR(VLOOKUP(C9,'COPY DATA XPRO'!$C$7:$AI$58,16,FALSE),0)</f>
        <v>0</v>
      </c>
      <c r="S9">
        <f>IFERROR(VLOOKUP(C9,'COPY DATA XPRO'!$C$7:$AI$58,17,FALSE),0)</f>
        <v>0</v>
      </c>
      <c r="T9">
        <f>IFERROR(VLOOKUP(C9,'COPY DATA XPRO'!$C$7:$AI$58,18,FALSE),0)</f>
        <v>0</v>
      </c>
      <c r="U9">
        <f>IFERROR(VLOOKUP(C9,'COPY DATA XPRO'!$C$7:$AI$58,19,FALSE),0)</f>
        <v>0</v>
      </c>
      <c r="V9">
        <f>IFERROR(VLOOKUP(C9,'COPY DATA XPRO'!$C$7:$AI$58,20,FALSE),0)</f>
        <v>0</v>
      </c>
      <c r="W9">
        <f>IFERROR(VLOOKUP(C9,'COPY DATA XPRO'!$C$7:$AI$58,21,FALSE),0)</f>
        <v>0</v>
      </c>
      <c r="X9">
        <f>IFERROR(VLOOKUP(C9,'COPY DATA XPRO'!$C$7:$AI$58,22,FALSE),0)</f>
        <v>0</v>
      </c>
      <c r="Y9">
        <f>IFERROR(VLOOKUP(C9,'COPY DATA XPRO'!$C$7:$AI$58,23,FALSE),0)</f>
        <v>0</v>
      </c>
      <c r="Z9">
        <f>IFERROR(VLOOKUP(C9,'COPY DATA XPRO'!$C$7:$AI$58,24,FALSE),0)</f>
        <v>12</v>
      </c>
      <c r="AA9">
        <f>IFERROR(VLOOKUP(C9,'COPY DATA XPRO'!$C$7:$AI$58,25,FALSE),0)</f>
        <v>0</v>
      </c>
      <c r="AB9">
        <f>IFERROR(VLOOKUP(C9,'COPY DATA XPRO'!$C$7:$AI$58,26,FALSE),0)</f>
        <v>0</v>
      </c>
      <c r="AC9">
        <f>IFERROR(VLOOKUP(C9,'COPY DATA XPRO'!$C$7:$AI$58,27,FALSE),0)</f>
        <v>0</v>
      </c>
      <c r="AD9">
        <f>IFERROR(VLOOKUP(C9,'COPY DATA XPRO'!$C$7:$AI$58,28,FALSE),0)</f>
        <v>0</v>
      </c>
      <c r="AE9">
        <f>IFERROR(VLOOKUP(C9,'COPY DATA XPRO'!$C$7:$AI$58,29,FALSE),0)</f>
        <v>0</v>
      </c>
      <c r="AF9">
        <f>IFERROR(VLOOKUP(C9,'COPY DATA XPRO'!$C$7:$AI$58,30,FALSE),0)</f>
        <v>5</v>
      </c>
      <c r="AG9">
        <f>IFERROR(VLOOKUP(C9,'COPY DATA XPRO'!$C$7:$AI$58,31,FALSE),0)</f>
        <v>54.55</v>
      </c>
      <c r="AH9">
        <f>IFERROR(VLOOKUP(C9,'COPY DATA XPRO'!$C$7:$AI$58,32,FALSE),0)</f>
        <v>80</v>
      </c>
      <c r="AI9">
        <f>IFERROR(VLOOKUP(C9,'COPY DATA XPRO'!$C$7:$AI$58,33,FALSE),0)</f>
        <v>100</v>
      </c>
    </row>
    <row r="10" spans="2:35">
      <c r="C10" t="s">
        <v>82</v>
      </c>
      <c r="D10">
        <f>IFERROR(VLOOKUP(C10,'COPY DATA XPRO'!$C$7:$AI$58,2,FALSE),0)</f>
        <v>0</v>
      </c>
      <c r="E10">
        <f>IFERROR(VLOOKUP(C10,'COPY DATA XPRO'!$C$7:$AI$58,3,FALSE),0)</f>
        <v>30</v>
      </c>
      <c r="F10">
        <f>IFERROR(VLOOKUP(C10,'COPY DATA XPRO'!$C$7:$AI$58,4,FALSE),0)</f>
        <v>0</v>
      </c>
      <c r="G10">
        <f>IFERROR(VLOOKUP(C10,'COPY DATA XPRO'!$C$7:$AI$58,5,FALSE),0)</f>
        <v>1</v>
      </c>
      <c r="H10">
        <f>IFERROR(VLOOKUP(C10,'COPY DATA XPRO'!$C$7:$AI$58,6,FALSE),0)</f>
        <v>5</v>
      </c>
      <c r="I10">
        <f>IFERROR(VLOOKUP(C10,'COPY DATA XPRO'!$C$7:$AI$58,7,FALSE),0)</f>
        <v>2</v>
      </c>
      <c r="J10">
        <f>IFERROR(VLOOKUP(C10,'COPY DATA XPRO'!$C$7:$AI$58,8,FALSE),0)</f>
        <v>0</v>
      </c>
      <c r="K10">
        <f>IFERROR(VLOOKUP(C10,'COPY DATA XPRO'!$C$7:$AI$58,9,FALSE),0)</f>
        <v>1</v>
      </c>
      <c r="L10">
        <f>IFERROR(VLOOKUP(C10,'COPY DATA XPRO'!$C$7:$AI$58,10,FALSE),0)</f>
        <v>0</v>
      </c>
      <c r="M10">
        <f>IFERROR(VLOOKUP(C10,'COPY DATA XPRO'!$C$7:$AI$58,11,FALSE),0)</f>
        <v>0</v>
      </c>
      <c r="N10">
        <f>IFERROR(VLOOKUP(C10,'COPY DATA XPRO'!$C$7:$AI$58,12,FALSE),0)</f>
        <v>0</v>
      </c>
      <c r="O10">
        <f>IFERROR(VLOOKUP(C10,'COPY DATA XPRO'!$C$7:$AI$58,13,FALSE),0)</f>
        <v>0</v>
      </c>
      <c r="P10">
        <f>IFERROR(VLOOKUP(C10,'COPY DATA XPRO'!$C$7:$AI$58,14,FALSE),0)</f>
        <v>0</v>
      </c>
      <c r="Q10">
        <f>IFERROR(VLOOKUP(C10,'COPY DATA XPRO'!$C$7:$AI$58,15,FALSE),0)</f>
        <v>2</v>
      </c>
      <c r="R10">
        <f>IFERROR(VLOOKUP(C10,'COPY DATA XPRO'!$C$7:$AI$58,16,FALSE),0)</f>
        <v>1</v>
      </c>
      <c r="S10">
        <f>IFERROR(VLOOKUP(C10,'COPY DATA XPRO'!$C$7:$AI$58,17,FALSE),0)</f>
        <v>0</v>
      </c>
      <c r="T10">
        <f>IFERROR(VLOOKUP(C10,'COPY DATA XPRO'!$C$7:$AI$58,18,FALSE),0)</f>
        <v>0</v>
      </c>
      <c r="U10">
        <f>IFERROR(VLOOKUP(C10,'COPY DATA XPRO'!$C$7:$AI$58,19,FALSE),0)</f>
        <v>0</v>
      </c>
      <c r="V10">
        <f>IFERROR(VLOOKUP(C10,'COPY DATA XPRO'!$C$7:$AI$58,20,FALSE),0)</f>
        <v>0</v>
      </c>
      <c r="W10">
        <f>IFERROR(VLOOKUP(C10,'COPY DATA XPRO'!$C$7:$AI$58,21,FALSE),0)</f>
        <v>0</v>
      </c>
      <c r="X10">
        <f>IFERROR(VLOOKUP(C10,'COPY DATA XPRO'!$C$7:$AI$58,22,FALSE),0)</f>
        <v>3</v>
      </c>
      <c r="Y10">
        <f>IFERROR(VLOOKUP(C10,'COPY DATA XPRO'!$C$7:$AI$58,23,FALSE),0)</f>
        <v>0</v>
      </c>
      <c r="Z10">
        <f>IFERROR(VLOOKUP(C10,'COPY DATA XPRO'!$C$7:$AI$58,24,FALSE),0)</f>
        <v>12</v>
      </c>
      <c r="AA10">
        <f>IFERROR(VLOOKUP(C10,'COPY DATA XPRO'!$C$7:$AI$58,25,FALSE),0)</f>
        <v>0</v>
      </c>
      <c r="AB10">
        <f>IFERROR(VLOOKUP(C10,'COPY DATA XPRO'!$C$7:$AI$58,26,FALSE),0)</f>
        <v>1</v>
      </c>
      <c r="AC10">
        <f>IFERROR(VLOOKUP(C10,'COPY DATA XPRO'!$C$7:$AI$58,27,FALSE),0)</f>
        <v>0</v>
      </c>
      <c r="AD10">
        <f>IFERROR(VLOOKUP(C10,'COPY DATA XPRO'!$C$7:$AI$58,28,FALSE),0)</f>
        <v>0</v>
      </c>
      <c r="AE10">
        <f>IFERROR(VLOOKUP(C10,'COPY DATA XPRO'!$C$7:$AI$58,29,FALSE),0)</f>
        <v>1</v>
      </c>
      <c r="AF10">
        <f>IFERROR(VLOOKUP(C10,'COPY DATA XPRO'!$C$7:$AI$58,30,FALSE),0)</f>
        <v>5</v>
      </c>
      <c r="AG10">
        <f>IFERROR(VLOOKUP(C10,'COPY DATA XPRO'!$C$7:$AI$58,31,FALSE),0)</f>
        <v>53.33</v>
      </c>
      <c r="AH10">
        <f>IFERROR(VLOOKUP(C10,'COPY DATA XPRO'!$C$7:$AI$58,32,FALSE),0)</f>
        <v>54.55</v>
      </c>
      <c r="AI10">
        <f>IFERROR(VLOOKUP(C10,'COPY DATA XPRO'!$C$7:$AI$58,33,FALSE),0)</f>
        <v>80</v>
      </c>
    </row>
    <row r="11" spans="2:35">
      <c r="C11" t="s">
        <v>83</v>
      </c>
      <c r="D11">
        <f>IFERROR(VLOOKUP(C11,'COPY DATA XPRO'!$C$7:$AI$58,2,FALSE),0)</f>
        <v>0</v>
      </c>
      <c r="E11">
        <f>IFERROR(VLOOKUP(C11,'COPY DATA XPRO'!$C$7:$AI$58,3,FALSE),0)</f>
        <v>22</v>
      </c>
      <c r="F11">
        <f>IFERROR(VLOOKUP(C11,'COPY DATA XPRO'!$C$7:$AI$58,4,FALSE),0)</f>
        <v>1</v>
      </c>
      <c r="G11">
        <f>IFERROR(VLOOKUP(C11,'COPY DATA XPRO'!$C$7:$AI$58,5,FALSE),0)</f>
        <v>0</v>
      </c>
      <c r="H11">
        <f>IFERROR(VLOOKUP(C11,'COPY DATA XPRO'!$C$7:$AI$58,6,FALSE),0)</f>
        <v>0</v>
      </c>
      <c r="I11">
        <f>IFERROR(VLOOKUP(C11,'COPY DATA XPRO'!$C$7:$AI$58,7,FALSE),0)</f>
        <v>1</v>
      </c>
      <c r="J11">
        <f>IFERROR(VLOOKUP(C11,'COPY DATA XPRO'!$C$7:$AI$58,8,FALSE),0)</f>
        <v>0</v>
      </c>
      <c r="K11">
        <f>IFERROR(VLOOKUP(C11,'COPY DATA XPRO'!$C$7:$AI$58,9,FALSE),0)</f>
        <v>0</v>
      </c>
      <c r="L11">
        <f>IFERROR(VLOOKUP(C11,'COPY DATA XPRO'!$C$7:$AI$58,10,FALSE),0)</f>
        <v>0</v>
      </c>
      <c r="M11">
        <f>IFERROR(VLOOKUP(C11,'COPY DATA XPRO'!$C$7:$AI$58,11,FALSE),0)</f>
        <v>0</v>
      </c>
      <c r="N11">
        <f>IFERROR(VLOOKUP(C11,'COPY DATA XPRO'!$C$7:$AI$58,12,FALSE),0)</f>
        <v>0</v>
      </c>
      <c r="O11">
        <f>IFERROR(VLOOKUP(C11,'COPY DATA XPRO'!$C$7:$AI$58,13,FALSE),0)</f>
        <v>0</v>
      </c>
      <c r="P11">
        <f>IFERROR(VLOOKUP(C11,'COPY DATA XPRO'!$C$7:$AI$58,14,FALSE),0)</f>
        <v>0</v>
      </c>
      <c r="Q11">
        <f>IFERROR(VLOOKUP(C11,'COPY DATA XPRO'!$C$7:$AI$58,15,FALSE),0)</f>
        <v>0</v>
      </c>
      <c r="R11">
        <f>IFERROR(VLOOKUP(C11,'COPY DATA XPRO'!$C$7:$AI$58,16,FALSE),0)</f>
        <v>1</v>
      </c>
      <c r="S11">
        <f>IFERROR(VLOOKUP(C11,'COPY DATA XPRO'!$C$7:$AI$58,17,FALSE),0)</f>
        <v>0</v>
      </c>
      <c r="T11">
        <f>IFERROR(VLOOKUP(C11,'COPY DATA XPRO'!$C$7:$AI$58,18,FALSE),0)</f>
        <v>0</v>
      </c>
      <c r="U11">
        <f>IFERROR(VLOOKUP(C11,'COPY DATA XPRO'!$C$7:$AI$58,19,FALSE),0)</f>
        <v>0</v>
      </c>
      <c r="V11">
        <f>IFERROR(VLOOKUP(C11,'COPY DATA XPRO'!$C$7:$AI$58,20,FALSE),0)</f>
        <v>0</v>
      </c>
      <c r="W11">
        <f>IFERROR(VLOOKUP(C11,'COPY DATA XPRO'!$C$7:$AI$58,21,FALSE),0)</f>
        <v>0</v>
      </c>
      <c r="X11">
        <f>IFERROR(VLOOKUP(C11,'COPY DATA XPRO'!$C$7:$AI$58,22,FALSE),0)</f>
        <v>1</v>
      </c>
      <c r="Y11">
        <f>IFERROR(VLOOKUP(C11,'COPY DATA XPRO'!$C$7:$AI$58,23,FALSE),0)</f>
        <v>0</v>
      </c>
      <c r="Z11">
        <f>IFERROR(VLOOKUP(C11,'COPY DATA XPRO'!$C$7:$AI$58,24,FALSE),0)</f>
        <v>12</v>
      </c>
      <c r="AA11">
        <f>IFERROR(VLOOKUP(C11,'COPY DATA XPRO'!$C$7:$AI$58,25,FALSE),0)</f>
        <v>1</v>
      </c>
      <c r="AB11">
        <f>IFERROR(VLOOKUP(C11,'COPY DATA XPRO'!$C$7:$AI$58,26,FALSE),0)</f>
        <v>0</v>
      </c>
      <c r="AC11">
        <f>IFERROR(VLOOKUP(C11,'COPY DATA XPRO'!$C$7:$AI$58,27,FALSE),0)</f>
        <v>0</v>
      </c>
      <c r="AD11">
        <f>IFERROR(VLOOKUP(C11,'COPY DATA XPRO'!$C$7:$AI$58,28,FALSE),0)</f>
        <v>0</v>
      </c>
      <c r="AE11">
        <f>IFERROR(VLOOKUP(C11,'COPY DATA XPRO'!$C$7:$AI$58,29,FALSE),0)</f>
        <v>1</v>
      </c>
      <c r="AF11">
        <f>IFERROR(VLOOKUP(C11,'COPY DATA XPRO'!$C$7:$AI$58,30,FALSE),0)</f>
        <v>6</v>
      </c>
      <c r="AG11">
        <f>IFERROR(VLOOKUP(C11,'COPY DATA XPRO'!$C$7:$AI$58,31,FALSE),0)</f>
        <v>63.64</v>
      </c>
      <c r="AH11">
        <f>IFERROR(VLOOKUP(C11,'COPY DATA XPRO'!$C$7:$AI$58,32,FALSE),0)</f>
        <v>80</v>
      </c>
      <c r="AI11">
        <f>IFERROR(VLOOKUP(C11,'COPY DATA XPRO'!$C$7:$AI$58,33,FALSE),0)</f>
        <v>92.31</v>
      </c>
    </row>
    <row r="12" spans="2:35">
      <c r="C12" t="s">
        <v>84</v>
      </c>
      <c r="D12">
        <f>IFERROR(VLOOKUP(C12,'COPY DATA XPRO'!$C$7:$AI$58,2,FALSE),0)</f>
        <v>0</v>
      </c>
      <c r="E12">
        <f>IFERROR(VLOOKUP(C12,'COPY DATA XPRO'!$C$7:$AI$58,3,FALSE),0)</f>
        <v>24</v>
      </c>
      <c r="F12">
        <f>IFERROR(VLOOKUP(C12,'COPY DATA XPRO'!$C$7:$AI$58,4,FALSE),0)</f>
        <v>0</v>
      </c>
      <c r="G12">
        <f>IFERROR(VLOOKUP(C12,'COPY DATA XPRO'!$C$7:$AI$58,5,FALSE),0)</f>
        <v>0</v>
      </c>
      <c r="H12">
        <f>IFERROR(VLOOKUP(C12,'COPY DATA XPRO'!$C$7:$AI$58,6,FALSE),0)</f>
        <v>0</v>
      </c>
      <c r="I12">
        <f>IFERROR(VLOOKUP(C12,'COPY DATA XPRO'!$C$7:$AI$58,7,FALSE),0)</f>
        <v>1</v>
      </c>
      <c r="J12">
        <f>IFERROR(VLOOKUP(C12,'COPY DATA XPRO'!$C$7:$AI$58,8,FALSE),0)</f>
        <v>2</v>
      </c>
      <c r="K12">
        <f>IFERROR(VLOOKUP(C12,'COPY DATA XPRO'!$C$7:$AI$58,9,FALSE),0)</f>
        <v>1</v>
      </c>
      <c r="L12">
        <f>IFERROR(VLOOKUP(C12,'COPY DATA XPRO'!$C$7:$AI$58,10,FALSE),0)</f>
        <v>0</v>
      </c>
      <c r="M12">
        <f>IFERROR(VLOOKUP(C12,'COPY DATA XPRO'!$C$7:$AI$58,11,FALSE),0)</f>
        <v>0</v>
      </c>
      <c r="N12">
        <f>IFERROR(VLOOKUP(C12,'COPY DATA XPRO'!$C$7:$AI$58,12,FALSE),0)</f>
        <v>0</v>
      </c>
      <c r="O12">
        <f>IFERROR(VLOOKUP(C12,'COPY DATA XPRO'!$C$7:$AI$58,13,FALSE),0)</f>
        <v>0</v>
      </c>
      <c r="P12">
        <f>IFERROR(VLOOKUP(C12,'COPY DATA XPRO'!$C$7:$AI$58,14,FALSE),0)</f>
        <v>0</v>
      </c>
      <c r="Q12">
        <f>IFERROR(VLOOKUP(C12,'COPY DATA XPRO'!$C$7:$AI$58,15,FALSE),0)</f>
        <v>1</v>
      </c>
      <c r="R12">
        <f>IFERROR(VLOOKUP(C12,'COPY DATA XPRO'!$C$7:$AI$58,16,FALSE),0)</f>
        <v>1</v>
      </c>
      <c r="S12">
        <f>IFERROR(VLOOKUP(C12,'COPY DATA XPRO'!$C$7:$AI$58,17,FALSE),0)</f>
        <v>0</v>
      </c>
      <c r="T12">
        <f>IFERROR(VLOOKUP(C12,'COPY DATA XPRO'!$C$7:$AI$58,18,FALSE),0)</f>
        <v>0</v>
      </c>
      <c r="U12">
        <f>IFERROR(VLOOKUP(C12,'COPY DATA XPRO'!$C$7:$AI$58,19,FALSE),0)</f>
        <v>0</v>
      </c>
      <c r="V12">
        <f>IFERROR(VLOOKUP(C12,'COPY DATA XPRO'!$C$7:$AI$58,20,FALSE),0)</f>
        <v>0</v>
      </c>
      <c r="W12">
        <f>IFERROR(VLOOKUP(C12,'COPY DATA XPRO'!$C$7:$AI$58,21,FALSE),0)</f>
        <v>0</v>
      </c>
      <c r="X12">
        <f>IFERROR(VLOOKUP(C12,'COPY DATA XPRO'!$C$7:$AI$58,22,FALSE),0)</f>
        <v>2</v>
      </c>
      <c r="Y12">
        <f>IFERROR(VLOOKUP(C12,'COPY DATA XPRO'!$C$7:$AI$58,23,FALSE),0)</f>
        <v>0</v>
      </c>
      <c r="Z12">
        <f>IFERROR(VLOOKUP(C12,'COPY DATA XPRO'!$C$7:$AI$58,24,FALSE),0)</f>
        <v>12</v>
      </c>
      <c r="AA12">
        <f>IFERROR(VLOOKUP(C12,'COPY DATA XPRO'!$C$7:$AI$58,25,FALSE),0)</f>
        <v>0</v>
      </c>
      <c r="AB12">
        <f>IFERROR(VLOOKUP(C12,'COPY DATA XPRO'!$C$7:$AI$58,26,FALSE),0)</f>
        <v>1</v>
      </c>
      <c r="AC12">
        <f>IFERROR(VLOOKUP(C12,'COPY DATA XPRO'!$C$7:$AI$58,27,FALSE),0)</f>
        <v>0</v>
      </c>
      <c r="AD12">
        <f>IFERROR(VLOOKUP(C12,'COPY DATA XPRO'!$C$7:$AI$58,28,FALSE),0)</f>
        <v>0</v>
      </c>
      <c r="AE12">
        <f>IFERROR(VLOOKUP(C12,'COPY DATA XPRO'!$C$7:$AI$58,29,FALSE),0)</f>
        <v>1</v>
      </c>
      <c r="AF12">
        <f>IFERROR(VLOOKUP(C12,'COPY DATA XPRO'!$C$7:$AI$58,30,FALSE),0)</f>
        <v>5</v>
      </c>
      <c r="AG12">
        <f>IFERROR(VLOOKUP(C12,'COPY DATA XPRO'!$C$7:$AI$58,31,FALSE),0)</f>
        <v>62.5</v>
      </c>
      <c r="AH12">
        <f>IFERROR(VLOOKUP(C12,'COPY DATA XPRO'!$C$7:$AI$58,32,FALSE),0)</f>
        <v>70.59</v>
      </c>
      <c r="AI12">
        <f>IFERROR(VLOOKUP(C12,'COPY DATA XPRO'!$C$7:$AI$58,33,FALSE),0)</f>
        <v>85.71</v>
      </c>
    </row>
    <row r="13" spans="2:35">
      <c r="C13" t="s">
        <v>85</v>
      </c>
      <c r="D13">
        <f>IFERROR(VLOOKUP(C13,'COPY DATA XPRO'!$C$7:$AI$58,2,FALSE),0)</f>
        <v>0</v>
      </c>
      <c r="E13">
        <f>IFERROR(VLOOKUP(C13,'COPY DATA XPRO'!$C$7:$AI$58,3,FALSE),0)</f>
        <v>16</v>
      </c>
      <c r="F13">
        <f>IFERROR(VLOOKUP(C13,'COPY DATA XPRO'!$C$7:$AI$58,4,FALSE),0)</f>
        <v>0</v>
      </c>
      <c r="G13">
        <f>IFERROR(VLOOKUP(C13,'COPY DATA XPRO'!$C$7:$AI$58,5,FALSE),0)</f>
        <v>0</v>
      </c>
      <c r="H13">
        <f>IFERROR(VLOOKUP(C13,'COPY DATA XPRO'!$C$7:$AI$58,6,FALSE),0)</f>
        <v>1</v>
      </c>
      <c r="I13">
        <f>IFERROR(VLOOKUP(C13,'COPY DATA XPRO'!$C$7:$AI$58,7,FALSE),0)</f>
        <v>1</v>
      </c>
      <c r="J13">
        <f>IFERROR(VLOOKUP(C13,'COPY DATA XPRO'!$C$7:$AI$58,8,FALSE),0)</f>
        <v>0</v>
      </c>
      <c r="K13">
        <f>IFERROR(VLOOKUP(C13,'COPY DATA XPRO'!$C$7:$AI$58,9,FALSE),0)</f>
        <v>0</v>
      </c>
      <c r="L13">
        <f>IFERROR(VLOOKUP(C13,'COPY DATA XPRO'!$C$7:$AI$58,10,FALSE),0)</f>
        <v>0</v>
      </c>
      <c r="M13">
        <f>IFERROR(VLOOKUP(C13,'COPY DATA XPRO'!$C$7:$AI$58,11,FALSE),0)</f>
        <v>1</v>
      </c>
      <c r="N13">
        <f>IFERROR(VLOOKUP(C13,'COPY DATA XPRO'!$C$7:$AI$58,12,FALSE),0)</f>
        <v>0</v>
      </c>
      <c r="O13">
        <f>IFERROR(VLOOKUP(C13,'COPY DATA XPRO'!$C$7:$AI$58,13,FALSE),0)</f>
        <v>0</v>
      </c>
      <c r="P13">
        <f>IFERROR(VLOOKUP(C13,'COPY DATA XPRO'!$C$7:$AI$58,14,FALSE),0)</f>
        <v>1</v>
      </c>
      <c r="Q13">
        <f>IFERROR(VLOOKUP(C13,'COPY DATA XPRO'!$C$7:$AI$58,15,FALSE),0)</f>
        <v>1</v>
      </c>
      <c r="R13">
        <f>IFERROR(VLOOKUP(C13,'COPY DATA XPRO'!$C$7:$AI$58,16,FALSE),0)</f>
        <v>0</v>
      </c>
      <c r="S13">
        <f>IFERROR(VLOOKUP(C13,'COPY DATA XPRO'!$C$7:$AI$58,17,FALSE),0)</f>
        <v>0</v>
      </c>
      <c r="T13">
        <f>IFERROR(VLOOKUP(C13,'COPY DATA XPRO'!$C$7:$AI$58,18,FALSE),0)</f>
        <v>0</v>
      </c>
      <c r="U13">
        <f>IFERROR(VLOOKUP(C13,'COPY DATA XPRO'!$C$7:$AI$58,19,FALSE),0)</f>
        <v>0</v>
      </c>
      <c r="V13">
        <f>IFERROR(VLOOKUP(C13,'COPY DATA XPRO'!$C$7:$AI$58,20,FALSE),0)</f>
        <v>0</v>
      </c>
      <c r="W13">
        <f>IFERROR(VLOOKUP(C13,'COPY DATA XPRO'!$C$7:$AI$58,21,FALSE),0)</f>
        <v>0</v>
      </c>
      <c r="X13">
        <f>IFERROR(VLOOKUP(C13,'COPY DATA XPRO'!$C$7:$AI$58,22,FALSE),0)</f>
        <v>1</v>
      </c>
      <c r="Y13">
        <f>IFERROR(VLOOKUP(C13,'COPY DATA XPRO'!$C$7:$AI$58,23,FALSE),0)</f>
        <v>0</v>
      </c>
      <c r="Z13">
        <f>IFERROR(VLOOKUP(C13,'COPY DATA XPRO'!$C$7:$AI$58,24,FALSE),0)</f>
        <v>7</v>
      </c>
      <c r="AA13">
        <f>IFERROR(VLOOKUP(C13,'COPY DATA XPRO'!$C$7:$AI$58,25,FALSE),0)</f>
        <v>0</v>
      </c>
      <c r="AB13">
        <f>IFERROR(VLOOKUP(C13,'COPY DATA XPRO'!$C$7:$AI$58,26,FALSE),0)</f>
        <v>0</v>
      </c>
      <c r="AC13">
        <f>IFERROR(VLOOKUP(C13,'COPY DATA XPRO'!$C$7:$AI$58,27,FALSE),0)</f>
        <v>0</v>
      </c>
      <c r="AD13">
        <f>IFERROR(VLOOKUP(C13,'COPY DATA XPRO'!$C$7:$AI$58,28,FALSE),0)</f>
        <v>1</v>
      </c>
      <c r="AE13">
        <f>IFERROR(VLOOKUP(C13,'COPY DATA XPRO'!$C$7:$AI$58,29,FALSE),0)</f>
        <v>1</v>
      </c>
      <c r="AF13">
        <f>IFERROR(VLOOKUP(C13,'COPY DATA XPRO'!$C$7:$AI$58,30,FALSE),0)</f>
        <v>4</v>
      </c>
      <c r="AG13">
        <f>IFERROR(VLOOKUP(C13,'COPY DATA XPRO'!$C$7:$AI$58,31,FALSE),0)</f>
        <v>62.5</v>
      </c>
      <c r="AH13">
        <f>IFERROR(VLOOKUP(C13,'COPY DATA XPRO'!$C$7:$AI$58,32,FALSE),0)</f>
        <v>63.64</v>
      </c>
      <c r="AI13">
        <f>IFERROR(VLOOKUP(C13,'COPY DATA XPRO'!$C$7:$AI$58,33,FALSE),0)</f>
        <v>77.78</v>
      </c>
    </row>
    <row r="14" spans="2:35">
      <c r="C14" t="s">
        <v>86</v>
      </c>
      <c r="D14">
        <f>IFERROR(VLOOKUP(C14,'COPY DATA XPRO'!$C$7:$AI$58,2,FALSE),0)</f>
        <v>0</v>
      </c>
      <c r="E14">
        <f>IFERROR(VLOOKUP(C14,'COPY DATA XPRO'!$C$7:$AI$58,3,FALSE),0)</f>
        <v>18</v>
      </c>
      <c r="F14">
        <f>IFERROR(VLOOKUP(C14,'COPY DATA XPRO'!$C$7:$AI$58,4,FALSE),0)</f>
        <v>0</v>
      </c>
      <c r="G14">
        <f>IFERROR(VLOOKUP(C14,'COPY DATA XPRO'!$C$7:$AI$58,5,FALSE),0)</f>
        <v>0</v>
      </c>
      <c r="H14">
        <f>IFERROR(VLOOKUP(C14,'COPY DATA XPRO'!$C$7:$AI$58,6,FALSE),0)</f>
        <v>0</v>
      </c>
      <c r="I14">
        <f>IFERROR(VLOOKUP(C14,'COPY DATA XPRO'!$C$7:$AI$58,7,FALSE),0)</f>
        <v>2</v>
      </c>
      <c r="J14">
        <f>IFERROR(VLOOKUP(C14,'COPY DATA XPRO'!$C$7:$AI$58,8,FALSE),0)</f>
        <v>2</v>
      </c>
      <c r="K14">
        <f>IFERROR(VLOOKUP(C14,'COPY DATA XPRO'!$C$7:$AI$58,9,FALSE),0)</f>
        <v>0</v>
      </c>
      <c r="L14">
        <f>IFERROR(VLOOKUP(C14,'COPY DATA XPRO'!$C$7:$AI$58,10,FALSE),0)</f>
        <v>0</v>
      </c>
      <c r="M14">
        <f>IFERROR(VLOOKUP(C14,'COPY DATA XPRO'!$C$7:$AI$58,11,FALSE),0)</f>
        <v>0</v>
      </c>
      <c r="N14">
        <f>IFERROR(VLOOKUP(C14,'COPY DATA XPRO'!$C$7:$AI$58,12,FALSE),0)</f>
        <v>0</v>
      </c>
      <c r="O14">
        <f>IFERROR(VLOOKUP(C14,'COPY DATA XPRO'!$C$7:$AI$58,13,FALSE),0)</f>
        <v>0</v>
      </c>
      <c r="P14">
        <f>IFERROR(VLOOKUP(C14,'COPY DATA XPRO'!$C$7:$AI$58,14,FALSE),0)</f>
        <v>0</v>
      </c>
      <c r="Q14">
        <f>IFERROR(VLOOKUP(C14,'COPY DATA XPRO'!$C$7:$AI$58,15,FALSE),0)</f>
        <v>0</v>
      </c>
      <c r="R14">
        <f>IFERROR(VLOOKUP(C14,'COPY DATA XPRO'!$C$7:$AI$58,16,FALSE),0)</f>
        <v>1</v>
      </c>
      <c r="S14">
        <f>IFERROR(VLOOKUP(C14,'COPY DATA XPRO'!$C$7:$AI$58,17,FALSE),0)</f>
        <v>0</v>
      </c>
      <c r="T14">
        <f>IFERROR(VLOOKUP(C14,'COPY DATA XPRO'!$C$7:$AI$58,18,FALSE),0)</f>
        <v>0</v>
      </c>
      <c r="U14">
        <f>IFERROR(VLOOKUP(C14,'COPY DATA XPRO'!$C$7:$AI$58,19,FALSE),0)</f>
        <v>0</v>
      </c>
      <c r="V14">
        <f>IFERROR(VLOOKUP(C14,'COPY DATA XPRO'!$C$7:$AI$58,20,FALSE),0)</f>
        <v>0</v>
      </c>
      <c r="W14">
        <f>IFERROR(VLOOKUP(C14,'COPY DATA XPRO'!$C$7:$AI$58,21,FALSE),0)</f>
        <v>0</v>
      </c>
      <c r="X14">
        <f>IFERROR(VLOOKUP(C14,'COPY DATA XPRO'!$C$7:$AI$58,22,FALSE),0)</f>
        <v>1</v>
      </c>
      <c r="Y14">
        <f>IFERROR(VLOOKUP(C14,'COPY DATA XPRO'!$C$7:$AI$58,23,FALSE),0)</f>
        <v>0</v>
      </c>
      <c r="Z14">
        <f>IFERROR(VLOOKUP(C14,'COPY DATA XPRO'!$C$7:$AI$58,24,FALSE),0)</f>
        <v>8</v>
      </c>
      <c r="AA14">
        <f>IFERROR(VLOOKUP(C14,'COPY DATA XPRO'!$C$7:$AI$58,25,FALSE),0)</f>
        <v>0</v>
      </c>
      <c r="AB14">
        <f>IFERROR(VLOOKUP(C14,'COPY DATA XPRO'!$C$7:$AI$58,26,FALSE),0)</f>
        <v>0</v>
      </c>
      <c r="AC14">
        <f>IFERROR(VLOOKUP(C14,'COPY DATA XPRO'!$C$7:$AI$58,27,FALSE),0)</f>
        <v>0</v>
      </c>
      <c r="AD14">
        <f>IFERROR(VLOOKUP(C14,'COPY DATA XPRO'!$C$7:$AI$58,28,FALSE),0)</f>
        <v>0</v>
      </c>
      <c r="AE14">
        <f>IFERROR(VLOOKUP(C14,'COPY DATA XPRO'!$C$7:$AI$58,29,FALSE),0)</f>
        <v>0</v>
      </c>
      <c r="AF14">
        <f>IFERROR(VLOOKUP(C14,'COPY DATA XPRO'!$C$7:$AI$58,30,FALSE),0)</f>
        <v>4</v>
      </c>
      <c r="AG14">
        <f>IFERROR(VLOOKUP(C14,'COPY DATA XPRO'!$C$7:$AI$58,31,FALSE),0)</f>
        <v>50</v>
      </c>
      <c r="AH14">
        <f>IFERROR(VLOOKUP(C14,'COPY DATA XPRO'!$C$7:$AI$58,32,FALSE),0)</f>
        <v>66.67</v>
      </c>
      <c r="AI14">
        <f>IFERROR(VLOOKUP(C14,'COPY DATA XPRO'!$C$7:$AI$58,33,FALSE),0)</f>
        <v>88.89</v>
      </c>
    </row>
    <row r="15" spans="2:35">
      <c r="C15" t="s">
        <v>87</v>
      </c>
      <c r="D15">
        <f>IFERROR(VLOOKUP(C15,'COPY DATA XPRO'!$C$7:$AI$58,2,FALSE),0)</f>
        <v>0</v>
      </c>
      <c r="E15">
        <f>IFERROR(VLOOKUP(C15,'COPY DATA XPRO'!$C$7:$AI$58,3,FALSE),0)</f>
        <v>60</v>
      </c>
      <c r="F15">
        <f>IFERROR(VLOOKUP(C15,'COPY DATA XPRO'!$C$7:$AI$58,4,FALSE),0)</f>
        <v>0</v>
      </c>
      <c r="G15">
        <f>IFERROR(VLOOKUP(C15,'COPY DATA XPRO'!$C$7:$AI$58,5,FALSE),0)</f>
        <v>0</v>
      </c>
      <c r="H15">
        <f>IFERROR(VLOOKUP(C15,'COPY DATA XPRO'!$C$7:$AI$58,6,FALSE),0)</f>
        <v>0</v>
      </c>
      <c r="I15">
        <f>IFERROR(VLOOKUP(C15,'COPY DATA XPRO'!$C$7:$AI$58,7,FALSE),0)</f>
        <v>0</v>
      </c>
      <c r="J15">
        <f>IFERROR(VLOOKUP(C15,'COPY DATA XPRO'!$C$7:$AI$58,8,FALSE),0)</f>
        <v>11</v>
      </c>
      <c r="K15">
        <f>IFERROR(VLOOKUP(C15,'COPY DATA XPRO'!$C$7:$AI$58,9,FALSE),0)</f>
        <v>0</v>
      </c>
      <c r="L15">
        <f>IFERROR(VLOOKUP(C15,'COPY DATA XPRO'!$C$7:$AI$58,10,FALSE),0)</f>
        <v>0</v>
      </c>
      <c r="M15">
        <f>IFERROR(VLOOKUP(C15,'COPY DATA XPRO'!$C$7:$AI$58,11,FALSE),0)</f>
        <v>0</v>
      </c>
      <c r="N15">
        <f>IFERROR(VLOOKUP(C15,'COPY DATA XPRO'!$C$7:$AI$58,12,FALSE),0)</f>
        <v>0</v>
      </c>
      <c r="O15">
        <f>IFERROR(VLOOKUP(C15,'COPY DATA XPRO'!$C$7:$AI$58,13,FALSE),0)</f>
        <v>0</v>
      </c>
      <c r="P15">
        <f>IFERROR(VLOOKUP(C15,'COPY DATA XPRO'!$C$7:$AI$58,14,FALSE),0)</f>
        <v>0</v>
      </c>
      <c r="Q15">
        <f>IFERROR(VLOOKUP(C15,'COPY DATA XPRO'!$C$7:$AI$58,15,FALSE),0)</f>
        <v>0</v>
      </c>
      <c r="R15">
        <f>IFERROR(VLOOKUP(C15,'COPY DATA XPRO'!$C$7:$AI$58,16,FALSE),0)</f>
        <v>0</v>
      </c>
      <c r="S15">
        <f>IFERROR(VLOOKUP(C15,'COPY DATA XPRO'!$C$7:$AI$58,17,FALSE),0)</f>
        <v>0</v>
      </c>
      <c r="T15">
        <f>IFERROR(VLOOKUP(C15,'COPY DATA XPRO'!$C$7:$AI$58,18,FALSE),0)</f>
        <v>1</v>
      </c>
      <c r="U15">
        <f>IFERROR(VLOOKUP(C15,'COPY DATA XPRO'!$C$7:$AI$58,19,FALSE),0)</f>
        <v>0</v>
      </c>
      <c r="V15">
        <f>IFERROR(VLOOKUP(C15,'COPY DATA XPRO'!$C$7:$AI$58,20,FALSE),0)</f>
        <v>0</v>
      </c>
      <c r="W15">
        <f>IFERROR(VLOOKUP(C15,'COPY DATA XPRO'!$C$7:$AI$58,21,FALSE),0)</f>
        <v>0</v>
      </c>
      <c r="X15">
        <f>IFERROR(VLOOKUP(C15,'COPY DATA XPRO'!$C$7:$AI$58,22,FALSE),0)</f>
        <v>1</v>
      </c>
      <c r="Y15">
        <f>IFERROR(VLOOKUP(C15,'COPY DATA XPRO'!$C$7:$AI$58,23,FALSE),0)</f>
        <v>0</v>
      </c>
      <c r="Z15">
        <f>IFERROR(VLOOKUP(C15,'COPY DATA XPRO'!$C$7:$AI$58,24,FALSE),0)</f>
        <v>39</v>
      </c>
      <c r="AA15">
        <f>IFERROR(VLOOKUP(C15,'COPY DATA XPRO'!$C$7:$AI$58,25,FALSE),0)</f>
        <v>0</v>
      </c>
      <c r="AB15">
        <f>IFERROR(VLOOKUP(C15,'COPY DATA XPRO'!$C$7:$AI$58,26,FALSE),0)</f>
        <v>0</v>
      </c>
      <c r="AC15">
        <f>IFERROR(VLOOKUP(C15,'COPY DATA XPRO'!$C$7:$AI$58,27,FALSE),0)</f>
        <v>0</v>
      </c>
      <c r="AD15">
        <f>IFERROR(VLOOKUP(C15,'COPY DATA XPRO'!$C$7:$AI$58,28,FALSE),0)</f>
        <v>0</v>
      </c>
      <c r="AE15">
        <f>IFERROR(VLOOKUP(C15,'COPY DATA XPRO'!$C$7:$AI$58,29,FALSE),0)</f>
        <v>0</v>
      </c>
      <c r="AF15">
        <f>IFERROR(VLOOKUP(C15,'COPY DATA XPRO'!$C$7:$AI$58,30,FALSE),0)</f>
        <v>8</v>
      </c>
      <c r="AG15">
        <f>IFERROR(VLOOKUP(C15,'COPY DATA XPRO'!$C$7:$AI$58,31,FALSE),0)</f>
        <v>66.67</v>
      </c>
      <c r="AH15">
        <f>IFERROR(VLOOKUP(C15,'COPY DATA XPRO'!$C$7:$AI$58,32,FALSE),0)</f>
        <v>75</v>
      </c>
      <c r="AI15">
        <f>IFERROR(VLOOKUP(C15,'COPY DATA XPRO'!$C$7:$AI$58,33,FALSE),0)</f>
        <v>97.5</v>
      </c>
    </row>
    <row r="16" spans="2:35">
      <c r="B16" t="s">
        <v>38</v>
      </c>
      <c r="C16" t="s">
        <v>88</v>
      </c>
      <c r="D16">
        <f>IFERROR(VLOOKUP(C16,'COPY DATA XPRO'!$C$7:$AI$58,2,FALSE),0)</f>
        <v>0</v>
      </c>
      <c r="E16">
        <f>IFERROR(VLOOKUP(C16,'COPY DATA XPRO'!$C$7:$AI$58,3,FALSE),0)</f>
        <v>16</v>
      </c>
      <c r="F16">
        <f>IFERROR(VLOOKUP(C16,'COPY DATA XPRO'!$C$7:$AI$58,4,FALSE),0)</f>
        <v>0</v>
      </c>
      <c r="G16">
        <f>IFERROR(VLOOKUP(C16,'COPY DATA XPRO'!$C$7:$AI$58,5,FALSE),0)</f>
        <v>0</v>
      </c>
      <c r="H16">
        <f>IFERROR(VLOOKUP(C16,'COPY DATA XPRO'!$C$7:$AI$58,6,FALSE),0)</f>
        <v>0</v>
      </c>
      <c r="I16">
        <f>IFERROR(VLOOKUP(C16,'COPY DATA XPRO'!$C$7:$AI$58,7,FALSE),0)</f>
        <v>0</v>
      </c>
      <c r="J16">
        <f>IFERROR(VLOOKUP(C16,'COPY DATA XPRO'!$C$7:$AI$58,8,FALSE),0)</f>
        <v>1</v>
      </c>
      <c r="K16">
        <f>IFERROR(VLOOKUP(C16,'COPY DATA XPRO'!$C$7:$AI$58,9,FALSE),0)</f>
        <v>0</v>
      </c>
      <c r="L16">
        <f>IFERROR(VLOOKUP(C16,'COPY DATA XPRO'!$C$7:$AI$58,10,FALSE),0)</f>
        <v>0</v>
      </c>
      <c r="M16">
        <f>IFERROR(VLOOKUP(C16,'COPY DATA XPRO'!$C$7:$AI$58,11,FALSE),0)</f>
        <v>0</v>
      </c>
      <c r="N16">
        <f>IFERROR(VLOOKUP(C16,'COPY DATA XPRO'!$C$7:$AI$58,12,FALSE),0)</f>
        <v>0</v>
      </c>
      <c r="O16">
        <f>IFERROR(VLOOKUP(C16,'COPY DATA XPRO'!$C$7:$AI$58,13,FALSE),0)</f>
        <v>0</v>
      </c>
      <c r="P16">
        <f>IFERROR(VLOOKUP(C16,'COPY DATA XPRO'!$C$7:$AI$58,14,FALSE),0)</f>
        <v>0</v>
      </c>
      <c r="Q16">
        <f>IFERROR(VLOOKUP(C16,'COPY DATA XPRO'!$C$7:$AI$58,15,FALSE),0)</f>
        <v>0</v>
      </c>
      <c r="R16">
        <f>IFERROR(VLOOKUP(C16,'COPY DATA XPRO'!$C$7:$AI$58,16,FALSE),0)</f>
        <v>0</v>
      </c>
      <c r="S16">
        <f>IFERROR(VLOOKUP(C16,'COPY DATA XPRO'!$C$7:$AI$58,17,FALSE),0)</f>
        <v>0</v>
      </c>
      <c r="T16">
        <f>IFERROR(VLOOKUP(C16,'COPY DATA XPRO'!$C$7:$AI$58,18,FALSE),0)</f>
        <v>0</v>
      </c>
      <c r="U16">
        <f>IFERROR(VLOOKUP(C16,'COPY DATA XPRO'!$C$7:$AI$58,19,FALSE),0)</f>
        <v>0</v>
      </c>
      <c r="V16">
        <f>IFERROR(VLOOKUP(C16,'COPY DATA XPRO'!$C$7:$AI$58,20,FALSE),0)</f>
        <v>0</v>
      </c>
      <c r="W16">
        <f>IFERROR(VLOOKUP(C16,'COPY DATA XPRO'!$C$7:$AI$58,21,FALSE),0)</f>
        <v>0</v>
      </c>
      <c r="X16">
        <f>IFERROR(VLOOKUP(C16,'COPY DATA XPRO'!$C$7:$AI$58,22,FALSE),0)</f>
        <v>0</v>
      </c>
      <c r="Y16">
        <f>IFERROR(VLOOKUP(C16,'COPY DATA XPRO'!$C$7:$AI$58,23,FALSE),0)</f>
        <v>0</v>
      </c>
      <c r="Z16">
        <f>IFERROR(VLOOKUP(C16,'COPY DATA XPRO'!$C$7:$AI$58,24,FALSE),0)</f>
        <v>15</v>
      </c>
      <c r="AA16">
        <f>IFERROR(VLOOKUP(C16,'COPY DATA XPRO'!$C$7:$AI$58,25,FALSE),0)</f>
        <v>0</v>
      </c>
      <c r="AB16">
        <f>IFERROR(VLOOKUP(C16,'COPY DATA XPRO'!$C$7:$AI$58,26,FALSE),0)</f>
        <v>0</v>
      </c>
      <c r="AC16">
        <f>IFERROR(VLOOKUP(C16,'COPY DATA XPRO'!$C$7:$AI$58,27,FALSE),0)</f>
        <v>0</v>
      </c>
      <c r="AD16">
        <f>IFERROR(VLOOKUP(C16,'COPY DATA XPRO'!$C$7:$AI$58,28,FALSE),0)</f>
        <v>0</v>
      </c>
      <c r="AE16">
        <f>IFERROR(VLOOKUP(C16,'COPY DATA XPRO'!$C$7:$AI$58,29,FALSE),0)</f>
        <v>0</v>
      </c>
      <c r="AF16">
        <f>IFERROR(VLOOKUP(C16,'COPY DATA XPRO'!$C$7:$AI$58,30,FALSE),0)</f>
        <v>0</v>
      </c>
      <c r="AG16">
        <f>IFERROR(VLOOKUP(C16,'COPY DATA XPRO'!$C$7:$AI$58,31,FALSE),0)</f>
        <v>93.75</v>
      </c>
      <c r="AH16">
        <f>IFERROR(VLOOKUP(C16,'COPY DATA XPRO'!$C$7:$AI$58,32,FALSE),0)</f>
        <v>93.75</v>
      </c>
      <c r="AI16">
        <f>IFERROR(VLOOKUP(C16,'COPY DATA XPRO'!$C$7:$AI$58,33,FALSE),0)</f>
        <v>100</v>
      </c>
    </row>
    <row r="17" spans="2:35">
      <c r="C17" t="s">
        <v>89</v>
      </c>
      <c r="D17">
        <f>IFERROR(VLOOKUP(C17,'COPY DATA XPRO'!$C$7:$AI$58,2,FALSE),0)</f>
        <v>0</v>
      </c>
      <c r="E17">
        <f>IFERROR(VLOOKUP(C17,'COPY DATA XPRO'!$C$7:$AI$58,3,FALSE),0)</f>
        <v>24</v>
      </c>
      <c r="F17">
        <f>IFERROR(VLOOKUP(C17,'COPY DATA XPRO'!$C$7:$AI$58,4,FALSE),0)</f>
        <v>0</v>
      </c>
      <c r="G17">
        <f>IFERROR(VLOOKUP(C17,'COPY DATA XPRO'!$C$7:$AI$58,5,FALSE),0)</f>
        <v>0</v>
      </c>
      <c r="H17">
        <f>IFERROR(VLOOKUP(C17,'COPY DATA XPRO'!$C$7:$AI$58,6,FALSE),0)</f>
        <v>0</v>
      </c>
      <c r="I17">
        <f>IFERROR(VLOOKUP(C17,'COPY DATA XPRO'!$C$7:$AI$58,7,FALSE),0)</f>
        <v>0</v>
      </c>
      <c r="J17">
        <f>IFERROR(VLOOKUP(C17,'COPY DATA XPRO'!$C$7:$AI$58,8,FALSE),0)</f>
        <v>2</v>
      </c>
      <c r="K17">
        <f>IFERROR(VLOOKUP(C17,'COPY DATA XPRO'!$C$7:$AI$58,9,FALSE),0)</f>
        <v>1</v>
      </c>
      <c r="L17">
        <f>IFERROR(VLOOKUP(C17,'COPY DATA XPRO'!$C$7:$AI$58,10,FALSE),0)</f>
        <v>0</v>
      </c>
      <c r="M17">
        <f>IFERROR(VLOOKUP(C17,'COPY DATA XPRO'!$C$7:$AI$58,11,FALSE),0)</f>
        <v>1</v>
      </c>
      <c r="N17">
        <f>IFERROR(VLOOKUP(C17,'COPY DATA XPRO'!$C$7:$AI$58,12,FALSE),0)</f>
        <v>0</v>
      </c>
      <c r="O17">
        <f>IFERROR(VLOOKUP(C17,'COPY DATA XPRO'!$C$7:$AI$58,13,FALSE),0)</f>
        <v>0</v>
      </c>
      <c r="P17">
        <f>IFERROR(VLOOKUP(C17,'COPY DATA XPRO'!$C$7:$AI$58,14,FALSE),0)</f>
        <v>1</v>
      </c>
      <c r="Q17">
        <f>IFERROR(VLOOKUP(C17,'COPY DATA XPRO'!$C$7:$AI$58,15,FALSE),0)</f>
        <v>0</v>
      </c>
      <c r="R17">
        <f>IFERROR(VLOOKUP(C17,'COPY DATA XPRO'!$C$7:$AI$58,16,FALSE),0)</f>
        <v>0</v>
      </c>
      <c r="S17">
        <f>IFERROR(VLOOKUP(C17,'COPY DATA XPRO'!$C$7:$AI$58,17,FALSE),0)</f>
        <v>0</v>
      </c>
      <c r="T17">
        <f>IFERROR(VLOOKUP(C17,'COPY DATA XPRO'!$C$7:$AI$58,18,FALSE),0)</f>
        <v>0</v>
      </c>
      <c r="U17">
        <f>IFERROR(VLOOKUP(C17,'COPY DATA XPRO'!$C$7:$AI$58,19,FALSE),0)</f>
        <v>0</v>
      </c>
      <c r="V17">
        <f>IFERROR(VLOOKUP(C17,'COPY DATA XPRO'!$C$7:$AI$58,20,FALSE),0)</f>
        <v>0</v>
      </c>
      <c r="W17">
        <f>IFERROR(VLOOKUP(C17,'COPY DATA XPRO'!$C$7:$AI$58,21,FALSE),0)</f>
        <v>0</v>
      </c>
      <c r="X17">
        <f>IFERROR(VLOOKUP(C17,'COPY DATA XPRO'!$C$7:$AI$58,22,FALSE),0)</f>
        <v>0</v>
      </c>
      <c r="Y17">
        <f>IFERROR(VLOOKUP(C17,'COPY DATA XPRO'!$C$7:$AI$58,23,FALSE),0)</f>
        <v>0</v>
      </c>
      <c r="Z17">
        <f>IFERROR(VLOOKUP(C17,'COPY DATA XPRO'!$C$7:$AI$58,24,FALSE),0)</f>
        <v>19</v>
      </c>
      <c r="AA17">
        <f>IFERROR(VLOOKUP(C17,'COPY DATA XPRO'!$C$7:$AI$58,25,FALSE),0)</f>
        <v>0</v>
      </c>
      <c r="AB17">
        <f>IFERROR(VLOOKUP(C17,'COPY DATA XPRO'!$C$7:$AI$58,26,FALSE),0)</f>
        <v>1</v>
      </c>
      <c r="AC17">
        <f>IFERROR(VLOOKUP(C17,'COPY DATA XPRO'!$C$7:$AI$58,27,FALSE),0)</f>
        <v>0</v>
      </c>
      <c r="AD17">
        <f>IFERROR(VLOOKUP(C17,'COPY DATA XPRO'!$C$7:$AI$58,28,FALSE),0)</f>
        <v>0</v>
      </c>
      <c r="AE17">
        <f>IFERROR(VLOOKUP(C17,'COPY DATA XPRO'!$C$7:$AI$58,29,FALSE),0)</f>
        <v>1</v>
      </c>
      <c r="AF17">
        <f>IFERROR(VLOOKUP(C17,'COPY DATA XPRO'!$C$7:$AI$58,30,FALSE),0)</f>
        <v>0</v>
      </c>
      <c r="AG17">
        <f>IFERROR(VLOOKUP(C17,'COPY DATA XPRO'!$C$7:$AI$58,31,FALSE),0)</f>
        <v>87.5</v>
      </c>
      <c r="AH17">
        <f>IFERROR(VLOOKUP(C17,'COPY DATA XPRO'!$C$7:$AI$58,32,FALSE),0)</f>
        <v>82.61</v>
      </c>
      <c r="AI17">
        <f>IFERROR(VLOOKUP(C17,'COPY DATA XPRO'!$C$7:$AI$58,33,FALSE),0)</f>
        <v>95</v>
      </c>
    </row>
    <row r="18" spans="2:35">
      <c r="C18" t="s">
        <v>90</v>
      </c>
      <c r="D18">
        <f>IFERROR(VLOOKUP(C18,'COPY DATA XPRO'!$C$7:$AI$58,2,FALSE),0)</f>
        <v>0</v>
      </c>
      <c r="E18">
        <f>IFERROR(VLOOKUP(C18,'COPY DATA XPRO'!$C$7:$AI$58,3,FALSE),0)</f>
        <v>80</v>
      </c>
      <c r="F18">
        <f>IFERROR(VLOOKUP(C18,'COPY DATA XPRO'!$C$7:$AI$58,4,FALSE),0)</f>
        <v>0</v>
      </c>
      <c r="G18">
        <f>IFERROR(VLOOKUP(C18,'COPY DATA XPRO'!$C$7:$AI$58,5,FALSE),0)</f>
        <v>0</v>
      </c>
      <c r="H18">
        <f>IFERROR(VLOOKUP(C18,'COPY DATA XPRO'!$C$7:$AI$58,6,FALSE),0)</f>
        <v>0</v>
      </c>
      <c r="I18">
        <f>IFERROR(VLOOKUP(C18,'COPY DATA XPRO'!$C$7:$AI$58,7,FALSE),0)</f>
        <v>1</v>
      </c>
      <c r="J18">
        <f>IFERROR(VLOOKUP(C18,'COPY DATA XPRO'!$C$7:$AI$58,8,FALSE),0)</f>
        <v>4</v>
      </c>
      <c r="K18">
        <f>IFERROR(VLOOKUP(C18,'COPY DATA XPRO'!$C$7:$AI$58,9,FALSE),0)</f>
        <v>1</v>
      </c>
      <c r="L18">
        <f>IFERROR(VLOOKUP(C18,'COPY DATA XPRO'!$C$7:$AI$58,10,FALSE),0)</f>
        <v>0</v>
      </c>
      <c r="M18">
        <f>IFERROR(VLOOKUP(C18,'COPY DATA XPRO'!$C$7:$AI$58,11,FALSE),0)</f>
        <v>3</v>
      </c>
      <c r="N18">
        <f>IFERROR(VLOOKUP(C18,'COPY DATA XPRO'!$C$7:$AI$58,12,FALSE),0)</f>
        <v>1</v>
      </c>
      <c r="O18">
        <f>IFERROR(VLOOKUP(C18,'COPY DATA XPRO'!$C$7:$AI$58,13,FALSE),0)</f>
        <v>0</v>
      </c>
      <c r="P18">
        <f>IFERROR(VLOOKUP(C18,'COPY DATA XPRO'!$C$7:$AI$58,14,FALSE),0)</f>
        <v>4</v>
      </c>
      <c r="Q18">
        <f>IFERROR(VLOOKUP(C18,'COPY DATA XPRO'!$C$7:$AI$58,15,FALSE),0)</f>
        <v>3</v>
      </c>
      <c r="R18">
        <f>IFERROR(VLOOKUP(C18,'COPY DATA XPRO'!$C$7:$AI$58,16,FALSE),0)</f>
        <v>0</v>
      </c>
      <c r="S18">
        <f>IFERROR(VLOOKUP(C18,'COPY DATA XPRO'!$C$7:$AI$58,17,FALSE),0)</f>
        <v>0</v>
      </c>
      <c r="T18">
        <f>IFERROR(VLOOKUP(C18,'COPY DATA XPRO'!$C$7:$AI$58,18,FALSE),0)</f>
        <v>0</v>
      </c>
      <c r="U18">
        <f>IFERROR(VLOOKUP(C18,'COPY DATA XPRO'!$C$7:$AI$58,19,FALSE),0)</f>
        <v>0</v>
      </c>
      <c r="V18">
        <f>IFERROR(VLOOKUP(C18,'COPY DATA XPRO'!$C$7:$AI$58,20,FALSE),0)</f>
        <v>0</v>
      </c>
      <c r="W18">
        <f>IFERROR(VLOOKUP(C18,'COPY DATA XPRO'!$C$7:$AI$58,21,FALSE),0)</f>
        <v>0</v>
      </c>
      <c r="X18">
        <f>IFERROR(VLOOKUP(C18,'COPY DATA XPRO'!$C$7:$AI$58,22,FALSE),0)</f>
        <v>3</v>
      </c>
      <c r="Y18">
        <f>IFERROR(VLOOKUP(C18,'COPY DATA XPRO'!$C$7:$AI$58,23,FALSE),0)</f>
        <v>0</v>
      </c>
      <c r="Z18">
        <f>IFERROR(VLOOKUP(C18,'COPY DATA XPRO'!$C$7:$AI$58,24,FALSE),0)</f>
        <v>63</v>
      </c>
      <c r="AA18">
        <f>IFERROR(VLOOKUP(C18,'COPY DATA XPRO'!$C$7:$AI$58,25,FALSE),0)</f>
        <v>0</v>
      </c>
      <c r="AB18">
        <f>IFERROR(VLOOKUP(C18,'COPY DATA XPRO'!$C$7:$AI$58,26,FALSE),0)</f>
        <v>1</v>
      </c>
      <c r="AC18">
        <f>IFERROR(VLOOKUP(C18,'COPY DATA XPRO'!$C$7:$AI$58,27,FALSE),0)</f>
        <v>0</v>
      </c>
      <c r="AD18">
        <f>IFERROR(VLOOKUP(C18,'COPY DATA XPRO'!$C$7:$AI$58,28,FALSE),0)</f>
        <v>1</v>
      </c>
      <c r="AE18">
        <f>IFERROR(VLOOKUP(C18,'COPY DATA XPRO'!$C$7:$AI$58,29,FALSE),0)</f>
        <v>2</v>
      </c>
      <c r="AF18">
        <f>IFERROR(VLOOKUP(C18,'COPY DATA XPRO'!$C$7:$AI$58,30,FALSE),0)</f>
        <v>1</v>
      </c>
      <c r="AG18">
        <f>IFERROR(VLOOKUP(C18,'COPY DATA XPRO'!$C$7:$AI$58,31,FALSE),0)</f>
        <v>90</v>
      </c>
      <c r="AH18">
        <f>IFERROR(VLOOKUP(C18,'COPY DATA XPRO'!$C$7:$AI$58,32,FALSE),0)</f>
        <v>81.819999999999993</v>
      </c>
      <c r="AI18">
        <f>IFERROR(VLOOKUP(C18,'COPY DATA XPRO'!$C$7:$AI$58,33,FALSE),0)</f>
        <v>90</v>
      </c>
    </row>
    <row r="19" spans="2:35">
      <c r="C19" t="s">
        <v>91</v>
      </c>
      <c r="D19">
        <f>IFERROR(VLOOKUP(C19,'COPY DATA XPRO'!$C$7:$AI$58,2,FALSE),0)</f>
        <v>0</v>
      </c>
      <c r="E19">
        <f>IFERROR(VLOOKUP(C19,'COPY DATA XPRO'!$C$7:$AI$58,3,FALSE),0)</f>
        <v>84</v>
      </c>
      <c r="F19">
        <f>IFERROR(VLOOKUP(C19,'COPY DATA XPRO'!$C$7:$AI$58,4,FALSE),0)</f>
        <v>0</v>
      </c>
      <c r="G19">
        <f>IFERROR(VLOOKUP(C19,'COPY DATA XPRO'!$C$7:$AI$58,5,FALSE),0)</f>
        <v>0</v>
      </c>
      <c r="H19">
        <f>IFERROR(VLOOKUP(C19,'COPY DATA XPRO'!$C$7:$AI$58,6,FALSE),0)</f>
        <v>0</v>
      </c>
      <c r="I19">
        <f>IFERROR(VLOOKUP(C19,'COPY DATA XPRO'!$C$7:$AI$58,7,FALSE),0)</f>
        <v>0</v>
      </c>
      <c r="J19">
        <f>IFERROR(VLOOKUP(C19,'COPY DATA XPRO'!$C$7:$AI$58,8,FALSE),0)</f>
        <v>4</v>
      </c>
      <c r="K19">
        <f>IFERROR(VLOOKUP(C19,'COPY DATA XPRO'!$C$7:$AI$58,9,FALSE),0)</f>
        <v>0</v>
      </c>
      <c r="L19">
        <f>IFERROR(VLOOKUP(C19,'COPY DATA XPRO'!$C$7:$AI$58,10,FALSE),0)</f>
        <v>0</v>
      </c>
      <c r="M19">
        <f>IFERROR(VLOOKUP(C19,'COPY DATA XPRO'!$C$7:$AI$58,11,FALSE),0)</f>
        <v>0</v>
      </c>
      <c r="N19">
        <f>IFERROR(VLOOKUP(C19,'COPY DATA XPRO'!$C$7:$AI$58,12,FALSE),0)</f>
        <v>0</v>
      </c>
      <c r="O19">
        <f>IFERROR(VLOOKUP(C19,'COPY DATA XPRO'!$C$7:$AI$58,13,FALSE),0)</f>
        <v>0</v>
      </c>
      <c r="P19">
        <f>IFERROR(VLOOKUP(C19,'COPY DATA XPRO'!$C$7:$AI$58,14,FALSE),0)</f>
        <v>0</v>
      </c>
      <c r="Q19">
        <f>IFERROR(VLOOKUP(C19,'COPY DATA XPRO'!$C$7:$AI$58,15,FALSE),0)</f>
        <v>0</v>
      </c>
      <c r="R19">
        <f>IFERROR(VLOOKUP(C19,'COPY DATA XPRO'!$C$7:$AI$58,16,FALSE),0)</f>
        <v>0</v>
      </c>
      <c r="S19">
        <f>IFERROR(VLOOKUP(C19,'COPY DATA XPRO'!$C$7:$AI$58,17,FALSE),0)</f>
        <v>0</v>
      </c>
      <c r="T19">
        <f>IFERROR(VLOOKUP(C19,'COPY DATA XPRO'!$C$7:$AI$58,18,FALSE),0)</f>
        <v>0</v>
      </c>
      <c r="U19">
        <f>IFERROR(VLOOKUP(C19,'COPY DATA XPRO'!$C$7:$AI$58,19,FALSE),0)</f>
        <v>0</v>
      </c>
      <c r="V19">
        <f>IFERROR(VLOOKUP(C19,'COPY DATA XPRO'!$C$7:$AI$58,20,FALSE),0)</f>
        <v>0</v>
      </c>
      <c r="W19">
        <f>IFERROR(VLOOKUP(C19,'COPY DATA XPRO'!$C$7:$AI$58,21,FALSE),0)</f>
        <v>0</v>
      </c>
      <c r="X19">
        <f>IFERROR(VLOOKUP(C19,'COPY DATA XPRO'!$C$7:$AI$58,22,FALSE),0)</f>
        <v>0</v>
      </c>
      <c r="Y19">
        <f>IFERROR(VLOOKUP(C19,'COPY DATA XPRO'!$C$7:$AI$58,23,FALSE),0)</f>
        <v>1</v>
      </c>
      <c r="Z19">
        <f>IFERROR(VLOOKUP(C19,'COPY DATA XPRO'!$C$7:$AI$58,24,FALSE),0)</f>
        <v>67</v>
      </c>
      <c r="AA19">
        <f>IFERROR(VLOOKUP(C19,'COPY DATA XPRO'!$C$7:$AI$58,25,FALSE),0)</f>
        <v>0</v>
      </c>
      <c r="AB19">
        <f>IFERROR(VLOOKUP(C19,'COPY DATA XPRO'!$C$7:$AI$58,26,FALSE),0)</f>
        <v>0</v>
      </c>
      <c r="AC19">
        <f>IFERROR(VLOOKUP(C19,'COPY DATA XPRO'!$C$7:$AI$58,27,FALSE),0)</f>
        <v>0</v>
      </c>
      <c r="AD19">
        <f>IFERROR(VLOOKUP(C19,'COPY DATA XPRO'!$C$7:$AI$58,28,FALSE),0)</f>
        <v>2</v>
      </c>
      <c r="AE19">
        <f>IFERROR(VLOOKUP(C19,'COPY DATA XPRO'!$C$7:$AI$58,29,FALSE),0)</f>
        <v>2</v>
      </c>
      <c r="AF19">
        <f>IFERROR(VLOOKUP(C19,'COPY DATA XPRO'!$C$7:$AI$58,30,FALSE),0)</f>
        <v>10</v>
      </c>
      <c r="AG19">
        <f>IFERROR(VLOOKUP(C19,'COPY DATA XPRO'!$C$7:$AI$58,31,FALSE),0)</f>
        <v>83.33</v>
      </c>
      <c r="AH19">
        <f>IFERROR(VLOOKUP(C19,'COPY DATA XPRO'!$C$7:$AI$58,32,FALSE),0)</f>
        <v>90.54</v>
      </c>
      <c r="AI19">
        <f>IFERROR(VLOOKUP(C19,'COPY DATA XPRO'!$C$7:$AI$58,33,FALSE),0)</f>
        <v>98.53</v>
      </c>
    </row>
    <row r="20" spans="2:35">
      <c r="C20" t="s">
        <v>92</v>
      </c>
      <c r="D20">
        <f>IFERROR(VLOOKUP(C20,'COPY DATA XPRO'!$C$7:$AI$58,2,FALSE),0)</f>
        <v>0</v>
      </c>
      <c r="E20">
        <f>IFERROR(VLOOKUP(C20,'COPY DATA XPRO'!$C$7:$AI$58,3,FALSE),0)</f>
        <v>40</v>
      </c>
      <c r="F20">
        <f>IFERROR(VLOOKUP(C20,'COPY DATA XPRO'!$C$7:$AI$58,4,FALSE),0)</f>
        <v>0</v>
      </c>
      <c r="G20">
        <f>IFERROR(VLOOKUP(C20,'COPY DATA XPRO'!$C$7:$AI$58,5,FALSE),0)</f>
        <v>0</v>
      </c>
      <c r="H20">
        <f>IFERROR(VLOOKUP(C20,'COPY DATA XPRO'!$C$7:$AI$58,6,FALSE),0)</f>
        <v>0</v>
      </c>
      <c r="I20">
        <f>IFERROR(VLOOKUP(C20,'COPY DATA XPRO'!$C$7:$AI$58,7,FALSE),0)</f>
        <v>0</v>
      </c>
      <c r="J20">
        <f>IFERROR(VLOOKUP(C20,'COPY DATA XPRO'!$C$7:$AI$58,8,FALSE),0)</f>
        <v>0</v>
      </c>
      <c r="K20">
        <f>IFERROR(VLOOKUP(C20,'COPY DATA XPRO'!$C$7:$AI$58,9,FALSE),0)</f>
        <v>1</v>
      </c>
      <c r="L20">
        <f>IFERROR(VLOOKUP(C20,'COPY DATA XPRO'!$C$7:$AI$58,10,FALSE),0)</f>
        <v>0</v>
      </c>
      <c r="M20">
        <f>IFERROR(VLOOKUP(C20,'COPY DATA XPRO'!$C$7:$AI$58,11,FALSE),0)</f>
        <v>0</v>
      </c>
      <c r="N20">
        <f>IFERROR(VLOOKUP(C20,'COPY DATA XPRO'!$C$7:$AI$58,12,FALSE),0)</f>
        <v>0</v>
      </c>
      <c r="O20">
        <f>IFERROR(VLOOKUP(C20,'COPY DATA XPRO'!$C$7:$AI$58,13,FALSE),0)</f>
        <v>0</v>
      </c>
      <c r="P20">
        <f>IFERROR(VLOOKUP(C20,'COPY DATA XPRO'!$C$7:$AI$58,14,FALSE),0)</f>
        <v>0</v>
      </c>
      <c r="Q20">
        <f>IFERROR(VLOOKUP(C20,'COPY DATA XPRO'!$C$7:$AI$58,15,FALSE),0)</f>
        <v>1</v>
      </c>
      <c r="R20">
        <f>IFERROR(VLOOKUP(C20,'COPY DATA XPRO'!$C$7:$AI$58,16,FALSE),0)</f>
        <v>0</v>
      </c>
      <c r="S20">
        <f>IFERROR(VLOOKUP(C20,'COPY DATA XPRO'!$C$7:$AI$58,17,FALSE),0)</f>
        <v>0</v>
      </c>
      <c r="T20">
        <f>IFERROR(VLOOKUP(C20,'COPY DATA XPRO'!$C$7:$AI$58,18,FALSE),0)</f>
        <v>0</v>
      </c>
      <c r="U20">
        <f>IFERROR(VLOOKUP(C20,'COPY DATA XPRO'!$C$7:$AI$58,19,FALSE),0)</f>
        <v>0</v>
      </c>
      <c r="V20">
        <f>IFERROR(VLOOKUP(C20,'COPY DATA XPRO'!$C$7:$AI$58,20,FALSE),0)</f>
        <v>0</v>
      </c>
      <c r="W20">
        <f>IFERROR(VLOOKUP(C20,'COPY DATA XPRO'!$C$7:$AI$58,21,FALSE),0)</f>
        <v>0</v>
      </c>
      <c r="X20">
        <f>IFERROR(VLOOKUP(C20,'COPY DATA XPRO'!$C$7:$AI$58,22,FALSE),0)</f>
        <v>1</v>
      </c>
      <c r="Y20">
        <f>IFERROR(VLOOKUP(C20,'COPY DATA XPRO'!$C$7:$AI$58,23,FALSE),0)</f>
        <v>0</v>
      </c>
      <c r="Z20">
        <f>IFERROR(VLOOKUP(C20,'COPY DATA XPRO'!$C$7:$AI$58,24,FALSE),0)</f>
        <v>27</v>
      </c>
      <c r="AA20">
        <f>IFERROR(VLOOKUP(C20,'COPY DATA XPRO'!$C$7:$AI$58,25,FALSE),0)</f>
        <v>1</v>
      </c>
      <c r="AB20">
        <f>IFERROR(VLOOKUP(C20,'COPY DATA XPRO'!$C$7:$AI$58,26,FALSE),0)</f>
        <v>0</v>
      </c>
      <c r="AC20">
        <f>IFERROR(VLOOKUP(C20,'COPY DATA XPRO'!$C$7:$AI$58,27,FALSE),0)</f>
        <v>0</v>
      </c>
      <c r="AD20">
        <f>IFERROR(VLOOKUP(C20,'COPY DATA XPRO'!$C$7:$AI$58,28,FALSE),0)</f>
        <v>0</v>
      </c>
      <c r="AE20">
        <f>IFERROR(VLOOKUP(C20,'COPY DATA XPRO'!$C$7:$AI$58,29,FALSE),0)</f>
        <v>1</v>
      </c>
      <c r="AF20">
        <f>IFERROR(VLOOKUP(C20,'COPY DATA XPRO'!$C$7:$AI$58,30,FALSE),0)</f>
        <v>10</v>
      </c>
      <c r="AG20">
        <f>IFERROR(VLOOKUP(C20,'COPY DATA XPRO'!$C$7:$AI$58,31,FALSE),0)</f>
        <v>72.5</v>
      </c>
      <c r="AH20">
        <f>IFERROR(VLOOKUP(C20,'COPY DATA XPRO'!$C$7:$AI$58,32,FALSE),0)</f>
        <v>93.1</v>
      </c>
      <c r="AI20">
        <f>IFERROR(VLOOKUP(C20,'COPY DATA XPRO'!$C$7:$AI$58,33,FALSE),0)</f>
        <v>96.43</v>
      </c>
    </row>
    <row r="21" spans="2:35">
      <c r="C21" t="s">
        <v>93</v>
      </c>
      <c r="D21">
        <f>IFERROR(VLOOKUP(C21,'COPY DATA XPRO'!$C$7:$AI$58,2,FALSE),0)</f>
        <v>0</v>
      </c>
      <c r="E21">
        <f>IFERROR(VLOOKUP(C21,'COPY DATA XPRO'!$C$7:$AI$58,3,FALSE),0)</f>
        <v>56</v>
      </c>
      <c r="F21">
        <f>IFERROR(VLOOKUP(C21,'COPY DATA XPRO'!$C$7:$AI$58,4,FALSE),0)</f>
        <v>0</v>
      </c>
      <c r="G21">
        <f>IFERROR(VLOOKUP(C21,'COPY DATA XPRO'!$C$7:$AI$58,5,FALSE),0)</f>
        <v>0</v>
      </c>
      <c r="H21">
        <f>IFERROR(VLOOKUP(C21,'COPY DATA XPRO'!$C$7:$AI$58,6,FALSE),0)</f>
        <v>0</v>
      </c>
      <c r="I21">
        <f>IFERROR(VLOOKUP(C21,'COPY DATA XPRO'!$C$7:$AI$58,7,FALSE),0)</f>
        <v>0</v>
      </c>
      <c r="J21">
        <f>IFERROR(VLOOKUP(C21,'COPY DATA XPRO'!$C$7:$AI$58,8,FALSE),0)</f>
        <v>5</v>
      </c>
      <c r="K21">
        <f>IFERROR(VLOOKUP(C21,'COPY DATA XPRO'!$C$7:$AI$58,9,FALSE),0)</f>
        <v>0</v>
      </c>
      <c r="L21">
        <f>IFERROR(VLOOKUP(C21,'COPY DATA XPRO'!$C$7:$AI$58,10,FALSE),0)</f>
        <v>0</v>
      </c>
      <c r="M21">
        <f>IFERROR(VLOOKUP(C21,'COPY DATA XPRO'!$C$7:$AI$58,11,FALSE),0)</f>
        <v>3</v>
      </c>
      <c r="N21">
        <f>IFERROR(VLOOKUP(C21,'COPY DATA XPRO'!$C$7:$AI$58,12,FALSE),0)</f>
        <v>0</v>
      </c>
      <c r="O21">
        <f>IFERROR(VLOOKUP(C21,'COPY DATA XPRO'!$C$7:$AI$58,13,FALSE),0)</f>
        <v>0</v>
      </c>
      <c r="P21">
        <f>IFERROR(VLOOKUP(C21,'COPY DATA XPRO'!$C$7:$AI$58,14,FALSE),0)</f>
        <v>3</v>
      </c>
      <c r="Q21">
        <f>IFERROR(VLOOKUP(C21,'COPY DATA XPRO'!$C$7:$AI$58,15,FALSE),0)</f>
        <v>1</v>
      </c>
      <c r="R21">
        <f>IFERROR(VLOOKUP(C21,'COPY DATA XPRO'!$C$7:$AI$58,16,FALSE),0)</f>
        <v>1</v>
      </c>
      <c r="S21">
        <f>IFERROR(VLOOKUP(C21,'COPY DATA XPRO'!$C$7:$AI$58,17,FALSE),0)</f>
        <v>0</v>
      </c>
      <c r="T21">
        <f>IFERROR(VLOOKUP(C21,'COPY DATA XPRO'!$C$7:$AI$58,18,FALSE),0)</f>
        <v>0</v>
      </c>
      <c r="U21">
        <f>IFERROR(VLOOKUP(C21,'COPY DATA XPRO'!$C$7:$AI$58,19,FALSE),0)</f>
        <v>0</v>
      </c>
      <c r="V21">
        <f>IFERROR(VLOOKUP(C21,'COPY DATA XPRO'!$C$7:$AI$58,20,FALSE),0)</f>
        <v>0</v>
      </c>
      <c r="W21">
        <f>IFERROR(VLOOKUP(C21,'COPY DATA XPRO'!$C$7:$AI$58,21,FALSE),0)</f>
        <v>0</v>
      </c>
      <c r="X21">
        <f>IFERROR(VLOOKUP(C21,'COPY DATA XPRO'!$C$7:$AI$58,22,FALSE),0)</f>
        <v>2</v>
      </c>
      <c r="Y21">
        <f>IFERROR(VLOOKUP(C21,'COPY DATA XPRO'!$C$7:$AI$58,23,FALSE),0)</f>
        <v>0</v>
      </c>
      <c r="Z21">
        <f>IFERROR(VLOOKUP(C21,'COPY DATA XPRO'!$C$7:$AI$58,24,FALSE),0)</f>
        <v>41</v>
      </c>
      <c r="AA21">
        <f>IFERROR(VLOOKUP(C21,'COPY DATA XPRO'!$C$7:$AI$58,25,FALSE),0)</f>
        <v>0</v>
      </c>
      <c r="AB21">
        <f>IFERROR(VLOOKUP(C21,'COPY DATA XPRO'!$C$7:$AI$58,26,FALSE),0)</f>
        <v>0</v>
      </c>
      <c r="AC21">
        <f>IFERROR(VLOOKUP(C21,'COPY DATA XPRO'!$C$7:$AI$58,27,FALSE),0)</f>
        <v>0</v>
      </c>
      <c r="AD21">
        <f>IFERROR(VLOOKUP(C21,'COPY DATA XPRO'!$C$7:$AI$58,28,FALSE),0)</f>
        <v>0</v>
      </c>
      <c r="AE21">
        <f>IFERROR(VLOOKUP(C21,'COPY DATA XPRO'!$C$7:$AI$58,29,FALSE),0)</f>
        <v>0</v>
      </c>
      <c r="AF21">
        <f>IFERROR(VLOOKUP(C21,'COPY DATA XPRO'!$C$7:$AI$58,30,FALSE),0)</f>
        <v>3</v>
      </c>
      <c r="AG21">
        <f>IFERROR(VLOOKUP(C21,'COPY DATA XPRO'!$C$7:$AI$58,31,FALSE),0)</f>
        <v>82.14</v>
      </c>
      <c r="AH21">
        <f>IFERROR(VLOOKUP(C21,'COPY DATA XPRO'!$C$7:$AI$58,32,FALSE),0)</f>
        <v>77.36</v>
      </c>
      <c r="AI21">
        <f>IFERROR(VLOOKUP(C21,'COPY DATA XPRO'!$C$7:$AI$58,33,FALSE),0)</f>
        <v>89.13</v>
      </c>
    </row>
    <row r="22" spans="2:35">
      <c r="C22" t="s">
        <v>94</v>
      </c>
      <c r="D22">
        <f>IFERROR(VLOOKUP(C22,'COPY DATA XPRO'!$C$7:$AI$58,2,FALSE),0)</f>
        <v>0</v>
      </c>
      <c r="E22">
        <f>IFERROR(VLOOKUP(C22,'COPY DATA XPRO'!$C$7:$AI$58,3,FALSE),0)</f>
        <v>28</v>
      </c>
      <c r="F22">
        <f>IFERROR(VLOOKUP(C22,'COPY DATA XPRO'!$C$7:$AI$58,4,FALSE),0)</f>
        <v>0</v>
      </c>
      <c r="G22">
        <f>IFERROR(VLOOKUP(C22,'COPY DATA XPRO'!$C$7:$AI$58,5,FALSE),0)</f>
        <v>0</v>
      </c>
      <c r="H22">
        <f>IFERROR(VLOOKUP(C22,'COPY DATA XPRO'!$C$7:$AI$58,6,FALSE),0)</f>
        <v>0</v>
      </c>
      <c r="I22">
        <f>IFERROR(VLOOKUP(C22,'COPY DATA XPRO'!$C$7:$AI$58,7,FALSE),0)</f>
        <v>0</v>
      </c>
      <c r="J22">
        <f>IFERROR(VLOOKUP(C22,'COPY DATA XPRO'!$C$7:$AI$58,8,FALSE),0)</f>
        <v>1</v>
      </c>
      <c r="K22">
        <f>IFERROR(VLOOKUP(C22,'COPY DATA XPRO'!$C$7:$AI$58,9,FALSE),0)</f>
        <v>0</v>
      </c>
      <c r="L22">
        <f>IFERROR(VLOOKUP(C22,'COPY DATA XPRO'!$C$7:$AI$58,10,FALSE),0)</f>
        <v>0</v>
      </c>
      <c r="M22">
        <f>IFERROR(VLOOKUP(C22,'COPY DATA XPRO'!$C$7:$AI$58,11,FALSE),0)</f>
        <v>1</v>
      </c>
      <c r="N22">
        <f>IFERROR(VLOOKUP(C22,'COPY DATA XPRO'!$C$7:$AI$58,12,FALSE),0)</f>
        <v>0</v>
      </c>
      <c r="O22">
        <f>IFERROR(VLOOKUP(C22,'COPY DATA XPRO'!$C$7:$AI$58,13,FALSE),0)</f>
        <v>0</v>
      </c>
      <c r="P22">
        <f>IFERROR(VLOOKUP(C22,'COPY DATA XPRO'!$C$7:$AI$58,14,FALSE),0)</f>
        <v>1</v>
      </c>
      <c r="Q22">
        <f>IFERROR(VLOOKUP(C22,'COPY DATA XPRO'!$C$7:$AI$58,15,FALSE),0)</f>
        <v>0</v>
      </c>
      <c r="R22">
        <f>IFERROR(VLOOKUP(C22,'COPY DATA XPRO'!$C$7:$AI$58,16,FALSE),0)</f>
        <v>0</v>
      </c>
      <c r="S22">
        <f>IFERROR(VLOOKUP(C22,'COPY DATA XPRO'!$C$7:$AI$58,17,FALSE),0)</f>
        <v>0</v>
      </c>
      <c r="T22">
        <f>IFERROR(VLOOKUP(C22,'COPY DATA XPRO'!$C$7:$AI$58,18,FALSE),0)</f>
        <v>0</v>
      </c>
      <c r="U22">
        <f>IFERROR(VLOOKUP(C22,'COPY DATA XPRO'!$C$7:$AI$58,19,FALSE),0)</f>
        <v>0</v>
      </c>
      <c r="V22">
        <f>IFERROR(VLOOKUP(C22,'COPY DATA XPRO'!$C$7:$AI$58,20,FALSE),0)</f>
        <v>0</v>
      </c>
      <c r="W22">
        <f>IFERROR(VLOOKUP(C22,'COPY DATA XPRO'!$C$7:$AI$58,21,FALSE),0)</f>
        <v>0</v>
      </c>
      <c r="X22">
        <f>IFERROR(VLOOKUP(C22,'COPY DATA XPRO'!$C$7:$AI$58,22,FALSE),0)</f>
        <v>0</v>
      </c>
      <c r="Y22">
        <f>IFERROR(VLOOKUP(C22,'COPY DATA XPRO'!$C$7:$AI$58,23,FALSE),0)</f>
        <v>0</v>
      </c>
      <c r="Z22">
        <f>IFERROR(VLOOKUP(C22,'COPY DATA XPRO'!$C$7:$AI$58,24,FALSE),0)</f>
        <v>26</v>
      </c>
      <c r="AA22">
        <f>IFERROR(VLOOKUP(C22,'COPY DATA XPRO'!$C$7:$AI$58,25,FALSE),0)</f>
        <v>0</v>
      </c>
      <c r="AB22">
        <f>IFERROR(VLOOKUP(C22,'COPY DATA XPRO'!$C$7:$AI$58,26,FALSE),0)</f>
        <v>0</v>
      </c>
      <c r="AC22">
        <f>IFERROR(VLOOKUP(C22,'COPY DATA XPRO'!$C$7:$AI$58,27,FALSE),0)</f>
        <v>0</v>
      </c>
      <c r="AD22">
        <f>IFERROR(VLOOKUP(C22,'COPY DATA XPRO'!$C$7:$AI$58,28,FALSE),0)</f>
        <v>0</v>
      </c>
      <c r="AE22">
        <f>IFERROR(VLOOKUP(C22,'COPY DATA XPRO'!$C$7:$AI$58,29,FALSE),0)</f>
        <v>0</v>
      </c>
      <c r="AF22">
        <f>IFERROR(VLOOKUP(C22,'COPY DATA XPRO'!$C$7:$AI$58,30,FALSE),0)</f>
        <v>0</v>
      </c>
      <c r="AG22">
        <f>IFERROR(VLOOKUP(C22,'COPY DATA XPRO'!$C$7:$AI$58,31,FALSE),0)</f>
        <v>96.43</v>
      </c>
      <c r="AH22">
        <f>IFERROR(VLOOKUP(C22,'COPY DATA XPRO'!$C$7:$AI$58,32,FALSE),0)</f>
        <v>92.86</v>
      </c>
      <c r="AI22">
        <f>IFERROR(VLOOKUP(C22,'COPY DATA XPRO'!$C$7:$AI$58,33,FALSE),0)</f>
        <v>96.3</v>
      </c>
    </row>
    <row r="23" spans="2:35">
      <c r="C23" t="s">
        <v>95</v>
      </c>
      <c r="D23">
        <f>IFERROR(VLOOKUP(C23,'COPY DATA XPRO'!$C$7:$AI$58,2,FALSE),0)</f>
        <v>0</v>
      </c>
      <c r="E23">
        <f>IFERROR(VLOOKUP(C23,'COPY DATA XPRO'!$C$7:$AI$58,3,FALSE),0)</f>
        <v>35</v>
      </c>
      <c r="F23">
        <f>IFERROR(VLOOKUP(C23,'COPY DATA XPRO'!$C$7:$AI$58,4,FALSE),0)</f>
        <v>0</v>
      </c>
      <c r="G23">
        <f>IFERROR(VLOOKUP(C23,'COPY DATA XPRO'!$C$7:$AI$58,5,FALSE),0)</f>
        <v>0</v>
      </c>
      <c r="H23">
        <f>IFERROR(VLOOKUP(C23,'COPY DATA XPRO'!$C$7:$AI$58,6,FALSE),0)</f>
        <v>0</v>
      </c>
      <c r="I23">
        <f>IFERROR(VLOOKUP(C23,'COPY DATA XPRO'!$C$7:$AI$58,7,FALSE),0)</f>
        <v>0</v>
      </c>
      <c r="J23">
        <f>IFERROR(VLOOKUP(C23,'COPY DATA XPRO'!$C$7:$AI$58,8,FALSE),0)</f>
        <v>0</v>
      </c>
      <c r="K23">
        <f>IFERROR(VLOOKUP(C23,'COPY DATA XPRO'!$C$7:$AI$58,9,FALSE),0)</f>
        <v>0</v>
      </c>
      <c r="L23">
        <f>IFERROR(VLOOKUP(C23,'COPY DATA XPRO'!$C$7:$AI$58,10,FALSE),0)</f>
        <v>0</v>
      </c>
      <c r="M23">
        <f>IFERROR(VLOOKUP(C23,'COPY DATA XPRO'!$C$7:$AI$58,11,FALSE),0)</f>
        <v>1</v>
      </c>
      <c r="N23">
        <f>IFERROR(VLOOKUP(C23,'COPY DATA XPRO'!$C$7:$AI$58,12,FALSE),0)</f>
        <v>1</v>
      </c>
      <c r="O23">
        <f>IFERROR(VLOOKUP(C23,'COPY DATA XPRO'!$C$7:$AI$58,13,FALSE),0)</f>
        <v>1</v>
      </c>
      <c r="P23">
        <f>IFERROR(VLOOKUP(C23,'COPY DATA XPRO'!$C$7:$AI$58,14,FALSE),0)</f>
        <v>3</v>
      </c>
      <c r="Q23">
        <f>IFERROR(VLOOKUP(C23,'COPY DATA XPRO'!$C$7:$AI$58,15,FALSE),0)</f>
        <v>0</v>
      </c>
      <c r="R23">
        <f>IFERROR(VLOOKUP(C23,'COPY DATA XPRO'!$C$7:$AI$58,16,FALSE),0)</f>
        <v>0</v>
      </c>
      <c r="S23">
        <f>IFERROR(VLOOKUP(C23,'COPY DATA XPRO'!$C$7:$AI$58,17,FALSE),0)</f>
        <v>0</v>
      </c>
      <c r="T23">
        <f>IFERROR(VLOOKUP(C23,'COPY DATA XPRO'!$C$7:$AI$58,18,FALSE),0)</f>
        <v>0</v>
      </c>
      <c r="U23">
        <f>IFERROR(VLOOKUP(C23,'COPY DATA XPRO'!$C$7:$AI$58,19,FALSE),0)</f>
        <v>0</v>
      </c>
      <c r="V23">
        <f>IFERROR(VLOOKUP(C23,'COPY DATA XPRO'!$C$7:$AI$58,20,FALSE),0)</f>
        <v>0</v>
      </c>
      <c r="W23">
        <f>IFERROR(VLOOKUP(C23,'COPY DATA XPRO'!$C$7:$AI$58,21,FALSE),0)</f>
        <v>0</v>
      </c>
      <c r="X23">
        <f>IFERROR(VLOOKUP(C23,'COPY DATA XPRO'!$C$7:$AI$58,22,FALSE),0)</f>
        <v>0</v>
      </c>
      <c r="Y23">
        <f>IFERROR(VLOOKUP(C23,'COPY DATA XPRO'!$C$7:$AI$58,23,FALSE),0)</f>
        <v>0</v>
      </c>
      <c r="Z23">
        <f>IFERROR(VLOOKUP(C23,'COPY DATA XPRO'!$C$7:$AI$58,24,FALSE),0)</f>
        <v>31</v>
      </c>
      <c r="AA23">
        <f>IFERROR(VLOOKUP(C23,'COPY DATA XPRO'!$C$7:$AI$58,25,FALSE),0)</f>
        <v>0</v>
      </c>
      <c r="AB23">
        <f>IFERROR(VLOOKUP(C23,'COPY DATA XPRO'!$C$7:$AI$58,26,FALSE),0)</f>
        <v>0</v>
      </c>
      <c r="AC23">
        <f>IFERROR(VLOOKUP(C23,'COPY DATA XPRO'!$C$7:$AI$58,27,FALSE),0)</f>
        <v>0</v>
      </c>
      <c r="AD23">
        <f>IFERROR(VLOOKUP(C23,'COPY DATA XPRO'!$C$7:$AI$58,28,FALSE),0)</f>
        <v>0</v>
      </c>
      <c r="AE23">
        <f>IFERROR(VLOOKUP(C23,'COPY DATA XPRO'!$C$7:$AI$58,29,FALSE),0)</f>
        <v>0</v>
      </c>
      <c r="AF23">
        <f>IFERROR(VLOOKUP(C23,'COPY DATA XPRO'!$C$7:$AI$58,30,FALSE),0)</f>
        <v>1</v>
      </c>
      <c r="AG23">
        <f>IFERROR(VLOOKUP(C23,'COPY DATA XPRO'!$C$7:$AI$58,31,FALSE),0)</f>
        <v>97.14</v>
      </c>
      <c r="AH23">
        <f>IFERROR(VLOOKUP(C23,'COPY DATA XPRO'!$C$7:$AI$58,32,FALSE),0)</f>
        <v>91.18</v>
      </c>
      <c r="AI23">
        <f>IFERROR(VLOOKUP(C23,'COPY DATA XPRO'!$C$7:$AI$58,33,FALSE),0)</f>
        <v>91.18</v>
      </c>
    </row>
    <row r="24" spans="2:35">
      <c r="C24" t="s">
        <v>96</v>
      </c>
      <c r="D24">
        <f>IFERROR(VLOOKUP(C24,'COPY DATA XPRO'!$C$7:$AI$58,2,FALSE),0)</f>
        <v>0</v>
      </c>
      <c r="E24">
        <f>IFERROR(VLOOKUP(C24,'COPY DATA XPRO'!$C$7:$AI$58,3,FALSE),0)</f>
        <v>18</v>
      </c>
      <c r="F24">
        <f>IFERROR(VLOOKUP(C24,'COPY DATA XPRO'!$C$7:$AI$58,4,FALSE),0)</f>
        <v>0</v>
      </c>
      <c r="G24">
        <f>IFERROR(VLOOKUP(C24,'COPY DATA XPRO'!$C$7:$AI$58,5,FALSE),0)</f>
        <v>0</v>
      </c>
      <c r="H24">
        <f>IFERROR(VLOOKUP(C24,'COPY DATA XPRO'!$C$7:$AI$58,6,FALSE),0)</f>
        <v>0</v>
      </c>
      <c r="I24">
        <f>IFERROR(VLOOKUP(C24,'COPY DATA XPRO'!$C$7:$AI$58,7,FALSE),0)</f>
        <v>0</v>
      </c>
      <c r="J24">
        <f>IFERROR(VLOOKUP(C24,'COPY DATA XPRO'!$C$7:$AI$58,8,FALSE),0)</f>
        <v>3</v>
      </c>
      <c r="K24">
        <f>IFERROR(VLOOKUP(C24,'COPY DATA XPRO'!$C$7:$AI$58,9,FALSE),0)</f>
        <v>0</v>
      </c>
      <c r="L24">
        <f>IFERROR(VLOOKUP(C24,'COPY DATA XPRO'!$C$7:$AI$58,10,FALSE),0)</f>
        <v>0</v>
      </c>
      <c r="M24">
        <f>IFERROR(VLOOKUP(C24,'COPY DATA XPRO'!$C$7:$AI$58,11,FALSE),0)</f>
        <v>0</v>
      </c>
      <c r="N24">
        <f>IFERROR(VLOOKUP(C24,'COPY DATA XPRO'!$C$7:$AI$58,12,FALSE),0)</f>
        <v>0</v>
      </c>
      <c r="O24">
        <f>IFERROR(VLOOKUP(C24,'COPY DATA XPRO'!$C$7:$AI$58,13,FALSE),0)</f>
        <v>0</v>
      </c>
      <c r="P24">
        <f>IFERROR(VLOOKUP(C24,'COPY DATA XPRO'!$C$7:$AI$58,14,FALSE),0)</f>
        <v>0</v>
      </c>
      <c r="Q24">
        <f>IFERROR(VLOOKUP(C24,'COPY DATA XPRO'!$C$7:$AI$58,15,FALSE),0)</f>
        <v>0</v>
      </c>
      <c r="R24">
        <f>IFERROR(VLOOKUP(C24,'COPY DATA XPRO'!$C$7:$AI$58,16,FALSE),0)</f>
        <v>0</v>
      </c>
      <c r="S24">
        <f>IFERROR(VLOOKUP(C24,'COPY DATA XPRO'!$C$7:$AI$58,17,FALSE),0)</f>
        <v>0</v>
      </c>
      <c r="T24">
        <f>IFERROR(VLOOKUP(C24,'COPY DATA XPRO'!$C$7:$AI$58,18,FALSE),0)</f>
        <v>0</v>
      </c>
      <c r="U24">
        <f>IFERROR(VLOOKUP(C24,'COPY DATA XPRO'!$C$7:$AI$58,19,FALSE),0)</f>
        <v>0</v>
      </c>
      <c r="V24">
        <f>IFERROR(VLOOKUP(C24,'COPY DATA XPRO'!$C$7:$AI$58,20,FALSE),0)</f>
        <v>0</v>
      </c>
      <c r="W24">
        <f>IFERROR(VLOOKUP(C24,'COPY DATA XPRO'!$C$7:$AI$58,21,FALSE),0)</f>
        <v>0</v>
      </c>
      <c r="X24">
        <f>IFERROR(VLOOKUP(C24,'COPY DATA XPRO'!$C$7:$AI$58,22,FALSE),0)</f>
        <v>0</v>
      </c>
      <c r="Y24">
        <f>IFERROR(VLOOKUP(C24,'COPY DATA XPRO'!$C$7:$AI$58,23,FALSE),0)</f>
        <v>0</v>
      </c>
      <c r="Z24">
        <f>IFERROR(VLOOKUP(C24,'COPY DATA XPRO'!$C$7:$AI$58,24,FALSE),0)</f>
        <v>15</v>
      </c>
      <c r="AA24">
        <f>IFERROR(VLOOKUP(C24,'COPY DATA XPRO'!$C$7:$AI$58,25,FALSE),0)</f>
        <v>0</v>
      </c>
      <c r="AB24">
        <f>IFERROR(VLOOKUP(C24,'COPY DATA XPRO'!$C$7:$AI$58,26,FALSE),0)</f>
        <v>0</v>
      </c>
      <c r="AC24">
        <f>IFERROR(VLOOKUP(C24,'COPY DATA XPRO'!$C$7:$AI$58,27,FALSE),0)</f>
        <v>0</v>
      </c>
      <c r="AD24">
        <f>IFERROR(VLOOKUP(C24,'COPY DATA XPRO'!$C$7:$AI$58,28,FALSE),0)</f>
        <v>0</v>
      </c>
      <c r="AE24">
        <f>IFERROR(VLOOKUP(C24,'COPY DATA XPRO'!$C$7:$AI$58,29,FALSE),0)</f>
        <v>0</v>
      </c>
      <c r="AF24">
        <f>IFERROR(VLOOKUP(C24,'COPY DATA XPRO'!$C$7:$AI$58,30,FALSE),0)</f>
        <v>0</v>
      </c>
      <c r="AG24">
        <f>IFERROR(VLOOKUP(C24,'COPY DATA XPRO'!$C$7:$AI$58,31,FALSE),0)</f>
        <v>83.33</v>
      </c>
      <c r="AH24">
        <f>IFERROR(VLOOKUP(C24,'COPY DATA XPRO'!$C$7:$AI$58,32,FALSE),0)</f>
        <v>83.33</v>
      </c>
      <c r="AI24">
        <f>IFERROR(VLOOKUP(C24,'COPY DATA XPRO'!$C$7:$AI$58,33,FALSE),0)</f>
        <v>100</v>
      </c>
    </row>
    <row r="25" spans="2:35">
      <c r="C25" t="s">
        <v>97</v>
      </c>
      <c r="D25">
        <f>IFERROR(VLOOKUP(C25,'COPY DATA XPRO'!$C$7:$AI$58,2,FALSE),0)</f>
        <v>0</v>
      </c>
      <c r="E25">
        <f>IFERROR(VLOOKUP(C25,'COPY DATA XPRO'!$C$7:$AI$58,3,FALSE),0)</f>
        <v>21</v>
      </c>
      <c r="F25">
        <f>IFERROR(VLOOKUP(C25,'COPY DATA XPRO'!$C$7:$AI$58,4,FALSE),0)</f>
        <v>0</v>
      </c>
      <c r="G25">
        <f>IFERROR(VLOOKUP(C25,'COPY DATA XPRO'!$C$7:$AI$58,5,FALSE),0)</f>
        <v>0</v>
      </c>
      <c r="H25">
        <f>IFERROR(VLOOKUP(C25,'COPY DATA XPRO'!$C$7:$AI$58,6,FALSE),0)</f>
        <v>0</v>
      </c>
      <c r="I25">
        <f>IFERROR(VLOOKUP(C25,'COPY DATA XPRO'!$C$7:$AI$58,7,FALSE),0)</f>
        <v>0</v>
      </c>
      <c r="J25">
        <f>IFERROR(VLOOKUP(C25,'COPY DATA XPRO'!$C$7:$AI$58,8,FALSE),0)</f>
        <v>1</v>
      </c>
      <c r="K25">
        <f>IFERROR(VLOOKUP(C25,'COPY DATA XPRO'!$C$7:$AI$58,9,FALSE),0)</f>
        <v>0</v>
      </c>
      <c r="L25">
        <f>IFERROR(VLOOKUP(C25,'COPY DATA XPRO'!$C$7:$AI$58,10,FALSE),0)</f>
        <v>0</v>
      </c>
      <c r="M25">
        <f>IFERROR(VLOOKUP(C25,'COPY DATA XPRO'!$C$7:$AI$58,11,FALSE),0)</f>
        <v>0</v>
      </c>
      <c r="N25">
        <f>IFERROR(VLOOKUP(C25,'COPY DATA XPRO'!$C$7:$AI$58,12,FALSE),0)</f>
        <v>0</v>
      </c>
      <c r="O25">
        <f>IFERROR(VLOOKUP(C25,'COPY DATA XPRO'!$C$7:$AI$58,13,FALSE),0)</f>
        <v>0</v>
      </c>
      <c r="P25">
        <f>IFERROR(VLOOKUP(C25,'COPY DATA XPRO'!$C$7:$AI$58,14,FALSE),0)</f>
        <v>0</v>
      </c>
      <c r="Q25">
        <f>IFERROR(VLOOKUP(C25,'COPY DATA XPRO'!$C$7:$AI$58,15,FALSE),0)</f>
        <v>0</v>
      </c>
      <c r="R25">
        <f>IFERROR(VLOOKUP(C25,'COPY DATA XPRO'!$C$7:$AI$58,16,FALSE),0)</f>
        <v>1</v>
      </c>
      <c r="S25">
        <f>IFERROR(VLOOKUP(C25,'COPY DATA XPRO'!$C$7:$AI$58,17,FALSE),0)</f>
        <v>0</v>
      </c>
      <c r="T25">
        <f>IFERROR(VLOOKUP(C25,'COPY DATA XPRO'!$C$7:$AI$58,18,FALSE),0)</f>
        <v>0</v>
      </c>
      <c r="U25">
        <f>IFERROR(VLOOKUP(C25,'COPY DATA XPRO'!$C$7:$AI$58,19,FALSE),0)</f>
        <v>0</v>
      </c>
      <c r="V25">
        <f>IFERROR(VLOOKUP(C25,'COPY DATA XPRO'!$C$7:$AI$58,20,FALSE),0)</f>
        <v>0</v>
      </c>
      <c r="W25">
        <f>IFERROR(VLOOKUP(C25,'COPY DATA XPRO'!$C$7:$AI$58,21,FALSE),0)</f>
        <v>0</v>
      </c>
      <c r="X25">
        <f>IFERROR(VLOOKUP(C25,'COPY DATA XPRO'!$C$7:$AI$58,22,FALSE),0)</f>
        <v>1</v>
      </c>
      <c r="Y25">
        <f>IFERROR(VLOOKUP(C25,'COPY DATA XPRO'!$C$7:$AI$58,23,FALSE),0)</f>
        <v>0</v>
      </c>
      <c r="Z25">
        <f>IFERROR(VLOOKUP(C25,'COPY DATA XPRO'!$C$7:$AI$58,24,FALSE),0)</f>
        <v>16</v>
      </c>
      <c r="AA25">
        <f>IFERROR(VLOOKUP(C25,'COPY DATA XPRO'!$C$7:$AI$58,25,FALSE),0)</f>
        <v>2</v>
      </c>
      <c r="AB25">
        <f>IFERROR(VLOOKUP(C25,'COPY DATA XPRO'!$C$7:$AI$58,26,FALSE),0)</f>
        <v>0</v>
      </c>
      <c r="AC25">
        <f>IFERROR(VLOOKUP(C25,'COPY DATA XPRO'!$C$7:$AI$58,27,FALSE),0)</f>
        <v>0</v>
      </c>
      <c r="AD25">
        <f>IFERROR(VLOOKUP(C25,'COPY DATA XPRO'!$C$7:$AI$58,28,FALSE),0)</f>
        <v>0</v>
      </c>
      <c r="AE25">
        <f>IFERROR(VLOOKUP(C25,'COPY DATA XPRO'!$C$7:$AI$58,29,FALSE),0)</f>
        <v>2</v>
      </c>
      <c r="AF25">
        <f>IFERROR(VLOOKUP(C25,'COPY DATA XPRO'!$C$7:$AI$58,30,FALSE),0)</f>
        <v>1</v>
      </c>
      <c r="AG25">
        <f>IFERROR(VLOOKUP(C25,'COPY DATA XPRO'!$C$7:$AI$58,31,FALSE),0)</f>
        <v>90.48</v>
      </c>
      <c r="AH25">
        <f>IFERROR(VLOOKUP(C25,'COPY DATA XPRO'!$C$7:$AI$58,32,FALSE),0)</f>
        <v>80</v>
      </c>
      <c r="AI25">
        <f>IFERROR(VLOOKUP(C25,'COPY DATA XPRO'!$C$7:$AI$58,33,FALSE),0)</f>
        <v>94.12</v>
      </c>
    </row>
    <row r="26" spans="2:35">
      <c r="C26" t="s">
        <v>98</v>
      </c>
      <c r="D26">
        <f>IFERROR(VLOOKUP(C26,'COPY DATA XPRO'!$C$7:$AI$58,2,FALSE),0)</f>
        <v>0</v>
      </c>
      <c r="E26">
        <f>IFERROR(VLOOKUP(C26,'COPY DATA XPRO'!$C$7:$AI$58,3,FALSE),0)</f>
        <v>34</v>
      </c>
      <c r="F26">
        <f>IFERROR(VLOOKUP(C26,'COPY DATA XPRO'!$C$7:$AI$58,4,FALSE),0)</f>
        <v>0</v>
      </c>
      <c r="G26">
        <f>IFERROR(VLOOKUP(C26,'COPY DATA XPRO'!$C$7:$AI$58,5,FALSE),0)</f>
        <v>0</v>
      </c>
      <c r="H26">
        <f>IFERROR(VLOOKUP(C26,'COPY DATA XPRO'!$C$7:$AI$58,6,FALSE),0)</f>
        <v>0</v>
      </c>
      <c r="I26">
        <f>IFERROR(VLOOKUP(C26,'COPY DATA XPRO'!$C$7:$AI$58,7,FALSE),0)</f>
        <v>0</v>
      </c>
      <c r="J26">
        <f>IFERROR(VLOOKUP(C26,'COPY DATA XPRO'!$C$7:$AI$58,8,FALSE),0)</f>
        <v>3</v>
      </c>
      <c r="K26">
        <f>IFERROR(VLOOKUP(C26,'COPY DATA XPRO'!$C$7:$AI$58,9,FALSE),0)</f>
        <v>0</v>
      </c>
      <c r="L26">
        <f>IFERROR(VLOOKUP(C26,'COPY DATA XPRO'!$C$7:$AI$58,10,FALSE),0)</f>
        <v>0</v>
      </c>
      <c r="M26">
        <f>IFERROR(VLOOKUP(C26,'COPY DATA XPRO'!$C$7:$AI$58,11,FALSE),0)</f>
        <v>0</v>
      </c>
      <c r="N26">
        <f>IFERROR(VLOOKUP(C26,'COPY DATA XPRO'!$C$7:$AI$58,12,FALSE),0)</f>
        <v>0</v>
      </c>
      <c r="O26">
        <f>IFERROR(VLOOKUP(C26,'COPY DATA XPRO'!$C$7:$AI$58,13,FALSE),0)</f>
        <v>0</v>
      </c>
      <c r="P26">
        <f>IFERROR(VLOOKUP(C26,'COPY DATA XPRO'!$C$7:$AI$58,14,FALSE),0)</f>
        <v>0</v>
      </c>
      <c r="Q26">
        <f>IFERROR(VLOOKUP(C26,'COPY DATA XPRO'!$C$7:$AI$58,15,FALSE),0)</f>
        <v>0</v>
      </c>
      <c r="R26">
        <f>IFERROR(VLOOKUP(C26,'COPY DATA XPRO'!$C$7:$AI$58,16,FALSE),0)</f>
        <v>0</v>
      </c>
      <c r="S26">
        <f>IFERROR(VLOOKUP(C26,'COPY DATA XPRO'!$C$7:$AI$58,17,FALSE),0)</f>
        <v>0</v>
      </c>
      <c r="T26">
        <f>IFERROR(VLOOKUP(C26,'COPY DATA XPRO'!$C$7:$AI$58,18,FALSE),0)</f>
        <v>0</v>
      </c>
      <c r="U26">
        <f>IFERROR(VLOOKUP(C26,'COPY DATA XPRO'!$C$7:$AI$58,19,FALSE),0)</f>
        <v>0</v>
      </c>
      <c r="V26">
        <f>IFERROR(VLOOKUP(C26,'COPY DATA XPRO'!$C$7:$AI$58,20,FALSE),0)</f>
        <v>0</v>
      </c>
      <c r="W26">
        <f>IFERROR(VLOOKUP(C26,'COPY DATA XPRO'!$C$7:$AI$58,21,FALSE),0)</f>
        <v>0</v>
      </c>
      <c r="X26">
        <f>IFERROR(VLOOKUP(C26,'COPY DATA XPRO'!$C$7:$AI$58,22,FALSE),0)</f>
        <v>0</v>
      </c>
      <c r="Y26">
        <f>IFERROR(VLOOKUP(C26,'COPY DATA XPRO'!$C$7:$AI$58,23,FALSE),0)</f>
        <v>0</v>
      </c>
      <c r="Z26">
        <f>IFERROR(VLOOKUP(C26,'COPY DATA XPRO'!$C$7:$AI$58,24,FALSE),0)</f>
        <v>28</v>
      </c>
      <c r="AA26">
        <f>IFERROR(VLOOKUP(C26,'COPY DATA XPRO'!$C$7:$AI$58,25,FALSE),0)</f>
        <v>0</v>
      </c>
      <c r="AB26">
        <f>IFERROR(VLOOKUP(C26,'COPY DATA XPRO'!$C$7:$AI$58,26,FALSE),0)</f>
        <v>0</v>
      </c>
      <c r="AC26">
        <f>IFERROR(VLOOKUP(C26,'COPY DATA XPRO'!$C$7:$AI$58,27,FALSE),0)</f>
        <v>0</v>
      </c>
      <c r="AD26">
        <f>IFERROR(VLOOKUP(C26,'COPY DATA XPRO'!$C$7:$AI$58,28,FALSE),0)</f>
        <v>0</v>
      </c>
      <c r="AE26">
        <f>IFERROR(VLOOKUP(C26,'COPY DATA XPRO'!$C$7:$AI$58,29,FALSE),0)</f>
        <v>0</v>
      </c>
      <c r="AF26">
        <f>IFERROR(VLOOKUP(C26,'COPY DATA XPRO'!$C$7:$AI$58,30,FALSE),0)</f>
        <v>3</v>
      </c>
      <c r="AG26">
        <f>IFERROR(VLOOKUP(C26,'COPY DATA XPRO'!$C$7:$AI$58,31,FALSE),0)</f>
        <v>82.35</v>
      </c>
      <c r="AH26">
        <f>IFERROR(VLOOKUP(C26,'COPY DATA XPRO'!$C$7:$AI$58,32,FALSE),0)</f>
        <v>90.32</v>
      </c>
      <c r="AI26">
        <f>IFERROR(VLOOKUP(C26,'COPY DATA XPRO'!$C$7:$AI$58,33,FALSE),0)</f>
        <v>100</v>
      </c>
    </row>
    <row r="27" spans="2:35">
      <c r="B27" t="s">
        <v>42</v>
      </c>
      <c r="C27" t="s">
        <v>99</v>
      </c>
      <c r="D27">
        <f>IFERROR(VLOOKUP(C27,'COPY DATA XPRO'!$C$7:$AI$58,2,FALSE),0)</f>
        <v>0</v>
      </c>
      <c r="E27">
        <f>IFERROR(VLOOKUP(C27,'COPY DATA XPRO'!$C$7:$AI$58,3,FALSE),0)</f>
        <v>40</v>
      </c>
      <c r="F27">
        <f>IFERROR(VLOOKUP(C27,'COPY DATA XPRO'!$C$7:$AI$58,4,FALSE),0)</f>
        <v>0</v>
      </c>
      <c r="G27">
        <f>IFERROR(VLOOKUP(C27,'COPY DATA XPRO'!$C$7:$AI$58,5,FALSE),0)</f>
        <v>0</v>
      </c>
      <c r="H27">
        <f>IFERROR(VLOOKUP(C27,'COPY DATA XPRO'!$C$7:$AI$58,6,FALSE),0)</f>
        <v>0</v>
      </c>
      <c r="I27">
        <f>IFERROR(VLOOKUP(C27,'COPY DATA XPRO'!$C$7:$AI$58,7,FALSE),0)</f>
        <v>0</v>
      </c>
      <c r="J27">
        <f>IFERROR(VLOOKUP(C27,'COPY DATA XPRO'!$C$7:$AI$58,8,FALSE),0)</f>
        <v>4</v>
      </c>
      <c r="K27">
        <f>IFERROR(VLOOKUP(C27,'COPY DATA XPRO'!$C$7:$AI$58,9,FALSE),0)</f>
        <v>0</v>
      </c>
      <c r="L27">
        <f>IFERROR(VLOOKUP(C27,'COPY DATA XPRO'!$C$7:$AI$58,10,FALSE),0)</f>
        <v>0</v>
      </c>
      <c r="M27">
        <f>IFERROR(VLOOKUP(C27,'COPY DATA XPRO'!$C$7:$AI$58,11,FALSE),0)</f>
        <v>0</v>
      </c>
      <c r="N27">
        <f>IFERROR(VLOOKUP(C27,'COPY DATA XPRO'!$C$7:$AI$58,12,FALSE),0)</f>
        <v>0</v>
      </c>
      <c r="O27">
        <f>IFERROR(VLOOKUP(C27,'COPY DATA XPRO'!$C$7:$AI$58,13,FALSE),0)</f>
        <v>0</v>
      </c>
      <c r="P27">
        <f>IFERROR(VLOOKUP(C27,'COPY DATA XPRO'!$C$7:$AI$58,14,FALSE),0)</f>
        <v>0</v>
      </c>
      <c r="Q27">
        <f>IFERROR(VLOOKUP(C27,'COPY DATA XPRO'!$C$7:$AI$58,15,FALSE),0)</f>
        <v>0</v>
      </c>
      <c r="R27">
        <f>IFERROR(VLOOKUP(C27,'COPY DATA XPRO'!$C$7:$AI$58,16,FALSE),0)</f>
        <v>0</v>
      </c>
      <c r="S27">
        <f>IFERROR(VLOOKUP(C27,'COPY DATA XPRO'!$C$7:$AI$58,17,FALSE),0)</f>
        <v>0</v>
      </c>
      <c r="T27">
        <f>IFERROR(VLOOKUP(C27,'COPY DATA XPRO'!$C$7:$AI$58,18,FALSE),0)</f>
        <v>0</v>
      </c>
      <c r="U27">
        <f>IFERROR(VLOOKUP(C27,'COPY DATA XPRO'!$C$7:$AI$58,19,FALSE),0)</f>
        <v>0</v>
      </c>
      <c r="V27">
        <f>IFERROR(VLOOKUP(C27,'COPY DATA XPRO'!$C$7:$AI$58,20,FALSE),0)</f>
        <v>0</v>
      </c>
      <c r="W27">
        <f>IFERROR(VLOOKUP(C27,'COPY DATA XPRO'!$C$7:$AI$58,21,FALSE),0)</f>
        <v>0</v>
      </c>
      <c r="X27">
        <f>IFERROR(VLOOKUP(C27,'COPY DATA XPRO'!$C$7:$AI$58,22,FALSE),0)</f>
        <v>0</v>
      </c>
      <c r="Y27">
        <f>IFERROR(VLOOKUP(C27,'COPY DATA XPRO'!$C$7:$AI$58,23,FALSE),0)</f>
        <v>1</v>
      </c>
      <c r="Z27">
        <f>IFERROR(VLOOKUP(C27,'COPY DATA XPRO'!$C$7:$AI$58,24,FALSE),0)</f>
        <v>34</v>
      </c>
      <c r="AA27">
        <f>IFERROR(VLOOKUP(C27,'COPY DATA XPRO'!$C$7:$AI$58,25,FALSE),0)</f>
        <v>0</v>
      </c>
      <c r="AB27">
        <f>IFERROR(VLOOKUP(C27,'COPY DATA XPRO'!$C$7:$AI$58,26,FALSE),0)</f>
        <v>0</v>
      </c>
      <c r="AC27">
        <f>IFERROR(VLOOKUP(C27,'COPY DATA XPRO'!$C$7:$AI$58,27,FALSE),0)</f>
        <v>0</v>
      </c>
      <c r="AD27">
        <f>IFERROR(VLOOKUP(C27,'COPY DATA XPRO'!$C$7:$AI$58,28,FALSE),0)</f>
        <v>1</v>
      </c>
      <c r="AE27">
        <f>IFERROR(VLOOKUP(C27,'COPY DATA XPRO'!$C$7:$AI$58,29,FALSE),0)</f>
        <v>1</v>
      </c>
      <c r="AF27">
        <f>IFERROR(VLOOKUP(C27,'COPY DATA XPRO'!$C$7:$AI$58,30,FALSE),0)</f>
        <v>0</v>
      </c>
      <c r="AG27">
        <f>IFERROR(VLOOKUP(C27,'COPY DATA XPRO'!$C$7:$AI$58,31,FALSE),0)</f>
        <v>90</v>
      </c>
      <c r="AH27">
        <f>IFERROR(VLOOKUP(C27,'COPY DATA XPRO'!$C$7:$AI$58,32,FALSE),0)</f>
        <v>85</v>
      </c>
      <c r="AI27">
        <f>IFERROR(VLOOKUP(C27,'COPY DATA XPRO'!$C$7:$AI$58,33,FALSE),0)</f>
        <v>97.14</v>
      </c>
    </row>
    <row r="28" spans="2:35">
      <c r="C28" t="s">
        <v>100</v>
      </c>
      <c r="D28">
        <f>IFERROR(VLOOKUP(C28,'COPY DATA XPRO'!$C$7:$AI$58,2,FALSE),0)</f>
        <v>0</v>
      </c>
      <c r="E28">
        <f>IFERROR(VLOOKUP(C28,'COPY DATA XPRO'!$C$7:$AI$58,3,FALSE),0)</f>
        <v>36</v>
      </c>
      <c r="F28">
        <f>IFERROR(VLOOKUP(C28,'COPY DATA XPRO'!$C$7:$AI$58,4,FALSE),0)</f>
        <v>0</v>
      </c>
      <c r="G28">
        <f>IFERROR(VLOOKUP(C28,'COPY DATA XPRO'!$C$7:$AI$58,5,FALSE),0)</f>
        <v>0</v>
      </c>
      <c r="H28">
        <f>IFERROR(VLOOKUP(C28,'COPY DATA XPRO'!$C$7:$AI$58,6,FALSE),0)</f>
        <v>0</v>
      </c>
      <c r="I28">
        <f>IFERROR(VLOOKUP(C28,'COPY DATA XPRO'!$C$7:$AI$58,7,FALSE),0)</f>
        <v>0</v>
      </c>
      <c r="J28">
        <f>IFERROR(VLOOKUP(C28,'COPY DATA XPRO'!$C$7:$AI$58,8,FALSE),0)</f>
        <v>1</v>
      </c>
      <c r="K28">
        <f>IFERROR(VLOOKUP(C28,'COPY DATA XPRO'!$C$7:$AI$58,9,FALSE),0)</f>
        <v>0</v>
      </c>
      <c r="L28">
        <f>IFERROR(VLOOKUP(C28,'COPY DATA XPRO'!$C$7:$AI$58,10,FALSE),0)</f>
        <v>0</v>
      </c>
      <c r="M28">
        <f>IFERROR(VLOOKUP(C28,'COPY DATA XPRO'!$C$7:$AI$58,11,FALSE),0)</f>
        <v>1</v>
      </c>
      <c r="N28">
        <f>IFERROR(VLOOKUP(C28,'COPY DATA XPRO'!$C$7:$AI$58,12,FALSE),0)</f>
        <v>6</v>
      </c>
      <c r="O28">
        <f>IFERROR(VLOOKUP(C28,'COPY DATA XPRO'!$C$7:$AI$58,13,FALSE),0)</f>
        <v>0</v>
      </c>
      <c r="P28">
        <f>IFERROR(VLOOKUP(C28,'COPY DATA XPRO'!$C$7:$AI$58,14,FALSE),0)</f>
        <v>7</v>
      </c>
      <c r="Q28">
        <f>IFERROR(VLOOKUP(C28,'COPY DATA XPRO'!$C$7:$AI$58,15,FALSE),0)</f>
        <v>0</v>
      </c>
      <c r="R28">
        <f>IFERROR(VLOOKUP(C28,'COPY DATA XPRO'!$C$7:$AI$58,16,FALSE),0)</f>
        <v>3</v>
      </c>
      <c r="S28">
        <f>IFERROR(VLOOKUP(C28,'COPY DATA XPRO'!$C$7:$AI$58,17,FALSE),0)</f>
        <v>0</v>
      </c>
      <c r="T28">
        <f>IFERROR(VLOOKUP(C28,'COPY DATA XPRO'!$C$7:$AI$58,18,FALSE),0)</f>
        <v>0</v>
      </c>
      <c r="U28">
        <f>IFERROR(VLOOKUP(C28,'COPY DATA XPRO'!$C$7:$AI$58,19,FALSE),0)</f>
        <v>0</v>
      </c>
      <c r="V28">
        <f>IFERROR(VLOOKUP(C28,'COPY DATA XPRO'!$C$7:$AI$58,20,FALSE),0)</f>
        <v>0</v>
      </c>
      <c r="W28">
        <f>IFERROR(VLOOKUP(C28,'COPY DATA XPRO'!$C$7:$AI$58,21,FALSE),0)</f>
        <v>0</v>
      </c>
      <c r="X28">
        <f>IFERROR(VLOOKUP(C28,'COPY DATA XPRO'!$C$7:$AI$58,22,FALSE),0)</f>
        <v>3</v>
      </c>
      <c r="Y28">
        <f>IFERROR(VLOOKUP(C28,'COPY DATA XPRO'!$C$7:$AI$58,23,FALSE),0)</f>
        <v>0</v>
      </c>
      <c r="Z28">
        <f>IFERROR(VLOOKUP(C28,'COPY DATA XPRO'!$C$7:$AI$58,24,FALSE),0)</f>
        <v>24</v>
      </c>
      <c r="AA28">
        <f>IFERROR(VLOOKUP(C28,'COPY DATA XPRO'!$C$7:$AI$58,25,FALSE),0)</f>
        <v>1</v>
      </c>
      <c r="AB28">
        <f>IFERROR(VLOOKUP(C28,'COPY DATA XPRO'!$C$7:$AI$58,26,FALSE),0)</f>
        <v>0</v>
      </c>
      <c r="AC28">
        <f>IFERROR(VLOOKUP(C28,'COPY DATA XPRO'!$C$7:$AI$58,27,FALSE),0)</f>
        <v>0</v>
      </c>
      <c r="AD28">
        <f>IFERROR(VLOOKUP(C28,'COPY DATA XPRO'!$C$7:$AI$58,28,FALSE),0)</f>
        <v>0</v>
      </c>
      <c r="AE28">
        <f>IFERROR(VLOOKUP(C28,'COPY DATA XPRO'!$C$7:$AI$58,29,FALSE),0)</f>
        <v>1</v>
      </c>
      <c r="AF28">
        <f>IFERROR(VLOOKUP(C28,'COPY DATA XPRO'!$C$7:$AI$58,30,FALSE),0)</f>
        <v>0</v>
      </c>
      <c r="AG28">
        <f>IFERROR(VLOOKUP(C28,'COPY DATA XPRO'!$C$7:$AI$58,31,FALSE),0)</f>
        <v>97.22</v>
      </c>
      <c r="AH28">
        <f>IFERROR(VLOOKUP(C28,'COPY DATA XPRO'!$C$7:$AI$58,32,FALSE),0)</f>
        <v>66.67</v>
      </c>
      <c r="AI28">
        <f>IFERROR(VLOOKUP(C28,'COPY DATA XPRO'!$C$7:$AI$58,33,FALSE),0)</f>
        <v>70.59</v>
      </c>
    </row>
    <row r="29" spans="2:35">
      <c r="C29" t="s">
        <v>101</v>
      </c>
      <c r="D29">
        <f>IFERROR(VLOOKUP(C29,'COPY DATA XPRO'!$C$7:$AI$58,2,FALSE),0)</f>
        <v>0</v>
      </c>
      <c r="E29">
        <f>IFERROR(VLOOKUP(C29,'COPY DATA XPRO'!$C$7:$AI$58,3,FALSE),0)</f>
        <v>69</v>
      </c>
      <c r="F29">
        <f>IFERROR(VLOOKUP(C29,'COPY DATA XPRO'!$C$7:$AI$58,4,FALSE),0)</f>
        <v>0</v>
      </c>
      <c r="G29">
        <f>IFERROR(VLOOKUP(C29,'COPY DATA XPRO'!$C$7:$AI$58,5,FALSE),0)</f>
        <v>0</v>
      </c>
      <c r="H29">
        <f>IFERROR(VLOOKUP(C29,'COPY DATA XPRO'!$C$7:$AI$58,6,FALSE),0)</f>
        <v>1</v>
      </c>
      <c r="I29">
        <f>IFERROR(VLOOKUP(C29,'COPY DATA XPRO'!$C$7:$AI$58,7,FALSE),0)</f>
        <v>3</v>
      </c>
      <c r="J29">
        <f>IFERROR(VLOOKUP(C29,'COPY DATA XPRO'!$C$7:$AI$58,8,FALSE),0)</f>
        <v>2</v>
      </c>
      <c r="K29">
        <f>IFERROR(VLOOKUP(C29,'COPY DATA XPRO'!$C$7:$AI$58,9,FALSE),0)</f>
        <v>0</v>
      </c>
      <c r="L29">
        <f>IFERROR(VLOOKUP(C29,'COPY DATA XPRO'!$C$7:$AI$58,10,FALSE),0)</f>
        <v>0</v>
      </c>
      <c r="M29">
        <f>IFERROR(VLOOKUP(C29,'COPY DATA XPRO'!$C$7:$AI$58,11,FALSE),0)</f>
        <v>0</v>
      </c>
      <c r="N29">
        <f>IFERROR(VLOOKUP(C29,'COPY DATA XPRO'!$C$7:$AI$58,12,FALSE),0)</f>
        <v>0</v>
      </c>
      <c r="O29">
        <f>IFERROR(VLOOKUP(C29,'COPY DATA XPRO'!$C$7:$AI$58,13,FALSE),0)</f>
        <v>0</v>
      </c>
      <c r="P29">
        <f>IFERROR(VLOOKUP(C29,'COPY DATA XPRO'!$C$7:$AI$58,14,FALSE),0)</f>
        <v>0</v>
      </c>
      <c r="Q29">
        <f>IFERROR(VLOOKUP(C29,'COPY DATA XPRO'!$C$7:$AI$58,15,FALSE),0)</f>
        <v>2</v>
      </c>
      <c r="R29">
        <f>IFERROR(VLOOKUP(C29,'COPY DATA XPRO'!$C$7:$AI$58,16,FALSE),0)</f>
        <v>0</v>
      </c>
      <c r="S29">
        <f>IFERROR(VLOOKUP(C29,'COPY DATA XPRO'!$C$7:$AI$58,17,FALSE),0)</f>
        <v>0</v>
      </c>
      <c r="T29">
        <f>IFERROR(VLOOKUP(C29,'COPY DATA XPRO'!$C$7:$AI$58,18,FALSE),0)</f>
        <v>3</v>
      </c>
      <c r="U29">
        <f>IFERROR(VLOOKUP(C29,'COPY DATA XPRO'!$C$7:$AI$58,19,FALSE),0)</f>
        <v>0</v>
      </c>
      <c r="V29">
        <f>IFERROR(VLOOKUP(C29,'COPY DATA XPRO'!$C$7:$AI$58,20,FALSE),0)</f>
        <v>0</v>
      </c>
      <c r="W29">
        <f>IFERROR(VLOOKUP(C29,'COPY DATA XPRO'!$C$7:$AI$58,21,FALSE),0)</f>
        <v>0</v>
      </c>
      <c r="X29">
        <f>IFERROR(VLOOKUP(C29,'COPY DATA XPRO'!$C$7:$AI$58,22,FALSE),0)</f>
        <v>5</v>
      </c>
      <c r="Y29">
        <f>IFERROR(VLOOKUP(C29,'COPY DATA XPRO'!$C$7:$AI$58,23,FALSE),0)</f>
        <v>0</v>
      </c>
      <c r="Z29">
        <f>IFERROR(VLOOKUP(C29,'COPY DATA XPRO'!$C$7:$AI$58,24,FALSE),0)</f>
        <v>44</v>
      </c>
      <c r="AA29">
        <f>IFERROR(VLOOKUP(C29,'COPY DATA XPRO'!$C$7:$AI$58,25,FALSE),0)</f>
        <v>2</v>
      </c>
      <c r="AB29">
        <f>IFERROR(VLOOKUP(C29,'COPY DATA XPRO'!$C$7:$AI$58,26,FALSE),0)</f>
        <v>0</v>
      </c>
      <c r="AC29">
        <f>IFERROR(VLOOKUP(C29,'COPY DATA XPRO'!$C$7:$AI$58,27,FALSE),0)</f>
        <v>0</v>
      </c>
      <c r="AD29">
        <f>IFERROR(VLOOKUP(C29,'COPY DATA XPRO'!$C$7:$AI$58,28,FALSE),0)</f>
        <v>0</v>
      </c>
      <c r="AE29">
        <f>IFERROR(VLOOKUP(C29,'COPY DATA XPRO'!$C$7:$AI$58,29,FALSE),0)</f>
        <v>2</v>
      </c>
      <c r="AF29">
        <f>IFERROR(VLOOKUP(C29,'COPY DATA XPRO'!$C$7:$AI$58,30,FALSE),0)</f>
        <v>12</v>
      </c>
      <c r="AG29">
        <f>IFERROR(VLOOKUP(C29,'COPY DATA XPRO'!$C$7:$AI$58,31,FALSE),0)</f>
        <v>73.91</v>
      </c>
      <c r="AH29">
        <f>IFERROR(VLOOKUP(C29,'COPY DATA XPRO'!$C$7:$AI$58,32,FALSE),0)</f>
        <v>81.48</v>
      </c>
      <c r="AI29">
        <f>IFERROR(VLOOKUP(C29,'COPY DATA XPRO'!$C$7:$AI$58,33,FALSE),0)</f>
        <v>89.8</v>
      </c>
    </row>
    <row r="30" spans="2:35">
      <c r="C30" t="s">
        <v>102</v>
      </c>
      <c r="D30">
        <f>IFERROR(VLOOKUP(C30,'COPY DATA XPRO'!$C$7:$AI$58,2,FALSE),0)</f>
        <v>0</v>
      </c>
      <c r="E30">
        <f>IFERROR(VLOOKUP(C30,'COPY DATA XPRO'!$C$7:$AI$58,3,FALSE),0)</f>
        <v>23</v>
      </c>
      <c r="F30">
        <f>IFERROR(VLOOKUP(C30,'COPY DATA XPRO'!$C$7:$AI$58,4,FALSE),0)</f>
        <v>0</v>
      </c>
      <c r="G30">
        <f>IFERROR(VLOOKUP(C30,'COPY DATA XPRO'!$C$7:$AI$58,5,FALSE),0)</f>
        <v>0</v>
      </c>
      <c r="H30">
        <f>IFERROR(VLOOKUP(C30,'COPY DATA XPRO'!$C$7:$AI$58,6,FALSE),0)</f>
        <v>0</v>
      </c>
      <c r="I30">
        <f>IFERROR(VLOOKUP(C30,'COPY DATA XPRO'!$C$7:$AI$58,7,FALSE),0)</f>
        <v>0</v>
      </c>
      <c r="J30">
        <f>IFERROR(VLOOKUP(C30,'COPY DATA XPRO'!$C$7:$AI$58,8,FALSE),0)</f>
        <v>0</v>
      </c>
      <c r="K30">
        <f>IFERROR(VLOOKUP(C30,'COPY DATA XPRO'!$C$7:$AI$58,9,FALSE),0)</f>
        <v>0</v>
      </c>
      <c r="L30">
        <f>IFERROR(VLOOKUP(C30,'COPY DATA XPRO'!$C$7:$AI$58,10,FALSE),0)</f>
        <v>0</v>
      </c>
      <c r="M30">
        <f>IFERROR(VLOOKUP(C30,'COPY DATA XPRO'!$C$7:$AI$58,11,FALSE),0)</f>
        <v>0</v>
      </c>
      <c r="N30">
        <f>IFERROR(VLOOKUP(C30,'COPY DATA XPRO'!$C$7:$AI$58,12,FALSE),0)</f>
        <v>1</v>
      </c>
      <c r="O30">
        <f>IFERROR(VLOOKUP(C30,'COPY DATA XPRO'!$C$7:$AI$58,13,FALSE),0)</f>
        <v>0</v>
      </c>
      <c r="P30">
        <f>IFERROR(VLOOKUP(C30,'COPY DATA XPRO'!$C$7:$AI$58,14,FALSE),0)</f>
        <v>1</v>
      </c>
      <c r="Q30">
        <f>IFERROR(VLOOKUP(C30,'COPY DATA XPRO'!$C$7:$AI$58,15,FALSE),0)</f>
        <v>0</v>
      </c>
      <c r="R30">
        <f>IFERROR(VLOOKUP(C30,'COPY DATA XPRO'!$C$7:$AI$58,16,FALSE),0)</f>
        <v>0</v>
      </c>
      <c r="S30">
        <f>IFERROR(VLOOKUP(C30,'COPY DATA XPRO'!$C$7:$AI$58,17,FALSE),0)</f>
        <v>0</v>
      </c>
      <c r="T30">
        <f>IFERROR(VLOOKUP(C30,'COPY DATA XPRO'!$C$7:$AI$58,18,FALSE),0)</f>
        <v>0</v>
      </c>
      <c r="U30">
        <f>IFERROR(VLOOKUP(C30,'COPY DATA XPRO'!$C$7:$AI$58,19,FALSE),0)</f>
        <v>0</v>
      </c>
      <c r="V30">
        <f>IFERROR(VLOOKUP(C30,'COPY DATA XPRO'!$C$7:$AI$58,20,FALSE),0)</f>
        <v>0</v>
      </c>
      <c r="W30">
        <f>IFERROR(VLOOKUP(C30,'COPY DATA XPRO'!$C$7:$AI$58,21,FALSE),0)</f>
        <v>0</v>
      </c>
      <c r="X30">
        <f>IFERROR(VLOOKUP(C30,'COPY DATA XPRO'!$C$7:$AI$58,22,FALSE),0)</f>
        <v>0</v>
      </c>
      <c r="Y30">
        <f>IFERROR(VLOOKUP(C30,'COPY DATA XPRO'!$C$7:$AI$58,23,FALSE),0)</f>
        <v>0</v>
      </c>
      <c r="Z30">
        <f>IFERROR(VLOOKUP(C30,'COPY DATA XPRO'!$C$7:$AI$58,24,FALSE),0)</f>
        <v>20</v>
      </c>
      <c r="AA30">
        <f>IFERROR(VLOOKUP(C30,'COPY DATA XPRO'!$C$7:$AI$58,25,FALSE),0)</f>
        <v>0</v>
      </c>
      <c r="AB30">
        <f>IFERROR(VLOOKUP(C30,'COPY DATA XPRO'!$C$7:$AI$58,26,FALSE),0)</f>
        <v>0</v>
      </c>
      <c r="AC30">
        <f>IFERROR(VLOOKUP(C30,'COPY DATA XPRO'!$C$7:$AI$58,27,FALSE),0)</f>
        <v>0</v>
      </c>
      <c r="AD30">
        <f>IFERROR(VLOOKUP(C30,'COPY DATA XPRO'!$C$7:$AI$58,28,FALSE),0)</f>
        <v>0</v>
      </c>
      <c r="AE30">
        <f>IFERROR(VLOOKUP(C30,'COPY DATA XPRO'!$C$7:$AI$58,29,FALSE),0)</f>
        <v>0</v>
      </c>
      <c r="AF30">
        <f>IFERROR(VLOOKUP(C30,'COPY DATA XPRO'!$C$7:$AI$58,30,FALSE),0)</f>
        <v>2</v>
      </c>
      <c r="AG30">
        <f>IFERROR(VLOOKUP(C30,'COPY DATA XPRO'!$C$7:$AI$58,31,FALSE),0)</f>
        <v>91.3</v>
      </c>
      <c r="AH30">
        <f>IFERROR(VLOOKUP(C30,'COPY DATA XPRO'!$C$7:$AI$58,32,FALSE),0)</f>
        <v>95.24</v>
      </c>
      <c r="AI30">
        <f>IFERROR(VLOOKUP(C30,'COPY DATA XPRO'!$C$7:$AI$58,33,FALSE),0)</f>
        <v>95.24</v>
      </c>
    </row>
    <row r="31" spans="2:35">
      <c r="C31" t="s">
        <v>103</v>
      </c>
      <c r="D31">
        <f>IFERROR(VLOOKUP(C31,'COPY DATA XPRO'!$C$7:$AI$58,2,FALSE),0)</f>
        <v>0</v>
      </c>
      <c r="E31">
        <f>IFERROR(VLOOKUP(C31,'COPY DATA XPRO'!$C$7:$AI$58,3,FALSE),0)</f>
        <v>25</v>
      </c>
      <c r="F31">
        <f>IFERROR(VLOOKUP(C31,'COPY DATA XPRO'!$C$7:$AI$58,4,FALSE),0)</f>
        <v>0</v>
      </c>
      <c r="G31">
        <f>IFERROR(VLOOKUP(C31,'COPY DATA XPRO'!$C$7:$AI$58,5,FALSE),0)</f>
        <v>0</v>
      </c>
      <c r="H31">
        <f>IFERROR(VLOOKUP(C31,'COPY DATA XPRO'!$C$7:$AI$58,6,FALSE),0)</f>
        <v>0</v>
      </c>
      <c r="I31">
        <f>IFERROR(VLOOKUP(C31,'COPY DATA XPRO'!$C$7:$AI$58,7,FALSE),0)</f>
        <v>0</v>
      </c>
      <c r="J31">
        <f>IFERROR(VLOOKUP(C31,'COPY DATA XPRO'!$C$7:$AI$58,8,FALSE),0)</f>
        <v>0</v>
      </c>
      <c r="K31">
        <f>IFERROR(VLOOKUP(C31,'COPY DATA XPRO'!$C$7:$AI$58,9,FALSE),0)</f>
        <v>0</v>
      </c>
      <c r="L31">
        <f>IFERROR(VLOOKUP(C31,'COPY DATA XPRO'!$C$7:$AI$58,10,FALSE),0)</f>
        <v>0</v>
      </c>
      <c r="M31">
        <f>IFERROR(VLOOKUP(C31,'COPY DATA XPRO'!$C$7:$AI$58,11,FALSE),0)</f>
        <v>0</v>
      </c>
      <c r="N31">
        <f>IFERROR(VLOOKUP(C31,'COPY DATA XPRO'!$C$7:$AI$58,12,FALSE),0)</f>
        <v>0</v>
      </c>
      <c r="O31">
        <f>IFERROR(VLOOKUP(C31,'COPY DATA XPRO'!$C$7:$AI$58,13,FALSE),0)</f>
        <v>0</v>
      </c>
      <c r="P31">
        <f>IFERROR(VLOOKUP(C31,'COPY DATA XPRO'!$C$7:$AI$58,14,FALSE),0)</f>
        <v>0</v>
      </c>
      <c r="Q31">
        <f>IFERROR(VLOOKUP(C31,'COPY DATA XPRO'!$C$7:$AI$58,15,FALSE),0)</f>
        <v>0</v>
      </c>
      <c r="R31">
        <f>IFERROR(VLOOKUP(C31,'COPY DATA XPRO'!$C$7:$AI$58,16,FALSE),0)</f>
        <v>0</v>
      </c>
      <c r="S31">
        <f>IFERROR(VLOOKUP(C31,'COPY DATA XPRO'!$C$7:$AI$58,17,FALSE),0)</f>
        <v>0</v>
      </c>
      <c r="T31">
        <f>IFERROR(VLOOKUP(C31,'COPY DATA XPRO'!$C$7:$AI$58,18,FALSE),0)</f>
        <v>1</v>
      </c>
      <c r="U31">
        <f>IFERROR(VLOOKUP(C31,'COPY DATA XPRO'!$C$7:$AI$58,19,FALSE),0)</f>
        <v>0</v>
      </c>
      <c r="V31">
        <f>IFERROR(VLOOKUP(C31,'COPY DATA XPRO'!$C$7:$AI$58,20,FALSE),0)</f>
        <v>0</v>
      </c>
      <c r="W31">
        <f>IFERROR(VLOOKUP(C31,'COPY DATA XPRO'!$C$7:$AI$58,21,FALSE),0)</f>
        <v>0</v>
      </c>
      <c r="X31">
        <f>IFERROR(VLOOKUP(C31,'COPY DATA XPRO'!$C$7:$AI$58,22,FALSE),0)</f>
        <v>1</v>
      </c>
      <c r="Y31">
        <f>IFERROR(VLOOKUP(C31,'COPY DATA XPRO'!$C$7:$AI$58,23,FALSE),0)</f>
        <v>0</v>
      </c>
      <c r="Z31">
        <f>IFERROR(VLOOKUP(C31,'COPY DATA XPRO'!$C$7:$AI$58,24,FALSE),0)</f>
        <v>24</v>
      </c>
      <c r="AA31">
        <f>IFERROR(VLOOKUP(C31,'COPY DATA XPRO'!$C$7:$AI$58,25,FALSE),0)</f>
        <v>0</v>
      </c>
      <c r="AB31">
        <f>IFERROR(VLOOKUP(C31,'COPY DATA XPRO'!$C$7:$AI$58,26,FALSE),0)</f>
        <v>0</v>
      </c>
      <c r="AC31">
        <f>IFERROR(VLOOKUP(C31,'COPY DATA XPRO'!$C$7:$AI$58,27,FALSE),0)</f>
        <v>0</v>
      </c>
      <c r="AD31">
        <f>IFERROR(VLOOKUP(C31,'COPY DATA XPRO'!$C$7:$AI$58,28,FALSE),0)</f>
        <v>0</v>
      </c>
      <c r="AE31">
        <f>IFERROR(VLOOKUP(C31,'COPY DATA XPRO'!$C$7:$AI$58,29,FALSE),0)</f>
        <v>0</v>
      </c>
      <c r="AF31">
        <f>IFERROR(VLOOKUP(C31,'COPY DATA XPRO'!$C$7:$AI$58,30,FALSE),0)</f>
        <v>0</v>
      </c>
      <c r="AG31">
        <f>IFERROR(VLOOKUP(C31,'COPY DATA XPRO'!$C$7:$AI$58,31,FALSE),0)</f>
        <v>100</v>
      </c>
      <c r="AH31">
        <f>IFERROR(VLOOKUP(C31,'COPY DATA XPRO'!$C$7:$AI$58,32,FALSE),0)</f>
        <v>96</v>
      </c>
      <c r="AI31">
        <f>IFERROR(VLOOKUP(C31,'COPY DATA XPRO'!$C$7:$AI$58,33,FALSE),0)</f>
        <v>96</v>
      </c>
    </row>
    <row r="32" spans="2:35">
      <c r="C32" t="s">
        <v>104</v>
      </c>
      <c r="D32">
        <f>IFERROR(VLOOKUP(C32,'COPY DATA XPRO'!$C$7:$AI$58,2,FALSE),0)</f>
        <v>0</v>
      </c>
      <c r="E32">
        <f>IFERROR(VLOOKUP(C32,'COPY DATA XPRO'!$C$7:$AI$58,3,FALSE),0)</f>
        <v>15</v>
      </c>
      <c r="F32">
        <f>IFERROR(VLOOKUP(C32,'COPY DATA XPRO'!$C$7:$AI$58,4,FALSE),0)</f>
        <v>0</v>
      </c>
      <c r="G32">
        <f>IFERROR(VLOOKUP(C32,'COPY DATA XPRO'!$C$7:$AI$58,5,FALSE),0)</f>
        <v>0</v>
      </c>
      <c r="H32">
        <f>IFERROR(VLOOKUP(C32,'COPY DATA XPRO'!$C$7:$AI$58,6,FALSE),0)</f>
        <v>1</v>
      </c>
      <c r="I32">
        <f>IFERROR(VLOOKUP(C32,'COPY DATA XPRO'!$C$7:$AI$58,7,FALSE),0)</f>
        <v>1</v>
      </c>
      <c r="J32">
        <f>IFERROR(VLOOKUP(C32,'COPY DATA XPRO'!$C$7:$AI$58,8,FALSE),0)</f>
        <v>2</v>
      </c>
      <c r="K32">
        <f>IFERROR(VLOOKUP(C32,'COPY DATA XPRO'!$C$7:$AI$58,9,FALSE),0)</f>
        <v>0</v>
      </c>
      <c r="L32">
        <f>IFERROR(VLOOKUP(C32,'COPY DATA XPRO'!$C$7:$AI$58,10,FALSE),0)</f>
        <v>0</v>
      </c>
      <c r="M32">
        <f>IFERROR(VLOOKUP(C32,'COPY DATA XPRO'!$C$7:$AI$58,11,FALSE),0)</f>
        <v>0</v>
      </c>
      <c r="N32">
        <f>IFERROR(VLOOKUP(C32,'COPY DATA XPRO'!$C$7:$AI$58,12,FALSE),0)</f>
        <v>0</v>
      </c>
      <c r="O32">
        <f>IFERROR(VLOOKUP(C32,'COPY DATA XPRO'!$C$7:$AI$58,13,FALSE),0)</f>
        <v>0</v>
      </c>
      <c r="P32">
        <f>IFERROR(VLOOKUP(C32,'COPY DATA XPRO'!$C$7:$AI$58,14,FALSE),0)</f>
        <v>0</v>
      </c>
      <c r="Q32">
        <f>IFERROR(VLOOKUP(C32,'COPY DATA XPRO'!$C$7:$AI$58,15,FALSE),0)</f>
        <v>0</v>
      </c>
      <c r="R32">
        <f>IFERROR(VLOOKUP(C32,'COPY DATA XPRO'!$C$7:$AI$58,16,FALSE),0)</f>
        <v>0</v>
      </c>
      <c r="S32">
        <f>IFERROR(VLOOKUP(C32,'COPY DATA XPRO'!$C$7:$AI$58,17,FALSE),0)</f>
        <v>0</v>
      </c>
      <c r="T32">
        <f>IFERROR(VLOOKUP(C32,'COPY DATA XPRO'!$C$7:$AI$58,18,FALSE),0)</f>
        <v>0</v>
      </c>
      <c r="U32">
        <f>IFERROR(VLOOKUP(C32,'COPY DATA XPRO'!$C$7:$AI$58,19,FALSE),0)</f>
        <v>0</v>
      </c>
      <c r="V32">
        <f>IFERROR(VLOOKUP(C32,'COPY DATA XPRO'!$C$7:$AI$58,20,FALSE),0)</f>
        <v>0</v>
      </c>
      <c r="W32">
        <f>IFERROR(VLOOKUP(C32,'COPY DATA XPRO'!$C$7:$AI$58,21,FALSE),0)</f>
        <v>0</v>
      </c>
      <c r="X32">
        <f>IFERROR(VLOOKUP(C32,'COPY DATA XPRO'!$C$7:$AI$58,22,FALSE),0)</f>
        <v>0</v>
      </c>
      <c r="Y32">
        <f>IFERROR(VLOOKUP(C32,'COPY DATA XPRO'!$C$7:$AI$58,23,FALSE),0)</f>
        <v>1</v>
      </c>
      <c r="Z32">
        <f>IFERROR(VLOOKUP(C32,'COPY DATA XPRO'!$C$7:$AI$58,24,FALSE),0)</f>
        <v>10</v>
      </c>
      <c r="AA32">
        <f>IFERROR(VLOOKUP(C32,'COPY DATA XPRO'!$C$7:$AI$58,25,FALSE),0)</f>
        <v>0</v>
      </c>
      <c r="AB32">
        <f>IFERROR(VLOOKUP(C32,'COPY DATA XPRO'!$C$7:$AI$58,26,FALSE),0)</f>
        <v>0</v>
      </c>
      <c r="AC32">
        <f>IFERROR(VLOOKUP(C32,'COPY DATA XPRO'!$C$7:$AI$58,27,FALSE),0)</f>
        <v>0</v>
      </c>
      <c r="AD32">
        <f>IFERROR(VLOOKUP(C32,'COPY DATA XPRO'!$C$7:$AI$58,28,FALSE),0)</f>
        <v>0</v>
      </c>
      <c r="AE32">
        <f>IFERROR(VLOOKUP(C32,'COPY DATA XPRO'!$C$7:$AI$58,29,FALSE),0)</f>
        <v>0</v>
      </c>
      <c r="AF32">
        <f>IFERROR(VLOOKUP(C32,'COPY DATA XPRO'!$C$7:$AI$58,30,FALSE),0)</f>
        <v>0</v>
      </c>
      <c r="AG32">
        <f>IFERROR(VLOOKUP(C32,'COPY DATA XPRO'!$C$7:$AI$58,31,FALSE),0)</f>
        <v>73.33</v>
      </c>
      <c r="AH32">
        <f>IFERROR(VLOOKUP(C32,'COPY DATA XPRO'!$C$7:$AI$58,32,FALSE),0)</f>
        <v>71.430000000000007</v>
      </c>
      <c r="AI32">
        <f>IFERROR(VLOOKUP(C32,'COPY DATA XPRO'!$C$7:$AI$58,33,FALSE),0)</f>
        <v>90.91</v>
      </c>
    </row>
    <row r="33" spans="2:35">
      <c r="C33" t="s">
        <v>105</v>
      </c>
      <c r="D33">
        <f>IFERROR(VLOOKUP(C33,'COPY DATA XPRO'!$C$7:$AI$58,2,FALSE),0)</f>
        <v>0</v>
      </c>
      <c r="E33">
        <f>IFERROR(VLOOKUP(C33,'COPY DATA XPRO'!$C$7:$AI$58,3,FALSE),0)</f>
        <v>61</v>
      </c>
      <c r="F33">
        <f>IFERROR(VLOOKUP(C33,'COPY DATA XPRO'!$C$7:$AI$58,4,FALSE),0)</f>
        <v>4</v>
      </c>
      <c r="G33">
        <f>IFERROR(VLOOKUP(C33,'COPY DATA XPRO'!$C$7:$AI$58,5,FALSE),0)</f>
        <v>1</v>
      </c>
      <c r="H33">
        <f>IFERROR(VLOOKUP(C33,'COPY DATA XPRO'!$C$7:$AI$58,6,FALSE),0)</f>
        <v>4</v>
      </c>
      <c r="I33">
        <f>IFERROR(VLOOKUP(C33,'COPY DATA XPRO'!$C$7:$AI$58,7,FALSE),0)</f>
        <v>2</v>
      </c>
      <c r="J33">
        <f>IFERROR(VLOOKUP(C33,'COPY DATA XPRO'!$C$7:$AI$58,8,FALSE),0)</f>
        <v>1</v>
      </c>
      <c r="K33">
        <f>IFERROR(VLOOKUP(C33,'COPY DATA XPRO'!$C$7:$AI$58,9,FALSE),0)</f>
        <v>0</v>
      </c>
      <c r="L33">
        <f>IFERROR(VLOOKUP(C33,'COPY DATA XPRO'!$C$7:$AI$58,10,FALSE),0)</f>
        <v>0</v>
      </c>
      <c r="M33">
        <f>IFERROR(VLOOKUP(C33,'COPY DATA XPRO'!$C$7:$AI$58,11,FALSE),0)</f>
        <v>0</v>
      </c>
      <c r="N33">
        <f>IFERROR(VLOOKUP(C33,'COPY DATA XPRO'!$C$7:$AI$58,12,FALSE),0)</f>
        <v>0</v>
      </c>
      <c r="O33">
        <f>IFERROR(VLOOKUP(C33,'COPY DATA XPRO'!$C$7:$AI$58,13,FALSE),0)</f>
        <v>0</v>
      </c>
      <c r="P33">
        <f>IFERROR(VLOOKUP(C33,'COPY DATA XPRO'!$C$7:$AI$58,14,FALSE),0)</f>
        <v>0</v>
      </c>
      <c r="Q33">
        <f>IFERROR(VLOOKUP(C33,'COPY DATA XPRO'!$C$7:$AI$58,15,FALSE),0)</f>
        <v>0</v>
      </c>
      <c r="R33">
        <f>IFERROR(VLOOKUP(C33,'COPY DATA XPRO'!$C$7:$AI$58,16,FALSE),0)</f>
        <v>1</v>
      </c>
      <c r="S33">
        <f>IFERROR(VLOOKUP(C33,'COPY DATA XPRO'!$C$7:$AI$58,17,FALSE),0)</f>
        <v>0</v>
      </c>
      <c r="T33">
        <f>IFERROR(VLOOKUP(C33,'COPY DATA XPRO'!$C$7:$AI$58,18,FALSE),0)</f>
        <v>5</v>
      </c>
      <c r="U33">
        <f>IFERROR(VLOOKUP(C33,'COPY DATA XPRO'!$C$7:$AI$58,19,FALSE),0)</f>
        <v>0</v>
      </c>
      <c r="V33">
        <f>IFERROR(VLOOKUP(C33,'COPY DATA XPRO'!$C$7:$AI$58,20,FALSE),0)</f>
        <v>0</v>
      </c>
      <c r="W33">
        <f>IFERROR(VLOOKUP(C33,'COPY DATA XPRO'!$C$7:$AI$58,21,FALSE),0)</f>
        <v>0</v>
      </c>
      <c r="X33">
        <f>IFERROR(VLOOKUP(C33,'COPY DATA XPRO'!$C$7:$AI$58,22,FALSE),0)</f>
        <v>6</v>
      </c>
      <c r="Y33">
        <f>IFERROR(VLOOKUP(C33,'COPY DATA XPRO'!$C$7:$AI$58,23,FALSE),0)</f>
        <v>2</v>
      </c>
      <c r="Z33">
        <f>IFERROR(VLOOKUP(C33,'COPY DATA XPRO'!$C$7:$AI$58,24,FALSE),0)</f>
        <v>35</v>
      </c>
      <c r="AA33">
        <f>IFERROR(VLOOKUP(C33,'COPY DATA XPRO'!$C$7:$AI$58,25,FALSE),0)</f>
        <v>0</v>
      </c>
      <c r="AB33">
        <f>IFERROR(VLOOKUP(C33,'COPY DATA XPRO'!$C$7:$AI$58,26,FALSE),0)</f>
        <v>1</v>
      </c>
      <c r="AC33">
        <f>IFERROR(VLOOKUP(C33,'COPY DATA XPRO'!$C$7:$AI$58,27,FALSE),0)</f>
        <v>0</v>
      </c>
      <c r="AD33">
        <f>IFERROR(VLOOKUP(C33,'COPY DATA XPRO'!$C$7:$AI$58,28,FALSE),0)</f>
        <v>0</v>
      </c>
      <c r="AE33">
        <f>IFERROR(VLOOKUP(C33,'COPY DATA XPRO'!$C$7:$AI$58,29,FALSE),0)</f>
        <v>1</v>
      </c>
      <c r="AF33">
        <f>IFERROR(VLOOKUP(C33,'COPY DATA XPRO'!$C$7:$AI$58,30,FALSE),0)</f>
        <v>4</v>
      </c>
      <c r="AG33">
        <f>IFERROR(VLOOKUP(C33,'COPY DATA XPRO'!$C$7:$AI$58,31,FALSE),0)</f>
        <v>72.13</v>
      </c>
      <c r="AH33">
        <f>IFERROR(VLOOKUP(C33,'COPY DATA XPRO'!$C$7:$AI$58,32,FALSE),0)</f>
        <v>63.64</v>
      </c>
      <c r="AI33">
        <f>IFERROR(VLOOKUP(C33,'COPY DATA XPRO'!$C$7:$AI$58,33,FALSE),0)</f>
        <v>81.400000000000006</v>
      </c>
    </row>
    <row r="34" spans="2:35">
      <c r="C34" t="s">
        <v>106</v>
      </c>
      <c r="D34">
        <f>IFERROR(VLOOKUP(C34,'COPY DATA XPRO'!$C$7:$AI$58,2,FALSE),0)</f>
        <v>0</v>
      </c>
      <c r="E34">
        <f>IFERROR(VLOOKUP(C34,'COPY DATA XPRO'!$C$7:$AI$58,3,FALSE),0)</f>
        <v>53</v>
      </c>
      <c r="F34">
        <f>IFERROR(VLOOKUP(C34,'COPY DATA XPRO'!$C$7:$AI$58,4,FALSE),0)</f>
        <v>0</v>
      </c>
      <c r="G34">
        <f>IFERROR(VLOOKUP(C34,'COPY DATA XPRO'!$C$7:$AI$58,5,FALSE),0)</f>
        <v>0</v>
      </c>
      <c r="H34">
        <f>IFERROR(VLOOKUP(C34,'COPY DATA XPRO'!$C$7:$AI$58,6,FALSE),0)</f>
        <v>0</v>
      </c>
      <c r="I34">
        <f>IFERROR(VLOOKUP(C34,'COPY DATA XPRO'!$C$7:$AI$58,7,FALSE),0)</f>
        <v>1</v>
      </c>
      <c r="J34">
        <f>IFERROR(VLOOKUP(C34,'COPY DATA XPRO'!$C$7:$AI$58,8,FALSE),0)</f>
        <v>1</v>
      </c>
      <c r="K34">
        <f>IFERROR(VLOOKUP(C34,'COPY DATA XPRO'!$C$7:$AI$58,9,FALSE),0)</f>
        <v>1</v>
      </c>
      <c r="L34">
        <f>IFERROR(VLOOKUP(C34,'COPY DATA XPRO'!$C$7:$AI$58,10,FALSE),0)</f>
        <v>0</v>
      </c>
      <c r="M34">
        <f>IFERROR(VLOOKUP(C34,'COPY DATA XPRO'!$C$7:$AI$58,11,FALSE),0)</f>
        <v>0</v>
      </c>
      <c r="N34">
        <f>IFERROR(VLOOKUP(C34,'COPY DATA XPRO'!$C$7:$AI$58,12,FALSE),0)</f>
        <v>0</v>
      </c>
      <c r="O34">
        <f>IFERROR(VLOOKUP(C34,'COPY DATA XPRO'!$C$7:$AI$58,13,FALSE),0)</f>
        <v>0</v>
      </c>
      <c r="P34">
        <f>IFERROR(VLOOKUP(C34,'COPY DATA XPRO'!$C$7:$AI$58,14,FALSE),0)</f>
        <v>0</v>
      </c>
      <c r="Q34">
        <f>IFERROR(VLOOKUP(C34,'COPY DATA XPRO'!$C$7:$AI$58,15,FALSE),0)</f>
        <v>2</v>
      </c>
      <c r="R34">
        <f>IFERROR(VLOOKUP(C34,'COPY DATA XPRO'!$C$7:$AI$58,16,FALSE),0)</f>
        <v>1</v>
      </c>
      <c r="S34">
        <f>IFERROR(VLOOKUP(C34,'COPY DATA XPRO'!$C$7:$AI$58,17,FALSE),0)</f>
        <v>0</v>
      </c>
      <c r="T34">
        <f>IFERROR(VLOOKUP(C34,'COPY DATA XPRO'!$C$7:$AI$58,18,FALSE),0)</f>
        <v>1</v>
      </c>
      <c r="U34">
        <f>IFERROR(VLOOKUP(C34,'COPY DATA XPRO'!$C$7:$AI$58,19,FALSE),0)</f>
        <v>0</v>
      </c>
      <c r="V34">
        <f>IFERROR(VLOOKUP(C34,'COPY DATA XPRO'!$C$7:$AI$58,20,FALSE),0)</f>
        <v>0</v>
      </c>
      <c r="W34">
        <f>IFERROR(VLOOKUP(C34,'COPY DATA XPRO'!$C$7:$AI$58,21,FALSE),0)</f>
        <v>0</v>
      </c>
      <c r="X34">
        <f>IFERROR(VLOOKUP(C34,'COPY DATA XPRO'!$C$7:$AI$58,22,FALSE),0)</f>
        <v>4</v>
      </c>
      <c r="Y34">
        <f>IFERROR(VLOOKUP(C34,'COPY DATA XPRO'!$C$7:$AI$58,23,FALSE),0)</f>
        <v>0</v>
      </c>
      <c r="Z34">
        <f>IFERROR(VLOOKUP(C34,'COPY DATA XPRO'!$C$7:$AI$58,24,FALSE),0)</f>
        <v>42</v>
      </c>
      <c r="AA34">
        <f>IFERROR(VLOOKUP(C34,'COPY DATA XPRO'!$C$7:$AI$58,25,FALSE),0)</f>
        <v>3</v>
      </c>
      <c r="AB34">
        <f>IFERROR(VLOOKUP(C34,'COPY DATA XPRO'!$C$7:$AI$58,26,FALSE),0)</f>
        <v>0</v>
      </c>
      <c r="AC34">
        <f>IFERROR(VLOOKUP(C34,'COPY DATA XPRO'!$C$7:$AI$58,27,FALSE),0)</f>
        <v>0</v>
      </c>
      <c r="AD34">
        <f>IFERROR(VLOOKUP(C34,'COPY DATA XPRO'!$C$7:$AI$58,28,FALSE),0)</f>
        <v>0</v>
      </c>
      <c r="AE34">
        <f>IFERROR(VLOOKUP(C34,'COPY DATA XPRO'!$C$7:$AI$58,29,FALSE),0)</f>
        <v>3</v>
      </c>
      <c r="AF34">
        <f>IFERROR(VLOOKUP(C34,'COPY DATA XPRO'!$C$7:$AI$58,30,FALSE),0)</f>
        <v>1</v>
      </c>
      <c r="AG34">
        <f>IFERROR(VLOOKUP(C34,'COPY DATA XPRO'!$C$7:$AI$58,31,FALSE),0)</f>
        <v>92.45</v>
      </c>
      <c r="AH34">
        <f>IFERROR(VLOOKUP(C34,'COPY DATA XPRO'!$C$7:$AI$58,32,FALSE),0)</f>
        <v>84</v>
      </c>
      <c r="AI34">
        <f>IFERROR(VLOOKUP(C34,'COPY DATA XPRO'!$C$7:$AI$58,33,FALSE),0)</f>
        <v>91.3</v>
      </c>
    </row>
    <row r="35" spans="2:35">
      <c r="C35" t="s">
        <v>107</v>
      </c>
      <c r="D35">
        <f>IFERROR(VLOOKUP(C35,'COPY DATA XPRO'!$C$7:$AI$58,2,FALSE),0)</f>
        <v>0</v>
      </c>
      <c r="E35">
        <f>IFERROR(VLOOKUP(C35,'COPY DATA XPRO'!$C$7:$AI$58,3,FALSE),0)</f>
        <v>39</v>
      </c>
      <c r="F35">
        <f>IFERROR(VLOOKUP(C35,'COPY DATA XPRO'!$C$7:$AI$58,4,FALSE),0)</f>
        <v>0</v>
      </c>
      <c r="G35">
        <f>IFERROR(VLOOKUP(C35,'COPY DATA XPRO'!$C$7:$AI$58,5,FALSE),0)</f>
        <v>0</v>
      </c>
      <c r="H35">
        <f>IFERROR(VLOOKUP(C35,'COPY DATA XPRO'!$C$7:$AI$58,6,FALSE),0)</f>
        <v>2</v>
      </c>
      <c r="I35">
        <f>IFERROR(VLOOKUP(C35,'COPY DATA XPRO'!$C$7:$AI$58,7,FALSE),0)</f>
        <v>3</v>
      </c>
      <c r="J35">
        <f>IFERROR(VLOOKUP(C35,'COPY DATA XPRO'!$C$7:$AI$58,8,FALSE),0)</f>
        <v>0</v>
      </c>
      <c r="K35">
        <f>IFERROR(VLOOKUP(C35,'COPY DATA XPRO'!$C$7:$AI$58,9,FALSE),0)</f>
        <v>0</v>
      </c>
      <c r="L35">
        <f>IFERROR(VLOOKUP(C35,'COPY DATA XPRO'!$C$7:$AI$58,10,FALSE),0)</f>
        <v>0</v>
      </c>
      <c r="M35">
        <f>IFERROR(VLOOKUP(C35,'COPY DATA XPRO'!$C$7:$AI$58,11,FALSE),0)</f>
        <v>0</v>
      </c>
      <c r="N35">
        <f>IFERROR(VLOOKUP(C35,'COPY DATA XPRO'!$C$7:$AI$58,12,FALSE),0)</f>
        <v>0</v>
      </c>
      <c r="O35">
        <f>IFERROR(VLOOKUP(C35,'COPY DATA XPRO'!$C$7:$AI$58,13,FALSE),0)</f>
        <v>0</v>
      </c>
      <c r="P35">
        <f>IFERROR(VLOOKUP(C35,'COPY DATA XPRO'!$C$7:$AI$58,14,FALSE),0)</f>
        <v>0</v>
      </c>
      <c r="Q35">
        <f>IFERROR(VLOOKUP(C35,'COPY DATA XPRO'!$C$7:$AI$58,15,FALSE),0)</f>
        <v>1</v>
      </c>
      <c r="R35">
        <f>IFERROR(VLOOKUP(C35,'COPY DATA XPRO'!$C$7:$AI$58,16,FALSE),0)</f>
        <v>0</v>
      </c>
      <c r="S35">
        <f>IFERROR(VLOOKUP(C35,'COPY DATA XPRO'!$C$7:$AI$58,17,FALSE),0)</f>
        <v>0</v>
      </c>
      <c r="T35">
        <f>IFERROR(VLOOKUP(C35,'COPY DATA XPRO'!$C$7:$AI$58,18,FALSE),0)</f>
        <v>0</v>
      </c>
      <c r="U35">
        <f>IFERROR(VLOOKUP(C35,'COPY DATA XPRO'!$C$7:$AI$58,19,FALSE),0)</f>
        <v>0</v>
      </c>
      <c r="V35">
        <f>IFERROR(VLOOKUP(C35,'COPY DATA XPRO'!$C$7:$AI$58,20,FALSE),0)</f>
        <v>0</v>
      </c>
      <c r="W35">
        <f>IFERROR(VLOOKUP(C35,'COPY DATA XPRO'!$C$7:$AI$58,21,FALSE),0)</f>
        <v>0</v>
      </c>
      <c r="X35">
        <f>IFERROR(VLOOKUP(C35,'COPY DATA XPRO'!$C$7:$AI$58,22,FALSE),0)</f>
        <v>1</v>
      </c>
      <c r="Y35">
        <f>IFERROR(VLOOKUP(C35,'COPY DATA XPRO'!$C$7:$AI$58,23,FALSE),0)</f>
        <v>1</v>
      </c>
      <c r="Z35">
        <f>IFERROR(VLOOKUP(C35,'COPY DATA XPRO'!$C$7:$AI$58,24,FALSE),0)</f>
        <v>30</v>
      </c>
      <c r="AA35">
        <f>IFERROR(VLOOKUP(C35,'COPY DATA XPRO'!$C$7:$AI$58,25,FALSE),0)</f>
        <v>1</v>
      </c>
      <c r="AB35">
        <f>IFERROR(VLOOKUP(C35,'COPY DATA XPRO'!$C$7:$AI$58,26,FALSE),0)</f>
        <v>0</v>
      </c>
      <c r="AC35">
        <f>IFERROR(VLOOKUP(C35,'COPY DATA XPRO'!$C$7:$AI$58,27,FALSE),0)</f>
        <v>0</v>
      </c>
      <c r="AD35">
        <f>IFERROR(VLOOKUP(C35,'COPY DATA XPRO'!$C$7:$AI$58,28,FALSE),0)</f>
        <v>0</v>
      </c>
      <c r="AE35">
        <f>IFERROR(VLOOKUP(C35,'COPY DATA XPRO'!$C$7:$AI$58,29,FALSE),0)</f>
        <v>1</v>
      </c>
      <c r="AF35">
        <f>IFERROR(VLOOKUP(C35,'COPY DATA XPRO'!$C$7:$AI$58,30,FALSE),0)</f>
        <v>0</v>
      </c>
      <c r="AG35">
        <f>IFERROR(VLOOKUP(C35,'COPY DATA XPRO'!$C$7:$AI$58,31,FALSE),0)</f>
        <v>84.62</v>
      </c>
      <c r="AH35">
        <f>IFERROR(VLOOKUP(C35,'COPY DATA XPRO'!$C$7:$AI$58,32,FALSE),0)</f>
        <v>83.33</v>
      </c>
      <c r="AI35">
        <f>IFERROR(VLOOKUP(C35,'COPY DATA XPRO'!$C$7:$AI$58,33,FALSE),0)</f>
        <v>93.75</v>
      </c>
    </row>
    <row r="36" spans="2:35">
      <c r="C36" t="s">
        <v>108</v>
      </c>
      <c r="D36">
        <f>IFERROR(VLOOKUP(C36,'COPY DATA XPRO'!$C$7:$AI$58,2,FALSE),0)</f>
        <v>0</v>
      </c>
      <c r="E36">
        <f>IFERROR(VLOOKUP(C36,'COPY DATA XPRO'!$C$7:$AI$58,3,FALSE),0)</f>
        <v>28</v>
      </c>
      <c r="F36">
        <f>IFERROR(VLOOKUP(C36,'COPY DATA XPRO'!$C$7:$AI$58,4,FALSE),0)</f>
        <v>0</v>
      </c>
      <c r="G36">
        <f>IFERROR(VLOOKUP(C36,'COPY DATA XPRO'!$C$7:$AI$58,5,FALSE),0)</f>
        <v>0</v>
      </c>
      <c r="H36">
        <f>IFERROR(VLOOKUP(C36,'COPY DATA XPRO'!$C$7:$AI$58,6,FALSE),0)</f>
        <v>0</v>
      </c>
      <c r="I36">
        <f>IFERROR(VLOOKUP(C36,'COPY DATA XPRO'!$C$7:$AI$58,7,FALSE),0)</f>
        <v>1</v>
      </c>
      <c r="J36">
        <f>IFERROR(VLOOKUP(C36,'COPY DATA XPRO'!$C$7:$AI$58,8,FALSE),0)</f>
        <v>0</v>
      </c>
      <c r="K36">
        <f>IFERROR(VLOOKUP(C36,'COPY DATA XPRO'!$C$7:$AI$58,9,FALSE),0)</f>
        <v>0</v>
      </c>
      <c r="L36">
        <f>IFERROR(VLOOKUP(C36,'COPY DATA XPRO'!$C$7:$AI$58,10,FALSE),0)</f>
        <v>0</v>
      </c>
      <c r="M36">
        <f>IFERROR(VLOOKUP(C36,'COPY DATA XPRO'!$C$7:$AI$58,11,FALSE),0)</f>
        <v>0</v>
      </c>
      <c r="N36">
        <f>IFERROR(VLOOKUP(C36,'COPY DATA XPRO'!$C$7:$AI$58,12,FALSE),0)</f>
        <v>0</v>
      </c>
      <c r="O36">
        <f>IFERROR(VLOOKUP(C36,'COPY DATA XPRO'!$C$7:$AI$58,13,FALSE),0)</f>
        <v>0</v>
      </c>
      <c r="P36">
        <f>IFERROR(VLOOKUP(C36,'COPY DATA XPRO'!$C$7:$AI$58,14,FALSE),0)</f>
        <v>0</v>
      </c>
      <c r="Q36">
        <f>IFERROR(VLOOKUP(C36,'COPY DATA XPRO'!$C$7:$AI$58,15,FALSE),0)</f>
        <v>0</v>
      </c>
      <c r="R36">
        <f>IFERROR(VLOOKUP(C36,'COPY DATA XPRO'!$C$7:$AI$58,16,FALSE),0)</f>
        <v>0</v>
      </c>
      <c r="S36">
        <f>IFERROR(VLOOKUP(C36,'COPY DATA XPRO'!$C$7:$AI$58,17,FALSE),0)</f>
        <v>0</v>
      </c>
      <c r="T36">
        <f>IFERROR(VLOOKUP(C36,'COPY DATA XPRO'!$C$7:$AI$58,18,FALSE),0)</f>
        <v>0</v>
      </c>
      <c r="U36">
        <f>IFERROR(VLOOKUP(C36,'COPY DATA XPRO'!$C$7:$AI$58,19,FALSE),0)</f>
        <v>0</v>
      </c>
      <c r="V36">
        <f>IFERROR(VLOOKUP(C36,'COPY DATA XPRO'!$C$7:$AI$58,20,FALSE),0)</f>
        <v>0</v>
      </c>
      <c r="W36">
        <f>IFERROR(VLOOKUP(C36,'COPY DATA XPRO'!$C$7:$AI$58,21,FALSE),0)</f>
        <v>0</v>
      </c>
      <c r="X36">
        <f>IFERROR(VLOOKUP(C36,'COPY DATA XPRO'!$C$7:$AI$58,22,FALSE),0)</f>
        <v>0</v>
      </c>
      <c r="Y36">
        <f>IFERROR(VLOOKUP(C36,'COPY DATA XPRO'!$C$7:$AI$58,23,FALSE),0)</f>
        <v>1</v>
      </c>
      <c r="Z36">
        <f>IFERROR(VLOOKUP(C36,'COPY DATA XPRO'!$C$7:$AI$58,24,FALSE),0)</f>
        <v>25</v>
      </c>
      <c r="AA36">
        <f>IFERROR(VLOOKUP(C36,'COPY DATA XPRO'!$C$7:$AI$58,25,FALSE),0)</f>
        <v>0</v>
      </c>
      <c r="AB36">
        <f>IFERROR(VLOOKUP(C36,'COPY DATA XPRO'!$C$7:$AI$58,26,FALSE),0)</f>
        <v>0</v>
      </c>
      <c r="AC36">
        <f>IFERROR(VLOOKUP(C36,'COPY DATA XPRO'!$C$7:$AI$58,27,FALSE),0)</f>
        <v>0</v>
      </c>
      <c r="AD36">
        <f>IFERROR(VLOOKUP(C36,'COPY DATA XPRO'!$C$7:$AI$58,28,FALSE),0)</f>
        <v>0</v>
      </c>
      <c r="AE36">
        <f>IFERROR(VLOOKUP(C36,'COPY DATA XPRO'!$C$7:$AI$58,29,FALSE),0)</f>
        <v>0</v>
      </c>
      <c r="AF36">
        <f>IFERROR(VLOOKUP(C36,'COPY DATA XPRO'!$C$7:$AI$58,30,FALSE),0)</f>
        <v>0</v>
      </c>
      <c r="AG36">
        <f>IFERROR(VLOOKUP(C36,'COPY DATA XPRO'!$C$7:$AI$58,31,FALSE),0)</f>
        <v>92.86</v>
      </c>
      <c r="AH36">
        <f>IFERROR(VLOOKUP(C36,'COPY DATA XPRO'!$C$7:$AI$58,32,FALSE),0)</f>
        <v>92.59</v>
      </c>
      <c r="AI36">
        <f>IFERROR(VLOOKUP(C36,'COPY DATA XPRO'!$C$7:$AI$58,33,FALSE),0)</f>
        <v>96.15</v>
      </c>
    </row>
    <row r="37" spans="2:35">
      <c r="B37" t="s">
        <v>70</v>
      </c>
      <c r="C37" t="s">
        <v>109</v>
      </c>
      <c r="D37">
        <f>IFERROR(VLOOKUP(C37,'COPY DATA XPRO'!$C$7:$AI$58,2,FALSE),0)</f>
        <v>0</v>
      </c>
      <c r="E37">
        <f>IFERROR(VLOOKUP(C37,'COPY DATA XPRO'!$C$7:$AI$58,3,FALSE),0)</f>
        <v>9</v>
      </c>
      <c r="F37">
        <f>IFERROR(VLOOKUP(C37,'COPY DATA XPRO'!$C$7:$AI$58,4,FALSE),0)</f>
        <v>0</v>
      </c>
      <c r="G37">
        <f>IFERROR(VLOOKUP(C37,'COPY DATA XPRO'!$C$7:$AI$58,5,FALSE),0)</f>
        <v>0</v>
      </c>
      <c r="H37">
        <f>IFERROR(VLOOKUP(C37,'COPY DATA XPRO'!$C$7:$AI$58,6,FALSE),0)</f>
        <v>0</v>
      </c>
      <c r="I37">
        <f>IFERROR(VLOOKUP(C37,'COPY DATA XPRO'!$C$7:$AI$58,7,FALSE),0)</f>
        <v>0</v>
      </c>
      <c r="J37">
        <f>IFERROR(VLOOKUP(C37,'COPY DATA XPRO'!$C$7:$AI$58,8,FALSE),0)</f>
        <v>0</v>
      </c>
      <c r="K37">
        <f>IFERROR(VLOOKUP(C37,'COPY DATA XPRO'!$C$7:$AI$58,9,FALSE),0)</f>
        <v>0</v>
      </c>
      <c r="L37">
        <f>IFERROR(VLOOKUP(C37,'COPY DATA XPRO'!$C$7:$AI$58,10,FALSE),0)</f>
        <v>0</v>
      </c>
      <c r="M37">
        <f>IFERROR(VLOOKUP(C37,'COPY DATA XPRO'!$C$7:$AI$58,11,FALSE),0)</f>
        <v>0</v>
      </c>
      <c r="N37">
        <f>IFERROR(VLOOKUP(C37,'COPY DATA XPRO'!$C$7:$AI$58,12,FALSE),0)</f>
        <v>2</v>
      </c>
      <c r="O37">
        <f>IFERROR(VLOOKUP(C37,'COPY DATA XPRO'!$C$7:$AI$58,13,FALSE),0)</f>
        <v>3</v>
      </c>
      <c r="P37">
        <f>IFERROR(VLOOKUP(C37,'COPY DATA XPRO'!$C$7:$AI$58,14,FALSE),0)</f>
        <v>5</v>
      </c>
      <c r="Q37">
        <f>IFERROR(VLOOKUP(C37,'COPY DATA XPRO'!$C$7:$AI$58,15,FALSE),0)</f>
        <v>0</v>
      </c>
      <c r="R37">
        <f>IFERROR(VLOOKUP(C37,'COPY DATA XPRO'!$C$7:$AI$58,16,FALSE),0)</f>
        <v>0</v>
      </c>
      <c r="S37">
        <f>IFERROR(VLOOKUP(C37,'COPY DATA XPRO'!$C$7:$AI$58,17,FALSE),0)</f>
        <v>0</v>
      </c>
      <c r="T37">
        <f>IFERROR(VLOOKUP(C37,'COPY DATA XPRO'!$C$7:$AI$58,18,FALSE),0)</f>
        <v>0</v>
      </c>
      <c r="U37">
        <f>IFERROR(VLOOKUP(C37,'COPY DATA XPRO'!$C$7:$AI$58,19,FALSE),0)</f>
        <v>0</v>
      </c>
      <c r="V37">
        <f>IFERROR(VLOOKUP(C37,'COPY DATA XPRO'!$C$7:$AI$58,20,FALSE),0)</f>
        <v>0</v>
      </c>
      <c r="W37">
        <f>IFERROR(VLOOKUP(C37,'COPY DATA XPRO'!$C$7:$AI$58,21,FALSE),0)</f>
        <v>0</v>
      </c>
      <c r="X37">
        <f>IFERROR(VLOOKUP(C37,'COPY DATA XPRO'!$C$7:$AI$58,22,FALSE),0)</f>
        <v>0</v>
      </c>
      <c r="Y37">
        <f>IFERROR(VLOOKUP(C37,'COPY DATA XPRO'!$C$7:$AI$58,23,FALSE),0)</f>
        <v>1</v>
      </c>
      <c r="Z37">
        <f>IFERROR(VLOOKUP(C37,'COPY DATA XPRO'!$C$7:$AI$58,24,FALSE),0)</f>
        <v>3</v>
      </c>
      <c r="AA37">
        <f>IFERROR(VLOOKUP(C37,'COPY DATA XPRO'!$C$7:$AI$58,25,FALSE),0)</f>
        <v>0</v>
      </c>
      <c r="AB37">
        <f>IFERROR(VLOOKUP(C37,'COPY DATA XPRO'!$C$7:$AI$58,26,FALSE),0)</f>
        <v>0</v>
      </c>
      <c r="AC37">
        <f>IFERROR(VLOOKUP(C37,'COPY DATA XPRO'!$C$7:$AI$58,27,FALSE),0)</f>
        <v>0</v>
      </c>
      <c r="AD37">
        <f>IFERROR(VLOOKUP(C37,'COPY DATA XPRO'!$C$7:$AI$58,28,FALSE),0)</f>
        <v>0</v>
      </c>
      <c r="AE37">
        <f>IFERROR(VLOOKUP(C37,'COPY DATA XPRO'!$C$7:$AI$58,29,FALSE),0)</f>
        <v>0</v>
      </c>
      <c r="AF37">
        <f>IFERROR(VLOOKUP(C37,'COPY DATA XPRO'!$C$7:$AI$58,30,FALSE),0)</f>
        <v>0</v>
      </c>
      <c r="AG37">
        <f>IFERROR(VLOOKUP(C37,'COPY DATA XPRO'!$C$7:$AI$58,31,FALSE),0)</f>
        <v>100</v>
      </c>
      <c r="AH37">
        <f>IFERROR(VLOOKUP(C37,'COPY DATA XPRO'!$C$7:$AI$58,32,FALSE),0)</f>
        <v>33.33</v>
      </c>
      <c r="AI37">
        <f>IFERROR(VLOOKUP(C37,'COPY DATA XPRO'!$C$7:$AI$58,33,FALSE),0)</f>
        <v>33.33</v>
      </c>
    </row>
    <row r="38" spans="2:35">
      <c r="C38" t="s">
        <v>110</v>
      </c>
      <c r="D38">
        <f>IFERROR(VLOOKUP(C38,'COPY DATA XPRO'!$C$7:$AI$58,2,FALSE),0)</f>
        <v>0</v>
      </c>
      <c r="E38">
        <f>IFERROR(VLOOKUP(C38,'COPY DATA XPRO'!$C$7:$AI$58,3,FALSE),0)</f>
        <v>44</v>
      </c>
      <c r="F38">
        <f>IFERROR(VLOOKUP(C38,'COPY DATA XPRO'!$C$7:$AI$58,4,FALSE),0)</f>
        <v>0</v>
      </c>
      <c r="G38">
        <f>IFERROR(VLOOKUP(C38,'COPY DATA XPRO'!$C$7:$AI$58,5,FALSE),0)</f>
        <v>1</v>
      </c>
      <c r="H38">
        <f>IFERROR(VLOOKUP(C38,'COPY DATA XPRO'!$C$7:$AI$58,6,FALSE),0)</f>
        <v>0</v>
      </c>
      <c r="I38">
        <f>IFERROR(VLOOKUP(C38,'COPY DATA XPRO'!$C$7:$AI$58,7,FALSE),0)</f>
        <v>0</v>
      </c>
      <c r="J38">
        <f>IFERROR(VLOOKUP(C38,'COPY DATA XPRO'!$C$7:$AI$58,8,FALSE),0)</f>
        <v>2</v>
      </c>
      <c r="K38">
        <f>IFERROR(VLOOKUP(C38,'COPY DATA XPRO'!$C$7:$AI$58,9,FALSE),0)</f>
        <v>0</v>
      </c>
      <c r="L38">
        <f>IFERROR(VLOOKUP(C38,'COPY DATA XPRO'!$C$7:$AI$58,10,FALSE),0)</f>
        <v>0</v>
      </c>
      <c r="M38">
        <f>IFERROR(VLOOKUP(C38,'COPY DATA XPRO'!$C$7:$AI$58,11,FALSE),0)</f>
        <v>1</v>
      </c>
      <c r="N38">
        <f>IFERROR(VLOOKUP(C38,'COPY DATA XPRO'!$C$7:$AI$58,12,FALSE),0)</f>
        <v>1</v>
      </c>
      <c r="O38">
        <f>IFERROR(VLOOKUP(C38,'COPY DATA XPRO'!$C$7:$AI$58,13,FALSE),0)</f>
        <v>1</v>
      </c>
      <c r="P38">
        <f>IFERROR(VLOOKUP(C38,'COPY DATA XPRO'!$C$7:$AI$58,14,FALSE),0)</f>
        <v>3</v>
      </c>
      <c r="Q38">
        <f>IFERROR(VLOOKUP(C38,'COPY DATA XPRO'!$C$7:$AI$58,15,FALSE),0)</f>
        <v>0</v>
      </c>
      <c r="R38">
        <f>IFERROR(VLOOKUP(C38,'COPY DATA XPRO'!$C$7:$AI$58,16,FALSE),0)</f>
        <v>1</v>
      </c>
      <c r="S38">
        <f>IFERROR(VLOOKUP(C38,'COPY DATA XPRO'!$C$7:$AI$58,17,FALSE),0)</f>
        <v>0</v>
      </c>
      <c r="T38">
        <f>IFERROR(VLOOKUP(C38,'COPY DATA XPRO'!$C$7:$AI$58,18,FALSE),0)</f>
        <v>0</v>
      </c>
      <c r="U38">
        <f>IFERROR(VLOOKUP(C38,'COPY DATA XPRO'!$C$7:$AI$58,19,FALSE),0)</f>
        <v>0</v>
      </c>
      <c r="V38">
        <f>IFERROR(VLOOKUP(C38,'COPY DATA XPRO'!$C$7:$AI$58,20,FALSE),0)</f>
        <v>0</v>
      </c>
      <c r="W38">
        <f>IFERROR(VLOOKUP(C38,'COPY DATA XPRO'!$C$7:$AI$58,21,FALSE),0)</f>
        <v>0</v>
      </c>
      <c r="X38">
        <f>IFERROR(VLOOKUP(C38,'COPY DATA XPRO'!$C$7:$AI$58,22,FALSE),0)</f>
        <v>1</v>
      </c>
      <c r="Y38">
        <f>IFERROR(VLOOKUP(C38,'COPY DATA XPRO'!$C$7:$AI$58,23,FALSE),0)</f>
        <v>0</v>
      </c>
      <c r="Z38">
        <f>IFERROR(VLOOKUP(C38,'COPY DATA XPRO'!$C$7:$AI$58,24,FALSE),0)</f>
        <v>23</v>
      </c>
      <c r="AA38">
        <f>IFERROR(VLOOKUP(C38,'COPY DATA XPRO'!$C$7:$AI$58,25,FALSE),0)</f>
        <v>0</v>
      </c>
      <c r="AB38">
        <f>IFERROR(VLOOKUP(C38,'COPY DATA XPRO'!$C$7:$AI$58,26,FALSE),0)</f>
        <v>0</v>
      </c>
      <c r="AC38">
        <f>IFERROR(VLOOKUP(C38,'COPY DATA XPRO'!$C$7:$AI$58,27,FALSE),0)</f>
        <v>0</v>
      </c>
      <c r="AD38">
        <f>IFERROR(VLOOKUP(C38,'COPY DATA XPRO'!$C$7:$AI$58,28,FALSE),0)</f>
        <v>0</v>
      </c>
      <c r="AE38">
        <f>IFERROR(VLOOKUP(C38,'COPY DATA XPRO'!$C$7:$AI$58,29,FALSE),0)</f>
        <v>0</v>
      </c>
      <c r="AF38">
        <f>IFERROR(VLOOKUP(C38,'COPY DATA XPRO'!$C$7:$AI$58,30,FALSE),0)</f>
        <v>14</v>
      </c>
      <c r="AG38">
        <f>IFERROR(VLOOKUP(C38,'COPY DATA XPRO'!$C$7:$AI$58,31,FALSE),0)</f>
        <v>61.36</v>
      </c>
      <c r="AH38">
        <f>IFERROR(VLOOKUP(C38,'COPY DATA XPRO'!$C$7:$AI$58,32,FALSE),0)</f>
        <v>76.67</v>
      </c>
      <c r="AI38">
        <f>IFERROR(VLOOKUP(C38,'COPY DATA XPRO'!$C$7:$AI$58,33,FALSE),0)</f>
        <v>85.19</v>
      </c>
    </row>
    <row r="39" spans="2:35">
      <c r="C39" t="s">
        <v>111</v>
      </c>
      <c r="D39">
        <f>IFERROR(VLOOKUP(C39,'COPY DATA XPRO'!$C$7:$AI$58,2,FALSE),0)</f>
        <v>0</v>
      </c>
      <c r="E39">
        <f>IFERROR(VLOOKUP(C39,'COPY DATA XPRO'!$C$7:$AI$58,3,FALSE),0)</f>
        <v>22</v>
      </c>
      <c r="F39">
        <f>IFERROR(VLOOKUP(C39,'COPY DATA XPRO'!$C$7:$AI$58,4,FALSE),0)</f>
        <v>0</v>
      </c>
      <c r="G39">
        <f>IFERROR(VLOOKUP(C39,'COPY DATA XPRO'!$C$7:$AI$58,5,FALSE),0)</f>
        <v>0</v>
      </c>
      <c r="H39">
        <f>IFERROR(VLOOKUP(C39,'COPY DATA XPRO'!$C$7:$AI$58,6,FALSE),0)</f>
        <v>0</v>
      </c>
      <c r="I39">
        <f>IFERROR(VLOOKUP(C39,'COPY DATA XPRO'!$C$7:$AI$58,7,FALSE),0)</f>
        <v>0</v>
      </c>
      <c r="J39">
        <f>IFERROR(VLOOKUP(C39,'COPY DATA XPRO'!$C$7:$AI$58,8,FALSE),0)</f>
        <v>2</v>
      </c>
      <c r="K39">
        <f>IFERROR(VLOOKUP(C39,'COPY DATA XPRO'!$C$7:$AI$58,9,FALSE),0)</f>
        <v>1</v>
      </c>
      <c r="L39">
        <f>IFERROR(VLOOKUP(C39,'COPY DATA XPRO'!$C$7:$AI$58,10,FALSE),0)</f>
        <v>0</v>
      </c>
      <c r="M39">
        <f>IFERROR(VLOOKUP(C39,'COPY DATA XPRO'!$C$7:$AI$58,11,FALSE),0)</f>
        <v>0</v>
      </c>
      <c r="N39">
        <f>IFERROR(VLOOKUP(C39,'COPY DATA XPRO'!$C$7:$AI$58,12,FALSE),0)</f>
        <v>2</v>
      </c>
      <c r="O39">
        <f>IFERROR(VLOOKUP(C39,'COPY DATA XPRO'!$C$7:$AI$58,13,FALSE),0)</f>
        <v>0</v>
      </c>
      <c r="P39">
        <f>IFERROR(VLOOKUP(C39,'COPY DATA XPRO'!$C$7:$AI$58,14,FALSE),0)</f>
        <v>2</v>
      </c>
      <c r="Q39">
        <f>IFERROR(VLOOKUP(C39,'COPY DATA XPRO'!$C$7:$AI$58,15,FALSE),0)</f>
        <v>3</v>
      </c>
      <c r="R39">
        <f>IFERROR(VLOOKUP(C39,'COPY DATA XPRO'!$C$7:$AI$58,16,FALSE),0)</f>
        <v>0</v>
      </c>
      <c r="S39">
        <f>IFERROR(VLOOKUP(C39,'COPY DATA XPRO'!$C$7:$AI$58,17,FALSE),0)</f>
        <v>0</v>
      </c>
      <c r="T39">
        <f>IFERROR(VLOOKUP(C39,'COPY DATA XPRO'!$C$7:$AI$58,18,FALSE),0)</f>
        <v>2</v>
      </c>
      <c r="U39">
        <f>IFERROR(VLOOKUP(C39,'COPY DATA XPRO'!$C$7:$AI$58,19,FALSE),0)</f>
        <v>0</v>
      </c>
      <c r="V39">
        <f>IFERROR(VLOOKUP(C39,'COPY DATA XPRO'!$C$7:$AI$58,20,FALSE),0)</f>
        <v>1</v>
      </c>
      <c r="W39">
        <f>IFERROR(VLOOKUP(C39,'COPY DATA XPRO'!$C$7:$AI$58,21,FALSE),0)</f>
        <v>0</v>
      </c>
      <c r="X39">
        <f>IFERROR(VLOOKUP(C39,'COPY DATA XPRO'!$C$7:$AI$58,22,FALSE),0)</f>
        <v>6</v>
      </c>
      <c r="Y39">
        <f>IFERROR(VLOOKUP(C39,'COPY DATA XPRO'!$C$7:$AI$58,23,FALSE),0)</f>
        <v>1</v>
      </c>
      <c r="Z39">
        <f>IFERROR(VLOOKUP(C39,'COPY DATA XPRO'!$C$7:$AI$58,24,FALSE),0)</f>
        <v>9</v>
      </c>
      <c r="AA39">
        <f>IFERROR(VLOOKUP(C39,'COPY DATA XPRO'!$C$7:$AI$58,25,FALSE),0)</f>
        <v>0</v>
      </c>
      <c r="AB39">
        <f>IFERROR(VLOOKUP(C39,'COPY DATA XPRO'!$C$7:$AI$58,26,FALSE),0)</f>
        <v>0</v>
      </c>
      <c r="AC39">
        <f>IFERROR(VLOOKUP(C39,'COPY DATA XPRO'!$C$7:$AI$58,27,FALSE),0)</f>
        <v>0</v>
      </c>
      <c r="AD39">
        <f>IFERROR(VLOOKUP(C39,'COPY DATA XPRO'!$C$7:$AI$58,28,FALSE),0)</f>
        <v>1</v>
      </c>
      <c r="AE39">
        <f>IFERROR(VLOOKUP(C39,'COPY DATA XPRO'!$C$7:$AI$58,29,FALSE),0)</f>
        <v>1</v>
      </c>
      <c r="AF39">
        <f>IFERROR(VLOOKUP(C39,'COPY DATA XPRO'!$C$7:$AI$58,30,FALSE),0)</f>
        <v>0</v>
      </c>
      <c r="AG39">
        <f>IFERROR(VLOOKUP(C39,'COPY DATA XPRO'!$C$7:$AI$58,31,FALSE),0)</f>
        <v>86.36</v>
      </c>
      <c r="AH39">
        <f>IFERROR(VLOOKUP(C39,'COPY DATA XPRO'!$C$7:$AI$58,32,FALSE),0)</f>
        <v>42.86</v>
      </c>
      <c r="AI39">
        <f>IFERROR(VLOOKUP(C39,'COPY DATA XPRO'!$C$7:$AI$58,33,FALSE),0)</f>
        <v>50</v>
      </c>
    </row>
    <row r="40" spans="2:35">
      <c r="C40" t="s">
        <v>112</v>
      </c>
      <c r="D40">
        <f>IFERROR(VLOOKUP(C40,'COPY DATA XPRO'!$C$7:$AI$58,2,FALSE),0)</f>
        <v>0</v>
      </c>
      <c r="E40">
        <f>IFERROR(VLOOKUP(C40,'COPY DATA XPRO'!$C$7:$AI$58,3,FALSE),0)</f>
        <v>67</v>
      </c>
      <c r="F40">
        <f>IFERROR(VLOOKUP(C40,'COPY DATA XPRO'!$C$7:$AI$58,4,FALSE),0)</f>
        <v>0</v>
      </c>
      <c r="G40">
        <f>IFERROR(VLOOKUP(C40,'COPY DATA XPRO'!$C$7:$AI$58,5,FALSE),0)</f>
        <v>1</v>
      </c>
      <c r="H40">
        <f>IFERROR(VLOOKUP(C40,'COPY DATA XPRO'!$C$7:$AI$58,6,FALSE),0)</f>
        <v>0</v>
      </c>
      <c r="I40">
        <f>IFERROR(VLOOKUP(C40,'COPY DATA XPRO'!$C$7:$AI$58,7,FALSE),0)</f>
        <v>0</v>
      </c>
      <c r="J40">
        <f>IFERROR(VLOOKUP(C40,'COPY DATA XPRO'!$C$7:$AI$58,8,FALSE),0)</f>
        <v>4</v>
      </c>
      <c r="K40">
        <f>IFERROR(VLOOKUP(C40,'COPY DATA XPRO'!$C$7:$AI$58,9,FALSE),0)</f>
        <v>1</v>
      </c>
      <c r="L40">
        <f>IFERROR(VLOOKUP(C40,'COPY DATA XPRO'!$C$7:$AI$58,10,FALSE),0)</f>
        <v>0</v>
      </c>
      <c r="M40">
        <f>IFERROR(VLOOKUP(C40,'COPY DATA XPRO'!$C$7:$AI$58,11,FALSE),0)</f>
        <v>0</v>
      </c>
      <c r="N40">
        <f>IFERROR(VLOOKUP(C40,'COPY DATA XPRO'!$C$7:$AI$58,12,FALSE),0)</f>
        <v>4</v>
      </c>
      <c r="O40">
        <f>IFERROR(VLOOKUP(C40,'COPY DATA XPRO'!$C$7:$AI$58,13,FALSE),0)</f>
        <v>2</v>
      </c>
      <c r="P40">
        <f>IFERROR(VLOOKUP(C40,'COPY DATA XPRO'!$C$7:$AI$58,14,FALSE),0)</f>
        <v>6</v>
      </c>
      <c r="Q40">
        <f>IFERROR(VLOOKUP(C40,'COPY DATA XPRO'!$C$7:$AI$58,15,FALSE),0)</f>
        <v>0</v>
      </c>
      <c r="R40">
        <f>IFERROR(VLOOKUP(C40,'COPY DATA XPRO'!$C$7:$AI$58,16,FALSE),0)</f>
        <v>0</v>
      </c>
      <c r="S40">
        <f>IFERROR(VLOOKUP(C40,'COPY DATA XPRO'!$C$7:$AI$58,17,FALSE),0)</f>
        <v>0</v>
      </c>
      <c r="T40">
        <f>IFERROR(VLOOKUP(C40,'COPY DATA XPRO'!$C$7:$AI$58,18,FALSE),0)</f>
        <v>0</v>
      </c>
      <c r="U40">
        <f>IFERROR(VLOOKUP(C40,'COPY DATA XPRO'!$C$7:$AI$58,19,FALSE),0)</f>
        <v>0</v>
      </c>
      <c r="V40">
        <f>IFERROR(VLOOKUP(C40,'COPY DATA XPRO'!$C$7:$AI$58,20,FALSE),0)</f>
        <v>0</v>
      </c>
      <c r="W40">
        <f>IFERROR(VLOOKUP(C40,'COPY DATA XPRO'!$C$7:$AI$58,21,FALSE),0)</f>
        <v>0</v>
      </c>
      <c r="X40">
        <f>IFERROR(VLOOKUP(C40,'COPY DATA XPRO'!$C$7:$AI$58,22,FALSE),0)</f>
        <v>0</v>
      </c>
      <c r="Y40">
        <f>IFERROR(VLOOKUP(C40,'COPY DATA XPRO'!$C$7:$AI$58,23,FALSE),0)</f>
        <v>0</v>
      </c>
      <c r="Z40">
        <f>IFERROR(VLOOKUP(C40,'COPY DATA XPRO'!$C$7:$AI$58,24,FALSE),0)</f>
        <v>41</v>
      </c>
      <c r="AA40">
        <f>IFERROR(VLOOKUP(C40,'COPY DATA XPRO'!$C$7:$AI$58,25,FALSE),0)</f>
        <v>0</v>
      </c>
      <c r="AB40">
        <f>IFERROR(VLOOKUP(C40,'COPY DATA XPRO'!$C$7:$AI$58,26,FALSE),0)</f>
        <v>0</v>
      </c>
      <c r="AC40">
        <f>IFERROR(VLOOKUP(C40,'COPY DATA XPRO'!$C$7:$AI$58,27,FALSE),0)</f>
        <v>0</v>
      </c>
      <c r="AD40">
        <f>IFERROR(VLOOKUP(C40,'COPY DATA XPRO'!$C$7:$AI$58,28,FALSE),0)</f>
        <v>0</v>
      </c>
      <c r="AE40">
        <f>IFERROR(VLOOKUP(C40,'COPY DATA XPRO'!$C$7:$AI$58,29,FALSE),0)</f>
        <v>0</v>
      </c>
      <c r="AF40">
        <f>IFERROR(VLOOKUP(C40,'COPY DATA XPRO'!$C$7:$AI$58,30,FALSE),0)</f>
        <v>14</v>
      </c>
      <c r="AG40">
        <f>IFERROR(VLOOKUP(C40,'COPY DATA XPRO'!$C$7:$AI$58,31,FALSE),0)</f>
        <v>70.150000000000006</v>
      </c>
      <c r="AH40">
        <f>IFERROR(VLOOKUP(C40,'COPY DATA XPRO'!$C$7:$AI$58,32,FALSE),0)</f>
        <v>78.849999999999994</v>
      </c>
      <c r="AI40">
        <f>IFERROR(VLOOKUP(C40,'COPY DATA XPRO'!$C$7:$AI$58,33,FALSE),0)</f>
        <v>87.23</v>
      </c>
    </row>
    <row r="41" spans="2:35">
      <c r="C41" t="s">
        <v>113</v>
      </c>
      <c r="D41">
        <f>IFERROR(VLOOKUP(C41,'COPY DATA XPRO'!$C$7:$AI$58,2,FALSE),0)</f>
        <v>0</v>
      </c>
      <c r="E41">
        <f>IFERROR(VLOOKUP(C41,'COPY DATA XPRO'!$C$7:$AI$58,3,FALSE),0)</f>
        <v>15</v>
      </c>
      <c r="F41">
        <f>IFERROR(VLOOKUP(C41,'COPY DATA XPRO'!$C$7:$AI$58,4,FALSE),0)</f>
        <v>0</v>
      </c>
      <c r="G41">
        <f>IFERROR(VLOOKUP(C41,'COPY DATA XPRO'!$C$7:$AI$58,5,FALSE),0)</f>
        <v>0</v>
      </c>
      <c r="H41">
        <f>IFERROR(VLOOKUP(C41,'COPY DATA XPRO'!$C$7:$AI$58,6,FALSE),0)</f>
        <v>1</v>
      </c>
      <c r="I41">
        <f>IFERROR(VLOOKUP(C41,'COPY DATA XPRO'!$C$7:$AI$58,7,FALSE),0)</f>
        <v>1</v>
      </c>
      <c r="J41">
        <f>IFERROR(VLOOKUP(C41,'COPY DATA XPRO'!$C$7:$AI$58,8,FALSE),0)</f>
        <v>1</v>
      </c>
      <c r="K41">
        <f>IFERROR(VLOOKUP(C41,'COPY DATA XPRO'!$C$7:$AI$58,9,FALSE),0)</f>
        <v>0</v>
      </c>
      <c r="L41">
        <f>IFERROR(VLOOKUP(C41,'COPY DATA XPRO'!$C$7:$AI$58,10,FALSE),0)</f>
        <v>0</v>
      </c>
      <c r="M41">
        <f>IFERROR(VLOOKUP(C41,'COPY DATA XPRO'!$C$7:$AI$58,11,FALSE),0)</f>
        <v>0</v>
      </c>
      <c r="N41">
        <f>IFERROR(VLOOKUP(C41,'COPY DATA XPRO'!$C$7:$AI$58,12,FALSE),0)</f>
        <v>0</v>
      </c>
      <c r="O41">
        <f>IFERROR(VLOOKUP(C41,'COPY DATA XPRO'!$C$7:$AI$58,13,FALSE),0)</f>
        <v>2</v>
      </c>
      <c r="P41">
        <f>IFERROR(VLOOKUP(C41,'COPY DATA XPRO'!$C$7:$AI$58,14,FALSE),0)</f>
        <v>2</v>
      </c>
      <c r="Q41">
        <f>IFERROR(VLOOKUP(C41,'COPY DATA XPRO'!$C$7:$AI$58,15,FALSE),0)</f>
        <v>0</v>
      </c>
      <c r="R41">
        <f>IFERROR(VLOOKUP(C41,'COPY DATA XPRO'!$C$7:$AI$58,16,FALSE),0)</f>
        <v>1</v>
      </c>
      <c r="S41">
        <f>IFERROR(VLOOKUP(C41,'COPY DATA XPRO'!$C$7:$AI$58,17,FALSE),0)</f>
        <v>0</v>
      </c>
      <c r="T41">
        <f>IFERROR(VLOOKUP(C41,'COPY DATA XPRO'!$C$7:$AI$58,18,FALSE),0)</f>
        <v>0</v>
      </c>
      <c r="U41">
        <f>IFERROR(VLOOKUP(C41,'COPY DATA XPRO'!$C$7:$AI$58,19,FALSE),0)</f>
        <v>0</v>
      </c>
      <c r="V41">
        <f>IFERROR(VLOOKUP(C41,'COPY DATA XPRO'!$C$7:$AI$58,20,FALSE),0)</f>
        <v>0</v>
      </c>
      <c r="W41">
        <f>IFERROR(VLOOKUP(C41,'COPY DATA XPRO'!$C$7:$AI$58,21,FALSE),0)</f>
        <v>0</v>
      </c>
      <c r="X41">
        <f>IFERROR(VLOOKUP(C41,'COPY DATA XPRO'!$C$7:$AI$58,22,FALSE),0)</f>
        <v>1</v>
      </c>
      <c r="Y41">
        <f>IFERROR(VLOOKUP(C41,'COPY DATA XPRO'!$C$7:$AI$58,23,FALSE),0)</f>
        <v>0</v>
      </c>
      <c r="Z41">
        <f>IFERROR(VLOOKUP(C41,'COPY DATA XPRO'!$C$7:$AI$58,24,FALSE),0)</f>
        <v>8</v>
      </c>
      <c r="AA41">
        <f>IFERROR(VLOOKUP(C41,'COPY DATA XPRO'!$C$7:$AI$58,25,FALSE),0)</f>
        <v>0</v>
      </c>
      <c r="AB41">
        <f>IFERROR(VLOOKUP(C41,'COPY DATA XPRO'!$C$7:$AI$58,26,FALSE),0)</f>
        <v>0</v>
      </c>
      <c r="AC41">
        <f>IFERROR(VLOOKUP(C41,'COPY DATA XPRO'!$C$7:$AI$58,27,FALSE),0)</f>
        <v>0</v>
      </c>
      <c r="AD41">
        <f>IFERROR(VLOOKUP(C41,'COPY DATA XPRO'!$C$7:$AI$58,28,FALSE),0)</f>
        <v>1</v>
      </c>
      <c r="AE41">
        <f>IFERROR(VLOOKUP(C41,'COPY DATA XPRO'!$C$7:$AI$58,29,FALSE),0)</f>
        <v>1</v>
      </c>
      <c r="AF41">
        <f>IFERROR(VLOOKUP(C41,'COPY DATA XPRO'!$C$7:$AI$58,30,FALSE),0)</f>
        <v>0</v>
      </c>
      <c r="AG41">
        <f>IFERROR(VLOOKUP(C41,'COPY DATA XPRO'!$C$7:$AI$58,31,FALSE),0)</f>
        <v>80</v>
      </c>
      <c r="AH41">
        <f>IFERROR(VLOOKUP(C41,'COPY DATA XPRO'!$C$7:$AI$58,32,FALSE),0)</f>
        <v>57.14</v>
      </c>
      <c r="AI41">
        <f>IFERROR(VLOOKUP(C41,'COPY DATA XPRO'!$C$7:$AI$58,33,FALSE),0)</f>
        <v>72.73</v>
      </c>
    </row>
    <row r="42" spans="2:35">
      <c r="C42" t="s">
        <v>114</v>
      </c>
      <c r="D42">
        <f>IFERROR(VLOOKUP(C42,'COPY DATA XPRO'!$C$7:$AI$58,2,FALSE),0)</f>
        <v>0</v>
      </c>
      <c r="E42">
        <f>IFERROR(VLOOKUP(C42,'COPY DATA XPRO'!$C$7:$AI$58,3,FALSE),0)</f>
        <v>13</v>
      </c>
      <c r="F42">
        <f>IFERROR(VLOOKUP(C42,'COPY DATA XPRO'!$C$7:$AI$58,4,FALSE),0)</f>
        <v>0</v>
      </c>
      <c r="G42">
        <f>IFERROR(VLOOKUP(C42,'COPY DATA XPRO'!$C$7:$AI$58,5,FALSE),0)</f>
        <v>0</v>
      </c>
      <c r="H42">
        <f>IFERROR(VLOOKUP(C42,'COPY DATA XPRO'!$C$7:$AI$58,6,FALSE),0)</f>
        <v>1</v>
      </c>
      <c r="I42">
        <f>IFERROR(VLOOKUP(C42,'COPY DATA XPRO'!$C$7:$AI$58,7,FALSE),0)</f>
        <v>0</v>
      </c>
      <c r="J42">
        <f>IFERROR(VLOOKUP(C42,'COPY DATA XPRO'!$C$7:$AI$58,8,FALSE),0)</f>
        <v>0</v>
      </c>
      <c r="K42">
        <f>IFERROR(VLOOKUP(C42,'COPY DATA XPRO'!$C$7:$AI$58,9,FALSE),0)</f>
        <v>0</v>
      </c>
      <c r="L42">
        <f>IFERROR(VLOOKUP(C42,'COPY DATA XPRO'!$C$7:$AI$58,10,FALSE),0)</f>
        <v>0</v>
      </c>
      <c r="M42">
        <f>IFERROR(VLOOKUP(C42,'COPY DATA XPRO'!$C$7:$AI$58,11,FALSE),0)</f>
        <v>0</v>
      </c>
      <c r="N42">
        <f>IFERROR(VLOOKUP(C42,'COPY DATA XPRO'!$C$7:$AI$58,12,FALSE),0)</f>
        <v>0</v>
      </c>
      <c r="O42">
        <f>IFERROR(VLOOKUP(C42,'COPY DATA XPRO'!$C$7:$AI$58,13,FALSE),0)</f>
        <v>0</v>
      </c>
      <c r="P42">
        <f>IFERROR(VLOOKUP(C42,'COPY DATA XPRO'!$C$7:$AI$58,14,FALSE),0)</f>
        <v>0</v>
      </c>
      <c r="Q42">
        <f>IFERROR(VLOOKUP(C42,'COPY DATA XPRO'!$C$7:$AI$58,15,FALSE),0)</f>
        <v>0</v>
      </c>
      <c r="R42">
        <f>IFERROR(VLOOKUP(C42,'COPY DATA XPRO'!$C$7:$AI$58,16,FALSE),0)</f>
        <v>0</v>
      </c>
      <c r="S42">
        <f>IFERROR(VLOOKUP(C42,'COPY DATA XPRO'!$C$7:$AI$58,17,FALSE),0)</f>
        <v>0</v>
      </c>
      <c r="T42">
        <f>IFERROR(VLOOKUP(C42,'COPY DATA XPRO'!$C$7:$AI$58,18,FALSE),0)</f>
        <v>0</v>
      </c>
      <c r="U42">
        <f>IFERROR(VLOOKUP(C42,'COPY DATA XPRO'!$C$7:$AI$58,19,FALSE),0)</f>
        <v>0</v>
      </c>
      <c r="V42">
        <f>IFERROR(VLOOKUP(C42,'COPY DATA XPRO'!$C$7:$AI$58,20,FALSE),0)</f>
        <v>0</v>
      </c>
      <c r="W42">
        <f>IFERROR(VLOOKUP(C42,'COPY DATA XPRO'!$C$7:$AI$58,21,FALSE),0)</f>
        <v>0</v>
      </c>
      <c r="X42">
        <f>IFERROR(VLOOKUP(C42,'COPY DATA XPRO'!$C$7:$AI$58,22,FALSE),0)</f>
        <v>0</v>
      </c>
      <c r="Y42">
        <f>IFERROR(VLOOKUP(C42,'COPY DATA XPRO'!$C$7:$AI$58,23,FALSE),0)</f>
        <v>0</v>
      </c>
      <c r="Z42">
        <f>IFERROR(VLOOKUP(C42,'COPY DATA XPRO'!$C$7:$AI$58,24,FALSE),0)</f>
        <v>12</v>
      </c>
      <c r="AA42">
        <f>IFERROR(VLOOKUP(C42,'COPY DATA XPRO'!$C$7:$AI$58,25,FALSE),0)</f>
        <v>0</v>
      </c>
      <c r="AB42">
        <f>IFERROR(VLOOKUP(C42,'COPY DATA XPRO'!$C$7:$AI$58,26,FALSE),0)</f>
        <v>0</v>
      </c>
      <c r="AC42">
        <f>IFERROR(VLOOKUP(C42,'COPY DATA XPRO'!$C$7:$AI$58,27,FALSE),0)</f>
        <v>0</v>
      </c>
      <c r="AD42">
        <f>IFERROR(VLOOKUP(C42,'COPY DATA XPRO'!$C$7:$AI$58,28,FALSE),0)</f>
        <v>0</v>
      </c>
      <c r="AE42">
        <f>IFERROR(VLOOKUP(C42,'COPY DATA XPRO'!$C$7:$AI$58,29,FALSE),0)</f>
        <v>0</v>
      </c>
      <c r="AF42">
        <f>IFERROR(VLOOKUP(C42,'COPY DATA XPRO'!$C$7:$AI$58,30,FALSE),0)</f>
        <v>0</v>
      </c>
      <c r="AG42">
        <f>IFERROR(VLOOKUP(C42,'COPY DATA XPRO'!$C$7:$AI$58,31,FALSE),0)</f>
        <v>92.31</v>
      </c>
      <c r="AH42">
        <f>IFERROR(VLOOKUP(C42,'COPY DATA XPRO'!$C$7:$AI$58,32,FALSE),0)</f>
        <v>92.31</v>
      </c>
      <c r="AI42">
        <f>IFERROR(VLOOKUP(C42,'COPY DATA XPRO'!$C$7:$AI$58,33,FALSE),0)</f>
        <v>100</v>
      </c>
    </row>
    <row r="43" spans="2:35">
      <c r="C43" t="s">
        <v>115</v>
      </c>
      <c r="D43">
        <f>IFERROR(VLOOKUP(C43,'COPY DATA XPRO'!$C$7:$AI$58,2,FALSE),0)</f>
        <v>0</v>
      </c>
      <c r="E43">
        <f>IFERROR(VLOOKUP(C43,'COPY DATA XPRO'!$C$7:$AI$58,3,FALSE),0)</f>
        <v>39</v>
      </c>
      <c r="F43">
        <f>IFERROR(VLOOKUP(C43,'COPY DATA XPRO'!$C$7:$AI$58,4,FALSE),0)</f>
        <v>0</v>
      </c>
      <c r="G43">
        <f>IFERROR(VLOOKUP(C43,'COPY DATA XPRO'!$C$7:$AI$58,5,FALSE),0)</f>
        <v>0</v>
      </c>
      <c r="H43">
        <f>IFERROR(VLOOKUP(C43,'COPY DATA XPRO'!$C$7:$AI$58,6,FALSE),0)</f>
        <v>0</v>
      </c>
      <c r="I43">
        <f>IFERROR(VLOOKUP(C43,'COPY DATA XPRO'!$C$7:$AI$58,7,FALSE),0)</f>
        <v>1</v>
      </c>
      <c r="J43">
        <f>IFERROR(VLOOKUP(C43,'COPY DATA XPRO'!$C$7:$AI$58,8,FALSE),0)</f>
        <v>4</v>
      </c>
      <c r="K43">
        <f>IFERROR(VLOOKUP(C43,'COPY DATA XPRO'!$C$7:$AI$58,9,FALSE),0)</f>
        <v>2</v>
      </c>
      <c r="L43">
        <f>IFERROR(VLOOKUP(C43,'COPY DATA XPRO'!$C$7:$AI$58,10,FALSE),0)</f>
        <v>0</v>
      </c>
      <c r="M43">
        <f>IFERROR(VLOOKUP(C43,'COPY DATA XPRO'!$C$7:$AI$58,11,FALSE),0)</f>
        <v>1</v>
      </c>
      <c r="N43">
        <f>IFERROR(VLOOKUP(C43,'COPY DATA XPRO'!$C$7:$AI$58,12,FALSE),0)</f>
        <v>0</v>
      </c>
      <c r="O43">
        <f>IFERROR(VLOOKUP(C43,'COPY DATA XPRO'!$C$7:$AI$58,13,FALSE),0)</f>
        <v>3</v>
      </c>
      <c r="P43">
        <f>IFERROR(VLOOKUP(C43,'COPY DATA XPRO'!$C$7:$AI$58,14,FALSE),0)</f>
        <v>4</v>
      </c>
      <c r="Q43">
        <f>IFERROR(VLOOKUP(C43,'COPY DATA XPRO'!$C$7:$AI$58,15,FALSE),0)</f>
        <v>1</v>
      </c>
      <c r="R43">
        <f>IFERROR(VLOOKUP(C43,'COPY DATA XPRO'!$C$7:$AI$58,16,FALSE),0)</f>
        <v>0</v>
      </c>
      <c r="S43">
        <f>IFERROR(VLOOKUP(C43,'COPY DATA XPRO'!$C$7:$AI$58,17,FALSE),0)</f>
        <v>0</v>
      </c>
      <c r="T43">
        <f>IFERROR(VLOOKUP(C43,'COPY DATA XPRO'!$C$7:$AI$58,18,FALSE),0)</f>
        <v>0</v>
      </c>
      <c r="U43">
        <f>IFERROR(VLOOKUP(C43,'COPY DATA XPRO'!$C$7:$AI$58,19,FALSE),0)</f>
        <v>0</v>
      </c>
      <c r="V43">
        <f>IFERROR(VLOOKUP(C43,'COPY DATA XPRO'!$C$7:$AI$58,20,FALSE),0)</f>
        <v>0</v>
      </c>
      <c r="W43">
        <f>IFERROR(VLOOKUP(C43,'COPY DATA XPRO'!$C$7:$AI$58,21,FALSE),0)</f>
        <v>0</v>
      </c>
      <c r="X43">
        <f>IFERROR(VLOOKUP(C43,'COPY DATA XPRO'!$C$7:$AI$58,22,FALSE),0)</f>
        <v>1</v>
      </c>
      <c r="Y43">
        <f>IFERROR(VLOOKUP(C43,'COPY DATA XPRO'!$C$7:$AI$58,23,FALSE),0)</f>
        <v>0</v>
      </c>
      <c r="Z43">
        <f>IFERROR(VLOOKUP(C43,'COPY DATA XPRO'!$C$7:$AI$58,24,FALSE),0)</f>
        <v>20</v>
      </c>
      <c r="AA43">
        <f>IFERROR(VLOOKUP(C43,'COPY DATA XPRO'!$C$7:$AI$58,25,FALSE),0)</f>
        <v>2</v>
      </c>
      <c r="AB43">
        <f>IFERROR(VLOOKUP(C43,'COPY DATA XPRO'!$C$7:$AI$58,26,FALSE),0)</f>
        <v>2</v>
      </c>
      <c r="AC43">
        <f>IFERROR(VLOOKUP(C43,'COPY DATA XPRO'!$C$7:$AI$58,27,FALSE),0)</f>
        <v>0</v>
      </c>
      <c r="AD43">
        <f>IFERROR(VLOOKUP(C43,'COPY DATA XPRO'!$C$7:$AI$58,28,FALSE),0)</f>
        <v>0</v>
      </c>
      <c r="AE43">
        <f>IFERROR(VLOOKUP(C43,'COPY DATA XPRO'!$C$7:$AI$58,29,FALSE),0)</f>
        <v>4</v>
      </c>
      <c r="AF43">
        <f>IFERROR(VLOOKUP(C43,'COPY DATA XPRO'!$C$7:$AI$58,30,FALSE),0)</f>
        <v>4</v>
      </c>
      <c r="AG43">
        <f>IFERROR(VLOOKUP(C43,'COPY DATA XPRO'!$C$7:$AI$58,31,FALSE),0)</f>
        <v>74.36</v>
      </c>
      <c r="AH43">
        <f>IFERROR(VLOOKUP(C43,'COPY DATA XPRO'!$C$7:$AI$58,32,FALSE),0)</f>
        <v>62.5</v>
      </c>
      <c r="AI43">
        <f>IFERROR(VLOOKUP(C43,'COPY DATA XPRO'!$C$7:$AI$58,33,FALSE),0)</f>
        <v>80</v>
      </c>
    </row>
    <row r="44" spans="2:35">
      <c r="C44" t="s">
        <v>116</v>
      </c>
      <c r="D44">
        <f>IFERROR(VLOOKUP(C44,'COPY DATA XPRO'!$C$7:$AI$58,2,FALSE),0)</f>
        <v>0</v>
      </c>
      <c r="E44">
        <f>IFERROR(VLOOKUP(C44,'COPY DATA XPRO'!$C$7:$AI$58,3,FALSE),0)</f>
        <v>47</v>
      </c>
      <c r="F44">
        <f>IFERROR(VLOOKUP(C44,'COPY DATA XPRO'!$C$7:$AI$58,4,FALSE),0)</f>
        <v>0</v>
      </c>
      <c r="G44">
        <f>IFERROR(VLOOKUP(C44,'COPY DATA XPRO'!$C$7:$AI$58,5,FALSE),0)</f>
        <v>0</v>
      </c>
      <c r="H44">
        <f>IFERROR(VLOOKUP(C44,'COPY DATA XPRO'!$C$7:$AI$58,6,FALSE),0)</f>
        <v>2</v>
      </c>
      <c r="I44">
        <f>IFERROR(VLOOKUP(C44,'COPY DATA XPRO'!$C$7:$AI$58,7,FALSE),0)</f>
        <v>0</v>
      </c>
      <c r="J44">
        <f>IFERROR(VLOOKUP(C44,'COPY DATA XPRO'!$C$7:$AI$58,8,FALSE),0)</f>
        <v>6</v>
      </c>
      <c r="K44">
        <f>IFERROR(VLOOKUP(C44,'COPY DATA XPRO'!$C$7:$AI$58,9,FALSE),0)</f>
        <v>1</v>
      </c>
      <c r="L44">
        <f>IFERROR(VLOOKUP(C44,'COPY DATA XPRO'!$C$7:$AI$58,10,FALSE),0)</f>
        <v>0</v>
      </c>
      <c r="M44">
        <f>IFERROR(VLOOKUP(C44,'COPY DATA XPRO'!$C$7:$AI$58,11,FALSE),0)</f>
        <v>0</v>
      </c>
      <c r="N44">
        <f>IFERROR(VLOOKUP(C44,'COPY DATA XPRO'!$C$7:$AI$58,12,FALSE),0)</f>
        <v>2</v>
      </c>
      <c r="O44">
        <f>IFERROR(VLOOKUP(C44,'COPY DATA XPRO'!$C$7:$AI$58,13,FALSE),0)</f>
        <v>2</v>
      </c>
      <c r="P44">
        <f>IFERROR(VLOOKUP(C44,'COPY DATA XPRO'!$C$7:$AI$58,14,FALSE),0)</f>
        <v>4</v>
      </c>
      <c r="Q44">
        <f>IFERROR(VLOOKUP(C44,'COPY DATA XPRO'!$C$7:$AI$58,15,FALSE),0)</f>
        <v>0</v>
      </c>
      <c r="R44">
        <f>IFERROR(VLOOKUP(C44,'COPY DATA XPRO'!$C$7:$AI$58,16,FALSE),0)</f>
        <v>0</v>
      </c>
      <c r="S44">
        <f>IFERROR(VLOOKUP(C44,'COPY DATA XPRO'!$C$7:$AI$58,17,FALSE),0)</f>
        <v>0</v>
      </c>
      <c r="T44">
        <f>IFERROR(VLOOKUP(C44,'COPY DATA XPRO'!$C$7:$AI$58,18,FALSE),0)</f>
        <v>0</v>
      </c>
      <c r="U44">
        <f>IFERROR(VLOOKUP(C44,'COPY DATA XPRO'!$C$7:$AI$58,19,FALSE),0)</f>
        <v>0</v>
      </c>
      <c r="V44">
        <f>IFERROR(VLOOKUP(C44,'COPY DATA XPRO'!$C$7:$AI$58,20,FALSE),0)</f>
        <v>0</v>
      </c>
      <c r="W44">
        <f>IFERROR(VLOOKUP(C44,'COPY DATA XPRO'!$C$7:$AI$58,21,FALSE),0)</f>
        <v>0</v>
      </c>
      <c r="X44">
        <f>IFERROR(VLOOKUP(C44,'COPY DATA XPRO'!$C$7:$AI$58,22,FALSE),0)</f>
        <v>0</v>
      </c>
      <c r="Y44">
        <f>IFERROR(VLOOKUP(C44,'COPY DATA XPRO'!$C$7:$AI$58,23,FALSE),0)</f>
        <v>0</v>
      </c>
      <c r="Z44">
        <f>IFERROR(VLOOKUP(C44,'COPY DATA XPRO'!$C$7:$AI$58,24,FALSE),0)</f>
        <v>25</v>
      </c>
      <c r="AA44">
        <f>IFERROR(VLOOKUP(C44,'COPY DATA XPRO'!$C$7:$AI$58,25,FALSE),0)</f>
        <v>2</v>
      </c>
      <c r="AB44">
        <f>IFERROR(VLOOKUP(C44,'COPY DATA XPRO'!$C$7:$AI$58,26,FALSE),0)</f>
        <v>1</v>
      </c>
      <c r="AC44">
        <f>IFERROR(VLOOKUP(C44,'COPY DATA XPRO'!$C$7:$AI$58,27,FALSE),0)</f>
        <v>0</v>
      </c>
      <c r="AD44">
        <f>IFERROR(VLOOKUP(C44,'COPY DATA XPRO'!$C$7:$AI$58,28,FALSE),0)</f>
        <v>0</v>
      </c>
      <c r="AE44">
        <f>IFERROR(VLOOKUP(C44,'COPY DATA XPRO'!$C$7:$AI$58,29,FALSE),0)</f>
        <v>3</v>
      </c>
      <c r="AF44">
        <f>IFERROR(VLOOKUP(C44,'COPY DATA XPRO'!$C$7:$AI$58,30,FALSE),0)</f>
        <v>6</v>
      </c>
      <c r="AG44">
        <f>IFERROR(VLOOKUP(C44,'COPY DATA XPRO'!$C$7:$AI$58,31,FALSE),0)</f>
        <v>68.09</v>
      </c>
      <c r="AH44">
        <f>IFERROR(VLOOKUP(C44,'COPY DATA XPRO'!$C$7:$AI$58,32,FALSE),0)</f>
        <v>62.5</v>
      </c>
      <c r="AI44">
        <f>IFERROR(VLOOKUP(C44,'COPY DATA XPRO'!$C$7:$AI$58,33,FALSE),0)</f>
        <v>86.21</v>
      </c>
    </row>
    <row r="45" spans="2:35">
      <c r="C45" t="s">
        <v>117</v>
      </c>
      <c r="D45">
        <f>IFERROR(VLOOKUP(C45,'COPY DATA XPRO'!$C$7:$AI$58,2,FALSE),0)</f>
        <v>0</v>
      </c>
      <c r="E45">
        <f>IFERROR(VLOOKUP(C45,'COPY DATA XPRO'!$C$7:$AI$58,3,FALSE),0)</f>
        <v>13</v>
      </c>
      <c r="F45">
        <f>IFERROR(VLOOKUP(C45,'COPY DATA XPRO'!$C$7:$AI$58,4,FALSE),0)</f>
        <v>0</v>
      </c>
      <c r="G45">
        <f>IFERROR(VLOOKUP(C45,'COPY DATA XPRO'!$C$7:$AI$58,5,FALSE),0)</f>
        <v>0</v>
      </c>
      <c r="H45">
        <f>IFERROR(VLOOKUP(C45,'COPY DATA XPRO'!$C$7:$AI$58,6,FALSE),0)</f>
        <v>0</v>
      </c>
      <c r="I45">
        <f>IFERROR(VLOOKUP(C45,'COPY DATA XPRO'!$C$7:$AI$58,7,FALSE),0)</f>
        <v>0</v>
      </c>
      <c r="J45">
        <f>IFERROR(VLOOKUP(C45,'COPY DATA XPRO'!$C$7:$AI$58,8,FALSE),0)</f>
        <v>0</v>
      </c>
      <c r="K45">
        <f>IFERROR(VLOOKUP(C45,'COPY DATA XPRO'!$C$7:$AI$58,9,FALSE),0)</f>
        <v>2</v>
      </c>
      <c r="L45">
        <f>IFERROR(VLOOKUP(C45,'COPY DATA XPRO'!$C$7:$AI$58,10,FALSE),0)</f>
        <v>0</v>
      </c>
      <c r="M45">
        <f>IFERROR(VLOOKUP(C45,'COPY DATA XPRO'!$C$7:$AI$58,11,FALSE),0)</f>
        <v>2</v>
      </c>
      <c r="N45">
        <f>IFERROR(VLOOKUP(C45,'COPY DATA XPRO'!$C$7:$AI$58,12,FALSE),0)</f>
        <v>0</v>
      </c>
      <c r="O45">
        <f>IFERROR(VLOOKUP(C45,'COPY DATA XPRO'!$C$7:$AI$58,13,FALSE),0)</f>
        <v>2</v>
      </c>
      <c r="P45">
        <f>IFERROR(VLOOKUP(C45,'COPY DATA XPRO'!$C$7:$AI$58,14,FALSE),0)</f>
        <v>4</v>
      </c>
      <c r="Q45">
        <f>IFERROR(VLOOKUP(C45,'COPY DATA XPRO'!$C$7:$AI$58,15,FALSE),0)</f>
        <v>0</v>
      </c>
      <c r="R45">
        <f>IFERROR(VLOOKUP(C45,'COPY DATA XPRO'!$C$7:$AI$58,16,FALSE),0)</f>
        <v>0</v>
      </c>
      <c r="S45">
        <f>IFERROR(VLOOKUP(C45,'COPY DATA XPRO'!$C$7:$AI$58,17,FALSE),0)</f>
        <v>0</v>
      </c>
      <c r="T45">
        <f>IFERROR(VLOOKUP(C45,'COPY DATA XPRO'!$C$7:$AI$58,18,FALSE),0)</f>
        <v>0</v>
      </c>
      <c r="U45">
        <f>IFERROR(VLOOKUP(C45,'COPY DATA XPRO'!$C$7:$AI$58,19,FALSE),0)</f>
        <v>0</v>
      </c>
      <c r="V45">
        <f>IFERROR(VLOOKUP(C45,'COPY DATA XPRO'!$C$7:$AI$58,20,FALSE),0)</f>
        <v>0</v>
      </c>
      <c r="W45">
        <f>IFERROR(VLOOKUP(C45,'COPY DATA XPRO'!$C$7:$AI$58,21,FALSE),0)</f>
        <v>0</v>
      </c>
      <c r="X45">
        <f>IFERROR(VLOOKUP(C45,'COPY DATA XPRO'!$C$7:$AI$58,22,FALSE),0)</f>
        <v>0</v>
      </c>
      <c r="Y45">
        <f>IFERROR(VLOOKUP(C45,'COPY DATA XPRO'!$C$7:$AI$58,23,FALSE),0)</f>
        <v>4</v>
      </c>
      <c r="Z45">
        <f>IFERROR(VLOOKUP(C45,'COPY DATA XPRO'!$C$7:$AI$58,24,FALSE),0)</f>
        <v>3</v>
      </c>
      <c r="AA45">
        <f>IFERROR(VLOOKUP(C45,'COPY DATA XPRO'!$C$7:$AI$58,25,FALSE),0)</f>
        <v>0</v>
      </c>
      <c r="AB45">
        <f>IFERROR(VLOOKUP(C45,'COPY DATA XPRO'!$C$7:$AI$58,26,FALSE),0)</f>
        <v>0</v>
      </c>
      <c r="AC45">
        <f>IFERROR(VLOOKUP(C45,'COPY DATA XPRO'!$C$7:$AI$58,27,FALSE),0)</f>
        <v>0</v>
      </c>
      <c r="AD45">
        <f>IFERROR(VLOOKUP(C45,'COPY DATA XPRO'!$C$7:$AI$58,28,FALSE),0)</f>
        <v>0</v>
      </c>
      <c r="AE45">
        <f>IFERROR(VLOOKUP(C45,'COPY DATA XPRO'!$C$7:$AI$58,29,FALSE),0)</f>
        <v>0</v>
      </c>
      <c r="AF45">
        <f>IFERROR(VLOOKUP(C45,'COPY DATA XPRO'!$C$7:$AI$58,30,FALSE),0)</f>
        <v>0</v>
      </c>
      <c r="AG45">
        <f>IFERROR(VLOOKUP(C45,'COPY DATA XPRO'!$C$7:$AI$58,31,FALSE),0)</f>
        <v>84.62</v>
      </c>
      <c r="AH45">
        <f>IFERROR(VLOOKUP(C45,'COPY DATA XPRO'!$C$7:$AI$58,32,FALSE),0)</f>
        <v>27.27</v>
      </c>
      <c r="AI45">
        <f>IFERROR(VLOOKUP(C45,'COPY DATA XPRO'!$C$7:$AI$58,33,FALSE),0)</f>
        <v>27.27</v>
      </c>
    </row>
    <row r="46" spans="2:35">
      <c r="C46" t="s">
        <v>118</v>
      </c>
      <c r="D46">
        <f>IFERROR(VLOOKUP(C46,'COPY DATA XPRO'!$C$7:$AI$58,2,FALSE),0)</f>
        <v>0</v>
      </c>
      <c r="E46">
        <f>IFERROR(VLOOKUP(C46,'COPY DATA XPRO'!$C$7:$AI$58,3,FALSE),0)</f>
        <v>73</v>
      </c>
      <c r="F46">
        <f>IFERROR(VLOOKUP(C46,'COPY DATA XPRO'!$C$7:$AI$58,4,FALSE),0)</f>
        <v>0</v>
      </c>
      <c r="G46">
        <f>IFERROR(VLOOKUP(C46,'COPY DATA XPRO'!$C$7:$AI$58,5,FALSE),0)</f>
        <v>0</v>
      </c>
      <c r="H46">
        <f>IFERROR(VLOOKUP(C46,'COPY DATA XPRO'!$C$7:$AI$58,6,FALSE),0)</f>
        <v>0</v>
      </c>
      <c r="I46">
        <f>IFERROR(VLOOKUP(C46,'COPY DATA XPRO'!$C$7:$AI$58,7,FALSE),0)</f>
        <v>1</v>
      </c>
      <c r="J46">
        <f>IFERROR(VLOOKUP(C46,'COPY DATA XPRO'!$C$7:$AI$58,8,FALSE),0)</f>
        <v>1</v>
      </c>
      <c r="K46">
        <f>IFERROR(VLOOKUP(C46,'COPY DATA XPRO'!$C$7:$AI$58,9,FALSE),0)</f>
        <v>1</v>
      </c>
      <c r="L46">
        <f>IFERROR(VLOOKUP(C46,'COPY DATA XPRO'!$C$7:$AI$58,10,FALSE),0)</f>
        <v>0</v>
      </c>
      <c r="M46">
        <f>IFERROR(VLOOKUP(C46,'COPY DATA XPRO'!$C$7:$AI$58,11,FALSE),0)</f>
        <v>0</v>
      </c>
      <c r="N46">
        <f>IFERROR(VLOOKUP(C46,'COPY DATA XPRO'!$C$7:$AI$58,12,FALSE),0)</f>
        <v>2</v>
      </c>
      <c r="O46">
        <f>IFERROR(VLOOKUP(C46,'COPY DATA XPRO'!$C$7:$AI$58,13,FALSE),0)</f>
        <v>10</v>
      </c>
      <c r="P46">
        <f>IFERROR(VLOOKUP(C46,'COPY DATA XPRO'!$C$7:$AI$58,14,FALSE),0)</f>
        <v>12</v>
      </c>
      <c r="Q46">
        <f>IFERROR(VLOOKUP(C46,'COPY DATA XPRO'!$C$7:$AI$58,15,FALSE),0)</f>
        <v>0</v>
      </c>
      <c r="R46">
        <f>IFERROR(VLOOKUP(C46,'COPY DATA XPRO'!$C$7:$AI$58,16,FALSE),0)</f>
        <v>1</v>
      </c>
      <c r="S46">
        <f>IFERROR(VLOOKUP(C46,'COPY DATA XPRO'!$C$7:$AI$58,17,FALSE),0)</f>
        <v>0</v>
      </c>
      <c r="T46">
        <f>IFERROR(VLOOKUP(C46,'COPY DATA XPRO'!$C$7:$AI$58,18,FALSE),0)</f>
        <v>1</v>
      </c>
      <c r="U46">
        <f>IFERROR(VLOOKUP(C46,'COPY DATA XPRO'!$C$7:$AI$58,19,FALSE),0)</f>
        <v>1</v>
      </c>
      <c r="V46">
        <f>IFERROR(VLOOKUP(C46,'COPY DATA XPRO'!$C$7:$AI$58,20,FALSE),0)</f>
        <v>0</v>
      </c>
      <c r="W46">
        <f>IFERROR(VLOOKUP(C46,'COPY DATA XPRO'!$C$7:$AI$58,21,FALSE),0)</f>
        <v>0</v>
      </c>
      <c r="X46">
        <f>IFERROR(VLOOKUP(C46,'COPY DATA XPRO'!$C$7:$AI$58,22,FALSE),0)</f>
        <v>3</v>
      </c>
      <c r="Y46">
        <f>IFERROR(VLOOKUP(C46,'COPY DATA XPRO'!$C$7:$AI$58,23,FALSE),0)</f>
        <v>1</v>
      </c>
      <c r="Z46">
        <f>IFERROR(VLOOKUP(C46,'COPY DATA XPRO'!$C$7:$AI$58,24,FALSE),0)</f>
        <v>35</v>
      </c>
      <c r="AA46">
        <f>IFERROR(VLOOKUP(C46,'COPY DATA XPRO'!$C$7:$AI$58,25,FALSE),0)</f>
        <v>2</v>
      </c>
      <c r="AB46">
        <f>IFERROR(VLOOKUP(C46,'COPY DATA XPRO'!$C$7:$AI$58,26,FALSE),0)</f>
        <v>1</v>
      </c>
      <c r="AC46">
        <f>IFERROR(VLOOKUP(C46,'COPY DATA XPRO'!$C$7:$AI$58,27,FALSE),0)</f>
        <v>0</v>
      </c>
      <c r="AD46">
        <f>IFERROR(VLOOKUP(C46,'COPY DATA XPRO'!$C$7:$AI$58,28,FALSE),0)</f>
        <v>0</v>
      </c>
      <c r="AE46">
        <f>IFERROR(VLOOKUP(C46,'COPY DATA XPRO'!$C$7:$AI$58,29,FALSE),0)</f>
        <v>3</v>
      </c>
      <c r="AF46">
        <f>IFERROR(VLOOKUP(C46,'COPY DATA XPRO'!$C$7:$AI$58,30,FALSE),0)</f>
        <v>16</v>
      </c>
      <c r="AG46">
        <f>IFERROR(VLOOKUP(C46,'COPY DATA XPRO'!$C$7:$AI$58,31,FALSE),0)</f>
        <v>73.97</v>
      </c>
      <c r="AH46">
        <f>IFERROR(VLOOKUP(C46,'COPY DATA XPRO'!$C$7:$AI$58,32,FALSE),0)</f>
        <v>63.64</v>
      </c>
      <c r="AI46">
        <f>IFERROR(VLOOKUP(C46,'COPY DATA XPRO'!$C$7:$AI$58,33,FALSE),0)</f>
        <v>68.63</v>
      </c>
    </row>
    <row r="47" spans="2:35">
      <c r="C47" t="s">
        <v>119</v>
      </c>
      <c r="D47">
        <f>IFERROR(VLOOKUP(C47,'COPY DATA XPRO'!$C$7:$AI$58,2,FALSE),0)</f>
        <v>0</v>
      </c>
      <c r="E47">
        <f>IFERROR(VLOOKUP(C47,'COPY DATA XPRO'!$C$7:$AI$58,3,FALSE),0)</f>
        <v>0</v>
      </c>
      <c r="F47">
        <f>IFERROR(VLOOKUP(C47,'COPY DATA XPRO'!$C$7:$AI$58,4,FALSE),0)</f>
        <v>0</v>
      </c>
      <c r="G47">
        <f>IFERROR(VLOOKUP(C47,'COPY DATA XPRO'!$C$7:$AI$58,5,FALSE),0)</f>
        <v>0</v>
      </c>
      <c r="H47">
        <f>IFERROR(VLOOKUP(C47,'COPY DATA XPRO'!$C$7:$AI$58,6,FALSE),0)</f>
        <v>0</v>
      </c>
      <c r="I47">
        <f>IFERROR(VLOOKUP(C47,'COPY DATA XPRO'!$C$7:$AI$58,7,FALSE),0)</f>
        <v>0</v>
      </c>
      <c r="J47">
        <f>IFERROR(VLOOKUP(C47,'COPY DATA XPRO'!$C$7:$AI$58,8,FALSE),0)</f>
        <v>0</v>
      </c>
      <c r="K47">
        <f>IFERROR(VLOOKUP(C47,'COPY DATA XPRO'!$C$7:$AI$58,9,FALSE),0)</f>
        <v>0</v>
      </c>
      <c r="L47">
        <f>IFERROR(VLOOKUP(C47,'COPY DATA XPRO'!$C$7:$AI$58,10,FALSE),0)</f>
        <v>0</v>
      </c>
      <c r="M47">
        <f>IFERROR(VLOOKUP(C47,'COPY DATA XPRO'!$C$7:$AI$58,11,FALSE),0)</f>
        <v>0</v>
      </c>
      <c r="N47">
        <f>IFERROR(VLOOKUP(C47,'COPY DATA XPRO'!$C$7:$AI$58,12,FALSE),0)</f>
        <v>0</v>
      </c>
      <c r="O47">
        <f>IFERROR(VLOOKUP(C47,'COPY DATA XPRO'!$C$7:$AI$58,13,FALSE),0)</f>
        <v>0</v>
      </c>
      <c r="P47">
        <f>IFERROR(VLOOKUP(C47,'COPY DATA XPRO'!$C$7:$AI$58,14,FALSE),0)</f>
        <v>0</v>
      </c>
      <c r="Q47">
        <f>IFERROR(VLOOKUP(C47,'COPY DATA XPRO'!$C$7:$AI$58,15,FALSE),0)</f>
        <v>0</v>
      </c>
      <c r="R47">
        <f>IFERROR(VLOOKUP(C47,'COPY DATA XPRO'!$C$7:$AI$58,16,FALSE),0)</f>
        <v>0</v>
      </c>
      <c r="S47">
        <f>IFERROR(VLOOKUP(C47,'COPY DATA XPRO'!$C$7:$AI$58,17,FALSE),0)</f>
        <v>0</v>
      </c>
      <c r="T47">
        <f>IFERROR(VLOOKUP(C47,'COPY DATA XPRO'!$C$7:$AI$58,18,FALSE),0)</f>
        <v>0</v>
      </c>
      <c r="U47">
        <f>IFERROR(VLOOKUP(C47,'COPY DATA XPRO'!$C$7:$AI$58,19,FALSE),0)</f>
        <v>0</v>
      </c>
      <c r="V47">
        <f>IFERROR(VLOOKUP(C47,'COPY DATA XPRO'!$C$7:$AI$58,20,FALSE),0)</f>
        <v>0</v>
      </c>
      <c r="W47">
        <f>IFERROR(VLOOKUP(C47,'COPY DATA XPRO'!$C$7:$AI$58,21,FALSE),0)</f>
        <v>0</v>
      </c>
      <c r="X47">
        <f>IFERROR(VLOOKUP(C47,'COPY DATA XPRO'!$C$7:$AI$58,22,FALSE),0)</f>
        <v>0</v>
      </c>
      <c r="Y47">
        <f>IFERROR(VLOOKUP(C47,'COPY DATA XPRO'!$C$7:$AI$58,23,FALSE),0)</f>
        <v>0</v>
      </c>
      <c r="Z47">
        <f>IFERROR(VLOOKUP(C47,'COPY DATA XPRO'!$C$7:$AI$58,24,FALSE),0)</f>
        <v>0</v>
      </c>
      <c r="AA47">
        <f>IFERROR(VLOOKUP(C47,'COPY DATA XPRO'!$C$7:$AI$58,25,FALSE),0)</f>
        <v>0</v>
      </c>
      <c r="AB47">
        <f>IFERROR(VLOOKUP(C47,'COPY DATA XPRO'!$C$7:$AI$58,26,FALSE),0)</f>
        <v>0</v>
      </c>
      <c r="AC47">
        <f>IFERROR(VLOOKUP(C47,'COPY DATA XPRO'!$C$7:$AI$58,27,FALSE),0)</f>
        <v>0</v>
      </c>
      <c r="AD47">
        <f>IFERROR(VLOOKUP(C47,'COPY DATA XPRO'!$C$7:$AI$58,28,FALSE),0)</f>
        <v>0</v>
      </c>
      <c r="AE47">
        <f>IFERROR(VLOOKUP(C47,'COPY DATA XPRO'!$C$7:$AI$58,29,FALSE),0)</f>
        <v>0</v>
      </c>
      <c r="AF47">
        <f>IFERROR(VLOOKUP(C47,'COPY DATA XPRO'!$C$7:$AI$58,30,FALSE),0)</f>
        <v>0</v>
      </c>
      <c r="AG47">
        <f>IFERROR(VLOOKUP(C47,'COPY DATA XPRO'!$C$7:$AI$58,31,FALSE),0)</f>
        <v>0</v>
      </c>
      <c r="AH47">
        <f>IFERROR(VLOOKUP(C47,'COPY DATA XPRO'!$C$7:$AI$58,32,FALSE),0)</f>
        <v>0</v>
      </c>
      <c r="AI47">
        <f>IFERROR(VLOOKUP(C47,'COPY DATA XPRO'!$C$7:$AI$58,33,FALSE),0)</f>
        <v>0</v>
      </c>
    </row>
    <row r="48" spans="2:35">
      <c r="C48" t="s">
        <v>120</v>
      </c>
      <c r="D48">
        <f>IFERROR(VLOOKUP(C48,'COPY DATA XPRO'!$C$7:$AI$58,2,FALSE),0)</f>
        <v>0</v>
      </c>
      <c r="E48">
        <f>IFERROR(VLOOKUP(C48,'COPY DATA XPRO'!$C$7:$AI$58,3,FALSE),0)</f>
        <v>3</v>
      </c>
      <c r="F48">
        <f>IFERROR(VLOOKUP(C48,'COPY DATA XPRO'!$C$7:$AI$58,4,FALSE),0)</f>
        <v>0</v>
      </c>
      <c r="G48">
        <f>IFERROR(VLOOKUP(C48,'COPY DATA XPRO'!$C$7:$AI$58,5,FALSE),0)</f>
        <v>0</v>
      </c>
      <c r="H48">
        <f>IFERROR(VLOOKUP(C48,'COPY DATA XPRO'!$C$7:$AI$58,6,FALSE),0)</f>
        <v>0</v>
      </c>
      <c r="I48">
        <f>IFERROR(VLOOKUP(C48,'COPY DATA XPRO'!$C$7:$AI$58,7,FALSE),0)</f>
        <v>0</v>
      </c>
      <c r="J48">
        <f>IFERROR(VLOOKUP(C48,'COPY DATA XPRO'!$C$7:$AI$58,8,FALSE),0)</f>
        <v>0</v>
      </c>
      <c r="K48">
        <f>IFERROR(VLOOKUP(C48,'COPY DATA XPRO'!$C$7:$AI$58,9,FALSE),0)</f>
        <v>0</v>
      </c>
      <c r="L48">
        <f>IFERROR(VLOOKUP(C48,'COPY DATA XPRO'!$C$7:$AI$58,10,FALSE),0)</f>
        <v>0</v>
      </c>
      <c r="M48">
        <f>IFERROR(VLOOKUP(C48,'COPY DATA XPRO'!$C$7:$AI$58,11,FALSE),0)</f>
        <v>0</v>
      </c>
      <c r="N48">
        <f>IFERROR(VLOOKUP(C48,'COPY DATA XPRO'!$C$7:$AI$58,12,FALSE),0)</f>
        <v>0</v>
      </c>
      <c r="O48">
        <f>IFERROR(VLOOKUP(C48,'COPY DATA XPRO'!$C$7:$AI$58,13,FALSE),0)</f>
        <v>0</v>
      </c>
      <c r="P48">
        <f>IFERROR(VLOOKUP(C48,'COPY DATA XPRO'!$C$7:$AI$58,14,FALSE),0)</f>
        <v>0</v>
      </c>
      <c r="Q48">
        <f>IFERROR(VLOOKUP(C48,'COPY DATA XPRO'!$C$7:$AI$58,15,FALSE),0)</f>
        <v>0</v>
      </c>
      <c r="R48">
        <f>IFERROR(VLOOKUP(C48,'COPY DATA XPRO'!$C$7:$AI$58,16,FALSE),0)</f>
        <v>0</v>
      </c>
      <c r="S48">
        <f>IFERROR(VLOOKUP(C48,'COPY DATA XPRO'!$C$7:$AI$58,17,FALSE),0)</f>
        <v>0</v>
      </c>
      <c r="T48">
        <f>IFERROR(VLOOKUP(C48,'COPY DATA XPRO'!$C$7:$AI$58,18,FALSE),0)</f>
        <v>0</v>
      </c>
      <c r="U48">
        <f>IFERROR(VLOOKUP(C48,'COPY DATA XPRO'!$C$7:$AI$58,19,FALSE),0)</f>
        <v>0</v>
      </c>
      <c r="V48">
        <f>IFERROR(VLOOKUP(C48,'COPY DATA XPRO'!$C$7:$AI$58,20,FALSE),0)</f>
        <v>0</v>
      </c>
      <c r="W48">
        <f>IFERROR(VLOOKUP(C48,'COPY DATA XPRO'!$C$7:$AI$58,21,FALSE),0)</f>
        <v>0</v>
      </c>
      <c r="X48">
        <f>IFERROR(VLOOKUP(C48,'COPY DATA XPRO'!$C$7:$AI$58,22,FALSE),0)</f>
        <v>0</v>
      </c>
      <c r="Y48">
        <f>IFERROR(VLOOKUP(C48,'COPY DATA XPRO'!$C$7:$AI$58,23,FALSE),0)</f>
        <v>0</v>
      </c>
      <c r="Z48">
        <f>IFERROR(VLOOKUP(C48,'COPY DATA XPRO'!$C$7:$AI$58,24,FALSE),0)</f>
        <v>3</v>
      </c>
      <c r="AA48">
        <f>IFERROR(VLOOKUP(C48,'COPY DATA XPRO'!$C$7:$AI$58,25,FALSE),0)</f>
        <v>0</v>
      </c>
      <c r="AB48">
        <f>IFERROR(VLOOKUP(C48,'COPY DATA XPRO'!$C$7:$AI$58,26,FALSE),0)</f>
        <v>0</v>
      </c>
      <c r="AC48">
        <f>IFERROR(VLOOKUP(C48,'COPY DATA XPRO'!$C$7:$AI$58,27,FALSE),0)</f>
        <v>0</v>
      </c>
      <c r="AD48">
        <f>IFERROR(VLOOKUP(C48,'COPY DATA XPRO'!$C$7:$AI$58,28,FALSE),0)</f>
        <v>0</v>
      </c>
      <c r="AE48">
        <f>IFERROR(VLOOKUP(C48,'COPY DATA XPRO'!$C$7:$AI$58,29,FALSE),0)</f>
        <v>0</v>
      </c>
      <c r="AF48">
        <f>IFERROR(VLOOKUP(C48,'COPY DATA XPRO'!$C$7:$AI$58,30,FALSE),0)</f>
        <v>0</v>
      </c>
      <c r="AG48">
        <f>IFERROR(VLOOKUP(C48,'COPY DATA XPRO'!$C$7:$AI$58,31,FALSE),0)</f>
        <v>100</v>
      </c>
      <c r="AH48">
        <f>IFERROR(VLOOKUP(C48,'COPY DATA XPRO'!$C$7:$AI$58,32,FALSE),0)</f>
        <v>100</v>
      </c>
      <c r="AI48">
        <f>IFERROR(VLOOKUP(C48,'COPY DATA XPRO'!$C$7:$AI$58,33,FALSE),0)</f>
        <v>100</v>
      </c>
    </row>
    <row r="49" spans="2:35">
      <c r="B49" t="s">
        <v>55</v>
      </c>
      <c r="C49" t="s">
        <v>121</v>
      </c>
      <c r="D49">
        <f>IFERROR(VLOOKUP(C49,'COPY DATA XPRO'!$C$7:$AI$58,2,FALSE),0)</f>
        <v>0</v>
      </c>
      <c r="E49">
        <f>IFERROR(VLOOKUP(C49,'COPY DATA XPRO'!$C$7:$AI$58,3,FALSE),0)</f>
        <v>94</v>
      </c>
      <c r="F49">
        <f>IFERROR(VLOOKUP(C49,'COPY DATA XPRO'!$C$7:$AI$58,4,FALSE),0)</f>
        <v>0</v>
      </c>
      <c r="G49">
        <f>IFERROR(VLOOKUP(C49,'COPY DATA XPRO'!$C$7:$AI$58,5,FALSE),0)</f>
        <v>0</v>
      </c>
      <c r="H49">
        <f>IFERROR(VLOOKUP(C49,'COPY DATA XPRO'!$C$7:$AI$58,6,FALSE),0)</f>
        <v>0</v>
      </c>
      <c r="I49">
        <f>IFERROR(VLOOKUP(C49,'COPY DATA XPRO'!$C$7:$AI$58,7,FALSE),0)</f>
        <v>6</v>
      </c>
      <c r="J49">
        <f>IFERROR(VLOOKUP(C49,'COPY DATA XPRO'!$C$7:$AI$58,8,FALSE),0)</f>
        <v>17</v>
      </c>
      <c r="K49">
        <f>IFERROR(VLOOKUP(C49,'COPY DATA XPRO'!$C$7:$AI$58,9,FALSE),0)</f>
        <v>0</v>
      </c>
      <c r="L49">
        <f>IFERROR(VLOOKUP(C49,'COPY DATA XPRO'!$C$7:$AI$58,10,FALSE),0)</f>
        <v>1</v>
      </c>
      <c r="M49">
        <f>IFERROR(VLOOKUP(C49,'COPY DATA XPRO'!$C$7:$AI$58,11,FALSE),0)</f>
        <v>1</v>
      </c>
      <c r="N49">
        <f>IFERROR(VLOOKUP(C49,'COPY DATA XPRO'!$C$7:$AI$58,12,FALSE),0)</f>
        <v>1</v>
      </c>
      <c r="O49">
        <f>IFERROR(VLOOKUP(C49,'COPY DATA XPRO'!$C$7:$AI$58,13,FALSE),0)</f>
        <v>0</v>
      </c>
      <c r="P49">
        <f>IFERROR(VLOOKUP(C49,'COPY DATA XPRO'!$C$7:$AI$58,14,FALSE),0)</f>
        <v>2</v>
      </c>
      <c r="Q49">
        <f>IFERROR(VLOOKUP(C49,'COPY DATA XPRO'!$C$7:$AI$58,15,FALSE),0)</f>
        <v>1</v>
      </c>
      <c r="R49">
        <f>IFERROR(VLOOKUP(C49,'COPY DATA XPRO'!$C$7:$AI$58,16,FALSE),0)</f>
        <v>0</v>
      </c>
      <c r="S49">
        <f>IFERROR(VLOOKUP(C49,'COPY DATA XPRO'!$C$7:$AI$58,17,FALSE),0)</f>
        <v>0</v>
      </c>
      <c r="T49">
        <f>IFERROR(VLOOKUP(C49,'COPY DATA XPRO'!$C$7:$AI$58,18,FALSE),0)</f>
        <v>0</v>
      </c>
      <c r="U49">
        <f>IFERROR(VLOOKUP(C49,'COPY DATA XPRO'!$C$7:$AI$58,19,FALSE),0)</f>
        <v>0</v>
      </c>
      <c r="V49">
        <f>IFERROR(VLOOKUP(C49,'COPY DATA XPRO'!$C$7:$AI$58,20,FALSE),0)</f>
        <v>0</v>
      </c>
      <c r="W49">
        <f>IFERROR(VLOOKUP(C49,'COPY DATA XPRO'!$C$7:$AI$58,21,FALSE),0)</f>
        <v>0</v>
      </c>
      <c r="X49">
        <f>IFERROR(VLOOKUP(C49,'COPY DATA XPRO'!$C$7:$AI$58,22,FALSE),0)</f>
        <v>1</v>
      </c>
      <c r="Y49">
        <f>IFERROR(VLOOKUP(C49,'COPY DATA XPRO'!$C$7:$AI$58,23,FALSE),0)</f>
        <v>0</v>
      </c>
      <c r="Z49">
        <f>IFERROR(VLOOKUP(C49,'COPY DATA XPRO'!$C$7:$AI$58,24,FALSE),0)</f>
        <v>49</v>
      </c>
      <c r="AA49">
        <f>IFERROR(VLOOKUP(C49,'COPY DATA XPRO'!$C$7:$AI$58,25,FALSE),0)</f>
        <v>0</v>
      </c>
      <c r="AB49">
        <f>IFERROR(VLOOKUP(C49,'COPY DATA XPRO'!$C$7:$AI$58,26,FALSE),0)</f>
        <v>0</v>
      </c>
      <c r="AC49">
        <f>IFERROR(VLOOKUP(C49,'COPY DATA XPRO'!$C$7:$AI$58,27,FALSE),0)</f>
        <v>0</v>
      </c>
      <c r="AD49">
        <f>IFERROR(VLOOKUP(C49,'COPY DATA XPRO'!$C$7:$AI$58,28,FALSE),0)</f>
        <v>0</v>
      </c>
      <c r="AE49">
        <f>IFERROR(VLOOKUP(C49,'COPY DATA XPRO'!$C$7:$AI$58,29,FALSE),0)</f>
        <v>0</v>
      </c>
      <c r="AF49">
        <f>IFERROR(VLOOKUP(C49,'COPY DATA XPRO'!$C$7:$AI$58,30,FALSE),0)</f>
        <v>18</v>
      </c>
      <c r="AG49">
        <f>IFERROR(VLOOKUP(C49,'COPY DATA XPRO'!$C$7:$AI$58,31,FALSE),0)</f>
        <v>55.32</v>
      </c>
      <c r="AH49">
        <f>IFERROR(VLOOKUP(C49,'COPY DATA XPRO'!$C$7:$AI$58,32,FALSE),0)</f>
        <v>70</v>
      </c>
      <c r="AI49">
        <f>IFERROR(VLOOKUP(C49,'COPY DATA XPRO'!$C$7:$AI$58,33,FALSE),0)</f>
        <v>94.23</v>
      </c>
    </row>
    <row r="50" spans="2:35">
      <c r="C50" t="s">
        <v>122</v>
      </c>
      <c r="D50">
        <f>IFERROR(VLOOKUP(C50,'COPY DATA XPRO'!$C$7:$AI$58,2,FALSE),0)</f>
        <v>0</v>
      </c>
      <c r="E50">
        <f>IFERROR(VLOOKUP(C50,'COPY DATA XPRO'!$C$7:$AI$58,3,FALSE),0)</f>
        <v>64</v>
      </c>
      <c r="F50">
        <f>IFERROR(VLOOKUP(C50,'COPY DATA XPRO'!$C$7:$AI$58,4,FALSE),0)</f>
        <v>0</v>
      </c>
      <c r="G50">
        <f>IFERROR(VLOOKUP(C50,'COPY DATA XPRO'!$C$7:$AI$58,5,FALSE),0)</f>
        <v>0</v>
      </c>
      <c r="H50">
        <f>IFERROR(VLOOKUP(C50,'COPY DATA XPRO'!$C$7:$AI$58,6,FALSE),0)</f>
        <v>3</v>
      </c>
      <c r="I50">
        <f>IFERROR(VLOOKUP(C50,'COPY DATA XPRO'!$C$7:$AI$58,7,FALSE),0)</f>
        <v>3</v>
      </c>
      <c r="J50">
        <f>IFERROR(VLOOKUP(C50,'COPY DATA XPRO'!$C$7:$AI$58,8,FALSE),0)</f>
        <v>4</v>
      </c>
      <c r="K50">
        <f>IFERROR(VLOOKUP(C50,'COPY DATA XPRO'!$C$7:$AI$58,9,FALSE),0)</f>
        <v>0</v>
      </c>
      <c r="L50">
        <f>IFERROR(VLOOKUP(C50,'COPY DATA XPRO'!$C$7:$AI$58,10,FALSE),0)</f>
        <v>0</v>
      </c>
      <c r="M50">
        <f>IFERROR(VLOOKUP(C50,'COPY DATA XPRO'!$C$7:$AI$58,11,FALSE),0)</f>
        <v>0</v>
      </c>
      <c r="N50">
        <f>IFERROR(VLOOKUP(C50,'COPY DATA XPRO'!$C$7:$AI$58,12,FALSE),0)</f>
        <v>0</v>
      </c>
      <c r="O50">
        <f>IFERROR(VLOOKUP(C50,'COPY DATA XPRO'!$C$7:$AI$58,13,FALSE),0)</f>
        <v>0</v>
      </c>
      <c r="P50">
        <f>IFERROR(VLOOKUP(C50,'COPY DATA XPRO'!$C$7:$AI$58,14,FALSE),0)</f>
        <v>0</v>
      </c>
      <c r="Q50">
        <f>IFERROR(VLOOKUP(C50,'COPY DATA XPRO'!$C$7:$AI$58,15,FALSE),0)</f>
        <v>1</v>
      </c>
      <c r="R50">
        <f>IFERROR(VLOOKUP(C50,'COPY DATA XPRO'!$C$7:$AI$58,16,FALSE),0)</f>
        <v>1</v>
      </c>
      <c r="S50">
        <f>IFERROR(VLOOKUP(C50,'COPY DATA XPRO'!$C$7:$AI$58,17,FALSE),0)</f>
        <v>0</v>
      </c>
      <c r="T50">
        <f>IFERROR(VLOOKUP(C50,'COPY DATA XPRO'!$C$7:$AI$58,18,FALSE),0)</f>
        <v>0</v>
      </c>
      <c r="U50">
        <f>IFERROR(VLOOKUP(C50,'COPY DATA XPRO'!$C$7:$AI$58,19,FALSE),0)</f>
        <v>0</v>
      </c>
      <c r="V50">
        <f>IFERROR(VLOOKUP(C50,'COPY DATA XPRO'!$C$7:$AI$58,20,FALSE),0)</f>
        <v>0</v>
      </c>
      <c r="W50">
        <f>IFERROR(VLOOKUP(C50,'COPY DATA XPRO'!$C$7:$AI$58,21,FALSE),0)</f>
        <v>0</v>
      </c>
      <c r="X50">
        <f>IFERROR(VLOOKUP(C50,'COPY DATA XPRO'!$C$7:$AI$58,22,FALSE),0)</f>
        <v>2</v>
      </c>
      <c r="Y50">
        <f>IFERROR(VLOOKUP(C50,'COPY DATA XPRO'!$C$7:$AI$58,23,FALSE),0)</f>
        <v>0</v>
      </c>
      <c r="Z50">
        <f>IFERROR(VLOOKUP(C50,'COPY DATA XPRO'!$C$7:$AI$58,24,FALSE),0)</f>
        <v>43</v>
      </c>
      <c r="AA50">
        <f>IFERROR(VLOOKUP(C50,'COPY DATA XPRO'!$C$7:$AI$58,25,FALSE),0)</f>
        <v>0</v>
      </c>
      <c r="AB50">
        <f>IFERROR(VLOOKUP(C50,'COPY DATA XPRO'!$C$7:$AI$58,26,FALSE),0)</f>
        <v>0</v>
      </c>
      <c r="AC50">
        <f>IFERROR(VLOOKUP(C50,'COPY DATA XPRO'!$C$7:$AI$58,27,FALSE),0)</f>
        <v>0</v>
      </c>
      <c r="AD50">
        <f>IFERROR(VLOOKUP(C50,'COPY DATA XPRO'!$C$7:$AI$58,28,FALSE),0)</f>
        <v>0</v>
      </c>
      <c r="AE50">
        <f>IFERROR(VLOOKUP(C50,'COPY DATA XPRO'!$C$7:$AI$58,29,FALSE),0)</f>
        <v>0</v>
      </c>
      <c r="AF50">
        <f>IFERROR(VLOOKUP(C50,'COPY DATA XPRO'!$C$7:$AI$58,30,FALSE),0)</f>
        <v>9</v>
      </c>
      <c r="AG50">
        <f>IFERROR(VLOOKUP(C50,'COPY DATA XPRO'!$C$7:$AI$58,31,FALSE),0)</f>
        <v>70.31</v>
      </c>
      <c r="AH50">
        <f>IFERROR(VLOOKUP(C50,'COPY DATA XPRO'!$C$7:$AI$58,32,FALSE),0)</f>
        <v>82.69</v>
      </c>
      <c r="AI50">
        <f>IFERROR(VLOOKUP(C50,'COPY DATA XPRO'!$C$7:$AI$58,33,FALSE),0)</f>
        <v>95.56</v>
      </c>
    </row>
    <row r="51" spans="2:35">
      <c r="C51" t="s">
        <v>123</v>
      </c>
      <c r="D51">
        <f>IFERROR(VLOOKUP(C51,'COPY DATA XPRO'!$C$7:$AI$58,2,FALSE),0)</f>
        <v>0</v>
      </c>
      <c r="E51">
        <f>IFERROR(VLOOKUP(C51,'COPY DATA XPRO'!$C$7:$AI$58,3,FALSE),0)</f>
        <v>27</v>
      </c>
      <c r="F51">
        <f>IFERROR(VLOOKUP(C51,'COPY DATA XPRO'!$C$7:$AI$58,4,FALSE),0)</f>
        <v>0</v>
      </c>
      <c r="G51">
        <f>IFERROR(VLOOKUP(C51,'COPY DATA XPRO'!$C$7:$AI$58,5,FALSE),0)</f>
        <v>0</v>
      </c>
      <c r="H51">
        <f>IFERROR(VLOOKUP(C51,'COPY DATA XPRO'!$C$7:$AI$58,6,FALSE),0)</f>
        <v>0</v>
      </c>
      <c r="I51">
        <f>IFERROR(VLOOKUP(C51,'COPY DATA XPRO'!$C$7:$AI$58,7,FALSE),0)</f>
        <v>0</v>
      </c>
      <c r="J51">
        <f>IFERROR(VLOOKUP(C51,'COPY DATA XPRO'!$C$7:$AI$58,8,FALSE),0)</f>
        <v>3</v>
      </c>
      <c r="K51">
        <f>IFERROR(VLOOKUP(C51,'COPY DATA XPRO'!$C$7:$AI$58,9,FALSE),0)</f>
        <v>0</v>
      </c>
      <c r="L51">
        <f>IFERROR(VLOOKUP(C51,'COPY DATA XPRO'!$C$7:$AI$58,10,FALSE),0)</f>
        <v>0</v>
      </c>
      <c r="M51">
        <f>IFERROR(VLOOKUP(C51,'COPY DATA XPRO'!$C$7:$AI$58,11,FALSE),0)</f>
        <v>0</v>
      </c>
      <c r="N51">
        <f>IFERROR(VLOOKUP(C51,'COPY DATA XPRO'!$C$7:$AI$58,12,FALSE),0)</f>
        <v>0</v>
      </c>
      <c r="O51">
        <f>IFERROR(VLOOKUP(C51,'COPY DATA XPRO'!$C$7:$AI$58,13,FALSE),0)</f>
        <v>0</v>
      </c>
      <c r="P51">
        <f>IFERROR(VLOOKUP(C51,'COPY DATA XPRO'!$C$7:$AI$58,14,FALSE),0)</f>
        <v>0</v>
      </c>
      <c r="Q51">
        <f>IFERROR(VLOOKUP(C51,'COPY DATA XPRO'!$C$7:$AI$58,15,FALSE),0)</f>
        <v>0</v>
      </c>
      <c r="R51">
        <f>IFERROR(VLOOKUP(C51,'COPY DATA XPRO'!$C$7:$AI$58,16,FALSE),0)</f>
        <v>0</v>
      </c>
      <c r="S51">
        <f>IFERROR(VLOOKUP(C51,'COPY DATA XPRO'!$C$7:$AI$58,17,FALSE),0)</f>
        <v>0</v>
      </c>
      <c r="T51">
        <f>IFERROR(VLOOKUP(C51,'COPY DATA XPRO'!$C$7:$AI$58,18,FALSE),0)</f>
        <v>0</v>
      </c>
      <c r="U51">
        <f>IFERROR(VLOOKUP(C51,'COPY DATA XPRO'!$C$7:$AI$58,19,FALSE),0)</f>
        <v>0</v>
      </c>
      <c r="V51">
        <f>IFERROR(VLOOKUP(C51,'COPY DATA XPRO'!$C$7:$AI$58,20,FALSE),0)</f>
        <v>0</v>
      </c>
      <c r="W51">
        <f>IFERROR(VLOOKUP(C51,'COPY DATA XPRO'!$C$7:$AI$58,21,FALSE),0)</f>
        <v>0</v>
      </c>
      <c r="X51">
        <f>IFERROR(VLOOKUP(C51,'COPY DATA XPRO'!$C$7:$AI$58,22,FALSE),0)</f>
        <v>0</v>
      </c>
      <c r="Y51">
        <f>IFERROR(VLOOKUP(C51,'COPY DATA XPRO'!$C$7:$AI$58,23,FALSE),0)</f>
        <v>0</v>
      </c>
      <c r="Z51">
        <f>IFERROR(VLOOKUP(C51,'COPY DATA XPRO'!$C$7:$AI$58,24,FALSE),0)</f>
        <v>22</v>
      </c>
      <c r="AA51">
        <f>IFERROR(VLOOKUP(C51,'COPY DATA XPRO'!$C$7:$AI$58,25,FALSE),0)</f>
        <v>0</v>
      </c>
      <c r="AB51">
        <f>IFERROR(VLOOKUP(C51,'COPY DATA XPRO'!$C$7:$AI$58,26,FALSE),0)</f>
        <v>0</v>
      </c>
      <c r="AC51">
        <f>IFERROR(VLOOKUP(C51,'COPY DATA XPRO'!$C$7:$AI$58,27,FALSE),0)</f>
        <v>0</v>
      </c>
      <c r="AD51">
        <f>IFERROR(VLOOKUP(C51,'COPY DATA XPRO'!$C$7:$AI$58,28,FALSE),0)</f>
        <v>0</v>
      </c>
      <c r="AE51">
        <f>IFERROR(VLOOKUP(C51,'COPY DATA XPRO'!$C$7:$AI$58,29,FALSE),0)</f>
        <v>0</v>
      </c>
      <c r="AF51">
        <f>IFERROR(VLOOKUP(C51,'COPY DATA XPRO'!$C$7:$AI$58,30,FALSE),0)</f>
        <v>2</v>
      </c>
      <c r="AG51">
        <f>IFERROR(VLOOKUP(C51,'COPY DATA XPRO'!$C$7:$AI$58,31,FALSE),0)</f>
        <v>81.48</v>
      </c>
      <c r="AH51">
        <f>IFERROR(VLOOKUP(C51,'COPY DATA XPRO'!$C$7:$AI$58,32,FALSE),0)</f>
        <v>88</v>
      </c>
      <c r="AI51">
        <f>IFERROR(VLOOKUP(C51,'COPY DATA XPRO'!$C$7:$AI$58,33,FALSE),0)</f>
        <v>100</v>
      </c>
    </row>
    <row r="52" spans="2:35">
      <c r="C52" t="s">
        <v>124</v>
      </c>
      <c r="D52">
        <f>IFERROR(VLOOKUP(C52,'COPY DATA XPRO'!$C$7:$AI$58,2,FALSE),0)</f>
        <v>0</v>
      </c>
      <c r="E52">
        <f>IFERROR(VLOOKUP(C52,'COPY DATA XPRO'!$C$7:$AI$58,3,FALSE),0)</f>
        <v>40</v>
      </c>
      <c r="F52">
        <f>IFERROR(VLOOKUP(C52,'COPY DATA XPRO'!$C$7:$AI$58,4,FALSE),0)</f>
        <v>0</v>
      </c>
      <c r="G52">
        <f>IFERROR(VLOOKUP(C52,'COPY DATA XPRO'!$C$7:$AI$58,5,FALSE),0)</f>
        <v>0</v>
      </c>
      <c r="H52">
        <f>IFERROR(VLOOKUP(C52,'COPY DATA XPRO'!$C$7:$AI$58,6,FALSE),0)</f>
        <v>0</v>
      </c>
      <c r="I52">
        <f>IFERROR(VLOOKUP(C52,'COPY DATA XPRO'!$C$7:$AI$58,7,FALSE),0)</f>
        <v>0</v>
      </c>
      <c r="J52">
        <f>IFERROR(VLOOKUP(C52,'COPY DATA XPRO'!$C$7:$AI$58,8,FALSE),0)</f>
        <v>4</v>
      </c>
      <c r="K52">
        <f>IFERROR(VLOOKUP(C52,'COPY DATA XPRO'!$C$7:$AI$58,9,FALSE),0)</f>
        <v>0</v>
      </c>
      <c r="L52">
        <f>IFERROR(VLOOKUP(C52,'COPY DATA XPRO'!$C$7:$AI$58,10,FALSE),0)</f>
        <v>0</v>
      </c>
      <c r="M52">
        <f>IFERROR(VLOOKUP(C52,'COPY DATA XPRO'!$C$7:$AI$58,11,FALSE),0)</f>
        <v>1</v>
      </c>
      <c r="N52">
        <f>IFERROR(VLOOKUP(C52,'COPY DATA XPRO'!$C$7:$AI$58,12,FALSE),0)</f>
        <v>0</v>
      </c>
      <c r="O52">
        <f>IFERROR(VLOOKUP(C52,'COPY DATA XPRO'!$C$7:$AI$58,13,FALSE),0)</f>
        <v>0</v>
      </c>
      <c r="P52">
        <f>IFERROR(VLOOKUP(C52,'COPY DATA XPRO'!$C$7:$AI$58,14,FALSE),0)</f>
        <v>1</v>
      </c>
      <c r="Q52">
        <f>IFERROR(VLOOKUP(C52,'COPY DATA XPRO'!$C$7:$AI$58,15,FALSE),0)</f>
        <v>0</v>
      </c>
      <c r="R52">
        <f>IFERROR(VLOOKUP(C52,'COPY DATA XPRO'!$C$7:$AI$58,16,FALSE),0)</f>
        <v>0</v>
      </c>
      <c r="S52">
        <f>IFERROR(VLOOKUP(C52,'COPY DATA XPRO'!$C$7:$AI$58,17,FALSE),0)</f>
        <v>0</v>
      </c>
      <c r="T52">
        <f>IFERROR(VLOOKUP(C52,'COPY DATA XPRO'!$C$7:$AI$58,18,FALSE),0)</f>
        <v>0</v>
      </c>
      <c r="U52">
        <f>IFERROR(VLOOKUP(C52,'COPY DATA XPRO'!$C$7:$AI$58,19,FALSE),0)</f>
        <v>0</v>
      </c>
      <c r="V52">
        <f>IFERROR(VLOOKUP(C52,'COPY DATA XPRO'!$C$7:$AI$58,20,FALSE),0)</f>
        <v>0</v>
      </c>
      <c r="W52">
        <f>IFERROR(VLOOKUP(C52,'COPY DATA XPRO'!$C$7:$AI$58,21,FALSE),0)</f>
        <v>0</v>
      </c>
      <c r="X52">
        <f>IFERROR(VLOOKUP(C52,'COPY DATA XPRO'!$C$7:$AI$58,22,FALSE),0)</f>
        <v>0</v>
      </c>
      <c r="Y52">
        <f>IFERROR(VLOOKUP(C52,'COPY DATA XPRO'!$C$7:$AI$58,23,FALSE),0)</f>
        <v>0</v>
      </c>
      <c r="Z52">
        <f>IFERROR(VLOOKUP(C52,'COPY DATA XPRO'!$C$7:$AI$58,24,FALSE),0)</f>
        <v>27</v>
      </c>
      <c r="AA52">
        <f>IFERROR(VLOOKUP(C52,'COPY DATA XPRO'!$C$7:$AI$58,25,FALSE),0)</f>
        <v>0</v>
      </c>
      <c r="AB52">
        <f>IFERROR(VLOOKUP(C52,'COPY DATA XPRO'!$C$7:$AI$58,26,FALSE),0)</f>
        <v>0</v>
      </c>
      <c r="AC52">
        <f>IFERROR(VLOOKUP(C52,'COPY DATA XPRO'!$C$7:$AI$58,27,FALSE),0)</f>
        <v>0</v>
      </c>
      <c r="AD52">
        <f>IFERROR(VLOOKUP(C52,'COPY DATA XPRO'!$C$7:$AI$58,28,FALSE),0)</f>
        <v>0</v>
      </c>
      <c r="AE52">
        <f>IFERROR(VLOOKUP(C52,'COPY DATA XPRO'!$C$7:$AI$58,29,FALSE),0)</f>
        <v>0</v>
      </c>
      <c r="AF52">
        <f>IFERROR(VLOOKUP(C52,'COPY DATA XPRO'!$C$7:$AI$58,30,FALSE),0)</f>
        <v>8</v>
      </c>
      <c r="AG52">
        <f>IFERROR(VLOOKUP(C52,'COPY DATA XPRO'!$C$7:$AI$58,31,FALSE),0)</f>
        <v>70</v>
      </c>
      <c r="AH52">
        <f>IFERROR(VLOOKUP(C52,'COPY DATA XPRO'!$C$7:$AI$58,32,FALSE),0)</f>
        <v>84.38</v>
      </c>
      <c r="AI52">
        <f>IFERROR(VLOOKUP(C52,'COPY DATA XPRO'!$C$7:$AI$58,33,FALSE),0)</f>
        <v>96.43</v>
      </c>
    </row>
    <row r="53" spans="2:35">
      <c r="C53" t="s">
        <v>125</v>
      </c>
      <c r="D53">
        <f>IFERROR(VLOOKUP(C53,'COPY DATA XPRO'!$C$7:$AI$58,2,FALSE),0)</f>
        <v>0</v>
      </c>
      <c r="E53">
        <f>IFERROR(VLOOKUP(C53,'COPY DATA XPRO'!$C$7:$AI$58,3,FALSE),0)</f>
        <v>39</v>
      </c>
      <c r="F53">
        <f>IFERROR(VLOOKUP(C53,'COPY DATA XPRO'!$C$7:$AI$58,4,FALSE),0)</f>
        <v>0</v>
      </c>
      <c r="G53">
        <f>IFERROR(VLOOKUP(C53,'COPY DATA XPRO'!$C$7:$AI$58,5,FALSE),0)</f>
        <v>0</v>
      </c>
      <c r="H53">
        <f>IFERROR(VLOOKUP(C53,'COPY DATA XPRO'!$C$7:$AI$58,6,FALSE),0)</f>
        <v>0</v>
      </c>
      <c r="I53">
        <f>IFERROR(VLOOKUP(C53,'COPY DATA XPRO'!$C$7:$AI$58,7,FALSE),0)</f>
        <v>1</v>
      </c>
      <c r="J53">
        <f>IFERROR(VLOOKUP(C53,'COPY DATA XPRO'!$C$7:$AI$58,8,FALSE),0)</f>
        <v>0</v>
      </c>
      <c r="K53">
        <f>IFERROR(VLOOKUP(C53,'COPY DATA XPRO'!$C$7:$AI$58,9,FALSE),0)</f>
        <v>0</v>
      </c>
      <c r="L53">
        <f>IFERROR(VLOOKUP(C53,'COPY DATA XPRO'!$C$7:$AI$58,10,FALSE),0)</f>
        <v>0</v>
      </c>
      <c r="M53">
        <f>IFERROR(VLOOKUP(C53,'COPY DATA XPRO'!$C$7:$AI$58,11,FALSE),0)</f>
        <v>0</v>
      </c>
      <c r="N53">
        <f>IFERROR(VLOOKUP(C53,'COPY DATA XPRO'!$C$7:$AI$58,12,FALSE),0)</f>
        <v>0</v>
      </c>
      <c r="O53">
        <f>IFERROR(VLOOKUP(C53,'COPY DATA XPRO'!$C$7:$AI$58,13,FALSE),0)</f>
        <v>0</v>
      </c>
      <c r="P53">
        <f>IFERROR(VLOOKUP(C53,'COPY DATA XPRO'!$C$7:$AI$58,14,FALSE),0)</f>
        <v>0</v>
      </c>
      <c r="Q53">
        <f>IFERROR(VLOOKUP(C53,'COPY DATA XPRO'!$C$7:$AI$58,15,FALSE),0)</f>
        <v>1</v>
      </c>
      <c r="R53">
        <f>IFERROR(VLOOKUP(C53,'COPY DATA XPRO'!$C$7:$AI$58,16,FALSE),0)</f>
        <v>1</v>
      </c>
      <c r="S53">
        <f>IFERROR(VLOOKUP(C53,'COPY DATA XPRO'!$C$7:$AI$58,17,FALSE),0)</f>
        <v>0</v>
      </c>
      <c r="T53">
        <f>IFERROR(VLOOKUP(C53,'COPY DATA XPRO'!$C$7:$AI$58,18,FALSE),0)</f>
        <v>0</v>
      </c>
      <c r="U53">
        <f>IFERROR(VLOOKUP(C53,'COPY DATA XPRO'!$C$7:$AI$58,19,FALSE),0)</f>
        <v>0</v>
      </c>
      <c r="V53">
        <f>IFERROR(VLOOKUP(C53,'COPY DATA XPRO'!$C$7:$AI$58,20,FALSE),0)</f>
        <v>0</v>
      </c>
      <c r="W53">
        <f>IFERROR(VLOOKUP(C53,'COPY DATA XPRO'!$C$7:$AI$58,21,FALSE),0)</f>
        <v>0</v>
      </c>
      <c r="X53">
        <f>IFERROR(VLOOKUP(C53,'COPY DATA XPRO'!$C$7:$AI$58,22,FALSE),0)</f>
        <v>2</v>
      </c>
      <c r="Y53">
        <f>IFERROR(VLOOKUP(C53,'COPY DATA XPRO'!$C$7:$AI$58,23,FALSE),0)</f>
        <v>0</v>
      </c>
      <c r="Z53">
        <f>IFERROR(VLOOKUP(C53,'COPY DATA XPRO'!$C$7:$AI$58,24,FALSE),0)</f>
        <v>31</v>
      </c>
      <c r="AA53">
        <f>IFERROR(VLOOKUP(C53,'COPY DATA XPRO'!$C$7:$AI$58,25,FALSE),0)</f>
        <v>0</v>
      </c>
      <c r="AB53">
        <f>IFERROR(VLOOKUP(C53,'COPY DATA XPRO'!$C$7:$AI$58,26,FALSE),0)</f>
        <v>0</v>
      </c>
      <c r="AC53">
        <f>IFERROR(VLOOKUP(C53,'COPY DATA XPRO'!$C$7:$AI$58,27,FALSE),0)</f>
        <v>0</v>
      </c>
      <c r="AD53">
        <f>IFERROR(VLOOKUP(C53,'COPY DATA XPRO'!$C$7:$AI$58,28,FALSE),0)</f>
        <v>0</v>
      </c>
      <c r="AE53">
        <f>IFERROR(VLOOKUP(C53,'COPY DATA XPRO'!$C$7:$AI$58,29,FALSE),0)</f>
        <v>0</v>
      </c>
      <c r="AF53">
        <f>IFERROR(VLOOKUP(C53,'COPY DATA XPRO'!$C$7:$AI$58,30,FALSE),0)</f>
        <v>5</v>
      </c>
      <c r="AG53">
        <f>IFERROR(VLOOKUP(C53,'COPY DATA XPRO'!$C$7:$AI$58,31,FALSE),0)</f>
        <v>84.62</v>
      </c>
      <c r="AH53">
        <f>IFERROR(VLOOKUP(C53,'COPY DATA XPRO'!$C$7:$AI$58,32,FALSE),0)</f>
        <v>93.94</v>
      </c>
      <c r="AI53">
        <f>IFERROR(VLOOKUP(C53,'COPY DATA XPRO'!$C$7:$AI$58,33,FALSE),0)</f>
        <v>93.94</v>
      </c>
    </row>
    <row r="54" spans="2:35">
      <c r="C54" t="s">
        <v>126</v>
      </c>
      <c r="D54">
        <f>IFERROR(VLOOKUP(C54,'COPY DATA XPRO'!$C$7:$AI$58,2,FALSE),0)</f>
        <v>0</v>
      </c>
      <c r="E54">
        <f>IFERROR(VLOOKUP(C54,'COPY DATA XPRO'!$C$7:$AI$58,3,FALSE),0)</f>
        <v>81</v>
      </c>
      <c r="F54">
        <f>IFERROR(VLOOKUP(C54,'COPY DATA XPRO'!$C$7:$AI$58,4,FALSE),0)</f>
        <v>0</v>
      </c>
      <c r="G54">
        <f>IFERROR(VLOOKUP(C54,'COPY DATA XPRO'!$C$7:$AI$58,5,FALSE),0)</f>
        <v>0</v>
      </c>
      <c r="H54">
        <f>IFERROR(VLOOKUP(C54,'COPY DATA XPRO'!$C$7:$AI$58,6,FALSE),0)</f>
        <v>2</v>
      </c>
      <c r="I54">
        <f>IFERROR(VLOOKUP(C54,'COPY DATA XPRO'!$C$7:$AI$58,7,FALSE),0)</f>
        <v>1</v>
      </c>
      <c r="J54">
        <f>IFERROR(VLOOKUP(C54,'COPY DATA XPRO'!$C$7:$AI$58,8,FALSE),0)</f>
        <v>4</v>
      </c>
      <c r="K54">
        <f>IFERROR(VLOOKUP(C54,'COPY DATA XPRO'!$C$7:$AI$58,9,FALSE),0)</f>
        <v>0</v>
      </c>
      <c r="L54">
        <f>IFERROR(VLOOKUP(C54,'COPY DATA XPRO'!$C$7:$AI$58,10,FALSE),0)</f>
        <v>0</v>
      </c>
      <c r="M54">
        <f>IFERROR(VLOOKUP(C54,'COPY DATA XPRO'!$C$7:$AI$58,11,FALSE),0)</f>
        <v>0</v>
      </c>
      <c r="N54">
        <f>IFERROR(VLOOKUP(C54,'COPY DATA XPRO'!$C$7:$AI$58,12,FALSE),0)</f>
        <v>0</v>
      </c>
      <c r="O54">
        <f>IFERROR(VLOOKUP(C54,'COPY DATA XPRO'!$C$7:$AI$58,13,FALSE),0)</f>
        <v>0</v>
      </c>
      <c r="P54">
        <f>IFERROR(VLOOKUP(C54,'COPY DATA XPRO'!$C$7:$AI$58,14,FALSE),0)</f>
        <v>0</v>
      </c>
      <c r="Q54">
        <f>IFERROR(VLOOKUP(C54,'COPY DATA XPRO'!$C$7:$AI$58,15,FALSE),0)</f>
        <v>1</v>
      </c>
      <c r="R54">
        <f>IFERROR(VLOOKUP(C54,'COPY DATA XPRO'!$C$7:$AI$58,16,FALSE),0)</f>
        <v>0</v>
      </c>
      <c r="S54">
        <f>IFERROR(VLOOKUP(C54,'COPY DATA XPRO'!$C$7:$AI$58,17,FALSE),0)</f>
        <v>0</v>
      </c>
      <c r="T54">
        <f>IFERROR(VLOOKUP(C54,'COPY DATA XPRO'!$C$7:$AI$58,18,FALSE),0)</f>
        <v>0</v>
      </c>
      <c r="U54">
        <f>IFERROR(VLOOKUP(C54,'COPY DATA XPRO'!$C$7:$AI$58,19,FALSE),0)</f>
        <v>0</v>
      </c>
      <c r="V54">
        <f>IFERROR(VLOOKUP(C54,'COPY DATA XPRO'!$C$7:$AI$58,20,FALSE),0)</f>
        <v>0</v>
      </c>
      <c r="W54">
        <f>IFERROR(VLOOKUP(C54,'COPY DATA XPRO'!$C$7:$AI$58,21,FALSE),0)</f>
        <v>0</v>
      </c>
      <c r="X54">
        <f>IFERROR(VLOOKUP(C54,'COPY DATA XPRO'!$C$7:$AI$58,22,FALSE),0)</f>
        <v>1</v>
      </c>
      <c r="Y54">
        <f>IFERROR(VLOOKUP(C54,'COPY DATA XPRO'!$C$7:$AI$58,23,FALSE),0)</f>
        <v>0</v>
      </c>
      <c r="Z54">
        <f>IFERROR(VLOOKUP(C54,'COPY DATA XPRO'!$C$7:$AI$58,24,FALSE),0)</f>
        <v>59</v>
      </c>
      <c r="AA54">
        <f>IFERROR(VLOOKUP(C54,'COPY DATA XPRO'!$C$7:$AI$58,25,FALSE),0)</f>
        <v>0</v>
      </c>
      <c r="AB54">
        <f>IFERROR(VLOOKUP(C54,'COPY DATA XPRO'!$C$7:$AI$58,26,FALSE),0)</f>
        <v>0</v>
      </c>
      <c r="AC54">
        <f>IFERROR(VLOOKUP(C54,'COPY DATA XPRO'!$C$7:$AI$58,27,FALSE),0)</f>
        <v>0</v>
      </c>
      <c r="AD54">
        <f>IFERROR(VLOOKUP(C54,'COPY DATA XPRO'!$C$7:$AI$58,28,FALSE),0)</f>
        <v>0</v>
      </c>
      <c r="AE54">
        <f>IFERROR(VLOOKUP(C54,'COPY DATA XPRO'!$C$7:$AI$58,29,FALSE),0)</f>
        <v>0</v>
      </c>
      <c r="AF54">
        <f>IFERROR(VLOOKUP(C54,'COPY DATA XPRO'!$C$7:$AI$58,30,FALSE),0)</f>
        <v>14</v>
      </c>
      <c r="AG54">
        <f>IFERROR(VLOOKUP(C54,'COPY DATA XPRO'!$C$7:$AI$58,31,FALSE),0)</f>
        <v>74.069999999999993</v>
      </c>
      <c r="AH54">
        <f>IFERROR(VLOOKUP(C54,'COPY DATA XPRO'!$C$7:$AI$58,32,FALSE),0)</f>
        <v>89.39</v>
      </c>
      <c r="AI54">
        <f>IFERROR(VLOOKUP(C54,'COPY DATA XPRO'!$C$7:$AI$58,33,FALSE),0)</f>
        <v>98.33</v>
      </c>
    </row>
    <row r="55" spans="2:35">
      <c r="C55" t="s">
        <v>127</v>
      </c>
      <c r="D55">
        <f>IFERROR(VLOOKUP(C55,'COPY DATA XPRO'!$C$7:$AI$58,2,FALSE),0)</f>
        <v>0</v>
      </c>
      <c r="E55">
        <f>IFERROR(VLOOKUP(C55,'COPY DATA XPRO'!$C$7:$AI$58,3,FALSE),0)</f>
        <v>88</v>
      </c>
      <c r="F55">
        <f>IFERROR(VLOOKUP(C55,'COPY DATA XPRO'!$C$7:$AI$58,4,FALSE),0)</f>
        <v>3</v>
      </c>
      <c r="G55">
        <f>IFERROR(VLOOKUP(C55,'COPY DATA XPRO'!$C$7:$AI$58,5,FALSE),0)</f>
        <v>1</v>
      </c>
      <c r="H55">
        <f>IFERROR(VLOOKUP(C55,'COPY DATA XPRO'!$C$7:$AI$58,6,FALSE),0)</f>
        <v>4</v>
      </c>
      <c r="I55">
        <f>IFERROR(VLOOKUP(C55,'COPY DATA XPRO'!$C$7:$AI$58,7,FALSE),0)</f>
        <v>3</v>
      </c>
      <c r="J55">
        <f>IFERROR(VLOOKUP(C55,'COPY DATA XPRO'!$C$7:$AI$58,8,FALSE),0)</f>
        <v>16</v>
      </c>
      <c r="K55">
        <f>IFERROR(VLOOKUP(C55,'COPY DATA XPRO'!$C$7:$AI$58,9,FALSE),0)</f>
        <v>0</v>
      </c>
      <c r="L55">
        <f>IFERROR(VLOOKUP(C55,'COPY DATA XPRO'!$C$7:$AI$58,10,FALSE),0)</f>
        <v>0</v>
      </c>
      <c r="M55">
        <f>IFERROR(VLOOKUP(C55,'COPY DATA XPRO'!$C$7:$AI$58,11,FALSE),0)</f>
        <v>0</v>
      </c>
      <c r="N55">
        <f>IFERROR(VLOOKUP(C55,'COPY DATA XPRO'!$C$7:$AI$58,12,FALSE),0)</f>
        <v>2</v>
      </c>
      <c r="O55">
        <f>IFERROR(VLOOKUP(C55,'COPY DATA XPRO'!$C$7:$AI$58,13,FALSE),0)</f>
        <v>0</v>
      </c>
      <c r="P55">
        <f>IFERROR(VLOOKUP(C55,'COPY DATA XPRO'!$C$7:$AI$58,14,FALSE),0)</f>
        <v>2</v>
      </c>
      <c r="Q55">
        <f>IFERROR(VLOOKUP(C55,'COPY DATA XPRO'!$C$7:$AI$58,15,FALSE),0)</f>
        <v>1</v>
      </c>
      <c r="R55">
        <f>IFERROR(VLOOKUP(C55,'COPY DATA XPRO'!$C$7:$AI$58,16,FALSE),0)</f>
        <v>0</v>
      </c>
      <c r="S55">
        <f>IFERROR(VLOOKUP(C55,'COPY DATA XPRO'!$C$7:$AI$58,17,FALSE),0)</f>
        <v>0</v>
      </c>
      <c r="T55">
        <f>IFERROR(VLOOKUP(C55,'COPY DATA XPRO'!$C$7:$AI$58,18,FALSE),0)</f>
        <v>0</v>
      </c>
      <c r="U55">
        <f>IFERROR(VLOOKUP(C55,'COPY DATA XPRO'!$C$7:$AI$58,19,FALSE),0)</f>
        <v>0</v>
      </c>
      <c r="V55">
        <f>IFERROR(VLOOKUP(C55,'COPY DATA XPRO'!$C$7:$AI$58,20,FALSE),0)</f>
        <v>1</v>
      </c>
      <c r="W55">
        <f>IFERROR(VLOOKUP(C55,'COPY DATA XPRO'!$C$7:$AI$58,21,FALSE),0)</f>
        <v>0</v>
      </c>
      <c r="X55">
        <f>IFERROR(VLOOKUP(C55,'COPY DATA XPRO'!$C$7:$AI$58,22,FALSE),0)</f>
        <v>2</v>
      </c>
      <c r="Y55">
        <f>IFERROR(VLOOKUP(C55,'COPY DATA XPRO'!$C$7:$AI$58,23,FALSE),0)</f>
        <v>0</v>
      </c>
      <c r="Z55">
        <f>IFERROR(VLOOKUP(C55,'COPY DATA XPRO'!$C$7:$AI$58,24,FALSE),0)</f>
        <v>46</v>
      </c>
      <c r="AA55">
        <f>IFERROR(VLOOKUP(C55,'COPY DATA XPRO'!$C$7:$AI$58,25,FALSE),0)</f>
        <v>0</v>
      </c>
      <c r="AB55">
        <f>IFERROR(VLOOKUP(C55,'COPY DATA XPRO'!$C$7:$AI$58,26,FALSE),0)</f>
        <v>0</v>
      </c>
      <c r="AC55">
        <f>IFERROR(VLOOKUP(C55,'COPY DATA XPRO'!$C$7:$AI$58,27,FALSE),0)</f>
        <v>0</v>
      </c>
      <c r="AD55">
        <f>IFERROR(VLOOKUP(C55,'COPY DATA XPRO'!$C$7:$AI$58,28,FALSE),0)</f>
        <v>0</v>
      </c>
      <c r="AE55">
        <f>IFERROR(VLOOKUP(C55,'COPY DATA XPRO'!$C$7:$AI$58,29,FALSE),0)</f>
        <v>0</v>
      </c>
      <c r="AF55">
        <f>IFERROR(VLOOKUP(C55,'COPY DATA XPRO'!$C$7:$AI$58,30,FALSE),0)</f>
        <v>10</v>
      </c>
      <c r="AG55">
        <f>IFERROR(VLOOKUP(C55,'COPY DATA XPRO'!$C$7:$AI$58,31,FALSE),0)</f>
        <v>56.82</v>
      </c>
      <c r="AH55">
        <f>IFERROR(VLOOKUP(C55,'COPY DATA XPRO'!$C$7:$AI$58,32,FALSE),0)</f>
        <v>61.33</v>
      </c>
      <c r="AI55">
        <f>IFERROR(VLOOKUP(C55,'COPY DATA XPRO'!$C$7:$AI$58,33,FALSE),0)</f>
        <v>92</v>
      </c>
    </row>
    <row r="56" spans="2:35">
      <c r="C56" t="s">
        <v>128</v>
      </c>
      <c r="D56">
        <f>IFERROR(VLOOKUP(C56,'COPY DATA XPRO'!$C$7:$AI$58,2,FALSE),0)</f>
        <v>0</v>
      </c>
      <c r="E56">
        <f>IFERROR(VLOOKUP(C56,'COPY DATA XPRO'!$C$7:$AI$58,3,FALSE),0)</f>
        <v>78</v>
      </c>
      <c r="F56">
        <f>IFERROR(VLOOKUP(C56,'COPY DATA XPRO'!$C$7:$AI$58,4,FALSE),0)</f>
        <v>0</v>
      </c>
      <c r="G56">
        <f>IFERROR(VLOOKUP(C56,'COPY DATA XPRO'!$C$7:$AI$58,5,FALSE),0)</f>
        <v>0</v>
      </c>
      <c r="H56">
        <f>IFERROR(VLOOKUP(C56,'COPY DATA XPRO'!$C$7:$AI$58,6,FALSE),0)</f>
        <v>2</v>
      </c>
      <c r="I56">
        <f>IFERROR(VLOOKUP(C56,'COPY DATA XPRO'!$C$7:$AI$58,7,FALSE),0)</f>
        <v>3</v>
      </c>
      <c r="J56">
        <f>IFERROR(VLOOKUP(C56,'COPY DATA XPRO'!$C$7:$AI$58,8,FALSE),0)</f>
        <v>6</v>
      </c>
      <c r="K56">
        <f>IFERROR(VLOOKUP(C56,'COPY DATA XPRO'!$C$7:$AI$58,9,FALSE),0)</f>
        <v>0</v>
      </c>
      <c r="L56">
        <f>IFERROR(VLOOKUP(C56,'COPY DATA XPRO'!$C$7:$AI$58,10,FALSE),0)</f>
        <v>0</v>
      </c>
      <c r="M56">
        <f>IFERROR(VLOOKUP(C56,'COPY DATA XPRO'!$C$7:$AI$58,11,FALSE),0)</f>
        <v>0</v>
      </c>
      <c r="N56">
        <f>IFERROR(VLOOKUP(C56,'COPY DATA XPRO'!$C$7:$AI$58,12,FALSE),0)</f>
        <v>0</v>
      </c>
      <c r="O56">
        <f>IFERROR(VLOOKUP(C56,'COPY DATA XPRO'!$C$7:$AI$58,13,FALSE),0)</f>
        <v>0</v>
      </c>
      <c r="P56">
        <f>IFERROR(VLOOKUP(C56,'COPY DATA XPRO'!$C$7:$AI$58,14,FALSE),0)</f>
        <v>0</v>
      </c>
      <c r="Q56">
        <f>IFERROR(VLOOKUP(C56,'COPY DATA XPRO'!$C$7:$AI$58,15,FALSE),0)</f>
        <v>3</v>
      </c>
      <c r="R56">
        <f>IFERROR(VLOOKUP(C56,'COPY DATA XPRO'!$C$7:$AI$58,16,FALSE),0)</f>
        <v>0</v>
      </c>
      <c r="S56">
        <f>IFERROR(VLOOKUP(C56,'COPY DATA XPRO'!$C$7:$AI$58,17,FALSE),0)</f>
        <v>0</v>
      </c>
      <c r="T56">
        <f>IFERROR(VLOOKUP(C56,'COPY DATA XPRO'!$C$7:$AI$58,18,FALSE),0)</f>
        <v>0</v>
      </c>
      <c r="U56">
        <f>IFERROR(VLOOKUP(C56,'COPY DATA XPRO'!$C$7:$AI$58,19,FALSE),0)</f>
        <v>0</v>
      </c>
      <c r="V56">
        <f>IFERROR(VLOOKUP(C56,'COPY DATA XPRO'!$C$7:$AI$58,20,FALSE),0)</f>
        <v>0</v>
      </c>
      <c r="W56">
        <f>IFERROR(VLOOKUP(C56,'COPY DATA XPRO'!$C$7:$AI$58,21,FALSE),0)</f>
        <v>0</v>
      </c>
      <c r="X56">
        <f>IFERROR(VLOOKUP(C56,'COPY DATA XPRO'!$C$7:$AI$58,22,FALSE),0)</f>
        <v>3</v>
      </c>
      <c r="Y56">
        <f>IFERROR(VLOOKUP(C56,'COPY DATA XPRO'!$C$7:$AI$58,23,FALSE),0)</f>
        <v>0</v>
      </c>
      <c r="Z56">
        <f>IFERROR(VLOOKUP(C56,'COPY DATA XPRO'!$C$7:$AI$58,24,FALSE),0)</f>
        <v>52</v>
      </c>
      <c r="AA56">
        <f>IFERROR(VLOOKUP(C56,'COPY DATA XPRO'!$C$7:$AI$58,25,FALSE),0)</f>
        <v>0</v>
      </c>
      <c r="AB56">
        <f>IFERROR(VLOOKUP(C56,'COPY DATA XPRO'!$C$7:$AI$58,26,FALSE),0)</f>
        <v>0</v>
      </c>
      <c r="AC56">
        <f>IFERROR(VLOOKUP(C56,'COPY DATA XPRO'!$C$7:$AI$58,27,FALSE),0)</f>
        <v>0</v>
      </c>
      <c r="AD56">
        <f>IFERROR(VLOOKUP(C56,'COPY DATA XPRO'!$C$7:$AI$58,28,FALSE),0)</f>
        <v>3</v>
      </c>
      <c r="AE56">
        <f>IFERROR(VLOOKUP(C56,'COPY DATA XPRO'!$C$7:$AI$58,29,FALSE),0)</f>
        <v>3</v>
      </c>
      <c r="AF56">
        <f>IFERROR(VLOOKUP(C56,'COPY DATA XPRO'!$C$7:$AI$58,30,FALSE),0)</f>
        <v>9</v>
      </c>
      <c r="AG56">
        <f>IFERROR(VLOOKUP(C56,'COPY DATA XPRO'!$C$7:$AI$58,31,FALSE),0)</f>
        <v>74.36</v>
      </c>
      <c r="AH56">
        <f>IFERROR(VLOOKUP(C56,'COPY DATA XPRO'!$C$7:$AI$58,32,FALSE),0)</f>
        <v>78.790000000000006</v>
      </c>
      <c r="AI56">
        <f>IFERROR(VLOOKUP(C56,'COPY DATA XPRO'!$C$7:$AI$58,33,FALSE),0)</f>
        <v>94.55</v>
      </c>
    </row>
    <row r="61" spans="2:35">
      <c r="C61" s="189" t="s">
        <v>140</v>
      </c>
      <c r="D61" s="189"/>
      <c r="E61" s="189"/>
      <c r="F61" s="189"/>
      <c r="G61" s="189"/>
      <c r="H61" s="189"/>
      <c r="I61" s="189"/>
      <c r="J61" s="189"/>
      <c r="K61" s="189"/>
      <c r="L61" s="189"/>
      <c r="M61" s="189"/>
      <c r="N61" s="189"/>
      <c r="O61" s="189"/>
      <c r="P61" s="189"/>
      <c r="Q61" s="189"/>
      <c r="R61" s="189"/>
      <c r="S61" s="189"/>
      <c r="T61" s="189"/>
      <c r="U61" s="189"/>
      <c r="V61" s="189"/>
      <c r="W61" s="189"/>
      <c r="X61" s="189"/>
      <c r="Y61" s="189"/>
      <c r="Z61" s="189"/>
      <c r="AA61" s="189"/>
      <c r="AB61" s="189"/>
      <c r="AC61" s="189"/>
      <c r="AD61" s="189"/>
      <c r="AE61" s="189"/>
      <c r="AF61" s="189"/>
      <c r="AG61" s="189"/>
      <c r="AH61" s="189"/>
      <c r="AI61" s="189"/>
    </row>
    <row r="62" spans="2:35">
      <c r="C62" s="190"/>
      <c r="D62" s="190"/>
      <c r="E62" s="190"/>
      <c r="F62" s="190"/>
      <c r="G62" s="190"/>
      <c r="H62" s="190"/>
      <c r="I62" s="190"/>
      <c r="J62" s="190"/>
      <c r="K62" s="190"/>
      <c r="L62" s="190"/>
      <c r="M62" s="190"/>
      <c r="N62" s="190"/>
      <c r="O62" s="190"/>
      <c r="P62" s="190"/>
      <c r="Q62" s="190"/>
      <c r="R62" s="190"/>
      <c r="S62" s="190"/>
      <c r="T62" s="190"/>
      <c r="U62" s="190"/>
      <c r="V62" s="190"/>
      <c r="W62" s="190"/>
      <c r="X62" s="190"/>
      <c r="Y62" s="190"/>
      <c r="Z62" s="190"/>
      <c r="AA62" s="190"/>
      <c r="AB62" s="190"/>
      <c r="AC62" s="190"/>
      <c r="AD62" s="190"/>
      <c r="AE62" s="190"/>
      <c r="AF62" s="190"/>
      <c r="AG62" s="190"/>
      <c r="AH62" s="190"/>
      <c r="AI62" s="190"/>
    </row>
    <row r="63" spans="2:35">
      <c r="C63" s="103" t="s">
        <v>1</v>
      </c>
      <c r="D63" s="99" t="s">
        <v>2</v>
      </c>
      <c r="E63" s="99" t="s">
        <v>3</v>
      </c>
      <c r="F63" s="99" t="s">
        <v>4</v>
      </c>
      <c r="G63" s="99" t="s">
        <v>5</v>
      </c>
      <c r="H63" s="99" t="s">
        <v>6</v>
      </c>
      <c r="I63" s="99" t="s">
        <v>7</v>
      </c>
      <c r="J63" s="99" t="s">
        <v>8</v>
      </c>
      <c r="K63" s="99" t="s">
        <v>9</v>
      </c>
      <c r="L63" s="99" t="s">
        <v>10</v>
      </c>
      <c r="M63" s="99"/>
      <c r="N63" s="99"/>
      <c r="O63" s="99"/>
      <c r="P63" s="99"/>
      <c r="Q63" s="99"/>
      <c r="R63" s="99"/>
      <c r="S63" s="99"/>
      <c r="T63" s="99"/>
      <c r="U63" s="99"/>
      <c r="V63" s="99"/>
      <c r="W63" s="99"/>
      <c r="X63" s="99"/>
      <c r="Y63" s="99"/>
      <c r="Z63" s="99" t="s">
        <v>11</v>
      </c>
      <c r="AA63" s="99" t="s">
        <v>12</v>
      </c>
      <c r="AB63" s="99"/>
      <c r="AC63" s="99"/>
      <c r="AD63" s="99"/>
      <c r="AE63" s="99" t="s">
        <v>13</v>
      </c>
      <c r="AF63" s="99" t="s">
        <v>14</v>
      </c>
      <c r="AG63" s="99" t="s">
        <v>15</v>
      </c>
      <c r="AH63" s="99" t="s">
        <v>16</v>
      </c>
      <c r="AI63" s="99" t="s">
        <v>17</v>
      </c>
    </row>
    <row r="64" spans="2:35">
      <c r="C64" s="103"/>
      <c r="D64" s="99"/>
      <c r="E64" s="99"/>
      <c r="F64" s="99"/>
      <c r="G64" s="99"/>
      <c r="H64" s="99"/>
      <c r="I64" s="99"/>
      <c r="J64" s="99"/>
      <c r="K64" s="99"/>
      <c r="L64" s="99" t="s">
        <v>2</v>
      </c>
      <c r="M64" s="99" t="s">
        <v>18</v>
      </c>
      <c r="N64" s="99"/>
      <c r="O64" s="99"/>
      <c r="P64" s="99" t="s">
        <v>19</v>
      </c>
      <c r="Q64" s="99" t="s">
        <v>20</v>
      </c>
      <c r="R64" s="99"/>
      <c r="S64" s="99"/>
      <c r="T64" s="99"/>
      <c r="U64" s="99"/>
      <c r="V64" s="99"/>
      <c r="W64" s="99"/>
      <c r="X64" s="99" t="s">
        <v>21</v>
      </c>
      <c r="Y64" s="99" t="s">
        <v>22</v>
      </c>
      <c r="Z64" s="99"/>
      <c r="AA64" s="99"/>
      <c r="AB64" s="99"/>
      <c r="AC64" s="99"/>
      <c r="AD64" s="99"/>
      <c r="AE64" s="99"/>
      <c r="AF64" s="99"/>
      <c r="AG64" s="99"/>
      <c r="AH64" s="99"/>
      <c r="AI64" s="99"/>
    </row>
    <row r="65" spans="2:35">
      <c r="C65" s="103"/>
      <c r="D65" s="99"/>
      <c r="E65" s="99"/>
      <c r="F65" s="99"/>
      <c r="G65" s="99"/>
      <c r="H65" s="99"/>
      <c r="I65" s="99"/>
      <c r="J65" s="99"/>
      <c r="K65" s="99"/>
      <c r="L65" s="99"/>
      <c r="M65" s="99"/>
      <c r="N65" s="99"/>
      <c r="O65" s="99"/>
      <c r="P65" s="99"/>
      <c r="Q65" s="99" t="s">
        <v>23</v>
      </c>
      <c r="R65" s="99"/>
      <c r="S65" s="99"/>
      <c r="T65" s="99"/>
      <c r="U65" s="99" t="s">
        <v>24</v>
      </c>
      <c r="V65" s="99" t="s">
        <v>25</v>
      </c>
      <c r="W65" s="99" t="s">
        <v>26</v>
      </c>
      <c r="X65" s="99"/>
      <c r="Y65" s="99"/>
      <c r="Z65" s="99"/>
      <c r="AA65" s="99"/>
      <c r="AB65" s="99"/>
      <c r="AC65" s="99"/>
      <c r="AD65" s="99"/>
      <c r="AE65" s="99"/>
      <c r="AF65" s="99"/>
      <c r="AG65" s="99"/>
      <c r="AH65" s="99"/>
      <c r="AI65" s="99"/>
    </row>
    <row r="66" spans="2:35" ht="30">
      <c r="C66" s="103"/>
      <c r="D66" s="99"/>
      <c r="E66" s="99"/>
      <c r="F66" s="99"/>
      <c r="G66" s="99"/>
      <c r="H66" s="99"/>
      <c r="I66" s="99"/>
      <c r="J66" s="99"/>
      <c r="K66" s="99"/>
      <c r="L66" s="13"/>
      <c r="M66" s="13" t="s">
        <v>27</v>
      </c>
      <c r="N66" s="13" t="s">
        <v>28</v>
      </c>
      <c r="O66" s="13" t="s">
        <v>29</v>
      </c>
      <c r="P66" s="99"/>
      <c r="Q66" s="13" t="s">
        <v>30</v>
      </c>
      <c r="R66" s="13" t="s">
        <v>31</v>
      </c>
      <c r="S66" s="13" t="s">
        <v>32</v>
      </c>
      <c r="T66" s="13" t="s">
        <v>33</v>
      </c>
      <c r="U66" s="99"/>
      <c r="V66" s="99"/>
      <c r="W66" s="99"/>
      <c r="X66" s="99"/>
      <c r="Y66" s="99"/>
      <c r="Z66" s="99"/>
      <c r="AA66" s="13" t="s">
        <v>30</v>
      </c>
      <c r="AB66" s="13" t="s">
        <v>31</v>
      </c>
      <c r="AC66" s="13" t="s">
        <v>32</v>
      </c>
      <c r="AD66" s="13" t="s">
        <v>33</v>
      </c>
      <c r="AE66" s="99"/>
      <c r="AF66" s="99"/>
      <c r="AG66" s="99"/>
      <c r="AH66" s="99"/>
      <c r="AI66" s="99"/>
    </row>
    <row r="67" spans="2:35">
      <c r="B67" t="s">
        <v>34</v>
      </c>
      <c r="C67" t="s">
        <v>79</v>
      </c>
      <c r="D67">
        <v>0</v>
      </c>
      <c r="E67">
        <v>3</v>
      </c>
      <c r="F67">
        <v>1</v>
      </c>
      <c r="G67">
        <v>0</v>
      </c>
      <c r="H67">
        <v>0</v>
      </c>
      <c r="I67">
        <v>0</v>
      </c>
      <c r="J67">
        <v>1</v>
      </c>
      <c r="K67">
        <v>0</v>
      </c>
      <c r="L67">
        <v>0</v>
      </c>
      <c r="M67">
        <v>1</v>
      </c>
      <c r="N67">
        <v>0</v>
      </c>
      <c r="O67">
        <v>0</v>
      </c>
      <c r="P67">
        <v>1</v>
      </c>
      <c r="Q67">
        <v>0</v>
      </c>
      <c r="R67">
        <v>0</v>
      </c>
      <c r="S67">
        <v>0</v>
      </c>
      <c r="T67">
        <v>0</v>
      </c>
      <c r="U67">
        <v>0</v>
      </c>
      <c r="V67">
        <v>0</v>
      </c>
      <c r="W67">
        <v>0</v>
      </c>
      <c r="X67">
        <v>0</v>
      </c>
      <c r="Y67">
        <v>0</v>
      </c>
      <c r="Z67">
        <v>0</v>
      </c>
      <c r="AA67">
        <v>0</v>
      </c>
      <c r="AB67">
        <v>0</v>
      </c>
      <c r="AC67">
        <v>0</v>
      </c>
      <c r="AD67">
        <v>0</v>
      </c>
      <c r="AE67">
        <v>0</v>
      </c>
      <c r="AF67">
        <v>0</v>
      </c>
      <c r="AG67" t="s">
        <v>52</v>
      </c>
      <c r="AH67" t="s">
        <v>141</v>
      </c>
      <c r="AI67" t="s">
        <v>141</v>
      </c>
    </row>
    <row r="68" spans="2:35">
      <c r="C68" t="s">
        <v>80</v>
      </c>
      <c r="D68">
        <v>0</v>
      </c>
      <c r="E68">
        <v>4</v>
      </c>
      <c r="F68">
        <v>0</v>
      </c>
      <c r="G68">
        <v>0</v>
      </c>
      <c r="H68">
        <v>0</v>
      </c>
      <c r="I68">
        <v>0</v>
      </c>
      <c r="J68">
        <v>0</v>
      </c>
      <c r="K68">
        <v>0</v>
      </c>
      <c r="L68">
        <v>0</v>
      </c>
      <c r="M68">
        <v>0</v>
      </c>
      <c r="N68">
        <v>0</v>
      </c>
      <c r="O68">
        <v>0</v>
      </c>
      <c r="P68">
        <v>0</v>
      </c>
      <c r="Q68">
        <v>0</v>
      </c>
      <c r="R68">
        <v>0</v>
      </c>
      <c r="S68">
        <v>0</v>
      </c>
      <c r="T68">
        <v>0</v>
      </c>
      <c r="U68">
        <v>0</v>
      </c>
      <c r="V68">
        <v>0</v>
      </c>
      <c r="W68">
        <v>0</v>
      </c>
      <c r="X68">
        <v>0</v>
      </c>
      <c r="Y68">
        <v>0</v>
      </c>
      <c r="Z68">
        <v>4</v>
      </c>
      <c r="AA68">
        <v>0</v>
      </c>
      <c r="AB68">
        <v>0</v>
      </c>
      <c r="AC68">
        <v>0</v>
      </c>
      <c r="AD68">
        <v>0</v>
      </c>
      <c r="AE68">
        <v>0</v>
      </c>
      <c r="AF68">
        <v>0</v>
      </c>
      <c r="AG68" t="s">
        <v>44</v>
      </c>
      <c r="AH68" t="s">
        <v>44</v>
      </c>
      <c r="AI68" t="s">
        <v>44</v>
      </c>
    </row>
    <row r="69" spans="2:35">
      <c r="C69" t="s">
        <v>81</v>
      </c>
      <c r="D69">
        <v>0</v>
      </c>
      <c r="E69">
        <v>4</v>
      </c>
      <c r="F69">
        <v>0</v>
      </c>
      <c r="G69">
        <v>2</v>
      </c>
      <c r="H69">
        <v>0</v>
      </c>
      <c r="I69">
        <v>0</v>
      </c>
      <c r="J69">
        <v>1</v>
      </c>
      <c r="K69">
        <v>0</v>
      </c>
      <c r="L69">
        <v>0</v>
      </c>
      <c r="M69">
        <v>1</v>
      </c>
      <c r="N69">
        <v>0</v>
      </c>
      <c r="O69">
        <v>0</v>
      </c>
      <c r="P69">
        <v>1</v>
      </c>
      <c r="Q69">
        <v>0</v>
      </c>
      <c r="R69">
        <v>0</v>
      </c>
      <c r="S69">
        <v>0</v>
      </c>
      <c r="T69">
        <v>0</v>
      </c>
      <c r="U69">
        <v>0</v>
      </c>
      <c r="V69">
        <v>0</v>
      </c>
      <c r="W69">
        <v>0</v>
      </c>
      <c r="X69">
        <v>0</v>
      </c>
      <c r="Y69">
        <v>0</v>
      </c>
      <c r="Z69">
        <v>0</v>
      </c>
      <c r="AA69">
        <v>0</v>
      </c>
      <c r="AB69">
        <v>0</v>
      </c>
      <c r="AC69">
        <v>0</v>
      </c>
      <c r="AD69">
        <v>0</v>
      </c>
      <c r="AE69">
        <v>0</v>
      </c>
      <c r="AF69">
        <v>0</v>
      </c>
      <c r="AG69" t="s">
        <v>142</v>
      </c>
      <c r="AH69" t="s">
        <v>141</v>
      </c>
      <c r="AI69" t="s">
        <v>141</v>
      </c>
    </row>
    <row r="70" spans="2:35">
      <c r="C70" t="s">
        <v>82</v>
      </c>
      <c r="D70">
        <v>0</v>
      </c>
      <c r="E70">
        <v>2</v>
      </c>
      <c r="F70">
        <v>1</v>
      </c>
      <c r="G70">
        <v>0</v>
      </c>
      <c r="H70">
        <v>0</v>
      </c>
      <c r="I70">
        <v>0</v>
      </c>
      <c r="J70">
        <v>1</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t="s">
        <v>141</v>
      </c>
      <c r="AH70" t="s">
        <v>141</v>
      </c>
      <c r="AI70" t="s">
        <v>141</v>
      </c>
    </row>
    <row r="71" spans="2:35">
      <c r="C71" t="s">
        <v>83</v>
      </c>
      <c r="D71">
        <v>0</v>
      </c>
      <c r="E71">
        <v>3</v>
      </c>
      <c r="F71">
        <v>0</v>
      </c>
      <c r="G71">
        <v>0</v>
      </c>
      <c r="H71">
        <v>1</v>
      </c>
      <c r="I71">
        <v>0</v>
      </c>
      <c r="J71">
        <v>1</v>
      </c>
      <c r="K71">
        <v>0</v>
      </c>
      <c r="L71">
        <v>0</v>
      </c>
      <c r="M71">
        <v>0</v>
      </c>
      <c r="N71">
        <v>0</v>
      </c>
      <c r="O71">
        <v>0</v>
      </c>
      <c r="P71">
        <v>0</v>
      </c>
      <c r="Q71">
        <v>0</v>
      </c>
      <c r="R71">
        <v>0</v>
      </c>
      <c r="S71">
        <v>0</v>
      </c>
      <c r="T71">
        <v>0</v>
      </c>
      <c r="U71">
        <v>0</v>
      </c>
      <c r="V71">
        <v>0</v>
      </c>
      <c r="W71">
        <v>0</v>
      </c>
      <c r="X71">
        <v>0</v>
      </c>
      <c r="Y71">
        <v>1</v>
      </c>
      <c r="Z71">
        <v>0</v>
      </c>
      <c r="AA71">
        <v>0</v>
      </c>
      <c r="AB71">
        <v>0</v>
      </c>
      <c r="AC71">
        <v>0</v>
      </c>
      <c r="AD71">
        <v>0</v>
      </c>
      <c r="AE71">
        <v>0</v>
      </c>
      <c r="AF71">
        <v>0</v>
      </c>
      <c r="AG71" t="s">
        <v>52</v>
      </c>
      <c r="AH71" t="s">
        <v>141</v>
      </c>
      <c r="AI71" t="s">
        <v>141</v>
      </c>
    </row>
    <row r="72" spans="2:35">
      <c r="C72" t="s">
        <v>86</v>
      </c>
      <c r="D72">
        <v>0</v>
      </c>
      <c r="E72">
        <v>2</v>
      </c>
      <c r="F72">
        <v>0</v>
      </c>
      <c r="G72">
        <v>0</v>
      </c>
      <c r="H72">
        <v>0</v>
      </c>
      <c r="I72">
        <v>0</v>
      </c>
      <c r="J72">
        <v>1</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t="s">
        <v>141</v>
      </c>
      <c r="AH72" t="s">
        <v>141</v>
      </c>
      <c r="AI72" t="s">
        <v>141</v>
      </c>
    </row>
    <row r="75" spans="2:35">
      <c r="B75" t="s">
        <v>38</v>
      </c>
      <c r="C75" t="s">
        <v>87</v>
      </c>
      <c r="D75">
        <v>0</v>
      </c>
      <c r="E75">
        <v>4</v>
      </c>
      <c r="F75">
        <v>1</v>
      </c>
      <c r="G75">
        <v>0</v>
      </c>
      <c r="H75">
        <v>0</v>
      </c>
      <c r="I75">
        <v>0</v>
      </c>
      <c r="J75">
        <v>2</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141</v>
      </c>
      <c r="AH75" t="s">
        <v>141</v>
      </c>
      <c r="AI75" t="s">
        <v>141</v>
      </c>
    </row>
    <row r="76" spans="2:35">
      <c r="C76" t="s">
        <v>89</v>
      </c>
      <c r="D76">
        <v>0</v>
      </c>
      <c r="E76">
        <v>1</v>
      </c>
      <c r="F76">
        <v>0</v>
      </c>
      <c r="G76">
        <v>0</v>
      </c>
      <c r="H76">
        <v>0</v>
      </c>
      <c r="I76">
        <v>0</v>
      </c>
      <c r="J76">
        <v>1</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141</v>
      </c>
      <c r="AH76" t="s">
        <v>141</v>
      </c>
      <c r="AI76" t="s">
        <v>141</v>
      </c>
    </row>
    <row r="77" spans="2:35">
      <c r="C77" t="s">
        <v>90</v>
      </c>
      <c r="D77">
        <v>0</v>
      </c>
      <c r="E77">
        <v>4</v>
      </c>
      <c r="F77">
        <v>0</v>
      </c>
      <c r="G77">
        <v>0</v>
      </c>
      <c r="H77">
        <v>0</v>
      </c>
      <c r="I77">
        <v>0</v>
      </c>
      <c r="J77">
        <v>2</v>
      </c>
      <c r="K77">
        <v>1</v>
      </c>
      <c r="L77">
        <v>0</v>
      </c>
      <c r="M77">
        <v>0</v>
      </c>
      <c r="N77">
        <v>0</v>
      </c>
      <c r="O77">
        <v>0</v>
      </c>
      <c r="P77">
        <v>0</v>
      </c>
      <c r="Q77">
        <v>0</v>
      </c>
      <c r="R77">
        <v>0</v>
      </c>
      <c r="S77">
        <v>0</v>
      </c>
      <c r="T77">
        <v>0</v>
      </c>
      <c r="U77">
        <v>0</v>
      </c>
      <c r="V77">
        <v>0</v>
      </c>
      <c r="W77">
        <v>0</v>
      </c>
      <c r="X77">
        <v>0</v>
      </c>
      <c r="Y77">
        <v>0</v>
      </c>
      <c r="Z77">
        <v>1</v>
      </c>
      <c r="AA77">
        <v>0</v>
      </c>
      <c r="AB77">
        <v>0</v>
      </c>
      <c r="AC77">
        <v>0</v>
      </c>
      <c r="AD77">
        <v>0</v>
      </c>
      <c r="AE77">
        <v>0</v>
      </c>
      <c r="AF77">
        <v>0</v>
      </c>
      <c r="AG77" t="s">
        <v>142</v>
      </c>
      <c r="AH77" t="s">
        <v>52</v>
      </c>
      <c r="AI77" t="s">
        <v>44</v>
      </c>
    </row>
    <row r="78" spans="2:35">
      <c r="C78" t="s">
        <v>91</v>
      </c>
      <c r="D78">
        <v>0</v>
      </c>
      <c r="E78">
        <v>9</v>
      </c>
      <c r="F78">
        <v>0</v>
      </c>
      <c r="G78">
        <v>1</v>
      </c>
      <c r="H78">
        <v>0</v>
      </c>
      <c r="I78">
        <v>0</v>
      </c>
      <c r="J78">
        <v>2</v>
      </c>
      <c r="K78">
        <v>0</v>
      </c>
      <c r="L78">
        <v>1</v>
      </c>
      <c r="M78">
        <v>1</v>
      </c>
      <c r="N78">
        <v>0</v>
      </c>
      <c r="O78">
        <v>0</v>
      </c>
      <c r="P78">
        <v>1</v>
      </c>
      <c r="Q78">
        <v>0</v>
      </c>
      <c r="R78">
        <v>0</v>
      </c>
      <c r="S78">
        <v>0</v>
      </c>
      <c r="T78">
        <v>3</v>
      </c>
      <c r="U78">
        <v>0</v>
      </c>
      <c r="V78">
        <v>0</v>
      </c>
      <c r="W78">
        <v>0</v>
      </c>
      <c r="X78">
        <v>3</v>
      </c>
      <c r="Y78">
        <v>0</v>
      </c>
      <c r="Z78">
        <v>1</v>
      </c>
      <c r="AA78">
        <v>0</v>
      </c>
      <c r="AB78">
        <v>0</v>
      </c>
      <c r="AC78">
        <v>0</v>
      </c>
      <c r="AD78">
        <v>0</v>
      </c>
      <c r="AE78">
        <v>0</v>
      </c>
      <c r="AF78">
        <v>0</v>
      </c>
      <c r="AG78" t="s">
        <v>143</v>
      </c>
      <c r="AH78" t="s">
        <v>144</v>
      </c>
      <c r="AI78" t="s">
        <v>54</v>
      </c>
    </row>
    <row r="79" spans="2:35">
      <c r="C79" t="s">
        <v>92</v>
      </c>
      <c r="D79">
        <v>0</v>
      </c>
      <c r="E79">
        <v>1</v>
      </c>
      <c r="F79">
        <v>0</v>
      </c>
      <c r="G79">
        <v>1</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t="s">
        <v>141</v>
      </c>
      <c r="AH79" t="s">
        <v>141</v>
      </c>
      <c r="AI79" t="s">
        <v>141</v>
      </c>
    </row>
    <row r="80" spans="2:35">
      <c r="C80" t="s">
        <v>93</v>
      </c>
      <c r="D80">
        <v>0</v>
      </c>
      <c r="E80">
        <v>2</v>
      </c>
      <c r="F80">
        <v>0</v>
      </c>
      <c r="G80">
        <v>1</v>
      </c>
      <c r="H80">
        <v>0</v>
      </c>
      <c r="I80">
        <v>0</v>
      </c>
      <c r="J80">
        <v>1</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t="s">
        <v>141</v>
      </c>
      <c r="AH80" t="s">
        <v>141</v>
      </c>
      <c r="AI80" t="s">
        <v>141</v>
      </c>
    </row>
    <row r="81" spans="2:35">
      <c r="C81" t="s">
        <v>94</v>
      </c>
      <c r="D81">
        <v>0</v>
      </c>
      <c r="E81">
        <v>1</v>
      </c>
      <c r="F81">
        <v>0</v>
      </c>
      <c r="G81">
        <v>0</v>
      </c>
      <c r="H81">
        <v>0</v>
      </c>
      <c r="I81">
        <v>0</v>
      </c>
      <c r="J81">
        <v>1</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141</v>
      </c>
      <c r="AH81" t="s">
        <v>141</v>
      </c>
      <c r="AI81" t="s">
        <v>141</v>
      </c>
    </row>
    <row r="82" spans="2:35">
      <c r="C82" t="s">
        <v>98</v>
      </c>
      <c r="D82">
        <v>0</v>
      </c>
      <c r="E82">
        <v>1</v>
      </c>
      <c r="F82">
        <v>0</v>
      </c>
      <c r="G82">
        <v>0</v>
      </c>
      <c r="H82">
        <v>0</v>
      </c>
      <c r="I82">
        <v>0</v>
      </c>
      <c r="J82">
        <v>1</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141</v>
      </c>
      <c r="AH82" t="s">
        <v>141</v>
      </c>
      <c r="AI82" t="s">
        <v>141</v>
      </c>
    </row>
    <row r="87" spans="2:35">
      <c r="B87" t="s">
        <v>42</v>
      </c>
      <c r="C87" t="s">
        <v>100</v>
      </c>
      <c r="D87">
        <v>0</v>
      </c>
      <c r="E87">
        <v>2</v>
      </c>
      <c r="F87">
        <v>0</v>
      </c>
      <c r="G87">
        <v>0</v>
      </c>
      <c r="H87">
        <v>0</v>
      </c>
      <c r="I87">
        <v>0</v>
      </c>
      <c r="J87">
        <v>1</v>
      </c>
      <c r="K87">
        <v>0</v>
      </c>
      <c r="L87">
        <v>0</v>
      </c>
      <c r="M87">
        <v>0</v>
      </c>
      <c r="N87">
        <v>0</v>
      </c>
      <c r="O87">
        <v>0</v>
      </c>
      <c r="P87">
        <v>0</v>
      </c>
      <c r="Q87">
        <v>0</v>
      </c>
      <c r="R87">
        <v>0</v>
      </c>
      <c r="S87">
        <v>0</v>
      </c>
      <c r="T87">
        <v>0</v>
      </c>
      <c r="U87">
        <v>0</v>
      </c>
      <c r="V87">
        <v>0</v>
      </c>
      <c r="W87">
        <v>0</v>
      </c>
      <c r="X87">
        <v>0</v>
      </c>
      <c r="Y87">
        <v>0</v>
      </c>
      <c r="Z87">
        <v>1</v>
      </c>
      <c r="AA87">
        <v>0</v>
      </c>
      <c r="AB87">
        <v>0</v>
      </c>
      <c r="AC87">
        <v>0</v>
      </c>
      <c r="AD87">
        <v>0</v>
      </c>
      <c r="AE87">
        <v>0</v>
      </c>
      <c r="AF87">
        <v>0</v>
      </c>
      <c r="AG87" t="s">
        <v>145</v>
      </c>
      <c r="AH87" t="s">
        <v>145</v>
      </c>
      <c r="AI87" t="s">
        <v>44</v>
      </c>
    </row>
    <row r="88" spans="2:35">
      <c r="C88" t="s">
        <v>101</v>
      </c>
      <c r="D88">
        <v>0</v>
      </c>
      <c r="E88">
        <v>3</v>
      </c>
      <c r="F88">
        <v>0</v>
      </c>
      <c r="G88">
        <v>0</v>
      </c>
      <c r="H88">
        <v>0</v>
      </c>
      <c r="I88">
        <v>0</v>
      </c>
      <c r="J88">
        <v>2</v>
      </c>
      <c r="K88">
        <v>0</v>
      </c>
      <c r="L88">
        <v>0</v>
      </c>
      <c r="M88">
        <v>0</v>
      </c>
      <c r="N88">
        <v>0</v>
      </c>
      <c r="O88">
        <v>0</v>
      </c>
      <c r="P88">
        <v>0</v>
      </c>
      <c r="Q88">
        <v>0</v>
      </c>
      <c r="R88">
        <v>0</v>
      </c>
      <c r="S88">
        <v>0</v>
      </c>
      <c r="T88">
        <v>0</v>
      </c>
      <c r="U88">
        <v>0</v>
      </c>
      <c r="V88">
        <v>0</v>
      </c>
      <c r="W88">
        <v>0</v>
      </c>
      <c r="X88">
        <v>0</v>
      </c>
      <c r="Y88">
        <v>1</v>
      </c>
      <c r="Z88">
        <v>0</v>
      </c>
      <c r="AA88">
        <v>0</v>
      </c>
      <c r="AB88">
        <v>0</v>
      </c>
      <c r="AC88">
        <v>0</v>
      </c>
      <c r="AD88">
        <v>0</v>
      </c>
      <c r="AE88">
        <v>0</v>
      </c>
      <c r="AF88">
        <v>0</v>
      </c>
      <c r="AG88" t="s">
        <v>52</v>
      </c>
      <c r="AH88" t="s">
        <v>141</v>
      </c>
      <c r="AI88" t="s">
        <v>141</v>
      </c>
    </row>
    <row r="89" spans="2:35">
      <c r="C89" t="s">
        <v>102</v>
      </c>
      <c r="D89">
        <v>0</v>
      </c>
      <c r="E89">
        <v>3</v>
      </c>
      <c r="F89">
        <v>0</v>
      </c>
      <c r="G89">
        <v>0</v>
      </c>
      <c r="H89">
        <v>0</v>
      </c>
      <c r="I89">
        <v>0</v>
      </c>
      <c r="J89">
        <v>3</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141</v>
      </c>
      <c r="AH89" t="s">
        <v>141</v>
      </c>
      <c r="AI89" t="s">
        <v>141</v>
      </c>
    </row>
    <row r="90" spans="2:35">
      <c r="C90" t="s">
        <v>103</v>
      </c>
      <c r="D90">
        <v>0</v>
      </c>
      <c r="E90">
        <v>3</v>
      </c>
      <c r="F90">
        <v>0</v>
      </c>
      <c r="G90">
        <v>0</v>
      </c>
      <c r="H90">
        <v>0</v>
      </c>
      <c r="I90">
        <v>0</v>
      </c>
      <c r="J90">
        <v>2</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141</v>
      </c>
      <c r="AH90" t="s">
        <v>141</v>
      </c>
      <c r="AI90" t="s">
        <v>141</v>
      </c>
    </row>
    <row r="91" spans="2:35">
      <c r="C91" t="s">
        <v>104</v>
      </c>
      <c r="D91">
        <v>0</v>
      </c>
      <c r="E91">
        <v>2</v>
      </c>
      <c r="F91">
        <v>0</v>
      </c>
      <c r="G91">
        <v>0</v>
      </c>
      <c r="H91">
        <v>0</v>
      </c>
      <c r="I91">
        <v>0</v>
      </c>
      <c r="J91">
        <v>2</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141</v>
      </c>
      <c r="AH91" t="s">
        <v>141</v>
      </c>
      <c r="AI91" t="s">
        <v>141</v>
      </c>
    </row>
    <row r="92" spans="2:35">
      <c r="C92" t="s">
        <v>105</v>
      </c>
      <c r="D92">
        <v>0</v>
      </c>
      <c r="E92">
        <v>2</v>
      </c>
      <c r="F92">
        <v>0</v>
      </c>
      <c r="G92">
        <v>0</v>
      </c>
      <c r="H92">
        <v>0</v>
      </c>
      <c r="I92">
        <v>0</v>
      </c>
      <c r="J92">
        <v>1</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141</v>
      </c>
      <c r="AH92" t="s">
        <v>141</v>
      </c>
      <c r="AI92" t="s">
        <v>141</v>
      </c>
    </row>
    <row r="93" spans="2:35">
      <c r="C93" t="s">
        <v>106</v>
      </c>
      <c r="D93">
        <v>0</v>
      </c>
      <c r="E93">
        <v>4</v>
      </c>
      <c r="F93">
        <v>0</v>
      </c>
      <c r="G93">
        <v>0</v>
      </c>
      <c r="H93">
        <v>0</v>
      </c>
      <c r="I93">
        <v>0</v>
      </c>
      <c r="J93">
        <v>0</v>
      </c>
      <c r="K93">
        <v>0</v>
      </c>
      <c r="L93">
        <v>0</v>
      </c>
      <c r="M93">
        <v>1</v>
      </c>
      <c r="N93">
        <v>0</v>
      </c>
      <c r="O93">
        <v>0</v>
      </c>
      <c r="P93">
        <v>1</v>
      </c>
      <c r="Q93">
        <v>0</v>
      </c>
      <c r="R93">
        <v>0</v>
      </c>
      <c r="S93">
        <v>0</v>
      </c>
      <c r="T93">
        <v>0</v>
      </c>
      <c r="U93">
        <v>0</v>
      </c>
      <c r="V93">
        <v>0</v>
      </c>
      <c r="W93">
        <v>0</v>
      </c>
      <c r="X93">
        <v>0</v>
      </c>
      <c r="Y93">
        <v>1</v>
      </c>
      <c r="Z93">
        <v>1</v>
      </c>
      <c r="AA93">
        <v>0</v>
      </c>
      <c r="AB93">
        <v>0</v>
      </c>
      <c r="AC93">
        <v>0</v>
      </c>
      <c r="AD93">
        <v>0</v>
      </c>
      <c r="AE93">
        <v>0</v>
      </c>
      <c r="AF93">
        <v>0</v>
      </c>
      <c r="AG93" t="s">
        <v>41</v>
      </c>
      <c r="AH93" t="s">
        <v>142</v>
      </c>
      <c r="AI93" t="s">
        <v>52</v>
      </c>
    </row>
    <row r="94" spans="2:35">
      <c r="C94" t="s">
        <v>107</v>
      </c>
      <c r="D94">
        <v>0</v>
      </c>
      <c r="E94">
        <v>6</v>
      </c>
      <c r="F94">
        <v>2</v>
      </c>
      <c r="G94">
        <v>1</v>
      </c>
      <c r="H94">
        <v>0</v>
      </c>
      <c r="I94">
        <v>0</v>
      </c>
      <c r="J94">
        <v>2</v>
      </c>
      <c r="K94">
        <v>0</v>
      </c>
      <c r="L94">
        <v>0</v>
      </c>
      <c r="M94">
        <v>0</v>
      </c>
      <c r="N94">
        <v>0</v>
      </c>
      <c r="O94">
        <v>0</v>
      </c>
      <c r="P94">
        <v>0</v>
      </c>
      <c r="Q94">
        <v>0</v>
      </c>
      <c r="R94">
        <v>0</v>
      </c>
      <c r="S94">
        <v>0</v>
      </c>
      <c r="T94">
        <v>0</v>
      </c>
      <c r="U94">
        <v>0</v>
      </c>
      <c r="V94">
        <v>0</v>
      </c>
      <c r="W94">
        <v>0</v>
      </c>
      <c r="X94">
        <v>0</v>
      </c>
      <c r="Y94">
        <v>0</v>
      </c>
      <c r="Z94">
        <v>1</v>
      </c>
      <c r="AA94">
        <v>0</v>
      </c>
      <c r="AB94">
        <v>0</v>
      </c>
      <c r="AC94">
        <v>0</v>
      </c>
      <c r="AD94">
        <v>0</v>
      </c>
      <c r="AE94">
        <v>0</v>
      </c>
      <c r="AF94">
        <v>0</v>
      </c>
      <c r="AG94" t="s">
        <v>146</v>
      </c>
      <c r="AH94" t="s">
        <v>146</v>
      </c>
      <c r="AI94" t="s">
        <v>44</v>
      </c>
    </row>
    <row r="97" spans="2:35">
      <c r="B97" t="s">
        <v>70</v>
      </c>
      <c r="C97" t="s">
        <v>109</v>
      </c>
      <c r="D97">
        <v>0</v>
      </c>
      <c r="E97">
        <v>2</v>
      </c>
      <c r="F97">
        <v>0</v>
      </c>
      <c r="G97">
        <v>0</v>
      </c>
      <c r="H97">
        <v>0</v>
      </c>
      <c r="I97">
        <v>0</v>
      </c>
      <c r="J97">
        <v>2</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t="s">
        <v>141</v>
      </c>
      <c r="AH97" t="s">
        <v>141</v>
      </c>
      <c r="AI97" t="s">
        <v>141</v>
      </c>
    </row>
    <row r="98" spans="2:35">
      <c r="C98" t="s">
        <v>110</v>
      </c>
      <c r="D98">
        <v>0</v>
      </c>
      <c r="E98">
        <v>1</v>
      </c>
      <c r="F98">
        <v>0</v>
      </c>
      <c r="G98">
        <v>0</v>
      </c>
      <c r="H98">
        <v>0</v>
      </c>
      <c r="I98">
        <v>0</v>
      </c>
      <c r="J98">
        <v>1</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t="s">
        <v>141</v>
      </c>
      <c r="AH98" t="s">
        <v>141</v>
      </c>
      <c r="AI98" t="s">
        <v>141</v>
      </c>
    </row>
    <row r="99" spans="2:35">
      <c r="C99" t="s">
        <v>112</v>
      </c>
      <c r="D99">
        <v>0</v>
      </c>
      <c r="E99">
        <v>1</v>
      </c>
      <c r="F99">
        <v>0</v>
      </c>
      <c r="G99">
        <v>0</v>
      </c>
      <c r="H99">
        <v>0</v>
      </c>
      <c r="I99">
        <v>0</v>
      </c>
      <c r="J99">
        <v>1</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t="s">
        <v>141</v>
      </c>
      <c r="AH99" t="s">
        <v>141</v>
      </c>
      <c r="AI99" t="s">
        <v>141</v>
      </c>
    </row>
    <row r="100" spans="2:35">
      <c r="C100" t="s">
        <v>113</v>
      </c>
      <c r="D100">
        <v>0</v>
      </c>
      <c r="E100">
        <v>4</v>
      </c>
      <c r="F100">
        <v>0</v>
      </c>
      <c r="G100">
        <v>1</v>
      </c>
      <c r="H100">
        <v>1</v>
      </c>
      <c r="I100">
        <v>0</v>
      </c>
      <c r="J100">
        <v>1</v>
      </c>
      <c r="K100">
        <v>0</v>
      </c>
      <c r="L100">
        <v>0</v>
      </c>
      <c r="M100">
        <v>0</v>
      </c>
      <c r="N100">
        <v>0</v>
      </c>
      <c r="O100">
        <v>0</v>
      </c>
      <c r="P100">
        <v>0</v>
      </c>
      <c r="Q100">
        <v>0</v>
      </c>
      <c r="R100">
        <v>0</v>
      </c>
      <c r="S100">
        <v>0</v>
      </c>
      <c r="T100">
        <v>0</v>
      </c>
      <c r="U100">
        <v>0</v>
      </c>
      <c r="V100">
        <v>0</v>
      </c>
      <c r="W100">
        <v>0</v>
      </c>
      <c r="X100">
        <v>0</v>
      </c>
      <c r="Y100">
        <v>0</v>
      </c>
      <c r="Z100">
        <v>1</v>
      </c>
      <c r="AA100">
        <v>0</v>
      </c>
      <c r="AB100">
        <v>0</v>
      </c>
      <c r="AC100">
        <v>0</v>
      </c>
      <c r="AD100">
        <v>0</v>
      </c>
      <c r="AE100">
        <v>0</v>
      </c>
      <c r="AF100">
        <v>0</v>
      </c>
      <c r="AG100" t="s">
        <v>142</v>
      </c>
      <c r="AH100" t="s">
        <v>142</v>
      </c>
      <c r="AI100" t="s">
        <v>44</v>
      </c>
    </row>
    <row r="101" spans="2:35">
      <c r="C101" t="s">
        <v>115</v>
      </c>
      <c r="D101">
        <v>0</v>
      </c>
      <c r="E101">
        <v>2</v>
      </c>
      <c r="F101">
        <v>0</v>
      </c>
      <c r="G101">
        <v>0</v>
      </c>
      <c r="H101">
        <v>0</v>
      </c>
      <c r="I101">
        <v>0</v>
      </c>
      <c r="J101">
        <v>2</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t="s">
        <v>141</v>
      </c>
      <c r="AH101" t="s">
        <v>141</v>
      </c>
      <c r="AI101" t="s">
        <v>141</v>
      </c>
    </row>
    <row r="102" spans="2:35">
      <c r="C102" t="s">
        <v>116</v>
      </c>
      <c r="D102">
        <v>0</v>
      </c>
      <c r="E102">
        <v>2</v>
      </c>
      <c r="F102">
        <v>0</v>
      </c>
      <c r="G102">
        <v>0</v>
      </c>
      <c r="H102">
        <v>0</v>
      </c>
      <c r="I102">
        <v>0</v>
      </c>
      <c r="J102">
        <v>1</v>
      </c>
      <c r="K102">
        <v>0</v>
      </c>
      <c r="L102">
        <v>0</v>
      </c>
      <c r="M102">
        <v>0</v>
      </c>
      <c r="N102">
        <v>0</v>
      </c>
      <c r="O102">
        <v>0</v>
      </c>
      <c r="P102">
        <v>0</v>
      </c>
      <c r="Q102">
        <v>0</v>
      </c>
      <c r="R102">
        <v>0</v>
      </c>
      <c r="S102">
        <v>0</v>
      </c>
      <c r="T102">
        <v>0</v>
      </c>
      <c r="U102">
        <v>0</v>
      </c>
      <c r="V102">
        <v>0</v>
      </c>
      <c r="W102">
        <v>0</v>
      </c>
      <c r="X102">
        <v>0</v>
      </c>
      <c r="Y102">
        <v>1</v>
      </c>
      <c r="Z102">
        <v>0</v>
      </c>
      <c r="AA102">
        <v>0</v>
      </c>
      <c r="AB102">
        <v>0</v>
      </c>
      <c r="AC102">
        <v>0</v>
      </c>
      <c r="AD102">
        <v>0</v>
      </c>
      <c r="AE102">
        <v>0</v>
      </c>
      <c r="AF102">
        <v>0</v>
      </c>
      <c r="AG102" t="s">
        <v>145</v>
      </c>
      <c r="AH102" t="s">
        <v>141</v>
      </c>
      <c r="AI102" t="s">
        <v>141</v>
      </c>
    </row>
    <row r="103" spans="2:35">
      <c r="C103" t="s">
        <v>118</v>
      </c>
      <c r="D103">
        <v>0</v>
      </c>
      <c r="E103">
        <v>5</v>
      </c>
      <c r="F103">
        <v>0</v>
      </c>
      <c r="G103">
        <v>0</v>
      </c>
      <c r="H103">
        <v>0</v>
      </c>
      <c r="I103">
        <v>0</v>
      </c>
      <c r="J103">
        <v>4</v>
      </c>
      <c r="K103">
        <v>0</v>
      </c>
      <c r="L103">
        <v>0</v>
      </c>
      <c r="M103">
        <v>1</v>
      </c>
      <c r="N103">
        <v>0</v>
      </c>
      <c r="O103">
        <v>0</v>
      </c>
      <c r="P103">
        <v>1</v>
      </c>
      <c r="Q103">
        <v>0</v>
      </c>
      <c r="R103">
        <v>0</v>
      </c>
      <c r="S103">
        <v>0</v>
      </c>
      <c r="T103">
        <v>0</v>
      </c>
      <c r="U103">
        <v>0</v>
      </c>
      <c r="V103">
        <v>0</v>
      </c>
      <c r="W103">
        <v>0</v>
      </c>
      <c r="X103">
        <v>0</v>
      </c>
      <c r="Y103">
        <v>0</v>
      </c>
      <c r="Z103">
        <v>0</v>
      </c>
      <c r="AA103">
        <v>0</v>
      </c>
      <c r="AB103">
        <v>0</v>
      </c>
      <c r="AC103">
        <v>0</v>
      </c>
      <c r="AD103">
        <v>0</v>
      </c>
      <c r="AE103">
        <v>0</v>
      </c>
      <c r="AF103">
        <v>0</v>
      </c>
      <c r="AG103" t="s">
        <v>54</v>
      </c>
      <c r="AH103" t="s">
        <v>141</v>
      </c>
      <c r="AI103" t="s">
        <v>141</v>
      </c>
    </row>
    <row r="104" spans="2:35">
      <c r="C104" t="s">
        <v>120</v>
      </c>
      <c r="D104">
        <v>0</v>
      </c>
      <c r="E104">
        <v>2</v>
      </c>
      <c r="F104">
        <v>0</v>
      </c>
      <c r="G104">
        <v>0</v>
      </c>
      <c r="H104">
        <v>1</v>
      </c>
      <c r="I104">
        <v>0</v>
      </c>
      <c r="J104">
        <v>1</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141</v>
      </c>
      <c r="AH104" t="s">
        <v>141</v>
      </c>
      <c r="AI104" t="s">
        <v>141</v>
      </c>
    </row>
    <row r="109" spans="2:35">
      <c r="B109" t="s">
        <v>55</v>
      </c>
      <c r="C109" t="s">
        <v>122</v>
      </c>
      <c r="D109">
        <v>0</v>
      </c>
      <c r="E109">
        <v>3</v>
      </c>
      <c r="F109">
        <v>0</v>
      </c>
      <c r="G109">
        <v>0</v>
      </c>
      <c r="H109">
        <v>0</v>
      </c>
      <c r="I109">
        <v>0</v>
      </c>
      <c r="J109">
        <v>3</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141</v>
      </c>
      <c r="AH109" t="s">
        <v>141</v>
      </c>
      <c r="AI109" t="s">
        <v>141</v>
      </c>
    </row>
    <row r="110" spans="2:35">
      <c r="C110" t="s">
        <v>123</v>
      </c>
      <c r="D110">
        <v>0</v>
      </c>
      <c r="E110">
        <v>2</v>
      </c>
      <c r="F110">
        <v>1</v>
      </c>
      <c r="G110">
        <v>0</v>
      </c>
      <c r="H110">
        <v>0</v>
      </c>
      <c r="I110">
        <v>0</v>
      </c>
      <c r="J110">
        <v>0</v>
      </c>
      <c r="K110">
        <v>0</v>
      </c>
      <c r="L110">
        <v>0</v>
      </c>
      <c r="M110">
        <v>0</v>
      </c>
      <c r="N110">
        <v>0</v>
      </c>
      <c r="O110">
        <v>0</v>
      </c>
      <c r="P110">
        <v>0</v>
      </c>
      <c r="Q110">
        <v>0</v>
      </c>
      <c r="R110">
        <v>0</v>
      </c>
      <c r="S110">
        <v>0</v>
      </c>
      <c r="T110">
        <v>0</v>
      </c>
      <c r="U110">
        <v>0</v>
      </c>
      <c r="V110">
        <v>0</v>
      </c>
      <c r="W110">
        <v>0</v>
      </c>
      <c r="X110">
        <v>0</v>
      </c>
      <c r="Y110">
        <v>1</v>
      </c>
      <c r="Z110">
        <v>0</v>
      </c>
      <c r="AA110">
        <v>0</v>
      </c>
      <c r="AB110">
        <v>0</v>
      </c>
      <c r="AC110">
        <v>0</v>
      </c>
      <c r="AD110">
        <v>0</v>
      </c>
      <c r="AE110">
        <v>0</v>
      </c>
      <c r="AF110">
        <v>0</v>
      </c>
      <c r="AG110" t="s">
        <v>145</v>
      </c>
      <c r="AH110" t="s">
        <v>141</v>
      </c>
      <c r="AI110" t="s">
        <v>141</v>
      </c>
    </row>
    <row r="111" spans="2:35">
      <c r="C111" t="s">
        <v>124</v>
      </c>
      <c r="D111">
        <v>0</v>
      </c>
      <c r="E111">
        <v>4</v>
      </c>
      <c r="F111">
        <v>0</v>
      </c>
      <c r="G111">
        <v>0</v>
      </c>
      <c r="H111">
        <v>0</v>
      </c>
      <c r="I111">
        <v>0</v>
      </c>
      <c r="J111">
        <v>4</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t="s">
        <v>141</v>
      </c>
      <c r="AH111" t="s">
        <v>141</v>
      </c>
      <c r="AI111" t="s">
        <v>141</v>
      </c>
    </row>
    <row r="112" spans="2:35">
      <c r="C112" t="s">
        <v>125</v>
      </c>
      <c r="D112">
        <v>0</v>
      </c>
      <c r="E112">
        <v>1</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t="s">
        <v>141</v>
      </c>
      <c r="AH112" t="s">
        <v>141</v>
      </c>
      <c r="AI112" t="s">
        <v>141</v>
      </c>
    </row>
    <row r="113" spans="3:35">
      <c r="C113" t="s">
        <v>126</v>
      </c>
      <c r="D113">
        <v>0</v>
      </c>
      <c r="E113">
        <v>8</v>
      </c>
      <c r="F113">
        <v>0</v>
      </c>
      <c r="G113">
        <v>0</v>
      </c>
      <c r="H113">
        <v>0</v>
      </c>
      <c r="I113">
        <v>0</v>
      </c>
      <c r="J113">
        <v>2</v>
      </c>
      <c r="K113">
        <v>1</v>
      </c>
      <c r="L113">
        <v>0</v>
      </c>
      <c r="M113">
        <v>1</v>
      </c>
      <c r="N113">
        <v>0</v>
      </c>
      <c r="O113">
        <v>0</v>
      </c>
      <c r="P113">
        <v>1</v>
      </c>
      <c r="Q113">
        <v>0</v>
      </c>
      <c r="R113">
        <v>0</v>
      </c>
      <c r="S113">
        <v>0</v>
      </c>
      <c r="T113">
        <v>1</v>
      </c>
      <c r="U113">
        <v>0</v>
      </c>
      <c r="V113">
        <v>0</v>
      </c>
      <c r="W113">
        <v>0</v>
      </c>
      <c r="X113">
        <v>1</v>
      </c>
      <c r="Y113">
        <v>1</v>
      </c>
      <c r="Z113">
        <v>1</v>
      </c>
      <c r="AA113">
        <v>0</v>
      </c>
      <c r="AB113">
        <v>0</v>
      </c>
      <c r="AC113">
        <v>0</v>
      </c>
      <c r="AD113">
        <v>0</v>
      </c>
      <c r="AE113">
        <v>0</v>
      </c>
      <c r="AF113">
        <v>0</v>
      </c>
      <c r="AG113" t="s">
        <v>145</v>
      </c>
      <c r="AH113" t="s">
        <v>147</v>
      </c>
      <c r="AI113" t="s">
        <v>142</v>
      </c>
    </row>
    <row r="114" spans="3:35">
      <c r="C114" t="s">
        <v>127</v>
      </c>
      <c r="D114">
        <v>0</v>
      </c>
      <c r="E114">
        <v>1</v>
      </c>
      <c r="F114">
        <v>0</v>
      </c>
      <c r="G114">
        <v>0</v>
      </c>
      <c r="H114">
        <v>0</v>
      </c>
      <c r="I114">
        <v>0</v>
      </c>
      <c r="J114">
        <v>1</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t="s">
        <v>141</v>
      </c>
      <c r="AH114" t="s">
        <v>141</v>
      </c>
      <c r="AI114" t="s">
        <v>141</v>
      </c>
    </row>
    <row r="115" spans="3:35">
      <c r="C115" t="s">
        <v>128</v>
      </c>
      <c r="D115">
        <v>0</v>
      </c>
      <c r="E115">
        <v>4</v>
      </c>
      <c r="F115">
        <v>0</v>
      </c>
      <c r="G115">
        <v>0</v>
      </c>
      <c r="H115">
        <v>0</v>
      </c>
      <c r="I115">
        <v>0</v>
      </c>
      <c r="J115">
        <v>3</v>
      </c>
      <c r="K115">
        <v>0</v>
      </c>
      <c r="L115">
        <v>0</v>
      </c>
      <c r="M115">
        <v>0</v>
      </c>
      <c r="N115">
        <v>0</v>
      </c>
      <c r="O115">
        <v>0</v>
      </c>
      <c r="P115">
        <v>0</v>
      </c>
      <c r="Q115">
        <v>0</v>
      </c>
      <c r="R115">
        <v>0</v>
      </c>
      <c r="S115">
        <v>0</v>
      </c>
      <c r="T115">
        <v>0</v>
      </c>
      <c r="U115">
        <v>0</v>
      </c>
      <c r="V115">
        <v>0</v>
      </c>
      <c r="W115">
        <v>0</v>
      </c>
      <c r="X115">
        <v>0</v>
      </c>
      <c r="Y115">
        <v>0</v>
      </c>
      <c r="Z115">
        <v>1</v>
      </c>
      <c r="AA115">
        <v>0</v>
      </c>
      <c r="AB115">
        <v>0</v>
      </c>
      <c r="AC115">
        <v>0</v>
      </c>
      <c r="AD115">
        <v>0</v>
      </c>
      <c r="AE115">
        <v>0</v>
      </c>
      <c r="AF115">
        <v>0</v>
      </c>
      <c r="AG115" t="s">
        <v>142</v>
      </c>
      <c r="AH115" t="s">
        <v>142</v>
      </c>
      <c r="AI115" t="s">
        <v>44</v>
      </c>
    </row>
  </sheetData>
  <mergeCells count="56">
    <mergeCell ref="AI3:AI6"/>
    <mergeCell ref="AI63:AI66"/>
    <mergeCell ref="AA3:AD5"/>
    <mergeCell ref="C1:AI2"/>
    <mergeCell ref="C61:AI62"/>
    <mergeCell ref="M4:O5"/>
    <mergeCell ref="AA63:AD65"/>
    <mergeCell ref="M64:O65"/>
    <mergeCell ref="AF3:AF6"/>
    <mergeCell ref="AF63:AF66"/>
    <mergeCell ref="AG3:AG6"/>
    <mergeCell ref="AG63:AG66"/>
    <mergeCell ref="AH3:AH6"/>
    <mergeCell ref="AH63:AH66"/>
    <mergeCell ref="Y64:Y66"/>
    <mergeCell ref="Z3:Z6"/>
    <mergeCell ref="Z63:Z66"/>
    <mergeCell ref="AE3:AE6"/>
    <mergeCell ref="AE63:AE66"/>
    <mergeCell ref="J63:J66"/>
    <mergeCell ref="K3:K6"/>
    <mergeCell ref="K63:K66"/>
    <mergeCell ref="L4:L5"/>
    <mergeCell ref="L64:L65"/>
    <mergeCell ref="Q65:T65"/>
    <mergeCell ref="X4:X6"/>
    <mergeCell ref="X64:X66"/>
    <mergeCell ref="Y4:Y6"/>
    <mergeCell ref="C3:C6"/>
    <mergeCell ref="C63:C66"/>
    <mergeCell ref="D3:D6"/>
    <mergeCell ref="D63:D66"/>
    <mergeCell ref="E3:E6"/>
    <mergeCell ref="E63:E66"/>
    <mergeCell ref="F3:F6"/>
    <mergeCell ref="F63:F66"/>
    <mergeCell ref="G3:G6"/>
    <mergeCell ref="G63:G66"/>
    <mergeCell ref="H3:H6"/>
    <mergeCell ref="H63:H66"/>
    <mergeCell ref="I3:I6"/>
    <mergeCell ref="I63:I66"/>
    <mergeCell ref="J3:J6"/>
    <mergeCell ref="L3:Y3"/>
    <mergeCell ref="Q4:W4"/>
    <mergeCell ref="Q5:T5"/>
    <mergeCell ref="L63:Y63"/>
    <mergeCell ref="Q64:W64"/>
    <mergeCell ref="P4:P6"/>
    <mergeCell ref="P64:P66"/>
    <mergeCell ref="U5:U6"/>
    <mergeCell ref="U65:U66"/>
    <mergeCell ref="V5:V6"/>
    <mergeCell ref="V65:V66"/>
    <mergeCell ref="W5:W6"/>
    <mergeCell ref="W65:W66"/>
  </mergeCell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AI71"/>
  <sheetViews>
    <sheetView topLeftCell="A44" zoomScale="60" zoomScaleNormal="60" workbookViewId="0">
      <selection activeCell="E63" sqref="E63:E70"/>
    </sheetView>
  </sheetViews>
  <sheetFormatPr defaultColWidth="9" defaultRowHeight="15"/>
  <cols>
    <col min="2" max="2" width="15.5703125" customWidth="1"/>
    <col min="3" max="3" width="30.5703125" customWidth="1"/>
    <col min="4" max="32" width="4.85546875" customWidth="1"/>
    <col min="33" max="33" width="7.7109375" customWidth="1"/>
    <col min="34" max="34" width="8.140625" customWidth="1"/>
    <col min="35" max="35" width="8.5703125" customWidth="1"/>
  </cols>
  <sheetData>
    <row r="1" spans="2:35">
      <c r="C1" s="189" t="s">
        <v>140</v>
      </c>
      <c r="D1" s="189"/>
      <c r="E1" s="189"/>
      <c r="F1" s="189"/>
      <c r="G1" s="189"/>
      <c r="H1" s="189"/>
      <c r="I1" s="189"/>
      <c r="J1" s="189"/>
      <c r="K1" s="189"/>
      <c r="L1" s="189"/>
      <c r="M1" s="189"/>
      <c r="N1" s="189"/>
      <c r="O1" s="189"/>
      <c r="P1" s="189"/>
      <c r="Q1" s="189"/>
      <c r="R1" s="189"/>
      <c r="S1" s="189"/>
      <c r="T1" s="189"/>
      <c r="U1" s="189"/>
      <c r="V1" s="189"/>
      <c r="W1" s="189"/>
      <c r="X1" s="189"/>
      <c r="Y1" s="189"/>
      <c r="Z1" s="189"/>
      <c r="AA1" s="189"/>
      <c r="AB1" s="189"/>
      <c r="AC1" s="189"/>
      <c r="AD1" s="189"/>
      <c r="AE1" s="189"/>
      <c r="AF1" s="189"/>
      <c r="AG1" s="189"/>
      <c r="AH1" s="189"/>
      <c r="AI1" s="189"/>
    </row>
    <row r="2" spans="2:35">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row>
    <row r="3" spans="2:35">
      <c r="C3" s="103" t="s">
        <v>1</v>
      </c>
      <c r="D3" s="99" t="s">
        <v>2</v>
      </c>
      <c r="E3" s="99" t="s">
        <v>3</v>
      </c>
      <c r="F3" s="99" t="s">
        <v>4</v>
      </c>
      <c r="G3" s="99" t="s">
        <v>5</v>
      </c>
      <c r="H3" s="99" t="s">
        <v>6</v>
      </c>
      <c r="I3" s="99" t="s">
        <v>7</v>
      </c>
      <c r="J3" s="99" t="s">
        <v>8</v>
      </c>
      <c r="K3" s="99" t="s">
        <v>9</v>
      </c>
      <c r="L3" s="99" t="s">
        <v>10</v>
      </c>
      <c r="M3" s="99"/>
      <c r="N3" s="99"/>
      <c r="O3" s="99"/>
      <c r="P3" s="99"/>
      <c r="Q3" s="99"/>
      <c r="R3" s="99"/>
      <c r="S3" s="99"/>
      <c r="T3" s="99"/>
      <c r="U3" s="99"/>
      <c r="V3" s="99"/>
      <c r="W3" s="99"/>
      <c r="X3" s="99"/>
      <c r="Y3" s="99"/>
      <c r="Z3" s="99" t="s">
        <v>11</v>
      </c>
      <c r="AA3" s="99" t="s">
        <v>12</v>
      </c>
      <c r="AB3" s="99"/>
      <c r="AC3" s="99"/>
      <c r="AD3" s="99"/>
      <c r="AE3" s="99" t="s">
        <v>13</v>
      </c>
      <c r="AF3" s="99" t="s">
        <v>14</v>
      </c>
      <c r="AG3" s="99" t="s">
        <v>15</v>
      </c>
      <c r="AH3" s="99" t="s">
        <v>16</v>
      </c>
      <c r="AI3" s="99" t="s">
        <v>17</v>
      </c>
    </row>
    <row r="4" spans="2:35">
      <c r="C4" s="103"/>
      <c r="D4" s="99"/>
      <c r="E4" s="99"/>
      <c r="F4" s="99"/>
      <c r="G4" s="99"/>
      <c r="H4" s="99"/>
      <c r="I4" s="99"/>
      <c r="J4" s="99"/>
      <c r="K4" s="99"/>
      <c r="L4" s="99" t="s">
        <v>2</v>
      </c>
      <c r="M4" s="99" t="s">
        <v>18</v>
      </c>
      <c r="N4" s="99"/>
      <c r="O4" s="99"/>
      <c r="P4" s="99" t="s">
        <v>19</v>
      </c>
      <c r="Q4" s="99" t="s">
        <v>20</v>
      </c>
      <c r="R4" s="99"/>
      <c r="S4" s="99"/>
      <c r="T4" s="99"/>
      <c r="U4" s="99"/>
      <c r="V4" s="99"/>
      <c r="W4" s="99"/>
      <c r="X4" s="99" t="s">
        <v>21</v>
      </c>
      <c r="Y4" s="99" t="s">
        <v>22</v>
      </c>
      <c r="Z4" s="99"/>
      <c r="AA4" s="99"/>
      <c r="AB4" s="99"/>
      <c r="AC4" s="99"/>
      <c r="AD4" s="99"/>
      <c r="AE4" s="99"/>
      <c r="AF4" s="99"/>
      <c r="AG4" s="99"/>
      <c r="AH4" s="99"/>
      <c r="AI4" s="99"/>
    </row>
    <row r="5" spans="2:35" ht="15.6" customHeight="1">
      <c r="C5" s="103"/>
      <c r="D5" s="99"/>
      <c r="E5" s="99"/>
      <c r="F5" s="99"/>
      <c r="G5" s="99"/>
      <c r="H5" s="99"/>
      <c r="I5" s="99"/>
      <c r="J5" s="99"/>
      <c r="K5" s="99"/>
      <c r="L5" s="99"/>
      <c r="M5" s="99"/>
      <c r="N5" s="99"/>
      <c r="O5" s="99"/>
      <c r="P5" s="99"/>
      <c r="Q5" s="99" t="s">
        <v>23</v>
      </c>
      <c r="R5" s="99"/>
      <c r="S5" s="99"/>
      <c r="T5" s="99"/>
      <c r="U5" s="99" t="s">
        <v>24</v>
      </c>
      <c r="V5" s="99" t="s">
        <v>25</v>
      </c>
      <c r="W5" s="99" t="s">
        <v>26</v>
      </c>
      <c r="X5" s="99"/>
      <c r="Y5" s="99"/>
      <c r="Z5" s="99"/>
      <c r="AA5" s="99"/>
      <c r="AB5" s="99"/>
      <c r="AC5" s="99"/>
      <c r="AD5" s="99"/>
      <c r="AE5" s="99"/>
      <c r="AF5" s="99"/>
      <c r="AG5" s="99"/>
      <c r="AH5" s="99"/>
      <c r="AI5" s="99"/>
    </row>
    <row r="6" spans="2:35" ht="60">
      <c r="C6" s="103"/>
      <c r="D6" s="99"/>
      <c r="E6" s="99"/>
      <c r="F6" s="99"/>
      <c r="G6" s="99"/>
      <c r="H6" s="99"/>
      <c r="I6" s="99"/>
      <c r="J6" s="99"/>
      <c r="K6" s="99"/>
      <c r="L6" s="13"/>
      <c r="M6" s="13" t="s">
        <v>27</v>
      </c>
      <c r="N6" s="13" t="s">
        <v>28</v>
      </c>
      <c r="O6" s="13" t="s">
        <v>29</v>
      </c>
      <c r="P6" s="99"/>
      <c r="Q6" s="13" t="s">
        <v>30</v>
      </c>
      <c r="R6" s="13" t="s">
        <v>31</v>
      </c>
      <c r="S6" s="13" t="s">
        <v>32</v>
      </c>
      <c r="T6" s="13" t="s">
        <v>33</v>
      </c>
      <c r="U6" s="99"/>
      <c r="V6" s="99"/>
      <c r="W6" s="99"/>
      <c r="X6" s="99"/>
      <c r="Y6" s="99"/>
      <c r="Z6" s="99"/>
      <c r="AA6" s="13" t="s">
        <v>30</v>
      </c>
      <c r="AB6" s="13" t="s">
        <v>31</v>
      </c>
      <c r="AC6" s="13" t="s">
        <v>32</v>
      </c>
      <c r="AD6" s="13" t="s">
        <v>33</v>
      </c>
      <c r="AE6" s="99"/>
      <c r="AF6" s="99"/>
      <c r="AG6" s="99"/>
      <c r="AH6" s="99"/>
      <c r="AI6" s="99"/>
    </row>
    <row r="7" spans="2:35" ht="14.45" customHeight="1">
      <c r="B7" t="s">
        <v>34</v>
      </c>
      <c r="C7" t="s">
        <v>79</v>
      </c>
      <c r="D7">
        <v>0</v>
      </c>
      <c r="E7">
        <v>42</v>
      </c>
      <c r="F7">
        <v>0</v>
      </c>
      <c r="G7">
        <v>1</v>
      </c>
      <c r="H7">
        <v>0</v>
      </c>
      <c r="I7">
        <v>1</v>
      </c>
      <c r="J7">
        <v>0</v>
      </c>
      <c r="K7">
        <v>0</v>
      </c>
      <c r="L7">
        <v>0</v>
      </c>
      <c r="M7">
        <v>0</v>
      </c>
      <c r="N7">
        <v>0</v>
      </c>
      <c r="O7">
        <v>0</v>
      </c>
      <c r="P7">
        <v>0</v>
      </c>
      <c r="Q7">
        <v>0</v>
      </c>
      <c r="R7">
        <v>1</v>
      </c>
      <c r="S7">
        <v>0</v>
      </c>
      <c r="T7">
        <v>0</v>
      </c>
      <c r="U7">
        <v>0</v>
      </c>
      <c r="V7">
        <v>0</v>
      </c>
      <c r="W7">
        <v>0</v>
      </c>
      <c r="X7">
        <v>1</v>
      </c>
      <c r="Y7">
        <v>0</v>
      </c>
      <c r="Z7">
        <v>32</v>
      </c>
      <c r="AA7">
        <v>3</v>
      </c>
      <c r="AB7">
        <v>0</v>
      </c>
      <c r="AC7">
        <v>0</v>
      </c>
      <c r="AD7">
        <v>0</v>
      </c>
      <c r="AE7">
        <v>3</v>
      </c>
      <c r="AF7">
        <v>4</v>
      </c>
      <c r="AG7">
        <v>85.71</v>
      </c>
      <c r="AH7">
        <v>86.49</v>
      </c>
      <c r="AI7">
        <v>96.97</v>
      </c>
    </row>
    <row r="8" spans="2:35">
      <c r="C8" t="s">
        <v>80</v>
      </c>
      <c r="D8">
        <v>0</v>
      </c>
      <c r="E8">
        <v>5</v>
      </c>
      <c r="F8">
        <v>0</v>
      </c>
      <c r="G8">
        <v>0</v>
      </c>
      <c r="H8">
        <v>0</v>
      </c>
      <c r="I8">
        <v>0</v>
      </c>
      <c r="J8">
        <v>1</v>
      </c>
      <c r="K8">
        <v>0</v>
      </c>
      <c r="L8">
        <v>0</v>
      </c>
      <c r="M8">
        <v>0</v>
      </c>
      <c r="N8">
        <v>0</v>
      </c>
      <c r="O8">
        <v>0</v>
      </c>
      <c r="P8">
        <v>0</v>
      </c>
      <c r="Q8">
        <v>0</v>
      </c>
      <c r="R8">
        <v>0</v>
      </c>
      <c r="S8">
        <v>0</v>
      </c>
      <c r="T8">
        <v>0</v>
      </c>
      <c r="U8">
        <v>0</v>
      </c>
      <c r="V8">
        <v>0</v>
      </c>
      <c r="W8">
        <v>0</v>
      </c>
      <c r="X8">
        <v>0</v>
      </c>
      <c r="Y8">
        <v>0</v>
      </c>
      <c r="Z8">
        <v>4</v>
      </c>
      <c r="AA8">
        <v>0</v>
      </c>
      <c r="AB8">
        <v>0</v>
      </c>
      <c r="AC8">
        <v>0</v>
      </c>
      <c r="AD8">
        <v>0</v>
      </c>
      <c r="AE8">
        <v>0</v>
      </c>
      <c r="AF8">
        <v>0</v>
      </c>
      <c r="AG8">
        <v>80</v>
      </c>
      <c r="AH8">
        <v>80</v>
      </c>
      <c r="AI8">
        <v>100</v>
      </c>
    </row>
    <row r="9" spans="2:35">
      <c r="C9" t="s">
        <v>81</v>
      </c>
      <c r="D9">
        <v>0</v>
      </c>
      <c r="E9">
        <v>22</v>
      </c>
      <c r="F9">
        <v>0</v>
      </c>
      <c r="G9">
        <v>3</v>
      </c>
      <c r="H9">
        <v>0</v>
      </c>
      <c r="I9">
        <v>2</v>
      </c>
      <c r="J9">
        <v>0</v>
      </c>
      <c r="K9">
        <v>0</v>
      </c>
      <c r="L9">
        <v>0</v>
      </c>
      <c r="M9">
        <v>0</v>
      </c>
      <c r="N9">
        <v>0</v>
      </c>
      <c r="O9">
        <v>0</v>
      </c>
      <c r="P9">
        <v>0</v>
      </c>
      <c r="Q9">
        <v>0</v>
      </c>
      <c r="R9">
        <v>0</v>
      </c>
      <c r="S9">
        <v>0</v>
      </c>
      <c r="T9">
        <v>0</v>
      </c>
      <c r="U9">
        <v>0</v>
      </c>
      <c r="V9">
        <v>0</v>
      </c>
      <c r="W9">
        <v>0</v>
      </c>
      <c r="X9">
        <v>0</v>
      </c>
      <c r="Y9">
        <v>0</v>
      </c>
      <c r="Z9">
        <v>12</v>
      </c>
      <c r="AA9">
        <v>0</v>
      </c>
      <c r="AB9">
        <v>0</v>
      </c>
      <c r="AC9">
        <v>0</v>
      </c>
      <c r="AD9">
        <v>0</v>
      </c>
      <c r="AE9">
        <v>0</v>
      </c>
      <c r="AF9">
        <v>5</v>
      </c>
      <c r="AG9">
        <v>54.55</v>
      </c>
      <c r="AH9">
        <v>80</v>
      </c>
      <c r="AI9">
        <v>100</v>
      </c>
    </row>
    <row r="10" spans="2:35">
      <c r="C10" t="s">
        <v>82</v>
      </c>
      <c r="D10">
        <v>0</v>
      </c>
      <c r="E10">
        <v>30</v>
      </c>
      <c r="F10">
        <v>0</v>
      </c>
      <c r="G10">
        <v>1</v>
      </c>
      <c r="H10">
        <v>5</v>
      </c>
      <c r="I10">
        <v>2</v>
      </c>
      <c r="J10">
        <v>0</v>
      </c>
      <c r="K10">
        <v>1</v>
      </c>
      <c r="L10">
        <v>0</v>
      </c>
      <c r="M10">
        <v>0</v>
      </c>
      <c r="N10">
        <v>0</v>
      </c>
      <c r="O10">
        <v>0</v>
      </c>
      <c r="P10">
        <v>0</v>
      </c>
      <c r="Q10">
        <v>2</v>
      </c>
      <c r="R10">
        <v>1</v>
      </c>
      <c r="S10">
        <v>0</v>
      </c>
      <c r="T10">
        <v>0</v>
      </c>
      <c r="U10">
        <v>0</v>
      </c>
      <c r="V10">
        <v>0</v>
      </c>
      <c r="W10">
        <v>0</v>
      </c>
      <c r="X10">
        <v>3</v>
      </c>
      <c r="Y10">
        <v>0</v>
      </c>
      <c r="Z10">
        <v>12</v>
      </c>
      <c r="AA10">
        <v>0</v>
      </c>
      <c r="AB10">
        <v>1</v>
      </c>
      <c r="AC10">
        <v>0</v>
      </c>
      <c r="AD10">
        <v>0</v>
      </c>
      <c r="AE10">
        <v>1</v>
      </c>
      <c r="AF10">
        <v>5</v>
      </c>
      <c r="AG10">
        <v>53.33</v>
      </c>
      <c r="AH10">
        <v>54.55</v>
      </c>
      <c r="AI10">
        <v>80</v>
      </c>
    </row>
    <row r="11" spans="2:35">
      <c r="C11" t="s">
        <v>83</v>
      </c>
      <c r="D11">
        <v>0</v>
      </c>
      <c r="E11">
        <v>22</v>
      </c>
      <c r="F11">
        <v>1</v>
      </c>
      <c r="G11">
        <v>0</v>
      </c>
      <c r="H11">
        <v>0</v>
      </c>
      <c r="I11">
        <v>1</v>
      </c>
      <c r="J11">
        <v>0</v>
      </c>
      <c r="K11">
        <v>0</v>
      </c>
      <c r="L11">
        <v>0</v>
      </c>
      <c r="M11">
        <v>0</v>
      </c>
      <c r="N11">
        <v>0</v>
      </c>
      <c r="O11">
        <v>0</v>
      </c>
      <c r="P11">
        <v>0</v>
      </c>
      <c r="Q11">
        <v>0</v>
      </c>
      <c r="R11">
        <v>1</v>
      </c>
      <c r="S11">
        <v>0</v>
      </c>
      <c r="T11">
        <v>0</v>
      </c>
      <c r="U11">
        <v>0</v>
      </c>
      <c r="V11">
        <v>0</v>
      </c>
      <c r="W11">
        <v>0</v>
      </c>
      <c r="X11">
        <v>1</v>
      </c>
      <c r="Y11">
        <v>0</v>
      </c>
      <c r="Z11">
        <v>12</v>
      </c>
      <c r="AA11">
        <v>1</v>
      </c>
      <c r="AB11">
        <v>0</v>
      </c>
      <c r="AC11">
        <v>0</v>
      </c>
      <c r="AD11">
        <v>0</v>
      </c>
      <c r="AE11">
        <v>1</v>
      </c>
      <c r="AF11">
        <v>6</v>
      </c>
      <c r="AG11">
        <v>63.64</v>
      </c>
      <c r="AH11">
        <v>80</v>
      </c>
      <c r="AI11">
        <v>92.31</v>
      </c>
    </row>
    <row r="12" spans="2:35">
      <c r="C12" t="s">
        <v>84</v>
      </c>
      <c r="D12">
        <v>0</v>
      </c>
      <c r="E12">
        <v>24</v>
      </c>
      <c r="F12">
        <v>0</v>
      </c>
      <c r="G12">
        <v>0</v>
      </c>
      <c r="H12">
        <v>0</v>
      </c>
      <c r="I12">
        <v>1</v>
      </c>
      <c r="J12">
        <v>2</v>
      </c>
      <c r="K12">
        <v>1</v>
      </c>
      <c r="L12">
        <v>0</v>
      </c>
      <c r="M12">
        <v>0</v>
      </c>
      <c r="N12">
        <v>0</v>
      </c>
      <c r="O12">
        <v>0</v>
      </c>
      <c r="P12">
        <v>0</v>
      </c>
      <c r="Q12">
        <v>1</v>
      </c>
      <c r="R12">
        <v>1</v>
      </c>
      <c r="S12">
        <v>0</v>
      </c>
      <c r="T12">
        <v>0</v>
      </c>
      <c r="U12">
        <v>0</v>
      </c>
      <c r="V12">
        <v>0</v>
      </c>
      <c r="W12">
        <v>0</v>
      </c>
      <c r="X12">
        <v>2</v>
      </c>
      <c r="Y12">
        <v>0</v>
      </c>
      <c r="Z12">
        <v>12</v>
      </c>
      <c r="AA12">
        <v>0</v>
      </c>
      <c r="AB12">
        <v>1</v>
      </c>
      <c r="AC12">
        <v>0</v>
      </c>
      <c r="AD12">
        <v>0</v>
      </c>
      <c r="AE12">
        <v>1</v>
      </c>
      <c r="AF12">
        <v>5</v>
      </c>
      <c r="AG12">
        <v>62.5</v>
      </c>
      <c r="AH12">
        <v>70.59</v>
      </c>
      <c r="AI12">
        <v>85.71</v>
      </c>
    </row>
    <row r="13" spans="2:35">
      <c r="C13" t="s">
        <v>85</v>
      </c>
      <c r="D13">
        <v>0</v>
      </c>
      <c r="E13">
        <v>16</v>
      </c>
      <c r="F13">
        <v>0</v>
      </c>
      <c r="G13">
        <v>0</v>
      </c>
      <c r="H13">
        <v>1</v>
      </c>
      <c r="I13">
        <v>1</v>
      </c>
      <c r="J13">
        <v>0</v>
      </c>
      <c r="K13">
        <v>0</v>
      </c>
      <c r="L13">
        <v>0</v>
      </c>
      <c r="M13">
        <v>1</v>
      </c>
      <c r="N13">
        <v>0</v>
      </c>
      <c r="O13">
        <v>0</v>
      </c>
      <c r="P13">
        <v>1</v>
      </c>
      <c r="Q13">
        <v>1</v>
      </c>
      <c r="R13">
        <v>0</v>
      </c>
      <c r="S13">
        <v>0</v>
      </c>
      <c r="T13">
        <v>0</v>
      </c>
      <c r="U13">
        <v>0</v>
      </c>
      <c r="V13">
        <v>0</v>
      </c>
      <c r="W13">
        <v>0</v>
      </c>
      <c r="X13">
        <v>1</v>
      </c>
      <c r="Y13">
        <v>0</v>
      </c>
      <c r="Z13">
        <v>7</v>
      </c>
      <c r="AA13">
        <v>0</v>
      </c>
      <c r="AB13">
        <v>0</v>
      </c>
      <c r="AC13">
        <v>0</v>
      </c>
      <c r="AD13">
        <v>1</v>
      </c>
      <c r="AE13">
        <v>1</v>
      </c>
      <c r="AF13">
        <v>4</v>
      </c>
      <c r="AG13">
        <v>62.5</v>
      </c>
      <c r="AH13">
        <v>63.64</v>
      </c>
      <c r="AI13">
        <v>77.78</v>
      </c>
    </row>
    <row r="14" spans="2:35">
      <c r="C14" t="s">
        <v>86</v>
      </c>
      <c r="D14">
        <v>0</v>
      </c>
      <c r="E14">
        <v>18</v>
      </c>
      <c r="F14">
        <v>0</v>
      </c>
      <c r="G14">
        <v>0</v>
      </c>
      <c r="H14">
        <v>0</v>
      </c>
      <c r="I14">
        <v>2</v>
      </c>
      <c r="J14">
        <v>2</v>
      </c>
      <c r="K14">
        <v>0</v>
      </c>
      <c r="L14">
        <v>0</v>
      </c>
      <c r="M14">
        <v>0</v>
      </c>
      <c r="N14">
        <v>0</v>
      </c>
      <c r="O14">
        <v>0</v>
      </c>
      <c r="P14">
        <v>0</v>
      </c>
      <c r="Q14">
        <v>0</v>
      </c>
      <c r="R14">
        <v>1</v>
      </c>
      <c r="S14">
        <v>0</v>
      </c>
      <c r="T14">
        <v>0</v>
      </c>
      <c r="U14">
        <v>0</v>
      </c>
      <c r="V14">
        <v>0</v>
      </c>
      <c r="W14">
        <v>0</v>
      </c>
      <c r="X14">
        <v>1</v>
      </c>
      <c r="Y14">
        <v>0</v>
      </c>
      <c r="Z14">
        <v>8</v>
      </c>
      <c r="AA14">
        <v>0</v>
      </c>
      <c r="AB14">
        <v>0</v>
      </c>
      <c r="AC14">
        <v>0</v>
      </c>
      <c r="AD14">
        <v>0</v>
      </c>
      <c r="AE14">
        <v>0</v>
      </c>
      <c r="AF14">
        <v>4</v>
      </c>
      <c r="AG14">
        <v>50</v>
      </c>
      <c r="AH14">
        <v>66.67</v>
      </c>
      <c r="AI14">
        <v>88.89</v>
      </c>
    </row>
    <row r="16" spans="2:35">
      <c r="B16" t="s">
        <v>38</v>
      </c>
      <c r="C16" t="s">
        <v>87</v>
      </c>
      <c r="D16">
        <v>0</v>
      </c>
      <c r="E16">
        <v>60</v>
      </c>
      <c r="F16">
        <v>0</v>
      </c>
      <c r="G16">
        <v>0</v>
      </c>
      <c r="H16">
        <v>0</v>
      </c>
      <c r="I16">
        <v>0</v>
      </c>
      <c r="J16">
        <v>11</v>
      </c>
      <c r="K16">
        <v>0</v>
      </c>
      <c r="L16">
        <v>0</v>
      </c>
      <c r="M16">
        <v>0</v>
      </c>
      <c r="N16">
        <v>0</v>
      </c>
      <c r="O16">
        <v>0</v>
      </c>
      <c r="P16">
        <v>0</v>
      </c>
      <c r="Q16">
        <v>0</v>
      </c>
      <c r="R16">
        <v>0</v>
      </c>
      <c r="S16">
        <v>0</v>
      </c>
      <c r="T16">
        <v>1</v>
      </c>
      <c r="U16">
        <v>0</v>
      </c>
      <c r="V16">
        <v>0</v>
      </c>
      <c r="W16">
        <v>0</v>
      </c>
      <c r="X16">
        <v>1</v>
      </c>
      <c r="Y16">
        <v>0</v>
      </c>
      <c r="Z16">
        <v>39</v>
      </c>
      <c r="AA16">
        <v>0</v>
      </c>
      <c r="AB16">
        <v>0</v>
      </c>
      <c r="AC16">
        <v>0</v>
      </c>
      <c r="AD16">
        <v>0</v>
      </c>
      <c r="AE16">
        <v>0</v>
      </c>
      <c r="AF16">
        <v>8</v>
      </c>
      <c r="AG16">
        <v>66.67</v>
      </c>
      <c r="AH16">
        <v>75</v>
      </c>
      <c r="AI16">
        <v>97.5</v>
      </c>
    </row>
    <row r="17" spans="2:35">
      <c r="C17" t="s">
        <v>88</v>
      </c>
      <c r="D17">
        <v>0</v>
      </c>
      <c r="E17">
        <v>16</v>
      </c>
      <c r="F17">
        <v>0</v>
      </c>
      <c r="G17">
        <v>0</v>
      </c>
      <c r="H17">
        <v>0</v>
      </c>
      <c r="I17">
        <v>0</v>
      </c>
      <c r="J17">
        <v>1</v>
      </c>
      <c r="K17">
        <v>0</v>
      </c>
      <c r="L17">
        <v>0</v>
      </c>
      <c r="M17">
        <v>0</v>
      </c>
      <c r="N17">
        <v>0</v>
      </c>
      <c r="O17">
        <v>0</v>
      </c>
      <c r="P17">
        <v>0</v>
      </c>
      <c r="Q17">
        <v>0</v>
      </c>
      <c r="R17">
        <v>0</v>
      </c>
      <c r="S17">
        <v>0</v>
      </c>
      <c r="T17">
        <v>0</v>
      </c>
      <c r="U17">
        <v>0</v>
      </c>
      <c r="V17">
        <v>0</v>
      </c>
      <c r="W17">
        <v>0</v>
      </c>
      <c r="X17">
        <v>0</v>
      </c>
      <c r="Y17">
        <v>0</v>
      </c>
      <c r="Z17">
        <v>15</v>
      </c>
      <c r="AA17">
        <v>0</v>
      </c>
      <c r="AB17">
        <v>0</v>
      </c>
      <c r="AC17">
        <v>0</v>
      </c>
      <c r="AD17">
        <v>0</v>
      </c>
      <c r="AE17">
        <v>0</v>
      </c>
      <c r="AF17">
        <v>0</v>
      </c>
      <c r="AG17">
        <v>93.75</v>
      </c>
      <c r="AH17">
        <v>93.75</v>
      </c>
      <c r="AI17">
        <v>100</v>
      </c>
    </row>
    <row r="18" spans="2:35">
      <c r="C18" t="s">
        <v>89</v>
      </c>
      <c r="D18">
        <v>0</v>
      </c>
      <c r="E18">
        <v>24</v>
      </c>
      <c r="F18">
        <v>0</v>
      </c>
      <c r="G18">
        <v>0</v>
      </c>
      <c r="H18">
        <v>0</v>
      </c>
      <c r="I18">
        <v>0</v>
      </c>
      <c r="J18">
        <v>2</v>
      </c>
      <c r="K18">
        <v>1</v>
      </c>
      <c r="L18">
        <v>0</v>
      </c>
      <c r="M18">
        <v>1</v>
      </c>
      <c r="N18">
        <v>0</v>
      </c>
      <c r="O18">
        <v>0</v>
      </c>
      <c r="P18">
        <v>1</v>
      </c>
      <c r="Q18">
        <v>0</v>
      </c>
      <c r="R18">
        <v>0</v>
      </c>
      <c r="S18">
        <v>0</v>
      </c>
      <c r="T18">
        <v>0</v>
      </c>
      <c r="U18">
        <v>0</v>
      </c>
      <c r="V18">
        <v>0</v>
      </c>
      <c r="W18">
        <v>0</v>
      </c>
      <c r="X18">
        <v>0</v>
      </c>
      <c r="Y18">
        <v>0</v>
      </c>
      <c r="Z18">
        <v>19</v>
      </c>
      <c r="AA18">
        <v>0</v>
      </c>
      <c r="AB18">
        <v>1</v>
      </c>
      <c r="AC18">
        <v>0</v>
      </c>
      <c r="AD18">
        <v>0</v>
      </c>
      <c r="AE18">
        <v>1</v>
      </c>
      <c r="AF18">
        <v>0</v>
      </c>
      <c r="AG18">
        <v>87.5</v>
      </c>
      <c r="AH18">
        <v>82.61</v>
      </c>
      <c r="AI18">
        <v>95</v>
      </c>
    </row>
    <row r="19" spans="2:35">
      <c r="C19" t="s">
        <v>90</v>
      </c>
      <c r="D19">
        <v>0</v>
      </c>
      <c r="E19">
        <v>80</v>
      </c>
      <c r="F19">
        <v>0</v>
      </c>
      <c r="G19">
        <v>0</v>
      </c>
      <c r="H19">
        <v>0</v>
      </c>
      <c r="I19">
        <v>1</v>
      </c>
      <c r="J19">
        <v>4</v>
      </c>
      <c r="K19">
        <v>1</v>
      </c>
      <c r="L19">
        <v>0</v>
      </c>
      <c r="M19">
        <v>3</v>
      </c>
      <c r="N19">
        <v>1</v>
      </c>
      <c r="O19">
        <v>0</v>
      </c>
      <c r="P19">
        <v>4</v>
      </c>
      <c r="Q19">
        <v>3</v>
      </c>
      <c r="R19">
        <v>0</v>
      </c>
      <c r="S19">
        <v>0</v>
      </c>
      <c r="T19">
        <v>0</v>
      </c>
      <c r="U19">
        <v>0</v>
      </c>
      <c r="V19">
        <v>0</v>
      </c>
      <c r="W19">
        <v>0</v>
      </c>
      <c r="X19">
        <v>3</v>
      </c>
      <c r="Y19">
        <v>0</v>
      </c>
      <c r="Z19">
        <v>63</v>
      </c>
      <c r="AA19">
        <v>0</v>
      </c>
      <c r="AB19">
        <v>1</v>
      </c>
      <c r="AC19">
        <v>0</v>
      </c>
      <c r="AD19">
        <v>1</v>
      </c>
      <c r="AE19">
        <v>2</v>
      </c>
      <c r="AF19">
        <v>1</v>
      </c>
      <c r="AG19">
        <v>90</v>
      </c>
      <c r="AH19">
        <v>81.819999999999993</v>
      </c>
      <c r="AI19">
        <v>90</v>
      </c>
    </row>
    <row r="20" spans="2:35">
      <c r="C20" t="s">
        <v>91</v>
      </c>
      <c r="D20">
        <v>0</v>
      </c>
      <c r="E20">
        <v>84</v>
      </c>
      <c r="F20">
        <v>0</v>
      </c>
      <c r="G20">
        <v>0</v>
      </c>
      <c r="H20">
        <v>0</v>
      </c>
      <c r="I20">
        <v>0</v>
      </c>
      <c r="J20">
        <v>4</v>
      </c>
      <c r="K20">
        <v>0</v>
      </c>
      <c r="L20">
        <v>0</v>
      </c>
      <c r="M20">
        <v>0</v>
      </c>
      <c r="N20">
        <v>0</v>
      </c>
      <c r="O20">
        <v>0</v>
      </c>
      <c r="P20">
        <v>0</v>
      </c>
      <c r="Q20">
        <v>0</v>
      </c>
      <c r="R20">
        <v>0</v>
      </c>
      <c r="S20">
        <v>0</v>
      </c>
      <c r="T20">
        <v>0</v>
      </c>
      <c r="U20">
        <v>0</v>
      </c>
      <c r="V20">
        <v>0</v>
      </c>
      <c r="W20">
        <v>0</v>
      </c>
      <c r="X20">
        <v>0</v>
      </c>
      <c r="Y20">
        <v>1</v>
      </c>
      <c r="Z20">
        <v>67</v>
      </c>
      <c r="AA20">
        <v>0</v>
      </c>
      <c r="AB20">
        <v>0</v>
      </c>
      <c r="AC20">
        <v>0</v>
      </c>
      <c r="AD20">
        <v>2</v>
      </c>
      <c r="AE20">
        <v>2</v>
      </c>
      <c r="AF20">
        <v>10</v>
      </c>
      <c r="AG20">
        <v>83.33</v>
      </c>
      <c r="AH20">
        <v>90.54</v>
      </c>
      <c r="AI20">
        <v>98.53</v>
      </c>
    </row>
    <row r="21" spans="2:35">
      <c r="C21" t="s">
        <v>92</v>
      </c>
      <c r="D21">
        <v>0</v>
      </c>
      <c r="E21">
        <v>40</v>
      </c>
      <c r="F21">
        <v>0</v>
      </c>
      <c r="G21">
        <v>0</v>
      </c>
      <c r="H21">
        <v>0</v>
      </c>
      <c r="I21">
        <v>0</v>
      </c>
      <c r="J21">
        <v>0</v>
      </c>
      <c r="K21">
        <v>1</v>
      </c>
      <c r="L21">
        <v>0</v>
      </c>
      <c r="M21">
        <v>0</v>
      </c>
      <c r="N21">
        <v>0</v>
      </c>
      <c r="O21">
        <v>0</v>
      </c>
      <c r="P21">
        <v>0</v>
      </c>
      <c r="Q21">
        <v>1</v>
      </c>
      <c r="R21">
        <v>0</v>
      </c>
      <c r="S21">
        <v>0</v>
      </c>
      <c r="T21">
        <v>0</v>
      </c>
      <c r="U21">
        <v>0</v>
      </c>
      <c r="V21">
        <v>0</v>
      </c>
      <c r="W21">
        <v>0</v>
      </c>
      <c r="X21">
        <v>1</v>
      </c>
      <c r="Y21">
        <v>0</v>
      </c>
      <c r="Z21">
        <v>27</v>
      </c>
      <c r="AA21">
        <v>1</v>
      </c>
      <c r="AB21">
        <v>0</v>
      </c>
      <c r="AC21">
        <v>0</v>
      </c>
      <c r="AD21">
        <v>0</v>
      </c>
      <c r="AE21">
        <v>1</v>
      </c>
      <c r="AF21">
        <v>10</v>
      </c>
      <c r="AG21">
        <v>72.5</v>
      </c>
      <c r="AH21">
        <v>93.1</v>
      </c>
      <c r="AI21">
        <v>96.43</v>
      </c>
    </row>
    <row r="22" spans="2:35">
      <c r="C22" t="s">
        <v>93</v>
      </c>
      <c r="D22">
        <v>0</v>
      </c>
      <c r="E22">
        <v>56</v>
      </c>
      <c r="F22">
        <v>0</v>
      </c>
      <c r="G22">
        <v>0</v>
      </c>
      <c r="H22">
        <v>0</v>
      </c>
      <c r="I22">
        <v>0</v>
      </c>
      <c r="J22">
        <v>5</v>
      </c>
      <c r="K22">
        <v>0</v>
      </c>
      <c r="L22">
        <v>0</v>
      </c>
      <c r="M22">
        <v>3</v>
      </c>
      <c r="N22">
        <v>0</v>
      </c>
      <c r="O22">
        <v>0</v>
      </c>
      <c r="P22">
        <v>3</v>
      </c>
      <c r="Q22">
        <v>1</v>
      </c>
      <c r="R22">
        <v>1</v>
      </c>
      <c r="S22">
        <v>0</v>
      </c>
      <c r="T22">
        <v>0</v>
      </c>
      <c r="U22">
        <v>0</v>
      </c>
      <c r="V22">
        <v>0</v>
      </c>
      <c r="W22">
        <v>0</v>
      </c>
      <c r="X22">
        <v>2</v>
      </c>
      <c r="Y22">
        <v>0</v>
      </c>
      <c r="Z22">
        <v>41</v>
      </c>
      <c r="AA22">
        <v>0</v>
      </c>
      <c r="AB22">
        <v>0</v>
      </c>
      <c r="AC22">
        <v>0</v>
      </c>
      <c r="AD22">
        <v>0</v>
      </c>
      <c r="AE22">
        <v>0</v>
      </c>
      <c r="AF22">
        <v>3</v>
      </c>
      <c r="AG22">
        <v>82.14</v>
      </c>
      <c r="AH22">
        <v>77.36</v>
      </c>
      <c r="AI22">
        <v>89.13</v>
      </c>
    </row>
    <row r="23" spans="2:35">
      <c r="C23" t="s">
        <v>94</v>
      </c>
      <c r="D23">
        <v>0</v>
      </c>
      <c r="E23">
        <v>28</v>
      </c>
      <c r="F23">
        <v>0</v>
      </c>
      <c r="G23">
        <v>0</v>
      </c>
      <c r="H23">
        <v>0</v>
      </c>
      <c r="I23">
        <v>0</v>
      </c>
      <c r="J23">
        <v>1</v>
      </c>
      <c r="K23">
        <v>0</v>
      </c>
      <c r="L23">
        <v>0</v>
      </c>
      <c r="M23">
        <v>1</v>
      </c>
      <c r="N23">
        <v>0</v>
      </c>
      <c r="O23">
        <v>0</v>
      </c>
      <c r="P23">
        <v>1</v>
      </c>
      <c r="Q23">
        <v>0</v>
      </c>
      <c r="R23">
        <v>0</v>
      </c>
      <c r="S23">
        <v>0</v>
      </c>
      <c r="T23">
        <v>0</v>
      </c>
      <c r="U23">
        <v>0</v>
      </c>
      <c r="V23">
        <v>0</v>
      </c>
      <c r="W23">
        <v>0</v>
      </c>
      <c r="X23">
        <v>0</v>
      </c>
      <c r="Y23">
        <v>0</v>
      </c>
      <c r="Z23">
        <v>26</v>
      </c>
      <c r="AA23">
        <v>0</v>
      </c>
      <c r="AB23">
        <v>0</v>
      </c>
      <c r="AC23">
        <v>0</v>
      </c>
      <c r="AD23">
        <v>0</v>
      </c>
      <c r="AE23">
        <v>0</v>
      </c>
      <c r="AF23">
        <v>0</v>
      </c>
      <c r="AG23">
        <v>96.43</v>
      </c>
      <c r="AH23">
        <v>92.86</v>
      </c>
      <c r="AI23">
        <v>96.3</v>
      </c>
    </row>
    <row r="24" spans="2:35">
      <c r="C24" t="s">
        <v>95</v>
      </c>
      <c r="D24">
        <v>0</v>
      </c>
      <c r="E24">
        <v>35</v>
      </c>
      <c r="F24">
        <v>0</v>
      </c>
      <c r="G24">
        <v>0</v>
      </c>
      <c r="H24">
        <v>0</v>
      </c>
      <c r="I24">
        <v>0</v>
      </c>
      <c r="J24">
        <v>0</v>
      </c>
      <c r="K24">
        <v>0</v>
      </c>
      <c r="L24">
        <v>0</v>
      </c>
      <c r="M24">
        <v>1</v>
      </c>
      <c r="N24">
        <v>1</v>
      </c>
      <c r="O24">
        <v>1</v>
      </c>
      <c r="P24">
        <v>3</v>
      </c>
      <c r="Q24">
        <v>0</v>
      </c>
      <c r="R24">
        <v>0</v>
      </c>
      <c r="S24">
        <v>0</v>
      </c>
      <c r="T24">
        <v>0</v>
      </c>
      <c r="U24">
        <v>0</v>
      </c>
      <c r="V24">
        <v>0</v>
      </c>
      <c r="W24">
        <v>0</v>
      </c>
      <c r="X24">
        <v>0</v>
      </c>
      <c r="Y24">
        <v>0</v>
      </c>
      <c r="Z24">
        <v>31</v>
      </c>
      <c r="AA24">
        <v>0</v>
      </c>
      <c r="AB24">
        <v>0</v>
      </c>
      <c r="AC24">
        <v>0</v>
      </c>
      <c r="AD24">
        <v>0</v>
      </c>
      <c r="AE24">
        <v>0</v>
      </c>
      <c r="AF24">
        <v>1</v>
      </c>
      <c r="AG24">
        <v>97.14</v>
      </c>
      <c r="AH24">
        <v>91.18</v>
      </c>
      <c r="AI24">
        <v>91.18</v>
      </c>
    </row>
    <row r="25" spans="2:35">
      <c r="C25" t="s">
        <v>96</v>
      </c>
      <c r="D25">
        <v>0</v>
      </c>
      <c r="E25">
        <v>18</v>
      </c>
      <c r="F25">
        <v>0</v>
      </c>
      <c r="G25">
        <v>0</v>
      </c>
      <c r="H25">
        <v>0</v>
      </c>
      <c r="I25">
        <v>0</v>
      </c>
      <c r="J25">
        <v>3</v>
      </c>
      <c r="K25">
        <v>0</v>
      </c>
      <c r="L25">
        <v>0</v>
      </c>
      <c r="M25">
        <v>0</v>
      </c>
      <c r="N25">
        <v>0</v>
      </c>
      <c r="O25">
        <v>0</v>
      </c>
      <c r="P25">
        <v>0</v>
      </c>
      <c r="Q25">
        <v>0</v>
      </c>
      <c r="R25">
        <v>0</v>
      </c>
      <c r="S25">
        <v>0</v>
      </c>
      <c r="T25">
        <v>0</v>
      </c>
      <c r="U25">
        <v>0</v>
      </c>
      <c r="V25">
        <v>0</v>
      </c>
      <c r="W25">
        <v>0</v>
      </c>
      <c r="X25">
        <v>0</v>
      </c>
      <c r="Y25">
        <v>0</v>
      </c>
      <c r="Z25">
        <v>15</v>
      </c>
      <c r="AA25">
        <v>0</v>
      </c>
      <c r="AB25">
        <v>0</v>
      </c>
      <c r="AC25">
        <v>0</v>
      </c>
      <c r="AD25">
        <v>0</v>
      </c>
      <c r="AE25">
        <v>0</v>
      </c>
      <c r="AF25">
        <v>0</v>
      </c>
      <c r="AG25">
        <v>83.33</v>
      </c>
      <c r="AH25">
        <v>83.33</v>
      </c>
      <c r="AI25">
        <v>100</v>
      </c>
    </row>
    <row r="26" spans="2:35">
      <c r="C26" t="s">
        <v>97</v>
      </c>
      <c r="D26">
        <v>0</v>
      </c>
      <c r="E26">
        <v>21</v>
      </c>
      <c r="F26">
        <v>0</v>
      </c>
      <c r="G26">
        <v>0</v>
      </c>
      <c r="H26">
        <v>0</v>
      </c>
      <c r="I26">
        <v>0</v>
      </c>
      <c r="J26">
        <v>1</v>
      </c>
      <c r="K26">
        <v>0</v>
      </c>
      <c r="L26">
        <v>0</v>
      </c>
      <c r="M26">
        <v>0</v>
      </c>
      <c r="N26">
        <v>0</v>
      </c>
      <c r="O26">
        <v>0</v>
      </c>
      <c r="P26">
        <v>0</v>
      </c>
      <c r="Q26">
        <v>0</v>
      </c>
      <c r="R26">
        <v>1</v>
      </c>
      <c r="S26">
        <v>0</v>
      </c>
      <c r="T26">
        <v>0</v>
      </c>
      <c r="U26">
        <v>0</v>
      </c>
      <c r="V26">
        <v>0</v>
      </c>
      <c r="W26">
        <v>0</v>
      </c>
      <c r="X26">
        <v>1</v>
      </c>
      <c r="Y26">
        <v>0</v>
      </c>
      <c r="Z26">
        <v>16</v>
      </c>
      <c r="AA26">
        <v>2</v>
      </c>
      <c r="AB26">
        <v>0</v>
      </c>
      <c r="AC26">
        <v>0</v>
      </c>
      <c r="AD26">
        <v>0</v>
      </c>
      <c r="AE26">
        <v>2</v>
      </c>
      <c r="AF26">
        <v>1</v>
      </c>
      <c r="AG26">
        <v>90.48</v>
      </c>
      <c r="AH26">
        <v>80</v>
      </c>
      <c r="AI26">
        <v>94.12</v>
      </c>
    </row>
    <row r="27" spans="2:35">
      <c r="C27" t="s">
        <v>98</v>
      </c>
      <c r="D27">
        <v>0</v>
      </c>
      <c r="E27">
        <v>34</v>
      </c>
      <c r="F27">
        <v>0</v>
      </c>
      <c r="G27">
        <v>0</v>
      </c>
      <c r="H27">
        <v>0</v>
      </c>
      <c r="I27">
        <v>0</v>
      </c>
      <c r="J27">
        <v>3</v>
      </c>
      <c r="K27">
        <v>0</v>
      </c>
      <c r="L27">
        <v>0</v>
      </c>
      <c r="M27">
        <v>0</v>
      </c>
      <c r="N27">
        <v>0</v>
      </c>
      <c r="O27">
        <v>0</v>
      </c>
      <c r="P27">
        <v>0</v>
      </c>
      <c r="Q27">
        <v>0</v>
      </c>
      <c r="R27">
        <v>0</v>
      </c>
      <c r="S27">
        <v>0</v>
      </c>
      <c r="T27">
        <v>0</v>
      </c>
      <c r="U27">
        <v>0</v>
      </c>
      <c r="V27">
        <v>0</v>
      </c>
      <c r="W27">
        <v>0</v>
      </c>
      <c r="X27">
        <v>0</v>
      </c>
      <c r="Y27">
        <v>0</v>
      </c>
      <c r="Z27">
        <v>28</v>
      </c>
      <c r="AA27">
        <v>0</v>
      </c>
      <c r="AB27">
        <v>0</v>
      </c>
      <c r="AC27">
        <v>0</v>
      </c>
      <c r="AD27">
        <v>0</v>
      </c>
      <c r="AE27">
        <v>0</v>
      </c>
      <c r="AF27">
        <v>3</v>
      </c>
      <c r="AG27">
        <v>82.35</v>
      </c>
      <c r="AH27">
        <v>90.32</v>
      </c>
      <c r="AI27">
        <v>100</v>
      </c>
    </row>
    <row r="28" spans="2:35">
      <c r="B28" t="s">
        <v>42</v>
      </c>
      <c r="C28" t="s">
        <v>99</v>
      </c>
      <c r="D28">
        <v>0</v>
      </c>
      <c r="E28">
        <v>40</v>
      </c>
      <c r="F28">
        <v>0</v>
      </c>
      <c r="G28">
        <v>0</v>
      </c>
      <c r="H28">
        <v>0</v>
      </c>
      <c r="I28">
        <v>0</v>
      </c>
      <c r="J28">
        <v>4</v>
      </c>
      <c r="K28">
        <v>0</v>
      </c>
      <c r="L28">
        <v>0</v>
      </c>
      <c r="M28">
        <v>0</v>
      </c>
      <c r="N28">
        <v>0</v>
      </c>
      <c r="O28">
        <v>0</v>
      </c>
      <c r="P28">
        <v>0</v>
      </c>
      <c r="Q28">
        <v>0</v>
      </c>
      <c r="R28">
        <v>0</v>
      </c>
      <c r="S28">
        <v>0</v>
      </c>
      <c r="T28">
        <v>0</v>
      </c>
      <c r="U28">
        <v>0</v>
      </c>
      <c r="V28">
        <v>0</v>
      </c>
      <c r="W28">
        <v>0</v>
      </c>
      <c r="X28">
        <v>0</v>
      </c>
      <c r="Y28">
        <v>1</v>
      </c>
      <c r="Z28">
        <v>34</v>
      </c>
      <c r="AA28">
        <v>0</v>
      </c>
      <c r="AB28">
        <v>0</v>
      </c>
      <c r="AC28">
        <v>0</v>
      </c>
      <c r="AD28">
        <v>1</v>
      </c>
      <c r="AE28">
        <v>1</v>
      </c>
      <c r="AF28">
        <v>0</v>
      </c>
      <c r="AG28">
        <v>90</v>
      </c>
      <c r="AH28">
        <v>85</v>
      </c>
      <c r="AI28">
        <v>97.14</v>
      </c>
    </row>
    <row r="29" spans="2:35">
      <c r="C29" t="s">
        <v>100</v>
      </c>
      <c r="D29">
        <v>0</v>
      </c>
      <c r="E29">
        <v>36</v>
      </c>
      <c r="F29">
        <v>0</v>
      </c>
      <c r="G29">
        <v>0</v>
      </c>
      <c r="H29">
        <v>0</v>
      </c>
      <c r="I29">
        <v>0</v>
      </c>
      <c r="J29">
        <v>1</v>
      </c>
      <c r="K29">
        <v>0</v>
      </c>
      <c r="L29">
        <v>0</v>
      </c>
      <c r="M29">
        <v>1</v>
      </c>
      <c r="N29">
        <v>6</v>
      </c>
      <c r="O29">
        <v>0</v>
      </c>
      <c r="P29">
        <v>7</v>
      </c>
      <c r="Q29">
        <v>0</v>
      </c>
      <c r="R29">
        <v>3</v>
      </c>
      <c r="S29">
        <v>0</v>
      </c>
      <c r="T29">
        <v>0</v>
      </c>
      <c r="U29">
        <v>0</v>
      </c>
      <c r="V29">
        <v>0</v>
      </c>
      <c r="W29">
        <v>0</v>
      </c>
      <c r="X29">
        <v>3</v>
      </c>
      <c r="Y29">
        <v>0</v>
      </c>
      <c r="Z29">
        <v>24</v>
      </c>
      <c r="AA29">
        <v>1</v>
      </c>
      <c r="AB29">
        <v>0</v>
      </c>
      <c r="AC29">
        <v>0</v>
      </c>
      <c r="AD29">
        <v>0</v>
      </c>
      <c r="AE29">
        <v>1</v>
      </c>
      <c r="AF29">
        <v>0</v>
      </c>
      <c r="AG29">
        <v>97.22</v>
      </c>
      <c r="AH29">
        <v>66.67</v>
      </c>
      <c r="AI29">
        <v>70.59</v>
      </c>
    </row>
    <row r="30" spans="2:35">
      <c r="C30" t="s">
        <v>101</v>
      </c>
      <c r="D30">
        <v>0</v>
      </c>
      <c r="E30">
        <v>69</v>
      </c>
      <c r="F30">
        <v>0</v>
      </c>
      <c r="G30">
        <v>0</v>
      </c>
      <c r="H30">
        <v>1</v>
      </c>
      <c r="I30">
        <v>3</v>
      </c>
      <c r="J30">
        <v>2</v>
      </c>
      <c r="K30">
        <v>0</v>
      </c>
      <c r="L30">
        <v>0</v>
      </c>
      <c r="M30">
        <v>0</v>
      </c>
      <c r="N30">
        <v>0</v>
      </c>
      <c r="O30">
        <v>0</v>
      </c>
      <c r="P30">
        <v>0</v>
      </c>
      <c r="Q30">
        <v>2</v>
      </c>
      <c r="R30">
        <v>0</v>
      </c>
      <c r="S30">
        <v>0</v>
      </c>
      <c r="T30">
        <v>3</v>
      </c>
      <c r="U30">
        <v>0</v>
      </c>
      <c r="V30">
        <v>0</v>
      </c>
      <c r="W30">
        <v>0</v>
      </c>
      <c r="X30">
        <v>5</v>
      </c>
      <c r="Y30">
        <v>0</v>
      </c>
      <c r="Z30">
        <v>44</v>
      </c>
      <c r="AA30">
        <v>2</v>
      </c>
      <c r="AB30">
        <v>0</v>
      </c>
      <c r="AC30">
        <v>0</v>
      </c>
      <c r="AD30">
        <v>0</v>
      </c>
      <c r="AE30">
        <v>2</v>
      </c>
      <c r="AF30">
        <v>12</v>
      </c>
      <c r="AG30">
        <v>73.91</v>
      </c>
      <c r="AH30">
        <v>81.48</v>
      </c>
      <c r="AI30">
        <v>89.8</v>
      </c>
    </row>
    <row r="31" spans="2:35">
      <c r="C31" t="s">
        <v>102</v>
      </c>
      <c r="D31">
        <v>0</v>
      </c>
      <c r="E31">
        <v>23</v>
      </c>
      <c r="F31">
        <v>0</v>
      </c>
      <c r="G31">
        <v>0</v>
      </c>
      <c r="H31">
        <v>0</v>
      </c>
      <c r="I31">
        <v>0</v>
      </c>
      <c r="J31">
        <v>0</v>
      </c>
      <c r="K31">
        <v>0</v>
      </c>
      <c r="L31">
        <v>0</v>
      </c>
      <c r="M31">
        <v>0</v>
      </c>
      <c r="N31">
        <v>1</v>
      </c>
      <c r="O31">
        <v>0</v>
      </c>
      <c r="P31">
        <v>1</v>
      </c>
      <c r="Q31">
        <v>0</v>
      </c>
      <c r="R31">
        <v>0</v>
      </c>
      <c r="S31">
        <v>0</v>
      </c>
      <c r="T31">
        <v>0</v>
      </c>
      <c r="U31">
        <v>0</v>
      </c>
      <c r="V31">
        <v>0</v>
      </c>
      <c r="W31">
        <v>0</v>
      </c>
      <c r="X31">
        <v>0</v>
      </c>
      <c r="Y31">
        <v>0</v>
      </c>
      <c r="Z31">
        <v>20</v>
      </c>
      <c r="AA31">
        <v>0</v>
      </c>
      <c r="AB31">
        <v>0</v>
      </c>
      <c r="AC31">
        <v>0</v>
      </c>
      <c r="AD31">
        <v>0</v>
      </c>
      <c r="AE31">
        <v>0</v>
      </c>
      <c r="AF31">
        <v>2</v>
      </c>
      <c r="AG31">
        <v>91.3</v>
      </c>
      <c r="AH31">
        <v>95.24</v>
      </c>
      <c r="AI31">
        <v>95.24</v>
      </c>
    </row>
    <row r="32" spans="2:35">
      <c r="C32" t="s">
        <v>103</v>
      </c>
      <c r="D32">
        <v>0</v>
      </c>
      <c r="E32">
        <v>25</v>
      </c>
      <c r="F32">
        <v>0</v>
      </c>
      <c r="G32">
        <v>0</v>
      </c>
      <c r="H32">
        <v>0</v>
      </c>
      <c r="I32">
        <v>0</v>
      </c>
      <c r="J32">
        <v>0</v>
      </c>
      <c r="K32">
        <v>0</v>
      </c>
      <c r="L32">
        <v>0</v>
      </c>
      <c r="M32">
        <v>0</v>
      </c>
      <c r="N32">
        <v>0</v>
      </c>
      <c r="O32">
        <v>0</v>
      </c>
      <c r="P32">
        <v>0</v>
      </c>
      <c r="Q32">
        <v>0</v>
      </c>
      <c r="R32">
        <v>0</v>
      </c>
      <c r="S32">
        <v>0</v>
      </c>
      <c r="T32">
        <v>1</v>
      </c>
      <c r="U32">
        <v>0</v>
      </c>
      <c r="V32">
        <v>0</v>
      </c>
      <c r="W32">
        <v>0</v>
      </c>
      <c r="X32">
        <v>1</v>
      </c>
      <c r="Y32">
        <v>0</v>
      </c>
      <c r="Z32">
        <v>24</v>
      </c>
      <c r="AA32">
        <v>0</v>
      </c>
      <c r="AB32">
        <v>0</v>
      </c>
      <c r="AC32">
        <v>0</v>
      </c>
      <c r="AD32">
        <v>0</v>
      </c>
      <c r="AE32">
        <v>0</v>
      </c>
      <c r="AF32">
        <v>0</v>
      </c>
      <c r="AG32">
        <v>100</v>
      </c>
      <c r="AH32">
        <v>96</v>
      </c>
      <c r="AI32">
        <v>96</v>
      </c>
    </row>
    <row r="33" spans="2:35">
      <c r="C33" t="s">
        <v>104</v>
      </c>
      <c r="D33">
        <v>0</v>
      </c>
      <c r="E33">
        <v>15</v>
      </c>
      <c r="F33">
        <v>0</v>
      </c>
      <c r="G33">
        <v>0</v>
      </c>
      <c r="H33">
        <v>1</v>
      </c>
      <c r="I33">
        <v>1</v>
      </c>
      <c r="J33">
        <v>2</v>
      </c>
      <c r="K33">
        <v>0</v>
      </c>
      <c r="L33">
        <v>0</v>
      </c>
      <c r="M33">
        <v>0</v>
      </c>
      <c r="N33">
        <v>0</v>
      </c>
      <c r="O33">
        <v>0</v>
      </c>
      <c r="P33">
        <v>0</v>
      </c>
      <c r="Q33">
        <v>0</v>
      </c>
      <c r="R33">
        <v>0</v>
      </c>
      <c r="S33">
        <v>0</v>
      </c>
      <c r="T33">
        <v>0</v>
      </c>
      <c r="U33">
        <v>0</v>
      </c>
      <c r="V33">
        <v>0</v>
      </c>
      <c r="W33">
        <v>0</v>
      </c>
      <c r="X33">
        <v>0</v>
      </c>
      <c r="Y33">
        <v>1</v>
      </c>
      <c r="Z33">
        <v>10</v>
      </c>
      <c r="AA33">
        <v>0</v>
      </c>
      <c r="AB33">
        <v>0</v>
      </c>
      <c r="AC33">
        <v>0</v>
      </c>
      <c r="AD33">
        <v>0</v>
      </c>
      <c r="AE33">
        <v>0</v>
      </c>
      <c r="AF33">
        <v>0</v>
      </c>
      <c r="AG33">
        <v>73.33</v>
      </c>
      <c r="AH33">
        <v>71.430000000000007</v>
      </c>
      <c r="AI33">
        <v>90.91</v>
      </c>
    </row>
    <row r="34" spans="2:35">
      <c r="C34" t="s">
        <v>105</v>
      </c>
      <c r="D34">
        <v>0</v>
      </c>
      <c r="E34">
        <v>61</v>
      </c>
      <c r="F34">
        <v>4</v>
      </c>
      <c r="G34">
        <v>1</v>
      </c>
      <c r="H34">
        <v>4</v>
      </c>
      <c r="I34">
        <v>2</v>
      </c>
      <c r="J34">
        <v>1</v>
      </c>
      <c r="K34">
        <v>0</v>
      </c>
      <c r="L34">
        <v>0</v>
      </c>
      <c r="M34">
        <v>0</v>
      </c>
      <c r="N34">
        <v>0</v>
      </c>
      <c r="O34">
        <v>0</v>
      </c>
      <c r="P34">
        <v>0</v>
      </c>
      <c r="Q34">
        <v>0</v>
      </c>
      <c r="R34">
        <v>1</v>
      </c>
      <c r="S34">
        <v>0</v>
      </c>
      <c r="T34">
        <v>5</v>
      </c>
      <c r="U34">
        <v>0</v>
      </c>
      <c r="V34">
        <v>0</v>
      </c>
      <c r="W34">
        <v>0</v>
      </c>
      <c r="X34">
        <v>6</v>
      </c>
      <c r="Y34">
        <v>2</v>
      </c>
      <c r="Z34">
        <v>35</v>
      </c>
      <c r="AA34">
        <v>0</v>
      </c>
      <c r="AB34">
        <v>1</v>
      </c>
      <c r="AC34">
        <v>0</v>
      </c>
      <c r="AD34">
        <v>0</v>
      </c>
      <c r="AE34">
        <v>1</v>
      </c>
      <c r="AF34">
        <v>4</v>
      </c>
      <c r="AG34">
        <v>72.13</v>
      </c>
      <c r="AH34">
        <v>63.64</v>
      </c>
      <c r="AI34">
        <v>81.400000000000006</v>
      </c>
    </row>
    <row r="35" spans="2:35">
      <c r="C35" t="s">
        <v>106</v>
      </c>
      <c r="D35">
        <v>0</v>
      </c>
      <c r="E35">
        <v>53</v>
      </c>
      <c r="F35">
        <v>0</v>
      </c>
      <c r="G35">
        <v>0</v>
      </c>
      <c r="H35">
        <v>0</v>
      </c>
      <c r="I35">
        <v>1</v>
      </c>
      <c r="J35">
        <v>1</v>
      </c>
      <c r="K35">
        <v>1</v>
      </c>
      <c r="L35">
        <v>0</v>
      </c>
      <c r="M35">
        <v>0</v>
      </c>
      <c r="N35">
        <v>0</v>
      </c>
      <c r="O35">
        <v>0</v>
      </c>
      <c r="P35">
        <v>0</v>
      </c>
      <c r="Q35">
        <v>2</v>
      </c>
      <c r="R35">
        <v>1</v>
      </c>
      <c r="S35">
        <v>0</v>
      </c>
      <c r="T35">
        <v>1</v>
      </c>
      <c r="U35">
        <v>0</v>
      </c>
      <c r="V35">
        <v>0</v>
      </c>
      <c r="W35">
        <v>0</v>
      </c>
      <c r="X35">
        <v>4</v>
      </c>
      <c r="Y35">
        <v>0</v>
      </c>
      <c r="Z35">
        <v>42</v>
      </c>
      <c r="AA35">
        <v>3</v>
      </c>
      <c r="AB35">
        <v>0</v>
      </c>
      <c r="AC35">
        <v>0</v>
      </c>
      <c r="AD35">
        <v>0</v>
      </c>
      <c r="AE35">
        <v>3</v>
      </c>
      <c r="AF35">
        <v>1</v>
      </c>
      <c r="AG35">
        <v>92.45</v>
      </c>
      <c r="AH35">
        <v>84</v>
      </c>
      <c r="AI35">
        <v>91.3</v>
      </c>
    </row>
    <row r="36" spans="2:35">
      <c r="C36" t="s">
        <v>107</v>
      </c>
      <c r="D36">
        <v>0</v>
      </c>
      <c r="E36">
        <v>39</v>
      </c>
      <c r="F36">
        <v>0</v>
      </c>
      <c r="G36">
        <v>0</v>
      </c>
      <c r="H36">
        <v>2</v>
      </c>
      <c r="I36">
        <v>3</v>
      </c>
      <c r="J36">
        <v>0</v>
      </c>
      <c r="K36">
        <v>0</v>
      </c>
      <c r="L36">
        <v>0</v>
      </c>
      <c r="M36">
        <v>0</v>
      </c>
      <c r="N36">
        <v>0</v>
      </c>
      <c r="O36">
        <v>0</v>
      </c>
      <c r="P36">
        <v>0</v>
      </c>
      <c r="Q36">
        <v>1</v>
      </c>
      <c r="R36">
        <v>0</v>
      </c>
      <c r="S36">
        <v>0</v>
      </c>
      <c r="T36">
        <v>0</v>
      </c>
      <c r="U36">
        <v>0</v>
      </c>
      <c r="V36">
        <v>0</v>
      </c>
      <c r="W36">
        <v>0</v>
      </c>
      <c r="X36">
        <v>1</v>
      </c>
      <c r="Y36">
        <v>1</v>
      </c>
      <c r="Z36">
        <v>30</v>
      </c>
      <c r="AA36">
        <v>1</v>
      </c>
      <c r="AB36">
        <v>0</v>
      </c>
      <c r="AC36">
        <v>0</v>
      </c>
      <c r="AD36">
        <v>0</v>
      </c>
      <c r="AE36">
        <v>1</v>
      </c>
      <c r="AF36">
        <v>0</v>
      </c>
      <c r="AG36">
        <v>84.62</v>
      </c>
      <c r="AH36">
        <v>83.33</v>
      </c>
      <c r="AI36">
        <v>93.75</v>
      </c>
    </row>
    <row r="37" spans="2:35">
      <c r="C37" t="s">
        <v>108</v>
      </c>
      <c r="D37">
        <v>0</v>
      </c>
      <c r="E37">
        <v>28</v>
      </c>
      <c r="F37">
        <v>0</v>
      </c>
      <c r="G37">
        <v>0</v>
      </c>
      <c r="H37">
        <v>0</v>
      </c>
      <c r="I37">
        <v>1</v>
      </c>
      <c r="J37">
        <v>0</v>
      </c>
      <c r="K37">
        <v>0</v>
      </c>
      <c r="L37">
        <v>0</v>
      </c>
      <c r="M37">
        <v>0</v>
      </c>
      <c r="N37">
        <v>0</v>
      </c>
      <c r="O37">
        <v>0</v>
      </c>
      <c r="P37">
        <v>0</v>
      </c>
      <c r="Q37">
        <v>0</v>
      </c>
      <c r="R37">
        <v>0</v>
      </c>
      <c r="S37">
        <v>0</v>
      </c>
      <c r="T37">
        <v>0</v>
      </c>
      <c r="U37">
        <v>0</v>
      </c>
      <c r="V37">
        <v>0</v>
      </c>
      <c r="W37">
        <v>0</v>
      </c>
      <c r="X37">
        <v>0</v>
      </c>
      <c r="Y37">
        <v>1</v>
      </c>
      <c r="Z37">
        <v>25</v>
      </c>
      <c r="AA37">
        <v>0</v>
      </c>
      <c r="AB37">
        <v>0</v>
      </c>
      <c r="AC37">
        <v>0</v>
      </c>
      <c r="AD37">
        <v>0</v>
      </c>
      <c r="AE37">
        <v>0</v>
      </c>
      <c r="AF37">
        <v>0</v>
      </c>
      <c r="AG37">
        <v>92.86</v>
      </c>
      <c r="AH37">
        <v>92.59</v>
      </c>
      <c r="AI37">
        <v>96.15</v>
      </c>
    </row>
    <row r="38" spans="2:35">
      <c r="B38" t="s">
        <v>70</v>
      </c>
      <c r="C38" t="s">
        <v>109</v>
      </c>
      <c r="D38">
        <v>0</v>
      </c>
      <c r="E38">
        <v>9</v>
      </c>
      <c r="F38">
        <v>0</v>
      </c>
      <c r="G38">
        <v>0</v>
      </c>
      <c r="H38">
        <v>0</v>
      </c>
      <c r="I38">
        <v>0</v>
      </c>
      <c r="J38">
        <v>0</v>
      </c>
      <c r="K38">
        <v>0</v>
      </c>
      <c r="L38">
        <v>0</v>
      </c>
      <c r="M38">
        <v>0</v>
      </c>
      <c r="N38">
        <v>2</v>
      </c>
      <c r="O38">
        <v>3</v>
      </c>
      <c r="P38">
        <v>5</v>
      </c>
      <c r="Q38">
        <v>0</v>
      </c>
      <c r="R38">
        <v>0</v>
      </c>
      <c r="S38">
        <v>0</v>
      </c>
      <c r="T38">
        <v>0</v>
      </c>
      <c r="U38">
        <v>0</v>
      </c>
      <c r="V38">
        <v>0</v>
      </c>
      <c r="W38">
        <v>0</v>
      </c>
      <c r="X38">
        <v>0</v>
      </c>
      <c r="Y38">
        <v>1</v>
      </c>
      <c r="Z38">
        <v>3</v>
      </c>
      <c r="AA38">
        <v>0</v>
      </c>
      <c r="AB38">
        <v>0</v>
      </c>
      <c r="AC38">
        <v>0</v>
      </c>
      <c r="AD38">
        <v>0</v>
      </c>
      <c r="AE38">
        <v>0</v>
      </c>
      <c r="AF38">
        <v>0</v>
      </c>
      <c r="AG38">
        <v>100</v>
      </c>
      <c r="AH38">
        <v>33.33</v>
      </c>
      <c r="AI38">
        <v>33.33</v>
      </c>
    </row>
    <row r="39" spans="2:35">
      <c r="C39" t="s">
        <v>110</v>
      </c>
      <c r="D39">
        <v>0</v>
      </c>
      <c r="E39">
        <v>44</v>
      </c>
      <c r="F39">
        <v>0</v>
      </c>
      <c r="G39">
        <v>1</v>
      </c>
      <c r="H39">
        <v>0</v>
      </c>
      <c r="I39">
        <v>0</v>
      </c>
      <c r="J39">
        <v>2</v>
      </c>
      <c r="K39">
        <v>0</v>
      </c>
      <c r="L39">
        <v>0</v>
      </c>
      <c r="M39">
        <v>1</v>
      </c>
      <c r="N39">
        <v>1</v>
      </c>
      <c r="O39">
        <v>1</v>
      </c>
      <c r="P39">
        <v>3</v>
      </c>
      <c r="Q39">
        <v>0</v>
      </c>
      <c r="R39">
        <v>1</v>
      </c>
      <c r="S39">
        <v>0</v>
      </c>
      <c r="T39">
        <v>0</v>
      </c>
      <c r="U39">
        <v>0</v>
      </c>
      <c r="V39">
        <v>0</v>
      </c>
      <c r="W39">
        <v>0</v>
      </c>
      <c r="X39">
        <v>1</v>
      </c>
      <c r="Y39">
        <v>0</v>
      </c>
      <c r="Z39">
        <v>23</v>
      </c>
      <c r="AA39">
        <v>0</v>
      </c>
      <c r="AB39">
        <v>0</v>
      </c>
      <c r="AC39">
        <v>0</v>
      </c>
      <c r="AD39">
        <v>0</v>
      </c>
      <c r="AE39">
        <v>0</v>
      </c>
      <c r="AF39">
        <v>14</v>
      </c>
      <c r="AG39">
        <v>61.36</v>
      </c>
      <c r="AH39">
        <v>76.67</v>
      </c>
      <c r="AI39">
        <v>85.19</v>
      </c>
    </row>
    <row r="40" spans="2:35">
      <c r="C40" t="s">
        <v>111</v>
      </c>
      <c r="D40">
        <v>0</v>
      </c>
      <c r="E40">
        <v>22</v>
      </c>
      <c r="F40">
        <v>0</v>
      </c>
      <c r="G40">
        <v>0</v>
      </c>
      <c r="H40">
        <v>0</v>
      </c>
      <c r="I40">
        <v>0</v>
      </c>
      <c r="J40">
        <v>2</v>
      </c>
      <c r="K40">
        <v>1</v>
      </c>
      <c r="L40">
        <v>0</v>
      </c>
      <c r="M40">
        <v>0</v>
      </c>
      <c r="N40">
        <v>2</v>
      </c>
      <c r="O40">
        <v>0</v>
      </c>
      <c r="P40">
        <v>2</v>
      </c>
      <c r="Q40">
        <v>3</v>
      </c>
      <c r="R40">
        <v>0</v>
      </c>
      <c r="S40">
        <v>0</v>
      </c>
      <c r="T40">
        <v>2</v>
      </c>
      <c r="U40">
        <v>0</v>
      </c>
      <c r="V40">
        <v>1</v>
      </c>
      <c r="W40">
        <v>0</v>
      </c>
      <c r="X40">
        <v>6</v>
      </c>
      <c r="Y40">
        <v>1</v>
      </c>
      <c r="Z40">
        <v>9</v>
      </c>
      <c r="AA40">
        <v>0</v>
      </c>
      <c r="AB40">
        <v>0</v>
      </c>
      <c r="AC40">
        <v>0</v>
      </c>
      <c r="AD40">
        <v>1</v>
      </c>
      <c r="AE40">
        <v>1</v>
      </c>
      <c r="AF40">
        <v>0</v>
      </c>
      <c r="AG40">
        <v>86.36</v>
      </c>
      <c r="AH40">
        <v>42.86</v>
      </c>
      <c r="AI40">
        <v>50</v>
      </c>
    </row>
    <row r="41" spans="2:35">
      <c r="C41" t="s">
        <v>112</v>
      </c>
      <c r="D41">
        <v>0</v>
      </c>
      <c r="E41">
        <v>67</v>
      </c>
      <c r="F41">
        <v>0</v>
      </c>
      <c r="G41">
        <v>1</v>
      </c>
      <c r="H41">
        <v>0</v>
      </c>
      <c r="I41">
        <v>0</v>
      </c>
      <c r="J41">
        <v>4</v>
      </c>
      <c r="K41">
        <v>1</v>
      </c>
      <c r="L41">
        <v>0</v>
      </c>
      <c r="M41">
        <v>0</v>
      </c>
      <c r="N41">
        <v>4</v>
      </c>
      <c r="O41">
        <v>2</v>
      </c>
      <c r="P41">
        <v>6</v>
      </c>
      <c r="Q41">
        <v>0</v>
      </c>
      <c r="R41">
        <v>0</v>
      </c>
      <c r="S41">
        <v>0</v>
      </c>
      <c r="T41">
        <v>0</v>
      </c>
      <c r="U41">
        <v>0</v>
      </c>
      <c r="V41">
        <v>0</v>
      </c>
      <c r="W41">
        <v>0</v>
      </c>
      <c r="X41">
        <v>0</v>
      </c>
      <c r="Y41">
        <v>0</v>
      </c>
      <c r="Z41">
        <v>41</v>
      </c>
      <c r="AA41">
        <v>0</v>
      </c>
      <c r="AB41">
        <v>0</v>
      </c>
      <c r="AC41">
        <v>0</v>
      </c>
      <c r="AD41">
        <v>0</v>
      </c>
      <c r="AE41">
        <v>0</v>
      </c>
      <c r="AF41">
        <v>14</v>
      </c>
      <c r="AG41">
        <v>70.150000000000006</v>
      </c>
      <c r="AH41">
        <v>78.849999999999994</v>
      </c>
      <c r="AI41">
        <v>87.23</v>
      </c>
    </row>
    <row r="42" spans="2:35">
      <c r="C42" t="s">
        <v>113</v>
      </c>
      <c r="D42">
        <v>0</v>
      </c>
      <c r="E42">
        <v>15</v>
      </c>
      <c r="F42">
        <v>0</v>
      </c>
      <c r="G42">
        <v>0</v>
      </c>
      <c r="H42">
        <v>1</v>
      </c>
      <c r="I42">
        <v>1</v>
      </c>
      <c r="J42">
        <v>1</v>
      </c>
      <c r="K42">
        <v>0</v>
      </c>
      <c r="L42">
        <v>0</v>
      </c>
      <c r="M42">
        <v>0</v>
      </c>
      <c r="N42">
        <v>0</v>
      </c>
      <c r="O42">
        <v>2</v>
      </c>
      <c r="P42">
        <v>2</v>
      </c>
      <c r="Q42">
        <v>0</v>
      </c>
      <c r="R42">
        <v>1</v>
      </c>
      <c r="S42">
        <v>0</v>
      </c>
      <c r="T42">
        <v>0</v>
      </c>
      <c r="U42">
        <v>0</v>
      </c>
      <c r="V42">
        <v>0</v>
      </c>
      <c r="W42">
        <v>0</v>
      </c>
      <c r="X42">
        <v>1</v>
      </c>
      <c r="Y42">
        <v>0</v>
      </c>
      <c r="Z42">
        <v>8</v>
      </c>
      <c r="AA42">
        <v>0</v>
      </c>
      <c r="AB42">
        <v>0</v>
      </c>
      <c r="AC42">
        <v>0</v>
      </c>
      <c r="AD42">
        <v>1</v>
      </c>
      <c r="AE42">
        <v>1</v>
      </c>
      <c r="AF42">
        <v>0</v>
      </c>
      <c r="AG42">
        <v>80</v>
      </c>
      <c r="AH42">
        <v>57.14</v>
      </c>
      <c r="AI42">
        <v>72.73</v>
      </c>
    </row>
    <row r="43" spans="2:35">
      <c r="C43" t="s">
        <v>114</v>
      </c>
      <c r="D43">
        <v>0</v>
      </c>
      <c r="E43">
        <v>13</v>
      </c>
      <c r="F43">
        <v>0</v>
      </c>
      <c r="G43">
        <v>0</v>
      </c>
      <c r="H43">
        <v>1</v>
      </c>
      <c r="I43">
        <v>0</v>
      </c>
      <c r="J43">
        <v>0</v>
      </c>
      <c r="K43">
        <v>0</v>
      </c>
      <c r="L43">
        <v>0</v>
      </c>
      <c r="M43">
        <v>0</v>
      </c>
      <c r="N43">
        <v>0</v>
      </c>
      <c r="O43">
        <v>0</v>
      </c>
      <c r="P43">
        <v>0</v>
      </c>
      <c r="Q43">
        <v>0</v>
      </c>
      <c r="R43">
        <v>0</v>
      </c>
      <c r="S43">
        <v>0</v>
      </c>
      <c r="T43">
        <v>0</v>
      </c>
      <c r="U43">
        <v>0</v>
      </c>
      <c r="V43">
        <v>0</v>
      </c>
      <c r="W43">
        <v>0</v>
      </c>
      <c r="X43">
        <v>0</v>
      </c>
      <c r="Y43">
        <v>0</v>
      </c>
      <c r="Z43">
        <v>12</v>
      </c>
      <c r="AA43">
        <v>0</v>
      </c>
      <c r="AB43">
        <v>0</v>
      </c>
      <c r="AC43">
        <v>0</v>
      </c>
      <c r="AD43">
        <v>0</v>
      </c>
      <c r="AE43">
        <v>0</v>
      </c>
      <c r="AF43">
        <v>0</v>
      </c>
      <c r="AG43">
        <v>92.31</v>
      </c>
      <c r="AH43">
        <v>92.31</v>
      </c>
      <c r="AI43">
        <v>100</v>
      </c>
    </row>
    <row r="44" spans="2:35">
      <c r="C44" t="s">
        <v>115</v>
      </c>
      <c r="D44">
        <v>0</v>
      </c>
      <c r="E44">
        <v>39</v>
      </c>
      <c r="F44">
        <v>0</v>
      </c>
      <c r="G44">
        <v>0</v>
      </c>
      <c r="H44">
        <v>0</v>
      </c>
      <c r="I44">
        <v>1</v>
      </c>
      <c r="J44">
        <v>4</v>
      </c>
      <c r="K44">
        <v>2</v>
      </c>
      <c r="L44">
        <v>0</v>
      </c>
      <c r="M44">
        <v>1</v>
      </c>
      <c r="N44">
        <v>0</v>
      </c>
      <c r="O44">
        <v>3</v>
      </c>
      <c r="P44">
        <v>4</v>
      </c>
      <c r="Q44">
        <v>1</v>
      </c>
      <c r="R44">
        <v>0</v>
      </c>
      <c r="S44">
        <v>0</v>
      </c>
      <c r="T44">
        <v>0</v>
      </c>
      <c r="U44">
        <v>0</v>
      </c>
      <c r="V44">
        <v>0</v>
      </c>
      <c r="W44">
        <v>0</v>
      </c>
      <c r="X44">
        <v>1</v>
      </c>
      <c r="Y44">
        <v>0</v>
      </c>
      <c r="Z44">
        <v>20</v>
      </c>
      <c r="AA44">
        <v>2</v>
      </c>
      <c r="AB44">
        <v>2</v>
      </c>
      <c r="AC44">
        <v>0</v>
      </c>
      <c r="AD44">
        <v>0</v>
      </c>
      <c r="AE44">
        <v>4</v>
      </c>
      <c r="AF44">
        <v>4</v>
      </c>
      <c r="AG44">
        <v>74.36</v>
      </c>
      <c r="AH44">
        <v>62.5</v>
      </c>
      <c r="AI44">
        <v>80</v>
      </c>
    </row>
    <row r="45" spans="2:35">
      <c r="C45" t="s">
        <v>116</v>
      </c>
      <c r="D45">
        <v>0</v>
      </c>
      <c r="E45">
        <v>47</v>
      </c>
      <c r="F45">
        <v>0</v>
      </c>
      <c r="G45">
        <v>0</v>
      </c>
      <c r="H45">
        <v>2</v>
      </c>
      <c r="I45">
        <v>0</v>
      </c>
      <c r="J45">
        <v>6</v>
      </c>
      <c r="K45">
        <v>1</v>
      </c>
      <c r="L45">
        <v>0</v>
      </c>
      <c r="M45">
        <v>0</v>
      </c>
      <c r="N45">
        <v>2</v>
      </c>
      <c r="O45">
        <v>2</v>
      </c>
      <c r="P45">
        <v>4</v>
      </c>
      <c r="Q45">
        <v>0</v>
      </c>
      <c r="R45">
        <v>0</v>
      </c>
      <c r="S45">
        <v>0</v>
      </c>
      <c r="T45">
        <v>0</v>
      </c>
      <c r="U45">
        <v>0</v>
      </c>
      <c r="V45">
        <v>0</v>
      </c>
      <c r="W45">
        <v>0</v>
      </c>
      <c r="X45">
        <v>0</v>
      </c>
      <c r="Y45">
        <v>0</v>
      </c>
      <c r="Z45">
        <v>25</v>
      </c>
      <c r="AA45">
        <v>2</v>
      </c>
      <c r="AB45">
        <v>1</v>
      </c>
      <c r="AC45">
        <v>0</v>
      </c>
      <c r="AD45">
        <v>0</v>
      </c>
      <c r="AE45">
        <v>3</v>
      </c>
      <c r="AF45">
        <v>6</v>
      </c>
      <c r="AG45">
        <v>68.09</v>
      </c>
      <c r="AH45">
        <v>62.5</v>
      </c>
      <c r="AI45">
        <v>86.21</v>
      </c>
    </row>
    <row r="46" spans="2:35">
      <c r="C46" t="s">
        <v>117</v>
      </c>
      <c r="D46">
        <v>0</v>
      </c>
      <c r="E46">
        <v>13</v>
      </c>
      <c r="F46">
        <v>0</v>
      </c>
      <c r="G46">
        <v>0</v>
      </c>
      <c r="H46">
        <v>0</v>
      </c>
      <c r="I46">
        <v>0</v>
      </c>
      <c r="J46">
        <v>0</v>
      </c>
      <c r="K46">
        <v>2</v>
      </c>
      <c r="L46">
        <v>0</v>
      </c>
      <c r="M46">
        <v>2</v>
      </c>
      <c r="N46">
        <v>0</v>
      </c>
      <c r="O46">
        <v>2</v>
      </c>
      <c r="P46">
        <v>4</v>
      </c>
      <c r="Q46">
        <v>0</v>
      </c>
      <c r="R46">
        <v>0</v>
      </c>
      <c r="S46">
        <v>0</v>
      </c>
      <c r="T46">
        <v>0</v>
      </c>
      <c r="U46">
        <v>0</v>
      </c>
      <c r="V46">
        <v>0</v>
      </c>
      <c r="W46">
        <v>0</v>
      </c>
      <c r="X46">
        <v>0</v>
      </c>
      <c r="Y46">
        <v>4</v>
      </c>
      <c r="Z46">
        <v>3</v>
      </c>
      <c r="AA46">
        <v>0</v>
      </c>
      <c r="AB46">
        <v>0</v>
      </c>
      <c r="AC46">
        <v>0</v>
      </c>
      <c r="AD46">
        <v>0</v>
      </c>
      <c r="AE46">
        <v>0</v>
      </c>
      <c r="AF46">
        <v>0</v>
      </c>
      <c r="AG46">
        <v>84.62</v>
      </c>
      <c r="AH46">
        <v>27.27</v>
      </c>
      <c r="AI46">
        <v>27.27</v>
      </c>
    </row>
    <row r="47" spans="2:35">
      <c r="C47" t="s">
        <v>118</v>
      </c>
      <c r="D47">
        <v>0</v>
      </c>
      <c r="E47">
        <v>73</v>
      </c>
      <c r="F47">
        <v>0</v>
      </c>
      <c r="G47">
        <v>0</v>
      </c>
      <c r="H47">
        <v>0</v>
      </c>
      <c r="I47">
        <v>1</v>
      </c>
      <c r="J47">
        <v>1</v>
      </c>
      <c r="K47">
        <v>1</v>
      </c>
      <c r="L47">
        <v>0</v>
      </c>
      <c r="M47">
        <v>0</v>
      </c>
      <c r="N47">
        <v>2</v>
      </c>
      <c r="O47">
        <v>10</v>
      </c>
      <c r="P47">
        <v>12</v>
      </c>
      <c r="Q47">
        <v>0</v>
      </c>
      <c r="R47">
        <v>1</v>
      </c>
      <c r="S47">
        <v>0</v>
      </c>
      <c r="T47">
        <v>1</v>
      </c>
      <c r="U47">
        <v>1</v>
      </c>
      <c r="V47">
        <v>0</v>
      </c>
      <c r="W47">
        <v>0</v>
      </c>
      <c r="X47">
        <v>3</v>
      </c>
      <c r="Y47">
        <v>1</v>
      </c>
      <c r="Z47">
        <v>35</v>
      </c>
      <c r="AA47">
        <v>2</v>
      </c>
      <c r="AB47">
        <v>1</v>
      </c>
      <c r="AC47">
        <v>0</v>
      </c>
      <c r="AD47">
        <v>0</v>
      </c>
      <c r="AE47">
        <v>3</v>
      </c>
      <c r="AF47">
        <v>16</v>
      </c>
      <c r="AG47">
        <v>73.97</v>
      </c>
      <c r="AH47">
        <v>63.64</v>
      </c>
      <c r="AI47">
        <v>68.63</v>
      </c>
    </row>
    <row r="48" spans="2:35">
      <c r="C48" t="s">
        <v>120</v>
      </c>
      <c r="D48">
        <v>0</v>
      </c>
      <c r="E48">
        <v>3</v>
      </c>
      <c r="F48">
        <v>0</v>
      </c>
      <c r="G48">
        <v>0</v>
      </c>
      <c r="H48">
        <v>0</v>
      </c>
      <c r="I48">
        <v>0</v>
      </c>
      <c r="J48">
        <v>0</v>
      </c>
      <c r="K48">
        <v>0</v>
      </c>
      <c r="L48">
        <v>0</v>
      </c>
      <c r="M48">
        <v>0</v>
      </c>
      <c r="N48">
        <v>0</v>
      </c>
      <c r="O48">
        <v>0</v>
      </c>
      <c r="P48">
        <v>0</v>
      </c>
      <c r="Q48">
        <v>0</v>
      </c>
      <c r="R48">
        <v>0</v>
      </c>
      <c r="S48">
        <v>0</v>
      </c>
      <c r="T48">
        <v>0</v>
      </c>
      <c r="U48">
        <v>0</v>
      </c>
      <c r="V48">
        <v>0</v>
      </c>
      <c r="W48">
        <v>0</v>
      </c>
      <c r="X48">
        <v>0</v>
      </c>
      <c r="Y48">
        <v>0</v>
      </c>
      <c r="Z48">
        <v>3</v>
      </c>
      <c r="AA48">
        <v>0</v>
      </c>
      <c r="AB48">
        <v>0</v>
      </c>
      <c r="AC48">
        <v>0</v>
      </c>
      <c r="AD48">
        <v>0</v>
      </c>
      <c r="AE48">
        <v>0</v>
      </c>
      <c r="AF48">
        <v>0</v>
      </c>
      <c r="AG48">
        <v>100</v>
      </c>
      <c r="AH48">
        <v>100</v>
      </c>
      <c r="AI48">
        <v>100</v>
      </c>
    </row>
    <row r="50" spans="2:35">
      <c r="B50" t="s">
        <v>55</v>
      </c>
      <c r="C50" t="s">
        <v>121</v>
      </c>
      <c r="D50">
        <v>0</v>
      </c>
      <c r="E50">
        <v>94</v>
      </c>
      <c r="F50">
        <v>0</v>
      </c>
      <c r="G50">
        <v>0</v>
      </c>
      <c r="H50">
        <v>0</v>
      </c>
      <c r="I50">
        <v>6</v>
      </c>
      <c r="J50">
        <v>17</v>
      </c>
      <c r="K50">
        <v>0</v>
      </c>
      <c r="L50">
        <v>1</v>
      </c>
      <c r="M50">
        <v>1</v>
      </c>
      <c r="N50">
        <v>1</v>
      </c>
      <c r="O50">
        <v>0</v>
      </c>
      <c r="P50">
        <v>2</v>
      </c>
      <c r="Q50">
        <v>1</v>
      </c>
      <c r="R50">
        <v>0</v>
      </c>
      <c r="S50">
        <v>0</v>
      </c>
      <c r="T50">
        <v>0</v>
      </c>
      <c r="U50">
        <v>0</v>
      </c>
      <c r="V50">
        <v>0</v>
      </c>
      <c r="W50">
        <v>0</v>
      </c>
      <c r="X50">
        <v>1</v>
      </c>
      <c r="Y50">
        <v>0</v>
      </c>
      <c r="Z50">
        <v>49</v>
      </c>
      <c r="AA50">
        <v>0</v>
      </c>
      <c r="AB50">
        <v>0</v>
      </c>
      <c r="AC50">
        <v>0</v>
      </c>
      <c r="AD50">
        <v>0</v>
      </c>
      <c r="AE50">
        <v>0</v>
      </c>
      <c r="AF50">
        <v>18</v>
      </c>
      <c r="AG50">
        <v>55.32</v>
      </c>
      <c r="AH50">
        <v>70</v>
      </c>
      <c r="AI50">
        <v>94.23</v>
      </c>
    </row>
    <row r="51" spans="2:35">
      <c r="C51" t="s">
        <v>122</v>
      </c>
      <c r="D51">
        <v>0</v>
      </c>
      <c r="E51">
        <v>64</v>
      </c>
      <c r="F51">
        <v>0</v>
      </c>
      <c r="G51">
        <v>0</v>
      </c>
      <c r="H51">
        <v>3</v>
      </c>
      <c r="I51">
        <v>3</v>
      </c>
      <c r="J51">
        <v>4</v>
      </c>
      <c r="K51">
        <v>0</v>
      </c>
      <c r="L51">
        <v>0</v>
      </c>
      <c r="M51">
        <v>0</v>
      </c>
      <c r="N51">
        <v>0</v>
      </c>
      <c r="O51">
        <v>0</v>
      </c>
      <c r="P51">
        <v>0</v>
      </c>
      <c r="Q51">
        <v>1</v>
      </c>
      <c r="R51">
        <v>1</v>
      </c>
      <c r="S51">
        <v>0</v>
      </c>
      <c r="T51">
        <v>0</v>
      </c>
      <c r="U51">
        <v>0</v>
      </c>
      <c r="V51">
        <v>0</v>
      </c>
      <c r="W51">
        <v>0</v>
      </c>
      <c r="X51">
        <v>2</v>
      </c>
      <c r="Y51">
        <v>0</v>
      </c>
      <c r="Z51">
        <v>43</v>
      </c>
      <c r="AA51">
        <v>0</v>
      </c>
      <c r="AB51">
        <v>0</v>
      </c>
      <c r="AC51">
        <v>0</v>
      </c>
      <c r="AD51">
        <v>0</v>
      </c>
      <c r="AE51">
        <v>0</v>
      </c>
      <c r="AF51">
        <v>9</v>
      </c>
      <c r="AG51">
        <v>70.31</v>
      </c>
      <c r="AH51">
        <v>82.69</v>
      </c>
      <c r="AI51">
        <v>95.56</v>
      </c>
    </row>
    <row r="52" spans="2:35">
      <c r="C52" t="s">
        <v>123</v>
      </c>
      <c r="D52">
        <v>0</v>
      </c>
      <c r="E52">
        <v>27</v>
      </c>
      <c r="F52">
        <v>0</v>
      </c>
      <c r="G52">
        <v>0</v>
      </c>
      <c r="H52">
        <v>0</v>
      </c>
      <c r="I52">
        <v>0</v>
      </c>
      <c r="J52">
        <v>3</v>
      </c>
      <c r="K52">
        <v>0</v>
      </c>
      <c r="L52">
        <v>0</v>
      </c>
      <c r="M52">
        <v>0</v>
      </c>
      <c r="N52">
        <v>0</v>
      </c>
      <c r="O52">
        <v>0</v>
      </c>
      <c r="P52">
        <v>0</v>
      </c>
      <c r="Q52">
        <v>0</v>
      </c>
      <c r="R52">
        <v>0</v>
      </c>
      <c r="S52">
        <v>0</v>
      </c>
      <c r="T52">
        <v>0</v>
      </c>
      <c r="U52">
        <v>0</v>
      </c>
      <c r="V52">
        <v>0</v>
      </c>
      <c r="W52">
        <v>0</v>
      </c>
      <c r="X52">
        <v>0</v>
      </c>
      <c r="Y52">
        <v>0</v>
      </c>
      <c r="Z52">
        <v>22</v>
      </c>
      <c r="AA52">
        <v>0</v>
      </c>
      <c r="AB52">
        <v>0</v>
      </c>
      <c r="AC52">
        <v>0</v>
      </c>
      <c r="AD52">
        <v>0</v>
      </c>
      <c r="AE52">
        <v>0</v>
      </c>
      <c r="AF52">
        <v>2</v>
      </c>
      <c r="AG52">
        <v>81.48</v>
      </c>
      <c r="AH52">
        <v>88</v>
      </c>
      <c r="AI52">
        <v>100</v>
      </c>
    </row>
    <row r="53" spans="2:35">
      <c r="C53" t="s">
        <v>124</v>
      </c>
      <c r="D53">
        <v>0</v>
      </c>
      <c r="E53">
        <v>40</v>
      </c>
      <c r="F53">
        <v>0</v>
      </c>
      <c r="G53">
        <v>0</v>
      </c>
      <c r="H53">
        <v>0</v>
      </c>
      <c r="I53">
        <v>0</v>
      </c>
      <c r="J53">
        <v>4</v>
      </c>
      <c r="K53">
        <v>0</v>
      </c>
      <c r="L53">
        <v>0</v>
      </c>
      <c r="M53">
        <v>1</v>
      </c>
      <c r="N53">
        <v>0</v>
      </c>
      <c r="O53">
        <v>0</v>
      </c>
      <c r="P53">
        <v>1</v>
      </c>
      <c r="Q53">
        <v>0</v>
      </c>
      <c r="R53">
        <v>0</v>
      </c>
      <c r="S53">
        <v>0</v>
      </c>
      <c r="T53">
        <v>0</v>
      </c>
      <c r="U53">
        <v>0</v>
      </c>
      <c r="V53">
        <v>0</v>
      </c>
      <c r="W53">
        <v>0</v>
      </c>
      <c r="X53">
        <v>0</v>
      </c>
      <c r="Y53">
        <v>0</v>
      </c>
      <c r="Z53">
        <v>27</v>
      </c>
      <c r="AA53">
        <v>0</v>
      </c>
      <c r="AB53">
        <v>0</v>
      </c>
      <c r="AC53">
        <v>0</v>
      </c>
      <c r="AD53">
        <v>0</v>
      </c>
      <c r="AE53">
        <v>0</v>
      </c>
      <c r="AF53">
        <v>8</v>
      </c>
      <c r="AG53">
        <v>70</v>
      </c>
      <c r="AH53">
        <v>84.38</v>
      </c>
      <c r="AI53">
        <v>96.43</v>
      </c>
    </row>
    <row r="54" spans="2:35">
      <c r="C54" t="s">
        <v>125</v>
      </c>
      <c r="D54">
        <v>0</v>
      </c>
      <c r="E54">
        <v>39</v>
      </c>
      <c r="F54">
        <v>0</v>
      </c>
      <c r="G54">
        <v>0</v>
      </c>
      <c r="H54">
        <v>0</v>
      </c>
      <c r="I54">
        <v>1</v>
      </c>
      <c r="J54">
        <v>0</v>
      </c>
      <c r="K54">
        <v>0</v>
      </c>
      <c r="L54">
        <v>0</v>
      </c>
      <c r="M54">
        <v>0</v>
      </c>
      <c r="N54">
        <v>0</v>
      </c>
      <c r="O54">
        <v>0</v>
      </c>
      <c r="P54">
        <v>0</v>
      </c>
      <c r="Q54">
        <v>1</v>
      </c>
      <c r="R54">
        <v>1</v>
      </c>
      <c r="S54">
        <v>0</v>
      </c>
      <c r="T54">
        <v>0</v>
      </c>
      <c r="U54">
        <v>0</v>
      </c>
      <c r="V54">
        <v>0</v>
      </c>
      <c r="W54">
        <v>0</v>
      </c>
      <c r="X54">
        <v>2</v>
      </c>
      <c r="Y54">
        <v>0</v>
      </c>
      <c r="Z54">
        <v>31</v>
      </c>
      <c r="AA54">
        <v>0</v>
      </c>
      <c r="AB54">
        <v>0</v>
      </c>
      <c r="AC54">
        <v>0</v>
      </c>
      <c r="AD54">
        <v>0</v>
      </c>
      <c r="AE54">
        <v>0</v>
      </c>
      <c r="AF54">
        <v>5</v>
      </c>
      <c r="AG54">
        <v>84.62</v>
      </c>
      <c r="AH54">
        <v>93.94</v>
      </c>
      <c r="AI54">
        <v>93.94</v>
      </c>
    </row>
    <row r="55" spans="2:35">
      <c r="C55" t="s">
        <v>126</v>
      </c>
      <c r="D55">
        <v>0</v>
      </c>
      <c r="E55">
        <v>81</v>
      </c>
      <c r="F55">
        <v>0</v>
      </c>
      <c r="G55">
        <v>0</v>
      </c>
      <c r="H55">
        <v>2</v>
      </c>
      <c r="I55">
        <v>1</v>
      </c>
      <c r="J55">
        <v>4</v>
      </c>
      <c r="K55">
        <v>0</v>
      </c>
      <c r="L55">
        <v>0</v>
      </c>
      <c r="M55">
        <v>0</v>
      </c>
      <c r="N55">
        <v>0</v>
      </c>
      <c r="O55">
        <v>0</v>
      </c>
      <c r="P55">
        <v>0</v>
      </c>
      <c r="Q55">
        <v>1</v>
      </c>
      <c r="R55">
        <v>0</v>
      </c>
      <c r="S55">
        <v>0</v>
      </c>
      <c r="T55">
        <v>0</v>
      </c>
      <c r="U55">
        <v>0</v>
      </c>
      <c r="V55">
        <v>0</v>
      </c>
      <c r="W55">
        <v>0</v>
      </c>
      <c r="X55">
        <v>1</v>
      </c>
      <c r="Y55">
        <v>0</v>
      </c>
      <c r="Z55">
        <v>59</v>
      </c>
      <c r="AA55">
        <v>0</v>
      </c>
      <c r="AB55">
        <v>0</v>
      </c>
      <c r="AC55">
        <v>0</v>
      </c>
      <c r="AD55">
        <v>0</v>
      </c>
      <c r="AE55">
        <v>0</v>
      </c>
      <c r="AF55">
        <v>14</v>
      </c>
      <c r="AG55">
        <v>74.069999999999993</v>
      </c>
      <c r="AH55">
        <v>89.39</v>
      </c>
      <c r="AI55">
        <v>98.33</v>
      </c>
    </row>
    <row r="56" spans="2:35">
      <c r="C56" t="s">
        <v>127</v>
      </c>
      <c r="D56">
        <v>0</v>
      </c>
      <c r="E56">
        <v>88</v>
      </c>
      <c r="F56">
        <v>3</v>
      </c>
      <c r="G56">
        <v>1</v>
      </c>
      <c r="H56">
        <v>4</v>
      </c>
      <c r="I56">
        <v>3</v>
      </c>
      <c r="J56">
        <v>16</v>
      </c>
      <c r="K56">
        <v>0</v>
      </c>
      <c r="L56">
        <v>0</v>
      </c>
      <c r="M56">
        <v>0</v>
      </c>
      <c r="N56">
        <v>2</v>
      </c>
      <c r="O56">
        <v>0</v>
      </c>
      <c r="P56">
        <v>2</v>
      </c>
      <c r="Q56">
        <v>1</v>
      </c>
      <c r="R56">
        <v>0</v>
      </c>
      <c r="S56">
        <v>0</v>
      </c>
      <c r="T56">
        <v>0</v>
      </c>
      <c r="U56">
        <v>0</v>
      </c>
      <c r="V56">
        <v>1</v>
      </c>
      <c r="W56">
        <v>0</v>
      </c>
      <c r="X56">
        <v>2</v>
      </c>
      <c r="Y56">
        <v>0</v>
      </c>
      <c r="Z56">
        <v>46</v>
      </c>
      <c r="AA56">
        <v>0</v>
      </c>
      <c r="AB56">
        <v>0</v>
      </c>
      <c r="AC56">
        <v>0</v>
      </c>
      <c r="AD56">
        <v>0</v>
      </c>
      <c r="AE56">
        <v>0</v>
      </c>
      <c r="AF56">
        <v>10</v>
      </c>
      <c r="AG56">
        <v>56.82</v>
      </c>
      <c r="AH56">
        <v>61.33</v>
      </c>
      <c r="AI56">
        <v>92</v>
      </c>
    </row>
    <row r="57" spans="2:35">
      <c r="C57" t="s">
        <v>128</v>
      </c>
      <c r="D57">
        <v>0</v>
      </c>
      <c r="E57">
        <v>78</v>
      </c>
      <c r="F57">
        <v>0</v>
      </c>
      <c r="G57">
        <v>0</v>
      </c>
      <c r="H57">
        <v>2</v>
      </c>
      <c r="I57">
        <v>3</v>
      </c>
      <c r="J57">
        <v>6</v>
      </c>
      <c r="K57">
        <v>0</v>
      </c>
      <c r="L57">
        <v>0</v>
      </c>
      <c r="M57">
        <v>0</v>
      </c>
      <c r="N57">
        <v>0</v>
      </c>
      <c r="O57">
        <v>0</v>
      </c>
      <c r="P57">
        <v>0</v>
      </c>
      <c r="Q57">
        <v>3</v>
      </c>
      <c r="R57">
        <v>0</v>
      </c>
      <c r="S57">
        <v>0</v>
      </c>
      <c r="T57">
        <v>0</v>
      </c>
      <c r="U57">
        <v>0</v>
      </c>
      <c r="V57">
        <v>0</v>
      </c>
      <c r="W57">
        <v>0</v>
      </c>
      <c r="X57">
        <v>3</v>
      </c>
      <c r="Y57">
        <v>0</v>
      </c>
      <c r="Z57">
        <v>52</v>
      </c>
      <c r="AA57">
        <v>0</v>
      </c>
      <c r="AB57">
        <v>0</v>
      </c>
      <c r="AC57">
        <v>0</v>
      </c>
      <c r="AD57">
        <v>3</v>
      </c>
      <c r="AE57">
        <v>3</v>
      </c>
      <c r="AF57">
        <v>9</v>
      </c>
      <c r="AG57">
        <v>74.36</v>
      </c>
      <c r="AH57">
        <v>78.790000000000006</v>
      </c>
      <c r="AI57">
        <v>94.55</v>
      </c>
    </row>
    <row r="59" spans="2:35">
      <c r="C59" s="103" t="s">
        <v>1</v>
      </c>
      <c r="D59" s="99" t="s">
        <v>2</v>
      </c>
      <c r="E59" s="99" t="s">
        <v>3</v>
      </c>
      <c r="F59" s="99" t="s">
        <v>4</v>
      </c>
      <c r="G59" s="99" t="s">
        <v>5</v>
      </c>
      <c r="H59" s="99" t="s">
        <v>6</v>
      </c>
      <c r="I59" s="99" t="s">
        <v>7</v>
      </c>
      <c r="J59" s="99" t="s">
        <v>8</v>
      </c>
      <c r="K59" s="99" t="s">
        <v>9</v>
      </c>
      <c r="L59" s="99" t="s">
        <v>10</v>
      </c>
      <c r="M59" s="99"/>
      <c r="N59" s="99"/>
      <c r="O59" s="99"/>
      <c r="P59" s="99"/>
      <c r="Q59" s="99"/>
      <c r="R59" s="99"/>
      <c r="S59" s="99"/>
      <c r="T59" s="99"/>
      <c r="U59" s="99"/>
      <c r="V59" s="99"/>
      <c r="W59" s="99"/>
      <c r="X59" s="99"/>
      <c r="Y59" s="99"/>
      <c r="Z59" s="99" t="s">
        <v>11</v>
      </c>
      <c r="AA59" s="99" t="s">
        <v>12</v>
      </c>
      <c r="AB59" s="99"/>
      <c r="AC59" s="99"/>
      <c r="AD59" s="99"/>
      <c r="AE59" s="99" t="s">
        <v>13</v>
      </c>
      <c r="AF59" s="99" t="s">
        <v>14</v>
      </c>
      <c r="AG59" s="99" t="s">
        <v>15</v>
      </c>
      <c r="AH59" s="99" t="s">
        <v>16</v>
      </c>
      <c r="AI59" s="99" t="s">
        <v>17</v>
      </c>
    </row>
    <row r="60" spans="2:35">
      <c r="C60" s="103"/>
      <c r="D60" s="99"/>
      <c r="E60" s="99"/>
      <c r="F60" s="99"/>
      <c r="G60" s="99"/>
      <c r="H60" s="99"/>
      <c r="I60" s="99"/>
      <c r="J60" s="99"/>
      <c r="K60" s="99"/>
      <c r="L60" s="99" t="s">
        <v>2</v>
      </c>
      <c r="M60" s="99" t="s">
        <v>18</v>
      </c>
      <c r="N60" s="99"/>
      <c r="O60" s="99"/>
      <c r="P60" s="99" t="s">
        <v>19</v>
      </c>
      <c r="Q60" s="99" t="s">
        <v>20</v>
      </c>
      <c r="R60" s="99"/>
      <c r="S60" s="99"/>
      <c r="T60" s="99"/>
      <c r="U60" s="99"/>
      <c r="V60" s="99"/>
      <c r="W60" s="99"/>
      <c r="X60" s="99" t="s">
        <v>21</v>
      </c>
      <c r="Y60" s="99" t="s">
        <v>22</v>
      </c>
      <c r="Z60" s="99"/>
      <c r="AA60" s="99"/>
      <c r="AB60" s="99"/>
      <c r="AC60" s="99"/>
      <c r="AD60" s="99"/>
      <c r="AE60" s="99"/>
      <c r="AF60" s="99"/>
      <c r="AG60" s="99"/>
      <c r="AH60" s="99"/>
      <c r="AI60" s="99"/>
    </row>
    <row r="61" spans="2:35" ht="15" customHeight="1">
      <c r="C61" s="103"/>
      <c r="D61" s="99"/>
      <c r="E61" s="99"/>
      <c r="F61" s="99"/>
      <c r="G61" s="99"/>
      <c r="H61" s="99"/>
      <c r="I61" s="99"/>
      <c r="J61" s="99"/>
      <c r="K61" s="99"/>
      <c r="L61" s="99"/>
      <c r="M61" s="99"/>
      <c r="N61" s="99"/>
      <c r="O61" s="99"/>
      <c r="P61" s="99"/>
      <c r="Q61" s="99" t="s">
        <v>23</v>
      </c>
      <c r="R61" s="99"/>
      <c r="S61" s="99"/>
      <c r="T61" s="99"/>
      <c r="U61" s="99" t="s">
        <v>24</v>
      </c>
      <c r="V61" s="99" t="s">
        <v>25</v>
      </c>
      <c r="W61" s="99" t="s">
        <v>26</v>
      </c>
      <c r="X61" s="99"/>
      <c r="Y61" s="99"/>
      <c r="Z61" s="99"/>
      <c r="AA61" s="99"/>
      <c r="AB61" s="99"/>
      <c r="AC61" s="99"/>
      <c r="AD61" s="99"/>
      <c r="AE61" s="99"/>
      <c r="AF61" s="99"/>
      <c r="AG61" s="99"/>
      <c r="AH61" s="99"/>
      <c r="AI61" s="99"/>
    </row>
    <row r="62" spans="2:35" ht="60.75" thickBot="1">
      <c r="C62" s="103"/>
      <c r="D62" s="99"/>
      <c r="E62" s="99"/>
      <c r="F62" s="99"/>
      <c r="G62" s="99"/>
      <c r="H62" s="99"/>
      <c r="I62" s="99"/>
      <c r="J62" s="99"/>
      <c r="K62" s="99"/>
      <c r="L62" s="13"/>
      <c r="M62" s="13" t="s">
        <v>27</v>
      </c>
      <c r="N62" s="13" t="s">
        <v>28</v>
      </c>
      <c r="O62" s="13" t="s">
        <v>29</v>
      </c>
      <c r="P62" s="99"/>
      <c r="Q62" s="13" t="s">
        <v>30</v>
      </c>
      <c r="R62" s="13" t="s">
        <v>31</v>
      </c>
      <c r="S62" s="13" t="s">
        <v>32</v>
      </c>
      <c r="T62" s="13" t="s">
        <v>33</v>
      </c>
      <c r="U62" s="99"/>
      <c r="V62" s="99"/>
      <c r="W62" s="99"/>
      <c r="X62" s="99"/>
      <c r="Y62" s="99"/>
      <c r="Z62" s="99"/>
      <c r="AA62" s="13" t="s">
        <v>30</v>
      </c>
      <c r="AB62" s="13" t="s">
        <v>31</v>
      </c>
      <c r="AC62" s="13" t="s">
        <v>32</v>
      </c>
      <c r="AD62" s="13" t="s">
        <v>33</v>
      </c>
      <c r="AE62" s="99"/>
      <c r="AF62" s="99"/>
      <c r="AG62" s="99"/>
      <c r="AH62" s="99"/>
      <c r="AI62" s="99"/>
    </row>
    <row r="63" spans="2:35" ht="21" thickBot="1">
      <c r="C63" s="11" t="s">
        <v>34</v>
      </c>
      <c r="D63" s="12">
        <v>0</v>
      </c>
      <c r="E63" s="12">
        <v>179</v>
      </c>
      <c r="F63" s="12">
        <v>1</v>
      </c>
      <c r="G63" s="12">
        <v>5</v>
      </c>
      <c r="H63" s="12">
        <v>6</v>
      </c>
      <c r="I63" s="12">
        <v>10</v>
      </c>
      <c r="J63" s="12">
        <v>5</v>
      </c>
      <c r="K63" s="12">
        <v>2</v>
      </c>
      <c r="L63" s="12">
        <v>0</v>
      </c>
      <c r="M63" s="12">
        <v>1</v>
      </c>
      <c r="N63" s="12">
        <v>0</v>
      </c>
      <c r="O63" s="12">
        <v>0</v>
      </c>
      <c r="P63" s="12">
        <v>1</v>
      </c>
      <c r="Q63" s="12">
        <v>4</v>
      </c>
      <c r="R63" s="12">
        <v>5</v>
      </c>
      <c r="S63" s="12">
        <v>0</v>
      </c>
      <c r="T63" s="12">
        <v>0</v>
      </c>
      <c r="U63" s="12">
        <v>0</v>
      </c>
      <c r="V63" s="12">
        <v>0</v>
      </c>
      <c r="W63" s="12">
        <v>0</v>
      </c>
      <c r="X63" s="12">
        <v>9</v>
      </c>
      <c r="Y63" s="12">
        <v>0</v>
      </c>
      <c r="Z63" s="12">
        <v>99</v>
      </c>
      <c r="AA63" s="12">
        <v>4</v>
      </c>
      <c r="AB63" s="12">
        <v>2</v>
      </c>
      <c r="AC63" s="12">
        <v>0</v>
      </c>
      <c r="AD63" s="12">
        <v>1</v>
      </c>
      <c r="AE63" s="12">
        <v>7</v>
      </c>
      <c r="AF63" s="12">
        <v>33</v>
      </c>
      <c r="AG63" s="12">
        <v>64.8</v>
      </c>
      <c r="AH63" s="12">
        <v>73.88</v>
      </c>
      <c r="AI63" s="12">
        <v>90.83</v>
      </c>
    </row>
    <row r="64" spans="2:35" ht="21" thickBot="1">
      <c r="C64" s="11" t="s">
        <v>38</v>
      </c>
      <c r="D64" s="12">
        <v>0</v>
      </c>
      <c r="E64" s="12">
        <v>496</v>
      </c>
      <c r="F64" s="12">
        <v>0</v>
      </c>
      <c r="G64" s="12">
        <v>0</v>
      </c>
      <c r="H64" s="12">
        <v>0</v>
      </c>
      <c r="I64" s="12">
        <v>1</v>
      </c>
      <c r="J64" s="12">
        <v>35</v>
      </c>
      <c r="K64" s="12">
        <v>3</v>
      </c>
      <c r="L64" s="12">
        <v>0</v>
      </c>
      <c r="M64" s="12">
        <v>9</v>
      </c>
      <c r="N64" s="12">
        <v>2</v>
      </c>
      <c r="O64" s="12">
        <v>1</v>
      </c>
      <c r="P64" s="12">
        <v>12</v>
      </c>
      <c r="Q64" s="12">
        <v>5</v>
      </c>
      <c r="R64" s="12">
        <v>2</v>
      </c>
      <c r="S64" s="12">
        <v>0</v>
      </c>
      <c r="T64" s="12">
        <v>1</v>
      </c>
      <c r="U64" s="12">
        <v>0</v>
      </c>
      <c r="V64" s="12">
        <v>0</v>
      </c>
      <c r="W64" s="12">
        <v>0</v>
      </c>
      <c r="X64" s="12">
        <v>8</v>
      </c>
      <c r="Y64" s="12">
        <v>1</v>
      </c>
      <c r="Z64" s="12">
        <v>387</v>
      </c>
      <c r="AA64" s="12">
        <v>3</v>
      </c>
      <c r="AB64" s="12">
        <v>2</v>
      </c>
      <c r="AC64" s="12">
        <v>0</v>
      </c>
      <c r="AD64" s="12">
        <v>3</v>
      </c>
      <c r="AE64" s="12">
        <v>8</v>
      </c>
      <c r="AF64" s="12">
        <v>37</v>
      </c>
      <c r="AG64" s="14">
        <v>83.87</v>
      </c>
      <c r="AH64" s="14">
        <v>85.05</v>
      </c>
      <c r="AI64" s="14">
        <v>94.85</v>
      </c>
    </row>
    <row r="65" spans="3:35" ht="21" thickBot="1">
      <c r="C65" s="11" t="s">
        <v>42</v>
      </c>
      <c r="D65" s="12">
        <v>0</v>
      </c>
      <c r="E65" s="12">
        <v>389</v>
      </c>
      <c r="F65" s="12">
        <v>4</v>
      </c>
      <c r="G65" s="12">
        <v>1</v>
      </c>
      <c r="H65" s="12">
        <v>8</v>
      </c>
      <c r="I65" s="12">
        <v>11</v>
      </c>
      <c r="J65" s="12">
        <v>11</v>
      </c>
      <c r="K65" s="12">
        <v>1</v>
      </c>
      <c r="L65" s="12">
        <v>0</v>
      </c>
      <c r="M65" s="12">
        <v>1</v>
      </c>
      <c r="N65" s="12">
        <v>7</v>
      </c>
      <c r="O65" s="12">
        <v>0</v>
      </c>
      <c r="P65" s="12">
        <v>8</v>
      </c>
      <c r="Q65" s="12">
        <v>5</v>
      </c>
      <c r="R65" s="12">
        <v>5</v>
      </c>
      <c r="S65" s="12">
        <v>0</v>
      </c>
      <c r="T65" s="12">
        <v>10</v>
      </c>
      <c r="U65" s="12">
        <v>0</v>
      </c>
      <c r="V65" s="12">
        <v>0</v>
      </c>
      <c r="W65" s="12">
        <v>0</v>
      </c>
      <c r="X65" s="12">
        <v>20</v>
      </c>
      <c r="Y65" s="12">
        <v>6</v>
      </c>
      <c r="Z65" s="12">
        <v>288</v>
      </c>
      <c r="AA65" s="12">
        <v>7</v>
      </c>
      <c r="AB65" s="12">
        <v>1</v>
      </c>
      <c r="AC65" s="12">
        <v>0</v>
      </c>
      <c r="AD65" s="12">
        <v>1</v>
      </c>
      <c r="AE65" s="12">
        <v>9</v>
      </c>
      <c r="AF65" s="12">
        <v>19</v>
      </c>
      <c r="AG65" s="14">
        <v>85.09</v>
      </c>
      <c r="AH65" s="14">
        <v>80.45</v>
      </c>
      <c r="AI65" s="14">
        <v>89.44</v>
      </c>
    </row>
    <row r="66" spans="3:35" ht="21" thickBot="1">
      <c r="C66" s="11" t="s">
        <v>45</v>
      </c>
      <c r="D66" s="12">
        <v>0</v>
      </c>
      <c r="E66" s="12">
        <v>345</v>
      </c>
      <c r="F66" s="12">
        <v>0</v>
      </c>
      <c r="G66" s="12">
        <v>2</v>
      </c>
      <c r="H66" s="12">
        <v>4</v>
      </c>
      <c r="I66" s="12">
        <v>3</v>
      </c>
      <c r="J66" s="12">
        <v>20</v>
      </c>
      <c r="K66" s="12">
        <v>8</v>
      </c>
      <c r="L66" s="12">
        <v>0</v>
      </c>
      <c r="M66" s="12">
        <v>4</v>
      </c>
      <c r="N66" s="12">
        <v>13</v>
      </c>
      <c r="O66" s="12">
        <v>25</v>
      </c>
      <c r="P66" s="12">
        <v>42</v>
      </c>
      <c r="Q66" s="12">
        <v>4</v>
      </c>
      <c r="R66" s="12">
        <v>3</v>
      </c>
      <c r="S66" s="12">
        <v>0</v>
      </c>
      <c r="T66" s="12">
        <v>3</v>
      </c>
      <c r="U66" s="12">
        <v>1</v>
      </c>
      <c r="V66" s="12">
        <v>1</v>
      </c>
      <c r="W66" s="12">
        <v>0</v>
      </c>
      <c r="X66" s="12">
        <v>12</v>
      </c>
      <c r="Y66" s="12">
        <v>7</v>
      </c>
      <c r="Z66" s="12">
        <v>182</v>
      </c>
      <c r="AA66" s="12">
        <v>6</v>
      </c>
      <c r="AB66" s="12">
        <v>4</v>
      </c>
      <c r="AC66" s="12">
        <v>0</v>
      </c>
      <c r="AD66" s="12">
        <v>2</v>
      </c>
      <c r="AE66" s="12">
        <v>12</v>
      </c>
      <c r="AF66" s="12">
        <v>54</v>
      </c>
      <c r="AG66" s="14">
        <v>73.91</v>
      </c>
      <c r="AH66" s="14">
        <v>65</v>
      </c>
      <c r="AI66" s="14">
        <v>74.900000000000006</v>
      </c>
    </row>
    <row r="67" spans="3:35" ht="21" thickBot="1">
      <c r="C67" s="11" t="s">
        <v>49</v>
      </c>
      <c r="D67" s="12">
        <v>0</v>
      </c>
      <c r="E67" s="12">
        <v>343</v>
      </c>
      <c r="F67" s="12">
        <v>0</v>
      </c>
      <c r="G67" s="12">
        <v>6</v>
      </c>
      <c r="H67" s="12">
        <v>3</v>
      </c>
      <c r="I67" s="12">
        <v>10</v>
      </c>
      <c r="J67" s="12">
        <v>13</v>
      </c>
      <c r="K67" s="12">
        <v>2</v>
      </c>
      <c r="L67" s="12">
        <v>0</v>
      </c>
      <c r="M67" s="12">
        <v>3</v>
      </c>
      <c r="N67" s="12">
        <v>6</v>
      </c>
      <c r="O67" s="12">
        <v>4</v>
      </c>
      <c r="P67" s="12">
        <v>13</v>
      </c>
      <c r="Q67" s="12">
        <v>11</v>
      </c>
      <c r="R67" s="12">
        <v>3</v>
      </c>
      <c r="S67" s="12">
        <v>0</v>
      </c>
      <c r="T67" s="12">
        <v>1</v>
      </c>
      <c r="U67" s="12">
        <v>0</v>
      </c>
      <c r="V67" s="12">
        <v>1</v>
      </c>
      <c r="W67" s="12">
        <v>0</v>
      </c>
      <c r="X67" s="12">
        <v>16</v>
      </c>
      <c r="Y67" s="12">
        <v>1</v>
      </c>
      <c r="Z67" s="12">
        <v>212</v>
      </c>
      <c r="AA67" s="12">
        <v>9</v>
      </c>
      <c r="AB67" s="12">
        <v>1</v>
      </c>
      <c r="AC67" s="12">
        <v>0</v>
      </c>
      <c r="AD67" s="12">
        <v>2</v>
      </c>
      <c r="AE67" s="12">
        <v>12</v>
      </c>
      <c r="AF67" s="12">
        <v>55</v>
      </c>
      <c r="AG67" s="14">
        <v>74.05</v>
      </c>
      <c r="AH67" s="14">
        <v>76.81</v>
      </c>
      <c r="AI67" s="14">
        <v>87.6</v>
      </c>
    </row>
    <row r="68" spans="3:35" ht="21" thickBot="1">
      <c r="C68" s="11" t="s">
        <v>51</v>
      </c>
      <c r="D68" s="12">
        <v>0</v>
      </c>
      <c r="E68" s="12">
        <v>251</v>
      </c>
      <c r="F68" s="12">
        <v>3</v>
      </c>
      <c r="G68" s="12">
        <v>1</v>
      </c>
      <c r="H68" s="12">
        <v>2</v>
      </c>
      <c r="I68" s="12">
        <v>8</v>
      </c>
      <c r="J68" s="12">
        <v>8</v>
      </c>
      <c r="K68" s="12">
        <v>5</v>
      </c>
      <c r="L68" s="12">
        <v>0</v>
      </c>
      <c r="M68" s="12">
        <v>3</v>
      </c>
      <c r="N68" s="12">
        <v>6</v>
      </c>
      <c r="O68" s="12">
        <v>3</v>
      </c>
      <c r="P68" s="12">
        <v>12</v>
      </c>
      <c r="Q68" s="12">
        <v>4</v>
      </c>
      <c r="R68" s="12">
        <v>1</v>
      </c>
      <c r="S68" s="12">
        <v>0</v>
      </c>
      <c r="T68" s="12">
        <v>3</v>
      </c>
      <c r="U68" s="12">
        <v>0</v>
      </c>
      <c r="V68" s="12">
        <v>0</v>
      </c>
      <c r="W68" s="12">
        <v>0</v>
      </c>
      <c r="X68" s="12">
        <v>8</v>
      </c>
      <c r="Y68" s="12">
        <v>1</v>
      </c>
      <c r="Z68" s="12">
        <v>156</v>
      </c>
      <c r="AA68" s="12">
        <v>7</v>
      </c>
      <c r="AB68" s="12">
        <v>5</v>
      </c>
      <c r="AC68" s="12">
        <v>0</v>
      </c>
      <c r="AD68" s="12">
        <v>9</v>
      </c>
      <c r="AE68" s="12">
        <v>21</v>
      </c>
      <c r="AF68" s="12">
        <v>24</v>
      </c>
      <c r="AG68" s="14">
        <v>78.88</v>
      </c>
      <c r="AH68" s="14">
        <v>72.900000000000006</v>
      </c>
      <c r="AI68" s="14">
        <v>88.14</v>
      </c>
    </row>
    <row r="69" spans="3:35" ht="21" thickBot="1">
      <c r="C69" s="11" t="s">
        <v>55</v>
      </c>
      <c r="D69" s="12">
        <v>0</v>
      </c>
      <c r="E69" s="12">
        <v>511</v>
      </c>
      <c r="F69" s="12">
        <v>3</v>
      </c>
      <c r="G69" s="12">
        <v>1</v>
      </c>
      <c r="H69" s="12">
        <v>11</v>
      </c>
      <c r="I69" s="12">
        <v>17</v>
      </c>
      <c r="J69" s="12">
        <v>54</v>
      </c>
      <c r="K69" s="12">
        <v>0</v>
      </c>
      <c r="L69" s="12">
        <v>1</v>
      </c>
      <c r="M69" s="12">
        <v>2</v>
      </c>
      <c r="N69" s="12">
        <v>3</v>
      </c>
      <c r="O69" s="12">
        <v>0</v>
      </c>
      <c r="P69" s="12">
        <v>5</v>
      </c>
      <c r="Q69" s="12">
        <v>8</v>
      </c>
      <c r="R69" s="12">
        <v>2</v>
      </c>
      <c r="S69" s="12">
        <v>0</v>
      </c>
      <c r="T69" s="12">
        <v>0</v>
      </c>
      <c r="U69" s="12">
        <v>0</v>
      </c>
      <c r="V69" s="12">
        <v>1</v>
      </c>
      <c r="W69" s="12">
        <v>0</v>
      </c>
      <c r="X69" s="12">
        <v>11</v>
      </c>
      <c r="Y69" s="12">
        <v>0</v>
      </c>
      <c r="Z69" s="12">
        <v>329</v>
      </c>
      <c r="AA69" s="12">
        <v>0</v>
      </c>
      <c r="AB69" s="12">
        <v>0</v>
      </c>
      <c r="AC69" s="12">
        <v>0</v>
      </c>
      <c r="AD69" s="12">
        <v>3</v>
      </c>
      <c r="AE69" s="12">
        <v>3</v>
      </c>
      <c r="AF69" s="12">
        <v>75</v>
      </c>
      <c r="AG69" s="14">
        <v>68.099999999999994</v>
      </c>
      <c r="AH69" s="14">
        <v>78.52</v>
      </c>
      <c r="AI69" s="14">
        <v>95.36</v>
      </c>
    </row>
    <row r="70" spans="3:35" ht="21" thickBot="1">
      <c r="C70" s="11" t="s">
        <v>59</v>
      </c>
      <c r="D70" s="12">
        <v>0</v>
      </c>
      <c r="E70" s="12">
        <v>371</v>
      </c>
      <c r="F70" s="12">
        <v>0</v>
      </c>
      <c r="G70" s="12">
        <v>0</v>
      </c>
      <c r="H70" s="12">
        <v>28</v>
      </c>
      <c r="I70" s="12">
        <v>13</v>
      </c>
      <c r="J70" s="12">
        <v>14</v>
      </c>
      <c r="K70" s="12">
        <v>4</v>
      </c>
      <c r="L70" s="12">
        <v>0</v>
      </c>
      <c r="M70" s="12">
        <v>2</v>
      </c>
      <c r="N70" s="12">
        <v>9</v>
      </c>
      <c r="O70" s="12">
        <v>1</v>
      </c>
      <c r="P70" s="12">
        <v>12</v>
      </c>
      <c r="Q70" s="12">
        <v>10</v>
      </c>
      <c r="R70" s="12">
        <v>2</v>
      </c>
      <c r="S70" s="12">
        <v>0</v>
      </c>
      <c r="T70" s="12">
        <v>1</v>
      </c>
      <c r="U70" s="12">
        <v>0</v>
      </c>
      <c r="V70" s="12">
        <v>0</v>
      </c>
      <c r="W70" s="12">
        <v>0</v>
      </c>
      <c r="X70" s="12">
        <v>13</v>
      </c>
      <c r="Y70" s="12">
        <v>1</v>
      </c>
      <c r="Z70" s="12">
        <v>217</v>
      </c>
      <c r="AA70" s="12">
        <v>6</v>
      </c>
      <c r="AB70" s="12">
        <v>5</v>
      </c>
      <c r="AC70" s="12">
        <v>0</v>
      </c>
      <c r="AD70" s="12">
        <v>3</v>
      </c>
      <c r="AE70" s="12">
        <v>14</v>
      </c>
      <c r="AF70" s="12">
        <v>46</v>
      </c>
      <c r="AG70" s="14">
        <v>69.27</v>
      </c>
      <c r="AH70" s="14">
        <v>70.45</v>
      </c>
      <c r="AI70" s="14">
        <v>89.3</v>
      </c>
    </row>
    <row r="71" spans="3:35" ht="20.25">
      <c r="C71" s="15" t="s">
        <v>62</v>
      </c>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7"/>
      <c r="AH71" s="18"/>
      <c r="AI71" s="17"/>
    </row>
  </sheetData>
  <mergeCells count="55">
    <mergeCell ref="C1:AI2"/>
    <mergeCell ref="M60:O61"/>
    <mergeCell ref="AI3:AI6"/>
    <mergeCell ref="AI59:AI62"/>
    <mergeCell ref="M4:O5"/>
    <mergeCell ref="AA59:AD61"/>
    <mergeCell ref="AA3:AD5"/>
    <mergeCell ref="AF3:AF6"/>
    <mergeCell ref="AF59:AF62"/>
    <mergeCell ref="AG3:AG6"/>
    <mergeCell ref="AG59:AG62"/>
    <mergeCell ref="AH3:AH6"/>
    <mergeCell ref="AH59:AH62"/>
    <mergeCell ref="Y60:Y62"/>
    <mergeCell ref="Z3:Z6"/>
    <mergeCell ref="Z59:Z62"/>
    <mergeCell ref="AE3:AE6"/>
    <mergeCell ref="AE59:AE62"/>
    <mergeCell ref="J59:J62"/>
    <mergeCell ref="K3:K6"/>
    <mergeCell ref="K59:K62"/>
    <mergeCell ref="L4:L5"/>
    <mergeCell ref="L60:L61"/>
    <mergeCell ref="Q61:T61"/>
    <mergeCell ref="X4:X6"/>
    <mergeCell ref="X60:X62"/>
    <mergeCell ref="Y4:Y6"/>
    <mergeCell ref="C3:C6"/>
    <mergeCell ref="C59:C62"/>
    <mergeCell ref="D3:D6"/>
    <mergeCell ref="D59:D62"/>
    <mergeCell ref="E3:E6"/>
    <mergeCell ref="E59:E62"/>
    <mergeCell ref="F3:F6"/>
    <mergeCell ref="F59:F62"/>
    <mergeCell ref="G3:G6"/>
    <mergeCell ref="G59:G62"/>
    <mergeCell ref="H3:H6"/>
    <mergeCell ref="H59:H62"/>
    <mergeCell ref="I3:I6"/>
    <mergeCell ref="I59:I62"/>
    <mergeCell ref="J3:J6"/>
    <mergeCell ref="L3:Y3"/>
    <mergeCell ref="Q4:W4"/>
    <mergeCell ref="Q5:T5"/>
    <mergeCell ref="L59:Y59"/>
    <mergeCell ref="Q60:W60"/>
    <mergeCell ref="P4:P6"/>
    <mergeCell ref="P60:P62"/>
    <mergeCell ref="U5:U6"/>
    <mergeCell ref="U61:U62"/>
    <mergeCell ref="V5:V6"/>
    <mergeCell ref="V61:V62"/>
    <mergeCell ref="W5:W6"/>
    <mergeCell ref="W61:W62"/>
  </mergeCell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0C58CC-9EF3-4661-B386-10406A1B316A}">
  <dimension ref="A1:BI8"/>
  <sheetViews>
    <sheetView workbookViewId="0">
      <selection activeCell="A3" sqref="A3:BI8"/>
    </sheetView>
  </sheetViews>
  <sheetFormatPr defaultRowHeight="15"/>
  <cols>
    <col min="1" max="1" width="10.5703125" bestFit="1" customWidth="1"/>
    <col min="2" max="2" width="12.140625" bestFit="1" customWidth="1"/>
    <col min="3" max="3" width="12.42578125" bestFit="1" customWidth="1"/>
    <col min="4" max="4" width="12.5703125" bestFit="1" customWidth="1"/>
    <col min="5" max="5" width="17.140625" bestFit="1" customWidth="1"/>
    <col min="6" max="6" width="13.28515625" bestFit="1" customWidth="1"/>
    <col min="7" max="7" width="9.85546875" bestFit="1" customWidth="1"/>
    <col min="8" max="9" width="9.28515625" bestFit="1" customWidth="1"/>
    <col min="10" max="10" width="11.28515625" bestFit="1" customWidth="1"/>
    <col min="11" max="11" width="14.42578125" bestFit="1" customWidth="1"/>
    <col min="12" max="12" width="17.42578125" bestFit="1" customWidth="1"/>
    <col min="13" max="13" width="18.5703125" bestFit="1" customWidth="1"/>
    <col min="14" max="14" width="14.28515625" bestFit="1" customWidth="1"/>
    <col min="15" max="15" width="14.85546875" bestFit="1" customWidth="1"/>
    <col min="16" max="16" width="22.7109375" bestFit="1" customWidth="1"/>
    <col min="17" max="18" width="9.28515625" bestFit="1" customWidth="1"/>
    <col min="19" max="19" width="12" bestFit="1" customWidth="1"/>
    <col min="20" max="20" width="31.85546875" bestFit="1" customWidth="1"/>
    <col min="21" max="21" width="31.140625" bestFit="1" customWidth="1"/>
    <col min="22" max="22" width="13.42578125" bestFit="1" customWidth="1"/>
    <col min="23" max="23" width="16.42578125" bestFit="1" customWidth="1"/>
    <col min="24" max="24" width="15.140625" bestFit="1" customWidth="1"/>
    <col min="25" max="25" width="15.42578125" bestFit="1" customWidth="1"/>
    <col min="26" max="26" width="18.42578125" bestFit="1" customWidth="1"/>
    <col min="27" max="27" width="16.42578125" bestFit="1" customWidth="1"/>
    <col min="28" max="28" width="88.42578125" bestFit="1" customWidth="1"/>
    <col min="29" max="29" width="18.5703125" bestFit="1" customWidth="1"/>
    <col min="30" max="30" width="15" bestFit="1" customWidth="1"/>
    <col min="31" max="31" width="15.42578125" bestFit="1" customWidth="1"/>
    <col min="32" max="32" width="10.7109375" bestFit="1" customWidth="1"/>
    <col min="33" max="33" width="14.28515625" bestFit="1" customWidth="1"/>
    <col min="34" max="34" width="18" bestFit="1" customWidth="1"/>
    <col min="35" max="35" width="16.5703125" bestFit="1" customWidth="1"/>
    <col min="36" max="36" width="9.28515625" bestFit="1" customWidth="1"/>
    <col min="37" max="37" width="13.85546875" bestFit="1" customWidth="1"/>
    <col min="38" max="38" width="17.85546875" bestFit="1" customWidth="1"/>
    <col min="39" max="39" width="132.5703125" bestFit="1" customWidth="1"/>
    <col min="40" max="40" width="13.5703125" bestFit="1" customWidth="1"/>
    <col min="41" max="41" width="17.42578125" bestFit="1" customWidth="1"/>
    <col min="42" max="42" width="19.85546875" bestFit="1" customWidth="1"/>
    <col min="43" max="43" width="22.85546875" bestFit="1" customWidth="1"/>
    <col min="44" max="44" width="21.28515625" bestFit="1" customWidth="1"/>
    <col min="45" max="45" width="18.85546875" bestFit="1" customWidth="1"/>
    <col min="46" max="46" width="11" bestFit="1" customWidth="1"/>
    <col min="47" max="47" width="9.7109375" bestFit="1" customWidth="1"/>
    <col min="48" max="48" width="19.85546875" bestFit="1" customWidth="1"/>
    <col min="49" max="49" width="244.7109375" bestFit="1" customWidth="1"/>
    <col min="50" max="50" width="16.5703125" bestFit="1" customWidth="1"/>
    <col min="51" max="51" width="18.5703125" bestFit="1" customWidth="1"/>
    <col min="52" max="52" width="23.7109375" bestFit="1" customWidth="1"/>
    <col min="53" max="53" width="14.140625" bestFit="1" customWidth="1"/>
    <col min="54" max="54" width="132.5703125" bestFit="1" customWidth="1"/>
    <col min="55" max="55" width="9.7109375" bestFit="1" customWidth="1"/>
    <col min="56" max="56" width="9.42578125" bestFit="1" customWidth="1"/>
    <col min="57" max="57" width="12" bestFit="1" customWidth="1"/>
    <col min="58" max="59" width="9.28515625" bestFit="1" customWidth="1"/>
    <col min="60" max="60" width="12.5703125" bestFit="1" customWidth="1"/>
    <col min="61" max="61" width="9.85546875" bestFit="1" customWidth="1"/>
  </cols>
  <sheetData>
    <row r="1" spans="1:61">
      <c r="A1" s="83" t="s">
        <v>889</v>
      </c>
    </row>
    <row r="3" spans="1:61">
      <c r="A3" t="s">
        <v>155</v>
      </c>
      <c r="B3" t="s">
        <v>156</v>
      </c>
      <c r="C3" t="s">
        <v>157</v>
      </c>
      <c r="D3" t="s">
        <v>1</v>
      </c>
      <c r="E3" t="s">
        <v>158</v>
      </c>
      <c r="F3" t="s">
        <v>159</v>
      </c>
      <c r="G3" t="s">
        <v>160</v>
      </c>
      <c r="H3" t="s">
        <v>161</v>
      </c>
      <c r="I3" t="s">
        <v>162</v>
      </c>
      <c r="J3" t="s">
        <v>163</v>
      </c>
      <c r="K3" t="s">
        <v>148</v>
      </c>
      <c r="L3" t="s">
        <v>164</v>
      </c>
      <c r="M3" t="s">
        <v>165</v>
      </c>
      <c r="N3" t="s">
        <v>166</v>
      </c>
      <c r="O3" t="s">
        <v>167</v>
      </c>
      <c r="P3" t="s">
        <v>168</v>
      </c>
      <c r="Q3" t="s">
        <v>169</v>
      </c>
      <c r="R3" t="s">
        <v>170</v>
      </c>
      <c r="S3" t="s">
        <v>171</v>
      </c>
      <c r="T3" t="s">
        <v>172</v>
      </c>
      <c r="U3" t="s">
        <v>173</v>
      </c>
      <c r="V3" t="s">
        <v>174</v>
      </c>
      <c r="W3" t="s">
        <v>175</v>
      </c>
      <c r="X3" t="s">
        <v>176</v>
      </c>
      <c r="Y3" t="s">
        <v>177</v>
      </c>
      <c r="Z3" t="s">
        <v>178</v>
      </c>
      <c r="AA3" t="s">
        <v>179</v>
      </c>
      <c r="AB3" t="s">
        <v>180</v>
      </c>
      <c r="AC3" t="s">
        <v>181</v>
      </c>
      <c r="AD3" t="s">
        <v>182</v>
      </c>
      <c r="AE3" t="s">
        <v>183</v>
      </c>
      <c r="AF3" t="s">
        <v>184</v>
      </c>
      <c r="AG3" t="s">
        <v>185</v>
      </c>
      <c r="AH3" t="s">
        <v>186</v>
      </c>
      <c r="AI3" t="s">
        <v>187</v>
      </c>
      <c r="AJ3" t="s">
        <v>188</v>
      </c>
      <c r="AK3" t="s">
        <v>189</v>
      </c>
      <c r="AL3" t="s">
        <v>190</v>
      </c>
      <c r="AM3" t="s">
        <v>191</v>
      </c>
      <c r="AN3" t="s">
        <v>192</v>
      </c>
      <c r="AO3" t="s">
        <v>193</v>
      </c>
      <c r="AP3" t="s">
        <v>194</v>
      </c>
      <c r="AQ3" t="s">
        <v>195</v>
      </c>
      <c r="AR3" t="s">
        <v>196</v>
      </c>
      <c r="AS3" t="s">
        <v>197</v>
      </c>
      <c r="AT3" t="s">
        <v>198</v>
      </c>
      <c r="AU3" t="s">
        <v>199</v>
      </c>
      <c r="AV3" t="s">
        <v>200</v>
      </c>
      <c r="AW3" t="s">
        <v>201</v>
      </c>
      <c r="AX3" t="s">
        <v>202</v>
      </c>
      <c r="AY3" t="s">
        <v>203</v>
      </c>
      <c r="AZ3" t="s">
        <v>204</v>
      </c>
      <c r="BA3" t="s">
        <v>205</v>
      </c>
      <c r="BB3" t="s">
        <v>206</v>
      </c>
      <c r="BC3" t="s">
        <v>546</v>
      </c>
      <c r="BD3" t="s">
        <v>547</v>
      </c>
      <c r="BE3" t="s">
        <v>207</v>
      </c>
      <c r="BF3" t="s">
        <v>208</v>
      </c>
      <c r="BG3" t="s">
        <v>209</v>
      </c>
      <c r="BH3" t="s">
        <v>210</v>
      </c>
      <c r="BI3" t="s">
        <v>78</v>
      </c>
    </row>
    <row r="4" spans="1:61">
      <c r="A4">
        <v>899</v>
      </c>
      <c r="B4">
        <v>1002284228</v>
      </c>
      <c r="C4">
        <v>3</v>
      </c>
      <c r="D4" t="s">
        <v>38</v>
      </c>
      <c r="E4">
        <v>5</v>
      </c>
      <c r="F4" t="s">
        <v>92</v>
      </c>
      <c r="G4" t="s">
        <v>92</v>
      </c>
      <c r="H4" t="s">
        <v>308</v>
      </c>
      <c r="I4" t="s">
        <v>213</v>
      </c>
      <c r="J4" t="s">
        <v>214</v>
      </c>
      <c r="K4" t="s">
        <v>149</v>
      </c>
      <c r="L4" t="s">
        <v>215</v>
      </c>
      <c r="M4" t="s">
        <v>76</v>
      </c>
      <c r="N4" t="s">
        <v>216</v>
      </c>
      <c r="O4" s="57">
        <v>46082.571481481478</v>
      </c>
      <c r="P4" s="57">
        <v>46085.337812500002</v>
      </c>
      <c r="Q4">
        <v>69259732</v>
      </c>
      <c r="S4">
        <v>152601214355</v>
      </c>
      <c r="T4" t="s">
        <v>668</v>
      </c>
      <c r="U4" t="s">
        <v>669</v>
      </c>
      <c r="V4" t="s">
        <v>670</v>
      </c>
      <c r="Z4">
        <v>111.51595399999999</v>
      </c>
      <c r="AA4">
        <v>-7.6272869999999999</v>
      </c>
      <c r="AB4" t="s">
        <v>671</v>
      </c>
      <c r="AC4" t="s">
        <v>237</v>
      </c>
      <c r="AL4" t="s">
        <v>218</v>
      </c>
      <c r="AM4" t="s">
        <v>672</v>
      </c>
      <c r="AN4" t="s">
        <v>6</v>
      </c>
      <c r="AO4" s="57">
        <v>46025.579768518517</v>
      </c>
      <c r="AP4" s="57">
        <v>46083.541666666664</v>
      </c>
      <c r="AR4" t="s">
        <v>219</v>
      </c>
      <c r="AS4" t="s">
        <v>220</v>
      </c>
      <c r="AT4" t="s">
        <v>231</v>
      </c>
      <c r="AU4">
        <v>20260304</v>
      </c>
      <c r="AV4" t="s">
        <v>222</v>
      </c>
      <c r="AW4" t="s">
        <v>631</v>
      </c>
      <c r="AX4" t="s">
        <v>223</v>
      </c>
      <c r="BA4" s="6">
        <v>46083</v>
      </c>
      <c r="BB4" t="s">
        <v>672</v>
      </c>
      <c r="BC4">
        <v>2026</v>
      </c>
      <c r="BD4">
        <v>3</v>
      </c>
      <c r="BE4">
        <v>4</v>
      </c>
      <c r="BF4" s="6">
        <v>46085</v>
      </c>
      <c r="BG4">
        <v>2</v>
      </c>
      <c r="BH4" t="s">
        <v>619</v>
      </c>
      <c r="BI4" t="s">
        <v>92</v>
      </c>
    </row>
    <row r="5" spans="1:61">
      <c r="A5">
        <v>632</v>
      </c>
      <c r="B5">
        <v>1002288170</v>
      </c>
      <c r="C5">
        <v>3</v>
      </c>
      <c r="D5" t="s">
        <v>38</v>
      </c>
      <c r="E5">
        <v>5</v>
      </c>
      <c r="F5" t="s">
        <v>92</v>
      </c>
      <c r="G5" t="s">
        <v>92</v>
      </c>
      <c r="H5" t="s">
        <v>308</v>
      </c>
      <c r="I5" t="s">
        <v>213</v>
      </c>
      <c r="J5" t="s">
        <v>214</v>
      </c>
      <c r="K5" t="s">
        <v>149</v>
      </c>
      <c r="L5" t="s">
        <v>215</v>
      </c>
      <c r="M5" t="s">
        <v>76</v>
      </c>
      <c r="N5" t="s">
        <v>216</v>
      </c>
      <c r="O5" s="57">
        <v>46084.590231481481</v>
      </c>
      <c r="P5" s="57">
        <v>46087.377291666664</v>
      </c>
      <c r="Q5">
        <v>69261268</v>
      </c>
      <c r="S5">
        <v>152601214359</v>
      </c>
      <c r="T5" t="s">
        <v>648</v>
      </c>
      <c r="U5" t="s">
        <v>661</v>
      </c>
      <c r="V5" t="s">
        <v>662</v>
      </c>
      <c r="Z5">
        <v>111.52430590242101</v>
      </c>
      <c r="AA5">
        <v>-7.6342319451212903</v>
      </c>
      <c r="AB5" t="s">
        <v>663</v>
      </c>
      <c r="AC5" t="s">
        <v>217</v>
      </c>
      <c r="AL5" t="s">
        <v>218</v>
      </c>
      <c r="AM5" t="s">
        <v>576</v>
      </c>
      <c r="AN5" t="s">
        <v>6</v>
      </c>
      <c r="AO5" s="57">
        <v>46084.611331018517</v>
      </c>
      <c r="AP5" s="57">
        <v>46085.541666666664</v>
      </c>
      <c r="AR5" t="s">
        <v>219</v>
      </c>
      <c r="AS5" t="s">
        <v>220</v>
      </c>
      <c r="AT5" t="s">
        <v>231</v>
      </c>
      <c r="AU5">
        <v>20260306</v>
      </c>
      <c r="AV5" t="s">
        <v>222</v>
      </c>
      <c r="AW5" t="s">
        <v>653</v>
      </c>
      <c r="AX5" t="s">
        <v>223</v>
      </c>
      <c r="BA5" s="6">
        <v>46085</v>
      </c>
      <c r="BB5" t="s">
        <v>576</v>
      </c>
      <c r="BC5">
        <v>2026</v>
      </c>
      <c r="BD5">
        <v>3</v>
      </c>
      <c r="BE5">
        <v>6</v>
      </c>
      <c r="BF5" s="6">
        <v>46087</v>
      </c>
      <c r="BG5">
        <v>2</v>
      </c>
      <c r="BH5" t="s">
        <v>619</v>
      </c>
      <c r="BI5" t="s">
        <v>92</v>
      </c>
    </row>
    <row r="6" spans="1:61">
      <c r="A6">
        <v>242</v>
      </c>
      <c r="B6">
        <v>1002285781</v>
      </c>
      <c r="C6">
        <v>3</v>
      </c>
      <c r="D6" t="s">
        <v>34</v>
      </c>
      <c r="E6">
        <v>5</v>
      </c>
      <c r="F6" t="s">
        <v>585</v>
      </c>
      <c r="G6" t="s">
        <v>83</v>
      </c>
      <c r="H6" t="s">
        <v>232</v>
      </c>
      <c r="I6" t="s">
        <v>213</v>
      </c>
      <c r="J6" t="s">
        <v>214</v>
      </c>
      <c r="K6" t="s">
        <v>149</v>
      </c>
      <c r="L6" t="s">
        <v>215</v>
      </c>
      <c r="M6" t="s">
        <v>76</v>
      </c>
      <c r="N6" t="s">
        <v>216</v>
      </c>
      <c r="O6" s="57">
        <v>46083.556203703702</v>
      </c>
      <c r="P6" s="57">
        <v>46086.781689814816</v>
      </c>
      <c r="Q6">
        <v>69260372</v>
      </c>
      <c r="S6">
        <v>172423219127</v>
      </c>
      <c r="T6" t="s">
        <v>650</v>
      </c>
      <c r="U6" t="s">
        <v>664</v>
      </c>
      <c r="V6" t="s">
        <v>665</v>
      </c>
      <c r="Z6">
        <v>115.25489709999999</v>
      </c>
      <c r="AA6">
        <v>-8.6194537999999898</v>
      </c>
      <c r="AB6" t="s">
        <v>666</v>
      </c>
      <c r="AC6" t="s">
        <v>217</v>
      </c>
      <c r="AL6" t="s">
        <v>218</v>
      </c>
      <c r="AM6" t="s">
        <v>667</v>
      </c>
      <c r="AN6" t="s">
        <v>6</v>
      </c>
      <c r="AO6" s="57">
        <v>46056.569733796299</v>
      </c>
      <c r="AP6" s="57">
        <v>46084.541666666664</v>
      </c>
      <c r="AR6" t="s">
        <v>219</v>
      </c>
      <c r="AS6" t="s">
        <v>627</v>
      </c>
      <c r="AT6" t="s">
        <v>231</v>
      </c>
      <c r="AU6">
        <v>20260305</v>
      </c>
      <c r="AV6" t="s">
        <v>222</v>
      </c>
      <c r="AW6" t="s">
        <v>551</v>
      </c>
      <c r="AX6" t="s">
        <v>223</v>
      </c>
      <c r="BA6" s="6">
        <v>46084</v>
      </c>
      <c r="BB6" t="s">
        <v>667</v>
      </c>
      <c r="BC6">
        <v>2026</v>
      </c>
      <c r="BD6">
        <v>3</v>
      </c>
      <c r="BE6">
        <v>5</v>
      </c>
      <c r="BF6" s="6">
        <v>46086</v>
      </c>
      <c r="BG6">
        <v>2</v>
      </c>
      <c r="BH6" t="s">
        <v>619</v>
      </c>
      <c r="BI6" t="s">
        <v>83</v>
      </c>
    </row>
    <row r="7" spans="1:61">
      <c r="A7">
        <v>503</v>
      </c>
      <c r="B7">
        <v>1002285047</v>
      </c>
      <c r="C7">
        <v>3</v>
      </c>
      <c r="D7" t="s">
        <v>34</v>
      </c>
      <c r="E7">
        <v>5</v>
      </c>
      <c r="F7" t="s">
        <v>573</v>
      </c>
      <c r="G7" t="s">
        <v>85</v>
      </c>
      <c r="H7" t="s">
        <v>365</v>
      </c>
      <c r="I7" t="s">
        <v>213</v>
      </c>
      <c r="J7" t="s">
        <v>214</v>
      </c>
      <c r="K7" t="s">
        <v>149</v>
      </c>
      <c r="M7" t="s">
        <v>76</v>
      </c>
      <c r="N7" t="s">
        <v>216</v>
      </c>
      <c r="O7" s="57">
        <v>46083.437037037038</v>
      </c>
      <c r="P7" s="57">
        <v>46086.457662037035</v>
      </c>
      <c r="Q7">
        <v>69260069</v>
      </c>
      <c r="S7">
        <v>172414214410</v>
      </c>
      <c r="T7" t="s">
        <v>651</v>
      </c>
      <c r="U7" t="s">
        <v>652</v>
      </c>
      <c r="V7" t="s">
        <v>654</v>
      </c>
      <c r="Z7">
        <v>115.0850882</v>
      </c>
      <c r="AA7">
        <v>-8.2615295999999994</v>
      </c>
      <c r="AB7" t="s">
        <v>655</v>
      </c>
      <c r="AC7" t="s">
        <v>230</v>
      </c>
      <c r="AL7" t="s">
        <v>218</v>
      </c>
      <c r="AM7" t="s">
        <v>656</v>
      </c>
      <c r="AN7" t="s">
        <v>6</v>
      </c>
      <c r="AO7" s="57">
        <v>46056.444340277776</v>
      </c>
      <c r="AP7" s="57">
        <v>46084.333333333336</v>
      </c>
      <c r="AR7" t="s">
        <v>219</v>
      </c>
      <c r="AS7" t="s">
        <v>85</v>
      </c>
      <c r="AT7" t="s">
        <v>221</v>
      </c>
      <c r="AU7">
        <v>20260305</v>
      </c>
      <c r="AV7" t="s">
        <v>222</v>
      </c>
      <c r="AW7" t="s">
        <v>568</v>
      </c>
      <c r="AX7" t="s">
        <v>223</v>
      </c>
      <c r="BA7" s="6">
        <v>46084</v>
      </c>
      <c r="BB7" t="s">
        <v>656</v>
      </c>
      <c r="BC7">
        <v>2026</v>
      </c>
      <c r="BD7">
        <v>3</v>
      </c>
      <c r="BE7">
        <v>5</v>
      </c>
      <c r="BF7" s="6">
        <v>46086</v>
      </c>
      <c r="BG7">
        <v>2</v>
      </c>
      <c r="BH7" t="s">
        <v>619</v>
      </c>
      <c r="BI7" t="s">
        <v>85</v>
      </c>
    </row>
    <row r="8" spans="1:61">
      <c r="A8">
        <v>50</v>
      </c>
      <c r="B8">
        <v>1002285207</v>
      </c>
      <c r="C8">
        <v>3</v>
      </c>
      <c r="D8" t="s">
        <v>34</v>
      </c>
      <c r="E8">
        <v>5</v>
      </c>
      <c r="F8" t="s">
        <v>573</v>
      </c>
      <c r="G8" t="s">
        <v>85</v>
      </c>
      <c r="H8" t="s">
        <v>365</v>
      </c>
      <c r="I8" t="s">
        <v>213</v>
      </c>
      <c r="J8" t="s">
        <v>214</v>
      </c>
      <c r="K8" t="s">
        <v>149</v>
      </c>
      <c r="M8" t="s">
        <v>76</v>
      </c>
      <c r="N8" t="s">
        <v>216</v>
      </c>
      <c r="O8" s="57">
        <v>46083.452164351853</v>
      </c>
      <c r="P8" s="57">
        <v>46085.664872685185</v>
      </c>
      <c r="Q8">
        <v>69128981</v>
      </c>
      <c r="S8">
        <v>172414214375</v>
      </c>
      <c r="T8" t="s">
        <v>657</v>
      </c>
      <c r="U8" t="s">
        <v>658</v>
      </c>
      <c r="V8" t="s">
        <v>659</v>
      </c>
      <c r="Z8">
        <v>115.158757531235</v>
      </c>
      <c r="AA8">
        <v>-8.3020522195355202</v>
      </c>
      <c r="AB8" t="s">
        <v>660</v>
      </c>
      <c r="AC8" t="s">
        <v>230</v>
      </c>
      <c r="AL8" t="s">
        <v>218</v>
      </c>
      <c r="AM8" t="s">
        <v>637</v>
      </c>
      <c r="AN8" t="s">
        <v>6</v>
      </c>
      <c r="AO8" s="57">
        <v>46056.454907407409</v>
      </c>
      <c r="AR8" t="s">
        <v>219</v>
      </c>
      <c r="AS8" t="s">
        <v>85</v>
      </c>
      <c r="AT8" t="s">
        <v>221</v>
      </c>
      <c r="AU8">
        <v>20260304</v>
      </c>
      <c r="AV8" t="s">
        <v>222</v>
      </c>
      <c r="AW8" t="s">
        <v>633</v>
      </c>
      <c r="AX8" t="s">
        <v>223</v>
      </c>
      <c r="BA8" s="6">
        <v>46083</v>
      </c>
      <c r="BB8" t="s">
        <v>637</v>
      </c>
      <c r="BC8">
        <v>2026</v>
      </c>
      <c r="BD8">
        <v>3</v>
      </c>
      <c r="BE8">
        <v>4</v>
      </c>
      <c r="BF8" s="6">
        <v>46085</v>
      </c>
      <c r="BG8">
        <v>2</v>
      </c>
      <c r="BH8" t="s">
        <v>619</v>
      </c>
      <c r="BI8" t="s">
        <v>85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81"/>
  <sheetViews>
    <sheetView workbookViewId="0">
      <selection activeCell="G5" sqref="G5"/>
    </sheetView>
  </sheetViews>
  <sheetFormatPr defaultColWidth="9" defaultRowHeight="15"/>
  <cols>
    <col min="1" max="2" width="16.28515625" bestFit="1" customWidth="1"/>
    <col min="3" max="3" width="12.85546875" bestFit="1" customWidth="1"/>
    <col min="4" max="4" width="7.42578125" bestFit="1" customWidth="1"/>
    <col min="5" max="5" width="11.28515625" bestFit="1" customWidth="1"/>
    <col min="6" max="6" width="11.28515625" customWidth="1"/>
    <col min="7" max="7" width="12.85546875" customWidth="1"/>
    <col min="8" max="9" width="19.7109375" customWidth="1"/>
    <col min="10" max="10" width="11.5703125" customWidth="1"/>
    <col min="11" max="11" width="15.28515625" customWidth="1"/>
    <col min="12" max="12" width="13.28515625" customWidth="1"/>
    <col min="13" max="13" width="23" customWidth="1"/>
    <col min="14" max="14" width="22.140625" customWidth="1"/>
    <col min="15" max="15" width="13.85546875" customWidth="1"/>
    <col min="16" max="16" width="16.42578125" customWidth="1"/>
    <col min="17" max="17" width="16.28515625" customWidth="1"/>
    <col min="18" max="18" width="12.5703125" customWidth="1"/>
    <col min="19" max="20" width="16.140625" customWidth="1"/>
    <col min="21" max="21" width="17.42578125" customWidth="1"/>
    <col min="22" max="22" width="18.85546875" customWidth="1"/>
    <col min="23" max="23" width="14.85546875" customWidth="1"/>
    <col min="24" max="24" width="19.5703125" customWidth="1"/>
    <col min="25" max="25" width="18.140625" customWidth="1"/>
    <col min="26" max="26" width="29.42578125" customWidth="1"/>
    <col min="27" max="27" width="28.28515625" customWidth="1"/>
    <col min="28" max="28" width="17.42578125" customWidth="1"/>
    <col min="29" max="29" width="14.85546875" customWidth="1"/>
    <col min="30" max="30" width="15.140625" customWidth="1"/>
    <col min="31" max="31" width="16.5703125" customWidth="1"/>
    <col min="32" max="32" width="18.28515625" customWidth="1"/>
    <col min="33" max="33" width="15.85546875" customWidth="1"/>
    <col min="34" max="34" width="13.7109375" customWidth="1"/>
    <col min="35" max="35" width="18.5703125" customWidth="1"/>
    <col min="36" max="36" width="17.28515625" customWidth="1"/>
    <col min="37" max="37" width="18" customWidth="1"/>
    <col min="38" max="38" width="20.5703125" customWidth="1"/>
    <col min="39" max="39" width="13.28515625" customWidth="1"/>
    <col min="40" max="40" width="17.28515625" customWidth="1"/>
    <col min="41" max="41" width="17.85546875" customWidth="1"/>
    <col min="42" max="42" width="17" customWidth="1"/>
    <col min="43" max="43" width="15.85546875" customWidth="1"/>
    <col min="44" max="44" width="14" customWidth="1"/>
    <col min="45" max="45" width="18.85546875" customWidth="1"/>
    <col min="46" max="46" width="13.28515625" customWidth="1"/>
    <col min="47" max="47" width="21.85546875" customWidth="1"/>
    <col min="48" max="48" width="13.85546875" customWidth="1"/>
    <col min="49" max="49" width="19.5703125" customWidth="1"/>
    <col min="50" max="50" width="17.7109375" customWidth="1"/>
    <col min="51" max="51" width="5.5703125" customWidth="1"/>
    <col min="52" max="52" width="7.28515625" customWidth="1"/>
    <col min="53" max="53" width="11.28515625" customWidth="1"/>
  </cols>
  <sheetData>
    <row r="1" spans="1:7">
      <c r="A1" s="59" t="s">
        <v>148</v>
      </c>
      <c r="B1" t="s">
        <v>149</v>
      </c>
    </row>
    <row r="3" spans="1:7">
      <c r="A3" s="59" t="s">
        <v>150</v>
      </c>
      <c r="B3" s="59" t="s">
        <v>151</v>
      </c>
    </row>
    <row r="4" spans="1:7">
      <c r="A4" s="59" t="s">
        <v>152</v>
      </c>
      <c r="B4" t="s">
        <v>153</v>
      </c>
      <c r="C4" t="s">
        <v>619</v>
      </c>
      <c r="D4" t="s">
        <v>540</v>
      </c>
      <c r="E4" t="s">
        <v>154</v>
      </c>
    </row>
    <row r="5" spans="1:7">
      <c r="A5" s="7" t="s">
        <v>34</v>
      </c>
      <c r="B5" s="192">
        <v>81</v>
      </c>
      <c r="C5" s="192">
        <v>19</v>
      </c>
      <c r="D5" s="192">
        <v>79</v>
      </c>
      <c r="E5" s="192">
        <v>179</v>
      </c>
      <c r="G5" s="8">
        <f t="shared" ref="G5:G10" si="0">B5/(B5+C5)</f>
        <v>0.81</v>
      </c>
    </row>
    <row r="6" spans="1:7">
      <c r="A6" s="7" t="s">
        <v>38</v>
      </c>
      <c r="B6" s="192">
        <v>387</v>
      </c>
      <c r="C6" s="192">
        <v>4</v>
      </c>
      <c r="D6" s="192">
        <v>105</v>
      </c>
      <c r="E6" s="192">
        <v>496</v>
      </c>
      <c r="G6" s="8">
        <f t="shared" si="0"/>
        <v>0.98976982097186705</v>
      </c>
    </row>
    <row r="7" spans="1:7">
      <c r="A7" s="7" t="s">
        <v>42</v>
      </c>
      <c r="B7" s="192">
        <v>284</v>
      </c>
      <c r="C7" s="192">
        <v>5</v>
      </c>
      <c r="D7" s="192">
        <v>100</v>
      </c>
      <c r="E7" s="192">
        <v>389</v>
      </c>
      <c r="G7" s="8">
        <f t="shared" si="0"/>
        <v>0.98269896193771622</v>
      </c>
    </row>
    <row r="8" spans="1:7">
      <c r="A8" s="7" t="s">
        <v>45</v>
      </c>
      <c r="B8" s="192">
        <v>148</v>
      </c>
      <c r="C8" s="192">
        <v>34</v>
      </c>
      <c r="D8" s="192">
        <v>163</v>
      </c>
      <c r="E8" s="192">
        <v>345</v>
      </c>
      <c r="G8" s="8">
        <f t="shared" si="0"/>
        <v>0.81318681318681318</v>
      </c>
    </row>
    <row r="9" spans="1:7">
      <c r="A9" s="7" t="s">
        <v>55</v>
      </c>
      <c r="B9" s="192">
        <v>320</v>
      </c>
      <c r="C9" s="192">
        <v>10</v>
      </c>
      <c r="D9" s="192">
        <v>181</v>
      </c>
      <c r="E9" s="192">
        <v>511</v>
      </c>
      <c r="G9" s="8">
        <f t="shared" si="0"/>
        <v>0.96969696969696972</v>
      </c>
    </row>
    <row r="10" spans="1:7">
      <c r="A10" s="7" t="s">
        <v>154</v>
      </c>
      <c r="B10" s="192">
        <v>1220</v>
      </c>
      <c r="C10" s="192">
        <v>72</v>
      </c>
      <c r="D10" s="192">
        <v>628</v>
      </c>
      <c r="E10" s="192">
        <v>1920</v>
      </c>
      <c r="G10" s="8">
        <f t="shared" si="0"/>
        <v>0.94427244582043346</v>
      </c>
    </row>
    <row r="11" spans="1:7">
      <c r="G11" s="8"/>
    </row>
    <row r="12" spans="1:7">
      <c r="G12" s="8"/>
    </row>
    <row r="17" spans="1:7">
      <c r="A17" s="59" t="s">
        <v>150</v>
      </c>
      <c r="B17" s="59" t="s">
        <v>151</v>
      </c>
    </row>
    <row r="18" spans="1:7">
      <c r="A18" s="59" t="s">
        <v>152</v>
      </c>
      <c r="B18" t="s">
        <v>153</v>
      </c>
      <c r="C18" t="s">
        <v>619</v>
      </c>
      <c r="D18" t="s">
        <v>540</v>
      </c>
      <c r="E18" t="s">
        <v>154</v>
      </c>
    </row>
    <row r="19" spans="1:7">
      <c r="A19" s="7" t="s">
        <v>34</v>
      </c>
      <c r="B19" s="192">
        <v>81</v>
      </c>
      <c r="C19" s="192">
        <v>19</v>
      </c>
      <c r="D19" s="192">
        <v>79</v>
      </c>
      <c r="E19" s="192">
        <v>179</v>
      </c>
      <c r="G19" s="8">
        <f>B19/(B19+C19)</f>
        <v>0.81</v>
      </c>
    </row>
    <row r="20" spans="1:7">
      <c r="A20" s="9" t="s">
        <v>81</v>
      </c>
      <c r="B20" s="192">
        <v>9</v>
      </c>
      <c r="C20" s="192">
        <v>3</v>
      </c>
      <c r="D20" s="192">
        <v>10</v>
      </c>
      <c r="E20" s="192">
        <v>22</v>
      </c>
      <c r="G20" s="8">
        <f t="shared" ref="G20:G78" si="1">B20/(B20+C20)</f>
        <v>0.75</v>
      </c>
    </row>
    <row r="21" spans="1:7">
      <c r="A21" s="9" t="s">
        <v>79</v>
      </c>
      <c r="B21" s="192">
        <v>26</v>
      </c>
      <c r="C21" s="192">
        <v>6</v>
      </c>
      <c r="D21" s="192">
        <v>10</v>
      </c>
      <c r="E21" s="192">
        <v>42</v>
      </c>
      <c r="G21" s="8">
        <f t="shared" si="1"/>
        <v>0.8125</v>
      </c>
    </row>
    <row r="22" spans="1:7">
      <c r="A22" s="9" t="s">
        <v>86</v>
      </c>
      <c r="B22" s="192">
        <v>6</v>
      </c>
      <c r="C22" s="192">
        <v>3</v>
      </c>
      <c r="D22" s="192">
        <v>9</v>
      </c>
      <c r="E22" s="192">
        <v>18</v>
      </c>
      <c r="G22" s="8">
        <f t="shared" si="1"/>
        <v>0.66666666666666663</v>
      </c>
    </row>
    <row r="23" spans="1:7">
      <c r="A23" s="9" t="s">
        <v>82</v>
      </c>
      <c r="B23" s="192">
        <v>12</v>
      </c>
      <c r="C23" s="192"/>
      <c r="D23" s="192">
        <v>18</v>
      </c>
      <c r="E23" s="192">
        <v>30</v>
      </c>
      <c r="G23" s="8">
        <f t="shared" si="1"/>
        <v>1</v>
      </c>
    </row>
    <row r="24" spans="1:7">
      <c r="A24" s="9" t="s">
        <v>84</v>
      </c>
      <c r="B24" s="192">
        <v>10</v>
      </c>
      <c r="C24" s="192">
        <v>2</v>
      </c>
      <c r="D24" s="192">
        <v>12</v>
      </c>
      <c r="E24" s="192">
        <v>24</v>
      </c>
      <c r="G24" s="8">
        <f t="shared" si="1"/>
        <v>0.83333333333333337</v>
      </c>
    </row>
    <row r="25" spans="1:7">
      <c r="A25" s="9" t="s">
        <v>83</v>
      </c>
      <c r="B25" s="192">
        <v>10</v>
      </c>
      <c r="C25" s="192">
        <v>2</v>
      </c>
      <c r="D25" s="192">
        <v>10</v>
      </c>
      <c r="E25" s="192">
        <v>22</v>
      </c>
      <c r="G25" s="8">
        <f t="shared" si="1"/>
        <v>0.83333333333333337</v>
      </c>
    </row>
    <row r="26" spans="1:7">
      <c r="A26" s="9" t="s">
        <v>85</v>
      </c>
      <c r="B26" s="192">
        <v>8</v>
      </c>
      <c r="C26" s="192">
        <v>3</v>
      </c>
      <c r="D26" s="192">
        <v>10</v>
      </c>
      <c r="E26" s="192">
        <v>21</v>
      </c>
      <c r="G26" s="8">
        <f t="shared" si="1"/>
        <v>0.72727272727272729</v>
      </c>
    </row>
    <row r="27" spans="1:7">
      <c r="A27" s="7" t="s">
        <v>38</v>
      </c>
      <c r="B27" s="192">
        <v>387</v>
      </c>
      <c r="C27" s="192">
        <v>4</v>
      </c>
      <c r="D27" s="192">
        <v>105</v>
      </c>
      <c r="E27" s="192">
        <v>496</v>
      </c>
      <c r="G27" s="8">
        <f t="shared" si="1"/>
        <v>0.98976982097186705</v>
      </c>
    </row>
    <row r="28" spans="1:7">
      <c r="A28" s="9" t="s">
        <v>93</v>
      </c>
      <c r="B28" s="192">
        <v>43</v>
      </c>
      <c r="C28" s="192"/>
      <c r="D28" s="192">
        <v>13</v>
      </c>
      <c r="E28" s="192">
        <v>56</v>
      </c>
      <c r="G28" s="8">
        <f t="shared" si="1"/>
        <v>1</v>
      </c>
    </row>
    <row r="29" spans="1:7">
      <c r="A29" s="9" t="s">
        <v>87</v>
      </c>
      <c r="B29" s="192">
        <v>40</v>
      </c>
      <c r="C29" s="192"/>
      <c r="D29" s="192">
        <v>20</v>
      </c>
      <c r="E29" s="192">
        <v>60</v>
      </c>
      <c r="G29" s="8">
        <f t="shared" si="1"/>
        <v>1</v>
      </c>
    </row>
    <row r="30" spans="1:7">
      <c r="A30" s="9" t="s">
        <v>89</v>
      </c>
      <c r="B30" s="192">
        <v>35</v>
      </c>
      <c r="C30" s="192"/>
      <c r="D30" s="192">
        <v>10</v>
      </c>
      <c r="E30" s="192">
        <v>45</v>
      </c>
      <c r="G30" s="8">
        <f t="shared" si="1"/>
        <v>1</v>
      </c>
    </row>
    <row r="31" spans="1:7">
      <c r="A31" s="9" t="s">
        <v>90</v>
      </c>
      <c r="B31" s="192">
        <v>64</v>
      </c>
      <c r="C31" s="192"/>
      <c r="D31" s="192">
        <v>16</v>
      </c>
      <c r="E31" s="192">
        <v>80</v>
      </c>
      <c r="G31" s="8">
        <f t="shared" si="1"/>
        <v>1</v>
      </c>
    </row>
    <row r="32" spans="1:7">
      <c r="A32" s="9" t="s">
        <v>92</v>
      </c>
      <c r="B32" s="192">
        <v>49</v>
      </c>
      <c r="C32" s="192">
        <v>4</v>
      </c>
      <c r="D32" s="192">
        <v>15</v>
      </c>
      <c r="E32" s="192">
        <v>68</v>
      </c>
      <c r="G32" s="8">
        <f t="shared" si="1"/>
        <v>0.92452830188679247</v>
      </c>
    </row>
    <row r="33" spans="1:7">
      <c r="A33" s="9" t="s">
        <v>88</v>
      </c>
      <c r="B33" s="192">
        <v>43</v>
      </c>
      <c r="C33" s="192"/>
      <c r="D33" s="192">
        <v>7</v>
      </c>
      <c r="E33" s="192">
        <v>50</v>
      </c>
      <c r="G33" s="8">
        <f t="shared" si="1"/>
        <v>1</v>
      </c>
    </row>
    <row r="34" spans="1:7">
      <c r="A34" s="9" t="s">
        <v>95</v>
      </c>
      <c r="B34" s="192">
        <v>46</v>
      </c>
      <c r="C34" s="192"/>
      <c r="D34" s="192">
        <v>7</v>
      </c>
      <c r="E34" s="192">
        <v>53</v>
      </c>
      <c r="G34" s="8">
        <f t="shared" si="1"/>
        <v>1</v>
      </c>
    </row>
    <row r="35" spans="1:7">
      <c r="A35" s="9" t="s">
        <v>250</v>
      </c>
      <c r="B35" s="192">
        <v>67</v>
      </c>
      <c r="C35" s="192"/>
      <c r="D35" s="192">
        <v>17</v>
      </c>
      <c r="E35" s="192">
        <v>84</v>
      </c>
      <c r="G35" s="8">
        <f t="shared" si="1"/>
        <v>1</v>
      </c>
    </row>
    <row r="36" spans="1:7">
      <c r="A36" s="7" t="s">
        <v>42</v>
      </c>
      <c r="B36" s="192">
        <v>284</v>
      </c>
      <c r="C36" s="192">
        <v>5</v>
      </c>
      <c r="D36" s="192">
        <v>100</v>
      </c>
      <c r="E36" s="192">
        <v>389</v>
      </c>
      <c r="G36" s="8">
        <f t="shared" si="1"/>
        <v>0.98269896193771622</v>
      </c>
    </row>
    <row r="37" spans="1:7">
      <c r="A37" s="9" t="s">
        <v>107</v>
      </c>
      <c r="B37" s="192">
        <v>41</v>
      </c>
      <c r="C37" s="192"/>
      <c r="D37" s="192">
        <v>13</v>
      </c>
      <c r="E37" s="192">
        <v>54</v>
      </c>
      <c r="G37" s="8">
        <f t="shared" si="1"/>
        <v>1</v>
      </c>
    </row>
    <row r="38" spans="1:7">
      <c r="A38" s="9" t="s">
        <v>106</v>
      </c>
      <c r="B38" s="192">
        <v>40</v>
      </c>
      <c r="C38" s="192">
        <v>2</v>
      </c>
      <c r="D38" s="192">
        <v>11</v>
      </c>
      <c r="E38" s="192">
        <v>53</v>
      </c>
      <c r="G38" s="8">
        <f t="shared" si="1"/>
        <v>0.95238095238095233</v>
      </c>
    </row>
    <row r="39" spans="1:7">
      <c r="A39" s="9" t="s">
        <v>102</v>
      </c>
      <c r="B39" s="192">
        <v>44</v>
      </c>
      <c r="C39" s="192"/>
      <c r="D39" s="192">
        <v>15</v>
      </c>
      <c r="E39" s="192">
        <v>59</v>
      </c>
      <c r="G39" s="8">
        <f t="shared" si="1"/>
        <v>1</v>
      </c>
    </row>
    <row r="40" spans="1:7">
      <c r="A40" s="9" t="s">
        <v>105</v>
      </c>
      <c r="B40" s="192">
        <v>59</v>
      </c>
      <c r="C40" s="192"/>
      <c r="D40" s="192">
        <v>27</v>
      </c>
      <c r="E40" s="192">
        <v>86</v>
      </c>
      <c r="G40" s="8">
        <f t="shared" si="1"/>
        <v>1</v>
      </c>
    </row>
    <row r="41" spans="1:7">
      <c r="A41" s="9" t="s">
        <v>99</v>
      </c>
      <c r="B41" s="192">
        <v>58</v>
      </c>
      <c r="C41" s="192">
        <v>1</v>
      </c>
      <c r="D41" s="192">
        <v>9</v>
      </c>
      <c r="E41" s="192">
        <v>68</v>
      </c>
      <c r="G41" s="8">
        <f t="shared" si="1"/>
        <v>0.98305084745762716</v>
      </c>
    </row>
    <row r="42" spans="1:7">
      <c r="A42" s="9" t="s">
        <v>233</v>
      </c>
      <c r="B42" s="192">
        <v>42</v>
      </c>
      <c r="C42" s="192">
        <v>2</v>
      </c>
      <c r="D42" s="192">
        <v>25</v>
      </c>
      <c r="E42" s="192">
        <v>69</v>
      </c>
      <c r="G42" s="8">
        <f t="shared" si="1"/>
        <v>0.95454545454545459</v>
      </c>
    </row>
    <row r="43" spans="1:7">
      <c r="A43" s="7" t="s">
        <v>45</v>
      </c>
      <c r="B43" s="192">
        <v>148</v>
      </c>
      <c r="C43" s="192">
        <v>34</v>
      </c>
      <c r="D43" s="192">
        <v>163</v>
      </c>
      <c r="E43" s="192">
        <v>345</v>
      </c>
      <c r="G43" s="8">
        <f t="shared" si="1"/>
        <v>0.81318681318681318</v>
      </c>
    </row>
    <row r="44" spans="1:7">
      <c r="A44" s="9" t="s">
        <v>118</v>
      </c>
      <c r="B44" s="192">
        <v>28</v>
      </c>
      <c r="C44" s="192">
        <v>7</v>
      </c>
      <c r="D44" s="192">
        <v>38</v>
      </c>
      <c r="E44" s="192">
        <v>73</v>
      </c>
      <c r="G44" s="8">
        <f t="shared" si="1"/>
        <v>0.8</v>
      </c>
    </row>
    <row r="45" spans="1:7">
      <c r="A45" s="9" t="s">
        <v>110</v>
      </c>
      <c r="B45" s="192">
        <v>17</v>
      </c>
      <c r="C45" s="192">
        <v>6</v>
      </c>
      <c r="D45" s="192">
        <v>21</v>
      </c>
      <c r="E45" s="192">
        <v>44</v>
      </c>
      <c r="G45" s="8">
        <f t="shared" si="1"/>
        <v>0.73913043478260865</v>
      </c>
    </row>
    <row r="46" spans="1:7">
      <c r="A46" s="9" t="s">
        <v>111</v>
      </c>
      <c r="B46" s="192">
        <v>6</v>
      </c>
      <c r="C46" s="192">
        <v>3</v>
      </c>
      <c r="D46" s="192">
        <v>13</v>
      </c>
      <c r="E46" s="192">
        <v>22</v>
      </c>
      <c r="G46" s="8">
        <f t="shared" si="1"/>
        <v>0.66666666666666663</v>
      </c>
    </row>
    <row r="47" spans="1:7">
      <c r="A47" s="9" t="s">
        <v>109</v>
      </c>
      <c r="B47" s="192">
        <v>2</v>
      </c>
      <c r="C47" s="192">
        <v>1</v>
      </c>
      <c r="D47" s="192">
        <v>6</v>
      </c>
      <c r="E47" s="192">
        <v>9</v>
      </c>
      <c r="G47" s="8">
        <f t="shared" si="1"/>
        <v>0.66666666666666663</v>
      </c>
    </row>
    <row r="48" spans="1:7">
      <c r="A48" s="9" t="s">
        <v>113</v>
      </c>
      <c r="B48" s="192">
        <v>4</v>
      </c>
      <c r="C48" s="192">
        <v>4</v>
      </c>
      <c r="D48" s="192">
        <v>7</v>
      </c>
      <c r="E48" s="192">
        <v>15</v>
      </c>
      <c r="G48" s="8">
        <f t="shared" si="1"/>
        <v>0.5</v>
      </c>
    </row>
    <row r="49" spans="1:7">
      <c r="A49" s="9" t="s">
        <v>117</v>
      </c>
      <c r="B49" s="192"/>
      <c r="C49" s="192">
        <v>3</v>
      </c>
      <c r="D49" s="192">
        <v>10</v>
      </c>
      <c r="E49" s="192">
        <v>13</v>
      </c>
      <c r="G49" s="8">
        <f t="shared" si="1"/>
        <v>0</v>
      </c>
    </row>
    <row r="50" spans="1:7">
      <c r="A50" s="9" t="s">
        <v>120</v>
      </c>
      <c r="B50" s="192">
        <v>3</v>
      </c>
      <c r="C50" s="192"/>
      <c r="D50" s="192"/>
      <c r="E50" s="192">
        <v>3</v>
      </c>
      <c r="G50" s="8">
        <f t="shared" si="1"/>
        <v>1</v>
      </c>
    </row>
    <row r="51" spans="1:7">
      <c r="A51" s="9" t="s">
        <v>114</v>
      </c>
      <c r="B51" s="192">
        <v>9</v>
      </c>
      <c r="C51" s="192">
        <v>3</v>
      </c>
      <c r="D51" s="192">
        <v>1</v>
      </c>
      <c r="E51" s="192">
        <v>13</v>
      </c>
      <c r="G51" s="8">
        <f t="shared" si="1"/>
        <v>0.75</v>
      </c>
    </row>
    <row r="52" spans="1:7">
      <c r="A52" s="9" t="s">
        <v>846</v>
      </c>
      <c r="B52" s="192">
        <v>44</v>
      </c>
      <c r="C52" s="192">
        <v>1</v>
      </c>
      <c r="D52" s="192">
        <v>41</v>
      </c>
      <c r="E52" s="192">
        <v>86</v>
      </c>
      <c r="G52" s="8">
        <f t="shared" si="1"/>
        <v>0.97777777777777775</v>
      </c>
    </row>
    <row r="53" spans="1:7">
      <c r="A53" s="9" t="s">
        <v>211</v>
      </c>
      <c r="B53" s="192">
        <v>35</v>
      </c>
      <c r="C53" s="192">
        <v>6</v>
      </c>
      <c r="D53" s="192">
        <v>26</v>
      </c>
      <c r="E53" s="192">
        <v>67</v>
      </c>
      <c r="G53" s="8">
        <f t="shared" si="1"/>
        <v>0.85365853658536583</v>
      </c>
    </row>
    <row r="54" spans="1:7">
      <c r="A54" s="7" t="s">
        <v>55</v>
      </c>
      <c r="B54" s="192">
        <v>320</v>
      </c>
      <c r="C54" s="192">
        <v>10</v>
      </c>
      <c r="D54" s="192">
        <v>181</v>
      </c>
      <c r="E54" s="192">
        <v>511</v>
      </c>
      <c r="G54" s="8">
        <f t="shared" si="1"/>
        <v>0.96969696969696972</v>
      </c>
    </row>
    <row r="55" spans="1:7">
      <c r="A55" s="9" t="s">
        <v>122</v>
      </c>
      <c r="B55" s="192">
        <v>72</v>
      </c>
      <c r="C55" s="192">
        <v>2</v>
      </c>
      <c r="D55" s="192">
        <v>29</v>
      </c>
      <c r="E55" s="192">
        <v>103</v>
      </c>
      <c r="G55" s="8">
        <f t="shared" si="1"/>
        <v>0.97297297297297303</v>
      </c>
    </row>
    <row r="56" spans="1:7">
      <c r="A56" s="9" t="s">
        <v>228</v>
      </c>
      <c r="B56" s="192">
        <v>96</v>
      </c>
      <c r="C56" s="192"/>
      <c r="D56" s="192">
        <v>86</v>
      </c>
      <c r="E56" s="192">
        <v>182</v>
      </c>
      <c r="G56" s="8">
        <f t="shared" si="1"/>
        <v>1</v>
      </c>
    </row>
    <row r="57" spans="1:7">
      <c r="A57" s="9" t="s">
        <v>731</v>
      </c>
      <c r="B57" s="192">
        <v>80</v>
      </c>
      <c r="C57" s="192">
        <v>6</v>
      </c>
      <c r="D57" s="192">
        <v>35</v>
      </c>
      <c r="E57" s="192">
        <v>121</v>
      </c>
      <c r="G57" s="8">
        <f t="shared" si="1"/>
        <v>0.93023255813953487</v>
      </c>
    </row>
    <row r="58" spans="1:7">
      <c r="A58" s="9" t="s">
        <v>728</v>
      </c>
      <c r="B58" s="192">
        <v>72</v>
      </c>
      <c r="C58" s="192">
        <v>2</v>
      </c>
      <c r="D58" s="192">
        <v>31</v>
      </c>
      <c r="E58" s="192">
        <v>105</v>
      </c>
      <c r="G58" s="8">
        <f t="shared" si="1"/>
        <v>0.97297297297297303</v>
      </c>
    </row>
    <row r="59" spans="1:7">
      <c r="A59" s="7" t="s">
        <v>154</v>
      </c>
      <c r="B59" s="192">
        <v>1220</v>
      </c>
      <c r="C59" s="192">
        <v>72</v>
      </c>
      <c r="D59" s="192">
        <v>628</v>
      </c>
      <c r="E59" s="192">
        <v>1920</v>
      </c>
      <c r="G59" s="8">
        <f t="shared" si="1"/>
        <v>0.94427244582043346</v>
      </c>
    </row>
    <row r="60" spans="1:7">
      <c r="G60" s="8" t="e">
        <f t="shared" si="1"/>
        <v>#DIV/0!</v>
      </c>
    </row>
    <row r="61" spans="1:7">
      <c r="G61" s="8" t="e">
        <f t="shared" si="1"/>
        <v>#DIV/0!</v>
      </c>
    </row>
    <row r="62" spans="1:7">
      <c r="G62" s="8" t="e">
        <f t="shared" si="1"/>
        <v>#DIV/0!</v>
      </c>
    </row>
    <row r="63" spans="1:7">
      <c r="G63" s="8" t="e">
        <f t="shared" si="1"/>
        <v>#DIV/0!</v>
      </c>
    </row>
    <row r="64" spans="1:7">
      <c r="G64" s="8" t="e">
        <f t="shared" si="1"/>
        <v>#DIV/0!</v>
      </c>
    </row>
    <row r="65" spans="7:7">
      <c r="G65" s="8" t="e">
        <f t="shared" si="1"/>
        <v>#DIV/0!</v>
      </c>
    </row>
    <row r="66" spans="7:7">
      <c r="G66" s="8" t="e">
        <f t="shared" si="1"/>
        <v>#DIV/0!</v>
      </c>
    </row>
    <row r="67" spans="7:7">
      <c r="G67" s="8" t="e">
        <f t="shared" si="1"/>
        <v>#DIV/0!</v>
      </c>
    </row>
    <row r="68" spans="7:7">
      <c r="G68" s="8" t="e">
        <f t="shared" si="1"/>
        <v>#DIV/0!</v>
      </c>
    </row>
    <row r="69" spans="7:7">
      <c r="G69" s="8" t="e">
        <f t="shared" si="1"/>
        <v>#DIV/0!</v>
      </c>
    </row>
    <row r="70" spans="7:7">
      <c r="G70" s="8" t="e">
        <f t="shared" si="1"/>
        <v>#DIV/0!</v>
      </c>
    </row>
    <row r="71" spans="7:7">
      <c r="G71" s="8" t="e">
        <f t="shared" si="1"/>
        <v>#DIV/0!</v>
      </c>
    </row>
    <row r="72" spans="7:7">
      <c r="G72" s="8" t="e">
        <f t="shared" si="1"/>
        <v>#DIV/0!</v>
      </c>
    </row>
    <row r="73" spans="7:7">
      <c r="G73" s="8" t="e">
        <f t="shared" si="1"/>
        <v>#DIV/0!</v>
      </c>
    </row>
    <row r="74" spans="7:7">
      <c r="G74" s="8" t="e">
        <f t="shared" si="1"/>
        <v>#DIV/0!</v>
      </c>
    </row>
    <row r="75" spans="7:7">
      <c r="G75" s="8" t="e">
        <f t="shared" si="1"/>
        <v>#DIV/0!</v>
      </c>
    </row>
    <row r="76" spans="7:7">
      <c r="G76" s="8" t="e">
        <f t="shared" si="1"/>
        <v>#DIV/0!</v>
      </c>
    </row>
    <row r="77" spans="7:7">
      <c r="G77" s="8" t="e">
        <f t="shared" si="1"/>
        <v>#DIV/0!</v>
      </c>
    </row>
    <row r="78" spans="7:7">
      <c r="G78" s="8" t="e">
        <f t="shared" si="1"/>
        <v>#DIV/0!</v>
      </c>
    </row>
    <row r="79" spans="7:7">
      <c r="G79" s="10"/>
    </row>
    <row r="80" spans="7:7">
      <c r="G80" s="10"/>
    </row>
    <row r="81" spans="7:7">
      <c r="G81" s="10"/>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I5978"/>
  <sheetViews>
    <sheetView topLeftCell="AU1" zoomScale="104" workbookViewId="0">
      <selection activeCell="BJ5" sqref="BJ5"/>
    </sheetView>
  </sheetViews>
  <sheetFormatPr defaultColWidth="9" defaultRowHeight="15"/>
  <cols>
    <col min="1" max="1" width="8.140625" bestFit="1" customWidth="1"/>
    <col min="2" max="2" width="11" customWidth="1"/>
    <col min="3" max="3" width="9.140625" bestFit="1" customWidth="1"/>
    <col min="4" max="4" width="25.140625" customWidth="1"/>
    <col min="5" max="5" width="9.140625" bestFit="1" customWidth="1"/>
    <col min="6" max="6" width="17.85546875" customWidth="1"/>
    <col min="15" max="16" width="14.85546875" bestFit="1" customWidth="1"/>
    <col min="17" max="17" width="9.140625" bestFit="1" customWidth="1"/>
    <col min="19" max="19" width="11" bestFit="1" customWidth="1"/>
    <col min="42" max="42" width="17" customWidth="1"/>
    <col min="47" max="47" width="13.85546875" customWidth="1"/>
    <col min="53" max="53" width="13.85546875" customWidth="1"/>
    <col min="55" max="55" width="13.85546875" customWidth="1"/>
    <col min="58" max="58" width="10.7109375" bestFit="1" customWidth="1"/>
    <col min="61" max="61" width="29.140625" customWidth="1"/>
  </cols>
  <sheetData>
    <row r="1" spans="1:61">
      <c r="A1" s="5" t="s">
        <v>155</v>
      </c>
      <c r="B1" s="5" t="s">
        <v>156</v>
      </c>
      <c r="C1" s="5" t="s">
        <v>157</v>
      </c>
      <c r="D1" s="5" t="s">
        <v>1</v>
      </c>
      <c r="E1" s="5" t="s">
        <v>158</v>
      </c>
      <c r="F1" s="5" t="s">
        <v>159</v>
      </c>
      <c r="G1" s="5" t="s">
        <v>160</v>
      </c>
      <c r="H1" s="5" t="s">
        <v>161</v>
      </c>
      <c r="I1" s="5" t="s">
        <v>162</v>
      </c>
      <c r="J1" s="5" t="s">
        <v>163</v>
      </c>
      <c r="K1" s="5" t="s">
        <v>148</v>
      </c>
      <c r="L1" s="5" t="s">
        <v>164</v>
      </c>
      <c r="M1" s="5" t="s">
        <v>165</v>
      </c>
      <c r="N1" s="5" t="s">
        <v>166</v>
      </c>
      <c r="O1" s="5" t="s">
        <v>167</v>
      </c>
      <c r="P1" s="5" t="s">
        <v>168</v>
      </c>
      <c r="Q1" s="5" t="s">
        <v>169</v>
      </c>
      <c r="R1" s="5" t="s">
        <v>170</v>
      </c>
      <c r="S1" s="5" t="s">
        <v>171</v>
      </c>
      <c r="T1" s="5" t="s">
        <v>172</v>
      </c>
      <c r="U1" s="5" t="s">
        <v>173</v>
      </c>
      <c r="V1" s="5" t="s">
        <v>174</v>
      </c>
      <c r="W1" s="5" t="s">
        <v>175</v>
      </c>
      <c r="X1" s="5" t="s">
        <v>176</v>
      </c>
      <c r="Y1" s="5" t="s">
        <v>177</v>
      </c>
      <c r="Z1" s="5" t="s">
        <v>178</v>
      </c>
      <c r="AA1" s="5" t="s">
        <v>179</v>
      </c>
      <c r="AB1" s="5" t="s">
        <v>180</v>
      </c>
      <c r="AC1" s="5" t="s">
        <v>181</v>
      </c>
      <c r="AD1" s="5" t="s">
        <v>182</v>
      </c>
      <c r="AE1" s="5" t="s">
        <v>183</v>
      </c>
      <c r="AF1" s="5" t="s">
        <v>184</v>
      </c>
      <c r="AG1" s="5" t="s">
        <v>185</v>
      </c>
      <c r="AH1" s="5" t="s">
        <v>186</v>
      </c>
      <c r="AI1" s="5" t="s">
        <v>187</v>
      </c>
      <c r="AJ1" s="5" t="s">
        <v>188</v>
      </c>
      <c r="AK1" s="5" t="s">
        <v>189</v>
      </c>
      <c r="AL1" s="5" t="s">
        <v>190</v>
      </c>
      <c r="AM1" s="5" t="s">
        <v>191</v>
      </c>
      <c r="AN1" s="5" t="s">
        <v>192</v>
      </c>
      <c r="AO1" s="5" t="s">
        <v>193</v>
      </c>
      <c r="AP1" s="5" t="s">
        <v>194</v>
      </c>
      <c r="AQ1" s="5" t="s">
        <v>195</v>
      </c>
      <c r="AR1" s="5" t="s">
        <v>196</v>
      </c>
      <c r="AS1" s="5" t="s">
        <v>197</v>
      </c>
      <c r="AT1" s="5" t="s">
        <v>198</v>
      </c>
      <c r="AU1" s="5" t="s">
        <v>199</v>
      </c>
      <c r="AV1" s="5" t="s">
        <v>200</v>
      </c>
      <c r="AW1" s="5" t="s">
        <v>201</v>
      </c>
      <c r="AX1" s="5" t="s">
        <v>202</v>
      </c>
      <c r="AY1" s="5" t="s">
        <v>203</v>
      </c>
      <c r="AZ1" s="5" t="s">
        <v>204</v>
      </c>
      <c r="BA1" s="5" t="s">
        <v>205</v>
      </c>
      <c r="BB1" s="5" t="s">
        <v>206</v>
      </c>
      <c r="BC1" s="5" t="s">
        <v>546</v>
      </c>
      <c r="BD1" s="191" t="s">
        <v>547</v>
      </c>
      <c r="BE1" s="191" t="s">
        <v>207</v>
      </c>
      <c r="BF1" s="5" t="s">
        <v>208</v>
      </c>
      <c r="BG1" s="5" t="s">
        <v>209</v>
      </c>
      <c r="BH1" s="5" t="s">
        <v>210</v>
      </c>
      <c r="BI1" s="5" t="s">
        <v>78</v>
      </c>
    </row>
    <row r="2" spans="1:61">
      <c r="A2">
        <v>1</v>
      </c>
      <c r="B2">
        <v>1002521730</v>
      </c>
      <c r="C2">
        <v>3</v>
      </c>
      <c r="D2" t="s">
        <v>45</v>
      </c>
      <c r="E2">
        <v>5</v>
      </c>
      <c r="F2" t="s">
        <v>211</v>
      </c>
      <c r="G2" t="s">
        <v>118</v>
      </c>
      <c r="H2" t="s">
        <v>212</v>
      </c>
      <c r="I2" t="s">
        <v>213</v>
      </c>
      <c r="J2" t="s">
        <v>214</v>
      </c>
      <c r="K2" t="s">
        <v>149</v>
      </c>
      <c r="L2" t="s">
        <v>215</v>
      </c>
      <c r="M2" t="s">
        <v>76</v>
      </c>
      <c r="N2" t="s">
        <v>216</v>
      </c>
      <c r="O2" s="57">
        <v>46246.468009259261</v>
      </c>
      <c r="P2" s="57">
        <v>46247.574270833335</v>
      </c>
      <c r="Q2">
        <v>69364041</v>
      </c>
      <c r="S2">
        <v>172606792157</v>
      </c>
      <c r="T2" t="s">
        <v>7922</v>
      </c>
      <c r="U2" t="s">
        <v>7923</v>
      </c>
      <c r="V2" t="s">
        <v>7924</v>
      </c>
      <c r="Z2">
        <v>117.379958108067</v>
      </c>
      <c r="AA2">
        <v>-8.4718363890345696</v>
      </c>
      <c r="AB2" t="s">
        <v>7925</v>
      </c>
      <c r="AC2" t="s">
        <v>217</v>
      </c>
      <c r="AL2" t="s">
        <v>218</v>
      </c>
      <c r="AM2" t="s">
        <v>7926</v>
      </c>
      <c r="AN2" t="s">
        <v>6</v>
      </c>
      <c r="AO2" s="57">
        <v>46364.486018518517</v>
      </c>
      <c r="AP2" s="57">
        <v>46247.333333333336</v>
      </c>
      <c r="AR2" t="s">
        <v>219</v>
      </c>
      <c r="AS2" t="s">
        <v>212</v>
      </c>
      <c r="AT2" t="s">
        <v>231</v>
      </c>
      <c r="AU2">
        <v>20260813</v>
      </c>
      <c r="AV2" t="s">
        <v>222</v>
      </c>
      <c r="AW2" t="s">
        <v>1012</v>
      </c>
      <c r="AX2" t="s">
        <v>223</v>
      </c>
      <c r="BA2" s="57">
        <v>46247.333333333336</v>
      </c>
      <c r="BB2" t="s">
        <v>7926</v>
      </c>
      <c r="BC2">
        <v>2026</v>
      </c>
      <c r="BD2">
        <v>8</v>
      </c>
      <c r="BE2">
        <v>13</v>
      </c>
      <c r="BF2" s="6">
        <f>DATE(BC2,BD2,BE2)</f>
        <v>46247</v>
      </c>
      <c r="BG2">
        <f>BF2-BA2</f>
        <v>-0.33333333333575865</v>
      </c>
      <c r="BH2" t="str">
        <f>IF(BG2=1,"COMPLY",IF(BG2&lt;1,"COMPLY","NOT COMPLY"))</f>
        <v>COMPLY</v>
      </c>
      <c r="BI2" t="str">
        <f>VLOOKUP(H2,Sheet2!$A$1:$B$270,2,FALSE)</f>
        <v>SUMBAWA</v>
      </c>
    </row>
    <row r="3" spans="1:61">
      <c r="A3">
        <v>2</v>
      </c>
      <c r="B3">
        <v>1002518863</v>
      </c>
      <c r="C3">
        <v>3</v>
      </c>
      <c r="D3" t="s">
        <v>55</v>
      </c>
      <c r="E3">
        <v>5</v>
      </c>
      <c r="F3" t="s">
        <v>228</v>
      </c>
      <c r="G3" t="s">
        <v>121</v>
      </c>
      <c r="H3" t="s">
        <v>387</v>
      </c>
      <c r="I3" t="s">
        <v>213</v>
      </c>
      <c r="J3" t="s">
        <v>214</v>
      </c>
      <c r="K3" t="s">
        <v>149</v>
      </c>
      <c r="M3" t="s">
        <v>286</v>
      </c>
      <c r="N3" t="s">
        <v>216</v>
      </c>
      <c r="O3" s="57">
        <v>46245.358611111114</v>
      </c>
      <c r="P3" s="57">
        <v>46246.809618055559</v>
      </c>
      <c r="Q3">
        <v>69362884</v>
      </c>
      <c r="S3">
        <v>152435222711</v>
      </c>
      <c r="T3" t="s">
        <v>6952</v>
      </c>
      <c r="U3" t="s">
        <v>6953</v>
      </c>
      <c r="V3" t="s">
        <v>7927</v>
      </c>
      <c r="Z3">
        <v>112.72248449999999</v>
      </c>
      <c r="AA3">
        <v>-7.1712109000000002</v>
      </c>
      <c r="AB3" t="s">
        <v>6954</v>
      </c>
      <c r="AC3" t="s">
        <v>230</v>
      </c>
      <c r="AL3" t="s">
        <v>218</v>
      </c>
      <c r="AM3" t="s">
        <v>7928</v>
      </c>
      <c r="AN3" t="s">
        <v>6</v>
      </c>
      <c r="AO3" s="57">
        <v>46334.361238425925</v>
      </c>
      <c r="AP3" s="57">
        <v>46247.333333333336</v>
      </c>
      <c r="AR3" t="s">
        <v>241</v>
      </c>
      <c r="AS3" t="s">
        <v>387</v>
      </c>
      <c r="AT3" t="s">
        <v>231</v>
      </c>
      <c r="AV3" t="s">
        <v>905</v>
      </c>
      <c r="AW3" t="s">
        <v>561</v>
      </c>
      <c r="AX3" t="s">
        <v>223</v>
      </c>
      <c r="BA3" s="57">
        <v>46247.333333333336</v>
      </c>
      <c r="BB3" t="s">
        <v>7928</v>
      </c>
      <c r="BF3" s="6" t="e">
        <f t="shared" ref="BF3:BF66" si="0">DATE(BC3,BD3,BE3)</f>
        <v>#NUM!</v>
      </c>
      <c r="BG3" t="e">
        <f t="shared" ref="BG3:BG66" si="1">BF3-BA3</f>
        <v>#NUM!</v>
      </c>
      <c r="BH3" t="e">
        <f t="shared" ref="BH3:BH66" si="2">IF(BG3=1,"COMPLY",IF(BG3&lt;1,"COMPLY","NOT COMPLY"))</f>
        <v>#NUM!</v>
      </c>
      <c r="BI3" t="str">
        <f>VLOOKUP(H3,Sheet2!$A$1:$B$270,2,FALSE)</f>
        <v>MADURA</v>
      </c>
    </row>
    <row r="4" spans="1:61">
      <c r="A4">
        <v>3</v>
      </c>
      <c r="B4">
        <v>1002511325</v>
      </c>
      <c r="C4">
        <v>3</v>
      </c>
      <c r="D4" t="s">
        <v>38</v>
      </c>
      <c r="E4">
        <v>5</v>
      </c>
      <c r="F4" t="s">
        <v>90</v>
      </c>
      <c r="G4" t="s">
        <v>96</v>
      </c>
      <c r="H4" t="s">
        <v>489</v>
      </c>
      <c r="I4" t="s">
        <v>213</v>
      </c>
      <c r="J4" t="s">
        <v>214</v>
      </c>
      <c r="K4" t="s">
        <v>149</v>
      </c>
      <c r="L4" t="s">
        <v>215</v>
      </c>
      <c r="M4" t="s">
        <v>76</v>
      </c>
      <c r="N4" t="s">
        <v>216</v>
      </c>
      <c r="O4" s="57">
        <v>46239.782592592594</v>
      </c>
      <c r="P4" s="57">
        <v>46240.656319444446</v>
      </c>
      <c r="Q4">
        <v>69359485</v>
      </c>
      <c r="S4">
        <v>152638204277</v>
      </c>
      <c r="T4" t="s">
        <v>1199</v>
      </c>
      <c r="U4" t="s">
        <v>1200</v>
      </c>
      <c r="V4" t="s">
        <v>1201</v>
      </c>
      <c r="Z4">
        <v>111.763418474533</v>
      </c>
      <c r="AA4">
        <v>-8.1063936560634104</v>
      </c>
      <c r="AB4" t="s">
        <v>1202</v>
      </c>
      <c r="AC4" t="s">
        <v>237</v>
      </c>
      <c r="AL4" t="s">
        <v>218</v>
      </c>
      <c r="AM4" t="s">
        <v>1203</v>
      </c>
      <c r="AN4" t="s">
        <v>6</v>
      </c>
      <c r="AO4" s="57">
        <v>46150.788159722222</v>
      </c>
      <c r="AP4" s="57">
        <v>46240.625</v>
      </c>
      <c r="AR4" t="s">
        <v>219</v>
      </c>
      <c r="AS4" t="s">
        <v>489</v>
      </c>
      <c r="AT4" t="s">
        <v>231</v>
      </c>
      <c r="AU4">
        <v>20260806</v>
      </c>
      <c r="AV4" t="s">
        <v>222</v>
      </c>
      <c r="AW4" t="s">
        <v>1010</v>
      </c>
      <c r="AX4" t="s">
        <v>223</v>
      </c>
      <c r="BA4" s="57">
        <v>46240.625</v>
      </c>
      <c r="BB4" t="s">
        <v>1203</v>
      </c>
      <c r="BC4">
        <v>2026</v>
      </c>
      <c r="BD4">
        <v>8</v>
      </c>
      <c r="BE4">
        <v>6</v>
      </c>
      <c r="BF4" s="6">
        <f t="shared" si="0"/>
        <v>46240</v>
      </c>
      <c r="BG4">
        <f t="shared" si="1"/>
        <v>-0.625</v>
      </c>
      <c r="BH4" t="str">
        <f t="shared" si="2"/>
        <v>COMPLY</v>
      </c>
      <c r="BI4" t="str">
        <f>VLOOKUP(H4,Sheet2!$A$1:$B$270,2,FALSE)</f>
        <v>PONOROGO</v>
      </c>
    </row>
    <row r="5" spans="1:61">
      <c r="A5">
        <v>4</v>
      </c>
      <c r="B5">
        <v>1002506693</v>
      </c>
      <c r="C5">
        <v>3</v>
      </c>
      <c r="D5" t="s">
        <v>59</v>
      </c>
      <c r="E5">
        <v>4</v>
      </c>
      <c r="F5" t="s">
        <v>224</v>
      </c>
      <c r="G5" t="s">
        <v>607</v>
      </c>
      <c r="H5" t="s">
        <v>913</v>
      </c>
      <c r="I5" t="s">
        <v>213</v>
      </c>
      <c r="J5" t="s">
        <v>214</v>
      </c>
      <c r="K5" t="s">
        <v>149</v>
      </c>
      <c r="L5" t="s">
        <v>215</v>
      </c>
      <c r="M5" t="s">
        <v>76</v>
      </c>
      <c r="N5" t="s">
        <v>216</v>
      </c>
      <c r="O5" s="57">
        <v>46238.31453703704</v>
      </c>
      <c r="P5" s="57">
        <v>46238.546435185184</v>
      </c>
      <c r="Q5">
        <v>69357861</v>
      </c>
      <c r="S5">
        <v>143385101104</v>
      </c>
      <c r="T5" t="s">
        <v>1204</v>
      </c>
      <c r="U5" t="s">
        <v>1205</v>
      </c>
      <c r="V5" t="s">
        <v>1206</v>
      </c>
      <c r="Z5">
        <v>109.313632</v>
      </c>
      <c r="AA5">
        <v>-7.6915800000000001</v>
      </c>
      <c r="AB5" t="s">
        <v>1207</v>
      </c>
      <c r="AC5" t="s">
        <v>237</v>
      </c>
      <c r="AL5" t="s">
        <v>218</v>
      </c>
      <c r="AM5" t="s">
        <v>1208</v>
      </c>
      <c r="AN5" t="s">
        <v>6</v>
      </c>
      <c r="AO5" s="57">
        <v>46120.319537037038</v>
      </c>
      <c r="AP5" s="57">
        <v>46239.333333333336</v>
      </c>
      <c r="AR5" t="s">
        <v>219</v>
      </c>
      <c r="AS5" t="s">
        <v>913</v>
      </c>
      <c r="AT5" t="s">
        <v>231</v>
      </c>
      <c r="AU5">
        <v>20260804</v>
      </c>
      <c r="AV5" t="s">
        <v>222</v>
      </c>
      <c r="AW5" t="s">
        <v>1010</v>
      </c>
      <c r="AX5" t="s">
        <v>223</v>
      </c>
      <c r="BA5" s="57">
        <v>46239.333333333336</v>
      </c>
      <c r="BB5" t="s">
        <v>1208</v>
      </c>
      <c r="BC5">
        <v>2026</v>
      </c>
      <c r="BD5">
        <v>8</v>
      </c>
      <c r="BE5">
        <v>4</v>
      </c>
      <c r="BF5" s="6">
        <f t="shared" si="0"/>
        <v>46238</v>
      </c>
      <c r="BG5">
        <f t="shared" si="1"/>
        <v>-1.3333333333357587</v>
      </c>
      <c r="BH5" t="str">
        <f t="shared" si="2"/>
        <v>COMPLY</v>
      </c>
      <c r="BI5" t="e">
        <f>VLOOKUP(H5,Sheet2!$A$1:$B$270,2,FALSE)</f>
        <v>#N/A</v>
      </c>
    </row>
    <row r="6" spans="1:61">
      <c r="A6">
        <v>5</v>
      </c>
      <c r="B6">
        <v>1002526272</v>
      </c>
      <c r="C6">
        <v>3</v>
      </c>
      <c r="D6" t="s">
        <v>45</v>
      </c>
      <c r="E6">
        <v>5</v>
      </c>
      <c r="F6" t="s">
        <v>211</v>
      </c>
      <c r="G6" t="s">
        <v>110</v>
      </c>
      <c r="H6" t="s">
        <v>249</v>
      </c>
      <c r="I6" t="s">
        <v>213</v>
      </c>
      <c r="J6" t="s">
        <v>214</v>
      </c>
      <c r="K6" t="s">
        <v>149</v>
      </c>
      <c r="L6" t="s">
        <v>215</v>
      </c>
      <c r="M6" t="s">
        <v>225</v>
      </c>
      <c r="N6" t="s">
        <v>216</v>
      </c>
      <c r="O6" s="57">
        <v>46248.499259259261</v>
      </c>
      <c r="P6" s="57">
        <v>46249.337812500002</v>
      </c>
      <c r="Q6">
        <v>69365970</v>
      </c>
      <c r="S6">
        <v>172616801882</v>
      </c>
      <c r="T6" t="s">
        <v>9773</v>
      </c>
      <c r="U6" t="s">
        <v>3744</v>
      </c>
      <c r="V6" t="s">
        <v>9774</v>
      </c>
      <c r="Z6">
        <v>118.7327141</v>
      </c>
      <c r="AA6">
        <v>-8.4568989999999999</v>
      </c>
      <c r="AB6" t="s">
        <v>9775</v>
      </c>
      <c r="AC6" t="s">
        <v>237</v>
      </c>
      <c r="AL6" t="s">
        <v>218</v>
      </c>
      <c r="AM6" t="s">
        <v>9776</v>
      </c>
      <c r="AN6" t="s">
        <v>6</v>
      </c>
      <c r="AO6" t="s">
        <v>9777</v>
      </c>
      <c r="AP6" s="57">
        <v>46249.333333333336</v>
      </c>
      <c r="AR6" t="s">
        <v>18</v>
      </c>
      <c r="AS6" t="s">
        <v>249</v>
      </c>
      <c r="AT6" t="s">
        <v>231</v>
      </c>
      <c r="AV6" t="s">
        <v>227</v>
      </c>
      <c r="AW6" t="s">
        <v>1010</v>
      </c>
      <c r="AX6" t="s">
        <v>223</v>
      </c>
      <c r="BA6" s="57">
        <v>46249.333333333336</v>
      </c>
      <c r="BB6" t="s">
        <v>9776</v>
      </c>
      <c r="BF6" s="6" t="e">
        <f t="shared" si="0"/>
        <v>#NUM!</v>
      </c>
      <c r="BG6" t="e">
        <f t="shared" si="1"/>
        <v>#NUM!</v>
      </c>
      <c r="BH6" t="e">
        <f t="shared" si="2"/>
        <v>#NUM!</v>
      </c>
      <c r="BI6" t="str">
        <f>VLOOKUP(H6,Sheet2!$A$1:$B$270,2,FALSE)</f>
        <v>BIMA</v>
      </c>
    </row>
    <row r="7" spans="1:61">
      <c r="A7">
        <v>6</v>
      </c>
      <c r="B7">
        <v>1002529791</v>
      </c>
      <c r="C7">
        <v>3</v>
      </c>
      <c r="D7" t="s">
        <v>38</v>
      </c>
      <c r="E7">
        <v>5</v>
      </c>
      <c r="F7" t="s">
        <v>90</v>
      </c>
      <c r="G7" t="s">
        <v>90</v>
      </c>
      <c r="H7" t="s">
        <v>354</v>
      </c>
      <c r="I7" t="s">
        <v>213</v>
      </c>
      <c r="J7" t="s">
        <v>214</v>
      </c>
      <c r="K7" t="s">
        <v>149</v>
      </c>
      <c r="L7" t="s">
        <v>215</v>
      </c>
      <c r="M7" t="s">
        <v>76</v>
      </c>
      <c r="N7" t="s">
        <v>216</v>
      </c>
      <c r="O7" s="57">
        <v>46250.6096875</v>
      </c>
      <c r="P7" s="57">
        <v>46251.618298611109</v>
      </c>
      <c r="Q7">
        <v>69367609</v>
      </c>
      <c r="S7">
        <v>152639219501</v>
      </c>
      <c r="T7" t="s">
        <v>9778</v>
      </c>
      <c r="U7" t="s">
        <v>9779</v>
      </c>
      <c r="V7" t="s">
        <v>9780</v>
      </c>
      <c r="Z7">
        <v>112.259882</v>
      </c>
      <c r="AA7">
        <v>-7.8231719999999996</v>
      </c>
      <c r="AB7" t="s">
        <v>9781</v>
      </c>
      <c r="AC7" t="s">
        <v>237</v>
      </c>
      <c r="AL7" t="s">
        <v>218</v>
      </c>
      <c r="AM7" t="s">
        <v>9782</v>
      </c>
      <c r="AN7" t="s">
        <v>6</v>
      </c>
      <c r="AO7" t="s">
        <v>9783</v>
      </c>
      <c r="AP7" s="57">
        <v>46251.541666666664</v>
      </c>
      <c r="AR7" t="s">
        <v>219</v>
      </c>
      <c r="AS7" t="s">
        <v>354</v>
      </c>
      <c r="AT7" t="s">
        <v>231</v>
      </c>
      <c r="AU7">
        <v>20260817</v>
      </c>
      <c r="AV7" t="s">
        <v>222</v>
      </c>
      <c r="AW7" t="s">
        <v>642</v>
      </c>
      <c r="AX7" t="s">
        <v>223</v>
      </c>
      <c r="BA7" s="57">
        <v>46251.541666666664</v>
      </c>
      <c r="BB7" t="s">
        <v>9782</v>
      </c>
      <c r="BC7">
        <v>2026</v>
      </c>
      <c r="BD7">
        <v>8</v>
      </c>
      <c r="BE7">
        <v>17</v>
      </c>
      <c r="BF7" s="6">
        <f t="shared" si="0"/>
        <v>46251</v>
      </c>
      <c r="BG7">
        <f t="shared" si="1"/>
        <v>-0.54166666666424135</v>
      </c>
      <c r="BH7" t="str">
        <f t="shared" si="2"/>
        <v>COMPLY</v>
      </c>
      <c r="BI7" t="str">
        <f>VLOOKUP(H7,Sheet2!$A$1:$B$270,2,FALSE)</f>
        <v>KEDIRI</v>
      </c>
    </row>
    <row r="8" spans="1:61">
      <c r="A8">
        <v>7</v>
      </c>
      <c r="B8">
        <v>1002512289</v>
      </c>
      <c r="C8">
        <v>3</v>
      </c>
      <c r="D8" t="s">
        <v>49</v>
      </c>
      <c r="E8">
        <v>4</v>
      </c>
      <c r="F8" t="s">
        <v>252</v>
      </c>
      <c r="G8" t="s">
        <v>553</v>
      </c>
      <c r="H8" t="s">
        <v>968</v>
      </c>
      <c r="I8" t="s">
        <v>213</v>
      </c>
      <c r="J8" t="s">
        <v>214</v>
      </c>
      <c r="K8" t="s">
        <v>149</v>
      </c>
      <c r="M8" t="s">
        <v>76</v>
      </c>
      <c r="N8" t="s">
        <v>216</v>
      </c>
      <c r="O8" s="57">
        <v>46240.538576388892</v>
      </c>
      <c r="P8" s="57">
        <v>46240.590405092589</v>
      </c>
      <c r="Q8">
        <v>69357257</v>
      </c>
      <c r="S8">
        <v>146284106910</v>
      </c>
      <c r="T8" t="s">
        <v>1209</v>
      </c>
      <c r="U8" t="s">
        <v>1210</v>
      </c>
      <c r="V8" t="s">
        <v>1211</v>
      </c>
      <c r="Z8">
        <v>109.04882600000001</v>
      </c>
      <c r="AA8">
        <v>-6.857437</v>
      </c>
      <c r="AB8" t="s">
        <v>1212</v>
      </c>
      <c r="AC8" t="s">
        <v>226</v>
      </c>
      <c r="AL8" t="s">
        <v>218</v>
      </c>
      <c r="AM8" t="s">
        <v>1213</v>
      </c>
      <c r="AN8" t="s">
        <v>6</v>
      </c>
      <c r="AO8" s="57">
        <v>46181.549212962964</v>
      </c>
      <c r="AR8" t="s">
        <v>219</v>
      </c>
      <c r="AS8" t="s">
        <v>968</v>
      </c>
      <c r="AT8" t="s">
        <v>231</v>
      </c>
      <c r="AU8">
        <v>20260806</v>
      </c>
      <c r="AV8" t="s">
        <v>222</v>
      </c>
      <c r="AW8" t="s">
        <v>560</v>
      </c>
      <c r="AX8" t="s">
        <v>223</v>
      </c>
      <c r="BA8" s="57">
        <v>46240.291666666664</v>
      </c>
      <c r="BB8" t="s">
        <v>1213</v>
      </c>
      <c r="BC8">
        <v>2026</v>
      </c>
      <c r="BD8">
        <v>8</v>
      </c>
      <c r="BE8">
        <v>6</v>
      </c>
      <c r="BF8" s="6">
        <f t="shared" si="0"/>
        <v>46240</v>
      </c>
      <c r="BG8">
        <f t="shared" si="1"/>
        <v>-0.29166666666424135</v>
      </c>
      <c r="BH8" t="str">
        <f t="shared" si="2"/>
        <v>COMPLY</v>
      </c>
      <c r="BI8" t="e">
        <f>VLOOKUP(H8,Sheet2!$A$1:$B$270,2,FALSE)</f>
        <v>#N/A</v>
      </c>
    </row>
    <row r="9" spans="1:61">
      <c r="A9">
        <v>8</v>
      </c>
      <c r="B9">
        <v>1002504852</v>
      </c>
      <c r="C9">
        <v>3</v>
      </c>
      <c r="D9" t="s">
        <v>45</v>
      </c>
      <c r="E9">
        <v>5</v>
      </c>
      <c r="F9" t="s">
        <v>211</v>
      </c>
      <c r="G9" t="s">
        <v>118</v>
      </c>
      <c r="H9" t="s">
        <v>212</v>
      </c>
      <c r="I9" t="s">
        <v>213</v>
      </c>
      <c r="J9" t="s">
        <v>214</v>
      </c>
      <c r="K9" t="s">
        <v>149</v>
      </c>
      <c r="L9" t="s">
        <v>215</v>
      </c>
      <c r="M9" t="s">
        <v>575</v>
      </c>
      <c r="N9" t="s">
        <v>216</v>
      </c>
      <c r="O9" s="57">
        <v>46235.711759259262</v>
      </c>
      <c r="P9" s="57">
        <v>46237.666296296295</v>
      </c>
      <c r="Q9">
        <v>69356869</v>
      </c>
      <c r="S9">
        <v>172606791709</v>
      </c>
      <c r="T9" t="s">
        <v>1214</v>
      </c>
      <c r="U9" t="s">
        <v>1215</v>
      </c>
      <c r="V9" t="s">
        <v>1216</v>
      </c>
      <c r="Z9">
        <v>117.4378584</v>
      </c>
      <c r="AA9">
        <v>-8.6448596000000002</v>
      </c>
      <c r="AB9" t="s">
        <v>1217</v>
      </c>
      <c r="AC9" t="s">
        <v>237</v>
      </c>
      <c r="AL9" t="s">
        <v>218</v>
      </c>
      <c r="AM9" t="s">
        <v>1218</v>
      </c>
      <c r="AN9" t="s">
        <v>6</v>
      </c>
      <c r="AO9" s="57">
        <v>46030.715254629627</v>
      </c>
      <c r="AP9" s="57">
        <v>46236.625</v>
      </c>
      <c r="AQ9" t="s">
        <v>903</v>
      </c>
      <c r="AR9" t="s">
        <v>14</v>
      </c>
      <c r="AS9" t="s">
        <v>212</v>
      </c>
      <c r="AT9" t="s">
        <v>231</v>
      </c>
      <c r="AV9" t="s">
        <v>1219</v>
      </c>
      <c r="AW9" t="s">
        <v>1010</v>
      </c>
      <c r="AX9" t="s">
        <v>223</v>
      </c>
      <c r="BA9" s="57">
        <v>46236.625</v>
      </c>
      <c r="BB9" t="s">
        <v>1218</v>
      </c>
      <c r="BF9" s="6" t="e">
        <f t="shared" si="0"/>
        <v>#NUM!</v>
      </c>
      <c r="BG9" t="e">
        <f t="shared" si="1"/>
        <v>#NUM!</v>
      </c>
      <c r="BH9" t="e">
        <f t="shared" si="2"/>
        <v>#NUM!</v>
      </c>
      <c r="BI9" t="str">
        <f>VLOOKUP(H9,Sheet2!$A$1:$B$270,2,FALSE)</f>
        <v>SUMBAWA</v>
      </c>
    </row>
    <row r="10" spans="1:61">
      <c r="A10">
        <v>9</v>
      </c>
      <c r="B10">
        <v>1002507635</v>
      </c>
      <c r="C10">
        <v>3</v>
      </c>
      <c r="D10" t="s">
        <v>59</v>
      </c>
      <c r="E10">
        <v>4</v>
      </c>
      <c r="F10" t="s">
        <v>243</v>
      </c>
      <c r="G10" t="s">
        <v>261</v>
      </c>
      <c r="H10" t="s">
        <v>262</v>
      </c>
      <c r="I10" t="s">
        <v>213</v>
      </c>
      <c r="J10" t="s">
        <v>214</v>
      </c>
      <c r="K10" t="s">
        <v>149</v>
      </c>
      <c r="M10" t="s">
        <v>970</v>
      </c>
      <c r="N10" t="s">
        <v>216</v>
      </c>
      <c r="O10" s="57">
        <v>46238.463275462964</v>
      </c>
      <c r="P10" s="57">
        <v>46238.464062500003</v>
      </c>
      <c r="Q10">
        <v>69358103</v>
      </c>
      <c r="S10">
        <v>141373127381</v>
      </c>
      <c r="T10" t="s">
        <v>1220</v>
      </c>
      <c r="Z10">
        <v>109.93055092246</v>
      </c>
      <c r="AA10">
        <v>-7.26728667952493</v>
      </c>
      <c r="AB10" t="s">
        <v>1221</v>
      </c>
      <c r="AC10" t="s">
        <v>291</v>
      </c>
      <c r="AO10" s="57">
        <v>46120.465902777774</v>
      </c>
      <c r="AR10" t="s">
        <v>6</v>
      </c>
      <c r="AS10" t="s">
        <v>262</v>
      </c>
      <c r="AT10" t="s">
        <v>231</v>
      </c>
      <c r="AV10" t="s">
        <v>971</v>
      </c>
      <c r="AW10" t="s">
        <v>1026</v>
      </c>
      <c r="AX10" t="s">
        <v>223</v>
      </c>
      <c r="BF10" s="6" t="e">
        <f t="shared" si="0"/>
        <v>#NUM!</v>
      </c>
      <c r="BG10" t="e">
        <f t="shared" si="1"/>
        <v>#NUM!</v>
      </c>
      <c r="BH10" t="e">
        <f t="shared" si="2"/>
        <v>#NUM!</v>
      </c>
      <c r="BI10" t="e">
        <f>VLOOKUP(H10,Sheet2!$A$1:$B$270,2,FALSE)</f>
        <v>#N/A</v>
      </c>
    </row>
    <row r="11" spans="1:61">
      <c r="A11">
        <v>10</v>
      </c>
      <c r="B11">
        <v>1002521320</v>
      </c>
      <c r="C11">
        <v>3</v>
      </c>
      <c r="D11" t="s">
        <v>34</v>
      </c>
      <c r="E11">
        <v>5</v>
      </c>
      <c r="F11" t="s">
        <v>573</v>
      </c>
      <c r="G11" t="s">
        <v>82</v>
      </c>
      <c r="H11" t="s">
        <v>268</v>
      </c>
      <c r="I11" t="s">
        <v>213</v>
      </c>
      <c r="J11" t="s">
        <v>214</v>
      </c>
      <c r="K11" t="s">
        <v>149</v>
      </c>
      <c r="M11" t="s">
        <v>580</v>
      </c>
      <c r="N11" t="s">
        <v>216</v>
      </c>
      <c r="O11" s="57">
        <v>46246.377627314818</v>
      </c>
      <c r="P11" s="57">
        <v>46246.772951388892</v>
      </c>
      <c r="Q11">
        <v>69358911</v>
      </c>
      <c r="T11" t="s">
        <v>1552</v>
      </c>
      <c r="V11" t="s">
        <v>6091</v>
      </c>
      <c r="Z11">
        <v>115.4341</v>
      </c>
      <c r="AA11">
        <v>-8.4644999999999992</v>
      </c>
      <c r="AB11" t="s">
        <v>1554</v>
      </c>
      <c r="AC11" t="s">
        <v>230</v>
      </c>
      <c r="AL11" t="s">
        <v>218</v>
      </c>
      <c r="AM11" t="s">
        <v>6092</v>
      </c>
      <c r="AN11" t="s">
        <v>6</v>
      </c>
      <c r="AO11" s="57">
        <v>46364.382175925923</v>
      </c>
      <c r="AP11" s="57">
        <v>46242</v>
      </c>
      <c r="AR11" t="s">
        <v>566</v>
      </c>
      <c r="AS11" t="s">
        <v>268</v>
      </c>
      <c r="AT11" t="s">
        <v>231</v>
      </c>
      <c r="AV11" t="s">
        <v>989</v>
      </c>
      <c r="AW11" t="s">
        <v>972</v>
      </c>
      <c r="AX11" t="s">
        <v>223</v>
      </c>
      <c r="BA11" s="57">
        <v>46242.625</v>
      </c>
      <c r="BB11" t="s">
        <v>6092</v>
      </c>
      <c r="BF11" s="6" t="e">
        <f t="shared" si="0"/>
        <v>#NUM!</v>
      </c>
      <c r="BG11" t="e">
        <f t="shared" si="1"/>
        <v>#NUM!</v>
      </c>
      <c r="BH11" t="e">
        <f t="shared" si="2"/>
        <v>#NUM!</v>
      </c>
      <c r="BI11" t="str">
        <f>VLOOKUP(H11,Sheet2!$A$1:$B$270,2,FALSE)</f>
        <v>KLUNGKUNG</v>
      </c>
    </row>
    <row r="12" spans="1:61">
      <c r="A12">
        <v>11</v>
      </c>
      <c r="B12">
        <v>1002528407</v>
      </c>
      <c r="C12">
        <v>3</v>
      </c>
      <c r="D12" t="s">
        <v>38</v>
      </c>
      <c r="E12">
        <v>5</v>
      </c>
      <c r="F12" t="s">
        <v>90</v>
      </c>
      <c r="G12" t="s">
        <v>93</v>
      </c>
      <c r="H12" t="s">
        <v>302</v>
      </c>
      <c r="I12" t="s">
        <v>213</v>
      </c>
      <c r="J12" t="s">
        <v>214</v>
      </c>
      <c r="K12" t="s">
        <v>149</v>
      </c>
      <c r="L12" t="s">
        <v>215</v>
      </c>
      <c r="M12" t="s">
        <v>277</v>
      </c>
      <c r="N12" t="s">
        <v>216</v>
      </c>
      <c r="O12" s="57">
        <v>46249.582604166666</v>
      </c>
      <c r="P12" s="57">
        <v>46250.629756944443</v>
      </c>
      <c r="Q12">
        <v>69366938</v>
      </c>
      <c r="S12">
        <v>152611229897</v>
      </c>
      <c r="T12" t="s">
        <v>9784</v>
      </c>
      <c r="U12" t="s">
        <v>9785</v>
      </c>
      <c r="V12" t="s">
        <v>9786</v>
      </c>
      <c r="Z12">
        <v>112.038092091679</v>
      </c>
      <c r="AA12">
        <v>-7.5985629036849902</v>
      </c>
      <c r="AB12" t="s">
        <v>9787</v>
      </c>
      <c r="AC12" t="s">
        <v>217</v>
      </c>
      <c r="AL12" t="s">
        <v>218</v>
      </c>
      <c r="AM12" t="s">
        <v>9788</v>
      </c>
      <c r="AN12" t="s">
        <v>6</v>
      </c>
      <c r="AO12" t="s">
        <v>9789</v>
      </c>
      <c r="AP12" s="57">
        <v>46250.541666666664</v>
      </c>
      <c r="AQ12" t="s">
        <v>248</v>
      </c>
      <c r="AR12" t="s">
        <v>278</v>
      </c>
      <c r="AS12" t="s">
        <v>302</v>
      </c>
      <c r="AT12" t="s">
        <v>231</v>
      </c>
      <c r="AV12" t="s">
        <v>9790</v>
      </c>
      <c r="AW12" t="s">
        <v>1023</v>
      </c>
      <c r="AX12" t="s">
        <v>223</v>
      </c>
      <c r="BA12" s="57">
        <v>46250.541666666664</v>
      </c>
      <c r="BB12" t="s">
        <v>9788</v>
      </c>
      <c r="BF12" s="6" t="e">
        <f t="shared" si="0"/>
        <v>#NUM!</v>
      </c>
      <c r="BG12" t="e">
        <f t="shared" si="1"/>
        <v>#NUM!</v>
      </c>
      <c r="BH12" t="e">
        <f t="shared" si="2"/>
        <v>#NUM!</v>
      </c>
      <c r="BI12" t="str">
        <f>VLOOKUP(H12,Sheet2!$A$1:$B$270,2,FALSE)</f>
        <v>NGANJUK</v>
      </c>
    </row>
    <row r="13" spans="1:61">
      <c r="A13">
        <v>12</v>
      </c>
      <c r="B13">
        <v>1002509679</v>
      </c>
      <c r="C13">
        <v>3</v>
      </c>
      <c r="D13" t="s">
        <v>55</v>
      </c>
      <c r="E13">
        <v>5</v>
      </c>
      <c r="F13" t="s">
        <v>265</v>
      </c>
      <c r="G13" t="s">
        <v>126</v>
      </c>
      <c r="H13" t="s">
        <v>266</v>
      </c>
      <c r="I13" t="s">
        <v>9791</v>
      </c>
      <c r="J13" t="s">
        <v>214</v>
      </c>
      <c r="K13" t="s">
        <v>149</v>
      </c>
      <c r="M13" t="s">
        <v>76</v>
      </c>
      <c r="N13" t="s">
        <v>9792</v>
      </c>
      <c r="O13" s="57">
        <v>46239.376689814817</v>
      </c>
      <c r="P13" s="57">
        <v>46239.715763888889</v>
      </c>
      <c r="Q13">
        <v>62190535</v>
      </c>
      <c r="S13">
        <v>152413167535</v>
      </c>
      <c r="T13" t="s">
        <v>9793</v>
      </c>
      <c r="U13" t="s">
        <v>9794</v>
      </c>
      <c r="V13" t="s">
        <v>9795</v>
      </c>
      <c r="Z13">
        <v>112.7501860445</v>
      </c>
      <c r="AA13">
        <v>-7.2526344967408898</v>
      </c>
      <c r="AB13" t="s">
        <v>9796</v>
      </c>
      <c r="AC13" t="s">
        <v>226</v>
      </c>
      <c r="AL13" t="s">
        <v>218</v>
      </c>
      <c r="AM13" t="s">
        <v>9796</v>
      </c>
      <c r="AN13" t="s">
        <v>6</v>
      </c>
      <c r="AO13" s="57">
        <v>46150.392326388886</v>
      </c>
      <c r="AR13" t="s">
        <v>219</v>
      </c>
      <c r="AS13" t="s">
        <v>266</v>
      </c>
      <c r="AT13" t="s">
        <v>231</v>
      </c>
      <c r="AU13">
        <v>20260805</v>
      </c>
      <c r="AV13" t="s">
        <v>222</v>
      </c>
      <c r="AW13" t="s">
        <v>9797</v>
      </c>
      <c r="AX13" t="s">
        <v>223</v>
      </c>
      <c r="BA13" s="57">
        <v>46239.520833333336</v>
      </c>
      <c r="BB13" t="s">
        <v>9796</v>
      </c>
      <c r="BC13">
        <v>2026</v>
      </c>
      <c r="BD13">
        <v>8</v>
      </c>
      <c r="BE13">
        <v>5</v>
      </c>
      <c r="BF13" s="6">
        <f t="shared" si="0"/>
        <v>46239</v>
      </c>
      <c r="BG13">
        <f t="shared" si="1"/>
        <v>-0.52083333333575865</v>
      </c>
      <c r="BH13" t="str">
        <f t="shared" si="2"/>
        <v>COMPLY</v>
      </c>
      <c r="BI13" t="str">
        <f>VLOOKUP(H13,Sheet2!$A$1:$B$270,2,FALSE)</f>
        <v>SURABAYA SELATAN</v>
      </c>
    </row>
    <row r="14" spans="1:61">
      <c r="A14">
        <v>13</v>
      </c>
      <c r="B14">
        <v>1002505980</v>
      </c>
      <c r="C14">
        <v>3</v>
      </c>
      <c r="D14" t="s">
        <v>59</v>
      </c>
      <c r="E14">
        <v>4</v>
      </c>
      <c r="F14" t="s">
        <v>224</v>
      </c>
      <c r="G14" t="s">
        <v>607</v>
      </c>
      <c r="H14" t="s">
        <v>961</v>
      </c>
      <c r="I14" t="s">
        <v>213</v>
      </c>
      <c r="J14" t="s">
        <v>214</v>
      </c>
      <c r="K14" t="s">
        <v>149</v>
      </c>
      <c r="L14" t="s">
        <v>215</v>
      </c>
      <c r="M14" t="s">
        <v>76</v>
      </c>
      <c r="N14" t="s">
        <v>216</v>
      </c>
      <c r="O14" s="57">
        <v>46237.513842592591</v>
      </c>
      <c r="P14" s="57">
        <v>46238.591446759259</v>
      </c>
      <c r="Q14">
        <v>69357450</v>
      </c>
      <c r="S14">
        <v>146391108637</v>
      </c>
      <c r="T14" t="s">
        <v>1227</v>
      </c>
      <c r="U14" t="s">
        <v>1228</v>
      </c>
      <c r="V14" t="s">
        <v>1229</v>
      </c>
      <c r="Z14">
        <v>108.77165973186401</v>
      </c>
      <c r="AA14">
        <v>-7.2986093593107597</v>
      </c>
      <c r="AB14" t="s">
        <v>1230</v>
      </c>
      <c r="AC14" t="s">
        <v>237</v>
      </c>
      <c r="AL14" t="s">
        <v>218</v>
      </c>
      <c r="AM14" t="s">
        <v>1231</v>
      </c>
      <c r="AN14" t="s">
        <v>6</v>
      </c>
      <c r="AO14" s="57">
        <v>46089.517650462964</v>
      </c>
      <c r="AP14" s="57">
        <v>46239.333333333336</v>
      </c>
      <c r="AR14" t="s">
        <v>219</v>
      </c>
      <c r="AS14" t="s">
        <v>961</v>
      </c>
      <c r="AT14" t="s">
        <v>231</v>
      </c>
      <c r="AU14">
        <v>20260804</v>
      </c>
      <c r="AV14" t="s">
        <v>222</v>
      </c>
      <c r="AW14" t="s">
        <v>238</v>
      </c>
      <c r="AX14" t="s">
        <v>223</v>
      </c>
      <c r="BA14" s="57">
        <v>46239.333333333336</v>
      </c>
      <c r="BB14" t="s">
        <v>1231</v>
      </c>
      <c r="BC14">
        <v>2026</v>
      </c>
      <c r="BD14">
        <v>8</v>
      </c>
      <c r="BE14">
        <v>4</v>
      </c>
      <c r="BF14" s="6">
        <f t="shared" si="0"/>
        <v>46238</v>
      </c>
      <c r="BG14">
        <f t="shared" si="1"/>
        <v>-1.3333333333357587</v>
      </c>
      <c r="BH14" t="str">
        <f t="shared" si="2"/>
        <v>COMPLY</v>
      </c>
      <c r="BI14" t="e">
        <f>VLOOKUP(H14,Sheet2!$A$1:$B$270,2,FALSE)</f>
        <v>#N/A</v>
      </c>
    </row>
    <row r="15" spans="1:61">
      <c r="A15">
        <v>14</v>
      </c>
      <c r="B15">
        <v>1002519170</v>
      </c>
      <c r="C15">
        <v>3</v>
      </c>
      <c r="D15" t="s">
        <v>45</v>
      </c>
      <c r="E15">
        <v>5</v>
      </c>
      <c r="F15" t="s">
        <v>211</v>
      </c>
      <c r="G15" t="s">
        <v>115</v>
      </c>
      <c r="H15" t="s">
        <v>279</v>
      </c>
      <c r="I15" t="s">
        <v>213</v>
      </c>
      <c r="J15" t="s">
        <v>214</v>
      </c>
      <c r="K15" t="s">
        <v>149</v>
      </c>
      <c r="L15" t="s">
        <v>215</v>
      </c>
      <c r="M15" t="s">
        <v>236</v>
      </c>
      <c r="N15" t="s">
        <v>216</v>
      </c>
      <c r="O15" s="57">
        <v>46245.419803240744</v>
      </c>
      <c r="P15" s="57">
        <v>46245.577268518522</v>
      </c>
      <c r="Q15">
        <v>69361492</v>
      </c>
      <c r="T15" t="s">
        <v>5009</v>
      </c>
      <c r="V15" t="s">
        <v>5011</v>
      </c>
      <c r="Z15">
        <v>116.40271</v>
      </c>
      <c r="AA15">
        <v>-8.6959169999999997</v>
      </c>
      <c r="AB15" t="s">
        <v>5012</v>
      </c>
      <c r="AC15" t="s">
        <v>1013</v>
      </c>
      <c r="AL15" t="s">
        <v>218</v>
      </c>
      <c r="AM15" t="s">
        <v>5013</v>
      </c>
      <c r="AN15" t="s">
        <v>6</v>
      </c>
      <c r="AO15" s="57">
        <v>46334.42396990741</v>
      </c>
      <c r="AP15" s="57">
        <v>46243</v>
      </c>
      <c r="AR15" t="s">
        <v>312</v>
      </c>
      <c r="AS15" t="s">
        <v>279</v>
      </c>
      <c r="AT15" t="s">
        <v>231</v>
      </c>
      <c r="AV15" t="s">
        <v>6955</v>
      </c>
      <c r="AW15" t="s">
        <v>1014</v>
      </c>
      <c r="AX15" t="s">
        <v>223</v>
      </c>
      <c r="BA15" s="57">
        <v>46243.541666666664</v>
      </c>
      <c r="BB15" t="s">
        <v>5013</v>
      </c>
      <c r="BF15" s="6" t="e">
        <f t="shared" si="0"/>
        <v>#NUM!</v>
      </c>
      <c r="BG15" t="e">
        <f t="shared" si="1"/>
        <v>#NUM!</v>
      </c>
      <c r="BH15" t="e">
        <f t="shared" si="2"/>
        <v>#NUM!</v>
      </c>
      <c r="BI15" t="str">
        <f>VLOOKUP(H15,Sheet2!$A$1:$B$270,2,FALSE)</f>
        <v>SELONG</v>
      </c>
    </row>
    <row r="16" spans="1:61">
      <c r="A16">
        <v>15</v>
      </c>
      <c r="B16">
        <v>1002515515</v>
      </c>
      <c r="C16">
        <v>3</v>
      </c>
      <c r="D16" t="s">
        <v>49</v>
      </c>
      <c r="E16">
        <v>4</v>
      </c>
      <c r="F16" t="s">
        <v>246</v>
      </c>
      <c r="G16" t="s">
        <v>549</v>
      </c>
      <c r="H16" t="s">
        <v>5682</v>
      </c>
      <c r="I16" t="s">
        <v>9798</v>
      </c>
      <c r="J16" t="s">
        <v>214</v>
      </c>
      <c r="K16" t="s">
        <v>149</v>
      </c>
      <c r="M16" t="s">
        <v>933</v>
      </c>
      <c r="N16" t="s">
        <v>9799</v>
      </c>
      <c r="O16" s="57">
        <v>46241.822662037041</v>
      </c>
      <c r="P16" s="57">
        <v>46246.606261574074</v>
      </c>
      <c r="Q16">
        <v>69361185</v>
      </c>
      <c r="S16">
        <v>141409102109</v>
      </c>
      <c r="T16" t="s">
        <v>9800</v>
      </c>
      <c r="U16" t="s">
        <v>9801</v>
      </c>
      <c r="V16" t="s">
        <v>9802</v>
      </c>
      <c r="Z16">
        <v>110.04425000000001</v>
      </c>
      <c r="AA16">
        <v>-7.0951940000000002</v>
      </c>
      <c r="AB16" t="s">
        <v>9803</v>
      </c>
      <c r="AC16" t="s">
        <v>9804</v>
      </c>
      <c r="AL16" t="s">
        <v>218</v>
      </c>
      <c r="AM16" t="s">
        <v>9803</v>
      </c>
      <c r="AN16" t="s">
        <v>6</v>
      </c>
      <c r="AO16" s="57">
        <v>46211.829861111109</v>
      </c>
      <c r="AQ16" t="s">
        <v>248</v>
      </c>
      <c r="AR16" t="s">
        <v>12</v>
      </c>
      <c r="AS16" t="s">
        <v>5682</v>
      </c>
      <c r="AT16" t="s">
        <v>231</v>
      </c>
      <c r="AV16" t="s">
        <v>917</v>
      </c>
      <c r="AW16" t="s">
        <v>9797</v>
      </c>
      <c r="AX16" t="s">
        <v>223</v>
      </c>
      <c r="BA16" s="57">
        <v>46244.583333333336</v>
      </c>
      <c r="BB16" t="s">
        <v>9803</v>
      </c>
      <c r="BF16" s="6" t="e">
        <f t="shared" si="0"/>
        <v>#NUM!</v>
      </c>
      <c r="BG16" t="e">
        <f t="shared" si="1"/>
        <v>#NUM!</v>
      </c>
      <c r="BH16" t="e">
        <f t="shared" si="2"/>
        <v>#NUM!</v>
      </c>
      <c r="BI16" t="e">
        <f>VLOOKUP(H16,Sheet2!$A$1:$B$270,2,FALSE)</f>
        <v>#N/A</v>
      </c>
    </row>
    <row r="17" spans="1:61">
      <c r="A17">
        <v>16</v>
      </c>
      <c r="B17">
        <v>1002512636</v>
      </c>
      <c r="C17">
        <v>3</v>
      </c>
      <c r="D17" t="s">
        <v>45</v>
      </c>
      <c r="E17">
        <v>5</v>
      </c>
      <c r="F17" t="s">
        <v>113</v>
      </c>
      <c r="G17" t="s">
        <v>111</v>
      </c>
      <c r="H17" t="s">
        <v>347</v>
      </c>
      <c r="I17" t="s">
        <v>9791</v>
      </c>
      <c r="J17" t="s">
        <v>214</v>
      </c>
      <c r="K17" t="s">
        <v>149</v>
      </c>
      <c r="M17" t="s">
        <v>933</v>
      </c>
      <c r="N17" t="s">
        <v>9792</v>
      </c>
      <c r="O17" s="57">
        <v>46240.59516203704</v>
      </c>
      <c r="P17" s="57">
        <v>46248.37777777778</v>
      </c>
      <c r="Q17">
        <v>69360024</v>
      </c>
      <c r="S17">
        <v>172511797089</v>
      </c>
      <c r="T17" t="s">
        <v>9805</v>
      </c>
      <c r="U17" t="s">
        <v>9806</v>
      </c>
      <c r="V17" t="s">
        <v>9807</v>
      </c>
      <c r="Z17">
        <v>121.26620638222499</v>
      </c>
      <c r="AA17">
        <v>-8.56523375687628</v>
      </c>
      <c r="AB17" t="s">
        <v>9808</v>
      </c>
      <c r="AC17" t="s">
        <v>291</v>
      </c>
      <c r="AL17" t="s">
        <v>218</v>
      </c>
      <c r="AM17" t="s">
        <v>214</v>
      </c>
      <c r="AN17" t="s">
        <v>6</v>
      </c>
      <c r="AO17" s="57">
        <v>46181.601423611108</v>
      </c>
      <c r="AQ17" t="s">
        <v>1033</v>
      </c>
      <c r="AR17" t="s">
        <v>12</v>
      </c>
      <c r="AS17" t="s">
        <v>347</v>
      </c>
      <c r="AT17" t="s">
        <v>231</v>
      </c>
      <c r="AV17" t="s">
        <v>917</v>
      </c>
      <c r="AW17" t="s">
        <v>9797</v>
      </c>
      <c r="AX17" t="s">
        <v>223</v>
      </c>
      <c r="BA17" s="57">
        <v>46240.5</v>
      </c>
      <c r="BB17" t="s">
        <v>214</v>
      </c>
      <c r="BF17" s="6" t="e">
        <f t="shared" si="0"/>
        <v>#NUM!</v>
      </c>
      <c r="BG17" t="e">
        <f t="shared" si="1"/>
        <v>#NUM!</v>
      </c>
      <c r="BH17" t="e">
        <f t="shared" si="2"/>
        <v>#NUM!</v>
      </c>
      <c r="BI17" t="str">
        <f>VLOOKUP(H17,Sheet2!$A$1:$B$270,2,FALSE)</f>
        <v>ENDE</v>
      </c>
    </row>
    <row r="18" spans="1:61">
      <c r="A18">
        <v>17</v>
      </c>
      <c r="B18">
        <v>1002505392</v>
      </c>
      <c r="C18">
        <v>3</v>
      </c>
      <c r="D18" t="s">
        <v>55</v>
      </c>
      <c r="E18">
        <v>5</v>
      </c>
      <c r="F18" t="s">
        <v>228</v>
      </c>
      <c r="G18" t="s">
        <v>121</v>
      </c>
      <c r="H18" t="s">
        <v>447</v>
      </c>
      <c r="I18" t="s">
        <v>213</v>
      </c>
      <c r="J18" t="s">
        <v>214</v>
      </c>
      <c r="K18" t="s">
        <v>149</v>
      </c>
      <c r="L18" t="s">
        <v>215</v>
      </c>
      <c r="M18" t="s">
        <v>76</v>
      </c>
      <c r="N18" t="s">
        <v>216</v>
      </c>
      <c r="O18" s="57">
        <v>46236.724953703706</v>
      </c>
      <c r="P18" s="57">
        <v>46237.72283564815</v>
      </c>
      <c r="Q18">
        <v>69357105</v>
      </c>
      <c r="S18">
        <v>152438901261</v>
      </c>
      <c r="T18" t="s">
        <v>1237</v>
      </c>
      <c r="U18" t="s">
        <v>1238</v>
      </c>
      <c r="V18" t="s">
        <v>1239</v>
      </c>
      <c r="Z18">
        <v>113.339274935424</v>
      </c>
      <c r="AA18">
        <v>-7.1195809693231</v>
      </c>
      <c r="AB18" t="s">
        <v>1240</v>
      </c>
      <c r="AC18" t="s">
        <v>217</v>
      </c>
      <c r="AL18" t="s">
        <v>218</v>
      </c>
      <c r="AM18" t="s">
        <v>1241</v>
      </c>
      <c r="AN18" t="s">
        <v>6</v>
      </c>
      <c r="AO18" s="57">
        <v>46061.725821759261</v>
      </c>
      <c r="AP18" s="57">
        <v>46237.625</v>
      </c>
      <c r="AR18" t="s">
        <v>219</v>
      </c>
      <c r="AS18" t="s">
        <v>447</v>
      </c>
      <c r="AT18" t="s">
        <v>221</v>
      </c>
      <c r="AU18">
        <v>20260803</v>
      </c>
      <c r="AV18" t="s">
        <v>222</v>
      </c>
      <c r="AW18" t="s">
        <v>979</v>
      </c>
      <c r="AX18" t="s">
        <v>223</v>
      </c>
      <c r="BA18" s="57">
        <v>46237.625</v>
      </c>
      <c r="BB18" t="s">
        <v>1241</v>
      </c>
      <c r="BC18">
        <v>2026</v>
      </c>
      <c r="BD18">
        <v>8</v>
      </c>
      <c r="BE18">
        <v>3</v>
      </c>
      <c r="BF18" s="6">
        <f t="shared" si="0"/>
        <v>46237</v>
      </c>
      <c r="BG18">
        <f t="shared" si="1"/>
        <v>-0.625</v>
      </c>
      <c r="BH18" t="str">
        <f t="shared" si="2"/>
        <v>COMPLY</v>
      </c>
      <c r="BI18" t="str">
        <f>VLOOKUP(H18,Sheet2!$A$1:$B$270,2,FALSE)</f>
        <v>MADURA</v>
      </c>
    </row>
    <row r="19" spans="1:61">
      <c r="A19">
        <v>18</v>
      </c>
      <c r="B19">
        <v>1002525741</v>
      </c>
      <c r="C19">
        <v>3</v>
      </c>
      <c r="D19" t="s">
        <v>55</v>
      </c>
      <c r="E19">
        <v>5</v>
      </c>
      <c r="F19" t="s">
        <v>228</v>
      </c>
      <c r="G19" t="s">
        <v>127</v>
      </c>
      <c r="H19" t="s">
        <v>432</v>
      </c>
      <c r="I19" t="s">
        <v>213</v>
      </c>
      <c r="J19" t="s">
        <v>214</v>
      </c>
      <c r="K19" t="s">
        <v>149</v>
      </c>
      <c r="L19" t="s">
        <v>215</v>
      </c>
      <c r="M19" t="s">
        <v>76</v>
      </c>
      <c r="N19" t="s">
        <v>216</v>
      </c>
      <c r="O19" s="57">
        <v>46248.415937500002</v>
      </c>
      <c r="P19" s="57">
        <v>46249.58084490741</v>
      </c>
      <c r="Q19">
        <v>69365739</v>
      </c>
      <c r="S19">
        <v>152427205708</v>
      </c>
      <c r="T19" t="s">
        <v>9809</v>
      </c>
      <c r="U19" t="s">
        <v>9810</v>
      </c>
      <c r="V19" t="s">
        <v>9811</v>
      </c>
      <c r="Z19">
        <v>113.578415997326</v>
      </c>
      <c r="AA19">
        <v>-6.9802076437713998</v>
      </c>
      <c r="AB19" t="s">
        <v>9812</v>
      </c>
      <c r="AC19" t="s">
        <v>217</v>
      </c>
      <c r="AL19" t="s">
        <v>218</v>
      </c>
      <c r="AM19" t="s">
        <v>9813</v>
      </c>
      <c r="AN19" t="s">
        <v>6</v>
      </c>
      <c r="AO19" t="s">
        <v>9814</v>
      </c>
      <c r="AP19" s="57">
        <v>46249.333333333336</v>
      </c>
      <c r="AR19" t="s">
        <v>219</v>
      </c>
      <c r="AS19" t="s">
        <v>432</v>
      </c>
      <c r="AT19" t="s">
        <v>231</v>
      </c>
      <c r="AU19">
        <v>20260815</v>
      </c>
      <c r="AV19" t="s">
        <v>222</v>
      </c>
      <c r="AW19" t="s">
        <v>1021</v>
      </c>
      <c r="AX19" t="s">
        <v>223</v>
      </c>
      <c r="BA19" s="57">
        <v>46249.333333333336</v>
      </c>
      <c r="BB19" t="s">
        <v>9813</v>
      </c>
      <c r="BC19">
        <v>2026</v>
      </c>
      <c r="BD19">
        <v>8</v>
      </c>
      <c r="BE19">
        <v>15</v>
      </c>
      <c r="BF19" s="6">
        <f t="shared" si="0"/>
        <v>46249</v>
      </c>
      <c r="BG19">
        <f t="shared" si="1"/>
        <v>-0.33333333333575865</v>
      </c>
      <c r="BH19" t="str">
        <f t="shared" si="2"/>
        <v>COMPLY</v>
      </c>
      <c r="BI19" t="str">
        <f>VLOOKUP(H19,Sheet2!$A$1:$B$270,2,FALSE)</f>
        <v>MADURA</v>
      </c>
    </row>
    <row r="20" spans="1:61">
      <c r="A20">
        <v>19</v>
      </c>
      <c r="B20">
        <v>1002527385</v>
      </c>
      <c r="C20">
        <v>3</v>
      </c>
      <c r="D20" t="s">
        <v>38</v>
      </c>
      <c r="E20">
        <v>5</v>
      </c>
      <c r="F20" t="s">
        <v>250</v>
      </c>
      <c r="G20" t="s">
        <v>87</v>
      </c>
      <c r="H20" t="s">
        <v>449</v>
      </c>
      <c r="I20" t="s">
        <v>213</v>
      </c>
      <c r="J20" t="s">
        <v>214</v>
      </c>
      <c r="K20" t="s">
        <v>149</v>
      </c>
      <c r="L20" t="s">
        <v>215</v>
      </c>
      <c r="M20" t="s">
        <v>286</v>
      </c>
      <c r="N20" t="s">
        <v>216</v>
      </c>
      <c r="O20" s="57">
        <v>46248.754131944443</v>
      </c>
      <c r="P20" s="57">
        <v>46249.509745370371</v>
      </c>
      <c r="Q20">
        <v>69366448</v>
      </c>
      <c r="S20">
        <v>152710214230</v>
      </c>
      <c r="T20" t="s">
        <v>9815</v>
      </c>
      <c r="U20" t="s">
        <v>9816</v>
      </c>
      <c r="V20" t="s">
        <v>9817</v>
      </c>
      <c r="Z20">
        <v>112.766260488439</v>
      </c>
      <c r="AA20">
        <v>-7.9471624627403497</v>
      </c>
      <c r="AB20" t="s">
        <v>9818</v>
      </c>
      <c r="AC20" t="s">
        <v>237</v>
      </c>
      <c r="AL20" t="s">
        <v>218</v>
      </c>
      <c r="AM20" t="s">
        <v>9819</v>
      </c>
      <c r="AN20" t="s">
        <v>6</v>
      </c>
      <c r="AO20" t="s">
        <v>9820</v>
      </c>
      <c r="AP20" s="57">
        <v>46249.625</v>
      </c>
      <c r="AR20" t="s">
        <v>241</v>
      </c>
      <c r="AS20" t="s">
        <v>449</v>
      </c>
      <c r="AT20" t="s">
        <v>221</v>
      </c>
      <c r="AV20" t="s">
        <v>905</v>
      </c>
      <c r="AW20" t="s">
        <v>979</v>
      </c>
      <c r="AX20" t="s">
        <v>223</v>
      </c>
      <c r="BA20" s="57">
        <v>46249.625</v>
      </c>
      <c r="BB20" t="s">
        <v>9819</v>
      </c>
      <c r="BF20" s="6" t="e">
        <f t="shared" si="0"/>
        <v>#NUM!</v>
      </c>
      <c r="BG20" t="e">
        <f t="shared" si="1"/>
        <v>#NUM!</v>
      </c>
      <c r="BH20" t="e">
        <f t="shared" si="2"/>
        <v>#NUM!</v>
      </c>
      <c r="BI20" t="str">
        <f>VLOOKUP(H20,Sheet2!$A$1:$B$270,2,FALSE)</f>
        <v>BATU</v>
      </c>
    </row>
    <row r="21" spans="1:61">
      <c r="A21">
        <v>20</v>
      </c>
      <c r="B21">
        <v>1002510478</v>
      </c>
      <c r="C21">
        <v>3</v>
      </c>
      <c r="D21" t="s">
        <v>59</v>
      </c>
      <c r="E21">
        <v>4</v>
      </c>
      <c r="F21" t="s">
        <v>567</v>
      </c>
      <c r="G21" t="s">
        <v>1001</v>
      </c>
      <c r="H21" t="s">
        <v>1002</v>
      </c>
      <c r="I21" t="s">
        <v>213</v>
      </c>
      <c r="J21" t="s">
        <v>214</v>
      </c>
      <c r="K21" t="s">
        <v>149</v>
      </c>
      <c r="L21" t="s">
        <v>215</v>
      </c>
      <c r="M21" t="s">
        <v>236</v>
      </c>
      <c r="N21" t="s">
        <v>216</v>
      </c>
      <c r="O21" s="57">
        <v>46239.550567129627</v>
      </c>
      <c r="P21" s="57">
        <v>46250.485451388886</v>
      </c>
      <c r="Q21">
        <v>69354224</v>
      </c>
      <c r="T21" t="s">
        <v>1134</v>
      </c>
      <c r="V21" t="s">
        <v>1135</v>
      </c>
      <c r="Z21">
        <v>110.475126</v>
      </c>
      <c r="AA21">
        <v>-7.9772210000000001</v>
      </c>
      <c r="AB21" t="s">
        <v>1136</v>
      </c>
      <c r="AC21" t="s">
        <v>237</v>
      </c>
      <c r="AL21" t="s">
        <v>218</v>
      </c>
      <c r="AM21" t="s">
        <v>1137</v>
      </c>
      <c r="AN21" t="s">
        <v>6</v>
      </c>
      <c r="AO21" s="57">
        <v>46150.559479166666</v>
      </c>
      <c r="AP21" s="57">
        <v>46233</v>
      </c>
      <c r="AR21" t="s">
        <v>312</v>
      </c>
      <c r="AS21" t="s">
        <v>1002</v>
      </c>
      <c r="AT21" t="s">
        <v>231</v>
      </c>
      <c r="AV21" t="s">
        <v>5539</v>
      </c>
      <c r="AW21" t="s">
        <v>551</v>
      </c>
      <c r="AX21" t="s">
        <v>223</v>
      </c>
      <c r="BA21" s="57">
        <v>46233.541666666664</v>
      </c>
      <c r="BB21" t="s">
        <v>1137</v>
      </c>
      <c r="BF21" s="6" t="e">
        <f t="shared" si="0"/>
        <v>#NUM!</v>
      </c>
      <c r="BG21" t="e">
        <f t="shared" si="1"/>
        <v>#NUM!</v>
      </c>
      <c r="BH21" t="e">
        <f t="shared" si="2"/>
        <v>#NUM!</v>
      </c>
      <c r="BI21" t="e">
        <f>VLOOKUP(H21,Sheet2!$A$1:$B$270,2,FALSE)</f>
        <v>#N/A</v>
      </c>
    </row>
    <row r="22" spans="1:61">
      <c r="A22">
        <v>21</v>
      </c>
      <c r="B22">
        <v>1002512830</v>
      </c>
      <c r="C22">
        <v>3</v>
      </c>
      <c r="D22" t="s">
        <v>34</v>
      </c>
      <c r="E22">
        <v>5</v>
      </c>
      <c r="F22" t="s">
        <v>585</v>
      </c>
      <c r="G22" t="s">
        <v>83</v>
      </c>
      <c r="H22" t="s">
        <v>389</v>
      </c>
      <c r="I22" t="s">
        <v>213</v>
      </c>
      <c r="J22" t="s">
        <v>214</v>
      </c>
      <c r="K22" t="s">
        <v>149</v>
      </c>
      <c r="L22" t="s">
        <v>215</v>
      </c>
      <c r="M22" t="s">
        <v>575</v>
      </c>
      <c r="N22" t="s">
        <v>216</v>
      </c>
      <c r="O22" s="57">
        <v>46240.631203703706</v>
      </c>
      <c r="P22" s="57">
        <v>46243.678819444445</v>
      </c>
      <c r="Q22">
        <v>69360114</v>
      </c>
      <c r="S22">
        <v>172422212689</v>
      </c>
      <c r="T22" t="s">
        <v>1242</v>
      </c>
      <c r="U22" t="s">
        <v>1243</v>
      </c>
      <c r="V22" t="s">
        <v>1244</v>
      </c>
      <c r="Z22">
        <v>115.25310570000001</v>
      </c>
      <c r="AA22">
        <v>-8.6396125000000001</v>
      </c>
      <c r="AB22" t="s">
        <v>1245</v>
      </c>
      <c r="AC22" t="s">
        <v>237</v>
      </c>
      <c r="AL22" t="s">
        <v>218</v>
      </c>
      <c r="AM22" t="s">
        <v>1246</v>
      </c>
      <c r="AN22" t="s">
        <v>6</v>
      </c>
      <c r="AO22" s="57">
        <v>46181.642870370371</v>
      </c>
      <c r="AP22" s="57">
        <v>46241.541666666664</v>
      </c>
      <c r="AQ22" t="s">
        <v>248</v>
      </c>
      <c r="AR22" t="s">
        <v>14</v>
      </c>
      <c r="AS22" t="s">
        <v>389</v>
      </c>
      <c r="AT22" t="s">
        <v>231</v>
      </c>
      <c r="AV22" t="s">
        <v>4451</v>
      </c>
      <c r="AW22" t="s">
        <v>1018</v>
      </c>
      <c r="AX22" t="s">
        <v>223</v>
      </c>
      <c r="BA22" s="57">
        <v>46241.541666666664</v>
      </c>
      <c r="BB22" t="s">
        <v>1246</v>
      </c>
      <c r="BF22" s="6" t="e">
        <f t="shared" si="0"/>
        <v>#NUM!</v>
      </c>
      <c r="BG22" t="e">
        <f t="shared" si="1"/>
        <v>#NUM!</v>
      </c>
      <c r="BH22" t="e">
        <f t="shared" si="2"/>
        <v>#NUM!</v>
      </c>
      <c r="BI22" t="str">
        <f>VLOOKUP(H22,Sheet2!$A$1:$B$270,2,FALSE)</f>
        <v>SANUR</v>
      </c>
    </row>
    <row r="23" spans="1:61">
      <c r="A23">
        <v>22</v>
      </c>
      <c r="B23">
        <v>1002530394</v>
      </c>
      <c r="C23">
        <v>3</v>
      </c>
      <c r="D23" t="s">
        <v>55</v>
      </c>
      <c r="E23">
        <v>5</v>
      </c>
      <c r="F23" t="s">
        <v>228</v>
      </c>
      <c r="G23" t="s">
        <v>127</v>
      </c>
      <c r="H23" t="s">
        <v>229</v>
      </c>
      <c r="I23" t="s">
        <v>213</v>
      </c>
      <c r="J23" t="s">
        <v>214</v>
      </c>
      <c r="K23" t="s">
        <v>149</v>
      </c>
      <c r="L23" t="s">
        <v>215</v>
      </c>
      <c r="M23" t="s">
        <v>277</v>
      </c>
      <c r="N23" t="s">
        <v>216</v>
      </c>
      <c r="O23" s="57">
        <v>46251.339537037034</v>
      </c>
      <c r="P23" s="57">
        <v>46252.350787037038</v>
      </c>
      <c r="Q23">
        <v>69367813</v>
      </c>
      <c r="S23">
        <v>152426928248</v>
      </c>
      <c r="T23" t="s">
        <v>9821</v>
      </c>
      <c r="U23" t="s">
        <v>9822</v>
      </c>
      <c r="V23" t="s">
        <v>9823</v>
      </c>
      <c r="Z23">
        <v>113.41681960970099</v>
      </c>
      <c r="AA23">
        <v>-7.1278376208904897</v>
      </c>
      <c r="AB23" t="s">
        <v>9824</v>
      </c>
      <c r="AC23" t="s">
        <v>217</v>
      </c>
      <c r="AL23" t="s">
        <v>218</v>
      </c>
      <c r="AM23" t="s">
        <v>9825</v>
      </c>
      <c r="AN23" t="s">
        <v>6</v>
      </c>
      <c r="AO23" t="s">
        <v>9826</v>
      </c>
      <c r="AP23" s="57">
        <v>46252.333333333336</v>
      </c>
      <c r="AR23" t="s">
        <v>9827</v>
      </c>
      <c r="AS23" t="s">
        <v>229</v>
      </c>
      <c r="AT23" t="s">
        <v>231</v>
      </c>
      <c r="AV23" t="s">
        <v>9828</v>
      </c>
      <c r="AW23" t="s">
        <v>1023</v>
      </c>
      <c r="AX23" t="s">
        <v>223</v>
      </c>
      <c r="BA23" s="57">
        <v>46252.333333333336</v>
      </c>
      <c r="BB23" t="s">
        <v>9825</v>
      </c>
      <c r="BF23" s="6" t="e">
        <f t="shared" si="0"/>
        <v>#NUM!</v>
      </c>
      <c r="BG23" t="e">
        <f t="shared" si="1"/>
        <v>#NUM!</v>
      </c>
      <c r="BH23" t="e">
        <f t="shared" si="2"/>
        <v>#NUM!</v>
      </c>
      <c r="BI23" t="str">
        <f>VLOOKUP(H23,Sheet2!$A$1:$B$270,2,FALSE)</f>
        <v>MADURA</v>
      </c>
    </row>
    <row r="24" spans="1:61">
      <c r="A24">
        <v>23</v>
      </c>
      <c r="B24">
        <v>1002506284</v>
      </c>
      <c r="C24">
        <v>3</v>
      </c>
      <c r="D24" t="s">
        <v>34</v>
      </c>
      <c r="E24">
        <v>5</v>
      </c>
      <c r="F24" t="s">
        <v>585</v>
      </c>
      <c r="G24" t="s">
        <v>86</v>
      </c>
      <c r="H24" t="s">
        <v>305</v>
      </c>
      <c r="I24" t="s">
        <v>213</v>
      </c>
      <c r="J24" t="s">
        <v>214</v>
      </c>
      <c r="K24" t="s">
        <v>149</v>
      </c>
      <c r="M24" t="s">
        <v>575</v>
      </c>
      <c r="N24" t="s">
        <v>1016</v>
      </c>
      <c r="O24" s="57">
        <v>46237.611759259256</v>
      </c>
      <c r="P24" s="57">
        <v>46239.445277777777</v>
      </c>
      <c r="Q24">
        <v>69357651</v>
      </c>
      <c r="S24">
        <v>172416797776</v>
      </c>
      <c r="T24" t="s">
        <v>1247</v>
      </c>
      <c r="U24" t="s">
        <v>1248</v>
      </c>
      <c r="V24" t="s">
        <v>1249</v>
      </c>
      <c r="Z24">
        <v>115.1821587</v>
      </c>
      <c r="AA24">
        <v>-8.6756408999999994</v>
      </c>
      <c r="AB24" t="s">
        <v>1250</v>
      </c>
      <c r="AC24" t="s">
        <v>226</v>
      </c>
      <c r="AL24" t="s">
        <v>218</v>
      </c>
      <c r="AM24" t="s">
        <v>1251</v>
      </c>
      <c r="AN24" t="s">
        <v>6</v>
      </c>
      <c r="AO24" s="57">
        <v>46089.621736111112</v>
      </c>
      <c r="AP24" s="57">
        <v>46238.541666666664</v>
      </c>
      <c r="AQ24" t="s">
        <v>248</v>
      </c>
      <c r="AR24" t="s">
        <v>14</v>
      </c>
      <c r="AS24" t="s">
        <v>305</v>
      </c>
      <c r="AT24" t="s">
        <v>231</v>
      </c>
      <c r="AV24" t="s">
        <v>1252</v>
      </c>
      <c r="AW24" t="s">
        <v>596</v>
      </c>
      <c r="AX24" t="s">
        <v>223</v>
      </c>
      <c r="BA24" s="57">
        <v>46238.541666666664</v>
      </c>
      <c r="BB24" t="s">
        <v>1251</v>
      </c>
      <c r="BF24" s="6" t="e">
        <f t="shared" si="0"/>
        <v>#NUM!</v>
      </c>
      <c r="BG24" t="e">
        <f t="shared" si="1"/>
        <v>#NUM!</v>
      </c>
      <c r="BH24" t="e">
        <f t="shared" si="2"/>
        <v>#NUM!</v>
      </c>
      <c r="BI24" t="str">
        <f>VLOOKUP(H24,Sheet2!$A$1:$B$270,2,FALSE)</f>
        <v>UBUNG</v>
      </c>
    </row>
    <row r="25" spans="1:61">
      <c r="A25">
        <v>24</v>
      </c>
      <c r="B25">
        <v>1002527931</v>
      </c>
      <c r="C25">
        <v>3</v>
      </c>
      <c r="D25" t="s">
        <v>42</v>
      </c>
      <c r="E25">
        <v>5</v>
      </c>
      <c r="F25" t="s">
        <v>102</v>
      </c>
      <c r="G25" t="s">
        <v>100</v>
      </c>
      <c r="H25" t="s">
        <v>443</v>
      </c>
      <c r="I25" t="s">
        <v>213</v>
      </c>
      <c r="J25" t="s">
        <v>214</v>
      </c>
      <c r="K25" t="s">
        <v>149</v>
      </c>
      <c r="L25" t="s">
        <v>606</v>
      </c>
      <c r="M25" t="s">
        <v>240</v>
      </c>
      <c r="N25" t="s">
        <v>216</v>
      </c>
      <c r="O25" s="57">
        <v>46249.445115740738</v>
      </c>
      <c r="P25" s="57">
        <v>46249.445856481485</v>
      </c>
      <c r="Q25">
        <v>69366644</v>
      </c>
      <c r="R25">
        <v>3322011035</v>
      </c>
      <c r="S25">
        <v>152526201036</v>
      </c>
      <c r="T25" t="s">
        <v>9829</v>
      </c>
      <c r="U25" t="s">
        <v>9830</v>
      </c>
      <c r="V25" t="s">
        <v>9831</v>
      </c>
      <c r="Z25">
        <v>114.04859509900599</v>
      </c>
      <c r="AA25">
        <v>-7.7791233712169898</v>
      </c>
      <c r="AB25" t="s">
        <v>9832</v>
      </c>
      <c r="AC25" t="s">
        <v>237</v>
      </c>
      <c r="AL25" t="s">
        <v>218</v>
      </c>
      <c r="AM25" t="s">
        <v>9833</v>
      </c>
      <c r="AN25" t="s">
        <v>6</v>
      </c>
      <c r="AO25" t="s">
        <v>9834</v>
      </c>
      <c r="AP25" s="57">
        <v>46254.333333333336</v>
      </c>
      <c r="AR25" t="s">
        <v>241</v>
      </c>
      <c r="AS25" t="s">
        <v>443</v>
      </c>
      <c r="AT25" t="s">
        <v>231</v>
      </c>
      <c r="AV25" t="s">
        <v>240</v>
      </c>
      <c r="AW25" t="s">
        <v>941</v>
      </c>
      <c r="AX25" t="s">
        <v>223</v>
      </c>
      <c r="BA25" s="57">
        <v>46254.333333333336</v>
      </c>
      <c r="BB25" t="s">
        <v>9833</v>
      </c>
      <c r="BF25" s="6" t="e">
        <f t="shared" si="0"/>
        <v>#NUM!</v>
      </c>
      <c r="BG25" t="e">
        <f t="shared" si="1"/>
        <v>#NUM!</v>
      </c>
      <c r="BH25" t="e">
        <f t="shared" si="2"/>
        <v>#NUM!</v>
      </c>
      <c r="BI25" t="str">
        <f>VLOOKUP(H25,Sheet2!$A$1:$B$270,2,FALSE)</f>
        <v>JEMBER</v>
      </c>
    </row>
    <row r="26" spans="1:61">
      <c r="A26">
        <v>25</v>
      </c>
      <c r="B26">
        <v>1002525571</v>
      </c>
      <c r="C26">
        <v>3</v>
      </c>
      <c r="D26" t="s">
        <v>55</v>
      </c>
      <c r="E26">
        <v>5</v>
      </c>
      <c r="F26" t="s">
        <v>313</v>
      </c>
      <c r="G26" t="s">
        <v>126</v>
      </c>
      <c r="H26" t="s">
        <v>363</v>
      </c>
      <c r="I26" t="s">
        <v>9791</v>
      </c>
      <c r="J26" t="s">
        <v>214</v>
      </c>
      <c r="K26" t="s">
        <v>149</v>
      </c>
      <c r="M26" t="s">
        <v>76</v>
      </c>
      <c r="N26" t="s">
        <v>9792</v>
      </c>
      <c r="O26" s="57">
        <v>46248.382754629631</v>
      </c>
      <c r="P26" s="57">
        <v>46248.682500000003</v>
      </c>
      <c r="Q26">
        <v>69365661</v>
      </c>
      <c r="S26">
        <v>152310255734</v>
      </c>
      <c r="T26" t="s">
        <v>9835</v>
      </c>
      <c r="U26" t="s">
        <v>9836</v>
      </c>
      <c r="V26" t="s">
        <v>9837</v>
      </c>
      <c r="Z26">
        <v>112.792659771971</v>
      </c>
      <c r="AA26">
        <v>-7.3293701752493403</v>
      </c>
      <c r="AB26" t="s">
        <v>9838</v>
      </c>
      <c r="AC26" t="s">
        <v>226</v>
      </c>
      <c r="AL26" t="s">
        <v>218</v>
      </c>
      <c r="AM26" t="s">
        <v>9838</v>
      </c>
      <c r="AN26" t="s">
        <v>6</v>
      </c>
      <c r="AO26" t="s">
        <v>9839</v>
      </c>
      <c r="AR26" t="s">
        <v>219</v>
      </c>
      <c r="AS26" t="s">
        <v>363</v>
      </c>
      <c r="AT26" t="s">
        <v>231</v>
      </c>
      <c r="AU26">
        <v>20260814</v>
      </c>
      <c r="AV26" t="s">
        <v>222</v>
      </c>
      <c r="AW26" t="s">
        <v>9797</v>
      </c>
      <c r="AX26" t="s">
        <v>223</v>
      </c>
      <c r="BA26" s="57">
        <v>46248.541666666664</v>
      </c>
      <c r="BB26" t="s">
        <v>9838</v>
      </c>
      <c r="BC26">
        <v>2026</v>
      </c>
      <c r="BD26">
        <v>8</v>
      </c>
      <c r="BE26">
        <v>14</v>
      </c>
      <c r="BF26" s="6">
        <f t="shared" si="0"/>
        <v>46248</v>
      </c>
      <c r="BG26">
        <f t="shared" si="1"/>
        <v>-0.54166666666424135</v>
      </c>
      <c r="BH26" t="str">
        <f t="shared" si="2"/>
        <v>COMPLY</v>
      </c>
      <c r="BI26" t="str">
        <f>VLOOKUP(H26,Sheet2!$A$1:$B$270,2,FALSE)</f>
        <v>SURABAYA SELATAN</v>
      </c>
    </row>
    <row r="27" spans="1:61">
      <c r="A27">
        <v>26</v>
      </c>
      <c r="B27">
        <v>1002512981</v>
      </c>
      <c r="C27">
        <v>3</v>
      </c>
      <c r="D27" t="s">
        <v>45</v>
      </c>
      <c r="E27">
        <v>5</v>
      </c>
      <c r="F27" t="s">
        <v>211</v>
      </c>
      <c r="G27" t="s">
        <v>110</v>
      </c>
      <c r="H27" t="s">
        <v>249</v>
      </c>
      <c r="I27" t="s">
        <v>213</v>
      </c>
      <c r="J27" t="s">
        <v>214</v>
      </c>
      <c r="K27" t="s">
        <v>149</v>
      </c>
      <c r="M27" t="s">
        <v>586</v>
      </c>
      <c r="N27" t="s">
        <v>216</v>
      </c>
      <c r="O27" s="57">
        <v>46240.658703703702</v>
      </c>
      <c r="P27" s="57">
        <v>46246.40042824074</v>
      </c>
      <c r="Q27">
        <v>69356981</v>
      </c>
      <c r="S27">
        <v>172616801799</v>
      </c>
      <c r="T27" t="s">
        <v>1253</v>
      </c>
      <c r="U27" t="s">
        <v>1254</v>
      </c>
      <c r="V27" t="s">
        <v>1255</v>
      </c>
      <c r="Z27">
        <v>118.723395497406</v>
      </c>
      <c r="AA27">
        <v>-8.4621556420658806</v>
      </c>
      <c r="AB27" t="s">
        <v>1256</v>
      </c>
      <c r="AC27" t="s">
        <v>290</v>
      </c>
      <c r="AL27" t="s">
        <v>218</v>
      </c>
      <c r="AM27" t="s">
        <v>1257</v>
      </c>
      <c r="AN27" t="s">
        <v>6</v>
      </c>
      <c r="AO27" s="57">
        <v>46181.673981481479</v>
      </c>
      <c r="AQ27" t="s">
        <v>903</v>
      </c>
      <c r="AR27" t="s">
        <v>14</v>
      </c>
      <c r="AS27" t="s">
        <v>249</v>
      </c>
      <c r="AT27" t="s">
        <v>231</v>
      </c>
      <c r="AV27" t="s">
        <v>587</v>
      </c>
      <c r="AW27" t="s">
        <v>561</v>
      </c>
      <c r="AX27" t="s">
        <v>223</v>
      </c>
      <c r="BA27" s="57">
        <v>46240.291666666664</v>
      </c>
      <c r="BB27" t="s">
        <v>1257</v>
      </c>
      <c r="BF27" s="6" t="e">
        <f t="shared" si="0"/>
        <v>#NUM!</v>
      </c>
      <c r="BG27" t="e">
        <f t="shared" si="1"/>
        <v>#NUM!</v>
      </c>
      <c r="BH27" t="e">
        <f t="shared" si="2"/>
        <v>#NUM!</v>
      </c>
      <c r="BI27" t="str">
        <f>VLOOKUP(H27,Sheet2!$A$1:$B$270,2,FALSE)</f>
        <v>BIMA</v>
      </c>
    </row>
    <row r="28" spans="1:61">
      <c r="A28">
        <v>27</v>
      </c>
      <c r="B28">
        <v>1002529634</v>
      </c>
      <c r="C28">
        <v>3</v>
      </c>
      <c r="D28" t="s">
        <v>51</v>
      </c>
      <c r="E28">
        <v>4</v>
      </c>
      <c r="F28" t="s">
        <v>273</v>
      </c>
      <c r="G28" t="s">
        <v>600</v>
      </c>
      <c r="H28" t="s">
        <v>601</v>
      </c>
      <c r="I28" t="s">
        <v>213</v>
      </c>
      <c r="J28" t="s">
        <v>214</v>
      </c>
      <c r="K28" t="s">
        <v>149</v>
      </c>
      <c r="L28" t="s">
        <v>215</v>
      </c>
      <c r="M28" t="s">
        <v>225</v>
      </c>
      <c r="N28" t="s">
        <v>216</v>
      </c>
      <c r="O28" s="57">
        <v>46250.551342592589</v>
      </c>
      <c r="P28" s="57">
        <v>46251.546712962961</v>
      </c>
      <c r="Q28">
        <v>69367506</v>
      </c>
      <c r="S28">
        <v>142570111996</v>
      </c>
      <c r="T28" t="s">
        <v>9840</v>
      </c>
      <c r="U28" t="s">
        <v>9841</v>
      </c>
      <c r="V28" t="s">
        <v>9842</v>
      </c>
      <c r="Z28">
        <v>111.39394</v>
      </c>
      <c r="AA28">
        <v>-6.8375399999999997</v>
      </c>
      <c r="AB28" t="s">
        <v>9843</v>
      </c>
      <c r="AC28" t="s">
        <v>237</v>
      </c>
      <c r="AL28" t="s">
        <v>218</v>
      </c>
      <c r="AM28" t="s">
        <v>9844</v>
      </c>
      <c r="AN28" t="s">
        <v>6</v>
      </c>
      <c r="AO28" t="s">
        <v>9845</v>
      </c>
      <c r="AP28" s="57">
        <v>46251.541666666664</v>
      </c>
      <c r="AR28" t="s">
        <v>18</v>
      </c>
      <c r="AS28" t="s">
        <v>601</v>
      </c>
      <c r="AT28" t="s">
        <v>231</v>
      </c>
      <c r="AV28" t="s">
        <v>227</v>
      </c>
      <c r="AW28" t="s">
        <v>1018</v>
      </c>
      <c r="AX28" t="s">
        <v>223</v>
      </c>
      <c r="BA28" s="57">
        <v>46251.541666666664</v>
      </c>
      <c r="BB28" t="s">
        <v>9844</v>
      </c>
      <c r="BF28" s="6" t="e">
        <f t="shared" si="0"/>
        <v>#NUM!</v>
      </c>
      <c r="BG28" t="e">
        <f t="shared" si="1"/>
        <v>#NUM!</v>
      </c>
      <c r="BH28" t="e">
        <f t="shared" si="2"/>
        <v>#NUM!</v>
      </c>
      <c r="BI28" t="e">
        <f>VLOOKUP(H28,Sheet2!$A$1:$B$270,2,FALSE)</f>
        <v>#N/A</v>
      </c>
    </row>
    <row r="29" spans="1:61">
      <c r="A29">
        <v>28</v>
      </c>
      <c r="B29">
        <v>1002524692</v>
      </c>
      <c r="C29">
        <v>3</v>
      </c>
      <c r="D29" t="s">
        <v>55</v>
      </c>
      <c r="E29">
        <v>5</v>
      </c>
      <c r="F29" t="s">
        <v>265</v>
      </c>
      <c r="G29" t="s">
        <v>122</v>
      </c>
      <c r="H29" t="s">
        <v>297</v>
      </c>
      <c r="I29" t="s">
        <v>213</v>
      </c>
      <c r="J29" t="s">
        <v>214</v>
      </c>
      <c r="K29" t="s">
        <v>149</v>
      </c>
      <c r="M29" t="s">
        <v>555</v>
      </c>
      <c r="N29" t="s">
        <v>216</v>
      </c>
      <c r="O29" s="57">
        <v>46247.642118055555</v>
      </c>
      <c r="P29" s="57">
        <v>46248.485694444447</v>
      </c>
      <c r="Q29">
        <v>69365348</v>
      </c>
      <c r="S29">
        <v>152446245701</v>
      </c>
      <c r="T29" t="s">
        <v>8828</v>
      </c>
      <c r="U29" t="s">
        <v>8829</v>
      </c>
      <c r="Z29">
        <v>112.6001687</v>
      </c>
      <c r="AA29">
        <v>-7.2463372000000001</v>
      </c>
      <c r="AB29" t="s">
        <v>8830</v>
      </c>
      <c r="AC29" t="s">
        <v>230</v>
      </c>
      <c r="AO29" t="s">
        <v>8831</v>
      </c>
      <c r="AR29" t="s">
        <v>6</v>
      </c>
      <c r="AS29" t="s">
        <v>297</v>
      </c>
      <c r="AT29" t="s">
        <v>231</v>
      </c>
      <c r="AV29" t="s">
        <v>9846</v>
      </c>
      <c r="AW29" t="s">
        <v>596</v>
      </c>
      <c r="AX29" t="s">
        <v>223</v>
      </c>
      <c r="BF29" s="6" t="e">
        <f t="shared" si="0"/>
        <v>#NUM!</v>
      </c>
      <c r="BG29" t="e">
        <f t="shared" si="1"/>
        <v>#NUM!</v>
      </c>
      <c r="BH29" t="e">
        <f t="shared" si="2"/>
        <v>#NUM!</v>
      </c>
      <c r="BI29" t="str">
        <f>VLOOKUP(H29,Sheet2!$A$1:$B$270,2,FALSE)</f>
        <v>GRESIK</v>
      </c>
    </row>
    <row r="30" spans="1:61">
      <c r="A30">
        <v>29</v>
      </c>
      <c r="B30">
        <v>1002513395</v>
      </c>
      <c r="C30">
        <v>3</v>
      </c>
      <c r="D30" t="s">
        <v>42</v>
      </c>
      <c r="E30">
        <v>5</v>
      </c>
      <c r="F30" t="s">
        <v>102</v>
      </c>
      <c r="G30" t="s">
        <v>99</v>
      </c>
      <c r="H30" t="s">
        <v>460</v>
      </c>
      <c r="I30" t="s">
        <v>213</v>
      </c>
      <c r="J30" t="s">
        <v>214</v>
      </c>
      <c r="K30" t="s">
        <v>149</v>
      </c>
      <c r="L30" t="s">
        <v>215</v>
      </c>
      <c r="M30" t="s">
        <v>76</v>
      </c>
      <c r="N30" t="s">
        <v>216</v>
      </c>
      <c r="O30" s="57">
        <v>46240.747175925928</v>
      </c>
      <c r="P30" s="57">
        <v>46241.456226851849</v>
      </c>
      <c r="Q30">
        <v>69360314</v>
      </c>
      <c r="S30">
        <v>152518202023</v>
      </c>
      <c r="T30" t="s">
        <v>1009</v>
      </c>
      <c r="U30" t="s">
        <v>1268</v>
      </c>
      <c r="V30" t="s">
        <v>1269</v>
      </c>
      <c r="Z30">
        <v>114.400153644382</v>
      </c>
      <c r="AA30">
        <v>-7.98969230876253</v>
      </c>
      <c r="AB30" t="s">
        <v>1270</v>
      </c>
      <c r="AC30" t="s">
        <v>217</v>
      </c>
      <c r="AL30" t="s">
        <v>218</v>
      </c>
      <c r="AM30" t="s">
        <v>1271</v>
      </c>
      <c r="AN30" t="s">
        <v>6</v>
      </c>
      <c r="AO30" s="57">
        <v>46181.756782407407</v>
      </c>
      <c r="AP30" s="57">
        <v>46241.625</v>
      </c>
      <c r="AR30" t="s">
        <v>219</v>
      </c>
      <c r="AS30" t="s">
        <v>460</v>
      </c>
      <c r="AT30" t="s">
        <v>231</v>
      </c>
      <c r="AU30">
        <v>20260807</v>
      </c>
      <c r="AV30" t="s">
        <v>222</v>
      </c>
      <c r="AW30" t="s">
        <v>1012</v>
      </c>
      <c r="AX30" t="s">
        <v>223</v>
      </c>
      <c r="BA30" s="57">
        <v>46241.625</v>
      </c>
      <c r="BB30" t="s">
        <v>1271</v>
      </c>
      <c r="BC30">
        <v>2026</v>
      </c>
      <c r="BD30">
        <v>8</v>
      </c>
      <c r="BE30">
        <v>7</v>
      </c>
      <c r="BF30" s="6">
        <f t="shared" si="0"/>
        <v>46241</v>
      </c>
      <c r="BG30">
        <f t="shared" si="1"/>
        <v>-0.625</v>
      </c>
      <c r="BH30" t="str">
        <f t="shared" si="2"/>
        <v>COMPLY</v>
      </c>
      <c r="BI30" t="str">
        <f>VLOOKUP(H30,Sheet2!$A$1:$B$270,2,FALSE)</f>
        <v>BANYUWANGI</v>
      </c>
    </row>
    <row r="31" spans="1:61">
      <c r="A31">
        <v>30</v>
      </c>
      <c r="B31">
        <v>1002514787</v>
      </c>
      <c r="C31">
        <v>3</v>
      </c>
      <c r="D31" t="s">
        <v>42</v>
      </c>
      <c r="E31">
        <v>5</v>
      </c>
      <c r="F31" t="s">
        <v>233</v>
      </c>
      <c r="G31" t="s">
        <v>101</v>
      </c>
      <c r="H31" t="s">
        <v>390</v>
      </c>
      <c r="I31" t="s">
        <v>213</v>
      </c>
      <c r="J31" t="s">
        <v>214</v>
      </c>
      <c r="K31" t="s">
        <v>149</v>
      </c>
      <c r="M31" t="s">
        <v>76</v>
      </c>
      <c r="N31" t="s">
        <v>216</v>
      </c>
      <c r="O31" s="57">
        <v>46241.593877314815</v>
      </c>
      <c r="P31" s="57">
        <v>46242.840648148151</v>
      </c>
      <c r="Q31">
        <v>69360865</v>
      </c>
      <c r="S31">
        <v>152317261516</v>
      </c>
      <c r="T31" t="s">
        <v>4452</v>
      </c>
      <c r="U31" t="s">
        <v>4453</v>
      </c>
      <c r="V31" t="s">
        <v>4454</v>
      </c>
      <c r="Z31">
        <v>112.73942409999999</v>
      </c>
      <c r="AA31">
        <v>-7.4124081000000004</v>
      </c>
      <c r="AB31" t="s">
        <v>4455</v>
      </c>
      <c r="AC31" t="s">
        <v>230</v>
      </c>
      <c r="AL31" t="s">
        <v>218</v>
      </c>
      <c r="AM31" t="s">
        <v>4456</v>
      </c>
      <c r="AN31" t="s">
        <v>6</v>
      </c>
      <c r="AO31" s="57">
        <v>46211.601087962961</v>
      </c>
      <c r="AP31" s="57">
        <v>46243.541666666664</v>
      </c>
      <c r="AR31" t="s">
        <v>219</v>
      </c>
      <c r="AS31" t="s">
        <v>390</v>
      </c>
      <c r="AT31" t="s">
        <v>231</v>
      </c>
      <c r="AU31">
        <v>20260808</v>
      </c>
      <c r="AV31" t="s">
        <v>222</v>
      </c>
      <c r="AW31" t="s">
        <v>560</v>
      </c>
      <c r="AX31" t="s">
        <v>223</v>
      </c>
      <c r="BA31" s="57">
        <v>46243.541666666664</v>
      </c>
      <c r="BB31" t="s">
        <v>4456</v>
      </c>
      <c r="BC31">
        <v>2026</v>
      </c>
      <c r="BD31">
        <v>8</v>
      </c>
      <c r="BE31">
        <v>8</v>
      </c>
      <c r="BF31" s="6">
        <f t="shared" si="0"/>
        <v>46242</v>
      </c>
      <c r="BG31">
        <f t="shared" si="1"/>
        <v>-1.5416666666642413</v>
      </c>
      <c r="BH31" t="str">
        <f t="shared" si="2"/>
        <v>COMPLY</v>
      </c>
      <c r="BI31" t="str">
        <f>VLOOKUP(H31,Sheet2!$A$1:$B$270,2,FALSE)</f>
        <v>SIDOARJO</v>
      </c>
    </row>
    <row r="32" spans="1:61">
      <c r="A32">
        <v>31</v>
      </c>
      <c r="B32">
        <v>1002515807</v>
      </c>
      <c r="C32">
        <v>3</v>
      </c>
      <c r="D32" t="s">
        <v>49</v>
      </c>
      <c r="E32">
        <v>4</v>
      </c>
      <c r="F32" t="s">
        <v>246</v>
      </c>
      <c r="G32" t="s">
        <v>588</v>
      </c>
      <c r="H32" t="s">
        <v>589</v>
      </c>
      <c r="I32" t="s">
        <v>213</v>
      </c>
      <c r="J32" t="s">
        <v>214</v>
      </c>
      <c r="K32" t="s">
        <v>149</v>
      </c>
      <c r="L32" t="s">
        <v>215</v>
      </c>
      <c r="M32" t="s">
        <v>575</v>
      </c>
      <c r="N32" t="s">
        <v>216</v>
      </c>
      <c r="O32" s="57">
        <v>46242.474259259259</v>
      </c>
      <c r="P32" s="57">
        <v>46247.477546296293</v>
      </c>
      <c r="Q32">
        <v>69361369</v>
      </c>
      <c r="S32">
        <v>142434111351</v>
      </c>
      <c r="T32" t="s">
        <v>4457</v>
      </c>
      <c r="U32" t="s">
        <v>4458</v>
      </c>
      <c r="V32" t="s">
        <v>4459</v>
      </c>
      <c r="Z32">
        <v>110.532135</v>
      </c>
      <c r="AA32">
        <v>-7.3621210000000001</v>
      </c>
      <c r="AB32" t="s">
        <v>4460</v>
      </c>
      <c r="AC32" t="s">
        <v>237</v>
      </c>
      <c r="AL32" t="s">
        <v>218</v>
      </c>
      <c r="AM32" t="s">
        <v>4461</v>
      </c>
      <c r="AN32" t="s">
        <v>6</v>
      </c>
      <c r="AO32" s="57">
        <v>46242.476041666669</v>
      </c>
      <c r="AP32" s="57">
        <v>46244.333333333336</v>
      </c>
      <c r="AQ32" t="s">
        <v>903</v>
      </c>
      <c r="AR32" t="s">
        <v>14</v>
      </c>
      <c r="AS32" t="s">
        <v>589</v>
      </c>
      <c r="AT32" t="s">
        <v>231</v>
      </c>
      <c r="AV32" t="s">
        <v>8833</v>
      </c>
      <c r="AW32" t="s">
        <v>1010</v>
      </c>
      <c r="AX32" t="s">
        <v>223</v>
      </c>
      <c r="BA32" s="57">
        <v>46244.333333333336</v>
      </c>
      <c r="BB32" t="s">
        <v>4461</v>
      </c>
      <c r="BF32" s="6" t="e">
        <f t="shared" si="0"/>
        <v>#NUM!</v>
      </c>
      <c r="BG32" t="e">
        <f t="shared" si="1"/>
        <v>#NUM!</v>
      </c>
      <c r="BH32" t="e">
        <f t="shared" si="2"/>
        <v>#NUM!</v>
      </c>
      <c r="BI32" t="e">
        <f>VLOOKUP(H32,Sheet2!$A$1:$B$270,2,FALSE)</f>
        <v>#N/A</v>
      </c>
    </row>
    <row r="33" spans="1:61">
      <c r="A33">
        <v>32</v>
      </c>
      <c r="B33">
        <v>1002504231</v>
      </c>
      <c r="C33">
        <v>3</v>
      </c>
      <c r="D33" t="s">
        <v>55</v>
      </c>
      <c r="E33">
        <v>5</v>
      </c>
      <c r="F33" t="s">
        <v>313</v>
      </c>
      <c r="G33" t="s">
        <v>124</v>
      </c>
      <c r="H33" t="s">
        <v>315</v>
      </c>
      <c r="I33" t="s">
        <v>213</v>
      </c>
      <c r="J33" t="s">
        <v>214</v>
      </c>
      <c r="K33" t="s">
        <v>149</v>
      </c>
      <c r="L33" t="s">
        <v>215</v>
      </c>
      <c r="M33" t="s">
        <v>76</v>
      </c>
      <c r="N33" t="s">
        <v>216</v>
      </c>
      <c r="O33" s="57">
        <v>46235.336770833332</v>
      </c>
      <c r="P33" s="57">
        <v>46236.691805555558</v>
      </c>
      <c r="Q33">
        <v>69356536</v>
      </c>
      <c r="S33">
        <v>152308242622</v>
      </c>
      <c r="T33" t="s">
        <v>1272</v>
      </c>
      <c r="U33" t="s">
        <v>1273</v>
      </c>
      <c r="V33" t="s">
        <v>1274</v>
      </c>
      <c r="Z33">
        <v>112.7662302</v>
      </c>
      <c r="AA33">
        <v>-7.3157215000000004</v>
      </c>
      <c r="AB33" t="s">
        <v>1275</v>
      </c>
      <c r="AC33" t="s">
        <v>217</v>
      </c>
      <c r="AL33" t="s">
        <v>218</v>
      </c>
      <c r="AM33" t="s">
        <v>1276</v>
      </c>
      <c r="AN33" t="s">
        <v>6</v>
      </c>
      <c r="AO33" s="57">
        <v>46030.340277777781</v>
      </c>
      <c r="AP33" s="57">
        <v>46236.333333333336</v>
      </c>
      <c r="AR33" t="s">
        <v>219</v>
      </c>
      <c r="AS33" t="s">
        <v>315</v>
      </c>
      <c r="AT33" t="s">
        <v>231</v>
      </c>
      <c r="AU33">
        <v>20260802</v>
      </c>
      <c r="AV33" t="s">
        <v>222</v>
      </c>
      <c r="AW33" t="s">
        <v>1027</v>
      </c>
      <c r="AX33" t="s">
        <v>223</v>
      </c>
      <c r="BA33" s="57">
        <v>46236.333333333336</v>
      </c>
      <c r="BB33" t="s">
        <v>1276</v>
      </c>
      <c r="BC33">
        <v>2026</v>
      </c>
      <c r="BD33">
        <v>8</v>
      </c>
      <c r="BE33">
        <v>2</v>
      </c>
      <c r="BF33" s="6">
        <f t="shared" si="0"/>
        <v>46236</v>
      </c>
      <c r="BG33">
        <f t="shared" si="1"/>
        <v>-0.33333333333575865</v>
      </c>
      <c r="BH33" t="str">
        <f t="shared" si="2"/>
        <v>COMPLY</v>
      </c>
      <c r="BI33" t="str">
        <f>VLOOKUP(H33,Sheet2!$A$1:$B$270,2,FALSE)</f>
        <v>SURABAYA SELATAN</v>
      </c>
    </row>
    <row r="34" spans="1:61">
      <c r="A34">
        <v>33</v>
      </c>
      <c r="B34">
        <v>1002529421</v>
      </c>
      <c r="C34">
        <v>3</v>
      </c>
      <c r="D34" t="s">
        <v>45</v>
      </c>
      <c r="E34">
        <v>5</v>
      </c>
      <c r="F34" t="s">
        <v>211</v>
      </c>
      <c r="G34" t="s">
        <v>116</v>
      </c>
      <c r="H34" t="s">
        <v>272</v>
      </c>
      <c r="I34" t="s">
        <v>213</v>
      </c>
      <c r="J34" t="s">
        <v>214</v>
      </c>
      <c r="K34" t="s">
        <v>149</v>
      </c>
      <c r="L34" t="s">
        <v>215</v>
      </c>
      <c r="M34" t="s">
        <v>76</v>
      </c>
      <c r="N34" t="s">
        <v>216</v>
      </c>
      <c r="O34" s="57">
        <v>46250.447870370372</v>
      </c>
      <c r="P34" s="57">
        <v>46250.674027777779</v>
      </c>
      <c r="Q34">
        <v>69367379</v>
      </c>
      <c r="S34">
        <v>172604214111</v>
      </c>
      <c r="T34" t="s">
        <v>9847</v>
      </c>
      <c r="U34" t="s">
        <v>9848</v>
      </c>
      <c r="V34" t="s">
        <v>9849</v>
      </c>
      <c r="Z34">
        <v>116.43098115921001</v>
      </c>
      <c r="AA34">
        <v>-8.2525794535158195</v>
      </c>
      <c r="AB34" t="s">
        <v>9850</v>
      </c>
      <c r="AC34" t="s">
        <v>217</v>
      </c>
      <c r="AL34" t="s">
        <v>218</v>
      </c>
      <c r="AM34" t="s">
        <v>9851</v>
      </c>
      <c r="AN34" t="s">
        <v>6</v>
      </c>
      <c r="AO34" t="s">
        <v>9852</v>
      </c>
      <c r="AP34" s="57">
        <v>46251.541666666664</v>
      </c>
      <c r="AR34" t="s">
        <v>219</v>
      </c>
      <c r="AS34" t="s">
        <v>272</v>
      </c>
      <c r="AT34" t="s">
        <v>231</v>
      </c>
      <c r="AU34">
        <v>20260816</v>
      </c>
      <c r="AV34" t="s">
        <v>222</v>
      </c>
      <c r="AW34" t="s">
        <v>1021</v>
      </c>
      <c r="AX34" t="s">
        <v>223</v>
      </c>
      <c r="BA34" s="57">
        <v>46251.541666666664</v>
      </c>
      <c r="BB34" t="s">
        <v>9851</v>
      </c>
      <c r="BC34">
        <v>2026</v>
      </c>
      <c r="BD34">
        <v>8</v>
      </c>
      <c r="BE34">
        <v>16</v>
      </c>
      <c r="BF34" s="6">
        <f t="shared" si="0"/>
        <v>46250</v>
      </c>
      <c r="BG34">
        <f t="shared" si="1"/>
        <v>-1.5416666666642413</v>
      </c>
      <c r="BH34" t="str">
        <f t="shared" si="2"/>
        <v>COMPLY</v>
      </c>
      <c r="BI34" t="str">
        <f>VLOOKUP(H34,Sheet2!$A$1:$B$270,2,FALSE)</f>
        <v>SELONG</v>
      </c>
    </row>
    <row r="35" spans="1:61">
      <c r="A35">
        <v>34</v>
      </c>
      <c r="B35">
        <v>1002526930</v>
      </c>
      <c r="C35">
        <v>3</v>
      </c>
      <c r="D35" t="s">
        <v>38</v>
      </c>
      <c r="E35">
        <v>5</v>
      </c>
      <c r="F35" t="s">
        <v>92</v>
      </c>
      <c r="G35" t="s">
        <v>89</v>
      </c>
      <c r="H35" t="s">
        <v>409</v>
      </c>
      <c r="I35" t="s">
        <v>213</v>
      </c>
      <c r="J35" t="s">
        <v>214</v>
      </c>
      <c r="K35" t="s">
        <v>149</v>
      </c>
      <c r="L35" t="s">
        <v>215</v>
      </c>
      <c r="M35" t="s">
        <v>76</v>
      </c>
      <c r="N35" t="s">
        <v>216</v>
      </c>
      <c r="O35" s="57">
        <v>46248.647175925929</v>
      </c>
      <c r="P35" s="57">
        <v>46249.800462962965</v>
      </c>
      <c r="Q35">
        <v>69366265</v>
      </c>
      <c r="S35">
        <v>152609258594</v>
      </c>
      <c r="T35" t="s">
        <v>9853</v>
      </c>
      <c r="U35" t="s">
        <v>9854</v>
      </c>
      <c r="V35" t="s">
        <v>9855</v>
      </c>
      <c r="Z35">
        <v>111.8937403</v>
      </c>
      <c r="AA35">
        <v>-7.1529863999999996</v>
      </c>
      <c r="AB35" t="s">
        <v>9856</v>
      </c>
      <c r="AC35" t="s">
        <v>237</v>
      </c>
      <c r="AL35" t="s">
        <v>218</v>
      </c>
      <c r="AM35" t="s">
        <v>9857</v>
      </c>
      <c r="AN35" t="s">
        <v>6</v>
      </c>
      <c r="AO35" t="s">
        <v>9858</v>
      </c>
      <c r="AP35" s="57">
        <v>46249.625</v>
      </c>
      <c r="AR35" t="s">
        <v>219</v>
      </c>
      <c r="AS35" t="s">
        <v>409</v>
      </c>
      <c r="AT35" t="s">
        <v>231</v>
      </c>
      <c r="AU35">
        <v>20260815</v>
      </c>
      <c r="AV35" t="s">
        <v>222</v>
      </c>
      <c r="AW35" t="s">
        <v>1023</v>
      </c>
      <c r="AX35" t="s">
        <v>223</v>
      </c>
      <c r="BA35" s="57">
        <v>46249.625</v>
      </c>
      <c r="BB35" t="s">
        <v>9857</v>
      </c>
      <c r="BC35">
        <v>2026</v>
      </c>
      <c r="BD35">
        <v>8</v>
      </c>
      <c r="BE35">
        <v>15</v>
      </c>
      <c r="BF35" s="6">
        <f t="shared" si="0"/>
        <v>46249</v>
      </c>
      <c r="BG35">
        <f t="shared" si="1"/>
        <v>-0.625</v>
      </c>
      <c r="BH35" t="str">
        <f t="shared" si="2"/>
        <v>COMPLY</v>
      </c>
      <c r="BI35" t="str">
        <f>VLOOKUP(H35,Sheet2!$A$1:$B$270,2,FALSE)</f>
        <v>BOJONEGORO</v>
      </c>
    </row>
    <row r="36" spans="1:61">
      <c r="A36">
        <v>35</v>
      </c>
      <c r="B36">
        <v>1002505042</v>
      </c>
      <c r="C36">
        <v>3</v>
      </c>
      <c r="D36" t="s">
        <v>42</v>
      </c>
      <c r="E36">
        <v>5</v>
      </c>
      <c r="F36" t="s">
        <v>233</v>
      </c>
      <c r="G36" t="s">
        <v>103</v>
      </c>
      <c r="H36" t="s">
        <v>401</v>
      </c>
      <c r="I36" t="s">
        <v>213</v>
      </c>
      <c r="J36" t="s">
        <v>214</v>
      </c>
      <c r="K36" t="s">
        <v>149</v>
      </c>
      <c r="M36" t="s">
        <v>76</v>
      </c>
      <c r="N36" t="s">
        <v>216</v>
      </c>
      <c r="O36" s="57">
        <v>46236.373738425929</v>
      </c>
      <c r="P36" s="57">
        <v>46236.621678240743</v>
      </c>
      <c r="Q36">
        <v>69356948</v>
      </c>
      <c r="S36">
        <v>152318241021</v>
      </c>
      <c r="T36" t="s">
        <v>1277</v>
      </c>
      <c r="U36" t="s">
        <v>1278</v>
      </c>
      <c r="V36" t="s">
        <v>1279</v>
      </c>
      <c r="Z36">
        <v>112.23798840000001</v>
      </c>
      <c r="AA36">
        <v>-7.5384528</v>
      </c>
      <c r="AB36" t="s">
        <v>1280</v>
      </c>
      <c r="AC36" t="s">
        <v>230</v>
      </c>
      <c r="AL36" t="s">
        <v>218</v>
      </c>
      <c r="AM36" t="s">
        <v>1281</v>
      </c>
      <c r="AN36" t="s">
        <v>6</v>
      </c>
      <c r="AO36" s="57">
        <v>46061.381840277776</v>
      </c>
      <c r="AP36" s="57">
        <v>46237.333333333336</v>
      </c>
      <c r="AR36" t="s">
        <v>219</v>
      </c>
      <c r="AS36" t="s">
        <v>401</v>
      </c>
      <c r="AT36" t="s">
        <v>231</v>
      </c>
      <c r="AU36">
        <v>20260802</v>
      </c>
      <c r="AV36" t="s">
        <v>222</v>
      </c>
      <c r="AW36" t="s">
        <v>561</v>
      </c>
      <c r="AX36" t="s">
        <v>223</v>
      </c>
      <c r="BA36" s="57">
        <v>46237.333333333336</v>
      </c>
      <c r="BB36" t="s">
        <v>1281</v>
      </c>
      <c r="BC36">
        <v>2026</v>
      </c>
      <c r="BD36">
        <v>8</v>
      </c>
      <c r="BE36">
        <v>2</v>
      </c>
      <c r="BF36" s="6">
        <f t="shared" si="0"/>
        <v>46236</v>
      </c>
      <c r="BG36">
        <f t="shared" si="1"/>
        <v>-1.3333333333357587</v>
      </c>
      <c r="BH36" t="str">
        <f t="shared" si="2"/>
        <v>COMPLY</v>
      </c>
      <c r="BI36" t="str">
        <f>VLOOKUP(H36,Sheet2!$A$1:$B$270,2,FALSE)</f>
        <v>MOJOKERTO</v>
      </c>
    </row>
    <row r="37" spans="1:61">
      <c r="A37">
        <v>36</v>
      </c>
      <c r="B37">
        <v>1002521663</v>
      </c>
      <c r="C37">
        <v>3</v>
      </c>
      <c r="D37" t="s">
        <v>55</v>
      </c>
      <c r="E37">
        <v>5</v>
      </c>
      <c r="F37" t="s">
        <v>265</v>
      </c>
      <c r="G37" t="s">
        <v>126</v>
      </c>
      <c r="H37" t="s">
        <v>266</v>
      </c>
      <c r="I37" t="s">
        <v>213</v>
      </c>
      <c r="J37" t="s">
        <v>214</v>
      </c>
      <c r="K37" t="s">
        <v>149</v>
      </c>
      <c r="M37" t="s">
        <v>76</v>
      </c>
      <c r="N37" t="s">
        <v>216</v>
      </c>
      <c r="O37" s="57">
        <v>46246.455543981479</v>
      </c>
      <c r="P37" s="57">
        <v>46246.629826388889</v>
      </c>
      <c r="Q37">
        <v>69359701</v>
      </c>
      <c r="S37">
        <v>152413167636</v>
      </c>
      <c r="T37" t="s">
        <v>2408</v>
      </c>
      <c r="U37" t="s">
        <v>6316</v>
      </c>
      <c r="V37" t="s">
        <v>7929</v>
      </c>
      <c r="Z37">
        <v>112.7513218</v>
      </c>
      <c r="AA37">
        <v>-7.2599382439999998</v>
      </c>
      <c r="AB37" t="s">
        <v>3314</v>
      </c>
      <c r="AC37" t="s">
        <v>217</v>
      </c>
      <c r="AL37" t="s">
        <v>218</v>
      </c>
      <c r="AM37" t="s">
        <v>6318</v>
      </c>
      <c r="AN37" t="s">
        <v>6</v>
      </c>
      <c r="AO37" s="57">
        <v>46364.465601851851</v>
      </c>
      <c r="AR37" t="s">
        <v>219</v>
      </c>
      <c r="AS37" t="s">
        <v>266</v>
      </c>
      <c r="AT37" t="s">
        <v>231</v>
      </c>
      <c r="AU37">
        <v>20260812</v>
      </c>
      <c r="AV37" t="s">
        <v>222</v>
      </c>
      <c r="AW37" t="s">
        <v>634</v>
      </c>
      <c r="AX37" t="s">
        <v>223</v>
      </c>
      <c r="BA37" s="57">
        <v>46246.291666666664</v>
      </c>
      <c r="BB37" t="s">
        <v>6318</v>
      </c>
      <c r="BC37">
        <v>2026</v>
      </c>
      <c r="BD37">
        <v>8</v>
      </c>
      <c r="BE37">
        <v>12</v>
      </c>
      <c r="BF37" s="6">
        <f t="shared" si="0"/>
        <v>46246</v>
      </c>
      <c r="BG37">
        <f t="shared" si="1"/>
        <v>-0.29166666666424135</v>
      </c>
      <c r="BH37" t="str">
        <f t="shared" si="2"/>
        <v>COMPLY</v>
      </c>
      <c r="BI37" t="str">
        <f>VLOOKUP(H37,Sheet2!$A$1:$B$270,2,FALSE)</f>
        <v>SURABAYA SELATAN</v>
      </c>
    </row>
    <row r="38" spans="1:61">
      <c r="A38">
        <v>37</v>
      </c>
      <c r="B38">
        <v>1002527688</v>
      </c>
      <c r="C38">
        <v>3</v>
      </c>
      <c r="D38" t="s">
        <v>45</v>
      </c>
      <c r="E38">
        <v>5</v>
      </c>
      <c r="F38" t="s">
        <v>211</v>
      </c>
      <c r="G38" t="s">
        <v>118</v>
      </c>
      <c r="H38" t="s">
        <v>212</v>
      </c>
      <c r="I38" t="s">
        <v>213</v>
      </c>
      <c r="J38" t="s">
        <v>214</v>
      </c>
      <c r="K38" t="s">
        <v>149</v>
      </c>
      <c r="L38" t="s">
        <v>215</v>
      </c>
      <c r="M38" t="s">
        <v>76</v>
      </c>
      <c r="N38" t="s">
        <v>216</v>
      </c>
      <c r="O38" s="57">
        <v>46249.352037037039</v>
      </c>
      <c r="P38" s="57">
        <v>46249.542569444442</v>
      </c>
      <c r="Q38">
        <v>69366537</v>
      </c>
      <c r="S38">
        <v>172606792171</v>
      </c>
      <c r="T38" t="s">
        <v>9859</v>
      </c>
      <c r="U38" t="s">
        <v>9860</v>
      </c>
      <c r="V38" t="s">
        <v>9861</v>
      </c>
      <c r="Z38">
        <v>117.56115579999999</v>
      </c>
      <c r="AA38">
        <v>-8.6138108999999901</v>
      </c>
      <c r="AB38" t="s">
        <v>9862</v>
      </c>
      <c r="AC38" t="s">
        <v>217</v>
      </c>
      <c r="AL38" t="s">
        <v>218</v>
      </c>
      <c r="AM38" t="s">
        <v>9863</v>
      </c>
      <c r="AN38" t="s">
        <v>6</v>
      </c>
      <c r="AO38" t="s">
        <v>9864</v>
      </c>
      <c r="AP38" s="57">
        <v>46252.333333333336</v>
      </c>
      <c r="AR38" t="s">
        <v>219</v>
      </c>
      <c r="AS38" t="s">
        <v>212</v>
      </c>
      <c r="AT38" t="s">
        <v>352</v>
      </c>
      <c r="AU38">
        <v>20260815</v>
      </c>
      <c r="AV38" t="s">
        <v>222</v>
      </c>
      <c r="AW38" t="s">
        <v>9865</v>
      </c>
      <c r="AX38" t="s">
        <v>223</v>
      </c>
      <c r="BA38" s="57">
        <v>46252.333333333336</v>
      </c>
      <c r="BB38" t="s">
        <v>9863</v>
      </c>
      <c r="BC38">
        <v>2026</v>
      </c>
      <c r="BD38">
        <v>8</v>
      </c>
      <c r="BE38">
        <v>15</v>
      </c>
      <c r="BF38" s="6">
        <f t="shared" si="0"/>
        <v>46249</v>
      </c>
      <c r="BG38">
        <f t="shared" si="1"/>
        <v>-3.3333333333357587</v>
      </c>
      <c r="BH38" t="str">
        <f t="shared" si="2"/>
        <v>COMPLY</v>
      </c>
      <c r="BI38" t="str">
        <f>VLOOKUP(H38,Sheet2!$A$1:$B$270,2,FALSE)</f>
        <v>SUMBAWA</v>
      </c>
    </row>
    <row r="39" spans="1:61">
      <c r="A39">
        <v>38</v>
      </c>
      <c r="B39">
        <v>1002523002</v>
      </c>
      <c r="C39">
        <v>3</v>
      </c>
      <c r="D39" t="s">
        <v>38</v>
      </c>
      <c r="E39">
        <v>5</v>
      </c>
      <c r="F39" t="s">
        <v>92</v>
      </c>
      <c r="G39" t="s">
        <v>94</v>
      </c>
      <c r="H39" t="s">
        <v>467</v>
      </c>
      <c r="I39" t="s">
        <v>213</v>
      </c>
      <c r="J39" t="s">
        <v>214</v>
      </c>
      <c r="K39" t="s">
        <v>149</v>
      </c>
      <c r="L39" t="s">
        <v>215</v>
      </c>
      <c r="M39" t="s">
        <v>76</v>
      </c>
      <c r="N39" t="s">
        <v>216</v>
      </c>
      <c r="O39" s="57">
        <v>46246.713842592595</v>
      </c>
      <c r="P39" s="57">
        <v>46247.57403935185</v>
      </c>
      <c r="Q39">
        <v>69364564</v>
      </c>
      <c r="S39">
        <v>152613205369</v>
      </c>
      <c r="T39" t="s">
        <v>7930</v>
      </c>
      <c r="U39" t="s">
        <v>8834</v>
      </c>
      <c r="V39" t="s">
        <v>7931</v>
      </c>
      <c r="Z39">
        <v>111.4225737</v>
      </c>
      <c r="AA39">
        <v>-7.6627181000000002</v>
      </c>
      <c r="AB39" t="s">
        <v>7932</v>
      </c>
      <c r="AC39" t="s">
        <v>237</v>
      </c>
      <c r="AL39" t="s">
        <v>218</v>
      </c>
      <c r="AM39" t="s">
        <v>7933</v>
      </c>
      <c r="AN39" t="s">
        <v>6</v>
      </c>
      <c r="AO39" s="57">
        <v>46364.715636574074</v>
      </c>
      <c r="AP39" s="57">
        <v>46247.625</v>
      </c>
      <c r="AR39" t="s">
        <v>219</v>
      </c>
      <c r="AS39" t="s">
        <v>467</v>
      </c>
      <c r="AT39" t="s">
        <v>231</v>
      </c>
      <c r="AU39">
        <v>20260813</v>
      </c>
      <c r="AV39" t="s">
        <v>222</v>
      </c>
      <c r="AW39" t="s">
        <v>1014</v>
      </c>
      <c r="AX39" t="s">
        <v>223</v>
      </c>
      <c r="BA39" s="57">
        <v>46247.625</v>
      </c>
      <c r="BB39" t="s">
        <v>7933</v>
      </c>
      <c r="BC39">
        <v>2026</v>
      </c>
      <c r="BD39">
        <v>8</v>
      </c>
      <c r="BE39">
        <v>13</v>
      </c>
      <c r="BF39" s="6">
        <f t="shared" si="0"/>
        <v>46247</v>
      </c>
      <c r="BG39">
        <f t="shared" si="1"/>
        <v>-0.625</v>
      </c>
      <c r="BH39" t="str">
        <f t="shared" si="2"/>
        <v>COMPLY</v>
      </c>
      <c r="BI39" t="str">
        <f>VLOOKUP(H39,Sheet2!$A$1:$B$270,2,FALSE)</f>
        <v>MADIUN</v>
      </c>
    </row>
    <row r="40" spans="1:61">
      <c r="A40">
        <v>39</v>
      </c>
      <c r="B40">
        <v>1002504677</v>
      </c>
      <c r="C40">
        <v>3</v>
      </c>
      <c r="D40" t="s">
        <v>45</v>
      </c>
      <c r="E40">
        <v>5</v>
      </c>
      <c r="F40" t="s">
        <v>211</v>
      </c>
      <c r="G40" t="s">
        <v>115</v>
      </c>
      <c r="H40" t="s">
        <v>279</v>
      </c>
      <c r="I40" t="s">
        <v>213</v>
      </c>
      <c r="J40" t="s">
        <v>214</v>
      </c>
      <c r="K40" t="s">
        <v>149</v>
      </c>
      <c r="M40" t="s">
        <v>76</v>
      </c>
      <c r="N40" t="s">
        <v>216</v>
      </c>
      <c r="O40" s="57">
        <v>46235.625972222224</v>
      </c>
      <c r="P40" s="57">
        <v>46235.682638888888</v>
      </c>
      <c r="Q40">
        <v>69355477</v>
      </c>
      <c r="S40">
        <v>172603791292</v>
      </c>
      <c r="T40" t="s">
        <v>1173</v>
      </c>
      <c r="U40" t="s">
        <v>1282</v>
      </c>
      <c r="V40" t="s">
        <v>1283</v>
      </c>
      <c r="Z40">
        <v>116.352376279308</v>
      </c>
      <c r="AA40">
        <v>-8.7610257703329495</v>
      </c>
      <c r="AB40" t="s">
        <v>1174</v>
      </c>
      <c r="AC40" t="s">
        <v>217</v>
      </c>
      <c r="AL40" t="s">
        <v>218</v>
      </c>
      <c r="AM40" t="s">
        <v>1284</v>
      </c>
      <c r="AN40" t="s">
        <v>6</v>
      </c>
      <c r="AO40" s="57">
        <v>46030.631932870368</v>
      </c>
      <c r="AR40" t="s">
        <v>219</v>
      </c>
      <c r="AS40" t="s">
        <v>279</v>
      </c>
      <c r="AT40" t="s">
        <v>231</v>
      </c>
      <c r="AU40">
        <v>20260801</v>
      </c>
      <c r="AV40" t="s">
        <v>222</v>
      </c>
      <c r="AW40" t="s">
        <v>561</v>
      </c>
      <c r="AX40" t="s">
        <v>223</v>
      </c>
      <c r="BA40" s="57">
        <v>46235.291666666664</v>
      </c>
      <c r="BB40" t="s">
        <v>1284</v>
      </c>
      <c r="BC40">
        <v>2026</v>
      </c>
      <c r="BD40">
        <v>8</v>
      </c>
      <c r="BE40">
        <v>1</v>
      </c>
      <c r="BF40" s="6">
        <f t="shared" si="0"/>
        <v>46235</v>
      </c>
      <c r="BG40">
        <f t="shared" si="1"/>
        <v>-0.29166666666424135</v>
      </c>
      <c r="BH40" t="str">
        <f t="shared" si="2"/>
        <v>COMPLY</v>
      </c>
      <c r="BI40" t="str">
        <f>VLOOKUP(H40,Sheet2!$A$1:$B$270,2,FALSE)</f>
        <v>SELONG</v>
      </c>
    </row>
    <row r="41" spans="1:61">
      <c r="A41">
        <v>40</v>
      </c>
      <c r="B41">
        <v>1002518131</v>
      </c>
      <c r="C41">
        <v>3</v>
      </c>
      <c r="D41" t="s">
        <v>51</v>
      </c>
      <c r="E41">
        <v>4</v>
      </c>
      <c r="F41" t="s">
        <v>273</v>
      </c>
      <c r="G41" t="s">
        <v>273</v>
      </c>
      <c r="H41" t="s">
        <v>946</v>
      </c>
      <c r="I41" t="s">
        <v>213</v>
      </c>
      <c r="J41" t="s">
        <v>214</v>
      </c>
      <c r="K41" t="s">
        <v>149</v>
      </c>
      <c r="M41" t="s">
        <v>76</v>
      </c>
      <c r="N41" t="s">
        <v>216</v>
      </c>
      <c r="O41" s="57">
        <v>46244.62023148148</v>
      </c>
      <c r="P41" s="57">
        <v>46245.611585648148</v>
      </c>
      <c r="Q41">
        <v>69362593</v>
      </c>
      <c r="S41">
        <v>142401145757</v>
      </c>
      <c r="T41" t="s">
        <v>6190</v>
      </c>
      <c r="U41" t="s">
        <v>6191</v>
      </c>
      <c r="V41" t="s">
        <v>6192</v>
      </c>
      <c r="Z41">
        <v>110.78982259999999</v>
      </c>
      <c r="AA41">
        <v>-6.9303517000000001</v>
      </c>
      <c r="AB41" t="s">
        <v>6193</v>
      </c>
      <c r="AC41" t="s">
        <v>226</v>
      </c>
      <c r="AL41" t="s">
        <v>218</v>
      </c>
      <c r="AM41" t="s">
        <v>6194</v>
      </c>
      <c r="AN41" t="s">
        <v>6</v>
      </c>
      <c r="AO41" s="57">
        <v>46303.621886574074</v>
      </c>
      <c r="AP41" s="57">
        <v>46245.541666666664</v>
      </c>
      <c r="AR41" t="s">
        <v>219</v>
      </c>
      <c r="AS41" t="s">
        <v>946</v>
      </c>
      <c r="AT41" t="s">
        <v>231</v>
      </c>
      <c r="AU41">
        <v>20260811</v>
      </c>
      <c r="AV41" t="s">
        <v>222</v>
      </c>
      <c r="AW41" t="s">
        <v>984</v>
      </c>
      <c r="AX41" t="s">
        <v>223</v>
      </c>
      <c r="BA41" s="57">
        <v>46245.541666666664</v>
      </c>
      <c r="BB41" t="s">
        <v>6194</v>
      </c>
      <c r="BC41">
        <v>2026</v>
      </c>
      <c r="BD41">
        <v>8</v>
      </c>
      <c r="BE41">
        <v>11</v>
      </c>
      <c r="BF41" s="6">
        <f t="shared" si="0"/>
        <v>46245</v>
      </c>
      <c r="BG41">
        <f t="shared" si="1"/>
        <v>-0.54166666666424135</v>
      </c>
      <c r="BH41" t="str">
        <f t="shared" si="2"/>
        <v>COMPLY</v>
      </c>
      <c r="BI41" t="e">
        <f>VLOOKUP(H41,Sheet2!$A$1:$B$270,2,FALSE)</f>
        <v>#N/A</v>
      </c>
    </row>
    <row r="42" spans="1:61">
      <c r="A42">
        <v>41</v>
      </c>
      <c r="B42">
        <v>1002505426</v>
      </c>
      <c r="C42">
        <v>3</v>
      </c>
      <c r="D42" t="s">
        <v>55</v>
      </c>
      <c r="E42">
        <v>5</v>
      </c>
      <c r="F42" t="s">
        <v>265</v>
      </c>
      <c r="G42" t="s">
        <v>122</v>
      </c>
      <c r="H42" t="s">
        <v>484</v>
      </c>
      <c r="I42" t="s">
        <v>213</v>
      </c>
      <c r="J42" t="s">
        <v>214</v>
      </c>
      <c r="K42" t="s">
        <v>149</v>
      </c>
      <c r="L42" t="s">
        <v>215</v>
      </c>
      <c r="M42" t="s">
        <v>575</v>
      </c>
      <c r="N42" t="s">
        <v>216</v>
      </c>
      <c r="O42" s="57">
        <v>46236.827037037037</v>
      </c>
      <c r="P42" s="57">
        <v>46248.460092592592</v>
      </c>
      <c r="Q42">
        <v>69357121</v>
      </c>
      <c r="S42">
        <v>152453209225</v>
      </c>
      <c r="T42" t="s">
        <v>1285</v>
      </c>
      <c r="U42" t="s">
        <v>1286</v>
      </c>
      <c r="V42" t="s">
        <v>1287</v>
      </c>
      <c r="Z42">
        <v>112.727671936154</v>
      </c>
      <c r="AA42">
        <v>-5.8104920897655497</v>
      </c>
      <c r="AB42" t="s">
        <v>1288</v>
      </c>
      <c r="AC42" t="s">
        <v>217</v>
      </c>
      <c r="AL42" t="s">
        <v>218</v>
      </c>
      <c r="AM42" t="s">
        <v>1289</v>
      </c>
      <c r="AN42" t="s">
        <v>6</v>
      </c>
      <c r="AO42" s="57">
        <v>46061.829699074071</v>
      </c>
      <c r="AP42" s="57">
        <v>46238.333333333336</v>
      </c>
      <c r="AQ42" t="s">
        <v>903</v>
      </c>
      <c r="AR42" t="s">
        <v>14</v>
      </c>
      <c r="AS42" t="s">
        <v>484</v>
      </c>
      <c r="AT42" t="s">
        <v>231</v>
      </c>
      <c r="AV42" t="s">
        <v>9866</v>
      </c>
      <c r="AW42" t="s">
        <v>1010</v>
      </c>
      <c r="AX42" t="s">
        <v>223</v>
      </c>
      <c r="BA42" s="57">
        <v>46238.333333333336</v>
      </c>
      <c r="BB42" t="s">
        <v>1289</v>
      </c>
      <c r="BF42" s="6" t="e">
        <f t="shared" si="0"/>
        <v>#NUM!</v>
      </c>
      <c r="BG42" t="e">
        <f t="shared" si="1"/>
        <v>#NUM!</v>
      </c>
      <c r="BH42" t="e">
        <f t="shared" si="2"/>
        <v>#NUM!</v>
      </c>
      <c r="BI42" t="str">
        <f>VLOOKUP(H42,Sheet2!$A$1:$B$270,2,FALSE)</f>
        <v>GRESIK</v>
      </c>
    </row>
    <row r="43" spans="1:61">
      <c r="A43">
        <v>42</v>
      </c>
      <c r="B43">
        <v>1002521030</v>
      </c>
      <c r="C43">
        <v>3</v>
      </c>
      <c r="D43" t="s">
        <v>59</v>
      </c>
      <c r="E43">
        <v>4</v>
      </c>
      <c r="F43" t="s">
        <v>224</v>
      </c>
      <c r="G43" t="s">
        <v>607</v>
      </c>
      <c r="H43" t="s">
        <v>5937</v>
      </c>
      <c r="I43" t="s">
        <v>213</v>
      </c>
      <c r="J43" t="s">
        <v>214</v>
      </c>
      <c r="K43" t="s">
        <v>149</v>
      </c>
      <c r="L43" t="s">
        <v>215</v>
      </c>
      <c r="M43" t="s">
        <v>76</v>
      </c>
      <c r="N43" t="s">
        <v>216</v>
      </c>
      <c r="O43" s="57">
        <v>46245.824976851851</v>
      </c>
      <c r="P43" s="57">
        <v>46246.604189814818</v>
      </c>
      <c r="Q43">
        <v>69363768</v>
      </c>
      <c r="S43">
        <v>143390112850</v>
      </c>
      <c r="T43" t="s">
        <v>6956</v>
      </c>
      <c r="U43" t="s">
        <v>7934</v>
      </c>
      <c r="V43" t="s">
        <v>6957</v>
      </c>
      <c r="Z43">
        <v>108.795413</v>
      </c>
      <c r="AA43">
        <v>-7.4854229999999999</v>
      </c>
      <c r="AB43" t="s">
        <v>6958</v>
      </c>
      <c r="AC43" t="s">
        <v>237</v>
      </c>
      <c r="AL43" t="s">
        <v>218</v>
      </c>
      <c r="AM43" t="s">
        <v>6959</v>
      </c>
      <c r="AN43" t="s">
        <v>6</v>
      </c>
      <c r="AO43" s="57">
        <v>46334.829837962963</v>
      </c>
      <c r="AP43" s="57">
        <v>46247.333333333336</v>
      </c>
      <c r="AR43" t="s">
        <v>219</v>
      </c>
      <c r="AS43" t="s">
        <v>5937</v>
      </c>
      <c r="AT43" t="s">
        <v>231</v>
      </c>
      <c r="AU43">
        <v>20260812</v>
      </c>
      <c r="AV43" t="s">
        <v>222</v>
      </c>
      <c r="AW43" t="s">
        <v>1015</v>
      </c>
      <c r="AX43" t="s">
        <v>223</v>
      </c>
      <c r="BA43" s="57">
        <v>46247.333333333336</v>
      </c>
      <c r="BB43" t="s">
        <v>6959</v>
      </c>
      <c r="BC43">
        <v>2026</v>
      </c>
      <c r="BD43">
        <v>8</v>
      </c>
      <c r="BE43">
        <v>12</v>
      </c>
      <c r="BF43" s="6">
        <f t="shared" si="0"/>
        <v>46246</v>
      </c>
      <c r="BG43">
        <f t="shared" si="1"/>
        <v>-1.3333333333357587</v>
      </c>
      <c r="BH43" t="str">
        <f t="shared" si="2"/>
        <v>COMPLY</v>
      </c>
      <c r="BI43" t="e">
        <f>VLOOKUP(H43,Sheet2!$A$1:$B$270,2,FALSE)</f>
        <v>#N/A</v>
      </c>
    </row>
    <row r="44" spans="1:61">
      <c r="A44">
        <v>43</v>
      </c>
      <c r="B44">
        <v>1002521004</v>
      </c>
      <c r="C44">
        <v>3</v>
      </c>
      <c r="D44" t="s">
        <v>55</v>
      </c>
      <c r="E44">
        <v>5</v>
      </c>
      <c r="F44" t="s">
        <v>228</v>
      </c>
      <c r="G44" t="s">
        <v>127</v>
      </c>
      <c r="H44" t="s">
        <v>229</v>
      </c>
      <c r="I44" t="s">
        <v>213</v>
      </c>
      <c r="J44" t="s">
        <v>214</v>
      </c>
      <c r="K44" t="s">
        <v>149</v>
      </c>
      <c r="L44" t="s">
        <v>215</v>
      </c>
      <c r="M44" t="s">
        <v>76</v>
      </c>
      <c r="N44" t="s">
        <v>216</v>
      </c>
      <c r="O44" s="57">
        <v>46245.797175925924</v>
      </c>
      <c r="P44" s="57">
        <v>46247.642141203702</v>
      </c>
      <c r="Q44">
        <v>69363748</v>
      </c>
      <c r="S44">
        <v>152426928149</v>
      </c>
      <c r="T44" t="s">
        <v>6960</v>
      </c>
      <c r="U44" t="s">
        <v>8835</v>
      </c>
      <c r="V44" t="s">
        <v>6961</v>
      </c>
      <c r="Z44">
        <v>113.5063677</v>
      </c>
      <c r="AA44">
        <v>-7.1160457999999904</v>
      </c>
      <c r="AB44" t="s">
        <v>6962</v>
      </c>
      <c r="AC44" t="s">
        <v>217</v>
      </c>
      <c r="AL44" t="s">
        <v>218</v>
      </c>
      <c r="AM44" t="s">
        <v>6963</v>
      </c>
      <c r="AN44" t="s">
        <v>6</v>
      </c>
      <c r="AO44" s="57">
        <v>46334.798506944448</v>
      </c>
      <c r="AP44" s="57">
        <v>46247.333333333336</v>
      </c>
      <c r="AR44" t="s">
        <v>219</v>
      </c>
      <c r="AS44" t="s">
        <v>229</v>
      </c>
      <c r="AT44" t="s">
        <v>231</v>
      </c>
      <c r="AU44">
        <v>20260813</v>
      </c>
      <c r="AV44" t="s">
        <v>222</v>
      </c>
      <c r="AW44" t="s">
        <v>1021</v>
      </c>
      <c r="AX44" t="s">
        <v>223</v>
      </c>
      <c r="BA44" s="57">
        <v>46247.333333333336</v>
      </c>
      <c r="BB44" t="s">
        <v>6963</v>
      </c>
      <c r="BC44">
        <v>2026</v>
      </c>
      <c r="BD44">
        <v>8</v>
      </c>
      <c r="BE44">
        <v>13</v>
      </c>
      <c r="BF44" s="6">
        <f t="shared" si="0"/>
        <v>46247</v>
      </c>
      <c r="BG44">
        <f t="shared" si="1"/>
        <v>-0.33333333333575865</v>
      </c>
      <c r="BH44" t="str">
        <f t="shared" si="2"/>
        <v>COMPLY</v>
      </c>
      <c r="BI44" t="str">
        <f>VLOOKUP(H44,Sheet2!$A$1:$B$270,2,FALSE)</f>
        <v>MADURA</v>
      </c>
    </row>
    <row r="45" spans="1:61">
      <c r="A45">
        <v>44</v>
      </c>
      <c r="B45">
        <v>1002520274</v>
      </c>
      <c r="C45">
        <v>3</v>
      </c>
      <c r="D45" t="s">
        <v>55</v>
      </c>
      <c r="E45">
        <v>5</v>
      </c>
      <c r="F45" t="s">
        <v>265</v>
      </c>
      <c r="G45" t="s">
        <v>126</v>
      </c>
      <c r="H45" t="s">
        <v>266</v>
      </c>
      <c r="I45" t="s">
        <v>213</v>
      </c>
      <c r="J45" t="s">
        <v>214</v>
      </c>
      <c r="K45" t="s">
        <v>149</v>
      </c>
      <c r="M45" t="s">
        <v>76</v>
      </c>
      <c r="N45" t="s">
        <v>216</v>
      </c>
      <c r="O45" s="57">
        <v>46245.624178240738</v>
      </c>
      <c r="P45" s="57">
        <v>46245.68513888889</v>
      </c>
      <c r="Q45">
        <v>69356915</v>
      </c>
      <c r="S45">
        <v>152413167621</v>
      </c>
      <c r="T45" t="s">
        <v>3318</v>
      </c>
      <c r="U45" t="s">
        <v>6964</v>
      </c>
      <c r="V45" t="s">
        <v>6965</v>
      </c>
      <c r="Z45">
        <v>112.74749956687999</v>
      </c>
      <c r="AA45">
        <v>-7.2634318140746004</v>
      </c>
      <c r="AB45" t="s">
        <v>3321</v>
      </c>
      <c r="AC45" t="s">
        <v>217</v>
      </c>
      <c r="AL45" t="s">
        <v>218</v>
      </c>
      <c r="AM45" t="s">
        <v>6966</v>
      </c>
      <c r="AN45" t="s">
        <v>6</v>
      </c>
      <c r="AO45" s="57">
        <v>46334.632141203707</v>
      </c>
      <c r="AR45" t="s">
        <v>219</v>
      </c>
      <c r="AS45" t="s">
        <v>266</v>
      </c>
      <c r="AT45" t="s">
        <v>231</v>
      </c>
      <c r="AU45">
        <v>20260811</v>
      </c>
      <c r="AV45" t="s">
        <v>222</v>
      </c>
      <c r="AW45" t="s">
        <v>596</v>
      </c>
      <c r="AX45" t="s">
        <v>223</v>
      </c>
      <c r="BA45" s="57">
        <v>46245.291666666664</v>
      </c>
      <c r="BB45" t="s">
        <v>6966</v>
      </c>
      <c r="BC45">
        <v>2026</v>
      </c>
      <c r="BD45">
        <v>8</v>
      </c>
      <c r="BE45">
        <v>11</v>
      </c>
      <c r="BF45" s="6">
        <f t="shared" si="0"/>
        <v>46245</v>
      </c>
      <c r="BG45">
        <f t="shared" si="1"/>
        <v>-0.29166666666424135</v>
      </c>
      <c r="BH45" t="str">
        <f t="shared" si="2"/>
        <v>COMPLY</v>
      </c>
      <c r="BI45" t="str">
        <f>VLOOKUP(H45,Sheet2!$A$1:$B$270,2,FALSE)</f>
        <v>SURABAYA SELATAN</v>
      </c>
    </row>
    <row r="46" spans="1:61">
      <c r="A46">
        <v>45</v>
      </c>
      <c r="B46">
        <v>1002511611</v>
      </c>
      <c r="C46">
        <v>3</v>
      </c>
      <c r="D46" t="s">
        <v>42</v>
      </c>
      <c r="E46">
        <v>5</v>
      </c>
      <c r="F46" t="s">
        <v>233</v>
      </c>
      <c r="G46" t="s">
        <v>101</v>
      </c>
      <c r="H46" t="s">
        <v>263</v>
      </c>
      <c r="I46" t="s">
        <v>9798</v>
      </c>
      <c r="J46" t="s">
        <v>214</v>
      </c>
      <c r="K46" t="s">
        <v>149</v>
      </c>
      <c r="M46" t="s">
        <v>76</v>
      </c>
      <c r="N46" t="s">
        <v>9867</v>
      </c>
      <c r="O46" s="57">
        <v>46240.398993055554</v>
      </c>
      <c r="P46" s="57">
        <v>46240.780775462961</v>
      </c>
      <c r="Q46">
        <v>69359641</v>
      </c>
      <c r="S46">
        <v>152316231081</v>
      </c>
      <c r="T46" t="s">
        <v>9868</v>
      </c>
      <c r="U46" t="s">
        <v>9869</v>
      </c>
      <c r="V46" t="s">
        <v>9870</v>
      </c>
      <c r="Z46">
        <v>112.68266</v>
      </c>
      <c r="AA46">
        <v>-7.4431585279065704</v>
      </c>
      <c r="AB46" t="s">
        <v>9871</v>
      </c>
      <c r="AC46" t="s">
        <v>226</v>
      </c>
      <c r="AL46" t="s">
        <v>218</v>
      </c>
      <c r="AM46" t="s">
        <v>4826</v>
      </c>
      <c r="AN46" t="s">
        <v>6</v>
      </c>
      <c r="AO46" s="57">
        <v>46181.402685185189</v>
      </c>
      <c r="AR46" t="s">
        <v>219</v>
      </c>
      <c r="AS46" t="s">
        <v>263</v>
      </c>
      <c r="AT46" t="s">
        <v>231</v>
      </c>
      <c r="AU46">
        <v>20260806</v>
      </c>
      <c r="AV46" t="s">
        <v>222</v>
      </c>
      <c r="AW46" t="s">
        <v>9872</v>
      </c>
      <c r="AX46" t="s">
        <v>223</v>
      </c>
      <c r="BA46" s="57">
        <v>46240.5</v>
      </c>
      <c r="BB46" t="s">
        <v>4826</v>
      </c>
      <c r="BC46">
        <v>2026</v>
      </c>
      <c r="BD46">
        <v>8</v>
      </c>
      <c r="BE46">
        <v>6</v>
      </c>
      <c r="BF46" s="6">
        <f t="shared" si="0"/>
        <v>46240</v>
      </c>
      <c r="BG46">
        <f t="shared" si="1"/>
        <v>-0.5</v>
      </c>
      <c r="BH46" t="str">
        <f t="shared" si="2"/>
        <v>COMPLY</v>
      </c>
      <c r="BI46" t="str">
        <f>VLOOKUP(H46,Sheet2!$A$1:$B$270,2,FALSE)</f>
        <v>SIDOARJO</v>
      </c>
    </row>
    <row r="47" spans="1:61">
      <c r="A47">
        <v>46</v>
      </c>
      <c r="B47">
        <v>1002519026</v>
      </c>
      <c r="C47">
        <v>3</v>
      </c>
      <c r="D47" t="s">
        <v>59</v>
      </c>
      <c r="E47">
        <v>4</v>
      </c>
      <c r="F47" t="s">
        <v>224</v>
      </c>
      <c r="G47" t="s">
        <v>224</v>
      </c>
      <c r="H47" t="s">
        <v>911</v>
      </c>
      <c r="I47" t="s">
        <v>213</v>
      </c>
      <c r="J47" t="s">
        <v>214</v>
      </c>
      <c r="K47" t="s">
        <v>149</v>
      </c>
      <c r="M47" t="s">
        <v>76</v>
      </c>
      <c r="N47" t="s">
        <v>216</v>
      </c>
      <c r="O47" s="57">
        <v>46245.398530092592</v>
      </c>
      <c r="P47" s="57">
        <v>46245.616574074076</v>
      </c>
      <c r="Q47">
        <v>69361544</v>
      </c>
      <c r="S47">
        <v>146303609799</v>
      </c>
      <c r="T47" t="s">
        <v>5960</v>
      </c>
      <c r="U47" t="s">
        <v>6967</v>
      </c>
      <c r="V47" t="s">
        <v>6968</v>
      </c>
      <c r="Z47">
        <v>109.253967</v>
      </c>
      <c r="AA47">
        <v>-7.4119729000000003</v>
      </c>
      <c r="AB47" t="s">
        <v>5963</v>
      </c>
      <c r="AC47" t="s">
        <v>290</v>
      </c>
      <c r="AL47" t="s">
        <v>218</v>
      </c>
      <c r="AM47" t="s">
        <v>6969</v>
      </c>
      <c r="AN47" t="s">
        <v>6</v>
      </c>
      <c r="AO47" s="57">
        <v>46334.402962962966</v>
      </c>
      <c r="AR47" t="s">
        <v>219</v>
      </c>
      <c r="AS47" t="s">
        <v>911</v>
      </c>
      <c r="AT47" t="s">
        <v>231</v>
      </c>
      <c r="AU47">
        <v>20260811</v>
      </c>
      <c r="AV47" t="s">
        <v>222</v>
      </c>
      <c r="AW47" t="s">
        <v>595</v>
      </c>
      <c r="AX47" t="s">
        <v>223</v>
      </c>
      <c r="BA47" s="57">
        <v>46245.291666666664</v>
      </c>
      <c r="BB47" t="s">
        <v>6969</v>
      </c>
      <c r="BC47">
        <v>2026</v>
      </c>
      <c r="BD47">
        <v>8</v>
      </c>
      <c r="BE47">
        <v>11</v>
      </c>
      <c r="BF47" s="6">
        <f t="shared" si="0"/>
        <v>46245</v>
      </c>
      <c r="BG47">
        <f t="shared" si="1"/>
        <v>-0.29166666666424135</v>
      </c>
      <c r="BH47" t="str">
        <f t="shared" si="2"/>
        <v>COMPLY</v>
      </c>
      <c r="BI47" t="e">
        <f>VLOOKUP(H47,Sheet2!$A$1:$B$270,2,FALSE)</f>
        <v>#N/A</v>
      </c>
    </row>
    <row r="48" spans="1:61">
      <c r="A48">
        <v>47</v>
      </c>
      <c r="B48">
        <v>1002528135</v>
      </c>
      <c r="C48">
        <v>3</v>
      </c>
      <c r="D48" t="s">
        <v>42</v>
      </c>
      <c r="E48">
        <v>5</v>
      </c>
      <c r="F48" t="s">
        <v>102</v>
      </c>
      <c r="G48" t="s">
        <v>108</v>
      </c>
      <c r="H48" t="s">
        <v>346</v>
      </c>
      <c r="I48" t="s">
        <v>213</v>
      </c>
      <c r="J48" t="s">
        <v>214</v>
      </c>
      <c r="K48" t="s">
        <v>149</v>
      </c>
      <c r="L48" t="s">
        <v>215</v>
      </c>
      <c r="M48" t="s">
        <v>76</v>
      </c>
      <c r="N48" t="s">
        <v>216</v>
      </c>
      <c r="O48" s="57">
        <v>46249.497187499997</v>
      </c>
      <c r="P48" s="57">
        <v>46250.776412037034</v>
      </c>
      <c r="Q48">
        <v>69366788</v>
      </c>
      <c r="S48">
        <v>152531208030</v>
      </c>
      <c r="T48" t="s">
        <v>9873</v>
      </c>
      <c r="U48" t="s">
        <v>9874</v>
      </c>
      <c r="V48" t="s">
        <v>9875</v>
      </c>
      <c r="Z48">
        <v>113.71668099999999</v>
      </c>
      <c r="AA48">
        <v>-7.7793729999999996</v>
      </c>
      <c r="AB48" t="s">
        <v>9876</v>
      </c>
      <c r="AC48" t="s">
        <v>237</v>
      </c>
      <c r="AL48" t="s">
        <v>218</v>
      </c>
      <c r="AM48" t="s">
        <v>9877</v>
      </c>
      <c r="AN48" t="s">
        <v>6</v>
      </c>
      <c r="AO48" t="s">
        <v>9878</v>
      </c>
      <c r="AP48" s="57">
        <v>46250.333333333336</v>
      </c>
      <c r="AR48" t="s">
        <v>219</v>
      </c>
      <c r="AS48" t="s">
        <v>346</v>
      </c>
      <c r="AT48" t="s">
        <v>221</v>
      </c>
      <c r="AU48">
        <v>20260816</v>
      </c>
      <c r="AV48" t="s">
        <v>222</v>
      </c>
      <c r="AW48" t="s">
        <v>1052</v>
      </c>
      <c r="AX48" t="s">
        <v>223</v>
      </c>
      <c r="BA48" s="57">
        <v>46250.333333333336</v>
      </c>
      <c r="BB48" t="s">
        <v>9877</v>
      </c>
      <c r="BC48">
        <v>2026</v>
      </c>
      <c r="BD48">
        <v>8</v>
      </c>
      <c r="BE48">
        <v>16</v>
      </c>
      <c r="BF48" s="6">
        <f t="shared" si="0"/>
        <v>46250</v>
      </c>
      <c r="BG48">
        <f t="shared" si="1"/>
        <v>-0.33333333333575865</v>
      </c>
      <c r="BH48" t="str">
        <f t="shared" si="2"/>
        <v>COMPLY</v>
      </c>
      <c r="BI48" t="str">
        <f>VLOOKUP(H48,Sheet2!$A$1:$B$270,2,FALSE)</f>
        <v>BANYUWANGI</v>
      </c>
    </row>
    <row r="49" spans="1:61">
      <c r="A49">
        <v>48</v>
      </c>
      <c r="B49">
        <v>1002506762</v>
      </c>
      <c r="C49">
        <v>3</v>
      </c>
      <c r="D49" t="s">
        <v>59</v>
      </c>
      <c r="E49">
        <v>4</v>
      </c>
      <c r="F49" t="s">
        <v>567</v>
      </c>
      <c r="G49" t="s">
        <v>906</v>
      </c>
      <c r="H49" t="s">
        <v>918</v>
      </c>
      <c r="I49" t="s">
        <v>213</v>
      </c>
      <c r="J49" t="s">
        <v>214</v>
      </c>
      <c r="K49" t="s">
        <v>149</v>
      </c>
      <c r="L49" t="s">
        <v>215</v>
      </c>
      <c r="M49" t="s">
        <v>76</v>
      </c>
      <c r="N49" t="s">
        <v>216</v>
      </c>
      <c r="O49" s="57">
        <v>46238.349965277775</v>
      </c>
      <c r="P49" s="57">
        <v>46238.679548611108</v>
      </c>
      <c r="Q49">
        <v>69357913</v>
      </c>
      <c r="S49">
        <v>146144119809</v>
      </c>
      <c r="T49" t="s">
        <v>1300</v>
      </c>
      <c r="U49" t="s">
        <v>1301</v>
      </c>
      <c r="V49" t="s">
        <v>1302</v>
      </c>
      <c r="Z49">
        <v>110.423714</v>
      </c>
      <c r="AA49">
        <v>-7.7133269999999996</v>
      </c>
      <c r="AB49" t="s">
        <v>1303</v>
      </c>
      <c r="AC49" t="s">
        <v>237</v>
      </c>
      <c r="AL49" t="s">
        <v>218</v>
      </c>
      <c r="AM49" t="s">
        <v>1304</v>
      </c>
      <c r="AN49" t="s">
        <v>6</v>
      </c>
      <c r="AO49" s="57">
        <v>46120.351180555554</v>
      </c>
      <c r="AP49" s="57">
        <v>46239.416666666664</v>
      </c>
      <c r="AR49" t="s">
        <v>219</v>
      </c>
      <c r="AS49" t="s">
        <v>918</v>
      </c>
      <c r="AT49" t="s">
        <v>231</v>
      </c>
      <c r="AU49">
        <v>20260804</v>
      </c>
      <c r="AV49" t="s">
        <v>222</v>
      </c>
      <c r="AW49" t="s">
        <v>1023</v>
      </c>
      <c r="AX49" t="s">
        <v>223</v>
      </c>
      <c r="BA49" s="57">
        <v>46239.416666666664</v>
      </c>
      <c r="BB49" t="s">
        <v>1304</v>
      </c>
      <c r="BC49">
        <v>2026</v>
      </c>
      <c r="BD49">
        <v>8</v>
      </c>
      <c r="BE49">
        <v>4</v>
      </c>
      <c r="BF49" s="6">
        <f t="shared" si="0"/>
        <v>46238</v>
      </c>
      <c r="BG49">
        <f t="shared" si="1"/>
        <v>-1.4166666666642413</v>
      </c>
      <c r="BH49" t="str">
        <f t="shared" si="2"/>
        <v>COMPLY</v>
      </c>
      <c r="BI49" t="e">
        <f>VLOOKUP(H49,Sheet2!$A$1:$B$270,2,FALSE)</f>
        <v>#N/A</v>
      </c>
    </row>
    <row r="50" spans="1:61">
      <c r="A50">
        <v>49</v>
      </c>
      <c r="B50">
        <v>1002512185</v>
      </c>
      <c r="C50">
        <v>3</v>
      </c>
      <c r="D50" t="s">
        <v>49</v>
      </c>
      <c r="E50">
        <v>4</v>
      </c>
      <c r="F50" t="s">
        <v>252</v>
      </c>
      <c r="G50" t="s">
        <v>931</v>
      </c>
      <c r="H50" t="s">
        <v>932</v>
      </c>
      <c r="I50" t="s">
        <v>213</v>
      </c>
      <c r="J50" t="s">
        <v>214</v>
      </c>
      <c r="K50" t="s">
        <v>149</v>
      </c>
      <c r="L50" t="s">
        <v>215</v>
      </c>
      <c r="M50" t="s">
        <v>575</v>
      </c>
      <c r="N50" t="s">
        <v>216</v>
      </c>
      <c r="O50" s="57">
        <v>46240.4999537037</v>
      </c>
      <c r="P50" s="57">
        <v>46242.449479166666</v>
      </c>
      <c r="Q50">
        <v>69359906</v>
      </c>
      <c r="S50">
        <v>142212126662</v>
      </c>
      <c r="T50" t="s">
        <v>1295</v>
      </c>
      <c r="U50" t="s">
        <v>1296</v>
      </c>
      <c r="V50" t="s">
        <v>1297</v>
      </c>
      <c r="Z50">
        <v>109.187613</v>
      </c>
      <c r="AA50">
        <v>-6.8713160000000002</v>
      </c>
      <c r="AB50" t="s">
        <v>1298</v>
      </c>
      <c r="AC50" t="s">
        <v>237</v>
      </c>
      <c r="AL50" t="s">
        <v>218</v>
      </c>
      <c r="AM50" t="s">
        <v>1299</v>
      </c>
      <c r="AN50" t="s">
        <v>6</v>
      </c>
      <c r="AO50" s="57">
        <v>46181.507314814815</v>
      </c>
      <c r="AP50" s="57">
        <v>46241.333333333336</v>
      </c>
      <c r="AQ50" t="s">
        <v>564</v>
      </c>
      <c r="AR50" t="s">
        <v>14</v>
      </c>
      <c r="AS50" t="s">
        <v>932</v>
      </c>
      <c r="AT50" t="s">
        <v>231</v>
      </c>
      <c r="AV50" t="s">
        <v>4462</v>
      </c>
      <c r="AW50" t="s">
        <v>1010</v>
      </c>
      <c r="AX50" t="s">
        <v>223</v>
      </c>
      <c r="BA50" s="57">
        <v>46241.333333333336</v>
      </c>
      <c r="BB50" t="s">
        <v>1299</v>
      </c>
      <c r="BF50" s="6" t="e">
        <f t="shared" si="0"/>
        <v>#NUM!</v>
      </c>
      <c r="BG50" t="e">
        <f t="shared" si="1"/>
        <v>#NUM!</v>
      </c>
      <c r="BH50" t="e">
        <f t="shared" si="2"/>
        <v>#NUM!</v>
      </c>
      <c r="BI50" t="e">
        <f>VLOOKUP(H50,Sheet2!$A$1:$B$270,2,FALSE)</f>
        <v>#N/A</v>
      </c>
    </row>
    <row r="51" spans="1:61">
      <c r="A51">
        <v>50</v>
      </c>
      <c r="B51">
        <v>1002524002</v>
      </c>
      <c r="C51">
        <v>3</v>
      </c>
      <c r="D51" t="s">
        <v>38</v>
      </c>
      <c r="E51">
        <v>5</v>
      </c>
      <c r="F51" t="s">
        <v>90</v>
      </c>
      <c r="G51" t="s">
        <v>90</v>
      </c>
      <c r="H51" t="s">
        <v>354</v>
      </c>
      <c r="I51" t="s">
        <v>213</v>
      </c>
      <c r="J51" t="s">
        <v>214</v>
      </c>
      <c r="K51" t="s">
        <v>149</v>
      </c>
      <c r="L51" t="s">
        <v>215</v>
      </c>
      <c r="M51" t="s">
        <v>76</v>
      </c>
      <c r="N51" t="s">
        <v>216</v>
      </c>
      <c r="O51" s="57">
        <v>46247.493009259262</v>
      </c>
      <c r="P51" s="57">
        <v>46248.782719907409</v>
      </c>
      <c r="Q51">
        <v>69364994</v>
      </c>
      <c r="S51">
        <v>152639219492</v>
      </c>
      <c r="T51" t="s">
        <v>8836</v>
      </c>
      <c r="U51" t="s">
        <v>8837</v>
      </c>
      <c r="V51" t="s">
        <v>8838</v>
      </c>
      <c r="Z51">
        <v>112.1890429</v>
      </c>
      <c r="AA51">
        <v>-7.7657989999999897</v>
      </c>
      <c r="AB51" t="s">
        <v>8839</v>
      </c>
      <c r="AC51" t="s">
        <v>237</v>
      </c>
      <c r="AL51" t="s">
        <v>218</v>
      </c>
      <c r="AM51" t="s">
        <v>8840</v>
      </c>
      <c r="AN51" t="s">
        <v>6</v>
      </c>
      <c r="AO51" t="s">
        <v>8841</v>
      </c>
      <c r="AP51" s="57">
        <v>46248.333333333336</v>
      </c>
      <c r="AR51" t="s">
        <v>219</v>
      </c>
      <c r="AS51" t="s">
        <v>354</v>
      </c>
      <c r="AT51" t="s">
        <v>231</v>
      </c>
      <c r="AU51">
        <v>20260814</v>
      </c>
      <c r="AV51" t="s">
        <v>222</v>
      </c>
      <c r="AW51" t="s">
        <v>1010</v>
      </c>
      <c r="AX51" t="s">
        <v>223</v>
      </c>
      <c r="BA51" s="57">
        <v>46248.333333333336</v>
      </c>
      <c r="BB51" t="s">
        <v>8840</v>
      </c>
      <c r="BC51">
        <v>2026</v>
      </c>
      <c r="BD51">
        <v>8</v>
      </c>
      <c r="BE51">
        <v>14</v>
      </c>
      <c r="BF51" s="6">
        <f t="shared" si="0"/>
        <v>46248</v>
      </c>
      <c r="BG51">
        <f t="shared" si="1"/>
        <v>-0.33333333333575865</v>
      </c>
      <c r="BH51" t="str">
        <f t="shared" si="2"/>
        <v>COMPLY</v>
      </c>
      <c r="BI51" t="str">
        <f>VLOOKUP(H51,Sheet2!$A$1:$B$270,2,FALSE)</f>
        <v>KEDIRI</v>
      </c>
    </row>
    <row r="52" spans="1:61">
      <c r="A52">
        <v>51</v>
      </c>
      <c r="B52">
        <v>1002523704</v>
      </c>
      <c r="C52">
        <v>3</v>
      </c>
      <c r="D52" t="s">
        <v>49</v>
      </c>
      <c r="E52">
        <v>4</v>
      </c>
      <c r="F52" t="s">
        <v>246</v>
      </c>
      <c r="G52" t="s">
        <v>247</v>
      </c>
      <c r="H52" t="s">
        <v>615</v>
      </c>
      <c r="I52" t="s">
        <v>213</v>
      </c>
      <c r="J52" t="s">
        <v>214</v>
      </c>
      <c r="K52" t="s">
        <v>149</v>
      </c>
      <c r="L52" t="s">
        <v>215</v>
      </c>
      <c r="M52" t="s">
        <v>76</v>
      </c>
      <c r="N52" t="s">
        <v>216</v>
      </c>
      <c r="O52" s="57">
        <v>46247.434699074074</v>
      </c>
      <c r="P52" s="57">
        <v>46248.532500000001</v>
      </c>
      <c r="Q52">
        <v>69364864</v>
      </c>
      <c r="S52">
        <v>141420144733</v>
      </c>
      <c r="T52" t="s">
        <v>8842</v>
      </c>
      <c r="U52" t="s">
        <v>8843</v>
      </c>
      <c r="V52" t="s">
        <v>8844</v>
      </c>
      <c r="Z52">
        <v>110.385223</v>
      </c>
      <c r="AA52">
        <v>-6.9633929999999999</v>
      </c>
      <c r="AB52" t="s">
        <v>8845</v>
      </c>
      <c r="AC52" t="s">
        <v>237</v>
      </c>
      <c r="AL52" t="s">
        <v>218</v>
      </c>
      <c r="AM52" t="s">
        <v>8846</v>
      </c>
      <c r="AN52" t="s">
        <v>6</v>
      </c>
      <c r="AO52" t="s">
        <v>8847</v>
      </c>
      <c r="AP52" s="57">
        <v>46248.333333333336</v>
      </c>
      <c r="AR52" t="s">
        <v>219</v>
      </c>
      <c r="AS52" t="s">
        <v>615</v>
      </c>
      <c r="AT52" t="s">
        <v>231</v>
      </c>
      <c r="AU52">
        <v>20260814</v>
      </c>
      <c r="AV52" t="s">
        <v>222</v>
      </c>
      <c r="AW52" t="s">
        <v>937</v>
      </c>
      <c r="AX52" t="s">
        <v>223</v>
      </c>
      <c r="BA52" s="57">
        <v>46248.333333333336</v>
      </c>
      <c r="BB52" t="s">
        <v>8846</v>
      </c>
      <c r="BC52">
        <v>2026</v>
      </c>
      <c r="BD52">
        <v>8</v>
      </c>
      <c r="BE52">
        <v>14</v>
      </c>
      <c r="BF52" s="6">
        <f t="shared" si="0"/>
        <v>46248</v>
      </c>
      <c r="BG52">
        <f t="shared" si="1"/>
        <v>-0.33333333333575865</v>
      </c>
      <c r="BH52" t="str">
        <f t="shared" si="2"/>
        <v>COMPLY</v>
      </c>
      <c r="BI52" t="e">
        <f>VLOOKUP(H52,Sheet2!$A$1:$B$270,2,FALSE)</f>
        <v>#N/A</v>
      </c>
    </row>
    <row r="53" spans="1:61">
      <c r="A53">
        <v>52</v>
      </c>
      <c r="B53">
        <v>1002515951</v>
      </c>
      <c r="C53">
        <v>3</v>
      </c>
      <c r="D53" t="s">
        <v>45</v>
      </c>
      <c r="E53">
        <v>5</v>
      </c>
      <c r="F53" t="s">
        <v>113</v>
      </c>
      <c r="G53" t="s">
        <v>114</v>
      </c>
      <c r="H53" t="s">
        <v>367</v>
      </c>
      <c r="I53" t="s">
        <v>213</v>
      </c>
      <c r="J53" t="s">
        <v>214</v>
      </c>
      <c r="K53" t="s">
        <v>149</v>
      </c>
      <c r="L53" t="s">
        <v>215</v>
      </c>
      <c r="M53" t="s">
        <v>76</v>
      </c>
      <c r="N53" t="s">
        <v>216</v>
      </c>
      <c r="O53" s="57">
        <v>46242.560393518521</v>
      </c>
      <c r="P53" s="57">
        <v>46243.875451388885</v>
      </c>
      <c r="Q53">
        <v>69361471</v>
      </c>
      <c r="S53">
        <v>172514216906</v>
      </c>
      <c r="T53" t="s">
        <v>4463</v>
      </c>
      <c r="U53" t="s">
        <v>4464</v>
      </c>
      <c r="V53" t="s">
        <v>4465</v>
      </c>
      <c r="Z53">
        <v>120.450884138596</v>
      </c>
      <c r="AA53">
        <v>-8.5999956407606799</v>
      </c>
      <c r="AB53" t="s">
        <v>4466</v>
      </c>
      <c r="AC53" t="s">
        <v>237</v>
      </c>
      <c r="AL53" t="s">
        <v>218</v>
      </c>
      <c r="AM53" t="s">
        <v>4467</v>
      </c>
      <c r="AN53" t="s">
        <v>6</v>
      </c>
      <c r="AO53" s="57">
        <v>46242.569351851853</v>
      </c>
      <c r="AP53" s="57">
        <v>46243.541666666664</v>
      </c>
      <c r="AR53" t="s">
        <v>219</v>
      </c>
      <c r="AS53" t="s">
        <v>367</v>
      </c>
      <c r="AT53" t="s">
        <v>231</v>
      </c>
      <c r="AU53">
        <v>20260809</v>
      </c>
      <c r="AV53" t="s">
        <v>222</v>
      </c>
      <c r="AW53" t="s">
        <v>974</v>
      </c>
      <c r="AX53" t="s">
        <v>223</v>
      </c>
      <c r="BA53" s="57">
        <v>46243.541666666664</v>
      </c>
      <c r="BB53" t="s">
        <v>4467</v>
      </c>
      <c r="BC53">
        <v>2026</v>
      </c>
      <c r="BD53">
        <v>8</v>
      </c>
      <c r="BE53">
        <v>9</v>
      </c>
      <c r="BF53" s="6">
        <f t="shared" si="0"/>
        <v>46243</v>
      </c>
      <c r="BG53">
        <f t="shared" si="1"/>
        <v>-0.54166666666424135</v>
      </c>
      <c r="BH53" t="str">
        <f t="shared" si="2"/>
        <v>COMPLY</v>
      </c>
      <c r="BI53" t="str">
        <f>VLOOKUP(H53,Sheet2!$A$1:$B$270,2,FALSE)</f>
        <v>LABOAN BAJO</v>
      </c>
    </row>
    <row r="54" spans="1:61">
      <c r="A54">
        <v>53</v>
      </c>
      <c r="B54">
        <v>1002527730</v>
      </c>
      <c r="C54">
        <v>3</v>
      </c>
      <c r="D54" t="s">
        <v>45</v>
      </c>
      <c r="E54">
        <v>5</v>
      </c>
      <c r="F54" t="s">
        <v>113</v>
      </c>
      <c r="G54" t="s">
        <v>117</v>
      </c>
      <c r="H54" t="s">
        <v>466</v>
      </c>
      <c r="I54" t="s">
        <v>213</v>
      </c>
      <c r="J54" t="s">
        <v>214</v>
      </c>
      <c r="K54" t="s">
        <v>149</v>
      </c>
      <c r="L54" t="s">
        <v>215</v>
      </c>
      <c r="M54" t="s">
        <v>225</v>
      </c>
      <c r="N54" t="s">
        <v>216</v>
      </c>
      <c r="O54" s="57">
        <v>46249.372199074074</v>
      </c>
      <c r="P54" s="57">
        <v>46252.339502314811</v>
      </c>
      <c r="Q54">
        <v>69366554</v>
      </c>
      <c r="S54">
        <v>172508208934</v>
      </c>
      <c r="T54" t="s">
        <v>5827</v>
      </c>
      <c r="U54" t="s">
        <v>9879</v>
      </c>
      <c r="V54" t="s">
        <v>9880</v>
      </c>
      <c r="Z54">
        <v>122.21782640000001</v>
      </c>
      <c r="AA54">
        <v>-8.6231445999999998</v>
      </c>
      <c r="AB54" t="s">
        <v>9881</v>
      </c>
      <c r="AC54" t="s">
        <v>237</v>
      </c>
      <c r="AL54" t="s">
        <v>218</v>
      </c>
      <c r="AM54" t="s">
        <v>9882</v>
      </c>
      <c r="AN54" t="s">
        <v>6</v>
      </c>
      <c r="AO54" t="s">
        <v>9883</v>
      </c>
      <c r="AP54" s="57">
        <v>46252.333333333336</v>
      </c>
      <c r="AR54" t="s">
        <v>18</v>
      </c>
      <c r="AS54" t="s">
        <v>466</v>
      </c>
      <c r="AT54" t="s">
        <v>231</v>
      </c>
      <c r="AV54" t="s">
        <v>227</v>
      </c>
      <c r="AW54" t="s">
        <v>1014</v>
      </c>
      <c r="AX54" t="s">
        <v>223</v>
      </c>
      <c r="BA54" s="57">
        <v>46252.333333333336</v>
      </c>
      <c r="BB54" t="s">
        <v>9882</v>
      </c>
      <c r="BF54" s="6" t="e">
        <f t="shared" si="0"/>
        <v>#NUM!</v>
      </c>
      <c r="BG54" t="e">
        <f t="shared" si="1"/>
        <v>#NUM!</v>
      </c>
      <c r="BH54" t="e">
        <f t="shared" si="2"/>
        <v>#NUM!</v>
      </c>
      <c r="BI54" t="str">
        <f>VLOOKUP(H54,Sheet2!$A$1:$B$270,2,FALSE)</f>
        <v>MAUMERE</v>
      </c>
    </row>
    <row r="55" spans="1:61">
      <c r="A55">
        <v>54</v>
      </c>
      <c r="B55">
        <v>1002528356</v>
      </c>
      <c r="C55">
        <v>3</v>
      </c>
      <c r="D55" t="s">
        <v>42</v>
      </c>
      <c r="E55">
        <v>5</v>
      </c>
      <c r="F55" t="s">
        <v>102</v>
      </c>
      <c r="G55" t="s">
        <v>100</v>
      </c>
      <c r="H55" t="s">
        <v>282</v>
      </c>
      <c r="I55" t="s">
        <v>213</v>
      </c>
      <c r="J55" t="s">
        <v>214</v>
      </c>
      <c r="K55" t="s">
        <v>149</v>
      </c>
      <c r="L55" t="s">
        <v>215</v>
      </c>
      <c r="M55" t="s">
        <v>225</v>
      </c>
      <c r="N55" t="s">
        <v>216</v>
      </c>
      <c r="O55" s="57">
        <v>46249.565925925926</v>
      </c>
      <c r="P55" s="57">
        <v>46250.546435185184</v>
      </c>
      <c r="Q55">
        <v>69366917</v>
      </c>
      <c r="S55">
        <v>152507223626</v>
      </c>
      <c r="T55" t="s">
        <v>9884</v>
      </c>
      <c r="U55" t="s">
        <v>9885</v>
      </c>
      <c r="V55" t="s">
        <v>9886</v>
      </c>
      <c r="Z55">
        <v>113.815222840489</v>
      </c>
      <c r="AA55">
        <v>-7.9086973219909202</v>
      </c>
      <c r="AB55" t="s">
        <v>9887</v>
      </c>
      <c r="AC55" t="s">
        <v>237</v>
      </c>
      <c r="AL55" t="s">
        <v>218</v>
      </c>
      <c r="AM55" t="s">
        <v>9888</v>
      </c>
      <c r="AN55" t="s">
        <v>6</v>
      </c>
      <c r="AO55" t="s">
        <v>9889</v>
      </c>
      <c r="AP55" s="57">
        <v>46250.541666666664</v>
      </c>
      <c r="AR55" t="s">
        <v>18</v>
      </c>
      <c r="AS55" t="s">
        <v>282</v>
      </c>
      <c r="AT55" t="s">
        <v>231</v>
      </c>
      <c r="AV55" t="s">
        <v>227</v>
      </c>
      <c r="AW55" t="s">
        <v>1015</v>
      </c>
      <c r="AX55" t="s">
        <v>223</v>
      </c>
      <c r="BA55" s="57">
        <v>46250.541666666664</v>
      </c>
      <c r="BB55" t="s">
        <v>9888</v>
      </c>
      <c r="BF55" s="6" t="e">
        <f t="shared" si="0"/>
        <v>#NUM!</v>
      </c>
      <c r="BG55" t="e">
        <f t="shared" si="1"/>
        <v>#NUM!</v>
      </c>
      <c r="BH55" t="e">
        <f t="shared" si="2"/>
        <v>#NUM!</v>
      </c>
      <c r="BI55" t="str">
        <f>VLOOKUP(H55,Sheet2!$A$1:$B$270,2,FALSE)</f>
        <v>JEMBER</v>
      </c>
    </row>
    <row r="56" spans="1:61">
      <c r="A56">
        <v>55</v>
      </c>
      <c r="B56">
        <v>1002506241</v>
      </c>
      <c r="C56">
        <v>3</v>
      </c>
      <c r="D56" t="s">
        <v>51</v>
      </c>
      <c r="E56">
        <v>4</v>
      </c>
      <c r="F56" t="s">
        <v>235</v>
      </c>
      <c r="G56" t="s">
        <v>584</v>
      </c>
      <c r="H56" t="s">
        <v>617</v>
      </c>
      <c r="I56" t="s">
        <v>213</v>
      </c>
      <c r="J56" t="s">
        <v>214</v>
      </c>
      <c r="K56" t="s">
        <v>149</v>
      </c>
      <c r="M56" t="s">
        <v>1039</v>
      </c>
      <c r="N56" t="s">
        <v>216</v>
      </c>
      <c r="O56" s="57">
        <v>46237.599166666667</v>
      </c>
      <c r="P56" s="57">
        <v>46239.441122685188</v>
      </c>
      <c r="Q56">
        <v>69357601</v>
      </c>
      <c r="T56" t="s">
        <v>1310</v>
      </c>
      <c r="Z56">
        <v>110.7651979</v>
      </c>
      <c r="AA56">
        <v>-7.5410035000000004</v>
      </c>
      <c r="AB56" t="s">
        <v>1311</v>
      </c>
      <c r="AC56" t="s">
        <v>230</v>
      </c>
      <c r="AL56" t="s">
        <v>218</v>
      </c>
      <c r="AM56" s="58">
        <v>25569</v>
      </c>
      <c r="AN56" t="s">
        <v>6</v>
      </c>
      <c r="AO56" s="57">
        <v>46089.611215277779</v>
      </c>
      <c r="AS56" t="s">
        <v>617</v>
      </c>
      <c r="AT56" t="s">
        <v>231</v>
      </c>
      <c r="AV56" t="s">
        <v>1039</v>
      </c>
      <c r="AW56" t="s">
        <v>634</v>
      </c>
      <c r="AX56" t="s">
        <v>223</v>
      </c>
      <c r="BA56" s="57">
        <v>25569</v>
      </c>
      <c r="BB56" s="58">
        <v>25569</v>
      </c>
      <c r="BF56" s="6" t="e">
        <f t="shared" si="0"/>
        <v>#NUM!</v>
      </c>
      <c r="BG56" t="e">
        <f t="shared" si="1"/>
        <v>#NUM!</v>
      </c>
      <c r="BH56" t="e">
        <f t="shared" si="2"/>
        <v>#NUM!</v>
      </c>
      <c r="BI56" t="e">
        <f>VLOOKUP(H56,Sheet2!$A$1:$B$270,2,FALSE)</f>
        <v>#N/A</v>
      </c>
    </row>
    <row r="57" spans="1:61">
      <c r="A57">
        <v>56</v>
      </c>
      <c r="B57">
        <v>1002526432</v>
      </c>
      <c r="C57">
        <v>3</v>
      </c>
      <c r="D57" t="s">
        <v>45</v>
      </c>
      <c r="E57">
        <v>5</v>
      </c>
      <c r="F57" t="s">
        <v>211</v>
      </c>
      <c r="G57" t="s">
        <v>112</v>
      </c>
      <c r="H57" t="s">
        <v>267</v>
      </c>
      <c r="I57" t="s">
        <v>213</v>
      </c>
      <c r="J57" t="s">
        <v>214</v>
      </c>
      <c r="K57" t="s">
        <v>149</v>
      </c>
      <c r="L57" t="s">
        <v>215</v>
      </c>
      <c r="M57" t="s">
        <v>575</v>
      </c>
      <c r="N57" t="s">
        <v>216</v>
      </c>
      <c r="O57" s="57">
        <v>46248.5784375</v>
      </c>
      <c r="P57" s="57">
        <v>46251.516261574077</v>
      </c>
      <c r="Q57">
        <v>69366085</v>
      </c>
      <c r="S57">
        <v>172601796998</v>
      </c>
      <c r="T57" t="s">
        <v>9890</v>
      </c>
      <c r="U57" t="s">
        <v>9891</v>
      </c>
      <c r="V57" t="s">
        <v>9892</v>
      </c>
      <c r="Z57">
        <v>116.1115961</v>
      </c>
      <c r="AA57">
        <v>-8.6394053</v>
      </c>
      <c r="AB57" t="s">
        <v>9893</v>
      </c>
      <c r="AC57" t="s">
        <v>217</v>
      </c>
      <c r="AL57" t="s">
        <v>218</v>
      </c>
      <c r="AM57" t="s">
        <v>9894</v>
      </c>
      <c r="AN57" t="s">
        <v>6</v>
      </c>
      <c r="AO57" t="s">
        <v>9895</v>
      </c>
      <c r="AP57" s="57">
        <v>46250.333333333336</v>
      </c>
      <c r="AQ57" t="s">
        <v>903</v>
      </c>
      <c r="AR57" t="s">
        <v>14</v>
      </c>
      <c r="AS57" t="s">
        <v>267</v>
      </c>
      <c r="AT57" t="s">
        <v>231</v>
      </c>
      <c r="AV57" t="s">
        <v>9896</v>
      </c>
      <c r="AW57" t="s">
        <v>1021</v>
      </c>
      <c r="AX57" t="s">
        <v>223</v>
      </c>
      <c r="BA57" s="57">
        <v>46250.333333333336</v>
      </c>
      <c r="BB57" t="s">
        <v>9894</v>
      </c>
      <c r="BF57" s="6" t="e">
        <f t="shared" si="0"/>
        <v>#NUM!</v>
      </c>
      <c r="BG57" t="e">
        <f t="shared" si="1"/>
        <v>#NUM!</v>
      </c>
      <c r="BH57" t="e">
        <f t="shared" si="2"/>
        <v>#NUM!</v>
      </c>
      <c r="BI57" t="str">
        <f>VLOOKUP(H57,Sheet2!$A$1:$B$270,2,FALSE)</f>
        <v>MATARAM</v>
      </c>
    </row>
    <row r="58" spans="1:61">
      <c r="A58">
        <v>57</v>
      </c>
      <c r="B58">
        <v>1002506082</v>
      </c>
      <c r="C58">
        <v>3</v>
      </c>
      <c r="D58" t="s">
        <v>42</v>
      </c>
      <c r="E58">
        <v>5</v>
      </c>
      <c r="F58" t="s">
        <v>233</v>
      </c>
      <c r="G58" t="s">
        <v>106</v>
      </c>
      <c r="H58" t="s">
        <v>296</v>
      </c>
      <c r="I58" t="s">
        <v>213</v>
      </c>
      <c r="J58" t="s">
        <v>214</v>
      </c>
      <c r="K58" t="s">
        <v>149</v>
      </c>
      <c r="M58" t="s">
        <v>76</v>
      </c>
      <c r="N58" t="s">
        <v>216</v>
      </c>
      <c r="O58" s="57">
        <v>46237.558078703703</v>
      </c>
      <c r="P58" s="57">
        <v>46238.826701388891</v>
      </c>
      <c r="Q58">
        <v>69357529</v>
      </c>
      <c r="S58">
        <v>152743206244</v>
      </c>
      <c r="T58" t="s">
        <v>1312</v>
      </c>
      <c r="U58" t="s">
        <v>1313</v>
      </c>
      <c r="V58" t="s">
        <v>1314</v>
      </c>
      <c r="Z58">
        <v>112.6950853</v>
      </c>
      <c r="AA58">
        <v>-7.5210730000000003</v>
      </c>
      <c r="AB58" t="s">
        <v>1315</v>
      </c>
      <c r="AC58" t="s">
        <v>230</v>
      </c>
      <c r="AL58" t="s">
        <v>218</v>
      </c>
      <c r="AM58" t="s">
        <v>1316</v>
      </c>
      <c r="AN58" t="s">
        <v>6</v>
      </c>
      <c r="AO58" s="57">
        <v>46089.559490740743</v>
      </c>
      <c r="AP58" s="57">
        <v>46238.541666666664</v>
      </c>
      <c r="AR58" t="s">
        <v>219</v>
      </c>
      <c r="AS58" t="s">
        <v>296</v>
      </c>
      <c r="AT58" t="s">
        <v>231</v>
      </c>
      <c r="AU58">
        <v>20260804</v>
      </c>
      <c r="AV58" t="s">
        <v>222</v>
      </c>
      <c r="AW58" t="s">
        <v>582</v>
      </c>
      <c r="AX58" t="s">
        <v>223</v>
      </c>
      <c r="BA58" s="57">
        <v>46238.541666666664</v>
      </c>
      <c r="BB58" t="s">
        <v>1316</v>
      </c>
      <c r="BC58">
        <v>2026</v>
      </c>
      <c r="BD58">
        <v>8</v>
      </c>
      <c r="BE58">
        <v>4</v>
      </c>
      <c r="BF58" s="6">
        <f t="shared" si="0"/>
        <v>46238</v>
      </c>
      <c r="BG58">
        <f t="shared" si="1"/>
        <v>-0.54166666666424135</v>
      </c>
      <c r="BH58" t="str">
        <f t="shared" si="2"/>
        <v>COMPLY</v>
      </c>
      <c r="BI58" t="str">
        <f>VLOOKUP(H58,Sheet2!$A$1:$B$270,2,FALSE)</f>
        <v>PASURUAN</v>
      </c>
    </row>
    <row r="59" spans="1:61">
      <c r="A59">
        <v>58</v>
      </c>
      <c r="B59">
        <v>1002515875</v>
      </c>
      <c r="C59">
        <v>3</v>
      </c>
      <c r="D59" t="s">
        <v>38</v>
      </c>
      <c r="E59">
        <v>5</v>
      </c>
      <c r="F59" t="s">
        <v>250</v>
      </c>
      <c r="G59" t="s">
        <v>87</v>
      </c>
      <c r="H59" t="s">
        <v>430</v>
      </c>
      <c r="I59" t="s">
        <v>213</v>
      </c>
      <c r="J59" t="s">
        <v>214</v>
      </c>
      <c r="K59" t="s">
        <v>149</v>
      </c>
      <c r="L59" t="s">
        <v>215</v>
      </c>
      <c r="M59" t="s">
        <v>76</v>
      </c>
      <c r="N59" t="s">
        <v>216</v>
      </c>
      <c r="O59" s="57">
        <v>46242.518020833333</v>
      </c>
      <c r="P59" s="57">
        <v>46244.596701388888</v>
      </c>
      <c r="Q59">
        <v>69361412</v>
      </c>
      <c r="S59">
        <v>152721299708</v>
      </c>
      <c r="T59" t="s">
        <v>4478</v>
      </c>
      <c r="U59" t="s">
        <v>4479</v>
      </c>
      <c r="V59" t="s">
        <v>4480</v>
      </c>
      <c r="Z59">
        <v>112.72318660000001</v>
      </c>
      <c r="AA59">
        <v>-7.9057347</v>
      </c>
      <c r="AB59" t="s">
        <v>4481</v>
      </c>
      <c r="AC59" t="s">
        <v>237</v>
      </c>
      <c r="AL59" t="s">
        <v>218</v>
      </c>
      <c r="AM59" t="s">
        <v>4482</v>
      </c>
      <c r="AN59" t="s">
        <v>6</v>
      </c>
      <c r="AO59" s="57">
        <v>46242.527673611112</v>
      </c>
      <c r="AP59" s="57">
        <v>46244.333333333336</v>
      </c>
      <c r="AR59" t="s">
        <v>219</v>
      </c>
      <c r="AS59" t="s">
        <v>430</v>
      </c>
      <c r="AT59" t="s">
        <v>231</v>
      </c>
      <c r="AU59">
        <v>20260810</v>
      </c>
      <c r="AV59" t="s">
        <v>222</v>
      </c>
      <c r="AW59" t="s">
        <v>1014</v>
      </c>
      <c r="AX59" t="s">
        <v>223</v>
      </c>
      <c r="BA59" s="57">
        <v>46244.333333333336</v>
      </c>
      <c r="BB59" t="s">
        <v>4482</v>
      </c>
      <c r="BC59">
        <v>2026</v>
      </c>
      <c r="BD59">
        <v>8</v>
      </c>
      <c r="BE59">
        <v>10</v>
      </c>
      <c r="BF59" s="6">
        <f t="shared" si="0"/>
        <v>46244</v>
      </c>
      <c r="BG59">
        <f t="shared" si="1"/>
        <v>-0.33333333333575865</v>
      </c>
      <c r="BH59" t="str">
        <f t="shared" si="2"/>
        <v>COMPLY</v>
      </c>
      <c r="BI59" t="str">
        <f>VLOOKUP(H59,Sheet2!$A$1:$B$270,2,FALSE)</f>
        <v>BATU</v>
      </c>
    </row>
    <row r="60" spans="1:61">
      <c r="A60">
        <v>59</v>
      </c>
      <c r="B60">
        <v>1002523885</v>
      </c>
      <c r="C60">
        <v>3</v>
      </c>
      <c r="D60" t="s">
        <v>42</v>
      </c>
      <c r="E60">
        <v>5</v>
      </c>
      <c r="F60" t="s">
        <v>233</v>
      </c>
      <c r="G60" t="s">
        <v>106</v>
      </c>
      <c r="H60" t="s">
        <v>451</v>
      </c>
      <c r="I60" t="s">
        <v>213</v>
      </c>
      <c r="J60" t="s">
        <v>214</v>
      </c>
      <c r="K60" t="s">
        <v>149</v>
      </c>
      <c r="M60" t="s">
        <v>76</v>
      </c>
      <c r="N60" t="s">
        <v>216</v>
      </c>
      <c r="O60" s="57">
        <v>46247.469837962963</v>
      </c>
      <c r="P60" s="57">
        <v>46251.850497685184</v>
      </c>
      <c r="Q60">
        <v>69364949</v>
      </c>
      <c r="S60">
        <v>152741225087</v>
      </c>
      <c r="T60" t="s">
        <v>8848</v>
      </c>
      <c r="U60" t="s">
        <v>8849</v>
      </c>
      <c r="V60" t="s">
        <v>9897</v>
      </c>
      <c r="Z60">
        <v>112.6870014</v>
      </c>
      <c r="AA60">
        <v>-7.6119769000000002</v>
      </c>
      <c r="AB60" t="s">
        <v>8850</v>
      </c>
      <c r="AC60" t="s">
        <v>230</v>
      </c>
      <c r="AL60" t="s">
        <v>218</v>
      </c>
      <c r="AM60" t="s">
        <v>9898</v>
      </c>
      <c r="AN60" t="s">
        <v>6</v>
      </c>
      <c r="AO60" t="s">
        <v>8851</v>
      </c>
      <c r="AP60" s="57">
        <v>46251.541666666664</v>
      </c>
      <c r="AR60" t="s">
        <v>219</v>
      </c>
      <c r="AS60" t="s">
        <v>451</v>
      </c>
      <c r="AT60" t="s">
        <v>231</v>
      </c>
      <c r="AU60">
        <v>20260817</v>
      </c>
      <c r="AV60" t="s">
        <v>222</v>
      </c>
      <c r="AW60" t="s">
        <v>561</v>
      </c>
      <c r="AX60" t="s">
        <v>223</v>
      </c>
      <c r="BA60" s="57">
        <v>46251.541666666664</v>
      </c>
      <c r="BB60" t="s">
        <v>9898</v>
      </c>
      <c r="BC60">
        <v>2026</v>
      </c>
      <c r="BD60">
        <v>8</v>
      </c>
      <c r="BE60">
        <v>17</v>
      </c>
      <c r="BF60" s="6">
        <f t="shared" si="0"/>
        <v>46251</v>
      </c>
      <c r="BG60">
        <f t="shared" si="1"/>
        <v>-0.54166666666424135</v>
      </c>
      <c r="BH60" t="str">
        <f t="shared" si="2"/>
        <v>COMPLY</v>
      </c>
      <c r="BI60" t="str">
        <f>VLOOKUP(H60,Sheet2!$A$1:$B$270,2,FALSE)</f>
        <v>PASURUAN</v>
      </c>
    </row>
    <row r="61" spans="1:61">
      <c r="A61">
        <v>60</v>
      </c>
      <c r="B61">
        <v>1002530853</v>
      </c>
      <c r="C61">
        <v>3</v>
      </c>
      <c r="D61" t="s">
        <v>38</v>
      </c>
      <c r="E61">
        <v>5</v>
      </c>
      <c r="F61" t="s">
        <v>90</v>
      </c>
      <c r="G61" t="s">
        <v>90</v>
      </c>
      <c r="H61" t="s">
        <v>468</v>
      </c>
      <c r="I61" t="s">
        <v>213</v>
      </c>
      <c r="J61" t="s">
        <v>214</v>
      </c>
      <c r="K61" t="s">
        <v>149</v>
      </c>
      <c r="L61" t="s">
        <v>215</v>
      </c>
      <c r="M61" t="s">
        <v>240</v>
      </c>
      <c r="N61" t="s">
        <v>216</v>
      </c>
      <c r="O61" s="57">
        <v>46251.54787037037</v>
      </c>
      <c r="P61" s="57">
        <v>46251.548634259256</v>
      </c>
      <c r="Q61">
        <v>69368091</v>
      </c>
      <c r="S61">
        <v>152652204465</v>
      </c>
      <c r="T61" t="s">
        <v>9899</v>
      </c>
      <c r="U61" t="s">
        <v>9900</v>
      </c>
      <c r="V61" t="s">
        <v>9901</v>
      </c>
      <c r="Z61">
        <v>112.1392276</v>
      </c>
      <c r="AA61">
        <v>-7.6798582999999896</v>
      </c>
      <c r="AB61" t="s">
        <v>9902</v>
      </c>
      <c r="AC61" t="s">
        <v>237</v>
      </c>
      <c r="AL61" t="s">
        <v>218</v>
      </c>
      <c r="AM61" t="s">
        <v>9903</v>
      </c>
      <c r="AN61" t="s">
        <v>6</v>
      </c>
      <c r="AO61" t="s">
        <v>9904</v>
      </c>
      <c r="AP61" s="57">
        <v>46252.625</v>
      </c>
      <c r="AR61" t="s">
        <v>241</v>
      </c>
      <c r="AS61" t="s">
        <v>468</v>
      </c>
      <c r="AT61" t="s">
        <v>231</v>
      </c>
      <c r="AV61" t="s">
        <v>240</v>
      </c>
      <c r="AW61" t="s">
        <v>642</v>
      </c>
      <c r="AX61" t="s">
        <v>223</v>
      </c>
      <c r="BA61" s="57">
        <v>46252.625</v>
      </c>
      <c r="BB61" t="s">
        <v>9903</v>
      </c>
      <c r="BF61" s="6" t="e">
        <f t="shared" si="0"/>
        <v>#NUM!</v>
      </c>
      <c r="BG61" t="e">
        <f t="shared" si="1"/>
        <v>#NUM!</v>
      </c>
      <c r="BH61" t="e">
        <f t="shared" si="2"/>
        <v>#NUM!</v>
      </c>
      <c r="BI61" t="str">
        <f>VLOOKUP(H61,Sheet2!$A$1:$B$270,2,FALSE)</f>
        <v>KEDIRI</v>
      </c>
    </row>
    <row r="62" spans="1:61">
      <c r="A62">
        <v>61</v>
      </c>
      <c r="B62">
        <v>1002525996</v>
      </c>
      <c r="C62">
        <v>3</v>
      </c>
      <c r="D62" t="s">
        <v>38</v>
      </c>
      <c r="E62">
        <v>5</v>
      </c>
      <c r="F62" t="s">
        <v>90</v>
      </c>
      <c r="G62" t="s">
        <v>90</v>
      </c>
      <c r="H62" t="s">
        <v>459</v>
      </c>
      <c r="I62" t="s">
        <v>213</v>
      </c>
      <c r="J62" t="s">
        <v>214</v>
      </c>
      <c r="K62" t="s">
        <v>149</v>
      </c>
      <c r="L62" t="s">
        <v>215</v>
      </c>
      <c r="M62" t="s">
        <v>76</v>
      </c>
      <c r="N62" t="s">
        <v>216</v>
      </c>
      <c r="O62" s="57">
        <v>46248.453425925924</v>
      </c>
      <c r="P62" s="57">
        <v>46248.788055555553</v>
      </c>
      <c r="Q62">
        <v>69365822</v>
      </c>
      <c r="S62">
        <v>152640225892</v>
      </c>
      <c r="T62" t="s">
        <v>9905</v>
      </c>
      <c r="U62" t="s">
        <v>9906</v>
      </c>
      <c r="V62" t="s">
        <v>9907</v>
      </c>
      <c r="Z62">
        <v>111.996925611709</v>
      </c>
      <c r="AA62">
        <v>-7.8177761134150598</v>
      </c>
      <c r="AB62" t="s">
        <v>9908</v>
      </c>
      <c r="AC62" t="s">
        <v>237</v>
      </c>
      <c r="AL62" t="s">
        <v>218</v>
      </c>
      <c r="AM62" t="s">
        <v>9909</v>
      </c>
      <c r="AN62" t="s">
        <v>6</v>
      </c>
      <c r="AO62" t="s">
        <v>9910</v>
      </c>
      <c r="AP62" s="57">
        <v>46249.333333333336</v>
      </c>
      <c r="AR62" t="s">
        <v>219</v>
      </c>
      <c r="AS62" t="s">
        <v>459</v>
      </c>
      <c r="AT62" t="s">
        <v>231</v>
      </c>
      <c r="AU62">
        <v>20260814</v>
      </c>
      <c r="AV62" t="s">
        <v>222</v>
      </c>
      <c r="AW62" t="s">
        <v>1015</v>
      </c>
      <c r="AX62" t="s">
        <v>223</v>
      </c>
      <c r="BA62" s="57">
        <v>46249.333333333336</v>
      </c>
      <c r="BB62" t="s">
        <v>9909</v>
      </c>
      <c r="BC62">
        <v>2026</v>
      </c>
      <c r="BD62">
        <v>8</v>
      </c>
      <c r="BE62">
        <v>14</v>
      </c>
      <c r="BF62" s="6">
        <f t="shared" si="0"/>
        <v>46248</v>
      </c>
      <c r="BG62">
        <f t="shared" si="1"/>
        <v>-1.3333333333357587</v>
      </c>
      <c r="BH62" t="str">
        <f t="shared" si="2"/>
        <v>COMPLY</v>
      </c>
      <c r="BI62" t="str">
        <f>VLOOKUP(H62,Sheet2!$A$1:$B$270,2,FALSE)</f>
        <v>KEDIRI</v>
      </c>
    </row>
    <row r="63" spans="1:61">
      <c r="A63">
        <v>62</v>
      </c>
      <c r="B63">
        <v>1002528278</v>
      </c>
      <c r="C63">
        <v>3</v>
      </c>
      <c r="D63" t="s">
        <v>34</v>
      </c>
      <c r="E63">
        <v>5</v>
      </c>
      <c r="F63" t="s">
        <v>573</v>
      </c>
      <c r="G63" t="s">
        <v>80</v>
      </c>
      <c r="H63" t="s">
        <v>340</v>
      </c>
      <c r="I63" t="s">
        <v>213</v>
      </c>
      <c r="J63" t="s">
        <v>214</v>
      </c>
      <c r="K63" t="s">
        <v>149</v>
      </c>
      <c r="L63" t="s">
        <v>215</v>
      </c>
      <c r="M63" t="s">
        <v>76</v>
      </c>
      <c r="N63" t="s">
        <v>216</v>
      </c>
      <c r="O63" s="57">
        <v>46249.538842592592</v>
      </c>
      <c r="P63" s="57">
        <v>46251.664212962962</v>
      </c>
      <c r="Q63">
        <v>69366850</v>
      </c>
      <c r="S63">
        <v>172411226117</v>
      </c>
      <c r="T63" t="s">
        <v>9911</v>
      </c>
      <c r="U63" t="s">
        <v>9912</v>
      </c>
      <c r="V63" t="s">
        <v>9913</v>
      </c>
      <c r="Z63">
        <v>114.582019115012</v>
      </c>
      <c r="AA63">
        <v>-8.3897403667389607</v>
      </c>
      <c r="AB63" t="s">
        <v>9914</v>
      </c>
      <c r="AC63" t="s">
        <v>237</v>
      </c>
      <c r="AL63" t="s">
        <v>218</v>
      </c>
      <c r="AM63" t="s">
        <v>9915</v>
      </c>
      <c r="AN63" t="s">
        <v>6</v>
      </c>
      <c r="AO63" t="s">
        <v>9916</v>
      </c>
      <c r="AP63" s="57">
        <v>46250.541666666664</v>
      </c>
      <c r="AR63" t="s">
        <v>219</v>
      </c>
      <c r="AS63" t="s">
        <v>340</v>
      </c>
      <c r="AT63" t="s">
        <v>231</v>
      </c>
      <c r="AU63">
        <v>20260817</v>
      </c>
      <c r="AV63" t="s">
        <v>222</v>
      </c>
      <c r="AW63" t="s">
        <v>1015</v>
      </c>
      <c r="AX63" t="s">
        <v>223</v>
      </c>
      <c r="BA63" s="57">
        <v>46250.541666666664</v>
      </c>
      <c r="BB63" t="s">
        <v>9915</v>
      </c>
      <c r="BC63">
        <v>2026</v>
      </c>
      <c r="BD63">
        <v>8</v>
      </c>
      <c r="BE63">
        <v>17</v>
      </c>
      <c r="BF63" s="6">
        <f t="shared" si="0"/>
        <v>46251</v>
      </c>
      <c r="BG63">
        <f t="shared" si="1"/>
        <v>0.45833333333575865</v>
      </c>
      <c r="BH63" t="str">
        <f t="shared" si="2"/>
        <v>COMPLY</v>
      </c>
      <c r="BI63" t="str">
        <f>VLOOKUP(H63,Sheet2!$A$1:$B$270,2,FALSE)</f>
        <v>TABANAN</v>
      </c>
    </row>
    <row r="64" spans="1:61">
      <c r="A64">
        <v>63</v>
      </c>
      <c r="B64">
        <v>1002525545</v>
      </c>
      <c r="C64">
        <v>3</v>
      </c>
      <c r="D64" t="s">
        <v>45</v>
      </c>
      <c r="E64">
        <v>5</v>
      </c>
      <c r="F64" t="s">
        <v>211</v>
      </c>
      <c r="G64" t="s">
        <v>110</v>
      </c>
      <c r="H64" t="s">
        <v>239</v>
      </c>
      <c r="I64" t="s">
        <v>213</v>
      </c>
      <c r="J64" t="s">
        <v>214</v>
      </c>
      <c r="K64" t="s">
        <v>149</v>
      </c>
      <c r="L64" t="s">
        <v>215</v>
      </c>
      <c r="M64" t="s">
        <v>575</v>
      </c>
      <c r="N64" t="s">
        <v>216</v>
      </c>
      <c r="O64" s="57">
        <v>46248.378437500003</v>
      </c>
      <c r="P64" s="57">
        <v>46250.677951388891</v>
      </c>
      <c r="Q64">
        <v>69365657</v>
      </c>
      <c r="S64">
        <v>172616790182</v>
      </c>
      <c r="T64" t="s">
        <v>9917</v>
      </c>
      <c r="U64" t="s">
        <v>9918</v>
      </c>
      <c r="V64" t="s">
        <v>9919</v>
      </c>
      <c r="Z64">
        <v>118.693739958107</v>
      </c>
      <c r="AA64">
        <v>-8.6525693846559903</v>
      </c>
      <c r="AB64" t="s">
        <v>9920</v>
      </c>
      <c r="AC64" t="s">
        <v>217</v>
      </c>
      <c r="AL64" t="s">
        <v>218</v>
      </c>
      <c r="AM64" t="s">
        <v>9921</v>
      </c>
      <c r="AN64" t="s">
        <v>6</v>
      </c>
      <c r="AO64" t="s">
        <v>9922</v>
      </c>
      <c r="AP64" s="57">
        <v>46249.333333333336</v>
      </c>
      <c r="AR64" t="s">
        <v>14</v>
      </c>
      <c r="AS64" t="s">
        <v>239</v>
      </c>
      <c r="AT64" t="s">
        <v>221</v>
      </c>
      <c r="AV64" t="s">
        <v>9923</v>
      </c>
      <c r="AW64" t="s">
        <v>926</v>
      </c>
      <c r="AX64" t="s">
        <v>223</v>
      </c>
      <c r="BA64" s="57">
        <v>46249.333333333336</v>
      </c>
      <c r="BB64" t="s">
        <v>9921</v>
      </c>
      <c r="BF64" s="6" t="e">
        <f t="shared" si="0"/>
        <v>#NUM!</v>
      </c>
      <c r="BG64" t="e">
        <f t="shared" si="1"/>
        <v>#NUM!</v>
      </c>
      <c r="BH64" t="e">
        <f t="shared" si="2"/>
        <v>#NUM!</v>
      </c>
      <c r="BI64" t="str">
        <f>VLOOKUP(H64,Sheet2!$A$1:$B$270,2,FALSE)</f>
        <v>BIMA</v>
      </c>
    </row>
    <row r="65" spans="1:61">
      <c r="A65">
        <v>64</v>
      </c>
      <c r="B65">
        <v>1002524325</v>
      </c>
      <c r="C65">
        <v>3</v>
      </c>
      <c r="D65" t="s">
        <v>45</v>
      </c>
      <c r="E65">
        <v>5</v>
      </c>
      <c r="F65" t="s">
        <v>211</v>
      </c>
      <c r="G65" t="s">
        <v>118</v>
      </c>
      <c r="H65" t="s">
        <v>488</v>
      </c>
      <c r="I65" t="s">
        <v>9791</v>
      </c>
      <c r="J65" t="s">
        <v>214</v>
      </c>
      <c r="K65" t="s">
        <v>149</v>
      </c>
      <c r="M65" t="s">
        <v>225</v>
      </c>
      <c r="N65" t="s">
        <v>9792</v>
      </c>
      <c r="O65" s="57">
        <v>46247.572546296295</v>
      </c>
      <c r="P65" s="57">
        <v>46247.575520833336</v>
      </c>
      <c r="Q65">
        <v>69365160</v>
      </c>
      <c r="S65">
        <v>172607203855</v>
      </c>
      <c r="T65" t="s">
        <v>9924</v>
      </c>
      <c r="U65" t="s">
        <v>9925</v>
      </c>
      <c r="V65" t="s">
        <v>9926</v>
      </c>
      <c r="Z65">
        <v>117.034391675701</v>
      </c>
      <c r="AA65">
        <v>-8.4655804786357098</v>
      </c>
      <c r="AB65" t="s">
        <v>9927</v>
      </c>
      <c r="AC65" t="s">
        <v>291</v>
      </c>
      <c r="AL65" t="s">
        <v>218</v>
      </c>
      <c r="AM65" t="s">
        <v>214</v>
      </c>
      <c r="AN65" t="s">
        <v>6</v>
      </c>
      <c r="AO65" t="s">
        <v>9033</v>
      </c>
      <c r="AR65" t="s">
        <v>18</v>
      </c>
      <c r="AS65" t="s">
        <v>488</v>
      </c>
      <c r="AT65" t="s">
        <v>221</v>
      </c>
      <c r="AV65" t="s">
        <v>227</v>
      </c>
      <c r="AW65" t="s">
        <v>9928</v>
      </c>
      <c r="AX65" t="s">
        <v>223</v>
      </c>
      <c r="BA65" s="57">
        <v>46247.5</v>
      </c>
      <c r="BB65" t="s">
        <v>214</v>
      </c>
      <c r="BF65" s="6" t="e">
        <f t="shared" si="0"/>
        <v>#NUM!</v>
      </c>
      <c r="BG65" t="e">
        <f t="shared" si="1"/>
        <v>#NUM!</v>
      </c>
      <c r="BH65" t="e">
        <f t="shared" si="2"/>
        <v>#NUM!</v>
      </c>
      <c r="BI65" t="str">
        <f>VLOOKUP(H65,Sheet2!$A$1:$B$270,2,FALSE)</f>
        <v>SUMBAWA</v>
      </c>
    </row>
    <row r="66" spans="1:61">
      <c r="A66">
        <v>65</v>
      </c>
      <c r="B66">
        <v>1002527818</v>
      </c>
      <c r="C66">
        <v>3</v>
      </c>
      <c r="D66" t="s">
        <v>34</v>
      </c>
      <c r="E66">
        <v>5</v>
      </c>
      <c r="F66" t="s">
        <v>573</v>
      </c>
      <c r="G66" t="s">
        <v>82</v>
      </c>
      <c r="H66" t="s">
        <v>410</v>
      </c>
      <c r="I66" t="s">
        <v>213</v>
      </c>
      <c r="J66" t="s">
        <v>214</v>
      </c>
      <c r="K66" t="s">
        <v>149</v>
      </c>
      <c r="M66" t="s">
        <v>76</v>
      </c>
      <c r="N66" t="s">
        <v>216</v>
      </c>
      <c r="O66" s="57">
        <v>46249.405914351853</v>
      </c>
      <c r="P66" s="57">
        <v>46249.544490740744</v>
      </c>
      <c r="Q66">
        <v>69363279</v>
      </c>
      <c r="S66">
        <v>172404209341</v>
      </c>
      <c r="T66" t="s">
        <v>7196</v>
      </c>
      <c r="U66" t="s">
        <v>9929</v>
      </c>
      <c r="V66" t="s">
        <v>9930</v>
      </c>
      <c r="Z66">
        <v>115.614019</v>
      </c>
      <c r="AA66">
        <v>-8.3507639999999999</v>
      </c>
      <c r="AB66" t="s">
        <v>7199</v>
      </c>
      <c r="AC66" t="s">
        <v>230</v>
      </c>
      <c r="AL66" t="s">
        <v>218</v>
      </c>
      <c r="AM66" t="s">
        <v>9931</v>
      </c>
      <c r="AN66" t="s">
        <v>6</v>
      </c>
      <c r="AO66" t="s">
        <v>9932</v>
      </c>
      <c r="AR66" t="s">
        <v>219</v>
      </c>
      <c r="AS66" t="s">
        <v>410</v>
      </c>
      <c r="AT66" t="s">
        <v>231</v>
      </c>
      <c r="AU66">
        <v>20260815</v>
      </c>
      <c r="AV66" t="s">
        <v>222</v>
      </c>
      <c r="AW66" t="s">
        <v>595</v>
      </c>
      <c r="AX66" t="s">
        <v>223</v>
      </c>
      <c r="BA66" s="57">
        <v>46249.291666666664</v>
      </c>
      <c r="BB66" t="s">
        <v>9931</v>
      </c>
      <c r="BC66">
        <v>2026</v>
      </c>
      <c r="BD66">
        <v>8</v>
      </c>
      <c r="BE66">
        <v>15</v>
      </c>
      <c r="BF66" s="6">
        <f t="shared" si="0"/>
        <v>46249</v>
      </c>
      <c r="BG66">
        <f t="shared" si="1"/>
        <v>-0.29166666666424135</v>
      </c>
      <c r="BH66" t="str">
        <f t="shared" si="2"/>
        <v>COMPLY</v>
      </c>
      <c r="BI66" t="str">
        <f>VLOOKUP(H66,Sheet2!$A$1:$B$270,2,FALSE)</f>
        <v>KLUNGKUNG</v>
      </c>
    </row>
    <row r="67" spans="1:61">
      <c r="A67">
        <v>66</v>
      </c>
      <c r="B67">
        <v>1002527068</v>
      </c>
      <c r="C67">
        <v>3</v>
      </c>
      <c r="D67" t="s">
        <v>42</v>
      </c>
      <c r="E67">
        <v>5</v>
      </c>
      <c r="F67" t="s">
        <v>233</v>
      </c>
      <c r="G67" t="s">
        <v>106</v>
      </c>
      <c r="H67" t="s">
        <v>456</v>
      </c>
      <c r="I67" t="s">
        <v>213</v>
      </c>
      <c r="J67" t="s">
        <v>214</v>
      </c>
      <c r="K67" t="s">
        <v>149</v>
      </c>
      <c r="M67" t="s">
        <v>76</v>
      </c>
      <c r="N67" t="s">
        <v>216</v>
      </c>
      <c r="O67" s="57">
        <v>46248.670324074075</v>
      </c>
      <c r="P67" s="57">
        <v>46249.811226851853</v>
      </c>
      <c r="Q67">
        <v>69366319</v>
      </c>
      <c r="S67">
        <v>152746208623</v>
      </c>
      <c r="T67" t="s">
        <v>9933</v>
      </c>
      <c r="U67" t="s">
        <v>9934</v>
      </c>
      <c r="V67" t="s">
        <v>9935</v>
      </c>
      <c r="Z67">
        <v>112.6387337</v>
      </c>
      <c r="AA67">
        <v>-7.6898115999999996</v>
      </c>
      <c r="AB67" t="s">
        <v>9936</v>
      </c>
      <c r="AC67" t="s">
        <v>230</v>
      </c>
      <c r="AL67" t="s">
        <v>218</v>
      </c>
      <c r="AM67" t="s">
        <v>9937</v>
      </c>
      <c r="AN67" t="s">
        <v>6</v>
      </c>
      <c r="AO67" t="s">
        <v>9938</v>
      </c>
      <c r="AP67" s="57">
        <v>46250.333333333336</v>
      </c>
      <c r="AR67" t="s">
        <v>219</v>
      </c>
      <c r="AS67" t="s">
        <v>456</v>
      </c>
      <c r="AT67" t="s">
        <v>231</v>
      </c>
      <c r="AU67">
        <v>20260815</v>
      </c>
      <c r="AV67" t="s">
        <v>222</v>
      </c>
      <c r="AW67" t="s">
        <v>561</v>
      </c>
      <c r="AX67" t="s">
        <v>223</v>
      </c>
      <c r="BA67" s="57">
        <v>46250.333333333336</v>
      </c>
      <c r="BB67" t="s">
        <v>9937</v>
      </c>
      <c r="BC67">
        <v>2026</v>
      </c>
      <c r="BD67">
        <v>8</v>
      </c>
      <c r="BE67">
        <v>15</v>
      </c>
      <c r="BF67" s="6">
        <f t="shared" ref="BF67:BF130" si="3">DATE(BC67,BD67,BE67)</f>
        <v>46249</v>
      </c>
      <c r="BG67">
        <f t="shared" ref="BG67:BG130" si="4">BF67-BA67</f>
        <v>-1.3333333333357587</v>
      </c>
      <c r="BH67" t="str">
        <f t="shared" ref="BH67:BH130" si="5">IF(BG67=1,"COMPLY",IF(BG67&lt;1,"COMPLY","NOT COMPLY"))</f>
        <v>COMPLY</v>
      </c>
      <c r="BI67" t="str">
        <f>VLOOKUP(H67,Sheet2!$A$1:$B$270,2,FALSE)</f>
        <v>PASURUAN</v>
      </c>
    </row>
    <row r="68" spans="1:61">
      <c r="A68">
        <v>67</v>
      </c>
      <c r="B68">
        <v>1002505964</v>
      </c>
      <c r="C68">
        <v>3</v>
      </c>
      <c r="D68" t="s">
        <v>38</v>
      </c>
      <c r="E68">
        <v>5</v>
      </c>
      <c r="F68" t="s">
        <v>90</v>
      </c>
      <c r="G68" t="s">
        <v>93</v>
      </c>
      <c r="H68" t="s">
        <v>391</v>
      </c>
      <c r="I68" t="s">
        <v>213</v>
      </c>
      <c r="J68" t="s">
        <v>214</v>
      </c>
      <c r="K68" t="s">
        <v>149</v>
      </c>
      <c r="L68" t="s">
        <v>215</v>
      </c>
      <c r="M68" t="s">
        <v>76</v>
      </c>
      <c r="N68" t="s">
        <v>216</v>
      </c>
      <c r="O68" s="57">
        <v>46237.504120370373</v>
      </c>
      <c r="P68" s="57">
        <v>46237.856469907405</v>
      </c>
      <c r="Q68">
        <v>69357434</v>
      </c>
      <c r="S68">
        <v>152615203022</v>
      </c>
      <c r="T68" t="s">
        <v>1322</v>
      </c>
      <c r="U68" t="s">
        <v>1323</v>
      </c>
      <c r="V68" t="s">
        <v>1324</v>
      </c>
      <c r="Z68">
        <v>112.098257057368</v>
      </c>
      <c r="AA68">
        <v>-7.5993458772087896</v>
      </c>
      <c r="AB68" t="s">
        <v>1325</v>
      </c>
      <c r="AC68" t="s">
        <v>217</v>
      </c>
      <c r="AL68" t="s">
        <v>218</v>
      </c>
      <c r="AM68" t="s">
        <v>1326</v>
      </c>
      <c r="AN68" t="s">
        <v>6</v>
      </c>
      <c r="AO68" s="57">
        <v>46089.507256944446</v>
      </c>
      <c r="AP68" s="57">
        <v>46238.541666666664</v>
      </c>
      <c r="AR68" t="s">
        <v>219</v>
      </c>
      <c r="AS68" t="s">
        <v>391</v>
      </c>
      <c r="AT68" t="s">
        <v>231</v>
      </c>
      <c r="AU68">
        <v>20260803</v>
      </c>
      <c r="AV68" t="s">
        <v>222</v>
      </c>
      <c r="AW68" t="s">
        <v>1020</v>
      </c>
      <c r="AX68" t="s">
        <v>223</v>
      </c>
      <c r="BA68" s="57">
        <v>46238.541666666664</v>
      </c>
      <c r="BB68" t="s">
        <v>1326</v>
      </c>
      <c r="BC68">
        <v>2026</v>
      </c>
      <c r="BD68">
        <v>8</v>
      </c>
      <c r="BE68">
        <v>3</v>
      </c>
      <c r="BF68" s="6">
        <f t="shared" si="3"/>
        <v>46237</v>
      </c>
      <c r="BG68">
        <f t="shared" si="4"/>
        <v>-1.5416666666642413</v>
      </c>
      <c r="BH68" t="str">
        <f t="shared" si="5"/>
        <v>COMPLY</v>
      </c>
      <c r="BI68" t="str">
        <f>VLOOKUP(H68,Sheet2!$A$1:$B$270,2,FALSE)</f>
        <v>NGANJUK</v>
      </c>
    </row>
    <row r="69" spans="1:61">
      <c r="A69">
        <v>68</v>
      </c>
      <c r="B69">
        <v>1002525728</v>
      </c>
      <c r="C69">
        <v>3</v>
      </c>
      <c r="D69" t="s">
        <v>38</v>
      </c>
      <c r="E69">
        <v>5</v>
      </c>
      <c r="F69" t="s">
        <v>250</v>
      </c>
      <c r="G69" t="s">
        <v>87</v>
      </c>
      <c r="H69" t="s">
        <v>362</v>
      </c>
      <c r="I69" t="s">
        <v>213</v>
      </c>
      <c r="J69" t="s">
        <v>214</v>
      </c>
      <c r="K69" t="s">
        <v>149</v>
      </c>
      <c r="L69" t="s">
        <v>215</v>
      </c>
      <c r="M69" t="s">
        <v>286</v>
      </c>
      <c r="N69" t="s">
        <v>216</v>
      </c>
      <c r="O69" s="57">
        <v>46248.413854166669</v>
      </c>
      <c r="P69" s="57">
        <v>46249.236689814818</v>
      </c>
      <c r="Q69">
        <v>69365721</v>
      </c>
      <c r="S69">
        <v>152707239047</v>
      </c>
      <c r="T69" t="s">
        <v>9939</v>
      </c>
      <c r="U69" t="s">
        <v>9940</v>
      </c>
      <c r="V69" t="s">
        <v>9941</v>
      </c>
      <c r="Z69">
        <v>112.5382755</v>
      </c>
      <c r="AA69">
        <v>-7.9080776000000004</v>
      </c>
      <c r="AB69" t="s">
        <v>9942</v>
      </c>
      <c r="AC69" t="s">
        <v>237</v>
      </c>
      <c r="AL69" t="s">
        <v>218</v>
      </c>
      <c r="AM69" t="s">
        <v>9943</v>
      </c>
      <c r="AN69" t="s">
        <v>6</v>
      </c>
      <c r="AO69" t="s">
        <v>9814</v>
      </c>
      <c r="AP69" s="57">
        <v>46249.333333333336</v>
      </c>
      <c r="AR69" t="s">
        <v>241</v>
      </c>
      <c r="AS69" t="s">
        <v>362</v>
      </c>
      <c r="AT69" t="s">
        <v>231</v>
      </c>
      <c r="AV69" t="s">
        <v>905</v>
      </c>
      <c r="AW69" t="s">
        <v>1010</v>
      </c>
      <c r="AX69" t="s">
        <v>223</v>
      </c>
      <c r="BA69" s="57">
        <v>46249.333333333336</v>
      </c>
      <c r="BB69" t="s">
        <v>9943</v>
      </c>
      <c r="BF69" s="6" t="e">
        <f t="shared" si="3"/>
        <v>#NUM!</v>
      </c>
      <c r="BG69" t="e">
        <f t="shared" si="4"/>
        <v>#NUM!</v>
      </c>
      <c r="BH69" t="e">
        <f t="shared" si="5"/>
        <v>#NUM!</v>
      </c>
      <c r="BI69" t="str">
        <f>VLOOKUP(H69,Sheet2!$A$1:$B$270,2,FALSE)</f>
        <v>BATU</v>
      </c>
    </row>
    <row r="70" spans="1:61">
      <c r="A70">
        <v>69</v>
      </c>
      <c r="B70">
        <v>1002510808</v>
      </c>
      <c r="C70">
        <v>3</v>
      </c>
      <c r="D70" t="s">
        <v>38</v>
      </c>
      <c r="E70">
        <v>5</v>
      </c>
      <c r="F70" t="s">
        <v>92</v>
      </c>
      <c r="G70" t="s">
        <v>92</v>
      </c>
      <c r="H70" t="s">
        <v>308</v>
      </c>
      <c r="I70" t="s">
        <v>213</v>
      </c>
      <c r="J70" t="s">
        <v>214</v>
      </c>
      <c r="K70" t="s">
        <v>149</v>
      </c>
      <c r="L70" t="s">
        <v>215</v>
      </c>
      <c r="M70" t="s">
        <v>76</v>
      </c>
      <c r="N70" t="s">
        <v>216</v>
      </c>
      <c r="O70" s="57">
        <v>46239.604131944441</v>
      </c>
      <c r="P70" s="57">
        <v>46240.696458333332</v>
      </c>
      <c r="Q70">
        <v>69359295</v>
      </c>
      <c r="S70">
        <v>152601214975</v>
      </c>
      <c r="T70" t="s">
        <v>1327</v>
      </c>
      <c r="U70" t="s">
        <v>1328</v>
      </c>
      <c r="V70" t="s">
        <v>1329</v>
      </c>
      <c r="Z70">
        <v>111.525505943307</v>
      </c>
      <c r="AA70">
        <v>-7.6229470195620799</v>
      </c>
      <c r="AB70" t="s">
        <v>1330</v>
      </c>
      <c r="AC70" t="s">
        <v>237</v>
      </c>
      <c r="AL70" t="s">
        <v>218</v>
      </c>
      <c r="AM70" t="s">
        <v>1321</v>
      </c>
      <c r="AN70" t="s">
        <v>6</v>
      </c>
      <c r="AO70" s="57">
        <v>46150.610949074071</v>
      </c>
      <c r="AP70" s="57">
        <v>46240.541666666664</v>
      </c>
      <c r="AR70" t="s">
        <v>219</v>
      </c>
      <c r="AS70" t="s">
        <v>308</v>
      </c>
      <c r="AT70" t="s">
        <v>231</v>
      </c>
      <c r="AU70">
        <v>20260806</v>
      </c>
      <c r="AV70" t="s">
        <v>222</v>
      </c>
      <c r="AW70" t="s">
        <v>1010</v>
      </c>
      <c r="AX70" t="s">
        <v>223</v>
      </c>
      <c r="BA70" s="57">
        <v>46240.541666666664</v>
      </c>
      <c r="BB70" t="s">
        <v>1321</v>
      </c>
      <c r="BC70">
        <v>2026</v>
      </c>
      <c r="BD70">
        <v>8</v>
      </c>
      <c r="BE70">
        <v>6</v>
      </c>
      <c r="BF70" s="6">
        <f t="shared" si="3"/>
        <v>46240</v>
      </c>
      <c r="BG70">
        <f t="shared" si="4"/>
        <v>-0.54166666666424135</v>
      </c>
      <c r="BH70" t="str">
        <f t="shared" si="5"/>
        <v>COMPLY</v>
      </c>
      <c r="BI70" t="str">
        <f>VLOOKUP(H70,Sheet2!$A$1:$B$270,2,FALSE)</f>
        <v>MADIUN</v>
      </c>
    </row>
    <row r="71" spans="1:61">
      <c r="A71">
        <v>70</v>
      </c>
      <c r="B71">
        <v>1002521639</v>
      </c>
      <c r="C71">
        <v>3</v>
      </c>
      <c r="D71" t="s">
        <v>38</v>
      </c>
      <c r="E71">
        <v>5</v>
      </c>
      <c r="F71" t="s">
        <v>92</v>
      </c>
      <c r="G71" t="s">
        <v>97</v>
      </c>
      <c r="H71" t="s">
        <v>400</v>
      </c>
      <c r="I71" t="s">
        <v>213</v>
      </c>
      <c r="J71" t="s">
        <v>214</v>
      </c>
      <c r="K71" t="s">
        <v>149</v>
      </c>
      <c r="M71" t="s">
        <v>76</v>
      </c>
      <c r="N71" t="s">
        <v>216</v>
      </c>
      <c r="O71" s="57">
        <v>46246.451493055552</v>
      </c>
      <c r="P71" s="57">
        <v>46247.615798611114</v>
      </c>
      <c r="Q71">
        <v>69363993</v>
      </c>
      <c r="S71">
        <v>152645203135</v>
      </c>
      <c r="T71" t="s">
        <v>7935</v>
      </c>
      <c r="U71" t="s">
        <v>7936</v>
      </c>
      <c r="V71" t="s">
        <v>7937</v>
      </c>
      <c r="Z71">
        <v>111.578639745712</v>
      </c>
      <c r="AA71">
        <v>-6.8485330760665297</v>
      </c>
      <c r="AB71" t="s">
        <v>7938</v>
      </c>
      <c r="AC71" t="s">
        <v>290</v>
      </c>
      <c r="AL71" t="s">
        <v>218</v>
      </c>
      <c r="AM71" t="s">
        <v>7939</v>
      </c>
      <c r="AN71" t="s">
        <v>6</v>
      </c>
      <c r="AO71" s="57">
        <v>46364.455046296294</v>
      </c>
      <c r="AP71" s="57">
        <v>46248.333333333336</v>
      </c>
      <c r="AR71" t="s">
        <v>219</v>
      </c>
      <c r="AS71" t="s">
        <v>400</v>
      </c>
      <c r="AT71" t="s">
        <v>231</v>
      </c>
      <c r="AU71">
        <v>20260813</v>
      </c>
      <c r="AV71" t="s">
        <v>222</v>
      </c>
      <c r="AW71" t="s">
        <v>568</v>
      </c>
      <c r="AX71" t="s">
        <v>223</v>
      </c>
      <c r="BA71" s="57">
        <v>46248.333333333336</v>
      </c>
      <c r="BB71" t="s">
        <v>7939</v>
      </c>
      <c r="BC71">
        <v>2026</v>
      </c>
      <c r="BD71">
        <v>8</v>
      </c>
      <c r="BE71">
        <v>13</v>
      </c>
      <c r="BF71" s="6">
        <f t="shared" si="3"/>
        <v>46247</v>
      </c>
      <c r="BG71">
        <f t="shared" si="4"/>
        <v>-1.3333333333357587</v>
      </c>
      <c r="BH71" t="str">
        <f t="shared" si="5"/>
        <v>COMPLY</v>
      </c>
      <c r="BI71" t="str">
        <f>VLOOKUP(H71,Sheet2!$A$1:$B$270,2,FALSE)</f>
        <v>BOJONEGORO</v>
      </c>
    </row>
    <row r="72" spans="1:61">
      <c r="A72">
        <v>71</v>
      </c>
      <c r="B72">
        <v>1002522544</v>
      </c>
      <c r="C72">
        <v>3</v>
      </c>
      <c r="D72" t="s">
        <v>51</v>
      </c>
      <c r="E72">
        <v>4</v>
      </c>
      <c r="F72" t="s">
        <v>235</v>
      </c>
      <c r="G72" t="s">
        <v>952</v>
      </c>
      <c r="H72" t="s">
        <v>953</v>
      </c>
      <c r="I72" t="s">
        <v>213</v>
      </c>
      <c r="J72" t="s">
        <v>214</v>
      </c>
      <c r="K72" t="s">
        <v>149</v>
      </c>
      <c r="L72" t="s">
        <v>215</v>
      </c>
      <c r="M72" t="s">
        <v>76</v>
      </c>
      <c r="N72" t="s">
        <v>216</v>
      </c>
      <c r="O72" s="57">
        <v>46246.628437500003</v>
      </c>
      <c r="P72" s="57">
        <v>46247.621944444443</v>
      </c>
      <c r="Q72">
        <v>69364394</v>
      </c>
      <c r="S72">
        <v>143553212775</v>
      </c>
      <c r="T72" t="s">
        <v>7940</v>
      </c>
      <c r="U72" t="s">
        <v>7941</v>
      </c>
      <c r="V72" t="s">
        <v>7942</v>
      </c>
      <c r="Z72">
        <v>110.50985799999999</v>
      </c>
      <c r="AA72">
        <v>-7.5051560000000004</v>
      </c>
      <c r="AB72" t="s">
        <v>7943</v>
      </c>
      <c r="AC72" t="s">
        <v>237</v>
      </c>
      <c r="AL72" t="s">
        <v>218</v>
      </c>
      <c r="AM72" t="s">
        <v>7944</v>
      </c>
      <c r="AN72" t="s">
        <v>6</v>
      </c>
      <c r="AO72" s="57">
        <v>46364.632418981484</v>
      </c>
      <c r="AP72" s="57">
        <v>46247.541666666664</v>
      </c>
      <c r="AR72" t="s">
        <v>219</v>
      </c>
      <c r="AS72" t="s">
        <v>953</v>
      </c>
      <c r="AT72" t="s">
        <v>231</v>
      </c>
      <c r="AU72">
        <v>20260813</v>
      </c>
      <c r="AV72" t="s">
        <v>222</v>
      </c>
      <c r="AW72" t="s">
        <v>1018</v>
      </c>
      <c r="AX72" t="s">
        <v>223</v>
      </c>
      <c r="BA72" s="57">
        <v>46247.541666666664</v>
      </c>
      <c r="BB72" t="s">
        <v>7944</v>
      </c>
      <c r="BC72">
        <v>2026</v>
      </c>
      <c r="BD72">
        <v>8</v>
      </c>
      <c r="BE72">
        <v>13</v>
      </c>
      <c r="BF72" s="6">
        <f t="shared" si="3"/>
        <v>46247</v>
      </c>
      <c r="BG72">
        <f t="shared" si="4"/>
        <v>-0.54166666666424135</v>
      </c>
      <c r="BH72" t="str">
        <f t="shared" si="5"/>
        <v>COMPLY</v>
      </c>
      <c r="BI72" t="e">
        <f>VLOOKUP(H72,Sheet2!$A$1:$B$270,2,FALSE)</f>
        <v>#N/A</v>
      </c>
    </row>
    <row r="73" spans="1:61">
      <c r="A73">
        <v>72</v>
      </c>
      <c r="B73">
        <v>1002515611</v>
      </c>
      <c r="C73">
        <v>3</v>
      </c>
      <c r="D73" t="s">
        <v>59</v>
      </c>
      <c r="E73">
        <v>4</v>
      </c>
      <c r="F73" t="s">
        <v>224</v>
      </c>
      <c r="G73" t="s">
        <v>224</v>
      </c>
      <c r="H73" t="s">
        <v>911</v>
      </c>
      <c r="I73" t="s">
        <v>213</v>
      </c>
      <c r="J73" t="s">
        <v>214</v>
      </c>
      <c r="K73" t="s">
        <v>149</v>
      </c>
      <c r="M73" t="s">
        <v>76</v>
      </c>
      <c r="N73" t="s">
        <v>216</v>
      </c>
      <c r="O73" s="57">
        <v>46242.3749537037</v>
      </c>
      <c r="P73" s="57">
        <v>46242.43922453704</v>
      </c>
      <c r="Q73">
        <v>69360049</v>
      </c>
      <c r="R73">
        <v>2812959935</v>
      </c>
      <c r="S73">
        <v>146303609747</v>
      </c>
      <c r="T73" t="s">
        <v>1361</v>
      </c>
      <c r="U73" t="s">
        <v>4489</v>
      </c>
      <c r="V73" t="s">
        <v>4490</v>
      </c>
      <c r="Z73">
        <v>109.25261260000001</v>
      </c>
      <c r="AA73">
        <v>-7.4512397999999997</v>
      </c>
      <c r="AB73" t="s">
        <v>1364</v>
      </c>
      <c r="AC73" t="s">
        <v>290</v>
      </c>
      <c r="AL73" t="s">
        <v>218</v>
      </c>
      <c r="AM73" t="s">
        <v>4491</v>
      </c>
      <c r="AN73" t="s">
        <v>6</v>
      </c>
      <c r="AO73" s="57">
        <v>46242.38208333333</v>
      </c>
      <c r="AR73" t="s">
        <v>219</v>
      </c>
      <c r="AS73" t="s">
        <v>911</v>
      </c>
      <c r="AT73" t="s">
        <v>231</v>
      </c>
      <c r="AU73">
        <v>20260808</v>
      </c>
      <c r="AV73" t="s">
        <v>222</v>
      </c>
      <c r="AW73" t="s">
        <v>613</v>
      </c>
      <c r="AX73" t="s">
        <v>223</v>
      </c>
      <c r="BA73" s="57">
        <v>46242.291666666664</v>
      </c>
      <c r="BB73" t="s">
        <v>4491</v>
      </c>
      <c r="BC73">
        <v>2026</v>
      </c>
      <c r="BD73">
        <v>8</v>
      </c>
      <c r="BE73">
        <v>8</v>
      </c>
      <c r="BF73" s="6">
        <f t="shared" si="3"/>
        <v>46242</v>
      </c>
      <c r="BG73">
        <f t="shared" si="4"/>
        <v>-0.29166666666424135</v>
      </c>
      <c r="BH73" t="str">
        <f t="shared" si="5"/>
        <v>COMPLY</v>
      </c>
      <c r="BI73" t="e">
        <f>VLOOKUP(H73,Sheet2!$A$1:$B$270,2,FALSE)</f>
        <v>#N/A</v>
      </c>
    </row>
    <row r="74" spans="1:61">
      <c r="A74">
        <v>73</v>
      </c>
      <c r="B74">
        <v>1002509420</v>
      </c>
      <c r="C74">
        <v>3</v>
      </c>
      <c r="D74" t="s">
        <v>51</v>
      </c>
      <c r="E74">
        <v>4</v>
      </c>
      <c r="F74" t="s">
        <v>273</v>
      </c>
      <c r="G74" t="s">
        <v>898</v>
      </c>
      <c r="H74" t="s">
        <v>940</v>
      </c>
      <c r="I74" t="s">
        <v>213</v>
      </c>
      <c r="J74" t="s">
        <v>214</v>
      </c>
      <c r="K74" t="s">
        <v>149</v>
      </c>
      <c r="L74" t="s">
        <v>215</v>
      </c>
      <c r="M74" t="s">
        <v>76</v>
      </c>
      <c r="N74" t="s">
        <v>216</v>
      </c>
      <c r="O74" s="57">
        <v>46238.765925925924</v>
      </c>
      <c r="P74" s="57">
        <v>46239.721180555556</v>
      </c>
      <c r="Q74">
        <v>69358672</v>
      </c>
      <c r="S74">
        <v>146593115480</v>
      </c>
      <c r="T74" t="s">
        <v>1331</v>
      </c>
      <c r="U74" t="s">
        <v>1332</v>
      </c>
      <c r="V74" t="s">
        <v>1333</v>
      </c>
      <c r="Z74">
        <v>110.7116123</v>
      </c>
      <c r="AA74">
        <v>-6.6703828999999999</v>
      </c>
      <c r="AB74" t="s">
        <v>1334</v>
      </c>
      <c r="AC74" t="s">
        <v>237</v>
      </c>
      <c r="AL74" t="s">
        <v>218</v>
      </c>
      <c r="AM74" t="s">
        <v>1335</v>
      </c>
      <c r="AN74" t="s">
        <v>6</v>
      </c>
      <c r="AO74" s="57">
        <v>46120.767268518517</v>
      </c>
      <c r="AP74" s="57">
        <v>46239.625</v>
      </c>
      <c r="AR74" t="s">
        <v>219</v>
      </c>
      <c r="AS74" t="s">
        <v>940</v>
      </c>
      <c r="AT74" t="s">
        <v>231</v>
      </c>
      <c r="AU74">
        <v>20260805</v>
      </c>
      <c r="AV74" t="s">
        <v>222</v>
      </c>
      <c r="AW74" t="s">
        <v>1025</v>
      </c>
      <c r="AX74" t="s">
        <v>223</v>
      </c>
      <c r="BA74" s="57">
        <v>46239.625</v>
      </c>
      <c r="BB74" t="s">
        <v>1335</v>
      </c>
      <c r="BC74">
        <v>2026</v>
      </c>
      <c r="BD74">
        <v>8</v>
      </c>
      <c r="BE74">
        <v>5</v>
      </c>
      <c r="BF74" s="6">
        <f t="shared" si="3"/>
        <v>46239</v>
      </c>
      <c r="BG74">
        <f t="shared" si="4"/>
        <v>-0.625</v>
      </c>
      <c r="BH74" t="str">
        <f t="shared" si="5"/>
        <v>COMPLY</v>
      </c>
      <c r="BI74" t="e">
        <f>VLOOKUP(H74,Sheet2!$A$1:$B$270,2,FALSE)</f>
        <v>#N/A</v>
      </c>
    </row>
    <row r="75" spans="1:61">
      <c r="A75">
        <v>74</v>
      </c>
      <c r="B75">
        <v>1002511398</v>
      </c>
      <c r="C75">
        <v>3</v>
      </c>
      <c r="D75" t="s">
        <v>45</v>
      </c>
      <c r="E75">
        <v>5</v>
      </c>
      <c r="F75" t="s">
        <v>113</v>
      </c>
      <c r="G75" t="s">
        <v>111</v>
      </c>
      <c r="H75" t="s">
        <v>257</v>
      </c>
      <c r="I75" t="s">
        <v>213</v>
      </c>
      <c r="J75" t="s">
        <v>214</v>
      </c>
      <c r="K75" t="s">
        <v>149</v>
      </c>
      <c r="L75" t="s">
        <v>215</v>
      </c>
      <c r="M75" t="s">
        <v>277</v>
      </c>
      <c r="N75" t="s">
        <v>216</v>
      </c>
      <c r="O75" s="57">
        <v>46240.309687499997</v>
      </c>
      <c r="P75" s="57">
        <v>46247.778773148151</v>
      </c>
      <c r="Q75">
        <v>69359519</v>
      </c>
      <c r="S75">
        <v>172506788769</v>
      </c>
      <c r="T75" t="s">
        <v>1336</v>
      </c>
      <c r="U75" t="s">
        <v>1337</v>
      </c>
      <c r="V75" t="s">
        <v>1338</v>
      </c>
      <c r="Z75">
        <v>121.6514122</v>
      </c>
      <c r="AA75">
        <v>-8.8423689999999997</v>
      </c>
      <c r="AB75" t="s">
        <v>1339</v>
      </c>
      <c r="AC75" t="s">
        <v>237</v>
      </c>
      <c r="AL75" t="s">
        <v>218</v>
      </c>
      <c r="AM75" t="s">
        <v>1340</v>
      </c>
      <c r="AN75" t="s">
        <v>6</v>
      </c>
      <c r="AO75" s="57">
        <v>46181.319456018522</v>
      </c>
      <c r="AP75" s="57">
        <v>46241.333333333336</v>
      </c>
      <c r="AQ75" t="s">
        <v>248</v>
      </c>
      <c r="AR75" t="s">
        <v>278</v>
      </c>
      <c r="AS75" t="s">
        <v>257</v>
      </c>
      <c r="AT75" t="s">
        <v>231</v>
      </c>
      <c r="AV75" t="s">
        <v>8852</v>
      </c>
      <c r="AW75" t="s">
        <v>1010</v>
      </c>
      <c r="AX75" t="s">
        <v>223</v>
      </c>
      <c r="BA75" s="57">
        <v>46241.333333333336</v>
      </c>
      <c r="BB75" t="s">
        <v>1340</v>
      </c>
      <c r="BF75" s="6" t="e">
        <f t="shared" si="3"/>
        <v>#NUM!</v>
      </c>
      <c r="BG75" t="e">
        <f t="shared" si="4"/>
        <v>#NUM!</v>
      </c>
      <c r="BH75" t="e">
        <f t="shared" si="5"/>
        <v>#NUM!</v>
      </c>
      <c r="BI75" t="str">
        <f>VLOOKUP(H75,Sheet2!$A$1:$B$270,2,FALSE)</f>
        <v>ENDE</v>
      </c>
    </row>
    <row r="76" spans="1:61">
      <c r="A76">
        <v>75</v>
      </c>
      <c r="B76">
        <v>1002527757</v>
      </c>
      <c r="C76">
        <v>3</v>
      </c>
      <c r="D76" t="s">
        <v>55</v>
      </c>
      <c r="E76">
        <v>5</v>
      </c>
      <c r="F76" t="s">
        <v>313</v>
      </c>
      <c r="G76" t="s">
        <v>126</v>
      </c>
      <c r="H76" t="s">
        <v>382</v>
      </c>
      <c r="I76" t="s">
        <v>213</v>
      </c>
      <c r="J76" t="s">
        <v>214</v>
      </c>
      <c r="K76" t="s">
        <v>149</v>
      </c>
      <c r="L76" t="s">
        <v>215</v>
      </c>
      <c r="M76" t="s">
        <v>76</v>
      </c>
      <c r="N76" t="s">
        <v>216</v>
      </c>
      <c r="O76" s="57">
        <v>46249.386759259258</v>
      </c>
      <c r="P76" s="57">
        <v>46249.682638888888</v>
      </c>
      <c r="Q76">
        <v>69366581</v>
      </c>
      <c r="S76">
        <v>152303246239</v>
      </c>
      <c r="T76" t="s">
        <v>9944</v>
      </c>
      <c r="U76" t="s">
        <v>9945</v>
      </c>
      <c r="V76" t="s">
        <v>9946</v>
      </c>
      <c r="Z76">
        <v>112.767563</v>
      </c>
      <c r="AA76">
        <v>-7.2999260000000001</v>
      </c>
      <c r="AB76" t="s">
        <v>9947</v>
      </c>
      <c r="AC76" t="s">
        <v>237</v>
      </c>
      <c r="AL76" t="s">
        <v>218</v>
      </c>
      <c r="AM76" t="s">
        <v>9948</v>
      </c>
      <c r="AN76" t="s">
        <v>6</v>
      </c>
      <c r="AO76" t="s">
        <v>9949</v>
      </c>
      <c r="AP76" s="57">
        <v>46250.333333333336</v>
      </c>
      <c r="AR76" t="s">
        <v>219</v>
      </c>
      <c r="AS76" t="s">
        <v>382</v>
      </c>
      <c r="AT76" t="s">
        <v>231</v>
      </c>
      <c r="AU76">
        <v>20260815</v>
      </c>
      <c r="AV76" t="s">
        <v>222</v>
      </c>
      <c r="AW76" t="s">
        <v>1021</v>
      </c>
      <c r="AX76" t="s">
        <v>223</v>
      </c>
      <c r="BA76" s="57">
        <v>46250.333333333336</v>
      </c>
      <c r="BB76" t="s">
        <v>9948</v>
      </c>
      <c r="BC76">
        <v>2026</v>
      </c>
      <c r="BD76">
        <v>8</v>
      </c>
      <c r="BE76">
        <v>15</v>
      </c>
      <c r="BF76" s="6">
        <f t="shared" si="3"/>
        <v>46249</v>
      </c>
      <c r="BG76">
        <f t="shared" si="4"/>
        <v>-1.3333333333357587</v>
      </c>
      <c r="BH76" t="str">
        <f t="shared" si="5"/>
        <v>COMPLY</v>
      </c>
      <c r="BI76" t="str">
        <f>VLOOKUP(H76,Sheet2!$A$1:$B$270,2,FALSE)</f>
        <v>SURABAYA SELATAN</v>
      </c>
    </row>
    <row r="77" spans="1:61">
      <c r="A77">
        <v>76</v>
      </c>
      <c r="B77">
        <v>1002530516</v>
      </c>
      <c r="C77">
        <v>3</v>
      </c>
      <c r="D77" t="s">
        <v>42</v>
      </c>
      <c r="E77">
        <v>5</v>
      </c>
      <c r="F77" t="s">
        <v>106</v>
      </c>
      <c r="G77" t="s">
        <v>104</v>
      </c>
      <c r="H77" t="s">
        <v>507</v>
      </c>
      <c r="I77" t="s">
        <v>213</v>
      </c>
      <c r="J77" t="s">
        <v>214</v>
      </c>
      <c r="K77" t="s">
        <v>149</v>
      </c>
      <c r="M77" t="s">
        <v>555</v>
      </c>
      <c r="N77" t="s">
        <v>216</v>
      </c>
      <c r="O77" s="57">
        <v>46251.409768518519</v>
      </c>
      <c r="P77" s="57">
        <v>46251.692499999997</v>
      </c>
      <c r="Q77">
        <v>69367882</v>
      </c>
      <c r="S77">
        <v>152542208088</v>
      </c>
      <c r="T77" t="s">
        <v>9950</v>
      </c>
      <c r="U77" t="s">
        <v>9951</v>
      </c>
      <c r="Z77">
        <v>113.13623990000001</v>
      </c>
      <c r="AA77">
        <v>-8.2274539999999998</v>
      </c>
      <c r="AB77" t="s">
        <v>9952</v>
      </c>
      <c r="AC77" t="s">
        <v>230</v>
      </c>
      <c r="AO77" t="s">
        <v>9953</v>
      </c>
      <c r="AP77" s="57">
        <v>46253.333333333336</v>
      </c>
      <c r="AR77" t="s">
        <v>6</v>
      </c>
      <c r="AS77" t="s">
        <v>507</v>
      </c>
      <c r="AT77" t="s">
        <v>352</v>
      </c>
      <c r="AV77" t="s">
        <v>9954</v>
      </c>
      <c r="AW77" t="s">
        <v>561</v>
      </c>
      <c r="AX77" t="s">
        <v>223</v>
      </c>
      <c r="BF77" s="6" t="e">
        <f t="shared" si="3"/>
        <v>#NUM!</v>
      </c>
      <c r="BG77" t="e">
        <f t="shared" si="4"/>
        <v>#NUM!</v>
      </c>
      <c r="BH77" t="e">
        <f t="shared" si="5"/>
        <v>#NUM!</v>
      </c>
      <c r="BI77" t="str">
        <f>VLOOKUP(H77,Sheet2!$A$1:$B$270,2,FALSE)</f>
        <v>PROBOLINGGO</v>
      </c>
    </row>
    <row r="78" spans="1:61">
      <c r="A78">
        <v>77</v>
      </c>
      <c r="B78">
        <v>1002518788</v>
      </c>
      <c r="C78">
        <v>3</v>
      </c>
      <c r="D78" t="s">
        <v>51</v>
      </c>
      <c r="E78">
        <v>4</v>
      </c>
      <c r="F78" t="s">
        <v>273</v>
      </c>
      <c r="G78" t="s">
        <v>569</v>
      </c>
      <c r="H78" t="s">
        <v>907</v>
      </c>
      <c r="I78" t="s">
        <v>213</v>
      </c>
      <c r="J78" t="s">
        <v>214</v>
      </c>
      <c r="K78" t="s">
        <v>149</v>
      </c>
      <c r="L78" t="s">
        <v>215</v>
      </c>
      <c r="M78" t="s">
        <v>575</v>
      </c>
      <c r="N78" t="s">
        <v>216</v>
      </c>
      <c r="O78" s="57">
        <v>46245.31177083333</v>
      </c>
      <c r="P78" s="57">
        <v>46248.667569444442</v>
      </c>
      <c r="Q78">
        <v>69362839</v>
      </c>
      <c r="S78">
        <v>142509107232</v>
      </c>
      <c r="T78" t="s">
        <v>6970</v>
      </c>
      <c r="U78" t="s">
        <v>6971</v>
      </c>
      <c r="V78" t="s">
        <v>6972</v>
      </c>
      <c r="Z78">
        <v>111.139915</v>
      </c>
      <c r="AA78">
        <v>-7.1633940000000003</v>
      </c>
      <c r="AB78" t="s">
        <v>6973</v>
      </c>
      <c r="AC78" t="s">
        <v>237</v>
      </c>
      <c r="AL78" t="s">
        <v>218</v>
      </c>
      <c r="AM78" t="s">
        <v>6974</v>
      </c>
      <c r="AN78" t="s">
        <v>6</v>
      </c>
      <c r="AO78" s="57">
        <v>46334.319305555553</v>
      </c>
      <c r="AP78" s="57">
        <v>46246.333333333336</v>
      </c>
      <c r="AR78" t="s">
        <v>14</v>
      </c>
      <c r="AS78" t="s">
        <v>907</v>
      </c>
      <c r="AT78" t="s">
        <v>231</v>
      </c>
      <c r="AV78" t="s">
        <v>9955</v>
      </c>
      <c r="AW78" t="s">
        <v>1010</v>
      </c>
      <c r="AX78" t="s">
        <v>223</v>
      </c>
      <c r="BA78" s="57">
        <v>46246.333333333336</v>
      </c>
      <c r="BB78" t="s">
        <v>6974</v>
      </c>
      <c r="BF78" s="6" t="e">
        <f t="shared" si="3"/>
        <v>#NUM!</v>
      </c>
      <c r="BG78" t="e">
        <f t="shared" si="4"/>
        <v>#NUM!</v>
      </c>
      <c r="BH78" t="e">
        <f t="shared" si="5"/>
        <v>#NUM!</v>
      </c>
      <c r="BI78" t="e">
        <f>VLOOKUP(H78,Sheet2!$A$1:$B$270,2,FALSE)</f>
        <v>#N/A</v>
      </c>
    </row>
    <row r="79" spans="1:61">
      <c r="A79">
        <v>78</v>
      </c>
      <c r="B79">
        <v>1002506699</v>
      </c>
      <c r="C79">
        <v>3</v>
      </c>
      <c r="D79" t="s">
        <v>59</v>
      </c>
      <c r="E79">
        <v>4</v>
      </c>
      <c r="F79" t="s">
        <v>224</v>
      </c>
      <c r="G79" t="s">
        <v>224</v>
      </c>
      <c r="H79" t="s">
        <v>911</v>
      </c>
      <c r="I79" t="s">
        <v>213</v>
      </c>
      <c r="J79" t="s">
        <v>214</v>
      </c>
      <c r="K79" t="s">
        <v>149</v>
      </c>
      <c r="L79" t="s">
        <v>215</v>
      </c>
      <c r="M79" t="s">
        <v>575</v>
      </c>
      <c r="N79" t="s">
        <v>216</v>
      </c>
      <c r="O79" s="57">
        <v>46238.322175925925</v>
      </c>
      <c r="P79" s="57">
        <v>46241.476840277777</v>
      </c>
      <c r="Q79">
        <v>69357877</v>
      </c>
      <c r="S79">
        <v>146303609114</v>
      </c>
      <c r="T79" t="s">
        <v>1341</v>
      </c>
      <c r="U79" t="s">
        <v>1342</v>
      </c>
      <c r="V79" t="s">
        <v>1343</v>
      </c>
      <c r="Z79">
        <v>109.242199</v>
      </c>
      <c r="AA79">
        <v>-7.4297899999999997</v>
      </c>
      <c r="AB79" t="s">
        <v>1344</v>
      </c>
      <c r="AC79" t="s">
        <v>237</v>
      </c>
      <c r="AL79" t="s">
        <v>218</v>
      </c>
      <c r="AM79" t="s">
        <v>1345</v>
      </c>
      <c r="AN79" t="s">
        <v>6</v>
      </c>
      <c r="AO79" s="57">
        <v>46120.330081018517</v>
      </c>
      <c r="AP79" s="57">
        <v>46239.333333333336</v>
      </c>
      <c r="AR79" t="s">
        <v>14</v>
      </c>
      <c r="AS79" t="s">
        <v>911</v>
      </c>
      <c r="AT79" t="s">
        <v>231</v>
      </c>
      <c r="AV79" t="s">
        <v>4492</v>
      </c>
      <c r="AW79" t="s">
        <v>238</v>
      </c>
      <c r="AX79" t="s">
        <v>223</v>
      </c>
      <c r="BA79" s="57">
        <v>46239.333333333336</v>
      </c>
      <c r="BB79" t="s">
        <v>1345</v>
      </c>
      <c r="BF79" s="6" t="e">
        <f t="shared" si="3"/>
        <v>#NUM!</v>
      </c>
      <c r="BG79" t="e">
        <f t="shared" si="4"/>
        <v>#NUM!</v>
      </c>
      <c r="BH79" t="e">
        <f t="shared" si="5"/>
        <v>#NUM!</v>
      </c>
      <c r="BI79" t="e">
        <f>VLOOKUP(H79,Sheet2!$A$1:$B$270,2,FALSE)</f>
        <v>#N/A</v>
      </c>
    </row>
    <row r="80" spans="1:61">
      <c r="A80">
        <v>79</v>
      </c>
      <c r="B80">
        <v>1002506210</v>
      </c>
      <c r="C80">
        <v>3</v>
      </c>
      <c r="D80" t="s">
        <v>59</v>
      </c>
      <c r="E80">
        <v>4</v>
      </c>
      <c r="F80" t="s">
        <v>243</v>
      </c>
      <c r="G80" t="s">
        <v>243</v>
      </c>
      <c r="H80" t="s">
        <v>294</v>
      </c>
      <c r="I80" t="s">
        <v>9798</v>
      </c>
      <c r="J80" t="s">
        <v>214</v>
      </c>
      <c r="K80" t="s">
        <v>149</v>
      </c>
      <c r="M80" t="s">
        <v>76</v>
      </c>
      <c r="N80" t="s">
        <v>9799</v>
      </c>
      <c r="O80" s="57">
        <v>46237.594143518516</v>
      </c>
      <c r="P80" s="57">
        <v>46238.492800925924</v>
      </c>
      <c r="Q80">
        <v>69357611</v>
      </c>
      <c r="S80">
        <v>146137149610</v>
      </c>
      <c r="T80" t="s">
        <v>9956</v>
      </c>
      <c r="U80" t="s">
        <v>9957</v>
      </c>
      <c r="V80" t="s">
        <v>9958</v>
      </c>
      <c r="Z80">
        <v>110.218306</v>
      </c>
      <c r="AA80">
        <v>-7.4517670000000003</v>
      </c>
      <c r="AB80" t="s">
        <v>9959</v>
      </c>
      <c r="AC80" t="s">
        <v>9804</v>
      </c>
      <c r="AL80" t="s">
        <v>218</v>
      </c>
      <c r="AM80" t="s">
        <v>9959</v>
      </c>
      <c r="AN80" t="s">
        <v>6</v>
      </c>
      <c r="AO80" s="57">
        <v>46089.611215277779</v>
      </c>
      <c r="AR80" t="s">
        <v>219</v>
      </c>
      <c r="AS80" t="s">
        <v>294</v>
      </c>
      <c r="AT80" t="s">
        <v>231</v>
      </c>
      <c r="AU80">
        <v>20260804</v>
      </c>
      <c r="AV80" t="s">
        <v>222</v>
      </c>
      <c r="AW80" t="s">
        <v>9797</v>
      </c>
      <c r="AX80" t="s">
        <v>223</v>
      </c>
      <c r="BA80" s="57">
        <v>46237.520833333336</v>
      </c>
      <c r="BB80" t="s">
        <v>9959</v>
      </c>
      <c r="BC80">
        <v>2026</v>
      </c>
      <c r="BD80">
        <v>8</v>
      </c>
      <c r="BE80">
        <v>4</v>
      </c>
      <c r="BF80" s="6">
        <f t="shared" si="3"/>
        <v>46238</v>
      </c>
      <c r="BG80">
        <f t="shared" si="4"/>
        <v>0.47916666666424135</v>
      </c>
      <c r="BH80" t="str">
        <f t="shared" si="5"/>
        <v>COMPLY</v>
      </c>
      <c r="BI80" t="e">
        <f>VLOOKUP(H80,Sheet2!$A$1:$B$270,2,FALSE)</f>
        <v>#N/A</v>
      </c>
    </row>
    <row r="81" spans="1:61">
      <c r="A81">
        <v>80</v>
      </c>
      <c r="B81">
        <v>1002517665</v>
      </c>
      <c r="C81">
        <v>3</v>
      </c>
      <c r="D81" t="s">
        <v>49</v>
      </c>
      <c r="E81">
        <v>4</v>
      </c>
      <c r="F81" t="s">
        <v>246</v>
      </c>
      <c r="G81" t="s">
        <v>247</v>
      </c>
      <c r="H81" t="s">
        <v>925</v>
      </c>
      <c r="I81" t="s">
        <v>213</v>
      </c>
      <c r="J81" t="s">
        <v>214</v>
      </c>
      <c r="K81" t="s">
        <v>149</v>
      </c>
      <c r="L81" t="s">
        <v>215</v>
      </c>
      <c r="M81" t="s">
        <v>76</v>
      </c>
      <c r="N81" t="s">
        <v>216</v>
      </c>
      <c r="O81" s="57">
        <v>46244.538854166669</v>
      </c>
      <c r="P81" s="57">
        <v>46245.589409722219</v>
      </c>
      <c r="Q81">
        <v>69362403</v>
      </c>
      <c r="S81">
        <v>142406122707</v>
      </c>
      <c r="T81" t="s">
        <v>6199</v>
      </c>
      <c r="U81" t="s">
        <v>6200</v>
      </c>
      <c r="V81" t="s">
        <v>6201</v>
      </c>
      <c r="Z81">
        <v>110.42993109673201</v>
      </c>
      <c r="AA81">
        <v>-6.9711133723907999</v>
      </c>
      <c r="AB81" t="s">
        <v>6202</v>
      </c>
      <c r="AC81" t="s">
        <v>217</v>
      </c>
      <c r="AL81" t="s">
        <v>218</v>
      </c>
      <c r="AM81" t="s">
        <v>6203</v>
      </c>
      <c r="AN81" t="s">
        <v>6</v>
      </c>
      <c r="AO81" s="57">
        <v>46303.548472222225</v>
      </c>
      <c r="AP81" s="57">
        <v>46245.541666666664</v>
      </c>
      <c r="AR81" t="s">
        <v>219</v>
      </c>
      <c r="AS81" t="s">
        <v>925</v>
      </c>
      <c r="AT81" t="s">
        <v>231</v>
      </c>
      <c r="AU81">
        <v>20260811</v>
      </c>
      <c r="AV81" t="s">
        <v>222</v>
      </c>
      <c r="AW81" t="s">
        <v>1010</v>
      </c>
      <c r="AX81" t="s">
        <v>223</v>
      </c>
      <c r="BA81" s="57">
        <v>46245.541666666664</v>
      </c>
      <c r="BB81" t="s">
        <v>6203</v>
      </c>
      <c r="BC81">
        <v>2026</v>
      </c>
      <c r="BD81">
        <v>8</v>
      </c>
      <c r="BE81">
        <v>11</v>
      </c>
      <c r="BF81" s="6">
        <f t="shared" si="3"/>
        <v>46245</v>
      </c>
      <c r="BG81">
        <f t="shared" si="4"/>
        <v>-0.54166666666424135</v>
      </c>
      <c r="BH81" t="str">
        <f t="shared" si="5"/>
        <v>COMPLY</v>
      </c>
      <c r="BI81" t="e">
        <f>VLOOKUP(H81,Sheet2!$A$1:$B$270,2,FALSE)</f>
        <v>#N/A</v>
      </c>
    </row>
    <row r="82" spans="1:61">
      <c r="A82">
        <v>81</v>
      </c>
      <c r="B82">
        <v>1002512142</v>
      </c>
      <c r="C82">
        <v>3</v>
      </c>
      <c r="D82" t="s">
        <v>49</v>
      </c>
      <c r="E82">
        <v>4</v>
      </c>
      <c r="F82" t="s">
        <v>246</v>
      </c>
      <c r="G82" t="s">
        <v>588</v>
      </c>
      <c r="H82" t="s">
        <v>589</v>
      </c>
      <c r="I82" t="s">
        <v>213</v>
      </c>
      <c r="J82" t="s">
        <v>214</v>
      </c>
      <c r="K82" t="s">
        <v>149</v>
      </c>
      <c r="L82" t="s">
        <v>215</v>
      </c>
      <c r="M82" t="s">
        <v>76</v>
      </c>
      <c r="N82" t="s">
        <v>216</v>
      </c>
      <c r="O82" s="57">
        <v>46240.491631944446</v>
      </c>
      <c r="P82" s="57">
        <v>46242.561921296299</v>
      </c>
      <c r="Q82">
        <v>69359884</v>
      </c>
      <c r="S82">
        <v>142434111346</v>
      </c>
      <c r="T82" t="s">
        <v>1346</v>
      </c>
      <c r="U82" t="s">
        <v>1347</v>
      </c>
      <c r="V82" t="s">
        <v>1348</v>
      </c>
      <c r="Z82">
        <v>110.42077101767001</v>
      </c>
      <c r="AA82">
        <v>-7.4028708677662003</v>
      </c>
      <c r="AB82" t="s">
        <v>1349</v>
      </c>
      <c r="AC82" t="s">
        <v>217</v>
      </c>
      <c r="AL82" t="s">
        <v>218</v>
      </c>
      <c r="AM82" t="s">
        <v>1350</v>
      </c>
      <c r="AN82" t="s">
        <v>6</v>
      </c>
      <c r="AO82" s="57">
        <v>46181.496516203704</v>
      </c>
      <c r="AP82" s="57">
        <v>46241.333333333336</v>
      </c>
      <c r="AR82" t="s">
        <v>219</v>
      </c>
      <c r="AS82" t="s">
        <v>589</v>
      </c>
      <c r="AT82" t="s">
        <v>231</v>
      </c>
      <c r="AU82">
        <v>20260808</v>
      </c>
      <c r="AV82" t="s">
        <v>222</v>
      </c>
      <c r="AW82" t="s">
        <v>1018</v>
      </c>
      <c r="AX82" t="s">
        <v>223</v>
      </c>
      <c r="BA82" s="57">
        <v>46241.333333333336</v>
      </c>
      <c r="BB82" t="s">
        <v>1350</v>
      </c>
      <c r="BC82">
        <v>2026</v>
      </c>
      <c r="BD82">
        <v>8</v>
      </c>
      <c r="BE82">
        <v>8</v>
      </c>
      <c r="BF82" s="6">
        <f t="shared" si="3"/>
        <v>46242</v>
      </c>
      <c r="BG82">
        <f t="shared" si="4"/>
        <v>0.66666666666424135</v>
      </c>
      <c r="BH82" t="str">
        <f t="shared" si="5"/>
        <v>COMPLY</v>
      </c>
      <c r="BI82" t="e">
        <f>VLOOKUP(H82,Sheet2!$A$1:$B$270,2,FALSE)</f>
        <v>#N/A</v>
      </c>
    </row>
    <row r="83" spans="1:61">
      <c r="A83">
        <v>82</v>
      </c>
      <c r="B83">
        <v>1002509545</v>
      </c>
      <c r="C83">
        <v>3</v>
      </c>
      <c r="D83" t="s">
        <v>59</v>
      </c>
      <c r="E83">
        <v>4</v>
      </c>
      <c r="F83" t="s">
        <v>567</v>
      </c>
      <c r="G83" t="s">
        <v>906</v>
      </c>
      <c r="H83" t="s">
        <v>918</v>
      </c>
      <c r="I83" t="s">
        <v>213</v>
      </c>
      <c r="J83" t="s">
        <v>214</v>
      </c>
      <c r="K83" t="s">
        <v>149</v>
      </c>
      <c r="L83" t="s">
        <v>215</v>
      </c>
      <c r="M83" t="s">
        <v>286</v>
      </c>
      <c r="N83" t="s">
        <v>216</v>
      </c>
      <c r="O83" s="57">
        <v>46239.347175925926</v>
      </c>
      <c r="P83" s="57">
        <v>46241.533078703702</v>
      </c>
      <c r="Q83">
        <v>69358736</v>
      </c>
      <c r="S83">
        <v>146144119829</v>
      </c>
      <c r="T83" t="s">
        <v>1351</v>
      </c>
      <c r="U83" t="s">
        <v>1352</v>
      </c>
      <c r="V83" t="s">
        <v>1353</v>
      </c>
      <c r="Z83">
        <v>110.4142365</v>
      </c>
      <c r="AA83">
        <v>-7.6876500999999999</v>
      </c>
      <c r="AB83" t="s">
        <v>1354</v>
      </c>
      <c r="AC83" t="s">
        <v>237</v>
      </c>
      <c r="AL83" t="s">
        <v>218</v>
      </c>
      <c r="AM83" t="s">
        <v>1355</v>
      </c>
      <c r="AN83" t="s">
        <v>6</v>
      </c>
      <c r="AO83" s="57">
        <v>46150.351134259261</v>
      </c>
      <c r="AP83" s="57">
        <v>46241.541666666664</v>
      </c>
      <c r="AR83" t="s">
        <v>241</v>
      </c>
      <c r="AS83" t="s">
        <v>918</v>
      </c>
      <c r="AT83" t="s">
        <v>231</v>
      </c>
      <c r="AV83" t="s">
        <v>1055</v>
      </c>
      <c r="AW83" t="s">
        <v>1015</v>
      </c>
      <c r="AX83" t="s">
        <v>223</v>
      </c>
      <c r="BA83" s="57">
        <v>46241.541666666664</v>
      </c>
      <c r="BB83" t="s">
        <v>1355</v>
      </c>
      <c r="BF83" s="6" t="e">
        <f t="shared" si="3"/>
        <v>#NUM!</v>
      </c>
      <c r="BG83" t="e">
        <f t="shared" si="4"/>
        <v>#NUM!</v>
      </c>
      <c r="BH83" t="e">
        <f t="shared" si="5"/>
        <v>#NUM!</v>
      </c>
      <c r="BI83" t="e">
        <f>VLOOKUP(H83,Sheet2!$A$1:$B$270,2,FALSE)</f>
        <v>#N/A</v>
      </c>
    </row>
    <row r="84" spans="1:61">
      <c r="A84">
        <v>83</v>
      </c>
      <c r="B84">
        <v>1002505606</v>
      </c>
      <c r="C84">
        <v>3</v>
      </c>
      <c r="D84" t="s">
        <v>42</v>
      </c>
      <c r="E84">
        <v>5</v>
      </c>
      <c r="F84" t="s">
        <v>233</v>
      </c>
      <c r="G84" t="s">
        <v>103</v>
      </c>
      <c r="H84" t="s">
        <v>371</v>
      </c>
      <c r="I84" t="s">
        <v>213</v>
      </c>
      <c r="J84" t="s">
        <v>214</v>
      </c>
      <c r="K84" t="s">
        <v>149</v>
      </c>
      <c r="M84" t="s">
        <v>76</v>
      </c>
      <c r="N84" t="s">
        <v>216</v>
      </c>
      <c r="O84" s="57">
        <v>46237.392928240741</v>
      </c>
      <c r="P84" s="57">
        <v>46238.643460648149</v>
      </c>
      <c r="Q84">
        <v>69357248</v>
      </c>
      <c r="S84">
        <v>152333218440</v>
      </c>
      <c r="T84" t="s">
        <v>1356</v>
      </c>
      <c r="U84" t="s">
        <v>1357</v>
      </c>
      <c r="V84" t="s">
        <v>1358</v>
      </c>
      <c r="Z84">
        <v>112.2292388</v>
      </c>
      <c r="AA84">
        <v>-7.4674636000000003</v>
      </c>
      <c r="AB84" t="s">
        <v>1359</v>
      </c>
      <c r="AC84" t="s">
        <v>230</v>
      </c>
      <c r="AL84" t="s">
        <v>218</v>
      </c>
      <c r="AM84" t="s">
        <v>1360</v>
      </c>
      <c r="AN84" t="s">
        <v>6</v>
      </c>
      <c r="AO84" s="57">
        <v>46089.402928240743</v>
      </c>
      <c r="AP84" s="57">
        <v>46239.333333333336</v>
      </c>
      <c r="AR84" t="s">
        <v>219</v>
      </c>
      <c r="AS84" t="s">
        <v>371</v>
      </c>
      <c r="AT84" t="s">
        <v>231</v>
      </c>
      <c r="AU84">
        <v>20260804</v>
      </c>
      <c r="AV84" t="s">
        <v>222</v>
      </c>
      <c r="AW84" t="s">
        <v>596</v>
      </c>
      <c r="AX84" t="s">
        <v>223</v>
      </c>
      <c r="BA84" s="57">
        <v>46239.333333333336</v>
      </c>
      <c r="BB84" t="s">
        <v>1360</v>
      </c>
      <c r="BC84">
        <v>2026</v>
      </c>
      <c r="BD84">
        <v>8</v>
      </c>
      <c r="BE84">
        <v>4</v>
      </c>
      <c r="BF84" s="6">
        <f t="shared" si="3"/>
        <v>46238</v>
      </c>
      <c r="BG84">
        <f t="shared" si="4"/>
        <v>-1.3333333333357587</v>
      </c>
      <c r="BH84" t="str">
        <f t="shared" si="5"/>
        <v>COMPLY</v>
      </c>
      <c r="BI84" t="str">
        <f>VLOOKUP(H84,Sheet2!$A$1:$B$270,2,FALSE)</f>
        <v>MOJOKERTO</v>
      </c>
    </row>
    <row r="85" spans="1:61">
      <c r="A85">
        <v>84</v>
      </c>
      <c r="B85">
        <v>1002512621</v>
      </c>
      <c r="C85">
        <v>3</v>
      </c>
      <c r="D85" t="s">
        <v>59</v>
      </c>
      <c r="E85">
        <v>4</v>
      </c>
      <c r="F85" t="s">
        <v>224</v>
      </c>
      <c r="G85" t="s">
        <v>224</v>
      </c>
      <c r="H85" t="s">
        <v>911</v>
      </c>
      <c r="I85" t="s">
        <v>213</v>
      </c>
      <c r="J85" t="s">
        <v>214</v>
      </c>
      <c r="K85" t="s">
        <v>149</v>
      </c>
      <c r="L85" t="s">
        <v>606</v>
      </c>
      <c r="M85" t="s">
        <v>575</v>
      </c>
      <c r="N85" t="s">
        <v>216</v>
      </c>
      <c r="O85" s="57">
        <v>46240.593009259261</v>
      </c>
      <c r="P85" s="57">
        <v>46242.374942129631</v>
      </c>
      <c r="Q85">
        <v>69360049</v>
      </c>
      <c r="R85">
        <v>2812958014</v>
      </c>
      <c r="S85">
        <v>146303609155</v>
      </c>
      <c r="T85" t="s">
        <v>1361</v>
      </c>
      <c r="U85" t="s">
        <v>1362</v>
      </c>
      <c r="V85" t="s">
        <v>1363</v>
      </c>
      <c r="Z85">
        <v>109.2525802</v>
      </c>
      <c r="AA85">
        <v>-7.4514927000000002</v>
      </c>
      <c r="AB85" t="s">
        <v>1364</v>
      </c>
      <c r="AC85" t="s">
        <v>237</v>
      </c>
      <c r="AL85" t="s">
        <v>218</v>
      </c>
      <c r="AM85" t="s">
        <v>1365</v>
      </c>
      <c r="AN85" t="s">
        <v>6</v>
      </c>
      <c r="AO85" s="57">
        <v>46181.601423611108</v>
      </c>
      <c r="AP85" s="57">
        <v>46241.541666666664</v>
      </c>
      <c r="AR85" t="s">
        <v>14</v>
      </c>
      <c r="AS85" t="s">
        <v>911</v>
      </c>
      <c r="AT85" t="s">
        <v>231</v>
      </c>
      <c r="AV85" t="s">
        <v>4493</v>
      </c>
      <c r="AW85" t="s">
        <v>1366</v>
      </c>
      <c r="AX85" t="s">
        <v>223</v>
      </c>
      <c r="BA85" s="57">
        <v>46241.541666666664</v>
      </c>
      <c r="BB85" t="s">
        <v>1365</v>
      </c>
      <c r="BF85" s="6" t="e">
        <f t="shared" si="3"/>
        <v>#NUM!</v>
      </c>
      <c r="BG85" t="e">
        <f t="shared" si="4"/>
        <v>#NUM!</v>
      </c>
      <c r="BH85" t="e">
        <f t="shared" si="5"/>
        <v>#NUM!</v>
      </c>
      <c r="BI85" t="e">
        <f>VLOOKUP(H85,Sheet2!$A$1:$B$270,2,FALSE)</f>
        <v>#N/A</v>
      </c>
    </row>
    <row r="86" spans="1:61">
      <c r="A86">
        <v>85</v>
      </c>
      <c r="B86">
        <v>1002526305</v>
      </c>
      <c r="C86">
        <v>3</v>
      </c>
      <c r="D86" t="s">
        <v>38</v>
      </c>
      <c r="E86">
        <v>5</v>
      </c>
      <c r="F86" t="s">
        <v>90</v>
      </c>
      <c r="G86" t="s">
        <v>90</v>
      </c>
      <c r="H86" t="s">
        <v>468</v>
      </c>
      <c r="I86" t="s">
        <v>213</v>
      </c>
      <c r="J86" t="s">
        <v>214</v>
      </c>
      <c r="K86" t="s">
        <v>149</v>
      </c>
      <c r="L86" t="s">
        <v>215</v>
      </c>
      <c r="M86" t="s">
        <v>76</v>
      </c>
      <c r="N86" t="s">
        <v>216</v>
      </c>
      <c r="O86" s="57">
        <v>46248.5159375</v>
      </c>
      <c r="P86" s="57">
        <v>46248.77553240741</v>
      </c>
      <c r="Q86">
        <v>69365975</v>
      </c>
      <c r="S86">
        <v>152652209190</v>
      </c>
      <c r="T86" t="s">
        <v>9960</v>
      </c>
      <c r="U86" t="s">
        <v>9961</v>
      </c>
      <c r="V86" t="s">
        <v>9962</v>
      </c>
      <c r="Z86">
        <v>112.122541</v>
      </c>
      <c r="AA86">
        <v>-7.6859190000000002</v>
      </c>
      <c r="AB86" t="s">
        <v>9963</v>
      </c>
      <c r="AC86" t="s">
        <v>237</v>
      </c>
      <c r="AL86" t="s">
        <v>218</v>
      </c>
      <c r="AM86" t="s">
        <v>9964</v>
      </c>
      <c r="AN86" t="s">
        <v>6</v>
      </c>
      <c r="AO86" t="s">
        <v>9965</v>
      </c>
      <c r="AP86" s="57">
        <v>46249.541666666664</v>
      </c>
      <c r="AR86" t="s">
        <v>219</v>
      </c>
      <c r="AS86" t="s">
        <v>468</v>
      </c>
      <c r="AT86" t="s">
        <v>231</v>
      </c>
      <c r="AU86">
        <v>20260814</v>
      </c>
      <c r="AV86" t="s">
        <v>222</v>
      </c>
      <c r="AW86" t="s">
        <v>642</v>
      </c>
      <c r="AX86" t="s">
        <v>223</v>
      </c>
      <c r="BA86" s="57">
        <v>46249.541666666664</v>
      </c>
      <c r="BB86" t="s">
        <v>9964</v>
      </c>
      <c r="BC86">
        <v>2026</v>
      </c>
      <c r="BD86">
        <v>8</v>
      </c>
      <c r="BE86">
        <v>14</v>
      </c>
      <c r="BF86" s="6">
        <f t="shared" si="3"/>
        <v>46248</v>
      </c>
      <c r="BG86">
        <f t="shared" si="4"/>
        <v>-1.5416666666642413</v>
      </c>
      <c r="BH86" t="str">
        <f t="shared" si="5"/>
        <v>COMPLY</v>
      </c>
      <c r="BI86" t="str">
        <f>VLOOKUP(H86,Sheet2!$A$1:$B$270,2,FALSE)</f>
        <v>KEDIRI</v>
      </c>
    </row>
    <row r="87" spans="1:61">
      <c r="A87">
        <v>86</v>
      </c>
      <c r="B87">
        <v>1002506479</v>
      </c>
      <c r="C87">
        <v>3</v>
      </c>
      <c r="D87" t="s">
        <v>59</v>
      </c>
      <c r="E87">
        <v>4</v>
      </c>
      <c r="F87" t="s">
        <v>224</v>
      </c>
      <c r="G87" t="s">
        <v>224</v>
      </c>
      <c r="H87" t="s">
        <v>911</v>
      </c>
      <c r="I87" t="s">
        <v>213</v>
      </c>
      <c r="J87" t="s">
        <v>214</v>
      </c>
      <c r="K87" t="s">
        <v>149</v>
      </c>
      <c r="M87" t="s">
        <v>76</v>
      </c>
      <c r="N87" t="s">
        <v>216</v>
      </c>
      <c r="O87" s="57">
        <v>46237.67428240741</v>
      </c>
      <c r="P87" s="57">
        <v>46237.881643518522</v>
      </c>
      <c r="Q87">
        <v>69356855</v>
      </c>
      <c r="S87">
        <v>146303609646</v>
      </c>
      <c r="T87" t="s">
        <v>1367</v>
      </c>
      <c r="U87" t="s">
        <v>1368</v>
      </c>
      <c r="V87" t="s">
        <v>1369</v>
      </c>
      <c r="Z87">
        <v>109.2279032</v>
      </c>
      <c r="AA87">
        <v>-7.4381497999999997</v>
      </c>
      <c r="AB87" t="s">
        <v>1370</v>
      </c>
      <c r="AC87" t="s">
        <v>290</v>
      </c>
      <c r="AL87" t="s">
        <v>218</v>
      </c>
      <c r="AM87" t="s">
        <v>1371</v>
      </c>
      <c r="AN87" t="s">
        <v>6</v>
      </c>
      <c r="AO87" s="57">
        <v>46089.69431712963</v>
      </c>
      <c r="AR87" t="s">
        <v>219</v>
      </c>
      <c r="AS87" t="s">
        <v>911</v>
      </c>
      <c r="AT87" t="s">
        <v>231</v>
      </c>
      <c r="AU87">
        <v>20260803</v>
      </c>
      <c r="AV87" t="s">
        <v>222</v>
      </c>
      <c r="AW87" t="s">
        <v>563</v>
      </c>
      <c r="AX87" t="s">
        <v>223</v>
      </c>
      <c r="BA87" s="57">
        <v>46237.291666666664</v>
      </c>
      <c r="BB87" t="s">
        <v>1371</v>
      </c>
      <c r="BC87">
        <v>2026</v>
      </c>
      <c r="BD87">
        <v>8</v>
      </c>
      <c r="BE87">
        <v>3</v>
      </c>
      <c r="BF87" s="6">
        <f t="shared" si="3"/>
        <v>46237</v>
      </c>
      <c r="BG87">
        <f t="shared" si="4"/>
        <v>-0.29166666666424135</v>
      </c>
      <c r="BH87" t="str">
        <f t="shared" si="5"/>
        <v>COMPLY</v>
      </c>
      <c r="BI87" t="e">
        <f>VLOOKUP(H87,Sheet2!$A$1:$B$270,2,FALSE)</f>
        <v>#N/A</v>
      </c>
    </row>
    <row r="88" spans="1:61">
      <c r="A88">
        <v>87</v>
      </c>
      <c r="B88">
        <v>1002506609</v>
      </c>
      <c r="C88">
        <v>3</v>
      </c>
      <c r="D88" t="s">
        <v>45</v>
      </c>
      <c r="E88">
        <v>5</v>
      </c>
      <c r="F88" t="s">
        <v>211</v>
      </c>
      <c r="G88" t="s">
        <v>110</v>
      </c>
      <c r="H88" t="s">
        <v>479</v>
      </c>
      <c r="I88" t="s">
        <v>213</v>
      </c>
      <c r="J88" t="s">
        <v>214</v>
      </c>
      <c r="K88" t="s">
        <v>149</v>
      </c>
      <c r="L88" t="s">
        <v>215</v>
      </c>
      <c r="M88" t="s">
        <v>575</v>
      </c>
      <c r="N88" t="s">
        <v>216</v>
      </c>
      <c r="O88" s="57">
        <v>46237.772175925929</v>
      </c>
      <c r="P88" s="57">
        <v>46242.382592592592</v>
      </c>
      <c r="Q88">
        <v>69357823</v>
      </c>
      <c r="S88">
        <v>172617203040</v>
      </c>
      <c r="T88" t="s">
        <v>1372</v>
      </c>
      <c r="U88" t="s">
        <v>1373</v>
      </c>
      <c r="V88" t="s">
        <v>1374</v>
      </c>
      <c r="Z88">
        <v>118.633106</v>
      </c>
      <c r="AA88">
        <v>-8.5087240000000008</v>
      </c>
      <c r="AB88" t="s">
        <v>1375</v>
      </c>
      <c r="AC88" t="s">
        <v>237</v>
      </c>
      <c r="AL88" t="s">
        <v>218</v>
      </c>
      <c r="AM88" t="s">
        <v>1376</v>
      </c>
      <c r="AN88" t="s">
        <v>6</v>
      </c>
      <c r="AO88" s="57">
        <v>46089.777939814812</v>
      </c>
      <c r="AP88" s="57">
        <v>46238.625</v>
      </c>
      <c r="AQ88" t="s">
        <v>903</v>
      </c>
      <c r="AR88" t="s">
        <v>14</v>
      </c>
      <c r="AS88" t="s">
        <v>479</v>
      </c>
      <c r="AT88" t="s">
        <v>221</v>
      </c>
      <c r="AV88" t="s">
        <v>4499</v>
      </c>
      <c r="AW88" t="s">
        <v>910</v>
      </c>
      <c r="AX88" t="s">
        <v>223</v>
      </c>
      <c r="BA88" s="57">
        <v>46238.625</v>
      </c>
      <c r="BB88" t="s">
        <v>1376</v>
      </c>
      <c r="BF88" s="6" t="e">
        <f t="shared" si="3"/>
        <v>#NUM!</v>
      </c>
      <c r="BG88" t="e">
        <f t="shared" si="4"/>
        <v>#NUM!</v>
      </c>
      <c r="BH88" t="e">
        <f t="shared" si="5"/>
        <v>#NUM!</v>
      </c>
      <c r="BI88" t="str">
        <f>VLOOKUP(H88,Sheet2!$A$1:$B$270,2,FALSE)</f>
        <v>BIMA</v>
      </c>
    </row>
    <row r="89" spans="1:61">
      <c r="A89">
        <v>88</v>
      </c>
      <c r="B89">
        <v>1002512123</v>
      </c>
      <c r="C89">
        <v>3</v>
      </c>
      <c r="D89" t="s">
        <v>38</v>
      </c>
      <c r="E89">
        <v>5</v>
      </c>
      <c r="F89" t="s">
        <v>90</v>
      </c>
      <c r="G89" t="s">
        <v>90</v>
      </c>
      <c r="H89" t="s">
        <v>354</v>
      </c>
      <c r="I89" t="s">
        <v>213</v>
      </c>
      <c r="J89" t="s">
        <v>214</v>
      </c>
      <c r="K89" t="s">
        <v>149</v>
      </c>
      <c r="L89" t="s">
        <v>215</v>
      </c>
      <c r="M89" t="s">
        <v>76</v>
      </c>
      <c r="N89" t="s">
        <v>216</v>
      </c>
      <c r="O89" s="57">
        <v>46240.488842592589</v>
      </c>
      <c r="P89" s="57">
        <v>46240.888055555559</v>
      </c>
      <c r="Q89">
        <v>69359874</v>
      </c>
      <c r="S89">
        <v>152639219479</v>
      </c>
      <c r="T89" t="s">
        <v>1082</v>
      </c>
      <c r="U89" t="s">
        <v>1377</v>
      </c>
      <c r="V89" t="s">
        <v>1378</v>
      </c>
      <c r="Z89">
        <v>112.188255</v>
      </c>
      <c r="AA89">
        <v>-7.7536740000000002</v>
      </c>
      <c r="AB89" t="s">
        <v>1379</v>
      </c>
      <c r="AC89" t="s">
        <v>237</v>
      </c>
      <c r="AL89" t="s">
        <v>218</v>
      </c>
      <c r="AM89" t="s">
        <v>1299</v>
      </c>
      <c r="AN89" t="s">
        <v>6</v>
      </c>
      <c r="AO89" s="57">
        <v>46181.496516203704</v>
      </c>
      <c r="AP89" s="57">
        <v>46241.333333333336</v>
      </c>
      <c r="AR89" t="s">
        <v>219</v>
      </c>
      <c r="AS89" t="s">
        <v>354</v>
      </c>
      <c r="AT89" t="s">
        <v>231</v>
      </c>
      <c r="AU89">
        <v>20260806</v>
      </c>
      <c r="AV89" t="s">
        <v>222</v>
      </c>
      <c r="AW89" t="s">
        <v>1018</v>
      </c>
      <c r="AX89" t="s">
        <v>223</v>
      </c>
      <c r="BA89" s="57">
        <v>46241.333333333336</v>
      </c>
      <c r="BB89" t="s">
        <v>1299</v>
      </c>
      <c r="BC89">
        <v>2026</v>
      </c>
      <c r="BD89">
        <v>8</v>
      </c>
      <c r="BE89">
        <v>6</v>
      </c>
      <c r="BF89" s="6">
        <f t="shared" si="3"/>
        <v>46240</v>
      </c>
      <c r="BG89">
        <f t="shared" si="4"/>
        <v>-1.3333333333357587</v>
      </c>
      <c r="BH89" t="str">
        <f t="shared" si="5"/>
        <v>COMPLY</v>
      </c>
      <c r="BI89" t="str">
        <f>VLOOKUP(H89,Sheet2!$A$1:$B$270,2,FALSE)</f>
        <v>KEDIRI</v>
      </c>
    </row>
    <row r="90" spans="1:61">
      <c r="A90">
        <v>89</v>
      </c>
      <c r="B90">
        <v>1002527290</v>
      </c>
      <c r="C90">
        <v>3</v>
      </c>
      <c r="D90" t="s">
        <v>45</v>
      </c>
      <c r="E90">
        <v>5</v>
      </c>
      <c r="F90" t="s">
        <v>211</v>
      </c>
      <c r="G90" t="s">
        <v>112</v>
      </c>
      <c r="H90" t="s">
        <v>267</v>
      </c>
      <c r="I90" t="s">
        <v>213</v>
      </c>
      <c r="J90" t="s">
        <v>214</v>
      </c>
      <c r="K90" t="s">
        <v>149</v>
      </c>
      <c r="L90" t="s">
        <v>215</v>
      </c>
      <c r="M90" t="s">
        <v>76</v>
      </c>
      <c r="N90" t="s">
        <v>216</v>
      </c>
      <c r="O90" s="57">
        <v>46248.713842592595</v>
      </c>
      <c r="P90" s="57">
        <v>46249.679756944446</v>
      </c>
      <c r="Q90">
        <v>69366385</v>
      </c>
      <c r="S90">
        <v>172601797003</v>
      </c>
      <c r="T90" t="s">
        <v>9966</v>
      </c>
      <c r="U90" t="s">
        <v>9967</v>
      </c>
      <c r="V90" t="s">
        <v>9968</v>
      </c>
      <c r="Z90">
        <v>116.11994951963401</v>
      </c>
      <c r="AA90">
        <v>-8.5567181452157399</v>
      </c>
      <c r="AB90" t="s">
        <v>9969</v>
      </c>
      <c r="AC90" t="s">
        <v>217</v>
      </c>
      <c r="AL90" t="s">
        <v>218</v>
      </c>
      <c r="AM90" t="s">
        <v>9970</v>
      </c>
      <c r="AN90" t="s">
        <v>6</v>
      </c>
      <c r="AO90" t="s">
        <v>9971</v>
      </c>
      <c r="AP90" s="57">
        <v>46250.541666666664</v>
      </c>
      <c r="AR90" t="s">
        <v>219</v>
      </c>
      <c r="AS90" t="s">
        <v>267</v>
      </c>
      <c r="AT90" t="s">
        <v>231</v>
      </c>
      <c r="AU90">
        <v>20260815</v>
      </c>
      <c r="AV90" t="s">
        <v>222</v>
      </c>
      <c r="AW90" t="s">
        <v>551</v>
      </c>
      <c r="AX90" t="s">
        <v>223</v>
      </c>
      <c r="BA90" s="57">
        <v>46250.541666666664</v>
      </c>
      <c r="BB90" t="s">
        <v>9970</v>
      </c>
      <c r="BC90">
        <v>2026</v>
      </c>
      <c r="BD90">
        <v>8</v>
      </c>
      <c r="BE90">
        <v>15</v>
      </c>
      <c r="BF90" s="6">
        <f t="shared" si="3"/>
        <v>46249</v>
      </c>
      <c r="BG90">
        <f t="shared" si="4"/>
        <v>-1.5416666666642413</v>
      </c>
      <c r="BH90" t="str">
        <f t="shared" si="5"/>
        <v>COMPLY</v>
      </c>
      <c r="BI90" t="str">
        <f>VLOOKUP(H90,Sheet2!$A$1:$B$270,2,FALSE)</f>
        <v>MATARAM</v>
      </c>
    </row>
    <row r="91" spans="1:61">
      <c r="A91">
        <v>90</v>
      </c>
      <c r="B91">
        <v>1002512300</v>
      </c>
      <c r="C91">
        <v>3</v>
      </c>
      <c r="D91" t="s">
        <v>55</v>
      </c>
      <c r="E91">
        <v>5</v>
      </c>
      <c r="F91" t="s">
        <v>228</v>
      </c>
      <c r="G91" t="s">
        <v>121</v>
      </c>
      <c r="H91" t="s">
        <v>342</v>
      </c>
      <c r="I91" t="s">
        <v>213</v>
      </c>
      <c r="J91" t="s">
        <v>214</v>
      </c>
      <c r="K91" t="s">
        <v>149</v>
      </c>
      <c r="M91" t="s">
        <v>76</v>
      </c>
      <c r="N91" t="s">
        <v>216</v>
      </c>
      <c r="O91" s="57">
        <v>46240.540520833332</v>
      </c>
      <c r="P91" s="57">
        <v>46240.656909722224</v>
      </c>
      <c r="Q91">
        <v>69352598</v>
      </c>
      <c r="S91">
        <v>152434913487</v>
      </c>
      <c r="T91" t="s">
        <v>1126</v>
      </c>
      <c r="U91" t="s">
        <v>1380</v>
      </c>
      <c r="V91" t="s">
        <v>1381</v>
      </c>
      <c r="Z91">
        <v>113.20769919999999</v>
      </c>
      <c r="AA91">
        <v>-7.0520544000000003</v>
      </c>
      <c r="AB91" t="s">
        <v>1127</v>
      </c>
      <c r="AC91" t="s">
        <v>230</v>
      </c>
      <c r="AL91" t="s">
        <v>218</v>
      </c>
      <c r="AM91" t="s">
        <v>1382</v>
      </c>
      <c r="AN91" t="s">
        <v>6</v>
      </c>
      <c r="AO91" s="57">
        <v>46181.549212962964</v>
      </c>
      <c r="AR91" t="s">
        <v>219</v>
      </c>
      <c r="AS91" t="s">
        <v>342</v>
      </c>
      <c r="AT91" t="s">
        <v>231</v>
      </c>
      <c r="AU91">
        <v>20260806</v>
      </c>
      <c r="AV91" t="s">
        <v>222</v>
      </c>
      <c r="AW91" t="s">
        <v>563</v>
      </c>
      <c r="AX91" t="s">
        <v>223</v>
      </c>
      <c r="BA91" s="57">
        <v>46240.291666666664</v>
      </c>
      <c r="BB91" t="s">
        <v>1382</v>
      </c>
      <c r="BC91">
        <v>2026</v>
      </c>
      <c r="BD91">
        <v>8</v>
      </c>
      <c r="BE91">
        <v>6</v>
      </c>
      <c r="BF91" s="6">
        <f t="shared" si="3"/>
        <v>46240</v>
      </c>
      <c r="BG91">
        <f t="shared" si="4"/>
        <v>-0.29166666666424135</v>
      </c>
      <c r="BH91" t="str">
        <f t="shared" si="5"/>
        <v>COMPLY</v>
      </c>
      <c r="BI91" t="str">
        <f>VLOOKUP(H91,Sheet2!$A$1:$B$270,2,FALSE)</f>
        <v>MADURA</v>
      </c>
    </row>
    <row r="92" spans="1:61">
      <c r="A92">
        <v>91</v>
      </c>
      <c r="B92">
        <v>1002515955</v>
      </c>
      <c r="C92">
        <v>3</v>
      </c>
      <c r="D92" t="s">
        <v>38</v>
      </c>
      <c r="E92">
        <v>5</v>
      </c>
      <c r="F92" t="s">
        <v>92</v>
      </c>
      <c r="G92" t="s">
        <v>92</v>
      </c>
      <c r="H92" t="s">
        <v>308</v>
      </c>
      <c r="I92" t="s">
        <v>213</v>
      </c>
      <c r="J92" t="s">
        <v>214</v>
      </c>
      <c r="K92" t="s">
        <v>149</v>
      </c>
      <c r="L92" t="s">
        <v>215</v>
      </c>
      <c r="M92" t="s">
        <v>76</v>
      </c>
      <c r="N92" t="s">
        <v>216</v>
      </c>
      <c r="O92" s="57">
        <v>46242.561782407407</v>
      </c>
      <c r="P92" s="57">
        <v>46243.914166666669</v>
      </c>
      <c r="Q92">
        <v>69361458</v>
      </c>
      <c r="S92">
        <v>152601214983</v>
      </c>
      <c r="T92" t="s">
        <v>4500</v>
      </c>
      <c r="U92" t="s">
        <v>4501</v>
      </c>
      <c r="V92" t="s">
        <v>4502</v>
      </c>
      <c r="Z92">
        <v>111.512415</v>
      </c>
      <c r="AA92">
        <v>-7.6384629999999998</v>
      </c>
      <c r="AB92" t="s">
        <v>4503</v>
      </c>
      <c r="AC92" t="s">
        <v>237</v>
      </c>
      <c r="AL92" t="s">
        <v>218</v>
      </c>
      <c r="AM92" t="s">
        <v>4504</v>
      </c>
      <c r="AN92" t="s">
        <v>6</v>
      </c>
      <c r="AO92" s="57">
        <v>46242.569351851853</v>
      </c>
      <c r="AP92" s="57">
        <v>46243.541666666664</v>
      </c>
      <c r="AR92" t="s">
        <v>219</v>
      </c>
      <c r="AS92" t="s">
        <v>308</v>
      </c>
      <c r="AT92" t="s">
        <v>231</v>
      </c>
      <c r="AU92">
        <v>20260809</v>
      </c>
      <c r="AV92" t="s">
        <v>222</v>
      </c>
      <c r="AW92" t="s">
        <v>1010</v>
      </c>
      <c r="AX92" t="s">
        <v>223</v>
      </c>
      <c r="BA92" s="57">
        <v>46243.541666666664</v>
      </c>
      <c r="BB92" t="s">
        <v>4504</v>
      </c>
      <c r="BC92">
        <v>2026</v>
      </c>
      <c r="BD92">
        <v>8</v>
      </c>
      <c r="BE92">
        <v>9</v>
      </c>
      <c r="BF92" s="6">
        <f t="shared" si="3"/>
        <v>46243</v>
      </c>
      <c r="BG92">
        <f t="shared" si="4"/>
        <v>-0.54166666666424135</v>
      </c>
      <c r="BH92" t="str">
        <f t="shared" si="5"/>
        <v>COMPLY</v>
      </c>
      <c r="BI92" t="str">
        <f>VLOOKUP(H92,Sheet2!$A$1:$B$270,2,FALSE)</f>
        <v>MADIUN</v>
      </c>
    </row>
    <row r="93" spans="1:61">
      <c r="A93">
        <v>92</v>
      </c>
      <c r="B93">
        <v>1002512410</v>
      </c>
      <c r="C93">
        <v>3</v>
      </c>
      <c r="D93" t="s">
        <v>59</v>
      </c>
      <c r="E93">
        <v>4</v>
      </c>
      <c r="F93" t="s">
        <v>567</v>
      </c>
      <c r="G93" t="s">
        <v>1001</v>
      </c>
      <c r="H93" t="s">
        <v>1002</v>
      </c>
      <c r="I93" t="s">
        <v>213</v>
      </c>
      <c r="J93" t="s">
        <v>214</v>
      </c>
      <c r="K93" t="s">
        <v>149</v>
      </c>
      <c r="L93" t="s">
        <v>215</v>
      </c>
      <c r="M93" t="s">
        <v>76</v>
      </c>
      <c r="N93" t="s">
        <v>216</v>
      </c>
      <c r="O93" s="57">
        <v>46240.5624537037</v>
      </c>
      <c r="P93" s="57">
        <v>46241.522430555553</v>
      </c>
      <c r="Q93">
        <v>69359986</v>
      </c>
      <c r="S93">
        <v>143135115031</v>
      </c>
      <c r="T93" t="s">
        <v>1383</v>
      </c>
      <c r="U93" t="s">
        <v>1384</v>
      </c>
      <c r="V93" t="s">
        <v>1385</v>
      </c>
      <c r="Z93">
        <v>110.5860709</v>
      </c>
      <c r="AA93">
        <v>-7.9555423999999997</v>
      </c>
      <c r="AB93" t="s">
        <v>1386</v>
      </c>
      <c r="AC93" t="s">
        <v>237</v>
      </c>
      <c r="AL93" t="s">
        <v>218</v>
      </c>
      <c r="AM93" t="s">
        <v>1387</v>
      </c>
      <c r="AN93" t="s">
        <v>6</v>
      </c>
      <c r="AO93" s="57">
        <v>46181.569502314815</v>
      </c>
      <c r="AP93" s="57">
        <v>46241.541666666664</v>
      </c>
      <c r="AR93" t="s">
        <v>219</v>
      </c>
      <c r="AS93" t="s">
        <v>1002</v>
      </c>
      <c r="AT93" t="s">
        <v>231</v>
      </c>
      <c r="AU93">
        <v>20260807</v>
      </c>
      <c r="AV93" t="s">
        <v>222</v>
      </c>
      <c r="AW93" t="s">
        <v>1014</v>
      </c>
      <c r="AX93" t="s">
        <v>223</v>
      </c>
      <c r="BA93" s="57">
        <v>46241.541666666664</v>
      </c>
      <c r="BB93" t="s">
        <v>1387</v>
      </c>
      <c r="BC93">
        <v>2026</v>
      </c>
      <c r="BD93">
        <v>8</v>
      </c>
      <c r="BE93">
        <v>7</v>
      </c>
      <c r="BF93" s="6">
        <f t="shared" si="3"/>
        <v>46241</v>
      </c>
      <c r="BG93">
        <f t="shared" si="4"/>
        <v>-0.54166666666424135</v>
      </c>
      <c r="BH93" t="str">
        <f t="shared" si="5"/>
        <v>COMPLY</v>
      </c>
      <c r="BI93" t="e">
        <f>VLOOKUP(H93,Sheet2!$A$1:$B$270,2,FALSE)</f>
        <v>#N/A</v>
      </c>
    </row>
    <row r="94" spans="1:61">
      <c r="A94">
        <v>93</v>
      </c>
      <c r="B94">
        <v>1002504770</v>
      </c>
      <c r="C94">
        <v>3</v>
      </c>
      <c r="D94" t="s">
        <v>38</v>
      </c>
      <c r="E94">
        <v>5</v>
      </c>
      <c r="F94" t="s">
        <v>92</v>
      </c>
      <c r="G94" t="s">
        <v>97</v>
      </c>
      <c r="H94" t="s">
        <v>400</v>
      </c>
      <c r="I94" t="s">
        <v>213</v>
      </c>
      <c r="J94" t="s">
        <v>214</v>
      </c>
      <c r="K94" t="s">
        <v>149</v>
      </c>
      <c r="L94" t="s">
        <v>215</v>
      </c>
      <c r="M94" t="s">
        <v>76</v>
      </c>
      <c r="N94" t="s">
        <v>216</v>
      </c>
      <c r="O94" s="57">
        <v>46235.65828703704</v>
      </c>
      <c r="P94" s="57">
        <v>46236.630972222221</v>
      </c>
      <c r="Q94">
        <v>69356827</v>
      </c>
      <c r="S94">
        <v>152645203491</v>
      </c>
      <c r="T94" t="s">
        <v>1388</v>
      </c>
      <c r="U94" t="s">
        <v>1389</v>
      </c>
      <c r="V94" t="s">
        <v>1390</v>
      </c>
      <c r="Z94">
        <v>111.72435209155</v>
      </c>
      <c r="AA94">
        <v>-7.0172890869492202</v>
      </c>
      <c r="AB94" t="s">
        <v>1391</v>
      </c>
      <c r="AC94" t="s">
        <v>217</v>
      </c>
      <c r="AL94" t="s">
        <v>218</v>
      </c>
      <c r="AM94" t="s">
        <v>1392</v>
      </c>
      <c r="AN94" t="s">
        <v>6</v>
      </c>
      <c r="AO94" s="57">
        <v>46030.663298611114</v>
      </c>
      <c r="AP94" s="57">
        <v>46236.541666666664</v>
      </c>
      <c r="AR94" t="s">
        <v>219</v>
      </c>
      <c r="AS94" t="s">
        <v>400</v>
      </c>
      <c r="AT94" t="s">
        <v>231</v>
      </c>
      <c r="AU94">
        <v>20260802</v>
      </c>
      <c r="AV94" t="s">
        <v>222</v>
      </c>
      <c r="AW94" t="s">
        <v>1021</v>
      </c>
      <c r="AX94" t="s">
        <v>223</v>
      </c>
      <c r="BA94" s="57">
        <v>46236.541666666664</v>
      </c>
      <c r="BB94" t="s">
        <v>1392</v>
      </c>
      <c r="BC94">
        <v>2026</v>
      </c>
      <c r="BD94">
        <v>8</v>
      </c>
      <c r="BE94">
        <v>2</v>
      </c>
      <c r="BF94" s="6">
        <f t="shared" si="3"/>
        <v>46236</v>
      </c>
      <c r="BG94">
        <f t="shared" si="4"/>
        <v>-0.54166666666424135</v>
      </c>
      <c r="BH94" t="str">
        <f t="shared" si="5"/>
        <v>COMPLY</v>
      </c>
      <c r="BI94" t="str">
        <f>VLOOKUP(H94,Sheet2!$A$1:$B$270,2,FALSE)</f>
        <v>BOJONEGORO</v>
      </c>
    </row>
    <row r="95" spans="1:61">
      <c r="A95">
        <v>94</v>
      </c>
      <c r="B95">
        <v>1002530531</v>
      </c>
      <c r="C95">
        <v>3</v>
      </c>
      <c r="D95" t="s">
        <v>49</v>
      </c>
      <c r="E95">
        <v>4</v>
      </c>
      <c r="F95" t="s">
        <v>246</v>
      </c>
      <c r="G95" t="s">
        <v>324</v>
      </c>
      <c r="H95" t="s">
        <v>625</v>
      </c>
      <c r="I95" t="s">
        <v>213</v>
      </c>
      <c r="J95" t="s">
        <v>214</v>
      </c>
      <c r="K95" t="s">
        <v>149</v>
      </c>
      <c r="L95" t="s">
        <v>215</v>
      </c>
      <c r="M95" t="s">
        <v>225</v>
      </c>
      <c r="N95" t="s">
        <v>216</v>
      </c>
      <c r="O95" s="57">
        <v>46251.414537037039</v>
      </c>
      <c r="P95" s="57">
        <v>46252.339629629627</v>
      </c>
      <c r="Q95">
        <v>69367863</v>
      </c>
      <c r="S95">
        <v>141459107988</v>
      </c>
      <c r="T95" t="s">
        <v>9972</v>
      </c>
      <c r="U95" t="s">
        <v>9973</v>
      </c>
      <c r="V95" t="s">
        <v>9974</v>
      </c>
      <c r="Z95">
        <v>110.406257</v>
      </c>
      <c r="AA95">
        <v>-7.2641210000000003</v>
      </c>
      <c r="AB95" t="s">
        <v>9975</v>
      </c>
      <c r="AC95" t="s">
        <v>237</v>
      </c>
      <c r="AL95" t="s">
        <v>218</v>
      </c>
      <c r="AM95" t="s">
        <v>9976</v>
      </c>
      <c r="AN95" t="s">
        <v>6</v>
      </c>
      <c r="AO95" t="s">
        <v>9977</v>
      </c>
      <c r="AP95" s="57">
        <v>46252.333333333336</v>
      </c>
      <c r="AR95" t="s">
        <v>18</v>
      </c>
      <c r="AS95" t="s">
        <v>625</v>
      </c>
      <c r="AT95" t="s">
        <v>231</v>
      </c>
      <c r="AV95" t="s">
        <v>227</v>
      </c>
      <c r="AW95" t="s">
        <v>1023</v>
      </c>
      <c r="AX95" t="s">
        <v>223</v>
      </c>
      <c r="BA95" s="57">
        <v>46252.333333333336</v>
      </c>
      <c r="BB95" t="s">
        <v>9976</v>
      </c>
      <c r="BF95" s="6" t="e">
        <f t="shared" si="3"/>
        <v>#NUM!</v>
      </c>
      <c r="BG95" t="e">
        <f t="shared" si="4"/>
        <v>#NUM!</v>
      </c>
      <c r="BH95" t="e">
        <f t="shared" si="5"/>
        <v>#NUM!</v>
      </c>
      <c r="BI95" t="e">
        <f>VLOOKUP(H95,Sheet2!$A$1:$B$270,2,FALSE)</f>
        <v>#N/A</v>
      </c>
    </row>
    <row r="96" spans="1:61">
      <c r="A96">
        <v>95</v>
      </c>
      <c r="B96">
        <v>1002511598</v>
      </c>
      <c r="C96">
        <v>3</v>
      </c>
      <c r="D96" t="s">
        <v>42</v>
      </c>
      <c r="E96">
        <v>5</v>
      </c>
      <c r="F96" t="s">
        <v>233</v>
      </c>
      <c r="G96" t="s">
        <v>101</v>
      </c>
      <c r="H96" t="s">
        <v>437</v>
      </c>
      <c r="I96" t="s">
        <v>213</v>
      </c>
      <c r="J96" t="s">
        <v>214</v>
      </c>
      <c r="K96" t="s">
        <v>149</v>
      </c>
      <c r="M96" t="s">
        <v>76</v>
      </c>
      <c r="N96" t="s">
        <v>216</v>
      </c>
      <c r="O96" s="57">
        <v>46240.396944444445</v>
      </c>
      <c r="P96" s="57">
        <v>46241.730879629627</v>
      </c>
      <c r="Q96">
        <v>69359639</v>
      </c>
      <c r="S96">
        <v>152331250926</v>
      </c>
      <c r="T96" t="s">
        <v>1393</v>
      </c>
      <c r="U96" t="s">
        <v>1394</v>
      </c>
      <c r="V96" t="s">
        <v>1395</v>
      </c>
      <c r="Z96">
        <v>112.5469586</v>
      </c>
      <c r="AA96">
        <v>-7.4551435000000001</v>
      </c>
      <c r="AB96" t="s">
        <v>1396</v>
      </c>
      <c r="AC96" t="s">
        <v>230</v>
      </c>
      <c r="AL96" t="s">
        <v>218</v>
      </c>
      <c r="AM96" t="s">
        <v>1397</v>
      </c>
      <c r="AN96" t="s">
        <v>6</v>
      </c>
      <c r="AO96" s="57">
        <v>46181.402685185189</v>
      </c>
      <c r="AP96" s="57">
        <v>46241.333333333336</v>
      </c>
      <c r="AR96" t="s">
        <v>219</v>
      </c>
      <c r="AS96" t="s">
        <v>437</v>
      </c>
      <c r="AT96" t="s">
        <v>966</v>
      </c>
      <c r="AU96">
        <v>20260807</v>
      </c>
      <c r="AV96" t="s">
        <v>222</v>
      </c>
      <c r="AW96" t="s">
        <v>982</v>
      </c>
      <c r="AX96" t="s">
        <v>223</v>
      </c>
      <c r="BA96" s="57">
        <v>46241.333333333336</v>
      </c>
      <c r="BB96" t="s">
        <v>1397</v>
      </c>
      <c r="BC96">
        <v>2026</v>
      </c>
      <c r="BD96">
        <v>8</v>
      </c>
      <c r="BE96">
        <v>7</v>
      </c>
      <c r="BF96" s="6">
        <f t="shared" si="3"/>
        <v>46241</v>
      </c>
      <c r="BG96">
        <f t="shared" si="4"/>
        <v>-0.33333333333575865</v>
      </c>
      <c r="BH96" t="str">
        <f t="shared" si="5"/>
        <v>COMPLY</v>
      </c>
      <c r="BI96" t="str">
        <f>VLOOKUP(H96,Sheet2!$A$1:$B$270,2,FALSE)</f>
        <v>SIDOARJO</v>
      </c>
    </row>
    <row r="97" spans="1:61">
      <c r="A97">
        <v>96</v>
      </c>
      <c r="B97">
        <v>1002531412</v>
      </c>
      <c r="C97">
        <v>3</v>
      </c>
      <c r="D97" t="s">
        <v>42</v>
      </c>
      <c r="E97">
        <v>5</v>
      </c>
      <c r="F97" t="s">
        <v>233</v>
      </c>
      <c r="G97" t="s">
        <v>105</v>
      </c>
      <c r="H97" t="s">
        <v>303</v>
      </c>
      <c r="I97" t="s">
        <v>213</v>
      </c>
      <c r="J97" t="s">
        <v>214</v>
      </c>
      <c r="K97" t="s">
        <v>149</v>
      </c>
      <c r="M97" t="s">
        <v>240</v>
      </c>
      <c r="N97" t="s">
        <v>216</v>
      </c>
      <c r="O97" s="57">
        <v>46251.750034722223</v>
      </c>
      <c r="P97" s="57">
        <v>46251.800011574072</v>
      </c>
      <c r="Q97">
        <v>69368366</v>
      </c>
      <c r="S97">
        <v>152324211312</v>
      </c>
      <c r="T97" t="s">
        <v>9978</v>
      </c>
      <c r="U97" t="s">
        <v>9979</v>
      </c>
      <c r="V97" t="s">
        <v>9980</v>
      </c>
      <c r="Z97">
        <v>112.56685179999999</v>
      </c>
      <c r="AA97">
        <v>-7.6750844000000003</v>
      </c>
      <c r="AB97" t="s">
        <v>9981</v>
      </c>
      <c r="AC97" t="s">
        <v>230</v>
      </c>
      <c r="AL97" t="s">
        <v>218</v>
      </c>
      <c r="AM97" t="s">
        <v>9982</v>
      </c>
      <c r="AN97" t="s">
        <v>6</v>
      </c>
      <c r="AO97" t="s">
        <v>9983</v>
      </c>
      <c r="AP97" s="57">
        <v>46253.333333333336</v>
      </c>
      <c r="AR97" t="s">
        <v>241</v>
      </c>
      <c r="AS97" t="s">
        <v>303</v>
      </c>
      <c r="AT97" t="s">
        <v>231</v>
      </c>
      <c r="AV97" t="s">
        <v>240</v>
      </c>
      <c r="AW97" t="s">
        <v>561</v>
      </c>
      <c r="AX97" t="s">
        <v>223</v>
      </c>
      <c r="BA97" s="57">
        <v>46253.333333333336</v>
      </c>
      <c r="BB97" t="s">
        <v>9982</v>
      </c>
      <c r="BF97" s="6" t="e">
        <f t="shared" si="3"/>
        <v>#NUM!</v>
      </c>
      <c r="BG97" t="e">
        <f t="shared" si="4"/>
        <v>#NUM!</v>
      </c>
      <c r="BH97" t="e">
        <f t="shared" si="5"/>
        <v>#NUM!</v>
      </c>
      <c r="BI97" t="str">
        <f>VLOOKUP(H97,Sheet2!$A$1:$B$270,2,FALSE)</f>
        <v>MOJOKERTO</v>
      </c>
    </row>
    <row r="98" spans="1:61">
      <c r="A98">
        <v>97</v>
      </c>
      <c r="B98">
        <v>1002529290</v>
      </c>
      <c r="C98">
        <v>3</v>
      </c>
      <c r="D98" t="s">
        <v>42</v>
      </c>
      <c r="E98">
        <v>5</v>
      </c>
      <c r="F98" t="s">
        <v>233</v>
      </c>
      <c r="G98" t="s">
        <v>105</v>
      </c>
      <c r="H98" t="s">
        <v>444</v>
      </c>
      <c r="I98" t="s">
        <v>213</v>
      </c>
      <c r="J98" t="s">
        <v>214</v>
      </c>
      <c r="K98" t="s">
        <v>149</v>
      </c>
      <c r="L98" t="s">
        <v>215</v>
      </c>
      <c r="M98" t="s">
        <v>277</v>
      </c>
      <c r="N98" t="s">
        <v>216</v>
      </c>
      <c r="O98" s="57">
        <v>46250.3909375</v>
      </c>
      <c r="P98" s="57">
        <v>46252.351863425924</v>
      </c>
      <c r="Q98">
        <v>69367304</v>
      </c>
      <c r="S98">
        <v>152330220737</v>
      </c>
      <c r="T98" t="s">
        <v>9984</v>
      </c>
      <c r="U98" t="s">
        <v>9985</v>
      </c>
      <c r="V98" t="s">
        <v>9986</v>
      </c>
      <c r="Z98">
        <v>112.5337335</v>
      </c>
      <c r="AA98">
        <v>-7.5757253999999996</v>
      </c>
      <c r="AB98" t="s">
        <v>9987</v>
      </c>
      <c r="AC98" t="s">
        <v>237</v>
      </c>
      <c r="AL98" t="s">
        <v>218</v>
      </c>
      <c r="AM98" t="s">
        <v>9988</v>
      </c>
      <c r="AN98" t="s">
        <v>6</v>
      </c>
      <c r="AO98" t="s">
        <v>9989</v>
      </c>
      <c r="AP98" s="57">
        <v>46251.333333333336</v>
      </c>
      <c r="AQ98" t="s">
        <v>6867</v>
      </c>
      <c r="AR98" t="s">
        <v>278</v>
      </c>
      <c r="AS98" t="s">
        <v>444</v>
      </c>
      <c r="AT98" t="s">
        <v>231</v>
      </c>
      <c r="AV98" t="s">
        <v>9990</v>
      </c>
      <c r="AW98" t="s">
        <v>1010</v>
      </c>
      <c r="AX98" t="s">
        <v>223</v>
      </c>
      <c r="BA98" s="57">
        <v>46251.333333333336</v>
      </c>
      <c r="BB98" t="s">
        <v>9988</v>
      </c>
      <c r="BF98" s="6" t="e">
        <f t="shared" si="3"/>
        <v>#NUM!</v>
      </c>
      <c r="BG98" t="e">
        <f t="shared" si="4"/>
        <v>#NUM!</v>
      </c>
      <c r="BH98" t="e">
        <f t="shared" si="5"/>
        <v>#NUM!</v>
      </c>
      <c r="BI98" t="str">
        <f>VLOOKUP(H98,Sheet2!$A$1:$B$270,2,FALSE)</f>
        <v>MOJOKERTO</v>
      </c>
    </row>
    <row r="99" spans="1:61">
      <c r="A99">
        <v>98</v>
      </c>
      <c r="B99">
        <v>1002505593</v>
      </c>
      <c r="C99">
        <v>3</v>
      </c>
      <c r="D99" t="s">
        <v>55</v>
      </c>
      <c r="E99">
        <v>5</v>
      </c>
      <c r="F99" t="s">
        <v>265</v>
      </c>
      <c r="G99" t="s">
        <v>125</v>
      </c>
      <c r="H99" t="s">
        <v>415</v>
      </c>
      <c r="I99" t="s">
        <v>213</v>
      </c>
      <c r="J99" t="s">
        <v>214</v>
      </c>
      <c r="K99" t="s">
        <v>149</v>
      </c>
      <c r="L99" t="s">
        <v>215</v>
      </c>
      <c r="M99" t="s">
        <v>76</v>
      </c>
      <c r="N99" t="s">
        <v>216</v>
      </c>
      <c r="O99" s="57">
        <v>46237.388842592591</v>
      </c>
      <c r="P99" s="57">
        <v>46238.410694444443</v>
      </c>
      <c r="Q99">
        <v>69357227</v>
      </c>
      <c r="S99">
        <v>152433909900</v>
      </c>
      <c r="T99" t="s">
        <v>1398</v>
      </c>
      <c r="U99" t="s">
        <v>1399</v>
      </c>
      <c r="V99" t="s">
        <v>1400</v>
      </c>
      <c r="Z99">
        <v>112.405857145786</v>
      </c>
      <c r="AA99">
        <v>-7.1195071119091997</v>
      </c>
      <c r="AB99" t="s">
        <v>1401</v>
      </c>
      <c r="AC99" t="s">
        <v>217</v>
      </c>
      <c r="AL99" t="s">
        <v>218</v>
      </c>
      <c r="AM99" t="s">
        <v>1402</v>
      </c>
      <c r="AN99" t="s">
        <v>6</v>
      </c>
      <c r="AO99" s="57">
        <v>46089.392812500002</v>
      </c>
      <c r="AP99" s="57">
        <v>46238.416666666664</v>
      </c>
      <c r="AR99" t="s">
        <v>219</v>
      </c>
      <c r="AS99" t="s">
        <v>415</v>
      </c>
      <c r="AT99" t="s">
        <v>231</v>
      </c>
      <c r="AU99">
        <v>20260804</v>
      </c>
      <c r="AV99" t="s">
        <v>222</v>
      </c>
      <c r="AW99" t="s">
        <v>1010</v>
      </c>
      <c r="AX99" t="s">
        <v>223</v>
      </c>
      <c r="BA99" s="57">
        <v>46238.416666666664</v>
      </c>
      <c r="BB99" t="s">
        <v>1402</v>
      </c>
      <c r="BC99">
        <v>2026</v>
      </c>
      <c r="BD99">
        <v>8</v>
      </c>
      <c r="BE99">
        <v>4</v>
      </c>
      <c r="BF99" s="6">
        <f t="shared" si="3"/>
        <v>46238</v>
      </c>
      <c r="BG99">
        <f t="shared" si="4"/>
        <v>-0.41666666666424135</v>
      </c>
      <c r="BH99" t="str">
        <f t="shared" si="5"/>
        <v>COMPLY</v>
      </c>
      <c r="BI99" t="str">
        <f>VLOOKUP(H99,Sheet2!$A$1:$B$270,2,FALSE)</f>
        <v>GRESIK</v>
      </c>
    </row>
    <row r="100" spans="1:61">
      <c r="A100">
        <v>99</v>
      </c>
      <c r="B100">
        <v>1002510759</v>
      </c>
      <c r="C100">
        <v>3</v>
      </c>
      <c r="D100" t="s">
        <v>45</v>
      </c>
      <c r="E100">
        <v>5</v>
      </c>
      <c r="F100" t="s">
        <v>113</v>
      </c>
      <c r="G100" t="s">
        <v>111</v>
      </c>
      <c r="H100" t="s">
        <v>257</v>
      </c>
      <c r="I100" t="s">
        <v>213</v>
      </c>
      <c r="J100" t="s">
        <v>214</v>
      </c>
      <c r="K100" t="s">
        <v>149</v>
      </c>
      <c r="L100" t="s">
        <v>215</v>
      </c>
      <c r="M100" t="s">
        <v>76</v>
      </c>
      <c r="N100" t="s">
        <v>216</v>
      </c>
      <c r="O100" s="57">
        <v>46239.597175925926</v>
      </c>
      <c r="P100" s="57">
        <v>46239.887060185189</v>
      </c>
      <c r="Q100">
        <v>69359260</v>
      </c>
      <c r="S100">
        <v>172506788955</v>
      </c>
      <c r="T100" t="s">
        <v>1406</v>
      </c>
      <c r="U100" t="s">
        <v>1407</v>
      </c>
      <c r="V100" t="s">
        <v>1408</v>
      </c>
      <c r="Z100">
        <v>121.6504387</v>
      </c>
      <c r="AA100">
        <v>-8.8422325999999902</v>
      </c>
      <c r="AB100" t="s">
        <v>1409</v>
      </c>
      <c r="AC100" t="s">
        <v>237</v>
      </c>
      <c r="AL100" t="s">
        <v>218</v>
      </c>
      <c r="AM100" t="s">
        <v>1410</v>
      </c>
      <c r="AN100" t="s">
        <v>6</v>
      </c>
      <c r="AO100" s="57">
        <v>46150.601111111115</v>
      </c>
      <c r="AP100" s="57">
        <v>46241.333333333336</v>
      </c>
      <c r="AR100" t="s">
        <v>219</v>
      </c>
      <c r="AS100" t="s">
        <v>257</v>
      </c>
      <c r="AT100" t="s">
        <v>231</v>
      </c>
      <c r="AU100">
        <v>20260805</v>
      </c>
      <c r="AV100" t="s">
        <v>222</v>
      </c>
      <c r="AW100" t="s">
        <v>1010</v>
      </c>
      <c r="AX100" t="s">
        <v>223</v>
      </c>
      <c r="BA100" s="57">
        <v>46241.333333333336</v>
      </c>
      <c r="BB100" t="s">
        <v>1410</v>
      </c>
      <c r="BC100">
        <v>2026</v>
      </c>
      <c r="BD100">
        <v>8</v>
      </c>
      <c r="BE100">
        <v>5</v>
      </c>
      <c r="BF100" s="6">
        <f t="shared" si="3"/>
        <v>46239</v>
      </c>
      <c r="BG100">
        <f t="shared" si="4"/>
        <v>-2.3333333333357587</v>
      </c>
      <c r="BH100" t="str">
        <f t="shared" si="5"/>
        <v>COMPLY</v>
      </c>
      <c r="BI100" t="str">
        <f>VLOOKUP(H100,Sheet2!$A$1:$B$270,2,FALSE)</f>
        <v>ENDE</v>
      </c>
    </row>
    <row r="101" spans="1:61">
      <c r="A101">
        <v>100</v>
      </c>
      <c r="B101">
        <v>1002513883</v>
      </c>
      <c r="C101">
        <v>3</v>
      </c>
      <c r="D101" t="s">
        <v>59</v>
      </c>
      <c r="E101">
        <v>4</v>
      </c>
      <c r="F101" t="s">
        <v>567</v>
      </c>
      <c r="G101" t="s">
        <v>609</v>
      </c>
      <c r="H101" t="s">
        <v>936</v>
      </c>
      <c r="I101" t="s">
        <v>213</v>
      </c>
      <c r="J101" t="s">
        <v>214</v>
      </c>
      <c r="K101" t="s">
        <v>149</v>
      </c>
      <c r="L101" t="s">
        <v>215</v>
      </c>
      <c r="M101" t="s">
        <v>76</v>
      </c>
      <c r="N101" t="s">
        <v>216</v>
      </c>
      <c r="O101" s="57">
        <v>46241.401354166665</v>
      </c>
      <c r="P101" s="57">
        <v>46242.532708333332</v>
      </c>
      <c r="Q101">
        <v>69360476</v>
      </c>
      <c r="S101">
        <v>146113146452</v>
      </c>
      <c r="T101" t="s">
        <v>4510</v>
      </c>
      <c r="U101" t="s">
        <v>4511</v>
      </c>
      <c r="V101" t="s">
        <v>4512</v>
      </c>
      <c r="Z101">
        <v>110.36300900000001</v>
      </c>
      <c r="AA101">
        <v>-7.7960019999999997</v>
      </c>
      <c r="AB101" t="s">
        <v>4513</v>
      </c>
      <c r="AC101" t="s">
        <v>237</v>
      </c>
      <c r="AL101" t="s">
        <v>218</v>
      </c>
      <c r="AM101" t="s">
        <v>4514</v>
      </c>
      <c r="AN101" t="s">
        <v>6</v>
      </c>
      <c r="AO101" s="57">
        <v>46211.402858796297</v>
      </c>
      <c r="AP101" s="57">
        <v>46243.541666666664</v>
      </c>
      <c r="AR101" t="s">
        <v>219</v>
      </c>
      <c r="AS101" t="s">
        <v>936</v>
      </c>
      <c r="AT101" t="s">
        <v>231</v>
      </c>
      <c r="AU101">
        <v>20260808</v>
      </c>
      <c r="AV101" t="s">
        <v>222</v>
      </c>
      <c r="AW101" t="s">
        <v>1018</v>
      </c>
      <c r="AX101" t="s">
        <v>223</v>
      </c>
      <c r="BA101" s="57">
        <v>46243.541666666664</v>
      </c>
      <c r="BB101" t="s">
        <v>4514</v>
      </c>
      <c r="BC101">
        <v>2026</v>
      </c>
      <c r="BD101">
        <v>8</v>
      </c>
      <c r="BE101">
        <v>8</v>
      </c>
      <c r="BF101" s="6">
        <f t="shared" si="3"/>
        <v>46242</v>
      </c>
      <c r="BG101">
        <f t="shared" si="4"/>
        <v>-1.5416666666642413</v>
      </c>
      <c r="BH101" t="str">
        <f t="shared" si="5"/>
        <v>COMPLY</v>
      </c>
      <c r="BI101" t="e">
        <f>VLOOKUP(H101,Sheet2!$A$1:$B$270,2,FALSE)</f>
        <v>#N/A</v>
      </c>
    </row>
    <row r="102" spans="1:61">
      <c r="A102">
        <v>101</v>
      </c>
      <c r="B102">
        <v>1002528022</v>
      </c>
      <c r="C102">
        <v>3</v>
      </c>
      <c r="D102" t="s">
        <v>55</v>
      </c>
      <c r="E102">
        <v>5</v>
      </c>
      <c r="F102" t="s">
        <v>265</v>
      </c>
      <c r="G102" t="s">
        <v>122</v>
      </c>
      <c r="H102" t="s">
        <v>328</v>
      </c>
      <c r="I102" t="s">
        <v>213</v>
      </c>
      <c r="J102" t="s">
        <v>214</v>
      </c>
      <c r="K102" t="s">
        <v>149</v>
      </c>
      <c r="L102" t="s">
        <v>215</v>
      </c>
      <c r="M102" t="s">
        <v>76</v>
      </c>
      <c r="N102" t="s">
        <v>216</v>
      </c>
      <c r="O102" s="57">
        <v>46249.468009259261</v>
      </c>
      <c r="P102" s="57">
        <v>46249.681041666663</v>
      </c>
      <c r="Q102">
        <v>69366741</v>
      </c>
      <c r="S102">
        <v>152445902371</v>
      </c>
      <c r="T102" t="s">
        <v>9991</v>
      </c>
      <c r="U102" t="s">
        <v>9992</v>
      </c>
      <c r="V102" t="s">
        <v>9993</v>
      </c>
      <c r="Z102">
        <v>112.56026353687</v>
      </c>
      <c r="AA102">
        <v>-7.1666280489624103</v>
      </c>
      <c r="AB102" t="s">
        <v>9994</v>
      </c>
      <c r="AC102" t="s">
        <v>217</v>
      </c>
      <c r="AL102" t="s">
        <v>218</v>
      </c>
      <c r="AM102" t="s">
        <v>9995</v>
      </c>
      <c r="AN102" t="s">
        <v>6</v>
      </c>
      <c r="AO102" t="s">
        <v>9996</v>
      </c>
      <c r="AP102" s="57">
        <v>46250.333333333336</v>
      </c>
      <c r="AR102" t="s">
        <v>219</v>
      </c>
      <c r="AS102" t="s">
        <v>328</v>
      </c>
      <c r="AT102" t="s">
        <v>231</v>
      </c>
      <c r="AU102">
        <v>20260815</v>
      </c>
      <c r="AV102" t="s">
        <v>222</v>
      </c>
      <c r="AW102" t="s">
        <v>1018</v>
      </c>
      <c r="AX102" t="s">
        <v>223</v>
      </c>
      <c r="BA102" s="57">
        <v>46250.333333333336</v>
      </c>
      <c r="BB102" t="s">
        <v>9995</v>
      </c>
      <c r="BC102">
        <v>2026</v>
      </c>
      <c r="BD102">
        <v>8</v>
      </c>
      <c r="BE102">
        <v>15</v>
      </c>
      <c r="BF102" s="6">
        <f t="shared" si="3"/>
        <v>46249</v>
      </c>
      <c r="BG102">
        <f t="shared" si="4"/>
        <v>-1.3333333333357587</v>
      </c>
      <c r="BH102" t="str">
        <f t="shared" si="5"/>
        <v>COMPLY</v>
      </c>
      <c r="BI102" t="str">
        <f>VLOOKUP(H102,Sheet2!$A$1:$B$270,2,FALSE)</f>
        <v>GRESIK</v>
      </c>
    </row>
    <row r="103" spans="1:61">
      <c r="A103">
        <v>102</v>
      </c>
      <c r="B103">
        <v>1002523357</v>
      </c>
      <c r="C103">
        <v>3</v>
      </c>
      <c r="D103" t="s">
        <v>49</v>
      </c>
      <c r="E103">
        <v>4</v>
      </c>
      <c r="F103" t="s">
        <v>252</v>
      </c>
      <c r="G103" t="s">
        <v>931</v>
      </c>
      <c r="H103" t="s">
        <v>932</v>
      </c>
      <c r="I103" t="s">
        <v>213</v>
      </c>
      <c r="J103" t="s">
        <v>214</v>
      </c>
      <c r="K103" t="s">
        <v>149</v>
      </c>
      <c r="L103" t="s">
        <v>215</v>
      </c>
      <c r="M103" t="s">
        <v>76</v>
      </c>
      <c r="N103" t="s">
        <v>216</v>
      </c>
      <c r="O103" s="57">
        <v>46247.370787037034</v>
      </c>
      <c r="P103" s="57">
        <v>46247.56695601852</v>
      </c>
      <c r="Q103">
        <v>69364734</v>
      </c>
      <c r="S103">
        <v>142212126727</v>
      </c>
      <c r="T103" t="s">
        <v>8853</v>
      </c>
      <c r="U103" t="s">
        <v>8854</v>
      </c>
      <c r="V103" t="s">
        <v>8855</v>
      </c>
      <c r="Z103">
        <v>109.1086719</v>
      </c>
      <c r="AA103">
        <v>-6.8707487</v>
      </c>
      <c r="AB103" t="s">
        <v>8856</v>
      </c>
      <c r="AC103" t="s">
        <v>217</v>
      </c>
      <c r="AL103" t="s">
        <v>218</v>
      </c>
      <c r="AM103" t="s">
        <v>8857</v>
      </c>
      <c r="AN103" t="s">
        <v>6</v>
      </c>
      <c r="AO103" t="s">
        <v>8858</v>
      </c>
      <c r="AP103" s="57">
        <v>46248.333333333336</v>
      </c>
      <c r="AR103" t="s">
        <v>219</v>
      </c>
      <c r="AS103" t="s">
        <v>932</v>
      </c>
      <c r="AT103" t="s">
        <v>231</v>
      </c>
      <c r="AU103">
        <v>20260813</v>
      </c>
      <c r="AV103" t="s">
        <v>222</v>
      </c>
      <c r="AW103" t="s">
        <v>1018</v>
      </c>
      <c r="AX103" t="s">
        <v>223</v>
      </c>
      <c r="BA103" s="57">
        <v>46248.333333333336</v>
      </c>
      <c r="BB103" t="s">
        <v>8857</v>
      </c>
      <c r="BC103">
        <v>2026</v>
      </c>
      <c r="BD103">
        <v>8</v>
      </c>
      <c r="BE103">
        <v>13</v>
      </c>
      <c r="BF103" s="6">
        <f t="shared" si="3"/>
        <v>46247</v>
      </c>
      <c r="BG103">
        <f t="shared" si="4"/>
        <v>-1.3333333333357587</v>
      </c>
      <c r="BH103" t="str">
        <f t="shared" si="5"/>
        <v>COMPLY</v>
      </c>
      <c r="BI103" t="e">
        <f>VLOOKUP(H103,Sheet2!$A$1:$B$270,2,FALSE)</f>
        <v>#N/A</v>
      </c>
    </row>
    <row r="104" spans="1:61">
      <c r="A104">
        <v>103</v>
      </c>
      <c r="B104">
        <v>1002527092</v>
      </c>
      <c r="C104">
        <v>3</v>
      </c>
      <c r="D104" t="s">
        <v>49</v>
      </c>
      <c r="E104">
        <v>4</v>
      </c>
      <c r="F104" t="s">
        <v>252</v>
      </c>
      <c r="G104" t="s">
        <v>554</v>
      </c>
      <c r="H104" t="s">
        <v>640</v>
      </c>
      <c r="I104" t="s">
        <v>9798</v>
      </c>
      <c r="J104" t="s">
        <v>214</v>
      </c>
      <c r="K104" t="s">
        <v>149</v>
      </c>
      <c r="M104" t="s">
        <v>236</v>
      </c>
      <c r="N104" t="s">
        <v>9799</v>
      </c>
      <c r="O104" s="57">
        <v>46248.673495370371</v>
      </c>
      <c r="P104" s="57">
        <v>46252.084166666667</v>
      </c>
      <c r="Q104">
        <v>69366297</v>
      </c>
      <c r="S104">
        <v>142213107393</v>
      </c>
      <c r="T104" t="s">
        <v>9997</v>
      </c>
      <c r="U104" t="s">
        <v>9998</v>
      </c>
      <c r="V104" t="s">
        <v>9999</v>
      </c>
      <c r="Z104">
        <v>109.264333411827</v>
      </c>
      <c r="AA104">
        <v>-7.07354428470319</v>
      </c>
      <c r="AB104" t="s">
        <v>10000</v>
      </c>
      <c r="AC104" t="s">
        <v>9804</v>
      </c>
      <c r="AL104" t="s">
        <v>218</v>
      </c>
      <c r="AM104" t="s">
        <v>10001</v>
      </c>
      <c r="AN104" t="s">
        <v>6</v>
      </c>
      <c r="AO104" t="s">
        <v>10002</v>
      </c>
      <c r="AR104" t="s">
        <v>312</v>
      </c>
      <c r="AS104" t="s">
        <v>640</v>
      </c>
      <c r="AT104" t="s">
        <v>231</v>
      </c>
      <c r="AV104" t="s">
        <v>904</v>
      </c>
      <c r="AW104" t="s">
        <v>10003</v>
      </c>
      <c r="AX104" t="s">
        <v>223</v>
      </c>
      <c r="AZ104" t="s">
        <v>904</v>
      </c>
      <c r="BA104" s="57">
        <v>46251.854166666664</v>
      </c>
      <c r="BB104" t="s">
        <v>10001</v>
      </c>
      <c r="BF104" s="6" t="e">
        <f t="shared" si="3"/>
        <v>#NUM!</v>
      </c>
      <c r="BG104" t="e">
        <f t="shared" si="4"/>
        <v>#NUM!</v>
      </c>
      <c r="BH104" t="e">
        <f t="shared" si="5"/>
        <v>#NUM!</v>
      </c>
      <c r="BI104" t="e">
        <f>VLOOKUP(H104,Sheet2!$A$1:$B$270,2,FALSE)</f>
        <v>#N/A</v>
      </c>
    </row>
    <row r="105" spans="1:61">
      <c r="A105">
        <v>104</v>
      </c>
      <c r="B105">
        <v>1002519767</v>
      </c>
      <c r="C105">
        <v>3</v>
      </c>
      <c r="D105" t="s">
        <v>59</v>
      </c>
      <c r="E105">
        <v>4</v>
      </c>
      <c r="F105" t="s">
        <v>243</v>
      </c>
      <c r="G105" t="s">
        <v>896</v>
      </c>
      <c r="H105" t="s">
        <v>914</v>
      </c>
      <c r="I105" t="s">
        <v>213</v>
      </c>
      <c r="J105" t="s">
        <v>214</v>
      </c>
      <c r="K105" t="s">
        <v>149</v>
      </c>
      <c r="L105" t="s">
        <v>215</v>
      </c>
      <c r="M105" t="s">
        <v>76</v>
      </c>
      <c r="N105" t="s">
        <v>216</v>
      </c>
      <c r="O105" s="57">
        <v>46245.536770833336</v>
      </c>
      <c r="P105" s="57">
        <v>46246.536215277774</v>
      </c>
      <c r="Q105">
        <v>69363283</v>
      </c>
      <c r="S105">
        <v>141146114819</v>
      </c>
      <c r="T105" t="s">
        <v>6975</v>
      </c>
      <c r="U105" t="s">
        <v>6976</v>
      </c>
      <c r="V105" t="s">
        <v>6977</v>
      </c>
      <c r="Z105">
        <v>110.32302730000001</v>
      </c>
      <c r="AA105">
        <v>-7.6403416000000002</v>
      </c>
      <c r="AB105" t="s">
        <v>6978</v>
      </c>
      <c r="AC105" t="s">
        <v>237</v>
      </c>
      <c r="AL105" t="s">
        <v>218</v>
      </c>
      <c r="AM105" t="s">
        <v>6979</v>
      </c>
      <c r="AN105" t="s">
        <v>6</v>
      </c>
      <c r="AO105" s="57">
        <v>46334.53802083333</v>
      </c>
      <c r="AP105" s="57">
        <v>46249.333333333336</v>
      </c>
      <c r="AR105" t="s">
        <v>219</v>
      </c>
      <c r="AS105" t="s">
        <v>914</v>
      </c>
      <c r="AT105" t="s">
        <v>231</v>
      </c>
      <c r="AU105">
        <v>20260812</v>
      </c>
      <c r="AV105" t="s">
        <v>222</v>
      </c>
      <c r="AW105" t="s">
        <v>1014</v>
      </c>
      <c r="AX105" t="s">
        <v>223</v>
      </c>
      <c r="BA105" s="57">
        <v>46249.333333333336</v>
      </c>
      <c r="BB105" t="s">
        <v>6979</v>
      </c>
      <c r="BC105">
        <v>2026</v>
      </c>
      <c r="BD105">
        <v>8</v>
      </c>
      <c r="BE105">
        <v>12</v>
      </c>
      <c r="BF105" s="6">
        <f t="shared" si="3"/>
        <v>46246</v>
      </c>
      <c r="BG105">
        <f t="shared" si="4"/>
        <v>-3.3333333333357587</v>
      </c>
      <c r="BH105" t="str">
        <f t="shared" si="5"/>
        <v>COMPLY</v>
      </c>
      <c r="BI105" t="e">
        <f>VLOOKUP(H105,Sheet2!$A$1:$B$270,2,FALSE)</f>
        <v>#N/A</v>
      </c>
    </row>
    <row r="106" spans="1:61">
      <c r="A106">
        <v>105</v>
      </c>
      <c r="B106">
        <v>1002526382</v>
      </c>
      <c r="C106">
        <v>3</v>
      </c>
      <c r="D106" t="s">
        <v>42</v>
      </c>
      <c r="E106">
        <v>5</v>
      </c>
      <c r="F106" t="s">
        <v>102</v>
      </c>
      <c r="G106" t="s">
        <v>100</v>
      </c>
      <c r="H106" t="s">
        <v>282</v>
      </c>
      <c r="I106" t="s">
        <v>213</v>
      </c>
      <c r="J106" t="s">
        <v>214</v>
      </c>
      <c r="K106" t="s">
        <v>149</v>
      </c>
      <c r="L106" t="s">
        <v>606</v>
      </c>
      <c r="M106" t="s">
        <v>76</v>
      </c>
      <c r="N106" t="s">
        <v>216</v>
      </c>
      <c r="O106" s="57">
        <v>46248.554120370369</v>
      </c>
      <c r="P106" s="57">
        <v>46249.801157407404</v>
      </c>
      <c r="Q106">
        <v>69366032</v>
      </c>
      <c r="R106">
        <v>3322010103</v>
      </c>
      <c r="S106">
        <v>152507223608</v>
      </c>
      <c r="T106" t="s">
        <v>10004</v>
      </c>
      <c r="U106" t="s">
        <v>10005</v>
      </c>
      <c r="V106" t="s">
        <v>10006</v>
      </c>
      <c r="Z106">
        <v>113.84197090000001</v>
      </c>
      <c r="AA106">
        <v>-7.9662249999999997</v>
      </c>
      <c r="AB106" t="s">
        <v>10007</v>
      </c>
      <c r="AC106" t="s">
        <v>217</v>
      </c>
      <c r="AL106" t="s">
        <v>218</v>
      </c>
      <c r="AM106" t="s">
        <v>10008</v>
      </c>
      <c r="AN106" t="s">
        <v>6</v>
      </c>
      <c r="AO106" t="s">
        <v>10009</v>
      </c>
      <c r="AP106" s="57">
        <v>46249.541666666664</v>
      </c>
      <c r="AR106" t="s">
        <v>219</v>
      </c>
      <c r="AS106" t="s">
        <v>282</v>
      </c>
      <c r="AT106" t="s">
        <v>231</v>
      </c>
      <c r="AU106">
        <v>20260815</v>
      </c>
      <c r="AV106" t="s">
        <v>222</v>
      </c>
      <c r="AW106" t="s">
        <v>941</v>
      </c>
      <c r="AX106" t="s">
        <v>223</v>
      </c>
      <c r="BA106" s="57">
        <v>46249.541666666664</v>
      </c>
      <c r="BB106" t="s">
        <v>10008</v>
      </c>
      <c r="BC106">
        <v>2026</v>
      </c>
      <c r="BD106">
        <v>8</v>
      </c>
      <c r="BE106">
        <v>15</v>
      </c>
      <c r="BF106" s="6">
        <f t="shared" si="3"/>
        <v>46249</v>
      </c>
      <c r="BG106">
        <f t="shared" si="4"/>
        <v>-0.54166666666424135</v>
      </c>
      <c r="BH106" t="str">
        <f t="shared" si="5"/>
        <v>COMPLY</v>
      </c>
      <c r="BI106" t="str">
        <f>VLOOKUP(H106,Sheet2!$A$1:$B$270,2,FALSE)</f>
        <v>JEMBER</v>
      </c>
    </row>
    <row r="107" spans="1:61">
      <c r="A107">
        <v>106</v>
      </c>
      <c r="B107">
        <v>1002506472</v>
      </c>
      <c r="C107">
        <v>3</v>
      </c>
      <c r="D107" t="s">
        <v>45</v>
      </c>
      <c r="E107">
        <v>5</v>
      </c>
      <c r="F107" t="s">
        <v>211</v>
      </c>
      <c r="G107" t="s">
        <v>118</v>
      </c>
      <c r="H107" t="s">
        <v>464</v>
      </c>
      <c r="I107" t="s">
        <v>213</v>
      </c>
      <c r="J107" t="s">
        <v>214</v>
      </c>
      <c r="K107" t="s">
        <v>149</v>
      </c>
      <c r="M107" t="s">
        <v>76</v>
      </c>
      <c r="N107" t="s">
        <v>216</v>
      </c>
      <c r="O107" s="57">
        <v>46237.671307870369</v>
      </c>
      <c r="P107" s="57">
        <v>46240.566863425927</v>
      </c>
      <c r="Q107">
        <v>69356929</v>
      </c>
      <c r="S107">
        <v>172608206211</v>
      </c>
      <c r="T107" t="s">
        <v>1431</v>
      </c>
      <c r="U107" t="s">
        <v>1432</v>
      </c>
      <c r="V107" t="s">
        <v>1433</v>
      </c>
      <c r="Z107">
        <v>116.7539867</v>
      </c>
      <c r="AA107">
        <v>-8.9201683000000003</v>
      </c>
      <c r="AB107" t="s">
        <v>1434</v>
      </c>
      <c r="AC107" t="s">
        <v>290</v>
      </c>
      <c r="AL107" t="s">
        <v>218</v>
      </c>
      <c r="AM107" t="s">
        <v>1435</v>
      </c>
      <c r="AN107" t="s">
        <v>6</v>
      </c>
      <c r="AO107" s="57">
        <v>46089.674050925925</v>
      </c>
      <c r="AR107" t="s">
        <v>219</v>
      </c>
      <c r="AS107" t="s">
        <v>464</v>
      </c>
      <c r="AT107" t="s">
        <v>231</v>
      </c>
      <c r="AU107">
        <v>20260806</v>
      </c>
      <c r="AV107" t="s">
        <v>222</v>
      </c>
      <c r="AW107" t="s">
        <v>563</v>
      </c>
      <c r="AX107" t="s">
        <v>223</v>
      </c>
      <c r="BA107" s="57">
        <v>46237.291666666664</v>
      </c>
      <c r="BB107" t="s">
        <v>1435</v>
      </c>
      <c r="BC107">
        <v>2026</v>
      </c>
      <c r="BD107">
        <v>8</v>
      </c>
      <c r="BE107">
        <v>6</v>
      </c>
      <c r="BF107" s="6">
        <f t="shared" si="3"/>
        <v>46240</v>
      </c>
      <c r="BG107">
        <f t="shared" si="4"/>
        <v>2.7083333333357587</v>
      </c>
      <c r="BH107" t="str">
        <f t="shared" si="5"/>
        <v>NOT COMPLY</v>
      </c>
      <c r="BI107" t="str">
        <f>VLOOKUP(H107,Sheet2!$A$1:$B$270,2,FALSE)</f>
        <v>SUMBAWA</v>
      </c>
    </row>
    <row r="108" spans="1:61">
      <c r="A108">
        <v>107</v>
      </c>
      <c r="B108">
        <v>1002514653</v>
      </c>
      <c r="C108">
        <v>3</v>
      </c>
      <c r="D108" t="s">
        <v>42</v>
      </c>
      <c r="E108">
        <v>5</v>
      </c>
      <c r="F108" t="s">
        <v>106</v>
      </c>
      <c r="G108" t="s">
        <v>106</v>
      </c>
      <c r="H108" t="s">
        <v>509</v>
      </c>
      <c r="I108" t="s">
        <v>213</v>
      </c>
      <c r="J108" t="s">
        <v>214</v>
      </c>
      <c r="K108" t="s">
        <v>149</v>
      </c>
      <c r="M108" t="s">
        <v>76</v>
      </c>
      <c r="N108" t="s">
        <v>216</v>
      </c>
      <c r="O108" s="57">
        <v>46241.572118055556</v>
      </c>
      <c r="P108" s="57">
        <v>46242.636631944442</v>
      </c>
      <c r="Q108">
        <v>69360795</v>
      </c>
      <c r="S108">
        <v>152745210044</v>
      </c>
      <c r="T108" t="s">
        <v>4538</v>
      </c>
      <c r="U108" t="s">
        <v>4539</v>
      </c>
      <c r="V108" t="s">
        <v>4540</v>
      </c>
      <c r="Z108">
        <v>112.79071829999999</v>
      </c>
      <c r="AA108">
        <v>-7.8880851999999999</v>
      </c>
      <c r="AB108" t="s">
        <v>4541</v>
      </c>
      <c r="AC108" t="s">
        <v>230</v>
      </c>
      <c r="AL108" t="s">
        <v>218</v>
      </c>
      <c r="AM108" t="s">
        <v>4542</v>
      </c>
      <c r="AN108" t="s">
        <v>6</v>
      </c>
      <c r="AO108" s="57">
        <v>46211.579745370371</v>
      </c>
      <c r="AP108" s="57">
        <v>46243.333333333336</v>
      </c>
      <c r="AR108" t="s">
        <v>219</v>
      </c>
      <c r="AS108" t="s">
        <v>509</v>
      </c>
      <c r="AT108" t="s">
        <v>231</v>
      </c>
      <c r="AU108">
        <v>20260808</v>
      </c>
      <c r="AV108" t="s">
        <v>222</v>
      </c>
      <c r="AW108" t="s">
        <v>972</v>
      </c>
      <c r="AX108" t="s">
        <v>223</v>
      </c>
      <c r="BA108" s="57">
        <v>46243.333333333336</v>
      </c>
      <c r="BB108" t="s">
        <v>4542</v>
      </c>
      <c r="BC108">
        <v>2026</v>
      </c>
      <c r="BD108">
        <v>8</v>
      </c>
      <c r="BE108">
        <v>8</v>
      </c>
      <c r="BF108" s="6">
        <f t="shared" si="3"/>
        <v>46242</v>
      </c>
      <c r="BG108">
        <f t="shared" si="4"/>
        <v>-1.3333333333357587</v>
      </c>
      <c r="BH108" t="str">
        <f t="shared" si="5"/>
        <v>COMPLY</v>
      </c>
      <c r="BI108" t="str">
        <f>VLOOKUP(H108,Sheet2!$A$1:$B$270,2,FALSE)</f>
        <v>PASURUAN</v>
      </c>
    </row>
    <row r="109" spans="1:61">
      <c r="A109">
        <v>108</v>
      </c>
      <c r="B109">
        <v>1002515554</v>
      </c>
      <c r="C109">
        <v>3</v>
      </c>
      <c r="D109" t="s">
        <v>45</v>
      </c>
      <c r="E109">
        <v>5</v>
      </c>
      <c r="F109" t="s">
        <v>211</v>
      </c>
      <c r="G109" t="s">
        <v>110</v>
      </c>
      <c r="H109" t="s">
        <v>455</v>
      </c>
      <c r="I109" t="s">
        <v>213</v>
      </c>
      <c r="J109" t="s">
        <v>214</v>
      </c>
      <c r="K109" t="s">
        <v>149</v>
      </c>
      <c r="L109" t="s">
        <v>215</v>
      </c>
      <c r="M109" t="s">
        <v>575</v>
      </c>
      <c r="N109" t="s">
        <v>216</v>
      </c>
      <c r="O109" s="57">
        <v>46242.324259259258</v>
      </c>
      <c r="P109" s="57">
        <v>46245.637870370374</v>
      </c>
      <c r="Q109">
        <v>69361211</v>
      </c>
      <c r="S109">
        <v>172610305713</v>
      </c>
      <c r="T109" t="s">
        <v>4543</v>
      </c>
      <c r="U109" t="s">
        <v>4544</v>
      </c>
      <c r="V109" t="s">
        <v>4545</v>
      </c>
      <c r="Z109">
        <v>119.012339</v>
      </c>
      <c r="AA109">
        <v>-8.5867240000000002</v>
      </c>
      <c r="AB109" t="s">
        <v>4546</v>
      </c>
      <c r="AC109" t="s">
        <v>237</v>
      </c>
      <c r="AL109" t="s">
        <v>218</v>
      </c>
      <c r="AM109" t="s">
        <v>4547</v>
      </c>
      <c r="AN109" t="s">
        <v>6</v>
      </c>
      <c r="AO109" s="57">
        <v>46242.330092592594</v>
      </c>
      <c r="AP109" s="57">
        <v>46243.333333333336</v>
      </c>
      <c r="AR109" t="s">
        <v>14</v>
      </c>
      <c r="AS109" t="s">
        <v>455</v>
      </c>
      <c r="AT109" t="s">
        <v>570</v>
      </c>
      <c r="AV109" t="s">
        <v>6980</v>
      </c>
      <c r="AW109" t="s">
        <v>4548</v>
      </c>
      <c r="AX109" t="s">
        <v>223</v>
      </c>
      <c r="BA109" s="57">
        <v>46243.333333333336</v>
      </c>
      <c r="BB109" t="s">
        <v>4547</v>
      </c>
      <c r="BF109" s="6" t="e">
        <f t="shared" si="3"/>
        <v>#NUM!</v>
      </c>
      <c r="BG109" t="e">
        <f t="shared" si="4"/>
        <v>#NUM!</v>
      </c>
      <c r="BH109" t="e">
        <f t="shared" si="5"/>
        <v>#NUM!</v>
      </c>
      <c r="BI109" t="str">
        <f>VLOOKUP(H109,Sheet2!$A$1:$B$270,2,FALSE)</f>
        <v>BIMA</v>
      </c>
    </row>
    <row r="110" spans="1:61">
      <c r="A110">
        <v>109</v>
      </c>
      <c r="B110">
        <v>1002530062</v>
      </c>
      <c r="C110">
        <v>3</v>
      </c>
      <c r="D110" t="s">
        <v>51</v>
      </c>
      <c r="E110">
        <v>4</v>
      </c>
      <c r="F110" t="s">
        <v>235</v>
      </c>
      <c r="G110" t="s">
        <v>6375</v>
      </c>
      <c r="H110" t="s">
        <v>6376</v>
      </c>
      <c r="I110" t="s">
        <v>213</v>
      </c>
      <c r="J110" t="s">
        <v>214</v>
      </c>
      <c r="K110" t="s">
        <v>149</v>
      </c>
      <c r="L110" t="s">
        <v>215</v>
      </c>
      <c r="M110" t="s">
        <v>225</v>
      </c>
      <c r="N110" t="s">
        <v>216</v>
      </c>
      <c r="O110" s="57">
        <v>46250.762453703705</v>
      </c>
      <c r="P110" s="57">
        <v>46252.337187500001</v>
      </c>
      <c r="Q110">
        <v>69367744</v>
      </c>
      <c r="S110">
        <v>142565107625</v>
      </c>
      <c r="T110" t="s">
        <v>10010</v>
      </c>
      <c r="U110" t="s">
        <v>10011</v>
      </c>
      <c r="V110" t="s">
        <v>10012</v>
      </c>
      <c r="Z110">
        <v>111.14368589999999</v>
      </c>
      <c r="AA110">
        <v>-7.5077292999999896</v>
      </c>
      <c r="AB110" t="s">
        <v>10013</v>
      </c>
      <c r="AC110" t="s">
        <v>237</v>
      </c>
      <c r="AL110" t="s">
        <v>218</v>
      </c>
      <c r="AM110" t="s">
        <v>10014</v>
      </c>
      <c r="AN110" t="s">
        <v>6</v>
      </c>
      <c r="AO110" t="s">
        <v>10015</v>
      </c>
      <c r="AP110" s="57">
        <v>46252.333333333336</v>
      </c>
      <c r="AR110" t="s">
        <v>18</v>
      </c>
      <c r="AS110" t="s">
        <v>6376</v>
      </c>
      <c r="AT110" t="s">
        <v>231</v>
      </c>
      <c r="AV110" t="s">
        <v>227</v>
      </c>
      <c r="AW110" t="s">
        <v>1012</v>
      </c>
      <c r="AX110" t="s">
        <v>223</v>
      </c>
      <c r="BA110" s="57">
        <v>46252.333333333336</v>
      </c>
      <c r="BB110" t="s">
        <v>10014</v>
      </c>
      <c r="BF110" s="6" t="e">
        <f t="shared" si="3"/>
        <v>#NUM!</v>
      </c>
      <c r="BG110" t="e">
        <f t="shared" si="4"/>
        <v>#NUM!</v>
      </c>
      <c r="BH110" t="e">
        <f t="shared" si="5"/>
        <v>#NUM!</v>
      </c>
      <c r="BI110" t="e">
        <f>VLOOKUP(H110,Sheet2!$A$1:$B$270,2,FALSE)</f>
        <v>#N/A</v>
      </c>
    </row>
    <row r="111" spans="1:61">
      <c r="A111">
        <v>110</v>
      </c>
      <c r="B111">
        <v>1002517663</v>
      </c>
      <c r="C111">
        <v>3</v>
      </c>
      <c r="D111" t="s">
        <v>59</v>
      </c>
      <c r="E111">
        <v>4</v>
      </c>
      <c r="F111" t="s">
        <v>224</v>
      </c>
      <c r="G111" t="s">
        <v>581</v>
      </c>
      <c r="H111" t="s">
        <v>1069</v>
      </c>
      <c r="I111" t="s">
        <v>213</v>
      </c>
      <c r="J111" t="s">
        <v>214</v>
      </c>
      <c r="K111" t="s">
        <v>149</v>
      </c>
      <c r="M111" t="s">
        <v>76</v>
      </c>
      <c r="N111" t="s">
        <v>216</v>
      </c>
      <c r="O111" s="57">
        <v>46244.539143518516</v>
      </c>
      <c r="P111" s="57">
        <v>46244.603425925925</v>
      </c>
      <c r="Q111">
        <v>69361219</v>
      </c>
      <c r="S111">
        <v>146394104895</v>
      </c>
      <c r="T111" t="s">
        <v>5571</v>
      </c>
      <c r="U111" t="s">
        <v>6211</v>
      </c>
      <c r="V111" t="s">
        <v>6212</v>
      </c>
      <c r="Z111">
        <v>109.33593616931699</v>
      </c>
      <c r="AA111">
        <v>-7.2954366789835303</v>
      </c>
      <c r="AB111" t="s">
        <v>5574</v>
      </c>
      <c r="AC111" t="s">
        <v>290</v>
      </c>
      <c r="AL111" t="s">
        <v>218</v>
      </c>
      <c r="AM111" t="s">
        <v>6213</v>
      </c>
      <c r="AN111" t="s">
        <v>6</v>
      </c>
      <c r="AO111" s="57">
        <v>46303.548472222225</v>
      </c>
      <c r="AR111" t="s">
        <v>219</v>
      </c>
      <c r="AS111" t="s">
        <v>1069</v>
      </c>
      <c r="AT111" t="s">
        <v>231</v>
      </c>
      <c r="AU111">
        <v>20260810</v>
      </c>
      <c r="AV111" t="s">
        <v>222</v>
      </c>
      <c r="AW111" t="s">
        <v>595</v>
      </c>
      <c r="AX111" t="s">
        <v>223</v>
      </c>
      <c r="BA111" s="57">
        <v>46244.291666666664</v>
      </c>
      <c r="BB111" t="s">
        <v>6213</v>
      </c>
      <c r="BC111">
        <v>2026</v>
      </c>
      <c r="BD111">
        <v>8</v>
      </c>
      <c r="BE111">
        <v>10</v>
      </c>
      <c r="BF111" s="6">
        <f t="shared" si="3"/>
        <v>46244</v>
      </c>
      <c r="BG111">
        <f t="shared" si="4"/>
        <v>-0.29166666666424135</v>
      </c>
      <c r="BH111" t="str">
        <f t="shared" si="5"/>
        <v>COMPLY</v>
      </c>
      <c r="BI111" t="e">
        <f>VLOOKUP(H111,Sheet2!$A$1:$B$270,2,FALSE)</f>
        <v>#N/A</v>
      </c>
    </row>
    <row r="112" spans="1:61">
      <c r="A112">
        <v>111</v>
      </c>
      <c r="B112">
        <v>1002513892</v>
      </c>
      <c r="C112">
        <v>3</v>
      </c>
      <c r="D112" t="s">
        <v>55</v>
      </c>
      <c r="E112">
        <v>5</v>
      </c>
      <c r="F112" t="s">
        <v>265</v>
      </c>
      <c r="G112" t="s">
        <v>128</v>
      </c>
      <c r="H112" t="s">
        <v>311</v>
      </c>
      <c r="I112" t="s">
        <v>213</v>
      </c>
      <c r="J112" t="s">
        <v>214</v>
      </c>
      <c r="K112" t="s">
        <v>149</v>
      </c>
      <c r="L112" t="s">
        <v>215</v>
      </c>
      <c r="M112" t="s">
        <v>286</v>
      </c>
      <c r="N112" t="s">
        <v>216</v>
      </c>
      <c r="O112" s="57">
        <v>46241.403425925928</v>
      </c>
      <c r="P112" s="57">
        <v>46241.559930555559</v>
      </c>
      <c r="Q112">
        <v>69360480</v>
      </c>
      <c r="S112">
        <v>152417233897</v>
      </c>
      <c r="T112" t="s">
        <v>4554</v>
      </c>
      <c r="U112" t="s">
        <v>4555</v>
      </c>
      <c r="V112" t="s">
        <v>4556</v>
      </c>
      <c r="Z112">
        <v>112.6424025</v>
      </c>
      <c r="AA112">
        <v>-7.3462629000000002</v>
      </c>
      <c r="AB112" t="s">
        <v>4557</v>
      </c>
      <c r="AC112" t="s">
        <v>237</v>
      </c>
      <c r="AL112" t="s">
        <v>218</v>
      </c>
      <c r="AM112" t="s">
        <v>4558</v>
      </c>
      <c r="AN112" t="s">
        <v>6</v>
      </c>
      <c r="AO112" s="57">
        <v>46211.413402777776</v>
      </c>
      <c r="AP112" s="57">
        <v>46242.333333333336</v>
      </c>
      <c r="AR112" t="s">
        <v>241</v>
      </c>
      <c r="AS112" t="s">
        <v>311</v>
      </c>
      <c r="AT112" t="s">
        <v>231</v>
      </c>
      <c r="AV112" t="s">
        <v>4559</v>
      </c>
      <c r="AW112" t="s">
        <v>1010</v>
      </c>
      <c r="AX112" t="s">
        <v>223</v>
      </c>
      <c r="BA112" s="57">
        <v>46242.333333333336</v>
      </c>
      <c r="BB112" t="s">
        <v>4558</v>
      </c>
      <c r="BF112" s="6" t="e">
        <f t="shared" si="3"/>
        <v>#NUM!</v>
      </c>
      <c r="BG112" t="e">
        <f t="shared" si="4"/>
        <v>#NUM!</v>
      </c>
      <c r="BH112" t="e">
        <f t="shared" si="5"/>
        <v>#NUM!</v>
      </c>
      <c r="BI112" t="str">
        <f>VLOOKUP(H112,Sheet2!$A$1:$B$270,2,FALSE)</f>
        <v>SURABAYA UTARA</v>
      </c>
    </row>
    <row r="113" spans="1:61">
      <c r="A113">
        <v>112</v>
      </c>
      <c r="B113">
        <v>1002514066</v>
      </c>
      <c r="C113">
        <v>3</v>
      </c>
      <c r="D113" t="s">
        <v>59</v>
      </c>
      <c r="E113">
        <v>4</v>
      </c>
      <c r="F113" t="s">
        <v>224</v>
      </c>
      <c r="G113" t="s">
        <v>607</v>
      </c>
      <c r="H113" t="s">
        <v>964</v>
      </c>
      <c r="I113" t="s">
        <v>213</v>
      </c>
      <c r="J113" t="s">
        <v>214</v>
      </c>
      <c r="K113" t="s">
        <v>149</v>
      </c>
      <c r="L113" t="s">
        <v>215</v>
      </c>
      <c r="M113" t="s">
        <v>277</v>
      </c>
      <c r="N113" t="s">
        <v>216</v>
      </c>
      <c r="O113" s="57">
        <v>46241.430520833332</v>
      </c>
      <c r="P113" s="57">
        <v>46251.454062500001</v>
      </c>
      <c r="Q113">
        <v>69360545</v>
      </c>
      <c r="S113">
        <v>141362105336</v>
      </c>
      <c r="T113" t="s">
        <v>4560</v>
      </c>
      <c r="U113" t="s">
        <v>4561</v>
      </c>
      <c r="V113" t="s">
        <v>4562</v>
      </c>
      <c r="Z113">
        <v>109.11779</v>
      </c>
      <c r="AA113">
        <v>-7.6533009999999999</v>
      </c>
      <c r="AB113" t="s">
        <v>4563</v>
      </c>
      <c r="AC113" t="s">
        <v>237</v>
      </c>
      <c r="AL113" t="s">
        <v>218</v>
      </c>
      <c r="AM113" t="s">
        <v>4564</v>
      </c>
      <c r="AN113" t="s">
        <v>6</v>
      </c>
      <c r="AO113" s="57">
        <v>46211.434212962966</v>
      </c>
      <c r="AP113" s="57">
        <v>46245.583333333336</v>
      </c>
      <c r="AQ113" t="s">
        <v>248</v>
      </c>
      <c r="AR113" t="s">
        <v>278</v>
      </c>
      <c r="AS113" t="s">
        <v>964</v>
      </c>
      <c r="AT113" t="s">
        <v>231</v>
      </c>
      <c r="AV113" t="s">
        <v>10016</v>
      </c>
      <c r="AW113" t="s">
        <v>1012</v>
      </c>
      <c r="AX113" t="s">
        <v>223</v>
      </c>
      <c r="BA113" s="57">
        <v>46245.583333333336</v>
      </c>
      <c r="BB113" t="s">
        <v>4564</v>
      </c>
      <c r="BF113" s="6" t="e">
        <f t="shared" si="3"/>
        <v>#NUM!</v>
      </c>
      <c r="BG113" t="e">
        <f t="shared" si="4"/>
        <v>#NUM!</v>
      </c>
      <c r="BH113" t="e">
        <f t="shared" si="5"/>
        <v>#NUM!</v>
      </c>
      <c r="BI113" t="e">
        <f>VLOOKUP(H113,Sheet2!$A$1:$B$270,2,FALSE)</f>
        <v>#N/A</v>
      </c>
    </row>
    <row r="114" spans="1:61">
      <c r="A114">
        <v>113</v>
      </c>
      <c r="B114">
        <v>1002530991</v>
      </c>
      <c r="C114">
        <v>3</v>
      </c>
      <c r="D114" t="s">
        <v>55</v>
      </c>
      <c r="E114">
        <v>5</v>
      </c>
      <c r="F114" t="s">
        <v>228</v>
      </c>
      <c r="G114" t="s">
        <v>121</v>
      </c>
      <c r="H114" t="s">
        <v>342</v>
      </c>
      <c r="I114" t="s">
        <v>213</v>
      </c>
      <c r="J114" t="s">
        <v>214</v>
      </c>
      <c r="K114" t="s">
        <v>149</v>
      </c>
      <c r="L114" t="s">
        <v>215</v>
      </c>
      <c r="M114" t="s">
        <v>240</v>
      </c>
      <c r="N114" t="s">
        <v>216</v>
      </c>
      <c r="O114" s="57">
        <v>46251.602048611108</v>
      </c>
      <c r="P114" s="57">
        <v>46251.602789351855</v>
      </c>
      <c r="Q114">
        <v>69368173</v>
      </c>
      <c r="S114">
        <v>152434913725</v>
      </c>
      <c r="T114" t="s">
        <v>10017</v>
      </c>
      <c r="U114" t="s">
        <v>10018</v>
      </c>
      <c r="V114" t="s">
        <v>10019</v>
      </c>
      <c r="Z114">
        <v>113.26215606182799</v>
      </c>
      <c r="AA114">
        <v>-7.1823760818875302</v>
      </c>
      <c r="AB114" t="s">
        <v>10020</v>
      </c>
      <c r="AC114" t="s">
        <v>217</v>
      </c>
      <c r="AL114" t="s">
        <v>218</v>
      </c>
      <c r="AM114" t="s">
        <v>10021</v>
      </c>
      <c r="AN114" t="s">
        <v>6</v>
      </c>
      <c r="AO114" t="s">
        <v>10022</v>
      </c>
      <c r="AP114" s="57">
        <v>46252.541666666664</v>
      </c>
      <c r="AR114" t="s">
        <v>241</v>
      </c>
      <c r="AS114" t="s">
        <v>342</v>
      </c>
      <c r="AT114" t="s">
        <v>221</v>
      </c>
      <c r="AV114" t="s">
        <v>240</v>
      </c>
      <c r="AW114" t="s">
        <v>947</v>
      </c>
      <c r="AX114" t="s">
        <v>223</v>
      </c>
      <c r="BA114" s="57">
        <v>46252.541666666664</v>
      </c>
      <c r="BB114" t="s">
        <v>10021</v>
      </c>
      <c r="BF114" s="6" t="e">
        <f t="shared" si="3"/>
        <v>#NUM!</v>
      </c>
      <c r="BG114" t="e">
        <f t="shared" si="4"/>
        <v>#NUM!</v>
      </c>
      <c r="BH114" t="e">
        <f t="shared" si="5"/>
        <v>#NUM!</v>
      </c>
      <c r="BI114" t="str">
        <f>VLOOKUP(H114,Sheet2!$A$1:$B$270,2,FALSE)</f>
        <v>MADURA</v>
      </c>
    </row>
    <row r="115" spans="1:61">
      <c r="A115">
        <v>114</v>
      </c>
      <c r="B115">
        <v>1002513009</v>
      </c>
      <c r="C115">
        <v>3</v>
      </c>
      <c r="D115" t="s">
        <v>34</v>
      </c>
      <c r="E115">
        <v>5</v>
      </c>
      <c r="F115" t="s">
        <v>585</v>
      </c>
      <c r="G115" t="s">
        <v>86</v>
      </c>
      <c r="H115" t="s">
        <v>426</v>
      </c>
      <c r="I115" t="s">
        <v>213</v>
      </c>
      <c r="J115" t="s">
        <v>214</v>
      </c>
      <c r="K115" t="s">
        <v>149</v>
      </c>
      <c r="L115" t="s">
        <v>215</v>
      </c>
      <c r="M115" t="s">
        <v>586</v>
      </c>
      <c r="N115" t="s">
        <v>216</v>
      </c>
      <c r="O115" s="57">
        <v>46240.661759259259</v>
      </c>
      <c r="P115" s="57">
        <v>46244.404479166667</v>
      </c>
      <c r="Q115">
        <v>69360194</v>
      </c>
      <c r="S115">
        <v>172419207103</v>
      </c>
      <c r="T115" t="s">
        <v>1436</v>
      </c>
      <c r="U115" t="s">
        <v>1437</v>
      </c>
      <c r="V115" t="s">
        <v>1438</v>
      </c>
      <c r="Z115">
        <v>115.18986099999999</v>
      </c>
      <c r="AA115">
        <v>-8.6802499999999991</v>
      </c>
      <c r="AB115" t="s">
        <v>1439</v>
      </c>
      <c r="AC115" t="s">
        <v>237</v>
      </c>
      <c r="AL115" t="s">
        <v>218</v>
      </c>
      <c r="AM115" t="s">
        <v>1440</v>
      </c>
      <c r="AN115" t="s">
        <v>6</v>
      </c>
      <c r="AO115" s="57">
        <v>46181.673981481479</v>
      </c>
      <c r="AP115" s="57">
        <v>46241.541666666664</v>
      </c>
      <c r="AQ115" t="s">
        <v>248</v>
      </c>
      <c r="AR115" t="s">
        <v>14</v>
      </c>
      <c r="AS115" t="s">
        <v>426</v>
      </c>
      <c r="AT115" t="s">
        <v>231</v>
      </c>
      <c r="AV115" t="s">
        <v>587</v>
      </c>
      <c r="AW115" t="s">
        <v>1020</v>
      </c>
      <c r="AX115" t="s">
        <v>223</v>
      </c>
      <c r="BA115" s="57">
        <v>46241.541666666664</v>
      </c>
      <c r="BB115" t="s">
        <v>1440</v>
      </c>
      <c r="BF115" s="6" t="e">
        <f t="shared" si="3"/>
        <v>#NUM!</v>
      </c>
      <c r="BG115" t="e">
        <f t="shared" si="4"/>
        <v>#NUM!</v>
      </c>
      <c r="BH115" t="e">
        <f t="shared" si="5"/>
        <v>#NUM!</v>
      </c>
      <c r="BI115" t="str">
        <f>VLOOKUP(H115,Sheet2!$A$1:$B$270,2,FALSE)</f>
        <v>UBUNG</v>
      </c>
    </row>
    <row r="116" spans="1:61">
      <c r="A116">
        <v>115</v>
      </c>
      <c r="B116">
        <v>1002515718</v>
      </c>
      <c r="C116">
        <v>3</v>
      </c>
      <c r="D116" t="s">
        <v>42</v>
      </c>
      <c r="E116">
        <v>5</v>
      </c>
      <c r="F116" t="s">
        <v>233</v>
      </c>
      <c r="G116" t="s">
        <v>105</v>
      </c>
      <c r="H116" t="s">
        <v>380</v>
      </c>
      <c r="I116" t="s">
        <v>213</v>
      </c>
      <c r="J116" t="s">
        <v>214</v>
      </c>
      <c r="K116" t="s">
        <v>149</v>
      </c>
      <c r="M116" t="s">
        <v>236</v>
      </c>
      <c r="N116" t="s">
        <v>216</v>
      </c>
      <c r="O116" s="57">
        <v>46242.43482638889</v>
      </c>
      <c r="P116" s="57">
        <v>46244.472696759258</v>
      </c>
      <c r="Q116">
        <v>69361308</v>
      </c>
      <c r="S116">
        <v>152329216771</v>
      </c>
      <c r="T116" t="s">
        <v>4565</v>
      </c>
      <c r="U116" t="s">
        <v>4566</v>
      </c>
      <c r="Z116">
        <v>112.4416389</v>
      </c>
      <c r="AA116">
        <v>-7.6191402000000004</v>
      </c>
      <c r="AB116" t="s">
        <v>4567</v>
      </c>
      <c r="AC116" t="s">
        <v>230</v>
      </c>
      <c r="AO116" s="57">
        <v>46242.444537037038</v>
      </c>
      <c r="AR116" t="s">
        <v>312</v>
      </c>
      <c r="AS116" t="s">
        <v>380</v>
      </c>
      <c r="AT116" t="s">
        <v>231</v>
      </c>
      <c r="AV116" t="s">
        <v>1167</v>
      </c>
      <c r="AW116" t="s">
        <v>572</v>
      </c>
      <c r="AX116" t="s">
        <v>223</v>
      </c>
      <c r="AZ116" t="s">
        <v>1167</v>
      </c>
      <c r="BF116" s="6" t="e">
        <f t="shared" si="3"/>
        <v>#NUM!</v>
      </c>
      <c r="BG116" t="e">
        <f t="shared" si="4"/>
        <v>#NUM!</v>
      </c>
      <c r="BH116" t="e">
        <f t="shared" si="5"/>
        <v>#NUM!</v>
      </c>
      <c r="BI116" t="str">
        <f>VLOOKUP(H116,Sheet2!$A$1:$B$270,2,FALSE)</f>
        <v>MOJOKERTO</v>
      </c>
    </row>
    <row r="117" spans="1:61">
      <c r="A117">
        <v>116</v>
      </c>
      <c r="B117">
        <v>1002520119</v>
      </c>
      <c r="C117">
        <v>3</v>
      </c>
      <c r="D117" t="s">
        <v>42</v>
      </c>
      <c r="E117">
        <v>5</v>
      </c>
      <c r="F117" t="s">
        <v>233</v>
      </c>
      <c r="G117" t="s">
        <v>106</v>
      </c>
      <c r="H117" t="s">
        <v>424</v>
      </c>
      <c r="I117" t="s">
        <v>9798</v>
      </c>
      <c r="J117" t="s">
        <v>214</v>
      </c>
      <c r="K117" t="s">
        <v>149</v>
      </c>
      <c r="M117" t="s">
        <v>76</v>
      </c>
      <c r="N117" t="s">
        <v>9799</v>
      </c>
      <c r="O117" s="57">
        <v>46245.59134259259</v>
      </c>
      <c r="P117" s="57">
        <v>46246.659872685188</v>
      </c>
      <c r="Q117">
        <v>69363431</v>
      </c>
      <c r="S117">
        <v>152740208011</v>
      </c>
      <c r="T117" t="s">
        <v>10023</v>
      </c>
      <c r="U117" t="s">
        <v>10024</v>
      </c>
      <c r="V117" t="s">
        <v>10025</v>
      </c>
      <c r="Z117">
        <v>112.73874259999999</v>
      </c>
      <c r="AA117">
        <v>-7.7931819999999998</v>
      </c>
      <c r="AB117" t="s">
        <v>10026</v>
      </c>
      <c r="AC117" t="s">
        <v>9804</v>
      </c>
      <c r="AL117" t="s">
        <v>218</v>
      </c>
      <c r="AM117" t="s">
        <v>10026</v>
      </c>
      <c r="AN117" t="s">
        <v>6</v>
      </c>
      <c r="AO117" s="57">
        <v>46334.610983796294</v>
      </c>
      <c r="AR117" t="s">
        <v>219</v>
      </c>
      <c r="AS117" t="s">
        <v>424</v>
      </c>
      <c r="AT117" t="s">
        <v>231</v>
      </c>
      <c r="AU117">
        <v>20260812</v>
      </c>
      <c r="AV117" t="s">
        <v>222</v>
      </c>
      <c r="AW117" t="s">
        <v>10027</v>
      </c>
      <c r="AX117" t="s">
        <v>223</v>
      </c>
      <c r="BA117" s="57">
        <v>46245.895833333336</v>
      </c>
      <c r="BB117" t="s">
        <v>10026</v>
      </c>
      <c r="BC117">
        <v>2026</v>
      </c>
      <c r="BD117">
        <v>8</v>
      </c>
      <c r="BE117">
        <v>12</v>
      </c>
      <c r="BF117" s="6">
        <f t="shared" si="3"/>
        <v>46246</v>
      </c>
      <c r="BG117">
        <f t="shared" si="4"/>
        <v>0.10416666666424135</v>
      </c>
      <c r="BH117" t="str">
        <f t="shared" si="5"/>
        <v>COMPLY</v>
      </c>
      <c r="BI117" t="str">
        <f>VLOOKUP(H117,Sheet2!$A$1:$B$270,2,FALSE)</f>
        <v>PASURUAN</v>
      </c>
    </row>
    <row r="118" spans="1:61">
      <c r="A118">
        <v>117</v>
      </c>
      <c r="B118">
        <v>1002517140</v>
      </c>
      <c r="C118">
        <v>3</v>
      </c>
      <c r="D118" t="s">
        <v>34</v>
      </c>
      <c r="E118">
        <v>5</v>
      </c>
      <c r="F118" t="s">
        <v>585</v>
      </c>
      <c r="G118" t="s">
        <v>83</v>
      </c>
      <c r="H118" t="s">
        <v>232</v>
      </c>
      <c r="I118" t="s">
        <v>213</v>
      </c>
      <c r="J118" t="s">
        <v>214</v>
      </c>
      <c r="K118" t="s">
        <v>149</v>
      </c>
      <c r="M118" t="s">
        <v>4628</v>
      </c>
      <c r="N118" t="s">
        <v>216</v>
      </c>
      <c r="O118" s="57">
        <v>46244.420856481483</v>
      </c>
      <c r="P118" s="57">
        <v>46245.336354166669</v>
      </c>
      <c r="Q118">
        <v>69362176</v>
      </c>
      <c r="S118">
        <v>172423220307</v>
      </c>
      <c r="T118" t="s">
        <v>6223</v>
      </c>
      <c r="U118" t="s">
        <v>6224</v>
      </c>
      <c r="V118" t="s">
        <v>6225</v>
      </c>
      <c r="Z118">
        <v>115.283664</v>
      </c>
      <c r="AA118">
        <v>-8.6131817000000002</v>
      </c>
      <c r="AB118" t="s">
        <v>6226</v>
      </c>
      <c r="AC118" t="s">
        <v>230</v>
      </c>
      <c r="AL118" t="s">
        <v>218</v>
      </c>
      <c r="AM118" t="s">
        <v>6227</v>
      </c>
      <c r="AN118" t="s">
        <v>6</v>
      </c>
      <c r="AO118" s="57">
        <v>46303.423703703702</v>
      </c>
      <c r="AP118" s="57">
        <v>46245.333333333336</v>
      </c>
      <c r="AR118" t="s">
        <v>334</v>
      </c>
      <c r="AS118" t="s">
        <v>232</v>
      </c>
      <c r="AT118" t="s">
        <v>231</v>
      </c>
      <c r="AV118" t="s">
        <v>6228</v>
      </c>
      <c r="AW118" t="s">
        <v>582</v>
      </c>
      <c r="AX118" t="s">
        <v>223</v>
      </c>
      <c r="BA118" s="57">
        <v>46245.333333333336</v>
      </c>
      <c r="BB118" t="s">
        <v>6227</v>
      </c>
      <c r="BF118" s="6" t="e">
        <f t="shared" si="3"/>
        <v>#NUM!</v>
      </c>
      <c r="BG118" t="e">
        <f t="shared" si="4"/>
        <v>#NUM!</v>
      </c>
      <c r="BH118" t="e">
        <f t="shared" si="5"/>
        <v>#NUM!</v>
      </c>
      <c r="BI118" t="str">
        <f>VLOOKUP(H118,Sheet2!$A$1:$B$270,2,FALSE)</f>
        <v>SANUR</v>
      </c>
    </row>
    <row r="119" spans="1:61">
      <c r="A119">
        <v>118</v>
      </c>
      <c r="B119">
        <v>1002528359</v>
      </c>
      <c r="C119">
        <v>3</v>
      </c>
      <c r="D119" t="s">
        <v>49</v>
      </c>
      <c r="E119">
        <v>4</v>
      </c>
      <c r="F119" t="s">
        <v>246</v>
      </c>
      <c r="G119" t="s">
        <v>247</v>
      </c>
      <c r="H119" t="s">
        <v>969</v>
      </c>
      <c r="I119" t="s">
        <v>9791</v>
      </c>
      <c r="J119" t="s">
        <v>214</v>
      </c>
      <c r="K119" t="s">
        <v>149</v>
      </c>
      <c r="M119" t="s">
        <v>225</v>
      </c>
      <c r="N119" t="s">
        <v>9792</v>
      </c>
      <c r="O119" s="57">
        <v>46249.567743055559</v>
      </c>
      <c r="P119" s="57">
        <v>46249.570868055554</v>
      </c>
      <c r="Q119">
        <v>69366889</v>
      </c>
      <c r="S119">
        <v>146422108812</v>
      </c>
      <c r="T119" t="s">
        <v>10028</v>
      </c>
      <c r="U119" t="s">
        <v>10029</v>
      </c>
      <c r="V119" t="s">
        <v>10030</v>
      </c>
      <c r="Z119">
        <v>110.41161554232799</v>
      </c>
      <c r="AA119">
        <v>-7.0256247310253297</v>
      </c>
      <c r="AB119" t="s">
        <v>10031</v>
      </c>
      <c r="AC119" t="s">
        <v>226</v>
      </c>
      <c r="AL119" t="s">
        <v>218</v>
      </c>
      <c r="AM119" t="s">
        <v>10032</v>
      </c>
      <c r="AN119" t="s">
        <v>6</v>
      </c>
      <c r="AO119" t="s">
        <v>9889</v>
      </c>
      <c r="AR119" t="s">
        <v>18</v>
      </c>
      <c r="AS119" t="s">
        <v>969</v>
      </c>
      <c r="AT119" t="s">
        <v>231</v>
      </c>
      <c r="AV119" t="s">
        <v>227</v>
      </c>
      <c r="AW119" t="s">
        <v>10033</v>
      </c>
      <c r="AX119" t="s">
        <v>223</v>
      </c>
      <c r="BA119" s="57">
        <v>46249.583333333336</v>
      </c>
      <c r="BB119" t="s">
        <v>10032</v>
      </c>
      <c r="BF119" s="6" t="e">
        <f t="shared" si="3"/>
        <v>#NUM!</v>
      </c>
      <c r="BG119" t="e">
        <f t="shared" si="4"/>
        <v>#NUM!</v>
      </c>
      <c r="BH119" t="e">
        <f t="shared" si="5"/>
        <v>#NUM!</v>
      </c>
      <c r="BI119" t="e">
        <f>VLOOKUP(H119,Sheet2!$A$1:$B$270,2,FALSE)</f>
        <v>#N/A</v>
      </c>
    </row>
    <row r="120" spans="1:61">
      <c r="A120">
        <v>119</v>
      </c>
      <c r="B120">
        <v>1002518192</v>
      </c>
      <c r="C120">
        <v>3</v>
      </c>
      <c r="D120" t="s">
        <v>34</v>
      </c>
      <c r="E120">
        <v>5</v>
      </c>
      <c r="F120" t="s">
        <v>585</v>
      </c>
      <c r="G120" t="s">
        <v>83</v>
      </c>
      <c r="H120" t="s">
        <v>232</v>
      </c>
      <c r="I120" t="s">
        <v>213</v>
      </c>
      <c r="J120" t="s">
        <v>214</v>
      </c>
      <c r="K120" t="s">
        <v>149</v>
      </c>
      <c r="M120" t="s">
        <v>76</v>
      </c>
      <c r="N120" t="s">
        <v>216</v>
      </c>
      <c r="O120" s="57">
        <v>46244.628634259258</v>
      </c>
      <c r="P120" s="57">
        <v>46246.655231481483</v>
      </c>
      <c r="Q120">
        <v>69360182</v>
      </c>
      <c r="S120">
        <v>172423220860</v>
      </c>
      <c r="T120" t="s">
        <v>3898</v>
      </c>
      <c r="U120" t="s">
        <v>3899</v>
      </c>
      <c r="V120" t="s">
        <v>6229</v>
      </c>
      <c r="Z120">
        <v>115.278186368645</v>
      </c>
      <c r="AA120">
        <v>-8.5812914696436593</v>
      </c>
      <c r="AB120" t="s">
        <v>3900</v>
      </c>
      <c r="AC120" t="s">
        <v>230</v>
      </c>
      <c r="AL120" t="s">
        <v>218</v>
      </c>
      <c r="AM120" t="s">
        <v>6230</v>
      </c>
      <c r="AN120" t="s">
        <v>6</v>
      </c>
      <c r="AO120" s="57">
        <v>46303.631851851853</v>
      </c>
      <c r="AR120" t="s">
        <v>219</v>
      </c>
      <c r="AS120" t="s">
        <v>232</v>
      </c>
      <c r="AT120" t="s">
        <v>231</v>
      </c>
      <c r="AU120">
        <v>20260812</v>
      </c>
      <c r="AV120" t="s">
        <v>222</v>
      </c>
      <c r="AW120" t="s">
        <v>634</v>
      </c>
      <c r="AX120" t="s">
        <v>223</v>
      </c>
      <c r="BA120" s="57">
        <v>46244.291666666664</v>
      </c>
      <c r="BB120" t="s">
        <v>6230</v>
      </c>
      <c r="BC120">
        <v>2026</v>
      </c>
      <c r="BD120">
        <v>8</v>
      </c>
      <c r="BE120">
        <v>12</v>
      </c>
      <c r="BF120" s="6">
        <f t="shared" si="3"/>
        <v>46246</v>
      </c>
      <c r="BG120">
        <f t="shared" si="4"/>
        <v>1.7083333333357587</v>
      </c>
      <c r="BH120" t="str">
        <f t="shared" si="5"/>
        <v>NOT COMPLY</v>
      </c>
      <c r="BI120" t="str">
        <f>VLOOKUP(H120,Sheet2!$A$1:$B$270,2,FALSE)</f>
        <v>SANUR</v>
      </c>
    </row>
    <row r="121" spans="1:61">
      <c r="A121">
        <v>120</v>
      </c>
      <c r="B121">
        <v>1002525786</v>
      </c>
      <c r="C121">
        <v>3</v>
      </c>
      <c r="D121" t="s">
        <v>59</v>
      </c>
      <c r="E121">
        <v>4</v>
      </c>
      <c r="F121" t="s">
        <v>224</v>
      </c>
      <c r="G121" t="s">
        <v>581</v>
      </c>
      <c r="H121" t="s">
        <v>1069</v>
      </c>
      <c r="I121" t="s">
        <v>213</v>
      </c>
      <c r="J121" t="s">
        <v>214</v>
      </c>
      <c r="K121" t="s">
        <v>149</v>
      </c>
      <c r="L121" t="s">
        <v>215</v>
      </c>
      <c r="M121" t="s">
        <v>76</v>
      </c>
      <c r="N121" t="s">
        <v>216</v>
      </c>
      <c r="O121" s="57">
        <v>46248.422175925924</v>
      </c>
      <c r="P121" s="57">
        <v>46248.740856481483</v>
      </c>
      <c r="Q121">
        <v>69365759</v>
      </c>
      <c r="S121">
        <v>146394104909</v>
      </c>
      <c r="T121" t="s">
        <v>10034</v>
      </c>
      <c r="U121" t="s">
        <v>10035</v>
      </c>
      <c r="V121" t="s">
        <v>10036</v>
      </c>
      <c r="Z121">
        <v>109.350507814189</v>
      </c>
      <c r="AA121">
        <v>-7.2840618739338696</v>
      </c>
      <c r="AB121" t="s">
        <v>10037</v>
      </c>
      <c r="AC121" t="s">
        <v>237</v>
      </c>
      <c r="AL121" t="s">
        <v>218</v>
      </c>
      <c r="AM121" t="s">
        <v>10038</v>
      </c>
      <c r="AN121" t="s">
        <v>6</v>
      </c>
      <c r="AO121" t="s">
        <v>9814</v>
      </c>
      <c r="AP121" s="57">
        <v>46252.541666666664</v>
      </c>
      <c r="AR121" t="s">
        <v>219</v>
      </c>
      <c r="AS121" t="s">
        <v>1069</v>
      </c>
      <c r="AT121" t="s">
        <v>231</v>
      </c>
      <c r="AU121">
        <v>20260814</v>
      </c>
      <c r="AV121" t="s">
        <v>222</v>
      </c>
      <c r="AW121" t="s">
        <v>1021</v>
      </c>
      <c r="AX121" t="s">
        <v>223</v>
      </c>
      <c r="BA121" s="57">
        <v>46252.541666666664</v>
      </c>
      <c r="BB121" t="s">
        <v>10038</v>
      </c>
      <c r="BC121">
        <v>2026</v>
      </c>
      <c r="BD121">
        <v>8</v>
      </c>
      <c r="BE121">
        <v>14</v>
      </c>
      <c r="BF121" s="6">
        <f t="shared" si="3"/>
        <v>46248</v>
      </c>
      <c r="BG121">
        <f t="shared" si="4"/>
        <v>-4.5416666666642413</v>
      </c>
      <c r="BH121" t="str">
        <f t="shared" si="5"/>
        <v>COMPLY</v>
      </c>
      <c r="BI121" t="e">
        <f>VLOOKUP(H121,Sheet2!$A$1:$B$270,2,FALSE)</f>
        <v>#N/A</v>
      </c>
    </row>
    <row r="122" spans="1:61">
      <c r="A122">
        <v>121</v>
      </c>
      <c r="B122">
        <v>1002523488</v>
      </c>
      <c r="C122">
        <v>3</v>
      </c>
      <c r="D122" t="s">
        <v>38</v>
      </c>
      <c r="E122">
        <v>5</v>
      </c>
      <c r="F122" t="s">
        <v>90</v>
      </c>
      <c r="G122" t="s">
        <v>90</v>
      </c>
      <c r="H122" t="s">
        <v>468</v>
      </c>
      <c r="I122" t="s">
        <v>213</v>
      </c>
      <c r="J122" t="s">
        <v>214</v>
      </c>
      <c r="K122" t="s">
        <v>149</v>
      </c>
      <c r="L122" t="s">
        <v>215</v>
      </c>
      <c r="M122" t="s">
        <v>76</v>
      </c>
      <c r="N122" t="s">
        <v>216</v>
      </c>
      <c r="O122" s="57">
        <v>46247.397870370369</v>
      </c>
      <c r="P122" s="57">
        <v>46247.714016203703</v>
      </c>
      <c r="Q122">
        <v>69364780</v>
      </c>
      <c r="S122">
        <v>152652208822</v>
      </c>
      <c r="T122" t="s">
        <v>8859</v>
      </c>
      <c r="U122" t="s">
        <v>8860</v>
      </c>
      <c r="V122" t="s">
        <v>8861</v>
      </c>
      <c r="Z122">
        <v>112.079723</v>
      </c>
      <c r="AA122">
        <v>-7.6870494000000003</v>
      </c>
      <c r="AB122" t="s">
        <v>8862</v>
      </c>
      <c r="AC122" t="s">
        <v>237</v>
      </c>
      <c r="AL122" t="s">
        <v>218</v>
      </c>
      <c r="AM122" t="s">
        <v>8863</v>
      </c>
      <c r="AN122" t="s">
        <v>6</v>
      </c>
      <c r="AO122" t="s">
        <v>8864</v>
      </c>
      <c r="AP122" s="57">
        <v>46248.333333333336</v>
      </c>
      <c r="AR122" t="s">
        <v>219</v>
      </c>
      <c r="AS122" t="s">
        <v>468</v>
      </c>
      <c r="AT122" t="s">
        <v>231</v>
      </c>
      <c r="AU122">
        <v>20260813</v>
      </c>
      <c r="AV122" t="s">
        <v>222</v>
      </c>
      <c r="AW122" t="s">
        <v>1010</v>
      </c>
      <c r="AX122" t="s">
        <v>223</v>
      </c>
      <c r="BA122" s="57">
        <v>46248.333333333336</v>
      </c>
      <c r="BB122" t="s">
        <v>8863</v>
      </c>
      <c r="BC122">
        <v>2026</v>
      </c>
      <c r="BD122">
        <v>8</v>
      </c>
      <c r="BE122">
        <v>13</v>
      </c>
      <c r="BF122" s="6">
        <f t="shared" si="3"/>
        <v>46247</v>
      </c>
      <c r="BG122">
        <f t="shared" si="4"/>
        <v>-1.3333333333357587</v>
      </c>
      <c r="BH122" t="str">
        <f t="shared" si="5"/>
        <v>COMPLY</v>
      </c>
      <c r="BI122" t="str">
        <f>VLOOKUP(H122,Sheet2!$A$1:$B$270,2,FALSE)</f>
        <v>KEDIRI</v>
      </c>
    </row>
    <row r="123" spans="1:61">
      <c r="A123">
        <v>122</v>
      </c>
      <c r="B123">
        <v>1002523844</v>
      </c>
      <c r="C123">
        <v>3</v>
      </c>
      <c r="D123" t="s">
        <v>38</v>
      </c>
      <c r="E123">
        <v>5</v>
      </c>
      <c r="F123" t="s">
        <v>92</v>
      </c>
      <c r="G123" t="s">
        <v>92</v>
      </c>
      <c r="H123" t="s">
        <v>308</v>
      </c>
      <c r="I123" t="s">
        <v>10039</v>
      </c>
      <c r="J123" t="s">
        <v>214</v>
      </c>
      <c r="K123" t="s">
        <v>149</v>
      </c>
      <c r="M123" t="s">
        <v>933</v>
      </c>
      <c r="N123" t="s">
        <v>10040</v>
      </c>
      <c r="O123" s="57">
        <v>46247.460370370369</v>
      </c>
      <c r="P123" s="57">
        <v>46247.704259259262</v>
      </c>
      <c r="Q123">
        <v>69364913</v>
      </c>
      <c r="S123">
        <v>152601215012</v>
      </c>
      <c r="T123" t="s">
        <v>10041</v>
      </c>
      <c r="U123" t="s">
        <v>10042</v>
      </c>
      <c r="V123" t="s">
        <v>10043</v>
      </c>
      <c r="Z123">
        <v>111.521405752296</v>
      </c>
      <c r="AA123">
        <v>-7.61589075687652</v>
      </c>
      <c r="AB123" t="s">
        <v>10044</v>
      </c>
      <c r="AC123" t="s">
        <v>226</v>
      </c>
      <c r="AL123" t="s">
        <v>218</v>
      </c>
      <c r="AM123" t="s">
        <v>10045</v>
      </c>
      <c r="AN123" t="s">
        <v>6</v>
      </c>
      <c r="AO123" t="s">
        <v>9039</v>
      </c>
      <c r="AQ123" t="s">
        <v>248</v>
      </c>
      <c r="AR123" t="s">
        <v>12</v>
      </c>
      <c r="AS123" t="s">
        <v>308</v>
      </c>
      <c r="AT123" t="s">
        <v>231</v>
      </c>
      <c r="AV123" t="s">
        <v>917</v>
      </c>
      <c r="AW123" t="s">
        <v>10046</v>
      </c>
      <c r="AX123" t="s">
        <v>223</v>
      </c>
      <c r="BA123" s="57">
        <v>46247.854166666664</v>
      </c>
      <c r="BB123" t="s">
        <v>10045</v>
      </c>
      <c r="BF123" s="6" t="e">
        <f t="shared" si="3"/>
        <v>#NUM!</v>
      </c>
      <c r="BG123" t="e">
        <f t="shared" si="4"/>
        <v>#NUM!</v>
      </c>
      <c r="BH123" t="e">
        <f t="shared" si="5"/>
        <v>#NUM!</v>
      </c>
      <c r="BI123" t="str">
        <f>VLOOKUP(H123,Sheet2!$A$1:$B$270,2,FALSE)</f>
        <v>MADIUN</v>
      </c>
    </row>
    <row r="124" spans="1:61">
      <c r="A124">
        <v>123</v>
      </c>
      <c r="B124">
        <v>1002528112</v>
      </c>
      <c r="C124">
        <v>3</v>
      </c>
      <c r="D124" t="s">
        <v>49</v>
      </c>
      <c r="E124">
        <v>4</v>
      </c>
      <c r="F124" t="s">
        <v>252</v>
      </c>
      <c r="G124" t="s">
        <v>255</v>
      </c>
      <c r="H124" t="s">
        <v>886</v>
      </c>
      <c r="I124" t="s">
        <v>213</v>
      </c>
      <c r="J124" t="s">
        <v>214</v>
      </c>
      <c r="K124" t="s">
        <v>149</v>
      </c>
      <c r="M124" t="s">
        <v>76</v>
      </c>
      <c r="N124" t="s">
        <v>216</v>
      </c>
      <c r="O124" s="57">
        <v>46249.491620370369</v>
      </c>
      <c r="P124" s="57">
        <v>46249.578993055555</v>
      </c>
      <c r="Q124">
        <v>69361724</v>
      </c>
      <c r="S124">
        <v>142206131328</v>
      </c>
      <c r="T124" t="s">
        <v>5031</v>
      </c>
      <c r="U124" t="s">
        <v>10047</v>
      </c>
      <c r="V124" t="s">
        <v>10048</v>
      </c>
      <c r="Z124">
        <v>108.981315882313</v>
      </c>
      <c r="AA124">
        <v>-7.0916468868262603</v>
      </c>
      <c r="AB124" t="s">
        <v>5034</v>
      </c>
      <c r="AC124" t="s">
        <v>226</v>
      </c>
      <c r="AL124" t="s">
        <v>218</v>
      </c>
      <c r="AM124" t="s">
        <v>10049</v>
      </c>
      <c r="AN124" t="s">
        <v>6</v>
      </c>
      <c r="AO124" t="s">
        <v>10050</v>
      </c>
      <c r="AR124" t="s">
        <v>219</v>
      </c>
      <c r="AS124" t="s">
        <v>886</v>
      </c>
      <c r="AT124" t="s">
        <v>231</v>
      </c>
      <c r="AU124">
        <v>20260815</v>
      </c>
      <c r="AV124" t="s">
        <v>222</v>
      </c>
      <c r="AW124" t="s">
        <v>561</v>
      </c>
      <c r="AX124" t="s">
        <v>223</v>
      </c>
      <c r="BA124" s="57">
        <v>46249.291666666664</v>
      </c>
      <c r="BB124" t="s">
        <v>10049</v>
      </c>
      <c r="BC124">
        <v>2026</v>
      </c>
      <c r="BD124">
        <v>8</v>
      </c>
      <c r="BE124">
        <v>15</v>
      </c>
      <c r="BF124" s="6">
        <f t="shared" si="3"/>
        <v>46249</v>
      </c>
      <c r="BG124">
        <f t="shared" si="4"/>
        <v>-0.29166666666424135</v>
      </c>
      <c r="BH124" t="str">
        <f t="shared" si="5"/>
        <v>COMPLY</v>
      </c>
      <c r="BI124" t="e">
        <f>VLOOKUP(H124,Sheet2!$A$1:$B$270,2,FALSE)</f>
        <v>#N/A</v>
      </c>
    </row>
    <row r="125" spans="1:61">
      <c r="A125">
        <v>124</v>
      </c>
      <c r="B125">
        <v>1002523307</v>
      </c>
      <c r="C125">
        <v>3</v>
      </c>
      <c r="D125" t="s">
        <v>55</v>
      </c>
      <c r="E125">
        <v>5</v>
      </c>
      <c r="F125" t="s">
        <v>313</v>
      </c>
      <c r="G125" t="s">
        <v>128</v>
      </c>
      <c r="H125" t="s">
        <v>428</v>
      </c>
      <c r="I125" t="s">
        <v>213</v>
      </c>
      <c r="J125" t="s">
        <v>214</v>
      </c>
      <c r="K125" t="s">
        <v>149</v>
      </c>
      <c r="M125" t="s">
        <v>76</v>
      </c>
      <c r="N125" t="s">
        <v>216</v>
      </c>
      <c r="O125" s="57">
        <v>46247.355347222219</v>
      </c>
      <c r="P125" s="57">
        <v>46248.620810185188</v>
      </c>
      <c r="Q125">
        <v>69364717</v>
      </c>
      <c r="S125">
        <v>152301273129</v>
      </c>
      <c r="T125" t="s">
        <v>8865</v>
      </c>
      <c r="U125" t="s">
        <v>10051</v>
      </c>
      <c r="V125" t="s">
        <v>8866</v>
      </c>
      <c r="Z125">
        <v>112.713918116109</v>
      </c>
      <c r="AA125">
        <v>-7.2684766403282497</v>
      </c>
      <c r="AB125" t="s">
        <v>8867</v>
      </c>
      <c r="AC125" t="s">
        <v>230</v>
      </c>
      <c r="AL125" t="s">
        <v>218</v>
      </c>
      <c r="AM125" t="s">
        <v>8868</v>
      </c>
      <c r="AN125" t="s">
        <v>6</v>
      </c>
      <c r="AO125" t="s">
        <v>8869</v>
      </c>
      <c r="AP125" s="57">
        <v>46248.333333333336</v>
      </c>
      <c r="AR125" t="s">
        <v>219</v>
      </c>
      <c r="AS125" t="s">
        <v>428</v>
      </c>
      <c r="AT125" t="s">
        <v>221</v>
      </c>
      <c r="AU125">
        <v>20260814</v>
      </c>
      <c r="AV125" t="s">
        <v>222</v>
      </c>
      <c r="AW125" t="s">
        <v>562</v>
      </c>
      <c r="AX125" t="s">
        <v>223</v>
      </c>
      <c r="BA125" s="57">
        <v>46248.333333333336</v>
      </c>
      <c r="BB125" t="s">
        <v>8868</v>
      </c>
      <c r="BC125">
        <v>2026</v>
      </c>
      <c r="BD125">
        <v>8</v>
      </c>
      <c r="BE125">
        <v>14</v>
      </c>
      <c r="BF125" s="6">
        <f t="shared" si="3"/>
        <v>46248</v>
      </c>
      <c r="BG125">
        <f t="shared" si="4"/>
        <v>-0.33333333333575865</v>
      </c>
      <c r="BH125" t="str">
        <f t="shared" si="5"/>
        <v>COMPLY</v>
      </c>
      <c r="BI125" t="str">
        <f>VLOOKUP(H125,Sheet2!$A$1:$B$270,2,FALSE)</f>
        <v>SURABAYA UTARA</v>
      </c>
    </row>
    <row r="126" spans="1:61">
      <c r="A126">
        <v>125</v>
      </c>
      <c r="B126">
        <v>1002505231</v>
      </c>
      <c r="C126">
        <v>3</v>
      </c>
      <c r="D126" t="s">
        <v>45</v>
      </c>
      <c r="E126">
        <v>5</v>
      </c>
      <c r="F126" t="s">
        <v>211</v>
      </c>
      <c r="G126" t="s">
        <v>110</v>
      </c>
      <c r="H126" t="s">
        <v>479</v>
      </c>
      <c r="I126" t="s">
        <v>213</v>
      </c>
      <c r="J126" t="s">
        <v>214</v>
      </c>
      <c r="K126" t="s">
        <v>149</v>
      </c>
      <c r="L126" t="s">
        <v>215</v>
      </c>
      <c r="M126" t="s">
        <v>575</v>
      </c>
      <c r="N126" t="s">
        <v>216</v>
      </c>
      <c r="O126" s="57">
        <v>46236.538854166669</v>
      </c>
      <c r="P126" s="57">
        <v>46241.548796296294</v>
      </c>
      <c r="Q126">
        <v>69356983</v>
      </c>
      <c r="S126">
        <v>172617203038</v>
      </c>
      <c r="T126" t="s">
        <v>1460</v>
      </c>
      <c r="U126" t="s">
        <v>1461</v>
      </c>
      <c r="V126" t="s">
        <v>1462</v>
      </c>
      <c r="Z126">
        <v>118.627527952194</v>
      </c>
      <c r="AA126">
        <v>-8.5060150392965497</v>
      </c>
      <c r="AB126" t="s">
        <v>1463</v>
      </c>
      <c r="AC126" t="s">
        <v>217</v>
      </c>
      <c r="AL126" t="s">
        <v>218</v>
      </c>
      <c r="AM126" t="s">
        <v>1289</v>
      </c>
      <c r="AN126" t="s">
        <v>6</v>
      </c>
      <c r="AO126" s="57">
        <v>46061.548530092594</v>
      </c>
      <c r="AP126" s="57">
        <v>46238.333333333336</v>
      </c>
      <c r="AQ126" t="s">
        <v>903</v>
      </c>
      <c r="AR126" t="s">
        <v>14</v>
      </c>
      <c r="AS126" t="s">
        <v>479</v>
      </c>
      <c r="AT126" t="s">
        <v>231</v>
      </c>
      <c r="AV126" t="s">
        <v>4570</v>
      </c>
      <c r="AW126" t="s">
        <v>937</v>
      </c>
      <c r="AX126" t="s">
        <v>223</v>
      </c>
      <c r="BA126" s="57">
        <v>46238.333333333336</v>
      </c>
      <c r="BB126" t="s">
        <v>1289</v>
      </c>
      <c r="BF126" s="6" t="e">
        <f t="shared" si="3"/>
        <v>#NUM!</v>
      </c>
      <c r="BG126" t="e">
        <f t="shared" si="4"/>
        <v>#NUM!</v>
      </c>
      <c r="BH126" t="e">
        <f t="shared" si="5"/>
        <v>#NUM!</v>
      </c>
      <c r="BI126" t="str">
        <f>VLOOKUP(H126,Sheet2!$A$1:$B$270,2,FALSE)</f>
        <v>BIMA</v>
      </c>
    </row>
    <row r="127" spans="1:61">
      <c r="A127">
        <v>126</v>
      </c>
      <c r="B127">
        <v>1002519665</v>
      </c>
      <c r="C127">
        <v>3</v>
      </c>
      <c r="D127" t="s">
        <v>59</v>
      </c>
      <c r="E127">
        <v>4</v>
      </c>
      <c r="F127" t="s">
        <v>243</v>
      </c>
      <c r="G127" t="s">
        <v>243</v>
      </c>
      <c r="H127" t="s">
        <v>294</v>
      </c>
      <c r="I127" t="s">
        <v>213</v>
      </c>
      <c r="J127" t="s">
        <v>214</v>
      </c>
      <c r="K127" t="s">
        <v>149</v>
      </c>
      <c r="L127" t="s">
        <v>215</v>
      </c>
      <c r="M127" t="s">
        <v>76</v>
      </c>
      <c r="N127" t="s">
        <v>216</v>
      </c>
      <c r="O127" s="57">
        <v>46245.501342592594</v>
      </c>
      <c r="P127" s="57">
        <v>46246.530891203707</v>
      </c>
      <c r="Q127">
        <v>69363220</v>
      </c>
      <c r="S127">
        <v>146137149717</v>
      </c>
      <c r="T127" t="s">
        <v>6981</v>
      </c>
      <c r="U127" t="s">
        <v>6982</v>
      </c>
      <c r="V127" t="s">
        <v>6983</v>
      </c>
      <c r="Z127">
        <v>110.26108762848099</v>
      </c>
      <c r="AA127">
        <v>-7.4561405134910199</v>
      </c>
      <c r="AB127" t="s">
        <v>6984</v>
      </c>
      <c r="AC127" t="s">
        <v>237</v>
      </c>
      <c r="AL127" t="s">
        <v>218</v>
      </c>
      <c r="AM127" t="s">
        <v>6985</v>
      </c>
      <c r="AN127" t="s">
        <v>6</v>
      </c>
      <c r="AO127" s="57">
        <v>46334.507453703707</v>
      </c>
      <c r="AP127" s="57">
        <v>46246.375</v>
      </c>
      <c r="AR127" t="s">
        <v>219</v>
      </c>
      <c r="AS127" t="s">
        <v>294</v>
      </c>
      <c r="AT127" t="s">
        <v>231</v>
      </c>
      <c r="AU127">
        <v>20260812</v>
      </c>
      <c r="AV127" t="s">
        <v>222</v>
      </c>
      <c r="AW127" t="s">
        <v>1014</v>
      </c>
      <c r="AX127" t="s">
        <v>223</v>
      </c>
      <c r="BA127" s="57">
        <v>46246.375</v>
      </c>
      <c r="BB127" t="s">
        <v>6985</v>
      </c>
      <c r="BC127">
        <v>2026</v>
      </c>
      <c r="BD127">
        <v>8</v>
      </c>
      <c r="BE127">
        <v>12</v>
      </c>
      <c r="BF127" s="6">
        <f t="shared" si="3"/>
        <v>46246</v>
      </c>
      <c r="BG127">
        <f t="shared" si="4"/>
        <v>-0.375</v>
      </c>
      <c r="BH127" t="str">
        <f t="shared" si="5"/>
        <v>COMPLY</v>
      </c>
      <c r="BI127" t="e">
        <f>VLOOKUP(H127,Sheet2!$A$1:$B$270,2,FALSE)</f>
        <v>#N/A</v>
      </c>
    </row>
    <row r="128" spans="1:61">
      <c r="A128">
        <v>127</v>
      </c>
      <c r="B128">
        <v>1002519422</v>
      </c>
      <c r="C128">
        <v>3</v>
      </c>
      <c r="D128" t="s">
        <v>42</v>
      </c>
      <c r="E128">
        <v>5</v>
      </c>
      <c r="F128" t="s">
        <v>233</v>
      </c>
      <c r="G128" t="s">
        <v>101</v>
      </c>
      <c r="H128" t="s">
        <v>234</v>
      </c>
      <c r="I128" t="s">
        <v>213</v>
      </c>
      <c r="J128" t="s">
        <v>214</v>
      </c>
      <c r="K128" t="s">
        <v>149</v>
      </c>
      <c r="M128" t="s">
        <v>277</v>
      </c>
      <c r="N128" t="s">
        <v>216</v>
      </c>
      <c r="O128" s="57">
        <v>46245.462268518517</v>
      </c>
      <c r="P128" s="57">
        <v>46247.65315972222</v>
      </c>
      <c r="Q128">
        <v>69363090</v>
      </c>
      <c r="S128">
        <v>152327226341</v>
      </c>
      <c r="T128" t="s">
        <v>6986</v>
      </c>
      <c r="U128" t="s">
        <v>6987</v>
      </c>
      <c r="V128" t="s">
        <v>6988</v>
      </c>
      <c r="Z128">
        <v>112.64543329999999</v>
      </c>
      <c r="AA128">
        <v>-7.4735848999999996</v>
      </c>
      <c r="AB128" t="s">
        <v>6989</v>
      </c>
      <c r="AC128" t="s">
        <v>230</v>
      </c>
      <c r="AL128" t="s">
        <v>218</v>
      </c>
      <c r="AM128" t="s">
        <v>6990</v>
      </c>
      <c r="AN128" t="s">
        <v>6</v>
      </c>
      <c r="AO128" s="57">
        <v>46334.465520833335</v>
      </c>
      <c r="AP128" s="57">
        <v>46246.541666666664</v>
      </c>
      <c r="AQ128" t="s">
        <v>6867</v>
      </c>
      <c r="AR128" t="s">
        <v>278</v>
      </c>
      <c r="AS128" t="s">
        <v>234</v>
      </c>
      <c r="AT128" t="s">
        <v>231</v>
      </c>
      <c r="AV128" t="s">
        <v>8870</v>
      </c>
      <c r="AW128" t="s">
        <v>561</v>
      </c>
      <c r="AX128" t="s">
        <v>223</v>
      </c>
      <c r="BA128" s="57">
        <v>46246.541666666664</v>
      </c>
      <c r="BB128" t="s">
        <v>6990</v>
      </c>
      <c r="BF128" s="6" t="e">
        <f t="shared" si="3"/>
        <v>#NUM!</v>
      </c>
      <c r="BG128" t="e">
        <f t="shared" si="4"/>
        <v>#NUM!</v>
      </c>
      <c r="BH128" t="e">
        <f t="shared" si="5"/>
        <v>#NUM!</v>
      </c>
      <c r="BI128" t="str">
        <f>VLOOKUP(H128,Sheet2!$A$1:$B$270,2,FALSE)</f>
        <v>SIDOARJO</v>
      </c>
    </row>
    <row r="129" spans="1:61">
      <c r="A129">
        <v>128</v>
      </c>
      <c r="B129">
        <v>1002515460</v>
      </c>
      <c r="C129">
        <v>3</v>
      </c>
      <c r="D129" t="s">
        <v>34</v>
      </c>
      <c r="E129">
        <v>5</v>
      </c>
      <c r="F129" t="s">
        <v>573</v>
      </c>
      <c r="G129" t="s">
        <v>80</v>
      </c>
      <c r="H129" t="s">
        <v>340</v>
      </c>
      <c r="I129" t="s">
        <v>213</v>
      </c>
      <c r="J129" t="s">
        <v>214</v>
      </c>
      <c r="K129" t="s">
        <v>149</v>
      </c>
      <c r="L129" t="s">
        <v>215</v>
      </c>
      <c r="M129" t="s">
        <v>76</v>
      </c>
      <c r="N129" t="s">
        <v>216</v>
      </c>
      <c r="O129" s="57">
        <v>46241.770092592589</v>
      </c>
      <c r="P129" s="57">
        <v>46244.383634259262</v>
      </c>
      <c r="Q129">
        <v>69361138</v>
      </c>
      <c r="S129">
        <v>172411226083</v>
      </c>
      <c r="T129" t="s">
        <v>4571</v>
      </c>
      <c r="U129" t="s">
        <v>4572</v>
      </c>
      <c r="V129" t="s">
        <v>4573</v>
      </c>
      <c r="Z129">
        <v>114.625195047033</v>
      </c>
      <c r="AA129">
        <v>-8.3693071464069906</v>
      </c>
      <c r="AB129" t="s">
        <v>4574</v>
      </c>
      <c r="AC129" t="s">
        <v>237</v>
      </c>
      <c r="AL129" t="s">
        <v>218</v>
      </c>
      <c r="AM129" t="s">
        <v>4575</v>
      </c>
      <c r="AN129" t="s">
        <v>6</v>
      </c>
      <c r="AO129" s="57">
        <v>46211.777650462966</v>
      </c>
      <c r="AP129" s="57">
        <v>46242.625</v>
      </c>
      <c r="AQ129" t="s">
        <v>248</v>
      </c>
      <c r="AR129" t="s">
        <v>219</v>
      </c>
      <c r="AS129" t="s">
        <v>340</v>
      </c>
      <c r="AT129" t="s">
        <v>231</v>
      </c>
      <c r="AU129">
        <v>20260810</v>
      </c>
      <c r="AV129" t="s">
        <v>222</v>
      </c>
      <c r="AW129" t="s">
        <v>1010</v>
      </c>
      <c r="AX129" t="s">
        <v>223</v>
      </c>
      <c r="BA129" s="57">
        <v>46242.625</v>
      </c>
      <c r="BB129" t="s">
        <v>4575</v>
      </c>
      <c r="BC129">
        <v>2026</v>
      </c>
      <c r="BD129">
        <v>8</v>
      </c>
      <c r="BE129">
        <v>10</v>
      </c>
      <c r="BF129" s="6">
        <f t="shared" si="3"/>
        <v>46244</v>
      </c>
      <c r="BG129">
        <f t="shared" si="4"/>
        <v>1.375</v>
      </c>
      <c r="BH129" t="str">
        <f t="shared" si="5"/>
        <v>NOT COMPLY</v>
      </c>
      <c r="BI129" t="str">
        <f>VLOOKUP(H129,Sheet2!$A$1:$B$270,2,FALSE)</f>
        <v>TABANAN</v>
      </c>
    </row>
    <row r="130" spans="1:61">
      <c r="A130">
        <v>129</v>
      </c>
      <c r="B130">
        <v>1002512111</v>
      </c>
      <c r="C130">
        <v>3</v>
      </c>
      <c r="D130" t="s">
        <v>59</v>
      </c>
      <c r="E130">
        <v>4</v>
      </c>
      <c r="F130" t="s">
        <v>224</v>
      </c>
      <c r="G130" t="s">
        <v>607</v>
      </c>
      <c r="H130" t="s">
        <v>961</v>
      </c>
      <c r="I130" t="s">
        <v>213</v>
      </c>
      <c r="J130" t="s">
        <v>214</v>
      </c>
      <c r="K130" t="s">
        <v>149</v>
      </c>
      <c r="L130" t="s">
        <v>215</v>
      </c>
      <c r="M130" t="s">
        <v>76</v>
      </c>
      <c r="N130" t="s">
        <v>216</v>
      </c>
      <c r="O130" s="57">
        <v>46240.486759259256</v>
      </c>
      <c r="P130" s="57">
        <v>46241.553900462961</v>
      </c>
      <c r="Q130">
        <v>69359851</v>
      </c>
      <c r="S130">
        <v>146391107024</v>
      </c>
      <c r="T130" t="s">
        <v>1469</v>
      </c>
      <c r="U130" t="s">
        <v>4576</v>
      </c>
      <c r="V130" t="s">
        <v>1470</v>
      </c>
      <c r="Z130">
        <v>108.77170599999999</v>
      </c>
      <c r="AA130">
        <v>-7.2989259999999998</v>
      </c>
      <c r="AB130" t="s">
        <v>1471</v>
      </c>
      <c r="AC130" t="s">
        <v>237</v>
      </c>
      <c r="AL130" t="s">
        <v>218</v>
      </c>
      <c r="AM130" t="s">
        <v>1472</v>
      </c>
      <c r="AN130" t="s">
        <v>6</v>
      </c>
      <c r="AO130" s="57">
        <v>46181.496516203704</v>
      </c>
      <c r="AP130" s="57">
        <v>46243.333333333336</v>
      </c>
      <c r="AR130" t="s">
        <v>219</v>
      </c>
      <c r="AS130" t="s">
        <v>961</v>
      </c>
      <c r="AT130" t="s">
        <v>231</v>
      </c>
      <c r="AU130">
        <v>20260807</v>
      </c>
      <c r="AV130" t="s">
        <v>222</v>
      </c>
      <c r="AW130" t="s">
        <v>598</v>
      </c>
      <c r="AX130" t="s">
        <v>223</v>
      </c>
      <c r="BA130" s="57">
        <v>46243.333333333336</v>
      </c>
      <c r="BB130" t="s">
        <v>1472</v>
      </c>
      <c r="BC130">
        <v>2026</v>
      </c>
      <c r="BD130">
        <v>8</v>
      </c>
      <c r="BE130">
        <v>7</v>
      </c>
      <c r="BF130" s="6">
        <f t="shared" si="3"/>
        <v>46241</v>
      </c>
      <c r="BG130">
        <f t="shared" si="4"/>
        <v>-2.3333333333357587</v>
      </c>
      <c r="BH130" t="str">
        <f t="shared" si="5"/>
        <v>COMPLY</v>
      </c>
      <c r="BI130" t="e">
        <f>VLOOKUP(H130,Sheet2!$A$1:$B$270,2,FALSE)</f>
        <v>#N/A</v>
      </c>
    </row>
    <row r="131" spans="1:61">
      <c r="A131">
        <v>130</v>
      </c>
      <c r="B131">
        <v>1002526446</v>
      </c>
      <c r="C131">
        <v>3</v>
      </c>
      <c r="D131" t="s">
        <v>38</v>
      </c>
      <c r="E131">
        <v>5</v>
      </c>
      <c r="F131" t="s">
        <v>90</v>
      </c>
      <c r="G131" t="s">
        <v>90</v>
      </c>
      <c r="H131" t="s">
        <v>468</v>
      </c>
      <c r="I131" t="s">
        <v>213</v>
      </c>
      <c r="J131" t="s">
        <v>214</v>
      </c>
      <c r="K131" t="s">
        <v>149</v>
      </c>
      <c r="L131" t="s">
        <v>215</v>
      </c>
      <c r="M131" t="s">
        <v>76</v>
      </c>
      <c r="N131" t="s">
        <v>216</v>
      </c>
      <c r="O131" s="57">
        <v>46248.582592592589</v>
      </c>
      <c r="P131" s="57">
        <v>46248.656886574077</v>
      </c>
      <c r="Q131">
        <v>69366089</v>
      </c>
      <c r="S131">
        <v>152652209191</v>
      </c>
      <c r="T131" t="s">
        <v>10052</v>
      </c>
      <c r="U131" t="s">
        <v>10053</v>
      </c>
      <c r="V131" t="s">
        <v>10054</v>
      </c>
      <c r="Z131">
        <v>112.11842444733701</v>
      </c>
      <c r="AA131">
        <v>-7.7399985733452201</v>
      </c>
      <c r="AB131" t="s">
        <v>10055</v>
      </c>
      <c r="AC131" t="s">
        <v>237</v>
      </c>
      <c r="AL131" t="s">
        <v>218</v>
      </c>
      <c r="AM131" t="s">
        <v>10056</v>
      </c>
      <c r="AN131" t="s">
        <v>6</v>
      </c>
      <c r="AO131" t="s">
        <v>9895</v>
      </c>
      <c r="AP131" s="57">
        <v>46249.541666666664</v>
      </c>
      <c r="AR131" t="s">
        <v>219</v>
      </c>
      <c r="AS131" t="s">
        <v>468</v>
      </c>
      <c r="AT131" t="s">
        <v>231</v>
      </c>
      <c r="AU131">
        <v>20260814</v>
      </c>
      <c r="AV131" t="s">
        <v>222</v>
      </c>
      <c r="AW131" t="s">
        <v>642</v>
      </c>
      <c r="AX131" t="s">
        <v>223</v>
      </c>
      <c r="BA131" s="57">
        <v>46249.541666666664</v>
      </c>
      <c r="BB131" t="s">
        <v>10056</v>
      </c>
      <c r="BC131">
        <v>2026</v>
      </c>
      <c r="BD131">
        <v>8</v>
      </c>
      <c r="BE131">
        <v>14</v>
      </c>
      <c r="BF131" s="6">
        <f t="shared" ref="BF131:BF194" si="6">DATE(BC131,BD131,BE131)</f>
        <v>46248</v>
      </c>
      <c r="BG131">
        <f t="shared" ref="BG131:BG194" si="7">BF131-BA131</f>
        <v>-1.5416666666642413</v>
      </c>
      <c r="BH131" t="str">
        <f t="shared" ref="BH131:BH194" si="8">IF(BG131=1,"COMPLY",IF(BG131&lt;1,"COMPLY","NOT COMPLY"))</f>
        <v>COMPLY</v>
      </c>
      <c r="BI131" t="str">
        <f>VLOOKUP(H131,Sheet2!$A$1:$B$270,2,FALSE)</f>
        <v>KEDIRI</v>
      </c>
    </row>
    <row r="132" spans="1:61">
      <c r="A132">
        <v>131</v>
      </c>
      <c r="B132">
        <v>1002510138</v>
      </c>
      <c r="C132">
        <v>3</v>
      </c>
      <c r="D132" t="s">
        <v>38</v>
      </c>
      <c r="E132">
        <v>5</v>
      </c>
      <c r="F132" t="s">
        <v>90</v>
      </c>
      <c r="G132" t="s">
        <v>90</v>
      </c>
      <c r="H132" t="s">
        <v>354</v>
      </c>
      <c r="I132" t="s">
        <v>213</v>
      </c>
      <c r="J132" t="s">
        <v>214</v>
      </c>
      <c r="K132" t="s">
        <v>149</v>
      </c>
      <c r="L132" t="s">
        <v>215</v>
      </c>
      <c r="M132" t="s">
        <v>76</v>
      </c>
      <c r="N132" t="s">
        <v>216</v>
      </c>
      <c r="O132" s="57">
        <v>46239.465925925928</v>
      </c>
      <c r="P132" s="57">
        <v>46240.605509259258</v>
      </c>
      <c r="Q132">
        <v>69358959</v>
      </c>
      <c r="S132">
        <v>152639219473</v>
      </c>
      <c r="T132" t="s">
        <v>1473</v>
      </c>
      <c r="U132" t="s">
        <v>1474</v>
      </c>
      <c r="V132" t="s">
        <v>1475</v>
      </c>
      <c r="Z132">
        <v>112.139983847737</v>
      </c>
      <c r="AA132">
        <v>-7.7702668682857201</v>
      </c>
      <c r="AB132" t="s">
        <v>1476</v>
      </c>
      <c r="AC132" t="s">
        <v>217</v>
      </c>
      <c r="AL132" t="s">
        <v>218</v>
      </c>
      <c r="AM132" t="s">
        <v>1477</v>
      </c>
      <c r="AN132" t="s">
        <v>6</v>
      </c>
      <c r="AO132" s="57">
        <v>46150.475636574076</v>
      </c>
      <c r="AP132" s="57">
        <v>46240.333333333336</v>
      </c>
      <c r="AR132" t="s">
        <v>219</v>
      </c>
      <c r="AS132" t="s">
        <v>354</v>
      </c>
      <c r="AT132" t="s">
        <v>231</v>
      </c>
      <c r="AU132">
        <v>20260806</v>
      </c>
      <c r="AV132" t="s">
        <v>222</v>
      </c>
      <c r="AW132" t="s">
        <v>1010</v>
      </c>
      <c r="AX132" t="s">
        <v>223</v>
      </c>
      <c r="BA132" s="57">
        <v>46240.333333333336</v>
      </c>
      <c r="BB132" t="s">
        <v>1477</v>
      </c>
      <c r="BC132">
        <v>2026</v>
      </c>
      <c r="BD132">
        <v>8</v>
      </c>
      <c r="BE132">
        <v>6</v>
      </c>
      <c r="BF132" s="6">
        <f t="shared" si="6"/>
        <v>46240</v>
      </c>
      <c r="BG132">
        <f t="shared" si="7"/>
        <v>-0.33333333333575865</v>
      </c>
      <c r="BH132" t="str">
        <f t="shared" si="8"/>
        <v>COMPLY</v>
      </c>
      <c r="BI132" t="str">
        <f>VLOOKUP(H132,Sheet2!$A$1:$B$270,2,FALSE)</f>
        <v>KEDIRI</v>
      </c>
    </row>
    <row r="133" spans="1:61">
      <c r="A133">
        <v>132</v>
      </c>
      <c r="B133">
        <v>1002525445</v>
      </c>
      <c r="C133">
        <v>3</v>
      </c>
      <c r="D133" t="s">
        <v>59</v>
      </c>
      <c r="E133">
        <v>4</v>
      </c>
      <c r="F133" t="s">
        <v>224</v>
      </c>
      <c r="G133" t="s">
        <v>320</v>
      </c>
      <c r="H133" t="s">
        <v>321</v>
      </c>
      <c r="I133" t="s">
        <v>213</v>
      </c>
      <c r="J133" t="s">
        <v>214</v>
      </c>
      <c r="K133" t="s">
        <v>149</v>
      </c>
      <c r="L133" t="s">
        <v>215</v>
      </c>
      <c r="M133" t="s">
        <v>76</v>
      </c>
      <c r="N133" t="s">
        <v>216</v>
      </c>
      <c r="O133" s="57">
        <v>46248.351342592592</v>
      </c>
      <c r="P133" s="57">
        <v>46248.656157407408</v>
      </c>
      <c r="Q133">
        <v>69365602</v>
      </c>
      <c r="S133">
        <v>146372102785</v>
      </c>
      <c r="T133" t="s">
        <v>10057</v>
      </c>
      <c r="U133" t="s">
        <v>10058</v>
      </c>
      <c r="V133" t="s">
        <v>10059</v>
      </c>
      <c r="Z133">
        <v>109.752798</v>
      </c>
      <c r="AA133">
        <v>-7.4030930000000001</v>
      </c>
      <c r="AB133" t="s">
        <v>10060</v>
      </c>
      <c r="AC133" t="s">
        <v>237</v>
      </c>
      <c r="AL133" t="s">
        <v>218</v>
      </c>
      <c r="AM133" t="s">
        <v>10061</v>
      </c>
      <c r="AN133" t="s">
        <v>6</v>
      </c>
      <c r="AO133" t="s">
        <v>10062</v>
      </c>
      <c r="AP133" s="57">
        <v>46250.333333333336</v>
      </c>
      <c r="AR133" t="s">
        <v>219</v>
      </c>
      <c r="AS133" t="s">
        <v>321</v>
      </c>
      <c r="AT133" t="s">
        <v>231</v>
      </c>
      <c r="AU133">
        <v>20260814</v>
      </c>
      <c r="AV133" t="s">
        <v>222</v>
      </c>
      <c r="AW133" t="s">
        <v>1023</v>
      </c>
      <c r="AX133" t="s">
        <v>223</v>
      </c>
      <c r="BA133" s="57">
        <v>46250.333333333336</v>
      </c>
      <c r="BB133" t="s">
        <v>10061</v>
      </c>
      <c r="BC133">
        <v>2026</v>
      </c>
      <c r="BD133">
        <v>8</v>
      </c>
      <c r="BE133">
        <v>14</v>
      </c>
      <c r="BF133" s="6">
        <f t="shared" si="6"/>
        <v>46248</v>
      </c>
      <c r="BG133">
        <f t="shared" si="7"/>
        <v>-2.3333333333357587</v>
      </c>
      <c r="BH133" t="str">
        <f t="shared" si="8"/>
        <v>COMPLY</v>
      </c>
      <c r="BI133" t="e">
        <f>VLOOKUP(H133,Sheet2!$A$1:$B$270,2,FALSE)</f>
        <v>#N/A</v>
      </c>
    </row>
    <row r="134" spans="1:61">
      <c r="A134">
        <v>133</v>
      </c>
      <c r="B134">
        <v>1002525393</v>
      </c>
      <c r="C134">
        <v>3</v>
      </c>
      <c r="D134" t="s">
        <v>38</v>
      </c>
      <c r="E134">
        <v>5</v>
      </c>
      <c r="F134" t="s">
        <v>92</v>
      </c>
      <c r="G134" t="s">
        <v>95</v>
      </c>
      <c r="H134" t="s">
        <v>478</v>
      </c>
      <c r="I134" t="s">
        <v>213</v>
      </c>
      <c r="J134" t="s">
        <v>214</v>
      </c>
      <c r="K134" t="s">
        <v>149</v>
      </c>
      <c r="L134" t="s">
        <v>215</v>
      </c>
      <c r="M134" t="s">
        <v>76</v>
      </c>
      <c r="N134" t="s">
        <v>216</v>
      </c>
      <c r="O134" s="57">
        <v>46248.303437499999</v>
      </c>
      <c r="P134" s="57">
        <v>46248.526736111111</v>
      </c>
      <c r="Q134">
        <v>69365581</v>
      </c>
      <c r="S134">
        <v>152614209518</v>
      </c>
      <c r="T134" t="s">
        <v>10063</v>
      </c>
      <c r="U134" t="s">
        <v>10064</v>
      </c>
      <c r="V134" t="s">
        <v>10065</v>
      </c>
      <c r="Z134">
        <v>111.321131808548</v>
      </c>
      <c r="AA134">
        <v>-7.8973930498513401</v>
      </c>
      <c r="AB134" t="s">
        <v>10066</v>
      </c>
      <c r="AC134" t="s">
        <v>217</v>
      </c>
      <c r="AL134" t="s">
        <v>218</v>
      </c>
      <c r="AM134" t="s">
        <v>10056</v>
      </c>
      <c r="AN134" t="s">
        <v>6</v>
      </c>
      <c r="AO134" t="s">
        <v>10067</v>
      </c>
      <c r="AP134" s="57">
        <v>46249.541666666664</v>
      </c>
      <c r="AR134" t="s">
        <v>219</v>
      </c>
      <c r="AS134" t="s">
        <v>478</v>
      </c>
      <c r="AT134" t="s">
        <v>231</v>
      </c>
      <c r="AU134">
        <v>20260814</v>
      </c>
      <c r="AV134" t="s">
        <v>222</v>
      </c>
      <c r="AW134" t="s">
        <v>1018</v>
      </c>
      <c r="AX134" t="s">
        <v>223</v>
      </c>
      <c r="BA134" s="57">
        <v>46249.541666666664</v>
      </c>
      <c r="BB134" t="s">
        <v>10056</v>
      </c>
      <c r="BC134">
        <v>2026</v>
      </c>
      <c r="BD134">
        <v>8</v>
      </c>
      <c r="BE134">
        <v>14</v>
      </c>
      <c r="BF134" s="6">
        <f t="shared" si="6"/>
        <v>46248</v>
      </c>
      <c r="BG134">
        <f t="shared" si="7"/>
        <v>-1.5416666666642413</v>
      </c>
      <c r="BH134" t="str">
        <f t="shared" si="8"/>
        <v>COMPLY</v>
      </c>
      <c r="BI134" t="str">
        <f>VLOOKUP(H134,Sheet2!$A$1:$B$270,2,FALSE)</f>
        <v>PONOROGO</v>
      </c>
    </row>
    <row r="135" spans="1:61">
      <c r="A135">
        <v>134</v>
      </c>
      <c r="B135">
        <v>1002528168</v>
      </c>
      <c r="C135">
        <v>3</v>
      </c>
      <c r="D135" t="s">
        <v>49</v>
      </c>
      <c r="E135">
        <v>4</v>
      </c>
      <c r="F135" t="s">
        <v>246</v>
      </c>
      <c r="G135" t="s">
        <v>247</v>
      </c>
      <c r="H135" t="s">
        <v>925</v>
      </c>
      <c r="I135" t="s">
        <v>213</v>
      </c>
      <c r="J135" t="s">
        <v>214</v>
      </c>
      <c r="K135" t="s">
        <v>149</v>
      </c>
      <c r="M135" t="s">
        <v>76</v>
      </c>
      <c r="N135" t="s">
        <v>216</v>
      </c>
      <c r="O135" s="57">
        <v>46249.505509259259</v>
      </c>
      <c r="P135" s="57">
        <v>46249.691099537034</v>
      </c>
      <c r="Q135">
        <v>69360260</v>
      </c>
      <c r="S135">
        <v>142406122392</v>
      </c>
      <c r="T135" t="s">
        <v>2608</v>
      </c>
      <c r="U135" t="s">
        <v>10068</v>
      </c>
      <c r="V135" t="s">
        <v>10069</v>
      </c>
      <c r="Z135">
        <v>110.413365551818</v>
      </c>
      <c r="AA135">
        <v>-6.9838013269457697</v>
      </c>
      <c r="AB135" t="s">
        <v>2609</v>
      </c>
      <c r="AC135" t="s">
        <v>226</v>
      </c>
      <c r="AL135" t="s">
        <v>218</v>
      </c>
      <c r="AM135" t="s">
        <v>10070</v>
      </c>
      <c r="AN135" t="s">
        <v>6</v>
      </c>
      <c r="AO135" t="s">
        <v>9878</v>
      </c>
      <c r="AR135" t="s">
        <v>219</v>
      </c>
      <c r="AS135" t="s">
        <v>925</v>
      </c>
      <c r="AT135" t="s">
        <v>231</v>
      </c>
      <c r="AU135">
        <v>20260815</v>
      </c>
      <c r="AV135" t="s">
        <v>222</v>
      </c>
      <c r="AW135" t="s">
        <v>563</v>
      </c>
      <c r="AX135" t="s">
        <v>223</v>
      </c>
      <c r="BA135" s="57">
        <v>46249.291666666664</v>
      </c>
      <c r="BB135" t="s">
        <v>10070</v>
      </c>
      <c r="BC135">
        <v>2026</v>
      </c>
      <c r="BD135">
        <v>8</v>
      </c>
      <c r="BE135">
        <v>15</v>
      </c>
      <c r="BF135" s="6">
        <f t="shared" si="6"/>
        <v>46249</v>
      </c>
      <c r="BG135">
        <f t="shared" si="7"/>
        <v>-0.29166666666424135</v>
      </c>
      <c r="BH135" t="str">
        <f t="shared" si="8"/>
        <v>COMPLY</v>
      </c>
      <c r="BI135" t="e">
        <f>VLOOKUP(H135,Sheet2!$A$1:$B$270,2,FALSE)</f>
        <v>#N/A</v>
      </c>
    </row>
    <row r="136" spans="1:61">
      <c r="A136">
        <v>135</v>
      </c>
      <c r="B136">
        <v>1002528469</v>
      </c>
      <c r="C136">
        <v>3</v>
      </c>
      <c r="D136" t="s">
        <v>38</v>
      </c>
      <c r="E136">
        <v>5</v>
      </c>
      <c r="F136" t="s">
        <v>90</v>
      </c>
      <c r="G136" t="s">
        <v>98</v>
      </c>
      <c r="H136" t="s">
        <v>301</v>
      </c>
      <c r="I136" t="s">
        <v>213</v>
      </c>
      <c r="J136" t="s">
        <v>214</v>
      </c>
      <c r="K136" t="s">
        <v>149</v>
      </c>
      <c r="L136" t="s">
        <v>215</v>
      </c>
      <c r="M136" t="s">
        <v>76</v>
      </c>
      <c r="N136" t="s">
        <v>216</v>
      </c>
      <c r="O136" s="57">
        <v>46249.606203703705</v>
      </c>
      <c r="P136" s="57">
        <v>46250.710555555554</v>
      </c>
      <c r="Q136">
        <v>69366973</v>
      </c>
      <c r="S136">
        <v>152606246440</v>
      </c>
      <c r="T136" t="s">
        <v>10071</v>
      </c>
      <c r="U136" t="s">
        <v>10072</v>
      </c>
      <c r="V136" t="s">
        <v>10073</v>
      </c>
      <c r="Z136">
        <v>111.940780878067</v>
      </c>
      <c r="AA136">
        <v>-8.0054859400330898</v>
      </c>
      <c r="AB136" t="s">
        <v>10074</v>
      </c>
      <c r="AC136" t="s">
        <v>217</v>
      </c>
      <c r="AL136" t="s">
        <v>218</v>
      </c>
      <c r="AM136" t="s">
        <v>10075</v>
      </c>
      <c r="AN136" t="s">
        <v>6</v>
      </c>
      <c r="AO136" t="s">
        <v>10076</v>
      </c>
      <c r="AP136" s="57">
        <v>46250.541666666664</v>
      </c>
      <c r="AR136" t="s">
        <v>219</v>
      </c>
      <c r="AS136" t="s">
        <v>301</v>
      </c>
      <c r="AT136" t="s">
        <v>231</v>
      </c>
      <c r="AU136">
        <v>20260816</v>
      </c>
      <c r="AV136" t="s">
        <v>222</v>
      </c>
      <c r="AW136" t="s">
        <v>1015</v>
      </c>
      <c r="AX136" t="s">
        <v>223</v>
      </c>
      <c r="BA136" s="57">
        <v>46250.541666666664</v>
      </c>
      <c r="BB136" t="s">
        <v>10075</v>
      </c>
      <c r="BC136">
        <v>2026</v>
      </c>
      <c r="BD136">
        <v>8</v>
      </c>
      <c r="BE136">
        <v>16</v>
      </c>
      <c r="BF136" s="6">
        <f t="shared" si="6"/>
        <v>46250</v>
      </c>
      <c r="BG136">
        <f t="shared" si="7"/>
        <v>-0.54166666666424135</v>
      </c>
      <c r="BH136" t="str">
        <f t="shared" si="8"/>
        <v>COMPLY</v>
      </c>
      <c r="BI136" t="str">
        <f>VLOOKUP(H136,Sheet2!$A$1:$B$270,2,FALSE)</f>
        <v>BLITAR</v>
      </c>
    </row>
    <row r="137" spans="1:61">
      <c r="A137">
        <v>136</v>
      </c>
      <c r="B137">
        <v>1002509561</v>
      </c>
      <c r="C137">
        <v>3</v>
      </c>
      <c r="D137" t="s">
        <v>34</v>
      </c>
      <c r="E137">
        <v>5</v>
      </c>
      <c r="F137" t="s">
        <v>585</v>
      </c>
      <c r="G137" t="s">
        <v>83</v>
      </c>
      <c r="H137" t="s">
        <v>325</v>
      </c>
      <c r="I137" t="s">
        <v>213</v>
      </c>
      <c r="J137" t="s">
        <v>214</v>
      </c>
      <c r="K137" t="s">
        <v>149</v>
      </c>
      <c r="M137" t="s">
        <v>76</v>
      </c>
      <c r="N137" t="s">
        <v>216</v>
      </c>
      <c r="O137" s="57">
        <v>46239.352754629632</v>
      </c>
      <c r="P137" s="57">
        <v>46244.661412037036</v>
      </c>
      <c r="Q137">
        <v>69358752</v>
      </c>
      <c r="S137">
        <v>172401792879</v>
      </c>
      <c r="T137" t="s">
        <v>1484</v>
      </c>
      <c r="U137" t="s">
        <v>1485</v>
      </c>
      <c r="V137" t="s">
        <v>1486</v>
      </c>
      <c r="Z137">
        <v>115.22172500000001</v>
      </c>
      <c r="AA137">
        <v>-8.6459171999999995</v>
      </c>
      <c r="AB137" t="s">
        <v>1487</v>
      </c>
      <c r="AC137" t="s">
        <v>230</v>
      </c>
      <c r="AL137" t="s">
        <v>218</v>
      </c>
      <c r="AM137" t="s">
        <v>1488</v>
      </c>
      <c r="AN137" t="s">
        <v>6</v>
      </c>
      <c r="AO137" s="57">
        <v>46150.360949074071</v>
      </c>
      <c r="AP137" s="57">
        <v>46242.541666666664</v>
      </c>
      <c r="AR137" t="s">
        <v>219</v>
      </c>
      <c r="AS137" t="s">
        <v>325</v>
      </c>
      <c r="AT137" t="s">
        <v>231</v>
      </c>
      <c r="AU137">
        <v>20260810</v>
      </c>
      <c r="AV137" t="s">
        <v>222</v>
      </c>
      <c r="AW137" t="s">
        <v>582</v>
      </c>
      <c r="AX137" t="s">
        <v>223</v>
      </c>
      <c r="BA137" s="57">
        <v>46242.541666666664</v>
      </c>
      <c r="BB137" t="s">
        <v>1488</v>
      </c>
      <c r="BC137">
        <v>2026</v>
      </c>
      <c r="BD137">
        <v>8</v>
      </c>
      <c r="BE137">
        <v>10</v>
      </c>
      <c r="BF137" s="6">
        <f t="shared" si="6"/>
        <v>46244</v>
      </c>
      <c r="BG137">
        <f t="shared" si="7"/>
        <v>1.4583333333357587</v>
      </c>
      <c r="BH137" t="str">
        <f t="shared" si="8"/>
        <v>NOT COMPLY</v>
      </c>
      <c r="BI137" t="str">
        <f>VLOOKUP(H137,Sheet2!$A$1:$B$270,2,FALSE)</f>
        <v>SANUR</v>
      </c>
    </row>
    <row r="138" spans="1:61">
      <c r="A138">
        <v>137</v>
      </c>
      <c r="B138">
        <v>1002521420</v>
      </c>
      <c r="C138">
        <v>3</v>
      </c>
      <c r="D138" t="s">
        <v>49</v>
      </c>
      <c r="E138">
        <v>4</v>
      </c>
      <c r="F138" t="s">
        <v>252</v>
      </c>
      <c r="G138" t="s">
        <v>931</v>
      </c>
      <c r="H138" t="s">
        <v>932</v>
      </c>
      <c r="I138" t="s">
        <v>213</v>
      </c>
      <c r="J138" t="s">
        <v>214</v>
      </c>
      <c r="K138" t="s">
        <v>149</v>
      </c>
      <c r="L138" t="s">
        <v>215</v>
      </c>
      <c r="M138" t="s">
        <v>933</v>
      </c>
      <c r="N138" t="s">
        <v>216</v>
      </c>
      <c r="O138" s="57">
        <v>46246.402048611111</v>
      </c>
      <c r="P138" s="57">
        <v>46247.655428240738</v>
      </c>
      <c r="Q138">
        <v>69363906</v>
      </c>
      <c r="S138">
        <v>142212126715</v>
      </c>
      <c r="T138" t="s">
        <v>7945</v>
      </c>
      <c r="U138" t="s">
        <v>7946</v>
      </c>
      <c r="V138" t="s">
        <v>7947</v>
      </c>
      <c r="Z138">
        <v>109.1326159</v>
      </c>
      <c r="AA138">
        <v>-6.8847354000000003</v>
      </c>
      <c r="AB138" t="s">
        <v>7948</v>
      </c>
      <c r="AC138" t="s">
        <v>217</v>
      </c>
      <c r="AL138" t="s">
        <v>218</v>
      </c>
      <c r="AM138" t="s">
        <v>7949</v>
      </c>
      <c r="AN138" t="s">
        <v>6</v>
      </c>
      <c r="AO138" s="57">
        <v>46364.403136574074</v>
      </c>
      <c r="AP138" s="57">
        <v>46247.333333333336</v>
      </c>
      <c r="AQ138" t="s">
        <v>248</v>
      </c>
      <c r="AR138" t="s">
        <v>12</v>
      </c>
      <c r="AS138" t="s">
        <v>932</v>
      </c>
      <c r="AT138" t="s">
        <v>231</v>
      </c>
      <c r="AV138" t="s">
        <v>917</v>
      </c>
      <c r="AW138" t="s">
        <v>1023</v>
      </c>
      <c r="AX138" t="s">
        <v>223</v>
      </c>
      <c r="BA138" s="57">
        <v>46247.333333333336</v>
      </c>
      <c r="BB138" t="s">
        <v>7949</v>
      </c>
      <c r="BF138" s="6" t="e">
        <f t="shared" si="6"/>
        <v>#NUM!</v>
      </c>
      <c r="BG138" t="e">
        <f t="shared" si="7"/>
        <v>#NUM!</v>
      </c>
      <c r="BH138" t="e">
        <f t="shared" si="8"/>
        <v>#NUM!</v>
      </c>
      <c r="BI138" t="e">
        <f>VLOOKUP(H138,Sheet2!$A$1:$B$270,2,FALSE)</f>
        <v>#N/A</v>
      </c>
    </row>
    <row r="139" spans="1:61">
      <c r="A139">
        <v>138</v>
      </c>
      <c r="B139">
        <v>1002512885</v>
      </c>
      <c r="C139">
        <v>3</v>
      </c>
      <c r="D139" t="s">
        <v>59</v>
      </c>
      <c r="E139">
        <v>4</v>
      </c>
      <c r="F139" t="s">
        <v>567</v>
      </c>
      <c r="G139" t="s">
        <v>906</v>
      </c>
      <c r="H139" t="s">
        <v>973</v>
      </c>
      <c r="I139" t="s">
        <v>213</v>
      </c>
      <c r="J139" t="s">
        <v>214</v>
      </c>
      <c r="K139" t="s">
        <v>149</v>
      </c>
      <c r="M139" t="s">
        <v>1039</v>
      </c>
      <c r="N139" t="s">
        <v>216</v>
      </c>
      <c r="O139" s="57">
        <v>46240.642777777779</v>
      </c>
      <c r="P139" s="57">
        <v>46241.423726851855</v>
      </c>
      <c r="Q139">
        <v>69360148</v>
      </c>
      <c r="S139">
        <v>146133131946</v>
      </c>
      <c r="T139" t="s">
        <v>1494</v>
      </c>
      <c r="U139" t="s">
        <v>1495</v>
      </c>
      <c r="V139" t="s">
        <v>1496</v>
      </c>
      <c r="Z139">
        <v>110.317965311724</v>
      </c>
      <c r="AA139">
        <v>-7.6703035543060398</v>
      </c>
      <c r="AB139" t="s">
        <v>1497</v>
      </c>
      <c r="AC139" t="s">
        <v>291</v>
      </c>
      <c r="AL139" t="s">
        <v>218</v>
      </c>
      <c r="AM139" t="s">
        <v>1498</v>
      </c>
      <c r="AN139" t="s">
        <v>6</v>
      </c>
      <c r="AO139" s="57">
        <v>46181.652824074074</v>
      </c>
      <c r="AP139" s="57">
        <v>46242</v>
      </c>
      <c r="AS139" t="s">
        <v>973</v>
      </c>
      <c r="AT139" t="s">
        <v>231</v>
      </c>
      <c r="AV139" t="s">
        <v>1039</v>
      </c>
      <c r="AW139" t="s">
        <v>582</v>
      </c>
      <c r="AX139" t="s">
        <v>223</v>
      </c>
      <c r="BA139" s="57">
        <v>46242.333333333336</v>
      </c>
      <c r="BB139" t="s">
        <v>1498</v>
      </c>
      <c r="BF139" s="6" t="e">
        <f t="shared" si="6"/>
        <v>#NUM!</v>
      </c>
      <c r="BG139" t="e">
        <f t="shared" si="7"/>
        <v>#NUM!</v>
      </c>
      <c r="BH139" t="e">
        <f t="shared" si="8"/>
        <v>#NUM!</v>
      </c>
      <c r="BI139" t="e">
        <f>VLOOKUP(H139,Sheet2!$A$1:$B$270,2,FALSE)</f>
        <v>#N/A</v>
      </c>
    </row>
    <row r="140" spans="1:61">
      <c r="A140">
        <v>139</v>
      </c>
      <c r="B140">
        <v>1002528684</v>
      </c>
      <c r="C140">
        <v>3</v>
      </c>
      <c r="D140" t="s">
        <v>38</v>
      </c>
      <c r="E140">
        <v>5</v>
      </c>
      <c r="F140" t="s">
        <v>250</v>
      </c>
      <c r="G140" t="s">
        <v>91</v>
      </c>
      <c r="H140" t="s">
        <v>522</v>
      </c>
      <c r="I140" t="s">
        <v>213</v>
      </c>
      <c r="J140" t="s">
        <v>214</v>
      </c>
      <c r="K140" t="s">
        <v>149</v>
      </c>
      <c r="L140" t="s">
        <v>215</v>
      </c>
      <c r="M140" t="s">
        <v>76</v>
      </c>
      <c r="N140" t="s">
        <v>216</v>
      </c>
      <c r="O140" s="57">
        <v>46249.682592592595</v>
      </c>
      <c r="P140" s="57">
        <v>46250.867476851854</v>
      </c>
      <c r="Q140">
        <v>69367131</v>
      </c>
      <c r="S140">
        <v>152722205142</v>
      </c>
      <c r="T140" t="s">
        <v>10077</v>
      </c>
      <c r="U140" t="s">
        <v>10078</v>
      </c>
      <c r="V140" t="s">
        <v>10079</v>
      </c>
      <c r="Z140">
        <v>112.526570968329</v>
      </c>
      <c r="AA140">
        <v>-8.23094024280093</v>
      </c>
      <c r="AB140" t="s">
        <v>10080</v>
      </c>
      <c r="AC140" t="s">
        <v>217</v>
      </c>
      <c r="AL140" t="s">
        <v>218</v>
      </c>
      <c r="AM140" t="s">
        <v>10081</v>
      </c>
      <c r="AN140" t="s">
        <v>6</v>
      </c>
      <c r="AO140" t="s">
        <v>10082</v>
      </c>
      <c r="AP140" s="57">
        <v>46250.541666666664</v>
      </c>
      <c r="AR140" t="s">
        <v>219</v>
      </c>
      <c r="AS140" t="s">
        <v>522</v>
      </c>
      <c r="AT140" t="s">
        <v>231</v>
      </c>
      <c r="AU140">
        <v>20260816</v>
      </c>
      <c r="AV140" t="s">
        <v>222</v>
      </c>
      <c r="AW140" t="s">
        <v>1015</v>
      </c>
      <c r="AX140" t="s">
        <v>223</v>
      </c>
      <c r="BA140" s="57">
        <v>46250.541666666664</v>
      </c>
      <c r="BB140" t="s">
        <v>10081</v>
      </c>
      <c r="BC140">
        <v>2026</v>
      </c>
      <c r="BD140">
        <v>8</v>
      </c>
      <c r="BE140">
        <v>16</v>
      </c>
      <c r="BF140" s="6">
        <f t="shared" si="6"/>
        <v>46250</v>
      </c>
      <c r="BG140">
        <f t="shared" si="7"/>
        <v>-0.54166666666424135</v>
      </c>
      <c r="BH140" t="str">
        <f t="shared" si="8"/>
        <v>COMPLY</v>
      </c>
      <c r="BI140" t="str">
        <f>VLOOKUP(H140,Sheet2!$A$1:$B$270,2,FALSE)</f>
        <v>MALANG</v>
      </c>
    </row>
    <row r="141" spans="1:61">
      <c r="A141">
        <v>140</v>
      </c>
      <c r="B141">
        <v>1002518995</v>
      </c>
      <c r="C141">
        <v>3</v>
      </c>
      <c r="D141" t="s">
        <v>49</v>
      </c>
      <c r="E141">
        <v>4</v>
      </c>
      <c r="F141" t="s">
        <v>252</v>
      </c>
      <c r="G141" t="s">
        <v>554</v>
      </c>
      <c r="H141" t="s">
        <v>640</v>
      </c>
      <c r="I141" t="s">
        <v>213</v>
      </c>
      <c r="J141" t="s">
        <v>214</v>
      </c>
      <c r="K141" t="s">
        <v>149</v>
      </c>
      <c r="M141" t="s">
        <v>76</v>
      </c>
      <c r="N141" t="s">
        <v>216</v>
      </c>
      <c r="O141" s="57">
        <v>46245.394942129627</v>
      </c>
      <c r="P141" s="57">
        <v>46247.686990740738</v>
      </c>
      <c r="Q141">
        <v>69362928</v>
      </c>
      <c r="S141">
        <v>142213107383</v>
      </c>
      <c r="T141" t="s">
        <v>6991</v>
      </c>
      <c r="U141" t="s">
        <v>6992</v>
      </c>
      <c r="V141" t="s">
        <v>6993</v>
      </c>
      <c r="Z141">
        <v>109.2459363</v>
      </c>
      <c r="AA141">
        <v>-7.1159718999999999</v>
      </c>
      <c r="AB141" t="s">
        <v>6994</v>
      </c>
      <c r="AC141" t="s">
        <v>226</v>
      </c>
      <c r="AL141" t="s">
        <v>218</v>
      </c>
      <c r="AM141" t="s">
        <v>6995</v>
      </c>
      <c r="AN141" t="s">
        <v>6</v>
      </c>
      <c r="AO141" s="57">
        <v>46334.402962962966</v>
      </c>
      <c r="AP141" s="57">
        <v>46246.333333333336</v>
      </c>
      <c r="AR141" t="s">
        <v>219</v>
      </c>
      <c r="AS141" t="s">
        <v>640</v>
      </c>
      <c r="AT141" t="s">
        <v>231</v>
      </c>
      <c r="AU141">
        <v>20260813</v>
      </c>
      <c r="AV141" t="s">
        <v>222</v>
      </c>
      <c r="AW141" t="s">
        <v>561</v>
      </c>
      <c r="AX141" t="s">
        <v>223</v>
      </c>
      <c r="BA141" s="57">
        <v>46246.333333333336</v>
      </c>
      <c r="BB141" t="s">
        <v>6995</v>
      </c>
      <c r="BC141">
        <v>2026</v>
      </c>
      <c r="BD141">
        <v>8</v>
      </c>
      <c r="BE141">
        <v>13</v>
      </c>
      <c r="BF141" s="6">
        <f t="shared" si="6"/>
        <v>46247</v>
      </c>
      <c r="BG141">
        <f t="shared" si="7"/>
        <v>0.66666666666424135</v>
      </c>
      <c r="BH141" t="str">
        <f t="shared" si="8"/>
        <v>COMPLY</v>
      </c>
      <c r="BI141" t="e">
        <f>VLOOKUP(H141,Sheet2!$A$1:$B$270,2,FALSE)</f>
        <v>#N/A</v>
      </c>
    </row>
    <row r="142" spans="1:61">
      <c r="A142">
        <v>141</v>
      </c>
      <c r="B142">
        <v>1002525463</v>
      </c>
      <c r="C142">
        <v>3</v>
      </c>
      <c r="D142" t="s">
        <v>55</v>
      </c>
      <c r="E142">
        <v>5</v>
      </c>
      <c r="F142" t="s">
        <v>313</v>
      </c>
      <c r="G142" t="s">
        <v>126</v>
      </c>
      <c r="H142" t="s">
        <v>382</v>
      </c>
      <c r="I142" t="s">
        <v>213</v>
      </c>
      <c r="J142" t="s">
        <v>214</v>
      </c>
      <c r="K142" t="s">
        <v>149</v>
      </c>
      <c r="M142" t="s">
        <v>76</v>
      </c>
      <c r="N142" t="s">
        <v>216</v>
      </c>
      <c r="O142" s="57">
        <v>46248.356724537036</v>
      </c>
      <c r="P142" s="57">
        <v>46248.543321759258</v>
      </c>
      <c r="Q142">
        <v>69361781</v>
      </c>
      <c r="S142">
        <v>152303244023</v>
      </c>
      <c r="T142" t="s">
        <v>6103</v>
      </c>
      <c r="U142" t="s">
        <v>9682</v>
      </c>
      <c r="V142" t="s">
        <v>10083</v>
      </c>
      <c r="Z142">
        <v>112.78255263</v>
      </c>
      <c r="AA142">
        <v>-7.2667680749999999</v>
      </c>
      <c r="AB142" t="s">
        <v>6106</v>
      </c>
      <c r="AC142" t="s">
        <v>217</v>
      </c>
      <c r="AL142" t="s">
        <v>218</v>
      </c>
      <c r="AM142" t="s">
        <v>9684</v>
      </c>
      <c r="AN142" t="s">
        <v>6</v>
      </c>
      <c r="AO142" t="s">
        <v>10062</v>
      </c>
      <c r="AR142" t="s">
        <v>219</v>
      </c>
      <c r="AS142" t="s">
        <v>382</v>
      </c>
      <c r="AT142" t="s">
        <v>231</v>
      </c>
      <c r="AU142">
        <v>20260814</v>
      </c>
      <c r="AV142" t="s">
        <v>222</v>
      </c>
      <c r="AW142" t="s">
        <v>634</v>
      </c>
      <c r="AX142" t="s">
        <v>223</v>
      </c>
      <c r="BA142" s="57">
        <v>46248.291666666664</v>
      </c>
      <c r="BB142" t="s">
        <v>9684</v>
      </c>
      <c r="BC142">
        <v>2026</v>
      </c>
      <c r="BD142">
        <v>8</v>
      </c>
      <c r="BE142">
        <v>14</v>
      </c>
      <c r="BF142" s="6">
        <f t="shared" si="6"/>
        <v>46248</v>
      </c>
      <c r="BG142">
        <f t="shared" si="7"/>
        <v>-0.29166666666424135</v>
      </c>
      <c r="BH142" t="str">
        <f t="shared" si="8"/>
        <v>COMPLY</v>
      </c>
      <c r="BI142" t="str">
        <f>VLOOKUP(H142,Sheet2!$A$1:$B$270,2,FALSE)</f>
        <v>SURABAYA SELATAN</v>
      </c>
    </row>
    <row r="143" spans="1:61">
      <c r="A143">
        <v>142</v>
      </c>
      <c r="B143">
        <v>1002518669</v>
      </c>
      <c r="C143">
        <v>3</v>
      </c>
      <c r="D143" t="s">
        <v>45</v>
      </c>
      <c r="E143">
        <v>5</v>
      </c>
      <c r="F143" t="s">
        <v>211</v>
      </c>
      <c r="G143" t="s">
        <v>118</v>
      </c>
      <c r="H143" t="s">
        <v>488</v>
      </c>
      <c r="I143" t="s">
        <v>213</v>
      </c>
      <c r="J143" t="s">
        <v>214</v>
      </c>
      <c r="K143" t="s">
        <v>149</v>
      </c>
      <c r="L143" t="s">
        <v>215</v>
      </c>
      <c r="M143" t="s">
        <v>225</v>
      </c>
      <c r="N143" t="s">
        <v>216</v>
      </c>
      <c r="O143" s="57">
        <v>46244.758287037039</v>
      </c>
      <c r="P143" s="57">
        <v>46245.647314814814</v>
      </c>
      <c r="Q143">
        <v>69362785</v>
      </c>
      <c r="S143">
        <v>172607203818</v>
      </c>
      <c r="T143" t="s">
        <v>6235</v>
      </c>
      <c r="U143" t="s">
        <v>6236</v>
      </c>
      <c r="V143" t="s">
        <v>6237</v>
      </c>
      <c r="Z143">
        <v>116.92054552424101</v>
      </c>
      <c r="AA143">
        <v>-8.5259622878868502</v>
      </c>
      <c r="AB143" t="s">
        <v>6238</v>
      </c>
      <c r="AC143" t="s">
        <v>237</v>
      </c>
      <c r="AL143" t="s">
        <v>218</v>
      </c>
      <c r="AM143" t="s">
        <v>6239</v>
      </c>
      <c r="AN143" t="s">
        <v>6</v>
      </c>
      <c r="AO143" s="57">
        <v>46303.777662037035</v>
      </c>
      <c r="AP143" s="57">
        <v>46245.625</v>
      </c>
      <c r="AR143" t="s">
        <v>18</v>
      </c>
      <c r="AS143" t="s">
        <v>488</v>
      </c>
      <c r="AT143" t="s">
        <v>231</v>
      </c>
      <c r="AV143" t="s">
        <v>227</v>
      </c>
      <c r="AW143" t="s">
        <v>1012</v>
      </c>
      <c r="AX143" t="s">
        <v>223</v>
      </c>
      <c r="BA143" s="57">
        <v>46245.625</v>
      </c>
      <c r="BB143" t="s">
        <v>6239</v>
      </c>
      <c r="BF143" s="6" t="e">
        <f t="shared" si="6"/>
        <v>#NUM!</v>
      </c>
      <c r="BG143" t="e">
        <f t="shared" si="7"/>
        <v>#NUM!</v>
      </c>
      <c r="BH143" t="e">
        <f t="shared" si="8"/>
        <v>#NUM!</v>
      </c>
      <c r="BI143" t="str">
        <f>VLOOKUP(H143,Sheet2!$A$1:$B$270,2,FALSE)</f>
        <v>SUMBAWA</v>
      </c>
    </row>
    <row r="144" spans="1:61">
      <c r="A144">
        <v>143</v>
      </c>
      <c r="B144">
        <v>1002511138</v>
      </c>
      <c r="C144">
        <v>3</v>
      </c>
      <c r="D144" t="s">
        <v>38</v>
      </c>
      <c r="E144">
        <v>5</v>
      </c>
      <c r="F144" t="s">
        <v>90</v>
      </c>
      <c r="G144" t="s">
        <v>90</v>
      </c>
      <c r="H144" t="s">
        <v>354</v>
      </c>
      <c r="I144" t="s">
        <v>9791</v>
      </c>
      <c r="J144" t="s">
        <v>214</v>
      </c>
      <c r="K144" t="s">
        <v>149</v>
      </c>
      <c r="M144" t="s">
        <v>76</v>
      </c>
      <c r="N144" t="s">
        <v>9792</v>
      </c>
      <c r="O144" s="57">
        <v>46239.676006944443</v>
      </c>
      <c r="P144" s="57">
        <v>46239.777789351851</v>
      </c>
      <c r="Q144">
        <v>69359382</v>
      </c>
      <c r="S144">
        <v>152639219476</v>
      </c>
      <c r="T144" t="s">
        <v>10084</v>
      </c>
      <c r="U144" t="s">
        <v>10085</v>
      </c>
      <c r="V144" t="s">
        <v>10086</v>
      </c>
      <c r="Z144">
        <v>112.18276400000001</v>
      </c>
      <c r="AA144">
        <v>-7.763852</v>
      </c>
      <c r="AB144" t="s">
        <v>10087</v>
      </c>
      <c r="AC144" t="s">
        <v>290</v>
      </c>
      <c r="AL144" t="s">
        <v>218</v>
      </c>
      <c r="AM144" t="s">
        <v>10088</v>
      </c>
      <c r="AN144" t="s">
        <v>6</v>
      </c>
      <c r="AO144" s="57">
        <v>46150.684386574074</v>
      </c>
      <c r="AR144" t="s">
        <v>219</v>
      </c>
      <c r="AS144" t="s">
        <v>354</v>
      </c>
      <c r="AT144" t="s">
        <v>231</v>
      </c>
      <c r="AU144">
        <v>20260805</v>
      </c>
      <c r="AV144" t="s">
        <v>222</v>
      </c>
      <c r="AW144" t="s">
        <v>10089</v>
      </c>
      <c r="AX144" t="s">
        <v>223</v>
      </c>
      <c r="BA144" s="57">
        <v>46239.5</v>
      </c>
      <c r="BB144" t="s">
        <v>10088</v>
      </c>
      <c r="BC144">
        <v>2026</v>
      </c>
      <c r="BD144">
        <v>8</v>
      </c>
      <c r="BE144">
        <v>5</v>
      </c>
      <c r="BF144" s="6">
        <f t="shared" si="6"/>
        <v>46239</v>
      </c>
      <c r="BG144">
        <f t="shared" si="7"/>
        <v>-0.5</v>
      </c>
      <c r="BH144" t="str">
        <f t="shared" si="8"/>
        <v>COMPLY</v>
      </c>
      <c r="BI144" t="str">
        <f>VLOOKUP(H144,Sheet2!$A$1:$B$270,2,FALSE)</f>
        <v>KEDIRI</v>
      </c>
    </row>
    <row r="145" spans="1:61">
      <c r="A145">
        <v>144</v>
      </c>
      <c r="B145">
        <v>1002522283</v>
      </c>
      <c r="C145">
        <v>3</v>
      </c>
      <c r="D145" t="s">
        <v>42</v>
      </c>
      <c r="E145">
        <v>5</v>
      </c>
      <c r="F145" t="s">
        <v>233</v>
      </c>
      <c r="G145" t="s">
        <v>101</v>
      </c>
      <c r="H145" t="s">
        <v>234</v>
      </c>
      <c r="I145" t="s">
        <v>213</v>
      </c>
      <c r="J145" t="s">
        <v>214</v>
      </c>
      <c r="K145" t="s">
        <v>149</v>
      </c>
      <c r="M145" t="s">
        <v>76</v>
      </c>
      <c r="N145" t="s">
        <v>216</v>
      </c>
      <c r="O145" s="57">
        <v>46246.582071759258</v>
      </c>
      <c r="P145" s="57">
        <v>46247.848622685182</v>
      </c>
      <c r="Q145">
        <v>69364311</v>
      </c>
      <c r="S145">
        <v>152327226355</v>
      </c>
      <c r="T145" t="s">
        <v>7950</v>
      </c>
      <c r="U145" t="s">
        <v>7951</v>
      </c>
      <c r="V145" t="s">
        <v>7952</v>
      </c>
      <c r="Z145">
        <v>112.6849138</v>
      </c>
      <c r="AA145">
        <v>-7.4980858000000001</v>
      </c>
      <c r="AB145" t="s">
        <v>7953</v>
      </c>
      <c r="AC145" t="s">
        <v>230</v>
      </c>
      <c r="AL145" t="s">
        <v>218</v>
      </c>
      <c r="AM145" t="s">
        <v>7954</v>
      </c>
      <c r="AN145" t="s">
        <v>6</v>
      </c>
      <c r="AO145" s="57">
        <v>46364.590405092589</v>
      </c>
      <c r="AP145" s="57">
        <v>46247.541666666664</v>
      </c>
      <c r="AR145" t="s">
        <v>219</v>
      </c>
      <c r="AS145" t="s">
        <v>234</v>
      </c>
      <c r="AT145" t="s">
        <v>231</v>
      </c>
      <c r="AU145">
        <v>20260813</v>
      </c>
      <c r="AV145" t="s">
        <v>222</v>
      </c>
      <c r="AW145" t="s">
        <v>561</v>
      </c>
      <c r="AX145" t="s">
        <v>223</v>
      </c>
      <c r="BA145" s="57">
        <v>46247.541666666664</v>
      </c>
      <c r="BB145" t="s">
        <v>7954</v>
      </c>
      <c r="BC145">
        <v>2026</v>
      </c>
      <c r="BD145">
        <v>8</v>
      </c>
      <c r="BE145">
        <v>13</v>
      </c>
      <c r="BF145" s="6">
        <f t="shared" si="6"/>
        <v>46247</v>
      </c>
      <c r="BG145">
        <f t="shared" si="7"/>
        <v>-0.54166666666424135</v>
      </c>
      <c r="BH145" t="str">
        <f t="shared" si="8"/>
        <v>COMPLY</v>
      </c>
      <c r="BI145" t="str">
        <f>VLOOKUP(H145,Sheet2!$A$1:$B$270,2,FALSE)</f>
        <v>SIDOARJO</v>
      </c>
    </row>
    <row r="146" spans="1:61">
      <c r="A146">
        <v>145</v>
      </c>
      <c r="B146">
        <v>1002521149</v>
      </c>
      <c r="C146">
        <v>3</v>
      </c>
      <c r="D146" t="s">
        <v>45</v>
      </c>
      <c r="E146">
        <v>5</v>
      </c>
      <c r="F146" t="s">
        <v>113</v>
      </c>
      <c r="G146" t="s">
        <v>111</v>
      </c>
      <c r="H146" t="s">
        <v>257</v>
      </c>
      <c r="I146" t="s">
        <v>213</v>
      </c>
      <c r="J146" t="s">
        <v>214</v>
      </c>
      <c r="K146" t="s">
        <v>149</v>
      </c>
      <c r="L146" t="s">
        <v>215</v>
      </c>
      <c r="M146" t="s">
        <v>76</v>
      </c>
      <c r="N146" t="s">
        <v>216</v>
      </c>
      <c r="O146" s="57">
        <v>46246.315925925926</v>
      </c>
      <c r="P146" s="57">
        <v>46248.83525462963</v>
      </c>
      <c r="Q146">
        <v>69363781</v>
      </c>
      <c r="S146">
        <v>172506789007</v>
      </c>
      <c r="T146" t="s">
        <v>7955</v>
      </c>
      <c r="U146" t="s">
        <v>7956</v>
      </c>
      <c r="V146" t="s">
        <v>7957</v>
      </c>
      <c r="Z146">
        <v>121.65509489999999</v>
      </c>
      <c r="AA146">
        <v>-8.8352108000000005</v>
      </c>
      <c r="AB146" t="s">
        <v>7958</v>
      </c>
      <c r="AC146" t="s">
        <v>237</v>
      </c>
      <c r="AL146" t="s">
        <v>218</v>
      </c>
      <c r="AM146" t="s">
        <v>7959</v>
      </c>
      <c r="AN146" t="s">
        <v>6</v>
      </c>
      <c r="AO146" s="57">
        <v>46364.31925925926</v>
      </c>
      <c r="AP146" s="57">
        <v>46253.333333333336</v>
      </c>
      <c r="AR146" t="s">
        <v>219</v>
      </c>
      <c r="AS146" t="s">
        <v>257</v>
      </c>
      <c r="AT146" t="s">
        <v>231</v>
      </c>
      <c r="AU146">
        <v>20260814</v>
      </c>
      <c r="AV146" t="s">
        <v>222</v>
      </c>
      <c r="AW146" t="s">
        <v>1020</v>
      </c>
      <c r="AX146" t="s">
        <v>223</v>
      </c>
      <c r="BA146" s="57">
        <v>46253.333333333336</v>
      </c>
      <c r="BB146" t="s">
        <v>7959</v>
      </c>
      <c r="BC146">
        <v>2026</v>
      </c>
      <c r="BD146">
        <v>8</v>
      </c>
      <c r="BE146">
        <v>14</v>
      </c>
      <c r="BF146" s="6">
        <f t="shared" si="6"/>
        <v>46248</v>
      </c>
      <c r="BG146">
        <f t="shared" si="7"/>
        <v>-5.3333333333357587</v>
      </c>
      <c r="BH146" t="str">
        <f t="shared" si="8"/>
        <v>COMPLY</v>
      </c>
      <c r="BI146" t="str">
        <f>VLOOKUP(H146,Sheet2!$A$1:$B$270,2,FALSE)</f>
        <v>ENDE</v>
      </c>
    </row>
    <row r="147" spans="1:61">
      <c r="A147">
        <v>146</v>
      </c>
      <c r="B147">
        <v>1002526833</v>
      </c>
      <c r="C147">
        <v>3</v>
      </c>
      <c r="D147" t="s">
        <v>59</v>
      </c>
      <c r="E147">
        <v>4</v>
      </c>
      <c r="F147" t="s">
        <v>224</v>
      </c>
      <c r="G147" t="s">
        <v>224</v>
      </c>
      <c r="H147" t="s">
        <v>911</v>
      </c>
      <c r="I147" t="s">
        <v>9798</v>
      </c>
      <c r="J147" t="s">
        <v>214</v>
      </c>
      <c r="K147" t="s">
        <v>149</v>
      </c>
      <c r="M147" t="s">
        <v>76</v>
      </c>
      <c r="N147" t="s">
        <v>9867</v>
      </c>
      <c r="O147" s="57">
        <v>46248.632233796299</v>
      </c>
      <c r="P147" s="57">
        <v>46248.719872685186</v>
      </c>
      <c r="Q147">
        <v>69362096</v>
      </c>
      <c r="S147">
        <v>146303609303</v>
      </c>
      <c r="T147" t="s">
        <v>10090</v>
      </c>
      <c r="U147" t="s">
        <v>10091</v>
      </c>
      <c r="V147" t="s">
        <v>10092</v>
      </c>
      <c r="Z147">
        <v>109.261212791378</v>
      </c>
      <c r="AA147">
        <v>-7.4198967722375802</v>
      </c>
      <c r="AB147" t="s">
        <v>10093</v>
      </c>
      <c r="AC147" t="s">
        <v>226</v>
      </c>
      <c r="AL147" t="s">
        <v>218</v>
      </c>
      <c r="AM147" t="s">
        <v>10094</v>
      </c>
      <c r="AN147" t="s">
        <v>6</v>
      </c>
      <c r="AO147" t="s">
        <v>10095</v>
      </c>
      <c r="AR147" t="s">
        <v>219</v>
      </c>
      <c r="AS147" t="s">
        <v>911</v>
      </c>
      <c r="AT147" t="s">
        <v>231</v>
      </c>
      <c r="AU147">
        <v>20260814</v>
      </c>
      <c r="AV147" t="s">
        <v>222</v>
      </c>
      <c r="AW147" t="s">
        <v>10096</v>
      </c>
      <c r="AX147" t="s">
        <v>223</v>
      </c>
      <c r="BA147" s="57">
        <v>25569.291666666668</v>
      </c>
      <c r="BB147" t="s">
        <v>10094</v>
      </c>
      <c r="BC147">
        <v>2026</v>
      </c>
      <c r="BD147">
        <v>8</v>
      </c>
      <c r="BE147">
        <v>14</v>
      </c>
      <c r="BF147" s="6">
        <f t="shared" si="6"/>
        <v>46248</v>
      </c>
      <c r="BG147">
        <f t="shared" si="7"/>
        <v>20678.708333333332</v>
      </c>
      <c r="BH147" t="str">
        <f t="shared" si="8"/>
        <v>NOT COMPLY</v>
      </c>
      <c r="BI147" t="e">
        <f>VLOOKUP(H147,Sheet2!$A$1:$B$270,2,FALSE)</f>
        <v>#N/A</v>
      </c>
    </row>
    <row r="148" spans="1:61">
      <c r="A148">
        <v>147</v>
      </c>
      <c r="B148">
        <v>1002509460</v>
      </c>
      <c r="C148">
        <v>3</v>
      </c>
      <c r="D148" t="s">
        <v>49</v>
      </c>
      <c r="E148">
        <v>4</v>
      </c>
      <c r="F148" t="s">
        <v>246</v>
      </c>
      <c r="G148" t="s">
        <v>324</v>
      </c>
      <c r="H148" t="s">
        <v>887</v>
      </c>
      <c r="I148" t="s">
        <v>213</v>
      </c>
      <c r="J148" t="s">
        <v>214</v>
      </c>
      <c r="K148" t="s">
        <v>149</v>
      </c>
      <c r="L148" t="s">
        <v>215</v>
      </c>
      <c r="M148" t="s">
        <v>76</v>
      </c>
      <c r="N148" t="s">
        <v>216</v>
      </c>
      <c r="O148" s="57">
        <v>46238.799259259256</v>
      </c>
      <c r="P148" s="57">
        <v>46239.906435185185</v>
      </c>
      <c r="Q148">
        <v>69358690</v>
      </c>
      <c r="S148">
        <v>146425112622</v>
      </c>
      <c r="T148" t="s">
        <v>1499</v>
      </c>
      <c r="U148" t="s">
        <v>1500</v>
      </c>
      <c r="V148" t="s">
        <v>1501</v>
      </c>
      <c r="Z148">
        <v>110.3876276</v>
      </c>
      <c r="AA148">
        <v>-7.0790470999999897</v>
      </c>
      <c r="AB148" t="s">
        <v>1502</v>
      </c>
      <c r="AC148" t="s">
        <v>237</v>
      </c>
      <c r="AL148" t="s">
        <v>218</v>
      </c>
      <c r="AM148" t="s">
        <v>1503</v>
      </c>
      <c r="AN148" t="s">
        <v>6</v>
      </c>
      <c r="AO148" s="57">
        <v>46120.809166666666</v>
      </c>
      <c r="AP148" s="57">
        <v>46240.333333333336</v>
      </c>
      <c r="AR148" t="s">
        <v>219</v>
      </c>
      <c r="AS148" t="s">
        <v>887</v>
      </c>
      <c r="AT148" t="s">
        <v>231</v>
      </c>
      <c r="AU148">
        <v>20260805</v>
      </c>
      <c r="AV148" t="s">
        <v>222</v>
      </c>
      <c r="AW148" t="s">
        <v>1014</v>
      </c>
      <c r="AX148" t="s">
        <v>223</v>
      </c>
      <c r="BA148" s="57">
        <v>46240.333333333336</v>
      </c>
      <c r="BB148" t="s">
        <v>1503</v>
      </c>
      <c r="BC148">
        <v>2026</v>
      </c>
      <c r="BD148">
        <v>8</v>
      </c>
      <c r="BE148">
        <v>5</v>
      </c>
      <c r="BF148" s="6">
        <f t="shared" si="6"/>
        <v>46239</v>
      </c>
      <c r="BG148">
        <f t="shared" si="7"/>
        <v>-1.3333333333357587</v>
      </c>
      <c r="BH148" t="str">
        <f t="shared" si="8"/>
        <v>COMPLY</v>
      </c>
      <c r="BI148" t="e">
        <f>VLOOKUP(H148,Sheet2!$A$1:$B$270,2,FALSE)</f>
        <v>#N/A</v>
      </c>
    </row>
    <row r="149" spans="1:61">
      <c r="A149">
        <v>148</v>
      </c>
      <c r="B149">
        <v>1002509424</v>
      </c>
      <c r="C149">
        <v>3</v>
      </c>
      <c r="D149" t="s">
        <v>51</v>
      </c>
      <c r="E149">
        <v>4</v>
      </c>
      <c r="F149" t="s">
        <v>273</v>
      </c>
      <c r="G149" t="s">
        <v>898</v>
      </c>
      <c r="H149" t="s">
        <v>940</v>
      </c>
      <c r="I149" t="s">
        <v>213</v>
      </c>
      <c r="J149" t="s">
        <v>214</v>
      </c>
      <c r="K149" t="s">
        <v>149</v>
      </c>
      <c r="L149" t="s">
        <v>215</v>
      </c>
      <c r="M149" t="s">
        <v>76</v>
      </c>
      <c r="N149" t="s">
        <v>216</v>
      </c>
      <c r="O149" s="57">
        <v>46238.768020833333</v>
      </c>
      <c r="P149" s="57">
        <v>46240.511458333334</v>
      </c>
      <c r="Q149">
        <v>69358660</v>
      </c>
      <c r="S149">
        <v>146593115481</v>
      </c>
      <c r="T149" t="s">
        <v>1504</v>
      </c>
      <c r="U149" t="s">
        <v>1505</v>
      </c>
      <c r="V149" t="s">
        <v>1506</v>
      </c>
      <c r="Z149">
        <v>110.703463</v>
      </c>
      <c r="AA149">
        <v>-6.6896870000000002</v>
      </c>
      <c r="AB149" t="s">
        <v>1507</v>
      </c>
      <c r="AC149" t="s">
        <v>237</v>
      </c>
      <c r="AL149" t="s">
        <v>218</v>
      </c>
      <c r="AM149" t="s">
        <v>1335</v>
      </c>
      <c r="AN149" t="s">
        <v>6</v>
      </c>
      <c r="AO149" s="57">
        <v>46120.777673611112</v>
      </c>
      <c r="AP149" s="57">
        <v>46239.625</v>
      </c>
      <c r="AR149" t="s">
        <v>219</v>
      </c>
      <c r="AS149" t="s">
        <v>940</v>
      </c>
      <c r="AT149" t="s">
        <v>231</v>
      </c>
      <c r="AU149">
        <v>20260806</v>
      </c>
      <c r="AV149" t="s">
        <v>222</v>
      </c>
      <c r="AW149" t="s">
        <v>1025</v>
      </c>
      <c r="AX149" t="s">
        <v>223</v>
      </c>
      <c r="BA149" s="57">
        <v>46239.625</v>
      </c>
      <c r="BB149" t="s">
        <v>1335</v>
      </c>
      <c r="BC149">
        <v>2026</v>
      </c>
      <c r="BD149">
        <v>8</v>
      </c>
      <c r="BE149">
        <v>6</v>
      </c>
      <c r="BF149" s="6">
        <f t="shared" si="6"/>
        <v>46240</v>
      </c>
      <c r="BG149">
        <f t="shared" si="7"/>
        <v>0.375</v>
      </c>
      <c r="BH149" t="str">
        <f t="shared" si="8"/>
        <v>COMPLY</v>
      </c>
      <c r="BI149" t="e">
        <f>VLOOKUP(H149,Sheet2!$A$1:$B$270,2,FALSE)</f>
        <v>#N/A</v>
      </c>
    </row>
    <row r="150" spans="1:61">
      <c r="A150">
        <v>149</v>
      </c>
      <c r="B150">
        <v>1002510860</v>
      </c>
      <c r="C150">
        <v>3</v>
      </c>
      <c r="D150" t="s">
        <v>51</v>
      </c>
      <c r="E150">
        <v>4</v>
      </c>
      <c r="F150" t="s">
        <v>235</v>
      </c>
      <c r="G150" t="s">
        <v>584</v>
      </c>
      <c r="H150" t="s">
        <v>895</v>
      </c>
      <c r="I150" t="s">
        <v>213</v>
      </c>
      <c r="J150" t="s">
        <v>214</v>
      </c>
      <c r="K150" t="s">
        <v>149</v>
      </c>
      <c r="L150" t="s">
        <v>606</v>
      </c>
      <c r="M150" t="s">
        <v>76</v>
      </c>
      <c r="N150" t="s">
        <v>216</v>
      </c>
      <c r="O150" s="57">
        <v>46239.611770833333</v>
      </c>
      <c r="P150" s="57">
        <v>46240.560972222222</v>
      </c>
      <c r="Q150">
        <v>69359284</v>
      </c>
      <c r="R150">
        <v>2716007656</v>
      </c>
      <c r="S150">
        <v>146527605614</v>
      </c>
      <c r="T150" t="s">
        <v>1508</v>
      </c>
      <c r="U150" t="s">
        <v>1509</v>
      </c>
      <c r="V150" t="s">
        <v>1510</v>
      </c>
      <c r="Z150">
        <v>110.81706620862001</v>
      </c>
      <c r="AA150">
        <v>-7.6264647892558601</v>
      </c>
      <c r="AB150" t="s">
        <v>1511</v>
      </c>
      <c r="AC150" t="s">
        <v>237</v>
      </c>
      <c r="AL150" t="s">
        <v>218</v>
      </c>
      <c r="AM150" t="s">
        <v>1321</v>
      </c>
      <c r="AN150" t="s">
        <v>6</v>
      </c>
      <c r="AO150" s="57">
        <v>46150.621377314812</v>
      </c>
      <c r="AP150" s="57">
        <v>46240.541666666664</v>
      </c>
      <c r="AR150" t="s">
        <v>219</v>
      </c>
      <c r="AS150" t="s">
        <v>895</v>
      </c>
      <c r="AT150" t="s">
        <v>231</v>
      </c>
      <c r="AU150">
        <v>20260806</v>
      </c>
      <c r="AV150" t="s">
        <v>222</v>
      </c>
      <c r="AW150" t="s">
        <v>983</v>
      </c>
      <c r="AX150" t="s">
        <v>223</v>
      </c>
      <c r="BA150" s="57">
        <v>46240.541666666664</v>
      </c>
      <c r="BB150" t="s">
        <v>1321</v>
      </c>
      <c r="BC150">
        <v>2026</v>
      </c>
      <c r="BD150">
        <v>8</v>
      </c>
      <c r="BE150">
        <v>6</v>
      </c>
      <c r="BF150" s="6">
        <f t="shared" si="6"/>
        <v>46240</v>
      </c>
      <c r="BG150">
        <f t="shared" si="7"/>
        <v>-0.54166666666424135</v>
      </c>
      <c r="BH150" t="str">
        <f t="shared" si="8"/>
        <v>COMPLY</v>
      </c>
      <c r="BI150" t="e">
        <f>VLOOKUP(H150,Sheet2!$A$1:$B$270,2,FALSE)</f>
        <v>#N/A</v>
      </c>
    </row>
    <row r="151" spans="1:61">
      <c r="A151">
        <v>150</v>
      </c>
      <c r="B151">
        <v>1002512688</v>
      </c>
      <c r="C151">
        <v>3</v>
      </c>
      <c r="D151" t="s">
        <v>38</v>
      </c>
      <c r="E151">
        <v>5</v>
      </c>
      <c r="F151" t="s">
        <v>90</v>
      </c>
      <c r="G151" t="s">
        <v>98</v>
      </c>
      <c r="H151" t="s">
        <v>301</v>
      </c>
      <c r="I151" t="s">
        <v>213</v>
      </c>
      <c r="J151" t="s">
        <v>214</v>
      </c>
      <c r="K151" t="s">
        <v>149</v>
      </c>
      <c r="L151" t="s">
        <v>215</v>
      </c>
      <c r="M151" t="s">
        <v>76</v>
      </c>
      <c r="N151" t="s">
        <v>216</v>
      </c>
      <c r="O151" s="57">
        <v>46240.605509259258</v>
      </c>
      <c r="P151" s="57">
        <v>46241.546203703707</v>
      </c>
      <c r="Q151">
        <v>69360066</v>
      </c>
      <c r="S151">
        <v>152606246389</v>
      </c>
      <c r="T151" t="s">
        <v>1512</v>
      </c>
      <c r="U151" t="s">
        <v>1513</v>
      </c>
      <c r="V151" t="s">
        <v>1514</v>
      </c>
      <c r="Z151">
        <v>111.931556452644</v>
      </c>
      <c r="AA151">
        <v>-8.0796325447702806</v>
      </c>
      <c r="AB151" t="s">
        <v>1515</v>
      </c>
      <c r="AC151" t="s">
        <v>237</v>
      </c>
      <c r="AL151" t="s">
        <v>218</v>
      </c>
      <c r="AM151" t="s">
        <v>1516</v>
      </c>
      <c r="AN151" t="s">
        <v>6</v>
      </c>
      <c r="AO151" s="57">
        <v>46181.611122685186</v>
      </c>
      <c r="AP151" s="57">
        <v>46241.541666666664</v>
      </c>
      <c r="AR151" t="s">
        <v>219</v>
      </c>
      <c r="AS151" t="s">
        <v>301</v>
      </c>
      <c r="AT151" t="s">
        <v>231</v>
      </c>
      <c r="AU151">
        <v>20260807</v>
      </c>
      <c r="AV151" t="s">
        <v>222</v>
      </c>
      <c r="AW151" t="s">
        <v>1010</v>
      </c>
      <c r="AX151" t="s">
        <v>223</v>
      </c>
      <c r="BA151" s="57">
        <v>46241.541666666664</v>
      </c>
      <c r="BB151" t="s">
        <v>1516</v>
      </c>
      <c r="BC151">
        <v>2026</v>
      </c>
      <c r="BD151">
        <v>8</v>
      </c>
      <c r="BE151">
        <v>7</v>
      </c>
      <c r="BF151" s="6">
        <f t="shared" si="6"/>
        <v>46241</v>
      </c>
      <c r="BG151">
        <f t="shared" si="7"/>
        <v>-0.54166666666424135</v>
      </c>
      <c r="BH151" t="str">
        <f t="shared" si="8"/>
        <v>COMPLY</v>
      </c>
      <c r="BI151" t="str">
        <f>VLOOKUP(H151,Sheet2!$A$1:$B$270,2,FALSE)</f>
        <v>BLITAR</v>
      </c>
    </row>
    <row r="152" spans="1:61">
      <c r="A152">
        <v>151</v>
      </c>
      <c r="B152">
        <v>1002519142</v>
      </c>
      <c r="C152">
        <v>3</v>
      </c>
      <c r="D152" t="s">
        <v>42</v>
      </c>
      <c r="E152">
        <v>5</v>
      </c>
      <c r="F152" t="s">
        <v>233</v>
      </c>
      <c r="G152" t="s">
        <v>101</v>
      </c>
      <c r="H152" t="s">
        <v>306</v>
      </c>
      <c r="I152" t="s">
        <v>213</v>
      </c>
      <c r="J152" t="s">
        <v>214</v>
      </c>
      <c r="K152" t="s">
        <v>149</v>
      </c>
      <c r="M152" t="s">
        <v>76</v>
      </c>
      <c r="N152" t="s">
        <v>216</v>
      </c>
      <c r="O152" s="57">
        <v>46245.416319444441</v>
      </c>
      <c r="P152" s="57">
        <v>46245.620393518519</v>
      </c>
      <c r="Q152">
        <v>69360620</v>
      </c>
      <c r="S152">
        <v>152332252843</v>
      </c>
      <c r="T152" t="s">
        <v>5520</v>
      </c>
      <c r="U152" t="s">
        <v>6996</v>
      </c>
      <c r="V152" t="s">
        <v>6997</v>
      </c>
      <c r="Z152">
        <v>112.66597</v>
      </c>
      <c r="AA152">
        <v>-7.3647999999999998</v>
      </c>
      <c r="AB152" t="s">
        <v>5523</v>
      </c>
      <c r="AL152" t="s">
        <v>218</v>
      </c>
      <c r="AM152" t="s">
        <v>4853</v>
      </c>
      <c r="AN152" t="s">
        <v>6</v>
      </c>
      <c r="AO152" s="57">
        <v>46334.42396990741</v>
      </c>
      <c r="AR152" t="s">
        <v>219</v>
      </c>
      <c r="AS152" t="s">
        <v>306</v>
      </c>
      <c r="AT152" t="s">
        <v>231</v>
      </c>
      <c r="AU152">
        <v>20260811</v>
      </c>
      <c r="AV152" t="s">
        <v>222</v>
      </c>
      <c r="AW152" t="s">
        <v>561</v>
      </c>
      <c r="AX152" t="s">
        <v>223</v>
      </c>
      <c r="BA152" s="57">
        <v>46245.291666666664</v>
      </c>
      <c r="BB152" t="s">
        <v>4853</v>
      </c>
      <c r="BC152">
        <v>2026</v>
      </c>
      <c r="BD152">
        <v>8</v>
      </c>
      <c r="BE152">
        <v>11</v>
      </c>
      <c r="BF152" s="6">
        <f t="shared" si="6"/>
        <v>46245</v>
      </c>
      <c r="BG152">
        <f t="shared" si="7"/>
        <v>-0.29166666666424135</v>
      </c>
      <c r="BH152" t="str">
        <f t="shared" si="8"/>
        <v>COMPLY</v>
      </c>
      <c r="BI152" t="str">
        <f>VLOOKUP(H152,Sheet2!$A$1:$B$270,2,FALSE)</f>
        <v>SIDOARJO</v>
      </c>
    </row>
    <row r="153" spans="1:61">
      <c r="A153">
        <v>152</v>
      </c>
      <c r="B153">
        <v>1002524081</v>
      </c>
      <c r="C153">
        <v>3</v>
      </c>
      <c r="D153" t="s">
        <v>55</v>
      </c>
      <c r="E153">
        <v>5</v>
      </c>
      <c r="F153" t="s">
        <v>313</v>
      </c>
      <c r="G153" t="s">
        <v>126</v>
      </c>
      <c r="H153" t="s">
        <v>363</v>
      </c>
      <c r="I153" t="s">
        <v>213</v>
      </c>
      <c r="J153" t="s">
        <v>214</v>
      </c>
      <c r="K153" t="s">
        <v>149</v>
      </c>
      <c r="L153" t="s">
        <v>215</v>
      </c>
      <c r="M153" t="s">
        <v>76</v>
      </c>
      <c r="N153" t="s">
        <v>216</v>
      </c>
      <c r="O153" s="57">
        <v>46247.515925925924</v>
      </c>
      <c r="P153" s="57">
        <v>46248.519618055558</v>
      </c>
      <c r="Q153">
        <v>69365043</v>
      </c>
      <c r="S153">
        <v>152310255738</v>
      </c>
      <c r="T153" t="s">
        <v>8871</v>
      </c>
      <c r="U153" t="s">
        <v>10097</v>
      </c>
      <c r="V153" t="s">
        <v>8872</v>
      </c>
      <c r="Z153">
        <v>112.78067406266899</v>
      </c>
      <c r="AA153">
        <v>-7.3178209122475399</v>
      </c>
      <c r="AB153" t="s">
        <v>8873</v>
      </c>
      <c r="AC153" t="s">
        <v>217</v>
      </c>
      <c r="AL153" t="s">
        <v>218</v>
      </c>
      <c r="AM153" t="s">
        <v>8874</v>
      </c>
      <c r="AN153" t="s">
        <v>6</v>
      </c>
      <c r="AO153" t="s">
        <v>8875</v>
      </c>
      <c r="AP153" s="57">
        <v>46248.541666666664</v>
      </c>
      <c r="AR153" t="s">
        <v>219</v>
      </c>
      <c r="AS153" t="s">
        <v>363</v>
      </c>
      <c r="AT153" t="s">
        <v>231</v>
      </c>
      <c r="AU153">
        <v>20260814</v>
      </c>
      <c r="AV153" t="s">
        <v>222</v>
      </c>
      <c r="AW153" t="s">
        <v>1014</v>
      </c>
      <c r="AX153" t="s">
        <v>223</v>
      </c>
      <c r="BA153" s="57">
        <v>46248.541666666664</v>
      </c>
      <c r="BB153" t="s">
        <v>8874</v>
      </c>
      <c r="BC153">
        <v>2026</v>
      </c>
      <c r="BD153">
        <v>8</v>
      </c>
      <c r="BE153">
        <v>14</v>
      </c>
      <c r="BF153" s="6">
        <f t="shared" si="6"/>
        <v>46248</v>
      </c>
      <c r="BG153">
        <f t="shared" si="7"/>
        <v>-0.54166666666424135</v>
      </c>
      <c r="BH153" t="str">
        <f t="shared" si="8"/>
        <v>COMPLY</v>
      </c>
      <c r="BI153" t="str">
        <f>VLOOKUP(H153,Sheet2!$A$1:$B$270,2,FALSE)</f>
        <v>SURABAYA SELATAN</v>
      </c>
    </row>
    <row r="154" spans="1:61">
      <c r="A154">
        <v>153</v>
      </c>
      <c r="B154">
        <v>1002512181</v>
      </c>
      <c r="C154">
        <v>3</v>
      </c>
      <c r="D154" t="s">
        <v>42</v>
      </c>
      <c r="E154">
        <v>5</v>
      </c>
      <c r="F154" t="s">
        <v>102</v>
      </c>
      <c r="G154" t="s">
        <v>100</v>
      </c>
      <c r="H154" t="s">
        <v>282</v>
      </c>
      <c r="I154" t="s">
        <v>213</v>
      </c>
      <c r="J154" t="s">
        <v>214</v>
      </c>
      <c r="K154" t="s">
        <v>149</v>
      </c>
      <c r="L154" t="s">
        <v>215</v>
      </c>
      <c r="M154" t="s">
        <v>76</v>
      </c>
      <c r="N154" t="s">
        <v>216</v>
      </c>
      <c r="O154" s="57">
        <v>46240.497870370367</v>
      </c>
      <c r="P154" s="57">
        <v>46242.739108796297</v>
      </c>
      <c r="Q154">
        <v>69359861</v>
      </c>
      <c r="S154">
        <v>152507225601</v>
      </c>
      <c r="T154" t="s">
        <v>1527</v>
      </c>
      <c r="U154" t="s">
        <v>1528</v>
      </c>
      <c r="V154" t="s">
        <v>1529</v>
      </c>
      <c r="Z154">
        <v>113.93269100000001</v>
      </c>
      <c r="AA154">
        <v>-7.939152</v>
      </c>
      <c r="AB154" t="s">
        <v>1530</v>
      </c>
      <c r="AC154" t="s">
        <v>237</v>
      </c>
      <c r="AL154" t="s">
        <v>218</v>
      </c>
      <c r="AM154" t="s">
        <v>1531</v>
      </c>
      <c r="AN154" t="s">
        <v>6</v>
      </c>
      <c r="AO154" s="57">
        <v>46181.507314814815</v>
      </c>
      <c r="AP154" s="57">
        <v>46242.333333333336</v>
      </c>
      <c r="AR154" t="s">
        <v>219</v>
      </c>
      <c r="AS154" t="s">
        <v>282</v>
      </c>
      <c r="AT154" t="s">
        <v>231</v>
      </c>
      <c r="AU154">
        <v>20260808</v>
      </c>
      <c r="AV154" t="s">
        <v>222</v>
      </c>
      <c r="AW154" t="s">
        <v>1020</v>
      </c>
      <c r="AX154" t="s">
        <v>223</v>
      </c>
      <c r="BA154" s="57">
        <v>46242.333333333336</v>
      </c>
      <c r="BB154" t="s">
        <v>1531</v>
      </c>
      <c r="BC154">
        <v>2026</v>
      </c>
      <c r="BD154">
        <v>8</v>
      </c>
      <c r="BE154">
        <v>8</v>
      </c>
      <c r="BF154" s="6">
        <f t="shared" si="6"/>
        <v>46242</v>
      </c>
      <c r="BG154">
        <f t="shared" si="7"/>
        <v>-0.33333333333575865</v>
      </c>
      <c r="BH154" t="str">
        <f t="shared" si="8"/>
        <v>COMPLY</v>
      </c>
      <c r="BI154" t="str">
        <f>VLOOKUP(H154,Sheet2!$A$1:$B$270,2,FALSE)</f>
        <v>JEMBER</v>
      </c>
    </row>
    <row r="155" spans="1:61">
      <c r="A155">
        <v>154</v>
      </c>
      <c r="B155">
        <v>1002512235</v>
      </c>
      <c r="C155">
        <v>3</v>
      </c>
      <c r="D155" t="s">
        <v>59</v>
      </c>
      <c r="E155">
        <v>4</v>
      </c>
      <c r="F155" t="s">
        <v>224</v>
      </c>
      <c r="G155" t="s">
        <v>607</v>
      </c>
      <c r="H155" t="s">
        <v>964</v>
      </c>
      <c r="I155" t="s">
        <v>213</v>
      </c>
      <c r="J155" t="s">
        <v>214</v>
      </c>
      <c r="K155" t="s">
        <v>149</v>
      </c>
      <c r="M155" t="s">
        <v>76</v>
      </c>
      <c r="N155" t="s">
        <v>216</v>
      </c>
      <c r="O155" s="57">
        <v>46240.520925925928</v>
      </c>
      <c r="P155" s="57">
        <v>46241.643182870372</v>
      </c>
      <c r="Q155">
        <v>69359898</v>
      </c>
      <c r="S155">
        <v>141362105180</v>
      </c>
      <c r="T155" t="s">
        <v>1542</v>
      </c>
      <c r="U155" t="s">
        <v>1543</v>
      </c>
      <c r="V155" t="s">
        <v>1544</v>
      </c>
      <c r="Z155">
        <v>109.044604336372</v>
      </c>
      <c r="AA155">
        <v>-7.6649099393786297</v>
      </c>
      <c r="AB155" t="s">
        <v>1545</v>
      </c>
      <c r="AC155" t="s">
        <v>291</v>
      </c>
      <c r="AL155" t="s">
        <v>218</v>
      </c>
      <c r="AM155" t="s">
        <v>1546</v>
      </c>
      <c r="AN155" t="s">
        <v>6</v>
      </c>
      <c r="AO155" s="57">
        <v>46181.52789351852</v>
      </c>
      <c r="AP155" s="57">
        <v>46242.666666666664</v>
      </c>
      <c r="AR155" t="s">
        <v>219</v>
      </c>
      <c r="AS155" t="s">
        <v>964</v>
      </c>
      <c r="AT155" t="s">
        <v>231</v>
      </c>
      <c r="AU155">
        <v>20260807</v>
      </c>
      <c r="AV155" t="s">
        <v>222</v>
      </c>
      <c r="AW155" t="s">
        <v>634</v>
      </c>
      <c r="AX155" t="s">
        <v>223</v>
      </c>
      <c r="BA155" s="57">
        <v>46242.666666666664</v>
      </c>
      <c r="BB155" t="s">
        <v>1546</v>
      </c>
      <c r="BC155">
        <v>2026</v>
      </c>
      <c r="BD155">
        <v>8</v>
      </c>
      <c r="BE155">
        <v>7</v>
      </c>
      <c r="BF155" s="6">
        <f t="shared" si="6"/>
        <v>46241</v>
      </c>
      <c r="BG155">
        <f t="shared" si="7"/>
        <v>-1.6666666666642413</v>
      </c>
      <c r="BH155" t="str">
        <f t="shared" si="8"/>
        <v>COMPLY</v>
      </c>
      <c r="BI155" t="e">
        <f>VLOOKUP(H155,Sheet2!$A$1:$B$270,2,FALSE)</f>
        <v>#N/A</v>
      </c>
    </row>
    <row r="156" spans="1:61">
      <c r="A156">
        <v>155</v>
      </c>
      <c r="B156">
        <v>1002519839</v>
      </c>
      <c r="C156">
        <v>3</v>
      </c>
      <c r="D156" t="s">
        <v>38</v>
      </c>
      <c r="E156">
        <v>5</v>
      </c>
      <c r="F156" t="s">
        <v>250</v>
      </c>
      <c r="G156" t="s">
        <v>87</v>
      </c>
      <c r="H156" t="s">
        <v>362</v>
      </c>
      <c r="I156" t="s">
        <v>213</v>
      </c>
      <c r="J156" t="s">
        <v>214</v>
      </c>
      <c r="K156" t="s">
        <v>149</v>
      </c>
      <c r="M156" t="s">
        <v>76</v>
      </c>
      <c r="N156" t="s">
        <v>216</v>
      </c>
      <c r="O156" s="57">
        <v>46245.554409722223</v>
      </c>
      <c r="P156" s="57">
        <v>46245.849050925928</v>
      </c>
      <c r="Q156">
        <v>69361856</v>
      </c>
      <c r="S156">
        <v>152707239232</v>
      </c>
      <c r="T156" t="s">
        <v>5906</v>
      </c>
      <c r="U156" t="s">
        <v>6998</v>
      </c>
      <c r="V156" t="s">
        <v>6999</v>
      </c>
      <c r="Z156">
        <v>112.53859180000001</v>
      </c>
      <c r="AA156">
        <v>-7.9108983999999998</v>
      </c>
      <c r="AB156" t="s">
        <v>5909</v>
      </c>
      <c r="AC156" t="s">
        <v>290</v>
      </c>
      <c r="AL156" t="s">
        <v>218</v>
      </c>
      <c r="AM156" t="s">
        <v>7000</v>
      </c>
      <c r="AN156" t="s">
        <v>6</v>
      </c>
      <c r="AO156" s="57">
        <v>46334.569282407407</v>
      </c>
      <c r="AR156" t="s">
        <v>219</v>
      </c>
      <c r="AS156" t="s">
        <v>362</v>
      </c>
      <c r="AT156" t="s">
        <v>231</v>
      </c>
      <c r="AU156">
        <v>20260811</v>
      </c>
      <c r="AV156" t="s">
        <v>222</v>
      </c>
      <c r="AW156" t="s">
        <v>561</v>
      </c>
      <c r="AX156" t="s">
        <v>223</v>
      </c>
      <c r="BA156" s="57">
        <v>46245.291666666664</v>
      </c>
      <c r="BB156" t="s">
        <v>7000</v>
      </c>
      <c r="BC156">
        <v>2026</v>
      </c>
      <c r="BD156">
        <v>8</v>
      </c>
      <c r="BE156">
        <v>11</v>
      </c>
      <c r="BF156" s="6">
        <f t="shared" si="6"/>
        <v>46245</v>
      </c>
      <c r="BG156">
        <f t="shared" si="7"/>
        <v>-0.29166666666424135</v>
      </c>
      <c r="BH156" t="str">
        <f t="shared" si="8"/>
        <v>COMPLY</v>
      </c>
      <c r="BI156" t="str">
        <f>VLOOKUP(H156,Sheet2!$A$1:$B$270,2,FALSE)</f>
        <v>BATU</v>
      </c>
    </row>
    <row r="157" spans="1:61">
      <c r="A157">
        <v>156</v>
      </c>
      <c r="B157">
        <v>1002522614</v>
      </c>
      <c r="C157">
        <v>3</v>
      </c>
      <c r="D157" t="s">
        <v>55</v>
      </c>
      <c r="E157">
        <v>5</v>
      </c>
      <c r="F157" t="s">
        <v>265</v>
      </c>
      <c r="G157" t="s">
        <v>123</v>
      </c>
      <c r="H157" t="s">
        <v>293</v>
      </c>
      <c r="I157" t="s">
        <v>213</v>
      </c>
      <c r="J157" t="s">
        <v>214</v>
      </c>
      <c r="K157" t="s">
        <v>149</v>
      </c>
      <c r="L157" t="s">
        <v>215</v>
      </c>
      <c r="M157" t="s">
        <v>76</v>
      </c>
      <c r="N157" t="s">
        <v>216</v>
      </c>
      <c r="O157" s="57">
        <v>46246.641631944447</v>
      </c>
      <c r="P157" s="57">
        <v>46246.959363425929</v>
      </c>
      <c r="Q157">
        <v>69364433</v>
      </c>
      <c r="S157">
        <v>152401227397</v>
      </c>
      <c r="T157" t="s">
        <v>7960</v>
      </c>
      <c r="U157" t="s">
        <v>7961</v>
      </c>
      <c r="V157" t="s">
        <v>7962</v>
      </c>
      <c r="Z157">
        <v>112.7349265</v>
      </c>
      <c r="AA157">
        <v>-7.2342518999999896</v>
      </c>
      <c r="AB157" t="s">
        <v>7963</v>
      </c>
      <c r="AC157" t="s">
        <v>217</v>
      </c>
      <c r="AL157" t="s">
        <v>218</v>
      </c>
      <c r="AM157" t="s">
        <v>7964</v>
      </c>
      <c r="AN157" t="s">
        <v>6</v>
      </c>
      <c r="AO157" s="57">
        <v>46364.642789351848</v>
      </c>
      <c r="AP157" s="57">
        <v>46248.333333333336</v>
      </c>
      <c r="AR157" t="s">
        <v>219</v>
      </c>
      <c r="AS157" t="s">
        <v>293</v>
      </c>
      <c r="AT157" t="s">
        <v>231</v>
      </c>
      <c r="AU157">
        <v>20260812</v>
      </c>
      <c r="AV157" t="s">
        <v>222</v>
      </c>
      <c r="AW157" t="s">
        <v>1022</v>
      </c>
      <c r="AX157" t="s">
        <v>223</v>
      </c>
      <c r="BA157" s="57">
        <v>46248.333333333336</v>
      </c>
      <c r="BB157" t="s">
        <v>7964</v>
      </c>
      <c r="BC157">
        <v>2026</v>
      </c>
      <c r="BD157">
        <v>8</v>
      </c>
      <c r="BE157">
        <v>12</v>
      </c>
      <c r="BF157" s="6">
        <f t="shared" si="6"/>
        <v>46246</v>
      </c>
      <c r="BG157">
        <f t="shared" si="7"/>
        <v>-2.3333333333357587</v>
      </c>
      <c r="BH157" t="str">
        <f t="shared" si="8"/>
        <v>COMPLY</v>
      </c>
      <c r="BI157" t="str">
        <f>VLOOKUP(H157,Sheet2!$A$1:$B$270,2,FALSE)</f>
        <v>SURABAYA UTARA</v>
      </c>
    </row>
    <row r="158" spans="1:61">
      <c r="A158">
        <v>157</v>
      </c>
      <c r="B158">
        <v>1002508603</v>
      </c>
      <c r="C158">
        <v>3</v>
      </c>
      <c r="D158" t="s">
        <v>45</v>
      </c>
      <c r="E158">
        <v>5</v>
      </c>
      <c r="F158" t="s">
        <v>211</v>
      </c>
      <c r="G158" t="s">
        <v>112</v>
      </c>
      <c r="H158" t="s">
        <v>267</v>
      </c>
      <c r="I158" t="s">
        <v>213</v>
      </c>
      <c r="J158" t="s">
        <v>214</v>
      </c>
      <c r="K158" t="s">
        <v>149</v>
      </c>
      <c r="L158" t="s">
        <v>215</v>
      </c>
      <c r="M158" t="s">
        <v>76</v>
      </c>
      <c r="N158" t="s">
        <v>216</v>
      </c>
      <c r="O158" s="57">
        <v>46238.607592592591</v>
      </c>
      <c r="P158" s="57">
        <v>46240.775671296295</v>
      </c>
      <c r="Q158">
        <v>69358383</v>
      </c>
      <c r="S158">
        <v>172601796799</v>
      </c>
      <c r="T158" t="s">
        <v>1547</v>
      </c>
      <c r="U158" t="s">
        <v>1548</v>
      </c>
      <c r="V158" t="s">
        <v>1549</v>
      </c>
      <c r="Z158">
        <v>116.11249789999999</v>
      </c>
      <c r="AA158">
        <v>-8.5882553000000001</v>
      </c>
      <c r="AB158" t="s">
        <v>1550</v>
      </c>
      <c r="AC158" t="s">
        <v>217</v>
      </c>
      <c r="AL158" t="s">
        <v>218</v>
      </c>
      <c r="AM158" t="s">
        <v>1551</v>
      </c>
      <c r="AN158" t="s">
        <v>6</v>
      </c>
      <c r="AO158" s="57">
        <v>46120.611273148148</v>
      </c>
      <c r="AP158" s="57">
        <v>46240.625</v>
      </c>
      <c r="AR158" t="s">
        <v>219</v>
      </c>
      <c r="AS158" t="s">
        <v>267</v>
      </c>
      <c r="AT158" t="s">
        <v>231</v>
      </c>
      <c r="AU158">
        <v>20260806</v>
      </c>
      <c r="AV158" t="s">
        <v>222</v>
      </c>
      <c r="AW158" t="s">
        <v>1012</v>
      </c>
      <c r="AX158" t="s">
        <v>223</v>
      </c>
      <c r="BA158" s="57">
        <v>46240.625</v>
      </c>
      <c r="BB158" t="s">
        <v>1551</v>
      </c>
      <c r="BC158">
        <v>2026</v>
      </c>
      <c r="BD158">
        <v>8</v>
      </c>
      <c r="BE158">
        <v>6</v>
      </c>
      <c r="BF158" s="6">
        <f t="shared" si="6"/>
        <v>46240</v>
      </c>
      <c r="BG158">
        <f t="shared" si="7"/>
        <v>-0.625</v>
      </c>
      <c r="BH158" t="str">
        <f t="shared" si="8"/>
        <v>COMPLY</v>
      </c>
      <c r="BI158" t="str">
        <f>VLOOKUP(H158,Sheet2!$A$1:$B$270,2,FALSE)</f>
        <v>MATARAM</v>
      </c>
    </row>
    <row r="159" spans="1:61">
      <c r="A159">
        <v>158</v>
      </c>
      <c r="B159">
        <v>1002530856</v>
      </c>
      <c r="C159">
        <v>3</v>
      </c>
      <c r="D159" t="s">
        <v>38</v>
      </c>
      <c r="E159">
        <v>5</v>
      </c>
      <c r="F159" t="s">
        <v>250</v>
      </c>
      <c r="G159" t="s">
        <v>87</v>
      </c>
      <c r="H159" t="s">
        <v>251</v>
      </c>
      <c r="I159" t="s">
        <v>213</v>
      </c>
      <c r="J159" t="s">
        <v>214</v>
      </c>
      <c r="K159" t="s">
        <v>149</v>
      </c>
      <c r="L159" t="s">
        <v>215</v>
      </c>
      <c r="M159" t="s">
        <v>240</v>
      </c>
      <c r="N159" t="s">
        <v>216</v>
      </c>
      <c r="O159" s="57">
        <v>46251.547881944447</v>
      </c>
      <c r="P159" s="57">
        <v>46251.548634259256</v>
      </c>
      <c r="Q159">
        <v>69368094</v>
      </c>
      <c r="S159">
        <v>152702232261</v>
      </c>
      <c r="T159" t="s">
        <v>10098</v>
      </c>
      <c r="U159" t="s">
        <v>10099</v>
      </c>
      <c r="V159" t="s">
        <v>10100</v>
      </c>
      <c r="Z159">
        <v>112.649358983692</v>
      </c>
      <c r="AA159">
        <v>-7.96245309600212</v>
      </c>
      <c r="AB159" t="s">
        <v>10101</v>
      </c>
      <c r="AC159" t="s">
        <v>237</v>
      </c>
      <c r="AL159" t="s">
        <v>218</v>
      </c>
      <c r="AM159" t="s">
        <v>10102</v>
      </c>
      <c r="AN159" t="s">
        <v>6</v>
      </c>
      <c r="AO159" t="s">
        <v>9904</v>
      </c>
      <c r="AP159" s="57">
        <v>46252.541666666664</v>
      </c>
      <c r="AR159" t="s">
        <v>241</v>
      </c>
      <c r="AS159" t="s">
        <v>251</v>
      </c>
      <c r="AT159" t="s">
        <v>231</v>
      </c>
      <c r="AV159" t="s">
        <v>240</v>
      </c>
      <c r="AW159" t="s">
        <v>1012</v>
      </c>
      <c r="AX159" t="s">
        <v>223</v>
      </c>
      <c r="BA159" s="57">
        <v>46252.541666666664</v>
      </c>
      <c r="BB159" t="s">
        <v>10102</v>
      </c>
      <c r="BF159" s="6" t="e">
        <f t="shared" si="6"/>
        <v>#NUM!</v>
      </c>
      <c r="BG159" t="e">
        <f t="shared" si="7"/>
        <v>#NUM!</v>
      </c>
      <c r="BH159" t="e">
        <f t="shared" si="8"/>
        <v>#NUM!</v>
      </c>
      <c r="BI159" t="str">
        <f>VLOOKUP(H159,Sheet2!$A$1:$B$270,2,FALSE)</f>
        <v>BATU</v>
      </c>
    </row>
    <row r="160" spans="1:61">
      <c r="A160">
        <v>159</v>
      </c>
      <c r="B160">
        <v>1002521771</v>
      </c>
      <c r="C160">
        <v>3</v>
      </c>
      <c r="D160" t="s">
        <v>38</v>
      </c>
      <c r="E160">
        <v>5</v>
      </c>
      <c r="F160" t="s">
        <v>90</v>
      </c>
      <c r="G160" t="s">
        <v>93</v>
      </c>
      <c r="H160" t="s">
        <v>302</v>
      </c>
      <c r="I160" t="s">
        <v>213</v>
      </c>
      <c r="J160" t="s">
        <v>214</v>
      </c>
      <c r="K160" t="s">
        <v>149</v>
      </c>
      <c r="L160" t="s">
        <v>215</v>
      </c>
      <c r="M160" t="s">
        <v>76</v>
      </c>
      <c r="N160" t="s">
        <v>216</v>
      </c>
      <c r="O160" s="57">
        <v>46246.474270833336</v>
      </c>
      <c r="P160" s="57">
        <v>46247.473773148151</v>
      </c>
      <c r="Q160">
        <v>69364069</v>
      </c>
      <c r="S160">
        <v>152611229877</v>
      </c>
      <c r="T160" t="s">
        <v>7965</v>
      </c>
      <c r="U160" t="s">
        <v>7966</v>
      </c>
      <c r="V160" t="s">
        <v>7967</v>
      </c>
      <c r="Z160">
        <v>111.9366151</v>
      </c>
      <c r="AA160">
        <v>-7.6817688000000004</v>
      </c>
      <c r="AB160" t="s">
        <v>7968</v>
      </c>
      <c r="AC160" t="s">
        <v>217</v>
      </c>
      <c r="AL160" t="s">
        <v>218</v>
      </c>
      <c r="AM160" t="s">
        <v>7969</v>
      </c>
      <c r="AN160" t="s">
        <v>6</v>
      </c>
      <c r="AO160" s="57">
        <v>46364.486018518517</v>
      </c>
      <c r="AP160" s="57">
        <v>46247.333333333336</v>
      </c>
      <c r="AR160" t="s">
        <v>219</v>
      </c>
      <c r="AS160" t="s">
        <v>302</v>
      </c>
      <c r="AT160" t="s">
        <v>231</v>
      </c>
      <c r="AU160">
        <v>20260813</v>
      </c>
      <c r="AV160" t="s">
        <v>222</v>
      </c>
      <c r="AW160" t="s">
        <v>1010</v>
      </c>
      <c r="AX160" t="s">
        <v>223</v>
      </c>
      <c r="BA160" s="57">
        <v>46247.333333333336</v>
      </c>
      <c r="BB160" t="s">
        <v>7969</v>
      </c>
      <c r="BC160">
        <v>2026</v>
      </c>
      <c r="BD160">
        <v>8</v>
      </c>
      <c r="BE160">
        <v>13</v>
      </c>
      <c r="BF160" s="6">
        <f t="shared" si="6"/>
        <v>46247</v>
      </c>
      <c r="BG160">
        <f t="shared" si="7"/>
        <v>-0.33333333333575865</v>
      </c>
      <c r="BH160" t="str">
        <f t="shared" si="8"/>
        <v>COMPLY</v>
      </c>
      <c r="BI160" t="str">
        <f>VLOOKUP(H160,Sheet2!$A$1:$B$270,2,FALSE)</f>
        <v>NGANJUK</v>
      </c>
    </row>
    <row r="161" spans="1:61">
      <c r="A161">
        <v>160</v>
      </c>
      <c r="B161">
        <v>1002528734</v>
      </c>
      <c r="C161">
        <v>3</v>
      </c>
      <c r="D161" t="s">
        <v>59</v>
      </c>
      <c r="E161">
        <v>4</v>
      </c>
      <c r="F161" t="s">
        <v>243</v>
      </c>
      <c r="G161" t="s">
        <v>261</v>
      </c>
      <c r="H161" t="s">
        <v>262</v>
      </c>
      <c r="I161" t="s">
        <v>213</v>
      </c>
      <c r="J161" t="s">
        <v>214</v>
      </c>
      <c r="K161" t="s">
        <v>149</v>
      </c>
      <c r="L161" t="s">
        <v>215</v>
      </c>
      <c r="M161" t="s">
        <v>76</v>
      </c>
      <c r="N161" t="s">
        <v>216</v>
      </c>
      <c r="O161" s="57">
        <v>46249.702048611114</v>
      </c>
      <c r="P161" s="57">
        <v>46250.521203703705</v>
      </c>
      <c r="Q161">
        <v>69367142</v>
      </c>
      <c r="S161">
        <v>141373127458</v>
      </c>
      <c r="T161" t="s">
        <v>10103</v>
      </c>
      <c r="U161" t="s">
        <v>10104</v>
      </c>
      <c r="V161" t="s">
        <v>10105</v>
      </c>
      <c r="Z161">
        <v>109.867305</v>
      </c>
      <c r="AA161">
        <v>-7.4085710000000002</v>
      </c>
      <c r="AB161" t="s">
        <v>10106</v>
      </c>
      <c r="AC161" t="s">
        <v>237</v>
      </c>
      <c r="AL161" t="s">
        <v>218</v>
      </c>
      <c r="AM161" t="s">
        <v>10107</v>
      </c>
      <c r="AN161" t="s">
        <v>6</v>
      </c>
      <c r="AO161" t="s">
        <v>10108</v>
      </c>
      <c r="AP161" s="57">
        <v>46250.541666666664</v>
      </c>
      <c r="AR161" t="s">
        <v>219</v>
      </c>
      <c r="AS161" t="s">
        <v>262</v>
      </c>
      <c r="AT161" t="s">
        <v>231</v>
      </c>
      <c r="AU161">
        <v>20260816</v>
      </c>
      <c r="AV161" t="s">
        <v>222</v>
      </c>
      <c r="AW161" t="s">
        <v>1014</v>
      </c>
      <c r="AX161" t="s">
        <v>223</v>
      </c>
      <c r="BA161" s="57">
        <v>46250.541666666664</v>
      </c>
      <c r="BB161" t="s">
        <v>10107</v>
      </c>
      <c r="BC161">
        <v>2026</v>
      </c>
      <c r="BD161">
        <v>8</v>
      </c>
      <c r="BE161">
        <v>16</v>
      </c>
      <c r="BF161" s="6">
        <f t="shared" si="6"/>
        <v>46250</v>
      </c>
      <c r="BG161">
        <f t="shared" si="7"/>
        <v>-0.54166666666424135</v>
      </c>
      <c r="BH161" t="str">
        <f t="shared" si="8"/>
        <v>COMPLY</v>
      </c>
      <c r="BI161" t="e">
        <f>VLOOKUP(H161,Sheet2!$A$1:$B$270,2,FALSE)</f>
        <v>#N/A</v>
      </c>
    </row>
    <row r="162" spans="1:61">
      <c r="A162">
        <v>161</v>
      </c>
      <c r="B162">
        <v>1002515528</v>
      </c>
      <c r="C162">
        <v>3</v>
      </c>
      <c r="D162" t="s">
        <v>59</v>
      </c>
      <c r="E162">
        <v>4</v>
      </c>
      <c r="F162" t="s">
        <v>567</v>
      </c>
      <c r="G162" t="s">
        <v>1001</v>
      </c>
      <c r="H162" t="s">
        <v>1002</v>
      </c>
      <c r="I162" t="s">
        <v>9798</v>
      </c>
      <c r="J162" t="s">
        <v>214</v>
      </c>
      <c r="K162" t="s">
        <v>149</v>
      </c>
      <c r="M162" t="s">
        <v>10109</v>
      </c>
      <c r="N162" t="s">
        <v>9799</v>
      </c>
      <c r="O162" s="57">
        <v>46241.863483796296</v>
      </c>
      <c r="P162" s="57">
        <v>46246.414178240739</v>
      </c>
      <c r="Q162">
        <v>69361184</v>
      </c>
      <c r="S162">
        <v>143135115052</v>
      </c>
      <c r="T162" t="s">
        <v>10110</v>
      </c>
      <c r="U162" t="s">
        <v>10111</v>
      </c>
      <c r="V162" t="s">
        <v>10112</v>
      </c>
      <c r="Z162">
        <v>110.709796510828</v>
      </c>
      <c r="AA162">
        <v>-7.9692525639340097</v>
      </c>
      <c r="AB162" t="s">
        <v>9803</v>
      </c>
      <c r="AC162" t="s">
        <v>9804</v>
      </c>
      <c r="AL162" t="s">
        <v>218</v>
      </c>
      <c r="AM162" t="s">
        <v>9803</v>
      </c>
      <c r="AN162" t="s">
        <v>6</v>
      </c>
      <c r="AO162" s="57">
        <v>46211.871504629627</v>
      </c>
      <c r="AQ162" t="s">
        <v>564</v>
      </c>
      <c r="AR162" t="s">
        <v>12</v>
      </c>
      <c r="AS162" t="s">
        <v>1002</v>
      </c>
      <c r="AT162" t="s">
        <v>231</v>
      </c>
      <c r="AV162" t="s">
        <v>10113</v>
      </c>
      <c r="AW162" t="s">
        <v>9797</v>
      </c>
      <c r="AX162" t="s">
        <v>223</v>
      </c>
      <c r="BA162" s="57">
        <v>46244.5625</v>
      </c>
      <c r="BB162" t="s">
        <v>9803</v>
      </c>
      <c r="BF162" s="6" t="e">
        <f t="shared" si="6"/>
        <v>#NUM!</v>
      </c>
      <c r="BG162" t="e">
        <f t="shared" si="7"/>
        <v>#NUM!</v>
      </c>
      <c r="BH162" t="e">
        <f t="shared" si="8"/>
        <v>#NUM!</v>
      </c>
      <c r="BI162" t="e">
        <f>VLOOKUP(H162,Sheet2!$A$1:$B$270,2,FALSE)</f>
        <v>#N/A</v>
      </c>
    </row>
    <row r="163" spans="1:61">
      <c r="A163">
        <v>162</v>
      </c>
      <c r="B163">
        <v>1002524981</v>
      </c>
      <c r="C163">
        <v>3</v>
      </c>
      <c r="D163" t="s">
        <v>59</v>
      </c>
      <c r="E163">
        <v>4</v>
      </c>
      <c r="F163" t="s">
        <v>243</v>
      </c>
      <c r="G163" t="s">
        <v>557</v>
      </c>
      <c r="H163" t="s">
        <v>8876</v>
      </c>
      <c r="I163" t="s">
        <v>213</v>
      </c>
      <c r="J163" t="s">
        <v>214</v>
      </c>
      <c r="K163" t="s">
        <v>149</v>
      </c>
      <c r="L163" t="s">
        <v>215</v>
      </c>
      <c r="M163" t="s">
        <v>76</v>
      </c>
      <c r="N163" t="s">
        <v>216</v>
      </c>
      <c r="O163" s="57">
        <v>46247.693020833336</v>
      </c>
      <c r="P163" s="57">
        <v>46248.632372685184</v>
      </c>
      <c r="Q163">
        <v>69365442</v>
      </c>
      <c r="S163">
        <v>146140112273</v>
      </c>
      <c r="T163" t="s">
        <v>8877</v>
      </c>
      <c r="U163" t="s">
        <v>8878</v>
      </c>
      <c r="V163" t="s">
        <v>8879</v>
      </c>
      <c r="Z163">
        <v>109.48226099999999</v>
      </c>
      <c r="AA163">
        <v>-7.6099240000000004</v>
      </c>
      <c r="AB163" t="s">
        <v>8880</v>
      </c>
      <c r="AC163" t="s">
        <v>237</v>
      </c>
      <c r="AL163" t="s">
        <v>218</v>
      </c>
      <c r="AM163" t="s">
        <v>8881</v>
      </c>
      <c r="AN163" t="s">
        <v>6</v>
      </c>
      <c r="AO163" t="s">
        <v>8882</v>
      </c>
      <c r="AP163" s="57">
        <v>46252.541666666664</v>
      </c>
      <c r="AR163" t="s">
        <v>219</v>
      </c>
      <c r="AS163" t="s">
        <v>8876</v>
      </c>
      <c r="AT163" t="s">
        <v>231</v>
      </c>
      <c r="AU163">
        <v>20260814</v>
      </c>
      <c r="AV163" t="s">
        <v>222</v>
      </c>
      <c r="AW163" t="s">
        <v>1014</v>
      </c>
      <c r="AX163" t="s">
        <v>223</v>
      </c>
      <c r="BA163" s="57">
        <v>46252.541666666664</v>
      </c>
      <c r="BB163" t="s">
        <v>8881</v>
      </c>
      <c r="BC163">
        <v>2026</v>
      </c>
      <c r="BD163">
        <v>8</v>
      </c>
      <c r="BE163">
        <v>14</v>
      </c>
      <c r="BF163" s="6">
        <f t="shared" si="6"/>
        <v>46248</v>
      </c>
      <c r="BG163">
        <f t="shared" si="7"/>
        <v>-4.5416666666642413</v>
      </c>
      <c r="BH163" t="str">
        <f t="shared" si="8"/>
        <v>COMPLY</v>
      </c>
      <c r="BI163" t="e">
        <f>VLOOKUP(H163,Sheet2!$A$1:$B$270,2,FALSE)</f>
        <v>#N/A</v>
      </c>
    </row>
    <row r="164" spans="1:61">
      <c r="A164">
        <v>163</v>
      </c>
      <c r="B164">
        <v>1002520937</v>
      </c>
      <c r="C164">
        <v>3</v>
      </c>
      <c r="D164" t="s">
        <v>55</v>
      </c>
      <c r="E164">
        <v>5</v>
      </c>
      <c r="F164" t="s">
        <v>265</v>
      </c>
      <c r="G164" t="s">
        <v>125</v>
      </c>
      <c r="H164" t="s">
        <v>332</v>
      </c>
      <c r="I164" t="s">
        <v>213</v>
      </c>
      <c r="J164" t="s">
        <v>214</v>
      </c>
      <c r="K164" t="s">
        <v>149</v>
      </c>
      <c r="L164" t="s">
        <v>215</v>
      </c>
      <c r="M164" t="s">
        <v>277</v>
      </c>
      <c r="N164" t="s">
        <v>216</v>
      </c>
      <c r="O164" s="57">
        <v>46245.747870370367</v>
      </c>
      <c r="P164" s="57">
        <v>46246.791087962964</v>
      </c>
      <c r="Q164">
        <v>69363730</v>
      </c>
      <c r="S164">
        <v>152441211299</v>
      </c>
      <c r="T164" t="s">
        <v>7001</v>
      </c>
      <c r="U164" t="s">
        <v>7002</v>
      </c>
      <c r="V164" t="s">
        <v>7003</v>
      </c>
      <c r="Z164">
        <v>112.167616970837</v>
      </c>
      <c r="AA164">
        <v>-7.1605779797101299</v>
      </c>
      <c r="AB164" t="s">
        <v>7004</v>
      </c>
      <c r="AC164" t="s">
        <v>217</v>
      </c>
      <c r="AL164" t="s">
        <v>218</v>
      </c>
      <c r="AM164" t="s">
        <v>7005</v>
      </c>
      <c r="AN164" t="s">
        <v>6</v>
      </c>
      <c r="AO164" s="57">
        <v>46334.757071759261</v>
      </c>
      <c r="AP164" s="57">
        <v>46246.625</v>
      </c>
      <c r="AQ164" t="s">
        <v>248</v>
      </c>
      <c r="AR164" t="s">
        <v>278</v>
      </c>
      <c r="AS164" t="s">
        <v>332</v>
      </c>
      <c r="AT164" t="s">
        <v>231</v>
      </c>
      <c r="AV164" t="s">
        <v>7970</v>
      </c>
      <c r="AW164" t="s">
        <v>1010</v>
      </c>
      <c r="AX164" t="s">
        <v>223</v>
      </c>
      <c r="BA164" s="57">
        <v>46246.625</v>
      </c>
      <c r="BB164" t="s">
        <v>7005</v>
      </c>
      <c r="BF164" s="6" t="e">
        <f t="shared" si="6"/>
        <v>#NUM!</v>
      </c>
      <c r="BG164" t="e">
        <f t="shared" si="7"/>
        <v>#NUM!</v>
      </c>
      <c r="BH164" t="e">
        <f t="shared" si="8"/>
        <v>#NUM!</v>
      </c>
      <c r="BI164" t="str">
        <f>VLOOKUP(H164,Sheet2!$A$1:$B$270,2,FALSE)</f>
        <v>GRESIK</v>
      </c>
    </row>
    <row r="165" spans="1:61">
      <c r="A165">
        <v>164</v>
      </c>
      <c r="B165">
        <v>1002509474</v>
      </c>
      <c r="C165">
        <v>3</v>
      </c>
      <c r="D165" t="s">
        <v>51</v>
      </c>
      <c r="E165">
        <v>4</v>
      </c>
      <c r="F165" t="s">
        <v>235</v>
      </c>
      <c r="G165" t="s">
        <v>957</v>
      </c>
      <c r="H165" t="s">
        <v>1178</v>
      </c>
      <c r="I165" t="s">
        <v>213</v>
      </c>
      <c r="J165" t="s">
        <v>214</v>
      </c>
      <c r="K165" t="s">
        <v>149</v>
      </c>
      <c r="L165" t="s">
        <v>215</v>
      </c>
      <c r="M165" t="s">
        <v>76</v>
      </c>
      <c r="N165" t="s">
        <v>216</v>
      </c>
      <c r="O165" s="57">
        <v>46238.830509259256</v>
      </c>
      <c r="P165" s="57">
        <v>46239.816724537035</v>
      </c>
      <c r="Q165">
        <v>69358700</v>
      </c>
      <c r="S165">
        <v>146517100676</v>
      </c>
      <c r="T165" t="s">
        <v>1565</v>
      </c>
      <c r="U165" t="s">
        <v>1566</v>
      </c>
      <c r="V165" t="s">
        <v>1567</v>
      </c>
      <c r="Z165">
        <v>110.99956090000001</v>
      </c>
      <c r="AA165">
        <v>-7.9862694999999997</v>
      </c>
      <c r="AB165" t="s">
        <v>1568</v>
      </c>
      <c r="AC165" t="s">
        <v>237</v>
      </c>
      <c r="AL165" t="s">
        <v>218</v>
      </c>
      <c r="AM165" t="s">
        <v>1569</v>
      </c>
      <c r="AN165" t="s">
        <v>6</v>
      </c>
      <c r="AO165" s="57">
        <v>46120.840555555558</v>
      </c>
      <c r="AP165" s="57">
        <v>46240.333333333336</v>
      </c>
      <c r="AR165" t="s">
        <v>219</v>
      </c>
      <c r="AS165" t="s">
        <v>1178</v>
      </c>
      <c r="AT165" t="s">
        <v>231</v>
      </c>
      <c r="AU165">
        <v>20260805</v>
      </c>
      <c r="AV165" t="s">
        <v>222</v>
      </c>
      <c r="AW165" t="s">
        <v>1022</v>
      </c>
      <c r="AX165" t="s">
        <v>223</v>
      </c>
      <c r="BA165" s="57">
        <v>46240.333333333336</v>
      </c>
      <c r="BB165" t="s">
        <v>1569</v>
      </c>
      <c r="BC165">
        <v>2026</v>
      </c>
      <c r="BD165">
        <v>8</v>
      </c>
      <c r="BE165">
        <v>5</v>
      </c>
      <c r="BF165" s="6">
        <f t="shared" si="6"/>
        <v>46239</v>
      </c>
      <c r="BG165">
        <f t="shared" si="7"/>
        <v>-1.3333333333357587</v>
      </c>
      <c r="BH165" t="str">
        <f t="shared" si="8"/>
        <v>COMPLY</v>
      </c>
      <c r="BI165" t="e">
        <f>VLOOKUP(H165,Sheet2!$A$1:$B$270,2,FALSE)</f>
        <v>#N/A</v>
      </c>
    </row>
    <row r="166" spans="1:61">
      <c r="A166">
        <v>165</v>
      </c>
      <c r="B166">
        <v>1002515681</v>
      </c>
      <c r="C166">
        <v>3</v>
      </c>
      <c r="D166" t="s">
        <v>51</v>
      </c>
      <c r="E166">
        <v>4</v>
      </c>
      <c r="F166" t="s">
        <v>273</v>
      </c>
      <c r="G166" t="s">
        <v>569</v>
      </c>
      <c r="H166" t="s">
        <v>907</v>
      </c>
      <c r="I166" t="s">
        <v>213</v>
      </c>
      <c r="J166" t="s">
        <v>214</v>
      </c>
      <c r="K166" t="s">
        <v>149</v>
      </c>
      <c r="L166" t="s">
        <v>215</v>
      </c>
      <c r="M166" t="s">
        <v>76</v>
      </c>
      <c r="N166" t="s">
        <v>216</v>
      </c>
      <c r="O166" s="57">
        <v>46242.413842592592</v>
      </c>
      <c r="P166" s="57">
        <v>46244.661643518521</v>
      </c>
      <c r="Q166">
        <v>69361292</v>
      </c>
      <c r="S166">
        <v>142509107225</v>
      </c>
      <c r="T166" t="s">
        <v>4602</v>
      </c>
      <c r="U166" t="s">
        <v>4603</v>
      </c>
      <c r="V166" t="s">
        <v>4604</v>
      </c>
      <c r="Z166">
        <v>111.09495800000001</v>
      </c>
      <c r="AA166">
        <v>-7.0892749999999998</v>
      </c>
      <c r="AB166" t="s">
        <v>4605</v>
      </c>
      <c r="AC166" t="s">
        <v>237</v>
      </c>
      <c r="AL166" t="s">
        <v>218</v>
      </c>
      <c r="AM166" t="s">
        <v>4606</v>
      </c>
      <c r="AN166" t="s">
        <v>6</v>
      </c>
      <c r="AO166" s="57">
        <v>46242.423668981479</v>
      </c>
      <c r="AP166" s="57">
        <v>46244.333333333336</v>
      </c>
      <c r="AR166" t="s">
        <v>219</v>
      </c>
      <c r="AS166" t="s">
        <v>907</v>
      </c>
      <c r="AT166" t="s">
        <v>231</v>
      </c>
      <c r="AU166">
        <v>20260810</v>
      </c>
      <c r="AV166" t="s">
        <v>222</v>
      </c>
      <c r="AW166" t="s">
        <v>1012</v>
      </c>
      <c r="AX166" t="s">
        <v>223</v>
      </c>
      <c r="BA166" s="57">
        <v>46244.333333333336</v>
      </c>
      <c r="BB166" t="s">
        <v>4606</v>
      </c>
      <c r="BC166">
        <v>2026</v>
      </c>
      <c r="BD166">
        <v>8</v>
      </c>
      <c r="BE166">
        <v>10</v>
      </c>
      <c r="BF166" s="6">
        <f t="shared" si="6"/>
        <v>46244</v>
      </c>
      <c r="BG166">
        <f t="shared" si="7"/>
        <v>-0.33333333333575865</v>
      </c>
      <c r="BH166" t="str">
        <f t="shared" si="8"/>
        <v>COMPLY</v>
      </c>
      <c r="BI166" t="e">
        <f>VLOOKUP(H166,Sheet2!$A$1:$B$270,2,FALSE)</f>
        <v>#N/A</v>
      </c>
    </row>
    <row r="167" spans="1:61">
      <c r="A167">
        <v>166</v>
      </c>
      <c r="B167">
        <v>1002519365</v>
      </c>
      <c r="C167">
        <v>3</v>
      </c>
      <c r="D167" t="s">
        <v>51</v>
      </c>
      <c r="E167">
        <v>4</v>
      </c>
      <c r="F167" t="s">
        <v>273</v>
      </c>
      <c r="G167" t="s">
        <v>600</v>
      </c>
      <c r="H167" t="s">
        <v>601</v>
      </c>
      <c r="I167" t="s">
        <v>213</v>
      </c>
      <c r="J167" t="s">
        <v>214</v>
      </c>
      <c r="K167" t="s">
        <v>149</v>
      </c>
      <c r="M167" t="s">
        <v>225</v>
      </c>
      <c r="N167" t="s">
        <v>216</v>
      </c>
      <c r="O167" s="57">
        <v>46245.456157407411</v>
      </c>
      <c r="P167" s="57">
        <v>46252.337893518517</v>
      </c>
      <c r="Q167">
        <v>69363038</v>
      </c>
      <c r="R167">
        <v>2955163019</v>
      </c>
      <c r="S167">
        <v>142570111984</v>
      </c>
      <c r="T167" t="s">
        <v>949</v>
      </c>
      <c r="U167" t="s">
        <v>7006</v>
      </c>
      <c r="V167" t="s">
        <v>10114</v>
      </c>
      <c r="Z167">
        <v>111.23123820000001</v>
      </c>
      <c r="AA167">
        <v>-6.7440157000000003</v>
      </c>
      <c r="AB167" t="s">
        <v>7007</v>
      </c>
      <c r="AC167" t="s">
        <v>226</v>
      </c>
      <c r="AL167" t="s">
        <v>218</v>
      </c>
      <c r="AM167" t="s">
        <v>10115</v>
      </c>
      <c r="AN167" t="s">
        <v>6</v>
      </c>
      <c r="AO167" s="57">
        <v>46334.465520833335</v>
      </c>
      <c r="AP167" s="57">
        <v>46252.333333333336</v>
      </c>
      <c r="AR167" t="s">
        <v>18</v>
      </c>
      <c r="AS167" t="s">
        <v>601</v>
      </c>
      <c r="AT167" t="s">
        <v>231</v>
      </c>
      <c r="AV167" t="s">
        <v>227</v>
      </c>
      <c r="AW167" t="s">
        <v>613</v>
      </c>
      <c r="AX167" t="s">
        <v>223</v>
      </c>
      <c r="BA167" s="57">
        <v>46252.333333333336</v>
      </c>
      <c r="BB167" t="s">
        <v>10115</v>
      </c>
      <c r="BF167" s="6" t="e">
        <f t="shared" si="6"/>
        <v>#NUM!</v>
      </c>
      <c r="BG167" t="e">
        <f t="shared" si="7"/>
        <v>#NUM!</v>
      </c>
      <c r="BH167" t="e">
        <f t="shared" si="8"/>
        <v>#NUM!</v>
      </c>
      <c r="BI167" t="e">
        <f>VLOOKUP(H167,Sheet2!$A$1:$B$270,2,FALSE)</f>
        <v>#N/A</v>
      </c>
    </row>
    <row r="168" spans="1:61">
      <c r="A168">
        <v>167</v>
      </c>
      <c r="B168">
        <v>1002509573</v>
      </c>
      <c r="C168">
        <v>3</v>
      </c>
      <c r="D168" t="s">
        <v>34</v>
      </c>
      <c r="E168">
        <v>5</v>
      </c>
      <c r="F168" t="s">
        <v>585</v>
      </c>
      <c r="G168" t="s">
        <v>81</v>
      </c>
      <c r="H168" t="s">
        <v>358</v>
      </c>
      <c r="I168" t="s">
        <v>213</v>
      </c>
      <c r="J168" t="s">
        <v>214</v>
      </c>
      <c r="K168" t="s">
        <v>149</v>
      </c>
      <c r="M168" t="s">
        <v>76</v>
      </c>
      <c r="N168" t="s">
        <v>216</v>
      </c>
      <c r="O168" s="57">
        <v>46239.357789351852</v>
      </c>
      <c r="P168" s="57">
        <v>46241.762175925927</v>
      </c>
      <c r="Q168">
        <v>69358754</v>
      </c>
      <c r="S168">
        <v>172416429239</v>
      </c>
      <c r="T168" t="s">
        <v>1570</v>
      </c>
      <c r="U168" t="s">
        <v>4607</v>
      </c>
      <c r="V168" t="s">
        <v>1572</v>
      </c>
      <c r="Z168">
        <v>115.17978410000001</v>
      </c>
      <c r="AA168">
        <v>-8.7114194000000005</v>
      </c>
      <c r="AB168" t="s">
        <v>1573</v>
      </c>
      <c r="AC168" t="s">
        <v>230</v>
      </c>
      <c r="AL168" t="s">
        <v>218</v>
      </c>
      <c r="AM168" t="s">
        <v>1574</v>
      </c>
      <c r="AN168" t="s">
        <v>6</v>
      </c>
      <c r="AO168" s="57">
        <v>46150.360949074071</v>
      </c>
      <c r="AP168" s="57">
        <v>46241.541666666664</v>
      </c>
      <c r="AR168" t="s">
        <v>219</v>
      </c>
      <c r="AS168" t="s">
        <v>358</v>
      </c>
      <c r="AT168" t="s">
        <v>231</v>
      </c>
      <c r="AU168">
        <v>20260807</v>
      </c>
      <c r="AV168" t="s">
        <v>222</v>
      </c>
      <c r="AW168" t="s">
        <v>582</v>
      </c>
      <c r="AX168" t="s">
        <v>223</v>
      </c>
      <c r="BA168" s="57">
        <v>46241.541666666664</v>
      </c>
      <c r="BB168" t="s">
        <v>1574</v>
      </c>
      <c r="BC168">
        <v>2026</v>
      </c>
      <c r="BD168">
        <v>8</v>
      </c>
      <c r="BE168">
        <v>7</v>
      </c>
      <c r="BF168" s="6">
        <f t="shared" si="6"/>
        <v>46241</v>
      </c>
      <c r="BG168">
        <f t="shared" si="7"/>
        <v>-0.54166666666424135</v>
      </c>
      <c r="BH168" t="str">
        <f t="shared" si="8"/>
        <v>COMPLY</v>
      </c>
      <c r="BI168" t="str">
        <f>VLOOKUP(H168,Sheet2!$A$1:$B$270,2,FALSE)</f>
        <v>JIMBARAN</v>
      </c>
    </row>
    <row r="169" spans="1:61">
      <c r="A169">
        <v>168</v>
      </c>
      <c r="B169">
        <v>1002522037</v>
      </c>
      <c r="C169">
        <v>3</v>
      </c>
      <c r="D169" t="s">
        <v>55</v>
      </c>
      <c r="E169">
        <v>5</v>
      </c>
      <c r="F169" t="s">
        <v>265</v>
      </c>
      <c r="G169" t="s">
        <v>123</v>
      </c>
      <c r="H169" t="s">
        <v>293</v>
      </c>
      <c r="I169" t="s">
        <v>213</v>
      </c>
      <c r="J169" t="s">
        <v>214</v>
      </c>
      <c r="K169" t="s">
        <v>149</v>
      </c>
      <c r="M169" t="s">
        <v>76</v>
      </c>
      <c r="N169" t="s">
        <v>216</v>
      </c>
      <c r="O169" s="57">
        <v>46246.534282407411</v>
      </c>
      <c r="P169" s="57">
        <v>46246.707569444443</v>
      </c>
      <c r="Q169">
        <v>69364191</v>
      </c>
      <c r="S169">
        <v>152401227372</v>
      </c>
      <c r="T169" t="s">
        <v>7971</v>
      </c>
      <c r="U169" t="s">
        <v>7972</v>
      </c>
      <c r="V169" t="s">
        <v>7973</v>
      </c>
      <c r="Z169">
        <v>112.7351613</v>
      </c>
      <c r="AA169">
        <v>-7.2295558999999896</v>
      </c>
      <c r="AB169" t="s">
        <v>7974</v>
      </c>
      <c r="AC169" t="s">
        <v>230</v>
      </c>
      <c r="AM169" t="s">
        <v>7975</v>
      </c>
      <c r="AO169" s="57">
        <v>46364.538194444445</v>
      </c>
      <c r="AR169" t="s">
        <v>219</v>
      </c>
      <c r="AS169" t="s">
        <v>293</v>
      </c>
      <c r="AT169" t="s">
        <v>231</v>
      </c>
      <c r="AU169">
        <v>20260812</v>
      </c>
      <c r="AV169" t="s">
        <v>222</v>
      </c>
      <c r="AW169" t="s">
        <v>568</v>
      </c>
      <c r="AX169" t="s">
        <v>223</v>
      </c>
      <c r="BB169" t="s">
        <v>7975</v>
      </c>
      <c r="BC169">
        <v>2026</v>
      </c>
      <c r="BD169">
        <v>8</v>
      </c>
      <c r="BE169">
        <v>12</v>
      </c>
      <c r="BF169" s="6">
        <f t="shared" si="6"/>
        <v>46246</v>
      </c>
      <c r="BG169">
        <f t="shared" si="7"/>
        <v>46246</v>
      </c>
      <c r="BH169" t="str">
        <f t="shared" si="8"/>
        <v>NOT COMPLY</v>
      </c>
      <c r="BI169" t="str">
        <f>VLOOKUP(H169,Sheet2!$A$1:$B$270,2,FALSE)</f>
        <v>SURABAYA UTARA</v>
      </c>
    </row>
    <row r="170" spans="1:61">
      <c r="A170">
        <v>169</v>
      </c>
      <c r="B170">
        <v>1002508039</v>
      </c>
      <c r="C170">
        <v>3</v>
      </c>
      <c r="D170" t="s">
        <v>42</v>
      </c>
      <c r="E170">
        <v>5</v>
      </c>
      <c r="F170" t="s">
        <v>233</v>
      </c>
      <c r="G170" t="s">
        <v>101</v>
      </c>
      <c r="H170" t="s">
        <v>263</v>
      </c>
      <c r="I170" t="s">
        <v>213</v>
      </c>
      <c r="J170" t="s">
        <v>214</v>
      </c>
      <c r="K170" t="s">
        <v>149</v>
      </c>
      <c r="L170" t="s">
        <v>606</v>
      </c>
      <c r="M170" t="s">
        <v>76</v>
      </c>
      <c r="N170" t="s">
        <v>216</v>
      </c>
      <c r="O170" s="57">
        <v>46238.526342592595</v>
      </c>
      <c r="P170" s="57">
        <v>46239.956643518519</v>
      </c>
      <c r="Q170">
        <v>69358250</v>
      </c>
      <c r="R170">
        <v>3135917245</v>
      </c>
      <c r="S170">
        <v>152316231889</v>
      </c>
      <c r="T170" t="s">
        <v>1575</v>
      </c>
      <c r="U170" t="s">
        <v>1576</v>
      </c>
      <c r="V170" t="s">
        <v>1577</v>
      </c>
      <c r="Z170">
        <v>112.699966900099</v>
      </c>
      <c r="AA170">
        <v>-7.4489907985515096</v>
      </c>
      <c r="AB170" t="s">
        <v>1578</v>
      </c>
      <c r="AC170" t="s">
        <v>217</v>
      </c>
      <c r="AL170" t="s">
        <v>218</v>
      </c>
      <c r="AM170" t="s">
        <v>1579</v>
      </c>
      <c r="AN170" t="s">
        <v>6</v>
      </c>
      <c r="AO170" s="57">
        <v>46120.527719907404</v>
      </c>
      <c r="AP170" s="57">
        <v>46239.625</v>
      </c>
      <c r="AR170" t="s">
        <v>219</v>
      </c>
      <c r="AS170" t="s">
        <v>263</v>
      </c>
      <c r="AT170" t="s">
        <v>231</v>
      </c>
      <c r="AU170">
        <v>20260805</v>
      </c>
      <c r="AV170" t="s">
        <v>222</v>
      </c>
      <c r="AW170" t="s">
        <v>995</v>
      </c>
      <c r="AX170" t="s">
        <v>223</v>
      </c>
      <c r="BA170" s="57">
        <v>46239.625</v>
      </c>
      <c r="BB170" t="s">
        <v>1579</v>
      </c>
      <c r="BC170">
        <v>2026</v>
      </c>
      <c r="BD170">
        <v>8</v>
      </c>
      <c r="BE170">
        <v>5</v>
      </c>
      <c r="BF170" s="6">
        <f t="shared" si="6"/>
        <v>46239</v>
      </c>
      <c r="BG170">
        <f t="shared" si="7"/>
        <v>-0.625</v>
      </c>
      <c r="BH170" t="str">
        <f t="shared" si="8"/>
        <v>COMPLY</v>
      </c>
      <c r="BI170" t="str">
        <f>VLOOKUP(H170,Sheet2!$A$1:$B$270,2,FALSE)</f>
        <v>SIDOARJO</v>
      </c>
    </row>
    <row r="171" spans="1:61">
      <c r="A171">
        <v>170</v>
      </c>
      <c r="B171">
        <v>1002527930</v>
      </c>
      <c r="C171">
        <v>3</v>
      </c>
      <c r="D171" t="s">
        <v>38</v>
      </c>
      <c r="E171">
        <v>5</v>
      </c>
      <c r="F171" t="s">
        <v>92</v>
      </c>
      <c r="G171" t="s">
        <v>94</v>
      </c>
      <c r="H171" t="s">
        <v>452</v>
      </c>
      <c r="I171" t="s">
        <v>213</v>
      </c>
      <c r="J171" t="s">
        <v>214</v>
      </c>
      <c r="K171" t="s">
        <v>149</v>
      </c>
      <c r="L171" t="s">
        <v>215</v>
      </c>
      <c r="M171" t="s">
        <v>76</v>
      </c>
      <c r="N171" t="s">
        <v>216</v>
      </c>
      <c r="O171" s="57">
        <v>46249.445104166669</v>
      </c>
      <c r="P171" s="57">
        <v>46250.555312500001</v>
      </c>
      <c r="Q171">
        <v>69366641</v>
      </c>
      <c r="S171">
        <v>152635205072</v>
      </c>
      <c r="T171" t="s">
        <v>10116</v>
      </c>
      <c r="U171" t="s">
        <v>10117</v>
      </c>
      <c r="V171" t="s">
        <v>10118</v>
      </c>
      <c r="Z171">
        <v>111.142685555548</v>
      </c>
      <c r="AA171">
        <v>-7.47994629241113</v>
      </c>
      <c r="AB171" t="s">
        <v>10119</v>
      </c>
      <c r="AC171" t="s">
        <v>237</v>
      </c>
      <c r="AL171" t="s">
        <v>218</v>
      </c>
      <c r="AM171" t="s">
        <v>10120</v>
      </c>
      <c r="AN171" t="s">
        <v>6</v>
      </c>
      <c r="AO171" t="s">
        <v>9834</v>
      </c>
      <c r="AP171" s="57">
        <v>46250.541666666664</v>
      </c>
      <c r="AR171" t="s">
        <v>219</v>
      </c>
      <c r="AS171" t="s">
        <v>452</v>
      </c>
      <c r="AT171" t="s">
        <v>231</v>
      </c>
      <c r="AU171">
        <v>20260816</v>
      </c>
      <c r="AV171" t="s">
        <v>222</v>
      </c>
      <c r="AW171" t="s">
        <v>943</v>
      </c>
      <c r="AX171" t="s">
        <v>223</v>
      </c>
      <c r="BA171" s="57">
        <v>46250.541666666664</v>
      </c>
      <c r="BB171" t="s">
        <v>10120</v>
      </c>
      <c r="BC171">
        <v>2026</v>
      </c>
      <c r="BD171">
        <v>8</v>
      </c>
      <c r="BE171">
        <v>16</v>
      </c>
      <c r="BF171" s="6">
        <f t="shared" si="6"/>
        <v>46250</v>
      </c>
      <c r="BG171">
        <f t="shared" si="7"/>
        <v>-0.54166666666424135</v>
      </c>
      <c r="BH171" t="str">
        <f t="shared" si="8"/>
        <v>COMPLY</v>
      </c>
      <c r="BI171" t="str">
        <f>VLOOKUP(H171,Sheet2!$A$1:$B$270,2,FALSE)</f>
        <v>MADIUN</v>
      </c>
    </row>
    <row r="172" spans="1:61">
      <c r="A172">
        <v>171</v>
      </c>
      <c r="B172">
        <v>1002522985</v>
      </c>
      <c r="C172">
        <v>3</v>
      </c>
      <c r="D172" t="s">
        <v>42</v>
      </c>
      <c r="E172">
        <v>5</v>
      </c>
      <c r="F172" t="s">
        <v>233</v>
      </c>
      <c r="G172" t="s">
        <v>101</v>
      </c>
      <c r="H172" t="s">
        <v>234</v>
      </c>
      <c r="I172" t="s">
        <v>213</v>
      </c>
      <c r="J172" t="s">
        <v>214</v>
      </c>
      <c r="K172" t="s">
        <v>149</v>
      </c>
      <c r="M172" t="s">
        <v>76</v>
      </c>
      <c r="N172" t="s">
        <v>216</v>
      </c>
      <c r="O172" s="57">
        <v>46246.708854166667</v>
      </c>
      <c r="P172" s="57">
        <v>46247.313287037039</v>
      </c>
      <c r="Q172">
        <v>69361970</v>
      </c>
      <c r="S172">
        <v>152327226360</v>
      </c>
      <c r="T172" t="s">
        <v>6051</v>
      </c>
      <c r="U172" t="s">
        <v>7976</v>
      </c>
      <c r="V172" t="s">
        <v>7977</v>
      </c>
      <c r="Z172">
        <v>112.64965668310199</v>
      </c>
      <c r="AA172">
        <v>-7.4653585523908701</v>
      </c>
      <c r="AB172" t="s">
        <v>6054</v>
      </c>
      <c r="AC172" t="s">
        <v>217</v>
      </c>
      <c r="AL172" t="s">
        <v>218</v>
      </c>
      <c r="AM172" t="s">
        <v>7978</v>
      </c>
      <c r="AN172" t="s">
        <v>6</v>
      </c>
      <c r="AO172" s="57">
        <v>46364.715636574074</v>
      </c>
      <c r="AR172" t="s">
        <v>219</v>
      </c>
      <c r="AS172" t="s">
        <v>234</v>
      </c>
      <c r="AT172" t="s">
        <v>231</v>
      </c>
      <c r="AU172">
        <v>20260813</v>
      </c>
      <c r="AV172" t="s">
        <v>222</v>
      </c>
      <c r="AW172" t="s">
        <v>582</v>
      </c>
      <c r="AX172" t="s">
        <v>223</v>
      </c>
      <c r="BA172" s="57">
        <v>46246.291666666664</v>
      </c>
      <c r="BB172" t="s">
        <v>7978</v>
      </c>
      <c r="BC172">
        <v>2026</v>
      </c>
      <c r="BD172">
        <v>8</v>
      </c>
      <c r="BE172">
        <v>13</v>
      </c>
      <c r="BF172" s="6">
        <f t="shared" si="6"/>
        <v>46247</v>
      </c>
      <c r="BG172">
        <f t="shared" si="7"/>
        <v>0.70833333333575865</v>
      </c>
      <c r="BH172" t="str">
        <f t="shared" si="8"/>
        <v>COMPLY</v>
      </c>
      <c r="BI172" t="str">
        <f>VLOOKUP(H172,Sheet2!$A$1:$B$270,2,FALSE)</f>
        <v>SIDOARJO</v>
      </c>
    </row>
    <row r="173" spans="1:61">
      <c r="A173">
        <v>172</v>
      </c>
      <c r="B173">
        <v>1002516462</v>
      </c>
      <c r="C173">
        <v>3</v>
      </c>
      <c r="D173" t="s">
        <v>59</v>
      </c>
      <c r="E173">
        <v>4</v>
      </c>
      <c r="F173" t="s">
        <v>224</v>
      </c>
      <c r="G173" t="s">
        <v>320</v>
      </c>
      <c r="H173" t="s">
        <v>4613</v>
      </c>
      <c r="I173" t="s">
        <v>213</v>
      </c>
      <c r="J173" t="s">
        <v>214</v>
      </c>
      <c r="K173" t="s">
        <v>149</v>
      </c>
      <c r="L173" t="s">
        <v>215</v>
      </c>
      <c r="M173" t="s">
        <v>76</v>
      </c>
      <c r="N173" t="s">
        <v>216</v>
      </c>
      <c r="O173" s="57">
        <v>46243.51803240741</v>
      </c>
      <c r="P173" s="57">
        <v>46244.729733796295</v>
      </c>
      <c r="Q173">
        <v>69361851</v>
      </c>
      <c r="S173">
        <v>143395108273</v>
      </c>
      <c r="T173" t="s">
        <v>4614</v>
      </c>
      <c r="U173" t="s">
        <v>6240</v>
      </c>
      <c r="V173" t="s">
        <v>4615</v>
      </c>
      <c r="Z173">
        <v>109.559673614204</v>
      </c>
      <c r="AA173">
        <v>-7.43927841419689</v>
      </c>
      <c r="AB173" t="s">
        <v>4616</v>
      </c>
      <c r="AC173" t="s">
        <v>237</v>
      </c>
      <c r="AL173" t="s">
        <v>218</v>
      </c>
      <c r="AM173" t="s">
        <v>4617</v>
      </c>
      <c r="AN173" t="s">
        <v>6</v>
      </c>
      <c r="AO173" s="57">
        <v>46273.527696759258</v>
      </c>
      <c r="AP173" s="57">
        <v>46247.625</v>
      </c>
      <c r="AR173" t="s">
        <v>219</v>
      </c>
      <c r="AS173" t="s">
        <v>4613</v>
      </c>
      <c r="AT173" t="s">
        <v>231</v>
      </c>
      <c r="AU173">
        <v>20260810</v>
      </c>
      <c r="AV173" t="s">
        <v>222</v>
      </c>
      <c r="AW173" t="s">
        <v>1021</v>
      </c>
      <c r="AX173" t="s">
        <v>223</v>
      </c>
      <c r="BA173" s="57">
        <v>46247.625</v>
      </c>
      <c r="BB173" t="s">
        <v>4617</v>
      </c>
      <c r="BC173">
        <v>2026</v>
      </c>
      <c r="BD173">
        <v>8</v>
      </c>
      <c r="BE173">
        <v>10</v>
      </c>
      <c r="BF173" s="6">
        <f t="shared" si="6"/>
        <v>46244</v>
      </c>
      <c r="BG173">
        <f t="shared" si="7"/>
        <v>-3.625</v>
      </c>
      <c r="BH173" t="str">
        <f t="shared" si="8"/>
        <v>COMPLY</v>
      </c>
      <c r="BI173" t="e">
        <f>VLOOKUP(H173,Sheet2!$A$1:$B$270,2,FALSE)</f>
        <v>#N/A</v>
      </c>
    </row>
    <row r="174" spans="1:61">
      <c r="A174">
        <v>173</v>
      </c>
      <c r="B174">
        <v>1002521688</v>
      </c>
      <c r="C174">
        <v>3</v>
      </c>
      <c r="D174" t="s">
        <v>49</v>
      </c>
      <c r="E174">
        <v>4</v>
      </c>
      <c r="F174" t="s">
        <v>252</v>
      </c>
      <c r="G174" t="s">
        <v>252</v>
      </c>
      <c r="H174" t="s">
        <v>909</v>
      </c>
      <c r="I174" t="s">
        <v>213</v>
      </c>
      <c r="J174" t="s">
        <v>214</v>
      </c>
      <c r="K174" t="s">
        <v>149</v>
      </c>
      <c r="L174" t="s">
        <v>215</v>
      </c>
      <c r="M174" t="s">
        <v>76</v>
      </c>
      <c r="N174" t="s">
        <v>216</v>
      </c>
      <c r="O174" s="57">
        <v>46246.459803240738</v>
      </c>
      <c r="P174" s="57">
        <v>46248.330081018517</v>
      </c>
      <c r="Q174">
        <v>69364004</v>
      </c>
      <c r="S174">
        <v>142202154743</v>
      </c>
      <c r="T174" t="s">
        <v>7979</v>
      </c>
      <c r="U174" t="s">
        <v>7980</v>
      </c>
      <c r="V174" t="s">
        <v>7981</v>
      </c>
      <c r="Z174">
        <v>109.654679813491</v>
      </c>
      <c r="AA174">
        <v>-6.9377462693288896</v>
      </c>
      <c r="AB174" t="s">
        <v>7982</v>
      </c>
      <c r="AC174" t="s">
        <v>237</v>
      </c>
      <c r="AL174" t="s">
        <v>218</v>
      </c>
      <c r="AM174" t="s">
        <v>7983</v>
      </c>
      <c r="AN174" t="s">
        <v>6</v>
      </c>
      <c r="AO174" s="57">
        <v>46364.465601851851</v>
      </c>
      <c r="AP174" s="57">
        <v>46247.333333333336</v>
      </c>
      <c r="AR174" t="s">
        <v>219</v>
      </c>
      <c r="AS174" t="s">
        <v>909</v>
      </c>
      <c r="AT174" t="s">
        <v>231</v>
      </c>
      <c r="AU174">
        <v>20260814</v>
      </c>
      <c r="AV174" t="s">
        <v>222</v>
      </c>
      <c r="AW174" t="s">
        <v>1023</v>
      </c>
      <c r="AX174" t="s">
        <v>223</v>
      </c>
      <c r="BA174" s="57">
        <v>46247.333333333336</v>
      </c>
      <c r="BB174" t="s">
        <v>7983</v>
      </c>
      <c r="BC174">
        <v>2026</v>
      </c>
      <c r="BD174">
        <v>8</v>
      </c>
      <c r="BE174">
        <v>14</v>
      </c>
      <c r="BF174" s="6">
        <f t="shared" si="6"/>
        <v>46248</v>
      </c>
      <c r="BG174">
        <f t="shared" si="7"/>
        <v>0.66666666666424135</v>
      </c>
      <c r="BH174" t="str">
        <f t="shared" si="8"/>
        <v>COMPLY</v>
      </c>
      <c r="BI174" t="e">
        <f>VLOOKUP(H174,Sheet2!$A$1:$B$270,2,FALSE)</f>
        <v>#N/A</v>
      </c>
    </row>
    <row r="175" spans="1:61">
      <c r="A175">
        <v>174</v>
      </c>
      <c r="B175">
        <v>1002524458</v>
      </c>
      <c r="C175">
        <v>3</v>
      </c>
      <c r="D175" t="s">
        <v>38</v>
      </c>
      <c r="E175">
        <v>5</v>
      </c>
      <c r="F175" t="s">
        <v>92</v>
      </c>
      <c r="G175" t="s">
        <v>89</v>
      </c>
      <c r="H175" t="s">
        <v>270</v>
      </c>
      <c r="I175" t="s">
        <v>213</v>
      </c>
      <c r="J175" t="s">
        <v>214</v>
      </c>
      <c r="K175" t="s">
        <v>149</v>
      </c>
      <c r="M175" t="s">
        <v>76</v>
      </c>
      <c r="N175" t="s">
        <v>216</v>
      </c>
      <c r="O175" s="57">
        <v>46247.598726851851</v>
      </c>
      <c r="P175" s="57">
        <v>46247.647361111114</v>
      </c>
      <c r="Q175">
        <v>69345160</v>
      </c>
      <c r="S175">
        <v>152643202393</v>
      </c>
      <c r="T175" t="s">
        <v>8883</v>
      </c>
      <c r="U175" t="s">
        <v>8884</v>
      </c>
      <c r="V175" t="s">
        <v>8885</v>
      </c>
      <c r="Z175">
        <v>111.72596009999999</v>
      </c>
      <c r="AA175">
        <v>-7.1118911000000002</v>
      </c>
      <c r="AB175" t="s">
        <v>8886</v>
      </c>
      <c r="AC175" t="s">
        <v>230</v>
      </c>
      <c r="AL175" t="s">
        <v>218</v>
      </c>
      <c r="AM175" t="s">
        <v>8887</v>
      </c>
      <c r="AN175" t="s">
        <v>6</v>
      </c>
      <c r="AO175" t="s">
        <v>8888</v>
      </c>
      <c r="AR175" t="s">
        <v>219</v>
      </c>
      <c r="AS175" t="s">
        <v>270</v>
      </c>
      <c r="AT175" t="s">
        <v>231</v>
      </c>
      <c r="AU175">
        <v>20260813</v>
      </c>
      <c r="AV175" t="s">
        <v>222</v>
      </c>
      <c r="AW175" t="s">
        <v>591</v>
      </c>
      <c r="AX175" t="s">
        <v>223</v>
      </c>
      <c r="BA175" s="57">
        <v>46247.291666666664</v>
      </c>
      <c r="BB175" t="s">
        <v>8887</v>
      </c>
      <c r="BC175">
        <v>2026</v>
      </c>
      <c r="BD175">
        <v>8</v>
      </c>
      <c r="BE175">
        <v>13</v>
      </c>
      <c r="BF175" s="6">
        <f t="shared" si="6"/>
        <v>46247</v>
      </c>
      <c r="BG175">
        <f t="shared" si="7"/>
        <v>-0.29166666666424135</v>
      </c>
      <c r="BH175" t="str">
        <f t="shared" si="8"/>
        <v>COMPLY</v>
      </c>
      <c r="BI175" t="str">
        <f>VLOOKUP(H175,Sheet2!$A$1:$B$270,2,FALSE)</f>
        <v>BOJONEGORO</v>
      </c>
    </row>
    <row r="176" spans="1:61">
      <c r="A176">
        <v>175</v>
      </c>
      <c r="B176">
        <v>1002517195</v>
      </c>
      <c r="C176">
        <v>3</v>
      </c>
      <c r="D176" t="s">
        <v>38</v>
      </c>
      <c r="E176">
        <v>5</v>
      </c>
      <c r="F176" t="s">
        <v>90</v>
      </c>
      <c r="G176" t="s">
        <v>93</v>
      </c>
      <c r="H176" t="s">
        <v>302</v>
      </c>
      <c r="I176" t="s">
        <v>213</v>
      </c>
      <c r="J176" t="s">
        <v>214</v>
      </c>
      <c r="K176" t="s">
        <v>149</v>
      </c>
      <c r="L176" t="s">
        <v>215</v>
      </c>
      <c r="M176" t="s">
        <v>76</v>
      </c>
      <c r="N176" t="s">
        <v>216</v>
      </c>
      <c r="O176" s="57">
        <v>46244.428437499999</v>
      </c>
      <c r="P176" s="57">
        <v>46245.522407407407</v>
      </c>
      <c r="Q176">
        <v>69362201</v>
      </c>
      <c r="S176">
        <v>152611229868</v>
      </c>
      <c r="T176" t="s">
        <v>6241</v>
      </c>
      <c r="U176" t="s">
        <v>6242</v>
      </c>
      <c r="V176" t="s">
        <v>6243</v>
      </c>
      <c r="Z176">
        <v>111.938289577475</v>
      </c>
      <c r="AA176">
        <v>-7.6020775298222603</v>
      </c>
      <c r="AB176" t="s">
        <v>6244</v>
      </c>
      <c r="AC176" t="s">
        <v>237</v>
      </c>
      <c r="AL176" t="s">
        <v>218</v>
      </c>
      <c r="AM176" t="s">
        <v>6245</v>
      </c>
      <c r="AN176" t="s">
        <v>6</v>
      </c>
      <c r="AO176" s="57">
        <v>46303.433958333335</v>
      </c>
      <c r="AP176" s="57">
        <v>46245.333333333336</v>
      </c>
      <c r="AR176" t="s">
        <v>219</v>
      </c>
      <c r="AS176" t="s">
        <v>302</v>
      </c>
      <c r="AT176" t="s">
        <v>231</v>
      </c>
      <c r="AU176">
        <v>20260811</v>
      </c>
      <c r="AV176" t="s">
        <v>222</v>
      </c>
      <c r="AW176" t="s">
        <v>1020</v>
      </c>
      <c r="AX176" t="s">
        <v>223</v>
      </c>
      <c r="BA176" s="57">
        <v>46245.333333333336</v>
      </c>
      <c r="BB176" t="s">
        <v>6245</v>
      </c>
      <c r="BC176">
        <v>2026</v>
      </c>
      <c r="BD176">
        <v>8</v>
      </c>
      <c r="BE176">
        <v>11</v>
      </c>
      <c r="BF176" s="6">
        <f t="shared" si="6"/>
        <v>46245</v>
      </c>
      <c r="BG176">
        <f t="shared" si="7"/>
        <v>-0.33333333333575865</v>
      </c>
      <c r="BH176" t="str">
        <f t="shared" si="8"/>
        <v>COMPLY</v>
      </c>
      <c r="BI176" t="str">
        <f>VLOOKUP(H176,Sheet2!$A$1:$B$270,2,FALSE)</f>
        <v>NGANJUK</v>
      </c>
    </row>
    <row r="177" spans="1:61">
      <c r="A177">
        <v>176</v>
      </c>
      <c r="B177">
        <v>1002505021</v>
      </c>
      <c r="C177">
        <v>3</v>
      </c>
      <c r="D177" t="s">
        <v>55</v>
      </c>
      <c r="E177">
        <v>5</v>
      </c>
      <c r="F177" t="s">
        <v>265</v>
      </c>
      <c r="G177" t="s">
        <v>126</v>
      </c>
      <c r="H177" t="s">
        <v>266</v>
      </c>
      <c r="I177" t="s">
        <v>213</v>
      </c>
      <c r="J177" t="s">
        <v>214</v>
      </c>
      <c r="K177" t="s">
        <v>149</v>
      </c>
      <c r="L177" t="s">
        <v>215</v>
      </c>
      <c r="M177" t="s">
        <v>76</v>
      </c>
      <c r="N177" t="s">
        <v>216</v>
      </c>
      <c r="O177" s="57">
        <v>46236.34579861111</v>
      </c>
      <c r="P177" s="57">
        <v>46237.722488425927</v>
      </c>
      <c r="Q177">
        <v>69356921</v>
      </c>
      <c r="S177">
        <v>152413165505</v>
      </c>
      <c r="T177" t="s">
        <v>1585</v>
      </c>
      <c r="U177" t="s">
        <v>1586</v>
      </c>
      <c r="V177" t="s">
        <v>1587</v>
      </c>
      <c r="Z177">
        <v>112.72101704031201</v>
      </c>
      <c r="AA177">
        <v>-7.2576461263273604</v>
      </c>
      <c r="AB177" t="s">
        <v>1588</v>
      </c>
      <c r="AC177" t="s">
        <v>217</v>
      </c>
      <c r="AL177" t="s">
        <v>218</v>
      </c>
      <c r="AM177" t="s">
        <v>1589</v>
      </c>
      <c r="AN177" t="s">
        <v>6</v>
      </c>
      <c r="AO177" s="57">
        <v>46061.350636574076</v>
      </c>
      <c r="AP177" s="57">
        <v>46237.333333333336</v>
      </c>
      <c r="AR177" t="s">
        <v>219</v>
      </c>
      <c r="AS177" t="s">
        <v>266</v>
      </c>
      <c r="AT177" t="s">
        <v>231</v>
      </c>
      <c r="AU177">
        <v>20260803</v>
      </c>
      <c r="AV177" t="s">
        <v>222</v>
      </c>
      <c r="AW177" t="s">
        <v>1021</v>
      </c>
      <c r="AX177" t="s">
        <v>223</v>
      </c>
      <c r="BA177" s="57">
        <v>46237.333333333336</v>
      </c>
      <c r="BB177" t="s">
        <v>1589</v>
      </c>
      <c r="BC177">
        <v>2026</v>
      </c>
      <c r="BD177">
        <v>8</v>
      </c>
      <c r="BE177">
        <v>3</v>
      </c>
      <c r="BF177" s="6">
        <f t="shared" si="6"/>
        <v>46237</v>
      </c>
      <c r="BG177">
        <f t="shared" si="7"/>
        <v>-0.33333333333575865</v>
      </c>
      <c r="BH177" t="str">
        <f t="shared" si="8"/>
        <v>COMPLY</v>
      </c>
      <c r="BI177" t="str">
        <f>VLOOKUP(H177,Sheet2!$A$1:$B$270,2,FALSE)</f>
        <v>SURABAYA SELATAN</v>
      </c>
    </row>
    <row r="178" spans="1:61">
      <c r="A178">
        <v>177</v>
      </c>
      <c r="B178">
        <v>1002523003</v>
      </c>
      <c r="C178">
        <v>3</v>
      </c>
      <c r="D178" t="s">
        <v>59</v>
      </c>
      <c r="E178">
        <v>4</v>
      </c>
      <c r="F178" t="s">
        <v>243</v>
      </c>
      <c r="G178" t="s">
        <v>243</v>
      </c>
      <c r="H178" t="s">
        <v>7984</v>
      </c>
      <c r="I178" t="s">
        <v>213</v>
      </c>
      <c r="J178" t="s">
        <v>214</v>
      </c>
      <c r="K178" t="s">
        <v>149</v>
      </c>
      <c r="L178" t="s">
        <v>215</v>
      </c>
      <c r="M178" t="s">
        <v>575</v>
      </c>
      <c r="N178" t="s">
        <v>216</v>
      </c>
      <c r="O178" s="57">
        <v>46246.713842592595</v>
      </c>
      <c r="P178" s="57">
        <v>46249.478668981479</v>
      </c>
      <c r="Q178">
        <v>69364523</v>
      </c>
      <c r="S178">
        <v>146175114810</v>
      </c>
      <c r="T178" t="s">
        <v>7985</v>
      </c>
      <c r="U178" t="s">
        <v>7986</v>
      </c>
      <c r="V178" t="s">
        <v>7987</v>
      </c>
      <c r="Z178">
        <v>110.2376029</v>
      </c>
      <c r="AA178">
        <v>-7.5430158</v>
      </c>
      <c r="AB178" t="s">
        <v>7988</v>
      </c>
      <c r="AC178" t="s">
        <v>237</v>
      </c>
      <c r="AL178" t="s">
        <v>218</v>
      </c>
      <c r="AM178" t="s">
        <v>7989</v>
      </c>
      <c r="AN178" t="s">
        <v>6</v>
      </c>
      <c r="AO178" s="57">
        <v>46364.715636574074</v>
      </c>
      <c r="AP178" s="57">
        <v>46247.625</v>
      </c>
      <c r="AQ178" t="s">
        <v>248</v>
      </c>
      <c r="AR178" t="s">
        <v>14</v>
      </c>
      <c r="AS178" t="s">
        <v>7984</v>
      </c>
      <c r="AT178" t="s">
        <v>231</v>
      </c>
      <c r="AV178" t="s">
        <v>10121</v>
      </c>
      <c r="AW178" t="s">
        <v>1010</v>
      </c>
      <c r="AX178" t="s">
        <v>223</v>
      </c>
      <c r="BA178" s="57">
        <v>46247.625</v>
      </c>
      <c r="BB178" t="s">
        <v>7989</v>
      </c>
      <c r="BF178" s="6" t="e">
        <f t="shared" si="6"/>
        <v>#NUM!</v>
      </c>
      <c r="BG178" t="e">
        <f t="shared" si="7"/>
        <v>#NUM!</v>
      </c>
      <c r="BH178" t="e">
        <f t="shared" si="8"/>
        <v>#NUM!</v>
      </c>
      <c r="BI178" t="e">
        <f>VLOOKUP(H178,Sheet2!$A$1:$B$270,2,FALSE)</f>
        <v>#N/A</v>
      </c>
    </row>
    <row r="179" spans="1:61">
      <c r="A179">
        <v>178</v>
      </c>
      <c r="B179">
        <v>1002527674</v>
      </c>
      <c r="C179">
        <v>3</v>
      </c>
      <c r="D179" t="s">
        <v>59</v>
      </c>
      <c r="E179">
        <v>4</v>
      </c>
      <c r="F179" t="s">
        <v>224</v>
      </c>
      <c r="G179" t="s">
        <v>224</v>
      </c>
      <c r="H179" t="s">
        <v>911</v>
      </c>
      <c r="I179" t="s">
        <v>213</v>
      </c>
      <c r="J179" t="s">
        <v>214</v>
      </c>
      <c r="K179" t="s">
        <v>149</v>
      </c>
      <c r="L179" t="s">
        <v>215</v>
      </c>
      <c r="M179" t="s">
        <v>277</v>
      </c>
      <c r="N179" t="s">
        <v>216</v>
      </c>
      <c r="O179" s="57">
        <v>46249.34579861111</v>
      </c>
      <c r="P179" s="57">
        <v>46250.636446759258</v>
      </c>
      <c r="Q179">
        <v>69366535</v>
      </c>
      <c r="S179">
        <v>146303609864</v>
      </c>
      <c r="T179" t="s">
        <v>10122</v>
      </c>
      <c r="U179" t="s">
        <v>10123</v>
      </c>
      <c r="V179" t="s">
        <v>10124</v>
      </c>
      <c r="Z179">
        <v>109.24575900000001</v>
      </c>
      <c r="AA179">
        <v>-7.4096690000000001</v>
      </c>
      <c r="AB179" t="s">
        <v>10125</v>
      </c>
      <c r="AC179" t="s">
        <v>237</v>
      </c>
      <c r="AL179" t="s">
        <v>218</v>
      </c>
      <c r="AM179" t="s">
        <v>10126</v>
      </c>
      <c r="AN179" t="s">
        <v>6</v>
      </c>
      <c r="AO179" t="s">
        <v>10127</v>
      </c>
      <c r="AP179" s="57">
        <v>46250.333333333336</v>
      </c>
      <c r="AQ179" t="s">
        <v>248</v>
      </c>
      <c r="AR179" t="s">
        <v>278</v>
      </c>
      <c r="AS179" t="s">
        <v>911</v>
      </c>
      <c r="AT179" t="s">
        <v>231</v>
      </c>
      <c r="AV179" t="s">
        <v>10128</v>
      </c>
      <c r="AW179" t="s">
        <v>1010</v>
      </c>
      <c r="AX179" t="s">
        <v>223</v>
      </c>
      <c r="BA179" s="57">
        <v>46250.333333333336</v>
      </c>
      <c r="BB179" t="s">
        <v>10126</v>
      </c>
      <c r="BF179" s="6" t="e">
        <f t="shared" si="6"/>
        <v>#NUM!</v>
      </c>
      <c r="BG179" t="e">
        <f t="shared" si="7"/>
        <v>#NUM!</v>
      </c>
      <c r="BH179" t="e">
        <f t="shared" si="8"/>
        <v>#NUM!</v>
      </c>
      <c r="BI179" t="e">
        <f>VLOOKUP(H179,Sheet2!$A$1:$B$270,2,FALSE)</f>
        <v>#N/A</v>
      </c>
    </row>
    <row r="180" spans="1:61">
      <c r="A180">
        <v>179</v>
      </c>
      <c r="B180">
        <v>1002506991</v>
      </c>
      <c r="C180">
        <v>3</v>
      </c>
      <c r="D180" t="s">
        <v>45</v>
      </c>
      <c r="E180">
        <v>5</v>
      </c>
      <c r="F180" t="s">
        <v>211</v>
      </c>
      <c r="G180" t="s">
        <v>112</v>
      </c>
      <c r="H180" t="s">
        <v>267</v>
      </c>
      <c r="I180" t="s">
        <v>9798</v>
      </c>
      <c r="J180" t="s">
        <v>214</v>
      </c>
      <c r="K180" t="s">
        <v>149</v>
      </c>
      <c r="M180" t="s">
        <v>575</v>
      </c>
      <c r="N180" t="s">
        <v>10129</v>
      </c>
      <c r="O180" s="57">
        <v>46238.397152777776</v>
      </c>
      <c r="P180" s="57">
        <v>46244.635023148148</v>
      </c>
      <c r="Q180">
        <v>69357987</v>
      </c>
      <c r="S180">
        <v>172601796785</v>
      </c>
      <c r="T180" t="s">
        <v>10130</v>
      </c>
      <c r="U180" t="s">
        <v>10131</v>
      </c>
      <c r="V180" t="s">
        <v>10132</v>
      </c>
      <c r="Z180">
        <v>116.1046795</v>
      </c>
      <c r="AA180">
        <v>-8.5934965999999999</v>
      </c>
      <c r="AB180" t="s">
        <v>10133</v>
      </c>
      <c r="AC180" t="s">
        <v>291</v>
      </c>
      <c r="AL180" t="s">
        <v>218</v>
      </c>
      <c r="AM180" t="s">
        <v>214</v>
      </c>
      <c r="AN180" t="s">
        <v>6</v>
      </c>
      <c r="AO180" s="57">
        <v>46120.403333333335</v>
      </c>
      <c r="AQ180" t="s">
        <v>903</v>
      </c>
      <c r="AR180" t="s">
        <v>14</v>
      </c>
      <c r="AS180" t="s">
        <v>267</v>
      </c>
      <c r="AT180" t="s">
        <v>221</v>
      </c>
      <c r="AV180" t="s">
        <v>10134</v>
      </c>
      <c r="AW180" t="s">
        <v>10135</v>
      </c>
      <c r="AX180" t="s">
        <v>223</v>
      </c>
      <c r="BA180" s="57">
        <v>46238.5</v>
      </c>
      <c r="BB180" t="s">
        <v>214</v>
      </c>
      <c r="BF180" s="6" t="e">
        <f t="shared" si="6"/>
        <v>#NUM!</v>
      </c>
      <c r="BG180" t="e">
        <f t="shared" si="7"/>
        <v>#NUM!</v>
      </c>
      <c r="BH180" t="e">
        <f t="shared" si="8"/>
        <v>#NUM!</v>
      </c>
      <c r="BI180" t="str">
        <f>VLOOKUP(H180,Sheet2!$A$1:$B$270,2,FALSE)</f>
        <v>MATARAM</v>
      </c>
    </row>
    <row r="181" spans="1:61">
      <c r="A181">
        <v>180</v>
      </c>
      <c r="B181">
        <v>1002512295</v>
      </c>
      <c r="C181">
        <v>3</v>
      </c>
      <c r="D181" t="s">
        <v>49</v>
      </c>
      <c r="E181">
        <v>4</v>
      </c>
      <c r="F181" t="s">
        <v>246</v>
      </c>
      <c r="G181" t="s">
        <v>247</v>
      </c>
      <c r="H181" t="s">
        <v>615</v>
      </c>
      <c r="I181" t="s">
        <v>213</v>
      </c>
      <c r="J181" t="s">
        <v>214</v>
      </c>
      <c r="K181" t="s">
        <v>149</v>
      </c>
      <c r="L181" t="s">
        <v>606</v>
      </c>
      <c r="M181" t="s">
        <v>76</v>
      </c>
      <c r="N181" t="s">
        <v>216</v>
      </c>
      <c r="O181" s="57">
        <v>46240.538854166669</v>
      </c>
      <c r="P181" s="57">
        <v>46241.56894675926</v>
      </c>
      <c r="Q181">
        <v>69359936</v>
      </c>
      <c r="R181">
        <v>2435320572</v>
      </c>
      <c r="S181">
        <v>141420144943</v>
      </c>
      <c r="T181" t="s">
        <v>1594</v>
      </c>
      <c r="U181" t="s">
        <v>1595</v>
      </c>
      <c r="V181" t="s">
        <v>1596</v>
      </c>
      <c r="Z181">
        <v>110.36413449794</v>
      </c>
      <c r="AA181">
        <v>-6.9877037037879397</v>
      </c>
      <c r="AB181" t="s">
        <v>1597</v>
      </c>
      <c r="AC181" t="s">
        <v>217</v>
      </c>
      <c r="AL181" t="s">
        <v>218</v>
      </c>
      <c r="AM181" t="s">
        <v>1598</v>
      </c>
      <c r="AN181" t="s">
        <v>6</v>
      </c>
      <c r="AO181" s="57">
        <v>46181.549212962964</v>
      </c>
      <c r="AP181" s="57">
        <v>46241.541666666664</v>
      </c>
      <c r="AR181" t="s">
        <v>219</v>
      </c>
      <c r="AS181" t="s">
        <v>615</v>
      </c>
      <c r="AT181" t="s">
        <v>231</v>
      </c>
      <c r="AU181">
        <v>20260807</v>
      </c>
      <c r="AV181" t="s">
        <v>222</v>
      </c>
      <c r="AW181" t="s">
        <v>1046</v>
      </c>
      <c r="AX181" t="s">
        <v>223</v>
      </c>
      <c r="BA181" s="57">
        <v>46241.541666666664</v>
      </c>
      <c r="BB181" t="s">
        <v>1598</v>
      </c>
      <c r="BC181">
        <v>2026</v>
      </c>
      <c r="BD181">
        <v>8</v>
      </c>
      <c r="BE181">
        <v>7</v>
      </c>
      <c r="BF181" s="6">
        <f t="shared" si="6"/>
        <v>46241</v>
      </c>
      <c r="BG181">
        <f t="shared" si="7"/>
        <v>-0.54166666666424135</v>
      </c>
      <c r="BH181" t="str">
        <f t="shared" si="8"/>
        <v>COMPLY</v>
      </c>
      <c r="BI181" t="e">
        <f>VLOOKUP(H181,Sheet2!$A$1:$B$270,2,FALSE)</f>
        <v>#N/A</v>
      </c>
    </row>
    <row r="182" spans="1:61">
      <c r="A182">
        <v>181</v>
      </c>
      <c r="B182">
        <v>1002525283</v>
      </c>
      <c r="C182">
        <v>3</v>
      </c>
      <c r="D182" t="s">
        <v>34</v>
      </c>
      <c r="E182">
        <v>5</v>
      </c>
      <c r="F182" t="s">
        <v>573</v>
      </c>
      <c r="G182" t="s">
        <v>79</v>
      </c>
      <c r="H182" t="s">
        <v>535</v>
      </c>
      <c r="I182" t="s">
        <v>9791</v>
      </c>
      <c r="J182" t="s">
        <v>214</v>
      </c>
      <c r="K182" t="s">
        <v>149</v>
      </c>
      <c r="M182" t="s">
        <v>76</v>
      </c>
      <c r="N182" t="s">
        <v>10136</v>
      </c>
      <c r="O182" s="57">
        <v>46247.819166666668</v>
      </c>
      <c r="P182" s="57">
        <v>46248.710717592592</v>
      </c>
      <c r="Q182">
        <v>69365567</v>
      </c>
      <c r="S182">
        <v>172409210374</v>
      </c>
      <c r="T182" t="s">
        <v>10137</v>
      </c>
      <c r="U182" t="s">
        <v>10138</v>
      </c>
      <c r="V182" t="s">
        <v>10139</v>
      </c>
      <c r="Z182">
        <v>115.310956526506</v>
      </c>
      <c r="AA182">
        <v>-8.4144495342988499</v>
      </c>
      <c r="AB182" t="s">
        <v>10140</v>
      </c>
      <c r="AC182" t="s">
        <v>226</v>
      </c>
      <c r="AL182" t="s">
        <v>218</v>
      </c>
      <c r="AM182" t="s">
        <v>10140</v>
      </c>
      <c r="AN182" t="s">
        <v>6</v>
      </c>
      <c r="AO182" t="s">
        <v>9607</v>
      </c>
      <c r="AR182" t="s">
        <v>219</v>
      </c>
      <c r="AS182" t="s">
        <v>535</v>
      </c>
      <c r="AT182" t="s">
        <v>231</v>
      </c>
      <c r="AU182">
        <v>20260814</v>
      </c>
      <c r="AV182" t="s">
        <v>222</v>
      </c>
      <c r="AW182" t="s">
        <v>10141</v>
      </c>
      <c r="AX182" t="s">
        <v>223</v>
      </c>
      <c r="BA182" s="57">
        <v>46247.604166666664</v>
      </c>
      <c r="BB182" t="s">
        <v>10140</v>
      </c>
      <c r="BC182">
        <v>2026</v>
      </c>
      <c r="BD182">
        <v>8</v>
      </c>
      <c r="BE182">
        <v>14</v>
      </c>
      <c r="BF182" s="6">
        <f t="shared" si="6"/>
        <v>46248</v>
      </c>
      <c r="BG182">
        <f t="shared" si="7"/>
        <v>0.39583333333575865</v>
      </c>
      <c r="BH182" t="str">
        <f t="shared" si="8"/>
        <v>COMPLY</v>
      </c>
      <c r="BI182" t="str">
        <f>VLOOKUP(H182,Sheet2!$A$1:$B$270,2,FALSE)</f>
        <v>GIANYAR</v>
      </c>
    </row>
    <row r="183" spans="1:61">
      <c r="A183">
        <v>182</v>
      </c>
      <c r="B183">
        <v>1002517492</v>
      </c>
      <c r="C183">
        <v>3</v>
      </c>
      <c r="D183" t="s">
        <v>38</v>
      </c>
      <c r="E183">
        <v>5</v>
      </c>
      <c r="F183" t="s">
        <v>90</v>
      </c>
      <c r="G183" t="s">
        <v>98</v>
      </c>
      <c r="H183" t="s">
        <v>404</v>
      </c>
      <c r="I183" t="s">
        <v>213</v>
      </c>
      <c r="J183" t="s">
        <v>214</v>
      </c>
      <c r="K183" t="s">
        <v>149</v>
      </c>
      <c r="M183" t="s">
        <v>76</v>
      </c>
      <c r="N183" t="s">
        <v>216</v>
      </c>
      <c r="O183" s="57">
        <v>46244.488668981481</v>
      </c>
      <c r="P183" s="57">
        <v>46244.711064814815</v>
      </c>
      <c r="Q183">
        <v>69361530</v>
      </c>
      <c r="S183">
        <v>152622209045</v>
      </c>
      <c r="T183" t="s">
        <v>5638</v>
      </c>
      <c r="U183" t="s">
        <v>6249</v>
      </c>
      <c r="V183" t="s">
        <v>6250</v>
      </c>
      <c r="Z183">
        <v>111.823453</v>
      </c>
      <c r="AA183">
        <v>-8.2103059999999992</v>
      </c>
      <c r="AB183" t="s">
        <v>5641</v>
      </c>
      <c r="AC183" t="s">
        <v>290</v>
      </c>
      <c r="AL183" t="s">
        <v>218</v>
      </c>
      <c r="AM183" t="s">
        <v>6251</v>
      </c>
      <c r="AN183" t="s">
        <v>6</v>
      </c>
      <c r="AO183" s="57">
        <v>46303.496307870373</v>
      </c>
      <c r="AR183" t="s">
        <v>219</v>
      </c>
      <c r="AS183" t="s">
        <v>404</v>
      </c>
      <c r="AT183" t="s">
        <v>231</v>
      </c>
      <c r="AU183">
        <v>20260810</v>
      </c>
      <c r="AV183" t="s">
        <v>222</v>
      </c>
      <c r="AW183" t="s">
        <v>561</v>
      </c>
      <c r="AX183" t="s">
        <v>223</v>
      </c>
      <c r="BA183" s="57">
        <v>46244.291666666664</v>
      </c>
      <c r="BB183" t="s">
        <v>6251</v>
      </c>
      <c r="BC183">
        <v>2026</v>
      </c>
      <c r="BD183">
        <v>8</v>
      </c>
      <c r="BE183">
        <v>10</v>
      </c>
      <c r="BF183" s="6">
        <f t="shared" si="6"/>
        <v>46244</v>
      </c>
      <c r="BG183">
        <f t="shared" si="7"/>
        <v>-0.29166666666424135</v>
      </c>
      <c r="BH183" t="str">
        <f t="shared" si="8"/>
        <v>COMPLY</v>
      </c>
      <c r="BI183" t="str">
        <f>VLOOKUP(H183,Sheet2!$A$1:$B$270,2,FALSE)</f>
        <v>BLITAR</v>
      </c>
    </row>
    <row r="184" spans="1:61">
      <c r="A184">
        <v>183</v>
      </c>
      <c r="B184">
        <v>1002530863</v>
      </c>
      <c r="C184">
        <v>3</v>
      </c>
      <c r="D184" t="s">
        <v>51</v>
      </c>
      <c r="E184">
        <v>4</v>
      </c>
      <c r="F184" t="s">
        <v>273</v>
      </c>
      <c r="G184" t="s">
        <v>339</v>
      </c>
      <c r="H184" t="s">
        <v>1075</v>
      </c>
      <c r="I184" t="s">
        <v>213</v>
      </c>
      <c r="J184" t="s">
        <v>214</v>
      </c>
      <c r="K184" t="s">
        <v>149</v>
      </c>
      <c r="L184" t="s">
        <v>215</v>
      </c>
      <c r="M184" t="s">
        <v>240</v>
      </c>
      <c r="N184" t="s">
        <v>216</v>
      </c>
      <c r="O184" s="57">
        <v>46251.552048611113</v>
      </c>
      <c r="P184" s="57">
        <v>46251.552800925929</v>
      </c>
      <c r="Q184">
        <v>69368095</v>
      </c>
      <c r="S184">
        <v>142552107787</v>
      </c>
      <c r="T184" t="s">
        <v>2543</v>
      </c>
      <c r="U184" t="s">
        <v>10142</v>
      </c>
      <c r="V184" t="s">
        <v>10143</v>
      </c>
      <c r="Z184">
        <v>111.5028023</v>
      </c>
      <c r="AA184">
        <v>-7.1970659999999897</v>
      </c>
      <c r="AB184" t="s">
        <v>10144</v>
      </c>
      <c r="AC184" t="s">
        <v>237</v>
      </c>
      <c r="AL184" t="s">
        <v>218</v>
      </c>
      <c r="AM184" t="s">
        <v>10145</v>
      </c>
      <c r="AN184" t="s">
        <v>6</v>
      </c>
      <c r="AO184" t="s">
        <v>10146</v>
      </c>
      <c r="AP184" s="57">
        <v>46252.541666666664</v>
      </c>
      <c r="AR184" t="s">
        <v>241</v>
      </c>
      <c r="AS184" t="s">
        <v>1075</v>
      </c>
      <c r="AT184" t="s">
        <v>231</v>
      </c>
      <c r="AV184" t="s">
        <v>240</v>
      </c>
      <c r="AW184" t="s">
        <v>1023</v>
      </c>
      <c r="AX184" t="s">
        <v>223</v>
      </c>
      <c r="BA184" s="57">
        <v>46252.541666666664</v>
      </c>
      <c r="BB184" t="s">
        <v>10145</v>
      </c>
      <c r="BF184" s="6" t="e">
        <f t="shared" si="6"/>
        <v>#NUM!</v>
      </c>
      <c r="BG184" t="e">
        <f t="shared" si="7"/>
        <v>#NUM!</v>
      </c>
      <c r="BH184" t="e">
        <f t="shared" si="8"/>
        <v>#NUM!</v>
      </c>
      <c r="BI184" t="e">
        <f>VLOOKUP(H184,Sheet2!$A$1:$B$270,2,FALSE)</f>
        <v>#N/A</v>
      </c>
    </row>
    <row r="185" spans="1:61">
      <c r="A185">
        <v>184</v>
      </c>
      <c r="B185">
        <v>1002529303</v>
      </c>
      <c r="C185">
        <v>3</v>
      </c>
      <c r="D185" t="s">
        <v>45</v>
      </c>
      <c r="E185">
        <v>5</v>
      </c>
      <c r="F185" t="s">
        <v>211</v>
      </c>
      <c r="G185" t="s">
        <v>118</v>
      </c>
      <c r="H185" t="s">
        <v>283</v>
      </c>
      <c r="I185" t="s">
        <v>213</v>
      </c>
      <c r="J185" t="s">
        <v>214</v>
      </c>
      <c r="K185" t="s">
        <v>149</v>
      </c>
      <c r="L185" t="s">
        <v>215</v>
      </c>
      <c r="M185" t="s">
        <v>225</v>
      </c>
      <c r="N185" t="s">
        <v>216</v>
      </c>
      <c r="O185" s="57">
        <v>46250.401354166665</v>
      </c>
      <c r="P185" s="57">
        <v>46251.5468287037</v>
      </c>
      <c r="Q185">
        <v>69367329</v>
      </c>
      <c r="S185">
        <v>172610203629</v>
      </c>
      <c r="T185" t="s">
        <v>10147</v>
      </c>
      <c r="U185" t="s">
        <v>10148</v>
      </c>
      <c r="V185" t="s">
        <v>10149</v>
      </c>
      <c r="Z185">
        <v>116.85891156540499</v>
      </c>
      <c r="AA185">
        <v>-8.6331870444847105</v>
      </c>
      <c r="AB185" t="s">
        <v>10150</v>
      </c>
      <c r="AC185" t="s">
        <v>237</v>
      </c>
      <c r="AL185" t="s">
        <v>218</v>
      </c>
      <c r="AM185" t="s">
        <v>10151</v>
      </c>
      <c r="AN185" t="s">
        <v>6</v>
      </c>
      <c r="AO185" t="s">
        <v>10152</v>
      </c>
      <c r="AP185" s="57">
        <v>46251.541666666664</v>
      </c>
      <c r="AR185" t="s">
        <v>18</v>
      </c>
      <c r="AS185" t="s">
        <v>283</v>
      </c>
      <c r="AT185" t="s">
        <v>231</v>
      </c>
      <c r="AV185" t="s">
        <v>227</v>
      </c>
      <c r="AW185" t="s">
        <v>1021</v>
      </c>
      <c r="AX185" t="s">
        <v>223</v>
      </c>
      <c r="BA185" s="57">
        <v>46251.541666666664</v>
      </c>
      <c r="BB185" t="s">
        <v>10151</v>
      </c>
      <c r="BF185" s="6" t="e">
        <f t="shared" si="6"/>
        <v>#NUM!</v>
      </c>
      <c r="BG185" t="e">
        <f t="shared" si="7"/>
        <v>#NUM!</v>
      </c>
      <c r="BH185" t="e">
        <f t="shared" si="8"/>
        <v>#NUM!</v>
      </c>
      <c r="BI185" t="str">
        <f>VLOOKUP(H185,Sheet2!$A$1:$B$270,2,FALSE)</f>
        <v>SUMBAWA</v>
      </c>
    </row>
    <row r="186" spans="1:61">
      <c r="A186">
        <v>185</v>
      </c>
      <c r="B186">
        <v>1002525532</v>
      </c>
      <c r="C186">
        <v>3</v>
      </c>
      <c r="D186" t="s">
        <v>55</v>
      </c>
      <c r="E186">
        <v>5</v>
      </c>
      <c r="F186" t="s">
        <v>313</v>
      </c>
      <c r="G186" t="s">
        <v>126</v>
      </c>
      <c r="H186" t="s">
        <v>363</v>
      </c>
      <c r="I186" t="s">
        <v>9791</v>
      </c>
      <c r="J186" t="s">
        <v>214</v>
      </c>
      <c r="K186" t="s">
        <v>149</v>
      </c>
      <c r="M186" t="s">
        <v>76</v>
      </c>
      <c r="N186" t="s">
        <v>9792</v>
      </c>
      <c r="O186" s="57">
        <v>46248.375335648147</v>
      </c>
      <c r="P186" s="57">
        <v>46248.70212962963</v>
      </c>
      <c r="Q186">
        <v>69365653</v>
      </c>
      <c r="S186">
        <v>152310255732</v>
      </c>
      <c r="T186" t="s">
        <v>10153</v>
      </c>
      <c r="U186" t="s">
        <v>10154</v>
      </c>
      <c r="V186" t="s">
        <v>10155</v>
      </c>
      <c r="Z186">
        <v>112.79330940622</v>
      </c>
      <c r="AA186">
        <v>-7.3208267598654002</v>
      </c>
      <c r="AB186" t="s">
        <v>10156</v>
      </c>
      <c r="AC186" t="s">
        <v>226</v>
      </c>
      <c r="AL186" t="s">
        <v>218</v>
      </c>
      <c r="AM186" t="s">
        <v>10156</v>
      </c>
      <c r="AN186" t="s">
        <v>6</v>
      </c>
      <c r="AO186" t="s">
        <v>9922</v>
      </c>
      <c r="AR186" t="s">
        <v>219</v>
      </c>
      <c r="AS186" t="s">
        <v>363</v>
      </c>
      <c r="AT186" t="s">
        <v>231</v>
      </c>
      <c r="AU186">
        <v>20260814</v>
      </c>
      <c r="AV186" t="s">
        <v>222</v>
      </c>
      <c r="AW186" t="s">
        <v>9797</v>
      </c>
      <c r="AX186" t="s">
        <v>223</v>
      </c>
      <c r="BA186" s="57">
        <v>46248.541666666664</v>
      </c>
      <c r="BB186" t="s">
        <v>10156</v>
      </c>
      <c r="BC186">
        <v>2026</v>
      </c>
      <c r="BD186">
        <v>8</v>
      </c>
      <c r="BE186">
        <v>14</v>
      </c>
      <c r="BF186" s="6">
        <f t="shared" si="6"/>
        <v>46248</v>
      </c>
      <c r="BG186">
        <f t="shared" si="7"/>
        <v>-0.54166666666424135</v>
      </c>
      <c r="BH186" t="str">
        <f t="shared" si="8"/>
        <v>COMPLY</v>
      </c>
      <c r="BI186" t="str">
        <f>VLOOKUP(H186,Sheet2!$A$1:$B$270,2,FALSE)</f>
        <v>SURABAYA SELATAN</v>
      </c>
    </row>
    <row r="187" spans="1:61">
      <c r="A187">
        <v>186</v>
      </c>
      <c r="B187">
        <v>1002515351</v>
      </c>
      <c r="C187">
        <v>3</v>
      </c>
      <c r="D187" t="s">
        <v>59</v>
      </c>
      <c r="E187">
        <v>4</v>
      </c>
      <c r="F187" t="s">
        <v>567</v>
      </c>
      <c r="G187" t="s">
        <v>1001</v>
      </c>
      <c r="H187" t="s">
        <v>1002</v>
      </c>
      <c r="I187" t="s">
        <v>213</v>
      </c>
      <c r="J187" t="s">
        <v>214</v>
      </c>
      <c r="K187" t="s">
        <v>149</v>
      </c>
      <c r="L187" t="s">
        <v>215</v>
      </c>
      <c r="M187" t="s">
        <v>933</v>
      </c>
      <c r="N187" t="s">
        <v>216</v>
      </c>
      <c r="O187" s="57">
        <v>46241.699317129627</v>
      </c>
      <c r="P187" s="57">
        <v>46245.44085648148</v>
      </c>
      <c r="Q187">
        <v>69361080</v>
      </c>
      <c r="S187">
        <v>143135115050</v>
      </c>
      <c r="T187" t="s">
        <v>4629</v>
      </c>
      <c r="U187" t="s">
        <v>4630</v>
      </c>
      <c r="V187" t="s">
        <v>4631</v>
      </c>
      <c r="Z187">
        <v>110.6029597</v>
      </c>
      <c r="AA187">
        <v>-7.9672131999999998</v>
      </c>
      <c r="AB187" t="s">
        <v>4632</v>
      </c>
      <c r="AC187" t="s">
        <v>237</v>
      </c>
      <c r="AL187" t="s">
        <v>218</v>
      </c>
      <c r="AM187" t="s">
        <v>4633</v>
      </c>
      <c r="AN187" t="s">
        <v>6</v>
      </c>
      <c r="AO187" s="57">
        <v>46211.70521990741</v>
      </c>
      <c r="AP187" s="57">
        <v>46243.333333333336</v>
      </c>
      <c r="AQ187" t="s">
        <v>564</v>
      </c>
      <c r="AR187" t="s">
        <v>12</v>
      </c>
      <c r="AS187" t="s">
        <v>1002</v>
      </c>
      <c r="AT187" t="s">
        <v>231</v>
      </c>
      <c r="AV187" t="s">
        <v>917</v>
      </c>
      <c r="AW187" t="s">
        <v>955</v>
      </c>
      <c r="AX187" t="s">
        <v>223</v>
      </c>
      <c r="BA187" s="57">
        <v>46243.333333333336</v>
      </c>
      <c r="BB187" t="s">
        <v>4633</v>
      </c>
      <c r="BF187" s="6" t="e">
        <f t="shared" si="6"/>
        <v>#NUM!</v>
      </c>
      <c r="BG187" t="e">
        <f t="shared" si="7"/>
        <v>#NUM!</v>
      </c>
      <c r="BH187" t="e">
        <f t="shared" si="8"/>
        <v>#NUM!</v>
      </c>
      <c r="BI187" t="e">
        <f>VLOOKUP(H187,Sheet2!$A$1:$B$270,2,FALSE)</f>
        <v>#N/A</v>
      </c>
    </row>
    <row r="188" spans="1:61">
      <c r="A188">
        <v>187</v>
      </c>
      <c r="B188">
        <v>1002521303</v>
      </c>
      <c r="C188">
        <v>3</v>
      </c>
      <c r="D188" t="s">
        <v>51</v>
      </c>
      <c r="E188">
        <v>4</v>
      </c>
      <c r="F188" t="s">
        <v>235</v>
      </c>
      <c r="G188" t="s">
        <v>584</v>
      </c>
      <c r="H188" t="s">
        <v>617</v>
      </c>
      <c r="I188" t="s">
        <v>213</v>
      </c>
      <c r="J188" t="s">
        <v>214</v>
      </c>
      <c r="K188" t="s">
        <v>149</v>
      </c>
      <c r="L188" t="s">
        <v>215</v>
      </c>
      <c r="M188" t="s">
        <v>76</v>
      </c>
      <c r="N188" t="s">
        <v>216</v>
      </c>
      <c r="O188" s="57">
        <v>46246.3749537037</v>
      </c>
      <c r="P188" s="57">
        <v>46246.773888888885</v>
      </c>
      <c r="Q188">
        <v>69363863</v>
      </c>
      <c r="S188">
        <v>142505404876</v>
      </c>
      <c r="T188" t="s">
        <v>7990</v>
      </c>
      <c r="U188" t="s">
        <v>7991</v>
      </c>
      <c r="V188" t="s">
        <v>7992</v>
      </c>
      <c r="Z188">
        <v>110.7842424</v>
      </c>
      <c r="AA188">
        <v>-7.5284551000000004</v>
      </c>
      <c r="AB188" t="s">
        <v>7993</v>
      </c>
      <c r="AC188" t="s">
        <v>237</v>
      </c>
      <c r="AL188" t="s">
        <v>218</v>
      </c>
      <c r="AM188" t="s">
        <v>7994</v>
      </c>
      <c r="AN188" t="s">
        <v>6</v>
      </c>
      <c r="AO188" s="57">
        <v>46364.382175925923</v>
      </c>
      <c r="AP188" s="57">
        <v>46247.541666666664</v>
      </c>
      <c r="AR188" t="s">
        <v>219</v>
      </c>
      <c r="AS188" t="s">
        <v>617</v>
      </c>
      <c r="AT188" t="s">
        <v>231</v>
      </c>
      <c r="AU188">
        <v>20260812</v>
      </c>
      <c r="AV188" t="s">
        <v>222</v>
      </c>
      <c r="AW188" t="s">
        <v>238</v>
      </c>
      <c r="AX188" t="s">
        <v>223</v>
      </c>
      <c r="BA188" s="57">
        <v>46247.541666666664</v>
      </c>
      <c r="BB188" t="s">
        <v>7994</v>
      </c>
      <c r="BC188">
        <v>2026</v>
      </c>
      <c r="BD188">
        <v>8</v>
      </c>
      <c r="BE188">
        <v>12</v>
      </c>
      <c r="BF188" s="6">
        <f t="shared" si="6"/>
        <v>46246</v>
      </c>
      <c r="BG188">
        <f t="shared" si="7"/>
        <v>-1.5416666666642413</v>
      </c>
      <c r="BH188" t="str">
        <f t="shared" si="8"/>
        <v>COMPLY</v>
      </c>
      <c r="BI188" t="e">
        <f>VLOOKUP(H188,Sheet2!$A$1:$B$270,2,FALSE)</f>
        <v>#N/A</v>
      </c>
    </row>
    <row r="189" spans="1:61">
      <c r="A189">
        <v>188</v>
      </c>
      <c r="B189">
        <v>1002520146</v>
      </c>
      <c r="C189">
        <v>3</v>
      </c>
      <c r="D189" t="s">
        <v>51</v>
      </c>
      <c r="E189">
        <v>4</v>
      </c>
      <c r="F189" t="s">
        <v>235</v>
      </c>
      <c r="G189" t="s">
        <v>584</v>
      </c>
      <c r="H189" t="s">
        <v>617</v>
      </c>
      <c r="I189" t="s">
        <v>9791</v>
      </c>
      <c r="J189" t="s">
        <v>214</v>
      </c>
      <c r="K189" t="s">
        <v>149</v>
      </c>
      <c r="M189" t="s">
        <v>76</v>
      </c>
      <c r="N189" t="s">
        <v>9792</v>
      </c>
      <c r="O189" s="57">
        <v>46245.594895833332</v>
      </c>
      <c r="P189" s="57">
        <v>46246.514236111114</v>
      </c>
      <c r="Q189">
        <v>69363442</v>
      </c>
      <c r="S189">
        <v>142505404608</v>
      </c>
      <c r="T189" t="s">
        <v>10157</v>
      </c>
      <c r="U189" t="s">
        <v>10158</v>
      </c>
      <c r="V189" t="s">
        <v>10159</v>
      </c>
      <c r="Z189">
        <v>110.80560539875199</v>
      </c>
      <c r="AA189">
        <v>-7.5637859431396404</v>
      </c>
      <c r="AB189" t="s">
        <v>10160</v>
      </c>
      <c r="AC189" t="s">
        <v>291</v>
      </c>
      <c r="AL189" t="s">
        <v>218</v>
      </c>
      <c r="AM189">
        <v>82313221263</v>
      </c>
      <c r="AN189" t="s">
        <v>6</v>
      </c>
      <c r="AO189" s="57">
        <v>46334.610983796294</v>
      </c>
      <c r="AR189" t="s">
        <v>219</v>
      </c>
      <c r="AS189" t="s">
        <v>617</v>
      </c>
      <c r="AT189" t="s">
        <v>231</v>
      </c>
      <c r="AU189">
        <v>20260812</v>
      </c>
      <c r="AV189" t="s">
        <v>222</v>
      </c>
      <c r="AW189" t="s">
        <v>9797</v>
      </c>
      <c r="AX189" t="s">
        <v>223</v>
      </c>
      <c r="BA189" s="57">
        <v>46245.5</v>
      </c>
      <c r="BB189">
        <v>82313221263</v>
      </c>
      <c r="BC189">
        <v>2026</v>
      </c>
      <c r="BD189">
        <v>8</v>
      </c>
      <c r="BE189">
        <v>12</v>
      </c>
      <c r="BF189" s="6">
        <f t="shared" si="6"/>
        <v>46246</v>
      </c>
      <c r="BG189">
        <f t="shared" si="7"/>
        <v>0.5</v>
      </c>
      <c r="BH189" t="str">
        <f t="shared" si="8"/>
        <v>COMPLY</v>
      </c>
      <c r="BI189" t="e">
        <f>VLOOKUP(H189,Sheet2!$A$1:$B$270,2,FALSE)</f>
        <v>#N/A</v>
      </c>
    </row>
    <row r="190" spans="1:61">
      <c r="A190">
        <v>189</v>
      </c>
      <c r="B190">
        <v>1002514189</v>
      </c>
      <c r="C190">
        <v>3</v>
      </c>
      <c r="D190" t="s">
        <v>45</v>
      </c>
      <c r="E190">
        <v>5</v>
      </c>
      <c r="F190" t="s">
        <v>211</v>
      </c>
      <c r="G190" t="s">
        <v>112</v>
      </c>
      <c r="H190" t="s">
        <v>267</v>
      </c>
      <c r="I190" t="s">
        <v>9791</v>
      </c>
      <c r="J190" t="s">
        <v>214</v>
      </c>
      <c r="K190" t="s">
        <v>149</v>
      </c>
      <c r="M190" t="s">
        <v>575</v>
      </c>
      <c r="N190" t="s">
        <v>9792</v>
      </c>
      <c r="O190" s="57">
        <v>46241.449189814812</v>
      </c>
      <c r="P190" s="57">
        <v>46242.564918981479</v>
      </c>
      <c r="Q190">
        <v>69360605</v>
      </c>
      <c r="S190">
        <v>172601796869</v>
      </c>
      <c r="T190" t="s">
        <v>10161</v>
      </c>
      <c r="U190" t="s">
        <v>10162</v>
      </c>
      <c r="V190" t="s">
        <v>10163</v>
      </c>
      <c r="Z190">
        <v>116.1359752</v>
      </c>
      <c r="AA190">
        <v>-8.5664175</v>
      </c>
      <c r="AB190" t="s">
        <v>10164</v>
      </c>
      <c r="AC190" t="s">
        <v>226</v>
      </c>
      <c r="AL190" t="s">
        <v>218</v>
      </c>
      <c r="AM190" t="s">
        <v>214</v>
      </c>
      <c r="AN190" t="s">
        <v>6</v>
      </c>
      <c r="AO190" s="57">
        <v>46211.455092592594</v>
      </c>
      <c r="AQ190" t="s">
        <v>248</v>
      </c>
      <c r="AR190" t="s">
        <v>14</v>
      </c>
      <c r="AS190" t="s">
        <v>267</v>
      </c>
      <c r="AT190" t="s">
        <v>231</v>
      </c>
      <c r="AV190" t="s">
        <v>10165</v>
      </c>
      <c r="AW190" t="s">
        <v>10166</v>
      </c>
      <c r="AX190" t="s">
        <v>223</v>
      </c>
      <c r="BA190" s="57">
        <v>46241.5</v>
      </c>
      <c r="BB190" t="s">
        <v>214</v>
      </c>
      <c r="BF190" s="6" t="e">
        <f t="shared" si="6"/>
        <v>#NUM!</v>
      </c>
      <c r="BG190" t="e">
        <f t="shared" si="7"/>
        <v>#NUM!</v>
      </c>
      <c r="BH190" t="e">
        <f t="shared" si="8"/>
        <v>#NUM!</v>
      </c>
      <c r="BI190" t="str">
        <f>VLOOKUP(H190,Sheet2!$A$1:$B$270,2,FALSE)</f>
        <v>MATARAM</v>
      </c>
    </row>
    <row r="191" spans="1:61">
      <c r="A191">
        <v>190</v>
      </c>
      <c r="B191">
        <v>1002524549</v>
      </c>
      <c r="C191">
        <v>3</v>
      </c>
      <c r="D191" t="s">
        <v>55</v>
      </c>
      <c r="E191">
        <v>5</v>
      </c>
      <c r="F191" t="s">
        <v>313</v>
      </c>
      <c r="G191" t="s">
        <v>124</v>
      </c>
      <c r="H191" t="s">
        <v>397</v>
      </c>
      <c r="I191" t="s">
        <v>213</v>
      </c>
      <c r="J191" t="s">
        <v>214</v>
      </c>
      <c r="K191" t="s">
        <v>149</v>
      </c>
      <c r="L191" t="s">
        <v>215</v>
      </c>
      <c r="M191" t="s">
        <v>76</v>
      </c>
      <c r="N191" t="s">
        <v>216</v>
      </c>
      <c r="O191" s="57">
        <v>46247.613842592589</v>
      </c>
      <c r="P191" s="57">
        <v>46248.734247685185</v>
      </c>
      <c r="Q191">
        <v>69365282</v>
      </c>
      <c r="S191">
        <v>152302236750</v>
      </c>
      <c r="T191" t="s">
        <v>8889</v>
      </c>
      <c r="U191" t="s">
        <v>8890</v>
      </c>
      <c r="V191" t="s">
        <v>8891</v>
      </c>
      <c r="Z191">
        <v>112.70329959999999</v>
      </c>
      <c r="AA191">
        <v>-7.3739936000000004</v>
      </c>
      <c r="AB191" t="s">
        <v>8892</v>
      </c>
      <c r="AC191" t="s">
        <v>217</v>
      </c>
      <c r="AL191" t="s">
        <v>218</v>
      </c>
      <c r="AM191" t="s">
        <v>8893</v>
      </c>
      <c r="AN191" t="s">
        <v>6</v>
      </c>
      <c r="AO191" t="s">
        <v>8894</v>
      </c>
      <c r="AP191" s="57">
        <v>46248.541666666664</v>
      </c>
      <c r="AR191" t="s">
        <v>219</v>
      </c>
      <c r="AS191" t="s">
        <v>397</v>
      </c>
      <c r="AT191" t="s">
        <v>231</v>
      </c>
      <c r="AU191">
        <v>20260814</v>
      </c>
      <c r="AV191" t="s">
        <v>222</v>
      </c>
      <c r="AW191" t="s">
        <v>1023</v>
      </c>
      <c r="AX191" t="s">
        <v>223</v>
      </c>
      <c r="BA191" s="57">
        <v>46248.541666666664</v>
      </c>
      <c r="BB191" t="s">
        <v>8893</v>
      </c>
      <c r="BC191">
        <v>2026</v>
      </c>
      <c r="BD191">
        <v>8</v>
      </c>
      <c r="BE191">
        <v>14</v>
      </c>
      <c r="BF191" s="6">
        <f t="shared" si="6"/>
        <v>46248</v>
      </c>
      <c r="BG191">
        <f t="shared" si="7"/>
        <v>-0.54166666666424135</v>
      </c>
      <c r="BH191" t="str">
        <f t="shared" si="8"/>
        <v>COMPLY</v>
      </c>
      <c r="BI191" t="str">
        <f>VLOOKUP(H191,Sheet2!$A$1:$B$270,2,FALSE)</f>
        <v>SURABAYA SELATAN</v>
      </c>
    </row>
    <row r="192" spans="1:61">
      <c r="A192">
        <v>191</v>
      </c>
      <c r="B192">
        <v>1002526125</v>
      </c>
      <c r="C192">
        <v>3</v>
      </c>
      <c r="D192" t="s">
        <v>38</v>
      </c>
      <c r="E192">
        <v>5</v>
      </c>
      <c r="F192" t="s">
        <v>250</v>
      </c>
      <c r="G192" t="s">
        <v>91</v>
      </c>
      <c r="H192" t="s">
        <v>446</v>
      </c>
      <c r="I192" t="s">
        <v>213</v>
      </c>
      <c r="J192" t="s">
        <v>214</v>
      </c>
      <c r="K192" t="s">
        <v>149</v>
      </c>
      <c r="L192" t="s">
        <v>215</v>
      </c>
      <c r="M192" t="s">
        <v>76</v>
      </c>
      <c r="N192" t="s">
        <v>216</v>
      </c>
      <c r="O192" s="57">
        <v>46248.472893518519</v>
      </c>
      <c r="P192" s="57">
        <v>46248.684004629627</v>
      </c>
      <c r="Q192">
        <v>69365914</v>
      </c>
      <c r="S192">
        <v>152708207215</v>
      </c>
      <c r="T192" t="s">
        <v>10167</v>
      </c>
      <c r="U192" t="s">
        <v>10168</v>
      </c>
      <c r="V192" t="s">
        <v>10169</v>
      </c>
      <c r="Z192">
        <v>112.652608975768</v>
      </c>
      <c r="AA192">
        <v>-8.0294828267021199</v>
      </c>
      <c r="AB192" t="s">
        <v>10170</v>
      </c>
      <c r="AC192" t="s">
        <v>217</v>
      </c>
      <c r="AL192" t="s">
        <v>218</v>
      </c>
      <c r="AM192" t="s">
        <v>10171</v>
      </c>
      <c r="AN192" t="s">
        <v>6</v>
      </c>
      <c r="AO192" t="s">
        <v>10172</v>
      </c>
      <c r="AP192" s="57">
        <v>46249.541666666664</v>
      </c>
      <c r="AR192" t="s">
        <v>219</v>
      </c>
      <c r="AS192" t="s">
        <v>446</v>
      </c>
      <c r="AT192" t="s">
        <v>231</v>
      </c>
      <c r="AU192">
        <v>20260814</v>
      </c>
      <c r="AV192" t="s">
        <v>222</v>
      </c>
      <c r="AW192" t="s">
        <v>642</v>
      </c>
      <c r="AX192" t="s">
        <v>223</v>
      </c>
      <c r="BA192" s="57">
        <v>46249.541666666664</v>
      </c>
      <c r="BB192" t="s">
        <v>10171</v>
      </c>
      <c r="BC192">
        <v>2026</v>
      </c>
      <c r="BD192">
        <v>8</v>
      </c>
      <c r="BE192">
        <v>14</v>
      </c>
      <c r="BF192" s="6">
        <f t="shared" si="6"/>
        <v>46248</v>
      </c>
      <c r="BG192">
        <f t="shared" si="7"/>
        <v>-1.5416666666642413</v>
      </c>
      <c r="BH192" t="str">
        <f t="shared" si="8"/>
        <v>COMPLY</v>
      </c>
      <c r="BI192" t="str">
        <f>VLOOKUP(H192,Sheet2!$A$1:$B$270,2,FALSE)</f>
        <v>MALANG</v>
      </c>
    </row>
    <row r="193" spans="1:61">
      <c r="A193">
        <v>192</v>
      </c>
      <c r="B193">
        <v>1002504396</v>
      </c>
      <c r="C193">
        <v>3</v>
      </c>
      <c r="D193" t="s">
        <v>38</v>
      </c>
      <c r="E193">
        <v>5</v>
      </c>
      <c r="F193" t="s">
        <v>92</v>
      </c>
      <c r="G193" t="s">
        <v>94</v>
      </c>
      <c r="H193" t="s">
        <v>462</v>
      </c>
      <c r="I193" t="s">
        <v>213</v>
      </c>
      <c r="J193" t="s">
        <v>214</v>
      </c>
      <c r="K193" t="s">
        <v>149</v>
      </c>
      <c r="L193" t="s">
        <v>215</v>
      </c>
      <c r="M193" t="s">
        <v>76</v>
      </c>
      <c r="N193" t="s">
        <v>216</v>
      </c>
      <c r="O193" s="57">
        <v>46235.463842592595</v>
      </c>
      <c r="P193" s="57">
        <v>46236.533842592595</v>
      </c>
      <c r="Q193">
        <v>69356633</v>
      </c>
      <c r="S193">
        <v>152605224535</v>
      </c>
      <c r="T193" t="s">
        <v>1621</v>
      </c>
      <c r="U193" t="s">
        <v>1622</v>
      </c>
      <c r="V193" t="s">
        <v>1623</v>
      </c>
      <c r="Z193">
        <v>111.469151368875</v>
      </c>
      <c r="AA193">
        <v>-7.3852604382568403</v>
      </c>
      <c r="AB193" t="s">
        <v>1624</v>
      </c>
      <c r="AC193" t="s">
        <v>237</v>
      </c>
      <c r="AL193" t="s">
        <v>218</v>
      </c>
      <c r="AM193" t="s">
        <v>1625</v>
      </c>
      <c r="AN193" t="s">
        <v>6</v>
      </c>
      <c r="AO193" s="57">
        <v>46030.465381944443</v>
      </c>
      <c r="AP193" s="57">
        <v>46236.333333333336</v>
      </c>
      <c r="AR193" t="s">
        <v>219</v>
      </c>
      <c r="AS193" t="s">
        <v>462</v>
      </c>
      <c r="AT193" t="s">
        <v>231</v>
      </c>
      <c r="AU193">
        <v>20260802</v>
      </c>
      <c r="AV193" t="s">
        <v>222</v>
      </c>
      <c r="AW193" t="s">
        <v>1010</v>
      </c>
      <c r="AX193" t="s">
        <v>223</v>
      </c>
      <c r="BA193" s="57">
        <v>46236.333333333336</v>
      </c>
      <c r="BB193" t="s">
        <v>1625</v>
      </c>
      <c r="BC193">
        <v>2026</v>
      </c>
      <c r="BD193">
        <v>8</v>
      </c>
      <c r="BE193">
        <v>2</v>
      </c>
      <c r="BF193" s="6">
        <f t="shared" si="6"/>
        <v>46236</v>
      </c>
      <c r="BG193">
        <f t="shared" si="7"/>
        <v>-0.33333333333575865</v>
      </c>
      <c r="BH193" t="str">
        <f t="shared" si="8"/>
        <v>COMPLY</v>
      </c>
      <c r="BI193" t="str">
        <f>VLOOKUP(H193,Sheet2!$A$1:$B$270,2,FALSE)</f>
        <v>MADIUN</v>
      </c>
    </row>
    <row r="194" spans="1:61">
      <c r="A194">
        <v>193</v>
      </c>
      <c r="B194">
        <v>1002513682</v>
      </c>
      <c r="C194">
        <v>3</v>
      </c>
      <c r="D194" t="s">
        <v>34</v>
      </c>
      <c r="E194">
        <v>5</v>
      </c>
      <c r="F194" t="s">
        <v>573</v>
      </c>
      <c r="G194" t="s">
        <v>79</v>
      </c>
      <c r="H194" t="s">
        <v>471</v>
      </c>
      <c r="I194" t="s">
        <v>213</v>
      </c>
      <c r="J194" t="s">
        <v>214</v>
      </c>
      <c r="K194" t="s">
        <v>149</v>
      </c>
      <c r="M194" t="s">
        <v>76</v>
      </c>
      <c r="N194" t="s">
        <v>216</v>
      </c>
      <c r="O194" s="57">
        <v>46241.350381944445</v>
      </c>
      <c r="P194" s="57">
        <v>46242.343009259261</v>
      </c>
      <c r="Q194">
        <v>69357302</v>
      </c>
      <c r="S194">
        <v>172407212650</v>
      </c>
      <c r="T194" t="s">
        <v>3307</v>
      </c>
      <c r="U194" t="s">
        <v>3308</v>
      </c>
      <c r="V194" t="s">
        <v>4639</v>
      </c>
      <c r="Z194">
        <v>115.30133781042299</v>
      </c>
      <c r="AA194">
        <v>-8.5810374742345097</v>
      </c>
      <c r="AB194" t="s">
        <v>3310</v>
      </c>
      <c r="AC194" t="s">
        <v>230</v>
      </c>
      <c r="AL194" t="s">
        <v>218</v>
      </c>
      <c r="AM194" t="s">
        <v>4640</v>
      </c>
      <c r="AN194" t="s">
        <v>6</v>
      </c>
      <c r="AO194" s="57">
        <v>46211.351018518515</v>
      </c>
      <c r="AR194" t="s">
        <v>219</v>
      </c>
      <c r="AS194" t="s">
        <v>471</v>
      </c>
      <c r="AT194" t="s">
        <v>231</v>
      </c>
      <c r="AU194">
        <v>20260808</v>
      </c>
      <c r="AV194" t="s">
        <v>222</v>
      </c>
      <c r="AW194" t="s">
        <v>595</v>
      </c>
      <c r="AX194" t="s">
        <v>223</v>
      </c>
      <c r="BA194" s="57">
        <v>46241.291666666664</v>
      </c>
      <c r="BB194" t="s">
        <v>4640</v>
      </c>
      <c r="BC194">
        <v>2026</v>
      </c>
      <c r="BD194">
        <v>8</v>
      </c>
      <c r="BE194">
        <v>8</v>
      </c>
      <c r="BF194" s="6">
        <f t="shared" si="6"/>
        <v>46242</v>
      </c>
      <c r="BG194">
        <f t="shared" si="7"/>
        <v>0.70833333333575865</v>
      </c>
      <c r="BH194" t="str">
        <f t="shared" si="8"/>
        <v>COMPLY</v>
      </c>
      <c r="BI194" t="str">
        <f>VLOOKUP(H194,Sheet2!$A$1:$B$270,2,FALSE)</f>
        <v>GIANYAR</v>
      </c>
    </row>
    <row r="195" spans="1:61">
      <c r="A195">
        <v>194</v>
      </c>
      <c r="B195">
        <v>1002506382</v>
      </c>
      <c r="C195">
        <v>3</v>
      </c>
      <c r="D195" t="s">
        <v>51</v>
      </c>
      <c r="E195">
        <v>4</v>
      </c>
      <c r="F195" t="s">
        <v>273</v>
      </c>
      <c r="G195" t="s">
        <v>339</v>
      </c>
      <c r="H195" t="s">
        <v>962</v>
      </c>
      <c r="I195" t="s">
        <v>213</v>
      </c>
      <c r="J195" t="s">
        <v>214</v>
      </c>
      <c r="K195" t="s">
        <v>149</v>
      </c>
      <c r="L195" t="s">
        <v>215</v>
      </c>
      <c r="M195" t="s">
        <v>76</v>
      </c>
      <c r="N195" t="s">
        <v>216</v>
      </c>
      <c r="O195" s="57">
        <v>46237.639548611114</v>
      </c>
      <c r="P195" s="57">
        <v>46238.62636574074</v>
      </c>
      <c r="Q195">
        <v>69357699</v>
      </c>
      <c r="S195">
        <v>141569115680</v>
      </c>
      <c r="T195" t="s">
        <v>1626</v>
      </c>
      <c r="U195" t="s">
        <v>1627</v>
      </c>
      <c r="V195" t="s">
        <v>1628</v>
      </c>
      <c r="Z195">
        <v>111.410686</v>
      </c>
      <c r="AA195">
        <v>-6.9905850000000003</v>
      </c>
      <c r="AB195" t="s">
        <v>1629</v>
      </c>
      <c r="AC195" t="s">
        <v>237</v>
      </c>
      <c r="AL195" t="s">
        <v>218</v>
      </c>
      <c r="AM195" t="s">
        <v>1630</v>
      </c>
      <c r="AN195" t="s">
        <v>6</v>
      </c>
      <c r="AO195" s="57">
        <v>46089.642777777779</v>
      </c>
      <c r="AP195" s="57">
        <v>46238.541666666664</v>
      </c>
      <c r="AR195" t="s">
        <v>219</v>
      </c>
      <c r="AS195" t="s">
        <v>962</v>
      </c>
      <c r="AT195" t="s">
        <v>231</v>
      </c>
      <c r="AU195">
        <v>20260804</v>
      </c>
      <c r="AV195" t="s">
        <v>222</v>
      </c>
      <c r="AW195" t="s">
        <v>1014</v>
      </c>
      <c r="AX195" t="s">
        <v>223</v>
      </c>
      <c r="BA195" s="57">
        <v>46238.541666666664</v>
      </c>
      <c r="BB195" t="s">
        <v>1630</v>
      </c>
      <c r="BC195">
        <v>2026</v>
      </c>
      <c r="BD195">
        <v>8</v>
      </c>
      <c r="BE195">
        <v>4</v>
      </c>
      <c r="BF195" s="6">
        <f t="shared" ref="BF195:BF258" si="9">DATE(BC195,BD195,BE195)</f>
        <v>46238</v>
      </c>
      <c r="BG195">
        <f t="shared" ref="BG195:BG258" si="10">BF195-BA195</f>
        <v>-0.54166666666424135</v>
      </c>
      <c r="BH195" t="str">
        <f t="shared" ref="BH195:BH258" si="11">IF(BG195=1,"COMPLY",IF(BG195&lt;1,"COMPLY","NOT COMPLY"))</f>
        <v>COMPLY</v>
      </c>
      <c r="BI195" t="e">
        <f>VLOOKUP(H195,Sheet2!$A$1:$B$270,2,FALSE)</f>
        <v>#N/A</v>
      </c>
    </row>
    <row r="196" spans="1:61">
      <c r="A196">
        <v>195</v>
      </c>
      <c r="B196">
        <v>1002514582</v>
      </c>
      <c r="C196">
        <v>3</v>
      </c>
      <c r="D196" t="s">
        <v>59</v>
      </c>
      <c r="E196">
        <v>4</v>
      </c>
      <c r="F196" t="s">
        <v>567</v>
      </c>
      <c r="G196" t="s">
        <v>906</v>
      </c>
      <c r="H196" t="s">
        <v>920</v>
      </c>
      <c r="I196" t="s">
        <v>213</v>
      </c>
      <c r="J196" t="s">
        <v>214</v>
      </c>
      <c r="K196" t="s">
        <v>149</v>
      </c>
      <c r="M196" t="s">
        <v>76</v>
      </c>
      <c r="N196" t="s">
        <v>608</v>
      </c>
      <c r="O196" s="57">
        <v>46241.556990740741</v>
      </c>
      <c r="P196" s="57">
        <v>46242.668402777781</v>
      </c>
      <c r="Q196">
        <v>69360742</v>
      </c>
      <c r="S196">
        <v>146136130088</v>
      </c>
      <c r="T196" t="s">
        <v>4641</v>
      </c>
      <c r="U196" t="s">
        <v>4642</v>
      </c>
      <c r="V196" t="s">
        <v>4643</v>
      </c>
      <c r="Z196">
        <v>110.3382618</v>
      </c>
      <c r="AA196">
        <v>-7.7550401000000004</v>
      </c>
      <c r="AB196" t="s">
        <v>4644</v>
      </c>
      <c r="AC196" t="s">
        <v>616</v>
      </c>
      <c r="AL196" t="s">
        <v>218</v>
      </c>
      <c r="AM196" t="s">
        <v>4645</v>
      </c>
      <c r="AN196" t="s">
        <v>6</v>
      </c>
      <c r="AO196" s="57">
        <v>46211.559479166666</v>
      </c>
      <c r="AP196" s="57">
        <v>46243.333333333336</v>
      </c>
      <c r="AR196" t="s">
        <v>219</v>
      </c>
      <c r="AS196" t="s">
        <v>920</v>
      </c>
      <c r="AT196" t="s">
        <v>231</v>
      </c>
      <c r="AU196">
        <v>20260808</v>
      </c>
      <c r="AV196" t="s">
        <v>222</v>
      </c>
      <c r="AW196" t="s">
        <v>972</v>
      </c>
      <c r="AX196" t="s">
        <v>223</v>
      </c>
      <c r="BA196" s="57">
        <v>46243.333333333336</v>
      </c>
      <c r="BB196" t="s">
        <v>4645</v>
      </c>
      <c r="BC196">
        <v>2026</v>
      </c>
      <c r="BD196">
        <v>8</v>
      </c>
      <c r="BE196">
        <v>8</v>
      </c>
      <c r="BF196" s="6">
        <f t="shared" si="9"/>
        <v>46242</v>
      </c>
      <c r="BG196">
        <f t="shared" si="10"/>
        <v>-1.3333333333357587</v>
      </c>
      <c r="BH196" t="str">
        <f t="shared" si="11"/>
        <v>COMPLY</v>
      </c>
      <c r="BI196" t="e">
        <f>VLOOKUP(H196,Sheet2!$A$1:$B$270,2,FALSE)</f>
        <v>#N/A</v>
      </c>
    </row>
    <row r="197" spans="1:61">
      <c r="A197">
        <v>196</v>
      </c>
      <c r="B197">
        <v>1002515737</v>
      </c>
      <c r="C197">
        <v>3</v>
      </c>
      <c r="D197" t="s">
        <v>59</v>
      </c>
      <c r="E197">
        <v>4</v>
      </c>
      <c r="F197" t="s">
        <v>567</v>
      </c>
      <c r="G197" t="s">
        <v>609</v>
      </c>
      <c r="H197" t="s">
        <v>611</v>
      </c>
      <c r="I197" t="s">
        <v>213</v>
      </c>
      <c r="J197" t="s">
        <v>214</v>
      </c>
      <c r="K197" t="s">
        <v>149</v>
      </c>
      <c r="L197" t="s">
        <v>215</v>
      </c>
      <c r="M197" t="s">
        <v>76</v>
      </c>
      <c r="N197" t="s">
        <v>216</v>
      </c>
      <c r="O197" s="57">
        <v>46242.441620370373</v>
      </c>
      <c r="P197" s="57">
        <v>46244.3049537037</v>
      </c>
      <c r="Q197">
        <v>69361316</v>
      </c>
      <c r="S197">
        <v>141114227847</v>
      </c>
      <c r="T197" t="s">
        <v>4646</v>
      </c>
      <c r="U197" t="s">
        <v>4647</v>
      </c>
      <c r="V197" t="s">
        <v>4648</v>
      </c>
      <c r="Z197">
        <v>110.3352979</v>
      </c>
      <c r="AA197">
        <v>-7.8193406000000003</v>
      </c>
      <c r="AB197" t="s">
        <v>4649</v>
      </c>
      <c r="AC197" t="s">
        <v>237</v>
      </c>
      <c r="AL197" t="s">
        <v>218</v>
      </c>
      <c r="AM197" t="s">
        <v>4650</v>
      </c>
      <c r="AN197" t="s">
        <v>6</v>
      </c>
      <c r="AO197" s="57">
        <v>46242.444537037038</v>
      </c>
      <c r="AP197" s="57">
        <v>46243.333333333336</v>
      </c>
      <c r="AR197" t="s">
        <v>219</v>
      </c>
      <c r="AS197" t="s">
        <v>611</v>
      </c>
      <c r="AT197" t="s">
        <v>231</v>
      </c>
      <c r="AU197">
        <v>20260810</v>
      </c>
      <c r="AV197" t="s">
        <v>222</v>
      </c>
      <c r="AW197" t="s">
        <v>1014</v>
      </c>
      <c r="AX197" t="s">
        <v>223</v>
      </c>
      <c r="BA197" s="57">
        <v>46243.333333333336</v>
      </c>
      <c r="BB197" t="s">
        <v>4650</v>
      </c>
      <c r="BC197">
        <v>2026</v>
      </c>
      <c r="BD197">
        <v>8</v>
      </c>
      <c r="BE197">
        <v>10</v>
      </c>
      <c r="BF197" s="6">
        <f t="shared" si="9"/>
        <v>46244</v>
      </c>
      <c r="BG197">
        <f t="shared" si="10"/>
        <v>0.66666666666424135</v>
      </c>
      <c r="BH197" t="str">
        <f t="shared" si="11"/>
        <v>COMPLY</v>
      </c>
      <c r="BI197" t="e">
        <f>VLOOKUP(H197,Sheet2!$A$1:$B$270,2,FALSE)</f>
        <v>#N/A</v>
      </c>
    </row>
    <row r="198" spans="1:61">
      <c r="A198">
        <v>197</v>
      </c>
      <c r="B198">
        <v>1002527120</v>
      </c>
      <c r="C198">
        <v>3</v>
      </c>
      <c r="D198" t="s">
        <v>59</v>
      </c>
      <c r="E198">
        <v>4</v>
      </c>
      <c r="F198" t="s">
        <v>224</v>
      </c>
      <c r="G198" t="s">
        <v>581</v>
      </c>
      <c r="H198" t="s">
        <v>647</v>
      </c>
      <c r="I198" t="s">
        <v>213</v>
      </c>
      <c r="J198" t="s">
        <v>214</v>
      </c>
      <c r="K198" t="s">
        <v>149</v>
      </c>
      <c r="L198" t="s">
        <v>215</v>
      </c>
      <c r="M198" t="s">
        <v>225</v>
      </c>
      <c r="N198" t="s">
        <v>216</v>
      </c>
      <c r="O198" s="57">
        <v>46248.678425925929</v>
      </c>
      <c r="P198" s="57">
        <v>46250.473321759258</v>
      </c>
      <c r="Q198">
        <v>69366330</v>
      </c>
      <c r="S198">
        <v>143363112139</v>
      </c>
      <c r="T198" t="s">
        <v>10173</v>
      </c>
      <c r="U198" t="s">
        <v>10174</v>
      </c>
      <c r="V198" t="s">
        <v>10175</v>
      </c>
      <c r="Z198">
        <v>109.34753600000001</v>
      </c>
      <c r="AA198">
        <v>-7.3727270000000003</v>
      </c>
      <c r="AB198" t="s">
        <v>10176</v>
      </c>
      <c r="AC198" t="s">
        <v>237</v>
      </c>
      <c r="AL198" t="s">
        <v>218</v>
      </c>
      <c r="AM198" t="s">
        <v>10177</v>
      </c>
      <c r="AN198" t="s">
        <v>6</v>
      </c>
      <c r="AO198" t="s">
        <v>10002</v>
      </c>
      <c r="AP198" s="57">
        <v>46250.458333333336</v>
      </c>
      <c r="AR198" t="s">
        <v>18</v>
      </c>
      <c r="AS198" t="s">
        <v>647</v>
      </c>
      <c r="AT198" t="s">
        <v>231</v>
      </c>
      <c r="AV198" t="s">
        <v>227</v>
      </c>
      <c r="AW198" t="s">
        <v>1018</v>
      </c>
      <c r="AX198" t="s">
        <v>223</v>
      </c>
      <c r="BA198" s="57">
        <v>46250.458333333336</v>
      </c>
      <c r="BB198" t="s">
        <v>10177</v>
      </c>
      <c r="BF198" s="6" t="e">
        <f t="shared" si="9"/>
        <v>#NUM!</v>
      </c>
      <c r="BG198" t="e">
        <f t="shared" si="10"/>
        <v>#NUM!</v>
      </c>
      <c r="BH198" t="e">
        <f t="shared" si="11"/>
        <v>#NUM!</v>
      </c>
      <c r="BI198" t="e">
        <f>VLOOKUP(H198,Sheet2!$A$1:$B$270,2,FALSE)</f>
        <v>#N/A</v>
      </c>
    </row>
    <row r="199" spans="1:61">
      <c r="A199">
        <v>198</v>
      </c>
      <c r="B199">
        <v>1002522125</v>
      </c>
      <c r="C199">
        <v>3</v>
      </c>
      <c r="D199" t="s">
        <v>49</v>
      </c>
      <c r="E199">
        <v>4</v>
      </c>
      <c r="F199" t="s">
        <v>246</v>
      </c>
      <c r="G199" t="s">
        <v>247</v>
      </c>
      <c r="H199" t="s">
        <v>925</v>
      </c>
      <c r="I199" t="s">
        <v>213</v>
      </c>
      <c r="J199" t="s">
        <v>214</v>
      </c>
      <c r="K199" t="s">
        <v>149</v>
      </c>
      <c r="M199" t="s">
        <v>225</v>
      </c>
      <c r="N199" t="s">
        <v>216</v>
      </c>
      <c r="O199" s="57">
        <v>46246.561828703707</v>
      </c>
      <c r="P199" s="57">
        <v>46248.33798611111</v>
      </c>
      <c r="Q199">
        <v>69364231</v>
      </c>
      <c r="R199">
        <v>2435314178</v>
      </c>
      <c r="S199">
        <v>142406122550</v>
      </c>
      <c r="T199" t="s">
        <v>7995</v>
      </c>
      <c r="U199" t="s">
        <v>1122</v>
      </c>
      <c r="V199" t="s">
        <v>7996</v>
      </c>
      <c r="Z199">
        <v>106.828287115262</v>
      </c>
      <c r="AA199">
        <v>-6.1740246018306504</v>
      </c>
      <c r="AB199" t="s">
        <v>7997</v>
      </c>
      <c r="AC199" t="s">
        <v>226</v>
      </c>
      <c r="AL199" t="s">
        <v>218</v>
      </c>
      <c r="AM199" t="s">
        <v>7998</v>
      </c>
      <c r="AN199" t="s">
        <v>6</v>
      </c>
      <c r="AO199" s="57">
        <v>46364.569351851853</v>
      </c>
      <c r="AP199" s="57">
        <v>46248.333333333336</v>
      </c>
      <c r="AR199" t="s">
        <v>18</v>
      </c>
      <c r="AS199" t="s">
        <v>925</v>
      </c>
      <c r="AT199" t="s">
        <v>231</v>
      </c>
      <c r="AV199" t="s">
        <v>227</v>
      </c>
      <c r="AW199" t="s">
        <v>613</v>
      </c>
      <c r="AX199" t="s">
        <v>223</v>
      </c>
      <c r="BA199" s="57">
        <v>46248.333333333336</v>
      </c>
      <c r="BB199" t="s">
        <v>7998</v>
      </c>
      <c r="BF199" s="6" t="e">
        <f t="shared" si="9"/>
        <v>#NUM!</v>
      </c>
      <c r="BG199" t="e">
        <f t="shared" si="10"/>
        <v>#NUM!</v>
      </c>
      <c r="BH199" t="e">
        <f t="shared" si="11"/>
        <v>#NUM!</v>
      </c>
      <c r="BI199" t="e">
        <f>VLOOKUP(H199,Sheet2!$A$1:$B$270,2,FALSE)</f>
        <v>#N/A</v>
      </c>
    </row>
    <row r="200" spans="1:61">
      <c r="A200">
        <v>199</v>
      </c>
      <c r="B200">
        <v>1002505598</v>
      </c>
      <c r="C200">
        <v>3</v>
      </c>
      <c r="D200" t="s">
        <v>49</v>
      </c>
      <c r="E200">
        <v>4</v>
      </c>
      <c r="F200" t="s">
        <v>252</v>
      </c>
      <c r="G200" t="s">
        <v>553</v>
      </c>
      <c r="H200" t="s">
        <v>968</v>
      </c>
      <c r="I200" t="s">
        <v>213</v>
      </c>
      <c r="J200" t="s">
        <v>214</v>
      </c>
      <c r="K200" t="s">
        <v>149</v>
      </c>
      <c r="M200" t="s">
        <v>586</v>
      </c>
      <c r="N200" t="s">
        <v>216</v>
      </c>
      <c r="O200" s="57">
        <v>46237.389421296299</v>
      </c>
      <c r="P200" s="57">
        <v>46238.570567129631</v>
      </c>
      <c r="Q200">
        <v>69355882</v>
      </c>
      <c r="S200">
        <v>146284108495</v>
      </c>
      <c r="T200" t="s">
        <v>1161</v>
      </c>
      <c r="U200" t="s">
        <v>1636</v>
      </c>
      <c r="V200" t="s">
        <v>1637</v>
      </c>
      <c r="Z200">
        <v>109.05099</v>
      </c>
      <c r="AA200">
        <v>-6.96577</v>
      </c>
      <c r="AB200" t="s">
        <v>1638</v>
      </c>
      <c r="AC200" t="s">
        <v>226</v>
      </c>
      <c r="AL200" t="s">
        <v>218</v>
      </c>
      <c r="AM200" t="s">
        <v>1639</v>
      </c>
      <c r="AN200" t="s">
        <v>6</v>
      </c>
      <c r="AO200" s="57">
        <v>46089.392812500002</v>
      </c>
      <c r="AP200" s="57">
        <v>46238</v>
      </c>
      <c r="AR200" t="s">
        <v>14</v>
      </c>
      <c r="AS200" t="s">
        <v>968</v>
      </c>
      <c r="AT200" t="s">
        <v>231</v>
      </c>
      <c r="AV200" t="s">
        <v>587</v>
      </c>
      <c r="AW200" t="s">
        <v>561</v>
      </c>
      <c r="AX200" t="s">
        <v>223</v>
      </c>
      <c r="BA200" s="57">
        <v>46238.541666666664</v>
      </c>
      <c r="BB200" t="s">
        <v>1639</v>
      </c>
      <c r="BF200" s="6" t="e">
        <f t="shared" si="9"/>
        <v>#NUM!</v>
      </c>
      <c r="BG200" t="e">
        <f t="shared" si="10"/>
        <v>#NUM!</v>
      </c>
      <c r="BH200" t="e">
        <f t="shared" si="11"/>
        <v>#NUM!</v>
      </c>
      <c r="BI200" t="e">
        <f>VLOOKUP(H200,Sheet2!$A$1:$B$270,2,FALSE)</f>
        <v>#N/A</v>
      </c>
    </row>
    <row r="201" spans="1:61">
      <c r="A201">
        <v>200</v>
      </c>
      <c r="B201">
        <v>1002519478</v>
      </c>
      <c r="C201">
        <v>3</v>
      </c>
      <c r="D201" t="s">
        <v>59</v>
      </c>
      <c r="E201">
        <v>4</v>
      </c>
      <c r="F201" t="s">
        <v>243</v>
      </c>
      <c r="G201" t="s">
        <v>243</v>
      </c>
      <c r="H201" t="s">
        <v>294</v>
      </c>
      <c r="I201" t="s">
        <v>213</v>
      </c>
      <c r="J201" t="s">
        <v>214</v>
      </c>
      <c r="K201" t="s">
        <v>149</v>
      </c>
      <c r="L201" t="s">
        <v>215</v>
      </c>
      <c r="M201" t="s">
        <v>76</v>
      </c>
      <c r="N201" t="s">
        <v>216</v>
      </c>
      <c r="O201" s="57">
        <v>46245.470092592594</v>
      </c>
      <c r="P201" s="57">
        <v>46246.7033912037</v>
      </c>
      <c r="Q201">
        <v>69363115</v>
      </c>
      <c r="S201">
        <v>146137149715</v>
      </c>
      <c r="T201" t="s">
        <v>7008</v>
      </c>
      <c r="U201" t="s">
        <v>7009</v>
      </c>
      <c r="V201" t="s">
        <v>7010</v>
      </c>
      <c r="Z201">
        <v>110.2592748</v>
      </c>
      <c r="AA201">
        <v>-7.4203340999999998</v>
      </c>
      <c r="AB201" t="s">
        <v>7011</v>
      </c>
      <c r="AC201" t="s">
        <v>237</v>
      </c>
      <c r="AL201" t="s">
        <v>218</v>
      </c>
      <c r="AM201" t="s">
        <v>7012</v>
      </c>
      <c r="AN201" t="s">
        <v>6</v>
      </c>
      <c r="AO201" s="57">
        <v>46334.486145833333</v>
      </c>
      <c r="AP201" s="57">
        <v>46247.333333333336</v>
      </c>
      <c r="AR201" t="s">
        <v>219</v>
      </c>
      <c r="AS201" t="s">
        <v>294</v>
      </c>
      <c r="AT201" t="s">
        <v>231</v>
      </c>
      <c r="AU201">
        <v>20260812</v>
      </c>
      <c r="AV201" t="s">
        <v>222</v>
      </c>
      <c r="AW201" t="s">
        <v>1014</v>
      </c>
      <c r="AX201" t="s">
        <v>223</v>
      </c>
      <c r="BA201" s="57">
        <v>46247.333333333336</v>
      </c>
      <c r="BB201" t="s">
        <v>7012</v>
      </c>
      <c r="BC201">
        <v>2026</v>
      </c>
      <c r="BD201">
        <v>8</v>
      </c>
      <c r="BE201">
        <v>12</v>
      </c>
      <c r="BF201" s="6">
        <f t="shared" si="9"/>
        <v>46246</v>
      </c>
      <c r="BG201">
        <f t="shared" si="10"/>
        <v>-1.3333333333357587</v>
      </c>
      <c r="BH201" t="str">
        <f t="shared" si="11"/>
        <v>COMPLY</v>
      </c>
      <c r="BI201" t="e">
        <f>VLOOKUP(H201,Sheet2!$A$1:$B$270,2,FALSE)</f>
        <v>#N/A</v>
      </c>
    </row>
    <row r="202" spans="1:61">
      <c r="A202">
        <v>201</v>
      </c>
      <c r="B202">
        <v>1002515837</v>
      </c>
      <c r="C202">
        <v>3</v>
      </c>
      <c r="D202" t="s">
        <v>49</v>
      </c>
      <c r="E202">
        <v>4</v>
      </c>
      <c r="F202" t="s">
        <v>252</v>
      </c>
      <c r="G202" t="s">
        <v>931</v>
      </c>
      <c r="H202" t="s">
        <v>932</v>
      </c>
      <c r="I202" t="s">
        <v>213</v>
      </c>
      <c r="J202" t="s">
        <v>214</v>
      </c>
      <c r="K202" t="s">
        <v>149</v>
      </c>
      <c r="L202" t="s">
        <v>215</v>
      </c>
      <c r="M202" t="s">
        <v>575</v>
      </c>
      <c r="N202" t="s">
        <v>216</v>
      </c>
      <c r="O202" s="57">
        <v>46242.495787037034</v>
      </c>
      <c r="P202" s="57">
        <v>46244.602384259262</v>
      </c>
      <c r="Q202">
        <v>69361380</v>
      </c>
      <c r="S202">
        <v>142212126686</v>
      </c>
      <c r="T202" t="s">
        <v>4651</v>
      </c>
      <c r="U202" t="s">
        <v>4652</v>
      </c>
      <c r="V202" t="s">
        <v>4653</v>
      </c>
      <c r="Z202">
        <v>109.14579310000001</v>
      </c>
      <c r="AA202">
        <v>-6.8704896</v>
      </c>
      <c r="AB202" t="s">
        <v>4654</v>
      </c>
      <c r="AC202" t="s">
        <v>237</v>
      </c>
      <c r="AL202" t="s">
        <v>218</v>
      </c>
      <c r="AM202" t="s">
        <v>4655</v>
      </c>
      <c r="AN202" t="s">
        <v>6</v>
      </c>
      <c r="AO202" s="57">
        <v>46242.496516203704</v>
      </c>
      <c r="AP202" s="57">
        <v>46243.333333333336</v>
      </c>
      <c r="AR202" t="s">
        <v>14</v>
      </c>
      <c r="AS202" t="s">
        <v>932</v>
      </c>
      <c r="AT202" t="s">
        <v>231</v>
      </c>
      <c r="AV202" t="s">
        <v>6258</v>
      </c>
      <c r="AW202" t="s">
        <v>1010</v>
      </c>
      <c r="AX202" t="s">
        <v>223</v>
      </c>
      <c r="BA202" s="57">
        <v>46243.333333333336</v>
      </c>
      <c r="BB202" t="s">
        <v>4655</v>
      </c>
      <c r="BF202" s="6" t="e">
        <f t="shared" si="9"/>
        <v>#NUM!</v>
      </c>
      <c r="BG202" t="e">
        <f t="shared" si="10"/>
        <v>#NUM!</v>
      </c>
      <c r="BH202" t="e">
        <f t="shared" si="11"/>
        <v>#NUM!</v>
      </c>
      <c r="BI202" t="e">
        <f>VLOOKUP(H202,Sheet2!$A$1:$B$270,2,FALSE)</f>
        <v>#N/A</v>
      </c>
    </row>
    <row r="203" spans="1:61">
      <c r="A203">
        <v>202</v>
      </c>
      <c r="B203">
        <v>1002523034</v>
      </c>
      <c r="C203">
        <v>3</v>
      </c>
      <c r="D203" t="s">
        <v>34</v>
      </c>
      <c r="E203">
        <v>5</v>
      </c>
      <c r="F203" t="s">
        <v>573</v>
      </c>
      <c r="G203" t="s">
        <v>79</v>
      </c>
      <c r="H203" t="s">
        <v>535</v>
      </c>
      <c r="I203" t="s">
        <v>9791</v>
      </c>
      <c r="J203" t="s">
        <v>214</v>
      </c>
      <c r="K203" t="s">
        <v>149</v>
      </c>
      <c r="M203" t="s">
        <v>933</v>
      </c>
      <c r="N203" t="s">
        <v>10136</v>
      </c>
      <c r="O203" s="57">
        <v>46246.724988425929</v>
      </c>
      <c r="P203" s="57">
        <v>46248.410370370373</v>
      </c>
      <c r="Q203">
        <v>69364592</v>
      </c>
      <c r="S203">
        <v>172409210372</v>
      </c>
      <c r="T203" t="s">
        <v>10178</v>
      </c>
      <c r="U203" t="s">
        <v>10138</v>
      </c>
      <c r="V203" t="s">
        <v>10179</v>
      </c>
      <c r="Z203">
        <v>115.310956526506</v>
      </c>
      <c r="AA203">
        <v>-8.4144495342988499</v>
      </c>
      <c r="AB203" t="s">
        <v>10180</v>
      </c>
      <c r="AC203" t="s">
        <v>226</v>
      </c>
      <c r="AL203" t="s">
        <v>218</v>
      </c>
      <c r="AM203" t="s">
        <v>10180</v>
      </c>
      <c r="AN203" t="s">
        <v>6</v>
      </c>
      <c r="AO203" s="57">
        <v>46364.736030092594</v>
      </c>
      <c r="AQ203" t="s">
        <v>248</v>
      </c>
      <c r="AR203" t="s">
        <v>12</v>
      </c>
      <c r="AS203" t="s">
        <v>535</v>
      </c>
      <c r="AT203" t="s">
        <v>231</v>
      </c>
      <c r="AV203" t="s">
        <v>917</v>
      </c>
      <c r="AW203" t="s">
        <v>10181</v>
      </c>
      <c r="AX203" t="s">
        <v>223</v>
      </c>
      <c r="BA203" s="57">
        <v>46246.583333333336</v>
      </c>
      <c r="BB203" t="s">
        <v>10180</v>
      </c>
      <c r="BF203" s="6" t="e">
        <f t="shared" si="9"/>
        <v>#NUM!</v>
      </c>
      <c r="BG203" t="e">
        <f t="shared" si="10"/>
        <v>#NUM!</v>
      </c>
      <c r="BH203" t="e">
        <f t="shared" si="11"/>
        <v>#NUM!</v>
      </c>
      <c r="BI203" t="str">
        <f>VLOOKUP(H203,Sheet2!$A$1:$B$270,2,FALSE)</f>
        <v>GIANYAR</v>
      </c>
    </row>
    <row r="204" spans="1:61">
      <c r="A204">
        <v>203</v>
      </c>
      <c r="B204">
        <v>1002523478</v>
      </c>
      <c r="C204">
        <v>3</v>
      </c>
      <c r="D204" t="s">
        <v>51</v>
      </c>
      <c r="E204">
        <v>4</v>
      </c>
      <c r="F204" t="s">
        <v>235</v>
      </c>
      <c r="G204" t="s">
        <v>584</v>
      </c>
      <c r="H204" t="s">
        <v>10182</v>
      </c>
      <c r="I204" t="s">
        <v>9791</v>
      </c>
      <c r="J204" t="s">
        <v>214</v>
      </c>
      <c r="K204" t="s">
        <v>149</v>
      </c>
      <c r="M204" t="s">
        <v>76</v>
      </c>
      <c r="N204" t="s">
        <v>9792</v>
      </c>
      <c r="O204" s="57">
        <v>46247.39640046296</v>
      </c>
      <c r="P204" s="57">
        <v>46249.362141203703</v>
      </c>
      <c r="Q204">
        <v>69364792</v>
      </c>
      <c r="S204">
        <v>142505113535</v>
      </c>
      <c r="T204" t="s">
        <v>10183</v>
      </c>
      <c r="U204" t="s">
        <v>10184</v>
      </c>
      <c r="V204" t="s">
        <v>10185</v>
      </c>
      <c r="Z204">
        <v>110.768778373016</v>
      </c>
      <c r="AA204">
        <v>-7.5216263521749998</v>
      </c>
      <c r="AB204" t="s">
        <v>10186</v>
      </c>
      <c r="AC204" t="s">
        <v>291</v>
      </c>
      <c r="AL204" t="s">
        <v>218</v>
      </c>
      <c r="AM204">
        <v>89674046938</v>
      </c>
      <c r="AN204" t="s">
        <v>6</v>
      </c>
      <c r="AO204" t="s">
        <v>8864</v>
      </c>
      <c r="AQ204" t="s">
        <v>903</v>
      </c>
      <c r="AR204" t="s">
        <v>219</v>
      </c>
      <c r="AS204" t="s">
        <v>10182</v>
      </c>
      <c r="AT204" t="s">
        <v>231</v>
      </c>
      <c r="AU204">
        <v>20260815</v>
      </c>
      <c r="AV204" t="s">
        <v>222</v>
      </c>
      <c r="AW204" t="s">
        <v>9797</v>
      </c>
      <c r="AX204" t="s">
        <v>223</v>
      </c>
      <c r="BA204" s="57">
        <v>46247.5</v>
      </c>
      <c r="BB204">
        <v>89674046938</v>
      </c>
      <c r="BC204">
        <v>2026</v>
      </c>
      <c r="BD204">
        <v>8</v>
      </c>
      <c r="BE204">
        <v>15</v>
      </c>
      <c r="BF204" s="6">
        <f t="shared" si="9"/>
        <v>46249</v>
      </c>
      <c r="BG204">
        <f t="shared" si="10"/>
        <v>1.5</v>
      </c>
      <c r="BH204" t="str">
        <f t="shared" si="11"/>
        <v>NOT COMPLY</v>
      </c>
      <c r="BI204" t="e">
        <f>VLOOKUP(H204,Sheet2!$A$1:$B$270,2,FALSE)</f>
        <v>#N/A</v>
      </c>
    </row>
    <row r="205" spans="1:61">
      <c r="A205">
        <v>204</v>
      </c>
      <c r="B205">
        <v>1002530387</v>
      </c>
      <c r="C205">
        <v>3</v>
      </c>
      <c r="D205" t="s">
        <v>38</v>
      </c>
      <c r="E205">
        <v>5</v>
      </c>
      <c r="F205" t="s">
        <v>250</v>
      </c>
      <c r="G205" t="s">
        <v>87</v>
      </c>
      <c r="H205" t="s">
        <v>362</v>
      </c>
      <c r="I205" t="s">
        <v>213</v>
      </c>
      <c r="J205" t="s">
        <v>214</v>
      </c>
      <c r="K205" t="s">
        <v>149</v>
      </c>
      <c r="L205" t="s">
        <v>215</v>
      </c>
      <c r="M205" t="s">
        <v>286</v>
      </c>
      <c r="N205" t="s">
        <v>216</v>
      </c>
      <c r="O205" s="57">
        <v>46251.333298611113</v>
      </c>
      <c r="P205" s="57">
        <v>46252.209155092591</v>
      </c>
      <c r="Q205">
        <v>69367811</v>
      </c>
      <c r="S205">
        <v>152707239266</v>
      </c>
      <c r="T205" t="s">
        <v>10187</v>
      </c>
      <c r="U205" t="s">
        <v>10188</v>
      </c>
      <c r="V205" t="s">
        <v>10189</v>
      </c>
      <c r="Z205">
        <v>112.5312668</v>
      </c>
      <c r="AA205">
        <v>-7.8229769999999998</v>
      </c>
      <c r="AB205" t="s">
        <v>10190</v>
      </c>
      <c r="AC205" t="s">
        <v>237</v>
      </c>
      <c r="AL205" t="s">
        <v>218</v>
      </c>
      <c r="AM205" t="s">
        <v>9825</v>
      </c>
      <c r="AN205" t="s">
        <v>6</v>
      </c>
      <c r="AO205" t="s">
        <v>9826</v>
      </c>
      <c r="AP205" s="57">
        <v>46252.333333333336</v>
      </c>
      <c r="AR205" t="s">
        <v>241</v>
      </c>
      <c r="AS205" t="s">
        <v>362</v>
      </c>
      <c r="AT205" t="s">
        <v>231</v>
      </c>
      <c r="AV205" t="s">
        <v>905</v>
      </c>
      <c r="AW205" t="s">
        <v>1014</v>
      </c>
      <c r="AX205" t="s">
        <v>223</v>
      </c>
      <c r="BA205" s="57">
        <v>46252.333333333336</v>
      </c>
      <c r="BB205" t="s">
        <v>9825</v>
      </c>
      <c r="BF205" s="6" t="e">
        <f t="shared" si="9"/>
        <v>#NUM!</v>
      </c>
      <c r="BG205" t="e">
        <f t="shared" si="10"/>
        <v>#NUM!</v>
      </c>
      <c r="BH205" t="e">
        <f t="shared" si="11"/>
        <v>#NUM!</v>
      </c>
      <c r="BI205" t="str">
        <f>VLOOKUP(H205,Sheet2!$A$1:$B$270,2,FALSE)</f>
        <v>BATU</v>
      </c>
    </row>
    <row r="206" spans="1:61">
      <c r="A206">
        <v>205</v>
      </c>
      <c r="B206">
        <v>1002514537</v>
      </c>
      <c r="C206">
        <v>3</v>
      </c>
      <c r="D206" t="s">
        <v>42</v>
      </c>
      <c r="E206">
        <v>5</v>
      </c>
      <c r="F206" t="s">
        <v>102</v>
      </c>
      <c r="G206" t="s">
        <v>102</v>
      </c>
      <c r="H206" t="s">
        <v>376</v>
      </c>
      <c r="I206" t="s">
        <v>213</v>
      </c>
      <c r="J206" t="s">
        <v>214</v>
      </c>
      <c r="K206" t="s">
        <v>149</v>
      </c>
      <c r="L206" t="s">
        <v>215</v>
      </c>
      <c r="M206" t="s">
        <v>575</v>
      </c>
      <c r="N206" t="s">
        <v>216</v>
      </c>
      <c r="O206" s="57">
        <v>46241.547175925924</v>
      </c>
      <c r="P206" s="57">
        <v>46244.464548611111</v>
      </c>
      <c r="Q206">
        <v>69360737</v>
      </c>
      <c r="S206">
        <v>152513202839</v>
      </c>
      <c r="T206" t="s">
        <v>4656</v>
      </c>
      <c r="U206" t="s">
        <v>4657</v>
      </c>
      <c r="V206" t="s">
        <v>4658</v>
      </c>
      <c r="Z206">
        <v>113.42640012502601</v>
      </c>
      <c r="AA206">
        <v>-8.2555069521620403</v>
      </c>
      <c r="AB206" t="s">
        <v>4659</v>
      </c>
      <c r="AC206" t="s">
        <v>217</v>
      </c>
      <c r="AL206" t="s">
        <v>218</v>
      </c>
      <c r="AM206" t="s">
        <v>4660</v>
      </c>
      <c r="AN206" t="s">
        <v>6</v>
      </c>
      <c r="AO206" s="57">
        <v>46211.548773148148</v>
      </c>
      <c r="AP206" s="57">
        <v>46242.541666666664</v>
      </c>
      <c r="AQ206" t="s">
        <v>248</v>
      </c>
      <c r="AR206" t="s">
        <v>14</v>
      </c>
      <c r="AS206" t="s">
        <v>376</v>
      </c>
      <c r="AT206" t="s">
        <v>231</v>
      </c>
      <c r="AV206" t="s">
        <v>6259</v>
      </c>
      <c r="AW206" t="s">
        <v>1027</v>
      </c>
      <c r="AX206" t="s">
        <v>223</v>
      </c>
      <c r="BA206" s="57">
        <v>46242.541666666664</v>
      </c>
      <c r="BB206" t="s">
        <v>4660</v>
      </c>
      <c r="BF206" s="6" t="e">
        <f t="shared" si="9"/>
        <v>#NUM!</v>
      </c>
      <c r="BG206" t="e">
        <f t="shared" si="10"/>
        <v>#NUM!</v>
      </c>
      <c r="BH206" t="e">
        <f t="shared" si="11"/>
        <v>#NUM!</v>
      </c>
      <c r="BI206" t="str">
        <f>VLOOKUP(H206,Sheet2!$A$1:$B$270,2,FALSE)</f>
        <v>JEMBER</v>
      </c>
    </row>
    <row r="207" spans="1:61">
      <c r="A207">
        <v>206</v>
      </c>
      <c r="B207">
        <v>1002517644</v>
      </c>
      <c r="C207">
        <v>3</v>
      </c>
      <c r="D207" t="s">
        <v>38</v>
      </c>
      <c r="E207">
        <v>5</v>
      </c>
      <c r="F207" t="s">
        <v>92</v>
      </c>
      <c r="G207" t="s">
        <v>94</v>
      </c>
      <c r="H207" t="s">
        <v>467</v>
      </c>
      <c r="I207" t="s">
        <v>213</v>
      </c>
      <c r="J207" t="s">
        <v>214</v>
      </c>
      <c r="K207" t="s">
        <v>149</v>
      </c>
      <c r="L207" t="s">
        <v>215</v>
      </c>
      <c r="M207" t="s">
        <v>76</v>
      </c>
      <c r="N207" t="s">
        <v>216</v>
      </c>
      <c r="O207" s="57">
        <v>46244.530509259261</v>
      </c>
      <c r="P207" s="57">
        <v>46245.720752314817</v>
      </c>
      <c r="Q207">
        <v>69362392</v>
      </c>
      <c r="S207">
        <v>152613205367</v>
      </c>
      <c r="T207" t="s">
        <v>6260</v>
      </c>
      <c r="U207" t="s">
        <v>6261</v>
      </c>
      <c r="V207" t="s">
        <v>6262</v>
      </c>
      <c r="Z207">
        <v>111.4888954</v>
      </c>
      <c r="AA207">
        <v>-7.6745903999999996</v>
      </c>
      <c r="AB207" t="s">
        <v>6263</v>
      </c>
      <c r="AC207" t="s">
        <v>237</v>
      </c>
      <c r="AL207" t="s">
        <v>218</v>
      </c>
      <c r="AM207" t="s">
        <v>6264</v>
      </c>
      <c r="AN207" t="s">
        <v>6</v>
      </c>
      <c r="AO207" s="57">
        <v>46303.537962962961</v>
      </c>
      <c r="AP207" s="57">
        <v>46245.541666666664</v>
      </c>
      <c r="AR207" t="s">
        <v>219</v>
      </c>
      <c r="AS207" t="s">
        <v>467</v>
      </c>
      <c r="AT207" t="s">
        <v>231</v>
      </c>
      <c r="AU207">
        <v>20260811</v>
      </c>
      <c r="AV207" t="s">
        <v>222</v>
      </c>
      <c r="AW207" t="s">
        <v>1010</v>
      </c>
      <c r="AX207" t="s">
        <v>223</v>
      </c>
      <c r="BA207" s="57">
        <v>46245.541666666664</v>
      </c>
      <c r="BB207" t="s">
        <v>6264</v>
      </c>
      <c r="BC207">
        <v>2026</v>
      </c>
      <c r="BD207">
        <v>8</v>
      </c>
      <c r="BE207">
        <v>11</v>
      </c>
      <c r="BF207" s="6">
        <f t="shared" si="9"/>
        <v>46245</v>
      </c>
      <c r="BG207">
        <f t="shared" si="10"/>
        <v>-0.54166666666424135</v>
      </c>
      <c r="BH207" t="str">
        <f t="shared" si="11"/>
        <v>COMPLY</v>
      </c>
      <c r="BI207" t="str">
        <f>VLOOKUP(H207,Sheet2!$A$1:$B$270,2,FALSE)</f>
        <v>MADIUN</v>
      </c>
    </row>
    <row r="208" spans="1:61">
      <c r="A208">
        <v>207</v>
      </c>
      <c r="B208">
        <v>1002505873</v>
      </c>
      <c r="C208">
        <v>3</v>
      </c>
      <c r="D208" t="s">
        <v>49</v>
      </c>
      <c r="E208">
        <v>4</v>
      </c>
      <c r="F208" t="s">
        <v>252</v>
      </c>
      <c r="G208" t="s">
        <v>252</v>
      </c>
      <c r="H208" t="s">
        <v>909</v>
      </c>
      <c r="I208" t="s">
        <v>213</v>
      </c>
      <c r="J208" t="s">
        <v>214</v>
      </c>
      <c r="K208" t="s">
        <v>149</v>
      </c>
      <c r="L208" t="s">
        <v>215</v>
      </c>
      <c r="M208" t="s">
        <v>76</v>
      </c>
      <c r="N208" t="s">
        <v>216</v>
      </c>
      <c r="O208" s="57">
        <v>46237.47078703704</v>
      </c>
      <c r="P208" s="57">
        <v>46238.617581018516</v>
      </c>
      <c r="Q208">
        <v>69357385</v>
      </c>
      <c r="S208">
        <v>142202154670</v>
      </c>
      <c r="T208" t="s">
        <v>1643</v>
      </c>
      <c r="U208" t="s">
        <v>1644</v>
      </c>
      <c r="V208" t="s">
        <v>1645</v>
      </c>
      <c r="Z208">
        <v>109.654250458501</v>
      </c>
      <c r="AA208">
        <v>-6.9263082745137696</v>
      </c>
      <c r="AB208" t="s">
        <v>1646</v>
      </c>
      <c r="AC208" t="s">
        <v>237</v>
      </c>
      <c r="AL208" t="s">
        <v>218</v>
      </c>
      <c r="AM208" t="s">
        <v>1647</v>
      </c>
      <c r="AN208" t="s">
        <v>6</v>
      </c>
      <c r="AO208" s="57">
        <v>46089.485972222225</v>
      </c>
      <c r="AP208" s="57">
        <v>46238.333333333336</v>
      </c>
      <c r="AR208" t="s">
        <v>219</v>
      </c>
      <c r="AS208" t="s">
        <v>909</v>
      </c>
      <c r="AT208" t="s">
        <v>231</v>
      </c>
      <c r="AU208">
        <v>20260804</v>
      </c>
      <c r="AV208" t="s">
        <v>222</v>
      </c>
      <c r="AW208" t="s">
        <v>1010</v>
      </c>
      <c r="AX208" t="s">
        <v>223</v>
      </c>
      <c r="BA208" s="57">
        <v>46238.333333333336</v>
      </c>
      <c r="BB208" t="s">
        <v>1647</v>
      </c>
      <c r="BC208">
        <v>2026</v>
      </c>
      <c r="BD208">
        <v>8</v>
      </c>
      <c r="BE208">
        <v>4</v>
      </c>
      <c r="BF208" s="6">
        <f t="shared" si="9"/>
        <v>46238</v>
      </c>
      <c r="BG208">
        <f t="shared" si="10"/>
        <v>-0.33333333333575865</v>
      </c>
      <c r="BH208" t="str">
        <f t="shared" si="11"/>
        <v>COMPLY</v>
      </c>
      <c r="BI208" t="e">
        <f>VLOOKUP(H208,Sheet2!$A$1:$B$270,2,FALSE)</f>
        <v>#N/A</v>
      </c>
    </row>
    <row r="209" spans="1:61">
      <c r="A209">
        <v>208</v>
      </c>
      <c r="B209">
        <v>1002523599</v>
      </c>
      <c r="C209">
        <v>3</v>
      </c>
      <c r="D209" t="s">
        <v>42</v>
      </c>
      <c r="E209">
        <v>5</v>
      </c>
      <c r="F209" t="s">
        <v>102</v>
      </c>
      <c r="G209" t="s">
        <v>100</v>
      </c>
      <c r="H209" t="s">
        <v>282</v>
      </c>
      <c r="I209" t="s">
        <v>213</v>
      </c>
      <c r="J209" t="s">
        <v>214</v>
      </c>
      <c r="K209" t="s">
        <v>149</v>
      </c>
      <c r="L209" t="s">
        <v>606</v>
      </c>
      <c r="M209" t="s">
        <v>277</v>
      </c>
      <c r="N209" t="s">
        <v>216</v>
      </c>
      <c r="O209" s="57">
        <v>46247.418020833335</v>
      </c>
      <c r="P209" s="57">
        <v>46248.742372685185</v>
      </c>
      <c r="Q209">
        <v>69364841</v>
      </c>
      <c r="R209">
        <v>3322010094</v>
      </c>
      <c r="S209">
        <v>152507226145</v>
      </c>
      <c r="T209" t="s">
        <v>8895</v>
      </c>
      <c r="U209" t="s">
        <v>8896</v>
      </c>
      <c r="V209" t="s">
        <v>8897</v>
      </c>
      <c r="Z209">
        <v>113.824656</v>
      </c>
      <c r="AA209">
        <v>-7.9127689999999999</v>
      </c>
      <c r="AB209" t="s">
        <v>8898</v>
      </c>
      <c r="AC209" t="s">
        <v>237</v>
      </c>
      <c r="AL209" t="s">
        <v>218</v>
      </c>
      <c r="AM209" t="s">
        <v>8899</v>
      </c>
      <c r="AN209" t="s">
        <v>6</v>
      </c>
      <c r="AO209" t="s">
        <v>8900</v>
      </c>
      <c r="AP209" s="57">
        <v>46248.333333333336</v>
      </c>
      <c r="AQ209" t="s">
        <v>564</v>
      </c>
      <c r="AR209" t="s">
        <v>278</v>
      </c>
      <c r="AS209" t="s">
        <v>282</v>
      </c>
      <c r="AT209" t="s">
        <v>231</v>
      </c>
      <c r="AV209" t="s">
        <v>10191</v>
      </c>
      <c r="AW209" t="s">
        <v>983</v>
      </c>
      <c r="AX209" t="s">
        <v>223</v>
      </c>
      <c r="BA209" s="57">
        <v>46248.333333333336</v>
      </c>
      <c r="BB209" t="s">
        <v>8899</v>
      </c>
      <c r="BF209" s="6" t="e">
        <f t="shared" si="9"/>
        <v>#NUM!</v>
      </c>
      <c r="BG209" t="e">
        <f t="shared" si="10"/>
        <v>#NUM!</v>
      </c>
      <c r="BH209" t="e">
        <f t="shared" si="11"/>
        <v>#NUM!</v>
      </c>
      <c r="BI209" t="str">
        <f>VLOOKUP(H209,Sheet2!$A$1:$B$270,2,FALSE)</f>
        <v>JEMBER</v>
      </c>
    </row>
    <row r="210" spans="1:61">
      <c r="A210">
        <v>209</v>
      </c>
      <c r="B210">
        <v>1002510583</v>
      </c>
      <c r="C210">
        <v>3</v>
      </c>
      <c r="D210" t="s">
        <v>42</v>
      </c>
      <c r="E210">
        <v>5</v>
      </c>
      <c r="F210" t="s">
        <v>106</v>
      </c>
      <c r="G210" t="s">
        <v>106</v>
      </c>
      <c r="H210" t="s">
        <v>338</v>
      </c>
      <c r="I210" t="s">
        <v>213</v>
      </c>
      <c r="J210" t="s">
        <v>214</v>
      </c>
      <c r="K210" t="s">
        <v>149</v>
      </c>
      <c r="M210" t="s">
        <v>76</v>
      </c>
      <c r="N210" t="s">
        <v>216</v>
      </c>
      <c r="O210" s="57">
        <v>46239.56695601852</v>
      </c>
      <c r="P210" s="57">
        <v>46240.763379629629</v>
      </c>
      <c r="Q210">
        <v>69359161</v>
      </c>
      <c r="R210">
        <v>3436000064</v>
      </c>
      <c r="S210">
        <v>152744222119</v>
      </c>
      <c r="T210" t="s">
        <v>1653</v>
      </c>
      <c r="U210" t="s">
        <v>1654</v>
      </c>
      <c r="V210" t="s">
        <v>1655</v>
      </c>
      <c r="Z210">
        <v>112.81394179999999</v>
      </c>
      <c r="AA210">
        <v>-7.6427918999999997</v>
      </c>
      <c r="AB210" t="s">
        <v>1656</v>
      </c>
      <c r="AC210" t="s">
        <v>230</v>
      </c>
      <c r="AL210" t="s">
        <v>218</v>
      </c>
      <c r="AM210" t="s">
        <v>1657</v>
      </c>
      <c r="AN210" t="s">
        <v>6</v>
      </c>
      <c r="AO210" s="57">
        <v>46150.56925925926</v>
      </c>
      <c r="AP210" s="57">
        <v>46240.541666666664</v>
      </c>
      <c r="AR210" t="s">
        <v>219</v>
      </c>
      <c r="AS210" t="s">
        <v>338</v>
      </c>
      <c r="AT210" t="s">
        <v>231</v>
      </c>
      <c r="AU210">
        <v>20260806</v>
      </c>
      <c r="AV210" t="s">
        <v>222</v>
      </c>
      <c r="AW210" t="s">
        <v>613</v>
      </c>
      <c r="AX210" t="s">
        <v>223</v>
      </c>
      <c r="BA210" s="57">
        <v>46240.541666666664</v>
      </c>
      <c r="BB210" t="s">
        <v>1657</v>
      </c>
      <c r="BC210">
        <v>2026</v>
      </c>
      <c r="BD210">
        <v>8</v>
      </c>
      <c r="BE210">
        <v>6</v>
      </c>
      <c r="BF210" s="6">
        <f t="shared" si="9"/>
        <v>46240</v>
      </c>
      <c r="BG210">
        <f t="shared" si="10"/>
        <v>-0.54166666666424135</v>
      </c>
      <c r="BH210" t="str">
        <f t="shared" si="11"/>
        <v>COMPLY</v>
      </c>
      <c r="BI210" t="str">
        <f>VLOOKUP(H210,Sheet2!$A$1:$B$270,2,FALSE)</f>
        <v>PASURUAN</v>
      </c>
    </row>
    <row r="211" spans="1:61">
      <c r="A211">
        <v>210</v>
      </c>
      <c r="B211">
        <v>1002512092</v>
      </c>
      <c r="C211">
        <v>3</v>
      </c>
      <c r="D211" t="s">
        <v>55</v>
      </c>
      <c r="E211">
        <v>5</v>
      </c>
      <c r="F211" t="s">
        <v>265</v>
      </c>
      <c r="G211" t="s">
        <v>128</v>
      </c>
      <c r="H211" t="s">
        <v>311</v>
      </c>
      <c r="I211" t="s">
        <v>213</v>
      </c>
      <c r="J211" t="s">
        <v>214</v>
      </c>
      <c r="K211" t="s">
        <v>149</v>
      </c>
      <c r="M211" t="s">
        <v>76</v>
      </c>
      <c r="N211" t="s">
        <v>216</v>
      </c>
      <c r="O211" s="57">
        <v>46240.4925</v>
      </c>
      <c r="P211" s="57">
        <v>46242.522986111115</v>
      </c>
      <c r="Q211">
        <v>69359822</v>
      </c>
      <c r="S211">
        <v>152417233888</v>
      </c>
      <c r="T211" t="s">
        <v>1658</v>
      </c>
      <c r="U211" t="s">
        <v>1659</v>
      </c>
      <c r="V211" t="s">
        <v>4667</v>
      </c>
      <c r="Z211">
        <v>112.6134753</v>
      </c>
      <c r="AA211">
        <v>-7.3644718999999998</v>
      </c>
      <c r="AB211" t="s">
        <v>1660</v>
      </c>
      <c r="AC211" t="s">
        <v>230</v>
      </c>
      <c r="AL211" t="s">
        <v>218</v>
      </c>
      <c r="AM211" t="s">
        <v>4668</v>
      </c>
      <c r="AN211" t="s">
        <v>6</v>
      </c>
      <c r="AO211" s="57">
        <v>46181.496516203704</v>
      </c>
      <c r="AP211" s="57">
        <v>46242.541666666664</v>
      </c>
      <c r="AR211" t="s">
        <v>219</v>
      </c>
      <c r="AS211" t="s">
        <v>311</v>
      </c>
      <c r="AT211" t="s">
        <v>231</v>
      </c>
      <c r="AU211">
        <v>20260808</v>
      </c>
      <c r="AV211" t="s">
        <v>222</v>
      </c>
      <c r="AW211" t="s">
        <v>634</v>
      </c>
      <c r="AX211" t="s">
        <v>223</v>
      </c>
      <c r="BA211" s="57">
        <v>46242.541666666664</v>
      </c>
      <c r="BB211" t="s">
        <v>4668</v>
      </c>
      <c r="BC211">
        <v>2026</v>
      </c>
      <c r="BD211">
        <v>8</v>
      </c>
      <c r="BE211">
        <v>8</v>
      </c>
      <c r="BF211" s="6">
        <f t="shared" si="9"/>
        <v>46242</v>
      </c>
      <c r="BG211">
        <f t="shared" si="10"/>
        <v>-0.54166666666424135</v>
      </c>
      <c r="BH211" t="str">
        <f t="shared" si="11"/>
        <v>COMPLY</v>
      </c>
      <c r="BI211" t="str">
        <f>VLOOKUP(H211,Sheet2!$A$1:$B$270,2,FALSE)</f>
        <v>SURABAYA UTARA</v>
      </c>
    </row>
    <row r="212" spans="1:61">
      <c r="A212">
        <v>211</v>
      </c>
      <c r="B212">
        <v>1002523678</v>
      </c>
      <c r="C212">
        <v>3</v>
      </c>
      <c r="D212" t="s">
        <v>59</v>
      </c>
      <c r="E212">
        <v>4</v>
      </c>
      <c r="F212" t="s">
        <v>243</v>
      </c>
      <c r="G212" t="s">
        <v>557</v>
      </c>
      <c r="H212" t="s">
        <v>977</v>
      </c>
      <c r="I212" t="s">
        <v>213</v>
      </c>
      <c r="J212" t="s">
        <v>214</v>
      </c>
      <c r="K212" t="s">
        <v>149</v>
      </c>
      <c r="L212" t="s">
        <v>215</v>
      </c>
      <c r="M212" t="s">
        <v>575</v>
      </c>
      <c r="N212" t="s">
        <v>216</v>
      </c>
      <c r="O212" s="57">
        <v>46247.430509259262</v>
      </c>
      <c r="P212" s="57">
        <v>46249.535937499997</v>
      </c>
      <c r="Q212">
        <v>69364858</v>
      </c>
      <c r="S212">
        <v>142141120203</v>
      </c>
      <c r="T212" t="s">
        <v>8901</v>
      </c>
      <c r="U212" t="s">
        <v>8902</v>
      </c>
      <c r="V212" t="s">
        <v>8903</v>
      </c>
      <c r="Z212">
        <v>109.6517044</v>
      </c>
      <c r="AA212">
        <v>-7.7668024000000004</v>
      </c>
      <c r="AB212" t="s">
        <v>8904</v>
      </c>
      <c r="AC212" t="s">
        <v>237</v>
      </c>
      <c r="AL212" t="s">
        <v>218</v>
      </c>
      <c r="AM212" t="s">
        <v>8905</v>
      </c>
      <c r="AN212" t="s">
        <v>6</v>
      </c>
      <c r="AO212" t="s">
        <v>8847</v>
      </c>
      <c r="AP212" s="57">
        <v>46248.333333333336</v>
      </c>
      <c r="AQ212" t="s">
        <v>248</v>
      </c>
      <c r="AR212" t="s">
        <v>14</v>
      </c>
      <c r="AS212" t="s">
        <v>977</v>
      </c>
      <c r="AT212" t="s">
        <v>231</v>
      </c>
      <c r="AV212" t="s">
        <v>10192</v>
      </c>
      <c r="AW212" t="s">
        <v>1023</v>
      </c>
      <c r="AX212" t="s">
        <v>223</v>
      </c>
      <c r="BA212" s="57">
        <v>46248.333333333336</v>
      </c>
      <c r="BB212" t="s">
        <v>8905</v>
      </c>
      <c r="BF212" s="6" t="e">
        <f t="shared" si="9"/>
        <v>#NUM!</v>
      </c>
      <c r="BG212" t="e">
        <f t="shared" si="10"/>
        <v>#NUM!</v>
      </c>
      <c r="BH212" t="e">
        <f t="shared" si="11"/>
        <v>#NUM!</v>
      </c>
      <c r="BI212" t="e">
        <f>VLOOKUP(H212,Sheet2!$A$1:$B$270,2,FALSE)</f>
        <v>#N/A</v>
      </c>
    </row>
    <row r="213" spans="1:61">
      <c r="A213">
        <v>212</v>
      </c>
      <c r="B213">
        <v>1002519328</v>
      </c>
      <c r="C213">
        <v>3</v>
      </c>
      <c r="D213" t="s">
        <v>49</v>
      </c>
      <c r="E213">
        <v>4</v>
      </c>
      <c r="F213" t="s">
        <v>246</v>
      </c>
      <c r="G213" t="s">
        <v>247</v>
      </c>
      <c r="H213" t="s">
        <v>624</v>
      </c>
      <c r="I213" t="s">
        <v>213</v>
      </c>
      <c r="J213" t="s">
        <v>214</v>
      </c>
      <c r="K213" t="s">
        <v>149</v>
      </c>
      <c r="L213" t="s">
        <v>215</v>
      </c>
      <c r="M213" t="s">
        <v>76</v>
      </c>
      <c r="N213" t="s">
        <v>216</v>
      </c>
      <c r="O213" s="57">
        <v>46245.445092592592</v>
      </c>
      <c r="P213" s="57">
        <v>46246.703969907408</v>
      </c>
      <c r="Q213">
        <v>69363068</v>
      </c>
      <c r="S213">
        <v>143424113414</v>
      </c>
      <c r="T213" t="s">
        <v>7013</v>
      </c>
      <c r="U213" t="s">
        <v>7014</v>
      </c>
      <c r="V213" t="s">
        <v>7015</v>
      </c>
      <c r="Z213">
        <v>110.485224165022</v>
      </c>
      <c r="AA213">
        <v>-6.9495113163912396</v>
      </c>
      <c r="AB213" t="s">
        <v>7016</v>
      </c>
      <c r="AC213" t="s">
        <v>217</v>
      </c>
      <c r="AL213" t="s">
        <v>218</v>
      </c>
      <c r="AM213" t="s">
        <v>7017</v>
      </c>
      <c r="AN213" t="s">
        <v>6</v>
      </c>
      <c r="AO213" s="57">
        <v>46334.455185185187</v>
      </c>
      <c r="AP213" s="57">
        <v>46246.333333333336</v>
      </c>
      <c r="AR213" t="s">
        <v>219</v>
      </c>
      <c r="AS213" t="s">
        <v>624</v>
      </c>
      <c r="AT213" t="s">
        <v>231</v>
      </c>
      <c r="AU213">
        <v>20260812</v>
      </c>
      <c r="AV213" t="s">
        <v>222</v>
      </c>
      <c r="AW213" t="s">
        <v>1010</v>
      </c>
      <c r="AX213" t="s">
        <v>223</v>
      </c>
      <c r="BA213" s="57">
        <v>46246.333333333336</v>
      </c>
      <c r="BB213" t="s">
        <v>7017</v>
      </c>
      <c r="BC213">
        <v>2026</v>
      </c>
      <c r="BD213">
        <v>8</v>
      </c>
      <c r="BE213">
        <v>12</v>
      </c>
      <c r="BF213" s="6">
        <f t="shared" si="9"/>
        <v>46246</v>
      </c>
      <c r="BG213">
        <f t="shared" si="10"/>
        <v>-0.33333333333575865</v>
      </c>
      <c r="BH213" t="str">
        <f t="shared" si="11"/>
        <v>COMPLY</v>
      </c>
      <c r="BI213" t="e">
        <f>VLOOKUP(H213,Sheet2!$A$1:$B$270,2,FALSE)</f>
        <v>#N/A</v>
      </c>
    </row>
    <row r="214" spans="1:61">
      <c r="A214">
        <v>213</v>
      </c>
      <c r="B214">
        <v>1002516080</v>
      </c>
      <c r="C214">
        <v>3</v>
      </c>
      <c r="D214" t="s">
        <v>38</v>
      </c>
      <c r="E214">
        <v>5</v>
      </c>
      <c r="F214" t="s">
        <v>250</v>
      </c>
      <c r="G214" t="s">
        <v>87</v>
      </c>
      <c r="H214" t="s">
        <v>362</v>
      </c>
      <c r="I214" t="s">
        <v>213</v>
      </c>
      <c r="J214" t="s">
        <v>214</v>
      </c>
      <c r="K214" t="s">
        <v>149</v>
      </c>
      <c r="M214" t="s">
        <v>575</v>
      </c>
      <c r="N214" t="s">
        <v>608</v>
      </c>
      <c r="O214" s="57">
        <v>46242.633680555555</v>
      </c>
      <c r="P214" s="57">
        <v>46247.477002314816</v>
      </c>
      <c r="Q214">
        <v>69361537</v>
      </c>
      <c r="S214">
        <v>152707239216</v>
      </c>
      <c r="T214" t="s">
        <v>4674</v>
      </c>
      <c r="U214" t="s">
        <v>4675</v>
      </c>
      <c r="V214" t="s">
        <v>4676</v>
      </c>
      <c r="Z214">
        <v>112.55397929999999</v>
      </c>
      <c r="AA214">
        <v>-7.8981211</v>
      </c>
      <c r="AB214" t="s">
        <v>4677</v>
      </c>
      <c r="AC214" t="s">
        <v>290</v>
      </c>
      <c r="AL214" t="s">
        <v>218</v>
      </c>
      <c r="AM214" t="s">
        <v>4678</v>
      </c>
      <c r="AN214" t="s">
        <v>6</v>
      </c>
      <c r="AO214" s="57">
        <v>46242.642789351848</v>
      </c>
      <c r="AP214" s="57">
        <v>46244.333333333336</v>
      </c>
      <c r="AR214" t="s">
        <v>14</v>
      </c>
      <c r="AS214" t="s">
        <v>362</v>
      </c>
      <c r="AT214" t="s">
        <v>231</v>
      </c>
      <c r="AV214" t="s">
        <v>8906</v>
      </c>
      <c r="AW214" t="s">
        <v>561</v>
      </c>
      <c r="AX214" t="s">
        <v>223</v>
      </c>
      <c r="BA214" s="57">
        <v>46244.333333333336</v>
      </c>
      <c r="BB214" t="s">
        <v>4678</v>
      </c>
      <c r="BF214" s="6" t="e">
        <f t="shared" si="9"/>
        <v>#NUM!</v>
      </c>
      <c r="BG214" t="e">
        <f t="shared" si="10"/>
        <v>#NUM!</v>
      </c>
      <c r="BH214" t="e">
        <f t="shared" si="11"/>
        <v>#NUM!</v>
      </c>
      <c r="BI214" t="str">
        <f>VLOOKUP(H214,Sheet2!$A$1:$B$270,2,FALSE)</f>
        <v>BATU</v>
      </c>
    </row>
    <row r="215" spans="1:61">
      <c r="A215">
        <v>214</v>
      </c>
      <c r="B215">
        <v>1002507522</v>
      </c>
      <c r="C215">
        <v>3</v>
      </c>
      <c r="D215" t="s">
        <v>55</v>
      </c>
      <c r="E215">
        <v>5</v>
      </c>
      <c r="F215" t="s">
        <v>265</v>
      </c>
      <c r="G215" t="s">
        <v>126</v>
      </c>
      <c r="H215" t="s">
        <v>266</v>
      </c>
      <c r="I215" t="s">
        <v>9791</v>
      </c>
      <c r="J215" t="s">
        <v>214</v>
      </c>
      <c r="K215" t="s">
        <v>149</v>
      </c>
      <c r="M215" t="s">
        <v>76</v>
      </c>
      <c r="N215" t="s">
        <v>9792</v>
      </c>
      <c r="O215" s="57">
        <v>46238.450543981482</v>
      </c>
      <c r="P215" s="57">
        <v>46238.765162037038</v>
      </c>
      <c r="Q215">
        <v>62633598</v>
      </c>
      <c r="S215">
        <v>152413167504</v>
      </c>
      <c r="T215" t="s">
        <v>10193</v>
      </c>
      <c r="U215" t="s">
        <v>10194</v>
      </c>
      <c r="V215" t="s">
        <v>10195</v>
      </c>
      <c r="Z215">
        <v>112.7510156</v>
      </c>
      <c r="AA215">
        <v>-7.2614288999999896</v>
      </c>
      <c r="AB215" t="s">
        <v>10196</v>
      </c>
      <c r="AC215" t="s">
        <v>226</v>
      </c>
      <c r="AL215" t="s">
        <v>218</v>
      </c>
      <c r="AM215" t="s">
        <v>10196</v>
      </c>
      <c r="AN215" t="s">
        <v>6</v>
      </c>
      <c r="AO215" s="57">
        <v>46120.454953703702</v>
      </c>
      <c r="AR215" t="s">
        <v>219</v>
      </c>
      <c r="AS215" t="s">
        <v>266</v>
      </c>
      <c r="AT215" t="s">
        <v>231</v>
      </c>
      <c r="AU215">
        <v>20260804</v>
      </c>
      <c r="AV215" t="s">
        <v>222</v>
      </c>
      <c r="AW215" t="s">
        <v>10197</v>
      </c>
      <c r="AX215" t="s">
        <v>223</v>
      </c>
      <c r="BA215" s="57">
        <v>46238.5625</v>
      </c>
      <c r="BB215" t="s">
        <v>10196</v>
      </c>
      <c r="BC215">
        <v>2026</v>
      </c>
      <c r="BD215">
        <v>8</v>
      </c>
      <c r="BE215">
        <v>4</v>
      </c>
      <c r="BF215" s="6">
        <f t="shared" si="9"/>
        <v>46238</v>
      </c>
      <c r="BG215">
        <f t="shared" si="10"/>
        <v>-0.5625</v>
      </c>
      <c r="BH215" t="str">
        <f t="shared" si="11"/>
        <v>COMPLY</v>
      </c>
      <c r="BI215" t="str">
        <f>VLOOKUP(H215,Sheet2!$A$1:$B$270,2,FALSE)</f>
        <v>SURABAYA SELATAN</v>
      </c>
    </row>
    <row r="216" spans="1:61">
      <c r="A216">
        <v>215</v>
      </c>
      <c r="B216">
        <v>1002518343</v>
      </c>
      <c r="C216">
        <v>3</v>
      </c>
      <c r="D216" t="s">
        <v>49</v>
      </c>
      <c r="E216">
        <v>4</v>
      </c>
      <c r="F216" t="s">
        <v>252</v>
      </c>
      <c r="G216" t="s">
        <v>554</v>
      </c>
      <c r="H216" t="s">
        <v>558</v>
      </c>
      <c r="I216" t="s">
        <v>213</v>
      </c>
      <c r="J216" t="s">
        <v>214</v>
      </c>
      <c r="K216" t="s">
        <v>149</v>
      </c>
      <c r="L216" t="s">
        <v>215</v>
      </c>
      <c r="M216" t="s">
        <v>575</v>
      </c>
      <c r="N216" t="s">
        <v>216</v>
      </c>
      <c r="O216" s="57">
        <v>46244.656215277777</v>
      </c>
      <c r="P216" s="57">
        <v>46246.375740740739</v>
      </c>
      <c r="Q216">
        <v>69362673</v>
      </c>
      <c r="S216">
        <v>142278112660</v>
      </c>
      <c r="T216" t="s">
        <v>6281</v>
      </c>
      <c r="U216" t="s">
        <v>6282</v>
      </c>
      <c r="V216" t="s">
        <v>6283</v>
      </c>
      <c r="Z216">
        <v>109.33093700000001</v>
      </c>
      <c r="AA216">
        <v>-6.9063480000000004</v>
      </c>
      <c r="AB216" t="s">
        <v>6284</v>
      </c>
      <c r="AC216" t="s">
        <v>237</v>
      </c>
      <c r="AL216" t="s">
        <v>218</v>
      </c>
      <c r="AM216" t="s">
        <v>6285</v>
      </c>
      <c r="AN216" t="s">
        <v>6</v>
      </c>
      <c r="AO216" s="57">
        <v>46303.663252314815</v>
      </c>
      <c r="AP216" s="57">
        <v>46245.541666666664</v>
      </c>
      <c r="AR216" t="s">
        <v>14</v>
      </c>
      <c r="AS216" t="s">
        <v>558</v>
      </c>
      <c r="AT216" t="s">
        <v>231</v>
      </c>
      <c r="AV216" t="s">
        <v>7999</v>
      </c>
      <c r="AW216" t="s">
        <v>1018</v>
      </c>
      <c r="AX216" t="s">
        <v>223</v>
      </c>
      <c r="BA216" s="57">
        <v>46245.541666666664</v>
      </c>
      <c r="BB216" t="s">
        <v>6285</v>
      </c>
      <c r="BF216" s="6" t="e">
        <f t="shared" si="9"/>
        <v>#NUM!</v>
      </c>
      <c r="BG216" t="e">
        <f t="shared" si="10"/>
        <v>#NUM!</v>
      </c>
      <c r="BH216" t="e">
        <f t="shared" si="11"/>
        <v>#NUM!</v>
      </c>
      <c r="BI216" t="e">
        <f>VLOOKUP(H216,Sheet2!$A$1:$B$270,2,FALSE)</f>
        <v>#N/A</v>
      </c>
    </row>
    <row r="217" spans="1:61">
      <c r="A217">
        <v>216</v>
      </c>
      <c r="B217">
        <v>1002526797</v>
      </c>
      <c r="C217">
        <v>3</v>
      </c>
      <c r="D217" t="s">
        <v>49</v>
      </c>
      <c r="E217">
        <v>4</v>
      </c>
      <c r="F217" t="s">
        <v>252</v>
      </c>
      <c r="G217" t="s">
        <v>554</v>
      </c>
      <c r="H217" t="s">
        <v>640</v>
      </c>
      <c r="I217" t="s">
        <v>213</v>
      </c>
      <c r="J217" t="s">
        <v>214</v>
      </c>
      <c r="K217" t="s">
        <v>149</v>
      </c>
      <c r="L217" t="s">
        <v>215</v>
      </c>
      <c r="M217" t="s">
        <v>225</v>
      </c>
      <c r="N217" t="s">
        <v>216</v>
      </c>
      <c r="O217" s="57">
        <v>46248.628425925926</v>
      </c>
      <c r="P217" s="57">
        <v>46249.548333333332</v>
      </c>
      <c r="Q217">
        <v>69366214</v>
      </c>
      <c r="S217">
        <v>142213107392</v>
      </c>
      <c r="T217" t="s">
        <v>10198</v>
      </c>
      <c r="U217" t="s">
        <v>10199</v>
      </c>
      <c r="V217" t="s">
        <v>10200</v>
      </c>
      <c r="Z217">
        <v>109.26435600000001</v>
      </c>
      <c r="AA217">
        <v>-7.0735469999999996</v>
      </c>
      <c r="AB217" t="s">
        <v>10201</v>
      </c>
      <c r="AC217" t="s">
        <v>237</v>
      </c>
      <c r="AL217" t="s">
        <v>218</v>
      </c>
      <c r="AM217" t="s">
        <v>10202</v>
      </c>
      <c r="AN217" t="s">
        <v>6</v>
      </c>
      <c r="AO217" t="s">
        <v>10203</v>
      </c>
      <c r="AP217" s="57">
        <v>46249.541666666664</v>
      </c>
      <c r="AR217" t="s">
        <v>18</v>
      </c>
      <c r="AS217" t="s">
        <v>640</v>
      </c>
      <c r="AT217" t="s">
        <v>231</v>
      </c>
      <c r="AV217" t="s">
        <v>227</v>
      </c>
      <c r="AW217" t="s">
        <v>1010</v>
      </c>
      <c r="AX217" t="s">
        <v>223</v>
      </c>
      <c r="BA217" s="57">
        <v>46249.541666666664</v>
      </c>
      <c r="BB217" t="s">
        <v>10202</v>
      </c>
      <c r="BF217" s="6" t="e">
        <f t="shared" si="9"/>
        <v>#NUM!</v>
      </c>
      <c r="BG217" t="e">
        <f t="shared" si="10"/>
        <v>#NUM!</v>
      </c>
      <c r="BH217" t="e">
        <f t="shared" si="11"/>
        <v>#NUM!</v>
      </c>
      <c r="BI217" t="e">
        <f>VLOOKUP(H217,Sheet2!$A$1:$B$270,2,FALSE)</f>
        <v>#N/A</v>
      </c>
    </row>
    <row r="218" spans="1:61">
      <c r="A218">
        <v>217</v>
      </c>
      <c r="B218">
        <v>1002509965</v>
      </c>
      <c r="C218">
        <v>3</v>
      </c>
      <c r="D218" t="s">
        <v>55</v>
      </c>
      <c r="E218">
        <v>5</v>
      </c>
      <c r="F218" t="s">
        <v>265</v>
      </c>
      <c r="G218" t="s">
        <v>128</v>
      </c>
      <c r="H218" t="s">
        <v>311</v>
      </c>
      <c r="I218" t="s">
        <v>213</v>
      </c>
      <c r="J218" t="s">
        <v>214</v>
      </c>
      <c r="K218" t="s">
        <v>149</v>
      </c>
      <c r="L218" t="s">
        <v>215</v>
      </c>
      <c r="M218" t="s">
        <v>586</v>
      </c>
      <c r="N218" t="s">
        <v>216</v>
      </c>
      <c r="O218" s="57">
        <v>46239.433287037034</v>
      </c>
      <c r="P218" s="57">
        <v>46245.713043981479</v>
      </c>
      <c r="Q218">
        <v>69358906</v>
      </c>
      <c r="S218">
        <v>152417233879</v>
      </c>
      <c r="T218" t="s">
        <v>1671</v>
      </c>
      <c r="U218" t="s">
        <v>1672</v>
      </c>
      <c r="V218" t="s">
        <v>1673</v>
      </c>
      <c r="Z218">
        <v>112.57454130000001</v>
      </c>
      <c r="AA218">
        <v>-7.3782619</v>
      </c>
      <c r="AB218" t="s">
        <v>1674</v>
      </c>
      <c r="AC218" t="s">
        <v>217</v>
      </c>
      <c r="AL218" t="s">
        <v>218</v>
      </c>
      <c r="AM218" t="s">
        <v>1675</v>
      </c>
      <c r="AN218" t="s">
        <v>6</v>
      </c>
      <c r="AO218" s="57">
        <v>46150.44427083333</v>
      </c>
      <c r="AP218" s="57">
        <v>46240.333333333336</v>
      </c>
      <c r="AQ218" t="s">
        <v>248</v>
      </c>
      <c r="AR218" t="s">
        <v>14</v>
      </c>
      <c r="AS218" t="s">
        <v>311</v>
      </c>
      <c r="AT218" t="s">
        <v>231</v>
      </c>
      <c r="AV218" t="s">
        <v>587</v>
      </c>
      <c r="AW218" t="s">
        <v>1010</v>
      </c>
      <c r="AX218" t="s">
        <v>223</v>
      </c>
      <c r="BA218" s="57">
        <v>46240.333333333336</v>
      </c>
      <c r="BB218" t="s">
        <v>1675</v>
      </c>
      <c r="BF218" s="6" t="e">
        <f t="shared" si="9"/>
        <v>#NUM!</v>
      </c>
      <c r="BG218" t="e">
        <f t="shared" si="10"/>
        <v>#NUM!</v>
      </c>
      <c r="BH218" t="e">
        <f t="shared" si="11"/>
        <v>#NUM!</v>
      </c>
      <c r="BI218" t="str">
        <f>VLOOKUP(H218,Sheet2!$A$1:$B$270,2,FALSE)</f>
        <v>SURABAYA UTARA</v>
      </c>
    </row>
    <row r="219" spans="1:61">
      <c r="A219">
        <v>218</v>
      </c>
      <c r="B219">
        <v>1002504764</v>
      </c>
      <c r="C219">
        <v>3</v>
      </c>
      <c r="D219" t="s">
        <v>55</v>
      </c>
      <c r="E219">
        <v>5</v>
      </c>
      <c r="F219" t="s">
        <v>228</v>
      </c>
      <c r="G219" t="s">
        <v>121</v>
      </c>
      <c r="H219" t="s">
        <v>447</v>
      </c>
      <c r="I219" t="s">
        <v>213</v>
      </c>
      <c r="J219" t="s">
        <v>214</v>
      </c>
      <c r="K219" t="s">
        <v>149</v>
      </c>
      <c r="M219" t="s">
        <v>236</v>
      </c>
      <c r="N219" t="s">
        <v>216</v>
      </c>
      <c r="O219" s="57">
        <v>46235.658067129632</v>
      </c>
      <c r="P219" s="57">
        <v>46238.377534722225</v>
      </c>
      <c r="Q219">
        <v>69356825</v>
      </c>
      <c r="S219">
        <v>152438901086</v>
      </c>
      <c r="T219" t="s">
        <v>1676</v>
      </c>
      <c r="U219" t="s">
        <v>1677</v>
      </c>
      <c r="Z219">
        <v>113.33976939999999</v>
      </c>
      <c r="AA219">
        <v>-7.1196311000000003</v>
      </c>
      <c r="AB219" t="s">
        <v>1678</v>
      </c>
      <c r="AC219" t="s">
        <v>230</v>
      </c>
      <c r="AO219" s="57">
        <v>46030.663298611114</v>
      </c>
      <c r="AR219" t="s">
        <v>312</v>
      </c>
      <c r="AS219" t="s">
        <v>447</v>
      </c>
      <c r="AT219" t="s">
        <v>221</v>
      </c>
      <c r="AV219" t="s">
        <v>1074</v>
      </c>
      <c r="AW219" t="s">
        <v>591</v>
      </c>
      <c r="AX219" t="s">
        <v>223</v>
      </c>
      <c r="AZ219" t="s">
        <v>1074</v>
      </c>
      <c r="BF219" s="6" t="e">
        <f t="shared" si="9"/>
        <v>#NUM!</v>
      </c>
      <c r="BG219" t="e">
        <f t="shared" si="10"/>
        <v>#NUM!</v>
      </c>
      <c r="BH219" t="e">
        <f t="shared" si="11"/>
        <v>#NUM!</v>
      </c>
      <c r="BI219" t="str">
        <f>VLOOKUP(H219,Sheet2!$A$1:$B$270,2,FALSE)</f>
        <v>MADURA</v>
      </c>
    </row>
    <row r="220" spans="1:61">
      <c r="A220">
        <v>219</v>
      </c>
      <c r="B220">
        <v>1002526121</v>
      </c>
      <c r="C220">
        <v>3</v>
      </c>
      <c r="D220" t="s">
        <v>55</v>
      </c>
      <c r="E220">
        <v>5</v>
      </c>
      <c r="F220" t="s">
        <v>265</v>
      </c>
      <c r="G220" t="s">
        <v>128</v>
      </c>
      <c r="H220" t="s">
        <v>386</v>
      </c>
      <c r="I220" t="s">
        <v>213</v>
      </c>
      <c r="J220" t="s">
        <v>214</v>
      </c>
      <c r="K220" t="s">
        <v>149</v>
      </c>
      <c r="L220" t="s">
        <v>215</v>
      </c>
      <c r="M220" t="s">
        <v>76</v>
      </c>
      <c r="N220" t="s">
        <v>216</v>
      </c>
      <c r="O220" s="57">
        <v>46248.472175925926</v>
      </c>
      <c r="P220" s="57">
        <v>46249.652858796297</v>
      </c>
      <c r="Q220">
        <v>69365912</v>
      </c>
      <c r="S220">
        <v>152409278120</v>
      </c>
      <c r="T220" t="s">
        <v>10204</v>
      </c>
      <c r="U220" t="s">
        <v>10205</v>
      </c>
      <c r="V220" t="s">
        <v>10206</v>
      </c>
      <c r="Z220">
        <v>112.6810031</v>
      </c>
      <c r="AA220">
        <v>-7.2852946000000003</v>
      </c>
      <c r="AB220" t="s">
        <v>10207</v>
      </c>
      <c r="AC220" t="s">
        <v>237</v>
      </c>
      <c r="AL220" t="s">
        <v>218</v>
      </c>
      <c r="AM220" t="s">
        <v>10208</v>
      </c>
      <c r="AN220" t="s">
        <v>6</v>
      </c>
      <c r="AO220" t="s">
        <v>10172</v>
      </c>
      <c r="AP220" s="57">
        <v>46249.541666666664</v>
      </c>
      <c r="AR220" t="s">
        <v>219</v>
      </c>
      <c r="AS220" t="s">
        <v>386</v>
      </c>
      <c r="AT220" t="s">
        <v>231</v>
      </c>
      <c r="AU220">
        <v>20260815</v>
      </c>
      <c r="AV220" t="s">
        <v>222</v>
      </c>
      <c r="AW220" t="s">
        <v>1010</v>
      </c>
      <c r="AX220" t="s">
        <v>223</v>
      </c>
      <c r="BA220" s="57">
        <v>46249.541666666664</v>
      </c>
      <c r="BB220" t="s">
        <v>10208</v>
      </c>
      <c r="BC220">
        <v>2026</v>
      </c>
      <c r="BD220">
        <v>8</v>
      </c>
      <c r="BE220">
        <v>15</v>
      </c>
      <c r="BF220" s="6">
        <f t="shared" si="9"/>
        <v>46249</v>
      </c>
      <c r="BG220">
        <f t="shared" si="10"/>
        <v>-0.54166666666424135</v>
      </c>
      <c r="BH220" t="str">
        <f t="shared" si="11"/>
        <v>COMPLY</v>
      </c>
      <c r="BI220" t="str">
        <f>VLOOKUP(H220,Sheet2!$A$1:$B$270,2,FALSE)</f>
        <v>SURABAYA UTARA</v>
      </c>
    </row>
    <row r="221" spans="1:61">
      <c r="A221">
        <v>220</v>
      </c>
      <c r="B221">
        <v>1002521904</v>
      </c>
      <c r="C221">
        <v>3</v>
      </c>
      <c r="D221" t="s">
        <v>49</v>
      </c>
      <c r="E221">
        <v>4</v>
      </c>
      <c r="F221" t="s">
        <v>252</v>
      </c>
      <c r="G221" t="s">
        <v>252</v>
      </c>
      <c r="H221" t="s">
        <v>676</v>
      </c>
      <c r="I221" t="s">
        <v>213</v>
      </c>
      <c r="J221" t="s">
        <v>214</v>
      </c>
      <c r="K221" t="s">
        <v>149</v>
      </c>
      <c r="L221" t="s">
        <v>215</v>
      </c>
      <c r="M221" t="s">
        <v>76</v>
      </c>
      <c r="N221" t="s">
        <v>216</v>
      </c>
      <c r="O221" s="57">
        <v>46246.495092592595</v>
      </c>
      <c r="P221" s="57">
        <v>46247.637696759259</v>
      </c>
      <c r="Q221">
        <v>69364108</v>
      </c>
      <c r="S221">
        <v>146285103787</v>
      </c>
      <c r="T221" t="s">
        <v>8000</v>
      </c>
      <c r="U221" t="s">
        <v>8001</v>
      </c>
      <c r="V221" t="s">
        <v>8002</v>
      </c>
      <c r="Z221">
        <v>109.644232</v>
      </c>
      <c r="AA221">
        <v>-6.9624779999999999</v>
      </c>
      <c r="AB221" t="s">
        <v>8003</v>
      </c>
      <c r="AC221" t="s">
        <v>237</v>
      </c>
      <c r="AL221" t="s">
        <v>218</v>
      </c>
      <c r="AM221" t="s">
        <v>8004</v>
      </c>
      <c r="AN221" t="s">
        <v>6</v>
      </c>
      <c r="AO221" s="57">
        <v>46364.496782407405</v>
      </c>
      <c r="AP221" s="57">
        <v>46247.333333333336</v>
      </c>
      <c r="AR221" t="s">
        <v>219</v>
      </c>
      <c r="AS221" t="s">
        <v>676</v>
      </c>
      <c r="AT221" t="s">
        <v>231</v>
      </c>
      <c r="AU221">
        <v>20260813</v>
      </c>
      <c r="AV221" t="s">
        <v>222</v>
      </c>
      <c r="AW221" t="s">
        <v>1010</v>
      </c>
      <c r="AX221" t="s">
        <v>223</v>
      </c>
      <c r="BA221" s="57">
        <v>46247.333333333336</v>
      </c>
      <c r="BB221" t="s">
        <v>8004</v>
      </c>
      <c r="BC221">
        <v>2026</v>
      </c>
      <c r="BD221">
        <v>8</v>
      </c>
      <c r="BE221">
        <v>13</v>
      </c>
      <c r="BF221" s="6">
        <f t="shared" si="9"/>
        <v>46247</v>
      </c>
      <c r="BG221">
        <f t="shared" si="10"/>
        <v>-0.33333333333575865</v>
      </c>
      <c r="BH221" t="str">
        <f t="shared" si="11"/>
        <v>COMPLY</v>
      </c>
      <c r="BI221" t="e">
        <f>VLOOKUP(H221,Sheet2!$A$1:$B$270,2,FALSE)</f>
        <v>#N/A</v>
      </c>
    </row>
    <row r="222" spans="1:61">
      <c r="A222">
        <v>221</v>
      </c>
      <c r="B222">
        <v>1002508451</v>
      </c>
      <c r="C222">
        <v>3</v>
      </c>
      <c r="D222" t="s">
        <v>38</v>
      </c>
      <c r="E222">
        <v>5</v>
      </c>
      <c r="F222" t="s">
        <v>250</v>
      </c>
      <c r="G222" t="s">
        <v>91</v>
      </c>
      <c r="H222" t="s">
        <v>408</v>
      </c>
      <c r="I222" t="s">
        <v>213</v>
      </c>
      <c r="J222" t="s">
        <v>214</v>
      </c>
      <c r="K222" t="s">
        <v>149</v>
      </c>
      <c r="M222" t="s">
        <v>76</v>
      </c>
      <c r="N222" t="s">
        <v>608</v>
      </c>
      <c r="O222" s="57">
        <v>46238.589826388888</v>
      </c>
      <c r="P222" s="57">
        <v>46239.859270833331</v>
      </c>
      <c r="Q222">
        <v>69358339</v>
      </c>
      <c r="S222">
        <v>152718219090</v>
      </c>
      <c r="T222" t="s">
        <v>1679</v>
      </c>
      <c r="U222" t="s">
        <v>1680</v>
      </c>
      <c r="V222" t="s">
        <v>1681</v>
      </c>
      <c r="Z222">
        <v>112.5413346</v>
      </c>
      <c r="AA222">
        <v>-8.1912453000000003</v>
      </c>
      <c r="AB222" t="s">
        <v>1682</v>
      </c>
      <c r="AC222" t="s">
        <v>291</v>
      </c>
      <c r="AL222" t="s">
        <v>218</v>
      </c>
      <c r="AM222" t="s">
        <v>1683</v>
      </c>
      <c r="AN222" t="s">
        <v>6</v>
      </c>
      <c r="AO222" s="57">
        <v>46120.590613425928</v>
      </c>
      <c r="AP222" s="57">
        <v>46239.541666666664</v>
      </c>
      <c r="AR222" t="s">
        <v>219</v>
      </c>
      <c r="AS222" t="s">
        <v>408</v>
      </c>
      <c r="AT222" t="s">
        <v>231</v>
      </c>
      <c r="AU222">
        <v>20260805</v>
      </c>
      <c r="AV222" t="s">
        <v>222</v>
      </c>
      <c r="AW222" t="s">
        <v>562</v>
      </c>
      <c r="AX222" t="s">
        <v>223</v>
      </c>
      <c r="BA222" s="57">
        <v>46239.541666666664</v>
      </c>
      <c r="BB222" t="s">
        <v>1683</v>
      </c>
      <c r="BC222">
        <v>2026</v>
      </c>
      <c r="BD222">
        <v>8</v>
      </c>
      <c r="BE222">
        <v>5</v>
      </c>
      <c r="BF222" s="6">
        <f t="shared" si="9"/>
        <v>46239</v>
      </c>
      <c r="BG222">
        <f t="shared" si="10"/>
        <v>-0.54166666666424135</v>
      </c>
      <c r="BH222" t="str">
        <f t="shared" si="11"/>
        <v>COMPLY</v>
      </c>
      <c r="BI222" t="str">
        <f>VLOOKUP(H222,Sheet2!$A$1:$B$270,2,FALSE)</f>
        <v>MALANG</v>
      </c>
    </row>
    <row r="223" spans="1:61">
      <c r="A223">
        <v>222</v>
      </c>
      <c r="B223">
        <v>1002530106</v>
      </c>
      <c r="C223">
        <v>3</v>
      </c>
      <c r="D223" t="s">
        <v>45</v>
      </c>
      <c r="E223">
        <v>5</v>
      </c>
      <c r="F223" t="s">
        <v>211</v>
      </c>
      <c r="G223" t="s">
        <v>116</v>
      </c>
      <c r="H223" t="s">
        <v>272</v>
      </c>
      <c r="I223" t="s">
        <v>213</v>
      </c>
      <c r="J223" t="s">
        <v>214</v>
      </c>
      <c r="K223" t="s">
        <v>149</v>
      </c>
      <c r="L223" t="s">
        <v>215</v>
      </c>
      <c r="M223" t="s">
        <v>76</v>
      </c>
      <c r="N223" t="s">
        <v>216</v>
      </c>
      <c r="O223" s="57">
        <v>46250.813842592594</v>
      </c>
      <c r="P223" s="57">
        <v>46251.68959490741</v>
      </c>
      <c r="Q223">
        <v>69367785</v>
      </c>
      <c r="S223">
        <v>172604214116</v>
      </c>
      <c r="T223" t="s">
        <v>10209</v>
      </c>
      <c r="U223" t="s">
        <v>10210</v>
      </c>
      <c r="V223" t="s">
        <v>10211</v>
      </c>
      <c r="Z223">
        <v>116.291434206068</v>
      </c>
      <c r="AA223">
        <v>-8.3220823444741203</v>
      </c>
      <c r="AB223" t="s">
        <v>10212</v>
      </c>
      <c r="AC223" t="s">
        <v>217</v>
      </c>
      <c r="AL223" t="s">
        <v>218</v>
      </c>
      <c r="AM223" t="s">
        <v>10213</v>
      </c>
      <c r="AN223" t="s">
        <v>6</v>
      </c>
      <c r="AO223" t="s">
        <v>10214</v>
      </c>
      <c r="AP223" s="57">
        <v>46254.333333333336</v>
      </c>
      <c r="AR223" t="s">
        <v>219</v>
      </c>
      <c r="AS223" t="s">
        <v>272</v>
      </c>
      <c r="AT223" t="s">
        <v>231</v>
      </c>
      <c r="AU223">
        <v>20260817</v>
      </c>
      <c r="AV223" t="s">
        <v>222</v>
      </c>
      <c r="AW223" t="s">
        <v>1018</v>
      </c>
      <c r="AX223" t="s">
        <v>223</v>
      </c>
      <c r="BA223" s="57">
        <v>46254.333333333336</v>
      </c>
      <c r="BB223" t="s">
        <v>10213</v>
      </c>
      <c r="BC223">
        <v>2026</v>
      </c>
      <c r="BD223">
        <v>8</v>
      </c>
      <c r="BE223">
        <v>17</v>
      </c>
      <c r="BF223" s="6">
        <f t="shared" si="9"/>
        <v>46251</v>
      </c>
      <c r="BG223">
        <f t="shared" si="10"/>
        <v>-3.3333333333357587</v>
      </c>
      <c r="BH223" t="str">
        <f t="shared" si="11"/>
        <v>COMPLY</v>
      </c>
      <c r="BI223" t="str">
        <f>VLOOKUP(H223,Sheet2!$A$1:$B$270,2,FALSE)</f>
        <v>SELONG</v>
      </c>
    </row>
    <row r="224" spans="1:61">
      <c r="A224">
        <v>223</v>
      </c>
      <c r="B224">
        <v>1002514589</v>
      </c>
      <c r="C224">
        <v>3</v>
      </c>
      <c r="D224" t="s">
        <v>51</v>
      </c>
      <c r="E224">
        <v>4</v>
      </c>
      <c r="F224" t="s">
        <v>273</v>
      </c>
      <c r="G224" t="s">
        <v>339</v>
      </c>
      <c r="H224" t="s">
        <v>4684</v>
      </c>
      <c r="I224" t="s">
        <v>213</v>
      </c>
      <c r="J224" t="s">
        <v>214</v>
      </c>
      <c r="K224" t="s">
        <v>149</v>
      </c>
      <c r="L224" t="s">
        <v>215</v>
      </c>
      <c r="M224" t="s">
        <v>76</v>
      </c>
      <c r="N224" t="s">
        <v>216</v>
      </c>
      <c r="O224" s="57">
        <v>46241.557592592595</v>
      </c>
      <c r="P224" s="57">
        <v>46242.633379629631</v>
      </c>
      <c r="Q224">
        <v>69360769</v>
      </c>
      <c r="S224">
        <v>142519105194</v>
      </c>
      <c r="T224" t="s">
        <v>4685</v>
      </c>
      <c r="U224" t="s">
        <v>4686</v>
      </c>
      <c r="V224" t="s">
        <v>4687</v>
      </c>
      <c r="Z224">
        <v>111.26236470000001</v>
      </c>
      <c r="AA224">
        <v>-7.0468659000000002</v>
      </c>
      <c r="AB224" t="s">
        <v>4688</v>
      </c>
      <c r="AC224" t="s">
        <v>237</v>
      </c>
      <c r="AL224" t="s">
        <v>218</v>
      </c>
      <c r="AM224" t="s">
        <v>4689</v>
      </c>
      <c r="AN224" t="s">
        <v>6</v>
      </c>
      <c r="AO224" s="57">
        <v>46211.559479166666</v>
      </c>
      <c r="AP224" s="57">
        <v>46242.541666666664</v>
      </c>
      <c r="AR224" t="s">
        <v>219</v>
      </c>
      <c r="AS224" t="s">
        <v>4684</v>
      </c>
      <c r="AT224" t="s">
        <v>231</v>
      </c>
      <c r="AU224">
        <v>20260808</v>
      </c>
      <c r="AV224" t="s">
        <v>222</v>
      </c>
      <c r="AW224" t="s">
        <v>642</v>
      </c>
      <c r="AX224" t="s">
        <v>223</v>
      </c>
      <c r="BA224" s="57">
        <v>46242.541666666664</v>
      </c>
      <c r="BB224" t="s">
        <v>4689</v>
      </c>
      <c r="BC224">
        <v>2026</v>
      </c>
      <c r="BD224">
        <v>8</v>
      </c>
      <c r="BE224">
        <v>8</v>
      </c>
      <c r="BF224" s="6">
        <f t="shared" si="9"/>
        <v>46242</v>
      </c>
      <c r="BG224">
        <f t="shared" si="10"/>
        <v>-0.54166666666424135</v>
      </c>
      <c r="BH224" t="str">
        <f t="shared" si="11"/>
        <v>COMPLY</v>
      </c>
      <c r="BI224" t="e">
        <f>VLOOKUP(H224,Sheet2!$A$1:$B$270,2,FALSE)</f>
        <v>#N/A</v>
      </c>
    </row>
    <row r="225" spans="1:61">
      <c r="A225">
        <v>224</v>
      </c>
      <c r="B225">
        <v>1002529743</v>
      </c>
      <c r="C225">
        <v>3</v>
      </c>
      <c r="D225" t="s">
        <v>49</v>
      </c>
      <c r="E225">
        <v>4</v>
      </c>
      <c r="F225" t="s">
        <v>252</v>
      </c>
      <c r="G225" t="s">
        <v>553</v>
      </c>
      <c r="H225" t="s">
        <v>603</v>
      </c>
      <c r="I225" t="s">
        <v>213</v>
      </c>
      <c r="J225" t="s">
        <v>214</v>
      </c>
      <c r="K225" t="s">
        <v>149</v>
      </c>
      <c r="L225" t="s">
        <v>215</v>
      </c>
      <c r="M225" t="s">
        <v>575</v>
      </c>
      <c r="N225" t="s">
        <v>216</v>
      </c>
      <c r="O225" s="57">
        <v>46250.591620370367</v>
      </c>
      <c r="P225" s="57">
        <v>46251.575775462959</v>
      </c>
      <c r="Q225">
        <v>69367580</v>
      </c>
      <c r="S225">
        <v>142214106733</v>
      </c>
      <c r="T225" t="s">
        <v>10215</v>
      </c>
      <c r="U225" t="s">
        <v>10216</v>
      </c>
      <c r="V225" t="s">
        <v>10217</v>
      </c>
      <c r="Z225">
        <v>108.947178460657</v>
      </c>
      <c r="AA225">
        <v>-6.9739401465703201</v>
      </c>
      <c r="AB225" t="s">
        <v>10218</v>
      </c>
      <c r="AC225" t="s">
        <v>217</v>
      </c>
      <c r="AL225" t="s">
        <v>218</v>
      </c>
      <c r="AM225" t="s">
        <v>10219</v>
      </c>
      <c r="AN225" t="s">
        <v>6</v>
      </c>
      <c r="AO225" t="s">
        <v>10220</v>
      </c>
      <c r="AP225" s="57">
        <v>46251.541666666664</v>
      </c>
      <c r="AQ225" t="s">
        <v>564</v>
      </c>
      <c r="AR225" t="s">
        <v>14</v>
      </c>
      <c r="AS225" t="s">
        <v>603</v>
      </c>
      <c r="AT225" t="s">
        <v>231</v>
      </c>
      <c r="AV225" t="s">
        <v>10221</v>
      </c>
      <c r="AW225" t="s">
        <v>938</v>
      </c>
      <c r="AX225" t="s">
        <v>223</v>
      </c>
      <c r="BA225" s="57">
        <v>46251.541666666664</v>
      </c>
      <c r="BB225" t="s">
        <v>10219</v>
      </c>
      <c r="BF225" s="6" t="e">
        <f t="shared" si="9"/>
        <v>#NUM!</v>
      </c>
      <c r="BG225" t="e">
        <f t="shared" si="10"/>
        <v>#NUM!</v>
      </c>
      <c r="BH225" t="e">
        <f t="shared" si="11"/>
        <v>#NUM!</v>
      </c>
      <c r="BI225" t="e">
        <f>VLOOKUP(H225,Sheet2!$A$1:$B$270,2,FALSE)</f>
        <v>#N/A</v>
      </c>
    </row>
    <row r="226" spans="1:61">
      <c r="A226">
        <v>225</v>
      </c>
      <c r="B226">
        <v>1002518793</v>
      </c>
      <c r="C226">
        <v>3</v>
      </c>
      <c r="D226" t="s">
        <v>49</v>
      </c>
      <c r="E226">
        <v>4</v>
      </c>
      <c r="F226" t="s">
        <v>246</v>
      </c>
      <c r="G226" t="s">
        <v>324</v>
      </c>
      <c r="H226" t="s">
        <v>625</v>
      </c>
      <c r="I226" t="s">
        <v>213</v>
      </c>
      <c r="J226" t="s">
        <v>214</v>
      </c>
      <c r="K226" t="s">
        <v>149</v>
      </c>
      <c r="L226" t="s">
        <v>215</v>
      </c>
      <c r="M226" t="s">
        <v>575</v>
      </c>
      <c r="N226" t="s">
        <v>216</v>
      </c>
      <c r="O226" s="57">
        <v>46245.328425925924</v>
      </c>
      <c r="P226" s="57">
        <v>46248.633796296293</v>
      </c>
      <c r="Q226">
        <v>69362823</v>
      </c>
      <c r="S226">
        <v>141459107798</v>
      </c>
      <c r="T226" t="s">
        <v>7018</v>
      </c>
      <c r="U226" t="s">
        <v>7019</v>
      </c>
      <c r="V226" t="s">
        <v>7020</v>
      </c>
      <c r="Z226">
        <v>110.36551559999999</v>
      </c>
      <c r="AA226">
        <v>-7.2444375000000001</v>
      </c>
      <c r="AB226" t="s">
        <v>7021</v>
      </c>
      <c r="AC226" t="s">
        <v>217</v>
      </c>
      <c r="AL226" t="s">
        <v>218</v>
      </c>
      <c r="AM226" t="s">
        <v>6974</v>
      </c>
      <c r="AN226" t="s">
        <v>6</v>
      </c>
      <c r="AO226" s="57">
        <v>46334.330011574071</v>
      </c>
      <c r="AP226" s="57">
        <v>46246.333333333336</v>
      </c>
      <c r="AQ226" t="s">
        <v>903</v>
      </c>
      <c r="AR226" t="s">
        <v>14</v>
      </c>
      <c r="AS226" t="s">
        <v>625</v>
      </c>
      <c r="AT226" t="s">
        <v>231</v>
      </c>
      <c r="AV226" t="s">
        <v>10222</v>
      </c>
      <c r="AW226" t="s">
        <v>1014</v>
      </c>
      <c r="AX226" t="s">
        <v>223</v>
      </c>
      <c r="BA226" s="57">
        <v>46246.333333333336</v>
      </c>
      <c r="BB226" t="s">
        <v>6974</v>
      </c>
      <c r="BF226" s="6" t="e">
        <f t="shared" si="9"/>
        <v>#NUM!</v>
      </c>
      <c r="BG226" t="e">
        <f t="shared" si="10"/>
        <v>#NUM!</v>
      </c>
      <c r="BH226" t="e">
        <f t="shared" si="11"/>
        <v>#NUM!</v>
      </c>
      <c r="BI226" t="e">
        <f>VLOOKUP(H226,Sheet2!$A$1:$B$270,2,FALSE)</f>
        <v>#N/A</v>
      </c>
    </row>
    <row r="227" spans="1:61">
      <c r="A227">
        <v>226</v>
      </c>
      <c r="B227">
        <v>1002522308</v>
      </c>
      <c r="C227">
        <v>3</v>
      </c>
      <c r="D227" t="s">
        <v>55</v>
      </c>
      <c r="E227">
        <v>5</v>
      </c>
      <c r="F227" t="s">
        <v>265</v>
      </c>
      <c r="G227" t="s">
        <v>126</v>
      </c>
      <c r="H227" t="s">
        <v>266</v>
      </c>
      <c r="I227" t="s">
        <v>213</v>
      </c>
      <c r="J227" t="s">
        <v>214</v>
      </c>
      <c r="K227" t="s">
        <v>149</v>
      </c>
      <c r="L227" t="s">
        <v>215</v>
      </c>
      <c r="M227" t="s">
        <v>76</v>
      </c>
      <c r="N227" t="s">
        <v>216</v>
      </c>
      <c r="O227" s="57">
        <v>46246.584675925929</v>
      </c>
      <c r="P227" s="57">
        <v>46248.342789351853</v>
      </c>
      <c r="Q227">
        <v>69364313</v>
      </c>
      <c r="S227">
        <v>152413167087</v>
      </c>
      <c r="T227" t="s">
        <v>8005</v>
      </c>
      <c r="U227" t="s">
        <v>8006</v>
      </c>
      <c r="V227" t="s">
        <v>8007</v>
      </c>
      <c r="Z227">
        <v>112.74768570000001</v>
      </c>
      <c r="AA227">
        <v>-7.2573064</v>
      </c>
      <c r="AB227" t="s">
        <v>8008</v>
      </c>
      <c r="AC227" t="s">
        <v>217</v>
      </c>
      <c r="AL227" t="s">
        <v>218</v>
      </c>
      <c r="AM227" t="s">
        <v>8009</v>
      </c>
      <c r="AN227" t="s">
        <v>6</v>
      </c>
      <c r="AO227" s="57">
        <v>46364.590405092589</v>
      </c>
      <c r="AP227" s="57">
        <v>46248.541666666664</v>
      </c>
      <c r="AR227" t="s">
        <v>219</v>
      </c>
      <c r="AS227" t="s">
        <v>266</v>
      </c>
      <c r="AT227" t="s">
        <v>231</v>
      </c>
      <c r="AU227">
        <v>20260814</v>
      </c>
      <c r="AV227" t="s">
        <v>222</v>
      </c>
      <c r="AW227" t="s">
        <v>1018</v>
      </c>
      <c r="AX227" t="s">
        <v>223</v>
      </c>
      <c r="BA227" s="57">
        <v>46248.541666666664</v>
      </c>
      <c r="BB227" t="s">
        <v>8009</v>
      </c>
      <c r="BC227">
        <v>2026</v>
      </c>
      <c r="BD227">
        <v>8</v>
      </c>
      <c r="BE227">
        <v>14</v>
      </c>
      <c r="BF227" s="6">
        <f t="shared" si="9"/>
        <v>46248</v>
      </c>
      <c r="BG227">
        <f t="shared" si="10"/>
        <v>-0.54166666666424135</v>
      </c>
      <c r="BH227" t="str">
        <f t="shared" si="11"/>
        <v>COMPLY</v>
      </c>
      <c r="BI227" t="str">
        <f>VLOOKUP(H227,Sheet2!$A$1:$B$270,2,FALSE)</f>
        <v>SURABAYA SELATAN</v>
      </c>
    </row>
    <row r="228" spans="1:61">
      <c r="A228">
        <v>227</v>
      </c>
      <c r="B228">
        <v>1002525932</v>
      </c>
      <c r="C228">
        <v>3</v>
      </c>
      <c r="D228" t="s">
        <v>49</v>
      </c>
      <c r="E228">
        <v>4</v>
      </c>
      <c r="F228" t="s">
        <v>246</v>
      </c>
      <c r="G228" t="s">
        <v>247</v>
      </c>
      <c r="H228" t="s">
        <v>630</v>
      </c>
      <c r="I228" t="s">
        <v>213</v>
      </c>
      <c r="J228" t="s">
        <v>214</v>
      </c>
      <c r="K228" t="s">
        <v>149</v>
      </c>
      <c r="L228" t="s">
        <v>215</v>
      </c>
      <c r="M228" t="s">
        <v>240</v>
      </c>
      <c r="N228" t="s">
        <v>216</v>
      </c>
      <c r="O228" s="57">
        <v>46248.443009259259</v>
      </c>
      <c r="P228" s="57">
        <v>46248.444456018522</v>
      </c>
      <c r="Q228">
        <v>69365802</v>
      </c>
      <c r="S228">
        <v>141423136389</v>
      </c>
      <c r="T228" t="s">
        <v>10223</v>
      </c>
      <c r="U228" t="s">
        <v>10224</v>
      </c>
      <c r="V228" t="s">
        <v>10225</v>
      </c>
      <c r="Z228">
        <v>110.42677879999999</v>
      </c>
      <c r="AA228">
        <v>-7.0526176999999999</v>
      </c>
      <c r="AB228" t="s">
        <v>10226</v>
      </c>
      <c r="AC228" t="s">
        <v>217</v>
      </c>
      <c r="AL228" t="s">
        <v>218</v>
      </c>
      <c r="AM228" t="s">
        <v>10227</v>
      </c>
      <c r="AN228" t="s">
        <v>6</v>
      </c>
      <c r="AO228" t="s">
        <v>10228</v>
      </c>
      <c r="AP228" s="57">
        <v>46252.541666666664</v>
      </c>
      <c r="AR228" t="s">
        <v>241</v>
      </c>
      <c r="AS228" t="s">
        <v>630</v>
      </c>
      <c r="AT228" t="s">
        <v>231</v>
      </c>
      <c r="AV228" t="s">
        <v>240</v>
      </c>
      <c r="AW228" t="s">
        <v>1010</v>
      </c>
      <c r="AX228" t="s">
        <v>223</v>
      </c>
      <c r="BA228" s="57">
        <v>46252.541666666664</v>
      </c>
      <c r="BB228" t="s">
        <v>10227</v>
      </c>
      <c r="BF228" s="6" t="e">
        <f t="shared" si="9"/>
        <v>#NUM!</v>
      </c>
      <c r="BG228" t="e">
        <f t="shared" si="10"/>
        <v>#NUM!</v>
      </c>
      <c r="BH228" t="e">
        <f t="shared" si="11"/>
        <v>#NUM!</v>
      </c>
      <c r="BI228" t="e">
        <f>VLOOKUP(H228,Sheet2!$A$1:$B$270,2,FALSE)</f>
        <v>#N/A</v>
      </c>
    </row>
    <row r="229" spans="1:61">
      <c r="A229">
        <v>228</v>
      </c>
      <c r="B229">
        <v>1002504571</v>
      </c>
      <c r="C229">
        <v>3</v>
      </c>
      <c r="D229" t="s">
        <v>42</v>
      </c>
      <c r="E229">
        <v>5</v>
      </c>
      <c r="F229" t="s">
        <v>233</v>
      </c>
      <c r="G229" t="s">
        <v>101</v>
      </c>
      <c r="H229" t="s">
        <v>263</v>
      </c>
      <c r="I229" t="s">
        <v>213</v>
      </c>
      <c r="J229" t="s">
        <v>214</v>
      </c>
      <c r="K229" t="s">
        <v>149</v>
      </c>
      <c r="M229" t="s">
        <v>575</v>
      </c>
      <c r="N229" t="s">
        <v>216</v>
      </c>
      <c r="O229" s="57">
        <v>46235.557592592595</v>
      </c>
      <c r="P229" s="57">
        <v>46237.484074074076</v>
      </c>
      <c r="Q229">
        <v>69356756</v>
      </c>
      <c r="R229">
        <v>3135917276</v>
      </c>
      <c r="S229">
        <v>152316231786</v>
      </c>
      <c r="T229" t="s">
        <v>1696</v>
      </c>
      <c r="U229" t="s">
        <v>1697</v>
      </c>
      <c r="V229" t="s">
        <v>1698</v>
      </c>
      <c r="Z229">
        <v>112.6992666</v>
      </c>
      <c r="AA229">
        <v>-7.4508666000000003</v>
      </c>
      <c r="AB229" t="s">
        <v>1699</v>
      </c>
      <c r="AC229" t="s">
        <v>230</v>
      </c>
      <c r="AL229" t="s">
        <v>218</v>
      </c>
      <c r="AM229" t="s">
        <v>1700</v>
      </c>
      <c r="AN229" t="s">
        <v>6</v>
      </c>
      <c r="AO229" s="57">
        <v>46030.559328703705</v>
      </c>
      <c r="AP229" s="57">
        <v>46236.541666666664</v>
      </c>
      <c r="AR229" t="s">
        <v>14</v>
      </c>
      <c r="AS229" t="s">
        <v>263</v>
      </c>
      <c r="AT229" t="s">
        <v>231</v>
      </c>
      <c r="AV229" t="s">
        <v>1701</v>
      </c>
      <c r="AW229" t="s">
        <v>984</v>
      </c>
      <c r="AX229" t="s">
        <v>223</v>
      </c>
      <c r="BA229" s="57">
        <v>46236.541666666664</v>
      </c>
      <c r="BB229" t="s">
        <v>1700</v>
      </c>
      <c r="BF229" s="6" t="e">
        <f t="shared" si="9"/>
        <v>#NUM!</v>
      </c>
      <c r="BG229" t="e">
        <f t="shared" si="10"/>
        <v>#NUM!</v>
      </c>
      <c r="BH229" t="e">
        <f t="shared" si="11"/>
        <v>#NUM!</v>
      </c>
      <c r="BI229" t="str">
        <f>VLOOKUP(H229,Sheet2!$A$1:$B$270,2,FALSE)</f>
        <v>SIDOARJO</v>
      </c>
    </row>
    <row r="230" spans="1:61">
      <c r="A230">
        <v>229</v>
      </c>
      <c r="B230">
        <v>1002508859</v>
      </c>
      <c r="C230">
        <v>3</v>
      </c>
      <c r="D230" t="s">
        <v>38</v>
      </c>
      <c r="E230">
        <v>5</v>
      </c>
      <c r="F230" t="s">
        <v>250</v>
      </c>
      <c r="G230" t="s">
        <v>87</v>
      </c>
      <c r="H230" t="s">
        <v>251</v>
      </c>
      <c r="I230" t="s">
        <v>213</v>
      </c>
      <c r="J230" t="s">
        <v>214</v>
      </c>
      <c r="K230" t="s">
        <v>149</v>
      </c>
      <c r="L230" t="s">
        <v>215</v>
      </c>
      <c r="M230" t="s">
        <v>76</v>
      </c>
      <c r="N230" t="s">
        <v>216</v>
      </c>
      <c r="O230" s="57">
        <v>46238.639027777775</v>
      </c>
      <c r="P230" s="57">
        <v>46239.699270833335</v>
      </c>
      <c r="Q230">
        <v>69358454</v>
      </c>
      <c r="S230">
        <v>152702232100</v>
      </c>
      <c r="T230" t="s">
        <v>1702</v>
      </c>
      <c r="U230" t="s">
        <v>1703</v>
      </c>
      <c r="V230" t="s">
        <v>1704</v>
      </c>
      <c r="Z230">
        <v>112.658198916646</v>
      </c>
      <c r="AA230">
        <v>-7.9384202994198798</v>
      </c>
      <c r="AB230" t="s">
        <v>1705</v>
      </c>
      <c r="AC230" t="s">
        <v>237</v>
      </c>
      <c r="AL230" t="s">
        <v>218</v>
      </c>
      <c r="AM230" t="s">
        <v>1706</v>
      </c>
      <c r="AN230" t="s">
        <v>6</v>
      </c>
      <c r="AO230" s="57">
        <v>46120.64298611111</v>
      </c>
      <c r="AP230" s="57">
        <v>46239.541666666664</v>
      </c>
      <c r="AR230" t="s">
        <v>219</v>
      </c>
      <c r="AS230" t="s">
        <v>251</v>
      </c>
      <c r="AT230" t="s">
        <v>231</v>
      </c>
      <c r="AU230">
        <v>20260805</v>
      </c>
      <c r="AV230" t="s">
        <v>222</v>
      </c>
      <c r="AW230" t="s">
        <v>1021</v>
      </c>
      <c r="AX230" t="s">
        <v>223</v>
      </c>
      <c r="BA230" s="57">
        <v>46239.541666666664</v>
      </c>
      <c r="BB230" t="s">
        <v>1706</v>
      </c>
      <c r="BC230">
        <v>2026</v>
      </c>
      <c r="BD230">
        <v>8</v>
      </c>
      <c r="BE230">
        <v>5</v>
      </c>
      <c r="BF230" s="6">
        <f t="shared" si="9"/>
        <v>46239</v>
      </c>
      <c r="BG230">
        <f t="shared" si="10"/>
        <v>-0.54166666666424135</v>
      </c>
      <c r="BH230" t="str">
        <f t="shared" si="11"/>
        <v>COMPLY</v>
      </c>
      <c r="BI230" t="str">
        <f>VLOOKUP(H230,Sheet2!$A$1:$B$270,2,FALSE)</f>
        <v>BATU</v>
      </c>
    </row>
    <row r="231" spans="1:61">
      <c r="A231">
        <v>230</v>
      </c>
      <c r="B231">
        <v>1002508813</v>
      </c>
      <c r="C231">
        <v>3</v>
      </c>
      <c r="D231" t="s">
        <v>59</v>
      </c>
      <c r="E231">
        <v>4</v>
      </c>
      <c r="F231" t="s">
        <v>243</v>
      </c>
      <c r="G231" t="s">
        <v>896</v>
      </c>
      <c r="H231" t="s">
        <v>897</v>
      </c>
      <c r="I231" t="s">
        <v>213</v>
      </c>
      <c r="J231" t="s">
        <v>214</v>
      </c>
      <c r="K231" t="s">
        <v>149</v>
      </c>
      <c r="M231" t="s">
        <v>970</v>
      </c>
      <c r="N231" t="s">
        <v>216</v>
      </c>
      <c r="O231" s="57">
        <v>46238.633564814816</v>
      </c>
      <c r="P231" s="57">
        <v>46238.634884259256</v>
      </c>
      <c r="Q231">
        <v>69358433</v>
      </c>
      <c r="S231">
        <v>142164113613</v>
      </c>
      <c r="T231" t="s">
        <v>1707</v>
      </c>
      <c r="Z231">
        <v>110.3612528</v>
      </c>
      <c r="AA231">
        <v>-7.5318306000000002</v>
      </c>
      <c r="AB231" t="s">
        <v>1708</v>
      </c>
      <c r="AC231" t="s">
        <v>290</v>
      </c>
      <c r="AO231" s="57">
        <v>46120.64298611111</v>
      </c>
      <c r="AR231" t="s">
        <v>6</v>
      </c>
      <c r="AS231" t="s">
        <v>897</v>
      </c>
      <c r="AT231" t="s">
        <v>231</v>
      </c>
      <c r="AV231" t="s">
        <v>971</v>
      </c>
      <c r="AW231" t="s">
        <v>582</v>
      </c>
      <c r="AX231" t="s">
        <v>223</v>
      </c>
      <c r="BF231" s="6" t="e">
        <f t="shared" si="9"/>
        <v>#NUM!</v>
      </c>
      <c r="BG231" t="e">
        <f t="shared" si="10"/>
        <v>#NUM!</v>
      </c>
      <c r="BH231" t="e">
        <f t="shared" si="11"/>
        <v>#NUM!</v>
      </c>
      <c r="BI231" t="e">
        <f>VLOOKUP(H231,Sheet2!$A$1:$B$270,2,FALSE)</f>
        <v>#N/A</v>
      </c>
    </row>
    <row r="232" spans="1:61">
      <c r="A232">
        <v>231</v>
      </c>
      <c r="B232">
        <v>1002530423</v>
      </c>
      <c r="C232">
        <v>3</v>
      </c>
      <c r="D232" t="s">
        <v>55</v>
      </c>
      <c r="E232">
        <v>5</v>
      </c>
      <c r="F232" t="s">
        <v>228</v>
      </c>
      <c r="G232" t="s">
        <v>127</v>
      </c>
      <c r="H232" t="s">
        <v>229</v>
      </c>
      <c r="I232" t="s">
        <v>213</v>
      </c>
      <c r="J232" t="s">
        <v>214</v>
      </c>
      <c r="K232" t="s">
        <v>149</v>
      </c>
      <c r="M232" t="s">
        <v>240</v>
      </c>
      <c r="N232" t="s">
        <v>216</v>
      </c>
      <c r="O232" s="57">
        <v>46251.364606481482</v>
      </c>
      <c r="P232" s="57">
        <v>46251.466678240744</v>
      </c>
      <c r="Q232">
        <v>69367831</v>
      </c>
      <c r="S232">
        <v>152426928250</v>
      </c>
      <c r="T232" t="s">
        <v>10229</v>
      </c>
      <c r="U232" t="s">
        <v>10230</v>
      </c>
      <c r="V232" t="s">
        <v>10231</v>
      </c>
      <c r="Z232">
        <v>113.4165541</v>
      </c>
      <c r="AA232">
        <v>-7.1645894999999999</v>
      </c>
      <c r="AB232" t="s">
        <v>10232</v>
      </c>
      <c r="AC232" t="s">
        <v>230</v>
      </c>
      <c r="AL232" t="s">
        <v>218</v>
      </c>
      <c r="AM232" t="s">
        <v>10233</v>
      </c>
      <c r="AN232" t="s">
        <v>6</v>
      </c>
      <c r="AO232" t="s">
        <v>10234</v>
      </c>
      <c r="AP232" s="57">
        <v>46252.541666666664</v>
      </c>
      <c r="AR232" t="s">
        <v>241</v>
      </c>
      <c r="AS232" t="s">
        <v>229</v>
      </c>
      <c r="AT232" t="s">
        <v>221</v>
      </c>
      <c r="AV232" t="s">
        <v>240</v>
      </c>
      <c r="AW232" t="s">
        <v>633</v>
      </c>
      <c r="AX232" t="s">
        <v>223</v>
      </c>
      <c r="BA232" s="57">
        <v>46252.541666666664</v>
      </c>
      <c r="BB232" t="s">
        <v>10233</v>
      </c>
      <c r="BF232" s="6" t="e">
        <f t="shared" si="9"/>
        <v>#NUM!</v>
      </c>
      <c r="BG232" t="e">
        <f t="shared" si="10"/>
        <v>#NUM!</v>
      </c>
      <c r="BH232" t="e">
        <f t="shared" si="11"/>
        <v>#NUM!</v>
      </c>
      <c r="BI232" t="str">
        <f>VLOOKUP(H232,Sheet2!$A$1:$B$270,2,FALSE)</f>
        <v>MADURA</v>
      </c>
    </row>
    <row r="233" spans="1:61">
      <c r="A233">
        <v>232</v>
      </c>
      <c r="B233">
        <v>1002524574</v>
      </c>
      <c r="C233">
        <v>3</v>
      </c>
      <c r="D233" t="s">
        <v>38</v>
      </c>
      <c r="E233">
        <v>5</v>
      </c>
      <c r="F233" t="s">
        <v>90</v>
      </c>
      <c r="G233" t="s">
        <v>93</v>
      </c>
      <c r="H233" t="s">
        <v>317</v>
      </c>
      <c r="I233" t="s">
        <v>213</v>
      </c>
      <c r="J233" t="s">
        <v>214</v>
      </c>
      <c r="K233" t="s">
        <v>149</v>
      </c>
      <c r="L233" t="s">
        <v>215</v>
      </c>
      <c r="M233" t="s">
        <v>76</v>
      </c>
      <c r="N233" t="s">
        <v>216</v>
      </c>
      <c r="O233" s="57">
        <v>46247.618136574078</v>
      </c>
      <c r="P233" s="57">
        <v>46247.699062500003</v>
      </c>
      <c r="Q233">
        <v>69365295</v>
      </c>
      <c r="S233">
        <v>152641205609</v>
      </c>
      <c r="T233" t="s">
        <v>8907</v>
      </c>
      <c r="U233" t="s">
        <v>8908</v>
      </c>
      <c r="V233" t="s">
        <v>8909</v>
      </c>
      <c r="Z233">
        <v>112.023335918784</v>
      </c>
      <c r="AA233">
        <v>-7.6136039873273704</v>
      </c>
      <c r="AB233" t="s">
        <v>8910</v>
      </c>
      <c r="AC233" t="s">
        <v>217</v>
      </c>
      <c r="AL233" t="s">
        <v>218</v>
      </c>
      <c r="AM233" t="s">
        <v>8483</v>
      </c>
      <c r="AN233" t="s">
        <v>6</v>
      </c>
      <c r="AO233" t="s">
        <v>8894</v>
      </c>
      <c r="AP233" s="57">
        <v>46248.541666666664</v>
      </c>
      <c r="AR233" t="s">
        <v>219</v>
      </c>
      <c r="AS233" t="s">
        <v>317</v>
      </c>
      <c r="AT233" t="s">
        <v>231</v>
      </c>
      <c r="AU233">
        <v>20260813</v>
      </c>
      <c r="AV233" t="s">
        <v>222</v>
      </c>
      <c r="AW233" t="s">
        <v>1021</v>
      </c>
      <c r="AX233" t="s">
        <v>223</v>
      </c>
      <c r="BA233" s="57">
        <v>46248.541666666664</v>
      </c>
      <c r="BB233" t="s">
        <v>8483</v>
      </c>
      <c r="BC233">
        <v>2026</v>
      </c>
      <c r="BD233">
        <v>8</v>
      </c>
      <c r="BE233">
        <v>13</v>
      </c>
      <c r="BF233" s="6">
        <f t="shared" si="9"/>
        <v>46247</v>
      </c>
      <c r="BG233">
        <f t="shared" si="10"/>
        <v>-1.5416666666642413</v>
      </c>
      <c r="BH233" t="str">
        <f t="shared" si="11"/>
        <v>COMPLY</v>
      </c>
      <c r="BI233" t="str">
        <f>VLOOKUP(H233,Sheet2!$A$1:$B$270,2,FALSE)</f>
        <v>NGANJUK</v>
      </c>
    </row>
    <row r="234" spans="1:61">
      <c r="A234">
        <v>233</v>
      </c>
      <c r="B234">
        <v>1002518632</v>
      </c>
      <c r="C234">
        <v>3</v>
      </c>
      <c r="D234" t="s">
        <v>55</v>
      </c>
      <c r="E234">
        <v>5</v>
      </c>
      <c r="F234" t="s">
        <v>265</v>
      </c>
      <c r="G234" t="s">
        <v>128</v>
      </c>
      <c r="H234" t="s">
        <v>360</v>
      </c>
      <c r="I234" t="s">
        <v>213</v>
      </c>
      <c r="J234" t="s">
        <v>214</v>
      </c>
      <c r="K234" t="s">
        <v>149</v>
      </c>
      <c r="L234" t="s">
        <v>215</v>
      </c>
      <c r="M234" t="s">
        <v>76</v>
      </c>
      <c r="N234" t="s">
        <v>216</v>
      </c>
      <c r="O234" s="57">
        <v>46244.7346875</v>
      </c>
      <c r="P234" s="57">
        <v>46245.849918981483</v>
      </c>
      <c r="Q234">
        <v>69362757</v>
      </c>
      <c r="S234">
        <v>152412248782</v>
      </c>
      <c r="T234" t="s">
        <v>6296</v>
      </c>
      <c r="U234" t="s">
        <v>6297</v>
      </c>
      <c r="V234" t="s">
        <v>6298</v>
      </c>
      <c r="Z234">
        <v>112.61867719999999</v>
      </c>
      <c r="AA234">
        <v>-7.2369163999999904</v>
      </c>
      <c r="AB234" t="s">
        <v>6299</v>
      </c>
      <c r="AC234" t="s">
        <v>237</v>
      </c>
      <c r="AL234" t="s">
        <v>218</v>
      </c>
      <c r="AM234" t="s">
        <v>6300</v>
      </c>
      <c r="AN234" t="s">
        <v>6</v>
      </c>
      <c r="AO234" s="57">
        <v>46303.736030092594</v>
      </c>
      <c r="AP234" s="57">
        <v>46245.625</v>
      </c>
      <c r="AR234" t="s">
        <v>219</v>
      </c>
      <c r="AS234" t="s">
        <v>360</v>
      </c>
      <c r="AT234" t="s">
        <v>231</v>
      </c>
      <c r="AU234">
        <v>20260811</v>
      </c>
      <c r="AV234" t="s">
        <v>222</v>
      </c>
      <c r="AW234" t="s">
        <v>1010</v>
      </c>
      <c r="AX234" t="s">
        <v>223</v>
      </c>
      <c r="BA234" s="57">
        <v>46245.625</v>
      </c>
      <c r="BB234" t="s">
        <v>6300</v>
      </c>
      <c r="BC234">
        <v>2026</v>
      </c>
      <c r="BD234">
        <v>8</v>
      </c>
      <c r="BE234">
        <v>11</v>
      </c>
      <c r="BF234" s="6">
        <f t="shared" si="9"/>
        <v>46245</v>
      </c>
      <c r="BG234">
        <f t="shared" si="10"/>
        <v>-0.625</v>
      </c>
      <c r="BH234" t="str">
        <f t="shared" si="11"/>
        <v>COMPLY</v>
      </c>
      <c r="BI234" t="str">
        <f>VLOOKUP(H234,Sheet2!$A$1:$B$270,2,FALSE)</f>
        <v>SURABAYA UTARA</v>
      </c>
    </row>
    <row r="235" spans="1:61">
      <c r="A235">
        <v>234</v>
      </c>
      <c r="B235">
        <v>1002528361</v>
      </c>
      <c r="C235">
        <v>3</v>
      </c>
      <c r="D235" t="s">
        <v>38</v>
      </c>
      <c r="E235">
        <v>5</v>
      </c>
      <c r="F235" t="s">
        <v>92</v>
      </c>
      <c r="G235" t="s">
        <v>97</v>
      </c>
      <c r="H235" t="s">
        <v>254</v>
      </c>
      <c r="I235" t="s">
        <v>213</v>
      </c>
      <c r="J235" t="s">
        <v>214</v>
      </c>
      <c r="K235" t="s">
        <v>149</v>
      </c>
      <c r="L235" t="s">
        <v>215</v>
      </c>
      <c r="M235" t="s">
        <v>76</v>
      </c>
      <c r="N235" t="s">
        <v>216</v>
      </c>
      <c r="O235" s="57">
        <v>46249.568009259259</v>
      </c>
      <c r="P235" s="57">
        <v>46251.499236111114</v>
      </c>
      <c r="Q235">
        <v>69366894</v>
      </c>
      <c r="S235">
        <v>152612240471</v>
      </c>
      <c r="T235" t="s">
        <v>10235</v>
      </c>
      <c r="U235" t="s">
        <v>10236</v>
      </c>
      <c r="V235" t="s">
        <v>10237</v>
      </c>
      <c r="Z235">
        <v>112.0448804</v>
      </c>
      <c r="AA235">
        <v>-6.8987552000000001</v>
      </c>
      <c r="AB235" t="s">
        <v>10238</v>
      </c>
      <c r="AC235" t="s">
        <v>237</v>
      </c>
      <c r="AL235" t="s">
        <v>218</v>
      </c>
      <c r="AM235" t="s">
        <v>10239</v>
      </c>
      <c r="AN235" t="s">
        <v>6</v>
      </c>
      <c r="AO235" t="s">
        <v>9889</v>
      </c>
      <c r="AP235" s="57">
        <v>46256.541666666664</v>
      </c>
      <c r="AR235" t="s">
        <v>219</v>
      </c>
      <c r="AS235" t="s">
        <v>254</v>
      </c>
      <c r="AT235" t="s">
        <v>231</v>
      </c>
      <c r="AU235">
        <v>20260817</v>
      </c>
      <c r="AV235" t="s">
        <v>222</v>
      </c>
      <c r="AW235" t="s">
        <v>1014</v>
      </c>
      <c r="AX235" t="s">
        <v>223</v>
      </c>
      <c r="BA235" s="57">
        <v>46256.541666666664</v>
      </c>
      <c r="BB235" t="s">
        <v>10239</v>
      </c>
      <c r="BC235">
        <v>2026</v>
      </c>
      <c r="BD235">
        <v>8</v>
      </c>
      <c r="BE235">
        <v>17</v>
      </c>
      <c r="BF235" s="6">
        <f t="shared" si="9"/>
        <v>46251</v>
      </c>
      <c r="BG235">
        <f t="shared" si="10"/>
        <v>-5.5416666666642413</v>
      </c>
      <c r="BH235" t="str">
        <f t="shared" si="11"/>
        <v>COMPLY</v>
      </c>
      <c r="BI235" t="str">
        <f>VLOOKUP(H235,Sheet2!$A$1:$B$270,2,FALSE)</f>
        <v>BOJONEGORO</v>
      </c>
    </row>
    <row r="236" spans="1:61">
      <c r="A236">
        <v>235</v>
      </c>
      <c r="B236">
        <v>1002529678</v>
      </c>
      <c r="C236">
        <v>3</v>
      </c>
      <c r="D236" t="s">
        <v>49</v>
      </c>
      <c r="E236">
        <v>4</v>
      </c>
      <c r="F236" t="s">
        <v>246</v>
      </c>
      <c r="G236" t="s">
        <v>549</v>
      </c>
      <c r="H236" t="s">
        <v>550</v>
      </c>
      <c r="I236" t="s">
        <v>213</v>
      </c>
      <c r="J236" t="s">
        <v>214</v>
      </c>
      <c r="K236" t="s">
        <v>149</v>
      </c>
      <c r="L236" t="s">
        <v>215</v>
      </c>
      <c r="M236" t="s">
        <v>76</v>
      </c>
      <c r="N236" t="s">
        <v>216</v>
      </c>
      <c r="O236" s="57">
        <v>46250.570092592592</v>
      </c>
      <c r="P236" s="57">
        <v>46250.768252314818</v>
      </c>
      <c r="Q236">
        <v>69367532</v>
      </c>
      <c r="S236">
        <v>143407106668</v>
      </c>
      <c r="T236" t="s">
        <v>10240</v>
      </c>
      <c r="U236" t="s">
        <v>10241</v>
      </c>
      <c r="V236" t="s">
        <v>10242</v>
      </c>
      <c r="Z236">
        <v>110.064373</v>
      </c>
      <c r="AA236">
        <v>-6.9323860000000002</v>
      </c>
      <c r="AB236" t="s">
        <v>10243</v>
      </c>
      <c r="AC236" t="s">
        <v>237</v>
      </c>
      <c r="AL236" t="s">
        <v>218</v>
      </c>
      <c r="AM236" t="s">
        <v>10244</v>
      </c>
      <c r="AN236" t="s">
        <v>6</v>
      </c>
      <c r="AO236" t="s">
        <v>10245</v>
      </c>
      <c r="AP236" s="57">
        <v>46251.541666666664</v>
      </c>
      <c r="AR236" t="s">
        <v>219</v>
      </c>
      <c r="AS236" t="s">
        <v>550</v>
      </c>
      <c r="AT236" t="s">
        <v>231</v>
      </c>
      <c r="AU236">
        <v>20260816</v>
      </c>
      <c r="AV236" t="s">
        <v>222</v>
      </c>
      <c r="AW236" t="s">
        <v>1015</v>
      </c>
      <c r="AX236" t="s">
        <v>223</v>
      </c>
      <c r="BA236" s="57">
        <v>46251.541666666664</v>
      </c>
      <c r="BB236" t="s">
        <v>10244</v>
      </c>
      <c r="BC236">
        <v>2026</v>
      </c>
      <c r="BD236">
        <v>8</v>
      </c>
      <c r="BE236">
        <v>16</v>
      </c>
      <c r="BF236" s="6">
        <f t="shared" si="9"/>
        <v>46250</v>
      </c>
      <c r="BG236">
        <f t="shared" si="10"/>
        <v>-1.5416666666642413</v>
      </c>
      <c r="BH236" t="str">
        <f t="shared" si="11"/>
        <v>COMPLY</v>
      </c>
      <c r="BI236" t="e">
        <f>VLOOKUP(H236,Sheet2!$A$1:$B$270,2,FALSE)</f>
        <v>#N/A</v>
      </c>
    </row>
    <row r="237" spans="1:61">
      <c r="A237">
        <v>236</v>
      </c>
      <c r="B237">
        <v>1002520769</v>
      </c>
      <c r="C237">
        <v>3</v>
      </c>
      <c r="D237" t="s">
        <v>49</v>
      </c>
      <c r="E237">
        <v>4</v>
      </c>
      <c r="F237" t="s">
        <v>252</v>
      </c>
      <c r="G237" t="s">
        <v>252</v>
      </c>
      <c r="H237" t="s">
        <v>1063</v>
      </c>
      <c r="I237" t="s">
        <v>213</v>
      </c>
      <c r="J237" t="s">
        <v>214</v>
      </c>
      <c r="K237" t="s">
        <v>149</v>
      </c>
      <c r="M237" t="s">
        <v>76</v>
      </c>
      <c r="N237" t="s">
        <v>216</v>
      </c>
      <c r="O237" s="57">
        <v>46245.696782407409</v>
      </c>
      <c r="P237" s="57">
        <v>46246.6330787037</v>
      </c>
      <c r="Q237">
        <v>69363671</v>
      </c>
      <c r="S237">
        <v>146219104087</v>
      </c>
      <c r="T237" t="s">
        <v>7022</v>
      </c>
      <c r="U237" t="s">
        <v>7023</v>
      </c>
      <c r="V237" t="s">
        <v>7024</v>
      </c>
      <c r="Z237">
        <v>109.6075632</v>
      </c>
      <c r="AA237">
        <v>-7.0324717999999997</v>
      </c>
      <c r="AB237" t="s">
        <v>7025</v>
      </c>
      <c r="AC237" t="s">
        <v>226</v>
      </c>
      <c r="AL237" t="s">
        <v>218</v>
      </c>
      <c r="AM237" t="s">
        <v>7026</v>
      </c>
      <c r="AN237" t="s">
        <v>6</v>
      </c>
      <c r="AO237" s="57">
        <v>46334.704837962963</v>
      </c>
      <c r="AP237" s="57">
        <v>46246.625</v>
      </c>
      <c r="AR237" t="s">
        <v>219</v>
      </c>
      <c r="AS237" t="s">
        <v>1063</v>
      </c>
      <c r="AT237" t="s">
        <v>231</v>
      </c>
      <c r="AU237">
        <v>20260812</v>
      </c>
      <c r="AV237" t="s">
        <v>222</v>
      </c>
      <c r="AW237" t="s">
        <v>560</v>
      </c>
      <c r="AX237" t="s">
        <v>223</v>
      </c>
      <c r="BA237" s="57">
        <v>46246.625</v>
      </c>
      <c r="BB237" t="s">
        <v>7026</v>
      </c>
      <c r="BC237">
        <v>2026</v>
      </c>
      <c r="BD237">
        <v>8</v>
      </c>
      <c r="BE237">
        <v>12</v>
      </c>
      <c r="BF237" s="6">
        <f t="shared" si="9"/>
        <v>46246</v>
      </c>
      <c r="BG237">
        <f t="shared" si="10"/>
        <v>-0.625</v>
      </c>
      <c r="BH237" t="str">
        <f t="shared" si="11"/>
        <v>COMPLY</v>
      </c>
      <c r="BI237" t="e">
        <f>VLOOKUP(H237,Sheet2!$A$1:$B$270,2,FALSE)</f>
        <v>#N/A</v>
      </c>
    </row>
    <row r="238" spans="1:61">
      <c r="A238">
        <v>237</v>
      </c>
      <c r="B238">
        <v>1002530719</v>
      </c>
      <c r="C238">
        <v>3</v>
      </c>
      <c r="D238" t="s">
        <v>38</v>
      </c>
      <c r="E238">
        <v>5</v>
      </c>
      <c r="F238" t="s">
        <v>90</v>
      </c>
      <c r="G238" t="s">
        <v>93</v>
      </c>
      <c r="H238" t="s">
        <v>302</v>
      </c>
      <c r="I238" t="s">
        <v>213</v>
      </c>
      <c r="J238" t="s">
        <v>214</v>
      </c>
      <c r="K238" t="s">
        <v>149</v>
      </c>
      <c r="L238" t="s">
        <v>215</v>
      </c>
      <c r="M238" t="s">
        <v>76</v>
      </c>
      <c r="N238" t="s">
        <v>216</v>
      </c>
      <c r="O238" s="57">
        <v>46251.491631944446</v>
      </c>
      <c r="P238" s="57">
        <v>46252.323645833334</v>
      </c>
      <c r="Q238">
        <v>69367986</v>
      </c>
      <c r="S238">
        <v>152611229774</v>
      </c>
      <c r="T238" t="s">
        <v>10246</v>
      </c>
      <c r="U238" t="s">
        <v>10247</v>
      </c>
      <c r="V238" t="s">
        <v>10248</v>
      </c>
      <c r="Z238">
        <v>111.8630699</v>
      </c>
      <c r="AA238">
        <v>-7.6610177000000004</v>
      </c>
      <c r="AB238" t="s">
        <v>10249</v>
      </c>
      <c r="AC238" t="s">
        <v>217</v>
      </c>
      <c r="AL238" t="s">
        <v>218</v>
      </c>
      <c r="AM238" t="s">
        <v>10250</v>
      </c>
      <c r="AN238" t="s">
        <v>6</v>
      </c>
      <c r="AO238" t="s">
        <v>10251</v>
      </c>
      <c r="AP238" s="57">
        <v>46252.333333333336</v>
      </c>
      <c r="AR238" t="s">
        <v>219</v>
      </c>
      <c r="AS238" t="s">
        <v>302</v>
      </c>
      <c r="AT238" t="s">
        <v>231</v>
      </c>
      <c r="AU238">
        <v>20260818</v>
      </c>
      <c r="AV238" t="s">
        <v>222</v>
      </c>
      <c r="AW238" t="s">
        <v>1015</v>
      </c>
      <c r="AX238" t="s">
        <v>223</v>
      </c>
      <c r="BA238" s="57">
        <v>46252.333333333336</v>
      </c>
      <c r="BB238" t="s">
        <v>10250</v>
      </c>
      <c r="BC238">
        <v>2026</v>
      </c>
      <c r="BD238">
        <v>8</v>
      </c>
      <c r="BE238">
        <v>18</v>
      </c>
      <c r="BF238" s="6">
        <f t="shared" si="9"/>
        <v>46252</v>
      </c>
      <c r="BG238">
        <f t="shared" si="10"/>
        <v>-0.33333333333575865</v>
      </c>
      <c r="BH238" t="str">
        <f t="shared" si="11"/>
        <v>COMPLY</v>
      </c>
      <c r="BI238" t="str">
        <f>VLOOKUP(H238,Sheet2!$A$1:$B$270,2,FALSE)</f>
        <v>NGANJUK</v>
      </c>
    </row>
    <row r="239" spans="1:61">
      <c r="A239">
        <v>238</v>
      </c>
      <c r="B239">
        <v>1002505012</v>
      </c>
      <c r="C239">
        <v>3</v>
      </c>
      <c r="D239" t="s">
        <v>55</v>
      </c>
      <c r="E239">
        <v>5</v>
      </c>
      <c r="F239" t="s">
        <v>313</v>
      </c>
      <c r="G239" t="s">
        <v>128</v>
      </c>
      <c r="H239" t="s">
        <v>428</v>
      </c>
      <c r="I239" t="s">
        <v>9798</v>
      </c>
      <c r="J239" t="s">
        <v>214</v>
      </c>
      <c r="K239" t="s">
        <v>149</v>
      </c>
      <c r="M239" t="s">
        <v>76</v>
      </c>
      <c r="N239" t="s">
        <v>10252</v>
      </c>
      <c r="O239" s="57">
        <v>46236.29011574074</v>
      </c>
      <c r="P239" s="57">
        <v>46237.726944444446</v>
      </c>
      <c r="Q239">
        <v>32746031</v>
      </c>
      <c r="S239">
        <v>152301273493</v>
      </c>
      <c r="T239" t="s">
        <v>10253</v>
      </c>
      <c r="U239" t="s">
        <v>10254</v>
      </c>
      <c r="V239" t="s">
        <v>10255</v>
      </c>
      <c r="Z239">
        <v>112.7198353</v>
      </c>
      <c r="AA239">
        <v>-7.2930482000000003</v>
      </c>
      <c r="AB239" t="s">
        <v>10256</v>
      </c>
      <c r="AC239" t="s">
        <v>226</v>
      </c>
      <c r="AL239" t="s">
        <v>218</v>
      </c>
      <c r="AM239" t="s">
        <v>10256</v>
      </c>
      <c r="AN239" t="s">
        <v>6</v>
      </c>
      <c r="AO239" s="57">
        <v>46061.29891203704</v>
      </c>
      <c r="AQ239" t="s">
        <v>248</v>
      </c>
      <c r="AR239" t="s">
        <v>219</v>
      </c>
      <c r="AS239" t="s">
        <v>428</v>
      </c>
      <c r="AT239" t="s">
        <v>231</v>
      </c>
      <c r="AU239">
        <v>20260803</v>
      </c>
      <c r="AV239" t="s">
        <v>222</v>
      </c>
      <c r="AW239" t="s">
        <v>9797</v>
      </c>
      <c r="AX239" t="s">
        <v>223</v>
      </c>
      <c r="BA239" s="57">
        <v>46236.604166666664</v>
      </c>
      <c r="BB239" t="s">
        <v>10256</v>
      </c>
      <c r="BC239">
        <v>2026</v>
      </c>
      <c r="BD239">
        <v>8</v>
      </c>
      <c r="BE239">
        <v>3</v>
      </c>
      <c r="BF239" s="6">
        <f t="shared" si="9"/>
        <v>46237</v>
      </c>
      <c r="BG239">
        <f t="shared" si="10"/>
        <v>0.39583333333575865</v>
      </c>
      <c r="BH239" t="str">
        <f t="shared" si="11"/>
        <v>COMPLY</v>
      </c>
      <c r="BI239" t="str">
        <f>VLOOKUP(H239,Sheet2!$A$1:$B$270,2,FALSE)</f>
        <v>SURABAYA UTARA</v>
      </c>
    </row>
    <row r="240" spans="1:61">
      <c r="A240">
        <v>239</v>
      </c>
      <c r="B240">
        <v>1002510858</v>
      </c>
      <c r="C240">
        <v>3</v>
      </c>
      <c r="D240" t="s">
        <v>51</v>
      </c>
      <c r="E240">
        <v>4</v>
      </c>
      <c r="F240" t="s">
        <v>273</v>
      </c>
      <c r="G240" t="s">
        <v>295</v>
      </c>
      <c r="H240" t="s">
        <v>1043</v>
      </c>
      <c r="I240" t="s">
        <v>213</v>
      </c>
      <c r="J240" t="s">
        <v>214</v>
      </c>
      <c r="K240" t="s">
        <v>149</v>
      </c>
      <c r="L240" t="s">
        <v>215</v>
      </c>
      <c r="M240" t="s">
        <v>575</v>
      </c>
      <c r="N240" t="s">
        <v>216</v>
      </c>
      <c r="O240" s="57">
        <v>46239.611770833333</v>
      </c>
      <c r="P240" s="57">
        <v>46240.66978009259</v>
      </c>
      <c r="Q240">
        <v>69359310</v>
      </c>
      <c r="S240">
        <v>141571105596</v>
      </c>
      <c r="T240" t="s">
        <v>1729</v>
      </c>
      <c r="U240" t="s">
        <v>1730</v>
      </c>
      <c r="V240" t="s">
        <v>1731</v>
      </c>
      <c r="Z240">
        <v>111.201481</v>
      </c>
      <c r="AA240">
        <v>-6.7131249999999998</v>
      </c>
      <c r="AB240" t="s">
        <v>1732</v>
      </c>
      <c r="AC240" t="s">
        <v>237</v>
      </c>
      <c r="AL240" t="s">
        <v>218</v>
      </c>
      <c r="AM240" t="s">
        <v>1733</v>
      </c>
      <c r="AN240" t="s">
        <v>6</v>
      </c>
      <c r="AO240" s="57">
        <v>46150.621377314812</v>
      </c>
      <c r="AP240" s="57">
        <v>46240.541666666664</v>
      </c>
      <c r="AR240" t="s">
        <v>14</v>
      </c>
      <c r="AS240" t="s">
        <v>1043</v>
      </c>
      <c r="AT240" t="s">
        <v>231</v>
      </c>
      <c r="AV240" t="s">
        <v>1734</v>
      </c>
      <c r="AW240" t="s">
        <v>1023</v>
      </c>
      <c r="AX240" t="s">
        <v>223</v>
      </c>
      <c r="BA240" s="57">
        <v>46240.541666666664</v>
      </c>
      <c r="BB240" t="s">
        <v>1733</v>
      </c>
      <c r="BF240" s="6" t="e">
        <f t="shared" si="9"/>
        <v>#NUM!</v>
      </c>
      <c r="BG240" t="e">
        <f t="shared" si="10"/>
        <v>#NUM!</v>
      </c>
      <c r="BH240" t="e">
        <f t="shared" si="11"/>
        <v>#NUM!</v>
      </c>
      <c r="BI240" t="e">
        <f>VLOOKUP(H240,Sheet2!$A$1:$B$270,2,FALSE)</f>
        <v>#N/A</v>
      </c>
    </row>
    <row r="241" spans="1:61">
      <c r="A241">
        <v>240</v>
      </c>
      <c r="B241">
        <v>1002526392</v>
      </c>
      <c r="C241">
        <v>3</v>
      </c>
      <c r="D241" t="s">
        <v>42</v>
      </c>
      <c r="E241">
        <v>5</v>
      </c>
      <c r="F241" t="s">
        <v>102</v>
      </c>
      <c r="G241" t="s">
        <v>99</v>
      </c>
      <c r="H241" t="s">
        <v>460</v>
      </c>
      <c r="I241" t="s">
        <v>213</v>
      </c>
      <c r="J241" t="s">
        <v>214</v>
      </c>
      <c r="K241" t="s">
        <v>149</v>
      </c>
      <c r="L241" t="s">
        <v>215</v>
      </c>
      <c r="M241" t="s">
        <v>76</v>
      </c>
      <c r="N241" t="s">
        <v>216</v>
      </c>
      <c r="O241" s="57">
        <v>46248.559675925928</v>
      </c>
      <c r="P241" s="57">
        <v>46248.704432870371</v>
      </c>
      <c r="Q241">
        <v>69366055</v>
      </c>
      <c r="S241">
        <v>152518202030</v>
      </c>
      <c r="T241" t="s">
        <v>10257</v>
      </c>
      <c r="U241" t="s">
        <v>10258</v>
      </c>
      <c r="V241" t="s">
        <v>10259</v>
      </c>
      <c r="Z241">
        <v>114.4032031</v>
      </c>
      <c r="AA241">
        <v>-7.9966124999999897</v>
      </c>
      <c r="AB241" t="s">
        <v>10260</v>
      </c>
      <c r="AC241" t="s">
        <v>217</v>
      </c>
      <c r="AL241" t="s">
        <v>218</v>
      </c>
      <c r="AM241" t="s">
        <v>10261</v>
      </c>
      <c r="AN241" t="s">
        <v>6</v>
      </c>
      <c r="AO241" t="s">
        <v>10262</v>
      </c>
      <c r="AP241" s="57">
        <v>46249.541666666664</v>
      </c>
      <c r="AR241" t="s">
        <v>219</v>
      </c>
      <c r="AS241" t="s">
        <v>460</v>
      </c>
      <c r="AT241" t="s">
        <v>231</v>
      </c>
      <c r="AU241">
        <v>20260814</v>
      </c>
      <c r="AV241" t="s">
        <v>222</v>
      </c>
      <c r="AW241" t="s">
        <v>1015</v>
      </c>
      <c r="AX241" t="s">
        <v>223</v>
      </c>
      <c r="BA241" s="57">
        <v>46249.541666666664</v>
      </c>
      <c r="BB241" t="s">
        <v>10261</v>
      </c>
      <c r="BC241">
        <v>2026</v>
      </c>
      <c r="BD241">
        <v>8</v>
      </c>
      <c r="BE241">
        <v>14</v>
      </c>
      <c r="BF241" s="6">
        <f t="shared" si="9"/>
        <v>46248</v>
      </c>
      <c r="BG241">
        <f t="shared" si="10"/>
        <v>-1.5416666666642413</v>
      </c>
      <c r="BH241" t="str">
        <f t="shared" si="11"/>
        <v>COMPLY</v>
      </c>
      <c r="BI241" t="str">
        <f>VLOOKUP(H241,Sheet2!$A$1:$B$270,2,FALSE)</f>
        <v>BANYUWANGI</v>
      </c>
    </row>
    <row r="242" spans="1:61">
      <c r="A242">
        <v>241</v>
      </c>
      <c r="B242">
        <v>1002518631</v>
      </c>
      <c r="C242">
        <v>3</v>
      </c>
      <c r="D242" t="s">
        <v>45</v>
      </c>
      <c r="E242">
        <v>5</v>
      </c>
      <c r="F242" t="s">
        <v>113</v>
      </c>
      <c r="G242" t="s">
        <v>111</v>
      </c>
      <c r="H242" t="s">
        <v>347</v>
      </c>
      <c r="I242" t="s">
        <v>213</v>
      </c>
      <c r="J242" t="s">
        <v>214</v>
      </c>
      <c r="K242" t="s">
        <v>149</v>
      </c>
      <c r="L242" t="s">
        <v>215</v>
      </c>
      <c r="M242" t="s">
        <v>277</v>
      </c>
      <c r="N242" t="s">
        <v>216</v>
      </c>
      <c r="O242" s="57">
        <v>46244.734675925924</v>
      </c>
      <c r="P242" s="57">
        <v>46248.744687500002</v>
      </c>
      <c r="Q242">
        <v>69362756</v>
      </c>
      <c r="S242">
        <v>172511797112</v>
      </c>
      <c r="T242" t="s">
        <v>6311</v>
      </c>
      <c r="U242" t="s">
        <v>6312</v>
      </c>
      <c r="V242" t="s">
        <v>6313</v>
      </c>
      <c r="Z242">
        <v>120.7174851</v>
      </c>
      <c r="AA242">
        <v>-8.7837134999999993</v>
      </c>
      <c r="AB242" t="s">
        <v>6314</v>
      </c>
      <c r="AC242" t="s">
        <v>237</v>
      </c>
      <c r="AL242" t="s">
        <v>218</v>
      </c>
      <c r="AM242" t="s">
        <v>6315</v>
      </c>
      <c r="AN242" t="s">
        <v>6</v>
      </c>
      <c r="AO242" s="57">
        <v>46303.736030092594</v>
      </c>
      <c r="AP242" s="57">
        <v>46247.625</v>
      </c>
      <c r="AQ242" t="s">
        <v>248</v>
      </c>
      <c r="AR242" t="s">
        <v>278</v>
      </c>
      <c r="AS242" t="s">
        <v>347</v>
      </c>
      <c r="AT242" t="s">
        <v>231</v>
      </c>
      <c r="AV242" t="s">
        <v>10263</v>
      </c>
      <c r="AW242" t="s">
        <v>1010</v>
      </c>
      <c r="AX242" t="s">
        <v>223</v>
      </c>
      <c r="BA242" s="57">
        <v>46247.625</v>
      </c>
      <c r="BB242" t="s">
        <v>6315</v>
      </c>
      <c r="BF242" s="6" t="e">
        <f t="shared" si="9"/>
        <v>#NUM!</v>
      </c>
      <c r="BG242" t="e">
        <f t="shared" si="10"/>
        <v>#NUM!</v>
      </c>
      <c r="BH242" t="e">
        <f t="shared" si="11"/>
        <v>#NUM!</v>
      </c>
      <c r="BI242" t="str">
        <f>VLOOKUP(H242,Sheet2!$A$1:$B$270,2,FALSE)</f>
        <v>ENDE</v>
      </c>
    </row>
    <row r="243" spans="1:61">
      <c r="A243">
        <v>242</v>
      </c>
      <c r="B243">
        <v>1002506167</v>
      </c>
      <c r="C243">
        <v>3</v>
      </c>
      <c r="D243" t="s">
        <v>51</v>
      </c>
      <c r="E243">
        <v>4</v>
      </c>
      <c r="F243" t="s">
        <v>273</v>
      </c>
      <c r="G243" t="s">
        <v>295</v>
      </c>
      <c r="H243" t="s">
        <v>901</v>
      </c>
      <c r="I243" t="s">
        <v>9798</v>
      </c>
      <c r="J243" t="s">
        <v>214</v>
      </c>
      <c r="K243" t="s">
        <v>149</v>
      </c>
      <c r="M243" t="s">
        <v>933</v>
      </c>
      <c r="N243" t="s">
        <v>9867</v>
      </c>
      <c r="O243" s="57">
        <v>46237.579351851855</v>
      </c>
      <c r="P243" s="57">
        <v>46238.741944444446</v>
      </c>
      <c r="Q243">
        <v>66038855</v>
      </c>
      <c r="S243">
        <v>142551119436</v>
      </c>
      <c r="T243" t="s">
        <v>10264</v>
      </c>
      <c r="U243" t="s">
        <v>10265</v>
      </c>
      <c r="V243" t="s">
        <v>10266</v>
      </c>
      <c r="Z243">
        <v>111.02090588374099</v>
      </c>
      <c r="AA243">
        <v>-6.7542473415921496</v>
      </c>
      <c r="AB243" t="s">
        <v>10267</v>
      </c>
      <c r="AC243" t="s">
        <v>9804</v>
      </c>
      <c r="AL243" t="s">
        <v>218</v>
      </c>
      <c r="AM243" t="s">
        <v>10267</v>
      </c>
      <c r="AN243" t="s">
        <v>6</v>
      </c>
      <c r="AO243" s="57">
        <v>46089.580300925925</v>
      </c>
      <c r="AQ243" t="s">
        <v>248</v>
      </c>
      <c r="AR243" t="s">
        <v>12</v>
      </c>
      <c r="AS243" t="s">
        <v>901</v>
      </c>
      <c r="AT243" t="s">
        <v>231</v>
      </c>
      <c r="AV243" t="s">
        <v>917</v>
      </c>
      <c r="AW243" t="s">
        <v>10268</v>
      </c>
      <c r="AX243" t="s">
        <v>223</v>
      </c>
      <c r="BA243" s="57">
        <v>46237.583333333336</v>
      </c>
      <c r="BB243" t="s">
        <v>10267</v>
      </c>
      <c r="BF243" s="6" t="e">
        <f t="shared" si="9"/>
        <v>#NUM!</v>
      </c>
      <c r="BG243" t="e">
        <f t="shared" si="10"/>
        <v>#NUM!</v>
      </c>
      <c r="BH243" t="e">
        <f t="shared" si="11"/>
        <v>#NUM!</v>
      </c>
      <c r="BI243" t="e">
        <f>VLOOKUP(H243,Sheet2!$A$1:$B$270,2,FALSE)</f>
        <v>#N/A</v>
      </c>
    </row>
    <row r="244" spans="1:61">
      <c r="A244">
        <v>243</v>
      </c>
      <c r="B244">
        <v>1002510139</v>
      </c>
      <c r="C244">
        <v>3</v>
      </c>
      <c r="D244" t="s">
        <v>38</v>
      </c>
      <c r="E244">
        <v>5</v>
      </c>
      <c r="F244" t="s">
        <v>250</v>
      </c>
      <c r="G244" t="s">
        <v>87</v>
      </c>
      <c r="H244" t="s">
        <v>362</v>
      </c>
      <c r="I244" t="s">
        <v>213</v>
      </c>
      <c r="J244" t="s">
        <v>214</v>
      </c>
      <c r="K244" t="s">
        <v>149</v>
      </c>
      <c r="L244" t="s">
        <v>215</v>
      </c>
      <c r="M244" t="s">
        <v>286</v>
      </c>
      <c r="N244" t="s">
        <v>216</v>
      </c>
      <c r="O244" s="57">
        <v>46239.465937499997</v>
      </c>
      <c r="P244" s="57">
        <v>46240.27175925926</v>
      </c>
      <c r="Q244">
        <v>69358957</v>
      </c>
      <c r="S244">
        <v>152707239187</v>
      </c>
      <c r="T244" t="s">
        <v>1749</v>
      </c>
      <c r="U244" t="s">
        <v>1750</v>
      </c>
      <c r="V244" t="s">
        <v>1751</v>
      </c>
      <c r="Z244">
        <v>112.521755062043</v>
      </c>
      <c r="AA244">
        <v>-7.8830795856101297</v>
      </c>
      <c r="AB244" t="s">
        <v>1752</v>
      </c>
      <c r="AC244" t="s">
        <v>217</v>
      </c>
      <c r="AL244" t="s">
        <v>218</v>
      </c>
      <c r="AM244" t="s">
        <v>1453</v>
      </c>
      <c r="AN244" t="s">
        <v>6</v>
      </c>
      <c r="AO244" s="57">
        <v>46150.475636574076</v>
      </c>
      <c r="AP244" s="57">
        <v>46240.333333333336</v>
      </c>
      <c r="AR244" t="s">
        <v>241</v>
      </c>
      <c r="AS244" t="s">
        <v>362</v>
      </c>
      <c r="AT244" t="s">
        <v>231</v>
      </c>
      <c r="AV244" t="s">
        <v>905</v>
      </c>
      <c r="AW244" t="s">
        <v>1045</v>
      </c>
      <c r="AX244" t="s">
        <v>223</v>
      </c>
      <c r="BA244" s="57">
        <v>46240.333333333336</v>
      </c>
      <c r="BB244" t="s">
        <v>1453</v>
      </c>
      <c r="BF244" s="6" t="e">
        <f t="shared" si="9"/>
        <v>#NUM!</v>
      </c>
      <c r="BG244" t="e">
        <f t="shared" si="10"/>
        <v>#NUM!</v>
      </c>
      <c r="BH244" t="e">
        <f t="shared" si="11"/>
        <v>#NUM!</v>
      </c>
      <c r="BI244" t="str">
        <f>VLOOKUP(H244,Sheet2!$A$1:$B$270,2,FALSE)</f>
        <v>BATU</v>
      </c>
    </row>
    <row r="245" spans="1:61">
      <c r="A245">
        <v>244</v>
      </c>
      <c r="B245">
        <v>1002505290</v>
      </c>
      <c r="C245">
        <v>3</v>
      </c>
      <c r="D245" t="s">
        <v>51</v>
      </c>
      <c r="E245">
        <v>4</v>
      </c>
      <c r="F245" t="s">
        <v>273</v>
      </c>
      <c r="G245" t="s">
        <v>339</v>
      </c>
      <c r="H245" t="s">
        <v>1075</v>
      </c>
      <c r="I245" t="s">
        <v>213</v>
      </c>
      <c r="J245" t="s">
        <v>214</v>
      </c>
      <c r="K245" t="s">
        <v>149</v>
      </c>
      <c r="L245" t="s">
        <v>215</v>
      </c>
      <c r="M245" t="s">
        <v>236</v>
      </c>
      <c r="N245" t="s">
        <v>216</v>
      </c>
      <c r="O245" s="57">
        <v>46236.591631944444</v>
      </c>
      <c r="P245" s="57">
        <v>46237.363287037035</v>
      </c>
      <c r="Q245">
        <v>69357056</v>
      </c>
      <c r="S245">
        <v>142552107736</v>
      </c>
      <c r="T245" t="s">
        <v>1753</v>
      </c>
      <c r="U245" t="s">
        <v>1754</v>
      </c>
      <c r="V245" t="s">
        <v>1755</v>
      </c>
      <c r="Z245">
        <v>111.59343730000001</v>
      </c>
      <c r="AA245">
        <v>-7.1407641000000002</v>
      </c>
      <c r="AB245" t="s">
        <v>1756</v>
      </c>
      <c r="AC245" t="s">
        <v>237</v>
      </c>
      <c r="AL245" t="s">
        <v>218</v>
      </c>
      <c r="AM245" t="s">
        <v>1757</v>
      </c>
      <c r="AN245" t="s">
        <v>6</v>
      </c>
      <c r="AO245" s="57">
        <v>46061.600868055553</v>
      </c>
      <c r="AP245" s="57">
        <v>46237.625</v>
      </c>
      <c r="AR245" t="s">
        <v>12</v>
      </c>
      <c r="AS245" t="s">
        <v>1075</v>
      </c>
      <c r="AT245" t="s">
        <v>231</v>
      </c>
      <c r="AV245" t="s">
        <v>1758</v>
      </c>
      <c r="AW245" t="s">
        <v>1010</v>
      </c>
      <c r="AX245" t="s">
        <v>223</v>
      </c>
      <c r="BA245" s="57">
        <v>46237.625</v>
      </c>
      <c r="BB245" t="s">
        <v>1757</v>
      </c>
      <c r="BF245" s="6" t="e">
        <f t="shared" si="9"/>
        <v>#NUM!</v>
      </c>
      <c r="BG245" t="e">
        <f t="shared" si="10"/>
        <v>#NUM!</v>
      </c>
      <c r="BH245" t="e">
        <f t="shared" si="11"/>
        <v>#NUM!</v>
      </c>
      <c r="BI245" t="e">
        <f>VLOOKUP(H245,Sheet2!$A$1:$B$270,2,FALSE)</f>
        <v>#N/A</v>
      </c>
    </row>
    <row r="246" spans="1:61">
      <c r="A246">
        <v>245</v>
      </c>
      <c r="B246">
        <v>1002529488</v>
      </c>
      <c r="C246">
        <v>3</v>
      </c>
      <c r="D246" t="s">
        <v>45</v>
      </c>
      <c r="E246">
        <v>5</v>
      </c>
      <c r="F246" t="s">
        <v>211</v>
      </c>
      <c r="G246" t="s">
        <v>118</v>
      </c>
      <c r="H246" t="s">
        <v>464</v>
      </c>
      <c r="I246" t="s">
        <v>213</v>
      </c>
      <c r="J246" t="s">
        <v>214</v>
      </c>
      <c r="K246" t="s">
        <v>149</v>
      </c>
      <c r="L246" t="s">
        <v>215</v>
      </c>
      <c r="M246" t="s">
        <v>277</v>
      </c>
      <c r="N246" t="s">
        <v>216</v>
      </c>
      <c r="O246" s="57">
        <v>46250.474259259259</v>
      </c>
      <c r="P246" s="57">
        <v>46251.337395833332</v>
      </c>
      <c r="Q246">
        <v>69367400</v>
      </c>
      <c r="S246">
        <v>172608206231</v>
      </c>
      <c r="T246" t="s">
        <v>10269</v>
      </c>
      <c r="U246" t="s">
        <v>1112</v>
      </c>
      <c r="V246" t="s">
        <v>10270</v>
      </c>
      <c r="Z246">
        <v>116.753758122886</v>
      </c>
      <c r="AA246">
        <v>-8.9119030433195796</v>
      </c>
      <c r="AB246" t="s">
        <v>10271</v>
      </c>
      <c r="AC246" t="s">
        <v>237</v>
      </c>
      <c r="AL246" t="s">
        <v>218</v>
      </c>
      <c r="AM246" t="s">
        <v>10272</v>
      </c>
      <c r="AN246" t="s">
        <v>6</v>
      </c>
      <c r="AO246" t="s">
        <v>10273</v>
      </c>
      <c r="AP246" s="57">
        <v>46251.333333333336</v>
      </c>
      <c r="AR246" t="s">
        <v>10274</v>
      </c>
      <c r="AS246" t="s">
        <v>464</v>
      </c>
      <c r="AT246" t="s">
        <v>231</v>
      </c>
      <c r="AV246" t="s">
        <v>10275</v>
      </c>
      <c r="AW246" t="s">
        <v>1014</v>
      </c>
      <c r="AX246" t="s">
        <v>223</v>
      </c>
      <c r="BA246" s="57">
        <v>46251.333333333336</v>
      </c>
      <c r="BB246" t="s">
        <v>10272</v>
      </c>
      <c r="BF246" s="6" t="e">
        <f t="shared" si="9"/>
        <v>#NUM!</v>
      </c>
      <c r="BG246" t="e">
        <f t="shared" si="10"/>
        <v>#NUM!</v>
      </c>
      <c r="BH246" t="e">
        <f t="shared" si="11"/>
        <v>#NUM!</v>
      </c>
      <c r="BI246" t="str">
        <f>VLOOKUP(H246,Sheet2!$A$1:$B$270,2,FALSE)</f>
        <v>SUMBAWA</v>
      </c>
    </row>
    <row r="247" spans="1:61">
      <c r="A247">
        <v>246</v>
      </c>
      <c r="B247">
        <v>1002527651</v>
      </c>
      <c r="C247">
        <v>3</v>
      </c>
      <c r="D247" t="s">
        <v>38</v>
      </c>
      <c r="E247">
        <v>5</v>
      </c>
      <c r="F247" t="s">
        <v>250</v>
      </c>
      <c r="G247" t="s">
        <v>91</v>
      </c>
      <c r="H247" t="s">
        <v>527</v>
      </c>
      <c r="I247" t="s">
        <v>213</v>
      </c>
      <c r="J247" t="s">
        <v>214</v>
      </c>
      <c r="K247" t="s">
        <v>149</v>
      </c>
      <c r="L247" t="s">
        <v>215</v>
      </c>
      <c r="M247" t="s">
        <v>76</v>
      </c>
      <c r="N247" t="s">
        <v>216</v>
      </c>
      <c r="O247" s="57">
        <v>46249.334675925929</v>
      </c>
      <c r="P247" s="57">
        <v>46249.590451388889</v>
      </c>
      <c r="Q247">
        <v>69366516</v>
      </c>
      <c r="S247">
        <v>152705283043</v>
      </c>
      <c r="T247" t="s">
        <v>10276</v>
      </c>
      <c r="U247" t="s">
        <v>10277</v>
      </c>
      <c r="V247" t="s">
        <v>10278</v>
      </c>
      <c r="Z247">
        <v>112.66377903521</v>
      </c>
      <c r="AA247">
        <v>-7.9703930955862399</v>
      </c>
      <c r="AB247" t="s">
        <v>10279</v>
      </c>
      <c r="AC247" t="s">
        <v>217</v>
      </c>
      <c r="AL247" t="s">
        <v>218</v>
      </c>
      <c r="AM247" t="s">
        <v>10280</v>
      </c>
      <c r="AN247" t="s">
        <v>6</v>
      </c>
      <c r="AO247" t="s">
        <v>10281</v>
      </c>
      <c r="AP247" s="57">
        <v>46250.333333333336</v>
      </c>
      <c r="AR247" t="s">
        <v>219</v>
      </c>
      <c r="AS247" t="s">
        <v>527</v>
      </c>
      <c r="AT247" t="s">
        <v>231</v>
      </c>
      <c r="AU247">
        <v>20260815</v>
      </c>
      <c r="AV247" t="s">
        <v>222</v>
      </c>
      <c r="AW247" t="s">
        <v>1018</v>
      </c>
      <c r="AX247" t="s">
        <v>223</v>
      </c>
      <c r="BA247" s="57">
        <v>46250.333333333336</v>
      </c>
      <c r="BB247" t="s">
        <v>10280</v>
      </c>
      <c r="BC247">
        <v>2026</v>
      </c>
      <c r="BD247">
        <v>8</v>
      </c>
      <c r="BE247">
        <v>15</v>
      </c>
      <c r="BF247" s="6">
        <f t="shared" si="9"/>
        <v>46249</v>
      </c>
      <c r="BG247">
        <f t="shared" si="10"/>
        <v>-1.3333333333357587</v>
      </c>
      <c r="BH247" t="str">
        <f t="shared" si="11"/>
        <v>COMPLY</v>
      </c>
      <c r="BI247" t="str">
        <f>VLOOKUP(H247,Sheet2!$A$1:$B$270,2,FALSE)</f>
        <v>MALANG</v>
      </c>
    </row>
    <row r="248" spans="1:61">
      <c r="A248">
        <v>247</v>
      </c>
      <c r="B248">
        <v>1002509859</v>
      </c>
      <c r="C248">
        <v>3</v>
      </c>
      <c r="D248" t="s">
        <v>34</v>
      </c>
      <c r="E248">
        <v>5</v>
      </c>
      <c r="F248" t="s">
        <v>573</v>
      </c>
      <c r="G248" t="s">
        <v>82</v>
      </c>
      <c r="H248" t="s">
        <v>410</v>
      </c>
      <c r="I248" t="s">
        <v>213</v>
      </c>
      <c r="J248" t="s">
        <v>214</v>
      </c>
      <c r="K248" t="s">
        <v>149</v>
      </c>
      <c r="M248" t="s">
        <v>575</v>
      </c>
      <c r="N248" t="s">
        <v>216</v>
      </c>
      <c r="O248" s="57">
        <v>46239.415138888886</v>
      </c>
      <c r="P248" s="57">
        <v>46250.517766203702</v>
      </c>
      <c r="Q248">
        <v>69358874</v>
      </c>
      <c r="S248">
        <v>172404209305</v>
      </c>
      <c r="T248" t="s">
        <v>1769</v>
      </c>
      <c r="U248" t="s">
        <v>1770</v>
      </c>
      <c r="V248" t="s">
        <v>1771</v>
      </c>
      <c r="Z248">
        <v>115.5941828</v>
      </c>
      <c r="AA248">
        <v>-8.2799444999999992</v>
      </c>
      <c r="AB248" t="s">
        <v>1772</v>
      </c>
      <c r="AC248" t="s">
        <v>230</v>
      </c>
      <c r="AL248" t="s">
        <v>218</v>
      </c>
      <c r="AM248" t="s">
        <v>1773</v>
      </c>
      <c r="AN248" t="s">
        <v>6</v>
      </c>
      <c r="AO248" s="57">
        <v>46150.423564814817</v>
      </c>
      <c r="AP248" s="57">
        <v>46241.541666666664</v>
      </c>
      <c r="AQ248" t="s">
        <v>248</v>
      </c>
      <c r="AR248" t="s">
        <v>14</v>
      </c>
      <c r="AS248" t="s">
        <v>410</v>
      </c>
      <c r="AT248" t="s">
        <v>231</v>
      </c>
      <c r="AV248" t="s">
        <v>10282</v>
      </c>
      <c r="AW248" t="s">
        <v>562</v>
      </c>
      <c r="AX248" t="s">
        <v>223</v>
      </c>
      <c r="BA248" s="57">
        <v>46241.541666666664</v>
      </c>
      <c r="BB248" t="s">
        <v>1773</v>
      </c>
      <c r="BF248" s="6" t="e">
        <f t="shared" si="9"/>
        <v>#NUM!</v>
      </c>
      <c r="BG248" t="e">
        <f t="shared" si="10"/>
        <v>#NUM!</v>
      </c>
      <c r="BH248" t="e">
        <f t="shared" si="11"/>
        <v>#NUM!</v>
      </c>
      <c r="BI248" t="str">
        <f>VLOOKUP(H248,Sheet2!$A$1:$B$270,2,FALSE)</f>
        <v>KLUNGKUNG</v>
      </c>
    </row>
    <row r="249" spans="1:61">
      <c r="A249">
        <v>248</v>
      </c>
      <c r="B249">
        <v>1002526834</v>
      </c>
      <c r="C249">
        <v>3</v>
      </c>
      <c r="D249" t="s">
        <v>45</v>
      </c>
      <c r="E249">
        <v>5</v>
      </c>
      <c r="F249" t="s">
        <v>211</v>
      </c>
      <c r="G249" t="s">
        <v>118</v>
      </c>
      <c r="H249" t="s">
        <v>464</v>
      </c>
      <c r="I249" t="s">
        <v>213</v>
      </c>
      <c r="J249" t="s">
        <v>214</v>
      </c>
      <c r="K249" t="s">
        <v>149</v>
      </c>
      <c r="M249" t="s">
        <v>76</v>
      </c>
      <c r="N249" t="s">
        <v>216</v>
      </c>
      <c r="O249" s="57">
        <v>46248.632743055554</v>
      </c>
      <c r="P249" s="57">
        <v>46248.712789351855</v>
      </c>
      <c r="Q249">
        <v>69364505</v>
      </c>
      <c r="S249">
        <v>172608206227</v>
      </c>
      <c r="T249" t="s">
        <v>8690</v>
      </c>
      <c r="U249" t="s">
        <v>10283</v>
      </c>
      <c r="V249" t="s">
        <v>10284</v>
      </c>
      <c r="Z249">
        <v>116.7523138</v>
      </c>
      <c r="AA249">
        <v>-8.9049376999999996</v>
      </c>
      <c r="AB249" t="s">
        <v>8693</v>
      </c>
      <c r="AC249" t="s">
        <v>217</v>
      </c>
      <c r="AL249" t="s">
        <v>218</v>
      </c>
      <c r="AM249" t="s">
        <v>10285</v>
      </c>
      <c r="AN249" t="s">
        <v>6</v>
      </c>
      <c r="AO249" t="s">
        <v>10095</v>
      </c>
      <c r="AR249" t="s">
        <v>219</v>
      </c>
      <c r="AS249" t="s">
        <v>464</v>
      </c>
      <c r="AT249" t="s">
        <v>231</v>
      </c>
      <c r="AU249">
        <v>20260814</v>
      </c>
      <c r="AV249" t="s">
        <v>222</v>
      </c>
      <c r="AW249" t="s">
        <v>561</v>
      </c>
      <c r="AX249" t="s">
        <v>223</v>
      </c>
      <c r="BA249" s="57">
        <v>46248.291666666664</v>
      </c>
      <c r="BB249" t="s">
        <v>10285</v>
      </c>
      <c r="BC249">
        <v>2026</v>
      </c>
      <c r="BD249">
        <v>8</v>
      </c>
      <c r="BE249">
        <v>14</v>
      </c>
      <c r="BF249" s="6">
        <f t="shared" si="9"/>
        <v>46248</v>
      </c>
      <c r="BG249">
        <f t="shared" si="10"/>
        <v>-0.29166666666424135</v>
      </c>
      <c r="BH249" t="str">
        <f t="shared" si="11"/>
        <v>COMPLY</v>
      </c>
      <c r="BI249" t="str">
        <f>VLOOKUP(H249,Sheet2!$A$1:$B$270,2,FALSE)</f>
        <v>SUMBAWA</v>
      </c>
    </row>
    <row r="250" spans="1:61">
      <c r="A250">
        <v>249</v>
      </c>
      <c r="B250">
        <v>1002511645</v>
      </c>
      <c r="C250">
        <v>3</v>
      </c>
      <c r="D250" t="s">
        <v>34</v>
      </c>
      <c r="E250">
        <v>5</v>
      </c>
      <c r="F250" t="s">
        <v>573</v>
      </c>
      <c r="G250" t="s">
        <v>85</v>
      </c>
      <c r="H250" t="s">
        <v>285</v>
      </c>
      <c r="I250" t="s">
        <v>213</v>
      </c>
      <c r="J250" t="s">
        <v>214</v>
      </c>
      <c r="K250" t="s">
        <v>149</v>
      </c>
      <c r="M250" t="s">
        <v>76</v>
      </c>
      <c r="N250" t="s">
        <v>216</v>
      </c>
      <c r="O250" s="57">
        <v>46240.410243055558</v>
      </c>
      <c r="P250" s="57">
        <v>46246.643750000003</v>
      </c>
      <c r="Q250">
        <v>69359656</v>
      </c>
      <c r="S250">
        <v>172413244326</v>
      </c>
      <c r="T250" t="s">
        <v>1779</v>
      </c>
      <c r="U250" t="s">
        <v>1780</v>
      </c>
      <c r="V250" t="s">
        <v>4719</v>
      </c>
      <c r="Z250">
        <v>115.2101701</v>
      </c>
      <c r="AA250">
        <v>-8.5104325000000003</v>
      </c>
      <c r="AB250" t="s">
        <v>1781</v>
      </c>
      <c r="AC250" t="s">
        <v>230</v>
      </c>
      <c r="AL250" t="s">
        <v>218</v>
      </c>
      <c r="AM250" t="s">
        <v>4720</v>
      </c>
      <c r="AN250" t="s">
        <v>6</v>
      </c>
      <c r="AO250" s="57">
        <v>46181.413252314815</v>
      </c>
      <c r="AP250" s="57">
        <v>46244.333333333336</v>
      </c>
      <c r="AQ250" t="s">
        <v>248</v>
      </c>
      <c r="AR250" t="s">
        <v>219</v>
      </c>
      <c r="AS250" t="s">
        <v>285</v>
      </c>
      <c r="AT250" t="s">
        <v>646</v>
      </c>
      <c r="AU250">
        <v>20260812</v>
      </c>
      <c r="AV250" t="s">
        <v>222</v>
      </c>
      <c r="AW250" t="s">
        <v>915</v>
      </c>
      <c r="AX250" t="s">
        <v>223</v>
      </c>
      <c r="BA250" s="57">
        <v>46244.333333333336</v>
      </c>
      <c r="BB250" t="s">
        <v>4720</v>
      </c>
      <c r="BC250">
        <v>2026</v>
      </c>
      <c r="BD250">
        <v>8</v>
      </c>
      <c r="BE250">
        <v>12</v>
      </c>
      <c r="BF250" s="6">
        <f t="shared" si="9"/>
        <v>46246</v>
      </c>
      <c r="BG250">
        <f t="shared" si="10"/>
        <v>1.6666666666642413</v>
      </c>
      <c r="BH250" t="str">
        <f t="shared" si="11"/>
        <v>NOT COMPLY</v>
      </c>
      <c r="BI250" t="str">
        <f>VLOOKUP(H250,Sheet2!$A$1:$B$270,2,FALSE)</f>
        <v>TABANAN</v>
      </c>
    </row>
    <row r="251" spans="1:61">
      <c r="A251">
        <v>250</v>
      </c>
      <c r="B251">
        <v>1002527772</v>
      </c>
      <c r="C251">
        <v>3</v>
      </c>
      <c r="D251" t="s">
        <v>55</v>
      </c>
      <c r="E251">
        <v>5</v>
      </c>
      <c r="F251" t="s">
        <v>228</v>
      </c>
      <c r="G251" t="s">
        <v>127</v>
      </c>
      <c r="H251" t="s">
        <v>229</v>
      </c>
      <c r="I251" t="s">
        <v>213</v>
      </c>
      <c r="J251" t="s">
        <v>214</v>
      </c>
      <c r="K251" t="s">
        <v>149</v>
      </c>
      <c r="L251" t="s">
        <v>215</v>
      </c>
      <c r="M251" t="s">
        <v>76</v>
      </c>
      <c r="N251" t="s">
        <v>216</v>
      </c>
      <c r="O251" s="57">
        <v>46249.39162037037</v>
      </c>
      <c r="P251" s="57">
        <v>46249.817488425928</v>
      </c>
      <c r="Q251">
        <v>69366605</v>
      </c>
      <c r="S251">
        <v>152426928203</v>
      </c>
      <c r="T251" t="s">
        <v>10286</v>
      </c>
      <c r="U251" t="s">
        <v>10287</v>
      </c>
      <c r="V251" t="s">
        <v>10288</v>
      </c>
      <c r="Z251">
        <v>113.43680329999999</v>
      </c>
      <c r="AA251">
        <v>-7.0336305000000001</v>
      </c>
      <c r="AB251" t="s">
        <v>10289</v>
      </c>
      <c r="AC251" t="s">
        <v>217</v>
      </c>
      <c r="AL251" t="s">
        <v>218</v>
      </c>
      <c r="AM251" t="s">
        <v>10290</v>
      </c>
      <c r="AN251" t="s">
        <v>6</v>
      </c>
      <c r="AO251" t="s">
        <v>9949</v>
      </c>
      <c r="AP251" s="57">
        <v>46252.333333333336</v>
      </c>
      <c r="AR251" t="s">
        <v>219</v>
      </c>
      <c r="AS251" t="s">
        <v>229</v>
      </c>
      <c r="AT251" t="s">
        <v>231</v>
      </c>
      <c r="AU251">
        <v>20260815</v>
      </c>
      <c r="AV251" t="s">
        <v>222</v>
      </c>
      <c r="AW251" t="s">
        <v>1021</v>
      </c>
      <c r="AX251" t="s">
        <v>223</v>
      </c>
      <c r="BA251" s="57">
        <v>46252.333333333336</v>
      </c>
      <c r="BB251" t="s">
        <v>10290</v>
      </c>
      <c r="BC251">
        <v>2026</v>
      </c>
      <c r="BD251">
        <v>8</v>
      </c>
      <c r="BE251">
        <v>15</v>
      </c>
      <c r="BF251" s="6">
        <f t="shared" si="9"/>
        <v>46249</v>
      </c>
      <c r="BG251">
        <f t="shared" si="10"/>
        <v>-3.3333333333357587</v>
      </c>
      <c r="BH251" t="str">
        <f t="shared" si="11"/>
        <v>COMPLY</v>
      </c>
      <c r="BI251" t="str">
        <f>VLOOKUP(H251,Sheet2!$A$1:$B$270,2,FALSE)</f>
        <v>MADURA</v>
      </c>
    </row>
    <row r="252" spans="1:61">
      <c r="A252">
        <v>251</v>
      </c>
      <c r="B252">
        <v>1002526988</v>
      </c>
      <c r="C252">
        <v>3</v>
      </c>
      <c r="D252" t="s">
        <v>38</v>
      </c>
      <c r="E252">
        <v>5</v>
      </c>
      <c r="F252" t="s">
        <v>92</v>
      </c>
      <c r="G252" t="s">
        <v>95</v>
      </c>
      <c r="H252" t="s">
        <v>478</v>
      </c>
      <c r="I252" t="s">
        <v>213</v>
      </c>
      <c r="J252" t="s">
        <v>214</v>
      </c>
      <c r="K252" t="s">
        <v>149</v>
      </c>
      <c r="L252" t="s">
        <v>215</v>
      </c>
      <c r="M252" t="s">
        <v>76</v>
      </c>
      <c r="N252" t="s">
        <v>216</v>
      </c>
      <c r="O252" s="57">
        <v>46248.65552083333</v>
      </c>
      <c r="P252" s="57">
        <v>46249.778182870374</v>
      </c>
      <c r="Q252">
        <v>69366271</v>
      </c>
      <c r="S252">
        <v>152614209521</v>
      </c>
      <c r="T252" t="s">
        <v>10291</v>
      </c>
      <c r="U252" t="s">
        <v>9143</v>
      </c>
      <c r="V252" t="s">
        <v>10292</v>
      </c>
      <c r="Z252">
        <v>111.371033079922</v>
      </c>
      <c r="AA252">
        <v>-7.9048101543606997</v>
      </c>
      <c r="AB252" t="s">
        <v>10293</v>
      </c>
      <c r="AC252" t="s">
        <v>217</v>
      </c>
      <c r="AL252" t="s">
        <v>218</v>
      </c>
      <c r="AM252" t="s">
        <v>10294</v>
      </c>
      <c r="AN252" t="s">
        <v>6</v>
      </c>
      <c r="AO252" t="s">
        <v>10295</v>
      </c>
      <c r="AP252" s="57">
        <v>46250.333333333336</v>
      </c>
      <c r="AR252" t="s">
        <v>219</v>
      </c>
      <c r="AS252" t="s">
        <v>478</v>
      </c>
      <c r="AT252" t="s">
        <v>231</v>
      </c>
      <c r="AU252">
        <v>20260815</v>
      </c>
      <c r="AV252" t="s">
        <v>222</v>
      </c>
      <c r="AW252" t="s">
        <v>1015</v>
      </c>
      <c r="AX252" t="s">
        <v>223</v>
      </c>
      <c r="BA252" s="57">
        <v>46250.333333333336</v>
      </c>
      <c r="BB252" t="s">
        <v>10294</v>
      </c>
      <c r="BC252">
        <v>2026</v>
      </c>
      <c r="BD252">
        <v>8</v>
      </c>
      <c r="BE252">
        <v>15</v>
      </c>
      <c r="BF252" s="6">
        <f t="shared" si="9"/>
        <v>46249</v>
      </c>
      <c r="BG252">
        <f t="shared" si="10"/>
        <v>-1.3333333333357587</v>
      </c>
      <c r="BH252" t="str">
        <f t="shared" si="11"/>
        <v>COMPLY</v>
      </c>
      <c r="BI252" t="str">
        <f>VLOOKUP(H252,Sheet2!$A$1:$B$270,2,FALSE)</f>
        <v>PONOROGO</v>
      </c>
    </row>
    <row r="253" spans="1:61">
      <c r="A253">
        <v>252</v>
      </c>
      <c r="B253">
        <v>1002504905</v>
      </c>
      <c r="C253">
        <v>3</v>
      </c>
      <c r="D253" t="s">
        <v>38</v>
      </c>
      <c r="E253">
        <v>5</v>
      </c>
      <c r="F253" t="s">
        <v>92</v>
      </c>
      <c r="G253" t="s">
        <v>92</v>
      </c>
      <c r="H253" t="s">
        <v>256</v>
      </c>
      <c r="I253" t="s">
        <v>213</v>
      </c>
      <c r="J253" t="s">
        <v>214</v>
      </c>
      <c r="K253" t="s">
        <v>149</v>
      </c>
      <c r="L253" t="s">
        <v>215</v>
      </c>
      <c r="M253" t="s">
        <v>76</v>
      </c>
      <c r="N253" t="s">
        <v>216</v>
      </c>
      <c r="O253" s="57">
        <v>46235.759675925925</v>
      </c>
      <c r="P253" s="57">
        <v>46237.561076388891</v>
      </c>
      <c r="Q253">
        <v>69356900</v>
      </c>
      <c r="S253">
        <v>152631207303</v>
      </c>
      <c r="T253" t="s">
        <v>1782</v>
      </c>
      <c r="U253" t="s">
        <v>1783</v>
      </c>
      <c r="V253" t="s">
        <v>1784</v>
      </c>
      <c r="Z253">
        <v>111.43723300000001</v>
      </c>
      <c r="AA253">
        <v>-7.5921969999999996</v>
      </c>
      <c r="AB253" t="s">
        <v>1785</v>
      </c>
      <c r="AC253" t="s">
        <v>237</v>
      </c>
      <c r="AL253" t="s">
        <v>218</v>
      </c>
      <c r="AM253" t="s">
        <v>1786</v>
      </c>
      <c r="AN253" t="s">
        <v>6</v>
      </c>
      <c r="AO253" s="57">
        <v>46030.76766203704</v>
      </c>
      <c r="AP253" s="57">
        <v>46236.625</v>
      </c>
      <c r="AR253" t="s">
        <v>219</v>
      </c>
      <c r="AS253" t="s">
        <v>256</v>
      </c>
      <c r="AT253" t="s">
        <v>231</v>
      </c>
      <c r="AU253">
        <v>20260803</v>
      </c>
      <c r="AV253" t="s">
        <v>222</v>
      </c>
      <c r="AW253" t="s">
        <v>1010</v>
      </c>
      <c r="AX253" t="s">
        <v>223</v>
      </c>
      <c r="BA253" s="57">
        <v>46236.625</v>
      </c>
      <c r="BB253" t="s">
        <v>1786</v>
      </c>
      <c r="BC253">
        <v>2026</v>
      </c>
      <c r="BD253">
        <v>8</v>
      </c>
      <c r="BE253">
        <v>3</v>
      </c>
      <c r="BF253" s="6">
        <f t="shared" si="9"/>
        <v>46237</v>
      </c>
      <c r="BG253">
        <f t="shared" si="10"/>
        <v>0.375</v>
      </c>
      <c r="BH253" t="str">
        <f t="shared" si="11"/>
        <v>COMPLY</v>
      </c>
      <c r="BI253" t="str">
        <f>VLOOKUP(H253,Sheet2!$A$1:$B$270,2,FALSE)</f>
        <v>MADIUN</v>
      </c>
    </row>
    <row r="254" spans="1:61">
      <c r="A254">
        <v>253</v>
      </c>
      <c r="B254">
        <v>1002517320</v>
      </c>
      <c r="C254">
        <v>3</v>
      </c>
      <c r="D254" t="s">
        <v>55</v>
      </c>
      <c r="E254">
        <v>5</v>
      </c>
      <c r="F254" t="s">
        <v>265</v>
      </c>
      <c r="G254" t="s">
        <v>128</v>
      </c>
      <c r="H254" t="s">
        <v>461</v>
      </c>
      <c r="I254" t="s">
        <v>213</v>
      </c>
      <c r="J254" t="s">
        <v>214</v>
      </c>
      <c r="K254" t="s">
        <v>149</v>
      </c>
      <c r="M254" t="s">
        <v>76</v>
      </c>
      <c r="N254" t="s">
        <v>216</v>
      </c>
      <c r="O254" s="57">
        <v>46244.46</v>
      </c>
      <c r="P254" s="57">
        <v>46244.671967592592</v>
      </c>
      <c r="Q254">
        <v>69360705</v>
      </c>
      <c r="S254">
        <v>152415234847</v>
      </c>
      <c r="T254" t="s">
        <v>5975</v>
      </c>
      <c r="U254" t="s">
        <v>6319</v>
      </c>
      <c r="V254" t="s">
        <v>6320</v>
      </c>
      <c r="Z254">
        <v>112.6965369</v>
      </c>
      <c r="AA254">
        <v>-7.340522</v>
      </c>
      <c r="AB254" t="s">
        <v>5978</v>
      </c>
      <c r="AC254" t="s">
        <v>230</v>
      </c>
      <c r="AL254" t="s">
        <v>218</v>
      </c>
      <c r="AM254" t="s">
        <v>6321</v>
      </c>
      <c r="AN254" t="s">
        <v>6</v>
      </c>
      <c r="AO254" s="57">
        <v>46303.465555555558</v>
      </c>
      <c r="AR254" t="s">
        <v>219</v>
      </c>
      <c r="AS254" t="s">
        <v>461</v>
      </c>
      <c r="AT254" t="s">
        <v>570</v>
      </c>
      <c r="AU254">
        <v>20260810</v>
      </c>
      <c r="AV254" t="s">
        <v>222</v>
      </c>
      <c r="AW254" t="s">
        <v>6322</v>
      </c>
      <c r="AX254" t="s">
        <v>223</v>
      </c>
      <c r="BA254" s="57">
        <v>46244.291666666664</v>
      </c>
      <c r="BB254" t="s">
        <v>6321</v>
      </c>
      <c r="BC254">
        <v>2026</v>
      </c>
      <c r="BD254">
        <v>8</v>
      </c>
      <c r="BE254">
        <v>10</v>
      </c>
      <c r="BF254" s="6">
        <f t="shared" si="9"/>
        <v>46244</v>
      </c>
      <c r="BG254">
        <f t="shared" si="10"/>
        <v>-0.29166666666424135</v>
      </c>
      <c r="BH254" t="str">
        <f t="shared" si="11"/>
        <v>COMPLY</v>
      </c>
      <c r="BI254" t="str">
        <f>VLOOKUP(H254,Sheet2!$A$1:$B$270,2,FALSE)</f>
        <v>SURABAYA UTARA</v>
      </c>
    </row>
    <row r="255" spans="1:61">
      <c r="A255">
        <v>254</v>
      </c>
      <c r="B255">
        <v>1002515671</v>
      </c>
      <c r="C255">
        <v>3</v>
      </c>
      <c r="D255" t="s">
        <v>34</v>
      </c>
      <c r="E255">
        <v>5</v>
      </c>
      <c r="F255" t="s">
        <v>573</v>
      </c>
      <c r="G255" t="s">
        <v>79</v>
      </c>
      <c r="H255" t="s">
        <v>471</v>
      </c>
      <c r="I255" t="s">
        <v>213</v>
      </c>
      <c r="J255" t="s">
        <v>214</v>
      </c>
      <c r="K255" t="s">
        <v>149</v>
      </c>
      <c r="M255" t="s">
        <v>76</v>
      </c>
      <c r="N255" t="s">
        <v>216</v>
      </c>
      <c r="O255" s="57">
        <v>46242.411863425928</v>
      </c>
      <c r="P255" s="57">
        <v>46244.313599537039</v>
      </c>
      <c r="Q255">
        <v>69359555</v>
      </c>
      <c r="S255">
        <v>172407213569</v>
      </c>
      <c r="T255" t="s">
        <v>3755</v>
      </c>
      <c r="U255" t="s">
        <v>3756</v>
      </c>
      <c r="V255" t="s">
        <v>4721</v>
      </c>
      <c r="Z255">
        <v>115.29658154569699</v>
      </c>
      <c r="AA255">
        <v>-8.5913484751015101</v>
      </c>
      <c r="AB255" t="s">
        <v>3758</v>
      </c>
      <c r="AC255" t="s">
        <v>230</v>
      </c>
      <c r="AL255" t="s">
        <v>218</v>
      </c>
      <c r="AM255" t="s">
        <v>4722</v>
      </c>
      <c r="AN255" t="s">
        <v>6</v>
      </c>
      <c r="AO255" s="57">
        <v>46242.413252314815</v>
      </c>
      <c r="AR255" t="s">
        <v>219</v>
      </c>
      <c r="AS255" t="s">
        <v>471</v>
      </c>
      <c r="AT255" t="s">
        <v>231</v>
      </c>
      <c r="AU255">
        <v>20260810</v>
      </c>
      <c r="AV255" t="s">
        <v>222</v>
      </c>
      <c r="AW255" t="s">
        <v>4723</v>
      </c>
      <c r="AX255" t="s">
        <v>223</v>
      </c>
      <c r="BA255" s="57">
        <v>46242.291666666664</v>
      </c>
      <c r="BB255" t="s">
        <v>4722</v>
      </c>
      <c r="BC255">
        <v>2026</v>
      </c>
      <c r="BD255">
        <v>8</v>
      </c>
      <c r="BE255">
        <v>10</v>
      </c>
      <c r="BF255" s="6">
        <f t="shared" si="9"/>
        <v>46244</v>
      </c>
      <c r="BG255">
        <f t="shared" si="10"/>
        <v>1.7083333333357587</v>
      </c>
      <c r="BH255" t="str">
        <f t="shared" si="11"/>
        <v>NOT COMPLY</v>
      </c>
      <c r="BI255" t="str">
        <f>VLOOKUP(H255,Sheet2!$A$1:$B$270,2,FALSE)</f>
        <v>GIANYAR</v>
      </c>
    </row>
    <row r="256" spans="1:61">
      <c r="A256">
        <v>255</v>
      </c>
      <c r="B256">
        <v>1002520725</v>
      </c>
      <c r="C256">
        <v>3</v>
      </c>
      <c r="D256" t="s">
        <v>55</v>
      </c>
      <c r="E256">
        <v>5</v>
      </c>
      <c r="F256" t="s">
        <v>265</v>
      </c>
      <c r="G256" t="s">
        <v>128</v>
      </c>
      <c r="H256" t="s">
        <v>311</v>
      </c>
      <c r="I256" t="s">
        <v>213</v>
      </c>
      <c r="J256" t="s">
        <v>214</v>
      </c>
      <c r="K256" t="s">
        <v>149</v>
      </c>
      <c r="L256" t="s">
        <v>215</v>
      </c>
      <c r="M256" t="s">
        <v>236</v>
      </c>
      <c r="N256" t="s">
        <v>216</v>
      </c>
      <c r="O256" s="57">
        <v>46245.684687499997</v>
      </c>
      <c r="P256" s="57">
        <v>46248.837013888886</v>
      </c>
      <c r="Q256">
        <v>69363630</v>
      </c>
      <c r="S256">
        <v>152417233944</v>
      </c>
      <c r="T256" t="s">
        <v>7027</v>
      </c>
      <c r="U256" t="s">
        <v>1672</v>
      </c>
      <c r="V256" t="s">
        <v>7028</v>
      </c>
      <c r="Z256">
        <v>112.5746875</v>
      </c>
      <c r="AA256">
        <v>-7.3783124999999901</v>
      </c>
      <c r="AB256" t="s">
        <v>7029</v>
      </c>
      <c r="AC256" t="s">
        <v>1013</v>
      </c>
      <c r="AL256" t="s">
        <v>218</v>
      </c>
      <c r="AM256" t="s">
        <v>7030</v>
      </c>
      <c r="AN256" t="s">
        <v>6</v>
      </c>
      <c r="AO256" s="57">
        <v>46334.694293981483</v>
      </c>
      <c r="AP256" s="57">
        <v>46246.541666666664</v>
      </c>
      <c r="AR256" t="s">
        <v>12</v>
      </c>
      <c r="AS256" t="s">
        <v>311</v>
      </c>
      <c r="AT256" t="s">
        <v>231</v>
      </c>
      <c r="AV256" t="s">
        <v>917</v>
      </c>
      <c r="AW256" t="s">
        <v>1010</v>
      </c>
      <c r="AX256" t="s">
        <v>223</v>
      </c>
      <c r="BA256" s="57">
        <v>46246.541666666664</v>
      </c>
      <c r="BB256" t="s">
        <v>7030</v>
      </c>
      <c r="BF256" s="6" t="e">
        <f t="shared" si="9"/>
        <v>#NUM!</v>
      </c>
      <c r="BG256" t="e">
        <f t="shared" si="10"/>
        <v>#NUM!</v>
      </c>
      <c r="BH256" t="e">
        <f t="shared" si="11"/>
        <v>#NUM!</v>
      </c>
      <c r="BI256" t="str">
        <f>VLOOKUP(H256,Sheet2!$A$1:$B$270,2,FALSE)</f>
        <v>SURABAYA UTARA</v>
      </c>
    </row>
    <row r="257" spans="1:61">
      <c r="A257">
        <v>256</v>
      </c>
      <c r="B257">
        <v>1002514122</v>
      </c>
      <c r="C257">
        <v>3</v>
      </c>
      <c r="D257" t="s">
        <v>34</v>
      </c>
      <c r="E257">
        <v>5</v>
      </c>
      <c r="F257" t="s">
        <v>585</v>
      </c>
      <c r="G257" t="s">
        <v>81</v>
      </c>
      <c r="H257" t="s">
        <v>427</v>
      </c>
      <c r="I257" t="s">
        <v>213</v>
      </c>
      <c r="J257" t="s">
        <v>214</v>
      </c>
      <c r="K257" t="s">
        <v>149</v>
      </c>
      <c r="M257" t="s">
        <v>575</v>
      </c>
      <c r="N257" t="s">
        <v>216</v>
      </c>
      <c r="O257" s="57">
        <v>46241.44085648148</v>
      </c>
      <c r="P257" s="57">
        <v>46243.578680555554</v>
      </c>
      <c r="Q257">
        <v>69360566</v>
      </c>
      <c r="S257">
        <v>172402803015</v>
      </c>
      <c r="T257" t="s">
        <v>4724</v>
      </c>
      <c r="U257" t="s">
        <v>4725</v>
      </c>
      <c r="V257" t="s">
        <v>4726</v>
      </c>
      <c r="Z257">
        <v>115.2153156</v>
      </c>
      <c r="AA257">
        <v>-8.6857918999999999</v>
      </c>
      <c r="AB257" t="s">
        <v>4727</v>
      </c>
      <c r="AC257" t="s">
        <v>230</v>
      </c>
      <c r="AL257" t="s">
        <v>218</v>
      </c>
      <c r="AM257" t="s">
        <v>4728</v>
      </c>
      <c r="AN257" t="s">
        <v>6</v>
      </c>
      <c r="AO257" s="57">
        <v>46211.444398148145</v>
      </c>
      <c r="AP257" s="57">
        <v>46242.541666666664</v>
      </c>
      <c r="AR257" t="s">
        <v>14</v>
      </c>
      <c r="AS257" t="s">
        <v>427</v>
      </c>
      <c r="AT257" t="s">
        <v>231</v>
      </c>
      <c r="AV257" t="s">
        <v>4729</v>
      </c>
      <c r="AW257" t="s">
        <v>561</v>
      </c>
      <c r="AX257" t="s">
        <v>223</v>
      </c>
      <c r="BA257" s="57">
        <v>46242.541666666664</v>
      </c>
      <c r="BB257" t="s">
        <v>4728</v>
      </c>
      <c r="BF257" s="6" t="e">
        <f t="shared" si="9"/>
        <v>#NUM!</v>
      </c>
      <c r="BG257" t="e">
        <f t="shared" si="10"/>
        <v>#NUM!</v>
      </c>
      <c r="BH257" t="e">
        <f t="shared" si="11"/>
        <v>#NUM!</v>
      </c>
      <c r="BI257" t="str">
        <f>VLOOKUP(H257,Sheet2!$A$1:$B$270,2,FALSE)</f>
        <v>JIMBARAN</v>
      </c>
    </row>
    <row r="258" spans="1:61">
      <c r="A258">
        <v>257</v>
      </c>
      <c r="B258">
        <v>1002518883</v>
      </c>
      <c r="C258">
        <v>3</v>
      </c>
      <c r="D258" t="s">
        <v>45</v>
      </c>
      <c r="E258">
        <v>5</v>
      </c>
      <c r="F258" t="s">
        <v>211</v>
      </c>
      <c r="G258" t="s">
        <v>115</v>
      </c>
      <c r="H258" t="s">
        <v>405</v>
      </c>
      <c r="I258" t="s">
        <v>213</v>
      </c>
      <c r="J258" t="s">
        <v>214</v>
      </c>
      <c r="K258" t="s">
        <v>149</v>
      </c>
      <c r="L258" t="s">
        <v>215</v>
      </c>
      <c r="M258" t="s">
        <v>225</v>
      </c>
      <c r="N258" t="s">
        <v>216</v>
      </c>
      <c r="O258" s="57">
        <v>46245.363854166666</v>
      </c>
      <c r="P258" s="57">
        <v>46246.548298611109</v>
      </c>
      <c r="Q258">
        <v>69362864</v>
      </c>
      <c r="S258">
        <v>172602203926</v>
      </c>
      <c r="T258" t="s">
        <v>7031</v>
      </c>
      <c r="U258" t="s">
        <v>7032</v>
      </c>
      <c r="V258" t="s">
        <v>7033</v>
      </c>
      <c r="Z258">
        <v>116.148222</v>
      </c>
      <c r="AA258">
        <v>-8.7095680000000009</v>
      </c>
      <c r="AB258" t="s">
        <v>7034</v>
      </c>
      <c r="AC258" t="s">
        <v>237</v>
      </c>
      <c r="AL258" t="s">
        <v>218</v>
      </c>
      <c r="AM258" t="s">
        <v>7035</v>
      </c>
      <c r="AN258" t="s">
        <v>6</v>
      </c>
      <c r="AO258" s="57">
        <v>46334.372048611112</v>
      </c>
      <c r="AP258" s="57">
        <v>46246.541666666664</v>
      </c>
      <c r="AR258" t="s">
        <v>18</v>
      </c>
      <c r="AS258" t="s">
        <v>405</v>
      </c>
      <c r="AT258" t="s">
        <v>231</v>
      </c>
      <c r="AV258" t="s">
        <v>227</v>
      </c>
      <c r="AW258" t="s">
        <v>1023</v>
      </c>
      <c r="AX258" t="s">
        <v>223</v>
      </c>
      <c r="BA258" s="57">
        <v>46246.541666666664</v>
      </c>
      <c r="BB258" t="s">
        <v>7035</v>
      </c>
      <c r="BF258" s="6" t="e">
        <f t="shared" si="9"/>
        <v>#NUM!</v>
      </c>
      <c r="BG258" t="e">
        <f t="shared" si="10"/>
        <v>#NUM!</v>
      </c>
      <c r="BH258" t="e">
        <f t="shared" si="11"/>
        <v>#NUM!</v>
      </c>
      <c r="BI258" t="str">
        <f>VLOOKUP(H258,Sheet2!$A$1:$B$270,2,FALSE)</f>
        <v>SELONG</v>
      </c>
    </row>
    <row r="259" spans="1:61">
      <c r="A259">
        <v>258</v>
      </c>
      <c r="B259">
        <v>1002516591</v>
      </c>
      <c r="C259">
        <v>3</v>
      </c>
      <c r="D259" t="s">
        <v>34</v>
      </c>
      <c r="E259">
        <v>5</v>
      </c>
      <c r="F259" t="s">
        <v>585</v>
      </c>
      <c r="G259" t="s">
        <v>83</v>
      </c>
      <c r="H259" t="s">
        <v>325</v>
      </c>
      <c r="I259" t="s">
        <v>213</v>
      </c>
      <c r="J259" t="s">
        <v>214</v>
      </c>
      <c r="K259" t="s">
        <v>149</v>
      </c>
      <c r="M259" t="s">
        <v>76</v>
      </c>
      <c r="N259" t="s">
        <v>216</v>
      </c>
      <c r="O259" s="57">
        <v>46243.681307870371</v>
      </c>
      <c r="P259" s="57">
        <v>46244.34107638889</v>
      </c>
      <c r="Q259">
        <v>69360741</v>
      </c>
      <c r="S259">
        <v>172401793436</v>
      </c>
      <c r="T259" t="s">
        <v>4736</v>
      </c>
      <c r="U259" t="s">
        <v>4737</v>
      </c>
      <c r="V259" t="s">
        <v>4738</v>
      </c>
      <c r="Z259">
        <v>115.2311</v>
      </c>
      <c r="AA259">
        <v>-8.6775000000000002</v>
      </c>
      <c r="AB259" t="s">
        <v>4739</v>
      </c>
      <c r="AC259" t="s">
        <v>230</v>
      </c>
      <c r="AL259" t="s">
        <v>218</v>
      </c>
      <c r="AM259" t="s">
        <v>4740</v>
      </c>
      <c r="AN259" t="s">
        <v>6</v>
      </c>
      <c r="AO259" s="57">
        <v>46273.684212962966</v>
      </c>
      <c r="AR259" t="s">
        <v>219</v>
      </c>
      <c r="AS259" t="s">
        <v>325</v>
      </c>
      <c r="AT259" t="s">
        <v>231</v>
      </c>
      <c r="AU259">
        <v>20260810</v>
      </c>
      <c r="AV259" t="s">
        <v>222</v>
      </c>
      <c r="AW259" t="s">
        <v>561</v>
      </c>
      <c r="AX259" t="s">
        <v>223</v>
      </c>
      <c r="BA259" s="57">
        <v>46243.291666666664</v>
      </c>
      <c r="BB259" t="s">
        <v>4740</v>
      </c>
      <c r="BC259">
        <v>2026</v>
      </c>
      <c r="BD259">
        <v>8</v>
      </c>
      <c r="BE259">
        <v>10</v>
      </c>
      <c r="BF259" s="6">
        <f t="shared" ref="BF259:BF322" si="12">DATE(BC259,BD259,BE259)</f>
        <v>46244</v>
      </c>
      <c r="BG259">
        <f t="shared" ref="BG259:BG322" si="13">BF259-BA259</f>
        <v>0.70833333333575865</v>
      </c>
      <c r="BH259" t="str">
        <f t="shared" ref="BH259:BH322" si="14">IF(BG259=1,"COMPLY",IF(BG259&lt;1,"COMPLY","NOT COMPLY"))</f>
        <v>COMPLY</v>
      </c>
      <c r="BI259" t="str">
        <f>VLOOKUP(H259,Sheet2!$A$1:$B$270,2,FALSE)</f>
        <v>SANUR</v>
      </c>
    </row>
    <row r="260" spans="1:61">
      <c r="A260">
        <v>259</v>
      </c>
      <c r="B260">
        <v>1002515486</v>
      </c>
      <c r="C260">
        <v>3</v>
      </c>
      <c r="D260" t="s">
        <v>51</v>
      </c>
      <c r="E260">
        <v>4</v>
      </c>
      <c r="F260" t="s">
        <v>235</v>
      </c>
      <c r="G260" t="s">
        <v>957</v>
      </c>
      <c r="H260" t="s">
        <v>4741</v>
      </c>
      <c r="I260" t="s">
        <v>213</v>
      </c>
      <c r="J260" t="s">
        <v>214</v>
      </c>
      <c r="K260" t="s">
        <v>149</v>
      </c>
      <c r="L260" t="s">
        <v>215</v>
      </c>
      <c r="M260" t="s">
        <v>575</v>
      </c>
      <c r="N260" t="s">
        <v>216</v>
      </c>
      <c r="O260" s="57">
        <v>46241.786759259259</v>
      </c>
      <c r="P260" s="57">
        <v>46243.605138888888</v>
      </c>
      <c r="Q260">
        <v>69361152</v>
      </c>
      <c r="S260">
        <v>142523108541</v>
      </c>
      <c r="T260" t="s">
        <v>4742</v>
      </c>
      <c r="U260" t="s">
        <v>4743</v>
      </c>
      <c r="V260" t="s">
        <v>4744</v>
      </c>
      <c r="Z260">
        <v>111.256274431943</v>
      </c>
      <c r="AA260">
        <v>-7.8441328060763498</v>
      </c>
      <c r="AB260" t="s">
        <v>4745</v>
      </c>
      <c r="AC260" t="s">
        <v>217</v>
      </c>
      <c r="AL260" t="s">
        <v>218</v>
      </c>
      <c r="AM260" t="s">
        <v>4746</v>
      </c>
      <c r="AN260" t="s">
        <v>6</v>
      </c>
      <c r="AO260" s="57">
        <v>46211.788310185184</v>
      </c>
      <c r="AP260" s="57">
        <v>46242.625</v>
      </c>
      <c r="AR260" t="s">
        <v>14</v>
      </c>
      <c r="AS260" t="s">
        <v>4741</v>
      </c>
      <c r="AT260" t="s">
        <v>231</v>
      </c>
      <c r="AV260" t="s">
        <v>4747</v>
      </c>
      <c r="AW260" t="s">
        <v>1020</v>
      </c>
      <c r="AX260" t="s">
        <v>223</v>
      </c>
      <c r="BA260" s="57">
        <v>46242.625</v>
      </c>
      <c r="BB260" t="s">
        <v>4746</v>
      </c>
      <c r="BF260" s="6" t="e">
        <f t="shared" si="12"/>
        <v>#NUM!</v>
      </c>
      <c r="BG260" t="e">
        <f t="shared" si="13"/>
        <v>#NUM!</v>
      </c>
      <c r="BH260" t="e">
        <f t="shared" si="14"/>
        <v>#NUM!</v>
      </c>
      <c r="BI260" t="e">
        <f>VLOOKUP(H260,Sheet2!$A$1:$B$270,2,FALSE)</f>
        <v>#N/A</v>
      </c>
    </row>
    <row r="261" spans="1:61">
      <c r="A261">
        <v>260</v>
      </c>
      <c r="B261">
        <v>1002512280</v>
      </c>
      <c r="C261">
        <v>3</v>
      </c>
      <c r="D261" t="s">
        <v>51</v>
      </c>
      <c r="E261">
        <v>4</v>
      </c>
      <c r="F261" t="s">
        <v>273</v>
      </c>
      <c r="G261" t="s">
        <v>295</v>
      </c>
      <c r="H261" t="s">
        <v>901</v>
      </c>
      <c r="I261" t="s">
        <v>213</v>
      </c>
      <c r="J261" t="s">
        <v>214</v>
      </c>
      <c r="K261" t="s">
        <v>149</v>
      </c>
      <c r="L261" t="s">
        <v>215</v>
      </c>
      <c r="M261" t="s">
        <v>76</v>
      </c>
      <c r="N261" t="s">
        <v>216</v>
      </c>
      <c r="O261" s="57">
        <v>46240.535370370373</v>
      </c>
      <c r="P261" s="57">
        <v>46241.486331018517</v>
      </c>
      <c r="Q261">
        <v>69359947</v>
      </c>
      <c r="S261">
        <v>142551119463</v>
      </c>
      <c r="T261" t="s">
        <v>1801</v>
      </c>
      <c r="U261" t="s">
        <v>1802</v>
      </c>
      <c r="V261" t="s">
        <v>1803</v>
      </c>
      <c r="Z261">
        <v>111.04212440000001</v>
      </c>
      <c r="AA261">
        <v>-6.7585606999999897</v>
      </c>
      <c r="AB261" t="s">
        <v>1804</v>
      </c>
      <c r="AC261" t="s">
        <v>237</v>
      </c>
      <c r="AL261" t="s">
        <v>218</v>
      </c>
      <c r="AM261" t="s">
        <v>1355</v>
      </c>
      <c r="AN261" t="s">
        <v>6</v>
      </c>
      <c r="AO261" s="57">
        <v>46181.538668981484</v>
      </c>
      <c r="AP261" s="57">
        <v>46241.541666666664</v>
      </c>
      <c r="AR261" t="s">
        <v>219</v>
      </c>
      <c r="AS261" t="s">
        <v>901</v>
      </c>
      <c r="AT261" t="s">
        <v>231</v>
      </c>
      <c r="AU261">
        <v>20260807</v>
      </c>
      <c r="AV261" t="s">
        <v>222</v>
      </c>
      <c r="AW261" t="s">
        <v>1010</v>
      </c>
      <c r="AX261" t="s">
        <v>223</v>
      </c>
      <c r="BA261" s="57">
        <v>46241.541666666664</v>
      </c>
      <c r="BB261" t="s">
        <v>1355</v>
      </c>
      <c r="BC261">
        <v>2026</v>
      </c>
      <c r="BD261">
        <v>8</v>
      </c>
      <c r="BE261">
        <v>7</v>
      </c>
      <c r="BF261" s="6">
        <f t="shared" si="12"/>
        <v>46241</v>
      </c>
      <c r="BG261">
        <f t="shared" si="13"/>
        <v>-0.54166666666424135</v>
      </c>
      <c r="BH261" t="str">
        <f t="shared" si="14"/>
        <v>COMPLY</v>
      </c>
      <c r="BI261" t="e">
        <f>VLOOKUP(H261,Sheet2!$A$1:$B$270,2,FALSE)</f>
        <v>#N/A</v>
      </c>
    </row>
    <row r="262" spans="1:61">
      <c r="A262">
        <v>261</v>
      </c>
      <c r="B262">
        <v>1002523921</v>
      </c>
      <c r="C262">
        <v>3</v>
      </c>
      <c r="D262" t="s">
        <v>49</v>
      </c>
      <c r="E262">
        <v>4</v>
      </c>
      <c r="F262" t="s">
        <v>246</v>
      </c>
      <c r="G262" t="s">
        <v>588</v>
      </c>
      <c r="H262" t="s">
        <v>589</v>
      </c>
      <c r="I262" t="s">
        <v>213</v>
      </c>
      <c r="J262" t="s">
        <v>214</v>
      </c>
      <c r="K262" t="s">
        <v>149</v>
      </c>
      <c r="M262" t="s">
        <v>76</v>
      </c>
      <c r="N262" t="s">
        <v>216</v>
      </c>
      <c r="O262" s="57">
        <v>46247.477546296293</v>
      </c>
      <c r="P262" s="57">
        <v>46247.507824074077</v>
      </c>
      <c r="Q262">
        <v>69361369</v>
      </c>
      <c r="S262">
        <v>142434111393</v>
      </c>
      <c r="T262" t="s">
        <v>4457</v>
      </c>
      <c r="U262" t="s">
        <v>8911</v>
      </c>
      <c r="V262" t="s">
        <v>8912</v>
      </c>
      <c r="Z262">
        <v>110.53187310073</v>
      </c>
      <c r="AA262">
        <v>-7.3620236148851896</v>
      </c>
      <c r="AB262" t="s">
        <v>4460</v>
      </c>
      <c r="AC262" t="s">
        <v>217</v>
      </c>
      <c r="AL262" t="s">
        <v>218</v>
      </c>
      <c r="AM262" t="s">
        <v>6774</v>
      </c>
      <c r="AN262" t="s">
        <v>6</v>
      </c>
      <c r="AO262" t="s">
        <v>8913</v>
      </c>
      <c r="AR262" t="s">
        <v>219</v>
      </c>
      <c r="AS262" t="s">
        <v>589</v>
      </c>
      <c r="AT262" t="s">
        <v>231</v>
      </c>
      <c r="AU262">
        <v>20260813</v>
      </c>
      <c r="AV262" t="s">
        <v>222</v>
      </c>
      <c r="AW262" t="s">
        <v>560</v>
      </c>
      <c r="AX262" t="s">
        <v>223</v>
      </c>
      <c r="BA262" s="57">
        <v>46247.291666666664</v>
      </c>
      <c r="BB262" t="s">
        <v>6774</v>
      </c>
      <c r="BC262">
        <v>2026</v>
      </c>
      <c r="BD262">
        <v>8</v>
      </c>
      <c r="BE262">
        <v>13</v>
      </c>
      <c r="BF262" s="6">
        <f t="shared" si="12"/>
        <v>46247</v>
      </c>
      <c r="BG262">
        <f t="shared" si="13"/>
        <v>-0.29166666666424135</v>
      </c>
      <c r="BH262" t="str">
        <f t="shared" si="14"/>
        <v>COMPLY</v>
      </c>
      <c r="BI262" t="e">
        <f>VLOOKUP(H262,Sheet2!$A$1:$B$270,2,FALSE)</f>
        <v>#N/A</v>
      </c>
    </row>
    <row r="263" spans="1:61">
      <c r="A263">
        <v>262</v>
      </c>
      <c r="B263">
        <v>1002523023</v>
      </c>
      <c r="C263">
        <v>3</v>
      </c>
      <c r="D263" t="s">
        <v>49</v>
      </c>
      <c r="E263">
        <v>4</v>
      </c>
      <c r="F263" t="s">
        <v>246</v>
      </c>
      <c r="G263" t="s">
        <v>247</v>
      </c>
      <c r="H263" t="s">
        <v>925</v>
      </c>
      <c r="I263" t="s">
        <v>213</v>
      </c>
      <c r="J263" t="s">
        <v>214</v>
      </c>
      <c r="K263" t="s">
        <v>149</v>
      </c>
      <c r="L263" t="s">
        <v>215</v>
      </c>
      <c r="M263" t="s">
        <v>76</v>
      </c>
      <c r="N263" t="s">
        <v>216</v>
      </c>
      <c r="O263" s="57">
        <v>46246.720092592594</v>
      </c>
      <c r="P263" s="57">
        <v>46247.778819444444</v>
      </c>
      <c r="Q263">
        <v>69364575</v>
      </c>
      <c r="S263">
        <v>142406122726</v>
      </c>
      <c r="T263" t="s">
        <v>8010</v>
      </c>
      <c r="U263" t="s">
        <v>8011</v>
      </c>
      <c r="V263" t="s">
        <v>8012</v>
      </c>
      <c r="Z263">
        <v>110.42590800000001</v>
      </c>
      <c r="AA263">
        <v>-6.9833369999999997</v>
      </c>
      <c r="AB263" t="s">
        <v>8013</v>
      </c>
      <c r="AC263" t="s">
        <v>237</v>
      </c>
      <c r="AL263" t="s">
        <v>218</v>
      </c>
      <c r="AM263" t="s">
        <v>8014</v>
      </c>
      <c r="AN263" t="s">
        <v>6</v>
      </c>
      <c r="AO263" s="57">
        <v>46364.736030092594</v>
      </c>
      <c r="AP263" s="57">
        <v>46247.625</v>
      </c>
      <c r="AR263" t="s">
        <v>219</v>
      </c>
      <c r="AS263" t="s">
        <v>925</v>
      </c>
      <c r="AT263" t="s">
        <v>231</v>
      </c>
      <c r="AU263">
        <v>20260813</v>
      </c>
      <c r="AV263" t="s">
        <v>222</v>
      </c>
      <c r="AW263" t="s">
        <v>938</v>
      </c>
      <c r="AX263" t="s">
        <v>223</v>
      </c>
      <c r="BA263" s="57">
        <v>46247.625</v>
      </c>
      <c r="BB263" t="s">
        <v>8014</v>
      </c>
      <c r="BC263">
        <v>2026</v>
      </c>
      <c r="BD263">
        <v>8</v>
      </c>
      <c r="BE263">
        <v>13</v>
      </c>
      <c r="BF263" s="6">
        <f t="shared" si="12"/>
        <v>46247</v>
      </c>
      <c r="BG263">
        <f t="shared" si="13"/>
        <v>-0.625</v>
      </c>
      <c r="BH263" t="str">
        <f t="shared" si="14"/>
        <v>COMPLY</v>
      </c>
      <c r="BI263" t="e">
        <f>VLOOKUP(H263,Sheet2!$A$1:$B$270,2,FALSE)</f>
        <v>#N/A</v>
      </c>
    </row>
    <row r="264" spans="1:61">
      <c r="A264">
        <v>263</v>
      </c>
      <c r="B264">
        <v>1002528638</v>
      </c>
      <c r="C264">
        <v>3</v>
      </c>
      <c r="D264" t="s">
        <v>55</v>
      </c>
      <c r="E264">
        <v>5</v>
      </c>
      <c r="F264" t="s">
        <v>313</v>
      </c>
      <c r="G264" t="s">
        <v>124</v>
      </c>
      <c r="H264" t="s">
        <v>315</v>
      </c>
      <c r="I264" t="s">
        <v>213</v>
      </c>
      <c r="J264" t="s">
        <v>214</v>
      </c>
      <c r="K264" t="s">
        <v>149</v>
      </c>
      <c r="L264" t="s">
        <v>215</v>
      </c>
      <c r="M264" t="s">
        <v>225</v>
      </c>
      <c r="N264" t="s">
        <v>216</v>
      </c>
      <c r="O264" s="57">
        <v>46249.666620370372</v>
      </c>
      <c r="P264" s="57">
        <v>46252.339768518519</v>
      </c>
      <c r="Q264">
        <v>69367084</v>
      </c>
      <c r="S264">
        <v>152308242771</v>
      </c>
      <c r="T264" t="s">
        <v>10296</v>
      </c>
      <c r="U264" t="s">
        <v>10297</v>
      </c>
      <c r="V264" t="s">
        <v>10298</v>
      </c>
      <c r="Z264">
        <v>112.7392243</v>
      </c>
      <c r="AA264">
        <v>-7.3067463999999998</v>
      </c>
      <c r="AB264" t="s">
        <v>10299</v>
      </c>
      <c r="AC264" t="s">
        <v>237</v>
      </c>
      <c r="AL264" t="s">
        <v>218</v>
      </c>
      <c r="AM264" t="s">
        <v>10300</v>
      </c>
      <c r="AN264" t="s">
        <v>6</v>
      </c>
      <c r="AO264" t="s">
        <v>10301</v>
      </c>
      <c r="AP264" s="57">
        <v>46252.333333333336</v>
      </c>
      <c r="AR264" t="s">
        <v>18</v>
      </c>
      <c r="AS264" t="s">
        <v>315</v>
      </c>
      <c r="AT264" t="s">
        <v>231</v>
      </c>
      <c r="AV264" t="s">
        <v>227</v>
      </c>
      <c r="AW264" t="s">
        <v>1014</v>
      </c>
      <c r="AX264" t="s">
        <v>223</v>
      </c>
      <c r="BA264" s="57">
        <v>46252.333333333336</v>
      </c>
      <c r="BB264" t="s">
        <v>10300</v>
      </c>
      <c r="BF264" s="6" t="e">
        <f t="shared" si="12"/>
        <v>#NUM!</v>
      </c>
      <c r="BG264" t="e">
        <f t="shared" si="13"/>
        <v>#NUM!</v>
      </c>
      <c r="BH264" t="e">
        <f t="shared" si="14"/>
        <v>#NUM!</v>
      </c>
      <c r="BI264" t="str">
        <f>VLOOKUP(H264,Sheet2!$A$1:$B$270,2,FALSE)</f>
        <v>SURABAYA SELATAN</v>
      </c>
    </row>
    <row r="265" spans="1:61">
      <c r="A265">
        <v>264</v>
      </c>
      <c r="B265">
        <v>1002521718</v>
      </c>
      <c r="C265">
        <v>3</v>
      </c>
      <c r="D265" t="s">
        <v>45</v>
      </c>
      <c r="E265">
        <v>5</v>
      </c>
      <c r="F265" t="s">
        <v>113</v>
      </c>
      <c r="G265" t="s">
        <v>114</v>
      </c>
      <c r="H265" t="s">
        <v>367</v>
      </c>
      <c r="I265" t="s">
        <v>213</v>
      </c>
      <c r="J265" t="s">
        <v>214</v>
      </c>
      <c r="K265" t="s">
        <v>149</v>
      </c>
      <c r="L265" t="s">
        <v>215</v>
      </c>
      <c r="M265" t="s">
        <v>76</v>
      </c>
      <c r="N265" t="s">
        <v>216</v>
      </c>
      <c r="O265" s="57">
        <v>46246.465925925928</v>
      </c>
      <c r="P265" s="57">
        <v>46247.55908564815</v>
      </c>
      <c r="Q265">
        <v>69364037</v>
      </c>
      <c r="S265">
        <v>172514216933</v>
      </c>
      <c r="T265" t="s">
        <v>8015</v>
      </c>
      <c r="U265" t="s">
        <v>8016</v>
      </c>
      <c r="V265" t="s">
        <v>8017</v>
      </c>
      <c r="Z265">
        <v>120.44091570000001</v>
      </c>
      <c r="AA265">
        <v>-8.5901166999999994</v>
      </c>
      <c r="AB265" t="s">
        <v>8018</v>
      </c>
      <c r="AC265" t="s">
        <v>237</v>
      </c>
      <c r="AL265" t="s">
        <v>218</v>
      </c>
      <c r="AM265" t="s">
        <v>8019</v>
      </c>
      <c r="AN265" t="s">
        <v>6</v>
      </c>
      <c r="AO265" s="57">
        <v>46364.486018518517</v>
      </c>
      <c r="AP265" s="57">
        <v>46247.333333333336</v>
      </c>
      <c r="AR265" t="s">
        <v>219</v>
      </c>
      <c r="AS265" t="s">
        <v>367</v>
      </c>
      <c r="AT265" t="s">
        <v>231</v>
      </c>
      <c r="AU265">
        <v>20260813</v>
      </c>
      <c r="AV265" t="s">
        <v>222</v>
      </c>
      <c r="AW265" t="s">
        <v>1022</v>
      </c>
      <c r="AX265" t="s">
        <v>223</v>
      </c>
      <c r="BA265" s="57">
        <v>46247.333333333336</v>
      </c>
      <c r="BB265" t="s">
        <v>8019</v>
      </c>
      <c r="BC265">
        <v>2026</v>
      </c>
      <c r="BD265">
        <v>8</v>
      </c>
      <c r="BE265">
        <v>13</v>
      </c>
      <c r="BF265" s="6">
        <f t="shared" si="12"/>
        <v>46247</v>
      </c>
      <c r="BG265">
        <f t="shared" si="13"/>
        <v>-0.33333333333575865</v>
      </c>
      <c r="BH265" t="str">
        <f t="shared" si="14"/>
        <v>COMPLY</v>
      </c>
      <c r="BI265" t="str">
        <f>VLOOKUP(H265,Sheet2!$A$1:$B$270,2,FALSE)</f>
        <v>LABOAN BAJO</v>
      </c>
    </row>
    <row r="266" spans="1:61">
      <c r="A266">
        <v>265</v>
      </c>
      <c r="B266">
        <v>1002518162</v>
      </c>
      <c r="C266">
        <v>3</v>
      </c>
      <c r="D266" t="s">
        <v>42</v>
      </c>
      <c r="E266">
        <v>5</v>
      </c>
      <c r="F266" t="s">
        <v>233</v>
      </c>
      <c r="G266" t="s">
        <v>101</v>
      </c>
      <c r="H266" t="s">
        <v>263</v>
      </c>
      <c r="I266" t="s">
        <v>213</v>
      </c>
      <c r="J266" t="s">
        <v>214</v>
      </c>
      <c r="K266" t="s">
        <v>149</v>
      </c>
      <c r="M266" t="s">
        <v>76</v>
      </c>
      <c r="N266" t="s">
        <v>216</v>
      </c>
      <c r="O266" s="57">
        <v>46244.624675925923</v>
      </c>
      <c r="P266" s="57">
        <v>46245.848298611112</v>
      </c>
      <c r="Q266">
        <v>69362597</v>
      </c>
      <c r="S266">
        <v>152316230486</v>
      </c>
      <c r="T266" t="s">
        <v>6328</v>
      </c>
      <c r="U266" t="s">
        <v>6329</v>
      </c>
      <c r="V266" t="s">
        <v>7036</v>
      </c>
      <c r="Z266">
        <v>112.7381491</v>
      </c>
      <c r="AA266">
        <v>-7.4524578999999997</v>
      </c>
      <c r="AB266" t="s">
        <v>6330</v>
      </c>
      <c r="AC266" t="s">
        <v>230</v>
      </c>
      <c r="AL266" t="s">
        <v>218</v>
      </c>
      <c r="AM266" t="s">
        <v>7037</v>
      </c>
      <c r="AN266" t="s">
        <v>6</v>
      </c>
      <c r="AO266" s="57">
        <v>46303.631851851853</v>
      </c>
      <c r="AP266" s="57">
        <v>46246.625</v>
      </c>
      <c r="AR266" t="s">
        <v>219</v>
      </c>
      <c r="AS266" t="s">
        <v>263</v>
      </c>
      <c r="AT266" t="s">
        <v>231</v>
      </c>
      <c r="AU266">
        <v>20260811</v>
      </c>
      <c r="AV266" t="s">
        <v>222</v>
      </c>
      <c r="AW266" t="s">
        <v>560</v>
      </c>
      <c r="AX266" t="s">
        <v>223</v>
      </c>
      <c r="BA266" s="57">
        <v>46246.625</v>
      </c>
      <c r="BB266" t="s">
        <v>7037</v>
      </c>
      <c r="BC266">
        <v>2026</v>
      </c>
      <c r="BD266">
        <v>8</v>
      </c>
      <c r="BE266">
        <v>11</v>
      </c>
      <c r="BF266" s="6">
        <f t="shared" si="12"/>
        <v>46245</v>
      </c>
      <c r="BG266">
        <f t="shared" si="13"/>
        <v>-1.625</v>
      </c>
      <c r="BH266" t="str">
        <f t="shared" si="14"/>
        <v>COMPLY</v>
      </c>
      <c r="BI266" t="str">
        <f>VLOOKUP(H266,Sheet2!$A$1:$B$270,2,FALSE)</f>
        <v>SIDOARJO</v>
      </c>
    </row>
    <row r="267" spans="1:61">
      <c r="A267">
        <v>266</v>
      </c>
      <c r="B267">
        <v>1002522019</v>
      </c>
      <c r="C267">
        <v>3</v>
      </c>
      <c r="D267" t="s">
        <v>59</v>
      </c>
      <c r="E267">
        <v>4</v>
      </c>
      <c r="F267" t="s">
        <v>243</v>
      </c>
      <c r="G267" t="s">
        <v>243</v>
      </c>
      <c r="H267" t="s">
        <v>294</v>
      </c>
      <c r="I267" t="s">
        <v>213</v>
      </c>
      <c r="J267" t="s">
        <v>214</v>
      </c>
      <c r="K267" t="s">
        <v>149</v>
      </c>
      <c r="M267" t="s">
        <v>76</v>
      </c>
      <c r="N267" t="s">
        <v>216</v>
      </c>
      <c r="O267" s="57">
        <v>46246.530173611114</v>
      </c>
      <c r="P267" s="57">
        <v>46248.582488425927</v>
      </c>
      <c r="Q267">
        <v>69364170</v>
      </c>
      <c r="S267">
        <v>146137149729</v>
      </c>
      <c r="T267" t="s">
        <v>8914</v>
      </c>
      <c r="U267" t="s">
        <v>8020</v>
      </c>
      <c r="V267" t="s">
        <v>8915</v>
      </c>
      <c r="Z267">
        <v>110.18978118896401</v>
      </c>
      <c r="AA267">
        <v>-7.4660441321345701</v>
      </c>
      <c r="AB267" t="s">
        <v>8021</v>
      </c>
      <c r="AC267" t="s">
        <v>226</v>
      </c>
      <c r="AL267" t="s">
        <v>218</v>
      </c>
      <c r="AM267" t="s">
        <v>8916</v>
      </c>
      <c r="AN267" t="s">
        <v>6</v>
      </c>
      <c r="AO267" s="57">
        <v>46364.538194444445</v>
      </c>
      <c r="AP267" s="57">
        <v>46249.541666666664</v>
      </c>
      <c r="AR267" t="s">
        <v>219</v>
      </c>
      <c r="AS267" t="s">
        <v>294</v>
      </c>
      <c r="AT267" t="s">
        <v>231</v>
      </c>
      <c r="AU267">
        <v>20260814</v>
      </c>
      <c r="AV267" t="s">
        <v>222</v>
      </c>
      <c r="AW267" t="s">
        <v>8022</v>
      </c>
      <c r="AX267" t="s">
        <v>223</v>
      </c>
      <c r="BA267" s="57">
        <v>46249.541666666664</v>
      </c>
      <c r="BB267" t="s">
        <v>8916</v>
      </c>
      <c r="BC267">
        <v>2026</v>
      </c>
      <c r="BD267">
        <v>8</v>
      </c>
      <c r="BE267">
        <v>14</v>
      </c>
      <c r="BF267" s="6">
        <f t="shared" si="12"/>
        <v>46248</v>
      </c>
      <c r="BG267">
        <f t="shared" si="13"/>
        <v>-1.5416666666642413</v>
      </c>
      <c r="BH267" t="str">
        <f t="shared" si="14"/>
        <v>COMPLY</v>
      </c>
      <c r="BI267" t="e">
        <f>VLOOKUP(H267,Sheet2!$A$1:$B$270,2,FALSE)</f>
        <v>#N/A</v>
      </c>
    </row>
    <row r="268" spans="1:61">
      <c r="A268">
        <v>267</v>
      </c>
      <c r="B268">
        <v>1002530873</v>
      </c>
      <c r="C268">
        <v>3</v>
      </c>
      <c r="D268" t="s">
        <v>55</v>
      </c>
      <c r="E268">
        <v>5</v>
      </c>
      <c r="F268" t="s">
        <v>228</v>
      </c>
      <c r="G268" t="s">
        <v>127</v>
      </c>
      <c r="H268" t="s">
        <v>432</v>
      </c>
      <c r="I268" t="s">
        <v>213</v>
      </c>
      <c r="J268" t="s">
        <v>214</v>
      </c>
      <c r="K268" t="s">
        <v>149</v>
      </c>
      <c r="M268" t="s">
        <v>76</v>
      </c>
      <c r="N268" t="s">
        <v>216</v>
      </c>
      <c r="O268" s="57">
        <v>46251.55568287037</v>
      </c>
      <c r="P268" s="57">
        <v>46251.876076388886</v>
      </c>
      <c r="Q268">
        <v>69366655</v>
      </c>
      <c r="S268">
        <v>152427203170</v>
      </c>
      <c r="T268" t="s">
        <v>10302</v>
      </c>
      <c r="U268" t="s">
        <v>10303</v>
      </c>
      <c r="V268" t="s">
        <v>10304</v>
      </c>
      <c r="Z268">
        <v>113.59093443</v>
      </c>
      <c r="AA268">
        <v>-7.0442166090000002</v>
      </c>
      <c r="AB268" t="s">
        <v>10305</v>
      </c>
      <c r="AC268" t="s">
        <v>230</v>
      </c>
      <c r="AL268" t="s">
        <v>218</v>
      </c>
      <c r="AM268" t="s">
        <v>10306</v>
      </c>
      <c r="AN268" t="s">
        <v>6</v>
      </c>
      <c r="AO268" t="s">
        <v>10146</v>
      </c>
      <c r="AR268" t="s">
        <v>219</v>
      </c>
      <c r="AS268" t="s">
        <v>432</v>
      </c>
      <c r="AT268" t="s">
        <v>221</v>
      </c>
      <c r="AU268">
        <v>20260817</v>
      </c>
      <c r="AV268" t="s">
        <v>222</v>
      </c>
      <c r="AW268" t="s">
        <v>634</v>
      </c>
      <c r="AX268" t="s">
        <v>223</v>
      </c>
      <c r="BA268" s="57">
        <v>46251.291666666664</v>
      </c>
      <c r="BB268" t="s">
        <v>10306</v>
      </c>
      <c r="BC268">
        <v>2026</v>
      </c>
      <c r="BD268">
        <v>8</v>
      </c>
      <c r="BE268">
        <v>17</v>
      </c>
      <c r="BF268" s="6">
        <f t="shared" si="12"/>
        <v>46251</v>
      </c>
      <c r="BG268">
        <f t="shared" si="13"/>
        <v>-0.29166666666424135</v>
      </c>
      <c r="BH268" t="str">
        <f t="shared" si="14"/>
        <v>COMPLY</v>
      </c>
      <c r="BI268" t="str">
        <f>VLOOKUP(H268,Sheet2!$A$1:$B$270,2,FALSE)</f>
        <v>MADURA</v>
      </c>
    </row>
    <row r="269" spans="1:61">
      <c r="A269">
        <v>268</v>
      </c>
      <c r="B269">
        <v>1002516497</v>
      </c>
      <c r="C269">
        <v>3</v>
      </c>
      <c r="D269" t="s">
        <v>49</v>
      </c>
      <c r="E269">
        <v>4</v>
      </c>
      <c r="F269" t="s">
        <v>252</v>
      </c>
      <c r="G269" t="s">
        <v>255</v>
      </c>
      <c r="H269" t="s">
        <v>912</v>
      </c>
      <c r="I269" t="s">
        <v>213</v>
      </c>
      <c r="J269" t="s">
        <v>214</v>
      </c>
      <c r="K269" t="s">
        <v>149</v>
      </c>
      <c r="L269" t="s">
        <v>215</v>
      </c>
      <c r="M269" t="s">
        <v>76</v>
      </c>
      <c r="N269" t="s">
        <v>216</v>
      </c>
      <c r="O269" s="57">
        <v>46243.561759259261</v>
      </c>
      <c r="P269" s="57">
        <v>46245.542766203704</v>
      </c>
      <c r="Q269">
        <v>69361868</v>
      </c>
      <c r="S269">
        <v>146282105146</v>
      </c>
      <c r="T269" t="s">
        <v>3546</v>
      </c>
      <c r="U269" t="s">
        <v>4748</v>
      </c>
      <c r="V269" t="s">
        <v>4749</v>
      </c>
      <c r="Z269">
        <v>109.1667286</v>
      </c>
      <c r="AA269">
        <v>-6.9461591</v>
      </c>
      <c r="AB269" t="s">
        <v>4750</v>
      </c>
      <c r="AC269" t="s">
        <v>237</v>
      </c>
      <c r="AL269" t="s">
        <v>218</v>
      </c>
      <c r="AM269" t="s">
        <v>4751</v>
      </c>
      <c r="AN269" t="s">
        <v>6</v>
      </c>
      <c r="AO269" s="57">
        <v>46273.569282407407</v>
      </c>
      <c r="AP269" s="57">
        <v>46244.541666666664</v>
      </c>
      <c r="AR269" t="s">
        <v>219</v>
      </c>
      <c r="AS269" t="s">
        <v>912</v>
      </c>
      <c r="AT269" t="s">
        <v>231</v>
      </c>
      <c r="AU269">
        <v>20260811</v>
      </c>
      <c r="AV269" t="s">
        <v>222</v>
      </c>
      <c r="AW269" t="s">
        <v>1018</v>
      </c>
      <c r="AX269" t="s">
        <v>223</v>
      </c>
      <c r="BA269" s="57">
        <v>46244.541666666664</v>
      </c>
      <c r="BB269" t="s">
        <v>4751</v>
      </c>
      <c r="BC269">
        <v>2026</v>
      </c>
      <c r="BD269">
        <v>8</v>
      </c>
      <c r="BE269">
        <v>11</v>
      </c>
      <c r="BF269" s="6">
        <f t="shared" si="12"/>
        <v>46245</v>
      </c>
      <c r="BG269">
        <f t="shared" si="13"/>
        <v>0.45833333333575865</v>
      </c>
      <c r="BH269" t="str">
        <f t="shared" si="14"/>
        <v>COMPLY</v>
      </c>
      <c r="BI269" t="e">
        <f>VLOOKUP(H269,Sheet2!$A$1:$B$270,2,FALSE)</f>
        <v>#N/A</v>
      </c>
    </row>
    <row r="270" spans="1:61">
      <c r="A270">
        <v>269</v>
      </c>
      <c r="B270">
        <v>1002510339</v>
      </c>
      <c r="C270">
        <v>3</v>
      </c>
      <c r="D270" t="s">
        <v>51</v>
      </c>
      <c r="E270">
        <v>4</v>
      </c>
      <c r="F270" t="s">
        <v>273</v>
      </c>
      <c r="G270" t="s">
        <v>339</v>
      </c>
      <c r="H270" t="s">
        <v>962</v>
      </c>
      <c r="I270" t="s">
        <v>213</v>
      </c>
      <c r="J270" t="s">
        <v>214</v>
      </c>
      <c r="K270" t="s">
        <v>149</v>
      </c>
      <c r="L270" t="s">
        <v>215</v>
      </c>
      <c r="M270" t="s">
        <v>76</v>
      </c>
      <c r="N270" t="s">
        <v>216</v>
      </c>
      <c r="O270" s="57">
        <v>46239.50136574074</v>
      </c>
      <c r="P270" s="57">
        <v>46240.668854166666</v>
      </c>
      <c r="Q270">
        <v>69359068</v>
      </c>
      <c r="S270">
        <v>141569115690</v>
      </c>
      <c r="T270" t="s">
        <v>1817</v>
      </c>
      <c r="U270" t="s">
        <v>1818</v>
      </c>
      <c r="V270" t="s">
        <v>1819</v>
      </c>
      <c r="Z270">
        <v>111.4842957</v>
      </c>
      <c r="AA270">
        <v>-6.9021403000000001</v>
      </c>
      <c r="AB270" t="s">
        <v>1820</v>
      </c>
      <c r="AC270" t="s">
        <v>237</v>
      </c>
      <c r="AL270" t="s">
        <v>218</v>
      </c>
      <c r="AM270" t="s">
        <v>1821</v>
      </c>
      <c r="AN270" t="s">
        <v>6</v>
      </c>
      <c r="AO270" s="57">
        <v>46150.506828703707</v>
      </c>
      <c r="AP270" s="57">
        <v>46240.333333333336</v>
      </c>
      <c r="AR270" t="s">
        <v>219</v>
      </c>
      <c r="AS270" t="s">
        <v>962</v>
      </c>
      <c r="AT270" t="s">
        <v>231</v>
      </c>
      <c r="AU270">
        <v>20260806</v>
      </c>
      <c r="AV270" t="s">
        <v>222</v>
      </c>
      <c r="AW270" t="s">
        <v>955</v>
      </c>
      <c r="AX270" t="s">
        <v>223</v>
      </c>
      <c r="BA270" s="57">
        <v>46240.333333333336</v>
      </c>
      <c r="BB270" t="s">
        <v>1821</v>
      </c>
      <c r="BC270">
        <v>2026</v>
      </c>
      <c r="BD270">
        <v>8</v>
      </c>
      <c r="BE270">
        <v>6</v>
      </c>
      <c r="BF270" s="6">
        <f t="shared" si="12"/>
        <v>46240</v>
      </c>
      <c r="BG270">
        <f t="shared" si="13"/>
        <v>-0.33333333333575865</v>
      </c>
      <c r="BH270" t="str">
        <f t="shared" si="14"/>
        <v>COMPLY</v>
      </c>
      <c r="BI270" t="e">
        <f>VLOOKUP(H270,Sheet2!$A$1:$B$270,2,FALSE)</f>
        <v>#N/A</v>
      </c>
    </row>
    <row r="271" spans="1:61">
      <c r="A271">
        <v>270</v>
      </c>
      <c r="B271">
        <v>1002515961</v>
      </c>
      <c r="C271">
        <v>3</v>
      </c>
      <c r="D271" t="s">
        <v>45</v>
      </c>
      <c r="E271">
        <v>5</v>
      </c>
      <c r="F271" t="s">
        <v>211</v>
      </c>
      <c r="G271" t="s">
        <v>112</v>
      </c>
      <c r="H271" t="s">
        <v>267</v>
      </c>
      <c r="I271" t="s">
        <v>9791</v>
      </c>
      <c r="J271" t="s">
        <v>214</v>
      </c>
      <c r="K271" t="s">
        <v>149</v>
      </c>
      <c r="M271" t="s">
        <v>76</v>
      </c>
      <c r="N271" t="s">
        <v>9792</v>
      </c>
      <c r="O271" s="57">
        <v>46242.564930555556</v>
      </c>
      <c r="P271" s="57">
        <v>46242.637372685182</v>
      </c>
      <c r="Q271">
        <v>69360605</v>
      </c>
      <c r="S271">
        <v>172601796878</v>
      </c>
      <c r="T271" t="s">
        <v>10161</v>
      </c>
      <c r="U271" t="s">
        <v>10307</v>
      </c>
      <c r="V271" t="s">
        <v>10308</v>
      </c>
      <c r="Z271">
        <v>116.13512914</v>
      </c>
      <c r="AA271">
        <v>-8.5665815989999992</v>
      </c>
      <c r="AB271" t="s">
        <v>10164</v>
      </c>
      <c r="AC271" t="s">
        <v>226</v>
      </c>
      <c r="AL271" t="s">
        <v>218</v>
      </c>
      <c r="AM271" t="s">
        <v>10309</v>
      </c>
      <c r="AN271" t="s">
        <v>6</v>
      </c>
      <c r="AO271" s="57">
        <v>46242.569351851853</v>
      </c>
      <c r="AR271" t="s">
        <v>219</v>
      </c>
      <c r="AS271" t="s">
        <v>267</v>
      </c>
      <c r="AT271" t="s">
        <v>231</v>
      </c>
      <c r="AU271">
        <v>20260808</v>
      </c>
      <c r="AV271" t="s">
        <v>222</v>
      </c>
      <c r="AW271" t="s">
        <v>8022</v>
      </c>
      <c r="AX271" t="s">
        <v>223</v>
      </c>
      <c r="BA271" s="57">
        <v>25569.291666666668</v>
      </c>
      <c r="BB271" t="s">
        <v>10309</v>
      </c>
      <c r="BC271">
        <v>2026</v>
      </c>
      <c r="BD271">
        <v>8</v>
      </c>
      <c r="BE271">
        <v>8</v>
      </c>
      <c r="BF271" s="6">
        <f t="shared" si="12"/>
        <v>46242</v>
      </c>
      <c r="BG271">
        <f t="shared" si="13"/>
        <v>20672.708333333332</v>
      </c>
      <c r="BH271" t="str">
        <f t="shared" si="14"/>
        <v>NOT COMPLY</v>
      </c>
      <c r="BI271" t="str">
        <f>VLOOKUP(H271,Sheet2!$A$1:$B$270,2,FALSE)</f>
        <v>MATARAM</v>
      </c>
    </row>
    <row r="272" spans="1:61">
      <c r="A272">
        <v>271</v>
      </c>
      <c r="B272">
        <v>1002521028</v>
      </c>
      <c r="C272">
        <v>3</v>
      </c>
      <c r="D272" t="s">
        <v>51</v>
      </c>
      <c r="E272">
        <v>4</v>
      </c>
      <c r="F272" t="s">
        <v>235</v>
      </c>
      <c r="G272" t="s">
        <v>584</v>
      </c>
      <c r="H272" t="s">
        <v>990</v>
      </c>
      <c r="I272" t="s">
        <v>213</v>
      </c>
      <c r="J272" t="s">
        <v>214</v>
      </c>
      <c r="K272" t="s">
        <v>149</v>
      </c>
      <c r="L272" t="s">
        <v>215</v>
      </c>
      <c r="M272" t="s">
        <v>76</v>
      </c>
      <c r="N272" t="s">
        <v>216</v>
      </c>
      <c r="O272" s="57">
        <v>46245.820104166669</v>
      </c>
      <c r="P272" s="57">
        <v>46246.75545138889</v>
      </c>
      <c r="Q272">
        <v>69363766</v>
      </c>
      <c r="S272">
        <v>146514602629</v>
      </c>
      <c r="T272" t="s">
        <v>7038</v>
      </c>
      <c r="U272" t="s">
        <v>7039</v>
      </c>
      <c r="V272" t="s">
        <v>7040</v>
      </c>
      <c r="Z272">
        <v>110.85061074466201</v>
      </c>
      <c r="AA272">
        <v>-7.5722052566320102</v>
      </c>
      <c r="AB272" t="s">
        <v>7041</v>
      </c>
      <c r="AC272" t="s">
        <v>237</v>
      </c>
      <c r="AL272" t="s">
        <v>218</v>
      </c>
      <c r="AM272" t="s">
        <v>7042</v>
      </c>
      <c r="AN272" t="s">
        <v>6</v>
      </c>
      <c r="AO272" s="57">
        <v>46334.829837962963</v>
      </c>
      <c r="AP272" s="57">
        <v>46247.333333333336</v>
      </c>
      <c r="AR272" t="s">
        <v>219</v>
      </c>
      <c r="AS272" t="s">
        <v>990</v>
      </c>
      <c r="AT272" t="s">
        <v>231</v>
      </c>
      <c r="AU272">
        <v>20260812</v>
      </c>
      <c r="AV272" t="s">
        <v>222</v>
      </c>
      <c r="AW272" t="s">
        <v>1012</v>
      </c>
      <c r="AX272" t="s">
        <v>223</v>
      </c>
      <c r="BA272" s="57">
        <v>46247.333333333336</v>
      </c>
      <c r="BB272" t="s">
        <v>7042</v>
      </c>
      <c r="BC272">
        <v>2026</v>
      </c>
      <c r="BD272">
        <v>8</v>
      </c>
      <c r="BE272">
        <v>12</v>
      </c>
      <c r="BF272" s="6">
        <f t="shared" si="12"/>
        <v>46246</v>
      </c>
      <c r="BG272">
        <f t="shared" si="13"/>
        <v>-1.3333333333357587</v>
      </c>
      <c r="BH272" t="str">
        <f t="shared" si="14"/>
        <v>COMPLY</v>
      </c>
      <c r="BI272" t="e">
        <f>VLOOKUP(H272,Sheet2!$A$1:$B$270,2,FALSE)</f>
        <v>#N/A</v>
      </c>
    </row>
    <row r="273" spans="1:61">
      <c r="A273">
        <v>272</v>
      </c>
      <c r="B273">
        <v>1002505468</v>
      </c>
      <c r="C273">
        <v>3</v>
      </c>
      <c r="D273" t="s">
        <v>55</v>
      </c>
      <c r="E273">
        <v>5</v>
      </c>
      <c r="F273" t="s">
        <v>313</v>
      </c>
      <c r="G273" t="s">
        <v>124</v>
      </c>
      <c r="H273" t="s">
        <v>336</v>
      </c>
      <c r="I273" t="s">
        <v>9791</v>
      </c>
      <c r="J273" t="s">
        <v>214</v>
      </c>
      <c r="K273" t="s">
        <v>149</v>
      </c>
      <c r="M273" t="s">
        <v>76</v>
      </c>
      <c r="N273" t="s">
        <v>9792</v>
      </c>
      <c r="O273" s="57">
        <v>46237.343784722223</v>
      </c>
      <c r="P273" s="57">
        <v>46239.671932870369</v>
      </c>
      <c r="Q273">
        <v>69357141</v>
      </c>
      <c r="S273">
        <v>152306252881</v>
      </c>
      <c r="T273" t="s">
        <v>10310</v>
      </c>
      <c r="U273" t="s">
        <v>10311</v>
      </c>
      <c r="V273" t="s">
        <v>10312</v>
      </c>
      <c r="Z273">
        <v>112.7298188</v>
      </c>
      <c r="AA273">
        <v>-7.3251849</v>
      </c>
      <c r="AB273" t="s">
        <v>10313</v>
      </c>
      <c r="AC273" t="s">
        <v>291</v>
      </c>
      <c r="AL273" t="s">
        <v>218</v>
      </c>
      <c r="AM273" t="s">
        <v>10313</v>
      </c>
      <c r="AN273" t="s">
        <v>6</v>
      </c>
      <c r="AO273" s="57">
        <v>46089.350844907407</v>
      </c>
      <c r="AR273" t="s">
        <v>219</v>
      </c>
      <c r="AS273" t="s">
        <v>336</v>
      </c>
      <c r="AT273" t="s">
        <v>231</v>
      </c>
      <c r="AU273">
        <v>20260805</v>
      </c>
      <c r="AV273" t="s">
        <v>222</v>
      </c>
      <c r="AW273" t="s">
        <v>9797</v>
      </c>
      <c r="AX273" t="s">
        <v>223</v>
      </c>
      <c r="BA273" s="57">
        <v>46237.5</v>
      </c>
      <c r="BB273" t="s">
        <v>10313</v>
      </c>
      <c r="BC273">
        <v>2026</v>
      </c>
      <c r="BD273">
        <v>8</v>
      </c>
      <c r="BE273">
        <v>5</v>
      </c>
      <c r="BF273" s="6">
        <f t="shared" si="12"/>
        <v>46239</v>
      </c>
      <c r="BG273">
        <f t="shared" si="13"/>
        <v>1.5</v>
      </c>
      <c r="BH273" t="str">
        <f t="shared" si="14"/>
        <v>NOT COMPLY</v>
      </c>
      <c r="BI273" t="str">
        <f>VLOOKUP(H273,Sheet2!$A$1:$B$270,2,FALSE)</f>
        <v>SURABAYA SELATAN</v>
      </c>
    </row>
    <row r="274" spans="1:61">
      <c r="A274">
        <v>273</v>
      </c>
      <c r="B274">
        <v>1002529635</v>
      </c>
      <c r="C274">
        <v>3</v>
      </c>
      <c r="D274" t="s">
        <v>45</v>
      </c>
      <c r="E274">
        <v>5</v>
      </c>
      <c r="F274" t="s">
        <v>211</v>
      </c>
      <c r="G274" t="s">
        <v>112</v>
      </c>
      <c r="H274" t="s">
        <v>244</v>
      </c>
      <c r="I274" t="s">
        <v>213</v>
      </c>
      <c r="J274" t="s">
        <v>214</v>
      </c>
      <c r="K274" t="s">
        <v>149</v>
      </c>
      <c r="M274" t="s">
        <v>76</v>
      </c>
      <c r="N274" t="s">
        <v>216</v>
      </c>
      <c r="O274" s="57">
        <v>46250.554606481484</v>
      </c>
      <c r="P274" s="57">
        <v>46250.771620370368</v>
      </c>
      <c r="Q274">
        <v>69366042</v>
      </c>
      <c r="S274">
        <v>172605804162</v>
      </c>
      <c r="T274" t="s">
        <v>10314</v>
      </c>
      <c r="U274" t="s">
        <v>10315</v>
      </c>
      <c r="V274" t="s">
        <v>10316</v>
      </c>
      <c r="Z274">
        <v>116.24433329999999</v>
      </c>
      <c r="AA274">
        <v>-8.5414177000000002</v>
      </c>
      <c r="AB274" t="s">
        <v>10317</v>
      </c>
      <c r="AC274" t="s">
        <v>217</v>
      </c>
      <c r="AL274" t="s">
        <v>218</v>
      </c>
      <c r="AM274" t="s">
        <v>10318</v>
      </c>
      <c r="AN274" t="s">
        <v>6</v>
      </c>
      <c r="AO274" t="s">
        <v>9845</v>
      </c>
      <c r="AR274" t="s">
        <v>219</v>
      </c>
      <c r="AS274" t="s">
        <v>244</v>
      </c>
      <c r="AT274" t="s">
        <v>352</v>
      </c>
      <c r="AU274">
        <v>20260816</v>
      </c>
      <c r="AV274" t="s">
        <v>222</v>
      </c>
      <c r="AW274" t="s">
        <v>562</v>
      </c>
      <c r="AX274" t="s">
        <v>223</v>
      </c>
      <c r="BA274" s="57">
        <v>46250.291666666664</v>
      </c>
      <c r="BB274" t="s">
        <v>10318</v>
      </c>
      <c r="BC274">
        <v>2026</v>
      </c>
      <c r="BD274">
        <v>8</v>
      </c>
      <c r="BE274">
        <v>16</v>
      </c>
      <c r="BF274" s="6">
        <f t="shared" si="12"/>
        <v>46250</v>
      </c>
      <c r="BG274">
        <f t="shared" si="13"/>
        <v>-0.29166666666424135</v>
      </c>
      <c r="BH274" t="str">
        <f t="shared" si="14"/>
        <v>COMPLY</v>
      </c>
      <c r="BI274" t="str">
        <f>VLOOKUP(H274,Sheet2!$A$1:$B$270,2,FALSE)</f>
        <v>MATARAM</v>
      </c>
    </row>
    <row r="275" spans="1:61">
      <c r="A275">
        <v>274</v>
      </c>
      <c r="B275">
        <v>1002528006</v>
      </c>
      <c r="C275">
        <v>3</v>
      </c>
      <c r="D275" t="s">
        <v>51</v>
      </c>
      <c r="E275">
        <v>4</v>
      </c>
      <c r="F275" t="s">
        <v>273</v>
      </c>
      <c r="G275" t="s">
        <v>273</v>
      </c>
      <c r="H275" t="s">
        <v>946</v>
      </c>
      <c r="I275" t="s">
        <v>213</v>
      </c>
      <c r="J275" t="s">
        <v>214</v>
      </c>
      <c r="K275" t="s">
        <v>149</v>
      </c>
      <c r="L275" t="s">
        <v>215</v>
      </c>
      <c r="M275" t="s">
        <v>76</v>
      </c>
      <c r="N275" t="s">
        <v>216</v>
      </c>
      <c r="O275" s="57">
        <v>46249.464537037034</v>
      </c>
      <c r="P275" s="57">
        <v>46250.364247685182</v>
      </c>
      <c r="Q275">
        <v>69366733</v>
      </c>
      <c r="S275">
        <v>142401146052</v>
      </c>
      <c r="T275" t="s">
        <v>10319</v>
      </c>
      <c r="U275" t="s">
        <v>10320</v>
      </c>
      <c r="V275" t="s">
        <v>10321</v>
      </c>
      <c r="Z275">
        <v>110.83404899999999</v>
      </c>
      <c r="AA275">
        <v>-6.8470230000000001</v>
      </c>
      <c r="AB275" t="s">
        <v>10322</v>
      </c>
      <c r="AC275" t="s">
        <v>237</v>
      </c>
      <c r="AL275" t="s">
        <v>218</v>
      </c>
      <c r="AM275" t="s">
        <v>10323</v>
      </c>
      <c r="AN275" t="s">
        <v>6</v>
      </c>
      <c r="AO275" t="s">
        <v>10324</v>
      </c>
      <c r="AP275" s="57">
        <v>46250.333333333336</v>
      </c>
      <c r="AR275" t="s">
        <v>219</v>
      </c>
      <c r="AS275" t="s">
        <v>946</v>
      </c>
      <c r="AT275" t="s">
        <v>231</v>
      </c>
      <c r="AU275">
        <v>20260816</v>
      </c>
      <c r="AV275" t="s">
        <v>222</v>
      </c>
      <c r="AW275" t="s">
        <v>1018</v>
      </c>
      <c r="AX275" t="s">
        <v>223</v>
      </c>
      <c r="BA275" s="57">
        <v>46250.333333333336</v>
      </c>
      <c r="BB275" t="s">
        <v>10323</v>
      </c>
      <c r="BC275">
        <v>2026</v>
      </c>
      <c r="BD275">
        <v>8</v>
      </c>
      <c r="BE275">
        <v>16</v>
      </c>
      <c r="BF275" s="6">
        <f t="shared" si="12"/>
        <v>46250</v>
      </c>
      <c r="BG275">
        <f t="shared" si="13"/>
        <v>-0.33333333333575865</v>
      </c>
      <c r="BH275" t="str">
        <f t="shared" si="14"/>
        <v>COMPLY</v>
      </c>
      <c r="BI275" t="e">
        <f>VLOOKUP(H275,Sheet2!$A$1:$B$270,2,FALSE)</f>
        <v>#N/A</v>
      </c>
    </row>
    <row r="276" spans="1:61">
      <c r="A276">
        <v>275</v>
      </c>
      <c r="B276">
        <v>1002521302</v>
      </c>
      <c r="C276">
        <v>3</v>
      </c>
      <c r="D276" t="s">
        <v>49</v>
      </c>
      <c r="E276">
        <v>4</v>
      </c>
      <c r="F276" t="s">
        <v>252</v>
      </c>
      <c r="G276" t="s">
        <v>554</v>
      </c>
      <c r="H276" t="s">
        <v>558</v>
      </c>
      <c r="I276" t="s">
        <v>213</v>
      </c>
      <c r="J276" t="s">
        <v>214</v>
      </c>
      <c r="K276" t="s">
        <v>149</v>
      </c>
      <c r="M276" t="s">
        <v>76</v>
      </c>
      <c r="N276" t="s">
        <v>216</v>
      </c>
      <c r="O276" s="57">
        <v>46246.375752314816</v>
      </c>
      <c r="P276" s="57">
        <v>46246.47583333333</v>
      </c>
      <c r="Q276">
        <v>69362673</v>
      </c>
      <c r="S276">
        <v>142278112670</v>
      </c>
      <c r="T276" t="s">
        <v>6281</v>
      </c>
      <c r="U276" t="s">
        <v>8023</v>
      </c>
      <c r="V276" t="s">
        <v>8024</v>
      </c>
      <c r="Z276">
        <v>109.332272</v>
      </c>
      <c r="AA276">
        <v>-6.9066729999999996</v>
      </c>
      <c r="AB276" t="s">
        <v>6284</v>
      </c>
      <c r="AC276" t="s">
        <v>226</v>
      </c>
      <c r="AL276" t="s">
        <v>218</v>
      </c>
      <c r="AM276" t="s">
        <v>8025</v>
      </c>
      <c r="AN276" t="s">
        <v>6</v>
      </c>
      <c r="AO276" s="57">
        <v>46364.382175925923</v>
      </c>
      <c r="AR276" t="s">
        <v>219</v>
      </c>
      <c r="AS276" t="s">
        <v>558</v>
      </c>
      <c r="AT276" t="s">
        <v>231</v>
      </c>
      <c r="AU276">
        <v>20260812</v>
      </c>
      <c r="AV276" t="s">
        <v>222</v>
      </c>
      <c r="AW276" t="s">
        <v>561</v>
      </c>
      <c r="AX276" t="s">
        <v>223</v>
      </c>
      <c r="BA276" s="57">
        <v>46246.291666666664</v>
      </c>
      <c r="BB276" t="s">
        <v>8025</v>
      </c>
      <c r="BC276">
        <v>2026</v>
      </c>
      <c r="BD276">
        <v>8</v>
      </c>
      <c r="BE276">
        <v>12</v>
      </c>
      <c r="BF276" s="6">
        <f t="shared" si="12"/>
        <v>46246</v>
      </c>
      <c r="BG276">
        <f t="shared" si="13"/>
        <v>-0.29166666666424135</v>
      </c>
      <c r="BH276" t="str">
        <f t="shared" si="14"/>
        <v>COMPLY</v>
      </c>
      <c r="BI276" t="e">
        <f>VLOOKUP(H276,Sheet2!$A$1:$B$270,2,FALSE)</f>
        <v>#N/A</v>
      </c>
    </row>
    <row r="277" spans="1:61">
      <c r="A277">
        <v>276</v>
      </c>
      <c r="B277">
        <v>1002515204</v>
      </c>
      <c r="C277">
        <v>3</v>
      </c>
      <c r="D277" t="s">
        <v>42</v>
      </c>
      <c r="E277">
        <v>5</v>
      </c>
      <c r="F277" t="s">
        <v>106</v>
      </c>
      <c r="G277" t="s">
        <v>107</v>
      </c>
      <c r="H277" t="s">
        <v>353</v>
      </c>
      <c r="I277" t="s">
        <v>9791</v>
      </c>
      <c r="J277" t="s">
        <v>214</v>
      </c>
      <c r="K277" t="s">
        <v>149</v>
      </c>
      <c r="M277" t="s">
        <v>76</v>
      </c>
      <c r="N277" t="s">
        <v>9792</v>
      </c>
      <c r="O277" s="57">
        <v>46241.672638888886</v>
      </c>
      <c r="P277" s="57">
        <v>46242.665659722225</v>
      </c>
      <c r="Q277">
        <v>69361026</v>
      </c>
      <c r="S277">
        <v>152509216351</v>
      </c>
      <c r="T277" t="s">
        <v>10325</v>
      </c>
      <c r="U277" t="s">
        <v>10326</v>
      </c>
      <c r="V277" t="s">
        <v>10327</v>
      </c>
      <c r="Z277">
        <v>113.4167084</v>
      </c>
      <c r="AA277">
        <v>-7.7601912000000004</v>
      </c>
      <c r="AB277" t="s">
        <v>10328</v>
      </c>
      <c r="AC277" t="s">
        <v>226</v>
      </c>
      <c r="AL277" t="s">
        <v>218</v>
      </c>
      <c r="AM277" t="s">
        <v>10088</v>
      </c>
      <c r="AN277" t="s">
        <v>6</v>
      </c>
      <c r="AO277" s="57">
        <v>46211.684444444443</v>
      </c>
      <c r="AR277" t="s">
        <v>219</v>
      </c>
      <c r="AS277" t="s">
        <v>353</v>
      </c>
      <c r="AT277" t="s">
        <v>231</v>
      </c>
      <c r="AU277">
        <v>20260808</v>
      </c>
      <c r="AV277" t="s">
        <v>222</v>
      </c>
      <c r="AW277" t="s">
        <v>10329</v>
      </c>
      <c r="AX277" t="s">
        <v>223</v>
      </c>
      <c r="BA277" s="57">
        <v>46241.604166666664</v>
      </c>
      <c r="BB277" t="s">
        <v>10088</v>
      </c>
      <c r="BC277">
        <v>2026</v>
      </c>
      <c r="BD277">
        <v>8</v>
      </c>
      <c r="BE277">
        <v>8</v>
      </c>
      <c r="BF277" s="6">
        <f t="shared" si="12"/>
        <v>46242</v>
      </c>
      <c r="BG277">
        <f t="shared" si="13"/>
        <v>0.39583333333575865</v>
      </c>
      <c r="BH277" t="str">
        <f t="shared" si="14"/>
        <v>COMPLY</v>
      </c>
      <c r="BI277" t="str">
        <f>VLOOKUP(H277,Sheet2!$A$1:$B$270,2,FALSE)</f>
        <v>PROBOLINGGO</v>
      </c>
    </row>
    <row r="278" spans="1:61">
      <c r="A278">
        <v>277</v>
      </c>
      <c r="B278">
        <v>1002516121</v>
      </c>
      <c r="C278">
        <v>3</v>
      </c>
      <c r="D278" t="s">
        <v>38</v>
      </c>
      <c r="E278">
        <v>5</v>
      </c>
      <c r="F278" t="s">
        <v>92</v>
      </c>
      <c r="G278" t="s">
        <v>95</v>
      </c>
      <c r="H278" t="s">
        <v>245</v>
      </c>
      <c r="I278" t="s">
        <v>213</v>
      </c>
      <c r="J278" t="s">
        <v>214</v>
      </c>
      <c r="K278" t="s">
        <v>149</v>
      </c>
      <c r="L278" t="s">
        <v>215</v>
      </c>
      <c r="M278" t="s">
        <v>76</v>
      </c>
      <c r="N278" t="s">
        <v>216</v>
      </c>
      <c r="O278" s="57">
        <v>46242.662453703706</v>
      </c>
      <c r="P278" s="57">
        <v>46244.787604166668</v>
      </c>
      <c r="Q278">
        <v>69361560</v>
      </c>
      <c r="S278">
        <v>152604231078</v>
      </c>
      <c r="T278" t="s">
        <v>4758</v>
      </c>
      <c r="U278" t="s">
        <v>4759</v>
      </c>
      <c r="V278" t="s">
        <v>4760</v>
      </c>
      <c r="Z278">
        <v>111.496</v>
      </c>
      <c r="AA278">
        <v>-7.8552780000000002</v>
      </c>
      <c r="AB278" t="s">
        <v>4761</v>
      </c>
      <c r="AC278" t="s">
        <v>237</v>
      </c>
      <c r="AL278" t="s">
        <v>218</v>
      </c>
      <c r="AM278" t="s">
        <v>4762</v>
      </c>
      <c r="AN278" t="s">
        <v>6</v>
      </c>
      <c r="AO278" s="57">
        <v>46242.673530092594</v>
      </c>
      <c r="AP278" s="57">
        <v>46244.333333333336</v>
      </c>
      <c r="AR278" t="s">
        <v>219</v>
      </c>
      <c r="AS278" t="s">
        <v>245</v>
      </c>
      <c r="AT278" t="s">
        <v>231</v>
      </c>
      <c r="AU278">
        <v>20260810</v>
      </c>
      <c r="AV278" t="s">
        <v>222</v>
      </c>
      <c r="AW278" t="s">
        <v>1014</v>
      </c>
      <c r="AX278" t="s">
        <v>223</v>
      </c>
      <c r="BA278" s="57">
        <v>46244.333333333336</v>
      </c>
      <c r="BB278" t="s">
        <v>4762</v>
      </c>
      <c r="BC278">
        <v>2026</v>
      </c>
      <c r="BD278">
        <v>8</v>
      </c>
      <c r="BE278">
        <v>10</v>
      </c>
      <c r="BF278" s="6">
        <f t="shared" si="12"/>
        <v>46244</v>
      </c>
      <c r="BG278">
        <f t="shared" si="13"/>
        <v>-0.33333333333575865</v>
      </c>
      <c r="BH278" t="str">
        <f t="shared" si="14"/>
        <v>COMPLY</v>
      </c>
      <c r="BI278" t="str">
        <f>VLOOKUP(H278,Sheet2!$A$1:$B$270,2,FALSE)</f>
        <v>PONOROGO</v>
      </c>
    </row>
    <row r="279" spans="1:61">
      <c r="A279">
        <v>278</v>
      </c>
      <c r="B279">
        <v>1002526151</v>
      </c>
      <c r="C279">
        <v>3</v>
      </c>
      <c r="D279" t="s">
        <v>55</v>
      </c>
      <c r="E279">
        <v>5</v>
      </c>
      <c r="F279" t="s">
        <v>313</v>
      </c>
      <c r="G279" t="s">
        <v>124</v>
      </c>
      <c r="H279" t="s">
        <v>315</v>
      </c>
      <c r="I279" t="s">
        <v>213</v>
      </c>
      <c r="J279" t="s">
        <v>214</v>
      </c>
      <c r="K279" t="s">
        <v>149</v>
      </c>
      <c r="L279" t="s">
        <v>215</v>
      </c>
      <c r="M279" t="s">
        <v>286</v>
      </c>
      <c r="N279" t="s">
        <v>216</v>
      </c>
      <c r="O279" s="57">
        <v>46248.476342592592</v>
      </c>
      <c r="P279" s="57">
        <v>46250.897766203707</v>
      </c>
      <c r="Q279">
        <v>69365904</v>
      </c>
      <c r="S279">
        <v>152308243039</v>
      </c>
      <c r="T279" t="s">
        <v>10330</v>
      </c>
      <c r="U279" t="s">
        <v>10331</v>
      </c>
      <c r="V279" t="s">
        <v>10332</v>
      </c>
      <c r="Z279">
        <v>112.74893830000001</v>
      </c>
      <c r="AA279">
        <v>-7.3290492999999897</v>
      </c>
      <c r="AB279" t="s">
        <v>10333</v>
      </c>
      <c r="AC279" t="s">
        <v>237</v>
      </c>
      <c r="AL279" t="s">
        <v>218</v>
      </c>
      <c r="AM279" t="s">
        <v>10334</v>
      </c>
      <c r="AN279" t="s">
        <v>6</v>
      </c>
      <c r="AO279" t="s">
        <v>10172</v>
      </c>
      <c r="AP279" s="57">
        <v>46252.333333333336</v>
      </c>
      <c r="AR279" t="s">
        <v>241</v>
      </c>
      <c r="AS279" t="s">
        <v>315</v>
      </c>
      <c r="AT279" t="s">
        <v>231</v>
      </c>
      <c r="AV279" t="s">
        <v>905</v>
      </c>
      <c r="AW279" t="s">
        <v>1027</v>
      </c>
      <c r="AX279" t="s">
        <v>223</v>
      </c>
      <c r="BA279" s="57">
        <v>46252.333333333336</v>
      </c>
      <c r="BB279" t="s">
        <v>10334</v>
      </c>
      <c r="BF279" s="6" t="e">
        <f t="shared" si="12"/>
        <v>#NUM!</v>
      </c>
      <c r="BG279" t="e">
        <f t="shared" si="13"/>
        <v>#NUM!</v>
      </c>
      <c r="BH279" t="e">
        <f t="shared" si="14"/>
        <v>#NUM!</v>
      </c>
      <c r="BI279" t="str">
        <f>VLOOKUP(H279,Sheet2!$A$1:$B$270,2,FALSE)</f>
        <v>SURABAYA SELATAN</v>
      </c>
    </row>
    <row r="280" spans="1:61">
      <c r="A280">
        <v>279</v>
      </c>
      <c r="B280">
        <v>1002508718</v>
      </c>
      <c r="C280">
        <v>3</v>
      </c>
      <c r="D280" t="s">
        <v>49</v>
      </c>
      <c r="E280">
        <v>4</v>
      </c>
      <c r="F280" t="s">
        <v>246</v>
      </c>
      <c r="G280" t="s">
        <v>549</v>
      </c>
      <c r="H280" t="s">
        <v>928</v>
      </c>
      <c r="I280" t="s">
        <v>213</v>
      </c>
      <c r="J280" t="s">
        <v>214</v>
      </c>
      <c r="K280" t="s">
        <v>149</v>
      </c>
      <c r="M280" t="s">
        <v>76</v>
      </c>
      <c r="N280" t="s">
        <v>216</v>
      </c>
      <c r="O280" s="57">
        <v>46238.629155092596</v>
      </c>
      <c r="P280" s="57">
        <v>46240.364606481482</v>
      </c>
      <c r="Q280">
        <v>69358418</v>
      </c>
      <c r="R280">
        <v>2946100062</v>
      </c>
      <c r="S280">
        <v>146457106321</v>
      </c>
      <c r="T280" t="s">
        <v>949</v>
      </c>
      <c r="U280" t="s">
        <v>1822</v>
      </c>
      <c r="V280" t="s">
        <v>1823</v>
      </c>
      <c r="Z280">
        <v>110.24616</v>
      </c>
      <c r="AA280">
        <v>-6.9547477000000004</v>
      </c>
      <c r="AB280" t="s">
        <v>1824</v>
      </c>
      <c r="AC280" t="s">
        <v>226</v>
      </c>
      <c r="AL280" t="s">
        <v>218</v>
      </c>
      <c r="AM280" t="s">
        <v>1825</v>
      </c>
      <c r="AN280" t="s">
        <v>6</v>
      </c>
      <c r="AO280" s="57">
        <v>46120.632395833331</v>
      </c>
      <c r="AP280" s="57">
        <v>46239.625</v>
      </c>
      <c r="AR280" t="s">
        <v>219</v>
      </c>
      <c r="AS280" t="s">
        <v>928</v>
      </c>
      <c r="AT280" t="s">
        <v>231</v>
      </c>
      <c r="AU280">
        <v>20260806</v>
      </c>
      <c r="AV280" t="s">
        <v>222</v>
      </c>
      <c r="AW280" t="s">
        <v>561</v>
      </c>
      <c r="AX280" t="s">
        <v>223</v>
      </c>
      <c r="BA280" s="57">
        <v>46239.625</v>
      </c>
      <c r="BB280" t="s">
        <v>1825</v>
      </c>
      <c r="BC280">
        <v>2026</v>
      </c>
      <c r="BD280">
        <v>8</v>
      </c>
      <c r="BE280">
        <v>6</v>
      </c>
      <c r="BF280" s="6">
        <f t="shared" si="12"/>
        <v>46240</v>
      </c>
      <c r="BG280">
        <f t="shared" si="13"/>
        <v>0.375</v>
      </c>
      <c r="BH280" t="str">
        <f t="shared" si="14"/>
        <v>COMPLY</v>
      </c>
      <c r="BI280" t="e">
        <f>VLOOKUP(H280,Sheet2!$A$1:$B$270,2,FALSE)</f>
        <v>#N/A</v>
      </c>
    </row>
    <row r="281" spans="1:61">
      <c r="A281">
        <v>280</v>
      </c>
      <c r="B281">
        <v>1002525542</v>
      </c>
      <c r="C281">
        <v>3</v>
      </c>
      <c r="D281" t="s">
        <v>45</v>
      </c>
      <c r="E281">
        <v>5</v>
      </c>
      <c r="F281" t="s">
        <v>113</v>
      </c>
      <c r="G281" t="s">
        <v>111</v>
      </c>
      <c r="H281" t="s">
        <v>347</v>
      </c>
      <c r="I281" t="s">
        <v>9791</v>
      </c>
      <c r="J281" t="s">
        <v>214</v>
      </c>
      <c r="K281" t="s">
        <v>149</v>
      </c>
      <c r="M281" t="s">
        <v>565</v>
      </c>
      <c r="N281" t="s">
        <v>9792</v>
      </c>
      <c r="O281" s="57">
        <v>46248.377118055556</v>
      </c>
      <c r="P281" s="57">
        <v>46248.377118055556</v>
      </c>
      <c r="Q281">
        <v>69360024</v>
      </c>
      <c r="T281" t="s">
        <v>9805</v>
      </c>
      <c r="V281" t="s">
        <v>9807</v>
      </c>
      <c r="Z281">
        <v>121.266206</v>
      </c>
      <c r="AA281">
        <v>-8.5652329999999992</v>
      </c>
      <c r="AB281" t="s">
        <v>9808</v>
      </c>
      <c r="AC281" t="s">
        <v>291</v>
      </c>
      <c r="AL281" t="s">
        <v>218</v>
      </c>
      <c r="AM281" t="s">
        <v>214</v>
      </c>
      <c r="AN281" t="s">
        <v>6</v>
      </c>
      <c r="AO281" t="s">
        <v>9922</v>
      </c>
      <c r="AR281" t="s">
        <v>566</v>
      </c>
      <c r="AS281" t="s">
        <v>347</v>
      </c>
      <c r="AT281" t="s">
        <v>231</v>
      </c>
      <c r="AV281" t="s">
        <v>10335</v>
      </c>
      <c r="AW281" t="s">
        <v>9797</v>
      </c>
      <c r="AX281" t="s">
        <v>223</v>
      </c>
      <c r="BA281" s="57">
        <v>46240.5</v>
      </c>
      <c r="BB281" t="s">
        <v>214</v>
      </c>
      <c r="BF281" s="6" t="e">
        <f t="shared" si="12"/>
        <v>#NUM!</v>
      </c>
      <c r="BG281" t="e">
        <f t="shared" si="13"/>
        <v>#NUM!</v>
      </c>
      <c r="BH281" t="e">
        <f t="shared" si="14"/>
        <v>#NUM!</v>
      </c>
      <c r="BI281" t="str">
        <f>VLOOKUP(H281,Sheet2!$A$1:$B$270,2,FALSE)</f>
        <v>ENDE</v>
      </c>
    </row>
    <row r="282" spans="1:61">
      <c r="A282">
        <v>281</v>
      </c>
      <c r="B282">
        <v>1002515972</v>
      </c>
      <c r="C282">
        <v>3</v>
      </c>
      <c r="D282" t="s">
        <v>38</v>
      </c>
      <c r="E282">
        <v>5</v>
      </c>
      <c r="F282" t="s">
        <v>92</v>
      </c>
      <c r="G282" t="s">
        <v>94</v>
      </c>
      <c r="H282" t="s">
        <v>533</v>
      </c>
      <c r="I282" t="s">
        <v>213</v>
      </c>
      <c r="J282" t="s">
        <v>214</v>
      </c>
      <c r="K282" t="s">
        <v>149</v>
      </c>
      <c r="L282" t="s">
        <v>215</v>
      </c>
      <c r="M282" t="s">
        <v>76</v>
      </c>
      <c r="N282" t="s">
        <v>216</v>
      </c>
      <c r="O282" s="57">
        <v>46242.570104166669</v>
      </c>
      <c r="P282" s="57">
        <v>46243.829548611109</v>
      </c>
      <c r="Q282">
        <v>69361486</v>
      </c>
      <c r="S282">
        <v>152633207493</v>
      </c>
      <c r="T282" t="s">
        <v>4763</v>
      </c>
      <c r="U282" t="s">
        <v>4764</v>
      </c>
      <c r="V282" t="s">
        <v>4765</v>
      </c>
      <c r="Z282">
        <v>111.24202486127599</v>
      </c>
      <c r="AA282">
        <v>-7.6868839813697099</v>
      </c>
      <c r="AB282" t="s">
        <v>4766</v>
      </c>
      <c r="AC282" t="s">
        <v>217</v>
      </c>
      <c r="AL282" t="s">
        <v>218</v>
      </c>
      <c r="AM282" t="s">
        <v>4767</v>
      </c>
      <c r="AN282" t="s">
        <v>6</v>
      </c>
      <c r="AO282" s="57">
        <v>46242.579872685186</v>
      </c>
      <c r="AP282" s="57">
        <v>46243.541666666664</v>
      </c>
      <c r="AR282" t="s">
        <v>219</v>
      </c>
      <c r="AS282" t="s">
        <v>533</v>
      </c>
      <c r="AT282" t="s">
        <v>231</v>
      </c>
      <c r="AU282">
        <v>20260809</v>
      </c>
      <c r="AV282" t="s">
        <v>222</v>
      </c>
      <c r="AW282" t="s">
        <v>1010</v>
      </c>
      <c r="AX282" t="s">
        <v>223</v>
      </c>
      <c r="BA282" s="57">
        <v>46243.541666666664</v>
      </c>
      <c r="BB282" t="s">
        <v>4767</v>
      </c>
      <c r="BC282">
        <v>2026</v>
      </c>
      <c r="BD282">
        <v>8</v>
      </c>
      <c r="BE282">
        <v>9</v>
      </c>
      <c r="BF282" s="6">
        <f t="shared" si="12"/>
        <v>46243</v>
      </c>
      <c r="BG282">
        <f t="shared" si="13"/>
        <v>-0.54166666666424135</v>
      </c>
      <c r="BH282" t="str">
        <f t="shared" si="14"/>
        <v>COMPLY</v>
      </c>
      <c r="BI282" t="str">
        <f>VLOOKUP(H282,Sheet2!$A$1:$B$270,2,FALSE)</f>
        <v>MADIUN</v>
      </c>
    </row>
    <row r="283" spans="1:61">
      <c r="A283">
        <v>282</v>
      </c>
      <c r="B283">
        <v>1002518726</v>
      </c>
      <c r="C283">
        <v>3</v>
      </c>
      <c r="D283" t="s">
        <v>38</v>
      </c>
      <c r="E283">
        <v>5</v>
      </c>
      <c r="F283" t="s">
        <v>90</v>
      </c>
      <c r="G283" t="s">
        <v>90</v>
      </c>
      <c r="H283" t="s">
        <v>468</v>
      </c>
      <c r="I283" t="s">
        <v>213</v>
      </c>
      <c r="J283" t="s">
        <v>214</v>
      </c>
      <c r="K283" t="s">
        <v>149</v>
      </c>
      <c r="L283" t="s">
        <v>215</v>
      </c>
      <c r="M283" t="s">
        <v>76</v>
      </c>
      <c r="N283" t="s">
        <v>216</v>
      </c>
      <c r="O283" s="57">
        <v>46244.8124537037</v>
      </c>
      <c r="P283" s="57">
        <v>46245.582442129627</v>
      </c>
      <c r="Q283">
        <v>69362808</v>
      </c>
      <c r="S283">
        <v>152652209188</v>
      </c>
      <c r="T283" t="s">
        <v>6331</v>
      </c>
      <c r="U283" t="s">
        <v>6332</v>
      </c>
      <c r="V283" t="s">
        <v>6333</v>
      </c>
      <c r="Z283">
        <v>112.157878</v>
      </c>
      <c r="AA283">
        <v>-7.6543749999999999</v>
      </c>
      <c r="AB283" t="s">
        <v>6334</v>
      </c>
      <c r="AC283" t="s">
        <v>237</v>
      </c>
      <c r="AL283" t="s">
        <v>218</v>
      </c>
      <c r="AM283" t="s">
        <v>6335</v>
      </c>
      <c r="AN283" t="s">
        <v>6</v>
      </c>
      <c r="AO283" s="57">
        <v>46303.819363425922</v>
      </c>
      <c r="AP283" s="57">
        <v>46246.333333333336</v>
      </c>
      <c r="AR283" t="s">
        <v>219</v>
      </c>
      <c r="AS283" t="s">
        <v>468</v>
      </c>
      <c r="AT283" t="s">
        <v>231</v>
      </c>
      <c r="AU283">
        <v>20260811</v>
      </c>
      <c r="AV283" t="s">
        <v>222</v>
      </c>
      <c r="AW283" t="s">
        <v>1010</v>
      </c>
      <c r="AX283" t="s">
        <v>223</v>
      </c>
      <c r="BA283" s="57">
        <v>46246.333333333336</v>
      </c>
      <c r="BB283" t="s">
        <v>6335</v>
      </c>
      <c r="BC283">
        <v>2026</v>
      </c>
      <c r="BD283">
        <v>8</v>
      </c>
      <c r="BE283">
        <v>11</v>
      </c>
      <c r="BF283" s="6">
        <f t="shared" si="12"/>
        <v>46245</v>
      </c>
      <c r="BG283">
        <f t="shared" si="13"/>
        <v>-1.3333333333357587</v>
      </c>
      <c r="BH283" t="str">
        <f t="shared" si="14"/>
        <v>COMPLY</v>
      </c>
      <c r="BI283" t="str">
        <f>VLOOKUP(H283,Sheet2!$A$1:$B$270,2,FALSE)</f>
        <v>KEDIRI</v>
      </c>
    </row>
    <row r="284" spans="1:61">
      <c r="A284">
        <v>283</v>
      </c>
      <c r="B284">
        <v>1002527647</v>
      </c>
      <c r="C284">
        <v>3</v>
      </c>
      <c r="D284" t="s">
        <v>55</v>
      </c>
      <c r="E284">
        <v>5</v>
      </c>
      <c r="F284" t="s">
        <v>228</v>
      </c>
      <c r="G284" t="s">
        <v>127</v>
      </c>
      <c r="H284" t="s">
        <v>229</v>
      </c>
      <c r="I284" t="s">
        <v>213</v>
      </c>
      <c r="J284" t="s">
        <v>214</v>
      </c>
      <c r="K284" t="s">
        <v>149</v>
      </c>
      <c r="L284" t="s">
        <v>215</v>
      </c>
      <c r="M284" t="s">
        <v>76</v>
      </c>
      <c r="N284" t="s">
        <v>216</v>
      </c>
      <c r="O284" s="57">
        <v>46249.33121527778</v>
      </c>
      <c r="P284" s="57">
        <v>46250.522604166668</v>
      </c>
      <c r="Q284">
        <v>69366514</v>
      </c>
      <c r="S284">
        <v>152426928230</v>
      </c>
      <c r="T284" t="s">
        <v>10336</v>
      </c>
      <c r="U284" t="s">
        <v>10337</v>
      </c>
      <c r="V284" t="s">
        <v>10338</v>
      </c>
      <c r="Z284">
        <v>113.46129809999999</v>
      </c>
      <c r="AA284">
        <v>-7.0876972999999897</v>
      </c>
      <c r="AB284" t="s">
        <v>10339</v>
      </c>
      <c r="AC284" t="s">
        <v>217</v>
      </c>
      <c r="AL284" t="s">
        <v>218</v>
      </c>
      <c r="AM284" t="s">
        <v>10340</v>
      </c>
      <c r="AN284" t="s">
        <v>6</v>
      </c>
      <c r="AO284" t="s">
        <v>10281</v>
      </c>
      <c r="AP284" s="57">
        <v>46250.333333333336</v>
      </c>
      <c r="AR284" t="s">
        <v>219</v>
      </c>
      <c r="AS284" t="s">
        <v>229</v>
      </c>
      <c r="AT284" t="s">
        <v>231</v>
      </c>
      <c r="AU284">
        <v>20260816</v>
      </c>
      <c r="AV284" t="s">
        <v>222</v>
      </c>
      <c r="AW284" t="s">
        <v>1023</v>
      </c>
      <c r="AX284" t="s">
        <v>223</v>
      </c>
      <c r="BA284" s="57">
        <v>46250.333333333336</v>
      </c>
      <c r="BB284" t="s">
        <v>10340</v>
      </c>
      <c r="BC284">
        <v>2026</v>
      </c>
      <c r="BD284">
        <v>8</v>
      </c>
      <c r="BE284">
        <v>16</v>
      </c>
      <c r="BF284" s="6">
        <f t="shared" si="12"/>
        <v>46250</v>
      </c>
      <c r="BG284">
        <f t="shared" si="13"/>
        <v>-0.33333333333575865</v>
      </c>
      <c r="BH284" t="str">
        <f t="shared" si="14"/>
        <v>COMPLY</v>
      </c>
      <c r="BI284" t="str">
        <f>VLOOKUP(H284,Sheet2!$A$1:$B$270,2,FALSE)</f>
        <v>MADURA</v>
      </c>
    </row>
    <row r="285" spans="1:61">
      <c r="A285">
        <v>284</v>
      </c>
      <c r="B285">
        <v>1002518855</v>
      </c>
      <c r="C285">
        <v>3</v>
      </c>
      <c r="D285" t="s">
        <v>49</v>
      </c>
      <c r="E285">
        <v>4</v>
      </c>
      <c r="F285" t="s">
        <v>246</v>
      </c>
      <c r="G285" t="s">
        <v>588</v>
      </c>
      <c r="H285" t="s">
        <v>589</v>
      </c>
      <c r="I285" t="s">
        <v>213</v>
      </c>
      <c r="J285" t="s">
        <v>214</v>
      </c>
      <c r="K285" t="s">
        <v>149</v>
      </c>
      <c r="L285" t="s">
        <v>215</v>
      </c>
      <c r="M285" t="s">
        <v>76</v>
      </c>
      <c r="N285" t="s">
        <v>216</v>
      </c>
      <c r="O285" s="57">
        <v>46245.355520833335</v>
      </c>
      <c r="P285" s="57">
        <v>46246.580185185187</v>
      </c>
      <c r="Q285">
        <v>69362880</v>
      </c>
      <c r="S285">
        <v>142434111371</v>
      </c>
      <c r="T285" t="s">
        <v>7043</v>
      </c>
      <c r="U285" t="s">
        <v>7044</v>
      </c>
      <c r="V285" t="s">
        <v>7045</v>
      </c>
      <c r="Z285">
        <v>110.49585905885</v>
      </c>
      <c r="AA285">
        <v>-7.3300369070302001</v>
      </c>
      <c r="AB285" t="s">
        <v>7046</v>
      </c>
      <c r="AC285" t="s">
        <v>237</v>
      </c>
      <c r="AL285" t="s">
        <v>218</v>
      </c>
      <c r="AM285" t="s">
        <v>7047</v>
      </c>
      <c r="AN285" t="s">
        <v>6</v>
      </c>
      <c r="AO285" s="57">
        <v>46334.361238425925</v>
      </c>
      <c r="AP285" s="57">
        <v>46246.333333333336</v>
      </c>
      <c r="AR285" t="s">
        <v>219</v>
      </c>
      <c r="AS285" t="s">
        <v>589</v>
      </c>
      <c r="AT285" t="s">
        <v>231</v>
      </c>
      <c r="AU285">
        <v>20260812</v>
      </c>
      <c r="AV285" t="s">
        <v>222</v>
      </c>
      <c r="AW285" t="s">
        <v>1018</v>
      </c>
      <c r="AX285" t="s">
        <v>223</v>
      </c>
      <c r="BA285" s="57">
        <v>46246.333333333336</v>
      </c>
      <c r="BB285" t="s">
        <v>7047</v>
      </c>
      <c r="BC285">
        <v>2026</v>
      </c>
      <c r="BD285">
        <v>8</v>
      </c>
      <c r="BE285">
        <v>12</v>
      </c>
      <c r="BF285" s="6">
        <f t="shared" si="12"/>
        <v>46246</v>
      </c>
      <c r="BG285">
        <f t="shared" si="13"/>
        <v>-0.33333333333575865</v>
      </c>
      <c r="BH285" t="str">
        <f t="shared" si="14"/>
        <v>COMPLY</v>
      </c>
      <c r="BI285" t="e">
        <f>VLOOKUP(H285,Sheet2!$A$1:$B$270,2,FALSE)</f>
        <v>#N/A</v>
      </c>
    </row>
    <row r="286" spans="1:61">
      <c r="A286">
        <v>285</v>
      </c>
      <c r="B286">
        <v>1002523378</v>
      </c>
      <c r="C286">
        <v>3</v>
      </c>
      <c r="D286" t="s">
        <v>55</v>
      </c>
      <c r="E286">
        <v>5</v>
      </c>
      <c r="F286" t="s">
        <v>313</v>
      </c>
      <c r="G286" t="s">
        <v>124</v>
      </c>
      <c r="H286" t="s">
        <v>336</v>
      </c>
      <c r="I286" t="s">
        <v>213</v>
      </c>
      <c r="J286" t="s">
        <v>214</v>
      </c>
      <c r="K286" t="s">
        <v>149</v>
      </c>
      <c r="L286" t="s">
        <v>215</v>
      </c>
      <c r="M286" t="s">
        <v>76</v>
      </c>
      <c r="N286" t="s">
        <v>216</v>
      </c>
      <c r="O286" s="57">
        <v>46247.37703703704</v>
      </c>
      <c r="P286" s="57">
        <v>46248.727638888886</v>
      </c>
      <c r="Q286">
        <v>69364738</v>
      </c>
      <c r="S286">
        <v>152306253248</v>
      </c>
      <c r="T286" t="s">
        <v>8917</v>
      </c>
      <c r="U286" t="s">
        <v>10341</v>
      </c>
      <c r="V286" t="s">
        <v>8918</v>
      </c>
      <c r="Z286">
        <v>112.7172932</v>
      </c>
      <c r="AA286">
        <v>-7.3383063999999996</v>
      </c>
      <c r="AB286" t="s">
        <v>8919</v>
      </c>
      <c r="AC286" t="s">
        <v>237</v>
      </c>
      <c r="AL286" t="s">
        <v>218</v>
      </c>
      <c r="AM286" t="s">
        <v>8920</v>
      </c>
      <c r="AN286" t="s">
        <v>6</v>
      </c>
      <c r="AO286" t="s">
        <v>8921</v>
      </c>
      <c r="AP286" s="57">
        <v>46248.541666666664</v>
      </c>
      <c r="AR286" t="s">
        <v>219</v>
      </c>
      <c r="AS286" t="s">
        <v>336</v>
      </c>
      <c r="AT286" t="s">
        <v>231</v>
      </c>
      <c r="AU286">
        <v>20260814</v>
      </c>
      <c r="AV286" t="s">
        <v>222</v>
      </c>
      <c r="AW286" t="s">
        <v>1010</v>
      </c>
      <c r="AX286" t="s">
        <v>223</v>
      </c>
      <c r="BA286" s="57">
        <v>46248.541666666664</v>
      </c>
      <c r="BB286" t="s">
        <v>8920</v>
      </c>
      <c r="BC286">
        <v>2026</v>
      </c>
      <c r="BD286">
        <v>8</v>
      </c>
      <c r="BE286">
        <v>14</v>
      </c>
      <c r="BF286" s="6">
        <f t="shared" si="12"/>
        <v>46248</v>
      </c>
      <c r="BG286">
        <f t="shared" si="13"/>
        <v>-0.54166666666424135</v>
      </c>
      <c r="BH286" t="str">
        <f t="shared" si="14"/>
        <v>COMPLY</v>
      </c>
      <c r="BI286" t="str">
        <f>VLOOKUP(H286,Sheet2!$A$1:$B$270,2,FALSE)</f>
        <v>SURABAYA SELATAN</v>
      </c>
    </row>
    <row r="287" spans="1:61">
      <c r="A287">
        <v>286</v>
      </c>
      <c r="B287">
        <v>1002511881</v>
      </c>
      <c r="C287">
        <v>3</v>
      </c>
      <c r="D287" t="s">
        <v>51</v>
      </c>
      <c r="E287">
        <v>4</v>
      </c>
      <c r="F287" t="s">
        <v>273</v>
      </c>
      <c r="G287" t="s">
        <v>273</v>
      </c>
      <c r="H287" t="s">
        <v>946</v>
      </c>
      <c r="I287" t="s">
        <v>213</v>
      </c>
      <c r="J287" t="s">
        <v>214</v>
      </c>
      <c r="K287" t="s">
        <v>149</v>
      </c>
      <c r="L287" t="s">
        <v>215</v>
      </c>
      <c r="M287" t="s">
        <v>76</v>
      </c>
      <c r="N287" t="s">
        <v>216</v>
      </c>
      <c r="O287" s="57">
        <v>46240.452037037037</v>
      </c>
      <c r="P287" s="57">
        <v>46241.657222222224</v>
      </c>
      <c r="Q287">
        <v>69359765</v>
      </c>
      <c r="S287">
        <v>142401145984</v>
      </c>
      <c r="T287" t="s">
        <v>1841</v>
      </c>
      <c r="U287" t="s">
        <v>1842</v>
      </c>
      <c r="V287" t="s">
        <v>1843</v>
      </c>
      <c r="Z287">
        <v>110.8797488</v>
      </c>
      <c r="AA287">
        <v>-6.8147047000000001</v>
      </c>
      <c r="AB287" t="s">
        <v>1844</v>
      </c>
      <c r="AC287" t="s">
        <v>237</v>
      </c>
      <c r="AL287" t="s">
        <v>218</v>
      </c>
      <c r="AM287" t="s">
        <v>1845</v>
      </c>
      <c r="AN287" t="s">
        <v>6</v>
      </c>
      <c r="AO287" s="57">
        <v>46181.455231481479</v>
      </c>
      <c r="AP287" s="57">
        <v>46241.333333333336</v>
      </c>
      <c r="AR287" t="s">
        <v>219</v>
      </c>
      <c r="AS287" t="s">
        <v>946</v>
      </c>
      <c r="AT287" t="s">
        <v>231</v>
      </c>
      <c r="AU287">
        <v>20260807</v>
      </c>
      <c r="AV287" t="s">
        <v>222</v>
      </c>
      <c r="AW287" t="s">
        <v>1024</v>
      </c>
      <c r="AX287" t="s">
        <v>223</v>
      </c>
      <c r="BA287" s="57">
        <v>46241.333333333336</v>
      </c>
      <c r="BB287" t="s">
        <v>1845</v>
      </c>
      <c r="BC287">
        <v>2026</v>
      </c>
      <c r="BD287">
        <v>8</v>
      </c>
      <c r="BE287">
        <v>7</v>
      </c>
      <c r="BF287" s="6">
        <f t="shared" si="12"/>
        <v>46241</v>
      </c>
      <c r="BG287">
        <f t="shared" si="13"/>
        <v>-0.33333333333575865</v>
      </c>
      <c r="BH287" t="str">
        <f t="shared" si="14"/>
        <v>COMPLY</v>
      </c>
      <c r="BI287" t="e">
        <f>VLOOKUP(H287,Sheet2!$A$1:$B$270,2,FALSE)</f>
        <v>#N/A</v>
      </c>
    </row>
    <row r="288" spans="1:61">
      <c r="A288">
        <v>287</v>
      </c>
      <c r="B288">
        <v>1002520905</v>
      </c>
      <c r="C288">
        <v>3</v>
      </c>
      <c r="D288" t="s">
        <v>55</v>
      </c>
      <c r="E288">
        <v>5</v>
      </c>
      <c r="F288" t="s">
        <v>228</v>
      </c>
      <c r="G288" t="s">
        <v>127</v>
      </c>
      <c r="H288" t="s">
        <v>229</v>
      </c>
      <c r="I288" t="s">
        <v>213</v>
      </c>
      <c r="J288" t="s">
        <v>214</v>
      </c>
      <c r="K288" t="s">
        <v>149</v>
      </c>
      <c r="L288" t="s">
        <v>215</v>
      </c>
      <c r="M288" t="s">
        <v>76</v>
      </c>
      <c r="N288" t="s">
        <v>216</v>
      </c>
      <c r="O288" s="57">
        <v>46245.724259259259</v>
      </c>
      <c r="P288" s="57">
        <v>46247.38790509259</v>
      </c>
      <c r="Q288">
        <v>69363701</v>
      </c>
      <c r="S288">
        <v>152426928128</v>
      </c>
      <c r="T288" t="s">
        <v>7048</v>
      </c>
      <c r="U288" t="s">
        <v>8026</v>
      </c>
      <c r="V288" t="s">
        <v>7049</v>
      </c>
      <c r="Z288">
        <v>113.51677479999999</v>
      </c>
      <c r="AA288">
        <v>-7.0924293</v>
      </c>
      <c r="AB288" t="s">
        <v>7050</v>
      </c>
      <c r="AC288" t="s">
        <v>217</v>
      </c>
      <c r="AL288" t="s">
        <v>218</v>
      </c>
      <c r="AM288" t="s">
        <v>7051</v>
      </c>
      <c r="AN288" t="s">
        <v>6</v>
      </c>
      <c r="AO288" s="57">
        <v>46334.726203703707</v>
      </c>
      <c r="AP288" s="57">
        <v>46246.625</v>
      </c>
      <c r="AR288" t="s">
        <v>219</v>
      </c>
      <c r="AS288" t="s">
        <v>229</v>
      </c>
      <c r="AT288" t="s">
        <v>231</v>
      </c>
      <c r="AU288">
        <v>20260813</v>
      </c>
      <c r="AV288" t="s">
        <v>222</v>
      </c>
      <c r="AW288" t="s">
        <v>1012</v>
      </c>
      <c r="AX288" t="s">
        <v>223</v>
      </c>
      <c r="BA288" s="57">
        <v>46246.625</v>
      </c>
      <c r="BB288" t="s">
        <v>7051</v>
      </c>
      <c r="BC288">
        <v>2026</v>
      </c>
      <c r="BD288">
        <v>8</v>
      </c>
      <c r="BE288">
        <v>13</v>
      </c>
      <c r="BF288" s="6">
        <f t="shared" si="12"/>
        <v>46247</v>
      </c>
      <c r="BG288">
        <f t="shared" si="13"/>
        <v>0.375</v>
      </c>
      <c r="BH288" t="str">
        <f t="shared" si="14"/>
        <v>COMPLY</v>
      </c>
      <c r="BI288" t="str">
        <f>VLOOKUP(H288,Sheet2!$A$1:$B$270,2,FALSE)</f>
        <v>MADURA</v>
      </c>
    </row>
    <row r="289" spans="1:61">
      <c r="A289">
        <v>288</v>
      </c>
      <c r="B289">
        <v>1002516658</v>
      </c>
      <c r="C289">
        <v>3</v>
      </c>
      <c r="D289" t="s">
        <v>49</v>
      </c>
      <c r="E289">
        <v>4</v>
      </c>
      <c r="F289" t="s">
        <v>252</v>
      </c>
      <c r="G289" t="s">
        <v>929</v>
      </c>
      <c r="H289" t="s">
        <v>4778</v>
      </c>
      <c r="I289" t="s">
        <v>213</v>
      </c>
      <c r="J289" t="s">
        <v>214</v>
      </c>
      <c r="K289" t="s">
        <v>149</v>
      </c>
      <c r="L289" t="s">
        <v>215</v>
      </c>
      <c r="M289" t="s">
        <v>76</v>
      </c>
      <c r="N289" t="s">
        <v>216</v>
      </c>
      <c r="O289" s="57">
        <v>46243.818032407406</v>
      </c>
      <c r="P289" s="57">
        <v>46244.700046296297</v>
      </c>
      <c r="Q289">
        <v>69362010</v>
      </c>
      <c r="S289">
        <v>142200200880</v>
      </c>
      <c r="T289" t="s">
        <v>4779</v>
      </c>
      <c r="U289" t="s">
        <v>6336</v>
      </c>
      <c r="V289" t="s">
        <v>4780</v>
      </c>
      <c r="Z289">
        <v>109.90411400000001</v>
      </c>
      <c r="AA289">
        <v>-6.9839830000000003</v>
      </c>
      <c r="AB289" t="s">
        <v>4781</v>
      </c>
      <c r="AC289" t="s">
        <v>237</v>
      </c>
      <c r="AL289" t="s">
        <v>218</v>
      </c>
      <c r="AM289" t="s">
        <v>4782</v>
      </c>
      <c r="AN289" t="s">
        <v>6</v>
      </c>
      <c r="AO289" s="57">
        <v>46273.819409722222</v>
      </c>
      <c r="AP289" s="57">
        <v>46245.333333333336</v>
      </c>
      <c r="AR289" t="s">
        <v>219</v>
      </c>
      <c r="AS289" t="s">
        <v>4778</v>
      </c>
      <c r="AT289" t="s">
        <v>231</v>
      </c>
      <c r="AU289">
        <v>20260810</v>
      </c>
      <c r="AV289" t="s">
        <v>222</v>
      </c>
      <c r="AW289" t="s">
        <v>1014</v>
      </c>
      <c r="AX289" t="s">
        <v>223</v>
      </c>
      <c r="BA289" s="57">
        <v>46245.333333333336</v>
      </c>
      <c r="BB289" t="s">
        <v>4782</v>
      </c>
      <c r="BC289">
        <v>2026</v>
      </c>
      <c r="BD289">
        <v>8</v>
      </c>
      <c r="BE289">
        <v>10</v>
      </c>
      <c r="BF289" s="6">
        <f t="shared" si="12"/>
        <v>46244</v>
      </c>
      <c r="BG289">
        <f t="shared" si="13"/>
        <v>-1.3333333333357587</v>
      </c>
      <c r="BH289" t="str">
        <f t="shared" si="14"/>
        <v>COMPLY</v>
      </c>
      <c r="BI289" t="e">
        <f>VLOOKUP(H289,Sheet2!$A$1:$B$270,2,FALSE)</f>
        <v>#N/A</v>
      </c>
    </row>
    <row r="290" spans="1:61">
      <c r="A290">
        <v>289</v>
      </c>
      <c r="B290">
        <v>1002506212</v>
      </c>
      <c r="C290">
        <v>3</v>
      </c>
      <c r="D290" t="s">
        <v>59</v>
      </c>
      <c r="E290">
        <v>4</v>
      </c>
      <c r="F290" t="s">
        <v>567</v>
      </c>
      <c r="G290" t="s">
        <v>609</v>
      </c>
      <c r="H290" t="s">
        <v>956</v>
      </c>
      <c r="I290" t="s">
        <v>9791</v>
      </c>
      <c r="J290" t="s">
        <v>214</v>
      </c>
      <c r="K290" t="s">
        <v>149</v>
      </c>
      <c r="M290" t="s">
        <v>575</v>
      </c>
      <c r="N290" t="s">
        <v>9792</v>
      </c>
      <c r="O290" s="57">
        <v>46237.593634259261</v>
      </c>
      <c r="P290" s="57">
        <v>46238.675115740742</v>
      </c>
      <c r="Q290">
        <v>69357594</v>
      </c>
      <c r="S290">
        <v>143132123492</v>
      </c>
      <c r="T290" t="s">
        <v>10342</v>
      </c>
      <c r="U290" t="s">
        <v>10343</v>
      </c>
      <c r="V290" t="s">
        <v>10344</v>
      </c>
      <c r="Z290">
        <v>110.402127266695</v>
      </c>
      <c r="AA290">
        <v>-7.8093372029478001</v>
      </c>
      <c r="AB290" t="s">
        <v>10345</v>
      </c>
      <c r="AC290" t="s">
        <v>226</v>
      </c>
      <c r="AL290" t="s">
        <v>218</v>
      </c>
      <c r="AM290" t="s">
        <v>10088</v>
      </c>
      <c r="AN290" t="s">
        <v>6</v>
      </c>
      <c r="AO290" s="57">
        <v>46089.611215277779</v>
      </c>
      <c r="AQ290" t="s">
        <v>564</v>
      </c>
      <c r="AR290" t="s">
        <v>14</v>
      </c>
      <c r="AS290" t="s">
        <v>956</v>
      </c>
      <c r="AT290" t="s">
        <v>231</v>
      </c>
      <c r="AV290" t="s">
        <v>10346</v>
      </c>
      <c r="AW290" t="s">
        <v>10347</v>
      </c>
      <c r="AX290" t="s">
        <v>223</v>
      </c>
      <c r="BA290" s="57">
        <v>46237.5</v>
      </c>
      <c r="BB290" t="s">
        <v>10088</v>
      </c>
      <c r="BF290" s="6" t="e">
        <f t="shared" si="12"/>
        <v>#NUM!</v>
      </c>
      <c r="BG290" t="e">
        <f t="shared" si="13"/>
        <v>#NUM!</v>
      </c>
      <c r="BH290" t="e">
        <f t="shared" si="14"/>
        <v>#NUM!</v>
      </c>
      <c r="BI290" t="e">
        <f>VLOOKUP(H290,Sheet2!$A$1:$B$270,2,FALSE)</f>
        <v>#N/A</v>
      </c>
    </row>
    <row r="291" spans="1:61">
      <c r="A291">
        <v>290</v>
      </c>
      <c r="B291">
        <v>1002506038</v>
      </c>
      <c r="C291">
        <v>3</v>
      </c>
      <c r="D291" t="s">
        <v>45</v>
      </c>
      <c r="E291">
        <v>5</v>
      </c>
      <c r="F291" t="s">
        <v>211</v>
      </c>
      <c r="G291" t="s">
        <v>112</v>
      </c>
      <c r="H291" t="s">
        <v>244</v>
      </c>
      <c r="I291" t="s">
        <v>213</v>
      </c>
      <c r="J291" t="s">
        <v>214</v>
      </c>
      <c r="K291" t="s">
        <v>149</v>
      </c>
      <c r="M291" t="s">
        <v>76</v>
      </c>
      <c r="N291" t="s">
        <v>216</v>
      </c>
      <c r="O291" s="57">
        <v>46237.545381944445</v>
      </c>
      <c r="P291" s="57">
        <v>46237.881643518522</v>
      </c>
      <c r="Q291">
        <v>69356809</v>
      </c>
      <c r="S291">
        <v>172605804076</v>
      </c>
      <c r="T291" t="s">
        <v>1851</v>
      </c>
      <c r="U291" t="s">
        <v>1852</v>
      </c>
      <c r="V291" t="s">
        <v>1853</v>
      </c>
      <c r="Z291">
        <v>116.1636649</v>
      </c>
      <c r="AA291">
        <v>-8.5731260999999996</v>
      </c>
      <c r="AB291" t="s">
        <v>1854</v>
      </c>
      <c r="AC291" t="s">
        <v>290</v>
      </c>
      <c r="AL291" t="s">
        <v>218</v>
      </c>
      <c r="AM291" t="s">
        <v>1855</v>
      </c>
      <c r="AN291" t="s">
        <v>6</v>
      </c>
      <c r="AO291" s="57">
        <v>46089.549050925925</v>
      </c>
      <c r="AR291" t="s">
        <v>219</v>
      </c>
      <c r="AS291" t="s">
        <v>244</v>
      </c>
      <c r="AT291" t="s">
        <v>231</v>
      </c>
      <c r="AU291">
        <v>20260803</v>
      </c>
      <c r="AV291" t="s">
        <v>222</v>
      </c>
      <c r="AW291" t="s">
        <v>591</v>
      </c>
      <c r="AX291" t="s">
        <v>223</v>
      </c>
      <c r="BA291" s="57">
        <v>46237.291666666664</v>
      </c>
      <c r="BB291" t="s">
        <v>1855</v>
      </c>
      <c r="BC291">
        <v>2026</v>
      </c>
      <c r="BD291">
        <v>8</v>
      </c>
      <c r="BE291">
        <v>3</v>
      </c>
      <c r="BF291" s="6">
        <f t="shared" si="12"/>
        <v>46237</v>
      </c>
      <c r="BG291">
        <f t="shared" si="13"/>
        <v>-0.29166666666424135</v>
      </c>
      <c r="BH291" t="str">
        <f t="shared" si="14"/>
        <v>COMPLY</v>
      </c>
      <c r="BI291" t="str">
        <f>VLOOKUP(H291,Sheet2!$A$1:$B$270,2,FALSE)</f>
        <v>MATARAM</v>
      </c>
    </row>
    <row r="292" spans="1:61">
      <c r="A292">
        <v>291</v>
      </c>
      <c r="B292">
        <v>1002504505</v>
      </c>
      <c r="C292">
        <v>3</v>
      </c>
      <c r="D292" t="s">
        <v>55</v>
      </c>
      <c r="E292">
        <v>5</v>
      </c>
      <c r="F292" t="s">
        <v>228</v>
      </c>
      <c r="G292" t="s">
        <v>121</v>
      </c>
      <c r="H292" t="s">
        <v>284</v>
      </c>
      <c r="I292" t="s">
        <v>213</v>
      </c>
      <c r="J292" t="s">
        <v>214</v>
      </c>
      <c r="K292" t="s">
        <v>149</v>
      </c>
      <c r="L292" t="s">
        <v>215</v>
      </c>
      <c r="M292" t="s">
        <v>575</v>
      </c>
      <c r="N292" t="s">
        <v>216</v>
      </c>
      <c r="O292" s="57">
        <v>46235.511759259258</v>
      </c>
      <c r="P292" s="57">
        <v>46240.427870370368</v>
      </c>
      <c r="Q292">
        <v>69356710</v>
      </c>
      <c r="S292">
        <v>152437905567</v>
      </c>
      <c r="T292" t="s">
        <v>1856</v>
      </c>
      <c r="U292" t="s">
        <v>1857</v>
      </c>
      <c r="V292" t="s">
        <v>1858</v>
      </c>
      <c r="Z292">
        <v>113.146657124161</v>
      </c>
      <c r="AA292">
        <v>-6.9156510451016402</v>
      </c>
      <c r="AB292" t="s">
        <v>1859</v>
      </c>
      <c r="AC292" t="s">
        <v>217</v>
      </c>
      <c r="AL292" t="s">
        <v>218</v>
      </c>
      <c r="AM292" t="s">
        <v>1860</v>
      </c>
      <c r="AN292" t="s">
        <v>6</v>
      </c>
      <c r="AO292" s="57">
        <v>46030.517465277779</v>
      </c>
      <c r="AP292" s="57">
        <v>46236.541666666664</v>
      </c>
      <c r="AQ292" t="s">
        <v>248</v>
      </c>
      <c r="AR292" t="s">
        <v>14</v>
      </c>
      <c r="AS292" t="s">
        <v>284</v>
      </c>
      <c r="AT292" t="s">
        <v>221</v>
      </c>
      <c r="AV292" t="s">
        <v>1861</v>
      </c>
      <c r="AW292" t="s">
        <v>979</v>
      </c>
      <c r="AX292" t="s">
        <v>223</v>
      </c>
      <c r="BA292" s="57">
        <v>46236.541666666664</v>
      </c>
      <c r="BB292" t="s">
        <v>1860</v>
      </c>
      <c r="BF292" s="6" t="e">
        <f t="shared" si="12"/>
        <v>#NUM!</v>
      </c>
      <c r="BG292" t="e">
        <f t="shared" si="13"/>
        <v>#NUM!</v>
      </c>
      <c r="BH292" t="e">
        <f t="shared" si="14"/>
        <v>#NUM!</v>
      </c>
      <c r="BI292" t="str">
        <f>VLOOKUP(H292,Sheet2!$A$1:$B$270,2,FALSE)</f>
        <v>MADURA</v>
      </c>
    </row>
    <row r="293" spans="1:61">
      <c r="A293">
        <v>292</v>
      </c>
      <c r="B293">
        <v>1002507307</v>
      </c>
      <c r="C293">
        <v>3</v>
      </c>
      <c r="D293" t="s">
        <v>59</v>
      </c>
      <c r="E293">
        <v>4</v>
      </c>
      <c r="F293" t="s">
        <v>243</v>
      </c>
      <c r="G293" t="s">
        <v>261</v>
      </c>
      <c r="H293" t="s">
        <v>262</v>
      </c>
      <c r="I293" t="s">
        <v>213</v>
      </c>
      <c r="J293" t="s">
        <v>214</v>
      </c>
      <c r="K293" t="s">
        <v>149</v>
      </c>
      <c r="M293" t="s">
        <v>236</v>
      </c>
      <c r="N293" t="s">
        <v>216</v>
      </c>
      <c r="O293" s="57">
        <v>46238.42696759259</v>
      </c>
      <c r="P293" s="57">
        <v>46242.084050925929</v>
      </c>
      <c r="Q293">
        <v>69358049</v>
      </c>
      <c r="S293">
        <v>141373127378</v>
      </c>
      <c r="T293" t="s">
        <v>1862</v>
      </c>
      <c r="U293" t="s">
        <v>1863</v>
      </c>
      <c r="Z293">
        <v>109.926529968709</v>
      </c>
      <c r="AA293">
        <v>-7.2733716078933801</v>
      </c>
      <c r="AB293" t="s">
        <v>1864</v>
      </c>
      <c r="AC293" t="s">
        <v>291</v>
      </c>
      <c r="AO293" s="57">
        <v>46120.434398148151</v>
      </c>
      <c r="AR293" t="s">
        <v>312</v>
      </c>
      <c r="AS293" t="s">
        <v>262</v>
      </c>
      <c r="AT293" t="s">
        <v>231</v>
      </c>
      <c r="AV293" t="s">
        <v>904</v>
      </c>
      <c r="AW293" t="s">
        <v>561</v>
      </c>
      <c r="AX293" t="s">
        <v>223</v>
      </c>
      <c r="AZ293" t="s">
        <v>904</v>
      </c>
      <c r="BF293" s="6" t="e">
        <f t="shared" si="12"/>
        <v>#NUM!</v>
      </c>
      <c r="BG293" t="e">
        <f t="shared" si="13"/>
        <v>#NUM!</v>
      </c>
      <c r="BH293" t="e">
        <f t="shared" si="14"/>
        <v>#NUM!</v>
      </c>
      <c r="BI293" t="e">
        <f>VLOOKUP(H293,Sheet2!$A$1:$B$270,2,FALSE)</f>
        <v>#N/A</v>
      </c>
    </row>
    <row r="294" spans="1:61">
      <c r="A294">
        <v>293</v>
      </c>
      <c r="B294">
        <v>1002524351</v>
      </c>
      <c r="C294">
        <v>3</v>
      </c>
      <c r="D294" t="s">
        <v>55</v>
      </c>
      <c r="E294">
        <v>5</v>
      </c>
      <c r="F294" t="s">
        <v>313</v>
      </c>
      <c r="G294" t="s">
        <v>128</v>
      </c>
      <c r="H294" t="s">
        <v>428</v>
      </c>
      <c r="I294" t="s">
        <v>10039</v>
      </c>
      <c r="J294" t="s">
        <v>214</v>
      </c>
      <c r="K294" t="s">
        <v>149</v>
      </c>
      <c r="M294" t="s">
        <v>76</v>
      </c>
      <c r="N294" t="s">
        <v>10348</v>
      </c>
      <c r="O294" s="57">
        <v>46247.577337962961</v>
      </c>
      <c r="P294" s="57">
        <v>46248.5546875</v>
      </c>
      <c r="Q294">
        <v>69131670</v>
      </c>
      <c r="S294">
        <v>152301273616</v>
      </c>
      <c r="T294" t="s">
        <v>10349</v>
      </c>
      <c r="U294" t="s">
        <v>10350</v>
      </c>
      <c r="V294" t="s">
        <v>10351</v>
      </c>
      <c r="Z294">
        <v>112.7414582</v>
      </c>
      <c r="AA294">
        <v>-7.2789954999999997</v>
      </c>
      <c r="AB294" t="s">
        <v>10352</v>
      </c>
      <c r="AC294" t="s">
        <v>291</v>
      </c>
      <c r="AL294" t="s">
        <v>218</v>
      </c>
      <c r="AM294" t="s">
        <v>10353</v>
      </c>
      <c r="AN294" t="s">
        <v>6</v>
      </c>
      <c r="AO294" t="s">
        <v>9033</v>
      </c>
      <c r="AQ294" t="s">
        <v>248</v>
      </c>
      <c r="AR294" t="s">
        <v>219</v>
      </c>
      <c r="AS294" t="s">
        <v>428</v>
      </c>
      <c r="AT294" t="s">
        <v>231</v>
      </c>
      <c r="AU294">
        <v>20260814</v>
      </c>
      <c r="AV294" t="s">
        <v>222</v>
      </c>
      <c r="AW294" t="s">
        <v>10181</v>
      </c>
      <c r="AX294" t="s">
        <v>223</v>
      </c>
      <c r="BA294" s="57">
        <v>46247.5</v>
      </c>
      <c r="BB294" t="s">
        <v>10353</v>
      </c>
      <c r="BC294">
        <v>2026</v>
      </c>
      <c r="BD294">
        <v>8</v>
      </c>
      <c r="BE294">
        <v>14</v>
      </c>
      <c r="BF294" s="6">
        <f t="shared" si="12"/>
        <v>46248</v>
      </c>
      <c r="BG294">
        <f t="shared" si="13"/>
        <v>0.5</v>
      </c>
      <c r="BH294" t="str">
        <f t="shared" si="14"/>
        <v>COMPLY</v>
      </c>
      <c r="BI294" t="str">
        <f>VLOOKUP(H294,Sheet2!$A$1:$B$270,2,FALSE)</f>
        <v>SURABAYA UTARA</v>
      </c>
    </row>
    <row r="295" spans="1:61">
      <c r="A295">
        <v>294</v>
      </c>
      <c r="B295">
        <v>1002514804</v>
      </c>
      <c r="C295">
        <v>3</v>
      </c>
      <c r="D295" t="s">
        <v>42</v>
      </c>
      <c r="E295">
        <v>5</v>
      </c>
      <c r="F295" t="s">
        <v>233</v>
      </c>
      <c r="G295" t="s">
        <v>101</v>
      </c>
      <c r="H295" t="s">
        <v>390</v>
      </c>
      <c r="I295" t="s">
        <v>213</v>
      </c>
      <c r="J295" t="s">
        <v>214</v>
      </c>
      <c r="K295" t="s">
        <v>149</v>
      </c>
      <c r="M295" t="s">
        <v>76</v>
      </c>
      <c r="N295" t="s">
        <v>216</v>
      </c>
      <c r="O295" s="57">
        <v>46241.596261574072</v>
      </c>
      <c r="P295" s="57">
        <v>46242.83902777778</v>
      </c>
      <c r="Q295">
        <v>69360870</v>
      </c>
      <c r="S295">
        <v>152317261828</v>
      </c>
      <c r="T295" t="s">
        <v>4452</v>
      </c>
      <c r="U295" t="s">
        <v>4453</v>
      </c>
      <c r="V295" t="s">
        <v>4784</v>
      </c>
      <c r="Z295">
        <v>112.73942409999999</v>
      </c>
      <c r="AA295">
        <v>-7.4124081000000004</v>
      </c>
      <c r="AB295" t="s">
        <v>4455</v>
      </c>
      <c r="AC295" t="s">
        <v>230</v>
      </c>
      <c r="AL295" t="s">
        <v>218</v>
      </c>
      <c r="AM295" t="s">
        <v>4785</v>
      </c>
      <c r="AN295" t="s">
        <v>6</v>
      </c>
      <c r="AO295" s="57">
        <v>46211.601087962961</v>
      </c>
      <c r="AP295" s="57">
        <v>46242.541666666664</v>
      </c>
      <c r="AR295" t="s">
        <v>219</v>
      </c>
      <c r="AS295" t="s">
        <v>390</v>
      </c>
      <c r="AT295" t="s">
        <v>231</v>
      </c>
      <c r="AU295">
        <v>20260808</v>
      </c>
      <c r="AV295" t="s">
        <v>222</v>
      </c>
      <c r="AW295" t="s">
        <v>561</v>
      </c>
      <c r="AX295" t="s">
        <v>223</v>
      </c>
      <c r="BA295" s="57">
        <v>46242.541666666664</v>
      </c>
      <c r="BB295" t="s">
        <v>4785</v>
      </c>
      <c r="BC295">
        <v>2026</v>
      </c>
      <c r="BD295">
        <v>8</v>
      </c>
      <c r="BE295">
        <v>8</v>
      </c>
      <c r="BF295" s="6">
        <f t="shared" si="12"/>
        <v>46242</v>
      </c>
      <c r="BG295">
        <f t="shared" si="13"/>
        <v>-0.54166666666424135</v>
      </c>
      <c r="BH295" t="str">
        <f t="shared" si="14"/>
        <v>COMPLY</v>
      </c>
      <c r="BI295" t="str">
        <f>VLOOKUP(H295,Sheet2!$A$1:$B$270,2,FALSE)</f>
        <v>SIDOARJO</v>
      </c>
    </row>
    <row r="296" spans="1:61">
      <c r="A296">
        <v>295</v>
      </c>
      <c r="B296">
        <v>1002507588</v>
      </c>
      <c r="C296">
        <v>3</v>
      </c>
      <c r="D296" t="s">
        <v>42</v>
      </c>
      <c r="E296">
        <v>5</v>
      </c>
      <c r="F296" t="s">
        <v>233</v>
      </c>
      <c r="G296" t="s">
        <v>103</v>
      </c>
      <c r="H296" t="s">
        <v>401</v>
      </c>
      <c r="I296" t="s">
        <v>213</v>
      </c>
      <c r="J296" t="s">
        <v>214</v>
      </c>
      <c r="K296" t="s">
        <v>149</v>
      </c>
      <c r="M296" t="s">
        <v>76</v>
      </c>
      <c r="N296" t="s">
        <v>216</v>
      </c>
      <c r="O296" s="57">
        <v>46238.457858796297</v>
      </c>
      <c r="P296" s="57">
        <v>46238.64271990741</v>
      </c>
      <c r="Q296">
        <v>69358105</v>
      </c>
      <c r="S296">
        <v>152318240368</v>
      </c>
      <c r="T296" t="s">
        <v>1865</v>
      </c>
      <c r="U296" t="s">
        <v>1518</v>
      </c>
      <c r="V296" t="s">
        <v>1866</v>
      </c>
      <c r="Z296">
        <v>112.2322135</v>
      </c>
      <c r="AA296">
        <v>-7.5205311000000004</v>
      </c>
      <c r="AB296" t="s">
        <v>1867</v>
      </c>
      <c r="AC296" t="s">
        <v>230</v>
      </c>
      <c r="AL296" t="s">
        <v>218</v>
      </c>
      <c r="AM296" t="s">
        <v>1868</v>
      </c>
      <c r="AN296" t="s">
        <v>6</v>
      </c>
      <c r="AO296" s="57">
        <v>46120.465902777774</v>
      </c>
      <c r="AP296" s="57">
        <v>46239.333333333336</v>
      </c>
      <c r="AR296" t="s">
        <v>219</v>
      </c>
      <c r="AS296" t="s">
        <v>401</v>
      </c>
      <c r="AT296" t="s">
        <v>231</v>
      </c>
      <c r="AU296">
        <v>20260804</v>
      </c>
      <c r="AV296" t="s">
        <v>222</v>
      </c>
      <c r="AW296" t="s">
        <v>561</v>
      </c>
      <c r="AX296" t="s">
        <v>223</v>
      </c>
      <c r="BA296" s="57">
        <v>46239.333333333336</v>
      </c>
      <c r="BB296" t="s">
        <v>1868</v>
      </c>
      <c r="BC296">
        <v>2026</v>
      </c>
      <c r="BD296">
        <v>8</v>
      </c>
      <c r="BE296">
        <v>4</v>
      </c>
      <c r="BF296" s="6">
        <f t="shared" si="12"/>
        <v>46238</v>
      </c>
      <c r="BG296">
        <f t="shared" si="13"/>
        <v>-1.3333333333357587</v>
      </c>
      <c r="BH296" t="str">
        <f t="shared" si="14"/>
        <v>COMPLY</v>
      </c>
      <c r="BI296" t="str">
        <f>VLOOKUP(H296,Sheet2!$A$1:$B$270,2,FALSE)</f>
        <v>MOJOKERTO</v>
      </c>
    </row>
    <row r="297" spans="1:61">
      <c r="A297">
        <v>296</v>
      </c>
      <c r="B297">
        <v>1002529597</v>
      </c>
      <c r="C297">
        <v>3</v>
      </c>
      <c r="D297" t="s">
        <v>45</v>
      </c>
      <c r="E297">
        <v>5</v>
      </c>
      <c r="F297" t="s">
        <v>211</v>
      </c>
      <c r="G297" t="s">
        <v>116</v>
      </c>
      <c r="H297" t="s">
        <v>359</v>
      </c>
      <c r="I297" t="s">
        <v>213</v>
      </c>
      <c r="J297" t="s">
        <v>214</v>
      </c>
      <c r="K297" t="s">
        <v>149</v>
      </c>
      <c r="L297" t="s">
        <v>215</v>
      </c>
      <c r="M297" t="s">
        <v>76</v>
      </c>
      <c r="N297" t="s">
        <v>216</v>
      </c>
      <c r="O297" s="57">
        <v>46250.53261574074</v>
      </c>
      <c r="P297" s="57">
        <v>46251.567673611113</v>
      </c>
      <c r="Q297">
        <v>69367478</v>
      </c>
      <c r="S297">
        <v>172620205045</v>
      </c>
      <c r="T297" t="s">
        <v>10354</v>
      </c>
      <c r="U297" t="s">
        <v>10355</v>
      </c>
      <c r="V297" t="s">
        <v>10356</v>
      </c>
      <c r="Z297">
        <v>116.48018695414</v>
      </c>
      <c r="AA297">
        <v>-8.6257967192345202</v>
      </c>
      <c r="AB297" t="s">
        <v>10357</v>
      </c>
      <c r="AC297" t="s">
        <v>217</v>
      </c>
      <c r="AL297" t="s">
        <v>218</v>
      </c>
      <c r="AM297" t="s">
        <v>10358</v>
      </c>
      <c r="AN297" t="s">
        <v>6</v>
      </c>
      <c r="AO297" t="s">
        <v>10359</v>
      </c>
      <c r="AP297" s="57">
        <v>46252.625</v>
      </c>
      <c r="AR297" t="s">
        <v>219</v>
      </c>
      <c r="AS297" t="s">
        <v>359</v>
      </c>
      <c r="AT297" t="s">
        <v>231</v>
      </c>
      <c r="AU297">
        <v>20260817</v>
      </c>
      <c r="AV297" t="s">
        <v>222</v>
      </c>
      <c r="AW297" t="s">
        <v>1021</v>
      </c>
      <c r="AX297" t="s">
        <v>223</v>
      </c>
      <c r="BA297" s="57">
        <v>46252.625</v>
      </c>
      <c r="BB297" t="s">
        <v>10358</v>
      </c>
      <c r="BC297">
        <v>2026</v>
      </c>
      <c r="BD297">
        <v>8</v>
      </c>
      <c r="BE297">
        <v>17</v>
      </c>
      <c r="BF297" s="6">
        <f t="shared" si="12"/>
        <v>46251</v>
      </c>
      <c r="BG297">
        <f t="shared" si="13"/>
        <v>-1.625</v>
      </c>
      <c r="BH297" t="str">
        <f t="shared" si="14"/>
        <v>COMPLY</v>
      </c>
      <c r="BI297" t="str">
        <f>VLOOKUP(H297,Sheet2!$A$1:$B$270,2,FALSE)</f>
        <v>SELONG</v>
      </c>
    </row>
    <row r="298" spans="1:61">
      <c r="A298">
        <v>297</v>
      </c>
      <c r="B298">
        <v>1002527973</v>
      </c>
      <c r="C298">
        <v>3</v>
      </c>
      <c r="D298" t="s">
        <v>49</v>
      </c>
      <c r="E298">
        <v>4</v>
      </c>
      <c r="F298" t="s">
        <v>252</v>
      </c>
      <c r="G298" t="s">
        <v>553</v>
      </c>
      <c r="H298" t="s">
        <v>968</v>
      </c>
      <c r="I298" t="s">
        <v>213</v>
      </c>
      <c r="J298" t="s">
        <v>214</v>
      </c>
      <c r="K298" t="s">
        <v>149</v>
      </c>
      <c r="L298" t="s">
        <v>215</v>
      </c>
      <c r="M298" t="s">
        <v>76</v>
      </c>
      <c r="N298" t="s">
        <v>216</v>
      </c>
      <c r="O298" s="57">
        <v>46249.4534375</v>
      </c>
      <c r="P298" s="57">
        <v>46250.564780092594</v>
      </c>
      <c r="Q298">
        <v>69366698</v>
      </c>
      <c r="S298">
        <v>146284106938</v>
      </c>
      <c r="T298" t="s">
        <v>10360</v>
      </c>
      <c r="U298" t="s">
        <v>10361</v>
      </c>
      <c r="V298" t="s">
        <v>10362</v>
      </c>
      <c r="Z298">
        <v>109.007748500631</v>
      </c>
      <c r="AA298">
        <v>-7.0123112490177597</v>
      </c>
      <c r="AB298" t="s">
        <v>10363</v>
      </c>
      <c r="AC298" t="s">
        <v>217</v>
      </c>
      <c r="AL298" t="s">
        <v>218</v>
      </c>
      <c r="AM298" t="s">
        <v>10364</v>
      </c>
      <c r="AN298" t="s">
        <v>6</v>
      </c>
      <c r="AO298" t="s">
        <v>9834</v>
      </c>
      <c r="AP298" s="57">
        <v>46252.333333333336</v>
      </c>
      <c r="AR298" t="s">
        <v>219</v>
      </c>
      <c r="AS298" t="s">
        <v>968</v>
      </c>
      <c r="AT298" t="s">
        <v>231</v>
      </c>
      <c r="AU298">
        <v>20260816</v>
      </c>
      <c r="AV298" t="s">
        <v>222</v>
      </c>
      <c r="AW298" t="s">
        <v>938</v>
      </c>
      <c r="AX298" t="s">
        <v>223</v>
      </c>
      <c r="BA298" s="57">
        <v>46252.333333333336</v>
      </c>
      <c r="BB298" t="s">
        <v>10364</v>
      </c>
      <c r="BC298">
        <v>2026</v>
      </c>
      <c r="BD298">
        <v>8</v>
      </c>
      <c r="BE298">
        <v>16</v>
      </c>
      <c r="BF298" s="6">
        <f t="shared" si="12"/>
        <v>46250</v>
      </c>
      <c r="BG298">
        <f t="shared" si="13"/>
        <v>-2.3333333333357587</v>
      </c>
      <c r="BH298" t="str">
        <f t="shared" si="14"/>
        <v>COMPLY</v>
      </c>
      <c r="BI298" t="e">
        <f>VLOOKUP(H298,Sheet2!$A$1:$B$270,2,FALSE)</f>
        <v>#N/A</v>
      </c>
    </row>
    <row r="299" spans="1:61">
      <c r="A299">
        <v>298</v>
      </c>
      <c r="B299">
        <v>1002530701</v>
      </c>
      <c r="C299">
        <v>3</v>
      </c>
      <c r="D299" t="s">
        <v>38</v>
      </c>
      <c r="E299">
        <v>5</v>
      </c>
      <c r="F299" t="s">
        <v>90</v>
      </c>
      <c r="G299" t="s">
        <v>90</v>
      </c>
      <c r="H299" t="s">
        <v>392</v>
      </c>
      <c r="I299" t="s">
        <v>213</v>
      </c>
      <c r="J299" t="s">
        <v>214</v>
      </c>
      <c r="K299" t="s">
        <v>149</v>
      </c>
      <c r="L299" t="s">
        <v>215</v>
      </c>
      <c r="M299" t="s">
        <v>225</v>
      </c>
      <c r="N299" t="s">
        <v>216</v>
      </c>
      <c r="O299" s="57">
        <v>46251.487453703703</v>
      </c>
      <c r="P299" s="57">
        <v>46252.338113425925</v>
      </c>
      <c r="Q299">
        <v>69367978</v>
      </c>
      <c r="S299">
        <v>152626204674</v>
      </c>
      <c r="T299" t="s">
        <v>10365</v>
      </c>
      <c r="U299" t="s">
        <v>10366</v>
      </c>
      <c r="V299" t="s">
        <v>10367</v>
      </c>
      <c r="Z299">
        <v>112.03375495970199</v>
      </c>
      <c r="AA299">
        <v>-7.9514891111655999</v>
      </c>
      <c r="AB299" t="s">
        <v>10368</v>
      </c>
      <c r="AC299" t="s">
        <v>217</v>
      </c>
      <c r="AL299" t="s">
        <v>218</v>
      </c>
      <c r="AM299" t="s">
        <v>10369</v>
      </c>
      <c r="AN299" t="s">
        <v>6</v>
      </c>
      <c r="AO299" t="s">
        <v>10251</v>
      </c>
      <c r="AP299" s="57">
        <v>46252.333333333336</v>
      </c>
      <c r="AR299" t="s">
        <v>18</v>
      </c>
      <c r="AS299" t="s">
        <v>392</v>
      </c>
      <c r="AT299" t="s">
        <v>231</v>
      </c>
      <c r="AV299" t="s">
        <v>227</v>
      </c>
      <c r="AW299" t="s">
        <v>1015</v>
      </c>
      <c r="AX299" t="s">
        <v>223</v>
      </c>
      <c r="BA299" s="57">
        <v>46252.333333333336</v>
      </c>
      <c r="BB299" t="s">
        <v>10369</v>
      </c>
      <c r="BF299" s="6" t="e">
        <f t="shared" si="12"/>
        <v>#NUM!</v>
      </c>
      <c r="BG299" t="e">
        <f t="shared" si="13"/>
        <v>#NUM!</v>
      </c>
      <c r="BH299" t="e">
        <f t="shared" si="14"/>
        <v>#NUM!</v>
      </c>
      <c r="BI299" t="str">
        <f>VLOOKUP(H299,Sheet2!$A$1:$B$270,2,FALSE)</f>
        <v>KEDIRI</v>
      </c>
    </row>
    <row r="300" spans="1:61">
      <c r="A300">
        <v>299</v>
      </c>
      <c r="B300">
        <v>1002522051</v>
      </c>
      <c r="C300">
        <v>3</v>
      </c>
      <c r="D300" t="s">
        <v>49</v>
      </c>
      <c r="E300">
        <v>4</v>
      </c>
      <c r="F300" t="s">
        <v>252</v>
      </c>
      <c r="G300" t="s">
        <v>553</v>
      </c>
      <c r="H300" t="s">
        <v>603</v>
      </c>
      <c r="I300" t="s">
        <v>213</v>
      </c>
      <c r="J300" t="s">
        <v>214</v>
      </c>
      <c r="K300" t="s">
        <v>149</v>
      </c>
      <c r="L300" t="s">
        <v>215</v>
      </c>
      <c r="M300" t="s">
        <v>76</v>
      </c>
      <c r="N300" t="s">
        <v>216</v>
      </c>
      <c r="O300" s="57">
        <v>46246.538842592592</v>
      </c>
      <c r="P300" s="57">
        <v>46247.579027777778</v>
      </c>
      <c r="Q300">
        <v>69364201</v>
      </c>
      <c r="S300">
        <v>142214105811</v>
      </c>
      <c r="T300" t="s">
        <v>8027</v>
      </c>
      <c r="U300" t="s">
        <v>8028</v>
      </c>
      <c r="V300" t="s">
        <v>8029</v>
      </c>
      <c r="Z300">
        <v>109.001121036708</v>
      </c>
      <c r="AA300">
        <v>-6.9571959035465101</v>
      </c>
      <c r="AB300" t="s">
        <v>8030</v>
      </c>
      <c r="AC300" t="s">
        <v>217</v>
      </c>
      <c r="AL300" t="s">
        <v>218</v>
      </c>
      <c r="AM300" t="s">
        <v>8031</v>
      </c>
      <c r="AN300" t="s">
        <v>6</v>
      </c>
      <c r="AO300" s="57">
        <v>46364.548622685186</v>
      </c>
      <c r="AP300" s="57">
        <v>46247.541666666664</v>
      </c>
      <c r="AR300" t="s">
        <v>219</v>
      </c>
      <c r="AS300" t="s">
        <v>603</v>
      </c>
      <c r="AT300" t="s">
        <v>231</v>
      </c>
      <c r="AU300">
        <v>20260813</v>
      </c>
      <c r="AV300" t="s">
        <v>222</v>
      </c>
      <c r="AW300" t="s">
        <v>1018</v>
      </c>
      <c r="AX300" t="s">
        <v>223</v>
      </c>
      <c r="BA300" s="57">
        <v>46247.541666666664</v>
      </c>
      <c r="BB300" t="s">
        <v>8031</v>
      </c>
      <c r="BC300">
        <v>2026</v>
      </c>
      <c r="BD300">
        <v>8</v>
      </c>
      <c r="BE300">
        <v>13</v>
      </c>
      <c r="BF300" s="6">
        <f t="shared" si="12"/>
        <v>46247</v>
      </c>
      <c r="BG300">
        <f t="shared" si="13"/>
        <v>-0.54166666666424135</v>
      </c>
      <c r="BH300" t="str">
        <f t="shared" si="14"/>
        <v>COMPLY</v>
      </c>
      <c r="BI300" t="e">
        <f>VLOOKUP(H300,Sheet2!$A$1:$B$270,2,FALSE)</f>
        <v>#N/A</v>
      </c>
    </row>
    <row r="301" spans="1:61">
      <c r="A301">
        <v>300</v>
      </c>
      <c r="B301">
        <v>1002506541</v>
      </c>
      <c r="C301">
        <v>3</v>
      </c>
      <c r="D301" t="s">
        <v>38</v>
      </c>
      <c r="E301">
        <v>5</v>
      </c>
      <c r="F301" t="s">
        <v>92</v>
      </c>
      <c r="G301" t="s">
        <v>97</v>
      </c>
      <c r="H301" t="s">
        <v>400</v>
      </c>
      <c r="I301" t="s">
        <v>213</v>
      </c>
      <c r="J301" t="s">
        <v>214</v>
      </c>
      <c r="K301" t="s">
        <v>149</v>
      </c>
      <c r="L301" t="s">
        <v>215</v>
      </c>
      <c r="M301" t="s">
        <v>933</v>
      </c>
      <c r="N301" t="s">
        <v>216</v>
      </c>
      <c r="O301" s="57">
        <v>46237.697187500002</v>
      </c>
      <c r="P301" s="57">
        <v>46239.363969907405</v>
      </c>
      <c r="Q301">
        <v>69357756</v>
      </c>
      <c r="S301">
        <v>152645203669</v>
      </c>
      <c r="T301" t="s">
        <v>1869</v>
      </c>
      <c r="U301" t="s">
        <v>1870</v>
      </c>
      <c r="V301" t="s">
        <v>1871</v>
      </c>
      <c r="Z301">
        <v>111.685762545891</v>
      </c>
      <c r="AA301">
        <v>-6.9184010071025304</v>
      </c>
      <c r="AB301" t="s">
        <v>1872</v>
      </c>
      <c r="AC301" t="s">
        <v>237</v>
      </c>
      <c r="AL301" t="s">
        <v>218</v>
      </c>
      <c r="AM301" t="s">
        <v>1630</v>
      </c>
      <c r="AN301" t="s">
        <v>6</v>
      </c>
      <c r="AO301" s="57">
        <v>46089.704780092594</v>
      </c>
      <c r="AP301" s="57">
        <v>46238.541666666664</v>
      </c>
      <c r="AQ301" t="s">
        <v>248</v>
      </c>
      <c r="AR301" t="s">
        <v>12</v>
      </c>
      <c r="AS301" t="s">
        <v>400</v>
      </c>
      <c r="AT301" t="s">
        <v>231</v>
      </c>
      <c r="AV301" t="s">
        <v>917</v>
      </c>
      <c r="AW301" t="s">
        <v>1014</v>
      </c>
      <c r="AX301" t="s">
        <v>223</v>
      </c>
      <c r="BA301" s="57">
        <v>46238.541666666664</v>
      </c>
      <c r="BB301" t="s">
        <v>1630</v>
      </c>
      <c r="BF301" s="6" t="e">
        <f t="shared" si="12"/>
        <v>#NUM!</v>
      </c>
      <c r="BG301" t="e">
        <f t="shared" si="13"/>
        <v>#NUM!</v>
      </c>
      <c r="BH301" t="e">
        <f t="shared" si="14"/>
        <v>#NUM!</v>
      </c>
      <c r="BI301" t="str">
        <f>VLOOKUP(H301,Sheet2!$A$1:$B$270,2,FALSE)</f>
        <v>BOJONEGORO</v>
      </c>
    </row>
    <row r="302" spans="1:61">
      <c r="A302">
        <v>301</v>
      </c>
      <c r="B302">
        <v>1002523382</v>
      </c>
      <c r="C302">
        <v>3</v>
      </c>
      <c r="D302" t="s">
        <v>55</v>
      </c>
      <c r="E302">
        <v>5</v>
      </c>
      <c r="F302" t="s">
        <v>313</v>
      </c>
      <c r="G302" t="s">
        <v>126</v>
      </c>
      <c r="H302" t="s">
        <v>314</v>
      </c>
      <c r="I302" t="s">
        <v>9791</v>
      </c>
      <c r="J302" t="s">
        <v>214</v>
      </c>
      <c r="K302" t="s">
        <v>149</v>
      </c>
      <c r="M302" t="s">
        <v>76</v>
      </c>
      <c r="N302" t="s">
        <v>9792</v>
      </c>
      <c r="O302" s="57">
        <v>46247.377847222226</v>
      </c>
      <c r="P302" s="57">
        <v>46248.348252314812</v>
      </c>
      <c r="Q302">
        <v>69232660</v>
      </c>
      <c r="S302">
        <v>152320246268</v>
      </c>
      <c r="T302" t="s">
        <v>10370</v>
      </c>
      <c r="U302" t="s">
        <v>10371</v>
      </c>
      <c r="V302" t="s">
        <v>10372</v>
      </c>
      <c r="Z302">
        <v>112.761297767682</v>
      </c>
      <c r="AA302">
        <v>-7.2990502337794796</v>
      </c>
      <c r="AB302" t="s">
        <v>10373</v>
      </c>
      <c r="AC302" t="s">
        <v>226</v>
      </c>
      <c r="AL302" t="s">
        <v>218</v>
      </c>
      <c r="AM302" t="s">
        <v>10373</v>
      </c>
      <c r="AN302" t="s">
        <v>6</v>
      </c>
      <c r="AO302" t="s">
        <v>8921</v>
      </c>
      <c r="AR302" t="s">
        <v>219</v>
      </c>
      <c r="AS302" t="s">
        <v>314</v>
      </c>
      <c r="AT302" t="s">
        <v>231</v>
      </c>
      <c r="AU302">
        <v>20260814</v>
      </c>
      <c r="AV302" t="s">
        <v>222</v>
      </c>
      <c r="AW302" t="s">
        <v>1081</v>
      </c>
      <c r="AX302" t="s">
        <v>223</v>
      </c>
      <c r="BA302" s="57">
        <v>46247.520833333336</v>
      </c>
      <c r="BB302" t="s">
        <v>10373</v>
      </c>
      <c r="BC302">
        <v>2026</v>
      </c>
      <c r="BD302">
        <v>8</v>
      </c>
      <c r="BE302">
        <v>14</v>
      </c>
      <c r="BF302" s="6">
        <f t="shared" si="12"/>
        <v>46248</v>
      </c>
      <c r="BG302">
        <f t="shared" si="13"/>
        <v>0.47916666666424135</v>
      </c>
      <c r="BH302" t="str">
        <f t="shared" si="14"/>
        <v>COMPLY</v>
      </c>
      <c r="BI302" t="str">
        <f>VLOOKUP(H302,Sheet2!$A$1:$B$270,2,FALSE)</f>
        <v>SURABAYA SELATAN</v>
      </c>
    </row>
    <row r="303" spans="1:61">
      <c r="A303">
        <v>302</v>
      </c>
      <c r="B303">
        <v>1002511805</v>
      </c>
      <c r="C303">
        <v>3</v>
      </c>
      <c r="D303" t="s">
        <v>59</v>
      </c>
      <c r="E303">
        <v>4</v>
      </c>
      <c r="F303" t="s">
        <v>567</v>
      </c>
      <c r="G303" t="s">
        <v>609</v>
      </c>
      <c r="H303" t="s">
        <v>956</v>
      </c>
      <c r="I303" t="s">
        <v>9791</v>
      </c>
      <c r="J303" t="s">
        <v>214</v>
      </c>
      <c r="K303" t="s">
        <v>149</v>
      </c>
      <c r="M303" t="s">
        <v>76</v>
      </c>
      <c r="N303" t="s">
        <v>9792</v>
      </c>
      <c r="O303" s="57">
        <v>46240.438171296293</v>
      </c>
      <c r="P303" s="57">
        <v>46240.496620370373</v>
      </c>
      <c r="Q303">
        <v>69357732</v>
      </c>
      <c r="R303">
        <v>2745064044</v>
      </c>
      <c r="S303">
        <v>143132123224</v>
      </c>
      <c r="T303" t="s">
        <v>10342</v>
      </c>
      <c r="U303" t="s">
        <v>9726</v>
      </c>
      <c r="V303" t="s">
        <v>10374</v>
      </c>
      <c r="Z303">
        <v>110.402129542328</v>
      </c>
      <c r="AA303">
        <v>-7.8089546451873701</v>
      </c>
      <c r="AB303" t="s">
        <v>10375</v>
      </c>
      <c r="AC303" t="s">
        <v>226</v>
      </c>
      <c r="AL303" t="s">
        <v>218</v>
      </c>
      <c r="AM303" t="s">
        <v>10088</v>
      </c>
      <c r="AN303" t="s">
        <v>6</v>
      </c>
      <c r="AO303" s="57">
        <v>46181.444374999999</v>
      </c>
      <c r="AR303" t="s">
        <v>219</v>
      </c>
      <c r="AS303" t="s">
        <v>956</v>
      </c>
      <c r="AT303" t="s">
        <v>231</v>
      </c>
      <c r="AU303">
        <v>20260806</v>
      </c>
      <c r="AV303" t="s">
        <v>222</v>
      </c>
      <c r="AW303" t="s">
        <v>10376</v>
      </c>
      <c r="AX303" t="s">
        <v>223</v>
      </c>
      <c r="BA303" s="57">
        <v>25569.291666666668</v>
      </c>
      <c r="BB303" t="s">
        <v>10088</v>
      </c>
      <c r="BC303">
        <v>2026</v>
      </c>
      <c r="BD303">
        <v>8</v>
      </c>
      <c r="BE303">
        <v>6</v>
      </c>
      <c r="BF303" s="6">
        <f t="shared" si="12"/>
        <v>46240</v>
      </c>
      <c r="BG303">
        <f t="shared" si="13"/>
        <v>20670.708333333332</v>
      </c>
      <c r="BH303" t="str">
        <f t="shared" si="14"/>
        <v>NOT COMPLY</v>
      </c>
      <c r="BI303" t="e">
        <f>VLOOKUP(H303,Sheet2!$A$1:$B$270,2,FALSE)</f>
        <v>#N/A</v>
      </c>
    </row>
    <row r="304" spans="1:61">
      <c r="A304">
        <v>303</v>
      </c>
      <c r="B304">
        <v>1002505565</v>
      </c>
      <c r="C304">
        <v>3</v>
      </c>
      <c r="D304" t="s">
        <v>42</v>
      </c>
      <c r="E304">
        <v>5</v>
      </c>
      <c r="F304" t="s">
        <v>106</v>
      </c>
      <c r="G304" t="s">
        <v>104</v>
      </c>
      <c r="H304" t="s">
        <v>507</v>
      </c>
      <c r="I304" t="s">
        <v>213</v>
      </c>
      <c r="J304" t="s">
        <v>214</v>
      </c>
      <c r="K304" t="s">
        <v>149</v>
      </c>
      <c r="M304" t="s">
        <v>76</v>
      </c>
      <c r="N304" t="s">
        <v>216</v>
      </c>
      <c r="O304" s="57">
        <v>46237.376701388886</v>
      </c>
      <c r="P304" s="57">
        <v>46239.012326388889</v>
      </c>
      <c r="Q304">
        <v>69357196</v>
      </c>
      <c r="S304">
        <v>152542208040</v>
      </c>
      <c r="T304" t="s">
        <v>1873</v>
      </c>
      <c r="U304" t="s">
        <v>1874</v>
      </c>
      <c r="V304" t="s">
        <v>1875</v>
      </c>
      <c r="Z304">
        <v>112.9506734</v>
      </c>
      <c r="AA304">
        <v>-8.2702948000000003</v>
      </c>
      <c r="AB304" t="s">
        <v>1876</v>
      </c>
      <c r="AC304" t="s">
        <v>230</v>
      </c>
      <c r="AL304" t="s">
        <v>218</v>
      </c>
      <c r="AM304" t="s">
        <v>1877</v>
      </c>
      <c r="AN304" t="s">
        <v>6</v>
      </c>
      <c r="AO304" s="57">
        <v>46089.392812500002</v>
      </c>
      <c r="AP304" s="57">
        <v>46238.333333333336</v>
      </c>
      <c r="AR304" t="s">
        <v>219</v>
      </c>
      <c r="AS304" t="s">
        <v>507</v>
      </c>
      <c r="AT304" t="s">
        <v>221</v>
      </c>
      <c r="AU304">
        <v>20260805</v>
      </c>
      <c r="AV304" t="s">
        <v>222</v>
      </c>
      <c r="AW304" t="s">
        <v>561</v>
      </c>
      <c r="AX304" t="s">
        <v>223</v>
      </c>
      <c r="BA304" s="57">
        <v>46238.333333333336</v>
      </c>
      <c r="BB304" t="s">
        <v>1877</v>
      </c>
      <c r="BC304">
        <v>2026</v>
      </c>
      <c r="BD304">
        <v>8</v>
      </c>
      <c r="BE304">
        <v>5</v>
      </c>
      <c r="BF304" s="6">
        <f t="shared" si="12"/>
        <v>46239</v>
      </c>
      <c r="BG304">
        <f t="shared" si="13"/>
        <v>0.66666666666424135</v>
      </c>
      <c r="BH304" t="str">
        <f t="shared" si="14"/>
        <v>COMPLY</v>
      </c>
      <c r="BI304" t="str">
        <f>VLOOKUP(H304,Sheet2!$A$1:$B$270,2,FALSE)</f>
        <v>PROBOLINGGO</v>
      </c>
    </row>
    <row r="305" spans="1:61">
      <c r="A305">
        <v>304</v>
      </c>
      <c r="B305">
        <v>1002507800</v>
      </c>
      <c r="C305">
        <v>3</v>
      </c>
      <c r="D305" t="s">
        <v>59</v>
      </c>
      <c r="E305">
        <v>4</v>
      </c>
      <c r="F305" t="s">
        <v>243</v>
      </c>
      <c r="G305" t="s">
        <v>896</v>
      </c>
      <c r="H305" t="s">
        <v>897</v>
      </c>
      <c r="I305" t="s">
        <v>213</v>
      </c>
      <c r="J305" t="s">
        <v>214</v>
      </c>
      <c r="K305" t="s">
        <v>149</v>
      </c>
      <c r="M305" t="s">
        <v>1878</v>
      </c>
      <c r="N305" t="s">
        <v>216</v>
      </c>
      <c r="O305" s="57">
        <v>46238.484189814815</v>
      </c>
      <c r="P305" s="57">
        <v>46238.486157407409</v>
      </c>
      <c r="Q305">
        <v>69358162</v>
      </c>
      <c r="S305">
        <v>142164113594</v>
      </c>
      <c r="T305" t="s">
        <v>1879</v>
      </c>
      <c r="Z305">
        <v>110.36586389999999</v>
      </c>
      <c r="AA305">
        <v>-7.5306443999999999</v>
      </c>
      <c r="AB305" t="s">
        <v>1880</v>
      </c>
      <c r="AC305" t="s">
        <v>290</v>
      </c>
      <c r="AO305" s="57">
        <v>46120.48636574074</v>
      </c>
      <c r="AS305" t="s">
        <v>897</v>
      </c>
      <c r="AT305" t="s">
        <v>231</v>
      </c>
      <c r="AV305" t="s">
        <v>1878</v>
      </c>
      <c r="AW305" t="s">
        <v>561</v>
      </c>
      <c r="AX305" t="s">
        <v>223</v>
      </c>
      <c r="BF305" s="6" t="e">
        <f t="shared" si="12"/>
        <v>#NUM!</v>
      </c>
      <c r="BG305" t="e">
        <f t="shared" si="13"/>
        <v>#NUM!</v>
      </c>
      <c r="BH305" t="e">
        <f t="shared" si="14"/>
        <v>#NUM!</v>
      </c>
      <c r="BI305" t="e">
        <f>VLOOKUP(H305,Sheet2!$A$1:$B$270,2,FALSE)</f>
        <v>#N/A</v>
      </c>
    </row>
    <row r="306" spans="1:61">
      <c r="A306">
        <v>305</v>
      </c>
      <c r="B306">
        <v>1002507813</v>
      </c>
      <c r="C306">
        <v>3</v>
      </c>
      <c r="D306" t="s">
        <v>45</v>
      </c>
      <c r="E306">
        <v>5</v>
      </c>
      <c r="F306" t="s">
        <v>211</v>
      </c>
      <c r="G306" t="s">
        <v>115</v>
      </c>
      <c r="H306" t="s">
        <v>279</v>
      </c>
      <c r="I306" t="s">
        <v>213</v>
      </c>
      <c r="J306" t="s">
        <v>214</v>
      </c>
      <c r="K306" t="s">
        <v>149</v>
      </c>
      <c r="L306" t="s">
        <v>215</v>
      </c>
      <c r="M306" t="s">
        <v>76</v>
      </c>
      <c r="N306" t="s">
        <v>216</v>
      </c>
      <c r="O306" s="57">
        <v>46238.484675925924</v>
      </c>
      <c r="P306" s="57">
        <v>46239.803043981483</v>
      </c>
      <c r="Q306">
        <v>69358168</v>
      </c>
      <c r="S306">
        <v>172603791531</v>
      </c>
      <c r="T306" t="s">
        <v>1886</v>
      </c>
      <c r="U306" t="s">
        <v>1887</v>
      </c>
      <c r="V306" t="s">
        <v>1888</v>
      </c>
      <c r="Z306">
        <v>116.241137087345</v>
      </c>
      <c r="AA306">
        <v>-8.7467539285934297</v>
      </c>
      <c r="AB306" t="s">
        <v>1889</v>
      </c>
      <c r="AC306" t="s">
        <v>217</v>
      </c>
      <c r="AL306" t="s">
        <v>218</v>
      </c>
      <c r="AM306" t="s">
        <v>1890</v>
      </c>
      <c r="AN306" t="s">
        <v>6</v>
      </c>
      <c r="AO306" s="57">
        <v>46120.48636574074</v>
      </c>
      <c r="AP306" s="57">
        <v>46239.333333333336</v>
      </c>
      <c r="AR306" t="s">
        <v>219</v>
      </c>
      <c r="AS306" t="s">
        <v>279</v>
      </c>
      <c r="AT306" t="s">
        <v>231</v>
      </c>
      <c r="AU306">
        <v>20260805</v>
      </c>
      <c r="AV306" t="s">
        <v>222</v>
      </c>
      <c r="AW306" t="s">
        <v>1010</v>
      </c>
      <c r="AX306" t="s">
        <v>223</v>
      </c>
      <c r="BA306" s="57">
        <v>46239.333333333336</v>
      </c>
      <c r="BB306" t="s">
        <v>1890</v>
      </c>
      <c r="BC306">
        <v>2026</v>
      </c>
      <c r="BD306">
        <v>8</v>
      </c>
      <c r="BE306">
        <v>5</v>
      </c>
      <c r="BF306" s="6">
        <f t="shared" si="12"/>
        <v>46239</v>
      </c>
      <c r="BG306">
        <f t="shared" si="13"/>
        <v>-0.33333333333575865</v>
      </c>
      <c r="BH306" t="str">
        <f t="shared" si="14"/>
        <v>COMPLY</v>
      </c>
      <c r="BI306" t="str">
        <f>VLOOKUP(H306,Sheet2!$A$1:$B$270,2,FALSE)</f>
        <v>SELONG</v>
      </c>
    </row>
    <row r="307" spans="1:61">
      <c r="A307">
        <v>306</v>
      </c>
      <c r="B307">
        <v>1002519687</v>
      </c>
      <c r="C307">
        <v>3</v>
      </c>
      <c r="D307" t="s">
        <v>38</v>
      </c>
      <c r="E307">
        <v>5</v>
      </c>
      <c r="F307" t="s">
        <v>92</v>
      </c>
      <c r="G307" t="s">
        <v>89</v>
      </c>
      <c r="H307" t="s">
        <v>409</v>
      </c>
      <c r="I307" t="s">
        <v>213</v>
      </c>
      <c r="J307" t="s">
        <v>214</v>
      </c>
      <c r="K307" t="s">
        <v>149</v>
      </c>
      <c r="L307" t="s">
        <v>215</v>
      </c>
      <c r="M307" t="s">
        <v>580</v>
      </c>
      <c r="N307" t="s">
        <v>216</v>
      </c>
      <c r="O307" s="57">
        <v>46245.505127314813</v>
      </c>
      <c r="P307" s="57">
        <v>46245.547951388886</v>
      </c>
      <c r="Q307">
        <v>69361886</v>
      </c>
      <c r="T307" t="s">
        <v>5524</v>
      </c>
      <c r="V307" t="s">
        <v>5526</v>
      </c>
      <c r="Z307">
        <v>111.84826</v>
      </c>
      <c r="AA307">
        <v>-7.0747099999999996</v>
      </c>
      <c r="AB307" t="s">
        <v>5527</v>
      </c>
      <c r="AC307" t="s">
        <v>217</v>
      </c>
      <c r="AL307" t="s">
        <v>218</v>
      </c>
      <c r="AM307" t="s">
        <v>5528</v>
      </c>
      <c r="AN307" t="s">
        <v>6</v>
      </c>
      <c r="AO307" s="57">
        <v>46334.507453703707</v>
      </c>
      <c r="AP307" s="57">
        <v>46244</v>
      </c>
      <c r="AR307" t="s">
        <v>566</v>
      </c>
      <c r="AS307" t="s">
        <v>409</v>
      </c>
      <c r="AT307" t="s">
        <v>231</v>
      </c>
      <c r="AV307" t="s">
        <v>989</v>
      </c>
      <c r="AW307" t="s">
        <v>1010</v>
      </c>
      <c r="AX307" t="s">
        <v>223</v>
      </c>
      <c r="BA307" s="57">
        <v>46244.541666666664</v>
      </c>
      <c r="BB307" t="s">
        <v>5528</v>
      </c>
      <c r="BF307" s="6" t="e">
        <f t="shared" si="12"/>
        <v>#NUM!</v>
      </c>
      <c r="BG307" t="e">
        <f t="shared" si="13"/>
        <v>#NUM!</v>
      </c>
      <c r="BH307" t="e">
        <f t="shared" si="14"/>
        <v>#NUM!</v>
      </c>
      <c r="BI307" t="str">
        <f>VLOOKUP(H307,Sheet2!$A$1:$B$270,2,FALSE)</f>
        <v>BOJONEGORO</v>
      </c>
    </row>
    <row r="308" spans="1:61">
      <c r="A308">
        <v>307</v>
      </c>
      <c r="B308">
        <v>1002528869</v>
      </c>
      <c r="C308">
        <v>3</v>
      </c>
      <c r="D308" t="s">
        <v>49</v>
      </c>
      <c r="E308">
        <v>4</v>
      </c>
      <c r="F308" t="s">
        <v>252</v>
      </c>
      <c r="G308" t="s">
        <v>554</v>
      </c>
      <c r="H308" t="s">
        <v>558</v>
      </c>
      <c r="I308" t="s">
        <v>213</v>
      </c>
      <c r="J308" t="s">
        <v>214</v>
      </c>
      <c r="K308" t="s">
        <v>149</v>
      </c>
      <c r="L308" t="s">
        <v>215</v>
      </c>
      <c r="M308" t="s">
        <v>225</v>
      </c>
      <c r="N308" t="s">
        <v>216</v>
      </c>
      <c r="O308" s="57">
        <v>46249.770092592589</v>
      </c>
      <c r="P308" s="57">
        <v>46252.337870370371</v>
      </c>
      <c r="Q308">
        <v>69367196</v>
      </c>
      <c r="S308">
        <v>142278112460</v>
      </c>
      <c r="T308" t="s">
        <v>10377</v>
      </c>
      <c r="U308" t="s">
        <v>10378</v>
      </c>
      <c r="V308" t="s">
        <v>10379</v>
      </c>
      <c r="Z308">
        <v>109.357029</v>
      </c>
      <c r="AA308">
        <v>-6.8729940000000003</v>
      </c>
      <c r="AB308" t="s">
        <v>10380</v>
      </c>
      <c r="AC308" t="s">
        <v>237</v>
      </c>
      <c r="AL308" t="s">
        <v>218</v>
      </c>
      <c r="AM308" t="s">
        <v>10381</v>
      </c>
      <c r="AN308" t="s">
        <v>6</v>
      </c>
      <c r="AO308" t="s">
        <v>10382</v>
      </c>
      <c r="AP308" s="57">
        <v>46252.333333333336</v>
      </c>
      <c r="AR308" t="s">
        <v>18</v>
      </c>
      <c r="AS308" t="s">
        <v>558</v>
      </c>
      <c r="AT308" t="s">
        <v>231</v>
      </c>
      <c r="AV308" t="s">
        <v>227</v>
      </c>
      <c r="AW308" t="s">
        <v>10383</v>
      </c>
      <c r="AX308" t="s">
        <v>223</v>
      </c>
      <c r="BA308" s="57">
        <v>46252.333333333336</v>
      </c>
      <c r="BB308" t="s">
        <v>10381</v>
      </c>
      <c r="BF308" s="6" t="e">
        <f t="shared" si="12"/>
        <v>#NUM!</v>
      </c>
      <c r="BG308" t="e">
        <f t="shared" si="13"/>
        <v>#NUM!</v>
      </c>
      <c r="BH308" t="e">
        <f t="shared" si="14"/>
        <v>#NUM!</v>
      </c>
      <c r="BI308" t="e">
        <f>VLOOKUP(H308,Sheet2!$A$1:$B$270,2,FALSE)</f>
        <v>#N/A</v>
      </c>
    </row>
    <row r="309" spans="1:61">
      <c r="A309">
        <v>308</v>
      </c>
      <c r="B309">
        <v>1002527622</v>
      </c>
      <c r="C309">
        <v>3</v>
      </c>
      <c r="D309" t="s">
        <v>34</v>
      </c>
      <c r="E309">
        <v>5</v>
      </c>
      <c r="F309" t="s">
        <v>573</v>
      </c>
      <c r="G309" t="s">
        <v>79</v>
      </c>
      <c r="H309" t="s">
        <v>288</v>
      </c>
      <c r="I309" t="s">
        <v>213</v>
      </c>
      <c r="J309" t="s">
        <v>214</v>
      </c>
      <c r="K309" t="s">
        <v>149</v>
      </c>
      <c r="M309" t="s">
        <v>602</v>
      </c>
      <c r="N309" t="s">
        <v>216</v>
      </c>
      <c r="O309" s="57">
        <v>46249.308449074073</v>
      </c>
      <c r="P309" s="57">
        <v>46249.323750000003</v>
      </c>
      <c r="Q309">
        <v>69366508</v>
      </c>
      <c r="S309">
        <v>172408248166</v>
      </c>
      <c r="T309" t="s">
        <v>10384</v>
      </c>
      <c r="U309" t="s">
        <v>10385</v>
      </c>
      <c r="Z309">
        <v>115.271702530295</v>
      </c>
      <c r="AA309">
        <v>-8.5052254469880193</v>
      </c>
      <c r="AB309" t="s">
        <v>10386</v>
      </c>
      <c r="AC309" t="s">
        <v>230</v>
      </c>
      <c r="AO309" t="s">
        <v>10387</v>
      </c>
      <c r="AR309" t="s">
        <v>5</v>
      </c>
      <c r="AS309" t="s">
        <v>288</v>
      </c>
      <c r="AT309" t="s">
        <v>231</v>
      </c>
      <c r="AV309" t="s">
        <v>10388</v>
      </c>
      <c r="AW309" t="s">
        <v>561</v>
      </c>
      <c r="AX309" t="s">
        <v>223</v>
      </c>
      <c r="BF309" s="6" t="e">
        <f t="shared" si="12"/>
        <v>#NUM!</v>
      </c>
      <c r="BG309" t="e">
        <f t="shared" si="13"/>
        <v>#NUM!</v>
      </c>
      <c r="BH309" t="e">
        <f t="shared" si="14"/>
        <v>#NUM!</v>
      </c>
      <c r="BI309" t="str">
        <f>VLOOKUP(H309,Sheet2!$A$1:$B$270,2,FALSE)</f>
        <v>GIANYAR</v>
      </c>
    </row>
    <row r="310" spans="1:61">
      <c r="A310">
        <v>309</v>
      </c>
      <c r="B310">
        <v>1002527411</v>
      </c>
      <c r="C310">
        <v>3</v>
      </c>
      <c r="D310" t="s">
        <v>45</v>
      </c>
      <c r="E310">
        <v>5</v>
      </c>
      <c r="F310" t="s">
        <v>211</v>
      </c>
      <c r="G310" t="s">
        <v>115</v>
      </c>
      <c r="H310" t="s">
        <v>279</v>
      </c>
      <c r="I310" t="s">
        <v>213</v>
      </c>
      <c r="J310" t="s">
        <v>214</v>
      </c>
      <c r="K310" t="s">
        <v>149</v>
      </c>
      <c r="L310" t="s">
        <v>215</v>
      </c>
      <c r="M310" t="s">
        <v>575</v>
      </c>
      <c r="N310" t="s">
        <v>216</v>
      </c>
      <c r="O310" s="57">
        <v>46248.779120370367</v>
      </c>
      <c r="P310" s="57">
        <v>46250.381203703706</v>
      </c>
      <c r="Q310">
        <v>69366469</v>
      </c>
      <c r="S310">
        <v>172603791390</v>
      </c>
      <c r="T310" t="s">
        <v>10389</v>
      </c>
      <c r="U310" t="s">
        <v>10390</v>
      </c>
      <c r="V310" t="s">
        <v>10391</v>
      </c>
      <c r="Z310">
        <v>116.374030821025</v>
      </c>
      <c r="AA310">
        <v>-8.6510562654812109</v>
      </c>
      <c r="AB310" t="s">
        <v>10392</v>
      </c>
      <c r="AC310" t="s">
        <v>217</v>
      </c>
      <c r="AL310" t="s">
        <v>218</v>
      </c>
      <c r="AM310" t="s">
        <v>10393</v>
      </c>
      <c r="AN310" t="s">
        <v>6</v>
      </c>
      <c r="AO310" t="s">
        <v>10394</v>
      </c>
      <c r="AP310" s="57">
        <v>46249.625</v>
      </c>
      <c r="AQ310" t="s">
        <v>903</v>
      </c>
      <c r="AR310" t="s">
        <v>14</v>
      </c>
      <c r="AS310" t="s">
        <v>279</v>
      </c>
      <c r="AT310" t="s">
        <v>231</v>
      </c>
      <c r="AV310" t="s">
        <v>10395</v>
      </c>
      <c r="AW310" t="s">
        <v>1021</v>
      </c>
      <c r="AX310" t="s">
        <v>223</v>
      </c>
      <c r="BA310" s="57">
        <v>46249.625</v>
      </c>
      <c r="BB310" t="s">
        <v>10393</v>
      </c>
      <c r="BF310" s="6" t="e">
        <f t="shared" si="12"/>
        <v>#NUM!</v>
      </c>
      <c r="BG310" t="e">
        <f t="shared" si="13"/>
        <v>#NUM!</v>
      </c>
      <c r="BH310" t="e">
        <f t="shared" si="14"/>
        <v>#NUM!</v>
      </c>
      <c r="BI310" t="str">
        <f>VLOOKUP(H310,Sheet2!$A$1:$B$270,2,FALSE)</f>
        <v>SELONG</v>
      </c>
    </row>
    <row r="311" spans="1:61">
      <c r="A311">
        <v>310</v>
      </c>
      <c r="B311">
        <v>1002513461</v>
      </c>
      <c r="C311">
        <v>3</v>
      </c>
      <c r="D311" t="s">
        <v>49</v>
      </c>
      <c r="E311">
        <v>4</v>
      </c>
      <c r="F311" t="s">
        <v>246</v>
      </c>
      <c r="G311" t="s">
        <v>324</v>
      </c>
      <c r="H311" t="s">
        <v>625</v>
      </c>
      <c r="I311" t="s">
        <v>213</v>
      </c>
      <c r="J311" t="s">
        <v>214</v>
      </c>
      <c r="K311" t="s">
        <v>149</v>
      </c>
      <c r="L311" t="s">
        <v>215</v>
      </c>
      <c r="M311" t="s">
        <v>76</v>
      </c>
      <c r="N311" t="s">
        <v>216</v>
      </c>
      <c r="O311" s="57">
        <v>46240.790937500002</v>
      </c>
      <c r="P311" s="57">
        <v>46242.701331018521</v>
      </c>
      <c r="Q311">
        <v>69360335</v>
      </c>
      <c r="S311">
        <v>141459107434</v>
      </c>
      <c r="T311" t="s">
        <v>1891</v>
      </c>
      <c r="U311" t="s">
        <v>1892</v>
      </c>
      <c r="V311" t="s">
        <v>1893</v>
      </c>
      <c r="Z311">
        <v>110.34745150000001</v>
      </c>
      <c r="AA311">
        <v>-7.3084971999999997</v>
      </c>
      <c r="AB311" t="s">
        <v>1894</v>
      </c>
      <c r="AC311" t="s">
        <v>237</v>
      </c>
      <c r="AL311" t="s">
        <v>218</v>
      </c>
      <c r="AM311" t="s">
        <v>1895</v>
      </c>
      <c r="AN311" t="s">
        <v>6</v>
      </c>
      <c r="AO311" s="57">
        <v>46181.79886574074</v>
      </c>
      <c r="AP311" s="57">
        <v>46241.625</v>
      </c>
      <c r="AR311" t="s">
        <v>219</v>
      </c>
      <c r="AS311" t="s">
        <v>625</v>
      </c>
      <c r="AT311" t="s">
        <v>231</v>
      </c>
      <c r="AU311">
        <v>20260808</v>
      </c>
      <c r="AV311" t="s">
        <v>222</v>
      </c>
      <c r="AW311" t="s">
        <v>1014</v>
      </c>
      <c r="AX311" t="s">
        <v>223</v>
      </c>
      <c r="BA311" s="57">
        <v>46241.625</v>
      </c>
      <c r="BB311" t="s">
        <v>1895</v>
      </c>
      <c r="BC311">
        <v>2026</v>
      </c>
      <c r="BD311">
        <v>8</v>
      </c>
      <c r="BE311">
        <v>8</v>
      </c>
      <c r="BF311" s="6">
        <f t="shared" si="12"/>
        <v>46242</v>
      </c>
      <c r="BG311">
        <f t="shared" si="13"/>
        <v>0.375</v>
      </c>
      <c r="BH311" t="str">
        <f t="shared" si="14"/>
        <v>COMPLY</v>
      </c>
      <c r="BI311" t="e">
        <f>VLOOKUP(H311,Sheet2!$A$1:$B$270,2,FALSE)</f>
        <v>#N/A</v>
      </c>
    </row>
    <row r="312" spans="1:61">
      <c r="A312">
        <v>311</v>
      </c>
      <c r="B312">
        <v>1002511759</v>
      </c>
      <c r="C312">
        <v>3</v>
      </c>
      <c r="D312" t="s">
        <v>51</v>
      </c>
      <c r="E312">
        <v>4</v>
      </c>
      <c r="F312" t="s">
        <v>273</v>
      </c>
      <c r="G312" t="s">
        <v>273</v>
      </c>
      <c r="H312" t="s">
        <v>939</v>
      </c>
      <c r="I312" t="s">
        <v>9791</v>
      </c>
      <c r="J312" t="s">
        <v>214</v>
      </c>
      <c r="K312" t="s">
        <v>149</v>
      </c>
      <c r="M312" t="s">
        <v>933</v>
      </c>
      <c r="N312" t="s">
        <v>9792</v>
      </c>
      <c r="O312" s="57">
        <v>46240.430289351854</v>
      </c>
      <c r="P312" s="57">
        <v>46240.526759259257</v>
      </c>
      <c r="Q312">
        <v>69359714</v>
      </c>
      <c r="S312">
        <v>141456115376</v>
      </c>
      <c r="T312" t="s">
        <v>10396</v>
      </c>
      <c r="U312" t="s">
        <v>10397</v>
      </c>
      <c r="V312" t="s">
        <v>10398</v>
      </c>
      <c r="Z312">
        <v>110.619294893795</v>
      </c>
      <c r="AA312">
        <v>-6.9095398257197997</v>
      </c>
      <c r="AB312" t="s">
        <v>10399</v>
      </c>
      <c r="AC312" t="s">
        <v>291</v>
      </c>
      <c r="AL312" t="s">
        <v>218</v>
      </c>
      <c r="AM312">
        <v>85641724199</v>
      </c>
      <c r="AN312" t="s">
        <v>6</v>
      </c>
      <c r="AO312" s="57">
        <v>46181.434108796297</v>
      </c>
      <c r="AQ312" t="s">
        <v>564</v>
      </c>
      <c r="AR312" t="s">
        <v>12</v>
      </c>
      <c r="AS312" t="s">
        <v>939</v>
      </c>
      <c r="AT312" t="s">
        <v>231</v>
      </c>
      <c r="AV312" t="s">
        <v>917</v>
      </c>
      <c r="AW312" t="s">
        <v>10400</v>
      </c>
      <c r="AX312" t="s">
        <v>223</v>
      </c>
      <c r="BA312" s="57">
        <v>46240.5</v>
      </c>
      <c r="BB312">
        <v>85641724199</v>
      </c>
      <c r="BF312" s="6" t="e">
        <f t="shared" si="12"/>
        <v>#NUM!</v>
      </c>
      <c r="BG312" t="e">
        <f t="shared" si="13"/>
        <v>#NUM!</v>
      </c>
      <c r="BH312" t="e">
        <f t="shared" si="14"/>
        <v>#NUM!</v>
      </c>
      <c r="BI312" t="e">
        <f>VLOOKUP(H312,Sheet2!$A$1:$B$270,2,FALSE)</f>
        <v>#N/A</v>
      </c>
    </row>
    <row r="313" spans="1:61">
      <c r="A313">
        <v>312</v>
      </c>
      <c r="B313">
        <v>1002522928</v>
      </c>
      <c r="C313">
        <v>3</v>
      </c>
      <c r="D313" t="s">
        <v>49</v>
      </c>
      <c r="E313">
        <v>4</v>
      </c>
      <c r="F313" t="s">
        <v>252</v>
      </c>
      <c r="G313" t="s">
        <v>255</v>
      </c>
      <c r="H313" t="s">
        <v>886</v>
      </c>
      <c r="I313" t="s">
        <v>213</v>
      </c>
      <c r="J313" t="s">
        <v>214</v>
      </c>
      <c r="K313" t="s">
        <v>149</v>
      </c>
      <c r="L313" t="s">
        <v>215</v>
      </c>
      <c r="M313" t="s">
        <v>575</v>
      </c>
      <c r="N313" t="s">
        <v>216</v>
      </c>
      <c r="O313" s="57">
        <v>46246.695798611108</v>
      </c>
      <c r="P313" s="57">
        <v>46247.593194444446</v>
      </c>
      <c r="Q313">
        <v>69364532</v>
      </c>
      <c r="S313">
        <v>142206131320</v>
      </c>
      <c r="T313" t="s">
        <v>8036</v>
      </c>
      <c r="U313" t="s">
        <v>8037</v>
      </c>
      <c r="V313" t="s">
        <v>8038</v>
      </c>
      <c r="Z313">
        <v>109.150515</v>
      </c>
      <c r="AA313">
        <v>-7.1563602999999896</v>
      </c>
      <c r="AB313" t="s">
        <v>8039</v>
      </c>
      <c r="AC313" t="s">
        <v>217</v>
      </c>
      <c r="AL313" t="s">
        <v>218</v>
      </c>
      <c r="AM313" t="s">
        <v>8040</v>
      </c>
      <c r="AN313" t="s">
        <v>6</v>
      </c>
      <c r="AO313" s="57">
        <v>46364.704791666663</v>
      </c>
      <c r="AP313" s="57">
        <v>46247.541666666664</v>
      </c>
      <c r="AR313" t="s">
        <v>14</v>
      </c>
      <c r="AS313" t="s">
        <v>886</v>
      </c>
      <c r="AT313" t="s">
        <v>231</v>
      </c>
      <c r="AV313" t="s">
        <v>8922</v>
      </c>
      <c r="AW313" t="s">
        <v>1023</v>
      </c>
      <c r="AX313" t="s">
        <v>223</v>
      </c>
      <c r="BA313" s="57">
        <v>46247.541666666664</v>
      </c>
      <c r="BB313" t="s">
        <v>8040</v>
      </c>
      <c r="BF313" s="6" t="e">
        <f t="shared" si="12"/>
        <v>#NUM!</v>
      </c>
      <c r="BG313" t="e">
        <f t="shared" si="13"/>
        <v>#NUM!</v>
      </c>
      <c r="BH313" t="e">
        <f t="shared" si="14"/>
        <v>#NUM!</v>
      </c>
      <c r="BI313" t="e">
        <f>VLOOKUP(H313,Sheet2!$A$1:$B$270,2,FALSE)</f>
        <v>#N/A</v>
      </c>
    </row>
    <row r="314" spans="1:61">
      <c r="A314">
        <v>313</v>
      </c>
      <c r="B314">
        <v>1002523070</v>
      </c>
      <c r="C314">
        <v>3</v>
      </c>
      <c r="D314" t="s">
        <v>51</v>
      </c>
      <c r="E314">
        <v>4</v>
      </c>
      <c r="F314" t="s">
        <v>235</v>
      </c>
      <c r="G314" t="s">
        <v>584</v>
      </c>
      <c r="H314" t="s">
        <v>617</v>
      </c>
      <c r="I314" t="s">
        <v>213</v>
      </c>
      <c r="J314" t="s">
        <v>214</v>
      </c>
      <c r="K314" t="s">
        <v>149</v>
      </c>
      <c r="L314" t="s">
        <v>215</v>
      </c>
      <c r="M314" t="s">
        <v>76</v>
      </c>
      <c r="N314" t="s">
        <v>216</v>
      </c>
      <c r="O314" s="57">
        <v>46246.749965277777</v>
      </c>
      <c r="P314" s="57">
        <v>46248.37703703704</v>
      </c>
      <c r="Q314">
        <v>69364615</v>
      </c>
      <c r="S314">
        <v>142505403347</v>
      </c>
      <c r="T314" t="s">
        <v>3450</v>
      </c>
      <c r="U314" t="s">
        <v>8032</v>
      </c>
      <c r="V314" t="s">
        <v>8033</v>
      </c>
      <c r="Z314">
        <v>110.8200415</v>
      </c>
      <c r="AA314">
        <v>-7.5583678999999897</v>
      </c>
      <c r="AB314" t="s">
        <v>8034</v>
      </c>
      <c r="AC314" t="s">
        <v>237</v>
      </c>
      <c r="AL314" t="s">
        <v>218</v>
      </c>
      <c r="AM314" t="s">
        <v>8035</v>
      </c>
      <c r="AN314" t="s">
        <v>6</v>
      </c>
      <c r="AO314" s="57">
        <v>46364.757280092592</v>
      </c>
      <c r="AP314" s="57">
        <v>46247.625</v>
      </c>
      <c r="AR314" t="s">
        <v>219</v>
      </c>
      <c r="AS314" t="s">
        <v>617</v>
      </c>
      <c r="AT314" t="s">
        <v>231</v>
      </c>
      <c r="AU314">
        <v>20260814</v>
      </c>
      <c r="AV314" t="s">
        <v>222</v>
      </c>
      <c r="AW314" t="s">
        <v>1015</v>
      </c>
      <c r="AX314" t="s">
        <v>223</v>
      </c>
      <c r="BA314" s="57">
        <v>46247.625</v>
      </c>
      <c r="BB314" t="s">
        <v>8035</v>
      </c>
      <c r="BC314">
        <v>2026</v>
      </c>
      <c r="BD314">
        <v>8</v>
      </c>
      <c r="BE314">
        <v>14</v>
      </c>
      <c r="BF314" s="6">
        <f t="shared" si="12"/>
        <v>46248</v>
      </c>
      <c r="BG314">
        <f t="shared" si="13"/>
        <v>0.375</v>
      </c>
      <c r="BH314" t="str">
        <f t="shared" si="14"/>
        <v>COMPLY</v>
      </c>
      <c r="BI314" t="e">
        <f>VLOOKUP(H314,Sheet2!$A$1:$B$270,2,FALSE)</f>
        <v>#N/A</v>
      </c>
    </row>
    <row r="315" spans="1:61">
      <c r="A315">
        <v>314</v>
      </c>
      <c r="B315">
        <v>1002506124</v>
      </c>
      <c r="C315">
        <v>3</v>
      </c>
      <c r="D315" t="s">
        <v>59</v>
      </c>
      <c r="E315">
        <v>4</v>
      </c>
      <c r="F315" t="s">
        <v>567</v>
      </c>
      <c r="G315" t="s">
        <v>1001</v>
      </c>
      <c r="H315" t="s">
        <v>1002</v>
      </c>
      <c r="I315" t="s">
        <v>213</v>
      </c>
      <c r="J315" t="s">
        <v>214</v>
      </c>
      <c r="K315" t="s">
        <v>149</v>
      </c>
      <c r="M315" t="s">
        <v>236</v>
      </c>
      <c r="N315" t="s">
        <v>216</v>
      </c>
      <c r="O315" s="57">
        <v>46237.567939814813</v>
      </c>
      <c r="P315" s="57">
        <v>46247.636331018519</v>
      </c>
      <c r="Q315">
        <v>69357543</v>
      </c>
      <c r="S315">
        <v>143135115015</v>
      </c>
      <c r="T315" t="s">
        <v>1048</v>
      </c>
      <c r="Z315">
        <v>110.556403455207</v>
      </c>
      <c r="AA315">
        <v>-8.1306640952167992</v>
      </c>
      <c r="AB315" t="s">
        <v>1901</v>
      </c>
      <c r="AC315" t="s">
        <v>291</v>
      </c>
      <c r="AO315" s="57">
        <v>46089.569618055553</v>
      </c>
      <c r="AR315" t="s">
        <v>312</v>
      </c>
      <c r="AS315" t="s">
        <v>1002</v>
      </c>
      <c r="AT315" t="s">
        <v>231</v>
      </c>
      <c r="AV315" t="s">
        <v>5539</v>
      </c>
      <c r="AW315" t="s">
        <v>596</v>
      </c>
      <c r="AX315" t="s">
        <v>223</v>
      </c>
      <c r="AZ315" t="s">
        <v>5539</v>
      </c>
      <c r="BF315" s="6" t="e">
        <f t="shared" si="12"/>
        <v>#NUM!</v>
      </c>
      <c r="BG315" t="e">
        <f t="shared" si="13"/>
        <v>#NUM!</v>
      </c>
      <c r="BH315" t="e">
        <f t="shared" si="14"/>
        <v>#NUM!</v>
      </c>
      <c r="BI315" t="e">
        <f>VLOOKUP(H315,Sheet2!$A$1:$B$270,2,FALSE)</f>
        <v>#N/A</v>
      </c>
    </row>
    <row r="316" spans="1:61">
      <c r="A316">
        <v>315</v>
      </c>
      <c r="B316">
        <v>1002521460</v>
      </c>
      <c r="C316">
        <v>3</v>
      </c>
      <c r="D316" t="s">
        <v>55</v>
      </c>
      <c r="E316">
        <v>5</v>
      </c>
      <c r="F316" t="s">
        <v>265</v>
      </c>
      <c r="G316" t="s">
        <v>122</v>
      </c>
      <c r="H316" t="s">
        <v>484</v>
      </c>
      <c r="I316" t="s">
        <v>213</v>
      </c>
      <c r="J316" t="s">
        <v>214</v>
      </c>
      <c r="K316" t="s">
        <v>149</v>
      </c>
      <c r="M316" t="s">
        <v>76</v>
      </c>
      <c r="N316" t="s">
        <v>216</v>
      </c>
      <c r="O316" s="57">
        <v>46246.411203703705</v>
      </c>
      <c r="P316" s="57">
        <v>46246.65384259259</v>
      </c>
      <c r="Q316">
        <v>69356566</v>
      </c>
      <c r="S316">
        <v>152453209405</v>
      </c>
      <c r="T316" t="s">
        <v>4040</v>
      </c>
      <c r="U316" t="s">
        <v>8041</v>
      </c>
      <c r="V316" t="s">
        <v>8042</v>
      </c>
      <c r="Z316">
        <v>112.65376512</v>
      </c>
      <c r="AA316">
        <v>-5.851414686</v>
      </c>
      <c r="AB316" t="s">
        <v>4043</v>
      </c>
      <c r="AC316" t="s">
        <v>217</v>
      </c>
      <c r="AL316" t="s">
        <v>218</v>
      </c>
      <c r="AM316" t="s">
        <v>8043</v>
      </c>
      <c r="AN316" t="s">
        <v>6</v>
      </c>
      <c r="AO316" s="57">
        <v>46364.413321759261</v>
      </c>
      <c r="AR316" t="s">
        <v>219</v>
      </c>
      <c r="AS316" t="s">
        <v>484</v>
      </c>
      <c r="AT316" t="s">
        <v>231</v>
      </c>
      <c r="AU316">
        <v>20260812</v>
      </c>
      <c r="AV316" t="s">
        <v>222</v>
      </c>
      <c r="AW316" t="s">
        <v>591</v>
      </c>
      <c r="AX316" t="s">
        <v>223</v>
      </c>
      <c r="BA316" s="57">
        <v>46246.291666666664</v>
      </c>
      <c r="BB316" t="s">
        <v>8043</v>
      </c>
      <c r="BC316">
        <v>2026</v>
      </c>
      <c r="BD316">
        <v>8</v>
      </c>
      <c r="BE316">
        <v>12</v>
      </c>
      <c r="BF316" s="6">
        <f t="shared" si="12"/>
        <v>46246</v>
      </c>
      <c r="BG316">
        <f t="shared" si="13"/>
        <v>-0.29166666666424135</v>
      </c>
      <c r="BH316" t="str">
        <f t="shared" si="14"/>
        <v>COMPLY</v>
      </c>
      <c r="BI316" t="str">
        <f>VLOOKUP(H316,Sheet2!$A$1:$B$270,2,FALSE)</f>
        <v>GRESIK</v>
      </c>
    </row>
    <row r="317" spans="1:61">
      <c r="A317">
        <v>316</v>
      </c>
      <c r="B317">
        <v>1002519746</v>
      </c>
      <c r="C317">
        <v>3</v>
      </c>
      <c r="D317" t="s">
        <v>59</v>
      </c>
      <c r="E317">
        <v>4</v>
      </c>
      <c r="F317" t="s">
        <v>224</v>
      </c>
      <c r="G317" t="s">
        <v>607</v>
      </c>
      <c r="H317" t="s">
        <v>5937</v>
      </c>
      <c r="I317" t="s">
        <v>213</v>
      </c>
      <c r="J317" t="s">
        <v>214</v>
      </c>
      <c r="K317" t="s">
        <v>149</v>
      </c>
      <c r="L317" t="s">
        <v>215</v>
      </c>
      <c r="M317" t="s">
        <v>76</v>
      </c>
      <c r="N317" t="s">
        <v>216</v>
      </c>
      <c r="O317" s="57">
        <v>46245.527048611111</v>
      </c>
      <c r="P317" s="57">
        <v>46247.329861111109</v>
      </c>
      <c r="Q317">
        <v>69363267</v>
      </c>
      <c r="S317">
        <v>143390101206</v>
      </c>
      <c r="T317" t="s">
        <v>7052</v>
      </c>
      <c r="U317" t="s">
        <v>7053</v>
      </c>
      <c r="V317" t="s">
        <v>7054</v>
      </c>
      <c r="Z317">
        <v>108.9352232</v>
      </c>
      <c r="AA317">
        <v>-7.6175476</v>
      </c>
      <c r="AB317" t="s">
        <v>7055</v>
      </c>
      <c r="AC317" t="s">
        <v>237</v>
      </c>
      <c r="AL317" t="s">
        <v>218</v>
      </c>
      <c r="AM317" t="s">
        <v>7056</v>
      </c>
      <c r="AN317" t="s">
        <v>6</v>
      </c>
      <c r="AO317" s="57">
        <v>46334.528009259258</v>
      </c>
      <c r="AP317" s="57">
        <v>46246.541666666664</v>
      </c>
      <c r="AR317" t="s">
        <v>219</v>
      </c>
      <c r="AS317" t="s">
        <v>5937</v>
      </c>
      <c r="AT317" t="s">
        <v>231</v>
      </c>
      <c r="AU317">
        <v>20260813</v>
      </c>
      <c r="AV317" t="s">
        <v>222</v>
      </c>
      <c r="AW317" t="s">
        <v>1010</v>
      </c>
      <c r="AX317" t="s">
        <v>223</v>
      </c>
      <c r="BA317" s="57">
        <v>46246.541666666664</v>
      </c>
      <c r="BB317" t="s">
        <v>7056</v>
      </c>
      <c r="BC317">
        <v>2026</v>
      </c>
      <c r="BD317">
        <v>8</v>
      </c>
      <c r="BE317">
        <v>13</v>
      </c>
      <c r="BF317" s="6">
        <f t="shared" si="12"/>
        <v>46247</v>
      </c>
      <c r="BG317">
        <f t="shared" si="13"/>
        <v>0.45833333333575865</v>
      </c>
      <c r="BH317" t="str">
        <f t="shared" si="14"/>
        <v>COMPLY</v>
      </c>
      <c r="BI317" t="e">
        <f>VLOOKUP(H317,Sheet2!$A$1:$B$270,2,FALSE)</f>
        <v>#N/A</v>
      </c>
    </row>
    <row r="318" spans="1:61">
      <c r="A318">
        <v>317</v>
      </c>
      <c r="B318">
        <v>1002515915</v>
      </c>
      <c r="C318">
        <v>3</v>
      </c>
      <c r="D318" t="s">
        <v>38</v>
      </c>
      <c r="E318">
        <v>5</v>
      </c>
      <c r="F318" t="s">
        <v>92</v>
      </c>
      <c r="G318" t="s">
        <v>92</v>
      </c>
      <c r="H318" t="s">
        <v>482</v>
      </c>
      <c r="I318" t="s">
        <v>213</v>
      </c>
      <c r="J318" t="s">
        <v>214</v>
      </c>
      <c r="K318" t="s">
        <v>149</v>
      </c>
      <c r="L318" t="s">
        <v>215</v>
      </c>
      <c r="M318" t="s">
        <v>575</v>
      </c>
      <c r="N318" t="s">
        <v>216</v>
      </c>
      <c r="O318" s="57">
        <v>46242.545115740744</v>
      </c>
      <c r="P318" s="57">
        <v>46246.49423611111</v>
      </c>
      <c r="Q318">
        <v>69361421</v>
      </c>
      <c r="S318">
        <v>152632208647</v>
      </c>
      <c r="T318" t="s">
        <v>4806</v>
      </c>
      <c r="U318" t="s">
        <v>4807</v>
      </c>
      <c r="V318" t="s">
        <v>4808</v>
      </c>
      <c r="Z318">
        <v>111.663045</v>
      </c>
      <c r="AA318">
        <v>-7.5149819999999998</v>
      </c>
      <c r="AB318" t="s">
        <v>4809</v>
      </c>
      <c r="AC318" t="s">
        <v>237</v>
      </c>
      <c r="AL318" t="s">
        <v>218</v>
      </c>
      <c r="AM318" t="s">
        <v>4810</v>
      </c>
      <c r="AN318" t="s">
        <v>6</v>
      </c>
      <c r="AO318" s="57">
        <v>46242.548807870371</v>
      </c>
      <c r="AP318" s="57">
        <v>46243.541666666664</v>
      </c>
      <c r="AQ318" t="s">
        <v>903</v>
      </c>
      <c r="AR318" t="s">
        <v>14</v>
      </c>
      <c r="AS318" t="s">
        <v>482</v>
      </c>
      <c r="AT318" t="s">
        <v>231</v>
      </c>
      <c r="AV318" t="s">
        <v>8044</v>
      </c>
      <c r="AW318" t="s">
        <v>1010</v>
      </c>
      <c r="AX318" t="s">
        <v>223</v>
      </c>
      <c r="BA318" s="57">
        <v>46243.541666666664</v>
      </c>
      <c r="BB318" t="s">
        <v>4810</v>
      </c>
      <c r="BF318" s="6" t="e">
        <f t="shared" si="12"/>
        <v>#NUM!</v>
      </c>
      <c r="BG318" t="e">
        <f t="shared" si="13"/>
        <v>#NUM!</v>
      </c>
      <c r="BH318" t="e">
        <f t="shared" si="14"/>
        <v>#NUM!</v>
      </c>
      <c r="BI318" t="str">
        <f>VLOOKUP(H318,Sheet2!$A$1:$B$270,2,FALSE)</f>
        <v>MADIUN</v>
      </c>
    </row>
    <row r="319" spans="1:61">
      <c r="A319">
        <v>318</v>
      </c>
      <c r="B319">
        <v>1002525992</v>
      </c>
      <c r="C319">
        <v>3</v>
      </c>
      <c r="D319" t="s">
        <v>38</v>
      </c>
      <c r="E319">
        <v>5</v>
      </c>
      <c r="F319" t="s">
        <v>92</v>
      </c>
      <c r="G319" t="s">
        <v>95</v>
      </c>
      <c r="H319" t="s">
        <v>361</v>
      </c>
      <c r="I319" t="s">
        <v>213</v>
      </c>
      <c r="J319" t="s">
        <v>214</v>
      </c>
      <c r="K319" t="s">
        <v>149</v>
      </c>
      <c r="L319" t="s">
        <v>215</v>
      </c>
      <c r="M319" t="s">
        <v>76</v>
      </c>
      <c r="N319" t="s">
        <v>216</v>
      </c>
      <c r="O319" s="57">
        <v>46248.453425925924</v>
      </c>
      <c r="P319" s="57">
        <v>46248.677523148152</v>
      </c>
      <c r="Q319">
        <v>69365839</v>
      </c>
      <c r="S319">
        <v>152607221714</v>
      </c>
      <c r="T319" t="s">
        <v>10401</v>
      </c>
      <c r="U319" t="s">
        <v>10402</v>
      </c>
      <c r="V319" t="s">
        <v>10403</v>
      </c>
      <c r="Z319">
        <v>111.23085500000001</v>
      </c>
      <c r="AA319">
        <v>-8.0676609999999993</v>
      </c>
      <c r="AB319" t="s">
        <v>10404</v>
      </c>
      <c r="AC319" t="s">
        <v>237</v>
      </c>
      <c r="AL319" t="s">
        <v>218</v>
      </c>
      <c r="AM319" t="s">
        <v>10405</v>
      </c>
      <c r="AN319" t="s">
        <v>6</v>
      </c>
      <c r="AO319" t="s">
        <v>9910</v>
      </c>
      <c r="AP319" s="57">
        <v>46249.541666666664</v>
      </c>
      <c r="AR319" t="s">
        <v>219</v>
      </c>
      <c r="AS319" t="s">
        <v>361</v>
      </c>
      <c r="AT319" t="s">
        <v>231</v>
      </c>
      <c r="AU319">
        <v>20260814</v>
      </c>
      <c r="AV319" t="s">
        <v>222</v>
      </c>
      <c r="AW319" t="s">
        <v>1023</v>
      </c>
      <c r="AX319" t="s">
        <v>223</v>
      </c>
      <c r="BA319" s="57">
        <v>46249.541666666664</v>
      </c>
      <c r="BB319" t="s">
        <v>10405</v>
      </c>
      <c r="BC319">
        <v>2026</v>
      </c>
      <c r="BD319">
        <v>8</v>
      </c>
      <c r="BE319">
        <v>14</v>
      </c>
      <c r="BF319" s="6">
        <f t="shared" si="12"/>
        <v>46248</v>
      </c>
      <c r="BG319">
        <f t="shared" si="13"/>
        <v>-1.5416666666642413</v>
      </c>
      <c r="BH319" t="str">
        <f t="shared" si="14"/>
        <v>COMPLY</v>
      </c>
      <c r="BI319" t="str">
        <f>VLOOKUP(H319,Sheet2!$A$1:$B$270,2,FALSE)</f>
        <v>PONOROGO</v>
      </c>
    </row>
    <row r="320" spans="1:61">
      <c r="A320">
        <v>319</v>
      </c>
      <c r="B320">
        <v>1002516393</v>
      </c>
      <c r="C320">
        <v>3</v>
      </c>
      <c r="D320" t="s">
        <v>55</v>
      </c>
      <c r="E320">
        <v>5</v>
      </c>
      <c r="F320" t="s">
        <v>313</v>
      </c>
      <c r="G320" t="s">
        <v>126</v>
      </c>
      <c r="H320" t="s">
        <v>363</v>
      </c>
      <c r="I320" t="s">
        <v>213</v>
      </c>
      <c r="J320" t="s">
        <v>214</v>
      </c>
      <c r="K320" t="s">
        <v>149</v>
      </c>
      <c r="M320" t="s">
        <v>76</v>
      </c>
      <c r="N320" t="s">
        <v>216</v>
      </c>
      <c r="O320" s="57">
        <v>46243.464259259257</v>
      </c>
      <c r="P320" s="57">
        <v>46244.772048611114</v>
      </c>
      <c r="Q320">
        <v>69361788</v>
      </c>
      <c r="S320">
        <v>152310255290</v>
      </c>
      <c r="T320" t="s">
        <v>4811</v>
      </c>
      <c r="U320" t="s">
        <v>4812</v>
      </c>
      <c r="V320" t="s">
        <v>4813</v>
      </c>
      <c r="Z320">
        <v>112.7692893</v>
      </c>
      <c r="AA320">
        <v>-7.3160546000000002</v>
      </c>
      <c r="AB320" t="s">
        <v>4814</v>
      </c>
      <c r="AC320" t="s">
        <v>230</v>
      </c>
      <c r="AL320" t="s">
        <v>218</v>
      </c>
      <c r="AM320" t="s">
        <v>4815</v>
      </c>
      <c r="AN320" t="s">
        <v>6</v>
      </c>
      <c r="AO320" s="57">
        <v>46273.465405092589</v>
      </c>
      <c r="AP320" s="57">
        <v>46244.541666666664</v>
      </c>
      <c r="AR320" t="s">
        <v>219</v>
      </c>
      <c r="AS320" t="s">
        <v>363</v>
      </c>
      <c r="AT320" t="s">
        <v>231</v>
      </c>
      <c r="AU320">
        <v>20260810</v>
      </c>
      <c r="AV320" t="s">
        <v>222</v>
      </c>
      <c r="AW320" t="s">
        <v>561</v>
      </c>
      <c r="AX320" t="s">
        <v>223</v>
      </c>
      <c r="BA320" s="57">
        <v>46244.541666666664</v>
      </c>
      <c r="BB320" t="s">
        <v>4815</v>
      </c>
      <c r="BC320">
        <v>2026</v>
      </c>
      <c r="BD320">
        <v>8</v>
      </c>
      <c r="BE320">
        <v>10</v>
      </c>
      <c r="BF320" s="6">
        <f t="shared" si="12"/>
        <v>46244</v>
      </c>
      <c r="BG320">
        <f t="shared" si="13"/>
        <v>-0.54166666666424135</v>
      </c>
      <c r="BH320" t="str">
        <f t="shared" si="14"/>
        <v>COMPLY</v>
      </c>
      <c r="BI320" t="str">
        <f>VLOOKUP(H320,Sheet2!$A$1:$B$270,2,FALSE)</f>
        <v>SURABAYA SELATAN</v>
      </c>
    </row>
    <row r="321" spans="1:61">
      <c r="A321">
        <v>320</v>
      </c>
      <c r="B321">
        <v>1002521288</v>
      </c>
      <c r="C321">
        <v>3</v>
      </c>
      <c r="D321" t="s">
        <v>38</v>
      </c>
      <c r="E321">
        <v>5</v>
      </c>
      <c r="F321" t="s">
        <v>92</v>
      </c>
      <c r="G321" t="s">
        <v>92</v>
      </c>
      <c r="H321" t="s">
        <v>482</v>
      </c>
      <c r="I321" t="s">
        <v>213</v>
      </c>
      <c r="J321" t="s">
        <v>214</v>
      </c>
      <c r="K321" t="s">
        <v>149</v>
      </c>
      <c r="M321" t="s">
        <v>76</v>
      </c>
      <c r="N321" t="s">
        <v>216</v>
      </c>
      <c r="O321" s="57">
        <v>46246.371840277781</v>
      </c>
      <c r="P321" s="57">
        <v>46246.492662037039</v>
      </c>
      <c r="Q321">
        <v>69361606</v>
      </c>
      <c r="S321">
        <v>152632208652</v>
      </c>
      <c r="T321" t="s">
        <v>5230</v>
      </c>
      <c r="U321" t="s">
        <v>8045</v>
      </c>
      <c r="V321" t="s">
        <v>8046</v>
      </c>
      <c r="Z321">
        <v>111.65669800000001</v>
      </c>
      <c r="AA321">
        <v>-7.5392479999999997</v>
      </c>
      <c r="AB321" t="s">
        <v>5233</v>
      </c>
      <c r="AC321" t="s">
        <v>217</v>
      </c>
      <c r="AL321" t="s">
        <v>218</v>
      </c>
      <c r="AM321" t="s">
        <v>6969</v>
      </c>
      <c r="AN321" t="s">
        <v>6</v>
      </c>
      <c r="AO321" s="57">
        <v>46364.382175925923</v>
      </c>
      <c r="AR321" t="s">
        <v>219</v>
      </c>
      <c r="AS321" t="s">
        <v>482</v>
      </c>
      <c r="AT321" t="s">
        <v>231</v>
      </c>
      <c r="AU321">
        <v>20260812</v>
      </c>
      <c r="AV321" t="s">
        <v>222</v>
      </c>
      <c r="AW321" t="s">
        <v>562</v>
      </c>
      <c r="AX321" t="s">
        <v>223</v>
      </c>
      <c r="BA321" s="57">
        <v>46246.291666666664</v>
      </c>
      <c r="BB321" t="s">
        <v>6969</v>
      </c>
      <c r="BC321">
        <v>2026</v>
      </c>
      <c r="BD321">
        <v>8</v>
      </c>
      <c r="BE321">
        <v>12</v>
      </c>
      <c r="BF321" s="6">
        <f t="shared" si="12"/>
        <v>46246</v>
      </c>
      <c r="BG321">
        <f t="shared" si="13"/>
        <v>-0.29166666666424135</v>
      </c>
      <c r="BH321" t="str">
        <f t="shared" si="14"/>
        <v>COMPLY</v>
      </c>
      <c r="BI321" t="str">
        <f>VLOOKUP(H321,Sheet2!$A$1:$B$270,2,FALSE)</f>
        <v>MADIUN</v>
      </c>
    </row>
    <row r="322" spans="1:61">
      <c r="A322">
        <v>321</v>
      </c>
      <c r="B322">
        <v>1002515183</v>
      </c>
      <c r="C322">
        <v>3</v>
      </c>
      <c r="D322" t="s">
        <v>51</v>
      </c>
      <c r="E322">
        <v>4</v>
      </c>
      <c r="F322" t="s">
        <v>273</v>
      </c>
      <c r="G322" t="s">
        <v>569</v>
      </c>
      <c r="H322" t="s">
        <v>907</v>
      </c>
      <c r="I322" t="s">
        <v>213</v>
      </c>
      <c r="J322" t="s">
        <v>214</v>
      </c>
      <c r="K322" t="s">
        <v>149</v>
      </c>
      <c r="L322" t="s">
        <v>215</v>
      </c>
      <c r="M322" t="s">
        <v>575</v>
      </c>
      <c r="N322" t="s">
        <v>216</v>
      </c>
      <c r="O322" s="57">
        <v>46241.668009259258</v>
      </c>
      <c r="P322" s="57">
        <v>46244.43482638889</v>
      </c>
      <c r="Q322">
        <v>69361025</v>
      </c>
      <c r="S322">
        <v>142509107223</v>
      </c>
      <c r="T322" t="s">
        <v>4816</v>
      </c>
      <c r="U322" t="s">
        <v>4817</v>
      </c>
      <c r="V322" t="s">
        <v>4818</v>
      </c>
      <c r="Z322">
        <v>111.135701</v>
      </c>
      <c r="AA322">
        <v>-7.0903549999999997</v>
      </c>
      <c r="AB322" t="s">
        <v>4819</v>
      </c>
      <c r="AC322" t="s">
        <v>237</v>
      </c>
      <c r="AL322" t="s">
        <v>218</v>
      </c>
      <c r="AM322" t="s">
        <v>4820</v>
      </c>
      <c r="AN322" t="s">
        <v>6</v>
      </c>
      <c r="AO322" s="57">
        <v>46211.684444444443</v>
      </c>
      <c r="AP322" s="57">
        <v>46242.541666666664</v>
      </c>
      <c r="AQ322" t="s">
        <v>903</v>
      </c>
      <c r="AR322" t="s">
        <v>14</v>
      </c>
      <c r="AS322" t="s">
        <v>907</v>
      </c>
      <c r="AT322" t="s">
        <v>231</v>
      </c>
      <c r="AV322" t="s">
        <v>6337</v>
      </c>
      <c r="AW322" t="s">
        <v>1018</v>
      </c>
      <c r="AX322" t="s">
        <v>223</v>
      </c>
      <c r="BA322" s="57">
        <v>46242.541666666664</v>
      </c>
      <c r="BB322" t="s">
        <v>4820</v>
      </c>
      <c r="BF322" s="6" t="e">
        <f t="shared" si="12"/>
        <v>#NUM!</v>
      </c>
      <c r="BG322" t="e">
        <f t="shared" si="13"/>
        <v>#NUM!</v>
      </c>
      <c r="BH322" t="e">
        <f t="shared" si="14"/>
        <v>#NUM!</v>
      </c>
      <c r="BI322" t="e">
        <f>VLOOKUP(H322,Sheet2!$A$1:$B$270,2,FALSE)</f>
        <v>#N/A</v>
      </c>
    </row>
    <row r="323" spans="1:61">
      <c r="A323">
        <v>322</v>
      </c>
      <c r="B323">
        <v>1002508268</v>
      </c>
      <c r="C323">
        <v>3</v>
      </c>
      <c r="D323" t="s">
        <v>59</v>
      </c>
      <c r="E323">
        <v>4</v>
      </c>
      <c r="F323" t="s">
        <v>243</v>
      </c>
      <c r="G323" t="s">
        <v>896</v>
      </c>
      <c r="H323" t="s">
        <v>897</v>
      </c>
      <c r="I323" t="s">
        <v>213</v>
      </c>
      <c r="J323" t="s">
        <v>214</v>
      </c>
      <c r="K323" t="s">
        <v>149</v>
      </c>
      <c r="M323" t="s">
        <v>970</v>
      </c>
      <c r="N323" t="s">
        <v>216</v>
      </c>
      <c r="O323" s="57">
        <v>46238.56695601852</v>
      </c>
      <c r="P323" s="57">
        <v>46238.56821759259</v>
      </c>
      <c r="Q323">
        <v>69358298</v>
      </c>
      <c r="S323">
        <v>142164113600</v>
      </c>
      <c r="T323" t="s">
        <v>1915</v>
      </c>
      <c r="Z323">
        <v>110.365425</v>
      </c>
      <c r="AA323">
        <v>-7.5303500000000003</v>
      </c>
      <c r="AB323" t="s">
        <v>1916</v>
      </c>
      <c r="AC323" t="s">
        <v>290</v>
      </c>
      <c r="AO323" s="57">
        <v>46120.569340277776</v>
      </c>
      <c r="AR323" t="s">
        <v>6</v>
      </c>
      <c r="AS323" t="s">
        <v>897</v>
      </c>
      <c r="AT323" t="s">
        <v>231</v>
      </c>
      <c r="AV323" t="s">
        <v>971</v>
      </c>
      <c r="AW323" t="s">
        <v>596</v>
      </c>
      <c r="AX323" t="s">
        <v>223</v>
      </c>
      <c r="BF323" s="6" t="e">
        <f t="shared" ref="BF323:BF386" si="15">DATE(BC323,BD323,BE323)</f>
        <v>#NUM!</v>
      </c>
      <c r="BG323" t="e">
        <f t="shared" ref="BG323:BG386" si="16">BF323-BA323</f>
        <v>#NUM!</v>
      </c>
      <c r="BH323" t="e">
        <f t="shared" ref="BH323:BH386" si="17">IF(BG323=1,"COMPLY",IF(BG323&lt;1,"COMPLY","NOT COMPLY"))</f>
        <v>#NUM!</v>
      </c>
      <c r="BI323" t="e">
        <f>VLOOKUP(H323,Sheet2!$A$1:$B$270,2,FALSE)</f>
        <v>#N/A</v>
      </c>
    </row>
    <row r="324" spans="1:61">
      <c r="A324">
        <v>323</v>
      </c>
      <c r="B324">
        <v>1002529533</v>
      </c>
      <c r="C324">
        <v>3</v>
      </c>
      <c r="D324" t="s">
        <v>49</v>
      </c>
      <c r="E324">
        <v>4</v>
      </c>
      <c r="F324" t="s">
        <v>252</v>
      </c>
      <c r="G324" t="s">
        <v>554</v>
      </c>
      <c r="H324" t="s">
        <v>10406</v>
      </c>
      <c r="I324" t="s">
        <v>213</v>
      </c>
      <c r="J324" t="s">
        <v>214</v>
      </c>
      <c r="K324" t="s">
        <v>149</v>
      </c>
      <c r="L324" t="s">
        <v>215</v>
      </c>
      <c r="M324" t="s">
        <v>225</v>
      </c>
      <c r="N324" t="s">
        <v>216</v>
      </c>
      <c r="O324" s="57">
        <v>46250.493009259262</v>
      </c>
      <c r="P324" s="57">
        <v>46251.337777777779</v>
      </c>
      <c r="Q324">
        <v>69367423</v>
      </c>
      <c r="S324">
        <v>142211111566</v>
      </c>
      <c r="T324" t="s">
        <v>10407</v>
      </c>
      <c r="U324" t="s">
        <v>10408</v>
      </c>
      <c r="V324" t="s">
        <v>10409</v>
      </c>
      <c r="Z324">
        <v>109.563135</v>
      </c>
      <c r="AA324">
        <v>-6.9265090000000002</v>
      </c>
      <c r="AB324" t="s">
        <v>10410</v>
      </c>
      <c r="AC324" t="s">
        <v>237</v>
      </c>
      <c r="AL324" t="s">
        <v>218</v>
      </c>
      <c r="AM324" t="s">
        <v>10272</v>
      </c>
      <c r="AN324" t="s">
        <v>6</v>
      </c>
      <c r="AO324" t="s">
        <v>10411</v>
      </c>
      <c r="AP324" s="57">
        <v>46251.333333333336</v>
      </c>
      <c r="AR324" t="s">
        <v>18</v>
      </c>
      <c r="AS324" t="s">
        <v>10406</v>
      </c>
      <c r="AT324" t="s">
        <v>231</v>
      </c>
      <c r="AV324" t="s">
        <v>227</v>
      </c>
      <c r="AW324" t="s">
        <v>1023</v>
      </c>
      <c r="AX324" t="s">
        <v>223</v>
      </c>
      <c r="BA324" s="57">
        <v>46251.333333333336</v>
      </c>
      <c r="BB324" t="s">
        <v>10272</v>
      </c>
      <c r="BF324" s="6" t="e">
        <f t="shared" si="15"/>
        <v>#NUM!</v>
      </c>
      <c r="BG324" t="e">
        <f t="shared" si="16"/>
        <v>#NUM!</v>
      </c>
      <c r="BH324" t="e">
        <f t="shared" si="17"/>
        <v>#NUM!</v>
      </c>
      <c r="BI324" t="e">
        <f>VLOOKUP(H324,Sheet2!$A$1:$B$270,2,FALSE)</f>
        <v>#N/A</v>
      </c>
    </row>
    <row r="325" spans="1:61">
      <c r="A325">
        <v>324</v>
      </c>
      <c r="B325">
        <v>1002513967</v>
      </c>
      <c r="C325">
        <v>3</v>
      </c>
      <c r="D325" t="s">
        <v>59</v>
      </c>
      <c r="E325">
        <v>4</v>
      </c>
      <c r="F325" t="s">
        <v>243</v>
      </c>
      <c r="G325" t="s">
        <v>635</v>
      </c>
      <c r="H325" t="s">
        <v>636</v>
      </c>
      <c r="I325" t="s">
        <v>9798</v>
      </c>
      <c r="J325" t="s">
        <v>214</v>
      </c>
      <c r="K325" t="s">
        <v>149</v>
      </c>
      <c r="M325" t="s">
        <v>76</v>
      </c>
      <c r="N325" t="s">
        <v>10412</v>
      </c>
      <c r="O325" s="57">
        <v>46241.414583333331</v>
      </c>
      <c r="P325" s="57">
        <v>46241.696076388886</v>
      </c>
      <c r="Q325">
        <v>69360508</v>
      </c>
      <c r="S325">
        <v>141149112900</v>
      </c>
      <c r="T325" t="s">
        <v>10413</v>
      </c>
      <c r="U325" t="s">
        <v>10414</v>
      </c>
      <c r="V325" t="s">
        <v>10415</v>
      </c>
      <c r="Z325">
        <v>110.104738</v>
      </c>
      <c r="AA325">
        <v>-7.2870160000000004</v>
      </c>
      <c r="AB325" t="s">
        <v>10416</v>
      </c>
      <c r="AC325" t="s">
        <v>291</v>
      </c>
      <c r="AL325" t="s">
        <v>218</v>
      </c>
      <c r="AM325" t="s">
        <v>10417</v>
      </c>
      <c r="AN325" t="s">
        <v>6</v>
      </c>
      <c r="AO325" s="57">
        <v>46211.423703703702</v>
      </c>
      <c r="AR325" t="s">
        <v>219</v>
      </c>
      <c r="AS325" t="s">
        <v>636</v>
      </c>
      <c r="AT325" t="s">
        <v>231</v>
      </c>
      <c r="AU325">
        <v>20260807</v>
      </c>
      <c r="AV325" t="s">
        <v>222</v>
      </c>
      <c r="AW325" t="s">
        <v>10003</v>
      </c>
      <c r="AX325" t="s">
        <v>223</v>
      </c>
      <c r="BA325" s="57">
        <v>46241.5</v>
      </c>
      <c r="BB325" t="s">
        <v>10417</v>
      </c>
      <c r="BC325">
        <v>2026</v>
      </c>
      <c r="BD325">
        <v>8</v>
      </c>
      <c r="BE325">
        <v>7</v>
      </c>
      <c r="BF325" s="6">
        <f t="shared" si="15"/>
        <v>46241</v>
      </c>
      <c r="BG325">
        <f t="shared" si="16"/>
        <v>-0.5</v>
      </c>
      <c r="BH325" t="str">
        <f t="shared" si="17"/>
        <v>COMPLY</v>
      </c>
      <c r="BI325" t="e">
        <f>VLOOKUP(H325,Sheet2!$A$1:$B$270,2,FALSE)</f>
        <v>#N/A</v>
      </c>
    </row>
    <row r="326" spans="1:61">
      <c r="A326">
        <v>325</v>
      </c>
      <c r="B326">
        <v>1002510249</v>
      </c>
      <c r="C326">
        <v>3</v>
      </c>
      <c r="D326" t="s">
        <v>38</v>
      </c>
      <c r="E326">
        <v>5</v>
      </c>
      <c r="F326" t="s">
        <v>90</v>
      </c>
      <c r="G326" t="s">
        <v>98</v>
      </c>
      <c r="H326" t="s">
        <v>301</v>
      </c>
      <c r="I326" t="s">
        <v>213</v>
      </c>
      <c r="J326" t="s">
        <v>214</v>
      </c>
      <c r="K326" t="s">
        <v>149</v>
      </c>
      <c r="M326" t="s">
        <v>76</v>
      </c>
      <c r="N326" t="s">
        <v>216</v>
      </c>
      <c r="O326" s="57">
        <v>46239.482893518521</v>
      </c>
      <c r="P326" s="57">
        <v>46240.345532407409</v>
      </c>
      <c r="Q326">
        <v>69357251</v>
      </c>
      <c r="R326" t="s">
        <v>4826</v>
      </c>
      <c r="S326">
        <v>-152606246379</v>
      </c>
      <c r="T326" t="s">
        <v>1917</v>
      </c>
      <c r="U326" t="s">
        <v>1918</v>
      </c>
      <c r="V326" t="s">
        <v>1919</v>
      </c>
      <c r="Z326">
        <v>111.93582600000001</v>
      </c>
      <c r="AA326">
        <v>-8.0178799000000005</v>
      </c>
      <c r="AB326" t="s">
        <v>1920</v>
      </c>
      <c r="AC326" t="s">
        <v>217</v>
      </c>
      <c r="AL326" t="s">
        <v>218</v>
      </c>
      <c r="AM326" t="s">
        <v>1921</v>
      </c>
      <c r="AN326" t="s">
        <v>6</v>
      </c>
      <c r="AO326" s="57">
        <v>46150.486030092594</v>
      </c>
      <c r="AR326" t="s">
        <v>219</v>
      </c>
      <c r="AS326" t="s">
        <v>301</v>
      </c>
      <c r="AT326" t="s">
        <v>231</v>
      </c>
      <c r="AU326">
        <v>20260806</v>
      </c>
      <c r="AV326" t="s">
        <v>222</v>
      </c>
      <c r="AW326" t="s">
        <v>568</v>
      </c>
      <c r="AX326" t="s">
        <v>223</v>
      </c>
      <c r="BA326" s="57">
        <v>46239.291666666664</v>
      </c>
      <c r="BB326" t="s">
        <v>1921</v>
      </c>
      <c r="BC326">
        <v>2026</v>
      </c>
      <c r="BD326">
        <v>8</v>
      </c>
      <c r="BE326">
        <v>6</v>
      </c>
      <c r="BF326" s="6">
        <f t="shared" si="15"/>
        <v>46240</v>
      </c>
      <c r="BG326">
        <f t="shared" si="16"/>
        <v>0.70833333333575865</v>
      </c>
      <c r="BH326" t="str">
        <f t="shared" si="17"/>
        <v>COMPLY</v>
      </c>
      <c r="BI326" t="str">
        <f>VLOOKUP(H326,Sheet2!$A$1:$B$270,2,FALSE)</f>
        <v>BLITAR</v>
      </c>
    </row>
    <row r="327" spans="1:61">
      <c r="A327">
        <v>326</v>
      </c>
      <c r="B327">
        <v>1002510924</v>
      </c>
      <c r="C327">
        <v>3</v>
      </c>
      <c r="D327" t="s">
        <v>45</v>
      </c>
      <c r="E327">
        <v>5</v>
      </c>
      <c r="F327" t="s">
        <v>211</v>
      </c>
      <c r="G327" t="s">
        <v>112</v>
      </c>
      <c r="H327" t="s">
        <v>244</v>
      </c>
      <c r="I327" t="s">
        <v>213</v>
      </c>
      <c r="J327" t="s">
        <v>214</v>
      </c>
      <c r="K327" t="s">
        <v>149</v>
      </c>
      <c r="L327" t="s">
        <v>215</v>
      </c>
      <c r="M327" t="s">
        <v>76</v>
      </c>
      <c r="N327" t="s">
        <v>216</v>
      </c>
      <c r="O327" s="57">
        <v>46239.624259259261</v>
      </c>
      <c r="P327" s="57">
        <v>46240.514675925922</v>
      </c>
      <c r="Q327">
        <v>69359324</v>
      </c>
      <c r="S327">
        <v>172605804101</v>
      </c>
      <c r="T327" t="s">
        <v>1922</v>
      </c>
      <c r="U327" t="s">
        <v>1923</v>
      </c>
      <c r="V327" t="s">
        <v>1924</v>
      </c>
      <c r="Z327">
        <v>116.15454398095601</v>
      </c>
      <c r="AA327">
        <v>-8.6053575383132603</v>
      </c>
      <c r="AB327" t="s">
        <v>1925</v>
      </c>
      <c r="AC327" t="s">
        <v>217</v>
      </c>
      <c r="AL327" t="s">
        <v>218</v>
      </c>
      <c r="AM327" t="s">
        <v>1321</v>
      </c>
      <c r="AN327" t="s">
        <v>6</v>
      </c>
      <c r="AO327" s="57">
        <v>46150.632303240738</v>
      </c>
      <c r="AP327" s="57">
        <v>46240.541666666664</v>
      </c>
      <c r="AR327" t="s">
        <v>219</v>
      </c>
      <c r="AS327" t="s">
        <v>244</v>
      </c>
      <c r="AT327" t="s">
        <v>231</v>
      </c>
      <c r="AU327">
        <v>20260806</v>
      </c>
      <c r="AV327" t="s">
        <v>222</v>
      </c>
      <c r="AW327" t="s">
        <v>1021</v>
      </c>
      <c r="AX327" t="s">
        <v>223</v>
      </c>
      <c r="BA327" s="57">
        <v>46240.541666666664</v>
      </c>
      <c r="BB327" t="s">
        <v>1321</v>
      </c>
      <c r="BC327">
        <v>2026</v>
      </c>
      <c r="BD327">
        <v>8</v>
      </c>
      <c r="BE327">
        <v>6</v>
      </c>
      <c r="BF327" s="6">
        <f t="shared" si="15"/>
        <v>46240</v>
      </c>
      <c r="BG327">
        <f t="shared" si="16"/>
        <v>-0.54166666666424135</v>
      </c>
      <c r="BH327" t="str">
        <f t="shared" si="17"/>
        <v>COMPLY</v>
      </c>
      <c r="BI327" t="str">
        <f>VLOOKUP(H327,Sheet2!$A$1:$B$270,2,FALSE)</f>
        <v>MATARAM</v>
      </c>
    </row>
    <row r="328" spans="1:61">
      <c r="A328">
        <v>327</v>
      </c>
      <c r="B328">
        <v>1002520516</v>
      </c>
      <c r="C328">
        <v>3</v>
      </c>
      <c r="D328" t="s">
        <v>59</v>
      </c>
      <c r="E328">
        <v>4</v>
      </c>
      <c r="F328" t="s">
        <v>567</v>
      </c>
      <c r="G328" t="s">
        <v>906</v>
      </c>
      <c r="H328" t="s">
        <v>920</v>
      </c>
      <c r="I328" t="s">
        <v>213</v>
      </c>
      <c r="J328" t="s">
        <v>214</v>
      </c>
      <c r="K328" t="s">
        <v>149</v>
      </c>
      <c r="L328" t="s">
        <v>215</v>
      </c>
      <c r="M328" t="s">
        <v>286</v>
      </c>
      <c r="N328" t="s">
        <v>216</v>
      </c>
      <c r="O328" s="57">
        <v>46245.649270833332</v>
      </c>
      <c r="P328" s="57">
        <v>46247.489479166667</v>
      </c>
      <c r="Q328">
        <v>69363567</v>
      </c>
      <c r="S328">
        <v>146136130145</v>
      </c>
      <c r="T328" t="s">
        <v>7057</v>
      </c>
      <c r="U328" t="s">
        <v>7058</v>
      </c>
      <c r="V328" t="s">
        <v>7059</v>
      </c>
      <c r="Z328">
        <v>110.2850668</v>
      </c>
      <c r="AA328">
        <v>-7.8216947000000001</v>
      </c>
      <c r="AB328" t="s">
        <v>7060</v>
      </c>
      <c r="AC328" t="s">
        <v>237</v>
      </c>
      <c r="AL328" t="s">
        <v>218</v>
      </c>
      <c r="AM328" t="s">
        <v>7061</v>
      </c>
      <c r="AN328" t="s">
        <v>6</v>
      </c>
      <c r="AO328" s="57">
        <v>46334.652650462966</v>
      </c>
      <c r="AP328" s="57">
        <v>46252.541666666664</v>
      </c>
      <c r="AR328" t="s">
        <v>241</v>
      </c>
      <c r="AS328" t="s">
        <v>920</v>
      </c>
      <c r="AT328" t="s">
        <v>231</v>
      </c>
      <c r="AV328" t="s">
        <v>8923</v>
      </c>
      <c r="AW328" t="s">
        <v>1010</v>
      </c>
      <c r="AX328" t="s">
        <v>223</v>
      </c>
      <c r="BA328" s="57">
        <v>46252.541666666664</v>
      </c>
      <c r="BB328" t="s">
        <v>7061</v>
      </c>
      <c r="BF328" s="6" t="e">
        <f t="shared" si="15"/>
        <v>#NUM!</v>
      </c>
      <c r="BG328" t="e">
        <f t="shared" si="16"/>
        <v>#NUM!</v>
      </c>
      <c r="BH328" t="e">
        <f t="shared" si="17"/>
        <v>#NUM!</v>
      </c>
      <c r="BI328" t="e">
        <f>VLOOKUP(H328,Sheet2!$A$1:$B$270,2,FALSE)</f>
        <v>#N/A</v>
      </c>
    </row>
    <row r="329" spans="1:61">
      <c r="A329">
        <v>328</v>
      </c>
      <c r="B329">
        <v>1002515274</v>
      </c>
      <c r="C329">
        <v>3</v>
      </c>
      <c r="D329" t="s">
        <v>51</v>
      </c>
      <c r="E329">
        <v>4</v>
      </c>
      <c r="F329" t="s">
        <v>273</v>
      </c>
      <c r="G329" t="s">
        <v>295</v>
      </c>
      <c r="H329" t="s">
        <v>10418</v>
      </c>
      <c r="I329" t="s">
        <v>9798</v>
      </c>
      <c r="J329" t="s">
        <v>214</v>
      </c>
      <c r="K329" t="s">
        <v>149</v>
      </c>
      <c r="M329" t="s">
        <v>76</v>
      </c>
      <c r="N329" t="s">
        <v>9799</v>
      </c>
      <c r="O329" s="57">
        <v>46241.685717592591</v>
      </c>
      <c r="P329" s="57">
        <v>46245.567384259259</v>
      </c>
      <c r="Q329">
        <v>69361042</v>
      </c>
      <c r="S329">
        <v>142599105999</v>
      </c>
      <c r="T329" t="s">
        <v>10419</v>
      </c>
      <c r="U329" t="s">
        <v>10420</v>
      </c>
      <c r="V329" t="s">
        <v>10421</v>
      </c>
      <c r="Z329">
        <v>110.975972</v>
      </c>
      <c r="AA329">
        <v>-6.5346669999999998</v>
      </c>
      <c r="AB329" t="s">
        <v>10422</v>
      </c>
      <c r="AC329" t="s">
        <v>9804</v>
      </c>
      <c r="AL329" t="s">
        <v>218</v>
      </c>
      <c r="AM329" t="s">
        <v>10423</v>
      </c>
      <c r="AN329" t="s">
        <v>6</v>
      </c>
      <c r="AO329" s="57">
        <v>46211.69458333333</v>
      </c>
      <c r="AR329" t="s">
        <v>219</v>
      </c>
      <c r="AS329" t="s">
        <v>10418</v>
      </c>
      <c r="AT329" t="s">
        <v>231</v>
      </c>
      <c r="AU329">
        <v>20260811</v>
      </c>
      <c r="AV329" t="s">
        <v>222</v>
      </c>
      <c r="AW329" t="s">
        <v>9797</v>
      </c>
      <c r="AX329" t="s">
        <v>223</v>
      </c>
      <c r="BA329" s="57">
        <v>46244.5625</v>
      </c>
      <c r="BB329" t="s">
        <v>10423</v>
      </c>
      <c r="BC329">
        <v>2026</v>
      </c>
      <c r="BD329">
        <v>8</v>
      </c>
      <c r="BE329">
        <v>11</v>
      </c>
      <c r="BF329" s="6">
        <f t="shared" si="15"/>
        <v>46245</v>
      </c>
      <c r="BG329">
        <f t="shared" si="16"/>
        <v>0.4375</v>
      </c>
      <c r="BH329" t="str">
        <f t="shared" si="17"/>
        <v>COMPLY</v>
      </c>
      <c r="BI329" t="e">
        <f>VLOOKUP(H329,Sheet2!$A$1:$B$270,2,FALSE)</f>
        <v>#N/A</v>
      </c>
    </row>
    <row r="330" spans="1:61">
      <c r="A330">
        <v>329</v>
      </c>
      <c r="B330">
        <v>1002511413</v>
      </c>
      <c r="C330">
        <v>3</v>
      </c>
      <c r="D330" t="s">
        <v>45</v>
      </c>
      <c r="E330">
        <v>5</v>
      </c>
      <c r="F330" t="s">
        <v>211</v>
      </c>
      <c r="G330" t="s">
        <v>110</v>
      </c>
      <c r="H330" t="s">
        <v>319</v>
      </c>
      <c r="I330" t="s">
        <v>213</v>
      </c>
      <c r="J330" t="s">
        <v>214</v>
      </c>
      <c r="K330" t="s">
        <v>149</v>
      </c>
      <c r="L330" t="s">
        <v>215</v>
      </c>
      <c r="M330" t="s">
        <v>76</v>
      </c>
      <c r="N330" t="s">
        <v>216</v>
      </c>
      <c r="O330" s="57">
        <v>46240.3284375</v>
      </c>
      <c r="P330" s="57">
        <v>46241.716736111113</v>
      </c>
      <c r="Q330">
        <v>69359523</v>
      </c>
      <c r="S330">
        <v>172611785893</v>
      </c>
      <c r="T330" t="s">
        <v>1931</v>
      </c>
      <c r="U330" t="s">
        <v>1932</v>
      </c>
      <c r="V330" t="s">
        <v>1933</v>
      </c>
      <c r="Z330">
        <v>118.38266609999999</v>
      </c>
      <c r="AA330">
        <v>-8.7961479999999899</v>
      </c>
      <c r="AB330" t="s">
        <v>1934</v>
      </c>
      <c r="AC330" t="s">
        <v>237</v>
      </c>
      <c r="AL330" t="s">
        <v>218</v>
      </c>
      <c r="AM330" t="s">
        <v>1935</v>
      </c>
      <c r="AN330" t="s">
        <v>6</v>
      </c>
      <c r="AO330" s="57">
        <v>46181.330300925925</v>
      </c>
      <c r="AP330" s="57">
        <v>46241.333333333336</v>
      </c>
      <c r="AR330" t="s">
        <v>219</v>
      </c>
      <c r="AS330" t="s">
        <v>319</v>
      </c>
      <c r="AT330" t="s">
        <v>231</v>
      </c>
      <c r="AU330">
        <v>20260807</v>
      </c>
      <c r="AV330" t="s">
        <v>222</v>
      </c>
      <c r="AW330" t="s">
        <v>1010</v>
      </c>
      <c r="AX330" t="s">
        <v>223</v>
      </c>
      <c r="BA330" s="57">
        <v>46241.333333333336</v>
      </c>
      <c r="BB330" t="s">
        <v>1935</v>
      </c>
      <c r="BC330">
        <v>2026</v>
      </c>
      <c r="BD330">
        <v>8</v>
      </c>
      <c r="BE330">
        <v>7</v>
      </c>
      <c r="BF330" s="6">
        <f t="shared" si="15"/>
        <v>46241</v>
      </c>
      <c r="BG330">
        <f t="shared" si="16"/>
        <v>-0.33333333333575865</v>
      </c>
      <c r="BH330" t="str">
        <f t="shared" si="17"/>
        <v>COMPLY</v>
      </c>
      <c r="BI330" t="str">
        <f>VLOOKUP(H330,Sheet2!$A$1:$B$270,2,FALSE)</f>
        <v>BIMA</v>
      </c>
    </row>
    <row r="331" spans="1:61">
      <c r="A331">
        <v>330</v>
      </c>
      <c r="B331">
        <v>1002522035</v>
      </c>
      <c r="C331">
        <v>3</v>
      </c>
      <c r="D331" t="s">
        <v>49</v>
      </c>
      <c r="E331">
        <v>4</v>
      </c>
      <c r="F331" t="s">
        <v>246</v>
      </c>
      <c r="G331" t="s">
        <v>549</v>
      </c>
      <c r="H331" t="s">
        <v>550</v>
      </c>
      <c r="I331" t="s">
        <v>213</v>
      </c>
      <c r="J331" t="s">
        <v>214</v>
      </c>
      <c r="K331" t="s">
        <v>149</v>
      </c>
      <c r="L331" t="s">
        <v>215</v>
      </c>
      <c r="M331" t="s">
        <v>277</v>
      </c>
      <c r="N331" t="s">
        <v>216</v>
      </c>
      <c r="O331" s="57">
        <v>46246.532592592594</v>
      </c>
      <c r="P331" s="57">
        <v>46247.57953703704</v>
      </c>
      <c r="Q331">
        <v>69364175</v>
      </c>
      <c r="S331">
        <v>143407106655</v>
      </c>
      <c r="T331" t="s">
        <v>8047</v>
      </c>
      <c r="U331" t="s">
        <v>8048</v>
      </c>
      <c r="V331" t="s">
        <v>8049</v>
      </c>
      <c r="Z331">
        <v>110.02371100000001</v>
      </c>
      <c r="AA331">
        <v>-6.9544129999999997</v>
      </c>
      <c r="AB331" t="s">
        <v>8050</v>
      </c>
      <c r="AC331" t="s">
        <v>237</v>
      </c>
      <c r="AL331" t="s">
        <v>218</v>
      </c>
      <c r="AM331" t="s">
        <v>8051</v>
      </c>
      <c r="AN331" t="s">
        <v>6</v>
      </c>
      <c r="AO331" s="57">
        <v>46364.538194444445</v>
      </c>
      <c r="AP331" s="57">
        <v>46247.541666666664</v>
      </c>
      <c r="AQ331" t="s">
        <v>564</v>
      </c>
      <c r="AR331" t="s">
        <v>278</v>
      </c>
      <c r="AS331" t="s">
        <v>550</v>
      </c>
      <c r="AT331" t="s">
        <v>231</v>
      </c>
      <c r="AV331" t="s">
        <v>8924</v>
      </c>
      <c r="AW331" t="s">
        <v>1014</v>
      </c>
      <c r="AX331" t="s">
        <v>223</v>
      </c>
      <c r="BA331" s="57">
        <v>46247.541666666664</v>
      </c>
      <c r="BB331" t="s">
        <v>8051</v>
      </c>
      <c r="BF331" s="6" t="e">
        <f t="shared" si="15"/>
        <v>#NUM!</v>
      </c>
      <c r="BG331" t="e">
        <f t="shared" si="16"/>
        <v>#NUM!</v>
      </c>
      <c r="BH331" t="e">
        <f t="shared" si="17"/>
        <v>#NUM!</v>
      </c>
      <c r="BI331" t="e">
        <f>VLOOKUP(H331,Sheet2!$A$1:$B$270,2,FALSE)</f>
        <v>#N/A</v>
      </c>
    </row>
    <row r="332" spans="1:61">
      <c r="A332">
        <v>331</v>
      </c>
      <c r="B332">
        <v>1002510440</v>
      </c>
      <c r="C332">
        <v>3</v>
      </c>
      <c r="D332" t="s">
        <v>55</v>
      </c>
      <c r="E332">
        <v>5</v>
      </c>
      <c r="F332" t="s">
        <v>228</v>
      </c>
      <c r="G332" t="s">
        <v>121</v>
      </c>
      <c r="H332" t="s">
        <v>447</v>
      </c>
      <c r="I332" t="s">
        <v>213</v>
      </c>
      <c r="J332" t="s">
        <v>214</v>
      </c>
      <c r="K332" t="s">
        <v>149</v>
      </c>
      <c r="L332" t="s">
        <v>215</v>
      </c>
      <c r="M332" t="s">
        <v>76</v>
      </c>
      <c r="N332" t="s">
        <v>216</v>
      </c>
      <c r="O332" s="57">
        <v>46239.540937500002</v>
      </c>
      <c r="P332" s="57">
        <v>46240.387152777781</v>
      </c>
      <c r="Q332">
        <v>69359136</v>
      </c>
      <c r="S332">
        <v>152438901447</v>
      </c>
      <c r="T332" t="s">
        <v>1936</v>
      </c>
      <c r="U332" t="s">
        <v>1937</v>
      </c>
      <c r="V332" t="s">
        <v>1938</v>
      </c>
      <c r="Z332">
        <v>113.36249615996999</v>
      </c>
      <c r="AA332">
        <v>-7.12767593593487</v>
      </c>
      <c r="AB332" t="s">
        <v>1939</v>
      </c>
      <c r="AC332" t="s">
        <v>217</v>
      </c>
      <c r="AL332" t="s">
        <v>218</v>
      </c>
      <c r="AM332" t="s">
        <v>1940</v>
      </c>
      <c r="AN332" t="s">
        <v>6</v>
      </c>
      <c r="AO332" s="57">
        <v>46150.548807870371</v>
      </c>
      <c r="AP332" s="57">
        <v>46240.625</v>
      </c>
      <c r="AR332" t="s">
        <v>219</v>
      </c>
      <c r="AS332" t="s">
        <v>447</v>
      </c>
      <c r="AT332" t="s">
        <v>221</v>
      </c>
      <c r="AU332">
        <v>20260806</v>
      </c>
      <c r="AV332" t="s">
        <v>222</v>
      </c>
      <c r="AW332" t="s">
        <v>979</v>
      </c>
      <c r="AX332" t="s">
        <v>223</v>
      </c>
      <c r="BA332" s="57">
        <v>46240.625</v>
      </c>
      <c r="BB332" t="s">
        <v>1940</v>
      </c>
      <c r="BC332">
        <v>2026</v>
      </c>
      <c r="BD332">
        <v>8</v>
      </c>
      <c r="BE332">
        <v>6</v>
      </c>
      <c r="BF332" s="6">
        <f t="shared" si="15"/>
        <v>46240</v>
      </c>
      <c r="BG332">
        <f t="shared" si="16"/>
        <v>-0.625</v>
      </c>
      <c r="BH332" t="str">
        <f t="shared" si="17"/>
        <v>COMPLY</v>
      </c>
      <c r="BI332" t="str">
        <f>VLOOKUP(H332,Sheet2!$A$1:$B$270,2,FALSE)</f>
        <v>MADURA</v>
      </c>
    </row>
    <row r="333" spans="1:61">
      <c r="A333">
        <v>332</v>
      </c>
      <c r="B333">
        <v>1002525274</v>
      </c>
      <c r="C333">
        <v>3</v>
      </c>
      <c r="D333" t="s">
        <v>34</v>
      </c>
      <c r="E333">
        <v>5</v>
      </c>
      <c r="F333" t="s">
        <v>573</v>
      </c>
      <c r="G333" t="s">
        <v>79</v>
      </c>
      <c r="H333" t="s">
        <v>535</v>
      </c>
      <c r="I333" t="s">
        <v>9791</v>
      </c>
      <c r="J333" t="s">
        <v>214</v>
      </c>
      <c r="K333" t="s">
        <v>149</v>
      </c>
      <c r="M333" t="s">
        <v>76</v>
      </c>
      <c r="N333" t="s">
        <v>10136</v>
      </c>
      <c r="O333" s="57">
        <v>46247.815787037034</v>
      </c>
      <c r="P333" s="57">
        <v>46248.6716087963</v>
      </c>
      <c r="Q333">
        <v>69365544</v>
      </c>
      <c r="S333">
        <v>172409210373</v>
      </c>
      <c r="T333" t="s">
        <v>10178</v>
      </c>
      <c r="U333" t="s">
        <v>10424</v>
      </c>
      <c r="V333" t="s">
        <v>10425</v>
      </c>
      <c r="Z333">
        <v>115.30875899999999</v>
      </c>
      <c r="AA333">
        <v>-8.4206570999999997</v>
      </c>
      <c r="AB333" t="s">
        <v>10140</v>
      </c>
      <c r="AC333" t="s">
        <v>226</v>
      </c>
      <c r="AL333" t="s">
        <v>218</v>
      </c>
      <c r="AM333" t="s">
        <v>10140</v>
      </c>
      <c r="AN333" t="s">
        <v>6</v>
      </c>
      <c r="AO333" t="s">
        <v>8968</v>
      </c>
      <c r="AR333" t="s">
        <v>219</v>
      </c>
      <c r="AS333" t="s">
        <v>535</v>
      </c>
      <c r="AT333" t="s">
        <v>231</v>
      </c>
      <c r="AU333">
        <v>20260814</v>
      </c>
      <c r="AV333" t="s">
        <v>222</v>
      </c>
      <c r="AW333" t="s">
        <v>10426</v>
      </c>
      <c r="AX333" t="s">
        <v>223</v>
      </c>
      <c r="BA333" s="57">
        <v>46247.791666666664</v>
      </c>
      <c r="BB333" t="s">
        <v>10140</v>
      </c>
      <c r="BC333">
        <v>2026</v>
      </c>
      <c r="BD333">
        <v>8</v>
      </c>
      <c r="BE333">
        <v>14</v>
      </c>
      <c r="BF333" s="6">
        <f t="shared" si="15"/>
        <v>46248</v>
      </c>
      <c r="BG333">
        <f t="shared" si="16"/>
        <v>0.20833333333575865</v>
      </c>
      <c r="BH333" t="str">
        <f t="shared" si="17"/>
        <v>COMPLY</v>
      </c>
      <c r="BI333" t="str">
        <f>VLOOKUP(H333,Sheet2!$A$1:$B$270,2,FALSE)</f>
        <v>GIANYAR</v>
      </c>
    </row>
    <row r="334" spans="1:61">
      <c r="A334">
        <v>333</v>
      </c>
      <c r="B334">
        <v>1002520980</v>
      </c>
      <c r="C334">
        <v>3</v>
      </c>
      <c r="D334" t="s">
        <v>38</v>
      </c>
      <c r="E334">
        <v>5</v>
      </c>
      <c r="F334" t="s">
        <v>250</v>
      </c>
      <c r="G334" t="s">
        <v>91</v>
      </c>
      <c r="H334" t="s">
        <v>408</v>
      </c>
      <c r="I334" t="s">
        <v>213</v>
      </c>
      <c r="J334" t="s">
        <v>214</v>
      </c>
      <c r="K334" t="s">
        <v>149</v>
      </c>
      <c r="L334" t="s">
        <v>215</v>
      </c>
      <c r="M334" t="s">
        <v>76</v>
      </c>
      <c r="N334" t="s">
        <v>216</v>
      </c>
      <c r="O334" s="57">
        <v>46245.772199074076</v>
      </c>
      <c r="P334" s="57">
        <v>46246.582615740743</v>
      </c>
      <c r="Q334">
        <v>69363714</v>
      </c>
      <c r="S334">
        <v>152718219103</v>
      </c>
      <c r="T334" t="s">
        <v>7062</v>
      </c>
      <c r="U334" t="s">
        <v>7063</v>
      </c>
      <c r="V334" t="s">
        <v>7064</v>
      </c>
      <c r="Z334">
        <v>112.5823857</v>
      </c>
      <c r="AA334">
        <v>-8.0983023000000003</v>
      </c>
      <c r="AB334" t="s">
        <v>7065</v>
      </c>
      <c r="AC334" t="s">
        <v>217</v>
      </c>
      <c r="AL334" t="s">
        <v>218</v>
      </c>
      <c r="AM334" t="s">
        <v>7066</v>
      </c>
      <c r="AN334" t="s">
        <v>6</v>
      </c>
      <c r="AO334" s="57">
        <v>46334.777662037035</v>
      </c>
      <c r="AP334" s="57">
        <v>46246.625</v>
      </c>
      <c r="AR334" t="s">
        <v>219</v>
      </c>
      <c r="AS334" t="s">
        <v>408</v>
      </c>
      <c r="AT334" t="s">
        <v>231</v>
      </c>
      <c r="AU334">
        <v>20260812</v>
      </c>
      <c r="AV334" t="s">
        <v>222</v>
      </c>
      <c r="AW334" t="s">
        <v>1023</v>
      </c>
      <c r="AX334" t="s">
        <v>223</v>
      </c>
      <c r="BA334" s="57">
        <v>46246.625</v>
      </c>
      <c r="BB334" t="s">
        <v>7066</v>
      </c>
      <c r="BC334">
        <v>2026</v>
      </c>
      <c r="BD334">
        <v>8</v>
      </c>
      <c r="BE334">
        <v>12</v>
      </c>
      <c r="BF334" s="6">
        <f t="shared" si="15"/>
        <v>46246</v>
      </c>
      <c r="BG334">
        <f t="shared" si="16"/>
        <v>-0.625</v>
      </c>
      <c r="BH334" t="str">
        <f t="shared" si="17"/>
        <v>COMPLY</v>
      </c>
      <c r="BI334" t="str">
        <f>VLOOKUP(H334,Sheet2!$A$1:$B$270,2,FALSE)</f>
        <v>MALANG</v>
      </c>
    </row>
    <row r="335" spans="1:61">
      <c r="A335">
        <v>334</v>
      </c>
      <c r="B335">
        <v>1002524068</v>
      </c>
      <c r="C335">
        <v>3</v>
      </c>
      <c r="D335" t="s">
        <v>34</v>
      </c>
      <c r="E335">
        <v>5</v>
      </c>
      <c r="F335" t="s">
        <v>573</v>
      </c>
      <c r="G335" t="s">
        <v>82</v>
      </c>
      <c r="H335" t="s">
        <v>268</v>
      </c>
      <c r="I335" t="s">
        <v>213</v>
      </c>
      <c r="J335" t="s">
        <v>214</v>
      </c>
      <c r="K335" t="s">
        <v>149</v>
      </c>
      <c r="M335" t="s">
        <v>277</v>
      </c>
      <c r="N335" t="s">
        <v>216</v>
      </c>
      <c r="O335" s="57">
        <v>46247.511458333334</v>
      </c>
      <c r="P335" s="57">
        <v>46251.351585648146</v>
      </c>
      <c r="Q335">
        <v>69365055</v>
      </c>
      <c r="S335">
        <v>172428815990</v>
      </c>
      <c r="T335" t="s">
        <v>8925</v>
      </c>
      <c r="U335" t="s">
        <v>8926</v>
      </c>
      <c r="V335" t="s">
        <v>8927</v>
      </c>
      <c r="Z335">
        <v>115.3746249</v>
      </c>
      <c r="AA335">
        <v>-8.5684764999999992</v>
      </c>
      <c r="AB335" t="s">
        <v>8928</v>
      </c>
      <c r="AC335" t="s">
        <v>230</v>
      </c>
      <c r="AL335" t="s">
        <v>218</v>
      </c>
      <c r="AM335" t="s">
        <v>8929</v>
      </c>
      <c r="AN335" t="s">
        <v>6</v>
      </c>
      <c r="AO335" t="s">
        <v>8875</v>
      </c>
      <c r="AP335" s="57">
        <v>46249.333333333336</v>
      </c>
      <c r="AQ335" t="s">
        <v>248</v>
      </c>
      <c r="AR335" t="s">
        <v>278</v>
      </c>
      <c r="AS335" t="s">
        <v>268</v>
      </c>
      <c r="AT335" t="s">
        <v>231</v>
      </c>
      <c r="AV335" t="s">
        <v>10427</v>
      </c>
      <c r="AW335" t="s">
        <v>561</v>
      </c>
      <c r="AX335" t="s">
        <v>223</v>
      </c>
      <c r="BA335" s="57">
        <v>46249.333333333336</v>
      </c>
      <c r="BB335" t="s">
        <v>8929</v>
      </c>
      <c r="BF335" s="6" t="e">
        <f t="shared" si="15"/>
        <v>#NUM!</v>
      </c>
      <c r="BG335" t="e">
        <f t="shared" si="16"/>
        <v>#NUM!</v>
      </c>
      <c r="BH335" t="e">
        <f t="shared" si="17"/>
        <v>#NUM!</v>
      </c>
      <c r="BI335" t="str">
        <f>VLOOKUP(H335,Sheet2!$A$1:$B$270,2,FALSE)</f>
        <v>KLUNGKUNG</v>
      </c>
    </row>
    <row r="336" spans="1:61">
      <c r="A336">
        <v>335</v>
      </c>
      <c r="B336">
        <v>1002523876</v>
      </c>
      <c r="C336">
        <v>3</v>
      </c>
      <c r="D336" t="s">
        <v>38</v>
      </c>
      <c r="E336">
        <v>5</v>
      </c>
      <c r="F336" t="s">
        <v>92</v>
      </c>
      <c r="G336" t="s">
        <v>95</v>
      </c>
      <c r="H336" t="s">
        <v>361</v>
      </c>
      <c r="I336" t="s">
        <v>213</v>
      </c>
      <c r="J336" t="s">
        <v>214</v>
      </c>
      <c r="K336" t="s">
        <v>149</v>
      </c>
      <c r="L336" t="s">
        <v>215</v>
      </c>
      <c r="M336" t="s">
        <v>76</v>
      </c>
      <c r="N336" t="s">
        <v>216</v>
      </c>
      <c r="O336" s="57">
        <v>46247.468009259261</v>
      </c>
      <c r="P336" s="57">
        <v>46247.671261574076</v>
      </c>
      <c r="Q336">
        <v>69364943</v>
      </c>
      <c r="S336">
        <v>152607221713</v>
      </c>
      <c r="T336" t="s">
        <v>8930</v>
      </c>
      <c r="U336" t="s">
        <v>8931</v>
      </c>
      <c r="V336" t="s">
        <v>8932</v>
      </c>
      <c r="Z336">
        <v>111.07909188446401</v>
      </c>
      <c r="AA336">
        <v>-8.21593944849071</v>
      </c>
      <c r="AB336" t="s">
        <v>8933</v>
      </c>
      <c r="AC336" t="s">
        <v>237</v>
      </c>
      <c r="AL336" t="s">
        <v>218</v>
      </c>
      <c r="AM336" t="s">
        <v>8934</v>
      </c>
      <c r="AN336" t="s">
        <v>6</v>
      </c>
      <c r="AO336" t="s">
        <v>8851</v>
      </c>
      <c r="AP336" s="57">
        <v>46248.333333333336</v>
      </c>
      <c r="AR336" t="s">
        <v>219</v>
      </c>
      <c r="AS336" t="s">
        <v>361</v>
      </c>
      <c r="AT336" t="s">
        <v>231</v>
      </c>
      <c r="AU336">
        <v>20260813</v>
      </c>
      <c r="AV336" t="s">
        <v>222</v>
      </c>
      <c r="AW336" t="s">
        <v>1023</v>
      </c>
      <c r="AX336" t="s">
        <v>223</v>
      </c>
      <c r="BA336" s="57">
        <v>46248.333333333336</v>
      </c>
      <c r="BB336" t="s">
        <v>8934</v>
      </c>
      <c r="BC336">
        <v>2026</v>
      </c>
      <c r="BD336">
        <v>8</v>
      </c>
      <c r="BE336">
        <v>13</v>
      </c>
      <c r="BF336" s="6">
        <f t="shared" si="15"/>
        <v>46247</v>
      </c>
      <c r="BG336">
        <f t="shared" si="16"/>
        <v>-1.3333333333357587</v>
      </c>
      <c r="BH336" t="str">
        <f t="shared" si="17"/>
        <v>COMPLY</v>
      </c>
      <c r="BI336" t="str">
        <f>VLOOKUP(H336,Sheet2!$A$1:$B$270,2,FALSE)</f>
        <v>PONOROGO</v>
      </c>
    </row>
    <row r="337" spans="1:61">
      <c r="A337">
        <v>336</v>
      </c>
      <c r="B337">
        <v>1002520098</v>
      </c>
      <c r="C337">
        <v>3</v>
      </c>
      <c r="D337" t="s">
        <v>55</v>
      </c>
      <c r="E337">
        <v>5</v>
      </c>
      <c r="F337" t="s">
        <v>313</v>
      </c>
      <c r="G337" t="s">
        <v>124</v>
      </c>
      <c r="H337" t="s">
        <v>335</v>
      </c>
      <c r="I337" t="s">
        <v>213</v>
      </c>
      <c r="J337" t="s">
        <v>214</v>
      </c>
      <c r="K337" t="s">
        <v>149</v>
      </c>
      <c r="L337" t="s">
        <v>215</v>
      </c>
      <c r="M337" t="s">
        <v>76</v>
      </c>
      <c r="N337" t="s">
        <v>216</v>
      </c>
      <c r="O337" s="57">
        <v>46245.588854166665</v>
      </c>
      <c r="P337" s="57">
        <v>46246.927951388891</v>
      </c>
      <c r="Q337">
        <v>69363426</v>
      </c>
      <c r="S337">
        <v>152305230247</v>
      </c>
      <c r="T337" t="s">
        <v>7067</v>
      </c>
      <c r="U337" t="s">
        <v>7068</v>
      </c>
      <c r="V337" t="s">
        <v>7069</v>
      </c>
      <c r="Z337">
        <v>112.7531747</v>
      </c>
      <c r="AA337">
        <v>-7.3808240999999999</v>
      </c>
      <c r="AB337" t="s">
        <v>7070</v>
      </c>
      <c r="AC337" t="s">
        <v>237</v>
      </c>
      <c r="AL337" t="s">
        <v>218</v>
      </c>
      <c r="AM337" t="s">
        <v>7056</v>
      </c>
      <c r="AN337" t="s">
        <v>6</v>
      </c>
      <c r="AO337" s="57">
        <v>46334.590532407405</v>
      </c>
      <c r="AP337" s="57">
        <v>46246.541666666664</v>
      </c>
      <c r="AR337" t="s">
        <v>219</v>
      </c>
      <c r="AS337" t="s">
        <v>335</v>
      </c>
      <c r="AT337" t="s">
        <v>221</v>
      </c>
      <c r="AU337">
        <v>20260812</v>
      </c>
      <c r="AV337" t="s">
        <v>222</v>
      </c>
      <c r="AW337" t="s">
        <v>926</v>
      </c>
      <c r="AX337" t="s">
        <v>223</v>
      </c>
      <c r="BA337" s="57">
        <v>46246.541666666664</v>
      </c>
      <c r="BB337" t="s">
        <v>7056</v>
      </c>
      <c r="BC337">
        <v>2026</v>
      </c>
      <c r="BD337">
        <v>8</v>
      </c>
      <c r="BE337">
        <v>12</v>
      </c>
      <c r="BF337" s="6">
        <f t="shared" si="15"/>
        <v>46246</v>
      </c>
      <c r="BG337">
        <f t="shared" si="16"/>
        <v>-0.54166666666424135</v>
      </c>
      <c r="BH337" t="str">
        <f t="shared" si="17"/>
        <v>COMPLY</v>
      </c>
      <c r="BI337" t="str">
        <f>VLOOKUP(H337,Sheet2!$A$1:$B$270,2,FALSE)</f>
        <v>SURABAYA SELATAN</v>
      </c>
    </row>
    <row r="338" spans="1:61">
      <c r="A338">
        <v>337</v>
      </c>
      <c r="B338">
        <v>1002523511</v>
      </c>
      <c r="C338">
        <v>3</v>
      </c>
      <c r="D338" t="s">
        <v>45</v>
      </c>
      <c r="E338">
        <v>5</v>
      </c>
      <c r="F338" t="s">
        <v>211</v>
      </c>
      <c r="G338" t="s">
        <v>118</v>
      </c>
      <c r="H338" t="s">
        <v>464</v>
      </c>
      <c r="I338" t="s">
        <v>213</v>
      </c>
      <c r="J338" t="s">
        <v>214</v>
      </c>
      <c r="K338" t="s">
        <v>149</v>
      </c>
      <c r="M338" t="s">
        <v>76</v>
      </c>
      <c r="N338" t="s">
        <v>216</v>
      </c>
      <c r="O338" s="57">
        <v>46247.403391203705</v>
      </c>
      <c r="P338" s="57">
        <v>46247.593634259261</v>
      </c>
      <c r="Q338">
        <v>69361913</v>
      </c>
      <c r="S338">
        <v>172608206155</v>
      </c>
      <c r="T338" t="s">
        <v>5294</v>
      </c>
      <c r="U338" t="s">
        <v>8935</v>
      </c>
      <c r="V338" t="s">
        <v>8936</v>
      </c>
      <c r="Z338">
        <v>116.74872816</v>
      </c>
      <c r="AA338">
        <v>-8.9113208230000005</v>
      </c>
      <c r="AB338" t="s">
        <v>5296</v>
      </c>
      <c r="AC338" t="s">
        <v>290</v>
      </c>
      <c r="AL338" t="s">
        <v>218</v>
      </c>
      <c r="AM338" t="s">
        <v>8937</v>
      </c>
      <c r="AN338" t="s">
        <v>6</v>
      </c>
      <c r="AO338" t="s">
        <v>8938</v>
      </c>
      <c r="AR338" t="s">
        <v>219</v>
      </c>
      <c r="AS338" t="s">
        <v>464</v>
      </c>
      <c r="AT338" t="s">
        <v>231</v>
      </c>
      <c r="AU338">
        <v>20260813</v>
      </c>
      <c r="AV338" t="s">
        <v>222</v>
      </c>
      <c r="AW338" t="s">
        <v>561</v>
      </c>
      <c r="AX338" t="s">
        <v>223</v>
      </c>
      <c r="BA338" s="57">
        <v>46247.291666666664</v>
      </c>
      <c r="BB338" t="s">
        <v>8937</v>
      </c>
      <c r="BC338">
        <v>2026</v>
      </c>
      <c r="BD338">
        <v>8</v>
      </c>
      <c r="BE338">
        <v>13</v>
      </c>
      <c r="BF338" s="6">
        <f t="shared" si="15"/>
        <v>46247</v>
      </c>
      <c r="BG338">
        <f t="shared" si="16"/>
        <v>-0.29166666666424135</v>
      </c>
      <c r="BH338" t="str">
        <f t="shared" si="17"/>
        <v>COMPLY</v>
      </c>
      <c r="BI338" t="str">
        <f>VLOOKUP(H338,Sheet2!$A$1:$B$270,2,FALSE)</f>
        <v>SUMBAWA</v>
      </c>
    </row>
    <row r="339" spans="1:61">
      <c r="A339">
        <v>338</v>
      </c>
      <c r="B339">
        <v>1002507881</v>
      </c>
      <c r="C339">
        <v>3</v>
      </c>
      <c r="D339" t="s">
        <v>38</v>
      </c>
      <c r="E339">
        <v>5</v>
      </c>
      <c r="F339" t="s">
        <v>250</v>
      </c>
      <c r="G339" t="s">
        <v>91</v>
      </c>
      <c r="H339" t="s">
        <v>398</v>
      </c>
      <c r="I339" t="s">
        <v>213</v>
      </c>
      <c r="J339" t="s">
        <v>214</v>
      </c>
      <c r="K339" t="s">
        <v>149</v>
      </c>
      <c r="L339" t="s">
        <v>215</v>
      </c>
      <c r="M339" t="s">
        <v>575</v>
      </c>
      <c r="N339" t="s">
        <v>216</v>
      </c>
      <c r="O339" s="57">
        <v>46238.493726851855</v>
      </c>
      <c r="P339" s="57">
        <v>46240.474050925928</v>
      </c>
      <c r="Q339">
        <v>69358189</v>
      </c>
      <c r="S339">
        <v>152703903403</v>
      </c>
      <c r="T339" t="s">
        <v>1944</v>
      </c>
      <c r="U339" t="s">
        <v>1945</v>
      </c>
      <c r="V339" t="s">
        <v>1946</v>
      </c>
      <c r="Z339">
        <v>112.6063291</v>
      </c>
      <c r="AA339">
        <v>-7.9375565999999997</v>
      </c>
      <c r="AB339" t="s">
        <v>1947</v>
      </c>
      <c r="AC339" t="s">
        <v>237</v>
      </c>
      <c r="AL339" t="s">
        <v>218</v>
      </c>
      <c r="AM339" t="s">
        <v>1948</v>
      </c>
      <c r="AN339" t="s">
        <v>6</v>
      </c>
      <c r="AO339" s="57">
        <v>46120.496689814812</v>
      </c>
      <c r="AP339" s="57">
        <v>46239.333333333336</v>
      </c>
      <c r="AR339" t="s">
        <v>14</v>
      </c>
      <c r="AS339" t="s">
        <v>398</v>
      </c>
      <c r="AT339" t="s">
        <v>231</v>
      </c>
      <c r="AV339" t="s">
        <v>1949</v>
      </c>
      <c r="AW339" t="s">
        <v>1010</v>
      </c>
      <c r="AX339" t="s">
        <v>223</v>
      </c>
      <c r="BA339" s="57">
        <v>46239.333333333336</v>
      </c>
      <c r="BB339" t="s">
        <v>1948</v>
      </c>
      <c r="BF339" s="6" t="e">
        <f t="shared" si="15"/>
        <v>#NUM!</v>
      </c>
      <c r="BG339" t="e">
        <f t="shared" si="16"/>
        <v>#NUM!</v>
      </c>
      <c r="BH339" t="e">
        <f t="shared" si="17"/>
        <v>#NUM!</v>
      </c>
      <c r="BI339" t="str">
        <f>VLOOKUP(H339,Sheet2!$A$1:$B$270,2,FALSE)</f>
        <v>MALANG</v>
      </c>
    </row>
    <row r="340" spans="1:61">
      <c r="A340">
        <v>339</v>
      </c>
      <c r="B340">
        <v>1002516378</v>
      </c>
      <c r="C340">
        <v>3</v>
      </c>
      <c r="D340" t="s">
        <v>55</v>
      </c>
      <c r="E340">
        <v>5</v>
      </c>
      <c r="F340" t="s">
        <v>228</v>
      </c>
      <c r="G340" t="s">
        <v>121</v>
      </c>
      <c r="H340" t="s">
        <v>342</v>
      </c>
      <c r="I340" t="s">
        <v>213</v>
      </c>
      <c r="J340" t="s">
        <v>214</v>
      </c>
      <c r="K340" t="s">
        <v>149</v>
      </c>
      <c r="L340" t="s">
        <v>215</v>
      </c>
      <c r="M340" t="s">
        <v>76</v>
      </c>
      <c r="N340" t="s">
        <v>216</v>
      </c>
      <c r="O340" s="57">
        <v>46243.445092592592</v>
      </c>
      <c r="P340" s="57">
        <v>46244.573495370372</v>
      </c>
      <c r="Q340">
        <v>69361763</v>
      </c>
      <c r="S340">
        <v>152434913563</v>
      </c>
      <c r="T340" t="s">
        <v>4828</v>
      </c>
      <c r="U340" t="s">
        <v>4829</v>
      </c>
      <c r="V340" t="s">
        <v>4830</v>
      </c>
      <c r="Z340">
        <v>113.155218064785</v>
      </c>
      <c r="AA340">
        <v>-7.0075908919928098</v>
      </c>
      <c r="AB340" t="s">
        <v>4831</v>
      </c>
      <c r="AC340" t="s">
        <v>217</v>
      </c>
      <c r="AL340" t="s">
        <v>218</v>
      </c>
      <c r="AM340" t="s">
        <v>4832</v>
      </c>
      <c r="AN340" t="s">
        <v>6</v>
      </c>
      <c r="AO340" s="57">
        <v>46273.454664351855</v>
      </c>
      <c r="AP340" s="57">
        <v>46244.333333333336</v>
      </c>
      <c r="AR340" t="s">
        <v>219</v>
      </c>
      <c r="AS340" t="s">
        <v>342</v>
      </c>
      <c r="AT340" t="s">
        <v>221</v>
      </c>
      <c r="AU340">
        <v>20260810</v>
      </c>
      <c r="AV340" t="s">
        <v>222</v>
      </c>
      <c r="AW340" t="s">
        <v>979</v>
      </c>
      <c r="AX340" t="s">
        <v>223</v>
      </c>
      <c r="BA340" s="57">
        <v>46244.333333333336</v>
      </c>
      <c r="BB340" t="s">
        <v>4832</v>
      </c>
      <c r="BC340">
        <v>2026</v>
      </c>
      <c r="BD340">
        <v>8</v>
      </c>
      <c r="BE340">
        <v>10</v>
      </c>
      <c r="BF340" s="6">
        <f t="shared" si="15"/>
        <v>46244</v>
      </c>
      <c r="BG340">
        <f t="shared" si="16"/>
        <v>-0.33333333333575865</v>
      </c>
      <c r="BH340" t="str">
        <f t="shared" si="17"/>
        <v>COMPLY</v>
      </c>
      <c r="BI340" t="str">
        <f>VLOOKUP(H340,Sheet2!$A$1:$B$270,2,FALSE)</f>
        <v>MADURA</v>
      </c>
    </row>
    <row r="341" spans="1:61">
      <c r="A341">
        <v>340</v>
      </c>
      <c r="B341">
        <v>1002512085</v>
      </c>
      <c r="C341">
        <v>3</v>
      </c>
      <c r="D341" t="s">
        <v>42</v>
      </c>
      <c r="E341">
        <v>5</v>
      </c>
      <c r="F341" t="s">
        <v>102</v>
      </c>
      <c r="G341" t="s">
        <v>108</v>
      </c>
      <c r="H341" t="s">
        <v>341</v>
      </c>
      <c r="I341" t="s">
        <v>213</v>
      </c>
      <c r="J341" t="s">
        <v>214</v>
      </c>
      <c r="K341" t="s">
        <v>149</v>
      </c>
      <c r="L341" t="s">
        <v>215</v>
      </c>
      <c r="M341" t="s">
        <v>76</v>
      </c>
      <c r="N341" t="s">
        <v>216</v>
      </c>
      <c r="O341" s="57">
        <v>46240.482592592591</v>
      </c>
      <c r="P341" s="57">
        <v>46240.621400462966</v>
      </c>
      <c r="Q341">
        <v>69359866</v>
      </c>
      <c r="S341">
        <v>152527209089</v>
      </c>
      <c r="T341" t="s">
        <v>1960</v>
      </c>
      <c r="U341" t="s">
        <v>1961</v>
      </c>
      <c r="V341" t="s">
        <v>1962</v>
      </c>
      <c r="Z341">
        <v>114.293574782487</v>
      </c>
      <c r="AA341">
        <v>-7.7571493701770704</v>
      </c>
      <c r="AB341" t="s">
        <v>1963</v>
      </c>
      <c r="AC341" t="s">
        <v>237</v>
      </c>
      <c r="AL341" t="s">
        <v>218</v>
      </c>
      <c r="AM341" t="s">
        <v>1964</v>
      </c>
      <c r="AN341" t="s">
        <v>6</v>
      </c>
      <c r="AO341" s="57">
        <v>46181.486018518517</v>
      </c>
      <c r="AP341" s="57">
        <v>46241.333333333336</v>
      </c>
      <c r="AR341" t="s">
        <v>219</v>
      </c>
      <c r="AS341" t="s">
        <v>341</v>
      </c>
      <c r="AT341" t="s">
        <v>231</v>
      </c>
      <c r="AU341">
        <v>20260806</v>
      </c>
      <c r="AV341" t="s">
        <v>222</v>
      </c>
      <c r="AW341" t="s">
        <v>1015</v>
      </c>
      <c r="AX341" t="s">
        <v>223</v>
      </c>
      <c r="BA341" s="57">
        <v>46241.333333333336</v>
      </c>
      <c r="BB341" t="s">
        <v>1964</v>
      </c>
      <c r="BC341">
        <v>2026</v>
      </c>
      <c r="BD341">
        <v>8</v>
      </c>
      <c r="BE341">
        <v>6</v>
      </c>
      <c r="BF341" s="6">
        <f t="shared" si="15"/>
        <v>46240</v>
      </c>
      <c r="BG341">
        <f t="shared" si="16"/>
        <v>-1.3333333333357587</v>
      </c>
      <c r="BH341" t="str">
        <f t="shared" si="17"/>
        <v>COMPLY</v>
      </c>
      <c r="BI341" t="str">
        <f>VLOOKUP(H341,Sheet2!$A$1:$B$270,2,FALSE)</f>
        <v>BANYUWANGI</v>
      </c>
    </row>
    <row r="342" spans="1:61">
      <c r="A342">
        <v>341</v>
      </c>
      <c r="B342">
        <v>1002524843</v>
      </c>
      <c r="C342">
        <v>3</v>
      </c>
      <c r="D342" t="s">
        <v>55</v>
      </c>
      <c r="E342">
        <v>5</v>
      </c>
      <c r="F342" t="s">
        <v>265</v>
      </c>
      <c r="G342" t="s">
        <v>122</v>
      </c>
      <c r="H342" t="s">
        <v>297</v>
      </c>
      <c r="I342" t="s">
        <v>213</v>
      </c>
      <c r="J342" t="s">
        <v>214</v>
      </c>
      <c r="K342" t="s">
        <v>149</v>
      </c>
      <c r="M342" t="s">
        <v>555</v>
      </c>
      <c r="N342" t="s">
        <v>216</v>
      </c>
      <c r="O342" s="57">
        <v>46247.673842592594</v>
      </c>
      <c r="P342" s="57">
        <v>46251.45590277778</v>
      </c>
      <c r="Q342">
        <v>69365368</v>
      </c>
      <c r="S342">
        <v>152446245968</v>
      </c>
      <c r="T342" t="s">
        <v>8939</v>
      </c>
      <c r="U342" t="s">
        <v>8940</v>
      </c>
      <c r="Z342">
        <v>112.5765457</v>
      </c>
      <c r="AA342">
        <v>-7.2200633999999999</v>
      </c>
      <c r="AB342" t="s">
        <v>8941</v>
      </c>
      <c r="AC342" t="s">
        <v>291</v>
      </c>
      <c r="AO342" t="s">
        <v>8942</v>
      </c>
      <c r="AR342" t="s">
        <v>6</v>
      </c>
      <c r="AS342" t="s">
        <v>297</v>
      </c>
      <c r="AT342" t="s">
        <v>352</v>
      </c>
      <c r="AV342" t="s">
        <v>10428</v>
      </c>
      <c r="AW342" t="s">
        <v>561</v>
      </c>
      <c r="AX342" t="s">
        <v>223</v>
      </c>
      <c r="BF342" s="6" t="e">
        <f t="shared" si="15"/>
        <v>#NUM!</v>
      </c>
      <c r="BG342" t="e">
        <f t="shared" si="16"/>
        <v>#NUM!</v>
      </c>
      <c r="BH342" t="e">
        <f t="shared" si="17"/>
        <v>#NUM!</v>
      </c>
      <c r="BI342" t="str">
        <f>VLOOKUP(H342,Sheet2!$A$1:$B$270,2,FALSE)</f>
        <v>GRESIK</v>
      </c>
    </row>
    <row r="343" spans="1:61">
      <c r="A343">
        <v>342</v>
      </c>
      <c r="B343">
        <v>1002507731</v>
      </c>
      <c r="C343">
        <v>3</v>
      </c>
      <c r="D343" t="s">
        <v>38</v>
      </c>
      <c r="E343">
        <v>5</v>
      </c>
      <c r="F343" t="s">
        <v>250</v>
      </c>
      <c r="G343" t="s">
        <v>87</v>
      </c>
      <c r="H343" t="s">
        <v>292</v>
      </c>
      <c r="I343" t="s">
        <v>213</v>
      </c>
      <c r="J343" t="s">
        <v>214</v>
      </c>
      <c r="K343" t="s">
        <v>149</v>
      </c>
      <c r="L343" t="s">
        <v>215</v>
      </c>
      <c r="M343" t="s">
        <v>76</v>
      </c>
      <c r="N343" t="s">
        <v>216</v>
      </c>
      <c r="O343" s="57">
        <v>46238.474259259259</v>
      </c>
      <c r="P343" s="57">
        <v>46240.479004629633</v>
      </c>
      <c r="Q343">
        <v>69358149</v>
      </c>
      <c r="S343">
        <v>152711247289</v>
      </c>
      <c r="T343" t="s">
        <v>1970</v>
      </c>
      <c r="U343" t="s">
        <v>1971</v>
      </c>
      <c r="V343" t="s">
        <v>1972</v>
      </c>
      <c r="Z343">
        <v>112.59694829999999</v>
      </c>
      <c r="AA343">
        <v>-7.9008349999999998</v>
      </c>
      <c r="AB343" t="s">
        <v>1973</v>
      </c>
      <c r="AC343" t="s">
        <v>237</v>
      </c>
      <c r="AL343" t="s">
        <v>218</v>
      </c>
      <c r="AM343" t="s">
        <v>1974</v>
      </c>
      <c r="AN343" t="s">
        <v>6</v>
      </c>
      <c r="AO343" s="57">
        <v>46120.476157407407</v>
      </c>
      <c r="AP343" s="57">
        <v>46239.333333333336</v>
      </c>
      <c r="AR343" t="s">
        <v>219</v>
      </c>
      <c r="AS343" t="s">
        <v>292</v>
      </c>
      <c r="AT343" t="s">
        <v>231</v>
      </c>
      <c r="AU343">
        <v>20260806</v>
      </c>
      <c r="AV343" t="s">
        <v>222</v>
      </c>
      <c r="AW343" t="s">
        <v>1014</v>
      </c>
      <c r="AX343" t="s">
        <v>223</v>
      </c>
      <c r="BA343" s="57">
        <v>46239.333333333336</v>
      </c>
      <c r="BB343" t="s">
        <v>1974</v>
      </c>
      <c r="BC343">
        <v>2026</v>
      </c>
      <c r="BD343">
        <v>8</v>
      </c>
      <c r="BE343">
        <v>6</v>
      </c>
      <c r="BF343" s="6">
        <f t="shared" si="15"/>
        <v>46240</v>
      </c>
      <c r="BG343">
        <f t="shared" si="16"/>
        <v>0.66666666666424135</v>
      </c>
      <c r="BH343" t="str">
        <f t="shared" si="17"/>
        <v>COMPLY</v>
      </c>
      <c r="BI343" t="str">
        <f>VLOOKUP(H343,Sheet2!$A$1:$B$270,2,FALSE)</f>
        <v>BATU</v>
      </c>
    </row>
    <row r="344" spans="1:61">
      <c r="A344">
        <v>343</v>
      </c>
      <c r="B344">
        <v>1002531501</v>
      </c>
      <c r="C344">
        <v>3</v>
      </c>
      <c r="D344" t="s">
        <v>49</v>
      </c>
      <c r="E344">
        <v>4</v>
      </c>
      <c r="F344" t="s">
        <v>252</v>
      </c>
      <c r="G344" t="s">
        <v>554</v>
      </c>
      <c r="H344" t="s">
        <v>640</v>
      </c>
      <c r="I344" t="s">
        <v>213</v>
      </c>
      <c r="J344" t="s">
        <v>214</v>
      </c>
      <c r="K344" t="s">
        <v>149</v>
      </c>
      <c r="L344" t="s">
        <v>215</v>
      </c>
      <c r="M344" t="s">
        <v>240</v>
      </c>
      <c r="N344" t="s">
        <v>216</v>
      </c>
      <c r="O344" s="57">
        <v>46251.787453703706</v>
      </c>
      <c r="P344" s="57">
        <v>46251.788900462961</v>
      </c>
      <c r="Q344">
        <v>69368405</v>
      </c>
      <c r="S344">
        <v>142213107396</v>
      </c>
      <c r="T344" t="s">
        <v>10429</v>
      </c>
      <c r="U344" t="s">
        <v>10430</v>
      </c>
      <c r="V344" t="s">
        <v>10431</v>
      </c>
      <c r="Z344">
        <v>109.326224</v>
      </c>
      <c r="AA344">
        <v>-7.1000529999999999</v>
      </c>
      <c r="AB344" t="s">
        <v>10432</v>
      </c>
      <c r="AC344" t="s">
        <v>237</v>
      </c>
      <c r="AL344" t="s">
        <v>218</v>
      </c>
      <c r="AM344" t="s">
        <v>10433</v>
      </c>
      <c r="AN344" t="s">
        <v>6</v>
      </c>
      <c r="AO344" t="s">
        <v>10434</v>
      </c>
      <c r="AP344" s="57">
        <v>46252.625</v>
      </c>
      <c r="AR344" t="s">
        <v>241</v>
      </c>
      <c r="AS344" t="s">
        <v>640</v>
      </c>
      <c r="AT344" t="s">
        <v>231</v>
      </c>
      <c r="AV344" t="s">
        <v>240</v>
      </c>
      <c r="AW344" t="s">
        <v>980</v>
      </c>
      <c r="AX344" t="s">
        <v>223</v>
      </c>
      <c r="BA344" s="57">
        <v>46252.625</v>
      </c>
      <c r="BB344" t="s">
        <v>10433</v>
      </c>
      <c r="BF344" s="6" t="e">
        <f t="shared" si="15"/>
        <v>#NUM!</v>
      </c>
      <c r="BG344" t="e">
        <f t="shared" si="16"/>
        <v>#NUM!</v>
      </c>
      <c r="BH344" t="e">
        <f t="shared" si="17"/>
        <v>#NUM!</v>
      </c>
      <c r="BI344" t="e">
        <f>VLOOKUP(H344,Sheet2!$A$1:$B$270,2,FALSE)</f>
        <v>#N/A</v>
      </c>
    </row>
    <row r="345" spans="1:61">
      <c r="A345">
        <v>344</v>
      </c>
      <c r="B345">
        <v>1002506353</v>
      </c>
      <c r="C345">
        <v>3</v>
      </c>
      <c r="D345" t="s">
        <v>59</v>
      </c>
      <c r="E345">
        <v>4</v>
      </c>
      <c r="F345" t="s">
        <v>567</v>
      </c>
      <c r="G345" t="s">
        <v>906</v>
      </c>
      <c r="H345" t="s">
        <v>973</v>
      </c>
      <c r="I345" t="s">
        <v>213</v>
      </c>
      <c r="J345" t="s">
        <v>214</v>
      </c>
      <c r="K345" t="s">
        <v>149</v>
      </c>
      <c r="M345" t="s">
        <v>76</v>
      </c>
      <c r="N345" t="s">
        <v>216</v>
      </c>
      <c r="O345" s="57">
        <v>46237.629826388889</v>
      </c>
      <c r="P345" s="57">
        <v>46237.69935185185</v>
      </c>
      <c r="Q345">
        <v>69356192</v>
      </c>
      <c r="S345">
        <v>146133131905</v>
      </c>
      <c r="T345" t="s">
        <v>1305</v>
      </c>
      <c r="U345" t="s">
        <v>1306</v>
      </c>
      <c r="V345" t="s">
        <v>1982</v>
      </c>
      <c r="Z345">
        <v>110.337735983054</v>
      </c>
      <c r="AA345">
        <v>-7.7450891752234901</v>
      </c>
      <c r="AB345" t="s">
        <v>1983</v>
      </c>
      <c r="AC345" t="s">
        <v>291</v>
      </c>
      <c r="AL345" t="s">
        <v>218</v>
      </c>
      <c r="AM345" t="s">
        <v>1984</v>
      </c>
      <c r="AN345" t="s">
        <v>6</v>
      </c>
      <c r="AO345" s="57">
        <v>46089.632280092592</v>
      </c>
      <c r="AR345" t="s">
        <v>219</v>
      </c>
      <c r="AS345" t="s">
        <v>973</v>
      </c>
      <c r="AT345" t="s">
        <v>231</v>
      </c>
      <c r="AU345">
        <v>20260803</v>
      </c>
      <c r="AV345" t="s">
        <v>222</v>
      </c>
      <c r="AW345" t="s">
        <v>561</v>
      </c>
      <c r="AX345" t="s">
        <v>223</v>
      </c>
      <c r="BA345" s="57">
        <v>46237.291666666664</v>
      </c>
      <c r="BB345" t="s">
        <v>1984</v>
      </c>
      <c r="BC345">
        <v>2026</v>
      </c>
      <c r="BD345">
        <v>8</v>
      </c>
      <c r="BE345">
        <v>3</v>
      </c>
      <c r="BF345" s="6">
        <f t="shared" si="15"/>
        <v>46237</v>
      </c>
      <c r="BG345">
        <f t="shared" si="16"/>
        <v>-0.29166666666424135</v>
      </c>
      <c r="BH345" t="str">
        <f t="shared" si="17"/>
        <v>COMPLY</v>
      </c>
      <c r="BI345" t="e">
        <f>VLOOKUP(H345,Sheet2!$A$1:$B$270,2,FALSE)</f>
        <v>#N/A</v>
      </c>
    </row>
    <row r="346" spans="1:61">
      <c r="A346">
        <v>345</v>
      </c>
      <c r="B346">
        <v>1002508485</v>
      </c>
      <c r="C346">
        <v>3</v>
      </c>
      <c r="D346" t="s">
        <v>59</v>
      </c>
      <c r="E346">
        <v>4</v>
      </c>
      <c r="F346" t="s">
        <v>224</v>
      </c>
      <c r="G346" t="s">
        <v>224</v>
      </c>
      <c r="H346" t="s">
        <v>911</v>
      </c>
      <c r="I346" t="s">
        <v>213</v>
      </c>
      <c r="J346" t="s">
        <v>214</v>
      </c>
      <c r="K346" t="s">
        <v>149</v>
      </c>
      <c r="L346" t="s">
        <v>215</v>
      </c>
      <c r="M346" t="s">
        <v>575</v>
      </c>
      <c r="N346" t="s">
        <v>216</v>
      </c>
      <c r="O346" s="57">
        <v>46238.593715277777</v>
      </c>
      <c r="P346" s="57">
        <v>46241.480520833335</v>
      </c>
      <c r="Q346">
        <v>69358365</v>
      </c>
      <c r="S346">
        <v>146303609672</v>
      </c>
      <c r="T346" t="s">
        <v>1990</v>
      </c>
      <c r="U346" t="s">
        <v>1991</v>
      </c>
      <c r="V346" t="s">
        <v>1992</v>
      </c>
      <c r="Z346">
        <v>109.24334159999999</v>
      </c>
      <c r="AA346">
        <v>-7.4505498000000001</v>
      </c>
      <c r="AB346" t="s">
        <v>1993</v>
      </c>
      <c r="AC346" t="s">
        <v>237</v>
      </c>
      <c r="AL346" t="s">
        <v>218</v>
      </c>
      <c r="AM346" t="s">
        <v>1994</v>
      </c>
      <c r="AN346" t="s">
        <v>6</v>
      </c>
      <c r="AO346" s="57">
        <v>46120.601365740738</v>
      </c>
      <c r="AP346" s="57">
        <v>46239.541666666664</v>
      </c>
      <c r="AR346" t="s">
        <v>14</v>
      </c>
      <c r="AS346" t="s">
        <v>911</v>
      </c>
      <c r="AT346" t="s">
        <v>231</v>
      </c>
      <c r="AV346" t="s">
        <v>4839</v>
      </c>
      <c r="AW346" t="s">
        <v>1012</v>
      </c>
      <c r="AX346" t="s">
        <v>223</v>
      </c>
      <c r="BA346" s="57">
        <v>46239.541666666664</v>
      </c>
      <c r="BB346" t="s">
        <v>1994</v>
      </c>
      <c r="BF346" s="6" t="e">
        <f t="shared" si="15"/>
        <v>#NUM!</v>
      </c>
      <c r="BG346" t="e">
        <f t="shared" si="16"/>
        <v>#NUM!</v>
      </c>
      <c r="BH346" t="e">
        <f t="shared" si="17"/>
        <v>#NUM!</v>
      </c>
      <c r="BI346" t="e">
        <f>VLOOKUP(H346,Sheet2!$A$1:$B$270,2,FALSE)</f>
        <v>#N/A</v>
      </c>
    </row>
    <row r="347" spans="1:61">
      <c r="A347">
        <v>346</v>
      </c>
      <c r="B347">
        <v>1002526484</v>
      </c>
      <c r="C347">
        <v>3</v>
      </c>
      <c r="D347" t="s">
        <v>59</v>
      </c>
      <c r="E347">
        <v>4</v>
      </c>
      <c r="F347" t="s">
        <v>567</v>
      </c>
      <c r="G347" t="s">
        <v>906</v>
      </c>
      <c r="H347" t="s">
        <v>973</v>
      </c>
      <c r="I347" t="s">
        <v>213</v>
      </c>
      <c r="J347" t="s">
        <v>214</v>
      </c>
      <c r="K347" t="s">
        <v>149</v>
      </c>
      <c r="M347" t="s">
        <v>225</v>
      </c>
      <c r="N347" t="s">
        <v>216</v>
      </c>
      <c r="O347" s="57">
        <v>46248.590381944443</v>
      </c>
      <c r="P347" s="57">
        <v>46249.644537037035</v>
      </c>
      <c r="Q347">
        <v>69366096</v>
      </c>
      <c r="S347">
        <v>146133133002</v>
      </c>
      <c r="T347" t="s">
        <v>10435</v>
      </c>
      <c r="U347" t="s">
        <v>10436</v>
      </c>
      <c r="V347" t="s">
        <v>10437</v>
      </c>
      <c r="Z347">
        <v>110.366644447867</v>
      </c>
      <c r="AA347">
        <v>-7.7463082541802697</v>
      </c>
      <c r="AB347" t="s">
        <v>10438</v>
      </c>
      <c r="AC347" t="s">
        <v>291</v>
      </c>
      <c r="AL347" t="s">
        <v>218</v>
      </c>
      <c r="AM347" t="s">
        <v>10439</v>
      </c>
      <c r="AN347" t="s">
        <v>6</v>
      </c>
      <c r="AO347" t="s">
        <v>10440</v>
      </c>
      <c r="AP347" s="57">
        <v>46249.625</v>
      </c>
      <c r="AR347" t="s">
        <v>18</v>
      </c>
      <c r="AS347" t="s">
        <v>973</v>
      </c>
      <c r="AT347" t="s">
        <v>231</v>
      </c>
      <c r="AV347" t="s">
        <v>227</v>
      </c>
      <c r="AW347" t="s">
        <v>7519</v>
      </c>
      <c r="AX347" t="s">
        <v>223</v>
      </c>
      <c r="BA347" s="57">
        <v>46249.625</v>
      </c>
      <c r="BB347" t="s">
        <v>10439</v>
      </c>
      <c r="BF347" s="6" t="e">
        <f t="shared" si="15"/>
        <v>#NUM!</v>
      </c>
      <c r="BG347" t="e">
        <f t="shared" si="16"/>
        <v>#NUM!</v>
      </c>
      <c r="BH347" t="e">
        <f t="shared" si="17"/>
        <v>#NUM!</v>
      </c>
      <c r="BI347" t="e">
        <f>VLOOKUP(H347,Sheet2!$A$1:$B$270,2,FALSE)</f>
        <v>#N/A</v>
      </c>
    </row>
    <row r="348" spans="1:61">
      <c r="A348">
        <v>347</v>
      </c>
      <c r="B348">
        <v>1002504537</v>
      </c>
      <c r="C348">
        <v>3</v>
      </c>
      <c r="D348" t="s">
        <v>38</v>
      </c>
      <c r="E348">
        <v>5</v>
      </c>
      <c r="F348" t="s">
        <v>90</v>
      </c>
      <c r="G348" t="s">
        <v>93</v>
      </c>
      <c r="H348" t="s">
        <v>302</v>
      </c>
      <c r="I348" t="s">
        <v>213</v>
      </c>
      <c r="J348" t="s">
        <v>214</v>
      </c>
      <c r="K348" t="s">
        <v>149</v>
      </c>
      <c r="L348" t="s">
        <v>215</v>
      </c>
      <c r="M348" t="s">
        <v>76</v>
      </c>
      <c r="N348" t="s">
        <v>216</v>
      </c>
      <c r="O348" s="57">
        <v>46235.534675925926</v>
      </c>
      <c r="P348" s="57">
        <v>46235.857314814813</v>
      </c>
      <c r="Q348">
        <v>69356720</v>
      </c>
      <c r="S348">
        <v>152611229834</v>
      </c>
      <c r="T348" t="s">
        <v>2000</v>
      </c>
      <c r="U348" t="s">
        <v>2001</v>
      </c>
      <c r="V348" t="s">
        <v>2002</v>
      </c>
      <c r="Z348">
        <v>111.849943</v>
      </c>
      <c r="AA348">
        <v>-7.6112830000000002</v>
      </c>
      <c r="AB348" t="s">
        <v>2003</v>
      </c>
      <c r="AC348" t="s">
        <v>237</v>
      </c>
      <c r="AL348" t="s">
        <v>218</v>
      </c>
      <c r="AM348" t="s">
        <v>1482</v>
      </c>
      <c r="AN348" t="s">
        <v>6</v>
      </c>
      <c r="AO348" s="57">
        <v>46030.538043981483</v>
      </c>
      <c r="AP348" s="57">
        <v>46236.541666666664</v>
      </c>
      <c r="AR348" t="s">
        <v>219</v>
      </c>
      <c r="AS348" t="s">
        <v>302</v>
      </c>
      <c r="AT348" t="s">
        <v>231</v>
      </c>
      <c r="AU348">
        <v>20260801</v>
      </c>
      <c r="AV348" t="s">
        <v>222</v>
      </c>
      <c r="AW348" t="s">
        <v>1010</v>
      </c>
      <c r="AX348" t="s">
        <v>223</v>
      </c>
      <c r="BA348" s="57">
        <v>46236.541666666664</v>
      </c>
      <c r="BB348" t="s">
        <v>1482</v>
      </c>
      <c r="BC348">
        <v>2026</v>
      </c>
      <c r="BD348">
        <v>8</v>
      </c>
      <c r="BE348">
        <v>1</v>
      </c>
      <c r="BF348" s="6">
        <f t="shared" si="15"/>
        <v>46235</v>
      </c>
      <c r="BG348">
        <f t="shared" si="16"/>
        <v>-1.5416666666642413</v>
      </c>
      <c r="BH348" t="str">
        <f t="shared" si="17"/>
        <v>COMPLY</v>
      </c>
      <c r="BI348" t="str">
        <f>VLOOKUP(H348,Sheet2!$A$1:$B$270,2,FALSE)</f>
        <v>NGANJUK</v>
      </c>
    </row>
    <row r="349" spans="1:61">
      <c r="A349">
        <v>348</v>
      </c>
      <c r="B349">
        <v>1002530931</v>
      </c>
      <c r="C349">
        <v>3</v>
      </c>
      <c r="D349" t="s">
        <v>49</v>
      </c>
      <c r="E349">
        <v>4</v>
      </c>
      <c r="F349" t="s">
        <v>252</v>
      </c>
      <c r="G349" t="s">
        <v>553</v>
      </c>
      <c r="H349" t="s">
        <v>603</v>
      </c>
      <c r="I349" t="s">
        <v>213</v>
      </c>
      <c r="J349" t="s">
        <v>214</v>
      </c>
      <c r="K349" t="s">
        <v>149</v>
      </c>
      <c r="M349" t="s">
        <v>76</v>
      </c>
      <c r="N349" t="s">
        <v>216</v>
      </c>
      <c r="O349" s="57">
        <v>46251.575787037036</v>
      </c>
      <c r="P349" s="57">
        <v>46251.626689814817</v>
      </c>
      <c r="Q349">
        <v>69367580</v>
      </c>
      <c r="S349">
        <v>142214107031</v>
      </c>
      <c r="T349" t="s">
        <v>10215</v>
      </c>
      <c r="U349" t="s">
        <v>10441</v>
      </c>
      <c r="V349" t="s">
        <v>10442</v>
      </c>
      <c r="Z349">
        <v>108.94858583069001</v>
      </c>
      <c r="AA349">
        <v>-6.9751152700431502</v>
      </c>
      <c r="AB349" t="s">
        <v>10218</v>
      </c>
      <c r="AC349" t="s">
        <v>217</v>
      </c>
      <c r="AL349" t="s">
        <v>218</v>
      </c>
      <c r="AM349" t="s">
        <v>10443</v>
      </c>
      <c r="AN349" t="s">
        <v>6</v>
      </c>
      <c r="AO349" t="s">
        <v>10444</v>
      </c>
      <c r="AR349" t="s">
        <v>219</v>
      </c>
      <c r="AS349" t="s">
        <v>603</v>
      </c>
      <c r="AT349" t="s">
        <v>231</v>
      </c>
      <c r="AU349">
        <v>20260817</v>
      </c>
      <c r="AV349" t="s">
        <v>222</v>
      </c>
      <c r="AW349" t="s">
        <v>604</v>
      </c>
      <c r="AX349" t="s">
        <v>223</v>
      </c>
      <c r="BA349" s="57">
        <v>46251.291666666664</v>
      </c>
      <c r="BB349" t="s">
        <v>10443</v>
      </c>
      <c r="BC349">
        <v>2026</v>
      </c>
      <c r="BD349">
        <v>8</v>
      </c>
      <c r="BE349">
        <v>17</v>
      </c>
      <c r="BF349" s="6">
        <f t="shared" si="15"/>
        <v>46251</v>
      </c>
      <c r="BG349">
        <f t="shared" si="16"/>
        <v>-0.29166666666424135</v>
      </c>
      <c r="BH349" t="str">
        <f t="shared" si="17"/>
        <v>COMPLY</v>
      </c>
      <c r="BI349" t="e">
        <f>VLOOKUP(H349,Sheet2!$A$1:$B$270,2,FALSE)</f>
        <v>#N/A</v>
      </c>
    </row>
    <row r="350" spans="1:61">
      <c r="A350">
        <v>349</v>
      </c>
      <c r="B350">
        <v>1002517211</v>
      </c>
      <c r="C350">
        <v>3</v>
      </c>
      <c r="D350" t="s">
        <v>38</v>
      </c>
      <c r="E350">
        <v>5</v>
      </c>
      <c r="F350" t="s">
        <v>90</v>
      </c>
      <c r="G350" t="s">
        <v>98</v>
      </c>
      <c r="H350" t="s">
        <v>301</v>
      </c>
      <c r="I350" t="s">
        <v>213</v>
      </c>
      <c r="J350" t="s">
        <v>214</v>
      </c>
      <c r="K350" t="s">
        <v>149</v>
      </c>
      <c r="L350" t="s">
        <v>215</v>
      </c>
      <c r="M350" t="s">
        <v>76</v>
      </c>
      <c r="N350" t="s">
        <v>216</v>
      </c>
      <c r="O350" s="57">
        <v>46244.431203703702</v>
      </c>
      <c r="P350" s="57">
        <v>46245.7655787037</v>
      </c>
      <c r="Q350">
        <v>69362225</v>
      </c>
      <c r="S350">
        <v>152606246415</v>
      </c>
      <c r="T350" t="s">
        <v>6341</v>
      </c>
      <c r="U350" t="s">
        <v>6342</v>
      </c>
      <c r="V350" t="s">
        <v>6343</v>
      </c>
      <c r="Z350">
        <v>111.91009432724201</v>
      </c>
      <c r="AA350">
        <v>-8.0738687096259607</v>
      </c>
      <c r="AB350" t="s">
        <v>6344</v>
      </c>
      <c r="AC350" t="s">
        <v>237</v>
      </c>
      <c r="AL350" t="s">
        <v>218</v>
      </c>
      <c r="AM350" t="s">
        <v>6345</v>
      </c>
      <c r="AN350" t="s">
        <v>6</v>
      </c>
      <c r="AO350" s="57">
        <v>46303.433958333335</v>
      </c>
      <c r="AP350" s="57">
        <v>46245.333333333336</v>
      </c>
      <c r="AR350" t="s">
        <v>219</v>
      </c>
      <c r="AS350" t="s">
        <v>301</v>
      </c>
      <c r="AT350" t="s">
        <v>231</v>
      </c>
      <c r="AU350">
        <v>20260811</v>
      </c>
      <c r="AV350" t="s">
        <v>222</v>
      </c>
      <c r="AW350" t="s">
        <v>1010</v>
      </c>
      <c r="AX350" t="s">
        <v>223</v>
      </c>
      <c r="BA350" s="57">
        <v>46245.333333333336</v>
      </c>
      <c r="BB350" t="s">
        <v>6345</v>
      </c>
      <c r="BC350">
        <v>2026</v>
      </c>
      <c r="BD350">
        <v>8</v>
      </c>
      <c r="BE350">
        <v>11</v>
      </c>
      <c r="BF350" s="6">
        <f t="shared" si="15"/>
        <v>46245</v>
      </c>
      <c r="BG350">
        <f t="shared" si="16"/>
        <v>-0.33333333333575865</v>
      </c>
      <c r="BH350" t="str">
        <f t="shared" si="17"/>
        <v>COMPLY</v>
      </c>
      <c r="BI350" t="str">
        <f>VLOOKUP(H350,Sheet2!$A$1:$B$270,2,FALSE)</f>
        <v>BLITAR</v>
      </c>
    </row>
    <row r="351" spans="1:61">
      <c r="A351">
        <v>350</v>
      </c>
      <c r="B351">
        <v>1002516514</v>
      </c>
      <c r="C351">
        <v>3</v>
      </c>
      <c r="D351" t="s">
        <v>51</v>
      </c>
      <c r="E351">
        <v>4</v>
      </c>
      <c r="F351" t="s">
        <v>273</v>
      </c>
      <c r="G351" t="s">
        <v>295</v>
      </c>
      <c r="H351" t="s">
        <v>901</v>
      </c>
      <c r="I351" t="s">
        <v>213</v>
      </c>
      <c r="J351" t="s">
        <v>214</v>
      </c>
      <c r="K351" t="s">
        <v>149</v>
      </c>
      <c r="L351" t="s">
        <v>215</v>
      </c>
      <c r="M351" t="s">
        <v>76</v>
      </c>
      <c r="N351" t="s">
        <v>216</v>
      </c>
      <c r="O351" s="57">
        <v>46243.582592592589</v>
      </c>
      <c r="P351" s="57">
        <v>46243.816678240742</v>
      </c>
      <c r="Q351">
        <v>69361877</v>
      </c>
      <c r="S351">
        <v>142551119475</v>
      </c>
      <c r="T351" t="s">
        <v>4845</v>
      </c>
      <c r="U351" t="s">
        <v>4846</v>
      </c>
      <c r="V351" t="s">
        <v>4847</v>
      </c>
      <c r="Z351">
        <v>111.045948</v>
      </c>
      <c r="AA351">
        <v>-6.7583630000000001</v>
      </c>
      <c r="AB351" t="s">
        <v>4848</v>
      </c>
      <c r="AC351" t="s">
        <v>237</v>
      </c>
      <c r="AL351" t="s">
        <v>218</v>
      </c>
      <c r="AM351" t="s">
        <v>4849</v>
      </c>
      <c r="AN351" t="s">
        <v>6</v>
      </c>
      <c r="AO351" s="57">
        <v>46273.590578703705</v>
      </c>
      <c r="AP351" s="57">
        <v>46244.541666666664</v>
      </c>
      <c r="AR351" t="s">
        <v>219</v>
      </c>
      <c r="AS351" t="s">
        <v>901</v>
      </c>
      <c r="AT351" t="s">
        <v>231</v>
      </c>
      <c r="AU351">
        <v>20260809</v>
      </c>
      <c r="AV351" t="s">
        <v>222</v>
      </c>
      <c r="AW351" t="s">
        <v>1010</v>
      </c>
      <c r="AX351" t="s">
        <v>223</v>
      </c>
      <c r="BA351" s="57">
        <v>46244.541666666664</v>
      </c>
      <c r="BB351" t="s">
        <v>4849</v>
      </c>
      <c r="BC351">
        <v>2026</v>
      </c>
      <c r="BD351">
        <v>8</v>
      </c>
      <c r="BE351">
        <v>9</v>
      </c>
      <c r="BF351" s="6">
        <f t="shared" si="15"/>
        <v>46243</v>
      </c>
      <c r="BG351">
        <f t="shared" si="16"/>
        <v>-1.5416666666642413</v>
      </c>
      <c r="BH351" t="str">
        <f t="shared" si="17"/>
        <v>COMPLY</v>
      </c>
      <c r="BI351" t="e">
        <f>VLOOKUP(H351,Sheet2!$A$1:$B$270,2,FALSE)</f>
        <v>#N/A</v>
      </c>
    </row>
    <row r="352" spans="1:61">
      <c r="A352">
        <v>351</v>
      </c>
      <c r="B352">
        <v>1002519838</v>
      </c>
      <c r="C352">
        <v>3</v>
      </c>
      <c r="D352" t="s">
        <v>45</v>
      </c>
      <c r="E352">
        <v>5</v>
      </c>
      <c r="F352" t="s">
        <v>211</v>
      </c>
      <c r="G352" t="s">
        <v>112</v>
      </c>
      <c r="H352" t="s">
        <v>267</v>
      </c>
      <c r="I352" t="s">
        <v>213</v>
      </c>
      <c r="J352" t="s">
        <v>214</v>
      </c>
      <c r="K352" t="s">
        <v>149</v>
      </c>
      <c r="L352" t="s">
        <v>215</v>
      </c>
      <c r="M352" t="s">
        <v>76</v>
      </c>
      <c r="N352" t="s">
        <v>216</v>
      </c>
      <c r="O352" s="57">
        <v>46245.553425925929</v>
      </c>
      <c r="P352" s="57">
        <v>46246.765763888892</v>
      </c>
      <c r="Q352">
        <v>69363314</v>
      </c>
      <c r="S352">
        <v>172601796945</v>
      </c>
      <c r="T352" t="s">
        <v>7071</v>
      </c>
      <c r="U352" t="s">
        <v>7072</v>
      </c>
      <c r="V352" t="s">
        <v>7073</v>
      </c>
      <c r="Z352">
        <v>116.101824156939</v>
      </c>
      <c r="AA352">
        <v>-8.6031228786220098</v>
      </c>
      <c r="AB352" t="s">
        <v>7074</v>
      </c>
      <c r="AC352" t="s">
        <v>217</v>
      </c>
      <c r="AL352" t="s">
        <v>218</v>
      </c>
      <c r="AM352" t="s">
        <v>6412</v>
      </c>
      <c r="AN352" t="s">
        <v>6</v>
      </c>
      <c r="AO352" s="57">
        <v>46334.569282407407</v>
      </c>
      <c r="AP352" s="57">
        <v>46247.541666666664</v>
      </c>
      <c r="AR352" t="s">
        <v>219</v>
      </c>
      <c r="AS352" t="s">
        <v>267</v>
      </c>
      <c r="AT352" t="s">
        <v>231</v>
      </c>
      <c r="AU352">
        <v>20260812</v>
      </c>
      <c r="AV352" t="s">
        <v>222</v>
      </c>
      <c r="AW352" t="s">
        <v>1010</v>
      </c>
      <c r="AX352" t="s">
        <v>223</v>
      </c>
      <c r="BA352" s="57">
        <v>46247.541666666664</v>
      </c>
      <c r="BB352" t="s">
        <v>6412</v>
      </c>
      <c r="BC352">
        <v>2026</v>
      </c>
      <c r="BD352">
        <v>8</v>
      </c>
      <c r="BE352">
        <v>12</v>
      </c>
      <c r="BF352" s="6">
        <f t="shared" si="15"/>
        <v>46246</v>
      </c>
      <c r="BG352">
        <f t="shared" si="16"/>
        <v>-1.5416666666642413</v>
      </c>
      <c r="BH352" t="str">
        <f t="shared" si="17"/>
        <v>COMPLY</v>
      </c>
      <c r="BI352" t="str">
        <f>VLOOKUP(H352,Sheet2!$A$1:$B$270,2,FALSE)</f>
        <v>MATARAM</v>
      </c>
    </row>
    <row r="353" spans="1:61">
      <c r="A353">
        <v>352</v>
      </c>
      <c r="B353">
        <v>1002520209</v>
      </c>
      <c r="C353">
        <v>3</v>
      </c>
      <c r="D353" t="s">
        <v>59</v>
      </c>
      <c r="E353">
        <v>4</v>
      </c>
      <c r="F353" t="s">
        <v>243</v>
      </c>
      <c r="G353" t="s">
        <v>243</v>
      </c>
      <c r="H353" t="s">
        <v>294</v>
      </c>
      <c r="I353" t="s">
        <v>213</v>
      </c>
      <c r="J353" t="s">
        <v>214</v>
      </c>
      <c r="K353" t="s">
        <v>149</v>
      </c>
      <c r="M353" t="s">
        <v>76</v>
      </c>
      <c r="N353" t="s">
        <v>216</v>
      </c>
      <c r="O353" s="57">
        <v>46245.607685185183</v>
      </c>
      <c r="P353" s="57">
        <v>46248.610902777778</v>
      </c>
      <c r="Q353">
        <v>69363455</v>
      </c>
      <c r="S353">
        <v>146137149277</v>
      </c>
      <c r="T353" t="s">
        <v>7075</v>
      </c>
      <c r="U353" t="s">
        <v>7076</v>
      </c>
      <c r="V353" t="s">
        <v>8943</v>
      </c>
      <c r="Z353">
        <v>110.214326077818</v>
      </c>
      <c r="AA353">
        <v>-7.4858378186958099</v>
      </c>
      <c r="AB353" t="s">
        <v>7077</v>
      </c>
      <c r="AC353" t="s">
        <v>226</v>
      </c>
      <c r="AL353" t="s">
        <v>218</v>
      </c>
      <c r="AM353" t="s">
        <v>8944</v>
      </c>
      <c r="AN353" t="s">
        <v>6</v>
      </c>
      <c r="AO353" s="57">
        <v>46334.610983796294</v>
      </c>
      <c r="AP353" s="57">
        <v>46250.333333333336</v>
      </c>
      <c r="AR353" t="s">
        <v>219</v>
      </c>
      <c r="AS353" t="s">
        <v>294</v>
      </c>
      <c r="AT353" t="s">
        <v>231</v>
      </c>
      <c r="AU353">
        <v>20260814</v>
      </c>
      <c r="AV353" t="s">
        <v>222</v>
      </c>
      <c r="AW353" t="s">
        <v>561</v>
      </c>
      <c r="AX353" t="s">
        <v>223</v>
      </c>
      <c r="BA353" s="57">
        <v>46250.333333333336</v>
      </c>
      <c r="BB353" t="s">
        <v>8944</v>
      </c>
      <c r="BC353">
        <v>2026</v>
      </c>
      <c r="BD353">
        <v>8</v>
      </c>
      <c r="BE353">
        <v>14</v>
      </c>
      <c r="BF353" s="6">
        <f t="shared" si="15"/>
        <v>46248</v>
      </c>
      <c r="BG353">
        <f t="shared" si="16"/>
        <v>-2.3333333333357587</v>
      </c>
      <c r="BH353" t="str">
        <f t="shared" si="17"/>
        <v>COMPLY</v>
      </c>
      <c r="BI353" t="e">
        <f>VLOOKUP(H353,Sheet2!$A$1:$B$270,2,FALSE)</f>
        <v>#N/A</v>
      </c>
    </row>
    <row r="354" spans="1:61">
      <c r="A354">
        <v>353</v>
      </c>
      <c r="B354">
        <v>1002513204</v>
      </c>
      <c r="C354">
        <v>3</v>
      </c>
      <c r="D354" t="s">
        <v>38</v>
      </c>
      <c r="E354">
        <v>5</v>
      </c>
      <c r="F354" t="s">
        <v>90</v>
      </c>
      <c r="G354" t="s">
        <v>90</v>
      </c>
      <c r="H354" t="s">
        <v>480</v>
      </c>
      <c r="I354" t="s">
        <v>213</v>
      </c>
      <c r="J354" t="s">
        <v>214</v>
      </c>
      <c r="K354" t="s">
        <v>149</v>
      </c>
      <c r="L354" t="s">
        <v>215</v>
      </c>
      <c r="M354" t="s">
        <v>580</v>
      </c>
      <c r="N354" t="s">
        <v>216</v>
      </c>
      <c r="O354" s="57">
        <v>46240.695844907408</v>
      </c>
      <c r="P354" s="57">
        <v>46241.358252314814</v>
      </c>
      <c r="Q354">
        <v>69359690</v>
      </c>
      <c r="T354" t="s">
        <v>1616</v>
      </c>
      <c r="V354" t="s">
        <v>1618</v>
      </c>
      <c r="Z354">
        <v>112.07078799999999</v>
      </c>
      <c r="AA354">
        <v>-7.7949400000000004</v>
      </c>
      <c r="AB354" t="s">
        <v>1619</v>
      </c>
      <c r="AC354" t="s">
        <v>217</v>
      </c>
      <c r="AL354" t="s">
        <v>218</v>
      </c>
      <c r="AM354" t="s">
        <v>1620</v>
      </c>
      <c r="AN354" t="s">
        <v>6</v>
      </c>
      <c r="AO354" s="57">
        <v>46181.705231481479</v>
      </c>
      <c r="AR354" t="s">
        <v>566</v>
      </c>
      <c r="AS354" t="s">
        <v>480</v>
      </c>
      <c r="AT354" t="s">
        <v>231</v>
      </c>
      <c r="AV354" t="s">
        <v>4850</v>
      </c>
      <c r="AW354" t="s">
        <v>1010</v>
      </c>
      <c r="AX354" t="s">
        <v>223</v>
      </c>
      <c r="BA354" s="57">
        <v>46241.333333333336</v>
      </c>
      <c r="BB354" t="s">
        <v>1620</v>
      </c>
      <c r="BF354" s="6" t="e">
        <f t="shared" si="15"/>
        <v>#NUM!</v>
      </c>
      <c r="BG354" t="e">
        <f t="shared" si="16"/>
        <v>#NUM!</v>
      </c>
      <c r="BH354" t="e">
        <f t="shared" si="17"/>
        <v>#NUM!</v>
      </c>
      <c r="BI354" t="str">
        <f>VLOOKUP(H354,Sheet2!$A$1:$B$270,2,FALSE)</f>
        <v>KEDIRI</v>
      </c>
    </row>
    <row r="355" spans="1:61">
      <c r="A355">
        <v>354</v>
      </c>
      <c r="B355">
        <v>1002522007</v>
      </c>
      <c r="C355">
        <v>3</v>
      </c>
      <c r="D355" t="s">
        <v>59</v>
      </c>
      <c r="E355">
        <v>4</v>
      </c>
      <c r="F355" t="s">
        <v>567</v>
      </c>
      <c r="G355" t="s">
        <v>906</v>
      </c>
      <c r="H355" t="s">
        <v>920</v>
      </c>
      <c r="I355" t="s">
        <v>213</v>
      </c>
      <c r="J355" t="s">
        <v>214</v>
      </c>
      <c r="K355" t="s">
        <v>149</v>
      </c>
      <c r="M355" t="s">
        <v>76</v>
      </c>
      <c r="N355" t="s">
        <v>216</v>
      </c>
      <c r="O355" s="57">
        <v>46246.524837962963</v>
      </c>
      <c r="P355" s="57">
        <v>46246.576805555553</v>
      </c>
      <c r="Q355">
        <v>69362619</v>
      </c>
      <c r="S355">
        <v>146136130150</v>
      </c>
      <c r="T355" t="s">
        <v>6350</v>
      </c>
      <c r="U355" t="s">
        <v>8052</v>
      </c>
      <c r="V355" t="s">
        <v>8053</v>
      </c>
      <c r="Z355">
        <v>110.22628539999999</v>
      </c>
      <c r="AA355">
        <v>-7.7155193999999998</v>
      </c>
      <c r="AB355" t="s">
        <v>6353</v>
      </c>
      <c r="AC355" t="s">
        <v>290</v>
      </c>
      <c r="AL355" t="s">
        <v>218</v>
      </c>
      <c r="AM355" t="s">
        <v>8054</v>
      </c>
      <c r="AN355" t="s">
        <v>6</v>
      </c>
      <c r="AO355" s="57">
        <v>46364.527696759258</v>
      </c>
      <c r="AR355" t="s">
        <v>219</v>
      </c>
      <c r="AS355" t="s">
        <v>920</v>
      </c>
      <c r="AT355" t="s">
        <v>231</v>
      </c>
      <c r="AU355">
        <v>20260812</v>
      </c>
      <c r="AV355" t="s">
        <v>222</v>
      </c>
      <c r="AW355" t="s">
        <v>562</v>
      </c>
      <c r="AX355" t="s">
        <v>223</v>
      </c>
      <c r="BA355" s="57">
        <v>46246.291666666664</v>
      </c>
      <c r="BB355" t="s">
        <v>8054</v>
      </c>
      <c r="BC355">
        <v>2026</v>
      </c>
      <c r="BD355">
        <v>8</v>
      </c>
      <c r="BE355">
        <v>12</v>
      </c>
      <c r="BF355" s="6">
        <f t="shared" si="15"/>
        <v>46246</v>
      </c>
      <c r="BG355">
        <f t="shared" si="16"/>
        <v>-0.29166666666424135</v>
      </c>
      <c r="BH355" t="str">
        <f t="shared" si="17"/>
        <v>COMPLY</v>
      </c>
      <c r="BI355" t="e">
        <f>VLOOKUP(H355,Sheet2!$A$1:$B$270,2,FALSE)</f>
        <v>#N/A</v>
      </c>
    </row>
    <row r="356" spans="1:61">
      <c r="A356">
        <v>355</v>
      </c>
      <c r="B356">
        <v>1002509945</v>
      </c>
      <c r="C356">
        <v>3</v>
      </c>
      <c r="D356" t="s">
        <v>55</v>
      </c>
      <c r="E356">
        <v>5</v>
      </c>
      <c r="F356" t="s">
        <v>313</v>
      </c>
      <c r="G356" t="s">
        <v>124</v>
      </c>
      <c r="H356" t="s">
        <v>335</v>
      </c>
      <c r="I356" t="s">
        <v>213</v>
      </c>
      <c r="J356" t="s">
        <v>214</v>
      </c>
      <c r="K356" t="s">
        <v>149</v>
      </c>
      <c r="L356" t="s">
        <v>215</v>
      </c>
      <c r="M356" t="s">
        <v>76</v>
      </c>
      <c r="N356" t="s">
        <v>216</v>
      </c>
      <c r="O356" s="57">
        <v>46239.430509259262</v>
      </c>
      <c r="P356" s="57">
        <v>46240.75677083333</v>
      </c>
      <c r="Q356">
        <v>69358883</v>
      </c>
      <c r="S356">
        <v>152305230198</v>
      </c>
      <c r="T356" t="s">
        <v>2008</v>
      </c>
      <c r="U356" t="s">
        <v>2009</v>
      </c>
      <c r="V356" t="s">
        <v>2010</v>
      </c>
      <c r="Z356">
        <v>112.7594053</v>
      </c>
      <c r="AA356">
        <v>-7.3780219000000002</v>
      </c>
      <c r="AB356" t="s">
        <v>2011</v>
      </c>
      <c r="AC356" t="s">
        <v>237</v>
      </c>
      <c r="AL356" t="s">
        <v>218</v>
      </c>
      <c r="AM356" t="s">
        <v>2012</v>
      </c>
      <c r="AN356" t="s">
        <v>6</v>
      </c>
      <c r="AO356" s="57">
        <v>46150.44427083333</v>
      </c>
      <c r="AP356" s="57">
        <v>46240.333333333336</v>
      </c>
      <c r="AR356" t="s">
        <v>219</v>
      </c>
      <c r="AS356" t="s">
        <v>335</v>
      </c>
      <c r="AT356" t="s">
        <v>231</v>
      </c>
      <c r="AU356">
        <v>20260806</v>
      </c>
      <c r="AV356" t="s">
        <v>222</v>
      </c>
      <c r="AW356" t="s">
        <v>1027</v>
      </c>
      <c r="AX356" t="s">
        <v>223</v>
      </c>
      <c r="BA356" s="57">
        <v>46240.333333333336</v>
      </c>
      <c r="BB356" t="s">
        <v>2012</v>
      </c>
      <c r="BC356">
        <v>2026</v>
      </c>
      <c r="BD356">
        <v>8</v>
      </c>
      <c r="BE356">
        <v>6</v>
      </c>
      <c r="BF356" s="6">
        <f t="shared" si="15"/>
        <v>46240</v>
      </c>
      <c r="BG356">
        <f t="shared" si="16"/>
        <v>-0.33333333333575865</v>
      </c>
      <c r="BH356" t="str">
        <f t="shared" si="17"/>
        <v>COMPLY</v>
      </c>
      <c r="BI356" t="str">
        <f>VLOOKUP(H356,Sheet2!$A$1:$B$270,2,FALSE)</f>
        <v>SURABAYA SELATAN</v>
      </c>
    </row>
    <row r="357" spans="1:61">
      <c r="A357">
        <v>356</v>
      </c>
      <c r="B357">
        <v>1002519017</v>
      </c>
      <c r="C357">
        <v>3</v>
      </c>
      <c r="D357" t="s">
        <v>45</v>
      </c>
      <c r="E357">
        <v>5</v>
      </c>
      <c r="F357" t="s">
        <v>211</v>
      </c>
      <c r="G357" t="s">
        <v>116</v>
      </c>
      <c r="H357" t="s">
        <v>272</v>
      </c>
      <c r="I357" t="s">
        <v>213</v>
      </c>
      <c r="J357" t="s">
        <v>214</v>
      </c>
      <c r="K357" t="s">
        <v>149</v>
      </c>
      <c r="L357" t="s">
        <v>215</v>
      </c>
      <c r="M357" t="s">
        <v>76</v>
      </c>
      <c r="N357" t="s">
        <v>216</v>
      </c>
      <c r="O357" s="57">
        <v>46245.395115740743</v>
      </c>
      <c r="P357" s="57">
        <v>46246.785358796296</v>
      </c>
      <c r="Q357">
        <v>69362951</v>
      </c>
      <c r="S357">
        <v>172604214077</v>
      </c>
      <c r="T357" t="s">
        <v>7078</v>
      </c>
      <c r="U357" t="s">
        <v>7079</v>
      </c>
      <c r="V357" t="s">
        <v>7080</v>
      </c>
      <c r="Z357">
        <v>116.26403208822001</v>
      </c>
      <c r="AA357">
        <v>-8.2684078611734702</v>
      </c>
      <c r="AB357" t="s">
        <v>7081</v>
      </c>
      <c r="AC357" t="s">
        <v>217</v>
      </c>
      <c r="AL357" t="s">
        <v>218</v>
      </c>
      <c r="AM357" t="s">
        <v>7082</v>
      </c>
      <c r="AN357" t="s">
        <v>6</v>
      </c>
      <c r="AO357" s="57">
        <v>46334.402962962966</v>
      </c>
      <c r="AP357" s="57">
        <v>46246.625</v>
      </c>
      <c r="AR357" t="s">
        <v>219</v>
      </c>
      <c r="AS357" t="s">
        <v>272</v>
      </c>
      <c r="AT357" t="s">
        <v>231</v>
      </c>
      <c r="AU357">
        <v>20260812</v>
      </c>
      <c r="AV357" t="s">
        <v>222</v>
      </c>
      <c r="AW357" t="s">
        <v>1012</v>
      </c>
      <c r="AX357" t="s">
        <v>223</v>
      </c>
      <c r="BA357" s="57">
        <v>46246.625</v>
      </c>
      <c r="BB357" t="s">
        <v>7082</v>
      </c>
      <c r="BC357">
        <v>2026</v>
      </c>
      <c r="BD357">
        <v>8</v>
      </c>
      <c r="BE357">
        <v>12</v>
      </c>
      <c r="BF357" s="6">
        <f t="shared" si="15"/>
        <v>46246</v>
      </c>
      <c r="BG357">
        <f t="shared" si="16"/>
        <v>-0.625</v>
      </c>
      <c r="BH357" t="str">
        <f t="shared" si="17"/>
        <v>COMPLY</v>
      </c>
      <c r="BI357" t="str">
        <f>VLOOKUP(H357,Sheet2!$A$1:$B$270,2,FALSE)</f>
        <v>SELONG</v>
      </c>
    </row>
    <row r="358" spans="1:61">
      <c r="A358">
        <v>357</v>
      </c>
      <c r="B358">
        <v>1002516345</v>
      </c>
      <c r="C358">
        <v>3</v>
      </c>
      <c r="D358" t="s">
        <v>38</v>
      </c>
      <c r="E358">
        <v>5</v>
      </c>
      <c r="F358" t="s">
        <v>250</v>
      </c>
      <c r="G358" t="s">
        <v>87</v>
      </c>
      <c r="H358" t="s">
        <v>449</v>
      </c>
      <c r="I358" t="s">
        <v>213</v>
      </c>
      <c r="J358" t="s">
        <v>214</v>
      </c>
      <c r="K358" t="s">
        <v>149</v>
      </c>
      <c r="M358" t="s">
        <v>76</v>
      </c>
      <c r="N358" t="s">
        <v>216</v>
      </c>
      <c r="O358" s="57">
        <v>46243.420347222222</v>
      </c>
      <c r="P358" s="57">
        <v>46243.810081018521</v>
      </c>
      <c r="Q358">
        <v>69359823</v>
      </c>
      <c r="S358">
        <v>152710214158</v>
      </c>
      <c r="T358" t="s">
        <v>2990</v>
      </c>
      <c r="U358" t="s">
        <v>4851</v>
      </c>
      <c r="V358" t="s">
        <v>4852</v>
      </c>
      <c r="Z358">
        <v>112.747158835893</v>
      </c>
      <c r="AA358">
        <v>-7.9457711819460703</v>
      </c>
      <c r="AB358" t="s">
        <v>2993</v>
      </c>
      <c r="AC358" t="s">
        <v>217</v>
      </c>
      <c r="AL358" t="s">
        <v>218</v>
      </c>
      <c r="AM358" t="s">
        <v>4853</v>
      </c>
      <c r="AN358" t="s">
        <v>6</v>
      </c>
      <c r="AO358" s="57">
        <v>46273.423506944448</v>
      </c>
      <c r="AR358" t="s">
        <v>219</v>
      </c>
      <c r="AS358" t="s">
        <v>449</v>
      </c>
      <c r="AT358" t="s">
        <v>231</v>
      </c>
      <c r="AU358">
        <v>20260809</v>
      </c>
      <c r="AV358" t="s">
        <v>222</v>
      </c>
      <c r="AW358" t="s">
        <v>561</v>
      </c>
      <c r="AX358" t="s">
        <v>223</v>
      </c>
      <c r="BA358" s="57">
        <v>46243.291666666664</v>
      </c>
      <c r="BB358" t="s">
        <v>4853</v>
      </c>
      <c r="BC358">
        <v>2026</v>
      </c>
      <c r="BD358">
        <v>8</v>
      </c>
      <c r="BE358">
        <v>9</v>
      </c>
      <c r="BF358" s="6">
        <f t="shared" si="15"/>
        <v>46243</v>
      </c>
      <c r="BG358">
        <f t="shared" si="16"/>
        <v>-0.29166666666424135</v>
      </c>
      <c r="BH358" t="str">
        <f t="shared" si="17"/>
        <v>COMPLY</v>
      </c>
      <c r="BI358" t="str">
        <f>VLOOKUP(H358,Sheet2!$A$1:$B$270,2,FALSE)</f>
        <v>BATU</v>
      </c>
    </row>
    <row r="359" spans="1:61">
      <c r="A359">
        <v>358</v>
      </c>
      <c r="B359">
        <v>1002527743</v>
      </c>
      <c r="C359">
        <v>3</v>
      </c>
      <c r="D359" t="s">
        <v>38</v>
      </c>
      <c r="E359">
        <v>5</v>
      </c>
      <c r="F359" t="s">
        <v>90</v>
      </c>
      <c r="G359" t="s">
        <v>98</v>
      </c>
      <c r="H359" t="s">
        <v>403</v>
      </c>
      <c r="I359" t="s">
        <v>213</v>
      </c>
      <c r="J359" t="s">
        <v>214</v>
      </c>
      <c r="K359" t="s">
        <v>149</v>
      </c>
      <c r="L359" t="s">
        <v>215</v>
      </c>
      <c r="M359" t="s">
        <v>286</v>
      </c>
      <c r="N359" t="s">
        <v>216</v>
      </c>
      <c r="O359" s="57">
        <v>46249.378425925926</v>
      </c>
      <c r="P359" s="57">
        <v>46250.608263888891</v>
      </c>
      <c r="Q359">
        <v>69366559</v>
      </c>
      <c r="S359">
        <v>152624201887</v>
      </c>
      <c r="T359" t="s">
        <v>10445</v>
      </c>
      <c r="U359" t="s">
        <v>10446</v>
      </c>
      <c r="V359" t="s">
        <v>10447</v>
      </c>
      <c r="Z359">
        <v>111.92703299999999</v>
      </c>
      <c r="AA359">
        <v>-8.2226320000000008</v>
      </c>
      <c r="AB359" t="s">
        <v>10448</v>
      </c>
      <c r="AC359" t="s">
        <v>237</v>
      </c>
      <c r="AL359" t="s">
        <v>218</v>
      </c>
      <c r="AM359" t="s">
        <v>10449</v>
      </c>
      <c r="AN359" t="s">
        <v>6</v>
      </c>
      <c r="AO359" t="s">
        <v>9883</v>
      </c>
      <c r="AP359" s="57">
        <v>46250.625</v>
      </c>
      <c r="AR359" t="s">
        <v>241</v>
      </c>
      <c r="AS359" t="s">
        <v>403</v>
      </c>
      <c r="AT359" t="s">
        <v>231</v>
      </c>
      <c r="AV359" t="s">
        <v>4483</v>
      </c>
      <c r="AW359" t="s">
        <v>1015</v>
      </c>
      <c r="AX359" t="s">
        <v>223</v>
      </c>
      <c r="BA359" s="57">
        <v>46250.625</v>
      </c>
      <c r="BB359" t="s">
        <v>10449</v>
      </c>
      <c r="BF359" s="6" t="e">
        <f t="shared" si="15"/>
        <v>#NUM!</v>
      </c>
      <c r="BG359" t="e">
        <f t="shared" si="16"/>
        <v>#NUM!</v>
      </c>
      <c r="BH359" t="e">
        <f t="shared" si="17"/>
        <v>#NUM!</v>
      </c>
      <c r="BI359" t="str">
        <f>VLOOKUP(H359,Sheet2!$A$1:$B$270,2,FALSE)</f>
        <v>BLITAR</v>
      </c>
    </row>
    <row r="360" spans="1:61">
      <c r="A360">
        <v>359</v>
      </c>
      <c r="B360">
        <v>1002529218</v>
      </c>
      <c r="C360">
        <v>3</v>
      </c>
      <c r="D360" t="s">
        <v>38</v>
      </c>
      <c r="E360">
        <v>5</v>
      </c>
      <c r="F360" t="s">
        <v>90</v>
      </c>
      <c r="G360" t="s">
        <v>93</v>
      </c>
      <c r="H360" t="s">
        <v>391</v>
      </c>
      <c r="I360" t="s">
        <v>213</v>
      </c>
      <c r="J360" t="s">
        <v>214</v>
      </c>
      <c r="K360" t="s">
        <v>149</v>
      </c>
      <c r="L360" t="s">
        <v>215</v>
      </c>
      <c r="M360" t="s">
        <v>76</v>
      </c>
      <c r="N360" t="s">
        <v>216</v>
      </c>
      <c r="O360" s="57">
        <v>46250.347175925926</v>
      </c>
      <c r="P360" s="57">
        <v>46251.494259259256</v>
      </c>
      <c r="Q360">
        <v>69367259</v>
      </c>
      <c r="S360">
        <v>152615203204</v>
      </c>
      <c r="T360" t="s">
        <v>10450</v>
      </c>
      <c r="U360" t="s">
        <v>10451</v>
      </c>
      <c r="V360" t="s">
        <v>10452</v>
      </c>
      <c r="Z360">
        <v>112.084265984594</v>
      </c>
      <c r="AA360">
        <v>-7.5147339718454997</v>
      </c>
      <c r="AB360" t="s">
        <v>10453</v>
      </c>
      <c r="AC360" t="s">
        <v>217</v>
      </c>
      <c r="AL360" t="s">
        <v>218</v>
      </c>
      <c r="AM360" t="s">
        <v>10454</v>
      </c>
      <c r="AN360" t="s">
        <v>6</v>
      </c>
      <c r="AO360" t="s">
        <v>10455</v>
      </c>
      <c r="AP360" s="57">
        <v>46251.333333333336</v>
      </c>
      <c r="AR360" t="s">
        <v>219</v>
      </c>
      <c r="AS360" t="s">
        <v>391</v>
      </c>
      <c r="AT360" t="s">
        <v>231</v>
      </c>
      <c r="AU360">
        <v>20260817</v>
      </c>
      <c r="AV360" t="s">
        <v>222</v>
      </c>
      <c r="AW360" t="s">
        <v>1021</v>
      </c>
      <c r="AX360" t="s">
        <v>223</v>
      </c>
      <c r="BA360" s="57">
        <v>46251.333333333336</v>
      </c>
      <c r="BB360" t="s">
        <v>10454</v>
      </c>
      <c r="BC360">
        <v>2026</v>
      </c>
      <c r="BD360">
        <v>8</v>
      </c>
      <c r="BE360">
        <v>17</v>
      </c>
      <c r="BF360" s="6">
        <f t="shared" si="15"/>
        <v>46251</v>
      </c>
      <c r="BG360">
        <f t="shared" si="16"/>
        <v>-0.33333333333575865</v>
      </c>
      <c r="BH360" t="str">
        <f t="shared" si="17"/>
        <v>COMPLY</v>
      </c>
      <c r="BI360" t="str">
        <f>VLOOKUP(H360,Sheet2!$A$1:$B$270,2,FALSE)</f>
        <v>NGANJUK</v>
      </c>
    </row>
    <row r="361" spans="1:61">
      <c r="A361">
        <v>360</v>
      </c>
      <c r="B361">
        <v>1002520624</v>
      </c>
      <c r="C361">
        <v>3</v>
      </c>
      <c r="D361" t="s">
        <v>42</v>
      </c>
      <c r="E361">
        <v>5</v>
      </c>
      <c r="F361" t="s">
        <v>233</v>
      </c>
      <c r="G361" t="s">
        <v>103</v>
      </c>
      <c r="H361" t="s">
        <v>401</v>
      </c>
      <c r="I361" t="s">
        <v>213</v>
      </c>
      <c r="J361" t="s">
        <v>214</v>
      </c>
      <c r="K361" t="s">
        <v>149</v>
      </c>
      <c r="M361" t="s">
        <v>76</v>
      </c>
      <c r="N361" t="s">
        <v>216</v>
      </c>
      <c r="O361" s="57">
        <v>46245.667824074073</v>
      </c>
      <c r="P361" s="57">
        <v>46245.956446759257</v>
      </c>
      <c r="Q361">
        <v>69363593</v>
      </c>
      <c r="S361">
        <v>152318241368</v>
      </c>
      <c r="T361" t="s">
        <v>7083</v>
      </c>
      <c r="U361" t="s">
        <v>7084</v>
      </c>
      <c r="V361" t="s">
        <v>7085</v>
      </c>
      <c r="Z361">
        <v>112.2778105</v>
      </c>
      <c r="AA361">
        <v>-7.5824619000000002</v>
      </c>
      <c r="AB361" t="s">
        <v>7086</v>
      </c>
      <c r="AC361" t="s">
        <v>230</v>
      </c>
      <c r="AL361" t="s">
        <v>218</v>
      </c>
      <c r="AM361" t="s">
        <v>7087</v>
      </c>
      <c r="AN361" t="s">
        <v>6</v>
      </c>
      <c r="AO361" s="57">
        <v>46334.673483796294</v>
      </c>
      <c r="AP361" s="57">
        <v>46246.625</v>
      </c>
      <c r="AR361" t="s">
        <v>219</v>
      </c>
      <c r="AS361" t="s">
        <v>401</v>
      </c>
      <c r="AT361" t="s">
        <v>231</v>
      </c>
      <c r="AU361">
        <v>20260811</v>
      </c>
      <c r="AV361" t="s">
        <v>222</v>
      </c>
      <c r="AW361" t="s">
        <v>561</v>
      </c>
      <c r="AX361" t="s">
        <v>223</v>
      </c>
      <c r="BA361" s="57">
        <v>46246.625</v>
      </c>
      <c r="BB361" t="s">
        <v>7087</v>
      </c>
      <c r="BC361">
        <v>2026</v>
      </c>
      <c r="BD361">
        <v>8</v>
      </c>
      <c r="BE361">
        <v>11</v>
      </c>
      <c r="BF361" s="6">
        <f t="shared" si="15"/>
        <v>46245</v>
      </c>
      <c r="BG361">
        <f t="shared" si="16"/>
        <v>-1.625</v>
      </c>
      <c r="BH361" t="str">
        <f t="shared" si="17"/>
        <v>COMPLY</v>
      </c>
      <c r="BI361" t="str">
        <f>VLOOKUP(H361,Sheet2!$A$1:$B$270,2,FALSE)</f>
        <v>MOJOKERTO</v>
      </c>
    </row>
    <row r="362" spans="1:61">
      <c r="A362">
        <v>361</v>
      </c>
      <c r="B362">
        <v>1002511737</v>
      </c>
      <c r="C362">
        <v>3</v>
      </c>
      <c r="D362" t="s">
        <v>51</v>
      </c>
      <c r="E362">
        <v>4</v>
      </c>
      <c r="F362" t="s">
        <v>273</v>
      </c>
      <c r="G362" t="s">
        <v>273</v>
      </c>
      <c r="H362" t="s">
        <v>939</v>
      </c>
      <c r="I362" t="s">
        <v>9798</v>
      </c>
      <c r="J362" t="s">
        <v>214</v>
      </c>
      <c r="K362" t="s">
        <v>149</v>
      </c>
      <c r="M362" t="s">
        <v>76</v>
      </c>
      <c r="N362" t="s">
        <v>9867</v>
      </c>
      <c r="O362" s="57">
        <v>46240.426458333335</v>
      </c>
      <c r="P362" s="57">
        <v>46240.592847222222</v>
      </c>
      <c r="Q362">
        <v>66038855</v>
      </c>
      <c r="S362">
        <v>141456115375</v>
      </c>
      <c r="T362" t="s">
        <v>10264</v>
      </c>
      <c r="U362" t="s">
        <v>10456</v>
      </c>
      <c r="V362" t="s">
        <v>10457</v>
      </c>
      <c r="Z362">
        <v>110.634747152787</v>
      </c>
      <c r="AA362">
        <v>-6.8952444439556899</v>
      </c>
      <c r="AB362" t="s">
        <v>10267</v>
      </c>
      <c r="AC362" t="s">
        <v>9804</v>
      </c>
      <c r="AL362" t="s">
        <v>218</v>
      </c>
      <c r="AM362" t="s">
        <v>10267</v>
      </c>
      <c r="AN362" t="s">
        <v>6</v>
      </c>
      <c r="AO362" s="57">
        <v>46181.434108796297</v>
      </c>
      <c r="AR362" t="s">
        <v>219</v>
      </c>
      <c r="AS362" t="s">
        <v>939</v>
      </c>
      <c r="AT362" t="s">
        <v>231</v>
      </c>
      <c r="AU362">
        <v>20260806</v>
      </c>
      <c r="AV362" t="s">
        <v>222</v>
      </c>
      <c r="AW362" t="s">
        <v>10426</v>
      </c>
      <c r="AX362" t="s">
        <v>223</v>
      </c>
      <c r="BA362" s="57">
        <v>46240.5</v>
      </c>
      <c r="BB362" t="s">
        <v>10267</v>
      </c>
      <c r="BC362">
        <v>2026</v>
      </c>
      <c r="BD362">
        <v>8</v>
      </c>
      <c r="BE362">
        <v>6</v>
      </c>
      <c r="BF362" s="6">
        <f t="shared" si="15"/>
        <v>46240</v>
      </c>
      <c r="BG362">
        <f t="shared" si="16"/>
        <v>-0.5</v>
      </c>
      <c r="BH362" t="str">
        <f t="shared" si="17"/>
        <v>COMPLY</v>
      </c>
      <c r="BI362" t="e">
        <f>VLOOKUP(H362,Sheet2!$A$1:$B$270,2,FALSE)</f>
        <v>#N/A</v>
      </c>
    </row>
    <row r="363" spans="1:61">
      <c r="A363">
        <v>362</v>
      </c>
      <c r="B363">
        <v>1002506170</v>
      </c>
      <c r="C363">
        <v>3</v>
      </c>
      <c r="D363" t="s">
        <v>59</v>
      </c>
      <c r="E363">
        <v>4</v>
      </c>
      <c r="F363" t="s">
        <v>224</v>
      </c>
      <c r="G363" t="s">
        <v>224</v>
      </c>
      <c r="H363" t="s">
        <v>911</v>
      </c>
      <c r="I363" t="s">
        <v>213</v>
      </c>
      <c r="J363" t="s">
        <v>214</v>
      </c>
      <c r="K363" t="s">
        <v>149</v>
      </c>
      <c r="L363" t="s">
        <v>215</v>
      </c>
      <c r="M363" t="s">
        <v>76</v>
      </c>
      <c r="N363" t="s">
        <v>216</v>
      </c>
      <c r="O363" s="57">
        <v>46237.580509259256</v>
      </c>
      <c r="P363" s="57">
        <v>46238.563263888886</v>
      </c>
      <c r="Q363">
        <v>69357582</v>
      </c>
      <c r="S363">
        <v>146303609645</v>
      </c>
      <c r="T363" t="s">
        <v>2013</v>
      </c>
      <c r="U363" t="s">
        <v>2014</v>
      </c>
      <c r="V363" t="s">
        <v>2015</v>
      </c>
      <c r="Z363">
        <v>109.2527712</v>
      </c>
      <c r="AA363">
        <v>-7.3718269999999997</v>
      </c>
      <c r="AB363" t="s">
        <v>2016</v>
      </c>
      <c r="AC363" t="s">
        <v>237</v>
      </c>
      <c r="AL363" t="s">
        <v>218</v>
      </c>
      <c r="AM363" t="s">
        <v>2017</v>
      </c>
      <c r="AN363" t="s">
        <v>6</v>
      </c>
      <c r="AO363" s="57">
        <v>46089.590624999997</v>
      </c>
      <c r="AP363" s="57">
        <v>46238.541666666664</v>
      </c>
      <c r="AR363" t="s">
        <v>219</v>
      </c>
      <c r="AS363" t="s">
        <v>911</v>
      </c>
      <c r="AT363" t="s">
        <v>231</v>
      </c>
      <c r="AU363">
        <v>20260804</v>
      </c>
      <c r="AV363" t="s">
        <v>222</v>
      </c>
      <c r="AW363" t="s">
        <v>1014</v>
      </c>
      <c r="AX363" t="s">
        <v>223</v>
      </c>
      <c r="BA363" s="57">
        <v>46238.541666666664</v>
      </c>
      <c r="BB363" t="s">
        <v>2017</v>
      </c>
      <c r="BC363">
        <v>2026</v>
      </c>
      <c r="BD363">
        <v>8</v>
      </c>
      <c r="BE363">
        <v>4</v>
      </c>
      <c r="BF363" s="6">
        <f t="shared" si="15"/>
        <v>46238</v>
      </c>
      <c r="BG363">
        <f t="shared" si="16"/>
        <v>-0.54166666666424135</v>
      </c>
      <c r="BH363" t="str">
        <f t="shared" si="17"/>
        <v>COMPLY</v>
      </c>
      <c r="BI363" t="e">
        <f>VLOOKUP(H363,Sheet2!$A$1:$B$270,2,FALSE)</f>
        <v>#N/A</v>
      </c>
    </row>
    <row r="364" spans="1:61">
      <c r="A364">
        <v>363</v>
      </c>
      <c r="B364">
        <v>1002514620</v>
      </c>
      <c r="C364">
        <v>3</v>
      </c>
      <c r="D364" t="s">
        <v>55</v>
      </c>
      <c r="E364">
        <v>5</v>
      </c>
      <c r="F364" t="s">
        <v>228</v>
      </c>
      <c r="G364" t="s">
        <v>127</v>
      </c>
      <c r="H364" t="s">
        <v>330</v>
      </c>
      <c r="I364" t="s">
        <v>213</v>
      </c>
      <c r="J364" t="s">
        <v>214</v>
      </c>
      <c r="K364" t="s">
        <v>149</v>
      </c>
      <c r="M364" t="s">
        <v>76</v>
      </c>
      <c r="N364" t="s">
        <v>216</v>
      </c>
      <c r="O364" s="57">
        <v>46241.565752314818</v>
      </c>
      <c r="P364" s="57">
        <v>46241.796724537038</v>
      </c>
      <c r="Q364">
        <v>69358552</v>
      </c>
      <c r="S364">
        <v>152431232330</v>
      </c>
      <c r="T364" t="s">
        <v>3274</v>
      </c>
      <c r="U364" t="s">
        <v>4854</v>
      </c>
      <c r="V364" t="s">
        <v>4855</v>
      </c>
      <c r="Z364">
        <v>113.86953883</v>
      </c>
      <c r="AA364">
        <v>-7.0712554120000002</v>
      </c>
      <c r="AB364" t="s">
        <v>3277</v>
      </c>
      <c r="AC364" t="s">
        <v>217</v>
      </c>
      <c r="AL364" t="s">
        <v>218</v>
      </c>
      <c r="AM364" t="s">
        <v>4856</v>
      </c>
      <c r="AN364" t="s">
        <v>6</v>
      </c>
      <c r="AO364" s="57">
        <v>46211.569687499999</v>
      </c>
      <c r="AR364" t="s">
        <v>219</v>
      </c>
      <c r="AS364" t="s">
        <v>330</v>
      </c>
      <c r="AT364" t="s">
        <v>231</v>
      </c>
      <c r="AU364">
        <v>20260807</v>
      </c>
      <c r="AV364" t="s">
        <v>222</v>
      </c>
      <c r="AW364" t="s">
        <v>634</v>
      </c>
      <c r="AX364" t="s">
        <v>223</v>
      </c>
      <c r="BA364" s="57">
        <v>46241.291666666664</v>
      </c>
      <c r="BB364" t="s">
        <v>4856</v>
      </c>
      <c r="BC364">
        <v>2026</v>
      </c>
      <c r="BD364">
        <v>8</v>
      </c>
      <c r="BE364">
        <v>7</v>
      </c>
      <c r="BF364" s="6">
        <f t="shared" si="15"/>
        <v>46241</v>
      </c>
      <c r="BG364">
        <f t="shared" si="16"/>
        <v>-0.29166666666424135</v>
      </c>
      <c r="BH364" t="str">
        <f t="shared" si="17"/>
        <v>COMPLY</v>
      </c>
      <c r="BI364" t="str">
        <f>VLOOKUP(H364,Sheet2!$A$1:$B$270,2,FALSE)</f>
        <v>MADURA</v>
      </c>
    </row>
    <row r="365" spans="1:61">
      <c r="A365">
        <v>364</v>
      </c>
      <c r="B365">
        <v>1002528002</v>
      </c>
      <c r="C365">
        <v>3</v>
      </c>
      <c r="D365" t="s">
        <v>51</v>
      </c>
      <c r="E365">
        <v>4</v>
      </c>
      <c r="F365" t="s">
        <v>273</v>
      </c>
      <c r="G365" t="s">
        <v>273</v>
      </c>
      <c r="H365" t="s">
        <v>946</v>
      </c>
      <c r="I365" t="s">
        <v>213</v>
      </c>
      <c r="J365" t="s">
        <v>214</v>
      </c>
      <c r="K365" t="s">
        <v>149</v>
      </c>
      <c r="L365" t="s">
        <v>215</v>
      </c>
      <c r="M365" t="s">
        <v>277</v>
      </c>
      <c r="N365" t="s">
        <v>216</v>
      </c>
      <c r="O365" s="57">
        <v>46249.463854166665</v>
      </c>
      <c r="P365" s="57">
        <v>46251.822418981479</v>
      </c>
      <c r="Q365">
        <v>69366719</v>
      </c>
      <c r="S365">
        <v>142401146051</v>
      </c>
      <c r="T365" t="s">
        <v>9315</v>
      </c>
      <c r="U365" t="s">
        <v>10458</v>
      </c>
      <c r="V365" t="s">
        <v>10459</v>
      </c>
      <c r="Z365">
        <v>110.84686918600801</v>
      </c>
      <c r="AA365">
        <v>-6.8037992104597702</v>
      </c>
      <c r="AB365" t="s">
        <v>10460</v>
      </c>
      <c r="AC365" t="s">
        <v>237</v>
      </c>
      <c r="AL365" t="s">
        <v>218</v>
      </c>
      <c r="AM365" t="s">
        <v>10461</v>
      </c>
      <c r="AN365" t="s">
        <v>6</v>
      </c>
      <c r="AO365" t="s">
        <v>10324</v>
      </c>
      <c r="AP365" s="57">
        <v>46251.541666666664</v>
      </c>
      <c r="AQ365" t="s">
        <v>248</v>
      </c>
      <c r="AR365" t="s">
        <v>278</v>
      </c>
      <c r="AS365" t="s">
        <v>946</v>
      </c>
      <c r="AT365" t="s">
        <v>231</v>
      </c>
      <c r="AV365" t="s">
        <v>10462</v>
      </c>
      <c r="AW365" t="s">
        <v>1014</v>
      </c>
      <c r="AX365" t="s">
        <v>223</v>
      </c>
      <c r="BA365" s="57">
        <v>46251.541666666664</v>
      </c>
      <c r="BB365" t="s">
        <v>10461</v>
      </c>
      <c r="BF365" s="6" t="e">
        <f t="shared" si="15"/>
        <v>#NUM!</v>
      </c>
      <c r="BG365" t="e">
        <f t="shared" si="16"/>
        <v>#NUM!</v>
      </c>
      <c r="BH365" t="e">
        <f t="shared" si="17"/>
        <v>#NUM!</v>
      </c>
      <c r="BI365" t="e">
        <f>VLOOKUP(H365,Sheet2!$A$1:$B$270,2,FALSE)</f>
        <v>#N/A</v>
      </c>
    </row>
    <row r="366" spans="1:61">
      <c r="A366">
        <v>365</v>
      </c>
      <c r="B366">
        <v>1002515259</v>
      </c>
      <c r="C366">
        <v>3</v>
      </c>
      <c r="D366" t="s">
        <v>38</v>
      </c>
      <c r="E366">
        <v>5</v>
      </c>
      <c r="F366" t="s">
        <v>90</v>
      </c>
      <c r="G366" t="s">
        <v>88</v>
      </c>
      <c r="H366" t="s">
        <v>436</v>
      </c>
      <c r="I366" t="s">
        <v>213</v>
      </c>
      <c r="J366" t="s">
        <v>214</v>
      </c>
      <c r="K366" t="s">
        <v>149</v>
      </c>
      <c r="L366" t="s">
        <v>215</v>
      </c>
      <c r="M366" t="s">
        <v>76</v>
      </c>
      <c r="N366" t="s">
        <v>216</v>
      </c>
      <c r="O366" s="57">
        <v>46241.682592592595</v>
      </c>
      <c r="P366" s="57">
        <v>46242.506550925929</v>
      </c>
      <c r="Q366">
        <v>69361043</v>
      </c>
      <c r="S366">
        <v>152730235347</v>
      </c>
      <c r="T366" t="s">
        <v>4857</v>
      </c>
      <c r="U366" t="s">
        <v>4858</v>
      </c>
      <c r="V366" t="s">
        <v>4859</v>
      </c>
      <c r="Z366">
        <v>112.229193</v>
      </c>
      <c r="AA366">
        <v>-8.0762350000000005</v>
      </c>
      <c r="AB366" t="s">
        <v>4860</v>
      </c>
      <c r="AC366" t="s">
        <v>237</v>
      </c>
      <c r="AL366" t="s">
        <v>218</v>
      </c>
      <c r="AM366" t="s">
        <v>4861</v>
      </c>
      <c r="AN366" t="s">
        <v>6</v>
      </c>
      <c r="AO366" s="57">
        <v>46211.684444444443</v>
      </c>
      <c r="AP366" s="57">
        <v>46242.541666666664</v>
      </c>
      <c r="AR366" t="s">
        <v>219</v>
      </c>
      <c r="AS366" t="s">
        <v>436</v>
      </c>
      <c r="AT366" t="s">
        <v>231</v>
      </c>
      <c r="AU366">
        <v>20260808</v>
      </c>
      <c r="AV366" t="s">
        <v>222</v>
      </c>
      <c r="AW366" t="s">
        <v>1014</v>
      </c>
      <c r="AX366" t="s">
        <v>223</v>
      </c>
      <c r="BA366" s="57">
        <v>46242.541666666664</v>
      </c>
      <c r="BB366" t="s">
        <v>4861</v>
      </c>
      <c r="BC366">
        <v>2026</v>
      </c>
      <c r="BD366">
        <v>8</v>
      </c>
      <c r="BE366">
        <v>8</v>
      </c>
      <c r="BF366" s="6">
        <f t="shared" si="15"/>
        <v>46242</v>
      </c>
      <c r="BG366">
        <f t="shared" si="16"/>
        <v>-0.54166666666424135</v>
      </c>
      <c r="BH366" t="str">
        <f t="shared" si="17"/>
        <v>COMPLY</v>
      </c>
      <c r="BI366" t="str">
        <f>VLOOKUP(H366,Sheet2!$A$1:$B$270,2,FALSE)</f>
        <v>BLITAR</v>
      </c>
    </row>
    <row r="367" spans="1:61">
      <c r="A367">
        <v>366</v>
      </c>
      <c r="B367">
        <v>1002506729</v>
      </c>
      <c r="C367">
        <v>3</v>
      </c>
      <c r="D367" t="s">
        <v>34</v>
      </c>
      <c r="E367">
        <v>5</v>
      </c>
      <c r="F367" t="s">
        <v>573</v>
      </c>
      <c r="G367" t="s">
        <v>80</v>
      </c>
      <c r="H367" t="s">
        <v>340</v>
      </c>
      <c r="I367" t="s">
        <v>213</v>
      </c>
      <c r="J367" t="s">
        <v>214</v>
      </c>
      <c r="K367" t="s">
        <v>149</v>
      </c>
      <c r="M367" t="s">
        <v>76</v>
      </c>
      <c r="N367" t="s">
        <v>216</v>
      </c>
      <c r="O367" s="57">
        <v>46238.341493055559</v>
      </c>
      <c r="P367" s="57">
        <v>46238.525914351849</v>
      </c>
      <c r="Q367">
        <v>69353227</v>
      </c>
      <c r="R367">
        <v>3654571008</v>
      </c>
      <c r="S367">
        <v>172411226065</v>
      </c>
      <c r="T367" t="s">
        <v>1123</v>
      </c>
      <c r="U367" t="s">
        <v>2018</v>
      </c>
      <c r="V367" t="s">
        <v>2019</v>
      </c>
      <c r="Z367">
        <v>114.67391589018</v>
      </c>
      <c r="AA367">
        <v>-8.3698510161736692</v>
      </c>
      <c r="AB367" t="s">
        <v>1124</v>
      </c>
      <c r="AC367" t="s">
        <v>230</v>
      </c>
      <c r="AL367" t="s">
        <v>218</v>
      </c>
      <c r="AM367" t="s">
        <v>2020</v>
      </c>
      <c r="AN367" t="s">
        <v>6</v>
      </c>
      <c r="AO367" s="57">
        <v>46120.351180555554</v>
      </c>
      <c r="AR367" t="s">
        <v>219</v>
      </c>
      <c r="AS367" t="s">
        <v>340</v>
      </c>
      <c r="AT367" t="s">
        <v>231</v>
      </c>
      <c r="AU367">
        <v>20260804</v>
      </c>
      <c r="AV367" t="s">
        <v>222</v>
      </c>
      <c r="AW367" t="s">
        <v>613</v>
      </c>
      <c r="AX367" t="s">
        <v>223</v>
      </c>
      <c r="BA367" s="57">
        <v>46238.291666666664</v>
      </c>
      <c r="BB367" t="s">
        <v>2020</v>
      </c>
      <c r="BC367">
        <v>2026</v>
      </c>
      <c r="BD367">
        <v>8</v>
      </c>
      <c r="BE367">
        <v>4</v>
      </c>
      <c r="BF367" s="6">
        <f t="shared" si="15"/>
        <v>46238</v>
      </c>
      <c r="BG367">
        <f t="shared" si="16"/>
        <v>-0.29166666666424135</v>
      </c>
      <c r="BH367" t="str">
        <f t="shared" si="17"/>
        <v>COMPLY</v>
      </c>
      <c r="BI367" t="str">
        <f>VLOOKUP(H367,Sheet2!$A$1:$B$270,2,FALSE)</f>
        <v>TABANAN</v>
      </c>
    </row>
    <row r="368" spans="1:61">
      <c r="A368">
        <v>367</v>
      </c>
      <c r="B368">
        <v>1002528001</v>
      </c>
      <c r="C368">
        <v>3</v>
      </c>
      <c r="D368" t="s">
        <v>45</v>
      </c>
      <c r="E368">
        <v>5</v>
      </c>
      <c r="F368" t="s">
        <v>211</v>
      </c>
      <c r="G368" t="s">
        <v>112</v>
      </c>
      <c r="H368" t="s">
        <v>244</v>
      </c>
      <c r="I368" t="s">
        <v>213</v>
      </c>
      <c r="J368" t="s">
        <v>214</v>
      </c>
      <c r="K368" t="s">
        <v>149</v>
      </c>
      <c r="L368" t="s">
        <v>215</v>
      </c>
      <c r="M368" t="s">
        <v>76</v>
      </c>
      <c r="N368" t="s">
        <v>216</v>
      </c>
      <c r="O368" s="57">
        <v>46249.463854166665</v>
      </c>
      <c r="P368" s="57">
        <v>46250.6721412037</v>
      </c>
      <c r="Q368">
        <v>69366731</v>
      </c>
      <c r="S368">
        <v>172605804155</v>
      </c>
      <c r="T368" t="s">
        <v>10463</v>
      </c>
      <c r="U368" t="s">
        <v>10464</v>
      </c>
      <c r="V368" t="s">
        <v>10465</v>
      </c>
      <c r="Z368">
        <v>116.24421592801799</v>
      </c>
      <c r="AA368">
        <v>-8.54146415486729</v>
      </c>
      <c r="AB368" t="s">
        <v>10466</v>
      </c>
      <c r="AC368" t="s">
        <v>217</v>
      </c>
      <c r="AL368" t="s">
        <v>218</v>
      </c>
      <c r="AM368" t="s">
        <v>10126</v>
      </c>
      <c r="AN368" t="s">
        <v>6</v>
      </c>
      <c r="AO368" t="s">
        <v>10324</v>
      </c>
      <c r="AP368" s="57">
        <v>46250.333333333336</v>
      </c>
      <c r="AR368" t="s">
        <v>219</v>
      </c>
      <c r="AS368" t="s">
        <v>244</v>
      </c>
      <c r="AT368" t="s">
        <v>352</v>
      </c>
      <c r="AU368">
        <v>20260816</v>
      </c>
      <c r="AV368" t="s">
        <v>222</v>
      </c>
      <c r="AW368" t="s">
        <v>10467</v>
      </c>
      <c r="AX368" t="s">
        <v>223</v>
      </c>
      <c r="BA368" s="57">
        <v>46250.333333333336</v>
      </c>
      <c r="BB368" t="s">
        <v>10126</v>
      </c>
      <c r="BC368">
        <v>2026</v>
      </c>
      <c r="BD368">
        <v>8</v>
      </c>
      <c r="BE368">
        <v>16</v>
      </c>
      <c r="BF368" s="6">
        <f t="shared" si="15"/>
        <v>46250</v>
      </c>
      <c r="BG368">
        <f t="shared" si="16"/>
        <v>-0.33333333333575865</v>
      </c>
      <c r="BH368" t="str">
        <f t="shared" si="17"/>
        <v>COMPLY</v>
      </c>
      <c r="BI368" t="str">
        <f>VLOOKUP(H368,Sheet2!$A$1:$B$270,2,FALSE)</f>
        <v>MATARAM</v>
      </c>
    </row>
    <row r="369" spans="1:61">
      <c r="A369">
        <v>368</v>
      </c>
      <c r="B369">
        <v>1002518220</v>
      </c>
      <c r="C369">
        <v>3</v>
      </c>
      <c r="D369" t="s">
        <v>59</v>
      </c>
      <c r="E369">
        <v>4</v>
      </c>
      <c r="F369" t="s">
        <v>567</v>
      </c>
      <c r="G369" t="s">
        <v>906</v>
      </c>
      <c r="H369" t="s">
        <v>920</v>
      </c>
      <c r="I369" t="s">
        <v>213</v>
      </c>
      <c r="J369" t="s">
        <v>214</v>
      </c>
      <c r="K369" t="s">
        <v>149</v>
      </c>
      <c r="L369" t="s">
        <v>215</v>
      </c>
      <c r="M369" t="s">
        <v>575</v>
      </c>
      <c r="N369" t="s">
        <v>216</v>
      </c>
      <c r="O369" s="57">
        <v>46244.632592592592</v>
      </c>
      <c r="P369" s="57">
        <v>46246.524837962963</v>
      </c>
      <c r="Q369">
        <v>69362619</v>
      </c>
      <c r="S369">
        <v>146136130127</v>
      </c>
      <c r="T369" t="s">
        <v>6350</v>
      </c>
      <c r="U369" t="s">
        <v>6351</v>
      </c>
      <c r="V369" t="s">
        <v>6352</v>
      </c>
      <c r="Z369">
        <v>110.2268108</v>
      </c>
      <c r="AA369">
        <v>-7.7153622999999998</v>
      </c>
      <c r="AB369" t="s">
        <v>6353</v>
      </c>
      <c r="AC369" t="s">
        <v>237</v>
      </c>
      <c r="AL369" t="s">
        <v>218</v>
      </c>
      <c r="AM369" t="s">
        <v>6354</v>
      </c>
      <c r="AN369" t="s">
        <v>6</v>
      </c>
      <c r="AO369" s="57">
        <v>46303.642812500002</v>
      </c>
      <c r="AP369" s="57">
        <v>46245.625</v>
      </c>
      <c r="AQ369" t="s">
        <v>564</v>
      </c>
      <c r="AR369" t="s">
        <v>14</v>
      </c>
      <c r="AS369" t="s">
        <v>920</v>
      </c>
      <c r="AT369" t="s">
        <v>231</v>
      </c>
      <c r="AV369" t="s">
        <v>8055</v>
      </c>
      <c r="AW369" t="s">
        <v>1010</v>
      </c>
      <c r="AX369" t="s">
        <v>223</v>
      </c>
      <c r="BA369" s="57">
        <v>46245.625</v>
      </c>
      <c r="BB369" t="s">
        <v>6354</v>
      </c>
      <c r="BF369" s="6" t="e">
        <f t="shared" si="15"/>
        <v>#NUM!</v>
      </c>
      <c r="BG369" t="e">
        <f t="shared" si="16"/>
        <v>#NUM!</v>
      </c>
      <c r="BH369" t="e">
        <f t="shared" si="17"/>
        <v>#NUM!</v>
      </c>
      <c r="BI369" t="e">
        <f>VLOOKUP(H369,Sheet2!$A$1:$B$270,2,FALSE)</f>
        <v>#N/A</v>
      </c>
    </row>
    <row r="370" spans="1:61">
      <c r="A370">
        <v>369</v>
      </c>
      <c r="B370">
        <v>1002517742</v>
      </c>
      <c r="C370">
        <v>3</v>
      </c>
      <c r="D370" t="s">
        <v>45</v>
      </c>
      <c r="E370">
        <v>5</v>
      </c>
      <c r="F370" t="s">
        <v>211</v>
      </c>
      <c r="G370" t="s">
        <v>118</v>
      </c>
      <c r="H370" t="s">
        <v>464</v>
      </c>
      <c r="I370" t="s">
        <v>9798</v>
      </c>
      <c r="J370" t="s">
        <v>214</v>
      </c>
      <c r="K370" t="s">
        <v>149</v>
      </c>
      <c r="M370" t="s">
        <v>76</v>
      </c>
      <c r="N370" t="s">
        <v>10252</v>
      </c>
      <c r="O370" s="57">
        <v>46244.558877314812</v>
      </c>
      <c r="P370" s="57">
        <v>46245.396990740737</v>
      </c>
      <c r="Q370">
        <v>69352575</v>
      </c>
      <c r="S370">
        <v>172608206132</v>
      </c>
      <c r="T370" t="s">
        <v>10468</v>
      </c>
      <c r="U370" t="s">
        <v>10469</v>
      </c>
      <c r="V370" t="s">
        <v>10470</v>
      </c>
      <c r="Z370">
        <v>116.76269310000001</v>
      </c>
      <c r="AA370">
        <v>-8.9664707000000003</v>
      </c>
      <c r="AB370" t="s">
        <v>10471</v>
      </c>
      <c r="AC370" t="s">
        <v>226</v>
      </c>
      <c r="AL370" t="s">
        <v>218</v>
      </c>
      <c r="AM370" t="s">
        <v>214</v>
      </c>
      <c r="AN370" t="s">
        <v>6</v>
      </c>
      <c r="AO370" s="57">
        <v>46303.559421296297</v>
      </c>
      <c r="AR370" t="s">
        <v>219</v>
      </c>
      <c r="AS370" t="s">
        <v>464</v>
      </c>
      <c r="AT370" t="s">
        <v>231</v>
      </c>
      <c r="AU370">
        <v>20260811</v>
      </c>
      <c r="AV370" t="s">
        <v>222</v>
      </c>
      <c r="AW370" t="s">
        <v>8022</v>
      </c>
      <c r="AX370" t="s">
        <v>223</v>
      </c>
      <c r="BA370" s="57">
        <v>25569.291666666668</v>
      </c>
      <c r="BB370" t="s">
        <v>214</v>
      </c>
      <c r="BC370">
        <v>2026</v>
      </c>
      <c r="BD370">
        <v>8</v>
      </c>
      <c r="BE370">
        <v>11</v>
      </c>
      <c r="BF370" s="6">
        <f t="shared" si="15"/>
        <v>46245</v>
      </c>
      <c r="BG370">
        <f t="shared" si="16"/>
        <v>20675.708333333332</v>
      </c>
      <c r="BH370" t="str">
        <f t="shared" si="17"/>
        <v>NOT COMPLY</v>
      </c>
      <c r="BI370" t="str">
        <f>VLOOKUP(H370,Sheet2!$A$1:$B$270,2,FALSE)</f>
        <v>SUMBAWA</v>
      </c>
    </row>
    <row r="371" spans="1:61">
      <c r="A371">
        <v>370</v>
      </c>
      <c r="B371">
        <v>1002525798</v>
      </c>
      <c r="C371">
        <v>3</v>
      </c>
      <c r="D371" t="s">
        <v>49</v>
      </c>
      <c r="E371">
        <v>4</v>
      </c>
      <c r="F371" t="s">
        <v>252</v>
      </c>
      <c r="G371" t="s">
        <v>252</v>
      </c>
      <c r="H371" t="s">
        <v>909</v>
      </c>
      <c r="I371" t="s">
        <v>213</v>
      </c>
      <c r="J371" t="s">
        <v>214</v>
      </c>
      <c r="K371" t="s">
        <v>149</v>
      </c>
      <c r="L371" t="s">
        <v>215</v>
      </c>
      <c r="M371" t="s">
        <v>76</v>
      </c>
      <c r="N371" t="s">
        <v>216</v>
      </c>
      <c r="O371" s="57">
        <v>46248.424259259256</v>
      </c>
      <c r="P371" s="57">
        <v>46249.734953703701</v>
      </c>
      <c r="Q371">
        <v>69365762</v>
      </c>
      <c r="S371">
        <v>142202154753</v>
      </c>
      <c r="T371" t="s">
        <v>10472</v>
      </c>
      <c r="U371" t="s">
        <v>10473</v>
      </c>
      <c r="V371" t="s">
        <v>10474</v>
      </c>
      <c r="Z371">
        <v>109.62922399999999</v>
      </c>
      <c r="AA371">
        <v>-6.9252469999999997</v>
      </c>
      <c r="AB371" t="s">
        <v>10475</v>
      </c>
      <c r="AC371" t="s">
        <v>237</v>
      </c>
      <c r="AL371" t="s">
        <v>218</v>
      </c>
      <c r="AM371" t="s">
        <v>10476</v>
      </c>
      <c r="AN371" t="s">
        <v>6</v>
      </c>
      <c r="AO371" t="s">
        <v>10228</v>
      </c>
      <c r="AP371" s="57">
        <v>46249.333333333336</v>
      </c>
      <c r="AR371" t="s">
        <v>219</v>
      </c>
      <c r="AS371" t="s">
        <v>909</v>
      </c>
      <c r="AT371" t="s">
        <v>231</v>
      </c>
      <c r="AU371">
        <v>20260815</v>
      </c>
      <c r="AV371" t="s">
        <v>222</v>
      </c>
      <c r="AW371" t="s">
        <v>1010</v>
      </c>
      <c r="AX371" t="s">
        <v>223</v>
      </c>
      <c r="BA371" s="57">
        <v>46249.333333333336</v>
      </c>
      <c r="BB371" t="s">
        <v>10476</v>
      </c>
      <c r="BC371">
        <v>2026</v>
      </c>
      <c r="BD371">
        <v>8</v>
      </c>
      <c r="BE371">
        <v>15</v>
      </c>
      <c r="BF371" s="6">
        <f t="shared" si="15"/>
        <v>46249</v>
      </c>
      <c r="BG371">
        <f t="shared" si="16"/>
        <v>-0.33333333333575865</v>
      </c>
      <c r="BH371" t="str">
        <f t="shared" si="17"/>
        <v>COMPLY</v>
      </c>
      <c r="BI371" t="e">
        <f>VLOOKUP(H371,Sheet2!$A$1:$B$270,2,FALSE)</f>
        <v>#N/A</v>
      </c>
    </row>
    <row r="372" spans="1:61">
      <c r="A372">
        <v>371</v>
      </c>
      <c r="B372">
        <v>1002521029</v>
      </c>
      <c r="C372">
        <v>3</v>
      </c>
      <c r="D372" t="s">
        <v>49</v>
      </c>
      <c r="E372">
        <v>4</v>
      </c>
      <c r="F372" t="s">
        <v>252</v>
      </c>
      <c r="G372" t="s">
        <v>255</v>
      </c>
      <c r="H372" t="s">
        <v>556</v>
      </c>
      <c r="I372" t="s">
        <v>213</v>
      </c>
      <c r="J372" t="s">
        <v>214</v>
      </c>
      <c r="K372" t="s">
        <v>149</v>
      </c>
      <c r="L372" t="s">
        <v>215</v>
      </c>
      <c r="M372" t="s">
        <v>76</v>
      </c>
      <c r="N372" t="s">
        <v>216</v>
      </c>
      <c r="O372" s="57">
        <v>46245.824259259258</v>
      </c>
      <c r="P372" s="57">
        <v>46246.616493055553</v>
      </c>
      <c r="Q372">
        <v>69363767</v>
      </c>
      <c r="S372">
        <v>142283119933</v>
      </c>
      <c r="T372" t="s">
        <v>7088</v>
      </c>
      <c r="U372" t="s">
        <v>7089</v>
      </c>
      <c r="V372" t="s">
        <v>7090</v>
      </c>
      <c r="Z372">
        <v>109.1419109</v>
      </c>
      <c r="AA372">
        <v>-7.0134629000000004</v>
      </c>
      <c r="AB372" t="s">
        <v>7091</v>
      </c>
      <c r="AC372" t="s">
        <v>217</v>
      </c>
      <c r="AL372" t="s">
        <v>218</v>
      </c>
      <c r="AM372" t="s">
        <v>7092</v>
      </c>
      <c r="AN372" t="s">
        <v>6</v>
      </c>
      <c r="AO372" s="57">
        <v>46334.829837962963</v>
      </c>
      <c r="AP372" s="57">
        <v>46247.333333333336</v>
      </c>
      <c r="AR372" t="s">
        <v>219</v>
      </c>
      <c r="AS372" t="s">
        <v>556</v>
      </c>
      <c r="AT372" t="s">
        <v>231</v>
      </c>
      <c r="AU372">
        <v>20260812</v>
      </c>
      <c r="AV372" t="s">
        <v>222</v>
      </c>
      <c r="AW372" t="s">
        <v>1023</v>
      </c>
      <c r="AX372" t="s">
        <v>223</v>
      </c>
      <c r="BA372" s="57">
        <v>46247.333333333336</v>
      </c>
      <c r="BB372" t="s">
        <v>7092</v>
      </c>
      <c r="BC372">
        <v>2026</v>
      </c>
      <c r="BD372">
        <v>8</v>
      </c>
      <c r="BE372">
        <v>12</v>
      </c>
      <c r="BF372" s="6">
        <f t="shared" si="15"/>
        <v>46246</v>
      </c>
      <c r="BG372">
        <f t="shared" si="16"/>
        <v>-1.3333333333357587</v>
      </c>
      <c r="BH372" t="str">
        <f t="shared" si="17"/>
        <v>COMPLY</v>
      </c>
      <c r="BI372" t="e">
        <f>VLOOKUP(H372,Sheet2!$A$1:$B$270,2,FALSE)</f>
        <v>#N/A</v>
      </c>
    </row>
    <row r="373" spans="1:61">
      <c r="A373">
        <v>372</v>
      </c>
      <c r="B373">
        <v>1002506824</v>
      </c>
      <c r="C373">
        <v>3</v>
      </c>
      <c r="D373" t="s">
        <v>38</v>
      </c>
      <c r="E373">
        <v>5</v>
      </c>
      <c r="F373" t="s">
        <v>92</v>
      </c>
      <c r="G373" t="s">
        <v>97</v>
      </c>
      <c r="H373" t="s">
        <v>473</v>
      </c>
      <c r="I373" t="s">
        <v>213</v>
      </c>
      <c r="J373" t="s">
        <v>214</v>
      </c>
      <c r="K373" t="s">
        <v>149</v>
      </c>
      <c r="L373" t="s">
        <v>215</v>
      </c>
      <c r="M373" t="s">
        <v>76</v>
      </c>
      <c r="N373" t="s">
        <v>216</v>
      </c>
      <c r="O373" s="57">
        <v>46238.37427083333</v>
      </c>
      <c r="P373" s="57">
        <v>46239.879560185182</v>
      </c>
      <c r="Q373">
        <v>69357943</v>
      </c>
      <c r="S373">
        <v>152646208072</v>
      </c>
      <c r="T373" t="s">
        <v>2021</v>
      </c>
      <c r="U373" t="s">
        <v>2022</v>
      </c>
      <c r="V373" t="s">
        <v>2023</v>
      </c>
      <c r="Z373">
        <v>111.97839483618699</v>
      </c>
      <c r="AA373">
        <v>-7.0723869903472796</v>
      </c>
      <c r="AB373" t="s">
        <v>2024</v>
      </c>
      <c r="AC373" t="s">
        <v>217</v>
      </c>
      <c r="AL373" t="s">
        <v>218</v>
      </c>
      <c r="AM373" t="s">
        <v>2025</v>
      </c>
      <c r="AN373" t="s">
        <v>6</v>
      </c>
      <c r="AO373" s="57">
        <v>46120.382361111115</v>
      </c>
      <c r="AP373" s="57">
        <v>46240.333333333336</v>
      </c>
      <c r="AR373" t="s">
        <v>219</v>
      </c>
      <c r="AS373" t="s">
        <v>473</v>
      </c>
      <c r="AT373" t="s">
        <v>231</v>
      </c>
      <c r="AU373">
        <v>20260805</v>
      </c>
      <c r="AV373" t="s">
        <v>222</v>
      </c>
      <c r="AW373" t="s">
        <v>1012</v>
      </c>
      <c r="AX373" t="s">
        <v>223</v>
      </c>
      <c r="BA373" s="57">
        <v>46240.333333333336</v>
      </c>
      <c r="BB373" t="s">
        <v>2025</v>
      </c>
      <c r="BC373">
        <v>2026</v>
      </c>
      <c r="BD373">
        <v>8</v>
      </c>
      <c r="BE373">
        <v>5</v>
      </c>
      <c r="BF373" s="6">
        <f t="shared" si="15"/>
        <v>46239</v>
      </c>
      <c r="BG373">
        <f t="shared" si="16"/>
        <v>-1.3333333333357587</v>
      </c>
      <c r="BH373" t="str">
        <f t="shared" si="17"/>
        <v>COMPLY</v>
      </c>
      <c r="BI373" t="str">
        <f>VLOOKUP(H373,Sheet2!$A$1:$B$270,2,FALSE)</f>
        <v>BOJONEGORO</v>
      </c>
    </row>
    <row r="374" spans="1:61">
      <c r="A374">
        <v>373</v>
      </c>
      <c r="B374">
        <v>1002505630</v>
      </c>
      <c r="C374">
        <v>3</v>
      </c>
      <c r="D374" t="s">
        <v>38</v>
      </c>
      <c r="E374">
        <v>5</v>
      </c>
      <c r="F374" t="s">
        <v>90</v>
      </c>
      <c r="G374" t="s">
        <v>98</v>
      </c>
      <c r="H374" t="s">
        <v>301</v>
      </c>
      <c r="I374" t="s">
        <v>213</v>
      </c>
      <c r="J374" t="s">
        <v>214</v>
      </c>
      <c r="K374" t="s">
        <v>149</v>
      </c>
      <c r="L374" t="s">
        <v>215</v>
      </c>
      <c r="M374" t="s">
        <v>575</v>
      </c>
      <c r="N374" t="s">
        <v>216</v>
      </c>
      <c r="O374" s="57">
        <v>46237.399259259262</v>
      </c>
      <c r="P374" s="57">
        <v>46239.482893518521</v>
      </c>
      <c r="Q374">
        <v>69357251</v>
      </c>
      <c r="S374">
        <v>152606246366</v>
      </c>
      <c r="T374" t="s">
        <v>1917</v>
      </c>
      <c r="U374" t="s">
        <v>2026</v>
      </c>
      <c r="V374" t="s">
        <v>2027</v>
      </c>
      <c r="Z374">
        <v>111.93591501563699</v>
      </c>
      <c r="AA374">
        <v>-8.0175718760460093</v>
      </c>
      <c r="AB374" t="s">
        <v>1920</v>
      </c>
      <c r="AC374" t="s">
        <v>217</v>
      </c>
      <c r="AL374" t="s">
        <v>218</v>
      </c>
      <c r="AM374" t="s">
        <v>2028</v>
      </c>
      <c r="AN374" t="s">
        <v>6</v>
      </c>
      <c r="AO374" s="57">
        <v>46089.402928240743</v>
      </c>
      <c r="AP374" s="57">
        <v>46238.333333333336</v>
      </c>
      <c r="AR374" t="s">
        <v>14</v>
      </c>
      <c r="AS374" t="s">
        <v>301</v>
      </c>
      <c r="AT374" t="s">
        <v>231</v>
      </c>
      <c r="AV374" t="s">
        <v>2029</v>
      </c>
      <c r="AW374" t="s">
        <v>955</v>
      </c>
      <c r="AX374" t="s">
        <v>223</v>
      </c>
      <c r="BA374" s="57">
        <v>46238.333333333336</v>
      </c>
      <c r="BB374" t="s">
        <v>2028</v>
      </c>
      <c r="BF374" s="6" t="e">
        <f t="shared" si="15"/>
        <v>#NUM!</v>
      </c>
      <c r="BG374" t="e">
        <f t="shared" si="16"/>
        <v>#NUM!</v>
      </c>
      <c r="BH374" t="e">
        <f t="shared" si="17"/>
        <v>#NUM!</v>
      </c>
      <c r="BI374" t="str">
        <f>VLOOKUP(H374,Sheet2!$A$1:$B$270,2,FALSE)</f>
        <v>BLITAR</v>
      </c>
    </row>
    <row r="375" spans="1:61">
      <c r="A375">
        <v>374</v>
      </c>
      <c r="B375">
        <v>1002510366</v>
      </c>
      <c r="C375">
        <v>3</v>
      </c>
      <c r="D375" t="s">
        <v>49</v>
      </c>
      <c r="E375">
        <v>4</v>
      </c>
      <c r="F375" t="s">
        <v>252</v>
      </c>
      <c r="G375" t="s">
        <v>255</v>
      </c>
      <c r="H375" t="s">
        <v>556</v>
      </c>
      <c r="I375" t="s">
        <v>9791</v>
      </c>
      <c r="J375" t="s">
        <v>214</v>
      </c>
      <c r="K375" t="s">
        <v>149</v>
      </c>
      <c r="M375" t="s">
        <v>76</v>
      </c>
      <c r="N375" t="s">
        <v>9792</v>
      </c>
      <c r="O375" s="57">
        <v>46239.512083333335</v>
      </c>
      <c r="P375" s="57">
        <v>46239.632037037038</v>
      </c>
      <c r="Q375">
        <v>69358397</v>
      </c>
      <c r="S375">
        <v>142283119901</v>
      </c>
      <c r="T375" t="s">
        <v>10477</v>
      </c>
      <c r="U375" t="s">
        <v>10478</v>
      </c>
      <c r="V375" t="s">
        <v>10479</v>
      </c>
      <c r="Z375">
        <v>109.12062349999999</v>
      </c>
      <c r="AA375">
        <v>-6.9910202000000004</v>
      </c>
      <c r="AB375" t="s">
        <v>10480</v>
      </c>
      <c r="AC375" t="s">
        <v>226</v>
      </c>
      <c r="AL375" t="s">
        <v>218</v>
      </c>
      <c r="AM375" t="s">
        <v>10481</v>
      </c>
      <c r="AN375" t="s">
        <v>6</v>
      </c>
      <c r="AO375" s="57">
        <v>46150.528032407405</v>
      </c>
      <c r="AR375" t="s">
        <v>219</v>
      </c>
      <c r="AS375" t="s">
        <v>556</v>
      </c>
      <c r="AT375" t="s">
        <v>231</v>
      </c>
      <c r="AU375">
        <v>20260805</v>
      </c>
      <c r="AV375" t="s">
        <v>222</v>
      </c>
      <c r="AW375" t="s">
        <v>10482</v>
      </c>
      <c r="AX375" t="s">
        <v>223</v>
      </c>
      <c r="BA375" s="57">
        <v>25569.291666666668</v>
      </c>
      <c r="BB375" t="s">
        <v>10481</v>
      </c>
      <c r="BC375">
        <v>2026</v>
      </c>
      <c r="BD375">
        <v>8</v>
      </c>
      <c r="BE375">
        <v>5</v>
      </c>
      <c r="BF375" s="6">
        <f t="shared" si="15"/>
        <v>46239</v>
      </c>
      <c r="BG375">
        <f t="shared" si="16"/>
        <v>20669.708333333332</v>
      </c>
      <c r="BH375" t="str">
        <f t="shared" si="17"/>
        <v>NOT COMPLY</v>
      </c>
      <c r="BI375" t="e">
        <f>VLOOKUP(H375,Sheet2!$A$1:$B$270,2,FALSE)</f>
        <v>#N/A</v>
      </c>
    </row>
    <row r="376" spans="1:61">
      <c r="A376">
        <v>375</v>
      </c>
      <c r="B376">
        <v>1002506604</v>
      </c>
      <c r="C376">
        <v>3</v>
      </c>
      <c r="D376" t="s">
        <v>59</v>
      </c>
      <c r="E376">
        <v>4</v>
      </c>
      <c r="F376" t="s">
        <v>243</v>
      </c>
      <c r="G376" t="s">
        <v>261</v>
      </c>
      <c r="H376" t="s">
        <v>262</v>
      </c>
      <c r="I376" t="s">
        <v>213</v>
      </c>
      <c r="J376" t="s">
        <v>214</v>
      </c>
      <c r="K376" t="s">
        <v>149</v>
      </c>
      <c r="L376" t="s">
        <v>215</v>
      </c>
      <c r="M376" t="s">
        <v>933</v>
      </c>
      <c r="N376" t="s">
        <v>216</v>
      </c>
      <c r="O376" s="57">
        <v>46237.753437500003</v>
      </c>
      <c r="P376" s="57">
        <v>46239.423113425924</v>
      </c>
      <c r="Q376">
        <v>69357826</v>
      </c>
      <c r="S376">
        <v>141373127367</v>
      </c>
      <c r="T376" t="s">
        <v>2030</v>
      </c>
      <c r="U376" t="s">
        <v>1125</v>
      </c>
      <c r="V376" t="s">
        <v>2031</v>
      </c>
      <c r="Z376">
        <v>109.9021889</v>
      </c>
      <c r="AA376">
        <v>-7.3546953999999998</v>
      </c>
      <c r="AB376" t="s">
        <v>2032</v>
      </c>
      <c r="AC376" t="s">
        <v>237</v>
      </c>
      <c r="AL376" t="s">
        <v>218</v>
      </c>
      <c r="AM376" t="s">
        <v>2033</v>
      </c>
      <c r="AN376" t="s">
        <v>6</v>
      </c>
      <c r="AO376" s="57">
        <v>46089.757118055553</v>
      </c>
      <c r="AP376" s="57">
        <v>46238.625</v>
      </c>
      <c r="AQ376" t="s">
        <v>248</v>
      </c>
      <c r="AR376" t="s">
        <v>12</v>
      </c>
      <c r="AS376" t="s">
        <v>262</v>
      </c>
      <c r="AT376" t="s">
        <v>231</v>
      </c>
      <c r="AV376" t="s">
        <v>917</v>
      </c>
      <c r="AW376" t="s">
        <v>1010</v>
      </c>
      <c r="AX376" t="s">
        <v>223</v>
      </c>
      <c r="BA376" s="57">
        <v>46238.625</v>
      </c>
      <c r="BB376" t="s">
        <v>2033</v>
      </c>
      <c r="BF376" s="6" t="e">
        <f t="shared" si="15"/>
        <v>#NUM!</v>
      </c>
      <c r="BG376" t="e">
        <f t="shared" si="16"/>
        <v>#NUM!</v>
      </c>
      <c r="BH376" t="e">
        <f t="shared" si="17"/>
        <v>#NUM!</v>
      </c>
      <c r="BI376" t="e">
        <f>VLOOKUP(H376,Sheet2!$A$1:$B$270,2,FALSE)</f>
        <v>#N/A</v>
      </c>
    </row>
    <row r="377" spans="1:61">
      <c r="A377">
        <v>376</v>
      </c>
      <c r="B377">
        <v>1002505168</v>
      </c>
      <c r="C377">
        <v>3</v>
      </c>
      <c r="D377" t="s">
        <v>38</v>
      </c>
      <c r="E377">
        <v>5</v>
      </c>
      <c r="F377" t="s">
        <v>92</v>
      </c>
      <c r="G377" t="s">
        <v>92</v>
      </c>
      <c r="H377" t="s">
        <v>308</v>
      </c>
      <c r="I377" t="s">
        <v>213</v>
      </c>
      <c r="J377" t="s">
        <v>214</v>
      </c>
      <c r="K377" t="s">
        <v>149</v>
      </c>
      <c r="L377" t="s">
        <v>215</v>
      </c>
      <c r="M377" t="s">
        <v>76</v>
      </c>
      <c r="N377" t="s">
        <v>216</v>
      </c>
      <c r="O377" s="57">
        <v>46236.482604166667</v>
      </c>
      <c r="P377" s="57">
        <v>46237.881527777776</v>
      </c>
      <c r="Q377">
        <v>69356992</v>
      </c>
      <c r="S377">
        <v>152601214959</v>
      </c>
      <c r="T377" t="s">
        <v>2034</v>
      </c>
      <c r="U377" t="s">
        <v>2035</v>
      </c>
      <c r="V377" t="s">
        <v>2036</v>
      </c>
      <c r="Z377">
        <v>111.563308909535</v>
      </c>
      <c r="AA377">
        <v>-7.6420320540572897</v>
      </c>
      <c r="AB377" t="s">
        <v>2037</v>
      </c>
      <c r="AC377" t="s">
        <v>217</v>
      </c>
      <c r="AL377" t="s">
        <v>218</v>
      </c>
      <c r="AM377" t="s">
        <v>2038</v>
      </c>
      <c r="AN377" t="s">
        <v>6</v>
      </c>
      <c r="AO377" s="57">
        <v>46061.485983796294</v>
      </c>
      <c r="AP377" s="57">
        <v>46237.333333333336</v>
      </c>
      <c r="AR377" t="s">
        <v>219</v>
      </c>
      <c r="AS377" t="s">
        <v>308</v>
      </c>
      <c r="AT377" t="s">
        <v>231</v>
      </c>
      <c r="AU377">
        <v>20260803</v>
      </c>
      <c r="AV377" t="s">
        <v>222</v>
      </c>
      <c r="AW377" t="s">
        <v>1018</v>
      </c>
      <c r="AX377" t="s">
        <v>223</v>
      </c>
      <c r="BA377" s="57">
        <v>46237.333333333336</v>
      </c>
      <c r="BB377" t="s">
        <v>2038</v>
      </c>
      <c r="BC377">
        <v>2026</v>
      </c>
      <c r="BD377">
        <v>8</v>
      </c>
      <c r="BE377">
        <v>3</v>
      </c>
      <c r="BF377" s="6">
        <f t="shared" si="15"/>
        <v>46237</v>
      </c>
      <c r="BG377">
        <f t="shared" si="16"/>
        <v>-0.33333333333575865</v>
      </c>
      <c r="BH377" t="str">
        <f t="shared" si="17"/>
        <v>COMPLY</v>
      </c>
      <c r="BI377" t="str">
        <f>VLOOKUP(H377,Sheet2!$A$1:$B$270,2,FALSE)</f>
        <v>MADIUN</v>
      </c>
    </row>
    <row r="378" spans="1:61">
      <c r="A378">
        <v>377</v>
      </c>
      <c r="B378">
        <v>1002514362</v>
      </c>
      <c r="C378">
        <v>3</v>
      </c>
      <c r="D378" t="s">
        <v>49</v>
      </c>
      <c r="E378">
        <v>4</v>
      </c>
      <c r="F378" t="s">
        <v>252</v>
      </c>
      <c r="G378" t="s">
        <v>554</v>
      </c>
      <c r="H378" t="s">
        <v>558</v>
      </c>
      <c r="I378" t="s">
        <v>213</v>
      </c>
      <c r="J378" t="s">
        <v>214</v>
      </c>
      <c r="K378" t="s">
        <v>149</v>
      </c>
      <c r="M378" t="s">
        <v>76</v>
      </c>
      <c r="N378" t="s">
        <v>216</v>
      </c>
      <c r="O378" s="57">
        <v>46241.480706018519</v>
      </c>
      <c r="P378" s="57">
        <v>46241.549571759257</v>
      </c>
      <c r="Q378">
        <v>69359666</v>
      </c>
      <c r="S378">
        <v>142278112631</v>
      </c>
      <c r="T378" t="s">
        <v>1926</v>
      </c>
      <c r="U378" t="s">
        <v>4862</v>
      </c>
      <c r="V378" t="s">
        <v>4863</v>
      </c>
      <c r="Z378">
        <v>109.368588</v>
      </c>
      <c r="AA378">
        <v>-6.8635429999999999</v>
      </c>
      <c r="AB378" t="s">
        <v>1929</v>
      </c>
      <c r="AC378" t="s">
        <v>226</v>
      </c>
      <c r="AL378" t="s">
        <v>218</v>
      </c>
      <c r="AM378" t="s">
        <v>4864</v>
      </c>
      <c r="AN378" t="s">
        <v>6</v>
      </c>
      <c r="AO378" s="57">
        <v>46211.486273148148</v>
      </c>
      <c r="AR378" t="s">
        <v>219</v>
      </c>
      <c r="AS378" t="s">
        <v>558</v>
      </c>
      <c r="AT378" t="s">
        <v>231</v>
      </c>
      <c r="AU378">
        <v>20260807</v>
      </c>
      <c r="AV378" t="s">
        <v>222</v>
      </c>
      <c r="AW378" t="s">
        <v>561</v>
      </c>
      <c r="AX378" t="s">
        <v>223</v>
      </c>
      <c r="BA378" s="57">
        <v>46241.291666666664</v>
      </c>
      <c r="BB378" t="s">
        <v>4864</v>
      </c>
      <c r="BC378">
        <v>2026</v>
      </c>
      <c r="BD378">
        <v>8</v>
      </c>
      <c r="BE378">
        <v>7</v>
      </c>
      <c r="BF378" s="6">
        <f t="shared" si="15"/>
        <v>46241</v>
      </c>
      <c r="BG378">
        <f t="shared" si="16"/>
        <v>-0.29166666666424135</v>
      </c>
      <c r="BH378" t="str">
        <f t="shared" si="17"/>
        <v>COMPLY</v>
      </c>
      <c r="BI378" t="e">
        <f>VLOOKUP(H378,Sheet2!$A$1:$B$270,2,FALSE)</f>
        <v>#N/A</v>
      </c>
    </row>
    <row r="379" spans="1:61">
      <c r="A379">
        <v>378</v>
      </c>
      <c r="B379">
        <v>1002529595</v>
      </c>
      <c r="C379">
        <v>3</v>
      </c>
      <c r="D379" t="s">
        <v>38</v>
      </c>
      <c r="E379">
        <v>5</v>
      </c>
      <c r="F379" t="s">
        <v>90</v>
      </c>
      <c r="G379" t="s">
        <v>96</v>
      </c>
      <c r="H379" t="s">
        <v>289</v>
      </c>
      <c r="I379" t="s">
        <v>213</v>
      </c>
      <c r="J379" t="s">
        <v>214</v>
      </c>
      <c r="K379" t="s">
        <v>149</v>
      </c>
      <c r="L379" t="s">
        <v>215</v>
      </c>
      <c r="M379" t="s">
        <v>76</v>
      </c>
      <c r="N379" t="s">
        <v>216</v>
      </c>
      <c r="O379" s="57">
        <v>46250.531215277777</v>
      </c>
      <c r="P379" s="57">
        <v>46250.827881944446</v>
      </c>
      <c r="Q379">
        <v>69367457</v>
      </c>
      <c r="S379">
        <v>152608207925</v>
      </c>
      <c r="T379" t="s">
        <v>10483</v>
      </c>
      <c r="U379" t="s">
        <v>10484</v>
      </c>
      <c r="V379" t="s">
        <v>10485</v>
      </c>
      <c r="Z379">
        <v>111.74679500000001</v>
      </c>
      <c r="AA379">
        <v>-8.1086589999999994</v>
      </c>
      <c r="AB379" t="s">
        <v>10486</v>
      </c>
      <c r="AC379" t="s">
        <v>237</v>
      </c>
      <c r="AL379" t="s">
        <v>218</v>
      </c>
      <c r="AM379" t="s">
        <v>9782</v>
      </c>
      <c r="AN379" t="s">
        <v>6</v>
      </c>
      <c r="AO379" t="s">
        <v>10359</v>
      </c>
      <c r="AP379" s="57">
        <v>46251.541666666664</v>
      </c>
      <c r="AR379" t="s">
        <v>219</v>
      </c>
      <c r="AS379" t="s">
        <v>289</v>
      </c>
      <c r="AT379" t="s">
        <v>231</v>
      </c>
      <c r="AU379">
        <v>20260816</v>
      </c>
      <c r="AV379" t="s">
        <v>222</v>
      </c>
      <c r="AW379" t="s">
        <v>1021</v>
      </c>
      <c r="AX379" t="s">
        <v>223</v>
      </c>
      <c r="BA379" s="57">
        <v>46251.541666666664</v>
      </c>
      <c r="BB379" t="s">
        <v>9782</v>
      </c>
      <c r="BC379">
        <v>2026</v>
      </c>
      <c r="BD379">
        <v>8</v>
      </c>
      <c r="BE379">
        <v>16</v>
      </c>
      <c r="BF379" s="6">
        <f t="shared" si="15"/>
        <v>46250</v>
      </c>
      <c r="BG379">
        <f t="shared" si="16"/>
        <v>-1.5416666666642413</v>
      </c>
      <c r="BH379" t="str">
        <f t="shared" si="17"/>
        <v>COMPLY</v>
      </c>
      <c r="BI379" t="str">
        <f>VLOOKUP(H379,Sheet2!$A$1:$B$270,2,FALSE)</f>
        <v>PONOROGO</v>
      </c>
    </row>
    <row r="380" spans="1:61">
      <c r="A380">
        <v>379</v>
      </c>
      <c r="B380">
        <v>1002526494</v>
      </c>
      <c r="C380">
        <v>3</v>
      </c>
      <c r="D380" t="s">
        <v>55</v>
      </c>
      <c r="E380">
        <v>5</v>
      </c>
      <c r="F380" t="s">
        <v>265</v>
      </c>
      <c r="G380" t="s">
        <v>128</v>
      </c>
      <c r="H380" t="s">
        <v>274</v>
      </c>
      <c r="I380" t="s">
        <v>213</v>
      </c>
      <c r="J380" t="s">
        <v>214</v>
      </c>
      <c r="K380" t="s">
        <v>149</v>
      </c>
      <c r="M380" t="s">
        <v>960</v>
      </c>
      <c r="N380" t="s">
        <v>216</v>
      </c>
      <c r="O380" s="57">
        <v>46248.595925925925</v>
      </c>
      <c r="P380" s="57">
        <v>46251.629537037035</v>
      </c>
      <c r="Q380">
        <v>69366098</v>
      </c>
      <c r="S380">
        <v>152418250004</v>
      </c>
      <c r="T380" t="s">
        <v>10487</v>
      </c>
      <c r="U380" t="s">
        <v>10488</v>
      </c>
      <c r="Z380">
        <v>112.68494870000001</v>
      </c>
      <c r="AA380">
        <v>-7.2591576</v>
      </c>
      <c r="AB380" t="s">
        <v>10489</v>
      </c>
      <c r="AC380" t="s">
        <v>230</v>
      </c>
      <c r="AO380" t="s">
        <v>10440</v>
      </c>
      <c r="AR380" t="s">
        <v>6</v>
      </c>
      <c r="AS380" t="s">
        <v>274</v>
      </c>
      <c r="AT380" t="s">
        <v>570</v>
      </c>
      <c r="AV380" t="s">
        <v>10490</v>
      </c>
      <c r="AW380" t="s">
        <v>8022</v>
      </c>
      <c r="AX380" t="s">
        <v>223</v>
      </c>
      <c r="BF380" s="6" t="e">
        <f t="shared" si="15"/>
        <v>#NUM!</v>
      </c>
      <c r="BG380" t="e">
        <f t="shared" si="16"/>
        <v>#NUM!</v>
      </c>
      <c r="BH380" t="e">
        <f t="shared" si="17"/>
        <v>#NUM!</v>
      </c>
      <c r="BI380" t="str">
        <f>VLOOKUP(H380,Sheet2!$A$1:$B$270,2,FALSE)</f>
        <v>SURABAYA UTARA</v>
      </c>
    </row>
    <row r="381" spans="1:61">
      <c r="A381">
        <v>380</v>
      </c>
      <c r="B381">
        <v>1002515094</v>
      </c>
      <c r="C381">
        <v>3</v>
      </c>
      <c r="D381" t="s">
        <v>51</v>
      </c>
      <c r="E381">
        <v>4</v>
      </c>
      <c r="F381" t="s">
        <v>235</v>
      </c>
      <c r="G381" t="s">
        <v>584</v>
      </c>
      <c r="H381" t="s">
        <v>1061</v>
      </c>
      <c r="I381" t="s">
        <v>213</v>
      </c>
      <c r="J381" t="s">
        <v>214</v>
      </c>
      <c r="K381" t="s">
        <v>149</v>
      </c>
      <c r="L381" t="s">
        <v>215</v>
      </c>
      <c r="M381" t="s">
        <v>575</v>
      </c>
      <c r="N381" t="s">
        <v>216</v>
      </c>
      <c r="O381" s="57">
        <v>46241.649259259262</v>
      </c>
      <c r="P381" s="57">
        <v>46244.486400462964</v>
      </c>
      <c r="Q381">
        <v>69360972</v>
      </c>
      <c r="S381">
        <v>142566102461</v>
      </c>
      <c r="T381" t="s">
        <v>4870</v>
      </c>
      <c r="U381" t="s">
        <v>4871</v>
      </c>
      <c r="V381" t="s">
        <v>4872</v>
      </c>
      <c r="Z381">
        <v>110.83936594426601</v>
      </c>
      <c r="AA381">
        <v>-7.5354291509950704</v>
      </c>
      <c r="AB381" t="s">
        <v>4873</v>
      </c>
      <c r="AC381" t="s">
        <v>217</v>
      </c>
      <c r="AL381" t="s">
        <v>218</v>
      </c>
      <c r="AM381" t="s">
        <v>4874</v>
      </c>
      <c r="AN381" t="s">
        <v>6</v>
      </c>
      <c r="AO381" s="57">
        <v>46211.652997685182</v>
      </c>
      <c r="AP381" s="57">
        <v>46242.625</v>
      </c>
      <c r="AR381" t="s">
        <v>14</v>
      </c>
      <c r="AS381" t="s">
        <v>1061</v>
      </c>
      <c r="AT381" t="s">
        <v>231</v>
      </c>
      <c r="AV381" t="s">
        <v>6356</v>
      </c>
      <c r="AW381" t="s">
        <v>1010</v>
      </c>
      <c r="AX381" t="s">
        <v>223</v>
      </c>
      <c r="BA381" s="57">
        <v>46242.625</v>
      </c>
      <c r="BB381" t="s">
        <v>4874</v>
      </c>
      <c r="BF381" s="6" t="e">
        <f t="shared" si="15"/>
        <v>#NUM!</v>
      </c>
      <c r="BG381" t="e">
        <f t="shared" si="16"/>
        <v>#NUM!</v>
      </c>
      <c r="BH381" t="e">
        <f t="shared" si="17"/>
        <v>#NUM!</v>
      </c>
      <c r="BI381" t="e">
        <f>VLOOKUP(H381,Sheet2!$A$1:$B$270,2,FALSE)</f>
        <v>#N/A</v>
      </c>
    </row>
    <row r="382" spans="1:61">
      <c r="A382">
        <v>381</v>
      </c>
      <c r="B382">
        <v>1002507365</v>
      </c>
      <c r="C382">
        <v>3</v>
      </c>
      <c r="D382" t="s">
        <v>59</v>
      </c>
      <c r="E382">
        <v>4</v>
      </c>
      <c r="F382" t="s">
        <v>243</v>
      </c>
      <c r="G382" t="s">
        <v>261</v>
      </c>
      <c r="H382" t="s">
        <v>262</v>
      </c>
      <c r="I382" t="s">
        <v>213</v>
      </c>
      <c r="J382" t="s">
        <v>214</v>
      </c>
      <c r="K382" t="s">
        <v>149</v>
      </c>
      <c r="M382" t="s">
        <v>236</v>
      </c>
      <c r="N382" t="s">
        <v>216</v>
      </c>
      <c r="O382" s="57">
        <v>46238.434050925927</v>
      </c>
      <c r="P382" s="57">
        <v>46242.084062499998</v>
      </c>
      <c r="Q382">
        <v>69358052</v>
      </c>
      <c r="S382">
        <v>141373127379</v>
      </c>
      <c r="T382" t="s">
        <v>2039</v>
      </c>
      <c r="U382" t="s">
        <v>1863</v>
      </c>
      <c r="Z382">
        <v>109.926546269868</v>
      </c>
      <c r="AA382">
        <v>-7.2733608278994701</v>
      </c>
      <c r="AB382" t="s">
        <v>1221</v>
      </c>
      <c r="AC382" t="s">
        <v>291</v>
      </c>
      <c r="AO382" s="57">
        <v>46120.444444444445</v>
      </c>
      <c r="AR382" t="s">
        <v>312</v>
      </c>
      <c r="AS382" t="s">
        <v>262</v>
      </c>
      <c r="AT382" t="s">
        <v>231</v>
      </c>
      <c r="AV382" t="s">
        <v>904</v>
      </c>
      <c r="AW382" t="s">
        <v>562</v>
      </c>
      <c r="AX382" t="s">
        <v>223</v>
      </c>
      <c r="AZ382" t="s">
        <v>904</v>
      </c>
      <c r="BF382" s="6" t="e">
        <f t="shared" si="15"/>
        <v>#NUM!</v>
      </c>
      <c r="BG382" t="e">
        <f t="shared" si="16"/>
        <v>#NUM!</v>
      </c>
      <c r="BH382" t="e">
        <f t="shared" si="17"/>
        <v>#NUM!</v>
      </c>
      <c r="BI382" t="e">
        <f>VLOOKUP(H382,Sheet2!$A$1:$B$270,2,FALSE)</f>
        <v>#N/A</v>
      </c>
    </row>
    <row r="383" spans="1:61">
      <c r="A383">
        <v>382</v>
      </c>
      <c r="B383">
        <v>1002510652</v>
      </c>
      <c r="C383">
        <v>3</v>
      </c>
      <c r="D383" t="s">
        <v>55</v>
      </c>
      <c r="E383">
        <v>5</v>
      </c>
      <c r="F383" t="s">
        <v>313</v>
      </c>
      <c r="G383" t="s">
        <v>124</v>
      </c>
      <c r="H383" t="s">
        <v>315</v>
      </c>
      <c r="I383" t="s">
        <v>213</v>
      </c>
      <c r="J383" t="s">
        <v>214</v>
      </c>
      <c r="K383" t="s">
        <v>149</v>
      </c>
      <c r="M383" t="s">
        <v>76</v>
      </c>
      <c r="N383" t="s">
        <v>216</v>
      </c>
      <c r="O383" s="57">
        <v>46239.581493055557</v>
      </c>
      <c r="P383" s="57">
        <v>46239.67459490741</v>
      </c>
      <c r="Q383">
        <v>69348277</v>
      </c>
      <c r="S383">
        <v>152308241650</v>
      </c>
      <c r="T383" t="s">
        <v>1087</v>
      </c>
      <c r="U383" t="s">
        <v>2040</v>
      </c>
      <c r="V383" t="s">
        <v>2041</v>
      </c>
      <c r="Z383">
        <v>112.7643726</v>
      </c>
      <c r="AA383">
        <v>-7.3098223999999998</v>
      </c>
      <c r="AB383" t="s">
        <v>1088</v>
      </c>
      <c r="AC383" t="s">
        <v>230</v>
      </c>
      <c r="AL383" t="s">
        <v>218</v>
      </c>
      <c r="AM383" t="s">
        <v>2042</v>
      </c>
      <c r="AN383" t="s">
        <v>6</v>
      </c>
      <c r="AO383" s="57">
        <v>46150.59070601852</v>
      </c>
      <c r="AR383" t="s">
        <v>219</v>
      </c>
      <c r="AS383" t="s">
        <v>315</v>
      </c>
      <c r="AT383" t="s">
        <v>221</v>
      </c>
      <c r="AU383">
        <v>20260805</v>
      </c>
      <c r="AV383" t="s">
        <v>222</v>
      </c>
      <c r="AW383" t="s">
        <v>560</v>
      </c>
      <c r="AX383" t="s">
        <v>223</v>
      </c>
      <c r="BA383" s="57">
        <v>46239.291666666664</v>
      </c>
      <c r="BB383" t="s">
        <v>2042</v>
      </c>
      <c r="BC383">
        <v>2026</v>
      </c>
      <c r="BD383">
        <v>8</v>
      </c>
      <c r="BE383">
        <v>5</v>
      </c>
      <c r="BF383" s="6">
        <f t="shared" si="15"/>
        <v>46239</v>
      </c>
      <c r="BG383">
        <f t="shared" si="16"/>
        <v>-0.29166666666424135</v>
      </c>
      <c r="BH383" t="str">
        <f t="shared" si="17"/>
        <v>COMPLY</v>
      </c>
      <c r="BI383" t="str">
        <f>VLOOKUP(H383,Sheet2!$A$1:$B$270,2,FALSE)</f>
        <v>SURABAYA SELATAN</v>
      </c>
    </row>
    <row r="384" spans="1:61">
      <c r="A384">
        <v>383</v>
      </c>
      <c r="B384">
        <v>1002520464</v>
      </c>
      <c r="C384">
        <v>3</v>
      </c>
      <c r="D384" t="s">
        <v>49</v>
      </c>
      <c r="E384">
        <v>4</v>
      </c>
      <c r="F384" t="s">
        <v>246</v>
      </c>
      <c r="G384" t="s">
        <v>247</v>
      </c>
      <c r="H384" t="s">
        <v>930</v>
      </c>
      <c r="I384" t="s">
        <v>213</v>
      </c>
      <c r="J384" t="s">
        <v>214</v>
      </c>
      <c r="K384" t="s">
        <v>149</v>
      </c>
      <c r="L384" t="s">
        <v>215</v>
      </c>
      <c r="M384" t="s">
        <v>76</v>
      </c>
      <c r="N384" t="s">
        <v>216</v>
      </c>
      <c r="O384" s="57">
        <v>46245.643009259256</v>
      </c>
      <c r="P384" s="57">
        <v>46246.612303240741</v>
      </c>
      <c r="Q384">
        <v>69363543</v>
      </c>
      <c r="S384">
        <v>142410346093</v>
      </c>
      <c r="T384" t="s">
        <v>7093</v>
      </c>
      <c r="U384" t="s">
        <v>7094</v>
      </c>
      <c r="V384" t="s">
        <v>7095</v>
      </c>
      <c r="Z384">
        <v>110.44798</v>
      </c>
      <c r="AA384">
        <v>-7.0019150000000003</v>
      </c>
      <c r="AB384" t="s">
        <v>7096</v>
      </c>
      <c r="AC384" t="s">
        <v>237</v>
      </c>
      <c r="AL384" t="s">
        <v>218</v>
      </c>
      <c r="AM384" t="s">
        <v>7097</v>
      </c>
      <c r="AN384" t="s">
        <v>6</v>
      </c>
      <c r="AO384" s="57">
        <v>46334.652650462966</v>
      </c>
      <c r="AP384" s="57">
        <v>46246.625</v>
      </c>
      <c r="AR384" t="s">
        <v>219</v>
      </c>
      <c r="AS384" t="s">
        <v>930</v>
      </c>
      <c r="AT384" t="s">
        <v>231</v>
      </c>
      <c r="AU384">
        <v>20260812</v>
      </c>
      <c r="AV384" t="s">
        <v>222</v>
      </c>
      <c r="AW384" t="s">
        <v>1018</v>
      </c>
      <c r="AX384" t="s">
        <v>223</v>
      </c>
      <c r="BA384" s="57">
        <v>46246.625</v>
      </c>
      <c r="BB384" t="s">
        <v>7097</v>
      </c>
      <c r="BC384">
        <v>2026</v>
      </c>
      <c r="BD384">
        <v>8</v>
      </c>
      <c r="BE384">
        <v>12</v>
      </c>
      <c r="BF384" s="6">
        <f t="shared" si="15"/>
        <v>46246</v>
      </c>
      <c r="BG384">
        <f t="shared" si="16"/>
        <v>-0.625</v>
      </c>
      <c r="BH384" t="str">
        <f t="shared" si="17"/>
        <v>COMPLY</v>
      </c>
      <c r="BI384" t="e">
        <f>VLOOKUP(H384,Sheet2!$A$1:$B$270,2,FALSE)</f>
        <v>#N/A</v>
      </c>
    </row>
    <row r="385" spans="1:61">
      <c r="A385">
        <v>384</v>
      </c>
      <c r="B385">
        <v>1002514112</v>
      </c>
      <c r="C385">
        <v>3</v>
      </c>
      <c r="D385" t="s">
        <v>55</v>
      </c>
      <c r="E385">
        <v>5</v>
      </c>
      <c r="F385" t="s">
        <v>313</v>
      </c>
      <c r="G385" t="s">
        <v>128</v>
      </c>
      <c r="H385" t="s">
        <v>428</v>
      </c>
      <c r="I385" t="s">
        <v>9791</v>
      </c>
      <c r="J385" t="s">
        <v>214</v>
      </c>
      <c r="K385" t="s">
        <v>149</v>
      </c>
      <c r="M385" t="s">
        <v>76</v>
      </c>
      <c r="N385" t="s">
        <v>9792</v>
      </c>
      <c r="O385" s="57">
        <v>46241.439375000002</v>
      </c>
      <c r="P385" s="57">
        <v>46241.913703703707</v>
      </c>
      <c r="Q385">
        <v>69360538</v>
      </c>
      <c r="S385">
        <v>152301273563</v>
      </c>
      <c r="T385" t="s">
        <v>10491</v>
      </c>
      <c r="U385" t="s">
        <v>10492</v>
      </c>
      <c r="V385" t="s">
        <v>10493</v>
      </c>
      <c r="Z385">
        <v>112.7304783</v>
      </c>
      <c r="AA385">
        <v>-7.2871321</v>
      </c>
      <c r="AB385" t="s">
        <v>10494</v>
      </c>
      <c r="AC385" t="s">
        <v>291</v>
      </c>
      <c r="AL385" t="s">
        <v>218</v>
      </c>
      <c r="AM385" t="s">
        <v>10494</v>
      </c>
      <c r="AN385" t="s">
        <v>6</v>
      </c>
      <c r="AO385" s="57">
        <v>46211.444398148145</v>
      </c>
      <c r="AR385" t="s">
        <v>219</v>
      </c>
      <c r="AS385" t="s">
        <v>428</v>
      </c>
      <c r="AT385" t="s">
        <v>231</v>
      </c>
      <c r="AU385">
        <v>20260807</v>
      </c>
      <c r="AV385" t="s">
        <v>222</v>
      </c>
      <c r="AW385" t="s">
        <v>9797</v>
      </c>
      <c r="AX385" t="s">
        <v>223</v>
      </c>
      <c r="BA385" s="57">
        <v>46241.5</v>
      </c>
      <c r="BB385" t="s">
        <v>10494</v>
      </c>
      <c r="BC385">
        <v>2026</v>
      </c>
      <c r="BD385">
        <v>8</v>
      </c>
      <c r="BE385">
        <v>7</v>
      </c>
      <c r="BF385" s="6">
        <f t="shared" si="15"/>
        <v>46241</v>
      </c>
      <c r="BG385">
        <f t="shared" si="16"/>
        <v>-0.5</v>
      </c>
      <c r="BH385" t="str">
        <f t="shared" si="17"/>
        <v>COMPLY</v>
      </c>
      <c r="BI385" t="str">
        <f>VLOOKUP(H385,Sheet2!$A$1:$B$270,2,FALSE)</f>
        <v>SURABAYA UTARA</v>
      </c>
    </row>
    <row r="386" spans="1:61">
      <c r="A386">
        <v>385</v>
      </c>
      <c r="B386">
        <v>1002509034</v>
      </c>
      <c r="C386">
        <v>3</v>
      </c>
      <c r="D386" t="s">
        <v>38</v>
      </c>
      <c r="E386">
        <v>5</v>
      </c>
      <c r="F386" t="s">
        <v>92</v>
      </c>
      <c r="G386" t="s">
        <v>94</v>
      </c>
      <c r="H386" t="s">
        <v>462</v>
      </c>
      <c r="I386" t="s">
        <v>213</v>
      </c>
      <c r="J386" t="s">
        <v>214</v>
      </c>
      <c r="K386" t="s">
        <v>149</v>
      </c>
      <c r="L386" t="s">
        <v>215</v>
      </c>
      <c r="M386" t="s">
        <v>76</v>
      </c>
      <c r="N386" t="s">
        <v>216</v>
      </c>
      <c r="O386" s="57">
        <v>46238.662465277775</v>
      </c>
      <c r="P386" s="57">
        <v>46239.550694444442</v>
      </c>
      <c r="Q386">
        <v>69358515</v>
      </c>
      <c r="S386">
        <v>152605224371</v>
      </c>
      <c r="T386" t="s">
        <v>2048</v>
      </c>
      <c r="U386" t="s">
        <v>2049</v>
      </c>
      <c r="V386" t="s">
        <v>2050</v>
      </c>
      <c r="Z386">
        <v>111.413120568157</v>
      </c>
      <c r="AA386">
        <v>-7.4036355482587499</v>
      </c>
      <c r="AB386" t="s">
        <v>2051</v>
      </c>
      <c r="AC386" t="s">
        <v>237</v>
      </c>
      <c r="AL386" t="s">
        <v>218</v>
      </c>
      <c r="AM386" t="s">
        <v>2052</v>
      </c>
      <c r="AN386" t="s">
        <v>6</v>
      </c>
      <c r="AO386" s="57">
        <v>46120.663356481484</v>
      </c>
      <c r="AP386" s="57">
        <v>46239.541666666664</v>
      </c>
      <c r="AR386" t="s">
        <v>219</v>
      </c>
      <c r="AS386" t="s">
        <v>462</v>
      </c>
      <c r="AT386" t="s">
        <v>231</v>
      </c>
      <c r="AU386">
        <v>20260805</v>
      </c>
      <c r="AV386" t="s">
        <v>222</v>
      </c>
      <c r="AW386" t="s">
        <v>1010</v>
      </c>
      <c r="AX386" t="s">
        <v>223</v>
      </c>
      <c r="BA386" s="57">
        <v>46239.541666666664</v>
      </c>
      <c r="BB386" t="s">
        <v>2052</v>
      </c>
      <c r="BC386">
        <v>2026</v>
      </c>
      <c r="BD386">
        <v>8</v>
      </c>
      <c r="BE386">
        <v>5</v>
      </c>
      <c r="BF386" s="6">
        <f t="shared" si="15"/>
        <v>46239</v>
      </c>
      <c r="BG386">
        <f t="shared" si="16"/>
        <v>-0.54166666666424135</v>
      </c>
      <c r="BH386" t="str">
        <f t="shared" si="17"/>
        <v>COMPLY</v>
      </c>
      <c r="BI386" t="str">
        <f>VLOOKUP(H386,Sheet2!$A$1:$B$270,2,FALSE)</f>
        <v>MADIUN</v>
      </c>
    </row>
    <row r="387" spans="1:61">
      <c r="A387">
        <v>386</v>
      </c>
      <c r="B387">
        <v>1002514874</v>
      </c>
      <c r="C387">
        <v>3</v>
      </c>
      <c r="D387" t="s">
        <v>49</v>
      </c>
      <c r="E387">
        <v>4</v>
      </c>
      <c r="F387" t="s">
        <v>246</v>
      </c>
      <c r="G387" t="s">
        <v>247</v>
      </c>
      <c r="H387" t="s">
        <v>630</v>
      </c>
      <c r="I387" t="s">
        <v>213</v>
      </c>
      <c r="J387" t="s">
        <v>214</v>
      </c>
      <c r="K387" t="s">
        <v>149</v>
      </c>
      <c r="L387" t="s">
        <v>215</v>
      </c>
      <c r="M387" t="s">
        <v>76</v>
      </c>
      <c r="N387" t="s">
        <v>216</v>
      </c>
      <c r="O387" s="57">
        <v>46241.6096875</v>
      </c>
      <c r="P387" s="57">
        <v>46242.463321759256</v>
      </c>
      <c r="Q387">
        <v>69360862</v>
      </c>
      <c r="S387">
        <v>141423136621</v>
      </c>
      <c r="T387" t="s">
        <v>4886</v>
      </c>
      <c r="U387" t="s">
        <v>4887</v>
      </c>
      <c r="V387" t="s">
        <v>4888</v>
      </c>
      <c r="Z387">
        <v>110.4470625</v>
      </c>
      <c r="AA387">
        <v>-7.0665624999999999</v>
      </c>
      <c r="AB387" t="s">
        <v>4889</v>
      </c>
      <c r="AC387" t="s">
        <v>1013</v>
      </c>
      <c r="AL387" t="s">
        <v>218</v>
      </c>
      <c r="AM387" t="s">
        <v>4890</v>
      </c>
      <c r="AN387" t="s">
        <v>6</v>
      </c>
      <c r="AO387" s="57">
        <v>46211.611134259256</v>
      </c>
      <c r="AP387" s="57">
        <v>46242.541666666664</v>
      </c>
      <c r="AR387" t="s">
        <v>219</v>
      </c>
      <c r="AS387" t="s">
        <v>630</v>
      </c>
      <c r="AT387" t="s">
        <v>231</v>
      </c>
      <c r="AU387">
        <v>20260808</v>
      </c>
      <c r="AV387" t="s">
        <v>222</v>
      </c>
      <c r="AW387" t="s">
        <v>4891</v>
      </c>
      <c r="AX387" t="s">
        <v>223</v>
      </c>
      <c r="BA387" s="57">
        <v>46242.541666666664</v>
      </c>
      <c r="BB387" t="s">
        <v>4890</v>
      </c>
      <c r="BC387">
        <v>2026</v>
      </c>
      <c r="BD387">
        <v>8</v>
      </c>
      <c r="BE387">
        <v>8</v>
      </c>
      <c r="BF387" s="6">
        <f t="shared" ref="BF387:BF450" si="18">DATE(BC387,BD387,BE387)</f>
        <v>46242</v>
      </c>
      <c r="BG387">
        <f t="shared" ref="BG387:BG450" si="19">BF387-BA387</f>
        <v>-0.54166666666424135</v>
      </c>
      <c r="BH387" t="str">
        <f t="shared" ref="BH387:BH450" si="20">IF(BG387=1,"COMPLY",IF(BG387&lt;1,"COMPLY","NOT COMPLY"))</f>
        <v>COMPLY</v>
      </c>
      <c r="BI387" t="e">
        <f>VLOOKUP(H387,Sheet2!$A$1:$B$270,2,FALSE)</f>
        <v>#N/A</v>
      </c>
    </row>
    <row r="388" spans="1:61">
      <c r="A388">
        <v>387</v>
      </c>
      <c r="B388">
        <v>1002516237</v>
      </c>
      <c r="C388">
        <v>3</v>
      </c>
      <c r="D388" t="s">
        <v>55</v>
      </c>
      <c r="E388">
        <v>5</v>
      </c>
      <c r="F388" t="s">
        <v>265</v>
      </c>
      <c r="G388" t="s">
        <v>128</v>
      </c>
      <c r="H388" t="s">
        <v>274</v>
      </c>
      <c r="I388" t="s">
        <v>213</v>
      </c>
      <c r="J388" t="s">
        <v>214</v>
      </c>
      <c r="K388" t="s">
        <v>149</v>
      </c>
      <c r="L388" t="s">
        <v>215</v>
      </c>
      <c r="M388" t="s">
        <v>586</v>
      </c>
      <c r="N388" t="s">
        <v>216</v>
      </c>
      <c r="O388" s="57">
        <v>46242.8284375</v>
      </c>
      <c r="P388" s="57">
        <v>46245.578946759262</v>
      </c>
      <c r="Q388">
        <v>69361660</v>
      </c>
      <c r="S388">
        <v>152418251733</v>
      </c>
      <c r="T388" t="s">
        <v>4892</v>
      </c>
      <c r="U388" t="s">
        <v>4893</v>
      </c>
      <c r="V388" t="s">
        <v>4894</v>
      </c>
      <c r="Z388">
        <v>112.701127119362</v>
      </c>
      <c r="AA388">
        <v>-7.2403730696992001</v>
      </c>
      <c r="AB388" t="s">
        <v>4895</v>
      </c>
      <c r="AC388" t="s">
        <v>217</v>
      </c>
      <c r="AL388" t="s">
        <v>218</v>
      </c>
      <c r="AM388" t="s">
        <v>4896</v>
      </c>
      <c r="AN388" t="s">
        <v>6</v>
      </c>
      <c r="AO388" s="57">
        <v>46242.829618055555</v>
      </c>
      <c r="AP388" s="57">
        <v>46247.333333333336</v>
      </c>
      <c r="AQ388" t="s">
        <v>248</v>
      </c>
      <c r="AR388" t="s">
        <v>14</v>
      </c>
      <c r="AS388" t="s">
        <v>274</v>
      </c>
      <c r="AT388" t="s">
        <v>231</v>
      </c>
      <c r="AV388" t="s">
        <v>587</v>
      </c>
      <c r="AW388" t="s">
        <v>1014</v>
      </c>
      <c r="AX388" t="s">
        <v>223</v>
      </c>
      <c r="BA388" s="57">
        <v>46247.333333333336</v>
      </c>
      <c r="BB388" t="s">
        <v>4896</v>
      </c>
      <c r="BF388" s="6" t="e">
        <f t="shared" si="18"/>
        <v>#NUM!</v>
      </c>
      <c r="BG388" t="e">
        <f t="shared" si="19"/>
        <v>#NUM!</v>
      </c>
      <c r="BH388" t="e">
        <f t="shared" si="20"/>
        <v>#NUM!</v>
      </c>
      <c r="BI388" t="str">
        <f>VLOOKUP(H388,Sheet2!$A$1:$B$270,2,FALSE)</f>
        <v>SURABAYA UTARA</v>
      </c>
    </row>
    <row r="389" spans="1:61">
      <c r="A389">
        <v>388</v>
      </c>
      <c r="B389">
        <v>1002517932</v>
      </c>
      <c r="C389">
        <v>3</v>
      </c>
      <c r="D389" t="s">
        <v>55</v>
      </c>
      <c r="E389">
        <v>5</v>
      </c>
      <c r="F389" t="s">
        <v>228</v>
      </c>
      <c r="G389" t="s">
        <v>127</v>
      </c>
      <c r="H389" t="s">
        <v>432</v>
      </c>
      <c r="I389" t="s">
        <v>213</v>
      </c>
      <c r="J389" t="s">
        <v>214</v>
      </c>
      <c r="K389" t="s">
        <v>149</v>
      </c>
      <c r="M389" t="s">
        <v>575</v>
      </c>
      <c r="N389" t="s">
        <v>216</v>
      </c>
      <c r="O389" s="57">
        <v>46244.586701388886</v>
      </c>
      <c r="P389" s="57">
        <v>46248.355023148149</v>
      </c>
      <c r="Q389">
        <v>69362518</v>
      </c>
      <c r="S389">
        <v>152427205528</v>
      </c>
      <c r="T389" t="s">
        <v>6357</v>
      </c>
      <c r="U389" t="s">
        <v>6358</v>
      </c>
      <c r="V389" t="s">
        <v>6359</v>
      </c>
      <c r="Z389">
        <v>113.5471283</v>
      </c>
      <c r="AA389">
        <v>-7.0368554999999997</v>
      </c>
      <c r="AB389" t="s">
        <v>6360</v>
      </c>
      <c r="AC389" t="s">
        <v>230</v>
      </c>
      <c r="AL389" t="s">
        <v>218</v>
      </c>
      <c r="AM389" t="s">
        <v>6361</v>
      </c>
      <c r="AN389" t="s">
        <v>6</v>
      </c>
      <c r="AO389" s="57">
        <v>46303.590266203704</v>
      </c>
      <c r="AP389" s="57">
        <v>46245.541666666664</v>
      </c>
      <c r="AQ389" t="s">
        <v>903</v>
      </c>
      <c r="AR389" t="s">
        <v>14</v>
      </c>
      <c r="AS389" t="s">
        <v>432</v>
      </c>
      <c r="AT389" t="s">
        <v>231</v>
      </c>
      <c r="AV389" t="s">
        <v>8945</v>
      </c>
      <c r="AW389" t="s">
        <v>561</v>
      </c>
      <c r="AX389" t="s">
        <v>223</v>
      </c>
      <c r="BA389" s="57">
        <v>46245.541666666664</v>
      </c>
      <c r="BB389" t="s">
        <v>6361</v>
      </c>
      <c r="BF389" s="6" t="e">
        <f t="shared" si="18"/>
        <v>#NUM!</v>
      </c>
      <c r="BG389" t="e">
        <f t="shared" si="19"/>
        <v>#NUM!</v>
      </c>
      <c r="BH389" t="e">
        <f t="shared" si="20"/>
        <v>#NUM!</v>
      </c>
      <c r="BI389" t="str">
        <f>VLOOKUP(H389,Sheet2!$A$1:$B$270,2,FALSE)</f>
        <v>MADURA</v>
      </c>
    </row>
    <row r="390" spans="1:61">
      <c r="A390">
        <v>389</v>
      </c>
      <c r="B390">
        <v>1002509294</v>
      </c>
      <c r="C390">
        <v>3</v>
      </c>
      <c r="D390" t="s">
        <v>59</v>
      </c>
      <c r="E390">
        <v>4</v>
      </c>
      <c r="F390" t="s">
        <v>243</v>
      </c>
      <c r="G390" t="s">
        <v>557</v>
      </c>
      <c r="H390" t="s">
        <v>977</v>
      </c>
      <c r="I390" t="s">
        <v>213</v>
      </c>
      <c r="J390" t="s">
        <v>214</v>
      </c>
      <c r="K390" t="s">
        <v>149</v>
      </c>
      <c r="L390" t="s">
        <v>215</v>
      </c>
      <c r="M390" t="s">
        <v>76</v>
      </c>
      <c r="N390" t="s">
        <v>216</v>
      </c>
      <c r="O390" s="57">
        <v>46238.706203703703</v>
      </c>
      <c r="P390" s="57">
        <v>46239.535902777781</v>
      </c>
      <c r="Q390">
        <v>69358607</v>
      </c>
      <c r="S390">
        <v>142141120156</v>
      </c>
      <c r="T390" t="s">
        <v>2053</v>
      </c>
      <c r="U390" t="s">
        <v>2054</v>
      </c>
      <c r="V390" t="s">
        <v>2055</v>
      </c>
      <c r="Z390">
        <v>109.66715600000001</v>
      </c>
      <c r="AA390">
        <v>-7.6780020000000002</v>
      </c>
      <c r="AB390" t="s">
        <v>2056</v>
      </c>
      <c r="AC390" t="s">
        <v>237</v>
      </c>
      <c r="AL390" t="s">
        <v>218</v>
      </c>
      <c r="AM390" t="s">
        <v>2057</v>
      </c>
      <c r="AN390" t="s">
        <v>6</v>
      </c>
      <c r="AO390" s="57">
        <v>46120.71539351852</v>
      </c>
      <c r="AP390" s="57">
        <v>46240.333333333336</v>
      </c>
      <c r="AR390" t="s">
        <v>219</v>
      </c>
      <c r="AS390" t="s">
        <v>977</v>
      </c>
      <c r="AT390" t="s">
        <v>231</v>
      </c>
      <c r="AU390">
        <v>20260805</v>
      </c>
      <c r="AV390" t="s">
        <v>222</v>
      </c>
      <c r="AW390" t="s">
        <v>1023</v>
      </c>
      <c r="AX390" t="s">
        <v>223</v>
      </c>
      <c r="BA390" s="57">
        <v>46240.333333333336</v>
      </c>
      <c r="BB390" t="s">
        <v>2057</v>
      </c>
      <c r="BC390">
        <v>2026</v>
      </c>
      <c r="BD390">
        <v>8</v>
      </c>
      <c r="BE390">
        <v>5</v>
      </c>
      <c r="BF390" s="6">
        <f t="shared" si="18"/>
        <v>46239</v>
      </c>
      <c r="BG390">
        <f t="shared" si="19"/>
        <v>-1.3333333333357587</v>
      </c>
      <c r="BH390" t="str">
        <f t="shared" si="20"/>
        <v>COMPLY</v>
      </c>
      <c r="BI390" t="e">
        <f>VLOOKUP(H390,Sheet2!$A$1:$B$270,2,FALSE)</f>
        <v>#N/A</v>
      </c>
    </row>
    <row r="391" spans="1:61">
      <c r="A391">
        <v>390</v>
      </c>
      <c r="B391">
        <v>1002513469</v>
      </c>
      <c r="C391">
        <v>3</v>
      </c>
      <c r="D391" t="s">
        <v>38</v>
      </c>
      <c r="E391">
        <v>5</v>
      </c>
      <c r="F391" t="s">
        <v>90</v>
      </c>
      <c r="G391" t="s">
        <v>90</v>
      </c>
      <c r="H391" t="s">
        <v>440</v>
      </c>
      <c r="I391" t="s">
        <v>213</v>
      </c>
      <c r="J391" t="s">
        <v>214</v>
      </c>
      <c r="K391" t="s">
        <v>149</v>
      </c>
      <c r="L391" t="s">
        <v>215</v>
      </c>
      <c r="M391" t="s">
        <v>76</v>
      </c>
      <c r="N391" t="s">
        <v>216</v>
      </c>
      <c r="O391" s="57">
        <v>46240.797881944447</v>
      </c>
      <c r="P391" s="57">
        <v>46242.758125</v>
      </c>
      <c r="Q391">
        <v>69360348</v>
      </c>
      <c r="S391">
        <v>152651207083</v>
      </c>
      <c r="T391" t="s">
        <v>2058</v>
      </c>
      <c r="U391" t="s">
        <v>2059</v>
      </c>
      <c r="V391" t="s">
        <v>2060</v>
      </c>
      <c r="Z391">
        <v>112.0142689</v>
      </c>
      <c r="AA391">
        <v>-7.8946975000000004</v>
      </c>
      <c r="AB391" t="s">
        <v>2061</v>
      </c>
      <c r="AC391" t="s">
        <v>237</v>
      </c>
      <c r="AL391" t="s">
        <v>218</v>
      </c>
      <c r="AM391" t="s">
        <v>2062</v>
      </c>
      <c r="AN391" t="s">
        <v>6</v>
      </c>
      <c r="AO391" s="57">
        <v>46181.79886574074</v>
      </c>
      <c r="AP391" s="57">
        <v>46242.333333333336</v>
      </c>
      <c r="AR391" t="s">
        <v>219</v>
      </c>
      <c r="AS391" t="s">
        <v>440</v>
      </c>
      <c r="AT391" t="s">
        <v>231</v>
      </c>
      <c r="AU391">
        <v>20260808</v>
      </c>
      <c r="AV391" t="s">
        <v>222</v>
      </c>
      <c r="AW391" t="s">
        <v>1018</v>
      </c>
      <c r="AX391" t="s">
        <v>223</v>
      </c>
      <c r="BA391" s="57">
        <v>46242.333333333336</v>
      </c>
      <c r="BB391" t="s">
        <v>2062</v>
      </c>
      <c r="BC391">
        <v>2026</v>
      </c>
      <c r="BD391">
        <v>8</v>
      </c>
      <c r="BE391">
        <v>8</v>
      </c>
      <c r="BF391" s="6">
        <f t="shared" si="18"/>
        <v>46242</v>
      </c>
      <c r="BG391">
        <f t="shared" si="19"/>
        <v>-0.33333333333575865</v>
      </c>
      <c r="BH391" t="str">
        <f t="shared" si="20"/>
        <v>COMPLY</v>
      </c>
      <c r="BI391" t="str">
        <f>VLOOKUP(H391,Sheet2!$A$1:$B$270,2,FALSE)</f>
        <v>KEDIRI</v>
      </c>
    </row>
    <row r="392" spans="1:61">
      <c r="A392">
        <v>391</v>
      </c>
      <c r="B392">
        <v>1002517538</v>
      </c>
      <c r="C392">
        <v>3</v>
      </c>
      <c r="D392" t="s">
        <v>55</v>
      </c>
      <c r="E392">
        <v>5</v>
      </c>
      <c r="F392" t="s">
        <v>265</v>
      </c>
      <c r="G392" t="s">
        <v>128</v>
      </c>
      <c r="H392" t="s">
        <v>311</v>
      </c>
      <c r="I392" t="s">
        <v>213</v>
      </c>
      <c r="J392" t="s">
        <v>214</v>
      </c>
      <c r="K392" t="s">
        <v>149</v>
      </c>
      <c r="L392" t="s">
        <v>215</v>
      </c>
      <c r="M392" t="s">
        <v>76</v>
      </c>
      <c r="N392" t="s">
        <v>216</v>
      </c>
      <c r="O392" s="57">
        <v>46244.495104166665</v>
      </c>
      <c r="P392" s="57">
        <v>46246.652106481481</v>
      </c>
      <c r="Q392">
        <v>69362342</v>
      </c>
      <c r="S392">
        <v>152417233931</v>
      </c>
      <c r="T392" t="s">
        <v>6362</v>
      </c>
      <c r="U392" t="s">
        <v>6363</v>
      </c>
      <c r="V392" t="s">
        <v>6364</v>
      </c>
      <c r="Z392">
        <v>112.647691480815</v>
      </c>
      <c r="AA392">
        <v>-7.3520095760905999</v>
      </c>
      <c r="AB392" t="s">
        <v>6365</v>
      </c>
      <c r="AC392" t="s">
        <v>217</v>
      </c>
      <c r="AL392" t="s">
        <v>218</v>
      </c>
      <c r="AM392" t="s">
        <v>6366</v>
      </c>
      <c r="AN392" t="s">
        <v>6</v>
      </c>
      <c r="AO392" s="57">
        <v>46303.496307870373</v>
      </c>
      <c r="AP392" s="57">
        <v>46246.333333333336</v>
      </c>
      <c r="AR392" t="s">
        <v>219</v>
      </c>
      <c r="AS392" t="s">
        <v>311</v>
      </c>
      <c r="AT392" t="s">
        <v>231</v>
      </c>
      <c r="AU392">
        <v>20260812</v>
      </c>
      <c r="AV392" t="s">
        <v>222</v>
      </c>
      <c r="AW392" t="s">
        <v>1012</v>
      </c>
      <c r="AX392" t="s">
        <v>223</v>
      </c>
      <c r="BA392" s="57">
        <v>46246.333333333336</v>
      </c>
      <c r="BB392" t="s">
        <v>6366</v>
      </c>
      <c r="BC392">
        <v>2026</v>
      </c>
      <c r="BD392">
        <v>8</v>
      </c>
      <c r="BE392">
        <v>12</v>
      </c>
      <c r="BF392" s="6">
        <f t="shared" si="18"/>
        <v>46246</v>
      </c>
      <c r="BG392">
        <f t="shared" si="19"/>
        <v>-0.33333333333575865</v>
      </c>
      <c r="BH392" t="str">
        <f t="shared" si="20"/>
        <v>COMPLY</v>
      </c>
      <c r="BI392" t="str">
        <f>VLOOKUP(H392,Sheet2!$A$1:$B$270,2,FALSE)</f>
        <v>SURABAYA UTARA</v>
      </c>
    </row>
    <row r="393" spans="1:61">
      <c r="A393">
        <v>392</v>
      </c>
      <c r="B393">
        <v>1002531323</v>
      </c>
      <c r="C393">
        <v>3</v>
      </c>
      <c r="D393" t="s">
        <v>42</v>
      </c>
      <c r="E393">
        <v>5</v>
      </c>
      <c r="F393" t="s">
        <v>233</v>
      </c>
      <c r="G393" t="s">
        <v>105</v>
      </c>
      <c r="H393" t="s">
        <v>299</v>
      </c>
      <c r="I393" t="s">
        <v>213</v>
      </c>
      <c r="J393" t="s">
        <v>214</v>
      </c>
      <c r="K393" t="s">
        <v>149</v>
      </c>
      <c r="M393" t="s">
        <v>258</v>
      </c>
      <c r="N393" t="s">
        <v>216</v>
      </c>
      <c r="O393" s="57">
        <v>46251.707430555558</v>
      </c>
      <c r="P393" s="57">
        <v>46251.862893518519</v>
      </c>
      <c r="Q393">
        <v>69368309</v>
      </c>
      <c r="S393">
        <v>152313206561</v>
      </c>
      <c r="T393" t="s">
        <v>10495</v>
      </c>
      <c r="U393" t="s">
        <v>10496</v>
      </c>
      <c r="V393" t="s">
        <v>10497</v>
      </c>
      <c r="Z393">
        <v>112.4643732</v>
      </c>
      <c r="AA393">
        <v>-7.3771496000000001</v>
      </c>
      <c r="AB393" t="s">
        <v>10498</v>
      </c>
      <c r="AC393" t="s">
        <v>230</v>
      </c>
      <c r="AL393" t="s">
        <v>218</v>
      </c>
      <c r="AM393" t="s">
        <v>10499</v>
      </c>
      <c r="AN393" t="s">
        <v>6</v>
      </c>
      <c r="AO393" t="s">
        <v>10500</v>
      </c>
      <c r="AP393" s="57">
        <v>46252.625</v>
      </c>
      <c r="AR393" t="s">
        <v>259</v>
      </c>
      <c r="AS393" t="s">
        <v>299</v>
      </c>
      <c r="AT393" t="s">
        <v>221</v>
      </c>
      <c r="AV393" t="s">
        <v>260</v>
      </c>
      <c r="AW393" t="s">
        <v>561</v>
      </c>
      <c r="AX393" t="s">
        <v>223</v>
      </c>
      <c r="BA393" s="57">
        <v>46252.625</v>
      </c>
      <c r="BB393" t="s">
        <v>10499</v>
      </c>
      <c r="BF393" s="6" t="e">
        <f t="shared" si="18"/>
        <v>#NUM!</v>
      </c>
      <c r="BG393" t="e">
        <f t="shared" si="19"/>
        <v>#NUM!</v>
      </c>
      <c r="BH393" t="e">
        <f t="shared" si="20"/>
        <v>#NUM!</v>
      </c>
      <c r="BI393" t="str">
        <f>VLOOKUP(H393,Sheet2!$A$1:$B$270,2,FALSE)</f>
        <v>MOJOKERTO</v>
      </c>
    </row>
    <row r="394" spans="1:61">
      <c r="A394">
        <v>393</v>
      </c>
      <c r="B394">
        <v>1002507674</v>
      </c>
      <c r="C394">
        <v>3</v>
      </c>
      <c r="D394" t="s">
        <v>59</v>
      </c>
      <c r="E394">
        <v>4</v>
      </c>
      <c r="F394" t="s">
        <v>243</v>
      </c>
      <c r="G394" t="s">
        <v>261</v>
      </c>
      <c r="H394" t="s">
        <v>262</v>
      </c>
      <c r="I394" t="s">
        <v>213</v>
      </c>
      <c r="J394" t="s">
        <v>214</v>
      </c>
      <c r="K394" t="s">
        <v>149</v>
      </c>
      <c r="M394" t="s">
        <v>970</v>
      </c>
      <c r="N394" t="s">
        <v>216</v>
      </c>
      <c r="O394" s="57">
        <v>46238.468715277777</v>
      </c>
      <c r="P394" s="57">
        <v>46238.469895833332</v>
      </c>
      <c r="Q394">
        <v>69358120</v>
      </c>
      <c r="S394">
        <v>141373127383</v>
      </c>
      <c r="T394" t="s">
        <v>2063</v>
      </c>
      <c r="Z394">
        <v>109.97017364830501</v>
      </c>
      <c r="AA394">
        <v>-7.33648717810531</v>
      </c>
      <c r="AB394" t="s">
        <v>2064</v>
      </c>
      <c r="AC394" t="s">
        <v>291</v>
      </c>
      <c r="AO394" s="57">
        <v>46120.476157407407</v>
      </c>
      <c r="AR394" t="s">
        <v>6</v>
      </c>
      <c r="AS394" t="s">
        <v>262</v>
      </c>
      <c r="AT394" t="s">
        <v>231</v>
      </c>
      <c r="AV394" t="s">
        <v>971</v>
      </c>
      <c r="AW394" t="s">
        <v>604</v>
      </c>
      <c r="AX394" t="s">
        <v>223</v>
      </c>
      <c r="BF394" s="6" t="e">
        <f t="shared" si="18"/>
        <v>#NUM!</v>
      </c>
      <c r="BG394" t="e">
        <f t="shared" si="19"/>
        <v>#NUM!</v>
      </c>
      <c r="BH394" t="e">
        <f t="shared" si="20"/>
        <v>#NUM!</v>
      </c>
      <c r="BI394" t="e">
        <f>VLOOKUP(H394,Sheet2!$A$1:$B$270,2,FALSE)</f>
        <v>#N/A</v>
      </c>
    </row>
    <row r="395" spans="1:61">
      <c r="A395">
        <v>394</v>
      </c>
      <c r="B395">
        <v>1002531074</v>
      </c>
      <c r="C395">
        <v>3</v>
      </c>
      <c r="D395" t="s">
        <v>38</v>
      </c>
      <c r="E395">
        <v>5</v>
      </c>
      <c r="F395" t="s">
        <v>90</v>
      </c>
      <c r="G395" t="s">
        <v>93</v>
      </c>
      <c r="H395" t="s">
        <v>302</v>
      </c>
      <c r="I395" t="s">
        <v>213</v>
      </c>
      <c r="J395" t="s">
        <v>214</v>
      </c>
      <c r="K395" t="s">
        <v>149</v>
      </c>
      <c r="L395" t="s">
        <v>215</v>
      </c>
      <c r="M395" t="s">
        <v>240</v>
      </c>
      <c r="N395" t="s">
        <v>216</v>
      </c>
      <c r="O395" s="57">
        <v>46251.6249537037</v>
      </c>
      <c r="P395" s="57">
        <v>46251.626400462963</v>
      </c>
      <c r="Q395">
        <v>69368214</v>
      </c>
      <c r="S395">
        <v>152611229907</v>
      </c>
      <c r="T395" t="s">
        <v>10501</v>
      </c>
      <c r="U395" t="s">
        <v>10502</v>
      </c>
      <c r="V395" t="s">
        <v>10503</v>
      </c>
      <c r="Z395">
        <v>111.85770719999999</v>
      </c>
      <c r="AA395">
        <v>-7.6319366999999998</v>
      </c>
      <c r="AB395" t="s">
        <v>10504</v>
      </c>
      <c r="AC395" t="s">
        <v>237</v>
      </c>
      <c r="AL395" t="s">
        <v>218</v>
      </c>
      <c r="AM395" t="s">
        <v>10505</v>
      </c>
      <c r="AN395" t="s">
        <v>6</v>
      </c>
      <c r="AO395" t="s">
        <v>10506</v>
      </c>
      <c r="AP395" s="57">
        <v>46252.541666666664</v>
      </c>
      <c r="AR395" t="s">
        <v>241</v>
      </c>
      <c r="AS395" t="s">
        <v>302</v>
      </c>
      <c r="AT395" t="s">
        <v>231</v>
      </c>
      <c r="AV395" t="s">
        <v>240</v>
      </c>
      <c r="AW395" t="s">
        <v>1015</v>
      </c>
      <c r="AX395" t="s">
        <v>223</v>
      </c>
      <c r="BA395" s="57">
        <v>46252.541666666664</v>
      </c>
      <c r="BB395" t="s">
        <v>10505</v>
      </c>
      <c r="BF395" s="6" t="e">
        <f t="shared" si="18"/>
        <v>#NUM!</v>
      </c>
      <c r="BG395" t="e">
        <f t="shared" si="19"/>
        <v>#NUM!</v>
      </c>
      <c r="BH395" t="e">
        <f t="shared" si="20"/>
        <v>#NUM!</v>
      </c>
      <c r="BI395" t="str">
        <f>VLOOKUP(H395,Sheet2!$A$1:$B$270,2,FALSE)</f>
        <v>NGANJUK</v>
      </c>
    </row>
    <row r="396" spans="1:61">
      <c r="A396">
        <v>395</v>
      </c>
      <c r="B396">
        <v>1002514783</v>
      </c>
      <c r="C396">
        <v>3</v>
      </c>
      <c r="D396" t="s">
        <v>59</v>
      </c>
      <c r="E396">
        <v>4</v>
      </c>
      <c r="F396" t="s">
        <v>567</v>
      </c>
      <c r="G396" t="s">
        <v>906</v>
      </c>
      <c r="H396" t="s">
        <v>918</v>
      </c>
      <c r="I396" t="s">
        <v>213</v>
      </c>
      <c r="J396" t="s">
        <v>214</v>
      </c>
      <c r="K396" t="s">
        <v>149</v>
      </c>
      <c r="M396" t="s">
        <v>236</v>
      </c>
      <c r="N396" t="s">
        <v>216</v>
      </c>
      <c r="O396" s="57">
        <v>46241.593252314815</v>
      </c>
      <c r="P396" s="57">
        <v>46245.084108796298</v>
      </c>
      <c r="Q396">
        <v>69360855</v>
      </c>
      <c r="S396">
        <v>146144118547</v>
      </c>
      <c r="T396" t="s">
        <v>4897</v>
      </c>
      <c r="U396" t="s">
        <v>4898</v>
      </c>
      <c r="V396" t="s">
        <v>4899</v>
      </c>
      <c r="Z396">
        <v>110.405559061744</v>
      </c>
      <c r="AA396">
        <v>-7.6861112753583702</v>
      </c>
      <c r="AB396" t="s">
        <v>4900</v>
      </c>
      <c r="AC396" t="s">
        <v>290</v>
      </c>
      <c r="AL396" t="s">
        <v>218</v>
      </c>
      <c r="AM396" t="s">
        <v>4901</v>
      </c>
      <c r="AN396" t="s">
        <v>6</v>
      </c>
      <c r="AO396" s="57">
        <v>46211.601087962961</v>
      </c>
      <c r="AP396" s="57">
        <v>46245</v>
      </c>
      <c r="AR396" t="s">
        <v>312</v>
      </c>
      <c r="AS396" t="s">
        <v>918</v>
      </c>
      <c r="AT396" t="s">
        <v>231</v>
      </c>
      <c r="AV396" t="s">
        <v>904</v>
      </c>
      <c r="AW396" t="s">
        <v>561</v>
      </c>
      <c r="AX396" t="s">
        <v>223</v>
      </c>
      <c r="AZ396" t="s">
        <v>904</v>
      </c>
      <c r="BA396" s="57">
        <v>46245.333333333336</v>
      </c>
      <c r="BB396" t="s">
        <v>4901</v>
      </c>
      <c r="BF396" s="6" t="e">
        <f t="shared" si="18"/>
        <v>#NUM!</v>
      </c>
      <c r="BG396" t="e">
        <f t="shared" si="19"/>
        <v>#NUM!</v>
      </c>
      <c r="BH396" t="e">
        <f t="shared" si="20"/>
        <v>#NUM!</v>
      </c>
      <c r="BI396" t="e">
        <f>VLOOKUP(H396,Sheet2!$A$1:$B$270,2,FALSE)</f>
        <v>#N/A</v>
      </c>
    </row>
    <row r="397" spans="1:61">
      <c r="A397">
        <v>396</v>
      </c>
      <c r="B397">
        <v>1002528233</v>
      </c>
      <c r="C397">
        <v>3</v>
      </c>
      <c r="D397" t="s">
        <v>55</v>
      </c>
      <c r="E397">
        <v>5</v>
      </c>
      <c r="F397" t="s">
        <v>313</v>
      </c>
      <c r="G397" t="s">
        <v>126</v>
      </c>
      <c r="H397" t="s">
        <v>382</v>
      </c>
      <c r="I397" t="s">
        <v>213</v>
      </c>
      <c r="J397" t="s">
        <v>214</v>
      </c>
      <c r="K397" t="s">
        <v>149</v>
      </c>
      <c r="L397" t="s">
        <v>215</v>
      </c>
      <c r="M397" t="s">
        <v>240</v>
      </c>
      <c r="N397" t="s">
        <v>216</v>
      </c>
      <c r="O397" s="57">
        <v>46249.526342592595</v>
      </c>
      <c r="P397" s="57">
        <v>46249.527800925927</v>
      </c>
      <c r="Q397">
        <v>69366821</v>
      </c>
      <c r="S397">
        <v>152303244373</v>
      </c>
      <c r="T397" t="s">
        <v>10507</v>
      </c>
      <c r="U397" t="s">
        <v>10508</v>
      </c>
      <c r="V397" t="s">
        <v>10509</v>
      </c>
      <c r="Z397">
        <v>112.7758288</v>
      </c>
      <c r="AA397">
        <v>-7.2895991999999996</v>
      </c>
      <c r="AB397" t="s">
        <v>10510</v>
      </c>
      <c r="AC397" t="s">
        <v>217</v>
      </c>
      <c r="AL397" t="s">
        <v>218</v>
      </c>
      <c r="AM397" t="s">
        <v>10511</v>
      </c>
      <c r="AN397" t="s">
        <v>6</v>
      </c>
      <c r="AO397" t="s">
        <v>10512</v>
      </c>
      <c r="AP397" s="57">
        <v>46252.541666666664</v>
      </c>
      <c r="AR397" t="s">
        <v>241</v>
      </c>
      <c r="AS397" t="s">
        <v>382</v>
      </c>
      <c r="AT397" t="s">
        <v>231</v>
      </c>
      <c r="AV397" t="s">
        <v>240</v>
      </c>
      <c r="AW397" t="s">
        <v>1010</v>
      </c>
      <c r="AX397" t="s">
        <v>223</v>
      </c>
      <c r="BA397" s="57">
        <v>46252.541666666664</v>
      </c>
      <c r="BB397" t="s">
        <v>10511</v>
      </c>
      <c r="BF397" s="6" t="e">
        <f t="shared" si="18"/>
        <v>#NUM!</v>
      </c>
      <c r="BG397" t="e">
        <f t="shared" si="19"/>
        <v>#NUM!</v>
      </c>
      <c r="BH397" t="e">
        <f t="shared" si="20"/>
        <v>#NUM!</v>
      </c>
      <c r="BI397" t="str">
        <f>VLOOKUP(H397,Sheet2!$A$1:$B$270,2,FALSE)</f>
        <v>SURABAYA SELATAN</v>
      </c>
    </row>
    <row r="398" spans="1:61">
      <c r="A398">
        <v>397</v>
      </c>
      <c r="B398">
        <v>1002505331</v>
      </c>
      <c r="C398">
        <v>3</v>
      </c>
      <c r="D398" t="s">
        <v>49</v>
      </c>
      <c r="E398">
        <v>4</v>
      </c>
      <c r="F398" t="s">
        <v>246</v>
      </c>
      <c r="G398" t="s">
        <v>549</v>
      </c>
      <c r="H398" t="s">
        <v>928</v>
      </c>
      <c r="I398" t="s">
        <v>213</v>
      </c>
      <c r="J398" t="s">
        <v>214</v>
      </c>
      <c r="K398" t="s">
        <v>149</v>
      </c>
      <c r="L398" t="s">
        <v>215</v>
      </c>
      <c r="M398" t="s">
        <v>76</v>
      </c>
      <c r="N398" t="s">
        <v>216</v>
      </c>
      <c r="O398" s="57">
        <v>46236.638854166667</v>
      </c>
      <c r="P398" s="57">
        <v>46237.535520833335</v>
      </c>
      <c r="Q398">
        <v>69357086</v>
      </c>
      <c r="S398">
        <v>146457106324</v>
      </c>
      <c r="T398" t="s">
        <v>993</v>
      </c>
      <c r="U398" t="s">
        <v>2076</v>
      </c>
      <c r="V398" t="s">
        <v>2077</v>
      </c>
      <c r="Z398">
        <v>110.19132500000001</v>
      </c>
      <c r="AA398">
        <v>-6.8987999999999996</v>
      </c>
      <c r="AB398" t="s">
        <v>2078</v>
      </c>
      <c r="AC398" t="s">
        <v>237</v>
      </c>
      <c r="AL398" t="s">
        <v>218</v>
      </c>
      <c r="AM398" t="s">
        <v>2079</v>
      </c>
      <c r="AN398" t="s">
        <v>6</v>
      </c>
      <c r="AO398" s="57">
        <v>46061.642384259256</v>
      </c>
      <c r="AP398" s="57">
        <v>46237.541666666664</v>
      </c>
      <c r="AR398" t="s">
        <v>219</v>
      </c>
      <c r="AS398" t="s">
        <v>928</v>
      </c>
      <c r="AT398" t="s">
        <v>231</v>
      </c>
      <c r="AU398">
        <v>20260803</v>
      </c>
      <c r="AV398" t="s">
        <v>222</v>
      </c>
      <c r="AW398" t="s">
        <v>1023</v>
      </c>
      <c r="AX398" t="s">
        <v>223</v>
      </c>
      <c r="BA398" s="57">
        <v>46237.541666666664</v>
      </c>
      <c r="BB398" t="s">
        <v>2079</v>
      </c>
      <c r="BC398">
        <v>2026</v>
      </c>
      <c r="BD398">
        <v>8</v>
      </c>
      <c r="BE398">
        <v>3</v>
      </c>
      <c r="BF398" s="6">
        <f t="shared" si="18"/>
        <v>46237</v>
      </c>
      <c r="BG398">
        <f t="shared" si="19"/>
        <v>-0.54166666666424135</v>
      </c>
      <c r="BH398" t="str">
        <f t="shared" si="20"/>
        <v>COMPLY</v>
      </c>
      <c r="BI398" t="e">
        <f>VLOOKUP(H398,Sheet2!$A$1:$B$270,2,FALSE)</f>
        <v>#N/A</v>
      </c>
    </row>
    <row r="399" spans="1:61">
      <c r="A399">
        <v>398</v>
      </c>
      <c r="B399">
        <v>1002523576</v>
      </c>
      <c r="C399">
        <v>3</v>
      </c>
      <c r="D399" t="s">
        <v>34</v>
      </c>
      <c r="E399">
        <v>5</v>
      </c>
      <c r="F399" t="s">
        <v>573</v>
      </c>
      <c r="G399" t="s">
        <v>82</v>
      </c>
      <c r="H399" t="s">
        <v>268</v>
      </c>
      <c r="I399" t="s">
        <v>213</v>
      </c>
      <c r="J399" t="s">
        <v>214</v>
      </c>
      <c r="K399" t="s">
        <v>149</v>
      </c>
      <c r="M399" t="s">
        <v>970</v>
      </c>
      <c r="N399" t="s">
        <v>216</v>
      </c>
      <c r="O399" s="57">
        <v>46247.415671296294</v>
      </c>
      <c r="P399" s="57">
        <v>46247.416851851849</v>
      </c>
      <c r="Q399">
        <v>69364838</v>
      </c>
      <c r="T399" t="s">
        <v>7241</v>
      </c>
      <c r="Z399">
        <v>115.44123930000001</v>
      </c>
      <c r="AA399">
        <v>-8.4669793999999996</v>
      </c>
      <c r="AB399" t="s">
        <v>7244</v>
      </c>
      <c r="AC399" t="s">
        <v>230</v>
      </c>
      <c r="AL399" t="s">
        <v>218</v>
      </c>
      <c r="AM399" s="58">
        <v>25569</v>
      </c>
      <c r="AN399" t="s">
        <v>6</v>
      </c>
      <c r="AO399" t="s">
        <v>8900</v>
      </c>
      <c r="AR399" t="s">
        <v>6</v>
      </c>
      <c r="AS399" t="s">
        <v>268</v>
      </c>
      <c r="AT399" t="s">
        <v>231</v>
      </c>
      <c r="AV399" t="s">
        <v>971</v>
      </c>
      <c r="AW399" t="s">
        <v>8946</v>
      </c>
      <c r="AX399" t="s">
        <v>223</v>
      </c>
      <c r="BA399" s="57">
        <v>25569</v>
      </c>
      <c r="BB399" s="58">
        <v>25569</v>
      </c>
      <c r="BF399" s="6" t="e">
        <f t="shared" si="18"/>
        <v>#NUM!</v>
      </c>
      <c r="BG399" t="e">
        <f t="shared" si="19"/>
        <v>#NUM!</v>
      </c>
      <c r="BH399" t="e">
        <f t="shared" si="20"/>
        <v>#NUM!</v>
      </c>
      <c r="BI399" t="str">
        <f>VLOOKUP(H399,Sheet2!$A$1:$B$270,2,FALSE)</f>
        <v>KLUNGKUNG</v>
      </c>
    </row>
    <row r="400" spans="1:61">
      <c r="A400">
        <v>399</v>
      </c>
      <c r="B400">
        <v>1002526998</v>
      </c>
      <c r="C400">
        <v>3</v>
      </c>
      <c r="D400" t="s">
        <v>55</v>
      </c>
      <c r="E400">
        <v>5</v>
      </c>
      <c r="F400" t="s">
        <v>265</v>
      </c>
      <c r="G400" t="s">
        <v>122</v>
      </c>
      <c r="H400" t="s">
        <v>355</v>
      </c>
      <c r="I400" t="s">
        <v>213</v>
      </c>
      <c r="J400" t="s">
        <v>214</v>
      </c>
      <c r="K400" t="s">
        <v>149</v>
      </c>
      <c r="L400" t="s">
        <v>606</v>
      </c>
      <c r="M400" t="s">
        <v>76</v>
      </c>
      <c r="N400" t="s">
        <v>216</v>
      </c>
      <c r="O400" s="57">
        <v>46248.65761574074</v>
      </c>
      <c r="P400" s="57">
        <v>46249.717222222222</v>
      </c>
      <c r="Q400">
        <v>69366273</v>
      </c>
      <c r="R400">
        <v>3135947935</v>
      </c>
      <c r="S400">
        <v>152421262339</v>
      </c>
      <c r="T400" t="s">
        <v>10513</v>
      </c>
      <c r="U400" t="s">
        <v>10514</v>
      </c>
      <c r="V400" t="s">
        <v>10515</v>
      </c>
      <c r="Z400">
        <v>112.61822050000001</v>
      </c>
      <c r="AA400">
        <v>-7.1446120999999998</v>
      </c>
      <c r="AB400" t="s">
        <v>10516</v>
      </c>
      <c r="AC400" t="s">
        <v>217</v>
      </c>
      <c r="AL400" t="s">
        <v>218</v>
      </c>
      <c r="AM400" t="s">
        <v>10056</v>
      </c>
      <c r="AN400" t="s">
        <v>6</v>
      </c>
      <c r="AO400" t="s">
        <v>10295</v>
      </c>
      <c r="AP400" s="57">
        <v>46249.541666666664</v>
      </c>
      <c r="AR400" t="s">
        <v>219</v>
      </c>
      <c r="AS400" t="s">
        <v>355</v>
      </c>
      <c r="AT400" t="s">
        <v>231</v>
      </c>
      <c r="AU400">
        <v>20260815</v>
      </c>
      <c r="AV400" t="s">
        <v>222</v>
      </c>
      <c r="AW400" t="s">
        <v>10517</v>
      </c>
      <c r="AX400" t="s">
        <v>223</v>
      </c>
      <c r="BA400" s="57">
        <v>46249.541666666664</v>
      </c>
      <c r="BB400" t="s">
        <v>10056</v>
      </c>
      <c r="BC400">
        <v>2026</v>
      </c>
      <c r="BD400">
        <v>8</v>
      </c>
      <c r="BE400">
        <v>15</v>
      </c>
      <c r="BF400" s="6">
        <f t="shared" si="18"/>
        <v>46249</v>
      </c>
      <c r="BG400">
        <f t="shared" si="19"/>
        <v>-0.54166666666424135</v>
      </c>
      <c r="BH400" t="str">
        <f t="shared" si="20"/>
        <v>COMPLY</v>
      </c>
      <c r="BI400" t="str">
        <f>VLOOKUP(H400,Sheet2!$A$1:$B$270,2,FALSE)</f>
        <v>GRESIK</v>
      </c>
    </row>
    <row r="401" spans="1:61">
      <c r="A401">
        <v>400</v>
      </c>
      <c r="B401">
        <v>1002513761</v>
      </c>
      <c r="C401">
        <v>3</v>
      </c>
      <c r="D401" t="s">
        <v>45</v>
      </c>
      <c r="E401">
        <v>5</v>
      </c>
      <c r="F401" t="s">
        <v>113</v>
      </c>
      <c r="G401" t="s">
        <v>111</v>
      </c>
      <c r="H401" t="s">
        <v>257</v>
      </c>
      <c r="I401" t="s">
        <v>213</v>
      </c>
      <c r="J401" t="s">
        <v>214</v>
      </c>
      <c r="K401" t="s">
        <v>149</v>
      </c>
      <c r="L401" t="s">
        <v>215</v>
      </c>
      <c r="M401" t="s">
        <v>76</v>
      </c>
      <c r="N401" t="s">
        <v>216</v>
      </c>
      <c r="O401" s="57">
        <v>46241.37703703704</v>
      </c>
      <c r="P401" s="57">
        <v>46247.772280092591</v>
      </c>
      <c r="Q401">
        <v>69360433</v>
      </c>
      <c r="S401">
        <v>172506788969</v>
      </c>
      <c r="T401" t="s">
        <v>4903</v>
      </c>
      <c r="U401" t="s">
        <v>4904</v>
      </c>
      <c r="V401" t="s">
        <v>4905</v>
      </c>
      <c r="Z401">
        <v>121.64419220000001</v>
      </c>
      <c r="AA401">
        <v>-8.8475865999999996</v>
      </c>
      <c r="AB401" t="s">
        <v>4906</v>
      </c>
      <c r="AC401" t="s">
        <v>237</v>
      </c>
      <c r="AL401" t="s">
        <v>218</v>
      </c>
      <c r="AM401" t="s">
        <v>4907</v>
      </c>
      <c r="AN401" t="s">
        <v>6</v>
      </c>
      <c r="AO401" s="57">
        <v>46211.382592592592</v>
      </c>
      <c r="AP401" s="57">
        <v>46242.541666666664</v>
      </c>
      <c r="AR401" t="s">
        <v>219</v>
      </c>
      <c r="AS401" t="s">
        <v>257</v>
      </c>
      <c r="AT401" t="s">
        <v>231</v>
      </c>
      <c r="AU401">
        <v>20260813</v>
      </c>
      <c r="AV401" t="s">
        <v>222</v>
      </c>
      <c r="AW401" t="s">
        <v>1014</v>
      </c>
      <c r="AX401" t="s">
        <v>223</v>
      </c>
      <c r="BA401" s="57">
        <v>46242.541666666664</v>
      </c>
      <c r="BB401" t="s">
        <v>4907</v>
      </c>
      <c r="BC401">
        <v>2026</v>
      </c>
      <c r="BD401">
        <v>8</v>
      </c>
      <c r="BE401">
        <v>13</v>
      </c>
      <c r="BF401" s="6">
        <f t="shared" si="18"/>
        <v>46247</v>
      </c>
      <c r="BG401">
        <f t="shared" si="19"/>
        <v>4.4583333333357587</v>
      </c>
      <c r="BH401" t="str">
        <f t="shared" si="20"/>
        <v>NOT COMPLY</v>
      </c>
      <c r="BI401" t="str">
        <f>VLOOKUP(H401,Sheet2!$A$1:$B$270,2,FALSE)</f>
        <v>ENDE</v>
      </c>
    </row>
    <row r="402" spans="1:61">
      <c r="A402">
        <v>401</v>
      </c>
      <c r="B402">
        <v>1002504841</v>
      </c>
      <c r="C402">
        <v>3</v>
      </c>
      <c r="D402" t="s">
        <v>59</v>
      </c>
      <c r="E402">
        <v>4</v>
      </c>
      <c r="F402" t="s">
        <v>567</v>
      </c>
      <c r="G402" t="s">
        <v>906</v>
      </c>
      <c r="H402" t="s">
        <v>920</v>
      </c>
      <c r="I402" t="s">
        <v>213</v>
      </c>
      <c r="J402" t="s">
        <v>214</v>
      </c>
      <c r="K402" t="s">
        <v>149</v>
      </c>
      <c r="L402" t="s">
        <v>606</v>
      </c>
      <c r="M402" t="s">
        <v>76</v>
      </c>
      <c r="N402" t="s">
        <v>216</v>
      </c>
      <c r="O402" s="57">
        <v>46235.703425925924</v>
      </c>
      <c r="P402" s="57">
        <v>46237.605196759258</v>
      </c>
      <c r="Q402">
        <v>69356857</v>
      </c>
      <c r="R402">
        <v>2745043041</v>
      </c>
      <c r="S402">
        <v>146136130016</v>
      </c>
      <c r="T402" t="s">
        <v>2080</v>
      </c>
      <c r="U402" t="s">
        <v>2081</v>
      </c>
      <c r="V402" t="s">
        <v>2082</v>
      </c>
      <c r="Z402">
        <v>110.301716</v>
      </c>
      <c r="AA402">
        <v>-7.7697409999999998</v>
      </c>
      <c r="AB402" t="s">
        <v>2083</v>
      </c>
      <c r="AC402" t="s">
        <v>237</v>
      </c>
      <c r="AL402" t="s">
        <v>218</v>
      </c>
      <c r="AM402" t="s">
        <v>2084</v>
      </c>
      <c r="AN402" t="s">
        <v>6</v>
      </c>
      <c r="AO402" s="57">
        <v>46030.70480324074</v>
      </c>
      <c r="AP402" s="57">
        <v>46237.625</v>
      </c>
      <c r="AR402" t="s">
        <v>219</v>
      </c>
      <c r="AS402" t="s">
        <v>920</v>
      </c>
      <c r="AT402" t="s">
        <v>231</v>
      </c>
      <c r="AU402">
        <v>20260803</v>
      </c>
      <c r="AV402" t="s">
        <v>222</v>
      </c>
      <c r="AW402" t="s">
        <v>2085</v>
      </c>
      <c r="AX402" t="s">
        <v>223</v>
      </c>
      <c r="BA402" s="57">
        <v>46237.625</v>
      </c>
      <c r="BB402" t="s">
        <v>2084</v>
      </c>
      <c r="BC402">
        <v>2026</v>
      </c>
      <c r="BD402">
        <v>8</v>
      </c>
      <c r="BE402">
        <v>3</v>
      </c>
      <c r="BF402" s="6">
        <f t="shared" si="18"/>
        <v>46237</v>
      </c>
      <c r="BG402">
        <f t="shared" si="19"/>
        <v>-0.625</v>
      </c>
      <c r="BH402" t="str">
        <f t="shared" si="20"/>
        <v>COMPLY</v>
      </c>
      <c r="BI402" t="e">
        <f>VLOOKUP(H402,Sheet2!$A$1:$B$270,2,FALSE)</f>
        <v>#N/A</v>
      </c>
    </row>
    <row r="403" spans="1:61">
      <c r="A403">
        <v>402</v>
      </c>
      <c r="B403">
        <v>1002514530</v>
      </c>
      <c r="C403">
        <v>3</v>
      </c>
      <c r="D403" t="s">
        <v>55</v>
      </c>
      <c r="E403">
        <v>5</v>
      </c>
      <c r="F403" t="s">
        <v>265</v>
      </c>
      <c r="G403" t="s">
        <v>122</v>
      </c>
      <c r="H403" t="s">
        <v>355</v>
      </c>
      <c r="I403" t="s">
        <v>213</v>
      </c>
      <c r="J403" t="s">
        <v>214</v>
      </c>
      <c r="K403" t="s">
        <v>149</v>
      </c>
      <c r="M403" t="s">
        <v>76</v>
      </c>
      <c r="N403" t="s">
        <v>216</v>
      </c>
      <c r="O403" s="57">
        <v>46241.546967592592</v>
      </c>
      <c r="P403" s="57">
        <v>46245.685567129629</v>
      </c>
      <c r="Q403">
        <v>69360746</v>
      </c>
      <c r="S403">
        <v>152421262193</v>
      </c>
      <c r="T403" t="s">
        <v>4908</v>
      </c>
      <c r="U403" t="s">
        <v>4909</v>
      </c>
      <c r="V403" t="s">
        <v>6372</v>
      </c>
      <c r="Z403">
        <v>112.656127</v>
      </c>
      <c r="AA403">
        <v>-7.1484205999999997</v>
      </c>
      <c r="AB403" t="s">
        <v>4910</v>
      </c>
      <c r="AC403" t="s">
        <v>230</v>
      </c>
      <c r="AL403" t="s">
        <v>218</v>
      </c>
      <c r="AM403" t="s">
        <v>6373</v>
      </c>
      <c r="AN403" t="s">
        <v>6</v>
      </c>
      <c r="AO403" s="57">
        <v>46211.548773148148</v>
      </c>
      <c r="AP403" s="57">
        <v>46245.625</v>
      </c>
      <c r="AR403" t="s">
        <v>219</v>
      </c>
      <c r="AS403" t="s">
        <v>355</v>
      </c>
      <c r="AT403" t="s">
        <v>231</v>
      </c>
      <c r="AU403">
        <v>20260811</v>
      </c>
      <c r="AV403" t="s">
        <v>222</v>
      </c>
      <c r="AW403" t="s">
        <v>561</v>
      </c>
      <c r="AX403" t="s">
        <v>223</v>
      </c>
      <c r="BA403" s="57">
        <v>46245.625</v>
      </c>
      <c r="BB403" t="s">
        <v>6373</v>
      </c>
      <c r="BC403">
        <v>2026</v>
      </c>
      <c r="BD403">
        <v>8</v>
      </c>
      <c r="BE403">
        <v>11</v>
      </c>
      <c r="BF403" s="6">
        <f t="shared" si="18"/>
        <v>46245</v>
      </c>
      <c r="BG403">
        <f t="shared" si="19"/>
        <v>-0.625</v>
      </c>
      <c r="BH403" t="str">
        <f t="shared" si="20"/>
        <v>COMPLY</v>
      </c>
      <c r="BI403" t="str">
        <f>VLOOKUP(H403,Sheet2!$A$1:$B$270,2,FALSE)</f>
        <v>GRESIK</v>
      </c>
    </row>
    <row r="404" spans="1:61">
      <c r="A404">
        <v>403</v>
      </c>
      <c r="B404">
        <v>1002511120</v>
      </c>
      <c r="C404">
        <v>3</v>
      </c>
      <c r="D404" t="s">
        <v>51</v>
      </c>
      <c r="E404">
        <v>4</v>
      </c>
      <c r="F404" t="s">
        <v>235</v>
      </c>
      <c r="G404" t="s">
        <v>584</v>
      </c>
      <c r="H404" t="s">
        <v>617</v>
      </c>
      <c r="I404" t="s">
        <v>213</v>
      </c>
      <c r="J404" t="s">
        <v>214</v>
      </c>
      <c r="K404" t="s">
        <v>149</v>
      </c>
      <c r="M404" t="s">
        <v>76</v>
      </c>
      <c r="N404" t="s">
        <v>216</v>
      </c>
      <c r="O404" s="57">
        <v>46239.671747685185</v>
      </c>
      <c r="P404" s="57">
        <v>46244.69332175926</v>
      </c>
      <c r="Q404">
        <v>69359379</v>
      </c>
      <c r="S404">
        <v>142505403706</v>
      </c>
      <c r="T404" t="s">
        <v>2086</v>
      </c>
      <c r="U404" t="s">
        <v>2087</v>
      </c>
      <c r="V404" t="s">
        <v>4911</v>
      </c>
      <c r="Z404">
        <v>113.17271289999999</v>
      </c>
      <c r="AA404">
        <v>-7.7956694000000004</v>
      </c>
      <c r="AB404" t="s">
        <v>2088</v>
      </c>
      <c r="AC404" t="s">
        <v>226</v>
      </c>
      <c r="AL404" t="s">
        <v>218</v>
      </c>
      <c r="AM404" t="s">
        <v>4844</v>
      </c>
      <c r="AN404" t="s">
        <v>6</v>
      </c>
      <c r="AO404" s="57">
        <v>46150.673819444448</v>
      </c>
      <c r="AP404" s="57">
        <v>46244.333333333336</v>
      </c>
      <c r="AR404" t="s">
        <v>219</v>
      </c>
      <c r="AS404" t="s">
        <v>617</v>
      </c>
      <c r="AT404" t="s">
        <v>231</v>
      </c>
      <c r="AU404">
        <v>20260810</v>
      </c>
      <c r="AV404" t="s">
        <v>222</v>
      </c>
      <c r="AW404" t="s">
        <v>561</v>
      </c>
      <c r="AX404" t="s">
        <v>223</v>
      </c>
      <c r="BA404" s="57">
        <v>46244.333333333336</v>
      </c>
      <c r="BB404" t="s">
        <v>4844</v>
      </c>
      <c r="BC404">
        <v>2026</v>
      </c>
      <c r="BD404">
        <v>8</v>
      </c>
      <c r="BE404">
        <v>10</v>
      </c>
      <c r="BF404" s="6">
        <f t="shared" si="18"/>
        <v>46244</v>
      </c>
      <c r="BG404">
        <f t="shared" si="19"/>
        <v>-0.33333333333575865</v>
      </c>
      <c r="BH404" t="str">
        <f t="shared" si="20"/>
        <v>COMPLY</v>
      </c>
      <c r="BI404" t="e">
        <f>VLOOKUP(H404,Sheet2!$A$1:$B$270,2,FALSE)</f>
        <v>#N/A</v>
      </c>
    </row>
    <row r="405" spans="1:61">
      <c r="A405">
        <v>404</v>
      </c>
      <c r="B405">
        <v>1002524149</v>
      </c>
      <c r="C405">
        <v>3</v>
      </c>
      <c r="D405" t="s">
        <v>38</v>
      </c>
      <c r="E405">
        <v>5</v>
      </c>
      <c r="F405" t="s">
        <v>250</v>
      </c>
      <c r="G405" t="s">
        <v>91</v>
      </c>
      <c r="H405" t="s">
        <v>398</v>
      </c>
      <c r="I405" t="s">
        <v>213</v>
      </c>
      <c r="J405" t="s">
        <v>214</v>
      </c>
      <c r="K405" t="s">
        <v>149</v>
      </c>
      <c r="M405" t="s">
        <v>76</v>
      </c>
      <c r="N405" t="s">
        <v>216</v>
      </c>
      <c r="O405" s="57">
        <v>46247.539305555554</v>
      </c>
      <c r="P405" s="57">
        <v>46247.607453703706</v>
      </c>
      <c r="Q405">
        <v>69360378</v>
      </c>
      <c r="S405">
        <v>152703903090</v>
      </c>
      <c r="T405" t="s">
        <v>5501</v>
      </c>
      <c r="U405" t="s">
        <v>8947</v>
      </c>
      <c r="V405" t="s">
        <v>8948</v>
      </c>
      <c r="Z405">
        <v>112.6099492</v>
      </c>
      <c r="AA405">
        <v>-7.9411031999999997</v>
      </c>
      <c r="AB405" t="s">
        <v>5504</v>
      </c>
      <c r="AC405" t="s">
        <v>217</v>
      </c>
      <c r="AL405" t="s">
        <v>218</v>
      </c>
      <c r="AM405" t="s">
        <v>8949</v>
      </c>
      <c r="AN405" t="s">
        <v>6</v>
      </c>
      <c r="AO405" t="s">
        <v>8950</v>
      </c>
      <c r="AR405" t="s">
        <v>219</v>
      </c>
      <c r="AS405" t="s">
        <v>398</v>
      </c>
      <c r="AT405" t="s">
        <v>231</v>
      </c>
      <c r="AU405">
        <v>20260813</v>
      </c>
      <c r="AV405" t="s">
        <v>222</v>
      </c>
      <c r="AW405" t="s">
        <v>561</v>
      </c>
      <c r="AX405" t="s">
        <v>223</v>
      </c>
      <c r="BA405" s="57">
        <v>46247.291666666664</v>
      </c>
      <c r="BB405" t="s">
        <v>8949</v>
      </c>
      <c r="BC405">
        <v>2026</v>
      </c>
      <c r="BD405">
        <v>8</v>
      </c>
      <c r="BE405">
        <v>13</v>
      </c>
      <c r="BF405" s="6">
        <f t="shared" si="18"/>
        <v>46247</v>
      </c>
      <c r="BG405">
        <f t="shared" si="19"/>
        <v>-0.29166666666424135</v>
      </c>
      <c r="BH405" t="str">
        <f t="shared" si="20"/>
        <v>COMPLY</v>
      </c>
      <c r="BI405" t="str">
        <f>VLOOKUP(H405,Sheet2!$A$1:$B$270,2,FALSE)</f>
        <v>MALANG</v>
      </c>
    </row>
    <row r="406" spans="1:61">
      <c r="A406">
        <v>405</v>
      </c>
      <c r="B406">
        <v>1002516565</v>
      </c>
      <c r="C406">
        <v>3</v>
      </c>
      <c r="D406" t="s">
        <v>59</v>
      </c>
      <c r="E406">
        <v>4</v>
      </c>
      <c r="F406" t="s">
        <v>567</v>
      </c>
      <c r="G406" t="s">
        <v>902</v>
      </c>
      <c r="H406" t="s">
        <v>923</v>
      </c>
      <c r="I406" t="s">
        <v>213</v>
      </c>
      <c r="J406" t="s">
        <v>214</v>
      </c>
      <c r="K406" t="s">
        <v>149</v>
      </c>
      <c r="L406" t="s">
        <v>215</v>
      </c>
      <c r="M406" t="s">
        <v>76</v>
      </c>
      <c r="N406" t="s">
        <v>216</v>
      </c>
      <c r="O406" s="57">
        <v>46243.651342592595</v>
      </c>
      <c r="P406" s="57">
        <v>46244.758506944447</v>
      </c>
      <c r="Q406">
        <v>69361915</v>
      </c>
      <c r="S406">
        <v>146129128569</v>
      </c>
      <c r="T406" t="s">
        <v>4916</v>
      </c>
      <c r="U406" t="s">
        <v>6374</v>
      </c>
      <c r="V406" t="s">
        <v>4917</v>
      </c>
      <c r="Z406">
        <v>110.381934</v>
      </c>
      <c r="AA406">
        <v>-7.9150277999999998</v>
      </c>
      <c r="AB406" t="s">
        <v>4918</v>
      </c>
      <c r="AC406" t="s">
        <v>237</v>
      </c>
      <c r="AL406" t="s">
        <v>218</v>
      </c>
      <c r="AM406" t="s">
        <v>4919</v>
      </c>
      <c r="AN406" t="s">
        <v>6</v>
      </c>
      <c r="AO406" s="57">
        <v>46273.652592592596</v>
      </c>
      <c r="AP406" s="57">
        <v>46245.375</v>
      </c>
      <c r="AR406" t="s">
        <v>219</v>
      </c>
      <c r="AS406" t="s">
        <v>923</v>
      </c>
      <c r="AT406" t="s">
        <v>231</v>
      </c>
      <c r="AU406">
        <v>20260810</v>
      </c>
      <c r="AV406" t="s">
        <v>222</v>
      </c>
      <c r="AW406" t="s">
        <v>1018</v>
      </c>
      <c r="AX406" t="s">
        <v>223</v>
      </c>
      <c r="BA406" s="57">
        <v>46245.375</v>
      </c>
      <c r="BB406" t="s">
        <v>4919</v>
      </c>
      <c r="BC406">
        <v>2026</v>
      </c>
      <c r="BD406">
        <v>8</v>
      </c>
      <c r="BE406">
        <v>10</v>
      </c>
      <c r="BF406" s="6">
        <f t="shared" si="18"/>
        <v>46244</v>
      </c>
      <c r="BG406">
        <f t="shared" si="19"/>
        <v>-1.375</v>
      </c>
      <c r="BH406" t="str">
        <f t="shared" si="20"/>
        <v>COMPLY</v>
      </c>
      <c r="BI406" t="e">
        <f>VLOOKUP(H406,Sheet2!$A$1:$B$270,2,FALSE)</f>
        <v>#N/A</v>
      </c>
    </row>
    <row r="407" spans="1:61">
      <c r="A407">
        <v>406</v>
      </c>
      <c r="B407">
        <v>1002512633</v>
      </c>
      <c r="C407">
        <v>3</v>
      </c>
      <c r="D407" t="s">
        <v>59</v>
      </c>
      <c r="E407">
        <v>4</v>
      </c>
      <c r="F407" t="s">
        <v>567</v>
      </c>
      <c r="G407" t="s">
        <v>902</v>
      </c>
      <c r="H407" t="s">
        <v>923</v>
      </c>
      <c r="I407" t="s">
        <v>213</v>
      </c>
      <c r="J407" t="s">
        <v>214</v>
      </c>
      <c r="K407" t="s">
        <v>149</v>
      </c>
      <c r="L407" t="s">
        <v>215</v>
      </c>
      <c r="M407" t="s">
        <v>76</v>
      </c>
      <c r="N407" t="s">
        <v>216</v>
      </c>
      <c r="O407" s="57">
        <v>46240.595092592594</v>
      </c>
      <c r="P407" s="57">
        <v>46241.6562962963</v>
      </c>
      <c r="Q407">
        <v>69360033</v>
      </c>
      <c r="S407">
        <v>146129128498</v>
      </c>
      <c r="T407" t="s">
        <v>2089</v>
      </c>
      <c r="U407" t="s">
        <v>2090</v>
      </c>
      <c r="V407" t="s">
        <v>2091</v>
      </c>
      <c r="Z407">
        <v>110.354727</v>
      </c>
      <c r="AA407">
        <v>-7.8541939999999997</v>
      </c>
      <c r="AB407" t="s">
        <v>2092</v>
      </c>
      <c r="AC407" t="s">
        <v>237</v>
      </c>
      <c r="AL407" t="s">
        <v>218</v>
      </c>
      <c r="AM407" t="s">
        <v>2093</v>
      </c>
      <c r="AN407" t="s">
        <v>6</v>
      </c>
      <c r="AO407" s="57">
        <v>46181.601423611108</v>
      </c>
      <c r="AP407" s="57">
        <v>46241.625</v>
      </c>
      <c r="AR407" t="s">
        <v>219</v>
      </c>
      <c r="AS407" t="s">
        <v>923</v>
      </c>
      <c r="AT407" t="s">
        <v>231</v>
      </c>
      <c r="AU407">
        <v>20260807</v>
      </c>
      <c r="AV407" t="s">
        <v>222</v>
      </c>
      <c r="AW407" t="s">
        <v>1010</v>
      </c>
      <c r="AX407" t="s">
        <v>223</v>
      </c>
      <c r="BA407" s="57">
        <v>46241.625</v>
      </c>
      <c r="BB407" t="s">
        <v>2093</v>
      </c>
      <c r="BC407">
        <v>2026</v>
      </c>
      <c r="BD407">
        <v>8</v>
      </c>
      <c r="BE407">
        <v>7</v>
      </c>
      <c r="BF407" s="6">
        <f t="shared" si="18"/>
        <v>46241</v>
      </c>
      <c r="BG407">
        <f t="shared" si="19"/>
        <v>-0.625</v>
      </c>
      <c r="BH407" t="str">
        <f t="shared" si="20"/>
        <v>COMPLY</v>
      </c>
      <c r="BI407" t="e">
        <f>VLOOKUP(H407,Sheet2!$A$1:$B$270,2,FALSE)</f>
        <v>#N/A</v>
      </c>
    </row>
    <row r="408" spans="1:61">
      <c r="A408">
        <v>407</v>
      </c>
      <c r="B408">
        <v>1002519708</v>
      </c>
      <c r="C408">
        <v>3</v>
      </c>
      <c r="D408" t="s">
        <v>49</v>
      </c>
      <c r="E408">
        <v>4</v>
      </c>
      <c r="F408" t="s">
        <v>246</v>
      </c>
      <c r="G408" t="s">
        <v>324</v>
      </c>
      <c r="H408" t="s">
        <v>625</v>
      </c>
      <c r="I408" t="s">
        <v>213</v>
      </c>
      <c r="J408" t="s">
        <v>214</v>
      </c>
      <c r="K408" t="s">
        <v>149</v>
      </c>
      <c r="L408" t="s">
        <v>215</v>
      </c>
      <c r="M408" t="s">
        <v>76</v>
      </c>
      <c r="N408" t="s">
        <v>216</v>
      </c>
      <c r="O408" s="57">
        <v>46245.511759259258</v>
      </c>
      <c r="P408" s="57">
        <v>46246.575868055559</v>
      </c>
      <c r="Q408">
        <v>69363233</v>
      </c>
      <c r="S408">
        <v>141459107803</v>
      </c>
      <c r="T408" t="s">
        <v>7098</v>
      </c>
      <c r="U408" t="s">
        <v>7099</v>
      </c>
      <c r="V408" t="s">
        <v>7100</v>
      </c>
      <c r="Z408">
        <v>110.3839881</v>
      </c>
      <c r="AA408">
        <v>-7.2651216999999999</v>
      </c>
      <c r="AB408" t="s">
        <v>7101</v>
      </c>
      <c r="AC408" t="s">
        <v>237</v>
      </c>
      <c r="AL408" t="s">
        <v>218</v>
      </c>
      <c r="AM408" t="s">
        <v>7102</v>
      </c>
      <c r="AN408" t="s">
        <v>6</v>
      </c>
      <c r="AO408" s="57">
        <v>46334.51761574074</v>
      </c>
      <c r="AP408" s="57">
        <v>46246.541666666664</v>
      </c>
      <c r="AR408" t="s">
        <v>219</v>
      </c>
      <c r="AS408" t="s">
        <v>625</v>
      </c>
      <c r="AT408" t="s">
        <v>231</v>
      </c>
      <c r="AU408">
        <v>20260812</v>
      </c>
      <c r="AV408" t="s">
        <v>222</v>
      </c>
      <c r="AW408" t="s">
        <v>1010</v>
      </c>
      <c r="AX408" t="s">
        <v>223</v>
      </c>
      <c r="BA408" s="57">
        <v>46246.541666666664</v>
      </c>
      <c r="BB408" t="s">
        <v>7102</v>
      </c>
      <c r="BC408">
        <v>2026</v>
      </c>
      <c r="BD408">
        <v>8</v>
      </c>
      <c r="BE408">
        <v>12</v>
      </c>
      <c r="BF408" s="6">
        <f t="shared" si="18"/>
        <v>46246</v>
      </c>
      <c r="BG408">
        <f t="shared" si="19"/>
        <v>-0.54166666666424135</v>
      </c>
      <c r="BH408" t="str">
        <f t="shared" si="20"/>
        <v>COMPLY</v>
      </c>
      <c r="BI408" t="e">
        <f>VLOOKUP(H408,Sheet2!$A$1:$B$270,2,FALSE)</f>
        <v>#N/A</v>
      </c>
    </row>
    <row r="409" spans="1:61">
      <c r="A409">
        <v>408</v>
      </c>
      <c r="B409">
        <v>1002524740</v>
      </c>
      <c r="C409">
        <v>3</v>
      </c>
      <c r="D409" t="s">
        <v>59</v>
      </c>
      <c r="E409">
        <v>4</v>
      </c>
      <c r="F409" t="s">
        <v>567</v>
      </c>
      <c r="G409" t="s">
        <v>609</v>
      </c>
      <c r="H409" t="s">
        <v>936</v>
      </c>
      <c r="I409" t="s">
        <v>213</v>
      </c>
      <c r="J409" t="s">
        <v>214</v>
      </c>
      <c r="K409" t="s">
        <v>149</v>
      </c>
      <c r="L409" t="s">
        <v>215</v>
      </c>
      <c r="M409" t="s">
        <v>225</v>
      </c>
      <c r="N409" t="s">
        <v>216</v>
      </c>
      <c r="O409" s="57">
        <v>46247.649259259262</v>
      </c>
      <c r="P409" s="57">
        <v>46248.54923611111</v>
      </c>
      <c r="Q409">
        <v>69365323</v>
      </c>
      <c r="S409">
        <v>146113145625</v>
      </c>
      <c r="T409" t="s">
        <v>650</v>
      </c>
      <c r="U409" t="s">
        <v>8951</v>
      </c>
      <c r="V409" t="s">
        <v>8952</v>
      </c>
      <c r="Z409">
        <v>110.3781451</v>
      </c>
      <c r="AA409">
        <v>-7.7940446999999997</v>
      </c>
      <c r="AB409" t="s">
        <v>8953</v>
      </c>
      <c r="AC409" t="s">
        <v>237</v>
      </c>
      <c r="AL409" t="s">
        <v>218</v>
      </c>
      <c r="AM409" t="s">
        <v>8954</v>
      </c>
      <c r="AN409" t="s">
        <v>6</v>
      </c>
      <c r="AO409" t="s">
        <v>8955</v>
      </c>
      <c r="AP409" s="57">
        <v>46248.541666666664</v>
      </c>
      <c r="AR409" t="s">
        <v>18</v>
      </c>
      <c r="AS409" t="s">
        <v>936</v>
      </c>
      <c r="AT409" t="s">
        <v>231</v>
      </c>
      <c r="AV409" t="s">
        <v>227</v>
      </c>
      <c r="AW409" t="s">
        <v>1010</v>
      </c>
      <c r="AX409" t="s">
        <v>223</v>
      </c>
      <c r="BA409" s="57">
        <v>46248.541666666664</v>
      </c>
      <c r="BB409" t="s">
        <v>8954</v>
      </c>
      <c r="BF409" s="6" t="e">
        <f t="shared" si="18"/>
        <v>#NUM!</v>
      </c>
      <c r="BG409" t="e">
        <f t="shared" si="19"/>
        <v>#NUM!</v>
      </c>
      <c r="BH409" t="e">
        <f t="shared" si="20"/>
        <v>#NUM!</v>
      </c>
      <c r="BI409" t="e">
        <f>VLOOKUP(H409,Sheet2!$A$1:$B$270,2,FALSE)</f>
        <v>#N/A</v>
      </c>
    </row>
    <row r="410" spans="1:61">
      <c r="A410">
        <v>409</v>
      </c>
      <c r="B410">
        <v>1002512526</v>
      </c>
      <c r="C410">
        <v>3</v>
      </c>
      <c r="D410" t="s">
        <v>49</v>
      </c>
      <c r="E410">
        <v>4</v>
      </c>
      <c r="F410" t="s">
        <v>246</v>
      </c>
      <c r="G410" t="s">
        <v>324</v>
      </c>
      <c r="H410" t="s">
        <v>887</v>
      </c>
      <c r="I410" t="s">
        <v>213</v>
      </c>
      <c r="J410" t="s">
        <v>214</v>
      </c>
      <c r="K410" t="s">
        <v>149</v>
      </c>
      <c r="L410" t="s">
        <v>215</v>
      </c>
      <c r="M410" t="s">
        <v>76</v>
      </c>
      <c r="N410" t="s">
        <v>216</v>
      </c>
      <c r="O410" s="57">
        <v>46240.578425925924</v>
      </c>
      <c r="P410" s="57">
        <v>46240.843171296299</v>
      </c>
      <c r="Q410">
        <v>69360008</v>
      </c>
      <c r="S410">
        <v>146425112642</v>
      </c>
      <c r="T410" t="s">
        <v>2094</v>
      </c>
      <c r="U410" t="s">
        <v>2095</v>
      </c>
      <c r="V410" t="s">
        <v>2096</v>
      </c>
      <c r="Z410">
        <v>110.409853166644</v>
      </c>
      <c r="AA410">
        <v>-7.1603173546852297</v>
      </c>
      <c r="AB410" t="s">
        <v>2097</v>
      </c>
      <c r="AC410" t="s">
        <v>217</v>
      </c>
      <c r="AL410" t="s">
        <v>218</v>
      </c>
      <c r="AM410" t="s">
        <v>2098</v>
      </c>
      <c r="AN410" t="s">
        <v>6</v>
      </c>
      <c r="AO410" s="57">
        <v>46181.57980324074</v>
      </c>
      <c r="AP410" s="57">
        <v>46242.333333333336</v>
      </c>
      <c r="AR410" t="s">
        <v>219</v>
      </c>
      <c r="AS410" t="s">
        <v>887</v>
      </c>
      <c r="AT410" t="s">
        <v>231</v>
      </c>
      <c r="AU410">
        <v>20260806</v>
      </c>
      <c r="AV410" t="s">
        <v>222</v>
      </c>
      <c r="AW410" t="s">
        <v>1010</v>
      </c>
      <c r="AX410" t="s">
        <v>223</v>
      </c>
      <c r="BA410" s="57">
        <v>46242.333333333336</v>
      </c>
      <c r="BB410" t="s">
        <v>2098</v>
      </c>
      <c r="BC410">
        <v>2026</v>
      </c>
      <c r="BD410">
        <v>8</v>
      </c>
      <c r="BE410">
        <v>6</v>
      </c>
      <c r="BF410" s="6">
        <f t="shared" si="18"/>
        <v>46240</v>
      </c>
      <c r="BG410">
        <f t="shared" si="19"/>
        <v>-2.3333333333357587</v>
      </c>
      <c r="BH410" t="str">
        <f t="shared" si="20"/>
        <v>COMPLY</v>
      </c>
      <c r="BI410" t="e">
        <f>VLOOKUP(H410,Sheet2!$A$1:$B$270,2,FALSE)</f>
        <v>#N/A</v>
      </c>
    </row>
    <row r="411" spans="1:61">
      <c r="A411">
        <v>410</v>
      </c>
      <c r="B411">
        <v>1002526808</v>
      </c>
      <c r="C411">
        <v>3</v>
      </c>
      <c r="D411" t="s">
        <v>42</v>
      </c>
      <c r="E411">
        <v>5</v>
      </c>
      <c r="F411" t="s">
        <v>106</v>
      </c>
      <c r="G411" t="s">
        <v>107</v>
      </c>
      <c r="H411" t="s">
        <v>298</v>
      </c>
      <c r="I411" t="s">
        <v>213</v>
      </c>
      <c r="J411" t="s">
        <v>214</v>
      </c>
      <c r="K411" t="s">
        <v>149</v>
      </c>
      <c r="M411" t="s">
        <v>236</v>
      </c>
      <c r="N411" t="s">
        <v>216</v>
      </c>
      <c r="O411" s="57">
        <v>46248.631342592591</v>
      </c>
      <c r="P411" s="57">
        <v>46249.542708333334</v>
      </c>
      <c r="Q411">
        <v>69366201</v>
      </c>
      <c r="S411">
        <v>152510206417</v>
      </c>
      <c r="T411" t="s">
        <v>10518</v>
      </c>
      <c r="U411" t="s">
        <v>10519</v>
      </c>
      <c r="Z411">
        <v>113.332414</v>
      </c>
      <c r="AA411">
        <v>-7.8667213</v>
      </c>
      <c r="AB411" t="s">
        <v>10520</v>
      </c>
      <c r="AC411" t="s">
        <v>230</v>
      </c>
      <c r="AO411" t="s">
        <v>10203</v>
      </c>
      <c r="AR411" t="s">
        <v>312</v>
      </c>
      <c r="AS411" t="s">
        <v>298</v>
      </c>
      <c r="AT411" t="s">
        <v>221</v>
      </c>
      <c r="AV411" t="s">
        <v>10521</v>
      </c>
      <c r="AW411" t="s">
        <v>633</v>
      </c>
      <c r="AX411" t="s">
        <v>223</v>
      </c>
      <c r="AZ411" t="s">
        <v>10521</v>
      </c>
      <c r="BF411" s="6" t="e">
        <f t="shared" si="18"/>
        <v>#NUM!</v>
      </c>
      <c r="BG411" t="e">
        <f t="shared" si="19"/>
        <v>#NUM!</v>
      </c>
      <c r="BH411" t="e">
        <f t="shared" si="20"/>
        <v>#NUM!</v>
      </c>
      <c r="BI411" t="str">
        <f>VLOOKUP(H411,Sheet2!$A$1:$B$270,2,FALSE)</f>
        <v>PROBOLINGGO</v>
      </c>
    </row>
    <row r="412" spans="1:61">
      <c r="A412">
        <v>411</v>
      </c>
      <c r="B412">
        <v>1002524937</v>
      </c>
      <c r="C412">
        <v>3</v>
      </c>
      <c r="D412" t="s">
        <v>42</v>
      </c>
      <c r="E412">
        <v>5</v>
      </c>
      <c r="F412" t="s">
        <v>106</v>
      </c>
      <c r="G412" t="s">
        <v>107</v>
      </c>
      <c r="H412" t="s">
        <v>298</v>
      </c>
      <c r="I412" t="s">
        <v>213</v>
      </c>
      <c r="J412" t="s">
        <v>214</v>
      </c>
      <c r="K412" t="s">
        <v>149</v>
      </c>
      <c r="M412" t="s">
        <v>76</v>
      </c>
      <c r="N412" t="s">
        <v>216</v>
      </c>
      <c r="O412" s="57">
        <v>46247.686180555553</v>
      </c>
      <c r="P412" s="57">
        <v>46249.799861111111</v>
      </c>
      <c r="Q412">
        <v>69365424</v>
      </c>
      <c r="S412">
        <v>152510205955</v>
      </c>
      <c r="T412" t="s">
        <v>8956</v>
      </c>
      <c r="U412" t="s">
        <v>8957</v>
      </c>
      <c r="V412" t="s">
        <v>8958</v>
      </c>
      <c r="Z412">
        <v>113.2826716</v>
      </c>
      <c r="AA412">
        <v>-7.7903121999999998</v>
      </c>
      <c r="AB412" t="s">
        <v>8959</v>
      </c>
      <c r="AC412" t="s">
        <v>230</v>
      </c>
      <c r="AL412" t="s">
        <v>218</v>
      </c>
      <c r="AM412" t="s">
        <v>8960</v>
      </c>
      <c r="AN412" t="s">
        <v>6</v>
      </c>
      <c r="AO412" t="s">
        <v>8882</v>
      </c>
      <c r="AP412" s="57">
        <v>46248.625</v>
      </c>
      <c r="AQ412" t="s">
        <v>248</v>
      </c>
      <c r="AR412" t="s">
        <v>219</v>
      </c>
      <c r="AS412" t="s">
        <v>298</v>
      </c>
      <c r="AT412" t="s">
        <v>231</v>
      </c>
      <c r="AU412">
        <v>20260815</v>
      </c>
      <c r="AV412" t="s">
        <v>222</v>
      </c>
      <c r="AW412" t="s">
        <v>595</v>
      </c>
      <c r="AX412" t="s">
        <v>223</v>
      </c>
      <c r="BA412" s="57">
        <v>46248.625</v>
      </c>
      <c r="BB412" t="s">
        <v>8960</v>
      </c>
      <c r="BC412">
        <v>2026</v>
      </c>
      <c r="BD412">
        <v>8</v>
      </c>
      <c r="BE412">
        <v>15</v>
      </c>
      <c r="BF412" s="6">
        <f t="shared" si="18"/>
        <v>46249</v>
      </c>
      <c r="BG412">
        <f t="shared" si="19"/>
        <v>0.375</v>
      </c>
      <c r="BH412" t="str">
        <f t="shared" si="20"/>
        <v>COMPLY</v>
      </c>
      <c r="BI412" t="str">
        <f>VLOOKUP(H412,Sheet2!$A$1:$B$270,2,FALSE)</f>
        <v>PROBOLINGGO</v>
      </c>
    </row>
    <row r="413" spans="1:61">
      <c r="A413">
        <v>412</v>
      </c>
      <c r="B413">
        <v>1002527347</v>
      </c>
      <c r="C413">
        <v>3</v>
      </c>
      <c r="D413" t="s">
        <v>42</v>
      </c>
      <c r="E413">
        <v>5</v>
      </c>
      <c r="F413" t="s">
        <v>233</v>
      </c>
      <c r="G413" t="s">
        <v>103</v>
      </c>
      <c r="H413" t="s">
        <v>371</v>
      </c>
      <c r="I413" t="s">
        <v>213</v>
      </c>
      <c r="J413" t="s">
        <v>214</v>
      </c>
      <c r="K413" t="s">
        <v>149</v>
      </c>
      <c r="M413" t="s">
        <v>76</v>
      </c>
      <c r="N413" t="s">
        <v>216</v>
      </c>
      <c r="O413" s="57">
        <v>46248.734375</v>
      </c>
      <c r="P413" s="57">
        <v>46249.476435185185</v>
      </c>
      <c r="Q413">
        <v>69366434</v>
      </c>
      <c r="S413">
        <v>152333218071</v>
      </c>
      <c r="T413" t="s">
        <v>10522</v>
      </c>
      <c r="U413" t="s">
        <v>10523</v>
      </c>
      <c r="V413" t="s">
        <v>10524</v>
      </c>
      <c r="Z413">
        <v>112.3319454</v>
      </c>
      <c r="AA413">
        <v>-7.4275510000000002</v>
      </c>
      <c r="AB413" t="s">
        <v>10525</v>
      </c>
      <c r="AC413" t="s">
        <v>230</v>
      </c>
      <c r="AL413" t="s">
        <v>218</v>
      </c>
      <c r="AM413" t="s">
        <v>10526</v>
      </c>
      <c r="AN413" t="s">
        <v>6</v>
      </c>
      <c r="AO413" t="s">
        <v>10527</v>
      </c>
      <c r="AP413" s="57">
        <v>46249.625</v>
      </c>
      <c r="AR413" t="s">
        <v>219</v>
      </c>
      <c r="AS413" t="s">
        <v>371</v>
      </c>
      <c r="AT413" t="s">
        <v>352</v>
      </c>
      <c r="AU413">
        <v>20260815</v>
      </c>
      <c r="AV413" t="s">
        <v>222</v>
      </c>
      <c r="AW413" t="s">
        <v>591</v>
      </c>
      <c r="AX413" t="s">
        <v>223</v>
      </c>
      <c r="BA413" s="57">
        <v>46249.625</v>
      </c>
      <c r="BB413" t="s">
        <v>10526</v>
      </c>
      <c r="BC413">
        <v>2026</v>
      </c>
      <c r="BD413">
        <v>8</v>
      </c>
      <c r="BE413">
        <v>15</v>
      </c>
      <c r="BF413" s="6">
        <f t="shared" si="18"/>
        <v>46249</v>
      </c>
      <c r="BG413">
        <f t="shared" si="19"/>
        <v>-0.625</v>
      </c>
      <c r="BH413" t="str">
        <f t="shared" si="20"/>
        <v>COMPLY</v>
      </c>
      <c r="BI413" t="str">
        <f>VLOOKUP(H413,Sheet2!$A$1:$B$270,2,FALSE)</f>
        <v>MOJOKERTO</v>
      </c>
    </row>
    <row r="414" spans="1:61">
      <c r="A414">
        <v>413</v>
      </c>
      <c r="B414">
        <v>1002510943</v>
      </c>
      <c r="C414">
        <v>3</v>
      </c>
      <c r="D414" t="s">
        <v>38</v>
      </c>
      <c r="E414">
        <v>5</v>
      </c>
      <c r="F414" t="s">
        <v>92</v>
      </c>
      <c r="G414" t="s">
        <v>95</v>
      </c>
      <c r="H414" t="s">
        <v>478</v>
      </c>
      <c r="I414" t="s">
        <v>213</v>
      </c>
      <c r="J414" t="s">
        <v>214</v>
      </c>
      <c r="K414" t="s">
        <v>149</v>
      </c>
      <c r="M414" t="s">
        <v>76</v>
      </c>
      <c r="N414" t="s">
        <v>216</v>
      </c>
      <c r="O414" s="57">
        <v>46239.627685185187</v>
      </c>
      <c r="P414" s="57">
        <v>46240.622916666667</v>
      </c>
      <c r="Q414">
        <v>69359349</v>
      </c>
      <c r="S414">
        <v>152614209682</v>
      </c>
      <c r="T414" t="s">
        <v>2104</v>
      </c>
      <c r="U414" t="s">
        <v>2105</v>
      </c>
      <c r="V414" t="s">
        <v>2106</v>
      </c>
      <c r="Z414">
        <v>111.3932314</v>
      </c>
      <c r="AA414">
        <v>-7.8364368999999998</v>
      </c>
      <c r="AB414" t="s">
        <v>2107</v>
      </c>
      <c r="AC414" t="s">
        <v>230</v>
      </c>
      <c r="AL414" t="s">
        <v>218</v>
      </c>
      <c r="AM414" t="s">
        <v>2108</v>
      </c>
      <c r="AN414" t="s">
        <v>6</v>
      </c>
      <c r="AO414" s="57">
        <v>46150.632303240738</v>
      </c>
      <c r="AP414" s="57">
        <v>46241.333333333336</v>
      </c>
      <c r="AR414" t="s">
        <v>219</v>
      </c>
      <c r="AS414" t="s">
        <v>478</v>
      </c>
      <c r="AT414" t="s">
        <v>231</v>
      </c>
      <c r="AU414">
        <v>20260806</v>
      </c>
      <c r="AV414" t="s">
        <v>222</v>
      </c>
      <c r="AW414" t="s">
        <v>561</v>
      </c>
      <c r="AX414" t="s">
        <v>223</v>
      </c>
      <c r="BA414" s="57">
        <v>46241.333333333336</v>
      </c>
      <c r="BB414" t="s">
        <v>2108</v>
      </c>
      <c r="BC414">
        <v>2026</v>
      </c>
      <c r="BD414">
        <v>8</v>
      </c>
      <c r="BE414">
        <v>6</v>
      </c>
      <c r="BF414" s="6">
        <f t="shared" si="18"/>
        <v>46240</v>
      </c>
      <c r="BG414">
        <f t="shared" si="19"/>
        <v>-1.3333333333357587</v>
      </c>
      <c r="BH414" t="str">
        <f t="shared" si="20"/>
        <v>COMPLY</v>
      </c>
      <c r="BI414" t="str">
        <f>VLOOKUP(H414,Sheet2!$A$1:$B$270,2,FALSE)</f>
        <v>PONOROGO</v>
      </c>
    </row>
    <row r="415" spans="1:61">
      <c r="A415">
        <v>414</v>
      </c>
      <c r="B415">
        <v>1002506254</v>
      </c>
      <c r="C415">
        <v>3</v>
      </c>
      <c r="D415" t="s">
        <v>45</v>
      </c>
      <c r="E415">
        <v>5</v>
      </c>
      <c r="F415" t="s">
        <v>211</v>
      </c>
      <c r="G415" t="s">
        <v>110</v>
      </c>
      <c r="H415" t="s">
        <v>319</v>
      </c>
      <c r="I415" t="s">
        <v>213</v>
      </c>
      <c r="J415" t="s">
        <v>214</v>
      </c>
      <c r="K415" t="s">
        <v>149</v>
      </c>
      <c r="M415" t="s">
        <v>76</v>
      </c>
      <c r="N415" t="s">
        <v>216</v>
      </c>
      <c r="O415" s="57">
        <v>46237.605925925927</v>
      </c>
      <c r="P415" s="57">
        <v>46237.653449074074</v>
      </c>
      <c r="Q415">
        <v>69355380</v>
      </c>
      <c r="S415">
        <v>172611786173</v>
      </c>
      <c r="T415" t="s">
        <v>2109</v>
      </c>
      <c r="U415" t="s">
        <v>2110</v>
      </c>
      <c r="V415" t="s">
        <v>2111</v>
      </c>
      <c r="Z415">
        <v>118.29993690000001</v>
      </c>
      <c r="AA415">
        <v>-8.4804066000000002</v>
      </c>
      <c r="AB415" t="s">
        <v>1153</v>
      </c>
      <c r="AC415" t="s">
        <v>290</v>
      </c>
      <c r="AL415" t="s">
        <v>218</v>
      </c>
      <c r="AM415" t="s">
        <v>2112</v>
      </c>
      <c r="AN415" t="s">
        <v>6</v>
      </c>
      <c r="AO415" s="57">
        <v>46089.611215277779</v>
      </c>
      <c r="AR415" t="s">
        <v>219</v>
      </c>
      <c r="AS415" t="s">
        <v>319</v>
      </c>
      <c r="AT415" t="s">
        <v>231</v>
      </c>
      <c r="AU415">
        <v>20260803</v>
      </c>
      <c r="AV415" t="s">
        <v>222</v>
      </c>
      <c r="AW415" t="s">
        <v>561</v>
      </c>
      <c r="AX415" t="s">
        <v>223</v>
      </c>
      <c r="BA415" s="57">
        <v>46237.291666666664</v>
      </c>
      <c r="BB415" t="s">
        <v>2112</v>
      </c>
      <c r="BC415">
        <v>2026</v>
      </c>
      <c r="BD415">
        <v>8</v>
      </c>
      <c r="BE415">
        <v>3</v>
      </c>
      <c r="BF415" s="6">
        <f t="shared" si="18"/>
        <v>46237</v>
      </c>
      <c r="BG415">
        <f t="shared" si="19"/>
        <v>-0.29166666666424135</v>
      </c>
      <c r="BH415" t="str">
        <f t="shared" si="20"/>
        <v>COMPLY</v>
      </c>
      <c r="BI415" t="str">
        <f>VLOOKUP(H415,Sheet2!$A$1:$B$270,2,FALSE)</f>
        <v>BIMA</v>
      </c>
    </row>
    <row r="416" spans="1:61">
      <c r="A416">
        <v>415</v>
      </c>
      <c r="B416">
        <v>1002519284</v>
      </c>
      <c r="C416">
        <v>3</v>
      </c>
      <c r="D416" t="s">
        <v>49</v>
      </c>
      <c r="E416">
        <v>4</v>
      </c>
      <c r="F416" t="s">
        <v>252</v>
      </c>
      <c r="G416" t="s">
        <v>553</v>
      </c>
      <c r="H416" t="s">
        <v>603</v>
      </c>
      <c r="I416" t="s">
        <v>213</v>
      </c>
      <c r="J416" t="s">
        <v>214</v>
      </c>
      <c r="K416" t="s">
        <v>149</v>
      </c>
      <c r="L416" t="s">
        <v>215</v>
      </c>
      <c r="M416" t="s">
        <v>76</v>
      </c>
      <c r="N416" t="s">
        <v>216</v>
      </c>
      <c r="O416" s="57">
        <v>46245.438842592594</v>
      </c>
      <c r="P416" s="57">
        <v>46246.536736111113</v>
      </c>
      <c r="Q416">
        <v>69363058</v>
      </c>
      <c r="S416">
        <v>142214106577</v>
      </c>
      <c r="T416" t="s">
        <v>7103</v>
      </c>
      <c r="U416" t="s">
        <v>7104</v>
      </c>
      <c r="V416" t="s">
        <v>7105</v>
      </c>
      <c r="Z416">
        <v>108.88747215270899</v>
      </c>
      <c r="AA416">
        <v>-6.8982040826843196</v>
      </c>
      <c r="AB416" t="s">
        <v>7106</v>
      </c>
      <c r="AC416" t="s">
        <v>217</v>
      </c>
      <c r="AL416" t="s">
        <v>218</v>
      </c>
      <c r="AM416" t="s">
        <v>7107</v>
      </c>
      <c r="AN416" t="s">
        <v>6</v>
      </c>
      <c r="AO416" s="57">
        <v>46334.444328703707</v>
      </c>
      <c r="AP416" s="57">
        <v>46246.333333333336</v>
      </c>
      <c r="AR416" t="s">
        <v>219</v>
      </c>
      <c r="AS416" t="s">
        <v>603</v>
      </c>
      <c r="AT416" t="s">
        <v>231</v>
      </c>
      <c r="AU416">
        <v>20260812</v>
      </c>
      <c r="AV416" t="s">
        <v>222</v>
      </c>
      <c r="AW416" t="s">
        <v>1018</v>
      </c>
      <c r="AX416" t="s">
        <v>223</v>
      </c>
      <c r="BA416" s="57">
        <v>46246.333333333336</v>
      </c>
      <c r="BB416" t="s">
        <v>7107</v>
      </c>
      <c r="BC416">
        <v>2026</v>
      </c>
      <c r="BD416">
        <v>8</v>
      </c>
      <c r="BE416">
        <v>12</v>
      </c>
      <c r="BF416" s="6">
        <f t="shared" si="18"/>
        <v>46246</v>
      </c>
      <c r="BG416">
        <f t="shared" si="19"/>
        <v>-0.33333333333575865</v>
      </c>
      <c r="BH416" t="str">
        <f t="shared" si="20"/>
        <v>COMPLY</v>
      </c>
      <c r="BI416" t="e">
        <f>VLOOKUP(H416,Sheet2!$A$1:$B$270,2,FALSE)</f>
        <v>#N/A</v>
      </c>
    </row>
    <row r="417" spans="1:61">
      <c r="A417">
        <v>416</v>
      </c>
      <c r="B417">
        <v>1002512091</v>
      </c>
      <c r="C417">
        <v>3</v>
      </c>
      <c r="D417" t="s">
        <v>49</v>
      </c>
      <c r="E417">
        <v>4</v>
      </c>
      <c r="F417" t="s">
        <v>246</v>
      </c>
      <c r="G417" t="s">
        <v>324</v>
      </c>
      <c r="H417" t="s">
        <v>976</v>
      </c>
      <c r="I417" t="s">
        <v>213</v>
      </c>
      <c r="J417" t="s">
        <v>214</v>
      </c>
      <c r="K417" t="s">
        <v>149</v>
      </c>
      <c r="M417" t="s">
        <v>76</v>
      </c>
      <c r="N417" t="s">
        <v>216</v>
      </c>
      <c r="O417" s="57">
        <v>46240.484131944446</v>
      </c>
      <c r="P417" s="57">
        <v>46240.595300925925</v>
      </c>
      <c r="Q417">
        <v>69357852</v>
      </c>
      <c r="S417">
        <v>141459108157</v>
      </c>
      <c r="T417" t="s">
        <v>2113</v>
      </c>
      <c r="U417" t="s">
        <v>2114</v>
      </c>
      <c r="V417" t="s">
        <v>2115</v>
      </c>
      <c r="Z417">
        <v>110.44181645450701</v>
      </c>
      <c r="AA417">
        <v>-7.1782461236641497</v>
      </c>
      <c r="AB417" t="s">
        <v>2116</v>
      </c>
      <c r="AC417" t="s">
        <v>217</v>
      </c>
      <c r="AL417" t="s">
        <v>218</v>
      </c>
      <c r="AM417" t="s">
        <v>2117</v>
      </c>
      <c r="AN417" t="s">
        <v>6</v>
      </c>
      <c r="AO417" s="57">
        <v>46181.486018518517</v>
      </c>
      <c r="AR417" t="s">
        <v>219</v>
      </c>
      <c r="AS417" t="s">
        <v>976</v>
      </c>
      <c r="AT417" t="s">
        <v>231</v>
      </c>
      <c r="AU417">
        <v>20260806</v>
      </c>
      <c r="AV417" t="s">
        <v>222</v>
      </c>
      <c r="AW417" t="s">
        <v>561</v>
      </c>
      <c r="AX417" t="s">
        <v>223</v>
      </c>
      <c r="BA417" s="57">
        <v>46240.291666666664</v>
      </c>
      <c r="BB417" t="s">
        <v>2117</v>
      </c>
      <c r="BC417">
        <v>2026</v>
      </c>
      <c r="BD417">
        <v>8</v>
      </c>
      <c r="BE417">
        <v>6</v>
      </c>
      <c r="BF417" s="6">
        <f t="shared" si="18"/>
        <v>46240</v>
      </c>
      <c r="BG417">
        <f t="shared" si="19"/>
        <v>-0.29166666666424135</v>
      </c>
      <c r="BH417" t="str">
        <f t="shared" si="20"/>
        <v>COMPLY</v>
      </c>
      <c r="BI417" t="e">
        <f>VLOOKUP(H417,Sheet2!$A$1:$B$270,2,FALSE)</f>
        <v>#N/A</v>
      </c>
    </row>
    <row r="418" spans="1:61">
      <c r="A418">
        <v>417</v>
      </c>
      <c r="B418">
        <v>1002506611</v>
      </c>
      <c r="C418">
        <v>3</v>
      </c>
      <c r="D418" t="s">
        <v>55</v>
      </c>
      <c r="E418">
        <v>5</v>
      </c>
      <c r="F418" t="s">
        <v>265</v>
      </c>
      <c r="G418" t="s">
        <v>122</v>
      </c>
      <c r="H418" t="s">
        <v>297</v>
      </c>
      <c r="I418" t="s">
        <v>9798</v>
      </c>
      <c r="J418" t="s">
        <v>214</v>
      </c>
      <c r="K418" t="s">
        <v>149</v>
      </c>
      <c r="M418" t="s">
        <v>76</v>
      </c>
      <c r="N418" t="s">
        <v>9799</v>
      </c>
      <c r="O418" s="57">
        <v>46237.775543981479</v>
      </c>
      <c r="P418" s="57">
        <v>46238.802245370367</v>
      </c>
      <c r="Q418">
        <v>69357824</v>
      </c>
      <c r="S418">
        <v>152446246139</v>
      </c>
      <c r="T418" t="s">
        <v>10528</v>
      </c>
      <c r="U418" t="s">
        <v>10529</v>
      </c>
      <c r="V418" t="s">
        <v>10530</v>
      </c>
      <c r="Z418">
        <v>112.50545</v>
      </c>
      <c r="AA418">
        <v>-7.2218920000000004</v>
      </c>
      <c r="AB418" t="s">
        <v>10531</v>
      </c>
      <c r="AC418" t="s">
        <v>9804</v>
      </c>
      <c r="AL418" t="s">
        <v>218</v>
      </c>
      <c r="AM418" t="s">
        <v>10531</v>
      </c>
      <c r="AN418" t="s">
        <v>6</v>
      </c>
      <c r="AO418" s="57">
        <v>46089.777939814812</v>
      </c>
      <c r="AR418" t="s">
        <v>219</v>
      </c>
      <c r="AS418" t="s">
        <v>297</v>
      </c>
      <c r="AT418" t="s">
        <v>231</v>
      </c>
      <c r="AU418">
        <v>20260804</v>
      </c>
      <c r="AV418" t="s">
        <v>222</v>
      </c>
      <c r="AW418" t="s">
        <v>9797</v>
      </c>
      <c r="AX418" t="s">
        <v>223</v>
      </c>
      <c r="BA418" s="57">
        <v>46237.541666666664</v>
      </c>
      <c r="BB418" t="s">
        <v>10531</v>
      </c>
      <c r="BC418">
        <v>2026</v>
      </c>
      <c r="BD418">
        <v>8</v>
      </c>
      <c r="BE418">
        <v>4</v>
      </c>
      <c r="BF418" s="6">
        <f t="shared" si="18"/>
        <v>46238</v>
      </c>
      <c r="BG418">
        <f t="shared" si="19"/>
        <v>0.45833333333575865</v>
      </c>
      <c r="BH418" t="str">
        <f t="shared" si="20"/>
        <v>COMPLY</v>
      </c>
      <c r="BI418" t="str">
        <f>VLOOKUP(H418,Sheet2!$A$1:$B$270,2,FALSE)</f>
        <v>GRESIK</v>
      </c>
    </row>
    <row r="419" spans="1:61">
      <c r="A419">
        <v>418</v>
      </c>
      <c r="B419">
        <v>1002506535</v>
      </c>
      <c r="C419">
        <v>3</v>
      </c>
      <c r="D419" t="s">
        <v>51</v>
      </c>
      <c r="E419">
        <v>4</v>
      </c>
      <c r="F419" t="s">
        <v>235</v>
      </c>
      <c r="G419" t="s">
        <v>584</v>
      </c>
      <c r="H419" t="s">
        <v>990</v>
      </c>
      <c r="I419" t="s">
        <v>213</v>
      </c>
      <c r="J419" t="s">
        <v>214</v>
      </c>
      <c r="K419" t="s">
        <v>149</v>
      </c>
      <c r="M419" t="s">
        <v>76</v>
      </c>
      <c r="N419" t="s">
        <v>216</v>
      </c>
      <c r="O419" s="57">
        <v>46237.696875000001</v>
      </c>
      <c r="P419" s="57">
        <v>46237.881192129629</v>
      </c>
      <c r="Q419">
        <v>69348919</v>
      </c>
      <c r="S419">
        <v>146514602583</v>
      </c>
      <c r="T419" t="s">
        <v>1090</v>
      </c>
      <c r="U419" t="s">
        <v>2123</v>
      </c>
      <c r="V419" t="s">
        <v>2124</v>
      </c>
      <c r="Z419">
        <v>110.821685781062</v>
      </c>
      <c r="AA419">
        <v>-7.5711869123187503</v>
      </c>
      <c r="AB419" t="s">
        <v>1091</v>
      </c>
      <c r="AC419" t="s">
        <v>291</v>
      </c>
      <c r="AL419" t="s">
        <v>218</v>
      </c>
      <c r="AM419" t="s">
        <v>2125</v>
      </c>
      <c r="AN419" t="s">
        <v>6</v>
      </c>
      <c r="AO419" s="57">
        <v>46089.704780092594</v>
      </c>
      <c r="AR419" t="s">
        <v>219</v>
      </c>
      <c r="AS419" t="s">
        <v>990</v>
      </c>
      <c r="AT419" t="s">
        <v>231</v>
      </c>
      <c r="AU419">
        <v>20260803</v>
      </c>
      <c r="AV419" t="s">
        <v>222</v>
      </c>
      <c r="AW419" t="s">
        <v>561</v>
      </c>
      <c r="AX419" t="s">
        <v>223</v>
      </c>
      <c r="BA419" s="57">
        <v>46237.291666666664</v>
      </c>
      <c r="BB419" t="s">
        <v>2125</v>
      </c>
      <c r="BC419">
        <v>2026</v>
      </c>
      <c r="BD419">
        <v>8</v>
      </c>
      <c r="BE419">
        <v>3</v>
      </c>
      <c r="BF419" s="6">
        <f t="shared" si="18"/>
        <v>46237</v>
      </c>
      <c r="BG419">
        <f t="shared" si="19"/>
        <v>-0.29166666666424135</v>
      </c>
      <c r="BH419" t="str">
        <f t="shared" si="20"/>
        <v>COMPLY</v>
      </c>
      <c r="BI419" t="e">
        <f>VLOOKUP(H419,Sheet2!$A$1:$B$270,2,FALSE)</f>
        <v>#N/A</v>
      </c>
    </row>
    <row r="420" spans="1:61">
      <c r="A420">
        <v>419</v>
      </c>
      <c r="B420">
        <v>1002517822</v>
      </c>
      <c r="C420">
        <v>3</v>
      </c>
      <c r="D420" t="s">
        <v>55</v>
      </c>
      <c r="E420">
        <v>5</v>
      </c>
      <c r="F420" t="s">
        <v>313</v>
      </c>
      <c r="G420" t="s">
        <v>128</v>
      </c>
      <c r="H420" t="s">
        <v>428</v>
      </c>
      <c r="I420" t="s">
        <v>213</v>
      </c>
      <c r="J420" t="s">
        <v>214</v>
      </c>
      <c r="K420" t="s">
        <v>149</v>
      </c>
      <c r="M420" t="s">
        <v>76</v>
      </c>
      <c r="N420" t="s">
        <v>216</v>
      </c>
      <c r="O420" s="57">
        <v>46244.572974537034</v>
      </c>
      <c r="P420" s="57">
        <v>46244.640775462962</v>
      </c>
      <c r="Q420">
        <v>69361588</v>
      </c>
      <c r="S420">
        <v>152301273583</v>
      </c>
      <c r="T420" t="s">
        <v>4515</v>
      </c>
      <c r="U420" t="s">
        <v>6386</v>
      </c>
      <c r="V420" t="s">
        <v>6387</v>
      </c>
      <c r="Z420">
        <v>112.71193149</v>
      </c>
      <c r="AA420">
        <v>-7.2703453500000004</v>
      </c>
      <c r="AB420" t="s">
        <v>4518</v>
      </c>
      <c r="AC420" t="s">
        <v>230</v>
      </c>
      <c r="AL420" t="s">
        <v>218</v>
      </c>
      <c r="AM420" t="s">
        <v>6388</v>
      </c>
      <c r="AN420" t="s">
        <v>6</v>
      </c>
      <c r="AO420" s="57">
        <v>46303.579675925925</v>
      </c>
      <c r="AR420" t="s">
        <v>219</v>
      </c>
      <c r="AS420" t="s">
        <v>428</v>
      </c>
      <c r="AT420" t="s">
        <v>352</v>
      </c>
      <c r="AU420">
        <v>20260810</v>
      </c>
      <c r="AV420" t="s">
        <v>222</v>
      </c>
      <c r="AW420" t="s">
        <v>571</v>
      </c>
      <c r="AX420" t="s">
        <v>223</v>
      </c>
      <c r="BA420" s="57">
        <v>46244.291666666664</v>
      </c>
      <c r="BB420" t="s">
        <v>6388</v>
      </c>
      <c r="BC420">
        <v>2026</v>
      </c>
      <c r="BD420">
        <v>8</v>
      </c>
      <c r="BE420">
        <v>10</v>
      </c>
      <c r="BF420" s="6">
        <f t="shared" si="18"/>
        <v>46244</v>
      </c>
      <c r="BG420">
        <f t="shared" si="19"/>
        <v>-0.29166666666424135</v>
      </c>
      <c r="BH420" t="str">
        <f t="shared" si="20"/>
        <v>COMPLY</v>
      </c>
      <c r="BI420" t="str">
        <f>VLOOKUP(H420,Sheet2!$A$1:$B$270,2,FALSE)</f>
        <v>SURABAYA UTARA</v>
      </c>
    </row>
    <row r="421" spans="1:61">
      <c r="A421">
        <v>420</v>
      </c>
      <c r="B421">
        <v>1002525260</v>
      </c>
      <c r="C421">
        <v>3</v>
      </c>
      <c r="D421" t="s">
        <v>59</v>
      </c>
      <c r="E421">
        <v>4</v>
      </c>
      <c r="F421" t="s">
        <v>567</v>
      </c>
      <c r="G421" t="s">
        <v>609</v>
      </c>
      <c r="H421" t="s">
        <v>936</v>
      </c>
      <c r="I421" t="s">
        <v>9791</v>
      </c>
      <c r="J421" t="s">
        <v>214</v>
      </c>
      <c r="K421" t="s">
        <v>149</v>
      </c>
      <c r="M421" t="s">
        <v>76</v>
      </c>
      <c r="N421" t="s">
        <v>10136</v>
      </c>
      <c r="O421" s="57">
        <v>46247.808912037035</v>
      </c>
      <c r="P421" s="57">
        <v>46248.581099537034</v>
      </c>
      <c r="Q421">
        <v>69365545</v>
      </c>
      <c r="S421">
        <v>146113145654</v>
      </c>
      <c r="T421" t="s">
        <v>10532</v>
      </c>
      <c r="U421" t="s">
        <v>10533</v>
      </c>
      <c r="V421" t="s">
        <v>10534</v>
      </c>
      <c r="Z421">
        <v>110.36365797369599</v>
      </c>
      <c r="AA421">
        <v>-7.7995184625671499</v>
      </c>
      <c r="AB421" t="s">
        <v>10535</v>
      </c>
      <c r="AC421" t="s">
        <v>226</v>
      </c>
      <c r="AL421" t="s">
        <v>218</v>
      </c>
      <c r="AM421" t="s">
        <v>10535</v>
      </c>
      <c r="AN421" t="s">
        <v>6</v>
      </c>
      <c r="AO421" t="s">
        <v>9069</v>
      </c>
      <c r="AR421" t="s">
        <v>219</v>
      </c>
      <c r="AS421" t="s">
        <v>936</v>
      </c>
      <c r="AT421" t="s">
        <v>231</v>
      </c>
      <c r="AU421">
        <v>20260814</v>
      </c>
      <c r="AV421" t="s">
        <v>222</v>
      </c>
      <c r="AW421" t="s">
        <v>10536</v>
      </c>
      <c r="AX421" t="s">
        <v>223</v>
      </c>
      <c r="BA421" s="57">
        <v>46247.729166666664</v>
      </c>
      <c r="BB421" t="s">
        <v>10535</v>
      </c>
      <c r="BC421">
        <v>2026</v>
      </c>
      <c r="BD421">
        <v>8</v>
      </c>
      <c r="BE421">
        <v>14</v>
      </c>
      <c r="BF421" s="6">
        <f t="shared" si="18"/>
        <v>46248</v>
      </c>
      <c r="BG421">
        <f t="shared" si="19"/>
        <v>0.27083333333575865</v>
      </c>
      <c r="BH421" t="str">
        <f t="shared" si="20"/>
        <v>COMPLY</v>
      </c>
      <c r="BI421" t="e">
        <f>VLOOKUP(H421,Sheet2!$A$1:$B$270,2,FALSE)</f>
        <v>#N/A</v>
      </c>
    </row>
    <row r="422" spans="1:61">
      <c r="A422">
        <v>421</v>
      </c>
      <c r="B422">
        <v>1002525828</v>
      </c>
      <c r="C422">
        <v>3</v>
      </c>
      <c r="D422" t="s">
        <v>42</v>
      </c>
      <c r="E422">
        <v>5</v>
      </c>
      <c r="F422" t="s">
        <v>106</v>
      </c>
      <c r="G422" t="s">
        <v>107</v>
      </c>
      <c r="H422" t="s">
        <v>264</v>
      </c>
      <c r="I422" t="s">
        <v>9791</v>
      </c>
      <c r="J422" t="s">
        <v>214</v>
      </c>
      <c r="K422" t="s">
        <v>149</v>
      </c>
      <c r="M422" t="s">
        <v>76</v>
      </c>
      <c r="N422" t="s">
        <v>9792</v>
      </c>
      <c r="O422" s="57">
        <v>46248.429062499999</v>
      </c>
      <c r="P422" s="57">
        <v>46249.802094907405</v>
      </c>
      <c r="Q422">
        <v>69365785</v>
      </c>
      <c r="S422">
        <v>152505340840</v>
      </c>
      <c r="T422" t="s">
        <v>10537</v>
      </c>
      <c r="U422" t="s">
        <v>10538</v>
      </c>
      <c r="V422" t="s">
        <v>10539</v>
      </c>
      <c r="Z422">
        <v>113.216415616712</v>
      </c>
      <c r="AA422">
        <v>-7.7367296520339499</v>
      </c>
      <c r="AB422" t="s">
        <v>10540</v>
      </c>
      <c r="AC422" t="s">
        <v>226</v>
      </c>
      <c r="AL422" t="s">
        <v>218</v>
      </c>
      <c r="AM422" t="s">
        <v>10088</v>
      </c>
      <c r="AN422" t="s">
        <v>6</v>
      </c>
      <c r="AO422" t="s">
        <v>10228</v>
      </c>
      <c r="AR422" t="s">
        <v>219</v>
      </c>
      <c r="AS422" t="s">
        <v>264</v>
      </c>
      <c r="AT422" t="s">
        <v>231</v>
      </c>
      <c r="AU422">
        <v>20260815</v>
      </c>
      <c r="AV422" t="s">
        <v>222</v>
      </c>
      <c r="AW422" t="s">
        <v>8022</v>
      </c>
      <c r="AX422" t="s">
        <v>223</v>
      </c>
      <c r="BA422" s="57">
        <v>46248.541666666664</v>
      </c>
      <c r="BB422" t="s">
        <v>10088</v>
      </c>
      <c r="BC422">
        <v>2026</v>
      </c>
      <c r="BD422">
        <v>8</v>
      </c>
      <c r="BE422">
        <v>15</v>
      </c>
      <c r="BF422" s="6">
        <f t="shared" si="18"/>
        <v>46249</v>
      </c>
      <c r="BG422">
        <f t="shared" si="19"/>
        <v>0.45833333333575865</v>
      </c>
      <c r="BH422" t="str">
        <f t="shared" si="20"/>
        <v>COMPLY</v>
      </c>
      <c r="BI422" t="str">
        <f>VLOOKUP(H422,Sheet2!$A$1:$B$270,2,FALSE)</f>
        <v>PROBOLINGGO</v>
      </c>
    </row>
    <row r="423" spans="1:61">
      <c r="A423">
        <v>422</v>
      </c>
      <c r="B423">
        <v>1002504714</v>
      </c>
      <c r="C423">
        <v>3</v>
      </c>
      <c r="D423" t="s">
        <v>55</v>
      </c>
      <c r="E423">
        <v>5</v>
      </c>
      <c r="F423" t="s">
        <v>228</v>
      </c>
      <c r="G423" t="s">
        <v>121</v>
      </c>
      <c r="H423" t="s">
        <v>447</v>
      </c>
      <c r="I423" t="s">
        <v>213</v>
      </c>
      <c r="J423" t="s">
        <v>214</v>
      </c>
      <c r="K423" t="s">
        <v>149</v>
      </c>
      <c r="M423" t="s">
        <v>236</v>
      </c>
      <c r="N423" t="s">
        <v>216</v>
      </c>
      <c r="O423" s="57">
        <v>46235.640370370369</v>
      </c>
      <c r="P423" s="57">
        <v>46236.435428240744</v>
      </c>
      <c r="Q423">
        <v>69356795</v>
      </c>
      <c r="S423">
        <v>152438901084</v>
      </c>
      <c r="T423" t="s">
        <v>1676</v>
      </c>
      <c r="U423" t="s">
        <v>2126</v>
      </c>
      <c r="Z423">
        <v>113.33976939999999</v>
      </c>
      <c r="AA423">
        <v>-7.1196311000000003</v>
      </c>
      <c r="AB423" t="s">
        <v>1678</v>
      </c>
      <c r="AC423" t="s">
        <v>230</v>
      </c>
      <c r="AO423" s="57">
        <v>46030.642418981479</v>
      </c>
      <c r="AR423" t="s">
        <v>312</v>
      </c>
      <c r="AS423" t="s">
        <v>447</v>
      </c>
      <c r="AT423" t="s">
        <v>221</v>
      </c>
      <c r="AV423" t="s">
        <v>987</v>
      </c>
      <c r="AW423" t="s">
        <v>634</v>
      </c>
      <c r="AX423" t="s">
        <v>223</v>
      </c>
      <c r="AZ423" t="s">
        <v>987</v>
      </c>
      <c r="BF423" s="6" t="e">
        <f t="shared" si="18"/>
        <v>#NUM!</v>
      </c>
      <c r="BG423" t="e">
        <f t="shared" si="19"/>
        <v>#NUM!</v>
      </c>
      <c r="BH423" t="e">
        <f t="shared" si="20"/>
        <v>#NUM!</v>
      </c>
      <c r="BI423" t="str">
        <f>VLOOKUP(H423,Sheet2!$A$1:$B$270,2,FALSE)</f>
        <v>MADURA</v>
      </c>
    </row>
    <row r="424" spans="1:61">
      <c r="A424">
        <v>423</v>
      </c>
      <c r="B424">
        <v>1002515163</v>
      </c>
      <c r="C424">
        <v>3</v>
      </c>
      <c r="D424" t="s">
        <v>42</v>
      </c>
      <c r="E424">
        <v>5</v>
      </c>
      <c r="F424" t="s">
        <v>106</v>
      </c>
      <c r="G424" t="s">
        <v>107</v>
      </c>
      <c r="H424" t="s">
        <v>353</v>
      </c>
      <c r="I424" t="s">
        <v>9791</v>
      </c>
      <c r="J424" t="s">
        <v>214</v>
      </c>
      <c r="K424" t="s">
        <v>149</v>
      </c>
      <c r="M424" t="s">
        <v>76</v>
      </c>
      <c r="N424" t="s">
        <v>9792</v>
      </c>
      <c r="O424" s="57">
        <v>46241.664837962962</v>
      </c>
      <c r="P424" s="57">
        <v>46242.663229166668</v>
      </c>
      <c r="Q424">
        <v>69360992</v>
      </c>
      <c r="S424">
        <v>152509216350</v>
      </c>
      <c r="T424" t="s">
        <v>10541</v>
      </c>
      <c r="U424" t="s">
        <v>10542</v>
      </c>
      <c r="V424" t="s">
        <v>10543</v>
      </c>
      <c r="Z424">
        <v>113.4167084</v>
      </c>
      <c r="AA424">
        <v>-7.7601912000000004</v>
      </c>
      <c r="AB424" t="s">
        <v>10328</v>
      </c>
      <c r="AC424" t="s">
        <v>226</v>
      </c>
      <c r="AL424" t="s">
        <v>218</v>
      </c>
      <c r="AM424" t="s">
        <v>10088</v>
      </c>
      <c r="AN424" t="s">
        <v>6</v>
      </c>
      <c r="AO424" s="57">
        <v>46211.684444444443</v>
      </c>
      <c r="AR424" t="s">
        <v>219</v>
      </c>
      <c r="AS424" t="s">
        <v>353</v>
      </c>
      <c r="AT424" t="s">
        <v>231</v>
      </c>
      <c r="AU424">
        <v>20260808</v>
      </c>
      <c r="AV424" t="s">
        <v>222</v>
      </c>
      <c r="AW424" t="s">
        <v>10544</v>
      </c>
      <c r="AX424" t="s">
        <v>223</v>
      </c>
      <c r="BA424" s="57">
        <v>46241.5625</v>
      </c>
      <c r="BB424" t="s">
        <v>10088</v>
      </c>
      <c r="BC424">
        <v>2026</v>
      </c>
      <c r="BD424">
        <v>8</v>
      </c>
      <c r="BE424">
        <v>8</v>
      </c>
      <c r="BF424" s="6">
        <f t="shared" si="18"/>
        <v>46242</v>
      </c>
      <c r="BG424">
        <f t="shared" si="19"/>
        <v>0.4375</v>
      </c>
      <c r="BH424" t="str">
        <f t="shared" si="20"/>
        <v>COMPLY</v>
      </c>
      <c r="BI424" t="str">
        <f>VLOOKUP(H424,Sheet2!$A$1:$B$270,2,FALSE)</f>
        <v>PROBOLINGGO</v>
      </c>
    </row>
    <row r="425" spans="1:61">
      <c r="A425">
        <v>424</v>
      </c>
      <c r="B425">
        <v>1002506486</v>
      </c>
      <c r="C425">
        <v>3</v>
      </c>
      <c r="D425" t="s">
        <v>51</v>
      </c>
      <c r="E425">
        <v>4</v>
      </c>
      <c r="F425" t="s">
        <v>273</v>
      </c>
      <c r="G425" t="s">
        <v>273</v>
      </c>
      <c r="H425" t="s">
        <v>939</v>
      </c>
      <c r="I425" t="s">
        <v>213</v>
      </c>
      <c r="J425" t="s">
        <v>214</v>
      </c>
      <c r="K425" t="s">
        <v>149</v>
      </c>
      <c r="M425" t="s">
        <v>76</v>
      </c>
      <c r="N425" t="s">
        <v>216</v>
      </c>
      <c r="O425" s="57">
        <v>46237.676817129628</v>
      </c>
      <c r="P425" s="57">
        <v>46240.641701388886</v>
      </c>
      <c r="Q425">
        <v>69356680</v>
      </c>
      <c r="S425">
        <v>141456115371</v>
      </c>
      <c r="T425" t="s">
        <v>2127</v>
      </c>
      <c r="U425" t="s">
        <v>2128</v>
      </c>
      <c r="V425" t="s">
        <v>2129</v>
      </c>
      <c r="Z425">
        <v>110.60458648148099</v>
      </c>
      <c r="AA425">
        <v>-6.9161991648992203</v>
      </c>
      <c r="AB425" t="s">
        <v>2130</v>
      </c>
      <c r="AC425" t="s">
        <v>290</v>
      </c>
      <c r="AL425" t="s">
        <v>218</v>
      </c>
      <c r="AM425" t="s">
        <v>2131</v>
      </c>
      <c r="AN425" t="s">
        <v>6</v>
      </c>
      <c r="AO425" s="57">
        <v>46089.69431712963</v>
      </c>
      <c r="AR425" t="s">
        <v>219</v>
      </c>
      <c r="AS425" t="s">
        <v>939</v>
      </c>
      <c r="AT425" t="s">
        <v>231</v>
      </c>
      <c r="AU425">
        <v>20260806</v>
      </c>
      <c r="AV425" t="s">
        <v>222</v>
      </c>
      <c r="AW425" t="s">
        <v>561</v>
      </c>
      <c r="AX425" t="s">
        <v>223</v>
      </c>
      <c r="BA425" s="57">
        <v>46237.291666666664</v>
      </c>
      <c r="BB425" t="s">
        <v>2131</v>
      </c>
      <c r="BC425">
        <v>2026</v>
      </c>
      <c r="BD425">
        <v>8</v>
      </c>
      <c r="BE425">
        <v>6</v>
      </c>
      <c r="BF425" s="6">
        <f t="shared" si="18"/>
        <v>46240</v>
      </c>
      <c r="BG425">
        <f t="shared" si="19"/>
        <v>2.7083333333357587</v>
      </c>
      <c r="BH425" t="str">
        <f t="shared" si="20"/>
        <v>NOT COMPLY</v>
      </c>
      <c r="BI425" t="e">
        <f>VLOOKUP(H425,Sheet2!$A$1:$B$270,2,FALSE)</f>
        <v>#N/A</v>
      </c>
    </row>
    <row r="426" spans="1:61">
      <c r="A426">
        <v>425</v>
      </c>
      <c r="B426">
        <v>1002530938</v>
      </c>
      <c r="C426">
        <v>3</v>
      </c>
      <c r="D426" t="s">
        <v>51</v>
      </c>
      <c r="E426">
        <v>4</v>
      </c>
      <c r="F426" t="s">
        <v>235</v>
      </c>
      <c r="G426" t="s">
        <v>957</v>
      </c>
      <c r="H426" t="s">
        <v>5576</v>
      </c>
      <c r="I426" t="s">
        <v>213</v>
      </c>
      <c r="J426" t="s">
        <v>214</v>
      </c>
      <c r="K426" t="s">
        <v>149</v>
      </c>
      <c r="L426" t="s">
        <v>215</v>
      </c>
      <c r="M426" t="s">
        <v>225</v>
      </c>
      <c r="N426" t="s">
        <v>216</v>
      </c>
      <c r="O426" s="57">
        <v>46251.577048611114</v>
      </c>
      <c r="P426" s="57">
        <v>46251.695821759262</v>
      </c>
      <c r="Q426">
        <v>69368136</v>
      </c>
      <c r="S426">
        <v>143554101544</v>
      </c>
      <c r="T426" t="s">
        <v>10545</v>
      </c>
      <c r="U426" t="s">
        <v>10546</v>
      </c>
      <c r="V426" t="s">
        <v>10547</v>
      </c>
      <c r="Z426">
        <v>110.80748819999999</v>
      </c>
      <c r="AA426">
        <v>-7.8622027999999897</v>
      </c>
      <c r="AB426" t="s">
        <v>10548</v>
      </c>
      <c r="AC426" t="s">
        <v>237</v>
      </c>
      <c r="AL426" t="s">
        <v>218</v>
      </c>
      <c r="AM426" t="s">
        <v>10549</v>
      </c>
      <c r="AN426" t="s">
        <v>6</v>
      </c>
      <c r="AO426" t="s">
        <v>10444</v>
      </c>
      <c r="AP426" s="57">
        <v>46252.541666666664</v>
      </c>
      <c r="AR426" t="s">
        <v>18</v>
      </c>
      <c r="AS426" t="s">
        <v>5576</v>
      </c>
      <c r="AT426" t="s">
        <v>231</v>
      </c>
      <c r="AV426" t="s">
        <v>227</v>
      </c>
      <c r="AW426" t="s">
        <v>1021</v>
      </c>
      <c r="AX426" t="s">
        <v>223</v>
      </c>
      <c r="BA426" s="57">
        <v>46252.541666666664</v>
      </c>
      <c r="BB426" t="s">
        <v>10549</v>
      </c>
      <c r="BF426" s="6" t="e">
        <f t="shared" si="18"/>
        <v>#NUM!</v>
      </c>
      <c r="BG426" t="e">
        <f t="shared" si="19"/>
        <v>#NUM!</v>
      </c>
      <c r="BH426" t="e">
        <f t="shared" si="20"/>
        <v>#NUM!</v>
      </c>
      <c r="BI426" t="e">
        <f>VLOOKUP(H426,Sheet2!$A$1:$B$270,2,FALSE)</f>
        <v>#N/A</v>
      </c>
    </row>
    <row r="427" spans="1:61">
      <c r="A427">
        <v>426</v>
      </c>
      <c r="B427">
        <v>1002520485</v>
      </c>
      <c r="C427">
        <v>3</v>
      </c>
      <c r="D427" t="s">
        <v>38</v>
      </c>
      <c r="E427">
        <v>5</v>
      </c>
      <c r="F427" t="s">
        <v>250</v>
      </c>
      <c r="G427" t="s">
        <v>87</v>
      </c>
      <c r="H427" t="s">
        <v>430</v>
      </c>
      <c r="I427" t="s">
        <v>213</v>
      </c>
      <c r="J427" t="s">
        <v>214</v>
      </c>
      <c r="K427" t="s">
        <v>149</v>
      </c>
      <c r="L427" t="s">
        <v>215</v>
      </c>
      <c r="M427" t="s">
        <v>76</v>
      </c>
      <c r="N427" t="s">
        <v>216</v>
      </c>
      <c r="O427" s="57">
        <v>46245.645092592589</v>
      </c>
      <c r="P427" s="57">
        <v>46246.722175925926</v>
      </c>
      <c r="Q427">
        <v>69363548</v>
      </c>
      <c r="S427">
        <v>152721299877</v>
      </c>
      <c r="T427" t="s">
        <v>7108</v>
      </c>
      <c r="U427" t="s">
        <v>7109</v>
      </c>
      <c r="V427" t="s">
        <v>7110</v>
      </c>
      <c r="Z427">
        <v>112.6605984</v>
      </c>
      <c r="AA427">
        <v>-7.9020341999999903</v>
      </c>
      <c r="AB427" t="s">
        <v>7111</v>
      </c>
      <c r="AC427" t="s">
        <v>237</v>
      </c>
      <c r="AL427" t="s">
        <v>218</v>
      </c>
      <c r="AM427" t="s">
        <v>7112</v>
      </c>
      <c r="AN427" t="s">
        <v>6</v>
      </c>
      <c r="AO427" s="57">
        <v>46334.652650462966</v>
      </c>
      <c r="AP427" s="57">
        <v>46246.541666666664</v>
      </c>
      <c r="AR427" t="s">
        <v>219</v>
      </c>
      <c r="AS427" t="s">
        <v>430</v>
      </c>
      <c r="AT427" t="s">
        <v>231</v>
      </c>
      <c r="AU427">
        <v>20260812</v>
      </c>
      <c r="AV427" t="s">
        <v>222</v>
      </c>
      <c r="AW427" t="s">
        <v>1015</v>
      </c>
      <c r="AX427" t="s">
        <v>223</v>
      </c>
      <c r="BA427" s="57">
        <v>46246.541666666664</v>
      </c>
      <c r="BB427" t="s">
        <v>7112</v>
      </c>
      <c r="BC427">
        <v>2026</v>
      </c>
      <c r="BD427">
        <v>8</v>
      </c>
      <c r="BE427">
        <v>12</v>
      </c>
      <c r="BF427" s="6">
        <f t="shared" si="18"/>
        <v>46246</v>
      </c>
      <c r="BG427">
        <f t="shared" si="19"/>
        <v>-0.54166666666424135</v>
      </c>
      <c r="BH427" t="str">
        <f t="shared" si="20"/>
        <v>COMPLY</v>
      </c>
      <c r="BI427" t="str">
        <f>VLOOKUP(H427,Sheet2!$A$1:$B$270,2,FALSE)</f>
        <v>BATU</v>
      </c>
    </row>
    <row r="428" spans="1:61">
      <c r="A428">
        <v>427</v>
      </c>
      <c r="B428">
        <v>1002512296</v>
      </c>
      <c r="C428">
        <v>3</v>
      </c>
      <c r="D428" t="s">
        <v>59</v>
      </c>
      <c r="E428">
        <v>4</v>
      </c>
      <c r="F428" t="s">
        <v>243</v>
      </c>
      <c r="G428" t="s">
        <v>243</v>
      </c>
      <c r="H428" t="s">
        <v>294</v>
      </c>
      <c r="I428" t="s">
        <v>213</v>
      </c>
      <c r="J428" t="s">
        <v>214</v>
      </c>
      <c r="K428" t="s">
        <v>149</v>
      </c>
      <c r="L428" t="s">
        <v>215</v>
      </c>
      <c r="M428" t="s">
        <v>76</v>
      </c>
      <c r="N428" t="s">
        <v>216</v>
      </c>
      <c r="O428" s="57">
        <v>46240.538854166669</v>
      </c>
      <c r="P428" s="57">
        <v>46241.529594907406</v>
      </c>
      <c r="Q428">
        <v>69359937</v>
      </c>
      <c r="S428">
        <v>146137149679</v>
      </c>
      <c r="T428" t="s">
        <v>2132</v>
      </c>
      <c r="U428" t="s">
        <v>4941</v>
      </c>
      <c r="V428" t="s">
        <v>2133</v>
      </c>
      <c r="Z428">
        <v>110.282373327768</v>
      </c>
      <c r="AA428">
        <v>-7.4283620736425</v>
      </c>
      <c r="AB428" t="s">
        <v>2134</v>
      </c>
      <c r="AC428" t="s">
        <v>237</v>
      </c>
      <c r="AL428" t="s">
        <v>218</v>
      </c>
      <c r="AM428" t="s">
        <v>2135</v>
      </c>
      <c r="AN428" t="s">
        <v>6</v>
      </c>
      <c r="AO428" s="57">
        <v>46181.549212962964</v>
      </c>
      <c r="AP428" s="57">
        <v>46247.333333333336</v>
      </c>
      <c r="AR428" t="s">
        <v>219</v>
      </c>
      <c r="AS428" t="s">
        <v>294</v>
      </c>
      <c r="AT428" t="s">
        <v>231</v>
      </c>
      <c r="AU428">
        <v>20260807</v>
      </c>
      <c r="AV428" t="s">
        <v>222</v>
      </c>
      <c r="AW428" t="s">
        <v>1022</v>
      </c>
      <c r="AX428" t="s">
        <v>223</v>
      </c>
      <c r="BA428" s="57">
        <v>46247.333333333336</v>
      </c>
      <c r="BB428" t="s">
        <v>2135</v>
      </c>
      <c r="BC428">
        <v>2026</v>
      </c>
      <c r="BD428">
        <v>8</v>
      </c>
      <c r="BE428">
        <v>7</v>
      </c>
      <c r="BF428" s="6">
        <f t="shared" si="18"/>
        <v>46241</v>
      </c>
      <c r="BG428">
        <f t="shared" si="19"/>
        <v>-6.3333333333357587</v>
      </c>
      <c r="BH428" t="str">
        <f t="shared" si="20"/>
        <v>COMPLY</v>
      </c>
      <c r="BI428" t="e">
        <f>VLOOKUP(H428,Sheet2!$A$1:$B$270,2,FALSE)</f>
        <v>#N/A</v>
      </c>
    </row>
    <row r="429" spans="1:61">
      <c r="A429">
        <v>428</v>
      </c>
      <c r="B429">
        <v>1002529230</v>
      </c>
      <c r="C429">
        <v>3</v>
      </c>
      <c r="D429" t="s">
        <v>42</v>
      </c>
      <c r="E429">
        <v>5</v>
      </c>
      <c r="F429" t="s">
        <v>233</v>
      </c>
      <c r="G429" t="s">
        <v>106</v>
      </c>
      <c r="H429" t="s">
        <v>326</v>
      </c>
      <c r="I429" t="s">
        <v>213</v>
      </c>
      <c r="J429" t="s">
        <v>214</v>
      </c>
      <c r="K429" t="s">
        <v>149</v>
      </c>
      <c r="L429" t="s">
        <v>215</v>
      </c>
      <c r="M429" t="s">
        <v>277</v>
      </c>
      <c r="N429" t="s">
        <v>216</v>
      </c>
      <c r="O429" s="57">
        <v>46250.358287037037</v>
      </c>
      <c r="P429" s="57">
        <v>46251.771504629629</v>
      </c>
      <c r="Q429">
        <v>69367286</v>
      </c>
      <c r="S429">
        <v>152742207277</v>
      </c>
      <c r="T429" t="s">
        <v>10550</v>
      </c>
      <c r="U429" t="s">
        <v>10551</v>
      </c>
      <c r="V429" t="s">
        <v>10552</v>
      </c>
      <c r="Z429">
        <v>112.758414</v>
      </c>
      <c r="AA429">
        <v>-7.5700253999999996</v>
      </c>
      <c r="AB429" t="s">
        <v>10553</v>
      </c>
      <c r="AC429" t="s">
        <v>237</v>
      </c>
      <c r="AL429" t="s">
        <v>218</v>
      </c>
      <c r="AM429" t="s">
        <v>10554</v>
      </c>
      <c r="AN429" t="s">
        <v>6</v>
      </c>
      <c r="AO429" t="s">
        <v>10555</v>
      </c>
      <c r="AP429" s="57">
        <v>46251.333333333336</v>
      </c>
      <c r="AQ429" t="s">
        <v>248</v>
      </c>
      <c r="AR429" t="s">
        <v>278</v>
      </c>
      <c r="AS429" t="s">
        <v>326</v>
      </c>
      <c r="AT429" t="s">
        <v>231</v>
      </c>
      <c r="AV429" t="s">
        <v>10556</v>
      </c>
      <c r="AW429" t="s">
        <v>1021</v>
      </c>
      <c r="AX429" t="s">
        <v>223</v>
      </c>
      <c r="BA429" s="57">
        <v>46251.333333333336</v>
      </c>
      <c r="BB429" t="s">
        <v>10554</v>
      </c>
      <c r="BF429" s="6" t="e">
        <f t="shared" si="18"/>
        <v>#NUM!</v>
      </c>
      <c r="BG429" t="e">
        <f t="shared" si="19"/>
        <v>#NUM!</v>
      </c>
      <c r="BH429" t="e">
        <f t="shared" si="20"/>
        <v>#NUM!</v>
      </c>
      <c r="BI429" t="str">
        <f>VLOOKUP(H429,Sheet2!$A$1:$B$270,2,FALSE)</f>
        <v>PASURUAN</v>
      </c>
    </row>
    <row r="430" spans="1:61">
      <c r="A430">
        <v>429</v>
      </c>
      <c r="B430">
        <v>1002511049</v>
      </c>
      <c r="C430">
        <v>3</v>
      </c>
      <c r="D430" t="s">
        <v>42</v>
      </c>
      <c r="E430">
        <v>5</v>
      </c>
      <c r="F430" t="s">
        <v>233</v>
      </c>
      <c r="G430" t="s">
        <v>106</v>
      </c>
      <c r="H430" t="s">
        <v>424</v>
      </c>
      <c r="I430" t="s">
        <v>213</v>
      </c>
      <c r="J430" t="s">
        <v>214</v>
      </c>
      <c r="K430" t="s">
        <v>149</v>
      </c>
      <c r="M430" t="s">
        <v>76</v>
      </c>
      <c r="N430" t="s">
        <v>216</v>
      </c>
      <c r="O430" s="57">
        <v>46239.649918981479</v>
      </c>
      <c r="P430" s="57">
        <v>46242.478229166663</v>
      </c>
      <c r="Q430">
        <v>69359393</v>
      </c>
      <c r="S430">
        <v>152740208085</v>
      </c>
      <c r="T430" t="s">
        <v>2136</v>
      </c>
      <c r="U430" t="s">
        <v>2137</v>
      </c>
      <c r="V430" t="s">
        <v>4947</v>
      </c>
      <c r="Z430">
        <v>112.7861375</v>
      </c>
      <c r="AA430">
        <v>-7.7324888999999999</v>
      </c>
      <c r="AB430" t="s">
        <v>2138</v>
      </c>
      <c r="AC430" t="s">
        <v>230</v>
      </c>
      <c r="AL430" t="s">
        <v>218</v>
      </c>
      <c r="AM430" t="s">
        <v>4948</v>
      </c>
      <c r="AN430" t="s">
        <v>6</v>
      </c>
      <c r="AO430" s="57">
        <v>46150.652673611112</v>
      </c>
      <c r="AP430" s="57">
        <v>46242.541666666664</v>
      </c>
      <c r="AR430" t="s">
        <v>219</v>
      </c>
      <c r="AS430" t="s">
        <v>424</v>
      </c>
      <c r="AT430" t="s">
        <v>231</v>
      </c>
      <c r="AU430">
        <v>20260808</v>
      </c>
      <c r="AV430" t="s">
        <v>222</v>
      </c>
      <c r="AW430" t="s">
        <v>561</v>
      </c>
      <c r="AX430" t="s">
        <v>223</v>
      </c>
      <c r="BA430" s="57">
        <v>46242.541666666664</v>
      </c>
      <c r="BB430" t="s">
        <v>4948</v>
      </c>
      <c r="BC430">
        <v>2026</v>
      </c>
      <c r="BD430">
        <v>8</v>
      </c>
      <c r="BE430">
        <v>8</v>
      </c>
      <c r="BF430" s="6">
        <f t="shared" si="18"/>
        <v>46242</v>
      </c>
      <c r="BG430">
        <f t="shared" si="19"/>
        <v>-0.54166666666424135</v>
      </c>
      <c r="BH430" t="str">
        <f t="shared" si="20"/>
        <v>COMPLY</v>
      </c>
      <c r="BI430" t="str">
        <f>VLOOKUP(H430,Sheet2!$A$1:$B$270,2,FALSE)</f>
        <v>PASURUAN</v>
      </c>
    </row>
    <row r="431" spans="1:61">
      <c r="A431">
        <v>430</v>
      </c>
      <c r="B431">
        <v>1002522295</v>
      </c>
      <c r="C431">
        <v>3</v>
      </c>
      <c r="D431" t="s">
        <v>51</v>
      </c>
      <c r="E431">
        <v>4</v>
      </c>
      <c r="F431" t="s">
        <v>273</v>
      </c>
      <c r="G431" t="s">
        <v>569</v>
      </c>
      <c r="H431" t="s">
        <v>907</v>
      </c>
      <c r="I431" t="s">
        <v>213</v>
      </c>
      <c r="J431" t="s">
        <v>214</v>
      </c>
      <c r="K431" t="s">
        <v>149</v>
      </c>
      <c r="L431" t="s">
        <v>215</v>
      </c>
      <c r="M431" t="s">
        <v>575</v>
      </c>
      <c r="N431" t="s">
        <v>216</v>
      </c>
      <c r="O431" s="57">
        <v>46246.582592592589</v>
      </c>
      <c r="P431" s="57">
        <v>46248.550300925926</v>
      </c>
      <c r="Q431">
        <v>69364307</v>
      </c>
      <c r="S431">
        <v>142509107241</v>
      </c>
      <c r="T431" t="s">
        <v>8056</v>
      </c>
      <c r="U431" t="s">
        <v>8057</v>
      </c>
      <c r="V431" t="s">
        <v>8058</v>
      </c>
      <c r="Z431">
        <v>111.1232792</v>
      </c>
      <c r="AA431">
        <v>-7.1226444999999998</v>
      </c>
      <c r="AB431" t="s">
        <v>8059</v>
      </c>
      <c r="AC431" t="s">
        <v>237</v>
      </c>
      <c r="AL431" t="s">
        <v>218</v>
      </c>
      <c r="AM431" t="s">
        <v>8060</v>
      </c>
      <c r="AN431" t="s">
        <v>6</v>
      </c>
      <c r="AO431" s="57">
        <v>46364.590405092589</v>
      </c>
      <c r="AP431" s="57">
        <v>46247.541666666664</v>
      </c>
      <c r="AQ431" t="s">
        <v>564</v>
      </c>
      <c r="AR431" t="s">
        <v>14</v>
      </c>
      <c r="AS431" t="s">
        <v>907</v>
      </c>
      <c r="AT431" t="s">
        <v>221</v>
      </c>
      <c r="AV431" t="s">
        <v>10557</v>
      </c>
      <c r="AW431" t="s">
        <v>1086</v>
      </c>
      <c r="AX431" t="s">
        <v>223</v>
      </c>
      <c r="BA431" s="57">
        <v>46247.541666666664</v>
      </c>
      <c r="BB431" t="s">
        <v>8060</v>
      </c>
      <c r="BF431" s="6" t="e">
        <f t="shared" si="18"/>
        <v>#NUM!</v>
      </c>
      <c r="BG431" t="e">
        <f t="shared" si="19"/>
        <v>#NUM!</v>
      </c>
      <c r="BH431" t="e">
        <f t="shared" si="20"/>
        <v>#NUM!</v>
      </c>
      <c r="BI431" t="e">
        <f>VLOOKUP(H431,Sheet2!$A$1:$B$270,2,FALSE)</f>
        <v>#N/A</v>
      </c>
    </row>
    <row r="432" spans="1:61">
      <c r="A432">
        <v>431</v>
      </c>
      <c r="B432">
        <v>1002526475</v>
      </c>
      <c r="C432">
        <v>3</v>
      </c>
      <c r="D432" t="s">
        <v>55</v>
      </c>
      <c r="E432">
        <v>5</v>
      </c>
      <c r="F432" t="s">
        <v>265</v>
      </c>
      <c r="G432" t="s">
        <v>122</v>
      </c>
      <c r="H432" t="s">
        <v>355</v>
      </c>
      <c r="I432" t="s">
        <v>213</v>
      </c>
      <c r="J432" t="s">
        <v>214</v>
      </c>
      <c r="K432" t="s">
        <v>149</v>
      </c>
      <c r="M432" t="s">
        <v>76</v>
      </c>
      <c r="N432" t="s">
        <v>216</v>
      </c>
      <c r="O432" s="57">
        <v>46248.589247685188</v>
      </c>
      <c r="P432" s="57">
        <v>46248.779120370367</v>
      </c>
      <c r="Q432">
        <v>69364558</v>
      </c>
      <c r="S432">
        <v>152421262333</v>
      </c>
      <c r="T432" t="s">
        <v>8720</v>
      </c>
      <c r="U432" t="s">
        <v>10558</v>
      </c>
      <c r="V432" t="s">
        <v>10559</v>
      </c>
      <c r="Z432">
        <v>112.638673</v>
      </c>
      <c r="AA432">
        <v>-7.2050809999999998</v>
      </c>
      <c r="AB432" t="s">
        <v>8723</v>
      </c>
      <c r="AC432" t="s">
        <v>217</v>
      </c>
      <c r="AL432" t="s">
        <v>218</v>
      </c>
      <c r="AM432" t="s">
        <v>10560</v>
      </c>
      <c r="AN432" t="s">
        <v>6</v>
      </c>
      <c r="AO432" t="s">
        <v>9895</v>
      </c>
      <c r="AR432" t="s">
        <v>219</v>
      </c>
      <c r="AS432" t="s">
        <v>355</v>
      </c>
      <c r="AT432" t="s">
        <v>231</v>
      </c>
      <c r="AU432">
        <v>20260814</v>
      </c>
      <c r="AV432" t="s">
        <v>222</v>
      </c>
      <c r="AW432" t="s">
        <v>561</v>
      </c>
      <c r="AX432" t="s">
        <v>223</v>
      </c>
      <c r="BA432" s="57">
        <v>46248.291666666664</v>
      </c>
      <c r="BB432" t="s">
        <v>10560</v>
      </c>
      <c r="BC432">
        <v>2026</v>
      </c>
      <c r="BD432">
        <v>8</v>
      </c>
      <c r="BE432">
        <v>14</v>
      </c>
      <c r="BF432" s="6">
        <f t="shared" si="18"/>
        <v>46248</v>
      </c>
      <c r="BG432">
        <f t="shared" si="19"/>
        <v>-0.29166666666424135</v>
      </c>
      <c r="BH432" t="str">
        <f t="shared" si="20"/>
        <v>COMPLY</v>
      </c>
      <c r="BI432" t="str">
        <f>VLOOKUP(H432,Sheet2!$A$1:$B$270,2,FALSE)</f>
        <v>GRESIK</v>
      </c>
    </row>
    <row r="433" spans="1:61">
      <c r="A433">
        <v>432</v>
      </c>
      <c r="B433">
        <v>1002507910</v>
      </c>
      <c r="C433">
        <v>3</v>
      </c>
      <c r="D433" t="s">
        <v>59</v>
      </c>
      <c r="E433">
        <v>4</v>
      </c>
      <c r="F433" t="s">
        <v>224</v>
      </c>
      <c r="G433" t="s">
        <v>581</v>
      </c>
      <c r="H433" t="s">
        <v>647</v>
      </c>
      <c r="I433" t="s">
        <v>213</v>
      </c>
      <c r="J433" t="s">
        <v>214</v>
      </c>
      <c r="K433" t="s">
        <v>149</v>
      </c>
      <c r="L433" t="s">
        <v>215</v>
      </c>
      <c r="M433" t="s">
        <v>76</v>
      </c>
      <c r="N433" t="s">
        <v>216</v>
      </c>
      <c r="O433" s="57">
        <v>46238.497175925928</v>
      </c>
      <c r="P433" s="57">
        <v>46240.524872685186</v>
      </c>
      <c r="Q433">
        <v>69358195</v>
      </c>
      <c r="S433">
        <v>143363111974</v>
      </c>
      <c r="T433" t="s">
        <v>2139</v>
      </c>
      <c r="U433" t="s">
        <v>2140</v>
      </c>
      <c r="V433" t="s">
        <v>2141</v>
      </c>
      <c r="Z433">
        <v>109.3391233</v>
      </c>
      <c r="AA433">
        <v>-7.3517858</v>
      </c>
      <c r="AB433" t="s">
        <v>2142</v>
      </c>
      <c r="AC433" t="s">
        <v>237</v>
      </c>
      <c r="AL433" t="s">
        <v>218</v>
      </c>
      <c r="AM433" t="s">
        <v>2143</v>
      </c>
      <c r="AN433" t="s">
        <v>6</v>
      </c>
      <c r="AO433" s="57">
        <v>46120.506863425922</v>
      </c>
      <c r="AP433" s="57">
        <v>46241.541666666664</v>
      </c>
      <c r="AR433" t="s">
        <v>219</v>
      </c>
      <c r="AS433" t="s">
        <v>647</v>
      </c>
      <c r="AT433" t="s">
        <v>231</v>
      </c>
      <c r="AU433">
        <v>20260806</v>
      </c>
      <c r="AV433" t="s">
        <v>222</v>
      </c>
      <c r="AW433" t="s">
        <v>1021</v>
      </c>
      <c r="AX433" t="s">
        <v>223</v>
      </c>
      <c r="BA433" s="57">
        <v>46241.541666666664</v>
      </c>
      <c r="BB433" t="s">
        <v>2143</v>
      </c>
      <c r="BC433">
        <v>2026</v>
      </c>
      <c r="BD433">
        <v>8</v>
      </c>
      <c r="BE433">
        <v>6</v>
      </c>
      <c r="BF433" s="6">
        <f t="shared" si="18"/>
        <v>46240</v>
      </c>
      <c r="BG433">
        <f t="shared" si="19"/>
        <v>-1.5416666666642413</v>
      </c>
      <c r="BH433" t="str">
        <f t="shared" si="20"/>
        <v>COMPLY</v>
      </c>
      <c r="BI433" t="e">
        <f>VLOOKUP(H433,Sheet2!$A$1:$B$270,2,FALSE)</f>
        <v>#N/A</v>
      </c>
    </row>
    <row r="434" spans="1:61">
      <c r="A434">
        <v>433</v>
      </c>
      <c r="B434">
        <v>1002524876</v>
      </c>
      <c r="C434">
        <v>3</v>
      </c>
      <c r="D434" t="s">
        <v>59</v>
      </c>
      <c r="E434">
        <v>4</v>
      </c>
      <c r="F434" t="s">
        <v>224</v>
      </c>
      <c r="G434" t="s">
        <v>224</v>
      </c>
      <c r="H434" t="s">
        <v>911</v>
      </c>
      <c r="I434" t="s">
        <v>213</v>
      </c>
      <c r="J434" t="s">
        <v>214</v>
      </c>
      <c r="K434" t="s">
        <v>149</v>
      </c>
      <c r="L434" t="s">
        <v>215</v>
      </c>
      <c r="M434" t="s">
        <v>76</v>
      </c>
      <c r="N434" t="s">
        <v>216</v>
      </c>
      <c r="O434" s="57">
        <v>46247.674259259256</v>
      </c>
      <c r="P434" s="57">
        <v>46249.552291666667</v>
      </c>
      <c r="Q434">
        <v>69365404</v>
      </c>
      <c r="S434">
        <v>146303609281</v>
      </c>
      <c r="T434" t="s">
        <v>8961</v>
      </c>
      <c r="U434" t="s">
        <v>8962</v>
      </c>
      <c r="V434" t="s">
        <v>8963</v>
      </c>
      <c r="Z434">
        <v>109.219613</v>
      </c>
      <c r="AA434">
        <v>-7.4719090000000001</v>
      </c>
      <c r="AB434" t="s">
        <v>8964</v>
      </c>
      <c r="AC434" t="s">
        <v>237</v>
      </c>
      <c r="AL434" t="s">
        <v>218</v>
      </c>
      <c r="AM434" t="s">
        <v>8965</v>
      </c>
      <c r="AN434" t="s">
        <v>6</v>
      </c>
      <c r="AO434" t="s">
        <v>8942</v>
      </c>
      <c r="AP434" s="57">
        <v>46248.541666666664</v>
      </c>
      <c r="AR434" t="s">
        <v>219</v>
      </c>
      <c r="AS434" t="s">
        <v>911</v>
      </c>
      <c r="AT434" t="s">
        <v>231</v>
      </c>
      <c r="AU434">
        <v>20260815</v>
      </c>
      <c r="AV434" t="s">
        <v>222</v>
      </c>
      <c r="AW434" t="s">
        <v>1020</v>
      </c>
      <c r="AX434" t="s">
        <v>223</v>
      </c>
      <c r="BA434" s="57">
        <v>46248.541666666664</v>
      </c>
      <c r="BB434" t="s">
        <v>8965</v>
      </c>
      <c r="BC434">
        <v>2026</v>
      </c>
      <c r="BD434">
        <v>8</v>
      </c>
      <c r="BE434">
        <v>15</v>
      </c>
      <c r="BF434" s="6">
        <f t="shared" si="18"/>
        <v>46249</v>
      </c>
      <c r="BG434">
        <f t="shared" si="19"/>
        <v>0.45833333333575865</v>
      </c>
      <c r="BH434" t="str">
        <f t="shared" si="20"/>
        <v>COMPLY</v>
      </c>
      <c r="BI434" t="e">
        <f>VLOOKUP(H434,Sheet2!$A$1:$B$270,2,FALSE)</f>
        <v>#N/A</v>
      </c>
    </row>
    <row r="435" spans="1:61">
      <c r="A435">
        <v>434</v>
      </c>
      <c r="B435">
        <v>1002521888</v>
      </c>
      <c r="C435">
        <v>3</v>
      </c>
      <c r="D435" t="s">
        <v>45</v>
      </c>
      <c r="E435">
        <v>5</v>
      </c>
      <c r="F435" t="s">
        <v>211</v>
      </c>
      <c r="G435" t="s">
        <v>118</v>
      </c>
      <c r="H435" t="s">
        <v>488</v>
      </c>
      <c r="I435" t="s">
        <v>213</v>
      </c>
      <c r="J435" t="s">
        <v>214</v>
      </c>
      <c r="K435" t="s">
        <v>149</v>
      </c>
      <c r="L435" t="s">
        <v>215</v>
      </c>
      <c r="M435" t="s">
        <v>76</v>
      </c>
      <c r="N435" t="s">
        <v>216</v>
      </c>
      <c r="O435" s="57">
        <v>46246.493009259262</v>
      </c>
      <c r="P435" s="57">
        <v>46247.66611111111</v>
      </c>
      <c r="Q435">
        <v>69364128</v>
      </c>
      <c r="S435">
        <v>172607203854</v>
      </c>
      <c r="T435" t="s">
        <v>8061</v>
      </c>
      <c r="U435" t="s">
        <v>8062</v>
      </c>
      <c r="V435" t="s">
        <v>8063</v>
      </c>
      <c r="Z435">
        <v>116.833528370488</v>
      </c>
      <c r="AA435">
        <v>-8.5310770648748004</v>
      </c>
      <c r="AB435" t="s">
        <v>8064</v>
      </c>
      <c r="AC435" t="s">
        <v>237</v>
      </c>
      <c r="AL435" t="s">
        <v>218</v>
      </c>
      <c r="AM435" t="s">
        <v>8065</v>
      </c>
      <c r="AN435" t="s">
        <v>6</v>
      </c>
      <c r="AO435" s="57">
        <v>46364.496782407405</v>
      </c>
      <c r="AP435" s="57">
        <v>46247.333333333336</v>
      </c>
      <c r="AR435" t="s">
        <v>219</v>
      </c>
      <c r="AS435" t="s">
        <v>488</v>
      </c>
      <c r="AT435" t="s">
        <v>231</v>
      </c>
      <c r="AU435">
        <v>20260813</v>
      </c>
      <c r="AV435" t="s">
        <v>222</v>
      </c>
      <c r="AW435" t="s">
        <v>1012</v>
      </c>
      <c r="AX435" t="s">
        <v>223</v>
      </c>
      <c r="BA435" s="57">
        <v>46247.333333333336</v>
      </c>
      <c r="BB435" t="s">
        <v>8065</v>
      </c>
      <c r="BC435">
        <v>2026</v>
      </c>
      <c r="BD435">
        <v>8</v>
      </c>
      <c r="BE435">
        <v>13</v>
      </c>
      <c r="BF435" s="6">
        <f t="shared" si="18"/>
        <v>46247</v>
      </c>
      <c r="BG435">
        <f t="shared" si="19"/>
        <v>-0.33333333333575865</v>
      </c>
      <c r="BH435" t="str">
        <f t="shared" si="20"/>
        <v>COMPLY</v>
      </c>
      <c r="BI435" t="str">
        <f>VLOOKUP(H435,Sheet2!$A$1:$B$270,2,FALSE)</f>
        <v>SUMBAWA</v>
      </c>
    </row>
    <row r="436" spans="1:61">
      <c r="A436">
        <v>435</v>
      </c>
      <c r="B436">
        <v>1002516560</v>
      </c>
      <c r="C436">
        <v>3</v>
      </c>
      <c r="D436" t="s">
        <v>42</v>
      </c>
      <c r="E436">
        <v>5</v>
      </c>
      <c r="F436" t="s">
        <v>233</v>
      </c>
      <c r="G436" t="s">
        <v>101</v>
      </c>
      <c r="H436" t="s">
        <v>390</v>
      </c>
      <c r="I436" t="s">
        <v>213</v>
      </c>
      <c r="J436" t="s">
        <v>214</v>
      </c>
      <c r="K436" t="s">
        <v>149</v>
      </c>
      <c r="M436" t="s">
        <v>575</v>
      </c>
      <c r="N436" t="s">
        <v>216</v>
      </c>
      <c r="O436" s="57">
        <v>46243.641932870371</v>
      </c>
      <c r="P436" s="57">
        <v>46246.471145833333</v>
      </c>
      <c r="Q436">
        <v>69361935</v>
      </c>
      <c r="S436">
        <v>152317261855</v>
      </c>
      <c r="T436" t="s">
        <v>4949</v>
      </c>
      <c r="U436" t="s">
        <v>4950</v>
      </c>
      <c r="V436" t="s">
        <v>6389</v>
      </c>
      <c r="Z436">
        <v>112.7670104</v>
      </c>
      <c r="AA436">
        <v>-7.3999744999999999</v>
      </c>
      <c r="AB436" t="s">
        <v>4951</v>
      </c>
      <c r="AC436" t="s">
        <v>291</v>
      </c>
      <c r="AL436" t="s">
        <v>218</v>
      </c>
      <c r="AM436" t="s">
        <v>6390</v>
      </c>
      <c r="AN436" t="s">
        <v>6</v>
      </c>
      <c r="AO436" s="57">
        <v>46273.652592592596</v>
      </c>
      <c r="AP436" s="57">
        <v>46245.541666666664</v>
      </c>
      <c r="AQ436" t="s">
        <v>564</v>
      </c>
      <c r="AR436" t="s">
        <v>14</v>
      </c>
      <c r="AS436" t="s">
        <v>390</v>
      </c>
      <c r="AT436" t="s">
        <v>231</v>
      </c>
      <c r="AV436" t="s">
        <v>8066</v>
      </c>
      <c r="AW436" t="s">
        <v>561</v>
      </c>
      <c r="AX436" t="s">
        <v>223</v>
      </c>
      <c r="BA436" s="57">
        <v>46245.541666666664</v>
      </c>
      <c r="BB436" t="s">
        <v>6390</v>
      </c>
      <c r="BF436" s="6" t="e">
        <f t="shared" si="18"/>
        <v>#NUM!</v>
      </c>
      <c r="BG436" t="e">
        <f t="shared" si="19"/>
        <v>#NUM!</v>
      </c>
      <c r="BH436" t="e">
        <f t="shared" si="20"/>
        <v>#NUM!</v>
      </c>
      <c r="BI436" t="str">
        <f>VLOOKUP(H436,Sheet2!$A$1:$B$270,2,FALSE)</f>
        <v>SIDOARJO</v>
      </c>
    </row>
    <row r="437" spans="1:61">
      <c r="A437">
        <v>436</v>
      </c>
      <c r="B437">
        <v>1002518634</v>
      </c>
      <c r="C437">
        <v>3</v>
      </c>
      <c r="D437" t="s">
        <v>38</v>
      </c>
      <c r="E437">
        <v>5</v>
      </c>
      <c r="F437" t="s">
        <v>92</v>
      </c>
      <c r="G437" t="s">
        <v>95</v>
      </c>
      <c r="H437" t="s">
        <v>245</v>
      </c>
      <c r="I437" t="s">
        <v>213</v>
      </c>
      <c r="J437" t="s">
        <v>214</v>
      </c>
      <c r="K437" t="s">
        <v>149</v>
      </c>
      <c r="L437" t="s">
        <v>215</v>
      </c>
      <c r="M437" t="s">
        <v>76</v>
      </c>
      <c r="N437" t="s">
        <v>216</v>
      </c>
      <c r="O437" s="57">
        <v>46244.736770833333</v>
      </c>
      <c r="P437" s="57">
        <v>46246.235208333332</v>
      </c>
      <c r="Q437">
        <v>69362768</v>
      </c>
      <c r="S437">
        <v>152604231087</v>
      </c>
      <c r="T437" t="s">
        <v>6391</v>
      </c>
      <c r="U437" t="s">
        <v>6392</v>
      </c>
      <c r="V437" t="s">
        <v>6393</v>
      </c>
      <c r="Z437">
        <v>111.49917000000001</v>
      </c>
      <c r="AA437">
        <v>-7.8193979999999996</v>
      </c>
      <c r="AB437" t="s">
        <v>6394</v>
      </c>
      <c r="AC437" t="s">
        <v>237</v>
      </c>
      <c r="AL437" t="s">
        <v>218</v>
      </c>
      <c r="AM437" t="s">
        <v>6395</v>
      </c>
      <c r="AN437" t="s">
        <v>6</v>
      </c>
      <c r="AO437" s="57">
        <v>46303.746493055558</v>
      </c>
      <c r="AP437" s="57">
        <v>46245.625</v>
      </c>
      <c r="AR437" t="s">
        <v>219</v>
      </c>
      <c r="AS437" t="s">
        <v>245</v>
      </c>
      <c r="AT437" t="s">
        <v>231</v>
      </c>
      <c r="AU437">
        <v>20260812</v>
      </c>
      <c r="AV437" t="s">
        <v>222</v>
      </c>
      <c r="AW437" t="s">
        <v>1010</v>
      </c>
      <c r="AX437" t="s">
        <v>223</v>
      </c>
      <c r="BA437" s="57">
        <v>46245.625</v>
      </c>
      <c r="BB437" t="s">
        <v>6395</v>
      </c>
      <c r="BC437">
        <v>2026</v>
      </c>
      <c r="BD437">
        <v>8</v>
      </c>
      <c r="BE437">
        <v>12</v>
      </c>
      <c r="BF437" s="6">
        <f t="shared" si="18"/>
        <v>46246</v>
      </c>
      <c r="BG437">
        <f t="shared" si="19"/>
        <v>0.375</v>
      </c>
      <c r="BH437" t="str">
        <f t="shared" si="20"/>
        <v>COMPLY</v>
      </c>
      <c r="BI437" t="str">
        <f>VLOOKUP(H437,Sheet2!$A$1:$B$270,2,FALSE)</f>
        <v>PONOROGO</v>
      </c>
    </row>
    <row r="438" spans="1:61">
      <c r="A438">
        <v>437</v>
      </c>
      <c r="B438">
        <v>1002514207</v>
      </c>
      <c r="C438">
        <v>3</v>
      </c>
      <c r="D438" t="s">
        <v>59</v>
      </c>
      <c r="E438">
        <v>4</v>
      </c>
      <c r="F438" t="s">
        <v>224</v>
      </c>
      <c r="G438" t="s">
        <v>607</v>
      </c>
      <c r="H438" t="s">
        <v>913</v>
      </c>
      <c r="I438" t="s">
        <v>213</v>
      </c>
      <c r="J438" t="s">
        <v>214</v>
      </c>
      <c r="K438" t="s">
        <v>149</v>
      </c>
      <c r="L438" t="s">
        <v>215</v>
      </c>
      <c r="M438" t="s">
        <v>933</v>
      </c>
      <c r="N438" t="s">
        <v>216</v>
      </c>
      <c r="O438" s="57">
        <v>46241.451342592591</v>
      </c>
      <c r="P438" s="57">
        <v>46245.456516203703</v>
      </c>
      <c r="Q438">
        <v>69360609</v>
      </c>
      <c r="S438">
        <v>143385101853</v>
      </c>
      <c r="T438" t="s">
        <v>4952</v>
      </c>
      <c r="U438" t="s">
        <v>2762</v>
      </c>
      <c r="V438" t="s">
        <v>4953</v>
      </c>
      <c r="Z438">
        <v>109.353478</v>
      </c>
      <c r="AA438">
        <v>-7.6089570000000002</v>
      </c>
      <c r="AB438" t="s">
        <v>4954</v>
      </c>
      <c r="AC438" t="s">
        <v>237</v>
      </c>
      <c r="AL438" t="s">
        <v>218</v>
      </c>
      <c r="AM438" t="s">
        <v>4955</v>
      </c>
      <c r="AN438" t="s">
        <v>6</v>
      </c>
      <c r="AO438" s="57">
        <v>46211.455092592594</v>
      </c>
      <c r="AP438" s="57">
        <v>46244.541666666664</v>
      </c>
      <c r="AQ438" t="s">
        <v>248</v>
      </c>
      <c r="AR438" t="s">
        <v>12</v>
      </c>
      <c r="AS438" t="s">
        <v>913</v>
      </c>
      <c r="AT438" t="s">
        <v>231</v>
      </c>
      <c r="AV438" t="s">
        <v>917</v>
      </c>
      <c r="AW438" t="s">
        <v>1023</v>
      </c>
      <c r="AX438" t="s">
        <v>223</v>
      </c>
      <c r="BA438" s="57">
        <v>46244.541666666664</v>
      </c>
      <c r="BB438" t="s">
        <v>4955</v>
      </c>
      <c r="BF438" s="6" t="e">
        <f t="shared" si="18"/>
        <v>#NUM!</v>
      </c>
      <c r="BG438" t="e">
        <f t="shared" si="19"/>
        <v>#NUM!</v>
      </c>
      <c r="BH438" t="e">
        <f t="shared" si="20"/>
        <v>#NUM!</v>
      </c>
      <c r="BI438" t="e">
        <f>VLOOKUP(H438,Sheet2!$A$1:$B$270,2,FALSE)</f>
        <v>#N/A</v>
      </c>
    </row>
    <row r="439" spans="1:61">
      <c r="A439">
        <v>438</v>
      </c>
      <c r="B439">
        <v>1002514542</v>
      </c>
      <c r="C439">
        <v>3</v>
      </c>
      <c r="D439" t="s">
        <v>59</v>
      </c>
      <c r="E439">
        <v>4</v>
      </c>
      <c r="F439" t="s">
        <v>243</v>
      </c>
      <c r="G439" t="s">
        <v>243</v>
      </c>
      <c r="H439" t="s">
        <v>294</v>
      </c>
      <c r="I439" t="s">
        <v>213</v>
      </c>
      <c r="J439" t="s">
        <v>214</v>
      </c>
      <c r="K439" t="s">
        <v>149</v>
      </c>
      <c r="L439" t="s">
        <v>215</v>
      </c>
      <c r="M439" t="s">
        <v>933</v>
      </c>
      <c r="N439" t="s">
        <v>216</v>
      </c>
      <c r="O439" s="57">
        <v>46241.549259259256</v>
      </c>
      <c r="P439" s="57">
        <v>46246.653136574074</v>
      </c>
      <c r="Q439">
        <v>69360756</v>
      </c>
      <c r="S439">
        <v>146137149222</v>
      </c>
      <c r="T439" t="s">
        <v>4965</v>
      </c>
      <c r="U439" t="s">
        <v>4966</v>
      </c>
      <c r="V439" t="s">
        <v>4967</v>
      </c>
      <c r="Z439">
        <v>110.31293890000001</v>
      </c>
      <c r="AA439">
        <v>-7.3706312</v>
      </c>
      <c r="AB439" t="s">
        <v>4968</v>
      </c>
      <c r="AC439" t="s">
        <v>237</v>
      </c>
      <c r="AL439" t="s">
        <v>218</v>
      </c>
      <c r="AM439" t="s">
        <v>4969</v>
      </c>
      <c r="AN439" t="s">
        <v>6</v>
      </c>
      <c r="AO439" s="57">
        <v>46211.559479166666</v>
      </c>
      <c r="AP439" s="57">
        <v>46245.541666666664</v>
      </c>
      <c r="AQ439" t="s">
        <v>248</v>
      </c>
      <c r="AR439" t="s">
        <v>12</v>
      </c>
      <c r="AS439" t="s">
        <v>294</v>
      </c>
      <c r="AT439" t="s">
        <v>231</v>
      </c>
      <c r="AV439" t="s">
        <v>917</v>
      </c>
      <c r="AW439" t="s">
        <v>1027</v>
      </c>
      <c r="AX439" t="s">
        <v>223</v>
      </c>
      <c r="BA439" s="57">
        <v>46245.541666666664</v>
      </c>
      <c r="BB439" t="s">
        <v>4969</v>
      </c>
      <c r="BF439" s="6" t="e">
        <f t="shared" si="18"/>
        <v>#NUM!</v>
      </c>
      <c r="BG439" t="e">
        <f t="shared" si="19"/>
        <v>#NUM!</v>
      </c>
      <c r="BH439" t="e">
        <f t="shared" si="20"/>
        <v>#NUM!</v>
      </c>
      <c r="BI439" t="e">
        <f>VLOOKUP(H439,Sheet2!$A$1:$B$270,2,FALSE)</f>
        <v>#N/A</v>
      </c>
    </row>
    <row r="440" spans="1:61">
      <c r="A440">
        <v>439</v>
      </c>
      <c r="B440">
        <v>1002514658</v>
      </c>
      <c r="C440">
        <v>3</v>
      </c>
      <c r="D440" t="s">
        <v>55</v>
      </c>
      <c r="E440">
        <v>5</v>
      </c>
      <c r="F440" t="s">
        <v>313</v>
      </c>
      <c r="G440" t="s">
        <v>124</v>
      </c>
      <c r="H440" t="s">
        <v>336</v>
      </c>
      <c r="I440" t="s">
        <v>213</v>
      </c>
      <c r="J440" t="s">
        <v>214</v>
      </c>
      <c r="K440" t="s">
        <v>149</v>
      </c>
      <c r="M440" t="s">
        <v>76</v>
      </c>
      <c r="N440" t="s">
        <v>216</v>
      </c>
      <c r="O440" s="57">
        <v>46241.573819444442</v>
      </c>
      <c r="P440" s="57">
        <v>46242.543981481482</v>
      </c>
      <c r="Q440">
        <v>69360807</v>
      </c>
      <c r="S440">
        <v>152306253188</v>
      </c>
      <c r="T440" t="s">
        <v>4960</v>
      </c>
      <c r="U440" t="s">
        <v>4961</v>
      </c>
      <c r="V440" t="s">
        <v>4962</v>
      </c>
      <c r="Z440">
        <v>112.715985</v>
      </c>
      <c r="AA440">
        <v>-7.3274815999999996</v>
      </c>
      <c r="AB440" t="s">
        <v>4963</v>
      </c>
      <c r="AC440" t="s">
        <v>226</v>
      </c>
      <c r="AL440" t="s">
        <v>218</v>
      </c>
      <c r="AM440" t="s">
        <v>4964</v>
      </c>
      <c r="AN440" t="s">
        <v>6</v>
      </c>
      <c r="AO440" s="57">
        <v>46211.579745370371</v>
      </c>
      <c r="AP440" s="57">
        <v>46245.625</v>
      </c>
      <c r="AR440" t="s">
        <v>219</v>
      </c>
      <c r="AS440" t="s">
        <v>336</v>
      </c>
      <c r="AT440" t="s">
        <v>231</v>
      </c>
      <c r="AU440">
        <v>20260808</v>
      </c>
      <c r="AV440" t="s">
        <v>222</v>
      </c>
      <c r="AW440" t="s">
        <v>562</v>
      </c>
      <c r="AX440" t="s">
        <v>223</v>
      </c>
      <c r="BA440" s="57">
        <v>46245.625</v>
      </c>
      <c r="BB440" t="s">
        <v>4964</v>
      </c>
      <c r="BC440">
        <v>2026</v>
      </c>
      <c r="BD440">
        <v>8</v>
      </c>
      <c r="BE440">
        <v>8</v>
      </c>
      <c r="BF440" s="6">
        <f t="shared" si="18"/>
        <v>46242</v>
      </c>
      <c r="BG440">
        <f t="shared" si="19"/>
        <v>-3.625</v>
      </c>
      <c r="BH440" t="str">
        <f t="shared" si="20"/>
        <v>COMPLY</v>
      </c>
      <c r="BI440" t="str">
        <f>VLOOKUP(H440,Sheet2!$A$1:$B$270,2,FALSE)</f>
        <v>SURABAYA SELATAN</v>
      </c>
    </row>
    <row r="441" spans="1:61">
      <c r="A441">
        <v>440</v>
      </c>
      <c r="B441">
        <v>1002525259</v>
      </c>
      <c r="C441">
        <v>3</v>
      </c>
      <c r="D441" t="s">
        <v>42</v>
      </c>
      <c r="E441">
        <v>5</v>
      </c>
      <c r="F441" t="s">
        <v>233</v>
      </c>
      <c r="G441" t="s">
        <v>105</v>
      </c>
      <c r="H441" t="s">
        <v>299</v>
      </c>
      <c r="I441" t="s">
        <v>213</v>
      </c>
      <c r="J441" t="s">
        <v>214</v>
      </c>
      <c r="K441" t="s">
        <v>149</v>
      </c>
      <c r="M441" t="s">
        <v>76</v>
      </c>
      <c r="N441" t="s">
        <v>216</v>
      </c>
      <c r="O441" s="57">
        <v>46247.809328703705</v>
      </c>
      <c r="P441" s="57">
        <v>46247.884733796294</v>
      </c>
      <c r="Q441">
        <v>69363026</v>
      </c>
      <c r="S441">
        <v>152313205123</v>
      </c>
      <c r="T441" t="s">
        <v>7905</v>
      </c>
      <c r="U441" t="s">
        <v>7906</v>
      </c>
      <c r="V441" t="s">
        <v>8966</v>
      </c>
      <c r="Z441">
        <v>112.401445460516</v>
      </c>
      <c r="AA441">
        <v>-7.4000611503815197</v>
      </c>
      <c r="AB441" t="s">
        <v>7908</v>
      </c>
      <c r="AC441" t="s">
        <v>230</v>
      </c>
      <c r="AL441" t="s">
        <v>218</v>
      </c>
      <c r="AM441" t="s">
        <v>8967</v>
      </c>
      <c r="AN441" t="s">
        <v>6</v>
      </c>
      <c r="AO441" t="s">
        <v>8968</v>
      </c>
      <c r="AR441" t="s">
        <v>219</v>
      </c>
      <c r="AS441" t="s">
        <v>299</v>
      </c>
      <c r="AT441" t="s">
        <v>231</v>
      </c>
      <c r="AU441">
        <v>20260813</v>
      </c>
      <c r="AV441" t="s">
        <v>222</v>
      </c>
      <c r="AW441" t="s">
        <v>560</v>
      </c>
      <c r="AX441" t="s">
        <v>223</v>
      </c>
      <c r="BA441" s="57">
        <v>46247.291666666664</v>
      </c>
      <c r="BB441" t="s">
        <v>8967</v>
      </c>
      <c r="BC441">
        <v>2026</v>
      </c>
      <c r="BD441">
        <v>8</v>
      </c>
      <c r="BE441">
        <v>13</v>
      </c>
      <c r="BF441" s="6">
        <f t="shared" si="18"/>
        <v>46247</v>
      </c>
      <c r="BG441">
        <f t="shared" si="19"/>
        <v>-0.29166666666424135</v>
      </c>
      <c r="BH441" t="str">
        <f t="shared" si="20"/>
        <v>COMPLY</v>
      </c>
      <c r="BI441" t="str">
        <f>VLOOKUP(H441,Sheet2!$A$1:$B$270,2,FALSE)</f>
        <v>MOJOKERTO</v>
      </c>
    </row>
    <row r="442" spans="1:61">
      <c r="A442">
        <v>441</v>
      </c>
      <c r="B442">
        <v>1002529711</v>
      </c>
      <c r="C442">
        <v>3</v>
      </c>
      <c r="D442" t="s">
        <v>51</v>
      </c>
      <c r="E442">
        <v>4</v>
      </c>
      <c r="F442" t="s">
        <v>273</v>
      </c>
      <c r="G442" t="s">
        <v>273</v>
      </c>
      <c r="H442" t="s">
        <v>939</v>
      </c>
      <c r="I442" t="s">
        <v>213</v>
      </c>
      <c r="J442" t="s">
        <v>214</v>
      </c>
      <c r="K442" t="s">
        <v>149</v>
      </c>
      <c r="L442" t="s">
        <v>215</v>
      </c>
      <c r="M442" t="s">
        <v>76</v>
      </c>
      <c r="N442" t="s">
        <v>216</v>
      </c>
      <c r="O442" s="57">
        <v>46250.582604166666</v>
      </c>
      <c r="P442" s="57">
        <v>46252.349918981483</v>
      </c>
      <c r="Q442">
        <v>69367565</v>
      </c>
      <c r="S442">
        <v>141456115421</v>
      </c>
      <c r="T442" t="s">
        <v>10561</v>
      </c>
      <c r="U442" t="s">
        <v>10562</v>
      </c>
      <c r="V442" t="s">
        <v>10563</v>
      </c>
      <c r="Z442">
        <v>110.61047600000001</v>
      </c>
      <c r="AA442">
        <v>-6.9136769999999999</v>
      </c>
      <c r="AB442" t="s">
        <v>10564</v>
      </c>
      <c r="AC442" t="s">
        <v>237</v>
      </c>
      <c r="AL442" t="s">
        <v>218</v>
      </c>
      <c r="AM442" t="s">
        <v>9844</v>
      </c>
      <c r="AN442" t="s">
        <v>6</v>
      </c>
      <c r="AO442" t="s">
        <v>10565</v>
      </c>
      <c r="AP442" s="57">
        <v>46251.541666666664</v>
      </c>
      <c r="AR442" t="s">
        <v>219</v>
      </c>
      <c r="AS442" t="s">
        <v>939</v>
      </c>
      <c r="AT442" t="s">
        <v>231</v>
      </c>
      <c r="AU442">
        <v>20260818</v>
      </c>
      <c r="AV442" t="s">
        <v>222</v>
      </c>
      <c r="AW442" t="s">
        <v>5106</v>
      </c>
      <c r="AX442" t="s">
        <v>223</v>
      </c>
      <c r="BA442" s="57">
        <v>46251.541666666664</v>
      </c>
      <c r="BB442" t="s">
        <v>9844</v>
      </c>
      <c r="BC442">
        <v>2026</v>
      </c>
      <c r="BD442">
        <v>8</v>
      </c>
      <c r="BE442">
        <v>18</v>
      </c>
      <c r="BF442" s="6">
        <f t="shared" si="18"/>
        <v>46252</v>
      </c>
      <c r="BG442">
        <f t="shared" si="19"/>
        <v>0.45833333333575865</v>
      </c>
      <c r="BH442" t="str">
        <f t="shared" si="20"/>
        <v>COMPLY</v>
      </c>
      <c r="BI442" t="e">
        <f>VLOOKUP(H442,Sheet2!$A$1:$B$270,2,FALSE)</f>
        <v>#N/A</v>
      </c>
    </row>
    <row r="443" spans="1:61">
      <c r="A443">
        <v>442</v>
      </c>
      <c r="B443">
        <v>1002513149</v>
      </c>
      <c r="C443">
        <v>3</v>
      </c>
      <c r="D443" t="s">
        <v>42</v>
      </c>
      <c r="E443">
        <v>5</v>
      </c>
      <c r="F443" t="s">
        <v>102</v>
      </c>
      <c r="G443" t="s">
        <v>108</v>
      </c>
      <c r="H443" t="s">
        <v>341</v>
      </c>
      <c r="I443" t="s">
        <v>213</v>
      </c>
      <c r="J443" t="s">
        <v>214</v>
      </c>
      <c r="K443" t="s">
        <v>149</v>
      </c>
      <c r="L443" t="s">
        <v>215</v>
      </c>
      <c r="M443" t="s">
        <v>76</v>
      </c>
      <c r="N443" t="s">
        <v>216</v>
      </c>
      <c r="O443" s="57">
        <v>46240.686759259261</v>
      </c>
      <c r="P443" s="57">
        <v>46240.824606481481</v>
      </c>
      <c r="Q443">
        <v>69360247</v>
      </c>
      <c r="S443">
        <v>152527209090</v>
      </c>
      <c r="T443" t="s">
        <v>2167</v>
      </c>
      <c r="U443" t="s">
        <v>2168</v>
      </c>
      <c r="V443" t="s">
        <v>2169</v>
      </c>
      <c r="Z443">
        <v>114.217851</v>
      </c>
      <c r="AA443">
        <v>-7.7495770000000004</v>
      </c>
      <c r="AB443" t="s">
        <v>2170</v>
      </c>
      <c r="AC443" t="s">
        <v>237</v>
      </c>
      <c r="AL443" t="s">
        <v>218</v>
      </c>
      <c r="AM443" t="s">
        <v>2171</v>
      </c>
      <c r="AN443" t="s">
        <v>6</v>
      </c>
      <c r="AO443" s="57">
        <v>46181.695405092592</v>
      </c>
      <c r="AP443" s="57">
        <v>46241.541666666664</v>
      </c>
      <c r="AR443" t="s">
        <v>219</v>
      </c>
      <c r="AS443" t="s">
        <v>341</v>
      </c>
      <c r="AT443" t="s">
        <v>231</v>
      </c>
      <c r="AU443">
        <v>20260806</v>
      </c>
      <c r="AV443" t="s">
        <v>222</v>
      </c>
      <c r="AW443" t="s">
        <v>1010</v>
      </c>
      <c r="AX443" t="s">
        <v>223</v>
      </c>
      <c r="BA443" s="57">
        <v>46241.541666666664</v>
      </c>
      <c r="BB443" t="s">
        <v>2171</v>
      </c>
      <c r="BC443">
        <v>2026</v>
      </c>
      <c r="BD443">
        <v>8</v>
      </c>
      <c r="BE443">
        <v>6</v>
      </c>
      <c r="BF443" s="6">
        <f t="shared" si="18"/>
        <v>46240</v>
      </c>
      <c r="BG443">
        <f t="shared" si="19"/>
        <v>-1.5416666666642413</v>
      </c>
      <c r="BH443" t="str">
        <f t="shared" si="20"/>
        <v>COMPLY</v>
      </c>
      <c r="BI443" t="str">
        <f>VLOOKUP(H443,Sheet2!$A$1:$B$270,2,FALSE)</f>
        <v>BANYUWANGI</v>
      </c>
    </row>
    <row r="444" spans="1:61">
      <c r="A444">
        <v>443</v>
      </c>
      <c r="B444">
        <v>1002524158</v>
      </c>
      <c r="C444">
        <v>3</v>
      </c>
      <c r="D444" t="s">
        <v>55</v>
      </c>
      <c r="E444">
        <v>5</v>
      </c>
      <c r="F444" t="s">
        <v>313</v>
      </c>
      <c r="G444" t="s">
        <v>126</v>
      </c>
      <c r="H444" t="s">
        <v>382</v>
      </c>
      <c r="I444" t="s">
        <v>9791</v>
      </c>
      <c r="J444" t="s">
        <v>214</v>
      </c>
      <c r="K444" t="s">
        <v>149</v>
      </c>
      <c r="M444" t="s">
        <v>76</v>
      </c>
      <c r="N444" t="s">
        <v>9792</v>
      </c>
      <c r="O444" s="57">
        <v>46247.541168981479</v>
      </c>
      <c r="P444" s="57">
        <v>46249.784467592595</v>
      </c>
      <c r="Q444">
        <v>69247126</v>
      </c>
      <c r="S444">
        <v>152303243846</v>
      </c>
      <c r="T444" t="s">
        <v>10566</v>
      </c>
      <c r="U444" t="s">
        <v>10567</v>
      </c>
      <c r="V444" t="s">
        <v>10568</v>
      </c>
      <c r="Z444">
        <v>112.799170136496</v>
      </c>
      <c r="AA444">
        <v>-7.2901793041031997</v>
      </c>
      <c r="AB444" t="s">
        <v>10569</v>
      </c>
      <c r="AC444" t="s">
        <v>226</v>
      </c>
      <c r="AL444" t="s">
        <v>218</v>
      </c>
      <c r="AM444" t="s">
        <v>10569</v>
      </c>
      <c r="AN444" t="s">
        <v>6</v>
      </c>
      <c r="AO444" t="s">
        <v>8950</v>
      </c>
      <c r="AQ444" t="s">
        <v>248</v>
      </c>
      <c r="AR444" t="s">
        <v>219</v>
      </c>
      <c r="AS444" t="s">
        <v>382</v>
      </c>
      <c r="AT444" t="s">
        <v>231</v>
      </c>
      <c r="AU444">
        <v>20260815</v>
      </c>
      <c r="AV444" t="s">
        <v>222</v>
      </c>
      <c r="AW444" t="s">
        <v>10570</v>
      </c>
      <c r="AX444" t="s">
        <v>223</v>
      </c>
      <c r="BA444" s="57">
        <v>46247.5625</v>
      </c>
      <c r="BB444" t="s">
        <v>10569</v>
      </c>
      <c r="BC444">
        <v>2026</v>
      </c>
      <c r="BD444">
        <v>8</v>
      </c>
      <c r="BE444">
        <v>15</v>
      </c>
      <c r="BF444" s="6">
        <f t="shared" si="18"/>
        <v>46249</v>
      </c>
      <c r="BG444">
        <f t="shared" si="19"/>
        <v>1.4375</v>
      </c>
      <c r="BH444" t="str">
        <f t="shared" si="20"/>
        <v>NOT COMPLY</v>
      </c>
      <c r="BI444" t="str">
        <f>VLOOKUP(H444,Sheet2!$A$1:$B$270,2,FALSE)</f>
        <v>SURABAYA SELATAN</v>
      </c>
    </row>
    <row r="445" spans="1:61">
      <c r="A445">
        <v>444</v>
      </c>
      <c r="B445">
        <v>1002505776</v>
      </c>
      <c r="C445">
        <v>3</v>
      </c>
      <c r="D445" t="s">
        <v>45</v>
      </c>
      <c r="E445">
        <v>5</v>
      </c>
      <c r="F445" t="s">
        <v>211</v>
      </c>
      <c r="G445" t="s">
        <v>112</v>
      </c>
      <c r="H445" t="s">
        <v>267</v>
      </c>
      <c r="I445" t="s">
        <v>213</v>
      </c>
      <c r="J445" t="s">
        <v>214</v>
      </c>
      <c r="K445" t="s">
        <v>149</v>
      </c>
      <c r="L445" t="s">
        <v>215</v>
      </c>
      <c r="M445" t="s">
        <v>76</v>
      </c>
      <c r="N445" t="s">
        <v>216</v>
      </c>
      <c r="O445" s="57">
        <v>46237.440925925926</v>
      </c>
      <c r="P445" s="57">
        <v>46239.852662037039</v>
      </c>
      <c r="Q445">
        <v>69357321</v>
      </c>
      <c r="S445">
        <v>172601796755</v>
      </c>
      <c r="T445" t="s">
        <v>2177</v>
      </c>
      <c r="U445" t="s">
        <v>2178</v>
      </c>
      <c r="V445" t="s">
        <v>2179</v>
      </c>
      <c r="Z445">
        <v>116.10826940630299</v>
      </c>
      <c r="AA445">
        <v>-8.5977861843256207</v>
      </c>
      <c r="AB445" t="s">
        <v>2180</v>
      </c>
      <c r="AC445" t="s">
        <v>217</v>
      </c>
      <c r="AL445" t="s">
        <v>218</v>
      </c>
      <c r="AM445" t="s">
        <v>2181</v>
      </c>
      <c r="AN445" t="s">
        <v>6</v>
      </c>
      <c r="AO445" s="57">
        <v>46089.444699074076</v>
      </c>
      <c r="AP445" s="57">
        <v>46239.541666666664</v>
      </c>
      <c r="AR445" t="s">
        <v>219</v>
      </c>
      <c r="AS445" t="s">
        <v>267</v>
      </c>
      <c r="AT445" t="s">
        <v>231</v>
      </c>
      <c r="AU445">
        <v>20260805</v>
      </c>
      <c r="AV445" t="s">
        <v>222</v>
      </c>
      <c r="AW445" t="s">
        <v>1012</v>
      </c>
      <c r="AX445" t="s">
        <v>223</v>
      </c>
      <c r="BA445" s="57">
        <v>46239.541666666664</v>
      </c>
      <c r="BB445" t="s">
        <v>2181</v>
      </c>
      <c r="BC445">
        <v>2026</v>
      </c>
      <c r="BD445">
        <v>8</v>
      </c>
      <c r="BE445">
        <v>5</v>
      </c>
      <c r="BF445" s="6">
        <f t="shared" si="18"/>
        <v>46239</v>
      </c>
      <c r="BG445">
        <f t="shared" si="19"/>
        <v>-0.54166666666424135</v>
      </c>
      <c r="BH445" t="str">
        <f t="shared" si="20"/>
        <v>COMPLY</v>
      </c>
      <c r="BI445" t="str">
        <f>VLOOKUP(H445,Sheet2!$A$1:$B$270,2,FALSE)</f>
        <v>MATARAM</v>
      </c>
    </row>
    <row r="446" spans="1:61">
      <c r="A446">
        <v>445</v>
      </c>
      <c r="B446">
        <v>1002526699</v>
      </c>
      <c r="C446">
        <v>3</v>
      </c>
      <c r="D446" t="s">
        <v>45</v>
      </c>
      <c r="E446">
        <v>5</v>
      </c>
      <c r="F446" t="s">
        <v>113</v>
      </c>
      <c r="G446" t="s">
        <v>109</v>
      </c>
      <c r="H446" t="s">
        <v>423</v>
      </c>
      <c r="I446" t="s">
        <v>213</v>
      </c>
      <c r="J446" t="s">
        <v>214</v>
      </c>
      <c r="K446" t="s">
        <v>149</v>
      </c>
      <c r="L446" t="s">
        <v>215</v>
      </c>
      <c r="M446" t="s">
        <v>76</v>
      </c>
      <c r="N446" t="s">
        <v>216</v>
      </c>
      <c r="O446" s="57">
        <v>46248.615925925929</v>
      </c>
      <c r="P446" s="57">
        <v>46249.445138888892</v>
      </c>
      <c r="Q446">
        <v>69366172</v>
      </c>
      <c r="S446">
        <v>172518796986</v>
      </c>
      <c r="T446" t="s">
        <v>10571</v>
      </c>
      <c r="U446" t="s">
        <v>10572</v>
      </c>
      <c r="V446" t="s">
        <v>10573</v>
      </c>
      <c r="Z446">
        <v>124.509034800599</v>
      </c>
      <c r="AA446">
        <v>-9.1827841681567399</v>
      </c>
      <c r="AB446" t="s">
        <v>10574</v>
      </c>
      <c r="AC446" t="s">
        <v>237</v>
      </c>
      <c r="AL446" t="s">
        <v>218</v>
      </c>
      <c r="AM446" t="s">
        <v>10575</v>
      </c>
      <c r="AN446" t="s">
        <v>6</v>
      </c>
      <c r="AO446" t="s">
        <v>10576</v>
      </c>
      <c r="AP446" s="57">
        <v>46249.541666666664</v>
      </c>
      <c r="AR446" t="s">
        <v>219</v>
      </c>
      <c r="AS446" t="s">
        <v>423</v>
      </c>
      <c r="AT446" t="s">
        <v>221</v>
      </c>
      <c r="AU446">
        <v>20260815</v>
      </c>
      <c r="AV446" t="s">
        <v>222</v>
      </c>
      <c r="AW446" t="s">
        <v>10577</v>
      </c>
      <c r="AX446" t="s">
        <v>223</v>
      </c>
      <c r="BA446" s="57">
        <v>46249.541666666664</v>
      </c>
      <c r="BB446" t="s">
        <v>10575</v>
      </c>
      <c r="BC446">
        <v>2026</v>
      </c>
      <c r="BD446">
        <v>8</v>
      </c>
      <c r="BE446">
        <v>15</v>
      </c>
      <c r="BF446" s="6">
        <f t="shared" si="18"/>
        <v>46249</v>
      </c>
      <c r="BG446">
        <f t="shared" si="19"/>
        <v>-0.54166666666424135</v>
      </c>
      <c r="BH446" t="str">
        <f t="shared" si="20"/>
        <v>COMPLY</v>
      </c>
      <c r="BI446" t="str">
        <f>VLOOKUP(H446,Sheet2!$A$1:$B$270,2,FALSE)</f>
        <v>ATAMBUA</v>
      </c>
    </row>
    <row r="447" spans="1:61">
      <c r="A447">
        <v>446</v>
      </c>
      <c r="B447">
        <v>1002521525</v>
      </c>
      <c r="C447">
        <v>3</v>
      </c>
      <c r="D447" t="s">
        <v>59</v>
      </c>
      <c r="E447">
        <v>4</v>
      </c>
      <c r="F447" t="s">
        <v>567</v>
      </c>
      <c r="G447" t="s">
        <v>609</v>
      </c>
      <c r="H447" t="s">
        <v>611</v>
      </c>
      <c r="I447" t="s">
        <v>213</v>
      </c>
      <c r="J447" t="s">
        <v>214</v>
      </c>
      <c r="K447" t="s">
        <v>149</v>
      </c>
      <c r="M447" t="s">
        <v>76</v>
      </c>
      <c r="N447" t="s">
        <v>216</v>
      </c>
      <c r="O447" s="57">
        <v>46246.426006944443</v>
      </c>
      <c r="P447" s="57">
        <v>46248.577962962961</v>
      </c>
      <c r="Q447">
        <v>69363953</v>
      </c>
      <c r="S447">
        <v>141114227016</v>
      </c>
      <c r="T447" t="s">
        <v>8067</v>
      </c>
      <c r="U447" t="s">
        <v>8068</v>
      </c>
      <c r="V447" t="s">
        <v>10578</v>
      </c>
      <c r="Z447">
        <v>110.3367164</v>
      </c>
      <c r="AA447">
        <v>-7.8059580999999998</v>
      </c>
      <c r="AB447" t="s">
        <v>8069</v>
      </c>
      <c r="AC447" t="s">
        <v>291</v>
      </c>
      <c r="AL447" t="s">
        <v>218</v>
      </c>
      <c r="AM447" t="s">
        <v>10579</v>
      </c>
      <c r="AN447" t="s">
        <v>6</v>
      </c>
      <c r="AO447" s="57">
        <v>46364.444363425922</v>
      </c>
      <c r="AP447" s="57">
        <v>46249.333333333336</v>
      </c>
      <c r="AR447" t="s">
        <v>219</v>
      </c>
      <c r="AS447" t="s">
        <v>611</v>
      </c>
      <c r="AT447" t="s">
        <v>231</v>
      </c>
      <c r="AU447">
        <v>20260814</v>
      </c>
      <c r="AV447" t="s">
        <v>222</v>
      </c>
      <c r="AW447" t="s">
        <v>561</v>
      </c>
      <c r="AX447" t="s">
        <v>223</v>
      </c>
      <c r="BA447" s="57">
        <v>46249.333333333336</v>
      </c>
      <c r="BB447" t="s">
        <v>10579</v>
      </c>
      <c r="BC447">
        <v>2026</v>
      </c>
      <c r="BD447">
        <v>8</v>
      </c>
      <c r="BE447">
        <v>14</v>
      </c>
      <c r="BF447" s="6">
        <f t="shared" si="18"/>
        <v>46248</v>
      </c>
      <c r="BG447">
        <f t="shared" si="19"/>
        <v>-1.3333333333357587</v>
      </c>
      <c r="BH447" t="str">
        <f t="shared" si="20"/>
        <v>COMPLY</v>
      </c>
      <c r="BI447" t="e">
        <f>VLOOKUP(H447,Sheet2!$A$1:$B$270,2,FALSE)</f>
        <v>#N/A</v>
      </c>
    </row>
    <row r="448" spans="1:61">
      <c r="A448">
        <v>447</v>
      </c>
      <c r="B448">
        <v>1002527156</v>
      </c>
      <c r="C448">
        <v>3</v>
      </c>
      <c r="D448" t="s">
        <v>42</v>
      </c>
      <c r="E448">
        <v>5</v>
      </c>
      <c r="F448" t="s">
        <v>102</v>
      </c>
      <c r="G448" t="s">
        <v>108</v>
      </c>
      <c r="H448" t="s">
        <v>393</v>
      </c>
      <c r="I448" t="s">
        <v>213</v>
      </c>
      <c r="J448" t="s">
        <v>214</v>
      </c>
      <c r="K448" t="s">
        <v>149</v>
      </c>
      <c r="L448" t="s">
        <v>215</v>
      </c>
      <c r="M448" t="s">
        <v>76</v>
      </c>
      <c r="N448" t="s">
        <v>216</v>
      </c>
      <c r="O448" s="57">
        <v>46248.684699074074</v>
      </c>
      <c r="P448" s="57">
        <v>46248.823078703703</v>
      </c>
      <c r="Q448">
        <v>69366303</v>
      </c>
      <c r="S448">
        <v>152506219086</v>
      </c>
      <c r="T448" t="s">
        <v>10580</v>
      </c>
      <c r="U448" t="s">
        <v>10581</v>
      </c>
      <c r="V448" t="s">
        <v>10582</v>
      </c>
      <c r="Z448">
        <v>113.933761</v>
      </c>
      <c r="AA448">
        <v>-7.6988960000000004</v>
      </c>
      <c r="AB448" t="s">
        <v>10583</v>
      </c>
      <c r="AC448" t="s">
        <v>237</v>
      </c>
      <c r="AL448" t="s">
        <v>218</v>
      </c>
      <c r="AM448" t="s">
        <v>10584</v>
      </c>
      <c r="AN448" t="s">
        <v>6</v>
      </c>
      <c r="AO448" t="s">
        <v>10002</v>
      </c>
      <c r="AP448" s="57">
        <v>46249.541666666664</v>
      </c>
      <c r="AR448" t="s">
        <v>219</v>
      </c>
      <c r="AS448" t="s">
        <v>393</v>
      </c>
      <c r="AT448" t="s">
        <v>231</v>
      </c>
      <c r="AU448">
        <v>20260814</v>
      </c>
      <c r="AV448" t="s">
        <v>222</v>
      </c>
      <c r="AW448" t="s">
        <v>10585</v>
      </c>
      <c r="AX448" t="s">
        <v>223</v>
      </c>
      <c r="BA448" s="57">
        <v>46249.541666666664</v>
      </c>
      <c r="BB448" t="s">
        <v>10584</v>
      </c>
      <c r="BC448">
        <v>2026</v>
      </c>
      <c r="BD448">
        <v>8</v>
      </c>
      <c r="BE448">
        <v>14</v>
      </c>
      <c r="BF448" s="6">
        <f t="shared" si="18"/>
        <v>46248</v>
      </c>
      <c r="BG448">
        <f t="shared" si="19"/>
        <v>-1.5416666666642413</v>
      </c>
      <c r="BH448" t="str">
        <f t="shared" si="20"/>
        <v>COMPLY</v>
      </c>
      <c r="BI448" t="str">
        <f>VLOOKUP(H448,Sheet2!$A$1:$B$270,2,FALSE)</f>
        <v>BANYUWANGI</v>
      </c>
    </row>
    <row r="449" spans="1:61">
      <c r="A449">
        <v>448</v>
      </c>
      <c r="B449">
        <v>1002516284</v>
      </c>
      <c r="C449">
        <v>3</v>
      </c>
      <c r="D449" t="s">
        <v>55</v>
      </c>
      <c r="E449">
        <v>5</v>
      </c>
      <c r="F449" t="s">
        <v>228</v>
      </c>
      <c r="G449" t="s">
        <v>121</v>
      </c>
      <c r="H449" t="s">
        <v>454</v>
      </c>
      <c r="I449" t="s">
        <v>213</v>
      </c>
      <c r="J449" t="s">
        <v>214</v>
      </c>
      <c r="K449" t="s">
        <v>149</v>
      </c>
      <c r="M449" t="s">
        <v>575</v>
      </c>
      <c r="N449" t="s">
        <v>216</v>
      </c>
      <c r="O449" s="57">
        <v>46243.360891203702</v>
      </c>
      <c r="P449" s="57">
        <v>46246.481203703705</v>
      </c>
      <c r="Q449">
        <v>69361695</v>
      </c>
      <c r="S449">
        <v>152436202063</v>
      </c>
      <c r="T449" t="s">
        <v>4975</v>
      </c>
      <c r="U449" t="s">
        <v>4976</v>
      </c>
      <c r="V449" t="s">
        <v>4977</v>
      </c>
      <c r="Z449">
        <v>112.72248449999999</v>
      </c>
      <c r="AA449">
        <v>-7.1712109000000002</v>
      </c>
      <c r="AB449" t="s">
        <v>4978</v>
      </c>
      <c r="AC449" t="s">
        <v>230</v>
      </c>
      <c r="AL449" t="s">
        <v>218</v>
      </c>
      <c r="AM449" t="s">
        <v>4979</v>
      </c>
      <c r="AN449" t="s">
        <v>6</v>
      </c>
      <c r="AO449" s="57">
        <v>46273.371516203704</v>
      </c>
      <c r="AP449" s="57">
        <v>46244.541666666664</v>
      </c>
      <c r="AQ449" t="s">
        <v>248</v>
      </c>
      <c r="AR449" t="s">
        <v>14</v>
      </c>
      <c r="AS449" t="s">
        <v>454</v>
      </c>
      <c r="AT449" t="s">
        <v>231</v>
      </c>
      <c r="AV449" t="s">
        <v>8070</v>
      </c>
      <c r="AW449" t="s">
        <v>561</v>
      </c>
      <c r="AX449" t="s">
        <v>223</v>
      </c>
      <c r="BA449" s="57">
        <v>46244.541666666664</v>
      </c>
      <c r="BB449" t="s">
        <v>4979</v>
      </c>
      <c r="BF449" s="6" t="e">
        <f t="shared" si="18"/>
        <v>#NUM!</v>
      </c>
      <c r="BG449" t="e">
        <f t="shared" si="19"/>
        <v>#NUM!</v>
      </c>
      <c r="BH449" t="e">
        <f t="shared" si="20"/>
        <v>#NUM!</v>
      </c>
      <c r="BI449" t="str">
        <f>VLOOKUP(H449,Sheet2!$A$1:$B$270,2,FALSE)</f>
        <v>MADURA</v>
      </c>
    </row>
    <row r="450" spans="1:61">
      <c r="A450">
        <v>449</v>
      </c>
      <c r="B450">
        <v>1002513925</v>
      </c>
      <c r="C450">
        <v>3</v>
      </c>
      <c r="D450" t="s">
        <v>55</v>
      </c>
      <c r="E450">
        <v>5</v>
      </c>
      <c r="F450" t="s">
        <v>228</v>
      </c>
      <c r="G450" t="s">
        <v>127</v>
      </c>
      <c r="H450" t="s">
        <v>432</v>
      </c>
      <c r="I450" t="s">
        <v>213</v>
      </c>
      <c r="J450" t="s">
        <v>214</v>
      </c>
      <c r="K450" t="s">
        <v>149</v>
      </c>
      <c r="M450" t="s">
        <v>76</v>
      </c>
      <c r="N450" t="s">
        <v>216</v>
      </c>
      <c r="O450" s="57">
        <v>46241.40966435185</v>
      </c>
      <c r="P450" s="57">
        <v>46244.408113425925</v>
      </c>
      <c r="Q450">
        <v>69360487</v>
      </c>
      <c r="S450">
        <v>152427205340</v>
      </c>
      <c r="T450" t="s">
        <v>4980</v>
      </c>
      <c r="U450" t="s">
        <v>4981</v>
      </c>
      <c r="V450" t="s">
        <v>4982</v>
      </c>
      <c r="Z450">
        <v>113.5369693</v>
      </c>
      <c r="AA450">
        <v>-6.8961375</v>
      </c>
      <c r="AB450" t="s">
        <v>4983</v>
      </c>
      <c r="AC450" t="s">
        <v>230</v>
      </c>
      <c r="AL450" t="s">
        <v>218</v>
      </c>
      <c r="AM450" t="s">
        <v>4984</v>
      </c>
      <c r="AN450" t="s">
        <v>6</v>
      </c>
      <c r="AO450" s="57">
        <v>46211.413402777776</v>
      </c>
      <c r="AP450" s="57">
        <v>46243.541666666664</v>
      </c>
      <c r="AR450" t="s">
        <v>219</v>
      </c>
      <c r="AS450" t="s">
        <v>432</v>
      </c>
      <c r="AT450" t="s">
        <v>231</v>
      </c>
      <c r="AU450">
        <v>20260810</v>
      </c>
      <c r="AV450" t="s">
        <v>222</v>
      </c>
      <c r="AW450" t="s">
        <v>560</v>
      </c>
      <c r="AX450" t="s">
        <v>223</v>
      </c>
      <c r="BA450" s="57">
        <v>46243.541666666664</v>
      </c>
      <c r="BB450" t="s">
        <v>4984</v>
      </c>
      <c r="BC450">
        <v>2026</v>
      </c>
      <c r="BD450">
        <v>8</v>
      </c>
      <c r="BE450">
        <v>10</v>
      </c>
      <c r="BF450" s="6">
        <f t="shared" si="18"/>
        <v>46244</v>
      </c>
      <c r="BG450">
        <f t="shared" si="19"/>
        <v>0.45833333333575865</v>
      </c>
      <c r="BH450" t="str">
        <f t="shared" si="20"/>
        <v>COMPLY</v>
      </c>
      <c r="BI450" t="str">
        <f>VLOOKUP(H450,Sheet2!$A$1:$B$270,2,FALSE)</f>
        <v>MADURA</v>
      </c>
    </row>
    <row r="451" spans="1:61">
      <c r="A451">
        <v>450</v>
      </c>
      <c r="B451">
        <v>1002513026</v>
      </c>
      <c r="C451">
        <v>3</v>
      </c>
      <c r="D451" t="s">
        <v>45</v>
      </c>
      <c r="E451">
        <v>5</v>
      </c>
      <c r="F451" t="s">
        <v>211</v>
      </c>
      <c r="G451" t="s">
        <v>118</v>
      </c>
      <c r="H451" t="s">
        <v>464</v>
      </c>
      <c r="I451" t="s">
        <v>9798</v>
      </c>
      <c r="J451" t="s">
        <v>214</v>
      </c>
      <c r="K451" t="s">
        <v>149</v>
      </c>
      <c r="M451" t="s">
        <v>76</v>
      </c>
      <c r="N451" t="s">
        <v>10252</v>
      </c>
      <c r="O451" s="57">
        <v>46240.664733796293</v>
      </c>
      <c r="P451" s="57">
        <v>46241.605127314811</v>
      </c>
      <c r="Q451">
        <v>69360197</v>
      </c>
      <c r="S451">
        <v>172608206222</v>
      </c>
      <c r="T451" t="s">
        <v>10586</v>
      </c>
      <c r="U451" t="s">
        <v>10587</v>
      </c>
      <c r="V451" t="s">
        <v>10588</v>
      </c>
      <c r="Z451">
        <v>116.7586278</v>
      </c>
      <c r="AA451">
        <v>-8.9648123000000002</v>
      </c>
      <c r="AB451" t="s">
        <v>10589</v>
      </c>
      <c r="AC451" t="s">
        <v>226</v>
      </c>
      <c r="AL451" t="s">
        <v>218</v>
      </c>
      <c r="AM451" t="s">
        <v>214</v>
      </c>
      <c r="AN451" t="s">
        <v>6</v>
      </c>
      <c r="AO451" s="57">
        <v>46181.673981481479</v>
      </c>
      <c r="AQ451" t="s">
        <v>903</v>
      </c>
      <c r="AR451" t="s">
        <v>219</v>
      </c>
      <c r="AS451" t="s">
        <v>464</v>
      </c>
      <c r="AT451" t="s">
        <v>231</v>
      </c>
      <c r="AU451">
        <v>20260807</v>
      </c>
      <c r="AV451" t="s">
        <v>222</v>
      </c>
      <c r="AW451" t="s">
        <v>8022</v>
      </c>
      <c r="AX451" t="s">
        <v>223</v>
      </c>
      <c r="BA451" s="57">
        <v>46240.5</v>
      </c>
      <c r="BB451" t="s">
        <v>214</v>
      </c>
      <c r="BC451">
        <v>2026</v>
      </c>
      <c r="BD451">
        <v>8</v>
      </c>
      <c r="BE451">
        <v>7</v>
      </c>
      <c r="BF451" s="6">
        <f t="shared" ref="BF451:BF514" si="21">DATE(BC451,BD451,BE451)</f>
        <v>46241</v>
      </c>
      <c r="BG451">
        <f t="shared" ref="BG451:BG514" si="22">BF451-BA451</f>
        <v>0.5</v>
      </c>
      <c r="BH451" t="str">
        <f t="shared" ref="BH451:BH514" si="23">IF(BG451=1,"COMPLY",IF(BG451&lt;1,"COMPLY","NOT COMPLY"))</f>
        <v>COMPLY</v>
      </c>
      <c r="BI451" t="str">
        <f>VLOOKUP(H451,Sheet2!$A$1:$B$270,2,FALSE)</f>
        <v>SUMBAWA</v>
      </c>
    </row>
    <row r="452" spans="1:61">
      <c r="A452">
        <v>451</v>
      </c>
      <c r="B452">
        <v>1002525032</v>
      </c>
      <c r="C452">
        <v>3</v>
      </c>
      <c r="D452" t="s">
        <v>38</v>
      </c>
      <c r="E452">
        <v>5</v>
      </c>
      <c r="F452" t="s">
        <v>92</v>
      </c>
      <c r="G452" t="s">
        <v>92</v>
      </c>
      <c r="H452" t="s">
        <v>308</v>
      </c>
      <c r="I452" t="s">
        <v>10039</v>
      </c>
      <c r="J452" t="s">
        <v>214</v>
      </c>
      <c r="K452" t="s">
        <v>149</v>
      </c>
      <c r="M452" t="s">
        <v>10590</v>
      </c>
      <c r="N452" t="s">
        <v>10040</v>
      </c>
      <c r="O452" s="57">
        <v>46247.703634259262</v>
      </c>
      <c r="P452" s="57">
        <v>46247.721458333333</v>
      </c>
      <c r="Q452">
        <v>69364913</v>
      </c>
      <c r="T452" t="s">
        <v>10041</v>
      </c>
      <c r="V452" t="s">
        <v>10043</v>
      </c>
      <c r="Z452">
        <v>111.5215</v>
      </c>
      <c r="AA452">
        <v>-7.6161000000000003</v>
      </c>
      <c r="AB452" t="s">
        <v>10044</v>
      </c>
      <c r="AC452" t="s">
        <v>226</v>
      </c>
      <c r="AL452" t="s">
        <v>218</v>
      </c>
      <c r="AM452" t="s">
        <v>10045</v>
      </c>
      <c r="AN452" t="s">
        <v>6</v>
      </c>
      <c r="AO452" t="s">
        <v>9511</v>
      </c>
      <c r="AR452" t="s">
        <v>566</v>
      </c>
      <c r="AS452" t="s">
        <v>308</v>
      </c>
      <c r="AT452" t="s">
        <v>231</v>
      </c>
      <c r="AV452" t="s">
        <v>10590</v>
      </c>
      <c r="AW452" t="s">
        <v>10046</v>
      </c>
      <c r="AX452" t="s">
        <v>223</v>
      </c>
      <c r="BA452" s="57">
        <v>46247.854166666664</v>
      </c>
      <c r="BB452" t="s">
        <v>10045</v>
      </c>
      <c r="BF452" s="6" t="e">
        <f t="shared" si="21"/>
        <v>#NUM!</v>
      </c>
      <c r="BG452" t="e">
        <f t="shared" si="22"/>
        <v>#NUM!</v>
      </c>
      <c r="BH452" t="e">
        <f t="shared" si="23"/>
        <v>#NUM!</v>
      </c>
      <c r="BI452" t="str">
        <f>VLOOKUP(H452,Sheet2!$A$1:$B$270,2,FALSE)</f>
        <v>MADIUN</v>
      </c>
    </row>
    <row r="453" spans="1:61">
      <c r="A453">
        <v>452</v>
      </c>
      <c r="B453">
        <v>1002512102</v>
      </c>
      <c r="C453">
        <v>3</v>
      </c>
      <c r="D453" t="s">
        <v>49</v>
      </c>
      <c r="E453">
        <v>4</v>
      </c>
      <c r="F453" t="s">
        <v>246</v>
      </c>
      <c r="G453" t="s">
        <v>549</v>
      </c>
      <c r="H453" t="s">
        <v>550</v>
      </c>
      <c r="I453" t="s">
        <v>213</v>
      </c>
      <c r="J453" t="s">
        <v>214</v>
      </c>
      <c r="K453" t="s">
        <v>149</v>
      </c>
      <c r="M453" t="s">
        <v>575</v>
      </c>
      <c r="N453" t="s">
        <v>216</v>
      </c>
      <c r="O453" s="57">
        <v>46240.490949074076</v>
      </c>
      <c r="P453" s="57">
        <v>46243.588217592594</v>
      </c>
      <c r="Q453">
        <v>69359839</v>
      </c>
      <c r="R453">
        <v>2946102028</v>
      </c>
      <c r="S453">
        <v>143407106637</v>
      </c>
      <c r="T453" t="s">
        <v>949</v>
      </c>
      <c r="U453" t="s">
        <v>2182</v>
      </c>
      <c r="V453" t="s">
        <v>4985</v>
      </c>
      <c r="Z453">
        <v>110.0445857</v>
      </c>
      <c r="AA453">
        <v>-6.9671436</v>
      </c>
      <c r="AB453" t="s">
        <v>2183</v>
      </c>
      <c r="AC453" t="s">
        <v>226</v>
      </c>
      <c r="AL453" t="s">
        <v>218</v>
      </c>
      <c r="AM453" t="s">
        <v>4986</v>
      </c>
      <c r="AN453" t="s">
        <v>6</v>
      </c>
      <c r="AO453" s="57">
        <v>46181.496516203704</v>
      </c>
      <c r="AP453" s="57">
        <v>46244.541666666664</v>
      </c>
      <c r="AR453" t="s">
        <v>14</v>
      </c>
      <c r="AS453" t="s">
        <v>550</v>
      </c>
      <c r="AT453" t="s">
        <v>231</v>
      </c>
      <c r="AV453" t="s">
        <v>4987</v>
      </c>
      <c r="AW453" t="s">
        <v>561</v>
      </c>
      <c r="AX453" t="s">
        <v>223</v>
      </c>
      <c r="BA453" s="57">
        <v>46244.541666666664</v>
      </c>
      <c r="BB453" t="s">
        <v>4986</v>
      </c>
      <c r="BF453" s="6" t="e">
        <f t="shared" si="21"/>
        <v>#NUM!</v>
      </c>
      <c r="BG453" t="e">
        <f t="shared" si="22"/>
        <v>#NUM!</v>
      </c>
      <c r="BH453" t="e">
        <f t="shared" si="23"/>
        <v>#NUM!</v>
      </c>
      <c r="BI453" t="e">
        <f>VLOOKUP(H453,Sheet2!$A$1:$B$270,2,FALSE)</f>
        <v>#N/A</v>
      </c>
    </row>
    <row r="454" spans="1:61">
      <c r="A454">
        <v>453</v>
      </c>
      <c r="B454">
        <v>1002528876</v>
      </c>
      <c r="C454">
        <v>3</v>
      </c>
      <c r="D454" t="s">
        <v>42</v>
      </c>
      <c r="E454">
        <v>5</v>
      </c>
      <c r="F454" t="s">
        <v>102</v>
      </c>
      <c r="G454" t="s">
        <v>99</v>
      </c>
      <c r="H454" t="s">
        <v>287</v>
      </c>
      <c r="I454" t="s">
        <v>213</v>
      </c>
      <c r="J454" t="s">
        <v>214</v>
      </c>
      <c r="K454" t="s">
        <v>149</v>
      </c>
      <c r="L454" t="s">
        <v>215</v>
      </c>
      <c r="M454" t="s">
        <v>76</v>
      </c>
      <c r="N454" t="s">
        <v>216</v>
      </c>
      <c r="O454" s="57">
        <v>46249.774270833332</v>
      </c>
      <c r="P454" s="57">
        <v>46250.847928240742</v>
      </c>
      <c r="Q454">
        <v>69367198</v>
      </c>
      <c r="S454">
        <v>152519203987</v>
      </c>
      <c r="T454" t="s">
        <v>10591</v>
      </c>
      <c r="U454" t="s">
        <v>10592</v>
      </c>
      <c r="V454" t="s">
        <v>10593</v>
      </c>
      <c r="Z454">
        <v>114.134136848151</v>
      </c>
      <c r="AA454">
        <v>-8.3624354675201609</v>
      </c>
      <c r="AB454" t="s">
        <v>10594</v>
      </c>
      <c r="AC454" t="s">
        <v>217</v>
      </c>
      <c r="AL454" t="s">
        <v>218</v>
      </c>
      <c r="AM454" t="s">
        <v>10595</v>
      </c>
      <c r="AN454" t="s">
        <v>6</v>
      </c>
      <c r="AO454" t="s">
        <v>10382</v>
      </c>
      <c r="AP454" s="57">
        <v>46250.625</v>
      </c>
      <c r="AR454" t="s">
        <v>219</v>
      </c>
      <c r="AS454" t="s">
        <v>287</v>
      </c>
      <c r="AT454" t="s">
        <v>231</v>
      </c>
      <c r="AU454">
        <v>20260816</v>
      </c>
      <c r="AV454" t="s">
        <v>222</v>
      </c>
      <c r="AW454" t="s">
        <v>1015</v>
      </c>
      <c r="AX454" t="s">
        <v>223</v>
      </c>
      <c r="BA454" s="57">
        <v>46250.625</v>
      </c>
      <c r="BB454" t="s">
        <v>10595</v>
      </c>
      <c r="BC454">
        <v>2026</v>
      </c>
      <c r="BD454">
        <v>8</v>
      </c>
      <c r="BE454">
        <v>16</v>
      </c>
      <c r="BF454" s="6">
        <f t="shared" si="21"/>
        <v>46250</v>
      </c>
      <c r="BG454">
        <f t="shared" si="22"/>
        <v>-0.625</v>
      </c>
      <c r="BH454" t="str">
        <f t="shared" si="23"/>
        <v>COMPLY</v>
      </c>
      <c r="BI454" t="str">
        <f>VLOOKUP(H454,Sheet2!$A$1:$B$270,2,FALSE)</f>
        <v>BANYUWANGI</v>
      </c>
    </row>
    <row r="455" spans="1:61">
      <c r="A455">
        <v>454</v>
      </c>
      <c r="B455">
        <v>1002529670</v>
      </c>
      <c r="C455">
        <v>3</v>
      </c>
      <c r="D455" t="s">
        <v>42</v>
      </c>
      <c r="E455">
        <v>5</v>
      </c>
      <c r="F455" t="s">
        <v>102</v>
      </c>
      <c r="G455" t="s">
        <v>99</v>
      </c>
      <c r="H455" t="s">
        <v>287</v>
      </c>
      <c r="I455" t="s">
        <v>213</v>
      </c>
      <c r="J455" t="s">
        <v>214</v>
      </c>
      <c r="K455" t="s">
        <v>149</v>
      </c>
      <c r="L455" t="s">
        <v>215</v>
      </c>
      <c r="M455" t="s">
        <v>76</v>
      </c>
      <c r="N455" t="s">
        <v>216</v>
      </c>
      <c r="O455" s="57">
        <v>46250.566620370373</v>
      </c>
      <c r="P455" s="57">
        <v>46251.662511574075</v>
      </c>
      <c r="Q455">
        <v>69367529</v>
      </c>
      <c r="S455">
        <v>152519203988</v>
      </c>
      <c r="T455" t="s">
        <v>10596</v>
      </c>
      <c r="U455" t="s">
        <v>10597</v>
      </c>
      <c r="V455" t="s">
        <v>10598</v>
      </c>
      <c r="Z455">
        <v>114.123612865805</v>
      </c>
      <c r="AA455">
        <v>-8.2788574805034401</v>
      </c>
      <c r="AB455" t="s">
        <v>10599</v>
      </c>
      <c r="AC455" t="s">
        <v>217</v>
      </c>
      <c r="AL455" t="s">
        <v>218</v>
      </c>
      <c r="AM455" t="s">
        <v>10600</v>
      </c>
      <c r="AN455" t="s">
        <v>6</v>
      </c>
      <c r="AO455" t="s">
        <v>9845</v>
      </c>
      <c r="AP455" s="57">
        <v>46251.541666666664</v>
      </c>
      <c r="AR455" t="s">
        <v>219</v>
      </c>
      <c r="AS455" t="s">
        <v>287</v>
      </c>
      <c r="AT455" t="s">
        <v>231</v>
      </c>
      <c r="AU455">
        <v>20260817</v>
      </c>
      <c r="AV455" t="s">
        <v>222</v>
      </c>
      <c r="AW455" t="s">
        <v>1015</v>
      </c>
      <c r="AX455" t="s">
        <v>223</v>
      </c>
      <c r="BA455" s="57">
        <v>46251.541666666664</v>
      </c>
      <c r="BB455" t="s">
        <v>10600</v>
      </c>
      <c r="BC455">
        <v>2026</v>
      </c>
      <c r="BD455">
        <v>8</v>
      </c>
      <c r="BE455">
        <v>17</v>
      </c>
      <c r="BF455" s="6">
        <f t="shared" si="21"/>
        <v>46251</v>
      </c>
      <c r="BG455">
        <f t="shared" si="22"/>
        <v>-0.54166666666424135</v>
      </c>
      <c r="BH455" t="str">
        <f t="shared" si="23"/>
        <v>COMPLY</v>
      </c>
      <c r="BI455" t="str">
        <f>VLOOKUP(H455,Sheet2!$A$1:$B$270,2,FALSE)</f>
        <v>BANYUWANGI</v>
      </c>
    </row>
    <row r="456" spans="1:61">
      <c r="A456">
        <v>455</v>
      </c>
      <c r="B456">
        <v>1002518235</v>
      </c>
      <c r="C456">
        <v>3</v>
      </c>
      <c r="D456" t="s">
        <v>45</v>
      </c>
      <c r="E456">
        <v>5</v>
      </c>
      <c r="F456" t="s">
        <v>211</v>
      </c>
      <c r="G456" t="s">
        <v>112</v>
      </c>
      <c r="H456" t="s">
        <v>267</v>
      </c>
      <c r="I456" t="s">
        <v>9798</v>
      </c>
      <c r="J456" t="s">
        <v>214</v>
      </c>
      <c r="K456" t="s">
        <v>149</v>
      </c>
      <c r="M456" t="s">
        <v>76</v>
      </c>
      <c r="N456" t="s">
        <v>10129</v>
      </c>
      <c r="O456" s="57">
        <v>46244.635046296295</v>
      </c>
      <c r="P456" s="57">
        <v>46247.575567129628</v>
      </c>
      <c r="Q456">
        <v>69357987</v>
      </c>
      <c r="S456">
        <v>172601796912</v>
      </c>
      <c r="T456" t="s">
        <v>10130</v>
      </c>
      <c r="U456" t="s">
        <v>10601</v>
      </c>
      <c r="V456" t="s">
        <v>10602</v>
      </c>
      <c r="Z456">
        <v>116.1046795</v>
      </c>
      <c r="AA456">
        <v>-8.5934965999999999</v>
      </c>
      <c r="AB456" t="s">
        <v>10133</v>
      </c>
      <c r="AC456" t="s">
        <v>291</v>
      </c>
      <c r="AL456" t="s">
        <v>218</v>
      </c>
      <c r="AM456" t="s">
        <v>214</v>
      </c>
      <c r="AN456" t="s">
        <v>6</v>
      </c>
      <c r="AO456" s="57">
        <v>46303.642812500002</v>
      </c>
      <c r="AR456" t="s">
        <v>219</v>
      </c>
      <c r="AS456" t="s">
        <v>267</v>
      </c>
      <c r="AT456" t="s">
        <v>221</v>
      </c>
      <c r="AU456">
        <v>20260813</v>
      </c>
      <c r="AV456" t="s">
        <v>222</v>
      </c>
      <c r="AW456" t="s">
        <v>10603</v>
      </c>
      <c r="AX456" t="s">
        <v>223</v>
      </c>
      <c r="BA456" s="57">
        <v>25569.291666666668</v>
      </c>
      <c r="BB456" t="s">
        <v>214</v>
      </c>
      <c r="BC456">
        <v>2026</v>
      </c>
      <c r="BD456">
        <v>8</v>
      </c>
      <c r="BE456">
        <v>13</v>
      </c>
      <c r="BF456" s="6">
        <f t="shared" si="21"/>
        <v>46247</v>
      </c>
      <c r="BG456">
        <f t="shared" si="22"/>
        <v>20677.708333333332</v>
      </c>
      <c r="BH456" t="str">
        <f t="shared" si="23"/>
        <v>NOT COMPLY</v>
      </c>
      <c r="BI456" t="str">
        <f>VLOOKUP(H456,Sheet2!$A$1:$B$270,2,FALSE)</f>
        <v>MATARAM</v>
      </c>
    </row>
    <row r="457" spans="1:61">
      <c r="A457">
        <v>456</v>
      </c>
      <c r="B457">
        <v>1002520490</v>
      </c>
      <c r="C457">
        <v>3</v>
      </c>
      <c r="D457" t="s">
        <v>42</v>
      </c>
      <c r="E457">
        <v>5</v>
      </c>
      <c r="F457" t="s">
        <v>233</v>
      </c>
      <c r="G457" t="s">
        <v>106</v>
      </c>
      <c r="H457" t="s">
        <v>296</v>
      </c>
      <c r="I457" t="s">
        <v>213</v>
      </c>
      <c r="J457" t="s">
        <v>214</v>
      </c>
      <c r="K457" t="s">
        <v>149</v>
      </c>
      <c r="M457" t="s">
        <v>76</v>
      </c>
      <c r="N457" t="s">
        <v>216</v>
      </c>
      <c r="O457" s="57">
        <v>46245.646585648145</v>
      </c>
      <c r="P457" s="57">
        <v>46245.908761574072</v>
      </c>
      <c r="Q457">
        <v>69363566</v>
      </c>
      <c r="S457">
        <v>152743216281</v>
      </c>
      <c r="T457" t="s">
        <v>7113</v>
      </c>
      <c r="U457" t="s">
        <v>7114</v>
      </c>
      <c r="V457" t="s">
        <v>7115</v>
      </c>
      <c r="Z457">
        <v>112.6951203</v>
      </c>
      <c r="AA457">
        <v>-7.5656860999999997</v>
      </c>
      <c r="AB457" t="s">
        <v>7116</v>
      </c>
      <c r="AC457" t="s">
        <v>230</v>
      </c>
      <c r="AL457" t="s">
        <v>218</v>
      </c>
      <c r="AM457" t="s">
        <v>7117</v>
      </c>
      <c r="AN457" t="s">
        <v>6</v>
      </c>
      <c r="AO457" s="57">
        <v>46334.652650462966</v>
      </c>
      <c r="AP457" s="57">
        <v>46246.541666666664</v>
      </c>
      <c r="AR457" t="s">
        <v>219</v>
      </c>
      <c r="AS457" t="s">
        <v>296</v>
      </c>
      <c r="AT457" t="s">
        <v>221</v>
      </c>
      <c r="AU457">
        <v>20260811</v>
      </c>
      <c r="AV457" t="s">
        <v>222</v>
      </c>
      <c r="AW457" t="s">
        <v>561</v>
      </c>
      <c r="AX457" t="s">
        <v>223</v>
      </c>
      <c r="BA457" s="57">
        <v>46246.541666666664</v>
      </c>
      <c r="BB457" t="s">
        <v>7117</v>
      </c>
      <c r="BC457">
        <v>2026</v>
      </c>
      <c r="BD457">
        <v>8</v>
      </c>
      <c r="BE457">
        <v>11</v>
      </c>
      <c r="BF457" s="6">
        <f t="shared" si="21"/>
        <v>46245</v>
      </c>
      <c r="BG457">
        <f t="shared" si="22"/>
        <v>-1.5416666666642413</v>
      </c>
      <c r="BH457" t="str">
        <f t="shared" si="23"/>
        <v>COMPLY</v>
      </c>
      <c r="BI457" t="str">
        <f>VLOOKUP(H457,Sheet2!$A$1:$B$270,2,FALSE)</f>
        <v>PASURUAN</v>
      </c>
    </row>
    <row r="458" spans="1:61">
      <c r="A458">
        <v>457</v>
      </c>
      <c r="B458">
        <v>1002520125</v>
      </c>
      <c r="C458">
        <v>3</v>
      </c>
      <c r="D458" t="s">
        <v>49</v>
      </c>
      <c r="E458">
        <v>4</v>
      </c>
      <c r="F458" t="s">
        <v>252</v>
      </c>
      <c r="G458" t="s">
        <v>252</v>
      </c>
      <c r="H458" t="s">
        <v>1063</v>
      </c>
      <c r="I458" t="s">
        <v>213</v>
      </c>
      <c r="J458" t="s">
        <v>214</v>
      </c>
      <c r="K458" t="s">
        <v>149</v>
      </c>
      <c r="L458" t="s">
        <v>215</v>
      </c>
      <c r="M458" t="s">
        <v>76</v>
      </c>
      <c r="N458" t="s">
        <v>216</v>
      </c>
      <c r="O458" s="57">
        <v>46245.591620370367</v>
      </c>
      <c r="P458" s="57">
        <v>46246.683657407404</v>
      </c>
      <c r="Q458">
        <v>69363438</v>
      </c>
      <c r="S458">
        <v>146219104083</v>
      </c>
      <c r="T458" t="s">
        <v>7118</v>
      </c>
      <c r="U458" t="s">
        <v>7119</v>
      </c>
      <c r="V458" t="s">
        <v>7120</v>
      </c>
      <c r="Z458">
        <v>109.5457766</v>
      </c>
      <c r="AA458">
        <v>-7.0563954999999998</v>
      </c>
      <c r="AB458" t="s">
        <v>7121</v>
      </c>
      <c r="AC458" t="s">
        <v>237</v>
      </c>
      <c r="AL458" t="s">
        <v>218</v>
      </c>
      <c r="AM458" t="s">
        <v>7122</v>
      </c>
      <c r="AN458" t="s">
        <v>6</v>
      </c>
      <c r="AO458" s="57">
        <v>46334.610983796294</v>
      </c>
      <c r="AP458" s="57">
        <v>46246.541666666664</v>
      </c>
      <c r="AR458" t="s">
        <v>219</v>
      </c>
      <c r="AS458" t="s">
        <v>1063</v>
      </c>
      <c r="AT458" t="s">
        <v>231</v>
      </c>
      <c r="AU458">
        <v>20260812</v>
      </c>
      <c r="AV458" t="s">
        <v>222</v>
      </c>
      <c r="AW458" t="s">
        <v>1010</v>
      </c>
      <c r="AX458" t="s">
        <v>223</v>
      </c>
      <c r="BA458" s="57">
        <v>46246.541666666664</v>
      </c>
      <c r="BB458" t="s">
        <v>7122</v>
      </c>
      <c r="BC458">
        <v>2026</v>
      </c>
      <c r="BD458">
        <v>8</v>
      </c>
      <c r="BE458">
        <v>12</v>
      </c>
      <c r="BF458" s="6">
        <f t="shared" si="21"/>
        <v>46246</v>
      </c>
      <c r="BG458">
        <f t="shared" si="22"/>
        <v>-0.54166666666424135</v>
      </c>
      <c r="BH458" t="str">
        <f t="shared" si="23"/>
        <v>COMPLY</v>
      </c>
      <c r="BI458" t="e">
        <f>VLOOKUP(H458,Sheet2!$A$1:$B$270,2,FALSE)</f>
        <v>#N/A</v>
      </c>
    </row>
    <row r="459" spans="1:61">
      <c r="A459">
        <v>458</v>
      </c>
      <c r="B459">
        <v>1002524844</v>
      </c>
      <c r="C459">
        <v>3</v>
      </c>
      <c r="D459" t="s">
        <v>55</v>
      </c>
      <c r="E459">
        <v>5</v>
      </c>
      <c r="F459" t="s">
        <v>228</v>
      </c>
      <c r="G459" t="s">
        <v>127</v>
      </c>
      <c r="H459" t="s">
        <v>496</v>
      </c>
      <c r="I459" t="s">
        <v>213</v>
      </c>
      <c r="J459" t="s">
        <v>214</v>
      </c>
      <c r="K459" t="s">
        <v>149</v>
      </c>
      <c r="L459" t="s">
        <v>215</v>
      </c>
      <c r="M459" t="s">
        <v>76</v>
      </c>
      <c r="N459" t="s">
        <v>216</v>
      </c>
      <c r="O459" s="57">
        <v>46247.668715277781</v>
      </c>
      <c r="P459" s="57">
        <v>46248.447800925926</v>
      </c>
      <c r="Q459">
        <v>69365397</v>
      </c>
      <c r="S459">
        <v>152428209680</v>
      </c>
      <c r="T459" t="s">
        <v>8970</v>
      </c>
      <c r="U459" t="s">
        <v>8971</v>
      </c>
      <c r="V459" t="s">
        <v>8972</v>
      </c>
      <c r="Z459">
        <v>113.744204007089</v>
      </c>
      <c r="AA459">
        <v>-7.1146511272033397</v>
      </c>
      <c r="AB459" t="s">
        <v>8973</v>
      </c>
      <c r="AC459" t="s">
        <v>217</v>
      </c>
      <c r="AL459" t="s">
        <v>218</v>
      </c>
      <c r="AM459" t="s">
        <v>8974</v>
      </c>
      <c r="AN459" t="s">
        <v>6</v>
      </c>
      <c r="AO459" t="s">
        <v>8975</v>
      </c>
      <c r="AP459" s="57">
        <v>46248.541666666664</v>
      </c>
      <c r="AR459" t="s">
        <v>219</v>
      </c>
      <c r="AS459" t="s">
        <v>496</v>
      </c>
      <c r="AT459" t="s">
        <v>231</v>
      </c>
      <c r="AU459">
        <v>20260814</v>
      </c>
      <c r="AV459" t="s">
        <v>222</v>
      </c>
      <c r="AW459" t="s">
        <v>1015</v>
      </c>
      <c r="AX459" t="s">
        <v>223</v>
      </c>
      <c r="BA459" s="57">
        <v>46248.541666666664</v>
      </c>
      <c r="BB459" t="s">
        <v>8974</v>
      </c>
      <c r="BC459">
        <v>2026</v>
      </c>
      <c r="BD459">
        <v>8</v>
      </c>
      <c r="BE459">
        <v>14</v>
      </c>
      <c r="BF459" s="6">
        <f t="shared" si="21"/>
        <v>46248</v>
      </c>
      <c r="BG459">
        <f t="shared" si="22"/>
        <v>-0.54166666666424135</v>
      </c>
      <c r="BH459" t="str">
        <f t="shared" si="23"/>
        <v>COMPLY</v>
      </c>
      <c r="BI459" t="str">
        <f>VLOOKUP(H459,Sheet2!$A$1:$B$270,2,FALSE)</f>
        <v>MADURA</v>
      </c>
    </row>
    <row r="460" spans="1:61">
      <c r="A460">
        <v>459</v>
      </c>
      <c r="B460">
        <v>1002525280</v>
      </c>
      <c r="C460">
        <v>3</v>
      </c>
      <c r="D460" t="s">
        <v>55</v>
      </c>
      <c r="E460">
        <v>5</v>
      </c>
      <c r="F460" t="s">
        <v>313</v>
      </c>
      <c r="G460" t="s">
        <v>124</v>
      </c>
      <c r="H460" t="s">
        <v>397</v>
      </c>
      <c r="I460" t="s">
        <v>213</v>
      </c>
      <c r="J460" t="s">
        <v>214</v>
      </c>
      <c r="K460" t="s">
        <v>149</v>
      </c>
      <c r="L460" t="s">
        <v>215</v>
      </c>
      <c r="M460" t="s">
        <v>586</v>
      </c>
      <c r="N460" t="s">
        <v>216</v>
      </c>
      <c r="O460" s="57">
        <v>46247.818020833336</v>
      </c>
      <c r="P460" s="57">
        <v>46252.358773148146</v>
      </c>
      <c r="Q460">
        <v>69365552</v>
      </c>
      <c r="S460">
        <v>152302236758</v>
      </c>
      <c r="T460" t="s">
        <v>8976</v>
      </c>
      <c r="U460" t="s">
        <v>8977</v>
      </c>
      <c r="V460" t="s">
        <v>8978</v>
      </c>
      <c r="Z460">
        <v>112.7197662</v>
      </c>
      <c r="AA460">
        <v>-7.3836111999999998</v>
      </c>
      <c r="AB460" t="s">
        <v>8979</v>
      </c>
      <c r="AC460" t="s">
        <v>237</v>
      </c>
      <c r="AL460" t="s">
        <v>218</v>
      </c>
      <c r="AM460" t="s">
        <v>8980</v>
      </c>
      <c r="AN460" t="s">
        <v>6</v>
      </c>
      <c r="AO460" t="s">
        <v>8968</v>
      </c>
      <c r="AP460" s="57">
        <v>46249.333333333336</v>
      </c>
      <c r="AQ460" t="s">
        <v>248</v>
      </c>
      <c r="AR460" t="s">
        <v>14</v>
      </c>
      <c r="AS460" t="s">
        <v>397</v>
      </c>
      <c r="AT460" t="s">
        <v>231</v>
      </c>
      <c r="AV460" t="s">
        <v>587</v>
      </c>
      <c r="AW460" t="s">
        <v>1014</v>
      </c>
      <c r="AX460" t="s">
        <v>223</v>
      </c>
      <c r="BA460" s="57">
        <v>46249.333333333336</v>
      </c>
      <c r="BB460" t="s">
        <v>8980</v>
      </c>
      <c r="BF460" s="6" t="e">
        <f t="shared" si="21"/>
        <v>#NUM!</v>
      </c>
      <c r="BG460" t="e">
        <f t="shared" si="22"/>
        <v>#NUM!</v>
      </c>
      <c r="BH460" t="e">
        <f t="shared" si="23"/>
        <v>#NUM!</v>
      </c>
      <c r="BI460" t="str">
        <f>VLOOKUP(H460,Sheet2!$A$1:$B$270,2,FALSE)</f>
        <v>SURABAYA SELATAN</v>
      </c>
    </row>
    <row r="461" spans="1:61">
      <c r="A461">
        <v>460</v>
      </c>
      <c r="B461">
        <v>1002513019</v>
      </c>
      <c r="C461">
        <v>3</v>
      </c>
      <c r="D461" t="s">
        <v>51</v>
      </c>
      <c r="E461">
        <v>4</v>
      </c>
      <c r="F461" t="s">
        <v>273</v>
      </c>
      <c r="G461" t="s">
        <v>273</v>
      </c>
      <c r="H461" t="s">
        <v>946</v>
      </c>
      <c r="I461" t="s">
        <v>213</v>
      </c>
      <c r="J461" t="s">
        <v>214</v>
      </c>
      <c r="K461" t="s">
        <v>149</v>
      </c>
      <c r="M461" t="s">
        <v>76</v>
      </c>
      <c r="N461" t="s">
        <v>216</v>
      </c>
      <c r="O461" s="57">
        <v>46240.664479166669</v>
      </c>
      <c r="P461" s="57">
        <v>46240.736585648148</v>
      </c>
      <c r="Q461">
        <v>69358544</v>
      </c>
      <c r="S461">
        <v>142401145989</v>
      </c>
      <c r="T461" t="s">
        <v>2193</v>
      </c>
      <c r="U461" t="s">
        <v>2194</v>
      </c>
      <c r="V461" t="s">
        <v>2195</v>
      </c>
      <c r="Z461">
        <v>110.82376465999999</v>
      </c>
      <c r="AA461">
        <v>-6.8016982690000001</v>
      </c>
      <c r="AB461" t="s">
        <v>2196</v>
      </c>
      <c r="AC461" t="s">
        <v>290</v>
      </c>
      <c r="AL461" t="s">
        <v>218</v>
      </c>
      <c r="AM461" t="s">
        <v>2197</v>
      </c>
      <c r="AN461" t="s">
        <v>6</v>
      </c>
      <c r="AO461" s="57">
        <v>46181.673981481479</v>
      </c>
      <c r="AR461" t="s">
        <v>219</v>
      </c>
      <c r="AS461" t="s">
        <v>946</v>
      </c>
      <c r="AT461" t="s">
        <v>231</v>
      </c>
      <c r="AU461">
        <v>20260806</v>
      </c>
      <c r="AV461" t="s">
        <v>222</v>
      </c>
      <c r="AW461" t="s">
        <v>582</v>
      </c>
      <c r="AX461" t="s">
        <v>223</v>
      </c>
      <c r="BA461" s="57">
        <v>46240.291666666664</v>
      </c>
      <c r="BB461" t="s">
        <v>2197</v>
      </c>
      <c r="BC461">
        <v>2026</v>
      </c>
      <c r="BD461">
        <v>8</v>
      </c>
      <c r="BE461">
        <v>6</v>
      </c>
      <c r="BF461" s="6">
        <f t="shared" si="21"/>
        <v>46240</v>
      </c>
      <c r="BG461">
        <f t="shared" si="22"/>
        <v>-0.29166666666424135</v>
      </c>
      <c r="BH461" t="str">
        <f t="shared" si="23"/>
        <v>COMPLY</v>
      </c>
      <c r="BI461" t="e">
        <f>VLOOKUP(H461,Sheet2!$A$1:$B$270,2,FALSE)</f>
        <v>#N/A</v>
      </c>
    </row>
    <row r="462" spans="1:61">
      <c r="A462">
        <v>461</v>
      </c>
      <c r="B462">
        <v>1002520775</v>
      </c>
      <c r="C462">
        <v>3</v>
      </c>
      <c r="D462" t="s">
        <v>55</v>
      </c>
      <c r="E462">
        <v>5</v>
      </c>
      <c r="F462" t="s">
        <v>265</v>
      </c>
      <c r="G462" t="s">
        <v>125</v>
      </c>
      <c r="H462" t="s">
        <v>417</v>
      </c>
      <c r="I462" t="s">
        <v>213</v>
      </c>
      <c r="J462" t="s">
        <v>214</v>
      </c>
      <c r="K462" t="s">
        <v>149</v>
      </c>
      <c r="M462" t="s">
        <v>76</v>
      </c>
      <c r="N462" t="s">
        <v>216</v>
      </c>
      <c r="O462" s="57">
        <v>46245.695127314815</v>
      </c>
      <c r="P462" s="57">
        <v>46246.586678240739</v>
      </c>
      <c r="Q462">
        <v>69363667</v>
      </c>
      <c r="S462">
        <v>152448204560</v>
      </c>
      <c r="T462" t="s">
        <v>7123</v>
      </c>
      <c r="U462" t="s">
        <v>7124</v>
      </c>
      <c r="V462" t="s">
        <v>7125</v>
      </c>
      <c r="Z462">
        <v>112.356384625804</v>
      </c>
      <c r="AA462">
        <v>-6.8669660879565102</v>
      </c>
      <c r="AB462" t="s">
        <v>7126</v>
      </c>
      <c r="AC462" t="s">
        <v>230</v>
      </c>
      <c r="AL462" t="s">
        <v>218</v>
      </c>
      <c r="AM462" t="s">
        <v>7127</v>
      </c>
      <c r="AN462" t="s">
        <v>6</v>
      </c>
      <c r="AO462" s="57">
        <v>46334.704837962963</v>
      </c>
      <c r="AP462" s="57">
        <v>46246.625</v>
      </c>
      <c r="AR462" t="s">
        <v>219</v>
      </c>
      <c r="AS462" t="s">
        <v>417</v>
      </c>
      <c r="AT462" t="s">
        <v>231</v>
      </c>
      <c r="AU462">
        <v>20260812</v>
      </c>
      <c r="AV462" t="s">
        <v>222</v>
      </c>
      <c r="AW462" t="s">
        <v>596</v>
      </c>
      <c r="AX462" t="s">
        <v>223</v>
      </c>
      <c r="BA462" s="57">
        <v>46246.625</v>
      </c>
      <c r="BB462" t="s">
        <v>7127</v>
      </c>
      <c r="BC462">
        <v>2026</v>
      </c>
      <c r="BD462">
        <v>8</v>
      </c>
      <c r="BE462">
        <v>12</v>
      </c>
      <c r="BF462" s="6">
        <f t="shared" si="21"/>
        <v>46246</v>
      </c>
      <c r="BG462">
        <f t="shared" si="22"/>
        <v>-0.625</v>
      </c>
      <c r="BH462" t="str">
        <f t="shared" si="23"/>
        <v>COMPLY</v>
      </c>
      <c r="BI462" t="str">
        <f>VLOOKUP(H462,Sheet2!$A$1:$B$270,2,FALSE)</f>
        <v>GRESIK</v>
      </c>
    </row>
    <row r="463" spans="1:61">
      <c r="A463">
        <v>462</v>
      </c>
      <c r="B463">
        <v>1002512835</v>
      </c>
      <c r="C463">
        <v>3</v>
      </c>
      <c r="D463" t="s">
        <v>59</v>
      </c>
      <c r="E463">
        <v>4</v>
      </c>
      <c r="F463" t="s">
        <v>567</v>
      </c>
      <c r="G463" t="s">
        <v>1001</v>
      </c>
      <c r="H463" t="s">
        <v>1002</v>
      </c>
      <c r="I463" t="s">
        <v>213</v>
      </c>
      <c r="J463" t="s">
        <v>214</v>
      </c>
      <c r="K463" t="s">
        <v>149</v>
      </c>
      <c r="M463" t="s">
        <v>960</v>
      </c>
      <c r="N463" t="s">
        <v>216</v>
      </c>
      <c r="O463" s="57">
        <v>46240.632777777777</v>
      </c>
      <c r="P463" s="57">
        <v>46241.611643518518</v>
      </c>
      <c r="Q463">
        <v>69360139</v>
      </c>
      <c r="S463">
        <v>143135115037</v>
      </c>
      <c r="T463" t="s">
        <v>1494</v>
      </c>
      <c r="Z463">
        <v>110.42143016140901</v>
      </c>
      <c r="AA463">
        <v>-8.0286884557070994</v>
      </c>
      <c r="AB463" t="s">
        <v>1497</v>
      </c>
      <c r="AC463" t="s">
        <v>291</v>
      </c>
      <c r="AO463" s="57">
        <v>46181.642870370371</v>
      </c>
      <c r="AR463" t="s">
        <v>6</v>
      </c>
      <c r="AS463" t="s">
        <v>1002</v>
      </c>
      <c r="AT463" t="s">
        <v>231</v>
      </c>
      <c r="AV463" t="s">
        <v>4994</v>
      </c>
      <c r="AW463" t="s">
        <v>582</v>
      </c>
      <c r="AX463" t="s">
        <v>223</v>
      </c>
      <c r="BF463" s="6" t="e">
        <f t="shared" si="21"/>
        <v>#NUM!</v>
      </c>
      <c r="BG463" t="e">
        <f t="shared" si="22"/>
        <v>#NUM!</v>
      </c>
      <c r="BH463" t="e">
        <f t="shared" si="23"/>
        <v>#NUM!</v>
      </c>
      <c r="BI463" t="e">
        <f>VLOOKUP(H463,Sheet2!$A$1:$B$270,2,FALSE)</f>
        <v>#N/A</v>
      </c>
    </row>
    <row r="464" spans="1:61">
      <c r="A464">
        <v>463</v>
      </c>
      <c r="B464">
        <v>1002524892</v>
      </c>
      <c r="C464">
        <v>3</v>
      </c>
      <c r="D464" t="s">
        <v>55</v>
      </c>
      <c r="E464">
        <v>5</v>
      </c>
      <c r="F464" t="s">
        <v>313</v>
      </c>
      <c r="G464" t="s">
        <v>128</v>
      </c>
      <c r="H464" t="s">
        <v>428</v>
      </c>
      <c r="I464" t="s">
        <v>9798</v>
      </c>
      <c r="J464" t="s">
        <v>214</v>
      </c>
      <c r="K464" t="s">
        <v>149</v>
      </c>
      <c r="M464" t="s">
        <v>76</v>
      </c>
      <c r="N464" t="s">
        <v>10252</v>
      </c>
      <c r="O464" s="57">
        <v>46247.677071759259</v>
      </c>
      <c r="P464" s="57">
        <v>46248.362824074073</v>
      </c>
      <c r="Q464">
        <v>32746031</v>
      </c>
      <c r="S464">
        <v>152301273098</v>
      </c>
      <c r="T464" t="s">
        <v>10253</v>
      </c>
      <c r="U464" t="s">
        <v>10254</v>
      </c>
      <c r="V464" t="s">
        <v>10604</v>
      </c>
      <c r="Z464">
        <v>112.7198353</v>
      </c>
      <c r="AA464">
        <v>-7.2930482000000003</v>
      </c>
      <c r="AB464" t="s">
        <v>10605</v>
      </c>
      <c r="AC464" t="s">
        <v>226</v>
      </c>
      <c r="AL464" t="s">
        <v>218</v>
      </c>
      <c r="AM464" t="s">
        <v>10605</v>
      </c>
      <c r="AN464" t="s">
        <v>6</v>
      </c>
      <c r="AO464" t="s">
        <v>8942</v>
      </c>
      <c r="AR464" t="s">
        <v>219</v>
      </c>
      <c r="AS464" t="s">
        <v>428</v>
      </c>
      <c r="AT464" t="s">
        <v>231</v>
      </c>
      <c r="AU464">
        <v>20260814</v>
      </c>
      <c r="AV464" t="s">
        <v>222</v>
      </c>
      <c r="AW464" t="s">
        <v>10003</v>
      </c>
      <c r="AX464" t="s">
        <v>223</v>
      </c>
      <c r="BA464" s="57">
        <v>46247.770833333336</v>
      </c>
      <c r="BB464" t="s">
        <v>10605</v>
      </c>
      <c r="BC464">
        <v>2026</v>
      </c>
      <c r="BD464">
        <v>8</v>
      </c>
      <c r="BE464">
        <v>14</v>
      </c>
      <c r="BF464" s="6">
        <f t="shared" si="21"/>
        <v>46248</v>
      </c>
      <c r="BG464">
        <f t="shared" si="22"/>
        <v>0.22916666666424135</v>
      </c>
      <c r="BH464" t="str">
        <f t="shared" si="23"/>
        <v>COMPLY</v>
      </c>
      <c r="BI464" t="str">
        <f>VLOOKUP(H464,Sheet2!$A$1:$B$270,2,FALSE)</f>
        <v>SURABAYA UTARA</v>
      </c>
    </row>
    <row r="465" spans="1:61">
      <c r="A465">
        <v>464</v>
      </c>
      <c r="B465">
        <v>1002531227</v>
      </c>
      <c r="C465">
        <v>3</v>
      </c>
      <c r="D465" t="s">
        <v>45</v>
      </c>
      <c r="E465">
        <v>5</v>
      </c>
      <c r="F465" t="s">
        <v>113</v>
      </c>
      <c r="G465" t="s">
        <v>113</v>
      </c>
      <c r="H465" t="s">
        <v>486</v>
      </c>
      <c r="I465" t="s">
        <v>213</v>
      </c>
      <c r="J465" t="s">
        <v>214</v>
      </c>
      <c r="K465" t="s">
        <v>149</v>
      </c>
      <c r="L465" t="s">
        <v>215</v>
      </c>
      <c r="M465" t="s">
        <v>240</v>
      </c>
      <c r="N465" t="s">
        <v>216</v>
      </c>
      <c r="O465" s="57">
        <v>46251.674953703703</v>
      </c>
      <c r="P465" s="57">
        <v>46251.676400462966</v>
      </c>
      <c r="Q465">
        <v>69368278</v>
      </c>
      <c r="S465">
        <v>172505213862</v>
      </c>
      <c r="T465" t="s">
        <v>10606</v>
      </c>
      <c r="U465" t="s">
        <v>10607</v>
      </c>
      <c r="V465" t="s">
        <v>10608</v>
      </c>
      <c r="Z465">
        <v>123.5589027</v>
      </c>
      <c r="AA465">
        <v>-10.1789705</v>
      </c>
      <c r="AB465" t="s">
        <v>10609</v>
      </c>
      <c r="AC465" t="s">
        <v>237</v>
      </c>
      <c r="AL465" t="s">
        <v>218</v>
      </c>
      <c r="AM465" t="s">
        <v>10610</v>
      </c>
      <c r="AN465" t="s">
        <v>6</v>
      </c>
      <c r="AO465" t="s">
        <v>10611</v>
      </c>
      <c r="AP465" s="57">
        <v>46252.541666666664</v>
      </c>
      <c r="AR465" t="s">
        <v>241</v>
      </c>
      <c r="AS465" t="s">
        <v>486</v>
      </c>
      <c r="AT465" t="s">
        <v>231</v>
      </c>
      <c r="AV465" t="s">
        <v>240</v>
      </c>
      <c r="AW465" t="s">
        <v>1010</v>
      </c>
      <c r="AX465" t="s">
        <v>223</v>
      </c>
      <c r="BA465" s="57">
        <v>46252.541666666664</v>
      </c>
      <c r="BB465" t="s">
        <v>10610</v>
      </c>
      <c r="BF465" s="6" t="e">
        <f t="shared" si="21"/>
        <v>#NUM!</v>
      </c>
      <c r="BG465" t="e">
        <f t="shared" si="22"/>
        <v>#NUM!</v>
      </c>
      <c r="BH465" t="e">
        <f t="shared" si="23"/>
        <v>#NUM!</v>
      </c>
      <c r="BI465" t="str">
        <f>VLOOKUP(H465,Sheet2!$A$1:$B$270,2,FALSE)</f>
        <v>KUPANG</v>
      </c>
    </row>
    <row r="466" spans="1:61">
      <c r="A466">
        <v>465</v>
      </c>
      <c r="B466">
        <v>1002529541</v>
      </c>
      <c r="C466">
        <v>3</v>
      </c>
      <c r="D466" t="s">
        <v>51</v>
      </c>
      <c r="E466">
        <v>4</v>
      </c>
      <c r="F466" t="s">
        <v>273</v>
      </c>
      <c r="G466" t="s">
        <v>600</v>
      </c>
      <c r="H466" t="s">
        <v>601</v>
      </c>
      <c r="I466" t="s">
        <v>213</v>
      </c>
      <c r="J466" t="s">
        <v>214</v>
      </c>
      <c r="K466" t="s">
        <v>149</v>
      </c>
      <c r="M466" t="s">
        <v>236</v>
      </c>
      <c r="N466" t="s">
        <v>216</v>
      </c>
      <c r="O466" s="57">
        <v>46250.496365740742</v>
      </c>
      <c r="P466" s="57">
        <v>46251.425462962965</v>
      </c>
      <c r="Q466">
        <v>69367443</v>
      </c>
      <c r="S466">
        <v>142570111995</v>
      </c>
      <c r="T466" t="s">
        <v>9840</v>
      </c>
      <c r="U466" t="s">
        <v>10612</v>
      </c>
      <c r="Z466">
        <v>111.393719</v>
      </c>
      <c r="AA466">
        <v>-6.8377068999999997</v>
      </c>
      <c r="AB466" t="s">
        <v>10613</v>
      </c>
      <c r="AC466" t="s">
        <v>290</v>
      </c>
      <c r="AO466" t="s">
        <v>10614</v>
      </c>
      <c r="AR466" t="s">
        <v>312</v>
      </c>
      <c r="AS466" t="s">
        <v>601</v>
      </c>
      <c r="AT466" t="s">
        <v>231</v>
      </c>
      <c r="AV466" t="s">
        <v>5539</v>
      </c>
      <c r="AW466" t="s">
        <v>561</v>
      </c>
      <c r="AX466" t="s">
        <v>223</v>
      </c>
      <c r="BF466" s="6" t="e">
        <f t="shared" si="21"/>
        <v>#NUM!</v>
      </c>
      <c r="BG466" t="e">
        <f t="shared" si="22"/>
        <v>#NUM!</v>
      </c>
      <c r="BH466" t="e">
        <f t="shared" si="23"/>
        <v>#NUM!</v>
      </c>
      <c r="BI466" t="e">
        <f>VLOOKUP(H466,Sheet2!$A$1:$B$270,2,FALSE)</f>
        <v>#N/A</v>
      </c>
    </row>
    <row r="467" spans="1:61">
      <c r="A467">
        <v>466</v>
      </c>
      <c r="B467">
        <v>1002515894</v>
      </c>
      <c r="C467">
        <v>3</v>
      </c>
      <c r="D467" t="s">
        <v>49</v>
      </c>
      <c r="E467">
        <v>4</v>
      </c>
      <c r="F467" t="s">
        <v>252</v>
      </c>
      <c r="G467" t="s">
        <v>255</v>
      </c>
      <c r="H467" t="s">
        <v>556</v>
      </c>
      <c r="I467" t="s">
        <v>213</v>
      </c>
      <c r="J467" t="s">
        <v>214</v>
      </c>
      <c r="K467" t="s">
        <v>149</v>
      </c>
      <c r="L467" t="s">
        <v>215</v>
      </c>
      <c r="M467" t="s">
        <v>575</v>
      </c>
      <c r="N467" t="s">
        <v>216</v>
      </c>
      <c r="O467" s="57">
        <v>46242.53052083333</v>
      </c>
      <c r="P467" s="57">
        <v>46244.608622685184</v>
      </c>
      <c r="Q467">
        <v>69361431</v>
      </c>
      <c r="S467">
        <v>142283119918</v>
      </c>
      <c r="T467" t="s">
        <v>4995</v>
      </c>
      <c r="U467" t="s">
        <v>4996</v>
      </c>
      <c r="V467" t="s">
        <v>4997</v>
      </c>
      <c r="Z467">
        <v>109.12327380000001</v>
      </c>
      <c r="AA467">
        <v>-7.0014816999999896</v>
      </c>
      <c r="AB467" t="s">
        <v>4998</v>
      </c>
      <c r="AC467" t="s">
        <v>237</v>
      </c>
      <c r="AL467" t="s">
        <v>218</v>
      </c>
      <c r="AM467" t="s">
        <v>4999</v>
      </c>
      <c r="AN467" t="s">
        <v>6</v>
      </c>
      <c r="AO467" s="57">
        <v>46242.538217592592</v>
      </c>
      <c r="AP467" s="57">
        <v>46243.541666666664</v>
      </c>
      <c r="AQ467" t="s">
        <v>903</v>
      </c>
      <c r="AR467" t="s">
        <v>14</v>
      </c>
      <c r="AS467" t="s">
        <v>556</v>
      </c>
      <c r="AT467" t="s">
        <v>231</v>
      </c>
      <c r="AV467" t="s">
        <v>6406</v>
      </c>
      <c r="AW467" t="s">
        <v>1014</v>
      </c>
      <c r="AX467" t="s">
        <v>223</v>
      </c>
      <c r="BA467" s="57">
        <v>46243.541666666664</v>
      </c>
      <c r="BB467" t="s">
        <v>4999</v>
      </c>
      <c r="BF467" s="6" t="e">
        <f t="shared" si="21"/>
        <v>#NUM!</v>
      </c>
      <c r="BG467" t="e">
        <f t="shared" si="22"/>
        <v>#NUM!</v>
      </c>
      <c r="BH467" t="e">
        <f t="shared" si="23"/>
        <v>#NUM!</v>
      </c>
      <c r="BI467" t="e">
        <f>VLOOKUP(H467,Sheet2!$A$1:$B$270,2,FALSE)</f>
        <v>#N/A</v>
      </c>
    </row>
    <row r="468" spans="1:61">
      <c r="A468">
        <v>467</v>
      </c>
      <c r="B468">
        <v>1002516177</v>
      </c>
      <c r="C468">
        <v>3</v>
      </c>
      <c r="D468" t="s">
        <v>59</v>
      </c>
      <c r="E468">
        <v>4</v>
      </c>
      <c r="F468" t="s">
        <v>224</v>
      </c>
      <c r="G468" t="s">
        <v>224</v>
      </c>
      <c r="H468" t="s">
        <v>975</v>
      </c>
      <c r="I468" t="s">
        <v>213</v>
      </c>
      <c r="J468" t="s">
        <v>214</v>
      </c>
      <c r="K468" t="s">
        <v>149</v>
      </c>
      <c r="L468" t="s">
        <v>215</v>
      </c>
      <c r="M468" t="s">
        <v>575</v>
      </c>
      <c r="N468" t="s">
        <v>216</v>
      </c>
      <c r="O468" s="57">
        <v>46242.705520833333</v>
      </c>
      <c r="P468" s="57">
        <v>46245.582187499997</v>
      </c>
      <c r="Q468">
        <v>69361613</v>
      </c>
      <c r="S468">
        <v>143387115914</v>
      </c>
      <c r="T468" t="s">
        <v>5000</v>
      </c>
      <c r="U468" t="s">
        <v>5001</v>
      </c>
      <c r="V468" t="s">
        <v>5002</v>
      </c>
      <c r="Z468">
        <v>109.09837</v>
      </c>
      <c r="AA468">
        <v>-7.5303769999999997</v>
      </c>
      <c r="AB468" t="s">
        <v>5003</v>
      </c>
      <c r="AC468" t="s">
        <v>237</v>
      </c>
      <c r="AL468" t="s">
        <v>218</v>
      </c>
      <c r="AM468" t="s">
        <v>5004</v>
      </c>
      <c r="AN468" t="s">
        <v>6</v>
      </c>
      <c r="AO468" s="57">
        <v>46242.715532407405</v>
      </c>
      <c r="AP468" s="57">
        <v>46243.541666666664</v>
      </c>
      <c r="AQ468" t="s">
        <v>903</v>
      </c>
      <c r="AR468" t="s">
        <v>14</v>
      </c>
      <c r="AS468" t="s">
        <v>975</v>
      </c>
      <c r="AT468" t="s">
        <v>231</v>
      </c>
      <c r="AV468" t="s">
        <v>7128</v>
      </c>
      <c r="AW468" t="s">
        <v>1018</v>
      </c>
      <c r="AX468" t="s">
        <v>223</v>
      </c>
      <c r="BA468" s="57">
        <v>46243.541666666664</v>
      </c>
      <c r="BB468" t="s">
        <v>5004</v>
      </c>
      <c r="BF468" s="6" t="e">
        <f t="shared" si="21"/>
        <v>#NUM!</v>
      </c>
      <c r="BG468" t="e">
        <f t="shared" si="22"/>
        <v>#NUM!</v>
      </c>
      <c r="BH468" t="e">
        <f t="shared" si="23"/>
        <v>#NUM!</v>
      </c>
      <c r="BI468" t="e">
        <f>VLOOKUP(H468,Sheet2!$A$1:$B$270,2,FALSE)</f>
        <v>#N/A</v>
      </c>
    </row>
    <row r="469" spans="1:61">
      <c r="A469">
        <v>468</v>
      </c>
      <c r="B469">
        <v>1002523352</v>
      </c>
      <c r="C469">
        <v>3</v>
      </c>
      <c r="D469" t="s">
        <v>55</v>
      </c>
      <c r="E469">
        <v>5</v>
      </c>
      <c r="F469" t="s">
        <v>228</v>
      </c>
      <c r="G469" t="s">
        <v>127</v>
      </c>
      <c r="H469" t="s">
        <v>229</v>
      </c>
      <c r="I469" t="s">
        <v>213</v>
      </c>
      <c r="J469" t="s">
        <v>214</v>
      </c>
      <c r="K469" t="s">
        <v>149</v>
      </c>
      <c r="M469" t="s">
        <v>76</v>
      </c>
      <c r="N469" t="s">
        <v>216</v>
      </c>
      <c r="O469" s="57">
        <v>46247.370219907411</v>
      </c>
      <c r="P469" s="57">
        <v>46247.740428240744</v>
      </c>
      <c r="Q469">
        <v>69364729</v>
      </c>
      <c r="S469">
        <v>152426928141</v>
      </c>
      <c r="T469" t="s">
        <v>8981</v>
      </c>
      <c r="U469" t="s">
        <v>8982</v>
      </c>
      <c r="V469" t="s">
        <v>8983</v>
      </c>
      <c r="Z469">
        <v>113.3926275</v>
      </c>
      <c r="AA469">
        <v>-7.1226965</v>
      </c>
      <c r="AB469" t="s">
        <v>8984</v>
      </c>
      <c r="AC469" t="s">
        <v>230</v>
      </c>
      <c r="AL469" t="s">
        <v>218</v>
      </c>
      <c r="AM469" t="s">
        <v>8868</v>
      </c>
      <c r="AN469" t="s">
        <v>6</v>
      </c>
      <c r="AO469" t="s">
        <v>8858</v>
      </c>
      <c r="AP469" s="57">
        <v>46248.333333333336</v>
      </c>
      <c r="AR469" t="s">
        <v>219</v>
      </c>
      <c r="AS469" t="s">
        <v>229</v>
      </c>
      <c r="AT469" t="s">
        <v>231</v>
      </c>
      <c r="AU469">
        <v>20260813</v>
      </c>
      <c r="AV469" t="s">
        <v>222</v>
      </c>
      <c r="AW469" t="s">
        <v>561</v>
      </c>
      <c r="AX469" t="s">
        <v>223</v>
      </c>
      <c r="BA469" s="57">
        <v>46248.333333333336</v>
      </c>
      <c r="BB469" t="s">
        <v>8868</v>
      </c>
      <c r="BC469">
        <v>2026</v>
      </c>
      <c r="BD469">
        <v>8</v>
      </c>
      <c r="BE469">
        <v>13</v>
      </c>
      <c r="BF469" s="6">
        <f t="shared" si="21"/>
        <v>46247</v>
      </c>
      <c r="BG469">
        <f t="shared" si="22"/>
        <v>-1.3333333333357587</v>
      </c>
      <c r="BH469" t="str">
        <f t="shared" si="23"/>
        <v>COMPLY</v>
      </c>
      <c r="BI469" t="str">
        <f>VLOOKUP(H469,Sheet2!$A$1:$B$270,2,FALSE)</f>
        <v>MADURA</v>
      </c>
    </row>
    <row r="470" spans="1:61">
      <c r="A470">
        <v>469</v>
      </c>
      <c r="B470">
        <v>1002509338</v>
      </c>
      <c r="C470">
        <v>3</v>
      </c>
      <c r="D470" t="s">
        <v>55</v>
      </c>
      <c r="E470">
        <v>5</v>
      </c>
      <c r="F470" t="s">
        <v>313</v>
      </c>
      <c r="G470" t="s">
        <v>124</v>
      </c>
      <c r="H470" t="s">
        <v>315</v>
      </c>
      <c r="I470" t="s">
        <v>213</v>
      </c>
      <c r="J470" t="s">
        <v>214</v>
      </c>
      <c r="K470" t="s">
        <v>149</v>
      </c>
      <c r="M470" t="s">
        <v>76</v>
      </c>
      <c r="N470" t="s">
        <v>216</v>
      </c>
      <c r="O470" s="57">
        <v>46238.721597222226</v>
      </c>
      <c r="P470" s="57">
        <v>46238.802245370367</v>
      </c>
      <c r="Q470">
        <v>69358109</v>
      </c>
      <c r="S470">
        <v>152308241272</v>
      </c>
      <c r="T470" t="s">
        <v>2213</v>
      </c>
      <c r="U470" t="s">
        <v>2214</v>
      </c>
      <c r="V470" t="s">
        <v>2215</v>
      </c>
      <c r="Z470">
        <v>112.76560000000001</v>
      </c>
      <c r="AA470">
        <v>-7.3310000000000004</v>
      </c>
      <c r="AB470" t="s">
        <v>2216</v>
      </c>
      <c r="AC470" t="s">
        <v>230</v>
      </c>
      <c r="AL470" t="s">
        <v>218</v>
      </c>
      <c r="AM470" t="s">
        <v>2217</v>
      </c>
      <c r="AN470" t="s">
        <v>6</v>
      </c>
      <c r="AO470" s="57">
        <v>46120.726145833331</v>
      </c>
      <c r="AR470" t="s">
        <v>219</v>
      </c>
      <c r="AS470" t="s">
        <v>315</v>
      </c>
      <c r="AT470" t="s">
        <v>231</v>
      </c>
      <c r="AU470">
        <v>20260804</v>
      </c>
      <c r="AV470" t="s">
        <v>222</v>
      </c>
      <c r="AW470" t="s">
        <v>561</v>
      </c>
      <c r="AX470" t="s">
        <v>223</v>
      </c>
      <c r="BA470" s="57">
        <v>46238.291666666664</v>
      </c>
      <c r="BB470" t="s">
        <v>2217</v>
      </c>
      <c r="BC470">
        <v>2026</v>
      </c>
      <c r="BD470">
        <v>8</v>
      </c>
      <c r="BE470">
        <v>4</v>
      </c>
      <c r="BF470" s="6">
        <f t="shared" si="21"/>
        <v>46238</v>
      </c>
      <c r="BG470">
        <f t="shared" si="22"/>
        <v>-0.29166666666424135</v>
      </c>
      <c r="BH470" t="str">
        <f t="shared" si="23"/>
        <v>COMPLY</v>
      </c>
      <c r="BI470" t="str">
        <f>VLOOKUP(H470,Sheet2!$A$1:$B$270,2,FALSE)</f>
        <v>SURABAYA SELATAN</v>
      </c>
    </row>
    <row r="471" spans="1:61">
      <c r="A471">
        <v>470</v>
      </c>
      <c r="B471">
        <v>1002526152</v>
      </c>
      <c r="C471">
        <v>3</v>
      </c>
      <c r="D471" t="s">
        <v>42</v>
      </c>
      <c r="E471">
        <v>5</v>
      </c>
      <c r="F471" t="s">
        <v>102</v>
      </c>
      <c r="G471" t="s">
        <v>108</v>
      </c>
      <c r="H471" t="s">
        <v>346</v>
      </c>
      <c r="I471" t="s">
        <v>213</v>
      </c>
      <c r="J471" t="s">
        <v>214</v>
      </c>
      <c r="K471" t="s">
        <v>149</v>
      </c>
      <c r="L471" t="s">
        <v>215</v>
      </c>
      <c r="M471" t="s">
        <v>76</v>
      </c>
      <c r="N471" t="s">
        <v>216</v>
      </c>
      <c r="O471" s="57">
        <v>46248.476342592592</v>
      </c>
      <c r="P471" s="57">
        <v>46248.888206018521</v>
      </c>
      <c r="Q471">
        <v>69365921</v>
      </c>
      <c r="S471">
        <v>152531208027</v>
      </c>
      <c r="T471" t="s">
        <v>10615</v>
      </c>
      <c r="U471" t="s">
        <v>10616</v>
      </c>
      <c r="V471" t="s">
        <v>10617</v>
      </c>
      <c r="Z471">
        <v>113.71419400000001</v>
      </c>
      <c r="AA471">
        <v>-7.7851400000000002</v>
      </c>
      <c r="AB471" t="s">
        <v>10618</v>
      </c>
      <c r="AC471" t="s">
        <v>237</v>
      </c>
      <c r="AL471" t="s">
        <v>218</v>
      </c>
      <c r="AM471" t="s">
        <v>10619</v>
      </c>
      <c r="AN471" t="s">
        <v>6</v>
      </c>
      <c r="AO471" t="s">
        <v>10172</v>
      </c>
      <c r="AP471" s="57">
        <v>46249.333333333336</v>
      </c>
      <c r="AR471" t="s">
        <v>219</v>
      </c>
      <c r="AS471" t="s">
        <v>346</v>
      </c>
      <c r="AT471" t="s">
        <v>231</v>
      </c>
      <c r="AU471">
        <v>20260814</v>
      </c>
      <c r="AV471" t="s">
        <v>222</v>
      </c>
      <c r="AW471" t="s">
        <v>943</v>
      </c>
      <c r="AX471" t="s">
        <v>223</v>
      </c>
      <c r="BA471" s="57">
        <v>46249.333333333336</v>
      </c>
      <c r="BB471" t="s">
        <v>10619</v>
      </c>
      <c r="BC471">
        <v>2026</v>
      </c>
      <c r="BD471">
        <v>8</v>
      </c>
      <c r="BE471">
        <v>14</v>
      </c>
      <c r="BF471" s="6">
        <f t="shared" si="21"/>
        <v>46248</v>
      </c>
      <c r="BG471">
        <f t="shared" si="22"/>
        <v>-1.3333333333357587</v>
      </c>
      <c r="BH471" t="str">
        <f t="shared" si="23"/>
        <v>COMPLY</v>
      </c>
      <c r="BI471" t="str">
        <f>VLOOKUP(H471,Sheet2!$A$1:$B$270,2,FALSE)</f>
        <v>BANYUWANGI</v>
      </c>
    </row>
    <row r="472" spans="1:61">
      <c r="A472">
        <v>471</v>
      </c>
      <c r="B472">
        <v>1002505520</v>
      </c>
      <c r="C472">
        <v>3</v>
      </c>
      <c r="D472" t="s">
        <v>38</v>
      </c>
      <c r="E472">
        <v>5</v>
      </c>
      <c r="F472" t="s">
        <v>90</v>
      </c>
      <c r="G472" t="s">
        <v>96</v>
      </c>
      <c r="H472" t="s">
        <v>289</v>
      </c>
      <c r="I472" t="s">
        <v>213</v>
      </c>
      <c r="J472" t="s">
        <v>214</v>
      </c>
      <c r="K472" t="s">
        <v>149</v>
      </c>
      <c r="L472" t="s">
        <v>215</v>
      </c>
      <c r="M472" t="s">
        <v>76</v>
      </c>
      <c r="N472" t="s">
        <v>216</v>
      </c>
      <c r="O472" s="57">
        <v>46237.363854166666</v>
      </c>
      <c r="P472" s="57">
        <v>46237.807326388887</v>
      </c>
      <c r="Q472">
        <v>69357182</v>
      </c>
      <c r="S472">
        <v>152608208821</v>
      </c>
      <c r="T472" t="s">
        <v>2218</v>
      </c>
      <c r="U472" t="s">
        <v>2219</v>
      </c>
      <c r="V472" t="s">
        <v>2220</v>
      </c>
      <c r="Z472">
        <v>111.706270815018</v>
      </c>
      <c r="AA472">
        <v>-8.0549025045825502</v>
      </c>
      <c r="AB472" t="s">
        <v>2221</v>
      </c>
      <c r="AC472" t="s">
        <v>237</v>
      </c>
      <c r="AL472" t="s">
        <v>218</v>
      </c>
      <c r="AM472" t="s">
        <v>2222</v>
      </c>
      <c r="AN472" t="s">
        <v>6</v>
      </c>
      <c r="AO472" s="57">
        <v>46089.371631944443</v>
      </c>
      <c r="AP472" s="57">
        <v>46238.333333333336</v>
      </c>
      <c r="AR472" t="s">
        <v>219</v>
      </c>
      <c r="AS472" t="s">
        <v>289</v>
      </c>
      <c r="AT472" t="s">
        <v>231</v>
      </c>
      <c r="AU472">
        <v>20260803</v>
      </c>
      <c r="AV472" t="s">
        <v>222</v>
      </c>
      <c r="AW472" t="s">
        <v>1021</v>
      </c>
      <c r="AX472" t="s">
        <v>223</v>
      </c>
      <c r="BA472" s="57">
        <v>46238.333333333336</v>
      </c>
      <c r="BB472" t="s">
        <v>2222</v>
      </c>
      <c r="BC472">
        <v>2026</v>
      </c>
      <c r="BD472">
        <v>8</v>
      </c>
      <c r="BE472">
        <v>3</v>
      </c>
      <c r="BF472" s="6">
        <f t="shared" si="21"/>
        <v>46237</v>
      </c>
      <c r="BG472">
        <f t="shared" si="22"/>
        <v>-1.3333333333357587</v>
      </c>
      <c r="BH472" t="str">
        <f t="shared" si="23"/>
        <v>COMPLY</v>
      </c>
      <c r="BI472" t="str">
        <f>VLOOKUP(H472,Sheet2!$A$1:$B$270,2,FALSE)</f>
        <v>PONOROGO</v>
      </c>
    </row>
    <row r="473" spans="1:61">
      <c r="A473">
        <v>472</v>
      </c>
      <c r="B473">
        <v>1002519037</v>
      </c>
      <c r="C473">
        <v>3</v>
      </c>
      <c r="D473" t="s">
        <v>42</v>
      </c>
      <c r="E473">
        <v>5</v>
      </c>
      <c r="F473" t="s">
        <v>233</v>
      </c>
      <c r="G473" t="s">
        <v>105</v>
      </c>
      <c r="H473" t="s">
        <v>299</v>
      </c>
      <c r="I473" t="s">
        <v>213</v>
      </c>
      <c r="J473" t="s">
        <v>214</v>
      </c>
      <c r="K473" t="s">
        <v>149</v>
      </c>
      <c r="M473" t="s">
        <v>277</v>
      </c>
      <c r="N473" t="s">
        <v>216</v>
      </c>
      <c r="O473" s="57">
        <v>46245.398668981485</v>
      </c>
      <c r="P473" s="57">
        <v>46247.649236111109</v>
      </c>
      <c r="Q473">
        <v>69362933</v>
      </c>
      <c r="S473">
        <v>152313204581</v>
      </c>
      <c r="T473" t="s">
        <v>7129</v>
      </c>
      <c r="U473" t="s">
        <v>7130</v>
      </c>
      <c r="V473" t="s">
        <v>7131</v>
      </c>
      <c r="Z473">
        <v>112.400254</v>
      </c>
      <c r="AA473">
        <v>-7.4017485000000001</v>
      </c>
      <c r="AB473" t="s">
        <v>7132</v>
      </c>
      <c r="AC473" t="s">
        <v>230</v>
      </c>
      <c r="AL473" t="s">
        <v>218</v>
      </c>
      <c r="AM473" t="s">
        <v>7133</v>
      </c>
      <c r="AN473" t="s">
        <v>6</v>
      </c>
      <c r="AO473" s="57">
        <v>46334.402962962966</v>
      </c>
      <c r="AP473" s="57">
        <v>46246.333333333336</v>
      </c>
      <c r="AQ473" t="s">
        <v>6867</v>
      </c>
      <c r="AR473" t="s">
        <v>278</v>
      </c>
      <c r="AS473" t="s">
        <v>299</v>
      </c>
      <c r="AT473" t="s">
        <v>231</v>
      </c>
      <c r="AV473" t="s">
        <v>8985</v>
      </c>
      <c r="AW473" t="s">
        <v>560</v>
      </c>
      <c r="AX473" t="s">
        <v>223</v>
      </c>
      <c r="BA473" s="57">
        <v>46246.333333333336</v>
      </c>
      <c r="BB473" t="s">
        <v>7133</v>
      </c>
      <c r="BF473" s="6" t="e">
        <f t="shared" si="21"/>
        <v>#NUM!</v>
      </c>
      <c r="BG473" t="e">
        <f t="shared" si="22"/>
        <v>#NUM!</v>
      </c>
      <c r="BH473" t="e">
        <f t="shared" si="23"/>
        <v>#NUM!</v>
      </c>
      <c r="BI473" t="str">
        <f>VLOOKUP(H473,Sheet2!$A$1:$B$270,2,FALSE)</f>
        <v>MOJOKERTO</v>
      </c>
    </row>
    <row r="474" spans="1:61">
      <c r="A474">
        <v>473</v>
      </c>
      <c r="B474">
        <v>1002515999</v>
      </c>
      <c r="C474">
        <v>3</v>
      </c>
      <c r="D474" t="s">
        <v>45</v>
      </c>
      <c r="E474">
        <v>5</v>
      </c>
      <c r="F474" t="s">
        <v>211</v>
      </c>
      <c r="G474" t="s">
        <v>115</v>
      </c>
      <c r="H474" t="s">
        <v>279</v>
      </c>
      <c r="I474" t="s">
        <v>213</v>
      </c>
      <c r="J474" t="s">
        <v>214</v>
      </c>
      <c r="K474" t="s">
        <v>149</v>
      </c>
      <c r="L474" t="s">
        <v>215</v>
      </c>
      <c r="M474" t="s">
        <v>933</v>
      </c>
      <c r="N474" t="s">
        <v>216</v>
      </c>
      <c r="O474" s="57">
        <v>46242.582592592589</v>
      </c>
      <c r="P474" s="57">
        <v>46245.42019675926</v>
      </c>
      <c r="Q474">
        <v>69361492</v>
      </c>
      <c r="S474">
        <v>172603791350</v>
      </c>
      <c r="T474" t="s">
        <v>5009</v>
      </c>
      <c r="U474" t="s">
        <v>5010</v>
      </c>
      <c r="V474" t="s">
        <v>5011</v>
      </c>
      <c r="Z474">
        <v>106.827153</v>
      </c>
      <c r="AA474">
        <v>-6.1753920000000004</v>
      </c>
      <c r="AB474" t="s">
        <v>5012</v>
      </c>
      <c r="AC474" t="s">
        <v>1013</v>
      </c>
      <c r="AL474" t="s">
        <v>218</v>
      </c>
      <c r="AM474" t="s">
        <v>5013</v>
      </c>
      <c r="AN474" t="s">
        <v>6</v>
      </c>
      <c r="AO474" s="57">
        <v>46242.590624999997</v>
      </c>
      <c r="AP474" s="57">
        <v>46243.541666666664</v>
      </c>
      <c r="AQ474" t="s">
        <v>248</v>
      </c>
      <c r="AR474" t="s">
        <v>12</v>
      </c>
      <c r="AS474" t="s">
        <v>279</v>
      </c>
      <c r="AT474" t="s">
        <v>231</v>
      </c>
      <c r="AV474" t="s">
        <v>917</v>
      </c>
      <c r="AW474" t="s">
        <v>1014</v>
      </c>
      <c r="AX474" t="s">
        <v>223</v>
      </c>
      <c r="BA474" s="57">
        <v>46243.541666666664</v>
      </c>
      <c r="BB474" t="s">
        <v>5013</v>
      </c>
      <c r="BF474" s="6" t="e">
        <f t="shared" si="21"/>
        <v>#NUM!</v>
      </c>
      <c r="BG474" t="e">
        <f t="shared" si="22"/>
        <v>#NUM!</v>
      </c>
      <c r="BH474" t="e">
        <f t="shared" si="23"/>
        <v>#NUM!</v>
      </c>
      <c r="BI474" t="str">
        <f>VLOOKUP(H474,Sheet2!$A$1:$B$270,2,FALSE)</f>
        <v>SELONG</v>
      </c>
    </row>
    <row r="475" spans="1:61">
      <c r="A475">
        <v>474</v>
      </c>
      <c r="B475">
        <v>1002515816</v>
      </c>
      <c r="C475">
        <v>3</v>
      </c>
      <c r="D475" t="s">
        <v>38</v>
      </c>
      <c r="E475">
        <v>5</v>
      </c>
      <c r="F475" t="s">
        <v>90</v>
      </c>
      <c r="G475" t="s">
        <v>93</v>
      </c>
      <c r="H475" t="s">
        <v>391</v>
      </c>
      <c r="I475" t="s">
        <v>213</v>
      </c>
      <c r="J475" t="s">
        <v>214</v>
      </c>
      <c r="K475" t="s">
        <v>149</v>
      </c>
      <c r="L475" t="s">
        <v>215</v>
      </c>
      <c r="M475" t="s">
        <v>76</v>
      </c>
      <c r="N475" t="s">
        <v>216</v>
      </c>
      <c r="O475" s="57">
        <v>46242.479143518518</v>
      </c>
      <c r="P475" s="57">
        <v>46244.410300925927</v>
      </c>
      <c r="Q475">
        <v>69361362</v>
      </c>
      <c r="S475">
        <v>152615203027</v>
      </c>
      <c r="T475" t="s">
        <v>5014</v>
      </c>
      <c r="U475" t="s">
        <v>5015</v>
      </c>
      <c r="V475" t="s">
        <v>5016</v>
      </c>
      <c r="Z475">
        <v>112.093054912984</v>
      </c>
      <c r="AA475">
        <v>-7.6016279909606004</v>
      </c>
      <c r="AB475" t="s">
        <v>5017</v>
      </c>
      <c r="AC475" t="s">
        <v>217</v>
      </c>
      <c r="AL475" t="s">
        <v>218</v>
      </c>
      <c r="AM475" t="s">
        <v>5018</v>
      </c>
      <c r="AN475" t="s">
        <v>6</v>
      </c>
      <c r="AO475" s="57">
        <v>46242.486076388886</v>
      </c>
      <c r="AP475" s="57">
        <v>46243.333333333336</v>
      </c>
      <c r="AR475" t="s">
        <v>219</v>
      </c>
      <c r="AS475" t="s">
        <v>391</v>
      </c>
      <c r="AT475" t="s">
        <v>231</v>
      </c>
      <c r="AU475">
        <v>20260810</v>
      </c>
      <c r="AV475" t="s">
        <v>222</v>
      </c>
      <c r="AW475" t="s">
        <v>1018</v>
      </c>
      <c r="AX475" t="s">
        <v>223</v>
      </c>
      <c r="BA475" s="57">
        <v>46243.333333333336</v>
      </c>
      <c r="BB475" t="s">
        <v>5018</v>
      </c>
      <c r="BC475">
        <v>2026</v>
      </c>
      <c r="BD475">
        <v>8</v>
      </c>
      <c r="BE475">
        <v>10</v>
      </c>
      <c r="BF475" s="6">
        <f t="shared" si="21"/>
        <v>46244</v>
      </c>
      <c r="BG475">
        <f t="shared" si="22"/>
        <v>0.66666666666424135</v>
      </c>
      <c r="BH475" t="str">
        <f t="shared" si="23"/>
        <v>COMPLY</v>
      </c>
      <c r="BI475" t="str">
        <f>VLOOKUP(H475,Sheet2!$A$1:$B$270,2,FALSE)</f>
        <v>NGANJUK</v>
      </c>
    </row>
    <row r="476" spans="1:61">
      <c r="A476">
        <v>475</v>
      </c>
      <c r="B476">
        <v>1002529490</v>
      </c>
      <c r="C476">
        <v>3</v>
      </c>
      <c r="D476" t="s">
        <v>42</v>
      </c>
      <c r="E476">
        <v>5</v>
      </c>
      <c r="F476" t="s">
        <v>233</v>
      </c>
      <c r="G476" t="s">
        <v>105</v>
      </c>
      <c r="H476" t="s">
        <v>381</v>
      </c>
      <c r="I476" t="s">
        <v>213</v>
      </c>
      <c r="J476" t="s">
        <v>214</v>
      </c>
      <c r="K476" t="s">
        <v>149</v>
      </c>
      <c r="M476" t="s">
        <v>372</v>
      </c>
      <c r="N476" t="s">
        <v>216</v>
      </c>
      <c r="O476" s="57">
        <v>46250.475439814814</v>
      </c>
      <c r="P476" s="57">
        <v>46250.476446759261</v>
      </c>
      <c r="Q476">
        <v>69367408</v>
      </c>
      <c r="S476">
        <v>152312243069</v>
      </c>
      <c r="T476" t="s">
        <v>10620</v>
      </c>
      <c r="U476" t="s">
        <v>10621</v>
      </c>
      <c r="Z476">
        <v>112.42246105635699</v>
      </c>
      <c r="AA476">
        <v>-7.5144079054369399</v>
      </c>
      <c r="AB476" t="s">
        <v>10622</v>
      </c>
      <c r="AC476" t="s">
        <v>230</v>
      </c>
      <c r="AO476" t="s">
        <v>10273</v>
      </c>
      <c r="AR476" t="s">
        <v>334</v>
      </c>
      <c r="AS476" t="s">
        <v>381</v>
      </c>
      <c r="AT476" t="s">
        <v>231</v>
      </c>
      <c r="AV476" t="s">
        <v>373</v>
      </c>
      <c r="AW476" t="s">
        <v>561</v>
      </c>
      <c r="AX476" t="s">
        <v>223</v>
      </c>
      <c r="BF476" s="6" t="e">
        <f t="shared" si="21"/>
        <v>#NUM!</v>
      </c>
      <c r="BG476" t="e">
        <f t="shared" si="22"/>
        <v>#NUM!</v>
      </c>
      <c r="BH476" t="e">
        <f t="shared" si="23"/>
        <v>#NUM!</v>
      </c>
      <c r="BI476" t="str">
        <f>VLOOKUP(H476,Sheet2!$A$1:$B$270,2,FALSE)</f>
        <v>MOJOKERTO</v>
      </c>
    </row>
    <row r="477" spans="1:61">
      <c r="A477">
        <v>476</v>
      </c>
      <c r="B477">
        <v>1002527794</v>
      </c>
      <c r="C477">
        <v>3</v>
      </c>
      <c r="D477" t="s">
        <v>45</v>
      </c>
      <c r="E477">
        <v>5</v>
      </c>
      <c r="F477" t="s">
        <v>211</v>
      </c>
      <c r="G477" t="s">
        <v>116</v>
      </c>
      <c r="H477" t="s">
        <v>359</v>
      </c>
      <c r="I477" t="s">
        <v>213</v>
      </c>
      <c r="J477" t="s">
        <v>214</v>
      </c>
      <c r="K477" t="s">
        <v>149</v>
      </c>
      <c r="L477" t="s">
        <v>215</v>
      </c>
      <c r="M477" t="s">
        <v>76</v>
      </c>
      <c r="N477" t="s">
        <v>216</v>
      </c>
      <c r="O477" s="57">
        <v>46249.397870370369</v>
      </c>
      <c r="P477" s="57">
        <v>46250.767824074072</v>
      </c>
      <c r="Q477">
        <v>69366594</v>
      </c>
      <c r="S477">
        <v>172620205041</v>
      </c>
      <c r="T477" t="s">
        <v>10623</v>
      </c>
      <c r="U477" t="s">
        <v>10624</v>
      </c>
      <c r="V477" t="s">
        <v>10625</v>
      </c>
      <c r="Z477">
        <v>116.426786519587</v>
      </c>
      <c r="AA477">
        <v>-8.5591709012204298</v>
      </c>
      <c r="AB477" t="s">
        <v>10626</v>
      </c>
      <c r="AC477" t="s">
        <v>217</v>
      </c>
      <c r="AL477" t="s">
        <v>218</v>
      </c>
      <c r="AM477" t="s">
        <v>10627</v>
      </c>
      <c r="AN477" t="s">
        <v>6</v>
      </c>
      <c r="AO477" t="s">
        <v>9949</v>
      </c>
      <c r="AP477" s="57">
        <v>46251.541666666664</v>
      </c>
      <c r="AR477" t="s">
        <v>219</v>
      </c>
      <c r="AS477" t="s">
        <v>359</v>
      </c>
      <c r="AT477" t="s">
        <v>231</v>
      </c>
      <c r="AU477">
        <v>20260816</v>
      </c>
      <c r="AV477" t="s">
        <v>222</v>
      </c>
      <c r="AW477" t="s">
        <v>1021</v>
      </c>
      <c r="AX477" t="s">
        <v>223</v>
      </c>
      <c r="BA477" s="57">
        <v>46251.541666666664</v>
      </c>
      <c r="BB477" t="s">
        <v>10627</v>
      </c>
      <c r="BC477">
        <v>2026</v>
      </c>
      <c r="BD477">
        <v>8</v>
      </c>
      <c r="BE477">
        <v>16</v>
      </c>
      <c r="BF477" s="6">
        <f t="shared" si="21"/>
        <v>46250</v>
      </c>
      <c r="BG477">
        <f t="shared" si="22"/>
        <v>-1.5416666666642413</v>
      </c>
      <c r="BH477" t="str">
        <f t="shared" si="23"/>
        <v>COMPLY</v>
      </c>
      <c r="BI477" t="str">
        <f>VLOOKUP(H477,Sheet2!$A$1:$B$270,2,FALSE)</f>
        <v>SELONG</v>
      </c>
    </row>
    <row r="478" spans="1:61">
      <c r="A478">
        <v>477</v>
      </c>
      <c r="B478">
        <v>1002519360</v>
      </c>
      <c r="C478">
        <v>3</v>
      </c>
      <c r="D478" t="s">
        <v>38</v>
      </c>
      <c r="E478">
        <v>5</v>
      </c>
      <c r="F478" t="s">
        <v>250</v>
      </c>
      <c r="G478" t="s">
        <v>91</v>
      </c>
      <c r="H478" t="s">
        <v>433</v>
      </c>
      <c r="I478" t="s">
        <v>213</v>
      </c>
      <c r="J478" t="s">
        <v>214</v>
      </c>
      <c r="K478" t="s">
        <v>149</v>
      </c>
      <c r="M478" t="s">
        <v>76</v>
      </c>
      <c r="N478" t="s">
        <v>216</v>
      </c>
      <c r="O478" s="57">
        <v>46245.45553240741</v>
      </c>
      <c r="P478" s="57">
        <v>46245.536921296298</v>
      </c>
      <c r="Q478">
        <v>69331973</v>
      </c>
      <c r="S478">
        <v>152713217306</v>
      </c>
      <c r="T478" t="s">
        <v>7134</v>
      </c>
      <c r="U478" t="s">
        <v>7135</v>
      </c>
      <c r="V478" t="s">
        <v>7136</v>
      </c>
      <c r="Z478">
        <v>112.78662299413401</v>
      </c>
      <c r="AA478">
        <v>-8.1624810291709693</v>
      </c>
      <c r="AB478" t="s">
        <v>7137</v>
      </c>
      <c r="AC478" t="s">
        <v>217</v>
      </c>
      <c r="AL478" t="s">
        <v>218</v>
      </c>
      <c r="AM478" t="s">
        <v>7138</v>
      </c>
      <c r="AN478" t="s">
        <v>6</v>
      </c>
      <c r="AO478" s="57">
        <v>46334.465520833335</v>
      </c>
      <c r="AR478" t="s">
        <v>219</v>
      </c>
      <c r="AS478" t="s">
        <v>433</v>
      </c>
      <c r="AT478" t="s">
        <v>221</v>
      </c>
      <c r="AU478">
        <v>20260811</v>
      </c>
      <c r="AV478" t="s">
        <v>222</v>
      </c>
      <c r="AW478" t="s">
        <v>633</v>
      </c>
      <c r="AX478" t="s">
        <v>223</v>
      </c>
      <c r="BA478" s="57">
        <v>46245.291666666664</v>
      </c>
      <c r="BB478" t="s">
        <v>7138</v>
      </c>
      <c r="BC478">
        <v>2026</v>
      </c>
      <c r="BD478">
        <v>8</v>
      </c>
      <c r="BE478">
        <v>11</v>
      </c>
      <c r="BF478" s="6">
        <f t="shared" si="21"/>
        <v>46245</v>
      </c>
      <c r="BG478">
        <f t="shared" si="22"/>
        <v>-0.29166666666424135</v>
      </c>
      <c r="BH478" t="str">
        <f t="shared" si="23"/>
        <v>COMPLY</v>
      </c>
      <c r="BI478" t="str">
        <f>VLOOKUP(H478,Sheet2!$A$1:$B$270,2,FALSE)</f>
        <v>MALANG</v>
      </c>
    </row>
    <row r="479" spans="1:61">
      <c r="A479">
        <v>478</v>
      </c>
      <c r="B479">
        <v>1002510325</v>
      </c>
      <c r="C479">
        <v>3</v>
      </c>
      <c r="D479" t="s">
        <v>49</v>
      </c>
      <c r="E479">
        <v>4</v>
      </c>
      <c r="F479" t="s">
        <v>252</v>
      </c>
      <c r="G479" t="s">
        <v>252</v>
      </c>
      <c r="H479" t="s">
        <v>676</v>
      </c>
      <c r="I479" t="s">
        <v>213</v>
      </c>
      <c r="J479" t="s">
        <v>214</v>
      </c>
      <c r="K479" t="s">
        <v>149</v>
      </c>
      <c r="L479" t="s">
        <v>215</v>
      </c>
      <c r="M479" t="s">
        <v>76</v>
      </c>
      <c r="N479" t="s">
        <v>216</v>
      </c>
      <c r="O479" s="57">
        <v>46239.497175925928</v>
      </c>
      <c r="P479" s="57">
        <v>46241.697245370371</v>
      </c>
      <c r="Q479">
        <v>69359047</v>
      </c>
      <c r="S479">
        <v>142280318382</v>
      </c>
      <c r="T479" t="s">
        <v>2228</v>
      </c>
      <c r="U479" t="s">
        <v>2229</v>
      </c>
      <c r="V479" t="s">
        <v>2230</v>
      </c>
      <c r="Z479">
        <v>109.720040011972</v>
      </c>
      <c r="AA479">
        <v>-7.0020679537176997</v>
      </c>
      <c r="AB479" t="s">
        <v>2231</v>
      </c>
      <c r="AC479" t="s">
        <v>237</v>
      </c>
      <c r="AL479" t="s">
        <v>218</v>
      </c>
      <c r="AM479" t="s">
        <v>2232</v>
      </c>
      <c r="AN479" t="s">
        <v>6</v>
      </c>
      <c r="AO479" s="57">
        <v>46150.506828703707</v>
      </c>
      <c r="AP479" s="57">
        <v>46240.333333333336</v>
      </c>
      <c r="AR479" t="s">
        <v>219</v>
      </c>
      <c r="AS479" t="s">
        <v>676</v>
      </c>
      <c r="AT479" t="s">
        <v>231</v>
      </c>
      <c r="AU479">
        <v>20260807</v>
      </c>
      <c r="AV479" t="s">
        <v>222</v>
      </c>
      <c r="AW479" t="s">
        <v>1018</v>
      </c>
      <c r="AX479" t="s">
        <v>223</v>
      </c>
      <c r="BA479" s="57">
        <v>46240.333333333336</v>
      </c>
      <c r="BB479" t="s">
        <v>2232</v>
      </c>
      <c r="BC479">
        <v>2026</v>
      </c>
      <c r="BD479">
        <v>8</v>
      </c>
      <c r="BE479">
        <v>7</v>
      </c>
      <c r="BF479" s="6">
        <f t="shared" si="21"/>
        <v>46241</v>
      </c>
      <c r="BG479">
        <f t="shared" si="22"/>
        <v>0.66666666666424135</v>
      </c>
      <c r="BH479" t="str">
        <f t="shared" si="23"/>
        <v>COMPLY</v>
      </c>
      <c r="BI479" t="e">
        <f>VLOOKUP(H479,Sheet2!$A$1:$B$270,2,FALSE)</f>
        <v>#N/A</v>
      </c>
    </row>
    <row r="480" spans="1:61">
      <c r="A480">
        <v>479</v>
      </c>
      <c r="B480">
        <v>1002518977</v>
      </c>
      <c r="C480">
        <v>3</v>
      </c>
      <c r="D480" t="s">
        <v>59</v>
      </c>
      <c r="E480">
        <v>4</v>
      </c>
      <c r="F480" t="s">
        <v>224</v>
      </c>
      <c r="G480" t="s">
        <v>581</v>
      </c>
      <c r="H480" t="s">
        <v>1069</v>
      </c>
      <c r="I480" t="s">
        <v>10039</v>
      </c>
      <c r="J480" t="s">
        <v>214</v>
      </c>
      <c r="K480" t="s">
        <v>149</v>
      </c>
      <c r="M480" t="s">
        <v>76</v>
      </c>
      <c r="N480" t="s">
        <v>10348</v>
      </c>
      <c r="O480" s="57">
        <v>46245.387430555558</v>
      </c>
      <c r="P480" s="57">
        <v>46245.440983796296</v>
      </c>
      <c r="Q480">
        <v>69361231</v>
      </c>
      <c r="S480">
        <v>146394104550</v>
      </c>
      <c r="T480" t="s">
        <v>10628</v>
      </c>
      <c r="U480" t="s">
        <v>10629</v>
      </c>
      <c r="V480" t="s">
        <v>10630</v>
      </c>
      <c r="Z480">
        <v>109.498206</v>
      </c>
      <c r="AA480">
        <v>-7.2992990000000004</v>
      </c>
      <c r="AB480" t="s">
        <v>10631</v>
      </c>
      <c r="AC480" t="s">
        <v>226</v>
      </c>
      <c r="AL480" t="s">
        <v>218</v>
      </c>
      <c r="AM480" t="s">
        <v>10032</v>
      </c>
      <c r="AN480" t="s">
        <v>6</v>
      </c>
      <c r="AO480" s="57">
        <v>46334.402962962966</v>
      </c>
      <c r="AR480" t="s">
        <v>219</v>
      </c>
      <c r="AS480" t="s">
        <v>1069</v>
      </c>
      <c r="AT480" t="s">
        <v>231</v>
      </c>
      <c r="AU480">
        <v>20260811</v>
      </c>
      <c r="AV480" t="s">
        <v>222</v>
      </c>
      <c r="AW480" t="s">
        <v>10482</v>
      </c>
      <c r="AX480" t="s">
        <v>223</v>
      </c>
      <c r="BA480" s="57">
        <v>25569.291666666668</v>
      </c>
      <c r="BB480" t="s">
        <v>10032</v>
      </c>
      <c r="BC480">
        <v>2026</v>
      </c>
      <c r="BD480">
        <v>8</v>
      </c>
      <c r="BE480">
        <v>11</v>
      </c>
      <c r="BF480" s="6">
        <f t="shared" si="21"/>
        <v>46245</v>
      </c>
      <c r="BG480">
        <f t="shared" si="22"/>
        <v>20675.708333333332</v>
      </c>
      <c r="BH480" t="str">
        <f t="shared" si="23"/>
        <v>NOT COMPLY</v>
      </c>
      <c r="BI480" t="e">
        <f>VLOOKUP(H480,Sheet2!$A$1:$B$270,2,FALSE)</f>
        <v>#N/A</v>
      </c>
    </row>
    <row r="481" spans="1:61">
      <c r="A481">
        <v>480</v>
      </c>
      <c r="B481">
        <v>1002518732</v>
      </c>
      <c r="C481">
        <v>3</v>
      </c>
      <c r="D481" t="s">
        <v>59</v>
      </c>
      <c r="E481">
        <v>4</v>
      </c>
      <c r="F481" t="s">
        <v>224</v>
      </c>
      <c r="G481" t="s">
        <v>320</v>
      </c>
      <c r="H481" t="s">
        <v>321</v>
      </c>
      <c r="I481" t="s">
        <v>213</v>
      </c>
      <c r="J481" t="s">
        <v>214</v>
      </c>
      <c r="K481" t="s">
        <v>149</v>
      </c>
      <c r="L481" t="s">
        <v>215</v>
      </c>
      <c r="M481" t="s">
        <v>76</v>
      </c>
      <c r="N481" t="s">
        <v>216</v>
      </c>
      <c r="O481" s="57">
        <v>46244.815949074073</v>
      </c>
      <c r="P481" s="57">
        <v>46245.517557870371</v>
      </c>
      <c r="Q481">
        <v>69362811</v>
      </c>
      <c r="S481">
        <v>146372102451</v>
      </c>
      <c r="T481" t="s">
        <v>6409</v>
      </c>
      <c r="U481" t="s">
        <v>7139</v>
      </c>
      <c r="V481" t="s">
        <v>6410</v>
      </c>
      <c r="Z481">
        <v>109.69658699999999</v>
      </c>
      <c r="AA481">
        <v>-7.3951909999999996</v>
      </c>
      <c r="AB481" t="s">
        <v>6411</v>
      </c>
      <c r="AC481" t="s">
        <v>237</v>
      </c>
      <c r="AL481" t="s">
        <v>218</v>
      </c>
      <c r="AM481" t="s">
        <v>6412</v>
      </c>
      <c r="AN481" t="s">
        <v>6</v>
      </c>
      <c r="AO481" s="57">
        <v>46303.819363425922</v>
      </c>
      <c r="AP481" s="57">
        <v>46247.541666666664</v>
      </c>
      <c r="AR481" t="s">
        <v>219</v>
      </c>
      <c r="AS481" t="s">
        <v>321</v>
      </c>
      <c r="AT481" t="s">
        <v>231</v>
      </c>
      <c r="AU481">
        <v>20260811</v>
      </c>
      <c r="AV481" t="s">
        <v>222</v>
      </c>
      <c r="AW481" t="s">
        <v>1020</v>
      </c>
      <c r="AX481" t="s">
        <v>223</v>
      </c>
      <c r="BA481" s="57">
        <v>46247.541666666664</v>
      </c>
      <c r="BB481" t="s">
        <v>6412</v>
      </c>
      <c r="BC481">
        <v>2026</v>
      </c>
      <c r="BD481">
        <v>8</v>
      </c>
      <c r="BE481">
        <v>11</v>
      </c>
      <c r="BF481" s="6">
        <f t="shared" si="21"/>
        <v>46245</v>
      </c>
      <c r="BG481">
        <f t="shared" si="22"/>
        <v>-2.5416666666642413</v>
      </c>
      <c r="BH481" t="str">
        <f t="shared" si="23"/>
        <v>COMPLY</v>
      </c>
      <c r="BI481" t="e">
        <f>VLOOKUP(H481,Sheet2!$A$1:$B$270,2,FALSE)</f>
        <v>#N/A</v>
      </c>
    </row>
    <row r="482" spans="1:61">
      <c r="A482">
        <v>481</v>
      </c>
      <c r="B482">
        <v>1002509643</v>
      </c>
      <c r="C482">
        <v>3</v>
      </c>
      <c r="D482" t="s">
        <v>55</v>
      </c>
      <c r="E482">
        <v>5</v>
      </c>
      <c r="F482" t="s">
        <v>265</v>
      </c>
      <c r="G482" t="s">
        <v>126</v>
      </c>
      <c r="H482" t="s">
        <v>266</v>
      </c>
      <c r="I482" t="s">
        <v>9791</v>
      </c>
      <c r="J482" t="s">
        <v>214</v>
      </c>
      <c r="K482" t="s">
        <v>149</v>
      </c>
      <c r="M482" t="s">
        <v>76</v>
      </c>
      <c r="N482" t="s">
        <v>9792</v>
      </c>
      <c r="O482" s="57">
        <v>46239.369618055556</v>
      </c>
      <c r="P482" s="57">
        <v>46241.896666666667</v>
      </c>
      <c r="Q482">
        <v>62190535</v>
      </c>
      <c r="S482">
        <v>152413167533</v>
      </c>
      <c r="T482" t="s">
        <v>9793</v>
      </c>
      <c r="U482" t="s">
        <v>9794</v>
      </c>
      <c r="V482" t="s">
        <v>10632</v>
      </c>
      <c r="Z482">
        <v>112.7501860445</v>
      </c>
      <c r="AA482">
        <v>-7.2523045637439703</v>
      </c>
      <c r="AB482" t="s">
        <v>9796</v>
      </c>
      <c r="AC482" t="s">
        <v>226</v>
      </c>
      <c r="AL482" t="s">
        <v>218</v>
      </c>
      <c r="AM482" t="s">
        <v>9796</v>
      </c>
      <c r="AN482" t="s">
        <v>6</v>
      </c>
      <c r="AO482" s="57">
        <v>46150.371412037035</v>
      </c>
      <c r="AQ482" t="s">
        <v>903</v>
      </c>
      <c r="AR482" t="s">
        <v>219</v>
      </c>
      <c r="AS482" t="s">
        <v>266</v>
      </c>
      <c r="AT482" t="s">
        <v>231</v>
      </c>
      <c r="AU482">
        <v>20260807</v>
      </c>
      <c r="AV482" t="s">
        <v>222</v>
      </c>
      <c r="AW482" t="s">
        <v>10046</v>
      </c>
      <c r="AX482" t="s">
        <v>223</v>
      </c>
      <c r="BA482" s="57">
        <v>46239.520833333336</v>
      </c>
      <c r="BB482" t="s">
        <v>9796</v>
      </c>
      <c r="BC482">
        <v>2026</v>
      </c>
      <c r="BD482">
        <v>8</v>
      </c>
      <c r="BE482">
        <v>7</v>
      </c>
      <c r="BF482" s="6">
        <f t="shared" si="21"/>
        <v>46241</v>
      </c>
      <c r="BG482">
        <f t="shared" si="22"/>
        <v>1.4791666666642413</v>
      </c>
      <c r="BH482" t="str">
        <f t="shared" si="23"/>
        <v>NOT COMPLY</v>
      </c>
      <c r="BI482" t="str">
        <f>VLOOKUP(H482,Sheet2!$A$1:$B$270,2,FALSE)</f>
        <v>SURABAYA SELATAN</v>
      </c>
    </row>
    <row r="483" spans="1:61">
      <c r="A483">
        <v>482</v>
      </c>
      <c r="B483">
        <v>1002510939</v>
      </c>
      <c r="C483">
        <v>3</v>
      </c>
      <c r="D483" t="s">
        <v>38</v>
      </c>
      <c r="E483">
        <v>5</v>
      </c>
      <c r="F483" t="s">
        <v>90</v>
      </c>
      <c r="G483" t="s">
        <v>98</v>
      </c>
      <c r="H483" t="s">
        <v>518</v>
      </c>
      <c r="I483" t="s">
        <v>213</v>
      </c>
      <c r="J483" t="s">
        <v>214</v>
      </c>
      <c r="K483" t="s">
        <v>149</v>
      </c>
      <c r="L483" t="s">
        <v>215</v>
      </c>
      <c r="M483" t="s">
        <v>76</v>
      </c>
      <c r="N483" t="s">
        <v>216</v>
      </c>
      <c r="O483" s="57">
        <v>46239.626342592594</v>
      </c>
      <c r="P483" s="57">
        <v>46240.732766203706</v>
      </c>
      <c r="Q483">
        <v>69359348</v>
      </c>
      <c r="S483">
        <v>152637211079</v>
      </c>
      <c r="T483" t="s">
        <v>2239</v>
      </c>
      <c r="U483" t="s">
        <v>2240</v>
      </c>
      <c r="V483" t="s">
        <v>2241</v>
      </c>
      <c r="Z483">
        <v>111.99661244979001</v>
      </c>
      <c r="AA483">
        <v>-8.1382997294920099</v>
      </c>
      <c r="AB483" t="s">
        <v>2242</v>
      </c>
      <c r="AC483" t="s">
        <v>237</v>
      </c>
      <c r="AL483" t="s">
        <v>218</v>
      </c>
      <c r="AM483" t="s">
        <v>1321</v>
      </c>
      <c r="AN483" t="s">
        <v>6</v>
      </c>
      <c r="AO483" s="57">
        <v>46150.632303240738</v>
      </c>
      <c r="AP483" s="57">
        <v>46240.541666666664</v>
      </c>
      <c r="AR483" t="s">
        <v>219</v>
      </c>
      <c r="AS483" t="s">
        <v>518</v>
      </c>
      <c r="AT483" t="s">
        <v>231</v>
      </c>
      <c r="AU483">
        <v>20260806</v>
      </c>
      <c r="AV483" t="s">
        <v>222</v>
      </c>
      <c r="AW483" t="s">
        <v>1010</v>
      </c>
      <c r="AX483" t="s">
        <v>223</v>
      </c>
      <c r="BA483" s="57">
        <v>46240.541666666664</v>
      </c>
      <c r="BB483" t="s">
        <v>1321</v>
      </c>
      <c r="BC483">
        <v>2026</v>
      </c>
      <c r="BD483">
        <v>8</v>
      </c>
      <c r="BE483">
        <v>6</v>
      </c>
      <c r="BF483" s="6">
        <f t="shared" si="21"/>
        <v>46240</v>
      </c>
      <c r="BG483">
        <f t="shared" si="22"/>
        <v>-0.54166666666424135</v>
      </c>
      <c r="BH483" t="str">
        <f t="shared" si="23"/>
        <v>COMPLY</v>
      </c>
      <c r="BI483" t="str">
        <f>VLOOKUP(H483,Sheet2!$A$1:$B$270,2,FALSE)</f>
        <v>BLITAR</v>
      </c>
    </row>
    <row r="484" spans="1:61">
      <c r="A484">
        <v>483</v>
      </c>
      <c r="B484">
        <v>1002517787</v>
      </c>
      <c r="C484">
        <v>3</v>
      </c>
      <c r="D484" t="s">
        <v>34</v>
      </c>
      <c r="E484">
        <v>5</v>
      </c>
      <c r="F484" t="s">
        <v>585</v>
      </c>
      <c r="G484" t="s">
        <v>83</v>
      </c>
      <c r="H484" t="s">
        <v>232</v>
      </c>
      <c r="I484" t="s">
        <v>213</v>
      </c>
      <c r="J484" t="s">
        <v>214</v>
      </c>
      <c r="K484" t="s">
        <v>149</v>
      </c>
      <c r="M484" t="s">
        <v>76</v>
      </c>
      <c r="N484" t="s">
        <v>216</v>
      </c>
      <c r="O484" s="57">
        <v>46244.56659722222</v>
      </c>
      <c r="P484" s="57">
        <v>46246.69630787037</v>
      </c>
      <c r="Q484">
        <v>69362473</v>
      </c>
      <c r="S484">
        <v>172423221580</v>
      </c>
      <c r="T484" t="s">
        <v>6185</v>
      </c>
      <c r="U484" t="s">
        <v>6186</v>
      </c>
      <c r="V484" t="s">
        <v>7140</v>
      </c>
      <c r="Z484">
        <v>115.27735319999999</v>
      </c>
      <c r="AA484">
        <v>-8.5787233000000001</v>
      </c>
      <c r="AB484" t="s">
        <v>6413</v>
      </c>
      <c r="AC484" t="s">
        <v>230</v>
      </c>
      <c r="AL484" t="s">
        <v>218</v>
      </c>
      <c r="AM484" t="s">
        <v>7141</v>
      </c>
      <c r="AN484" t="s">
        <v>6</v>
      </c>
      <c r="AO484" s="57">
        <v>46303.569293981483</v>
      </c>
      <c r="AP484" s="57">
        <v>46246.333333333336</v>
      </c>
      <c r="AR484" t="s">
        <v>219</v>
      </c>
      <c r="AS484" t="s">
        <v>232</v>
      </c>
      <c r="AT484" t="s">
        <v>231</v>
      </c>
      <c r="AU484">
        <v>20260812</v>
      </c>
      <c r="AV484" t="s">
        <v>222</v>
      </c>
      <c r="AW484" t="s">
        <v>561</v>
      </c>
      <c r="AX484" t="s">
        <v>223</v>
      </c>
      <c r="BA484" s="57">
        <v>46246.333333333336</v>
      </c>
      <c r="BB484" t="s">
        <v>7141</v>
      </c>
      <c r="BC484">
        <v>2026</v>
      </c>
      <c r="BD484">
        <v>8</v>
      </c>
      <c r="BE484">
        <v>12</v>
      </c>
      <c r="BF484" s="6">
        <f t="shared" si="21"/>
        <v>46246</v>
      </c>
      <c r="BG484">
        <f t="shared" si="22"/>
        <v>-0.33333333333575865</v>
      </c>
      <c r="BH484" t="str">
        <f t="shared" si="23"/>
        <v>COMPLY</v>
      </c>
      <c r="BI484" t="str">
        <f>VLOOKUP(H484,Sheet2!$A$1:$B$270,2,FALSE)</f>
        <v>SANUR</v>
      </c>
    </row>
    <row r="485" spans="1:61">
      <c r="A485">
        <v>484</v>
      </c>
      <c r="B485">
        <v>1002523919</v>
      </c>
      <c r="C485">
        <v>3</v>
      </c>
      <c r="D485" t="s">
        <v>42</v>
      </c>
      <c r="E485">
        <v>5</v>
      </c>
      <c r="F485" t="s">
        <v>233</v>
      </c>
      <c r="G485" t="s">
        <v>106</v>
      </c>
      <c r="H485" t="s">
        <v>326</v>
      </c>
      <c r="I485" t="s">
        <v>213</v>
      </c>
      <c r="J485" t="s">
        <v>214</v>
      </c>
      <c r="K485" t="s">
        <v>149</v>
      </c>
      <c r="M485" t="s">
        <v>76</v>
      </c>
      <c r="N485" t="s">
        <v>216</v>
      </c>
      <c r="O485" s="57">
        <v>46247.476956018516</v>
      </c>
      <c r="P485" s="57">
        <v>46249.570277777777</v>
      </c>
      <c r="Q485">
        <v>69364973</v>
      </c>
      <c r="S485">
        <v>152742207103</v>
      </c>
      <c r="T485" t="s">
        <v>8986</v>
      </c>
      <c r="U485" t="s">
        <v>8987</v>
      </c>
      <c r="V485" t="s">
        <v>8988</v>
      </c>
      <c r="Z485">
        <v>112.72588709999999</v>
      </c>
      <c r="AA485">
        <v>-7.5727358999999996</v>
      </c>
      <c r="AB485" t="s">
        <v>8989</v>
      </c>
      <c r="AC485" t="s">
        <v>230</v>
      </c>
      <c r="AL485" t="s">
        <v>218</v>
      </c>
      <c r="AM485" t="s">
        <v>8990</v>
      </c>
      <c r="AN485" t="s">
        <v>6</v>
      </c>
      <c r="AO485" t="s">
        <v>8913</v>
      </c>
      <c r="AP485" s="57">
        <v>46249.541666666664</v>
      </c>
      <c r="AR485" t="s">
        <v>219</v>
      </c>
      <c r="AS485" t="s">
        <v>326</v>
      </c>
      <c r="AT485" t="s">
        <v>231</v>
      </c>
      <c r="AU485">
        <v>20260815</v>
      </c>
      <c r="AV485" t="s">
        <v>222</v>
      </c>
      <c r="AW485" t="s">
        <v>560</v>
      </c>
      <c r="AX485" t="s">
        <v>223</v>
      </c>
      <c r="BA485" s="57">
        <v>46249.541666666664</v>
      </c>
      <c r="BB485" t="s">
        <v>8990</v>
      </c>
      <c r="BC485">
        <v>2026</v>
      </c>
      <c r="BD485">
        <v>8</v>
      </c>
      <c r="BE485">
        <v>15</v>
      </c>
      <c r="BF485" s="6">
        <f t="shared" si="21"/>
        <v>46249</v>
      </c>
      <c r="BG485">
        <f t="shared" si="22"/>
        <v>-0.54166666666424135</v>
      </c>
      <c r="BH485" t="str">
        <f t="shared" si="23"/>
        <v>COMPLY</v>
      </c>
      <c r="BI485" t="str">
        <f>VLOOKUP(H485,Sheet2!$A$1:$B$270,2,FALSE)</f>
        <v>PASURUAN</v>
      </c>
    </row>
    <row r="486" spans="1:61">
      <c r="A486">
        <v>485</v>
      </c>
      <c r="B486">
        <v>1002505319</v>
      </c>
      <c r="C486">
        <v>3</v>
      </c>
      <c r="D486" t="s">
        <v>42</v>
      </c>
      <c r="E486">
        <v>5</v>
      </c>
      <c r="F486" t="s">
        <v>106</v>
      </c>
      <c r="G486" t="s">
        <v>104</v>
      </c>
      <c r="H486" t="s">
        <v>457</v>
      </c>
      <c r="I486" t="s">
        <v>213</v>
      </c>
      <c r="J486" t="s">
        <v>214</v>
      </c>
      <c r="K486" t="s">
        <v>149</v>
      </c>
      <c r="L486" t="s">
        <v>215</v>
      </c>
      <c r="M486" t="s">
        <v>76</v>
      </c>
      <c r="N486" t="s">
        <v>216</v>
      </c>
      <c r="O486" s="57">
        <v>46236.6249537037</v>
      </c>
      <c r="P486" s="57">
        <v>46236.80332175926</v>
      </c>
      <c r="Q486">
        <v>69357065</v>
      </c>
      <c r="S486">
        <v>152535203750</v>
      </c>
      <c r="T486" t="s">
        <v>2243</v>
      </c>
      <c r="U486" t="s">
        <v>2244</v>
      </c>
      <c r="V486" t="s">
        <v>2245</v>
      </c>
      <c r="Z486">
        <v>113.33255935460301</v>
      </c>
      <c r="AA486">
        <v>-8.1931604557476305</v>
      </c>
      <c r="AB486" t="s">
        <v>2246</v>
      </c>
      <c r="AC486" t="s">
        <v>217</v>
      </c>
      <c r="AL486" t="s">
        <v>218</v>
      </c>
      <c r="AM486" t="s">
        <v>2247</v>
      </c>
      <c r="AN486" t="s">
        <v>6</v>
      </c>
      <c r="AO486" s="57">
        <v>46061.631921296299</v>
      </c>
      <c r="AP486" s="57">
        <v>46237.541666666664</v>
      </c>
      <c r="AR486" t="s">
        <v>219</v>
      </c>
      <c r="AS486" t="s">
        <v>457</v>
      </c>
      <c r="AT486" t="s">
        <v>231</v>
      </c>
      <c r="AU486">
        <v>20260802</v>
      </c>
      <c r="AV486" t="s">
        <v>222</v>
      </c>
      <c r="AW486" t="s">
        <v>1010</v>
      </c>
      <c r="AX486" t="s">
        <v>223</v>
      </c>
      <c r="BA486" s="57">
        <v>46237.541666666664</v>
      </c>
      <c r="BB486" t="s">
        <v>2247</v>
      </c>
      <c r="BC486">
        <v>2026</v>
      </c>
      <c r="BD486">
        <v>8</v>
      </c>
      <c r="BE486">
        <v>2</v>
      </c>
      <c r="BF486" s="6">
        <f t="shared" si="21"/>
        <v>46236</v>
      </c>
      <c r="BG486">
        <f t="shared" si="22"/>
        <v>-1.5416666666642413</v>
      </c>
      <c r="BH486" t="str">
        <f t="shared" si="23"/>
        <v>COMPLY</v>
      </c>
      <c r="BI486" t="str">
        <f>VLOOKUP(H486,Sheet2!$A$1:$B$270,2,FALSE)</f>
        <v>PROBOLINGGO</v>
      </c>
    </row>
    <row r="487" spans="1:61">
      <c r="A487">
        <v>486</v>
      </c>
      <c r="B487">
        <v>1002509776</v>
      </c>
      <c r="C487">
        <v>3</v>
      </c>
      <c r="D487" t="s">
        <v>51</v>
      </c>
      <c r="E487">
        <v>4</v>
      </c>
      <c r="F487" t="s">
        <v>273</v>
      </c>
      <c r="G487" t="s">
        <v>273</v>
      </c>
      <c r="H487" t="s">
        <v>939</v>
      </c>
      <c r="I487" t="s">
        <v>213</v>
      </c>
      <c r="J487" t="s">
        <v>214</v>
      </c>
      <c r="K487" t="s">
        <v>149</v>
      </c>
      <c r="L487" t="s">
        <v>215</v>
      </c>
      <c r="M487" t="s">
        <v>76</v>
      </c>
      <c r="N487" t="s">
        <v>216</v>
      </c>
      <c r="O487" s="57">
        <v>46239.399270833332</v>
      </c>
      <c r="P487" s="57">
        <v>46241.893645833334</v>
      </c>
      <c r="Q487">
        <v>69358833</v>
      </c>
      <c r="S487">
        <v>141456115198</v>
      </c>
      <c r="T487" t="s">
        <v>2248</v>
      </c>
      <c r="U487" t="s">
        <v>2249</v>
      </c>
      <c r="V487" t="s">
        <v>2250</v>
      </c>
      <c r="Z487">
        <v>110.7661353</v>
      </c>
      <c r="AA487">
        <v>-6.8638870999999897</v>
      </c>
      <c r="AB487" t="s">
        <v>2251</v>
      </c>
      <c r="AC487" t="s">
        <v>237</v>
      </c>
      <c r="AL487" t="s">
        <v>218</v>
      </c>
      <c r="AM487" t="s">
        <v>1453</v>
      </c>
      <c r="AN487" t="s">
        <v>6</v>
      </c>
      <c r="AO487" s="57">
        <v>46150.402731481481</v>
      </c>
      <c r="AP487" s="57">
        <v>46240.333333333336</v>
      </c>
      <c r="AR487" t="s">
        <v>219</v>
      </c>
      <c r="AS487" t="s">
        <v>939</v>
      </c>
      <c r="AT487" t="s">
        <v>231</v>
      </c>
      <c r="AU487">
        <v>20260807</v>
      </c>
      <c r="AV487" t="s">
        <v>222</v>
      </c>
      <c r="AW487" t="s">
        <v>1025</v>
      </c>
      <c r="AX487" t="s">
        <v>223</v>
      </c>
      <c r="BA487" s="57">
        <v>46240.333333333336</v>
      </c>
      <c r="BB487" t="s">
        <v>1453</v>
      </c>
      <c r="BC487">
        <v>2026</v>
      </c>
      <c r="BD487">
        <v>8</v>
      </c>
      <c r="BE487">
        <v>7</v>
      </c>
      <c r="BF487" s="6">
        <f t="shared" si="21"/>
        <v>46241</v>
      </c>
      <c r="BG487">
        <f t="shared" si="22"/>
        <v>0.66666666666424135</v>
      </c>
      <c r="BH487" t="str">
        <f t="shared" si="23"/>
        <v>COMPLY</v>
      </c>
      <c r="BI487" t="e">
        <f>VLOOKUP(H487,Sheet2!$A$1:$B$270,2,FALSE)</f>
        <v>#N/A</v>
      </c>
    </row>
    <row r="488" spans="1:61">
      <c r="A488">
        <v>487</v>
      </c>
      <c r="B488">
        <v>1002529307</v>
      </c>
      <c r="C488">
        <v>3</v>
      </c>
      <c r="D488" t="s">
        <v>55</v>
      </c>
      <c r="E488">
        <v>5</v>
      </c>
      <c r="F488" t="s">
        <v>228</v>
      </c>
      <c r="G488" t="s">
        <v>127</v>
      </c>
      <c r="H488" t="s">
        <v>432</v>
      </c>
      <c r="I488" t="s">
        <v>213</v>
      </c>
      <c r="J488" t="s">
        <v>214</v>
      </c>
      <c r="K488" t="s">
        <v>149</v>
      </c>
      <c r="L488" t="s">
        <v>215</v>
      </c>
      <c r="M488" t="s">
        <v>76</v>
      </c>
      <c r="N488" t="s">
        <v>216</v>
      </c>
      <c r="O488" s="57">
        <v>46250.404120370367</v>
      </c>
      <c r="P488" s="57">
        <v>46251.598946759259</v>
      </c>
      <c r="Q488">
        <v>69367330</v>
      </c>
      <c r="S488">
        <v>152427203169</v>
      </c>
      <c r="T488" t="s">
        <v>10633</v>
      </c>
      <c r="U488" t="s">
        <v>10634</v>
      </c>
      <c r="V488" t="s">
        <v>10635</v>
      </c>
      <c r="Z488">
        <v>113.546541966497</v>
      </c>
      <c r="AA488">
        <v>-7.0405161473091997</v>
      </c>
      <c r="AB488" t="s">
        <v>10636</v>
      </c>
      <c r="AC488" t="s">
        <v>217</v>
      </c>
      <c r="AL488" t="s">
        <v>218</v>
      </c>
      <c r="AM488" t="s">
        <v>10637</v>
      </c>
      <c r="AN488" t="s">
        <v>6</v>
      </c>
      <c r="AO488" t="s">
        <v>10638</v>
      </c>
      <c r="AP488" s="57">
        <v>46251.333333333336</v>
      </c>
      <c r="AR488" t="s">
        <v>219</v>
      </c>
      <c r="AS488" t="s">
        <v>432</v>
      </c>
      <c r="AT488" t="s">
        <v>231</v>
      </c>
      <c r="AU488">
        <v>20260817</v>
      </c>
      <c r="AV488" t="s">
        <v>222</v>
      </c>
      <c r="AW488" t="s">
        <v>1010</v>
      </c>
      <c r="AX488" t="s">
        <v>223</v>
      </c>
      <c r="BA488" s="57">
        <v>46251.333333333336</v>
      </c>
      <c r="BB488" t="s">
        <v>10637</v>
      </c>
      <c r="BC488">
        <v>2026</v>
      </c>
      <c r="BD488">
        <v>8</v>
      </c>
      <c r="BE488">
        <v>17</v>
      </c>
      <c r="BF488" s="6">
        <f t="shared" si="21"/>
        <v>46251</v>
      </c>
      <c r="BG488">
        <f t="shared" si="22"/>
        <v>-0.33333333333575865</v>
      </c>
      <c r="BH488" t="str">
        <f t="shared" si="23"/>
        <v>COMPLY</v>
      </c>
      <c r="BI488" t="str">
        <f>VLOOKUP(H488,Sheet2!$A$1:$B$270,2,FALSE)</f>
        <v>MADURA</v>
      </c>
    </row>
    <row r="489" spans="1:61">
      <c r="A489">
        <v>488</v>
      </c>
      <c r="B489">
        <v>1002510037</v>
      </c>
      <c r="C489">
        <v>3</v>
      </c>
      <c r="D489" t="s">
        <v>34</v>
      </c>
      <c r="E489">
        <v>5</v>
      </c>
      <c r="F489" t="s">
        <v>585</v>
      </c>
      <c r="G489" t="s">
        <v>86</v>
      </c>
      <c r="H489" t="s">
        <v>426</v>
      </c>
      <c r="I489" t="s">
        <v>213</v>
      </c>
      <c r="J489" t="s">
        <v>214</v>
      </c>
      <c r="K489" t="s">
        <v>149</v>
      </c>
      <c r="M489" t="s">
        <v>76</v>
      </c>
      <c r="N489" t="s">
        <v>1016</v>
      </c>
      <c r="O489" s="57">
        <v>46239.445289351854</v>
      </c>
      <c r="P489" s="57">
        <v>46240.381886574076</v>
      </c>
      <c r="Q489">
        <v>69357651</v>
      </c>
      <c r="S489">
        <v>172419206926</v>
      </c>
      <c r="T489" t="s">
        <v>1247</v>
      </c>
      <c r="U489" t="s">
        <v>2252</v>
      </c>
      <c r="V489" t="s">
        <v>2253</v>
      </c>
      <c r="Z489">
        <v>115.1847604</v>
      </c>
      <c r="AA489">
        <v>-8.6755513999999998</v>
      </c>
      <c r="AB489" t="s">
        <v>1250</v>
      </c>
      <c r="AC489" t="s">
        <v>226</v>
      </c>
      <c r="AL489" t="s">
        <v>218</v>
      </c>
      <c r="AM489" t="s">
        <v>2254</v>
      </c>
      <c r="AN489" t="s">
        <v>6</v>
      </c>
      <c r="AO489" s="57">
        <v>46150.454826388886</v>
      </c>
      <c r="AR489" t="s">
        <v>219</v>
      </c>
      <c r="AS489" t="s">
        <v>426</v>
      </c>
      <c r="AT489" t="s">
        <v>231</v>
      </c>
      <c r="AU489">
        <v>20260806</v>
      </c>
      <c r="AV489" t="s">
        <v>222</v>
      </c>
      <c r="AW489" t="s">
        <v>649</v>
      </c>
      <c r="AX489" t="s">
        <v>223</v>
      </c>
      <c r="BA489" s="57">
        <v>46239.291666666664</v>
      </c>
      <c r="BB489" t="s">
        <v>2254</v>
      </c>
      <c r="BC489">
        <v>2026</v>
      </c>
      <c r="BD489">
        <v>8</v>
      </c>
      <c r="BE489">
        <v>6</v>
      </c>
      <c r="BF489" s="6">
        <f t="shared" si="21"/>
        <v>46240</v>
      </c>
      <c r="BG489">
        <f t="shared" si="22"/>
        <v>0.70833333333575865</v>
      </c>
      <c r="BH489" t="str">
        <f t="shared" si="23"/>
        <v>COMPLY</v>
      </c>
      <c r="BI489" t="str">
        <f>VLOOKUP(H489,Sheet2!$A$1:$B$270,2,FALSE)</f>
        <v>UBUNG</v>
      </c>
    </row>
    <row r="490" spans="1:61">
      <c r="A490">
        <v>489</v>
      </c>
      <c r="B490">
        <v>1002529608</v>
      </c>
      <c r="C490">
        <v>3</v>
      </c>
      <c r="D490" t="s">
        <v>45</v>
      </c>
      <c r="E490">
        <v>5</v>
      </c>
      <c r="F490" t="s">
        <v>211</v>
      </c>
      <c r="G490" t="s">
        <v>112</v>
      </c>
      <c r="H490" t="s">
        <v>267</v>
      </c>
      <c r="I490" t="s">
        <v>213</v>
      </c>
      <c r="J490" t="s">
        <v>214</v>
      </c>
      <c r="K490" t="s">
        <v>149</v>
      </c>
      <c r="L490" t="s">
        <v>215</v>
      </c>
      <c r="M490" t="s">
        <v>225</v>
      </c>
      <c r="N490" t="s">
        <v>216</v>
      </c>
      <c r="O490" s="57">
        <v>46250.537453703706</v>
      </c>
      <c r="P490" s="57">
        <v>46251.676678240743</v>
      </c>
      <c r="Q490">
        <v>69367464</v>
      </c>
      <c r="S490">
        <v>172601797050</v>
      </c>
      <c r="T490" t="s">
        <v>10639</v>
      </c>
      <c r="U490" t="s">
        <v>10640</v>
      </c>
      <c r="V490" t="s">
        <v>10641</v>
      </c>
      <c r="Z490">
        <v>116.1041231</v>
      </c>
      <c r="AA490">
        <v>-8.6133676999999995</v>
      </c>
      <c r="AB490" t="s">
        <v>10642</v>
      </c>
      <c r="AC490" t="s">
        <v>217</v>
      </c>
      <c r="AL490" t="s">
        <v>218</v>
      </c>
      <c r="AM490" t="s">
        <v>10505</v>
      </c>
      <c r="AN490" t="s">
        <v>6</v>
      </c>
      <c r="AO490" t="s">
        <v>10359</v>
      </c>
      <c r="AP490" s="57">
        <v>46252.541666666664</v>
      </c>
      <c r="AR490" t="s">
        <v>18</v>
      </c>
      <c r="AS490" t="s">
        <v>267</v>
      </c>
      <c r="AT490" t="s">
        <v>231</v>
      </c>
      <c r="AV490" t="s">
        <v>227</v>
      </c>
      <c r="AW490" t="s">
        <v>551</v>
      </c>
      <c r="AX490" t="s">
        <v>223</v>
      </c>
      <c r="BA490" s="57">
        <v>46252.541666666664</v>
      </c>
      <c r="BB490" t="s">
        <v>10505</v>
      </c>
      <c r="BF490" s="6" t="e">
        <f t="shared" si="21"/>
        <v>#NUM!</v>
      </c>
      <c r="BG490" t="e">
        <f t="shared" si="22"/>
        <v>#NUM!</v>
      </c>
      <c r="BH490" t="e">
        <f t="shared" si="23"/>
        <v>#NUM!</v>
      </c>
      <c r="BI490" t="str">
        <f>VLOOKUP(H490,Sheet2!$A$1:$B$270,2,FALSE)</f>
        <v>MATARAM</v>
      </c>
    </row>
    <row r="491" spans="1:61">
      <c r="A491">
        <v>490</v>
      </c>
      <c r="B491">
        <v>1002525496</v>
      </c>
      <c r="C491">
        <v>3</v>
      </c>
      <c r="D491" t="s">
        <v>55</v>
      </c>
      <c r="E491">
        <v>5</v>
      </c>
      <c r="F491" t="s">
        <v>228</v>
      </c>
      <c r="G491" t="s">
        <v>121</v>
      </c>
      <c r="H491" t="s">
        <v>492</v>
      </c>
      <c r="I491" t="s">
        <v>213</v>
      </c>
      <c r="J491" t="s">
        <v>214</v>
      </c>
      <c r="K491" t="s">
        <v>149</v>
      </c>
      <c r="M491" t="s">
        <v>76</v>
      </c>
      <c r="N491" t="s">
        <v>216</v>
      </c>
      <c r="O491" s="57">
        <v>46248.365624999999</v>
      </c>
      <c r="P491" s="57">
        <v>46248.850324074076</v>
      </c>
      <c r="Q491">
        <v>69363363</v>
      </c>
      <c r="S491">
        <v>152439202916</v>
      </c>
      <c r="T491" t="s">
        <v>7855</v>
      </c>
      <c r="U491" t="s">
        <v>10643</v>
      </c>
      <c r="V491" t="s">
        <v>10644</v>
      </c>
      <c r="Z491">
        <v>112.92887400415199</v>
      </c>
      <c r="AA491">
        <v>-6.9883944830474301</v>
      </c>
      <c r="AB491" t="s">
        <v>7858</v>
      </c>
      <c r="AC491" t="s">
        <v>217</v>
      </c>
      <c r="AL491" t="s">
        <v>218</v>
      </c>
      <c r="AM491" t="s">
        <v>10645</v>
      </c>
      <c r="AN491" t="s">
        <v>6</v>
      </c>
      <c r="AO491" t="s">
        <v>9922</v>
      </c>
      <c r="AR491" t="s">
        <v>219</v>
      </c>
      <c r="AS491" t="s">
        <v>492</v>
      </c>
      <c r="AT491" t="s">
        <v>231</v>
      </c>
      <c r="AU491">
        <v>20260814</v>
      </c>
      <c r="AV491" t="s">
        <v>222</v>
      </c>
      <c r="AW491" t="s">
        <v>562</v>
      </c>
      <c r="AX491" t="s">
        <v>223</v>
      </c>
      <c r="BA491" s="57">
        <v>46248.291666666664</v>
      </c>
      <c r="BB491" t="s">
        <v>10645</v>
      </c>
      <c r="BC491">
        <v>2026</v>
      </c>
      <c r="BD491">
        <v>8</v>
      </c>
      <c r="BE491">
        <v>14</v>
      </c>
      <c r="BF491" s="6">
        <f t="shared" si="21"/>
        <v>46248</v>
      </c>
      <c r="BG491">
        <f t="shared" si="22"/>
        <v>-0.29166666666424135</v>
      </c>
      <c r="BH491" t="str">
        <f t="shared" si="23"/>
        <v>COMPLY</v>
      </c>
      <c r="BI491" t="str">
        <f>VLOOKUP(H491,Sheet2!$A$1:$B$270,2,FALSE)</f>
        <v>MADURA</v>
      </c>
    </row>
    <row r="492" spans="1:61">
      <c r="A492">
        <v>491</v>
      </c>
      <c r="B492">
        <v>1002523109</v>
      </c>
      <c r="C492">
        <v>3</v>
      </c>
      <c r="D492" t="s">
        <v>59</v>
      </c>
      <c r="E492">
        <v>4</v>
      </c>
      <c r="F492" t="s">
        <v>567</v>
      </c>
      <c r="G492" t="s">
        <v>906</v>
      </c>
      <c r="H492" t="s">
        <v>918</v>
      </c>
      <c r="I492" t="s">
        <v>213</v>
      </c>
      <c r="J492" t="s">
        <v>214</v>
      </c>
      <c r="K492" t="s">
        <v>149</v>
      </c>
      <c r="L492" t="s">
        <v>215</v>
      </c>
      <c r="M492" t="s">
        <v>76</v>
      </c>
      <c r="N492" t="s">
        <v>216</v>
      </c>
      <c r="O492" s="57">
        <v>46246.776342592595</v>
      </c>
      <c r="P492" s="57">
        <v>46247.580185185187</v>
      </c>
      <c r="Q492">
        <v>69364624</v>
      </c>
      <c r="S492">
        <v>146144118578</v>
      </c>
      <c r="T492" t="s">
        <v>8071</v>
      </c>
      <c r="U492" t="s">
        <v>8072</v>
      </c>
      <c r="V492" t="s">
        <v>8073</v>
      </c>
      <c r="Z492">
        <v>110.4107609</v>
      </c>
      <c r="AA492">
        <v>-7.6850658999999997</v>
      </c>
      <c r="AB492" t="s">
        <v>8074</v>
      </c>
      <c r="AC492" t="s">
        <v>237</v>
      </c>
      <c r="AL492" t="s">
        <v>218</v>
      </c>
      <c r="AM492" t="s">
        <v>8075</v>
      </c>
      <c r="AN492" t="s">
        <v>6</v>
      </c>
      <c r="AO492" s="57">
        <v>46364.777731481481</v>
      </c>
      <c r="AP492" s="57">
        <v>46248.5</v>
      </c>
      <c r="AR492" t="s">
        <v>219</v>
      </c>
      <c r="AS492" t="s">
        <v>918</v>
      </c>
      <c r="AT492" t="s">
        <v>231</v>
      </c>
      <c r="AU492">
        <v>20260813</v>
      </c>
      <c r="AV492" t="s">
        <v>222</v>
      </c>
      <c r="AW492" t="s">
        <v>1018</v>
      </c>
      <c r="AX492" t="s">
        <v>223</v>
      </c>
      <c r="BA492" s="57">
        <v>46248.5</v>
      </c>
      <c r="BB492" t="s">
        <v>8075</v>
      </c>
      <c r="BC492">
        <v>2026</v>
      </c>
      <c r="BD492">
        <v>8</v>
      </c>
      <c r="BE492">
        <v>13</v>
      </c>
      <c r="BF492" s="6">
        <f t="shared" si="21"/>
        <v>46247</v>
      </c>
      <c r="BG492">
        <f t="shared" si="22"/>
        <v>-1.5</v>
      </c>
      <c r="BH492" t="str">
        <f t="shared" si="23"/>
        <v>COMPLY</v>
      </c>
      <c r="BI492" t="e">
        <f>VLOOKUP(H492,Sheet2!$A$1:$B$270,2,FALSE)</f>
        <v>#N/A</v>
      </c>
    </row>
    <row r="493" spans="1:61">
      <c r="A493">
        <v>492</v>
      </c>
      <c r="B493">
        <v>1002526444</v>
      </c>
      <c r="C493">
        <v>3</v>
      </c>
      <c r="D493" t="s">
        <v>49</v>
      </c>
      <c r="E493">
        <v>4</v>
      </c>
      <c r="F493" t="s">
        <v>252</v>
      </c>
      <c r="G493" t="s">
        <v>554</v>
      </c>
      <c r="H493" t="s">
        <v>10406</v>
      </c>
      <c r="I493" t="s">
        <v>9798</v>
      </c>
      <c r="J493" t="s">
        <v>214</v>
      </c>
      <c r="K493" t="s">
        <v>149</v>
      </c>
      <c r="M493" t="s">
        <v>236</v>
      </c>
      <c r="N493" t="s">
        <v>9799</v>
      </c>
      <c r="O493" s="57">
        <v>46248.583078703705</v>
      </c>
      <c r="P493" s="57">
        <v>46252.084131944444</v>
      </c>
      <c r="Q493">
        <v>69366070</v>
      </c>
      <c r="S493">
        <v>142211111485</v>
      </c>
      <c r="T493" t="s">
        <v>10646</v>
      </c>
      <c r="U493" t="s">
        <v>10647</v>
      </c>
      <c r="V493" t="s">
        <v>10648</v>
      </c>
      <c r="Z493">
        <v>109.533429016065</v>
      </c>
      <c r="AA493">
        <v>-6.9133399511926799</v>
      </c>
      <c r="AB493" t="s">
        <v>10649</v>
      </c>
      <c r="AC493" t="s">
        <v>9804</v>
      </c>
      <c r="AL493" t="s">
        <v>218</v>
      </c>
      <c r="AM493" t="s">
        <v>10649</v>
      </c>
      <c r="AN493" t="s">
        <v>6</v>
      </c>
      <c r="AO493" t="s">
        <v>9895</v>
      </c>
      <c r="AR493" t="s">
        <v>312</v>
      </c>
      <c r="AS493" t="s">
        <v>10406</v>
      </c>
      <c r="AT493" t="s">
        <v>231</v>
      </c>
      <c r="AV493" t="s">
        <v>904</v>
      </c>
      <c r="AW493" t="s">
        <v>10046</v>
      </c>
      <c r="AX493" t="s">
        <v>223</v>
      </c>
      <c r="AZ493" t="s">
        <v>904</v>
      </c>
      <c r="BA493" s="57">
        <v>46249.875</v>
      </c>
      <c r="BB493" t="s">
        <v>10649</v>
      </c>
      <c r="BF493" s="6" t="e">
        <f t="shared" si="21"/>
        <v>#NUM!</v>
      </c>
      <c r="BG493" t="e">
        <f t="shared" si="22"/>
        <v>#NUM!</v>
      </c>
      <c r="BH493" t="e">
        <f t="shared" si="23"/>
        <v>#NUM!</v>
      </c>
      <c r="BI493" t="e">
        <f>VLOOKUP(H493,Sheet2!$A$1:$B$270,2,FALSE)</f>
        <v>#N/A</v>
      </c>
    </row>
    <row r="494" spans="1:61">
      <c r="A494">
        <v>493</v>
      </c>
      <c r="B494">
        <v>1002514626</v>
      </c>
      <c r="C494">
        <v>3</v>
      </c>
      <c r="D494" t="s">
        <v>49</v>
      </c>
      <c r="E494">
        <v>4</v>
      </c>
      <c r="F494" t="s">
        <v>246</v>
      </c>
      <c r="G494" t="s">
        <v>247</v>
      </c>
      <c r="H494" t="s">
        <v>630</v>
      </c>
      <c r="I494" t="s">
        <v>213</v>
      </c>
      <c r="J494" t="s">
        <v>214</v>
      </c>
      <c r="K494" t="s">
        <v>149</v>
      </c>
      <c r="L494" t="s">
        <v>215</v>
      </c>
      <c r="M494" t="s">
        <v>933</v>
      </c>
      <c r="N494" t="s">
        <v>216</v>
      </c>
      <c r="O494" s="57">
        <v>46241.565925925926</v>
      </c>
      <c r="P494" s="57">
        <v>46246.4609837963</v>
      </c>
      <c r="Q494">
        <v>69360784</v>
      </c>
      <c r="S494">
        <v>141423136617</v>
      </c>
      <c r="T494" t="s">
        <v>5022</v>
      </c>
      <c r="U494" t="s">
        <v>5023</v>
      </c>
      <c r="V494" t="s">
        <v>5024</v>
      </c>
      <c r="Z494">
        <v>110.4114567</v>
      </c>
      <c r="AA494">
        <v>-7.0806864000000003</v>
      </c>
      <c r="AB494" t="s">
        <v>5025</v>
      </c>
      <c r="AC494" t="s">
        <v>237</v>
      </c>
      <c r="AL494" t="s">
        <v>218</v>
      </c>
      <c r="AM494" t="s">
        <v>5026</v>
      </c>
      <c r="AN494" t="s">
        <v>6</v>
      </c>
      <c r="AO494" s="57">
        <v>46211.569687499999</v>
      </c>
      <c r="AP494" s="57">
        <v>46242.541666666664</v>
      </c>
      <c r="AQ494" t="s">
        <v>248</v>
      </c>
      <c r="AR494" t="s">
        <v>12</v>
      </c>
      <c r="AS494" t="s">
        <v>630</v>
      </c>
      <c r="AT494" t="s">
        <v>231</v>
      </c>
      <c r="AV494" t="s">
        <v>917</v>
      </c>
      <c r="AW494" t="s">
        <v>1012</v>
      </c>
      <c r="AX494" t="s">
        <v>223</v>
      </c>
      <c r="BA494" s="57">
        <v>46242.541666666664</v>
      </c>
      <c r="BB494" t="s">
        <v>5026</v>
      </c>
      <c r="BF494" s="6" t="e">
        <f t="shared" si="21"/>
        <v>#NUM!</v>
      </c>
      <c r="BG494" t="e">
        <f t="shared" si="22"/>
        <v>#NUM!</v>
      </c>
      <c r="BH494" t="e">
        <f t="shared" si="23"/>
        <v>#NUM!</v>
      </c>
      <c r="BI494" t="e">
        <f>VLOOKUP(H494,Sheet2!$A$1:$B$270,2,FALSE)</f>
        <v>#N/A</v>
      </c>
    </row>
    <row r="495" spans="1:61">
      <c r="A495">
        <v>494</v>
      </c>
      <c r="B495">
        <v>1002508526</v>
      </c>
      <c r="C495">
        <v>3</v>
      </c>
      <c r="D495" t="s">
        <v>51</v>
      </c>
      <c r="E495">
        <v>4</v>
      </c>
      <c r="F495" t="s">
        <v>273</v>
      </c>
      <c r="G495" t="s">
        <v>295</v>
      </c>
      <c r="H495" t="s">
        <v>901</v>
      </c>
      <c r="I495" t="s">
        <v>9798</v>
      </c>
      <c r="J495" t="s">
        <v>214</v>
      </c>
      <c r="K495" t="s">
        <v>149</v>
      </c>
      <c r="M495" t="s">
        <v>76</v>
      </c>
      <c r="N495" t="s">
        <v>9867</v>
      </c>
      <c r="O495" s="57">
        <v>46238.598900462966</v>
      </c>
      <c r="P495" s="57">
        <v>46238.637199074074</v>
      </c>
      <c r="Q495">
        <v>66038855</v>
      </c>
      <c r="S495">
        <v>142551119450</v>
      </c>
      <c r="T495" t="s">
        <v>10264</v>
      </c>
      <c r="U495" t="s">
        <v>10650</v>
      </c>
      <c r="V495" t="s">
        <v>10651</v>
      </c>
      <c r="Z495">
        <v>111.0198</v>
      </c>
      <c r="AA495">
        <v>-6.7534130000000001</v>
      </c>
      <c r="AB495" t="s">
        <v>10267</v>
      </c>
      <c r="AC495" t="s">
        <v>9804</v>
      </c>
      <c r="AL495" t="s">
        <v>218</v>
      </c>
      <c r="AM495" t="s">
        <v>10267</v>
      </c>
      <c r="AN495" t="s">
        <v>6</v>
      </c>
      <c r="AO495" s="57">
        <v>46120.601365740738</v>
      </c>
      <c r="AR495" t="s">
        <v>219</v>
      </c>
      <c r="AS495" t="s">
        <v>901</v>
      </c>
      <c r="AT495" t="s">
        <v>231</v>
      </c>
      <c r="AU495">
        <v>20260804</v>
      </c>
      <c r="AV495" t="s">
        <v>222</v>
      </c>
      <c r="AW495" t="s">
        <v>10536</v>
      </c>
      <c r="AX495" t="s">
        <v>223</v>
      </c>
      <c r="BA495" s="57">
        <v>46238.604166666664</v>
      </c>
      <c r="BB495" t="s">
        <v>10267</v>
      </c>
      <c r="BC495">
        <v>2026</v>
      </c>
      <c r="BD495">
        <v>8</v>
      </c>
      <c r="BE495">
        <v>4</v>
      </c>
      <c r="BF495" s="6">
        <f t="shared" si="21"/>
        <v>46238</v>
      </c>
      <c r="BG495">
        <f t="shared" si="22"/>
        <v>-0.60416666666424135</v>
      </c>
      <c r="BH495" t="str">
        <f t="shared" si="23"/>
        <v>COMPLY</v>
      </c>
      <c r="BI495" t="e">
        <f>VLOOKUP(H495,Sheet2!$A$1:$B$270,2,FALSE)</f>
        <v>#N/A</v>
      </c>
    </row>
    <row r="496" spans="1:61">
      <c r="A496">
        <v>495</v>
      </c>
      <c r="B496">
        <v>1002516150</v>
      </c>
      <c r="C496">
        <v>3</v>
      </c>
      <c r="D496" t="s">
        <v>38</v>
      </c>
      <c r="E496">
        <v>5</v>
      </c>
      <c r="F496" t="s">
        <v>92</v>
      </c>
      <c r="G496" t="s">
        <v>92</v>
      </c>
      <c r="H496" t="s">
        <v>482</v>
      </c>
      <c r="I496" t="s">
        <v>213</v>
      </c>
      <c r="J496" t="s">
        <v>214</v>
      </c>
      <c r="K496" t="s">
        <v>149</v>
      </c>
      <c r="L496" t="s">
        <v>215</v>
      </c>
      <c r="M496" t="s">
        <v>575</v>
      </c>
      <c r="N496" t="s">
        <v>216</v>
      </c>
      <c r="O496" s="57">
        <v>46242.682592592595</v>
      </c>
      <c r="P496" s="57">
        <v>46246.376898148148</v>
      </c>
      <c r="Q496">
        <v>69361592</v>
      </c>
      <c r="S496">
        <v>152632209723</v>
      </c>
      <c r="T496" t="s">
        <v>5027</v>
      </c>
      <c r="U496" t="s">
        <v>5028</v>
      </c>
      <c r="V496" t="s">
        <v>5029</v>
      </c>
      <c r="Z496">
        <v>111.656671</v>
      </c>
      <c r="AA496">
        <v>-7.5399210999999999</v>
      </c>
      <c r="AB496" t="s">
        <v>5030</v>
      </c>
      <c r="AC496" t="s">
        <v>237</v>
      </c>
      <c r="AL496" t="s">
        <v>218</v>
      </c>
      <c r="AM496" t="s">
        <v>4930</v>
      </c>
      <c r="AN496" t="s">
        <v>6</v>
      </c>
      <c r="AO496" s="57">
        <v>46242.684166666666</v>
      </c>
      <c r="AP496" s="57">
        <v>46243.541666666664</v>
      </c>
      <c r="AR496" t="s">
        <v>14</v>
      </c>
      <c r="AS496" t="s">
        <v>482</v>
      </c>
      <c r="AT496" t="s">
        <v>231</v>
      </c>
      <c r="AV496" t="s">
        <v>8076</v>
      </c>
      <c r="AW496" t="s">
        <v>1010</v>
      </c>
      <c r="AX496" t="s">
        <v>223</v>
      </c>
      <c r="BA496" s="57">
        <v>46243.541666666664</v>
      </c>
      <c r="BB496" t="s">
        <v>4930</v>
      </c>
      <c r="BF496" s="6" t="e">
        <f t="shared" si="21"/>
        <v>#NUM!</v>
      </c>
      <c r="BG496" t="e">
        <f t="shared" si="22"/>
        <v>#NUM!</v>
      </c>
      <c r="BH496" t="e">
        <f t="shared" si="23"/>
        <v>#NUM!</v>
      </c>
      <c r="BI496" t="str">
        <f>VLOOKUP(H496,Sheet2!$A$1:$B$270,2,FALSE)</f>
        <v>MADIUN</v>
      </c>
    </row>
    <row r="497" spans="1:61">
      <c r="A497">
        <v>496</v>
      </c>
      <c r="B497">
        <v>1002527828</v>
      </c>
      <c r="C497">
        <v>3</v>
      </c>
      <c r="D497" t="s">
        <v>45</v>
      </c>
      <c r="E497">
        <v>5</v>
      </c>
      <c r="F497" t="s">
        <v>211</v>
      </c>
      <c r="G497" t="s">
        <v>116</v>
      </c>
      <c r="H497" t="s">
        <v>366</v>
      </c>
      <c r="I497" t="s">
        <v>213</v>
      </c>
      <c r="J497" t="s">
        <v>214</v>
      </c>
      <c r="K497" t="s">
        <v>149</v>
      </c>
      <c r="L497" t="s">
        <v>215</v>
      </c>
      <c r="M497" t="s">
        <v>76</v>
      </c>
      <c r="N497" t="s">
        <v>216</v>
      </c>
      <c r="O497" s="57">
        <v>46249.411759259259</v>
      </c>
      <c r="P497" s="57">
        <v>46250.789930555555</v>
      </c>
      <c r="Q497">
        <v>69366620</v>
      </c>
      <c r="S497">
        <v>172619203354</v>
      </c>
      <c r="T497" t="s">
        <v>10652</v>
      </c>
      <c r="U497" t="s">
        <v>10653</v>
      </c>
      <c r="V497" t="s">
        <v>10654</v>
      </c>
      <c r="Z497">
        <v>116.526348777115</v>
      </c>
      <c r="AA497">
        <v>-8.7194381920669795</v>
      </c>
      <c r="AB497" t="s">
        <v>10655</v>
      </c>
      <c r="AC497" t="s">
        <v>217</v>
      </c>
      <c r="AL497" t="s">
        <v>218</v>
      </c>
      <c r="AM497" t="s">
        <v>10656</v>
      </c>
      <c r="AN497" t="s">
        <v>6</v>
      </c>
      <c r="AO497" t="s">
        <v>9932</v>
      </c>
      <c r="AP497" s="57">
        <v>46253.625</v>
      </c>
      <c r="AR497" t="s">
        <v>219</v>
      </c>
      <c r="AS497" t="s">
        <v>366</v>
      </c>
      <c r="AT497" t="s">
        <v>231</v>
      </c>
      <c r="AU497">
        <v>20260816</v>
      </c>
      <c r="AV497" t="s">
        <v>222</v>
      </c>
      <c r="AW497" t="s">
        <v>1018</v>
      </c>
      <c r="AX497" t="s">
        <v>223</v>
      </c>
      <c r="BA497" s="57">
        <v>46253.625</v>
      </c>
      <c r="BB497" t="s">
        <v>10656</v>
      </c>
      <c r="BC497">
        <v>2026</v>
      </c>
      <c r="BD497">
        <v>8</v>
      </c>
      <c r="BE497">
        <v>16</v>
      </c>
      <c r="BF497" s="6">
        <f t="shared" si="21"/>
        <v>46250</v>
      </c>
      <c r="BG497">
        <f t="shared" si="22"/>
        <v>-3.625</v>
      </c>
      <c r="BH497" t="str">
        <f t="shared" si="23"/>
        <v>COMPLY</v>
      </c>
      <c r="BI497" t="str">
        <f>VLOOKUP(H497,Sheet2!$A$1:$B$270,2,FALSE)</f>
        <v>SELONG</v>
      </c>
    </row>
    <row r="498" spans="1:61">
      <c r="A498">
        <v>497</v>
      </c>
      <c r="B498">
        <v>1002509037</v>
      </c>
      <c r="C498">
        <v>3</v>
      </c>
      <c r="D498" t="s">
        <v>42</v>
      </c>
      <c r="E498">
        <v>5</v>
      </c>
      <c r="F498" t="s">
        <v>102</v>
      </c>
      <c r="G498" t="s">
        <v>99</v>
      </c>
      <c r="H498" t="s">
        <v>385</v>
      </c>
      <c r="I498" t="s">
        <v>9798</v>
      </c>
      <c r="J498" t="s">
        <v>214</v>
      </c>
      <c r="K498" t="s">
        <v>149</v>
      </c>
      <c r="M498" t="s">
        <v>76</v>
      </c>
      <c r="N498" t="s">
        <v>9799</v>
      </c>
      <c r="O498" s="57">
        <v>46238.663634259261</v>
      </c>
      <c r="P498" s="57">
        <v>46239.955138888887</v>
      </c>
      <c r="Q498">
        <v>69358510</v>
      </c>
      <c r="S498">
        <v>152524211214</v>
      </c>
      <c r="T498" t="s">
        <v>10657</v>
      </c>
      <c r="U498" t="s">
        <v>10658</v>
      </c>
      <c r="V498" t="s">
        <v>10659</v>
      </c>
      <c r="Z498">
        <v>114.238088580696</v>
      </c>
      <c r="AA498">
        <v>-8.4230396591575296</v>
      </c>
      <c r="AB498" t="s">
        <v>10660</v>
      </c>
      <c r="AC498" t="s">
        <v>9804</v>
      </c>
      <c r="AL498" t="s">
        <v>218</v>
      </c>
      <c r="AM498" t="s">
        <v>10660</v>
      </c>
      <c r="AN498" t="s">
        <v>6</v>
      </c>
      <c r="AO498" s="57">
        <v>46120.684421296297</v>
      </c>
      <c r="AR498" t="s">
        <v>219</v>
      </c>
      <c r="AS498" t="s">
        <v>385</v>
      </c>
      <c r="AT498" t="s">
        <v>231</v>
      </c>
      <c r="AU498">
        <v>20260805</v>
      </c>
      <c r="AV498" t="s">
        <v>222</v>
      </c>
      <c r="AW498" t="s">
        <v>9797</v>
      </c>
      <c r="AX498" t="s">
        <v>223</v>
      </c>
      <c r="BA498" s="57">
        <v>46238.541666666664</v>
      </c>
      <c r="BB498" t="s">
        <v>10660</v>
      </c>
      <c r="BC498">
        <v>2026</v>
      </c>
      <c r="BD498">
        <v>8</v>
      </c>
      <c r="BE498">
        <v>5</v>
      </c>
      <c r="BF498" s="6">
        <f t="shared" si="21"/>
        <v>46239</v>
      </c>
      <c r="BG498">
        <f t="shared" si="22"/>
        <v>0.45833333333575865</v>
      </c>
      <c r="BH498" t="str">
        <f t="shared" si="23"/>
        <v>COMPLY</v>
      </c>
      <c r="BI498" t="str">
        <f>VLOOKUP(H498,Sheet2!$A$1:$B$270,2,FALSE)</f>
        <v>BANYUWANGI</v>
      </c>
    </row>
    <row r="499" spans="1:61">
      <c r="A499">
        <v>498</v>
      </c>
      <c r="B499">
        <v>1002516325</v>
      </c>
      <c r="C499">
        <v>3</v>
      </c>
      <c r="D499" t="s">
        <v>49</v>
      </c>
      <c r="E499">
        <v>4</v>
      </c>
      <c r="F499" t="s">
        <v>252</v>
      </c>
      <c r="G499" t="s">
        <v>255</v>
      </c>
      <c r="H499" t="s">
        <v>886</v>
      </c>
      <c r="I499" t="s">
        <v>213</v>
      </c>
      <c r="J499" t="s">
        <v>214</v>
      </c>
      <c r="K499" t="s">
        <v>149</v>
      </c>
      <c r="L499" t="s">
        <v>215</v>
      </c>
      <c r="M499" t="s">
        <v>575</v>
      </c>
      <c r="N499" t="s">
        <v>216</v>
      </c>
      <c r="O499" s="57">
        <v>46243.395787037036</v>
      </c>
      <c r="P499" s="57">
        <v>46249.491620370369</v>
      </c>
      <c r="Q499">
        <v>69361724</v>
      </c>
      <c r="S499">
        <v>142206131314</v>
      </c>
      <c r="T499" t="s">
        <v>5031</v>
      </c>
      <c r="U499" t="s">
        <v>5032</v>
      </c>
      <c r="V499" t="s">
        <v>5033</v>
      </c>
      <c r="Z499">
        <v>108.981295</v>
      </c>
      <c r="AA499">
        <v>-7.0916899999999998</v>
      </c>
      <c r="AB499" t="s">
        <v>5034</v>
      </c>
      <c r="AC499" t="s">
        <v>237</v>
      </c>
      <c r="AL499" t="s">
        <v>218</v>
      </c>
      <c r="AM499" t="s">
        <v>5035</v>
      </c>
      <c r="AN499" t="s">
        <v>6</v>
      </c>
      <c r="AO499" s="57">
        <v>46273.402662037035</v>
      </c>
      <c r="AP499" s="57">
        <v>46244.333333333336</v>
      </c>
      <c r="AR499" t="s">
        <v>14</v>
      </c>
      <c r="AS499" t="s">
        <v>886</v>
      </c>
      <c r="AT499" t="s">
        <v>231</v>
      </c>
      <c r="AV499" t="s">
        <v>10661</v>
      </c>
      <c r="AW499" t="s">
        <v>1018</v>
      </c>
      <c r="AX499" t="s">
        <v>223</v>
      </c>
      <c r="BA499" s="57">
        <v>46244.333333333336</v>
      </c>
      <c r="BB499" t="s">
        <v>5035</v>
      </c>
      <c r="BF499" s="6" t="e">
        <f t="shared" si="21"/>
        <v>#NUM!</v>
      </c>
      <c r="BG499" t="e">
        <f t="shared" si="22"/>
        <v>#NUM!</v>
      </c>
      <c r="BH499" t="e">
        <f t="shared" si="23"/>
        <v>#NUM!</v>
      </c>
      <c r="BI499" t="e">
        <f>VLOOKUP(H499,Sheet2!$A$1:$B$270,2,FALSE)</f>
        <v>#N/A</v>
      </c>
    </row>
    <row r="500" spans="1:61">
      <c r="A500">
        <v>499</v>
      </c>
      <c r="B500">
        <v>1002512697</v>
      </c>
      <c r="C500">
        <v>3</v>
      </c>
      <c r="D500" t="s">
        <v>38</v>
      </c>
      <c r="E500">
        <v>5</v>
      </c>
      <c r="F500" t="s">
        <v>90</v>
      </c>
      <c r="G500" t="s">
        <v>90</v>
      </c>
      <c r="H500" t="s">
        <v>440</v>
      </c>
      <c r="I500" t="s">
        <v>213</v>
      </c>
      <c r="J500" t="s">
        <v>214</v>
      </c>
      <c r="K500" t="s">
        <v>149</v>
      </c>
      <c r="L500" t="s">
        <v>215</v>
      </c>
      <c r="M500" t="s">
        <v>76</v>
      </c>
      <c r="N500" t="s">
        <v>216</v>
      </c>
      <c r="O500" s="57">
        <v>46240.606203703705</v>
      </c>
      <c r="P500" s="57">
        <v>46242.342881944445</v>
      </c>
      <c r="Q500">
        <v>69360087</v>
      </c>
      <c r="S500">
        <v>152651207082</v>
      </c>
      <c r="T500" t="s">
        <v>2260</v>
      </c>
      <c r="U500" t="s">
        <v>2261</v>
      </c>
      <c r="V500" t="s">
        <v>2262</v>
      </c>
      <c r="Z500">
        <v>111.955506915246</v>
      </c>
      <c r="AA500">
        <v>-7.9606846555931998</v>
      </c>
      <c r="AB500" t="s">
        <v>2263</v>
      </c>
      <c r="AC500" t="s">
        <v>237</v>
      </c>
      <c r="AL500" t="s">
        <v>218</v>
      </c>
      <c r="AM500" t="s">
        <v>2264</v>
      </c>
      <c r="AN500" t="s">
        <v>6</v>
      </c>
      <c r="AO500" s="57">
        <v>46181.611122685186</v>
      </c>
      <c r="AP500" s="57">
        <v>46241.541666666664</v>
      </c>
      <c r="AR500" t="s">
        <v>219</v>
      </c>
      <c r="AS500" t="s">
        <v>440</v>
      </c>
      <c r="AT500" t="s">
        <v>231</v>
      </c>
      <c r="AU500">
        <v>20260808</v>
      </c>
      <c r="AV500" t="s">
        <v>222</v>
      </c>
      <c r="AW500" t="s">
        <v>1010</v>
      </c>
      <c r="AX500" t="s">
        <v>223</v>
      </c>
      <c r="BA500" s="57">
        <v>46241.541666666664</v>
      </c>
      <c r="BB500" t="s">
        <v>2264</v>
      </c>
      <c r="BC500">
        <v>2026</v>
      </c>
      <c r="BD500">
        <v>8</v>
      </c>
      <c r="BE500">
        <v>8</v>
      </c>
      <c r="BF500" s="6">
        <f t="shared" si="21"/>
        <v>46242</v>
      </c>
      <c r="BG500">
        <f t="shared" si="22"/>
        <v>0.45833333333575865</v>
      </c>
      <c r="BH500" t="str">
        <f t="shared" si="23"/>
        <v>COMPLY</v>
      </c>
      <c r="BI500" t="str">
        <f>VLOOKUP(H500,Sheet2!$A$1:$B$270,2,FALSE)</f>
        <v>KEDIRI</v>
      </c>
    </row>
    <row r="501" spans="1:61">
      <c r="A501">
        <v>500</v>
      </c>
      <c r="B501">
        <v>1002510749</v>
      </c>
      <c r="C501">
        <v>3</v>
      </c>
      <c r="D501" t="s">
        <v>42</v>
      </c>
      <c r="E501">
        <v>5</v>
      </c>
      <c r="F501" t="s">
        <v>106</v>
      </c>
      <c r="G501" t="s">
        <v>106</v>
      </c>
      <c r="H501" t="s">
        <v>338</v>
      </c>
      <c r="I501" t="s">
        <v>213</v>
      </c>
      <c r="J501" t="s">
        <v>214</v>
      </c>
      <c r="K501" t="s">
        <v>149</v>
      </c>
      <c r="M501" t="s">
        <v>76</v>
      </c>
      <c r="N501" t="s">
        <v>216</v>
      </c>
      <c r="O501" s="57">
        <v>46239.596967592595</v>
      </c>
      <c r="P501" s="57">
        <v>46241.565694444442</v>
      </c>
      <c r="Q501">
        <v>69359272</v>
      </c>
      <c r="S501">
        <v>152744222124</v>
      </c>
      <c r="T501" t="s">
        <v>2270</v>
      </c>
      <c r="U501" t="s">
        <v>2271</v>
      </c>
      <c r="V501" t="s">
        <v>2272</v>
      </c>
      <c r="Z501">
        <v>112.8046518</v>
      </c>
      <c r="AA501">
        <v>-7.6761184</v>
      </c>
      <c r="AB501" t="s">
        <v>2273</v>
      </c>
      <c r="AC501" t="s">
        <v>230</v>
      </c>
      <c r="AL501" t="s">
        <v>218</v>
      </c>
      <c r="AM501" t="s">
        <v>1914</v>
      </c>
      <c r="AN501" t="s">
        <v>6</v>
      </c>
      <c r="AO501" s="57">
        <v>46150.601111111115</v>
      </c>
      <c r="AP501" s="57">
        <v>46240.625</v>
      </c>
      <c r="AQ501" t="s">
        <v>903</v>
      </c>
      <c r="AR501" t="s">
        <v>219</v>
      </c>
      <c r="AS501" t="s">
        <v>338</v>
      </c>
      <c r="AT501" t="s">
        <v>231</v>
      </c>
      <c r="AU501">
        <v>20260807</v>
      </c>
      <c r="AV501" t="s">
        <v>222</v>
      </c>
      <c r="AW501" t="s">
        <v>915</v>
      </c>
      <c r="AX501" t="s">
        <v>223</v>
      </c>
      <c r="BA501" s="57">
        <v>46240.625</v>
      </c>
      <c r="BB501" t="s">
        <v>1914</v>
      </c>
      <c r="BC501">
        <v>2026</v>
      </c>
      <c r="BD501">
        <v>8</v>
      </c>
      <c r="BE501">
        <v>7</v>
      </c>
      <c r="BF501" s="6">
        <f t="shared" si="21"/>
        <v>46241</v>
      </c>
      <c r="BG501">
        <f t="shared" si="22"/>
        <v>0.375</v>
      </c>
      <c r="BH501" t="str">
        <f t="shared" si="23"/>
        <v>COMPLY</v>
      </c>
      <c r="BI501" t="str">
        <f>VLOOKUP(H501,Sheet2!$A$1:$B$270,2,FALSE)</f>
        <v>PASURUAN</v>
      </c>
    </row>
    <row r="502" spans="1:61">
      <c r="A502">
        <v>501</v>
      </c>
      <c r="B502">
        <v>1002523992</v>
      </c>
      <c r="C502">
        <v>3</v>
      </c>
      <c r="D502" t="s">
        <v>59</v>
      </c>
      <c r="E502">
        <v>4</v>
      </c>
      <c r="F502" t="s">
        <v>567</v>
      </c>
      <c r="G502" t="s">
        <v>609</v>
      </c>
      <c r="H502" t="s">
        <v>936</v>
      </c>
      <c r="I502" t="s">
        <v>213</v>
      </c>
      <c r="J502" t="s">
        <v>214</v>
      </c>
      <c r="K502" t="s">
        <v>149</v>
      </c>
      <c r="M502" t="s">
        <v>575</v>
      </c>
      <c r="N502" t="s">
        <v>216</v>
      </c>
      <c r="O502" s="57">
        <v>46247.490902777776</v>
      </c>
      <c r="P502" s="57">
        <v>46249.550474537034</v>
      </c>
      <c r="Q502">
        <v>69364986</v>
      </c>
      <c r="S502">
        <v>146113145612</v>
      </c>
      <c r="T502" t="s">
        <v>8991</v>
      </c>
      <c r="U502" t="s">
        <v>8992</v>
      </c>
      <c r="V502" t="s">
        <v>8993</v>
      </c>
      <c r="Z502">
        <v>110.3613924</v>
      </c>
      <c r="AA502">
        <v>-7.7972318999999999</v>
      </c>
      <c r="AB502" t="s">
        <v>8994</v>
      </c>
      <c r="AC502" t="s">
        <v>226</v>
      </c>
      <c r="AL502" t="s">
        <v>218</v>
      </c>
      <c r="AM502" t="s">
        <v>8995</v>
      </c>
      <c r="AN502" t="s">
        <v>6</v>
      </c>
      <c r="AO502" t="s">
        <v>8841</v>
      </c>
      <c r="AP502" s="57">
        <v>46248.541666666664</v>
      </c>
      <c r="AR502" t="s">
        <v>14</v>
      </c>
      <c r="AS502" t="s">
        <v>936</v>
      </c>
      <c r="AT502" t="s">
        <v>231</v>
      </c>
      <c r="AV502" t="s">
        <v>10662</v>
      </c>
      <c r="AW502" t="s">
        <v>562</v>
      </c>
      <c r="AX502" t="s">
        <v>223</v>
      </c>
      <c r="BA502" s="57">
        <v>46248.541666666664</v>
      </c>
      <c r="BB502" t="s">
        <v>8995</v>
      </c>
      <c r="BF502" s="6" t="e">
        <f t="shared" si="21"/>
        <v>#NUM!</v>
      </c>
      <c r="BG502" t="e">
        <f t="shared" si="22"/>
        <v>#NUM!</v>
      </c>
      <c r="BH502" t="e">
        <f t="shared" si="23"/>
        <v>#NUM!</v>
      </c>
      <c r="BI502" t="e">
        <f>VLOOKUP(H502,Sheet2!$A$1:$B$270,2,FALSE)</f>
        <v>#N/A</v>
      </c>
    </row>
    <row r="503" spans="1:61">
      <c r="A503">
        <v>502</v>
      </c>
      <c r="B503">
        <v>1002511638</v>
      </c>
      <c r="C503">
        <v>3</v>
      </c>
      <c r="D503" t="s">
        <v>42</v>
      </c>
      <c r="E503">
        <v>5</v>
      </c>
      <c r="F503" t="s">
        <v>233</v>
      </c>
      <c r="G503" t="s">
        <v>101</v>
      </c>
      <c r="H503" t="s">
        <v>263</v>
      </c>
      <c r="I503" t="s">
        <v>213</v>
      </c>
      <c r="J503" t="s">
        <v>214</v>
      </c>
      <c r="K503" t="s">
        <v>149</v>
      </c>
      <c r="M503" t="s">
        <v>236</v>
      </c>
      <c r="N503" t="s">
        <v>216</v>
      </c>
      <c r="O503" s="57">
        <v>46240.405995370369</v>
      </c>
      <c r="P503" s="57">
        <v>46241.465717592589</v>
      </c>
      <c r="Q503">
        <v>69359658</v>
      </c>
      <c r="S503">
        <v>152316231877</v>
      </c>
      <c r="T503" t="s">
        <v>2274</v>
      </c>
      <c r="U503" t="s">
        <v>2275</v>
      </c>
      <c r="Z503">
        <v>112.7174174</v>
      </c>
      <c r="AA503">
        <v>-7.4553083999999998</v>
      </c>
      <c r="AB503" t="s">
        <v>2276</v>
      </c>
      <c r="AC503" t="s">
        <v>230</v>
      </c>
      <c r="AO503" s="57">
        <v>46181.413252314815</v>
      </c>
      <c r="AR503" t="s">
        <v>312</v>
      </c>
      <c r="AS503" t="s">
        <v>263</v>
      </c>
      <c r="AT503" t="s">
        <v>231</v>
      </c>
      <c r="AV503" t="s">
        <v>5041</v>
      </c>
      <c r="AW503" t="s">
        <v>562</v>
      </c>
      <c r="AX503" t="s">
        <v>223</v>
      </c>
      <c r="BF503" s="6" t="e">
        <f t="shared" si="21"/>
        <v>#NUM!</v>
      </c>
      <c r="BG503" t="e">
        <f t="shared" si="22"/>
        <v>#NUM!</v>
      </c>
      <c r="BH503" t="e">
        <f t="shared" si="23"/>
        <v>#NUM!</v>
      </c>
      <c r="BI503" t="str">
        <f>VLOOKUP(H503,Sheet2!$A$1:$B$270,2,FALSE)</f>
        <v>SIDOARJO</v>
      </c>
    </row>
    <row r="504" spans="1:61">
      <c r="A504">
        <v>503</v>
      </c>
      <c r="B504">
        <v>1002519787</v>
      </c>
      <c r="C504">
        <v>3</v>
      </c>
      <c r="D504" t="s">
        <v>45</v>
      </c>
      <c r="E504">
        <v>5</v>
      </c>
      <c r="F504" t="s">
        <v>211</v>
      </c>
      <c r="G504" t="s">
        <v>115</v>
      </c>
      <c r="H504" t="s">
        <v>279</v>
      </c>
      <c r="I504" t="s">
        <v>213</v>
      </c>
      <c r="J504" t="s">
        <v>214</v>
      </c>
      <c r="K504" t="s">
        <v>149</v>
      </c>
      <c r="M504" t="s">
        <v>76</v>
      </c>
      <c r="N504" t="s">
        <v>216</v>
      </c>
      <c r="O504" s="57">
        <v>46245.54383101852</v>
      </c>
      <c r="P504" s="57">
        <v>46245.625497685185</v>
      </c>
      <c r="Q504">
        <v>69356996</v>
      </c>
      <c r="S504">
        <v>172603791171</v>
      </c>
      <c r="T504" t="s">
        <v>3983</v>
      </c>
      <c r="U504" t="s">
        <v>3984</v>
      </c>
      <c r="V504" t="s">
        <v>7142</v>
      </c>
      <c r="Z504">
        <v>116.265936</v>
      </c>
      <c r="AA504">
        <v>-8.7901129999999998</v>
      </c>
      <c r="AB504" t="s">
        <v>3986</v>
      </c>
      <c r="AC504" t="s">
        <v>217</v>
      </c>
      <c r="AL504" t="s">
        <v>218</v>
      </c>
      <c r="AM504" t="s">
        <v>7143</v>
      </c>
      <c r="AN504" t="s">
        <v>6</v>
      </c>
      <c r="AO504" s="57">
        <v>46334.548819444448</v>
      </c>
      <c r="AR504" t="s">
        <v>219</v>
      </c>
      <c r="AS504" t="s">
        <v>279</v>
      </c>
      <c r="AT504" t="s">
        <v>231</v>
      </c>
      <c r="AU504">
        <v>20260811</v>
      </c>
      <c r="AV504" t="s">
        <v>222</v>
      </c>
      <c r="AW504" t="s">
        <v>561</v>
      </c>
      <c r="AX504" t="s">
        <v>223</v>
      </c>
      <c r="BA504" s="57">
        <v>46245.291666666664</v>
      </c>
      <c r="BB504" t="s">
        <v>7143</v>
      </c>
      <c r="BC504">
        <v>2026</v>
      </c>
      <c r="BD504">
        <v>8</v>
      </c>
      <c r="BE504">
        <v>11</v>
      </c>
      <c r="BF504" s="6">
        <f t="shared" si="21"/>
        <v>46245</v>
      </c>
      <c r="BG504">
        <f t="shared" si="22"/>
        <v>-0.29166666666424135</v>
      </c>
      <c r="BH504" t="str">
        <f t="shared" si="23"/>
        <v>COMPLY</v>
      </c>
      <c r="BI504" t="str">
        <f>VLOOKUP(H504,Sheet2!$A$1:$B$270,2,FALSE)</f>
        <v>SELONG</v>
      </c>
    </row>
    <row r="505" spans="1:61">
      <c r="A505">
        <v>504</v>
      </c>
      <c r="B505">
        <v>1002529913</v>
      </c>
      <c r="C505">
        <v>3</v>
      </c>
      <c r="D505" t="s">
        <v>55</v>
      </c>
      <c r="E505">
        <v>5</v>
      </c>
      <c r="F505" t="s">
        <v>228</v>
      </c>
      <c r="G505" t="s">
        <v>127</v>
      </c>
      <c r="H505" t="s">
        <v>496</v>
      </c>
      <c r="I505" t="s">
        <v>213</v>
      </c>
      <c r="J505" t="s">
        <v>214</v>
      </c>
      <c r="K505" t="s">
        <v>149</v>
      </c>
      <c r="M505" t="s">
        <v>76</v>
      </c>
      <c r="N505" t="s">
        <v>216</v>
      </c>
      <c r="O505" s="57">
        <v>46250.672627314816</v>
      </c>
      <c r="P505" s="57">
        <v>46250.72388888889</v>
      </c>
      <c r="Q505">
        <v>69366322</v>
      </c>
      <c r="S505">
        <v>152428209846</v>
      </c>
      <c r="T505" t="s">
        <v>10663</v>
      </c>
      <c r="U505" t="s">
        <v>10664</v>
      </c>
      <c r="V505" t="s">
        <v>10665</v>
      </c>
      <c r="Z505">
        <v>113.611147</v>
      </c>
      <c r="AA505">
        <v>-7.1057969999999999</v>
      </c>
      <c r="AB505" t="s">
        <v>10666</v>
      </c>
      <c r="AC505" t="s">
        <v>217</v>
      </c>
      <c r="AL505" t="s">
        <v>218</v>
      </c>
      <c r="AM505" t="s">
        <v>10667</v>
      </c>
      <c r="AN505" t="s">
        <v>6</v>
      </c>
      <c r="AO505" t="s">
        <v>10668</v>
      </c>
      <c r="AR505" t="s">
        <v>219</v>
      </c>
      <c r="AS505" t="s">
        <v>496</v>
      </c>
      <c r="AT505" t="s">
        <v>231</v>
      </c>
      <c r="AU505">
        <v>20260816</v>
      </c>
      <c r="AV505" t="s">
        <v>222</v>
      </c>
      <c r="AW505" t="s">
        <v>561</v>
      </c>
      <c r="AX505" t="s">
        <v>223</v>
      </c>
      <c r="BA505" s="57">
        <v>46250.291666666664</v>
      </c>
      <c r="BB505" t="s">
        <v>10667</v>
      </c>
      <c r="BC505">
        <v>2026</v>
      </c>
      <c r="BD505">
        <v>8</v>
      </c>
      <c r="BE505">
        <v>16</v>
      </c>
      <c r="BF505" s="6">
        <f t="shared" si="21"/>
        <v>46250</v>
      </c>
      <c r="BG505">
        <f t="shared" si="22"/>
        <v>-0.29166666666424135</v>
      </c>
      <c r="BH505" t="str">
        <f t="shared" si="23"/>
        <v>COMPLY</v>
      </c>
      <c r="BI505" t="str">
        <f>VLOOKUP(H505,Sheet2!$A$1:$B$270,2,FALSE)</f>
        <v>MADURA</v>
      </c>
    </row>
    <row r="506" spans="1:61">
      <c r="A506">
        <v>505</v>
      </c>
      <c r="B506">
        <v>1002526437</v>
      </c>
      <c r="C506">
        <v>3</v>
      </c>
      <c r="D506" t="s">
        <v>55</v>
      </c>
      <c r="E506">
        <v>5</v>
      </c>
      <c r="F506" t="s">
        <v>265</v>
      </c>
      <c r="G506" t="s">
        <v>125</v>
      </c>
      <c r="H506" t="s">
        <v>417</v>
      </c>
      <c r="I506" t="s">
        <v>213</v>
      </c>
      <c r="J506" t="s">
        <v>214</v>
      </c>
      <c r="K506" t="s">
        <v>149</v>
      </c>
      <c r="L506" t="s">
        <v>215</v>
      </c>
      <c r="M506" t="s">
        <v>76</v>
      </c>
      <c r="N506" t="s">
        <v>216</v>
      </c>
      <c r="O506" s="57">
        <v>46248.580520833333</v>
      </c>
      <c r="P506" s="57">
        <v>46249.670347222222</v>
      </c>
      <c r="Q506">
        <v>69366069</v>
      </c>
      <c r="S506">
        <v>152448203690</v>
      </c>
      <c r="T506" t="s">
        <v>10669</v>
      </c>
      <c r="U506" t="s">
        <v>10670</v>
      </c>
      <c r="V506" t="s">
        <v>10671</v>
      </c>
      <c r="Z506">
        <v>112.24852</v>
      </c>
      <c r="AA506">
        <v>-6.8906020000000003</v>
      </c>
      <c r="AB506" t="s">
        <v>10672</v>
      </c>
      <c r="AC506" t="s">
        <v>237</v>
      </c>
      <c r="AL506" t="s">
        <v>218</v>
      </c>
      <c r="AM506" t="s">
        <v>10673</v>
      </c>
      <c r="AN506" t="s">
        <v>6</v>
      </c>
      <c r="AO506" t="s">
        <v>9895</v>
      </c>
      <c r="AP506" s="57">
        <v>46249.416666666664</v>
      </c>
      <c r="AR506" t="s">
        <v>219</v>
      </c>
      <c r="AS506" t="s">
        <v>417</v>
      </c>
      <c r="AT506" t="s">
        <v>231</v>
      </c>
      <c r="AU506">
        <v>20260815</v>
      </c>
      <c r="AV506" t="s">
        <v>222</v>
      </c>
      <c r="AW506" t="s">
        <v>1010</v>
      </c>
      <c r="AX506" t="s">
        <v>223</v>
      </c>
      <c r="BA506" s="57">
        <v>46249.416666666664</v>
      </c>
      <c r="BB506" t="s">
        <v>10673</v>
      </c>
      <c r="BC506">
        <v>2026</v>
      </c>
      <c r="BD506">
        <v>8</v>
      </c>
      <c r="BE506">
        <v>15</v>
      </c>
      <c r="BF506" s="6">
        <f t="shared" si="21"/>
        <v>46249</v>
      </c>
      <c r="BG506">
        <f t="shared" si="22"/>
        <v>-0.41666666666424135</v>
      </c>
      <c r="BH506" t="str">
        <f t="shared" si="23"/>
        <v>COMPLY</v>
      </c>
      <c r="BI506" t="str">
        <f>VLOOKUP(H506,Sheet2!$A$1:$B$270,2,FALSE)</f>
        <v>GRESIK</v>
      </c>
    </row>
    <row r="507" spans="1:61">
      <c r="A507">
        <v>506</v>
      </c>
      <c r="B507">
        <v>1002516593</v>
      </c>
      <c r="C507">
        <v>3</v>
      </c>
      <c r="D507" t="s">
        <v>34</v>
      </c>
      <c r="E507">
        <v>5</v>
      </c>
      <c r="F507" t="s">
        <v>585</v>
      </c>
      <c r="G507" t="s">
        <v>81</v>
      </c>
      <c r="H507" t="s">
        <v>358</v>
      </c>
      <c r="I507" t="s">
        <v>213</v>
      </c>
      <c r="J507" t="s">
        <v>214</v>
      </c>
      <c r="K507" t="s">
        <v>149</v>
      </c>
      <c r="M507" t="s">
        <v>76</v>
      </c>
      <c r="N507" t="s">
        <v>216</v>
      </c>
      <c r="O507" s="57">
        <v>46243.685717592591</v>
      </c>
      <c r="P507" s="57">
        <v>46244.340428240743</v>
      </c>
      <c r="Q507">
        <v>69360590</v>
      </c>
      <c r="S507">
        <v>172416429229</v>
      </c>
      <c r="T507" t="s">
        <v>4724</v>
      </c>
      <c r="U507" t="s">
        <v>5042</v>
      </c>
      <c r="V507" t="s">
        <v>5043</v>
      </c>
      <c r="Z507">
        <v>115.177517705819</v>
      </c>
      <c r="AA507">
        <v>-8.7310210834775894</v>
      </c>
      <c r="AB507" t="s">
        <v>4727</v>
      </c>
      <c r="AC507" t="s">
        <v>230</v>
      </c>
      <c r="AL507" t="s">
        <v>218</v>
      </c>
      <c r="AM507" t="s">
        <v>5044</v>
      </c>
      <c r="AN507" t="s">
        <v>6</v>
      </c>
      <c r="AO507" s="57">
        <v>46273.694305555553</v>
      </c>
      <c r="AR507" t="s">
        <v>219</v>
      </c>
      <c r="AS507" t="s">
        <v>358</v>
      </c>
      <c r="AT507" t="s">
        <v>231</v>
      </c>
      <c r="AU507">
        <v>20260810</v>
      </c>
      <c r="AV507" t="s">
        <v>222</v>
      </c>
      <c r="AW507" t="s">
        <v>560</v>
      </c>
      <c r="AX507" t="s">
        <v>223</v>
      </c>
      <c r="BA507" s="57">
        <v>46243.291666666664</v>
      </c>
      <c r="BB507" t="s">
        <v>5044</v>
      </c>
      <c r="BC507">
        <v>2026</v>
      </c>
      <c r="BD507">
        <v>8</v>
      </c>
      <c r="BE507">
        <v>10</v>
      </c>
      <c r="BF507" s="6">
        <f t="shared" si="21"/>
        <v>46244</v>
      </c>
      <c r="BG507">
        <f t="shared" si="22"/>
        <v>0.70833333333575865</v>
      </c>
      <c r="BH507" t="str">
        <f t="shared" si="23"/>
        <v>COMPLY</v>
      </c>
      <c r="BI507" t="str">
        <f>VLOOKUP(H507,Sheet2!$A$1:$B$270,2,FALSE)</f>
        <v>JIMBARAN</v>
      </c>
    </row>
    <row r="508" spans="1:61">
      <c r="A508">
        <v>507</v>
      </c>
      <c r="B508">
        <v>1002514264</v>
      </c>
      <c r="C508">
        <v>3</v>
      </c>
      <c r="D508" t="s">
        <v>55</v>
      </c>
      <c r="E508">
        <v>5</v>
      </c>
      <c r="F508" t="s">
        <v>265</v>
      </c>
      <c r="G508" t="s">
        <v>128</v>
      </c>
      <c r="H508" t="s">
        <v>274</v>
      </c>
      <c r="I508" t="s">
        <v>213</v>
      </c>
      <c r="J508" t="s">
        <v>214</v>
      </c>
      <c r="K508" t="s">
        <v>149</v>
      </c>
      <c r="M508" t="s">
        <v>76</v>
      </c>
      <c r="N508" t="s">
        <v>216</v>
      </c>
      <c r="O508" s="57">
        <v>46241.463807870372</v>
      </c>
      <c r="P508" s="57">
        <v>46241.539594907408</v>
      </c>
      <c r="Q508">
        <v>69359002</v>
      </c>
      <c r="S508">
        <v>152418251386</v>
      </c>
      <c r="T508" t="s">
        <v>1836</v>
      </c>
      <c r="U508" t="s">
        <v>5045</v>
      </c>
      <c r="V508" t="s">
        <v>5046</v>
      </c>
      <c r="Z508">
        <v>112.704135103338</v>
      </c>
      <c r="AA508">
        <v>-7.2649359981049404</v>
      </c>
      <c r="AB508" t="s">
        <v>1839</v>
      </c>
      <c r="AC508" t="s">
        <v>230</v>
      </c>
      <c r="AL508" t="s">
        <v>218</v>
      </c>
      <c r="AM508" t="s">
        <v>5047</v>
      </c>
      <c r="AN508" t="s">
        <v>6</v>
      </c>
      <c r="AO508" s="57">
        <v>46211.465613425928</v>
      </c>
      <c r="AR508" t="s">
        <v>219</v>
      </c>
      <c r="AS508" t="s">
        <v>274</v>
      </c>
      <c r="AT508" t="s">
        <v>231</v>
      </c>
      <c r="AU508">
        <v>20260807</v>
      </c>
      <c r="AV508" t="s">
        <v>222</v>
      </c>
      <c r="AW508" t="s">
        <v>5048</v>
      </c>
      <c r="AX508" t="s">
        <v>223</v>
      </c>
      <c r="BA508" s="57">
        <v>46241.291666666664</v>
      </c>
      <c r="BB508" t="s">
        <v>5047</v>
      </c>
      <c r="BC508">
        <v>2026</v>
      </c>
      <c r="BD508">
        <v>8</v>
      </c>
      <c r="BE508">
        <v>7</v>
      </c>
      <c r="BF508" s="6">
        <f t="shared" si="21"/>
        <v>46241</v>
      </c>
      <c r="BG508">
        <f t="shared" si="22"/>
        <v>-0.29166666666424135</v>
      </c>
      <c r="BH508" t="str">
        <f t="shared" si="23"/>
        <v>COMPLY</v>
      </c>
      <c r="BI508" t="str">
        <f>VLOOKUP(H508,Sheet2!$A$1:$B$270,2,FALSE)</f>
        <v>SURABAYA UTARA</v>
      </c>
    </row>
    <row r="509" spans="1:61">
      <c r="A509">
        <v>508</v>
      </c>
      <c r="B509">
        <v>1002527579</v>
      </c>
      <c r="C509">
        <v>3</v>
      </c>
      <c r="D509" t="s">
        <v>42</v>
      </c>
      <c r="E509">
        <v>5</v>
      </c>
      <c r="F509" t="s">
        <v>233</v>
      </c>
      <c r="G509" t="s">
        <v>103</v>
      </c>
      <c r="H509" t="s">
        <v>401</v>
      </c>
      <c r="I509" t="s">
        <v>213</v>
      </c>
      <c r="J509" t="s">
        <v>214</v>
      </c>
      <c r="K509" t="s">
        <v>149</v>
      </c>
      <c r="M509" t="s">
        <v>76</v>
      </c>
      <c r="N509" t="s">
        <v>216</v>
      </c>
      <c r="O509" s="57">
        <v>46249.068460648145</v>
      </c>
      <c r="P509" s="57">
        <v>46249.545243055552</v>
      </c>
      <c r="Q509">
        <v>69366481</v>
      </c>
      <c r="S509">
        <v>152318241707</v>
      </c>
      <c r="T509" t="s">
        <v>10674</v>
      </c>
      <c r="U509" t="s">
        <v>10675</v>
      </c>
      <c r="V509" t="s">
        <v>10676</v>
      </c>
      <c r="Z509">
        <v>112.24286840000001</v>
      </c>
      <c r="AA509">
        <v>-7.5357468000000001</v>
      </c>
      <c r="AB509" t="s">
        <v>10677</v>
      </c>
      <c r="AC509" t="s">
        <v>230</v>
      </c>
      <c r="AL509" t="s">
        <v>218</v>
      </c>
      <c r="AM509" t="s">
        <v>10678</v>
      </c>
      <c r="AN509" t="s">
        <v>6</v>
      </c>
      <c r="AO509" t="s">
        <v>10679</v>
      </c>
      <c r="AP509" s="57">
        <v>46250.333333333336</v>
      </c>
      <c r="AR509" t="s">
        <v>219</v>
      </c>
      <c r="AS509" t="s">
        <v>401</v>
      </c>
      <c r="AT509" t="s">
        <v>231</v>
      </c>
      <c r="AU509">
        <v>20260815</v>
      </c>
      <c r="AV509" t="s">
        <v>222</v>
      </c>
      <c r="AW509" t="s">
        <v>561</v>
      </c>
      <c r="AX509" t="s">
        <v>223</v>
      </c>
      <c r="BA509" s="57">
        <v>46250.333333333336</v>
      </c>
      <c r="BB509" t="s">
        <v>10678</v>
      </c>
      <c r="BC509">
        <v>2026</v>
      </c>
      <c r="BD509">
        <v>8</v>
      </c>
      <c r="BE509">
        <v>15</v>
      </c>
      <c r="BF509" s="6">
        <f t="shared" si="21"/>
        <v>46249</v>
      </c>
      <c r="BG509">
        <f t="shared" si="22"/>
        <v>-1.3333333333357587</v>
      </c>
      <c r="BH509" t="str">
        <f t="shared" si="23"/>
        <v>COMPLY</v>
      </c>
      <c r="BI509" t="str">
        <f>VLOOKUP(H509,Sheet2!$A$1:$B$270,2,FALSE)</f>
        <v>MOJOKERTO</v>
      </c>
    </row>
    <row r="510" spans="1:61">
      <c r="A510">
        <v>509</v>
      </c>
      <c r="B510">
        <v>1002519402</v>
      </c>
      <c r="C510">
        <v>3</v>
      </c>
      <c r="D510" t="s">
        <v>38</v>
      </c>
      <c r="E510">
        <v>5</v>
      </c>
      <c r="F510" t="s">
        <v>92</v>
      </c>
      <c r="G510" t="s">
        <v>89</v>
      </c>
      <c r="H510" t="s">
        <v>368</v>
      </c>
      <c r="I510" t="s">
        <v>213</v>
      </c>
      <c r="J510" t="s">
        <v>214</v>
      </c>
      <c r="K510" t="s">
        <v>149</v>
      </c>
      <c r="L510" t="s">
        <v>215</v>
      </c>
      <c r="M510" t="s">
        <v>76</v>
      </c>
      <c r="N510" t="s">
        <v>216</v>
      </c>
      <c r="O510" s="57">
        <v>46245.457604166666</v>
      </c>
      <c r="P510" s="57">
        <v>46246.727395833332</v>
      </c>
      <c r="Q510">
        <v>69363043</v>
      </c>
      <c r="S510">
        <v>152644205315</v>
      </c>
      <c r="T510" t="s">
        <v>7144</v>
      </c>
      <c r="U510" t="s">
        <v>7145</v>
      </c>
      <c r="V510" t="s">
        <v>7146</v>
      </c>
      <c r="Z510">
        <v>111.624051220715</v>
      </c>
      <c r="AA510">
        <v>-7.1358765515304601</v>
      </c>
      <c r="AB510" t="s">
        <v>7147</v>
      </c>
      <c r="AC510" t="s">
        <v>237</v>
      </c>
      <c r="AL510" t="s">
        <v>218</v>
      </c>
      <c r="AM510" t="s">
        <v>7107</v>
      </c>
      <c r="AN510" t="s">
        <v>6</v>
      </c>
      <c r="AO510" s="57">
        <v>46334.465520833335</v>
      </c>
      <c r="AP510" s="57">
        <v>46246.333333333336</v>
      </c>
      <c r="AR510" t="s">
        <v>219</v>
      </c>
      <c r="AS510" t="s">
        <v>368</v>
      </c>
      <c r="AT510" t="s">
        <v>231</v>
      </c>
      <c r="AU510">
        <v>20260812</v>
      </c>
      <c r="AV510" t="s">
        <v>222</v>
      </c>
      <c r="AW510" t="s">
        <v>1018</v>
      </c>
      <c r="AX510" t="s">
        <v>223</v>
      </c>
      <c r="BA510" s="57">
        <v>46246.333333333336</v>
      </c>
      <c r="BB510" t="s">
        <v>7107</v>
      </c>
      <c r="BC510">
        <v>2026</v>
      </c>
      <c r="BD510">
        <v>8</v>
      </c>
      <c r="BE510">
        <v>12</v>
      </c>
      <c r="BF510" s="6">
        <f t="shared" si="21"/>
        <v>46246</v>
      </c>
      <c r="BG510">
        <f t="shared" si="22"/>
        <v>-0.33333333333575865</v>
      </c>
      <c r="BH510" t="str">
        <f t="shared" si="23"/>
        <v>COMPLY</v>
      </c>
      <c r="BI510" t="str">
        <f>VLOOKUP(H510,Sheet2!$A$1:$B$270,2,FALSE)</f>
        <v>BOJONEGORO</v>
      </c>
    </row>
    <row r="511" spans="1:61">
      <c r="A511">
        <v>510</v>
      </c>
      <c r="B511">
        <v>1002522906</v>
      </c>
      <c r="C511">
        <v>3</v>
      </c>
      <c r="D511" t="s">
        <v>45</v>
      </c>
      <c r="E511">
        <v>5</v>
      </c>
      <c r="F511" t="s">
        <v>211</v>
      </c>
      <c r="G511" t="s">
        <v>112</v>
      </c>
      <c r="H511" t="s">
        <v>244</v>
      </c>
      <c r="I511" t="s">
        <v>213</v>
      </c>
      <c r="J511" t="s">
        <v>214</v>
      </c>
      <c r="K511" t="s">
        <v>149</v>
      </c>
      <c r="M511" t="s">
        <v>76</v>
      </c>
      <c r="N511" t="s">
        <v>216</v>
      </c>
      <c r="O511" s="57">
        <v>46246.692442129628</v>
      </c>
      <c r="P511" s="57">
        <v>46246.788032407407</v>
      </c>
      <c r="Q511">
        <v>69362976</v>
      </c>
      <c r="S511">
        <v>172605804140</v>
      </c>
      <c r="T511" t="s">
        <v>7817</v>
      </c>
      <c r="U511" t="s">
        <v>8077</v>
      </c>
      <c r="V511" t="s">
        <v>8078</v>
      </c>
      <c r="Z511">
        <v>116.176671</v>
      </c>
      <c r="AA511">
        <v>-8.5955460000000006</v>
      </c>
      <c r="AB511" t="s">
        <v>7820</v>
      </c>
      <c r="AC511" t="s">
        <v>217</v>
      </c>
      <c r="AL511" t="s">
        <v>218</v>
      </c>
      <c r="AM511" t="s">
        <v>8079</v>
      </c>
      <c r="AN511" t="s">
        <v>6</v>
      </c>
      <c r="AO511" s="57">
        <v>46364.694432870368</v>
      </c>
      <c r="AR511" t="s">
        <v>219</v>
      </c>
      <c r="AS511" t="s">
        <v>244</v>
      </c>
      <c r="AT511" t="s">
        <v>231</v>
      </c>
      <c r="AU511">
        <v>20260812</v>
      </c>
      <c r="AV511" t="s">
        <v>222</v>
      </c>
      <c r="AW511" t="s">
        <v>561</v>
      </c>
      <c r="AX511" t="s">
        <v>223</v>
      </c>
      <c r="BA511" s="57">
        <v>46246.291666666664</v>
      </c>
      <c r="BB511" t="s">
        <v>8079</v>
      </c>
      <c r="BC511">
        <v>2026</v>
      </c>
      <c r="BD511">
        <v>8</v>
      </c>
      <c r="BE511">
        <v>12</v>
      </c>
      <c r="BF511" s="6">
        <f t="shared" si="21"/>
        <v>46246</v>
      </c>
      <c r="BG511">
        <f t="shared" si="22"/>
        <v>-0.29166666666424135</v>
      </c>
      <c r="BH511" t="str">
        <f t="shared" si="23"/>
        <v>COMPLY</v>
      </c>
      <c r="BI511" t="str">
        <f>VLOOKUP(H511,Sheet2!$A$1:$B$270,2,FALSE)</f>
        <v>MATARAM</v>
      </c>
    </row>
    <row r="512" spans="1:61">
      <c r="A512">
        <v>511</v>
      </c>
      <c r="B512">
        <v>1002527798</v>
      </c>
      <c r="C512">
        <v>3</v>
      </c>
      <c r="D512" t="s">
        <v>45</v>
      </c>
      <c r="E512">
        <v>5</v>
      </c>
      <c r="F512" t="s">
        <v>211</v>
      </c>
      <c r="G512" t="s">
        <v>116</v>
      </c>
      <c r="H512" t="s">
        <v>366</v>
      </c>
      <c r="I512" t="s">
        <v>213</v>
      </c>
      <c r="J512" t="s">
        <v>214</v>
      </c>
      <c r="K512" t="s">
        <v>149</v>
      </c>
      <c r="L512" t="s">
        <v>215</v>
      </c>
      <c r="M512" t="s">
        <v>240</v>
      </c>
      <c r="N512" t="s">
        <v>216</v>
      </c>
      <c r="O512" s="57">
        <v>46249.399965277778</v>
      </c>
      <c r="P512" s="57">
        <v>46249.401400462964</v>
      </c>
      <c r="Q512">
        <v>69366611</v>
      </c>
      <c r="S512">
        <v>172619203353</v>
      </c>
      <c r="T512" t="s">
        <v>10680</v>
      </c>
      <c r="U512" t="s">
        <v>10681</v>
      </c>
      <c r="V512" t="s">
        <v>10682</v>
      </c>
      <c r="Z512">
        <v>116.471919380128</v>
      </c>
      <c r="AA512">
        <v>-8.8050093985037208</v>
      </c>
      <c r="AB512" t="s">
        <v>10683</v>
      </c>
      <c r="AC512" t="s">
        <v>217</v>
      </c>
      <c r="AL512" t="s">
        <v>218</v>
      </c>
      <c r="AM512" t="s">
        <v>10684</v>
      </c>
      <c r="AN512" t="s">
        <v>6</v>
      </c>
      <c r="AO512" t="s">
        <v>9949</v>
      </c>
      <c r="AP512" s="57">
        <v>46253.333333333336</v>
      </c>
      <c r="AR512" t="s">
        <v>241</v>
      </c>
      <c r="AS512" t="s">
        <v>366</v>
      </c>
      <c r="AT512" t="s">
        <v>231</v>
      </c>
      <c r="AV512" t="s">
        <v>240</v>
      </c>
      <c r="AW512" t="s">
        <v>1021</v>
      </c>
      <c r="AX512" t="s">
        <v>223</v>
      </c>
      <c r="BA512" s="57">
        <v>46253.333333333336</v>
      </c>
      <c r="BB512" t="s">
        <v>10684</v>
      </c>
      <c r="BF512" s="6" t="e">
        <f t="shared" si="21"/>
        <v>#NUM!</v>
      </c>
      <c r="BG512" t="e">
        <f t="shared" si="22"/>
        <v>#NUM!</v>
      </c>
      <c r="BH512" t="e">
        <f t="shared" si="23"/>
        <v>#NUM!</v>
      </c>
      <c r="BI512" t="str">
        <f>VLOOKUP(H512,Sheet2!$A$1:$B$270,2,FALSE)</f>
        <v>SELONG</v>
      </c>
    </row>
    <row r="513" spans="1:61">
      <c r="A513">
        <v>512</v>
      </c>
      <c r="B513">
        <v>1002520429</v>
      </c>
      <c r="C513">
        <v>3</v>
      </c>
      <c r="D513" t="s">
        <v>38</v>
      </c>
      <c r="E513">
        <v>5</v>
      </c>
      <c r="F513" t="s">
        <v>250</v>
      </c>
      <c r="G513" t="s">
        <v>87</v>
      </c>
      <c r="H513" t="s">
        <v>430</v>
      </c>
      <c r="I513" t="s">
        <v>213</v>
      </c>
      <c r="J513" t="s">
        <v>214</v>
      </c>
      <c r="K513" t="s">
        <v>149</v>
      </c>
      <c r="L513" t="s">
        <v>215</v>
      </c>
      <c r="M513" t="s">
        <v>76</v>
      </c>
      <c r="N513" t="s">
        <v>216</v>
      </c>
      <c r="O513" s="57">
        <v>46245.638854166667</v>
      </c>
      <c r="P513" s="57">
        <v>46246.72148148148</v>
      </c>
      <c r="Q513">
        <v>69363523</v>
      </c>
      <c r="S513">
        <v>152721299876</v>
      </c>
      <c r="T513" t="s">
        <v>7108</v>
      </c>
      <c r="U513" t="s">
        <v>7109</v>
      </c>
      <c r="V513" t="s">
        <v>7148</v>
      </c>
      <c r="Z513">
        <v>112.6605984</v>
      </c>
      <c r="AA513">
        <v>-7.9020341999999903</v>
      </c>
      <c r="AB513" t="s">
        <v>7149</v>
      </c>
      <c r="AC513" t="s">
        <v>237</v>
      </c>
      <c r="AL513" t="s">
        <v>218</v>
      </c>
      <c r="AM513" t="s">
        <v>7112</v>
      </c>
      <c r="AN513" t="s">
        <v>6</v>
      </c>
      <c r="AO513" s="57">
        <v>46334.642939814818</v>
      </c>
      <c r="AP513" s="57">
        <v>46246.541666666664</v>
      </c>
      <c r="AR513" t="s">
        <v>219</v>
      </c>
      <c r="AS513" t="s">
        <v>430</v>
      </c>
      <c r="AT513" t="s">
        <v>231</v>
      </c>
      <c r="AU513">
        <v>20260812</v>
      </c>
      <c r="AV513" t="s">
        <v>222</v>
      </c>
      <c r="AW513" t="s">
        <v>1015</v>
      </c>
      <c r="AX513" t="s">
        <v>223</v>
      </c>
      <c r="BA513" s="57">
        <v>46246.541666666664</v>
      </c>
      <c r="BB513" t="s">
        <v>7112</v>
      </c>
      <c r="BC513">
        <v>2026</v>
      </c>
      <c r="BD513">
        <v>8</v>
      </c>
      <c r="BE513">
        <v>12</v>
      </c>
      <c r="BF513" s="6">
        <f t="shared" si="21"/>
        <v>46246</v>
      </c>
      <c r="BG513">
        <f t="shared" si="22"/>
        <v>-0.54166666666424135</v>
      </c>
      <c r="BH513" t="str">
        <f t="shared" si="23"/>
        <v>COMPLY</v>
      </c>
      <c r="BI513" t="str">
        <f>VLOOKUP(H513,Sheet2!$A$1:$B$270,2,FALSE)</f>
        <v>BATU</v>
      </c>
    </row>
    <row r="514" spans="1:61">
      <c r="A514">
        <v>513</v>
      </c>
      <c r="B514">
        <v>1002530610</v>
      </c>
      <c r="C514">
        <v>3</v>
      </c>
      <c r="D514" t="s">
        <v>42</v>
      </c>
      <c r="E514">
        <v>5</v>
      </c>
      <c r="F514" t="s">
        <v>102</v>
      </c>
      <c r="G514" t="s">
        <v>108</v>
      </c>
      <c r="H514" t="s">
        <v>393</v>
      </c>
      <c r="I514" t="s">
        <v>213</v>
      </c>
      <c r="J514" t="s">
        <v>214</v>
      </c>
      <c r="K514" t="s">
        <v>149</v>
      </c>
      <c r="L514" t="s">
        <v>215</v>
      </c>
      <c r="M514" t="s">
        <v>76</v>
      </c>
      <c r="N514" t="s">
        <v>216</v>
      </c>
      <c r="O514" s="57">
        <v>46251.447870370372</v>
      </c>
      <c r="P514" s="57">
        <v>46251.65357638889</v>
      </c>
      <c r="Q514">
        <v>69367918</v>
      </c>
      <c r="S514">
        <v>152506219135</v>
      </c>
      <c r="T514" t="s">
        <v>10685</v>
      </c>
      <c r="U514" t="s">
        <v>10686</v>
      </c>
      <c r="V514" t="s">
        <v>10687</v>
      </c>
      <c r="Z514">
        <v>113.885048</v>
      </c>
      <c r="AA514">
        <v>-7.7346240000000002</v>
      </c>
      <c r="AB514" t="s">
        <v>10688</v>
      </c>
      <c r="AC514" t="s">
        <v>237</v>
      </c>
      <c r="AL514" t="s">
        <v>218</v>
      </c>
      <c r="AM514" t="s">
        <v>10689</v>
      </c>
      <c r="AN514" t="s">
        <v>6</v>
      </c>
      <c r="AO514" t="s">
        <v>10690</v>
      </c>
      <c r="AP514" s="57">
        <v>46252.333333333336</v>
      </c>
      <c r="AR514" t="s">
        <v>219</v>
      </c>
      <c r="AS514" t="s">
        <v>393</v>
      </c>
      <c r="AT514" t="s">
        <v>221</v>
      </c>
      <c r="AU514">
        <v>20260817</v>
      </c>
      <c r="AV514" t="s">
        <v>222</v>
      </c>
      <c r="AW514" t="s">
        <v>890</v>
      </c>
      <c r="AX514" t="s">
        <v>223</v>
      </c>
      <c r="BA514" s="57">
        <v>46252.333333333336</v>
      </c>
      <c r="BB514" t="s">
        <v>10689</v>
      </c>
      <c r="BC514">
        <v>2026</v>
      </c>
      <c r="BD514">
        <v>8</v>
      </c>
      <c r="BE514">
        <v>17</v>
      </c>
      <c r="BF514" s="6">
        <f t="shared" si="21"/>
        <v>46251</v>
      </c>
      <c r="BG514">
        <f t="shared" si="22"/>
        <v>-1.3333333333357587</v>
      </c>
      <c r="BH514" t="str">
        <f t="shared" si="23"/>
        <v>COMPLY</v>
      </c>
      <c r="BI514" t="str">
        <f>VLOOKUP(H514,Sheet2!$A$1:$B$270,2,FALSE)</f>
        <v>BANYUWANGI</v>
      </c>
    </row>
    <row r="515" spans="1:61">
      <c r="A515">
        <v>514</v>
      </c>
      <c r="B515">
        <v>1002515952</v>
      </c>
      <c r="C515">
        <v>3</v>
      </c>
      <c r="D515" t="s">
        <v>49</v>
      </c>
      <c r="E515">
        <v>4</v>
      </c>
      <c r="F515" t="s">
        <v>252</v>
      </c>
      <c r="G515" t="s">
        <v>931</v>
      </c>
      <c r="H515" t="s">
        <v>932</v>
      </c>
      <c r="I515" t="s">
        <v>213</v>
      </c>
      <c r="J515" t="s">
        <v>214</v>
      </c>
      <c r="K515" t="s">
        <v>149</v>
      </c>
      <c r="L515" t="s">
        <v>606</v>
      </c>
      <c r="M515" t="s">
        <v>575</v>
      </c>
      <c r="N515" t="s">
        <v>216</v>
      </c>
      <c r="O515" s="57">
        <v>46242.560381944444</v>
      </c>
      <c r="P515" s="57">
        <v>46244.58965277778</v>
      </c>
      <c r="Q515">
        <v>69361457</v>
      </c>
      <c r="R515">
        <v>2838428733</v>
      </c>
      <c r="S515">
        <v>142212126687</v>
      </c>
      <c r="T515" t="s">
        <v>5062</v>
      </c>
      <c r="U515" t="s">
        <v>5063</v>
      </c>
      <c r="V515" t="s">
        <v>5064</v>
      </c>
      <c r="Z515">
        <v>109.139410033822</v>
      </c>
      <c r="AA515">
        <v>-6.8724798080260898</v>
      </c>
      <c r="AB515" t="s">
        <v>5065</v>
      </c>
      <c r="AC515" t="s">
        <v>217</v>
      </c>
      <c r="AL515" t="s">
        <v>218</v>
      </c>
      <c r="AM515" t="s">
        <v>5066</v>
      </c>
      <c r="AN515" t="s">
        <v>6</v>
      </c>
      <c r="AO515" s="57">
        <v>46242.569351851853</v>
      </c>
      <c r="AP515" s="57">
        <v>46244.541666666664</v>
      </c>
      <c r="AQ515" t="s">
        <v>564</v>
      </c>
      <c r="AR515" t="s">
        <v>14</v>
      </c>
      <c r="AS515" t="s">
        <v>932</v>
      </c>
      <c r="AT515" t="s">
        <v>231</v>
      </c>
      <c r="AV515" t="s">
        <v>6425</v>
      </c>
      <c r="AW515" t="s">
        <v>5067</v>
      </c>
      <c r="AX515" t="s">
        <v>223</v>
      </c>
      <c r="BA515" s="57">
        <v>46244.541666666664</v>
      </c>
      <c r="BB515" t="s">
        <v>5066</v>
      </c>
      <c r="BF515" s="6" t="e">
        <f t="shared" ref="BF515:BF578" si="24">DATE(BC515,BD515,BE515)</f>
        <v>#NUM!</v>
      </c>
      <c r="BG515" t="e">
        <f t="shared" ref="BG515:BG578" si="25">BF515-BA515</f>
        <v>#NUM!</v>
      </c>
      <c r="BH515" t="e">
        <f t="shared" ref="BH515:BH578" si="26">IF(BG515=1,"COMPLY",IF(BG515&lt;1,"COMPLY","NOT COMPLY"))</f>
        <v>#NUM!</v>
      </c>
      <c r="BI515" t="e">
        <f>VLOOKUP(H515,Sheet2!$A$1:$B$270,2,FALSE)</f>
        <v>#N/A</v>
      </c>
    </row>
    <row r="516" spans="1:61">
      <c r="A516">
        <v>515</v>
      </c>
      <c r="B516">
        <v>1002511394</v>
      </c>
      <c r="C516">
        <v>3</v>
      </c>
      <c r="D516" t="s">
        <v>38</v>
      </c>
      <c r="E516">
        <v>5</v>
      </c>
      <c r="F516" t="s">
        <v>250</v>
      </c>
      <c r="G516" t="s">
        <v>91</v>
      </c>
      <c r="H516" t="s">
        <v>413</v>
      </c>
      <c r="I516" t="s">
        <v>213</v>
      </c>
      <c r="J516" t="s">
        <v>214</v>
      </c>
      <c r="K516" t="s">
        <v>149</v>
      </c>
      <c r="L516" t="s">
        <v>215</v>
      </c>
      <c r="M516" t="s">
        <v>76</v>
      </c>
      <c r="N516" t="s">
        <v>216</v>
      </c>
      <c r="O516" s="57">
        <v>46240.301354166666</v>
      </c>
      <c r="P516" s="57">
        <v>46240.846631944441</v>
      </c>
      <c r="Q516">
        <v>69359504</v>
      </c>
      <c r="S516">
        <v>152701239000</v>
      </c>
      <c r="T516" t="s">
        <v>2291</v>
      </c>
      <c r="U516" t="s">
        <v>2292</v>
      </c>
      <c r="V516" t="s">
        <v>2293</v>
      </c>
      <c r="Z516">
        <v>112.63442569999999</v>
      </c>
      <c r="AA516">
        <v>-7.9697863</v>
      </c>
      <c r="AB516" t="s">
        <v>2294</v>
      </c>
      <c r="AC516" t="s">
        <v>217</v>
      </c>
      <c r="AL516" t="s">
        <v>218</v>
      </c>
      <c r="AM516" t="s">
        <v>2295</v>
      </c>
      <c r="AN516" t="s">
        <v>6</v>
      </c>
      <c r="AO516" s="57">
        <v>46181.309328703705</v>
      </c>
      <c r="AP516" s="57">
        <v>46241.333333333336</v>
      </c>
      <c r="AR516" t="s">
        <v>219</v>
      </c>
      <c r="AS516" t="s">
        <v>413</v>
      </c>
      <c r="AT516" t="s">
        <v>231</v>
      </c>
      <c r="AU516">
        <v>20260806</v>
      </c>
      <c r="AV516" t="s">
        <v>222</v>
      </c>
      <c r="AW516" t="s">
        <v>1045</v>
      </c>
      <c r="AX516" t="s">
        <v>223</v>
      </c>
      <c r="BA516" s="57">
        <v>46241.333333333336</v>
      </c>
      <c r="BB516" t="s">
        <v>2295</v>
      </c>
      <c r="BC516">
        <v>2026</v>
      </c>
      <c r="BD516">
        <v>8</v>
      </c>
      <c r="BE516">
        <v>6</v>
      </c>
      <c r="BF516" s="6">
        <f t="shared" si="24"/>
        <v>46240</v>
      </c>
      <c r="BG516">
        <f t="shared" si="25"/>
        <v>-1.3333333333357587</v>
      </c>
      <c r="BH516" t="str">
        <f t="shared" si="26"/>
        <v>COMPLY</v>
      </c>
      <c r="BI516" t="str">
        <f>VLOOKUP(H516,Sheet2!$A$1:$B$270,2,FALSE)</f>
        <v>MALANG</v>
      </c>
    </row>
    <row r="517" spans="1:61">
      <c r="A517">
        <v>516</v>
      </c>
      <c r="B517">
        <v>1002519772</v>
      </c>
      <c r="C517">
        <v>3</v>
      </c>
      <c r="D517" t="s">
        <v>51</v>
      </c>
      <c r="E517">
        <v>4</v>
      </c>
      <c r="F517" t="s">
        <v>273</v>
      </c>
      <c r="G517" t="s">
        <v>569</v>
      </c>
      <c r="H517" t="s">
        <v>1050</v>
      </c>
      <c r="I517" t="s">
        <v>213</v>
      </c>
      <c r="J517" t="s">
        <v>214</v>
      </c>
      <c r="K517" t="s">
        <v>149</v>
      </c>
      <c r="L517" t="s">
        <v>215</v>
      </c>
      <c r="M517" t="s">
        <v>76</v>
      </c>
      <c r="N517" t="s">
        <v>216</v>
      </c>
      <c r="O517" s="57">
        <v>46245.538854166669</v>
      </c>
      <c r="P517" s="57">
        <v>46245.710856481484</v>
      </c>
      <c r="Q517">
        <v>69363259</v>
      </c>
      <c r="S517">
        <v>142521103422</v>
      </c>
      <c r="T517" t="s">
        <v>7150</v>
      </c>
      <c r="U517" t="s">
        <v>7151</v>
      </c>
      <c r="V517" t="s">
        <v>7152</v>
      </c>
      <c r="Z517">
        <v>110.77973799999999</v>
      </c>
      <c r="AA517">
        <v>-7.1187990000000001</v>
      </c>
      <c r="AB517" t="s">
        <v>7153</v>
      </c>
      <c r="AC517" t="s">
        <v>237</v>
      </c>
      <c r="AL517" t="s">
        <v>218</v>
      </c>
      <c r="AM517" t="s">
        <v>7154</v>
      </c>
      <c r="AN517" t="s">
        <v>6</v>
      </c>
      <c r="AO517" s="57">
        <v>46334.548819444448</v>
      </c>
      <c r="AP517" s="57">
        <v>46246.541666666664</v>
      </c>
      <c r="AR517" t="s">
        <v>219</v>
      </c>
      <c r="AS517" t="s">
        <v>1050</v>
      </c>
      <c r="AT517" t="s">
        <v>231</v>
      </c>
      <c r="AU517">
        <v>20260811</v>
      </c>
      <c r="AV517" t="s">
        <v>222</v>
      </c>
      <c r="AW517" t="s">
        <v>1012</v>
      </c>
      <c r="AX517" t="s">
        <v>223</v>
      </c>
      <c r="BA517" s="57">
        <v>46246.541666666664</v>
      </c>
      <c r="BB517" t="s">
        <v>7154</v>
      </c>
      <c r="BC517">
        <v>2026</v>
      </c>
      <c r="BD517">
        <v>8</v>
      </c>
      <c r="BE517">
        <v>11</v>
      </c>
      <c r="BF517" s="6">
        <f t="shared" si="24"/>
        <v>46245</v>
      </c>
      <c r="BG517">
        <f t="shared" si="25"/>
        <v>-1.5416666666642413</v>
      </c>
      <c r="BH517" t="str">
        <f t="shared" si="26"/>
        <v>COMPLY</v>
      </c>
      <c r="BI517" t="e">
        <f>VLOOKUP(H517,Sheet2!$A$1:$B$270,2,FALSE)</f>
        <v>#N/A</v>
      </c>
    </row>
    <row r="518" spans="1:61">
      <c r="A518">
        <v>517</v>
      </c>
      <c r="B518">
        <v>1002531512</v>
      </c>
      <c r="C518">
        <v>3</v>
      </c>
      <c r="D518" t="s">
        <v>38</v>
      </c>
      <c r="E518">
        <v>5</v>
      </c>
      <c r="F518" t="s">
        <v>250</v>
      </c>
      <c r="G518" t="s">
        <v>87</v>
      </c>
      <c r="H518" t="s">
        <v>292</v>
      </c>
      <c r="I518" t="s">
        <v>213</v>
      </c>
      <c r="J518" t="s">
        <v>214</v>
      </c>
      <c r="K518" t="s">
        <v>149</v>
      </c>
      <c r="L518" t="s">
        <v>215</v>
      </c>
      <c r="M518" t="s">
        <v>240</v>
      </c>
      <c r="N518" t="s">
        <v>216</v>
      </c>
      <c r="O518" s="57">
        <v>46251.791631944441</v>
      </c>
      <c r="P518" s="57">
        <v>46251.793067129627</v>
      </c>
      <c r="Q518">
        <v>69368411</v>
      </c>
      <c r="S518">
        <v>152711247380</v>
      </c>
      <c r="T518" t="s">
        <v>10691</v>
      </c>
      <c r="U518" t="s">
        <v>10692</v>
      </c>
      <c r="V518" t="s">
        <v>10693</v>
      </c>
      <c r="Z518">
        <v>112.595848</v>
      </c>
      <c r="AA518">
        <v>-7.9282510000000004</v>
      </c>
      <c r="AB518" t="s">
        <v>10694</v>
      </c>
      <c r="AC518" t="s">
        <v>237</v>
      </c>
      <c r="AL518" t="s">
        <v>218</v>
      </c>
      <c r="AM518" t="s">
        <v>10695</v>
      </c>
      <c r="AN518" t="s">
        <v>6</v>
      </c>
      <c r="AO518" t="s">
        <v>10696</v>
      </c>
      <c r="AP518" s="57">
        <v>46252.625</v>
      </c>
      <c r="AR518" t="s">
        <v>241</v>
      </c>
      <c r="AS518" t="s">
        <v>292</v>
      </c>
      <c r="AT518" t="s">
        <v>231</v>
      </c>
      <c r="AV518" t="s">
        <v>240</v>
      </c>
      <c r="AW518" t="s">
        <v>1018</v>
      </c>
      <c r="AX518" t="s">
        <v>223</v>
      </c>
      <c r="BA518" s="57">
        <v>46252.625</v>
      </c>
      <c r="BB518" t="s">
        <v>10695</v>
      </c>
      <c r="BF518" s="6" t="e">
        <f t="shared" si="24"/>
        <v>#NUM!</v>
      </c>
      <c r="BG518" t="e">
        <f t="shared" si="25"/>
        <v>#NUM!</v>
      </c>
      <c r="BH518" t="e">
        <f t="shared" si="26"/>
        <v>#NUM!</v>
      </c>
      <c r="BI518" t="str">
        <f>VLOOKUP(H518,Sheet2!$A$1:$B$270,2,FALSE)</f>
        <v>BATU</v>
      </c>
    </row>
    <row r="519" spans="1:61">
      <c r="A519">
        <v>518</v>
      </c>
      <c r="B519">
        <v>1002519813</v>
      </c>
      <c r="C519">
        <v>3</v>
      </c>
      <c r="D519" t="s">
        <v>45</v>
      </c>
      <c r="E519">
        <v>5</v>
      </c>
      <c r="F519" t="s">
        <v>211</v>
      </c>
      <c r="G519" t="s">
        <v>116</v>
      </c>
      <c r="H519" t="s">
        <v>272</v>
      </c>
      <c r="I519" t="s">
        <v>213</v>
      </c>
      <c r="J519" t="s">
        <v>214</v>
      </c>
      <c r="K519" t="s">
        <v>149</v>
      </c>
      <c r="L519" t="s">
        <v>215</v>
      </c>
      <c r="M519" t="s">
        <v>76</v>
      </c>
      <c r="N519" t="s">
        <v>216</v>
      </c>
      <c r="O519" s="57">
        <v>46245.549259259256</v>
      </c>
      <c r="P519" s="57">
        <v>46246.787210648145</v>
      </c>
      <c r="Q519">
        <v>69363297</v>
      </c>
      <c r="S519">
        <v>172604214083</v>
      </c>
      <c r="T519" t="s">
        <v>7155</v>
      </c>
      <c r="U519" t="s">
        <v>7156</v>
      </c>
      <c r="V519" t="s">
        <v>7157</v>
      </c>
      <c r="Z519">
        <v>116.1732114</v>
      </c>
      <c r="AA519">
        <v>-8.362933</v>
      </c>
      <c r="AB519" t="s">
        <v>7158</v>
      </c>
      <c r="AC519" t="s">
        <v>217</v>
      </c>
      <c r="AL519" t="s">
        <v>218</v>
      </c>
      <c r="AM519" t="s">
        <v>7159</v>
      </c>
      <c r="AN519" t="s">
        <v>6</v>
      </c>
      <c r="AO519" s="57">
        <v>46334.569282407407</v>
      </c>
      <c r="AP519" s="57">
        <v>46247.333333333336</v>
      </c>
      <c r="AR519" t="s">
        <v>219</v>
      </c>
      <c r="AS519" t="s">
        <v>272</v>
      </c>
      <c r="AT519" t="s">
        <v>231</v>
      </c>
      <c r="AU519">
        <v>20260812</v>
      </c>
      <c r="AV519" t="s">
        <v>222</v>
      </c>
      <c r="AW519" t="s">
        <v>1010</v>
      </c>
      <c r="AX519" t="s">
        <v>223</v>
      </c>
      <c r="BA519" s="57">
        <v>46247.333333333336</v>
      </c>
      <c r="BB519" t="s">
        <v>7159</v>
      </c>
      <c r="BC519">
        <v>2026</v>
      </c>
      <c r="BD519">
        <v>8</v>
      </c>
      <c r="BE519">
        <v>12</v>
      </c>
      <c r="BF519" s="6">
        <f t="shared" si="24"/>
        <v>46246</v>
      </c>
      <c r="BG519">
        <f t="shared" si="25"/>
        <v>-1.3333333333357587</v>
      </c>
      <c r="BH519" t="str">
        <f t="shared" si="26"/>
        <v>COMPLY</v>
      </c>
      <c r="BI519" t="str">
        <f>VLOOKUP(H519,Sheet2!$A$1:$B$270,2,FALSE)</f>
        <v>SELONG</v>
      </c>
    </row>
    <row r="520" spans="1:61">
      <c r="A520">
        <v>519</v>
      </c>
      <c r="B520">
        <v>1002528146</v>
      </c>
      <c r="C520">
        <v>3</v>
      </c>
      <c r="D520" t="s">
        <v>49</v>
      </c>
      <c r="E520">
        <v>4</v>
      </c>
      <c r="F520" t="s">
        <v>252</v>
      </c>
      <c r="G520" t="s">
        <v>553</v>
      </c>
      <c r="H520" t="s">
        <v>945</v>
      </c>
      <c r="I520" t="s">
        <v>213</v>
      </c>
      <c r="J520" t="s">
        <v>214</v>
      </c>
      <c r="K520" t="s">
        <v>149</v>
      </c>
      <c r="L520" t="s">
        <v>215</v>
      </c>
      <c r="M520" t="s">
        <v>575</v>
      </c>
      <c r="N520" t="s">
        <v>216</v>
      </c>
      <c r="O520" s="57">
        <v>46249.4999537037</v>
      </c>
      <c r="P520" s="57">
        <v>46250.574594907404</v>
      </c>
      <c r="Q520">
        <v>69366784</v>
      </c>
      <c r="S520">
        <v>142205105797</v>
      </c>
      <c r="T520" t="s">
        <v>10697</v>
      </c>
      <c r="U520" t="s">
        <v>10698</v>
      </c>
      <c r="V520" t="s">
        <v>10699</v>
      </c>
      <c r="Z520">
        <v>108.943590000271</v>
      </c>
      <c r="AA520">
        <v>-6.9147161055451898</v>
      </c>
      <c r="AB520" t="s">
        <v>10700</v>
      </c>
      <c r="AC520" t="s">
        <v>217</v>
      </c>
      <c r="AL520" t="s">
        <v>218</v>
      </c>
      <c r="AM520" t="s">
        <v>10126</v>
      </c>
      <c r="AN520" t="s">
        <v>6</v>
      </c>
      <c r="AO520" t="s">
        <v>9878</v>
      </c>
      <c r="AP520" s="57">
        <v>46250.333333333336</v>
      </c>
      <c r="AR520" t="s">
        <v>14</v>
      </c>
      <c r="AS520" t="s">
        <v>945</v>
      </c>
      <c r="AT520" t="s">
        <v>231</v>
      </c>
      <c r="AV520" t="s">
        <v>10701</v>
      </c>
      <c r="AW520" t="s">
        <v>938</v>
      </c>
      <c r="AX520" t="s">
        <v>223</v>
      </c>
      <c r="BA520" s="57">
        <v>46250.333333333336</v>
      </c>
      <c r="BB520" t="s">
        <v>10126</v>
      </c>
      <c r="BF520" s="6" t="e">
        <f t="shared" si="24"/>
        <v>#NUM!</v>
      </c>
      <c r="BG520" t="e">
        <f t="shared" si="25"/>
        <v>#NUM!</v>
      </c>
      <c r="BH520" t="e">
        <f t="shared" si="26"/>
        <v>#NUM!</v>
      </c>
      <c r="BI520" t="e">
        <f>VLOOKUP(H520,Sheet2!$A$1:$B$270,2,FALSE)</f>
        <v>#N/A</v>
      </c>
    </row>
    <row r="521" spans="1:61">
      <c r="A521">
        <v>520</v>
      </c>
      <c r="B521">
        <v>1002530738</v>
      </c>
      <c r="C521">
        <v>3</v>
      </c>
      <c r="D521" t="s">
        <v>55</v>
      </c>
      <c r="E521">
        <v>5</v>
      </c>
      <c r="F521" t="s">
        <v>228</v>
      </c>
      <c r="G521" t="s">
        <v>121</v>
      </c>
      <c r="H521" t="s">
        <v>342</v>
      </c>
      <c r="I521" t="s">
        <v>213</v>
      </c>
      <c r="J521" t="s">
        <v>214</v>
      </c>
      <c r="K521" t="s">
        <v>149</v>
      </c>
      <c r="L521" t="s">
        <v>215</v>
      </c>
      <c r="M521" t="s">
        <v>286</v>
      </c>
      <c r="N521" t="s">
        <v>216</v>
      </c>
      <c r="O521" s="57">
        <v>46251.499965277777</v>
      </c>
      <c r="P521" s="57">
        <v>46251.603298611109</v>
      </c>
      <c r="Q521">
        <v>69368000</v>
      </c>
      <c r="S521">
        <v>152434913723</v>
      </c>
      <c r="T521" t="s">
        <v>10702</v>
      </c>
      <c r="U521" t="s">
        <v>10703</v>
      </c>
      <c r="V521" t="s">
        <v>10704</v>
      </c>
      <c r="Z521">
        <v>113.33260964602199</v>
      </c>
      <c r="AA521">
        <v>-7.2133080457834904</v>
      </c>
      <c r="AB521" t="s">
        <v>10705</v>
      </c>
      <c r="AC521" t="s">
        <v>217</v>
      </c>
      <c r="AL521" t="s">
        <v>218</v>
      </c>
      <c r="AM521" t="s">
        <v>10250</v>
      </c>
      <c r="AN521" t="s">
        <v>6</v>
      </c>
      <c r="AO521" t="s">
        <v>10706</v>
      </c>
      <c r="AP521" s="57">
        <v>46252.333333333336</v>
      </c>
      <c r="AR521" t="s">
        <v>241</v>
      </c>
      <c r="AS521" t="s">
        <v>342</v>
      </c>
      <c r="AT521" t="s">
        <v>231</v>
      </c>
      <c r="AV521" t="s">
        <v>905</v>
      </c>
      <c r="AW521" t="s">
        <v>1020</v>
      </c>
      <c r="AX521" t="s">
        <v>223</v>
      </c>
      <c r="BA521" s="57">
        <v>46252.333333333336</v>
      </c>
      <c r="BB521" t="s">
        <v>10250</v>
      </c>
      <c r="BF521" s="6" t="e">
        <f t="shared" si="24"/>
        <v>#NUM!</v>
      </c>
      <c r="BG521" t="e">
        <f t="shared" si="25"/>
        <v>#NUM!</v>
      </c>
      <c r="BH521" t="e">
        <f t="shared" si="26"/>
        <v>#NUM!</v>
      </c>
      <c r="BI521" t="str">
        <f>VLOOKUP(H521,Sheet2!$A$1:$B$270,2,FALSE)</f>
        <v>MADURA</v>
      </c>
    </row>
    <row r="522" spans="1:61">
      <c r="A522">
        <v>521</v>
      </c>
      <c r="B522">
        <v>1002510672</v>
      </c>
      <c r="C522">
        <v>3</v>
      </c>
      <c r="D522" t="s">
        <v>45</v>
      </c>
      <c r="E522">
        <v>5</v>
      </c>
      <c r="F522" t="s">
        <v>113</v>
      </c>
      <c r="G522" t="s">
        <v>114</v>
      </c>
      <c r="H522" t="s">
        <v>399</v>
      </c>
      <c r="I522" t="s">
        <v>213</v>
      </c>
      <c r="J522" t="s">
        <v>214</v>
      </c>
      <c r="K522" t="s">
        <v>149</v>
      </c>
      <c r="M522" t="s">
        <v>555</v>
      </c>
      <c r="N522" t="s">
        <v>216</v>
      </c>
      <c r="O522" s="57">
        <v>46239.585057870368</v>
      </c>
      <c r="P522" s="57">
        <v>46248.667731481481</v>
      </c>
      <c r="Q522">
        <v>69359224</v>
      </c>
      <c r="S522">
        <v>172512452489</v>
      </c>
      <c r="T522" t="s">
        <v>2303</v>
      </c>
      <c r="U522" t="s">
        <v>2304</v>
      </c>
      <c r="Z522">
        <v>119.89957094192501</v>
      </c>
      <c r="AA522">
        <v>-8.4966370574844703</v>
      </c>
      <c r="AB522" t="s">
        <v>2305</v>
      </c>
      <c r="AC522" t="s">
        <v>230</v>
      </c>
      <c r="AO522" s="57">
        <v>46150.59070601852</v>
      </c>
      <c r="AR522" t="s">
        <v>6</v>
      </c>
      <c r="AS522" t="s">
        <v>399</v>
      </c>
      <c r="AT522" t="s">
        <v>231</v>
      </c>
      <c r="AV522" t="s">
        <v>10707</v>
      </c>
      <c r="AW522" t="s">
        <v>568</v>
      </c>
      <c r="AX522" t="s">
        <v>223</v>
      </c>
      <c r="BF522" s="6" t="e">
        <f t="shared" si="24"/>
        <v>#NUM!</v>
      </c>
      <c r="BG522" t="e">
        <f t="shared" si="25"/>
        <v>#NUM!</v>
      </c>
      <c r="BH522" t="e">
        <f t="shared" si="26"/>
        <v>#NUM!</v>
      </c>
      <c r="BI522" t="str">
        <f>VLOOKUP(H522,Sheet2!$A$1:$B$270,2,FALSE)</f>
        <v>LABOAN BAJO</v>
      </c>
    </row>
    <row r="523" spans="1:61">
      <c r="A523">
        <v>522</v>
      </c>
      <c r="B523">
        <v>1002512149</v>
      </c>
      <c r="C523">
        <v>3</v>
      </c>
      <c r="D523" t="s">
        <v>55</v>
      </c>
      <c r="E523">
        <v>5</v>
      </c>
      <c r="F523" t="s">
        <v>265</v>
      </c>
      <c r="G523" t="s">
        <v>128</v>
      </c>
      <c r="H523" t="s">
        <v>461</v>
      </c>
      <c r="I523" t="s">
        <v>213</v>
      </c>
      <c r="J523" t="s">
        <v>214</v>
      </c>
      <c r="K523" t="s">
        <v>149</v>
      </c>
      <c r="L523" t="s">
        <v>215</v>
      </c>
      <c r="M523" t="s">
        <v>76</v>
      </c>
      <c r="N523" t="s">
        <v>216</v>
      </c>
      <c r="O523" s="57">
        <v>46240.493020833332</v>
      </c>
      <c r="P523" s="57">
        <v>46241.547291666669</v>
      </c>
      <c r="Q523">
        <v>69359855</v>
      </c>
      <c r="S523">
        <v>152415234835</v>
      </c>
      <c r="T523" t="s">
        <v>2308</v>
      </c>
      <c r="U523" t="s">
        <v>2309</v>
      </c>
      <c r="V523" t="s">
        <v>2310</v>
      </c>
      <c r="Z523">
        <v>112.68957880000001</v>
      </c>
      <c r="AA523">
        <v>-7.3387950999999996</v>
      </c>
      <c r="AB523" t="s">
        <v>2311</v>
      </c>
      <c r="AC523" t="s">
        <v>217</v>
      </c>
      <c r="AL523" t="s">
        <v>218</v>
      </c>
      <c r="AM523" t="s">
        <v>2312</v>
      </c>
      <c r="AN523" t="s">
        <v>6</v>
      </c>
      <c r="AO523" s="57">
        <v>46181.496516203704</v>
      </c>
      <c r="AP523" s="57">
        <v>46242.625</v>
      </c>
      <c r="AR523" t="s">
        <v>219</v>
      </c>
      <c r="AS523" t="s">
        <v>461</v>
      </c>
      <c r="AT523" t="s">
        <v>231</v>
      </c>
      <c r="AU523">
        <v>20260807</v>
      </c>
      <c r="AV523" t="s">
        <v>222</v>
      </c>
      <c r="AW523" t="s">
        <v>1022</v>
      </c>
      <c r="AX523" t="s">
        <v>223</v>
      </c>
      <c r="BA523" s="57">
        <v>46242.625</v>
      </c>
      <c r="BB523" t="s">
        <v>2312</v>
      </c>
      <c r="BC523">
        <v>2026</v>
      </c>
      <c r="BD523">
        <v>8</v>
      </c>
      <c r="BE523">
        <v>7</v>
      </c>
      <c r="BF523" s="6">
        <f t="shared" si="24"/>
        <v>46241</v>
      </c>
      <c r="BG523">
        <f t="shared" si="25"/>
        <v>-1.625</v>
      </c>
      <c r="BH523" t="str">
        <f t="shared" si="26"/>
        <v>COMPLY</v>
      </c>
      <c r="BI523" t="str">
        <f>VLOOKUP(H523,Sheet2!$A$1:$B$270,2,FALSE)</f>
        <v>SURABAYA UTARA</v>
      </c>
    </row>
    <row r="524" spans="1:61">
      <c r="A524">
        <v>523</v>
      </c>
      <c r="B524">
        <v>1002505267</v>
      </c>
      <c r="C524">
        <v>3</v>
      </c>
      <c r="D524" t="s">
        <v>42</v>
      </c>
      <c r="E524">
        <v>5</v>
      </c>
      <c r="F524" t="s">
        <v>233</v>
      </c>
      <c r="G524" t="s">
        <v>103</v>
      </c>
      <c r="H524" t="s">
        <v>300</v>
      </c>
      <c r="I524" t="s">
        <v>213</v>
      </c>
      <c r="J524" t="s">
        <v>214</v>
      </c>
      <c r="K524" t="s">
        <v>149</v>
      </c>
      <c r="M524" t="s">
        <v>76</v>
      </c>
      <c r="N524" t="s">
        <v>216</v>
      </c>
      <c r="O524" s="57">
        <v>46236.571747685186</v>
      </c>
      <c r="P524" s="57">
        <v>46236.944826388892</v>
      </c>
      <c r="Q524">
        <v>69357050</v>
      </c>
      <c r="S524">
        <v>152319209209</v>
      </c>
      <c r="T524" t="s">
        <v>2313</v>
      </c>
      <c r="U524" t="s">
        <v>2314</v>
      </c>
      <c r="V524" t="s">
        <v>2315</v>
      </c>
      <c r="Z524">
        <v>112.4319852</v>
      </c>
      <c r="AA524">
        <v>-7.4631537000000003</v>
      </c>
      <c r="AB524" t="s">
        <v>2316</v>
      </c>
      <c r="AC524" t="s">
        <v>230</v>
      </c>
      <c r="AL524" t="s">
        <v>218</v>
      </c>
      <c r="AM524" t="s">
        <v>2317</v>
      </c>
      <c r="AN524" t="s">
        <v>6</v>
      </c>
      <c r="AO524" s="57">
        <v>46061.579687500001</v>
      </c>
      <c r="AP524" s="57">
        <v>46237.541666666664</v>
      </c>
      <c r="AR524" t="s">
        <v>219</v>
      </c>
      <c r="AS524" t="s">
        <v>300</v>
      </c>
      <c r="AT524" t="s">
        <v>231</v>
      </c>
      <c r="AU524">
        <v>20260802</v>
      </c>
      <c r="AV524" t="s">
        <v>222</v>
      </c>
      <c r="AW524" t="s">
        <v>561</v>
      </c>
      <c r="AX524" t="s">
        <v>223</v>
      </c>
      <c r="BA524" s="57">
        <v>46237.541666666664</v>
      </c>
      <c r="BB524" t="s">
        <v>2317</v>
      </c>
      <c r="BC524">
        <v>2026</v>
      </c>
      <c r="BD524">
        <v>8</v>
      </c>
      <c r="BE524">
        <v>2</v>
      </c>
      <c r="BF524" s="6">
        <f t="shared" si="24"/>
        <v>46236</v>
      </c>
      <c r="BG524">
        <f t="shared" si="25"/>
        <v>-1.5416666666642413</v>
      </c>
      <c r="BH524" t="str">
        <f t="shared" si="26"/>
        <v>COMPLY</v>
      </c>
      <c r="BI524" t="str">
        <f>VLOOKUP(H524,Sheet2!$A$1:$B$270,2,FALSE)</f>
        <v>MOJOKERTO</v>
      </c>
    </row>
    <row r="525" spans="1:61">
      <c r="A525">
        <v>524</v>
      </c>
      <c r="B525">
        <v>1002520321</v>
      </c>
      <c r="C525">
        <v>3</v>
      </c>
      <c r="D525" t="s">
        <v>49</v>
      </c>
      <c r="E525">
        <v>4</v>
      </c>
      <c r="F525" t="s">
        <v>252</v>
      </c>
      <c r="G525" t="s">
        <v>255</v>
      </c>
      <c r="H525" t="s">
        <v>912</v>
      </c>
      <c r="I525" t="s">
        <v>213</v>
      </c>
      <c r="J525" t="s">
        <v>214</v>
      </c>
      <c r="K525" t="s">
        <v>149</v>
      </c>
      <c r="L525" t="s">
        <v>215</v>
      </c>
      <c r="M525" t="s">
        <v>76</v>
      </c>
      <c r="N525" t="s">
        <v>216</v>
      </c>
      <c r="O525" s="57">
        <v>46245.626342592594</v>
      </c>
      <c r="P525" s="57">
        <v>46246.643634259257</v>
      </c>
      <c r="Q525">
        <v>69363501</v>
      </c>
      <c r="S525">
        <v>146282105539</v>
      </c>
      <c r="T525" t="s">
        <v>7160</v>
      </c>
      <c r="U525" t="s">
        <v>7161</v>
      </c>
      <c r="V525" t="s">
        <v>7162</v>
      </c>
      <c r="Z525">
        <v>109.1345475</v>
      </c>
      <c r="AA525">
        <v>-6.9296153</v>
      </c>
      <c r="AB525" t="s">
        <v>7163</v>
      </c>
      <c r="AC525" t="s">
        <v>217</v>
      </c>
      <c r="AL525" t="s">
        <v>218</v>
      </c>
      <c r="AM525" t="s">
        <v>7164</v>
      </c>
      <c r="AN525" t="s">
        <v>6</v>
      </c>
      <c r="AO525" s="57">
        <v>46334.632141203707</v>
      </c>
      <c r="AP525" s="57">
        <v>46246.541666666664</v>
      </c>
      <c r="AR525" t="s">
        <v>219</v>
      </c>
      <c r="AS525" t="s">
        <v>912</v>
      </c>
      <c r="AT525" t="s">
        <v>231</v>
      </c>
      <c r="AU525">
        <v>20260812</v>
      </c>
      <c r="AV525" t="s">
        <v>222</v>
      </c>
      <c r="AW525" t="s">
        <v>1023</v>
      </c>
      <c r="AX525" t="s">
        <v>223</v>
      </c>
      <c r="BA525" s="57">
        <v>46246.541666666664</v>
      </c>
      <c r="BB525" t="s">
        <v>7164</v>
      </c>
      <c r="BC525">
        <v>2026</v>
      </c>
      <c r="BD525">
        <v>8</v>
      </c>
      <c r="BE525">
        <v>12</v>
      </c>
      <c r="BF525" s="6">
        <f t="shared" si="24"/>
        <v>46246</v>
      </c>
      <c r="BG525">
        <f t="shared" si="25"/>
        <v>-0.54166666666424135</v>
      </c>
      <c r="BH525" t="str">
        <f t="shared" si="26"/>
        <v>COMPLY</v>
      </c>
      <c r="BI525" t="e">
        <f>VLOOKUP(H525,Sheet2!$A$1:$B$270,2,FALSE)</f>
        <v>#N/A</v>
      </c>
    </row>
    <row r="526" spans="1:61">
      <c r="A526">
        <v>525</v>
      </c>
      <c r="B526">
        <v>1002527669</v>
      </c>
      <c r="C526">
        <v>3</v>
      </c>
      <c r="D526" t="s">
        <v>49</v>
      </c>
      <c r="E526">
        <v>4</v>
      </c>
      <c r="F526" t="s">
        <v>246</v>
      </c>
      <c r="G526" t="s">
        <v>324</v>
      </c>
      <c r="H526" t="s">
        <v>887</v>
      </c>
      <c r="I526" t="s">
        <v>213</v>
      </c>
      <c r="J526" t="s">
        <v>214</v>
      </c>
      <c r="K526" t="s">
        <v>149</v>
      </c>
      <c r="L526" t="s">
        <v>215</v>
      </c>
      <c r="M526" t="s">
        <v>76</v>
      </c>
      <c r="N526" t="s">
        <v>216</v>
      </c>
      <c r="O526" s="57">
        <v>46249.343715277777</v>
      </c>
      <c r="P526" s="57">
        <v>46249.6871875</v>
      </c>
      <c r="Q526">
        <v>69366534</v>
      </c>
      <c r="S526">
        <v>146425112702</v>
      </c>
      <c r="T526" t="s">
        <v>10708</v>
      </c>
      <c r="U526" t="s">
        <v>10709</v>
      </c>
      <c r="V526" t="s">
        <v>10710</v>
      </c>
      <c r="Z526">
        <v>110.412189</v>
      </c>
      <c r="AA526">
        <v>-7.1650460000000002</v>
      </c>
      <c r="AB526" t="s">
        <v>10711</v>
      </c>
      <c r="AC526" t="s">
        <v>237</v>
      </c>
      <c r="AL526" t="s">
        <v>218</v>
      </c>
      <c r="AM526" t="s">
        <v>10126</v>
      </c>
      <c r="AN526" t="s">
        <v>6</v>
      </c>
      <c r="AO526" t="s">
        <v>10127</v>
      </c>
      <c r="AP526" s="57">
        <v>46250.333333333336</v>
      </c>
      <c r="AR526" t="s">
        <v>219</v>
      </c>
      <c r="AS526" t="s">
        <v>887</v>
      </c>
      <c r="AT526" t="s">
        <v>231</v>
      </c>
      <c r="AU526">
        <v>20260815</v>
      </c>
      <c r="AV526" t="s">
        <v>222</v>
      </c>
      <c r="AW526" t="s">
        <v>1010</v>
      </c>
      <c r="AX526" t="s">
        <v>223</v>
      </c>
      <c r="BA526" s="57">
        <v>46250.333333333336</v>
      </c>
      <c r="BB526" t="s">
        <v>10126</v>
      </c>
      <c r="BC526">
        <v>2026</v>
      </c>
      <c r="BD526">
        <v>8</v>
      </c>
      <c r="BE526">
        <v>15</v>
      </c>
      <c r="BF526" s="6">
        <f t="shared" si="24"/>
        <v>46249</v>
      </c>
      <c r="BG526">
        <f t="shared" si="25"/>
        <v>-1.3333333333357587</v>
      </c>
      <c r="BH526" t="str">
        <f t="shared" si="26"/>
        <v>COMPLY</v>
      </c>
      <c r="BI526" t="e">
        <f>VLOOKUP(H526,Sheet2!$A$1:$B$270,2,FALSE)</f>
        <v>#N/A</v>
      </c>
    </row>
    <row r="527" spans="1:61">
      <c r="A527">
        <v>526</v>
      </c>
      <c r="B527">
        <v>1002514507</v>
      </c>
      <c r="C527">
        <v>3</v>
      </c>
      <c r="D527" t="s">
        <v>34</v>
      </c>
      <c r="E527">
        <v>5</v>
      </c>
      <c r="F527" t="s">
        <v>573</v>
      </c>
      <c r="G527" t="s">
        <v>84</v>
      </c>
      <c r="H527" t="s">
        <v>253</v>
      </c>
      <c r="I527" t="s">
        <v>213</v>
      </c>
      <c r="J527" t="s">
        <v>214</v>
      </c>
      <c r="K527" t="s">
        <v>149</v>
      </c>
      <c r="M527" t="s">
        <v>76</v>
      </c>
      <c r="N527" t="s">
        <v>216</v>
      </c>
      <c r="O527" s="57">
        <v>46241.534583333334</v>
      </c>
      <c r="P527" s="57">
        <v>46242.342199074075</v>
      </c>
      <c r="Q527">
        <v>69359202</v>
      </c>
      <c r="S527">
        <v>172425707992</v>
      </c>
      <c r="T527" t="s">
        <v>3328</v>
      </c>
      <c r="U527" t="s">
        <v>5074</v>
      </c>
      <c r="V527" t="s">
        <v>5075</v>
      </c>
      <c r="Z527">
        <v>114.9187</v>
      </c>
      <c r="AA527">
        <v>-8.2026000000000003</v>
      </c>
      <c r="AB527" t="s">
        <v>3331</v>
      </c>
      <c r="AC527" t="s">
        <v>230</v>
      </c>
      <c r="AL527" t="s">
        <v>218</v>
      </c>
      <c r="AM527" t="s">
        <v>5076</v>
      </c>
      <c r="AN527" t="s">
        <v>6</v>
      </c>
      <c r="AO527" s="57">
        <v>46211.538344907407</v>
      </c>
      <c r="AR527" t="s">
        <v>219</v>
      </c>
      <c r="AS527" t="s">
        <v>253</v>
      </c>
      <c r="AT527" t="s">
        <v>231</v>
      </c>
      <c r="AU527">
        <v>20260808</v>
      </c>
      <c r="AV527" t="s">
        <v>222</v>
      </c>
      <c r="AW527" t="s">
        <v>560</v>
      </c>
      <c r="AX527" t="s">
        <v>223</v>
      </c>
      <c r="BA527" s="57">
        <v>46241.291666666664</v>
      </c>
      <c r="BB527" t="s">
        <v>5076</v>
      </c>
      <c r="BC527">
        <v>2026</v>
      </c>
      <c r="BD527">
        <v>8</v>
      </c>
      <c r="BE527">
        <v>8</v>
      </c>
      <c r="BF527" s="6">
        <f t="shared" si="24"/>
        <v>46242</v>
      </c>
      <c r="BG527">
        <f t="shared" si="25"/>
        <v>0.70833333333575865</v>
      </c>
      <c r="BH527" t="str">
        <f t="shared" si="26"/>
        <v>COMPLY</v>
      </c>
      <c r="BI527" t="str">
        <f>VLOOKUP(H527,Sheet2!$A$1:$B$270,2,FALSE)</f>
        <v>SINGARAJA</v>
      </c>
    </row>
    <row r="528" spans="1:61">
      <c r="A528">
        <v>527</v>
      </c>
      <c r="B528">
        <v>1002530018</v>
      </c>
      <c r="C528">
        <v>3</v>
      </c>
      <c r="D528" t="s">
        <v>45</v>
      </c>
      <c r="E528">
        <v>5</v>
      </c>
      <c r="F528" t="s">
        <v>211</v>
      </c>
      <c r="G528" t="s">
        <v>112</v>
      </c>
      <c r="H528" t="s">
        <v>244</v>
      </c>
      <c r="I528" t="s">
        <v>213</v>
      </c>
      <c r="J528" t="s">
        <v>214</v>
      </c>
      <c r="K528" t="s">
        <v>149</v>
      </c>
      <c r="L528" t="s">
        <v>215</v>
      </c>
      <c r="M528" t="s">
        <v>76</v>
      </c>
      <c r="N528" t="s">
        <v>216</v>
      </c>
      <c r="O528" s="57">
        <v>46250.734675925924</v>
      </c>
      <c r="P528" s="57">
        <v>46251.691145833334</v>
      </c>
      <c r="Q528">
        <v>69367723</v>
      </c>
      <c r="S528">
        <v>172605804166</v>
      </c>
      <c r="T528" t="s">
        <v>10712</v>
      </c>
      <c r="U528" t="s">
        <v>5057</v>
      </c>
      <c r="V528" t="s">
        <v>10713</v>
      </c>
      <c r="Z528">
        <v>116.25585000962</v>
      </c>
      <c r="AA528">
        <v>-8.5919268395248398</v>
      </c>
      <c r="AB528" t="s">
        <v>10714</v>
      </c>
      <c r="AC528" t="s">
        <v>217</v>
      </c>
      <c r="AL528" t="s">
        <v>218</v>
      </c>
      <c r="AM528" t="s">
        <v>10715</v>
      </c>
      <c r="AN528" t="s">
        <v>6</v>
      </c>
      <c r="AO528" t="s">
        <v>10716</v>
      </c>
      <c r="AP528" s="57">
        <v>46251.625</v>
      </c>
      <c r="AR528" t="s">
        <v>219</v>
      </c>
      <c r="AS528" t="s">
        <v>244</v>
      </c>
      <c r="AT528" t="s">
        <v>352</v>
      </c>
      <c r="AU528">
        <v>20260817</v>
      </c>
      <c r="AV528" t="s">
        <v>222</v>
      </c>
      <c r="AW528" t="s">
        <v>10467</v>
      </c>
      <c r="AX528" t="s">
        <v>223</v>
      </c>
      <c r="BA528" s="57">
        <v>46251.625</v>
      </c>
      <c r="BB528" t="s">
        <v>10715</v>
      </c>
      <c r="BC528">
        <v>2026</v>
      </c>
      <c r="BD528">
        <v>8</v>
      </c>
      <c r="BE528">
        <v>17</v>
      </c>
      <c r="BF528" s="6">
        <f t="shared" si="24"/>
        <v>46251</v>
      </c>
      <c r="BG528">
        <f t="shared" si="25"/>
        <v>-0.625</v>
      </c>
      <c r="BH528" t="str">
        <f t="shared" si="26"/>
        <v>COMPLY</v>
      </c>
      <c r="BI528" t="str">
        <f>VLOOKUP(H528,Sheet2!$A$1:$B$270,2,FALSE)</f>
        <v>MATARAM</v>
      </c>
    </row>
    <row r="529" spans="1:61">
      <c r="A529">
        <v>528</v>
      </c>
      <c r="B529">
        <v>1002505757</v>
      </c>
      <c r="C529">
        <v>3</v>
      </c>
      <c r="D529" t="s">
        <v>34</v>
      </c>
      <c r="E529">
        <v>5</v>
      </c>
      <c r="F529" t="s">
        <v>573</v>
      </c>
      <c r="G529" t="s">
        <v>79</v>
      </c>
      <c r="H529" t="s">
        <v>288</v>
      </c>
      <c r="I529" t="s">
        <v>213</v>
      </c>
      <c r="J529" t="s">
        <v>214</v>
      </c>
      <c r="K529" t="s">
        <v>149</v>
      </c>
      <c r="M529" t="s">
        <v>575</v>
      </c>
      <c r="N529" t="s">
        <v>216</v>
      </c>
      <c r="O529" s="57">
        <v>46237.435312499998</v>
      </c>
      <c r="P529" s="57">
        <v>46240.733310185184</v>
      </c>
      <c r="Q529">
        <v>69357310</v>
      </c>
      <c r="S529">
        <v>172408247858</v>
      </c>
      <c r="T529" t="s">
        <v>2318</v>
      </c>
      <c r="U529" t="s">
        <v>2319</v>
      </c>
      <c r="V529" t="s">
        <v>2320</v>
      </c>
      <c r="Z529">
        <v>115.25672</v>
      </c>
      <c r="AA529">
        <v>-8.5232361999999995</v>
      </c>
      <c r="AB529" t="s">
        <v>2321</v>
      </c>
      <c r="AC529" t="s">
        <v>230</v>
      </c>
      <c r="AL529" t="s">
        <v>218</v>
      </c>
      <c r="AM529" t="s">
        <v>2322</v>
      </c>
      <c r="AN529" t="s">
        <v>6</v>
      </c>
      <c r="AO529" s="57">
        <v>46089.444699074076</v>
      </c>
      <c r="AP529" s="57">
        <v>46238.333333333336</v>
      </c>
      <c r="AQ529" t="s">
        <v>248</v>
      </c>
      <c r="AR529" t="s">
        <v>14</v>
      </c>
      <c r="AS529" t="s">
        <v>288</v>
      </c>
      <c r="AT529" t="s">
        <v>231</v>
      </c>
      <c r="AV529" t="s">
        <v>2323</v>
      </c>
      <c r="AW529" t="s">
        <v>561</v>
      </c>
      <c r="AX529" t="s">
        <v>223</v>
      </c>
      <c r="BA529" s="57">
        <v>46238.333333333336</v>
      </c>
      <c r="BB529" t="s">
        <v>2322</v>
      </c>
      <c r="BF529" s="6" t="e">
        <f t="shared" si="24"/>
        <v>#NUM!</v>
      </c>
      <c r="BG529" t="e">
        <f t="shared" si="25"/>
        <v>#NUM!</v>
      </c>
      <c r="BH529" t="e">
        <f t="shared" si="26"/>
        <v>#NUM!</v>
      </c>
      <c r="BI529" t="str">
        <f>VLOOKUP(H529,Sheet2!$A$1:$B$270,2,FALSE)</f>
        <v>GIANYAR</v>
      </c>
    </row>
    <row r="530" spans="1:61">
      <c r="A530">
        <v>529</v>
      </c>
      <c r="B530">
        <v>1002514516</v>
      </c>
      <c r="C530">
        <v>3</v>
      </c>
      <c r="D530" t="s">
        <v>59</v>
      </c>
      <c r="E530">
        <v>4</v>
      </c>
      <c r="F530" t="s">
        <v>243</v>
      </c>
      <c r="G530" t="s">
        <v>635</v>
      </c>
      <c r="H530" t="s">
        <v>5077</v>
      </c>
      <c r="I530" t="s">
        <v>213</v>
      </c>
      <c r="J530" t="s">
        <v>214</v>
      </c>
      <c r="K530" t="s">
        <v>149</v>
      </c>
      <c r="L530" t="s">
        <v>215</v>
      </c>
      <c r="M530" t="s">
        <v>76</v>
      </c>
      <c r="N530" t="s">
        <v>216</v>
      </c>
      <c r="O530" s="57">
        <v>46241.536770833336</v>
      </c>
      <c r="P530" s="57">
        <v>46242.373726851853</v>
      </c>
      <c r="Q530">
        <v>69360719</v>
      </c>
      <c r="S530">
        <v>146149124338</v>
      </c>
      <c r="T530" t="s">
        <v>5078</v>
      </c>
      <c r="U530" t="s">
        <v>5079</v>
      </c>
      <c r="V530" t="s">
        <v>5080</v>
      </c>
      <c r="Z530">
        <v>110.17378650000001</v>
      </c>
      <c r="AA530">
        <v>-7.2927225999999896</v>
      </c>
      <c r="AB530" t="s">
        <v>5081</v>
      </c>
      <c r="AC530" t="s">
        <v>237</v>
      </c>
      <c r="AL530" t="s">
        <v>218</v>
      </c>
      <c r="AM530" t="s">
        <v>5082</v>
      </c>
      <c r="AN530" t="s">
        <v>6</v>
      </c>
      <c r="AO530" s="57">
        <v>46211.538344907407</v>
      </c>
      <c r="AP530" s="57">
        <v>46242.541666666664</v>
      </c>
      <c r="AR530" t="s">
        <v>219</v>
      </c>
      <c r="AS530" t="s">
        <v>5077</v>
      </c>
      <c r="AT530" t="s">
        <v>231</v>
      </c>
      <c r="AU530">
        <v>20260808</v>
      </c>
      <c r="AV530" t="s">
        <v>222</v>
      </c>
      <c r="AW530" t="s">
        <v>1014</v>
      </c>
      <c r="AX530" t="s">
        <v>223</v>
      </c>
      <c r="BA530" s="57">
        <v>46242.541666666664</v>
      </c>
      <c r="BB530" t="s">
        <v>5082</v>
      </c>
      <c r="BC530">
        <v>2026</v>
      </c>
      <c r="BD530">
        <v>8</v>
      </c>
      <c r="BE530">
        <v>8</v>
      </c>
      <c r="BF530" s="6">
        <f t="shared" si="24"/>
        <v>46242</v>
      </c>
      <c r="BG530">
        <f t="shared" si="25"/>
        <v>-0.54166666666424135</v>
      </c>
      <c r="BH530" t="str">
        <f t="shared" si="26"/>
        <v>COMPLY</v>
      </c>
      <c r="BI530" t="e">
        <f>VLOOKUP(H530,Sheet2!$A$1:$B$270,2,FALSE)</f>
        <v>#N/A</v>
      </c>
    </row>
    <row r="531" spans="1:61">
      <c r="A531">
        <v>530</v>
      </c>
      <c r="B531">
        <v>1002519662</v>
      </c>
      <c r="C531">
        <v>3</v>
      </c>
      <c r="D531" t="s">
        <v>49</v>
      </c>
      <c r="E531">
        <v>4</v>
      </c>
      <c r="F531" t="s">
        <v>252</v>
      </c>
      <c r="G531" t="s">
        <v>931</v>
      </c>
      <c r="H531" t="s">
        <v>4925</v>
      </c>
      <c r="I531" t="s">
        <v>213</v>
      </c>
      <c r="J531" t="s">
        <v>214</v>
      </c>
      <c r="K531" t="s">
        <v>149</v>
      </c>
      <c r="M531" t="s">
        <v>76</v>
      </c>
      <c r="N531" t="s">
        <v>216</v>
      </c>
      <c r="O531" s="57">
        <v>46245.501840277779</v>
      </c>
      <c r="P531" s="57">
        <v>46245.556018518517</v>
      </c>
      <c r="Q531">
        <v>69361473</v>
      </c>
      <c r="S531">
        <v>142203103892</v>
      </c>
      <c r="T531" t="s">
        <v>4926</v>
      </c>
      <c r="U531" t="s">
        <v>7165</v>
      </c>
      <c r="V531" t="s">
        <v>7166</v>
      </c>
      <c r="Z531">
        <v>109.08550167999999</v>
      </c>
      <c r="AA531">
        <v>-6.8789940280000001</v>
      </c>
      <c r="AB531" t="s">
        <v>4929</v>
      </c>
      <c r="AC531" t="s">
        <v>217</v>
      </c>
      <c r="AL531" t="s">
        <v>218</v>
      </c>
      <c r="AM531" t="s">
        <v>6969</v>
      </c>
      <c r="AN531" t="s">
        <v>6</v>
      </c>
      <c r="AO531" s="57">
        <v>46334.507453703707</v>
      </c>
      <c r="AR531" t="s">
        <v>219</v>
      </c>
      <c r="AS531" t="s">
        <v>4925</v>
      </c>
      <c r="AT531" t="s">
        <v>231</v>
      </c>
      <c r="AU531">
        <v>20260811</v>
      </c>
      <c r="AV531" t="s">
        <v>222</v>
      </c>
      <c r="AW531" t="s">
        <v>5591</v>
      </c>
      <c r="AX531" t="s">
        <v>223</v>
      </c>
      <c r="BA531" s="57">
        <v>46245.291666666664</v>
      </c>
      <c r="BB531" t="s">
        <v>6969</v>
      </c>
      <c r="BC531">
        <v>2026</v>
      </c>
      <c r="BD531">
        <v>8</v>
      </c>
      <c r="BE531">
        <v>11</v>
      </c>
      <c r="BF531" s="6">
        <f t="shared" si="24"/>
        <v>46245</v>
      </c>
      <c r="BG531">
        <f t="shared" si="25"/>
        <v>-0.29166666666424135</v>
      </c>
      <c r="BH531" t="str">
        <f t="shared" si="26"/>
        <v>COMPLY</v>
      </c>
      <c r="BI531" t="e">
        <f>VLOOKUP(H531,Sheet2!$A$1:$B$270,2,FALSE)</f>
        <v>#N/A</v>
      </c>
    </row>
    <row r="532" spans="1:61">
      <c r="A532">
        <v>531</v>
      </c>
      <c r="B532">
        <v>1002525585</v>
      </c>
      <c r="C532">
        <v>3</v>
      </c>
      <c r="D532" t="s">
        <v>45</v>
      </c>
      <c r="E532">
        <v>5</v>
      </c>
      <c r="F532" t="s">
        <v>211</v>
      </c>
      <c r="G532" t="s">
        <v>116</v>
      </c>
      <c r="H532" t="s">
        <v>366</v>
      </c>
      <c r="I532" t="s">
        <v>213</v>
      </c>
      <c r="J532" t="s">
        <v>214</v>
      </c>
      <c r="K532" t="s">
        <v>149</v>
      </c>
      <c r="M532" t="s">
        <v>225</v>
      </c>
      <c r="N532" t="s">
        <v>608</v>
      </c>
      <c r="O532" s="57">
        <v>46248.386458333334</v>
      </c>
      <c r="P532" s="57">
        <v>46250.547361111108</v>
      </c>
      <c r="Q532">
        <v>69365685</v>
      </c>
      <c r="S532">
        <v>172619203270</v>
      </c>
      <c r="T532" t="s">
        <v>10717</v>
      </c>
      <c r="U532" t="s">
        <v>10718</v>
      </c>
      <c r="V532" t="s">
        <v>10719</v>
      </c>
      <c r="Z532">
        <v>106.830797195434</v>
      </c>
      <c r="AA532">
        <v>-6.1754996402368203</v>
      </c>
      <c r="AB532" t="s">
        <v>10720</v>
      </c>
      <c r="AC532" t="s">
        <v>616</v>
      </c>
      <c r="AL532" t="s">
        <v>218</v>
      </c>
      <c r="AM532" t="s">
        <v>10721</v>
      </c>
      <c r="AN532" t="s">
        <v>6</v>
      </c>
      <c r="AO532" t="s">
        <v>9839</v>
      </c>
      <c r="AP532" s="57">
        <v>46250.541666666664</v>
      </c>
      <c r="AR532" t="s">
        <v>18</v>
      </c>
      <c r="AS532" t="s">
        <v>366</v>
      </c>
      <c r="AT532" t="s">
        <v>231</v>
      </c>
      <c r="AV532" t="s">
        <v>227</v>
      </c>
      <c r="AW532" t="s">
        <v>561</v>
      </c>
      <c r="AX532" t="s">
        <v>223</v>
      </c>
      <c r="BA532" s="57">
        <v>46250.541666666664</v>
      </c>
      <c r="BB532" t="s">
        <v>10721</v>
      </c>
      <c r="BF532" s="6" t="e">
        <f t="shared" si="24"/>
        <v>#NUM!</v>
      </c>
      <c r="BG532" t="e">
        <f t="shared" si="25"/>
        <v>#NUM!</v>
      </c>
      <c r="BH532" t="e">
        <f t="shared" si="26"/>
        <v>#NUM!</v>
      </c>
      <c r="BI532" t="str">
        <f>VLOOKUP(H532,Sheet2!$A$1:$B$270,2,FALSE)</f>
        <v>SELONG</v>
      </c>
    </row>
    <row r="533" spans="1:61">
      <c r="A533">
        <v>532</v>
      </c>
      <c r="B533">
        <v>1002518058</v>
      </c>
      <c r="C533">
        <v>3</v>
      </c>
      <c r="D533" t="s">
        <v>49</v>
      </c>
      <c r="E533">
        <v>4</v>
      </c>
      <c r="F533" t="s">
        <v>252</v>
      </c>
      <c r="G533" t="s">
        <v>255</v>
      </c>
      <c r="H533" t="s">
        <v>556</v>
      </c>
      <c r="I533" t="s">
        <v>213</v>
      </c>
      <c r="J533" t="s">
        <v>214</v>
      </c>
      <c r="K533" t="s">
        <v>149</v>
      </c>
      <c r="M533" t="s">
        <v>76</v>
      </c>
      <c r="N533" t="s">
        <v>216</v>
      </c>
      <c r="O533" s="57">
        <v>46244.608634259261</v>
      </c>
      <c r="P533" s="57">
        <v>46244.661261574074</v>
      </c>
      <c r="Q533">
        <v>69361431</v>
      </c>
      <c r="S533">
        <v>142283119760</v>
      </c>
      <c r="T533" t="s">
        <v>4995</v>
      </c>
      <c r="U533" t="s">
        <v>6426</v>
      </c>
      <c r="V533" t="s">
        <v>6427</v>
      </c>
      <c r="Z533">
        <v>109.12455199999999</v>
      </c>
      <c r="AA533">
        <v>-7.0033300000000001</v>
      </c>
      <c r="AB533" t="s">
        <v>4998</v>
      </c>
      <c r="AC533" t="s">
        <v>290</v>
      </c>
      <c r="AL533" t="s">
        <v>218</v>
      </c>
      <c r="AM533" t="s">
        <v>6428</v>
      </c>
      <c r="AN533" t="s">
        <v>6</v>
      </c>
      <c r="AO533" s="57">
        <v>46303.610879629632</v>
      </c>
      <c r="AR533" t="s">
        <v>219</v>
      </c>
      <c r="AS533" t="s">
        <v>556</v>
      </c>
      <c r="AT533" t="s">
        <v>231</v>
      </c>
      <c r="AU533">
        <v>20260810</v>
      </c>
      <c r="AV533" t="s">
        <v>222</v>
      </c>
      <c r="AW533" t="s">
        <v>596</v>
      </c>
      <c r="AX533" t="s">
        <v>223</v>
      </c>
      <c r="BA533" s="57">
        <v>46244.291666666664</v>
      </c>
      <c r="BB533" t="s">
        <v>6428</v>
      </c>
      <c r="BC533">
        <v>2026</v>
      </c>
      <c r="BD533">
        <v>8</v>
      </c>
      <c r="BE533">
        <v>10</v>
      </c>
      <c r="BF533" s="6">
        <f t="shared" si="24"/>
        <v>46244</v>
      </c>
      <c r="BG533">
        <f t="shared" si="25"/>
        <v>-0.29166666666424135</v>
      </c>
      <c r="BH533" t="str">
        <f t="shared" si="26"/>
        <v>COMPLY</v>
      </c>
      <c r="BI533" t="e">
        <f>VLOOKUP(H533,Sheet2!$A$1:$B$270,2,FALSE)</f>
        <v>#N/A</v>
      </c>
    </row>
    <row r="534" spans="1:61">
      <c r="A534">
        <v>533</v>
      </c>
      <c r="B534">
        <v>1002515345</v>
      </c>
      <c r="C534">
        <v>3</v>
      </c>
      <c r="D534" t="s">
        <v>34</v>
      </c>
      <c r="E534">
        <v>5</v>
      </c>
      <c r="F534" t="s">
        <v>573</v>
      </c>
      <c r="G534" t="s">
        <v>82</v>
      </c>
      <c r="H534" t="s">
        <v>410</v>
      </c>
      <c r="I534" t="s">
        <v>9791</v>
      </c>
      <c r="J534" t="s">
        <v>214</v>
      </c>
      <c r="K534" t="s">
        <v>149</v>
      </c>
      <c r="M534" t="s">
        <v>10722</v>
      </c>
      <c r="N534" t="s">
        <v>10723</v>
      </c>
      <c r="O534" s="57">
        <v>46241.697118055556</v>
      </c>
      <c r="P534" s="57">
        <v>46241.69809027778</v>
      </c>
      <c r="Q534">
        <v>69361067</v>
      </c>
      <c r="S534">
        <v>172404209317</v>
      </c>
      <c r="T534" t="s">
        <v>10724</v>
      </c>
      <c r="Z534">
        <v>115.610697553115</v>
      </c>
      <c r="AA534">
        <v>-8.3647033417369698</v>
      </c>
      <c r="AB534" t="s">
        <v>10725</v>
      </c>
      <c r="AC534" t="s">
        <v>226</v>
      </c>
      <c r="AL534" t="s">
        <v>218</v>
      </c>
      <c r="AM534" s="58">
        <v>25569</v>
      </c>
      <c r="AN534" t="s">
        <v>6</v>
      </c>
      <c r="AO534" s="57">
        <v>46211.70521990741</v>
      </c>
      <c r="AR534" t="s">
        <v>6</v>
      </c>
      <c r="AS534" t="s">
        <v>410</v>
      </c>
      <c r="AT534" t="s">
        <v>221</v>
      </c>
      <c r="AV534" t="s">
        <v>10726</v>
      </c>
      <c r="AW534" t="s">
        <v>10181</v>
      </c>
      <c r="AX534" t="s">
        <v>223</v>
      </c>
      <c r="BA534" s="57">
        <v>25569</v>
      </c>
      <c r="BB534" s="58">
        <v>25569</v>
      </c>
      <c r="BF534" s="6" t="e">
        <f t="shared" si="24"/>
        <v>#NUM!</v>
      </c>
      <c r="BG534" t="e">
        <f t="shared" si="25"/>
        <v>#NUM!</v>
      </c>
      <c r="BH534" t="e">
        <f t="shared" si="26"/>
        <v>#NUM!</v>
      </c>
      <c r="BI534" t="str">
        <f>VLOOKUP(H534,Sheet2!$A$1:$B$270,2,FALSE)</f>
        <v>KLUNGKUNG</v>
      </c>
    </row>
    <row r="535" spans="1:61">
      <c r="A535">
        <v>534</v>
      </c>
      <c r="B535">
        <v>1002524082</v>
      </c>
      <c r="C535">
        <v>3</v>
      </c>
      <c r="D535" t="s">
        <v>49</v>
      </c>
      <c r="E535">
        <v>4</v>
      </c>
      <c r="F535" t="s">
        <v>246</v>
      </c>
      <c r="G535" t="s">
        <v>247</v>
      </c>
      <c r="H535" t="s">
        <v>930</v>
      </c>
      <c r="I535" t="s">
        <v>213</v>
      </c>
      <c r="J535" t="s">
        <v>214</v>
      </c>
      <c r="K535" t="s">
        <v>149</v>
      </c>
      <c r="L535" t="s">
        <v>215</v>
      </c>
      <c r="M535" t="s">
        <v>76</v>
      </c>
      <c r="N535" t="s">
        <v>216</v>
      </c>
      <c r="O535" s="57">
        <v>46247.515925925924</v>
      </c>
      <c r="P535" s="57">
        <v>46248.521238425928</v>
      </c>
      <c r="Q535">
        <v>69365042</v>
      </c>
      <c r="S535">
        <v>142410346120</v>
      </c>
      <c r="T535" t="s">
        <v>8996</v>
      </c>
      <c r="U535" t="s">
        <v>8997</v>
      </c>
      <c r="V535" t="s">
        <v>8998</v>
      </c>
      <c r="Z535">
        <v>110.515419803559</v>
      </c>
      <c r="AA535">
        <v>-7.0228528792178402</v>
      </c>
      <c r="AB535" t="s">
        <v>8999</v>
      </c>
      <c r="AC535" t="s">
        <v>217</v>
      </c>
      <c r="AL535" t="s">
        <v>218</v>
      </c>
      <c r="AM535" t="s">
        <v>9000</v>
      </c>
      <c r="AN535" t="s">
        <v>6</v>
      </c>
      <c r="AO535" t="s">
        <v>8875</v>
      </c>
      <c r="AP535" s="57">
        <v>46250.458333333336</v>
      </c>
      <c r="AR535" t="s">
        <v>219</v>
      </c>
      <c r="AS535" t="s">
        <v>930</v>
      </c>
      <c r="AT535" t="s">
        <v>231</v>
      </c>
      <c r="AU535">
        <v>20260814</v>
      </c>
      <c r="AV535" t="s">
        <v>222</v>
      </c>
      <c r="AW535" t="s">
        <v>1023</v>
      </c>
      <c r="AX535" t="s">
        <v>223</v>
      </c>
      <c r="BA535" s="57">
        <v>46250.458333333336</v>
      </c>
      <c r="BB535" t="s">
        <v>9000</v>
      </c>
      <c r="BC535">
        <v>2026</v>
      </c>
      <c r="BD535">
        <v>8</v>
      </c>
      <c r="BE535">
        <v>14</v>
      </c>
      <c r="BF535" s="6">
        <f t="shared" si="24"/>
        <v>46248</v>
      </c>
      <c r="BG535">
        <f t="shared" si="25"/>
        <v>-2.4583333333357587</v>
      </c>
      <c r="BH535" t="str">
        <f t="shared" si="26"/>
        <v>COMPLY</v>
      </c>
      <c r="BI535" t="e">
        <f>VLOOKUP(H535,Sheet2!$A$1:$B$270,2,FALSE)</f>
        <v>#N/A</v>
      </c>
    </row>
    <row r="536" spans="1:61">
      <c r="A536">
        <v>535</v>
      </c>
      <c r="B536">
        <v>1002520623</v>
      </c>
      <c r="C536">
        <v>3</v>
      </c>
      <c r="D536" t="s">
        <v>34</v>
      </c>
      <c r="E536">
        <v>5</v>
      </c>
      <c r="F536" t="s">
        <v>573</v>
      </c>
      <c r="G536" t="s">
        <v>79</v>
      </c>
      <c r="H536" t="s">
        <v>288</v>
      </c>
      <c r="I536" t="s">
        <v>213</v>
      </c>
      <c r="J536" t="s">
        <v>214</v>
      </c>
      <c r="K536" t="s">
        <v>149</v>
      </c>
      <c r="M536" t="s">
        <v>76</v>
      </c>
      <c r="N536" t="s">
        <v>216</v>
      </c>
      <c r="O536" s="57">
        <v>46245.668136574073</v>
      </c>
      <c r="P536" s="57">
        <v>46250.598749999997</v>
      </c>
      <c r="Q536">
        <v>69363590</v>
      </c>
      <c r="S536">
        <v>172408248139</v>
      </c>
      <c r="T536" t="s">
        <v>7167</v>
      </c>
      <c r="U536" t="s">
        <v>7168</v>
      </c>
      <c r="V536" t="s">
        <v>7169</v>
      </c>
      <c r="Z536">
        <v>115.28074119999999</v>
      </c>
      <c r="AA536">
        <v>-8.4154523000000001</v>
      </c>
      <c r="AB536" t="s">
        <v>7170</v>
      </c>
      <c r="AC536" t="s">
        <v>230</v>
      </c>
      <c r="AL536" t="s">
        <v>218</v>
      </c>
      <c r="AM536" t="s">
        <v>7171</v>
      </c>
      <c r="AN536" t="s">
        <v>6</v>
      </c>
      <c r="AO536" s="57">
        <v>46334.673483796294</v>
      </c>
      <c r="AP536" s="57">
        <v>46246.625</v>
      </c>
      <c r="AR536" t="s">
        <v>219</v>
      </c>
      <c r="AS536" t="s">
        <v>288</v>
      </c>
      <c r="AT536" t="s">
        <v>231</v>
      </c>
      <c r="AU536">
        <v>20260816</v>
      </c>
      <c r="AV536" t="s">
        <v>222</v>
      </c>
      <c r="AW536" t="s">
        <v>561</v>
      </c>
      <c r="AX536" t="s">
        <v>223</v>
      </c>
      <c r="BA536" s="57">
        <v>46246.625</v>
      </c>
      <c r="BB536" t="s">
        <v>7171</v>
      </c>
      <c r="BC536">
        <v>2026</v>
      </c>
      <c r="BD536">
        <v>8</v>
      </c>
      <c r="BE536">
        <v>16</v>
      </c>
      <c r="BF536" s="6">
        <f t="shared" si="24"/>
        <v>46250</v>
      </c>
      <c r="BG536">
        <f t="shared" si="25"/>
        <v>3.375</v>
      </c>
      <c r="BH536" t="str">
        <f t="shared" si="26"/>
        <v>NOT COMPLY</v>
      </c>
      <c r="BI536" t="str">
        <f>VLOOKUP(H536,Sheet2!$A$1:$B$270,2,FALSE)</f>
        <v>GIANYAR</v>
      </c>
    </row>
    <row r="537" spans="1:61">
      <c r="A537">
        <v>536</v>
      </c>
      <c r="B537">
        <v>1002529638</v>
      </c>
      <c r="C537">
        <v>3</v>
      </c>
      <c r="D537" t="s">
        <v>59</v>
      </c>
      <c r="E537">
        <v>4</v>
      </c>
      <c r="F537" t="s">
        <v>224</v>
      </c>
      <c r="G537" t="s">
        <v>581</v>
      </c>
      <c r="H537" t="s">
        <v>647</v>
      </c>
      <c r="I537" t="s">
        <v>213</v>
      </c>
      <c r="J537" t="s">
        <v>214</v>
      </c>
      <c r="K537" t="s">
        <v>149</v>
      </c>
      <c r="L537" t="s">
        <v>215</v>
      </c>
      <c r="M537" t="s">
        <v>240</v>
      </c>
      <c r="N537" t="s">
        <v>216</v>
      </c>
      <c r="O537" s="57">
        <v>46250.554131944446</v>
      </c>
      <c r="P537" s="57">
        <v>46250.555578703701</v>
      </c>
      <c r="Q537">
        <v>69367502</v>
      </c>
      <c r="S537">
        <v>143363112265</v>
      </c>
      <c r="T537" t="s">
        <v>10727</v>
      </c>
      <c r="U537" t="s">
        <v>10728</v>
      </c>
      <c r="V537" t="s">
        <v>10729</v>
      </c>
      <c r="Z537">
        <v>109.356234</v>
      </c>
      <c r="AA537">
        <v>-7.3667366000000003</v>
      </c>
      <c r="AB537" t="s">
        <v>10730</v>
      </c>
      <c r="AC537" t="s">
        <v>237</v>
      </c>
      <c r="AL537" t="s">
        <v>218</v>
      </c>
      <c r="AM537" t="s">
        <v>10731</v>
      </c>
      <c r="AN537" t="s">
        <v>6</v>
      </c>
      <c r="AO537" t="s">
        <v>9845</v>
      </c>
      <c r="AP537" s="57">
        <v>46252.541666666664</v>
      </c>
      <c r="AR537" t="s">
        <v>241</v>
      </c>
      <c r="AS537" t="s">
        <v>647</v>
      </c>
      <c r="AT537" t="s">
        <v>231</v>
      </c>
      <c r="AV537" t="s">
        <v>240</v>
      </c>
      <c r="AW537" t="s">
        <v>1023</v>
      </c>
      <c r="AX537" t="s">
        <v>223</v>
      </c>
      <c r="BA537" s="57">
        <v>46252.541666666664</v>
      </c>
      <c r="BB537" t="s">
        <v>10731</v>
      </c>
      <c r="BF537" s="6" t="e">
        <f t="shared" si="24"/>
        <v>#NUM!</v>
      </c>
      <c r="BG537" t="e">
        <f t="shared" si="25"/>
        <v>#NUM!</v>
      </c>
      <c r="BH537" t="e">
        <f t="shared" si="26"/>
        <v>#NUM!</v>
      </c>
      <c r="BI537" t="e">
        <f>VLOOKUP(H537,Sheet2!$A$1:$B$270,2,FALSE)</f>
        <v>#N/A</v>
      </c>
    </row>
    <row r="538" spans="1:61">
      <c r="A538">
        <v>537</v>
      </c>
      <c r="B538">
        <v>1002529592</v>
      </c>
      <c r="C538">
        <v>3</v>
      </c>
      <c r="D538" t="s">
        <v>38</v>
      </c>
      <c r="E538">
        <v>5</v>
      </c>
      <c r="F538" t="s">
        <v>250</v>
      </c>
      <c r="G538" t="s">
        <v>91</v>
      </c>
      <c r="H538" t="s">
        <v>398</v>
      </c>
      <c r="I538" t="s">
        <v>213</v>
      </c>
      <c r="J538" t="s">
        <v>214</v>
      </c>
      <c r="K538" t="s">
        <v>149</v>
      </c>
      <c r="L538" t="s">
        <v>215</v>
      </c>
      <c r="M538" t="s">
        <v>286</v>
      </c>
      <c r="N538" t="s">
        <v>216</v>
      </c>
      <c r="O538" s="57">
        <v>46250.53052083333</v>
      </c>
      <c r="P538" s="57">
        <v>46251.220497685186</v>
      </c>
      <c r="Q538">
        <v>69367474</v>
      </c>
      <c r="S538">
        <v>152703903570</v>
      </c>
      <c r="T538" t="s">
        <v>10732</v>
      </c>
      <c r="U538" t="s">
        <v>10733</v>
      </c>
      <c r="V538" t="s">
        <v>10734</v>
      </c>
      <c r="Z538">
        <v>112.60384440422</v>
      </c>
      <c r="AA538">
        <v>-7.9326699290326701</v>
      </c>
      <c r="AB538" t="s">
        <v>10735</v>
      </c>
      <c r="AC538" t="s">
        <v>217</v>
      </c>
      <c r="AL538" t="s">
        <v>218</v>
      </c>
      <c r="AM538" t="s">
        <v>10736</v>
      </c>
      <c r="AN538" t="s">
        <v>6</v>
      </c>
      <c r="AO538" t="s">
        <v>10359</v>
      </c>
      <c r="AP538" s="57">
        <v>46251.541666666664</v>
      </c>
      <c r="AR538" t="s">
        <v>241</v>
      </c>
      <c r="AS538" t="s">
        <v>398</v>
      </c>
      <c r="AT538" t="s">
        <v>231</v>
      </c>
      <c r="AV538" t="s">
        <v>905</v>
      </c>
      <c r="AW538" t="s">
        <v>1014</v>
      </c>
      <c r="AX538" t="s">
        <v>223</v>
      </c>
      <c r="BA538" s="57">
        <v>46251.541666666664</v>
      </c>
      <c r="BB538" t="s">
        <v>10736</v>
      </c>
      <c r="BF538" s="6" t="e">
        <f t="shared" si="24"/>
        <v>#NUM!</v>
      </c>
      <c r="BG538" t="e">
        <f t="shared" si="25"/>
        <v>#NUM!</v>
      </c>
      <c r="BH538" t="e">
        <f t="shared" si="26"/>
        <v>#NUM!</v>
      </c>
      <c r="BI538" t="str">
        <f>VLOOKUP(H538,Sheet2!$A$1:$B$270,2,FALSE)</f>
        <v>MALANG</v>
      </c>
    </row>
    <row r="539" spans="1:61">
      <c r="A539">
        <v>538</v>
      </c>
      <c r="B539">
        <v>1002530696</v>
      </c>
      <c r="C539">
        <v>3</v>
      </c>
      <c r="D539" t="s">
        <v>45</v>
      </c>
      <c r="E539">
        <v>5</v>
      </c>
      <c r="F539" t="s">
        <v>211</v>
      </c>
      <c r="G539" t="s">
        <v>116</v>
      </c>
      <c r="H539" t="s">
        <v>366</v>
      </c>
      <c r="I539" t="s">
        <v>213</v>
      </c>
      <c r="J539" t="s">
        <v>214</v>
      </c>
      <c r="K539" t="s">
        <v>149</v>
      </c>
      <c r="L539" t="s">
        <v>215</v>
      </c>
      <c r="M539" t="s">
        <v>240</v>
      </c>
      <c r="N539" t="s">
        <v>216</v>
      </c>
      <c r="O539" s="57">
        <v>46251.485381944447</v>
      </c>
      <c r="P539" s="57">
        <v>46251.486122685186</v>
      </c>
      <c r="Q539">
        <v>69367976</v>
      </c>
      <c r="S539">
        <v>172619203281</v>
      </c>
      <c r="T539" t="s">
        <v>10737</v>
      </c>
      <c r="U539" t="s">
        <v>10738</v>
      </c>
      <c r="V539" t="s">
        <v>10739</v>
      </c>
      <c r="Z539">
        <v>116.45562294870599</v>
      </c>
      <c r="AA539">
        <v>-8.7738801160275095</v>
      </c>
      <c r="AB539" t="s">
        <v>10740</v>
      </c>
      <c r="AC539" t="s">
        <v>217</v>
      </c>
      <c r="AL539" t="s">
        <v>218</v>
      </c>
      <c r="AM539" t="s">
        <v>10741</v>
      </c>
      <c r="AN539" t="s">
        <v>6</v>
      </c>
      <c r="AO539" t="s">
        <v>10742</v>
      </c>
      <c r="AP539" s="57">
        <v>46253.541666666664</v>
      </c>
      <c r="AR539" t="s">
        <v>241</v>
      </c>
      <c r="AS539" t="s">
        <v>366</v>
      </c>
      <c r="AT539" t="s">
        <v>231</v>
      </c>
      <c r="AV539" t="s">
        <v>240</v>
      </c>
      <c r="AW539" t="s">
        <v>1021</v>
      </c>
      <c r="AX539" t="s">
        <v>223</v>
      </c>
      <c r="BA539" s="57">
        <v>46253.541666666664</v>
      </c>
      <c r="BB539" t="s">
        <v>10741</v>
      </c>
      <c r="BF539" s="6" t="e">
        <f t="shared" si="24"/>
        <v>#NUM!</v>
      </c>
      <c r="BG539" t="e">
        <f t="shared" si="25"/>
        <v>#NUM!</v>
      </c>
      <c r="BH539" t="e">
        <f t="shared" si="26"/>
        <v>#NUM!</v>
      </c>
      <c r="BI539" t="str">
        <f>VLOOKUP(H539,Sheet2!$A$1:$B$270,2,FALSE)</f>
        <v>SELONG</v>
      </c>
    </row>
    <row r="540" spans="1:61">
      <c r="A540">
        <v>539</v>
      </c>
      <c r="B540">
        <v>1002511940</v>
      </c>
      <c r="C540">
        <v>3</v>
      </c>
      <c r="D540" t="s">
        <v>38</v>
      </c>
      <c r="E540">
        <v>5</v>
      </c>
      <c r="F540" t="s">
        <v>92</v>
      </c>
      <c r="G540" t="s">
        <v>92</v>
      </c>
      <c r="H540" t="s">
        <v>308</v>
      </c>
      <c r="I540" t="s">
        <v>213</v>
      </c>
      <c r="J540" t="s">
        <v>214</v>
      </c>
      <c r="K540" t="s">
        <v>149</v>
      </c>
      <c r="L540" t="s">
        <v>215</v>
      </c>
      <c r="M540" t="s">
        <v>76</v>
      </c>
      <c r="N540" t="s">
        <v>216</v>
      </c>
      <c r="O540" s="57">
        <v>46240.461770833332</v>
      </c>
      <c r="P540" s="57">
        <v>46240.686481481483</v>
      </c>
      <c r="Q540">
        <v>69359795</v>
      </c>
      <c r="S540">
        <v>152601214909</v>
      </c>
      <c r="T540" t="s">
        <v>2365</v>
      </c>
      <c r="U540" t="s">
        <v>2366</v>
      </c>
      <c r="V540" t="s">
        <v>2367</v>
      </c>
      <c r="Z540">
        <v>111.50963</v>
      </c>
      <c r="AA540">
        <v>-7.6108029999999998</v>
      </c>
      <c r="AB540" t="s">
        <v>2368</v>
      </c>
      <c r="AC540" t="s">
        <v>237</v>
      </c>
      <c r="AL540" t="s">
        <v>218</v>
      </c>
      <c r="AM540" t="s">
        <v>2369</v>
      </c>
      <c r="AN540" t="s">
        <v>6</v>
      </c>
      <c r="AO540" s="57">
        <v>46181.46534722222</v>
      </c>
      <c r="AP540" s="57">
        <v>46241.333333333336</v>
      </c>
      <c r="AR540" t="s">
        <v>219</v>
      </c>
      <c r="AS540" t="s">
        <v>308</v>
      </c>
      <c r="AT540" t="s">
        <v>231</v>
      </c>
      <c r="AU540">
        <v>20260806</v>
      </c>
      <c r="AV540" t="s">
        <v>222</v>
      </c>
      <c r="AW540" t="s">
        <v>1010</v>
      </c>
      <c r="AX540" t="s">
        <v>223</v>
      </c>
      <c r="BA540" s="57">
        <v>46241.333333333336</v>
      </c>
      <c r="BB540" t="s">
        <v>2369</v>
      </c>
      <c r="BC540">
        <v>2026</v>
      </c>
      <c r="BD540">
        <v>8</v>
      </c>
      <c r="BE540">
        <v>6</v>
      </c>
      <c r="BF540" s="6">
        <f t="shared" si="24"/>
        <v>46240</v>
      </c>
      <c r="BG540">
        <f t="shared" si="25"/>
        <v>-1.3333333333357587</v>
      </c>
      <c r="BH540" t="str">
        <f t="shared" si="26"/>
        <v>COMPLY</v>
      </c>
      <c r="BI540" t="str">
        <f>VLOOKUP(H540,Sheet2!$A$1:$B$270,2,FALSE)</f>
        <v>MADIUN</v>
      </c>
    </row>
    <row r="541" spans="1:61">
      <c r="A541">
        <v>540</v>
      </c>
      <c r="B541">
        <v>1002512810</v>
      </c>
      <c r="C541">
        <v>3</v>
      </c>
      <c r="D541" t="s">
        <v>34</v>
      </c>
      <c r="E541">
        <v>5</v>
      </c>
      <c r="F541" t="s">
        <v>573</v>
      </c>
      <c r="G541" t="s">
        <v>79</v>
      </c>
      <c r="H541" t="s">
        <v>471</v>
      </c>
      <c r="I541" t="s">
        <v>213</v>
      </c>
      <c r="J541" t="s">
        <v>214</v>
      </c>
      <c r="K541" t="s">
        <v>149</v>
      </c>
      <c r="M541" t="s">
        <v>76</v>
      </c>
      <c r="N541" t="s">
        <v>216</v>
      </c>
      <c r="O541" s="57">
        <v>46240.628217592595</v>
      </c>
      <c r="P541" s="57">
        <v>46243.870706018519</v>
      </c>
      <c r="Q541">
        <v>69360128</v>
      </c>
      <c r="S541">
        <v>172407213388</v>
      </c>
      <c r="T541" t="s">
        <v>2370</v>
      </c>
      <c r="U541" t="s">
        <v>2371</v>
      </c>
      <c r="V541" t="s">
        <v>2372</v>
      </c>
      <c r="Z541">
        <v>115.3188648</v>
      </c>
      <c r="AA541">
        <v>-8.5513589999999997</v>
      </c>
      <c r="AB541" t="s">
        <v>2373</v>
      </c>
      <c r="AC541" t="s">
        <v>230</v>
      </c>
      <c r="AL541" t="s">
        <v>218</v>
      </c>
      <c r="AM541" t="s">
        <v>2301</v>
      </c>
      <c r="AN541" t="s">
        <v>6</v>
      </c>
      <c r="AO541" s="57">
        <v>46181.642870370371</v>
      </c>
      <c r="AP541" s="57">
        <v>46241.625</v>
      </c>
      <c r="AQ541" t="s">
        <v>903</v>
      </c>
      <c r="AR541" t="s">
        <v>219</v>
      </c>
      <c r="AS541" t="s">
        <v>471</v>
      </c>
      <c r="AT541" t="s">
        <v>231</v>
      </c>
      <c r="AU541">
        <v>20260809</v>
      </c>
      <c r="AV541" t="s">
        <v>222</v>
      </c>
      <c r="AW541" t="s">
        <v>582</v>
      </c>
      <c r="AX541" t="s">
        <v>223</v>
      </c>
      <c r="BA541" s="57">
        <v>46241.625</v>
      </c>
      <c r="BB541" t="s">
        <v>2301</v>
      </c>
      <c r="BC541">
        <v>2026</v>
      </c>
      <c r="BD541">
        <v>8</v>
      </c>
      <c r="BE541">
        <v>9</v>
      </c>
      <c r="BF541" s="6">
        <f t="shared" si="24"/>
        <v>46243</v>
      </c>
      <c r="BG541">
        <f t="shared" si="25"/>
        <v>1.375</v>
      </c>
      <c r="BH541" t="str">
        <f t="shared" si="26"/>
        <v>NOT COMPLY</v>
      </c>
      <c r="BI541" t="str">
        <f>VLOOKUP(H541,Sheet2!$A$1:$B$270,2,FALSE)</f>
        <v>GIANYAR</v>
      </c>
    </row>
    <row r="542" spans="1:61">
      <c r="A542">
        <v>541</v>
      </c>
      <c r="B542">
        <v>1002514842</v>
      </c>
      <c r="C542">
        <v>3</v>
      </c>
      <c r="D542" t="s">
        <v>42</v>
      </c>
      <c r="E542">
        <v>5</v>
      </c>
      <c r="F542" t="s">
        <v>102</v>
      </c>
      <c r="G542" t="s">
        <v>102</v>
      </c>
      <c r="H542" t="s">
        <v>370</v>
      </c>
      <c r="I542" t="s">
        <v>213</v>
      </c>
      <c r="J542" t="s">
        <v>214</v>
      </c>
      <c r="K542" t="s">
        <v>149</v>
      </c>
      <c r="L542" t="s">
        <v>215</v>
      </c>
      <c r="M542" t="s">
        <v>76</v>
      </c>
      <c r="N542" t="s">
        <v>216</v>
      </c>
      <c r="O542" s="57">
        <v>46241.603425925925</v>
      </c>
      <c r="P542" s="57">
        <v>46243.454004629632</v>
      </c>
      <c r="Q542">
        <v>69360886</v>
      </c>
      <c r="S542">
        <v>152501280879</v>
      </c>
      <c r="T542" t="s">
        <v>5091</v>
      </c>
      <c r="U542" t="s">
        <v>5092</v>
      </c>
      <c r="V542" t="s">
        <v>5093</v>
      </c>
      <c r="Z542">
        <v>113.697486631572</v>
      </c>
      <c r="AA542">
        <v>-8.1747603830376701</v>
      </c>
      <c r="AB542" t="s">
        <v>5094</v>
      </c>
      <c r="AC542" t="s">
        <v>217</v>
      </c>
      <c r="AL542" t="s">
        <v>218</v>
      </c>
      <c r="AM542" t="s">
        <v>5095</v>
      </c>
      <c r="AN542" t="s">
        <v>6</v>
      </c>
      <c r="AO542" s="57">
        <v>46211.611134259256</v>
      </c>
      <c r="AP542" s="57">
        <v>46242.541666666664</v>
      </c>
      <c r="AR542" t="s">
        <v>219</v>
      </c>
      <c r="AS542" t="s">
        <v>370</v>
      </c>
      <c r="AT542" t="s">
        <v>231</v>
      </c>
      <c r="AU542">
        <v>20260809</v>
      </c>
      <c r="AV542" t="s">
        <v>222</v>
      </c>
      <c r="AW542" t="s">
        <v>1014</v>
      </c>
      <c r="AX542" t="s">
        <v>223</v>
      </c>
      <c r="BA542" s="57">
        <v>46242.541666666664</v>
      </c>
      <c r="BB542" t="s">
        <v>5095</v>
      </c>
      <c r="BC542">
        <v>2026</v>
      </c>
      <c r="BD542">
        <v>8</v>
      </c>
      <c r="BE542">
        <v>9</v>
      </c>
      <c r="BF542" s="6">
        <f t="shared" si="24"/>
        <v>46243</v>
      </c>
      <c r="BG542">
        <f t="shared" si="25"/>
        <v>0.45833333333575865</v>
      </c>
      <c r="BH542" t="str">
        <f t="shared" si="26"/>
        <v>COMPLY</v>
      </c>
      <c r="BI542" t="str">
        <f>VLOOKUP(H542,Sheet2!$A$1:$B$270,2,FALSE)</f>
        <v>JEMBER</v>
      </c>
    </row>
    <row r="543" spans="1:61">
      <c r="A543">
        <v>542</v>
      </c>
      <c r="B543">
        <v>1002505108</v>
      </c>
      <c r="C543">
        <v>3</v>
      </c>
      <c r="D543" t="s">
        <v>45</v>
      </c>
      <c r="E543">
        <v>5</v>
      </c>
      <c r="F543" t="s">
        <v>211</v>
      </c>
      <c r="G543" t="s">
        <v>115</v>
      </c>
      <c r="H543" t="s">
        <v>279</v>
      </c>
      <c r="I543" t="s">
        <v>213</v>
      </c>
      <c r="J543" t="s">
        <v>214</v>
      </c>
      <c r="K543" t="s">
        <v>149</v>
      </c>
      <c r="L543" t="s">
        <v>215</v>
      </c>
      <c r="M543" t="s">
        <v>575</v>
      </c>
      <c r="N543" t="s">
        <v>216</v>
      </c>
      <c r="O543" s="57">
        <v>46236.426342592589</v>
      </c>
      <c r="P543" s="57">
        <v>46238.793506944443</v>
      </c>
      <c r="Q543">
        <v>69356961</v>
      </c>
      <c r="S543">
        <v>172603791301</v>
      </c>
      <c r="T543" t="s">
        <v>2384</v>
      </c>
      <c r="U543" t="s">
        <v>1169</v>
      </c>
      <c r="V543" t="s">
        <v>2385</v>
      </c>
      <c r="Z543">
        <v>116.35284204035899</v>
      </c>
      <c r="AA543">
        <v>-8.7613090433028802</v>
      </c>
      <c r="AB543" t="s">
        <v>2386</v>
      </c>
      <c r="AC543" t="s">
        <v>217</v>
      </c>
      <c r="AL543" t="s">
        <v>218</v>
      </c>
      <c r="AM543" t="s">
        <v>2387</v>
      </c>
      <c r="AN543" t="s">
        <v>6</v>
      </c>
      <c r="AO543" s="57">
        <v>46061.434189814812</v>
      </c>
      <c r="AP543" s="57">
        <v>46237.333333333336</v>
      </c>
      <c r="AQ543" t="s">
        <v>903</v>
      </c>
      <c r="AR543" t="s">
        <v>14</v>
      </c>
      <c r="AS543" t="s">
        <v>279</v>
      </c>
      <c r="AT543" t="s">
        <v>231</v>
      </c>
      <c r="AV543" t="s">
        <v>2388</v>
      </c>
      <c r="AW543" t="s">
        <v>1021</v>
      </c>
      <c r="AX543" t="s">
        <v>223</v>
      </c>
      <c r="BA543" s="57">
        <v>46237.333333333336</v>
      </c>
      <c r="BB543" t="s">
        <v>2387</v>
      </c>
      <c r="BF543" s="6" t="e">
        <f t="shared" si="24"/>
        <v>#NUM!</v>
      </c>
      <c r="BG543" t="e">
        <f t="shared" si="25"/>
        <v>#NUM!</v>
      </c>
      <c r="BH543" t="e">
        <f t="shared" si="26"/>
        <v>#NUM!</v>
      </c>
      <c r="BI543" t="str">
        <f>VLOOKUP(H543,Sheet2!$A$1:$B$270,2,FALSE)</f>
        <v>SELONG</v>
      </c>
    </row>
    <row r="544" spans="1:61">
      <c r="A544">
        <v>543</v>
      </c>
      <c r="B544">
        <v>1002527918</v>
      </c>
      <c r="C544">
        <v>3</v>
      </c>
      <c r="D544" t="s">
        <v>45</v>
      </c>
      <c r="E544">
        <v>5</v>
      </c>
      <c r="F544" t="s">
        <v>211</v>
      </c>
      <c r="G544" t="s">
        <v>118</v>
      </c>
      <c r="H544" t="s">
        <v>283</v>
      </c>
      <c r="I544" t="s">
        <v>213</v>
      </c>
      <c r="J544" t="s">
        <v>214</v>
      </c>
      <c r="K544" t="s">
        <v>149</v>
      </c>
      <c r="L544" t="s">
        <v>215</v>
      </c>
      <c r="M544" t="s">
        <v>76</v>
      </c>
      <c r="N544" t="s">
        <v>216</v>
      </c>
      <c r="O544" s="57">
        <v>46249.440925925926</v>
      </c>
      <c r="P544" s="57">
        <v>46250.762025462966</v>
      </c>
      <c r="Q544">
        <v>69366678</v>
      </c>
      <c r="S544">
        <v>172610203632</v>
      </c>
      <c r="T544" t="s">
        <v>10743</v>
      </c>
      <c r="U544" t="s">
        <v>10744</v>
      </c>
      <c r="V544" t="s">
        <v>10745</v>
      </c>
      <c r="Z544">
        <v>116.85098317980299</v>
      </c>
      <c r="AA544">
        <v>-8.7595364701043597</v>
      </c>
      <c r="AB544" t="s">
        <v>10746</v>
      </c>
      <c r="AC544" t="s">
        <v>237</v>
      </c>
      <c r="AL544" t="s">
        <v>218</v>
      </c>
      <c r="AM544" t="s">
        <v>10747</v>
      </c>
      <c r="AN544" t="s">
        <v>6</v>
      </c>
      <c r="AO544" t="s">
        <v>10748</v>
      </c>
      <c r="AP544" s="57">
        <v>46251.333333333336</v>
      </c>
      <c r="AR544" t="s">
        <v>219</v>
      </c>
      <c r="AS544" t="s">
        <v>283</v>
      </c>
      <c r="AT544" t="s">
        <v>231</v>
      </c>
      <c r="AU544">
        <v>20260816</v>
      </c>
      <c r="AV544" t="s">
        <v>222</v>
      </c>
      <c r="AW544" t="s">
        <v>1023</v>
      </c>
      <c r="AX544" t="s">
        <v>223</v>
      </c>
      <c r="BA544" s="57">
        <v>46251.333333333336</v>
      </c>
      <c r="BB544" t="s">
        <v>10747</v>
      </c>
      <c r="BC544">
        <v>2026</v>
      </c>
      <c r="BD544">
        <v>8</v>
      </c>
      <c r="BE544">
        <v>16</v>
      </c>
      <c r="BF544" s="6">
        <f t="shared" si="24"/>
        <v>46250</v>
      </c>
      <c r="BG544">
        <f t="shared" si="25"/>
        <v>-1.3333333333357587</v>
      </c>
      <c r="BH544" t="str">
        <f t="shared" si="26"/>
        <v>COMPLY</v>
      </c>
      <c r="BI544" t="str">
        <f>VLOOKUP(H544,Sheet2!$A$1:$B$270,2,FALSE)</f>
        <v>SUMBAWA</v>
      </c>
    </row>
    <row r="545" spans="1:61">
      <c r="A545">
        <v>544</v>
      </c>
      <c r="B545">
        <v>1002529582</v>
      </c>
      <c r="C545">
        <v>3</v>
      </c>
      <c r="D545" t="s">
        <v>34</v>
      </c>
      <c r="E545">
        <v>5</v>
      </c>
      <c r="F545" t="s">
        <v>573</v>
      </c>
      <c r="G545" t="s">
        <v>82</v>
      </c>
      <c r="H545" t="s">
        <v>410</v>
      </c>
      <c r="I545" t="s">
        <v>213</v>
      </c>
      <c r="J545" t="s">
        <v>214</v>
      </c>
      <c r="K545" t="s">
        <v>149</v>
      </c>
      <c r="M545" t="s">
        <v>76</v>
      </c>
      <c r="N545" t="s">
        <v>216</v>
      </c>
      <c r="O545" s="57">
        <v>46250.517777777779</v>
      </c>
      <c r="P545" s="57">
        <v>46250.644768518519</v>
      </c>
      <c r="Q545">
        <v>69358874</v>
      </c>
      <c r="S545">
        <v>172404209239</v>
      </c>
      <c r="T545" t="s">
        <v>1769</v>
      </c>
      <c r="U545" t="s">
        <v>1770</v>
      </c>
      <c r="V545" t="s">
        <v>10749</v>
      </c>
      <c r="Z545">
        <v>115.594148</v>
      </c>
      <c r="AA545">
        <v>-8.2799940000000003</v>
      </c>
      <c r="AB545" t="s">
        <v>1772</v>
      </c>
      <c r="AC545" t="s">
        <v>230</v>
      </c>
      <c r="AL545" t="s">
        <v>218</v>
      </c>
      <c r="AM545" t="s">
        <v>10750</v>
      </c>
      <c r="AN545" t="s">
        <v>6</v>
      </c>
      <c r="AO545" t="s">
        <v>10751</v>
      </c>
      <c r="AR545" t="s">
        <v>219</v>
      </c>
      <c r="AS545" t="s">
        <v>410</v>
      </c>
      <c r="AT545" t="s">
        <v>231</v>
      </c>
      <c r="AU545">
        <v>20260816</v>
      </c>
      <c r="AV545" t="s">
        <v>222</v>
      </c>
      <c r="AW545" t="s">
        <v>634</v>
      </c>
      <c r="AX545" t="s">
        <v>223</v>
      </c>
      <c r="BA545" s="57">
        <v>46250.291666666664</v>
      </c>
      <c r="BB545" t="s">
        <v>10750</v>
      </c>
      <c r="BC545">
        <v>2026</v>
      </c>
      <c r="BD545">
        <v>8</v>
      </c>
      <c r="BE545">
        <v>16</v>
      </c>
      <c r="BF545" s="6">
        <f t="shared" si="24"/>
        <v>46250</v>
      </c>
      <c r="BG545">
        <f t="shared" si="25"/>
        <v>-0.29166666666424135</v>
      </c>
      <c r="BH545" t="str">
        <f t="shared" si="26"/>
        <v>COMPLY</v>
      </c>
      <c r="BI545" t="str">
        <f>VLOOKUP(H545,Sheet2!$A$1:$B$270,2,FALSE)</f>
        <v>KLUNGKUNG</v>
      </c>
    </row>
    <row r="546" spans="1:61">
      <c r="A546">
        <v>545</v>
      </c>
      <c r="B546">
        <v>1002530807</v>
      </c>
      <c r="C546">
        <v>3</v>
      </c>
      <c r="D546" t="s">
        <v>55</v>
      </c>
      <c r="E546">
        <v>5</v>
      </c>
      <c r="F546" t="s">
        <v>228</v>
      </c>
      <c r="G546" t="s">
        <v>127</v>
      </c>
      <c r="H546" t="s">
        <v>229</v>
      </c>
      <c r="I546" t="s">
        <v>213</v>
      </c>
      <c r="J546" t="s">
        <v>214</v>
      </c>
      <c r="K546" t="s">
        <v>149</v>
      </c>
      <c r="L546" t="s">
        <v>215</v>
      </c>
      <c r="M546" t="s">
        <v>240</v>
      </c>
      <c r="N546" t="s">
        <v>216</v>
      </c>
      <c r="O546" s="57">
        <v>46251.527037037034</v>
      </c>
      <c r="P546" s="57">
        <v>46251.527800925927</v>
      </c>
      <c r="Q546">
        <v>69368041</v>
      </c>
      <c r="S546">
        <v>152426928267</v>
      </c>
      <c r="T546" t="s">
        <v>10752</v>
      </c>
      <c r="U546" t="s">
        <v>10753</v>
      </c>
      <c r="V546" t="s">
        <v>10754</v>
      </c>
      <c r="Z546">
        <v>113.58489252626801</v>
      </c>
      <c r="AA546">
        <v>-7.1219347522984</v>
      </c>
      <c r="AB546" t="s">
        <v>10755</v>
      </c>
      <c r="AC546" t="s">
        <v>217</v>
      </c>
      <c r="AL546" t="s">
        <v>218</v>
      </c>
      <c r="AM546" t="s">
        <v>10433</v>
      </c>
      <c r="AN546" t="s">
        <v>6</v>
      </c>
      <c r="AO546" t="s">
        <v>10756</v>
      </c>
      <c r="AP546" s="57">
        <v>46252.625</v>
      </c>
      <c r="AR546" t="s">
        <v>241</v>
      </c>
      <c r="AS546" t="s">
        <v>229</v>
      </c>
      <c r="AT546" t="s">
        <v>231</v>
      </c>
      <c r="AV546" t="s">
        <v>240</v>
      </c>
      <c r="AW546" t="s">
        <v>1010</v>
      </c>
      <c r="AX546" t="s">
        <v>223</v>
      </c>
      <c r="BA546" s="57">
        <v>46252.625</v>
      </c>
      <c r="BB546" t="s">
        <v>10433</v>
      </c>
      <c r="BF546" s="6" t="e">
        <f t="shared" si="24"/>
        <v>#NUM!</v>
      </c>
      <c r="BG546" t="e">
        <f t="shared" si="25"/>
        <v>#NUM!</v>
      </c>
      <c r="BH546" t="e">
        <f t="shared" si="26"/>
        <v>#NUM!</v>
      </c>
      <c r="BI546" t="str">
        <f>VLOOKUP(H546,Sheet2!$A$1:$B$270,2,FALSE)</f>
        <v>MADURA</v>
      </c>
    </row>
    <row r="547" spans="1:61">
      <c r="A547">
        <v>546</v>
      </c>
      <c r="B547">
        <v>1002511914</v>
      </c>
      <c r="C547">
        <v>3</v>
      </c>
      <c r="D547" t="s">
        <v>45</v>
      </c>
      <c r="E547">
        <v>5</v>
      </c>
      <c r="F547" t="s">
        <v>211</v>
      </c>
      <c r="G547" t="s">
        <v>118</v>
      </c>
      <c r="H547" t="s">
        <v>464</v>
      </c>
      <c r="I547" t="s">
        <v>9798</v>
      </c>
      <c r="J547" t="s">
        <v>214</v>
      </c>
      <c r="K547" t="s">
        <v>149</v>
      </c>
      <c r="M547" t="s">
        <v>225</v>
      </c>
      <c r="N547" t="s">
        <v>10252</v>
      </c>
      <c r="O547" s="57">
        <v>46240.456250000003</v>
      </c>
      <c r="P547" s="57">
        <v>46240.459976851853</v>
      </c>
      <c r="Q547">
        <v>69359767</v>
      </c>
      <c r="S547">
        <v>172608206218</v>
      </c>
      <c r="T547" t="s">
        <v>10757</v>
      </c>
      <c r="U547" t="s">
        <v>10758</v>
      </c>
      <c r="V547" t="s">
        <v>10759</v>
      </c>
      <c r="Z547">
        <v>116.751117614758</v>
      </c>
      <c r="AA547">
        <v>-8.9649818643609898</v>
      </c>
      <c r="AB547" t="s">
        <v>10760</v>
      </c>
      <c r="AC547" t="s">
        <v>226</v>
      </c>
      <c r="AL547" t="s">
        <v>218</v>
      </c>
      <c r="AM547" t="s">
        <v>214</v>
      </c>
      <c r="AN547" t="s">
        <v>6</v>
      </c>
      <c r="AO547" s="57">
        <v>46181.46534722222</v>
      </c>
      <c r="AR547" t="s">
        <v>18</v>
      </c>
      <c r="AS547" t="s">
        <v>464</v>
      </c>
      <c r="AT547" t="s">
        <v>231</v>
      </c>
      <c r="AV547" t="s">
        <v>227</v>
      </c>
      <c r="AW547" t="s">
        <v>8022</v>
      </c>
      <c r="AX547" t="s">
        <v>223</v>
      </c>
      <c r="BA547" s="57">
        <v>46240.5</v>
      </c>
      <c r="BB547" t="s">
        <v>214</v>
      </c>
      <c r="BF547" s="6" t="e">
        <f t="shared" si="24"/>
        <v>#NUM!</v>
      </c>
      <c r="BG547" t="e">
        <f t="shared" si="25"/>
        <v>#NUM!</v>
      </c>
      <c r="BH547" t="e">
        <f t="shared" si="26"/>
        <v>#NUM!</v>
      </c>
      <c r="BI547" t="str">
        <f>VLOOKUP(H547,Sheet2!$A$1:$B$270,2,FALSE)</f>
        <v>SUMBAWA</v>
      </c>
    </row>
    <row r="548" spans="1:61">
      <c r="A548">
        <v>547</v>
      </c>
      <c r="B548">
        <v>1002517277</v>
      </c>
      <c r="C548">
        <v>3</v>
      </c>
      <c r="D548" t="s">
        <v>42</v>
      </c>
      <c r="E548">
        <v>5</v>
      </c>
      <c r="F548" t="s">
        <v>106</v>
      </c>
      <c r="G548" t="s">
        <v>106</v>
      </c>
      <c r="H548" t="s">
        <v>345</v>
      </c>
      <c r="I548" t="s">
        <v>213</v>
      </c>
      <c r="J548" t="s">
        <v>214</v>
      </c>
      <c r="K548" t="s">
        <v>149</v>
      </c>
      <c r="M548" t="s">
        <v>76</v>
      </c>
      <c r="N548" t="s">
        <v>216</v>
      </c>
      <c r="O548" s="57">
        <v>46244.445706018516</v>
      </c>
      <c r="P548" s="57">
        <v>46245.734270833331</v>
      </c>
      <c r="Q548">
        <v>69362213</v>
      </c>
      <c r="S548">
        <v>152729256722</v>
      </c>
      <c r="T548" t="s">
        <v>6438</v>
      </c>
      <c r="U548" t="s">
        <v>6439</v>
      </c>
      <c r="V548" t="s">
        <v>6440</v>
      </c>
      <c r="Z548">
        <v>112.84340419999999</v>
      </c>
      <c r="AA548">
        <v>-7.6977966999999996</v>
      </c>
      <c r="AB548" t="s">
        <v>6441</v>
      </c>
      <c r="AC548" t="s">
        <v>230</v>
      </c>
      <c r="AL548" t="s">
        <v>218</v>
      </c>
      <c r="AM548" t="s">
        <v>6371</v>
      </c>
      <c r="AN548" t="s">
        <v>6</v>
      </c>
      <c r="AO548" s="57">
        <v>46303.454837962963</v>
      </c>
      <c r="AP548" s="57">
        <v>46245.333333333336</v>
      </c>
      <c r="AR548" t="s">
        <v>219</v>
      </c>
      <c r="AS548" t="s">
        <v>345</v>
      </c>
      <c r="AT548" t="s">
        <v>231</v>
      </c>
      <c r="AU548">
        <v>20260811</v>
      </c>
      <c r="AV548" t="s">
        <v>222</v>
      </c>
      <c r="AW548" t="s">
        <v>561</v>
      </c>
      <c r="AX548" t="s">
        <v>223</v>
      </c>
      <c r="BA548" s="57">
        <v>46245.333333333336</v>
      </c>
      <c r="BB548" t="s">
        <v>6371</v>
      </c>
      <c r="BC548">
        <v>2026</v>
      </c>
      <c r="BD548">
        <v>8</v>
      </c>
      <c r="BE548">
        <v>11</v>
      </c>
      <c r="BF548" s="6">
        <f t="shared" si="24"/>
        <v>46245</v>
      </c>
      <c r="BG548">
        <f t="shared" si="25"/>
        <v>-0.33333333333575865</v>
      </c>
      <c r="BH548" t="str">
        <f t="shared" si="26"/>
        <v>COMPLY</v>
      </c>
      <c r="BI548" t="str">
        <f>VLOOKUP(H548,Sheet2!$A$1:$B$270,2,FALSE)</f>
        <v>PASURUAN</v>
      </c>
    </row>
    <row r="549" spans="1:61">
      <c r="A549">
        <v>548</v>
      </c>
      <c r="B549">
        <v>1002512150</v>
      </c>
      <c r="C549">
        <v>3</v>
      </c>
      <c r="D549" t="s">
        <v>59</v>
      </c>
      <c r="E549">
        <v>4</v>
      </c>
      <c r="F549" t="s">
        <v>567</v>
      </c>
      <c r="G549" t="s">
        <v>609</v>
      </c>
      <c r="H549" t="s">
        <v>936</v>
      </c>
      <c r="I549" t="s">
        <v>213</v>
      </c>
      <c r="J549" t="s">
        <v>214</v>
      </c>
      <c r="K549" t="s">
        <v>149</v>
      </c>
      <c r="L549" t="s">
        <v>215</v>
      </c>
      <c r="M549" t="s">
        <v>76</v>
      </c>
      <c r="N549" t="s">
        <v>216</v>
      </c>
      <c r="O549" s="57">
        <v>46240.493020833332</v>
      </c>
      <c r="P549" s="57">
        <v>46242.756851851853</v>
      </c>
      <c r="Q549">
        <v>69359856</v>
      </c>
      <c r="S549">
        <v>146113146439</v>
      </c>
      <c r="T549" t="s">
        <v>2403</v>
      </c>
      <c r="U549" t="s">
        <v>2404</v>
      </c>
      <c r="V549" t="s">
        <v>2405</v>
      </c>
      <c r="Z549">
        <v>110.330237</v>
      </c>
      <c r="AA549">
        <v>-7.7973590000000002</v>
      </c>
      <c r="AB549" t="s">
        <v>2406</v>
      </c>
      <c r="AC549" t="s">
        <v>237</v>
      </c>
      <c r="AL549" t="s">
        <v>218</v>
      </c>
      <c r="AM549" t="s">
        <v>2407</v>
      </c>
      <c r="AN549" t="s">
        <v>6</v>
      </c>
      <c r="AO549" s="57">
        <v>46181.496516203704</v>
      </c>
      <c r="AP549" s="57">
        <v>46242.541666666664</v>
      </c>
      <c r="AR549" t="s">
        <v>219</v>
      </c>
      <c r="AS549" t="s">
        <v>936</v>
      </c>
      <c r="AT549" t="s">
        <v>231</v>
      </c>
      <c r="AU549">
        <v>20260808</v>
      </c>
      <c r="AV549" t="s">
        <v>222</v>
      </c>
      <c r="AW549" t="s">
        <v>551</v>
      </c>
      <c r="AX549" t="s">
        <v>223</v>
      </c>
      <c r="BA549" s="57">
        <v>46242.541666666664</v>
      </c>
      <c r="BB549" t="s">
        <v>2407</v>
      </c>
      <c r="BC549">
        <v>2026</v>
      </c>
      <c r="BD549">
        <v>8</v>
      </c>
      <c r="BE549">
        <v>8</v>
      </c>
      <c r="BF549" s="6">
        <f t="shared" si="24"/>
        <v>46242</v>
      </c>
      <c r="BG549">
        <f t="shared" si="25"/>
        <v>-0.54166666666424135</v>
      </c>
      <c r="BH549" t="str">
        <f t="shared" si="26"/>
        <v>COMPLY</v>
      </c>
      <c r="BI549" t="e">
        <f>VLOOKUP(H549,Sheet2!$A$1:$B$270,2,FALSE)</f>
        <v>#N/A</v>
      </c>
    </row>
    <row r="550" spans="1:61">
      <c r="A550">
        <v>549</v>
      </c>
      <c r="B550">
        <v>1002526826</v>
      </c>
      <c r="C550">
        <v>3</v>
      </c>
      <c r="D550" t="s">
        <v>55</v>
      </c>
      <c r="E550">
        <v>5</v>
      </c>
      <c r="F550" t="s">
        <v>265</v>
      </c>
      <c r="G550" t="s">
        <v>125</v>
      </c>
      <c r="H550" t="s">
        <v>415</v>
      </c>
      <c r="I550" t="s">
        <v>213</v>
      </c>
      <c r="J550" t="s">
        <v>214</v>
      </c>
      <c r="K550" t="s">
        <v>149</v>
      </c>
      <c r="L550" t="s">
        <v>215</v>
      </c>
      <c r="M550" t="s">
        <v>76</v>
      </c>
      <c r="N550" t="s">
        <v>216</v>
      </c>
      <c r="O550" s="57">
        <v>46248.631215277775</v>
      </c>
      <c r="P550" s="57">
        <v>46249.548703703702</v>
      </c>
      <c r="Q550">
        <v>69366203</v>
      </c>
      <c r="S550">
        <v>152433910019</v>
      </c>
      <c r="T550" t="s">
        <v>10761</v>
      </c>
      <c r="U550" t="s">
        <v>10762</v>
      </c>
      <c r="V550" t="s">
        <v>10763</v>
      </c>
      <c r="Z550">
        <v>112.35706106781601</v>
      </c>
      <c r="AA550">
        <v>-7.2852453294834101</v>
      </c>
      <c r="AB550" t="s">
        <v>10764</v>
      </c>
      <c r="AC550" t="s">
        <v>217</v>
      </c>
      <c r="AL550" t="s">
        <v>218</v>
      </c>
      <c r="AM550" t="s">
        <v>10765</v>
      </c>
      <c r="AN550" t="s">
        <v>6</v>
      </c>
      <c r="AO550" t="s">
        <v>10203</v>
      </c>
      <c r="AP550" s="57">
        <v>46249.541666666664</v>
      </c>
      <c r="AR550" t="s">
        <v>219</v>
      </c>
      <c r="AS550" t="s">
        <v>415</v>
      </c>
      <c r="AT550" t="s">
        <v>231</v>
      </c>
      <c r="AU550">
        <v>20260815</v>
      </c>
      <c r="AV550" t="s">
        <v>222</v>
      </c>
      <c r="AW550" t="s">
        <v>1010</v>
      </c>
      <c r="AX550" t="s">
        <v>223</v>
      </c>
      <c r="BA550" s="57">
        <v>46249.541666666664</v>
      </c>
      <c r="BB550" t="s">
        <v>10765</v>
      </c>
      <c r="BC550">
        <v>2026</v>
      </c>
      <c r="BD550">
        <v>8</v>
      </c>
      <c r="BE550">
        <v>15</v>
      </c>
      <c r="BF550" s="6">
        <f t="shared" si="24"/>
        <v>46249</v>
      </c>
      <c r="BG550">
        <f t="shared" si="25"/>
        <v>-0.54166666666424135</v>
      </c>
      <c r="BH550" t="str">
        <f t="shared" si="26"/>
        <v>COMPLY</v>
      </c>
      <c r="BI550" t="str">
        <f>VLOOKUP(H550,Sheet2!$A$1:$B$270,2,FALSE)</f>
        <v>GRESIK</v>
      </c>
    </row>
    <row r="551" spans="1:61">
      <c r="A551">
        <v>550</v>
      </c>
      <c r="B551">
        <v>1002523404</v>
      </c>
      <c r="C551">
        <v>3</v>
      </c>
      <c r="D551" t="s">
        <v>45</v>
      </c>
      <c r="E551">
        <v>5</v>
      </c>
      <c r="F551" t="s">
        <v>211</v>
      </c>
      <c r="G551" t="s">
        <v>110</v>
      </c>
      <c r="H551" t="s">
        <v>249</v>
      </c>
      <c r="I551" t="s">
        <v>9791</v>
      </c>
      <c r="J551" t="s">
        <v>214</v>
      </c>
      <c r="K551" t="s">
        <v>149</v>
      </c>
      <c r="M551" t="s">
        <v>76</v>
      </c>
      <c r="N551" t="s">
        <v>9792</v>
      </c>
      <c r="O551" s="57">
        <v>46247.381296296298</v>
      </c>
      <c r="P551" s="57">
        <v>46247.480462962965</v>
      </c>
      <c r="Q551">
        <v>69364733</v>
      </c>
      <c r="S551">
        <v>172616801861</v>
      </c>
      <c r="T551" t="s">
        <v>10766</v>
      </c>
      <c r="U551" t="s">
        <v>10767</v>
      </c>
      <c r="V551" t="s">
        <v>10768</v>
      </c>
      <c r="Z551">
        <v>118.748301</v>
      </c>
      <c r="AA551">
        <v>-8.4619309999999999</v>
      </c>
      <c r="AB551" t="s">
        <v>10769</v>
      </c>
      <c r="AC551" t="s">
        <v>291</v>
      </c>
      <c r="AL551" t="s">
        <v>218</v>
      </c>
      <c r="AM551" t="s">
        <v>214</v>
      </c>
      <c r="AN551" t="s">
        <v>6</v>
      </c>
      <c r="AO551" t="s">
        <v>8921</v>
      </c>
      <c r="AR551" t="s">
        <v>219</v>
      </c>
      <c r="AS551" t="s">
        <v>249</v>
      </c>
      <c r="AT551" t="s">
        <v>231</v>
      </c>
      <c r="AU551">
        <v>20260813</v>
      </c>
      <c r="AV551" t="s">
        <v>222</v>
      </c>
      <c r="AW551" t="s">
        <v>1071</v>
      </c>
      <c r="AX551" t="s">
        <v>223</v>
      </c>
      <c r="BA551" s="57">
        <v>46247.5</v>
      </c>
      <c r="BB551" t="s">
        <v>214</v>
      </c>
      <c r="BC551">
        <v>2026</v>
      </c>
      <c r="BD551">
        <v>8</v>
      </c>
      <c r="BE551">
        <v>13</v>
      </c>
      <c r="BF551" s="6">
        <f t="shared" si="24"/>
        <v>46247</v>
      </c>
      <c r="BG551">
        <f t="shared" si="25"/>
        <v>-0.5</v>
      </c>
      <c r="BH551" t="str">
        <f t="shared" si="26"/>
        <v>COMPLY</v>
      </c>
      <c r="BI551" t="str">
        <f>VLOOKUP(H551,Sheet2!$A$1:$B$270,2,FALSE)</f>
        <v>BIMA</v>
      </c>
    </row>
    <row r="552" spans="1:61">
      <c r="A552">
        <v>551</v>
      </c>
      <c r="B552">
        <v>1002522008</v>
      </c>
      <c r="C552">
        <v>3</v>
      </c>
      <c r="D552" t="s">
        <v>55</v>
      </c>
      <c r="E552">
        <v>5</v>
      </c>
      <c r="F552" t="s">
        <v>265</v>
      </c>
      <c r="G552" t="s">
        <v>125</v>
      </c>
      <c r="H552" t="s">
        <v>332</v>
      </c>
      <c r="I552" t="s">
        <v>213</v>
      </c>
      <c r="J552" t="s">
        <v>214</v>
      </c>
      <c r="K552" t="s">
        <v>149</v>
      </c>
      <c r="L552" t="s">
        <v>215</v>
      </c>
      <c r="M552" t="s">
        <v>76</v>
      </c>
      <c r="N552" t="s">
        <v>216</v>
      </c>
      <c r="O552" s="57">
        <v>46246.524965277778</v>
      </c>
      <c r="P552" s="57">
        <v>46247.505266203705</v>
      </c>
      <c r="Q552">
        <v>69364185</v>
      </c>
      <c r="S552">
        <v>152441211301</v>
      </c>
      <c r="T552" t="s">
        <v>8080</v>
      </c>
      <c r="U552" t="s">
        <v>8081</v>
      </c>
      <c r="V552" t="s">
        <v>8082</v>
      </c>
      <c r="Z552">
        <v>112.194653</v>
      </c>
      <c r="AA552">
        <v>-7.1881589999999997</v>
      </c>
      <c r="AB552" t="s">
        <v>8083</v>
      </c>
      <c r="AC552" t="s">
        <v>237</v>
      </c>
      <c r="AL552" t="s">
        <v>218</v>
      </c>
      <c r="AM552" t="s">
        <v>8084</v>
      </c>
      <c r="AN552" t="s">
        <v>6</v>
      </c>
      <c r="AO552" s="57">
        <v>46364.527696759258</v>
      </c>
      <c r="AP552" s="57">
        <v>46247.416666666664</v>
      </c>
      <c r="AR552" t="s">
        <v>219</v>
      </c>
      <c r="AS552" t="s">
        <v>332</v>
      </c>
      <c r="AT552" t="s">
        <v>231</v>
      </c>
      <c r="AU552">
        <v>20260813</v>
      </c>
      <c r="AV552" t="s">
        <v>222</v>
      </c>
      <c r="AW552" t="s">
        <v>1024</v>
      </c>
      <c r="AX552" t="s">
        <v>223</v>
      </c>
      <c r="BA552" s="57">
        <v>46247.416666666664</v>
      </c>
      <c r="BB552" t="s">
        <v>8084</v>
      </c>
      <c r="BC552">
        <v>2026</v>
      </c>
      <c r="BD552">
        <v>8</v>
      </c>
      <c r="BE552">
        <v>13</v>
      </c>
      <c r="BF552" s="6">
        <f t="shared" si="24"/>
        <v>46247</v>
      </c>
      <c r="BG552">
        <f t="shared" si="25"/>
        <v>-0.41666666666424135</v>
      </c>
      <c r="BH552" t="str">
        <f t="shared" si="26"/>
        <v>COMPLY</v>
      </c>
      <c r="BI552" t="str">
        <f>VLOOKUP(H552,Sheet2!$A$1:$B$270,2,FALSE)</f>
        <v>GRESIK</v>
      </c>
    </row>
    <row r="553" spans="1:61">
      <c r="A553">
        <v>552</v>
      </c>
      <c r="B553">
        <v>1002530740</v>
      </c>
      <c r="C553">
        <v>3</v>
      </c>
      <c r="D553" t="s">
        <v>51</v>
      </c>
      <c r="E553">
        <v>4</v>
      </c>
      <c r="F553" t="s">
        <v>273</v>
      </c>
      <c r="G553" t="s">
        <v>339</v>
      </c>
      <c r="H553" t="s">
        <v>998</v>
      </c>
      <c r="I553" t="s">
        <v>213</v>
      </c>
      <c r="J553" t="s">
        <v>214</v>
      </c>
      <c r="K553" t="s">
        <v>149</v>
      </c>
      <c r="L553" t="s">
        <v>215</v>
      </c>
      <c r="M553" t="s">
        <v>225</v>
      </c>
      <c r="N553" t="s">
        <v>216</v>
      </c>
      <c r="O553" s="57">
        <v>46251.499965277777</v>
      </c>
      <c r="P553" s="57">
        <v>46252.337175925924</v>
      </c>
      <c r="Q553">
        <v>69367999</v>
      </c>
      <c r="S553">
        <v>142512103040</v>
      </c>
      <c r="T553" t="s">
        <v>10770</v>
      </c>
      <c r="U553" t="s">
        <v>10771</v>
      </c>
      <c r="V553" t="s">
        <v>10772</v>
      </c>
      <c r="Z553">
        <v>111.2480853</v>
      </c>
      <c r="AA553">
        <v>-7.1974400000000003</v>
      </c>
      <c r="AB553" t="s">
        <v>10773</v>
      </c>
      <c r="AC553" t="s">
        <v>237</v>
      </c>
      <c r="AL553" t="s">
        <v>218</v>
      </c>
      <c r="AM553" t="s">
        <v>10250</v>
      </c>
      <c r="AN553" t="s">
        <v>6</v>
      </c>
      <c r="AO553" t="s">
        <v>10706</v>
      </c>
      <c r="AP553" s="57">
        <v>46252.333333333336</v>
      </c>
      <c r="AR553" t="s">
        <v>18</v>
      </c>
      <c r="AS553" t="s">
        <v>998</v>
      </c>
      <c r="AT553" t="s">
        <v>231</v>
      </c>
      <c r="AV553" t="s">
        <v>227</v>
      </c>
      <c r="AW553" t="s">
        <v>642</v>
      </c>
      <c r="AX553" t="s">
        <v>223</v>
      </c>
      <c r="BA553" s="57">
        <v>46252.333333333336</v>
      </c>
      <c r="BB553" t="s">
        <v>10250</v>
      </c>
      <c r="BF553" s="6" t="e">
        <f t="shared" si="24"/>
        <v>#NUM!</v>
      </c>
      <c r="BG553" t="e">
        <f t="shared" si="25"/>
        <v>#NUM!</v>
      </c>
      <c r="BH553" t="e">
        <f t="shared" si="26"/>
        <v>#NUM!</v>
      </c>
      <c r="BI553" t="e">
        <f>VLOOKUP(H553,Sheet2!$A$1:$B$270,2,FALSE)</f>
        <v>#N/A</v>
      </c>
    </row>
    <row r="554" spans="1:61">
      <c r="A554">
        <v>553</v>
      </c>
      <c r="B554">
        <v>1002529766</v>
      </c>
      <c r="C554">
        <v>3</v>
      </c>
      <c r="D554" t="s">
        <v>42</v>
      </c>
      <c r="E554">
        <v>5</v>
      </c>
      <c r="F554" t="s">
        <v>106</v>
      </c>
      <c r="G554" t="s">
        <v>107</v>
      </c>
      <c r="H554" t="s">
        <v>298</v>
      </c>
      <c r="I554" t="s">
        <v>213</v>
      </c>
      <c r="J554" t="s">
        <v>214</v>
      </c>
      <c r="K554" t="s">
        <v>149</v>
      </c>
      <c r="L554" t="s">
        <v>215</v>
      </c>
      <c r="M554" t="s">
        <v>10774</v>
      </c>
      <c r="N554" t="s">
        <v>216</v>
      </c>
      <c r="O554" s="57">
        <v>46250.599259259259</v>
      </c>
      <c r="P554" s="57">
        <v>46252.371180555558</v>
      </c>
      <c r="Q554">
        <v>69367587</v>
      </c>
      <c r="S554">
        <v>152510206861</v>
      </c>
      <c r="T554" t="s">
        <v>10775</v>
      </c>
      <c r="U554" t="s">
        <v>10776</v>
      </c>
      <c r="V554" t="s">
        <v>10777</v>
      </c>
      <c r="Z554">
        <v>113.47025256603899</v>
      </c>
      <c r="AA554">
        <v>-7.93739423114208</v>
      </c>
      <c r="AB554" t="s">
        <v>10778</v>
      </c>
      <c r="AC554" t="s">
        <v>217</v>
      </c>
      <c r="AL554" t="s">
        <v>218</v>
      </c>
      <c r="AM554" t="s">
        <v>9844</v>
      </c>
      <c r="AN554" t="s">
        <v>6</v>
      </c>
      <c r="AO554" t="s">
        <v>10220</v>
      </c>
      <c r="AP554" s="57">
        <v>46251.541666666664</v>
      </c>
      <c r="AQ554" t="s">
        <v>248</v>
      </c>
      <c r="AR554" t="s">
        <v>219</v>
      </c>
      <c r="AS554" t="s">
        <v>298</v>
      </c>
      <c r="AT554" t="s">
        <v>221</v>
      </c>
      <c r="AU554">
        <v>20260818</v>
      </c>
      <c r="AV554" t="s">
        <v>10779</v>
      </c>
      <c r="AW554" t="s">
        <v>890</v>
      </c>
      <c r="AX554" t="s">
        <v>223</v>
      </c>
      <c r="BA554" s="57">
        <v>46251.541666666664</v>
      </c>
      <c r="BB554" t="s">
        <v>9844</v>
      </c>
      <c r="BC554">
        <v>2026</v>
      </c>
      <c r="BD554">
        <v>8</v>
      </c>
      <c r="BE554">
        <v>18</v>
      </c>
      <c r="BF554" s="6">
        <f t="shared" si="24"/>
        <v>46252</v>
      </c>
      <c r="BG554">
        <f t="shared" si="25"/>
        <v>0.45833333333575865</v>
      </c>
      <c r="BH554" t="str">
        <f t="shared" si="26"/>
        <v>COMPLY</v>
      </c>
      <c r="BI554" t="str">
        <f>VLOOKUP(H554,Sheet2!$A$1:$B$270,2,FALSE)</f>
        <v>PROBOLINGGO</v>
      </c>
    </row>
    <row r="555" spans="1:61">
      <c r="A555">
        <v>554</v>
      </c>
      <c r="B555">
        <v>1002527381</v>
      </c>
      <c r="C555">
        <v>3</v>
      </c>
      <c r="D555" t="s">
        <v>38</v>
      </c>
      <c r="E555">
        <v>5</v>
      </c>
      <c r="F555" t="s">
        <v>92</v>
      </c>
      <c r="G555" t="s">
        <v>94</v>
      </c>
      <c r="H555" t="s">
        <v>476</v>
      </c>
      <c r="I555" t="s">
        <v>213</v>
      </c>
      <c r="J555" t="s">
        <v>214</v>
      </c>
      <c r="K555" t="s">
        <v>149</v>
      </c>
      <c r="L555" t="s">
        <v>215</v>
      </c>
      <c r="M555" t="s">
        <v>76</v>
      </c>
      <c r="N555" t="s">
        <v>216</v>
      </c>
      <c r="O555" s="57">
        <v>46248.753425925926</v>
      </c>
      <c r="P555" s="57">
        <v>46249.812037037038</v>
      </c>
      <c r="Q555">
        <v>69366422</v>
      </c>
      <c r="S555">
        <v>152634206789</v>
      </c>
      <c r="T555" t="s">
        <v>10780</v>
      </c>
      <c r="U555" t="s">
        <v>10781</v>
      </c>
      <c r="V555" t="s">
        <v>10782</v>
      </c>
      <c r="Z555">
        <v>111.269561361231</v>
      </c>
      <c r="AA555">
        <v>-7.4724022591024601</v>
      </c>
      <c r="AB555" t="s">
        <v>10783</v>
      </c>
      <c r="AC555" t="s">
        <v>237</v>
      </c>
      <c r="AL555" t="s">
        <v>218</v>
      </c>
      <c r="AM555" t="s">
        <v>10784</v>
      </c>
      <c r="AN555" t="s">
        <v>6</v>
      </c>
      <c r="AO555" t="s">
        <v>9820</v>
      </c>
      <c r="AP555" s="57">
        <v>46249.625</v>
      </c>
      <c r="AR555" t="s">
        <v>219</v>
      </c>
      <c r="AS555" t="s">
        <v>476</v>
      </c>
      <c r="AT555" t="s">
        <v>231</v>
      </c>
      <c r="AU555">
        <v>20260815</v>
      </c>
      <c r="AV555" t="s">
        <v>222</v>
      </c>
      <c r="AW555" t="s">
        <v>943</v>
      </c>
      <c r="AX555" t="s">
        <v>223</v>
      </c>
      <c r="BA555" s="57">
        <v>46249.625</v>
      </c>
      <c r="BB555" t="s">
        <v>10784</v>
      </c>
      <c r="BC555">
        <v>2026</v>
      </c>
      <c r="BD555">
        <v>8</v>
      </c>
      <c r="BE555">
        <v>15</v>
      </c>
      <c r="BF555" s="6">
        <f t="shared" si="24"/>
        <v>46249</v>
      </c>
      <c r="BG555">
        <f t="shared" si="25"/>
        <v>-0.625</v>
      </c>
      <c r="BH555" t="str">
        <f t="shared" si="26"/>
        <v>COMPLY</v>
      </c>
      <c r="BI555" t="str">
        <f>VLOOKUP(H555,Sheet2!$A$1:$B$270,2,FALSE)</f>
        <v>MADIUN</v>
      </c>
    </row>
    <row r="556" spans="1:61">
      <c r="A556">
        <v>555</v>
      </c>
      <c r="B556">
        <v>1002512828</v>
      </c>
      <c r="C556">
        <v>3</v>
      </c>
      <c r="D556" t="s">
        <v>59</v>
      </c>
      <c r="E556">
        <v>4</v>
      </c>
      <c r="F556" t="s">
        <v>567</v>
      </c>
      <c r="G556" t="s">
        <v>906</v>
      </c>
      <c r="H556" t="s">
        <v>920</v>
      </c>
      <c r="I556" t="s">
        <v>213</v>
      </c>
      <c r="J556" t="s">
        <v>214</v>
      </c>
      <c r="K556" t="s">
        <v>149</v>
      </c>
      <c r="M556" t="s">
        <v>1039</v>
      </c>
      <c r="N556" t="s">
        <v>216</v>
      </c>
      <c r="O556" s="57">
        <v>46240.631041666667</v>
      </c>
      <c r="P556" s="57">
        <v>46241.589606481481</v>
      </c>
      <c r="Q556">
        <v>69360136</v>
      </c>
      <c r="S556">
        <v>146136130072</v>
      </c>
      <c r="T556" t="s">
        <v>1494</v>
      </c>
      <c r="Z556">
        <v>110.198357732925</v>
      </c>
      <c r="AA556">
        <v>-7.6770766758013904</v>
      </c>
      <c r="AB556" t="s">
        <v>1497</v>
      </c>
      <c r="AC556" t="s">
        <v>291</v>
      </c>
      <c r="AO556" s="57">
        <v>46181.642870370371</v>
      </c>
      <c r="AS556" t="s">
        <v>920</v>
      </c>
      <c r="AT556" t="s">
        <v>231</v>
      </c>
      <c r="AV556" t="s">
        <v>1039</v>
      </c>
      <c r="AW556" t="s">
        <v>582</v>
      </c>
      <c r="AX556" t="s">
        <v>223</v>
      </c>
      <c r="BF556" s="6" t="e">
        <f t="shared" si="24"/>
        <v>#NUM!</v>
      </c>
      <c r="BG556" t="e">
        <f t="shared" si="25"/>
        <v>#NUM!</v>
      </c>
      <c r="BH556" t="e">
        <f t="shared" si="26"/>
        <v>#NUM!</v>
      </c>
      <c r="BI556" t="e">
        <f>VLOOKUP(H556,Sheet2!$A$1:$B$270,2,FALSE)</f>
        <v>#N/A</v>
      </c>
    </row>
    <row r="557" spans="1:61">
      <c r="A557">
        <v>556</v>
      </c>
      <c r="B557">
        <v>1002508433</v>
      </c>
      <c r="C557">
        <v>3</v>
      </c>
      <c r="D557" t="s">
        <v>38</v>
      </c>
      <c r="E557">
        <v>5</v>
      </c>
      <c r="F557" t="s">
        <v>250</v>
      </c>
      <c r="G557" t="s">
        <v>91</v>
      </c>
      <c r="H557" t="s">
        <v>408</v>
      </c>
      <c r="I557" t="s">
        <v>213</v>
      </c>
      <c r="J557" t="s">
        <v>214</v>
      </c>
      <c r="K557" t="s">
        <v>149</v>
      </c>
      <c r="M557" t="s">
        <v>76</v>
      </c>
      <c r="N557" t="s">
        <v>608</v>
      </c>
      <c r="O557" s="57">
        <v>46238.587361111109</v>
      </c>
      <c r="P557" s="57">
        <v>46239.848032407404</v>
      </c>
      <c r="Q557">
        <v>69358337</v>
      </c>
      <c r="S557">
        <v>152718219088</v>
      </c>
      <c r="T557" t="s">
        <v>1679</v>
      </c>
      <c r="U557" t="s">
        <v>1680</v>
      </c>
      <c r="V557" t="s">
        <v>2412</v>
      </c>
      <c r="Z557">
        <v>112.5413346</v>
      </c>
      <c r="AA557">
        <v>-8.1912453000000003</v>
      </c>
      <c r="AB557" t="s">
        <v>2413</v>
      </c>
      <c r="AC557" t="s">
        <v>291</v>
      </c>
      <c r="AL557" t="s">
        <v>218</v>
      </c>
      <c r="AM557" t="s">
        <v>2414</v>
      </c>
      <c r="AN557" t="s">
        <v>6</v>
      </c>
      <c r="AO557" s="57">
        <v>46120.590613425928</v>
      </c>
      <c r="AP557" s="57">
        <v>46239.541666666664</v>
      </c>
      <c r="AR557" t="s">
        <v>219</v>
      </c>
      <c r="AS557" t="s">
        <v>408</v>
      </c>
      <c r="AT557" t="s">
        <v>231</v>
      </c>
      <c r="AU557">
        <v>20260805</v>
      </c>
      <c r="AV557" t="s">
        <v>222</v>
      </c>
      <c r="AW557" t="s">
        <v>561</v>
      </c>
      <c r="AX557" t="s">
        <v>223</v>
      </c>
      <c r="BA557" s="57">
        <v>46239.541666666664</v>
      </c>
      <c r="BB557" t="s">
        <v>2414</v>
      </c>
      <c r="BC557">
        <v>2026</v>
      </c>
      <c r="BD557">
        <v>8</v>
      </c>
      <c r="BE557">
        <v>5</v>
      </c>
      <c r="BF557" s="6">
        <f t="shared" si="24"/>
        <v>46239</v>
      </c>
      <c r="BG557">
        <f t="shared" si="25"/>
        <v>-0.54166666666424135</v>
      </c>
      <c r="BH557" t="str">
        <f t="shared" si="26"/>
        <v>COMPLY</v>
      </c>
      <c r="BI557" t="str">
        <f>VLOOKUP(H557,Sheet2!$A$1:$B$270,2,FALSE)</f>
        <v>MALANG</v>
      </c>
    </row>
    <row r="558" spans="1:61">
      <c r="A558">
        <v>557</v>
      </c>
      <c r="B558">
        <v>1002521342</v>
      </c>
      <c r="C558">
        <v>3</v>
      </c>
      <c r="D558" t="s">
        <v>38</v>
      </c>
      <c r="E558">
        <v>5</v>
      </c>
      <c r="F558" t="s">
        <v>90</v>
      </c>
      <c r="G558" t="s">
        <v>90</v>
      </c>
      <c r="H558" t="s">
        <v>354</v>
      </c>
      <c r="I558" t="s">
        <v>213</v>
      </c>
      <c r="J558" t="s">
        <v>214</v>
      </c>
      <c r="K558" t="s">
        <v>149</v>
      </c>
      <c r="M558" t="s">
        <v>76</v>
      </c>
      <c r="N558" t="s">
        <v>216</v>
      </c>
      <c r="O558" s="57">
        <v>46246.383750000001</v>
      </c>
      <c r="P558" s="57">
        <v>46248.758715277778</v>
      </c>
      <c r="Q558">
        <v>69363842</v>
      </c>
      <c r="S558">
        <v>152639219488</v>
      </c>
      <c r="T558" t="s">
        <v>8085</v>
      </c>
      <c r="U558" t="s">
        <v>8086</v>
      </c>
      <c r="V558" t="s">
        <v>9001</v>
      </c>
      <c r="Z558">
        <v>112.1815283</v>
      </c>
      <c r="AA558">
        <v>-7.7552979999999998</v>
      </c>
      <c r="AB558" t="s">
        <v>8087</v>
      </c>
      <c r="AC558" t="s">
        <v>230</v>
      </c>
      <c r="AL558" t="s">
        <v>218</v>
      </c>
      <c r="AM558" t="s">
        <v>9002</v>
      </c>
      <c r="AN558" t="s">
        <v>6</v>
      </c>
      <c r="AO558" s="57">
        <v>46364.403136574074</v>
      </c>
      <c r="AP558" s="57">
        <v>46248.333333333336</v>
      </c>
      <c r="AR558" t="s">
        <v>219</v>
      </c>
      <c r="AS558" t="s">
        <v>354</v>
      </c>
      <c r="AT558" t="s">
        <v>231</v>
      </c>
      <c r="AU558">
        <v>20260814</v>
      </c>
      <c r="AV558" t="s">
        <v>222</v>
      </c>
      <c r="AW558" t="s">
        <v>562</v>
      </c>
      <c r="AX558" t="s">
        <v>223</v>
      </c>
      <c r="BA558" s="57">
        <v>46248.333333333336</v>
      </c>
      <c r="BB558" t="s">
        <v>9002</v>
      </c>
      <c r="BC558">
        <v>2026</v>
      </c>
      <c r="BD558">
        <v>8</v>
      </c>
      <c r="BE558">
        <v>14</v>
      </c>
      <c r="BF558" s="6">
        <f t="shared" si="24"/>
        <v>46248</v>
      </c>
      <c r="BG558">
        <f t="shared" si="25"/>
        <v>-0.33333333333575865</v>
      </c>
      <c r="BH558" t="str">
        <f t="shared" si="26"/>
        <v>COMPLY</v>
      </c>
      <c r="BI558" t="str">
        <f>VLOOKUP(H558,Sheet2!$A$1:$B$270,2,FALSE)</f>
        <v>KEDIRI</v>
      </c>
    </row>
    <row r="559" spans="1:61">
      <c r="A559">
        <v>558</v>
      </c>
      <c r="B559">
        <v>1002509832</v>
      </c>
      <c r="C559">
        <v>3</v>
      </c>
      <c r="D559" t="s">
        <v>51</v>
      </c>
      <c r="E559">
        <v>4</v>
      </c>
      <c r="F559" t="s">
        <v>235</v>
      </c>
      <c r="G559" t="s">
        <v>952</v>
      </c>
      <c r="H559" t="s">
        <v>953</v>
      </c>
      <c r="I559" t="s">
        <v>213</v>
      </c>
      <c r="J559" t="s">
        <v>214</v>
      </c>
      <c r="K559" t="s">
        <v>149</v>
      </c>
      <c r="L559" t="s">
        <v>606</v>
      </c>
      <c r="M559" t="s">
        <v>580</v>
      </c>
      <c r="N559" t="s">
        <v>216</v>
      </c>
      <c r="O559" s="57">
        <v>46239.408993055556</v>
      </c>
      <c r="P559" s="57">
        <v>46239.468773148146</v>
      </c>
      <c r="Q559">
        <v>69356637</v>
      </c>
      <c r="T559" t="s">
        <v>2415</v>
      </c>
      <c r="V559" t="s">
        <v>2416</v>
      </c>
      <c r="Z559">
        <v>110.60401</v>
      </c>
      <c r="AA559">
        <v>-7.4904099999999998</v>
      </c>
      <c r="AB559" t="s">
        <v>2417</v>
      </c>
      <c r="AC559" t="s">
        <v>237</v>
      </c>
      <c r="AL559" t="s">
        <v>218</v>
      </c>
      <c r="AM559" t="s">
        <v>2418</v>
      </c>
      <c r="AN559" t="s">
        <v>6</v>
      </c>
      <c r="AO559" s="57">
        <v>46150.413344907407</v>
      </c>
      <c r="AP559" s="57">
        <v>46236</v>
      </c>
      <c r="AR559" t="s">
        <v>566</v>
      </c>
      <c r="AS559" t="s">
        <v>953</v>
      </c>
      <c r="AT559" t="s">
        <v>231</v>
      </c>
      <c r="AV559" t="s">
        <v>989</v>
      </c>
      <c r="AW559" t="s">
        <v>995</v>
      </c>
      <c r="AX559" t="s">
        <v>223</v>
      </c>
      <c r="BA559" s="57">
        <v>46236.333333333336</v>
      </c>
      <c r="BB559" t="s">
        <v>2418</v>
      </c>
      <c r="BF559" s="6" t="e">
        <f t="shared" si="24"/>
        <v>#NUM!</v>
      </c>
      <c r="BG559" t="e">
        <f t="shared" si="25"/>
        <v>#NUM!</v>
      </c>
      <c r="BH559" t="e">
        <f t="shared" si="26"/>
        <v>#NUM!</v>
      </c>
      <c r="BI559" t="e">
        <f>VLOOKUP(H559,Sheet2!$A$1:$B$270,2,FALSE)</f>
        <v>#N/A</v>
      </c>
    </row>
    <row r="560" spans="1:61">
      <c r="A560">
        <v>559</v>
      </c>
      <c r="B560">
        <v>1002509301</v>
      </c>
      <c r="C560">
        <v>3</v>
      </c>
      <c r="D560" t="s">
        <v>51</v>
      </c>
      <c r="E560">
        <v>4</v>
      </c>
      <c r="F560" t="s">
        <v>273</v>
      </c>
      <c r="G560" t="s">
        <v>273</v>
      </c>
      <c r="H560" t="s">
        <v>946</v>
      </c>
      <c r="I560" t="s">
        <v>213</v>
      </c>
      <c r="J560" t="s">
        <v>214</v>
      </c>
      <c r="K560" t="s">
        <v>149</v>
      </c>
      <c r="L560" t="s">
        <v>215</v>
      </c>
      <c r="M560" t="s">
        <v>76</v>
      </c>
      <c r="N560" t="s">
        <v>216</v>
      </c>
      <c r="O560" s="57">
        <v>46238.707592592589</v>
      </c>
      <c r="P560" s="57">
        <v>46240.532881944448</v>
      </c>
      <c r="Q560">
        <v>69358606</v>
      </c>
      <c r="S560">
        <v>142401145967</v>
      </c>
      <c r="T560" t="s">
        <v>2424</v>
      </c>
      <c r="U560" t="s">
        <v>2425</v>
      </c>
      <c r="V560" t="s">
        <v>2426</v>
      </c>
      <c r="Z560">
        <v>110.784807</v>
      </c>
      <c r="AA560">
        <v>-6.8597159999999997</v>
      </c>
      <c r="AB560" t="s">
        <v>2427</v>
      </c>
      <c r="AC560" t="s">
        <v>237</v>
      </c>
      <c r="AL560" t="s">
        <v>218</v>
      </c>
      <c r="AM560" t="s">
        <v>2428</v>
      </c>
      <c r="AN560" t="s">
        <v>6</v>
      </c>
      <c r="AO560" s="57">
        <v>46120.71539351852</v>
      </c>
      <c r="AP560" s="57">
        <v>46239.541666666664</v>
      </c>
      <c r="AR560" t="s">
        <v>219</v>
      </c>
      <c r="AS560" t="s">
        <v>946</v>
      </c>
      <c r="AT560" t="s">
        <v>231</v>
      </c>
      <c r="AU560">
        <v>20260806</v>
      </c>
      <c r="AV560" t="s">
        <v>222</v>
      </c>
      <c r="AW560" t="s">
        <v>1024</v>
      </c>
      <c r="AX560" t="s">
        <v>223</v>
      </c>
      <c r="BA560" s="57">
        <v>46239.541666666664</v>
      </c>
      <c r="BB560" t="s">
        <v>2428</v>
      </c>
      <c r="BC560">
        <v>2026</v>
      </c>
      <c r="BD560">
        <v>8</v>
      </c>
      <c r="BE560">
        <v>6</v>
      </c>
      <c r="BF560" s="6">
        <f t="shared" si="24"/>
        <v>46240</v>
      </c>
      <c r="BG560">
        <f t="shared" si="25"/>
        <v>0.45833333333575865</v>
      </c>
      <c r="BH560" t="str">
        <f t="shared" si="26"/>
        <v>COMPLY</v>
      </c>
      <c r="BI560" t="e">
        <f>VLOOKUP(H560,Sheet2!$A$1:$B$270,2,FALSE)</f>
        <v>#N/A</v>
      </c>
    </row>
    <row r="561" spans="1:61">
      <c r="A561">
        <v>560</v>
      </c>
      <c r="B561">
        <v>1002527334</v>
      </c>
      <c r="C561">
        <v>3</v>
      </c>
      <c r="D561" t="s">
        <v>49</v>
      </c>
      <c r="E561">
        <v>4</v>
      </c>
      <c r="F561" t="s">
        <v>252</v>
      </c>
      <c r="G561" t="s">
        <v>553</v>
      </c>
      <c r="H561" t="s">
        <v>968</v>
      </c>
      <c r="I561" t="s">
        <v>213</v>
      </c>
      <c r="J561" t="s">
        <v>214</v>
      </c>
      <c r="K561" t="s">
        <v>149</v>
      </c>
      <c r="L561" t="s">
        <v>215</v>
      </c>
      <c r="M561" t="s">
        <v>76</v>
      </c>
      <c r="N561" t="s">
        <v>216</v>
      </c>
      <c r="O561" s="57">
        <v>46248.728437500002</v>
      </c>
      <c r="P561" s="57">
        <v>46250.683541666665</v>
      </c>
      <c r="Q561">
        <v>69366429</v>
      </c>
      <c r="S561">
        <v>146284107615</v>
      </c>
      <c r="T561" t="s">
        <v>10785</v>
      </c>
      <c r="U561" t="s">
        <v>10786</v>
      </c>
      <c r="V561" t="s">
        <v>10787</v>
      </c>
      <c r="Z561">
        <v>109.01444100000001</v>
      </c>
      <c r="AA561">
        <v>-6.8526490000000004</v>
      </c>
      <c r="AB561" t="s">
        <v>10788</v>
      </c>
      <c r="AC561" t="s">
        <v>237</v>
      </c>
      <c r="AL561" t="s">
        <v>218</v>
      </c>
      <c r="AM561" t="s">
        <v>10789</v>
      </c>
      <c r="AN561" t="s">
        <v>6</v>
      </c>
      <c r="AO561" t="s">
        <v>10527</v>
      </c>
      <c r="AP561" s="57">
        <v>46249.625</v>
      </c>
      <c r="AR561" t="s">
        <v>219</v>
      </c>
      <c r="AS561" t="s">
        <v>968</v>
      </c>
      <c r="AT561" t="s">
        <v>231</v>
      </c>
      <c r="AU561">
        <v>20260816</v>
      </c>
      <c r="AV561" t="s">
        <v>222</v>
      </c>
      <c r="AW561" t="s">
        <v>1018</v>
      </c>
      <c r="AX561" t="s">
        <v>223</v>
      </c>
      <c r="BA561" s="57">
        <v>46249.625</v>
      </c>
      <c r="BB561" t="s">
        <v>10789</v>
      </c>
      <c r="BC561">
        <v>2026</v>
      </c>
      <c r="BD561">
        <v>8</v>
      </c>
      <c r="BE561">
        <v>16</v>
      </c>
      <c r="BF561" s="6">
        <f t="shared" si="24"/>
        <v>46250</v>
      </c>
      <c r="BG561">
        <f t="shared" si="25"/>
        <v>0.375</v>
      </c>
      <c r="BH561" t="str">
        <f t="shared" si="26"/>
        <v>COMPLY</v>
      </c>
      <c r="BI561" t="e">
        <f>VLOOKUP(H561,Sheet2!$A$1:$B$270,2,FALSE)</f>
        <v>#N/A</v>
      </c>
    </row>
    <row r="562" spans="1:61">
      <c r="A562">
        <v>561</v>
      </c>
      <c r="B562">
        <v>1002504762</v>
      </c>
      <c r="C562">
        <v>3</v>
      </c>
      <c r="D562" t="s">
        <v>42</v>
      </c>
      <c r="E562">
        <v>5</v>
      </c>
      <c r="F562" t="s">
        <v>102</v>
      </c>
      <c r="G562" t="s">
        <v>102</v>
      </c>
      <c r="H562" t="s">
        <v>376</v>
      </c>
      <c r="I562" t="s">
        <v>213</v>
      </c>
      <c r="J562" t="s">
        <v>214</v>
      </c>
      <c r="K562" t="s">
        <v>149</v>
      </c>
      <c r="L562" t="s">
        <v>215</v>
      </c>
      <c r="M562" t="s">
        <v>76</v>
      </c>
      <c r="N562" t="s">
        <v>216</v>
      </c>
      <c r="O562" s="57">
        <v>46235.655509259261</v>
      </c>
      <c r="P562" s="57">
        <v>46236.570717592593</v>
      </c>
      <c r="Q562">
        <v>69356803</v>
      </c>
      <c r="S562">
        <v>152513202662</v>
      </c>
      <c r="T562" t="s">
        <v>2439</v>
      </c>
      <c r="U562" t="s">
        <v>2440</v>
      </c>
      <c r="V562" t="s">
        <v>2441</v>
      </c>
      <c r="Z562">
        <v>113.44331916421601</v>
      </c>
      <c r="AA562">
        <v>-8.2481150011989008</v>
      </c>
      <c r="AB562" t="s">
        <v>2442</v>
      </c>
      <c r="AC562" t="s">
        <v>217</v>
      </c>
      <c r="AL562" t="s">
        <v>218</v>
      </c>
      <c r="AM562" t="s">
        <v>2443</v>
      </c>
      <c r="AN562" t="s">
        <v>6</v>
      </c>
      <c r="AO562" s="57">
        <v>46030.663298611114</v>
      </c>
      <c r="AP562" s="57">
        <v>46236.541666666664</v>
      </c>
      <c r="AR562" t="s">
        <v>219</v>
      </c>
      <c r="AS562" t="s">
        <v>376</v>
      </c>
      <c r="AT562" t="s">
        <v>231</v>
      </c>
      <c r="AU562">
        <v>20260802</v>
      </c>
      <c r="AV562" t="s">
        <v>222</v>
      </c>
      <c r="AW562" t="s">
        <v>980</v>
      </c>
      <c r="AX562" t="s">
        <v>223</v>
      </c>
      <c r="BA562" s="57">
        <v>46236.541666666664</v>
      </c>
      <c r="BB562" t="s">
        <v>2443</v>
      </c>
      <c r="BC562">
        <v>2026</v>
      </c>
      <c r="BD562">
        <v>8</v>
      </c>
      <c r="BE562">
        <v>2</v>
      </c>
      <c r="BF562" s="6">
        <f t="shared" si="24"/>
        <v>46236</v>
      </c>
      <c r="BG562">
        <f t="shared" si="25"/>
        <v>-0.54166666666424135</v>
      </c>
      <c r="BH562" t="str">
        <f t="shared" si="26"/>
        <v>COMPLY</v>
      </c>
      <c r="BI562" t="str">
        <f>VLOOKUP(H562,Sheet2!$A$1:$B$270,2,FALSE)</f>
        <v>JEMBER</v>
      </c>
    </row>
    <row r="563" spans="1:61">
      <c r="A563">
        <v>562</v>
      </c>
      <c r="B563">
        <v>1002521227</v>
      </c>
      <c r="C563">
        <v>3</v>
      </c>
      <c r="D563" t="s">
        <v>45</v>
      </c>
      <c r="E563">
        <v>5</v>
      </c>
      <c r="F563" t="s">
        <v>113</v>
      </c>
      <c r="G563" t="s">
        <v>117</v>
      </c>
      <c r="H563" t="s">
        <v>421</v>
      </c>
      <c r="I563" t="s">
        <v>213</v>
      </c>
      <c r="J563" t="s">
        <v>214</v>
      </c>
      <c r="K563" t="s">
        <v>149</v>
      </c>
      <c r="M563" t="s">
        <v>225</v>
      </c>
      <c r="N563" t="s">
        <v>216</v>
      </c>
      <c r="O563" s="57">
        <v>46246.356435185182</v>
      </c>
      <c r="P563" s="57">
        <v>46248.549212962964</v>
      </c>
      <c r="Q563">
        <v>69363796</v>
      </c>
      <c r="S563">
        <v>172509796493</v>
      </c>
      <c r="T563" t="s">
        <v>8088</v>
      </c>
      <c r="U563" t="s">
        <v>8089</v>
      </c>
      <c r="V563" t="s">
        <v>9003</v>
      </c>
      <c r="Z563">
        <v>123.1819898</v>
      </c>
      <c r="AA563">
        <v>-8.3742459</v>
      </c>
      <c r="AB563" t="s">
        <v>8090</v>
      </c>
      <c r="AC563" t="s">
        <v>230</v>
      </c>
      <c r="AL563" t="s">
        <v>218</v>
      </c>
      <c r="AM563" t="s">
        <v>9004</v>
      </c>
      <c r="AN563" t="s">
        <v>6</v>
      </c>
      <c r="AO563" s="57">
        <v>46364.361018518517</v>
      </c>
      <c r="AP563" s="57">
        <v>46248.541666666664</v>
      </c>
      <c r="AR563" t="s">
        <v>18</v>
      </c>
      <c r="AS563" t="s">
        <v>421</v>
      </c>
      <c r="AT563" t="s">
        <v>231</v>
      </c>
      <c r="AV563" t="s">
        <v>227</v>
      </c>
      <c r="AW563" t="s">
        <v>561</v>
      </c>
      <c r="AX563" t="s">
        <v>223</v>
      </c>
      <c r="BA563" s="57">
        <v>46248.541666666664</v>
      </c>
      <c r="BB563" t="s">
        <v>9004</v>
      </c>
      <c r="BF563" s="6" t="e">
        <f t="shared" si="24"/>
        <v>#NUM!</v>
      </c>
      <c r="BG563" t="e">
        <f t="shared" si="25"/>
        <v>#NUM!</v>
      </c>
      <c r="BH563" t="e">
        <f t="shared" si="26"/>
        <v>#NUM!</v>
      </c>
      <c r="BI563" t="str">
        <f>VLOOKUP(H563,Sheet2!$A$1:$B$270,2,FALSE)</f>
        <v>MAUMERE</v>
      </c>
    </row>
    <row r="564" spans="1:61">
      <c r="A564">
        <v>563</v>
      </c>
      <c r="B564">
        <v>1002516129</v>
      </c>
      <c r="C564">
        <v>3</v>
      </c>
      <c r="D564" t="s">
        <v>38</v>
      </c>
      <c r="E564">
        <v>5</v>
      </c>
      <c r="F564" t="s">
        <v>250</v>
      </c>
      <c r="G564" t="s">
        <v>87</v>
      </c>
      <c r="H564" t="s">
        <v>251</v>
      </c>
      <c r="I564" t="s">
        <v>213</v>
      </c>
      <c r="J564" t="s">
        <v>214</v>
      </c>
      <c r="K564" t="s">
        <v>149</v>
      </c>
      <c r="L564" t="s">
        <v>215</v>
      </c>
      <c r="M564" t="s">
        <v>76</v>
      </c>
      <c r="N564" t="s">
        <v>216</v>
      </c>
      <c r="O564" s="57">
        <v>46242.666643518518</v>
      </c>
      <c r="P564" s="57">
        <v>46243.821377314816</v>
      </c>
      <c r="Q564">
        <v>69361583</v>
      </c>
      <c r="S564">
        <v>152702231257</v>
      </c>
      <c r="T564" t="s">
        <v>5110</v>
      </c>
      <c r="U564" t="s">
        <v>5111</v>
      </c>
      <c r="V564" t="s">
        <v>5112</v>
      </c>
      <c r="Z564">
        <v>112.64988719999999</v>
      </c>
      <c r="AA564">
        <v>-7.9352736999999998</v>
      </c>
      <c r="AB564" t="s">
        <v>5113</v>
      </c>
      <c r="AC564" t="s">
        <v>237</v>
      </c>
      <c r="AL564" t="s">
        <v>218</v>
      </c>
      <c r="AM564" t="s">
        <v>5114</v>
      </c>
      <c r="AN564" t="s">
        <v>6</v>
      </c>
      <c r="AO564" s="57">
        <v>46242.673530092594</v>
      </c>
      <c r="AP564" s="57">
        <v>46244.333333333336</v>
      </c>
      <c r="AR564" t="s">
        <v>219</v>
      </c>
      <c r="AS564" t="s">
        <v>251</v>
      </c>
      <c r="AT564" t="s">
        <v>231</v>
      </c>
      <c r="AU564">
        <v>20260809</v>
      </c>
      <c r="AV564" t="s">
        <v>222</v>
      </c>
      <c r="AW564" t="s">
        <v>1010</v>
      </c>
      <c r="AX564" t="s">
        <v>223</v>
      </c>
      <c r="BA564" s="57">
        <v>46244.333333333336</v>
      </c>
      <c r="BB564" t="s">
        <v>5114</v>
      </c>
      <c r="BC564">
        <v>2026</v>
      </c>
      <c r="BD564">
        <v>8</v>
      </c>
      <c r="BE564">
        <v>9</v>
      </c>
      <c r="BF564" s="6">
        <f t="shared" si="24"/>
        <v>46243</v>
      </c>
      <c r="BG564">
        <f t="shared" si="25"/>
        <v>-1.3333333333357587</v>
      </c>
      <c r="BH564" t="str">
        <f t="shared" si="26"/>
        <v>COMPLY</v>
      </c>
      <c r="BI564" t="str">
        <f>VLOOKUP(H564,Sheet2!$A$1:$B$270,2,FALSE)</f>
        <v>BATU</v>
      </c>
    </row>
    <row r="565" spans="1:61">
      <c r="A565">
        <v>564</v>
      </c>
      <c r="B565">
        <v>1002506602</v>
      </c>
      <c r="C565">
        <v>3</v>
      </c>
      <c r="D565" t="s">
        <v>45</v>
      </c>
      <c r="E565">
        <v>5</v>
      </c>
      <c r="F565" t="s">
        <v>211</v>
      </c>
      <c r="G565" t="s">
        <v>118</v>
      </c>
      <c r="H565" t="s">
        <v>212</v>
      </c>
      <c r="I565" t="s">
        <v>213</v>
      </c>
      <c r="J565" t="s">
        <v>214</v>
      </c>
      <c r="K565" t="s">
        <v>149</v>
      </c>
      <c r="M565" t="s">
        <v>76</v>
      </c>
      <c r="N565" t="s">
        <v>216</v>
      </c>
      <c r="O565" s="57">
        <v>46237.752569444441</v>
      </c>
      <c r="P565" s="57">
        <v>46238.812106481484</v>
      </c>
      <c r="Q565">
        <v>69356609</v>
      </c>
      <c r="S565">
        <v>172606792080</v>
      </c>
      <c r="T565" t="s">
        <v>1214</v>
      </c>
      <c r="U565" t="s">
        <v>1809</v>
      </c>
      <c r="V565" t="s">
        <v>2444</v>
      </c>
      <c r="Z565">
        <v>117.4524673</v>
      </c>
      <c r="AA565">
        <v>-8.5887779000000002</v>
      </c>
      <c r="AB565" t="s">
        <v>2445</v>
      </c>
      <c r="AC565" t="s">
        <v>290</v>
      </c>
      <c r="AL565" t="s">
        <v>218</v>
      </c>
      <c r="AM565" t="s">
        <v>2446</v>
      </c>
      <c r="AN565" t="s">
        <v>6</v>
      </c>
      <c r="AO565" s="57">
        <v>46089.757118055553</v>
      </c>
      <c r="AR565" t="s">
        <v>219</v>
      </c>
      <c r="AS565" t="s">
        <v>212</v>
      </c>
      <c r="AT565" t="s">
        <v>231</v>
      </c>
      <c r="AU565">
        <v>20260804</v>
      </c>
      <c r="AV565" t="s">
        <v>222</v>
      </c>
      <c r="AW565" t="s">
        <v>562</v>
      </c>
      <c r="AX565" t="s">
        <v>223</v>
      </c>
      <c r="BA565" s="57">
        <v>46237.291666666664</v>
      </c>
      <c r="BB565" t="s">
        <v>2446</v>
      </c>
      <c r="BC565">
        <v>2026</v>
      </c>
      <c r="BD565">
        <v>8</v>
      </c>
      <c r="BE565">
        <v>4</v>
      </c>
      <c r="BF565" s="6">
        <f t="shared" si="24"/>
        <v>46238</v>
      </c>
      <c r="BG565">
        <f t="shared" si="25"/>
        <v>0.70833333333575865</v>
      </c>
      <c r="BH565" t="str">
        <f t="shared" si="26"/>
        <v>COMPLY</v>
      </c>
      <c r="BI565" t="str">
        <f>VLOOKUP(H565,Sheet2!$A$1:$B$270,2,FALSE)</f>
        <v>SUMBAWA</v>
      </c>
    </row>
    <row r="566" spans="1:61">
      <c r="A566">
        <v>565</v>
      </c>
      <c r="B566">
        <v>1002518994</v>
      </c>
      <c r="C566">
        <v>3</v>
      </c>
      <c r="D566" t="s">
        <v>59</v>
      </c>
      <c r="E566">
        <v>4</v>
      </c>
      <c r="F566" t="s">
        <v>224</v>
      </c>
      <c r="G566" t="s">
        <v>581</v>
      </c>
      <c r="H566" t="s">
        <v>647</v>
      </c>
      <c r="I566" t="s">
        <v>213</v>
      </c>
      <c r="J566" t="s">
        <v>214</v>
      </c>
      <c r="K566" t="s">
        <v>149</v>
      </c>
      <c r="L566" t="s">
        <v>215</v>
      </c>
      <c r="M566" t="s">
        <v>76</v>
      </c>
      <c r="N566" t="s">
        <v>216</v>
      </c>
      <c r="O566" s="57">
        <v>46245.39162037037</v>
      </c>
      <c r="P566" s="57">
        <v>46246.467719907407</v>
      </c>
      <c r="Q566">
        <v>69362923</v>
      </c>
      <c r="S566">
        <v>143363112634</v>
      </c>
      <c r="T566" t="s">
        <v>7172</v>
      </c>
      <c r="U566" t="s">
        <v>7173</v>
      </c>
      <c r="V566" t="s">
        <v>7174</v>
      </c>
      <c r="Z566">
        <v>109.35531279999999</v>
      </c>
      <c r="AA566">
        <v>-7.3943047999999898</v>
      </c>
      <c r="AB566" t="s">
        <v>7175</v>
      </c>
      <c r="AC566" t="s">
        <v>237</v>
      </c>
      <c r="AL566" t="s">
        <v>218</v>
      </c>
      <c r="AM566" t="s">
        <v>7176</v>
      </c>
      <c r="AN566" t="s">
        <v>6</v>
      </c>
      <c r="AO566" s="57">
        <v>46334.402962962966</v>
      </c>
      <c r="AP566" s="57">
        <v>46247.458333333336</v>
      </c>
      <c r="AR566" t="s">
        <v>219</v>
      </c>
      <c r="AS566" t="s">
        <v>647</v>
      </c>
      <c r="AT566" t="s">
        <v>231</v>
      </c>
      <c r="AU566">
        <v>20260812</v>
      </c>
      <c r="AV566" t="s">
        <v>222</v>
      </c>
      <c r="AW566" t="s">
        <v>1021</v>
      </c>
      <c r="AX566" t="s">
        <v>223</v>
      </c>
      <c r="BA566" s="57">
        <v>46247.458333333336</v>
      </c>
      <c r="BB566" t="s">
        <v>7176</v>
      </c>
      <c r="BC566">
        <v>2026</v>
      </c>
      <c r="BD566">
        <v>8</v>
      </c>
      <c r="BE566">
        <v>12</v>
      </c>
      <c r="BF566" s="6">
        <f t="shared" si="24"/>
        <v>46246</v>
      </c>
      <c r="BG566">
        <f t="shared" si="25"/>
        <v>-1.4583333333357587</v>
      </c>
      <c r="BH566" t="str">
        <f t="shared" si="26"/>
        <v>COMPLY</v>
      </c>
      <c r="BI566" t="e">
        <f>VLOOKUP(H566,Sheet2!$A$1:$B$270,2,FALSE)</f>
        <v>#N/A</v>
      </c>
    </row>
    <row r="567" spans="1:61">
      <c r="A567">
        <v>566</v>
      </c>
      <c r="B567">
        <v>1002510406</v>
      </c>
      <c r="C567">
        <v>3</v>
      </c>
      <c r="D567" t="s">
        <v>34</v>
      </c>
      <c r="E567">
        <v>5</v>
      </c>
      <c r="F567" t="s">
        <v>573</v>
      </c>
      <c r="G567" t="s">
        <v>84</v>
      </c>
      <c r="H567" t="s">
        <v>253</v>
      </c>
      <c r="I567" t="s">
        <v>213</v>
      </c>
      <c r="J567" t="s">
        <v>214</v>
      </c>
      <c r="K567" t="s">
        <v>149</v>
      </c>
      <c r="L567" t="s">
        <v>215</v>
      </c>
      <c r="M567" t="s">
        <v>76</v>
      </c>
      <c r="N567" t="s">
        <v>216</v>
      </c>
      <c r="O567" s="57">
        <v>46239.526354166665</v>
      </c>
      <c r="P567" s="57">
        <v>46240.642280092594</v>
      </c>
      <c r="Q567">
        <v>69359104</v>
      </c>
      <c r="S567">
        <v>172425707865</v>
      </c>
      <c r="T567" t="s">
        <v>2452</v>
      </c>
      <c r="U567" t="s">
        <v>2453</v>
      </c>
      <c r="V567" t="s">
        <v>2454</v>
      </c>
      <c r="Z567">
        <v>114.7615686</v>
      </c>
      <c r="AA567">
        <v>-8.1823882999999995</v>
      </c>
      <c r="AB567" t="s">
        <v>2455</v>
      </c>
      <c r="AC567" t="s">
        <v>217</v>
      </c>
      <c r="AL567" t="s">
        <v>218</v>
      </c>
      <c r="AM567" t="s">
        <v>2456</v>
      </c>
      <c r="AN567" t="s">
        <v>6</v>
      </c>
      <c r="AO567" s="57">
        <v>46150.528032407405</v>
      </c>
      <c r="AP567" s="57">
        <v>46240.541666666664</v>
      </c>
      <c r="AR567" t="s">
        <v>219</v>
      </c>
      <c r="AS567" t="s">
        <v>253</v>
      </c>
      <c r="AT567" t="s">
        <v>231</v>
      </c>
      <c r="AU567">
        <v>20260806</v>
      </c>
      <c r="AV567" t="s">
        <v>222</v>
      </c>
      <c r="AW567" t="s">
        <v>1015</v>
      </c>
      <c r="AX567" t="s">
        <v>223</v>
      </c>
      <c r="BA567" s="57">
        <v>46240.541666666664</v>
      </c>
      <c r="BB567" t="s">
        <v>2456</v>
      </c>
      <c r="BC567">
        <v>2026</v>
      </c>
      <c r="BD567">
        <v>8</v>
      </c>
      <c r="BE567">
        <v>6</v>
      </c>
      <c r="BF567" s="6">
        <f t="shared" si="24"/>
        <v>46240</v>
      </c>
      <c r="BG567">
        <f t="shared" si="25"/>
        <v>-0.54166666666424135</v>
      </c>
      <c r="BH567" t="str">
        <f t="shared" si="26"/>
        <v>COMPLY</v>
      </c>
      <c r="BI567" t="str">
        <f>VLOOKUP(H567,Sheet2!$A$1:$B$270,2,FALSE)</f>
        <v>SINGARAJA</v>
      </c>
    </row>
    <row r="568" spans="1:61">
      <c r="A568">
        <v>567</v>
      </c>
      <c r="B568">
        <v>1002508370</v>
      </c>
      <c r="C568">
        <v>3</v>
      </c>
      <c r="D568" t="s">
        <v>49</v>
      </c>
      <c r="E568">
        <v>4</v>
      </c>
      <c r="F568" t="s">
        <v>252</v>
      </c>
      <c r="G568" t="s">
        <v>252</v>
      </c>
      <c r="H568" t="s">
        <v>1063</v>
      </c>
      <c r="I568" t="s">
        <v>213</v>
      </c>
      <c r="J568" t="s">
        <v>214</v>
      </c>
      <c r="K568" t="s">
        <v>149</v>
      </c>
      <c r="L568" t="s">
        <v>215</v>
      </c>
      <c r="M568" t="s">
        <v>575</v>
      </c>
      <c r="N568" t="s">
        <v>216</v>
      </c>
      <c r="O568" s="57">
        <v>46238.578425925924</v>
      </c>
      <c r="P568" s="57">
        <v>46240.535358796296</v>
      </c>
      <c r="Q568">
        <v>69358326</v>
      </c>
      <c r="S568">
        <v>146219104074</v>
      </c>
      <c r="T568" t="s">
        <v>2462</v>
      </c>
      <c r="U568" t="s">
        <v>2463</v>
      </c>
      <c r="V568" t="s">
        <v>2464</v>
      </c>
      <c r="Z568">
        <v>109.6390347</v>
      </c>
      <c r="AA568">
        <v>-7.2211794999999999</v>
      </c>
      <c r="AB568" t="s">
        <v>2465</v>
      </c>
      <c r="AC568" t="s">
        <v>237</v>
      </c>
      <c r="AL568" t="s">
        <v>218</v>
      </c>
      <c r="AM568" t="s">
        <v>2466</v>
      </c>
      <c r="AN568" t="s">
        <v>6</v>
      </c>
      <c r="AO568" s="57">
        <v>46120.579826388886</v>
      </c>
      <c r="AP568" s="57">
        <v>46239.541666666664</v>
      </c>
      <c r="AQ568" t="s">
        <v>903</v>
      </c>
      <c r="AR568" t="s">
        <v>14</v>
      </c>
      <c r="AS568" t="s">
        <v>1063</v>
      </c>
      <c r="AT568" t="s">
        <v>231</v>
      </c>
      <c r="AV568" t="s">
        <v>2467</v>
      </c>
      <c r="AW568" t="s">
        <v>1022</v>
      </c>
      <c r="AX568" t="s">
        <v>223</v>
      </c>
      <c r="BA568" s="57">
        <v>46239.541666666664</v>
      </c>
      <c r="BB568" t="s">
        <v>2466</v>
      </c>
      <c r="BF568" s="6" t="e">
        <f t="shared" si="24"/>
        <v>#NUM!</v>
      </c>
      <c r="BG568" t="e">
        <f t="shared" si="25"/>
        <v>#NUM!</v>
      </c>
      <c r="BH568" t="e">
        <f t="shared" si="26"/>
        <v>#NUM!</v>
      </c>
      <c r="BI568" t="e">
        <f>VLOOKUP(H568,Sheet2!$A$1:$B$270,2,FALSE)</f>
        <v>#N/A</v>
      </c>
    </row>
    <row r="569" spans="1:61">
      <c r="A569">
        <v>568</v>
      </c>
      <c r="B569">
        <v>1002510550</v>
      </c>
      <c r="C569">
        <v>3</v>
      </c>
      <c r="D569" t="s">
        <v>51</v>
      </c>
      <c r="E569">
        <v>4</v>
      </c>
      <c r="F569" t="s">
        <v>235</v>
      </c>
      <c r="G569" t="s">
        <v>584</v>
      </c>
      <c r="H569" t="s">
        <v>617</v>
      </c>
      <c r="I569" t="s">
        <v>213</v>
      </c>
      <c r="J569" t="s">
        <v>214</v>
      </c>
      <c r="K569" t="s">
        <v>149</v>
      </c>
      <c r="M569" t="s">
        <v>76</v>
      </c>
      <c r="N569" t="s">
        <v>216</v>
      </c>
      <c r="O569" s="57">
        <v>46239.562777777777</v>
      </c>
      <c r="P569" s="57">
        <v>46240.827974537038</v>
      </c>
      <c r="Q569">
        <v>69359192</v>
      </c>
      <c r="S569">
        <v>142505404112</v>
      </c>
      <c r="T569" t="s">
        <v>2457</v>
      </c>
      <c r="U569" t="s">
        <v>2458</v>
      </c>
      <c r="V569" t="s">
        <v>2459</v>
      </c>
      <c r="Z569">
        <v>110.8029356</v>
      </c>
      <c r="AA569">
        <v>-7.5875968</v>
      </c>
      <c r="AB569" t="s">
        <v>2460</v>
      </c>
      <c r="AC569" t="s">
        <v>290</v>
      </c>
      <c r="AL569" t="s">
        <v>218</v>
      </c>
      <c r="AM569" t="s">
        <v>2461</v>
      </c>
      <c r="AN569" t="s">
        <v>6</v>
      </c>
      <c r="AO569" s="57">
        <v>46150.56925925926</v>
      </c>
      <c r="AP569" s="57">
        <v>46240.625</v>
      </c>
      <c r="AR569" t="s">
        <v>219</v>
      </c>
      <c r="AS569" t="s">
        <v>617</v>
      </c>
      <c r="AT569" t="s">
        <v>231</v>
      </c>
      <c r="AU569">
        <v>20260806</v>
      </c>
      <c r="AV569" t="s">
        <v>222</v>
      </c>
      <c r="AW569" t="s">
        <v>561</v>
      </c>
      <c r="AX569" t="s">
        <v>223</v>
      </c>
      <c r="BA569" s="57">
        <v>46240.625</v>
      </c>
      <c r="BB569" t="s">
        <v>2461</v>
      </c>
      <c r="BC569">
        <v>2026</v>
      </c>
      <c r="BD569">
        <v>8</v>
      </c>
      <c r="BE569">
        <v>6</v>
      </c>
      <c r="BF569" s="6">
        <f t="shared" si="24"/>
        <v>46240</v>
      </c>
      <c r="BG569">
        <f t="shared" si="25"/>
        <v>-0.625</v>
      </c>
      <c r="BH569" t="str">
        <f t="shared" si="26"/>
        <v>COMPLY</v>
      </c>
      <c r="BI569" t="e">
        <f>VLOOKUP(H569,Sheet2!$A$1:$B$270,2,FALSE)</f>
        <v>#N/A</v>
      </c>
    </row>
    <row r="570" spans="1:61">
      <c r="A570">
        <v>569</v>
      </c>
      <c r="B570">
        <v>1002529721</v>
      </c>
      <c r="C570">
        <v>3</v>
      </c>
      <c r="D570" t="s">
        <v>55</v>
      </c>
      <c r="E570">
        <v>5</v>
      </c>
      <c r="F570" t="s">
        <v>265</v>
      </c>
      <c r="G570" t="s">
        <v>122</v>
      </c>
      <c r="H570" t="s">
        <v>484</v>
      </c>
      <c r="I570" t="s">
        <v>213</v>
      </c>
      <c r="J570" t="s">
        <v>214</v>
      </c>
      <c r="K570" t="s">
        <v>149</v>
      </c>
      <c r="M570" t="s">
        <v>236</v>
      </c>
      <c r="N570" t="s">
        <v>216</v>
      </c>
      <c r="O570" s="57">
        <v>46250.587627314817</v>
      </c>
      <c r="P570" s="57">
        <v>46251.60974537037</v>
      </c>
      <c r="Q570">
        <v>69367573</v>
      </c>
      <c r="S570">
        <v>152453209768</v>
      </c>
      <c r="T570" t="s">
        <v>10790</v>
      </c>
      <c r="U570" t="s">
        <v>10791</v>
      </c>
      <c r="Z570">
        <v>112.6315233</v>
      </c>
      <c r="AA570">
        <v>-5.7479184999999999</v>
      </c>
      <c r="AB570" t="s">
        <v>10792</v>
      </c>
      <c r="AC570" t="s">
        <v>230</v>
      </c>
      <c r="AO570" t="s">
        <v>10565</v>
      </c>
      <c r="AR570" t="s">
        <v>312</v>
      </c>
      <c r="AS570" t="s">
        <v>484</v>
      </c>
      <c r="AT570" t="s">
        <v>231</v>
      </c>
      <c r="AV570" t="s">
        <v>10793</v>
      </c>
      <c r="AW570" t="s">
        <v>561</v>
      </c>
      <c r="AX570" t="s">
        <v>223</v>
      </c>
      <c r="AZ570" t="s">
        <v>10793</v>
      </c>
      <c r="BF570" s="6" t="e">
        <f t="shared" si="24"/>
        <v>#NUM!</v>
      </c>
      <c r="BG570" t="e">
        <f t="shared" si="25"/>
        <v>#NUM!</v>
      </c>
      <c r="BH570" t="e">
        <f t="shared" si="26"/>
        <v>#NUM!</v>
      </c>
      <c r="BI570" t="str">
        <f>VLOOKUP(H570,Sheet2!$A$1:$B$270,2,FALSE)</f>
        <v>GRESIK</v>
      </c>
    </row>
    <row r="571" spans="1:61">
      <c r="A571">
        <v>570</v>
      </c>
      <c r="B571">
        <v>1002513416</v>
      </c>
      <c r="C571">
        <v>3</v>
      </c>
      <c r="D571" t="s">
        <v>42</v>
      </c>
      <c r="E571">
        <v>5</v>
      </c>
      <c r="F571" t="s">
        <v>102</v>
      </c>
      <c r="G571" t="s">
        <v>102</v>
      </c>
      <c r="H571" t="s">
        <v>505</v>
      </c>
      <c r="I571" t="s">
        <v>213</v>
      </c>
      <c r="J571" t="s">
        <v>214</v>
      </c>
      <c r="K571" t="s">
        <v>149</v>
      </c>
      <c r="L571" t="s">
        <v>215</v>
      </c>
      <c r="M571" t="s">
        <v>76</v>
      </c>
      <c r="N571" t="s">
        <v>216</v>
      </c>
      <c r="O571" s="57">
        <v>46240.753425925926</v>
      </c>
      <c r="P571" s="57">
        <v>46241.600624999999</v>
      </c>
      <c r="Q571">
        <v>69360326</v>
      </c>
      <c r="S571">
        <v>152544205231</v>
      </c>
      <c r="T571" t="s">
        <v>2468</v>
      </c>
      <c r="U571" t="s">
        <v>2469</v>
      </c>
      <c r="V571" t="s">
        <v>2470</v>
      </c>
      <c r="Z571">
        <v>113.3383288</v>
      </c>
      <c r="AA571">
        <v>-8.2561979999999995</v>
      </c>
      <c r="AB571" t="s">
        <v>2471</v>
      </c>
      <c r="AC571" t="s">
        <v>237</v>
      </c>
      <c r="AL571" t="s">
        <v>218</v>
      </c>
      <c r="AM571" t="s">
        <v>1271</v>
      </c>
      <c r="AN571" t="s">
        <v>6</v>
      </c>
      <c r="AO571" s="57">
        <v>46181.756782407407</v>
      </c>
      <c r="AP571" s="57">
        <v>46241.625</v>
      </c>
      <c r="AR571" t="s">
        <v>219</v>
      </c>
      <c r="AS571" t="s">
        <v>505</v>
      </c>
      <c r="AT571" t="s">
        <v>231</v>
      </c>
      <c r="AU571">
        <v>20260807</v>
      </c>
      <c r="AV571" t="s">
        <v>222</v>
      </c>
      <c r="AW571" t="s">
        <v>1023</v>
      </c>
      <c r="AX571" t="s">
        <v>223</v>
      </c>
      <c r="BA571" s="57">
        <v>46241.625</v>
      </c>
      <c r="BB571" t="s">
        <v>1271</v>
      </c>
      <c r="BC571">
        <v>2026</v>
      </c>
      <c r="BD571">
        <v>8</v>
      </c>
      <c r="BE571">
        <v>7</v>
      </c>
      <c r="BF571" s="6">
        <f t="shared" si="24"/>
        <v>46241</v>
      </c>
      <c r="BG571">
        <f t="shared" si="25"/>
        <v>-0.625</v>
      </c>
      <c r="BH571" t="str">
        <f t="shared" si="26"/>
        <v>COMPLY</v>
      </c>
      <c r="BI571" t="str">
        <f>VLOOKUP(H571,Sheet2!$A$1:$B$270,2,FALSE)</f>
        <v>JEMBER</v>
      </c>
    </row>
    <row r="572" spans="1:61">
      <c r="A572">
        <v>571</v>
      </c>
      <c r="B572">
        <v>1002506658</v>
      </c>
      <c r="C572">
        <v>3</v>
      </c>
      <c r="D572" t="s">
        <v>55</v>
      </c>
      <c r="E572">
        <v>5</v>
      </c>
      <c r="F572" t="s">
        <v>228</v>
      </c>
      <c r="G572" t="s">
        <v>121</v>
      </c>
      <c r="H572" t="s">
        <v>387</v>
      </c>
      <c r="I572" t="s">
        <v>213</v>
      </c>
      <c r="J572" t="s">
        <v>214</v>
      </c>
      <c r="K572" t="s">
        <v>149</v>
      </c>
      <c r="M572" t="s">
        <v>76</v>
      </c>
      <c r="N572" t="s">
        <v>216</v>
      </c>
      <c r="O572" s="57">
        <v>46237.885833333334</v>
      </c>
      <c r="P572" s="57">
        <v>46240.736701388887</v>
      </c>
      <c r="Q572">
        <v>69357867</v>
      </c>
      <c r="S572">
        <v>152435221684</v>
      </c>
      <c r="T572" t="s">
        <v>2472</v>
      </c>
      <c r="U572" t="s">
        <v>2473</v>
      </c>
      <c r="V572" t="s">
        <v>2474</v>
      </c>
      <c r="Z572">
        <v>112.74365570000001</v>
      </c>
      <c r="AA572">
        <v>-7.0345336999999999</v>
      </c>
      <c r="AB572" t="s">
        <v>2475</v>
      </c>
      <c r="AC572" t="s">
        <v>230</v>
      </c>
      <c r="AL572" t="s">
        <v>218</v>
      </c>
      <c r="AM572" t="s">
        <v>2476</v>
      </c>
      <c r="AN572" t="s">
        <v>6</v>
      </c>
      <c r="AO572" s="57">
        <v>46089.89261574074</v>
      </c>
      <c r="AP572" s="57">
        <v>46239.541666666664</v>
      </c>
      <c r="AR572" t="s">
        <v>219</v>
      </c>
      <c r="AS572" t="s">
        <v>387</v>
      </c>
      <c r="AT572" t="s">
        <v>231</v>
      </c>
      <c r="AU572">
        <v>20260806</v>
      </c>
      <c r="AV572" t="s">
        <v>222</v>
      </c>
      <c r="AW572" t="s">
        <v>562</v>
      </c>
      <c r="AX572" t="s">
        <v>223</v>
      </c>
      <c r="BA572" s="57">
        <v>46239.541666666664</v>
      </c>
      <c r="BB572" t="s">
        <v>2476</v>
      </c>
      <c r="BC572">
        <v>2026</v>
      </c>
      <c r="BD572">
        <v>8</v>
      </c>
      <c r="BE572">
        <v>6</v>
      </c>
      <c r="BF572" s="6">
        <f t="shared" si="24"/>
        <v>46240</v>
      </c>
      <c r="BG572">
        <f t="shared" si="25"/>
        <v>0.45833333333575865</v>
      </c>
      <c r="BH572" t="str">
        <f t="shared" si="26"/>
        <v>COMPLY</v>
      </c>
      <c r="BI572" t="str">
        <f>VLOOKUP(H572,Sheet2!$A$1:$B$270,2,FALSE)</f>
        <v>MADURA</v>
      </c>
    </row>
    <row r="573" spans="1:61">
      <c r="A573">
        <v>572</v>
      </c>
      <c r="B573">
        <v>1002515497</v>
      </c>
      <c r="C573">
        <v>3</v>
      </c>
      <c r="D573" t="s">
        <v>42</v>
      </c>
      <c r="E573">
        <v>5</v>
      </c>
      <c r="F573" t="s">
        <v>233</v>
      </c>
      <c r="G573" t="s">
        <v>105</v>
      </c>
      <c r="H573" t="s">
        <v>299</v>
      </c>
      <c r="I573" t="s">
        <v>213</v>
      </c>
      <c r="J573" t="s">
        <v>214</v>
      </c>
      <c r="K573" t="s">
        <v>149</v>
      </c>
      <c r="M573" t="s">
        <v>933</v>
      </c>
      <c r="N573" t="s">
        <v>216</v>
      </c>
      <c r="O573" s="57">
        <v>46241.801550925928</v>
      </c>
      <c r="P573" s="57">
        <v>46242.334305555552</v>
      </c>
      <c r="Q573">
        <v>69359412</v>
      </c>
      <c r="S573">
        <v>152313204575</v>
      </c>
      <c r="T573" t="s">
        <v>1104</v>
      </c>
      <c r="U573" t="s">
        <v>1080</v>
      </c>
      <c r="V573" t="s">
        <v>5115</v>
      </c>
      <c r="Z573">
        <v>112.40224432540801</v>
      </c>
      <c r="AA573">
        <v>-7.4252288884003903</v>
      </c>
      <c r="AB573" t="s">
        <v>2825</v>
      </c>
      <c r="AC573" t="s">
        <v>230</v>
      </c>
      <c r="AL573" t="s">
        <v>218</v>
      </c>
      <c r="AM573" t="s">
        <v>5116</v>
      </c>
      <c r="AN573" t="s">
        <v>6</v>
      </c>
      <c r="AO573" s="57">
        <v>46211.809363425928</v>
      </c>
      <c r="AQ573" t="s">
        <v>564</v>
      </c>
      <c r="AR573" t="s">
        <v>12</v>
      </c>
      <c r="AS573" t="s">
        <v>299</v>
      </c>
      <c r="AT573" t="s">
        <v>352</v>
      </c>
      <c r="AV573" t="s">
        <v>917</v>
      </c>
      <c r="AW573" t="s">
        <v>590</v>
      </c>
      <c r="AX573" t="s">
        <v>223</v>
      </c>
      <c r="BA573" s="57">
        <v>46241.291666666664</v>
      </c>
      <c r="BB573" t="s">
        <v>5116</v>
      </c>
      <c r="BF573" s="6" t="e">
        <f t="shared" si="24"/>
        <v>#NUM!</v>
      </c>
      <c r="BG573" t="e">
        <f t="shared" si="25"/>
        <v>#NUM!</v>
      </c>
      <c r="BH573" t="e">
        <f t="shared" si="26"/>
        <v>#NUM!</v>
      </c>
      <c r="BI573" t="str">
        <f>VLOOKUP(H573,Sheet2!$A$1:$B$270,2,FALSE)</f>
        <v>MOJOKERTO</v>
      </c>
    </row>
    <row r="574" spans="1:61">
      <c r="A574">
        <v>573</v>
      </c>
      <c r="B574">
        <v>1002519501</v>
      </c>
      <c r="C574">
        <v>3</v>
      </c>
      <c r="D574" t="s">
        <v>49</v>
      </c>
      <c r="E574">
        <v>4</v>
      </c>
      <c r="F574" t="s">
        <v>252</v>
      </c>
      <c r="G574" t="s">
        <v>553</v>
      </c>
      <c r="H574" t="s">
        <v>559</v>
      </c>
      <c r="I574" t="s">
        <v>213</v>
      </c>
      <c r="J574" t="s">
        <v>214</v>
      </c>
      <c r="K574" t="s">
        <v>149</v>
      </c>
      <c r="L574" t="s">
        <v>215</v>
      </c>
      <c r="M574" t="s">
        <v>76</v>
      </c>
      <c r="N574" t="s">
        <v>216</v>
      </c>
      <c r="O574" s="57">
        <v>46245.472881944443</v>
      </c>
      <c r="P574" s="57">
        <v>46246.616828703707</v>
      </c>
      <c r="Q574">
        <v>69363150</v>
      </c>
      <c r="S574">
        <v>146281108013</v>
      </c>
      <c r="T574" t="s">
        <v>7177</v>
      </c>
      <c r="U574" t="s">
        <v>7178</v>
      </c>
      <c r="V574" t="s">
        <v>7179</v>
      </c>
      <c r="Z574">
        <v>108.997394</v>
      </c>
      <c r="AA574">
        <v>-7.22478</v>
      </c>
      <c r="AB574" t="s">
        <v>7180</v>
      </c>
      <c r="AC574" t="s">
        <v>237</v>
      </c>
      <c r="AL574" t="s">
        <v>218</v>
      </c>
      <c r="AM574" t="s">
        <v>6366</v>
      </c>
      <c r="AN574" t="s">
        <v>6</v>
      </c>
      <c r="AO574" s="57">
        <v>46334.486145833333</v>
      </c>
      <c r="AP574" s="57">
        <v>46246.333333333336</v>
      </c>
      <c r="AR574" t="s">
        <v>219</v>
      </c>
      <c r="AS574" t="s">
        <v>559</v>
      </c>
      <c r="AT574" t="s">
        <v>231</v>
      </c>
      <c r="AU574">
        <v>20260812</v>
      </c>
      <c r="AV574" t="s">
        <v>222</v>
      </c>
      <c r="AW574" t="s">
        <v>1010</v>
      </c>
      <c r="AX574" t="s">
        <v>223</v>
      </c>
      <c r="BA574" s="57">
        <v>46246.333333333336</v>
      </c>
      <c r="BB574" t="s">
        <v>6366</v>
      </c>
      <c r="BC574">
        <v>2026</v>
      </c>
      <c r="BD574">
        <v>8</v>
      </c>
      <c r="BE574">
        <v>12</v>
      </c>
      <c r="BF574" s="6">
        <f t="shared" si="24"/>
        <v>46246</v>
      </c>
      <c r="BG574">
        <f t="shared" si="25"/>
        <v>-0.33333333333575865</v>
      </c>
      <c r="BH574" t="str">
        <f t="shared" si="26"/>
        <v>COMPLY</v>
      </c>
      <c r="BI574" t="e">
        <f>VLOOKUP(H574,Sheet2!$A$1:$B$270,2,FALSE)</f>
        <v>#N/A</v>
      </c>
    </row>
    <row r="575" spans="1:61">
      <c r="A575">
        <v>574</v>
      </c>
      <c r="B575">
        <v>1002527750</v>
      </c>
      <c r="C575">
        <v>3</v>
      </c>
      <c r="D575" t="s">
        <v>55</v>
      </c>
      <c r="E575">
        <v>5</v>
      </c>
      <c r="F575" t="s">
        <v>228</v>
      </c>
      <c r="G575" t="s">
        <v>121</v>
      </c>
      <c r="H575" t="s">
        <v>447</v>
      </c>
      <c r="I575" t="s">
        <v>213</v>
      </c>
      <c r="J575" t="s">
        <v>214</v>
      </c>
      <c r="K575" t="s">
        <v>149</v>
      </c>
      <c r="M575" t="s">
        <v>76</v>
      </c>
      <c r="N575" t="s">
        <v>216</v>
      </c>
      <c r="O575" s="57">
        <v>46249.382187499999</v>
      </c>
      <c r="P575" s="57">
        <v>46249.567627314813</v>
      </c>
      <c r="Q575">
        <v>69364878</v>
      </c>
      <c r="S575">
        <v>152438209032</v>
      </c>
      <c r="T575" t="s">
        <v>9445</v>
      </c>
      <c r="U575" t="s">
        <v>10794</v>
      </c>
      <c r="V575" t="s">
        <v>10795</v>
      </c>
      <c r="Z575">
        <v>113.37155</v>
      </c>
      <c r="AA575">
        <v>-7.1305319999999996</v>
      </c>
      <c r="AB575" t="s">
        <v>9447</v>
      </c>
      <c r="AC575" t="s">
        <v>230</v>
      </c>
      <c r="AL575" t="s">
        <v>218</v>
      </c>
      <c r="AM575" t="s">
        <v>10796</v>
      </c>
      <c r="AN575" t="s">
        <v>6</v>
      </c>
      <c r="AO575" t="s">
        <v>9949</v>
      </c>
      <c r="AR575" t="s">
        <v>219</v>
      </c>
      <c r="AS575" t="s">
        <v>447</v>
      </c>
      <c r="AT575" t="s">
        <v>231</v>
      </c>
      <c r="AU575">
        <v>20260815</v>
      </c>
      <c r="AV575" t="s">
        <v>222</v>
      </c>
      <c r="AW575" t="s">
        <v>560</v>
      </c>
      <c r="AX575" t="s">
        <v>223</v>
      </c>
      <c r="BA575" s="57">
        <v>46249.291666666664</v>
      </c>
      <c r="BB575" t="s">
        <v>10796</v>
      </c>
      <c r="BC575">
        <v>2026</v>
      </c>
      <c r="BD575">
        <v>8</v>
      </c>
      <c r="BE575">
        <v>15</v>
      </c>
      <c r="BF575" s="6">
        <f t="shared" si="24"/>
        <v>46249</v>
      </c>
      <c r="BG575">
        <f t="shared" si="25"/>
        <v>-0.29166666666424135</v>
      </c>
      <c r="BH575" t="str">
        <f t="shared" si="26"/>
        <v>COMPLY</v>
      </c>
      <c r="BI575" t="str">
        <f>VLOOKUP(H575,Sheet2!$A$1:$B$270,2,FALSE)</f>
        <v>MADURA</v>
      </c>
    </row>
    <row r="576" spans="1:61">
      <c r="A576">
        <v>575</v>
      </c>
      <c r="B576">
        <v>1002511444</v>
      </c>
      <c r="C576">
        <v>3</v>
      </c>
      <c r="D576" t="s">
        <v>55</v>
      </c>
      <c r="E576">
        <v>5</v>
      </c>
      <c r="F576" t="s">
        <v>228</v>
      </c>
      <c r="G576" t="s">
        <v>127</v>
      </c>
      <c r="H576" t="s">
        <v>229</v>
      </c>
      <c r="I576" t="s">
        <v>213</v>
      </c>
      <c r="J576" t="s">
        <v>214</v>
      </c>
      <c r="K576" t="s">
        <v>149</v>
      </c>
      <c r="M576" t="s">
        <v>236</v>
      </c>
      <c r="N576" t="s">
        <v>216</v>
      </c>
      <c r="O576" s="57">
        <v>46240.35365740741</v>
      </c>
      <c r="P576" s="57">
        <v>46240.826481481483</v>
      </c>
      <c r="Q576">
        <v>69359542</v>
      </c>
      <c r="S576">
        <v>152426928006</v>
      </c>
      <c r="T576" t="s">
        <v>2477</v>
      </c>
      <c r="U576" t="s">
        <v>2478</v>
      </c>
      <c r="Z576">
        <v>113.54713940000001</v>
      </c>
      <c r="AA576">
        <v>-7.0915764000000001</v>
      </c>
      <c r="AB576" t="s">
        <v>2479</v>
      </c>
      <c r="AC576" t="s">
        <v>230</v>
      </c>
      <c r="AO576" s="57">
        <v>46181.361018518517</v>
      </c>
      <c r="AR576" t="s">
        <v>312</v>
      </c>
      <c r="AS576" t="s">
        <v>229</v>
      </c>
      <c r="AT576" t="s">
        <v>221</v>
      </c>
      <c r="AV576" t="s">
        <v>1089</v>
      </c>
      <c r="AW576" t="s">
        <v>562</v>
      </c>
      <c r="AX576" t="s">
        <v>223</v>
      </c>
      <c r="BF576" s="6" t="e">
        <f t="shared" si="24"/>
        <v>#NUM!</v>
      </c>
      <c r="BG576" t="e">
        <f t="shared" si="25"/>
        <v>#NUM!</v>
      </c>
      <c r="BH576" t="e">
        <f t="shared" si="26"/>
        <v>#NUM!</v>
      </c>
      <c r="BI576" t="str">
        <f>VLOOKUP(H576,Sheet2!$A$1:$B$270,2,FALSE)</f>
        <v>MADURA</v>
      </c>
    </row>
    <row r="577" spans="1:61">
      <c r="A577">
        <v>576</v>
      </c>
      <c r="B577">
        <v>1002525174</v>
      </c>
      <c r="C577">
        <v>3</v>
      </c>
      <c r="D577" t="s">
        <v>45</v>
      </c>
      <c r="E577">
        <v>5</v>
      </c>
      <c r="F577" t="s">
        <v>211</v>
      </c>
      <c r="G577" t="s">
        <v>116</v>
      </c>
      <c r="H577" t="s">
        <v>272</v>
      </c>
      <c r="I577" t="s">
        <v>213</v>
      </c>
      <c r="J577" t="s">
        <v>214</v>
      </c>
      <c r="K577" t="s">
        <v>149</v>
      </c>
      <c r="L577" t="s">
        <v>215</v>
      </c>
      <c r="M577" t="s">
        <v>575</v>
      </c>
      <c r="N577" t="s">
        <v>216</v>
      </c>
      <c r="O577" s="57">
        <v>46247.753437500003</v>
      </c>
      <c r="P577" s="57">
        <v>46249.711423611108</v>
      </c>
      <c r="Q577">
        <v>69365514</v>
      </c>
      <c r="S577">
        <v>172604213978</v>
      </c>
      <c r="T577" t="s">
        <v>9005</v>
      </c>
      <c r="U577" t="s">
        <v>9006</v>
      </c>
      <c r="V577" t="s">
        <v>9007</v>
      </c>
      <c r="Z577">
        <v>116.285367049276</v>
      </c>
      <c r="AA577">
        <v>-8.2673829574108098</v>
      </c>
      <c r="AB577" t="s">
        <v>9008</v>
      </c>
      <c r="AC577" t="s">
        <v>217</v>
      </c>
      <c r="AL577" t="s">
        <v>218</v>
      </c>
      <c r="AM577" t="s">
        <v>9009</v>
      </c>
      <c r="AN577" t="s">
        <v>6</v>
      </c>
      <c r="AO577" t="s">
        <v>9010</v>
      </c>
      <c r="AP577" s="57">
        <v>46249.541666666664</v>
      </c>
      <c r="AR577" t="s">
        <v>14</v>
      </c>
      <c r="AS577" t="s">
        <v>272</v>
      </c>
      <c r="AT577" t="s">
        <v>231</v>
      </c>
      <c r="AV577" t="s">
        <v>10797</v>
      </c>
      <c r="AW577" t="s">
        <v>1018</v>
      </c>
      <c r="AX577" t="s">
        <v>223</v>
      </c>
      <c r="BA577" s="57">
        <v>46249.541666666664</v>
      </c>
      <c r="BB577" t="s">
        <v>9009</v>
      </c>
      <c r="BF577" s="6" t="e">
        <f t="shared" si="24"/>
        <v>#NUM!</v>
      </c>
      <c r="BG577" t="e">
        <f t="shared" si="25"/>
        <v>#NUM!</v>
      </c>
      <c r="BH577" t="e">
        <f t="shared" si="26"/>
        <v>#NUM!</v>
      </c>
      <c r="BI577" t="str">
        <f>VLOOKUP(H577,Sheet2!$A$1:$B$270,2,FALSE)</f>
        <v>SELONG</v>
      </c>
    </row>
    <row r="578" spans="1:61">
      <c r="A578">
        <v>577</v>
      </c>
      <c r="B578">
        <v>1002518822</v>
      </c>
      <c r="C578">
        <v>3</v>
      </c>
      <c r="D578" t="s">
        <v>49</v>
      </c>
      <c r="E578">
        <v>4</v>
      </c>
      <c r="F578" t="s">
        <v>246</v>
      </c>
      <c r="G578" t="s">
        <v>247</v>
      </c>
      <c r="H578" t="s">
        <v>624</v>
      </c>
      <c r="I578" t="s">
        <v>213</v>
      </c>
      <c r="J578" t="s">
        <v>214</v>
      </c>
      <c r="K578" t="s">
        <v>149</v>
      </c>
      <c r="L578" t="s">
        <v>215</v>
      </c>
      <c r="M578" t="s">
        <v>76</v>
      </c>
      <c r="N578" t="s">
        <v>216</v>
      </c>
      <c r="O578" s="57">
        <v>46245.34579861111</v>
      </c>
      <c r="P578" s="57">
        <v>46245.569386574076</v>
      </c>
      <c r="Q578">
        <v>69362851</v>
      </c>
      <c r="S578">
        <v>143424113551</v>
      </c>
      <c r="T578" t="s">
        <v>7181</v>
      </c>
      <c r="U578" t="s">
        <v>7182</v>
      </c>
      <c r="V578" t="s">
        <v>7183</v>
      </c>
      <c r="Z578">
        <v>110.49829188734201</v>
      </c>
      <c r="AA578">
        <v>-6.9695528819055301</v>
      </c>
      <c r="AB578" t="s">
        <v>7184</v>
      </c>
      <c r="AC578" t="s">
        <v>217</v>
      </c>
      <c r="AL578" t="s">
        <v>218</v>
      </c>
      <c r="AM578" t="s">
        <v>7107</v>
      </c>
      <c r="AN578" t="s">
        <v>6</v>
      </c>
      <c r="AO578" s="57">
        <v>46334.361238425925</v>
      </c>
      <c r="AP578" s="57">
        <v>46246.333333333336</v>
      </c>
      <c r="AR578" t="s">
        <v>219</v>
      </c>
      <c r="AS578" t="s">
        <v>624</v>
      </c>
      <c r="AT578" t="s">
        <v>231</v>
      </c>
      <c r="AU578">
        <v>20260811</v>
      </c>
      <c r="AV578" t="s">
        <v>222</v>
      </c>
      <c r="AW578" t="s">
        <v>1012</v>
      </c>
      <c r="AX578" t="s">
        <v>223</v>
      </c>
      <c r="BA578" s="57">
        <v>46246.333333333336</v>
      </c>
      <c r="BB578" t="s">
        <v>7107</v>
      </c>
      <c r="BC578">
        <v>2026</v>
      </c>
      <c r="BD578">
        <v>8</v>
      </c>
      <c r="BE578">
        <v>11</v>
      </c>
      <c r="BF578" s="6">
        <f t="shared" si="24"/>
        <v>46245</v>
      </c>
      <c r="BG578">
        <f t="shared" si="25"/>
        <v>-1.3333333333357587</v>
      </c>
      <c r="BH578" t="str">
        <f t="shared" si="26"/>
        <v>COMPLY</v>
      </c>
      <c r="BI578" t="e">
        <f>VLOOKUP(H578,Sheet2!$A$1:$B$270,2,FALSE)</f>
        <v>#N/A</v>
      </c>
    </row>
    <row r="579" spans="1:61">
      <c r="A579">
        <v>578</v>
      </c>
      <c r="B579">
        <v>1002510414</v>
      </c>
      <c r="C579">
        <v>3</v>
      </c>
      <c r="D579" t="s">
        <v>55</v>
      </c>
      <c r="E579">
        <v>5</v>
      </c>
      <c r="F579" t="s">
        <v>228</v>
      </c>
      <c r="G579" t="s">
        <v>127</v>
      </c>
      <c r="H579" t="s">
        <v>229</v>
      </c>
      <c r="I579" t="s">
        <v>213</v>
      </c>
      <c r="J579" t="s">
        <v>214</v>
      </c>
      <c r="K579" t="s">
        <v>149</v>
      </c>
      <c r="L579" t="s">
        <v>215</v>
      </c>
      <c r="M579" t="s">
        <v>76</v>
      </c>
      <c r="N579" t="s">
        <v>216</v>
      </c>
      <c r="O579" s="57">
        <v>46239.53052083333</v>
      </c>
      <c r="P579" s="57">
        <v>46240.714548611111</v>
      </c>
      <c r="Q579">
        <v>69359084</v>
      </c>
      <c r="S579">
        <v>152426927995</v>
      </c>
      <c r="T579" t="s">
        <v>2480</v>
      </c>
      <c r="U579" t="s">
        <v>2481</v>
      </c>
      <c r="V579" t="s">
        <v>2482</v>
      </c>
      <c r="Z579">
        <v>113.53012</v>
      </c>
      <c r="AA579">
        <v>-7.19580999999999</v>
      </c>
      <c r="AB579" t="s">
        <v>2483</v>
      </c>
      <c r="AC579" t="s">
        <v>217</v>
      </c>
      <c r="AL579" t="s">
        <v>218</v>
      </c>
      <c r="AM579" t="s">
        <v>2156</v>
      </c>
      <c r="AN579" t="s">
        <v>6</v>
      </c>
      <c r="AO579" s="57">
        <v>46150.538576388892</v>
      </c>
      <c r="AP579" s="57">
        <v>46240.541666666664</v>
      </c>
      <c r="AR579" t="s">
        <v>219</v>
      </c>
      <c r="AS579" t="s">
        <v>229</v>
      </c>
      <c r="AT579" t="s">
        <v>231</v>
      </c>
      <c r="AU579">
        <v>20260806</v>
      </c>
      <c r="AV579" t="s">
        <v>222</v>
      </c>
      <c r="AW579" t="s">
        <v>1023</v>
      </c>
      <c r="AX579" t="s">
        <v>223</v>
      </c>
      <c r="BA579" s="57">
        <v>46240.541666666664</v>
      </c>
      <c r="BB579" t="s">
        <v>2156</v>
      </c>
      <c r="BC579">
        <v>2026</v>
      </c>
      <c r="BD579">
        <v>8</v>
      </c>
      <c r="BE579">
        <v>6</v>
      </c>
      <c r="BF579" s="6">
        <f t="shared" ref="BF579:BF642" si="27">DATE(BC579,BD579,BE579)</f>
        <v>46240</v>
      </c>
      <c r="BG579">
        <f t="shared" ref="BG579:BG642" si="28">BF579-BA579</f>
        <v>-0.54166666666424135</v>
      </c>
      <c r="BH579" t="str">
        <f t="shared" ref="BH579:BH642" si="29">IF(BG579=1,"COMPLY",IF(BG579&lt;1,"COMPLY","NOT COMPLY"))</f>
        <v>COMPLY</v>
      </c>
      <c r="BI579" t="str">
        <f>VLOOKUP(H579,Sheet2!$A$1:$B$270,2,FALSE)</f>
        <v>MADURA</v>
      </c>
    </row>
    <row r="580" spans="1:61">
      <c r="A580">
        <v>579</v>
      </c>
      <c r="B580">
        <v>1002519269</v>
      </c>
      <c r="C580">
        <v>3</v>
      </c>
      <c r="D580" t="s">
        <v>59</v>
      </c>
      <c r="E580">
        <v>4</v>
      </c>
      <c r="F580" t="s">
        <v>567</v>
      </c>
      <c r="G580" t="s">
        <v>906</v>
      </c>
      <c r="H580" t="s">
        <v>7185</v>
      </c>
      <c r="I580" t="s">
        <v>213</v>
      </c>
      <c r="J580" t="s">
        <v>214</v>
      </c>
      <c r="K580" t="s">
        <v>149</v>
      </c>
      <c r="M580" t="s">
        <v>76</v>
      </c>
      <c r="N580" t="s">
        <v>216</v>
      </c>
      <c r="O580" s="57">
        <v>46245.437071759261</v>
      </c>
      <c r="P580" s="57">
        <v>46247.448611111111</v>
      </c>
      <c r="Q580">
        <v>69363032</v>
      </c>
      <c r="S580">
        <v>146145120867</v>
      </c>
      <c r="T580" t="s">
        <v>7186</v>
      </c>
      <c r="U580" t="s">
        <v>7187</v>
      </c>
      <c r="V580" t="s">
        <v>7188</v>
      </c>
      <c r="Z580">
        <v>110.48525359999999</v>
      </c>
      <c r="AA580">
        <v>-7.7694368000000003</v>
      </c>
      <c r="AB580" t="s">
        <v>7189</v>
      </c>
      <c r="AC580" t="s">
        <v>290</v>
      </c>
      <c r="AL580" t="s">
        <v>218</v>
      </c>
      <c r="AM580" t="s">
        <v>7190</v>
      </c>
      <c r="AN580" t="s">
        <v>6</v>
      </c>
      <c r="AO580" s="57">
        <v>46334.444328703707</v>
      </c>
      <c r="AP580" s="57">
        <v>46246.625</v>
      </c>
      <c r="AR580" t="s">
        <v>219</v>
      </c>
      <c r="AS580" t="s">
        <v>7185</v>
      </c>
      <c r="AT580" t="s">
        <v>231</v>
      </c>
      <c r="AU580">
        <v>20260813</v>
      </c>
      <c r="AV580" t="s">
        <v>222</v>
      </c>
      <c r="AW580" t="s">
        <v>561</v>
      </c>
      <c r="AX580" t="s">
        <v>223</v>
      </c>
      <c r="BA580" s="57">
        <v>46246.625</v>
      </c>
      <c r="BB580" t="s">
        <v>7190</v>
      </c>
      <c r="BC580">
        <v>2026</v>
      </c>
      <c r="BD580">
        <v>8</v>
      </c>
      <c r="BE580">
        <v>13</v>
      </c>
      <c r="BF580" s="6">
        <f t="shared" si="27"/>
        <v>46247</v>
      </c>
      <c r="BG580">
        <f t="shared" si="28"/>
        <v>0.375</v>
      </c>
      <c r="BH580" t="str">
        <f t="shared" si="29"/>
        <v>COMPLY</v>
      </c>
      <c r="BI580" t="e">
        <f>VLOOKUP(H580,Sheet2!$A$1:$B$270,2,FALSE)</f>
        <v>#N/A</v>
      </c>
    </row>
    <row r="581" spans="1:61">
      <c r="A581">
        <v>580</v>
      </c>
      <c r="B581">
        <v>1002527073</v>
      </c>
      <c r="C581">
        <v>3</v>
      </c>
      <c r="D581" t="s">
        <v>59</v>
      </c>
      <c r="E581">
        <v>4</v>
      </c>
      <c r="F581" t="s">
        <v>567</v>
      </c>
      <c r="G581" t="s">
        <v>609</v>
      </c>
      <c r="H581" t="s">
        <v>936</v>
      </c>
      <c r="I581" t="s">
        <v>213</v>
      </c>
      <c r="J581" t="s">
        <v>214</v>
      </c>
      <c r="K581" t="s">
        <v>149</v>
      </c>
      <c r="M581" t="s">
        <v>76</v>
      </c>
      <c r="N581" t="s">
        <v>216</v>
      </c>
      <c r="O581" s="57">
        <v>46248.670902777776</v>
      </c>
      <c r="P581" s="57">
        <v>46248.756631944445</v>
      </c>
      <c r="Q581">
        <v>69364503</v>
      </c>
      <c r="S581">
        <v>146113147006</v>
      </c>
      <c r="T581" t="s">
        <v>8573</v>
      </c>
      <c r="U581" t="s">
        <v>10798</v>
      </c>
      <c r="V581" t="s">
        <v>10799</v>
      </c>
      <c r="Z581">
        <v>110.3466</v>
      </c>
      <c r="AA581">
        <v>-7.7797999999999998</v>
      </c>
      <c r="AB581" t="s">
        <v>8576</v>
      </c>
      <c r="AC581" t="s">
        <v>290</v>
      </c>
      <c r="AL581" t="s">
        <v>218</v>
      </c>
      <c r="AM581" t="s">
        <v>10800</v>
      </c>
      <c r="AN581" t="s">
        <v>6</v>
      </c>
      <c r="AO581" t="s">
        <v>9938</v>
      </c>
      <c r="AR581" t="s">
        <v>219</v>
      </c>
      <c r="AS581" t="s">
        <v>936</v>
      </c>
      <c r="AT581" t="s">
        <v>231</v>
      </c>
      <c r="AU581">
        <v>20260814</v>
      </c>
      <c r="AV581" t="s">
        <v>222</v>
      </c>
      <c r="AW581" t="s">
        <v>568</v>
      </c>
      <c r="AX581" t="s">
        <v>223</v>
      </c>
      <c r="BA581" s="57">
        <v>46248.291666666664</v>
      </c>
      <c r="BB581" t="s">
        <v>10800</v>
      </c>
      <c r="BC581">
        <v>2026</v>
      </c>
      <c r="BD581">
        <v>8</v>
      </c>
      <c r="BE581">
        <v>14</v>
      </c>
      <c r="BF581" s="6">
        <f t="shared" si="27"/>
        <v>46248</v>
      </c>
      <c r="BG581">
        <f t="shared" si="28"/>
        <v>-0.29166666666424135</v>
      </c>
      <c r="BH581" t="str">
        <f t="shared" si="29"/>
        <v>COMPLY</v>
      </c>
      <c r="BI581" t="e">
        <f>VLOOKUP(H581,Sheet2!$A$1:$B$270,2,FALSE)</f>
        <v>#N/A</v>
      </c>
    </row>
    <row r="582" spans="1:61">
      <c r="A582">
        <v>581</v>
      </c>
      <c r="B582">
        <v>1002506438</v>
      </c>
      <c r="C582">
        <v>3</v>
      </c>
      <c r="D582" t="s">
        <v>38</v>
      </c>
      <c r="E582">
        <v>5</v>
      </c>
      <c r="F582" t="s">
        <v>90</v>
      </c>
      <c r="G582" t="s">
        <v>93</v>
      </c>
      <c r="H582" t="s">
        <v>391</v>
      </c>
      <c r="I582" t="s">
        <v>213</v>
      </c>
      <c r="J582" t="s">
        <v>214</v>
      </c>
      <c r="K582" t="s">
        <v>149</v>
      </c>
      <c r="M582" t="s">
        <v>76</v>
      </c>
      <c r="N582" t="s">
        <v>216</v>
      </c>
      <c r="O582" s="57">
        <v>46237.660069444442</v>
      </c>
      <c r="P582" s="57">
        <v>46238.769432870373</v>
      </c>
      <c r="Q582">
        <v>69345409</v>
      </c>
      <c r="S582">
        <v>152615203023</v>
      </c>
      <c r="T582" t="s">
        <v>1072</v>
      </c>
      <c r="U582" t="s">
        <v>1133</v>
      </c>
      <c r="V582" t="s">
        <v>2484</v>
      </c>
      <c r="Z582">
        <v>112.110415</v>
      </c>
      <c r="AA582">
        <v>-7.5831299999999997</v>
      </c>
      <c r="AB582" t="s">
        <v>1073</v>
      </c>
      <c r="AC582" t="s">
        <v>217</v>
      </c>
      <c r="AL582" t="s">
        <v>218</v>
      </c>
      <c r="AM582" t="s">
        <v>1148</v>
      </c>
      <c r="AN582" t="s">
        <v>6</v>
      </c>
      <c r="AO582" s="57">
        <v>46089.674050925925</v>
      </c>
      <c r="AR582" t="s">
        <v>219</v>
      </c>
      <c r="AS582" t="s">
        <v>391</v>
      </c>
      <c r="AT582" t="s">
        <v>231</v>
      </c>
      <c r="AU582">
        <v>20260804</v>
      </c>
      <c r="AV582" t="s">
        <v>222</v>
      </c>
      <c r="AW582" t="s">
        <v>561</v>
      </c>
      <c r="AX582" t="s">
        <v>223</v>
      </c>
      <c r="BA582" s="57">
        <v>46237.291666666664</v>
      </c>
      <c r="BB582" t="s">
        <v>1148</v>
      </c>
      <c r="BC582">
        <v>2026</v>
      </c>
      <c r="BD582">
        <v>8</v>
      </c>
      <c r="BE582">
        <v>4</v>
      </c>
      <c r="BF582" s="6">
        <f t="shared" si="27"/>
        <v>46238</v>
      </c>
      <c r="BG582">
        <f t="shared" si="28"/>
        <v>0.70833333333575865</v>
      </c>
      <c r="BH582" t="str">
        <f t="shared" si="29"/>
        <v>COMPLY</v>
      </c>
      <c r="BI582" t="str">
        <f>VLOOKUP(H582,Sheet2!$A$1:$B$270,2,FALSE)</f>
        <v>NGANJUK</v>
      </c>
    </row>
    <row r="583" spans="1:61">
      <c r="A583">
        <v>582</v>
      </c>
      <c r="B583">
        <v>1002519803</v>
      </c>
      <c r="C583">
        <v>3</v>
      </c>
      <c r="D583" t="s">
        <v>49</v>
      </c>
      <c r="E583">
        <v>4</v>
      </c>
      <c r="F583" t="s">
        <v>252</v>
      </c>
      <c r="G583" t="s">
        <v>553</v>
      </c>
      <c r="H583" t="s">
        <v>559</v>
      </c>
      <c r="I583" t="s">
        <v>213</v>
      </c>
      <c r="J583" t="s">
        <v>214</v>
      </c>
      <c r="K583" t="s">
        <v>149</v>
      </c>
      <c r="L583" t="s">
        <v>215</v>
      </c>
      <c r="M583" t="s">
        <v>76</v>
      </c>
      <c r="N583" t="s">
        <v>216</v>
      </c>
      <c r="O583" s="57">
        <v>46245.547175925924</v>
      </c>
      <c r="P583" s="57">
        <v>46246.679837962962</v>
      </c>
      <c r="Q583">
        <v>69363263</v>
      </c>
      <c r="S583">
        <v>146281108014</v>
      </c>
      <c r="T583" t="s">
        <v>7191</v>
      </c>
      <c r="U583" t="s">
        <v>7192</v>
      </c>
      <c r="V583" t="s">
        <v>7193</v>
      </c>
      <c r="Z583">
        <v>108.9956207</v>
      </c>
      <c r="AA583">
        <v>-7.2115339000000001</v>
      </c>
      <c r="AB583" t="s">
        <v>7194</v>
      </c>
      <c r="AC583" t="s">
        <v>237</v>
      </c>
      <c r="AL583" t="s">
        <v>218</v>
      </c>
      <c r="AM583" t="s">
        <v>7195</v>
      </c>
      <c r="AN583" t="s">
        <v>6</v>
      </c>
      <c r="AO583" s="57">
        <v>46334.548819444448</v>
      </c>
      <c r="AP583" s="57">
        <v>46247.333333333336</v>
      </c>
      <c r="AR583" t="s">
        <v>219</v>
      </c>
      <c r="AS583" t="s">
        <v>559</v>
      </c>
      <c r="AT583" t="s">
        <v>231</v>
      </c>
      <c r="AU583">
        <v>20260812</v>
      </c>
      <c r="AV583" t="s">
        <v>222</v>
      </c>
      <c r="AW583" t="s">
        <v>1014</v>
      </c>
      <c r="AX583" t="s">
        <v>223</v>
      </c>
      <c r="BA583" s="57">
        <v>46247.333333333336</v>
      </c>
      <c r="BB583" t="s">
        <v>7195</v>
      </c>
      <c r="BC583">
        <v>2026</v>
      </c>
      <c r="BD583">
        <v>8</v>
      </c>
      <c r="BE583">
        <v>12</v>
      </c>
      <c r="BF583" s="6">
        <f t="shared" si="27"/>
        <v>46246</v>
      </c>
      <c r="BG583">
        <f t="shared" si="28"/>
        <v>-1.3333333333357587</v>
      </c>
      <c r="BH583" t="str">
        <f t="shared" si="29"/>
        <v>COMPLY</v>
      </c>
      <c r="BI583" t="e">
        <f>VLOOKUP(H583,Sheet2!$A$1:$B$270,2,FALSE)</f>
        <v>#N/A</v>
      </c>
    </row>
    <row r="584" spans="1:61">
      <c r="A584">
        <v>583</v>
      </c>
      <c r="B584">
        <v>1002525555</v>
      </c>
      <c r="C584">
        <v>3</v>
      </c>
      <c r="D584" t="s">
        <v>42</v>
      </c>
      <c r="E584">
        <v>5</v>
      </c>
      <c r="F584" t="s">
        <v>233</v>
      </c>
      <c r="G584" t="s">
        <v>101</v>
      </c>
      <c r="H584" t="s">
        <v>437</v>
      </c>
      <c r="I584" t="s">
        <v>213</v>
      </c>
      <c r="J584" t="s">
        <v>214</v>
      </c>
      <c r="K584" t="s">
        <v>149</v>
      </c>
      <c r="M584" t="s">
        <v>76</v>
      </c>
      <c r="N584" t="s">
        <v>216</v>
      </c>
      <c r="O584" s="57">
        <v>46248.380335648151</v>
      </c>
      <c r="P584" s="57">
        <v>46248.534583333334</v>
      </c>
      <c r="Q584">
        <v>69358841</v>
      </c>
      <c r="S584">
        <v>152331251060</v>
      </c>
      <c r="T584" t="s">
        <v>2879</v>
      </c>
      <c r="U584" t="s">
        <v>2880</v>
      </c>
      <c r="V584" t="s">
        <v>10801</v>
      </c>
      <c r="Z584">
        <v>112.62412735773501</v>
      </c>
      <c r="AA584">
        <v>-7.4490811419691196</v>
      </c>
      <c r="AB584" t="s">
        <v>2882</v>
      </c>
      <c r="AC584" t="s">
        <v>230</v>
      </c>
      <c r="AL584" t="s">
        <v>218</v>
      </c>
      <c r="AM584" t="s">
        <v>10802</v>
      </c>
      <c r="AN584" t="s">
        <v>6</v>
      </c>
      <c r="AO584" t="s">
        <v>9922</v>
      </c>
      <c r="AR584" t="s">
        <v>219</v>
      </c>
      <c r="AS584" t="s">
        <v>437</v>
      </c>
      <c r="AT584" t="s">
        <v>231</v>
      </c>
      <c r="AU584">
        <v>20260814</v>
      </c>
      <c r="AV584" t="s">
        <v>222</v>
      </c>
      <c r="AW584" t="s">
        <v>634</v>
      </c>
      <c r="AX584" t="s">
        <v>223</v>
      </c>
      <c r="BA584" s="57">
        <v>46248.291666666664</v>
      </c>
      <c r="BB584" t="s">
        <v>10802</v>
      </c>
      <c r="BC584">
        <v>2026</v>
      </c>
      <c r="BD584">
        <v>8</v>
      </c>
      <c r="BE584">
        <v>14</v>
      </c>
      <c r="BF584" s="6">
        <f t="shared" si="27"/>
        <v>46248</v>
      </c>
      <c r="BG584">
        <f t="shared" si="28"/>
        <v>-0.29166666666424135</v>
      </c>
      <c r="BH584" t="str">
        <f t="shared" si="29"/>
        <v>COMPLY</v>
      </c>
      <c r="BI584" t="str">
        <f>VLOOKUP(H584,Sheet2!$A$1:$B$270,2,FALSE)</f>
        <v>SIDOARJO</v>
      </c>
    </row>
    <row r="585" spans="1:61">
      <c r="A585">
        <v>584</v>
      </c>
      <c r="B585">
        <v>1002528567</v>
      </c>
      <c r="C585">
        <v>3</v>
      </c>
      <c r="D585" t="s">
        <v>42</v>
      </c>
      <c r="E585">
        <v>5</v>
      </c>
      <c r="F585" t="s">
        <v>106</v>
      </c>
      <c r="G585" t="s">
        <v>107</v>
      </c>
      <c r="H585" t="s">
        <v>442</v>
      </c>
      <c r="I585" t="s">
        <v>213</v>
      </c>
      <c r="J585" t="s">
        <v>214</v>
      </c>
      <c r="K585" t="s">
        <v>149</v>
      </c>
      <c r="M585" t="s">
        <v>76</v>
      </c>
      <c r="N585" t="s">
        <v>216</v>
      </c>
      <c r="O585" s="57">
        <v>46249.649710648147</v>
      </c>
      <c r="P585" s="57">
        <v>46250.728842592594</v>
      </c>
      <c r="Q585">
        <v>69367064</v>
      </c>
      <c r="S585">
        <v>152511206435</v>
      </c>
      <c r="T585" t="s">
        <v>10803</v>
      </c>
      <c r="U585" t="s">
        <v>10804</v>
      </c>
      <c r="V585" t="s">
        <v>10805</v>
      </c>
      <c r="Z585">
        <v>113.213429</v>
      </c>
      <c r="AA585">
        <v>-7.8525232999999997</v>
      </c>
      <c r="AB585" t="s">
        <v>10806</v>
      </c>
      <c r="AC585" t="s">
        <v>230</v>
      </c>
      <c r="AL585" t="s">
        <v>218</v>
      </c>
      <c r="AM585" t="s">
        <v>10807</v>
      </c>
      <c r="AN585" t="s">
        <v>6</v>
      </c>
      <c r="AO585" t="s">
        <v>10808</v>
      </c>
      <c r="AP585" s="57">
        <v>46251.541666666664</v>
      </c>
      <c r="AR585" t="s">
        <v>219</v>
      </c>
      <c r="AS585" t="s">
        <v>442</v>
      </c>
      <c r="AT585" t="s">
        <v>352</v>
      </c>
      <c r="AU585">
        <v>20260816</v>
      </c>
      <c r="AV585" t="s">
        <v>222</v>
      </c>
      <c r="AW585" t="s">
        <v>561</v>
      </c>
      <c r="AX585" t="s">
        <v>223</v>
      </c>
      <c r="BA585" s="57">
        <v>46251.541666666664</v>
      </c>
      <c r="BB585" t="s">
        <v>10807</v>
      </c>
      <c r="BC585">
        <v>2026</v>
      </c>
      <c r="BD585">
        <v>8</v>
      </c>
      <c r="BE585">
        <v>16</v>
      </c>
      <c r="BF585" s="6">
        <f t="shared" si="27"/>
        <v>46250</v>
      </c>
      <c r="BG585">
        <f t="shared" si="28"/>
        <v>-1.5416666666642413</v>
      </c>
      <c r="BH585" t="str">
        <f t="shared" si="29"/>
        <v>COMPLY</v>
      </c>
      <c r="BI585" t="str">
        <f>VLOOKUP(H585,Sheet2!$A$1:$B$270,2,FALSE)</f>
        <v>PROBOLINGGO</v>
      </c>
    </row>
    <row r="586" spans="1:61">
      <c r="A586">
        <v>585</v>
      </c>
      <c r="B586">
        <v>1002515660</v>
      </c>
      <c r="C586">
        <v>3</v>
      </c>
      <c r="D586" t="s">
        <v>45</v>
      </c>
      <c r="E586">
        <v>5</v>
      </c>
      <c r="F586" t="s">
        <v>113</v>
      </c>
      <c r="G586" t="s">
        <v>117</v>
      </c>
      <c r="H586" t="s">
        <v>421</v>
      </c>
      <c r="I586" t="s">
        <v>213</v>
      </c>
      <c r="J586" t="s">
        <v>214</v>
      </c>
      <c r="K586" t="s">
        <v>149</v>
      </c>
      <c r="L586" t="s">
        <v>215</v>
      </c>
      <c r="M586" t="s">
        <v>76</v>
      </c>
      <c r="N586" t="s">
        <v>216</v>
      </c>
      <c r="O586" s="57">
        <v>46242.403437499997</v>
      </c>
      <c r="P586" s="57">
        <v>46246.396539351852</v>
      </c>
      <c r="Q586">
        <v>69361269</v>
      </c>
      <c r="S586">
        <v>172509796591</v>
      </c>
      <c r="T586" t="s">
        <v>5127</v>
      </c>
      <c r="U586" t="s">
        <v>5128</v>
      </c>
      <c r="V586" t="s">
        <v>5129</v>
      </c>
      <c r="Z586">
        <v>123.01188156008701</v>
      </c>
      <c r="AA586">
        <v>-8.3228553111827104</v>
      </c>
      <c r="AB586" t="s">
        <v>5130</v>
      </c>
      <c r="AC586" t="s">
        <v>217</v>
      </c>
      <c r="AL586" t="s">
        <v>218</v>
      </c>
      <c r="AM586" t="s">
        <v>4622</v>
      </c>
      <c r="AN586" t="s">
        <v>6</v>
      </c>
      <c r="AO586" s="57">
        <v>46242.413252314815</v>
      </c>
      <c r="AP586" s="57">
        <v>46243.333333333336</v>
      </c>
      <c r="AR586" t="s">
        <v>219</v>
      </c>
      <c r="AS586" t="s">
        <v>421</v>
      </c>
      <c r="AT586" t="s">
        <v>231</v>
      </c>
      <c r="AU586">
        <v>20260812</v>
      </c>
      <c r="AV586" t="s">
        <v>222</v>
      </c>
      <c r="AW586" t="s">
        <v>1014</v>
      </c>
      <c r="AX586" t="s">
        <v>223</v>
      </c>
      <c r="BA586" s="57">
        <v>46243.333333333336</v>
      </c>
      <c r="BB586" t="s">
        <v>4622</v>
      </c>
      <c r="BC586">
        <v>2026</v>
      </c>
      <c r="BD586">
        <v>8</v>
      </c>
      <c r="BE586">
        <v>12</v>
      </c>
      <c r="BF586" s="6">
        <f t="shared" si="27"/>
        <v>46246</v>
      </c>
      <c r="BG586">
        <f t="shared" si="28"/>
        <v>2.6666666666642413</v>
      </c>
      <c r="BH586" t="str">
        <f t="shared" si="29"/>
        <v>NOT COMPLY</v>
      </c>
      <c r="BI586" t="str">
        <f>VLOOKUP(H586,Sheet2!$A$1:$B$270,2,FALSE)</f>
        <v>MAUMERE</v>
      </c>
    </row>
    <row r="587" spans="1:61">
      <c r="A587">
        <v>586</v>
      </c>
      <c r="B587">
        <v>1002519261</v>
      </c>
      <c r="C587">
        <v>3</v>
      </c>
      <c r="D587" t="s">
        <v>34</v>
      </c>
      <c r="E587">
        <v>5</v>
      </c>
      <c r="F587" t="s">
        <v>573</v>
      </c>
      <c r="G587" t="s">
        <v>82</v>
      </c>
      <c r="H587" t="s">
        <v>410</v>
      </c>
      <c r="I587" t="s">
        <v>213</v>
      </c>
      <c r="J587" t="s">
        <v>214</v>
      </c>
      <c r="K587" t="s">
        <v>149</v>
      </c>
      <c r="M587" t="s">
        <v>575</v>
      </c>
      <c r="N587" t="s">
        <v>216</v>
      </c>
      <c r="O587" s="57">
        <v>46245.435648148145</v>
      </c>
      <c r="P587" s="57">
        <v>46249.407395833332</v>
      </c>
      <c r="Q587">
        <v>69363051</v>
      </c>
      <c r="S587">
        <v>172404209327</v>
      </c>
      <c r="T587" t="s">
        <v>7196</v>
      </c>
      <c r="U587" t="s">
        <v>7197</v>
      </c>
      <c r="V587" t="s">
        <v>7198</v>
      </c>
      <c r="Z587">
        <v>115.60172439999999</v>
      </c>
      <c r="AA587">
        <v>-8.4147517000000001</v>
      </c>
      <c r="AB587" t="s">
        <v>7199</v>
      </c>
      <c r="AC587" t="s">
        <v>230</v>
      </c>
      <c r="AL587" t="s">
        <v>218</v>
      </c>
      <c r="AM587" t="s">
        <v>7200</v>
      </c>
      <c r="AN587" t="s">
        <v>6</v>
      </c>
      <c r="AO587" s="57">
        <v>46334.444328703707</v>
      </c>
      <c r="AP587" s="57">
        <v>46246.541666666664</v>
      </c>
      <c r="AQ587" t="s">
        <v>564</v>
      </c>
      <c r="AR587" t="s">
        <v>14</v>
      </c>
      <c r="AS587" t="s">
        <v>410</v>
      </c>
      <c r="AT587" t="s">
        <v>231</v>
      </c>
      <c r="AV587" t="s">
        <v>10809</v>
      </c>
      <c r="AW587" t="s">
        <v>561</v>
      </c>
      <c r="AX587" t="s">
        <v>223</v>
      </c>
      <c r="BA587" s="57">
        <v>46246.541666666664</v>
      </c>
      <c r="BB587" t="s">
        <v>7200</v>
      </c>
      <c r="BF587" s="6" t="e">
        <f t="shared" si="27"/>
        <v>#NUM!</v>
      </c>
      <c r="BG587" t="e">
        <f t="shared" si="28"/>
        <v>#NUM!</v>
      </c>
      <c r="BH587" t="e">
        <f t="shared" si="29"/>
        <v>#NUM!</v>
      </c>
      <c r="BI587" t="str">
        <f>VLOOKUP(H587,Sheet2!$A$1:$B$270,2,FALSE)</f>
        <v>KLUNGKUNG</v>
      </c>
    </row>
    <row r="588" spans="1:61">
      <c r="A588">
        <v>587</v>
      </c>
      <c r="B588">
        <v>1002515151</v>
      </c>
      <c r="C588">
        <v>3</v>
      </c>
      <c r="D588" t="s">
        <v>45</v>
      </c>
      <c r="E588">
        <v>5</v>
      </c>
      <c r="F588" t="s">
        <v>211</v>
      </c>
      <c r="G588" t="s">
        <v>112</v>
      </c>
      <c r="H588" t="s">
        <v>244</v>
      </c>
      <c r="I588" t="s">
        <v>213</v>
      </c>
      <c r="J588" t="s">
        <v>214</v>
      </c>
      <c r="K588" t="s">
        <v>149</v>
      </c>
      <c r="L588" t="s">
        <v>215</v>
      </c>
      <c r="M588" t="s">
        <v>76</v>
      </c>
      <c r="N588" t="s">
        <v>216</v>
      </c>
      <c r="O588" s="57">
        <v>46241.661759259259</v>
      </c>
      <c r="P588" s="57">
        <v>46242.701018518521</v>
      </c>
      <c r="Q588">
        <v>69361011</v>
      </c>
      <c r="S588">
        <v>172605804110</v>
      </c>
      <c r="T588" t="s">
        <v>5131</v>
      </c>
      <c r="U588" t="s">
        <v>5132</v>
      </c>
      <c r="V588" t="s">
        <v>5133</v>
      </c>
      <c r="Z588">
        <v>116.15977479999999</v>
      </c>
      <c r="AA588">
        <v>-8.5955081999999994</v>
      </c>
      <c r="AB588" t="s">
        <v>5134</v>
      </c>
      <c r="AC588" t="s">
        <v>237</v>
      </c>
      <c r="AL588" t="s">
        <v>218</v>
      </c>
      <c r="AM588" t="s">
        <v>5135</v>
      </c>
      <c r="AN588" t="s">
        <v>6</v>
      </c>
      <c r="AO588" s="57">
        <v>46211.663240740738</v>
      </c>
      <c r="AP588" s="57">
        <v>46242.541666666664</v>
      </c>
      <c r="AR588" t="s">
        <v>219</v>
      </c>
      <c r="AS588" t="s">
        <v>244</v>
      </c>
      <c r="AT588" t="s">
        <v>231</v>
      </c>
      <c r="AU588">
        <v>20260808</v>
      </c>
      <c r="AV588" t="s">
        <v>222</v>
      </c>
      <c r="AW588" t="s">
        <v>1010</v>
      </c>
      <c r="AX588" t="s">
        <v>223</v>
      </c>
      <c r="BA588" s="57">
        <v>46242.541666666664</v>
      </c>
      <c r="BB588" t="s">
        <v>5135</v>
      </c>
      <c r="BC588">
        <v>2026</v>
      </c>
      <c r="BD588">
        <v>8</v>
      </c>
      <c r="BE588">
        <v>8</v>
      </c>
      <c r="BF588" s="6">
        <f t="shared" si="27"/>
        <v>46242</v>
      </c>
      <c r="BG588">
        <f t="shared" si="28"/>
        <v>-0.54166666666424135</v>
      </c>
      <c r="BH588" t="str">
        <f t="shared" si="29"/>
        <v>COMPLY</v>
      </c>
      <c r="BI588" t="str">
        <f>VLOOKUP(H588,Sheet2!$A$1:$B$270,2,FALSE)</f>
        <v>MATARAM</v>
      </c>
    </row>
    <row r="589" spans="1:61">
      <c r="A589">
        <v>588</v>
      </c>
      <c r="B589">
        <v>1002511864</v>
      </c>
      <c r="C589">
        <v>3</v>
      </c>
      <c r="D589" t="s">
        <v>38</v>
      </c>
      <c r="E589">
        <v>5</v>
      </c>
      <c r="F589" t="s">
        <v>90</v>
      </c>
      <c r="G589" t="s">
        <v>98</v>
      </c>
      <c r="H589" t="s">
        <v>301</v>
      </c>
      <c r="I589" t="s">
        <v>213</v>
      </c>
      <c r="J589" t="s">
        <v>214</v>
      </c>
      <c r="K589" t="s">
        <v>149</v>
      </c>
      <c r="L589" t="s">
        <v>215</v>
      </c>
      <c r="M589" t="s">
        <v>76</v>
      </c>
      <c r="N589" t="s">
        <v>216</v>
      </c>
      <c r="O589" s="57">
        <v>46240.449259259258</v>
      </c>
      <c r="P589" s="57">
        <v>46241.382824074077</v>
      </c>
      <c r="Q589">
        <v>69359739</v>
      </c>
      <c r="S589">
        <v>152606246386</v>
      </c>
      <c r="T589" t="s">
        <v>2495</v>
      </c>
      <c r="U589" t="s">
        <v>2496</v>
      </c>
      <c r="V589" t="s">
        <v>2497</v>
      </c>
      <c r="Z589">
        <v>111.93276308476899</v>
      </c>
      <c r="AA589">
        <v>-8.0596259930117693</v>
      </c>
      <c r="AB589" t="s">
        <v>2498</v>
      </c>
      <c r="AC589" t="s">
        <v>217</v>
      </c>
      <c r="AL589" t="s">
        <v>218</v>
      </c>
      <c r="AM589" t="s">
        <v>2499</v>
      </c>
      <c r="AN589" t="s">
        <v>6</v>
      </c>
      <c r="AO589" s="57">
        <v>46181.455231481479</v>
      </c>
      <c r="AP589" s="57">
        <v>46241.333333333336</v>
      </c>
      <c r="AR589" t="s">
        <v>219</v>
      </c>
      <c r="AS589" t="s">
        <v>301</v>
      </c>
      <c r="AT589" t="s">
        <v>231</v>
      </c>
      <c r="AU589">
        <v>20260807</v>
      </c>
      <c r="AV589" t="s">
        <v>222</v>
      </c>
      <c r="AW589" t="s">
        <v>1023</v>
      </c>
      <c r="AX589" t="s">
        <v>223</v>
      </c>
      <c r="BA589" s="57">
        <v>46241.333333333336</v>
      </c>
      <c r="BB589" t="s">
        <v>2499</v>
      </c>
      <c r="BC589">
        <v>2026</v>
      </c>
      <c r="BD589">
        <v>8</v>
      </c>
      <c r="BE589">
        <v>7</v>
      </c>
      <c r="BF589" s="6">
        <f t="shared" si="27"/>
        <v>46241</v>
      </c>
      <c r="BG589">
        <f t="shared" si="28"/>
        <v>-0.33333333333575865</v>
      </c>
      <c r="BH589" t="str">
        <f t="shared" si="29"/>
        <v>COMPLY</v>
      </c>
      <c r="BI589" t="str">
        <f>VLOOKUP(H589,Sheet2!$A$1:$B$270,2,FALSE)</f>
        <v>BLITAR</v>
      </c>
    </row>
    <row r="590" spans="1:61">
      <c r="A590">
        <v>589</v>
      </c>
      <c r="B590">
        <v>1002523888</v>
      </c>
      <c r="C590">
        <v>3</v>
      </c>
      <c r="D590" t="s">
        <v>38</v>
      </c>
      <c r="E590">
        <v>5</v>
      </c>
      <c r="F590" t="s">
        <v>90</v>
      </c>
      <c r="G590" t="s">
        <v>98</v>
      </c>
      <c r="H590" t="s">
        <v>301</v>
      </c>
      <c r="I590" t="s">
        <v>213</v>
      </c>
      <c r="J590" t="s">
        <v>214</v>
      </c>
      <c r="K590" t="s">
        <v>149</v>
      </c>
      <c r="L590" t="s">
        <v>215</v>
      </c>
      <c r="M590" t="s">
        <v>76</v>
      </c>
      <c r="N590" t="s">
        <v>216</v>
      </c>
      <c r="O590" s="57">
        <v>46247.470092592594</v>
      </c>
      <c r="P590" s="57">
        <v>46248.410439814812</v>
      </c>
      <c r="Q590">
        <v>69364950</v>
      </c>
      <c r="S590">
        <v>152606246430</v>
      </c>
      <c r="T590" t="s">
        <v>9011</v>
      </c>
      <c r="U590" t="s">
        <v>9012</v>
      </c>
      <c r="V590" t="s">
        <v>9013</v>
      </c>
      <c r="Z590">
        <v>111.909971013665</v>
      </c>
      <c r="AA590">
        <v>-8.0030220954761404</v>
      </c>
      <c r="AB590" t="s">
        <v>9014</v>
      </c>
      <c r="AC590" t="s">
        <v>217</v>
      </c>
      <c r="AL590" t="s">
        <v>218</v>
      </c>
      <c r="AM590" t="s">
        <v>9015</v>
      </c>
      <c r="AN590" t="s">
        <v>6</v>
      </c>
      <c r="AO590" t="s">
        <v>8851</v>
      </c>
      <c r="AP590" s="57">
        <v>46248.333333333336</v>
      </c>
      <c r="AR590" t="s">
        <v>219</v>
      </c>
      <c r="AS590" t="s">
        <v>301</v>
      </c>
      <c r="AT590" t="s">
        <v>231</v>
      </c>
      <c r="AU590">
        <v>20260814</v>
      </c>
      <c r="AV590" t="s">
        <v>222</v>
      </c>
      <c r="AW590" t="s">
        <v>1012</v>
      </c>
      <c r="AX590" t="s">
        <v>223</v>
      </c>
      <c r="BA590" s="57">
        <v>46248.333333333336</v>
      </c>
      <c r="BB590" t="s">
        <v>9015</v>
      </c>
      <c r="BC590">
        <v>2026</v>
      </c>
      <c r="BD590">
        <v>8</v>
      </c>
      <c r="BE590">
        <v>14</v>
      </c>
      <c r="BF590" s="6">
        <f t="shared" si="27"/>
        <v>46248</v>
      </c>
      <c r="BG590">
        <f t="shared" si="28"/>
        <v>-0.33333333333575865</v>
      </c>
      <c r="BH590" t="str">
        <f t="shared" si="29"/>
        <v>COMPLY</v>
      </c>
      <c r="BI590" t="str">
        <f>VLOOKUP(H590,Sheet2!$A$1:$B$270,2,FALSE)</f>
        <v>BLITAR</v>
      </c>
    </row>
    <row r="591" spans="1:61">
      <c r="A591">
        <v>590</v>
      </c>
      <c r="B591">
        <v>1002518727</v>
      </c>
      <c r="C591">
        <v>3</v>
      </c>
      <c r="D591" t="s">
        <v>51</v>
      </c>
      <c r="E591">
        <v>4</v>
      </c>
      <c r="F591" t="s">
        <v>273</v>
      </c>
      <c r="G591" t="s">
        <v>339</v>
      </c>
      <c r="H591" t="s">
        <v>998</v>
      </c>
      <c r="I591" t="s">
        <v>213</v>
      </c>
      <c r="J591" t="s">
        <v>214</v>
      </c>
      <c r="K591" t="s">
        <v>149</v>
      </c>
      <c r="L591" t="s">
        <v>215</v>
      </c>
      <c r="M591" t="s">
        <v>76</v>
      </c>
      <c r="N591" t="s">
        <v>216</v>
      </c>
      <c r="O591" s="57">
        <v>46244.813842592594</v>
      </c>
      <c r="P591" s="57">
        <v>46247.593425925923</v>
      </c>
      <c r="Q591">
        <v>69362809</v>
      </c>
      <c r="S591">
        <v>142512103095</v>
      </c>
      <c r="T591" t="s">
        <v>6449</v>
      </c>
      <c r="U591" t="s">
        <v>6450</v>
      </c>
      <c r="V591" t="s">
        <v>6451</v>
      </c>
      <c r="Z591">
        <v>111.392082</v>
      </c>
      <c r="AA591">
        <v>-7.1901149999999996</v>
      </c>
      <c r="AB591" t="s">
        <v>6452</v>
      </c>
      <c r="AC591" t="s">
        <v>237</v>
      </c>
      <c r="AL591" t="s">
        <v>218</v>
      </c>
      <c r="AM591" t="s">
        <v>6453</v>
      </c>
      <c r="AN591" t="s">
        <v>6</v>
      </c>
      <c r="AO591" s="57">
        <v>46303.819363425922</v>
      </c>
      <c r="AP591" s="57">
        <v>46246.333333333336</v>
      </c>
      <c r="AR591" t="s">
        <v>219</v>
      </c>
      <c r="AS591" t="s">
        <v>998</v>
      </c>
      <c r="AT591" t="s">
        <v>231</v>
      </c>
      <c r="AU591">
        <v>20260813</v>
      </c>
      <c r="AV591" t="s">
        <v>222</v>
      </c>
      <c r="AW591" t="s">
        <v>1018</v>
      </c>
      <c r="AX591" t="s">
        <v>223</v>
      </c>
      <c r="BA591" s="57">
        <v>46246.333333333336</v>
      </c>
      <c r="BB591" t="s">
        <v>6453</v>
      </c>
      <c r="BC591">
        <v>2026</v>
      </c>
      <c r="BD591">
        <v>8</v>
      </c>
      <c r="BE591">
        <v>13</v>
      </c>
      <c r="BF591" s="6">
        <f t="shared" si="27"/>
        <v>46247</v>
      </c>
      <c r="BG591">
        <f t="shared" si="28"/>
        <v>0.66666666666424135</v>
      </c>
      <c r="BH591" t="str">
        <f t="shared" si="29"/>
        <v>COMPLY</v>
      </c>
      <c r="BI591" t="e">
        <f>VLOOKUP(H591,Sheet2!$A$1:$B$270,2,FALSE)</f>
        <v>#N/A</v>
      </c>
    </row>
    <row r="592" spans="1:61">
      <c r="A592">
        <v>591</v>
      </c>
      <c r="B592">
        <v>1002526618</v>
      </c>
      <c r="C592">
        <v>3</v>
      </c>
      <c r="D592" t="s">
        <v>55</v>
      </c>
      <c r="E592">
        <v>5</v>
      </c>
      <c r="F592" t="s">
        <v>228</v>
      </c>
      <c r="G592" t="s">
        <v>121</v>
      </c>
      <c r="H592" t="s">
        <v>284</v>
      </c>
      <c r="I592" t="s">
        <v>213</v>
      </c>
      <c r="J592" t="s">
        <v>214</v>
      </c>
      <c r="K592" t="s">
        <v>149</v>
      </c>
      <c r="M592" t="s">
        <v>76</v>
      </c>
      <c r="N592" t="s">
        <v>216</v>
      </c>
      <c r="O592" s="57">
        <v>46248.608206018522</v>
      </c>
      <c r="P592" s="57">
        <v>46248.931215277778</v>
      </c>
      <c r="Q592">
        <v>69364224</v>
      </c>
      <c r="S592">
        <v>152437905622</v>
      </c>
      <c r="T592" t="s">
        <v>8640</v>
      </c>
      <c r="U592" t="s">
        <v>10810</v>
      </c>
      <c r="V592" t="s">
        <v>10811</v>
      </c>
      <c r="Z592">
        <v>113.27446591682801</v>
      </c>
      <c r="AA592">
        <v>-7.0361926698297204</v>
      </c>
      <c r="AB592" t="s">
        <v>8642</v>
      </c>
      <c r="AC592" t="s">
        <v>217</v>
      </c>
      <c r="AL592" t="s">
        <v>218</v>
      </c>
      <c r="AM592" t="s">
        <v>10812</v>
      </c>
      <c r="AN592" t="s">
        <v>6</v>
      </c>
      <c r="AO592" t="s">
        <v>10440</v>
      </c>
      <c r="AR592" t="s">
        <v>219</v>
      </c>
      <c r="AS592" t="s">
        <v>284</v>
      </c>
      <c r="AT592" t="s">
        <v>221</v>
      </c>
      <c r="AU592">
        <v>20260814</v>
      </c>
      <c r="AV592" t="s">
        <v>222</v>
      </c>
      <c r="AW592" t="s">
        <v>591</v>
      </c>
      <c r="AX592" t="s">
        <v>223</v>
      </c>
      <c r="BA592" s="57">
        <v>46248.291666666664</v>
      </c>
      <c r="BB592" t="s">
        <v>10812</v>
      </c>
      <c r="BC592">
        <v>2026</v>
      </c>
      <c r="BD592">
        <v>8</v>
      </c>
      <c r="BE592">
        <v>14</v>
      </c>
      <c r="BF592" s="6">
        <f t="shared" si="27"/>
        <v>46248</v>
      </c>
      <c r="BG592">
        <f t="shared" si="28"/>
        <v>-0.29166666666424135</v>
      </c>
      <c r="BH592" t="str">
        <f t="shared" si="29"/>
        <v>COMPLY</v>
      </c>
      <c r="BI592" t="str">
        <f>VLOOKUP(H592,Sheet2!$A$1:$B$270,2,FALSE)</f>
        <v>MADURA</v>
      </c>
    </row>
    <row r="593" spans="1:61">
      <c r="A593">
        <v>592</v>
      </c>
      <c r="B593">
        <v>1002523643</v>
      </c>
      <c r="C593">
        <v>3</v>
      </c>
      <c r="D593" t="s">
        <v>51</v>
      </c>
      <c r="E593">
        <v>4</v>
      </c>
      <c r="F593" t="s">
        <v>273</v>
      </c>
      <c r="G593" t="s">
        <v>898</v>
      </c>
      <c r="H593" t="s">
        <v>4800</v>
      </c>
      <c r="I593" t="s">
        <v>213</v>
      </c>
      <c r="J593" t="s">
        <v>214</v>
      </c>
      <c r="K593" t="s">
        <v>149</v>
      </c>
      <c r="L593" t="s">
        <v>215</v>
      </c>
      <c r="M593" t="s">
        <v>76</v>
      </c>
      <c r="N593" t="s">
        <v>216</v>
      </c>
      <c r="O593" s="57">
        <v>46247.424953703703</v>
      </c>
      <c r="P593" s="57">
        <v>46248.545416666668</v>
      </c>
      <c r="Q593">
        <v>69364851</v>
      </c>
      <c r="S593">
        <v>142539117527</v>
      </c>
      <c r="T593" t="s">
        <v>9016</v>
      </c>
      <c r="U593" t="s">
        <v>9017</v>
      </c>
      <c r="V593" t="s">
        <v>9018</v>
      </c>
      <c r="Z593">
        <v>110.690293898609</v>
      </c>
      <c r="AA593">
        <v>-6.5623880756453898</v>
      </c>
      <c r="AB593" t="s">
        <v>9019</v>
      </c>
      <c r="AC593" t="s">
        <v>237</v>
      </c>
      <c r="AL593" t="s">
        <v>218</v>
      </c>
      <c r="AM593" t="s">
        <v>9020</v>
      </c>
      <c r="AN593" t="s">
        <v>6</v>
      </c>
      <c r="AO593" t="s">
        <v>8847</v>
      </c>
      <c r="AP593" s="57">
        <v>46248.333333333336</v>
      </c>
      <c r="AR593" t="s">
        <v>219</v>
      </c>
      <c r="AS593" t="s">
        <v>4800</v>
      </c>
      <c r="AT593" t="s">
        <v>231</v>
      </c>
      <c r="AU593">
        <v>20260814</v>
      </c>
      <c r="AV593" t="s">
        <v>222</v>
      </c>
      <c r="AW593" t="s">
        <v>1010</v>
      </c>
      <c r="AX593" t="s">
        <v>223</v>
      </c>
      <c r="BA593" s="57">
        <v>46248.333333333336</v>
      </c>
      <c r="BB593" t="s">
        <v>9020</v>
      </c>
      <c r="BC593">
        <v>2026</v>
      </c>
      <c r="BD593">
        <v>8</v>
      </c>
      <c r="BE593">
        <v>14</v>
      </c>
      <c r="BF593" s="6">
        <f t="shared" si="27"/>
        <v>46248</v>
      </c>
      <c r="BG593">
        <f t="shared" si="28"/>
        <v>-0.33333333333575865</v>
      </c>
      <c r="BH593" t="str">
        <f t="shared" si="29"/>
        <v>COMPLY</v>
      </c>
      <c r="BI593" t="e">
        <f>VLOOKUP(H593,Sheet2!$A$1:$B$270,2,FALSE)</f>
        <v>#N/A</v>
      </c>
    </row>
    <row r="594" spans="1:61">
      <c r="A594">
        <v>593</v>
      </c>
      <c r="B594">
        <v>1002519161</v>
      </c>
      <c r="C594">
        <v>3</v>
      </c>
      <c r="D594" t="s">
        <v>38</v>
      </c>
      <c r="E594">
        <v>5</v>
      </c>
      <c r="F594" t="s">
        <v>90</v>
      </c>
      <c r="G594" t="s">
        <v>90</v>
      </c>
      <c r="H594" t="s">
        <v>459</v>
      </c>
      <c r="I594" t="s">
        <v>213</v>
      </c>
      <c r="J594" t="s">
        <v>214</v>
      </c>
      <c r="K594" t="s">
        <v>149</v>
      </c>
      <c r="L594" t="s">
        <v>215</v>
      </c>
      <c r="M594" t="s">
        <v>76</v>
      </c>
      <c r="N594" t="s">
        <v>216</v>
      </c>
      <c r="O594" s="57">
        <v>46245.418009259258</v>
      </c>
      <c r="P594" s="57">
        <v>46245.679340277777</v>
      </c>
      <c r="Q594">
        <v>69362994</v>
      </c>
      <c r="S594">
        <v>152640225876</v>
      </c>
      <c r="T594" t="s">
        <v>7201</v>
      </c>
      <c r="U594" t="s">
        <v>7202</v>
      </c>
      <c r="V594" t="s">
        <v>7203</v>
      </c>
      <c r="Z594">
        <v>111.9366335</v>
      </c>
      <c r="AA594">
        <v>-7.7133855000000002</v>
      </c>
      <c r="AB594" t="s">
        <v>7204</v>
      </c>
      <c r="AC594" t="s">
        <v>237</v>
      </c>
      <c r="AL594" t="s">
        <v>218</v>
      </c>
      <c r="AM594" t="s">
        <v>7205</v>
      </c>
      <c r="AN594" t="s">
        <v>6</v>
      </c>
      <c r="AO594" s="57">
        <v>46334.42396990741</v>
      </c>
      <c r="AP594" s="57">
        <v>46246.333333333336</v>
      </c>
      <c r="AR594" t="s">
        <v>219</v>
      </c>
      <c r="AS594" t="s">
        <v>459</v>
      </c>
      <c r="AT594" t="s">
        <v>231</v>
      </c>
      <c r="AU594">
        <v>20260811</v>
      </c>
      <c r="AV594" t="s">
        <v>222</v>
      </c>
      <c r="AW594" t="s">
        <v>1010</v>
      </c>
      <c r="AX594" t="s">
        <v>223</v>
      </c>
      <c r="BA594" s="57">
        <v>46246.333333333336</v>
      </c>
      <c r="BB594" t="s">
        <v>7205</v>
      </c>
      <c r="BC594">
        <v>2026</v>
      </c>
      <c r="BD594">
        <v>8</v>
      </c>
      <c r="BE594">
        <v>11</v>
      </c>
      <c r="BF594" s="6">
        <f t="shared" si="27"/>
        <v>46245</v>
      </c>
      <c r="BG594">
        <f t="shared" si="28"/>
        <v>-1.3333333333357587</v>
      </c>
      <c r="BH594" t="str">
        <f t="shared" si="29"/>
        <v>COMPLY</v>
      </c>
      <c r="BI594" t="str">
        <f>VLOOKUP(H594,Sheet2!$A$1:$B$270,2,FALSE)</f>
        <v>KEDIRI</v>
      </c>
    </row>
    <row r="595" spans="1:61">
      <c r="A595">
        <v>594</v>
      </c>
      <c r="B595">
        <v>1002506644</v>
      </c>
      <c r="C595">
        <v>3</v>
      </c>
      <c r="D595" t="s">
        <v>49</v>
      </c>
      <c r="E595">
        <v>4</v>
      </c>
      <c r="F595" t="s">
        <v>246</v>
      </c>
      <c r="G595" t="s">
        <v>324</v>
      </c>
      <c r="H595" t="s">
        <v>934</v>
      </c>
      <c r="I595" t="s">
        <v>213</v>
      </c>
      <c r="J595" t="s">
        <v>214</v>
      </c>
      <c r="K595" t="s">
        <v>149</v>
      </c>
      <c r="L595" t="s">
        <v>215</v>
      </c>
      <c r="M595" t="s">
        <v>76</v>
      </c>
      <c r="N595" t="s">
        <v>216</v>
      </c>
      <c r="O595" s="57">
        <v>46237.824282407404</v>
      </c>
      <c r="P595" s="57">
        <v>46238.583564814813</v>
      </c>
      <c r="Q595">
        <v>69357851</v>
      </c>
      <c r="S595">
        <v>141411106511</v>
      </c>
      <c r="T595" t="s">
        <v>2534</v>
      </c>
      <c r="U595" t="s">
        <v>2535</v>
      </c>
      <c r="V595" t="s">
        <v>2536</v>
      </c>
      <c r="Z595">
        <v>110.372911691665</v>
      </c>
      <c r="AA595">
        <v>-7.2191143791752497</v>
      </c>
      <c r="AB595" t="s">
        <v>2537</v>
      </c>
      <c r="AC595" t="s">
        <v>217</v>
      </c>
      <c r="AL595" t="s">
        <v>218</v>
      </c>
      <c r="AM595" t="s">
        <v>2538</v>
      </c>
      <c r="AN595" t="s">
        <v>6</v>
      </c>
      <c r="AO595" s="57">
        <v>46089.829675925925</v>
      </c>
      <c r="AP595" s="57">
        <v>46239.333333333336</v>
      </c>
      <c r="AR595" t="s">
        <v>219</v>
      </c>
      <c r="AS595" t="s">
        <v>934</v>
      </c>
      <c r="AT595" t="s">
        <v>231</v>
      </c>
      <c r="AU595">
        <v>20260804</v>
      </c>
      <c r="AV595" t="s">
        <v>222</v>
      </c>
      <c r="AW595" t="s">
        <v>1015</v>
      </c>
      <c r="AX595" t="s">
        <v>223</v>
      </c>
      <c r="BA595" s="57">
        <v>46239.333333333336</v>
      </c>
      <c r="BB595" t="s">
        <v>2538</v>
      </c>
      <c r="BC595">
        <v>2026</v>
      </c>
      <c r="BD595">
        <v>8</v>
      </c>
      <c r="BE595">
        <v>4</v>
      </c>
      <c r="BF595" s="6">
        <f t="shared" si="27"/>
        <v>46238</v>
      </c>
      <c r="BG595">
        <f t="shared" si="28"/>
        <v>-1.3333333333357587</v>
      </c>
      <c r="BH595" t="str">
        <f t="shared" si="29"/>
        <v>COMPLY</v>
      </c>
      <c r="BI595" t="e">
        <f>VLOOKUP(H595,Sheet2!$A$1:$B$270,2,FALSE)</f>
        <v>#N/A</v>
      </c>
    </row>
    <row r="596" spans="1:61">
      <c r="A596">
        <v>595</v>
      </c>
      <c r="B596">
        <v>1002510105</v>
      </c>
      <c r="C596">
        <v>3</v>
      </c>
      <c r="D596" t="s">
        <v>51</v>
      </c>
      <c r="E596">
        <v>4</v>
      </c>
      <c r="F596" t="s">
        <v>273</v>
      </c>
      <c r="G596" t="s">
        <v>339</v>
      </c>
      <c r="H596" t="s">
        <v>962</v>
      </c>
      <c r="I596" t="s">
        <v>213</v>
      </c>
      <c r="J596" t="s">
        <v>214</v>
      </c>
      <c r="K596" t="s">
        <v>149</v>
      </c>
      <c r="L596" t="s">
        <v>215</v>
      </c>
      <c r="M596" t="s">
        <v>76</v>
      </c>
      <c r="N596" t="s">
        <v>216</v>
      </c>
      <c r="O596" s="57">
        <v>46239.458287037036</v>
      </c>
      <c r="P596" s="57">
        <v>46240.393680555557</v>
      </c>
      <c r="Q596">
        <v>69358944</v>
      </c>
      <c r="S596">
        <v>141569115688</v>
      </c>
      <c r="T596" t="s">
        <v>2543</v>
      </c>
      <c r="U596" t="s">
        <v>2544</v>
      </c>
      <c r="V596" t="s">
        <v>2545</v>
      </c>
      <c r="Z596">
        <v>111.41995931855</v>
      </c>
      <c r="AA596">
        <v>-6.9986560561332603</v>
      </c>
      <c r="AB596" t="s">
        <v>2546</v>
      </c>
      <c r="AC596" t="s">
        <v>237</v>
      </c>
      <c r="AL596" t="s">
        <v>218</v>
      </c>
      <c r="AM596" t="s">
        <v>1453</v>
      </c>
      <c r="AN596" t="s">
        <v>6</v>
      </c>
      <c r="AO596" s="57">
        <v>46150.475636574076</v>
      </c>
      <c r="AP596" s="57">
        <v>46240.333333333336</v>
      </c>
      <c r="AR596" t="s">
        <v>219</v>
      </c>
      <c r="AS596" t="s">
        <v>962</v>
      </c>
      <c r="AT596" t="s">
        <v>231</v>
      </c>
      <c r="AU596">
        <v>20260806</v>
      </c>
      <c r="AV596" t="s">
        <v>222</v>
      </c>
      <c r="AW596" t="s">
        <v>1023</v>
      </c>
      <c r="AX596" t="s">
        <v>223</v>
      </c>
      <c r="BA596" s="57">
        <v>46240.333333333336</v>
      </c>
      <c r="BB596" t="s">
        <v>1453</v>
      </c>
      <c r="BC596">
        <v>2026</v>
      </c>
      <c r="BD596">
        <v>8</v>
      </c>
      <c r="BE596">
        <v>6</v>
      </c>
      <c r="BF596" s="6">
        <f t="shared" si="27"/>
        <v>46240</v>
      </c>
      <c r="BG596">
        <f t="shared" si="28"/>
        <v>-0.33333333333575865</v>
      </c>
      <c r="BH596" t="str">
        <f t="shared" si="29"/>
        <v>COMPLY</v>
      </c>
      <c r="BI596" t="e">
        <f>VLOOKUP(H596,Sheet2!$A$1:$B$270,2,FALSE)</f>
        <v>#N/A</v>
      </c>
    </row>
    <row r="597" spans="1:61">
      <c r="A597">
        <v>596</v>
      </c>
      <c r="B597">
        <v>1002506283</v>
      </c>
      <c r="C597">
        <v>3</v>
      </c>
      <c r="D597" t="s">
        <v>38</v>
      </c>
      <c r="E597">
        <v>5</v>
      </c>
      <c r="F597" t="s">
        <v>92</v>
      </c>
      <c r="G597" t="s">
        <v>97</v>
      </c>
      <c r="H597" t="s">
        <v>350</v>
      </c>
      <c r="I597" t="s">
        <v>213</v>
      </c>
      <c r="J597" t="s">
        <v>214</v>
      </c>
      <c r="K597" t="s">
        <v>149</v>
      </c>
      <c r="L597" t="s">
        <v>215</v>
      </c>
      <c r="M597" t="s">
        <v>76</v>
      </c>
      <c r="N597" t="s">
        <v>216</v>
      </c>
      <c r="O597" s="57">
        <v>46237.6096875</v>
      </c>
      <c r="P597" s="57">
        <v>46238.552141203705</v>
      </c>
      <c r="Q597">
        <v>69357652</v>
      </c>
      <c r="S597">
        <v>152648206869</v>
      </c>
      <c r="T597" t="s">
        <v>2539</v>
      </c>
      <c r="U597" t="s">
        <v>2525</v>
      </c>
      <c r="V597" t="s">
        <v>2540</v>
      </c>
      <c r="Z597">
        <v>111.773565067489</v>
      </c>
      <c r="AA597">
        <v>-6.8169274120077299</v>
      </c>
      <c r="AB597" t="s">
        <v>2541</v>
      </c>
      <c r="AC597" t="s">
        <v>237</v>
      </c>
      <c r="AL597" t="s">
        <v>218</v>
      </c>
      <c r="AM597" t="s">
        <v>2542</v>
      </c>
      <c r="AN597" t="s">
        <v>6</v>
      </c>
      <c r="AO597" s="57">
        <v>46089.611215277779</v>
      </c>
      <c r="AP597" s="57">
        <v>46239.333333333336</v>
      </c>
      <c r="AR597" t="s">
        <v>219</v>
      </c>
      <c r="AS597" t="s">
        <v>350</v>
      </c>
      <c r="AT597" t="s">
        <v>231</v>
      </c>
      <c r="AU597">
        <v>20260804</v>
      </c>
      <c r="AV597" t="s">
        <v>222</v>
      </c>
      <c r="AW597" t="s">
        <v>1014</v>
      </c>
      <c r="AX597" t="s">
        <v>223</v>
      </c>
      <c r="BA597" s="57">
        <v>46239.333333333336</v>
      </c>
      <c r="BB597" t="s">
        <v>2542</v>
      </c>
      <c r="BC597">
        <v>2026</v>
      </c>
      <c r="BD597">
        <v>8</v>
      </c>
      <c r="BE597">
        <v>4</v>
      </c>
      <c r="BF597" s="6">
        <f t="shared" si="27"/>
        <v>46238</v>
      </c>
      <c r="BG597">
        <f t="shared" si="28"/>
        <v>-1.3333333333357587</v>
      </c>
      <c r="BH597" t="str">
        <f t="shared" si="29"/>
        <v>COMPLY</v>
      </c>
      <c r="BI597" t="str">
        <f>VLOOKUP(H597,Sheet2!$A$1:$B$270,2,FALSE)</f>
        <v>BOJONEGORO</v>
      </c>
    </row>
    <row r="598" spans="1:61">
      <c r="A598">
        <v>597</v>
      </c>
      <c r="B598">
        <v>1002523961</v>
      </c>
      <c r="C598">
        <v>3</v>
      </c>
      <c r="D598" t="s">
        <v>49</v>
      </c>
      <c r="E598">
        <v>4</v>
      </c>
      <c r="F598" t="s">
        <v>246</v>
      </c>
      <c r="G598" t="s">
        <v>247</v>
      </c>
      <c r="H598" t="s">
        <v>615</v>
      </c>
      <c r="I598" t="s">
        <v>213</v>
      </c>
      <c r="J598" t="s">
        <v>214</v>
      </c>
      <c r="K598" t="s">
        <v>149</v>
      </c>
      <c r="L598" t="s">
        <v>606</v>
      </c>
      <c r="M598" t="s">
        <v>225</v>
      </c>
      <c r="N598" t="s">
        <v>216</v>
      </c>
      <c r="O598" s="57">
        <v>46247.482592592591</v>
      </c>
      <c r="P598" s="57">
        <v>46248.337453703702</v>
      </c>
      <c r="Q598">
        <v>69365008</v>
      </c>
      <c r="R598">
        <v>2435320546</v>
      </c>
      <c r="S598">
        <v>141420142145</v>
      </c>
      <c r="T598" t="s">
        <v>9021</v>
      </c>
      <c r="U598" t="s">
        <v>9022</v>
      </c>
      <c r="V598" t="s">
        <v>9023</v>
      </c>
      <c r="Z598">
        <v>110.396623760461</v>
      </c>
      <c r="AA598">
        <v>-6.97001746865421</v>
      </c>
      <c r="AB598" t="s">
        <v>9024</v>
      </c>
      <c r="AC598" t="s">
        <v>217</v>
      </c>
      <c r="AL598" t="s">
        <v>218</v>
      </c>
      <c r="AM598" t="s">
        <v>8441</v>
      </c>
      <c r="AN598" t="s">
        <v>6</v>
      </c>
      <c r="AO598" t="s">
        <v>8913</v>
      </c>
      <c r="AP598" s="57">
        <v>46248.333333333336</v>
      </c>
      <c r="AR598" t="s">
        <v>18</v>
      </c>
      <c r="AS598" t="s">
        <v>615</v>
      </c>
      <c r="AT598" t="s">
        <v>231</v>
      </c>
      <c r="AV598" t="s">
        <v>227</v>
      </c>
      <c r="AW598" t="s">
        <v>9025</v>
      </c>
      <c r="AX598" t="s">
        <v>223</v>
      </c>
      <c r="BA598" s="57">
        <v>46248.333333333336</v>
      </c>
      <c r="BB598" t="s">
        <v>8441</v>
      </c>
      <c r="BF598" s="6" t="e">
        <f t="shared" si="27"/>
        <v>#NUM!</v>
      </c>
      <c r="BG598" t="e">
        <f t="shared" si="28"/>
        <v>#NUM!</v>
      </c>
      <c r="BH598" t="e">
        <f t="shared" si="29"/>
        <v>#NUM!</v>
      </c>
      <c r="BI598" t="e">
        <f>VLOOKUP(H598,Sheet2!$A$1:$B$270,2,FALSE)</f>
        <v>#N/A</v>
      </c>
    </row>
    <row r="599" spans="1:61">
      <c r="A599">
        <v>598</v>
      </c>
      <c r="B599">
        <v>1002504573</v>
      </c>
      <c r="C599">
        <v>3</v>
      </c>
      <c r="D599" t="s">
        <v>55</v>
      </c>
      <c r="E599">
        <v>5</v>
      </c>
      <c r="F599" t="s">
        <v>265</v>
      </c>
      <c r="G599" t="s">
        <v>125</v>
      </c>
      <c r="H599" t="s">
        <v>417</v>
      </c>
      <c r="I599" t="s">
        <v>213</v>
      </c>
      <c r="J599" t="s">
        <v>214</v>
      </c>
      <c r="K599" t="s">
        <v>149</v>
      </c>
      <c r="L599" t="s">
        <v>215</v>
      </c>
      <c r="M599" t="s">
        <v>575</v>
      </c>
      <c r="N599" t="s">
        <v>216</v>
      </c>
      <c r="O599" s="57">
        <v>46235.557592592595</v>
      </c>
      <c r="P599" s="57">
        <v>46244.554456018515</v>
      </c>
      <c r="Q599">
        <v>69356754</v>
      </c>
      <c r="S599">
        <v>152448204119</v>
      </c>
      <c r="T599" t="s">
        <v>2551</v>
      </c>
      <c r="U599" t="s">
        <v>2552</v>
      </c>
      <c r="V599" t="s">
        <v>2553</v>
      </c>
      <c r="Z599">
        <v>112.28015474975101</v>
      </c>
      <c r="AA599">
        <v>-6.8722867450428797</v>
      </c>
      <c r="AB599" t="s">
        <v>2554</v>
      </c>
      <c r="AC599" t="s">
        <v>217</v>
      </c>
      <c r="AL599" t="s">
        <v>218</v>
      </c>
      <c r="AM599" t="s">
        <v>2555</v>
      </c>
      <c r="AN599" t="s">
        <v>6</v>
      </c>
      <c r="AO599" s="57">
        <v>46030.559328703705</v>
      </c>
      <c r="AP599" s="57">
        <v>46236.416666666664</v>
      </c>
      <c r="AQ599" t="s">
        <v>564</v>
      </c>
      <c r="AR599" t="s">
        <v>14</v>
      </c>
      <c r="AS599" t="s">
        <v>417</v>
      </c>
      <c r="AT599" t="s">
        <v>231</v>
      </c>
      <c r="AV599" t="s">
        <v>6457</v>
      </c>
      <c r="AW599" t="s">
        <v>1012</v>
      </c>
      <c r="AX599" t="s">
        <v>223</v>
      </c>
      <c r="BA599" s="57">
        <v>46236.416666666664</v>
      </c>
      <c r="BB599" t="s">
        <v>2555</v>
      </c>
      <c r="BF599" s="6" t="e">
        <f t="shared" si="27"/>
        <v>#NUM!</v>
      </c>
      <c r="BG599" t="e">
        <f t="shared" si="28"/>
        <v>#NUM!</v>
      </c>
      <c r="BH599" t="e">
        <f t="shared" si="29"/>
        <v>#NUM!</v>
      </c>
      <c r="BI599" t="str">
        <f>VLOOKUP(H599,Sheet2!$A$1:$B$270,2,FALSE)</f>
        <v>GRESIK</v>
      </c>
    </row>
    <row r="600" spans="1:61">
      <c r="A600">
        <v>599</v>
      </c>
      <c r="B600">
        <v>1002526552</v>
      </c>
      <c r="C600">
        <v>3</v>
      </c>
      <c r="D600" t="s">
        <v>45</v>
      </c>
      <c r="E600">
        <v>5</v>
      </c>
      <c r="F600" t="s">
        <v>113</v>
      </c>
      <c r="G600" t="s">
        <v>111</v>
      </c>
      <c r="H600" t="s">
        <v>347</v>
      </c>
      <c r="I600" t="s">
        <v>213</v>
      </c>
      <c r="J600" t="s">
        <v>214</v>
      </c>
      <c r="K600" t="s">
        <v>149</v>
      </c>
      <c r="L600" t="s">
        <v>215</v>
      </c>
      <c r="M600" t="s">
        <v>225</v>
      </c>
      <c r="N600" t="s">
        <v>216</v>
      </c>
      <c r="O600" s="57">
        <v>46248.599259259259</v>
      </c>
      <c r="P600" s="57">
        <v>46249.546863425923</v>
      </c>
      <c r="Q600">
        <v>69366129</v>
      </c>
      <c r="S600">
        <v>172511797007</v>
      </c>
      <c r="T600" t="s">
        <v>10813</v>
      </c>
      <c r="U600" t="s">
        <v>10814</v>
      </c>
      <c r="V600" t="s">
        <v>10815</v>
      </c>
      <c r="Z600">
        <v>120.97280558198599</v>
      </c>
      <c r="AA600">
        <v>-8.7870581115459103</v>
      </c>
      <c r="AB600" t="s">
        <v>10816</v>
      </c>
      <c r="AC600" t="s">
        <v>217</v>
      </c>
      <c r="AL600" t="s">
        <v>218</v>
      </c>
      <c r="AM600" t="s">
        <v>10817</v>
      </c>
      <c r="AN600" t="s">
        <v>6</v>
      </c>
      <c r="AO600" t="s">
        <v>10440</v>
      </c>
      <c r="AP600" s="57">
        <v>46249.541666666664</v>
      </c>
      <c r="AR600" t="s">
        <v>18</v>
      </c>
      <c r="AS600" t="s">
        <v>347</v>
      </c>
      <c r="AT600" t="s">
        <v>231</v>
      </c>
      <c r="AV600" t="s">
        <v>227</v>
      </c>
      <c r="AW600" t="s">
        <v>238</v>
      </c>
      <c r="AX600" t="s">
        <v>223</v>
      </c>
      <c r="BA600" s="57">
        <v>46249.541666666664</v>
      </c>
      <c r="BB600" t="s">
        <v>10817</v>
      </c>
      <c r="BF600" s="6" t="e">
        <f t="shared" si="27"/>
        <v>#NUM!</v>
      </c>
      <c r="BG600" t="e">
        <f t="shared" si="28"/>
        <v>#NUM!</v>
      </c>
      <c r="BH600" t="e">
        <f t="shared" si="29"/>
        <v>#NUM!</v>
      </c>
      <c r="BI600" t="str">
        <f>VLOOKUP(H600,Sheet2!$A$1:$B$270,2,FALSE)</f>
        <v>ENDE</v>
      </c>
    </row>
    <row r="601" spans="1:61">
      <c r="A601">
        <v>600</v>
      </c>
      <c r="B601">
        <v>1002528329</v>
      </c>
      <c r="C601">
        <v>3</v>
      </c>
      <c r="D601" t="s">
        <v>51</v>
      </c>
      <c r="E601">
        <v>4</v>
      </c>
      <c r="F601" t="s">
        <v>273</v>
      </c>
      <c r="G601" t="s">
        <v>898</v>
      </c>
      <c r="H601" t="s">
        <v>996</v>
      </c>
      <c r="I601" t="s">
        <v>213</v>
      </c>
      <c r="J601" t="s">
        <v>214</v>
      </c>
      <c r="K601" t="s">
        <v>149</v>
      </c>
      <c r="M601" t="s">
        <v>76</v>
      </c>
      <c r="N601" t="s">
        <v>216</v>
      </c>
      <c r="O601" s="57">
        <v>46249.560671296298</v>
      </c>
      <c r="P601" s="57">
        <v>46249.595902777779</v>
      </c>
      <c r="Q601">
        <v>69365107</v>
      </c>
      <c r="S601">
        <v>142507105371</v>
      </c>
      <c r="T601" t="s">
        <v>9713</v>
      </c>
      <c r="U601" t="s">
        <v>10818</v>
      </c>
      <c r="V601" t="s">
        <v>10819</v>
      </c>
      <c r="Z601">
        <v>110.70583266</v>
      </c>
      <c r="AA601">
        <v>-6.527569025</v>
      </c>
      <c r="AB601" t="s">
        <v>9716</v>
      </c>
      <c r="AC601" t="s">
        <v>290</v>
      </c>
      <c r="AL601" t="s">
        <v>218</v>
      </c>
      <c r="AM601" t="s">
        <v>10820</v>
      </c>
      <c r="AN601" t="s">
        <v>6</v>
      </c>
      <c r="AO601" t="s">
        <v>9889</v>
      </c>
      <c r="AR601" t="s">
        <v>219</v>
      </c>
      <c r="AS601" t="s">
        <v>996</v>
      </c>
      <c r="AT601" t="s">
        <v>231</v>
      </c>
      <c r="AU601">
        <v>20260815</v>
      </c>
      <c r="AV601" t="s">
        <v>222</v>
      </c>
      <c r="AW601" t="s">
        <v>561</v>
      </c>
      <c r="AX601" t="s">
        <v>223</v>
      </c>
      <c r="BA601" s="57">
        <v>46249.291666666664</v>
      </c>
      <c r="BB601" t="s">
        <v>10820</v>
      </c>
      <c r="BC601">
        <v>2026</v>
      </c>
      <c r="BD601">
        <v>8</v>
      </c>
      <c r="BE601">
        <v>15</v>
      </c>
      <c r="BF601" s="6">
        <f t="shared" si="27"/>
        <v>46249</v>
      </c>
      <c r="BG601">
        <f t="shared" si="28"/>
        <v>-0.29166666666424135</v>
      </c>
      <c r="BH601" t="str">
        <f t="shared" si="29"/>
        <v>COMPLY</v>
      </c>
      <c r="BI601" t="e">
        <f>VLOOKUP(H601,Sheet2!$A$1:$B$270,2,FALSE)</f>
        <v>#N/A</v>
      </c>
    </row>
    <row r="602" spans="1:61">
      <c r="A602">
        <v>601</v>
      </c>
      <c r="B602">
        <v>1002514889</v>
      </c>
      <c r="C602">
        <v>3</v>
      </c>
      <c r="D602" t="s">
        <v>55</v>
      </c>
      <c r="E602">
        <v>5</v>
      </c>
      <c r="F602" t="s">
        <v>228</v>
      </c>
      <c r="G602" t="s">
        <v>127</v>
      </c>
      <c r="H602" t="s">
        <v>229</v>
      </c>
      <c r="I602" t="s">
        <v>213</v>
      </c>
      <c r="J602" t="s">
        <v>214</v>
      </c>
      <c r="K602" t="s">
        <v>149</v>
      </c>
      <c r="L602" t="s">
        <v>215</v>
      </c>
      <c r="M602" t="s">
        <v>76</v>
      </c>
      <c r="N602" t="s">
        <v>216</v>
      </c>
      <c r="O602" s="57">
        <v>46241.612476851849</v>
      </c>
      <c r="P602" s="57">
        <v>46242.558483796296</v>
      </c>
      <c r="Q602">
        <v>69360905</v>
      </c>
      <c r="S602">
        <v>152426928033</v>
      </c>
      <c r="T602" t="s">
        <v>5145</v>
      </c>
      <c r="U602" t="s">
        <v>5146</v>
      </c>
      <c r="V602" t="s">
        <v>5147</v>
      </c>
      <c r="Z602">
        <v>113.398786112666</v>
      </c>
      <c r="AA602">
        <v>-7.1180090015280504</v>
      </c>
      <c r="AB602" t="s">
        <v>5148</v>
      </c>
      <c r="AC602" t="s">
        <v>217</v>
      </c>
      <c r="AL602" t="s">
        <v>218</v>
      </c>
      <c r="AM602" t="s">
        <v>5149</v>
      </c>
      <c r="AN602" t="s">
        <v>6</v>
      </c>
      <c r="AO602" s="57">
        <v>46211.622291666667</v>
      </c>
      <c r="AP602" s="57">
        <v>46242.541666666664</v>
      </c>
      <c r="AR602" t="s">
        <v>219</v>
      </c>
      <c r="AS602" t="s">
        <v>229</v>
      </c>
      <c r="AT602" t="s">
        <v>221</v>
      </c>
      <c r="AU602">
        <v>20260808</v>
      </c>
      <c r="AV602" t="s">
        <v>222</v>
      </c>
      <c r="AW602" t="s">
        <v>947</v>
      </c>
      <c r="AX602" t="s">
        <v>223</v>
      </c>
      <c r="BA602" s="57">
        <v>46242.541666666664</v>
      </c>
      <c r="BB602" t="s">
        <v>5149</v>
      </c>
      <c r="BC602">
        <v>2026</v>
      </c>
      <c r="BD602">
        <v>8</v>
      </c>
      <c r="BE602">
        <v>8</v>
      </c>
      <c r="BF602" s="6">
        <f t="shared" si="27"/>
        <v>46242</v>
      </c>
      <c r="BG602">
        <f t="shared" si="28"/>
        <v>-0.54166666666424135</v>
      </c>
      <c r="BH602" t="str">
        <f t="shared" si="29"/>
        <v>COMPLY</v>
      </c>
      <c r="BI602" t="str">
        <f>VLOOKUP(H602,Sheet2!$A$1:$B$270,2,FALSE)</f>
        <v>MADURA</v>
      </c>
    </row>
    <row r="603" spans="1:61">
      <c r="A603">
        <v>602</v>
      </c>
      <c r="B603">
        <v>1002504381</v>
      </c>
      <c r="C603">
        <v>3</v>
      </c>
      <c r="D603" t="s">
        <v>59</v>
      </c>
      <c r="E603">
        <v>4</v>
      </c>
      <c r="F603" t="s">
        <v>567</v>
      </c>
      <c r="G603" t="s">
        <v>906</v>
      </c>
      <c r="H603" t="s">
        <v>920</v>
      </c>
      <c r="I603" t="s">
        <v>9798</v>
      </c>
      <c r="J603" t="s">
        <v>214</v>
      </c>
      <c r="K603" t="s">
        <v>149</v>
      </c>
      <c r="M603" t="s">
        <v>76</v>
      </c>
      <c r="N603" t="s">
        <v>10821</v>
      </c>
      <c r="O603" s="57">
        <v>46235.449305555558</v>
      </c>
      <c r="P603" s="57">
        <v>46235.518587962964</v>
      </c>
      <c r="Q603">
        <v>69355038</v>
      </c>
      <c r="S603">
        <v>146136130009</v>
      </c>
      <c r="T603" t="s">
        <v>10822</v>
      </c>
      <c r="U603" t="s">
        <v>10823</v>
      </c>
      <c r="V603" t="s">
        <v>10824</v>
      </c>
      <c r="Z603">
        <v>110.241894</v>
      </c>
      <c r="AA603">
        <v>-7.8197340000000004</v>
      </c>
      <c r="AB603" t="s">
        <v>10825</v>
      </c>
      <c r="AC603" t="s">
        <v>226</v>
      </c>
      <c r="AL603" t="s">
        <v>218</v>
      </c>
      <c r="AM603" t="s">
        <v>10825</v>
      </c>
      <c r="AN603" t="s">
        <v>6</v>
      </c>
      <c r="AO603" s="57">
        <v>46030.454791666663</v>
      </c>
      <c r="AR603" t="s">
        <v>219</v>
      </c>
      <c r="AS603" t="s">
        <v>920</v>
      </c>
      <c r="AT603" t="s">
        <v>231</v>
      </c>
      <c r="AU603">
        <v>20260801</v>
      </c>
      <c r="AV603" t="s">
        <v>222</v>
      </c>
      <c r="AW603" t="s">
        <v>10482</v>
      </c>
      <c r="AX603" t="s">
        <v>223</v>
      </c>
      <c r="BA603" s="57">
        <v>25569.291666666668</v>
      </c>
      <c r="BB603" t="s">
        <v>10825</v>
      </c>
      <c r="BC603">
        <v>2026</v>
      </c>
      <c r="BD603">
        <v>8</v>
      </c>
      <c r="BE603">
        <v>1</v>
      </c>
      <c r="BF603" s="6">
        <f t="shared" si="27"/>
        <v>46235</v>
      </c>
      <c r="BG603">
        <f t="shared" si="28"/>
        <v>20665.708333333332</v>
      </c>
      <c r="BH603" t="str">
        <f t="shared" si="29"/>
        <v>NOT COMPLY</v>
      </c>
      <c r="BI603" t="e">
        <f>VLOOKUP(H603,Sheet2!$A$1:$B$270,2,FALSE)</f>
        <v>#N/A</v>
      </c>
    </row>
    <row r="604" spans="1:61">
      <c r="A604">
        <v>603</v>
      </c>
      <c r="B604">
        <v>1002518504</v>
      </c>
      <c r="C604">
        <v>3</v>
      </c>
      <c r="D604" t="s">
        <v>49</v>
      </c>
      <c r="E604">
        <v>4</v>
      </c>
      <c r="F604" t="s">
        <v>246</v>
      </c>
      <c r="G604" t="s">
        <v>247</v>
      </c>
      <c r="H604" t="s">
        <v>925</v>
      </c>
      <c r="I604" t="s">
        <v>213</v>
      </c>
      <c r="J604" t="s">
        <v>214</v>
      </c>
      <c r="K604" t="s">
        <v>149</v>
      </c>
      <c r="L604" t="s">
        <v>215</v>
      </c>
      <c r="M604" t="s">
        <v>575</v>
      </c>
      <c r="N604" t="s">
        <v>216</v>
      </c>
      <c r="O604" s="57">
        <v>46244.693020833336</v>
      </c>
      <c r="P604" s="57">
        <v>46247.561851851853</v>
      </c>
      <c r="Q604">
        <v>69362727</v>
      </c>
      <c r="S604">
        <v>142406122714</v>
      </c>
      <c r="T604" t="s">
        <v>6458</v>
      </c>
      <c r="U604" t="s">
        <v>6459</v>
      </c>
      <c r="V604" t="s">
        <v>6460</v>
      </c>
      <c r="Z604">
        <v>110.413222</v>
      </c>
      <c r="AA604">
        <v>-6.9748890000000001</v>
      </c>
      <c r="AB604" t="s">
        <v>6461</v>
      </c>
      <c r="AC604" t="s">
        <v>237</v>
      </c>
      <c r="AL604" t="s">
        <v>218</v>
      </c>
      <c r="AM604" t="s">
        <v>6269</v>
      </c>
      <c r="AN604" t="s">
        <v>6</v>
      </c>
      <c r="AO604" s="57">
        <v>46303.694282407407</v>
      </c>
      <c r="AP604" s="57">
        <v>46245.541666666664</v>
      </c>
      <c r="AQ604" t="s">
        <v>248</v>
      </c>
      <c r="AR604" t="s">
        <v>14</v>
      </c>
      <c r="AS604" t="s">
        <v>925</v>
      </c>
      <c r="AT604" t="s">
        <v>231</v>
      </c>
      <c r="AV604" t="s">
        <v>9026</v>
      </c>
      <c r="AW604" t="s">
        <v>238</v>
      </c>
      <c r="AX604" t="s">
        <v>223</v>
      </c>
      <c r="BA604" s="57">
        <v>46245.541666666664</v>
      </c>
      <c r="BB604" t="s">
        <v>6269</v>
      </c>
      <c r="BF604" s="6" t="e">
        <f t="shared" si="27"/>
        <v>#NUM!</v>
      </c>
      <c r="BG604" t="e">
        <f t="shared" si="28"/>
        <v>#NUM!</v>
      </c>
      <c r="BH604" t="e">
        <f t="shared" si="29"/>
        <v>#NUM!</v>
      </c>
      <c r="BI604" t="e">
        <f>VLOOKUP(H604,Sheet2!$A$1:$B$270,2,FALSE)</f>
        <v>#N/A</v>
      </c>
    </row>
    <row r="605" spans="1:61">
      <c r="A605">
        <v>604</v>
      </c>
      <c r="B605">
        <v>1002531226</v>
      </c>
      <c r="C605">
        <v>3</v>
      </c>
      <c r="D605" t="s">
        <v>59</v>
      </c>
      <c r="E605">
        <v>4</v>
      </c>
      <c r="F605" t="s">
        <v>243</v>
      </c>
      <c r="G605" t="s">
        <v>243</v>
      </c>
      <c r="H605" t="s">
        <v>294</v>
      </c>
      <c r="I605" t="s">
        <v>213</v>
      </c>
      <c r="J605" t="s">
        <v>214</v>
      </c>
      <c r="K605" t="s">
        <v>149</v>
      </c>
      <c r="L605" t="s">
        <v>215</v>
      </c>
      <c r="M605" t="s">
        <v>240</v>
      </c>
      <c r="N605" t="s">
        <v>216</v>
      </c>
      <c r="O605" s="57">
        <v>46251.674953703703</v>
      </c>
      <c r="P605" s="57">
        <v>46251.676400462966</v>
      </c>
      <c r="Q605">
        <v>69368286</v>
      </c>
      <c r="S605">
        <v>146137149788</v>
      </c>
      <c r="T605" t="s">
        <v>10826</v>
      </c>
      <c r="U605" t="s">
        <v>10827</v>
      </c>
      <c r="V605" t="s">
        <v>10828</v>
      </c>
      <c r="Z605">
        <v>110.1524</v>
      </c>
      <c r="AA605">
        <v>-7.5735146000000002</v>
      </c>
      <c r="AB605" t="s">
        <v>10829</v>
      </c>
      <c r="AC605" t="s">
        <v>237</v>
      </c>
      <c r="AL605" t="s">
        <v>218</v>
      </c>
      <c r="AM605" t="s">
        <v>10830</v>
      </c>
      <c r="AN605" t="s">
        <v>6</v>
      </c>
      <c r="AO605" t="s">
        <v>10611</v>
      </c>
      <c r="AP605" s="57">
        <v>46252.625</v>
      </c>
      <c r="AR605" t="s">
        <v>241</v>
      </c>
      <c r="AS605" t="s">
        <v>294</v>
      </c>
      <c r="AT605" t="s">
        <v>231</v>
      </c>
      <c r="AV605" t="s">
        <v>240</v>
      </c>
      <c r="AW605" t="s">
        <v>938</v>
      </c>
      <c r="AX605" t="s">
        <v>223</v>
      </c>
      <c r="BA605" s="57">
        <v>46252.625</v>
      </c>
      <c r="BB605" t="s">
        <v>10830</v>
      </c>
      <c r="BF605" s="6" t="e">
        <f t="shared" si="27"/>
        <v>#NUM!</v>
      </c>
      <c r="BG605" t="e">
        <f t="shared" si="28"/>
        <v>#NUM!</v>
      </c>
      <c r="BH605" t="e">
        <f t="shared" si="29"/>
        <v>#NUM!</v>
      </c>
      <c r="BI605" t="e">
        <f>VLOOKUP(H605,Sheet2!$A$1:$B$270,2,FALSE)</f>
        <v>#N/A</v>
      </c>
    </row>
    <row r="606" spans="1:61">
      <c r="A606">
        <v>605</v>
      </c>
      <c r="B606">
        <v>1002522301</v>
      </c>
      <c r="C606">
        <v>3</v>
      </c>
      <c r="D606" t="s">
        <v>45</v>
      </c>
      <c r="E606">
        <v>5</v>
      </c>
      <c r="F606" t="s">
        <v>211</v>
      </c>
      <c r="G606" t="s">
        <v>115</v>
      </c>
      <c r="H606" t="s">
        <v>279</v>
      </c>
      <c r="I606" t="s">
        <v>213</v>
      </c>
      <c r="J606" t="s">
        <v>214</v>
      </c>
      <c r="K606" t="s">
        <v>149</v>
      </c>
      <c r="M606" t="s">
        <v>565</v>
      </c>
      <c r="N606" t="s">
        <v>608</v>
      </c>
      <c r="O606" s="57">
        <v>46246.583368055559</v>
      </c>
      <c r="P606" s="57">
        <v>46246.583379629628</v>
      </c>
      <c r="Q606">
        <v>69362498</v>
      </c>
      <c r="T606" t="s">
        <v>6301</v>
      </c>
      <c r="V606" t="s">
        <v>6303</v>
      </c>
      <c r="Z606">
        <v>116.27800000000001</v>
      </c>
      <c r="AA606">
        <v>-8.8748400000000007</v>
      </c>
      <c r="AB606" t="s">
        <v>6304</v>
      </c>
      <c r="AC606" t="s">
        <v>230</v>
      </c>
      <c r="AL606" t="s">
        <v>218</v>
      </c>
      <c r="AM606" t="s">
        <v>6305</v>
      </c>
      <c r="AN606" t="s">
        <v>6</v>
      </c>
      <c r="AO606" s="57">
        <v>46364.590405092589</v>
      </c>
      <c r="AP606" s="57">
        <v>46245</v>
      </c>
      <c r="AR606" t="s">
        <v>566</v>
      </c>
      <c r="AS606" t="s">
        <v>279</v>
      </c>
      <c r="AT606" t="s">
        <v>231</v>
      </c>
      <c r="AV606" t="s">
        <v>8091</v>
      </c>
      <c r="AW606" t="s">
        <v>562</v>
      </c>
      <c r="AX606" t="s">
        <v>223</v>
      </c>
      <c r="BA606" s="57">
        <v>46245.541666666664</v>
      </c>
      <c r="BB606" t="s">
        <v>6305</v>
      </c>
      <c r="BF606" s="6" t="e">
        <f t="shared" si="27"/>
        <v>#NUM!</v>
      </c>
      <c r="BG606" t="e">
        <f t="shared" si="28"/>
        <v>#NUM!</v>
      </c>
      <c r="BH606" t="e">
        <f t="shared" si="29"/>
        <v>#NUM!</v>
      </c>
      <c r="BI606" t="str">
        <f>VLOOKUP(H606,Sheet2!$A$1:$B$270,2,FALSE)</f>
        <v>SELONG</v>
      </c>
    </row>
    <row r="607" spans="1:61">
      <c r="A607">
        <v>606</v>
      </c>
      <c r="B607">
        <v>1002531401</v>
      </c>
      <c r="C607">
        <v>3</v>
      </c>
      <c r="D607" t="s">
        <v>49</v>
      </c>
      <c r="E607">
        <v>4</v>
      </c>
      <c r="F607" t="s">
        <v>246</v>
      </c>
      <c r="G607" t="s">
        <v>588</v>
      </c>
      <c r="H607" t="s">
        <v>589</v>
      </c>
      <c r="I607" t="s">
        <v>213</v>
      </c>
      <c r="J607" t="s">
        <v>214</v>
      </c>
      <c r="K607" t="s">
        <v>149</v>
      </c>
      <c r="L607" t="s">
        <v>215</v>
      </c>
      <c r="M607" t="s">
        <v>240</v>
      </c>
      <c r="N607" t="s">
        <v>216</v>
      </c>
      <c r="O607" s="57">
        <v>46251.745798611111</v>
      </c>
      <c r="P607" s="57">
        <v>46251.747233796297</v>
      </c>
      <c r="Q607">
        <v>69368359</v>
      </c>
      <c r="S607">
        <v>142434111429</v>
      </c>
      <c r="T607" t="s">
        <v>10831</v>
      </c>
      <c r="U607" t="s">
        <v>10832</v>
      </c>
      <c r="V607" t="s">
        <v>10833</v>
      </c>
      <c r="Z607">
        <v>110.535439</v>
      </c>
      <c r="AA607">
        <v>-7.4322699999999999</v>
      </c>
      <c r="AB607" t="s">
        <v>10834</v>
      </c>
      <c r="AC607" t="s">
        <v>237</v>
      </c>
      <c r="AL607" t="s">
        <v>218</v>
      </c>
      <c r="AM607" t="s">
        <v>10835</v>
      </c>
      <c r="AN607" t="s">
        <v>6</v>
      </c>
      <c r="AO607" t="s">
        <v>10836</v>
      </c>
      <c r="AP607" s="57">
        <v>46252.625</v>
      </c>
      <c r="AR607" t="s">
        <v>241</v>
      </c>
      <c r="AS607" t="s">
        <v>589</v>
      </c>
      <c r="AT607" t="s">
        <v>231</v>
      </c>
      <c r="AV607" t="s">
        <v>240</v>
      </c>
      <c r="AW607" t="s">
        <v>1010</v>
      </c>
      <c r="AX607" t="s">
        <v>223</v>
      </c>
      <c r="BA607" s="57">
        <v>46252.625</v>
      </c>
      <c r="BB607" t="s">
        <v>10835</v>
      </c>
      <c r="BF607" s="6" t="e">
        <f t="shared" si="27"/>
        <v>#NUM!</v>
      </c>
      <c r="BG607" t="e">
        <f t="shared" si="28"/>
        <v>#NUM!</v>
      </c>
      <c r="BH607" t="e">
        <f t="shared" si="29"/>
        <v>#NUM!</v>
      </c>
      <c r="BI607" t="e">
        <f>VLOOKUP(H607,Sheet2!$A$1:$B$270,2,FALSE)</f>
        <v>#N/A</v>
      </c>
    </row>
    <row r="608" spans="1:61">
      <c r="A608">
        <v>607</v>
      </c>
      <c r="B608">
        <v>1002521166</v>
      </c>
      <c r="C608">
        <v>3</v>
      </c>
      <c r="D608" t="s">
        <v>55</v>
      </c>
      <c r="E608">
        <v>5</v>
      </c>
      <c r="F608" t="s">
        <v>265</v>
      </c>
      <c r="G608" t="s">
        <v>128</v>
      </c>
      <c r="H608" t="s">
        <v>274</v>
      </c>
      <c r="I608" t="s">
        <v>213</v>
      </c>
      <c r="J608" t="s">
        <v>214</v>
      </c>
      <c r="K608" t="s">
        <v>149</v>
      </c>
      <c r="L608" t="s">
        <v>215</v>
      </c>
      <c r="M608" t="s">
        <v>76</v>
      </c>
      <c r="N608" t="s">
        <v>216</v>
      </c>
      <c r="O608" s="57">
        <v>46246.332592592589</v>
      </c>
      <c r="P608" s="57">
        <v>46246.770983796298</v>
      </c>
      <c r="Q608">
        <v>69363764</v>
      </c>
      <c r="S608">
        <v>152418251000</v>
      </c>
      <c r="T608" t="s">
        <v>8092</v>
      </c>
      <c r="U608" t="s">
        <v>8093</v>
      </c>
      <c r="V608" t="s">
        <v>8094</v>
      </c>
      <c r="Z608">
        <v>112.70649280000001</v>
      </c>
      <c r="AA608">
        <v>-7.2638911999999998</v>
      </c>
      <c r="AB608" t="s">
        <v>8095</v>
      </c>
      <c r="AC608" t="s">
        <v>217</v>
      </c>
      <c r="AL608" t="s">
        <v>218</v>
      </c>
      <c r="AM608" t="s">
        <v>8096</v>
      </c>
      <c r="AN608" t="s">
        <v>6</v>
      </c>
      <c r="AO608" s="57">
        <v>46364.340682870374</v>
      </c>
      <c r="AP608" s="57">
        <v>46248.625</v>
      </c>
      <c r="AR608" t="s">
        <v>219</v>
      </c>
      <c r="AS608" t="s">
        <v>274</v>
      </c>
      <c r="AT608" t="s">
        <v>221</v>
      </c>
      <c r="AU608">
        <v>20260812</v>
      </c>
      <c r="AV608" t="s">
        <v>222</v>
      </c>
      <c r="AW608" t="s">
        <v>1004</v>
      </c>
      <c r="AX608" t="s">
        <v>223</v>
      </c>
      <c r="BA608" s="57">
        <v>46248.625</v>
      </c>
      <c r="BB608" t="s">
        <v>8096</v>
      </c>
      <c r="BC608">
        <v>2026</v>
      </c>
      <c r="BD608">
        <v>8</v>
      </c>
      <c r="BE608">
        <v>12</v>
      </c>
      <c r="BF608" s="6">
        <f t="shared" si="27"/>
        <v>46246</v>
      </c>
      <c r="BG608">
        <f t="shared" si="28"/>
        <v>-2.625</v>
      </c>
      <c r="BH608" t="str">
        <f t="shared" si="29"/>
        <v>COMPLY</v>
      </c>
      <c r="BI608" t="str">
        <f>VLOOKUP(H608,Sheet2!$A$1:$B$270,2,FALSE)</f>
        <v>SURABAYA UTARA</v>
      </c>
    </row>
    <row r="609" spans="1:61">
      <c r="A609">
        <v>608</v>
      </c>
      <c r="B609">
        <v>1002517389</v>
      </c>
      <c r="C609">
        <v>3</v>
      </c>
      <c r="D609" t="s">
        <v>51</v>
      </c>
      <c r="E609">
        <v>4</v>
      </c>
      <c r="F609" t="s">
        <v>273</v>
      </c>
      <c r="G609" t="s">
        <v>295</v>
      </c>
      <c r="H609" t="s">
        <v>901</v>
      </c>
      <c r="I609" t="s">
        <v>213</v>
      </c>
      <c r="J609" t="s">
        <v>214</v>
      </c>
      <c r="K609" t="s">
        <v>149</v>
      </c>
      <c r="L609" t="s">
        <v>215</v>
      </c>
      <c r="M609" t="s">
        <v>76</v>
      </c>
      <c r="N609" t="s">
        <v>216</v>
      </c>
      <c r="O609" s="57">
        <v>46244.470092592594</v>
      </c>
      <c r="P609" s="57">
        <v>46245.541608796295</v>
      </c>
      <c r="Q609">
        <v>69362273</v>
      </c>
      <c r="S609">
        <v>142551119478</v>
      </c>
      <c r="T609" t="s">
        <v>6462</v>
      </c>
      <c r="U609" t="s">
        <v>6463</v>
      </c>
      <c r="V609" t="s">
        <v>6464</v>
      </c>
      <c r="Z609">
        <v>111.07025520000001</v>
      </c>
      <c r="AA609">
        <v>-6.6898314999999897</v>
      </c>
      <c r="AB609" t="s">
        <v>6465</v>
      </c>
      <c r="AC609" t="s">
        <v>237</v>
      </c>
      <c r="AL609" t="s">
        <v>218</v>
      </c>
      <c r="AM609" t="s">
        <v>6289</v>
      </c>
      <c r="AN609" t="s">
        <v>6</v>
      </c>
      <c r="AO609" s="57">
        <v>46303.486157407409</v>
      </c>
      <c r="AP609" s="57">
        <v>46245.333333333336</v>
      </c>
      <c r="AR609" t="s">
        <v>219</v>
      </c>
      <c r="AS609" t="s">
        <v>901</v>
      </c>
      <c r="AT609" t="s">
        <v>231</v>
      </c>
      <c r="AU609">
        <v>20260811</v>
      </c>
      <c r="AV609" t="s">
        <v>222</v>
      </c>
      <c r="AW609" t="s">
        <v>1020</v>
      </c>
      <c r="AX609" t="s">
        <v>223</v>
      </c>
      <c r="BA609" s="57">
        <v>46245.333333333336</v>
      </c>
      <c r="BB609" t="s">
        <v>6289</v>
      </c>
      <c r="BC609">
        <v>2026</v>
      </c>
      <c r="BD609">
        <v>8</v>
      </c>
      <c r="BE609">
        <v>11</v>
      </c>
      <c r="BF609" s="6">
        <f t="shared" si="27"/>
        <v>46245</v>
      </c>
      <c r="BG609">
        <f t="shared" si="28"/>
        <v>-0.33333333333575865</v>
      </c>
      <c r="BH609" t="str">
        <f t="shared" si="29"/>
        <v>COMPLY</v>
      </c>
      <c r="BI609" t="e">
        <f>VLOOKUP(H609,Sheet2!$A$1:$B$270,2,FALSE)</f>
        <v>#N/A</v>
      </c>
    </row>
    <row r="610" spans="1:61">
      <c r="A610">
        <v>609</v>
      </c>
      <c r="B610">
        <v>1002515934</v>
      </c>
      <c r="C610">
        <v>3</v>
      </c>
      <c r="D610" t="s">
        <v>55</v>
      </c>
      <c r="E610">
        <v>5</v>
      </c>
      <c r="F610" t="s">
        <v>265</v>
      </c>
      <c r="G610" t="s">
        <v>122</v>
      </c>
      <c r="H610" t="s">
        <v>355</v>
      </c>
      <c r="I610" t="s">
        <v>213</v>
      </c>
      <c r="J610" t="s">
        <v>214</v>
      </c>
      <c r="K610" t="s">
        <v>149</v>
      </c>
      <c r="M610" t="s">
        <v>586</v>
      </c>
      <c r="N610" t="s">
        <v>216</v>
      </c>
      <c r="O610" s="57">
        <v>46242.553912037038</v>
      </c>
      <c r="P610" s="57">
        <v>46246.567974537036</v>
      </c>
      <c r="Q610">
        <v>69361454</v>
      </c>
      <c r="S610">
        <v>152421260984</v>
      </c>
      <c r="T610" t="s">
        <v>5155</v>
      </c>
      <c r="U610" t="s">
        <v>5156</v>
      </c>
      <c r="V610" t="s">
        <v>5157</v>
      </c>
      <c r="Z610">
        <v>112.60368920000001</v>
      </c>
      <c r="AA610">
        <v>-7.1285425</v>
      </c>
      <c r="AB610" t="s">
        <v>5158</v>
      </c>
      <c r="AC610" t="s">
        <v>230</v>
      </c>
      <c r="AL610" t="s">
        <v>218</v>
      </c>
      <c r="AM610" t="s">
        <v>5159</v>
      </c>
      <c r="AN610" t="s">
        <v>6</v>
      </c>
      <c r="AO610" s="57">
        <v>46242.559374999997</v>
      </c>
      <c r="AP610" s="57">
        <v>46244.333333333336</v>
      </c>
      <c r="AQ610" t="s">
        <v>248</v>
      </c>
      <c r="AR610" t="s">
        <v>14</v>
      </c>
      <c r="AS610" t="s">
        <v>355</v>
      </c>
      <c r="AT610" t="s">
        <v>231</v>
      </c>
      <c r="AV610" t="s">
        <v>587</v>
      </c>
      <c r="AW610" t="s">
        <v>634</v>
      </c>
      <c r="AX610" t="s">
        <v>223</v>
      </c>
      <c r="BA610" s="57">
        <v>46244.333333333336</v>
      </c>
      <c r="BB610" t="s">
        <v>5159</v>
      </c>
      <c r="BF610" s="6" t="e">
        <f t="shared" si="27"/>
        <v>#NUM!</v>
      </c>
      <c r="BG610" t="e">
        <f t="shared" si="28"/>
        <v>#NUM!</v>
      </c>
      <c r="BH610" t="e">
        <f t="shared" si="29"/>
        <v>#NUM!</v>
      </c>
      <c r="BI610" t="str">
        <f>VLOOKUP(H610,Sheet2!$A$1:$B$270,2,FALSE)</f>
        <v>GRESIK</v>
      </c>
    </row>
    <row r="611" spans="1:61">
      <c r="A611">
        <v>610</v>
      </c>
      <c r="B611">
        <v>1002530647</v>
      </c>
      <c r="C611">
        <v>3</v>
      </c>
      <c r="D611" t="s">
        <v>45</v>
      </c>
      <c r="E611">
        <v>5</v>
      </c>
      <c r="F611" t="s">
        <v>113</v>
      </c>
      <c r="G611" t="s">
        <v>117</v>
      </c>
      <c r="H611" t="s">
        <v>421</v>
      </c>
      <c r="I611" t="s">
        <v>213</v>
      </c>
      <c r="J611" t="s">
        <v>214</v>
      </c>
      <c r="K611" t="s">
        <v>149</v>
      </c>
      <c r="L611" t="s">
        <v>215</v>
      </c>
      <c r="M611" t="s">
        <v>225</v>
      </c>
      <c r="N611" t="s">
        <v>216</v>
      </c>
      <c r="O611" s="57">
        <v>46251.464537037034</v>
      </c>
      <c r="P611" s="57">
        <v>46252.338807870372</v>
      </c>
      <c r="Q611">
        <v>69367947</v>
      </c>
      <c r="S611">
        <v>172509796616</v>
      </c>
      <c r="T611" t="s">
        <v>10837</v>
      </c>
      <c r="U611" t="s">
        <v>10838</v>
      </c>
      <c r="V611" t="s">
        <v>10839</v>
      </c>
      <c r="Z611">
        <v>123.0186716</v>
      </c>
      <c r="AA611">
        <v>-8.3078418000000003</v>
      </c>
      <c r="AB611" t="s">
        <v>10840</v>
      </c>
      <c r="AC611" t="s">
        <v>237</v>
      </c>
      <c r="AL611" t="s">
        <v>218</v>
      </c>
      <c r="AM611" t="s">
        <v>10841</v>
      </c>
      <c r="AN611" t="s">
        <v>6</v>
      </c>
      <c r="AO611" t="s">
        <v>10842</v>
      </c>
      <c r="AP611" s="57">
        <v>46252.333333333336</v>
      </c>
      <c r="AR611" t="s">
        <v>18</v>
      </c>
      <c r="AS611" t="s">
        <v>421</v>
      </c>
      <c r="AT611" t="s">
        <v>231</v>
      </c>
      <c r="AV611" t="s">
        <v>227</v>
      </c>
      <c r="AW611" t="s">
        <v>1012</v>
      </c>
      <c r="AX611" t="s">
        <v>223</v>
      </c>
      <c r="BA611" s="57">
        <v>46252.333333333336</v>
      </c>
      <c r="BB611" t="s">
        <v>10841</v>
      </c>
      <c r="BF611" s="6" t="e">
        <f t="shared" si="27"/>
        <v>#NUM!</v>
      </c>
      <c r="BG611" t="e">
        <f t="shared" si="28"/>
        <v>#NUM!</v>
      </c>
      <c r="BH611" t="e">
        <f t="shared" si="29"/>
        <v>#NUM!</v>
      </c>
      <c r="BI611" t="str">
        <f>VLOOKUP(H611,Sheet2!$A$1:$B$270,2,FALSE)</f>
        <v>MAUMERE</v>
      </c>
    </row>
    <row r="612" spans="1:61">
      <c r="A612">
        <v>611</v>
      </c>
      <c r="B612">
        <v>1002515979</v>
      </c>
      <c r="C612">
        <v>3</v>
      </c>
      <c r="D612" t="s">
        <v>55</v>
      </c>
      <c r="E612">
        <v>5</v>
      </c>
      <c r="F612" t="s">
        <v>265</v>
      </c>
      <c r="G612" t="s">
        <v>125</v>
      </c>
      <c r="H612" t="s">
        <v>417</v>
      </c>
      <c r="I612" t="s">
        <v>213</v>
      </c>
      <c r="J612" t="s">
        <v>214</v>
      </c>
      <c r="K612" t="s">
        <v>149</v>
      </c>
      <c r="M612" t="s">
        <v>76</v>
      </c>
      <c r="N612" t="s">
        <v>216</v>
      </c>
      <c r="O612" s="57">
        <v>46242.572581018518</v>
      </c>
      <c r="P612" s="57">
        <v>46242.958865740744</v>
      </c>
      <c r="Q612">
        <v>69360083</v>
      </c>
      <c r="S612">
        <v>152448204410</v>
      </c>
      <c r="T612" t="s">
        <v>2065</v>
      </c>
      <c r="U612" t="s">
        <v>5160</v>
      </c>
      <c r="V612" t="s">
        <v>5161</v>
      </c>
      <c r="Z612">
        <v>112.248097</v>
      </c>
      <c r="AA612">
        <v>-6.8890580000000003</v>
      </c>
      <c r="AB612" t="s">
        <v>2068</v>
      </c>
      <c r="AC612" t="s">
        <v>230</v>
      </c>
      <c r="AL612" t="s">
        <v>218</v>
      </c>
      <c r="AM612" t="s">
        <v>5162</v>
      </c>
      <c r="AN612" t="s">
        <v>6</v>
      </c>
      <c r="AO612" s="57">
        <v>46242.579872685186</v>
      </c>
      <c r="AR612" t="s">
        <v>219</v>
      </c>
      <c r="AS612" t="s">
        <v>417</v>
      </c>
      <c r="AT612" t="s">
        <v>231</v>
      </c>
      <c r="AU612">
        <v>20260808</v>
      </c>
      <c r="AV612" t="s">
        <v>222</v>
      </c>
      <c r="AW612" t="s">
        <v>561</v>
      </c>
      <c r="AX612" t="s">
        <v>223</v>
      </c>
      <c r="BA612" s="57">
        <v>46242.291666666664</v>
      </c>
      <c r="BB612" t="s">
        <v>5162</v>
      </c>
      <c r="BC612">
        <v>2026</v>
      </c>
      <c r="BD612">
        <v>8</v>
      </c>
      <c r="BE612">
        <v>8</v>
      </c>
      <c r="BF612" s="6">
        <f t="shared" si="27"/>
        <v>46242</v>
      </c>
      <c r="BG612">
        <f t="shared" si="28"/>
        <v>-0.29166666666424135</v>
      </c>
      <c r="BH612" t="str">
        <f t="shared" si="29"/>
        <v>COMPLY</v>
      </c>
      <c r="BI612" t="str">
        <f>VLOOKUP(H612,Sheet2!$A$1:$B$270,2,FALSE)</f>
        <v>GRESIK</v>
      </c>
    </row>
    <row r="613" spans="1:61">
      <c r="A613">
        <v>612</v>
      </c>
      <c r="B613">
        <v>1002523436</v>
      </c>
      <c r="C613">
        <v>3</v>
      </c>
      <c r="D613" t="s">
        <v>45</v>
      </c>
      <c r="E613">
        <v>5</v>
      </c>
      <c r="F613" t="s">
        <v>211</v>
      </c>
      <c r="G613" t="s">
        <v>110</v>
      </c>
      <c r="H613" t="s">
        <v>249</v>
      </c>
      <c r="I613" t="s">
        <v>9791</v>
      </c>
      <c r="J613" t="s">
        <v>214</v>
      </c>
      <c r="K613" t="s">
        <v>149</v>
      </c>
      <c r="M613" t="s">
        <v>575</v>
      </c>
      <c r="N613" t="s">
        <v>9792</v>
      </c>
      <c r="O613" s="57">
        <v>46247.386296296296</v>
      </c>
      <c r="P613" s="57">
        <v>46248.683969907404</v>
      </c>
      <c r="Q613">
        <v>69364785</v>
      </c>
      <c r="R613">
        <v>3746400021</v>
      </c>
      <c r="S613">
        <v>172616801862</v>
      </c>
      <c r="T613" t="s">
        <v>10843</v>
      </c>
      <c r="U613" t="s">
        <v>10844</v>
      </c>
      <c r="V613" t="s">
        <v>10845</v>
      </c>
      <c r="Z613">
        <v>118.6986575</v>
      </c>
      <c r="AA613">
        <v>-8.5155367999999996</v>
      </c>
      <c r="AB613" t="s">
        <v>10846</v>
      </c>
      <c r="AC613" t="s">
        <v>291</v>
      </c>
      <c r="AL613" t="s">
        <v>218</v>
      </c>
      <c r="AM613" t="s">
        <v>214</v>
      </c>
      <c r="AN613" t="s">
        <v>6</v>
      </c>
      <c r="AO613" t="s">
        <v>8864</v>
      </c>
      <c r="AQ613" t="s">
        <v>248</v>
      </c>
      <c r="AR613" t="s">
        <v>14</v>
      </c>
      <c r="AS613" t="s">
        <v>249</v>
      </c>
      <c r="AT613" t="s">
        <v>231</v>
      </c>
      <c r="AV613" t="s">
        <v>10847</v>
      </c>
      <c r="AW613" t="s">
        <v>10848</v>
      </c>
      <c r="AX613" t="s">
        <v>223</v>
      </c>
      <c r="BA613" s="57">
        <v>46247.5</v>
      </c>
      <c r="BB613" t="s">
        <v>214</v>
      </c>
      <c r="BF613" s="6" t="e">
        <f t="shared" si="27"/>
        <v>#NUM!</v>
      </c>
      <c r="BG613" t="e">
        <f t="shared" si="28"/>
        <v>#NUM!</v>
      </c>
      <c r="BH613" t="e">
        <f t="shared" si="29"/>
        <v>#NUM!</v>
      </c>
      <c r="BI613" t="str">
        <f>VLOOKUP(H613,Sheet2!$A$1:$B$270,2,FALSE)</f>
        <v>BIMA</v>
      </c>
    </row>
    <row r="614" spans="1:61">
      <c r="A614">
        <v>613</v>
      </c>
      <c r="B614">
        <v>1002515555</v>
      </c>
      <c r="C614">
        <v>3</v>
      </c>
      <c r="D614" t="s">
        <v>55</v>
      </c>
      <c r="E614">
        <v>5</v>
      </c>
      <c r="F614" t="s">
        <v>265</v>
      </c>
      <c r="G614" t="s">
        <v>125</v>
      </c>
      <c r="H614" t="s">
        <v>332</v>
      </c>
      <c r="I614" t="s">
        <v>213</v>
      </c>
      <c r="J614" t="s">
        <v>214</v>
      </c>
      <c r="K614" t="s">
        <v>149</v>
      </c>
      <c r="L614" t="s">
        <v>215</v>
      </c>
      <c r="M614" t="s">
        <v>76</v>
      </c>
      <c r="N614" t="s">
        <v>216</v>
      </c>
      <c r="O614" s="57">
        <v>46242.326342592591</v>
      </c>
      <c r="P614" s="57">
        <v>46243.760694444441</v>
      </c>
      <c r="Q614">
        <v>69361197</v>
      </c>
      <c r="S614">
        <v>152441211803</v>
      </c>
      <c r="T614" t="s">
        <v>5163</v>
      </c>
      <c r="U614" t="s">
        <v>5164</v>
      </c>
      <c r="V614" t="s">
        <v>5165</v>
      </c>
      <c r="Z614">
        <v>112.20841571688599</v>
      </c>
      <c r="AA614">
        <v>-7.1012859252489999</v>
      </c>
      <c r="AB614" t="s">
        <v>5166</v>
      </c>
      <c r="AC614" t="s">
        <v>217</v>
      </c>
      <c r="AL614" t="s">
        <v>218</v>
      </c>
      <c r="AM614" t="s">
        <v>5167</v>
      </c>
      <c r="AN614" t="s">
        <v>6</v>
      </c>
      <c r="AO614" s="57">
        <v>46242.330092592594</v>
      </c>
      <c r="AP614" s="57">
        <v>46243.416666666664</v>
      </c>
      <c r="AR614" t="s">
        <v>219</v>
      </c>
      <c r="AS614" t="s">
        <v>332</v>
      </c>
      <c r="AT614" t="s">
        <v>231</v>
      </c>
      <c r="AU614">
        <v>20260809</v>
      </c>
      <c r="AV614" t="s">
        <v>222</v>
      </c>
      <c r="AW614" t="s">
        <v>1010</v>
      </c>
      <c r="AX614" t="s">
        <v>223</v>
      </c>
      <c r="BA614" s="57">
        <v>46243.416666666664</v>
      </c>
      <c r="BB614" t="s">
        <v>5167</v>
      </c>
      <c r="BC614">
        <v>2026</v>
      </c>
      <c r="BD614">
        <v>8</v>
      </c>
      <c r="BE614">
        <v>9</v>
      </c>
      <c r="BF614" s="6">
        <f t="shared" si="27"/>
        <v>46243</v>
      </c>
      <c r="BG614">
        <f t="shared" si="28"/>
        <v>-0.41666666666424135</v>
      </c>
      <c r="BH614" t="str">
        <f t="shared" si="29"/>
        <v>COMPLY</v>
      </c>
      <c r="BI614" t="str">
        <f>VLOOKUP(H614,Sheet2!$A$1:$B$270,2,FALSE)</f>
        <v>GRESIK</v>
      </c>
    </row>
    <row r="615" spans="1:61">
      <c r="A615">
        <v>614</v>
      </c>
      <c r="B615">
        <v>1002525261</v>
      </c>
      <c r="C615">
        <v>3</v>
      </c>
      <c r="D615" t="s">
        <v>49</v>
      </c>
      <c r="E615">
        <v>4</v>
      </c>
      <c r="F615" t="s">
        <v>252</v>
      </c>
      <c r="G615" t="s">
        <v>931</v>
      </c>
      <c r="H615" t="s">
        <v>932</v>
      </c>
      <c r="I615" t="s">
        <v>213</v>
      </c>
      <c r="J615" t="s">
        <v>214</v>
      </c>
      <c r="K615" t="s">
        <v>149</v>
      </c>
      <c r="L615" t="s">
        <v>215</v>
      </c>
      <c r="M615" t="s">
        <v>76</v>
      </c>
      <c r="N615" t="s">
        <v>216</v>
      </c>
      <c r="O615" s="57">
        <v>46247.809699074074</v>
      </c>
      <c r="P615" s="57">
        <v>46248.52553240741</v>
      </c>
      <c r="Q615">
        <v>69365546</v>
      </c>
      <c r="S615">
        <v>142212126747</v>
      </c>
      <c r="T615" t="s">
        <v>9027</v>
      </c>
      <c r="U615" t="s">
        <v>10849</v>
      </c>
      <c r="V615" t="s">
        <v>9028</v>
      </c>
      <c r="Z615">
        <v>109.1112566</v>
      </c>
      <c r="AA615">
        <v>-6.8680026999999999</v>
      </c>
      <c r="AB615" t="s">
        <v>9029</v>
      </c>
      <c r="AC615" t="s">
        <v>237</v>
      </c>
      <c r="AL615" t="s">
        <v>218</v>
      </c>
      <c r="AM615" t="s">
        <v>9030</v>
      </c>
      <c r="AN615" t="s">
        <v>6</v>
      </c>
      <c r="AO615" t="s">
        <v>8968</v>
      </c>
      <c r="AP615" s="57">
        <v>46249.333333333336</v>
      </c>
      <c r="AR615" t="s">
        <v>219</v>
      </c>
      <c r="AS615" t="s">
        <v>932</v>
      </c>
      <c r="AT615" t="s">
        <v>231</v>
      </c>
      <c r="AU615">
        <v>20260814</v>
      </c>
      <c r="AV615" t="s">
        <v>222</v>
      </c>
      <c r="AW615" t="s">
        <v>1023</v>
      </c>
      <c r="AX615" t="s">
        <v>223</v>
      </c>
      <c r="BA615" s="57">
        <v>46249.333333333336</v>
      </c>
      <c r="BB615" t="s">
        <v>9030</v>
      </c>
      <c r="BC615">
        <v>2026</v>
      </c>
      <c r="BD615">
        <v>8</v>
      </c>
      <c r="BE615">
        <v>14</v>
      </c>
      <c r="BF615" s="6">
        <f t="shared" si="27"/>
        <v>46248</v>
      </c>
      <c r="BG615">
        <f t="shared" si="28"/>
        <v>-1.3333333333357587</v>
      </c>
      <c r="BH615" t="str">
        <f t="shared" si="29"/>
        <v>COMPLY</v>
      </c>
      <c r="BI615" t="e">
        <f>VLOOKUP(H615,Sheet2!$A$1:$B$270,2,FALSE)</f>
        <v>#N/A</v>
      </c>
    </row>
    <row r="616" spans="1:61">
      <c r="A616">
        <v>615</v>
      </c>
      <c r="B616">
        <v>1002513502</v>
      </c>
      <c r="C616">
        <v>3</v>
      </c>
      <c r="D616" t="s">
        <v>49</v>
      </c>
      <c r="E616">
        <v>4</v>
      </c>
      <c r="F616" t="s">
        <v>246</v>
      </c>
      <c r="G616" t="s">
        <v>247</v>
      </c>
      <c r="H616" t="s">
        <v>624</v>
      </c>
      <c r="I616" t="s">
        <v>213</v>
      </c>
      <c r="J616" t="s">
        <v>214</v>
      </c>
      <c r="K616" t="s">
        <v>149</v>
      </c>
      <c r="L616" t="s">
        <v>215</v>
      </c>
      <c r="M616" t="s">
        <v>76</v>
      </c>
      <c r="N616" t="s">
        <v>216</v>
      </c>
      <c r="O616" s="57">
        <v>46240.826342592591</v>
      </c>
      <c r="P616" s="57">
        <v>46241.640636574077</v>
      </c>
      <c r="Q616">
        <v>69360358</v>
      </c>
      <c r="S616">
        <v>143424113136</v>
      </c>
      <c r="T616" t="s">
        <v>2560</v>
      </c>
      <c r="U616" t="s">
        <v>2561</v>
      </c>
      <c r="V616" t="s">
        <v>2562</v>
      </c>
      <c r="Z616">
        <v>110.534083954989</v>
      </c>
      <c r="AA616">
        <v>-6.9331809021058302</v>
      </c>
      <c r="AB616" t="s">
        <v>2563</v>
      </c>
      <c r="AC616" t="s">
        <v>217</v>
      </c>
      <c r="AL616" t="s">
        <v>218</v>
      </c>
      <c r="AM616" t="s">
        <v>2564</v>
      </c>
      <c r="AN616" t="s">
        <v>6</v>
      </c>
      <c r="AO616" s="57">
        <v>46181.829988425925</v>
      </c>
      <c r="AP616" s="57">
        <v>46242.333333333336</v>
      </c>
      <c r="AR616" t="s">
        <v>219</v>
      </c>
      <c r="AS616" t="s">
        <v>624</v>
      </c>
      <c r="AT616" t="s">
        <v>231</v>
      </c>
      <c r="AU616">
        <v>20260807</v>
      </c>
      <c r="AV616" t="s">
        <v>222</v>
      </c>
      <c r="AW616" t="s">
        <v>1021</v>
      </c>
      <c r="AX616" t="s">
        <v>223</v>
      </c>
      <c r="BA616" s="57">
        <v>46242.333333333336</v>
      </c>
      <c r="BB616" t="s">
        <v>2564</v>
      </c>
      <c r="BC616">
        <v>2026</v>
      </c>
      <c r="BD616">
        <v>8</v>
      </c>
      <c r="BE616">
        <v>7</v>
      </c>
      <c r="BF616" s="6">
        <f t="shared" si="27"/>
        <v>46241</v>
      </c>
      <c r="BG616">
        <f t="shared" si="28"/>
        <v>-1.3333333333357587</v>
      </c>
      <c r="BH616" t="str">
        <f t="shared" si="29"/>
        <v>COMPLY</v>
      </c>
      <c r="BI616" t="e">
        <f>VLOOKUP(H616,Sheet2!$A$1:$B$270,2,FALSE)</f>
        <v>#N/A</v>
      </c>
    </row>
    <row r="617" spans="1:61">
      <c r="A617">
        <v>616</v>
      </c>
      <c r="B617">
        <v>1002509775</v>
      </c>
      <c r="C617">
        <v>3</v>
      </c>
      <c r="D617" t="s">
        <v>42</v>
      </c>
      <c r="E617">
        <v>5</v>
      </c>
      <c r="F617" t="s">
        <v>102</v>
      </c>
      <c r="G617" t="s">
        <v>99</v>
      </c>
      <c r="H617" t="s">
        <v>281</v>
      </c>
      <c r="I617" t="s">
        <v>213</v>
      </c>
      <c r="J617" t="s">
        <v>214</v>
      </c>
      <c r="K617" t="s">
        <v>149</v>
      </c>
      <c r="M617" t="s">
        <v>236</v>
      </c>
      <c r="N617" t="s">
        <v>216</v>
      </c>
      <c r="O617" s="57">
        <v>46239.401041666664</v>
      </c>
      <c r="P617" s="57">
        <v>46243.36824074074</v>
      </c>
      <c r="Q617">
        <v>69358830</v>
      </c>
      <c r="S617">
        <v>152517201803</v>
      </c>
      <c r="T617" t="s">
        <v>1102</v>
      </c>
      <c r="U617" t="s">
        <v>1103</v>
      </c>
      <c r="V617" t="s">
        <v>2565</v>
      </c>
      <c r="Z617">
        <v>114.39213736559699</v>
      </c>
      <c r="AA617">
        <v>-8.13767074517739</v>
      </c>
      <c r="AB617" t="s">
        <v>2566</v>
      </c>
      <c r="AC617" t="s">
        <v>226</v>
      </c>
      <c r="AL617" t="s">
        <v>218</v>
      </c>
      <c r="AM617" t="s">
        <v>2567</v>
      </c>
      <c r="AN617" t="s">
        <v>6</v>
      </c>
      <c r="AO617" s="57">
        <v>46150.402731481481</v>
      </c>
      <c r="AP617" s="57">
        <v>46242.333333333336</v>
      </c>
      <c r="AR617" t="s">
        <v>12</v>
      </c>
      <c r="AS617" t="s">
        <v>281</v>
      </c>
      <c r="AT617" t="s">
        <v>231</v>
      </c>
      <c r="AV617" t="s">
        <v>917</v>
      </c>
      <c r="AW617" t="s">
        <v>942</v>
      </c>
      <c r="AX617" t="s">
        <v>223</v>
      </c>
      <c r="BA617" s="57">
        <v>46242.333333333336</v>
      </c>
      <c r="BB617" t="s">
        <v>2567</v>
      </c>
      <c r="BF617" s="6" t="e">
        <f t="shared" si="27"/>
        <v>#NUM!</v>
      </c>
      <c r="BG617" t="e">
        <f t="shared" si="28"/>
        <v>#NUM!</v>
      </c>
      <c r="BH617" t="e">
        <f t="shared" si="29"/>
        <v>#NUM!</v>
      </c>
      <c r="BI617" t="str">
        <f>VLOOKUP(H617,Sheet2!$A$1:$B$270,2,FALSE)</f>
        <v>BANYUWANGI</v>
      </c>
    </row>
    <row r="618" spans="1:61">
      <c r="A618">
        <v>617</v>
      </c>
      <c r="B618">
        <v>1002514117</v>
      </c>
      <c r="C618">
        <v>3</v>
      </c>
      <c r="D618" t="s">
        <v>45</v>
      </c>
      <c r="E618">
        <v>5</v>
      </c>
      <c r="F618" t="s">
        <v>211</v>
      </c>
      <c r="G618" t="s">
        <v>112</v>
      </c>
      <c r="H618" t="s">
        <v>267</v>
      </c>
      <c r="I618" t="s">
        <v>9791</v>
      </c>
      <c r="J618" t="s">
        <v>214</v>
      </c>
      <c r="K618" t="s">
        <v>149</v>
      </c>
      <c r="M618" t="s">
        <v>575</v>
      </c>
      <c r="N618" t="s">
        <v>9792</v>
      </c>
      <c r="O618" s="57">
        <v>46241.440034722225</v>
      </c>
      <c r="P618" s="57">
        <v>46242.443935185183</v>
      </c>
      <c r="Q618">
        <v>69360554</v>
      </c>
      <c r="S618">
        <v>172601796125</v>
      </c>
      <c r="T618" t="s">
        <v>10850</v>
      </c>
      <c r="U618" t="s">
        <v>10162</v>
      </c>
      <c r="V618" t="s">
        <v>10851</v>
      </c>
      <c r="Z618">
        <v>116.1358058</v>
      </c>
      <c r="AA618">
        <v>-8.5665595999999997</v>
      </c>
      <c r="AB618" t="s">
        <v>10164</v>
      </c>
      <c r="AC618" t="s">
        <v>226</v>
      </c>
      <c r="AL618" t="s">
        <v>218</v>
      </c>
      <c r="AM618" t="s">
        <v>214</v>
      </c>
      <c r="AN618" t="s">
        <v>6</v>
      </c>
      <c r="AO618" s="57">
        <v>46211.444398148145</v>
      </c>
      <c r="AQ618" t="s">
        <v>248</v>
      </c>
      <c r="AR618" t="s">
        <v>14</v>
      </c>
      <c r="AS618" t="s">
        <v>267</v>
      </c>
      <c r="AT618" t="s">
        <v>231</v>
      </c>
      <c r="AV618" t="s">
        <v>10852</v>
      </c>
      <c r="AW618" t="s">
        <v>1071</v>
      </c>
      <c r="AX618" t="s">
        <v>223</v>
      </c>
      <c r="BA618" s="57">
        <v>46241.5</v>
      </c>
      <c r="BB618" t="s">
        <v>214</v>
      </c>
      <c r="BF618" s="6" t="e">
        <f t="shared" si="27"/>
        <v>#NUM!</v>
      </c>
      <c r="BG618" t="e">
        <f t="shared" si="28"/>
        <v>#NUM!</v>
      </c>
      <c r="BH618" t="e">
        <f t="shared" si="29"/>
        <v>#NUM!</v>
      </c>
      <c r="BI618" t="str">
        <f>VLOOKUP(H618,Sheet2!$A$1:$B$270,2,FALSE)</f>
        <v>MATARAM</v>
      </c>
    </row>
    <row r="619" spans="1:61">
      <c r="A619">
        <v>618</v>
      </c>
      <c r="B619">
        <v>1002527317</v>
      </c>
      <c r="C619">
        <v>3</v>
      </c>
      <c r="D619" t="s">
        <v>42</v>
      </c>
      <c r="E619">
        <v>5</v>
      </c>
      <c r="F619" t="s">
        <v>102</v>
      </c>
      <c r="G619" t="s">
        <v>99</v>
      </c>
      <c r="H619" t="s">
        <v>349</v>
      </c>
      <c r="I619" t="s">
        <v>213</v>
      </c>
      <c r="J619" t="s">
        <v>214</v>
      </c>
      <c r="K619" t="s">
        <v>149</v>
      </c>
      <c r="L619" t="s">
        <v>215</v>
      </c>
      <c r="M619" t="s">
        <v>76</v>
      </c>
      <c r="N619" t="s">
        <v>216</v>
      </c>
      <c r="O619" s="57">
        <v>46248.722175925926</v>
      </c>
      <c r="P619" s="57">
        <v>46249.670925925922</v>
      </c>
      <c r="Q619">
        <v>69366397</v>
      </c>
      <c r="S619">
        <v>152516206923</v>
      </c>
      <c r="T619" t="s">
        <v>10853</v>
      </c>
      <c r="U619" t="s">
        <v>10854</v>
      </c>
      <c r="V619" t="s">
        <v>10855</v>
      </c>
      <c r="Z619">
        <v>114.22150779515501</v>
      </c>
      <c r="AA619">
        <v>-8.2950812961717002</v>
      </c>
      <c r="AB619" t="s">
        <v>10856</v>
      </c>
      <c r="AC619" t="s">
        <v>217</v>
      </c>
      <c r="AL619" t="s">
        <v>218</v>
      </c>
      <c r="AM619" t="s">
        <v>10784</v>
      </c>
      <c r="AN619" t="s">
        <v>6</v>
      </c>
      <c r="AO619" t="s">
        <v>10857</v>
      </c>
      <c r="AP619" s="57">
        <v>46249.625</v>
      </c>
      <c r="AR619" t="s">
        <v>219</v>
      </c>
      <c r="AS619" t="s">
        <v>349</v>
      </c>
      <c r="AT619" t="s">
        <v>231</v>
      </c>
      <c r="AU619">
        <v>20260815</v>
      </c>
      <c r="AV619" t="s">
        <v>222</v>
      </c>
      <c r="AW619" t="s">
        <v>1023</v>
      </c>
      <c r="AX619" t="s">
        <v>223</v>
      </c>
      <c r="BA619" s="57">
        <v>46249.625</v>
      </c>
      <c r="BB619" t="s">
        <v>10784</v>
      </c>
      <c r="BC619">
        <v>2026</v>
      </c>
      <c r="BD619">
        <v>8</v>
      </c>
      <c r="BE619">
        <v>15</v>
      </c>
      <c r="BF619" s="6">
        <f t="shared" si="27"/>
        <v>46249</v>
      </c>
      <c r="BG619">
        <f t="shared" si="28"/>
        <v>-0.625</v>
      </c>
      <c r="BH619" t="str">
        <f t="shared" si="29"/>
        <v>COMPLY</v>
      </c>
      <c r="BI619" t="str">
        <f>VLOOKUP(H619,Sheet2!$A$1:$B$270,2,FALSE)</f>
        <v>BANYUWANGI</v>
      </c>
    </row>
    <row r="620" spans="1:61">
      <c r="A620">
        <v>619</v>
      </c>
      <c r="B620">
        <v>1002522307</v>
      </c>
      <c r="C620">
        <v>3</v>
      </c>
      <c r="D620" t="s">
        <v>59</v>
      </c>
      <c r="E620">
        <v>4</v>
      </c>
      <c r="F620" t="s">
        <v>243</v>
      </c>
      <c r="G620" t="s">
        <v>899</v>
      </c>
      <c r="H620" t="s">
        <v>948</v>
      </c>
      <c r="I620" t="s">
        <v>213</v>
      </c>
      <c r="J620" t="s">
        <v>214</v>
      </c>
      <c r="K620" t="s">
        <v>149</v>
      </c>
      <c r="L620" t="s">
        <v>215</v>
      </c>
      <c r="M620" t="s">
        <v>76</v>
      </c>
      <c r="N620" t="s">
        <v>216</v>
      </c>
      <c r="O620" s="57">
        <v>46246.584675925929</v>
      </c>
      <c r="P620" s="57">
        <v>46247.458240740743</v>
      </c>
      <c r="Q620">
        <v>69364312</v>
      </c>
      <c r="S620">
        <v>142138510558</v>
      </c>
      <c r="T620" t="s">
        <v>8097</v>
      </c>
      <c r="U620" t="s">
        <v>8098</v>
      </c>
      <c r="V620" t="s">
        <v>8099</v>
      </c>
      <c r="Z620">
        <v>110.029775</v>
      </c>
      <c r="AA620">
        <v>-7.7694044999999896</v>
      </c>
      <c r="AB620" t="s">
        <v>8100</v>
      </c>
      <c r="AC620" t="s">
        <v>217</v>
      </c>
      <c r="AL620" t="s">
        <v>218</v>
      </c>
      <c r="AM620" t="s">
        <v>8101</v>
      </c>
      <c r="AN620" t="s">
        <v>6</v>
      </c>
      <c r="AO620" s="57">
        <v>46364.590405092589</v>
      </c>
      <c r="AP620" s="57">
        <v>46251.625</v>
      </c>
      <c r="AR620" t="s">
        <v>219</v>
      </c>
      <c r="AS620" t="s">
        <v>948</v>
      </c>
      <c r="AT620" t="s">
        <v>231</v>
      </c>
      <c r="AU620">
        <v>20260813</v>
      </c>
      <c r="AV620" t="s">
        <v>222</v>
      </c>
      <c r="AW620" t="s">
        <v>238</v>
      </c>
      <c r="AX620" t="s">
        <v>223</v>
      </c>
      <c r="BA620" s="57">
        <v>46251.625</v>
      </c>
      <c r="BB620" t="s">
        <v>8101</v>
      </c>
      <c r="BC620">
        <v>2026</v>
      </c>
      <c r="BD620">
        <v>8</v>
      </c>
      <c r="BE620">
        <v>13</v>
      </c>
      <c r="BF620" s="6">
        <f t="shared" si="27"/>
        <v>46247</v>
      </c>
      <c r="BG620">
        <f t="shared" si="28"/>
        <v>-4.625</v>
      </c>
      <c r="BH620" t="str">
        <f t="shared" si="29"/>
        <v>COMPLY</v>
      </c>
      <c r="BI620" t="e">
        <f>VLOOKUP(H620,Sheet2!$A$1:$B$270,2,FALSE)</f>
        <v>#N/A</v>
      </c>
    </row>
    <row r="621" spans="1:61">
      <c r="A621">
        <v>620</v>
      </c>
      <c r="B621">
        <v>1002528289</v>
      </c>
      <c r="C621">
        <v>3</v>
      </c>
      <c r="D621" t="s">
        <v>42</v>
      </c>
      <c r="E621">
        <v>5</v>
      </c>
      <c r="F621" t="s">
        <v>102</v>
      </c>
      <c r="G621" t="s">
        <v>99</v>
      </c>
      <c r="H621" t="s">
        <v>416</v>
      </c>
      <c r="I621" t="s">
        <v>213</v>
      </c>
      <c r="J621" t="s">
        <v>214</v>
      </c>
      <c r="K621" t="s">
        <v>149</v>
      </c>
      <c r="L621" t="s">
        <v>215</v>
      </c>
      <c r="M621" t="s">
        <v>76</v>
      </c>
      <c r="N621" t="s">
        <v>216</v>
      </c>
      <c r="O621" s="57">
        <v>46249.543009259258</v>
      </c>
      <c r="P621" s="57">
        <v>46249.7266087963</v>
      </c>
      <c r="Q621">
        <v>69366867</v>
      </c>
      <c r="S621">
        <v>152522205162</v>
      </c>
      <c r="T621" t="s">
        <v>4577</v>
      </c>
      <c r="U621" t="s">
        <v>10858</v>
      </c>
      <c r="V621" t="s">
        <v>10859</v>
      </c>
      <c r="Z621">
        <v>114.3371187</v>
      </c>
      <c r="AA621">
        <v>-8.4920993999999901</v>
      </c>
      <c r="AB621" t="s">
        <v>10860</v>
      </c>
      <c r="AC621" t="s">
        <v>217</v>
      </c>
      <c r="AL621" t="s">
        <v>218</v>
      </c>
      <c r="AM621" t="s">
        <v>10861</v>
      </c>
      <c r="AN621" t="s">
        <v>6</v>
      </c>
      <c r="AO621" t="s">
        <v>9916</v>
      </c>
      <c r="AP621" s="57">
        <v>46250.541666666664</v>
      </c>
      <c r="AR621" t="s">
        <v>219</v>
      </c>
      <c r="AS621" t="s">
        <v>416</v>
      </c>
      <c r="AT621" t="s">
        <v>221</v>
      </c>
      <c r="AU621">
        <v>20260815</v>
      </c>
      <c r="AV621" t="s">
        <v>222</v>
      </c>
      <c r="AW621" t="s">
        <v>1052</v>
      </c>
      <c r="AX621" t="s">
        <v>223</v>
      </c>
      <c r="BA621" s="57">
        <v>46250.541666666664</v>
      </c>
      <c r="BB621" t="s">
        <v>10861</v>
      </c>
      <c r="BC621">
        <v>2026</v>
      </c>
      <c r="BD621">
        <v>8</v>
      </c>
      <c r="BE621">
        <v>15</v>
      </c>
      <c r="BF621" s="6">
        <f t="shared" si="27"/>
        <v>46249</v>
      </c>
      <c r="BG621">
        <f t="shared" si="28"/>
        <v>-1.5416666666642413</v>
      </c>
      <c r="BH621" t="str">
        <f t="shared" si="29"/>
        <v>COMPLY</v>
      </c>
      <c r="BI621" t="str">
        <f>VLOOKUP(H621,Sheet2!$A$1:$B$270,2,FALSE)</f>
        <v>BANYUWANGI</v>
      </c>
    </row>
    <row r="622" spans="1:61">
      <c r="A622">
        <v>621</v>
      </c>
      <c r="B622">
        <v>1002515874</v>
      </c>
      <c r="C622">
        <v>3</v>
      </c>
      <c r="D622" t="s">
        <v>38</v>
      </c>
      <c r="E622">
        <v>5</v>
      </c>
      <c r="F622" t="s">
        <v>90</v>
      </c>
      <c r="G622" t="s">
        <v>93</v>
      </c>
      <c r="H622" t="s">
        <v>302</v>
      </c>
      <c r="I622" t="s">
        <v>213</v>
      </c>
      <c r="J622" t="s">
        <v>214</v>
      </c>
      <c r="K622" t="s">
        <v>149</v>
      </c>
      <c r="L622" t="s">
        <v>215</v>
      </c>
      <c r="M622" t="s">
        <v>76</v>
      </c>
      <c r="N622" t="s">
        <v>216</v>
      </c>
      <c r="O622" s="57">
        <v>46242.518020833333</v>
      </c>
      <c r="P622" s="57">
        <v>46244.421111111114</v>
      </c>
      <c r="Q622">
        <v>69361411</v>
      </c>
      <c r="S622">
        <v>152611229854</v>
      </c>
      <c r="T622" t="s">
        <v>5168</v>
      </c>
      <c r="U622" t="s">
        <v>5169</v>
      </c>
      <c r="V622" t="s">
        <v>5170</v>
      </c>
      <c r="Z622">
        <v>112.020655050873</v>
      </c>
      <c r="AA622">
        <v>-7.6032879743386799</v>
      </c>
      <c r="AB622" t="s">
        <v>5171</v>
      </c>
      <c r="AC622" t="s">
        <v>217</v>
      </c>
      <c r="AL622" t="s">
        <v>218</v>
      </c>
      <c r="AM622" t="s">
        <v>5172</v>
      </c>
      <c r="AN622" t="s">
        <v>6</v>
      </c>
      <c r="AO622" s="57">
        <v>46242.527673611112</v>
      </c>
      <c r="AP622" s="57">
        <v>46243.541666666664</v>
      </c>
      <c r="AR622" t="s">
        <v>219</v>
      </c>
      <c r="AS622" t="s">
        <v>302</v>
      </c>
      <c r="AT622" t="s">
        <v>231</v>
      </c>
      <c r="AU622">
        <v>20260810</v>
      </c>
      <c r="AV622" t="s">
        <v>222</v>
      </c>
      <c r="AW622" t="s">
        <v>1018</v>
      </c>
      <c r="AX622" t="s">
        <v>223</v>
      </c>
      <c r="BA622" s="57">
        <v>46243.541666666664</v>
      </c>
      <c r="BB622" t="s">
        <v>5172</v>
      </c>
      <c r="BC622">
        <v>2026</v>
      </c>
      <c r="BD622">
        <v>8</v>
      </c>
      <c r="BE622">
        <v>10</v>
      </c>
      <c r="BF622" s="6">
        <f t="shared" si="27"/>
        <v>46244</v>
      </c>
      <c r="BG622">
        <f t="shared" si="28"/>
        <v>0.45833333333575865</v>
      </c>
      <c r="BH622" t="str">
        <f t="shared" si="29"/>
        <v>COMPLY</v>
      </c>
      <c r="BI622" t="str">
        <f>VLOOKUP(H622,Sheet2!$A$1:$B$270,2,FALSE)</f>
        <v>NGANJUK</v>
      </c>
    </row>
    <row r="623" spans="1:61">
      <c r="A623">
        <v>622</v>
      </c>
      <c r="B623">
        <v>1002526933</v>
      </c>
      <c r="C623">
        <v>3</v>
      </c>
      <c r="D623" t="s">
        <v>59</v>
      </c>
      <c r="E623">
        <v>4</v>
      </c>
      <c r="F623" t="s">
        <v>243</v>
      </c>
      <c r="G623" t="s">
        <v>261</v>
      </c>
      <c r="H623" t="s">
        <v>262</v>
      </c>
      <c r="I623" t="s">
        <v>213</v>
      </c>
      <c r="J623" t="s">
        <v>214</v>
      </c>
      <c r="K623" t="s">
        <v>149</v>
      </c>
      <c r="L623" t="s">
        <v>215</v>
      </c>
      <c r="M623" t="s">
        <v>76</v>
      </c>
      <c r="N623" t="s">
        <v>216</v>
      </c>
      <c r="O623" s="57">
        <v>46248.647175925929</v>
      </c>
      <c r="P623" s="57">
        <v>46249.507511574076</v>
      </c>
      <c r="Q623">
        <v>69366243</v>
      </c>
      <c r="S623">
        <v>141373127452</v>
      </c>
      <c r="T623" t="s">
        <v>10862</v>
      </c>
      <c r="U623" t="s">
        <v>10863</v>
      </c>
      <c r="V623" t="s">
        <v>10864</v>
      </c>
      <c r="Z623">
        <v>110.030215</v>
      </c>
      <c r="AA623">
        <v>-7.3396990000000004</v>
      </c>
      <c r="AB623" t="s">
        <v>10865</v>
      </c>
      <c r="AC623" t="s">
        <v>237</v>
      </c>
      <c r="AL623" t="s">
        <v>218</v>
      </c>
      <c r="AM623" t="s">
        <v>10171</v>
      </c>
      <c r="AN623" t="s">
        <v>6</v>
      </c>
      <c r="AO623" t="s">
        <v>9858</v>
      </c>
      <c r="AP623" s="57">
        <v>46249.541666666664</v>
      </c>
      <c r="AR623" t="s">
        <v>219</v>
      </c>
      <c r="AS623" t="s">
        <v>262</v>
      </c>
      <c r="AT623" t="s">
        <v>231</v>
      </c>
      <c r="AU623">
        <v>20260815</v>
      </c>
      <c r="AV623" t="s">
        <v>222</v>
      </c>
      <c r="AW623" t="s">
        <v>1012</v>
      </c>
      <c r="AX623" t="s">
        <v>223</v>
      </c>
      <c r="BA623" s="57">
        <v>46249.541666666664</v>
      </c>
      <c r="BB623" t="s">
        <v>10171</v>
      </c>
      <c r="BC623">
        <v>2026</v>
      </c>
      <c r="BD623">
        <v>8</v>
      </c>
      <c r="BE623">
        <v>15</v>
      </c>
      <c r="BF623" s="6">
        <f t="shared" si="27"/>
        <v>46249</v>
      </c>
      <c r="BG623">
        <f t="shared" si="28"/>
        <v>-0.54166666666424135</v>
      </c>
      <c r="BH623" t="str">
        <f t="shared" si="29"/>
        <v>COMPLY</v>
      </c>
      <c r="BI623" t="e">
        <f>VLOOKUP(H623,Sheet2!$A$1:$B$270,2,FALSE)</f>
        <v>#N/A</v>
      </c>
    </row>
    <row r="624" spans="1:61">
      <c r="A624">
        <v>623</v>
      </c>
      <c r="B624">
        <v>1002518596</v>
      </c>
      <c r="C624">
        <v>3</v>
      </c>
      <c r="D624" t="s">
        <v>51</v>
      </c>
      <c r="E624">
        <v>4</v>
      </c>
      <c r="F624" t="s">
        <v>273</v>
      </c>
      <c r="G624" t="s">
        <v>295</v>
      </c>
      <c r="H624" t="s">
        <v>901</v>
      </c>
      <c r="I624" t="s">
        <v>213</v>
      </c>
      <c r="J624" t="s">
        <v>214</v>
      </c>
      <c r="K624" t="s">
        <v>149</v>
      </c>
      <c r="M624" t="s">
        <v>580</v>
      </c>
      <c r="N624" t="s">
        <v>216</v>
      </c>
      <c r="O624" s="57">
        <v>46244.718275462961</v>
      </c>
      <c r="P624" s="57">
        <v>46245.439618055556</v>
      </c>
      <c r="Q624">
        <v>69358221</v>
      </c>
      <c r="T624" t="s">
        <v>949</v>
      </c>
      <c r="V624" t="s">
        <v>2390</v>
      </c>
      <c r="Z624">
        <v>111.062</v>
      </c>
      <c r="AA624">
        <v>-6.6559999999999997</v>
      </c>
      <c r="AB624" t="s">
        <v>2391</v>
      </c>
      <c r="AC624" t="s">
        <v>226</v>
      </c>
      <c r="AL624" t="s">
        <v>218</v>
      </c>
      <c r="AM624" t="s">
        <v>2392</v>
      </c>
      <c r="AN624" t="s">
        <v>6</v>
      </c>
      <c r="AO624" s="57">
        <v>46303.736030092594</v>
      </c>
      <c r="AP624" s="57">
        <v>46240</v>
      </c>
      <c r="AR624" t="s">
        <v>566</v>
      </c>
      <c r="AS624" t="s">
        <v>901</v>
      </c>
      <c r="AT624" t="s">
        <v>231</v>
      </c>
      <c r="AV624" t="s">
        <v>989</v>
      </c>
      <c r="AW624" t="s">
        <v>613</v>
      </c>
      <c r="AX624" t="s">
        <v>223</v>
      </c>
      <c r="BA624" s="57">
        <v>46240.333333333336</v>
      </c>
      <c r="BB624" t="s">
        <v>2392</v>
      </c>
      <c r="BF624" s="6" t="e">
        <f t="shared" si="27"/>
        <v>#NUM!</v>
      </c>
      <c r="BG624" t="e">
        <f t="shared" si="28"/>
        <v>#NUM!</v>
      </c>
      <c r="BH624" t="e">
        <f t="shared" si="29"/>
        <v>#NUM!</v>
      </c>
      <c r="BI624" t="e">
        <f>VLOOKUP(H624,Sheet2!$A$1:$B$270,2,FALSE)</f>
        <v>#N/A</v>
      </c>
    </row>
    <row r="625" spans="1:61">
      <c r="A625">
        <v>624</v>
      </c>
      <c r="B625">
        <v>1002528414</v>
      </c>
      <c r="C625">
        <v>3</v>
      </c>
      <c r="D625" t="s">
        <v>38</v>
      </c>
      <c r="E625">
        <v>5</v>
      </c>
      <c r="F625" t="s">
        <v>250</v>
      </c>
      <c r="G625" t="s">
        <v>87</v>
      </c>
      <c r="H625" t="s">
        <v>362</v>
      </c>
      <c r="I625" t="s">
        <v>213</v>
      </c>
      <c r="J625" t="s">
        <v>214</v>
      </c>
      <c r="K625" t="s">
        <v>149</v>
      </c>
      <c r="L625" t="s">
        <v>215</v>
      </c>
      <c r="M625" t="s">
        <v>76</v>
      </c>
      <c r="N625" t="s">
        <v>216</v>
      </c>
      <c r="O625" s="57">
        <v>46249.586759259262</v>
      </c>
      <c r="P625" s="57">
        <v>46250.571423611109</v>
      </c>
      <c r="Q625">
        <v>69366943</v>
      </c>
      <c r="S625">
        <v>152707239056</v>
      </c>
      <c r="T625" t="s">
        <v>10866</v>
      </c>
      <c r="U625" t="s">
        <v>10867</v>
      </c>
      <c r="V625" t="s">
        <v>10868</v>
      </c>
      <c r="Z625">
        <v>112.45713039</v>
      </c>
      <c r="AA625">
        <v>-7.8276458199999999</v>
      </c>
      <c r="AB625" t="s">
        <v>10869</v>
      </c>
      <c r="AC625" t="s">
        <v>916</v>
      </c>
      <c r="AL625" t="s">
        <v>218</v>
      </c>
      <c r="AM625" t="s">
        <v>10870</v>
      </c>
      <c r="AN625" t="s">
        <v>6</v>
      </c>
      <c r="AO625" t="s">
        <v>9789</v>
      </c>
      <c r="AP625" s="57">
        <v>46250.541666666664</v>
      </c>
      <c r="AR625" t="s">
        <v>219</v>
      </c>
      <c r="AS625" t="s">
        <v>362</v>
      </c>
      <c r="AT625" t="s">
        <v>231</v>
      </c>
      <c r="AU625">
        <v>20260816</v>
      </c>
      <c r="AV625" t="s">
        <v>222</v>
      </c>
      <c r="AW625" t="s">
        <v>1023</v>
      </c>
      <c r="AX625" t="s">
        <v>223</v>
      </c>
      <c r="BA625" s="57">
        <v>46250.541666666664</v>
      </c>
      <c r="BB625" t="s">
        <v>10870</v>
      </c>
      <c r="BC625">
        <v>2026</v>
      </c>
      <c r="BD625">
        <v>8</v>
      </c>
      <c r="BE625">
        <v>16</v>
      </c>
      <c r="BF625" s="6">
        <f t="shared" si="27"/>
        <v>46250</v>
      </c>
      <c r="BG625">
        <f t="shared" si="28"/>
        <v>-0.54166666666424135</v>
      </c>
      <c r="BH625" t="str">
        <f t="shared" si="29"/>
        <v>COMPLY</v>
      </c>
      <c r="BI625" t="str">
        <f>VLOOKUP(H625,Sheet2!$A$1:$B$270,2,FALSE)</f>
        <v>BATU</v>
      </c>
    </row>
    <row r="626" spans="1:61">
      <c r="A626">
        <v>625</v>
      </c>
      <c r="B626">
        <v>1002527039</v>
      </c>
      <c r="C626">
        <v>3</v>
      </c>
      <c r="D626" t="s">
        <v>49</v>
      </c>
      <c r="E626">
        <v>4</v>
      </c>
      <c r="F626" t="s">
        <v>252</v>
      </c>
      <c r="G626" t="s">
        <v>553</v>
      </c>
      <c r="H626" t="s">
        <v>559</v>
      </c>
      <c r="I626" t="s">
        <v>213</v>
      </c>
      <c r="J626" t="s">
        <v>214</v>
      </c>
      <c r="K626" t="s">
        <v>149</v>
      </c>
      <c r="M626" t="s">
        <v>76</v>
      </c>
      <c r="N626" t="s">
        <v>216</v>
      </c>
      <c r="O626" s="57">
        <v>46248.666192129633</v>
      </c>
      <c r="P626" s="57">
        <v>46248.6950462963</v>
      </c>
      <c r="Q626">
        <v>69363832</v>
      </c>
      <c r="S626">
        <v>146281108282</v>
      </c>
      <c r="T626" t="s">
        <v>8635</v>
      </c>
      <c r="U626" t="s">
        <v>10871</v>
      </c>
      <c r="V626" t="s">
        <v>10872</v>
      </c>
      <c r="Z626">
        <v>109.012467</v>
      </c>
      <c r="AA626">
        <v>-7.2654449999999997</v>
      </c>
      <c r="AB626" t="s">
        <v>8638</v>
      </c>
      <c r="AC626" t="s">
        <v>217</v>
      </c>
      <c r="AL626" t="s">
        <v>218</v>
      </c>
      <c r="AM626" t="s">
        <v>10873</v>
      </c>
      <c r="AN626" t="s">
        <v>6</v>
      </c>
      <c r="AO626" t="s">
        <v>9938</v>
      </c>
      <c r="AR626" t="s">
        <v>219</v>
      </c>
      <c r="AS626" t="s">
        <v>559</v>
      </c>
      <c r="AT626" t="s">
        <v>231</v>
      </c>
      <c r="AU626">
        <v>20260814</v>
      </c>
      <c r="AV626" t="s">
        <v>222</v>
      </c>
      <c r="AW626" t="s">
        <v>561</v>
      </c>
      <c r="AX626" t="s">
        <v>223</v>
      </c>
      <c r="BA626" s="57">
        <v>46248.291666666664</v>
      </c>
      <c r="BB626" t="s">
        <v>10873</v>
      </c>
      <c r="BC626">
        <v>2026</v>
      </c>
      <c r="BD626">
        <v>8</v>
      </c>
      <c r="BE626">
        <v>14</v>
      </c>
      <c r="BF626" s="6">
        <f t="shared" si="27"/>
        <v>46248</v>
      </c>
      <c r="BG626">
        <f t="shared" si="28"/>
        <v>-0.29166666666424135</v>
      </c>
      <c r="BH626" t="str">
        <f t="shared" si="29"/>
        <v>COMPLY</v>
      </c>
      <c r="BI626" t="e">
        <f>VLOOKUP(H626,Sheet2!$A$1:$B$270,2,FALSE)</f>
        <v>#N/A</v>
      </c>
    </row>
    <row r="627" spans="1:61">
      <c r="A627">
        <v>626</v>
      </c>
      <c r="B627">
        <v>1002524301</v>
      </c>
      <c r="C627">
        <v>3</v>
      </c>
      <c r="D627" t="s">
        <v>42</v>
      </c>
      <c r="E627">
        <v>5</v>
      </c>
      <c r="F627" t="s">
        <v>233</v>
      </c>
      <c r="G627" t="s">
        <v>105</v>
      </c>
      <c r="H627" t="s">
        <v>380</v>
      </c>
      <c r="I627" t="s">
        <v>213</v>
      </c>
      <c r="J627" t="s">
        <v>214</v>
      </c>
      <c r="K627" t="s">
        <v>149</v>
      </c>
      <c r="M627" t="s">
        <v>76</v>
      </c>
      <c r="N627" t="s">
        <v>216</v>
      </c>
      <c r="O627" s="57">
        <v>46247.569849537038</v>
      </c>
      <c r="P627" s="57">
        <v>46250.626782407409</v>
      </c>
      <c r="Q627">
        <v>69365192</v>
      </c>
      <c r="S627">
        <v>152329216254</v>
      </c>
      <c r="T627" t="s">
        <v>9031</v>
      </c>
      <c r="U627" t="s">
        <v>10874</v>
      </c>
      <c r="V627" t="s">
        <v>10875</v>
      </c>
      <c r="Z627">
        <v>112.48480005655399</v>
      </c>
      <c r="AA627">
        <v>-7.5719870920851298</v>
      </c>
      <c r="AB627" t="s">
        <v>9032</v>
      </c>
      <c r="AC627" t="s">
        <v>230</v>
      </c>
      <c r="AL627" t="s">
        <v>218</v>
      </c>
      <c r="AM627" t="s">
        <v>10876</v>
      </c>
      <c r="AN627" t="s">
        <v>6</v>
      </c>
      <c r="AO627" t="s">
        <v>9033</v>
      </c>
      <c r="AP627" s="57">
        <v>46250.541666666664</v>
      </c>
      <c r="AR627" t="s">
        <v>219</v>
      </c>
      <c r="AS627" t="s">
        <v>380</v>
      </c>
      <c r="AT627" t="s">
        <v>231</v>
      </c>
      <c r="AU627">
        <v>20260816</v>
      </c>
      <c r="AV627" t="s">
        <v>222</v>
      </c>
      <c r="AW627" t="s">
        <v>561</v>
      </c>
      <c r="AX627" t="s">
        <v>223</v>
      </c>
      <c r="BA627" s="57">
        <v>46250.541666666664</v>
      </c>
      <c r="BB627" t="s">
        <v>10876</v>
      </c>
      <c r="BC627">
        <v>2026</v>
      </c>
      <c r="BD627">
        <v>8</v>
      </c>
      <c r="BE627">
        <v>16</v>
      </c>
      <c r="BF627" s="6">
        <f t="shared" si="27"/>
        <v>46250</v>
      </c>
      <c r="BG627">
        <f t="shared" si="28"/>
        <v>-0.54166666666424135</v>
      </c>
      <c r="BH627" t="str">
        <f t="shared" si="29"/>
        <v>COMPLY</v>
      </c>
      <c r="BI627" t="str">
        <f>VLOOKUP(H627,Sheet2!$A$1:$B$270,2,FALSE)</f>
        <v>MOJOKERTO</v>
      </c>
    </row>
    <row r="628" spans="1:61">
      <c r="A628">
        <v>627</v>
      </c>
      <c r="B628">
        <v>1002518875</v>
      </c>
      <c r="C628">
        <v>3</v>
      </c>
      <c r="D628" t="s">
        <v>59</v>
      </c>
      <c r="E628">
        <v>4</v>
      </c>
      <c r="F628" t="s">
        <v>243</v>
      </c>
      <c r="G628" t="s">
        <v>896</v>
      </c>
      <c r="H628" t="s">
        <v>897</v>
      </c>
      <c r="I628" t="s">
        <v>213</v>
      </c>
      <c r="J628" t="s">
        <v>214</v>
      </c>
      <c r="K628" t="s">
        <v>149</v>
      </c>
      <c r="L628" t="s">
        <v>215</v>
      </c>
      <c r="M628" t="s">
        <v>76</v>
      </c>
      <c r="N628" t="s">
        <v>216</v>
      </c>
      <c r="O628" s="57">
        <v>46245.361759259256</v>
      </c>
      <c r="P628" s="57">
        <v>46246.474409722221</v>
      </c>
      <c r="Q628">
        <v>69362889</v>
      </c>
      <c r="S628">
        <v>142164113461</v>
      </c>
      <c r="T628" t="s">
        <v>7206</v>
      </c>
      <c r="U628" t="s">
        <v>7207</v>
      </c>
      <c r="V628" t="s">
        <v>7208</v>
      </c>
      <c r="Z628">
        <v>110.22520849999999</v>
      </c>
      <c r="AA628">
        <v>-7.6025337999999998</v>
      </c>
      <c r="AB628" t="s">
        <v>7209</v>
      </c>
      <c r="AC628" t="s">
        <v>237</v>
      </c>
      <c r="AL628" t="s">
        <v>218</v>
      </c>
      <c r="AM628" t="s">
        <v>7159</v>
      </c>
      <c r="AN628" t="s">
        <v>6</v>
      </c>
      <c r="AO628" s="57">
        <v>46334.372048611112</v>
      </c>
      <c r="AP628" s="57">
        <v>46247.333333333336</v>
      </c>
      <c r="AR628" t="s">
        <v>219</v>
      </c>
      <c r="AS628" t="s">
        <v>897</v>
      </c>
      <c r="AT628" t="s">
        <v>231</v>
      </c>
      <c r="AU628">
        <v>20260812</v>
      </c>
      <c r="AV628" t="s">
        <v>222</v>
      </c>
      <c r="AW628" t="s">
        <v>1027</v>
      </c>
      <c r="AX628" t="s">
        <v>223</v>
      </c>
      <c r="BA628" s="57">
        <v>46247.333333333336</v>
      </c>
      <c r="BB628" t="s">
        <v>7159</v>
      </c>
      <c r="BC628">
        <v>2026</v>
      </c>
      <c r="BD628">
        <v>8</v>
      </c>
      <c r="BE628">
        <v>12</v>
      </c>
      <c r="BF628" s="6">
        <f t="shared" si="27"/>
        <v>46246</v>
      </c>
      <c r="BG628">
        <f t="shared" si="28"/>
        <v>-1.3333333333357587</v>
      </c>
      <c r="BH628" t="str">
        <f t="shared" si="29"/>
        <v>COMPLY</v>
      </c>
      <c r="BI628" t="e">
        <f>VLOOKUP(H628,Sheet2!$A$1:$B$270,2,FALSE)</f>
        <v>#N/A</v>
      </c>
    </row>
    <row r="629" spans="1:61">
      <c r="A629">
        <v>628</v>
      </c>
      <c r="B629">
        <v>1002527380</v>
      </c>
      <c r="C629">
        <v>3</v>
      </c>
      <c r="D629" t="s">
        <v>38</v>
      </c>
      <c r="E629">
        <v>5</v>
      </c>
      <c r="F629" t="s">
        <v>92</v>
      </c>
      <c r="G629" t="s">
        <v>95</v>
      </c>
      <c r="H629" t="s">
        <v>478</v>
      </c>
      <c r="I629" t="s">
        <v>213</v>
      </c>
      <c r="J629" t="s">
        <v>214</v>
      </c>
      <c r="K629" t="s">
        <v>149</v>
      </c>
      <c r="L629" t="s">
        <v>215</v>
      </c>
      <c r="M629" t="s">
        <v>76</v>
      </c>
      <c r="N629" t="s">
        <v>216</v>
      </c>
      <c r="O629" s="57">
        <v>46248.753437500003</v>
      </c>
      <c r="P629" s="57">
        <v>46250.739502314813</v>
      </c>
      <c r="Q629">
        <v>69366444</v>
      </c>
      <c r="S629">
        <v>152614209511</v>
      </c>
      <c r="T629" t="s">
        <v>10877</v>
      </c>
      <c r="U629" t="s">
        <v>10878</v>
      </c>
      <c r="V629" t="s">
        <v>10879</v>
      </c>
      <c r="Z629">
        <v>111.36344699999999</v>
      </c>
      <c r="AA629">
        <v>-7.8509140000000004</v>
      </c>
      <c r="AB629" t="s">
        <v>10880</v>
      </c>
      <c r="AC629" t="s">
        <v>237</v>
      </c>
      <c r="AL629" t="s">
        <v>218</v>
      </c>
      <c r="AM629" t="s">
        <v>10881</v>
      </c>
      <c r="AN629" t="s">
        <v>6</v>
      </c>
      <c r="AO629" t="s">
        <v>9820</v>
      </c>
      <c r="AP629" s="57">
        <v>46250.541666666664</v>
      </c>
      <c r="AR629" t="s">
        <v>219</v>
      </c>
      <c r="AS629" t="s">
        <v>478</v>
      </c>
      <c r="AT629" t="s">
        <v>231</v>
      </c>
      <c r="AU629">
        <v>20260816</v>
      </c>
      <c r="AV629" t="s">
        <v>222</v>
      </c>
      <c r="AW629" t="s">
        <v>1021</v>
      </c>
      <c r="AX629" t="s">
        <v>223</v>
      </c>
      <c r="BA629" s="57">
        <v>46250.541666666664</v>
      </c>
      <c r="BB629" t="s">
        <v>10881</v>
      </c>
      <c r="BC629">
        <v>2026</v>
      </c>
      <c r="BD629">
        <v>8</v>
      </c>
      <c r="BE629">
        <v>16</v>
      </c>
      <c r="BF629" s="6">
        <f t="shared" si="27"/>
        <v>46250</v>
      </c>
      <c r="BG629">
        <f t="shared" si="28"/>
        <v>-0.54166666666424135</v>
      </c>
      <c r="BH629" t="str">
        <f t="shared" si="29"/>
        <v>COMPLY</v>
      </c>
      <c r="BI629" t="str">
        <f>VLOOKUP(H629,Sheet2!$A$1:$B$270,2,FALSE)</f>
        <v>PONOROGO</v>
      </c>
    </row>
    <row r="630" spans="1:61">
      <c r="A630">
        <v>629</v>
      </c>
      <c r="B630">
        <v>1002514473</v>
      </c>
      <c r="C630">
        <v>3</v>
      </c>
      <c r="D630" t="s">
        <v>51</v>
      </c>
      <c r="E630">
        <v>4</v>
      </c>
      <c r="F630" t="s">
        <v>273</v>
      </c>
      <c r="G630" t="s">
        <v>339</v>
      </c>
      <c r="H630" t="s">
        <v>962</v>
      </c>
      <c r="I630" t="s">
        <v>213</v>
      </c>
      <c r="J630" t="s">
        <v>214</v>
      </c>
      <c r="K630" t="s">
        <v>149</v>
      </c>
      <c r="L630" t="s">
        <v>215</v>
      </c>
      <c r="M630" t="s">
        <v>76</v>
      </c>
      <c r="N630" t="s">
        <v>216</v>
      </c>
      <c r="O630" s="57">
        <v>46241.5159375</v>
      </c>
      <c r="P630" s="57">
        <v>46245.655324074076</v>
      </c>
      <c r="Q630">
        <v>69360699</v>
      </c>
      <c r="S630">
        <v>141569115549</v>
      </c>
      <c r="T630" t="s">
        <v>5177</v>
      </c>
      <c r="U630" t="s">
        <v>5178</v>
      </c>
      <c r="V630" t="s">
        <v>5179</v>
      </c>
      <c r="Z630">
        <v>111.4781053</v>
      </c>
      <c r="AA630">
        <v>-6.9687655999999896</v>
      </c>
      <c r="AB630" t="s">
        <v>5180</v>
      </c>
      <c r="AC630" t="s">
        <v>237</v>
      </c>
      <c r="AL630" t="s">
        <v>218</v>
      </c>
      <c r="AM630" t="s">
        <v>5181</v>
      </c>
      <c r="AN630" t="s">
        <v>6</v>
      </c>
      <c r="AO630" s="57">
        <v>46211.517581018517</v>
      </c>
      <c r="AP630" s="57">
        <v>46245.333333333336</v>
      </c>
      <c r="AR630" t="s">
        <v>219</v>
      </c>
      <c r="AS630" t="s">
        <v>962</v>
      </c>
      <c r="AT630" t="s">
        <v>231</v>
      </c>
      <c r="AU630">
        <v>20260811</v>
      </c>
      <c r="AV630" t="s">
        <v>222</v>
      </c>
      <c r="AW630" t="s">
        <v>1023</v>
      </c>
      <c r="AX630" t="s">
        <v>223</v>
      </c>
      <c r="BA630" s="57">
        <v>46245.333333333336</v>
      </c>
      <c r="BB630" t="s">
        <v>5181</v>
      </c>
      <c r="BC630">
        <v>2026</v>
      </c>
      <c r="BD630">
        <v>8</v>
      </c>
      <c r="BE630">
        <v>11</v>
      </c>
      <c r="BF630" s="6">
        <f t="shared" si="27"/>
        <v>46245</v>
      </c>
      <c r="BG630">
        <f t="shared" si="28"/>
        <v>-0.33333333333575865</v>
      </c>
      <c r="BH630" t="str">
        <f t="shared" si="29"/>
        <v>COMPLY</v>
      </c>
      <c r="BI630" t="e">
        <f>VLOOKUP(H630,Sheet2!$A$1:$B$270,2,FALSE)</f>
        <v>#N/A</v>
      </c>
    </row>
    <row r="631" spans="1:61">
      <c r="A631">
        <v>630</v>
      </c>
      <c r="B631">
        <v>1002519527</v>
      </c>
      <c r="C631">
        <v>3</v>
      </c>
      <c r="D631" t="s">
        <v>38</v>
      </c>
      <c r="E631">
        <v>5</v>
      </c>
      <c r="F631" t="s">
        <v>250</v>
      </c>
      <c r="G631" t="s">
        <v>87</v>
      </c>
      <c r="H631" t="s">
        <v>362</v>
      </c>
      <c r="I631" t="s">
        <v>213</v>
      </c>
      <c r="J631" t="s">
        <v>214</v>
      </c>
      <c r="K631" t="s">
        <v>149</v>
      </c>
      <c r="L631" t="s">
        <v>215</v>
      </c>
      <c r="M631" t="s">
        <v>286</v>
      </c>
      <c r="N631" t="s">
        <v>216</v>
      </c>
      <c r="O631" s="57">
        <v>46245.476342592592</v>
      </c>
      <c r="P631" s="57">
        <v>46246.231909722221</v>
      </c>
      <c r="Q631">
        <v>69363136</v>
      </c>
      <c r="S631">
        <v>152707239230</v>
      </c>
      <c r="T631" t="s">
        <v>7210</v>
      </c>
      <c r="U631" t="s">
        <v>7211</v>
      </c>
      <c r="V631" t="s">
        <v>7212</v>
      </c>
      <c r="Z631">
        <v>112.477532</v>
      </c>
      <c r="AA631">
        <v>-7.8479606999999998</v>
      </c>
      <c r="AB631" t="s">
        <v>7213</v>
      </c>
      <c r="AC631" t="s">
        <v>237</v>
      </c>
      <c r="AL631" t="s">
        <v>218</v>
      </c>
      <c r="AM631" t="s">
        <v>7214</v>
      </c>
      <c r="AN631" t="s">
        <v>6</v>
      </c>
      <c r="AO631" s="57">
        <v>46334.486145833333</v>
      </c>
      <c r="AP631" s="57">
        <v>46246.333333333336</v>
      </c>
      <c r="AR631" t="s">
        <v>241</v>
      </c>
      <c r="AS631" t="s">
        <v>362</v>
      </c>
      <c r="AT631" t="s">
        <v>231</v>
      </c>
      <c r="AV631" t="s">
        <v>905</v>
      </c>
      <c r="AW631" t="s">
        <v>1010</v>
      </c>
      <c r="AX631" t="s">
        <v>223</v>
      </c>
      <c r="BA631" s="57">
        <v>46246.333333333336</v>
      </c>
      <c r="BB631" t="s">
        <v>7214</v>
      </c>
      <c r="BF631" s="6" t="e">
        <f t="shared" si="27"/>
        <v>#NUM!</v>
      </c>
      <c r="BG631" t="e">
        <f t="shared" si="28"/>
        <v>#NUM!</v>
      </c>
      <c r="BH631" t="e">
        <f t="shared" si="29"/>
        <v>#NUM!</v>
      </c>
      <c r="BI631" t="str">
        <f>VLOOKUP(H631,Sheet2!$A$1:$B$270,2,FALSE)</f>
        <v>BATU</v>
      </c>
    </row>
    <row r="632" spans="1:61">
      <c r="A632">
        <v>631</v>
      </c>
      <c r="B632">
        <v>1002516015</v>
      </c>
      <c r="C632">
        <v>3</v>
      </c>
      <c r="D632" t="s">
        <v>55</v>
      </c>
      <c r="E632">
        <v>5</v>
      </c>
      <c r="F632" t="s">
        <v>265</v>
      </c>
      <c r="G632" t="s">
        <v>126</v>
      </c>
      <c r="H632" t="s">
        <v>266</v>
      </c>
      <c r="I632" t="s">
        <v>213</v>
      </c>
      <c r="J632" t="s">
        <v>214</v>
      </c>
      <c r="K632" t="s">
        <v>149</v>
      </c>
      <c r="L632" t="s">
        <v>606</v>
      </c>
      <c r="M632" t="s">
        <v>76</v>
      </c>
      <c r="N632" t="s">
        <v>216</v>
      </c>
      <c r="O632" s="57">
        <v>46242.59302083333</v>
      </c>
      <c r="P632" s="57">
        <v>46245.596145833333</v>
      </c>
      <c r="Q632">
        <v>69361497</v>
      </c>
      <c r="R632">
        <v>3135979265</v>
      </c>
      <c r="S632">
        <v>152413167588</v>
      </c>
      <c r="T632" t="s">
        <v>5182</v>
      </c>
      <c r="U632" t="s">
        <v>5183</v>
      </c>
      <c r="V632" t="s">
        <v>5184</v>
      </c>
      <c r="Z632">
        <v>112.7336743</v>
      </c>
      <c r="AA632">
        <v>-7.2670648</v>
      </c>
      <c r="AB632" t="s">
        <v>5185</v>
      </c>
      <c r="AC632" t="s">
        <v>217</v>
      </c>
      <c r="AL632" t="s">
        <v>218</v>
      </c>
      <c r="AM632" t="s">
        <v>5186</v>
      </c>
      <c r="AN632" t="s">
        <v>6</v>
      </c>
      <c r="AO632" s="57">
        <v>46242.60119212963</v>
      </c>
      <c r="AP632" s="57">
        <v>46245.541666666664</v>
      </c>
      <c r="AR632" t="s">
        <v>219</v>
      </c>
      <c r="AS632" t="s">
        <v>266</v>
      </c>
      <c r="AT632" t="s">
        <v>231</v>
      </c>
      <c r="AU632">
        <v>20260811</v>
      </c>
      <c r="AV632" t="s">
        <v>222</v>
      </c>
      <c r="AW632" t="s">
        <v>5187</v>
      </c>
      <c r="AX632" t="s">
        <v>223</v>
      </c>
      <c r="BA632" s="57">
        <v>46245.541666666664</v>
      </c>
      <c r="BB632" t="s">
        <v>5186</v>
      </c>
      <c r="BC632">
        <v>2026</v>
      </c>
      <c r="BD632">
        <v>8</v>
      </c>
      <c r="BE632">
        <v>11</v>
      </c>
      <c r="BF632" s="6">
        <f t="shared" si="27"/>
        <v>46245</v>
      </c>
      <c r="BG632">
        <f t="shared" si="28"/>
        <v>-0.54166666666424135</v>
      </c>
      <c r="BH632" t="str">
        <f t="shared" si="29"/>
        <v>COMPLY</v>
      </c>
      <c r="BI632" t="str">
        <f>VLOOKUP(H632,Sheet2!$A$1:$B$270,2,FALSE)</f>
        <v>SURABAYA SELATAN</v>
      </c>
    </row>
    <row r="633" spans="1:61">
      <c r="A633">
        <v>632</v>
      </c>
      <c r="B633">
        <v>1002526476</v>
      </c>
      <c r="C633">
        <v>3</v>
      </c>
      <c r="D633" t="s">
        <v>38</v>
      </c>
      <c r="E633">
        <v>5</v>
      </c>
      <c r="F633" t="s">
        <v>250</v>
      </c>
      <c r="G633" t="s">
        <v>91</v>
      </c>
      <c r="H633" t="s">
        <v>422</v>
      </c>
      <c r="I633" t="s">
        <v>213</v>
      </c>
      <c r="J633" t="s">
        <v>214</v>
      </c>
      <c r="K633" t="s">
        <v>149</v>
      </c>
      <c r="L633" t="s">
        <v>215</v>
      </c>
      <c r="M633" t="s">
        <v>76</v>
      </c>
      <c r="N633" t="s">
        <v>216</v>
      </c>
      <c r="O633" s="57">
        <v>46248.588842592595</v>
      </c>
      <c r="P633" s="57">
        <v>46248.788055555553</v>
      </c>
      <c r="Q633">
        <v>69366074</v>
      </c>
      <c r="S633">
        <v>152715213995</v>
      </c>
      <c r="T633" t="s">
        <v>10882</v>
      </c>
      <c r="U633" t="s">
        <v>10883</v>
      </c>
      <c r="V633" t="s">
        <v>10884</v>
      </c>
      <c r="Z633">
        <v>112.64279892934501</v>
      </c>
      <c r="AA633">
        <v>-8.2149889516769399</v>
      </c>
      <c r="AB633" t="s">
        <v>10885</v>
      </c>
      <c r="AC633" t="s">
        <v>237</v>
      </c>
      <c r="AL633" t="s">
        <v>218</v>
      </c>
      <c r="AM633" t="s">
        <v>10056</v>
      </c>
      <c r="AN633" t="s">
        <v>6</v>
      </c>
      <c r="AO633" t="s">
        <v>9895</v>
      </c>
      <c r="AP633" s="57">
        <v>46249.541666666664</v>
      </c>
      <c r="AR633" t="s">
        <v>219</v>
      </c>
      <c r="AS633" t="s">
        <v>422</v>
      </c>
      <c r="AT633" t="s">
        <v>231</v>
      </c>
      <c r="AU633">
        <v>20260814</v>
      </c>
      <c r="AV633" t="s">
        <v>222</v>
      </c>
      <c r="AW633" t="s">
        <v>1023</v>
      </c>
      <c r="AX633" t="s">
        <v>223</v>
      </c>
      <c r="BA633" s="57">
        <v>46249.541666666664</v>
      </c>
      <c r="BB633" t="s">
        <v>10056</v>
      </c>
      <c r="BC633">
        <v>2026</v>
      </c>
      <c r="BD633">
        <v>8</v>
      </c>
      <c r="BE633">
        <v>14</v>
      </c>
      <c r="BF633" s="6">
        <f t="shared" si="27"/>
        <v>46248</v>
      </c>
      <c r="BG633">
        <f t="shared" si="28"/>
        <v>-1.5416666666642413</v>
      </c>
      <c r="BH633" t="str">
        <f t="shared" si="29"/>
        <v>COMPLY</v>
      </c>
      <c r="BI633" t="str">
        <f>VLOOKUP(H633,Sheet2!$A$1:$B$270,2,FALSE)</f>
        <v>MALANG</v>
      </c>
    </row>
    <row r="634" spans="1:61">
      <c r="A634">
        <v>633</v>
      </c>
      <c r="B634">
        <v>1002506580</v>
      </c>
      <c r="C634">
        <v>3</v>
      </c>
      <c r="D634" t="s">
        <v>49</v>
      </c>
      <c r="E634">
        <v>4</v>
      </c>
      <c r="F634" t="s">
        <v>246</v>
      </c>
      <c r="G634" t="s">
        <v>247</v>
      </c>
      <c r="H634" t="s">
        <v>925</v>
      </c>
      <c r="I634" t="s">
        <v>9791</v>
      </c>
      <c r="J634" t="s">
        <v>214</v>
      </c>
      <c r="K634" t="s">
        <v>149</v>
      </c>
      <c r="M634" t="s">
        <v>76</v>
      </c>
      <c r="N634" t="s">
        <v>10136</v>
      </c>
      <c r="O634" s="57">
        <v>46237.723611111112</v>
      </c>
      <c r="P634" s="57">
        <v>46238.769432870373</v>
      </c>
      <c r="Q634">
        <v>69357794</v>
      </c>
      <c r="S634">
        <v>142406122671</v>
      </c>
      <c r="T634" t="s">
        <v>10886</v>
      </c>
      <c r="U634" t="s">
        <v>10887</v>
      </c>
      <c r="V634" t="s">
        <v>10888</v>
      </c>
      <c r="Z634">
        <v>110.427897466857</v>
      </c>
      <c r="AA634">
        <v>-6.9642305485000904</v>
      </c>
      <c r="AB634" t="s">
        <v>10889</v>
      </c>
      <c r="AC634" t="s">
        <v>226</v>
      </c>
      <c r="AL634" t="s">
        <v>218</v>
      </c>
      <c r="AM634" t="s">
        <v>10889</v>
      </c>
      <c r="AN634" t="s">
        <v>6</v>
      </c>
      <c r="AO634" s="57">
        <v>46089.725613425922</v>
      </c>
      <c r="AR634" t="s">
        <v>219</v>
      </c>
      <c r="AS634" t="s">
        <v>925</v>
      </c>
      <c r="AT634" t="s">
        <v>231</v>
      </c>
      <c r="AU634">
        <v>20260804</v>
      </c>
      <c r="AV634" t="s">
        <v>222</v>
      </c>
      <c r="AW634" t="s">
        <v>10536</v>
      </c>
      <c r="AX634" t="s">
        <v>223</v>
      </c>
      <c r="BA634" s="57">
        <v>46237.583333333336</v>
      </c>
      <c r="BB634" t="s">
        <v>10889</v>
      </c>
      <c r="BC634">
        <v>2026</v>
      </c>
      <c r="BD634">
        <v>8</v>
      </c>
      <c r="BE634">
        <v>4</v>
      </c>
      <c r="BF634" s="6">
        <f t="shared" si="27"/>
        <v>46238</v>
      </c>
      <c r="BG634">
        <f t="shared" si="28"/>
        <v>0.41666666666424135</v>
      </c>
      <c r="BH634" t="str">
        <f t="shared" si="29"/>
        <v>COMPLY</v>
      </c>
      <c r="BI634" t="e">
        <f>VLOOKUP(H634,Sheet2!$A$1:$B$270,2,FALSE)</f>
        <v>#N/A</v>
      </c>
    </row>
    <row r="635" spans="1:61">
      <c r="A635">
        <v>634</v>
      </c>
      <c r="B635">
        <v>1002523826</v>
      </c>
      <c r="C635">
        <v>3</v>
      </c>
      <c r="D635" t="s">
        <v>45</v>
      </c>
      <c r="E635">
        <v>5</v>
      </c>
      <c r="F635" t="s">
        <v>113</v>
      </c>
      <c r="G635" t="s">
        <v>111</v>
      </c>
      <c r="H635" t="s">
        <v>347</v>
      </c>
      <c r="I635" t="s">
        <v>213</v>
      </c>
      <c r="J635" t="s">
        <v>214</v>
      </c>
      <c r="K635" t="s">
        <v>149</v>
      </c>
      <c r="L635" t="s">
        <v>215</v>
      </c>
      <c r="M635" t="s">
        <v>225</v>
      </c>
      <c r="N635" t="s">
        <v>216</v>
      </c>
      <c r="O635" s="57">
        <v>46247.457615740743</v>
      </c>
      <c r="P635" s="57">
        <v>46251.545902777776</v>
      </c>
      <c r="Q635">
        <v>69364909</v>
      </c>
      <c r="S635">
        <v>172511797000</v>
      </c>
      <c r="T635" t="s">
        <v>9034</v>
      </c>
      <c r="U635" t="s">
        <v>9035</v>
      </c>
      <c r="V635" t="s">
        <v>9036</v>
      </c>
      <c r="Z635">
        <v>121.2734241</v>
      </c>
      <c r="AA635">
        <v>-8.5617373000000008</v>
      </c>
      <c r="AB635" t="s">
        <v>9037</v>
      </c>
      <c r="AC635" t="s">
        <v>237</v>
      </c>
      <c r="AL635" t="s">
        <v>218</v>
      </c>
      <c r="AM635" t="s">
        <v>9038</v>
      </c>
      <c r="AN635" t="s">
        <v>6</v>
      </c>
      <c r="AO635" t="s">
        <v>9039</v>
      </c>
      <c r="AP635" s="57">
        <v>46251.541666666664</v>
      </c>
      <c r="AR635" t="s">
        <v>18</v>
      </c>
      <c r="AS635" t="s">
        <v>347</v>
      </c>
      <c r="AT635" t="s">
        <v>231</v>
      </c>
      <c r="AV635" t="s">
        <v>227</v>
      </c>
      <c r="AW635" t="s">
        <v>1018</v>
      </c>
      <c r="AX635" t="s">
        <v>223</v>
      </c>
      <c r="BA635" s="57">
        <v>46251.541666666664</v>
      </c>
      <c r="BB635" t="s">
        <v>9038</v>
      </c>
      <c r="BF635" s="6" t="e">
        <f t="shared" si="27"/>
        <v>#NUM!</v>
      </c>
      <c r="BG635" t="e">
        <f t="shared" si="28"/>
        <v>#NUM!</v>
      </c>
      <c r="BH635" t="e">
        <f t="shared" si="29"/>
        <v>#NUM!</v>
      </c>
      <c r="BI635" t="str">
        <f>VLOOKUP(H635,Sheet2!$A$1:$B$270,2,FALSE)</f>
        <v>ENDE</v>
      </c>
    </row>
    <row r="636" spans="1:61">
      <c r="A636">
        <v>635</v>
      </c>
      <c r="B636">
        <v>1002521207</v>
      </c>
      <c r="C636">
        <v>3</v>
      </c>
      <c r="D636" t="s">
        <v>59</v>
      </c>
      <c r="E636">
        <v>4</v>
      </c>
      <c r="F636" t="s">
        <v>224</v>
      </c>
      <c r="G636" t="s">
        <v>224</v>
      </c>
      <c r="H636" t="s">
        <v>911</v>
      </c>
      <c r="I636" t="s">
        <v>213</v>
      </c>
      <c r="J636" t="s">
        <v>214</v>
      </c>
      <c r="K636" t="s">
        <v>149</v>
      </c>
      <c r="L636" t="s">
        <v>215</v>
      </c>
      <c r="M636" t="s">
        <v>76</v>
      </c>
      <c r="N636" t="s">
        <v>216</v>
      </c>
      <c r="O636" s="57">
        <v>46246.347175925926</v>
      </c>
      <c r="P636" s="57">
        <v>46247.616249999999</v>
      </c>
      <c r="Q636">
        <v>69363822</v>
      </c>
      <c r="S636">
        <v>146303609824</v>
      </c>
      <c r="T636" t="s">
        <v>8102</v>
      </c>
      <c r="U636" t="s">
        <v>8103</v>
      </c>
      <c r="V636" t="s">
        <v>8104</v>
      </c>
      <c r="Z636">
        <v>109.28317800000001</v>
      </c>
      <c r="AA636">
        <v>-7.3968780000000001</v>
      </c>
      <c r="AB636" t="s">
        <v>8105</v>
      </c>
      <c r="AC636" t="s">
        <v>237</v>
      </c>
      <c r="AL636" t="s">
        <v>218</v>
      </c>
      <c r="AM636" t="s">
        <v>8106</v>
      </c>
      <c r="AN636" t="s">
        <v>6</v>
      </c>
      <c r="AO636" s="57">
        <v>46364.361018518517</v>
      </c>
      <c r="AP636" s="57">
        <v>46247.333333333336</v>
      </c>
      <c r="AR636" t="s">
        <v>219</v>
      </c>
      <c r="AS636" t="s">
        <v>911</v>
      </c>
      <c r="AT636" t="s">
        <v>231</v>
      </c>
      <c r="AU636">
        <v>20260813</v>
      </c>
      <c r="AV636" t="s">
        <v>222</v>
      </c>
      <c r="AW636" t="s">
        <v>1020</v>
      </c>
      <c r="AX636" t="s">
        <v>223</v>
      </c>
      <c r="BA636" s="57">
        <v>46247.333333333336</v>
      </c>
      <c r="BB636" t="s">
        <v>8106</v>
      </c>
      <c r="BC636">
        <v>2026</v>
      </c>
      <c r="BD636">
        <v>8</v>
      </c>
      <c r="BE636">
        <v>13</v>
      </c>
      <c r="BF636" s="6">
        <f t="shared" si="27"/>
        <v>46247</v>
      </c>
      <c r="BG636">
        <f t="shared" si="28"/>
        <v>-0.33333333333575865</v>
      </c>
      <c r="BH636" t="str">
        <f t="shared" si="29"/>
        <v>COMPLY</v>
      </c>
      <c r="BI636" t="e">
        <f>VLOOKUP(H636,Sheet2!$A$1:$B$270,2,FALSE)</f>
        <v>#N/A</v>
      </c>
    </row>
    <row r="637" spans="1:61">
      <c r="A637">
        <v>636</v>
      </c>
      <c r="B637">
        <v>1002518388</v>
      </c>
      <c r="C637">
        <v>3</v>
      </c>
      <c r="D637" t="s">
        <v>38</v>
      </c>
      <c r="E637">
        <v>5</v>
      </c>
      <c r="F637" t="s">
        <v>90</v>
      </c>
      <c r="G637" t="s">
        <v>93</v>
      </c>
      <c r="H637" t="s">
        <v>302</v>
      </c>
      <c r="I637" t="s">
        <v>213</v>
      </c>
      <c r="J637" t="s">
        <v>214</v>
      </c>
      <c r="K637" t="s">
        <v>149</v>
      </c>
      <c r="L637" t="s">
        <v>215</v>
      </c>
      <c r="M637" t="s">
        <v>76</v>
      </c>
      <c r="N637" t="s">
        <v>216</v>
      </c>
      <c r="O637" s="57">
        <v>46244.665937500002</v>
      </c>
      <c r="P637" s="57">
        <v>46246.517708333333</v>
      </c>
      <c r="Q637">
        <v>69362658</v>
      </c>
      <c r="S637">
        <v>152611229873</v>
      </c>
      <c r="T637" t="s">
        <v>6469</v>
      </c>
      <c r="U637" t="s">
        <v>6470</v>
      </c>
      <c r="V637" t="s">
        <v>6471</v>
      </c>
      <c r="Z637">
        <v>111.89302012324301</v>
      </c>
      <c r="AA637">
        <v>-7.56288392017471</v>
      </c>
      <c r="AB637" t="s">
        <v>6472</v>
      </c>
      <c r="AC637" t="s">
        <v>217</v>
      </c>
      <c r="AL637" t="s">
        <v>218</v>
      </c>
      <c r="AM637" t="s">
        <v>6473</v>
      </c>
      <c r="AN637" t="s">
        <v>6</v>
      </c>
      <c r="AO637" s="57">
        <v>46303.673692129632</v>
      </c>
      <c r="AP637" s="57">
        <v>46246.333333333336</v>
      </c>
      <c r="AR637" t="s">
        <v>219</v>
      </c>
      <c r="AS637" t="s">
        <v>302</v>
      </c>
      <c r="AT637" t="s">
        <v>231</v>
      </c>
      <c r="AU637">
        <v>20260812</v>
      </c>
      <c r="AV637" t="s">
        <v>222</v>
      </c>
      <c r="AW637" t="s">
        <v>1021</v>
      </c>
      <c r="AX637" t="s">
        <v>223</v>
      </c>
      <c r="BA637" s="57">
        <v>46246.333333333336</v>
      </c>
      <c r="BB637" t="s">
        <v>6473</v>
      </c>
      <c r="BC637">
        <v>2026</v>
      </c>
      <c r="BD637">
        <v>8</v>
      </c>
      <c r="BE637">
        <v>12</v>
      </c>
      <c r="BF637" s="6">
        <f t="shared" si="27"/>
        <v>46246</v>
      </c>
      <c r="BG637">
        <f t="shared" si="28"/>
        <v>-0.33333333333575865</v>
      </c>
      <c r="BH637" t="str">
        <f t="shared" si="29"/>
        <v>COMPLY</v>
      </c>
      <c r="BI637" t="str">
        <f>VLOOKUP(H637,Sheet2!$A$1:$B$270,2,FALSE)</f>
        <v>NGANJUK</v>
      </c>
    </row>
    <row r="638" spans="1:61">
      <c r="A638">
        <v>637</v>
      </c>
      <c r="B638">
        <v>1002514391</v>
      </c>
      <c r="C638">
        <v>3</v>
      </c>
      <c r="D638" t="s">
        <v>59</v>
      </c>
      <c r="E638">
        <v>4</v>
      </c>
      <c r="F638" t="s">
        <v>224</v>
      </c>
      <c r="G638" t="s">
        <v>607</v>
      </c>
      <c r="H638" t="s">
        <v>961</v>
      </c>
      <c r="I638" t="s">
        <v>213</v>
      </c>
      <c r="J638" t="s">
        <v>214</v>
      </c>
      <c r="K638" t="s">
        <v>149</v>
      </c>
      <c r="M638" t="s">
        <v>76</v>
      </c>
      <c r="N638" t="s">
        <v>216</v>
      </c>
      <c r="O638" s="57">
        <v>46241.489016203705</v>
      </c>
      <c r="P638" s="57">
        <v>46242.79614583333</v>
      </c>
      <c r="Q638">
        <v>69360670</v>
      </c>
      <c r="S638">
        <v>146391107198</v>
      </c>
      <c r="T638" t="s">
        <v>5198</v>
      </c>
      <c r="U638" t="s">
        <v>5199</v>
      </c>
      <c r="V638" t="s">
        <v>5200</v>
      </c>
      <c r="Z638">
        <v>108.769095540046</v>
      </c>
      <c r="AA638">
        <v>-7.2961080055813703</v>
      </c>
      <c r="AB638" t="s">
        <v>5201</v>
      </c>
      <c r="AC638" t="s">
        <v>290</v>
      </c>
      <c r="AL638" t="s">
        <v>218</v>
      </c>
      <c r="AM638" t="s">
        <v>4456</v>
      </c>
      <c r="AN638" t="s">
        <v>6</v>
      </c>
      <c r="AO638" s="57">
        <v>46211.496574074074</v>
      </c>
      <c r="AP638" s="57">
        <v>46243.541666666664</v>
      </c>
      <c r="AR638" t="s">
        <v>219</v>
      </c>
      <c r="AS638" t="s">
        <v>961</v>
      </c>
      <c r="AT638" t="s">
        <v>231</v>
      </c>
      <c r="AU638">
        <v>20260808</v>
      </c>
      <c r="AV638" t="s">
        <v>222</v>
      </c>
      <c r="AW638" t="s">
        <v>568</v>
      </c>
      <c r="AX638" t="s">
        <v>223</v>
      </c>
      <c r="BA638" s="57">
        <v>46243.541666666664</v>
      </c>
      <c r="BB638" t="s">
        <v>4456</v>
      </c>
      <c r="BC638">
        <v>2026</v>
      </c>
      <c r="BD638">
        <v>8</v>
      </c>
      <c r="BE638">
        <v>8</v>
      </c>
      <c r="BF638" s="6">
        <f t="shared" si="27"/>
        <v>46242</v>
      </c>
      <c r="BG638">
        <f t="shared" si="28"/>
        <v>-1.5416666666642413</v>
      </c>
      <c r="BH638" t="str">
        <f t="shared" si="29"/>
        <v>COMPLY</v>
      </c>
      <c r="BI638" t="e">
        <f>VLOOKUP(H638,Sheet2!$A$1:$B$270,2,FALSE)</f>
        <v>#N/A</v>
      </c>
    </row>
    <row r="639" spans="1:61">
      <c r="A639">
        <v>638</v>
      </c>
      <c r="B639">
        <v>1002509849</v>
      </c>
      <c r="C639">
        <v>3</v>
      </c>
      <c r="D639" t="s">
        <v>49</v>
      </c>
      <c r="E639">
        <v>4</v>
      </c>
      <c r="F639" t="s">
        <v>246</v>
      </c>
      <c r="G639" t="s">
        <v>247</v>
      </c>
      <c r="H639" t="s">
        <v>630</v>
      </c>
      <c r="I639" t="s">
        <v>213</v>
      </c>
      <c r="J639" t="s">
        <v>214</v>
      </c>
      <c r="K639" t="s">
        <v>149</v>
      </c>
      <c r="L639" t="s">
        <v>215</v>
      </c>
      <c r="M639" t="s">
        <v>76</v>
      </c>
      <c r="N639" t="s">
        <v>216</v>
      </c>
      <c r="O639" s="57">
        <v>46239.411759259259</v>
      </c>
      <c r="P639" s="57">
        <v>46240.638113425928</v>
      </c>
      <c r="Q639">
        <v>69358876</v>
      </c>
      <c r="S639">
        <v>141423136584</v>
      </c>
      <c r="T639" t="s">
        <v>2588</v>
      </c>
      <c r="U639" t="s">
        <v>2589</v>
      </c>
      <c r="V639" t="s">
        <v>2590</v>
      </c>
      <c r="Z639">
        <v>110.40271799999999</v>
      </c>
      <c r="AA639">
        <v>-7.1014480000000004</v>
      </c>
      <c r="AB639" t="s">
        <v>2591</v>
      </c>
      <c r="AC639" t="s">
        <v>237</v>
      </c>
      <c r="AL639" t="s">
        <v>218</v>
      </c>
      <c r="AM639" t="s">
        <v>2592</v>
      </c>
      <c r="AN639" t="s">
        <v>6</v>
      </c>
      <c r="AO639" s="57">
        <v>46150.413344907407</v>
      </c>
      <c r="AP639" s="57">
        <v>46240.333333333336</v>
      </c>
      <c r="AR639" t="s">
        <v>219</v>
      </c>
      <c r="AS639" t="s">
        <v>630</v>
      </c>
      <c r="AT639" t="s">
        <v>231</v>
      </c>
      <c r="AU639">
        <v>20260806</v>
      </c>
      <c r="AV639" t="s">
        <v>222</v>
      </c>
      <c r="AW639" t="s">
        <v>1018</v>
      </c>
      <c r="AX639" t="s">
        <v>223</v>
      </c>
      <c r="BA639" s="57">
        <v>46240.333333333336</v>
      </c>
      <c r="BB639" t="s">
        <v>2592</v>
      </c>
      <c r="BC639">
        <v>2026</v>
      </c>
      <c r="BD639">
        <v>8</v>
      </c>
      <c r="BE639">
        <v>6</v>
      </c>
      <c r="BF639" s="6">
        <f t="shared" si="27"/>
        <v>46240</v>
      </c>
      <c r="BG639">
        <f t="shared" si="28"/>
        <v>-0.33333333333575865</v>
      </c>
      <c r="BH639" t="str">
        <f t="shared" si="29"/>
        <v>COMPLY</v>
      </c>
      <c r="BI639" t="e">
        <f>VLOOKUP(H639,Sheet2!$A$1:$B$270,2,FALSE)</f>
        <v>#N/A</v>
      </c>
    </row>
    <row r="640" spans="1:61">
      <c r="A640">
        <v>639</v>
      </c>
      <c r="B640">
        <v>1002515043</v>
      </c>
      <c r="C640">
        <v>3</v>
      </c>
      <c r="D640" t="s">
        <v>59</v>
      </c>
      <c r="E640">
        <v>4</v>
      </c>
      <c r="F640" t="s">
        <v>243</v>
      </c>
      <c r="G640" t="s">
        <v>557</v>
      </c>
      <c r="H640" t="s">
        <v>977</v>
      </c>
      <c r="I640" t="s">
        <v>213</v>
      </c>
      <c r="J640" t="s">
        <v>214</v>
      </c>
      <c r="K640" t="s">
        <v>149</v>
      </c>
      <c r="M640" t="s">
        <v>76</v>
      </c>
      <c r="N640" t="s">
        <v>216</v>
      </c>
      <c r="O640" s="57">
        <v>46241.639537037037</v>
      </c>
      <c r="P640" s="57">
        <v>46244.448449074072</v>
      </c>
      <c r="Q640">
        <v>69356291</v>
      </c>
      <c r="S640">
        <v>142141120171</v>
      </c>
      <c r="T640" t="s">
        <v>5202</v>
      </c>
      <c r="U640" t="s">
        <v>5203</v>
      </c>
      <c r="V640" t="s">
        <v>5204</v>
      </c>
      <c r="Z640">
        <v>109.661357</v>
      </c>
      <c r="AA640">
        <v>-7.671799</v>
      </c>
      <c r="AB640" t="s">
        <v>5205</v>
      </c>
      <c r="AC640" t="s">
        <v>290</v>
      </c>
      <c r="AL640" t="s">
        <v>218</v>
      </c>
      <c r="AM640" t="s">
        <v>5206</v>
      </c>
      <c r="AN640" t="s">
        <v>6</v>
      </c>
      <c r="AO640" s="57">
        <v>46211.642800925925</v>
      </c>
      <c r="AR640" t="s">
        <v>219</v>
      </c>
      <c r="AS640" t="s">
        <v>977</v>
      </c>
      <c r="AT640" t="s">
        <v>231</v>
      </c>
      <c r="AU640">
        <v>20260810</v>
      </c>
      <c r="AV640" t="s">
        <v>222</v>
      </c>
      <c r="AW640" t="s">
        <v>562</v>
      </c>
      <c r="AX640" t="s">
        <v>223</v>
      </c>
      <c r="BA640" s="57">
        <v>46241.291666666664</v>
      </c>
      <c r="BB640" t="s">
        <v>5206</v>
      </c>
      <c r="BC640">
        <v>2026</v>
      </c>
      <c r="BD640">
        <v>8</v>
      </c>
      <c r="BE640">
        <v>10</v>
      </c>
      <c r="BF640" s="6">
        <f t="shared" si="27"/>
        <v>46244</v>
      </c>
      <c r="BG640">
        <f t="shared" si="28"/>
        <v>2.7083333333357587</v>
      </c>
      <c r="BH640" t="str">
        <f t="shared" si="29"/>
        <v>NOT COMPLY</v>
      </c>
      <c r="BI640" t="e">
        <f>VLOOKUP(H640,Sheet2!$A$1:$B$270,2,FALSE)</f>
        <v>#N/A</v>
      </c>
    </row>
    <row r="641" spans="1:61">
      <c r="A641">
        <v>640</v>
      </c>
      <c r="B641">
        <v>1002517530</v>
      </c>
      <c r="C641">
        <v>3</v>
      </c>
      <c r="D641" t="s">
        <v>38</v>
      </c>
      <c r="E641">
        <v>5</v>
      </c>
      <c r="F641" t="s">
        <v>250</v>
      </c>
      <c r="G641" t="s">
        <v>91</v>
      </c>
      <c r="H641" t="s">
        <v>527</v>
      </c>
      <c r="I641" t="s">
        <v>213</v>
      </c>
      <c r="J641" t="s">
        <v>214</v>
      </c>
      <c r="K641" t="s">
        <v>149</v>
      </c>
      <c r="M641" t="s">
        <v>76</v>
      </c>
      <c r="N641" t="s">
        <v>216</v>
      </c>
      <c r="O641" s="57">
        <v>46244.495138888888</v>
      </c>
      <c r="P641" s="57">
        <v>46244.595983796295</v>
      </c>
      <c r="Q641">
        <v>69359786</v>
      </c>
      <c r="S641">
        <v>152705285009</v>
      </c>
      <c r="T641" t="s">
        <v>3566</v>
      </c>
      <c r="U641" t="s">
        <v>6479</v>
      </c>
      <c r="V641" t="s">
        <v>6480</v>
      </c>
      <c r="Z641">
        <v>112.66998769999999</v>
      </c>
      <c r="AA641">
        <v>-7.9717034</v>
      </c>
      <c r="AB641" t="s">
        <v>3569</v>
      </c>
      <c r="AC641" t="s">
        <v>290</v>
      </c>
      <c r="AL641" t="s">
        <v>218</v>
      </c>
      <c r="AM641" t="s">
        <v>6481</v>
      </c>
      <c r="AN641" t="s">
        <v>6</v>
      </c>
      <c r="AO641" s="57">
        <v>46303.496307870373</v>
      </c>
      <c r="AR641" t="s">
        <v>219</v>
      </c>
      <c r="AS641" t="s">
        <v>527</v>
      </c>
      <c r="AT641" t="s">
        <v>231</v>
      </c>
      <c r="AU641">
        <v>20260810</v>
      </c>
      <c r="AV641" t="s">
        <v>222</v>
      </c>
      <c r="AW641" t="s">
        <v>582</v>
      </c>
      <c r="AX641" t="s">
        <v>223</v>
      </c>
      <c r="BA641" s="57">
        <v>46244.291666666664</v>
      </c>
      <c r="BB641" t="s">
        <v>6481</v>
      </c>
      <c r="BC641">
        <v>2026</v>
      </c>
      <c r="BD641">
        <v>8</v>
      </c>
      <c r="BE641">
        <v>10</v>
      </c>
      <c r="BF641" s="6">
        <f t="shared" si="27"/>
        <v>46244</v>
      </c>
      <c r="BG641">
        <f t="shared" si="28"/>
        <v>-0.29166666666424135</v>
      </c>
      <c r="BH641" t="str">
        <f t="shared" si="29"/>
        <v>COMPLY</v>
      </c>
      <c r="BI641" t="str">
        <f>VLOOKUP(H641,Sheet2!$A$1:$B$270,2,FALSE)</f>
        <v>MALANG</v>
      </c>
    </row>
    <row r="642" spans="1:61">
      <c r="A642">
        <v>641</v>
      </c>
      <c r="B642">
        <v>1002512253</v>
      </c>
      <c r="C642">
        <v>3</v>
      </c>
      <c r="D642" t="s">
        <v>51</v>
      </c>
      <c r="E642">
        <v>4</v>
      </c>
      <c r="F642" t="s">
        <v>273</v>
      </c>
      <c r="G642" t="s">
        <v>273</v>
      </c>
      <c r="H642" t="s">
        <v>939</v>
      </c>
      <c r="I642" t="s">
        <v>9791</v>
      </c>
      <c r="J642" t="s">
        <v>214</v>
      </c>
      <c r="K642" t="s">
        <v>149</v>
      </c>
      <c r="M642" t="s">
        <v>10590</v>
      </c>
      <c r="N642" t="s">
        <v>9792</v>
      </c>
      <c r="O642" s="57">
        <v>46240.526736111111</v>
      </c>
      <c r="P642" s="57">
        <v>46240.573530092595</v>
      </c>
      <c r="Q642">
        <v>69359759</v>
      </c>
      <c r="T642" t="s">
        <v>10890</v>
      </c>
      <c r="V642" t="s">
        <v>10891</v>
      </c>
      <c r="Z642">
        <v>110.61929499999999</v>
      </c>
      <c r="AA642">
        <v>-6.9095399999999998</v>
      </c>
      <c r="AB642" t="s">
        <v>10892</v>
      </c>
      <c r="AC642" t="s">
        <v>291</v>
      </c>
      <c r="AL642" t="s">
        <v>218</v>
      </c>
      <c r="AM642">
        <v>85641724199</v>
      </c>
      <c r="AN642" t="s">
        <v>6</v>
      </c>
      <c r="AO642" s="57">
        <v>46181.52789351852</v>
      </c>
      <c r="AR642" t="s">
        <v>566</v>
      </c>
      <c r="AS642" t="s">
        <v>939</v>
      </c>
      <c r="AT642" t="s">
        <v>231</v>
      </c>
      <c r="AV642" t="s">
        <v>10590</v>
      </c>
      <c r="AW642" t="s">
        <v>10893</v>
      </c>
      <c r="AX642" t="s">
        <v>223</v>
      </c>
      <c r="BA642" s="57">
        <v>46240.5</v>
      </c>
      <c r="BB642">
        <v>85641724199</v>
      </c>
      <c r="BF642" s="6" t="e">
        <f t="shared" si="27"/>
        <v>#NUM!</v>
      </c>
      <c r="BG642" t="e">
        <f t="shared" si="28"/>
        <v>#NUM!</v>
      </c>
      <c r="BH642" t="e">
        <f t="shared" si="29"/>
        <v>#NUM!</v>
      </c>
      <c r="BI642" t="e">
        <f>VLOOKUP(H642,Sheet2!$A$1:$B$270,2,FALSE)</f>
        <v>#N/A</v>
      </c>
    </row>
    <row r="643" spans="1:61">
      <c r="A643">
        <v>642</v>
      </c>
      <c r="B643">
        <v>1002505946</v>
      </c>
      <c r="C643">
        <v>3</v>
      </c>
      <c r="D643" t="s">
        <v>38</v>
      </c>
      <c r="E643">
        <v>5</v>
      </c>
      <c r="F643" t="s">
        <v>90</v>
      </c>
      <c r="G643" t="s">
        <v>90</v>
      </c>
      <c r="H643" t="s">
        <v>354</v>
      </c>
      <c r="I643" t="s">
        <v>213</v>
      </c>
      <c r="J643" t="s">
        <v>214</v>
      </c>
      <c r="K643" t="s">
        <v>149</v>
      </c>
      <c r="L643" t="s">
        <v>215</v>
      </c>
      <c r="M643" t="s">
        <v>76</v>
      </c>
      <c r="N643" t="s">
        <v>216</v>
      </c>
      <c r="O643" s="57">
        <v>46237.497187499997</v>
      </c>
      <c r="P643" s="57">
        <v>46238.649143518516</v>
      </c>
      <c r="Q643">
        <v>69357402</v>
      </c>
      <c r="S643">
        <v>152639219389</v>
      </c>
      <c r="T643" t="s">
        <v>1094</v>
      </c>
      <c r="U643" t="s">
        <v>2593</v>
      </c>
      <c r="V643" t="s">
        <v>2594</v>
      </c>
      <c r="Z643">
        <v>112.192085757851</v>
      </c>
      <c r="AA643">
        <v>-7.8281908274882204</v>
      </c>
      <c r="AB643" t="s">
        <v>2595</v>
      </c>
      <c r="AC643" t="s">
        <v>217</v>
      </c>
      <c r="AL643" t="s">
        <v>218</v>
      </c>
      <c r="AM643" t="s">
        <v>2596</v>
      </c>
      <c r="AN643" t="s">
        <v>6</v>
      </c>
      <c r="AO643" s="57">
        <v>46089.507256944446</v>
      </c>
      <c r="AP643" s="57">
        <v>46238.333333333336</v>
      </c>
      <c r="AR643" t="s">
        <v>219</v>
      </c>
      <c r="AS643" t="s">
        <v>354</v>
      </c>
      <c r="AT643" t="s">
        <v>231</v>
      </c>
      <c r="AU643">
        <v>20260804</v>
      </c>
      <c r="AV643" t="s">
        <v>222</v>
      </c>
      <c r="AW643" t="s">
        <v>1015</v>
      </c>
      <c r="AX643" t="s">
        <v>223</v>
      </c>
      <c r="BA643" s="57">
        <v>46238.333333333336</v>
      </c>
      <c r="BB643" t="s">
        <v>2596</v>
      </c>
      <c r="BC643">
        <v>2026</v>
      </c>
      <c r="BD643">
        <v>8</v>
      </c>
      <c r="BE643">
        <v>4</v>
      </c>
      <c r="BF643" s="6">
        <f t="shared" ref="BF643:BF706" si="30">DATE(BC643,BD643,BE643)</f>
        <v>46238</v>
      </c>
      <c r="BG643">
        <f t="shared" ref="BG643:BG706" si="31">BF643-BA643</f>
        <v>-0.33333333333575865</v>
      </c>
      <c r="BH643" t="str">
        <f t="shared" ref="BH643:BH706" si="32">IF(BG643=1,"COMPLY",IF(BG643&lt;1,"COMPLY","NOT COMPLY"))</f>
        <v>COMPLY</v>
      </c>
      <c r="BI643" t="str">
        <f>VLOOKUP(H643,Sheet2!$A$1:$B$270,2,FALSE)</f>
        <v>KEDIRI</v>
      </c>
    </row>
    <row r="644" spans="1:61">
      <c r="A644">
        <v>643</v>
      </c>
      <c r="B644">
        <v>1002511749</v>
      </c>
      <c r="C644">
        <v>3</v>
      </c>
      <c r="D644" t="s">
        <v>51</v>
      </c>
      <c r="E644">
        <v>4</v>
      </c>
      <c r="F644" t="s">
        <v>273</v>
      </c>
      <c r="G644" t="s">
        <v>295</v>
      </c>
      <c r="H644" t="s">
        <v>901</v>
      </c>
      <c r="I644" t="s">
        <v>213</v>
      </c>
      <c r="J644" t="s">
        <v>214</v>
      </c>
      <c r="K644" t="s">
        <v>149</v>
      </c>
      <c r="L644" t="s">
        <v>215</v>
      </c>
      <c r="M644" t="s">
        <v>76</v>
      </c>
      <c r="N644" t="s">
        <v>216</v>
      </c>
      <c r="O644" s="57">
        <v>46240.428425925929</v>
      </c>
      <c r="P644" s="57">
        <v>46241.510844907411</v>
      </c>
      <c r="Q644">
        <v>69359710</v>
      </c>
      <c r="S644">
        <v>142551119459</v>
      </c>
      <c r="T644" t="s">
        <v>2597</v>
      </c>
      <c r="U644" t="s">
        <v>2598</v>
      </c>
      <c r="V644" t="s">
        <v>2599</v>
      </c>
      <c r="Z644">
        <v>110.95531149999999</v>
      </c>
      <c r="AA644">
        <v>-6.7964392</v>
      </c>
      <c r="AB644" t="s">
        <v>2600</v>
      </c>
      <c r="AC644" t="s">
        <v>237</v>
      </c>
      <c r="AL644" t="s">
        <v>218</v>
      </c>
      <c r="AM644" t="s">
        <v>2601</v>
      </c>
      <c r="AN644" t="s">
        <v>6</v>
      </c>
      <c r="AO644" s="57">
        <v>46181.434108796297</v>
      </c>
      <c r="AP644" s="57">
        <v>46241.333333333336</v>
      </c>
      <c r="AR644" t="s">
        <v>219</v>
      </c>
      <c r="AS644" t="s">
        <v>901</v>
      </c>
      <c r="AT644" t="s">
        <v>231</v>
      </c>
      <c r="AU644">
        <v>20260807</v>
      </c>
      <c r="AV644" t="s">
        <v>222</v>
      </c>
      <c r="AW644" t="s">
        <v>1024</v>
      </c>
      <c r="AX644" t="s">
        <v>223</v>
      </c>
      <c r="BA644" s="57">
        <v>46241.333333333336</v>
      </c>
      <c r="BB644" t="s">
        <v>2601</v>
      </c>
      <c r="BC644">
        <v>2026</v>
      </c>
      <c r="BD644">
        <v>8</v>
      </c>
      <c r="BE644">
        <v>7</v>
      </c>
      <c r="BF644" s="6">
        <f t="shared" si="30"/>
        <v>46241</v>
      </c>
      <c r="BG644">
        <f t="shared" si="31"/>
        <v>-0.33333333333575865</v>
      </c>
      <c r="BH644" t="str">
        <f t="shared" si="32"/>
        <v>COMPLY</v>
      </c>
      <c r="BI644" t="e">
        <f>VLOOKUP(H644,Sheet2!$A$1:$B$270,2,FALSE)</f>
        <v>#N/A</v>
      </c>
    </row>
    <row r="645" spans="1:61">
      <c r="A645">
        <v>644</v>
      </c>
      <c r="B645">
        <v>1002509843</v>
      </c>
      <c r="C645">
        <v>3</v>
      </c>
      <c r="D645" t="s">
        <v>51</v>
      </c>
      <c r="E645">
        <v>4</v>
      </c>
      <c r="F645" t="s">
        <v>235</v>
      </c>
      <c r="G645" t="s">
        <v>952</v>
      </c>
      <c r="H645" t="s">
        <v>953</v>
      </c>
      <c r="I645" t="s">
        <v>213</v>
      </c>
      <c r="J645" t="s">
        <v>214</v>
      </c>
      <c r="K645" t="s">
        <v>149</v>
      </c>
      <c r="L645" t="s">
        <v>215</v>
      </c>
      <c r="M645" t="s">
        <v>580</v>
      </c>
      <c r="N645" t="s">
        <v>216</v>
      </c>
      <c r="O645" s="57">
        <v>46239.410370370373</v>
      </c>
      <c r="P645" s="57">
        <v>46239.468807870369</v>
      </c>
      <c r="Q645">
        <v>69356667</v>
      </c>
      <c r="T645" t="s">
        <v>2415</v>
      </c>
      <c r="V645" t="s">
        <v>2602</v>
      </c>
      <c r="Z645">
        <v>110.60401</v>
      </c>
      <c r="AA645">
        <v>-7.4904099999999998</v>
      </c>
      <c r="AB645" t="s">
        <v>2603</v>
      </c>
      <c r="AC645" t="s">
        <v>237</v>
      </c>
      <c r="AL645" t="s">
        <v>218</v>
      </c>
      <c r="AM645" t="s">
        <v>1625</v>
      </c>
      <c r="AN645" t="s">
        <v>6</v>
      </c>
      <c r="AO645" s="57">
        <v>46150.413344907407</v>
      </c>
      <c r="AP645" s="57">
        <v>46236</v>
      </c>
      <c r="AR645" t="s">
        <v>566</v>
      </c>
      <c r="AS645" t="s">
        <v>953</v>
      </c>
      <c r="AT645" t="s">
        <v>231</v>
      </c>
      <c r="AV645" t="s">
        <v>989</v>
      </c>
      <c r="AW645" t="s">
        <v>1018</v>
      </c>
      <c r="AX645" t="s">
        <v>223</v>
      </c>
      <c r="BA645" s="57">
        <v>46236.333333333336</v>
      </c>
      <c r="BB645" t="s">
        <v>1625</v>
      </c>
      <c r="BF645" s="6" t="e">
        <f t="shared" si="30"/>
        <v>#NUM!</v>
      </c>
      <c r="BG645" t="e">
        <f t="shared" si="31"/>
        <v>#NUM!</v>
      </c>
      <c r="BH645" t="e">
        <f t="shared" si="32"/>
        <v>#NUM!</v>
      </c>
      <c r="BI645" t="e">
        <f>VLOOKUP(H645,Sheet2!$A$1:$B$270,2,FALSE)</f>
        <v>#N/A</v>
      </c>
    </row>
    <row r="646" spans="1:61">
      <c r="A646">
        <v>645</v>
      </c>
      <c r="B646">
        <v>1002512943</v>
      </c>
      <c r="C646">
        <v>3</v>
      </c>
      <c r="D646" t="s">
        <v>38</v>
      </c>
      <c r="E646">
        <v>5</v>
      </c>
      <c r="F646" t="s">
        <v>250</v>
      </c>
      <c r="G646" t="s">
        <v>91</v>
      </c>
      <c r="H646" t="s">
        <v>524</v>
      </c>
      <c r="I646" t="s">
        <v>213</v>
      </c>
      <c r="J646" t="s">
        <v>214</v>
      </c>
      <c r="K646" t="s">
        <v>149</v>
      </c>
      <c r="L646" t="s">
        <v>215</v>
      </c>
      <c r="M646" t="s">
        <v>76</v>
      </c>
      <c r="N646" t="s">
        <v>216</v>
      </c>
      <c r="O646" s="57">
        <v>46240.652048611111</v>
      </c>
      <c r="P646" s="57">
        <v>46241.52752314815</v>
      </c>
      <c r="Q646">
        <v>69360156</v>
      </c>
      <c r="S646">
        <v>152712205797</v>
      </c>
      <c r="T646" t="s">
        <v>2004</v>
      </c>
      <c r="U646" t="s">
        <v>2604</v>
      </c>
      <c r="V646" t="s">
        <v>2605</v>
      </c>
      <c r="Z646">
        <v>112.7203921</v>
      </c>
      <c r="AA646">
        <v>-8.2055781999999997</v>
      </c>
      <c r="AB646" t="s">
        <v>2606</v>
      </c>
      <c r="AC646" t="s">
        <v>237</v>
      </c>
      <c r="AL646" t="s">
        <v>218</v>
      </c>
      <c r="AM646" t="s">
        <v>2607</v>
      </c>
      <c r="AN646" t="s">
        <v>6</v>
      </c>
      <c r="AO646" s="57">
        <v>46181.652824074074</v>
      </c>
      <c r="AP646" s="57">
        <v>46241.541666666664</v>
      </c>
      <c r="AR646" t="s">
        <v>219</v>
      </c>
      <c r="AS646" t="s">
        <v>524</v>
      </c>
      <c r="AT646" t="s">
        <v>231</v>
      </c>
      <c r="AU646">
        <v>20260807</v>
      </c>
      <c r="AV646" t="s">
        <v>222</v>
      </c>
      <c r="AW646" t="s">
        <v>1024</v>
      </c>
      <c r="AX646" t="s">
        <v>223</v>
      </c>
      <c r="BA646" s="57">
        <v>46241.541666666664</v>
      </c>
      <c r="BB646" t="s">
        <v>2607</v>
      </c>
      <c r="BC646">
        <v>2026</v>
      </c>
      <c r="BD646">
        <v>8</v>
      </c>
      <c r="BE646">
        <v>7</v>
      </c>
      <c r="BF646" s="6">
        <f t="shared" si="30"/>
        <v>46241</v>
      </c>
      <c r="BG646">
        <f t="shared" si="31"/>
        <v>-0.54166666666424135</v>
      </c>
      <c r="BH646" t="str">
        <f t="shared" si="32"/>
        <v>COMPLY</v>
      </c>
      <c r="BI646" t="str">
        <f>VLOOKUP(H646,Sheet2!$A$1:$B$270,2,FALSE)</f>
        <v>MALANG</v>
      </c>
    </row>
    <row r="647" spans="1:61">
      <c r="A647">
        <v>646</v>
      </c>
      <c r="B647">
        <v>1002525958</v>
      </c>
      <c r="C647">
        <v>3</v>
      </c>
      <c r="D647" t="s">
        <v>49</v>
      </c>
      <c r="E647">
        <v>4</v>
      </c>
      <c r="F647" t="s">
        <v>246</v>
      </c>
      <c r="G647" t="s">
        <v>247</v>
      </c>
      <c r="H647" t="s">
        <v>630</v>
      </c>
      <c r="I647" t="s">
        <v>213</v>
      </c>
      <c r="J647" t="s">
        <v>214</v>
      </c>
      <c r="K647" t="s">
        <v>149</v>
      </c>
      <c r="L647" t="s">
        <v>215</v>
      </c>
      <c r="M647" t="s">
        <v>240</v>
      </c>
      <c r="N647" t="s">
        <v>216</v>
      </c>
      <c r="O647" s="57">
        <v>46248.447175925925</v>
      </c>
      <c r="P647" s="57">
        <v>46248.448622685188</v>
      </c>
      <c r="Q647">
        <v>69365812</v>
      </c>
      <c r="S647">
        <v>141423136390</v>
      </c>
      <c r="T647" t="s">
        <v>10223</v>
      </c>
      <c r="U647" t="s">
        <v>10224</v>
      </c>
      <c r="V647" t="s">
        <v>10894</v>
      </c>
      <c r="Z647">
        <v>110.42677879999999</v>
      </c>
      <c r="AA647">
        <v>-7.0526176999999999</v>
      </c>
      <c r="AB647" t="s">
        <v>10895</v>
      </c>
      <c r="AC647" t="s">
        <v>217</v>
      </c>
      <c r="AL647" t="s">
        <v>218</v>
      </c>
      <c r="AM647" t="s">
        <v>10896</v>
      </c>
      <c r="AN647" t="s">
        <v>6</v>
      </c>
      <c r="AO647" t="s">
        <v>9910</v>
      </c>
      <c r="AP647" s="57">
        <v>46252.541666666664</v>
      </c>
      <c r="AR647" t="s">
        <v>241</v>
      </c>
      <c r="AS647" t="s">
        <v>630</v>
      </c>
      <c r="AT647" t="s">
        <v>231</v>
      </c>
      <c r="AV647" t="s">
        <v>240</v>
      </c>
      <c r="AW647" t="s">
        <v>1010</v>
      </c>
      <c r="AX647" t="s">
        <v>223</v>
      </c>
      <c r="BA647" s="57">
        <v>46252.541666666664</v>
      </c>
      <c r="BB647" t="s">
        <v>10896</v>
      </c>
      <c r="BF647" s="6" t="e">
        <f t="shared" si="30"/>
        <v>#NUM!</v>
      </c>
      <c r="BG647" t="e">
        <f t="shared" si="31"/>
        <v>#NUM!</v>
      </c>
      <c r="BH647" t="e">
        <f t="shared" si="32"/>
        <v>#NUM!</v>
      </c>
      <c r="BI647" t="e">
        <f>VLOOKUP(H647,Sheet2!$A$1:$B$270,2,FALSE)</f>
        <v>#N/A</v>
      </c>
    </row>
    <row r="648" spans="1:61">
      <c r="A648">
        <v>647</v>
      </c>
      <c r="B648">
        <v>1002530605</v>
      </c>
      <c r="C648">
        <v>3</v>
      </c>
      <c r="D648" t="s">
        <v>55</v>
      </c>
      <c r="E648">
        <v>5</v>
      </c>
      <c r="F648" t="s">
        <v>228</v>
      </c>
      <c r="G648" t="s">
        <v>127</v>
      </c>
      <c r="H648" t="s">
        <v>229</v>
      </c>
      <c r="I648" t="s">
        <v>213</v>
      </c>
      <c r="J648" t="s">
        <v>214</v>
      </c>
      <c r="K648" t="s">
        <v>149</v>
      </c>
      <c r="L648" t="s">
        <v>215</v>
      </c>
      <c r="M648" t="s">
        <v>240</v>
      </c>
      <c r="N648" t="s">
        <v>216</v>
      </c>
      <c r="O648" s="57">
        <v>46251.445798611108</v>
      </c>
      <c r="P648" s="57">
        <v>46251.447233796294</v>
      </c>
      <c r="Q648">
        <v>69367916</v>
      </c>
      <c r="S648">
        <v>152426928257</v>
      </c>
      <c r="T648" t="s">
        <v>10897</v>
      </c>
      <c r="U648" t="s">
        <v>10898</v>
      </c>
      <c r="V648" t="s">
        <v>10899</v>
      </c>
      <c r="Z648">
        <v>113.401278890669</v>
      </c>
      <c r="AA648">
        <v>-7.1045979844140303</v>
      </c>
      <c r="AB648" t="s">
        <v>10900</v>
      </c>
      <c r="AC648" t="s">
        <v>217</v>
      </c>
      <c r="AL648" t="s">
        <v>218</v>
      </c>
      <c r="AM648" t="s">
        <v>10021</v>
      </c>
      <c r="AN648" t="s">
        <v>6</v>
      </c>
      <c r="AO648" t="s">
        <v>10690</v>
      </c>
      <c r="AP648" s="57">
        <v>46252.541666666664</v>
      </c>
      <c r="AR648" t="s">
        <v>241</v>
      </c>
      <c r="AS648" t="s">
        <v>229</v>
      </c>
      <c r="AT648" t="s">
        <v>231</v>
      </c>
      <c r="AV648" t="s">
        <v>240</v>
      </c>
      <c r="AW648" t="s">
        <v>1018</v>
      </c>
      <c r="AX648" t="s">
        <v>223</v>
      </c>
      <c r="BA648" s="57">
        <v>46252.541666666664</v>
      </c>
      <c r="BB648" t="s">
        <v>10021</v>
      </c>
      <c r="BF648" s="6" t="e">
        <f t="shared" si="30"/>
        <v>#NUM!</v>
      </c>
      <c r="BG648" t="e">
        <f t="shared" si="31"/>
        <v>#NUM!</v>
      </c>
      <c r="BH648" t="e">
        <f t="shared" si="32"/>
        <v>#NUM!</v>
      </c>
      <c r="BI648" t="str">
        <f>VLOOKUP(H648,Sheet2!$A$1:$B$270,2,FALSE)</f>
        <v>MADURA</v>
      </c>
    </row>
    <row r="649" spans="1:61">
      <c r="A649">
        <v>648</v>
      </c>
      <c r="B649">
        <v>1002513689</v>
      </c>
      <c r="C649">
        <v>3</v>
      </c>
      <c r="D649" t="s">
        <v>42</v>
      </c>
      <c r="E649">
        <v>5</v>
      </c>
      <c r="F649" t="s">
        <v>102</v>
      </c>
      <c r="G649" t="s">
        <v>100</v>
      </c>
      <c r="H649" t="s">
        <v>282</v>
      </c>
      <c r="I649" t="s">
        <v>213</v>
      </c>
      <c r="J649" t="s">
        <v>214</v>
      </c>
      <c r="K649" t="s">
        <v>149</v>
      </c>
      <c r="L649" t="s">
        <v>606</v>
      </c>
      <c r="M649" t="s">
        <v>76</v>
      </c>
      <c r="N649" t="s">
        <v>216</v>
      </c>
      <c r="O649" s="57">
        <v>46241.352048611108</v>
      </c>
      <c r="P649" s="57">
        <v>46241.522013888891</v>
      </c>
      <c r="Q649">
        <v>69360405</v>
      </c>
      <c r="R649">
        <v>3322010101</v>
      </c>
      <c r="S649">
        <v>152507225603</v>
      </c>
      <c r="T649" t="s">
        <v>5212</v>
      </c>
      <c r="U649" t="s">
        <v>5213</v>
      </c>
      <c r="V649" t="s">
        <v>5214</v>
      </c>
      <c r="Z649">
        <v>113.82832439297999</v>
      </c>
      <c r="AA649">
        <v>-7.9850434094674601</v>
      </c>
      <c r="AB649" t="s">
        <v>5215</v>
      </c>
      <c r="AC649" t="s">
        <v>237</v>
      </c>
      <c r="AL649" t="s">
        <v>218</v>
      </c>
      <c r="AM649" t="s">
        <v>5216</v>
      </c>
      <c r="AN649" t="s">
        <v>6</v>
      </c>
      <c r="AO649" s="57">
        <v>46211.361435185187</v>
      </c>
      <c r="AP649" s="57">
        <v>46242.333333333336</v>
      </c>
      <c r="AR649" t="s">
        <v>219</v>
      </c>
      <c r="AS649" t="s">
        <v>282</v>
      </c>
      <c r="AT649" t="s">
        <v>231</v>
      </c>
      <c r="AU649">
        <v>20260807</v>
      </c>
      <c r="AV649" t="s">
        <v>222</v>
      </c>
      <c r="AW649" t="s">
        <v>941</v>
      </c>
      <c r="AX649" t="s">
        <v>223</v>
      </c>
      <c r="BA649" s="57">
        <v>46242.333333333336</v>
      </c>
      <c r="BB649" t="s">
        <v>5216</v>
      </c>
      <c r="BC649">
        <v>2026</v>
      </c>
      <c r="BD649">
        <v>8</v>
      </c>
      <c r="BE649">
        <v>7</v>
      </c>
      <c r="BF649" s="6">
        <f t="shared" si="30"/>
        <v>46241</v>
      </c>
      <c r="BG649">
        <f t="shared" si="31"/>
        <v>-1.3333333333357587</v>
      </c>
      <c r="BH649" t="str">
        <f t="shared" si="32"/>
        <v>COMPLY</v>
      </c>
      <c r="BI649" t="str">
        <f>VLOOKUP(H649,Sheet2!$A$1:$B$270,2,FALSE)</f>
        <v>JEMBER</v>
      </c>
    </row>
    <row r="650" spans="1:61">
      <c r="A650">
        <v>649</v>
      </c>
      <c r="B650">
        <v>1002516737</v>
      </c>
      <c r="C650">
        <v>3</v>
      </c>
      <c r="D650" t="s">
        <v>51</v>
      </c>
      <c r="E650">
        <v>4</v>
      </c>
      <c r="F650" t="s">
        <v>273</v>
      </c>
      <c r="G650" t="s">
        <v>295</v>
      </c>
      <c r="H650" t="s">
        <v>1043</v>
      </c>
      <c r="I650" t="s">
        <v>213</v>
      </c>
      <c r="J650" t="s">
        <v>214</v>
      </c>
      <c r="K650" t="s">
        <v>149</v>
      </c>
      <c r="L650" t="s">
        <v>215</v>
      </c>
      <c r="M650" t="s">
        <v>76</v>
      </c>
      <c r="N650" t="s">
        <v>216</v>
      </c>
      <c r="O650" s="57">
        <v>46244.324259259258</v>
      </c>
      <c r="P650" s="57">
        <v>46244.618159722224</v>
      </c>
      <c r="Q650">
        <v>69362023</v>
      </c>
      <c r="S650">
        <v>141571106985</v>
      </c>
      <c r="T650" t="s">
        <v>6482</v>
      </c>
      <c r="U650" t="s">
        <v>6483</v>
      </c>
      <c r="V650" t="s">
        <v>6484</v>
      </c>
      <c r="Z650">
        <v>111.149619</v>
      </c>
      <c r="AA650">
        <v>-6.7216719999999999</v>
      </c>
      <c r="AB650" t="s">
        <v>6485</v>
      </c>
      <c r="AC650" t="s">
        <v>237</v>
      </c>
      <c r="AL650" t="s">
        <v>218</v>
      </c>
      <c r="AM650" t="s">
        <v>6486</v>
      </c>
      <c r="AN650" t="s">
        <v>6</v>
      </c>
      <c r="AO650" s="57">
        <v>46303.329710648148</v>
      </c>
      <c r="AP650" s="57">
        <v>46245.541666666664</v>
      </c>
      <c r="AR650" t="s">
        <v>219</v>
      </c>
      <c r="AS650" t="s">
        <v>1043</v>
      </c>
      <c r="AT650" t="s">
        <v>231</v>
      </c>
      <c r="AU650">
        <v>20260810</v>
      </c>
      <c r="AV650" t="s">
        <v>222</v>
      </c>
      <c r="AW650" t="s">
        <v>1018</v>
      </c>
      <c r="AX650" t="s">
        <v>223</v>
      </c>
      <c r="BA650" s="57">
        <v>46245.541666666664</v>
      </c>
      <c r="BB650" t="s">
        <v>6486</v>
      </c>
      <c r="BC650">
        <v>2026</v>
      </c>
      <c r="BD650">
        <v>8</v>
      </c>
      <c r="BE650">
        <v>10</v>
      </c>
      <c r="BF650" s="6">
        <f t="shared" si="30"/>
        <v>46244</v>
      </c>
      <c r="BG650">
        <f t="shared" si="31"/>
        <v>-1.5416666666642413</v>
      </c>
      <c r="BH650" t="str">
        <f t="shared" si="32"/>
        <v>COMPLY</v>
      </c>
      <c r="BI650" t="e">
        <f>VLOOKUP(H650,Sheet2!$A$1:$B$270,2,FALSE)</f>
        <v>#N/A</v>
      </c>
    </row>
    <row r="651" spans="1:61">
      <c r="A651">
        <v>650</v>
      </c>
      <c r="B651">
        <v>1002528178</v>
      </c>
      <c r="C651">
        <v>3</v>
      </c>
      <c r="D651" t="s">
        <v>55</v>
      </c>
      <c r="E651">
        <v>5</v>
      </c>
      <c r="F651" t="s">
        <v>228</v>
      </c>
      <c r="G651" t="s">
        <v>121</v>
      </c>
      <c r="H651" t="s">
        <v>342</v>
      </c>
      <c r="I651" t="s">
        <v>213</v>
      </c>
      <c r="J651" t="s">
        <v>214</v>
      </c>
      <c r="K651" t="s">
        <v>149</v>
      </c>
      <c r="L651" t="s">
        <v>215</v>
      </c>
      <c r="M651" t="s">
        <v>76</v>
      </c>
      <c r="N651" t="s">
        <v>216</v>
      </c>
      <c r="O651" s="57">
        <v>46249.508287037039</v>
      </c>
      <c r="P651" s="57">
        <v>46250.667627314811</v>
      </c>
      <c r="Q651">
        <v>69366798</v>
      </c>
      <c r="S651">
        <v>152434913689</v>
      </c>
      <c r="T651" t="s">
        <v>10901</v>
      </c>
      <c r="U651" t="s">
        <v>10902</v>
      </c>
      <c r="V651" t="s">
        <v>10903</v>
      </c>
      <c r="Z651">
        <v>113.178516067564</v>
      </c>
      <c r="AA651">
        <v>-7.0129990648679099</v>
      </c>
      <c r="AB651" t="s">
        <v>10904</v>
      </c>
      <c r="AC651" t="s">
        <v>217</v>
      </c>
      <c r="AL651" t="s">
        <v>218</v>
      </c>
      <c r="AM651" t="s">
        <v>10905</v>
      </c>
      <c r="AN651" t="s">
        <v>6</v>
      </c>
      <c r="AO651" t="s">
        <v>10906</v>
      </c>
      <c r="AP651" s="57">
        <v>46250.541666666664</v>
      </c>
      <c r="AR651" t="s">
        <v>219</v>
      </c>
      <c r="AS651" t="s">
        <v>342</v>
      </c>
      <c r="AT651" t="s">
        <v>221</v>
      </c>
      <c r="AU651">
        <v>20260816</v>
      </c>
      <c r="AV651" t="s">
        <v>222</v>
      </c>
      <c r="AW651" t="s">
        <v>979</v>
      </c>
      <c r="AX651" t="s">
        <v>223</v>
      </c>
      <c r="BA651" s="57">
        <v>46250.541666666664</v>
      </c>
      <c r="BB651" t="s">
        <v>10905</v>
      </c>
      <c r="BC651">
        <v>2026</v>
      </c>
      <c r="BD651">
        <v>8</v>
      </c>
      <c r="BE651">
        <v>16</v>
      </c>
      <c r="BF651" s="6">
        <f t="shared" si="30"/>
        <v>46250</v>
      </c>
      <c r="BG651">
        <f t="shared" si="31"/>
        <v>-0.54166666666424135</v>
      </c>
      <c r="BH651" t="str">
        <f t="shared" si="32"/>
        <v>COMPLY</v>
      </c>
      <c r="BI651" t="str">
        <f>VLOOKUP(H651,Sheet2!$A$1:$B$270,2,FALSE)</f>
        <v>MADURA</v>
      </c>
    </row>
    <row r="652" spans="1:61">
      <c r="A652">
        <v>651</v>
      </c>
      <c r="B652">
        <v>1002519752</v>
      </c>
      <c r="C652">
        <v>3</v>
      </c>
      <c r="D652" t="s">
        <v>51</v>
      </c>
      <c r="E652">
        <v>4</v>
      </c>
      <c r="F652" t="s">
        <v>273</v>
      </c>
      <c r="G652" t="s">
        <v>569</v>
      </c>
      <c r="H652" t="s">
        <v>632</v>
      </c>
      <c r="I652" t="s">
        <v>213</v>
      </c>
      <c r="J652" t="s">
        <v>214</v>
      </c>
      <c r="K652" t="s">
        <v>149</v>
      </c>
      <c r="L652" t="s">
        <v>215</v>
      </c>
      <c r="M652" t="s">
        <v>575</v>
      </c>
      <c r="N652" t="s">
        <v>216</v>
      </c>
      <c r="O652" s="57">
        <v>46245.53052083333</v>
      </c>
      <c r="P652" s="57">
        <v>46247.679594907408</v>
      </c>
      <c r="Q652">
        <v>69363257</v>
      </c>
      <c r="S652">
        <v>142516104730</v>
      </c>
      <c r="T652" t="s">
        <v>7215</v>
      </c>
      <c r="U652" t="s">
        <v>7216</v>
      </c>
      <c r="V652" t="s">
        <v>7217</v>
      </c>
      <c r="Z652">
        <v>110.671824</v>
      </c>
      <c r="AA652">
        <v>-7.0595749999999997</v>
      </c>
      <c r="AB652" t="s">
        <v>7218</v>
      </c>
      <c r="AC652" t="s">
        <v>237</v>
      </c>
      <c r="AL652" t="s">
        <v>218</v>
      </c>
      <c r="AM652" t="s">
        <v>7097</v>
      </c>
      <c r="AN652" t="s">
        <v>6</v>
      </c>
      <c r="AO652" s="57">
        <v>46334.53802083333</v>
      </c>
      <c r="AP652" s="57">
        <v>46246.625</v>
      </c>
      <c r="AQ652" t="s">
        <v>903</v>
      </c>
      <c r="AR652" t="s">
        <v>14</v>
      </c>
      <c r="AS652" t="s">
        <v>632</v>
      </c>
      <c r="AT652" t="s">
        <v>231</v>
      </c>
      <c r="AV652" t="s">
        <v>9040</v>
      </c>
      <c r="AW652" t="s">
        <v>1021</v>
      </c>
      <c r="AX652" t="s">
        <v>223</v>
      </c>
      <c r="BA652" s="57">
        <v>46246.625</v>
      </c>
      <c r="BB652" t="s">
        <v>7097</v>
      </c>
      <c r="BF652" s="6" t="e">
        <f t="shared" si="30"/>
        <v>#NUM!</v>
      </c>
      <c r="BG652" t="e">
        <f t="shared" si="31"/>
        <v>#NUM!</v>
      </c>
      <c r="BH652" t="e">
        <f t="shared" si="32"/>
        <v>#NUM!</v>
      </c>
      <c r="BI652" t="e">
        <f>VLOOKUP(H652,Sheet2!$A$1:$B$270,2,FALSE)</f>
        <v>#N/A</v>
      </c>
    </row>
    <row r="653" spans="1:61">
      <c r="A653">
        <v>652</v>
      </c>
      <c r="B653">
        <v>1002504429</v>
      </c>
      <c r="C653">
        <v>3</v>
      </c>
      <c r="D653" t="s">
        <v>51</v>
      </c>
      <c r="E653">
        <v>4</v>
      </c>
      <c r="F653" t="s">
        <v>235</v>
      </c>
      <c r="G653" t="s">
        <v>952</v>
      </c>
      <c r="H653" t="s">
        <v>953</v>
      </c>
      <c r="I653" t="s">
        <v>213</v>
      </c>
      <c r="J653" t="s">
        <v>214</v>
      </c>
      <c r="K653" t="s">
        <v>149</v>
      </c>
      <c r="L653" t="s">
        <v>606</v>
      </c>
      <c r="M653" t="s">
        <v>933</v>
      </c>
      <c r="N653" t="s">
        <v>216</v>
      </c>
      <c r="O653" s="57">
        <v>46235.476342592592</v>
      </c>
      <c r="P653" s="57">
        <v>46239.40966435185</v>
      </c>
      <c r="Q653">
        <v>69356637</v>
      </c>
      <c r="R653">
        <v>2762970020</v>
      </c>
      <c r="S653">
        <v>143553212723</v>
      </c>
      <c r="T653" t="s">
        <v>2415</v>
      </c>
      <c r="U653" t="s">
        <v>2614</v>
      </c>
      <c r="V653" t="s">
        <v>2416</v>
      </c>
      <c r="Z653">
        <v>110.60347299999999</v>
      </c>
      <c r="AA653">
        <v>-7.4910819999999996</v>
      </c>
      <c r="AB653" t="s">
        <v>2417</v>
      </c>
      <c r="AC653" t="s">
        <v>237</v>
      </c>
      <c r="AL653" t="s">
        <v>218</v>
      </c>
      <c r="AM653" t="s">
        <v>2418</v>
      </c>
      <c r="AN653" t="s">
        <v>6</v>
      </c>
      <c r="AO653" s="57">
        <v>46030.485995370371</v>
      </c>
      <c r="AP653" s="57">
        <v>46236.333333333336</v>
      </c>
      <c r="AQ653" t="s">
        <v>564</v>
      </c>
      <c r="AR653" t="s">
        <v>12</v>
      </c>
      <c r="AS653" t="s">
        <v>953</v>
      </c>
      <c r="AT653" t="s">
        <v>231</v>
      </c>
      <c r="AV653" t="s">
        <v>917</v>
      </c>
      <c r="AW653" t="s">
        <v>995</v>
      </c>
      <c r="AX653" t="s">
        <v>223</v>
      </c>
      <c r="BA653" s="57">
        <v>46236.333333333336</v>
      </c>
      <c r="BB653" t="s">
        <v>2418</v>
      </c>
      <c r="BF653" s="6" t="e">
        <f t="shared" si="30"/>
        <v>#NUM!</v>
      </c>
      <c r="BG653" t="e">
        <f t="shared" si="31"/>
        <v>#NUM!</v>
      </c>
      <c r="BH653" t="e">
        <f t="shared" si="32"/>
        <v>#NUM!</v>
      </c>
      <c r="BI653" t="e">
        <f>VLOOKUP(H653,Sheet2!$A$1:$B$270,2,FALSE)</f>
        <v>#N/A</v>
      </c>
    </row>
    <row r="654" spans="1:61">
      <c r="A654">
        <v>653</v>
      </c>
      <c r="B654">
        <v>1002522467</v>
      </c>
      <c r="C654">
        <v>3</v>
      </c>
      <c r="D654" t="s">
        <v>34</v>
      </c>
      <c r="E654">
        <v>5</v>
      </c>
      <c r="F654" t="s">
        <v>573</v>
      </c>
      <c r="G654" t="s">
        <v>79</v>
      </c>
      <c r="H654" t="s">
        <v>288</v>
      </c>
      <c r="I654" t="s">
        <v>213</v>
      </c>
      <c r="J654" t="s">
        <v>214</v>
      </c>
      <c r="K654" t="s">
        <v>149</v>
      </c>
      <c r="M654" t="s">
        <v>76</v>
      </c>
      <c r="N654" t="s">
        <v>216</v>
      </c>
      <c r="O654" s="57">
        <v>46246.616608796299</v>
      </c>
      <c r="P654" s="57">
        <v>46247.762997685182</v>
      </c>
      <c r="Q654">
        <v>69364361</v>
      </c>
      <c r="S654">
        <v>172408248147</v>
      </c>
      <c r="T654" t="s">
        <v>8107</v>
      </c>
      <c r="U654" t="s">
        <v>8108</v>
      </c>
      <c r="V654" t="s">
        <v>8109</v>
      </c>
      <c r="Z654">
        <v>115.261646</v>
      </c>
      <c r="AA654">
        <v>-8.5633320000000008</v>
      </c>
      <c r="AB654" t="s">
        <v>8110</v>
      </c>
      <c r="AC654" t="s">
        <v>230</v>
      </c>
      <c r="AL654" t="s">
        <v>218</v>
      </c>
      <c r="AM654" t="s">
        <v>8111</v>
      </c>
      <c r="AN654" t="s">
        <v>6</v>
      </c>
      <c r="AO654" s="57">
        <v>46364.632418981484</v>
      </c>
      <c r="AP654" s="57">
        <v>46247.541666666664</v>
      </c>
      <c r="AR654" t="s">
        <v>219</v>
      </c>
      <c r="AS654" t="s">
        <v>288</v>
      </c>
      <c r="AT654" t="s">
        <v>231</v>
      </c>
      <c r="AU654">
        <v>20260813</v>
      </c>
      <c r="AV654" t="s">
        <v>222</v>
      </c>
      <c r="AW654" t="s">
        <v>561</v>
      </c>
      <c r="AX654" t="s">
        <v>223</v>
      </c>
      <c r="BA654" s="57">
        <v>46247.541666666664</v>
      </c>
      <c r="BB654" t="s">
        <v>8111</v>
      </c>
      <c r="BC654">
        <v>2026</v>
      </c>
      <c r="BD654">
        <v>8</v>
      </c>
      <c r="BE654">
        <v>13</v>
      </c>
      <c r="BF654" s="6">
        <f t="shared" si="30"/>
        <v>46247</v>
      </c>
      <c r="BG654">
        <f t="shared" si="31"/>
        <v>-0.54166666666424135</v>
      </c>
      <c r="BH654" t="str">
        <f t="shared" si="32"/>
        <v>COMPLY</v>
      </c>
      <c r="BI654" t="str">
        <f>VLOOKUP(H654,Sheet2!$A$1:$B$270,2,FALSE)</f>
        <v>GIANYAR</v>
      </c>
    </row>
    <row r="655" spans="1:61">
      <c r="A655">
        <v>654</v>
      </c>
      <c r="B655">
        <v>1002514082</v>
      </c>
      <c r="C655">
        <v>3</v>
      </c>
      <c r="D655" t="s">
        <v>34</v>
      </c>
      <c r="E655">
        <v>5</v>
      </c>
      <c r="F655" t="s">
        <v>573</v>
      </c>
      <c r="G655" t="s">
        <v>85</v>
      </c>
      <c r="H655" t="s">
        <v>285</v>
      </c>
      <c r="I655" t="s">
        <v>213</v>
      </c>
      <c r="J655" t="s">
        <v>214</v>
      </c>
      <c r="K655" t="s">
        <v>149</v>
      </c>
      <c r="M655" t="s">
        <v>575</v>
      </c>
      <c r="N655" t="s">
        <v>216</v>
      </c>
      <c r="O655" s="57">
        <v>46241.434594907405</v>
      </c>
      <c r="P655" s="57">
        <v>46243.426782407405</v>
      </c>
      <c r="Q655">
        <v>69360552</v>
      </c>
      <c r="S655">
        <v>172413244341</v>
      </c>
      <c r="T655" t="s">
        <v>4724</v>
      </c>
      <c r="U655" t="s">
        <v>5221</v>
      </c>
      <c r="V655" t="s">
        <v>5222</v>
      </c>
      <c r="Z655">
        <v>115.13354510000001</v>
      </c>
      <c r="AA655">
        <v>-8.5526064000000002</v>
      </c>
      <c r="AB655" t="s">
        <v>4727</v>
      </c>
      <c r="AC655" t="s">
        <v>230</v>
      </c>
      <c r="AL655" t="s">
        <v>218</v>
      </c>
      <c r="AM655" t="s">
        <v>5223</v>
      </c>
      <c r="AN655" t="s">
        <v>6</v>
      </c>
      <c r="AO655" s="57">
        <v>46211.444398148145</v>
      </c>
      <c r="AP655" s="57">
        <v>46242.333333333336</v>
      </c>
      <c r="AQ655" t="s">
        <v>564</v>
      </c>
      <c r="AR655" t="s">
        <v>14</v>
      </c>
      <c r="AS655" t="s">
        <v>285</v>
      </c>
      <c r="AT655" t="s">
        <v>231</v>
      </c>
      <c r="AV655" t="s">
        <v>5224</v>
      </c>
      <c r="AW655" t="s">
        <v>562</v>
      </c>
      <c r="AX655" t="s">
        <v>223</v>
      </c>
      <c r="BA655" s="57">
        <v>46242.333333333336</v>
      </c>
      <c r="BB655" t="s">
        <v>5223</v>
      </c>
      <c r="BF655" s="6" t="e">
        <f t="shared" si="30"/>
        <v>#NUM!</v>
      </c>
      <c r="BG655" t="e">
        <f t="shared" si="31"/>
        <v>#NUM!</v>
      </c>
      <c r="BH655" t="e">
        <f t="shared" si="32"/>
        <v>#NUM!</v>
      </c>
      <c r="BI655" t="str">
        <f>VLOOKUP(H655,Sheet2!$A$1:$B$270,2,FALSE)</f>
        <v>TABANAN</v>
      </c>
    </row>
    <row r="656" spans="1:61">
      <c r="A656">
        <v>655</v>
      </c>
      <c r="B656">
        <v>1002529952</v>
      </c>
      <c r="C656">
        <v>3</v>
      </c>
      <c r="D656" t="s">
        <v>38</v>
      </c>
      <c r="E656">
        <v>5</v>
      </c>
      <c r="F656" t="s">
        <v>250</v>
      </c>
      <c r="G656" t="s">
        <v>87</v>
      </c>
      <c r="H656" t="s">
        <v>362</v>
      </c>
      <c r="I656" t="s">
        <v>213</v>
      </c>
      <c r="J656" t="s">
        <v>214</v>
      </c>
      <c r="K656" t="s">
        <v>149</v>
      </c>
      <c r="L656" t="s">
        <v>215</v>
      </c>
      <c r="M656" t="s">
        <v>76</v>
      </c>
      <c r="N656" t="s">
        <v>216</v>
      </c>
      <c r="O656" s="57">
        <v>46250.68677083333</v>
      </c>
      <c r="P656" s="57">
        <v>46252.320833333331</v>
      </c>
      <c r="Q656">
        <v>69367682</v>
      </c>
      <c r="S656">
        <v>152707239263</v>
      </c>
      <c r="T656" t="s">
        <v>10907</v>
      </c>
      <c r="U656" t="s">
        <v>10908</v>
      </c>
      <c r="V656" t="s">
        <v>10909</v>
      </c>
      <c r="Z656">
        <v>112.524658888578</v>
      </c>
      <c r="AA656">
        <v>-7.7839229599704396</v>
      </c>
      <c r="AB656" t="s">
        <v>10910</v>
      </c>
      <c r="AC656" t="s">
        <v>217</v>
      </c>
      <c r="AL656" t="s">
        <v>218</v>
      </c>
      <c r="AM656" t="s">
        <v>9844</v>
      </c>
      <c r="AN656" t="s">
        <v>6</v>
      </c>
      <c r="AO656" t="s">
        <v>10911</v>
      </c>
      <c r="AP656" s="57">
        <v>46251.541666666664</v>
      </c>
      <c r="AR656" t="s">
        <v>219</v>
      </c>
      <c r="AS656" t="s">
        <v>362</v>
      </c>
      <c r="AT656" t="s">
        <v>221</v>
      </c>
      <c r="AU656">
        <v>20260818</v>
      </c>
      <c r="AV656" t="s">
        <v>222</v>
      </c>
      <c r="AW656" t="s">
        <v>1052</v>
      </c>
      <c r="AX656" t="s">
        <v>223</v>
      </c>
      <c r="BA656" s="57">
        <v>46251.541666666664</v>
      </c>
      <c r="BB656" t="s">
        <v>9844</v>
      </c>
      <c r="BC656">
        <v>2026</v>
      </c>
      <c r="BD656">
        <v>8</v>
      </c>
      <c r="BE656">
        <v>18</v>
      </c>
      <c r="BF656" s="6">
        <f t="shared" si="30"/>
        <v>46252</v>
      </c>
      <c r="BG656">
        <f t="shared" si="31"/>
        <v>0.45833333333575865</v>
      </c>
      <c r="BH656" t="str">
        <f t="shared" si="32"/>
        <v>COMPLY</v>
      </c>
      <c r="BI656" t="str">
        <f>VLOOKUP(H656,Sheet2!$A$1:$B$270,2,FALSE)</f>
        <v>BATU</v>
      </c>
    </row>
    <row r="657" spans="1:61">
      <c r="A657">
        <v>656</v>
      </c>
      <c r="B657">
        <v>1002520389</v>
      </c>
      <c r="C657">
        <v>3</v>
      </c>
      <c r="D657" t="s">
        <v>59</v>
      </c>
      <c r="E657">
        <v>4</v>
      </c>
      <c r="F657" t="s">
        <v>224</v>
      </c>
      <c r="G657" t="s">
        <v>224</v>
      </c>
      <c r="H657" t="s">
        <v>911</v>
      </c>
      <c r="I657" t="s">
        <v>213</v>
      </c>
      <c r="J657" t="s">
        <v>214</v>
      </c>
      <c r="K657" t="s">
        <v>149</v>
      </c>
      <c r="L657" t="s">
        <v>606</v>
      </c>
      <c r="M657" t="s">
        <v>575</v>
      </c>
      <c r="N657" t="s">
        <v>216</v>
      </c>
      <c r="O657" s="57">
        <v>46245.634687500002</v>
      </c>
      <c r="P657" s="57">
        <v>46246.584363425929</v>
      </c>
      <c r="Q657">
        <v>69363531</v>
      </c>
      <c r="R657">
        <v>2812958016</v>
      </c>
      <c r="S657">
        <v>146303609815</v>
      </c>
      <c r="T657" t="s">
        <v>7219</v>
      </c>
      <c r="U657" t="s">
        <v>7220</v>
      </c>
      <c r="V657" t="s">
        <v>7221</v>
      </c>
      <c r="Z657">
        <v>109.2014286</v>
      </c>
      <c r="AA657">
        <v>-7.4215112000000003</v>
      </c>
      <c r="AB657" t="s">
        <v>7222</v>
      </c>
      <c r="AC657" t="s">
        <v>237</v>
      </c>
      <c r="AL657" t="s">
        <v>218</v>
      </c>
      <c r="AM657" t="s">
        <v>7112</v>
      </c>
      <c r="AN657" t="s">
        <v>6</v>
      </c>
      <c r="AO657" s="57">
        <v>46334.642939814818</v>
      </c>
      <c r="AP657" s="57">
        <v>46246.541666666664</v>
      </c>
      <c r="AQ657" t="s">
        <v>903</v>
      </c>
      <c r="AR657" t="s">
        <v>14</v>
      </c>
      <c r="AS657" t="s">
        <v>911</v>
      </c>
      <c r="AT657" t="s">
        <v>231</v>
      </c>
      <c r="AV657" t="s">
        <v>8112</v>
      </c>
      <c r="AW657" t="s">
        <v>7223</v>
      </c>
      <c r="AX657" t="s">
        <v>223</v>
      </c>
      <c r="BA657" s="57">
        <v>46246.541666666664</v>
      </c>
      <c r="BB657" t="s">
        <v>7112</v>
      </c>
      <c r="BF657" s="6" t="e">
        <f t="shared" si="30"/>
        <v>#NUM!</v>
      </c>
      <c r="BG657" t="e">
        <f t="shared" si="31"/>
        <v>#NUM!</v>
      </c>
      <c r="BH657" t="e">
        <f t="shared" si="32"/>
        <v>#NUM!</v>
      </c>
      <c r="BI657" t="e">
        <f>VLOOKUP(H657,Sheet2!$A$1:$B$270,2,FALSE)</f>
        <v>#N/A</v>
      </c>
    </row>
    <row r="658" spans="1:61">
      <c r="A658">
        <v>657</v>
      </c>
      <c r="B658">
        <v>1002527045</v>
      </c>
      <c r="C658">
        <v>3</v>
      </c>
      <c r="D658" t="s">
        <v>59</v>
      </c>
      <c r="E658">
        <v>4</v>
      </c>
      <c r="F658" t="s">
        <v>567</v>
      </c>
      <c r="G658" t="s">
        <v>609</v>
      </c>
      <c r="H658" t="s">
        <v>610</v>
      </c>
      <c r="I658" t="s">
        <v>213</v>
      </c>
      <c r="J658" t="s">
        <v>214</v>
      </c>
      <c r="K658" t="s">
        <v>149</v>
      </c>
      <c r="L658" t="s">
        <v>215</v>
      </c>
      <c r="M658" t="s">
        <v>76</v>
      </c>
      <c r="N658" t="s">
        <v>216</v>
      </c>
      <c r="O658" s="57">
        <v>46248.665937500002</v>
      </c>
      <c r="P658" s="57">
        <v>46249.597430555557</v>
      </c>
      <c r="Q658">
        <v>69366308</v>
      </c>
      <c r="S658">
        <v>146130138561</v>
      </c>
      <c r="T658" t="s">
        <v>10912</v>
      </c>
      <c r="U658" t="s">
        <v>10913</v>
      </c>
      <c r="V658" t="s">
        <v>10914</v>
      </c>
      <c r="Z658">
        <v>110.442333</v>
      </c>
      <c r="AA658">
        <v>-7.7526413999999999</v>
      </c>
      <c r="AB658" t="s">
        <v>10915</v>
      </c>
      <c r="AC658" t="s">
        <v>237</v>
      </c>
      <c r="AL658" t="s">
        <v>218</v>
      </c>
      <c r="AM658" t="s">
        <v>10916</v>
      </c>
      <c r="AN658" t="s">
        <v>6</v>
      </c>
      <c r="AO658" t="s">
        <v>9938</v>
      </c>
      <c r="AP658" s="57">
        <v>46250.541666666664</v>
      </c>
      <c r="AR658" t="s">
        <v>219</v>
      </c>
      <c r="AS658" t="s">
        <v>610</v>
      </c>
      <c r="AT658" t="s">
        <v>231</v>
      </c>
      <c r="AU658">
        <v>20260815</v>
      </c>
      <c r="AV658" t="s">
        <v>222</v>
      </c>
      <c r="AW658" t="s">
        <v>642</v>
      </c>
      <c r="AX658" t="s">
        <v>223</v>
      </c>
      <c r="BA658" s="57">
        <v>46250.541666666664</v>
      </c>
      <c r="BB658" t="s">
        <v>10916</v>
      </c>
      <c r="BC658">
        <v>2026</v>
      </c>
      <c r="BD658">
        <v>8</v>
      </c>
      <c r="BE658">
        <v>15</v>
      </c>
      <c r="BF658" s="6">
        <f t="shared" si="30"/>
        <v>46249</v>
      </c>
      <c r="BG658">
        <f t="shared" si="31"/>
        <v>-1.5416666666642413</v>
      </c>
      <c r="BH658" t="str">
        <f t="shared" si="32"/>
        <v>COMPLY</v>
      </c>
      <c r="BI658" t="e">
        <f>VLOOKUP(H658,Sheet2!$A$1:$B$270,2,FALSE)</f>
        <v>#N/A</v>
      </c>
    </row>
    <row r="659" spans="1:61">
      <c r="A659">
        <v>658</v>
      </c>
      <c r="B659">
        <v>1002516151</v>
      </c>
      <c r="C659">
        <v>3</v>
      </c>
      <c r="D659" t="s">
        <v>38</v>
      </c>
      <c r="E659">
        <v>5</v>
      </c>
      <c r="F659" t="s">
        <v>92</v>
      </c>
      <c r="G659" t="s">
        <v>92</v>
      </c>
      <c r="H659" t="s">
        <v>482</v>
      </c>
      <c r="I659" t="s">
        <v>213</v>
      </c>
      <c r="J659" t="s">
        <v>214</v>
      </c>
      <c r="K659" t="s">
        <v>149</v>
      </c>
      <c r="L659" t="s">
        <v>215</v>
      </c>
      <c r="M659" t="s">
        <v>575</v>
      </c>
      <c r="N659" t="s">
        <v>216</v>
      </c>
      <c r="O659" s="57">
        <v>46242.683287037034</v>
      </c>
      <c r="P659" s="57">
        <v>46246.371840277781</v>
      </c>
      <c r="Q659">
        <v>69361606</v>
      </c>
      <c r="S659">
        <v>152632208648</v>
      </c>
      <c r="T659" t="s">
        <v>5230</v>
      </c>
      <c r="U659" t="s">
        <v>5231</v>
      </c>
      <c r="V659" t="s">
        <v>5232</v>
      </c>
      <c r="Z659">
        <v>111.656671</v>
      </c>
      <c r="AA659">
        <v>-7.5392109999999999</v>
      </c>
      <c r="AB659" t="s">
        <v>5233</v>
      </c>
      <c r="AC659" t="s">
        <v>237</v>
      </c>
      <c r="AL659" t="s">
        <v>218</v>
      </c>
      <c r="AM659" t="s">
        <v>4930</v>
      </c>
      <c r="AN659" t="s">
        <v>6</v>
      </c>
      <c r="AO659" s="57">
        <v>46242.684166666666</v>
      </c>
      <c r="AP659" s="57">
        <v>46243.541666666664</v>
      </c>
      <c r="AR659" t="s">
        <v>14</v>
      </c>
      <c r="AS659" t="s">
        <v>482</v>
      </c>
      <c r="AT659" t="s">
        <v>231</v>
      </c>
      <c r="AV659" t="s">
        <v>8113</v>
      </c>
      <c r="AW659" t="s">
        <v>1010</v>
      </c>
      <c r="AX659" t="s">
        <v>223</v>
      </c>
      <c r="BA659" s="57">
        <v>46243.541666666664</v>
      </c>
      <c r="BB659" t="s">
        <v>4930</v>
      </c>
      <c r="BF659" s="6" t="e">
        <f t="shared" si="30"/>
        <v>#NUM!</v>
      </c>
      <c r="BG659" t="e">
        <f t="shared" si="31"/>
        <v>#NUM!</v>
      </c>
      <c r="BH659" t="e">
        <f t="shared" si="32"/>
        <v>#NUM!</v>
      </c>
      <c r="BI659" t="str">
        <f>VLOOKUP(H659,Sheet2!$A$1:$B$270,2,FALSE)</f>
        <v>MADIUN</v>
      </c>
    </row>
    <row r="660" spans="1:61">
      <c r="A660">
        <v>659</v>
      </c>
      <c r="B660">
        <v>1002504237</v>
      </c>
      <c r="C660">
        <v>3</v>
      </c>
      <c r="D660" t="s">
        <v>38</v>
      </c>
      <c r="E660">
        <v>5</v>
      </c>
      <c r="F660" t="s">
        <v>92</v>
      </c>
      <c r="G660" t="s">
        <v>97</v>
      </c>
      <c r="H660" t="s">
        <v>254</v>
      </c>
      <c r="I660" t="s">
        <v>213</v>
      </c>
      <c r="J660" t="s">
        <v>214</v>
      </c>
      <c r="K660" t="s">
        <v>149</v>
      </c>
      <c r="L660" t="s">
        <v>215</v>
      </c>
      <c r="M660" t="s">
        <v>76</v>
      </c>
      <c r="N660" t="s">
        <v>216</v>
      </c>
      <c r="O660" s="57">
        <v>46235.347187500003</v>
      </c>
      <c r="P660" s="57">
        <v>46237.382488425923</v>
      </c>
      <c r="Q660">
        <v>69356562</v>
      </c>
      <c r="S660">
        <v>152612240409</v>
      </c>
      <c r="T660" t="s">
        <v>2633</v>
      </c>
      <c r="U660" t="s">
        <v>2634</v>
      </c>
      <c r="V660" t="s">
        <v>2635</v>
      </c>
      <c r="Z660">
        <v>112.08015885204</v>
      </c>
      <c r="AA660">
        <v>-6.9086441123884397</v>
      </c>
      <c r="AB660" t="s">
        <v>2636</v>
      </c>
      <c r="AC660" t="s">
        <v>217</v>
      </c>
      <c r="AL660" t="s">
        <v>218</v>
      </c>
      <c r="AM660" t="s">
        <v>2637</v>
      </c>
      <c r="AN660" t="s">
        <v>6</v>
      </c>
      <c r="AO660" s="57">
        <v>46030.350659722222</v>
      </c>
      <c r="AP660" s="57">
        <v>46237.333333333336</v>
      </c>
      <c r="AR660" t="s">
        <v>219</v>
      </c>
      <c r="AS660" t="s">
        <v>254</v>
      </c>
      <c r="AT660" t="s">
        <v>231</v>
      </c>
      <c r="AU660">
        <v>20260803</v>
      </c>
      <c r="AV660" t="s">
        <v>222</v>
      </c>
      <c r="AW660" t="s">
        <v>1018</v>
      </c>
      <c r="AX660" t="s">
        <v>223</v>
      </c>
      <c r="BA660" s="57">
        <v>46237.333333333336</v>
      </c>
      <c r="BB660" t="s">
        <v>2637</v>
      </c>
      <c r="BC660">
        <v>2026</v>
      </c>
      <c r="BD660">
        <v>8</v>
      </c>
      <c r="BE660">
        <v>3</v>
      </c>
      <c r="BF660" s="6">
        <f t="shared" si="30"/>
        <v>46237</v>
      </c>
      <c r="BG660">
        <f t="shared" si="31"/>
        <v>-0.33333333333575865</v>
      </c>
      <c r="BH660" t="str">
        <f t="shared" si="32"/>
        <v>COMPLY</v>
      </c>
      <c r="BI660" t="str">
        <f>VLOOKUP(H660,Sheet2!$A$1:$B$270,2,FALSE)</f>
        <v>BOJONEGORO</v>
      </c>
    </row>
    <row r="661" spans="1:61">
      <c r="A661">
        <v>660</v>
      </c>
      <c r="B661">
        <v>1002516148</v>
      </c>
      <c r="C661">
        <v>3</v>
      </c>
      <c r="D661" t="s">
        <v>51</v>
      </c>
      <c r="E661">
        <v>4</v>
      </c>
      <c r="F661" t="s">
        <v>273</v>
      </c>
      <c r="G661" t="s">
        <v>273</v>
      </c>
      <c r="H661" t="s">
        <v>946</v>
      </c>
      <c r="I661" t="s">
        <v>213</v>
      </c>
      <c r="J661" t="s">
        <v>214</v>
      </c>
      <c r="K661" t="s">
        <v>149</v>
      </c>
      <c r="M661" t="s">
        <v>602</v>
      </c>
      <c r="N661" t="s">
        <v>608</v>
      </c>
      <c r="O661" s="57">
        <v>46242.684224537035</v>
      </c>
      <c r="P661" s="57">
        <v>46247.794687499998</v>
      </c>
      <c r="Q661">
        <v>69361605</v>
      </c>
      <c r="S661">
        <v>142401145749</v>
      </c>
      <c r="T661" t="s">
        <v>5234</v>
      </c>
      <c r="U661" t="s">
        <v>5235</v>
      </c>
      <c r="Z661">
        <v>110.80238900000001</v>
      </c>
      <c r="AA661">
        <v>-6.8506280000000004</v>
      </c>
      <c r="AB661" t="s">
        <v>5236</v>
      </c>
      <c r="AC661" t="s">
        <v>290</v>
      </c>
      <c r="AO661" s="57">
        <v>46242.694560185184</v>
      </c>
      <c r="AR661" t="s">
        <v>5</v>
      </c>
      <c r="AS661" t="s">
        <v>946</v>
      </c>
      <c r="AT661" t="s">
        <v>231</v>
      </c>
      <c r="AV661" t="s">
        <v>9041</v>
      </c>
      <c r="AW661" t="s">
        <v>582</v>
      </c>
      <c r="AX661" t="s">
        <v>223</v>
      </c>
      <c r="BF661" s="6" t="e">
        <f t="shared" si="30"/>
        <v>#NUM!</v>
      </c>
      <c r="BG661" t="e">
        <f t="shared" si="31"/>
        <v>#NUM!</v>
      </c>
      <c r="BH661" t="e">
        <f t="shared" si="32"/>
        <v>#NUM!</v>
      </c>
      <c r="BI661" t="e">
        <f>VLOOKUP(H661,Sheet2!$A$1:$B$270,2,FALSE)</f>
        <v>#N/A</v>
      </c>
    </row>
    <row r="662" spans="1:61">
      <c r="A662">
        <v>661</v>
      </c>
      <c r="B662">
        <v>1002523145</v>
      </c>
      <c r="C662">
        <v>3</v>
      </c>
      <c r="D662" t="s">
        <v>55</v>
      </c>
      <c r="E662">
        <v>5</v>
      </c>
      <c r="F662" t="s">
        <v>228</v>
      </c>
      <c r="G662" t="s">
        <v>121</v>
      </c>
      <c r="H662" t="s">
        <v>492</v>
      </c>
      <c r="I662" t="s">
        <v>213</v>
      </c>
      <c r="J662" t="s">
        <v>214</v>
      </c>
      <c r="K662" t="s">
        <v>149</v>
      </c>
      <c r="L662" t="s">
        <v>215</v>
      </c>
      <c r="M662" t="s">
        <v>76</v>
      </c>
      <c r="N662" t="s">
        <v>216</v>
      </c>
      <c r="O662" s="57">
        <v>46246.806215277778</v>
      </c>
      <c r="P662" s="57">
        <v>46248.737268518518</v>
      </c>
      <c r="Q662">
        <v>69364655</v>
      </c>
      <c r="S662">
        <v>152439202919</v>
      </c>
      <c r="T662" t="s">
        <v>8114</v>
      </c>
      <c r="U662" t="s">
        <v>10917</v>
      </c>
      <c r="V662" t="s">
        <v>8115</v>
      </c>
      <c r="Z662">
        <v>112.93994799256301</v>
      </c>
      <c r="AA662">
        <v>-6.9916691624481704</v>
      </c>
      <c r="AB662" t="s">
        <v>8116</v>
      </c>
      <c r="AC662" t="s">
        <v>217</v>
      </c>
      <c r="AL662" t="s">
        <v>218</v>
      </c>
      <c r="AM662" t="s">
        <v>8117</v>
      </c>
      <c r="AN662" t="s">
        <v>6</v>
      </c>
      <c r="AO662" s="57">
        <v>46364.809502314813</v>
      </c>
      <c r="AP662" s="57">
        <v>46248.333333333336</v>
      </c>
      <c r="AR662" t="s">
        <v>219</v>
      </c>
      <c r="AS662" t="s">
        <v>492</v>
      </c>
      <c r="AT662" t="s">
        <v>231</v>
      </c>
      <c r="AU662">
        <v>20260814</v>
      </c>
      <c r="AV662" t="s">
        <v>222</v>
      </c>
      <c r="AW662" t="s">
        <v>1010</v>
      </c>
      <c r="AX662" t="s">
        <v>223</v>
      </c>
      <c r="BA662" s="57">
        <v>46248.333333333336</v>
      </c>
      <c r="BB662" t="s">
        <v>8117</v>
      </c>
      <c r="BC662">
        <v>2026</v>
      </c>
      <c r="BD662">
        <v>8</v>
      </c>
      <c r="BE662">
        <v>14</v>
      </c>
      <c r="BF662" s="6">
        <f t="shared" si="30"/>
        <v>46248</v>
      </c>
      <c r="BG662">
        <f t="shared" si="31"/>
        <v>-0.33333333333575865</v>
      </c>
      <c r="BH662" t="str">
        <f t="shared" si="32"/>
        <v>COMPLY</v>
      </c>
      <c r="BI662" t="str">
        <f>VLOOKUP(H662,Sheet2!$A$1:$B$270,2,FALSE)</f>
        <v>MADURA</v>
      </c>
    </row>
    <row r="663" spans="1:61">
      <c r="A663">
        <v>662</v>
      </c>
      <c r="B663">
        <v>1002516197</v>
      </c>
      <c r="C663">
        <v>3</v>
      </c>
      <c r="D663" t="s">
        <v>59</v>
      </c>
      <c r="E663">
        <v>4</v>
      </c>
      <c r="F663" t="s">
        <v>243</v>
      </c>
      <c r="G663" t="s">
        <v>635</v>
      </c>
      <c r="H663" t="s">
        <v>5077</v>
      </c>
      <c r="I663" t="s">
        <v>213</v>
      </c>
      <c r="J663" t="s">
        <v>214</v>
      </c>
      <c r="K663" t="s">
        <v>149</v>
      </c>
      <c r="L663" t="s">
        <v>215</v>
      </c>
      <c r="M663" t="s">
        <v>76</v>
      </c>
      <c r="N663" t="s">
        <v>216</v>
      </c>
      <c r="O663" s="57">
        <v>46242.740925925929</v>
      </c>
      <c r="P663" s="57">
        <v>46244.331261574072</v>
      </c>
      <c r="Q663">
        <v>69361621</v>
      </c>
      <c r="S663">
        <v>146149124344</v>
      </c>
      <c r="T663" t="s">
        <v>5237</v>
      </c>
      <c r="U663" t="s">
        <v>5238</v>
      </c>
      <c r="V663" t="s">
        <v>5239</v>
      </c>
      <c r="Z663">
        <v>110.180368</v>
      </c>
      <c r="AA663">
        <v>-7.3415109999999997</v>
      </c>
      <c r="AB663" t="s">
        <v>5240</v>
      </c>
      <c r="AC663" t="s">
        <v>237</v>
      </c>
      <c r="AL663" t="s">
        <v>218</v>
      </c>
      <c r="AM663" t="s">
        <v>5241</v>
      </c>
      <c r="AN663" t="s">
        <v>6</v>
      </c>
      <c r="AO663" s="57">
        <v>46242.746481481481</v>
      </c>
      <c r="AP663" s="57">
        <v>46243.625</v>
      </c>
      <c r="AR663" t="s">
        <v>219</v>
      </c>
      <c r="AS663" t="s">
        <v>5077</v>
      </c>
      <c r="AT663" t="s">
        <v>231</v>
      </c>
      <c r="AU663">
        <v>20260810</v>
      </c>
      <c r="AV663" t="s">
        <v>222</v>
      </c>
      <c r="AW663" t="s">
        <v>1010</v>
      </c>
      <c r="AX663" t="s">
        <v>223</v>
      </c>
      <c r="BA663" s="57">
        <v>46243.625</v>
      </c>
      <c r="BB663" t="s">
        <v>5241</v>
      </c>
      <c r="BC663">
        <v>2026</v>
      </c>
      <c r="BD663">
        <v>8</v>
      </c>
      <c r="BE663">
        <v>10</v>
      </c>
      <c r="BF663" s="6">
        <f t="shared" si="30"/>
        <v>46244</v>
      </c>
      <c r="BG663">
        <f t="shared" si="31"/>
        <v>0.375</v>
      </c>
      <c r="BH663" t="str">
        <f t="shared" si="32"/>
        <v>COMPLY</v>
      </c>
      <c r="BI663" t="e">
        <f>VLOOKUP(H663,Sheet2!$A$1:$B$270,2,FALSE)</f>
        <v>#N/A</v>
      </c>
    </row>
    <row r="664" spans="1:61">
      <c r="A664">
        <v>663</v>
      </c>
      <c r="B664">
        <v>1002530718</v>
      </c>
      <c r="C664">
        <v>3</v>
      </c>
      <c r="D664" t="s">
        <v>42</v>
      </c>
      <c r="E664">
        <v>5</v>
      </c>
      <c r="F664" t="s">
        <v>106</v>
      </c>
      <c r="G664" t="s">
        <v>104</v>
      </c>
      <c r="H664" t="s">
        <v>453</v>
      </c>
      <c r="I664" t="s">
        <v>213</v>
      </c>
      <c r="J664" t="s">
        <v>214</v>
      </c>
      <c r="K664" t="s">
        <v>149</v>
      </c>
      <c r="M664" t="s">
        <v>236</v>
      </c>
      <c r="N664" t="s">
        <v>216</v>
      </c>
      <c r="O664" s="57">
        <v>46251.492488425924</v>
      </c>
      <c r="P664" s="57">
        <v>46251.560324074075</v>
      </c>
      <c r="Q664">
        <v>69367989</v>
      </c>
      <c r="S664">
        <v>152541206034</v>
      </c>
      <c r="T664" t="s">
        <v>10918</v>
      </c>
      <c r="U664" t="s">
        <v>10919</v>
      </c>
      <c r="Z664">
        <v>113.3849115</v>
      </c>
      <c r="AA664">
        <v>-8.1764762999999991</v>
      </c>
      <c r="AB664" t="s">
        <v>10920</v>
      </c>
      <c r="AC664" t="s">
        <v>230</v>
      </c>
      <c r="AO664" t="s">
        <v>10251</v>
      </c>
      <c r="AR664" t="s">
        <v>312</v>
      </c>
      <c r="AS664" t="s">
        <v>453</v>
      </c>
      <c r="AT664" t="s">
        <v>352</v>
      </c>
      <c r="AV664" t="s">
        <v>6619</v>
      </c>
      <c r="AW664" t="s">
        <v>561</v>
      </c>
      <c r="AX664" t="s">
        <v>223</v>
      </c>
      <c r="BF664" s="6" t="e">
        <f t="shared" si="30"/>
        <v>#NUM!</v>
      </c>
      <c r="BG664" t="e">
        <f t="shared" si="31"/>
        <v>#NUM!</v>
      </c>
      <c r="BH664" t="e">
        <f t="shared" si="32"/>
        <v>#NUM!</v>
      </c>
      <c r="BI664" t="str">
        <f>VLOOKUP(H664,Sheet2!$A$1:$B$270,2,FALSE)</f>
        <v>PROBOLINGGO</v>
      </c>
    </row>
    <row r="665" spans="1:61">
      <c r="A665">
        <v>664</v>
      </c>
      <c r="B665">
        <v>1002515057</v>
      </c>
      <c r="C665">
        <v>3</v>
      </c>
      <c r="D665" t="s">
        <v>59</v>
      </c>
      <c r="E665">
        <v>4</v>
      </c>
      <c r="F665" t="s">
        <v>567</v>
      </c>
      <c r="G665" t="s">
        <v>609</v>
      </c>
      <c r="H665" t="s">
        <v>936</v>
      </c>
      <c r="I665" t="s">
        <v>10039</v>
      </c>
      <c r="J665" t="s">
        <v>214</v>
      </c>
      <c r="K665" t="s">
        <v>149</v>
      </c>
      <c r="M665" t="s">
        <v>76</v>
      </c>
      <c r="N665" t="s">
        <v>10921</v>
      </c>
      <c r="O665" s="57">
        <v>46241.640960648147</v>
      </c>
      <c r="P665" s="57">
        <v>46241.692256944443</v>
      </c>
      <c r="Q665">
        <v>69359687</v>
      </c>
      <c r="S665">
        <v>146113146971</v>
      </c>
      <c r="T665" t="s">
        <v>10922</v>
      </c>
      <c r="U665" t="s">
        <v>10923</v>
      </c>
      <c r="V665" t="s">
        <v>10924</v>
      </c>
      <c r="Z665">
        <v>110.37476100000001</v>
      </c>
      <c r="AA665">
        <v>-7.7726930000000003</v>
      </c>
      <c r="AB665" t="s">
        <v>10925</v>
      </c>
      <c r="AC665" t="s">
        <v>226</v>
      </c>
      <c r="AL665" t="s">
        <v>218</v>
      </c>
      <c r="AM665" t="s">
        <v>10925</v>
      </c>
      <c r="AN665" t="s">
        <v>6</v>
      </c>
      <c r="AO665" s="57">
        <v>46211.642800925925</v>
      </c>
      <c r="AR665" t="s">
        <v>219</v>
      </c>
      <c r="AS665" t="s">
        <v>936</v>
      </c>
      <c r="AT665" t="s">
        <v>231</v>
      </c>
      <c r="AU665">
        <v>20260807</v>
      </c>
      <c r="AV665" t="s">
        <v>222</v>
      </c>
      <c r="AW665" t="s">
        <v>10482</v>
      </c>
      <c r="AX665" t="s">
        <v>223</v>
      </c>
      <c r="BA665" s="57">
        <v>25569.291666666668</v>
      </c>
      <c r="BB665" t="s">
        <v>10925</v>
      </c>
      <c r="BC665">
        <v>2026</v>
      </c>
      <c r="BD665">
        <v>8</v>
      </c>
      <c r="BE665">
        <v>7</v>
      </c>
      <c r="BF665" s="6">
        <f t="shared" si="30"/>
        <v>46241</v>
      </c>
      <c r="BG665">
        <f t="shared" si="31"/>
        <v>20671.708333333332</v>
      </c>
      <c r="BH665" t="str">
        <f t="shared" si="32"/>
        <v>NOT COMPLY</v>
      </c>
      <c r="BI665" t="e">
        <f>VLOOKUP(H665,Sheet2!$A$1:$B$270,2,FALSE)</f>
        <v>#N/A</v>
      </c>
    </row>
    <row r="666" spans="1:61">
      <c r="A666">
        <v>665</v>
      </c>
      <c r="B666">
        <v>1002523703</v>
      </c>
      <c r="C666">
        <v>3</v>
      </c>
      <c r="D666" t="s">
        <v>38</v>
      </c>
      <c r="E666">
        <v>5</v>
      </c>
      <c r="F666" t="s">
        <v>90</v>
      </c>
      <c r="G666" t="s">
        <v>98</v>
      </c>
      <c r="H666" t="s">
        <v>301</v>
      </c>
      <c r="I666" t="s">
        <v>213</v>
      </c>
      <c r="J666" t="s">
        <v>214</v>
      </c>
      <c r="K666" t="s">
        <v>149</v>
      </c>
      <c r="L666" t="s">
        <v>215</v>
      </c>
      <c r="M666" t="s">
        <v>76</v>
      </c>
      <c r="N666" t="s">
        <v>216</v>
      </c>
      <c r="O666" s="57">
        <v>46247.434699074074</v>
      </c>
      <c r="P666" s="57">
        <v>46248.666273148148</v>
      </c>
      <c r="Q666">
        <v>69364879</v>
      </c>
      <c r="S666">
        <v>152606246429</v>
      </c>
      <c r="T666" t="s">
        <v>9042</v>
      </c>
      <c r="U666" t="s">
        <v>9043</v>
      </c>
      <c r="V666" t="s">
        <v>9044</v>
      </c>
      <c r="Z666">
        <v>111.90755799999999</v>
      </c>
      <c r="AA666">
        <v>-8.0773019999999995</v>
      </c>
      <c r="AB666" t="s">
        <v>9045</v>
      </c>
      <c r="AC666" t="s">
        <v>237</v>
      </c>
      <c r="AL666" t="s">
        <v>218</v>
      </c>
      <c r="AM666" t="s">
        <v>8441</v>
      </c>
      <c r="AN666" t="s">
        <v>6</v>
      </c>
      <c r="AO666" t="s">
        <v>8847</v>
      </c>
      <c r="AP666" s="57">
        <v>46248.333333333336</v>
      </c>
      <c r="AR666" t="s">
        <v>219</v>
      </c>
      <c r="AS666" t="s">
        <v>301</v>
      </c>
      <c r="AT666" t="s">
        <v>231</v>
      </c>
      <c r="AU666">
        <v>20260814</v>
      </c>
      <c r="AV666" t="s">
        <v>222</v>
      </c>
      <c r="AW666" t="s">
        <v>1020</v>
      </c>
      <c r="AX666" t="s">
        <v>223</v>
      </c>
      <c r="BA666" s="57">
        <v>46248.333333333336</v>
      </c>
      <c r="BB666" t="s">
        <v>8441</v>
      </c>
      <c r="BC666">
        <v>2026</v>
      </c>
      <c r="BD666">
        <v>8</v>
      </c>
      <c r="BE666">
        <v>14</v>
      </c>
      <c r="BF666" s="6">
        <f t="shared" si="30"/>
        <v>46248</v>
      </c>
      <c r="BG666">
        <f t="shared" si="31"/>
        <v>-0.33333333333575865</v>
      </c>
      <c r="BH666" t="str">
        <f t="shared" si="32"/>
        <v>COMPLY</v>
      </c>
      <c r="BI666" t="str">
        <f>VLOOKUP(H666,Sheet2!$A$1:$B$270,2,FALSE)</f>
        <v>BLITAR</v>
      </c>
    </row>
    <row r="667" spans="1:61">
      <c r="A667">
        <v>666</v>
      </c>
      <c r="B667">
        <v>1002514646</v>
      </c>
      <c r="C667">
        <v>3</v>
      </c>
      <c r="D667" t="s">
        <v>49</v>
      </c>
      <c r="E667">
        <v>4</v>
      </c>
      <c r="F667" t="s">
        <v>246</v>
      </c>
      <c r="G667" t="s">
        <v>247</v>
      </c>
      <c r="H667" t="s">
        <v>630</v>
      </c>
      <c r="I667" t="s">
        <v>213</v>
      </c>
      <c r="J667" t="s">
        <v>214</v>
      </c>
      <c r="K667" t="s">
        <v>149</v>
      </c>
      <c r="L667" t="s">
        <v>606</v>
      </c>
      <c r="M667" t="s">
        <v>76</v>
      </c>
      <c r="N667" t="s">
        <v>216</v>
      </c>
      <c r="O667" s="57">
        <v>46241.570104166669</v>
      </c>
      <c r="P667" s="57">
        <v>46241.860127314816</v>
      </c>
      <c r="Q667">
        <v>69360791</v>
      </c>
      <c r="R667">
        <v>2470040527</v>
      </c>
      <c r="S667">
        <v>141423136618</v>
      </c>
      <c r="T667" t="s">
        <v>5242</v>
      </c>
      <c r="U667" t="s">
        <v>5243</v>
      </c>
      <c r="V667" t="s">
        <v>5244</v>
      </c>
      <c r="Z667">
        <v>110.4155253</v>
      </c>
      <c r="AA667">
        <v>-7.0609473999999999</v>
      </c>
      <c r="AB667" t="s">
        <v>5245</v>
      </c>
      <c r="AC667" t="s">
        <v>217</v>
      </c>
      <c r="AL667" t="s">
        <v>218</v>
      </c>
      <c r="AM667" t="s">
        <v>5246</v>
      </c>
      <c r="AN667" t="s">
        <v>6</v>
      </c>
      <c r="AO667" s="57">
        <v>46211.579745370371</v>
      </c>
      <c r="AP667" s="57">
        <v>46242.541666666664</v>
      </c>
      <c r="AR667" t="s">
        <v>219</v>
      </c>
      <c r="AS667" t="s">
        <v>630</v>
      </c>
      <c r="AT667" t="s">
        <v>231</v>
      </c>
      <c r="AU667">
        <v>20260807</v>
      </c>
      <c r="AV667" t="s">
        <v>222</v>
      </c>
      <c r="AW667" t="s">
        <v>5247</v>
      </c>
      <c r="AX667" t="s">
        <v>223</v>
      </c>
      <c r="BA667" s="57">
        <v>46242.541666666664</v>
      </c>
      <c r="BB667" t="s">
        <v>5246</v>
      </c>
      <c r="BC667">
        <v>2026</v>
      </c>
      <c r="BD667">
        <v>8</v>
      </c>
      <c r="BE667">
        <v>7</v>
      </c>
      <c r="BF667" s="6">
        <f t="shared" si="30"/>
        <v>46241</v>
      </c>
      <c r="BG667">
        <f t="shared" si="31"/>
        <v>-1.5416666666642413</v>
      </c>
      <c r="BH667" t="str">
        <f t="shared" si="32"/>
        <v>COMPLY</v>
      </c>
      <c r="BI667" t="e">
        <f>VLOOKUP(H667,Sheet2!$A$1:$B$270,2,FALSE)</f>
        <v>#N/A</v>
      </c>
    </row>
    <row r="668" spans="1:61">
      <c r="A668">
        <v>667</v>
      </c>
      <c r="B668">
        <v>1002506796</v>
      </c>
      <c r="C668">
        <v>3</v>
      </c>
      <c r="D668" t="s">
        <v>34</v>
      </c>
      <c r="E668">
        <v>5</v>
      </c>
      <c r="F668" t="s">
        <v>585</v>
      </c>
      <c r="G668" t="s">
        <v>81</v>
      </c>
      <c r="H668" t="s">
        <v>358</v>
      </c>
      <c r="I668" t="s">
        <v>213</v>
      </c>
      <c r="J668" t="s">
        <v>214</v>
      </c>
      <c r="K668" t="s">
        <v>149</v>
      </c>
      <c r="M668" t="s">
        <v>236</v>
      </c>
      <c r="N668" t="s">
        <v>216</v>
      </c>
      <c r="O668" s="57">
        <v>46238.364189814813</v>
      </c>
      <c r="P668" s="57">
        <v>46238.776782407411</v>
      </c>
      <c r="Q668">
        <v>69357934</v>
      </c>
      <c r="S668">
        <v>172416428837</v>
      </c>
      <c r="T668" t="s">
        <v>2653</v>
      </c>
      <c r="U668" t="s">
        <v>1571</v>
      </c>
      <c r="Z668">
        <v>115.17978410000001</v>
      </c>
      <c r="AA668">
        <v>-8.7114194000000005</v>
      </c>
      <c r="AB668" t="s">
        <v>2654</v>
      </c>
      <c r="AC668" t="s">
        <v>230</v>
      </c>
      <c r="AO668" s="57">
        <v>46120.372048611112</v>
      </c>
      <c r="AR668" t="s">
        <v>312</v>
      </c>
      <c r="AS668" t="s">
        <v>358</v>
      </c>
      <c r="AT668" t="s">
        <v>231</v>
      </c>
      <c r="AV668" t="s">
        <v>1040</v>
      </c>
      <c r="AW668" t="s">
        <v>561</v>
      </c>
      <c r="AX668" t="s">
        <v>223</v>
      </c>
      <c r="BF668" s="6" t="e">
        <f t="shared" si="30"/>
        <v>#NUM!</v>
      </c>
      <c r="BG668" t="e">
        <f t="shared" si="31"/>
        <v>#NUM!</v>
      </c>
      <c r="BH668" t="e">
        <f t="shared" si="32"/>
        <v>#NUM!</v>
      </c>
      <c r="BI668" t="str">
        <f>VLOOKUP(H668,Sheet2!$A$1:$B$270,2,FALSE)</f>
        <v>JIMBARAN</v>
      </c>
    </row>
    <row r="669" spans="1:61">
      <c r="A669">
        <v>668</v>
      </c>
      <c r="B669">
        <v>1002527856</v>
      </c>
      <c r="C669">
        <v>3</v>
      </c>
      <c r="D669" t="s">
        <v>42</v>
      </c>
      <c r="E669">
        <v>5</v>
      </c>
      <c r="F669" t="s">
        <v>102</v>
      </c>
      <c r="G669" t="s">
        <v>108</v>
      </c>
      <c r="H669" t="s">
        <v>346</v>
      </c>
      <c r="I669" t="s">
        <v>213</v>
      </c>
      <c r="J669" t="s">
        <v>214</v>
      </c>
      <c r="K669" t="s">
        <v>149</v>
      </c>
      <c r="L669" t="s">
        <v>215</v>
      </c>
      <c r="M669" t="s">
        <v>76</v>
      </c>
      <c r="N669" t="s">
        <v>216</v>
      </c>
      <c r="O669" s="57">
        <v>46249.424259259256</v>
      </c>
      <c r="P669" s="57">
        <v>46249.599606481483</v>
      </c>
      <c r="Q669">
        <v>69366651</v>
      </c>
      <c r="S669">
        <v>152531208029</v>
      </c>
      <c r="T669" t="s">
        <v>10926</v>
      </c>
      <c r="U669" t="s">
        <v>10927</v>
      </c>
      <c r="V669" t="s">
        <v>10928</v>
      </c>
      <c r="Z669">
        <v>113.704161</v>
      </c>
      <c r="AA669">
        <v>-7.7575139999999996</v>
      </c>
      <c r="AB669" t="s">
        <v>10929</v>
      </c>
      <c r="AC669" t="s">
        <v>237</v>
      </c>
      <c r="AL669" t="s">
        <v>218</v>
      </c>
      <c r="AM669" t="s">
        <v>10930</v>
      </c>
      <c r="AN669" t="s">
        <v>6</v>
      </c>
      <c r="AO669" t="s">
        <v>10748</v>
      </c>
      <c r="AP669" s="57">
        <v>46250.333333333336</v>
      </c>
      <c r="AR669" t="s">
        <v>219</v>
      </c>
      <c r="AS669" t="s">
        <v>346</v>
      </c>
      <c r="AT669" t="s">
        <v>221</v>
      </c>
      <c r="AU669">
        <v>20260815</v>
      </c>
      <c r="AV669" t="s">
        <v>222</v>
      </c>
      <c r="AW669" t="s">
        <v>1052</v>
      </c>
      <c r="AX669" t="s">
        <v>223</v>
      </c>
      <c r="BA669" s="57">
        <v>46250.333333333336</v>
      </c>
      <c r="BB669" t="s">
        <v>10930</v>
      </c>
      <c r="BC669">
        <v>2026</v>
      </c>
      <c r="BD669">
        <v>8</v>
      </c>
      <c r="BE669">
        <v>15</v>
      </c>
      <c r="BF669" s="6">
        <f t="shared" si="30"/>
        <v>46249</v>
      </c>
      <c r="BG669">
        <f t="shared" si="31"/>
        <v>-1.3333333333357587</v>
      </c>
      <c r="BH669" t="str">
        <f t="shared" si="32"/>
        <v>COMPLY</v>
      </c>
      <c r="BI669" t="str">
        <f>VLOOKUP(H669,Sheet2!$A$1:$B$270,2,FALSE)</f>
        <v>BANYUWANGI</v>
      </c>
    </row>
    <row r="670" spans="1:61">
      <c r="A670">
        <v>669</v>
      </c>
      <c r="B670">
        <v>1002506226</v>
      </c>
      <c r="C670">
        <v>3</v>
      </c>
      <c r="D670" t="s">
        <v>59</v>
      </c>
      <c r="E670">
        <v>4</v>
      </c>
      <c r="F670" t="s">
        <v>243</v>
      </c>
      <c r="G670" t="s">
        <v>261</v>
      </c>
      <c r="H670" t="s">
        <v>262</v>
      </c>
      <c r="I670" t="s">
        <v>213</v>
      </c>
      <c r="J670" t="s">
        <v>214</v>
      </c>
      <c r="K670" t="s">
        <v>149</v>
      </c>
      <c r="L670" t="s">
        <v>215</v>
      </c>
      <c r="M670" t="s">
        <v>277</v>
      </c>
      <c r="N670" t="s">
        <v>216</v>
      </c>
      <c r="O670" s="57">
        <v>46237.595092592594</v>
      </c>
      <c r="P670" s="57">
        <v>46240.407951388886</v>
      </c>
      <c r="Q670">
        <v>69357474</v>
      </c>
      <c r="S670">
        <v>141373127364</v>
      </c>
      <c r="T670" t="s">
        <v>2660</v>
      </c>
      <c r="U670" t="s">
        <v>2661</v>
      </c>
      <c r="V670" t="s">
        <v>2662</v>
      </c>
      <c r="Z670">
        <v>109.939656</v>
      </c>
      <c r="AA670">
        <v>-7.2350110000000001</v>
      </c>
      <c r="AB670" t="s">
        <v>2663</v>
      </c>
      <c r="AC670" t="s">
        <v>237</v>
      </c>
      <c r="AL670" t="s">
        <v>218</v>
      </c>
      <c r="AM670" t="s">
        <v>2664</v>
      </c>
      <c r="AN670" t="s">
        <v>6</v>
      </c>
      <c r="AO670" s="57">
        <v>46089.611215277779</v>
      </c>
      <c r="AP670" s="57">
        <v>46240.333333333336</v>
      </c>
      <c r="AQ670" t="s">
        <v>248</v>
      </c>
      <c r="AR670" t="s">
        <v>278</v>
      </c>
      <c r="AS670" t="s">
        <v>262</v>
      </c>
      <c r="AT670" t="s">
        <v>231</v>
      </c>
      <c r="AV670" t="s">
        <v>2665</v>
      </c>
      <c r="AW670" t="s">
        <v>1018</v>
      </c>
      <c r="AX670" t="s">
        <v>223</v>
      </c>
      <c r="BA670" s="57">
        <v>46240.333333333336</v>
      </c>
      <c r="BB670" t="s">
        <v>2664</v>
      </c>
      <c r="BF670" s="6" t="e">
        <f t="shared" si="30"/>
        <v>#NUM!</v>
      </c>
      <c r="BG670" t="e">
        <f t="shared" si="31"/>
        <v>#NUM!</v>
      </c>
      <c r="BH670" t="e">
        <f t="shared" si="32"/>
        <v>#NUM!</v>
      </c>
      <c r="BI670" t="e">
        <f>VLOOKUP(H670,Sheet2!$A$1:$B$270,2,FALSE)</f>
        <v>#N/A</v>
      </c>
    </row>
    <row r="671" spans="1:61">
      <c r="A671">
        <v>670</v>
      </c>
      <c r="B671">
        <v>1002517063</v>
      </c>
      <c r="C671">
        <v>3</v>
      </c>
      <c r="D671" t="s">
        <v>38</v>
      </c>
      <c r="E671">
        <v>5</v>
      </c>
      <c r="F671" t="s">
        <v>90</v>
      </c>
      <c r="G671" t="s">
        <v>93</v>
      </c>
      <c r="H671" t="s">
        <v>302</v>
      </c>
      <c r="I671" t="s">
        <v>213</v>
      </c>
      <c r="J671" t="s">
        <v>214</v>
      </c>
      <c r="K671" t="s">
        <v>149</v>
      </c>
      <c r="L671" t="s">
        <v>215</v>
      </c>
      <c r="M671" t="s">
        <v>76</v>
      </c>
      <c r="N671" t="s">
        <v>216</v>
      </c>
      <c r="O671" s="57">
        <v>46244.399270833332</v>
      </c>
      <c r="P671" s="57">
        <v>46245.734212962961</v>
      </c>
      <c r="Q671">
        <v>69362155</v>
      </c>
      <c r="S671">
        <v>152611229865</v>
      </c>
      <c r="T671" t="s">
        <v>6492</v>
      </c>
      <c r="U671" t="s">
        <v>6493</v>
      </c>
      <c r="V671" t="s">
        <v>6494</v>
      </c>
      <c r="Z671">
        <v>111.901897899806</v>
      </c>
      <c r="AA671">
        <v>-7.6042949280944603</v>
      </c>
      <c r="AB671" t="s">
        <v>6495</v>
      </c>
      <c r="AC671" t="s">
        <v>217</v>
      </c>
      <c r="AL671" t="s">
        <v>218</v>
      </c>
      <c r="AM671" t="s">
        <v>6496</v>
      </c>
      <c r="AN671" t="s">
        <v>6</v>
      </c>
      <c r="AO671" s="57">
        <v>46303.402800925927</v>
      </c>
      <c r="AP671" s="57">
        <v>46245.333333333336</v>
      </c>
      <c r="AR671" t="s">
        <v>219</v>
      </c>
      <c r="AS671" t="s">
        <v>302</v>
      </c>
      <c r="AT671" t="s">
        <v>231</v>
      </c>
      <c r="AU671">
        <v>20260811</v>
      </c>
      <c r="AV671" t="s">
        <v>222</v>
      </c>
      <c r="AW671" t="s">
        <v>1010</v>
      </c>
      <c r="AX671" t="s">
        <v>223</v>
      </c>
      <c r="BA671" s="57">
        <v>46245.333333333336</v>
      </c>
      <c r="BB671" t="s">
        <v>6496</v>
      </c>
      <c r="BC671">
        <v>2026</v>
      </c>
      <c r="BD671">
        <v>8</v>
      </c>
      <c r="BE671">
        <v>11</v>
      </c>
      <c r="BF671" s="6">
        <f t="shared" si="30"/>
        <v>46245</v>
      </c>
      <c r="BG671">
        <f t="shared" si="31"/>
        <v>-0.33333333333575865</v>
      </c>
      <c r="BH671" t="str">
        <f t="shared" si="32"/>
        <v>COMPLY</v>
      </c>
      <c r="BI671" t="str">
        <f>VLOOKUP(H671,Sheet2!$A$1:$B$270,2,FALSE)</f>
        <v>NGANJUK</v>
      </c>
    </row>
    <row r="672" spans="1:61">
      <c r="A672">
        <v>671</v>
      </c>
      <c r="B672">
        <v>1002508787</v>
      </c>
      <c r="C672">
        <v>3</v>
      </c>
      <c r="D672" t="s">
        <v>38</v>
      </c>
      <c r="E672">
        <v>5</v>
      </c>
      <c r="F672" t="s">
        <v>90</v>
      </c>
      <c r="G672" t="s">
        <v>93</v>
      </c>
      <c r="H672" t="s">
        <v>317</v>
      </c>
      <c r="I672" t="s">
        <v>213</v>
      </c>
      <c r="J672" t="s">
        <v>214</v>
      </c>
      <c r="K672" t="s">
        <v>149</v>
      </c>
      <c r="L672" t="s">
        <v>215</v>
      </c>
      <c r="M672" t="s">
        <v>76</v>
      </c>
      <c r="N672" t="s">
        <v>216</v>
      </c>
      <c r="O672" s="57">
        <v>46238.628437500003</v>
      </c>
      <c r="P672" s="57">
        <v>46239.745092592595</v>
      </c>
      <c r="Q672">
        <v>69358445</v>
      </c>
      <c r="S672">
        <v>152641205429</v>
      </c>
      <c r="T672" t="s">
        <v>2666</v>
      </c>
      <c r="U672" t="s">
        <v>2667</v>
      </c>
      <c r="V672" t="s">
        <v>2668</v>
      </c>
      <c r="Z672">
        <v>112.036909908056</v>
      </c>
      <c r="AA672">
        <v>-7.6769109818081898</v>
      </c>
      <c r="AB672" t="s">
        <v>2669</v>
      </c>
      <c r="AC672" t="s">
        <v>217</v>
      </c>
      <c r="AL672" t="s">
        <v>218</v>
      </c>
      <c r="AM672" t="s">
        <v>2670</v>
      </c>
      <c r="AN672" t="s">
        <v>6</v>
      </c>
      <c r="AO672" s="57">
        <v>46120.632395833331</v>
      </c>
      <c r="AP672" s="57">
        <v>46239.541666666664</v>
      </c>
      <c r="AR672" t="s">
        <v>219</v>
      </c>
      <c r="AS672" t="s">
        <v>317</v>
      </c>
      <c r="AT672" t="s">
        <v>231</v>
      </c>
      <c r="AU672">
        <v>20260805</v>
      </c>
      <c r="AV672" t="s">
        <v>222</v>
      </c>
      <c r="AW672" t="s">
        <v>1020</v>
      </c>
      <c r="AX672" t="s">
        <v>223</v>
      </c>
      <c r="BA672" s="57">
        <v>46239.541666666664</v>
      </c>
      <c r="BB672" t="s">
        <v>2670</v>
      </c>
      <c r="BC672">
        <v>2026</v>
      </c>
      <c r="BD672">
        <v>8</v>
      </c>
      <c r="BE672">
        <v>5</v>
      </c>
      <c r="BF672" s="6">
        <f t="shared" si="30"/>
        <v>46239</v>
      </c>
      <c r="BG672">
        <f t="shared" si="31"/>
        <v>-0.54166666666424135</v>
      </c>
      <c r="BH672" t="str">
        <f t="shared" si="32"/>
        <v>COMPLY</v>
      </c>
      <c r="BI672" t="str">
        <f>VLOOKUP(H672,Sheet2!$A$1:$B$270,2,FALSE)</f>
        <v>NGANJUK</v>
      </c>
    </row>
    <row r="673" spans="1:61">
      <c r="A673">
        <v>672</v>
      </c>
      <c r="B673">
        <v>1002514777</v>
      </c>
      <c r="C673">
        <v>3</v>
      </c>
      <c r="D673" t="s">
        <v>38</v>
      </c>
      <c r="E673">
        <v>5</v>
      </c>
      <c r="F673" t="s">
        <v>90</v>
      </c>
      <c r="G673" t="s">
        <v>93</v>
      </c>
      <c r="H673" t="s">
        <v>302</v>
      </c>
      <c r="I673" t="s">
        <v>213</v>
      </c>
      <c r="J673" t="s">
        <v>214</v>
      </c>
      <c r="K673" t="s">
        <v>149</v>
      </c>
      <c r="L673" t="s">
        <v>215</v>
      </c>
      <c r="M673" t="s">
        <v>76</v>
      </c>
      <c r="N673" t="s">
        <v>216</v>
      </c>
      <c r="O673" s="57">
        <v>46241.590937499997</v>
      </c>
      <c r="P673" s="57">
        <v>46241.701412037037</v>
      </c>
      <c r="Q673">
        <v>69360851</v>
      </c>
      <c r="S673">
        <v>152611229851</v>
      </c>
      <c r="T673" t="s">
        <v>5258</v>
      </c>
      <c r="U673" t="s">
        <v>5259</v>
      </c>
      <c r="V673" t="s">
        <v>5260</v>
      </c>
      <c r="Z673">
        <v>111.94472500000001</v>
      </c>
      <c r="AA673">
        <v>-7.6014160000000004</v>
      </c>
      <c r="AB673" t="s">
        <v>5261</v>
      </c>
      <c r="AC673" t="s">
        <v>237</v>
      </c>
      <c r="AL673" t="s">
        <v>218</v>
      </c>
      <c r="AM673" t="s">
        <v>4665</v>
      </c>
      <c r="AN673" t="s">
        <v>6</v>
      </c>
      <c r="AO673" s="57">
        <v>46211.601087962961</v>
      </c>
      <c r="AP673" s="57">
        <v>46242.541666666664</v>
      </c>
      <c r="AR673" t="s">
        <v>219</v>
      </c>
      <c r="AS673" t="s">
        <v>302</v>
      </c>
      <c r="AT673" t="s">
        <v>231</v>
      </c>
      <c r="AU673">
        <v>20260807</v>
      </c>
      <c r="AV673" t="s">
        <v>222</v>
      </c>
      <c r="AW673" t="s">
        <v>1023</v>
      </c>
      <c r="AX673" t="s">
        <v>223</v>
      </c>
      <c r="BA673" s="57">
        <v>46242.541666666664</v>
      </c>
      <c r="BB673" t="s">
        <v>4665</v>
      </c>
      <c r="BC673">
        <v>2026</v>
      </c>
      <c r="BD673">
        <v>8</v>
      </c>
      <c r="BE673">
        <v>7</v>
      </c>
      <c r="BF673" s="6">
        <f t="shared" si="30"/>
        <v>46241</v>
      </c>
      <c r="BG673">
        <f t="shared" si="31"/>
        <v>-1.5416666666642413</v>
      </c>
      <c r="BH673" t="str">
        <f t="shared" si="32"/>
        <v>COMPLY</v>
      </c>
      <c r="BI673" t="str">
        <f>VLOOKUP(H673,Sheet2!$A$1:$B$270,2,FALSE)</f>
        <v>NGANJUK</v>
      </c>
    </row>
    <row r="674" spans="1:61">
      <c r="A674">
        <v>673</v>
      </c>
      <c r="B674">
        <v>1002511905</v>
      </c>
      <c r="C674">
        <v>3</v>
      </c>
      <c r="D674" t="s">
        <v>45</v>
      </c>
      <c r="E674">
        <v>5</v>
      </c>
      <c r="F674" t="s">
        <v>113</v>
      </c>
      <c r="G674" t="s">
        <v>109</v>
      </c>
      <c r="H674" t="s">
        <v>307</v>
      </c>
      <c r="I674" t="s">
        <v>9791</v>
      </c>
      <c r="J674" t="s">
        <v>214</v>
      </c>
      <c r="K674" t="s">
        <v>149</v>
      </c>
      <c r="M674" t="s">
        <v>225</v>
      </c>
      <c r="N674" t="s">
        <v>10931</v>
      </c>
      <c r="O674" s="57">
        <v>46240.455497685187</v>
      </c>
      <c r="P674" s="57">
        <v>46240.459074074075</v>
      </c>
      <c r="Q674">
        <v>69359766</v>
      </c>
      <c r="S674">
        <v>172521216588</v>
      </c>
      <c r="T674" t="s">
        <v>10932</v>
      </c>
      <c r="U674" t="s">
        <v>10933</v>
      </c>
      <c r="V674" t="s">
        <v>10934</v>
      </c>
      <c r="Z674">
        <v>124.910125750924</v>
      </c>
      <c r="AA674">
        <v>-9.0699386575258298</v>
      </c>
      <c r="AB674" t="s">
        <v>10935</v>
      </c>
      <c r="AC674" t="s">
        <v>226</v>
      </c>
      <c r="AL674" t="s">
        <v>218</v>
      </c>
      <c r="AM674" t="s">
        <v>10936</v>
      </c>
      <c r="AN674" t="s">
        <v>6</v>
      </c>
      <c r="AO674" s="57">
        <v>46181.46534722222</v>
      </c>
      <c r="AR674" t="s">
        <v>18</v>
      </c>
      <c r="AS674" t="s">
        <v>307</v>
      </c>
      <c r="AT674" t="s">
        <v>231</v>
      </c>
      <c r="AV674" t="s">
        <v>227</v>
      </c>
      <c r="AW674" t="s">
        <v>10135</v>
      </c>
      <c r="AX674" t="s">
        <v>223</v>
      </c>
      <c r="BA674" s="57">
        <v>46240.5</v>
      </c>
      <c r="BB674" t="s">
        <v>10936</v>
      </c>
      <c r="BF674" s="6" t="e">
        <f t="shared" si="30"/>
        <v>#NUM!</v>
      </c>
      <c r="BG674" t="e">
        <f t="shared" si="31"/>
        <v>#NUM!</v>
      </c>
      <c r="BH674" t="e">
        <f t="shared" si="32"/>
        <v>#NUM!</v>
      </c>
      <c r="BI674" t="str">
        <f>VLOOKUP(H674,Sheet2!$A$1:$B$270,2,FALSE)</f>
        <v>ATAMBUA</v>
      </c>
    </row>
    <row r="675" spans="1:61">
      <c r="A675">
        <v>674</v>
      </c>
      <c r="B675">
        <v>1002523527</v>
      </c>
      <c r="C675">
        <v>3</v>
      </c>
      <c r="D675" t="s">
        <v>45</v>
      </c>
      <c r="E675">
        <v>5</v>
      </c>
      <c r="F675" t="s">
        <v>211</v>
      </c>
      <c r="G675" t="s">
        <v>112</v>
      </c>
      <c r="H675" t="s">
        <v>267</v>
      </c>
      <c r="I675" t="s">
        <v>213</v>
      </c>
      <c r="J675" t="s">
        <v>214</v>
      </c>
      <c r="K675" t="s">
        <v>149</v>
      </c>
      <c r="L675" t="s">
        <v>215</v>
      </c>
      <c r="M675" t="s">
        <v>76</v>
      </c>
      <c r="N675" t="s">
        <v>216</v>
      </c>
      <c r="O675" s="57">
        <v>46247.40552083333</v>
      </c>
      <c r="P675" s="57">
        <v>46247.737546296295</v>
      </c>
      <c r="Q675">
        <v>69364812</v>
      </c>
      <c r="S675">
        <v>172601796974</v>
      </c>
      <c r="T675" t="s">
        <v>9046</v>
      </c>
      <c r="U675" t="s">
        <v>9047</v>
      </c>
      <c r="V675" t="s">
        <v>9048</v>
      </c>
      <c r="Z675">
        <v>116.1137566</v>
      </c>
      <c r="AA675">
        <v>-8.6248529999999999</v>
      </c>
      <c r="AB675" t="s">
        <v>9049</v>
      </c>
      <c r="AC675" t="s">
        <v>237</v>
      </c>
      <c r="AL675" t="s">
        <v>218</v>
      </c>
      <c r="AM675" t="s">
        <v>9050</v>
      </c>
      <c r="AN675" t="s">
        <v>6</v>
      </c>
      <c r="AO675" t="s">
        <v>8938</v>
      </c>
      <c r="AP675" s="57">
        <v>46248.333333333336</v>
      </c>
      <c r="AR675" t="s">
        <v>219</v>
      </c>
      <c r="AS675" t="s">
        <v>267</v>
      </c>
      <c r="AT675" t="s">
        <v>231</v>
      </c>
      <c r="AU675">
        <v>20260813</v>
      </c>
      <c r="AV675" t="s">
        <v>222</v>
      </c>
      <c r="AW675" t="s">
        <v>1014</v>
      </c>
      <c r="AX675" t="s">
        <v>223</v>
      </c>
      <c r="BA675" s="57">
        <v>46248.333333333336</v>
      </c>
      <c r="BB675" t="s">
        <v>9050</v>
      </c>
      <c r="BC675">
        <v>2026</v>
      </c>
      <c r="BD675">
        <v>8</v>
      </c>
      <c r="BE675">
        <v>13</v>
      </c>
      <c r="BF675" s="6">
        <f t="shared" si="30"/>
        <v>46247</v>
      </c>
      <c r="BG675">
        <f t="shared" si="31"/>
        <v>-1.3333333333357587</v>
      </c>
      <c r="BH675" t="str">
        <f t="shared" si="32"/>
        <v>COMPLY</v>
      </c>
      <c r="BI675" t="str">
        <f>VLOOKUP(H675,Sheet2!$A$1:$B$270,2,FALSE)</f>
        <v>MATARAM</v>
      </c>
    </row>
    <row r="676" spans="1:61">
      <c r="A676">
        <v>675</v>
      </c>
      <c r="B676">
        <v>1002525403</v>
      </c>
      <c r="C676">
        <v>3</v>
      </c>
      <c r="D676" t="s">
        <v>42</v>
      </c>
      <c r="E676">
        <v>5</v>
      </c>
      <c r="F676" t="s">
        <v>102</v>
      </c>
      <c r="G676" t="s">
        <v>100</v>
      </c>
      <c r="H676" t="s">
        <v>282</v>
      </c>
      <c r="I676" t="s">
        <v>213</v>
      </c>
      <c r="J676" t="s">
        <v>214</v>
      </c>
      <c r="K676" t="s">
        <v>149</v>
      </c>
      <c r="L676" t="s">
        <v>215</v>
      </c>
      <c r="M676" t="s">
        <v>76</v>
      </c>
      <c r="N676" t="s">
        <v>216</v>
      </c>
      <c r="O676" s="57">
        <v>46248.326354166667</v>
      </c>
      <c r="P676" s="57">
        <v>46248.552916666667</v>
      </c>
      <c r="Q676">
        <v>69365584</v>
      </c>
      <c r="S676">
        <v>152507223600</v>
      </c>
      <c r="T676" t="s">
        <v>10937</v>
      </c>
      <c r="U676" t="s">
        <v>3396</v>
      </c>
      <c r="V676" t="s">
        <v>10938</v>
      </c>
      <c r="Z676">
        <v>113.914893157297</v>
      </c>
      <c r="AA676">
        <v>-7.9205724456149298</v>
      </c>
      <c r="AB676" t="s">
        <v>10939</v>
      </c>
      <c r="AC676" t="s">
        <v>237</v>
      </c>
      <c r="AL676" t="s">
        <v>218</v>
      </c>
      <c r="AM676" t="s">
        <v>9909</v>
      </c>
      <c r="AN676" t="s">
        <v>6</v>
      </c>
      <c r="AO676" t="s">
        <v>10940</v>
      </c>
      <c r="AP676" s="57">
        <v>46249.333333333336</v>
      </c>
      <c r="AR676" t="s">
        <v>219</v>
      </c>
      <c r="AS676" t="s">
        <v>282</v>
      </c>
      <c r="AT676" t="s">
        <v>231</v>
      </c>
      <c r="AU676">
        <v>20260814</v>
      </c>
      <c r="AV676" t="s">
        <v>222</v>
      </c>
      <c r="AW676" t="s">
        <v>1015</v>
      </c>
      <c r="AX676" t="s">
        <v>223</v>
      </c>
      <c r="BA676" s="57">
        <v>46249.333333333336</v>
      </c>
      <c r="BB676" t="s">
        <v>9909</v>
      </c>
      <c r="BC676">
        <v>2026</v>
      </c>
      <c r="BD676">
        <v>8</v>
      </c>
      <c r="BE676">
        <v>14</v>
      </c>
      <c r="BF676" s="6">
        <f t="shared" si="30"/>
        <v>46248</v>
      </c>
      <c r="BG676">
        <f t="shared" si="31"/>
        <v>-1.3333333333357587</v>
      </c>
      <c r="BH676" t="str">
        <f t="shared" si="32"/>
        <v>COMPLY</v>
      </c>
      <c r="BI676" t="str">
        <f>VLOOKUP(H676,Sheet2!$A$1:$B$270,2,FALSE)</f>
        <v>JEMBER</v>
      </c>
    </row>
    <row r="677" spans="1:61">
      <c r="A677">
        <v>676</v>
      </c>
      <c r="B677">
        <v>1002526178</v>
      </c>
      <c r="C677">
        <v>3</v>
      </c>
      <c r="D677" t="s">
        <v>49</v>
      </c>
      <c r="E677">
        <v>4</v>
      </c>
      <c r="F677" t="s">
        <v>252</v>
      </c>
      <c r="G677" t="s">
        <v>553</v>
      </c>
      <c r="H677" t="s">
        <v>945</v>
      </c>
      <c r="I677" t="s">
        <v>213</v>
      </c>
      <c r="J677" t="s">
        <v>214</v>
      </c>
      <c r="K677" t="s">
        <v>149</v>
      </c>
      <c r="L677" t="s">
        <v>215</v>
      </c>
      <c r="M677" t="s">
        <v>76</v>
      </c>
      <c r="N677" t="s">
        <v>216</v>
      </c>
      <c r="O677" s="57">
        <v>46248.480509259258</v>
      </c>
      <c r="P677" s="57">
        <v>46249.449340277781</v>
      </c>
      <c r="Q677">
        <v>69365931</v>
      </c>
      <c r="S677">
        <v>142205105793</v>
      </c>
      <c r="T677" t="s">
        <v>10941</v>
      </c>
      <c r="U677" t="s">
        <v>10942</v>
      </c>
      <c r="V677" t="s">
        <v>10943</v>
      </c>
      <c r="Z677">
        <v>108.94355814903901</v>
      </c>
      <c r="AA677">
        <v>-6.9129860131561598</v>
      </c>
      <c r="AB677" t="s">
        <v>10944</v>
      </c>
      <c r="AC677" t="s">
        <v>217</v>
      </c>
      <c r="AL677" t="s">
        <v>218</v>
      </c>
      <c r="AM677" t="s">
        <v>10945</v>
      </c>
      <c r="AN677" t="s">
        <v>6</v>
      </c>
      <c r="AO677" t="s">
        <v>10172</v>
      </c>
      <c r="AP677" s="57">
        <v>46249.333333333336</v>
      </c>
      <c r="AR677" t="s">
        <v>219</v>
      </c>
      <c r="AS677" t="s">
        <v>945</v>
      </c>
      <c r="AT677" t="s">
        <v>231</v>
      </c>
      <c r="AU677">
        <v>20260815</v>
      </c>
      <c r="AV677" t="s">
        <v>222</v>
      </c>
      <c r="AW677" t="s">
        <v>938</v>
      </c>
      <c r="AX677" t="s">
        <v>223</v>
      </c>
      <c r="BA677" s="57">
        <v>46249.333333333336</v>
      </c>
      <c r="BB677" t="s">
        <v>10945</v>
      </c>
      <c r="BC677">
        <v>2026</v>
      </c>
      <c r="BD677">
        <v>8</v>
      </c>
      <c r="BE677">
        <v>15</v>
      </c>
      <c r="BF677" s="6">
        <f t="shared" si="30"/>
        <v>46249</v>
      </c>
      <c r="BG677">
        <f t="shared" si="31"/>
        <v>-0.33333333333575865</v>
      </c>
      <c r="BH677" t="str">
        <f t="shared" si="32"/>
        <v>COMPLY</v>
      </c>
      <c r="BI677" t="e">
        <f>VLOOKUP(H677,Sheet2!$A$1:$B$270,2,FALSE)</f>
        <v>#N/A</v>
      </c>
    </row>
    <row r="678" spans="1:61">
      <c r="A678">
        <v>677</v>
      </c>
      <c r="B678">
        <v>1002526049</v>
      </c>
      <c r="C678">
        <v>3</v>
      </c>
      <c r="D678" t="s">
        <v>51</v>
      </c>
      <c r="E678">
        <v>4</v>
      </c>
      <c r="F678" t="s">
        <v>273</v>
      </c>
      <c r="G678" t="s">
        <v>339</v>
      </c>
      <c r="H678" t="s">
        <v>4684</v>
      </c>
      <c r="I678" t="s">
        <v>213</v>
      </c>
      <c r="J678" t="s">
        <v>214</v>
      </c>
      <c r="K678" t="s">
        <v>149</v>
      </c>
      <c r="L678" t="s">
        <v>215</v>
      </c>
      <c r="M678" t="s">
        <v>76</v>
      </c>
      <c r="N678" t="s">
        <v>216</v>
      </c>
      <c r="O678" s="57">
        <v>46248.461770833332</v>
      </c>
      <c r="P678" s="57">
        <v>46249.464791666665</v>
      </c>
      <c r="Q678">
        <v>69365885</v>
      </c>
      <c r="S678">
        <v>142519105202</v>
      </c>
      <c r="T678" t="s">
        <v>10946</v>
      </c>
      <c r="U678" t="s">
        <v>10947</v>
      </c>
      <c r="V678" t="s">
        <v>10948</v>
      </c>
      <c r="Z678">
        <v>111.3184048</v>
      </c>
      <c r="AA678">
        <v>-6.9605230000000002</v>
      </c>
      <c r="AB678" t="s">
        <v>10949</v>
      </c>
      <c r="AC678" t="s">
        <v>237</v>
      </c>
      <c r="AL678" t="s">
        <v>218</v>
      </c>
      <c r="AM678" t="s">
        <v>10950</v>
      </c>
      <c r="AN678" t="s">
        <v>6</v>
      </c>
      <c r="AO678" t="s">
        <v>10951</v>
      </c>
      <c r="AP678" s="57">
        <v>46250.333333333336</v>
      </c>
      <c r="AR678" t="s">
        <v>219</v>
      </c>
      <c r="AS678" t="s">
        <v>4684</v>
      </c>
      <c r="AT678" t="s">
        <v>231</v>
      </c>
      <c r="AU678">
        <v>20260815</v>
      </c>
      <c r="AV678" t="s">
        <v>222</v>
      </c>
      <c r="AW678" t="s">
        <v>1015</v>
      </c>
      <c r="AX678" t="s">
        <v>223</v>
      </c>
      <c r="BA678" s="57">
        <v>46250.333333333336</v>
      </c>
      <c r="BB678" t="s">
        <v>10950</v>
      </c>
      <c r="BC678">
        <v>2026</v>
      </c>
      <c r="BD678">
        <v>8</v>
      </c>
      <c r="BE678">
        <v>15</v>
      </c>
      <c r="BF678" s="6">
        <f t="shared" si="30"/>
        <v>46249</v>
      </c>
      <c r="BG678">
        <f t="shared" si="31"/>
        <v>-1.3333333333357587</v>
      </c>
      <c r="BH678" t="str">
        <f t="shared" si="32"/>
        <v>COMPLY</v>
      </c>
      <c r="BI678" t="e">
        <f>VLOOKUP(H678,Sheet2!$A$1:$B$270,2,FALSE)</f>
        <v>#N/A</v>
      </c>
    </row>
    <row r="679" spans="1:61">
      <c r="A679">
        <v>678</v>
      </c>
      <c r="B679">
        <v>1002505324</v>
      </c>
      <c r="C679">
        <v>3</v>
      </c>
      <c r="D679" t="s">
        <v>45</v>
      </c>
      <c r="E679">
        <v>5</v>
      </c>
      <c r="F679" t="s">
        <v>211</v>
      </c>
      <c r="G679" t="s">
        <v>118</v>
      </c>
      <c r="H679" t="s">
        <v>212</v>
      </c>
      <c r="I679" t="s">
        <v>213</v>
      </c>
      <c r="J679" t="s">
        <v>214</v>
      </c>
      <c r="K679" t="s">
        <v>149</v>
      </c>
      <c r="L679" t="s">
        <v>215</v>
      </c>
      <c r="M679" t="s">
        <v>933</v>
      </c>
      <c r="N679" t="s">
        <v>216</v>
      </c>
      <c r="O679" s="57">
        <v>46236.628518518519</v>
      </c>
      <c r="P679" s="57">
        <v>46245.44295138889</v>
      </c>
      <c r="Q679">
        <v>69357062</v>
      </c>
      <c r="S679">
        <v>172606792065</v>
      </c>
      <c r="T679" t="s">
        <v>2680</v>
      </c>
      <c r="U679" t="s">
        <v>2681</v>
      </c>
      <c r="V679" t="s">
        <v>2682</v>
      </c>
      <c r="Z679">
        <v>117.43369839953</v>
      </c>
      <c r="AA679">
        <v>-8.5032128537963398</v>
      </c>
      <c r="AB679" t="s">
        <v>2683</v>
      </c>
      <c r="AC679" t="s">
        <v>237</v>
      </c>
      <c r="AL679" t="s">
        <v>218</v>
      </c>
      <c r="AM679" t="s">
        <v>2684</v>
      </c>
      <c r="AN679" t="s">
        <v>6</v>
      </c>
      <c r="AO679" s="57">
        <v>46061.631921296299</v>
      </c>
      <c r="AP679" s="57">
        <v>46237.541666666664</v>
      </c>
      <c r="AQ679" t="s">
        <v>564</v>
      </c>
      <c r="AR679" t="s">
        <v>12</v>
      </c>
      <c r="AS679" t="s">
        <v>212</v>
      </c>
      <c r="AT679" t="s">
        <v>231</v>
      </c>
      <c r="AV679" t="s">
        <v>917</v>
      </c>
      <c r="AW679" t="s">
        <v>1014</v>
      </c>
      <c r="AX679" t="s">
        <v>223</v>
      </c>
      <c r="BA679" s="57">
        <v>46237.541666666664</v>
      </c>
      <c r="BB679" t="s">
        <v>2684</v>
      </c>
      <c r="BF679" s="6" t="e">
        <f t="shared" si="30"/>
        <v>#NUM!</v>
      </c>
      <c r="BG679" t="e">
        <f t="shared" si="31"/>
        <v>#NUM!</v>
      </c>
      <c r="BH679" t="e">
        <f t="shared" si="32"/>
        <v>#NUM!</v>
      </c>
      <c r="BI679" t="str">
        <f>VLOOKUP(H679,Sheet2!$A$1:$B$270,2,FALSE)</f>
        <v>SUMBAWA</v>
      </c>
    </row>
    <row r="680" spans="1:61">
      <c r="A680">
        <v>679</v>
      </c>
      <c r="B680">
        <v>1002524476</v>
      </c>
      <c r="C680">
        <v>3</v>
      </c>
      <c r="D680" t="s">
        <v>45</v>
      </c>
      <c r="E680">
        <v>5</v>
      </c>
      <c r="F680" t="s">
        <v>211</v>
      </c>
      <c r="G680" t="s">
        <v>118</v>
      </c>
      <c r="H680" t="s">
        <v>464</v>
      </c>
      <c r="I680" t="s">
        <v>213</v>
      </c>
      <c r="J680" t="s">
        <v>214</v>
      </c>
      <c r="K680" t="s">
        <v>149</v>
      </c>
      <c r="L680" t="s">
        <v>215</v>
      </c>
      <c r="M680" t="s">
        <v>575</v>
      </c>
      <c r="N680" t="s">
        <v>216</v>
      </c>
      <c r="O680" s="57">
        <v>46247.601354166669</v>
      </c>
      <c r="P680" s="57">
        <v>46250.373379629629</v>
      </c>
      <c r="Q680">
        <v>69365271</v>
      </c>
      <c r="S680">
        <v>172608206156</v>
      </c>
      <c r="T680" t="s">
        <v>9051</v>
      </c>
      <c r="U680" t="s">
        <v>9052</v>
      </c>
      <c r="V680" t="s">
        <v>9053</v>
      </c>
      <c r="Z680">
        <v>116.745838711386</v>
      </c>
      <c r="AA680">
        <v>-8.9675018167822493</v>
      </c>
      <c r="AB680" t="s">
        <v>9054</v>
      </c>
      <c r="AC680" t="s">
        <v>237</v>
      </c>
      <c r="AL680" t="s">
        <v>218</v>
      </c>
      <c r="AM680" t="s">
        <v>9055</v>
      </c>
      <c r="AN680" t="s">
        <v>6</v>
      </c>
      <c r="AO680" t="s">
        <v>8888</v>
      </c>
      <c r="AP680" s="57">
        <v>46248.541666666664</v>
      </c>
      <c r="AQ680" t="s">
        <v>903</v>
      </c>
      <c r="AR680" t="s">
        <v>14</v>
      </c>
      <c r="AS680" t="s">
        <v>464</v>
      </c>
      <c r="AT680" t="s">
        <v>570</v>
      </c>
      <c r="AV680" t="s">
        <v>10952</v>
      </c>
      <c r="AW680" t="s">
        <v>9056</v>
      </c>
      <c r="AX680" t="s">
        <v>223</v>
      </c>
      <c r="BA680" s="57">
        <v>46248.541666666664</v>
      </c>
      <c r="BB680" t="s">
        <v>9055</v>
      </c>
      <c r="BF680" s="6" t="e">
        <f t="shared" si="30"/>
        <v>#NUM!</v>
      </c>
      <c r="BG680" t="e">
        <f t="shared" si="31"/>
        <v>#NUM!</v>
      </c>
      <c r="BH680" t="e">
        <f t="shared" si="32"/>
        <v>#NUM!</v>
      </c>
      <c r="BI680" t="str">
        <f>VLOOKUP(H680,Sheet2!$A$1:$B$270,2,FALSE)</f>
        <v>SUMBAWA</v>
      </c>
    </row>
    <row r="681" spans="1:61">
      <c r="A681">
        <v>680</v>
      </c>
      <c r="B681">
        <v>1002529194</v>
      </c>
      <c r="C681">
        <v>3</v>
      </c>
      <c r="D681" t="s">
        <v>42</v>
      </c>
      <c r="E681">
        <v>5</v>
      </c>
      <c r="F681" t="s">
        <v>102</v>
      </c>
      <c r="G681" t="s">
        <v>102</v>
      </c>
      <c r="H681" t="s">
        <v>448</v>
      </c>
      <c r="I681" t="s">
        <v>213</v>
      </c>
      <c r="J681" t="s">
        <v>214</v>
      </c>
      <c r="K681" t="s">
        <v>149</v>
      </c>
      <c r="L681" t="s">
        <v>215</v>
      </c>
      <c r="M681" t="s">
        <v>76</v>
      </c>
      <c r="N681" t="s">
        <v>216</v>
      </c>
      <c r="O681" s="57">
        <v>46250.307604166665</v>
      </c>
      <c r="P681" s="57">
        <v>46251.793287037035</v>
      </c>
      <c r="Q681">
        <v>69367252</v>
      </c>
      <c r="S681">
        <v>152536202256</v>
      </c>
      <c r="T681" t="s">
        <v>10953</v>
      </c>
      <c r="U681" t="s">
        <v>10954</v>
      </c>
      <c r="V681" t="s">
        <v>10955</v>
      </c>
      <c r="Z681">
        <v>113.860790297401</v>
      </c>
      <c r="AA681">
        <v>-8.2091631255398791</v>
      </c>
      <c r="AB681" t="s">
        <v>10956</v>
      </c>
      <c r="AC681" t="s">
        <v>237</v>
      </c>
      <c r="AL681" t="s">
        <v>218</v>
      </c>
      <c r="AM681" t="s">
        <v>10957</v>
      </c>
      <c r="AN681" t="s">
        <v>6</v>
      </c>
      <c r="AO681" t="s">
        <v>10958</v>
      </c>
      <c r="AP681" s="57">
        <v>46251.333333333336</v>
      </c>
      <c r="AR681" t="s">
        <v>219</v>
      </c>
      <c r="AS681" t="s">
        <v>448</v>
      </c>
      <c r="AT681" t="s">
        <v>231</v>
      </c>
      <c r="AU681">
        <v>20260817</v>
      </c>
      <c r="AV681" t="s">
        <v>222</v>
      </c>
      <c r="AW681" t="s">
        <v>1021</v>
      </c>
      <c r="AX681" t="s">
        <v>223</v>
      </c>
      <c r="BA681" s="57">
        <v>46251.333333333336</v>
      </c>
      <c r="BB681" t="s">
        <v>10957</v>
      </c>
      <c r="BC681">
        <v>2026</v>
      </c>
      <c r="BD681">
        <v>8</v>
      </c>
      <c r="BE681">
        <v>17</v>
      </c>
      <c r="BF681" s="6">
        <f t="shared" si="30"/>
        <v>46251</v>
      </c>
      <c r="BG681">
        <f t="shared" si="31"/>
        <v>-0.33333333333575865</v>
      </c>
      <c r="BH681" t="str">
        <f t="shared" si="32"/>
        <v>COMPLY</v>
      </c>
      <c r="BI681" t="str">
        <f>VLOOKUP(H681,Sheet2!$A$1:$B$270,2,FALSE)</f>
        <v>JEMBER</v>
      </c>
    </row>
    <row r="682" spans="1:61">
      <c r="A682">
        <v>681</v>
      </c>
      <c r="B682">
        <v>1002506032</v>
      </c>
      <c r="C682">
        <v>3</v>
      </c>
      <c r="D682" t="s">
        <v>45</v>
      </c>
      <c r="E682">
        <v>5</v>
      </c>
      <c r="F682" t="s">
        <v>211</v>
      </c>
      <c r="G682" t="s">
        <v>116</v>
      </c>
      <c r="H682" t="s">
        <v>359</v>
      </c>
      <c r="I682" t="s">
        <v>9791</v>
      </c>
      <c r="J682" t="s">
        <v>214</v>
      </c>
      <c r="K682" t="s">
        <v>149</v>
      </c>
      <c r="M682" t="s">
        <v>76</v>
      </c>
      <c r="N682" t="s">
        <v>9792</v>
      </c>
      <c r="O682" s="57">
        <v>46237.543067129627</v>
      </c>
      <c r="P682" s="57">
        <v>46237.627245370371</v>
      </c>
      <c r="Q682">
        <v>69357024</v>
      </c>
      <c r="S682">
        <v>172620205009</v>
      </c>
      <c r="T682" t="s">
        <v>10959</v>
      </c>
      <c r="U682" t="s">
        <v>10960</v>
      </c>
      <c r="V682" t="s">
        <v>10961</v>
      </c>
      <c r="Z682">
        <v>116.4218406</v>
      </c>
      <c r="AA682">
        <v>-8.5878951000000008</v>
      </c>
      <c r="AB682" t="s">
        <v>10962</v>
      </c>
      <c r="AC682" t="s">
        <v>290</v>
      </c>
      <c r="AL682" t="s">
        <v>218</v>
      </c>
      <c r="AM682" t="s">
        <v>214</v>
      </c>
      <c r="AN682" t="s">
        <v>6</v>
      </c>
      <c r="AO682" s="57">
        <v>46089.549050925925</v>
      </c>
      <c r="AR682" t="s">
        <v>219</v>
      </c>
      <c r="AS682" t="s">
        <v>359</v>
      </c>
      <c r="AT682" t="s">
        <v>231</v>
      </c>
      <c r="AU682">
        <v>20260803</v>
      </c>
      <c r="AV682" t="s">
        <v>222</v>
      </c>
      <c r="AW682" t="s">
        <v>10096</v>
      </c>
      <c r="AX682" t="s">
        <v>223</v>
      </c>
      <c r="BA682" s="57">
        <v>25569.291666666668</v>
      </c>
      <c r="BB682" t="s">
        <v>214</v>
      </c>
      <c r="BC682">
        <v>2026</v>
      </c>
      <c r="BD682">
        <v>8</v>
      </c>
      <c r="BE682">
        <v>3</v>
      </c>
      <c r="BF682" s="6">
        <f t="shared" si="30"/>
        <v>46237</v>
      </c>
      <c r="BG682">
        <f t="shared" si="31"/>
        <v>20667.708333333332</v>
      </c>
      <c r="BH682" t="str">
        <f t="shared" si="32"/>
        <v>NOT COMPLY</v>
      </c>
      <c r="BI682" t="str">
        <f>VLOOKUP(H682,Sheet2!$A$1:$B$270,2,FALSE)</f>
        <v>SELONG</v>
      </c>
    </row>
    <row r="683" spans="1:61">
      <c r="A683">
        <v>682</v>
      </c>
      <c r="B683">
        <v>1002523136</v>
      </c>
      <c r="C683">
        <v>3</v>
      </c>
      <c r="D683" t="s">
        <v>42</v>
      </c>
      <c r="E683">
        <v>5</v>
      </c>
      <c r="F683" t="s">
        <v>102</v>
      </c>
      <c r="G683" t="s">
        <v>100</v>
      </c>
      <c r="H683" t="s">
        <v>282</v>
      </c>
      <c r="I683" t="s">
        <v>213</v>
      </c>
      <c r="J683" t="s">
        <v>214</v>
      </c>
      <c r="K683" t="s">
        <v>149</v>
      </c>
      <c r="L683" t="s">
        <v>606</v>
      </c>
      <c r="M683" t="s">
        <v>76</v>
      </c>
      <c r="N683" t="s">
        <v>216</v>
      </c>
      <c r="O683" s="57">
        <v>46246.799270833333</v>
      </c>
      <c r="P683" s="57">
        <v>46247.883634259262</v>
      </c>
      <c r="Q683">
        <v>69364633</v>
      </c>
      <c r="R683">
        <v>3322010093</v>
      </c>
      <c r="S683">
        <v>152507225964</v>
      </c>
      <c r="T683" t="s">
        <v>8118</v>
      </c>
      <c r="U683" t="s">
        <v>5213</v>
      </c>
      <c r="V683" t="s">
        <v>8119</v>
      </c>
      <c r="Z683">
        <v>113.82838144792601</v>
      </c>
      <c r="AA683">
        <v>-7.9850983835606604</v>
      </c>
      <c r="AB683" t="s">
        <v>8120</v>
      </c>
      <c r="AC683" t="s">
        <v>237</v>
      </c>
      <c r="AL683" t="s">
        <v>218</v>
      </c>
      <c r="AM683" t="s">
        <v>8121</v>
      </c>
      <c r="AN683" t="s">
        <v>6</v>
      </c>
      <c r="AO683" s="57">
        <v>46364.809502314813</v>
      </c>
      <c r="AP683" s="57">
        <v>46248.333333333336</v>
      </c>
      <c r="AR683" t="s">
        <v>219</v>
      </c>
      <c r="AS683" t="s">
        <v>282</v>
      </c>
      <c r="AT683" t="s">
        <v>231</v>
      </c>
      <c r="AU683">
        <v>20260813</v>
      </c>
      <c r="AV683" t="s">
        <v>222</v>
      </c>
      <c r="AW683" t="s">
        <v>995</v>
      </c>
      <c r="AX683" t="s">
        <v>223</v>
      </c>
      <c r="BA683" s="57">
        <v>46248.333333333336</v>
      </c>
      <c r="BB683" t="s">
        <v>8121</v>
      </c>
      <c r="BC683">
        <v>2026</v>
      </c>
      <c r="BD683">
        <v>8</v>
      </c>
      <c r="BE683">
        <v>13</v>
      </c>
      <c r="BF683" s="6">
        <f t="shared" si="30"/>
        <v>46247</v>
      </c>
      <c r="BG683">
        <f t="shared" si="31"/>
        <v>-1.3333333333357587</v>
      </c>
      <c r="BH683" t="str">
        <f t="shared" si="32"/>
        <v>COMPLY</v>
      </c>
      <c r="BI683" t="str">
        <f>VLOOKUP(H683,Sheet2!$A$1:$B$270,2,FALSE)</f>
        <v>JEMBER</v>
      </c>
    </row>
    <row r="684" spans="1:61">
      <c r="A684">
        <v>683</v>
      </c>
      <c r="B684">
        <v>1002506258</v>
      </c>
      <c r="C684">
        <v>3</v>
      </c>
      <c r="D684" t="s">
        <v>51</v>
      </c>
      <c r="E684">
        <v>4</v>
      </c>
      <c r="F684" t="s">
        <v>273</v>
      </c>
      <c r="G684" t="s">
        <v>569</v>
      </c>
      <c r="H684" t="s">
        <v>907</v>
      </c>
      <c r="I684" t="s">
        <v>9798</v>
      </c>
      <c r="J684" t="s">
        <v>214</v>
      </c>
      <c r="K684" t="s">
        <v>149</v>
      </c>
      <c r="M684" t="s">
        <v>76</v>
      </c>
      <c r="N684" t="s">
        <v>9799</v>
      </c>
      <c r="O684" s="57">
        <v>46237.603344907409</v>
      </c>
      <c r="P684" s="57">
        <v>46237.881527777776</v>
      </c>
      <c r="Q684">
        <v>69353593</v>
      </c>
      <c r="S684">
        <v>142509107101</v>
      </c>
      <c r="T684" t="s">
        <v>10963</v>
      </c>
      <c r="U684" t="s">
        <v>10964</v>
      </c>
      <c r="V684" t="s">
        <v>10965</v>
      </c>
      <c r="Z684">
        <v>111.219475</v>
      </c>
      <c r="AA684">
        <v>-7.1790580000000004</v>
      </c>
      <c r="AB684" t="s">
        <v>10966</v>
      </c>
      <c r="AC684" t="s">
        <v>226</v>
      </c>
      <c r="AL684" t="s">
        <v>218</v>
      </c>
      <c r="AM684" t="s">
        <v>4826</v>
      </c>
      <c r="AN684" t="s">
        <v>6</v>
      </c>
      <c r="AO684" s="57">
        <v>46089.611215277779</v>
      </c>
      <c r="AR684" t="s">
        <v>219</v>
      </c>
      <c r="AS684" t="s">
        <v>907</v>
      </c>
      <c r="AT684" t="s">
        <v>231</v>
      </c>
      <c r="AU684">
        <v>20260803</v>
      </c>
      <c r="AV684" t="s">
        <v>222</v>
      </c>
      <c r="AW684" t="s">
        <v>10027</v>
      </c>
      <c r="AX684" t="s">
        <v>223</v>
      </c>
      <c r="BA684" s="57">
        <v>25569.291666666668</v>
      </c>
      <c r="BB684" t="s">
        <v>4826</v>
      </c>
      <c r="BC684">
        <v>2026</v>
      </c>
      <c r="BD684">
        <v>8</v>
      </c>
      <c r="BE684">
        <v>3</v>
      </c>
      <c r="BF684" s="6">
        <f t="shared" si="30"/>
        <v>46237</v>
      </c>
      <c r="BG684">
        <f t="shared" si="31"/>
        <v>20667.708333333332</v>
      </c>
      <c r="BH684" t="str">
        <f t="shared" si="32"/>
        <v>NOT COMPLY</v>
      </c>
      <c r="BI684" t="e">
        <f>VLOOKUP(H684,Sheet2!$A$1:$B$270,2,FALSE)</f>
        <v>#N/A</v>
      </c>
    </row>
    <row r="685" spans="1:61">
      <c r="A685">
        <v>684</v>
      </c>
      <c r="B685">
        <v>1002507746</v>
      </c>
      <c r="C685">
        <v>3</v>
      </c>
      <c r="D685" t="s">
        <v>51</v>
      </c>
      <c r="E685">
        <v>4</v>
      </c>
      <c r="F685" t="s">
        <v>235</v>
      </c>
      <c r="G685" t="s">
        <v>584</v>
      </c>
      <c r="H685" t="s">
        <v>617</v>
      </c>
      <c r="I685" t="s">
        <v>213</v>
      </c>
      <c r="J685" t="s">
        <v>214</v>
      </c>
      <c r="K685" t="s">
        <v>149</v>
      </c>
      <c r="L685" t="s">
        <v>215</v>
      </c>
      <c r="M685" t="s">
        <v>76</v>
      </c>
      <c r="N685" t="s">
        <v>216</v>
      </c>
      <c r="O685" s="57">
        <v>46238.476354166669</v>
      </c>
      <c r="P685" s="57">
        <v>46239.729212962964</v>
      </c>
      <c r="Q685">
        <v>69358138</v>
      </c>
      <c r="S685">
        <v>142505403533</v>
      </c>
      <c r="T685" t="s">
        <v>2686</v>
      </c>
      <c r="U685" t="s">
        <v>2687</v>
      </c>
      <c r="V685" t="s">
        <v>2688</v>
      </c>
      <c r="Z685">
        <v>110.78291400000001</v>
      </c>
      <c r="AA685">
        <v>-7.5750349999999997</v>
      </c>
      <c r="AB685" t="s">
        <v>2689</v>
      </c>
      <c r="AC685" t="s">
        <v>237</v>
      </c>
      <c r="AL685" t="s">
        <v>218</v>
      </c>
      <c r="AM685" t="s">
        <v>2690</v>
      </c>
      <c r="AN685" t="s">
        <v>6</v>
      </c>
      <c r="AO685" s="57">
        <v>46120.48636574074</v>
      </c>
      <c r="AP685" s="57">
        <v>46239.333333333336</v>
      </c>
      <c r="AR685" t="s">
        <v>219</v>
      </c>
      <c r="AS685" t="s">
        <v>617</v>
      </c>
      <c r="AT685" t="s">
        <v>231</v>
      </c>
      <c r="AU685">
        <v>20260805</v>
      </c>
      <c r="AV685" t="s">
        <v>222</v>
      </c>
      <c r="AW685" t="s">
        <v>1014</v>
      </c>
      <c r="AX685" t="s">
        <v>223</v>
      </c>
      <c r="BA685" s="57">
        <v>46239.333333333336</v>
      </c>
      <c r="BB685" t="s">
        <v>2690</v>
      </c>
      <c r="BC685">
        <v>2026</v>
      </c>
      <c r="BD685">
        <v>8</v>
      </c>
      <c r="BE685">
        <v>5</v>
      </c>
      <c r="BF685" s="6">
        <f t="shared" si="30"/>
        <v>46239</v>
      </c>
      <c r="BG685">
        <f t="shared" si="31"/>
        <v>-0.33333333333575865</v>
      </c>
      <c r="BH685" t="str">
        <f t="shared" si="32"/>
        <v>COMPLY</v>
      </c>
      <c r="BI685" t="e">
        <f>VLOOKUP(H685,Sheet2!$A$1:$B$270,2,FALSE)</f>
        <v>#N/A</v>
      </c>
    </row>
    <row r="686" spans="1:61">
      <c r="A686">
        <v>685</v>
      </c>
      <c r="B686">
        <v>1002526704</v>
      </c>
      <c r="C686">
        <v>3</v>
      </c>
      <c r="D686" t="s">
        <v>49</v>
      </c>
      <c r="E686">
        <v>4</v>
      </c>
      <c r="F686" t="s">
        <v>252</v>
      </c>
      <c r="G686" t="s">
        <v>553</v>
      </c>
      <c r="H686" t="s">
        <v>559</v>
      </c>
      <c r="I686" t="s">
        <v>213</v>
      </c>
      <c r="J686" t="s">
        <v>214</v>
      </c>
      <c r="K686" t="s">
        <v>149</v>
      </c>
      <c r="M686" t="s">
        <v>76</v>
      </c>
      <c r="N686" t="s">
        <v>216</v>
      </c>
      <c r="O686" s="57">
        <v>46248.617199074077</v>
      </c>
      <c r="P686" s="57">
        <v>46248.644791666666</v>
      </c>
      <c r="Q686">
        <v>69364863</v>
      </c>
      <c r="S686">
        <v>146281108198</v>
      </c>
      <c r="T686" t="s">
        <v>9105</v>
      </c>
      <c r="U686" t="s">
        <v>7550</v>
      </c>
      <c r="V686" t="s">
        <v>10967</v>
      </c>
      <c r="Z686">
        <v>108.987082</v>
      </c>
      <c r="AA686">
        <v>-7.1552319999999998</v>
      </c>
      <c r="AB686" t="s">
        <v>9108</v>
      </c>
      <c r="AC686" t="s">
        <v>217</v>
      </c>
      <c r="AL686" t="s">
        <v>218</v>
      </c>
      <c r="AM686" t="s">
        <v>10968</v>
      </c>
      <c r="AN686" t="s">
        <v>6</v>
      </c>
      <c r="AO686" t="s">
        <v>10576</v>
      </c>
      <c r="AR686" t="s">
        <v>219</v>
      </c>
      <c r="AS686" t="s">
        <v>559</v>
      </c>
      <c r="AT686" t="s">
        <v>231</v>
      </c>
      <c r="AU686">
        <v>20260814</v>
      </c>
      <c r="AV686" t="s">
        <v>222</v>
      </c>
      <c r="AW686" t="s">
        <v>562</v>
      </c>
      <c r="AX686" t="s">
        <v>223</v>
      </c>
      <c r="BA686" s="57">
        <v>46248.291666666664</v>
      </c>
      <c r="BB686" t="s">
        <v>10968</v>
      </c>
      <c r="BC686">
        <v>2026</v>
      </c>
      <c r="BD686">
        <v>8</v>
      </c>
      <c r="BE686">
        <v>14</v>
      </c>
      <c r="BF686" s="6">
        <f t="shared" si="30"/>
        <v>46248</v>
      </c>
      <c r="BG686">
        <f t="shared" si="31"/>
        <v>-0.29166666666424135</v>
      </c>
      <c r="BH686" t="str">
        <f t="shared" si="32"/>
        <v>COMPLY</v>
      </c>
      <c r="BI686" t="e">
        <f>VLOOKUP(H686,Sheet2!$A$1:$B$270,2,FALSE)</f>
        <v>#N/A</v>
      </c>
    </row>
    <row r="687" spans="1:61">
      <c r="A687">
        <v>686</v>
      </c>
      <c r="B687">
        <v>1002504839</v>
      </c>
      <c r="C687">
        <v>3</v>
      </c>
      <c r="D687" t="s">
        <v>55</v>
      </c>
      <c r="E687">
        <v>5</v>
      </c>
      <c r="F687" t="s">
        <v>228</v>
      </c>
      <c r="G687" t="s">
        <v>121</v>
      </c>
      <c r="H687" t="s">
        <v>342</v>
      </c>
      <c r="I687" t="s">
        <v>213</v>
      </c>
      <c r="J687" t="s">
        <v>214</v>
      </c>
      <c r="K687" t="s">
        <v>149</v>
      </c>
      <c r="M687" t="s">
        <v>586</v>
      </c>
      <c r="N687" t="s">
        <v>216</v>
      </c>
      <c r="O687" s="57">
        <v>46235.703958333332</v>
      </c>
      <c r="P687" s="57">
        <v>46236.559444444443</v>
      </c>
      <c r="Q687">
        <v>69251063</v>
      </c>
      <c r="S687">
        <v>152434912352</v>
      </c>
      <c r="T687" t="s">
        <v>2691</v>
      </c>
      <c r="U687" t="s">
        <v>1380</v>
      </c>
      <c r="V687" t="s">
        <v>2692</v>
      </c>
      <c r="Z687">
        <v>113.207784820028</v>
      </c>
      <c r="AA687">
        <v>-7.0519537318538701</v>
      </c>
      <c r="AB687" t="s">
        <v>2693</v>
      </c>
      <c r="AC687" t="s">
        <v>230</v>
      </c>
      <c r="AL687" t="s">
        <v>218</v>
      </c>
      <c r="AM687" t="s">
        <v>2694</v>
      </c>
      <c r="AN687" t="s">
        <v>6</v>
      </c>
      <c r="AO687" s="57">
        <v>46030.70480324074</v>
      </c>
      <c r="AR687" t="s">
        <v>14</v>
      </c>
      <c r="AS687" t="s">
        <v>342</v>
      </c>
      <c r="AT687" t="s">
        <v>221</v>
      </c>
      <c r="AV687" t="s">
        <v>587</v>
      </c>
      <c r="AW687" t="s">
        <v>959</v>
      </c>
      <c r="AX687" t="s">
        <v>223</v>
      </c>
      <c r="BA687" s="57">
        <v>46235.291666666664</v>
      </c>
      <c r="BB687" t="s">
        <v>2694</v>
      </c>
      <c r="BF687" s="6" t="e">
        <f t="shared" si="30"/>
        <v>#NUM!</v>
      </c>
      <c r="BG687" t="e">
        <f t="shared" si="31"/>
        <v>#NUM!</v>
      </c>
      <c r="BH687" t="e">
        <f t="shared" si="32"/>
        <v>#NUM!</v>
      </c>
      <c r="BI687" t="str">
        <f>VLOOKUP(H687,Sheet2!$A$1:$B$270,2,FALSE)</f>
        <v>MADURA</v>
      </c>
    </row>
    <row r="688" spans="1:61">
      <c r="A688">
        <v>687</v>
      </c>
      <c r="B688">
        <v>1002517833</v>
      </c>
      <c r="C688">
        <v>3</v>
      </c>
      <c r="D688" t="s">
        <v>55</v>
      </c>
      <c r="E688">
        <v>5</v>
      </c>
      <c r="F688" t="s">
        <v>265</v>
      </c>
      <c r="G688" t="s">
        <v>128</v>
      </c>
      <c r="H688" t="s">
        <v>360</v>
      </c>
      <c r="I688" t="s">
        <v>213</v>
      </c>
      <c r="J688" t="s">
        <v>214</v>
      </c>
      <c r="K688" t="s">
        <v>149</v>
      </c>
      <c r="M688" t="s">
        <v>76</v>
      </c>
      <c r="N688" t="s">
        <v>216</v>
      </c>
      <c r="O688" s="57">
        <v>46244.573217592595</v>
      </c>
      <c r="P688" s="57">
        <v>46246.377303240741</v>
      </c>
      <c r="Q688">
        <v>69362454</v>
      </c>
      <c r="R688">
        <v>3135922056</v>
      </c>
      <c r="S688">
        <v>152412248195</v>
      </c>
      <c r="T688" t="s">
        <v>6502</v>
      </c>
      <c r="U688" t="s">
        <v>6503</v>
      </c>
      <c r="V688" t="s">
        <v>6504</v>
      </c>
      <c r="Z688">
        <v>112.66254840000001</v>
      </c>
      <c r="AA688">
        <v>-7.2829465000000004</v>
      </c>
      <c r="AB688" t="s">
        <v>6505</v>
      </c>
      <c r="AC688" t="s">
        <v>230</v>
      </c>
      <c r="AL688" t="s">
        <v>218</v>
      </c>
      <c r="AM688" t="s">
        <v>6506</v>
      </c>
      <c r="AN688" t="s">
        <v>6</v>
      </c>
      <c r="AO688" s="57">
        <v>46303.579675925925</v>
      </c>
      <c r="AP688" s="57">
        <v>46245.625</v>
      </c>
      <c r="AR688" t="s">
        <v>219</v>
      </c>
      <c r="AS688" t="s">
        <v>360</v>
      </c>
      <c r="AT688" t="s">
        <v>231</v>
      </c>
      <c r="AU688">
        <v>20260812</v>
      </c>
      <c r="AV688" t="s">
        <v>222</v>
      </c>
      <c r="AW688" t="s">
        <v>613</v>
      </c>
      <c r="AX688" t="s">
        <v>223</v>
      </c>
      <c r="BA688" s="57">
        <v>46245.625</v>
      </c>
      <c r="BB688" t="s">
        <v>6506</v>
      </c>
      <c r="BC688">
        <v>2026</v>
      </c>
      <c r="BD688">
        <v>8</v>
      </c>
      <c r="BE688">
        <v>12</v>
      </c>
      <c r="BF688" s="6">
        <f t="shared" si="30"/>
        <v>46246</v>
      </c>
      <c r="BG688">
        <f t="shared" si="31"/>
        <v>0.375</v>
      </c>
      <c r="BH688" t="str">
        <f t="shared" si="32"/>
        <v>COMPLY</v>
      </c>
      <c r="BI688" t="str">
        <f>VLOOKUP(H688,Sheet2!$A$1:$B$270,2,FALSE)</f>
        <v>SURABAYA UTARA</v>
      </c>
    </row>
    <row r="689" spans="1:61">
      <c r="A689">
        <v>688</v>
      </c>
      <c r="B689">
        <v>1002504265</v>
      </c>
      <c r="C689">
        <v>3</v>
      </c>
      <c r="D689" t="s">
        <v>55</v>
      </c>
      <c r="E689">
        <v>5</v>
      </c>
      <c r="F689" t="s">
        <v>265</v>
      </c>
      <c r="G689" t="s">
        <v>125</v>
      </c>
      <c r="H689" t="s">
        <v>357</v>
      </c>
      <c r="I689" t="s">
        <v>213</v>
      </c>
      <c r="J689" t="s">
        <v>214</v>
      </c>
      <c r="K689" t="s">
        <v>149</v>
      </c>
      <c r="L689" t="s">
        <v>215</v>
      </c>
      <c r="M689" t="s">
        <v>76</v>
      </c>
      <c r="N689" t="s">
        <v>216</v>
      </c>
      <c r="O689" s="57">
        <v>46235.376342592594</v>
      </c>
      <c r="P689" s="57">
        <v>46236.619571759256</v>
      </c>
      <c r="Q689">
        <v>69356571</v>
      </c>
      <c r="S689">
        <v>152457201367</v>
      </c>
      <c r="T689" t="s">
        <v>2699</v>
      </c>
      <c r="U689" t="s">
        <v>2700</v>
      </c>
      <c r="V689" t="s">
        <v>2701</v>
      </c>
      <c r="Z689">
        <v>112.34002534299999</v>
      </c>
      <c r="AA689">
        <v>-7.1384095639094598</v>
      </c>
      <c r="AB689" t="s">
        <v>2702</v>
      </c>
      <c r="AC689" t="s">
        <v>217</v>
      </c>
      <c r="AL689" t="s">
        <v>218</v>
      </c>
      <c r="AM689" t="s">
        <v>2703</v>
      </c>
      <c r="AN689" t="s">
        <v>6</v>
      </c>
      <c r="AO689" s="57">
        <v>46030.381886574076</v>
      </c>
      <c r="AP689" s="57">
        <v>46236.541666666664</v>
      </c>
      <c r="AR689" t="s">
        <v>219</v>
      </c>
      <c r="AS689" t="s">
        <v>357</v>
      </c>
      <c r="AT689" t="s">
        <v>231</v>
      </c>
      <c r="AU689">
        <v>20260802</v>
      </c>
      <c r="AV689" t="s">
        <v>222</v>
      </c>
      <c r="AW689" t="s">
        <v>1010</v>
      </c>
      <c r="AX689" t="s">
        <v>223</v>
      </c>
      <c r="BA689" s="57">
        <v>46236.541666666664</v>
      </c>
      <c r="BB689" t="s">
        <v>2703</v>
      </c>
      <c r="BC689">
        <v>2026</v>
      </c>
      <c r="BD689">
        <v>8</v>
      </c>
      <c r="BE689">
        <v>2</v>
      </c>
      <c r="BF689" s="6">
        <f t="shared" si="30"/>
        <v>46236</v>
      </c>
      <c r="BG689">
        <f t="shared" si="31"/>
        <v>-0.54166666666424135</v>
      </c>
      <c r="BH689" t="str">
        <f t="shared" si="32"/>
        <v>COMPLY</v>
      </c>
      <c r="BI689" t="str">
        <f>VLOOKUP(H689,Sheet2!$A$1:$B$270,2,FALSE)</f>
        <v>GRESIK</v>
      </c>
    </row>
    <row r="690" spans="1:61">
      <c r="A690">
        <v>689</v>
      </c>
      <c r="B690">
        <v>1002517959</v>
      </c>
      <c r="C690">
        <v>3</v>
      </c>
      <c r="D690" t="s">
        <v>42</v>
      </c>
      <c r="E690">
        <v>5</v>
      </c>
      <c r="F690" t="s">
        <v>233</v>
      </c>
      <c r="G690" t="s">
        <v>101</v>
      </c>
      <c r="H690" t="s">
        <v>306</v>
      </c>
      <c r="I690" t="s">
        <v>213</v>
      </c>
      <c r="J690" t="s">
        <v>214</v>
      </c>
      <c r="K690" t="s">
        <v>149</v>
      </c>
      <c r="L690" t="s">
        <v>215</v>
      </c>
      <c r="M690" t="s">
        <v>277</v>
      </c>
      <c r="N690" t="s">
        <v>216</v>
      </c>
      <c r="O690" s="57">
        <v>46244.590925925928</v>
      </c>
      <c r="P690" s="57">
        <v>46245.738055555557</v>
      </c>
      <c r="Q690">
        <v>69362523</v>
      </c>
      <c r="S690">
        <v>152332252825</v>
      </c>
      <c r="T690" t="s">
        <v>6507</v>
      </c>
      <c r="U690" t="s">
        <v>6508</v>
      </c>
      <c r="V690" t="s">
        <v>6509</v>
      </c>
      <c r="Z690">
        <v>112.674146108329</v>
      </c>
      <c r="AA690">
        <v>-7.3656689434028504</v>
      </c>
      <c r="AB690" t="s">
        <v>6510</v>
      </c>
      <c r="AC690" t="s">
        <v>217</v>
      </c>
      <c r="AL690" t="s">
        <v>218</v>
      </c>
      <c r="AM690" t="s">
        <v>6511</v>
      </c>
      <c r="AN690" t="s">
        <v>6</v>
      </c>
      <c r="AO690" s="57">
        <v>46303.601122685184</v>
      </c>
      <c r="AP690" s="57">
        <v>46245.541666666664</v>
      </c>
      <c r="AQ690" t="s">
        <v>248</v>
      </c>
      <c r="AR690" t="s">
        <v>278</v>
      </c>
      <c r="AS690" t="s">
        <v>306</v>
      </c>
      <c r="AT690" t="s">
        <v>231</v>
      </c>
      <c r="AV690" t="s">
        <v>7224</v>
      </c>
      <c r="AW690" t="s">
        <v>1014</v>
      </c>
      <c r="AX690" t="s">
        <v>223</v>
      </c>
      <c r="BA690" s="57">
        <v>46245.541666666664</v>
      </c>
      <c r="BB690" t="s">
        <v>6511</v>
      </c>
      <c r="BF690" s="6" t="e">
        <f t="shared" si="30"/>
        <v>#NUM!</v>
      </c>
      <c r="BG690" t="e">
        <f t="shared" si="31"/>
        <v>#NUM!</v>
      </c>
      <c r="BH690" t="e">
        <f t="shared" si="32"/>
        <v>#NUM!</v>
      </c>
      <c r="BI690" t="str">
        <f>VLOOKUP(H690,Sheet2!$A$1:$B$270,2,FALSE)</f>
        <v>SIDOARJO</v>
      </c>
    </row>
    <row r="691" spans="1:61">
      <c r="A691">
        <v>690</v>
      </c>
      <c r="B691">
        <v>1002530988</v>
      </c>
      <c r="C691">
        <v>3</v>
      </c>
      <c r="D691" t="s">
        <v>55</v>
      </c>
      <c r="E691">
        <v>5</v>
      </c>
      <c r="F691" t="s">
        <v>228</v>
      </c>
      <c r="G691" t="s">
        <v>127</v>
      </c>
      <c r="H691" t="s">
        <v>229</v>
      </c>
      <c r="I691" t="s">
        <v>213</v>
      </c>
      <c r="J691" t="s">
        <v>214</v>
      </c>
      <c r="K691" t="s">
        <v>149</v>
      </c>
      <c r="M691" t="s">
        <v>555</v>
      </c>
      <c r="N691" t="s">
        <v>216</v>
      </c>
      <c r="O691" s="57">
        <v>46251.611331018517</v>
      </c>
      <c r="P691" s="57">
        <v>46251.703958333332</v>
      </c>
      <c r="Q691">
        <v>69368161</v>
      </c>
      <c r="S691">
        <v>152426928273</v>
      </c>
      <c r="T691" t="s">
        <v>10969</v>
      </c>
      <c r="U691" t="s">
        <v>10970</v>
      </c>
      <c r="Z691">
        <v>113.45862049999999</v>
      </c>
      <c r="AA691">
        <v>-7.0676417000000002</v>
      </c>
      <c r="AB691" t="s">
        <v>10971</v>
      </c>
      <c r="AC691" t="s">
        <v>230</v>
      </c>
      <c r="AO691" t="s">
        <v>10972</v>
      </c>
      <c r="AR691" t="s">
        <v>6</v>
      </c>
      <c r="AS691" t="s">
        <v>229</v>
      </c>
      <c r="AT691" t="s">
        <v>221</v>
      </c>
      <c r="AV691" t="s">
        <v>9489</v>
      </c>
      <c r="AW691" t="s">
        <v>633</v>
      </c>
      <c r="AX691" t="s">
        <v>223</v>
      </c>
      <c r="BF691" s="6" t="e">
        <f t="shared" si="30"/>
        <v>#NUM!</v>
      </c>
      <c r="BG691" t="e">
        <f t="shared" si="31"/>
        <v>#NUM!</v>
      </c>
      <c r="BH691" t="e">
        <f t="shared" si="32"/>
        <v>#NUM!</v>
      </c>
      <c r="BI691" t="str">
        <f>VLOOKUP(H691,Sheet2!$A$1:$B$270,2,FALSE)</f>
        <v>MADURA</v>
      </c>
    </row>
    <row r="692" spans="1:61">
      <c r="A692">
        <v>691</v>
      </c>
      <c r="B692">
        <v>1002525966</v>
      </c>
      <c r="C692">
        <v>3</v>
      </c>
      <c r="D692" t="s">
        <v>55</v>
      </c>
      <c r="E692">
        <v>5</v>
      </c>
      <c r="F692" t="s">
        <v>228</v>
      </c>
      <c r="G692" t="s">
        <v>127</v>
      </c>
      <c r="H692" t="s">
        <v>229</v>
      </c>
      <c r="I692" t="s">
        <v>213</v>
      </c>
      <c r="J692" t="s">
        <v>214</v>
      </c>
      <c r="K692" t="s">
        <v>149</v>
      </c>
      <c r="M692" t="s">
        <v>960</v>
      </c>
      <c r="N692" t="s">
        <v>216</v>
      </c>
      <c r="O692" s="57">
        <v>46248.451342592591</v>
      </c>
      <c r="P692" s="57">
        <v>46248.525509259256</v>
      </c>
      <c r="Q692">
        <v>69365813</v>
      </c>
      <c r="S692">
        <v>152426928167</v>
      </c>
      <c r="T692" t="s">
        <v>10973</v>
      </c>
      <c r="U692" t="s">
        <v>10970</v>
      </c>
      <c r="Z692">
        <v>113.4586156</v>
      </c>
      <c r="AA692">
        <v>-7.0676414999999997</v>
      </c>
      <c r="AB692" t="s">
        <v>10974</v>
      </c>
      <c r="AC692" t="s">
        <v>230</v>
      </c>
      <c r="AO692" t="s">
        <v>9910</v>
      </c>
      <c r="AR692" t="s">
        <v>6</v>
      </c>
      <c r="AS692" t="s">
        <v>229</v>
      </c>
      <c r="AT692" t="s">
        <v>221</v>
      </c>
      <c r="AV692" t="s">
        <v>10975</v>
      </c>
      <c r="AW692" t="s">
        <v>633</v>
      </c>
      <c r="AX692" t="s">
        <v>223</v>
      </c>
      <c r="BF692" s="6" t="e">
        <f t="shared" si="30"/>
        <v>#NUM!</v>
      </c>
      <c r="BG692" t="e">
        <f t="shared" si="31"/>
        <v>#NUM!</v>
      </c>
      <c r="BH692" t="e">
        <f t="shared" si="32"/>
        <v>#NUM!</v>
      </c>
      <c r="BI692" t="str">
        <f>VLOOKUP(H692,Sheet2!$A$1:$B$270,2,FALSE)</f>
        <v>MADURA</v>
      </c>
    </row>
    <row r="693" spans="1:61">
      <c r="A693">
        <v>692</v>
      </c>
      <c r="B693">
        <v>1002521147</v>
      </c>
      <c r="C693">
        <v>3</v>
      </c>
      <c r="D693" t="s">
        <v>55</v>
      </c>
      <c r="E693">
        <v>5</v>
      </c>
      <c r="F693" t="s">
        <v>265</v>
      </c>
      <c r="G693" t="s">
        <v>125</v>
      </c>
      <c r="H693" t="s">
        <v>415</v>
      </c>
      <c r="I693" t="s">
        <v>213</v>
      </c>
      <c r="J693" t="s">
        <v>214</v>
      </c>
      <c r="K693" t="s">
        <v>149</v>
      </c>
      <c r="M693" t="s">
        <v>277</v>
      </c>
      <c r="N693" t="s">
        <v>216</v>
      </c>
      <c r="O693" s="57">
        <v>46246.316631944443</v>
      </c>
      <c r="P693" s="57">
        <v>46247.618842592594</v>
      </c>
      <c r="Q693">
        <v>69363779</v>
      </c>
      <c r="S693">
        <v>152433910098</v>
      </c>
      <c r="T693" t="s">
        <v>8122</v>
      </c>
      <c r="U693" t="s">
        <v>8123</v>
      </c>
      <c r="V693" t="s">
        <v>8124</v>
      </c>
      <c r="Z693">
        <v>106.844058036804</v>
      </c>
      <c r="AA693">
        <v>-6.1687583205427803</v>
      </c>
      <c r="AB693" t="s">
        <v>8125</v>
      </c>
      <c r="AC693" t="s">
        <v>230</v>
      </c>
      <c r="AL693" t="s">
        <v>218</v>
      </c>
      <c r="AM693" t="s">
        <v>8126</v>
      </c>
      <c r="AN693" t="s">
        <v>6</v>
      </c>
      <c r="AO693" s="57">
        <v>46364.31925925926</v>
      </c>
      <c r="AP693" s="57">
        <v>46247.416666666664</v>
      </c>
      <c r="AQ693" t="s">
        <v>564</v>
      </c>
      <c r="AR693" t="s">
        <v>278</v>
      </c>
      <c r="AS693" t="s">
        <v>415</v>
      </c>
      <c r="AT693" t="s">
        <v>221</v>
      </c>
      <c r="AV693" t="s">
        <v>9057</v>
      </c>
      <c r="AW693" t="s">
        <v>561</v>
      </c>
      <c r="AX693" t="s">
        <v>223</v>
      </c>
      <c r="BA693" s="57">
        <v>46247.416666666664</v>
      </c>
      <c r="BB693" t="s">
        <v>8126</v>
      </c>
      <c r="BF693" s="6" t="e">
        <f t="shared" si="30"/>
        <v>#NUM!</v>
      </c>
      <c r="BG693" t="e">
        <f t="shared" si="31"/>
        <v>#NUM!</v>
      </c>
      <c r="BH693" t="e">
        <f t="shared" si="32"/>
        <v>#NUM!</v>
      </c>
      <c r="BI693" t="str">
        <f>VLOOKUP(H693,Sheet2!$A$1:$B$270,2,FALSE)</f>
        <v>GRESIK</v>
      </c>
    </row>
    <row r="694" spans="1:61">
      <c r="A694">
        <v>693</v>
      </c>
      <c r="B694">
        <v>1002525250</v>
      </c>
      <c r="C694">
        <v>3</v>
      </c>
      <c r="D694" t="s">
        <v>59</v>
      </c>
      <c r="E694">
        <v>4</v>
      </c>
      <c r="F694" t="s">
        <v>567</v>
      </c>
      <c r="G694" t="s">
        <v>609</v>
      </c>
      <c r="H694" t="s">
        <v>936</v>
      </c>
      <c r="I694" t="s">
        <v>9791</v>
      </c>
      <c r="J694" t="s">
        <v>214</v>
      </c>
      <c r="K694" t="s">
        <v>149</v>
      </c>
      <c r="M694" t="s">
        <v>76</v>
      </c>
      <c r="N694" t="s">
        <v>10136</v>
      </c>
      <c r="O694" s="57">
        <v>46247.802199074074</v>
      </c>
      <c r="P694" s="57">
        <v>46248.593622685185</v>
      </c>
      <c r="Q694">
        <v>69365523</v>
      </c>
      <c r="S694">
        <v>146113145632</v>
      </c>
      <c r="T694" t="s">
        <v>10532</v>
      </c>
      <c r="U694" t="s">
        <v>10533</v>
      </c>
      <c r="V694" t="s">
        <v>10976</v>
      </c>
      <c r="Z694">
        <v>110.36374856092</v>
      </c>
      <c r="AA694">
        <v>-7.7995483734487996</v>
      </c>
      <c r="AB694" t="s">
        <v>10535</v>
      </c>
      <c r="AC694" t="s">
        <v>226</v>
      </c>
      <c r="AL694" t="s">
        <v>218</v>
      </c>
      <c r="AM694" t="s">
        <v>10535</v>
      </c>
      <c r="AN694" t="s">
        <v>6</v>
      </c>
      <c r="AO694" t="s">
        <v>9069</v>
      </c>
      <c r="AR694" t="s">
        <v>219</v>
      </c>
      <c r="AS694" t="s">
        <v>936</v>
      </c>
      <c r="AT694" t="s">
        <v>231</v>
      </c>
      <c r="AU694">
        <v>20260814</v>
      </c>
      <c r="AV694" t="s">
        <v>222</v>
      </c>
      <c r="AW694" t="s">
        <v>10536</v>
      </c>
      <c r="AX694" t="s">
        <v>223</v>
      </c>
      <c r="BA694" s="57">
        <v>46247.708333333336</v>
      </c>
      <c r="BB694" t="s">
        <v>10535</v>
      </c>
      <c r="BC694">
        <v>2026</v>
      </c>
      <c r="BD694">
        <v>8</v>
      </c>
      <c r="BE694">
        <v>14</v>
      </c>
      <c r="BF694" s="6">
        <f t="shared" si="30"/>
        <v>46248</v>
      </c>
      <c r="BG694">
        <f t="shared" si="31"/>
        <v>0.29166666666424135</v>
      </c>
      <c r="BH694" t="str">
        <f t="shared" si="32"/>
        <v>COMPLY</v>
      </c>
      <c r="BI694" t="e">
        <f>VLOOKUP(H694,Sheet2!$A$1:$B$270,2,FALSE)</f>
        <v>#N/A</v>
      </c>
    </row>
    <row r="695" spans="1:61">
      <c r="A695">
        <v>694</v>
      </c>
      <c r="B695">
        <v>1002513899</v>
      </c>
      <c r="C695">
        <v>3</v>
      </c>
      <c r="D695" t="s">
        <v>55</v>
      </c>
      <c r="E695">
        <v>5</v>
      </c>
      <c r="F695" t="s">
        <v>228</v>
      </c>
      <c r="G695" t="s">
        <v>127</v>
      </c>
      <c r="H695" t="s">
        <v>229</v>
      </c>
      <c r="I695" t="s">
        <v>213</v>
      </c>
      <c r="J695" t="s">
        <v>214</v>
      </c>
      <c r="K695" t="s">
        <v>149</v>
      </c>
      <c r="M695" t="s">
        <v>76</v>
      </c>
      <c r="N695" t="s">
        <v>216</v>
      </c>
      <c r="O695" s="57">
        <v>46241.405590277776</v>
      </c>
      <c r="P695" s="57">
        <v>46243.83699074074</v>
      </c>
      <c r="Q695">
        <v>69360459</v>
      </c>
      <c r="S695">
        <v>152426928026</v>
      </c>
      <c r="T695" t="s">
        <v>5262</v>
      </c>
      <c r="U695" t="s">
        <v>5263</v>
      </c>
      <c r="V695" t="s">
        <v>5264</v>
      </c>
      <c r="Z695">
        <v>113.4685222</v>
      </c>
      <c r="AA695">
        <v>-7.2044565</v>
      </c>
      <c r="AB695" t="s">
        <v>5265</v>
      </c>
      <c r="AC695" t="s">
        <v>230</v>
      </c>
      <c r="AL695" t="s">
        <v>218</v>
      </c>
      <c r="AM695" t="s">
        <v>5266</v>
      </c>
      <c r="AN695" t="s">
        <v>6</v>
      </c>
      <c r="AO695" s="57">
        <v>46211.413402777776</v>
      </c>
      <c r="AP695" s="57">
        <v>46243.541666666664</v>
      </c>
      <c r="AR695" t="s">
        <v>219</v>
      </c>
      <c r="AS695" t="s">
        <v>229</v>
      </c>
      <c r="AT695" t="s">
        <v>231</v>
      </c>
      <c r="AU695">
        <v>20260809</v>
      </c>
      <c r="AV695" t="s">
        <v>222</v>
      </c>
      <c r="AW695" t="s">
        <v>560</v>
      </c>
      <c r="AX695" t="s">
        <v>223</v>
      </c>
      <c r="BA695" s="57">
        <v>46243.541666666664</v>
      </c>
      <c r="BB695" t="s">
        <v>5266</v>
      </c>
      <c r="BC695">
        <v>2026</v>
      </c>
      <c r="BD695">
        <v>8</v>
      </c>
      <c r="BE695">
        <v>9</v>
      </c>
      <c r="BF695" s="6">
        <f t="shared" si="30"/>
        <v>46243</v>
      </c>
      <c r="BG695">
        <f t="shared" si="31"/>
        <v>-0.54166666666424135</v>
      </c>
      <c r="BH695" t="str">
        <f t="shared" si="32"/>
        <v>COMPLY</v>
      </c>
      <c r="BI695" t="str">
        <f>VLOOKUP(H695,Sheet2!$A$1:$B$270,2,FALSE)</f>
        <v>MADURA</v>
      </c>
    </row>
    <row r="696" spans="1:61">
      <c r="A696">
        <v>695</v>
      </c>
      <c r="B696">
        <v>1002530803</v>
      </c>
      <c r="C696">
        <v>3</v>
      </c>
      <c r="D696" t="s">
        <v>45</v>
      </c>
      <c r="E696">
        <v>5</v>
      </c>
      <c r="F696" t="s">
        <v>211</v>
      </c>
      <c r="G696" t="s">
        <v>112</v>
      </c>
      <c r="H696" t="s">
        <v>267</v>
      </c>
      <c r="I696" t="s">
        <v>213</v>
      </c>
      <c r="J696" t="s">
        <v>214</v>
      </c>
      <c r="K696" t="s">
        <v>149</v>
      </c>
      <c r="L696" t="s">
        <v>215</v>
      </c>
      <c r="M696" t="s">
        <v>240</v>
      </c>
      <c r="N696" t="s">
        <v>216</v>
      </c>
      <c r="O696" s="57">
        <v>46251.527037037034</v>
      </c>
      <c r="P696" s="57">
        <v>46251.527789351851</v>
      </c>
      <c r="Q696">
        <v>69368040</v>
      </c>
      <c r="S696">
        <v>172601797047</v>
      </c>
      <c r="T696" t="s">
        <v>10977</v>
      </c>
      <c r="U696" t="s">
        <v>10978</v>
      </c>
      <c r="V696" t="s">
        <v>10979</v>
      </c>
      <c r="Z696">
        <v>116.135139204561</v>
      </c>
      <c r="AA696">
        <v>-8.6082969526562003</v>
      </c>
      <c r="AB696" t="s">
        <v>10980</v>
      </c>
      <c r="AC696" t="s">
        <v>217</v>
      </c>
      <c r="AL696" t="s">
        <v>218</v>
      </c>
      <c r="AM696" t="s">
        <v>10145</v>
      </c>
      <c r="AN696" t="s">
        <v>6</v>
      </c>
      <c r="AO696" t="s">
        <v>10756</v>
      </c>
      <c r="AP696" s="57">
        <v>46252.541666666664</v>
      </c>
      <c r="AR696" t="s">
        <v>241</v>
      </c>
      <c r="AS696" t="s">
        <v>267</v>
      </c>
      <c r="AT696" t="s">
        <v>352</v>
      </c>
      <c r="AV696" t="s">
        <v>240</v>
      </c>
      <c r="AW696" t="s">
        <v>10981</v>
      </c>
      <c r="AX696" t="s">
        <v>223</v>
      </c>
      <c r="BA696" s="57">
        <v>46252.541666666664</v>
      </c>
      <c r="BB696" t="s">
        <v>10145</v>
      </c>
      <c r="BF696" s="6" t="e">
        <f t="shared" si="30"/>
        <v>#NUM!</v>
      </c>
      <c r="BG696" t="e">
        <f t="shared" si="31"/>
        <v>#NUM!</v>
      </c>
      <c r="BH696" t="e">
        <f t="shared" si="32"/>
        <v>#NUM!</v>
      </c>
      <c r="BI696" t="str">
        <f>VLOOKUP(H696,Sheet2!$A$1:$B$270,2,FALSE)</f>
        <v>MATARAM</v>
      </c>
    </row>
    <row r="697" spans="1:61">
      <c r="A697">
        <v>696</v>
      </c>
      <c r="B697">
        <v>1002526102</v>
      </c>
      <c r="C697">
        <v>3</v>
      </c>
      <c r="D697" t="s">
        <v>42</v>
      </c>
      <c r="E697">
        <v>5</v>
      </c>
      <c r="F697" t="s">
        <v>102</v>
      </c>
      <c r="G697" t="s">
        <v>108</v>
      </c>
      <c r="H697" t="s">
        <v>341</v>
      </c>
      <c r="I697" t="s">
        <v>213</v>
      </c>
      <c r="J697" t="s">
        <v>214</v>
      </c>
      <c r="K697" t="s">
        <v>149</v>
      </c>
      <c r="L697" t="s">
        <v>215</v>
      </c>
      <c r="M697" t="s">
        <v>76</v>
      </c>
      <c r="N697" t="s">
        <v>216</v>
      </c>
      <c r="O697" s="57">
        <v>46248.47078703704</v>
      </c>
      <c r="P697" s="57">
        <v>46248.701898148145</v>
      </c>
      <c r="Q697">
        <v>69365905</v>
      </c>
      <c r="S697">
        <v>152527209105</v>
      </c>
      <c r="T697" t="s">
        <v>10982</v>
      </c>
      <c r="U697" t="s">
        <v>10983</v>
      </c>
      <c r="V697" t="s">
        <v>10984</v>
      </c>
      <c r="Z697">
        <v>114.233496</v>
      </c>
      <c r="AA697">
        <v>-7.7505930000000003</v>
      </c>
      <c r="AB697" t="s">
        <v>10985</v>
      </c>
      <c r="AC697" t="s">
        <v>237</v>
      </c>
      <c r="AL697" t="s">
        <v>218</v>
      </c>
      <c r="AM697" t="s">
        <v>10986</v>
      </c>
      <c r="AN697" t="s">
        <v>6</v>
      </c>
      <c r="AO697" t="s">
        <v>10172</v>
      </c>
      <c r="AP697" s="57">
        <v>46249.333333333336</v>
      </c>
      <c r="AR697" t="s">
        <v>219</v>
      </c>
      <c r="AS697" t="s">
        <v>341</v>
      </c>
      <c r="AT697" t="s">
        <v>231</v>
      </c>
      <c r="AU697">
        <v>20260814</v>
      </c>
      <c r="AV697" t="s">
        <v>222</v>
      </c>
      <c r="AW697" t="s">
        <v>1010</v>
      </c>
      <c r="AX697" t="s">
        <v>223</v>
      </c>
      <c r="BA697" s="57">
        <v>46249.333333333336</v>
      </c>
      <c r="BB697" t="s">
        <v>10986</v>
      </c>
      <c r="BC697">
        <v>2026</v>
      </c>
      <c r="BD697">
        <v>8</v>
      </c>
      <c r="BE697">
        <v>14</v>
      </c>
      <c r="BF697" s="6">
        <f t="shared" si="30"/>
        <v>46248</v>
      </c>
      <c r="BG697">
        <f t="shared" si="31"/>
        <v>-1.3333333333357587</v>
      </c>
      <c r="BH697" t="str">
        <f t="shared" si="32"/>
        <v>COMPLY</v>
      </c>
      <c r="BI697" t="str">
        <f>VLOOKUP(H697,Sheet2!$A$1:$B$270,2,FALSE)</f>
        <v>BANYUWANGI</v>
      </c>
    </row>
    <row r="698" spans="1:61">
      <c r="A698">
        <v>697</v>
      </c>
      <c r="B698">
        <v>1002509939</v>
      </c>
      <c r="C698">
        <v>3</v>
      </c>
      <c r="D698" t="s">
        <v>34</v>
      </c>
      <c r="E698">
        <v>5</v>
      </c>
      <c r="F698" t="s">
        <v>573</v>
      </c>
      <c r="G698" t="s">
        <v>85</v>
      </c>
      <c r="H698" t="s">
        <v>285</v>
      </c>
      <c r="I698" t="s">
        <v>9798</v>
      </c>
      <c r="J698" t="s">
        <v>214</v>
      </c>
      <c r="K698" t="s">
        <v>149</v>
      </c>
      <c r="M698" t="s">
        <v>76</v>
      </c>
      <c r="N698" t="s">
        <v>9799</v>
      </c>
      <c r="O698" s="57">
        <v>46239.431018518517</v>
      </c>
      <c r="P698" s="57">
        <v>46240.765115740738</v>
      </c>
      <c r="Q698">
        <v>69358892</v>
      </c>
      <c r="S698">
        <v>172413244304</v>
      </c>
      <c r="T698" t="s">
        <v>10987</v>
      </c>
      <c r="U698" t="s">
        <v>10988</v>
      </c>
      <c r="V698" t="s">
        <v>10989</v>
      </c>
      <c r="Z698">
        <v>115.16916928000001</v>
      </c>
      <c r="AA698">
        <v>-8.4891435269999995</v>
      </c>
      <c r="AB698" t="s">
        <v>10990</v>
      </c>
      <c r="AC698" t="s">
        <v>9804</v>
      </c>
      <c r="AL698" t="s">
        <v>218</v>
      </c>
      <c r="AM698" t="s">
        <v>10990</v>
      </c>
      <c r="AN698" t="s">
        <v>6</v>
      </c>
      <c r="AO698" s="57">
        <v>46150.44427083333</v>
      </c>
      <c r="AR698" t="s">
        <v>219</v>
      </c>
      <c r="AS698" t="s">
        <v>285</v>
      </c>
      <c r="AT698" t="s">
        <v>231</v>
      </c>
      <c r="AU698">
        <v>20260806</v>
      </c>
      <c r="AV698" t="s">
        <v>222</v>
      </c>
      <c r="AW698" t="s">
        <v>10027</v>
      </c>
      <c r="AX698" t="s">
        <v>223</v>
      </c>
      <c r="BA698" s="57">
        <v>46239.520833333336</v>
      </c>
      <c r="BB698" t="s">
        <v>10990</v>
      </c>
      <c r="BC698">
        <v>2026</v>
      </c>
      <c r="BD698">
        <v>8</v>
      </c>
      <c r="BE698">
        <v>6</v>
      </c>
      <c r="BF698" s="6">
        <f t="shared" si="30"/>
        <v>46240</v>
      </c>
      <c r="BG698">
        <f t="shared" si="31"/>
        <v>0.47916666666424135</v>
      </c>
      <c r="BH698" t="str">
        <f t="shared" si="32"/>
        <v>COMPLY</v>
      </c>
      <c r="BI698" t="str">
        <f>VLOOKUP(H698,Sheet2!$A$1:$B$270,2,FALSE)</f>
        <v>TABANAN</v>
      </c>
    </row>
    <row r="699" spans="1:61">
      <c r="A699">
        <v>698</v>
      </c>
      <c r="B699">
        <v>1002516436</v>
      </c>
      <c r="C699">
        <v>3</v>
      </c>
      <c r="D699" t="s">
        <v>34</v>
      </c>
      <c r="E699">
        <v>5</v>
      </c>
      <c r="F699" t="s">
        <v>573</v>
      </c>
      <c r="G699" t="s">
        <v>84</v>
      </c>
      <c r="H699" t="s">
        <v>242</v>
      </c>
      <c r="I699" t="s">
        <v>213</v>
      </c>
      <c r="J699" t="s">
        <v>214</v>
      </c>
      <c r="K699" t="s">
        <v>149</v>
      </c>
      <c r="M699" t="s">
        <v>236</v>
      </c>
      <c r="N699" t="s">
        <v>216</v>
      </c>
      <c r="O699" s="57">
        <v>46243.499120370368</v>
      </c>
      <c r="P699" s="57">
        <v>46244.514143518521</v>
      </c>
      <c r="Q699">
        <v>69361810</v>
      </c>
      <c r="S699">
        <v>172424806035</v>
      </c>
      <c r="T699" t="s">
        <v>4608</v>
      </c>
      <c r="U699" t="s">
        <v>4609</v>
      </c>
      <c r="Z699">
        <v>115.0637388</v>
      </c>
      <c r="AA699">
        <v>-8.1278047999999998</v>
      </c>
      <c r="AB699" t="s">
        <v>5267</v>
      </c>
      <c r="AC699" t="s">
        <v>230</v>
      </c>
      <c r="AO699" s="57">
        <v>46273.506828703707</v>
      </c>
      <c r="AR699" t="s">
        <v>312</v>
      </c>
      <c r="AS699" t="s">
        <v>242</v>
      </c>
      <c r="AT699" t="s">
        <v>231</v>
      </c>
      <c r="AV699" t="s">
        <v>5539</v>
      </c>
      <c r="AW699" t="s">
        <v>561</v>
      </c>
      <c r="AX699" t="s">
        <v>223</v>
      </c>
      <c r="AZ699" t="s">
        <v>5539</v>
      </c>
      <c r="BF699" s="6" t="e">
        <f t="shared" si="30"/>
        <v>#NUM!</v>
      </c>
      <c r="BG699" t="e">
        <f t="shared" si="31"/>
        <v>#NUM!</v>
      </c>
      <c r="BH699" t="e">
        <f t="shared" si="32"/>
        <v>#NUM!</v>
      </c>
      <c r="BI699" t="str">
        <f>VLOOKUP(H699,Sheet2!$A$1:$B$270,2,FALSE)</f>
        <v>SINGARAJA</v>
      </c>
    </row>
    <row r="700" spans="1:61">
      <c r="A700">
        <v>699</v>
      </c>
      <c r="B700">
        <v>1002509615</v>
      </c>
      <c r="C700">
        <v>3</v>
      </c>
      <c r="D700" t="s">
        <v>42</v>
      </c>
      <c r="E700">
        <v>5</v>
      </c>
      <c r="F700" t="s">
        <v>106</v>
      </c>
      <c r="G700" t="s">
        <v>107</v>
      </c>
      <c r="H700" t="s">
        <v>481</v>
      </c>
      <c r="I700" t="s">
        <v>9791</v>
      </c>
      <c r="J700" t="s">
        <v>214</v>
      </c>
      <c r="K700" t="s">
        <v>149</v>
      </c>
      <c r="M700" t="s">
        <v>933</v>
      </c>
      <c r="N700" t="s">
        <v>9792</v>
      </c>
      <c r="O700" s="57">
        <v>46239.364942129629</v>
      </c>
      <c r="P700" s="57">
        <v>46246.422210648147</v>
      </c>
      <c r="Q700">
        <v>69358766</v>
      </c>
      <c r="S700">
        <v>152530201996</v>
      </c>
      <c r="T700" t="s">
        <v>10991</v>
      </c>
      <c r="U700" t="s">
        <v>10992</v>
      </c>
      <c r="V700" t="s">
        <v>10993</v>
      </c>
      <c r="Z700">
        <v>113.10585399999999</v>
      </c>
      <c r="AA700">
        <v>-7.7304646000000004</v>
      </c>
      <c r="AB700" t="s">
        <v>10994</v>
      </c>
      <c r="AC700" t="s">
        <v>226</v>
      </c>
      <c r="AL700" t="s">
        <v>218</v>
      </c>
      <c r="AM700" t="s">
        <v>10088</v>
      </c>
      <c r="AN700" t="s">
        <v>6</v>
      </c>
      <c r="AO700" s="57">
        <v>46150.371412037035</v>
      </c>
      <c r="AQ700" t="s">
        <v>248</v>
      </c>
      <c r="AR700" t="s">
        <v>12</v>
      </c>
      <c r="AS700" t="s">
        <v>481</v>
      </c>
      <c r="AT700" t="s">
        <v>231</v>
      </c>
      <c r="AV700" t="s">
        <v>917</v>
      </c>
      <c r="AW700" t="s">
        <v>8022</v>
      </c>
      <c r="AX700" t="s">
        <v>223</v>
      </c>
      <c r="BA700" s="57">
        <v>46239.583333333336</v>
      </c>
      <c r="BB700" t="s">
        <v>10088</v>
      </c>
      <c r="BF700" s="6" t="e">
        <f t="shared" si="30"/>
        <v>#NUM!</v>
      </c>
      <c r="BG700" t="e">
        <f t="shared" si="31"/>
        <v>#NUM!</v>
      </c>
      <c r="BH700" t="e">
        <f t="shared" si="32"/>
        <v>#NUM!</v>
      </c>
      <c r="BI700" t="str">
        <f>VLOOKUP(H700,Sheet2!$A$1:$B$270,2,FALSE)</f>
        <v>PROBOLINGGO</v>
      </c>
    </row>
    <row r="701" spans="1:61">
      <c r="A701">
        <v>700</v>
      </c>
      <c r="B701">
        <v>1002523613</v>
      </c>
      <c r="C701">
        <v>3</v>
      </c>
      <c r="D701" t="s">
        <v>59</v>
      </c>
      <c r="E701">
        <v>4</v>
      </c>
      <c r="F701" t="s">
        <v>243</v>
      </c>
      <c r="G701" t="s">
        <v>261</v>
      </c>
      <c r="H701" t="s">
        <v>262</v>
      </c>
      <c r="I701" t="s">
        <v>213</v>
      </c>
      <c r="J701" t="s">
        <v>214</v>
      </c>
      <c r="K701" t="s">
        <v>149</v>
      </c>
      <c r="L701" t="s">
        <v>215</v>
      </c>
      <c r="M701" t="s">
        <v>76</v>
      </c>
      <c r="N701" t="s">
        <v>216</v>
      </c>
      <c r="O701" s="57">
        <v>46247.420092592591</v>
      </c>
      <c r="P701" s="57">
        <v>46247.61787037037</v>
      </c>
      <c r="Q701">
        <v>69364845</v>
      </c>
      <c r="S701">
        <v>141373127443</v>
      </c>
      <c r="T701" t="s">
        <v>9058</v>
      </c>
      <c r="U701" t="s">
        <v>9059</v>
      </c>
      <c r="V701" t="s">
        <v>9060</v>
      </c>
      <c r="Z701">
        <v>109.78700000000001</v>
      </c>
      <c r="AA701">
        <v>-7.4245320000000001</v>
      </c>
      <c r="AB701" t="s">
        <v>9061</v>
      </c>
      <c r="AC701" t="s">
        <v>237</v>
      </c>
      <c r="AL701" t="s">
        <v>218</v>
      </c>
      <c r="AM701" t="s">
        <v>9062</v>
      </c>
      <c r="AN701" t="s">
        <v>6</v>
      </c>
      <c r="AO701" t="s">
        <v>8900</v>
      </c>
      <c r="AP701" s="57">
        <v>46248.333333333336</v>
      </c>
      <c r="AR701" t="s">
        <v>219</v>
      </c>
      <c r="AS701" t="s">
        <v>262</v>
      </c>
      <c r="AT701" t="s">
        <v>231</v>
      </c>
      <c r="AU701">
        <v>20260813</v>
      </c>
      <c r="AV701" t="s">
        <v>222</v>
      </c>
      <c r="AW701" t="s">
        <v>1014</v>
      </c>
      <c r="AX701" t="s">
        <v>223</v>
      </c>
      <c r="BA701" s="57">
        <v>46248.333333333336</v>
      </c>
      <c r="BB701" t="s">
        <v>9062</v>
      </c>
      <c r="BC701">
        <v>2026</v>
      </c>
      <c r="BD701">
        <v>8</v>
      </c>
      <c r="BE701">
        <v>13</v>
      </c>
      <c r="BF701" s="6">
        <f t="shared" si="30"/>
        <v>46247</v>
      </c>
      <c r="BG701">
        <f t="shared" si="31"/>
        <v>-1.3333333333357587</v>
      </c>
      <c r="BH701" t="str">
        <f t="shared" si="32"/>
        <v>COMPLY</v>
      </c>
      <c r="BI701" t="e">
        <f>VLOOKUP(H701,Sheet2!$A$1:$B$270,2,FALSE)</f>
        <v>#N/A</v>
      </c>
    </row>
    <row r="702" spans="1:61">
      <c r="A702">
        <v>701</v>
      </c>
      <c r="B702">
        <v>1002511156</v>
      </c>
      <c r="C702">
        <v>3</v>
      </c>
      <c r="D702" t="s">
        <v>55</v>
      </c>
      <c r="E702">
        <v>5</v>
      </c>
      <c r="F702" t="s">
        <v>265</v>
      </c>
      <c r="G702" t="s">
        <v>122</v>
      </c>
      <c r="H702" t="s">
        <v>355</v>
      </c>
      <c r="I702" t="s">
        <v>213</v>
      </c>
      <c r="J702" t="s">
        <v>214</v>
      </c>
      <c r="K702" t="s">
        <v>149</v>
      </c>
      <c r="M702" t="s">
        <v>286</v>
      </c>
      <c r="N702" t="s">
        <v>216</v>
      </c>
      <c r="O702" s="57">
        <v>46239.687060185184</v>
      </c>
      <c r="P702" s="57">
        <v>46241.435833333337</v>
      </c>
      <c r="Q702">
        <v>69359383</v>
      </c>
      <c r="S702">
        <v>152421262149</v>
      </c>
      <c r="T702" t="s">
        <v>2724</v>
      </c>
      <c r="U702" t="s">
        <v>2725</v>
      </c>
      <c r="V702" t="s">
        <v>2726</v>
      </c>
      <c r="Z702">
        <v>112.6178103</v>
      </c>
      <c r="AA702">
        <v>-7.1764482000000003</v>
      </c>
      <c r="AB702" t="s">
        <v>2727</v>
      </c>
      <c r="AC702" t="s">
        <v>291</v>
      </c>
      <c r="AL702" t="s">
        <v>218</v>
      </c>
      <c r="AM702" t="s">
        <v>2728</v>
      </c>
      <c r="AN702" t="s">
        <v>6</v>
      </c>
      <c r="AO702" s="57">
        <v>46150.694282407407</v>
      </c>
      <c r="AP702" s="57">
        <v>46242.625</v>
      </c>
      <c r="AR702" t="s">
        <v>241</v>
      </c>
      <c r="AS702" t="s">
        <v>355</v>
      </c>
      <c r="AT702" t="s">
        <v>570</v>
      </c>
      <c r="AV702" t="s">
        <v>905</v>
      </c>
      <c r="AW702" t="s">
        <v>590</v>
      </c>
      <c r="AX702" t="s">
        <v>223</v>
      </c>
      <c r="BA702" s="57">
        <v>46242.625</v>
      </c>
      <c r="BB702" t="s">
        <v>2728</v>
      </c>
      <c r="BF702" s="6" t="e">
        <f t="shared" si="30"/>
        <v>#NUM!</v>
      </c>
      <c r="BG702" t="e">
        <f t="shared" si="31"/>
        <v>#NUM!</v>
      </c>
      <c r="BH702" t="e">
        <f t="shared" si="32"/>
        <v>#NUM!</v>
      </c>
      <c r="BI702" t="str">
        <f>VLOOKUP(H702,Sheet2!$A$1:$B$270,2,FALSE)</f>
        <v>GRESIK</v>
      </c>
    </row>
    <row r="703" spans="1:61">
      <c r="A703">
        <v>702</v>
      </c>
      <c r="B703">
        <v>1002528592</v>
      </c>
      <c r="C703">
        <v>3</v>
      </c>
      <c r="D703" t="s">
        <v>45</v>
      </c>
      <c r="E703">
        <v>5</v>
      </c>
      <c r="F703" t="s">
        <v>211</v>
      </c>
      <c r="G703" t="s">
        <v>112</v>
      </c>
      <c r="H703" t="s">
        <v>267</v>
      </c>
      <c r="I703" t="s">
        <v>213</v>
      </c>
      <c r="J703" t="s">
        <v>214</v>
      </c>
      <c r="K703" t="s">
        <v>149</v>
      </c>
      <c r="L703" t="s">
        <v>215</v>
      </c>
      <c r="M703" t="s">
        <v>225</v>
      </c>
      <c r="N703" t="s">
        <v>216</v>
      </c>
      <c r="O703" s="57">
        <v>46249.655509259261</v>
      </c>
      <c r="P703" s="57">
        <v>46250.546863425923</v>
      </c>
      <c r="Q703">
        <v>69367073</v>
      </c>
      <c r="S703">
        <v>172601796340</v>
      </c>
      <c r="T703" t="s">
        <v>10995</v>
      </c>
      <c r="U703" t="s">
        <v>10996</v>
      </c>
      <c r="V703" t="s">
        <v>10997</v>
      </c>
      <c r="Z703">
        <v>116.07248045503999</v>
      </c>
      <c r="AA703">
        <v>-8.5330551019803593</v>
      </c>
      <c r="AB703" t="s">
        <v>10998</v>
      </c>
      <c r="AC703" t="s">
        <v>217</v>
      </c>
      <c r="AL703" t="s">
        <v>218</v>
      </c>
      <c r="AM703" t="s">
        <v>10870</v>
      </c>
      <c r="AN703" t="s">
        <v>6</v>
      </c>
      <c r="AO703" t="s">
        <v>10999</v>
      </c>
      <c r="AP703" s="57">
        <v>46250.541666666664</v>
      </c>
      <c r="AR703" t="s">
        <v>18</v>
      </c>
      <c r="AS703" t="s">
        <v>267</v>
      </c>
      <c r="AT703" t="s">
        <v>231</v>
      </c>
      <c r="AV703" t="s">
        <v>227</v>
      </c>
      <c r="AW703" t="s">
        <v>238</v>
      </c>
      <c r="AX703" t="s">
        <v>223</v>
      </c>
      <c r="BA703" s="57">
        <v>46250.541666666664</v>
      </c>
      <c r="BB703" t="s">
        <v>10870</v>
      </c>
      <c r="BF703" s="6" t="e">
        <f t="shared" si="30"/>
        <v>#NUM!</v>
      </c>
      <c r="BG703" t="e">
        <f t="shared" si="31"/>
        <v>#NUM!</v>
      </c>
      <c r="BH703" t="e">
        <f t="shared" si="32"/>
        <v>#NUM!</v>
      </c>
      <c r="BI703" t="str">
        <f>VLOOKUP(H703,Sheet2!$A$1:$B$270,2,FALSE)</f>
        <v>MATARAM</v>
      </c>
    </row>
    <row r="704" spans="1:61">
      <c r="A704">
        <v>703</v>
      </c>
      <c r="B704">
        <v>1002519645</v>
      </c>
      <c r="C704">
        <v>3</v>
      </c>
      <c r="D704" t="s">
        <v>38</v>
      </c>
      <c r="E704">
        <v>5</v>
      </c>
      <c r="F704" t="s">
        <v>90</v>
      </c>
      <c r="G704" t="s">
        <v>90</v>
      </c>
      <c r="H704" t="s">
        <v>459</v>
      </c>
      <c r="I704" t="s">
        <v>213</v>
      </c>
      <c r="J704" t="s">
        <v>214</v>
      </c>
      <c r="K704" t="s">
        <v>149</v>
      </c>
      <c r="L704" t="s">
        <v>215</v>
      </c>
      <c r="M704" t="s">
        <v>76</v>
      </c>
      <c r="N704" t="s">
        <v>216</v>
      </c>
      <c r="O704" s="57">
        <v>46245.497187499997</v>
      </c>
      <c r="P704" s="57">
        <v>46245.68105324074</v>
      </c>
      <c r="Q704">
        <v>69363208</v>
      </c>
      <c r="S704">
        <v>152640225881</v>
      </c>
      <c r="T704" t="s">
        <v>7225</v>
      </c>
      <c r="U704" t="s">
        <v>7226</v>
      </c>
      <c r="V704" t="s">
        <v>7227</v>
      </c>
      <c r="Z704">
        <v>111.97801000218</v>
      </c>
      <c r="AA704">
        <v>-7.7619329575028999</v>
      </c>
      <c r="AB704" t="s">
        <v>7228</v>
      </c>
      <c r="AC704" t="s">
        <v>217</v>
      </c>
      <c r="AL704" t="s">
        <v>218</v>
      </c>
      <c r="AM704" t="s">
        <v>7229</v>
      </c>
      <c r="AN704" t="s">
        <v>6</v>
      </c>
      <c r="AO704" s="57">
        <v>46334.507453703707</v>
      </c>
      <c r="AP704" s="57">
        <v>46246.333333333336</v>
      </c>
      <c r="AR704" t="s">
        <v>219</v>
      </c>
      <c r="AS704" t="s">
        <v>459</v>
      </c>
      <c r="AT704" t="s">
        <v>231</v>
      </c>
      <c r="AU704">
        <v>20260811</v>
      </c>
      <c r="AV704" t="s">
        <v>222</v>
      </c>
      <c r="AW704" t="s">
        <v>1010</v>
      </c>
      <c r="AX704" t="s">
        <v>223</v>
      </c>
      <c r="BA704" s="57">
        <v>46246.333333333336</v>
      </c>
      <c r="BB704" t="s">
        <v>7229</v>
      </c>
      <c r="BC704">
        <v>2026</v>
      </c>
      <c r="BD704">
        <v>8</v>
      </c>
      <c r="BE704">
        <v>11</v>
      </c>
      <c r="BF704" s="6">
        <f t="shared" si="30"/>
        <v>46245</v>
      </c>
      <c r="BG704">
        <f t="shared" si="31"/>
        <v>-1.3333333333357587</v>
      </c>
      <c r="BH704" t="str">
        <f t="shared" si="32"/>
        <v>COMPLY</v>
      </c>
      <c r="BI704" t="str">
        <f>VLOOKUP(H704,Sheet2!$A$1:$B$270,2,FALSE)</f>
        <v>KEDIRI</v>
      </c>
    </row>
    <row r="705" spans="1:61">
      <c r="A705">
        <v>704</v>
      </c>
      <c r="B705">
        <v>1002531064</v>
      </c>
      <c r="C705">
        <v>3</v>
      </c>
      <c r="D705" t="s">
        <v>42</v>
      </c>
      <c r="E705">
        <v>5</v>
      </c>
      <c r="F705" t="s">
        <v>106</v>
      </c>
      <c r="G705" t="s">
        <v>104</v>
      </c>
      <c r="H705" t="s">
        <v>425</v>
      </c>
      <c r="I705" t="s">
        <v>213</v>
      </c>
      <c r="J705" t="s">
        <v>214</v>
      </c>
      <c r="K705" t="s">
        <v>149</v>
      </c>
      <c r="L705" t="s">
        <v>215</v>
      </c>
      <c r="M705" t="s">
        <v>258</v>
      </c>
      <c r="N705" t="s">
        <v>216</v>
      </c>
      <c r="O705" s="57">
        <v>46251.622870370367</v>
      </c>
      <c r="P705" s="57">
        <v>46252.354270833333</v>
      </c>
      <c r="Q705">
        <v>69368197</v>
      </c>
      <c r="S705">
        <v>152504261418</v>
      </c>
      <c r="T705" t="s">
        <v>11000</v>
      </c>
      <c r="U705" t="s">
        <v>11001</v>
      </c>
      <c r="V705" t="s">
        <v>11002</v>
      </c>
      <c r="Z705">
        <v>113.213106505572</v>
      </c>
      <c r="AA705">
        <v>-8.0645489966471597</v>
      </c>
      <c r="AB705" t="s">
        <v>11003</v>
      </c>
      <c r="AC705" t="s">
        <v>217</v>
      </c>
      <c r="AL705" t="s">
        <v>218</v>
      </c>
      <c r="AM705" t="s">
        <v>10021</v>
      </c>
      <c r="AN705" t="s">
        <v>6</v>
      </c>
      <c r="AO705" t="s">
        <v>10506</v>
      </c>
      <c r="AP705" s="57">
        <v>46252.541666666664</v>
      </c>
      <c r="AR705" t="s">
        <v>259</v>
      </c>
      <c r="AS705" t="s">
        <v>425</v>
      </c>
      <c r="AT705" t="s">
        <v>221</v>
      </c>
      <c r="AV705" t="s">
        <v>260</v>
      </c>
      <c r="AW705" t="s">
        <v>11004</v>
      </c>
      <c r="AX705" t="s">
        <v>223</v>
      </c>
      <c r="BA705" s="57">
        <v>46252.541666666664</v>
      </c>
      <c r="BB705" t="s">
        <v>10021</v>
      </c>
      <c r="BF705" s="6" t="e">
        <f t="shared" si="30"/>
        <v>#NUM!</v>
      </c>
      <c r="BG705" t="e">
        <f t="shared" si="31"/>
        <v>#NUM!</v>
      </c>
      <c r="BH705" t="e">
        <f t="shared" si="32"/>
        <v>#NUM!</v>
      </c>
      <c r="BI705" t="str">
        <f>VLOOKUP(H705,Sheet2!$A$1:$B$270,2,FALSE)</f>
        <v>PROBOLINGGO</v>
      </c>
    </row>
    <row r="706" spans="1:61">
      <c r="A706">
        <v>705</v>
      </c>
      <c r="B706">
        <v>1002505826</v>
      </c>
      <c r="C706">
        <v>3</v>
      </c>
      <c r="D706" t="s">
        <v>55</v>
      </c>
      <c r="E706">
        <v>5</v>
      </c>
      <c r="F706" t="s">
        <v>265</v>
      </c>
      <c r="G706" t="s">
        <v>123</v>
      </c>
      <c r="H706" t="s">
        <v>293</v>
      </c>
      <c r="I706" t="s">
        <v>213</v>
      </c>
      <c r="J706" t="s">
        <v>214</v>
      </c>
      <c r="K706" t="s">
        <v>149</v>
      </c>
      <c r="M706" t="s">
        <v>76</v>
      </c>
      <c r="N706" t="s">
        <v>216</v>
      </c>
      <c r="O706" s="57">
        <v>46237.458969907406</v>
      </c>
      <c r="P706" s="57">
        <v>46237.881643518522</v>
      </c>
      <c r="Q706">
        <v>69355820</v>
      </c>
      <c r="S706">
        <v>152401227305</v>
      </c>
      <c r="T706" t="s">
        <v>2734</v>
      </c>
      <c r="U706" t="s">
        <v>2735</v>
      </c>
      <c r="V706" t="s">
        <v>2736</v>
      </c>
      <c r="Z706">
        <v>112.73384203000001</v>
      </c>
      <c r="AA706">
        <v>-7.2000520889999997</v>
      </c>
      <c r="AB706" t="s">
        <v>2737</v>
      </c>
      <c r="AC706" t="s">
        <v>230</v>
      </c>
      <c r="AL706" t="s">
        <v>218</v>
      </c>
      <c r="AM706" t="s">
        <v>2738</v>
      </c>
      <c r="AN706" t="s">
        <v>6</v>
      </c>
      <c r="AO706" s="57">
        <v>46089.465671296297</v>
      </c>
      <c r="AR706" t="s">
        <v>219</v>
      </c>
      <c r="AS706" t="s">
        <v>293</v>
      </c>
      <c r="AT706" t="s">
        <v>231</v>
      </c>
      <c r="AU706">
        <v>20260803</v>
      </c>
      <c r="AV706" t="s">
        <v>222</v>
      </c>
      <c r="AW706" t="s">
        <v>561</v>
      </c>
      <c r="AX706" t="s">
        <v>223</v>
      </c>
      <c r="BA706" s="57">
        <v>46237.291666666664</v>
      </c>
      <c r="BB706" t="s">
        <v>2738</v>
      </c>
      <c r="BC706">
        <v>2026</v>
      </c>
      <c r="BD706">
        <v>8</v>
      </c>
      <c r="BE706">
        <v>3</v>
      </c>
      <c r="BF706" s="6">
        <f t="shared" si="30"/>
        <v>46237</v>
      </c>
      <c r="BG706">
        <f t="shared" si="31"/>
        <v>-0.29166666666424135</v>
      </c>
      <c r="BH706" t="str">
        <f t="shared" si="32"/>
        <v>COMPLY</v>
      </c>
      <c r="BI706" t="str">
        <f>VLOOKUP(H706,Sheet2!$A$1:$B$270,2,FALSE)</f>
        <v>SURABAYA UTARA</v>
      </c>
    </row>
    <row r="707" spans="1:61">
      <c r="A707">
        <v>706</v>
      </c>
      <c r="B707">
        <v>1002512650</v>
      </c>
      <c r="C707">
        <v>3</v>
      </c>
      <c r="D707" t="s">
        <v>42</v>
      </c>
      <c r="E707">
        <v>5</v>
      </c>
      <c r="F707" t="s">
        <v>233</v>
      </c>
      <c r="G707" t="s">
        <v>103</v>
      </c>
      <c r="H707" t="s">
        <v>300</v>
      </c>
      <c r="I707" t="s">
        <v>213</v>
      </c>
      <c r="J707" t="s">
        <v>214</v>
      </c>
      <c r="K707" t="s">
        <v>149</v>
      </c>
      <c r="M707" t="s">
        <v>76</v>
      </c>
      <c r="N707" t="s">
        <v>216</v>
      </c>
      <c r="O707" s="57">
        <v>46240.600023148145</v>
      </c>
      <c r="P707" s="57">
        <v>46240.828090277777</v>
      </c>
      <c r="Q707">
        <v>69360057</v>
      </c>
      <c r="S707">
        <v>152319208226</v>
      </c>
      <c r="T707" t="s">
        <v>2739</v>
      </c>
      <c r="U707" t="s">
        <v>2740</v>
      </c>
      <c r="V707" t="s">
        <v>2741</v>
      </c>
      <c r="Z707">
        <v>112.3720793</v>
      </c>
      <c r="AA707">
        <v>-7.7094909999999999</v>
      </c>
      <c r="AB707" t="s">
        <v>2742</v>
      </c>
      <c r="AC707" t="s">
        <v>230</v>
      </c>
      <c r="AL707" t="s">
        <v>218</v>
      </c>
      <c r="AM707" t="s">
        <v>2743</v>
      </c>
      <c r="AN707" t="s">
        <v>6</v>
      </c>
      <c r="AO707" s="57">
        <v>46181.601423611108</v>
      </c>
      <c r="AP707" s="57">
        <v>46241.541666666664</v>
      </c>
      <c r="AR707" t="s">
        <v>219</v>
      </c>
      <c r="AS707" t="s">
        <v>300</v>
      </c>
      <c r="AT707" t="s">
        <v>231</v>
      </c>
      <c r="AU707">
        <v>20260806</v>
      </c>
      <c r="AV707" t="s">
        <v>222</v>
      </c>
      <c r="AW707" t="s">
        <v>561</v>
      </c>
      <c r="AX707" t="s">
        <v>223</v>
      </c>
      <c r="BA707" s="57">
        <v>46241.541666666664</v>
      </c>
      <c r="BB707" t="s">
        <v>2743</v>
      </c>
      <c r="BC707">
        <v>2026</v>
      </c>
      <c r="BD707">
        <v>8</v>
      </c>
      <c r="BE707">
        <v>6</v>
      </c>
      <c r="BF707" s="6">
        <f t="shared" ref="BF707:BF770" si="33">DATE(BC707,BD707,BE707)</f>
        <v>46240</v>
      </c>
      <c r="BG707">
        <f t="shared" ref="BG707:BG770" si="34">BF707-BA707</f>
        <v>-1.5416666666642413</v>
      </c>
      <c r="BH707" t="str">
        <f t="shared" ref="BH707:BH770" si="35">IF(BG707=1,"COMPLY",IF(BG707&lt;1,"COMPLY","NOT COMPLY"))</f>
        <v>COMPLY</v>
      </c>
      <c r="BI707" t="str">
        <f>VLOOKUP(H707,Sheet2!$A$1:$B$270,2,FALSE)</f>
        <v>MOJOKERTO</v>
      </c>
    </row>
    <row r="708" spans="1:61">
      <c r="A708">
        <v>707</v>
      </c>
      <c r="B708">
        <v>1002516159</v>
      </c>
      <c r="C708">
        <v>3</v>
      </c>
      <c r="D708" t="s">
        <v>38</v>
      </c>
      <c r="E708">
        <v>5</v>
      </c>
      <c r="F708" t="s">
        <v>92</v>
      </c>
      <c r="G708" t="s">
        <v>94</v>
      </c>
      <c r="H708" t="s">
        <v>337</v>
      </c>
      <c r="I708" t="s">
        <v>213</v>
      </c>
      <c r="J708" t="s">
        <v>214</v>
      </c>
      <c r="K708" t="s">
        <v>149</v>
      </c>
      <c r="L708" t="s">
        <v>215</v>
      </c>
      <c r="M708" t="s">
        <v>76</v>
      </c>
      <c r="N708" t="s">
        <v>216</v>
      </c>
      <c r="O708" s="57">
        <v>46242.690925925926</v>
      </c>
      <c r="P708" s="57">
        <v>46244.476307870369</v>
      </c>
      <c r="Q708">
        <v>69361596</v>
      </c>
      <c r="S708">
        <v>152603215868</v>
      </c>
      <c r="T708" t="s">
        <v>5278</v>
      </c>
      <c r="U708" t="s">
        <v>5279</v>
      </c>
      <c r="V708" t="s">
        <v>5280</v>
      </c>
      <c r="Z708">
        <v>111.3472429</v>
      </c>
      <c r="AA708">
        <v>-7.6464539</v>
      </c>
      <c r="AB708" t="s">
        <v>5281</v>
      </c>
      <c r="AC708" t="s">
        <v>237</v>
      </c>
      <c r="AL708" t="s">
        <v>218</v>
      </c>
      <c r="AM708" t="s">
        <v>5282</v>
      </c>
      <c r="AN708" t="s">
        <v>6</v>
      </c>
      <c r="AO708" s="57">
        <v>46242.694560185184</v>
      </c>
      <c r="AP708" s="57">
        <v>46244.333333333336</v>
      </c>
      <c r="AR708" t="s">
        <v>219</v>
      </c>
      <c r="AS708" t="s">
        <v>337</v>
      </c>
      <c r="AT708" t="s">
        <v>231</v>
      </c>
      <c r="AU708">
        <v>20260810</v>
      </c>
      <c r="AV708" t="s">
        <v>222</v>
      </c>
      <c r="AW708" t="s">
        <v>1010</v>
      </c>
      <c r="AX708" t="s">
        <v>223</v>
      </c>
      <c r="BA708" s="57">
        <v>46244.333333333336</v>
      </c>
      <c r="BB708" t="s">
        <v>5282</v>
      </c>
      <c r="BC708">
        <v>2026</v>
      </c>
      <c r="BD708">
        <v>8</v>
      </c>
      <c r="BE708">
        <v>10</v>
      </c>
      <c r="BF708" s="6">
        <f t="shared" si="33"/>
        <v>46244</v>
      </c>
      <c r="BG708">
        <f t="shared" si="34"/>
        <v>-0.33333333333575865</v>
      </c>
      <c r="BH708" t="str">
        <f t="shared" si="35"/>
        <v>COMPLY</v>
      </c>
      <c r="BI708" t="str">
        <f>VLOOKUP(H708,Sheet2!$A$1:$B$270,2,FALSE)</f>
        <v>MADIUN</v>
      </c>
    </row>
    <row r="709" spans="1:61">
      <c r="A709">
        <v>708</v>
      </c>
      <c r="B709">
        <v>1002521447</v>
      </c>
      <c r="C709">
        <v>3</v>
      </c>
      <c r="D709" t="s">
        <v>42</v>
      </c>
      <c r="E709">
        <v>5</v>
      </c>
      <c r="F709" t="s">
        <v>106</v>
      </c>
      <c r="G709" t="s">
        <v>106</v>
      </c>
      <c r="H709" t="s">
        <v>375</v>
      </c>
      <c r="I709" t="s">
        <v>213</v>
      </c>
      <c r="J709" t="s">
        <v>214</v>
      </c>
      <c r="K709" t="s">
        <v>149</v>
      </c>
      <c r="M709" t="s">
        <v>76</v>
      </c>
      <c r="N709" t="s">
        <v>216</v>
      </c>
      <c r="O709" s="57">
        <v>46246.408831018518</v>
      </c>
      <c r="P709" s="57">
        <v>46249.312997685185</v>
      </c>
      <c r="Q709">
        <v>69363911</v>
      </c>
      <c r="S709">
        <v>152731203850</v>
      </c>
      <c r="T709" t="s">
        <v>8127</v>
      </c>
      <c r="U709" t="s">
        <v>8128</v>
      </c>
      <c r="V709" t="s">
        <v>8129</v>
      </c>
      <c r="Z709">
        <v>112.8934718</v>
      </c>
      <c r="AA709">
        <v>-7.7054999999999998</v>
      </c>
      <c r="AB709" t="s">
        <v>8130</v>
      </c>
      <c r="AC709" t="s">
        <v>230</v>
      </c>
      <c r="AL709" t="s">
        <v>218</v>
      </c>
      <c r="AM709" t="s">
        <v>8131</v>
      </c>
      <c r="AN709" t="s">
        <v>6</v>
      </c>
      <c r="AO709" s="57">
        <v>46364.413321759261</v>
      </c>
      <c r="AP709" s="57">
        <v>46247.333333333336</v>
      </c>
      <c r="AR709" t="s">
        <v>219</v>
      </c>
      <c r="AS709" t="s">
        <v>375</v>
      </c>
      <c r="AT709" t="s">
        <v>231</v>
      </c>
      <c r="AU709">
        <v>20260815</v>
      </c>
      <c r="AV709" t="s">
        <v>222</v>
      </c>
      <c r="AW709" t="s">
        <v>595</v>
      </c>
      <c r="AX709" t="s">
        <v>223</v>
      </c>
      <c r="BA709" s="57">
        <v>46247.333333333336</v>
      </c>
      <c r="BB709" t="s">
        <v>8131</v>
      </c>
      <c r="BC709">
        <v>2026</v>
      </c>
      <c r="BD709">
        <v>8</v>
      </c>
      <c r="BE709">
        <v>15</v>
      </c>
      <c r="BF709" s="6">
        <f t="shared" si="33"/>
        <v>46249</v>
      </c>
      <c r="BG709">
        <f t="shared" si="34"/>
        <v>1.6666666666642413</v>
      </c>
      <c r="BH709" t="str">
        <f t="shared" si="35"/>
        <v>NOT COMPLY</v>
      </c>
      <c r="BI709" t="str">
        <f>VLOOKUP(H709,Sheet2!$A$1:$B$270,2,FALSE)</f>
        <v>PASURUAN</v>
      </c>
    </row>
    <row r="710" spans="1:61">
      <c r="A710">
        <v>709</v>
      </c>
      <c r="B710">
        <v>1002515195</v>
      </c>
      <c r="C710">
        <v>3</v>
      </c>
      <c r="D710" t="s">
        <v>42</v>
      </c>
      <c r="E710">
        <v>5</v>
      </c>
      <c r="F710" t="s">
        <v>102</v>
      </c>
      <c r="G710" t="s">
        <v>102</v>
      </c>
      <c r="H710" t="s">
        <v>458</v>
      </c>
      <c r="I710" t="s">
        <v>213</v>
      </c>
      <c r="J710" t="s">
        <v>214</v>
      </c>
      <c r="K710" t="s">
        <v>149</v>
      </c>
      <c r="M710" t="s">
        <v>76</v>
      </c>
      <c r="N710" t="s">
        <v>216</v>
      </c>
      <c r="O710" s="57">
        <v>46241.671631944446</v>
      </c>
      <c r="P710" s="57">
        <v>46241.896064814813</v>
      </c>
      <c r="Q710">
        <v>69360155</v>
      </c>
      <c r="S710">
        <v>152538203663</v>
      </c>
      <c r="T710" t="s">
        <v>3355</v>
      </c>
      <c r="U710" t="s">
        <v>5283</v>
      </c>
      <c r="V710" t="s">
        <v>5284</v>
      </c>
      <c r="Z710">
        <v>113.81415715</v>
      </c>
      <c r="AA710">
        <v>-8.1255513090000004</v>
      </c>
      <c r="AB710" t="s">
        <v>3358</v>
      </c>
      <c r="AC710" t="s">
        <v>230</v>
      </c>
      <c r="AL710" t="s">
        <v>218</v>
      </c>
      <c r="AM710" t="s">
        <v>5285</v>
      </c>
      <c r="AN710" t="s">
        <v>6</v>
      </c>
      <c r="AO710" s="57">
        <v>46211.684444444443</v>
      </c>
      <c r="AR710" t="s">
        <v>219</v>
      </c>
      <c r="AS710" t="s">
        <v>458</v>
      </c>
      <c r="AT710" t="s">
        <v>231</v>
      </c>
      <c r="AU710">
        <v>20260807</v>
      </c>
      <c r="AV710" t="s">
        <v>222</v>
      </c>
      <c r="AW710" t="s">
        <v>972</v>
      </c>
      <c r="AX710" t="s">
        <v>223</v>
      </c>
      <c r="BA710" s="57">
        <v>46241.291666666664</v>
      </c>
      <c r="BB710" t="s">
        <v>5285</v>
      </c>
      <c r="BC710">
        <v>2026</v>
      </c>
      <c r="BD710">
        <v>8</v>
      </c>
      <c r="BE710">
        <v>7</v>
      </c>
      <c r="BF710" s="6">
        <f t="shared" si="33"/>
        <v>46241</v>
      </c>
      <c r="BG710">
        <f t="shared" si="34"/>
        <v>-0.29166666666424135</v>
      </c>
      <c r="BH710" t="str">
        <f t="shared" si="35"/>
        <v>COMPLY</v>
      </c>
      <c r="BI710" t="str">
        <f>VLOOKUP(H710,Sheet2!$A$1:$B$270,2,FALSE)</f>
        <v>JEMBER</v>
      </c>
    </row>
    <row r="711" spans="1:61">
      <c r="A711">
        <v>710</v>
      </c>
      <c r="B711">
        <v>1002518871</v>
      </c>
      <c r="C711">
        <v>3</v>
      </c>
      <c r="D711" t="s">
        <v>55</v>
      </c>
      <c r="E711">
        <v>5</v>
      </c>
      <c r="F711" t="s">
        <v>265</v>
      </c>
      <c r="G711" t="s">
        <v>128</v>
      </c>
      <c r="H711" t="s">
        <v>386</v>
      </c>
      <c r="I711" t="s">
        <v>213</v>
      </c>
      <c r="J711" t="s">
        <v>214</v>
      </c>
      <c r="K711" t="s">
        <v>149</v>
      </c>
      <c r="M711" t="s">
        <v>76</v>
      </c>
      <c r="N711" t="s">
        <v>216</v>
      </c>
      <c r="O711" s="57">
        <v>46245.368877314817</v>
      </c>
      <c r="P711" s="57">
        <v>46247.509479166663</v>
      </c>
      <c r="Q711">
        <v>69362885</v>
      </c>
      <c r="S711">
        <v>152409278355</v>
      </c>
      <c r="T711" t="s">
        <v>7230</v>
      </c>
      <c r="U711" t="s">
        <v>9063</v>
      </c>
      <c r="V711" t="s">
        <v>7231</v>
      </c>
      <c r="Z711">
        <v>112.702965047681</v>
      </c>
      <c r="AA711">
        <v>-7.2754137200314997</v>
      </c>
      <c r="AB711" t="s">
        <v>7232</v>
      </c>
      <c r="AC711" t="s">
        <v>230</v>
      </c>
      <c r="AL711" t="s">
        <v>218</v>
      </c>
      <c r="AM711" t="s">
        <v>7233</v>
      </c>
      <c r="AN711" t="s">
        <v>6</v>
      </c>
      <c r="AO711" s="57">
        <v>46334.372048611112</v>
      </c>
      <c r="AP711" s="57">
        <v>46246.541666666664</v>
      </c>
      <c r="AR711" t="s">
        <v>219</v>
      </c>
      <c r="AS711" t="s">
        <v>386</v>
      </c>
      <c r="AT711" t="s">
        <v>570</v>
      </c>
      <c r="AU711">
        <v>20260813</v>
      </c>
      <c r="AV711" t="s">
        <v>222</v>
      </c>
      <c r="AW711" t="s">
        <v>590</v>
      </c>
      <c r="AX711" t="s">
        <v>223</v>
      </c>
      <c r="BA711" s="57">
        <v>46246.541666666664</v>
      </c>
      <c r="BB711" t="s">
        <v>7233</v>
      </c>
      <c r="BC711">
        <v>2026</v>
      </c>
      <c r="BD711">
        <v>8</v>
      </c>
      <c r="BE711">
        <v>13</v>
      </c>
      <c r="BF711" s="6">
        <f t="shared" si="33"/>
        <v>46247</v>
      </c>
      <c r="BG711">
        <f t="shared" si="34"/>
        <v>0.45833333333575865</v>
      </c>
      <c r="BH711" t="str">
        <f t="shared" si="35"/>
        <v>COMPLY</v>
      </c>
      <c r="BI711" t="str">
        <f>VLOOKUP(H711,Sheet2!$A$1:$B$270,2,FALSE)</f>
        <v>SURABAYA UTARA</v>
      </c>
    </row>
    <row r="712" spans="1:61">
      <c r="A712">
        <v>711</v>
      </c>
      <c r="B712">
        <v>1002512822</v>
      </c>
      <c r="C712">
        <v>3</v>
      </c>
      <c r="D712" t="s">
        <v>49</v>
      </c>
      <c r="E712">
        <v>4</v>
      </c>
      <c r="F712" t="s">
        <v>246</v>
      </c>
      <c r="G712" t="s">
        <v>549</v>
      </c>
      <c r="H712" t="s">
        <v>928</v>
      </c>
      <c r="I712" t="s">
        <v>213</v>
      </c>
      <c r="J712" t="s">
        <v>214</v>
      </c>
      <c r="K712" t="s">
        <v>149</v>
      </c>
      <c r="L712" t="s">
        <v>215</v>
      </c>
      <c r="M712" t="s">
        <v>76</v>
      </c>
      <c r="N712" t="s">
        <v>216</v>
      </c>
      <c r="O712" s="57">
        <v>46240.629120370373</v>
      </c>
      <c r="P712" s="57">
        <v>46242.330358796295</v>
      </c>
      <c r="Q712">
        <v>69360110</v>
      </c>
      <c r="S712">
        <v>146457106341</v>
      </c>
      <c r="T712" t="s">
        <v>1000</v>
      </c>
      <c r="U712" t="s">
        <v>2757</v>
      </c>
      <c r="V712" t="s">
        <v>2758</v>
      </c>
      <c r="Z712">
        <v>110.2506534</v>
      </c>
      <c r="AA712">
        <v>-6.9564329999999996</v>
      </c>
      <c r="AB712" t="s">
        <v>2759</v>
      </c>
      <c r="AC712" t="s">
        <v>237</v>
      </c>
      <c r="AL712" t="s">
        <v>218</v>
      </c>
      <c r="AM712" t="s">
        <v>2760</v>
      </c>
      <c r="AN712" t="s">
        <v>6</v>
      </c>
      <c r="AO712" s="57">
        <v>46181.642870370371</v>
      </c>
      <c r="AP712" s="57">
        <v>46241.541666666664</v>
      </c>
      <c r="AR712" t="s">
        <v>219</v>
      </c>
      <c r="AS712" t="s">
        <v>928</v>
      </c>
      <c r="AT712" t="s">
        <v>231</v>
      </c>
      <c r="AU712">
        <v>20260808</v>
      </c>
      <c r="AV712" t="s">
        <v>222</v>
      </c>
      <c r="AW712" t="s">
        <v>1010</v>
      </c>
      <c r="AX712" t="s">
        <v>223</v>
      </c>
      <c r="BA712" s="57">
        <v>46241.541666666664</v>
      </c>
      <c r="BB712" t="s">
        <v>2760</v>
      </c>
      <c r="BC712">
        <v>2026</v>
      </c>
      <c r="BD712">
        <v>8</v>
      </c>
      <c r="BE712">
        <v>8</v>
      </c>
      <c r="BF712" s="6">
        <f t="shared" si="33"/>
        <v>46242</v>
      </c>
      <c r="BG712">
        <f t="shared" si="34"/>
        <v>0.45833333333575865</v>
      </c>
      <c r="BH712" t="str">
        <f t="shared" si="35"/>
        <v>COMPLY</v>
      </c>
      <c r="BI712" t="e">
        <f>VLOOKUP(H712,Sheet2!$A$1:$B$270,2,FALSE)</f>
        <v>#N/A</v>
      </c>
    </row>
    <row r="713" spans="1:61">
      <c r="A713">
        <v>712</v>
      </c>
      <c r="B713">
        <v>1002506492</v>
      </c>
      <c r="C713">
        <v>3</v>
      </c>
      <c r="D713" t="s">
        <v>42</v>
      </c>
      <c r="E713">
        <v>5</v>
      </c>
      <c r="F713" t="s">
        <v>233</v>
      </c>
      <c r="G713" t="s">
        <v>106</v>
      </c>
      <c r="H713" t="s">
        <v>451</v>
      </c>
      <c r="I713" t="s">
        <v>213</v>
      </c>
      <c r="J713" t="s">
        <v>214</v>
      </c>
      <c r="K713" t="s">
        <v>149</v>
      </c>
      <c r="L713" t="s">
        <v>215</v>
      </c>
      <c r="M713" t="s">
        <v>76</v>
      </c>
      <c r="N713" t="s">
        <v>216</v>
      </c>
      <c r="O713" s="57">
        <v>46237.678425925929</v>
      </c>
      <c r="P713" s="57">
        <v>46241.566967592589</v>
      </c>
      <c r="Q713">
        <v>69357767</v>
      </c>
      <c r="S713">
        <v>152741225069</v>
      </c>
      <c r="T713" t="s">
        <v>2766</v>
      </c>
      <c r="U713" t="s">
        <v>2767</v>
      </c>
      <c r="V713" t="s">
        <v>2768</v>
      </c>
      <c r="Z713">
        <v>112.668361</v>
      </c>
      <c r="AA713">
        <v>-7.6655430000000004</v>
      </c>
      <c r="AB713" t="s">
        <v>2769</v>
      </c>
      <c r="AC713" t="s">
        <v>237</v>
      </c>
      <c r="AL713" t="s">
        <v>218</v>
      </c>
      <c r="AM713" t="s">
        <v>2770</v>
      </c>
      <c r="AN713" t="s">
        <v>6</v>
      </c>
      <c r="AO713" s="57">
        <v>46089.69431712963</v>
      </c>
      <c r="AP713" s="57">
        <v>46240.625</v>
      </c>
      <c r="AR713" t="s">
        <v>219</v>
      </c>
      <c r="AS713" t="s">
        <v>451</v>
      </c>
      <c r="AT713" t="s">
        <v>231</v>
      </c>
      <c r="AU713">
        <v>20260807</v>
      </c>
      <c r="AV713" t="s">
        <v>222</v>
      </c>
      <c r="AW713" t="s">
        <v>1010</v>
      </c>
      <c r="AX713" t="s">
        <v>223</v>
      </c>
      <c r="BA713" s="57">
        <v>46240.625</v>
      </c>
      <c r="BB713" t="s">
        <v>2770</v>
      </c>
      <c r="BC713">
        <v>2026</v>
      </c>
      <c r="BD713">
        <v>8</v>
      </c>
      <c r="BE713">
        <v>7</v>
      </c>
      <c r="BF713" s="6">
        <f t="shared" si="33"/>
        <v>46241</v>
      </c>
      <c r="BG713">
        <f t="shared" si="34"/>
        <v>0.375</v>
      </c>
      <c r="BH713" t="str">
        <f t="shared" si="35"/>
        <v>COMPLY</v>
      </c>
      <c r="BI713" t="str">
        <f>VLOOKUP(H713,Sheet2!$A$1:$B$270,2,FALSE)</f>
        <v>PASURUAN</v>
      </c>
    </row>
    <row r="714" spans="1:61">
      <c r="A714">
        <v>713</v>
      </c>
      <c r="B714">
        <v>1002530767</v>
      </c>
      <c r="C714">
        <v>3</v>
      </c>
      <c r="D714" t="s">
        <v>34</v>
      </c>
      <c r="E714">
        <v>5</v>
      </c>
      <c r="F714" t="s">
        <v>585</v>
      </c>
      <c r="G714" t="s">
        <v>86</v>
      </c>
      <c r="H714" t="s">
        <v>276</v>
      </c>
      <c r="I714" t="s">
        <v>213</v>
      </c>
      <c r="J714" t="s">
        <v>214</v>
      </c>
      <c r="K714" t="s">
        <v>149</v>
      </c>
      <c r="M714" t="s">
        <v>240</v>
      </c>
      <c r="N714" t="s">
        <v>216</v>
      </c>
      <c r="O714" s="57">
        <v>46251.512870370374</v>
      </c>
      <c r="P714" s="57">
        <v>46251.605671296296</v>
      </c>
      <c r="Q714">
        <v>69368008</v>
      </c>
      <c r="S714">
        <v>172418755485</v>
      </c>
      <c r="T714" t="s">
        <v>11005</v>
      </c>
      <c r="U714" t="s">
        <v>11006</v>
      </c>
      <c r="V714" t="s">
        <v>11007</v>
      </c>
      <c r="Z714">
        <v>115.1863788</v>
      </c>
      <c r="AA714">
        <v>-8.6490071999999998</v>
      </c>
      <c r="AB714" t="s">
        <v>11008</v>
      </c>
      <c r="AC714" t="s">
        <v>230</v>
      </c>
      <c r="AL714" t="s">
        <v>218</v>
      </c>
      <c r="AM714" t="s">
        <v>11009</v>
      </c>
      <c r="AN714" t="s">
        <v>6</v>
      </c>
      <c r="AO714" t="s">
        <v>10756</v>
      </c>
      <c r="AP714" s="57">
        <v>46252.541666666664</v>
      </c>
      <c r="AR714" t="s">
        <v>241</v>
      </c>
      <c r="AS714" t="s">
        <v>276</v>
      </c>
      <c r="AT714" t="s">
        <v>231</v>
      </c>
      <c r="AV714" t="s">
        <v>240</v>
      </c>
      <c r="AW714" t="s">
        <v>561</v>
      </c>
      <c r="AX714" t="s">
        <v>223</v>
      </c>
      <c r="BA714" s="57">
        <v>46252.541666666664</v>
      </c>
      <c r="BB714" t="s">
        <v>11009</v>
      </c>
      <c r="BF714" s="6" t="e">
        <f t="shared" si="33"/>
        <v>#NUM!</v>
      </c>
      <c r="BG714" t="e">
        <f t="shared" si="34"/>
        <v>#NUM!</v>
      </c>
      <c r="BH714" t="e">
        <f t="shared" si="35"/>
        <v>#NUM!</v>
      </c>
      <c r="BI714" t="str">
        <f>VLOOKUP(H714,Sheet2!$A$1:$B$270,2,FALSE)</f>
        <v>UBUNG</v>
      </c>
    </row>
    <row r="715" spans="1:61">
      <c r="A715">
        <v>714</v>
      </c>
      <c r="B715">
        <v>1002526368</v>
      </c>
      <c r="C715">
        <v>3</v>
      </c>
      <c r="D715" t="s">
        <v>51</v>
      </c>
      <c r="E715">
        <v>4</v>
      </c>
      <c r="F715" t="s">
        <v>273</v>
      </c>
      <c r="G715" t="s">
        <v>569</v>
      </c>
      <c r="H715" t="s">
        <v>907</v>
      </c>
      <c r="I715" t="s">
        <v>213</v>
      </c>
      <c r="J715" t="s">
        <v>214</v>
      </c>
      <c r="K715" t="s">
        <v>149</v>
      </c>
      <c r="M715" t="s">
        <v>76</v>
      </c>
      <c r="N715" t="s">
        <v>216</v>
      </c>
      <c r="O715" s="57">
        <v>46248.550300925926</v>
      </c>
      <c r="P715" s="57">
        <v>46248.611261574071</v>
      </c>
      <c r="Q715">
        <v>69364307</v>
      </c>
      <c r="S715">
        <v>142509107250</v>
      </c>
      <c r="T715" t="s">
        <v>8056</v>
      </c>
      <c r="U715" t="s">
        <v>11010</v>
      </c>
      <c r="V715" t="s">
        <v>11011</v>
      </c>
      <c r="Z715">
        <v>111.12390000000001</v>
      </c>
      <c r="AA715">
        <v>-7.1226599999999998</v>
      </c>
      <c r="AB715" t="s">
        <v>8059</v>
      </c>
      <c r="AC715" t="s">
        <v>291</v>
      </c>
      <c r="AL715" t="s">
        <v>218</v>
      </c>
      <c r="AM715" t="s">
        <v>11012</v>
      </c>
      <c r="AN715" t="s">
        <v>6</v>
      </c>
      <c r="AO715" t="s">
        <v>10009</v>
      </c>
      <c r="AR715" t="s">
        <v>219</v>
      </c>
      <c r="AS715" t="s">
        <v>907</v>
      </c>
      <c r="AT715" t="s">
        <v>231</v>
      </c>
      <c r="AU715">
        <v>20260814</v>
      </c>
      <c r="AV715" t="s">
        <v>222</v>
      </c>
      <c r="AW715" t="s">
        <v>561</v>
      </c>
      <c r="AX715" t="s">
        <v>223</v>
      </c>
      <c r="BA715" s="57">
        <v>46248.291666666664</v>
      </c>
      <c r="BB715" t="s">
        <v>11012</v>
      </c>
      <c r="BC715">
        <v>2026</v>
      </c>
      <c r="BD715">
        <v>8</v>
      </c>
      <c r="BE715">
        <v>14</v>
      </c>
      <c r="BF715" s="6">
        <f t="shared" si="33"/>
        <v>46248</v>
      </c>
      <c r="BG715">
        <f t="shared" si="34"/>
        <v>-0.29166666666424135</v>
      </c>
      <c r="BH715" t="str">
        <f t="shared" si="35"/>
        <v>COMPLY</v>
      </c>
      <c r="BI715" t="e">
        <f>VLOOKUP(H715,Sheet2!$A$1:$B$270,2,FALSE)</f>
        <v>#N/A</v>
      </c>
    </row>
    <row r="716" spans="1:61">
      <c r="A716">
        <v>715</v>
      </c>
      <c r="B716">
        <v>1002516511</v>
      </c>
      <c r="C716">
        <v>3</v>
      </c>
      <c r="D716" t="s">
        <v>49</v>
      </c>
      <c r="E716">
        <v>4</v>
      </c>
      <c r="F716" t="s">
        <v>252</v>
      </c>
      <c r="G716" t="s">
        <v>931</v>
      </c>
      <c r="H716" t="s">
        <v>932</v>
      </c>
      <c r="I716" t="s">
        <v>213</v>
      </c>
      <c r="J716" t="s">
        <v>214</v>
      </c>
      <c r="K716" t="s">
        <v>149</v>
      </c>
      <c r="L716" t="s">
        <v>215</v>
      </c>
      <c r="M716" t="s">
        <v>76</v>
      </c>
      <c r="N716" t="s">
        <v>216</v>
      </c>
      <c r="O716" s="57">
        <v>46243.581226851849</v>
      </c>
      <c r="P716" s="57">
        <v>46244.557002314818</v>
      </c>
      <c r="Q716">
        <v>69361876</v>
      </c>
      <c r="S716">
        <v>142212126157</v>
      </c>
      <c r="T716" t="s">
        <v>3546</v>
      </c>
      <c r="U716" t="s">
        <v>6526</v>
      </c>
      <c r="V716" t="s">
        <v>5287</v>
      </c>
      <c r="Z716">
        <v>109.1252403</v>
      </c>
      <c r="AA716">
        <v>-6.8982533999999998</v>
      </c>
      <c r="AB716" t="s">
        <v>5288</v>
      </c>
      <c r="AC716" t="s">
        <v>237</v>
      </c>
      <c r="AL716" t="s">
        <v>218</v>
      </c>
      <c r="AM716" t="s">
        <v>5289</v>
      </c>
      <c r="AN716" t="s">
        <v>6</v>
      </c>
      <c r="AO716" s="57">
        <v>46273.590578703705</v>
      </c>
      <c r="AP716" s="57">
        <v>46244.541666666664</v>
      </c>
      <c r="AR716" t="s">
        <v>219</v>
      </c>
      <c r="AS716" t="s">
        <v>932</v>
      </c>
      <c r="AT716" t="s">
        <v>231</v>
      </c>
      <c r="AU716">
        <v>20260810</v>
      </c>
      <c r="AV716" t="s">
        <v>222</v>
      </c>
      <c r="AW716" t="s">
        <v>1018</v>
      </c>
      <c r="AX716" t="s">
        <v>223</v>
      </c>
      <c r="BA716" s="57">
        <v>46244.541666666664</v>
      </c>
      <c r="BB716" t="s">
        <v>5289</v>
      </c>
      <c r="BC716">
        <v>2026</v>
      </c>
      <c r="BD716">
        <v>8</v>
      </c>
      <c r="BE716">
        <v>10</v>
      </c>
      <c r="BF716" s="6">
        <f t="shared" si="33"/>
        <v>46244</v>
      </c>
      <c r="BG716">
        <f t="shared" si="34"/>
        <v>-0.54166666666424135</v>
      </c>
      <c r="BH716" t="str">
        <f t="shared" si="35"/>
        <v>COMPLY</v>
      </c>
      <c r="BI716" t="e">
        <f>VLOOKUP(H716,Sheet2!$A$1:$B$270,2,FALSE)</f>
        <v>#N/A</v>
      </c>
    </row>
    <row r="717" spans="1:61">
      <c r="A717">
        <v>716</v>
      </c>
      <c r="B717">
        <v>1002525247</v>
      </c>
      <c r="C717">
        <v>3</v>
      </c>
      <c r="D717" t="s">
        <v>59</v>
      </c>
      <c r="E717">
        <v>4</v>
      </c>
      <c r="F717" t="s">
        <v>224</v>
      </c>
      <c r="G717" t="s">
        <v>581</v>
      </c>
      <c r="H717" t="s">
        <v>1069</v>
      </c>
      <c r="I717" t="s">
        <v>213</v>
      </c>
      <c r="J717" t="s">
        <v>214</v>
      </c>
      <c r="K717" t="s">
        <v>149</v>
      </c>
      <c r="L717" t="s">
        <v>215</v>
      </c>
      <c r="M717" t="s">
        <v>76</v>
      </c>
      <c r="N717" t="s">
        <v>216</v>
      </c>
      <c r="O717" s="57">
        <v>46247.801354166666</v>
      </c>
      <c r="P717" s="57">
        <v>46248.531458333331</v>
      </c>
      <c r="Q717">
        <v>69365524</v>
      </c>
      <c r="S717">
        <v>146394104907</v>
      </c>
      <c r="T717" t="s">
        <v>9064</v>
      </c>
      <c r="U717" t="s">
        <v>9065</v>
      </c>
      <c r="V717" t="s">
        <v>9066</v>
      </c>
      <c r="Z717">
        <v>109.35830540000001</v>
      </c>
      <c r="AA717">
        <v>-7.2975504999999998</v>
      </c>
      <c r="AB717" t="s">
        <v>9067</v>
      </c>
      <c r="AC717" t="s">
        <v>237</v>
      </c>
      <c r="AL717" t="s">
        <v>218</v>
      </c>
      <c r="AM717" t="s">
        <v>9068</v>
      </c>
      <c r="AN717" t="s">
        <v>6</v>
      </c>
      <c r="AO717" t="s">
        <v>9069</v>
      </c>
      <c r="AP717" s="57">
        <v>46251.625</v>
      </c>
      <c r="AR717" t="s">
        <v>219</v>
      </c>
      <c r="AS717" t="s">
        <v>1069</v>
      </c>
      <c r="AT717" t="s">
        <v>231</v>
      </c>
      <c r="AU717">
        <v>20260814</v>
      </c>
      <c r="AV717" t="s">
        <v>222</v>
      </c>
      <c r="AW717" t="s">
        <v>1010</v>
      </c>
      <c r="AX717" t="s">
        <v>223</v>
      </c>
      <c r="BA717" s="57">
        <v>46251.625</v>
      </c>
      <c r="BB717" t="s">
        <v>9068</v>
      </c>
      <c r="BC717">
        <v>2026</v>
      </c>
      <c r="BD717">
        <v>8</v>
      </c>
      <c r="BE717">
        <v>14</v>
      </c>
      <c r="BF717" s="6">
        <f t="shared" si="33"/>
        <v>46248</v>
      </c>
      <c r="BG717">
        <f t="shared" si="34"/>
        <v>-3.625</v>
      </c>
      <c r="BH717" t="str">
        <f t="shared" si="35"/>
        <v>COMPLY</v>
      </c>
      <c r="BI717" t="e">
        <f>VLOOKUP(H717,Sheet2!$A$1:$B$270,2,FALSE)</f>
        <v>#N/A</v>
      </c>
    </row>
    <row r="718" spans="1:61">
      <c r="A718">
        <v>717</v>
      </c>
      <c r="B718">
        <v>1002526961</v>
      </c>
      <c r="C718">
        <v>3</v>
      </c>
      <c r="D718" t="s">
        <v>38</v>
      </c>
      <c r="E718">
        <v>5</v>
      </c>
      <c r="F718" t="s">
        <v>90</v>
      </c>
      <c r="G718" t="s">
        <v>90</v>
      </c>
      <c r="H718" t="s">
        <v>468</v>
      </c>
      <c r="I718" t="s">
        <v>213</v>
      </c>
      <c r="J718" t="s">
        <v>214</v>
      </c>
      <c r="K718" t="s">
        <v>149</v>
      </c>
      <c r="L718" t="s">
        <v>215</v>
      </c>
      <c r="M718" t="s">
        <v>277</v>
      </c>
      <c r="N718" t="s">
        <v>216</v>
      </c>
      <c r="O718" s="57">
        <v>46248.651354166665</v>
      </c>
      <c r="P718" s="57">
        <v>46250.579293981478</v>
      </c>
      <c r="Q718">
        <v>69366259</v>
      </c>
      <c r="S718">
        <v>152652209193</v>
      </c>
      <c r="T718" t="s">
        <v>10912</v>
      </c>
      <c r="U718" t="s">
        <v>11013</v>
      </c>
      <c r="V718" t="s">
        <v>11014</v>
      </c>
      <c r="Z718">
        <v>112.1333492</v>
      </c>
      <c r="AA718">
        <v>-7.6785401999999996</v>
      </c>
      <c r="AB718" t="s">
        <v>11015</v>
      </c>
      <c r="AC718" t="s">
        <v>237</v>
      </c>
      <c r="AL718" t="s">
        <v>218</v>
      </c>
      <c r="AM718" t="s">
        <v>11016</v>
      </c>
      <c r="AN718" t="s">
        <v>6</v>
      </c>
      <c r="AO718" t="s">
        <v>9858</v>
      </c>
      <c r="AP718" s="57">
        <v>46249.625</v>
      </c>
      <c r="AQ718" t="s">
        <v>248</v>
      </c>
      <c r="AR718" t="s">
        <v>278</v>
      </c>
      <c r="AS718" t="s">
        <v>468</v>
      </c>
      <c r="AT718" t="s">
        <v>231</v>
      </c>
      <c r="AV718" t="s">
        <v>11017</v>
      </c>
      <c r="AW718" t="s">
        <v>642</v>
      </c>
      <c r="AX718" t="s">
        <v>223</v>
      </c>
      <c r="BA718" s="57">
        <v>46249.625</v>
      </c>
      <c r="BB718" t="s">
        <v>11016</v>
      </c>
      <c r="BF718" s="6" t="e">
        <f t="shared" si="33"/>
        <v>#NUM!</v>
      </c>
      <c r="BG718" t="e">
        <f t="shared" si="34"/>
        <v>#NUM!</v>
      </c>
      <c r="BH718" t="e">
        <f t="shared" si="35"/>
        <v>#NUM!</v>
      </c>
      <c r="BI718" t="str">
        <f>VLOOKUP(H718,Sheet2!$A$1:$B$270,2,FALSE)</f>
        <v>KEDIRI</v>
      </c>
    </row>
    <row r="719" spans="1:61">
      <c r="A719">
        <v>718</v>
      </c>
      <c r="B719">
        <v>1002521806</v>
      </c>
      <c r="C719">
        <v>3</v>
      </c>
      <c r="D719" t="s">
        <v>55</v>
      </c>
      <c r="E719">
        <v>5</v>
      </c>
      <c r="F719" t="s">
        <v>228</v>
      </c>
      <c r="G719" t="s">
        <v>121</v>
      </c>
      <c r="H719" t="s">
        <v>454</v>
      </c>
      <c r="I719" t="s">
        <v>213</v>
      </c>
      <c r="J719" t="s">
        <v>214</v>
      </c>
      <c r="K719" t="s">
        <v>149</v>
      </c>
      <c r="M719" t="s">
        <v>76</v>
      </c>
      <c r="N719" t="s">
        <v>216</v>
      </c>
      <c r="O719" s="57">
        <v>46246.481215277781</v>
      </c>
      <c r="P719" s="57">
        <v>46246.541377314818</v>
      </c>
      <c r="Q719">
        <v>69361695</v>
      </c>
      <c r="S719">
        <v>152436202074</v>
      </c>
      <c r="T719" t="s">
        <v>4975</v>
      </c>
      <c r="U719" t="s">
        <v>4976</v>
      </c>
      <c r="V719" t="s">
        <v>8132</v>
      </c>
      <c r="Z719">
        <v>112.720381</v>
      </c>
      <c r="AA719">
        <v>-7.1262829999999999</v>
      </c>
      <c r="AB719" t="s">
        <v>4978</v>
      </c>
      <c r="AC719" t="s">
        <v>230</v>
      </c>
      <c r="AL719" t="s">
        <v>218</v>
      </c>
      <c r="AM719" t="s">
        <v>7914</v>
      </c>
      <c r="AN719" t="s">
        <v>6</v>
      </c>
      <c r="AO719" s="57">
        <v>46364.486018518517</v>
      </c>
      <c r="AR719" t="s">
        <v>219</v>
      </c>
      <c r="AS719" t="s">
        <v>454</v>
      </c>
      <c r="AT719" t="s">
        <v>231</v>
      </c>
      <c r="AU719">
        <v>20260812</v>
      </c>
      <c r="AV719" t="s">
        <v>222</v>
      </c>
      <c r="AW719" t="s">
        <v>634</v>
      </c>
      <c r="AX719" t="s">
        <v>223</v>
      </c>
      <c r="BA719" s="57">
        <v>46246.291666666664</v>
      </c>
      <c r="BB719" t="s">
        <v>7914</v>
      </c>
      <c r="BC719">
        <v>2026</v>
      </c>
      <c r="BD719">
        <v>8</v>
      </c>
      <c r="BE719">
        <v>12</v>
      </c>
      <c r="BF719" s="6">
        <f t="shared" si="33"/>
        <v>46246</v>
      </c>
      <c r="BG719">
        <f t="shared" si="34"/>
        <v>-0.29166666666424135</v>
      </c>
      <c r="BH719" t="str">
        <f t="shared" si="35"/>
        <v>COMPLY</v>
      </c>
      <c r="BI719" t="str">
        <f>VLOOKUP(H719,Sheet2!$A$1:$B$270,2,FALSE)</f>
        <v>MADURA</v>
      </c>
    </row>
    <row r="720" spans="1:61">
      <c r="A720">
        <v>719</v>
      </c>
      <c r="B720">
        <v>1002524165</v>
      </c>
      <c r="C720">
        <v>3</v>
      </c>
      <c r="D720" t="s">
        <v>49</v>
      </c>
      <c r="E720">
        <v>4</v>
      </c>
      <c r="F720" t="s">
        <v>252</v>
      </c>
      <c r="G720" t="s">
        <v>255</v>
      </c>
      <c r="H720" t="s">
        <v>556</v>
      </c>
      <c r="I720" t="s">
        <v>213</v>
      </c>
      <c r="J720" t="s">
        <v>214</v>
      </c>
      <c r="K720" t="s">
        <v>149</v>
      </c>
      <c r="L720" t="s">
        <v>215</v>
      </c>
      <c r="M720" t="s">
        <v>575</v>
      </c>
      <c r="N720" t="s">
        <v>216</v>
      </c>
      <c r="O720" s="57">
        <v>46247.543009259258</v>
      </c>
      <c r="P720" s="57">
        <v>46248.710046296299</v>
      </c>
      <c r="Q720">
        <v>69365098</v>
      </c>
      <c r="S720">
        <v>142283119782</v>
      </c>
      <c r="T720" t="s">
        <v>9070</v>
      </c>
      <c r="U720" t="s">
        <v>9071</v>
      </c>
      <c r="V720" t="s">
        <v>9072</v>
      </c>
      <c r="Z720">
        <v>109.15015099999999</v>
      </c>
      <c r="AA720">
        <v>-7.001538</v>
      </c>
      <c r="AB720" t="s">
        <v>9073</v>
      </c>
      <c r="AC720" t="s">
        <v>237</v>
      </c>
      <c r="AL720" t="s">
        <v>218</v>
      </c>
      <c r="AM720" t="s">
        <v>8874</v>
      </c>
      <c r="AN720" t="s">
        <v>6</v>
      </c>
      <c r="AO720" t="s">
        <v>8950</v>
      </c>
      <c r="AP720" s="57">
        <v>46248.541666666664</v>
      </c>
      <c r="AQ720" t="s">
        <v>564</v>
      </c>
      <c r="AR720" t="s">
        <v>14</v>
      </c>
      <c r="AS720" t="s">
        <v>556</v>
      </c>
      <c r="AT720" t="s">
        <v>231</v>
      </c>
      <c r="AV720" t="s">
        <v>11018</v>
      </c>
      <c r="AW720" t="s">
        <v>1014</v>
      </c>
      <c r="AX720" t="s">
        <v>223</v>
      </c>
      <c r="BA720" s="57">
        <v>46248.541666666664</v>
      </c>
      <c r="BB720" t="s">
        <v>8874</v>
      </c>
      <c r="BF720" s="6" t="e">
        <f t="shared" si="33"/>
        <v>#NUM!</v>
      </c>
      <c r="BG720" t="e">
        <f t="shared" si="34"/>
        <v>#NUM!</v>
      </c>
      <c r="BH720" t="e">
        <f t="shared" si="35"/>
        <v>#NUM!</v>
      </c>
      <c r="BI720" t="e">
        <f>VLOOKUP(H720,Sheet2!$A$1:$B$270,2,FALSE)</f>
        <v>#N/A</v>
      </c>
    </row>
    <row r="721" spans="1:61">
      <c r="A721">
        <v>720</v>
      </c>
      <c r="B721">
        <v>1002527305</v>
      </c>
      <c r="C721">
        <v>3</v>
      </c>
      <c r="D721" t="s">
        <v>49</v>
      </c>
      <c r="E721">
        <v>4</v>
      </c>
      <c r="F721" t="s">
        <v>252</v>
      </c>
      <c r="G721" t="s">
        <v>931</v>
      </c>
      <c r="H721" t="s">
        <v>932</v>
      </c>
      <c r="I721" t="s">
        <v>213</v>
      </c>
      <c r="J721" t="s">
        <v>214</v>
      </c>
      <c r="K721" t="s">
        <v>149</v>
      </c>
      <c r="M721" t="s">
        <v>602</v>
      </c>
      <c r="N721" t="s">
        <v>216</v>
      </c>
      <c r="O721" s="57">
        <v>46248.719907407409</v>
      </c>
      <c r="P721" s="57">
        <v>46248.741284722222</v>
      </c>
      <c r="Q721">
        <v>69366389</v>
      </c>
      <c r="S721">
        <v>142212126749</v>
      </c>
      <c r="T721" t="s">
        <v>11019</v>
      </c>
      <c r="U721" t="s">
        <v>11020</v>
      </c>
      <c r="Z721">
        <v>109.278233</v>
      </c>
      <c r="AA721">
        <v>-6.8747550000000004</v>
      </c>
      <c r="AB721" t="s">
        <v>11021</v>
      </c>
      <c r="AC721" t="s">
        <v>226</v>
      </c>
      <c r="AO721" t="s">
        <v>10857</v>
      </c>
      <c r="AR721" t="s">
        <v>5</v>
      </c>
      <c r="AS721" t="s">
        <v>932</v>
      </c>
      <c r="AT721" t="s">
        <v>231</v>
      </c>
      <c r="AV721" t="s">
        <v>11022</v>
      </c>
      <c r="AW721" t="s">
        <v>596</v>
      </c>
      <c r="AX721" t="s">
        <v>223</v>
      </c>
      <c r="BF721" s="6" t="e">
        <f t="shared" si="33"/>
        <v>#NUM!</v>
      </c>
      <c r="BG721" t="e">
        <f t="shared" si="34"/>
        <v>#NUM!</v>
      </c>
      <c r="BH721" t="e">
        <f t="shared" si="35"/>
        <v>#NUM!</v>
      </c>
      <c r="BI721" t="e">
        <f>VLOOKUP(H721,Sheet2!$A$1:$B$270,2,FALSE)</f>
        <v>#N/A</v>
      </c>
    </row>
    <row r="722" spans="1:61">
      <c r="A722">
        <v>721</v>
      </c>
      <c r="B722">
        <v>1002516118</v>
      </c>
      <c r="C722">
        <v>3</v>
      </c>
      <c r="D722" t="s">
        <v>51</v>
      </c>
      <c r="E722">
        <v>4</v>
      </c>
      <c r="F722" t="s">
        <v>235</v>
      </c>
      <c r="G722" t="s">
        <v>584</v>
      </c>
      <c r="H722" t="s">
        <v>617</v>
      </c>
      <c r="I722" t="s">
        <v>213</v>
      </c>
      <c r="J722" t="s">
        <v>214</v>
      </c>
      <c r="K722" t="s">
        <v>149</v>
      </c>
      <c r="L722" t="s">
        <v>215</v>
      </c>
      <c r="M722" t="s">
        <v>76</v>
      </c>
      <c r="N722" t="s">
        <v>216</v>
      </c>
      <c r="O722" s="57">
        <v>46242.659687500003</v>
      </c>
      <c r="P722" s="57">
        <v>46245.566550925927</v>
      </c>
      <c r="Q722">
        <v>69361556</v>
      </c>
      <c r="S722">
        <v>142505404317</v>
      </c>
      <c r="T722" t="s">
        <v>5290</v>
      </c>
      <c r="U722" t="s">
        <v>5291</v>
      </c>
      <c r="V722" t="s">
        <v>5292</v>
      </c>
      <c r="Z722">
        <v>110.770357064902</v>
      </c>
      <c r="AA722">
        <v>-7.5660459774650803</v>
      </c>
      <c r="AB722" t="s">
        <v>5293</v>
      </c>
      <c r="AC722" t="s">
        <v>217</v>
      </c>
      <c r="AL722" t="s">
        <v>218</v>
      </c>
      <c r="AM722" t="s">
        <v>4762</v>
      </c>
      <c r="AN722" t="s">
        <v>6</v>
      </c>
      <c r="AO722" s="57">
        <v>46242.673530092594</v>
      </c>
      <c r="AP722" s="57">
        <v>46244.333333333336</v>
      </c>
      <c r="AR722" t="s">
        <v>219</v>
      </c>
      <c r="AS722" t="s">
        <v>617</v>
      </c>
      <c r="AT722" t="s">
        <v>231</v>
      </c>
      <c r="AU722">
        <v>20260811</v>
      </c>
      <c r="AV722" t="s">
        <v>222</v>
      </c>
      <c r="AW722" t="s">
        <v>1015</v>
      </c>
      <c r="AX722" t="s">
        <v>223</v>
      </c>
      <c r="BA722" s="57">
        <v>46244.333333333336</v>
      </c>
      <c r="BB722" t="s">
        <v>4762</v>
      </c>
      <c r="BC722">
        <v>2026</v>
      </c>
      <c r="BD722">
        <v>8</v>
      </c>
      <c r="BE722">
        <v>11</v>
      </c>
      <c r="BF722" s="6">
        <f t="shared" si="33"/>
        <v>46245</v>
      </c>
      <c r="BG722">
        <f t="shared" si="34"/>
        <v>0.66666666666424135</v>
      </c>
      <c r="BH722" t="str">
        <f t="shared" si="35"/>
        <v>COMPLY</v>
      </c>
      <c r="BI722" t="e">
        <f>VLOOKUP(H722,Sheet2!$A$1:$B$270,2,FALSE)</f>
        <v>#N/A</v>
      </c>
    </row>
    <row r="723" spans="1:61">
      <c r="A723">
        <v>722</v>
      </c>
      <c r="B723">
        <v>1002524944</v>
      </c>
      <c r="C723">
        <v>3</v>
      </c>
      <c r="D723" t="s">
        <v>42</v>
      </c>
      <c r="E723">
        <v>5</v>
      </c>
      <c r="F723" t="s">
        <v>102</v>
      </c>
      <c r="G723" t="s">
        <v>99</v>
      </c>
      <c r="H723" t="s">
        <v>501</v>
      </c>
      <c r="I723" t="s">
        <v>9798</v>
      </c>
      <c r="J723" t="s">
        <v>214</v>
      </c>
      <c r="K723" t="s">
        <v>149</v>
      </c>
      <c r="M723" t="s">
        <v>76</v>
      </c>
      <c r="N723" t="s">
        <v>9867</v>
      </c>
      <c r="O723" s="57">
        <v>46247.686365740738</v>
      </c>
      <c r="P723" s="57">
        <v>46248.674398148149</v>
      </c>
      <c r="Q723">
        <v>69365421</v>
      </c>
      <c r="S723">
        <v>152520202331</v>
      </c>
      <c r="T723" t="s">
        <v>11023</v>
      </c>
      <c r="U723" t="s">
        <v>11024</v>
      </c>
      <c r="V723" t="s">
        <v>11025</v>
      </c>
      <c r="Z723">
        <v>113.988303</v>
      </c>
      <c r="AA723">
        <v>-8.2930530000000005</v>
      </c>
      <c r="AB723" t="s">
        <v>11026</v>
      </c>
      <c r="AC723" t="s">
        <v>290</v>
      </c>
      <c r="AL723" t="s">
        <v>218</v>
      </c>
      <c r="AM723" t="s">
        <v>4826</v>
      </c>
      <c r="AN723" t="s">
        <v>6</v>
      </c>
      <c r="AO723" t="s">
        <v>8882</v>
      </c>
      <c r="AR723" t="s">
        <v>219</v>
      </c>
      <c r="AS723" t="s">
        <v>501</v>
      </c>
      <c r="AT723" t="s">
        <v>231</v>
      </c>
      <c r="AU723">
        <v>20260814</v>
      </c>
      <c r="AV723" t="s">
        <v>222</v>
      </c>
      <c r="AW723" t="s">
        <v>11027</v>
      </c>
      <c r="AX723" t="s">
        <v>223</v>
      </c>
      <c r="BA723" s="57">
        <v>46247.5</v>
      </c>
      <c r="BB723" t="s">
        <v>4826</v>
      </c>
      <c r="BC723">
        <v>2026</v>
      </c>
      <c r="BD723">
        <v>8</v>
      </c>
      <c r="BE723">
        <v>14</v>
      </c>
      <c r="BF723" s="6">
        <f t="shared" si="33"/>
        <v>46248</v>
      </c>
      <c r="BG723">
        <f t="shared" si="34"/>
        <v>0.5</v>
      </c>
      <c r="BH723" t="str">
        <f t="shared" si="35"/>
        <v>COMPLY</v>
      </c>
      <c r="BI723" t="str">
        <f>VLOOKUP(H723,Sheet2!$A$1:$B$270,2,FALSE)</f>
        <v>BANYUWANGI</v>
      </c>
    </row>
    <row r="724" spans="1:61">
      <c r="A724">
        <v>723</v>
      </c>
      <c r="B724">
        <v>1002530521</v>
      </c>
      <c r="C724">
        <v>3</v>
      </c>
      <c r="D724" t="s">
        <v>42</v>
      </c>
      <c r="E724">
        <v>5</v>
      </c>
      <c r="F724" t="s">
        <v>102</v>
      </c>
      <c r="G724" t="s">
        <v>108</v>
      </c>
      <c r="H724" t="s">
        <v>346</v>
      </c>
      <c r="I724" t="s">
        <v>213</v>
      </c>
      <c r="J724" t="s">
        <v>214</v>
      </c>
      <c r="K724" t="s">
        <v>149</v>
      </c>
      <c r="L724" t="s">
        <v>215</v>
      </c>
      <c r="M724" t="s">
        <v>76</v>
      </c>
      <c r="N724" t="s">
        <v>216</v>
      </c>
      <c r="O724" s="57">
        <v>46251.410370370373</v>
      </c>
      <c r="P724" s="57">
        <v>46251.607754629629</v>
      </c>
      <c r="Q724">
        <v>69367886</v>
      </c>
      <c r="S724">
        <v>152531208033</v>
      </c>
      <c r="T724" t="s">
        <v>11028</v>
      </c>
      <c r="U724" t="s">
        <v>9415</v>
      </c>
      <c r="V724" t="s">
        <v>11029</v>
      </c>
      <c r="Z724">
        <v>113.721046</v>
      </c>
      <c r="AA724">
        <v>-7.7636440000000002</v>
      </c>
      <c r="AB724" t="s">
        <v>11030</v>
      </c>
      <c r="AC724" t="s">
        <v>237</v>
      </c>
      <c r="AL724" t="s">
        <v>218</v>
      </c>
      <c r="AM724" t="s">
        <v>9825</v>
      </c>
      <c r="AN724" t="s">
        <v>6</v>
      </c>
      <c r="AO724" t="s">
        <v>9953</v>
      </c>
      <c r="AP724" s="57">
        <v>46252.333333333336</v>
      </c>
      <c r="AR724" t="s">
        <v>219</v>
      </c>
      <c r="AS724" t="s">
        <v>346</v>
      </c>
      <c r="AT724" t="s">
        <v>221</v>
      </c>
      <c r="AU724">
        <v>20260817</v>
      </c>
      <c r="AV724" t="s">
        <v>222</v>
      </c>
      <c r="AW724" t="s">
        <v>890</v>
      </c>
      <c r="AX724" t="s">
        <v>223</v>
      </c>
      <c r="BA724" s="57">
        <v>46252.333333333336</v>
      </c>
      <c r="BB724" t="s">
        <v>9825</v>
      </c>
      <c r="BC724">
        <v>2026</v>
      </c>
      <c r="BD724">
        <v>8</v>
      </c>
      <c r="BE724">
        <v>17</v>
      </c>
      <c r="BF724" s="6">
        <f t="shared" si="33"/>
        <v>46251</v>
      </c>
      <c r="BG724">
        <f t="shared" si="34"/>
        <v>-1.3333333333357587</v>
      </c>
      <c r="BH724" t="str">
        <f t="shared" si="35"/>
        <v>COMPLY</v>
      </c>
      <c r="BI724" t="str">
        <f>VLOOKUP(H724,Sheet2!$A$1:$B$270,2,FALSE)</f>
        <v>BANYUWANGI</v>
      </c>
    </row>
    <row r="725" spans="1:61">
      <c r="A725">
        <v>724</v>
      </c>
      <c r="B725">
        <v>1002509343</v>
      </c>
      <c r="C725">
        <v>3</v>
      </c>
      <c r="D725" t="s">
        <v>51</v>
      </c>
      <c r="E725">
        <v>4</v>
      </c>
      <c r="F725" t="s">
        <v>273</v>
      </c>
      <c r="G725" t="s">
        <v>273</v>
      </c>
      <c r="H725" t="s">
        <v>946</v>
      </c>
      <c r="I725" t="s">
        <v>213</v>
      </c>
      <c r="J725" t="s">
        <v>214</v>
      </c>
      <c r="K725" t="s">
        <v>149</v>
      </c>
      <c r="L725" t="s">
        <v>215</v>
      </c>
      <c r="M725" t="s">
        <v>76</v>
      </c>
      <c r="N725" t="s">
        <v>216</v>
      </c>
      <c r="O725" s="57">
        <v>46238.722870370373</v>
      </c>
      <c r="P725" s="57">
        <v>46240.597384259258</v>
      </c>
      <c r="Q725">
        <v>69358619</v>
      </c>
      <c r="S725">
        <v>142401145968</v>
      </c>
      <c r="T725" t="s">
        <v>2778</v>
      </c>
      <c r="U725" t="s">
        <v>2779</v>
      </c>
      <c r="V725" t="s">
        <v>2780</v>
      </c>
      <c r="Z725">
        <v>110.91021600000001</v>
      </c>
      <c r="AA725">
        <v>-6.8051500000000003</v>
      </c>
      <c r="AB725" t="s">
        <v>2781</v>
      </c>
      <c r="AC725" t="s">
        <v>237</v>
      </c>
      <c r="AL725" t="s">
        <v>218</v>
      </c>
      <c r="AM725" t="s">
        <v>2782</v>
      </c>
      <c r="AN725" t="s">
        <v>6</v>
      </c>
      <c r="AO725" s="57">
        <v>46120.726145833331</v>
      </c>
      <c r="AP725" s="57">
        <v>46239.625</v>
      </c>
      <c r="AR725" t="s">
        <v>219</v>
      </c>
      <c r="AS725" t="s">
        <v>946</v>
      </c>
      <c r="AT725" t="s">
        <v>231</v>
      </c>
      <c r="AU725">
        <v>20260806</v>
      </c>
      <c r="AV725" t="s">
        <v>222</v>
      </c>
      <c r="AW725" t="s">
        <v>1024</v>
      </c>
      <c r="AX725" t="s">
        <v>223</v>
      </c>
      <c r="BA725" s="57">
        <v>46239.625</v>
      </c>
      <c r="BB725" t="s">
        <v>2782</v>
      </c>
      <c r="BC725">
        <v>2026</v>
      </c>
      <c r="BD725">
        <v>8</v>
      </c>
      <c r="BE725">
        <v>6</v>
      </c>
      <c r="BF725" s="6">
        <f t="shared" si="33"/>
        <v>46240</v>
      </c>
      <c r="BG725">
        <f t="shared" si="34"/>
        <v>0.375</v>
      </c>
      <c r="BH725" t="str">
        <f t="shared" si="35"/>
        <v>COMPLY</v>
      </c>
      <c r="BI725" t="e">
        <f>VLOOKUP(H725,Sheet2!$A$1:$B$270,2,FALSE)</f>
        <v>#N/A</v>
      </c>
    </row>
    <row r="726" spans="1:61">
      <c r="A726">
        <v>725</v>
      </c>
      <c r="B726">
        <v>1002521765</v>
      </c>
      <c r="C726">
        <v>3</v>
      </c>
      <c r="D726" t="s">
        <v>38</v>
      </c>
      <c r="E726">
        <v>5</v>
      </c>
      <c r="F726" t="s">
        <v>250</v>
      </c>
      <c r="G726" t="s">
        <v>91</v>
      </c>
      <c r="H726" t="s">
        <v>408</v>
      </c>
      <c r="I726" t="s">
        <v>213</v>
      </c>
      <c r="J726" t="s">
        <v>214</v>
      </c>
      <c r="K726" t="s">
        <v>149</v>
      </c>
      <c r="L726" t="s">
        <v>215</v>
      </c>
      <c r="M726" t="s">
        <v>76</v>
      </c>
      <c r="N726" t="s">
        <v>216</v>
      </c>
      <c r="O726" s="57">
        <v>46246.472881944443</v>
      </c>
      <c r="P726" s="57">
        <v>46246.687835648147</v>
      </c>
      <c r="Q726">
        <v>69364068</v>
      </c>
      <c r="S726">
        <v>152718219105</v>
      </c>
      <c r="T726" t="s">
        <v>8133</v>
      </c>
      <c r="U726" t="s">
        <v>8134</v>
      </c>
      <c r="V726" t="s">
        <v>8135</v>
      </c>
      <c r="Z726">
        <v>112.583115151122</v>
      </c>
      <c r="AA726">
        <v>-8.0973105733724395</v>
      </c>
      <c r="AB726" t="s">
        <v>8136</v>
      </c>
      <c r="AC726" t="s">
        <v>237</v>
      </c>
      <c r="AL726" t="s">
        <v>218</v>
      </c>
      <c r="AM726" t="s">
        <v>8137</v>
      </c>
      <c r="AN726" t="s">
        <v>6</v>
      </c>
      <c r="AO726" s="57">
        <v>46364.486018518517</v>
      </c>
      <c r="AP726" s="57">
        <v>46247.333333333336</v>
      </c>
      <c r="AR726" t="s">
        <v>219</v>
      </c>
      <c r="AS726" t="s">
        <v>408</v>
      </c>
      <c r="AT726" t="s">
        <v>231</v>
      </c>
      <c r="AU726">
        <v>20260812</v>
      </c>
      <c r="AV726" t="s">
        <v>222</v>
      </c>
      <c r="AW726" t="s">
        <v>1014</v>
      </c>
      <c r="AX726" t="s">
        <v>223</v>
      </c>
      <c r="BA726" s="57">
        <v>46247.333333333336</v>
      </c>
      <c r="BB726" t="s">
        <v>8137</v>
      </c>
      <c r="BC726">
        <v>2026</v>
      </c>
      <c r="BD726">
        <v>8</v>
      </c>
      <c r="BE726">
        <v>12</v>
      </c>
      <c r="BF726" s="6">
        <f t="shared" si="33"/>
        <v>46246</v>
      </c>
      <c r="BG726">
        <f t="shared" si="34"/>
        <v>-1.3333333333357587</v>
      </c>
      <c r="BH726" t="str">
        <f t="shared" si="35"/>
        <v>COMPLY</v>
      </c>
      <c r="BI726" t="str">
        <f>VLOOKUP(H726,Sheet2!$A$1:$B$270,2,FALSE)</f>
        <v>MALANG</v>
      </c>
    </row>
    <row r="727" spans="1:61">
      <c r="A727">
        <v>726</v>
      </c>
      <c r="B727">
        <v>1002520699</v>
      </c>
      <c r="C727">
        <v>3</v>
      </c>
      <c r="D727" t="s">
        <v>59</v>
      </c>
      <c r="E727">
        <v>4</v>
      </c>
      <c r="F727" t="s">
        <v>224</v>
      </c>
      <c r="G727" t="s">
        <v>581</v>
      </c>
      <c r="H727" t="s">
        <v>647</v>
      </c>
      <c r="I727" t="s">
        <v>213</v>
      </c>
      <c r="J727" t="s">
        <v>214</v>
      </c>
      <c r="K727" t="s">
        <v>149</v>
      </c>
      <c r="M727" t="s">
        <v>277</v>
      </c>
      <c r="N727" t="s">
        <v>1016</v>
      </c>
      <c r="O727" s="57">
        <v>46245.681284722225</v>
      </c>
      <c r="P727" s="57">
        <v>46248.351944444446</v>
      </c>
      <c r="Q727">
        <v>69363603</v>
      </c>
      <c r="S727">
        <v>143363111379</v>
      </c>
      <c r="T727" t="s">
        <v>650</v>
      </c>
      <c r="U727" t="s">
        <v>7234</v>
      </c>
      <c r="V727" t="s">
        <v>8138</v>
      </c>
      <c r="Z727">
        <v>109.3611983</v>
      </c>
      <c r="AA727">
        <v>-7.3892272999999999</v>
      </c>
      <c r="AB727" t="s">
        <v>7235</v>
      </c>
      <c r="AC727" t="s">
        <v>616</v>
      </c>
      <c r="AL727" t="s">
        <v>218</v>
      </c>
      <c r="AM727" t="s">
        <v>8139</v>
      </c>
      <c r="AN727" t="s">
        <v>6</v>
      </c>
      <c r="AO727" s="57">
        <v>46334.694293981483</v>
      </c>
      <c r="AP727" s="57">
        <v>46247.458333333336</v>
      </c>
      <c r="AQ727" t="s">
        <v>248</v>
      </c>
      <c r="AR727" t="s">
        <v>278</v>
      </c>
      <c r="AS727" t="s">
        <v>647</v>
      </c>
      <c r="AT727" t="s">
        <v>231</v>
      </c>
      <c r="AV727" t="s">
        <v>9074</v>
      </c>
      <c r="AW727" t="s">
        <v>560</v>
      </c>
      <c r="AX727" t="s">
        <v>223</v>
      </c>
      <c r="BA727" s="57">
        <v>46247.458333333336</v>
      </c>
      <c r="BB727" t="s">
        <v>8139</v>
      </c>
      <c r="BF727" s="6" t="e">
        <f t="shared" si="33"/>
        <v>#NUM!</v>
      </c>
      <c r="BG727" t="e">
        <f t="shared" si="34"/>
        <v>#NUM!</v>
      </c>
      <c r="BH727" t="e">
        <f t="shared" si="35"/>
        <v>#NUM!</v>
      </c>
      <c r="BI727" t="e">
        <f>VLOOKUP(H727,Sheet2!$A$1:$B$270,2,FALSE)</f>
        <v>#N/A</v>
      </c>
    </row>
    <row r="728" spans="1:61">
      <c r="A728">
        <v>727</v>
      </c>
      <c r="B728">
        <v>1002524105</v>
      </c>
      <c r="C728">
        <v>3</v>
      </c>
      <c r="D728" t="s">
        <v>49</v>
      </c>
      <c r="E728">
        <v>4</v>
      </c>
      <c r="F728" t="s">
        <v>252</v>
      </c>
      <c r="G728" t="s">
        <v>931</v>
      </c>
      <c r="H728" t="s">
        <v>932</v>
      </c>
      <c r="I728" t="s">
        <v>213</v>
      </c>
      <c r="J728" t="s">
        <v>214</v>
      </c>
      <c r="K728" t="s">
        <v>149</v>
      </c>
      <c r="L728" t="s">
        <v>215</v>
      </c>
      <c r="M728" t="s">
        <v>76</v>
      </c>
      <c r="N728" t="s">
        <v>216</v>
      </c>
      <c r="O728" s="57">
        <v>46247.522187499999</v>
      </c>
      <c r="P728" s="57">
        <v>46248.654675925929</v>
      </c>
      <c r="Q728">
        <v>69365085</v>
      </c>
      <c r="S728">
        <v>142212126733</v>
      </c>
      <c r="T728" t="s">
        <v>9075</v>
      </c>
      <c r="U728" t="s">
        <v>9076</v>
      </c>
      <c r="V728" t="s">
        <v>9077</v>
      </c>
      <c r="Z728">
        <v>109.32339105403901</v>
      </c>
      <c r="AA728">
        <v>-6.8706978273594199</v>
      </c>
      <c r="AB728" t="s">
        <v>9078</v>
      </c>
      <c r="AC728" t="s">
        <v>237</v>
      </c>
      <c r="AL728" t="s">
        <v>218</v>
      </c>
      <c r="AM728" t="s">
        <v>9079</v>
      </c>
      <c r="AN728" t="s">
        <v>6</v>
      </c>
      <c r="AO728" t="s">
        <v>9080</v>
      </c>
      <c r="AP728" s="57">
        <v>46248.541666666664</v>
      </c>
      <c r="AR728" t="s">
        <v>219</v>
      </c>
      <c r="AS728" t="s">
        <v>932</v>
      </c>
      <c r="AT728" t="s">
        <v>231</v>
      </c>
      <c r="AU728">
        <v>20260814</v>
      </c>
      <c r="AV728" t="s">
        <v>222</v>
      </c>
      <c r="AW728" t="s">
        <v>1025</v>
      </c>
      <c r="AX728" t="s">
        <v>223</v>
      </c>
      <c r="BA728" s="57">
        <v>46248.541666666664</v>
      </c>
      <c r="BB728" t="s">
        <v>9079</v>
      </c>
      <c r="BC728">
        <v>2026</v>
      </c>
      <c r="BD728">
        <v>8</v>
      </c>
      <c r="BE728">
        <v>14</v>
      </c>
      <c r="BF728" s="6">
        <f t="shared" si="33"/>
        <v>46248</v>
      </c>
      <c r="BG728">
        <f t="shared" si="34"/>
        <v>-0.54166666666424135</v>
      </c>
      <c r="BH728" t="str">
        <f t="shared" si="35"/>
        <v>COMPLY</v>
      </c>
      <c r="BI728" t="e">
        <f>VLOOKUP(H728,Sheet2!$A$1:$B$270,2,FALSE)</f>
        <v>#N/A</v>
      </c>
    </row>
    <row r="729" spans="1:61">
      <c r="A729">
        <v>728</v>
      </c>
      <c r="B729">
        <v>1002504794</v>
      </c>
      <c r="C729">
        <v>3</v>
      </c>
      <c r="D729" t="s">
        <v>55</v>
      </c>
      <c r="E729">
        <v>5</v>
      </c>
      <c r="F729" t="s">
        <v>265</v>
      </c>
      <c r="G729" t="s">
        <v>122</v>
      </c>
      <c r="H729" t="s">
        <v>297</v>
      </c>
      <c r="I729" t="s">
        <v>213</v>
      </c>
      <c r="J729" t="s">
        <v>214</v>
      </c>
      <c r="K729" t="s">
        <v>149</v>
      </c>
      <c r="M729" t="s">
        <v>586</v>
      </c>
      <c r="N729" t="s">
        <v>216</v>
      </c>
      <c r="O729" s="57">
        <v>46235.672743055555</v>
      </c>
      <c r="P729" s="57">
        <v>46237.491099537037</v>
      </c>
      <c r="Q729">
        <v>69339285</v>
      </c>
      <c r="S729">
        <v>152446245863</v>
      </c>
      <c r="T729" t="s">
        <v>1035</v>
      </c>
      <c r="U729" t="s">
        <v>2783</v>
      </c>
      <c r="V729" t="s">
        <v>2784</v>
      </c>
      <c r="Z729">
        <v>112.542769970132</v>
      </c>
      <c r="AA729">
        <v>-7.2239180266593497</v>
      </c>
      <c r="AB729" t="s">
        <v>1036</v>
      </c>
      <c r="AC729" t="s">
        <v>226</v>
      </c>
      <c r="AL729" t="s">
        <v>218</v>
      </c>
      <c r="AM729" t="s">
        <v>2785</v>
      </c>
      <c r="AN729" t="s">
        <v>6</v>
      </c>
      <c r="AO729" s="57">
        <v>46030.673495370371</v>
      </c>
      <c r="AQ729" t="s">
        <v>248</v>
      </c>
      <c r="AR729" t="s">
        <v>14</v>
      </c>
      <c r="AS729" t="s">
        <v>297</v>
      </c>
      <c r="AT729" t="s">
        <v>231</v>
      </c>
      <c r="AV729" t="s">
        <v>587</v>
      </c>
      <c r="AW729" t="s">
        <v>944</v>
      </c>
      <c r="AX729" t="s">
        <v>223</v>
      </c>
      <c r="BA729" s="57">
        <v>46235.291666666664</v>
      </c>
      <c r="BB729" t="s">
        <v>2785</v>
      </c>
      <c r="BF729" s="6" t="e">
        <f t="shared" si="33"/>
        <v>#NUM!</v>
      </c>
      <c r="BG729" t="e">
        <f t="shared" si="34"/>
        <v>#NUM!</v>
      </c>
      <c r="BH729" t="e">
        <f t="shared" si="35"/>
        <v>#NUM!</v>
      </c>
      <c r="BI729" t="str">
        <f>VLOOKUP(H729,Sheet2!$A$1:$B$270,2,FALSE)</f>
        <v>GRESIK</v>
      </c>
    </row>
    <row r="730" spans="1:61">
      <c r="A730">
        <v>729</v>
      </c>
      <c r="B730">
        <v>1002520671</v>
      </c>
      <c r="C730">
        <v>3</v>
      </c>
      <c r="D730" t="s">
        <v>45</v>
      </c>
      <c r="E730">
        <v>5</v>
      </c>
      <c r="F730" t="s">
        <v>113</v>
      </c>
      <c r="G730" t="s">
        <v>114</v>
      </c>
      <c r="H730" t="s">
        <v>399</v>
      </c>
      <c r="I730" t="s">
        <v>213</v>
      </c>
      <c r="J730" t="s">
        <v>214</v>
      </c>
      <c r="K730" t="s">
        <v>149</v>
      </c>
      <c r="L730" t="s">
        <v>215</v>
      </c>
      <c r="M730" t="s">
        <v>76</v>
      </c>
      <c r="N730" t="s">
        <v>216</v>
      </c>
      <c r="O730" s="57">
        <v>46245.676342592589</v>
      </c>
      <c r="P730" s="57">
        <v>46248.697604166664</v>
      </c>
      <c r="Q730">
        <v>69363610</v>
      </c>
      <c r="S730">
        <v>172512452617</v>
      </c>
      <c r="T730" t="s">
        <v>7236</v>
      </c>
      <c r="U730" t="s">
        <v>7237</v>
      </c>
      <c r="V730" t="s">
        <v>7238</v>
      </c>
      <c r="Z730">
        <v>119.8793823</v>
      </c>
      <c r="AA730">
        <v>-8.4930275999999996</v>
      </c>
      <c r="AB730" t="s">
        <v>7239</v>
      </c>
      <c r="AC730" t="s">
        <v>237</v>
      </c>
      <c r="AL730" t="s">
        <v>218</v>
      </c>
      <c r="AM730" t="s">
        <v>7240</v>
      </c>
      <c r="AN730" t="s">
        <v>6</v>
      </c>
      <c r="AO730" s="57">
        <v>46334.694293981483</v>
      </c>
      <c r="AP730" s="57">
        <v>46247.333333333336</v>
      </c>
      <c r="AR730" t="s">
        <v>219</v>
      </c>
      <c r="AS730" t="s">
        <v>399</v>
      </c>
      <c r="AT730" t="s">
        <v>231</v>
      </c>
      <c r="AU730">
        <v>20260814</v>
      </c>
      <c r="AV730" t="s">
        <v>222</v>
      </c>
      <c r="AW730" t="s">
        <v>1010</v>
      </c>
      <c r="AX730" t="s">
        <v>223</v>
      </c>
      <c r="BA730" s="57">
        <v>46247.333333333336</v>
      </c>
      <c r="BB730" t="s">
        <v>7240</v>
      </c>
      <c r="BC730">
        <v>2026</v>
      </c>
      <c r="BD730">
        <v>8</v>
      </c>
      <c r="BE730">
        <v>14</v>
      </c>
      <c r="BF730" s="6">
        <f t="shared" si="33"/>
        <v>46248</v>
      </c>
      <c r="BG730">
        <f t="shared" si="34"/>
        <v>0.66666666666424135</v>
      </c>
      <c r="BH730" t="str">
        <f t="shared" si="35"/>
        <v>COMPLY</v>
      </c>
      <c r="BI730" t="str">
        <f>VLOOKUP(H730,Sheet2!$A$1:$B$270,2,FALSE)</f>
        <v>LABOAN BAJO</v>
      </c>
    </row>
    <row r="731" spans="1:61">
      <c r="A731">
        <v>730</v>
      </c>
      <c r="B731">
        <v>1002512691</v>
      </c>
      <c r="C731">
        <v>3</v>
      </c>
      <c r="D731" t="s">
        <v>59</v>
      </c>
      <c r="E731">
        <v>4</v>
      </c>
      <c r="F731" t="s">
        <v>243</v>
      </c>
      <c r="G731" t="s">
        <v>899</v>
      </c>
      <c r="H731" t="s">
        <v>900</v>
      </c>
      <c r="I731" t="s">
        <v>213</v>
      </c>
      <c r="J731" t="s">
        <v>214</v>
      </c>
      <c r="K731" t="s">
        <v>149</v>
      </c>
      <c r="L731" t="s">
        <v>215</v>
      </c>
      <c r="M731" t="s">
        <v>76</v>
      </c>
      <c r="N731" t="s">
        <v>216</v>
      </c>
      <c r="O731" s="57">
        <v>46240.605520833335</v>
      </c>
      <c r="P731" s="57">
        <v>46242.674467592595</v>
      </c>
      <c r="Q731">
        <v>69360065</v>
      </c>
      <c r="S731">
        <v>146142107611</v>
      </c>
      <c r="T731" t="s">
        <v>2791</v>
      </c>
      <c r="U731" t="s">
        <v>2792</v>
      </c>
      <c r="V731" t="s">
        <v>2793</v>
      </c>
      <c r="Z731">
        <v>109.9217113</v>
      </c>
      <c r="AA731">
        <v>-7.7553115999999997</v>
      </c>
      <c r="AB731" t="s">
        <v>2794</v>
      </c>
      <c r="AC731" t="s">
        <v>237</v>
      </c>
      <c r="AL731" t="s">
        <v>218</v>
      </c>
      <c r="AM731" t="s">
        <v>2513</v>
      </c>
      <c r="AN731" t="s">
        <v>6</v>
      </c>
      <c r="AO731" s="57">
        <v>46181.611122685186</v>
      </c>
      <c r="AP731" s="57">
        <v>46241.541666666664</v>
      </c>
      <c r="AR731" t="s">
        <v>219</v>
      </c>
      <c r="AS731" t="s">
        <v>900</v>
      </c>
      <c r="AT731" t="s">
        <v>231</v>
      </c>
      <c r="AU731">
        <v>20260808</v>
      </c>
      <c r="AV731" t="s">
        <v>222</v>
      </c>
      <c r="AW731" t="s">
        <v>1014</v>
      </c>
      <c r="AX731" t="s">
        <v>223</v>
      </c>
      <c r="BA731" s="57">
        <v>46241.541666666664</v>
      </c>
      <c r="BB731" t="s">
        <v>2513</v>
      </c>
      <c r="BC731">
        <v>2026</v>
      </c>
      <c r="BD731">
        <v>8</v>
      </c>
      <c r="BE731">
        <v>8</v>
      </c>
      <c r="BF731" s="6">
        <f t="shared" si="33"/>
        <v>46242</v>
      </c>
      <c r="BG731">
        <f t="shared" si="34"/>
        <v>0.45833333333575865</v>
      </c>
      <c r="BH731" t="str">
        <f t="shared" si="35"/>
        <v>COMPLY</v>
      </c>
      <c r="BI731" t="e">
        <f>VLOOKUP(H731,Sheet2!$A$1:$B$270,2,FALSE)</f>
        <v>#N/A</v>
      </c>
    </row>
    <row r="732" spans="1:61">
      <c r="A732">
        <v>731</v>
      </c>
      <c r="B732">
        <v>1002519074</v>
      </c>
      <c r="C732">
        <v>3</v>
      </c>
      <c r="D732" t="s">
        <v>34</v>
      </c>
      <c r="E732">
        <v>5</v>
      </c>
      <c r="F732" t="s">
        <v>573</v>
      </c>
      <c r="G732" t="s">
        <v>82</v>
      </c>
      <c r="H732" t="s">
        <v>268</v>
      </c>
      <c r="I732" t="s">
        <v>213</v>
      </c>
      <c r="J732" t="s">
        <v>214</v>
      </c>
      <c r="K732" t="s">
        <v>149</v>
      </c>
      <c r="M732" t="s">
        <v>277</v>
      </c>
      <c r="N732" t="s">
        <v>216</v>
      </c>
      <c r="O732" s="57">
        <v>46245.405358796299</v>
      </c>
      <c r="P732" s="57">
        <v>46246.669560185182</v>
      </c>
      <c r="Q732">
        <v>69362938</v>
      </c>
      <c r="R732">
        <v>3665512014</v>
      </c>
      <c r="S732">
        <v>172428815973</v>
      </c>
      <c r="T732" t="s">
        <v>7241</v>
      </c>
      <c r="U732" t="s">
        <v>7242</v>
      </c>
      <c r="V732" t="s">
        <v>7243</v>
      </c>
      <c r="Z732">
        <v>115.4465709</v>
      </c>
      <c r="AA732">
        <v>-8.4808534000000009</v>
      </c>
      <c r="AB732" t="s">
        <v>7244</v>
      </c>
      <c r="AC732" t="s">
        <v>230</v>
      </c>
      <c r="AL732" t="s">
        <v>218</v>
      </c>
      <c r="AM732" t="s">
        <v>7245</v>
      </c>
      <c r="AN732" t="s">
        <v>6</v>
      </c>
      <c r="AO732" s="57">
        <v>46334.41300925926</v>
      </c>
      <c r="AP732" s="57">
        <v>46246.625</v>
      </c>
      <c r="AQ732" t="s">
        <v>248</v>
      </c>
      <c r="AR732" t="s">
        <v>278</v>
      </c>
      <c r="AS732" t="s">
        <v>268</v>
      </c>
      <c r="AT732" t="s">
        <v>231</v>
      </c>
      <c r="AV732" t="s">
        <v>8140</v>
      </c>
      <c r="AW732" t="s">
        <v>1068</v>
      </c>
      <c r="AX732" t="s">
        <v>223</v>
      </c>
      <c r="BA732" s="57">
        <v>46246.625</v>
      </c>
      <c r="BB732" t="s">
        <v>7245</v>
      </c>
      <c r="BF732" s="6" t="e">
        <f t="shared" si="33"/>
        <v>#NUM!</v>
      </c>
      <c r="BG732" t="e">
        <f t="shared" si="34"/>
        <v>#NUM!</v>
      </c>
      <c r="BH732" t="e">
        <f t="shared" si="35"/>
        <v>#NUM!</v>
      </c>
      <c r="BI732" t="str">
        <f>VLOOKUP(H732,Sheet2!$A$1:$B$270,2,FALSE)</f>
        <v>KLUNGKUNG</v>
      </c>
    </row>
    <row r="733" spans="1:61">
      <c r="A733">
        <v>732</v>
      </c>
      <c r="B733">
        <v>1002507331</v>
      </c>
      <c r="C733">
        <v>3</v>
      </c>
      <c r="D733" t="s">
        <v>42</v>
      </c>
      <c r="E733">
        <v>5</v>
      </c>
      <c r="F733" t="s">
        <v>106</v>
      </c>
      <c r="G733" t="s">
        <v>106</v>
      </c>
      <c r="H733" t="s">
        <v>345</v>
      </c>
      <c r="I733" t="s">
        <v>213</v>
      </c>
      <c r="J733" t="s">
        <v>214</v>
      </c>
      <c r="K733" t="s">
        <v>149</v>
      </c>
      <c r="M733" t="s">
        <v>76</v>
      </c>
      <c r="N733" t="s">
        <v>216</v>
      </c>
      <c r="O733" s="57">
        <v>46238.429872685185</v>
      </c>
      <c r="P733" s="57">
        <v>46239.596319444441</v>
      </c>
      <c r="Q733">
        <v>69358043</v>
      </c>
      <c r="S733">
        <v>152729256676</v>
      </c>
      <c r="T733" t="s">
        <v>2801</v>
      </c>
      <c r="U733" t="s">
        <v>2802</v>
      </c>
      <c r="V733" t="s">
        <v>2803</v>
      </c>
      <c r="Z733">
        <v>112.9044373</v>
      </c>
      <c r="AA733">
        <v>-7.6474829</v>
      </c>
      <c r="AB733" t="s">
        <v>2804</v>
      </c>
      <c r="AC733" t="s">
        <v>230</v>
      </c>
      <c r="AL733" t="s">
        <v>218</v>
      </c>
      <c r="AM733" t="s">
        <v>2805</v>
      </c>
      <c r="AN733" t="s">
        <v>6</v>
      </c>
      <c r="AO733" s="57">
        <v>46120.434398148151</v>
      </c>
      <c r="AP733" s="57">
        <v>46239.541666666664</v>
      </c>
      <c r="AR733" t="s">
        <v>219</v>
      </c>
      <c r="AS733" t="s">
        <v>345</v>
      </c>
      <c r="AT733" t="s">
        <v>231</v>
      </c>
      <c r="AU733">
        <v>20260805</v>
      </c>
      <c r="AV733" t="s">
        <v>222</v>
      </c>
      <c r="AW733" t="s">
        <v>561</v>
      </c>
      <c r="AX733" t="s">
        <v>223</v>
      </c>
      <c r="BA733" s="57">
        <v>46239.541666666664</v>
      </c>
      <c r="BB733" t="s">
        <v>2805</v>
      </c>
      <c r="BC733">
        <v>2026</v>
      </c>
      <c r="BD733">
        <v>8</v>
      </c>
      <c r="BE733">
        <v>5</v>
      </c>
      <c r="BF733" s="6">
        <f t="shared" si="33"/>
        <v>46239</v>
      </c>
      <c r="BG733">
        <f t="shared" si="34"/>
        <v>-0.54166666666424135</v>
      </c>
      <c r="BH733" t="str">
        <f t="shared" si="35"/>
        <v>COMPLY</v>
      </c>
      <c r="BI733" t="str">
        <f>VLOOKUP(H733,Sheet2!$A$1:$B$270,2,FALSE)</f>
        <v>PASURUAN</v>
      </c>
    </row>
    <row r="734" spans="1:61">
      <c r="A734">
        <v>733</v>
      </c>
      <c r="B734">
        <v>1002514788</v>
      </c>
      <c r="C734">
        <v>3</v>
      </c>
      <c r="D734" t="s">
        <v>55</v>
      </c>
      <c r="E734">
        <v>5</v>
      </c>
      <c r="F734" t="s">
        <v>265</v>
      </c>
      <c r="G734" t="s">
        <v>125</v>
      </c>
      <c r="H734" t="s">
        <v>415</v>
      </c>
      <c r="I734" t="s">
        <v>213</v>
      </c>
      <c r="J734" t="s">
        <v>214</v>
      </c>
      <c r="K734" t="s">
        <v>149</v>
      </c>
      <c r="M734" t="s">
        <v>76</v>
      </c>
      <c r="N734" t="s">
        <v>216</v>
      </c>
      <c r="O734" s="57">
        <v>46241.593912037039</v>
      </c>
      <c r="P734" s="57">
        <v>46243.813842592594</v>
      </c>
      <c r="Q734">
        <v>69360823</v>
      </c>
      <c r="S734">
        <v>152433910085</v>
      </c>
      <c r="T734" t="s">
        <v>5313</v>
      </c>
      <c r="U734" t="s">
        <v>5314</v>
      </c>
      <c r="V734" t="s">
        <v>5315</v>
      </c>
      <c r="Z734">
        <v>112.44517399999999</v>
      </c>
      <c r="AA734">
        <v>-7.0943082000000004</v>
      </c>
      <c r="AB734" t="s">
        <v>5316</v>
      </c>
      <c r="AC734" t="s">
        <v>291</v>
      </c>
      <c r="AL734" t="s">
        <v>218</v>
      </c>
      <c r="AM734" t="s">
        <v>5317</v>
      </c>
      <c r="AN734" t="s">
        <v>6</v>
      </c>
      <c r="AO734" s="57">
        <v>46211.601087962961</v>
      </c>
      <c r="AP734" s="57">
        <v>46243.416666666664</v>
      </c>
      <c r="AR734" t="s">
        <v>219</v>
      </c>
      <c r="AS734" t="s">
        <v>415</v>
      </c>
      <c r="AT734" t="s">
        <v>231</v>
      </c>
      <c r="AU734">
        <v>20260809</v>
      </c>
      <c r="AV734" t="s">
        <v>222</v>
      </c>
      <c r="AW734" t="s">
        <v>560</v>
      </c>
      <c r="AX734" t="s">
        <v>223</v>
      </c>
      <c r="BA734" s="57">
        <v>46243.416666666664</v>
      </c>
      <c r="BB734" t="s">
        <v>5317</v>
      </c>
      <c r="BC734">
        <v>2026</v>
      </c>
      <c r="BD734">
        <v>8</v>
      </c>
      <c r="BE734">
        <v>9</v>
      </c>
      <c r="BF734" s="6">
        <f t="shared" si="33"/>
        <v>46243</v>
      </c>
      <c r="BG734">
        <f t="shared" si="34"/>
        <v>-0.41666666666424135</v>
      </c>
      <c r="BH734" t="str">
        <f t="shared" si="35"/>
        <v>COMPLY</v>
      </c>
      <c r="BI734" t="str">
        <f>VLOOKUP(H734,Sheet2!$A$1:$B$270,2,FALSE)</f>
        <v>GRESIK</v>
      </c>
    </row>
    <row r="735" spans="1:61">
      <c r="A735">
        <v>734</v>
      </c>
      <c r="B735">
        <v>1002527258</v>
      </c>
      <c r="C735">
        <v>3</v>
      </c>
      <c r="D735" t="s">
        <v>38</v>
      </c>
      <c r="E735">
        <v>5</v>
      </c>
      <c r="F735" t="s">
        <v>250</v>
      </c>
      <c r="G735" t="s">
        <v>87</v>
      </c>
      <c r="H735" t="s">
        <v>292</v>
      </c>
      <c r="I735" t="s">
        <v>213</v>
      </c>
      <c r="J735" t="s">
        <v>214</v>
      </c>
      <c r="K735" t="s">
        <v>149</v>
      </c>
      <c r="M735" t="s">
        <v>76</v>
      </c>
      <c r="N735" t="s">
        <v>216</v>
      </c>
      <c r="O735" s="57">
        <v>46248.704884259256</v>
      </c>
      <c r="P735" s="57">
        <v>46248.91002314815</v>
      </c>
      <c r="Q735">
        <v>69364569</v>
      </c>
      <c r="S735">
        <v>152711247096</v>
      </c>
      <c r="T735" t="s">
        <v>8338</v>
      </c>
      <c r="U735" t="s">
        <v>11031</v>
      </c>
      <c r="V735" t="s">
        <v>11032</v>
      </c>
      <c r="Z735">
        <v>112.5834231</v>
      </c>
      <c r="AA735">
        <v>-7.9120096000000002</v>
      </c>
      <c r="AB735" t="s">
        <v>8341</v>
      </c>
      <c r="AC735" t="s">
        <v>217</v>
      </c>
      <c r="AL735" t="s">
        <v>218</v>
      </c>
      <c r="AM735" t="s">
        <v>11033</v>
      </c>
      <c r="AN735" t="s">
        <v>6</v>
      </c>
      <c r="AO735" t="s">
        <v>9971</v>
      </c>
      <c r="AR735" t="s">
        <v>219</v>
      </c>
      <c r="AS735" t="s">
        <v>292</v>
      </c>
      <c r="AT735" t="s">
        <v>231</v>
      </c>
      <c r="AU735">
        <v>20260814</v>
      </c>
      <c r="AV735" t="s">
        <v>222</v>
      </c>
      <c r="AW735" t="s">
        <v>561</v>
      </c>
      <c r="AX735" t="s">
        <v>223</v>
      </c>
      <c r="BA735" s="57">
        <v>46248.291666666664</v>
      </c>
      <c r="BB735" t="s">
        <v>11033</v>
      </c>
      <c r="BC735">
        <v>2026</v>
      </c>
      <c r="BD735">
        <v>8</v>
      </c>
      <c r="BE735">
        <v>14</v>
      </c>
      <c r="BF735" s="6">
        <f t="shared" si="33"/>
        <v>46248</v>
      </c>
      <c r="BG735">
        <f t="shared" si="34"/>
        <v>-0.29166666666424135</v>
      </c>
      <c r="BH735" t="str">
        <f t="shared" si="35"/>
        <v>COMPLY</v>
      </c>
      <c r="BI735" t="str">
        <f>VLOOKUP(H735,Sheet2!$A$1:$B$270,2,FALSE)</f>
        <v>BATU</v>
      </c>
    </row>
    <row r="736" spans="1:61">
      <c r="A736">
        <v>735</v>
      </c>
      <c r="B736">
        <v>1002531414</v>
      </c>
      <c r="C736">
        <v>3</v>
      </c>
      <c r="D736" t="s">
        <v>49</v>
      </c>
      <c r="E736">
        <v>4</v>
      </c>
      <c r="F736" t="s">
        <v>252</v>
      </c>
      <c r="G736" t="s">
        <v>252</v>
      </c>
      <c r="H736" t="s">
        <v>909</v>
      </c>
      <c r="I736" t="s">
        <v>213</v>
      </c>
      <c r="J736" t="s">
        <v>214</v>
      </c>
      <c r="K736" t="s">
        <v>149</v>
      </c>
      <c r="L736" t="s">
        <v>215</v>
      </c>
      <c r="M736" t="s">
        <v>240</v>
      </c>
      <c r="N736" t="s">
        <v>216</v>
      </c>
      <c r="O736" s="57">
        <v>46251.7499537037</v>
      </c>
      <c r="P736" s="57">
        <v>46251.751400462963</v>
      </c>
      <c r="Q736">
        <v>69368367</v>
      </c>
      <c r="S736">
        <v>142202154766</v>
      </c>
      <c r="T736" t="s">
        <v>11034</v>
      </c>
      <c r="U736" t="s">
        <v>11035</v>
      </c>
      <c r="V736" t="s">
        <v>11036</v>
      </c>
      <c r="Z736">
        <v>109.65576077259</v>
      </c>
      <c r="AA736">
        <v>-6.92515093498311</v>
      </c>
      <c r="AB736" t="s">
        <v>11037</v>
      </c>
      <c r="AC736" t="s">
        <v>237</v>
      </c>
      <c r="AL736" t="s">
        <v>218</v>
      </c>
      <c r="AM736" t="s">
        <v>11038</v>
      </c>
      <c r="AN736" t="s">
        <v>6</v>
      </c>
      <c r="AO736" t="s">
        <v>9983</v>
      </c>
      <c r="AP736" s="57">
        <v>46252.625</v>
      </c>
      <c r="AR736" t="s">
        <v>241</v>
      </c>
      <c r="AS736" t="s">
        <v>909</v>
      </c>
      <c r="AT736" t="s">
        <v>231</v>
      </c>
      <c r="AV736" t="s">
        <v>240</v>
      </c>
      <c r="AW736" t="s">
        <v>1012</v>
      </c>
      <c r="AX736" t="s">
        <v>223</v>
      </c>
      <c r="BA736" s="57">
        <v>46252.625</v>
      </c>
      <c r="BB736" t="s">
        <v>11038</v>
      </c>
      <c r="BF736" s="6" t="e">
        <f t="shared" si="33"/>
        <v>#NUM!</v>
      </c>
      <c r="BG736" t="e">
        <f t="shared" si="34"/>
        <v>#NUM!</v>
      </c>
      <c r="BH736" t="e">
        <f t="shared" si="35"/>
        <v>#NUM!</v>
      </c>
      <c r="BI736" t="e">
        <f>VLOOKUP(H736,Sheet2!$A$1:$B$270,2,FALSE)</f>
        <v>#N/A</v>
      </c>
    </row>
    <row r="737" spans="1:61">
      <c r="A737">
        <v>736</v>
      </c>
      <c r="B737">
        <v>1002523247</v>
      </c>
      <c r="C737">
        <v>3</v>
      </c>
      <c r="D737" t="s">
        <v>45</v>
      </c>
      <c r="E737">
        <v>5</v>
      </c>
      <c r="F737" t="s">
        <v>211</v>
      </c>
      <c r="G737" t="s">
        <v>116</v>
      </c>
      <c r="H737" t="s">
        <v>272</v>
      </c>
      <c r="I737" t="s">
        <v>213</v>
      </c>
      <c r="J737" t="s">
        <v>214</v>
      </c>
      <c r="K737" t="s">
        <v>149</v>
      </c>
      <c r="L737" t="s">
        <v>215</v>
      </c>
      <c r="M737" t="s">
        <v>76</v>
      </c>
      <c r="N737" t="s">
        <v>216</v>
      </c>
      <c r="O737" s="57">
        <v>46247.322870370372</v>
      </c>
      <c r="P737" s="57">
        <v>46248.68414351852</v>
      </c>
      <c r="Q737">
        <v>69364668</v>
      </c>
      <c r="S737">
        <v>172604213973</v>
      </c>
      <c r="T737" t="s">
        <v>9081</v>
      </c>
      <c r="U737" t="s">
        <v>9082</v>
      </c>
      <c r="V737" t="s">
        <v>9083</v>
      </c>
      <c r="Z737">
        <v>116.197071075439</v>
      </c>
      <c r="AA737">
        <v>-8.31552002790791</v>
      </c>
      <c r="AB737" t="s">
        <v>9084</v>
      </c>
      <c r="AC737" t="s">
        <v>237</v>
      </c>
      <c r="AL737" t="s">
        <v>218</v>
      </c>
      <c r="AM737" t="s">
        <v>9085</v>
      </c>
      <c r="AN737" t="s">
        <v>6</v>
      </c>
      <c r="AO737" t="s">
        <v>9086</v>
      </c>
      <c r="AP737" s="57">
        <v>46248.625</v>
      </c>
      <c r="AR737" t="s">
        <v>219</v>
      </c>
      <c r="AS737" t="s">
        <v>272</v>
      </c>
      <c r="AT737" t="s">
        <v>231</v>
      </c>
      <c r="AU737">
        <v>20260814</v>
      </c>
      <c r="AV737" t="s">
        <v>222</v>
      </c>
      <c r="AW737" t="s">
        <v>1010</v>
      </c>
      <c r="AX737" t="s">
        <v>223</v>
      </c>
      <c r="BA737" s="57">
        <v>46248.625</v>
      </c>
      <c r="BB737" t="s">
        <v>9085</v>
      </c>
      <c r="BC737">
        <v>2026</v>
      </c>
      <c r="BD737">
        <v>8</v>
      </c>
      <c r="BE737">
        <v>14</v>
      </c>
      <c r="BF737" s="6">
        <f t="shared" si="33"/>
        <v>46248</v>
      </c>
      <c r="BG737">
        <f t="shared" si="34"/>
        <v>-0.625</v>
      </c>
      <c r="BH737" t="str">
        <f t="shared" si="35"/>
        <v>COMPLY</v>
      </c>
      <c r="BI737" t="str">
        <f>VLOOKUP(H737,Sheet2!$A$1:$B$270,2,FALSE)</f>
        <v>SELONG</v>
      </c>
    </row>
    <row r="738" spans="1:61">
      <c r="A738">
        <v>737</v>
      </c>
      <c r="B738">
        <v>1002525176</v>
      </c>
      <c r="C738">
        <v>3</v>
      </c>
      <c r="D738" t="s">
        <v>42</v>
      </c>
      <c r="E738">
        <v>5</v>
      </c>
      <c r="F738" t="s">
        <v>102</v>
      </c>
      <c r="G738" t="s">
        <v>108</v>
      </c>
      <c r="H738" t="s">
        <v>346</v>
      </c>
      <c r="I738" t="s">
        <v>213</v>
      </c>
      <c r="J738" t="s">
        <v>214</v>
      </c>
      <c r="K738" t="s">
        <v>149</v>
      </c>
      <c r="L738" t="s">
        <v>215</v>
      </c>
      <c r="M738" t="s">
        <v>76</v>
      </c>
      <c r="N738" t="s">
        <v>216</v>
      </c>
      <c r="O738" s="57">
        <v>46247.754131944443</v>
      </c>
      <c r="P738" s="57">
        <v>46248.54896990741</v>
      </c>
      <c r="Q738">
        <v>69365515</v>
      </c>
      <c r="S738">
        <v>152531208016</v>
      </c>
      <c r="T738" t="s">
        <v>9087</v>
      </c>
      <c r="U738" t="s">
        <v>9088</v>
      </c>
      <c r="V738" t="s">
        <v>9089</v>
      </c>
      <c r="Z738">
        <v>113.671279</v>
      </c>
      <c r="AA738">
        <v>-7.7415710000000004</v>
      </c>
      <c r="AB738" t="s">
        <v>9090</v>
      </c>
      <c r="AC738" t="s">
        <v>237</v>
      </c>
      <c r="AL738" t="s">
        <v>218</v>
      </c>
      <c r="AM738" t="s">
        <v>9091</v>
      </c>
      <c r="AN738" t="s">
        <v>6</v>
      </c>
      <c r="AO738" t="s">
        <v>9010</v>
      </c>
      <c r="AP738" s="57">
        <v>46248.625</v>
      </c>
      <c r="AR738" t="s">
        <v>219</v>
      </c>
      <c r="AS738" t="s">
        <v>346</v>
      </c>
      <c r="AT738" t="s">
        <v>221</v>
      </c>
      <c r="AU738">
        <v>20260814</v>
      </c>
      <c r="AV738" t="s">
        <v>222</v>
      </c>
      <c r="AW738" t="s">
        <v>947</v>
      </c>
      <c r="AX738" t="s">
        <v>223</v>
      </c>
      <c r="BA738" s="57">
        <v>46248.625</v>
      </c>
      <c r="BB738" t="s">
        <v>9091</v>
      </c>
      <c r="BC738">
        <v>2026</v>
      </c>
      <c r="BD738">
        <v>8</v>
      </c>
      <c r="BE738">
        <v>14</v>
      </c>
      <c r="BF738" s="6">
        <f t="shared" si="33"/>
        <v>46248</v>
      </c>
      <c r="BG738">
        <f t="shared" si="34"/>
        <v>-0.625</v>
      </c>
      <c r="BH738" t="str">
        <f t="shared" si="35"/>
        <v>COMPLY</v>
      </c>
      <c r="BI738" t="str">
        <f>VLOOKUP(H738,Sheet2!$A$1:$B$270,2,FALSE)</f>
        <v>BANYUWANGI</v>
      </c>
    </row>
    <row r="739" spans="1:61">
      <c r="A739">
        <v>738</v>
      </c>
      <c r="B739">
        <v>1002530483</v>
      </c>
      <c r="C739">
        <v>3</v>
      </c>
      <c r="D739" t="s">
        <v>38</v>
      </c>
      <c r="E739">
        <v>5</v>
      </c>
      <c r="F739" t="s">
        <v>90</v>
      </c>
      <c r="G739" t="s">
        <v>90</v>
      </c>
      <c r="H739" t="s">
        <v>468</v>
      </c>
      <c r="I739" t="s">
        <v>213</v>
      </c>
      <c r="J739" t="s">
        <v>214</v>
      </c>
      <c r="K739" t="s">
        <v>149</v>
      </c>
      <c r="L739" t="s">
        <v>215</v>
      </c>
      <c r="M739" t="s">
        <v>240</v>
      </c>
      <c r="N739" t="s">
        <v>216</v>
      </c>
      <c r="O739" s="57">
        <v>46251.39371527778</v>
      </c>
      <c r="P739" s="57">
        <v>46251.394456018519</v>
      </c>
      <c r="Q739">
        <v>69367848</v>
      </c>
      <c r="S739">
        <v>152652204464</v>
      </c>
      <c r="T739" t="s">
        <v>11039</v>
      </c>
      <c r="U739" t="s">
        <v>11040</v>
      </c>
      <c r="V739" t="s">
        <v>11041</v>
      </c>
      <c r="Z739">
        <v>112.0906356</v>
      </c>
      <c r="AA739">
        <v>-7.7309663999999998</v>
      </c>
      <c r="AB739" t="s">
        <v>11042</v>
      </c>
      <c r="AC739" t="s">
        <v>237</v>
      </c>
      <c r="AL739" t="s">
        <v>218</v>
      </c>
      <c r="AM739" t="s">
        <v>10021</v>
      </c>
      <c r="AN739" t="s">
        <v>6</v>
      </c>
      <c r="AO739" t="s">
        <v>11043</v>
      </c>
      <c r="AP739" s="57">
        <v>46252.541666666664</v>
      </c>
      <c r="AR739" t="s">
        <v>241</v>
      </c>
      <c r="AS739" t="s">
        <v>468</v>
      </c>
      <c r="AT739" t="s">
        <v>231</v>
      </c>
      <c r="AV739" t="s">
        <v>240</v>
      </c>
      <c r="AW739" t="s">
        <v>1015</v>
      </c>
      <c r="AX739" t="s">
        <v>223</v>
      </c>
      <c r="BA739" s="57">
        <v>46252.541666666664</v>
      </c>
      <c r="BB739" t="s">
        <v>10021</v>
      </c>
      <c r="BF739" s="6" t="e">
        <f t="shared" si="33"/>
        <v>#NUM!</v>
      </c>
      <c r="BG739" t="e">
        <f t="shared" si="34"/>
        <v>#NUM!</v>
      </c>
      <c r="BH739" t="e">
        <f t="shared" si="35"/>
        <v>#NUM!</v>
      </c>
      <c r="BI739" t="str">
        <f>VLOOKUP(H739,Sheet2!$A$1:$B$270,2,FALSE)</f>
        <v>KEDIRI</v>
      </c>
    </row>
    <row r="740" spans="1:61">
      <c r="A740">
        <v>739</v>
      </c>
      <c r="B740">
        <v>1002531032</v>
      </c>
      <c r="C740">
        <v>3</v>
      </c>
      <c r="D740" t="s">
        <v>59</v>
      </c>
      <c r="E740">
        <v>4</v>
      </c>
      <c r="F740" t="s">
        <v>567</v>
      </c>
      <c r="G740" t="s">
        <v>902</v>
      </c>
      <c r="H740" t="s">
        <v>923</v>
      </c>
      <c r="I740" t="s">
        <v>213</v>
      </c>
      <c r="J740" t="s">
        <v>214</v>
      </c>
      <c r="K740" t="s">
        <v>149</v>
      </c>
      <c r="M740" t="s">
        <v>225</v>
      </c>
      <c r="N740" t="s">
        <v>216</v>
      </c>
      <c r="O740" s="57">
        <v>46251.612071759257</v>
      </c>
      <c r="P740" s="57">
        <v>46251.616655092592</v>
      </c>
      <c r="Q740">
        <v>69366310</v>
      </c>
      <c r="S740">
        <v>146129128622</v>
      </c>
      <c r="T740" t="s">
        <v>11044</v>
      </c>
      <c r="U740" t="s">
        <v>11045</v>
      </c>
      <c r="V740" t="s">
        <v>11046</v>
      </c>
      <c r="Z740">
        <v>110.338926</v>
      </c>
      <c r="AA740">
        <v>-7.8653729999999999</v>
      </c>
      <c r="AB740" t="s">
        <v>11047</v>
      </c>
      <c r="AC740" t="s">
        <v>290</v>
      </c>
      <c r="AL740" t="s">
        <v>218</v>
      </c>
      <c r="AM740" t="s">
        <v>11048</v>
      </c>
      <c r="AN740" t="s">
        <v>6</v>
      </c>
      <c r="AO740" t="s">
        <v>10972</v>
      </c>
      <c r="AR740" t="s">
        <v>18</v>
      </c>
      <c r="AS740" t="s">
        <v>923</v>
      </c>
      <c r="AT740" t="s">
        <v>231</v>
      </c>
      <c r="AV740" t="s">
        <v>227</v>
      </c>
      <c r="AW740" t="s">
        <v>562</v>
      </c>
      <c r="AX740" t="s">
        <v>223</v>
      </c>
      <c r="BA740" s="57">
        <v>46251.291666666664</v>
      </c>
      <c r="BB740" t="s">
        <v>11048</v>
      </c>
      <c r="BF740" s="6" t="e">
        <f t="shared" si="33"/>
        <v>#NUM!</v>
      </c>
      <c r="BG740" t="e">
        <f t="shared" si="34"/>
        <v>#NUM!</v>
      </c>
      <c r="BH740" t="e">
        <f t="shared" si="35"/>
        <v>#NUM!</v>
      </c>
      <c r="BI740" t="e">
        <f>VLOOKUP(H740,Sheet2!$A$1:$B$270,2,FALSE)</f>
        <v>#N/A</v>
      </c>
    </row>
    <row r="741" spans="1:61">
      <c r="A741">
        <v>740</v>
      </c>
      <c r="B741">
        <v>1002527079</v>
      </c>
      <c r="C741">
        <v>3</v>
      </c>
      <c r="D741" t="s">
        <v>51</v>
      </c>
      <c r="E741">
        <v>4</v>
      </c>
      <c r="F741" t="s">
        <v>273</v>
      </c>
      <c r="G741" t="s">
        <v>339</v>
      </c>
      <c r="H741" t="s">
        <v>1075</v>
      </c>
      <c r="I741" t="s">
        <v>9791</v>
      </c>
      <c r="J741" t="s">
        <v>214</v>
      </c>
      <c r="K741" t="s">
        <v>149</v>
      </c>
      <c r="M741" t="s">
        <v>76</v>
      </c>
      <c r="N741" t="s">
        <v>9792</v>
      </c>
      <c r="O741" s="57">
        <v>46248.671087962961</v>
      </c>
      <c r="P741" s="57">
        <v>46249.760000000002</v>
      </c>
      <c r="Q741">
        <v>69366311</v>
      </c>
      <c r="S741">
        <v>142552107778</v>
      </c>
      <c r="T741" t="s">
        <v>11049</v>
      </c>
      <c r="U741" t="s">
        <v>11050</v>
      </c>
      <c r="V741" t="s">
        <v>11051</v>
      </c>
      <c r="Z741">
        <v>111.59067101446099</v>
      </c>
      <c r="AA741">
        <v>-7.1515060069893304</v>
      </c>
      <c r="AB741" t="s">
        <v>11052</v>
      </c>
      <c r="AC741" t="s">
        <v>291</v>
      </c>
      <c r="AL741" t="s">
        <v>218</v>
      </c>
      <c r="AM741">
        <v>82220113188</v>
      </c>
      <c r="AN741" t="s">
        <v>6</v>
      </c>
      <c r="AO741" t="s">
        <v>9938</v>
      </c>
      <c r="AR741" t="s">
        <v>219</v>
      </c>
      <c r="AS741" t="s">
        <v>1075</v>
      </c>
      <c r="AT741" t="s">
        <v>231</v>
      </c>
      <c r="AU741">
        <v>20260815</v>
      </c>
      <c r="AV741" t="s">
        <v>222</v>
      </c>
      <c r="AW741" t="s">
        <v>7548</v>
      </c>
      <c r="AX741" t="s">
        <v>223</v>
      </c>
      <c r="BA741" s="57">
        <v>46248.5</v>
      </c>
      <c r="BB741">
        <v>82220113188</v>
      </c>
      <c r="BC741">
        <v>2026</v>
      </c>
      <c r="BD741">
        <v>8</v>
      </c>
      <c r="BE741">
        <v>15</v>
      </c>
      <c r="BF741" s="6">
        <f t="shared" si="33"/>
        <v>46249</v>
      </c>
      <c r="BG741">
        <f t="shared" si="34"/>
        <v>0.5</v>
      </c>
      <c r="BH741" t="str">
        <f t="shared" si="35"/>
        <v>COMPLY</v>
      </c>
      <c r="BI741" t="e">
        <f>VLOOKUP(H741,Sheet2!$A$1:$B$270,2,FALSE)</f>
        <v>#N/A</v>
      </c>
    </row>
    <row r="742" spans="1:61">
      <c r="A742">
        <v>741</v>
      </c>
      <c r="B742">
        <v>1002527680</v>
      </c>
      <c r="C742">
        <v>3</v>
      </c>
      <c r="D742" t="s">
        <v>38</v>
      </c>
      <c r="E742">
        <v>5</v>
      </c>
      <c r="F742" t="s">
        <v>90</v>
      </c>
      <c r="G742" t="s">
        <v>90</v>
      </c>
      <c r="H742" t="s">
        <v>440</v>
      </c>
      <c r="I742" t="s">
        <v>213</v>
      </c>
      <c r="J742" t="s">
        <v>214</v>
      </c>
      <c r="K742" t="s">
        <v>149</v>
      </c>
      <c r="L742" t="s">
        <v>215</v>
      </c>
      <c r="M742" t="s">
        <v>76</v>
      </c>
      <c r="N742" t="s">
        <v>216</v>
      </c>
      <c r="O742" s="57">
        <v>46249.346493055556</v>
      </c>
      <c r="P742" s="57">
        <v>46250.769872685189</v>
      </c>
      <c r="Q742">
        <v>69366522</v>
      </c>
      <c r="S742">
        <v>152651209258</v>
      </c>
      <c r="T742" t="s">
        <v>11053</v>
      </c>
      <c r="U742" t="s">
        <v>11054</v>
      </c>
      <c r="V742" t="s">
        <v>11055</v>
      </c>
      <c r="Z742">
        <v>111.9552762</v>
      </c>
      <c r="AA742">
        <v>-7.9247509999999997</v>
      </c>
      <c r="AB742" t="s">
        <v>11056</v>
      </c>
      <c r="AC742" t="s">
        <v>237</v>
      </c>
      <c r="AL742" t="s">
        <v>218</v>
      </c>
      <c r="AM742" t="s">
        <v>11057</v>
      </c>
      <c r="AN742" t="s">
        <v>6</v>
      </c>
      <c r="AO742" t="s">
        <v>10127</v>
      </c>
      <c r="AP742" s="57">
        <v>46250.333333333336</v>
      </c>
      <c r="AR742" t="s">
        <v>219</v>
      </c>
      <c r="AS742" t="s">
        <v>440</v>
      </c>
      <c r="AT742" t="s">
        <v>231</v>
      </c>
      <c r="AU742">
        <v>20260816</v>
      </c>
      <c r="AV742" t="s">
        <v>222</v>
      </c>
      <c r="AW742" t="s">
        <v>1015</v>
      </c>
      <c r="AX742" t="s">
        <v>223</v>
      </c>
      <c r="BA742" s="57">
        <v>46250.333333333336</v>
      </c>
      <c r="BB742" t="s">
        <v>11057</v>
      </c>
      <c r="BC742">
        <v>2026</v>
      </c>
      <c r="BD742">
        <v>8</v>
      </c>
      <c r="BE742">
        <v>16</v>
      </c>
      <c r="BF742" s="6">
        <f t="shared" si="33"/>
        <v>46250</v>
      </c>
      <c r="BG742">
        <f t="shared" si="34"/>
        <v>-0.33333333333575865</v>
      </c>
      <c r="BH742" t="str">
        <f t="shared" si="35"/>
        <v>COMPLY</v>
      </c>
      <c r="BI742" t="str">
        <f>VLOOKUP(H742,Sheet2!$A$1:$B$270,2,FALSE)</f>
        <v>KEDIRI</v>
      </c>
    </row>
    <row r="743" spans="1:61">
      <c r="A743">
        <v>742</v>
      </c>
      <c r="B743">
        <v>1002505634</v>
      </c>
      <c r="C743">
        <v>3</v>
      </c>
      <c r="D743" t="s">
        <v>45</v>
      </c>
      <c r="E743">
        <v>5</v>
      </c>
      <c r="F743" t="s">
        <v>211</v>
      </c>
      <c r="G743" t="s">
        <v>116</v>
      </c>
      <c r="H743" t="s">
        <v>272</v>
      </c>
      <c r="I743" t="s">
        <v>213</v>
      </c>
      <c r="J743" t="s">
        <v>214</v>
      </c>
      <c r="K743" t="s">
        <v>149</v>
      </c>
      <c r="M743" t="s">
        <v>225</v>
      </c>
      <c r="N743" t="s">
        <v>216</v>
      </c>
      <c r="O743" s="57">
        <v>46237.402141203704</v>
      </c>
      <c r="P743" s="57">
        <v>46247.546851851854</v>
      </c>
      <c r="Q743">
        <v>69357254</v>
      </c>
      <c r="S743">
        <v>172604214070</v>
      </c>
      <c r="T743" t="s">
        <v>2817</v>
      </c>
      <c r="U743" t="s">
        <v>2818</v>
      </c>
      <c r="V743" t="s">
        <v>8141</v>
      </c>
      <c r="Z743">
        <v>116.039921419411</v>
      </c>
      <c r="AA743">
        <v>-8.3535348464118204</v>
      </c>
      <c r="AB743" t="s">
        <v>2819</v>
      </c>
      <c r="AC743" t="s">
        <v>291</v>
      </c>
      <c r="AL743" t="s">
        <v>218</v>
      </c>
      <c r="AM743" t="s">
        <v>8142</v>
      </c>
      <c r="AN743" t="s">
        <v>6</v>
      </c>
      <c r="AO743" s="57">
        <v>46089.402928240743</v>
      </c>
      <c r="AP743" s="57">
        <v>46247.541666666664</v>
      </c>
      <c r="AR743" t="s">
        <v>18</v>
      </c>
      <c r="AS743" t="s">
        <v>272</v>
      </c>
      <c r="AT743" t="s">
        <v>231</v>
      </c>
      <c r="AV743" t="s">
        <v>227</v>
      </c>
      <c r="AW743" t="s">
        <v>561</v>
      </c>
      <c r="AX743" t="s">
        <v>223</v>
      </c>
      <c r="BA743" s="57">
        <v>46247.541666666664</v>
      </c>
      <c r="BB743" t="s">
        <v>8142</v>
      </c>
      <c r="BF743" s="6" t="e">
        <f t="shared" si="33"/>
        <v>#NUM!</v>
      </c>
      <c r="BG743" t="e">
        <f t="shared" si="34"/>
        <v>#NUM!</v>
      </c>
      <c r="BH743" t="e">
        <f t="shared" si="35"/>
        <v>#NUM!</v>
      </c>
      <c r="BI743" t="str">
        <f>VLOOKUP(H743,Sheet2!$A$1:$B$270,2,FALSE)</f>
        <v>SELONG</v>
      </c>
    </row>
    <row r="744" spans="1:61">
      <c r="A744">
        <v>743</v>
      </c>
      <c r="B744">
        <v>1002507732</v>
      </c>
      <c r="C744">
        <v>3</v>
      </c>
      <c r="D744" t="s">
        <v>38</v>
      </c>
      <c r="E744">
        <v>5</v>
      </c>
      <c r="F744" t="s">
        <v>250</v>
      </c>
      <c r="G744" t="s">
        <v>91</v>
      </c>
      <c r="H744" t="s">
        <v>446</v>
      </c>
      <c r="I744" t="s">
        <v>213</v>
      </c>
      <c r="J744" t="s">
        <v>214</v>
      </c>
      <c r="K744" t="s">
        <v>149</v>
      </c>
      <c r="L744" t="s">
        <v>215</v>
      </c>
      <c r="M744" t="s">
        <v>76</v>
      </c>
      <c r="N744" t="s">
        <v>216</v>
      </c>
      <c r="O744" s="57">
        <v>46238.474259259259</v>
      </c>
      <c r="P744" s="57">
        <v>46238.768090277779</v>
      </c>
      <c r="Q744">
        <v>69358135</v>
      </c>
      <c r="S744">
        <v>152708209564</v>
      </c>
      <c r="T744" t="s">
        <v>1113</v>
      </c>
      <c r="U744" t="s">
        <v>2820</v>
      </c>
      <c r="V744" t="s">
        <v>2821</v>
      </c>
      <c r="Z744">
        <v>112.6371169</v>
      </c>
      <c r="AA744">
        <v>-8.0388505000000006</v>
      </c>
      <c r="AB744" t="s">
        <v>2822</v>
      </c>
      <c r="AC744" t="s">
        <v>237</v>
      </c>
      <c r="AL744" t="s">
        <v>218</v>
      </c>
      <c r="AM744" t="s">
        <v>2823</v>
      </c>
      <c r="AN744" t="s">
        <v>6</v>
      </c>
      <c r="AO744" s="57">
        <v>46120.476157407407</v>
      </c>
      <c r="AP744" s="57">
        <v>46239.625</v>
      </c>
      <c r="AR744" t="s">
        <v>219</v>
      </c>
      <c r="AS744" t="s">
        <v>446</v>
      </c>
      <c r="AT744" t="s">
        <v>231</v>
      </c>
      <c r="AU744">
        <v>20260804</v>
      </c>
      <c r="AV744" t="s">
        <v>222</v>
      </c>
      <c r="AW744" t="s">
        <v>1024</v>
      </c>
      <c r="AX744" t="s">
        <v>223</v>
      </c>
      <c r="BA744" s="57">
        <v>46239.625</v>
      </c>
      <c r="BB744" t="s">
        <v>2823</v>
      </c>
      <c r="BC744">
        <v>2026</v>
      </c>
      <c r="BD744">
        <v>8</v>
      </c>
      <c r="BE744">
        <v>4</v>
      </c>
      <c r="BF744" s="6">
        <f t="shared" si="33"/>
        <v>46238</v>
      </c>
      <c r="BG744">
        <f t="shared" si="34"/>
        <v>-1.625</v>
      </c>
      <c r="BH744" t="str">
        <f t="shared" si="35"/>
        <v>COMPLY</v>
      </c>
      <c r="BI744" t="str">
        <f>VLOOKUP(H744,Sheet2!$A$1:$B$270,2,FALSE)</f>
        <v>MALANG</v>
      </c>
    </row>
    <row r="745" spans="1:61">
      <c r="A745">
        <v>744</v>
      </c>
      <c r="B745">
        <v>1002517628</v>
      </c>
      <c r="C745">
        <v>3</v>
      </c>
      <c r="D745" t="s">
        <v>59</v>
      </c>
      <c r="E745">
        <v>4</v>
      </c>
      <c r="F745" t="s">
        <v>243</v>
      </c>
      <c r="G745" t="s">
        <v>261</v>
      </c>
      <c r="H745" t="s">
        <v>262</v>
      </c>
      <c r="I745" t="s">
        <v>213</v>
      </c>
      <c r="J745" t="s">
        <v>214</v>
      </c>
      <c r="K745" t="s">
        <v>149</v>
      </c>
      <c r="L745" t="s">
        <v>215</v>
      </c>
      <c r="M745" t="s">
        <v>76</v>
      </c>
      <c r="N745" t="s">
        <v>216</v>
      </c>
      <c r="O745" s="57">
        <v>46244.520092592589</v>
      </c>
      <c r="P745" s="57">
        <v>46245.601481481484</v>
      </c>
      <c r="Q745">
        <v>69362377</v>
      </c>
      <c r="S745">
        <v>141373127433</v>
      </c>
      <c r="T745" t="s">
        <v>6548</v>
      </c>
      <c r="U745" t="s">
        <v>7246</v>
      </c>
      <c r="V745" t="s">
        <v>6549</v>
      </c>
      <c r="Z745">
        <v>109.84761</v>
      </c>
      <c r="AA745">
        <v>-7.2900390000000002</v>
      </c>
      <c r="AB745" t="s">
        <v>6550</v>
      </c>
      <c r="AC745" t="s">
        <v>237</v>
      </c>
      <c r="AL745" t="s">
        <v>218</v>
      </c>
      <c r="AM745" t="s">
        <v>6551</v>
      </c>
      <c r="AN745" t="s">
        <v>6</v>
      </c>
      <c r="AO745" s="57">
        <v>46303.527696759258</v>
      </c>
      <c r="AP745" s="57">
        <v>46245.541666666664</v>
      </c>
      <c r="AR745" t="s">
        <v>219</v>
      </c>
      <c r="AS745" t="s">
        <v>262</v>
      </c>
      <c r="AT745" t="s">
        <v>231</v>
      </c>
      <c r="AU745">
        <v>20260811</v>
      </c>
      <c r="AV745" t="s">
        <v>222</v>
      </c>
      <c r="AW745" t="s">
        <v>1018</v>
      </c>
      <c r="AX745" t="s">
        <v>223</v>
      </c>
      <c r="BA745" s="57">
        <v>46245.541666666664</v>
      </c>
      <c r="BB745" t="s">
        <v>6551</v>
      </c>
      <c r="BC745">
        <v>2026</v>
      </c>
      <c r="BD745">
        <v>8</v>
      </c>
      <c r="BE745">
        <v>11</v>
      </c>
      <c r="BF745" s="6">
        <f t="shared" si="33"/>
        <v>46245</v>
      </c>
      <c r="BG745">
        <f t="shared" si="34"/>
        <v>-0.54166666666424135</v>
      </c>
      <c r="BH745" t="str">
        <f t="shared" si="35"/>
        <v>COMPLY</v>
      </c>
      <c r="BI745" t="e">
        <f>VLOOKUP(H745,Sheet2!$A$1:$B$270,2,FALSE)</f>
        <v>#N/A</v>
      </c>
    </row>
    <row r="746" spans="1:61">
      <c r="A746">
        <v>745</v>
      </c>
      <c r="B746">
        <v>1002505376</v>
      </c>
      <c r="C746">
        <v>3</v>
      </c>
      <c r="D746" t="s">
        <v>42</v>
      </c>
      <c r="E746">
        <v>5</v>
      </c>
      <c r="F746" t="s">
        <v>233</v>
      </c>
      <c r="G746" t="s">
        <v>106</v>
      </c>
      <c r="H746" t="s">
        <v>296</v>
      </c>
      <c r="I746" t="s">
        <v>213</v>
      </c>
      <c r="J746" t="s">
        <v>214</v>
      </c>
      <c r="K746" t="s">
        <v>149</v>
      </c>
      <c r="M746" t="s">
        <v>76</v>
      </c>
      <c r="N746" t="s">
        <v>216</v>
      </c>
      <c r="O746" s="57">
        <v>46236.687060185184</v>
      </c>
      <c r="P746" s="57">
        <v>46238.633368055554</v>
      </c>
      <c r="Q746">
        <v>69357077</v>
      </c>
      <c r="S746">
        <v>152743216265</v>
      </c>
      <c r="T746" t="s">
        <v>2838</v>
      </c>
      <c r="U746" t="s">
        <v>2839</v>
      </c>
      <c r="V746" t="s">
        <v>2840</v>
      </c>
      <c r="Z746">
        <v>112.7178614</v>
      </c>
      <c r="AA746">
        <v>-7.4460407999999996</v>
      </c>
      <c r="AB746" t="s">
        <v>2841</v>
      </c>
      <c r="AC746" t="s">
        <v>230</v>
      </c>
      <c r="AL746" t="s">
        <v>218</v>
      </c>
      <c r="AM746" t="s">
        <v>2842</v>
      </c>
      <c r="AN746" t="s">
        <v>6</v>
      </c>
      <c r="AO746" s="57">
        <v>46061.694363425922</v>
      </c>
      <c r="AP746" s="57">
        <v>46237.625</v>
      </c>
      <c r="AR746" t="s">
        <v>219</v>
      </c>
      <c r="AS746" t="s">
        <v>296</v>
      </c>
      <c r="AT746" t="s">
        <v>231</v>
      </c>
      <c r="AU746">
        <v>20260804</v>
      </c>
      <c r="AV746" t="s">
        <v>222</v>
      </c>
      <c r="AW746" t="s">
        <v>596</v>
      </c>
      <c r="AX746" t="s">
        <v>223</v>
      </c>
      <c r="BA746" s="57">
        <v>46238.333333333336</v>
      </c>
      <c r="BB746" t="s">
        <v>2842</v>
      </c>
      <c r="BC746">
        <v>2026</v>
      </c>
      <c r="BD746">
        <v>8</v>
      </c>
      <c r="BE746">
        <v>4</v>
      </c>
      <c r="BF746" s="6">
        <f t="shared" si="33"/>
        <v>46238</v>
      </c>
      <c r="BG746">
        <f t="shared" si="34"/>
        <v>-0.33333333333575865</v>
      </c>
      <c r="BH746" t="str">
        <f t="shared" si="35"/>
        <v>COMPLY</v>
      </c>
      <c r="BI746" t="str">
        <f>VLOOKUP(H746,Sheet2!$A$1:$B$270,2,FALSE)</f>
        <v>PASURUAN</v>
      </c>
    </row>
    <row r="747" spans="1:61">
      <c r="A747">
        <v>746</v>
      </c>
      <c r="B747">
        <v>1002515987</v>
      </c>
      <c r="C747">
        <v>3</v>
      </c>
      <c r="D747" t="s">
        <v>55</v>
      </c>
      <c r="E747">
        <v>5</v>
      </c>
      <c r="F747" t="s">
        <v>265</v>
      </c>
      <c r="G747" t="s">
        <v>122</v>
      </c>
      <c r="H747" t="s">
        <v>356</v>
      </c>
      <c r="I747" t="s">
        <v>213</v>
      </c>
      <c r="J747" t="s">
        <v>214</v>
      </c>
      <c r="K747" t="s">
        <v>149</v>
      </c>
      <c r="M747" t="s">
        <v>76</v>
      </c>
      <c r="N747" t="s">
        <v>216</v>
      </c>
      <c r="O747" s="57">
        <v>46242.576319444444</v>
      </c>
      <c r="P747" s="57">
        <v>46242.640150462961</v>
      </c>
      <c r="Q747">
        <v>69360038</v>
      </c>
      <c r="S747">
        <v>152451212004</v>
      </c>
      <c r="T747" t="s">
        <v>4245</v>
      </c>
      <c r="U747" t="s">
        <v>5339</v>
      </c>
      <c r="V747" t="s">
        <v>5340</v>
      </c>
      <c r="Z747">
        <v>112.450649</v>
      </c>
      <c r="AA747">
        <v>-6.8808889999999998</v>
      </c>
      <c r="AB747" t="s">
        <v>4248</v>
      </c>
      <c r="AC747" t="s">
        <v>217</v>
      </c>
      <c r="AL747" t="s">
        <v>218</v>
      </c>
      <c r="AM747" t="s">
        <v>5341</v>
      </c>
      <c r="AN747" t="s">
        <v>6</v>
      </c>
      <c r="AO747" s="57">
        <v>46242.579872685186</v>
      </c>
      <c r="AR747" t="s">
        <v>219</v>
      </c>
      <c r="AS747" t="s">
        <v>356</v>
      </c>
      <c r="AT747" t="s">
        <v>231</v>
      </c>
      <c r="AU747">
        <v>20260808</v>
      </c>
      <c r="AV747" t="s">
        <v>222</v>
      </c>
      <c r="AW747" t="s">
        <v>582</v>
      </c>
      <c r="AX747" t="s">
        <v>223</v>
      </c>
      <c r="BA747" s="57">
        <v>46242.291666666664</v>
      </c>
      <c r="BB747" t="s">
        <v>5341</v>
      </c>
      <c r="BC747">
        <v>2026</v>
      </c>
      <c r="BD747">
        <v>8</v>
      </c>
      <c r="BE747">
        <v>8</v>
      </c>
      <c r="BF747" s="6">
        <f t="shared" si="33"/>
        <v>46242</v>
      </c>
      <c r="BG747">
        <f t="shared" si="34"/>
        <v>-0.29166666666424135</v>
      </c>
      <c r="BH747" t="str">
        <f t="shared" si="35"/>
        <v>COMPLY</v>
      </c>
      <c r="BI747" t="str">
        <f>VLOOKUP(H747,Sheet2!$A$1:$B$270,2,FALSE)</f>
        <v>GRESIK</v>
      </c>
    </row>
    <row r="748" spans="1:61">
      <c r="A748">
        <v>747</v>
      </c>
      <c r="B748">
        <v>1002514220</v>
      </c>
      <c r="C748">
        <v>3</v>
      </c>
      <c r="D748" t="s">
        <v>55</v>
      </c>
      <c r="E748">
        <v>5</v>
      </c>
      <c r="F748" t="s">
        <v>265</v>
      </c>
      <c r="G748" t="s">
        <v>123</v>
      </c>
      <c r="H748" t="s">
        <v>293</v>
      </c>
      <c r="I748" t="s">
        <v>10039</v>
      </c>
      <c r="J748" t="s">
        <v>214</v>
      </c>
      <c r="K748" t="s">
        <v>149</v>
      </c>
      <c r="M748" t="s">
        <v>76</v>
      </c>
      <c r="N748" t="s">
        <v>10040</v>
      </c>
      <c r="O748" s="57">
        <v>46241.4534375</v>
      </c>
      <c r="P748" s="57">
        <v>46241.666620370372</v>
      </c>
      <c r="Q748">
        <v>1076</v>
      </c>
      <c r="S748">
        <v>152401226993</v>
      </c>
      <c r="U748" t="s">
        <v>11058</v>
      </c>
      <c r="V748" t="s">
        <v>11059</v>
      </c>
      <c r="Z748">
        <v>112.741582186508</v>
      </c>
      <c r="AA748">
        <v>-7.2428463164552097</v>
      </c>
      <c r="AB748" t="s">
        <v>11060</v>
      </c>
      <c r="AC748" t="s">
        <v>226</v>
      </c>
      <c r="AL748" t="s">
        <v>218</v>
      </c>
      <c r="AM748" t="s">
        <v>11060</v>
      </c>
      <c r="AN748" t="s">
        <v>6</v>
      </c>
      <c r="AO748" s="57">
        <v>46211.455092592594</v>
      </c>
      <c r="AR748" t="s">
        <v>219</v>
      </c>
      <c r="AS748" t="s">
        <v>293</v>
      </c>
      <c r="AT748" t="s">
        <v>231</v>
      </c>
      <c r="AU748">
        <v>20260807</v>
      </c>
      <c r="AV748" t="s">
        <v>222</v>
      </c>
      <c r="AW748" t="s">
        <v>11061</v>
      </c>
      <c r="AX748" t="s">
        <v>223</v>
      </c>
      <c r="BA748" s="57">
        <v>46241.5</v>
      </c>
      <c r="BB748" t="s">
        <v>11060</v>
      </c>
      <c r="BC748">
        <v>2026</v>
      </c>
      <c r="BD748">
        <v>8</v>
      </c>
      <c r="BE748">
        <v>7</v>
      </c>
      <c r="BF748" s="6">
        <f t="shared" si="33"/>
        <v>46241</v>
      </c>
      <c r="BG748">
        <f t="shared" si="34"/>
        <v>-0.5</v>
      </c>
      <c r="BH748" t="str">
        <f t="shared" si="35"/>
        <v>COMPLY</v>
      </c>
      <c r="BI748" t="str">
        <f>VLOOKUP(H748,Sheet2!$A$1:$B$270,2,FALSE)</f>
        <v>SURABAYA UTARA</v>
      </c>
    </row>
    <row r="749" spans="1:61">
      <c r="A749">
        <v>748</v>
      </c>
      <c r="B749">
        <v>1002511283</v>
      </c>
      <c r="C749">
        <v>3</v>
      </c>
      <c r="D749" t="s">
        <v>38</v>
      </c>
      <c r="E749">
        <v>5</v>
      </c>
      <c r="F749" t="s">
        <v>92</v>
      </c>
      <c r="G749" t="s">
        <v>94</v>
      </c>
      <c r="H749" t="s">
        <v>462</v>
      </c>
      <c r="I749" t="s">
        <v>213</v>
      </c>
      <c r="J749" t="s">
        <v>214</v>
      </c>
      <c r="K749" t="s">
        <v>149</v>
      </c>
      <c r="L749" t="s">
        <v>215</v>
      </c>
      <c r="M749" t="s">
        <v>76</v>
      </c>
      <c r="N749" t="s">
        <v>216</v>
      </c>
      <c r="O749" s="57">
        <v>46239.740937499999</v>
      </c>
      <c r="P749" s="57">
        <v>46241.465266203704</v>
      </c>
      <c r="Q749">
        <v>69359456</v>
      </c>
      <c r="S749">
        <v>152605224887</v>
      </c>
      <c r="T749" t="s">
        <v>2843</v>
      </c>
      <c r="U749" t="s">
        <v>2844</v>
      </c>
      <c r="V749" t="s">
        <v>2845</v>
      </c>
      <c r="Z749">
        <v>111.432208865676</v>
      </c>
      <c r="AA749">
        <v>-7.4631095743556397</v>
      </c>
      <c r="AB749" t="s">
        <v>2846</v>
      </c>
      <c r="AC749" t="s">
        <v>237</v>
      </c>
      <c r="AL749" t="s">
        <v>218</v>
      </c>
      <c r="AM749" t="s">
        <v>2847</v>
      </c>
      <c r="AN749" t="s">
        <v>6</v>
      </c>
      <c r="AO749" s="57">
        <v>46150.746423611112</v>
      </c>
      <c r="AP749" s="57">
        <v>46240.625</v>
      </c>
      <c r="AR749" t="s">
        <v>219</v>
      </c>
      <c r="AS749" t="s">
        <v>462</v>
      </c>
      <c r="AT749" t="s">
        <v>231</v>
      </c>
      <c r="AU749">
        <v>20260807</v>
      </c>
      <c r="AV749" t="s">
        <v>222</v>
      </c>
      <c r="AW749" t="s">
        <v>1010</v>
      </c>
      <c r="AX749" t="s">
        <v>223</v>
      </c>
      <c r="BA749" s="57">
        <v>46240.625</v>
      </c>
      <c r="BB749" t="s">
        <v>2847</v>
      </c>
      <c r="BC749">
        <v>2026</v>
      </c>
      <c r="BD749">
        <v>8</v>
      </c>
      <c r="BE749">
        <v>7</v>
      </c>
      <c r="BF749" s="6">
        <f t="shared" si="33"/>
        <v>46241</v>
      </c>
      <c r="BG749">
        <f t="shared" si="34"/>
        <v>0.375</v>
      </c>
      <c r="BH749" t="str">
        <f t="shared" si="35"/>
        <v>COMPLY</v>
      </c>
      <c r="BI749" t="str">
        <f>VLOOKUP(H749,Sheet2!$A$1:$B$270,2,FALSE)</f>
        <v>MADIUN</v>
      </c>
    </row>
    <row r="750" spans="1:61">
      <c r="A750">
        <v>749</v>
      </c>
      <c r="B750">
        <v>1002525803</v>
      </c>
      <c r="C750">
        <v>3</v>
      </c>
      <c r="D750" t="s">
        <v>38</v>
      </c>
      <c r="E750">
        <v>5</v>
      </c>
      <c r="F750" t="s">
        <v>90</v>
      </c>
      <c r="G750" t="s">
        <v>93</v>
      </c>
      <c r="H750" t="s">
        <v>302</v>
      </c>
      <c r="I750" t="s">
        <v>213</v>
      </c>
      <c r="J750" t="s">
        <v>214</v>
      </c>
      <c r="K750" t="s">
        <v>149</v>
      </c>
      <c r="L750" t="s">
        <v>215</v>
      </c>
      <c r="M750" t="s">
        <v>575</v>
      </c>
      <c r="N750" t="s">
        <v>216</v>
      </c>
      <c r="O750" s="57">
        <v>46248.424953703703</v>
      </c>
      <c r="P750" s="57">
        <v>46248.630937499998</v>
      </c>
      <c r="Q750">
        <v>69365765</v>
      </c>
      <c r="S750">
        <v>152611215573</v>
      </c>
      <c r="T750" t="s">
        <v>11062</v>
      </c>
      <c r="U750" t="s">
        <v>11063</v>
      </c>
      <c r="V750" t="s">
        <v>11064</v>
      </c>
      <c r="Z750">
        <v>111.944287195801</v>
      </c>
      <c r="AA750">
        <v>-7.6045906995408297</v>
      </c>
      <c r="AB750" t="s">
        <v>11065</v>
      </c>
      <c r="AC750" t="s">
        <v>217</v>
      </c>
      <c r="AL750" t="s">
        <v>218</v>
      </c>
      <c r="AM750" t="s">
        <v>9921</v>
      </c>
      <c r="AN750" t="s">
        <v>6</v>
      </c>
      <c r="AO750" t="s">
        <v>10228</v>
      </c>
      <c r="AP750" s="57">
        <v>46249.333333333336</v>
      </c>
      <c r="AR750" t="s">
        <v>14</v>
      </c>
      <c r="AS750" t="s">
        <v>302</v>
      </c>
      <c r="AT750" t="s">
        <v>231</v>
      </c>
      <c r="AV750" t="s">
        <v>11066</v>
      </c>
      <c r="AW750" t="s">
        <v>1015</v>
      </c>
      <c r="AX750" t="s">
        <v>223</v>
      </c>
      <c r="BA750" s="57">
        <v>46249.333333333336</v>
      </c>
      <c r="BB750" t="s">
        <v>9921</v>
      </c>
      <c r="BF750" s="6" t="e">
        <f t="shared" si="33"/>
        <v>#NUM!</v>
      </c>
      <c r="BG750" t="e">
        <f t="shared" si="34"/>
        <v>#NUM!</v>
      </c>
      <c r="BH750" t="e">
        <f t="shared" si="35"/>
        <v>#NUM!</v>
      </c>
      <c r="BI750" t="str">
        <f>VLOOKUP(H750,Sheet2!$A$1:$B$270,2,FALSE)</f>
        <v>NGANJUK</v>
      </c>
    </row>
    <row r="751" spans="1:61">
      <c r="A751">
        <v>750</v>
      </c>
      <c r="B751">
        <v>1002527277</v>
      </c>
      <c r="C751">
        <v>3</v>
      </c>
      <c r="D751" t="s">
        <v>42</v>
      </c>
      <c r="E751">
        <v>5</v>
      </c>
      <c r="F751" t="s">
        <v>102</v>
      </c>
      <c r="G751" t="s">
        <v>100</v>
      </c>
      <c r="H751" t="s">
        <v>282</v>
      </c>
      <c r="I751" t="s">
        <v>213</v>
      </c>
      <c r="J751" t="s">
        <v>214</v>
      </c>
      <c r="K751" t="s">
        <v>149</v>
      </c>
      <c r="L751" t="s">
        <v>215</v>
      </c>
      <c r="M751" t="s">
        <v>76</v>
      </c>
      <c r="N751" t="s">
        <v>216</v>
      </c>
      <c r="O751" s="57">
        <v>46248.709687499999</v>
      </c>
      <c r="P751" s="57">
        <v>46249.622453703705</v>
      </c>
      <c r="Q751">
        <v>69366361</v>
      </c>
      <c r="S751">
        <v>152507223583</v>
      </c>
      <c r="T751" t="s">
        <v>11067</v>
      </c>
      <c r="U751" t="s">
        <v>11068</v>
      </c>
      <c r="V751" t="s">
        <v>11069</v>
      </c>
      <c r="Z751">
        <v>113.776015</v>
      </c>
      <c r="AA751">
        <v>-8.0322589999999998</v>
      </c>
      <c r="AB751" t="s">
        <v>11070</v>
      </c>
      <c r="AC751" t="s">
        <v>237</v>
      </c>
      <c r="AL751" t="s">
        <v>218</v>
      </c>
      <c r="AM751" t="s">
        <v>11071</v>
      </c>
      <c r="AN751" t="s">
        <v>6</v>
      </c>
      <c r="AO751" t="s">
        <v>9971</v>
      </c>
      <c r="AP751" s="57">
        <v>46249.541666666664</v>
      </c>
      <c r="AR751" t="s">
        <v>219</v>
      </c>
      <c r="AS751" t="s">
        <v>282</v>
      </c>
      <c r="AT751" t="s">
        <v>231</v>
      </c>
      <c r="AU751">
        <v>20260815</v>
      </c>
      <c r="AV751" t="s">
        <v>222</v>
      </c>
      <c r="AW751" t="s">
        <v>943</v>
      </c>
      <c r="AX751" t="s">
        <v>223</v>
      </c>
      <c r="BA751" s="57">
        <v>46249.541666666664</v>
      </c>
      <c r="BB751" t="s">
        <v>11071</v>
      </c>
      <c r="BC751">
        <v>2026</v>
      </c>
      <c r="BD751">
        <v>8</v>
      </c>
      <c r="BE751">
        <v>15</v>
      </c>
      <c r="BF751" s="6">
        <f t="shared" si="33"/>
        <v>46249</v>
      </c>
      <c r="BG751">
        <f t="shared" si="34"/>
        <v>-0.54166666666424135</v>
      </c>
      <c r="BH751" t="str">
        <f t="shared" si="35"/>
        <v>COMPLY</v>
      </c>
      <c r="BI751" t="str">
        <f>VLOOKUP(H751,Sheet2!$A$1:$B$270,2,FALSE)</f>
        <v>JEMBER</v>
      </c>
    </row>
    <row r="752" spans="1:61">
      <c r="A752">
        <v>751</v>
      </c>
      <c r="B752">
        <v>1002519709</v>
      </c>
      <c r="C752">
        <v>3</v>
      </c>
      <c r="D752" t="s">
        <v>49</v>
      </c>
      <c r="E752">
        <v>4</v>
      </c>
      <c r="F752" t="s">
        <v>246</v>
      </c>
      <c r="G752" t="s">
        <v>247</v>
      </c>
      <c r="H752" t="s">
        <v>930</v>
      </c>
      <c r="I752" t="s">
        <v>213</v>
      </c>
      <c r="J752" t="s">
        <v>214</v>
      </c>
      <c r="K752" t="s">
        <v>149</v>
      </c>
      <c r="L752" t="s">
        <v>215</v>
      </c>
      <c r="M752" t="s">
        <v>76</v>
      </c>
      <c r="N752" t="s">
        <v>216</v>
      </c>
      <c r="O752" s="57">
        <v>46245.511759259258</v>
      </c>
      <c r="P752" s="57">
        <v>46246.724027777775</v>
      </c>
      <c r="Q752">
        <v>69363234</v>
      </c>
      <c r="S752">
        <v>142410346083</v>
      </c>
      <c r="T752" t="s">
        <v>7247</v>
      </c>
      <c r="U752" t="s">
        <v>7248</v>
      </c>
      <c r="V752" t="s">
        <v>7249</v>
      </c>
      <c r="Z752">
        <v>110.486463</v>
      </c>
      <c r="AA752">
        <v>-7.0039809999999996</v>
      </c>
      <c r="AB752" t="s">
        <v>7250</v>
      </c>
      <c r="AC752" t="s">
        <v>237</v>
      </c>
      <c r="AL752" t="s">
        <v>218</v>
      </c>
      <c r="AM752" t="s">
        <v>7251</v>
      </c>
      <c r="AN752" t="s">
        <v>6</v>
      </c>
      <c r="AO752" s="57">
        <v>46334.51761574074</v>
      </c>
      <c r="AP752" s="57">
        <v>46247.333333333336</v>
      </c>
      <c r="AR752" t="s">
        <v>219</v>
      </c>
      <c r="AS752" t="s">
        <v>930</v>
      </c>
      <c r="AT752" t="s">
        <v>231</v>
      </c>
      <c r="AU752">
        <v>20260812</v>
      </c>
      <c r="AV752" t="s">
        <v>222</v>
      </c>
      <c r="AW752" t="s">
        <v>938</v>
      </c>
      <c r="AX752" t="s">
        <v>223</v>
      </c>
      <c r="BA752" s="57">
        <v>46247.333333333336</v>
      </c>
      <c r="BB752" t="s">
        <v>7251</v>
      </c>
      <c r="BC752">
        <v>2026</v>
      </c>
      <c r="BD752">
        <v>8</v>
      </c>
      <c r="BE752">
        <v>12</v>
      </c>
      <c r="BF752" s="6">
        <f t="shared" si="33"/>
        <v>46246</v>
      </c>
      <c r="BG752">
        <f t="shared" si="34"/>
        <v>-1.3333333333357587</v>
      </c>
      <c r="BH752" t="str">
        <f t="shared" si="35"/>
        <v>COMPLY</v>
      </c>
      <c r="BI752" t="e">
        <f>VLOOKUP(H752,Sheet2!$A$1:$B$270,2,FALSE)</f>
        <v>#N/A</v>
      </c>
    </row>
    <row r="753" spans="1:61">
      <c r="A753">
        <v>752</v>
      </c>
      <c r="B753">
        <v>1002511761</v>
      </c>
      <c r="C753">
        <v>3</v>
      </c>
      <c r="D753" t="s">
        <v>42</v>
      </c>
      <c r="E753">
        <v>5</v>
      </c>
      <c r="F753" t="s">
        <v>102</v>
      </c>
      <c r="G753" t="s">
        <v>99</v>
      </c>
      <c r="H753" t="s">
        <v>500</v>
      </c>
      <c r="I753" t="s">
        <v>213</v>
      </c>
      <c r="J753" t="s">
        <v>214</v>
      </c>
      <c r="K753" t="s">
        <v>149</v>
      </c>
      <c r="L753" t="s">
        <v>606</v>
      </c>
      <c r="M753" t="s">
        <v>76</v>
      </c>
      <c r="N753" t="s">
        <v>216</v>
      </c>
      <c r="O753" s="57">
        <v>46240.430509259262</v>
      </c>
      <c r="P753" s="57">
        <v>46240.690416666665</v>
      </c>
      <c r="Q753">
        <v>69359716</v>
      </c>
      <c r="R753">
        <v>3332816010</v>
      </c>
      <c r="S753">
        <v>152521203263</v>
      </c>
      <c r="T753" t="s">
        <v>2863</v>
      </c>
      <c r="U753" t="s">
        <v>2864</v>
      </c>
      <c r="V753" t="s">
        <v>2865</v>
      </c>
      <c r="Z753">
        <v>114.1237674281</v>
      </c>
      <c r="AA753">
        <v>-8.5380434612435003</v>
      </c>
      <c r="AB753" t="s">
        <v>2866</v>
      </c>
      <c r="AC753" t="s">
        <v>217</v>
      </c>
      <c r="AL753" t="s">
        <v>218</v>
      </c>
      <c r="AM753" t="s">
        <v>2867</v>
      </c>
      <c r="AN753" t="s">
        <v>6</v>
      </c>
      <c r="AO753" s="57">
        <v>46181.434108796297</v>
      </c>
      <c r="AP753" s="57">
        <v>46241.333333333336</v>
      </c>
      <c r="AR753" t="s">
        <v>219</v>
      </c>
      <c r="AS753" t="s">
        <v>500</v>
      </c>
      <c r="AT753" t="s">
        <v>231</v>
      </c>
      <c r="AU753">
        <v>20260806</v>
      </c>
      <c r="AV753" t="s">
        <v>222</v>
      </c>
      <c r="AW753" t="s">
        <v>2868</v>
      </c>
      <c r="AX753" t="s">
        <v>223</v>
      </c>
      <c r="BA753" s="57">
        <v>46241.333333333336</v>
      </c>
      <c r="BB753" t="s">
        <v>2867</v>
      </c>
      <c r="BC753">
        <v>2026</v>
      </c>
      <c r="BD753">
        <v>8</v>
      </c>
      <c r="BE753">
        <v>6</v>
      </c>
      <c r="BF753" s="6">
        <f t="shared" si="33"/>
        <v>46240</v>
      </c>
      <c r="BG753">
        <f t="shared" si="34"/>
        <v>-1.3333333333357587</v>
      </c>
      <c r="BH753" t="str">
        <f t="shared" si="35"/>
        <v>COMPLY</v>
      </c>
      <c r="BI753" t="str">
        <f>VLOOKUP(H753,Sheet2!$A$1:$B$270,2,FALSE)</f>
        <v>BANYUWANGI</v>
      </c>
    </row>
    <row r="754" spans="1:61">
      <c r="A754">
        <v>753</v>
      </c>
      <c r="B754">
        <v>1002529614</v>
      </c>
      <c r="C754">
        <v>3</v>
      </c>
      <c r="D754" t="s">
        <v>38</v>
      </c>
      <c r="E754">
        <v>5</v>
      </c>
      <c r="F754" t="s">
        <v>92</v>
      </c>
      <c r="G754" t="s">
        <v>95</v>
      </c>
      <c r="H754" t="s">
        <v>469</v>
      </c>
      <c r="I754" t="s">
        <v>213</v>
      </c>
      <c r="J754" t="s">
        <v>214</v>
      </c>
      <c r="K754" t="s">
        <v>149</v>
      </c>
      <c r="L754" t="s">
        <v>215</v>
      </c>
      <c r="M754" t="s">
        <v>225</v>
      </c>
      <c r="N754" t="s">
        <v>216</v>
      </c>
      <c r="O754" s="57">
        <v>46250.541620370372</v>
      </c>
      <c r="P754" s="57">
        <v>46251.549907407411</v>
      </c>
      <c r="Q754">
        <v>69367485</v>
      </c>
      <c r="S754">
        <v>152620220483</v>
      </c>
      <c r="T754" t="s">
        <v>6517</v>
      </c>
      <c r="U754" t="s">
        <v>11072</v>
      </c>
      <c r="V754" t="s">
        <v>11073</v>
      </c>
      <c r="Z754">
        <v>111.433869861066</v>
      </c>
      <c r="AA754">
        <v>-7.9656230197943598</v>
      </c>
      <c r="AB754" t="s">
        <v>11074</v>
      </c>
      <c r="AC754" t="s">
        <v>217</v>
      </c>
      <c r="AL754" t="s">
        <v>218</v>
      </c>
      <c r="AM754" t="s">
        <v>10219</v>
      </c>
      <c r="AN754" t="s">
        <v>6</v>
      </c>
      <c r="AO754" t="s">
        <v>11075</v>
      </c>
      <c r="AP754" s="57">
        <v>46251.541666666664</v>
      </c>
      <c r="AR754" t="s">
        <v>18</v>
      </c>
      <c r="AS754" t="s">
        <v>469</v>
      </c>
      <c r="AT754" t="s">
        <v>231</v>
      </c>
      <c r="AV754" t="s">
        <v>227</v>
      </c>
      <c r="AW754" t="s">
        <v>1010</v>
      </c>
      <c r="AX754" t="s">
        <v>223</v>
      </c>
      <c r="BA754" s="57">
        <v>46251.541666666664</v>
      </c>
      <c r="BB754" t="s">
        <v>10219</v>
      </c>
      <c r="BF754" s="6" t="e">
        <f t="shared" si="33"/>
        <v>#NUM!</v>
      </c>
      <c r="BG754" t="e">
        <f t="shared" si="34"/>
        <v>#NUM!</v>
      </c>
      <c r="BH754" t="e">
        <f t="shared" si="35"/>
        <v>#NUM!</v>
      </c>
      <c r="BI754" t="str">
        <f>VLOOKUP(H754,Sheet2!$A$1:$B$270,2,FALSE)</f>
        <v>PONOROGO</v>
      </c>
    </row>
    <row r="755" spans="1:61">
      <c r="A755">
        <v>754</v>
      </c>
      <c r="B755">
        <v>1002504609</v>
      </c>
      <c r="C755">
        <v>3</v>
      </c>
      <c r="D755" t="s">
        <v>34</v>
      </c>
      <c r="E755">
        <v>5</v>
      </c>
      <c r="F755" t="s">
        <v>585</v>
      </c>
      <c r="G755" t="s">
        <v>81</v>
      </c>
      <c r="H755" t="s">
        <v>322</v>
      </c>
      <c r="I755" t="s">
        <v>213</v>
      </c>
      <c r="J755" t="s">
        <v>214</v>
      </c>
      <c r="K755" t="s">
        <v>149</v>
      </c>
      <c r="L755" t="s">
        <v>215</v>
      </c>
      <c r="M755" t="s">
        <v>575</v>
      </c>
      <c r="N755" t="s">
        <v>216</v>
      </c>
      <c r="O755" s="57">
        <v>46235.582592592589</v>
      </c>
      <c r="P755" s="57">
        <v>46237.739317129628</v>
      </c>
      <c r="Q755">
        <v>69356742</v>
      </c>
      <c r="S755">
        <v>172415798649</v>
      </c>
      <c r="T755" t="s">
        <v>1041</v>
      </c>
      <c r="U755" t="s">
        <v>2874</v>
      </c>
      <c r="V755" t="s">
        <v>2875</v>
      </c>
      <c r="Z755">
        <v>115.17232608050099</v>
      </c>
      <c r="AA755">
        <v>-8.7541829933744602</v>
      </c>
      <c r="AB755" t="s">
        <v>2876</v>
      </c>
      <c r="AC755" t="s">
        <v>217</v>
      </c>
      <c r="AL755" t="s">
        <v>218</v>
      </c>
      <c r="AM755" t="s">
        <v>2877</v>
      </c>
      <c r="AN755" t="s">
        <v>6</v>
      </c>
      <c r="AO755" s="57">
        <v>46030.590185185189</v>
      </c>
      <c r="AP755" s="57">
        <v>46236.541666666664</v>
      </c>
      <c r="AQ755" t="s">
        <v>248</v>
      </c>
      <c r="AR755" t="s">
        <v>14</v>
      </c>
      <c r="AS755" t="s">
        <v>322</v>
      </c>
      <c r="AT755" t="s">
        <v>231</v>
      </c>
      <c r="AV755" t="s">
        <v>2878</v>
      </c>
      <c r="AW755" t="s">
        <v>1022</v>
      </c>
      <c r="AX755" t="s">
        <v>223</v>
      </c>
      <c r="BA755" s="57">
        <v>46236.541666666664</v>
      </c>
      <c r="BB755" t="s">
        <v>2877</v>
      </c>
      <c r="BF755" s="6" t="e">
        <f t="shared" si="33"/>
        <v>#NUM!</v>
      </c>
      <c r="BG755" t="e">
        <f t="shared" si="34"/>
        <v>#NUM!</v>
      </c>
      <c r="BH755" t="e">
        <f t="shared" si="35"/>
        <v>#NUM!</v>
      </c>
      <c r="BI755" t="str">
        <f>VLOOKUP(H755,Sheet2!$A$1:$B$270,2,FALSE)</f>
        <v>JIMBARAN</v>
      </c>
    </row>
    <row r="756" spans="1:61">
      <c r="A756">
        <v>755</v>
      </c>
      <c r="B756">
        <v>1002511190</v>
      </c>
      <c r="C756">
        <v>3</v>
      </c>
      <c r="D756" t="s">
        <v>49</v>
      </c>
      <c r="E756">
        <v>4</v>
      </c>
      <c r="F756" t="s">
        <v>246</v>
      </c>
      <c r="G756" t="s">
        <v>549</v>
      </c>
      <c r="H756" t="s">
        <v>550</v>
      </c>
      <c r="I756" t="s">
        <v>213</v>
      </c>
      <c r="J756" t="s">
        <v>214</v>
      </c>
      <c r="K756" t="s">
        <v>149</v>
      </c>
      <c r="M756" t="s">
        <v>76</v>
      </c>
      <c r="N756" t="s">
        <v>216</v>
      </c>
      <c r="O756" s="57">
        <v>46239.69972222222</v>
      </c>
      <c r="P756" s="57">
        <v>46239.779629629629</v>
      </c>
      <c r="Q756">
        <v>69357653</v>
      </c>
      <c r="R756">
        <v>2946102025</v>
      </c>
      <c r="S756">
        <v>143407106633</v>
      </c>
      <c r="T756" t="s">
        <v>2285</v>
      </c>
      <c r="U756" t="s">
        <v>2883</v>
      </c>
      <c r="V756" t="s">
        <v>2884</v>
      </c>
      <c r="Z756">
        <v>110.095139967533</v>
      </c>
      <c r="AA756">
        <v>-6.9689800104170896</v>
      </c>
      <c r="AB756" t="s">
        <v>2288</v>
      </c>
      <c r="AC756" t="s">
        <v>291</v>
      </c>
      <c r="AL756" t="s">
        <v>218</v>
      </c>
      <c r="AM756" t="s">
        <v>2885</v>
      </c>
      <c r="AN756" t="s">
        <v>6</v>
      </c>
      <c r="AO756" s="57">
        <v>46150.705266203702</v>
      </c>
      <c r="AR756" t="s">
        <v>219</v>
      </c>
      <c r="AS756" t="s">
        <v>550</v>
      </c>
      <c r="AT756" t="s">
        <v>231</v>
      </c>
      <c r="AU756">
        <v>20260805</v>
      </c>
      <c r="AV756" t="s">
        <v>222</v>
      </c>
      <c r="AW756" t="s">
        <v>1068</v>
      </c>
      <c r="AX756" t="s">
        <v>223</v>
      </c>
      <c r="BA756" s="57">
        <v>46239.291666666664</v>
      </c>
      <c r="BB756" t="s">
        <v>2885</v>
      </c>
      <c r="BC756">
        <v>2026</v>
      </c>
      <c r="BD756">
        <v>8</v>
      </c>
      <c r="BE756">
        <v>5</v>
      </c>
      <c r="BF756" s="6">
        <f t="shared" si="33"/>
        <v>46239</v>
      </c>
      <c r="BG756">
        <f t="shared" si="34"/>
        <v>-0.29166666666424135</v>
      </c>
      <c r="BH756" t="str">
        <f t="shared" si="35"/>
        <v>COMPLY</v>
      </c>
      <c r="BI756" t="e">
        <f>VLOOKUP(H756,Sheet2!$A$1:$B$270,2,FALSE)</f>
        <v>#N/A</v>
      </c>
    </row>
    <row r="757" spans="1:61">
      <c r="A757">
        <v>756</v>
      </c>
      <c r="B757">
        <v>1002531343</v>
      </c>
      <c r="C757">
        <v>3</v>
      </c>
      <c r="D757" t="s">
        <v>45</v>
      </c>
      <c r="E757">
        <v>5</v>
      </c>
      <c r="F757" t="s">
        <v>211</v>
      </c>
      <c r="G757" t="s">
        <v>118</v>
      </c>
      <c r="H757" t="s">
        <v>464</v>
      </c>
      <c r="I757" t="s">
        <v>213</v>
      </c>
      <c r="J757" t="s">
        <v>214</v>
      </c>
      <c r="K757" t="s">
        <v>149</v>
      </c>
      <c r="L757" t="s">
        <v>215</v>
      </c>
      <c r="M757" t="s">
        <v>240</v>
      </c>
      <c r="N757" t="s">
        <v>216</v>
      </c>
      <c r="O757" s="57">
        <v>46251.718715277777</v>
      </c>
      <c r="P757" s="57">
        <v>46251.719456018516</v>
      </c>
      <c r="Q757">
        <v>69368315</v>
      </c>
      <c r="S757">
        <v>172608206232</v>
      </c>
      <c r="T757" t="s">
        <v>11076</v>
      </c>
      <c r="U757" t="s">
        <v>11077</v>
      </c>
      <c r="V757" t="s">
        <v>11078</v>
      </c>
      <c r="Z757">
        <v>116.736665234565</v>
      </c>
      <c r="AA757">
        <v>-8.9753948978266607</v>
      </c>
      <c r="AB757" t="s">
        <v>11079</v>
      </c>
      <c r="AC757" t="s">
        <v>237</v>
      </c>
      <c r="AL757" t="s">
        <v>218</v>
      </c>
      <c r="AM757" t="s">
        <v>10433</v>
      </c>
      <c r="AN757" t="s">
        <v>6</v>
      </c>
      <c r="AO757" t="s">
        <v>11080</v>
      </c>
      <c r="AP757" s="57">
        <v>46252.625</v>
      </c>
      <c r="AR757" t="s">
        <v>241</v>
      </c>
      <c r="AS757" t="s">
        <v>464</v>
      </c>
      <c r="AT757" t="s">
        <v>231</v>
      </c>
      <c r="AV757" t="s">
        <v>240</v>
      </c>
      <c r="AW757" t="s">
        <v>1024</v>
      </c>
      <c r="AX757" t="s">
        <v>223</v>
      </c>
      <c r="BA757" s="57">
        <v>46252.625</v>
      </c>
      <c r="BB757" t="s">
        <v>10433</v>
      </c>
      <c r="BF757" s="6" t="e">
        <f t="shared" si="33"/>
        <v>#NUM!</v>
      </c>
      <c r="BG757" t="e">
        <f t="shared" si="34"/>
        <v>#NUM!</v>
      </c>
      <c r="BH757" t="e">
        <f t="shared" si="35"/>
        <v>#NUM!</v>
      </c>
      <c r="BI757" t="str">
        <f>VLOOKUP(H757,Sheet2!$A$1:$B$270,2,FALSE)</f>
        <v>SUMBAWA</v>
      </c>
    </row>
    <row r="758" spans="1:61">
      <c r="A758">
        <v>757</v>
      </c>
      <c r="B758">
        <v>1002516048</v>
      </c>
      <c r="C758">
        <v>3</v>
      </c>
      <c r="D758" t="s">
        <v>59</v>
      </c>
      <c r="E758">
        <v>4</v>
      </c>
      <c r="F758" t="s">
        <v>567</v>
      </c>
      <c r="G758" t="s">
        <v>906</v>
      </c>
      <c r="H758" t="s">
        <v>973</v>
      </c>
      <c r="I758" t="s">
        <v>213</v>
      </c>
      <c r="J758" t="s">
        <v>214</v>
      </c>
      <c r="K758" t="s">
        <v>149</v>
      </c>
      <c r="L758" t="s">
        <v>215</v>
      </c>
      <c r="M758" t="s">
        <v>76</v>
      </c>
      <c r="N758" t="s">
        <v>216</v>
      </c>
      <c r="O758" s="57">
        <v>46242.613842592589</v>
      </c>
      <c r="P758" s="57">
        <v>46244.649340277778</v>
      </c>
      <c r="Q758">
        <v>69361521</v>
      </c>
      <c r="S758">
        <v>146133131964</v>
      </c>
      <c r="T758" t="s">
        <v>5347</v>
      </c>
      <c r="U758" t="s">
        <v>5348</v>
      </c>
      <c r="V758" t="s">
        <v>5349</v>
      </c>
      <c r="Z758">
        <v>110.357215</v>
      </c>
      <c r="AA758">
        <v>-7.7119309999999999</v>
      </c>
      <c r="AB758" t="s">
        <v>5350</v>
      </c>
      <c r="AC758" t="s">
        <v>237</v>
      </c>
      <c r="AL758" t="s">
        <v>218</v>
      </c>
      <c r="AM758" t="s">
        <v>5351</v>
      </c>
      <c r="AN758" t="s">
        <v>6</v>
      </c>
      <c r="AO758" s="57">
        <v>46242.621689814812</v>
      </c>
      <c r="AP758" s="57">
        <v>46244.333333333336</v>
      </c>
      <c r="AR758" t="s">
        <v>219</v>
      </c>
      <c r="AS758" t="s">
        <v>973</v>
      </c>
      <c r="AT758" t="s">
        <v>231</v>
      </c>
      <c r="AU758">
        <v>20260810</v>
      </c>
      <c r="AV758" t="s">
        <v>222</v>
      </c>
      <c r="AW758" t="s">
        <v>1012</v>
      </c>
      <c r="AX758" t="s">
        <v>223</v>
      </c>
      <c r="BA758" s="57">
        <v>46244.333333333336</v>
      </c>
      <c r="BB758" t="s">
        <v>5351</v>
      </c>
      <c r="BC758">
        <v>2026</v>
      </c>
      <c r="BD758">
        <v>8</v>
      </c>
      <c r="BE758">
        <v>10</v>
      </c>
      <c r="BF758" s="6">
        <f t="shared" si="33"/>
        <v>46244</v>
      </c>
      <c r="BG758">
        <f t="shared" si="34"/>
        <v>-0.33333333333575865</v>
      </c>
      <c r="BH758" t="str">
        <f t="shared" si="35"/>
        <v>COMPLY</v>
      </c>
      <c r="BI758" t="e">
        <f>VLOOKUP(H758,Sheet2!$A$1:$B$270,2,FALSE)</f>
        <v>#N/A</v>
      </c>
    </row>
    <row r="759" spans="1:61">
      <c r="A759">
        <v>758</v>
      </c>
      <c r="B759">
        <v>1002507499</v>
      </c>
      <c r="C759">
        <v>3</v>
      </c>
      <c r="D759" t="s">
        <v>55</v>
      </c>
      <c r="E759">
        <v>5</v>
      </c>
      <c r="F759" t="s">
        <v>228</v>
      </c>
      <c r="G759" t="s">
        <v>121</v>
      </c>
      <c r="H759" t="s">
        <v>491</v>
      </c>
      <c r="I759" t="s">
        <v>213</v>
      </c>
      <c r="J759" t="s">
        <v>214</v>
      </c>
      <c r="K759" t="s">
        <v>149</v>
      </c>
      <c r="M759" t="s">
        <v>236</v>
      </c>
      <c r="N759" t="s">
        <v>216</v>
      </c>
      <c r="O759" s="57">
        <v>46238.449884259258</v>
      </c>
      <c r="P759" s="57">
        <v>46238.599687499998</v>
      </c>
      <c r="Q759">
        <v>69358088</v>
      </c>
      <c r="S759">
        <v>152458901413</v>
      </c>
      <c r="T759" t="s">
        <v>2886</v>
      </c>
      <c r="U759" t="s">
        <v>1109</v>
      </c>
      <c r="Z759">
        <v>113.08350230000001</v>
      </c>
      <c r="AA759">
        <v>-6.9904552999999998</v>
      </c>
      <c r="AB759" t="s">
        <v>2887</v>
      </c>
      <c r="AC759" t="s">
        <v>230</v>
      </c>
      <c r="AO759" s="57">
        <v>46120.454953703702</v>
      </c>
      <c r="AR759" t="s">
        <v>312</v>
      </c>
      <c r="AS759" t="s">
        <v>491</v>
      </c>
      <c r="AT759" t="s">
        <v>231</v>
      </c>
      <c r="AV759" t="s">
        <v>1040</v>
      </c>
      <c r="AW759" t="s">
        <v>562</v>
      </c>
      <c r="AX759" t="s">
        <v>223</v>
      </c>
      <c r="AZ759" t="s">
        <v>1040</v>
      </c>
      <c r="BF759" s="6" t="e">
        <f t="shared" si="33"/>
        <v>#NUM!</v>
      </c>
      <c r="BG759" t="e">
        <f t="shared" si="34"/>
        <v>#NUM!</v>
      </c>
      <c r="BH759" t="e">
        <f t="shared" si="35"/>
        <v>#NUM!</v>
      </c>
      <c r="BI759" t="str">
        <f>VLOOKUP(H759,Sheet2!$A$1:$B$270,2,FALSE)</f>
        <v>MADURA</v>
      </c>
    </row>
    <row r="760" spans="1:61">
      <c r="A760">
        <v>759</v>
      </c>
      <c r="B760">
        <v>1002519807</v>
      </c>
      <c r="C760">
        <v>3</v>
      </c>
      <c r="D760" t="s">
        <v>34</v>
      </c>
      <c r="E760">
        <v>5</v>
      </c>
      <c r="F760" t="s">
        <v>585</v>
      </c>
      <c r="G760" t="s">
        <v>81</v>
      </c>
      <c r="H760" t="s">
        <v>358</v>
      </c>
      <c r="I760" t="s">
        <v>213</v>
      </c>
      <c r="J760" t="s">
        <v>214</v>
      </c>
      <c r="K760" t="s">
        <v>149</v>
      </c>
      <c r="M760" t="s">
        <v>76</v>
      </c>
      <c r="N760" t="s">
        <v>216</v>
      </c>
      <c r="O760" s="57">
        <v>46245.548414351855</v>
      </c>
      <c r="P760" s="57">
        <v>46245.789641203701</v>
      </c>
      <c r="Q760">
        <v>69304220</v>
      </c>
      <c r="R760">
        <v>3619599386</v>
      </c>
      <c r="S760">
        <v>172416429253</v>
      </c>
      <c r="T760" t="s">
        <v>7252</v>
      </c>
      <c r="U760" t="s">
        <v>7253</v>
      </c>
      <c r="V760" t="s">
        <v>7254</v>
      </c>
      <c r="Z760">
        <v>115.18402795</v>
      </c>
      <c r="AA760">
        <v>-8.7235760140000007</v>
      </c>
      <c r="AB760" t="s">
        <v>7255</v>
      </c>
      <c r="AC760" t="s">
        <v>230</v>
      </c>
      <c r="AL760" t="s">
        <v>218</v>
      </c>
      <c r="AM760" t="s">
        <v>7256</v>
      </c>
      <c r="AN760" t="s">
        <v>6</v>
      </c>
      <c r="AO760" s="57">
        <v>46334.548819444448</v>
      </c>
      <c r="AR760" t="s">
        <v>219</v>
      </c>
      <c r="AS760" t="s">
        <v>358</v>
      </c>
      <c r="AT760" t="s">
        <v>231</v>
      </c>
      <c r="AU760">
        <v>20260811</v>
      </c>
      <c r="AV760" t="s">
        <v>222</v>
      </c>
      <c r="AW760" t="s">
        <v>984</v>
      </c>
      <c r="AX760" t="s">
        <v>223</v>
      </c>
      <c r="BA760" s="57">
        <v>46245.291666666664</v>
      </c>
      <c r="BB760" t="s">
        <v>7256</v>
      </c>
      <c r="BC760">
        <v>2026</v>
      </c>
      <c r="BD760">
        <v>8</v>
      </c>
      <c r="BE760">
        <v>11</v>
      </c>
      <c r="BF760" s="6">
        <f t="shared" si="33"/>
        <v>46245</v>
      </c>
      <c r="BG760">
        <f t="shared" si="34"/>
        <v>-0.29166666666424135</v>
      </c>
      <c r="BH760" t="str">
        <f t="shared" si="35"/>
        <v>COMPLY</v>
      </c>
      <c r="BI760" t="str">
        <f>VLOOKUP(H760,Sheet2!$A$1:$B$270,2,FALSE)</f>
        <v>JIMBARAN</v>
      </c>
    </row>
    <row r="761" spans="1:61">
      <c r="A761">
        <v>760</v>
      </c>
      <c r="B761">
        <v>1002506232</v>
      </c>
      <c r="C761">
        <v>3</v>
      </c>
      <c r="D761" t="s">
        <v>51</v>
      </c>
      <c r="E761">
        <v>4</v>
      </c>
      <c r="F761" t="s">
        <v>273</v>
      </c>
      <c r="G761" t="s">
        <v>273</v>
      </c>
      <c r="H761" t="s">
        <v>946</v>
      </c>
      <c r="I761" t="s">
        <v>9798</v>
      </c>
      <c r="J761" t="s">
        <v>214</v>
      </c>
      <c r="K761" t="s">
        <v>149</v>
      </c>
      <c r="M761" t="s">
        <v>76</v>
      </c>
      <c r="N761" t="s">
        <v>9867</v>
      </c>
      <c r="O761" s="57">
        <v>46237.596446759257</v>
      </c>
      <c r="P761" s="57">
        <v>46238.647291666668</v>
      </c>
      <c r="Q761">
        <v>66038855</v>
      </c>
      <c r="S761">
        <v>142401145948</v>
      </c>
      <c r="T761" t="s">
        <v>10264</v>
      </c>
      <c r="U761" t="s">
        <v>11081</v>
      </c>
      <c r="V761" t="s">
        <v>11082</v>
      </c>
      <c r="Z761">
        <v>110.860763994255</v>
      </c>
      <c r="AA761">
        <v>-6.8154299562685399</v>
      </c>
      <c r="AB761" t="s">
        <v>10267</v>
      </c>
      <c r="AC761" t="s">
        <v>9804</v>
      </c>
      <c r="AL761" t="s">
        <v>218</v>
      </c>
      <c r="AM761" t="s">
        <v>10267</v>
      </c>
      <c r="AN761" t="s">
        <v>6</v>
      </c>
      <c r="AO761" s="57">
        <v>46089.611215277779</v>
      </c>
      <c r="AR761" t="s">
        <v>219</v>
      </c>
      <c r="AS761" t="s">
        <v>946</v>
      </c>
      <c r="AT761" t="s">
        <v>231</v>
      </c>
      <c r="AU761">
        <v>20260804</v>
      </c>
      <c r="AV761" t="s">
        <v>222</v>
      </c>
      <c r="AW761" t="s">
        <v>11083</v>
      </c>
      <c r="AX761" t="s">
        <v>223</v>
      </c>
      <c r="BA761" s="57">
        <v>46237.604166666664</v>
      </c>
      <c r="BB761" t="s">
        <v>10267</v>
      </c>
      <c r="BC761">
        <v>2026</v>
      </c>
      <c r="BD761">
        <v>8</v>
      </c>
      <c r="BE761">
        <v>4</v>
      </c>
      <c r="BF761" s="6">
        <f t="shared" si="33"/>
        <v>46238</v>
      </c>
      <c r="BG761">
        <f t="shared" si="34"/>
        <v>0.39583333333575865</v>
      </c>
      <c r="BH761" t="str">
        <f t="shared" si="35"/>
        <v>COMPLY</v>
      </c>
      <c r="BI761" t="e">
        <f>VLOOKUP(H761,Sheet2!$A$1:$B$270,2,FALSE)</f>
        <v>#N/A</v>
      </c>
    </row>
    <row r="762" spans="1:61">
      <c r="A762">
        <v>761</v>
      </c>
      <c r="B762">
        <v>1002519059</v>
      </c>
      <c r="C762">
        <v>3</v>
      </c>
      <c r="D762" t="s">
        <v>51</v>
      </c>
      <c r="E762">
        <v>4</v>
      </c>
      <c r="F762" t="s">
        <v>235</v>
      </c>
      <c r="G762" t="s">
        <v>584</v>
      </c>
      <c r="H762" t="s">
        <v>1061</v>
      </c>
      <c r="I762" t="s">
        <v>213</v>
      </c>
      <c r="J762" t="s">
        <v>214</v>
      </c>
      <c r="K762" t="s">
        <v>149</v>
      </c>
      <c r="M762" t="s">
        <v>76</v>
      </c>
      <c r="N762" t="s">
        <v>216</v>
      </c>
      <c r="O762" s="57">
        <v>46245.403425925928</v>
      </c>
      <c r="P762" s="57">
        <v>46248.517222222225</v>
      </c>
      <c r="Q762">
        <v>69362936</v>
      </c>
      <c r="S762">
        <v>142566102110</v>
      </c>
      <c r="T762" t="s">
        <v>7257</v>
      </c>
      <c r="U762" t="s">
        <v>7258</v>
      </c>
      <c r="V762" t="s">
        <v>9092</v>
      </c>
      <c r="Z762">
        <v>110.8280903</v>
      </c>
      <c r="AA762">
        <v>-7.5391358999999998</v>
      </c>
      <c r="AB762" t="s">
        <v>7259</v>
      </c>
      <c r="AC762" t="s">
        <v>291</v>
      </c>
      <c r="AL762" t="s">
        <v>218</v>
      </c>
      <c r="AM762" t="s">
        <v>9093</v>
      </c>
      <c r="AN762" t="s">
        <v>6</v>
      </c>
      <c r="AO762" s="57">
        <v>46334.41300925926</v>
      </c>
      <c r="AP762" s="57">
        <v>46248.333333333336</v>
      </c>
      <c r="AR762" t="s">
        <v>219</v>
      </c>
      <c r="AS762" t="s">
        <v>1061</v>
      </c>
      <c r="AT762" t="s">
        <v>231</v>
      </c>
      <c r="AU762">
        <v>20260814</v>
      </c>
      <c r="AV762" t="s">
        <v>222</v>
      </c>
      <c r="AW762" t="s">
        <v>562</v>
      </c>
      <c r="AX762" t="s">
        <v>223</v>
      </c>
      <c r="BA762" s="57">
        <v>46248.333333333336</v>
      </c>
      <c r="BB762" t="s">
        <v>9093</v>
      </c>
      <c r="BC762">
        <v>2026</v>
      </c>
      <c r="BD762">
        <v>8</v>
      </c>
      <c r="BE762">
        <v>14</v>
      </c>
      <c r="BF762" s="6">
        <f t="shared" si="33"/>
        <v>46248</v>
      </c>
      <c r="BG762">
        <f t="shared" si="34"/>
        <v>-0.33333333333575865</v>
      </c>
      <c r="BH762" t="str">
        <f t="shared" si="35"/>
        <v>COMPLY</v>
      </c>
      <c r="BI762" t="e">
        <f>VLOOKUP(H762,Sheet2!$A$1:$B$270,2,FALSE)</f>
        <v>#N/A</v>
      </c>
    </row>
    <row r="763" spans="1:61">
      <c r="A763">
        <v>762</v>
      </c>
      <c r="B763">
        <v>1002531521</v>
      </c>
      <c r="C763">
        <v>3</v>
      </c>
      <c r="D763" t="s">
        <v>42</v>
      </c>
      <c r="E763">
        <v>5</v>
      </c>
      <c r="F763" t="s">
        <v>102</v>
      </c>
      <c r="G763" t="s">
        <v>99</v>
      </c>
      <c r="H763" t="s">
        <v>349</v>
      </c>
      <c r="I763" t="s">
        <v>213</v>
      </c>
      <c r="J763" t="s">
        <v>214</v>
      </c>
      <c r="K763" t="s">
        <v>149</v>
      </c>
      <c r="L763" t="s">
        <v>215</v>
      </c>
      <c r="M763" t="s">
        <v>240</v>
      </c>
      <c r="N763" t="s">
        <v>216</v>
      </c>
      <c r="O763" s="57">
        <v>46251.795787037037</v>
      </c>
      <c r="P763" s="57">
        <v>46251.797233796293</v>
      </c>
      <c r="Q763">
        <v>69368403</v>
      </c>
      <c r="S763">
        <v>152516208104</v>
      </c>
      <c r="T763" t="s">
        <v>11084</v>
      </c>
      <c r="U763" t="s">
        <v>11085</v>
      </c>
      <c r="V763" t="s">
        <v>11086</v>
      </c>
      <c r="Z763">
        <v>114.29172149999999</v>
      </c>
      <c r="AA763">
        <v>-8.3104333999999902</v>
      </c>
      <c r="AB763" t="s">
        <v>11087</v>
      </c>
      <c r="AC763" t="s">
        <v>217</v>
      </c>
      <c r="AL763" t="s">
        <v>218</v>
      </c>
      <c r="AM763" t="s">
        <v>11088</v>
      </c>
      <c r="AN763" t="s">
        <v>6</v>
      </c>
      <c r="AO763" t="s">
        <v>10696</v>
      </c>
      <c r="AP763" s="57">
        <v>46253.333333333336</v>
      </c>
      <c r="AR763" t="s">
        <v>241</v>
      </c>
      <c r="AS763" t="s">
        <v>349</v>
      </c>
      <c r="AT763" t="s">
        <v>231</v>
      </c>
      <c r="AV763" t="s">
        <v>240</v>
      </c>
      <c r="AW763" t="s">
        <v>1015</v>
      </c>
      <c r="AX763" t="s">
        <v>223</v>
      </c>
      <c r="BA763" s="57">
        <v>46253.333333333336</v>
      </c>
      <c r="BB763" t="s">
        <v>11088</v>
      </c>
      <c r="BF763" s="6" t="e">
        <f t="shared" si="33"/>
        <v>#NUM!</v>
      </c>
      <c r="BG763" t="e">
        <f t="shared" si="34"/>
        <v>#NUM!</v>
      </c>
      <c r="BH763" t="e">
        <f t="shared" si="35"/>
        <v>#NUM!</v>
      </c>
      <c r="BI763" t="str">
        <f>VLOOKUP(H763,Sheet2!$A$1:$B$270,2,FALSE)</f>
        <v>BANYUWANGI</v>
      </c>
    </row>
    <row r="764" spans="1:61">
      <c r="A764">
        <v>763</v>
      </c>
      <c r="B764">
        <v>1002517561</v>
      </c>
      <c r="C764">
        <v>3</v>
      </c>
      <c r="D764" t="s">
        <v>59</v>
      </c>
      <c r="E764">
        <v>4</v>
      </c>
      <c r="F764" t="s">
        <v>567</v>
      </c>
      <c r="G764" t="s">
        <v>609</v>
      </c>
      <c r="H764" t="s">
        <v>611</v>
      </c>
      <c r="I764" t="s">
        <v>213</v>
      </c>
      <c r="J764" t="s">
        <v>214</v>
      </c>
      <c r="K764" t="s">
        <v>149</v>
      </c>
      <c r="L764" t="s">
        <v>215</v>
      </c>
      <c r="M764" t="s">
        <v>76</v>
      </c>
      <c r="N764" t="s">
        <v>216</v>
      </c>
      <c r="O764" s="57">
        <v>46244.499259259261</v>
      </c>
      <c r="P764" s="57">
        <v>46245.685960648145</v>
      </c>
      <c r="Q764">
        <v>69362355</v>
      </c>
      <c r="S764">
        <v>141114227875</v>
      </c>
      <c r="T764" t="s">
        <v>6552</v>
      </c>
      <c r="U764" t="s">
        <v>6553</v>
      </c>
      <c r="V764" t="s">
        <v>6554</v>
      </c>
      <c r="Z764">
        <v>110.387641</v>
      </c>
      <c r="AA764">
        <v>-7.8132849999999996</v>
      </c>
      <c r="AB764" t="s">
        <v>6555</v>
      </c>
      <c r="AC764" t="s">
        <v>237</v>
      </c>
      <c r="AL764" t="s">
        <v>218</v>
      </c>
      <c r="AM764" t="s">
        <v>6421</v>
      </c>
      <c r="AN764" t="s">
        <v>6</v>
      </c>
      <c r="AO764" s="57">
        <v>46303.506898148145</v>
      </c>
      <c r="AP764" s="57">
        <v>46245.333333333336</v>
      </c>
      <c r="AR764" t="s">
        <v>219</v>
      </c>
      <c r="AS764" t="s">
        <v>611</v>
      </c>
      <c r="AT764" t="s">
        <v>231</v>
      </c>
      <c r="AU764">
        <v>20260811</v>
      </c>
      <c r="AV764" t="s">
        <v>222</v>
      </c>
      <c r="AW764" t="s">
        <v>1010</v>
      </c>
      <c r="AX764" t="s">
        <v>223</v>
      </c>
      <c r="BA764" s="57">
        <v>46245.333333333336</v>
      </c>
      <c r="BB764" t="s">
        <v>6421</v>
      </c>
      <c r="BC764">
        <v>2026</v>
      </c>
      <c r="BD764">
        <v>8</v>
      </c>
      <c r="BE764">
        <v>11</v>
      </c>
      <c r="BF764" s="6">
        <f t="shared" si="33"/>
        <v>46245</v>
      </c>
      <c r="BG764">
        <f t="shared" si="34"/>
        <v>-0.33333333333575865</v>
      </c>
      <c r="BH764" t="str">
        <f t="shared" si="35"/>
        <v>COMPLY</v>
      </c>
      <c r="BI764" t="e">
        <f>VLOOKUP(H764,Sheet2!$A$1:$B$270,2,FALSE)</f>
        <v>#N/A</v>
      </c>
    </row>
    <row r="765" spans="1:61">
      <c r="A765">
        <v>764</v>
      </c>
      <c r="B765">
        <v>1002515176</v>
      </c>
      <c r="C765">
        <v>3</v>
      </c>
      <c r="D765" t="s">
        <v>55</v>
      </c>
      <c r="E765">
        <v>5</v>
      </c>
      <c r="F765" t="s">
        <v>265</v>
      </c>
      <c r="G765" t="s">
        <v>122</v>
      </c>
      <c r="H765" t="s">
        <v>355</v>
      </c>
      <c r="I765" t="s">
        <v>213</v>
      </c>
      <c r="J765" t="s">
        <v>214</v>
      </c>
      <c r="K765" t="s">
        <v>149</v>
      </c>
      <c r="L765" t="s">
        <v>215</v>
      </c>
      <c r="M765" t="s">
        <v>76</v>
      </c>
      <c r="N765" t="s">
        <v>216</v>
      </c>
      <c r="O765" s="57">
        <v>46241.666631944441</v>
      </c>
      <c r="P765" s="57">
        <v>46242.774004629631</v>
      </c>
      <c r="Q765">
        <v>69361002</v>
      </c>
      <c r="S765">
        <v>152421262200</v>
      </c>
      <c r="T765" t="s">
        <v>5352</v>
      </c>
      <c r="U765" t="s">
        <v>5353</v>
      </c>
      <c r="V765" t="s">
        <v>5354</v>
      </c>
      <c r="Z765">
        <v>112.602213956415</v>
      </c>
      <c r="AA765">
        <v>-7.1452343888892296</v>
      </c>
      <c r="AB765" t="s">
        <v>5355</v>
      </c>
      <c r="AC765" t="s">
        <v>217</v>
      </c>
      <c r="AL765" t="s">
        <v>218</v>
      </c>
      <c r="AM765" t="s">
        <v>4665</v>
      </c>
      <c r="AN765" t="s">
        <v>6</v>
      </c>
      <c r="AO765" s="57">
        <v>46211.684444444443</v>
      </c>
      <c r="AP765" s="57">
        <v>46242.541666666664</v>
      </c>
      <c r="AQ765" t="s">
        <v>903</v>
      </c>
      <c r="AR765" t="s">
        <v>219</v>
      </c>
      <c r="AS765" t="s">
        <v>355</v>
      </c>
      <c r="AT765" t="s">
        <v>231</v>
      </c>
      <c r="AU765">
        <v>20260808</v>
      </c>
      <c r="AV765" t="s">
        <v>222</v>
      </c>
      <c r="AW765" t="s">
        <v>1018</v>
      </c>
      <c r="AX765" t="s">
        <v>223</v>
      </c>
      <c r="BA765" s="57">
        <v>46242.541666666664</v>
      </c>
      <c r="BB765" t="s">
        <v>4665</v>
      </c>
      <c r="BC765">
        <v>2026</v>
      </c>
      <c r="BD765">
        <v>8</v>
      </c>
      <c r="BE765">
        <v>8</v>
      </c>
      <c r="BF765" s="6">
        <f t="shared" si="33"/>
        <v>46242</v>
      </c>
      <c r="BG765">
        <f t="shared" si="34"/>
        <v>-0.54166666666424135</v>
      </c>
      <c r="BH765" t="str">
        <f t="shared" si="35"/>
        <v>COMPLY</v>
      </c>
      <c r="BI765" t="str">
        <f>VLOOKUP(H765,Sheet2!$A$1:$B$270,2,FALSE)</f>
        <v>GRESIK</v>
      </c>
    </row>
    <row r="766" spans="1:61">
      <c r="A766">
        <v>765</v>
      </c>
      <c r="B766">
        <v>1002520169</v>
      </c>
      <c r="C766">
        <v>3</v>
      </c>
      <c r="D766" t="s">
        <v>45</v>
      </c>
      <c r="E766">
        <v>5</v>
      </c>
      <c r="F766" t="s">
        <v>211</v>
      </c>
      <c r="G766" t="s">
        <v>118</v>
      </c>
      <c r="H766" t="s">
        <v>464</v>
      </c>
      <c r="I766" t="s">
        <v>9798</v>
      </c>
      <c r="J766" t="s">
        <v>214</v>
      </c>
      <c r="K766" t="s">
        <v>149</v>
      </c>
      <c r="M766" t="s">
        <v>258</v>
      </c>
      <c r="N766" t="s">
        <v>10252</v>
      </c>
      <c r="O766" s="57">
        <v>46245.598425925928</v>
      </c>
      <c r="P766" s="57">
        <v>46245.62122685185</v>
      </c>
      <c r="Q766">
        <v>69359720</v>
      </c>
      <c r="S766">
        <v>172608206140</v>
      </c>
      <c r="T766" t="s">
        <v>11089</v>
      </c>
      <c r="U766" t="s">
        <v>11090</v>
      </c>
      <c r="V766" t="s">
        <v>11091</v>
      </c>
      <c r="Z766">
        <v>116.747383979809</v>
      </c>
      <c r="AA766">
        <v>-8.9670166305174899</v>
      </c>
      <c r="AB766" t="s">
        <v>10760</v>
      </c>
      <c r="AC766" t="s">
        <v>226</v>
      </c>
      <c r="AL766" t="s">
        <v>218</v>
      </c>
      <c r="AM766" t="s">
        <v>214</v>
      </c>
      <c r="AN766" t="s">
        <v>6</v>
      </c>
      <c r="AO766" s="57">
        <v>46334.610983796294</v>
      </c>
      <c r="AR766" t="s">
        <v>259</v>
      </c>
      <c r="AS766" t="s">
        <v>464</v>
      </c>
      <c r="AT766" t="s">
        <v>231</v>
      </c>
      <c r="AV766" t="s">
        <v>260</v>
      </c>
      <c r="AW766" t="s">
        <v>10166</v>
      </c>
      <c r="AX766" t="s">
        <v>223</v>
      </c>
      <c r="BA766" s="57">
        <v>25569.291666666668</v>
      </c>
      <c r="BB766" t="s">
        <v>214</v>
      </c>
      <c r="BF766" s="6" t="e">
        <f t="shared" si="33"/>
        <v>#NUM!</v>
      </c>
      <c r="BG766" t="e">
        <f t="shared" si="34"/>
        <v>#NUM!</v>
      </c>
      <c r="BH766" t="e">
        <f t="shared" si="35"/>
        <v>#NUM!</v>
      </c>
      <c r="BI766" t="str">
        <f>VLOOKUP(H766,Sheet2!$A$1:$B$270,2,FALSE)</f>
        <v>SUMBAWA</v>
      </c>
    </row>
    <row r="767" spans="1:61">
      <c r="A767">
        <v>766</v>
      </c>
      <c r="B767">
        <v>1002528538</v>
      </c>
      <c r="C767">
        <v>3</v>
      </c>
      <c r="D767" t="s">
        <v>38</v>
      </c>
      <c r="E767">
        <v>5</v>
      </c>
      <c r="F767" t="s">
        <v>90</v>
      </c>
      <c r="G767" t="s">
        <v>90</v>
      </c>
      <c r="H767" t="s">
        <v>309</v>
      </c>
      <c r="I767" t="s">
        <v>213</v>
      </c>
      <c r="J767" t="s">
        <v>214</v>
      </c>
      <c r="K767" t="s">
        <v>149</v>
      </c>
      <c r="L767" t="s">
        <v>215</v>
      </c>
      <c r="M767" t="s">
        <v>76</v>
      </c>
      <c r="N767" t="s">
        <v>216</v>
      </c>
      <c r="O767" s="57">
        <v>46249.636759259258</v>
      </c>
      <c r="P767" s="57">
        <v>46250.347881944443</v>
      </c>
      <c r="Q767">
        <v>69367048</v>
      </c>
      <c r="S767">
        <v>152650208115</v>
      </c>
      <c r="T767" t="s">
        <v>11092</v>
      </c>
      <c r="U767" t="s">
        <v>11093</v>
      </c>
      <c r="V767" t="s">
        <v>11094</v>
      </c>
      <c r="Z767">
        <v>112.127319</v>
      </c>
      <c r="AA767">
        <v>-7.9212600000000002</v>
      </c>
      <c r="AB767" t="s">
        <v>11095</v>
      </c>
      <c r="AC767" t="s">
        <v>237</v>
      </c>
      <c r="AL767" t="s">
        <v>218</v>
      </c>
      <c r="AM767" t="s">
        <v>11096</v>
      </c>
      <c r="AN767" t="s">
        <v>6</v>
      </c>
      <c r="AO767" t="s">
        <v>10808</v>
      </c>
      <c r="AP767" s="57">
        <v>46250.541666666664</v>
      </c>
      <c r="AR767" t="s">
        <v>219</v>
      </c>
      <c r="AS767" t="s">
        <v>309</v>
      </c>
      <c r="AT767" t="s">
        <v>231</v>
      </c>
      <c r="AU767">
        <v>20260816</v>
      </c>
      <c r="AV767" t="s">
        <v>222</v>
      </c>
      <c r="AW767" t="s">
        <v>1021</v>
      </c>
      <c r="AX767" t="s">
        <v>223</v>
      </c>
      <c r="BA767" s="57">
        <v>46250.541666666664</v>
      </c>
      <c r="BB767" t="s">
        <v>11096</v>
      </c>
      <c r="BC767">
        <v>2026</v>
      </c>
      <c r="BD767">
        <v>8</v>
      </c>
      <c r="BE767">
        <v>16</v>
      </c>
      <c r="BF767" s="6">
        <f t="shared" si="33"/>
        <v>46250</v>
      </c>
      <c r="BG767">
        <f t="shared" si="34"/>
        <v>-0.54166666666424135</v>
      </c>
      <c r="BH767" t="str">
        <f t="shared" si="35"/>
        <v>COMPLY</v>
      </c>
      <c r="BI767" t="str">
        <f>VLOOKUP(H767,Sheet2!$A$1:$B$270,2,FALSE)</f>
        <v>KEDIRI</v>
      </c>
    </row>
    <row r="768" spans="1:61">
      <c r="A768">
        <v>767</v>
      </c>
      <c r="B768">
        <v>1002517613</v>
      </c>
      <c r="C768">
        <v>3</v>
      </c>
      <c r="D768" t="s">
        <v>38</v>
      </c>
      <c r="E768">
        <v>5</v>
      </c>
      <c r="F768" t="s">
        <v>92</v>
      </c>
      <c r="G768" t="s">
        <v>94</v>
      </c>
      <c r="H768" t="s">
        <v>467</v>
      </c>
      <c r="I768" t="s">
        <v>213</v>
      </c>
      <c r="J768" t="s">
        <v>214</v>
      </c>
      <c r="K768" t="s">
        <v>149</v>
      </c>
      <c r="L768" t="s">
        <v>215</v>
      </c>
      <c r="M768" t="s">
        <v>76</v>
      </c>
      <c r="N768" t="s">
        <v>216</v>
      </c>
      <c r="O768" s="57">
        <v>46244.511759259258</v>
      </c>
      <c r="P768" s="57">
        <v>46245.483657407407</v>
      </c>
      <c r="Q768">
        <v>69362375</v>
      </c>
      <c r="S768">
        <v>152613205904</v>
      </c>
      <c r="T768" t="s">
        <v>6560</v>
      </c>
      <c r="U768" t="s">
        <v>6561</v>
      </c>
      <c r="V768" t="s">
        <v>6562</v>
      </c>
      <c r="Z768">
        <v>111.4203938</v>
      </c>
      <c r="AA768">
        <v>-7.6827044000000004</v>
      </c>
      <c r="AB768" t="s">
        <v>6563</v>
      </c>
      <c r="AC768" t="s">
        <v>237</v>
      </c>
      <c r="AL768" t="s">
        <v>218</v>
      </c>
      <c r="AM768" t="s">
        <v>6564</v>
      </c>
      <c r="AN768" t="s">
        <v>6</v>
      </c>
      <c r="AO768" s="57">
        <v>46303.527696759258</v>
      </c>
      <c r="AP768" s="57">
        <v>46245.541666666664</v>
      </c>
      <c r="AR768" t="s">
        <v>219</v>
      </c>
      <c r="AS768" t="s">
        <v>467</v>
      </c>
      <c r="AT768" t="s">
        <v>231</v>
      </c>
      <c r="AU768">
        <v>20260811</v>
      </c>
      <c r="AV768" t="s">
        <v>222</v>
      </c>
      <c r="AW768" t="s">
        <v>1010</v>
      </c>
      <c r="AX768" t="s">
        <v>223</v>
      </c>
      <c r="BA768" s="57">
        <v>46245.541666666664</v>
      </c>
      <c r="BB768" t="s">
        <v>6564</v>
      </c>
      <c r="BC768">
        <v>2026</v>
      </c>
      <c r="BD768">
        <v>8</v>
      </c>
      <c r="BE768">
        <v>11</v>
      </c>
      <c r="BF768" s="6">
        <f t="shared" si="33"/>
        <v>46245</v>
      </c>
      <c r="BG768">
        <f t="shared" si="34"/>
        <v>-0.54166666666424135</v>
      </c>
      <c r="BH768" t="str">
        <f t="shared" si="35"/>
        <v>COMPLY</v>
      </c>
      <c r="BI768" t="str">
        <f>VLOOKUP(H768,Sheet2!$A$1:$B$270,2,FALSE)</f>
        <v>MADIUN</v>
      </c>
    </row>
    <row r="769" spans="1:61">
      <c r="A769">
        <v>768</v>
      </c>
      <c r="B769">
        <v>1002515819</v>
      </c>
      <c r="C769">
        <v>3</v>
      </c>
      <c r="D769" t="s">
        <v>51</v>
      </c>
      <c r="E769">
        <v>4</v>
      </c>
      <c r="F769" t="s">
        <v>273</v>
      </c>
      <c r="G769" t="s">
        <v>600</v>
      </c>
      <c r="H769" t="s">
        <v>4821</v>
      </c>
      <c r="I769" t="s">
        <v>213</v>
      </c>
      <c r="J769" t="s">
        <v>214</v>
      </c>
      <c r="K769" t="s">
        <v>149</v>
      </c>
      <c r="L769" t="s">
        <v>215</v>
      </c>
      <c r="M769" t="s">
        <v>76</v>
      </c>
      <c r="N769" t="s">
        <v>216</v>
      </c>
      <c r="O769" s="57">
        <v>46242.481203703705</v>
      </c>
      <c r="P769" s="57">
        <v>46244.732754629629</v>
      </c>
      <c r="Q769">
        <v>69361373</v>
      </c>
      <c r="S769">
        <v>142598105505</v>
      </c>
      <c r="T769" t="s">
        <v>5356</v>
      </c>
      <c r="U769" t="s">
        <v>5357</v>
      </c>
      <c r="V769" t="s">
        <v>5358</v>
      </c>
      <c r="Z769">
        <v>111.553060351377</v>
      </c>
      <c r="AA769">
        <v>-6.8823045876572397</v>
      </c>
      <c r="AB769" t="s">
        <v>5359</v>
      </c>
      <c r="AC769" t="s">
        <v>237</v>
      </c>
      <c r="AL769" t="s">
        <v>218</v>
      </c>
      <c r="AM769" t="s">
        <v>4461</v>
      </c>
      <c r="AN769" t="s">
        <v>6</v>
      </c>
      <c r="AO769" s="57">
        <v>46242.486076388886</v>
      </c>
      <c r="AP769" s="57">
        <v>46244.333333333336</v>
      </c>
      <c r="AR769" t="s">
        <v>219</v>
      </c>
      <c r="AS769" t="s">
        <v>4821</v>
      </c>
      <c r="AT769" t="s">
        <v>231</v>
      </c>
      <c r="AU769">
        <v>20260810</v>
      </c>
      <c r="AV769" t="s">
        <v>222</v>
      </c>
      <c r="AW769" t="s">
        <v>1010</v>
      </c>
      <c r="AX769" t="s">
        <v>223</v>
      </c>
      <c r="BA769" s="57">
        <v>46244.333333333336</v>
      </c>
      <c r="BB769" t="s">
        <v>4461</v>
      </c>
      <c r="BC769">
        <v>2026</v>
      </c>
      <c r="BD769">
        <v>8</v>
      </c>
      <c r="BE769">
        <v>10</v>
      </c>
      <c r="BF769" s="6">
        <f t="shared" si="33"/>
        <v>46244</v>
      </c>
      <c r="BG769">
        <f t="shared" si="34"/>
        <v>-0.33333333333575865</v>
      </c>
      <c r="BH769" t="str">
        <f t="shared" si="35"/>
        <v>COMPLY</v>
      </c>
      <c r="BI769" t="e">
        <f>VLOOKUP(H769,Sheet2!$A$1:$B$270,2,FALSE)</f>
        <v>#N/A</v>
      </c>
    </row>
    <row r="770" spans="1:61">
      <c r="A770">
        <v>769</v>
      </c>
      <c r="B770">
        <v>1002518666</v>
      </c>
      <c r="C770">
        <v>3</v>
      </c>
      <c r="D770" t="s">
        <v>49</v>
      </c>
      <c r="E770">
        <v>4</v>
      </c>
      <c r="F770" t="s">
        <v>246</v>
      </c>
      <c r="G770" t="s">
        <v>549</v>
      </c>
      <c r="H770" t="s">
        <v>550</v>
      </c>
      <c r="I770" t="s">
        <v>213</v>
      </c>
      <c r="J770" t="s">
        <v>214</v>
      </c>
      <c r="K770" t="s">
        <v>149</v>
      </c>
      <c r="L770" t="s">
        <v>215</v>
      </c>
      <c r="M770" t="s">
        <v>76</v>
      </c>
      <c r="N770" t="s">
        <v>216</v>
      </c>
      <c r="O770" s="57">
        <v>46244.756215277775</v>
      </c>
      <c r="P770" s="57">
        <v>46245.544976851852</v>
      </c>
      <c r="Q770">
        <v>69362782</v>
      </c>
      <c r="S770">
        <v>143407106648</v>
      </c>
      <c r="T770" t="s">
        <v>6565</v>
      </c>
      <c r="U770" t="s">
        <v>6566</v>
      </c>
      <c r="V770" t="s">
        <v>6567</v>
      </c>
      <c r="Z770">
        <v>110.081891</v>
      </c>
      <c r="AA770">
        <v>-6.9548399999999999</v>
      </c>
      <c r="AB770" t="s">
        <v>6568</v>
      </c>
      <c r="AC770" t="s">
        <v>237</v>
      </c>
      <c r="AL770" t="s">
        <v>218</v>
      </c>
      <c r="AM770" t="s">
        <v>6569</v>
      </c>
      <c r="AN770" t="s">
        <v>6</v>
      </c>
      <c r="AO770" s="57">
        <v>46303.777662037035</v>
      </c>
      <c r="AP770" s="57">
        <v>46245.625</v>
      </c>
      <c r="AR770" t="s">
        <v>219</v>
      </c>
      <c r="AS770" t="s">
        <v>550</v>
      </c>
      <c r="AT770" t="s">
        <v>231</v>
      </c>
      <c r="AU770">
        <v>20260811</v>
      </c>
      <c r="AV770" t="s">
        <v>222</v>
      </c>
      <c r="AW770" t="s">
        <v>1018</v>
      </c>
      <c r="AX770" t="s">
        <v>223</v>
      </c>
      <c r="BA770" s="57">
        <v>46245.625</v>
      </c>
      <c r="BB770" t="s">
        <v>6569</v>
      </c>
      <c r="BC770">
        <v>2026</v>
      </c>
      <c r="BD770">
        <v>8</v>
      </c>
      <c r="BE770">
        <v>11</v>
      </c>
      <c r="BF770" s="6">
        <f t="shared" si="33"/>
        <v>46245</v>
      </c>
      <c r="BG770">
        <f t="shared" si="34"/>
        <v>-0.625</v>
      </c>
      <c r="BH770" t="str">
        <f t="shared" si="35"/>
        <v>COMPLY</v>
      </c>
      <c r="BI770" t="e">
        <f>VLOOKUP(H770,Sheet2!$A$1:$B$270,2,FALSE)</f>
        <v>#N/A</v>
      </c>
    </row>
    <row r="771" spans="1:61">
      <c r="A771">
        <v>770</v>
      </c>
      <c r="B771">
        <v>1002528196</v>
      </c>
      <c r="C771">
        <v>3</v>
      </c>
      <c r="D771" t="s">
        <v>38</v>
      </c>
      <c r="E771">
        <v>5</v>
      </c>
      <c r="F771" t="s">
        <v>92</v>
      </c>
      <c r="G771" t="s">
        <v>95</v>
      </c>
      <c r="H771" t="s">
        <v>478</v>
      </c>
      <c r="I771" t="s">
        <v>213</v>
      </c>
      <c r="J771" t="s">
        <v>214</v>
      </c>
      <c r="K771" t="s">
        <v>149</v>
      </c>
      <c r="L771" t="s">
        <v>215</v>
      </c>
      <c r="M771" t="s">
        <v>76</v>
      </c>
      <c r="N771" t="s">
        <v>216</v>
      </c>
      <c r="O771" s="57">
        <v>46249.513854166667</v>
      </c>
      <c r="P771" s="57">
        <v>46251.649375000001</v>
      </c>
      <c r="Q771">
        <v>69366802</v>
      </c>
      <c r="S771">
        <v>152614209524</v>
      </c>
      <c r="T771" t="s">
        <v>10063</v>
      </c>
      <c r="U771" t="s">
        <v>11097</v>
      </c>
      <c r="V771" t="s">
        <v>11098</v>
      </c>
      <c r="Z771">
        <v>111.3724512</v>
      </c>
      <c r="AA771">
        <v>-7.8987597000000003</v>
      </c>
      <c r="AB771" t="s">
        <v>11099</v>
      </c>
      <c r="AC771" t="s">
        <v>217</v>
      </c>
      <c r="AL771" t="s">
        <v>218</v>
      </c>
      <c r="AM771" t="s">
        <v>11100</v>
      </c>
      <c r="AN771" t="s">
        <v>6</v>
      </c>
      <c r="AO771" t="s">
        <v>10906</v>
      </c>
      <c r="AP771" s="57">
        <v>46251.333333333336</v>
      </c>
      <c r="AR771" t="s">
        <v>219</v>
      </c>
      <c r="AS771" t="s">
        <v>478</v>
      </c>
      <c r="AT771" t="s">
        <v>231</v>
      </c>
      <c r="AU771">
        <v>20260817</v>
      </c>
      <c r="AV771" t="s">
        <v>222</v>
      </c>
      <c r="AW771" t="s">
        <v>1015</v>
      </c>
      <c r="AX771" t="s">
        <v>223</v>
      </c>
      <c r="BA771" s="57">
        <v>46251.333333333336</v>
      </c>
      <c r="BB771" t="s">
        <v>11100</v>
      </c>
      <c r="BC771">
        <v>2026</v>
      </c>
      <c r="BD771">
        <v>8</v>
      </c>
      <c r="BE771">
        <v>17</v>
      </c>
      <c r="BF771" s="6">
        <f t="shared" ref="BF771:BF834" si="36">DATE(BC771,BD771,BE771)</f>
        <v>46251</v>
      </c>
      <c r="BG771">
        <f t="shared" ref="BG771:BG834" si="37">BF771-BA771</f>
        <v>-0.33333333333575865</v>
      </c>
      <c r="BH771" t="str">
        <f t="shared" ref="BH771:BH834" si="38">IF(BG771=1,"COMPLY",IF(BG771&lt;1,"COMPLY","NOT COMPLY"))</f>
        <v>COMPLY</v>
      </c>
      <c r="BI771" t="str">
        <f>VLOOKUP(H771,Sheet2!$A$1:$B$270,2,FALSE)</f>
        <v>PONOROGO</v>
      </c>
    </row>
    <row r="772" spans="1:61">
      <c r="A772">
        <v>771</v>
      </c>
      <c r="B772">
        <v>1002505749</v>
      </c>
      <c r="C772">
        <v>3</v>
      </c>
      <c r="D772" t="s">
        <v>49</v>
      </c>
      <c r="E772">
        <v>4</v>
      </c>
      <c r="F772" t="s">
        <v>252</v>
      </c>
      <c r="G772" t="s">
        <v>553</v>
      </c>
      <c r="H772" t="s">
        <v>968</v>
      </c>
      <c r="I772" t="s">
        <v>213</v>
      </c>
      <c r="J772" t="s">
        <v>214</v>
      </c>
      <c r="K772" t="s">
        <v>149</v>
      </c>
      <c r="M772" t="s">
        <v>76</v>
      </c>
      <c r="N772" t="s">
        <v>216</v>
      </c>
      <c r="O772" s="57">
        <v>46237.432129629633</v>
      </c>
      <c r="P772" s="57">
        <v>46238.653217592589</v>
      </c>
      <c r="Q772">
        <v>69357331</v>
      </c>
      <c r="S772">
        <v>146284108355</v>
      </c>
      <c r="T772" t="s">
        <v>2888</v>
      </c>
      <c r="U772" t="s">
        <v>1210</v>
      </c>
      <c r="V772" t="s">
        <v>2889</v>
      </c>
      <c r="Z772">
        <v>109.04786692735399</v>
      </c>
      <c r="AA772">
        <v>-6.8570585999707196</v>
      </c>
      <c r="AB772" t="s">
        <v>2890</v>
      </c>
      <c r="AC772" t="s">
        <v>226</v>
      </c>
      <c r="AL772" t="s">
        <v>218</v>
      </c>
      <c r="AM772" t="s">
        <v>2891</v>
      </c>
      <c r="AN772" t="s">
        <v>6</v>
      </c>
      <c r="AO772" s="57">
        <v>46089.444699074076</v>
      </c>
      <c r="AP772" s="57">
        <v>46238.541666666664</v>
      </c>
      <c r="AR772" t="s">
        <v>219</v>
      </c>
      <c r="AS772" t="s">
        <v>968</v>
      </c>
      <c r="AT772" t="s">
        <v>231</v>
      </c>
      <c r="AU772">
        <v>20260804</v>
      </c>
      <c r="AV772" t="s">
        <v>222</v>
      </c>
      <c r="AW772" t="s">
        <v>562</v>
      </c>
      <c r="AX772" t="s">
        <v>223</v>
      </c>
      <c r="BA772" s="57">
        <v>46238.541666666664</v>
      </c>
      <c r="BB772" t="s">
        <v>2891</v>
      </c>
      <c r="BC772">
        <v>2026</v>
      </c>
      <c r="BD772">
        <v>8</v>
      </c>
      <c r="BE772">
        <v>4</v>
      </c>
      <c r="BF772" s="6">
        <f t="shared" si="36"/>
        <v>46238</v>
      </c>
      <c r="BG772">
        <f t="shared" si="37"/>
        <v>-0.54166666666424135</v>
      </c>
      <c r="BH772" t="str">
        <f t="shared" si="38"/>
        <v>COMPLY</v>
      </c>
      <c r="BI772" t="e">
        <f>VLOOKUP(H772,Sheet2!$A$1:$B$270,2,FALSE)</f>
        <v>#N/A</v>
      </c>
    </row>
    <row r="773" spans="1:61">
      <c r="A773">
        <v>772</v>
      </c>
      <c r="B773">
        <v>1002517458</v>
      </c>
      <c r="C773">
        <v>3</v>
      </c>
      <c r="D773" t="s">
        <v>38</v>
      </c>
      <c r="E773">
        <v>5</v>
      </c>
      <c r="F773" t="s">
        <v>90</v>
      </c>
      <c r="G773" t="s">
        <v>90</v>
      </c>
      <c r="H773" t="s">
        <v>419</v>
      </c>
      <c r="I773" t="s">
        <v>213</v>
      </c>
      <c r="J773" t="s">
        <v>214</v>
      </c>
      <c r="K773" t="s">
        <v>149</v>
      </c>
      <c r="L773" t="s">
        <v>215</v>
      </c>
      <c r="M773" t="s">
        <v>76</v>
      </c>
      <c r="N773" t="s">
        <v>216</v>
      </c>
      <c r="O773" s="57">
        <v>46244.480509259258</v>
      </c>
      <c r="P773" s="57">
        <v>46244.769976851851</v>
      </c>
      <c r="Q773">
        <v>69362303</v>
      </c>
      <c r="S773">
        <v>152610241481</v>
      </c>
      <c r="T773" t="s">
        <v>6575</v>
      </c>
      <c r="U773" t="s">
        <v>6576</v>
      </c>
      <c r="V773" t="s">
        <v>6577</v>
      </c>
      <c r="Z773">
        <v>112.03225399999999</v>
      </c>
      <c r="AA773">
        <v>-7.8220090000000004</v>
      </c>
      <c r="AB773" t="s">
        <v>6578</v>
      </c>
      <c r="AC773" t="s">
        <v>237</v>
      </c>
      <c r="AL773" t="s">
        <v>218</v>
      </c>
      <c r="AM773" t="s">
        <v>6491</v>
      </c>
      <c r="AN773" t="s">
        <v>6</v>
      </c>
      <c r="AO773" s="57">
        <v>46303.486157407409</v>
      </c>
      <c r="AP773" s="57">
        <v>46245.333333333336</v>
      </c>
      <c r="AR773" t="s">
        <v>219</v>
      </c>
      <c r="AS773" t="s">
        <v>419</v>
      </c>
      <c r="AT773" t="s">
        <v>231</v>
      </c>
      <c r="AU773">
        <v>20260810</v>
      </c>
      <c r="AV773" t="s">
        <v>222</v>
      </c>
      <c r="AW773" t="s">
        <v>1023</v>
      </c>
      <c r="AX773" t="s">
        <v>223</v>
      </c>
      <c r="BA773" s="57">
        <v>46245.333333333336</v>
      </c>
      <c r="BB773" t="s">
        <v>6491</v>
      </c>
      <c r="BC773">
        <v>2026</v>
      </c>
      <c r="BD773">
        <v>8</v>
      </c>
      <c r="BE773">
        <v>10</v>
      </c>
      <c r="BF773" s="6">
        <f t="shared" si="36"/>
        <v>46244</v>
      </c>
      <c r="BG773">
        <f t="shared" si="37"/>
        <v>-1.3333333333357587</v>
      </c>
      <c r="BH773" t="str">
        <f t="shared" si="38"/>
        <v>COMPLY</v>
      </c>
      <c r="BI773" t="str">
        <f>VLOOKUP(H773,Sheet2!$A$1:$B$270,2,FALSE)</f>
        <v>KEDIRI</v>
      </c>
    </row>
    <row r="774" spans="1:61">
      <c r="A774">
        <v>773</v>
      </c>
      <c r="B774">
        <v>1002523265</v>
      </c>
      <c r="C774">
        <v>3</v>
      </c>
      <c r="D774" t="s">
        <v>42</v>
      </c>
      <c r="E774">
        <v>5</v>
      </c>
      <c r="F774" t="s">
        <v>102</v>
      </c>
      <c r="G774" t="s">
        <v>100</v>
      </c>
      <c r="H774" t="s">
        <v>282</v>
      </c>
      <c r="I774" t="s">
        <v>213</v>
      </c>
      <c r="J774" t="s">
        <v>214</v>
      </c>
      <c r="K774" t="s">
        <v>149</v>
      </c>
      <c r="L774" t="s">
        <v>215</v>
      </c>
      <c r="M774" t="s">
        <v>933</v>
      </c>
      <c r="N774" t="s">
        <v>216</v>
      </c>
      <c r="O774" s="57">
        <v>46247.339548611111</v>
      </c>
      <c r="P774" s="57">
        <v>46247.70071759259</v>
      </c>
      <c r="Q774">
        <v>69364682</v>
      </c>
      <c r="S774">
        <v>152507225969</v>
      </c>
      <c r="T774" t="s">
        <v>9094</v>
      </c>
      <c r="U774" t="s">
        <v>5213</v>
      </c>
      <c r="V774" t="s">
        <v>9095</v>
      </c>
      <c r="Z774">
        <v>113.828454520867</v>
      </c>
      <c r="AA774">
        <v>-7.9851476524784699</v>
      </c>
      <c r="AB774" t="s">
        <v>9096</v>
      </c>
      <c r="AC774" t="s">
        <v>237</v>
      </c>
      <c r="AL774" t="s">
        <v>218</v>
      </c>
      <c r="AM774" t="s">
        <v>9097</v>
      </c>
      <c r="AN774" t="s">
        <v>6</v>
      </c>
      <c r="AO774" t="s">
        <v>9098</v>
      </c>
      <c r="AP774" s="57">
        <v>46248.541666666664</v>
      </c>
      <c r="AQ774" t="s">
        <v>248</v>
      </c>
      <c r="AR774" t="s">
        <v>12</v>
      </c>
      <c r="AS774" t="s">
        <v>282</v>
      </c>
      <c r="AT774" t="s">
        <v>231</v>
      </c>
      <c r="AV774" t="s">
        <v>917</v>
      </c>
      <c r="AW774" t="s">
        <v>1018</v>
      </c>
      <c r="AX774" t="s">
        <v>223</v>
      </c>
      <c r="BA774" s="57">
        <v>46248.541666666664</v>
      </c>
      <c r="BB774" t="s">
        <v>9097</v>
      </c>
      <c r="BF774" s="6" t="e">
        <f t="shared" si="36"/>
        <v>#NUM!</v>
      </c>
      <c r="BG774" t="e">
        <f t="shared" si="37"/>
        <v>#NUM!</v>
      </c>
      <c r="BH774" t="e">
        <f t="shared" si="38"/>
        <v>#NUM!</v>
      </c>
      <c r="BI774" t="str">
        <f>VLOOKUP(H774,Sheet2!$A$1:$B$270,2,FALSE)</f>
        <v>JEMBER</v>
      </c>
    </row>
    <row r="775" spans="1:61">
      <c r="A775">
        <v>774</v>
      </c>
      <c r="B775">
        <v>1002528387</v>
      </c>
      <c r="C775">
        <v>3</v>
      </c>
      <c r="D775" t="s">
        <v>38</v>
      </c>
      <c r="E775">
        <v>5</v>
      </c>
      <c r="F775" t="s">
        <v>92</v>
      </c>
      <c r="G775" t="s">
        <v>89</v>
      </c>
      <c r="H775" t="s">
        <v>409</v>
      </c>
      <c r="I775" t="s">
        <v>213</v>
      </c>
      <c r="J775" t="s">
        <v>214</v>
      </c>
      <c r="K775" t="s">
        <v>149</v>
      </c>
      <c r="L775" t="s">
        <v>215</v>
      </c>
      <c r="M775" t="s">
        <v>225</v>
      </c>
      <c r="N775" t="s">
        <v>216</v>
      </c>
      <c r="O775" s="57">
        <v>46249.576342592591</v>
      </c>
      <c r="P775" s="57">
        <v>46252.337372685186</v>
      </c>
      <c r="Q775">
        <v>69366934</v>
      </c>
      <c r="S775">
        <v>152609258603</v>
      </c>
      <c r="T775" t="s">
        <v>11101</v>
      </c>
      <c r="U775" t="s">
        <v>8401</v>
      </c>
      <c r="V775" t="s">
        <v>11102</v>
      </c>
      <c r="Z775">
        <v>111.8772115</v>
      </c>
      <c r="AA775">
        <v>-7.1664307999999899</v>
      </c>
      <c r="AB775" t="s">
        <v>11103</v>
      </c>
      <c r="AC775" t="s">
        <v>237</v>
      </c>
      <c r="AL775" t="s">
        <v>218</v>
      </c>
      <c r="AM775" t="s">
        <v>11104</v>
      </c>
      <c r="AN775" t="s">
        <v>6</v>
      </c>
      <c r="AO775" t="s">
        <v>11105</v>
      </c>
      <c r="AP775" s="57">
        <v>46252.333333333336</v>
      </c>
      <c r="AR775" t="s">
        <v>18</v>
      </c>
      <c r="AS775" t="s">
        <v>409</v>
      </c>
      <c r="AT775" t="s">
        <v>231</v>
      </c>
      <c r="AV775" t="s">
        <v>227</v>
      </c>
      <c r="AW775" t="s">
        <v>1021</v>
      </c>
      <c r="AX775" t="s">
        <v>223</v>
      </c>
      <c r="BA775" s="57">
        <v>46252.333333333336</v>
      </c>
      <c r="BB775" t="s">
        <v>11104</v>
      </c>
      <c r="BF775" s="6" t="e">
        <f t="shared" si="36"/>
        <v>#NUM!</v>
      </c>
      <c r="BG775" t="e">
        <f t="shared" si="37"/>
        <v>#NUM!</v>
      </c>
      <c r="BH775" t="e">
        <f t="shared" si="38"/>
        <v>#NUM!</v>
      </c>
      <c r="BI775" t="str">
        <f>VLOOKUP(H775,Sheet2!$A$1:$B$270,2,FALSE)</f>
        <v>BOJONEGORO</v>
      </c>
    </row>
    <row r="776" spans="1:61">
      <c r="A776">
        <v>775</v>
      </c>
      <c r="B776">
        <v>1002519283</v>
      </c>
      <c r="C776">
        <v>3</v>
      </c>
      <c r="D776" t="s">
        <v>51</v>
      </c>
      <c r="E776">
        <v>4</v>
      </c>
      <c r="F776" t="s">
        <v>273</v>
      </c>
      <c r="G776" t="s">
        <v>295</v>
      </c>
      <c r="H776" t="s">
        <v>901</v>
      </c>
      <c r="I776" t="s">
        <v>213</v>
      </c>
      <c r="J776" t="s">
        <v>214</v>
      </c>
      <c r="K776" t="s">
        <v>149</v>
      </c>
      <c r="M776" t="s">
        <v>76</v>
      </c>
      <c r="N776" t="s">
        <v>216</v>
      </c>
      <c r="O776" s="57">
        <v>46245.44630787037</v>
      </c>
      <c r="P776" s="57">
        <v>46246.558483796296</v>
      </c>
      <c r="Q776">
        <v>69363050</v>
      </c>
      <c r="R776">
        <v>2955162063</v>
      </c>
      <c r="S776">
        <v>142551119485</v>
      </c>
      <c r="T776" t="s">
        <v>949</v>
      </c>
      <c r="U776" t="s">
        <v>7260</v>
      </c>
      <c r="V776" t="s">
        <v>7261</v>
      </c>
      <c r="Z776">
        <v>110.9955758</v>
      </c>
      <c r="AA776">
        <v>-6.8755005000000002</v>
      </c>
      <c r="AB776" t="s">
        <v>7262</v>
      </c>
      <c r="AC776" t="s">
        <v>226</v>
      </c>
      <c r="AL776" t="s">
        <v>218</v>
      </c>
      <c r="AM776" t="s">
        <v>7263</v>
      </c>
      <c r="AN776" t="s">
        <v>6</v>
      </c>
      <c r="AO776" s="57">
        <v>46334.455185185187</v>
      </c>
      <c r="AP776" s="57">
        <v>46246.541666666664</v>
      </c>
      <c r="AR776" t="s">
        <v>219</v>
      </c>
      <c r="AS776" t="s">
        <v>901</v>
      </c>
      <c r="AT776" t="s">
        <v>231</v>
      </c>
      <c r="AU776">
        <v>20260812</v>
      </c>
      <c r="AV776" t="s">
        <v>222</v>
      </c>
      <c r="AW776" t="s">
        <v>927</v>
      </c>
      <c r="AX776" t="s">
        <v>223</v>
      </c>
      <c r="BA776" s="57">
        <v>46246.541666666664</v>
      </c>
      <c r="BB776" t="s">
        <v>7263</v>
      </c>
      <c r="BC776">
        <v>2026</v>
      </c>
      <c r="BD776">
        <v>8</v>
      </c>
      <c r="BE776">
        <v>12</v>
      </c>
      <c r="BF776" s="6">
        <f t="shared" si="36"/>
        <v>46246</v>
      </c>
      <c r="BG776">
        <f t="shared" si="37"/>
        <v>-0.54166666666424135</v>
      </c>
      <c r="BH776" t="str">
        <f t="shared" si="38"/>
        <v>COMPLY</v>
      </c>
      <c r="BI776" t="e">
        <f>VLOOKUP(H776,Sheet2!$A$1:$B$270,2,FALSE)</f>
        <v>#N/A</v>
      </c>
    </row>
    <row r="777" spans="1:61">
      <c r="A777">
        <v>776</v>
      </c>
      <c r="B777">
        <v>1002525541</v>
      </c>
      <c r="C777">
        <v>3</v>
      </c>
      <c r="D777" t="s">
        <v>42</v>
      </c>
      <c r="E777">
        <v>5</v>
      </c>
      <c r="F777" t="s">
        <v>233</v>
      </c>
      <c r="G777" t="s">
        <v>101</v>
      </c>
      <c r="H777" t="s">
        <v>437</v>
      </c>
      <c r="I777" t="s">
        <v>213</v>
      </c>
      <c r="J777" t="s">
        <v>214</v>
      </c>
      <c r="K777" t="s">
        <v>149</v>
      </c>
      <c r="M777" t="s">
        <v>76</v>
      </c>
      <c r="N777" t="s">
        <v>216</v>
      </c>
      <c r="O777" s="57">
        <v>46248.377453703702</v>
      </c>
      <c r="P777" s="57">
        <v>46248.535856481481</v>
      </c>
      <c r="Q777">
        <v>69358832</v>
      </c>
      <c r="S777">
        <v>152331251058</v>
      </c>
      <c r="T777" t="s">
        <v>4074</v>
      </c>
      <c r="U777" t="s">
        <v>2880</v>
      </c>
      <c r="V777" t="s">
        <v>11106</v>
      </c>
      <c r="Z777">
        <v>112.62412735773501</v>
      </c>
      <c r="AA777">
        <v>-7.4490811419691196</v>
      </c>
      <c r="AB777" t="s">
        <v>4076</v>
      </c>
      <c r="AC777" t="s">
        <v>230</v>
      </c>
      <c r="AL777" t="s">
        <v>218</v>
      </c>
      <c r="AM777" t="s">
        <v>10802</v>
      </c>
      <c r="AN777" t="s">
        <v>6</v>
      </c>
      <c r="AO777" t="s">
        <v>9922</v>
      </c>
      <c r="AR777" t="s">
        <v>219</v>
      </c>
      <c r="AS777" t="s">
        <v>437</v>
      </c>
      <c r="AT777" t="s">
        <v>231</v>
      </c>
      <c r="AU777">
        <v>20260814</v>
      </c>
      <c r="AV777" t="s">
        <v>222</v>
      </c>
      <c r="AW777" t="s">
        <v>634</v>
      </c>
      <c r="AX777" t="s">
        <v>223</v>
      </c>
      <c r="BA777" s="57">
        <v>46248.291666666664</v>
      </c>
      <c r="BB777" t="s">
        <v>10802</v>
      </c>
      <c r="BC777">
        <v>2026</v>
      </c>
      <c r="BD777">
        <v>8</v>
      </c>
      <c r="BE777">
        <v>14</v>
      </c>
      <c r="BF777" s="6">
        <f t="shared" si="36"/>
        <v>46248</v>
      </c>
      <c r="BG777">
        <f t="shared" si="37"/>
        <v>-0.29166666666424135</v>
      </c>
      <c r="BH777" t="str">
        <f t="shared" si="38"/>
        <v>COMPLY</v>
      </c>
      <c r="BI777" t="str">
        <f>VLOOKUP(H777,Sheet2!$A$1:$B$270,2,FALSE)</f>
        <v>SIDOARJO</v>
      </c>
    </row>
    <row r="778" spans="1:61">
      <c r="A778">
        <v>777</v>
      </c>
      <c r="B778">
        <v>1002506662</v>
      </c>
      <c r="C778">
        <v>3</v>
      </c>
      <c r="D778" t="s">
        <v>55</v>
      </c>
      <c r="E778">
        <v>5</v>
      </c>
      <c r="F778" t="s">
        <v>265</v>
      </c>
      <c r="G778" t="s">
        <v>128</v>
      </c>
      <c r="H778" t="s">
        <v>360</v>
      </c>
      <c r="I778" t="s">
        <v>213</v>
      </c>
      <c r="J778" t="s">
        <v>214</v>
      </c>
      <c r="K778" t="s">
        <v>149</v>
      </c>
      <c r="M778" t="s">
        <v>586</v>
      </c>
      <c r="N778" t="s">
        <v>216</v>
      </c>
      <c r="O778" s="57">
        <v>46237.900717592594</v>
      </c>
      <c r="P778" s="57">
        <v>46244.396273148152</v>
      </c>
      <c r="Q778">
        <v>69357870</v>
      </c>
      <c r="S778">
        <v>152412248704</v>
      </c>
      <c r="T778" t="s">
        <v>2892</v>
      </c>
      <c r="U778" t="s">
        <v>2893</v>
      </c>
      <c r="V778" t="s">
        <v>2894</v>
      </c>
      <c r="Z778">
        <v>112.65315529999999</v>
      </c>
      <c r="AA778">
        <v>-7.2181911999999997</v>
      </c>
      <c r="AB778" t="s">
        <v>2895</v>
      </c>
      <c r="AC778" t="s">
        <v>230</v>
      </c>
      <c r="AL778" t="s">
        <v>218</v>
      </c>
      <c r="AM778" t="s">
        <v>2896</v>
      </c>
      <c r="AN778" t="s">
        <v>6</v>
      </c>
      <c r="AO778" s="57">
        <v>46089.902974537035</v>
      </c>
      <c r="AP778" s="57">
        <v>46239.416666666664</v>
      </c>
      <c r="AQ778" t="s">
        <v>1033</v>
      </c>
      <c r="AR778" t="s">
        <v>14</v>
      </c>
      <c r="AS778" t="s">
        <v>360</v>
      </c>
      <c r="AT778" t="s">
        <v>231</v>
      </c>
      <c r="AV778" t="s">
        <v>587</v>
      </c>
      <c r="AW778" t="s">
        <v>561</v>
      </c>
      <c r="AX778" t="s">
        <v>223</v>
      </c>
      <c r="BA778" s="57">
        <v>46239.416666666664</v>
      </c>
      <c r="BB778" t="s">
        <v>2896</v>
      </c>
      <c r="BF778" s="6" t="e">
        <f t="shared" si="36"/>
        <v>#NUM!</v>
      </c>
      <c r="BG778" t="e">
        <f t="shared" si="37"/>
        <v>#NUM!</v>
      </c>
      <c r="BH778" t="e">
        <f t="shared" si="38"/>
        <v>#NUM!</v>
      </c>
      <c r="BI778" t="str">
        <f>VLOOKUP(H778,Sheet2!$A$1:$B$270,2,FALSE)</f>
        <v>SURABAYA UTARA</v>
      </c>
    </row>
    <row r="779" spans="1:61">
      <c r="A779">
        <v>778</v>
      </c>
      <c r="B779">
        <v>1002530545</v>
      </c>
      <c r="C779">
        <v>3</v>
      </c>
      <c r="D779" t="s">
        <v>45</v>
      </c>
      <c r="E779">
        <v>5</v>
      </c>
      <c r="F779" t="s">
        <v>211</v>
      </c>
      <c r="G779" t="s">
        <v>115</v>
      </c>
      <c r="H779" t="s">
        <v>405</v>
      </c>
      <c r="I779" t="s">
        <v>213</v>
      </c>
      <c r="J779" t="s">
        <v>214</v>
      </c>
      <c r="K779" t="s">
        <v>149</v>
      </c>
      <c r="L779" t="s">
        <v>215</v>
      </c>
      <c r="M779" t="s">
        <v>225</v>
      </c>
      <c r="N779" t="s">
        <v>216</v>
      </c>
      <c r="O779" s="57">
        <v>46251.420787037037</v>
      </c>
      <c r="P779" s="57">
        <v>46252.337604166663</v>
      </c>
      <c r="Q779">
        <v>69367908</v>
      </c>
      <c r="S779">
        <v>172602204108</v>
      </c>
      <c r="T779" t="s">
        <v>11107</v>
      </c>
      <c r="U779" t="s">
        <v>11108</v>
      </c>
      <c r="V779" t="s">
        <v>11109</v>
      </c>
      <c r="Z779">
        <v>115.891998969018</v>
      </c>
      <c r="AA779">
        <v>-8.7715907929376797</v>
      </c>
      <c r="AB779" t="s">
        <v>11110</v>
      </c>
      <c r="AC779" t="s">
        <v>217</v>
      </c>
      <c r="AL779" t="s">
        <v>218</v>
      </c>
      <c r="AM779" t="s">
        <v>9825</v>
      </c>
      <c r="AN779" t="s">
        <v>6</v>
      </c>
      <c r="AO779" t="s">
        <v>9977</v>
      </c>
      <c r="AP779" s="57">
        <v>46252.333333333336</v>
      </c>
      <c r="AR779" t="s">
        <v>18</v>
      </c>
      <c r="AS779" t="s">
        <v>405</v>
      </c>
      <c r="AT779" t="s">
        <v>231</v>
      </c>
      <c r="AV779" t="s">
        <v>227</v>
      </c>
      <c r="AW779" t="s">
        <v>1018</v>
      </c>
      <c r="AX779" t="s">
        <v>223</v>
      </c>
      <c r="BA779" s="57">
        <v>46252.333333333336</v>
      </c>
      <c r="BB779" t="s">
        <v>9825</v>
      </c>
      <c r="BF779" s="6" t="e">
        <f t="shared" si="36"/>
        <v>#NUM!</v>
      </c>
      <c r="BG779" t="e">
        <f t="shared" si="37"/>
        <v>#NUM!</v>
      </c>
      <c r="BH779" t="e">
        <f t="shared" si="38"/>
        <v>#NUM!</v>
      </c>
      <c r="BI779" t="str">
        <f>VLOOKUP(H779,Sheet2!$A$1:$B$270,2,FALSE)</f>
        <v>SELONG</v>
      </c>
    </row>
    <row r="780" spans="1:61">
      <c r="A780">
        <v>779</v>
      </c>
      <c r="B780">
        <v>1002524769</v>
      </c>
      <c r="C780">
        <v>3</v>
      </c>
      <c r="D780" t="s">
        <v>59</v>
      </c>
      <c r="E780">
        <v>4</v>
      </c>
      <c r="F780" t="s">
        <v>243</v>
      </c>
      <c r="G780" t="s">
        <v>899</v>
      </c>
      <c r="H780" t="s">
        <v>948</v>
      </c>
      <c r="I780" t="s">
        <v>213</v>
      </c>
      <c r="J780" t="s">
        <v>214</v>
      </c>
      <c r="K780" t="s">
        <v>149</v>
      </c>
      <c r="L780" t="s">
        <v>215</v>
      </c>
      <c r="M780" t="s">
        <v>240</v>
      </c>
      <c r="N780" t="s">
        <v>216</v>
      </c>
      <c r="O780" s="57">
        <v>46247.65552083333</v>
      </c>
      <c r="P780" s="57">
        <v>46247.656956018516</v>
      </c>
      <c r="Q780">
        <v>69365371</v>
      </c>
      <c r="S780">
        <v>142138510568</v>
      </c>
      <c r="T780" t="s">
        <v>9099</v>
      </c>
      <c r="U780" t="s">
        <v>9100</v>
      </c>
      <c r="V780" t="s">
        <v>9101</v>
      </c>
      <c r="Z780">
        <v>110.052016979822</v>
      </c>
      <c r="AA780">
        <v>-7.63701589375881</v>
      </c>
      <c r="AB780" t="s">
        <v>9102</v>
      </c>
      <c r="AC780" t="s">
        <v>237</v>
      </c>
      <c r="AL780" t="s">
        <v>218</v>
      </c>
      <c r="AM780" t="s">
        <v>9103</v>
      </c>
      <c r="AN780" t="s">
        <v>6</v>
      </c>
      <c r="AO780" t="s">
        <v>9104</v>
      </c>
      <c r="AP780" s="57">
        <v>46253.333333333336</v>
      </c>
      <c r="AR780" t="s">
        <v>241</v>
      </c>
      <c r="AS780" t="s">
        <v>948</v>
      </c>
      <c r="AT780" t="s">
        <v>231</v>
      </c>
      <c r="AV780" t="s">
        <v>240</v>
      </c>
      <c r="AW780" t="s">
        <v>974</v>
      </c>
      <c r="AX780" t="s">
        <v>223</v>
      </c>
      <c r="BA780" s="57">
        <v>46253.333333333336</v>
      </c>
      <c r="BB780" t="s">
        <v>9103</v>
      </c>
      <c r="BF780" s="6" t="e">
        <f t="shared" si="36"/>
        <v>#NUM!</v>
      </c>
      <c r="BG780" t="e">
        <f t="shared" si="37"/>
        <v>#NUM!</v>
      </c>
      <c r="BH780" t="e">
        <f t="shared" si="38"/>
        <v>#NUM!</v>
      </c>
      <c r="BI780" t="e">
        <f>VLOOKUP(H780,Sheet2!$A$1:$B$270,2,FALSE)</f>
        <v>#N/A</v>
      </c>
    </row>
    <row r="781" spans="1:61">
      <c r="A781">
        <v>780</v>
      </c>
      <c r="B781">
        <v>1002506502</v>
      </c>
      <c r="C781">
        <v>3</v>
      </c>
      <c r="D781" t="s">
        <v>42</v>
      </c>
      <c r="E781">
        <v>5</v>
      </c>
      <c r="F781" t="s">
        <v>233</v>
      </c>
      <c r="G781" t="s">
        <v>105</v>
      </c>
      <c r="H781" t="s">
        <v>303</v>
      </c>
      <c r="I781" t="s">
        <v>213</v>
      </c>
      <c r="J781" t="s">
        <v>214</v>
      </c>
      <c r="K781" t="s">
        <v>149</v>
      </c>
      <c r="M781" t="s">
        <v>76</v>
      </c>
      <c r="N781" t="s">
        <v>216</v>
      </c>
      <c r="O781" s="57">
        <v>46237.683657407404</v>
      </c>
      <c r="P781" s="57">
        <v>46238.921423611115</v>
      </c>
      <c r="Q781">
        <v>69357771</v>
      </c>
      <c r="S781">
        <v>152324211847</v>
      </c>
      <c r="T781" t="s">
        <v>2897</v>
      </c>
      <c r="U781" t="s">
        <v>2898</v>
      </c>
      <c r="V781" t="s">
        <v>2899</v>
      </c>
      <c r="Z781">
        <v>112.5224434</v>
      </c>
      <c r="AA781">
        <v>-7.6529258999999996</v>
      </c>
      <c r="AB781" t="s">
        <v>2900</v>
      </c>
      <c r="AC781" t="s">
        <v>230</v>
      </c>
      <c r="AL781" t="s">
        <v>218</v>
      </c>
      <c r="AM781" t="s">
        <v>2901</v>
      </c>
      <c r="AN781" t="s">
        <v>6</v>
      </c>
      <c r="AO781" s="57">
        <v>46089.69431712963</v>
      </c>
      <c r="AP781" s="57">
        <v>46239.333333333336</v>
      </c>
      <c r="AR781" t="s">
        <v>219</v>
      </c>
      <c r="AS781" t="s">
        <v>303</v>
      </c>
      <c r="AT781" t="s">
        <v>231</v>
      </c>
      <c r="AU781">
        <v>20260804</v>
      </c>
      <c r="AV781" t="s">
        <v>222</v>
      </c>
      <c r="AW781" t="s">
        <v>561</v>
      </c>
      <c r="AX781" t="s">
        <v>223</v>
      </c>
      <c r="BA781" s="57">
        <v>46239.333333333336</v>
      </c>
      <c r="BB781" t="s">
        <v>2901</v>
      </c>
      <c r="BC781">
        <v>2026</v>
      </c>
      <c r="BD781">
        <v>8</v>
      </c>
      <c r="BE781">
        <v>4</v>
      </c>
      <c r="BF781" s="6">
        <f t="shared" si="36"/>
        <v>46238</v>
      </c>
      <c r="BG781">
        <f t="shared" si="37"/>
        <v>-1.3333333333357587</v>
      </c>
      <c r="BH781" t="str">
        <f t="shared" si="38"/>
        <v>COMPLY</v>
      </c>
      <c r="BI781" t="str">
        <f>VLOOKUP(H781,Sheet2!$A$1:$B$270,2,FALSE)</f>
        <v>MOJOKERTO</v>
      </c>
    </row>
    <row r="782" spans="1:61">
      <c r="A782">
        <v>781</v>
      </c>
      <c r="B782">
        <v>1002512827</v>
      </c>
      <c r="C782">
        <v>3</v>
      </c>
      <c r="D782" t="s">
        <v>51</v>
      </c>
      <c r="E782">
        <v>4</v>
      </c>
      <c r="F782" t="s">
        <v>273</v>
      </c>
      <c r="G782" t="s">
        <v>339</v>
      </c>
      <c r="H782" t="s">
        <v>998</v>
      </c>
      <c r="I782" t="s">
        <v>213</v>
      </c>
      <c r="J782" t="s">
        <v>214</v>
      </c>
      <c r="K782" t="s">
        <v>149</v>
      </c>
      <c r="L782" t="s">
        <v>215</v>
      </c>
      <c r="M782" t="s">
        <v>933</v>
      </c>
      <c r="N782" t="s">
        <v>216</v>
      </c>
      <c r="O782" s="57">
        <v>46240.630509259259</v>
      </c>
      <c r="P782" s="57">
        <v>46241.671712962961</v>
      </c>
      <c r="Q782">
        <v>69360111</v>
      </c>
      <c r="S782">
        <v>142512103092</v>
      </c>
      <c r="T782" t="s">
        <v>2907</v>
      </c>
      <c r="U782" t="s">
        <v>2908</v>
      </c>
      <c r="V782" t="s">
        <v>2909</v>
      </c>
      <c r="Z782">
        <v>111.366546079516</v>
      </c>
      <c r="AA782">
        <v>-7.2182720783213297</v>
      </c>
      <c r="AB782" t="s">
        <v>2910</v>
      </c>
      <c r="AC782" t="s">
        <v>217</v>
      </c>
      <c r="AL782" t="s">
        <v>218</v>
      </c>
      <c r="AM782" t="s">
        <v>2069</v>
      </c>
      <c r="AN782" t="s">
        <v>6</v>
      </c>
      <c r="AO782" s="57">
        <v>46181.642870370371</v>
      </c>
      <c r="AP782" s="57">
        <v>46241.541666666664</v>
      </c>
      <c r="AQ782" t="s">
        <v>903</v>
      </c>
      <c r="AR782" t="s">
        <v>12</v>
      </c>
      <c r="AS782" t="s">
        <v>998</v>
      </c>
      <c r="AT782" t="s">
        <v>231</v>
      </c>
      <c r="AV782" t="s">
        <v>917</v>
      </c>
      <c r="AW782" t="s">
        <v>980</v>
      </c>
      <c r="AX782" t="s">
        <v>223</v>
      </c>
      <c r="BA782" s="57">
        <v>46241.541666666664</v>
      </c>
      <c r="BB782" t="s">
        <v>2069</v>
      </c>
      <c r="BF782" s="6" t="e">
        <f t="shared" si="36"/>
        <v>#NUM!</v>
      </c>
      <c r="BG782" t="e">
        <f t="shared" si="37"/>
        <v>#NUM!</v>
      </c>
      <c r="BH782" t="e">
        <f t="shared" si="38"/>
        <v>#NUM!</v>
      </c>
      <c r="BI782" t="e">
        <f>VLOOKUP(H782,Sheet2!$A$1:$B$270,2,FALSE)</f>
        <v>#N/A</v>
      </c>
    </row>
    <row r="783" spans="1:61">
      <c r="A783">
        <v>782</v>
      </c>
      <c r="B783">
        <v>1002522293</v>
      </c>
      <c r="C783">
        <v>3</v>
      </c>
      <c r="D783" t="s">
        <v>38</v>
      </c>
      <c r="E783">
        <v>5</v>
      </c>
      <c r="F783" t="s">
        <v>250</v>
      </c>
      <c r="G783" t="s">
        <v>91</v>
      </c>
      <c r="H783" t="s">
        <v>413</v>
      </c>
      <c r="I783" t="s">
        <v>213</v>
      </c>
      <c r="J783" t="s">
        <v>214</v>
      </c>
      <c r="K783" t="s">
        <v>149</v>
      </c>
      <c r="M783" t="s">
        <v>76</v>
      </c>
      <c r="N783" t="s">
        <v>216</v>
      </c>
      <c r="O783" s="57">
        <v>46246.583009259259</v>
      </c>
      <c r="P783" s="57">
        <v>46246.647581018522</v>
      </c>
      <c r="Q783">
        <v>68573442</v>
      </c>
      <c r="S783">
        <v>152701907677</v>
      </c>
      <c r="T783" t="s">
        <v>7322</v>
      </c>
      <c r="U783" t="s">
        <v>8143</v>
      </c>
      <c r="V783" t="s">
        <v>8144</v>
      </c>
      <c r="Z783">
        <v>112.6355042</v>
      </c>
      <c r="AA783">
        <v>-7.9772264000000002</v>
      </c>
      <c r="AB783" t="s">
        <v>7324</v>
      </c>
      <c r="AC783" t="s">
        <v>230</v>
      </c>
      <c r="AL783" t="s">
        <v>218</v>
      </c>
      <c r="AM783" s="58">
        <v>46246</v>
      </c>
      <c r="AN783" t="s">
        <v>6</v>
      </c>
      <c r="AO783" s="57">
        <v>46364.590405092589</v>
      </c>
      <c r="AR783" t="s">
        <v>219</v>
      </c>
      <c r="AS783" t="s">
        <v>413</v>
      </c>
      <c r="AT783" t="s">
        <v>231</v>
      </c>
      <c r="AU783">
        <v>20260812</v>
      </c>
      <c r="AV783" t="s">
        <v>222</v>
      </c>
      <c r="AW783" t="s">
        <v>634</v>
      </c>
      <c r="AX783" t="s">
        <v>223</v>
      </c>
      <c r="BA783" s="57">
        <v>46246.291666666664</v>
      </c>
      <c r="BB783" s="58">
        <v>46246</v>
      </c>
      <c r="BC783">
        <v>2026</v>
      </c>
      <c r="BD783">
        <v>8</v>
      </c>
      <c r="BE783">
        <v>12</v>
      </c>
      <c r="BF783" s="6">
        <f t="shared" si="36"/>
        <v>46246</v>
      </c>
      <c r="BG783">
        <f t="shared" si="37"/>
        <v>-0.29166666666424135</v>
      </c>
      <c r="BH783" t="str">
        <f t="shared" si="38"/>
        <v>COMPLY</v>
      </c>
      <c r="BI783" t="str">
        <f>VLOOKUP(H783,Sheet2!$A$1:$B$270,2,FALSE)</f>
        <v>MALANG</v>
      </c>
    </row>
    <row r="784" spans="1:61">
      <c r="A784">
        <v>783</v>
      </c>
      <c r="B784">
        <v>1002519263</v>
      </c>
      <c r="C784">
        <v>3</v>
      </c>
      <c r="D784" t="s">
        <v>45</v>
      </c>
      <c r="E784">
        <v>5</v>
      </c>
      <c r="F784" t="s">
        <v>211</v>
      </c>
      <c r="G784" t="s">
        <v>112</v>
      </c>
      <c r="H784" t="s">
        <v>267</v>
      </c>
      <c r="I784" t="s">
        <v>213</v>
      </c>
      <c r="J784" t="s">
        <v>214</v>
      </c>
      <c r="K784" t="s">
        <v>149</v>
      </c>
      <c r="L784" t="s">
        <v>215</v>
      </c>
      <c r="M784" t="s">
        <v>76</v>
      </c>
      <c r="N784" t="s">
        <v>216</v>
      </c>
      <c r="O784" s="57">
        <v>46245.435370370367</v>
      </c>
      <c r="P784" s="57">
        <v>46246.575775462959</v>
      </c>
      <c r="Q784">
        <v>69363047</v>
      </c>
      <c r="S784">
        <v>172601796930</v>
      </c>
      <c r="T784" t="s">
        <v>7264</v>
      </c>
      <c r="U784" t="s">
        <v>7265</v>
      </c>
      <c r="V784" t="s">
        <v>7266</v>
      </c>
      <c r="Z784">
        <v>116.097522</v>
      </c>
      <c r="AA784">
        <v>-8.5312160000000006</v>
      </c>
      <c r="AB784" t="s">
        <v>7267</v>
      </c>
      <c r="AC784" t="s">
        <v>237</v>
      </c>
      <c r="AL784" t="s">
        <v>218</v>
      </c>
      <c r="AM784" t="s">
        <v>7268</v>
      </c>
      <c r="AN784" t="s">
        <v>6</v>
      </c>
      <c r="AO784" s="57">
        <v>46334.444328703707</v>
      </c>
      <c r="AP784" s="57">
        <v>46247.333333333336</v>
      </c>
      <c r="AR784" t="s">
        <v>219</v>
      </c>
      <c r="AS784" t="s">
        <v>267</v>
      </c>
      <c r="AT784" t="s">
        <v>231</v>
      </c>
      <c r="AU784">
        <v>20260812</v>
      </c>
      <c r="AV784" t="s">
        <v>222</v>
      </c>
      <c r="AW784" t="s">
        <v>1012</v>
      </c>
      <c r="AX784" t="s">
        <v>223</v>
      </c>
      <c r="BA784" s="57">
        <v>46247.333333333336</v>
      </c>
      <c r="BB784" t="s">
        <v>7268</v>
      </c>
      <c r="BC784">
        <v>2026</v>
      </c>
      <c r="BD784">
        <v>8</v>
      </c>
      <c r="BE784">
        <v>12</v>
      </c>
      <c r="BF784" s="6">
        <f t="shared" si="36"/>
        <v>46246</v>
      </c>
      <c r="BG784">
        <f t="shared" si="37"/>
        <v>-1.3333333333357587</v>
      </c>
      <c r="BH784" t="str">
        <f t="shared" si="38"/>
        <v>COMPLY</v>
      </c>
      <c r="BI784" t="str">
        <f>VLOOKUP(H784,Sheet2!$A$1:$B$270,2,FALSE)</f>
        <v>MATARAM</v>
      </c>
    </row>
    <row r="785" spans="1:61">
      <c r="A785">
        <v>784</v>
      </c>
      <c r="B785">
        <v>1002522026</v>
      </c>
      <c r="C785">
        <v>3</v>
      </c>
      <c r="D785" t="s">
        <v>55</v>
      </c>
      <c r="E785">
        <v>5</v>
      </c>
      <c r="F785" t="s">
        <v>313</v>
      </c>
      <c r="G785" t="s">
        <v>126</v>
      </c>
      <c r="H785" t="s">
        <v>314</v>
      </c>
      <c r="I785" t="s">
        <v>213</v>
      </c>
      <c r="J785" t="s">
        <v>214</v>
      </c>
      <c r="K785" t="s">
        <v>149</v>
      </c>
      <c r="L785" t="s">
        <v>215</v>
      </c>
      <c r="M785" t="s">
        <v>76</v>
      </c>
      <c r="N785" t="s">
        <v>216</v>
      </c>
      <c r="O785" s="57">
        <v>46246.530509259261</v>
      </c>
      <c r="P785" s="57">
        <v>46246.907442129632</v>
      </c>
      <c r="Q785">
        <v>69364171</v>
      </c>
      <c r="S785">
        <v>152320246257</v>
      </c>
      <c r="T785" t="s">
        <v>8145</v>
      </c>
      <c r="U785" t="s">
        <v>8146</v>
      </c>
      <c r="V785" t="s">
        <v>8147</v>
      </c>
      <c r="Z785">
        <v>112.74436298757701</v>
      </c>
      <c r="AA785">
        <v>-7.2916741084874301</v>
      </c>
      <c r="AB785" t="s">
        <v>8148</v>
      </c>
      <c r="AC785" t="s">
        <v>217</v>
      </c>
      <c r="AL785" t="s">
        <v>218</v>
      </c>
      <c r="AM785" t="s">
        <v>8149</v>
      </c>
      <c r="AN785" t="s">
        <v>6</v>
      </c>
      <c r="AO785" s="57">
        <v>46364.538194444445</v>
      </c>
      <c r="AP785" s="57">
        <v>46248.625</v>
      </c>
      <c r="AR785" t="s">
        <v>219</v>
      </c>
      <c r="AS785" t="s">
        <v>314</v>
      </c>
      <c r="AT785" t="s">
        <v>231</v>
      </c>
      <c r="AU785">
        <v>20260812</v>
      </c>
      <c r="AV785" t="s">
        <v>222</v>
      </c>
      <c r="AW785" t="s">
        <v>1018</v>
      </c>
      <c r="AX785" t="s">
        <v>223</v>
      </c>
      <c r="BA785" s="57">
        <v>46248.625</v>
      </c>
      <c r="BB785" t="s">
        <v>8149</v>
      </c>
      <c r="BC785">
        <v>2026</v>
      </c>
      <c r="BD785">
        <v>8</v>
      </c>
      <c r="BE785">
        <v>12</v>
      </c>
      <c r="BF785" s="6">
        <f t="shared" si="36"/>
        <v>46246</v>
      </c>
      <c r="BG785">
        <f t="shared" si="37"/>
        <v>-2.625</v>
      </c>
      <c r="BH785" t="str">
        <f t="shared" si="38"/>
        <v>COMPLY</v>
      </c>
      <c r="BI785" t="str">
        <f>VLOOKUP(H785,Sheet2!$A$1:$B$270,2,FALSE)</f>
        <v>SURABAYA SELATAN</v>
      </c>
    </row>
    <row r="786" spans="1:61">
      <c r="A786">
        <v>785</v>
      </c>
      <c r="B786">
        <v>1002514550</v>
      </c>
      <c r="C786">
        <v>3</v>
      </c>
      <c r="D786" t="s">
        <v>55</v>
      </c>
      <c r="E786">
        <v>5</v>
      </c>
      <c r="F786" t="s">
        <v>313</v>
      </c>
      <c r="G786" t="s">
        <v>126</v>
      </c>
      <c r="H786" t="s">
        <v>314</v>
      </c>
      <c r="I786" t="s">
        <v>213</v>
      </c>
      <c r="J786" t="s">
        <v>214</v>
      </c>
      <c r="K786" t="s">
        <v>149</v>
      </c>
      <c r="M786" t="s">
        <v>76</v>
      </c>
      <c r="N786" t="s">
        <v>216</v>
      </c>
      <c r="O786" s="57">
        <v>46241.552025462966</v>
      </c>
      <c r="P786" s="57">
        <v>46241.665810185186</v>
      </c>
      <c r="Q786">
        <v>69358491</v>
      </c>
      <c r="S786">
        <v>152320245940</v>
      </c>
      <c r="T786" t="s">
        <v>3387</v>
      </c>
      <c r="U786" t="s">
        <v>5364</v>
      </c>
      <c r="V786" t="s">
        <v>5365</v>
      </c>
      <c r="Z786">
        <v>112.75880600000001</v>
      </c>
      <c r="AA786">
        <v>-7.2907219999999997</v>
      </c>
      <c r="AB786" t="s">
        <v>3390</v>
      </c>
      <c r="AC786" t="s">
        <v>230</v>
      </c>
      <c r="AL786" t="s">
        <v>218</v>
      </c>
      <c r="AM786" t="s">
        <v>5366</v>
      </c>
      <c r="AN786" t="s">
        <v>6</v>
      </c>
      <c r="AO786" s="57">
        <v>46211.559479166666</v>
      </c>
      <c r="AR786" t="s">
        <v>219</v>
      </c>
      <c r="AS786" t="s">
        <v>314</v>
      </c>
      <c r="AT786" t="s">
        <v>352</v>
      </c>
      <c r="AU786">
        <v>20260807</v>
      </c>
      <c r="AV786" t="s">
        <v>222</v>
      </c>
      <c r="AW786" t="s">
        <v>562</v>
      </c>
      <c r="AX786" t="s">
        <v>223</v>
      </c>
      <c r="BA786" s="57">
        <v>46241.291666666664</v>
      </c>
      <c r="BB786" t="s">
        <v>5366</v>
      </c>
      <c r="BC786">
        <v>2026</v>
      </c>
      <c r="BD786">
        <v>8</v>
      </c>
      <c r="BE786">
        <v>7</v>
      </c>
      <c r="BF786" s="6">
        <f t="shared" si="36"/>
        <v>46241</v>
      </c>
      <c r="BG786">
        <f t="shared" si="37"/>
        <v>-0.29166666666424135</v>
      </c>
      <c r="BH786" t="str">
        <f t="shared" si="38"/>
        <v>COMPLY</v>
      </c>
      <c r="BI786" t="str">
        <f>VLOOKUP(H786,Sheet2!$A$1:$B$270,2,FALSE)</f>
        <v>SURABAYA SELATAN</v>
      </c>
    </row>
    <row r="787" spans="1:61">
      <c r="A787">
        <v>786</v>
      </c>
      <c r="B787">
        <v>1002516512</v>
      </c>
      <c r="C787">
        <v>3</v>
      </c>
      <c r="D787" t="s">
        <v>34</v>
      </c>
      <c r="E787">
        <v>5</v>
      </c>
      <c r="F787" t="s">
        <v>585</v>
      </c>
      <c r="G787" t="s">
        <v>81</v>
      </c>
      <c r="H787" t="s">
        <v>322</v>
      </c>
      <c r="I787" t="s">
        <v>213</v>
      </c>
      <c r="J787" t="s">
        <v>214</v>
      </c>
      <c r="K787" t="s">
        <v>149</v>
      </c>
      <c r="M787" t="s">
        <v>76</v>
      </c>
      <c r="N787" t="s">
        <v>216</v>
      </c>
      <c r="O787" s="57">
        <v>46243.581701388888</v>
      </c>
      <c r="P787" s="57">
        <v>46244.340497685182</v>
      </c>
      <c r="Q787">
        <v>69359907</v>
      </c>
      <c r="S787">
        <v>172415798708</v>
      </c>
      <c r="T787" t="s">
        <v>3655</v>
      </c>
      <c r="U787" t="s">
        <v>3675</v>
      </c>
      <c r="V787" t="s">
        <v>5367</v>
      </c>
      <c r="Z787">
        <v>115.140873791838</v>
      </c>
      <c r="AA787">
        <v>-8.8217582928447396</v>
      </c>
      <c r="AB787" t="s">
        <v>3657</v>
      </c>
      <c r="AC787" t="s">
        <v>230</v>
      </c>
      <c r="AL787" t="s">
        <v>218</v>
      </c>
      <c r="AM787" t="s">
        <v>5368</v>
      </c>
      <c r="AN787" t="s">
        <v>6</v>
      </c>
      <c r="AO787" s="57">
        <v>46273.590578703705</v>
      </c>
      <c r="AR787" t="s">
        <v>219</v>
      </c>
      <c r="AS787" t="s">
        <v>322</v>
      </c>
      <c r="AT787" t="s">
        <v>231</v>
      </c>
      <c r="AU787">
        <v>20260810</v>
      </c>
      <c r="AV787" t="s">
        <v>222</v>
      </c>
      <c r="AW787" t="s">
        <v>5369</v>
      </c>
      <c r="AX787" t="s">
        <v>223</v>
      </c>
      <c r="BA787" s="57">
        <v>46243.291666666664</v>
      </c>
      <c r="BB787" t="s">
        <v>5368</v>
      </c>
      <c r="BC787">
        <v>2026</v>
      </c>
      <c r="BD787">
        <v>8</v>
      </c>
      <c r="BE787">
        <v>10</v>
      </c>
      <c r="BF787" s="6">
        <f t="shared" si="36"/>
        <v>46244</v>
      </c>
      <c r="BG787">
        <f t="shared" si="37"/>
        <v>0.70833333333575865</v>
      </c>
      <c r="BH787" t="str">
        <f t="shared" si="38"/>
        <v>COMPLY</v>
      </c>
      <c r="BI787" t="str">
        <f>VLOOKUP(H787,Sheet2!$A$1:$B$270,2,FALSE)</f>
        <v>JIMBARAN</v>
      </c>
    </row>
    <row r="788" spans="1:61">
      <c r="A788">
        <v>787</v>
      </c>
      <c r="B788">
        <v>1002529199</v>
      </c>
      <c r="C788">
        <v>3</v>
      </c>
      <c r="D788" t="s">
        <v>55</v>
      </c>
      <c r="E788">
        <v>5</v>
      </c>
      <c r="F788" t="s">
        <v>228</v>
      </c>
      <c r="G788" t="s">
        <v>127</v>
      </c>
      <c r="H788" t="s">
        <v>229</v>
      </c>
      <c r="I788" t="s">
        <v>213</v>
      </c>
      <c r="J788" t="s">
        <v>214</v>
      </c>
      <c r="K788" t="s">
        <v>149</v>
      </c>
      <c r="L788" t="s">
        <v>215</v>
      </c>
      <c r="M788" t="s">
        <v>76</v>
      </c>
      <c r="N788" t="s">
        <v>216</v>
      </c>
      <c r="O788" s="57">
        <v>46250.3284375</v>
      </c>
      <c r="P788" s="57">
        <v>46250.643159722225</v>
      </c>
      <c r="Q788">
        <v>69367254</v>
      </c>
      <c r="S788">
        <v>152426928227</v>
      </c>
      <c r="T788" t="s">
        <v>11111</v>
      </c>
      <c r="U788" t="s">
        <v>11112</v>
      </c>
      <c r="V788" t="s">
        <v>11113</v>
      </c>
      <c r="Z788">
        <v>113.59698349999999</v>
      </c>
      <c r="AA788">
        <v>-7.1291890999999996</v>
      </c>
      <c r="AB788" t="s">
        <v>11114</v>
      </c>
      <c r="AC788" t="s">
        <v>217</v>
      </c>
      <c r="AL788" t="s">
        <v>218</v>
      </c>
      <c r="AM788" t="s">
        <v>11115</v>
      </c>
      <c r="AN788" t="s">
        <v>6</v>
      </c>
      <c r="AO788" t="s">
        <v>11116</v>
      </c>
      <c r="AP788" s="57">
        <v>46251.333333333336</v>
      </c>
      <c r="AR788" t="s">
        <v>219</v>
      </c>
      <c r="AS788" t="s">
        <v>229</v>
      </c>
      <c r="AT788" t="s">
        <v>231</v>
      </c>
      <c r="AU788">
        <v>20260816</v>
      </c>
      <c r="AV788" t="s">
        <v>222</v>
      </c>
      <c r="AW788" t="s">
        <v>1015</v>
      </c>
      <c r="AX788" t="s">
        <v>223</v>
      </c>
      <c r="BA788" s="57">
        <v>46251.333333333336</v>
      </c>
      <c r="BB788" t="s">
        <v>11115</v>
      </c>
      <c r="BC788">
        <v>2026</v>
      </c>
      <c r="BD788">
        <v>8</v>
      </c>
      <c r="BE788">
        <v>16</v>
      </c>
      <c r="BF788" s="6">
        <f t="shared" si="36"/>
        <v>46250</v>
      </c>
      <c r="BG788">
        <f t="shared" si="37"/>
        <v>-1.3333333333357587</v>
      </c>
      <c r="BH788" t="str">
        <f t="shared" si="38"/>
        <v>COMPLY</v>
      </c>
      <c r="BI788" t="str">
        <f>VLOOKUP(H788,Sheet2!$A$1:$B$270,2,FALSE)</f>
        <v>MADURA</v>
      </c>
    </row>
    <row r="789" spans="1:61">
      <c r="A789">
        <v>788</v>
      </c>
      <c r="B789">
        <v>1002524985</v>
      </c>
      <c r="C789">
        <v>3</v>
      </c>
      <c r="D789" t="s">
        <v>51</v>
      </c>
      <c r="E789">
        <v>4</v>
      </c>
      <c r="F789" t="s">
        <v>273</v>
      </c>
      <c r="G789" t="s">
        <v>339</v>
      </c>
      <c r="H789" t="s">
        <v>962</v>
      </c>
      <c r="I789" t="s">
        <v>10039</v>
      </c>
      <c r="J789" t="s">
        <v>214</v>
      </c>
      <c r="K789" t="s">
        <v>149</v>
      </c>
      <c r="M789" t="s">
        <v>225</v>
      </c>
      <c r="N789" t="s">
        <v>10348</v>
      </c>
      <c r="O789" s="57">
        <v>46247.693437499998</v>
      </c>
      <c r="P789" s="57">
        <v>46247.696180555555</v>
      </c>
      <c r="Q789">
        <v>69365439</v>
      </c>
      <c r="S789">
        <v>141569115746</v>
      </c>
      <c r="T789" t="s">
        <v>11117</v>
      </c>
      <c r="U789" t="s">
        <v>11118</v>
      </c>
      <c r="V789" t="s">
        <v>11119</v>
      </c>
      <c r="Z789">
        <v>111.41142370550899</v>
      </c>
      <c r="AA789">
        <v>-6.9890868374839403</v>
      </c>
      <c r="AB789" t="s">
        <v>11120</v>
      </c>
      <c r="AC789" t="s">
        <v>226</v>
      </c>
      <c r="AL789" t="s">
        <v>218</v>
      </c>
      <c r="AM789" t="s">
        <v>11120</v>
      </c>
      <c r="AN789" t="s">
        <v>6</v>
      </c>
      <c r="AO789" t="s">
        <v>8882</v>
      </c>
      <c r="AR789" t="s">
        <v>18</v>
      </c>
      <c r="AS789" t="s">
        <v>962</v>
      </c>
      <c r="AT789" t="s">
        <v>231</v>
      </c>
      <c r="AV789" t="s">
        <v>227</v>
      </c>
      <c r="AW789" t="s">
        <v>7548</v>
      </c>
      <c r="AX789" t="s">
        <v>223</v>
      </c>
      <c r="BA789" s="57">
        <v>46247.5</v>
      </c>
      <c r="BB789" t="s">
        <v>11120</v>
      </c>
      <c r="BF789" s="6" t="e">
        <f t="shared" si="36"/>
        <v>#NUM!</v>
      </c>
      <c r="BG789" t="e">
        <f t="shared" si="37"/>
        <v>#NUM!</v>
      </c>
      <c r="BH789" t="e">
        <f t="shared" si="38"/>
        <v>#NUM!</v>
      </c>
      <c r="BI789" t="e">
        <f>VLOOKUP(H789,Sheet2!$A$1:$B$270,2,FALSE)</f>
        <v>#N/A</v>
      </c>
    </row>
    <row r="790" spans="1:61">
      <c r="A790">
        <v>789</v>
      </c>
      <c r="B790">
        <v>1002512916</v>
      </c>
      <c r="C790">
        <v>3</v>
      </c>
      <c r="D790" t="s">
        <v>55</v>
      </c>
      <c r="E790">
        <v>5</v>
      </c>
      <c r="F790" t="s">
        <v>265</v>
      </c>
      <c r="G790" t="s">
        <v>126</v>
      </c>
      <c r="H790" t="s">
        <v>266</v>
      </c>
      <c r="I790" t="s">
        <v>213</v>
      </c>
      <c r="J790" t="s">
        <v>214</v>
      </c>
      <c r="K790" t="s">
        <v>149</v>
      </c>
      <c r="L790" t="s">
        <v>215</v>
      </c>
      <c r="M790" t="s">
        <v>575</v>
      </c>
      <c r="N790" t="s">
        <v>216</v>
      </c>
      <c r="O790" s="57">
        <v>46240.647187499999</v>
      </c>
      <c r="P790" s="57">
        <v>46245.553564814814</v>
      </c>
      <c r="Q790">
        <v>69360168</v>
      </c>
      <c r="S790">
        <v>152413167561</v>
      </c>
      <c r="T790" t="s">
        <v>2921</v>
      </c>
      <c r="U790" t="s">
        <v>2922</v>
      </c>
      <c r="V790" t="s">
        <v>2923</v>
      </c>
      <c r="Z790">
        <v>112.7508321</v>
      </c>
      <c r="AA790">
        <v>-7.2558214999999997</v>
      </c>
      <c r="AB790" t="s">
        <v>2924</v>
      </c>
      <c r="AC790" t="s">
        <v>237</v>
      </c>
      <c r="AL790" t="s">
        <v>218</v>
      </c>
      <c r="AM790" t="s">
        <v>2069</v>
      </c>
      <c r="AN790" t="s">
        <v>6</v>
      </c>
      <c r="AO790" s="57">
        <v>46181.652824074074</v>
      </c>
      <c r="AP790" s="57">
        <v>46241.541666666664</v>
      </c>
      <c r="AQ790" t="s">
        <v>248</v>
      </c>
      <c r="AR790" t="s">
        <v>14</v>
      </c>
      <c r="AS790" t="s">
        <v>266</v>
      </c>
      <c r="AT790" t="s">
        <v>231</v>
      </c>
      <c r="AV790" t="s">
        <v>7269</v>
      </c>
      <c r="AW790" t="s">
        <v>1015</v>
      </c>
      <c r="AX790" t="s">
        <v>223</v>
      </c>
      <c r="BA790" s="57">
        <v>46241.541666666664</v>
      </c>
      <c r="BB790" t="s">
        <v>2069</v>
      </c>
      <c r="BF790" s="6" t="e">
        <f t="shared" si="36"/>
        <v>#NUM!</v>
      </c>
      <c r="BG790" t="e">
        <f t="shared" si="37"/>
        <v>#NUM!</v>
      </c>
      <c r="BH790" t="e">
        <f t="shared" si="38"/>
        <v>#NUM!</v>
      </c>
      <c r="BI790" t="str">
        <f>VLOOKUP(H790,Sheet2!$A$1:$B$270,2,FALSE)</f>
        <v>SURABAYA SELATAN</v>
      </c>
    </row>
    <row r="791" spans="1:61">
      <c r="A791">
        <v>790</v>
      </c>
      <c r="B791">
        <v>1002528388</v>
      </c>
      <c r="C791">
        <v>3</v>
      </c>
      <c r="D791" t="s">
        <v>49</v>
      </c>
      <c r="E791">
        <v>4</v>
      </c>
      <c r="F791" t="s">
        <v>246</v>
      </c>
      <c r="G791" t="s">
        <v>549</v>
      </c>
      <c r="H791" t="s">
        <v>550</v>
      </c>
      <c r="I791" t="s">
        <v>213</v>
      </c>
      <c r="J791" t="s">
        <v>214</v>
      </c>
      <c r="K791" t="s">
        <v>149</v>
      </c>
      <c r="L791" t="s">
        <v>215</v>
      </c>
      <c r="M791" t="s">
        <v>76</v>
      </c>
      <c r="N791" t="s">
        <v>216</v>
      </c>
      <c r="O791" s="57">
        <v>46249.576342592591</v>
      </c>
      <c r="P791" s="57">
        <v>46251.473738425928</v>
      </c>
      <c r="Q791">
        <v>69366933</v>
      </c>
      <c r="S791">
        <v>143407106664</v>
      </c>
      <c r="T791" t="s">
        <v>11121</v>
      </c>
      <c r="U791" t="s">
        <v>11122</v>
      </c>
      <c r="V791" t="s">
        <v>11123</v>
      </c>
      <c r="Z791">
        <v>110.048382</v>
      </c>
      <c r="AA791">
        <v>-6.9523820000000001</v>
      </c>
      <c r="AB791" t="s">
        <v>11124</v>
      </c>
      <c r="AC791" t="s">
        <v>237</v>
      </c>
      <c r="AL791" t="s">
        <v>218</v>
      </c>
      <c r="AM791" t="s">
        <v>11125</v>
      </c>
      <c r="AN791" t="s">
        <v>6</v>
      </c>
      <c r="AO791" t="s">
        <v>11105</v>
      </c>
      <c r="AP791" s="57">
        <v>46251.333333333336</v>
      </c>
      <c r="AR791" t="s">
        <v>219</v>
      </c>
      <c r="AS791" t="s">
        <v>550</v>
      </c>
      <c r="AT791" t="s">
        <v>231</v>
      </c>
      <c r="AU791">
        <v>20260817</v>
      </c>
      <c r="AV791" t="s">
        <v>222</v>
      </c>
      <c r="AW791" t="s">
        <v>1027</v>
      </c>
      <c r="AX791" t="s">
        <v>223</v>
      </c>
      <c r="BA791" s="57">
        <v>46251.333333333336</v>
      </c>
      <c r="BB791" t="s">
        <v>11125</v>
      </c>
      <c r="BC791">
        <v>2026</v>
      </c>
      <c r="BD791">
        <v>8</v>
      </c>
      <c r="BE791">
        <v>17</v>
      </c>
      <c r="BF791" s="6">
        <f t="shared" si="36"/>
        <v>46251</v>
      </c>
      <c r="BG791">
        <f t="shared" si="37"/>
        <v>-0.33333333333575865</v>
      </c>
      <c r="BH791" t="str">
        <f t="shared" si="38"/>
        <v>COMPLY</v>
      </c>
      <c r="BI791" t="e">
        <f>VLOOKUP(H791,Sheet2!$A$1:$B$270,2,FALSE)</f>
        <v>#N/A</v>
      </c>
    </row>
    <row r="792" spans="1:61">
      <c r="A792">
        <v>791</v>
      </c>
      <c r="B792">
        <v>1002507780</v>
      </c>
      <c r="C792">
        <v>3</v>
      </c>
      <c r="D792" t="s">
        <v>55</v>
      </c>
      <c r="E792">
        <v>5</v>
      </c>
      <c r="F792" t="s">
        <v>228</v>
      </c>
      <c r="G792" t="s">
        <v>121</v>
      </c>
      <c r="H792" t="s">
        <v>387</v>
      </c>
      <c r="I792" t="s">
        <v>213</v>
      </c>
      <c r="J792" t="s">
        <v>214</v>
      </c>
      <c r="K792" t="s">
        <v>149</v>
      </c>
      <c r="M792" t="s">
        <v>76</v>
      </c>
      <c r="N792" t="s">
        <v>216</v>
      </c>
      <c r="O792" s="57">
        <v>46238.481261574074</v>
      </c>
      <c r="P792" s="57">
        <v>46238.545972222222</v>
      </c>
      <c r="Q792">
        <v>69353156</v>
      </c>
      <c r="S792">
        <v>152435221712</v>
      </c>
      <c r="T792" t="s">
        <v>1114</v>
      </c>
      <c r="U792" t="s">
        <v>2925</v>
      </c>
      <c r="V792" t="s">
        <v>2926</v>
      </c>
      <c r="Z792">
        <v>112.749189657256</v>
      </c>
      <c r="AA792">
        <v>-7.0295498396642904</v>
      </c>
      <c r="AB792" t="s">
        <v>1115</v>
      </c>
      <c r="AC792" t="s">
        <v>230</v>
      </c>
      <c r="AL792" t="s">
        <v>218</v>
      </c>
      <c r="AM792" t="s">
        <v>2927</v>
      </c>
      <c r="AN792" t="s">
        <v>6</v>
      </c>
      <c r="AO792" s="57">
        <v>46120.48636574074</v>
      </c>
      <c r="AR792" t="s">
        <v>219</v>
      </c>
      <c r="AS792" t="s">
        <v>387</v>
      </c>
      <c r="AT792" t="s">
        <v>231</v>
      </c>
      <c r="AU792">
        <v>20260804</v>
      </c>
      <c r="AV792" t="s">
        <v>222</v>
      </c>
      <c r="AW792" t="s">
        <v>560</v>
      </c>
      <c r="AX792" t="s">
        <v>223</v>
      </c>
      <c r="BA792" s="57">
        <v>46238.291666666664</v>
      </c>
      <c r="BB792" t="s">
        <v>2927</v>
      </c>
      <c r="BC792">
        <v>2026</v>
      </c>
      <c r="BD792">
        <v>8</v>
      </c>
      <c r="BE792">
        <v>4</v>
      </c>
      <c r="BF792" s="6">
        <f t="shared" si="36"/>
        <v>46238</v>
      </c>
      <c r="BG792">
        <f t="shared" si="37"/>
        <v>-0.29166666666424135</v>
      </c>
      <c r="BH792" t="str">
        <f t="shared" si="38"/>
        <v>COMPLY</v>
      </c>
      <c r="BI792" t="str">
        <f>VLOOKUP(H792,Sheet2!$A$1:$B$270,2,FALSE)</f>
        <v>MADURA</v>
      </c>
    </row>
    <row r="793" spans="1:61">
      <c r="A793">
        <v>792</v>
      </c>
      <c r="B793">
        <v>1002519745</v>
      </c>
      <c r="C793">
        <v>3</v>
      </c>
      <c r="D793" t="s">
        <v>55</v>
      </c>
      <c r="E793">
        <v>5</v>
      </c>
      <c r="F793" t="s">
        <v>265</v>
      </c>
      <c r="G793" t="s">
        <v>128</v>
      </c>
      <c r="H793" t="s">
        <v>360</v>
      </c>
      <c r="I793" t="s">
        <v>213</v>
      </c>
      <c r="J793" t="s">
        <v>214</v>
      </c>
      <c r="K793" t="s">
        <v>149</v>
      </c>
      <c r="M793" t="s">
        <v>76</v>
      </c>
      <c r="N793" t="s">
        <v>216</v>
      </c>
      <c r="O793" s="57">
        <v>46245.527986111112</v>
      </c>
      <c r="P793" s="57">
        <v>46248.352800925924</v>
      </c>
      <c r="Q793">
        <v>69363268</v>
      </c>
      <c r="S793">
        <v>152412248799</v>
      </c>
      <c r="T793" t="s">
        <v>8150</v>
      </c>
      <c r="U793" t="s">
        <v>7271</v>
      </c>
      <c r="V793" t="s">
        <v>8151</v>
      </c>
      <c r="Z793">
        <v>112.63289210000001</v>
      </c>
      <c r="AA793">
        <v>-7.2436961999999996</v>
      </c>
      <c r="AB793" t="s">
        <v>7272</v>
      </c>
      <c r="AC793" t="s">
        <v>230</v>
      </c>
      <c r="AL793" t="s">
        <v>218</v>
      </c>
      <c r="AM793" t="s">
        <v>8152</v>
      </c>
      <c r="AN793" t="s">
        <v>6</v>
      </c>
      <c r="AO793" s="57">
        <v>46334.53802083333</v>
      </c>
      <c r="AP793" s="57">
        <v>46247.541666666664</v>
      </c>
      <c r="AR793" t="s">
        <v>219</v>
      </c>
      <c r="AS793" t="s">
        <v>360</v>
      </c>
      <c r="AT793" t="s">
        <v>231</v>
      </c>
      <c r="AU793">
        <v>20260814</v>
      </c>
      <c r="AV793" t="s">
        <v>222</v>
      </c>
      <c r="AW793" t="s">
        <v>561</v>
      </c>
      <c r="AX793" t="s">
        <v>223</v>
      </c>
      <c r="BA793" s="57">
        <v>46247.541666666664</v>
      </c>
      <c r="BB793" t="s">
        <v>8152</v>
      </c>
      <c r="BC793">
        <v>2026</v>
      </c>
      <c r="BD793">
        <v>8</v>
      </c>
      <c r="BE793">
        <v>14</v>
      </c>
      <c r="BF793" s="6">
        <f t="shared" si="36"/>
        <v>46248</v>
      </c>
      <c r="BG793">
        <f t="shared" si="37"/>
        <v>0.45833333333575865</v>
      </c>
      <c r="BH793" t="str">
        <f t="shared" si="38"/>
        <v>COMPLY</v>
      </c>
      <c r="BI793" t="str">
        <f>VLOOKUP(H793,Sheet2!$A$1:$B$270,2,FALSE)</f>
        <v>SURABAYA UTARA</v>
      </c>
    </row>
    <row r="794" spans="1:61">
      <c r="A794">
        <v>793</v>
      </c>
      <c r="B794">
        <v>1002512825</v>
      </c>
      <c r="C794">
        <v>3</v>
      </c>
      <c r="D794" t="s">
        <v>59</v>
      </c>
      <c r="E794">
        <v>4</v>
      </c>
      <c r="F794" t="s">
        <v>567</v>
      </c>
      <c r="G794" t="s">
        <v>1001</v>
      </c>
      <c r="H794" t="s">
        <v>1002</v>
      </c>
      <c r="I794" t="s">
        <v>213</v>
      </c>
      <c r="J794" t="s">
        <v>214</v>
      </c>
      <c r="K794" t="s">
        <v>149</v>
      </c>
      <c r="M794" t="s">
        <v>1039</v>
      </c>
      <c r="N794" t="s">
        <v>216</v>
      </c>
      <c r="O794" s="57">
        <v>46240.629895833335</v>
      </c>
      <c r="P794" s="57">
        <v>46241.42224537037</v>
      </c>
      <c r="Q794">
        <v>69360134</v>
      </c>
      <c r="S794">
        <v>143135115035</v>
      </c>
      <c r="T794" t="s">
        <v>1494</v>
      </c>
      <c r="U794" t="s">
        <v>2928</v>
      </c>
      <c r="V794" t="s">
        <v>2929</v>
      </c>
      <c r="Z794">
        <v>110.754928306746</v>
      </c>
      <c r="AA794">
        <v>-8.1720768397829708</v>
      </c>
      <c r="AB794" t="s">
        <v>2930</v>
      </c>
      <c r="AC794" t="s">
        <v>291</v>
      </c>
      <c r="AL794" t="s">
        <v>218</v>
      </c>
      <c r="AM794" t="s">
        <v>2931</v>
      </c>
      <c r="AN794" t="s">
        <v>6</v>
      </c>
      <c r="AO794" s="57">
        <v>46181.642870370371</v>
      </c>
      <c r="AP794" s="57">
        <v>46241</v>
      </c>
      <c r="AS794" t="s">
        <v>1002</v>
      </c>
      <c r="AT794" t="s">
        <v>231</v>
      </c>
      <c r="AV794" t="s">
        <v>1039</v>
      </c>
      <c r="AW794" t="s">
        <v>972</v>
      </c>
      <c r="AX794" t="s">
        <v>223</v>
      </c>
      <c r="BA794" s="57">
        <v>46241.625</v>
      </c>
      <c r="BB794" t="s">
        <v>2931</v>
      </c>
      <c r="BF794" s="6" t="e">
        <f t="shared" si="36"/>
        <v>#NUM!</v>
      </c>
      <c r="BG794" t="e">
        <f t="shared" si="37"/>
        <v>#NUM!</v>
      </c>
      <c r="BH794" t="e">
        <f t="shared" si="38"/>
        <v>#NUM!</v>
      </c>
      <c r="BI794" t="e">
        <f>VLOOKUP(H794,Sheet2!$A$1:$B$270,2,FALSE)</f>
        <v>#N/A</v>
      </c>
    </row>
    <row r="795" spans="1:61">
      <c r="A795">
        <v>794</v>
      </c>
      <c r="B795">
        <v>1002530755</v>
      </c>
      <c r="C795">
        <v>3</v>
      </c>
      <c r="D795" t="s">
        <v>38</v>
      </c>
      <c r="E795">
        <v>5</v>
      </c>
      <c r="F795" t="s">
        <v>90</v>
      </c>
      <c r="G795" t="s">
        <v>88</v>
      </c>
      <c r="H795" t="s">
        <v>465</v>
      </c>
      <c r="I795" t="s">
        <v>213</v>
      </c>
      <c r="J795" t="s">
        <v>214</v>
      </c>
      <c r="K795" t="s">
        <v>149</v>
      </c>
      <c r="L795" t="s">
        <v>215</v>
      </c>
      <c r="M795" t="s">
        <v>76</v>
      </c>
      <c r="N795" t="s">
        <v>216</v>
      </c>
      <c r="O795" s="57">
        <v>46251.506203703706</v>
      </c>
      <c r="P795" s="57">
        <v>46251.863900462966</v>
      </c>
      <c r="Q795">
        <v>69368005</v>
      </c>
      <c r="S795">
        <v>152737203679</v>
      </c>
      <c r="T795" t="s">
        <v>11126</v>
      </c>
      <c r="U795" t="s">
        <v>11127</v>
      </c>
      <c r="V795" t="s">
        <v>11128</v>
      </c>
      <c r="Z795">
        <v>112.26095214486099</v>
      </c>
      <c r="AA795">
        <v>-8.0840259754343702</v>
      </c>
      <c r="AB795" t="s">
        <v>11129</v>
      </c>
      <c r="AC795" t="s">
        <v>217</v>
      </c>
      <c r="AL795" t="s">
        <v>218</v>
      </c>
      <c r="AM795" t="s">
        <v>11130</v>
      </c>
      <c r="AN795" t="s">
        <v>6</v>
      </c>
      <c r="AO795" t="s">
        <v>10706</v>
      </c>
      <c r="AP795" s="57">
        <v>46252.541666666664</v>
      </c>
      <c r="AR795" t="s">
        <v>219</v>
      </c>
      <c r="AS795" t="s">
        <v>465</v>
      </c>
      <c r="AT795" t="s">
        <v>231</v>
      </c>
      <c r="AU795">
        <v>20260817</v>
      </c>
      <c r="AV795" t="s">
        <v>222</v>
      </c>
      <c r="AW795" t="s">
        <v>1015</v>
      </c>
      <c r="AX795" t="s">
        <v>223</v>
      </c>
      <c r="BA795" s="57">
        <v>46252.541666666664</v>
      </c>
      <c r="BB795" t="s">
        <v>11130</v>
      </c>
      <c r="BC795">
        <v>2026</v>
      </c>
      <c r="BD795">
        <v>8</v>
      </c>
      <c r="BE795">
        <v>17</v>
      </c>
      <c r="BF795" s="6">
        <f t="shared" si="36"/>
        <v>46251</v>
      </c>
      <c r="BG795">
        <f t="shared" si="37"/>
        <v>-1.5416666666642413</v>
      </c>
      <c r="BH795" t="str">
        <f t="shared" si="38"/>
        <v>COMPLY</v>
      </c>
      <c r="BI795" t="str">
        <f>VLOOKUP(H795,Sheet2!$A$1:$B$270,2,FALSE)</f>
        <v>BLITAR</v>
      </c>
    </row>
    <row r="796" spans="1:61">
      <c r="A796">
        <v>795</v>
      </c>
      <c r="B796">
        <v>1002523690</v>
      </c>
      <c r="C796">
        <v>3</v>
      </c>
      <c r="D796" t="s">
        <v>49</v>
      </c>
      <c r="E796">
        <v>4</v>
      </c>
      <c r="F796" t="s">
        <v>252</v>
      </c>
      <c r="G796" t="s">
        <v>553</v>
      </c>
      <c r="H796" t="s">
        <v>559</v>
      </c>
      <c r="I796" t="s">
        <v>213</v>
      </c>
      <c r="J796" t="s">
        <v>214</v>
      </c>
      <c r="K796" t="s">
        <v>149</v>
      </c>
      <c r="L796" t="s">
        <v>215</v>
      </c>
      <c r="M796" t="s">
        <v>575</v>
      </c>
      <c r="N796" t="s">
        <v>216</v>
      </c>
      <c r="O796" s="57">
        <v>46247.432604166665</v>
      </c>
      <c r="P796" s="57">
        <v>46248.6171875</v>
      </c>
      <c r="Q796">
        <v>69364863</v>
      </c>
      <c r="S796">
        <v>146281108103</v>
      </c>
      <c r="T796" t="s">
        <v>9105</v>
      </c>
      <c r="U796" t="s">
        <v>9106</v>
      </c>
      <c r="V796" t="s">
        <v>9107</v>
      </c>
      <c r="Z796">
        <v>108.987806886434</v>
      </c>
      <c r="AA796">
        <v>-7.1558997411505096</v>
      </c>
      <c r="AB796" t="s">
        <v>9108</v>
      </c>
      <c r="AC796" t="s">
        <v>217</v>
      </c>
      <c r="AL796" t="s">
        <v>218</v>
      </c>
      <c r="AM796" t="s">
        <v>9109</v>
      </c>
      <c r="AN796" t="s">
        <v>6</v>
      </c>
      <c r="AO796" t="s">
        <v>8847</v>
      </c>
      <c r="AP796" s="57">
        <v>46248.333333333336</v>
      </c>
      <c r="AQ796" t="s">
        <v>564</v>
      </c>
      <c r="AR796" t="s">
        <v>14</v>
      </c>
      <c r="AS796" t="s">
        <v>559</v>
      </c>
      <c r="AT796" t="s">
        <v>231</v>
      </c>
      <c r="AV796" t="s">
        <v>11131</v>
      </c>
      <c r="AW796" t="s">
        <v>1018</v>
      </c>
      <c r="AX796" t="s">
        <v>223</v>
      </c>
      <c r="BA796" s="57">
        <v>46248.333333333336</v>
      </c>
      <c r="BB796" t="s">
        <v>9109</v>
      </c>
      <c r="BF796" s="6" t="e">
        <f t="shared" si="36"/>
        <v>#NUM!</v>
      </c>
      <c r="BG796" t="e">
        <f t="shared" si="37"/>
        <v>#NUM!</v>
      </c>
      <c r="BH796" t="e">
        <f t="shared" si="38"/>
        <v>#NUM!</v>
      </c>
      <c r="BI796" t="e">
        <f>VLOOKUP(H796,Sheet2!$A$1:$B$270,2,FALSE)</f>
        <v>#N/A</v>
      </c>
    </row>
    <row r="797" spans="1:61">
      <c r="A797">
        <v>796</v>
      </c>
      <c r="B797">
        <v>1002515222</v>
      </c>
      <c r="C797">
        <v>3</v>
      </c>
      <c r="D797" t="s">
        <v>42</v>
      </c>
      <c r="E797">
        <v>5</v>
      </c>
      <c r="F797" t="s">
        <v>233</v>
      </c>
      <c r="G797" t="s">
        <v>105</v>
      </c>
      <c r="H797" t="s">
        <v>269</v>
      </c>
      <c r="I797" t="s">
        <v>213</v>
      </c>
      <c r="J797" t="s">
        <v>214</v>
      </c>
      <c r="K797" t="s">
        <v>149</v>
      </c>
      <c r="M797" t="s">
        <v>76</v>
      </c>
      <c r="N797" t="s">
        <v>216</v>
      </c>
      <c r="O797" s="57">
        <v>46241.676192129627</v>
      </c>
      <c r="P797" s="57">
        <v>46242.5391087963</v>
      </c>
      <c r="Q797">
        <v>69361038</v>
      </c>
      <c r="S797">
        <v>152321202953</v>
      </c>
      <c r="T797" t="s">
        <v>5386</v>
      </c>
      <c r="U797" t="s">
        <v>5387</v>
      </c>
      <c r="V797" t="s">
        <v>5388</v>
      </c>
      <c r="Z797">
        <v>112.6204302</v>
      </c>
      <c r="AA797">
        <v>-7.5464181000000004</v>
      </c>
      <c r="AB797" t="s">
        <v>5389</v>
      </c>
      <c r="AC797" t="s">
        <v>230</v>
      </c>
      <c r="AL797" t="s">
        <v>218</v>
      </c>
      <c r="AM797" t="s">
        <v>5390</v>
      </c>
      <c r="AN797" t="s">
        <v>6</v>
      </c>
      <c r="AO797" s="57">
        <v>46211.684444444443</v>
      </c>
      <c r="AP797" s="57">
        <v>46242.625</v>
      </c>
      <c r="AR797" t="s">
        <v>219</v>
      </c>
      <c r="AS797" t="s">
        <v>269</v>
      </c>
      <c r="AT797" t="s">
        <v>231</v>
      </c>
      <c r="AU797">
        <v>20260808</v>
      </c>
      <c r="AV797" t="s">
        <v>222</v>
      </c>
      <c r="AW797" t="s">
        <v>561</v>
      </c>
      <c r="AX797" t="s">
        <v>223</v>
      </c>
      <c r="BA797" s="57">
        <v>46242.625</v>
      </c>
      <c r="BB797" t="s">
        <v>5390</v>
      </c>
      <c r="BC797">
        <v>2026</v>
      </c>
      <c r="BD797">
        <v>8</v>
      </c>
      <c r="BE797">
        <v>8</v>
      </c>
      <c r="BF797" s="6">
        <f t="shared" si="36"/>
        <v>46242</v>
      </c>
      <c r="BG797">
        <f t="shared" si="37"/>
        <v>-0.625</v>
      </c>
      <c r="BH797" t="str">
        <f t="shared" si="38"/>
        <v>COMPLY</v>
      </c>
      <c r="BI797" t="str">
        <f>VLOOKUP(H797,Sheet2!$A$1:$B$270,2,FALSE)</f>
        <v>MOJOKERTO</v>
      </c>
    </row>
    <row r="798" spans="1:61">
      <c r="A798">
        <v>797</v>
      </c>
      <c r="B798">
        <v>1002511691</v>
      </c>
      <c r="C798">
        <v>3</v>
      </c>
      <c r="D798" t="s">
        <v>49</v>
      </c>
      <c r="E798">
        <v>4</v>
      </c>
      <c r="F798" t="s">
        <v>246</v>
      </c>
      <c r="G798" t="s">
        <v>247</v>
      </c>
      <c r="H798" t="s">
        <v>930</v>
      </c>
      <c r="I798" t="s">
        <v>213</v>
      </c>
      <c r="J798" t="s">
        <v>214</v>
      </c>
      <c r="K798" t="s">
        <v>149</v>
      </c>
      <c r="M798" t="s">
        <v>575</v>
      </c>
      <c r="N798" t="s">
        <v>608</v>
      </c>
      <c r="O798" s="57">
        <v>46240.416284722225</v>
      </c>
      <c r="P798" s="57">
        <v>46244.673206018517</v>
      </c>
      <c r="Q798">
        <v>69359679</v>
      </c>
      <c r="S798">
        <v>142410345314</v>
      </c>
      <c r="T798" t="s">
        <v>2936</v>
      </c>
      <c r="U798" t="s">
        <v>2937</v>
      </c>
      <c r="V798" t="s">
        <v>5391</v>
      </c>
      <c r="Z798">
        <v>110.44700570000001</v>
      </c>
      <c r="AA798">
        <v>-6.9930374000000004</v>
      </c>
      <c r="AB798" t="s">
        <v>2938</v>
      </c>
      <c r="AC798" t="s">
        <v>291</v>
      </c>
      <c r="AL798" t="s">
        <v>218</v>
      </c>
      <c r="AM798" t="s">
        <v>5392</v>
      </c>
      <c r="AN798" t="s">
        <v>6</v>
      </c>
      <c r="AO798" s="57">
        <v>46181.423634259256</v>
      </c>
      <c r="AP798" s="57">
        <v>46242.333333333336</v>
      </c>
      <c r="AR798" t="s">
        <v>14</v>
      </c>
      <c r="AS798" t="s">
        <v>930</v>
      </c>
      <c r="AT798" t="s">
        <v>231</v>
      </c>
      <c r="AV798" t="s">
        <v>6583</v>
      </c>
      <c r="AW798" t="s">
        <v>596</v>
      </c>
      <c r="AX798" t="s">
        <v>223</v>
      </c>
      <c r="BA798" s="57">
        <v>46242.333333333336</v>
      </c>
      <c r="BB798" t="s">
        <v>5392</v>
      </c>
      <c r="BF798" s="6" t="e">
        <f t="shared" si="36"/>
        <v>#NUM!</v>
      </c>
      <c r="BG798" t="e">
        <f t="shared" si="37"/>
        <v>#NUM!</v>
      </c>
      <c r="BH798" t="e">
        <f t="shared" si="38"/>
        <v>#NUM!</v>
      </c>
      <c r="BI798" t="e">
        <f>VLOOKUP(H798,Sheet2!$A$1:$B$270,2,FALSE)</f>
        <v>#N/A</v>
      </c>
    </row>
    <row r="799" spans="1:61">
      <c r="A799">
        <v>798</v>
      </c>
      <c r="B799">
        <v>1002516224</v>
      </c>
      <c r="C799">
        <v>3</v>
      </c>
      <c r="D799" t="s">
        <v>59</v>
      </c>
      <c r="E799">
        <v>4</v>
      </c>
      <c r="F799" t="s">
        <v>567</v>
      </c>
      <c r="G799" t="s">
        <v>609</v>
      </c>
      <c r="H799" t="s">
        <v>936</v>
      </c>
      <c r="I799" t="s">
        <v>213</v>
      </c>
      <c r="J799" t="s">
        <v>214</v>
      </c>
      <c r="K799" t="s">
        <v>149</v>
      </c>
      <c r="L799" t="s">
        <v>215</v>
      </c>
      <c r="M799" t="s">
        <v>575</v>
      </c>
      <c r="N799" t="s">
        <v>216</v>
      </c>
      <c r="O799" s="57">
        <v>46242.793020833335</v>
      </c>
      <c r="P799" s="57">
        <v>46244.587696759256</v>
      </c>
      <c r="Q799">
        <v>69361666</v>
      </c>
      <c r="S799">
        <v>146113146987</v>
      </c>
      <c r="T799" t="s">
        <v>4708</v>
      </c>
      <c r="U799" t="s">
        <v>5393</v>
      </c>
      <c r="V799" t="s">
        <v>5394</v>
      </c>
      <c r="Z799">
        <v>110.3435415</v>
      </c>
      <c r="AA799">
        <v>-7.7463616000000002</v>
      </c>
      <c r="AB799" t="s">
        <v>5395</v>
      </c>
      <c r="AC799" t="s">
        <v>237</v>
      </c>
      <c r="AL799" t="s">
        <v>218</v>
      </c>
      <c r="AM799" t="s">
        <v>4751</v>
      </c>
      <c r="AN799" t="s">
        <v>6</v>
      </c>
      <c r="AO799" s="57">
        <v>46242.798530092594</v>
      </c>
      <c r="AP799" s="57">
        <v>46244.541666666664</v>
      </c>
      <c r="AR799" t="s">
        <v>14</v>
      </c>
      <c r="AS799" t="s">
        <v>936</v>
      </c>
      <c r="AT799" t="s">
        <v>231</v>
      </c>
      <c r="AV799" t="s">
        <v>6584</v>
      </c>
      <c r="AW799" t="s">
        <v>1015</v>
      </c>
      <c r="AX799" t="s">
        <v>223</v>
      </c>
      <c r="BA799" s="57">
        <v>46244.541666666664</v>
      </c>
      <c r="BB799" t="s">
        <v>4751</v>
      </c>
      <c r="BF799" s="6" t="e">
        <f t="shared" si="36"/>
        <v>#NUM!</v>
      </c>
      <c r="BG799" t="e">
        <f t="shared" si="37"/>
        <v>#NUM!</v>
      </c>
      <c r="BH799" t="e">
        <f t="shared" si="38"/>
        <v>#NUM!</v>
      </c>
      <c r="BI799" t="e">
        <f>VLOOKUP(H799,Sheet2!$A$1:$B$270,2,FALSE)</f>
        <v>#N/A</v>
      </c>
    </row>
    <row r="800" spans="1:61">
      <c r="A800">
        <v>799</v>
      </c>
      <c r="B800">
        <v>1002527327</v>
      </c>
      <c r="C800">
        <v>3</v>
      </c>
      <c r="D800" t="s">
        <v>42</v>
      </c>
      <c r="E800">
        <v>5</v>
      </c>
      <c r="F800" t="s">
        <v>233</v>
      </c>
      <c r="G800" t="s">
        <v>106</v>
      </c>
      <c r="H800" t="s">
        <v>424</v>
      </c>
      <c r="I800" t="s">
        <v>213</v>
      </c>
      <c r="J800" t="s">
        <v>214</v>
      </c>
      <c r="K800" t="s">
        <v>149</v>
      </c>
      <c r="M800" t="s">
        <v>76</v>
      </c>
      <c r="N800" t="s">
        <v>216</v>
      </c>
      <c r="O800" s="57">
        <v>46248.727210648147</v>
      </c>
      <c r="P800" s="57">
        <v>46249.810416666667</v>
      </c>
      <c r="Q800">
        <v>69366404</v>
      </c>
      <c r="R800">
        <v>3436014031</v>
      </c>
      <c r="S800">
        <v>152740208004</v>
      </c>
      <c r="T800" t="s">
        <v>11132</v>
      </c>
      <c r="U800" t="s">
        <v>11133</v>
      </c>
      <c r="V800" t="s">
        <v>11134</v>
      </c>
      <c r="Z800">
        <v>112.7400181</v>
      </c>
      <c r="AA800">
        <v>-7.7467017</v>
      </c>
      <c r="AB800" t="s">
        <v>11135</v>
      </c>
      <c r="AC800" t="s">
        <v>230</v>
      </c>
      <c r="AL800" t="s">
        <v>218</v>
      </c>
      <c r="AM800" t="s">
        <v>11136</v>
      </c>
      <c r="AN800" t="s">
        <v>6</v>
      </c>
      <c r="AO800" t="s">
        <v>10527</v>
      </c>
      <c r="AP800" s="57">
        <v>46250.541666666664</v>
      </c>
      <c r="AR800" t="s">
        <v>219</v>
      </c>
      <c r="AS800" t="s">
        <v>424</v>
      </c>
      <c r="AT800" t="s">
        <v>231</v>
      </c>
      <c r="AU800">
        <v>20260815</v>
      </c>
      <c r="AV800" t="s">
        <v>222</v>
      </c>
      <c r="AW800" t="s">
        <v>613</v>
      </c>
      <c r="AX800" t="s">
        <v>223</v>
      </c>
      <c r="BA800" s="57">
        <v>46250.541666666664</v>
      </c>
      <c r="BB800" t="s">
        <v>11136</v>
      </c>
      <c r="BC800">
        <v>2026</v>
      </c>
      <c r="BD800">
        <v>8</v>
      </c>
      <c r="BE800">
        <v>15</v>
      </c>
      <c r="BF800" s="6">
        <f t="shared" si="36"/>
        <v>46249</v>
      </c>
      <c r="BG800">
        <f t="shared" si="37"/>
        <v>-1.5416666666642413</v>
      </c>
      <c r="BH800" t="str">
        <f t="shared" si="38"/>
        <v>COMPLY</v>
      </c>
      <c r="BI800" t="str">
        <f>VLOOKUP(H800,Sheet2!$A$1:$B$270,2,FALSE)</f>
        <v>PASURUAN</v>
      </c>
    </row>
    <row r="801" spans="1:61">
      <c r="A801">
        <v>800</v>
      </c>
      <c r="B801">
        <v>1002510374</v>
      </c>
      <c r="C801">
        <v>3</v>
      </c>
      <c r="D801" t="s">
        <v>51</v>
      </c>
      <c r="E801">
        <v>4</v>
      </c>
      <c r="F801" t="s">
        <v>235</v>
      </c>
      <c r="G801" t="s">
        <v>584</v>
      </c>
      <c r="H801" t="s">
        <v>990</v>
      </c>
      <c r="I801" t="s">
        <v>213</v>
      </c>
      <c r="J801" t="s">
        <v>214</v>
      </c>
      <c r="K801" t="s">
        <v>149</v>
      </c>
      <c r="L801" t="s">
        <v>215</v>
      </c>
      <c r="M801" t="s">
        <v>76</v>
      </c>
      <c r="N801" t="s">
        <v>216</v>
      </c>
      <c r="O801" s="57">
        <v>46239.513842592591</v>
      </c>
      <c r="P801" s="57">
        <v>46240.354803240742</v>
      </c>
      <c r="Q801">
        <v>69359063</v>
      </c>
      <c r="S801">
        <v>146514602597</v>
      </c>
      <c r="T801" t="s">
        <v>2947</v>
      </c>
      <c r="U801" t="s">
        <v>2123</v>
      </c>
      <c r="V801" t="s">
        <v>2948</v>
      </c>
      <c r="Z801">
        <v>110.82170696100501</v>
      </c>
      <c r="AA801">
        <v>-7.5711563911037798</v>
      </c>
      <c r="AB801" t="s">
        <v>2949</v>
      </c>
      <c r="AC801" t="s">
        <v>237</v>
      </c>
      <c r="AL801" t="s">
        <v>218</v>
      </c>
      <c r="AM801" t="s">
        <v>1321</v>
      </c>
      <c r="AN801" t="s">
        <v>6</v>
      </c>
      <c r="AO801" s="57">
        <v>46150.528032407405</v>
      </c>
      <c r="AP801" s="57">
        <v>46240.541666666664</v>
      </c>
      <c r="AR801" t="s">
        <v>219</v>
      </c>
      <c r="AS801" t="s">
        <v>990</v>
      </c>
      <c r="AT801" t="s">
        <v>231</v>
      </c>
      <c r="AU801">
        <v>20260806</v>
      </c>
      <c r="AV801" t="s">
        <v>222</v>
      </c>
      <c r="AW801" t="s">
        <v>1023</v>
      </c>
      <c r="AX801" t="s">
        <v>223</v>
      </c>
      <c r="BA801" s="57">
        <v>46240.541666666664</v>
      </c>
      <c r="BB801" t="s">
        <v>1321</v>
      </c>
      <c r="BC801">
        <v>2026</v>
      </c>
      <c r="BD801">
        <v>8</v>
      </c>
      <c r="BE801">
        <v>6</v>
      </c>
      <c r="BF801" s="6">
        <f t="shared" si="36"/>
        <v>46240</v>
      </c>
      <c r="BG801">
        <f t="shared" si="37"/>
        <v>-0.54166666666424135</v>
      </c>
      <c r="BH801" t="str">
        <f t="shared" si="38"/>
        <v>COMPLY</v>
      </c>
      <c r="BI801" t="e">
        <f>VLOOKUP(H801,Sheet2!$A$1:$B$270,2,FALSE)</f>
        <v>#N/A</v>
      </c>
    </row>
    <row r="802" spans="1:61">
      <c r="A802">
        <v>801</v>
      </c>
      <c r="B802">
        <v>1002509555</v>
      </c>
      <c r="C802">
        <v>3</v>
      </c>
      <c r="D802" t="s">
        <v>55</v>
      </c>
      <c r="E802">
        <v>5</v>
      </c>
      <c r="F802" t="s">
        <v>265</v>
      </c>
      <c r="G802" t="s">
        <v>123</v>
      </c>
      <c r="H802" t="s">
        <v>271</v>
      </c>
      <c r="I802" t="s">
        <v>213</v>
      </c>
      <c r="J802" t="s">
        <v>214</v>
      </c>
      <c r="K802" t="s">
        <v>149</v>
      </c>
      <c r="M802" t="s">
        <v>76</v>
      </c>
      <c r="N802" t="s">
        <v>216</v>
      </c>
      <c r="O802" s="57">
        <v>46239.351307870369</v>
      </c>
      <c r="P802" s="57">
        <v>46240.533229166664</v>
      </c>
      <c r="Q802">
        <v>69358750</v>
      </c>
      <c r="S802">
        <v>152407282008</v>
      </c>
      <c r="T802" t="s">
        <v>2950</v>
      </c>
      <c r="U802" t="s">
        <v>2951</v>
      </c>
      <c r="V802" t="s">
        <v>2952</v>
      </c>
      <c r="Z802">
        <v>112.77345822408201</v>
      </c>
      <c r="AA802">
        <v>-7.2354468388187803</v>
      </c>
      <c r="AB802" t="s">
        <v>2953</v>
      </c>
      <c r="AC802" t="s">
        <v>230</v>
      </c>
      <c r="AL802" t="s">
        <v>218</v>
      </c>
      <c r="AM802" t="s">
        <v>2954</v>
      </c>
      <c r="AN802" t="s">
        <v>6</v>
      </c>
      <c r="AO802" s="57">
        <v>46150.360949074071</v>
      </c>
      <c r="AP802" s="57">
        <v>46243.333333333336</v>
      </c>
      <c r="AR802" t="s">
        <v>219</v>
      </c>
      <c r="AS802" t="s">
        <v>271</v>
      </c>
      <c r="AT802" t="s">
        <v>231</v>
      </c>
      <c r="AU802">
        <v>20260806</v>
      </c>
      <c r="AV802" t="s">
        <v>222</v>
      </c>
      <c r="AW802" t="s">
        <v>561</v>
      </c>
      <c r="AX802" t="s">
        <v>223</v>
      </c>
      <c r="BA802" s="57">
        <v>46243.333333333336</v>
      </c>
      <c r="BB802" t="s">
        <v>2954</v>
      </c>
      <c r="BC802">
        <v>2026</v>
      </c>
      <c r="BD802">
        <v>8</v>
      </c>
      <c r="BE802">
        <v>6</v>
      </c>
      <c r="BF802" s="6">
        <f t="shared" si="36"/>
        <v>46240</v>
      </c>
      <c r="BG802">
        <f t="shared" si="37"/>
        <v>-3.3333333333357587</v>
      </c>
      <c r="BH802" t="str">
        <f t="shared" si="38"/>
        <v>COMPLY</v>
      </c>
      <c r="BI802" t="str">
        <f>VLOOKUP(H802,Sheet2!$A$1:$B$270,2,FALSE)</f>
        <v>SURABAYA UTARA</v>
      </c>
    </row>
    <row r="803" spans="1:61">
      <c r="A803">
        <v>802</v>
      </c>
      <c r="B803">
        <v>1002505748</v>
      </c>
      <c r="C803">
        <v>3</v>
      </c>
      <c r="D803" t="s">
        <v>45</v>
      </c>
      <c r="E803">
        <v>5</v>
      </c>
      <c r="F803" t="s">
        <v>211</v>
      </c>
      <c r="G803" t="s">
        <v>116</v>
      </c>
      <c r="H803" t="s">
        <v>366</v>
      </c>
      <c r="I803" t="s">
        <v>213</v>
      </c>
      <c r="J803" t="s">
        <v>214</v>
      </c>
      <c r="K803" t="s">
        <v>149</v>
      </c>
      <c r="M803" t="s">
        <v>76</v>
      </c>
      <c r="N803" t="s">
        <v>608</v>
      </c>
      <c r="O803" s="57">
        <v>46237.431631944448</v>
      </c>
      <c r="P803" s="57">
        <v>46237.563287037039</v>
      </c>
      <c r="Q803">
        <v>69356689</v>
      </c>
      <c r="S803">
        <v>172619203314</v>
      </c>
      <c r="T803" t="s">
        <v>2957</v>
      </c>
      <c r="U803" t="s">
        <v>2958</v>
      </c>
      <c r="V803" t="s">
        <v>2959</v>
      </c>
      <c r="Z803">
        <v>116.66754709999999</v>
      </c>
      <c r="AA803">
        <v>-8.5009108999999992</v>
      </c>
      <c r="AB803" t="s">
        <v>2960</v>
      </c>
      <c r="AC803" t="s">
        <v>230</v>
      </c>
      <c r="AL803" t="s">
        <v>218</v>
      </c>
      <c r="AM803" t="s">
        <v>2961</v>
      </c>
      <c r="AN803" t="s">
        <v>6</v>
      </c>
      <c r="AO803" s="57">
        <v>46089.444699074076</v>
      </c>
      <c r="AR803" t="s">
        <v>219</v>
      </c>
      <c r="AS803" t="s">
        <v>366</v>
      </c>
      <c r="AT803" t="s">
        <v>231</v>
      </c>
      <c r="AU803">
        <v>20260803</v>
      </c>
      <c r="AV803" t="s">
        <v>222</v>
      </c>
      <c r="AW803" t="s">
        <v>595</v>
      </c>
      <c r="AX803" t="s">
        <v>223</v>
      </c>
      <c r="BA803" s="57">
        <v>46237.291666666664</v>
      </c>
      <c r="BB803" t="s">
        <v>2961</v>
      </c>
      <c r="BC803">
        <v>2026</v>
      </c>
      <c r="BD803">
        <v>8</v>
      </c>
      <c r="BE803">
        <v>3</v>
      </c>
      <c r="BF803" s="6">
        <f t="shared" si="36"/>
        <v>46237</v>
      </c>
      <c r="BG803">
        <f t="shared" si="37"/>
        <v>-0.29166666666424135</v>
      </c>
      <c r="BH803" t="str">
        <f t="shared" si="38"/>
        <v>COMPLY</v>
      </c>
      <c r="BI803" t="str">
        <f>VLOOKUP(H803,Sheet2!$A$1:$B$270,2,FALSE)</f>
        <v>SELONG</v>
      </c>
    </row>
    <row r="804" spans="1:61">
      <c r="A804">
        <v>803</v>
      </c>
      <c r="B804">
        <v>1002517800</v>
      </c>
      <c r="C804">
        <v>3</v>
      </c>
      <c r="D804" t="s">
        <v>59</v>
      </c>
      <c r="E804">
        <v>4</v>
      </c>
      <c r="F804" t="s">
        <v>243</v>
      </c>
      <c r="G804" t="s">
        <v>243</v>
      </c>
      <c r="H804" t="s">
        <v>294</v>
      </c>
      <c r="I804" t="s">
        <v>213</v>
      </c>
      <c r="J804" t="s">
        <v>214</v>
      </c>
      <c r="K804" t="s">
        <v>149</v>
      </c>
      <c r="L804" t="s">
        <v>215</v>
      </c>
      <c r="M804" t="s">
        <v>76</v>
      </c>
      <c r="N804" t="s">
        <v>216</v>
      </c>
      <c r="O804" s="57">
        <v>46244.568009259259</v>
      </c>
      <c r="P804" s="57">
        <v>46245.676759259259</v>
      </c>
      <c r="Q804">
        <v>69362476</v>
      </c>
      <c r="S804">
        <v>146137149704</v>
      </c>
      <c r="T804" t="s">
        <v>6590</v>
      </c>
      <c r="U804" t="s">
        <v>6591</v>
      </c>
      <c r="V804" t="s">
        <v>6592</v>
      </c>
      <c r="Z804">
        <v>110.114536536825</v>
      </c>
      <c r="AA804">
        <v>-7.4627770472978998</v>
      </c>
      <c r="AB804" t="s">
        <v>6593</v>
      </c>
      <c r="AC804" t="s">
        <v>237</v>
      </c>
      <c r="AL804" t="s">
        <v>218</v>
      </c>
      <c r="AM804" t="s">
        <v>6594</v>
      </c>
      <c r="AN804" t="s">
        <v>6</v>
      </c>
      <c r="AO804" s="57">
        <v>46303.569293981483</v>
      </c>
      <c r="AP804" s="57">
        <v>46246.541666666664</v>
      </c>
      <c r="AR804" t="s">
        <v>219</v>
      </c>
      <c r="AS804" t="s">
        <v>294</v>
      </c>
      <c r="AT804" t="s">
        <v>231</v>
      </c>
      <c r="AU804">
        <v>20260811</v>
      </c>
      <c r="AV804" t="s">
        <v>222</v>
      </c>
      <c r="AW804" t="s">
        <v>1027</v>
      </c>
      <c r="AX804" t="s">
        <v>223</v>
      </c>
      <c r="BA804" s="57">
        <v>46246.541666666664</v>
      </c>
      <c r="BB804" t="s">
        <v>6594</v>
      </c>
      <c r="BC804">
        <v>2026</v>
      </c>
      <c r="BD804">
        <v>8</v>
      </c>
      <c r="BE804">
        <v>11</v>
      </c>
      <c r="BF804" s="6">
        <f t="shared" si="36"/>
        <v>46245</v>
      </c>
      <c r="BG804">
        <f t="shared" si="37"/>
        <v>-1.5416666666642413</v>
      </c>
      <c r="BH804" t="str">
        <f t="shared" si="38"/>
        <v>COMPLY</v>
      </c>
      <c r="BI804" t="e">
        <f>VLOOKUP(H804,Sheet2!$A$1:$B$270,2,FALSE)</f>
        <v>#N/A</v>
      </c>
    </row>
    <row r="805" spans="1:61">
      <c r="A805">
        <v>804</v>
      </c>
      <c r="B805">
        <v>1002509194</v>
      </c>
      <c r="C805">
        <v>3</v>
      </c>
      <c r="D805" t="s">
        <v>45</v>
      </c>
      <c r="E805">
        <v>5</v>
      </c>
      <c r="F805" t="s">
        <v>211</v>
      </c>
      <c r="G805" t="s">
        <v>118</v>
      </c>
      <c r="H805" t="s">
        <v>488</v>
      </c>
      <c r="I805" t="s">
        <v>213</v>
      </c>
      <c r="J805" t="s">
        <v>214</v>
      </c>
      <c r="K805" t="s">
        <v>149</v>
      </c>
      <c r="M805" t="s">
        <v>76</v>
      </c>
      <c r="N805" t="s">
        <v>216</v>
      </c>
      <c r="O805" s="57">
        <v>46238.689953703702</v>
      </c>
      <c r="P805" s="57">
        <v>46238.790995370371</v>
      </c>
      <c r="Q805">
        <v>69356663</v>
      </c>
      <c r="S805">
        <v>172607203814</v>
      </c>
      <c r="T805" t="s">
        <v>1739</v>
      </c>
      <c r="U805" t="s">
        <v>2967</v>
      </c>
      <c r="V805" t="s">
        <v>2968</v>
      </c>
      <c r="Z805">
        <v>116.920849594709</v>
      </c>
      <c r="AA805">
        <v>-8.5259244354260098</v>
      </c>
      <c r="AB805" t="s">
        <v>1742</v>
      </c>
      <c r="AC805" t="s">
        <v>217</v>
      </c>
      <c r="AL805" t="s">
        <v>218</v>
      </c>
      <c r="AM805" t="s">
        <v>2446</v>
      </c>
      <c r="AN805" t="s">
        <v>6</v>
      </c>
      <c r="AO805" s="57">
        <v>46120.694421296299</v>
      </c>
      <c r="AR805" t="s">
        <v>219</v>
      </c>
      <c r="AS805" t="s">
        <v>488</v>
      </c>
      <c r="AT805" t="s">
        <v>231</v>
      </c>
      <c r="AU805">
        <v>20260804</v>
      </c>
      <c r="AV805" t="s">
        <v>222</v>
      </c>
      <c r="AW805" t="s">
        <v>915</v>
      </c>
      <c r="AX805" t="s">
        <v>223</v>
      </c>
      <c r="BA805" s="57">
        <v>46238.291666666664</v>
      </c>
      <c r="BB805" t="s">
        <v>2446</v>
      </c>
      <c r="BC805">
        <v>2026</v>
      </c>
      <c r="BD805">
        <v>8</v>
      </c>
      <c r="BE805">
        <v>4</v>
      </c>
      <c r="BF805" s="6">
        <f t="shared" si="36"/>
        <v>46238</v>
      </c>
      <c r="BG805">
        <f t="shared" si="37"/>
        <v>-0.29166666666424135</v>
      </c>
      <c r="BH805" t="str">
        <f t="shared" si="38"/>
        <v>COMPLY</v>
      </c>
      <c r="BI805" t="str">
        <f>VLOOKUP(H805,Sheet2!$A$1:$B$270,2,FALSE)</f>
        <v>SUMBAWA</v>
      </c>
    </row>
    <row r="806" spans="1:61">
      <c r="A806">
        <v>805</v>
      </c>
      <c r="B806">
        <v>1002504662</v>
      </c>
      <c r="C806">
        <v>3</v>
      </c>
      <c r="D806" t="s">
        <v>55</v>
      </c>
      <c r="E806">
        <v>5</v>
      </c>
      <c r="F806" t="s">
        <v>265</v>
      </c>
      <c r="G806" t="s">
        <v>122</v>
      </c>
      <c r="H806" t="s">
        <v>348</v>
      </c>
      <c r="I806" t="s">
        <v>213</v>
      </c>
      <c r="J806" t="s">
        <v>214</v>
      </c>
      <c r="K806" t="s">
        <v>149</v>
      </c>
      <c r="L806" t="s">
        <v>215</v>
      </c>
      <c r="M806" t="s">
        <v>575</v>
      </c>
      <c r="N806" t="s">
        <v>216</v>
      </c>
      <c r="O806" s="57">
        <v>46235.614537037036</v>
      </c>
      <c r="P806" s="57">
        <v>46237.572662037041</v>
      </c>
      <c r="Q806">
        <v>69356780</v>
      </c>
      <c r="S806">
        <v>152443206741</v>
      </c>
      <c r="T806" t="s">
        <v>2208</v>
      </c>
      <c r="U806" t="s">
        <v>2974</v>
      </c>
      <c r="V806" t="s">
        <v>2975</v>
      </c>
      <c r="Z806">
        <v>112.44515</v>
      </c>
      <c r="AA806">
        <v>-7.2681268000000001</v>
      </c>
      <c r="AB806" t="s">
        <v>2211</v>
      </c>
      <c r="AC806" t="s">
        <v>217</v>
      </c>
      <c r="AL806" t="s">
        <v>218</v>
      </c>
      <c r="AM806" t="s">
        <v>1482</v>
      </c>
      <c r="AN806" t="s">
        <v>6</v>
      </c>
      <c r="AO806" s="57">
        <v>46030.621435185189</v>
      </c>
      <c r="AP806" s="57">
        <v>46236.541666666664</v>
      </c>
      <c r="AQ806" t="s">
        <v>248</v>
      </c>
      <c r="AR806" t="s">
        <v>14</v>
      </c>
      <c r="AS806" t="s">
        <v>348</v>
      </c>
      <c r="AT806" t="s">
        <v>231</v>
      </c>
      <c r="AV806" t="s">
        <v>2976</v>
      </c>
      <c r="AW806" t="s">
        <v>1012</v>
      </c>
      <c r="AX806" t="s">
        <v>223</v>
      </c>
      <c r="BA806" s="57">
        <v>46236.541666666664</v>
      </c>
      <c r="BB806" t="s">
        <v>1482</v>
      </c>
      <c r="BF806" s="6" t="e">
        <f t="shared" si="36"/>
        <v>#NUM!</v>
      </c>
      <c r="BG806" t="e">
        <f t="shared" si="37"/>
        <v>#NUM!</v>
      </c>
      <c r="BH806" t="e">
        <f t="shared" si="38"/>
        <v>#NUM!</v>
      </c>
      <c r="BI806" t="str">
        <f>VLOOKUP(H806,Sheet2!$A$1:$B$270,2,FALSE)</f>
        <v>GRESIK</v>
      </c>
    </row>
    <row r="807" spans="1:61">
      <c r="A807">
        <v>806</v>
      </c>
      <c r="B807">
        <v>1002515917</v>
      </c>
      <c r="C807">
        <v>3</v>
      </c>
      <c r="D807" t="s">
        <v>38</v>
      </c>
      <c r="E807">
        <v>5</v>
      </c>
      <c r="F807" t="s">
        <v>250</v>
      </c>
      <c r="G807" t="s">
        <v>91</v>
      </c>
      <c r="H807" t="s">
        <v>422</v>
      </c>
      <c r="I807" t="s">
        <v>213</v>
      </c>
      <c r="J807" t="s">
        <v>214</v>
      </c>
      <c r="K807" t="s">
        <v>149</v>
      </c>
      <c r="L807" t="s">
        <v>215</v>
      </c>
      <c r="M807" t="s">
        <v>76</v>
      </c>
      <c r="N807" t="s">
        <v>216</v>
      </c>
      <c r="O807" s="57">
        <v>46242.547175925924</v>
      </c>
      <c r="P807" s="57">
        <v>46244.883125</v>
      </c>
      <c r="Q807">
        <v>69361441</v>
      </c>
      <c r="S807">
        <v>152715213809</v>
      </c>
      <c r="T807" t="s">
        <v>5396</v>
      </c>
      <c r="U807" t="s">
        <v>5397</v>
      </c>
      <c r="V807" t="s">
        <v>5398</v>
      </c>
      <c r="Z807">
        <v>112.612066567761</v>
      </c>
      <c r="AA807">
        <v>-8.1661233104471602</v>
      </c>
      <c r="AB807" t="s">
        <v>5399</v>
      </c>
      <c r="AC807" t="s">
        <v>237</v>
      </c>
      <c r="AL807" t="s">
        <v>218</v>
      </c>
      <c r="AM807" t="s">
        <v>5400</v>
      </c>
      <c r="AN807" t="s">
        <v>6</v>
      </c>
      <c r="AO807" s="57">
        <v>46242.548807870371</v>
      </c>
      <c r="AP807" s="57">
        <v>46244.333333333336</v>
      </c>
      <c r="AR807" t="s">
        <v>219</v>
      </c>
      <c r="AS807" t="s">
        <v>422</v>
      </c>
      <c r="AT807" t="s">
        <v>231</v>
      </c>
      <c r="AU807">
        <v>20260810</v>
      </c>
      <c r="AV807" t="s">
        <v>222</v>
      </c>
      <c r="AW807" t="s">
        <v>1010</v>
      </c>
      <c r="AX807" t="s">
        <v>223</v>
      </c>
      <c r="BA807" s="57">
        <v>46244.333333333336</v>
      </c>
      <c r="BB807" t="s">
        <v>5400</v>
      </c>
      <c r="BC807">
        <v>2026</v>
      </c>
      <c r="BD807">
        <v>8</v>
      </c>
      <c r="BE807">
        <v>10</v>
      </c>
      <c r="BF807" s="6">
        <f t="shared" si="36"/>
        <v>46244</v>
      </c>
      <c r="BG807">
        <f t="shared" si="37"/>
        <v>-0.33333333333575865</v>
      </c>
      <c r="BH807" t="str">
        <f t="shared" si="38"/>
        <v>COMPLY</v>
      </c>
      <c r="BI807" t="str">
        <f>VLOOKUP(H807,Sheet2!$A$1:$B$270,2,FALSE)</f>
        <v>MALANG</v>
      </c>
    </row>
    <row r="808" spans="1:61">
      <c r="A808">
        <v>807</v>
      </c>
      <c r="B808">
        <v>1002531296</v>
      </c>
      <c r="C808">
        <v>3</v>
      </c>
      <c r="D808" t="s">
        <v>55</v>
      </c>
      <c r="E808">
        <v>5</v>
      </c>
      <c r="F808" t="s">
        <v>265</v>
      </c>
      <c r="G808" t="s">
        <v>123</v>
      </c>
      <c r="H808" t="s">
        <v>395</v>
      </c>
      <c r="I808" t="s">
        <v>213</v>
      </c>
      <c r="J808" t="s">
        <v>214</v>
      </c>
      <c r="K808" t="s">
        <v>149</v>
      </c>
      <c r="L808" t="s">
        <v>215</v>
      </c>
      <c r="M808" t="s">
        <v>240</v>
      </c>
      <c r="N808" t="s">
        <v>216</v>
      </c>
      <c r="O808" s="57">
        <v>46251.695787037039</v>
      </c>
      <c r="P808" s="57">
        <v>46251.697233796294</v>
      </c>
      <c r="Q808">
        <v>69368303</v>
      </c>
      <c r="S808">
        <v>152404213721</v>
      </c>
      <c r="T808" t="s">
        <v>11137</v>
      </c>
      <c r="U808" t="s">
        <v>11138</v>
      </c>
      <c r="V808" t="s">
        <v>11139</v>
      </c>
      <c r="Z808">
        <v>112.7631119</v>
      </c>
      <c r="AA808">
        <v>-7.2200515000000003</v>
      </c>
      <c r="AB808" t="s">
        <v>11140</v>
      </c>
      <c r="AC808" t="s">
        <v>237</v>
      </c>
      <c r="AL808" t="s">
        <v>218</v>
      </c>
      <c r="AM808" t="s">
        <v>10145</v>
      </c>
      <c r="AN808" t="s">
        <v>6</v>
      </c>
      <c r="AO808" t="s">
        <v>11141</v>
      </c>
      <c r="AP808" s="57">
        <v>46252.541666666664</v>
      </c>
      <c r="AR808" t="s">
        <v>241</v>
      </c>
      <c r="AS808" t="s">
        <v>395</v>
      </c>
      <c r="AT808" t="s">
        <v>231</v>
      </c>
      <c r="AV808" t="s">
        <v>240</v>
      </c>
      <c r="AW808" t="s">
        <v>1012</v>
      </c>
      <c r="AX808" t="s">
        <v>223</v>
      </c>
      <c r="BA808" s="57">
        <v>46252.541666666664</v>
      </c>
      <c r="BB808" t="s">
        <v>10145</v>
      </c>
      <c r="BF808" s="6" t="e">
        <f t="shared" si="36"/>
        <v>#NUM!</v>
      </c>
      <c r="BG808" t="e">
        <f t="shared" si="37"/>
        <v>#NUM!</v>
      </c>
      <c r="BH808" t="e">
        <f t="shared" si="38"/>
        <v>#NUM!</v>
      </c>
      <c r="BI808" t="str">
        <f>VLOOKUP(H808,Sheet2!$A$1:$B$270,2,FALSE)</f>
        <v>SURABAYA UTARA</v>
      </c>
    </row>
    <row r="809" spans="1:61">
      <c r="A809">
        <v>808</v>
      </c>
      <c r="B809">
        <v>1002515298</v>
      </c>
      <c r="C809">
        <v>3</v>
      </c>
      <c r="D809" t="s">
        <v>55</v>
      </c>
      <c r="E809">
        <v>5</v>
      </c>
      <c r="F809" t="s">
        <v>265</v>
      </c>
      <c r="G809" t="s">
        <v>122</v>
      </c>
      <c r="H809" t="s">
        <v>484</v>
      </c>
      <c r="I809" t="s">
        <v>213</v>
      </c>
      <c r="J809" t="s">
        <v>214</v>
      </c>
      <c r="K809" t="s">
        <v>149</v>
      </c>
      <c r="L809" t="s">
        <v>215</v>
      </c>
      <c r="M809" t="s">
        <v>277</v>
      </c>
      <c r="N809" t="s">
        <v>216</v>
      </c>
      <c r="O809" s="57">
        <v>46241.688842592594</v>
      </c>
      <c r="P809" s="57">
        <v>46246.675775462965</v>
      </c>
      <c r="Q809">
        <v>69361050</v>
      </c>
      <c r="S809">
        <v>152453209231</v>
      </c>
      <c r="T809" t="s">
        <v>5406</v>
      </c>
      <c r="U809" t="s">
        <v>5407</v>
      </c>
      <c r="V809" t="s">
        <v>5408</v>
      </c>
      <c r="Z809">
        <v>112.649615295231</v>
      </c>
      <c r="AA809">
        <v>-5.8493093761694501</v>
      </c>
      <c r="AB809" t="s">
        <v>5409</v>
      </c>
      <c r="AC809" t="s">
        <v>217</v>
      </c>
      <c r="AL809" t="s">
        <v>218</v>
      </c>
      <c r="AM809" t="s">
        <v>5410</v>
      </c>
      <c r="AN809" t="s">
        <v>6</v>
      </c>
      <c r="AO809" s="57">
        <v>46211.69458333333</v>
      </c>
      <c r="AP809" s="57">
        <v>46242.541666666664</v>
      </c>
      <c r="AQ809" t="s">
        <v>248</v>
      </c>
      <c r="AR809" t="s">
        <v>278</v>
      </c>
      <c r="AS809" t="s">
        <v>484</v>
      </c>
      <c r="AT809" t="s">
        <v>231</v>
      </c>
      <c r="AV809" t="s">
        <v>8153</v>
      </c>
      <c r="AW809" t="s">
        <v>1014</v>
      </c>
      <c r="AX809" t="s">
        <v>223</v>
      </c>
      <c r="BA809" s="57">
        <v>46242.541666666664</v>
      </c>
      <c r="BB809" t="s">
        <v>5410</v>
      </c>
      <c r="BF809" s="6" t="e">
        <f t="shared" si="36"/>
        <v>#NUM!</v>
      </c>
      <c r="BG809" t="e">
        <f t="shared" si="37"/>
        <v>#NUM!</v>
      </c>
      <c r="BH809" t="e">
        <f t="shared" si="38"/>
        <v>#NUM!</v>
      </c>
      <c r="BI809" t="str">
        <f>VLOOKUP(H809,Sheet2!$A$1:$B$270,2,FALSE)</f>
        <v>GRESIK</v>
      </c>
    </row>
    <row r="810" spans="1:61">
      <c r="A810">
        <v>809</v>
      </c>
      <c r="B810">
        <v>1002517792</v>
      </c>
      <c r="C810">
        <v>3</v>
      </c>
      <c r="D810" t="s">
        <v>38</v>
      </c>
      <c r="E810">
        <v>5</v>
      </c>
      <c r="F810" t="s">
        <v>92</v>
      </c>
      <c r="G810" t="s">
        <v>92</v>
      </c>
      <c r="H810" t="s">
        <v>308</v>
      </c>
      <c r="I810" t="s">
        <v>213</v>
      </c>
      <c r="J810" t="s">
        <v>214</v>
      </c>
      <c r="K810" t="s">
        <v>149</v>
      </c>
      <c r="M810" t="s">
        <v>76</v>
      </c>
      <c r="N810" t="s">
        <v>216</v>
      </c>
      <c r="O810" s="57">
        <v>46244.567673611113</v>
      </c>
      <c r="P810" s="57">
        <v>46244.693194444444</v>
      </c>
      <c r="Q810">
        <v>69361453</v>
      </c>
      <c r="S810">
        <v>152601214997</v>
      </c>
      <c r="T810" t="s">
        <v>5643</v>
      </c>
      <c r="U810" t="s">
        <v>6598</v>
      </c>
      <c r="V810" t="s">
        <v>6599</v>
      </c>
      <c r="Z810">
        <v>111.5126346</v>
      </c>
      <c r="AA810">
        <v>-7.6387413000000004</v>
      </c>
      <c r="AB810" t="s">
        <v>5645</v>
      </c>
      <c r="AC810" t="s">
        <v>217</v>
      </c>
      <c r="AL810" t="s">
        <v>218</v>
      </c>
      <c r="AM810" t="s">
        <v>6600</v>
      </c>
      <c r="AN810" t="s">
        <v>6</v>
      </c>
      <c r="AO810" s="57">
        <v>46303.569293981483</v>
      </c>
      <c r="AR810" t="s">
        <v>219</v>
      </c>
      <c r="AS810" t="s">
        <v>308</v>
      </c>
      <c r="AT810" t="s">
        <v>231</v>
      </c>
      <c r="AU810">
        <v>20260810</v>
      </c>
      <c r="AV810" t="s">
        <v>222</v>
      </c>
      <c r="AW810" t="s">
        <v>596</v>
      </c>
      <c r="AX810" t="s">
        <v>223</v>
      </c>
      <c r="BA810" s="57">
        <v>46244.291666666664</v>
      </c>
      <c r="BB810" t="s">
        <v>6600</v>
      </c>
      <c r="BC810">
        <v>2026</v>
      </c>
      <c r="BD810">
        <v>8</v>
      </c>
      <c r="BE810">
        <v>10</v>
      </c>
      <c r="BF810" s="6">
        <f t="shared" si="36"/>
        <v>46244</v>
      </c>
      <c r="BG810">
        <f t="shared" si="37"/>
        <v>-0.29166666666424135</v>
      </c>
      <c r="BH810" t="str">
        <f t="shared" si="38"/>
        <v>COMPLY</v>
      </c>
      <c r="BI810" t="str">
        <f>VLOOKUP(H810,Sheet2!$A$1:$B$270,2,FALSE)</f>
        <v>MADIUN</v>
      </c>
    </row>
    <row r="811" spans="1:61">
      <c r="A811">
        <v>810</v>
      </c>
      <c r="B811">
        <v>1002515177</v>
      </c>
      <c r="C811">
        <v>3</v>
      </c>
      <c r="D811" t="s">
        <v>38</v>
      </c>
      <c r="E811">
        <v>5</v>
      </c>
      <c r="F811" t="s">
        <v>250</v>
      </c>
      <c r="G811" t="s">
        <v>91</v>
      </c>
      <c r="H811" t="s">
        <v>331</v>
      </c>
      <c r="I811" t="s">
        <v>213</v>
      </c>
      <c r="J811" t="s">
        <v>214</v>
      </c>
      <c r="K811" t="s">
        <v>149</v>
      </c>
      <c r="L811" t="s">
        <v>215</v>
      </c>
      <c r="M811" t="s">
        <v>236</v>
      </c>
      <c r="N811" t="s">
        <v>216</v>
      </c>
      <c r="O811" s="57">
        <v>46241.666631944441</v>
      </c>
      <c r="P811" s="57">
        <v>46244.951574074075</v>
      </c>
      <c r="Q811">
        <v>69361003</v>
      </c>
      <c r="S811">
        <v>152704231200</v>
      </c>
      <c r="T811" t="s">
        <v>5411</v>
      </c>
      <c r="U811" t="s">
        <v>3443</v>
      </c>
      <c r="V811" t="s">
        <v>5412</v>
      </c>
      <c r="Z811">
        <v>112.596061238133</v>
      </c>
      <c r="AA811">
        <v>-8.0548822942923195</v>
      </c>
      <c r="AB811" t="s">
        <v>5413</v>
      </c>
      <c r="AC811" t="s">
        <v>237</v>
      </c>
      <c r="AL811" t="s">
        <v>218</v>
      </c>
      <c r="AM811" t="s">
        <v>5414</v>
      </c>
      <c r="AN811" t="s">
        <v>6</v>
      </c>
      <c r="AO811" s="57">
        <v>46211.684444444443</v>
      </c>
      <c r="AP811" s="57">
        <v>46244.333333333336</v>
      </c>
      <c r="AR811" t="s">
        <v>12</v>
      </c>
      <c r="AS811" t="s">
        <v>331</v>
      </c>
      <c r="AT811" t="s">
        <v>231</v>
      </c>
      <c r="AV811" t="s">
        <v>917</v>
      </c>
      <c r="AW811" t="s">
        <v>1018</v>
      </c>
      <c r="AX811" t="s">
        <v>223</v>
      </c>
      <c r="BA811" s="57">
        <v>46244.333333333336</v>
      </c>
      <c r="BB811" t="s">
        <v>5414</v>
      </c>
      <c r="BF811" s="6" t="e">
        <f t="shared" si="36"/>
        <v>#NUM!</v>
      </c>
      <c r="BG811" t="e">
        <f t="shared" si="37"/>
        <v>#NUM!</v>
      </c>
      <c r="BH811" t="e">
        <f t="shared" si="38"/>
        <v>#NUM!</v>
      </c>
      <c r="BI811" t="str">
        <f>VLOOKUP(H811,Sheet2!$A$1:$B$270,2,FALSE)</f>
        <v>MALANG</v>
      </c>
    </row>
    <row r="812" spans="1:61">
      <c r="A812">
        <v>811</v>
      </c>
      <c r="B812">
        <v>1002521769</v>
      </c>
      <c r="C812">
        <v>3</v>
      </c>
      <c r="D812" t="s">
        <v>51</v>
      </c>
      <c r="E812">
        <v>4</v>
      </c>
      <c r="F812" t="s">
        <v>273</v>
      </c>
      <c r="G812" t="s">
        <v>569</v>
      </c>
      <c r="H812" t="s">
        <v>4701</v>
      </c>
      <c r="I812" t="s">
        <v>213</v>
      </c>
      <c r="J812" t="s">
        <v>214</v>
      </c>
      <c r="K812" t="s">
        <v>149</v>
      </c>
      <c r="L812" t="s">
        <v>606</v>
      </c>
      <c r="M812" t="s">
        <v>575</v>
      </c>
      <c r="N812" t="s">
        <v>216</v>
      </c>
      <c r="O812" s="57">
        <v>46246.474270833336</v>
      </c>
      <c r="P812" s="57">
        <v>46248.70208333333</v>
      </c>
      <c r="Q812">
        <v>69364053</v>
      </c>
      <c r="R812">
        <v>2922952031</v>
      </c>
      <c r="S812">
        <v>141568113660</v>
      </c>
      <c r="T812" t="s">
        <v>8154</v>
      </c>
      <c r="U812" t="s">
        <v>8155</v>
      </c>
      <c r="V812" t="s">
        <v>8156</v>
      </c>
      <c r="Z812">
        <v>110.90456039999999</v>
      </c>
      <c r="AA812">
        <v>-7.0914763999999897</v>
      </c>
      <c r="AB812" t="s">
        <v>8157</v>
      </c>
      <c r="AC812" t="s">
        <v>237</v>
      </c>
      <c r="AL812" t="s">
        <v>218</v>
      </c>
      <c r="AM812" t="s">
        <v>8158</v>
      </c>
      <c r="AN812" t="s">
        <v>6</v>
      </c>
      <c r="AO812" s="57">
        <v>46364.486018518517</v>
      </c>
      <c r="AP812" s="57">
        <v>46247.333333333336</v>
      </c>
      <c r="AQ812" t="s">
        <v>564</v>
      </c>
      <c r="AR812" t="s">
        <v>14</v>
      </c>
      <c r="AS812" t="s">
        <v>4701</v>
      </c>
      <c r="AT812" t="s">
        <v>231</v>
      </c>
      <c r="AV812" t="s">
        <v>11142</v>
      </c>
      <c r="AW812" t="s">
        <v>2085</v>
      </c>
      <c r="AX812" t="s">
        <v>223</v>
      </c>
      <c r="BA812" s="57">
        <v>46247.333333333336</v>
      </c>
      <c r="BB812" t="s">
        <v>8158</v>
      </c>
      <c r="BF812" s="6" t="e">
        <f t="shared" si="36"/>
        <v>#NUM!</v>
      </c>
      <c r="BG812" t="e">
        <f t="shared" si="37"/>
        <v>#NUM!</v>
      </c>
      <c r="BH812" t="e">
        <f t="shared" si="38"/>
        <v>#NUM!</v>
      </c>
      <c r="BI812" t="e">
        <f>VLOOKUP(H812,Sheet2!$A$1:$B$270,2,FALSE)</f>
        <v>#N/A</v>
      </c>
    </row>
    <row r="813" spans="1:61">
      <c r="A813">
        <v>812</v>
      </c>
      <c r="B813">
        <v>1002521726</v>
      </c>
      <c r="C813">
        <v>3</v>
      </c>
      <c r="D813" t="s">
        <v>55</v>
      </c>
      <c r="E813">
        <v>5</v>
      </c>
      <c r="F813" t="s">
        <v>313</v>
      </c>
      <c r="G813" t="s">
        <v>124</v>
      </c>
      <c r="H813" t="s">
        <v>315</v>
      </c>
      <c r="I813" t="s">
        <v>9791</v>
      </c>
      <c r="J813" t="s">
        <v>214</v>
      </c>
      <c r="K813" t="s">
        <v>149</v>
      </c>
      <c r="M813" t="s">
        <v>76</v>
      </c>
      <c r="N813" t="s">
        <v>9792</v>
      </c>
      <c r="O813" s="57">
        <v>46246.467604166668</v>
      </c>
      <c r="P813" s="57">
        <v>46246.732025462959</v>
      </c>
      <c r="Q813">
        <v>69364033</v>
      </c>
      <c r="S813">
        <v>152308242350</v>
      </c>
      <c r="T813" t="s">
        <v>11143</v>
      </c>
      <c r="U813" t="s">
        <v>11144</v>
      </c>
      <c r="V813" t="s">
        <v>11145</v>
      </c>
      <c r="Z813">
        <v>112.7426959</v>
      </c>
      <c r="AA813">
        <v>-7.3288130000000002</v>
      </c>
      <c r="AB813" t="s">
        <v>11146</v>
      </c>
      <c r="AC813" t="s">
        <v>226</v>
      </c>
      <c r="AL813" t="s">
        <v>218</v>
      </c>
      <c r="AM813" t="s">
        <v>11146</v>
      </c>
      <c r="AN813" t="s">
        <v>6</v>
      </c>
      <c r="AO813" s="57">
        <v>46364.486018518517</v>
      </c>
      <c r="AR813" t="s">
        <v>219</v>
      </c>
      <c r="AS813" t="s">
        <v>315</v>
      </c>
      <c r="AT813" t="s">
        <v>231</v>
      </c>
      <c r="AU813">
        <v>20260812</v>
      </c>
      <c r="AV813" t="s">
        <v>222</v>
      </c>
      <c r="AW813" t="s">
        <v>10570</v>
      </c>
      <c r="AX813" t="s">
        <v>223</v>
      </c>
      <c r="BA813" s="57">
        <v>46246.541666666664</v>
      </c>
      <c r="BB813" t="s">
        <v>11146</v>
      </c>
      <c r="BC813">
        <v>2026</v>
      </c>
      <c r="BD813">
        <v>8</v>
      </c>
      <c r="BE813">
        <v>12</v>
      </c>
      <c r="BF813" s="6">
        <f t="shared" si="36"/>
        <v>46246</v>
      </c>
      <c r="BG813">
        <f t="shared" si="37"/>
        <v>-0.54166666666424135</v>
      </c>
      <c r="BH813" t="str">
        <f t="shared" si="38"/>
        <v>COMPLY</v>
      </c>
      <c r="BI813" t="str">
        <f>VLOOKUP(H813,Sheet2!$A$1:$B$270,2,FALSE)</f>
        <v>SURABAYA SELATAN</v>
      </c>
    </row>
    <row r="814" spans="1:61">
      <c r="A814">
        <v>813</v>
      </c>
      <c r="B814">
        <v>1002525299</v>
      </c>
      <c r="C814">
        <v>3</v>
      </c>
      <c r="D814" t="s">
        <v>42</v>
      </c>
      <c r="E814">
        <v>5</v>
      </c>
      <c r="F814" t="s">
        <v>106</v>
      </c>
      <c r="G814" t="s">
        <v>107</v>
      </c>
      <c r="H814" t="s">
        <v>510</v>
      </c>
      <c r="I814" t="s">
        <v>213</v>
      </c>
      <c r="J814" t="s">
        <v>214</v>
      </c>
      <c r="K814" t="s">
        <v>149</v>
      </c>
      <c r="M814" t="s">
        <v>76</v>
      </c>
      <c r="N814" t="s">
        <v>216</v>
      </c>
      <c r="O814" s="57">
        <v>46247.837129629632</v>
      </c>
      <c r="P814" s="57">
        <v>46248.816689814812</v>
      </c>
      <c r="Q814">
        <v>69365575</v>
      </c>
      <c r="S814">
        <v>152508210583</v>
      </c>
      <c r="T814" t="s">
        <v>11147</v>
      </c>
      <c r="U814" t="s">
        <v>9110</v>
      </c>
      <c r="V814" t="s">
        <v>11148</v>
      </c>
      <c r="Z814">
        <v>113.4884758</v>
      </c>
      <c r="AA814">
        <v>-7.7243291000000003</v>
      </c>
      <c r="AB814" t="s">
        <v>9111</v>
      </c>
      <c r="AC814" t="s">
        <v>230</v>
      </c>
      <c r="AL814" t="s">
        <v>218</v>
      </c>
      <c r="AM814" t="s">
        <v>11149</v>
      </c>
      <c r="AN814" t="s">
        <v>6</v>
      </c>
      <c r="AO814" t="s">
        <v>9112</v>
      </c>
      <c r="AP814" s="57">
        <v>46249.333333333336</v>
      </c>
      <c r="AR814" t="s">
        <v>219</v>
      </c>
      <c r="AS814" t="s">
        <v>510</v>
      </c>
      <c r="AT814" t="s">
        <v>231</v>
      </c>
      <c r="AU814">
        <v>20260814</v>
      </c>
      <c r="AV814" t="s">
        <v>222</v>
      </c>
      <c r="AW814" t="s">
        <v>561</v>
      </c>
      <c r="AX814" t="s">
        <v>223</v>
      </c>
      <c r="BA814" s="57">
        <v>46249.333333333336</v>
      </c>
      <c r="BB814" t="s">
        <v>11149</v>
      </c>
      <c r="BC814">
        <v>2026</v>
      </c>
      <c r="BD814">
        <v>8</v>
      </c>
      <c r="BE814">
        <v>14</v>
      </c>
      <c r="BF814" s="6">
        <f t="shared" si="36"/>
        <v>46248</v>
      </c>
      <c r="BG814">
        <f t="shared" si="37"/>
        <v>-1.3333333333357587</v>
      </c>
      <c r="BH814" t="str">
        <f t="shared" si="38"/>
        <v>COMPLY</v>
      </c>
      <c r="BI814" t="str">
        <f>VLOOKUP(H814,Sheet2!$A$1:$B$270,2,FALSE)</f>
        <v>PROBOLINGGO</v>
      </c>
    </row>
    <row r="815" spans="1:61">
      <c r="A815">
        <v>814</v>
      </c>
      <c r="B815">
        <v>1002527276</v>
      </c>
      <c r="C815">
        <v>3</v>
      </c>
      <c r="D815" t="s">
        <v>49</v>
      </c>
      <c r="E815">
        <v>4</v>
      </c>
      <c r="F815" t="s">
        <v>252</v>
      </c>
      <c r="G815" t="s">
        <v>255</v>
      </c>
      <c r="H815" t="s">
        <v>556</v>
      </c>
      <c r="I815" t="s">
        <v>213</v>
      </c>
      <c r="J815" t="s">
        <v>214</v>
      </c>
      <c r="K815" t="s">
        <v>149</v>
      </c>
      <c r="M815" t="s">
        <v>76</v>
      </c>
      <c r="N815" t="s">
        <v>216</v>
      </c>
      <c r="O815" s="57">
        <v>46248.710046296299</v>
      </c>
      <c r="P815" s="57">
        <v>46249.47378472222</v>
      </c>
      <c r="Q815">
        <v>69365098</v>
      </c>
      <c r="S815">
        <v>142283119939</v>
      </c>
      <c r="T815" t="s">
        <v>9070</v>
      </c>
      <c r="U815" t="s">
        <v>11150</v>
      </c>
      <c r="V815" t="s">
        <v>11151</v>
      </c>
      <c r="Z815">
        <v>109.148547962403</v>
      </c>
      <c r="AA815">
        <v>-7.0017480432870798</v>
      </c>
      <c r="AB815" t="s">
        <v>9073</v>
      </c>
      <c r="AC815" t="s">
        <v>290</v>
      </c>
      <c r="AL815" t="s">
        <v>218</v>
      </c>
      <c r="AM815" t="s">
        <v>11152</v>
      </c>
      <c r="AN815" t="s">
        <v>6</v>
      </c>
      <c r="AO815" t="s">
        <v>9971</v>
      </c>
      <c r="AR815" t="s">
        <v>219</v>
      </c>
      <c r="AS815" t="s">
        <v>556</v>
      </c>
      <c r="AT815" t="s">
        <v>231</v>
      </c>
      <c r="AU815">
        <v>20260815</v>
      </c>
      <c r="AV815" t="s">
        <v>222</v>
      </c>
      <c r="AW815" t="s">
        <v>561</v>
      </c>
      <c r="AX815" t="s">
        <v>223</v>
      </c>
      <c r="BA815" s="57">
        <v>46248.291666666664</v>
      </c>
      <c r="BB815" t="s">
        <v>11152</v>
      </c>
      <c r="BC815">
        <v>2026</v>
      </c>
      <c r="BD815">
        <v>8</v>
      </c>
      <c r="BE815">
        <v>15</v>
      </c>
      <c r="BF815" s="6">
        <f t="shared" si="36"/>
        <v>46249</v>
      </c>
      <c r="BG815">
        <f t="shared" si="37"/>
        <v>0.70833333333575865</v>
      </c>
      <c r="BH815" t="str">
        <f t="shared" si="38"/>
        <v>COMPLY</v>
      </c>
      <c r="BI815" t="e">
        <f>VLOOKUP(H815,Sheet2!$A$1:$B$270,2,FALSE)</f>
        <v>#N/A</v>
      </c>
    </row>
    <row r="816" spans="1:61">
      <c r="A816">
        <v>815</v>
      </c>
      <c r="B816">
        <v>1002515879</v>
      </c>
      <c r="C816">
        <v>3</v>
      </c>
      <c r="D816" t="s">
        <v>59</v>
      </c>
      <c r="E816">
        <v>4</v>
      </c>
      <c r="F816" t="s">
        <v>224</v>
      </c>
      <c r="G816" t="s">
        <v>224</v>
      </c>
      <c r="H816" t="s">
        <v>911</v>
      </c>
      <c r="I816" t="s">
        <v>213</v>
      </c>
      <c r="J816" t="s">
        <v>214</v>
      </c>
      <c r="K816" t="s">
        <v>149</v>
      </c>
      <c r="L816" t="s">
        <v>215</v>
      </c>
      <c r="M816" t="s">
        <v>575</v>
      </c>
      <c r="N816" t="s">
        <v>216</v>
      </c>
      <c r="O816" s="57">
        <v>46242.520787037036</v>
      </c>
      <c r="P816" s="57">
        <v>46244.699131944442</v>
      </c>
      <c r="Q816">
        <v>69361427</v>
      </c>
      <c r="S816">
        <v>146303609754</v>
      </c>
      <c r="T816" t="s">
        <v>5415</v>
      </c>
      <c r="U816" t="s">
        <v>5416</v>
      </c>
      <c r="V816" t="s">
        <v>5417</v>
      </c>
      <c r="Z816">
        <v>109.18206600000001</v>
      </c>
      <c r="AA816">
        <v>-7.4170800000000003</v>
      </c>
      <c r="AB816" t="s">
        <v>5418</v>
      </c>
      <c r="AC816" t="s">
        <v>237</v>
      </c>
      <c r="AL816" t="s">
        <v>218</v>
      </c>
      <c r="AM816" t="s">
        <v>5419</v>
      </c>
      <c r="AN816" t="s">
        <v>6</v>
      </c>
      <c r="AO816" s="57">
        <v>46242.527673611112</v>
      </c>
      <c r="AP816" s="57">
        <v>46243.541666666664</v>
      </c>
      <c r="AQ816" t="s">
        <v>564</v>
      </c>
      <c r="AR816" t="s">
        <v>14</v>
      </c>
      <c r="AS816" t="s">
        <v>911</v>
      </c>
      <c r="AT816" t="s">
        <v>231</v>
      </c>
      <c r="AV816" t="s">
        <v>6601</v>
      </c>
      <c r="AW816" t="s">
        <v>1020</v>
      </c>
      <c r="AX816" t="s">
        <v>223</v>
      </c>
      <c r="BA816" s="57">
        <v>46243.541666666664</v>
      </c>
      <c r="BB816" t="s">
        <v>5419</v>
      </c>
      <c r="BF816" s="6" t="e">
        <f t="shared" si="36"/>
        <v>#NUM!</v>
      </c>
      <c r="BG816" t="e">
        <f t="shared" si="37"/>
        <v>#NUM!</v>
      </c>
      <c r="BH816" t="e">
        <f t="shared" si="38"/>
        <v>#NUM!</v>
      </c>
      <c r="BI816" t="e">
        <f>VLOOKUP(H816,Sheet2!$A$1:$B$270,2,FALSE)</f>
        <v>#N/A</v>
      </c>
    </row>
    <row r="817" spans="1:61">
      <c r="A817">
        <v>816</v>
      </c>
      <c r="B817">
        <v>1002516194</v>
      </c>
      <c r="C817">
        <v>3</v>
      </c>
      <c r="D817" t="s">
        <v>38</v>
      </c>
      <c r="E817">
        <v>5</v>
      </c>
      <c r="F817" t="s">
        <v>92</v>
      </c>
      <c r="G817" t="s">
        <v>92</v>
      </c>
      <c r="H817" t="s">
        <v>308</v>
      </c>
      <c r="I817" t="s">
        <v>213</v>
      </c>
      <c r="J817" t="s">
        <v>214</v>
      </c>
      <c r="K817" t="s">
        <v>149</v>
      </c>
      <c r="L817" t="s">
        <v>215</v>
      </c>
      <c r="M817" t="s">
        <v>575</v>
      </c>
      <c r="N817" t="s">
        <v>216</v>
      </c>
      <c r="O817" s="57">
        <v>46242.7346875</v>
      </c>
      <c r="P817" s="57">
        <v>46245.355891203704</v>
      </c>
      <c r="Q817">
        <v>69361634</v>
      </c>
      <c r="S817">
        <v>152601214985</v>
      </c>
      <c r="T817" t="s">
        <v>5420</v>
      </c>
      <c r="U817" t="s">
        <v>5174</v>
      </c>
      <c r="V817" t="s">
        <v>5421</v>
      </c>
      <c r="Z817">
        <v>111.53434900000001</v>
      </c>
      <c r="AA817">
        <v>-7.6062919999999998</v>
      </c>
      <c r="AB817" t="s">
        <v>5422</v>
      </c>
      <c r="AC817" t="s">
        <v>237</v>
      </c>
      <c r="AL817" t="s">
        <v>218</v>
      </c>
      <c r="AM817" t="s">
        <v>5423</v>
      </c>
      <c r="AN817" t="s">
        <v>6</v>
      </c>
      <c r="AO817" s="57">
        <v>46242.735937500001</v>
      </c>
      <c r="AP817" s="57">
        <v>46243.625</v>
      </c>
      <c r="AQ817" t="s">
        <v>248</v>
      </c>
      <c r="AR817" t="s">
        <v>14</v>
      </c>
      <c r="AS817" t="s">
        <v>308</v>
      </c>
      <c r="AT817" t="s">
        <v>231</v>
      </c>
      <c r="AV817" t="s">
        <v>7273</v>
      </c>
      <c r="AW817" t="s">
        <v>1010</v>
      </c>
      <c r="AX817" t="s">
        <v>223</v>
      </c>
      <c r="BA817" s="57">
        <v>46243.625</v>
      </c>
      <c r="BB817" t="s">
        <v>5423</v>
      </c>
      <c r="BF817" s="6" t="e">
        <f t="shared" si="36"/>
        <v>#NUM!</v>
      </c>
      <c r="BG817" t="e">
        <f t="shared" si="37"/>
        <v>#NUM!</v>
      </c>
      <c r="BH817" t="e">
        <f t="shared" si="38"/>
        <v>#NUM!</v>
      </c>
      <c r="BI817" t="str">
        <f>VLOOKUP(H817,Sheet2!$A$1:$B$270,2,FALSE)</f>
        <v>MADIUN</v>
      </c>
    </row>
    <row r="818" spans="1:61">
      <c r="A818">
        <v>817</v>
      </c>
      <c r="B818">
        <v>1002524114</v>
      </c>
      <c r="C818">
        <v>3</v>
      </c>
      <c r="D818" t="s">
        <v>38</v>
      </c>
      <c r="E818">
        <v>5</v>
      </c>
      <c r="F818" t="s">
        <v>90</v>
      </c>
      <c r="G818" t="s">
        <v>96</v>
      </c>
      <c r="H818" t="s">
        <v>517</v>
      </c>
      <c r="I818" t="s">
        <v>213</v>
      </c>
      <c r="J818" t="s">
        <v>214</v>
      </c>
      <c r="K818" t="s">
        <v>149</v>
      </c>
      <c r="L818" t="s">
        <v>215</v>
      </c>
      <c r="M818" t="s">
        <v>76</v>
      </c>
      <c r="N818" t="s">
        <v>216</v>
      </c>
      <c r="O818" s="57">
        <v>46247.524953703702</v>
      </c>
      <c r="P818" s="57">
        <v>46247.831180555557</v>
      </c>
      <c r="Q818">
        <v>69365087</v>
      </c>
      <c r="S818">
        <v>152623202623</v>
      </c>
      <c r="T818" t="s">
        <v>9113</v>
      </c>
      <c r="U818" t="s">
        <v>9114</v>
      </c>
      <c r="V818" t="s">
        <v>9115</v>
      </c>
      <c r="Z818">
        <v>111.73080146312699</v>
      </c>
      <c r="AA818">
        <v>-8.2888020842202206</v>
      </c>
      <c r="AB818" t="s">
        <v>9116</v>
      </c>
      <c r="AC818" t="s">
        <v>237</v>
      </c>
      <c r="AL818" t="s">
        <v>218</v>
      </c>
      <c r="AM818" t="s">
        <v>9117</v>
      </c>
      <c r="AN818" t="s">
        <v>6</v>
      </c>
      <c r="AO818" t="s">
        <v>9080</v>
      </c>
      <c r="AP818" s="57">
        <v>46248.541666666664</v>
      </c>
      <c r="AR818" t="s">
        <v>219</v>
      </c>
      <c r="AS818" t="s">
        <v>517</v>
      </c>
      <c r="AT818" t="s">
        <v>231</v>
      </c>
      <c r="AU818">
        <v>20260813</v>
      </c>
      <c r="AV818" t="s">
        <v>222</v>
      </c>
      <c r="AW818" t="s">
        <v>1010</v>
      </c>
      <c r="AX818" t="s">
        <v>223</v>
      </c>
      <c r="BA818" s="57">
        <v>46248.541666666664</v>
      </c>
      <c r="BB818" t="s">
        <v>9117</v>
      </c>
      <c r="BC818">
        <v>2026</v>
      </c>
      <c r="BD818">
        <v>8</v>
      </c>
      <c r="BE818">
        <v>13</v>
      </c>
      <c r="BF818" s="6">
        <f t="shared" si="36"/>
        <v>46247</v>
      </c>
      <c r="BG818">
        <f t="shared" si="37"/>
        <v>-1.5416666666642413</v>
      </c>
      <c r="BH818" t="str">
        <f t="shared" si="38"/>
        <v>COMPLY</v>
      </c>
      <c r="BI818" t="str">
        <f>VLOOKUP(H818,Sheet2!$A$1:$B$270,2,FALSE)</f>
        <v>PONOROGO</v>
      </c>
    </row>
    <row r="819" spans="1:61">
      <c r="A819">
        <v>818</v>
      </c>
      <c r="B819">
        <v>1002527685</v>
      </c>
      <c r="C819">
        <v>3</v>
      </c>
      <c r="D819" t="s">
        <v>42</v>
      </c>
      <c r="E819">
        <v>5</v>
      </c>
      <c r="F819" t="s">
        <v>102</v>
      </c>
      <c r="G819" t="s">
        <v>100</v>
      </c>
      <c r="H819" t="s">
        <v>282</v>
      </c>
      <c r="I819" t="s">
        <v>213</v>
      </c>
      <c r="J819" t="s">
        <v>214</v>
      </c>
      <c r="K819" t="s">
        <v>149</v>
      </c>
      <c r="L819" t="s">
        <v>215</v>
      </c>
      <c r="M819" t="s">
        <v>225</v>
      </c>
      <c r="N819" t="s">
        <v>216</v>
      </c>
      <c r="O819" s="57">
        <v>46249.351342592592</v>
      </c>
      <c r="P819" s="57">
        <v>46250.337060185186</v>
      </c>
      <c r="Q819">
        <v>69366524</v>
      </c>
      <c r="S819">
        <v>152507223618</v>
      </c>
      <c r="T819" t="s">
        <v>11153</v>
      </c>
      <c r="U819" t="s">
        <v>11154</v>
      </c>
      <c r="V819" t="s">
        <v>11155</v>
      </c>
      <c r="Z819">
        <v>113.81467646378999</v>
      </c>
      <c r="AA819">
        <v>-7.9085367629342898</v>
      </c>
      <c r="AB819" t="s">
        <v>11156</v>
      </c>
      <c r="AC819" t="s">
        <v>237</v>
      </c>
      <c r="AL819" t="s">
        <v>218</v>
      </c>
      <c r="AM819" t="s">
        <v>11157</v>
      </c>
      <c r="AN819" t="s">
        <v>6</v>
      </c>
      <c r="AO819" t="s">
        <v>9864</v>
      </c>
      <c r="AP819" s="57">
        <v>46250.333333333336</v>
      </c>
      <c r="AR819" t="s">
        <v>18</v>
      </c>
      <c r="AS819" t="s">
        <v>282</v>
      </c>
      <c r="AT819" t="s">
        <v>231</v>
      </c>
      <c r="AV819" t="s">
        <v>227</v>
      </c>
      <c r="AW819" t="s">
        <v>1015</v>
      </c>
      <c r="AX819" t="s">
        <v>223</v>
      </c>
      <c r="BA819" s="57">
        <v>46250.333333333336</v>
      </c>
      <c r="BB819" t="s">
        <v>11157</v>
      </c>
      <c r="BF819" s="6" t="e">
        <f t="shared" si="36"/>
        <v>#NUM!</v>
      </c>
      <c r="BG819" t="e">
        <f t="shared" si="37"/>
        <v>#NUM!</v>
      </c>
      <c r="BH819" t="e">
        <f t="shared" si="38"/>
        <v>#NUM!</v>
      </c>
      <c r="BI819" t="str">
        <f>VLOOKUP(H819,Sheet2!$A$1:$B$270,2,FALSE)</f>
        <v>JEMBER</v>
      </c>
    </row>
    <row r="820" spans="1:61">
      <c r="A820">
        <v>819</v>
      </c>
      <c r="B820">
        <v>1002520703</v>
      </c>
      <c r="C820">
        <v>3</v>
      </c>
      <c r="D820" t="s">
        <v>38</v>
      </c>
      <c r="E820">
        <v>5</v>
      </c>
      <c r="F820" t="s">
        <v>90</v>
      </c>
      <c r="G820" t="s">
        <v>90</v>
      </c>
      <c r="H820" t="s">
        <v>440</v>
      </c>
      <c r="I820" t="s">
        <v>213</v>
      </c>
      <c r="J820" t="s">
        <v>214</v>
      </c>
      <c r="K820" t="s">
        <v>149</v>
      </c>
      <c r="L820" t="s">
        <v>215</v>
      </c>
      <c r="M820" t="s">
        <v>76</v>
      </c>
      <c r="N820" t="s">
        <v>216</v>
      </c>
      <c r="O820" s="57">
        <v>46245.680509259262</v>
      </c>
      <c r="P820" s="57">
        <v>46246.582615740743</v>
      </c>
      <c r="Q820">
        <v>69363626</v>
      </c>
      <c r="S820">
        <v>152651207088</v>
      </c>
      <c r="T820" t="s">
        <v>7274</v>
      </c>
      <c r="U820" t="s">
        <v>7275</v>
      </c>
      <c r="V820" t="s">
        <v>7276</v>
      </c>
      <c r="Z820">
        <v>111.98196385055699</v>
      </c>
      <c r="AA820">
        <v>-7.9138701426074602</v>
      </c>
      <c r="AB820" t="s">
        <v>7277</v>
      </c>
      <c r="AC820" t="s">
        <v>217</v>
      </c>
      <c r="AL820" t="s">
        <v>218</v>
      </c>
      <c r="AM820" t="s">
        <v>7278</v>
      </c>
      <c r="AN820" t="s">
        <v>6</v>
      </c>
      <c r="AO820" s="57">
        <v>46334.694293981483</v>
      </c>
      <c r="AP820" s="57">
        <v>46246.541666666664</v>
      </c>
      <c r="AR820" t="s">
        <v>219</v>
      </c>
      <c r="AS820" t="s">
        <v>440</v>
      </c>
      <c r="AT820" t="s">
        <v>231</v>
      </c>
      <c r="AU820">
        <v>20260812</v>
      </c>
      <c r="AV820" t="s">
        <v>222</v>
      </c>
      <c r="AW820" t="s">
        <v>1010</v>
      </c>
      <c r="AX820" t="s">
        <v>223</v>
      </c>
      <c r="BA820" s="57">
        <v>46246.541666666664</v>
      </c>
      <c r="BB820" t="s">
        <v>7278</v>
      </c>
      <c r="BC820">
        <v>2026</v>
      </c>
      <c r="BD820">
        <v>8</v>
      </c>
      <c r="BE820">
        <v>12</v>
      </c>
      <c r="BF820" s="6">
        <f t="shared" si="36"/>
        <v>46246</v>
      </c>
      <c r="BG820">
        <f t="shared" si="37"/>
        <v>-0.54166666666424135</v>
      </c>
      <c r="BH820" t="str">
        <f t="shared" si="38"/>
        <v>COMPLY</v>
      </c>
      <c r="BI820" t="str">
        <f>VLOOKUP(H820,Sheet2!$A$1:$B$270,2,FALSE)</f>
        <v>KEDIRI</v>
      </c>
    </row>
    <row r="821" spans="1:61">
      <c r="A821">
        <v>820</v>
      </c>
      <c r="B821">
        <v>1002520929</v>
      </c>
      <c r="C821">
        <v>3</v>
      </c>
      <c r="D821" t="s">
        <v>51</v>
      </c>
      <c r="E821">
        <v>4</v>
      </c>
      <c r="F821" t="s">
        <v>235</v>
      </c>
      <c r="G821" t="s">
        <v>584</v>
      </c>
      <c r="H821" t="s">
        <v>7279</v>
      </c>
      <c r="I821" t="s">
        <v>213</v>
      </c>
      <c r="J821" t="s">
        <v>214</v>
      </c>
      <c r="K821" t="s">
        <v>149</v>
      </c>
      <c r="L821" t="s">
        <v>215</v>
      </c>
      <c r="M821" t="s">
        <v>76</v>
      </c>
      <c r="N821" t="s">
        <v>216</v>
      </c>
      <c r="O821" s="57">
        <v>46245.743020833332</v>
      </c>
      <c r="P821" s="57">
        <v>46246.66846064815</v>
      </c>
      <c r="Q821">
        <v>69363704</v>
      </c>
      <c r="S821">
        <v>142526106289</v>
      </c>
      <c r="T821" t="s">
        <v>7280</v>
      </c>
      <c r="U821" t="s">
        <v>7281</v>
      </c>
      <c r="V821" t="s">
        <v>7282</v>
      </c>
      <c r="Z821">
        <v>110.87026953697099</v>
      </c>
      <c r="AA821">
        <v>-7.5676913794516398</v>
      </c>
      <c r="AB821" t="s">
        <v>7283</v>
      </c>
      <c r="AC821" t="s">
        <v>237</v>
      </c>
      <c r="AL821" t="s">
        <v>218</v>
      </c>
      <c r="AM821" t="s">
        <v>7284</v>
      </c>
      <c r="AN821" t="s">
        <v>6</v>
      </c>
      <c r="AO821" s="57">
        <v>46334.746724537035</v>
      </c>
      <c r="AP821" s="57">
        <v>46248.333333333336</v>
      </c>
      <c r="AR821" t="s">
        <v>219</v>
      </c>
      <c r="AS821" t="s">
        <v>7279</v>
      </c>
      <c r="AT821" t="s">
        <v>231</v>
      </c>
      <c r="AU821">
        <v>20260812</v>
      </c>
      <c r="AV821" t="s">
        <v>222</v>
      </c>
      <c r="AW821" t="s">
        <v>1012</v>
      </c>
      <c r="AX821" t="s">
        <v>223</v>
      </c>
      <c r="BA821" s="57">
        <v>46248.333333333336</v>
      </c>
      <c r="BB821" t="s">
        <v>7284</v>
      </c>
      <c r="BC821">
        <v>2026</v>
      </c>
      <c r="BD821">
        <v>8</v>
      </c>
      <c r="BE821">
        <v>12</v>
      </c>
      <c r="BF821" s="6">
        <f t="shared" si="36"/>
        <v>46246</v>
      </c>
      <c r="BG821">
        <f t="shared" si="37"/>
        <v>-2.3333333333357587</v>
      </c>
      <c r="BH821" t="str">
        <f t="shared" si="38"/>
        <v>COMPLY</v>
      </c>
      <c r="BI821" t="e">
        <f>VLOOKUP(H821,Sheet2!$A$1:$B$270,2,FALSE)</f>
        <v>#N/A</v>
      </c>
    </row>
    <row r="822" spans="1:61">
      <c r="A822">
        <v>821</v>
      </c>
      <c r="B822">
        <v>1002504276</v>
      </c>
      <c r="C822">
        <v>3</v>
      </c>
      <c r="D822" t="s">
        <v>42</v>
      </c>
      <c r="E822">
        <v>5</v>
      </c>
      <c r="F822" t="s">
        <v>102</v>
      </c>
      <c r="G822" t="s">
        <v>100</v>
      </c>
      <c r="H822" t="s">
        <v>282</v>
      </c>
      <c r="I822" t="s">
        <v>213</v>
      </c>
      <c r="J822" t="s">
        <v>214</v>
      </c>
      <c r="K822" t="s">
        <v>149</v>
      </c>
      <c r="L822" t="s">
        <v>215</v>
      </c>
      <c r="M822" t="s">
        <v>76</v>
      </c>
      <c r="N822" t="s">
        <v>216</v>
      </c>
      <c r="O822" s="57">
        <v>46235.389537037037</v>
      </c>
      <c r="P822" s="57">
        <v>46235.88040509259</v>
      </c>
      <c r="Q822">
        <v>69356574</v>
      </c>
      <c r="S822">
        <v>152507225419</v>
      </c>
      <c r="T822" t="s">
        <v>2982</v>
      </c>
      <c r="U822" t="s">
        <v>2983</v>
      </c>
      <c r="V822" t="s">
        <v>2984</v>
      </c>
      <c r="Z822">
        <v>113.91063182942401</v>
      </c>
      <c r="AA822">
        <v>-7.8762542365622599</v>
      </c>
      <c r="AB822" t="s">
        <v>2985</v>
      </c>
      <c r="AC822" t="s">
        <v>237</v>
      </c>
      <c r="AL822" t="s">
        <v>218</v>
      </c>
      <c r="AM822" t="s">
        <v>1625</v>
      </c>
      <c r="AN822" t="s">
        <v>6</v>
      </c>
      <c r="AO822" s="57">
        <v>46030.392546296294</v>
      </c>
      <c r="AP822" s="57">
        <v>46236.333333333336</v>
      </c>
      <c r="AR822" t="s">
        <v>219</v>
      </c>
      <c r="AS822" t="s">
        <v>282</v>
      </c>
      <c r="AT822" t="s">
        <v>231</v>
      </c>
      <c r="AU822">
        <v>20260801</v>
      </c>
      <c r="AV822" t="s">
        <v>222</v>
      </c>
      <c r="AW822" t="s">
        <v>1010</v>
      </c>
      <c r="AX822" t="s">
        <v>223</v>
      </c>
      <c r="BA822" s="57">
        <v>46236.333333333336</v>
      </c>
      <c r="BB822" t="s">
        <v>1625</v>
      </c>
      <c r="BC822">
        <v>2026</v>
      </c>
      <c r="BD822">
        <v>8</v>
      </c>
      <c r="BE822">
        <v>1</v>
      </c>
      <c r="BF822" s="6">
        <f t="shared" si="36"/>
        <v>46235</v>
      </c>
      <c r="BG822">
        <f t="shared" si="37"/>
        <v>-1.3333333333357587</v>
      </c>
      <c r="BH822" t="str">
        <f t="shared" si="38"/>
        <v>COMPLY</v>
      </c>
      <c r="BI822" t="str">
        <f>VLOOKUP(H822,Sheet2!$A$1:$B$270,2,FALSE)</f>
        <v>JEMBER</v>
      </c>
    </row>
    <row r="823" spans="1:61">
      <c r="A823">
        <v>822</v>
      </c>
      <c r="B823">
        <v>1002509819</v>
      </c>
      <c r="C823">
        <v>3</v>
      </c>
      <c r="D823" t="s">
        <v>55</v>
      </c>
      <c r="E823">
        <v>5</v>
      </c>
      <c r="F823" t="s">
        <v>313</v>
      </c>
      <c r="G823" t="s">
        <v>126</v>
      </c>
      <c r="H823" t="s">
        <v>382</v>
      </c>
      <c r="I823" t="s">
        <v>9798</v>
      </c>
      <c r="J823" t="s">
        <v>214</v>
      </c>
      <c r="K823" t="s">
        <v>149</v>
      </c>
      <c r="M823" t="s">
        <v>76</v>
      </c>
      <c r="N823" t="s">
        <v>10821</v>
      </c>
      <c r="O823" s="57">
        <v>46239.406527777777</v>
      </c>
      <c r="P823" s="57">
        <v>46240.553310185183</v>
      </c>
      <c r="Q823">
        <v>16775233</v>
      </c>
      <c r="S823">
        <v>152303246274</v>
      </c>
      <c r="T823" t="s">
        <v>11158</v>
      </c>
      <c r="U823" t="s">
        <v>11159</v>
      </c>
      <c r="V823" t="s">
        <v>11160</v>
      </c>
      <c r="Z823">
        <v>112.7804951</v>
      </c>
      <c r="AA823">
        <v>-7.2764017000000001</v>
      </c>
      <c r="AB823" t="s">
        <v>11161</v>
      </c>
      <c r="AC823" t="s">
        <v>226</v>
      </c>
      <c r="AL823" t="s">
        <v>218</v>
      </c>
      <c r="AM823" t="s">
        <v>11161</v>
      </c>
      <c r="AN823" t="s">
        <v>6</v>
      </c>
      <c r="AO823" s="57">
        <v>46150.413344907407</v>
      </c>
      <c r="AQ823" t="s">
        <v>248</v>
      </c>
      <c r="AR823" t="s">
        <v>219</v>
      </c>
      <c r="AS823" t="s">
        <v>382</v>
      </c>
      <c r="AT823" t="s">
        <v>231</v>
      </c>
      <c r="AU823">
        <v>20260806</v>
      </c>
      <c r="AV823" t="s">
        <v>222</v>
      </c>
      <c r="AW823" t="s">
        <v>9797</v>
      </c>
      <c r="AX823" t="s">
        <v>223</v>
      </c>
      <c r="BA823" s="57">
        <v>46239.583333333336</v>
      </c>
      <c r="BB823" t="s">
        <v>11161</v>
      </c>
      <c r="BC823">
        <v>2026</v>
      </c>
      <c r="BD823">
        <v>8</v>
      </c>
      <c r="BE823">
        <v>6</v>
      </c>
      <c r="BF823" s="6">
        <f t="shared" si="36"/>
        <v>46240</v>
      </c>
      <c r="BG823">
        <f t="shared" si="37"/>
        <v>0.41666666666424135</v>
      </c>
      <c r="BH823" t="str">
        <f t="shared" si="38"/>
        <v>COMPLY</v>
      </c>
      <c r="BI823" t="str">
        <f>VLOOKUP(H823,Sheet2!$A$1:$B$270,2,FALSE)</f>
        <v>SURABAYA SELATAN</v>
      </c>
    </row>
    <row r="824" spans="1:61">
      <c r="A824">
        <v>823</v>
      </c>
      <c r="B824">
        <v>1002506691</v>
      </c>
      <c r="C824">
        <v>3</v>
      </c>
      <c r="D824" t="s">
        <v>55</v>
      </c>
      <c r="E824">
        <v>5</v>
      </c>
      <c r="F824" t="s">
        <v>265</v>
      </c>
      <c r="G824" t="s">
        <v>125</v>
      </c>
      <c r="H824" t="s">
        <v>417</v>
      </c>
      <c r="I824" t="s">
        <v>213</v>
      </c>
      <c r="J824" t="s">
        <v>214</v>
      </c>
      <c r="K824" t="s">
        <v>149</v>
      </c>
      <c r="L824" t="s">
        <v>215</v>
      </c>
      <c r="M824" t="s">
        <v>76</v>
      </c>
      <c r="N824" t="s">
        <v>216</v>
      </c>
      <c r="O824" s="57">
        <v>46238.31177083333</v>
      </c>
      <c r="P824" s="57">
        <v>46238.640335648146</v>
      </c>
      <c r="Q824">
        <v>69357860</v>
      </c>
      <c r="S824">
        <v>152448204396</v>
      </c>
      <c r="T824" t="s">
        <v>1744</v>
      </c>
      <c r="U824" t="s">
        <v>2986</v>
      </c>
      <c r="V824" t="s">
        <v>2987</v>
      </c>
      <c r="Z824">
        <v>112.334122062337</v>
      </c>
      <c r="AA824">
        <v>-6.8686590847496003</v>
      </c>
      <c r="AB824" t="s">
        <v>2988</v>
      </c>
      <c r="AC824" t="s">
        <v>237</v>
      </c>
      <c r="AL824" t="s">
        <v>218</v>
      </c>
      <c r="AM824" t="s">
        <v>2989</v>
      </c>
      <c r="AN824" t="s">
        <v>6</v>
      </c>
      <c r="AO824" s="57">
        <v>46120.319537037038</v>
      </c>
      <c r="AP824" s="57">
        <v>46239.416666666664</v>
      </c>
      <c r="AR824" t="s">
        <v>219</v>
      </c>
      <c r="AS824" t="s">
        <v>417</v>
      </c>
      <c r="AT824" t="s">
        <v>231</v>
      </c>
      <c r="AU824">
        <v>20260804</v>
      </c>
      <c r="AV824" t="s">
        <v>222</v>
      </c>
      <c r="AW824" t="s">
        <v>1010</v>
      </c>
      <c r="AX824" t="s">
        <v>223</v>
      </c>
      <c r="BA824" s="57">
        <v>46239.416666666664</v>
      </c>
      <c r="BB824" t="s">
        <v>2989</v>
      </c>
      <c r="BC824">
        <v>2026</v>
      </c>
      <c r="BD824">
        <v>8</v>
      </c>
      <c r="BE824">
        <v>4</v>
      </c>
      <c r="BF824" s="6">
        <f t="shared" si="36"/>
        <v>46238</v>
      </c>
      <c r="BG824">
        <f t="shared" si="37"/>
        <v>-1.4166666666642413</v>
      </c>
      <c r="BH824" t="str">
        <f t="shared" si="38"/>
        <v>COMPLY</v>
      </c>
      <c r="BI824" t="str">
        <f>VLOOKUP(H824,Sheet2!$A$1:$B$270,2,FALSE)</f>
        <v>GRESIK</v>
      </c>
    </row>
    <row r="825" spans="1:61">
      <c r="A825">
        <v>824</v>
      </c>
      <c r="B825">
        <v>1002517621</v>
      </c>
      <c r="C825">
        <v>3</v>
      </c>
      <c r="D825" t="s">
        <v>34</v>
      </c>
      <c r="E825">
        <v>5</v>
      </c>
      <c r="F825" t="s">
        <v>585</v>
      </c>
      <c r="G825" t="s">
        <v>83</v>
      </c>
      <c r="H825" t="s">
        <v>402</v>
      </c>
      <c r="I825" t="s">
        <v>213</v>
      </c>
      <c r="J825" t="s">
        <v>214</v>
      </c>
      <c r="K825" t="s">
        <v>149</v>
      </c>
      <c r="M825" t="s">
        <v>76</v>
      </c>
      <c r="N825" t="s">
        <v>216</v>
      </c>
      <c r="O825" s="57">
        <v>46244.517430555556</v>
      </c>
      <c r="P825" s="57">
        <v>46245.333472222221</v>
      </c>
      <c r="Q825">
        <v>69361627</v>
      </c>
      <c r="S825">
        <v>172401298265</v>
      </c>
      <c r="T825" t="s">
        <v>5733</v>
      </c>
      <c r="U825" t="s">
        <v>6602</v>
      </c>
      <c r="V825" t="s">
        <v>6603</v>
      </c>
      <c r="Z825">
        <v>115.250778</v>
      </c>
      <c r="AA825">
        <v>-8.6666349999999994</v>
      </c>
      <c r="AB825" t="s">
        <v>5736</v>
      </c>
      <c r="AC825" t="s">
        <v>217</v>
      </c>
      <c r="AL825" t="s">
        <v>218</v>
      </c>
      <c r="AM825" t="s">
        <v>6254</v>
      </c>
      <c r="AN825" t="s">
        <v>6</v>
      </c>
      <c r="AO825" s="57">
        <v>46303.527696759258</v>
      </c>
      <c r="AR825" t="s">
        <v>219</v>
      </c>
      <c r="AS825" t="s">
        <v>402</v>
      </c>
      <c r="AT825" t="s">
        <v>231</v>
      </c>
      <c r="AU825">
        <v>20260811</v>
      </c>
      <c r="AV825" t="s">
        <v>222</v>
      </c>
      <c r="AW825" t="s">
        <v>562</v>
      </c>
      <c r="AX825" t="s">
        <v>223</v>
      </c>
      <c r="BA825" s="57">
        <v>46244.291666666664</v>
      </c>
      <c r="BB825" t="s">
        <v>6254</v>
      </c>
      <c r="BC825">
        <v>2026</v>
      </c>
      <c r="BD825">
        <v>8</v>
      </c>
      <c r="BE825">
        <v>11</v>
      </c>
      <c r="BF825" s="6">
        <f t="shared" si="36"/>
        <v>46245</v>
      </c>
      <c r="BG825">
        <f t="shared" si="37"/>
        <v>0.70833333333575865</v>
      </c>
      <c r="BH825" t="str">
        <f t="shared" si="38"/>
        <v>COMPLY</v>
      </c>
      <c r="BI825" t="str">
        <f>VLOOKUP(H825,Sheet2!$A$1:$B$270,2,FALSE)</f>
        <v>SANUR</v>
      </c>
    </row>
    <row r="826" spans="1:61">
      <c r="A826">
        <v>825</v>
      </c>
      <c r="B826">
        <v>1002522296</v>
      </c>
      <c r="C826">
        <v>3</v>
      </c>
      <c r="D826" t="s">
        <v>55</v>
      </c>
      <c r="E826">
        <v>5</v>
      </c>
      <c r="F826" t="s">
        <v>265</v>
      </c>
      <c r="G826" t="s">
        <v>123</v>
      </c>
      <c r="H826" t="s">
        <v>293</v>
      </c>
      <c r="I826" t="s">
        <v>213</v>
      </c>
      <c r="J826" t="s">
        <v>214</v>
      </c>
      <c r="K826" t="s">
        <v>149</v>
      </c>
      <c r="M826" t="s">
        <v>76</v>
      </c>
      <c r="N826" t="s">
        <v>216</v>
      </c>
      <c r="O826" s="57">
        <v>46246.583784722221</v>
      </c>
      <c r="P826" s="57">
        <v>46248.700844907406</v>
      </c>
      <c r="Q826">
        <v>69364306</v>
      </c>
      <c r="S826">
        <v>152401227394</v>
      </c>
      <c r="T826" t="s">
        <v>8159</v>
      </c>
      <c r="U826" t="s">
        <v>8160</v>
      </c>
      <c r="V826" t="s">
        <v>11162</v>
      </c>
      <c r="Z826">
        <v>112.72110000000001</v>
      </c>
      <c r="AA826">
        <v>-7.2429835999999996</v>
      </c>
      <c r="AB826" t="s">
        <v>8161</v>
      </c>
      <c r="AC826" t="s">
        <v>230</v>
      </c>
      <c r="AL826" t="s">
        <v>218</v>
      </c>
      <c r="AM826" t="s">
        <v>11163</v>
      </c>
      <c r="AN826" t="s">
        <v>6</v>
      </c>
      <c r="AO826" s="57">
        <v>46364.590405092589</v>
      </c>
      <c r="AP826" s="57">
        <v>46249.541666666664</v>
      </c>
      <c r="AR826" t="s">
        <v>219</v>
      </c>
      <c r="AS826" t="s">
        <v>293</v>
      </c>
      <c r="AT826" t="s">
        <v>231</v>
      </c>
      <c r="AU826">
        <v>20260814</v>
      </c>
      <c r="AV826" t="s">
        <v>222</v>
      </c>
      <c r="AW826" t="s">
        <v>595</v>
      </c>
      <c r="AX826" t="s">
        <v>223</v>
      </c>
      <c r="BA826" s="57">
        <v>46249.541666666664</v>
      </c>
      <c r="BB826" t="s">
        <v>11163</v>
      </c>
      <c r="BC826">
        <v>2026</v>
      </c>
      <c r="BD826">
        <v>8</v>
      </c>
      <c r="BE826">
        <v>14</v>
      </c>
      <c r="BF826" s="6">
        <f t="shared" si="36"/>
        <v>46248</v>
      </c>
      <c r="BG826">
        <f t="shared" si="37"/>
        <v>-1.5416666666642413</v>
      </c>
      <c r="BH826" t="str">
        <f t="shared" si="38"/>
        <v>COMPLY</v>
      </c>
      <c r="BI826" t="str">
        <f>VLOOKUP(H826,Sheet2!$A$1:$B$270,2,FALSE)</f>
        <v>SURABAYA UTARA</v>
      </c>
    </row>
    <row r="827" spans="1:61">
      <c r="A827">
        <v>826</v>
      </c>
      <c r="B827">
        <v>1002525042</v>
      </c>
      <c r="C827">
        <v>3</v>
      </c>
      <c r="D827" t="s">
        <v>42</v>
      </c>
      <c r="E827">
        <v>5</v>
      </c>
      <c r="F827" t="s">
        <v>102</v>
      </c>
      <c r="G827" t="s">
        <v>99</v>
      </c>
      <c r="H827" t="s">
        <v>349</v>
      </c>
      <c r="I827" t="s">
        <v>213</v>
      </c>
      <c r="J827" t="s">
        <v>214</v>
      </c>
      <c r="K827" t="s">
        <v>149</v>
      </c>
      <c r="L827" t="s">
        <v>215</v>
      </c>
      <c r="M827" t="s">
        <v>76</v>
      </c>
      <c r="N827" t="s">
        <v>216</v>
      </c>
      <c r="O827" s="57">
        <v>46247.705509259256</v>
      </c>
      <c r="P827" s="57">
        <v>46248.716273148151</v>
      </c>
      <c r="Q827">
        <v>69365471</v>
      </c>
      <c r="S827">
        <v>152516206922</v>
      </c>
      <c r="T827" t="s">
        <v>9118</v>
      </c>
      <c r="U827" t="s">
        <v>9119</v>
      </c>
      <c r="V827" t="s">
        <v>9120</v>
      </c>
      <c r="Z827">
        <v>114.346890673041</v>
      </c>
      <c r="AA827">
        <v>-8.2967623637058594</v>
      </c>
      <c r="AB827" t="s">
        <v>9121</v>
      </c>
      <c r="AC827" t="s">
        <v>217</v>
      </c>
      <c r="AL827" t="s">
        <v>218</v>
      </c>
      <c r="AM827" t="s">
        <v>9122</v>
      </c>
      <c r="AN827" t="s">
        <v>6</v>
      </c>
      <c r="AO827" t="s">
        <v>9123</v>
      </c>
      <c r="AP827" s="57">
        <v>46248.625</v>
      </c>
      <c r="AR827" t="s">
        <v>219</v>
      </c>
      <c r="AS827" t="s">
        <v>349</v>
      </c>
      <c r="AT827" t="s">
        <v>231</v>
      </c>
      <c r="AU827">
        <v>20260814</v>
      </c>
      <c r="AV827" t="s">
        <v>222</v>
      </c>
      <c r="AW827" t="s">
        <v>1015</v>
      </c>
      <c r="AX827" t="s">
        <v>223</v>
      </c>
      <c r="BA827" s="57">
        <v>46248.625</v>
      </c>
      <c r="BB827" t="s">
        <v>9122</v>
      </c>
      <c r="BC827">
        <v>2026</v>
      </c>
      <c r="BD827">
        <v>8</v>
      </c>
      <c r="BE827">
        <v>14</v>
      </c>
      <c r="BF827" s="6">
        <f t="shared" si="36"/>
        <v>46248</v>
      </c>
      <c r="BG827">
        <f t="shared" si="37"/>
        <v>-0.625</v>
      </c>
      <c r="BH827" t="str">
        <f t="shared" si="38"/>
        <v>COMPLY</v>
      </c>
      <c r="BI827" t="str">
        <f>VLOOKUP(H827,Sheet2!$A$1:$B$270,2,FALSE)</f>
        <v>BANYUWANGI</v>
      </c>
    </row>
    <row r="828" spans="1:61">
      <c r="A828">
        <v>827</v>
      </c>
      <c r="B828">
        <v>1002528785</v>
      </c>
      <c r="C828">
        <v>3</v>
      </c>
      <c r="D828" t="s">
        <v>42</v>
      </c>
      <c r="E828">
        <v>5</v>
      </c>
      <c r="F828" t="s">
        <v>106</v>
      </c>
      <c r="G828" t="s">
        <v>107</v>
      </c>
      <c r="H828" t="s">
        <v>264</v>
      </c>
      <c r="I828" t="s">
        <v>213</v>
      </c>
      <c r="J828" t="s">
        <v>214</v>
      </c>
      <c r="K828" t="s">
        <v>149</v>
      </c>
      <c r="M828" t="s">
        <v>76</v>
      </c>
      <c r="N828" t="s">
        <v>216</v>
      </c>
      <c r="O828" s="57">
        <v>46249.726770833331</v>
      </c>
      <c r="P828" s="57">
        <v>46250.870983796296</v>
      </c>
      <c r="Q828">
        <v>69367164</v>
      </c>
      <c r="S828">
        <v>152505340844</v>
      </c>
      <c r="T828" t="s">
        <v>11164</v>
      </c>
      <c r="U828" t="s">
        <v>11165</v>
      </c>
      <c r="V828" t="s">
        <v>11166</v>
      </c>
      <c r="Z828">
        <v>113.0982048</v>
      </c>
      <c r="AA828">
        <v>-7.9607549999999998</v>
      </c>
      <c r="AB828" t="s">
        <v>11167</v>
      </c>
      <c r="AC828" t="s">
        <v>230</v>
      </c>
      <c r="AL828" t="s">
        <v>218</v>
      </c>
      <c r="AM828" t="s">
        <v>11168</v>
      </c>
      <c r="AN828" t="s">
        <v>6</v>
      </c>
      <c r="AO828" t="s">
        <v>11169</v>
      </c>
      <c r="AP828" s="57">
        <v>46251.541666666664</v>
      </c>
      <c r="AR828" t="s">
        <v>219</v>
      </c>
      <c r="AS828" t="s">
        <v>264</v>
      </c>
      <c r="AT828" t="s">
        <v>352</v>
      </c>
      <c r="AU828">
        <v>20260816</v>
      </c>
      <c r="AV828" t="s">
        <v>222</v>
      </c>
      <c r="AW828" t="s">
        <v>561</v>
      </c>
      <c r="AX828" t="s">
        <v>223</v>
      </c>
      <c r="BA828" s="57">
        <v>46251.541666666664</v>
      </c>
      <c r="BB828" t="s">
        <v>11168</v>
      </c>
      <c r="BC828">
        <v>2026</v>
      </c>
      <c r="BD828">
        <v>8</v>
      </c>
      <c r="BE828">
        <v>16</v>
      </c>
      <c r="BF828" s="6">
        <f t="shared" si="36"/>
        <v>46250</v>
      </c>
      <c r="BG828">
        <f t="shared" si="37"/>
        <v>-1.5416666666642413</v>
      </c>
      <c r="BH828" t="str">
        <f t="shared" si="38"/>
        <v>COMPLY</v>
      </c>
      <c r="BI828" t="str">
        <f>VLOOKUP(H828,Sheet2!$A$1:$B$270,2,FALSE)</f>
        <v>PROBOLINGGO</v>
      </c>
    </row>
    <row r="829" spans="1:61">
      <c r="A829">
        <v>828</v>
      </c>
      <c r="B829">
        <v>1002518077</v>
      </c>
      <c r="C829">
        <v>3</v>
      </c>
      <c r="D829" t="s">
        <v>42</v>
      </c>
      <c r="E829">
        <v>5</v>
      </c>
      <c r="F829" t="s">
        <v>233</v>
      </c>
      <c r="G829" t="s">
        <v>106</v>
      </c>
      <c r="H829" t="s">
        <v>424</v>
      </c>
      <c r="I829" t="s">
        <v>213</v>
      </c>
      <c r="J829" t="s">
        <v>214</v>
      </c>
      <c r="K829" t="s">
        <v>149</v>
      </c>
      <c r="M829" t="s">
        <v>76</v>
      </c>
      <c r="N829" t="s">
        <v>216</v>
      </c>
      <c r="O829" s="57">
        <v>46244.612766203703</v>
      </c>
      <c r="P829" s="57">
        <v>46247.357858796298</v>
      </c>
      <c r="Q829">
        <v>69362571</v>
      </c>
      <c r="S829">
        <v>152740208014</v>
      </c>
      <c r="T829" t="s">
        <v>6605</v>
      </c>
      <c r="U829" t="s">
        <v>8162</v>
      </c>
      <c r="V829" t="s">
        <v>8163</v>
      </c>
      <c r="Z829">
        <v>112.7293124</v>
      </c>
      <c r="AA829">
        <v>-7.7442026000000004</v>
      </c>
      <c r="AB829" t="s">
        <v>6606</v>
      </c>
      <c r="AC829" t="s">
        <v>226</v>
      </c>
      <c r="AL829" t="s">
        <v>218</v>
      </c>
      <c r="AM829" t="s">
        <v>8164</v>
      </c>
      <c r="AN829" t="s">
        <v>6</v>
      </c>
      <c r="AO829" s="57">
        <v>46303.621886574074</v>
      </c>
      <c r="AP829" s="57">
        <v>46247.541666666664</v>
      </c>
      <c r="AR829" t="s">
        <v>219</v>
      </c>
      <c r="AS829" t="s">
        <v>424</v>
      </c>
      <c r="AT829" t="s">
        <v>231</v>
      </c>
      <c r="AU829">
        <v>20260813</v>
      </c>
      <c r="AV829" t="s">
        <v>222</v>
      </c>
      <c r="AW829" t="s">
        <v>915</v>
      </c>
      <c r="AX829" t="s">
        <v>223</v>
      </c>
      <c r="BA829" s="57">
        <v>46247.541666666664</v>
      </c>
      <c r="BB829" t="s">
        <v>8164</v>
      </c>
      <c r="BC829">
        <v>2026</v>
      </c>
      <c r="BD829">
        <v>8</v>
      </c>
      <c r="BE829">
        <v>13</v>
      </c>
      <c r="BF829" s="6">
        <f t="shared" si="36"/>
        <v>46247</v>
      </c>
      <c r="BG829">
        <f t="shared" si="37"/>
        <v>-0.54166666666424135</v>
      </c>
      <c r="BH829" t="str">
        <f t="shared" si="38"/>
        <v>COMPLY</v>
      </c>
      <c r="BI829" t="str">
        <f>VLOOKUP(H829,Sheet2!$A$1:$B$270,2,FALSE)</f>
        <v>PASURUAN</v>
      </c>
    </row>
    <row r="830" spans="1:61">
      <c r="A830">
        <v>829</v>
      </c>
      <c r="B830">
        <v>1002512055</v>
      </c>
      <c r="C830">
        <v>3</v>
      </c>
      <c r="D830" t="s">
        <v>38</v>
      </c>
      <c r="E830">
        <v>5</v>
      </c>
      <c r="F830" t="s">
        <v>250</v>
      </c>
      <c r="G830" t="s">
        <v>87</v>
      </c>
      <c r="H830" t="s">
        <v>449</v>
      </c>
      <c r="I830" t="s">
        <v>213</v>
      </c>
      <c r="J830" t="s">
        <v>214</v>
      </c>
      <c r="K830" t="s">
        <v>149</v>
      </c>
      <c r="L830" t="s">
        <v>215</v>
      </c>
      <c r="M830" t="s">
        <v>575</v>
      </c>
      <c r="N830" t="s">
        <v>216</v>
      </c>
      <c r="O830" s="57">
        <v>46240.478437500002</v>
      </c>
      <c r="P830" s="57">
        <v>46243.420335648145</v>
      </c>
      <c r="Q830">
        <v>69359823</v>
      </c>
      <c r="S830">
        <v>152710214210</v>
      </c>
      <c r="T830" t="s">
        <v>2990</v>
      </c>
      <c r="U830" t="s">
        <v>2991</v>
      </c>
      <c r="V830" t="s">
        <v>2992</v>
      </c>
      <c r="Z830">
        <v>112.74576209999999</v>
      </c>
      <c r="AA830">
        <v>-7.9447749999999999</v>
      </c>
      <c r="AB830" t="s">
        <v>2993</v>
      </c>
      <c r="AC830" t="s">
        <v>237</v>
      </c>
      <c r="AL830" t="s">
        <v>218</v>
      </c>
      <c r="AM830" t="s">
        <v>2994</v>
      </c>
      <c r="AN830" t="s">
        <v>6</v>
      </c>
      <c r="AO830" s="57">
        <v>46181.486018518517</v>
      </c>
      <c r="AP830" s="57">
        <v>46242.333333333336</v>
      </c>
      <c r="AR830" t="s">
        <v>14</v>
      </c>
      <c r="AS830" t="s">
        <v>449</v>
      </c>
      <c r="AT830" t="s">
        <v>231</v>
      </c>
      <c r="AV830" t="s">
        <v>5431</v>
      </c>
      <c r="AW830" t="s">
        <v>1015</v>
      </c>
      <c r="AX830" t="s">
        <v>223</v>
      </c>
      <c r="BA830" s="57">
        <v>46242.333333333336</v>
      </c>
      <c r="BB830" t="s">
        <v>2994</v>
      </c>
      <c r="BF830" s="6" t="e">
        <f t="shared" si="36"/>
        <v>#NUM!</v>
      </c>
      <c r="BG830" t="e">
        <f t="shared" si="37"/>
        <v>#NUM!</v>
      </c>
      <c r="BH830" t="e">
        <f t="shared" si="38"/>
        <v>#NUM!</v>
      </c>
      <c r="BI830" t="str">
        <f>VLOOKUP(H830,Sheet2!$A$1:$B$270,2,FALSE)</f>
        <v>BATU</v>
      </c>
    </row>
    <row r="831" spans="1:61">
      <c r="A831">
        <v>830</v>
      </c>
      <c r="B831">
        <v>1002517504</v>
      </c>
      <c r="C831">
        <v>3</v>
      </c>
      <c r="D831" t="s">
        <v>59</v>
      </c>
      <c r="E831">
        <v>4</v>
      </c>
      <c r="F831" t="s">
        <v>567</v>
      </c>
      <c r="G831" t="s">
        <v>609</v>
      </c>
      <c r="H831" t="s">
        <v>610</v>
      </c>
      <c r="I831" t="s">
        <v>213</v>
      </c>
      <c r="J831" t="s">
        <v>214</v>
      </c>
      <c r="K831" t="s">
        <v>149</v>
      </c>
      <c r="L831" t="s">
        <v>215</v>
      </c>
      <c r="M831" t="s">
        <v>565</v>
      </c>
      <c r="N831" t="s">
        <v>216</v>
      </c>
      <c r="O831" s="57">
        <v>46244.489502314813</v>
      </c>
      <c r="P831" s="57">
        <v>46244.489502314813</v>
      </c>
      <c r="Q831">
        <v>69360708</v>
      </c>
      <c r="T831" t="s">
        <v>5554</v>
      </c>
      <c r="V831" t="s">
        <v>5555</v>
      </c>
      <c r="Z831">
        <v>110.38863000000001</v>
      </c>
      <c r="AA831">
        <v>-7.7110519999999996</v>
      </c>
      <c r="AB831" t="s">
        <v>5556</v>
      </c>
      <c r="AC831" t="s">
        <v>237</v>
      </c>
      <c r="AL831" t="s">
        <v>218</v>
      </c>
      <c r="AM831" t="s">
        <v>5557</v>
      </c>
      <c r="AN831" t="s">
        <v>6</v>
      </c>
      <c r="AO831" s="57">
        <v>46303.496307870373</v>
      </c>
      <c r="AP831" s="57">
        <v>46243</v>
      </c>
      <c r="AR831" t="s">
        <v>566</v>
      </c>
      <c r="AS831" t="s">
        <v>610</v>
      </c>
      <c r="AT831" t="s">
        <v>231</v>
      </c>
      <c r="AV831" t="s">
        <v>6607</v>
      </c>
      <c r="AW831" t="s">
        <v>1014</v>
      </c>
      <c r="AX831" t="s">
        <v>223</v>
      </c>
      <c r="BA831" s="57">
        <v>46243.541666666664</v>
      </c>
      <c r="BB831" t="s">
        <v>5557</v>
      </c>
      <c r="BF831" s="6" t="e">
        <f t="shared" si="36"/>
        <v>#NUM!</v>
      </c>
      <c r="BG831" t="e">
        <f t="shared" si="37"/>
        <v>#NUM!</v>
      </c>
      <c r="BH831" t="e">
        <f t="shared" si="38"/>
        <v>#NUM!</v>
      </c>
      <c r="BI831" t="e">
        <f>VLOOKUP(H831,Sheet2!$A$1:$B$270,2,FALSE)</f>
        <v>#N/A</v>
      </c>
    </row>
    <row r="832" spans="1:61">
      <c r="A832">
        <v>831</v>
      </c>
      <c r="B832">
        <v>1002514500</v>
      </c>
      <c r="C832">
        <v>3</v>
      </c>
      <c r="D832" t="s">
        <v>49</v>
      </c>
      <c r="E832">
        <v>4</v>
      </c>
      <c r="F832" t="s">
        <v>246</v>
      </c>
      <c r="G832" t="s">
        <v>247</v>
      </c>
      <c r="H832" t="s">
        <v>615</v>
      </c>
      <c r="I832" t="s">
        <v>213</v>
      </c>
      <c r="J832" t="s">
        <v>214</v>
      </c>
      <c r="K832" t="s">
        <v>149</v>
      </c>
      <c r="L832" t="s">
        <v>215</v>
      </c>
      <c r="M832" t="s">
        <v>575</v>
      </c>
      <c r="N832" t="s">
        <v>216</v>
      </c>
      <c r="O832" s="57">
        <v>46241.5312037037</v>
      </c>
      <c r="P832" s="57">
        <v>46244.475069444445</v>
      </c>
      <c r="Q832">
        <v>69360718</v>
      </c>
      <c r="S832">
        <v>141420144958</v>
      </c>
      <c r="T832" t="s">
        <v>5437</v>
      </c>
      <c r="U832" t="s">
        <v>5438</v>
      </c>
      <c r="V832" t="s">
        <v>5439</v>
      </c>
      <c r="Z832">
        <v>110.33028899999999</v>
      </c>
      <c r="AA832">
        <v>-7.0002589999999998</v>
      </c>
      <c r="AB832" t="s">
        <v>5440</v>
      </c>
      <c r="AC832" t="s">
        <v>237</v>
      </c>
      <c r="AL832" t="s">
        <v>218</v>
      </c>
      <c r="AM832" t="s">
        <v>5441</v>
      </c>
      <c r="AN832" t="s">
        <v>6</v>
      </c>
      <c r="AO832" s="57">
        <v>46211.538344907407</v>
      </c>
      <c r="AP832" s="57">
        <v>46244.333333333336</v>
      </c>
      <c r="AQ832" t="s">
        <v>248</v>
      </c>
      <c r="AR832" t="s">
        <v>14</v>
      </c>
      <c r="AS832" t="s">
        <v>615</v>
      </c>
      <c r="AT832" t="s">
        <v>231</v>
      </c>
      <c r="AV832" t="s">
        <v>6608</v>
      </c>
      <c r="AW832" t="s">
        <v>1012</v>
      </c>
      <c r="AX832" t="s">
        <v>223</v>
      </c>
      <c r="BA832" s="57">
        <v>46244.333333333336</v>
      </c>
      <c r="BB832" t="s">
        <v>5441</v>
      </c>
      <c r="BF832" s="6" t="e">
        <f t="shared" si="36"/>
        <v>#NUM!</v>
      </c>
      <c r="BG832" t="e">
        <f t="shared" si="37"/>
        <v>#NUM!</v>
      </c>
      <c r="BH832" t="e">
        <f t="shared" si="38"/>
        <v>#NUM!</v>
      </c>
      <c r="BI832" t="e">
        <f>VLOOKUP(H832,Sheet2!$A$1:$B$270,2,FALSE)</f>
        <v>#N/A</v>
      </c>
    </row>
    <row r="833" spans="1:61">
      <c r="A833">
        <v>832</v>
      </c>
      <c r="B833">
        <v>1002506214</v>
      </c>
      <c r="C833">
        <v>3</v>
      </c>
      <c r="D833" t="s">
        <v>59</v>
      </c>
      <c r="E833">
        <v>4</v>
      </c>
      <c r="F833" t="s">
        <v>243</v>
      </c>
      <c r="G833" t="s">
        <v>896</v>
      </c>
      <c r="H833" t="s">
        <v>897</v>
      </c>
      <c r="I833" t="s">
        <v>213</v>
      </c>
      <c r="J833" t="s">
        <v>214</v>
      </c>
      <c r="K833" t="s">
        <v>149</v>
      </c>
      <c r="L833" t="s">
        <v>215</v>
      </c>
      <c r="M833" t="s">
        <v>76</v>
      </c>
      <c r="N833" t="s">
        <v>216</v>
      </c>
      <c r="O833" s="57">
        <v>46237.5937037037</v>
      </c>
      <c r="P833" s="57">
        <v>46238.589479166665</v>
      </c>
      <c r="Q833">
        <v>69357614</v>
      </c>
      <c r="S833">
        <v>142164113595</v>
      </c>
      <c r="T833" t="s">
        <v>2995</v>
      </c>
      <c r="U833" t="s">
        <v>2996</v>
      </c>
      <c r="V833" t="s">
        <v>2997</v>
      </c>
      <c r="Z833">
        <v>110.1978939</v>
      </c>
      <c r="AA833">
        <v>-7.5992761</v>
      </c>
      <c r="AB833" t="s">
        <v>2998</v>
      </c>
      <c r="AC833" t="s">
        <v>237</v>
      </c>
      <c r="AL833" t="s">
        <v>218</v>
      </c>
      <c r="AM833" t="s">
        <v>2999</v>
      </c>
      <c r="AN833" t="s">
        <v>6</v>
      </c>
      <c r="AO833" s="57">
        <v>46089.611215277779</v>
      </c>
      <c r="AP833" s="57">
        <v>46239.375</v>
      </c>
      <c r="AR833" t="s">
        <v>219</v>
      </c>
      <c r="AS833" t="s">
        <v>897</v>
      </c>
      <c r="AT833" t="s">
        <v>231</v>
      </c>
      <c r="AU833">
        <v>20260804</v>
      </c>
      <c r="AV833" t="s">
        <v>222</v>
      </c>
      <c r="AW833" t="s">
        <v>1027</v>
      </c>
      <c r="AX833" t="s">
        <v>223</v>
      </c>
      <c r="BA833" s="57">
        <v>46239.375</v>
      </c>
      <c r="BB833" t="s">
        <v>2999</v>
      </c>
      <c r="BC833">
        <v>2026</v>
      </c>
      <c r="BD833">
        <v>8</v>
      </c>
      <c r="BE833">
        <v>4</v>
      </c>
      <c r="BF833" s="6">
        <f t="shared" si="36"/>
        <v>46238</v>
      </c>
      <c r="BG833">
        <f t="shared" si="37"/>
        <v>-1.375</v>
      </c>
      <c r="BH833" t="str">
        <f t="shared" si="38"/>
        <v>COMPLY</v>
      </c>
      <c r="BI833" t="e">
        <f>VLOOKUP(H833,Sheet2!$A$1:$B$270,2,FALSE)</f>
        <v>#N/A</v>
      </c>
    </row>
    <row r="834" spans="1:61">
      <c r="A834">
        <v>833</v>
      </c>
      <c r="B834">
        <v>1002524637</v>
      </c>
      <c r="C834">
        <v>3</v>
      </c>
      <c r="D834" t="s">
        <v>38</v>
      </c>
      <c r="E834">
        <v>5</v>
      </c>
      <c r="F834" t="s">
        <v>90</v>
      </c>
      <c r="G834" t="s">
        <v>98</v>
      </c>
      <c r="H834" t="s">
        <v>301</v>
      </c>
      <c r="I834" t="s">
        <v>213</v>
      </c>
      <c r="J834" t="s">
        <v>214</v>
      </c>
      <c r="K834" t="s">
        <v>149</v>
      </c>
      <c r="M834" t="s">
        <v>286</v>
      </c>
      <c r="N834" t="s">
        <v>608</v>
      </c>
      <c r="O834" s="57">
        <v>46247.634652777779</v>
      </c>
      <c r="P834" s="57">
        <v>46251.221226851849</v>
      </c>
      <c r="Q834">
        <v>69365328</v>
      </c>
      <c r="S834">
        <v>152606246247</v>
      </c>
      <c r="T834" t="s">
        <v>9124</v>
      </c>
      <c r="U834" t="s">
        <v>9125</v>
      </c>
      <c r="V834" t="s">
        <v>11170</v>
      </c>
      <c r="Z834">
        <v>112.7820609</v>
      </c>
      <c r="AA834">
        <v>-7.3069360999999997</v>
      </c>
      <c r="AB834" t="s">
        <v>9126</v>
      </c>
      <c r="AC834" t="s">
        <v>226</v>
      </c>
      <c r="AL834" t="s">
        <v>218</v>
      </c>
      <c r="AM834" t="s">
        <v>11171</v>
      </c>
      <c r="AN834" t="s">
        <v>6</v>
      </c>
      <c r="AO834" t="s">
        <v>8831</v>
      </c>
      <c r="AP834" s="57">
        <v>46251.333333333336</v>
      </c>
      <c r="AR834" t="s">
        <v>241</v>
      </c>
      <c r="AS834" t="s">
        <v>301</v>
      </c>
      <c r="AT834" t="s">
        <v>231</v>
      </c>
      <c r="AV834" t="s">
        <v>905</v>
      </c>
      <c r="AW834" t="s">
        <v>561</v>
      </c>
      <c r="AX834" t="s">
        <v>223</v>
      </c>
      <c r="BA834" s="57">
        <v>46251.333333333336</v>
      </c>
      <c r="BB834" t="s">
        <v>11171</v>
      </c>
      <c r="BF834" s="6" t="e">
        <f t="shared" si="36"/>
        <v>#NUM!</v>
      </c>
      <c r="BG834" t="e">
        <f t="shared" si="37"/>
        <v>#NUM!</v>
      </c>
      <c r="BH834" t="e">
        <f t="shared" si="38"/>
        <v>#NUM!</v>
      </c>
      <c r="BI834" t="str">
        <f>VLOOKUP(H834,Sheet2!$A$1:$B$270,2,FALSE)</f>
        <v>BLITAR</v>
      </c>
    </row>
    <row r="835" spans="1:61">
      <c r="A835">
        <v>834</v>
      </c>
      <c r="B835">
        <v>1002530969</v>
      </c>
      <c r="C835">
        <v>3</v>
      </c>
      <c r="D835" t="s">
        <v>38</v>
      </c>
      <c r="E835">
        <v>5</v>
      </c>
      <c r="F835" t="s">
        <v>90</v>
      </c>
      <c r="G835" t="s">
        <v>93</v>
      </c>
      <c r="H835" t="s">
        <v>317</v>
      </c>
      <c r="I835" t="s">
        <v>213</v>
      </c>
      <c r="J835" t="s">
        <v>214</v>
      </c>
      <c r="K835" t="s">
        <v>149</v>
      </c>
      <c r="L835" t="s">
        <v>215</v>
      </c>
      <c r="M835" t="s">
        <v>240</v>
      </c>
      <c r="N835" t="s">
        <v>216</v>
      </c>
      <c r="O835" s="57">
        <v>46251.5937037037</v>
      </c>
      <c r="P835" s="57">
        <v>46251.594467592593</v>
      </c>
      <c r="Q835">
        <v>69368155</v>
      </c>
      <c r="S835">
        <v>152641205613</v>
      </c>
      <c r="T835" t="s">
        <v>11172</v>
      </c>
      <c r="U835" t="s">
        <v>11173</v>
      </c>
      <c r="V835" t="s">
        <v>11174</v>
      </c>
      <c r="Z835">
        <v>112.04927120357701</v>
      </c>
      <c r="AA835">
        <v>-7.6040885526161999</v>
      </c>
      <c r="AB835" t="s">
        <v>11175</v>
      </c>
      <c r="AC835" t="s">
        <v>217</v>
      </c>
      <c r="AL835" t="s">
        <v>218</v>
      </c>
      <c r="AM835" t="s">
        <v>11176</v>
      </c>
      <c r="AN835" t="s">
        <v>6</v>
      </c>
      <c r="AO835" t="s">
        <v>11177</v>
      </c>
      <c r="AP835" s="57">
        <v>46252.625</v>
      </c>
      <c r="AR835" t="s">
        <v>241</v>
      </c>
      <c r="AS835" t="s">
        <v>317</v>
      </c>
      <c r="AT835" t="s">
        <v>231</v>
      </c>
      <c r="AV835" t="s">
        <v>240</v>
      </c>
      <c r="AW835" t="s">
        <v>1012</v>
      </c>
      <c r="AX835" t="s">
        <v>223</v>
      </c>
      <c r="BA835" s="57">
        <v>46252.625</v>
      </c>
      <c r="BB835" t="s">
        <v>11176</v>
      </c>
      <c r="BF835" s="6" t="e">
        <f t="shared" ref="BF835:BF898" si="39">DATE(BC835,BD835,BE835)</f>
        <v>#NUM!</v>
      </c>
      <c r="BG835" t="e">
        <f t="shared" ref="BG835:BG898" si="40">BF835-BA835</f>
        <v>#NUM!</v>
      </c>
      <c r="BH835" t="e">
        <f t="shared" ref="BH835:BH898" si="41">IF(BG835=1,"COMPLY",IF(BG835&lt;1,"COMPLY","NOT COMPLY"))</f>
        <v>#NUM!</v>
      </c>
      <c r="BI835" t="str">
        <f>VLOOKUP(H835,Sheet2!$A$1:$B$270,2,FALSE)</f>
        <v>NGANJUK</v>
      </c>
    </row>
    <row r="836" spans="1:61">
      <c r="A836">
        <v>835</v>
      </c>
      <c r="B836">
        <v>1002507164</v>
      </c>
      <c r="C836">
        <v>3</v>
      </c>
      <c r="D836" t="s">
        <v>51</v>
      </c>
      <c r="E836">
        <v>4</v>
      </c>
      <c r="F836" t="s">
        <v>235</v>
      </c>
      <c r="G836" t="s">
        <v>952</v>
      </c>
      <c r="H836" t="s">
        <v>953</v>
      </c>
      <c r="I836" t="s">
        <v>9791</v>
      </c>
      <c r="J836" t="s">
        <v>214</v>
      </c>
      <c r="K836" t="s">
        <v>149</v>
      </c>
      <c r="M836" t="s">
        <v>76</v>
      </c>
      <c r="N836" t="s">
        <v>9792</v>
      </c>
      <c r="O836" s="57">
        <v>46238.412476851852</v>
      </c>
      <c r="P836" s="57">
        <v>46238.63962962963</v>
      </c>
      <c r="Q836">
        <v>69358034</v>
      </c>
      <c r="S836">
        <v>143553212738</v>
      </c>
      <c r="T836" t="s">
        <v>11178</v>
      </c>
      <c r="U836" t="s">
        <v>11179</v>
      </c>
      <c r="V836" t="s">
        <v>11180</v>
      </c>
      <c r="Z836">
        <v>110.5996512</v>
      </c>
      <c r="AA836">
        <v>-7.5350785</v>
      </c>
      <c r="AB836" t="s">
        <v>11181</v>
      </c>
      <c r="AC836" t="s">
        <v>291</v>
      </c>
      <c r="AL836" t="s">
        <v>218</v>
      </c>
      <c r="AM836">
        <v>81779203711</v>
      </c>
      <c r="AN836" t="s">
        <v>6</v>
      </c>
      <c r="AO836" s="57">
        <v>46120.413553240738</v>
      </c>
      <c r="AR836" t="s">
        <v>219</v>
      </c>
      <c r="AS836" t="s">
        <v>953</v>
      </c>
      <c r="AT836" t="s">
        <v>231</v>
      </c>
      <c r="AU836">
        <v>20260804</v>
      </c>
      <c r="AV836" t="s">
        <v>222</v>
      </c>
      <c r="AW836" t="s">
        <v>7548</v>
      </c>
      <c r="AX836" t="s">
        <v>223</v>
      </c>
      <c r="BA836" s="57">
        <v>46238.5</v>
      </c>
      <c r="BB836">
        <v>81779203711</v>
      </c>
      <c r="BC836">
        <v>2026</v>
      </c>
      <c r="BD836">
        <v>8</v>
      </c>
      <c r="BE836">
        <v>4</v>
      </c>
      <c r="BF836" s="6">
        <f t="shared" si="39"/>
        <v>46238</v>
      </c>
      <c r="BG836">
        <f t="shared" si="40"/>
        <v>-0.5</v>
      </c>
      <c r="BH836" t="str">
        <f t="shared" si="41"/>
        <v>COMPLY</v>
      </c>
      <c r="BI836" t="e">
        <f>VLOOKUP(H836,Sheet2!$A$1:$B$270,2,FALSE)</f>
        <v>#N/A</v>
      </c>
    </row>
    <row r="837" spans="1:61">
      <c r="A837">
        <v>836</v>
      </c>
      <c r="B837">
        <v>1002519753</v>
      </c>
      <c r="C837">
        <v>3</v>
      </c>
      <c r="D837" t="s">
        <v>45</v>
      </c>
      <c r="E837">
        <v>5</v>
      </c>
      <c r="F837" t="s">
        <v>211</v>
      </c>
      <c r="G837" t="s">
        <v>112</v>
      </c>
      <c r="H837" t="s">
        <v>244</v>
      </c>
      <c r="I837" t="s">
        <v>213</v>
      </c>
      <c r="J837" t="s">
        <v>214</v>
      </c>
      <c r="K837" t="s">
        <v>149</v>
      </c>
      <c r="L837" t="s">
        <v>215</v>
      </c>
      <c r="M837" t="s">
        <v>76</v>
      </c>
      <c r="N837" t="s">
        <v>216</v>
      </c>
      <c r="O837" s="57">
        <v>46245.5312037037</v>
      </c>
      <c r="P837" s="57">
        <v>46246.602442129632</v>
      </c>
      <c r="Q837">
        <v>69363272</v>
      </c>
      <c r="S837">
        <v>172605804131</v>
      </c>
      <c r="T837" t="s">
        <v>7285</v>
      </c>
      <c r="U837" t="s">
        <v>7286</v>
      </c>
      <c r="V837" t="s">
        <v>7287</v>
      </c>
      <c r="Z837">
        <v>116.149739</v>
      </c>
      <c r="AA837">
        <v>-8.563625</v>
      </c>
      <c r="AB837" t="s">
        <v>7288</v>
      </c>
      <c r="AC837" t="s">
        <v>237</v>
      </c>
      <c r="AL837" t="s">
        <v>218</v>
      </c>
      <c r="AM837" t="s">
        <v>7289</v>
      </c>
      <c r="AN837" t="s">
        <v>6</v>
      </c>
      <c r="AO837" s="57">
        <v>46334.53802083333</v>
      </c>
      <c r="AP837" s="57">
        <v>46246.541666666664</v>
      </c>
      <c r="AR837" t="s">
        <v>219</v>
      </c>
      <c r="AS837" t="s">
        <v>244</v>
      </c>
      <c r="AT837" t="s">
        <v>231</v>
      </c>
      <c r="AU837">
        <v>20260812</v>
      </c>
      <c r="AV837" t="s">
        <v>222</v>
      </c>
      <c r="AW837" t="s">
        <v>1010</v>
      </c>
      <c r="AX837" t="s">
        <v>223</v>
      </c>
      <c r="BA837" s="57">
        <v>46246.541666666664</v>
      </c>
      <c r="BB837" t="s">
        <v>7289</v>
      </c>
      <c r="BC837">
        <v>2026</v>
      </c>
      <c r="BD837">
        <v>8</v>
      </c>
      <c r="BE837">
        <v>12</v>
      </c>
      <c r="BF837" s="6">
        <f t="shared" si="39"/>
        <v>46246</v>
      </c>
      <c r="BG837">
        <f t="shared" si="40"/>
        <v>-0.54166666666424135</v>
      </c>
      <c r="BH837" t="str">
        <f t="shared" si="41"/>
        <v>COMPLY</v>
      </c>
      <c r="BI837" t="str">
        <f>VLOOKUP(H837,Sheet2!$A$1:$B$270,2,FALSE)</f>
        <v>MATARAM</v>
      </c>
    </row>
    <row r="838" spans="1:61">
      <c r="A838">
        <v>837</v>
      </c>
      <c r="B838">
        <v>1002520940</v>
      </c>
      <c r="C838">
        <v>3</v>
      </c>
      <c r="D838" t="s">
        <v>45</v>
      </c>
      <c r="E838">
        <v>5</v>
      </c>
      <c r="F838" t="s">
        <v>211</v>
      </c>
      <c r="G838" t="s">
        <v>116</v>
      </c>
      <c r="H838" t="s">
        <v>272</v>
      </c>
      <c r="I838" t="s">
        <v>213</v>
      </c>
      <c r="J838" t="s">
        <v>214</v>
      </c>
      <c r="K838" t="s">
        <v>149</v>
      </c>
      <c r="L838" t="s">
        <v>215</v>
      </c>
      <c r="M838" t="s">
        <v>76</v>
      </c>
      <c r="N838" t="s">
        <v>216</v>
      </c>
      <c r="O838" s="57">
        <v>46245.74927083333</v>
      </c>
      <c r="P838" s="57">
        <v>46246.788599537038</v>
      </c>
      <c r="Q838">
        <v>69363731</v>
      </c>
      <c r="S838">
        <v>172604214087</v>
      </c>
      <c r="T838" t="s">
        <v>7290</v>
      </c>
      <c r="U838" t="s">
        <v>7291</v>
      </c>
      <c r="V838" t="s">
        <v>7292</v>
      </c>
      <c r="Z838">
        <v>116.282816603779</v>
      </c>
      <c r="AA838">
        <v>-8.3102292232498698</v>
      </c>
      <c r="AB838" t="s">
        <v>7293</v>
      </c>
      <c r="AC838" t="s">
        <v>217</v>
      </c>
      <c r="AL838" t="s">
        <v>218</v>
      </c>
      <c r="AM838" t="s">
        <v>7294</v>
      </c>
      <c r="AN838" t="s">
        <v>6</v>
      </c>
      <c r="AO838" s="57">
        <v>46334.757071759261</v>
      </c>
      <c r="AP838" s="57">
        <v>46247.333333333336</v>
      </c>
      <c r="AR838" t="s">
        <v>219</v>
      </c>
      <c r="AS838" t="s">
        <v>272</v>
      </c>
      <c r="AT838" t="s">
        <v>231</v>
      </c>
      <c r="AU838">
        <v>20260812</v>
      </c>
      <c r="AV838" t="s">
        <v>222</v>
      </c>
      <c r="AW838" t="s">
        <v>1018</v>
      </c>
      <c r="AX838" t="s">
        <v>223</v>
      </c>
      <c r="BA838" s="57">
        <v>46247.333333333336</v>
      </c>
      <c r="BB838" t="s">
        <v>7294</v>
      </c>
      <c r="BC838">
        <v>2026</v>
      </c>
      <c r="BD838">
        <v>8</v>
      </c>
      <c r="BE838">
        <v>12</v>
      </c>
      <c r="BF838" s="6">
        <f t="shared" si="39"/>
        <v>46246</v>
      </c>
      <c r="BG838">
        <f t="shared" si="40"/>
        <v>-1.3333333333357587</v>
      </c>
      <c r="BH838" t="str">
        <f t="shared" si="41"/>
        <v>COMPLY</v>
      </c>
      <c r="BI838" t="str">
        <f>VLOOKUP(H838,Sheet2!$A$1:$B$270,2,FALSE)</f>
        <v>SELONG</v>
      </c>
    </row>
    <row r="839" spans="1:61">
      <c r="A839">
        <v>838</v>
      </c>
      <c r="B839">
        <v>1002517539</v>
      </c>
      <c r="C839">
        <v>3</v>
      </c>
      <c r="D839" t="s">
        <v>55</v>
      </c>
      <c r="E839">
        <v>5</v>
      </c>
      <c r="F839" t="s">
        <v>313</v>
      </c>
      <c r="G839" t="s">
        <v>128</v>
      </c>
      <c r="H839" t="s">
        <v>428</v>
      </c>
      <c r="I839" t="s">
        <v>213</v>
      </c>
      <c r="J839" t="s">
        <v>214</v>
      </c>
      <c r="K839" t="s">
        <v>149</v>
      </c>
      <c r="L839" t="s">
        <v>215</v>
      </c>
      <c r="M839" t="s">
        <v>76</v>
      </c>
      <c r="N839" t="s">
        <v>216</v>
      </c>
      <c r="O839" s="57">
        <v>46244.495115740741</v>
      </c>
      <c r="P839" s="57">
        <v>46244.699930555558</v>
      </c>
      <c r="Q839">
        <v>69362339</v>
      </c>
      <c r="S839">
        <v>152301273585</v>
      </c>
      <c r="T839" t="s">
        <v>6609</v>
      </c>
      <c r="U839" t="s">
        <v>6610</v>
      </c>
      <c r="V839" t="s">
        <v>6611</v>
      </c>
      <c r="Z839">
        <v>112.740103728836</v>
      </c>
      <c r="AA839">
        <v>-7.2934274804832198</v>
      </c>
      <c r="AB839" t="s">
        <v>6612</v>
      </c>
      <c r="AC839" t="s">
        <v>237</v>
      </c>
      <c r="AL839" t="s">
        <v>218</v>
      </c>
      <c r="AM839" t="s">
        <v>6491</v>
      </c>
      <c r="AN839" t="s">
        <v>6</v>
      </c>
      <c r="AO839" s="57">
        <v>46303.496307870373</v>
      </c>
      <c r="AP839" s="57">
        <v>46245.333333333336</v>
      </c>
      <c r="AR839" t="s">
        <v>219</v>
      </c>
      <c r="AS839" t="s">
        <v>428</v>
      </c>
      <c r="AT839" t="s">
        <v>231</v>
      </c>
      <c r="AU839">
        <v>20260810</v>
      </c>
      <c r="AV839" t="s">
        <v>222</v>
      </c>
      <c r="AW839" t="s">
        <v>1020</v>
      </c>
      <c r="AX839" t="s">
        <v>223</v>
      </c>
      <c r="BA839" s="57">
        <v>46245.333333333336</v>
      </c>
      <c r="BB839" t="s">
        <v>6491</v>
      </c>
      <c r="BC839">
        <v>2026</v>
      </c>
      <c r="BD839">
        <v>8</v>
      </c>
      <c r="BE839">
        <v>10</v>
      </c>
      <c r="BF839" s="6">
        <f t="shared" si="39"/>
        <v>46244</v>
      </c>
      <c r="BG839">
        <f t="shared" si="40"/>
        <v>-1.3333333333357587</v>
      </c>
      <c r="BH839" t="str">
        <f t="shared" si="41"/>
        <v>COMPLY</v>
      </c>
      <c r="BI839" t="str">
        <f>VLOOKUP(H839,Sheet2!$A$1:$B$270,2,FALSE)</f>
        <v>SURABAYA UTARA</v>
      </c>
    </row>
    <row r="840" spans="1:61">
      <c r="A840">
        <v>839</v>
      </c>
      <c r="B840">
        <v>1002515684</v>
      </c>
      <c r="C840">
        <v>3</v>
      </c>
      <c r="D840" t="s">
        <v>45</v>
      </c>
      <c r="E840">
        <v>5</v>
      </c>
      <c r="F840" t="s">
        <v>211</v>
      </c>
      <c r="G840" t="s">
        <v>116</v>
      </c>
      <c r="H840" t="s">
        <v>359</v>
      </c>
      <c r="I840" t="s">
        <v>9791</v>
      </c>
      <c r="J840" t="s">
        <v>214</v>
      </c>
      <c r="K840" t="s">
        <v>149</v>
      </c>
      <c r="M840" t="s">
        <v>933</v>
      </c>
      <c r="N840" t="s">
        <v>9792</v>
      </c>
      <c r="O840" s="57">
        <v>46242.415023148147</v>
      </c>
      <c r="P840" s="57">
        <v>46243.697152777779</v>
      </c>
      <c r="Q840">
        <v>69361274</v>
      </c>
      <c r="S840">
        <v>172620205016</v>
      </c>
      <c r="T840" t="s">
        <v>11182</v>
      </c>
      <c r="U840" t="s">
        <v>11183</v>
      </c>
      <c r="V840" t="s">
        <v>11184</v>
      </c>
      <c r="Z840">
        <v>116.53138207984</v>
      </c>
      <c r="AA840">
        <v>-8.6058910749989206</v>
      </c>
      <c r="AB840" t="s">
        <v>11185</v>
      </c>
      <c r="AC840" t="s">
        <v>290</v>
      </c>
      <c r="AL840" t="s">
        <v>218</v>
      </c>
      <c r="AM840" t="s">
        <v>11186</v>
      </c>
      <c r="AN840" t="s">
        <v>6</v>
      </c>
      <c r="AO840" s="57">
        <v>46242.423668981479</v>
      </c>
      <c r="AQ840" t="s">
        <v>248</v>
      </c>
      <c r="AR840" t="s">
        <v>12</v>
      </c>
      <c r="AS840" t="s">
        <v>359</v>
      </c>
      <c r="AT840" t="s">
        <v>231</v>
      </c>
      <c r="AV840" t="s">
        <v>917</v>
      </c>
      <c r="AW840" t="s">
        <v>9797</v>
      </c>
      <c r="AX840" t="s">
        <v>223</v>
      </c>
      <c r="BA840" s="57">
        <v>46242.5</v>
      </c>
      <c r="BB840" t="s">
        <v>11186</v>
      </c>
      <c r="BF840" s="6" t="e">
        <f t="shared" si="39"/>
        <v>#NUM!</v>
      </c>
      <c r="BG840" t="e">
        <f t="shared" si="40"/>
        <v>#NUM!</v>
      </c>
      <c r="BH840" t="e">
        <f t="shared" si="41"/>
        <v>#NUM!</v>
      </c>
      <c r="BI840" t="str">
        <f>VLOOKUP(H840,Sheet2!$A$1:$B$270,2,FALSE)</f>
        <v>SELONG</v>
      </c>
    </row>
    <row r="841" spans="1:61">
      <c r="A841">
        <v>840</v>
      </c>
      <c r="B841">
        <v>1002524699</v>
      </c>
      <c r="C841">
        <v>3</v>
      </c>
      <c r="D841" t="s">
        <v>42</v>
      </c>
      <c r="E841">
        <v>5</v>
      </c>
      <c r="F841" t="s">
        <v>233</v>
      </c>
      <c r="G841" t="s">
        <v>105</v>
      </c>
      <c r="H841" t="s">
        <v>269</v>
      </c>
      <c r="I841" t="s">
        <v>213</v>
      </c>
      <c r="J841" t="s">
        <v>214</v>
      </c>
      <c r="K841" t="s">
        <v>149</v>
      </c>
      <c r="M841" t="s">
        <v>76</v>
      </c>
      <c r="N841" t="s">
        <v>216</v>
      </c>
      <c r="O841" s="57">
        <v>46247.648472222223</v>
      </c>
      <c r="P841" s="57">
        <v>46248.816701388889</v>
      </c>
      <c r="Q841">
        <v>69365316</v>
      </c>
      <c r="S841">
        <v>152321203306</v>
      </c>
      <c r="T841" t="s">
        <v>9127</v>
      </c>
      <c r="U841" t="s">
        <v>9128</v>
      </c>
      <c r="V841" t="s">
        <v>11187</v>
      </c>
      <c r="Z841">
        <v>112.586049</v>
      </c>
      <c r="AA841">
        <v>-7.5732302999999996</v>
      </c>
      <c r="AB841" t="s">
        <v>9129</v>
      </c>
      <c r="AC841" t="s">
        <v>230</v>
      </c>
      <c r="AL841" t="s">
        <v>218</v>
      </c>
      <c r="AM841" t="s">
        <v>11188</v>
      </c>
      <c r="AN841" t="s">
        <v>6</v>
      </c>
      <c r="AO841" t="s">
        <v>8955</v>
      </c>
      <c r="AP841" s="57">
        <v>46249.541666666664</v>
      </c>
      <c r="AR841" t="s">
        <v>219</v>
      </c>
      <c r="AS841" t="s">
        <v>269</v>
      </c>
      <c r="AT841" t="s">
        <v>966</v>
      </c>
      <c r="AU841">
        <v>20260814</v>
      </c>
      <c r="AV841" t="s">
        <v>222</v>
      </c>
      <c r="AW841" t="s">
        <v>590</v>
      </c>
      <c r="AX841" t="s">
        <v>223</v>
      </c>
      <c r="BA841" s="57">
        <v>46249.541666666664</v>
      </c>
      <c r="BB841" t="s">
        <v>11188</v>
      </c>
      <c r="BC841">
        <v>2026</v>
      </c>
      <c r="BD841">
        <v>8</v>
      </c>
      <c r="BE841">
        <v>14</v>
      </c>
      <c r="BF841" s="6">
        <f t="shared" si="39"/>
        <v>46248</v>
      </c>
      <c r="BG841">
        <f t="shared" si="40"/>
        <v>-1.5416666666642413</v>
      </c>
      <c r="BH841" t="str">
        <f t="shared" si="41"/>
        <v>COMPLY</v>
      </c>
      <c r="BI841" t="str">
        <f>VLOOKUP(H841,Sheet2!$A$1:$B$270,2,FALSE)</f>
        <v>MOJOKERTO</v>
      </c>
    </row>
    <row r="842" spans="1:61">
      <c r="A842">
        <v>841</v>
      </c>
      <c r="B842">
        <v>1002512224</v>
      </c>
      <c r="C842">
        <v>3</v>
      </c>
      <c r="D842" t="s">
        <v>55</v>
      </c>
      <c r="E842">
        <v>5</v>
      </c>
      <c r="F842" t="s">
        <v>265</v>
      </c>
      <c r="G842" t="s">
        <v>126</v>
      </c>
      <c r="H842" t="s">
        <v>266</v>
      </c>
      <c r="I842" t="s">
        <v>213</v>
      </c>
      <c r="J842" t="s">
        <v>214</v>
      </c>
      <c r="K842" t="s">
        <v>149</v>
      </c>
      <c r="L842" t="s">
        <v>215</v>
      </c>
      <c r="M842" t="s">
        <v>575</v>
      </c>
      <c r="N842" t="s">
        <v>216</v>
      </c>
      <c r="O842" s="57">
        <v>46240.513865740744</v>
      </c>
      <c r="P842" s="57">
        <v>46244.672789351855</v>
      </c>
      <c r="Q842">
        <v>69359895</v>
      </c>
      <c r="S842">
        <v>152413167552</v>
      </c>
      <c r="T842" t="s">
        <v>2408</v>
      </c>
      <c r="U842" t="s">
        <v>2409</v>
      </c>
      <c r="V842" t="s">
        <v>3000</v>
      </c>
      <c r="Z842">
        <v>112.75182599999999</v>
      </c>
      <c r="AA842">
        <v>-7.2598849999999997</v>
      </c>
      <c r="AB842" t="s">
        <v>3001</v>
      </c>
      <c r="AC842" t="s">
        <v>217</v>
      </c>
      <c r="AL842" t="s">
        <v>218</v>
      </c>
      <c r="AM842" t="s">
        <v>3002</v>
      </c>
      <c r="AN842" t="s">
        <v>6</v>
      </c>
      <c r="AO842" s="57">
        <v>46181.517847222225</v>
      </c>
      <c r="AP842" s="57">
        <v>46241.541666666664</v>
      </c>
      <c r="AQ842" t="s">
        <v>248</v>
      </c>
      <c r="AR842" t="s">
        <v>14</v>
      </c>
      <c r="AS842" t="s">
        <v>266</v>
      </c>
      <c r="AT842" t="s">
        <v>231</v>
      </c>
      <c r="AV842" t="s">
        <v>6613</v>
      </c>
      <c r="AW842" t="s">
        <v>1023</v>
      </c>
      <c r="AX842" t="s">
        <v>223</v>
      </c>
      <c r="BA842" s="57">
        <v>46241.541666666664</v>
      </c>
      <c r="BB842" t="s">
        <v>3002</v>
      </c>
      <c r="BF842" s="6" t="e">
        <f t="shared" si="39"/>
        <v>#NUM!</v>
      </c>
      <c r="BG842" t="e">
        <f t="shared" si="40"/>
        <v>#NUM!</v>
      </c>
      <c r="BH842" t="e">
        <f t="shared" si="41"/>
        <v>#NUM!</v>
      </c>
      <c r="BI842" t="str">
        <f>VLOOKUP(H842,Sheet2!$A$1:$B$270,2,FALSE)</f>
        <v>SURABAYA SELATAN</v>
      </c>
    </row>
    <row r="843" spans="1:61">
      <c r="A843">
        <v>842</v>
      </c>
      <c r="B843">
        <v>1002522984</v>
      </c>
      <c r="C843">
        <v>3</v>
      </c>
      <c r="D843" t="s">
        <v>45</v>
      </c>
      <c r="E843">
        <v>5</v>
      </c>
      <c r="F843" t="s">
        <v>211</v>
      </c>
      <c r="G843" t="s">
        <v>118</v>
      </c>
      <c r="H843" t="s">
        <v>212</v>
      </c>
      <c r="I843" t="s">
        <v>213</v>
      </c>
      <c r="J843" t="s">
        <v>214</v>
      </c>
      <c r="K843" t="s">
        <v>149</v>
      </c>
      <c r="L843" t="s">
        <v>215</v>
      </c>
      <c r="M843" t="s">
        <v>76</v>
      </c>
      <c r="N843" t="s">
        <v>216</v>
      </c>
      <c r="O843" s="57">
        <v>46246.707604166666</v>
      </c>
      <c r="P843" s="57">
        <v>46248.456805555557</v>
      </c>
      <c r="Q843">
        <v>69364555</v>
      </c>
      <c r="S843">
        <v>172606791498</v>
      </c>
      <c r="T843" t="s">
        <v>8165</v>
      </c>
      <c r="U843" t="s">
        <v>8166</v>
      </c>
      <c r="V843" t="s">
        <v>8167</v>
      </c>
      <c r="Z843">
        <v>117.452129311859</v>
      </c>
      <c r="AA843">
        <v>-8.5979265228465902</v>
      </c>
      <c r="AB843" t="s">
        <v>8168</v>
      </c>
      <c r="AC843" t="s">
        <v>217</v>
      </c>
      <c r="AL843" t="s">
        <v>218</v>
      </c>
      <c r="AM843" t="s">
        <v>8169</v>
      </c>
      <c r="AN843" t="s">
        <v>6</v>
      </c>
      <c r="AO843" s="57">
        <v>46364.715636574074</v>
      </c>
      <c r="AP843" s="57">
        <v>46247.541666666664</v>
      </c>
      <c r="AR843" t="s">
        <v>219</v>
      </c>
      <c r="AS843" t="s">
        <v>212</v>
      </c>
      <c r="AT843" t="s">
        <v>231</v>
      </c>
      <c r="AU843">
        <v>20260814</v>
      </c>
      <c r="AV843" t="s">
        <v>222</v>
      </c>
      <c r="AW843" t="s">
        <v>1012</v>
      </c>
      <c r="AX843" t="s">
        <v>223</v>
      </c>
      <c r="BA843" s="57">
        <v>46247.541666666664</v>
      </c>
      <c r="BB843" t="s">
        <v>8169</v>
      </c>
      <c r="BC843">
        <v>2026</v>
      </c>
      <c r="BD843">
        <v>8</v>
      </c>
      <c r="BE843">
        <v>14</v>
      </c>
      <c r="BF843" s="6">
        <f t="shared" si="39"/>
        <v>46248</v>
      </c>
      <c r="BG843">
        <f t="shared" si="40"/>
        <v>0.45833333333575865</v>
      </c>
      <c r="BH843" t="str">
        <f t="shared" si="41"/>
        <v>COMPLY</v>
      </c>
      <c r="BI843" t="str">
        <f>VLOOKUP(H843,Sheet2!$A$1:$B$270,2,FALSE)</f>
        <v>SUMBAWA</v>
      </c>
    </row>
    <row r="844" spans="1:61">
      <c r="A844">
        <v>843</v>
      </c>
      <c r="B844">
        <v>1002519902</v>
      </c>
      <c r="C844">
        <v>3</v>
      </c>
      <c r="D844" t="s">
        <v>49</v>
      </c>
      <c r="E844">
        <v>4</v>
      </c>
      <c r="F844" t="s">
        <v>252</v>
      </c>
      <c r="G844" t="s">
        <v>553</v>
      </c>
      <c r="H844" t="s">
        <v>559</v>
      </c>
      <c r="I844" t="s">
        <v>213</v>
      </c>
      <c r="J844" t="s">
        <v>214</v>
      </c>
      <c r="K844" t="s">
        <v>149</v>
      </c>
      <c r="M844" t="s">
        <v>76</v>
      </c>
      <c r="N844" t="s">
        <v>216</v>
      </c>
      <c r="O844" s="57">
        <v>46245.564247685186</v>
      </c>
      <c r="P844" s="57">
        <v>46247.82068287037</v>
      </c>
      <c r="Q844">
        <v>69363334</v>
      </c>
      <c r="S844">
        <v>146281108015</v>
      </c>
      <c r="T844" t="s">
        <v>7295</v>
      </c>
      <c r="U844" t="s">
        <v>7296</v>
      </c>
      <c r="V844" t="s">
        <v>8170</v>
      </c>
      <c r="Z844">
        <v>110.458749</v>
      </c>
      <c r="AA844">
        <v>-7.0365346999999998</v>
      </c>
      <c r="AB844" t="s">
        <v>7297</v>
      </c>
      <c r="AC844" t="s">
        <v>226</v>
      </c>
      <c r="AL844" t="s">
        <v>218</v>
      </c>
      <c r="AM844" t="s">
        <v>8171</v>
      </c>
      <c r="AN844" t="s">
        <v>6</v>
      </c>
      <c r="AO844" s="57">
        <v>46334.569282407407</v>
      </c>
      <c r="AP844" s="57">
        <v>46247.541666666664</v>
      </c>
      <c r="AR844" t="s">
        <v>219</v>
      </c>
      <c r="AS844" t="s">
        <v>559</v>
      </c>
      <c r="AT844" t="s">
        <v>231</v>
      </c>
      <c r="AU844">
        <v>20260813</v>
      </c>
      <c r="AV844" t="s">
        <v>222</v>
      </c>
      <c r="AW844" t="s">
        <v>561</v>
      </c>
      <c r="AX844" t="s">
        <v>223</v>
      </c>
      <c r="BA844" s="57">
        <v>46247.541666666664</v>
      </c>
      <c r="BB844" t="s">
        <v>8171</v>
      </c>
      <c r="BC844">
        <v>2026</v>
      </c>
      <c r="BD844">
        <v>8</v>
      </c>
      <c r="BE844">
        <v>13</v>
      </c>
      <c r="BF844" s="6">
        <f t="shared" si="39"/>
        <v>46247</v>
      </c>
      <c r="BG844">
        <f t="shared" si="40"/>
        <v>-0.54166666666424135</v>
      </c>
      <c r="BH844" t="str">
        <f t="shared" si="41"/>
        <v>COMPLY</v>
      </c>
      <c r="BI844" t="e">
        <f>VLOOKUP(H844,Sheet2!$A$1:$B$270,2,FALSE)</f>
        <v>#N/A</v>
      </c>
    </row>
    <row r="845" spans="1:61">
      <c r="A845">
        <v>844</v>
      </c>
      <c r="B845">
        <v>1002517938</v>
      </c>
      <c r="C845">
        <v>3</v>
      </c>
      <c r="D845" t="s">
        <v>59</v>
      </c>
      <c r="E845">
        <v>4</v>
      </c>
      <c r="F845" t="s">
        <v>567</v>
      </c>
      <c r="G845" t="s">
        <v>906</v>
      </c>
      <c r="H845" t="s">
        <v>920</v>
      </c>
      <c r="I845" t="s">
        <v>213</v>
      </c>
      <c r="J845" t="s">
        <v>214</v>
      </c>
      <c r="K845" t="s">
        <v>149</v>
      </c>
      <c r="M845" t="s">
        <v>76</v>
      </c>
      <c r="N845" t="s">
        <v>216</v>
      </c>
      <c r="O845" s="57">
        <v>46244.587708333333</v>
      </c>
      <c r="P845" s="57">
        <v>46245.461516203701</v>
      </c>
      <c r="Q845">
        <v>69361666</v>
      </c>
      <c r="S845">
        <v>146136130125</v>
      </c>
      <c r="T845" t="s">
        <v>4708</v>
      </c>
      <c r="U845" t="s">
        <v>6338</v>
      </c>
      <c r="V845" t="s">
        <v>6614</v>
      </c>
      <c r="Z845">
        <v>110.34261542715799</v>
      </c>
      <c r="AA845">
        <v>-7.7467777611169302</v>
      </c>
      <c r="AB845" t="s">
        <v>5395</v>
      </c>
      <c r="AC845" t="s">
        <v>291</v>
      </c>
      <c r="AL845" t="s">
        <v>218</v>
      </c>
      <c r="AM845" t="s">
        <v>6615</v>
      </c>
      <c r="AN845" t="s">
        <v>6</v>
      </c>
      <c r="AO845" s="57">
        <v>46303.590266203704</v>
      </c>
      <c r="AR845" t="s">
        <v>219</v>
      </c>
      <c r="AS845" t="s">
        <v>920</v>
      </c>
      <c r="AT845" t="s">
        <v>231</v>
      </c>
      <c r="AU845">
        <v>20260811</v>
      </c>
      <c r="AV845" t="s">
        <v>222</v>
      </c>
      <c r="AW845" t="s">
        <v>560</v>
      </c>
      <c r="AX845" t="s">
        <v>223</v>
      </c>
      <c r="BA845" s="57">
        <v>46244.291666666664</v>
      </c>
      <c r="BB845" t="s">
        <v>6615</v>
      </c>
      <c r="BC845">
        <v>2026</v>
      </c>
      <c r="BD845">
        <v>8</v>
      </c>
      <c r="BE845">
        <v>11</v>
      </c>
      <c r="BF845" s="6">
        <f t="shared" si="39"/>
        <v>46245</v>
      </c>
      <c r="BG845">
        <f t="shared" si="40"/>
        <v>0.70833333333575865</v>
      </c>
      <c r="BH845" t="str">
        <f t="shared" si="41"/>
        <v>COMPLY</v>
      </c>
      <c r="BI845" t="e">
        <f>VLOOKUP(H845,Sheet2!$A$1:$B$270,2,FALSE)</f>
        <v>#N/A</v>
      </c>
    </row>
    <row r="846" spans="1:61">
      <c r="A846">
        <v>845</v>
      </c>
      <c r="B846">
        <v>1002506091</v>
      </c>
      <c r="C846">
        <v>3</v>
      </c>
      <c r="D846" t="s">
        <v>38</v>
      </c>
      <c r="E846">
        <v>5</v>
      </c>
      <c r="F846" t="s">
        <v>90</v>
      </c>
      <c r="G846" t="s">
        <v>96</v>
      </c>
      <c r="H846" t="s">
        <v>289</v>
      </c>
      <c r="I846" t="s">
        <v>213</v>
      </c>
      <c r="J846" t="s">
        <v>214</v>
      </c>
      <c r="K846" t="s">
        <v>149</v>
      </c>
      <c r="L846" t="s">
        <v>215</v>
      </c>
      <c r="M846" t="s">
        <v>76</v>
      </c>
      <c r="N846" t="s">
        <v>216</v>
      </c>
      <c r="O846" s="57">
        <v>46237.559675925928</v>
      </c>
      <c r="P846" s="57">
        <v>46237.825879629629</v>
      </c>
      <c r="Q846">
        <v>69357530</v>
      </c>
      <c r="S846">
        <v>152608209007</v>
      </c>
      <c r="T846" t="s">
        <v>3011</v>
      </c>
      <c r="U846" t="s">
        <v>3012</v>
      </c>
      <c r="V846" t="s">
        <v>3013</v>
      </c>
      <c r="Z846">
        <v>111.75874296011401</v>
      </c>
      <c r="AA846">
        <v>-8.0848471183703392</v>
      </c>
      <c r="AB846" t="s">
        <v>3014</v>
      </c>
      <c r="AC846" t="s">
        <v>237</v>
      </c>
      <c r="AL846" t="s">
        <v>218</v>
      </c>
      <c r="AM846" t="s">
        <v>3015</v>
      </c>
      <c r="AN846" t="s">
        <v>6</v>
      </c>
      <c r="AO846" s="57">
        <v>46089.569618055553</v>
      </c>
      <c r="AP846" s="57">
        <v>46238.541666666664</v>
      </c>
      <c r="AR846" t="s">
        <v>219</v>
      </c>
      <c r="AS846" t="s">
        <v>289</v>
      </c>
      <c r="AT846" t="s">
        <v>231</v>
      </c>
      <c r="AU846">
        <v>20260803</v>
      </c>
      <c r="AV846" t="s">
        <v>222</v>
      </c>
      <c r="AW846" t="s">
        <v>1023</v>
      </c>
      <c r="AX846" t="s">
        <v>223</v>
      </c>
      <c r="BA846" s="57">
        <v>46238.541666666664</v>
      </c>
      <c r="BB846" t="s">
        <v>3015</v>
      </c>
      <c r="BC846">
        <v>2026</v>
      </c>
      <c r="BD846">
        <v>8</v>
      </c>
      <c r="BE846">
        <v>3</v>
      </c>
      <c r="BF846" s="6">
        <f t="shared" si="39"/>
        <v>46237</v>
      </c>
      <c r="BG846">
        <f t="shared" si="40"/>
        <v>-1.5416666666642413</v>
      </c>
      <c r="BH846" t="str">
        <f t="shared" si="41"/>
        <v>COMPLY</v>
      </c>
      <c r="BI846" t="str">
        <f>VLOOKUP(H846,Sheet2!$A$1:$B$270,2,FALSE)</f>
        <v>PONOROGO</v>
      </c>
    </row>
    <row r="847" spans="1:61">
      <c r="A847">
        <v>846</v>
      </c>
      <c r="B847">
        <v>1002517228</v>
      </c>
      <c r="C847">
        <v>3</v>
      </c>
      <c r="D847" t="s">
        <v>42</v>
      </c>
      <c r="E847">
        <v>5</v>
      </c>
      <c r="F847" t="s">
        <v>106</v>
      </c>
      <c r="G847" t="s">
        <v>107</v>
      </c>
      <c r="H847" t="s">
        <v>353</v>
      </c>
      <c r="I847" t="s">
        <v>213</v>
      </c>
      <c r="J847" t="s">
        <v>214</v>
      </c>
      <c r="K847" t="s">
        <v>149</v>
      </c>
      <c r="M847" t="s">
        <v>236</v>
      </c>
      <c r="N847" t="s">
        <v>216</v>
      </c>
      <c r="O847" s="57">
        <v>46244.43408564815</v>
      </c>
      <c r="P847" s="57">
        <v>46244.564155092594</v>
      </c>
      <c r="Q847">
        <v>69362230</v>
      </c>
      <c r="S847">
        <v>152509216354</v>
      </c>
      <c r="T847" t="s">
        <v>6616</v>
      </c>
      <c r="U847" t="s">
        <v>6617</v>
      </c>
      <c r="Z847">
        <v>113.3752181</v>
      </c>
      <c r="AA847">
        <v>-7.7884696</v>
      </c>
      <c r="AB847" t="s">
        <v>6618</v>
      </c>
      <c r="AC847" t="s">
        <v>230</v>
      </c>
      <c r="AO847" s="57">
        <v>46303.444293981483</v>
      </c>
      <c r="AR847" t="s">
        <v>312</v>
      </c>
      <c r="AS847" t="s">
        <v>353</v>
      </c>
      <c r="AT847" t="s">
        <v>231</v>
      </c>
      <c r="AV847" t="s">
        <v>6619</v>
      </c>
      <c r="AW847" t="s">
        <v>591</v>
      </c>
      <c r="AX847" t="s">
        <v>223</v>
      </c>
      <c r="AZ847" t="s">
        <v>6619</v>
      </c>
      <c r="BF847" s="6" t="e">
        <f t="shared" si="39"/>
        <v>#NUM!</v>
      </c>
      <c r="BG847" t="e">
        <f t="shared" si="40"/>
        <v>#NUM!</v>
      </c>
      <c r="BH847" t="e">
        <f t="shared" si="41"/>
        <v>#NUM!</v>
      </c>
      <c r="BI847" t="str">
        <f>VLOOKUP(H847,Sheet2!$A$1:$B$270,2,FALSE)</f>
        <v>PROBOLINGGO</v>
      </c>
    </row>
    <row r="848" spans="1:61">
      <c r="A848">
        <v>847</v>
      </c>
      <c r="B848">
        <v>1002519748</v>
      </c>
      <c r="C848">
        <v>3</v>
      </c>
      <c r="D848" t="s">
        <v>55</v>
      </c>
      <c r="E848">
        <v>5</v>
      </c>
      <c r="F848" t="s">
        <v>265</v>
      </c>
      <c r="G848" t="s">
        <v>125</v>
      </c>
      <c r="H848" t="s">
        <v>332</v>
      </c>
      <c r="I848" t="s">
        <v>213</v>
      </c>
      <c r="J848" t="s">
        <v>214</v>
      </c>
      <c r="K848" t="s">
        <v>149</v>
      </c>
      <c r="L848" t="s">
        <v>215</v>
      </c>
      <c r="M848" t="s">
        <v>76</v>
      </c>
      <c r="N848" t="s">
        <v>216</v>
      </c>
      <c r="O848" s="57">
        <v>46245.528437499997</v>
      </c>
      <c r="P848" s="57">
        <v>46246.367094907408</v>
      </c>
      <c r="Q848">
        <v>69363270</v>
      </c>
      <c r="S848">
        <v>152441211135</v>
      </c>
      <c r="T848" t="s">
        <v>7298</v>
      </c>
      <c r="U848" t="s">
        <v>7299</v>
      </c>
      <c r="V848" t="s">
        <v>7300</v>
      </c>
      <c r="Z848">
        <v>112.23607800900901</v>
      </c>
      <c r="AA848">
        <v>-7.10043386880242</v>
      </c>
      <c r="AB848" t="s">
        <v>7301</v>
      </c>
      <c r="AC848" t="s">
        <v>217</v>
      </c>
      <c r="AL848" t="s">
        <v>218</v>
      </c>
      <c r="AM848" t="s">
        <v>7302</v>
      </c>
      <c r="AN848" t="s">
        <v>6</v>
      </c>
      <c r="AO848" s="57">
        <v>46334.53802083333</v>
      </c>
      <c r="AP848" s="57">
        <v>46246.416666666664</v>
      </c>
      <c r="AR848" t="s">
        <v>219</v>
      </c>
      <c r="AS848" t="s">
        <v>332</v>
      </c>
      <c r="AT848" t="s">
        <v>231</v>
      </c>
      <c r="AU848">
        <v>20260812</v>
      </c>
      <c r="AV848" t="s">
        <v>222</v>
      </c>
      <c r="AW848" t="s">
        <v>1018</v>
      </c>
      <c r="AX848" t="s">
        <v>223</v>
      </c>
      <c r="BA848" s="57">
        <v>46246.416666666664</v>
      </c>
      <c r="BB848" t="s">
        <v>7302</v>
      </c>
      <c r="BC848">
        <v>2026</v>
      </c>
      <c r="BD848">
        <v>8</v>
      </c>
      <c r="BE848">
        <v>12</v>
      </c>
      <c r="BF848" s="6">
        <f t="shared" si="39"/>
        <v>46246</v>
      </c>
      <c r="BG848">
        <f t="shared" si="40"/>
        <v>-0.41666666666424135</v>
      </c>
      <c r="BH848" t="str">
        <f t="shared" si="41"/>
        <v>COMPLY</v>
      </c>
      <c r="BI848" t="str">
        <f>VLOOKUP(H848,Sheet2!$A$1:$B$270,2,FALSE)</f>
        <v>GRESIK</v>
      </c>
    </row>
    <row r="849" spans="1:61">
      <c r="A849">
        <v>848</v>
      </c>
      <c r="B849">
        <v>1002514898</v>
      </c>
      <c r="C849">
        <v>3</v>
      </c>
      <c r="D849" t="s">
        <v>42</v>
      </c>
      <c r="E849">
        <v>5</v>
      </c>
      <c r="F849" t="s">
        <v>233</v>
      </c>
      <c r="G849" t="s">
        <v>105</v>
      </c>
      <c r="H849" t="s">
        <v>269</v>
      </c>
      <c r="I849" t="s">
        <v>213</v>
      </c>
      <c r="J849" t="s">
        <v>214</v>
      </c>
      <c r="K849" t="s">
        <v>149</v>
      </c>
      <c r="M849" t="s">
        <v>76</v>
      </c>
      <c r="N849" t="s">
        <v>216</v>
      </c>
      <c r="O849" s="57">
        <v>46241.618715277778</v>
      </c>
      <c r="P849" s="57">
        <v>46242.664039351854</v>
      </c>
      <c r="Q849">
        <v>69360908</v>
      </c>
      <c r="S849">
        <v>152321202952</v>
      </c>
      <c r="T849" t="s">
        <v>5451</v>
      </c>
      <c r="U849" t="s">
        <v>5452</v>
      </c>
      <c r="V849" t="s">
        <v>5453</v>
      </c>
      <c r="Z849">
        <v>112.6247166</v>
      </c>
      <c r="AA849">
        <v>-7.5501629000000001</v>
      </c>
      <c r="AB849" t="s">
        <v>5454</v>
      </c>
      <c r="AC849" t="s">
        <v>230</v>
      </c>
      <c r="AL849" t="s">
        <v>218</v>
      </c>
      <c r="AM849" t="s">
        <v>5455</v>
      </c>
      <c r="AN849" t="s">
        <v>6</v>
      </c>
      <c r="AO849" s="57">
        <v>46211.622291666667</v>
      </c>
      <c r="AP849" s="57">
        <v>46243.541666666664</v>
      </c>
      <c r="AR849" t="s">
        <v>219</v>
      </c>
      <c r="AS849" t="s">
        <v>269</v>
      </c>
      <c r="AT849" t="s">
        <v>221</v>
      </c>
      <c r="AU849">
        <v>20260808</v>
      </c>
      <c r="AV849" t="s">
        <v>222</v>
      </c>
      <c r="AW849" t="s">
        <v>561</v>
      </c>
      <c r="AX849" t="s">
        <v>223</v>
      </c>
      <c r="BA849" s="57">
        <v>46243.541666666664</v>
      </c>
      <c r="BB849" t="s">
        <v>5455</v>
      </c>
      <c r="BC849">
        <v>2026</v>
      </c>
      <c r="BD849">
        <v>8</v>
      </c>
      <c r="BE849">
        <v>8</v>
      </c>
      <c r="BF849" s="6">
        <f t="shared" si="39"/>
        <v>46242</v>
      </c>
      <c r="BG849">
        <f t="shared" si="40"/>
        <v>-1.5416666666642413</v>
      </c>
      <c r="BH849" t="str">
        <f t="shared" si="41"/>
        <v>COMPLY</v>
      </c>
      <c r="BI849" t="str">
        <f>VLOOKUP(H849,Sheet2!$A$1:$B$270,2,FALSE)</f>
        <v>MOJOKERTO</v>
      </c>
    </row>
    <row r="850" spans="1:61">
      <c r="A850">
        <v>849</v>
      </c>
      <c r="B850">
        <v>1002517757</v>
      </c>
      <c r="C850">
        <v>3</v>
      </c>
      <c r="D850" t="s">
        <v>42</v>
      </c>
      <c r="E850">
        <v>5</v>
      </c>
      <c r="F850" t="s">
        <v>233</v>
      </c>
      <c r="G850" t="s">
        <v>106</v>
      </c>
      <c r="H850" t="s">
        <v>326</v>
      </c>
      <c r="I850" t="s">
        <v>213</v>
      </c>
      <c r="J850" t="s">
        <v>214</v>
      </c>
      <c r="K850" t="s">
        <v>149</v>
      </c>
      <c r="M850" t="s">
        <v>76</v>
      </c>
      <c r="N850" t="s">
        <v>216</v>
      </c>
      <c r="O850" s="57">
        <v>46244.562615740739</v>
      </c>
      <c r="P850" s="57">
        <v>46245.588263888887</v>
      </c>
      <c r="Q850">
        <v>69362443</v>
      </c>
      <c r="S850">
        <v>152742207095</v>
      </c>
      <c r="T850" t="s">
        <v>6620</v>
      </c>
      <c r="U850" t="s">
        <v>6621</v>
      </c>
      <c r="V850" t="s">
        <v>7303</v>
      </c>
      <c r="Z850">
        <v>112.73333030000001</v>
      </c>
      <c r="AA850">
        <v>-7.5878936000000001</v>
      </c>
      <c r="AB850" t="s">
        <v>6622</v>
      </c>
      <c r="AC850" t="s">
        <v>230</v>
      </c>
      <c r="AL850" t="s">
        <v>218</v>
      </c>
      <c r="AM850" t="s">
        <v>7304</v>
      </c>
      <c r="AN850" t="s">
        <v>6</v>
      </c>
      <c r="AO850" s="57">
        <v>46303.569293981483</v>
      </c>
      <c r="AP850" s="57">
        <v>46246.541666666664</v>
      </c>
      <c r="AR850" t="s">
        <v>219</v>
      </c>
      <c r="AS850" t="s">
        <v>326</v>
      </c>
      <c r="AT850" t="s">
        <v>231</v>
      </c>
      <c r="AU850">
        <v>20260811</v>
      </c>
      <c r="AV850" t="s">
        <v>222</v>
      </c>
      <c r="AW850" t="s">
        <v>582</v>
      </c>
      <c r="AX850" t="s">
        <v>223</v>
      </c>
      <c r="BA850" s="57">
        <v>46246.541666666664</v>
      </c>
      <c r="BB850" t="s">
        <v>7304</v>
      </c>
      <c r="BC850">
        <v>2026</v>
      </c>
      <c r="BD850">
        <v>8</v>
      </c>
      <c r="BE850">
        <v>11</v>
      </c>
      <c r="BF850" s="6">
        <f t="shared" si="39"/>
        <v>46245</v>
      </c>
      <c r="BG850">
        <f t="shared" si="40"/>
        <v>-1.5416666666642413</v>
      </c>
      <c r="BH850" t="str">
        <f t="shared" si="41"/>
        <v>COMPLY</v>
      </c>
      <c r="BI850" t="str">
        <f>VLOOKUP(H850,Sheet2!$A$1:$B$270,2,FALSE)</f>
        <v>PASURUAN</v>
      </c>
    </row>
    <row r="851" spans="1:61">
      <c r="A851">
        <v>850</v>
      </c>
      <c r="B851">
        <v>1002505887</v>
      </c>
      <c r="C851">
        <v>3</v>
      </c>
      <c r="D851" t="s">
        <v>55</v>
      </c>
      <c r="E851">
        <v>5</v>
      </c>
      <c r="F851" t="s">
        <v>313</v>
      </c>
      <c r="G851" t="s">
        <v>124</v>
      </c>
      <c r="H851" t="s">
        <v>315</v>
      </c>
      <c r="I851" t="s">
        <v>213</v>
      </c>
      <c r="J851" t="s">
        <v>214</v>
      </c>
      <c r="K851" t="s">
        <v>149</v>
      </c>
      <c r="L851" t="s">
        <v>215</v>
      </c>
      <c r="M851" t="s">
        <v>575</v>
      </c>
      <c r="N851" t="s">
        <v>216</v>
      </c>
      <c r="O851" s="57">
        <v>46237.479120370372</v>
      </c>
      <c r="P851" s="57">
        <v>46239.463773148149</v>
      </c>
      <c r="Q851">
        <v>69357389</v>
      </c>
      <c r="S851">
        <v>152308242981</v>
      </c>
      <c r="T851" t="s">
        <v>2485</v>
      </c>
      <c r="U851" t="s">
        <v>3024</v>
      </c>
      <c r="V851" t="s">
        <v>3025</v>
      </c>
      <c r="Z851">
        <v>112.73582920432</v>
      </c>
      <c r="AA851">
        <v>-7.3174388175798297</v>
      </c>
      <c r="AB851" t="s">
        <v>2488</v>
      </c>
      <c r="AC851" t="s">
        <v>217</v>
      </c>
      <c r="AL851" t="s">
        <v>218</v>
      </c>
      <c r="AM851" t="s">
        <v>3026</v>
      </c>
      <c r="AN851" t="s">
        <v>6</v>
      </c>
      <c r="AO851" s="57">
        <v>46089.485972222225</v>
      </c>
      <c r="AP851" s="57">
        <v>46238.458333333336</v>
      </c>
      <c r="AR851" t="s">
        <v>14</v>
      </c>
      <c r="AS851" t="s">
        <v>315</v>
      </c>
      <c r="AT851" t="s">
        <v>231</v>
      </c>
      <c r="AV851" t="s">
        <v>3027</v>
      </c>
      <c r="AW851" t="s">
        <v>1045</v>
      </c>
      <c r="AX851" t="s">
        <v>223</v>
      </c>
      <c r="BA851" s="57">
        <v>46238.458333333336</v>
      </c>
      <c r="BB851" t="s">
        <v>3026</v>
      </c>
      <c r="BF851" s="6" t="e">
        <f t="shared" si="39"/>
        <v>#NUM!</v>
      </c>
      <c r="BG851" t="e">
        <f t="shared" si="40"/>
        <v>#NUM!</v>
      </c>
      <c r="BH851" t="e">
        <f t="shared" si="41"/>
        <v>#NUM!</v>
      </c>
      <c r="BI851" t="str">
        <f>VLOOKUP(H851,Sheet2!$A$1:$B$270,2,FALSE)</f>
        <v>SURABAYA SELATAN</v>
      </c>
    </row>
    <row r="852" spans="1:61">
      <c r="A852">
        <v>851</v>
      </c>
      <c r="B852">
        <v>1002519757</v>
      </c>
      <c r="C852">
        <v>3</v>
      </c>
      <c r="D852" t="s">
        <v>49</v>
      </c>
      <c r="E852">
        <v>4</v>
      </c>
      <c r="F852" t="s">
        <v>246</v>
      </c>
      <c r="G852" t="s">
        <v>588</v>
      </c>
      <c r="H852" t="s">
        <v>589</v>
      </c>
      <c r="I852" t="s">
        <v>213</v>
      </c>
      <c r="J852" t="s">
        <v>214</v>
      </c>
      <c r="K852" t="s">
        <v>149</v>
      </c>
      <c r="L852" t="s">
        <v>215</v>
      </c>
      <c r="M852" t="s">
        <v>76</v>
      </c>
      <c r="N852" t="s">
        <v>216</v>
      </c>
      <c r="O852" s="57">
        <v>46245.53329861111</v>
      </c>
      <c r="P852" s="57">
        <v>46246.555914351855</v>
      </c>
      <c r="Q852">
        <v>69363275</v>
      </c>
      <c r="S852">
        <v>142434111386</v>
      </c>
      <c r="T852" t="s">
        <v>7305</v>
      </c>
      <c r="U852" t="s">
        <v>8172</v>
      </c>
      <c r="V852" t="s">
        <v>7306</v>
      </c>
      <c r="Z852">
        <v>110.5137967</v>
      </c>
      <c r="AA852">
        <v>-7.3607141999999897</v>
      </c>
      <c r="AB852" t="s">
        <v>7307</v>
      </c>
      <c r="AC852" t="s">
        <v>237</v>
      </c>
      <c r="AL852" t="s">
        <v>218</v>
      </c>
      <c r="AM852" t="s">
        <v>7308</v>
      </c>
      <c r="AN852" t="s">
        <v>6</v>
      </c>
      <c r="AO852" s="57">
        <v>46334.53802083333</v>
      </c>
      <c r="AP852" s="57">
        <v>46246.541666666664</v>
      </c>
      <c r="AR852" t="s">
        <v>219</v>
      </c>
      <c r="AS852" t="s">
        <v>589</v>
      </c>
      <c r="AT852" t="s">
        <v>231</v>
      </c>
      <c r="AU852">
        <v>20260812</v>
      </c>
      <c r="AV852" t="s">
        <v>222</v>
      </c>
      <c r="AW852" t="s">
        <v>1027</v>
      </c>
      <c r="AX852" t="s">
        <v>223</v>
      </c>
      <c r="BA852" s="57">
        <v>46246.541666666664</v>
      </c>
      <c r="BB852" t="s">
        <v>7308</v>
      </c>
      <c r="BC852">
        <v>2026</v>
      </c>
      <c r="BD852">
        <v>8</v>
      </c>
      <c r="BE852">
        <v>12</v>
      </c>
      <c r="BF852" s="6">
        <f t="shared" si="39"/>
        <v>46246</v>
      </c>
      <c r="BG852">
        <f t="shared" si="40"/>
        <v>-0.54166666666424135</v>
      </c>
      <c r="BH852" t="str">
        <f t="shared" si="41"/>
        <v>COMPLY</v>
      </c>
      <c r="BI852" t="e">
        <f>VLOOKUP(H852,Sheet2!$A$1:$B$270,2,FALSE)</f>
        <v>#N/A</v>
      </c>
    </row>
    <row r="853" spans="1:61">
      <c r="A853">
        <v>852</v>
      </c>
      <c r="B853">
        <v>1002529719</v>
      </c>
      <c r="C853">
        <v>3</v>
      </c>
      <c r="D853" t="s">
        <v>49</v>
      </c>
      <c r="E853">
        <v>4</v>
      </c>
      <c r="F853" t="s">
        <v>246</v>
      </c>
      <c r="G853" t="s">
        <v>247</v>
      </c>
      <c r="H853" t="s">
        <v>624</v>
      </c>
      <c r="I853" t="s">
        <v>213</v>
      </c>
      <c r="J853" t="s">
        <v>214</v>
      </c>
      <c r="K853" t="s">
        <v>149</v>
      </c>
      <c r="L853" t="s">
        <v>215</v>
      </c>
      <c r="M853" t="s">
        <v>76</v>
      </c>
      <c r="N853" t="s">
        <v>216</v>
      </c>
      <c r="O853" s="57">
        <v>46250.584687499999</v>
      </c>
      <c r="P853" s="57">
        <v>46251.453101851854</v>
      </c>
      <c r="Q853">
        <v>69367568</v>
      </c>
      <c r="S853">
        <v>143424113708</v>
      </c>
      <c r="T853" t="s">
        <v>11189</v>
      </c>
      <c r="U853" t="s">
        <v>11190</v>
      </c>
      <c r="V853" t="s">
        <v>11191</v>
      </c>
      <c r="Z853">
        <v>110.5698914</v>
      </c>
      <c r="AA853">
        <v>-6.966545</v>
      </c>
      <c r="AB853" t="s">
        <v>11192</v>
      </c>
      <c r="AC853" t="s">
        <v>237</v>
      </c>
      <c r="AL853" t="s">
        <v>218</v>
      </c>
      <c r="AM853" t="s">
        <v>11193</v>
      </c>
      <c r="AN853" t="s">
        <v>6</v>
      </c>
      <c r="AO853" t="s">
        <v>10565</v>
      </c>
      <c r="AP853" s="57">
        <v>46251.541666666664</v>
      </c>
      <c r="AR853" t="s">
        <v>219</v>
      </c>
      <c r="AS853" t="s">
        <v>624</v>
      </c>
      <c r="AT853" t="s">
        <v>231</v>
      </c>
      <c r="AU853">
        <v>20260817</v>
      </c>
      <c r="AV853" t="s">
        <v>222</v>
      </c>
      <c r="AW853" t="s">
        <v>1023</v>
      </c>
      <c r="AX853" t="s">
        <v>223</v>
      </c>
      <c r="BA853" s="57">
        <v>46251.541666666664</v>
      </c>
      <c r="BB853" t="s">
        <v>11193</v>
      </c>
      <c r="BC853">
        <v>2026</v>
      </c>
      <c r="BD853">
        <v>8</v>
      </c>
      <c r="BE853">
        <v>17</v>
      </c>
      <c r="BF853" s="6">
        <f t="shared" si="39"/>
        <v>46251</v>
      </c>
      <c r="BG853">
        <f t="shared" si="40"/>
        <v>-0.54166666666424135</v>
      </c>
      <c r="BH853" t="str">
        <f t="shared" si="41"/>
        <v>COMPLY</v>
      </c>
      <c r="BI853" t="e">
        <f>VLOOKUP(H853,Sheet2!$A$1:$B$270,2,FALSE)</f>
        <v>#N/A</v>
      </c>
    </row>
    <row r="854" spans="1:61">
      <c r="A854">
        <v>853</v>
      </c>
      <c r="B854">
        <v>1002511052</v>
      </c>
      <c r="C854">
        <v>3</v>
      </c>
      <c r="D854" t="s">
        <v>59</v>
      </c>
      <c r="E854">
        <v>4</v>
      </c>
      <c r="F854" t="s">
        <v>567</v>
      </c>
      <c r="G854" t="s">
        <v>609</v>
      </c>
      <c r="H854" t="s">
        <v>611</v>
      </c>
      <c r="I854" t="s">
        <v>213</v>
      </c>
      <c r="J854" t="s">
        <v>214</v>
      </c>
      <c r="K854" t="s">
        <v>149</v>
      </c>
      <c r="M854" t="s">
        <v>76</v>
      </c>
      <c r="N854" t="s">
        <v>216</v>
      </c>
      <c r="O854" s="57">
        <v>46239.65047453704</v>
      </c>
      <c r="P854" s="57">
        <v>46240.512696759259</v>
      </c>
      <c r="Q854">
        <v>69359392</v>
      </c>
      <c r="S854">
        <v>141114227812</v>
      </c>
      <c r="T854" t="s">
        <v>3033</v>
      </c>
      <c r="U854" t="s">
        <v>3034</v>
      </c>
      <c r="V854" t="s">
        <v>3035</v>
      </c>
      <c r="Z854">
        <v>110.3681193</v>
      </c>
      <c r="AA854">
        <v>-7.8147181999999997</v>
      </c>
      <c r="AB854" t="s">
        <v>3036</v>
      </c>
      <c r="AC854" t="s">
        <v>226</v>
      </c>
      <c r="AL854" t="s">
        <v>218</v>
      </c>
      <c r="AM854" t="s">
        <v>3037</v>
      </c>
      <c r="AN854" t="s">
        <v>6</v>
      </c>
      <c r="AO854" s="57">
        <v>46150.652673611112</v>
      </c>
      <c r="AP854" s="57">
        <v>46241.333333333336</v>
      </c>
      <c r="AR854" t="s">
        <v>219</v>
      </c>
      <c r="AS854" t="s">
        <v>611</v>
      </c>
      <c r="AT854" t="s">
        <v>231</v>
      </c>
      <c r="AU854">
        <v>20260806</v>
      </c>
      <c r="AV854" t="s">
        <v>222</v>
      </c>
      <c r="AW854" t="s">
        <v>560</v>
      </c>
      <c r="AX854" t="s">
        <v>223</v>
      </c>
      <c r="BA854" s="57">
        <v>46241.333333333336</v>
      </c>
      <c r="BB854" t="s">
        <v>3037</v>
      </c>
      <c r="BC854">
        <v>2026</v>
      </c>
      <c r="BD854">
        <v>8</v>
      </c>
      <c r="BE854">
        <v>6</v>
      </c>
      <c r="BF854" s="6">
        <f t="shared" si="39"/>
        <v>46240</v>
      </c>
      <c r="BG854">
        <f t="shared" si="40"/>
        <v>-1.3333333333357587</v>
      </c>
      <c r="BH854" t="str">
        <f t="shared" si="41"/>
        <v>COMPLY</v>
      </c>
      <c r="BI854" t="e">
        <f>VLOOKUP(H854,Sheet2!$A$1:$B$270,2,FALSE)</f>
        <v>#N/A</v>
      </c>
    </row>
    <row r="855" spans="1:61">
      <c r="A855">
        <v>854</v>
      </c>
      <c r="B855">
        <v>1002516397</v>
      </c>
      <c r="C855">
        <v>3</v>
      </c>
      <c r="D855" t="s">
        <v>42</v>
      </c>
      <c r="E855">
        <v>5</v>
      </c>
      <c r="F855" t="s">
        <v>233</v>
      </c>
      <c r="G855" t="s">
        <v>101</v>
      </c>
      <c r="H855" t="s">
        <v>437</v>
      </c>
      <c r="I855" t="s">
        <v>213</v>
      </c>
      <c r="J855" t="s">
        <v>214</v>
      </c>
      <c r="K855" t="s">
        <v>149</v>
      </c>
      <c r="M855" t="s">
        <v>236</v>
      </c>
      <c r="N855" t="s">
        <v>216</v>
      </c>
      <c r="O855" s="57">
        <v>46243.467511574076</v>
      </c>
      <c r="P855" s="57">
        <v>46247.406215277777</v>
      </c>
      <c r="Q855">
        <v>69361773</v>
      </c>
      <c r="S855">
        <v>152331250983</v>
      </c>
      <c r="T855" t="s">
        <v>5456</v>
      </c>
      <c r="U855" t="s">
        <v>5457</v>
      </c>
      <c r="Z855">
        <v>112.5129609</v>
      </c>
      <c r="AA855">
        <v>-7.4014061</v>
      </c>
      <c r="AB855" t="s">
        <v>5458</v>
      </c>
      <c r="AC855" t="s">
        <v>230</v>
      </c>
      <c r="AO855" s="57">
        <v>46273.475694444445</v>
      </c>
      <c r="AR855" t="s">
        <v>312</v>
      </c>
      <c r="AS855" t="s">
        <v>437</v>
      </c>
      <c r="AT855" t="s">
        <v>231</v>
      </c>
      <c r="AV855" t="s">
        <v>5539</v>
      </c>
      <c r="AW855" t="s">
        <v>561</v>
      </c>
      <c r="AX855" t="s">
        <v>223</v>
      </c>
      <c r="BF855" s="6" t="e">
        <f t="shared" si="39"/>
        <v>#NUM!</v>
      </c>
      <c r="BG855" t="e">
        <f t="shared" si="40"/>
        <v>#NUM!</v>
      </c>
      <c r="BH855" t="e">
        <f t="shared" si="41"/>
        <v>#NUM!</v>
      </c>
      <c r="BI855" t="str">
        <f>VLOOKUP(H855,Sheet2!$A$1:$B$270,2,FALSE)</f>
        <v>SIDOARJO</v>
      </c>
    </row>
    <row r="856" spans="1:61">
      <c r="A856">
        <v>855</v>
      </c>
      <c r="B856">
        <v>1002510076</v>
      </c>
      <c r="C856">
        <v>3</v>
      </c>
      <c r="D856" t="s">
        <v>59</v>
      </c>
      <c r="E856">
        <v>4</v>
      </c>
      <c r="F856" t="s">
        <v>243</v>
      </c>
      <c r="G856" t="s">
        <v>899</v>
      </c>
      <c r="H856" t="s">
        <v>948</v>
      </c>
      <c r="I856" t="s">
        <v>213</v>
      </c>
      <c r="J856" t="s">
        <v>214</v>
      </c>
      <c r="K856" t="s">
        <v>149</v>
      </c>
      <c r="M856" t="s">
        <v>3038</v>
      </c>
      <c r="N856" t="s">
        <v>216</v>
      </c>
      <c r="O856" s="57">
        <v>46239.454282407409</v>
      </c>
      <c r="P856" s="57">
        <v>46240.647372685184</v>
      </c>
      <c r="Q856">
        <v>69358920</v>
      </c>
      <c r="S856">
        <v>142138510531</v>
      </c>
      <c r="T856" t="s">
        <v>3039</v>
      </c>
      <c r="U856" t="s">
        <v>3040</v>
      </c>
      <c r="V856" t="s">
        <v>3041</v>
      </c>
      <c r="Z856">
        <v>110.005751634004</v>
      </c>
      <c r="AA856">
        <v>-7.6874878557081701</v>
      </c>
      <c r="AB856" t="s">
        <v>3042</v>
      </c>
      <c r="AC856" t="s">
        <v>291</v>
      </c>
      <c r="AL856" t="s">
        <v>218</v>
      </c>
      <c r="AM856" t="s">
        <v>3043</v>
      </c>
      <c r="AN856" t="s">
        <v>6</v>
      </c>
      <c r="AO856" s="57">
        <v>46150.454826388886</v>
      </c>
      <c r="AP856" s="57">
        <v>46243.333333333336</v>
      </c>
      <c r="AS856" t="s">
        <v>948</v>
      </c>
      <c r="AT856" t="s">
        <v>221</v>
      </c>
      <c r="AV856" t="s">
        <v>3038</v>
      </c>
      <c r="AW856" t="s">
        <v>561</v>
      </c>
      <c r="AX856" t="s">
        <v>223</v>
      </c>
      <c r="BA856" s="57">
        <v>46243.333333333336</v>
      </c>
      <c r="BB856" t="s">
        <v>3043</v>
      </c>
      <c r="BF856" s="6" t="e">
        <f t="shared" si="39"/>
        <v>#NUM!</v>
      </c>
      <c r="BG856" t="e">
        <f t="shared" si="40"/>
        <v>#NUM!</v>
      </c>
      <c r="BH856" t="e">
        <f t="shared" si="41"/>
        <v>#NUM!</v>
      </c>
      <c r="BI856" t="e">
        <f>VLOOKUP(H856,Sheet2!$A$1:$B$270,2,FALSE)</f>
        <v>#N/A</v>
      </c>
    </row>
    <row r="857" spans="1:61">
      <c r="A857">
        <v>856</v>
      </c>
      <c r="B857">
        <v>1002509983</v>
      </c>
      <c r="C857">
        <v>3</v>
      </c>
      <c r="D857" t="s">
        <v>49</v>
      </c>
      <c r="E857">
        <v>4</v>
      </c>
      <c r="F857" t="s">
        <v>246</v>
      </c>
      <c r="G857" t="s">
        <v>588</v>
      </c>
      <c r="H857" t="s">
        <v>589</v>
      </c>
      <c r="I857" t="s">
        <v>213</v>
      </c>
      <c r="J857" t="s">
        <v>214</v>
      </c>
      <c r="K857" t="s">
        <v>149</v>
      </c>
      <c r="L857" t="s">
        <v>215</v>
      </c>
      <c r="M857" t="s">
        <v>76</v>
      </c>
      <c r="N857" t="s">
        <v>216</v>
      </c>
      <c r="O857" s="57">
        <v>46239.436759259261</v>
      </c>
      <c r="P857" s="57">
        <v>46239.709965277776</v>
      </c>
      <c r="Q857">
        <v>69358903</v>
      </c>
      <c r="S857">
        <v>142434111004</v>
      </c>
      <c r="T857" t="s">
        <v>3044</v>
      </c>
      <c r="U857" t="s">
        <v>3045</v>
      </c>
      <c r="V857" t="s">
        <v>3046</v>
      </c>
      <c r="Z857">
        <v>110.49071043565399</v>
      </c>
      <c r="AA857">
        <v>-7.3057998761191696</v>
      </c>
      <c r="AB857" t="s">
        <v>3047</v>
      </c>
      <c r="AC857" t="s">
        <v>237</v>
      </c>
      <c r="AL857" t="s">
        <v>218</v>
      </c>
      <c r="AM857" t="s">
        <v>2973</v>
      </c>
      <c r="AN857" t="s">
        <v>6</v>
      </c>
      <c r="AO857" s="57">
        <v>46150.44427083333</v>
      </c>
      <c r="AP857" s="57">
        <v>46240.333333333336</v>
      </c>
      <c r="AR857" t="s">
        <v>219</v>
      </c>
      <c r="AS857" t="s">
        <v>589</v>
      </c>
      <c r="AT857" t="s">
        <v>231</v>
      </c>
      <c r="AU857">
        <v>20260805</v>
      </c>
      <c r="AV857" t="s">
        <v>222</v>
      </c>
      <c r="AW857" t="s">
        <v>1010</v>
      </c>
      <c r="AX857" t="s">
        <v>223</v>
      </c>
      <c r="BA857" s="57">
        <v>46240.333333333336</v>
      </c>
      <c r="BB857" t="s">
        <v>2973</v>
      </c>
      <c r="BC857">
        <v>2026</v>
      </c>
      <c r="BD857">
        <v>8</v>
      </c>
      <c r="BE857">
        <v>5</v>
      </c>
      <c r="BF857" s="6">
        <f t="shared" si="39"/>
        <v>46239</v>
      </c>
      <c r="BG857">
        <f t="shared" si="40"/>
        <v>-1.3333333333357587</v>
      </c>
      <c r="BH857" t="str">
        <f t="shared" si="41"/>
        <v>COMPLY</v>
      </c>
      <c r="BI857" t="e">
        <f>VLOOKUP(H857,Sheet2!$A$1:$B$270,2,FALSE)</f>
        <v>#N/A</v>
      </c>
    </row>
    <row r="858" spans="1:61">
      <c r="A858">
        <v>857</v>
      </c>
      <c r="B858">
        <v>1002515024</v>
      </c>
      <c r="C858">
        <v>3</v>
      </c>
      <c r="D858" t="s">
        <v>38</v>
      </c>
      <c r="E858">
        <v>5</v>
      </c>
      <c r="F858" t="s">
        <v>90</v>
      </c>
      <c r="G858" t="s">
        <v>96</v>
      </c>
      <c r="H858" t="s">
        <v>289</v>
      </c>
      <c r="I858" t="s">
        <v>213</v>
      </c>
      <c r="J858" t="s">
        <v>214</v>
      </c>
      <c r="K858" t="s">
        <v>149</v>
      </c>
      <c r="L858" t="s">
        <v>215</v>
      </c>
      <c r="M858" t="s">
        <v>76</v>
      </c>
      <c r="N858" t="s">
        <v>216</v>
      </c>
      <c r="O858" s="57">
        <v>46241.636759259258</v>
      </c>
      <c r="P858" s="57">
        <v>46242.346597222226</v>
      </c>
      <c r="Q858">
        <v>69360962</v>
      </c>
      <c r="S858">
        <v>152608207746</v>
      </c>
      <c r="T858" t="s">
        <v>5459</v>
      </c>
      <c r="U858" t="s">
        <v>5460</v>
      </c>
      <c r="V858" t="s">
        <v>5461</v>
      </c>
      <c r="Z858">
        <v>111.717043741187</v>
      </c>
      <c r="AA858">
        <v>-8.0484108462416497</v>
      </c>
      <c r="AB858" t="s">
        <v>5462</v>
      </c>
      <c r="AC858" t="s">
        <v>237</v>
      </c>
      <c r="AL858" t="s">
        <v>218</v>
      </c>
      <c r="AM858" t="s">
        <v>5463</v>
      </c>
      <c r="AN858" t="s">
        <v>6</v>
      </c>
      <c r="AO858" s="57">
        <v>46211.642800925925</v>
      </c>
      <c r="AP858" s="57">
        <v>46242.541666666664</v>
      </c>
      <c r="AR858" t="s">
        <v>219</v>
      </c>
      <c r="AS858" t="s">
        <v>289</v>
      </c>
      <c r="AT858" t="s">
        <v>231</v>
      </c>
      <c r="AU858">
        <v>20260808</v>
      </c>
      <c r="AV858" t="s">
        <v>222</v>
      </c>
      <c r="AW858" t="s">
        <v>1010</v>
      </c>
      <c r="AX858" t="s">
        <v>223</v>
      </c>
      <c r="BA858" s="57">
        <v>46242.541666666664</v>
      </c>
      <c r="BB858" t="s">
        <v>5463</v>
      </c>
      <c r="BC858">
        <v>2026</v>
      </c>
      <c r="BD858">
        <v>8</v>
      </c>
      <c r="BE858">
        <v>8</v>
      </c>
      <c r="BF858" s="6">
        <f t="shared" si="39"/>
        <v>46242</v>
      </c>
      <c r="BG858">
        <f t="shared" si="40"/>
        <v>-0.54166666666424135</v>
      </c>
      <c r="BH858" t="str">
        <f t="shared" si="41"/>
        <v>COMPLY</v>
      </c>
      <c r="BI858" t="str">
        <f>VLOOKUP(H858,Sheet2!$A$1:$B$270,2,FALSE)</f>
        <v>PONOROGO</v>
      </c>
    </row>
    <row r="859" spans="1:61">
      <c r="A859">
        <v>858</v>
      </c>
      <c r="B859">
        <v>1002515264</v>
      </c>
      <c r="C859">
        <v>3</v>
      </c>
      <c r="D859" t="s">
        <v>34</v>
      </c>
      <c r="E859">
        <v>5</v>
      </c>
      <c r="F859" t="s">
        <v>573</v>
      </c>
      <c r="G859" t="s">
        <v>85</v>
      </c>
      <c r="H859" t="s">
        <v>285</v>
      </c>
      <c r="I859" t="s">
        <v>213</v>
      </c>
      <c r="J859" t="s">
        <v>214</v>
      </c>
      <c r="K859" t="s">
        <v>149</v>
      </c>
      <c r="M859" t="s">
        <v>933</v>
      </c>
      <c r="N859" t="s">
        <v>216</v>
      </c>
      <c r="O859" s="57">
        <v>46241.684062499997</v>
      </c>
      <c r="P859" s="57">
        <v>46246.588159722225</v>
      </c>
      <c r="Q859">
        <v>69361045</v>
      </c>
      <c r="S859">
        <v>172413244348</v>
      </c>
      <c r="T859" t="s">
        <v>5464</v>
      </c>
      <c r="U859" t="s">
        <v>5465</v>
      </c>
      <c r="V859" t="s">
        <v>5466</v>
      </c>
      <c r="Z859">
        <v>115.2226649</v>
      </c>
      <c r="AA859">
        <v>-8.3270537999999998</v>
      </c>
      <c r="AB859" t="s">
        <v>5467</v>
      </c>
      <c r="AC859" t="s">
        <v>230</v>
      </c>
      <c r="AL859" t="s">
        <v>218</v>
      </c>
      <c r="AM859" t="s">
        <v>5468</v>
      </c>
      <c r="AN859" t="s">
        <v>6</v>
      </c>
      <c r="AO859" s="57">
        <v>46211.684444444443</v>
      </c>
      <c r="AP859" s="57">
        <v>46242.625</v>
      </c>
      <c r="AQ859" t="s">
        <v>903</v>
      </c>
      <c r="AR859" t="s">
        <v>12</v>
      </c>
      <c r="AS859" t="s">
        <v>285</v>
      </c>
      <c r="AT859" t="s">
        <v>231</v>
      </c>
      <c r="AV859" t="s">
        <v>917</v>
      </c>
      <c r="AW859" t="s">
        <v>595</v>
      </c>
      <c r="AX859" t="s">
        <v>223</v>
      </c>
      <c r="BA859" s="57">
        <v>46242.625</v>
      </c>
      <c r="BB859" t="s">
        <v>5468</v>
      </c>
      <c r="BF859" s="6" t="e">
        <f t="shared" si="39"/>
        <v>#NUM!</v>
      </c>
      <c r="BG859" t="e">
        <f t="shared" si="40"/>
        <v>#NUM!</v>
      </c>
      <c r="BH859" t="e">
        <f t="shared" si="41"/>
        <v>#NUM!</v>
      </c>
      <c r="BI859" t="str">
        <f>VLOOKUP(H859,Sheet2!$A$1:$B$270,2,FALSE)</f>
        <v>TABANAN</v>
      </c>
    </row>
    <row r="860" spans="1:61">
      <c r="A860">
        <v>859</v>
      </c>
      <c r="B860">
        <v>1002507817</v>
      </c>
      <c r="C860">
        <v>3</v>
      </c>
      <c r="D860" t="s">
        <v>42</v>
      </c>
      <c r="E860">
        <v>5</v>
      </c>
      <c r="F860" t="s">
        <v>106</v>
      </c>
      <c r="G860" t="s">
        <v>106</v>
      </c>
      <c r="H860" t="s">
        <v>345</v>
      </c>
      <c r="I860" t="s">
        <v>213</v>
      </c>
      <c r="J860" t="s">
        <v>214</v>
      </c>
      <c r="K860" t="s">
        <v>149</v>
      </c>
      <c r="M860" t="s">
        <v>76</v>
      </c>
      <c r="N860" t="s">
        <v>216</v>
      </c>
      <c r="O860" s="57">
        <v>46238.48574074074</v>
      </c>
      <c r="P860" s="57">
        <v>46238.798472222225</v>
      </c>
      <c r="Q860">
        <v>69358171</v>
      </c>
      <c r="S860">
        <v>152729256680</v>
      </c>
      <c r="T860" t="s">
        <v>3053</v>
      </c>
      <c r="U860" t="s">
        <v>3054</v>
      </c>
      <c r="V860" t="s">
        <v>3055</v>
      </c>
      <c r="Z860">
        <v>112.8389274</v>
      </c>
      <c r="AA860">
        <v>-7.6677393</v>
      </c>
      <c r="AB860" t="s">
        <v>3056</v>
      </c>
      <c r="AC860" t="s">
        <v>230</v>
      </c>
      <c r="AL860" t="s">
        <v>218</v>
      </c>
      <c r="AM860" t="s">
        <v>3057</v>
      </c>
      <c r="AN860" t="s">
        <v>6</v>
      </c>
      <c r="AO860" s="57">
        <v>46120.48636574074</v>
      </c>
      <c r="AP860" s="57">
        <v>46239.541666666664</v>
      </c>
      <c r="AR860" t="s">
        <v>219</v>
      </c>
      <c r="AS860" t="s">
        <v>345</v>
      </c>
      <c r="AT860" t="s">
        <v>231</v>
      </c>
      <c r="AU860">
        <v>20260804</v>
      </c>
      <c r="AV860" t="s">
        <v>222</v>
      </c>
      <c r="AW860" t="s">
        <v>561</v>
      </c>
      <c r="AX860" t="s">
        <v>223</v>
      </c>
      <c r="BA860" s="57">
        <v>46239.541666666664</v>
      </c>
      <c r="BB860" t="s">
        <v>3057</v>
      </c>
      <c r="BC860">
        <v>2026</v>
      </c>
      <c r="BD860">
        <v>8</v>
      </c>
      <c r="BE860">
        <v>4</v>
      </c>
      <c r="BF860" s="6">
        <f t="shared" si="39"/>
        <v>46238</v>
      </c>
      <c r="BG860">
        <f t="shared" si="40"/>
        <v>-1.5416666666642413</v>
      </c>
      <c r="BH860" t="str">
        <f t="shared" si="41"/>
        <v>COMPLY</v>
      </c>
      <c r="BI860" t="str">
        <f>VLOOKUP(H860,Sheet2!$A$1:$B$270,2,FALSE)</f>
        <v>PASURUAN</v>
      </c>
    </row>
    <row r="861" spans="1:61">
      <c r="A861">
        <v>860</v>
      </c>
      <c r="B861">
        <v>1002506247</v>
      </c>
      <c r="C861">
        <v>3</v>
      </c>
      <c r="D861" t="s">
        <v>51</v>
      </c>
      <c r="E861">
        <v>4</v>
      </c>
      <c r="F861" t="s">
        <v>273</v>
      </c>
      <c r="G861" t="s">
        <v>569</v>
      </c>
      <c r="H861" t="s">
        <v>4701</v>
      </c>
      <c r="I861" t="s">
        <v>9798</v>
      </c>
      <c r="J861" t="s">
        <v>214</v>
      </c>
      <c r="K861" t="s">
        <v>149</v>
      </c>
      <c r="M861" t="s">
        <v>277</v>
      </c>
      <c r="N861" t="s">
        <v>9867</v>
      </c>
      <c r="O861" s="57">
        <v>46237.600243055553</v>
      </c>
      <c r="P861" s="57">
        <v>46241.406851851854</v>
      </c>
      <c r="Q861">
        <v>66038855</v>
      </c>
      <c r="S861">
        <v>141568113891</v>
      </c>
      <c r="T861" t="s">
        <v>10264</v>
      </c>
      <c r="U861" t="s">
        <v>11194</v>
      </c>
      <c r="V861" t="s">
        <v>11195</v>
      </c>
      <c r="Z861">
        <v>110.910674854001</v>
      </c>
      <c r="AA861">
        <v>-7.0980416588477198</v>
      </c>
      <c r="AB861" t="s">
        <v>10267</v>
      </c>
      <c r="AC861" t="s">
        <v>9804</v>
      </c>
      <c r="AL861" t="s">
        <v>218</v>
      </c>
      <c r="AM861" t="s">
        <v>10267</v>
      </c>
      <c r="AN861" t="s">
        <v>6</v>
      </c>
      <c r="AO861" s="57">
        <v>46089.611215277779</v>
      </c>
      <c r="AQ861" t="s">
        <v>248</v>
      </c>
      <c r="AR861" t="s">
        <v>278</v>
      </c>
      <c r="AS861" t="s">
        <v>4701</v>
      </c>
      <c r="AT861" t="s">
        <v>231</v>
      </c>
      <c r="AV861" t="s">
        <v>11196</v>
      </c>
      <c r="AW861" t="s">
        <v>10141</v>
      </c>
      <c r="AX861" t="s">
        <v>223</v>
      </c>
      <c r="BA861" s="57">
        <v>46237.604166666664</v>
      </c>
      <c r="BB861" t="s">
        <v>10267</v>
      </c>
      <c r="BF861" s="6" t="e">
        <f t="shared" si="39"/>
        <v>#NUM!</v>
      </c>
      <c r="BG861" t="e">
        <f t="shared" si="40"/>
        <v>#NUM!</v>
      </c>
      <c r="BH861" t="e">
        <f t="shared" si="41"/>
        <v>#NUM!</v>
      </c>
      <c r="BI861" t="e">
        <f>VLOOKUP(H861,Sheet2!$A$1:$B$270,2,FALSE)</f>
        <v>#N/A</v>
      </c>
    </row>
    <row r="862" spans="1:61">
      <c r="A862">
        <v>861</v>
      </c>
      <c r="B862">
        <v>1002530019</v>
      </c>
      <c r="C862">
        <v>3</v>
      </c>
      <c r="D862" t="s">
        <v>38</v>
      </c>
      <c r="E862">
        <v>5</v>
      </c>
      <c r="F862" t="s">
        <v>90</v>
      </c>
      <c r="G862" t="s">
        <v>90</v>
      </c>
      <c r="H862" t="s">
        <v>354</v>
      </c>
      <c r="I862" t="s">
        <v>213</v>
      </c>
      <c r="J862" t="s">
        <v>214</v>
      </c>
      <c r="K862" t="s">
        <v>149</v>
      </c>
      <c r="L862" t="s">
        <v>215</v>
      </c>
      <c r="M862" t="s">
        <v>76</v>
      </c>
      <c r="N862" t="s">
        <v>216</v>
      </c>
      <c r="O862" s="57">
        <v>46250.734675925924</v>
      </c>
      <c r="P862" s="57">
        <v>46251.880833333336</v>
      </c>
      <c r="Q862">
        <v>69367724</v>
      </c>
      <c r="S862">
        <v>152639219503</v>
      </c>
      <c r="T862" t="s">
        <v>11197</v>
      </c>
      <c r="U862" t="s">
        <v>11198</v>
      </c>
      <c r="V862" t="s">
        <v>11199</v>
      </c>
      <c r="Z862">
        <v>112.145069472177</v>
      </c>
      <c r="AA862">
        <v>-7.7385198194073297</v>
      </c>
      <c r="AB862" t="s">
        <v>11200</v>
      </c>
      <c r="AC862" t="s">
        <v>237</v>
      </c>
      <c r="AL862" t="s">
        <v>218</v>
      </c>
      <c r="AM862" t="s">
        <v>11201</v>
      </c>
      <c r="AN862" t="s">
        <v>6</v>
      </c>
      <c r="AO862" t="s">
        <v>10716</v>
      </c>
      <c r="AP862" s="57">
        <v>46251.625</v>
      </c>
      <c r="AR862" t="s">
        <v>219</v>
      </c>
      <c r="AS862" t="s">
        <v>354</v>
      </c>
      <c r="AT862" t="s">
        <v>231</v>
      </c>
      <c r="AU862">
        <v>20260817</v>
      </c>
      <c r="AV862" t="s">
        <v>222</v>
      </c>
      <c r="AW862" t="s">
        <v>642</v>
      </c>
      <c r="AX862" t="s">
        <v>223</v>
      </c>
      <c r="BA862" s="57">
        <v>46251.625</v>
      </c>
      <c r="BB862" t="s">
        <v>11201</v>
      </c>
      <c r="BC862">
        <v>2026</v>
      </c>
      <c r="BD862">
        <v>8</v>
      </c>
      <c r="BE862">
        <v>17</v>
      </c>
      <c r="BF862" s="6">
        <f t="shared" si="39"/>
        <v>46251</v>
      </c>
      <c r="BG862">
        <f t="shared" si="40"/>
        <v>-0.625</v>
      </c>
      <c r="BH862" t="str">
        <f t="shared" si="41"/>
        <v>COMPLY</v>
      </c>
      <c r="BI862" t="str">
        <f>VLOOKUP(H862,Sheet2!$A$1:$B$270,2,FALSE)</f>
        <v>KEDIRI</v>
      </c>
    </row>
    <row r="863" spans="1:61">
      <c r="A863">
        <v>862</v>
      </c>
      <c r="B863">
        <v>1002528937</v>
      </c>
      <c r="C863">
        <v>3</v>
      </c>
      <c r="D863" t="s">
        <v>55</v>
      </c>
      <c r="E863">
        <v>5</v>
      </c>
      <c r="F863" t="s">
        <v>265</v>
      </c>
      <c r="G863" t="s">
        <v>125</v>
      </c>
      <c r="H863" t="s">
        <v>417</v>
      </c>
      <c r="I863" t="s">
        <v>213</v>
      </c>
      <c r="J863" t="s">
        <v>214</v>
      </c>
      <c r="K863" t="s">
        <v>149</v>
      </c>
      <c r="L863" t="s">
        <v>215</v>
      </c>
      <c r="M863" t="s">
        <v>76</v>
      </c>
      <c r="N863" t="s">
        <v>216</v>
      </c>
      <c r="O863" s="57">
        <v>46249.826354166667</v>
      </c>
      <c r="P863" s="57">
        <v>46251.597812499997</v>
      </c>
      <c r="Q863">
        <v>69367217</v>
      </c>
      <c r="S863">
        <v>152448203694</v>
      </c>
      <c r="T863" t="s">
        <v>11202</v>
      </c>
      <c r="U863" t="s">
        <v>11203</v>
      </c>
      <c r="V863" t="s">
        <v>11204</v>
      </c>
      <c r="Z863">
        <v>112.41572360000001</v>
      </c>
      <c r="AA863">
        <v>-6.9189581000000002</v>
      </c>
      <c r="AB863" t="s">
        <v>11205</v>
      </c>
      <c r="AC863" t="s">
        <v>1067</v>
      </c>
      <c r="AL863" t="s">
        <v>218</v>
      </c>
      <c r="AM863" t="s">
        <v>11206</v>
      </c>
      <c r="AN863" t="s">
        <v>6</v>
      </c>
      <c r="AO863" t="s">
        <v>11207</v>
      </c>
      <c r="AP863" s="57">
        <v>46251.416666666664</v>
      </c>
      <c r="AR863" t="s">
        <v>219</v>
      </c>
      <c r="AS863" t="s">
        <v>417</v>
      </c>
      <c r="AT863" t="s">
        <v>231</v>
      </c>
      <c r="AU863">
        <v>20260817</v>
      </c>
      <c r="AV863" t="s">
        <v>222</v>
      </c>
      <c r="AW863" t="s">
        <v>1023</v>
      </c>
      <c r="AX863" t="s">
        <v>223</v>
      </c>
      <c r="BA863" s="57">
        <v>46251.416666666664</v>
      </c>
      <c r="BB863" t="s">
        <v>11206</v>
      </c>
      <c r="BC863">
        <v>2026</v>
      </c>
      <c r="BD863">
        <v>8</v>
      </c>
      <c r="BE863">
        <v>17</v>
      </c>
      <c r="BF863" s="6">
        <f t="shared" si="39"/>
        <v>46251</v>
      </c>
      <c r="BG863">
        <f t="shared" si="40"/>
        <v>-0.41666666666424135</v>
      </c>
      <c r="BH863" t="str">
        <f t="shared" si="41"/>
        <v>COMPLY</v>
      </c>
      <c r="BI863" t="str">
        <f>VLOOKUP(H863,Sheet2!$A$1:$B$270,2,FALSE)</f>
        <v>GRESIK</v>
      </c>
    </row>
    <row r="864" spans="1:61">
      <c r="A864">
        <v>863</v>
      </c>
      <c r="B864">
        <v>1002526315</v>
      </c>
      <c r="C864">
        <v>3</v>
      </c>
      <c r="D864" t="s">
        <v>49</v>
      </c>
      <c r="E864">
        <v>4</v>
      </c>
      <c r="F864" t="s">
        <v>252</v>
      </c>
      <c r="G864" t="s">
        <v>553</v>
      </c>
      <c r="H864" t="s">
        <v>945</v>
      </c>
      <c r="I864" t="s">
        <v>213</v>
      </c>
      <c r="J864" t="s">
        <v>214</v>
      </c>
      <c r="K864" t="s">
        <v>149</v>
      </c>
      <c r="M864" t="s">
        <v>76</v>
      </c>
      <c r="N864" t="s">
        <v>216</v>
      </c>
      <c r="O864" s="57">
        <v>46248.523634259262</v>
      </c>
      <c r="P864" s="57">
        <v>46249.713275462964</v>
      </c>
      <c r="Q864">
        <v>69366000</v>
      </c>
      <c r="S864">
        <v>142205105794</v>
      </c>
      <c r="T864" t="s">
        <v>11208</v>
      </c>
      <c r="U864" t="s">
        <v>7893</v>
      </c>
      <c r="V864" t="s">
        <v>11209</v>
      </c>
      <c r="Z864">
        <v>108.97271259999999</v>
      </c>
      <c r="AA864">
        <v>-6.8719662000000001</v>
      </c>
      <c r="AB864" t="s">
        <v>11210</v>
      </c>
      <c r="AC864" t="s">
        <v>226</v>
      </c>
      <c r="AL864" t="s">
        <v>218</v>
      </c>
      <c r="AM864" t="s">
        <v>11211</v>
      </c>
      <c r="AN864" t="s">
        <v>6</v>
      </c>
      <c r="AO864" t="s">
        <v>9965</v>
      </c>
      <c r="AP864" s="57">
        <v>46249.541666666664</v>
      </c>
      <c r="AR864" t="s">
        <v>219</v>
      </c>
      <c r="AS864" t="s">
        <v>945</v>
      </c>
      <c r="AT864" t="s">
        <v>231</v>
      </c>
      <c r="AU864">
        <v>20260815</v>
      </c>
      <c r="AV864" t="s">
        <v>222</v>
      </c>
      <c r="AW864" t="s">
        <v>568</v>
      </c>
      <c r="AX864" t="s">
        <v>223</v>
      </c>
      <c r="BA864" s="57">
        <v>46249.541666666664</v>
      </c>
      <c r="BB864" t="s">
        <v>11211</v>
      </c>
      <c r="BC864">
        <v>2026</v>
      </c>
      <c r="BD864">
        <v>8</v>
      </c>
      <c r="BE864">
        <v>15</v>
      </c>
      <c r="BF864" s="6">
        <f t="shared" si="39"/>
        <v>46249</v>
      </c>
      <c r="BG864">
        <f t="shared" si="40"/>
        <v>-0.54166666666424135</v>
      </c>
      <c r="BH864" t="str">
        <f t="shared" si="41"/>
        <v>COMPLY</v>
      </c>
      <c r="BI864" t="e">
        <f>VLOOKUP(H864,Sheet2!$A$1:$B$270,2,FALSE)</f>
        <v>#N/A</v>
      </c>
    </row>
    <row r="865" spans="1:61">
      <c r="A865">
        <v>864</v>
      </c>
      <c r="B865">
        <v>1002515519</v>
      </c>
      <c r="C865">
        <v>3</v>
      </c>
      <c r="D865" t="s">
        <v>38</v>
      </c>
      <c r="E865">
        <v>5</v>
      </c>
      <c r="F865" t="s">
        <v>250</v>
      </c>
      <c r="G865" t="s">
        <v>91</v>
      </c>
      <c r="H865" t="s">
        <v>331</v>
      </c>
      <c r="I865" t="s">
        <v>213</v>
      </c>
      <c r="J865" t="s">
        <v>214</v>
      </c>
      <c r="K865" t="s">
        <v>149</v>
      </c>
      <c r="L865" t="s">
        <v>215</v>
      </c>
      <c r="M865" t="s">
        <v>76</v>
      </c>
      <c r="N865" t="s">
        <v>216</v>
      </c>
      <c r="O865" s="57">
        <v>46241.830520833333</v>
      </c>
      <c r="P865" s="57">
        <v>46243.360833333332</v>
      </c>
      <c r="Q865">
        <v>69361187</v>
      </c>
      <c r="S865">
        <v>152704231416</v>
      </c>
      <c r="T865" t="s">
        <v>5479</v>
      </c>
      <c r="U865" t="s">
        <v>5480</v>
      </c>
      <c r="V865" t="s">
        <v>5481</v>
      </c>
      <c r="Z865">
        <v>112.628193</v>
      </c>
      <c r="AA865">
        <v>-8.0196629999999995</v>
      </c>
      <c r="AB865" t="s">
        <v>5482</v>
      </c>
      <c r="AC865" t="s">
        <v>237</v>
      </c>
      <c r="AL865" t="s">
        <v>218</v>
      </c>
      <c r="AM865" t="s">
        <v>5483</v>
      </c>
      <c r="AN865" t="s">
        <v>6</v>
      </c>
      <c r="AO865" s="57">
        <v>46211.840891203705</v>
      </c>
      <c r="AP865" s="57">
        <v>46244.333333333336</v>
      </c>
      <c r="AR865" t="s">
        <v>219</v>
      </c>
      <c r="AS865" t="s">
        <v>331</v>
      </c>
      <c r="AT865" t="s">
        <v>231</v>
      </c>
      <c r="AU865">
        <v>20260809</v>
      </c>
      <c r="AV865" t="s">
        <v>222</v>
      </c>
      <c r="AW865" t="s">
        <v>1010</v>
      </c>
      <c r="AX865" t="s">
        <v>223</v>
      </c>
      <c r="BA865" s="57">
        <v>46244.333333333336</v>
      </c>
      <c r="BB865" t="s">
        <v>5483</v>
      </c>
      <c r="BC865">
        <v>2026</v>
      </c>
      <c r="BD865">
        <v>8</v>
      </c>
      <c r="BE865">
        <v>9</v>
      </c>
      <c r="BF865" s="6">
        <f t="shared" si="39"/>
        <v>46243</v>
      </c>
      <c r="BG865">
        <f t="shared" si="40"/>
        <v>-1.3333333333357587</v>
      </c>
      <c r="BH865" t="str">
        <f t="shared" si="41"/>
        <v>COMPLY</v>
      </c>
      <c r="BI865" t="str">
        <f>VLOOKUP(H865,Sheet2!$A$1:$B$270,2,FALSE)</f>
        <v>MALANG</v>
      </c>
    </row>
    <row r="866" spans="1:61">
      <c r="A866">
        <v>865</v>
      </c>
      <c r="B866">
        <v>1002530637</v>
      </c>
      <c r="C866">
        <v>3</v>
      </c>
      <c r="D866" t="s">
        <v>42</v>
      </c>
      <c r="E866">
        <v>5</v>
      </c>
      <c r="F866" t="s">
        <v>102</v>
      </c>
      <c r="G866" t="s">
        <v>108</v>
      </c>
      <c r="H866" t="s">
        <v>393</v>
      </c>
      <c r="I866" t="s">
        <v>213</v>
      </c>
      <c r="J866" t="s">
        <v>214</v>
      </c>
      <c r="K866" t="s">
        <v>149</v>
      </c>
      <c r="L866" t="s">
        <v>215</v>
      </c>
      <c r="M866" t="s">
        <v>76</v>
      </c>
      <c r="N866" t="s">
        <v>216</v>
      </c>
      <c r="O866" s="57">
        <v>46251.460370370369</v>
      </c>
      <c r="P866" s="57">
        <v>46251.774340277778</v>
      </c>
      <c r="Q866">
        <v>69367923</v>
      </c>
      <c r="S866">
        <v>152506219138</v>
      </c>
      <c r="T866" t="s">
        <v>11212</v>
      </c>
      <c r="U866" t="s">
        <v>11213</v>
      </c>
      <c r="V866" t="s">
        <v>11214</v>
      </c>
      <c r="Z866">
        <v>113.933599</v>
      </c>
      <c r="AA866">
        <v>-7.6996190000000002</v>
      </c>
      <c r="AB866" t="s">
        <v>11215</v>
      </c>
      <c r="AC866" t="s">
        <v>237</v>
      </c>
      <c r="AL866" t="s">
        <v>218</v>
      </c>
      <c r="AM866" t="s">
        <v>11216</v>
      </c>
      <c r="AN866" t="s">
        <v>6</v>
      </c>
      <c r="AO866" t="s">
        <v>10842</v>
      </c>
      <c r="AP866" s="57">
        <v>46252.333333333336</v>
      </c>
      <c r="AR866" t="s">
        <v>219</v>
      </c>
      <c r="AS866" t="s">
        <v>393</v>
      </c>
      <c r="AT866" t="s">
        <v>231</v>
      </c>
      <c r="AU866">
        <v>20260817</v>
      </c>
      <c r="AV866" t="s">
        <v>222</v>
      </c>
      <c r="AW866" t="s">
        <v>10585</v>
      </c>
      <c r="AX866" t="s">
        <v>223</v>
      </c>
      <c r="BA866" s="57">
        <v>46252.333333333336</v>
      </c>
      <c r="BB866" t="s">
        <v>11216</v>
      </c>
      <c r="BC866">
        <v>2026</v>
      </c>
      <c r="BD866">
        <v>8</v>
      </c>
      <c r="BE866">
        <v>17</v>
      </c>
      <c r="BF866" s="6">
        <f t="shared" si="39"/>
        <v>46251</v>
      </c>
      <c r="BG866">
        <f t="shared" si="40"/>
        <v>-1.3333333333357587</v>
      </c>
      <c r="BH866" t="str">
        <f t="shared" si="41"/>
        <v>COMPLY</v>
      </c>
      <c r="BI866" t="str">
        <f>VLOOKUP(H866,Sheet2!$A$1:$B$270,2,FALSE)</f>
        <v>BANYUWANGI</v>
      </c>
    </row>
    <row r="867" spans="1:61">
      <c r="A867">
        <v>866</v>
      </c>
      <c r="B867">
        <v>1002514056</v>
      </c>
      <c r="C867">
        <v>3</v>
      </c>
      <c r="D867" t="s">
        <v>38</v>
      </c>
      <c r="E867">
        <v>5</v>
      </c>
      <c r="F867" t="s">
        <v>250</v>
      </c>
      <c r="G867" t="s">
        <v>91</v>
      </c>
      <c r="H867" t="s">
        <v>422</v>
      </c>
      <c r="I867" t="s">
        <v>213</v>
      </c>
      <c r="J867" t="s">
        <v>214</v>
      </c>
      <c r="K867" t="s">
        <v>149</v>
      </c>
      <c r="L867" t="s">
        <v>215</v>
      </c>
      <c r="M867" t="s">
        <v>76</v>
      </c>
      <c r="N867" t="s">
        <v>216</v>
      </c>
      <c r="O867" s="57">
        <v>46241.428449074076</v>
      </c>
      <c r="P867" s="57">
        <v>46241.675081018519</v>
      </c>
      <c r="Q867">
        <v>69360522</v>
      </c>
      <c r="S867">
        <v>152715213805</v>
      </c>
      <c r="T867" t="s">
        <v>5484</v>
      </c>
      <c r="U867" t="s">
        <v>5485</v>
      </c>
      <c r="V867" t="s">
        <v>5486</v>
      </c>
      <c r="Z867">
        <v>112.6118317</v>
      </c>
      <c r="AA867">
        <v>-8.1653344000000008</v>
      </c>
      <c r="AB867" t="s">
        <v>5487</v>
      </c>
      <c r="AC867" t="s">
        <v>916</v>
      </c>
      <c r="AL867" t="s">
        <v>218</v>
      </c>
      <c r="AM867" t="s">
        <v>5488</v>
      </c>
      <c r="AN867" t="s">
        <v>6</v>
      </c>
      <c r="AO867" s="57">
        <v>46211.434212962966</v>
      </c>
      <c r="AP867" s="57">
        <v>46242.333333333336</v>
      </c>
      <c r="AR867" t="s">
        <v>219</v>
      </c>
      <c r="AS867" t="s">
        <v>422</v>
      </c>
      <c r="AT867" t="s">
        <v>231</v>
      </c>
      <c r="AU867">
        <v>20260807</v>
      </c>
      <c r="AV867" t="s">
        <v>222</v>
      </c>
      <c r="AW867" t="s">
        <v>1078</v>
      </c>
      <c r="AX867" t="s">
        <v>223</v>
      </c>
      <c r="BA867" s="57">
        <v>46242.333333333336</v>
      </c>
      <c r="BB867" t="s">
        <v>5488</v>
      </c>
      <c r="BC867">
        <v>2026</v>
      </c>
      <c r="BD867">
        <v>8</v>
      </c>
      <c r="BE867">
        <v>7</v>
      </c>
      <c r="BF867" s="6">
        <f t="shared" si="39"/>
        <v>46241</v>
      </c>
      <c r="BG867">
        <f t="shared" si="40"/>
        <v>-1.3333333333357587</v>
      </c>
      <c r="BH867" t="str">
        <f t="shared" si="41"/>
        <v>COMPLY</v>
      </c>
      <c r="BI867" t="str">
        <f>VLOOKUP(H867,Sheet2!$A$1:$B$270,2,FALSE)</f>
        <v>MALANG</v>
      </c>
    </row>
    <row r="868" spans="1:61">
      <c r="A868">
        <v>867</v>
      </c>
      <c r="B868">
        <v>1002518931</v>
      </c>
      <c r="C868">
        <v>3</v>
      </c>
      <c r="D868" t="s">
        <v>55</v>
      </c>
      <c r="E868">
        <v>5</v>
      </c>
      <c r="F868" t="s">
        <v>228</v>
      </c>
      <c r="G868" t="s">
        <v>121</v>
      </c>
      <c r="H868" t="s">
        <v>284</v>
      </c>
      <c r="I868" t="s">
        <v>213</v>
      </c>
      <c r="J868" t="s">
        <v>214</v>
      </c>
      <c r="K868" t="s">
        <v>149</v>
      </c>
      <c r="L868" t="s">
        <v>215</v>
      </c>
      <c r="M868" t="s">
        <v>76</v>
      </c>
      <c r="N868" t="s">
        <v>216</v>
      </c>
      <c r="O868" s="57">
        <v>46245.37636574074</v>
      </c>
      <c r="P868" s="57">
        <v>46245.852592592593</v>
      </c>
      <c r="Q868">
        <v>69362913</v>
      </c>
      <c r="S868">
        <v>152437905597</v>
      </c>
      <c r="T868" t="s">
        <v>7309</v>
      </c>
      <c r="U868" t="s">
        <v>7310</v>
      </c>
      <c r="V868" t="s">
        <v>7311</v>
      </c>
      <c r="Z868">
        <v>113.270740136504</v>
      </c>
      <c r="AA868">
        <v>-7.0409111190795004</v>
      </c>
      <c r="AB868" t="s">
        <v>7312</v>
      </c>
      <c r="AC868" t="s">
        <v>217</v>
      </c>
      <c r="AL868" t="s">
        <v>218</v>
      </c>
      <c r="AM868" t="s">
        <v>7205</v>
      </c>
      <c r="AN868" t="s">
        <v>6</v>
      </c>
      <c r="AO868" s="57">
        <v>46334.381851851853</v>
      </c>
      <c r="AP868" s="57">
        <v>46246.333333333336</v>
      </c>
      <c r="AR868" t="s">
        <v>219</v>
      </c>
      <c r="AS868" t="s">
        <v>284</v>
      </c>
      <c r="AT868" t="s">
        <v>221</v>
      </c>
      <c r="AU868">
        <v>20260811</v>
      </c>
      <c r="AV868" t="s">
        <v>222</v>
      </c>
      <c r="AW868" t="s">
        <v>979</v>
      </c>
      <c r="AX868" t="s">
        <v>223</v>
      </c>
      <c r="BA868" s="57">
        <v>46246.333333333336</v>
      </c>
      <c r="BB868" t="s">
        <v>7205</v>
      </c>
      <c r="BC868">
        <v>2026</v>
      </c>
      <c r="BD868">
        <v>8</v>
      </c>
      <c r="BE868">
        <v>11</v>
      </c>
      <c r="BF868" s="6">
        <f t="shared" si="39"/>
        <v>46245</v>
      </c>
      <c r="BG868">
        <f t="shared" si="40"/>
        <v>-1.3333333333357587</v>
      </c>
      <c r="BH868" t="str">
        <f t="shared" si="41"/>
        <v>COMPLY</v>
      </c>
      <c r="BI868" t="str">
        <f>VLOOKUP(H868,Sheet2!$A$1:$B$270,2,FALSE)</f>
        <v>MADURA</v>
      </c>
    </row>
    <row r="869" spans="1:61">
      <c r="A869">
        <v>868</v>
      </c>
      <c r="B869">
        <v>1002510029</v>
      </c>
      <c r="C869">
        <v>3</v>
      </c>
      <c r="D869" t="s">
        <v>51</v>
      </c>
      <c r="E869">
        <v>4</v>
      </c>
      <c r="F869" t="s">
        <v>235</v>
      </c>
      <c r="G869" t="s">
        <v>584</v>
      </c>
      <c r="H869" t="s">
        <v>1061</v>
      </c>
      <c r="I869" t="s">
        <v>213</v>
      </c>
      <c r="J869" t="s">
        <v>214</v>
      </c>
      <c r="K869" t="s">
        <v>149</v>
      </c>
      <c r="M869" t="s">
        <v>76</v>
      </c>
      <c r="N869" t="s">
        <v>216</v>
      </c>
      <c r="O869" s="57">
        <v>46239.444780092592</v>
      </c>
      <c r="P869" s="57">
        <v>46241.577256944445</v>
      </c>
      <c r="Q869">
        <v>69358914</v>
      </c>
      <c r="S869">
        <v>142566101919</v>
      </c>
      <c r="T869" t="s">
        <v>3062</v>
      </c>
      <c r="U869" t="s">
        <v>3063</v>
      </c>
      <c r="V869" t="s">
        <v>3064</v>
      </c>
      <c r="Z869">
        <v>110.85869193076999</v>
      </c>
      <c r="AA869">
        <v>-7.5484586095061799</v>
      </c>
      <c r="AB869" t="s">
        <v>3065</v>
      </c>
      <c r="AC869" t="s">
        <v>226</v>
      </c>
      <c r="AL869" t="s">
        <v>218</v>
      </c>
      <c r="AM869" t="s">
        <v>3066</v>
      </c>
      <c r="AN869" t="s">
        <v>6</v>
      </c>
      <c r="AO869" s="57">
        <v>46150.454826388886</v>
      </c>
      <c r="AP869" s="57">
        <v>46241.333333333336</v>
      </c>
      <c r="AR869" t="s">
        <v>219</v>
      </c>
      <c r="AS869" t="s">
        <v>1061</v>
      </c>
      <c r="AT869" t="s">
        <v>231</v>
      </c>
      <c r="AU869">
        <v>20260807</v>
      </c>
      <c r="AV869" t="s">
        <v>222</v>
      </c>
      <c r="AW869" t="s">
        <v>595</v>
      </c>
      <c r="AX869" t="s">
        <v>223</v>
      </c>
      <c r="BA869" s="57">
        <v>46241.333333333336</v>
      </c>
      <c r="BB869" t="s">
        <v>3066</v>
      </c>
      <c r="BC869">
        <v>2026</v>
      </c>
      <c r="BD869">
        <v>8</v>
      </c>
      <c r="BE869">
        <v>7</v>
      </c>
      <c r="BF869" s="6">
        <f t="shared" si="39"/>
        <v>46241</v>
      </c>
      <c r="BG869">
        <f t="shared" si="40"/>
        <v>-0.33333333333575865</v>
      </c>
      <c r="BH869" t="str">
        <f t="shared" si="41"/>
        <v>COMPLY</v>
      </c>
      <c r="BI869" t="e">
        <f>VLOOKUP(H869,Sheet2!$A$1:$B$270,2,FALSE)</f>
        <v>#N/A</v>
      </c>
    </row>
    <row r="870" spans="1:61">
      <c r="A870">
        <v>869</v>
      </c>
      <c r="B870">
        <v>1002526999</v>
      </c>
      <c r="C870">
        <v>3</v>
      </c>
      <c r="D870" t="s">
        <v>42</v>
      </c>
      <c r="E870">
        <v>5</v>
      </c>
      <c r="F870" t="s">
        <v>233</v>
      </c>
      <c r="G870" t="s">
        <v>105</v>
      </c>
      <c r="H870" t="s">
        <v>299</v>
      </c>
      <c r="I870" t="s">
        <v>213</v>
      </c>
      <c r="J870" t="s">
        <v>214</v>
      </c>
      <c r="K870" t="s">
        <v>149</v>
      </c>
      <c r="M870" t="s">
        <v>76</v>
      </c>
      <c r="N870" t="s">
        <v>216</v>
      </c>
      <c r="O870" s="57">
        <v>46248.658599537041</v>
      </c>
      <c r="P870" s="57">
        <v>46249.791747685187</v>
      </c>
      <c r="Q870">
        <v>69366278</v>
      </c>
      <c r="S870">
        <v>152313206384</v>
      </c>
      <c r="T870" t="s">
        <v>11217</v>
      </c>
      <c r="U870" t="s">
        <v>11218</v>
      </c>
      <c r="V870" t="s">
        <v>11219</v>
      </c>
      <c r="Z870">
        <v>112.4422677</v>
      </c>
      <c r="AA870">
        <v>-7.4010784999999997</v>
      </c>
      <c r="AB870" t="s">
        <v>11220</v>
      </c>
      <c r="AC870" t="s">
        <v>230</v>
      </c>
      <c r="AL870" t="s">
        <v>218</v>
      </c>
      <c r="AM870" t="s">
        <v>10876</v>
      </c>
      <c r="AN870" t="s">
        <v>6</v>
      </c>
      <c r="AO870" t="s">
        <v>10295</v>
      </c>
      <c r="AP870" s="57">
        <v>46250.541666666664</v>
      </c>
      <c r="AR870" t="s">
        <v>219</v>
      </c>
      <c r="AS870" t="s">
        <v>299</v>
      </c>
      <c r="AT870" t="s">
        <v>221</v>
      </c>
      <c r="AU870">
        <v>20260815</v>
      </c>
      <c r="AV870" t="s">
        <v>222</v>
      </c>
      <c r="AW870" t="s">
        <v>950</v>
      </c>
      <c r="AX870" t="s">
        <v>223</v>
      </c>
      <c r="BA870" s="57">
        <v>46250.541666666664</v>
      </c>
      <c r="BB870" t="s">
        <v>10876</v>
      </c>
      <c r="BC870">
        <v>2026</v>
      </c>
      <c r="BD870">
        <v>8</v>
      </c>
      <c r="BE870">
        <v>15</v>
      </c>
      <c r="BF870" s="6">
        <f t="shared" si="39"/>
        <v>46249</v>
      </c>
      <c r="BG870">
        <f t="shared" si="40"/>
        <v>-1.5416666666642413</v>
      </c>
      <c r="BH870" t="str">
        <f t="shared" si="41"/>
        <v>COMPLY</v>
      </c>
      <c r="BI870" t="str">
        <f>VLOOKUP(H870,Sheet2!$A$1:$B$270,2,FALSE)</f>
        <v>MOJOKERTO</v>
      </c>
    </row>
    <row r="871" spans="1:61">
      <c r="A871">
        <v>870</v>
      </c>
      <c r="B871">
        <v>1002517181</v>
      </c>
      <c r="C871">
        <v>3</v>
      </c>
      <c r="D871" t="s">
        <v>38</v>
      </c>
      <c r="E871">
        <v>5</v>
      </c>
      <c r="F871" t="s">
        <v>250</v>
      </c>
      <c r="G871" t="s">
        <v>91</v>
      </c>
      <c r="H871" t="s">
        <v>398</v>
      </c>
      <c r="I871" t="s">
        <v>213</v>
      </c>
      <c r="J871" t="s">
        <v>214</v>
      </c>
      <c r="K871" t="s">
        <v>149</v>
      </c>
      <c r="L871" t="s">
        <v>215</v>
      </c>
      <c r="M871" t="s">
        <v>575</v>
      </c>
      <c r="N871" t="s">
        <v>216</v>
      </c>
      <c r="O871" s="57">
        <v>46244.426342592589</v>
      </c>
      <c r="P871" s="57">
        <v>46247.462175925924</v>
      </c>
      <c r="Q871">
        <v>69362183</v>
      </c>
      <c r="S871">
        <v>152703903039</v>
      </c>
      <c r="T871" t="s">
        <v>6626</v>
      </c>
      <c r="U871" t="s">
        <v>6627</v>
      </c>
      <c r="V871" t="s">
        <v>6628</v>
      </c>
      <c r="Z871">
        <v>112.581367941414</v>
      </c>
      <c r="AA871">
        <v>-7.9687494776055097</v>
      </c>
      <c r="AB871" t="s">
        <v>6629</v>
      </c>
      <c r="AC871" t="s">
        <v>237</v>
      </c>
      <c r="AL871" t="s">
        <v>218</v>
      </c>
      <c r="AM871" t="s">
        <v>6630</v>
      </c>
      <c r="AN871" t="s">
        <v>6</v>
      </c>
      <c r="AO871" s="57">
        <v>46303.433958333335</v>
      </c>
      <c r="AP871" s="57">
        <v>46245.333333333336</v>
      </c>
      <c r="AR871" t="s">
        <v>14</v>
      </c>
      <c r="AS871" t="s">
        <v>398</v>
      </c>
      <c r="AT871" t="s">
        <v>231</v>
      </c>
      <c r="AV871" t="s">
        <v>9130</v>
      </c>
      <c r="AW871" t="s">
        <v>1010</v>
      </c>
      <c r="AX871" t="s">
        <v>223</v>
      </c>
      <c r="BA871" s="57">
        <v>46245.333333333336</v>
      </c>
      <c r="BB871" t="s">
        <v>6630</v>
      </c>
      <c r="BF871" s="6" t="e">
        <f t="shared" si="39"/>
        <v>#NUM!</v>
      </c>
      <c r="BG871" t="e">
        <f t="shared" si="40"/>
        <v>#NUM!</v>
      </c>
      <c r="BH871" t="e">
        <f t="shared" si="41"/>
        <v>#NUM!</v>
      </c>
      <c r="BI871" t="str">
        <f>VLOOKUP(H871,Sheet2!$A$1:$B$270,2,FALSE)</f>
        <v>MALANG</v>
      </c>
    </row>
    <row r="872" spans="1:61">
      <c r="A872">
        <v>871</v>
      </c>
      <c r="B872">
        <v>1002529950</v>
      </c>
      <c r="C872">
        <v>3</v>
      </c>
      <c r="D872" t="s">
        <v>45</v>
      </c>
      <c r="E872">
        <v>5</v>
      </c>
      <c r="F872" t="s">
        <v>113</v>
      </c>
      <c r="G872" t="s">
        <v>117</v>
      </c>
      <c r="H872" t="s">
        <v>466</v>
      </c>
      <c r="I872" t="s">
        <v>9791</v>
      </c>
      <c r="J872" t="s">
        <v>214</v>
      </c>
      <c r="K872" t="s">
        <v>149</v>
      </c>
      <c r="M872" t="s">
        <v>225</v>
      </c>
      <c r="N872" t="s">
        <v>9792</v>
      </c>
      <c r="O872" s="57">
        <v>46250.684907407405</v>
      </c>
      <c r="P872" s="57">
        <v>46251.618391203701</v>
      </c>
      <c r="Q872">
        <v>69367680</v>
      </c>
      <c r="S872">
        <v>172508208620</v>
      </c>
      <c r="T872" t="s">
        <v>11221</v>
      </c>
      <c r="U872" t="s">
        <v>11222</v>
      </c>
      <c r="V872" t="s">
        <v>11223</v>
      </c>
      <c r="Z872">
        <v>122.2110603</v>
      </c>
      <c r="AA872">
        <v>-8.6243979999999993</v>
      </c>
      <c r="AB872" t="s">
        <v>11224</v>
      </c>
      <c r="AC872" t="s">
        <v>226</v>
      </c>
      <c r="AL872" t="s">
        <v>218</v>
      </c>
      <c r="AM872" t="s">
        <v>214</v>
      </c>
      <c r="AN872" t="s">
        <v>6</v>
      </c>
      <c r="AO872" t="s">
        <v>10911</v>
      </c>
      <c r="AR872" t="s">
        <v>18</v>
      </c>
      <c r="AS872" t="s">
        <v>466</v>
      </c>
      <c r="AT872" t="s">
        <v>231</v>
      </c>
      <c r="AV872" t="s">
        <v>227</v>
      </c>
      <c r="AW872" t="s">
        <v>982</v>
      </c>
      <c r="AX872" t="s">
        <v>223</v>
      </c>
      <c r="BA872" s="57">
        <v>46250.5</v>
      </c>
      <c r="BB872" t="s">
        <v>214</v>
      </c>
      <c r="BF872" s="6" t="e">
        <f t="shared" si="39"/>
        <v>#NUM!</v>
      </c>
      <c r="BG872" t="e">
        <f t="shared" si="40"/>
        <v>#NUM!</v>
      </c>
      <c r="BH872" t="e">
        <f t="shared" si="41"/>
        <v>#NUM!</v>
      </c>
      <c r="BI872" t="str">
        <f>VLOOKUP(H872,Sheet2!$A$1:$B$270,2,FALSE)</f>
        <v>MAUMERE</v>
      </c>
    </row>
    <row r="873" spans="1:61">
      <c r="A873">
        <v>872</v>
      </c>
      <c r="B873">
        <v>1002512264</v>
      </c>
      <c r="C873">
        <v>3</v>
      </c>
      <c r="D873" t="s">
        <v>49</v>
      </c>
      <c r="E873">
        <v>4</v>
      </c>
      <c r="F873" t="s">
        <v>252</v>
      </c>
      <c r="G873" t="s">
        <v>553</v>
      </c>
      <c r="H873" t="s">
        <v>559</v>
      </c>
      <c r="I873" t="s">
        <v>213</v>
      </c>
      <c r="J873" t="s">
        <v>214</v>
      </c>
      <c r="K873" t="s">
        <v>149</v>
      </c>
      <c r="M873" t="s">
        <v>76</v>
      </c>
      <c r="N873" t="s">
        <v>216</v>
      </c>
      <c r="O873" s="57">
        <v>46240.532060185185</v>
      </c>
      <c r="P873" s="57">
        <v>46240.573495370372</v>
      </c>
      <c r="Q873">
        <v>69359036</v>
      </c>
      <c r="S873">
        <v>146281107950</v>
      </c>
      <c r="T873" t="s">
        <v>3090</v>
      </c>
      <c r="U873" t="s">
        <v>3091</v>
      </c>
      <c r="V873" t="s">
        <v>3092</v>
      </c>
      <c r="Z873">
        <v>108.990334</v>
      </c>
      <c r="AA873">
        <v>-7.269749</v>
      </c>
      <c r="AB873" t="s">
        <v>3093</v>
      </c>
      <c r="AC873" t="s">
        <v>290</v>
      </c>
      <c r="AL873" t="s">
        <v>218</v>
      </c>
      <c r="AM873" t="s">
        <v>3094</v>
      </c>
      <c r="AN873" t="s">
        <v>6</v>
      </c>
      <c r="AO873" s="57">
        <v>46181.538668981484</v>
      </c>
      <c r="AR873" t="s">
        <v>219</v>
      </c>
      <c r="AS873" t="s">
        <v>559</v>
      </c>
      <c r="AT873" t="s">
        <v>231</v>
      </c>
      <c r="AU873">
        <v>20260806</v>
      </c>
      <c r="AV873" t="s">
        <v>222</v>
      </c>
      <c r="AW873" t="s">
        <v>561</v>
      </c>
      <c r="AX873" t="s">
        <v>223</v>
      </c>
      <c r="BA873" s="57">
        <v>46240.291666666664</v>
      </c>
      <c r="BB873" t="s">
        <v>3094</v>
      </c>
      <c r="BC873">
        <v>2026</v>
      </c>
      <c r="BD873">
        <v>8</v>
      </c>
      <c r="BE873">
        <v>6</v>
      </c>
      <c r="BF873" s="6">
        <f t="shared" si="39"/>
        <v>46240</v>
      </c>
      <c r="BG873">
        <f t="shared" si="40"/>
        <v>-0.29166666666424135</v>
      </c>
      <c r="BH873" t="str">
        <f t="shared" si="41"/>
        <v>COMPLY</v>
      </c>
      <c r="BI873" t="e">
        <f>VLOOKUP(H873,Sheet2!$A$1:$B$270,2,FALSE)</f>
        <v>#N/A</v>
      </c>
    </row>
    <row r="874" spans="1:61">
      <c r="A874">
        <v>873</v>
      </c>
      <c r="B874">
        <v>1002529234</v>
      </c>
      <c r="C874">
        <v>3</v>
      </c>
      <c r="D874" t="s">
        <v>55</v>
      </c>
      <c r="E874">
        <v>5</v>
      </c>
      <c r="F874" t="s">
        <v>265</v>
      </c>
      <c r="G874" t="s">
        <v>122</v>
      </c>
      <c r="H874" t="s">
        <v>355</v>
      </c>
      <c r="I874" t="s">
        <v>213</v>
      </c>
      <c r="J874" t="s">
        <v>214</v>
      </c>
      <c r="K874" t="s">
        <v>149</v>
      </c>
      <c r="M874" t="s">
        <v>76</v>
      </c>
      <c r="N874" t="s">
        <v>216</v>
      </c>
      <c r="O874" s="57">
        <v>46250.361261574071</v>
      </c>
      <c r="P874" s="57">
        <v>46250.808865740742</v>
      </c>
      <c r="Q874">
        <v>69336360</v>
      </c>
      <c r="R874">
        <v>3135946391</v>
      </c>
      <c r="S874">
        <v>152421261716</v>
      </c>
      <c r="T874" t="s">
        <v>11225</v>
      </c>
      <c r="U874" t="s">
        <v>11226</v>
      </c>
      <c r="V874" t="s">
        <v>11227</v>
      </c>
      <c r="Z874">
        <v>112.654492</v>
      </c>
      <c r="AA874">
        <v>-7.1677099999999996</v>
      </c>
      <c r="AB874" t="s">
        <v>11228</v>
      </c>
      <c r="AC874" t="s">
        <v>230</v>
      </c>
      <c r="AL874" t="s">
        <v>218</v>
      </c>
      <c r="AM874" t="s">
        <v>11229</v>
      </c>
      <c r="AN874" t="s">
        <v>6</v>
      </c>
      <c r="AO874" t="s">
        <v>11230</v>
      </c>
      <c r="AR874" t="s">
        <v>219</v>
      </c>
      <c r="AS874" t="s">
        <v>355</v>
      </c>
      <c r="AT874" t="s">
        <v>231</v>
      </c>
      <c r="AU874">
        <v>20260816</v>
      </c>
      <c r="AV874" t="s">
        <v>222</v>
      </c>
      <c r="AW874" t="s">
        <v>11231</v>
      </c>
      <c r="AX874" t="s">
        <v>223</v>
      </c>
      <c r="BA874" s="57">
        <v>46250.291666666664</v>
      </c>
      <c r="BB874" t="s">
        <v>11229</v>
      </c>
      <c r="BC874">
        <v>2026</v>
      </c>
      <c r="BD874">
        <v>8</v>
      </c>
      <c r="BE874">
        <v>16</v>
      </c>
      <c r="BF874" s="6">
        <f t="shared" si="39"/>
        <v>46250</v>
      </c>
      <c r="BG874">
        <f t="shared" si="40"/>
        <v>-0.29166666666424135</v>
      </c>
      <c r="BH874" t="str">
        <f t="shared" si="41"/>
        <v>COMPLY</v>
      </c>
      <c r="BI874" t="str">
        <f>VLOOKUP(H874,Sheet2!$A$1:$B$270,2,FALSE)</f>
        <v>GRESIK</v>
      </c>
    </row>
    <row r="875" spans="1:61">
      <c r="A875">
        <v>874</v>
      </c>
      <c r="B875">
        <v>1002524969</v>
      </c>
      <c r="C875">
        <v>3</v>
      </c>
      <c r="D875" t="s">
        <v>49</v>
      </c>
      <c r="E875">
        <v>4</v>
      </c>
      <c r="F875" t="s">
        <v>246</v>
      </c>
      <c r="G875" t="s">
        <v>247</v>
      </c>
      <c r="H875" t="s">
        <v>624</v>
      </c>
      <c r="I875" t="s">
        <v>213</v>
      </c>
      <c r="J875" t="s">
        <v>214</v>
      </c>
      <c r="K875" t="s">
        <v>149</v>
      </c>
      <c r="L875" t="s">
        <v>215</v>
      </c>
      <c r="M875" t="s">
        <v>277</v>
      </c>
      <c r="N875" t="s">
        <v>216</v>
      </c>
      <c r="O875" s="57">
        <v>46247.690925925926</v>
      </c>
      <c r="P875" s="57">
        <v>46248.832152777781</v>
      </c>
      <c r="Q875">
        <v>69365452</v>
      </c>
      <c r="S875">
        <v>143424113704</v>
      </c>
      <c r="T875" t="s">
        <v>9131</v>
      </c>
      <c r="U875" t="s">
        <v>9132</v>
      </c>
      <c r="V875" t="s">
        <v>9133</v>
      </c>
      <c r="Z875">
        <v>110.50503004883601</v>
      </c>
      <c r="AA875">
        <v>-6.9427636526243903</v>
      </c>
      <c r="AB875" t="s">
        <v>9134</v>
      </c>
      <c r="AC875" t="s">
        <v>237</v>
      </c>
      <c r="AL875" t="s">
        <v>218</v>
      </c>
      <c r="AM875" t="s">
        <v>9135</v>
      </c>
      <c r="AN875" t="s">
        <v>6</v>
      </c>
      <c r="AO875" t="s">
        <v>8882</v>
      </c>
      <c r="AP875" s="57">
        <v>46248.541666666664</v>
      </c>
      <c r="AQ875" t="s">
        <v>248</v>
      </c>
      <c r="AR875" t="s">
        <v>278</v>
      </c>
      <c r="AS875" t="s">
        <v>624</v>
      </c>
      <c r="AT875" t="s">
        <v>231</v>
      </c>
      <c r="AV875" t="s">
        <v>11232</v>
      </c>
      <c r="AW875" t="s">
        <v>1012</v>
      </c>
      <c r="AX875" t="s">
        <v>223</v>
      </c>
      <c r="BA875" s="57">
        <v>46248.541666666664</v>
      </c>
      <c r="BB875" t="s">
        <v>9135</v>
      </c>
      <c r="BF875" s="6" t="e">
        <f t="shared" si="39"/>
        <v>#NUM!</v>
      </c>
      <c r="BG875" t="e">
        <f t="shared" si="40"/>
        <v>#NUM!</v>
      </c>
      <c r="BH875" t="e">
        <f t="shared" si="41"/>
        <v>#NUM!</v>
      </c>
      <c r="BI875" t="e">
        <f>VLOOKUP(H875,Sheet2!$A$1:$B$270,2,FALSE)</f>
        <v>#N/A</v>
      </c>
    </row>
    <row r="876" spans="1:61">
      <c r="A876">
        <v>875</v>
      </c>
      <c r="B876">
        <v>1002504696</v>
      </c>
      <c r="C876">
        <v>3</v>
      </c>
      <c r="D876" t="s">
        <v>45</v>
      </c>
      <c r="E876">
        <v>5</v>
      </c>
      <c r="F876" t="s">
        <v>211</v>
      </c>
      <c r="G876" t="s">
        <v>112</v>
      </c>
      <c r="H876" t="s">
        <v>244</v>
      </c>
      <c r="I876" t="s">
        <v>213</v>
      </c>
      <c r="J876" t="s">
        <v>214</v>
      </c>
      <c r="K876" t="s">
        <v>149</v>
      </c>
      <c r="L876" t="s">
        <v>215</v>
      </c>
      <c r="M876" t="s">
        <v>575</v>
      </c>
      <c r="N876" t="s">
        <v>216</v>
      </c>
      <c r="O876" s="57">
        <v>46235.633287037039</v>
      </c>
      <c r="P876" s="57">
        <v>46237.545370370368</v>
      </c>
      <c r="Q876">
        <v>69356809</v>
      </c>
      <c r="S876">
        <v>172605804058</v>
      </c>
      <c r="T876" t="s">
        <v>1851</v>
      </c>
      <c r="U876" t="s">
        <v>3095</v>
      </c>
      <c r="V876" t="s">
        <v>3096</v>
      </c>
      <c r="Z876">
        <v>116.16481829999999</v>
      </c>
      <c r="AA876">
        <v>-8.5739798</v>
      </c>
      <c r="AB876" t="s">
        <v>1854</v>
      </c>
      <c r="AC876" t="s">
        <v>237</v>
      </c>
      <c r="AL876" t="s">
        <v>218</v>
      </c>
      <c r="AM876" t="s">
        <v>3097</v>
      </c>
      <c r="AN876" t="s">
        <v>6</v>
      </c>
      <c r="AO876" s="57">
        <v>46030.642418981479</v>
      </c>
      <c r="AP876" s="57">
        <v>46236.541666666664</v>
      </c>
      <c r="AR876" t="s">
        <v>14</v>
      </c>
      <c r="AS876" t="s">
        <v>244</v>
      </c>
      <c r="AT876" t="s">
        <v>231</v>
      </c>
      <c r="AV876" t="s">
        <v>3098</v>
      </c>
      <c r="AW876" t="s">
        <v>924</v>
      </c>
      <c r="AX876" t="s">
        <v>223</v>
      </c>
      <c r="BA876" s="57">
        <v>46236.541666666664</v>
      </c>
      <c r="BB876" t="s">
        <v>3097</v>
      </c>
      <c r="BF876" s="6" t="e">
        <f t="shared" si="39"/>
        <v>#NUM!</v>
      </c>
      <c r="BG876" t="e">
        <f t="shared" si="40"/>
        <v>#NUM!</v>
      </c>
      <c r="BH876" t="e">
        <f t="shared" si="41"/>
        <v>#NUM!</v>
      </c>
      <c r="BI876" t="str">
        <f>VLOOKUP(H876,Sheet2!$A$1:$B$270,2,FALSE)</f>
        <v>MATARAM</v>
      </c>
    </row>
    <row r="877" spans="1:61">
      <c r="A877">
        <v>876</v>
      </c>
      <c r="B877">
        <v>1002515622</v>
      </c>
      <c r="C877">
        <v>3</v>
      </c>
      <c r="D877" t="s">
        <v>45</v>
      </c>
      <c r="E877">
        <v>5</v>
      </c>
      <c r="F877" t="s">
        <v>211</v>
      </c>
      <c r="G877" t="s">
        <v>110</v>
      </c>
      <c r="H877" t="s">
        <v>479</v>
      </c>
      <c r="I877" t="s">
        <v>213</v>
      </c>
      <c r="J877" t="s">
        <v>214</v>
      </c>
      <c r="K877" t="s">
        <v>149</v>
      </c>
      <c r="M877" t="s">
        <v>76</v>
      </c>
      <c r="N877" t="s">
        <v>216</v>
      </c>
      <c r="O877" s="57">
        <v>46242.382604166669</v>
      </c>
      <c r="P877" s="57">
        <v>46242.42287037037</v>
      </c>
      <c r="Q877">
        <v>69357823</v>
      </c>
      <c r="S877">
        <v>172617203049</v>
      </c>
      <c r="T877" t="s">
        <v>1372</v>
      </c>
      <c r="U877" t="s">
        <v>5499</v>
      </c>
      <c r="V877" t="s">
        <v>5500</v>
      </c>
      <c r="Z877">
        <v>118.63373615789099</v>
      </c>
      <c r="AA877">
        <v>-8.5083441405269493</v>
      </c>
      <c r="AB877" t="s">
        <v>1375</v>
      </c>
      <c r="AC877" t="s">
        <v>217</v>
      </c>
      <c r="AL877" t="s">
        <v>218</v>
      </c>
      <c r="AM877" t="s">
        <v>2915</v>
      </c>
      <c r="AN877" t="s">
        <v>6</v>
      </c>
      <c r="AO877" s="57">
        <v>46242.39266203704</v>
      </c>
      <c r="AR877" t="s">
        <v>219</v>
      </c>
      <c r="AS877" t="s">
        <v>479</v>
      </c>
      <c r="AT877" t="s">
        <v>221</v>
      </c>
      <c r="AU877">
        <v>20260808</v>
      </c>
      <c r="AV877" t="s">
        <v>222</v>
      </c>
      <c r="AW877" t="s">
        <v>604</v>
      </c>
      <c r="AX877" t="s">
        <v>223</v>
      </c>
      <c r="BA877" s="57">
        <v>46242.291666666664</v>
      </c>
      <c r="BB877" t="s">
        <v>2915</v>
      </c>
      <c r="BC877">
        <v>2026</v>
      </c>
      <c r="BD877">
        <v>8</v>
      </c>
      <c r="BE877">
        <v>8</v>
      </c>
      <c r="BF877" s="6">
        <f t="shared" si="39"/>
        <v>46242</v>
      </c>
      <c r="BG877">
        <f t="shared" si="40"/>
        <v>-0.29166666666424135</v>
      </c>
      <c r="BH877" t="str">
        <f t="shared" si="41"/>
        <v>COMPLY</v>
      </c>
      <c r="BI877" t="str">
        <f>VLOOKUP(H877,Sheet2!$A$1:$B$270,2,FALSE)</f>
        <v>BIMA</v>
      </c>
    </row>
    <row r="878" spans="1:61">
      <c r="A878">
        <v>877</v>
      </c>
      <c r="B878">
        <v>1002521459</v>
      </c>
      <c r="C878">
        <v>3</v>
      </c>
      <c r="D878" t="s">
        <v>51</v>
      </c>
      <c r="E878">
        <v>4</v>
      </c>
      <c r="F878" t="s">
        <v>235</v>
      </c>
      <c r="G878" t="s">
        <v>584</v>
      </c>
      <c r="H878" t="s">
        <v>617</v>
      </c>
      <c r="I878" t="s">
        <v>213</v>
      </c>
      <c r="J878" t="s">
        <v>214</v>
      </c>
      <c r="K878" t="s">
        <v>149</v>
      </c>
      <c r="L878" t="s">
        <v>215</v>
      </c>
      <c r="M878" t="s">
        <v>76</v>
      </c>
      <c r="N878" t="s">
        <v>216</v>
      </c>
      <c r="O878" s="57">
        <v>46246.410381944443</v>
      </c>
      <c r="P878" s="57">
        <v>46246.711851851855</v>
      </c>
      <c r="Q878">
        <v>69363913</v>
      </c>
      <c r="S878">
        <v>142505404875</v>
      </c>
      <c r="T878" t="s">
        <v>8173</v>
      </c>
      <c r="U878" t="s">
        <v>8174</v>
      </c>
      <c r="V878" t="s">
        <v>8175</v>
      </c>
      <c r="Z878">
        <v>110.77894999999999</v>
      </c>
      <c r="AA878">
        <v>-7.5670820000000001</v>
      </c>
      <c r="AB878" t="s">
        <v>8176</v>
      </c>
      <c r="AC878" t="s">
        <v>237</v>
      </c>
      <c r="AL878" t="s">
        <v>218</v>
      </c>
      <c r="AM878" t="s">
        <v>8177</v>
      </c>
      <c r="AN878" t="s">
        <v>6</v>
      </c>
      <c r="AO878" s="57">
        <v>46364.413321759261</v>
      </c>
      <c r="AP878" s="57">
        <v>46247.541666666664</v>
      </c>
      <c r="AR878" t="s">
        <v>219</v>
      </c>
      <c r="AS878" t="s">
        <v>617</v>
      </c>
      <c r="AT878" t="s">
        <v>231</v>
      </c>
      <c r="AU878">
        <v>20260812</v>
      </c>
      <c r="AV878" t="s">
        <v>222</v>
      </c>
      <c r="AW878" t="s">
        <v>1010</v>
      </c>
      <c r="AX878" t="s">
        <v>223</v>
      </c>
      <c r="BA878" s="57">
        <v>46247.541666666664</v>
      </c>
      <c r="BB878" t="s">
        <v>8177</v>
      </c>
      <c r="BC878">
        <v>2026</v>
      </c>
      <c r="BD878">
        <v>8</v>
      </c>
      <c r="BE878">
        <v>12</v>
      </c>
      <c r="BF878" s="6">
        <f t="shared" si="39"/>
        <v>46246</v>
      </c>
      <c r="BG878">
        <f t="shared" si="40"/>
        <v>-1.5416666666642413</v>
      </c>
      <c r="BH878" t="str">
        <f t="shared" si="41"/>
        <v>COMPLY</v>
      </c>
      <c r="BI878" t="e">
        <f>VLOOKUP(H878,Sheet2!$A$1:$B$270,2,FALSE)</f>
        <v>#N/A</v>
      </c>
    </row>
    <row r="879" spans="1:61">
      <c r="A879">
        <v>878</v>
      </c>
      <c r="B879">
        <v>1002515703</v>
      </c>
      <c r="C879">
        <v>3</v>
      </c>
      <c r="D879" t="s">
        <v>51</v>
      </c>
      <c r="E879">
        <v>4</v>
      </c>
      <c r="F879" t="s">
        <v>273</v>
      </c>
      <c r="G879" t="s">
        <v>569</v>
      </c>
      <c r="H879" t="s">
        <v>1050</v>
      </c>
      <c r="I879" t="s">
        <v>213</v>
      </c>
      <c r="J879" t="s">
        <v>214</v>
      </c>
      <c r="K879" t="s">
        <v>149</v>
      </c>
      <c r="L879" t="s">
        <v>215</v>
      </c>
      <c r="M879" t="s">
        <v>76</v>
      </c>
      <c r="N879" t="s">
        <v>216</v>
      </c>
      <c r="O879" s="57">
        <v>46242.424259259256</v>
      </c>
      <c r="P879" s="57">
        <v>46243.809386574074</v>
      </c>
      <c r="Q879">
        <v>69361301</v>
      </c>
      <c r="S879">
        <v>142521103421</v>
      </c>
      <c r="T879" t="s">
        <v>5506</v>
      </c>
      <c r="U879" t="s">
        <v>4003</v>
      </c>
      <c r="V879" t="s">
        <v>5507</v>
      </c>
      <c r="Z879">
        <v>110.781368</v>
      </c>
      <c r="AA879">
        <v>-7.0262019999999996</v>
      </c>
      <c r="AB879" t="s">
        <v>5508</v>
      </c>
      <c r="AC879" t="s">
        <v>237</v>
      </c>
      <c r="AL879" t="s">
        <v>218</v>
      </c>
      <c r="AM879" t="s">
        <v>5509</v>
      </c>
      <c r="AN879" t="s">
        <v>6</v>
      </c>
      <c r="AO879" s="57">
        <v>46242.434189814812</v>
      </c>
      <c r="AP879" s="57">
        <v>46243.333333333336</v>
      </c>
      <c r="AR879" t="s">
        <v>219</v>
      </c>
      <c r="AS879" t="s">
        <v>1050</v>
      </c>
      <c r="AT879" t="s">
        <v>231</v>
      </c>
      <c r="AU879">
        <v>20260809</v>
      </c>
      <c r="AV879" t="s">
        <v>222</v>
      </c>
      <c r="AW879" t="s">
        <v>1010</v>
      </c>
      <c r="AX879" t="s">
        <v>223</v>
      </c>
      <c r="BA879" s="57">
        <v>46243.333333333336</v>
      </c>
      <c r="BB879" t="s">
        <v>5509</v>
      </c>
      <c r="BC879">
        <v>2026</v>
      </c>
      <c r="BD879">
        <v>8</v>
      </c>
      <c r="BE879">
        <v>9</v>
      </c>
      <c r="BF879" s="6">
        <f t="shared" si="39"/>
        <v>46243</v>
      </c>
      <c r="BG879">
        <f t="shared" si="40"/>
        <v>-0.33333333333575865</v>
      </c>
      <c r="BH879" t="str">
        <f t="shared" si="41"/>
        <v>COMPLY</v>
      </c>
      <c r="BI879" t="e">
        <f>VLOOKUP(H879,Sheet2!$A$1:$B$270,2,FALSE)</f>
        <v>#N/A</v>
      </c>
    </row>
    <row r="880" spans="1:61">
      <c r="A880">
        <v>879</v>
      </c>
      <c r="B880">
        <v>1002505718</v>
      </c>
      <c r="C880">
        <v>3</v>
      </c>
      <c r="D880" t="s">
        <v>49</v>
      </c>
      <c r="E880">
        <v>4</v>
      </c>
      <c r="F880" t="s">
        <v>246</v>
      </c>
      <c r="G880" t="s">
        <v>247</v>
      </c>
      <c r="H880" t="s">
        <v>624</v>
      </c>
      <c r="I880" t="s">
        <v>213</v>
      </c>
      <c r="J880" t="s">
        <v>214</v>
      </c>
      <c r="K880" t="s">
        <v>149</v>
      </c>
      <c r="L880" t="s">
        <v>215</v>
      </c>
      <c r="M880" t="s">
        <v>76</v>
      </c>
      <c r="N880" t="s">
        <v>216</v>
      </c>
      <c r="O880" s="57">
        <v>46237.42428240741</v>
      </c>
      <c r="P880" s="57">
        <v>46237.881631944445</v>
      </c>
      <c r="Q880">
        <v>69357281</v>
      </c>
      <c r="S880">
        <v>143424113131</v>
      </c>
      <c r="T880" t="s">
        <v>2560</v>
      </c>
      <c r="U880" t="s">
        <v>3104</v>
      </c>
      <c r="V880" t="s">
        <v>3105</v>
      </c>
      <c r="Z880">
        <v>110.498783066868</v>
      </c>
      <c r="AA880">
        <v>-6.9695595378794</v>
      </c>
      <c r="AB880" t="s">
        <v>3106</v>
      </c>
      <c r="AC880" t="s">
        <v>217</v>
      </c>
      <c r="AL880" t="s">
        <v>218</v>
      </c>
      <c r="AM880" t="s">
        <v>3107</v>
      </c>
      <c r="AN880" t="s">
        <v>6</v>
      </c>
      <c r="AO880" s="57">
        <v>46089.444699074076</v>
      </c>
      <c r="AP880" s="57">
        <v>46238.541666666664</v>
      </c>
      <c r="AR880" t="s">
        <v>219</v>
      </c>
      <c r="AS880" t="s">
        <v>624</v>
      </c>
      <c r="AT880" t="s">
        <v>231</v>
      </c>
      <c r="AU880">
        <v>20260803</v>
      </c>
      <c r="AV880" t="s">
        <v>222</v>
      </c>
      <c r="AW880" t="s">
        <v>1010</v>
      </c>
      <c r="AX880" t="s">
        <v>223</v>
      </c>
      <c r="BA880" s="57">
        <v>46238.541666666664</v>
      </c>
      <c r="BB880" t="s">
        <v>3107</v>
      </c>
      <c r="BC880">
        <v>2026</v>
      </c>
      <c r="BD880">
        <v>8</v>
      </c>
      <c r="BE880">
        <v>3</v>
      </c>
      <c r="BF880" s="6">
        <f t="shared" si="39"/>
        <v>46237</v>
      </c>
      <c r="BG880">
        <f t="shared" si="40"/>
        <v>-1.5416666666642413</v>
      </c>
      <c r="BH880" t="str">
        <f t="shared" si="41"/>
        <v>COMPLY</v>
      </c>
      <c r="BI880" t="e">
        <f>VLOOKUP(H880,Sheet2!$A$1:$B$270,2,FALSE)</f>
        <v>#N/A</v>
      </c>
    </row>
    <row r="881" spans="1:61">
      <c r="A881">
        <v>880</v>
      </c>
      <c r="B881">
        <v>1002507796</v>
      </c>
      <c r="C881">
        <v>3</v>
      </c>
      <c r="D881" t="s">
        <v>42</v>
      </c>
      <c r="E881">
        <v>5</v>
      </c>
      <c r="F881" t="s">
        <v>233</v>
      </c>
      <c r="G881" t="s">
        <v>101</v>
      </c>
      <c r="H881" t="s">
        <v>263</v>
      </c>
      <c r="I881" t="s">
        <v>213</v>
      </c>
      <c r="J881" t="s">
        <v>214</v>
      </c>
      <c r="K881" t="s">
        <v>149</v>
      </c>
      <c r="L881" t="s">
        <v>215</v>
      </c>
      <c r="M881" t="s">
        <v>76</v>
      </c>
      <c r="N881" t="s">
        <v>216</v>
      </c>
      <c r="O881" s="57">
        <v>46238.482592592591</v>
      </c>
      <c r="P881" s="57">
        <v>46239.821828703702</v>
      </c>
      <c r="Q881">
        <v>69358160</v>
      </c>
      <c r="S881">
        <v>152316231885</v>
      </c>
      <c r="T881" t="s">
        <v>3108</v>
      </c>
      <c r="U881" t="s">
        <v>3109</v>
      </c>
      <c r="V881" t="s">
        <v>3110</v>
      </c>
      <c r="Z881">
        <v>112.70518</v>
      </c>
      <c r="AA881">
        <v>-7.4449626999999996</v>
      </c>
      <c r="AB881" t="s">
        <v>3111</v>
      </c>
      <c r="AC881" t="s">
        <v>1013</v>
      </c>
      <c r="AL881" t="s">
        <v>218</v>
      </c>
      <c r="AM881" t="s">
        <v>3112</v>
      </c>
      <c r="AN881" t="s">
        <v>6</v>
      </c>
      <c r="AO881" s="57">
        <v>46120.48636574074</v>
      </c>
      <c r="AP881" s="57">
        <v>46239.333333333336</v>
      </c>
      <c r="AR881" t="s">
        <v>219</v>
      </c>
      <c r="AS881" t="s">
        <v>263</v>
      </c>
      <c r="AT881" t="s">
        <v>231</v>
      </c>
      <c r="AU881">
        <v>20260805</v>
      </c>
      <c r="AV881" t="s">
        <v>222</v>
      </c>
      <c r="AW881" t="s">
        <v>1021</v>
      </c>
      <c r="AX881" t="s">
        <v>223</v>
      </c>
      <c r="BA881" s="57">
        <v>46239.333333333336</v>
      </c>
      <c r="BB881" t="s">
        <v>3112</v>
      </c>
      <c r="BC881">
        <v>2026</v>
      </c>
      <c r="BD881">
        <v>8</v>
      </c>
      <c r="BE881">
        <v>5</v>
      </c>
      <c r="BF881" s="6">
        <f t="shared" si="39"/>
        <v>46239</v>
      </c>
      <c r="BG881">
        <f t="shared" si="40"/>
        <v>-0.33333333333575865</v>
      </c>
      <c r="BH881" t="str">
        <f t="shared" si="41"/>
        <v>COMPLY</v>
      </c>
      <c r="BI881" t="str">
        <f>VLOOKUP(H881,Sheet2!$A$1:$B$270,2,FALSE)</f>
        <v>SIDOARJO</v>
      </c>
    </row>
    <row r="882" spans="1:61">
      <c r="A882">
        <v>881</v>
      </c>
      <c r="B882">
        <v>1002526402</v>
      </c>
      <c r="C882">
        <v>3</v>
      </c>
      <c r="D882" t="s">
        <v>49</v>
      </c>
      <c r="E882">
        <v>4</v>
      </c>
      <c r="F882" t="s">
        <v>252</v>
      </c>
      <c r="G882" t="s">
        <v>553</v>
      </c>
      <c r="H882" t="s">
        <v>603</v>
      </c>
      <c r="I882" t="s">
        <v>213</v>
      </c>
      <c r="J882" t="s">
        <v>214</v>
      </c>
      <c r="K882" t="s">
        <v>149</v>
      </c>
      <c r="L882" t="s">
        <v>215</v>
      </c>
      <c r="M882" t="s">
        <v>76</v>
      </c>
      <c r="N882" t="s">
        <v>216</v>
      </c>
      <c r="O882" s="57">
        <v>46248.563854166663</v>
      </c>
      <c r="P882" s="57">
        <v>46249.570185185185</v>
      </c>
      <c r="Q882">
        <v>69366058</v>
      </c>
      <c r="S882">
        <v>142214106731</v>
      </c>
      <c r="T882" t="s">
        <v>11233</v>
      </c>
      <c r="U882" t="s">
        <v>11234</v>
      </c>
      <c r="V882" t="s">
        <v>11235</v>
      </c>
      <c r="Z882">
        <v>108.95452167838801</v>
      </c>
      <c r="AA882">
        <v>-6.9436680838978999</v>
      </c>
      <c r="AB882" t="s">
        <v>11236</v>
      </c>
      <c r="AC882" t="s">
        <v>217</v>
      </c>
      <c r="AL882" t="s">
        <v>218</v>
      </c>
      <c r="AM882" t="s">
        <v>11237</v>
      </c>
      <c r="AN882" t="s">
        <v>6</v>
      </c>
      <c r="AO882" t="s">
        <v>10262</v>
      </c>
      <c r="AP882" s="57">
        <v>46249.541666666664</v>
      </c>
      <c r="AR882" t="s">
        <v>219</v>
      </c>
      <c r="AS882" t="s">
        <v>603</v>
      </c>
      <c r="AT882" t="s">
        <v>231</v>
      </c>
      <c r="AU882">
        <v>20260815</v>
      </c>
      <c r="AV882" t="s">
        <v>222</v>
      </c>
      <c r="AW882" t="s">
        <v>1015</v>
      </c>
      <c r="AX882" t="s">
        <v>223</v>
      </c>
      <c r="BA882" s="57">
        <v>46249.541666666664</v>
      </c>
      <c r="BB882" t="s">
        <v>11237</v>
      </c>
      <c r="BC882">
        <v>2026</v>
      </c>
      <c r="BD882">
        <v>8</v>
      </c>
      <c r="BE882">
        <v>15</v>
      </c>
      <c r="BF882" s="6">
        <f t="shared" si="39"/>
        <v>46249</v>
      </c>
      <c r="BG882">
        <f t="shared" si="40"/>
        <v>-0.54166666666424135</v>
      </c>
      <c r="BH882" t="str">
        <f t="shared" si="41"/>
        <v>COMPLY</v>
      </c>
      <c r="BI882" t="e">
        <f>VLOOKUP(H882,Sheet2!$A$1:$B$270,2,FALSE)</f>
        <v>#N/A</v>
      </c>
    </row>
    <row r="883" spans="1:61">
      <c r="A883">
        <v>882</v>
      </c>
      <c r="B883">
        <v>1002531224</v>
      </c>
      <c r="C883">
        <v>3</v>
      </c>
      <c r="D883" t="s">
        <v>55</v>
      </c>
      <c r="E883">
        <v>5</v>
      </c>
      <c r="F883" t="s">
        <v>228</v>
      </c>
      <c r="G883" t="s">
        <v>121</v>
      </c>
      <c r="H883" t="s">
        <v>342</v>
      </c>
      <c r="I883" t="s">
        <v>213</v>
      </c>
      <c r="J883" t="s">
        <v>214</v>
      </c>
      <c r="K883" t="s">
        <v>149</v>
      </c>
      <c r="M883" t="s">
        <v>225</v>
      </c>
      <c r="N883" t="s">
        <v>216</v>
      </c>
      <c r="O883" s="57">
        <v>46251.677187499998</v>
      </c>
      <c r="P883" s="57">
        <v>46251.681712962964</v>
      </c>
      <c r="Q883">
        <v>69367097</v>
      </c>
      <c r="S883">
        <v>152434913728</v>
      </c>
      <c r="T883" t="s">
        <v>11238</v>
      </c>
      <c r="U883" t="s">
        <v>11239</v>
      </c>
      <c r="V883" t="s">
        <v>11240</v>
      </c>
      <c r="Z883">
        <v>113.23572745592899</v>
      </c>
      <c r="AA883">
        <v>-7.0797699651242301</v>
      </c>
      <c r="AB883" t="s">
        <v>11241</v>
      </c>
      <c r="AC883" t="s">
        <v>217</v>
      </c>
      <c r="AL883" t="s">
        <v>218</v>
      </c>
      <c r="AM883" t="s">
        <v>11242</v>
      </c>
      <c r="AN883" t="s">
        <v>6</v>
      </c>
      <c r="AO883" t="s">
        <v>10611</v>
      </c>
      <c r="AR883" t="s">
        <v>18</v>
      </c>
      <c r="AS883" t="s">
        <v>342</v>
      </c>
      <c r="AT883" t="s">
        <v>221</v>
      </c>
      <c r="AV883" t="s">
        <v>227</v>
      </c>
      <c r="AW883" t="s">
        <v>634</v>
      </c>
      <c r="AX883" t="s">
        <v>223</v>
      </c>
      <c r="BA883" s="57">
        <v>46251.291666666664</v>
      </c>
      <c r="BB883" t="s">
        <v>11242</v>
      </c>
      <c r="BF883" s="6" t="e">
        <f t="shared" si="39"/>
        <v>#NUM!</v>
      </c>
      <c r="BG883" t="e">
        <f t="shared" si="40"/>
        <v>#NUM!</v>
      </c>
      <c r="BH883" t="e">
        <f t="shared" si="41"/>
        <v>#NUM!</v>
      </c>
      <c r="BI883" t="str">
        <f>VLOOKUP(H883,Sheet2!$A$1:$B$270,2,FALSE)</f>
        <v>MADURA</v>
      </c>
    </row>
    <row r="884" spans="1:61">
      <c r="A884">
        <v>883</v>
      </c>
      <c r="B884">
        <v>1002504420</v>
      </c>
      <c r="C884">
        <v>3</v>
      </c>
      <c r="D884" t="s">
        <v>42</v>
      </c>
      <c r="E884">
        <v>5</v>
      </c>
      <c r="F884" t="s">
        <v>106</v>
      </c>
      <c r="G884" t="s">
        <v>107</v>
      </c>
      <c r="H884" t="s">
        <v>442</v>
      </c>
      <c r="I884" t="s">
        <v>213</v>
      </c>
      <c r="J884" t="s">
        <v>214</v>
      </c>
      <c r="K884" t="s">
        <v>149</v>
      </c>
      <c r="M884" t="s">
        <v>76</v>
      </c>
      <c r="N884" t="s">
        <v>216</v>
      </c>
      <c r="O884" s="57">
        <v>46235.474953703706</v>
      </c>
      <c r="P884" s="57">
        <v>46235.712511574071</v>
      </c>
      <c r="Q884">
        <v>69356658</v>
      </c>
      <c r="S884">
        <v>152511206422</v>
      </c>
      <c r="T884" t="s">
        <v>3113</v>
      </c>
      <c r="U884" t="s">
        <v>3114</v>
      </c>
      <c r="V884" t="s">
        <v>3115</v>
      </c>
      <c r="Z884">
        <v>113.241753</v>
      </c>
      <c r="AA884">
        <v>-7.8307596000000004</v>
      </c>
      <c r="AB884" t="s">
        <v>3116</v>
      </c>
      <c r="AC884" t="s">
        <v>230</v>
      </c>
      <c r="AL884" t="s">
        <v>218</v>
      </c>
      <c r="AM884" t="s">
        <v>3117</v>
      </c>
      <c r="AN884" t="s">
        <v>6</v>
      </c>
      <c r="AO884" s="57">
        <v>46030.475983796299</v>
      </c>
      <c r="AP884" s="57">
        <v>46236.541666666664</v>
      </c>
      <c r="AR884" t="s">
        <v>219</v>
      </c>
      <c r="AS884" t="s">
        <v>442</v>
      </c>
      <c r="AT884" t="s">
        <v>231</v>
      </c>
      <c r="AU884">
        <v>20260801</v>
      </c>
      <c r="AV884" t="s">
        <v>222</v>
      </c>
      <c r="AW884" t="s">
        <v>561</v>
      </c>
      <c r="AX884" t="s">
        <v>223</v>
      </c>
      <c r="BA884" s="57">
        <v>46236.541666666664</v>
      </c>
      <c r="BB884" t="s">
        <v>3117</v>
      </c>
      <c r="BC884">
        <v>2026</v>
      </c>
      <c r="BD884">
        <v>8</v>
      </c>
      <c r="BE884">
        <v>1</v>
      </c>
      <c r="BF884" s="6">
        <f t="shared" si="39"/>
        <v>46235</v>
      </c>
      <c r="BG884">
        <f t="shared" si="40"/>
        <v>-1.5416666666642413</v>
      </c>
      <c r="BH884" t="str">
        <f t="shared" si="41"/>
        <v>COMPLY</v>
      </c>
      <c r="BI884" t="str">
        <f>VLOOKUP(H884,Sheet2!$A$1:$B$270,2,FALSE)</f>
        <v>PROBOLINGGO</v>
      </c>
    </row>
    <row r="885" spans="1:61">
      <c r="A885">
        <v>884</v>
      </c>
      <c r="B885">
        <v>1002511739</v>
      </c>
      <c r="C885">
        <v>3</v>
      </c>
      <c r="D885" t="s">
        <v>45</v>
      </c>
      <c r="E885">
        <v>5</v>
      </c>
      <c r="F885" t="s">
        <v>211</v>
      </c>
      <c r="G885" t="s">
        <v>118</v>
      </c>
      <c r="H885" t="s">
        <v>464</v>
      </c>
      <c r="I885" t="s">
        <v>9798</v>
      </c>
      <c r="J885" t="s">
        <v>214</v>
      </c>
      <c r="K885" t="s">
        <v>149</v>
      </c>
      <c r="M885" t="s">
        <v>575</v>
      </c>
      <c r="N885" t="s">
        <v>10252</v>
      </c>
      <c r="O885" s="57">
        <v>46240.426782407405</v>
      </c>
      <c r="P885" s="57">
        <v>46246.570949074077</v>
      </c>
      <c r="Q885">
        <v>69359612</v>
      </c>
      <c r="S885">
        <v>172608206213</v>
      </c>
      <c r="T885" t="s">
        <v>11243</v>
      </c>
      <c r="U885" t="s">
        <v>11244</v>
      </c>
      <c r="V885" t="s">
        <v>11245</v>
      </c>
      <c r="Z885">
        <v>116.7586278</v>
      </c>
      <c r="AA885">
        <v>-8.9648123000000002</v>
      </c>
      <c r="AB885" t="s">
        <v>10760</v>
      </c>
      <c r="AC885" t="s">
        <v>226</v>
      </c>
      <c r="AL885" t="s">
        <v>218</v>
      </c>
      <c r="AM885" t="s">
        <v>214</v>
      </c>
      <c r="AN885" t="s">
        <v>6</v>
      </c>
      <c r="AO885" s="57">
        <v>46181.434108796297</v>
      </c>
      <c r="AQ885" t="s">
        <v>903</v>
      </c>
      <c r="AR885" t="s">
        <v>14</v>
      </c>
      <c r="AS885" t="s">
        <v>464</v>
      </c>
      <c r="AT885" t="s">
        <v>231</v>
      </c>
      <c r="AV885" t="s">
        <v>11246</v>
      </c>
      <c r="AW885" t="s">
        <v>8022</v>
      </c>
      <c r="AX885" t="s">
        <v>223</v>
      </c>
      <c r="BA885" s="57">
        <v>46240.5</v>
      </c>
      <c r="BB885" t="s">
        <v>214</v>
      </c>
      <c r="BF885" s="6" t="e">
        <f t="shared" si="39"/>
        <v>#NUM!</v>
      </c>
      <c r="BG885" t="e">
        <f t="shared" si="40"/>
        <v>#NUM!</v>
      </c>
      <c r="BH885" t="e">
        <f t="shared" si="41"/>
        <v>#NUM!</v>
      </c>
      <c r="BI885" t="str">
        <f>VLOOKUP(H885,Sheet2!$A$1:$B$270,2,FALSE)</f>
        <v>SUMBAWA</v>
      </c>
    </row>
    <row r="886" spans="1:61">
      <c r="A886">
        <v>885</v>
      </c>
      <c r="B886">
        <v>1002514235</v>
      </c>
      <c r="C886">
        <v>3</v>
      </c>
      <c r="D886" t="s">
        <v>42</v>
      </c>
      <c r="E886">
        <v>5</v>
      </c>
      <c r="F886" t="s">
        <v>233</v>
      </c>
      <c r="G886" t="s">
        <v>101</v>
      </c>
      <c r="H886" t="s">
        <v>306</v>
      </c>
      <c r="I886" t="s">
        <v>213</v>
      </c>
      <c r="J886" t="s">
        <v>214</v>
      </c>
      <c r="K886" t="s">
        <v>149</v>
      </c>
      <c r="L886" t="s">
        <v>215</v>
      </c>
      <c r="M886" t="s">
        <v>575</v>
      </c>
      <c r="N886" t="s">
        <v>216</v>
      </c>
      <c r="O886" s="57">
        <v>46241.455509259256</v>
      </c>
      <c r="P886" s="57">
        <v>46245.416319444441</v>
      </c>
      <c r="Q886">
        <v>69360620</v>
      </c>
      <c r="S886">
        <v>152332252775</v>
      </c>
      <c r="T886" t="s">
        <v>5520</v>
      </c>
      <c r="U886" t="s">
        <v>5521</v>
      </c>
      <c r="V886" t="s">
        <v>5522</v>
      </c>
      <c r="Z886">
        <v>112.6658281</v>
      </c>
      <c r="AA886">
        <v>-7.3648625000000001</v>
      </c>
      <c r="AB886" t="s">
        <v>5523</v>
      </c>
      <c r="AC886" t="s">
        <v>1013</v>
      </c>
      <c r="AL886" t="s">
        <v>218</v>
      </c>
      <c r="AM886" t="s">
        <v>2994</v>
      </c>
      <c r="AN886" t="s">
        <v>6</v>
      </c>
      <c r="AO886" s="57">
        <v>46211.465613425928</v>
      </c>
      <c r="AP886" s="57">
        <v>46242.333333333336</v>
      </c>
      <c r="AQ886" t="s">
        <v>248</v>
      </c>
      <c r="AR886" t="s">
        <v>14</v>
      </c>
      <c r="AS886" t="s">
        <v>306</v>
      </c>
      <c r="AT886" t="s">
        <v>231</v>
      </c>
      <c r="AV886" t="s">
        <v>7313</v>
      </c>
      <c r="AW886" t="s">
        <v>4891</v>
      </c>
      <c r="AX886" t="s">
        <v>223</v>
      </c>
      <c r="BA886" s="57">
        <v>46242.333333333336</v>
      </c>
      <c r="BB886" t="s">
        <v>2994</v>
      </c>
      <c r="BF886" s="6" t="e">
        <f t="shared" si="39"/>
        <v>#NUM!</v>
      </c>
      <c r="BG886" t="e">
        <f t="shared" si="40"/>
        <v>#NUM!</v>
      </c>
      <c r="BH886" t="e">
        <f t="shared" si="41"/>
        <v>#NUM!</v>
      </c>
      <c r="BI886" t="str">
        <f>VLOOKUP(H886,Sheet2!$A$1:$B$270,2,FALSE)</f>
        <v>SIDOARJO</v>
      </c>
    </row>
    <row r="887" spans="1:61">
      <c r="A887">
        <v>886</v>
      </c>
      <c r="B887">
        <v>1002504774</v>
      </c>
      <c r="C887">
        <v>3</v>
      </c>
      <c r="D887" t="s">
        <v>59</v>
      </c>
      <c r="E887">
        <v>4</v>
      </c>
      <c r="F887" t="s">
        <v>224</v>
      </c>
      <c r="G887" t="s">
        <v>320</v>
      </c>
      <c r="H887" t="s">
        <v>321</v>
      </c>
      <c r="I887" t="s">
        <v>213</v>
      </c>
      <c r="J887" t="s">
        <v>214</v>
      </c>
      <c r="K887" t="s">
        <v>149</v>
      </c>
      <c r="M887" t="s">
        <v>76</v>
      </c>
      <c r="N887" t="s">
        <v>216</v>
      </c>
      <c r="O887" s="57">
        <v>46235.660462962966</v>
      </c>
      <c r="P887" s="57">
        <v>46235.698645833334</v>
      </c>
      <c r="Q887">
        <v>69354306</v>
      </c>
      <c r="S887">
        <v>146372103733</v>
      </c>
      <c r="T887" t="s">
        <v>1141</v>
      </c>
      <c r="U887" t="s">
        <v>3122</v>
      </c>
      <c r="V887" t="s">
        <v>3123</v>
      </c>
      <c r="Z887">
        <v>109.673293</v>
      </c>
      <c r="AA887">
        <v>-7.4445870000000003</v>
      </c>
      <c r="AB887" t="s">
        <v>1142</v>
      </c>
      <c r="AC887" t="s">
        <v>290</v>
      </c>
      <c r="AL887" t="s">
        <v>218</v>
      </c>
      <c r="AM887" t="s">
        <v>3124</v>
      </c>
      <c r="AN887" t="s">
        <v>6</v>
      </c>
      <c r="AO887" s="57">
        <v>46030.663298611114</v>
      </c>
      <c r="AR887" t="s">
        <v>219</v>
      </c>
      <c r="AS887" t="s">
        <v>321</v>
      </c>
      <c r="AT887" t="s">
        <v>231</v>
      </c>
      <c r="AU887">
        <v>20260801</v>
      </c>
      <c r="AV887" t="s">
        <v>222</v>
      </c>
      <c r="AW887" t="s">
        <v>560</v>
      </c>
      <c r="AX887" t="s">
        <v>223</v>
      </c>
      <c r="BA887" s="57">
        <v>46235.291666666664</v>
      </c>
      <c r="BB887" t="s">
        <v>3124</v>
      </c>
      <c r="BC887">
        <v>2026</v>
      </c>
      <c r="BD887">
        <v>8</v>
      </c>
      <c r="BE887">
        <v>1</v>
      </c>
      <c r="BF887" s="6">
        <f t="shared" si="39"/>
        <v>46235</v>
      </c>
      <c r="BG887">
        <f t="shared" si="40"/>
        <v>-0.29166666666424135</v>
      </c>
      <c r="BH887" t="str">
        <f t="shared" si="41"/>
        <v>COMPLY</v>
      </c>
      <c r="BI887" t="e">
        <f>VLOOKUP(H887,Sheet2!$A$1:$B$270,2,FALSE)</f>
        <v>#N/A</v>
      </c>
    </row>
    <row r="888" spans="1:61">
      <c r="A888">
        <v>887</v>
      </c>
      <c r="B888">
        <v>1002517640</v>
      </c>
      <c r="C888">
        <v>3</v>
      </c>
      <c r="D888" t="s">
        <v>38</v>
      </c>
      <c r="E888">
        <v>5</v>
      </c>
      <c r="F888" t="s">
        <v>92</v>
      </c>
      <c r="G888" t="s">
        <v>94</v>
      </c>
      <c r="H888" t="s">
        <v>337</v>
      </c>
      <c r="I888" t="s">
        <v>213</v>
      </c>
      <c r="J888" t="s">
        <v>214</v>
      </c>
      <c r="K888" t="s">
        <v>149</v>
      </c>
      <c r="L888" t="s">
        <v>215</v>
      </c>
      <c r="M888" t="s">
        <v>76</v>
      </c>
      <c r="N888" t="s">
        <v>216</v>
      </c>
      <c r="O888" s="57">
        <v>46244.528437499997</v>
      </c>
      <c r="P888" s="57">
        <v>46245.587546296294</v>
      </c>
      <c r="Q888">
        <v>69362391</v>
      </c>
      <c r="S888">
        <v>152603215872</v>
      </c>
      <c r="T888" t="s">
        <v>6631</v>
      </c>
      <c r="U888" t="s">
        <v>6632</v>
      </c>
      <c r="V888" t="s">
        <v>6633</v>
      </c>
      <c r="Z888">
        <v>111.3444775</v>
      </c>
      <c r="AA888">
        <v>-7.6998423999999996</v>
      </c>
      <c r="AB888" t="s">
        <v>6634</v>
      </c>
      <c r="AC888" t="s">
        <v>237</v>
      </c>
      <c r="AL888" t="s">
        <v>218</v>
      </c>
      <c r="AM888" t="s">
        <v>6635</v>
      </c>
      <c r="AN888" t="s">
        <v>6</v>
      </c>
      <c r="AO888" s="57">
        <v>46303.537962962961</v>
      </c>
      <c r="AP888" s="57">
        <v>46245.541666666664</v>
      </c>
      <c r="AR888" t="s">
        <v>219</v>
      </c>
      <c r="AS888" t="s">
        <v>337</v>
      </c>
      <c r="AT888" t="s">
        <v>231</v>
      </c>
      <c r="AU888">
        <v>20260811</v>
      </c>
      <c r="AV888" t="s">
        <v>222</v>
      </c>
      <c r="AW888" t="s">
        <v>1010</v>
      </c>
      <c r="AX888" t="s">
        <v>223</v>
      </c>
      <c r="BA888" s="57">
        <v>46245.541666666664</v>
      </c>
      <c r="BB888" t="s">
        <v>6635</v>
      </c>
      <c r="BC888">
        <v>2026</v>
      </c>
      <c r="BD888">
        <v>8</v>
      </c>
      <c r="BE888">
        <v>11</v>
      </c>
      <c r="BF888" s="6">
        <f t="shared" si="39"/>
        <v>46245</v>
      </c>
      <c r="BG888">
        <f t="shared" si="40"/>
        <v>-0.54166666666424135</v>
      </c>
      <c r="BH888" t="str">
        <f t="shared" si="41"/>
        <v>COMPLY</v>
      </c>
      <c r="BI888" t="str">
        <f>VLOOKUP(H888,Sheet2!$A$1:$B$270,2,FALSE)</f>
        <v>MADIUN</v>
      </c>
    </row>
    <row r="889" spans="1:61">
      <c r="A889">
        <v>888</v>
      </c>
      <c r="B889">
        <v>1002512394</v>
      </c>
      <c r="C889">
        <v>3</v>
      </c>
      <c r="D889" t="s">
        <v>45</v>
      </c>
      <c r="E889">
        <v>5</v>
      </c>
      <c r="F889" t="s">
        <v>211</v>
      </c>
      <c r="G889" t="s">
        <v>118</v>
      </c>
      <c r="H889" t="s">
        <v>283</v>
      </c>
      <c r="I889" t="s">
        <v>213</v>
      </c>
      <c r="J889" t="s">
        <v>214</v>
      </c>
      <c r="K889" t="s">
        <v>149</v>
      </c>
      <c r="L889" t="s">
        <v>215</v>
      </c>
      <c r="M889" t="s">
        <v>76</v>
      </c>
      <c r="N889" t="s">
        <v>216</v>
      </c>
      <c r="O889" s="57">
        <v>46240.559687499997</v>
      </c>
      <c r="P889" s="57">
        <v>46240.853009259263</v>
      </c>
      <c r="Q889">
        <v>69359975</v>
      </c>
      <c r="S889">
        <v>172610203613</v>
      </c>
      <c r="T889" t="s">
        <v>3125</v>
      </c>
      <c r="U889" t="s">
        <v>3126</v>
      </c>
      <c r="V889" t="s">
        <v>3127</v>
      </c>
      <c r="Z889">
        <v>116.869161576032</v>
      </c>
      <c r="AA889">
        <v>-8.7723542335568201</v>
      </c>
      <c r="AB889" t="s">
        <v>3128</v>
      </c>
      <c r="AC889" t="s">
        <v>217</v>
      </c>
      <c r="AL889" t="s">
        <v>218</v>
      </c>
      <c r="AM889" t="s">
        <v>3129</v>
      </c>
      <c r="AN889" t="s">
        <v>6</v>
      </c>
      <c r="AO889" s="57">
        <v>46181.569502314815</v>
      </c>
      <c r="AP889" s="57">
        <v>46241.541666666664</v>
      </c>
      <c r="AR889" t="s">
        <v>219</v>
      </c>
      <c r="AS889" t="s">
        <v>283</v>
      </c>
      <c r="AT889" t="s">
        <v>231</v>
      </c>
      <c r="AU889">
        <v>20260806</v>
      </c>
      <c r="AV889" t="s">
        <v>222</v>
      </c>
      <c r="AW889" t="s">
        <v>1012</v>
      </c>
      <c r="AX889" t="s">
        <v>223</v>
      </c>
      <c r="BA889" s="57">
        <v>46241.541666666664</v>
      </c>
      <c r="BB889" t="s">
        <v>3129</v>
      </c>
      <c r="BC889">
        <v>2026</v>
      </c>
      <c r="BD889">
        <v>8</v>
      </c>
      <c r="BE889">
        <v>6</v>
      </c>
      <c r="BF889" s="6">
        <f t="shared" si="39"/>
        <v>46240</v>
      </c>
      <c r="BG889">
        <f t="shared" si="40"/>
        <v>-1.5416666666642413</v>
      </c>
      <c r="BH889" t="str">
        <f t="shared" si="41"/>
        <v>COMPLY</v>
      </c>
      <c r="BI889" t="str">
        <f>VLOOKUP(H889,Sheet2!$A$1:$B$270,2,FALSE)</f>
        <v>SUMBAWA</v>
      </c>
    </row>
    <row r="890" spans="1:61">
      <c r="A890">
        <v>889</v>
      </c>
      <c r="B890">
        <v>1002505931</v>
      </c>
      <c r="C890">
        <v>3</v>
      </c>
      <c r="D890" t="s">
        <v>55</v>
      </c>
      <c r="E890">
        <v>5</v>
      </c>
      <c r="F890" t="s">
        <v>265</v>
      </c>
      <c r="G890" t="s">
        <v>122</v>
      </c>
      <c r="H890" t="s">
        <v>297</v>
      </c>
      <c r="I890" t="s">
        <v>213</v>
      </c>
      <c r="J890" t="s">
        <v>214</v>
      </c>
      <c r="K890" t="s">
        <v>149</v>
      </c>
      <c r="M890" t="s">
        <v>76</v>
      </c>
      <c r="N890" t="s">
        <v>216</v>
      </c>
      <c r="O890" s="57">
        <v>46237.493773148148</v>
      </c>
      <c r="P890" s="57">
        <v>46237.644629629627</v>
      </c>
      <c r="Q890">
        <v>69339285</v>
      </c>
      <c r="S890">
        <v>152446246131</v>
      </c>
      <c r="T890" t="s">
        <v>1035</v>
      </c>
      <c r="U890" t="s">
        <v>3130</v>
      </c>
      <c r="V890" t="s">
        <v>3131</v>
      </c>
      <c r="Z890">
        <v>112.54237500000001</v>
      </c>
      <c r="AA890">
        <v>-7.2237390000000001</v>
      </c>
      <c r="AB890" t="s">
        <v>1036</v>
      </c>
      <c r="AC890" t="s">
        <v>226</v>
      </c>
      <c r="AL890" t="s">
        <v>218</v>
      </c>
      <c r="AM890" t="s">
        <v>2785</v>
      </c>
      <c r="AN890" t="s">
        <v>6</v>
      </c>
      <c r="AO890" s="57">
        <v>46089.496550925927</v>
      </c>
      <c r="AR890" t="s">
        <v>219</v>
      </c>
      <c r="AS890" t="s">
        <v>297</v>
      </c>
      <c r="AT890" t="s">
        <v>231</v>
      </c>
      <c r="AU890">
        <v>20260803</v>
      </c>
      <c r="AV890" t="s">
        <v>222</v>
      </c>
      <c r="AW890" t="s">
        <v>944</v>
      </c>
      <c r="AX890" t="s">
        <v>223</v>
      </c>
      <c r="BA890" s="57">
        <v>46237.291666666664</v>
      </c>
      <c r="BB890" t="s">
        <v>2785</v>
      </c>
      <c r="BC890">
        <v>2026</v>
      </c>
      <c r="BD890">
        <v>8</v>
      </c>
      <c r="BE890">
        <v>3</v>
      </c>
      <c r="BF890" s="6">
        <f t="shared" si="39"/>
        <v>46237</v>
      </c>
      <c r="BG890">
        <f t="shared" si="40"/>
        <v>-0.29166666666424135</v>
      </c>
      <c r="BH890" t="str">
        <f t="shared" si="41"/>
        <v>COMPLY</v>
      </c>
      <c r="BI890" t="str">
        <f>VLOOKUP(H890,Sheet2!$A$1:$B$270,2,FALSE)</f>
        <v>GRESIK</v>
      </c>
    </row>
    <row r="891" spans="1:61">
      <c r="A891">
        <v>890</v>
      </c>
      <c r="B891">
        <v>1002531350</v>
      </c>
      <c r="C891">
        <v>3</v>
      </c>
      <c r="D891" t="s">
        <v>38</v>
      </c>
      <c r="E891">
        <v>5</v>
      </c>
      <c r="F891" t="s">
        <v>90</v>
      </c>
      <c r="G891" t="s">
        <v>98</v>
      </c>
      <c r="H891" t="s">
        <v>301</v>
      </c>
      <c r="I891" t="s">
        <v>213</v>
      </c>
      <c r="J891" t="s">
        <v>214</v>
      </c>
      <c r="K891" t="s">
        <v>149</v>
      </c>
      <c r="L891" t="s">
        <v>215</v>
      </c>
      <c r="M891" t="s">
        <v>240</v>
      </c>
      <c r="N891" t="s">
        <v>216</v>
      </c>
      <c r="O891" s="57">
        <v>46251.718715277777</v>
      </c>
      <c r="P891" s="57">
        <v>46251.719456018516</v>
      </c>
      <c r="Q891">
        <v>69368316</v>
      </c>
      <c r="S891">
        <v>152606246448</v>
      </c>
      <c r="T891" t="s">
        <v>11247</v>
      </c>
      <c r="U891" t="s">
        <v>11248</v>
      </c>
      <c r="V891" t="s">
        <v>11249</v>
      </c>
      <c r="Z891">
        <v>111.94095388054799</v>
      </c>
      <c r="AA891">
        <v>-7.98178414096129</v>
      </c>
      <c r="AB891" t="s">
        <v>11250</v>
      </c>
      <c r="AC891" t="s">
        <v>217</v>
      </c>
      <c r="AL891" t="s">
        <v>218</v>
      </c>
      <c r="AM891" t="s">
        <v>10433</v>
      </c>
      <c r="AN891" t="s">
        <v>6</v>
      </c>
      <c r="AO891" t="s">
        <v>11080</v>
      </c>
      <c r="AP891" s="57">
        <v>46252.625</v>
      </c>
      <c r="AR891" t="s">
        <v>241</v>
      </c>
      <c r="AS891" t="s">
        <v>301</v>
      </c>
      <c r="AT891" t="s">
        <v>231</v>
      </c>
      <c r="AV891" t="s">
        <v>240</v>
      </c>
      <c r="AW891" t="s">
        <v>1015</v>
      </c>
      <c r="AX891" t="s">
        <v>223</v>
      </c>
      <c r="BA891" s="57">
        <v>46252.625</v>
      </c>
      <c r="BB891" t="s">
        <v>10433</v>
      </c>
      <c r="BF891" s="6" t="e">
        <f t="shared" si="39"/>
        <v>#NUM!</v>
      </c>
      <c r="BG891" t="e">
        <f t="shared" si="40"/>
        <v>#NUM!</v>
      </c>
      <c r="BH891" t="e">
        <f t="shared" si="41"/>
        <v>#NUM!</v>
      </c>
      <c r="BI891" t="str">
        <f>VLOOKUP(H891,Sheet2!$A$1:$B$270,2,FALSE)</f>
        <v>BLITAR</v>
      </c>
    </row>
    <row r="892" spans="1:61">
      <c r="A892">
        <v>891</v>
      </c>
      <c r="B892">
        <v>1002515574</v>
      </c>
      <c r="C892">
        <v>3</v>
      </c>
      <c r="D892" t="s">
        <v>45</v>
      </c>
      <c r="E892">
        <v>5</v>
      </c>
      <c r="F892" t="s">
        <v>211</v>
      </c>
      <c r="G892" t="s">
        <v>115</v>
      </c>
      <c r="H892" t="s">
        <v>279</v>
      </c>
      <c r="I892" t="s">
        <v>213</v>
      </c>
      <c r="J892" t="s">
        <v>214</v>
      </c>
      <c r="K892" t="s">
        <v>149</v>
      </c>
      <c r="L892" t="s">
        <v>215</v>
      </c>
      <c r="M892" t="s">
        <v>76</v>
      </c>
      <c r="N892" t="s">
        <v>216</v>
      </c>
      <c r="O892" s="57">
        <v>46242.347187500003</v>
      </c>
      <c r="P892" s="57">
        <v>46243.850069444445</v>
      </c>
      <c r="Q892">
        <v>69361227</v>
      </c>
      <c r="S892">
        <v>172603791351</v>
      </c>
      <c r="T892" t="s">
        <v>5530</v>
      </c>
      <c r="U892" t="s">
        <v>5531</v>
      </c>
      <c r="V892" t="s">
        <v>5532</v>
      </c>
      <c r="Z892">
        <v>116.234774796602</v>
      </c>
      <c r="AA892">
        <v>-8.68249784078942</v>
      </c>
      <c r="AB892" t="s">
        <v>5533</v>
      </c>
      <c r="AC892" t="s">
        <v>237</v>
      </c>
      <c r="AL892" t="s">
        <v>218</v>
      </c>
      <c r="AM892" t="s">
        <v>5509</v>
      </c>
      <c r="AN892" t="s">
        <v>6</v>
      </c>
      <c r="AO892" s="57">
        <v>46242.350891203707</v>
      </c>
      <c r="AP892" s="57">
        <v>46243.333333333336</v>
      </c>
      <c r="AR892" t="s">
        <v>219</v>
      </c>
      <c r="AS892" t="s">
        <v>279</v>
      </c>
      <c r="AT892" t="s">
        <v>231</v>
      </c>
      <c r="AU892">
        <v>20260809</v>
      </c>
      <c r="AV892" t="s">
        <v>222</v>
      </c>
      <c r="AW892" t="s">
        <v>1021</v>
      </c>
      <c r="AX892" t="s">
        <v>223</v>
      </c>
      <c r="BA892" s="57">
        <v>46243.333333333336</v>
      </c>
      <c r="BB892" t="s">
        <v>5509</v>
      </c>
      <c r="BC892">
        <v>2026</v>
      </c>
      <c r="BD892">
        <v>8</v>
      </c>
      <c r="BE892">
        <v>9</v>
      </c>
      <c r="BF892" s="6">
        <f t="shared" si="39"/>
        <v>46243</v>
      </c>
      <c r="BG892">
        <f t="shared" si="40"/>
        <v>-0.33333333333575865</v>
      </c>
      <c r="BH892" t="str">
        <f t="shared" si="41"/>
        <v>COMPLY</v>
      </c>
      <c r="BI892" t="str">
        <f>VLOOKUP(H892,Sheet2!$A$1:$B$270,2,FALSE)</f>
        <v>SELONG</v>
      </c>
    </row>
    <row r="893" spans="1:61">
      <c r="A893">
        <v>892</v>
      </c>
      <c r="B893">
        <v>1002518322</v>
      </c>
      <c r="C893">
        <v>3</v>
      </c>
      <c r="D893" t="s">
        <v>34</v>
      </c>
      <c r="E893">
        <v>5</v>
      </c>
      <c r="F893" t="s">
        <v>573</v>
      </c>
      <c r="G893" t="s">
        <v>82</v>
      </c>
      <c r="H893" t="s">
        <v>410</v>
      </c>
      <c r="I893" t="s">
        <v>213</v>
      </c>
      <c r="J893" t="s">
        <v>214</v>
      </c>
      <c r="K893" t="s">
        <v>149</v>
      </c>
      <c r="M893" t="s">
        <v>602</v>
      </c>
      <c r="N893" t="s">
        <v>216</v>
      </c>
      <c r="O893" s="57">
        <v>46244.651956018519</v>
      </c>
      <c r="P893" s="57">
        <v>46247.7887962963</v>
      </c>
      <c r="Q893">
        <v>69362650</v>
      </c>
      <c r="S893">
        <v>172404209226</v>
      </c>
      <c r="T893" t="s">
        <v>6636</v>
      </c>
      <c r="U893" t="s">
        <v>6637</v>
      </c>
      <c r="Z893">
        <v>115.615708771112</v>
      </c>
      <c r="AA893">
        <v>-8.4771586929703595</v>
      </c>
      <c r="AB893" t="s">
        <v>6638</v>
      </c>
      <c r="AC893" t="s">
        <v>230</v>
      </c>
      <c r="AO893" s="57">
        <v>46303.652731481481</v>
      </c>
      <c r="AR893" t="s">
        <v>5</v>
      </c>
      <c r="AS893" t="s">
        <v>410</v>
      </c>
      <c r="AT893" t="s">
        <v>231</v>
      </c>
      <c r="AV893" t="s">
        <v>9136</v>
      </c>
      <c r="AW893" t="s">
        <v>561</v>
      </c>
      <c r="AX893" t="s">
        <v>223</v>
      </c>
      <c r="BF893" s="6" t="e">
        <f t="shared" si="39"/>
        <v>#NUM!</v>
      </c>
      <c r="BG893" t="e">
        <f t="shared" si="40"/>
        <v>#NUM!</v>
      </c>
      <c r="BH893" t="e">
        <f t="shared" si="41"/>
        <v>#NUM!</v>
      </c>
      <c r="BI893" t="str">
        <f>VLOOKUP(H893,Sheet2!$A$1:$B$270,2,FALSE)</f>
        <v>KLUNGKUNG</v>
      </c>
    </row>
    <row r="894" spans="1:61">
      <c r="A894">
        <v>893</v>
      </c>
      <c r="B894">
        <v>1002521821</v>
      </c>
      <c r="C894">
        <v>3</v>
      </c>
      <c r="D894" t="s">
        <v>45</v>
      </c>
      <c r="E894">
        <v>5</v>
      </c>
      <c r="F894" t="s">
        <v>211</v>
      </c>
      <c r="G894" t="s">
        <v>116</v>
      </c>
      <c r="H894" t="s">
        <v>366</v>
      </c>
      <c r="I894" t="s">
        <v>213</v>
      </c>
      <c r="J894" t="s">
        <v>214</v>
      </c>
      <c r="K894" t="s">
        <v>149</v>
      </c>
      <c r="M894" t="s">
        <v>76</v>
      </c>
      <c r="N894" t="s">
        <v>216</v>
      </c>
      <c r="O894" s="57">
        <v>46246.482673611114</v>
      </c>
      <c r="P894" s="57">
        <v>46247.689351851855</v>
      </c>
      <c r="Q894">
        <v>69364081</v>
      </c>
      <c r="S894">
        <v>172619203343</v>
      </c>
      <c r="T894" t="s">
        <v>4724</v>
      </c>
      <c r="U894" t="s">
        <v>9137</v>
      </c>
      <c r="V894" t="s">
        <v>8178</v>
      </c>
      <c r="Z894">
        <v>116.5159464</v>
      </c>
      <c r="AA894">
        <v>-8.6452389000000007</v>
      </c>
      <c r="AB894" t="s">
        <v>4727</v>
      </c>
      <c r="AC894" t="s">
        <v>230</v>
      </c>
      <c r="AL894" t="s">
        <v>218</v>
      </c>
      <c r="AM894" t="s">
        <v>8179</v>
      </c>
      <c r="AN894" t="s">
        <v>6</v>
      </c>
      <c r="AO894" s="57">
        <v>46364.486018518517</v>
      </c>
      <c r="AP894" s="57">
        <v>46248.541666666664</v>
      </c>
      <c r="AR894" t="s">
        <v>219</v>
      </c>
      <c r="AS894" t="s">
        <v>366</v>
      </c>
      <c r="AT894" t="s">
        <v>231</v>
      </c>
      <c r="AU894">
        <v>20260813</v>
      </c>
      <c r="AV894" t="s">
        <v>222</v>
      </c>
      <c r="AW894" t="s">
        <v>562</v>
      </c>
      <c r="AX894" t="s">
        <v>223</v>
      </c>
      <c r="BA894" s="57">
        <v>46248.541666666664</v>
      </c>
      <c r="BB894" t="s">
        <v>8179</v>
      </c>
      <c r="BC894">
        <v>2026</v>
      </c>
      <c r="BD894">
        <v>8</v>
      </c>
      <c r="BE894">
        <v>13</v>
      </c>
      <c r="BF894" s="6">
        <f t="shared" si="39"/>
        <v>46247</v>
      </c>
      <c r="BG894">
        <f t="shared" si="40"/>
        <v>-1.5416666666642413</v>
      </c>
      <c r="BH894" t="str">
        <f t="shared" si="41"/>
        <v>COMPLY</v>
      </c>
      <c r="BI894" t="str">
        <f>VLOOKUP(H894,Sheet2!$A$1:$B$270,2,FALSE)</f>
        <v>SELONG</v>
      </c>
    </row>
    <row r="895" spans="1:61">
      <c r="A895">
        <v>894</v>
      </c>
      <c r="B895">
        <v>1002512297</v>
      </c>
      <c r="C895">
        <v>3</v>
      </c>
      <c r="D895" t="s">
        <v>38</v>
      </c>
      <c r="E895">
        <v>5</v>
      </c>
      <c r="F895" t="s">
        <v>90</v>
      </c>
      <c r="G895" t="s">
        <v>88</v>
      </c>
      <c r="H895" t="s">
        <v>436</v>
      </c>
      <c r="I895" t="s">
        <v>9791</v>
      </c>
      <c r="J895" t="s">
        <v>214</v>
      </c>
      <c r="K895" t="s">
        <v>149</v>
      </c>
      <c r="M895" t="s">
        <v>76</v>
      </c>
      <c r="N895" t="s">
        <v>9792</v>
      </c>
      <c r="O895" s="57">
        <v>46240.539120370369</v>
      </c>
      <c r="P895" s="57">
        <v>46240.605150462965</v>
      </c>
      <c r="Q895">
        <v>69359948</v>
      </c>
      <c r="S895">
        <v>152730235333</v>
      </c>
      <c r="T895" t="s">
        <v>11251</v>
      </c>
      <c r="U895" t="s">
        <v>11252</v>
      </c>
      <c r="V895" t="s">
        <v>11253</v>
      </c>
      <c r="Z895">
        <v>112.22014896923</v>
      </c>
      <c r="AA895">
        <v>-8.0732470081231202</v>
      </c>
      <c r="AB895" t="s">
        <v>11254</v>
      </c>
      <c r="AC895" t="s">
        <v>226</v>
      </c>
      <c r="AL895" t="s">
        <v>218</v>
      </c>
      <c r="AM895" t="s">
        <v>10088</v>
      </c>
      <c r="AN895" t="s">
        <v>6</v>
      </c>
      <c r="AO895" s="57">
        <v>46181.549212962964</v>
      </c>
      <c r="AR895" t="s">
        <v>219</v>
      </c>
      <c r="AS895" t="s">
        <v>436</v>
      </c>
      <c r="AT895" t="s">
        <v>231</v>
      </c>
      <c r="AU895">
        <v>20260806</v>
      </c>
      <c r="AV895" t="s">
        <v>222</v>
      </c>
      <c r="AW895" t="s">
        <v>10400</v>
      </c>
      <c r="AX895" t="s">
        <v>223</v>
      </c>
      <c r="BA895" s="57">
        <v>46240.5</v>
      </c>
      <c r="BB895" t="s">
        <v>10088</v>
      </c>
      <c r="BC895">
        <v>2026</v>
      </c>
      <c r="BD895">
        <v>8</v>
      </c>
      <c r="BE895">
        <v>6</v>
      </c>
      <c r="BF895" s="6">
        <f t="shared" si="39"/>
        <v>46240</v>
      </c>
      <c r="BG895">
        <f t="shared" si="40"/>
        <v>-0.5</v>
      </c>
      <c r="BH895" t="str">
        <f t="shared" si="41"/>
        <v>COMPLY</v>
      </c>
      <c r="BI895" t="str">
        <f>VLOOKUP(H895,Sheet2!$A$1:$B$270,2,FALSE)</f>
        <v>BLITAR</v>
      </c>
    </row>
    <row r="896" spans="1:61">
      <c r="A896">
        <v>895</v>
      </c>
      <c r="B896">
        <v>1002522218</v>
      </c>
      <c r="C896">
        <v>3</v>
      </c>
      <c r="D896" t="s">
        <v>42</v>
      </c>
      <c r="E896">
        <v>5</v>
      </c>
      <c r="F896" t="s">
        <v>106</v>
      </c>
      <c r="G896" t="s">
        <v>104</v>
      </c>
      <c r="H896" t="s">
        <v>453</v>
      </c>
      <c r="I896" t="s">
        <v>213</v>
      </c>
      <c r="J896" t="s">
        <v>214</v>
      </c>
      <c r="K896" t="s">
        <v>149</v>
      </c>
      <c r="M896" t="s">
        <v>76</v>
      </c>
      <c r="N896" t="s">
        <v>216</v>
      </c>
      <c r="O896" s="57">
        <v>46246.573206018518</v>
      </c>
      <c r="P896" s="57">
        <v>46247.605590277781</v>
      </c>
      <c r="Q896">
        <v>69364259</v>
      </c>
      <c r="S896">
        <v>152541206028</v>
      </c>
      <c r="T896" t="s">
        <v>8180</v>
      </c>
      <c r="U896" t="s">
        <v>8181</v>
      </c>
      <c r="V896" t="s">
        <v>9138</v>
      </c>
      <c r="Z896">
        <v>113.364661459822</v>
      </c>
      <c r="AA896">
        <v>-8.0918405360818806</v>
      </c>
      <c r="AB896" t="s">
        <v>8182</v>
      </c>
      <c r="AC896" t="s">
        <v>230</v>
      </c>
      <c r="AL896" t="s">
        <v>218</v>
      </c>
      <c r="AM896" t="s">
        <v>9139</v>
      </c>
      <c r="AN896" t="s">
        <v>6</v>
      </c>
      <c r="AO896" s="57">
        <v>46364.579872685186</v>
      </c>
      <c r="AP896" s="57">
        <v>46248.333333333336</v>
      </c>
      <c r="AR896" t="s">
        <v>219</v>
      </c>
      <c r="AS896" t="s">
        <v>453</v>
      </c>
      <c r="AT896" t="s">
        <v>231</v>
      </c>
      <c r="AU896">
        <v>20260813</v>
      </c>
      <c r="AV896" t="s">
        <v>222</v>
      </c>
      <c r="AW896" t="s">
        <v>572</v>
      </c>
      <c r="AX896" t="s">
        <v>223</v>
      </c>
      <c r="BA896" s="57">
        <v>46248.333333333336</v>
      </c>
      <c r="BB896" t="s">
        <v>9139</v>
      </c>
      <c r="BC896">
        <v>2026</v>
      </c>
      <c r="BD896">
        <v>8</v>
      </c>
      <c r="BE896">
        <v>13</v>
      </c>
      <c r="BF896" s="6">
        <f t="shared" si="39"/>
        <v>46247</v>
      </c>
      <c r="BG896">
        <f t="shared" si="40"/>
        <v>-1.3333333333357587</v>
      </c>
      <c r="BH896" t="str">
        <f t="shared" si="41"/>
        <v>COMPLY</v>
      </c>
      <c r="BI896" t="str">
        <f>VLOOKUP(H896,Sheet2!$A$1:$B$270,2,FALSE)</f>
        <v>PROBOLINGGO</v>
      </c>
    </row>
    <row r="897" spans="1:61">
      <c r="A897">
        <v>896</v>
      </c>
      <c r="B897">
        <v>1002510319</v>
      </c>
      <c r="C897">
        <v>3</v>
      </c>
      <c r="D897" t="s">
        <v>38</v>
      </c>
      <c r="E897">
        <v>5</v>
      </c>
      <c r="F897" t="s">
        <v>92</v>
      </c>
      <c r="G897" t="s">
        <v>89</v>
      </c>
      <c r="H897" t="s">
        <v>407</v>
      </c>
      <c r="I897" t="s">
        <v>213</v>
      </c>
      <c r="J897" t="s">
        <v>214</v>
      </c>
      <c r="K897" t="s">
        <v>149</v>
      </c>
      <c r="L897" t="s">
        <v>215</v>
      </c>
      <c r="M897" t="s">
        <v>76</v>
      </c>
      <c r="N897" t="s">
        <v>216</v>
      </c>
      <c r="O897" s="57">
        <v>46239.495798611111</v>
      </c>
      <c r="P897" s="57">
        <v>46240.595300925925</v>
      </c>
      <c r="Q897">
        <v>69359065</v>
      </c>
      <c r="S897">
        <v>152642209551</v>
      </c>
      <c r="T897" t="s">
        <v>3144</v>
      </c>
      <c r="U897" t="s">
        <v>3145</v>
      </c>
      <c r="V897" t="s">
        <v>3146</v>
      </c>
      <c r="Z897">
        <v>111.947784136145</v>
      </c>
      <c r="AA897">
        <v>-7.2982218967266297</v>
      </c>
      <c r="AB897" t="s">
        <v>3147</v>
      </c>
      <c r="AC897" t="s">
        <v>237</v>
      </c>
      <c r="AL897" t="s">
        <v>218</v>
      </c>
      <c r="AM897" t="s">
        <v>3148</v>
      </c>
      <c r="AN897" t="s">
        <v>6</v>
      </c>
      <c r="AO897" s="57">
        <v>46150.49690972222</v>
      </c>
      <c r="AP897" s="57">
        <v>46240.541666666664</v>
      </c>
      <c r="AR897" t="s">
        <v>219</v>
      </c>
      <c r="AS897" t="s">
        <v>407</v>
      </c>
      <c r="AT897" t="s">
        <v>231</v>
      </c>
      <c r="AU897">
        <v>20260806</v>
      </c>
      <c r="AV897" t="s">
        <v>222</v>
      </c>
      <c r="AW897" t="s">
        <v>1027</v>
      </c>
      <c r="AX897" t="s">
        <v>223</v>
      </c>
      <c r="BA897" s="57">
        <v>46240.541666666664</v>
      </c>
      <c r="BB897" t="s">
        <v>3148</v>
      </c>
      <c r="BC897">
        <v>2026</v>
      </c>
      <c r="BD897">
        <v>8</v>
      </c>
      <c r="BE897">
        <v>6</v>
      </c>
      <c r="BF897" s="6">
        <f t="shared" si="39"/>
        <v>46240</v>
      </c>
      <c r="BG897">
        <f t="shared" si="40"/>
        <v>-0.54166666666424135</v>
      </c>
      <c r="BH897" t="str">
        <f t="shared" si="41"/>
        <v>COMPLY</v>
      </c>
      <c r="BI897" t="str">
        <f>VLOOKUP(H897,Sheet2!$A$1:$B$270,2,FALSE)</f>
        <v>BOJONEGORO</v>
      </c>
    </row>
    <row r="898" spans="1:61">
      <c r="A898">
        <v>897</v>
      </c>
      <c r="B898">
        <v>1002511549</v>
      </c>
      <c r="C898">
        <v>3</v>
      </c>
      <c r="D898" t="s">
        <v>42</v>
      </c>
      <c r="E898">
        <v>5</v>
      </c>
      <c r="F898" t="s">
        <v>102</v>
      </c>
      <c r="G898" t="s">
        <v>100</v>
      </c>
      <c r="H898" t="s">
        <v>282</v>
      </c>
      <c r="I898" t="s">
        <v>213</v>
      </c>
      <c r="J898" t="s">
        <v>214</v>
      </c>
      <c r="K898" t="s">
        <v>149</v>
      </c>
      <c r="L898" t="s">
        <v>606</v>
      </c>
      <c r="M898" t="s">
        <v>76</v>
      </c>
      <c r="N898" t="s">
        <v>216</v>
      </c>
      <c r="O898" s="57">
        <v>46240.382604166669</v>
      </c>
      <c r="P898" s="57">
        <v>46240.617673611108</v>
      </c>
      <c r="Q898">
        <v>69359584</v>
      </c>
      <c r="R898">
        <v>3322010092</v>
      </c>
      <c r="S898">
        <v>152507223557</v>
      </c>
      <c r="T898" t="s">
        <v>3149</v>
      </c>
      <c r="U898" t="s">
        <v>3150</v>
      </c>
      <c r="V898" t="s">
        <v>3151</v>
      </c>
      <c r="Z898">
        <v>113.830870644215</v>
      </c>
      <c r="AA898">
        <v>-7.9572022971668304</v>
      </c>
      <c r="AB898" t="s">
        <v>3152</v>
      </c>
      <c r="AC898" t="s">
        <v>237</v>
      </c>
      <c r="AL898" t="s">
        <v>218</v>
      </c>
      <c r="AM898" t="s">
        <v>3153</v>
      </c>
      <c r="AN898" t="s">
        <v>6</v>
      </c>
      <c r="AO898" s="57">
        <v>46181.392361111109</v>
      </c>
      <c r="AP898" s="57">
        <v>46241.333333333336</v>
      </c>
      <c r="AR898" t="s">
        <v>219</v>
      </c>
      <c r="AS898" t="s">
        <v>282</v>
      </c>
      <c r="AT898" t="s">
        <v>231</v>
      </c>
      <c r="AU898">
        <v>20260806</v>
      </c>
      <c r="AV898" t="s">
        <v>222</v>
      </c>
      <c r="AW898" t="s">
        <v>941</v>
      </c>
      <c r="AX898" t="s">
        <v>223</v>
      </c>
      <c r="BA898" s="57">
        <v>46241.333333333336</v>
      </c>
      <c r="BB898" t="s">
        <v>3153</v>
      </c>
      <c r="BC898">
        <v>2026</v>
      </c>
      <c r="BD898">
        <v>8</v>
      </c>
      <c r="BE898">
        <v>6</v>
      </c>
      <c r="BF898" s="6">
        <f t="shared" si="39"/>
        <v>46240</v>
      </c>
      <c r="BG898">
        <f t="shared" si="40"/>
        <v>-1.3333333333357587</v>
      </c>
      <c r="BH898" t="str">
        <f t="shared" si="41"/>
        <v>COMPLY</v>
      </c>
      <c r="BI898" t="str">
        <f>VLOOKUP(H898,Sheet2!$A$1:$B$270,2,FALSE)</f>
        <v>JEMBER</v>
      </c>
    </row>
    <row r="899" spans="1:61">
      <c r="A899">
        <v>898</v>
      </c>
      <c r="B899">
        <v>1002524290</v>
      </c>
      <c r="C899">
        <v>3</v>
      </c>
      <c r="D899" t="s">
        <v>55</v>
      </c>
      <c r="E899">
        <v>5</v>
      </c>
      <c r="F899" t="s">
        <v>313</v>
      </c>
      <c r="G899" t="s">
        <v>126</v>
      </c>
      <c r="H899" t="s">
        <v>314</v>
      </c>
      <c r="I899" t="s">
        <v>213</v>
      </c>
      <c r="J899" t="s">
        <v>214</v>
      </c>
      <c r="K899" t="s">
        <v>149</v>
      </c>
      <c r="M899" t="s">
        <v>555</v>
      </c>
      <c r="N899" t="s">
        <v>608</v>
      </c>
      <c r="O899" s="57">
        <v>46247.567777777775</v>
      </c>
      <c r="P899" s="57">
        <v>46249.650023148148</v>
      </c>
      <c r="Q899">
        <v>69365183</v>
      </c>
      <c r="R899">
        <v>3135936049</v>
      </c>
      <c r="S899">
        <v>152320245983</v>
      </c>
      <c r="T899" t="s">
        <v>3552</v>
      </c>
      <c r="U899" t="s">
        <v>9140</v>
      </c>
      <c r="Z899">
        <v>112.760109901428</v>
      </c>
      <c r="AA899">
        <v>-7.2952252204211403</v>
      </c>
      <c r="AB899" t="s">
        <v>3554</v>
      </c>
      <c r="AC899" t="s">
        <v>291</v>
      </c>
      <c r="AO899" t="s">
        <v>9141</v>
      </c>
      <c r="AR899" t="s">
        <v>6</v>
      </c>
      <c r="AS899" t="s">
        <v>314</v>
      </c>
      <c r="AT899" t="s">
        <v>231</v>
      </c>
      <c r="AV899" t="s">
        <v>11255</v>
      </c>
      <c r="AW899" t="s">
        <v>613</v>
      </c>
      <c r="AX899" t="s">
        <v>223</v>
      </c>
      <c r="BF899" s="6" t="e">
        <f t="shared" ref="BF899:BF962" si="42">DATE(BC899,BD899,BE899)</f>
        <v>#NUM!</v>
      </c>
      <c r="BG899" t="e">
        <f t="shared" ref="BG899:BG962" si="43">BF899-BA899</f>
        <v>#NUM!</v>
      </c>
      <c r="BH899" t="e">
        <f t="shared" ref="BH899:BH962" si="44">IF(BG899=1,"COMPLY",IF(BG899&lt;1,"COMPLY","NOT COMPLY"))</f>
        <v>#NUM!</v>
      </c>
      <c r="BI899" t="str">
        <f>VLOOKUP(H899,Sheet2!$A$1:$B$270,2,FALSE)</f>
        <v>SURABAYA SELATAN</v>
      </c>
    </row>
    <row r="900" spans="1:61">
      <c r="A900">
        <v>899</v>
      </c>
      <c r="B900">
        <v>1002524073</v>
      </c>
      <c r="C900">
        <v>3</v>
      </c>
      <c r="D900" t="s">
        <v>49</v>
      </c>
      <c r="E900">
        <v>4</v>
      </c>
      <c r="F900" t="s">
        <v>246</v>
      </c>
      <c r="G900" t="s">
        <v>247</v>
      </c>
      <c r="H900" t="s">
        <v>615</v>
      </c>
      <c r="I900" t="s">
        <v>9791</v>
      </c>
      <c r="J900" t="s">
        <v>214</v>
      </c>
      <c r="K900" t="s">
        <v>149</v>
      </c>
      <c r="M900" t="s">
        <v>76</v>
      </c>
      <c r="N900" t="s">
        <v>9792</v>
      </c>
      <c r="O900" s="57">
        <v>46247.512546296297</v>
      </c>
      <c r="P900" s="57">
        <v>46248.501226851855</v>
      </c>
      <c r="Q900">
        <v>69365053</v>
      </c>
      <c r="S900">
        <v>141420142465</v>
      </c>
      <c r="T900" t="s">
        <v>11256</v>
      </c>
      <c r="U900" t="s">
        <v>11257</v>
      </c>
      <c r="V900" t="s">
        <v>11258</v>
      </c>
      <c r="Z900">
        <v>110.372801</v>
      </c>
      <c r="AA900">
        <v>-6.974011</v>
      </c>
      <c r="AB900" t="s">
        <v>11259</v>
      </c>
      <c r="AC900" t="s">
        <v>226</v>
      </c>
      <c r="AL900" t="s">
        <v>218</v>
      </c>
      <c r="AM900" t="s">
        <v>10032</v>
      </c>
      <c r="AN900" t="s">
        <v>6</v>
      </c>
      <c r="AO900" t="s">
        <v>8875</v>
      </c>
      <c r="AR900" t="s">
        <v>219</v>
      </c>
      <c r="AS900" t="s">
        <v>615</v>
      </c>
      <c r="AT900" t="s">
        <v>231</v>
      </c>
      <c r="AU900">
        <v>20260814</v>
      </c>
      <c r="AV900" t="s">
        <v>222</v>
      </c>
      <c r="AW900" t="s">
        <v>9797</v>
      </c>
      <c r="AX900" t="s">
        <v>223</v>
      </c>
      <c r="BA900" s="57">
        <v>46247.583333333336</v>
      </c>
      <c r="BB900" t="s">
        <v>10032</v>
      </c>
      <c r="BC900">
        <v>2026</v>
      </c>
      <c r="BD900">
        <v>8</v>
      </c>
      <c r="BE900">
        <v>14</v>
      </c>
      <c r="BF900" s="6">
        <f t="shared" si="42"/>
        <v>46248</v>
      </c>
      <c r="BG900">
        <f t="shared" si="43"/>
        <v>0.41666666666424135</v>
      </c>
      <c r="BH900" t="str">
        <f t="shared" si="44"/>
        <v>COMPLY</v>
      </c>
      <c r="BI900" t="e">
        <f>VLOOKUP(H900,Sheet2!$A$1:$B$270,2,FALSE)</f>
        <v>#N/A</v>
      </c>
    </row>
    <row r="901" spans="1:61">
      <c r="A901">
        <v>900</v>
      </c>
      <c r="B901">
        <v>1002530820</v>
      </c>
      <c r="C901">
        <v>3</v>
      </c>
      <c r="D901" t="s">
        <v>38</v>
      </c>
      <c r="E901">
        <v>5</v>
      </c>
      <c r="F901" t="s">
        <v>92</v>
      </c>
      <c r="G901" t="s">
        <v>89</v>
      </c>
      <c r="H901" t="s">
        <v>368</v>
      </c>
      <c r="I901" t="s">
        <v>213</v>
      </c>
      <c r="J901" t="s">
        <v>214</v>
      </c>
      <c r="K901" t="s">
        <v>149</v>
      </c>
      <c r="L901" t="s">
        <v>215</v>
      </c>
      <c r="M901" t="s">
        <v>240</v>
      </c>
      <c r="N901" t="s">
        <v>216</v>
      </c>
      <c r="O901" s="57">
        <v>46251.53328703704</v>
      </c>
      <c r="P901" s="57">
        <v>46251.534733796296</v>
      </c>
      <c r="Q901">
        <v>69368056</v>
      </c>
      <c r="S901">
        <v>152644205684</v>
      </c>
      <c r="T901" t="s">
        <v>6323</v>
      </c>
      <c r="U901" t="s">
        <v>11260</v>
      </c>
      <c r="V901" t="s">
        <v>11261</v>
      </c>
      <c r="Z901">
        <v>111.6292524</v>
      </c>
      <c r="AA901">
        <v>-7.0725444</v>
      </c>
      <c r="AB901" t="s">
        <v>11262</v>
      </c>
      <c r="AC901" t="s">
        <v>237</v>
      </c>
      <c r="AL901" t="s">
        <v>218</v>
      </c>
      <c r="AM901" t="s">
        <v>11263</v>
      </c>
      <c r="AN901" t="s">
        <v>6</v>
      </c>
      <c r="AO901" t="s">
        <v>11264</v>
      </c>
      <c r="AP901" s="57">
        <v>46253.541666666664</v>
      </c>
      <c r="AR901" t="s">
        <v>241</v>
      </c>
      <c r="AS901" t="s">
        <v>368</v>
      </c>
      <c r="AT901" t="s">
        <v>231</v>
      </c>
      <c r="AV901" t="s">
        <v>240</v>
      </c>
      <c r="AW901" t="s">
        <v>1015</v>
      </c>
      <c r="AX901" t="s">
        <v>223</v>
      </c>
      <c r="BA901" s="57">
        <v>46253.541666666664</v>
      </c>
      <c r="BB901" t="s">
        <v>11263</v>
      </c>
      <c r="BF901" s="6" t="e">
        <f t="shared" si="42"/>
        <v>#NUM!</v>
      </c>
      <c r="BG901" t="e">
        <f t="shared" si="43"/>
        <v>#NUM!</v>
      </c>
      <c r="BH901" t="e">
        <f t="shared" si="44"/>
        <v>#NUM!</v>
      </c>
      <c r="BI901" t="str">
        <f>VLOOKUP(H901,Sheet2!$A$1:$B$270,2,FALSE)</f>
        <v>BOJONEGORO</v>
      </c>
    </row>
    <row r="902" spans="1:61">
      <c r="A902">
        <v>901</v>
      </c>
      <c r="B902">
        <v>1002517666</v>
      </c>
      <c r="C902">
        <v>3</v>
      </c>
      <c r="D902" t="s">
        <v>34</v>
      </c>
      <c r="E902">
        <v>5</v>
      </c>
      <c r="F902" t="s">
        <v>585</v>
      </c>
      <c r="G902" t="s">
        <v>86</v>
      </c>
      <c r="H902" t="s">
        <v>305</v>
      </c>
      <c r="I902" t="s">
        <v>213</v>
      </c>
      <c r="J902" t="s">
        <v>214</v>
      </c>
      <c r="K902" t="s">
        <v>149</v>
      </c>
      <c r="L902" t="s">
        <v>215</v>
      </c>
      <c r="M902" t="s">
        <v>76</v>
      </c>
      <c r="N902" t="s">
        <v>216</v>
      </c>
      <c r="O902" s="57">
        <v>46244.538854166669</v>
      </c>
      <c r="P902" s="57">
        <v>46246.54178240741</v>
      </c>
      <c r="Q902">
        <v>69362384</v>
      </c>
      <c r="S902">
        <v>172416797719</v>
      </c>
      <c r="T902" t="s">
        <v>6644</v>
      </c>
      <c r="U902" t="s">
        <v>6645</v>
      </c>
      <c r="V902" t="s">
        <v>6646</v>
      </c>
      <c r="Z902">
        <v>115.1712661</v>
      </c>
      <c r="AA902">
        <v>-8.6972375</v>
      </c>
      <c r="AB902" t="s">
        <v>6647</v>
      </c>
      <c r="AC902" t="s">
        <v>237</v>
      </c>
      <c r="AL902" t="s">
        <v>218</v>
      </c>
      <c r="AM902" t="s">
        <v>6648</v>
      </c>
      <c r="AN902" t="s">
        <v>6</v>
      </c>
      <c r="AO902" s="57">
        <v>46303.548472222225</v>
      </c>
      <c r="AP902" s="57">
        <v>46245.541666666664</v>
      </c>
      <c r="AR902" t="s">
        <v>219</v>
      </c>
      <c r="AS902" t="s">
        <v>305</v>
      </c>
      <c r="AT902" t="s">
        <v>231</v>
      </c>
      <c r="AU902">
        <v>20260812</v>
      </c>
      <c r="AV902" t="s">
        <v>222</v>
      </c>
      <c r="AW902" t="s">
        <v>1014</v>
      </c>
      <c r="AX902" t="s">
        <v>223</v>
      </c>
      <c r="BA902" s="57">
        <v>46245.541666666664</v>
      </c>
      <c r="BB902" t="s">
        <v>6648</v>
      </c>
      <c r="BC902">
        <v>2026</v>
      </c>
      <c r="BD902">
        <v>8</v>
      </c>
      <c r="BE902">
        <v>12</v>
      </c>
      <c r="BF902" s="6">
        <f t="shared" si="42"/>
        <v>46246</v>
      </c>
      <c r="BG902">
        <f t="shared" si="43"/>
        <v>0.45833333333575865</v>
      </c>
      <c r="BH902" t="str">
        <f t="shared" si="44"/>
        <v>COMPLY</v>
      </c>
      <c r="BI902" t="str">
        <f>VLOOKUP(H902,Sheet2!$A$1:$B$270,2,FALSE)</f>
        <v>UBUNG</v>
      </c>
    </row>
    <row r="903" spans="1:61">
      <c r="A903">
        <v>902</v>
      </c>
      <c r="B903">
        <v>1002525277</v>
      </c>
      <c r="C903">
        <v>3</v>
      </c>
      <c r="D903" t="s">
        <v>38</v>
      </c>
      <c r="E903">
        <v>5</v>
      </c>
      <c r="F903" t="s">
        <v>92</v>
      </c>
      <c r="G903" t="s">
        <v>95</v>
      </c>
      <c r="H903" t="s">
        <v>478</v>
      </c>
      <c r="I903" t="s">
        <v>213</v>
      </c>
      <c r="J903" t="s">
        <v>214</v>
      </c>
      <c r="K903" t="s">
        <v>149</v>
      </c>
      <c r="L903" t="s">
        <v>215</v>
      </c>
      <c r="M903" t="s">
        <v>76</v>
      </c>
      <c r="N903" t="s">
        <v>216</v>
      </c>
      <c r="O903" s="57">
        <v>46247.815925925926</v>
      </c>
      <c r="P903" s="57">
        <v>46248.869340277779</v>
      </c>
      <c r="Q903">
        <v>69365551</v>
      </c>
      <c r="S903">
        <v>152614209520</v>
      </c>
      <c r="T903" t="s">
        <v>9142</v>
      </c>
      <c r="U903" t="s">
        <v>11265</v>
      </c>
      <c r="V903" t="s">
        <v>9144</v>
      </c>
      <c r="Z903">
        <v>111.371064931154</v>
      </c>
      <c r="AA903">
        <v>-7.9048290835077397</v>
      </c>
      <c r="AB903" t="s">
        <v>9145</v>
      </c>
      <c r="AC903" t="s">
        <v>217</v>
      </c>
      <c r="AL903" t="s">
        <v>218</v>
      </c>
      <c r="AM903" t="s">
        <v>9146</v>
      </c>
      <c r="AN903" t="s">
        <v>6</v>
      </c>
      <c r="AO903" t="s">
        <v>8968</v>
      </c>
      <c r="AP903" s="57">
        <v>46249.333333333336</v>
      </c>
      <c r="AR903" t="s">
        <v>219</v>
      </c>
      <c r="AS903" t="s">
        <v>478</v>
      </c>
      <c r="AT903" t="s">
        <v>231</v>
      </c>
      <c r="AU903">
        <v>20260814</v>
      </c>
      <c r="AV903" t="s">
        <v>222</v>
      </c>
      <c r="AW903" t="s">
        <v>1015</v>
      </c>
      <c r="AX903" t="s">
        <v>223</v>
      </c>
      <c r="BA903" s="57">
        <v>46249.333333333336</v>
      </c>
      <c r="BB903" t="s">
        <v>9146</v>
      </c>
      <c r="BC903">
        <v>2026</v>
      </c>
      <c r="BD903">
        <v>8</v>
      </c>
      <c r="BE903">
        <v>14</v>
      </c>
      <c r="BF903" s="6">
        <f t="shared" si="42"/>
        <v>46248</v>
      </c>
      <c r="BG903">
        <f t="shared" si="43"/>
        <v>-1.3333333333357587</v>
      </c>
      <c r="BH903" t="str">
        <f t="shared" si="44"/>
        <v>COMPLY</v>
      </c>
      <c r="BI903" t="str">
        <f>VLOOKUP(H903,Sheet2!$A$1:$B$270,2,FALSE)</f>
        <v>PONOROGO</v>
      </c>
    </row>
    <row r="904" spans="1:61">
      <c r="A904">
        <v>903</v>
      </c>
      <c r="B904">
        <v>1002521560</v>
      </c>
      <c r="C904">
        <v>3</v>
      </c>
      <c r="D904" t="s">
        <v>59</v>
      </c>
      <c r="E904">
        <v>4</v>
      </c>
      <c r="F904" t="s">
        <v>567</v>
      </c>
      <c r="G904" t="s">
        <v>609</v>
      </c>
      <c r="H904" t="s">
        <v>620</v>
      </c>
      <c r="I904" t="s">
        <v>213</v>
      </c>
      <c r="J904" t="s">
        <v>214</v>
      </c>
      <c r="K904" t="s">
        <v>149</v>
      </c>
      <c r="M904" t="s">
        <v>76</v>
      </c>
      <c r="N904" t="s">
        <v>216</v>
      </c>
      <c r="O904" s="57">
        <v>46246.434629629628</v>
      </c>
      <c r="P904" s="57">
        <v>46246.750462962962</v>
      </c>
      <c r="Q904">
        <v>69363970</v>
      </c>
      <c r="S904">
        <v>146131120391</v>
      </c>
      <c r="T904" t="s">
        <v>8183</v>
      </c>
      <c r="U904" t="s">
        <v>8184</v>
      </c>
      <c r="V904" t="s">
        <v>8185</v>
      </c>
      <c r="Z904">
        <v>110.40400150000001</v>
      </c>
      <c r="AA904">
        <v>-7.7670263999999998</v>
      </c>
      <c r="AB904" t="s">
        <v>8186</v>
      </c>
      <c r="AC904" t="s">
        <v>290</v>
      </c>
      <c r="AL904" t="s">
        <v>218</v>
      </c>
      <c r="AM904" t="s">
        <v>8187</v>
      </c>
      <c r="AN904" t="s">
        <v>6</v>
      </c>
      <c r="AO904" s="57">
        <v>46364.444363425922</v>
      </c>
      <c r="AP904" s="57">
        <v>46247.333333333336</v>
      </c>
      <c r="AR904" t="s">
        <v>219</v>
      </c>
      <c r="AS904" t="s">
        <v>620</v>
      </c>
      <c r="AT904" t="s">
        <v>231</v>
      </c>
      <c r="AU904">
        <v>20260812</v>
      </c>
      <c r="AV904" t="s">
        <v>222</v>
      </c>
      <c r="AW904" t="s">
        <v>562</v>
      </c>
      <c r="AX904" t="s">
        <v>223</v>
      </c>
      <c r="BA904" s="57">
        <v>46247.333333333336</v>
      </c>
      <c r="BB904" t="s">
        <v>8187</v>
      </c>
      <c r="BC904">
        <v>2026</v>
      </c>
      <c r="BD904">
        <v>8</v>
      </c>
      <c r="BE904">
        <v>12</v>
      </c>
      <c r="BF904" s="6">
        <f t="shared" si="42"/>
        <v>46246</v>
      </c>
      <c r="BG904">
        <f t="shared" si="43"/>
        <v>-1.3333333333357587</v>
      </c>
      <c r="BH904" t="str">
        <f t="shared" si="44"/>
        <v>COMPLY</v>
      </c>
      <c r="BI904" t="e">
        <f>VLOOKUP(H904,Sheet2!$A$1:$B$270,2,FALSE)</f>
        <v>#N/A</v>
      </c>
    </row>
    <row r="905" spans="1:61">
      <c r="A905">
        <v>904</v>
      </c>
      <c r="B905">
        <v>1002523860</v>
      </c>
      <c r="C905">
        <v>3</v>
      </c>
      <c r="D905" t="s">
        <v>55</v>
      </c>
      <c r="E905">
        <v>5</v>
      </c>
      <c r="F905" t="s">
        <v>265</v>
      </c>
      <c r="G905" t="s">
        <v>123</v>
      </c>
      <c r="H905" t="s">
        <v>293</v>
      </c>
      <c r="I905" t="s">
        <v>213</v>
      </c>
      <c r="J905" t="s">
        <v>214</v>
      </c>
      <c r="K905" t="s">
        <v>149</v>
      </c>
      <c r="L905" t="s">
        <v>215</v>
      </c>
      <c r="M905" t="s">
        <v>76</v>
      </c>
      <c r="N905" t="s">
        <v>216</v>
      </c>
      <c r="O905" s="57">
        <v>46247.464548611111</v>
      </c>
      <c r="P905" s="57">
        <v>46247.617777777778</v>
      </c>
      <c r="Q905">
        <v>69364937</v>
      </c>
      <c r="S905">
        <v>152401227407</v>
      </c>
      <c r="T905" t="s">
        <v>9147</v>
      </c>
      <c r="U905" t="s">
        <v>7961</v>
      </c>
      <c r="V905" t="s">
        <v>9148</v>
      </c>
      <c r="Z905">
        <v>112.7349265</v>
      </c>
      <c r="AA905">
        <v>-7.2342518999999896</v>
      </c>
      <c r="AB905" t="s">
        <v>9149</v>
      </c>
      <c r="AC905" t="s">
        <v>217</v>
      </c>
      <c r="AL905" t="s">
        <v>218</v>
      </c>
      <c r="AM905" t="s">
        <v>8441</v>
      </c>
      <c r="AN905" t="s">
        <v>6</v>
      </c>
      <c r="AO905" t="s">
        <v>9039</v>
      </c>
      <c r="AP905" s="57">
        <v>46248.333333333336</v>
      </c>
      <c r="AR905" t="s">
        <v>219</v>
      </c>
      <c r="AS905" t="s">
        <v>293</v>
      </c>
      <c r="AT905" t="s">
        <v>231</v>
      </c>
      <c r="AU905">
        <v>20260813</v>
      </c>
      <c r="AV905" t="s">
        <v>222</v>
      </c>
      <c r="AW905" t="s">
        <v>1022</v>
      </c>
      <c r="AX905" t="s">
        <v>223</v>
      </c>
      <c r="BA905" s="57">
        <v>46248.333333333336</v>
      </c>
      <c r="BB905" t="s">
        <v>8441</v>
      </c>
      <c r="BC905">
        <v>2026</v>
      </c>
      <c r="BD905">
        <v>8</v>
      </c>
      <c r="BE905">
        <v>13</v>
      </c>
      <c r="BF905" s="6">
        <f t="shared" si="42"/>
        <v>46247</v>
      </c>
      <c r="BG905">
        <f t="shared" si="43"/>
        <v>-1.3333333333357587</v>
      </c>
      <c r="BH905" t="str">
        <f t="shared" si="44"/>
        <v>COMPLY</v>
      </c>
      <c r="BI905" t="str">
        <f>VLOOKUP(H905,Sheet2!$A$1:$B$270,2,FALSE)</f>
        <v>SURABAYA UTARA</v>
      </c>
    </row>
    <row r="906" spans="1:61">
      <c r="A906">
        <v>905</v>
      </c>
      <c r="B906">
        <v>1002518700</v>
      </c>
      <c r="C906">
        <v>3</v>
      </c>
      <c r="D906" t="s">
        <v>59</v>
      </c>
      <c r="E906">
        <v>4</v>
      </c>
      <c r="F906" t="s">
        <v>243</v>
      </c>
      <c r="G906" t="s">
        <v>261</v>
      </c>
      <c r="H906" t="s">
        <v>262</v>
      </c>
      <c r="I906" t="s">
        <v>213</v>
      </c>
      <c r="J906" t="s">
        <v>214</v>
      </c>
      <c r="K906" t="s">
        <v>149</v>
      </c>
      <c r="L906" t="s">
        <v>215</v>
      </c>
      <c r="M906" t="s">
        <v>76</v>
      </c>
      <c r="N906" t="s">
        <v>216</v>
      </c>
      <c r="O906" s="57">
        <v>46244.790937500002</v>
      </c>
      <c r="P906" s="57">
        <v>46245.816770833335</v>
      </c>
      <c r="Q906">
        <v>69362796</v>
      </c>
      <c r="S906">
        <v>141373127426</v>
      </c>
      <c r="T906" t="s">
        <v>6649</v>
      </c>
      <c r="U906" t="s">
        <v>6650</v>
      </c>
      <c r="V906" t="s">
        <v>6651</v>
      </c>
      <c r="Z906">
        <v>109.9765752</v>
      </c>
      <c r="AA906">
        <v>-7.4650698999999898</v>
      </c>
      <c r="AB906" t="s">
        <v>6652</v>
      </c>
      <c r="AC906" t="s">
        <v>237</v>
      </c>
      <c r="AL906" t="s">
        <v>218</v>
      </c>
      <c r="AM906" t="s">
        <v>6653</v>
      </c>
      <c r="AN906" t="s">
        <v>6</v>
      </c>
      <c r="AO906" s="57">
        <v>46303.798564814817</v>
      </c>
      <c r="AP906" s="57">
        <v>46245.625</v>
      </c>
      <c r="AR906" t="s">
        <v>219</v>
      </c>
      <c r="AS906" t="s">
        <v>262</v>
      </c>
      <c r="AT906" t="s">
        <v>231</v>
      </c>
      <c r="AU906">
        <v>20260811</v>
      </c>
      <c r="AV906" t="s">
        <v>222</v>
      </c>
      <c r="AW906" t="s">
        <v>1010</v>
      </c>
      <c r="AX906" t="s">
        <v>223</v>
      </c>
      <c r="BA906" s="57">
        <v>46245.625</v>
      </c>
      <c r="BB906" t="s">
        <v>6653</v>
      </c>
      <c r="BC906">
        <v>2026</v>
      </c>
      <c r="BD906">
        <v>8</v>
      </c>
      <c r="BE906">
        <v>11</v>
      </c>
      <c r="BF906" s="6">
        <f t="shared" si="42"/>
        <v>46245</v>
      </c>
      <c r="BG906">
        <f t="shared" si="43"/>
        <v>-0.625</v>
      </c>
      <c r="BH906" t="str">
        <f t="shared" si="44"/>
        <v>COMPLY</v>
      </c>
      <c r="BI906" t="e">
        <f>VLOOKUP(H906,Sheet2!$A$1:$B$270,2,FALSE)</f>
        <v>#N/A</v>
      </c>
    </row>
    <row r="907" spans="1:61">
      <c r="A907">
        <v>906</v>
      </c>
      <c r="B907">
        <v>1002508469</v>
      </c>
      <c r="C907">
        <v>3</v>
      </c>
      <c r="D907" t="s">
        <v>51</v>
      </c>
      <c r="E907">
        <v>4</v>
      </c>
      <c r="F907" t="s">
        <v>273</v>
      </c>
      <c r="G907" t="s">
        <v>569</v>
      </c>
      <c r="H907" t="s">
        <v>632</v>
      </c>
      <c r="I907" t="s">
        <v>213</v>
      </c>
      <c r="J907" t="s">
        <v>214</v>
      </c>
      <c r="K907" t="s">
        <v>149</v>
      </c>
      <c r="M907" t="s">
        <v>575</v>
      </c>
      <c r="N907" t="s">
        <v>216</v>
      </c>
      <c r="O907" s="57">
        <v>46238.605532407404</v>
      </c>
      <c r="P907" s="57">
        <v>46243.454942129632</v>
      </c>
      <c r="Q907">
        <v>69358318</v>
      </c>
      <c r="R907">
        <v>2922951017</v>
      </c>
      <c r="S907">
        <v>142516104444</v>
      </c>
      <c r="T907" t="s">
        <v>949</v>
      </c>
      <c r="U907" t="s">
        <v>3169</v>
      </c>
      <c r="V907" t="s">
        <v>3170</v>
      </c>
      <c r="Z907">
        <v>110.6321945</v>
      </c>
      <c r="AA907">
        <v>-7.1613876000000003</v>
      </c>
      <c r="AB907" t="s">
        <v>3171</v>
      </c>
      <c r="AC907" t="s">
        <v>226</v>
      </c>
      <c r="AL907" t="s">
        <v>218</v>
      </c>
      <c r="AM907" t="s">
        <v>3172</v>
      </c>
      <c r="AN907" t="s">
        <v>6</v>
      </c>
      <c r="AO907" s="57">
        <v>46120.611273148148</v>
      </c>
      <c r="AP907" s="57">
        <v>46241.625</v>
      </c>
      <c r="AQ907" t="s">
        <v>564</v>
      </c>
      <c r="AR907" t="s">
        <v>14</v>
      </c>
      <c r="AS907" t="s">
        <v>632</v>
      </c>
      <c r="AT907" t="s">
        <v>231</v>
      </c>
      <c r="AV907" t="s">
        <v>5550</v>
      </c>
      <c r="AW907" t="s">
        <v>613</v>
      </c>
      <c r="AX907" t="s">
        <v>223</v>
      </c>
      <c r="BA907" s="57">
        <v>46241.625</v>
      </c>
      <c r="BB907" t="s">
        <v>3172</v>
      </c>
      <c r="BF907" s="6" t="e">
        <f t="shared" si="42"/>
        <v>#NUM!</v>
      </c>
      <c r="BG907" t="e">
        <f t="shared" si="43"/>
        <v>#NUM!</v>
      </c>
      <c r="BH907" t="e">
        <f t="shared" si="44"/>
        <v>#NUM!</v>
      </c>
      <c r="BI907" t="e">
        <f>VLOOKUP(H907,Sheet2!$A$1:$B$270,2,FALSE)</f>
        <v>#N/A</v>
      </c>
    </row>
    <row r="908" spans="1:61">
      <c r="A908">
        <v>907</v>
      </c>
      <c r="B908">
        <v>1002517556</v>
      </c>
      <c r="C908">
        <v>3</v>
      </c>
      <c r="D908" t="s">
        <v>49</v>
      </c>
      <c r="E908">
        <v>4</v>
      </c>
      <c r="F908" t="s">
        <v>252</v>
      </c>
      <c r="G908" t="s">
        <v>553</v>
      </c>
      <c r="H908" t="s">
        <v>968</v>
      </c>
      <c r="I908" t="s">
        <v>213</v>
      </c>
      <c r="J908" t="s">
        <v>214</v>
      </c>
      <c r="K908" t="s">
        <v>149</v>
      </c>
      <c r="M908" t="s">
        <v>76</v>
      </c>
      <c r="N908" t="s">
        <v>216</v>
      </c>
      <c r="O908" s="57">
        <v>46244.502858796295</v>
      </c>
      <c r="P908" s="57">
        <v>46246.608715277776</v>
      </c>
      <c r="Q908">
        <v>69362341</v>
      </c>
      <c r="S908">
        <v>146284107593</v>
      </c>
      <c r="T908" t="s">
        <v>6654</v>
      </c>
      <c r="U908" t="s">
        <v>6655</v>
      </c>
      <c r="V908" t="s">
        <v>6656</v>
      </c>
      <c r="Z908">
        <v>109.04872159999999</v>
      </c>
      <c r="AA908">
        <v>-6.8769770000000001</v>
      </c>
      <c r="AB908" t="s">
        <v>6657</v>
      </c>
      <c r="AC908" t="s">
        <v>226</v>
      </c>
      <c r="AL908" t="s">
        <v>218</v>
      </c>
      <c r="AM908" t="s">
        <v>6658</v>
      </c>
      <c r="AN908" t="s">
        <v>6</v>
      </c>
      <c r="AO908" s="57">
        <v>46303.506898148145</v>
      </c>
      <c r="AP908" s="57">
        <v>46245.541666666664</v>
      </c>
      <c r="AR908" t="s">
        <v>219</v>
      </c>
      <c r="AS908" t="s">
        <v>968</v>
      </c>
      <c r="AT908" t="s">
        <v>231</v>
      </c>
      <c r="AU908">
        <v>20260812</v>
      </c>
      <c r="AV908" t="s">
        <v>222</v>
      </c>
      <c r="AW908" t="s">
        <v>561</v>
      </c>
      <c r="AX908" t="s">
        <v>223</v>
      </c>
      <c r="BA908" s="57">
        <v>46245.541666666664</v>
      </c>
      <c r="BB908" t="s">
        <v>6658</v>
      </c>
      <c r="BC908">
        <v>2026</v>
      </c>
      <c r="BD908">
        <v>8</v>
      </c>
      <c r="BE908">
        <v>12</v>
      </c>
      <c r="BF908" s="6">
        <f t="shared" si="42"/>
        <v>46246</v>
      </c>
      <c r="BG908">
        <f t="shared" si="43"/>
        <v>0.45833333333575865</v>
      </c>
      <c r="BH908" t="str">
        <f t="shared" si="44"/>
        <v>COMPLY</v>
      </c>
      <c r="BI908" t="e">
        <f>VLOOKUP(H908,Sheet2!$A$1:$B$270,2,FALSE)</f>
        <v>#N/A</v>
      </c>
    </row>
    <row r="909" spans="1:61">
      <c r="A909">
        <v>908</v>
      </c>
      <c r="B909">
        <v>1002510952</v>
      </c>
      <c r="C909">
        <v>3</v>
      </c>
      <c r="D909" t="s">
        <v>45</v>
      </c>
      <c r="E909">
        <v>5</v>
      </c>
      <c r="F909" t="s">
        <v>211</v>
      </c>
      <c r="G909" t="s">
        <v>115</v>
      </c>
      <c r="H909" t="s">
        <v>405</v>
      </c>
      <c r="I909" t="s">
        <v>213</v>
      </c>
      <c r="J909" t="s">
        <v>214</v>
      </c>
      <c r="K909" t="s">
        <v>149</v>
      </c>
      <c r="L909" t="s">
        <v>215</v>
      </c>
      <c r="M909" t="s">
        <v>933</v>
      </c>
      <c r="N909" t="s">
        <v>216</v>
      </c>
      <c r="O909" s="57">
        <v>46239.628437500003</v>
      </c>
      <c r="P909" s="57">
        <v>46246.497754629629</v>
      </c>
      <c r="Q909">
        <v>69359351</v>
      </c>
      <c r="S909">
        <v>172602203753</v>
      </c>
      <c r="T909" t="s">
        <v>3178</v>
      </c>
      <c r="U909" t="s">
        <v>3179</v>
      </c>
      <c r="V909" t="s">
        <v>3180</v>
      </c>
      <c r="Z909">
        <v>116.133645637345</v>
      </c>
      <c r="AA909">
        <v>-8.6527050186505292</v>
      </c>
      <c r="AB909" t="s">
        <v>3181</v>
      </c>
      <c r="AC909" t="s">
        <v>237</v>
      </c>
      <c r="AL909" t="s">
        <v>218</v>
      </c>
      <c r="AM909" t="s">
        <v>3182</v>
      </c>
      <c r="AN909" t="s">
        <v>6</v>
      </c>
      <c r="AO909" s="57">
        <v>46150.632303240738</v>
      </c>
      <c r="AP909" s="57">
        <v>46241.333333333336</v>
      </c>
      <c r="AQ909" t="s">
        <v>564</v>
      </c>
      <c r="AR909" t="s">
        <v>12</v>
      </c>
      <c r="AS909" t="s">
        <v>405</v>
      </c>
      <c r="AT909" t="s">
        <v>231</v>
      </c>
      <c r="AV909" t="s">
        <v>917</v>
      </c>
      <c r="AW909" t="s">
        <v>1093</v>
      </c>
      <c r="AX909" t="s">
        <v>223</v>
      </c>
      <c r="BA909" s="57">
        <v>46241.333333333336</v>
      </c>
      <c r="BB909" t="s">
        <v>3182</v>
      </c>
      <c r="BF909" s="6" t="e">
        <f t="shared" si="42"/>
        <v>#NUM!</v>
      </c>
      <c r="BG909" t="e">
        <f t="shared" si="43"/>
        <v>#NUM!</v>
      </c>
      <c r="BH909" t="e">
        <f t="shared" si="44"/>
        <v>#NUM!</v>
      </c>
      <c r="BI909" t="str">
        <f>VLOOKUP(H909,Sheet2!$A$1:$B$270,2,FALSE)</f>
        <v>SELONG</v>
      </c>
    </row>
    <row r="910" spans="1:61">
      <c r="A910">
        <v>909</v>
      </c>
      <c r="B910">
        <v>1002515292</v>
      </c>
      <c r="C910">
        <v>3</v>
      </c>
      <c r="D910" t="s">
        <v>51</v>
      </c>
      <c r="E910">
        <v>4</v>
      </c>
      <c r="F910" t="s">
        <v>235</v>
      </c>
      <c r="G910" t="s">
        <v>584</v>
      </c>
      <c r="H910" t="s">
        <v>617</v>
      </c>
      <c r="I910" t="s">
        <v>9798</v>
      </c>
      <c r="J910" t="s">
        <v>214</v>
      </c>
      <c r="K910" t="s">
        <v>149</v>
      </c>
      <c r="M910" t="s">
        <v>277</v>
      </c>
      <c r="N910" t="s">
        <v>10129</v>
      </c>
      <c r="O910" s="57">
        <v>46241.688310185185</v>
      </c>
      <c r="P910" s="57">
        <v>46248.402222222219</v>
      </c>
      <c r="Q910">
        <v>32697146</v>
      </c>
      <c r="R910">
        <v>2716010314</v>
      </c>
      <c r="S910">
        <v>142505404550</v>
      </c>
      <c r="T910" t="s">
        <v>11266</v>
      </c>
      <c r="U910" t="s">
        <v>11267</v>
      </c>
      <c r="V910" t="s">
        <v>11268</v>
      </c>
      <c r="Z910">
        <v>110.7884865086</v>
      </c>
      <c r="AA910">
        <v>-7.56032735411</v>
      </c>
      <c r="AB910" t="s">
        <v>11269</v>
      </c>
      <c r="AC910" t="s">
        <v>226</v>
      </c>
      <c r="AL910" t="s">
        <v>218</v>
      </c>
      <c r="AM910" t="s">
        <v>11269</v>
      </c>
      <c r="AN910" t="s">
        <v>6</v>
      </c>
      <c r="AO910" s="57">
        <v>46211.69458333333</v>
      </c>
      <c r="AQ910" t="s">
        <v>903</v>
      </c>
      <c r="AR910" t="s">
        <v>278</v>
      </c>
      <c r="AS910" t="s">
        <v>617</v>
      </c>
      <c r="AT910" t="s">
        <v>231</v>
      </c>
      <c r="AV910" t="s">
        <v>11270</v>
      </c>
      <c r="AW910" t="s">
        <v>11271</v>
      </c>
      <c r="AX910" t="s">
        <v>223</v>
      </c>
      <c r="BA910" s="57">
        <v>46242.5</v>
      </c>
      <c r="BB910" t="s">
        <v>11269</v>
      </c>
      <c r="BF910" s="6" t="e">
        <f t="shared" si="42"/>
        <v>#NUM!</v>
      </c>
      <c r="BG910" t="e">
        <f t="shared" si="43"/>
        <v>#NUM!</v>
      </c>
      <c r="BH910" t="e">
        <f t="shared" si="44"/>
        <v>#NUM!</v>
      </c>
      <c r="BI910" t="e">
        <f>VLOOKUP(H910,Sheet2!$A$1:$B$270,2,FALSE)</f>
        <v>#N/A</v>
      </c>
    </row>
    <row r="911" spans="1:61">
      <c r="A911">
        <v>910</v>
      </c>
      <c r="B911">
        <v>1002519764</v>
      </c>
      <c r="C911">
        <v>3</v>
      </c>
      <c r="D911" t="s">
        <v>34</v>
      </c>
      <c r="E911">
        <v>5</v>
      </c>
      <c r="F911" t="s">
        <v>573</v>
      </c>
      <c r="G911" t="s">
        <v>82</v>
      </c>
      <c r="H911" t="s">
        <v>410</v>
      </c>
      <c r="I911" t="s">
        <v>213</v>
      </c>
      <c r="J911" t="s">
        <v>214</v>
      </c>
      <c r="K911" t="s">
        <v>149</v>
      </c>
      <c r="M911" t="s">
        <v>575</v>
      </c>
      <c r="N911" t="s">
        <v>216</v>
      </c>
      <c r="O911" s="57">
        <v>46245.536423611113</v>
      </c>
      <c r="P911" s="57">
        <v>46249.405902777777</v>
      </c>
      <c r="Q911">
        <v>69363279</v>
      </c>
      <c r="S911">
        <v>172404209328</v>
      </c>
      <c r="T911" t="s">
        <v>7196</v>
      </c>
      <c r="U911" t="s">
        <v>7197</v>
      </c>
      <c r="V911" t="s">
        <v>8188</v>
      </c>
      <c r="Z911">
        <v>115.58680649999999</v>
      </c>
      <c r="AA911">
        <v>-8.4129594999999995</v>
      </c>
      <c r="AB911" t="s">
        <v>7199</v>
      </c>
      <c r="AC911" t="s">
        <v>230</v>
      </c>
      <c r="AL911" t="s">
        <v>218</v>
      </c>
      <c r="AM911" t="s">
        <v>8164</v>
      </c>
      <c r="AN911" t="s">
        <v>6</v>
      </c>
      <c r="AO911" s="57">
        <v>46334.53802083333</v>
      </c>
      <c r="AP911" s="57">
        <v>46247.541666666664</v>
      </c>
      <c r="AQ911" t="s">
        <v>564</v>
      </c>
      <c r="AR911" t="s">
        <v>14</v>
      </c>
      <c r="AS911" t="s">
        <v>410</v>
      </c>
      <c r="AT911" t="s">
        <v>231</v>
      </c>
      <c r="AV911" t="s">
        <v>11272</v>
      </c>
      <c r="AW911" t="s">
        <v>561</v>
      </c>
      <c r="AX911" t="s">
        <v>223</v>
      </c>
      <c r="BA911" s="57">
        <v>46247.541666666664</v>
      </c>
      <c r="BB911" t="s">
        <v>8164</v>
      </c>
      <c r="BF911" s="6" t="e">
        <f t="shared" si="42"/>
        <v>#NUM!</v>
      </c>
      <c r="BG911" t="e">
        <f t="shared" si="43"/>
        <v>#NUM!</v>
      </c>
      <c r="BH911" t="e">
        <f t="shared" si="44"/>
        <v>#NUM!</v>
      </c>
      <c r="BI911" t="str">
        <f>VLOOKUP(H911,Sheet2!$A$1:$B$270,2,FALSE)</f>
        <v>KLUNGKUNG</v>
      </c>
    </row>
    <row r="912" spans="1:61">
      <c r="A912">
        <v>911</v>
      </c>
      <c r="B912">
        <v>1002506574</v>
      </c>
      <c r="C912">
        <v>3</v>
      </c>
      <c r="D912" t="s">
        <v>49</v>
      </c>
      <c r="E912">
        <v>4</v>
      </c>
      <c r="F912" t="s">
        <v>246</v>
      </c>
      <c r="G912" t="s">
        <v>247</v>
      </c>
      <c r="H912" t="s">
        <v>925</v>
      </c>
      <c r="I912" t="s">
        <v>9791</v>
      </c>
      <c r="J912" t="s">
        <v>214</v>
      </c>
      <c r="K912" t="s">
        <v>149</v>
      </c>
      <c r="M912" t="s">
        <v>76</v>
      </c>
      <c r="N912" t="s">
        <v>10136</v>
      </c>
      <c r="O912" s="57">
        <v>46237.719074074077</v>
      </c>
      <c r="P912" s="57">
        <v>46238.769432870373</v>
      </c>
      <c r="Q912">
        <v>69357807</v>
      </c>
      <c r="S912">
        <v>142406122670</v>
      </c>
      <c r="T912" t="s">
        <v>10886</v>
      </c>
      <c r="U912" t="s">
        <v>10887</v>
      </c>
      <c r="V912" t="s">
        <v>11273</v>
      </c>
      <c r="Z912">
        <v>110.427897466857</v>
      </c>
      <c r="AA912">
        <v>-6.9642305485000904</v>
      </c>
      <c r="AB912" t="s">
        <v>11274</v>
      </c>
      <c r="AC912" t="s">
        <v>226</v>
      </c>
      <c r="AL912" t="s">
        <v>218</v>
      </c>
      <c r="AM912" t="s">
        <v>11274</v>
      </c>
      <c r="AN912" t="s">
        <v>6</v>
      </c>
      <c r="AO912" s="57">
        <v>46089.725613425922</v>
      </c>
      <c r="AR912" t="s">
        <v>219</v>
      </c>
      <c r="AS912" t="s">
        <v>925</v>
      </c>
      <c r="AT912" t="s">
        <v>231</v>
      </c>
      <c r="AU912">
        <v>20260804</v>
      </c>
      <c r="AV912" t="s">
        <v>222</v>
      </c>
      <c r="AW912" t="s">
        <v>10141</v>
      </c>
      <c r="AX912" t="s">
        <v>223</v>
      </c>
      <c r="BA912" s="57">
        <v>46237.541666666664</v>
      </c>
      <c r="BB912" t="s">
        <v>11274</v>
      </c>
      <c r="BC912">
        <v>2026</v>
      </c>
      <c r="BD912">
        <v>8</v>
      </c>
      <c r="BE912">
        <v>4</v>
      </c>
      <c r="BF912" s="6">
        <f t="shared" si="42"/>
        <v>46238</v>
      </c>
      <c r="BG912">
        <f t="shared" si="43"/>
        <v>0.45833333333575865</v>
      </c>
      <c r="BH912" t="str">
        <f t="shared" si="44"/>
        <v>COMPLY</v>
      </c>
      <c r="BI912" t="e">
        <f>VLOOKUP(H912,Sheet2!$A$1:$B$270,2,FALSE)</f>
        <v>#N/A</v>
      </c>
    </row>
    <row r="913" spans="1:61">
      <c r="A913">
        <v>912</v>
      </c>
      <c r="B913">
        <v>1002510788</v>
      </c>
      <c r="C913">
        <v>3</v>
      </c>
      <c r="D913" t="s">
        <v>45</v>
      </c>
      <c r="E913">
        <v>5</v>
      </c>
      <c r="F913" t="s">
        <v>113</v>
      </c>
      <c r="G913" t="s">
        <v>113</v>
      </c>
      <c r="H913" t="s">
        <v>418</v>
      </c>
      <c r="I913" t="s">
        <v>213</v>
      </c>
      <c r="J913" t="s">
        <v>214</v>
      </c>
      <c r="K913" t="s">
        <v>149</v>
      </c>
      <c r="L913" t="s">
        <v>215</v>
      </c>
      <c r="M913" t="s">
        <v>76</v>
      </c>
      <c r="N913" t="s">
        <v>216</v>
      </c>
      <c r="O913" s="57">
        <v>46239.601354166669</v>
      </c>
      <c r="P913" s="57">
        <v>46241.594224537039</v>
      </c>
      <c r="Q913">
        <v>69359292</v>
      </c>
      <c r="S913">
        <v>172502311379</v>
      </c>
      <c r="T913" t="s">
        <v>3186</v>
      </c>
      <c r="U913" t="s">
        <v>3187</v>
      </c>
      <c r="V913" t="s">
        <v>3188</v>
      </c>
      <c r="Z913">
        <v>123.600599281489</v>
      </c>
      <c r="AA913">
        <v>-10.1753960476873</v>
      </c>
      <c r="AB913" t="s">
        <v>3189</v>
      </c>
      <c r="AC913" t="s">
        <v>217</v>
      </c>
      <c r="AL913" t="s">
        <v>218</v>
      </c>
      <c r="AM913" t="s">
        <v>3190</v>
      </c>
      <c r="AN913" t="s">
        <v>6</v>
      </c>
      <c r="AO913" s="57">
        <v>46150.610949074071</v>
      </c>
      <c r="AP913" s="57">
        <v>46240.541666666664</v>
      </c>
      <c r="AR913" t="s">
        <v>219</v>
      </c>
      <c r="AS913" t="s">
        <v>418</v>
      </c>
      <c r="AT913" t="s">
        <v>231</v>
      </c>
      <c r="AU913">
        <v>20260807</v>
      </c>
      <c r="AV913" t="s">
        <v>222</v>
      </c>
      <c r="AW913" t="s">
        <v>1012</v>
      </c>
      <c r="AX913" t="s">
        <v>223</v>
      </c>
      <c r="BA913" s="57">
        <v>46240.541666666664</v>
      </c>
      <c r="BB913" t="s">
        <v>3190</v>
      </c>
      <c r="BC913">
        <v>2026</v>
      </c>
      <c r="BD913">
        <v>8</v>
      </c>
      <c r="BE913">
        <v>7</v>
      </c>
      <c r="BF913" s="6">
        <f t="shared" si="42"/>
        <v>46241</v>
      </c>
      <c r="BG913">
        <f t="shared" si="43"/>
        <v>0.45833333333575865</v>
      </c>
      <c r="BH913" t="str">
        <f t="shared" si="44"/>
        <v>COMPLY</v>
      </c>
      <c r="BI913" t="str">
        <f>VLOOKUP(H913,Sheet2!$A$1:$B$270,2,FALSE)</f>
        <v>KUPANG</v>
      </c>
    </row>
    <row r="914" spans="1:61">
      <c r="A914">
        <v>913</v>
      </c>
      <c r="B914">
        <v>1002508679</v>
      </c>
      <c r="C914">
        <v>3</v>
      </c>
      <c r="D914" t="s">
        <v>59</v>
      </c>
      <c r="E914">
        <v>4</v>
      </c>
      <c r="F914" t="s">
        <v>243</v>
      </c>
      <c r="G914" t="s">
        <v>899</v>
      </c>
      <c r="H914" t="s">
        <v>900</v>
      </c>
      <c r="I914" t="s">
        <v>213</v>
      </c>
      <c r="J914" t="s">
        <v>214</v>
      </c>
      <c r="K914" t="s">
        <v>149</v>
      </c>
      <c r="M914" t="s">
        <v>76</v>
      </c>
      <c r="N914" t="s">
        <v>216</v>
      </c>
      <c r="O914" s="57">
        <v>46238.616203703707</v>
      </c>
      <c r="P914" s="57">
        <v>46240.822754629633</v>
      </c>
      <c r="Q914">
        <v>69358414</v>
      </c>
      <c r="R914" t="s">
        <v>4826</v>
      </c>
      <c r="S914">
        <v>-146142107607</v>
      </c>
      <c r="T914" t="s">
        <v>3191</v>
      </c>
      <c r="U914" t="s">
        <v>3192</v>
      </c>
      <c r="V914" t="s">
        <v>3193</v>
      </c>
      <c r="Z914">
        <v>109.92384642357101</v>
      </c>
      <c r="AA914">
        <v>-7.7201677027679603</v>
      </c>
      <c r="AB914" t="s">
        <v>3194</v>
      </c>
      <c r="AC914" t="s">
        <v>290</v>
      </c>
      <c r="AL914" t="s">
        <v>218</v>
      </c>
      <c r="AM914" t="s">
        <v>3195</v>
      </c>
      <c r="AN914" t="s">
        <v>6</v>
      </c>
      <c r="AO914" s="57">
        <v>46120.621724537035</v>
      </c>
      <c r="AP914" s="57">
        <v>46242.333333333336</v>
      </c>
      <c r="AR914" t="s">
        <v>219</v>
      </c>
      <c r="AS914" t="s">
        <v>900</v>
      </c>
      <c r="AT914" t="s">
        <v>231</v>
      </c>
      <c r="AU914">
        <v>20260806</v>
      </c>
      <c r="AV914" t="s">
        <v>222</v>
      </c>
      <c r="AW914" t="s">
        <v>582</v>
      </c>
      <c r="AX914" t="s">
        <v>223</v>
      </c>
      <c r="BA914" s="57">
        <v>46242.333333333336</v>
      </c>
      <c r="BB914" t="s">
        <v>3195</v>
      </c>
      <c r="BC914">
        <v>2026</v>
      </c>
      <c r="BD914">
        <v>8</v>
      </c>
      <c r="BE914">
        <v>6</v>
      </c>
      <c r="BF914" s="6">
        <f t="shared" si="42"/>
        <v>46240</v>
      </c>
      <c r="BG914">
        <f t="shared" si="43"/>
        <v>-2.3333333333357587</v>
      </c>
      <c r="BH914" t="str">
        <f t="shared" si="44"/>
        <v>COMPLY</v>
      </c>
      <c r="BI914" t="e">
        <f>VLOOKUP(H914,Sheet2!$A$1:$B$270,2,FALSE)</f>
        <v>#N/A</v>
      </c>
    </row>
    <row r="915" spans="1:61">
      <c r="A915">
        <v>914</v>
      </c>
      <c r="B915">
        <v>1002518956</v>
      </c>
      <c r="C915">
        <v>3</v>
      </c>
      <c r="D915" t="s">
        <v>55</v>
      </c>
      <c r="E915">
        <v>5</v>
      </c>
      <c r="F915" t="s">
        <v>265</v>
      </c>
      <c r="G915" t="s">
        <v>128</v>
      </c>
      <c r="H915" t="s">
        <v>386</v>
      </c>
      <c r="I915" t="s">
        <v>9798</v>
      </c>
      <c r="J915" t="s">
        <v>214</v>
      </c>
      <c r="K915" t="s">
        <v>149</v>
      </c>
      <c r="M915" t="s">
        <v>76</v>
      </c>
      <c r="N915" t="s">
        <v>10252</v>
      </c>
      <c r="O915" s="57">
        <v>46245.384305555555</v>
      </c>
      <c r="P915" s="57">
        <v>46245.679895833331</v>
      </c>
      <c r="Q915">
        <v>15673151</v>
      </c>
      <c r="S915">
        <v>152409278341</v>
      </c>
      <c r="T915" t="s">
        <v>11275</v>
      </c>
      <c r="U915" t="s">
        <v>11276</v>
      </c>
      <c r="V915" t="s">
        <v>11277</v>
      </c>
      <c r="Z915">
        <v>112.67560779999999</v>
      </c>
      <c r="AA915">
        <v>-7.2890600000000001</v>
      </c>
      <c r="AB915" t="s">
        <v>11278</v>
      </c>
      <c r="AC915" t="s">
        <v>226</v>
      </c>
      <c r="AL915" t="s">
        <v>218</v>
      </c>
      <c r="AM915" t="s">
        <v>11278</v>
      </c>
      <c r="AN915" t="s">
        <v>6</v>
      </c>
      <c r="AO915" s="57">
        <v>46334.402962962966</v>
      </c>
      <c r="AR915" t="s">
        <v>219</v>
      </c>
      <c r="AS915" t="s">
        <v>386</v>
      </c>
      <c r="AT915" t="s">
        <v>231</v>
      </c>
      <c r="AU915">
        <v>20260811</v>
      </c>
      <c r="AV915" t="s">
        <v>222</v>
      </c>
      <c r="AW915" t="s">
        <v>1081</v>
      </c>
      <c r="AX915" t="s">
        <v>223</v>
      </c>
      <c r="BA915" s="57">
        <v>46245.604166666664</v>
      </c>
      <c r="BB915" t="s">
        <v>11278</v>
      </c>
      <c r="BC915">
        <v>2026</v>
      </c>
      <c r="BD915">
        <v>8</v>
      </c>
      <c r="BE915">
        <v>11</v>
      </c>
      <c r="BF915" s="6">
        <f t="shared" si="42"/>
        <v>46245</v>
      </c>
      <c r="BG915">
        <f t="shared" si="43"/>
        <v>-0.60416666666424135</v>
      </c>
      <c r="BH915" t="str">
        <f t="shared" si="44"/>
        <v>COMPLY</v>
      </c>
      <c r="BI915" t="str">
        <f>VLOOKUP(H915,Sheet2!$A$1:$B$270,2,FALSE)</f>
        <v>SURABAYA UTARA</v>
      </c>
    </row>
    <row r="916" spans="1:61">
      <c r="A916">
        <v>915</v>
      </c>
      <c r="B916">
        <v>1002528849</v>
      </c>
      <c r="C916">
        <v>3</v>
      </c>
      <c r="D916" t="s">
        <v>49</v>
      </c>
      <c r="E916">
        <v>4</v>
      </c>
      <c r="F916" t="s">
        <v>246</v>
      </c>
      <c r="G916" t="s">
        <v>247</v>
      </c>
      <c r="H916" t="s">
        <v>925</v>
      </c>
      <c r="I916" t="s">
        <v>213</v>
      </c>
      <c r="J916" t="s">
        <v>214</v>
      </c>
      <c r="K916" t="s">
        <v>149</v>
      </c>
      <c r="L916" t="s">
        <v>215</v>
      </c>
      <c r="M916" t="s">
        <v>277</v>
      </c>
      <c r="N916" t="s">
        <v>216</v>
      </c>
      <c r="O916" s="57">
        <v>46249.759675925925</v>
      </c>
      <c r="P916" s="57">
        <v>46251.530613425923</v>
      </c>
      <c r="Q916">
        <v>69367193</v>
      </c>
      <c r="S916">
        <v>142406122765</v>
      </c>
      <c r="T916" t="s">
        <v>11279</v>
      </c>
      <c r="U916" t="s">
        <v>11280</v>
      </c>
      <c r="V916" t="s">
        <v>11281</v>
      </c>
      <c r="Z916">
        <v>110.42353869999999</v>
      </c>
      <c r="AA916">
        <v>-6.9789380999999997</v>
      </c>
      <c r="AB916" t="s">
        <v>11282</v>
      </c>
      <c r="AC916" t="s">
        <v>217</v>
      </c>
      <c r="AL916" t="s">
        <v>218</v>
      </c>
      <c r="AM916" t="s">
        <v>11283</v>
      </c>
      <c r="AN916" t="s">
        <v>6</v>
      </c>
      <c r="AO916" t="s">
        <v>11284</v>
      </c>
      <c r="AP916" s="57">
        <v>46252.333333333336</v>
      </c>
      <c r="AQ916" t="s">
        <v>248</v>
      </c>
      <c r="AR916" t="s">
        <v>278</v>
      </c>
      <c r="AS916" t="s">
        <v>925</v>
      </c>
      <c r="AT916" t="s">
        <v>231</v>
      </c>
      <c r="AV916" t="s">
        <v>11285</v>
      </c>
      <c r="AW916" t="s">
        <v>1010</v>
      </c>
      <c r="AX916" t="s">
        <v>223</v>
      </c>
      <c r="BA916" s="57">
        <v>46252.333333333336</v>
      </c>
      <c r="BB916" t="s">
        <v>11283</v>
      </c>
      <c r="BF916" s="6" t="e">
        <f t="shared" si="42"/>
        <v>#NUM!</v>
      </c>
      <c r="BG916" t="e">
        <f t="shared" si="43"/>
        <v>#NUM!</v>
      </c>
      <c r="BH916" t="e">
        <f t="shared" si="44"/>
        <v>#NUM!</v>
      </c>
      <c r="BI916" t="e">
        <f>VLOOKUP(H916,Sheet2!$A$1:$B$270,2,FALSE)</f>
        <v>#N/A</v>
      </c>
    </row>
    <row r="917" spans="1:61">
      <c r="A917">
        <v>916</v>
      </c>
      <c r="B917">
        <v>1002528934</v>
      </c>
      <c r="C917">
        <v>3</v>
      </c>
      <c r="D917" t="s">
        <v>55</v>
      </c>
      <c r="E917">
        <v>5</v>
      </c>
      <c r="F917" t="s">
        <v>228</v>
      </c>
      <c r="G917" t="s">
        <v>121</v>
      </c>
      <c r="H917" t="s">
        <v>447</v>
      </c>
      <c r="I917" t="s">
        <v>213</v>
      </c>
      <c r="J917" t="s">
        <v>214</v>
      </c>
      <c r="K917" t="s">
        <v>149</v>
      </c>
      <c r="L917" t="s">
        <v>215</v>
      </c>
      <c r="M917" t="s">
        <v>76</v>
      </c>
      <c r="N917" t="s">
        <v>216</v>
      </c>
      <c r="O917" s="57">
        <v>46249.824259259258</v>
      </c>
      <c r="P917" s="57">
        <v>46251.502488425926</v>
      </c>
      <c r="Q917">
        <v>69367236</v>
      </c>
      <c r="S917">
        <v>152438209197</v>
      </c>
      <c r="T917" t="s">
        <v>11286</v>
      </c>
      <c r="U917" t="s">
        <v>11287</v>
      </c>
      <c r="V917" t="s">
        <v>11288</v>
      </c>
      <c r="Z917">
        <v>113.32154285162601</v>
      </c>
      <c r="AA917">
        <v>-7.1039069620857296</v>
      </c>
      <c r="AB917" t="s">
        <v>11289</v>
      </c>
      <c r="AC917" t="s">
        <v>217</v>
      </c>
      <c r="AL917" t="s">
        <v>218</v>
      </c>
      <c r="AM917" t="s">
        <v>11125</v>
      </c>
      <c r="AN917" t="s">
        <v>6</v>
      </c>
      <c r="AO917" t="s">
        <v>11207</v>
      </c>
      <c r="AP917" s="57">
        <v>46251.333333333336</v>
      </c>
      <c r="AR917" t="s">
        <v>219</v>
      </c>
      <c r="AS917" t="s">
        <v>447</v>
      </c>
      <c r="AT917" t="s">
        <v>221</v>
      </c>
      <c r="AU917">
        <v>20260817</v>
      </c>
      <c r="AV917" t="s">
        <v>222</v>
      </c>
      <c r="AW917" t="s">
        <v>981</v>
      </c>
      <c r="AX917" t="s">
        <v>223</v>
      </c>
      <c r="BA917" s="57">
        <v>46251.333333333336</v>
      </c>
      <c r="BB917" t="s">
        <v>11125</v>
      </c>
      <c r="BC917">
        <v>2026</v>
      </c>
      <c r="BD917">
        <v>8</v>
      </c>
      <c r="BE917">
        <v>17</v>
      </c>
      <c r="BF917" s="6">
        <f t="shared" si="42"/>
        <v>46251</v>
      </c>
      <c r="BG917">
        <f t="shared" si="43"/>
        <v>-0.33333333333575865</v>
      </c>
      <c r="BH917" t="str">
        <f t="shared" si="44"/>
        <v>COMPLY</v>
      </c>
      <c r="BI917" t="str">
        <f>VLOOKUP(H917,Sheet2!$A$1:$B$270,2,FALSE)</f>
        <v>MADURA</v>
      </c>
    </row>
    <row r="918" spans="1:61">
      <c r="A918">
        <v>917</v>
      </c>
      <c r="B918">
        <v>1002530460</v>
      </c>
      <c r="C918">
        <v>3</v>
      </c>
      <c r="D918" t="s">
        <v>55</v>
      </c>
      <c r="E918">
        <v>5</v>
      </c>
      <c r="F918" t="s">
        <v>228</v>
      </c>
      <c r="G918" t="s">
        <v>127</v>
      </c>
      <c r="H918" t="s">
        <v>229</v>
      </c>
      <c r="I918" t="s">
        <v>213</v>
      </c>
      <c r="J918" t="s">
        <v>214</v>
      </c>
      <c r="K918" t="s">
        <v>149</v>
      </c>
      <c r="M918" t="s">
        <v>240</v>
      </c>
      <c r="N918" t="s">
        <v>216</v>
      </c>
      <c r="O918" s="57">
        <v>46251.386828703704</v>
      </c>
      <c r="P918" s="57">
        <v>46251.479178240741</v>
      </c>
      <c r="Q918">
        <v>69367839</v>
      </c>
      <c r="S918">
        <v>152426928251</v>
      </c>
      <c r="T918" t="s">
        <v>11290</v>
      </c>
      <c r="U918" t="s">
        <v>11291</v>
      </c>
      <c r="V918" t="s">
        <v>11292</v>
      </c>
      <c r="Z918">
        <v>113.4165541</v>
      </c>
      <c r="AA918">
        <v>-7.1645894999999999</v>
      </c>
      <c r="AB918" t="s">
        <v>11293</v>
      </c>
      <c r="AC918" t="s">
        <v>230</v>
      </c>
      <c r="AL918" t="s">
        <v>218</v>
      </c>
      <c r="AM918" t="s">
        <v>11294</v>
      </c>
      <c r="AN918" t="s">
        <v>6</v>
      </c>
      <c r="AO918" t="s">
        <v>11043</v>
      </c>
      <c r="AP918" s="57">
        <v>46252.541666666664</v>
      </c>
      <c r="AR918" t="s">
        <v>241</v>
      </c>
      <c r="AS918" t="s">
        <v>229</v>
      </c>
      <c r="AT918" t="s">
        <v>221</v>
      </c>
      <c r="AV918" t="s">
        <v>240</v>
      </c>
      <c r="AW918" t="s">
        <v>561</v>
      </c>
      <c r="AX918" t="s">
        <v>223</v>
      </c>
      <c r="BA918" s="57">
        <v>46252.541666666664</v>
      </c>
      <c r="BB918" t="s">
        <v>11294</v>
      </c>
      <c r="BF918" s="6" t="e">
        <f t="shared" si="42"/>
        <v>#NUM!</v>
      </c>
      <c r="BG918" t="e">
        <f t="shared" si="43"/>
        <v>#NUM!</v>
      </c>
      <c r="BH918" t="e">
        <f t="shared" si="44"/>
        <v>#NUM!</v>
      </c>
      <c r="BI918" t="str">
        <f>VLOOKUP(H918,Sheet2!$A$1:$B$270,2,FALSE)</f>
        <v>MADURA</v>
      </c>
    </row>
    <row r="919" spans="1:61">
      <c r="A919">
        <v>918</v>
      </c>
      <c r="B919">
        <v>1002530021</v>
      </c>
      <c r="C919">
        <v>3</v>
      </c>
      <c r="D919" t="s">
        <v>45</v>
      </c>
      <c r="E919">
        <v>5</v>
      </c>
      <c r="F919" t="s">
        <v>211</v>
      </c>
      <c r="G919" t="s">
        <v>115</v>
      </c>
      <c r="H919" t="s">
        <v>279</v>
      </c>
      <c r="I919" t="s">
        <v>213</v>
      </c>
      <c r="J919" t="s">
        <v>214</v>
      </c>
      <c r="K919" t="s">
        <v>149</v>
      </c>
      <c r="M919" t="s">
        <v>76</v>
      </c>
      <c r="N919" t="s">
        <v>216</v>
      </c>
      <c r="O919" s="57">
        <v>46250.737962962965</v>
      </c>
      <c r="P919" s="57">
        <v>46250.801215277781</v>
      </c>
      <c r="Q919">
        <v>69366204</v>
      </c>
      <c r="S919">
        <v>172603791415</v>
      </c>
      <c r="T919" t="s">
        <v>11295</v>
      </c>
      <c r="U919" t="s">
        <v>11296</v>
      </c>
      <c r="V919" t="s">
        <v>11297</v>
      </c>
      <c r="Z919">
        <v>116.28827699999999</v>
      </c>
      <c r="AA919">
        <v>-8.6126369999999994</v>
      </c>
      <c r="AB919" t="s">
        <v>11298</v>
      </c>
      <c r="AC919" t="s">
        <v>290</v>
      </c>
      <c r="AL919" t="s">
        <v>218</v>
      </c>
      <c r="AM919" t="s">
        <v>11299</v>
      </c>
      <c r="AN919" t="s">
        <v>6</v>
      </c>
      <c r="AO919" t="s">
        <v>11300</v>
      </c>
      <c r="AR919" t="s">
        <v>219</v>
      </c>
      <c r="AS919" t="s">
        <v>279</v>
      </c>
      <c r="AT919" t="s">
        <v>231</v>
      </c>
      <c r="AU919">
        <v>20260816</v>
      </c>
      <c r="AV919" t="s">
        <v>222</v>
      </c>
      <c r="AW919" t="s">
        <v>604</v>
      </c>
      <c r="AX919" t="s">
        <v>223</v>
      </c>
      <c r="BA919" s="57">
        <v>46250.291666666664</v>
      </c>
      <c r="BB919" t="s">
        <v>11299</v>
      </c>
      <c r="BC919">
        <v>2026</v>
      </c>
      <c r="BD919">
        <v>8</v>
      </c>
      <c r="BE919">
        <v>16</v>
      </c>
      <c r="BF919" s="6">
        <f t="shared" si="42"/>
        <v>46250</v>
      </c>
      <c r="BG919">
        <f t="shared" si="43"/>
        <v>-0.29166666666424135</v>
      </c>
      <c r="BH919" t="str">
        <f t="shared" si="44"/>
        <v>COMPLY</v>
      </c>
      <c r="BI919" t="str">
        <f>VLOOKUP(H919,Sheet2!$A$1:$B$270,2,FALSE)</f>
        <v>SELONG</v>
      </c>
    </row>
    <row r="920" spans="1:61">
      <c r="A920">
        <v>919</v>
      </c>
      <c r="B920">
        <v>1002507601</v>
      </c>
      <c r="C920">
        <v>3</v>
      </c>
      <c r="D920" t="s">
        <v>34</v>
      </c>
      <c r="E920">
        <v>5</v>
      </c>
      <c r="F920" t="s">
        <v>573</v>
      </c>
      <c r="G920" t="s">
        <v>85</v>
      </c>
      <c r="H920" t="s">
        <v>285</v>
      </c>
      <c r="I920" t="s">
        <v>213</v>
      </c>
      <c r="J920" t="s">
        <v>214</v>
      </c>
      <c r="K920" t="s">
        <v>149</v>
      </c>
      <c r="M920" t="s">
        <v>76</v>
      </c>
      <c r="N920" t="s">
        <v>608</v>
      </c>
      <c r="O920" s="57">
        <v>46238.458912037036</v>
      </c>
      <c r="P920" s="57">
        <v>46238.756238425929</v>
      </c>
      <c r="Q920">
        <v>66525052</v>
      </c>
      <c r="S920">
        <v>172413244281</v>
      </c>
      <c r="T920" t="s">
        <v>1005</v>
      </c>
      <c r="U920" t="s">
        <v>3199</v>
      </c>
      <c r="V920" t="s">
        <v>3200</v>
      </c>
      <c r="Z920">
        <v>115.13273100000001</v>
      </c>
      <c r="AA920">
        <v>-8.5523699999999998</v>
      </c>
      <c r="AB920" t="s">
        <v>3201</v>
      </c>
      <c r="AC920" t="s">
        <v>226</v>
      </c>
      <c r="AL920" t="s">
        <v>218</v>
      </c>
      <c r="AM920" t="s">
        <v>3202</v>
      </c>
      <c r="AN920" t="s">
        <v>6</v>
      </c>
      <c r="AO920" s="57">
        <v>46120.465902777774</v>
      </c>
      <c r="AR920" t="s">
        <v>219</v>
      </c>
      <c r="AS920" t="s">
        <v>285</v>
      </c>
      <c r="AT920" t="s">
        <v>231</v>
      </c>
      <c r="AU920">
        <v>20260804</v>
      </c>
      <c r="AV920" t="s">
        <v>222</v>
      </c>
      <c r="AW920" t="s">
        <v>944</v>
      </c>
      <c r="AX920" t="s">
        <v>223</v>
      </c>
      <c r="BA920" s="57">
        <v>46238.291666666664</v>
      </c>
      <c r="BB920" t="s">
        <v>3202</v>
      </c>
      <c r="BC920">
        <v>2026</v>
      </c>
      <c r="BD920">
        <v>8</v>
      </c>
      <c r="BE920">
        <v>4</v>
      </c>
      <c r="BF920" s="6">
        <f t="shared" si="42"/>
        <v>46238</v>
      </c>
      <c r="BG920">
        <f t="shared" si="43"/>
        <v>-0.29166666666424135</v>
      </c>
      <c r="BH920" t="str">
        <f t="shared" si="44"/>
        <v>COMPLY</v>
      </c>
      <c r="BI920" t="str">
        <f>VLOOKUP(H920,Sheet2!$A$1:$B$270,2,FALSE)</f>
        <v>TABANAN</v>
      </c>
    </row>
    <row r="921" spans="1:61">
      <c r="A921">
        <v>920</v>
      </c>
      <c r="B921">
        <v>1002519644</v>
      </c>
      <c r="C921">
        <v>3</v>
      </c>
      <c r="D921" t="s">
        <v>51</v>
      </c>
      <c r="E921">
        <v>4</v>
      </c>
      <c r="F921" t="s">
        <v>273</v>
      </c>
      <c r="G921" t="s">
        <v>339</v>
      </c>
      <c r="H921" t="s">
        <v>962</v>
      </c>
      <c r="I921" t="s">
        <v>213</v>
      </c>
      <c r="J921" t="s">
        <v>214</v>
      </c>
      <c r="K921" t="s">
        <v>149</v>
      </c>
      <c r="L921" t="s">
        <v>215</v>
      </c>
      <c r="M921" t="s">
        <v>76</v>
      </c>
      <c r="N921" t="s">
        <v>216</v>
      </c>
      <c r="O921" s="57">
        <v>46245.497187499997</v>
      </c>
      <c r="P921" s="57">
        <v>46246.538356481484</v>
      </c>
      <c r="Q921">
        <v>69363194</v>
      </c>
      <c r="S921">
        <v>141569115718</v>
      </c>
      <c r="T921" t="s">
        <v>7314</v>
      </c>
      <c r="U921" t="s">
        <v>7315</v>
      </c>
      <c r="V921" t="s">
        <v>7316</v>
      </c>
      <c r="Z921">
        <v>111.41297659999999</v>
      </c>
      <c r="AA921">
        <v>-6.9759814999999996</v>
      </c>
      <c r="AB921" t="s">
        <v>7317</v>
      </c>
      <c r="AC921" t="s">
        <v>237</v>
      </c>
      <c r="AL921" t="s">
        <v>218</v>
      </c>
      <c r="AM921" t="s">
        <v>6453</v>
      </c>
      <c r="AN921" t="s">
        <v>6</v>
      </c>
      <c r="AO921" s="57">
        <v>46334.507453703707</v>
      </c>
      <c r="AP921" s="57">
        <v>46246.333333333336</v>
      </c>
      <c r="AR921" t="s">
        <v>219</v>
      </c>
      <c r="AS921" t="s">
        <v>962</v>
      </c>
      <c r="AT921" t="s">
        <v>231</v>
      </c>
      <c r="AU921">
        <v>20260812</v>
      </c>
      <c r="AV921" t="s">
        <v>222</v>
      </c>
      <c r="AW921" t="s">
        <v>1020</v>
      </c>
      <c r="AX921" t="s">
        <v>223</v>
      </c>
      <c r="BA921" s="57">
        <v>46246.333333333336</v>
      </c>
      <c r="BB921" t="s">
        <v>6453</v>
      </c>
      <c r="BC921">
        <v>2026</v>
      </c>
      <c r="BD921">
        <v>8</v>
      </c>
      <c r="BE921">
        <v>12</v>
      </c>
      <c r="BF921" s="6">
        <f t="shared" si="42"/>
        <v>46246</v>
      </c>
      <c r="BG921">
        <f t="shared" si="43"/>
        <v>-0.33333333333575865</v>
      </c>
      <c r="BH921" t="str">
        <f t="shared" si="44"/>
        <v>COMPLY</v>
      </c>
      <c r="BI921" t="e">
        <f>VLOOKUP(H921,Sheet2!$A$1:$B$270,2,FALSE)</f>
        <v>#N/A</v>
      </c>
    </row>
    <row r="922" spans="1:61">
      <c r="A922">
        <v>921</v>
      </c>
      <c r="B922">
        <v>1002528154</v>
      </c>
      <c r="C922">
        <v>3</v>
      </c>
      <c r="D922" t="s">
        <v>38</v>
      </c>
      <c r="E922">
        <v>5</v>
      </c>
      <c r="F922" t="s">
        <v>250</v>
      </c>
      <c r="G922" t="s">
        <v>91</v>
      </c>
      <c r="H922" t="s">
        <v>398</v>
      </c>
      <c r="I922" t="s">
        <v>213</v>
      </c>
      <c r="J922" t="s">
        <v>214</v>
      </c>
      <c r="K922" t="s">
        <v>149</v>
      </c>
      <c r="L922" t="s">
        <v>215</v>
      </c>
      <c r="M922" t="s">
        <v>76</v>
      </c>
      <c r="N922" t="s">
        <v>216</v>
      </c>
      <c r="O922" s="57">
        <v>46249.50204861111</v>
      </c>
      <c r="P922" s="57">
        <v>46249.812407407408</v>
      </c>
      <c r="Q922">
        <v>69366809</v>
      </c>
      <c r="S922">
        <v>152703903555</v>
      </c>
      <c r="T922" t="s">
        <v>10732</v>
      </c>
      <c r="U922" t="s">
        <v>11301</v>
      </c>
      <c r="V922" t="s">
        <v>11302</v>
      </c>
      <c r="Z922">
        <v>112.603858150541</v>
      </c>
      <c r="AA922">
        <v>-7.9325643314438699</v>
      </c>
      <c r="AB922" t="s">
        <v>11303</v>
      </c>
      <c r="AC922" t="s">
        <v>217</v>
      </c>
      <c r="AL922" t="s">
        <v>218</v>
      </c>
      <c r="AM922" t="s">
        <v>11304</v>
      </c>
      <c r="AN922" t="s">
        <v>6</v>
      </c>
      <c r="AO922" t="s">
        <v>9878</v>
      </c>
      <c r="AP922" s="57">
        <v>46250.333333333336</v>
      </c>
      <c r="AR922" t="s">
        <v>219</v>
      </c>
      <c r="AS922" t="s">
        <v>398</v>
      </c>
      <c r="AT922" t="s">
        <v>231</v>
      </c>
      <c r="AU922">
        <v>20260815</v>
      </c>
      <c r="AV922" t="s">
        <v>222</v>
      </c>
      <c r="AW922" t="s">
        <v>1014</v>
      </c>
      <c r="AX922" t="s">
        <v>223</v>
      </c>
      <c r="BA922" s="57">
        <v>46250.333333333336</v>
      </c>
      <c r="BB922" t="s">
        <v>11304</v>
      </c>
      <c r="BC922">
        <v>2026</v>
      </c>
      <c r="BD922">
        <v>8</v>
      </c>
      <c r="BE922">
        <v>15</v>
      </c>
      <c r="BF922" s="6">
        <f t="shared" si="42"/>
        <v>46249</v>
      </c>
      <c r="BG922">
        <f t="shared" si="43"/>
        <v>-1.3333333333357587</v>
      </c>
      <c r="BH922" t="str">
        <f t="shared" si="44"/>
        <v>COMPLY</v>
      </c>
      <c r="BI922" t="str">
        <f>VLOOKUP(H922,Sheet2!$A$1:$B$270,2,FALSE)</f>
        <v>MALANG</v>
      </c>
    </row>
    <row r="923" spans="1:61">
      <c r="A923">
        <v>922</v>
      </c>
      <c r="B923">
        <v>1002517059</v>
      </c>
      <c r="C923">
        <v>3</v>
      </c>
      <c r="D923" t="s">
        <v>42</v>
      </c>
      <c r="E923">
        <v>5</v>
      </c>
      <c r="F923" t="s">
        <v>106</v>
      </c>
      <c r="G923" t="s">
        <v>107</v>
      </c>
      <c r="H923" t="s">
        <v>264</v>
      </c>
      <c r="I923" t="s">
        <v>213</v>
      </c>
      <c r="J923" t="s">
        <v>214</v>
      </c>
      <c r="K923" t="s">
        <v>149</v>
      </c>
      <c r="M923" t="s">
        <v>76</v>
      </c>
      <c r="N923" t="s">
        <v>216</v>
      </c>
      <c r="O923" s="57">
        <v>46244.398831018516</v>
      </c>
      <c r="P923" s="57">
        <v>46251.520960648151</v>
      </c>
      <c r="Q923">
        <v>69362138</v>
      </c>
      <c r="S923">
        <v>152505340655</v>
      </c>
      <c r="T923" t="s">
        <v>6664</v>
      </c>
      <c r="U923" t="s">
        <v>6665</v>
      </c>
      <c r="V923" t="s">
        <v>6666</v>
      </c>
      <c r="Z923">
        <v>113.07181610000001</v>
      </c>
      <c r="AA923">
        <v>-7.9582794000000003</v>
      </c>
      <c r="AB923" t="s">
        <v>6667</v>
      </c>
      <c r="AC923" t="s">
        <v>230</v>
      </c>
      <c r="AL923" t="s">
        <v>218</v>
      </c>
      <c r="AM923" t="s">
        <v>6668</v>
      </c>
      <c r="AN923" t="s">
        <v>6</v>
      </c>
      <c r="AO923" s="57">
        <v>46303.402800925927</v>
      </c>
      <c r="AP923" s="57">
        <v>46251.625</v>
      </c>
      <c r="AQ923" t="s">
        <v>248</v>
      </c>
      <c r="AR923" t="s">
        <v>219</v>
      </c>
      <c r="AS923" t="s">
        <v>264</v>
      </c>
      <c r="AT923" t="s">
        <v>231</v>
      </c>
      <c r="AU923">
        <v>20260817</v>
      </c>
      <c r="AV923" t="s">
        <v>222</v>
      </c>
      <c r="AW923" t="s">
        <v>561</v>
      </c>
      <c r="AX923" t="s">
        <v>223</v>
      </c>
      <c r="BA923" s="57">
        <v>46251.625</v>
      </c>
      <c r="BB923" t="s">
        <v>6668</v>
      </c>
      <c r="BC923">
        <v>2026</v>
      </c>
      <c r="BD923">
        <v>8</v>
      </c>
      <c r="BE923">
        <v>17</v>
      </c>
      <c r="BF923" s="6">
        <f t="shared" si="42"/>
        <v>46251</v>
      </c>
      <c r="BG923">
        <f t="shared" si="43"/>
        <v>-0.625</v>
      </c>
      <c r="BH923" t="str">
        <f t="shared" si="44"/>
        <v>COMPLY</v>
      </c>
      <c r="BI923" t="str">
        <f>VLOOKUP(H923,Sheet2!$A$1:$B$270,2,FALSE)</f>
        <v>PROBOLINGGO</v>
      </c>
    </row>
    <row r="924" spans="1:61">
      <c r="A924">
        <v>923</v>
      </c>
      <c r="B924">
        <v>1002517766</v>
      </c>
      <c r="C924">
        <v>3</v>
      </c>
      <c r="D924" t="s">
        <v>38</v>
      </c>
      <c r="E924">
        <v>5</v>
      </c>
      <c r="F924" t="s">
        <v>92</v>
      </c>
      <c r="G924" t="s">
        <v>92</v>
      </c>
      <c r="H924" t="s">
        <v>256</v>
      </c>
      <c r="I924" t="s">
        <v>213</v>
      </c>
      <c r="J924" t="s">
        <v>214</v>
      </c>
      <c r="K924" t="s">
        <v>149</v>
      </c>
      <c r="M924" t="s">
        <v>76</v>
      </c>
      <c r="N924" t="s">
        <v>216</v>
      </c>
      <c r="O924" s="57">
        <v>46244.564236111109</v>
      </c>
      <c r="P924" s="57">
        <v>46244.67114583333</v>
      </c>
      <c r="Q924">
        <v>69361414</v>
      </c>
      <c r="S924">
        <v>152631207126</v>
      </c>
      <c r="T924" t="s">
        <v>6086</v>
      </c>
      <c r="U924" t="s">
        <v>6669</v>
      </c>
      <c r="V924" t="s">
        <v>6670</v>
      </c>
      <c r="Z924">
        <v>111.44842199999999</v>
      </c>
      <c r="AA924">
        <v>-7.5622879999999997</v>
      </c>
      <c r="AB924" t="s">
        <v>6089</v>
      </c>
      <c r="AC924" t="s">
        <v>217</v>
      </c>
      <c r="AL924" t="s">
        <v>218</v>
      </c>
      <c r="AM924" t="s">
        <v>6671</v>
      </c>
      <c r="AN924" t="s">
        <v>6</v>
      </c>
      <c r="AO924" s="57">
        <v>46303.569293981483</v>
      </c>
      <c r="AR924" t="s">
        <v>219</v>
      </c>
      <c r="AS924" t="s">
        <v>256</v>
      </c>
      <c r="AT924" t="s">
        <v>231</v>
      </c>
      <c r="AU924">
        <v>20260810</v>
      </c>
      <c r="AV924" t="s">
        <v>222</v>
      </c>
      <c r="AW924" t="s">
        <v>560</v>
      </c>
      <c r="AX924" t="s">
        <v>223</v>
      </c>
      <c r="BA924" s="57">
        <v>46244.291666666664</v>
      </c>
      <c r="BB924" t="s">
        <v>6671</v>
      </c>
      <c r="BC924">
        <v>2026</v>
      </c>
      <c r="BD924">
        <v>8</v>
      </c>
      <c r="BE924">
        <v>10</v>
      </c>
      <c r="BF924" s="6">
        <f t="shared" si="42"/>
        <v>46244</v>
      </c>
      <c r="BG924">
        <f t="shared" si="43"/>
        <v>-0.29166666666424135</v>
      </c>
      <c r="BH924" t="str">
        <f t="shared" si="44"/>
        <v>COMPLY</v>
      </c>
      <c r="BI924" t="str">
        <f>VLOOKUP(H924,Sheet2!$A$1:$B$270,2,FALSE)</f>
        <v>MADIUN</v>
      </c>
    </row>
    <row r="925" spans="1:61">
      <c r="A925">
        <v>924</v>
      </c>
      <c r="B925">
        <v>1002518786</v>
      </c>
      <c r="C925">
        <v>3</v>
      </c>
      <c r="D925" t="s">
        <v>38</v>
      </c>
      <c r="E925">
        <v>5</v>
      </c>
      <c r="F925" t="s">
        <v>92</v>
      </c>
      <c r="G925" t="s">
        <v>89</v>
      </c>
      <c r="H925" t="s">
        <v>409</v>
      </c>
      <c r="I925" t="s">
        <v>213</v>
      </c>
      <c r="J925" t="s">
        <v>214</v>
      </c>
      <c r="K925" t="s">
        <v>149</v>
      </c>
      <c r="L925" t="s">
        <v>215</v>
      </c>
      <c r="M925" t="s">
        <v>76</v>
      </c>
      <c r="N925" t="s">
        <v>216</v>
      </c>
      <c r="O925" s="57">
        <v>46245.306203703702</v>
      </c>
      <c r="P925" s="57">
        <v>46246.580405092594</v>
      </c>
      <c r="Q925">
        <v>69362820</v>
      </c>
      <c r="S925">
        <v>152609258565</v>
      </c>
      <c r="T925" t="s">
        <v>7318</v>
      </c>
      <c r="U925" t="s">
        <v>7319</v>
      </c>
      <c r="V925" t="s">
        <v>7320</v>
      </c>
      <c r="Z925">
        <v>111.874992499999</v>
      </c>
      <c r="AA925">
        <v>-7.1555930999999999</v>
      </c>
      <c r="AB925" t="s">
        <v>7321</v>
      </c>
      <c r="AC925" t="s">
        <v>237</v>
      </c>
      <c r="AL925" t="s">
        <v>218</v>
      </c>
      <c r="AM925" t="s">
        <v>7159</v>
      </c>
      <c r="AN925" t="s">
        <v>6</v>
      </c>
      <c r="AO925" s="57">
        <v>46334.309351851851</v>
      </c>
      <c r="AP925" s="57">
        <v>46247.333333333336</v>
      </c>
      <c r="AR925" t="s">
        <v>219</v>
      </c>
      <c r="AS925" t="s">
        <v>409</v>
      </c>
      <c r="AT925" t="s">
        <v>231</v>
      </c>
      <c r="AU925">
        <v>20260812</v>
      </c>
      <c r="AV925" t="s">
        <v>222</v>
      </c>
      <c r="AW925" t="s">
        <v>1018</v>
      </c>
      <c r="AX925" t="s">
        <v>223</v>
      </c>
      <c r="BA925" s="57">
        <v>46247.333333333336</v>
      </c>
      <c r="BB925" t="s">
        <v>7159</v>
      </c>
      <c r="BC925">
        <v>2026</v>
      </c>
      <c r="BD925">
        <v>8</v>
      </c>
      <c r="BE925">
        <v>12</v>
      </c>
      <c r="BF925" s="6">
        <f t="shared" si="42"/>
        <v>46246</v>
      </c>
      <c r="BG925">
        <f t="shared" si="43"/>
        <v>-1.3333333333357587</v>
      </c>
      <c r="BH925" t="str">
        <f t="shared" si="44"/>
        <v>COMPLY</v>
      </c>
      <c r="BI925" t="str">
        <f>VLOOKUP(H925,Sheet2!$A$1:$B$270,2,FALSE)</f>
        <v>BOJONEGORO</v>
      </c>
    </row>
    <row r="926" spans="1:61">
      <c r="A926">
        <v>925</v>
      </c>
      <c r="B926">
        <v>1002525692</v>
      </c>
      <c r="C926">
        <v>3</v>
      </c>
      <c r="D926" t="s">
        <v>38</v>
      </c>
      <c r="E926">
        <v>5</v>
      </c>
      <c r="F926" t="s">
        <v>250</v>
      </c>
      <c r="G926" t="s">
        <v>91</v>
      </c>
      <c r="H926" t="s">
        <v>422</v>
      </c>
      <c r="I926" t="s">
        <v>213</v>
      </c>
      <c r="J926" t="s">
        <v>214</v>
      </c>
      <c r="K926" t="s">
        <v>149</v>
      </c>
      <c r="L926" t="s">
        <v>215</v>
      </c>
      <c r="M926" t="s">
        <v>76</v>
      </c>
      <c r="N926" t="s">
        <v>216</v>
      </c>
      <c r="O926" s="57">
        <v>46248.4062037037</v>
      </c>
      <c r="P926" s="57">
        <v>46248.567916666667</v>
      </c>
      <c r="Q926">
        <v>69365726</v>
      </c>
      <c r="S926">
        <v>152715213992</v>
      </c>
      <c r="T926" t="s">
        <v>11305</v>
      </c>
      <c r="U926" t="s">
        <v>11306</v>
      </c>
      <c r="V926" t="s">
        <v>11307</v>
      </c>
      <c r="Z926">
        <v>112.639397902255</v>
      </c>
      <c r="AA926">
        <v>-8.1788315027343295</v>
      </c>
      <c r="AB926" t="s">
        <v>11308</v>
      </c>
      <c r="AC926" t="s">
        <v>237</v>
      </c>
      <c r="AL926" t="s">
        <v>218</v>
      </c>
      <c r="AM926" t="s">
        <v>11309</v>
      </c>
      <c r="AN926" t="s">
        <v>6</v>
      </c>
      <c r="AO926" t="s">
        <v>11310</v>
      </c>
      <c r="AP926" s="57">
        <v>46249.333333333336</v>
      </c>
      <c r="AR926" t="s">
        <v>219</v>
      </c>
      <c r="AS926" t="s">
        <v>422</v>
      </c>
      <c r="AT926" t="s">
        <v>231</v>
      </c>
      <c r="AU926">
        <v>20260814</v>
      </c>
      <c r="AV926" t="s">
        <v>222</v>
      </c>
      <c r="AW926" t="s">
        <v>1023</v>
      </c>
      <c r="AX926" t="s">
        <v>223</v>
      </c>
      <c r="BA926" s="57">
        <v>46249.333333333336</v>
      </c>
      <c r="BB926" t="s">
        <v>11309</v>
      </c>
      <c r="BC926">
        <v>2026</v>
      </c>
      <c r="BD926">
        <v>8</v>
      </c>
      <c r="BE926">
        <v>14</v>
      </c>
      <c r="BF926" s="6">
        <f t="shared" si="42"/>
        <v>46248</v>
      </c>
      <c r="BG926">
        <f t="shared" si="43"/>
        <v>-1.3333333333357587</v>
      </c>
      <c r="BH926" t="str">
        <f t="shared" si="44"/>
        <v>COMPLY</v>
      </c>
      <c r="BI926" t="str">
        <f>VLOOKUP(H926,Sheet2!$A$1:$B$270,2,FALSE)</f>
        <v>MALANG</v>
      </c>
    </row>
    <row r="927" spans="1:61">
      <c r="A927">
        <v>926</v>
      </c>
      <c r="B927">
        <v>1002529707</v>
      </c>
      <c r="C927">
        <v>3</v>
      </c>
      <c r="D927" t="s">
        <v>55</v>
      </c>
      <c r="E927">
        <v>5</v>
      </c>
      <c r="F927" t="s">
        <v>228</v>
      </c>
      <c r="G927" t="s">
        <v>127</v>
      </c>
      <c r="H927" t="s">
        <v>330</v>
      </c>
      <c r="I927" t="s">
        <v>213</v>
      </c>
      <c r="J927" t="s">
        <v>214</v>
      </c>
      <c r="K927" t="s">
        <v>149</v>
      </c>
      <c r="M927" t="s">
        <v>372</v>
      </c>
      <c r="N927" t="s">
        <v>216</v>
      </c>
      <c r="O927" s="57">
        <v>46250.580752314818</v>
      </c>
      <c r="P927" s="57">
        <v>46250.581990740742</v>
      </c>
      <c r="Q927">
        <v>69367541</v>
      </c>
      <c r="S927">
        <v>152431232404</v>
      </c>
      <c r="T927" t="s">
        <v>11311</v>
      </c>
      <c r="U927" t="s">
        <v>11312</v>
      </c>
      <c r="Z927">
        <v>113.790651</v>
      </c>
      <c r="AA927">
        <v>-7.0649170000000003</v>
      </c>
      <c r="AB927" t="s">
        <v>11313</v>
      </c>
      <c r="AC927" t="s">
        <v>230</v>
      </c>
      <c r="AO927" t="s">
        <v>10565</v>
      </c>
      <c r="AR927" t="s">
        <v>334</v>
      </c>
      <c r="AS927" t="s">
        <v>330</v>
      </c>
      <c r="AT927" t="s">
        <v>231</v>
      </c>
      <c r="AV927" t="s">
        <v>373</v>
      </c>
      <c r="AW927" t="s">
        <v>562</v>
      </c>
      <c r="AX927" t="s">
        <v>223</v>
      </c>
      <c r="BF927" s="6" t="e">
        <f t="shared" si="42"/>
        <v>#NUM!</v>
      </c>
      <c r="BG927" t="e">
        <f t="shared" si="43"/>
        <v>#NUM!</v>
      </c>
      <c r="BH927" t="e">
        <f t="shared" si="44"/>
        <v>#NUM!</v>
      </c>
      <c r="BI927" t="str">
        <f>VLOOKUP(H927,Sheet2!$A$1:$B$270,2,FALSE)</f>
        <v>MADURA</v>
      </c>
    </row>
    <row r="928" spans="1:61">
      <c r="A928">
        <v>927</v>
      </c>
      <c r="B928">
        <v>1002505905</v>
      </c>
      <c r="C928">
        <v>3</v>
      </c>
      <c r="D928" t="s">
        <v>42</v>
      </c>
      <c r="E928">
        <v>5</v>
      </c>
      <c r="F928" t="s">
        <v>233</v>
      </c>
      <c r="G928" t="s">
        <v>101</v>
      </c>
      <c r="H928" t="s">
        <v>263</v>
      </c>
      <c r="I928" t="s">
        <v>213</v>
      </c>
      <c r="J928" t="s">
        <v>214</v>
      </c>
      <c r="K928" t="s">
        <v>149</v>
      </c>
      <c r="M928" t="s">
        <v>76</v>
      </c>
      <c r="N928" t="s">
        <v>216</v>
      </c>
      <c r="O928" s="57">
        <v>46237.484085648146</v>
      </c>
      <c r="P928" s="57">
        <v>46237.719814814816</v>
      </c>
      <c r="Q928">
        <v>69356756</v>
      </c>
      <c r="R928">
        <v>3135917276</v>
      </c>
      <c r="S928">
        <v>152316231026</v>
      </c>
      <c r="T928" t="s">
        <v>1696</v>
      </c>
      <c r="U928" t="s">
        <v>1697</v>
      </c>
      <c r="V928" t="s">
        <v>3208</v>
      </c>
      <c r="Z928">
        <v>112.69957549999999</v>
      </c>
      <c r="AA928">
        <v>-7.4513299999999996</v>
      </c>
      <c r="AB928" t="s">
        <v>1699</v>
      </c>
      <c r="AC928" t="s">
        <v>230</v>
      </c>
      <c r="AL928" t="s">
        <v>218</v>
      </c>
      <c r="AM928" t="s">
        <v>3209</v>
      </c>
      <c r="AN928" t="s">
        <v>6</v>
      </c>
      <c r="AO928" s="57">
        <v>46089.485972222225</v>
      </c>
      <c r="AR928" t="s">
        <v>219</v>
      </c>
      <c r="AS928" t="s">
        <v>263</v>
      </c>
      <c r="AT928" t="s">
        <v>231</v>
      </c>
      <c r="AU928">
        <v>20260803</v>
      </c>
      <c r="AV928" t="s">
        <v>222</v>
      </c>
      <c r="AW928" t="s">
        <v>613</v>
      </c>
      <c r="AX928" t="s">
        <v>223</v>
      </c>
      <c r="BA928" s="57">
        <v>46237.291666666664</v>
      </c>
      <c r="BB928" t="s">
        <v>3209</v>
      </c>
      <c r="BC928">
        <v>2026</v>
      </c>
      <c r="BD928">
        <v>8</v>
      </c>
      <c r="BE928">
        <v>3</v>
      </c>
      <c r="BF928" s="6">
        <f t="shared" si="42"/>
        <v>46237</v>
      </c>
      <c r="BG928">
        <f t="shared" si="43"/>
        <v>-0.29166666666424135</v>
      </c>
      <c r="BH928" t="str">
        <f t="shared" si="44"/>
        <v>COMPLY</v>
      </c>
      <c r="BI928" t="str">
        <f>VLOOKUP(H928,Sheet2!$A$1:$B$270,2,FALSE)</f>
        <v>SIDOARJO</v>
      </c>
    </row>
    <row r="929" spans="1:61">
      <c r="A929">
        <v>928</v>
      </c>
      <c r="B929">
        <v>1002522409</v>
      </c>
      <c r="C929">
        <v>3</v>
      </c>
      <c r="D929" t="s">
        <v>45</v>
      </c>
      <c r="E929">
        <v>5</v>
      </c>
      <c r="F929" t="s">
        <v>211</v>
      </c>
      <c r="G929" t="s">
        <v>110</v>
      </c>
      <c r="H929" t="s">
        <v>479</v>
      </c>
      <c r="I929" t="s">
        <v>213</v>
      </c>
      <c r="J929" t="s">
        <v>214</v>
      </c>
      <c r="K929" t="s">
        <v>149</v>
      </c>
      <c r="L929" t="s">
        <v>215</v>
      </c>
      <c r="M929" t="s">
        <v>277</v>
      </c>
      <c r="N929" t="s">
        <v>216</v>
      </c>
      <c r="O929" s="57">
        <v>46246.603437500002</v>
      </c>
      <c r="P929" s="57">
        <v>46248.666203703702</v>
      </c>
      <c r="Q929">
        <v>69364366</v>
      </c>
      <c r="S929">
        <v>172617203011</v>
      </c>
      <c r="T929" t="s">
        <v>8189</v>
      </c>
      <c r="U929" t="s">
        <v>8190</v>
      </c>
      <c r="V929" t="s">
        <v>8191</v>
      </c>
      <c r="Z929">
        <v>118.5109951</v>
      </c>
      <c r="AA929">
        <v>-8.4782563999999994</v>
      </c>
      <c r="AB929" t="s">
        <v>8192</v>
      </c>
      <c r="AC929" t="s">
        <v>237</v>
      </c>
      <c r="AL929" t="s">
        <v>218</v>
      </c>
      <c r="AM929" t="s">
        <v>8193</v>
      </c>
      <c r="AN929" t="s">
        <v>6</v>
      </c>
      <c r="AO929" s="57">
        <v>46364.61109953704</v>
      </c>
      <c r="AP929" s="57">
        <v>46248.333333333336</v>
      </c>
      <c r="AQ929" t="s">
        <v>564</v>
      </c>
      <c r="AR929" t="s">
        <v>278</v>
      </c>
      <c r="AS929" t="s">
        <v>479</v>
      </c>
      <c r="AT929" t="s">
        <v>231</v>
      </c>
      <c r="AV929" t="s">
        <v>11314</v>
      </c>
      <c r="AW929" t="s">
        <v>1014</v>
      </c>
      <c r="AX929" t="s">
        <v>223</v>
      </c>
      <c r="BA929" s="57">
        <v>46248.333333333336</v>
      </c>
      <c r="BB929" t="s">
        <v>8193</v>
      </c>
      <c r="BF929" s="6" t="e">
        <f t="shared" si="42"/>
        <v>#NUM!</v>
      </c>
      <c r="BG929" t="e">
        <f t="shared" si="43"/>
        <v>#NUM!</v>
      </c>
      <c r="BH929" t="e">
        <f t="shared" si="44"/>
        <v>#NUM!</v>
      </c>
      <c r="BI929" t="str">
        <f>VLOOKUP(H929,Sheet2!$A$1:$B$270,2,FALSE)</f>
        <v>BIMA</v>
      </c>
    </row>
    <row r="930" spans="1:61">
      <c r="A930">
        <v>929</v>
      </c>
      <c r="B930">
        <v>1002528148</v>
      </c>
      <c r="C930">
        <v>3</v>
      </c>
      <c r="D930" t="s">
        <v>55</v>
      </c>
      <c r="E930">
        <v>5</v>
      </c>
      <c r="F930" t="s">
        <v>265</v>
      </c>
      <c r="G930" t="s">
        <v>126</v>
      </c>
      <c r="H930" t="s">
        <v>266</v>
      </c>
      <c r="I930" t="s">
        <v>213</v>
      </c>
      <c r="J930" t="s">
        <v>214</v>
      </c>
      <c r="K930" t="s">
        <v>149</v>
      </c>
      <c r="L930" t="s">
        <v>215</v>
      </c>
      <c r="M930" t="s">
        <v>76</v>
      </c>
      <c r="N930" t="s">
        <v>216</v>
      </c>
      <c r="O930" s="57">
        <v>46249.4999537037</v>
      </c>
      <c r="P930" s="57">
        <v>46249.815289351849</v>
      </c>
      <c r="Q930">
        <v>69366805</v>
      </c>
      <c r="S930">
        <v>152413167686</v>
      </c>
      <c r="T930" t="s">
        <v>11315</v>
      </c>
      <c r="U930" t="s">
        <v>11316</v>
      </c>
      <c r="V930" t="s">
        <v>11317</v>
      </c>
      <c r="Z930">
        <v>112.72758519999999</v>
      </c>
      <c r="AA930">
        <v>-7.2577724999999997</v>
      </c>
      <c r="AB930" t="s">
        <v>11318</v>
      </c>
      <c r="AC930" t="s">
        <v>217</v>
      </c>
      <c r="AL930" t="s">
        <v>218</v>
      </c>
      <c r="AM930" t="s">
        <v>11319</v>
      </c>
      <c r="AN930" t="s">
        <v>6</v>
      </c>
      <c r="AO930" t="s">
        <v>9878</v>
      </c>
      <c r="AP930" s="57">
        <v>46252.625</v>
      </c>
      <c r="AR930" t="s">
        <v>219</v>
      </c>
      <c r="AS930" t="s">
        <v>266</v>
      </c>
      <c r="AT930" t="s">
        <v>231</v>
      </c>
      <c r="AU930">
        <v>20260815</v>
      </c>
      <c r="AV930" t="s">
        <v>222</v>
      </c>
      <c r="AW930" t="s">
        <v>1012</v>
      </c>
      <c r="AX930" t="s">
        <v>223</v>
      </c>
      <c r="BA930" s="57">
        <v>46252.625</v>
      </c>
      <c r="BB930" t="s">
        <v>11319</v>
      </c>
      <c r="BC930">
        <v>2026</v>
      </c>
      <c r="BD930">
        <v>8</v>
      </c>
      <c r="BE930">
        <v>15</v>
      </c>
      <c r="BF930" s="6">
        <f t="shared" si="42"/>
        <v>46249</v>
      </c>
      <c r="BG930">
        <f t="shared" si="43"/>
        <v>-3.625</v>
      </c>
      <c r="BH930" t="str">
        <f t="shared" si="44"/>
        <v>COMPLY</v>
      </c>
      <c r="BI930" t="str">
        <f>VLOOKUP(H930,Sheet2!$A$1:$B$270,2,FALSE)</f>
        <v>SURABAYA SELATAN</v>
      </c>
    </row>
    <row r="931" spans="1:61">
      <c r="A931">
        <v>930</v>
      </c>
      <c r="B931">
        <v>1002517451</v>
      </c>
      <c r="C931">
        <v>3</v>
      </c>
      <c r="D931" t="s">
        <v>38</v>
      </c>
      <c r="E931">
        <v>5</v>
      </c>
      <c r="F931" t="s">
        <v>90</v>
      </c>
      <c r="G931" t="s">
        <v>93</v>
      </c>
      <c r="H931" t="s">
        <v>302</v>
      </c>
      <c r="I931" t="s">
        <v>213</v>
      </c>
      <c r="J931" t="s">
        <v>214</v>
      </c>
      <c r="K931" t="s">
        <v>149</v>
      </c>
      <c r="L931" t="s">
        <v>215</v>
      </c>
      <c r="M931" t="s">
        <v>76</v>
      </c>
      <c r="N931" t="s">
        <v>216</v>
      </c>
      <c r="O931" s="57">
        <v>46244.479120370372</v>
      </c>
      <c r="P931" s="57">
        <v>46245.72824074074</v>
      </c>
      <c r="Q931">
        <v>69362301</v>
      </c>
      <c r="S931">
        <v>152611229869</v>
      </c>
      <c r="T931" t="s">
        <v>6672</v>
      </c>
      <c r="U931" t="s">
        <v>6673</v>
      </c>
      <c r="V931" t="s">
        <v>6674</v>
      </c>
      <c r="Z931">
        <v>111.8875365</v>
      </c>
      <c r="AA931">
        <v>-7.6091363000000003</v>
      </c>
      <c r="AB931" t="s">
        <v>6675</v>
      </c>
      <c r="AC931" t="s">
        <v>237</v>
      </c>
      <c r="AL931" t="s">
        <v>218</v>
      </c>
      <c r="AM931" t="s">
        <v>6676</v>
      </c>
      <c r="AN931" t="s">
        <v>6</v>
      </c>
      <c r="AO931" s="57">
        <v>46303.486157407409</v>
      </c>
      <c r="AP931" s="57">
        <v>46245.333333333336</v>
      </c>
      <c r="AR931" t="s">
        <v>219</v>
      </c>
      <c r="AS931" t="s">
        <v>302</v>
      </c>
      <c r="AT931" t="s">
        <v>231</v>
      </c>
      <c r="AU931">
        <v>20260811</v>
      </c>
      <c r="AV931" t="s">
        <v>222</v>
      </c>
      <c r="AW931" t="s">
        <v>1010</v>
      </c>
      <c r="AX931" t="s">
        <v>223</v>
      </c>
      <c r="BA931" s="57">
        <v>46245.333333333336</v>
      </c>
      <c r="BB931" t="s">
        <v>6676</v>
      </c>
      <c r="BC931">
        <v>2026</v>
      </c>
      <c r="BD931">
        <v>8</v>
      </c>
      <c r="BE931">
        <v>11</v>
      </c>
      <c r="BF931" s="6">
        <f t="shared" si="42"/>
        <v>46245</v>
      </c>
      <c r="BG931">
        <f t="shared" si="43"/>
        <v>-0.33333333333575865</v>
      </c>
      <c r="BH931" t="str">
        <f t="shared" si="44"/>
        <v>COMPLY</v>
      </c>
      <c r="BI931" t="str">
        <f>VLOOKUP(H931,Sheet2!$A$1:$B$270,2,FALSE)</f>
        <v>NGANJUK</v>
      </c>
    </row>
    <row r="932" spans="1:61">
      <c r="A932">
        <v>931</v>
      </c>
      <c r="B932">
        <v>1002529593</v>
      </c>
      <c r="C932">
        <v>3</v>
      </c>
      <c r="D932" t="s">
        <v>55</v>
      </c>
      <c r="E932">
        <v>5</v>
      </c>
      <c r="F932" t="s">
        <v>228</v>
      </c>
      <c r="G932" t="s">
        <v>127</v>
      </c>
      <c r="H932" t="s">
        <v>229</v>
      </c>
      <c r="I932" t="s">
        <v>213</v>
      </c>
      <c r="J932" t="s">
        <v>214</v>
      </c>
      <c r="K932" t="s">
        <v>149</v>
      </c>
      <c r="L932" t="s">
        <v>215</v>
      </c>
      <c r="M932" t="s">
        <v>76</v>
      </c>
      <c r="N932" t="s">
        <v>216</v>
      </c>
      <c r="O932" s="57">
        <v>46250.53052083333</v>
      </c>
      <c r="P932" s="57">
        <v>46251.601180555554</v>
      </c>
      <c r="Q932">
        <v>69367475</v>
      </c>
      <c r="S932">
        <v>152426928272</v>
      </c>
      <c r="T932" t="s">
        <v>11320</v>
      </c>
      <c r="U932" t="s">
        <v>11321</v>
      </c>
      <c r="V932" t="s">
        <v>11322</v>
      </c>
      <c r="Z932">
        <v>113.39155521243801</v>
      </c>
      <c r="AA932">
        <v>-7.2170360645900198</v>
      </c>
      <c r="AB932" t="s">
        <v>11323</v>
      </c>
      <c r="AC932" t="s">
        <v>217</v>
      </c>
      <c r="AL932" t="s">
        <v>218</v>
      </c>
      <c r="AM932" t="s">
        <v>11324</v>
      </c>
      <c r="AN932" t="s">
        <v>6</v>
      </c>
      <c r="AO932" t="s">
        <v>10359</v>
      </c>
      <c r="AP932" s="57">
        <v>46251.541666666664</v>
      </c>
      <c r="AR932" t="s">
        <v>219</v>
      </c>
      <c r="AS932" t="s">
        <v>229</v>
      </c>
      <c r="AT932" t="s">
        <v>231</v>
      </c>
      <c r="AU932">
        <v>20260817</v>
      </c>
      <c r="AV932" t="s">
        <v>222</v>
      </c>
      <c r="AW932" t="s">
        <v>1021</v>
      </c>
      <c r="AX932" t="s">
        <v>223</v>
      </c>
      <c r="BA932" s="57">
        <v>46251.541666666664</v>
      </c>
      <c r="BB932" t="s">
        <v>11324</v>
      </c>
      <c r="BC932">
        <v>2026</v>
      </c>
      <c r="BD932">
        <v>8</v>
      </c>
      <c r="BE932">
        <v>17</v>
      </c>
      <c r="BF932" s="6">
        <f t="shared" si="42"/>
        <v>46251</v>
      </c>
      <c r="BG932">
        <f t="shared" si="43"/>
        <v>-0.54166666666424135</v>
      </c>
      <c r="BH932" t="str">
        <f t="shared" si="44"/>
        <v>COMPLY</v>
      </c>
      <c r="BI932" t="str">
        <f>VLOOKUP(H932,Sheet2!$A$1:$B$270,2,FALSE)</f>
        <v>MADURA</v>
      </c>
    </row>
    <row r="933" spans="1:61">
      <c r="A933">
        <v>932</v>
      </c>
      <c r="B933">
        <v>1002527909</v>
      </c>
      <c r="C933">
        <v>3</v>
      </c>
      <c r="D933" t="s">
        <v>55</v>
      </c>
      <c r="E933">
        <v>5</v>
      </c>
      <c r="F933" t="s">
        <v>313</v>
      </c>
      <c r="G933" t="s">
        <v>126</v>
      </c>
      <c r="H933" t="s">
        <v>382</v>
      </c>
      <c r="I933" t="s">
        <v>213</v>
      </c>
      <c r="J933" t="s">
        <v>214</v>
      </c>
      <c r="K933" t="s">
        <v>149</v>
      </c>
      <c r="L933" t="s">
        <v>215</v>
      </c>
      <c r="M933" t="s">
        <v>76</v>
      </c>
      <c r="N933" t="s">
        <v>216</v>
      </c>
      <c r="O933" s="57">
        <v>46249.438842592594</v>
      </c>
      <c r="P933" s="57">
        <v>46249.643437500003</v>
      </c>
      <c r="Q933">
        <v>69366674</v>
      </c>
      <c r="S933">
        <v>152303244204</v>
      </c>
      <c r="T933" t="s">
        <v>11325</v>
      </c>
      <c r="U933" t="s">
        <v>9945</v>
      </c>
      <c r="V933" t="s">
        <v>11326</v>
      </c>
      <c r="Z933">
        <v>112.767563</v>
      </c>
      <c r="AA933">
        <v>-7.2999260000000001</v>
      </c>
      <c r="AB933" t="s">
        <v>11327</v>
      </c>
      <c r="AC933" t="s">
        <v>237</v>
      </c>
      <c r="AL933" t="s">
        <v>218</v>
      </c>
      <c r="AM933" t="s">
        <v>11328</v>
      </c>
      <c r="AN933" t="s">
        <v>6</v>
      </c>
      <c r="AO933" t="s">
        <v>10748</v>
      </c>
      <c r="AP933" s="57">
        <v>46250.333333333336</v>
      </c>
      <c r="AR933" t="s">
        <v>219</v>
      </c>
      <c r="AS933" t="s">
        <v>382</v>
      </c>
      <c r="AT933" t="s">
        <v>231</v>
      </c>
      <c r="AU933">
        <v>20260815</v>
      </c>
      <c r="AV933" t="s">
        <v>222</v>
      </c>
      <c r="AW933" t="s">
        <v>1023</v>
      </c>
      <c r="AX933" t="s">
        <v>223</v>
      </c>
      <c r="BA933" s="57">
        <v>46250.333333333336</v>
      </c>
      <c r="BB933" t="s">
        <v>11328</v>
      </c>
      <c r="BC933">
        <v>2026</v>
      </c>
      <c r="BD933">
        <v>8</v>
      </c>
      <c r="BE933">
        <v>15</v>
      </c>
      <c r="BF933" s="6">
        <f t="shared" si="42"/>
        <v>46249</v>
      </c>
      <c r="BG933">
        <f t="shared" si="43"/>
        <v>-1.3333333333357587</v>
      </c>
      <c r="BH933" t="str">
        <f t="shared" si="44"/>
        <v>COMPLY</v>
      </c>
      <c r="BI933" t="str">
        <f>VLOOKUP(H933,Sheet2!$A$1:$B$270,2,FALSE)</f>
        <v>SURABAYA SELATAN</v>
      </c>
    </row>
    <row r="934" spans="1:61">
      <c r="A934">
        <v>933</v>
      </c>
      <c r="B934">
        <v>1002519863</v>
      </c>
      <c r="C934">
        <v>3</v>
      </c>
      <c r="D934" t="s">
        <v>38</v>
      </c>
      <c r="E934">
        <v>5</v>
      </c>
      <c r="F934" t="s">
        <v>250</v>
      </c>
      <c r="G934" t="s">
        <v>91</v>
      </c>
      <c r="H934" t="s">
        <v>413</v>
      </c>
      <c r="I934" t="s">
        <v>213</v>
      </c>
      <c r="J934" t="s">
        <v>214</v>
      </c>
      <c r="K934" t="s">
        <v>149</v>
      </c>
      <c r="M934" t="s">
        <v>575</v>
      </c>
      <c r="N934" t="s">
        <v>216</v>
      </c>
      <c r="O934" s="57">
        <v>46245.560543981483</v>
      </c>
      <c r="P934" s="57">
        <v>46246.583009259259</v>
      </c>
      <c r="Q934">
        <v>68573442</v>
      </c>
      <c r="S934">
        <v>152701239028</v>
      </c>
      <c r="T934" t="s">
        <v>7322</v>
      </c>
      <c r="U934" t="s">
        <v>7323</v>
      </c>
      <c r="Z934">
        <v>112.6351453</v>
      </c>
      <c r="AA934">
        <v>-7.9771203000000002</v>
      </c>
      <c r="AB934" t="s">
        <v>7324</v>
      </c>
      <c r="AC934" t="s">
        <v>230</v>
      </c>
      <c r="AO934" s="57">
        <v>46334.569282407407</v>
      </c>
      <c r="AR934" t="s">
        <v>14</v>
      </c>
      <c r="AS934" t="s">
        <v>413</v>
      </c>
      <c r="AT934" t="s">
        <v>231</v>
      </c>
      <c r="AV934" t="s">
        <v>8194</v>
      </c>
      <c r="AW934" t="s">
        <v>562</v>
      </c>
      <c r="AX934" t="s">
        <v>223</v>
      </c>
      <c r="BF934" s="6" t="e">
        <f t="shared" si="42"/>
        <v>#NUM!</v>
      </c>
      <c r="BG934" t="e">
        <f t="shared" si="43"/>
        <v>#NUM!</v>
      </c>
      <c r="BH934" t="e">
        <f t="shared" si="44"/>
        <v>#NUM!</v>
      </c>
      <c r="BI934" t="str">
        <f>VLOOKUP(H934,Sheet2!$A$1:$B$270,2,FALSE)</f>
        <v>MALANG</v>
      </c>
    </row>
    <row r="935" spans="1:61">
      <c r="A935">
        <v>934</v>
      </c>
      <c r="B935">
        <v>1002506649</v>
      </c>
      <c r="C935">
        <v>3</v>
      </c>
      <c r="D935" t="s">
        <v>59</v>
      </c>
      <c r="E935">
        <v>4</v>
      </c>
      <c r="F935" t="s">
        <v>567</v>
      </c>
      <c r="G935" t="s">
        <v>609</v>
      </c>
      <c r="H935" t="s">
        <v>611</v>
      </c>
      <c r="I935" t="s">
        <v>213</v>
      </c>
      <c r="J935" t="s">
        <v>214</v>
      </c>
      <c r="K935" t="s">
        <v>149</v>
      </c>
      <c r="L935" t="s">
        <v>215</v>
      </c>
      <c r="M935" t="s">
        <v>76</v>
      </c>
      <c r="N935" t="s">
        <v>216</v>
      </c>
      <c r="O935" s="57">
        <v>46237.828425925924</v>
      </c>
      <c r="P935" s="57">
        <v>46238.624282407407</v>
      </c>
      <c r="Q935">
        <v>69357865</v>
      </c>
      <c r="S935">
        <v>141114219227</v>
      </c>
      <c r="T935" t="s">
        <v>3220</v>
      </c>
      <c r="U935" t="s">
        <v>3221</v>
      </c>
      <c r="V935" t="s">
        <v>3222</v>
      </c>
      <c r="Z935">
        <v>110.320241680064</v>
      </c>
      <c r="AA935">
        <v>-7.8113436435731503</v>
      </c>
      <c r="AB935" t="s">
        <v>3223</v>
      </c>
      <c r="AC935" t="s">
        <v>237</v>
      </c>
      <c r="AL935" t="s">
        <v>218</v>
      </c>
      <c r="AM935" t="s">
        <v>3224</v>
      </c>
      <c r="AN935" t="s">
        <v>6</v>
      </c>
      <c r="AO935" s="57">
        <v>46089.829675925925</v>
      </c>
      <c r="AP935" s="57">
        <v>46239.333333333336</v>
      </c>
      <c r="AR935" t="s">
        <v>219</v>
      </c>
      <c r="AS935" t="s">
        <v>611</v>
      </c>
      <c r="AT935" t="s">
        <v>231</v>
      </c>
      <c r="AU935">
        <v>20260804</v>
      </c>
      <c r="AV935" t="s">
        <v>222</v>
      </c>
      <c r="AW935" t="s">
        <v>1023</v>
      </c>
      <c r="AX935" t="s">
        <v>223</v>
      </c>
      <c r="BA935" s="57">
        <v>46239.333333333336</v>
      </c>
      <c r="BB935" t="s">
        <v>3224</v>
      </c>
      <c r="BC935">
        <v>2026</v>
      </c>
      <c r="BD935">
        <v>8</v>
      </c>
      <c r="BE935">
        <v>4</v>
      </c>
      <c r="BF935" s="6">
        <f t="shared" si="42"/>
        <v>46238</v>
      </c>
      <c r="BG935">
        <f t="shared" si="43"/>
        <v>-1.3333333333357587</v>
      </c>
      <c r="BH935" t="str">
        <f t="shared" si="44"/>
        <v>COMPLY</v>
      </c>
      <c r="BI935" t="e">
        <f>VLOOKUP(H935,Sheet2!$A$1:$B$270,2,FALSE)</f>
        <v>#N/A</v>
      </c>
    </row>
    <row r="936" spans="1:61">
      <c r="A936">
        <v>935</v>
      </c>
      <c r="B936">
        <v>1002514724</v>
      </c>
      <c r="C936">
        <v>3</v>
      </c>
      <c r="D936" t="s">
        <v>45</v>
      </c>
      <c r="E936">
        <v>5</v>
      </c>
      <c r="F936" t="s">
        <v>113</v>
      </c>
      <c r="G936" t="s">
        <v>114</v>
      </c>
      <c r="H936" t="s">
        <v>367</v>
      </c>
      <c r="I936" t="s">
        <v>213</v>
      </c>
      <c r="J936" t="s">
        <v>214</v>
      </c>
      <c r="K936" t="s">
        <v>149</v>
      </c>
      <c r="L936" t="s">
        <v>215</v>
      </c>
      <c r="M936" t="s">
        <v>76</v>
      </c>
      <c r="N936" t="s">
        <v>216</v>
      </c>
      <c r="O936" s="57">
        <v>46241.582592592589</v>
      </c>
      <c r="P936" s="57">
        <v>46245.543379629627</v>
      </c>
      <c r="Q936">
        <v>69360832</v>
      </c>
      <c r="S936">
        <v>172514216893</v>
      </c>
      <c r="T936" t="s">
        <v>5558</v>
      </c>
      <c r="U936" t="s">
        <v>5559</v>
      </c>
      <c r="V936" t="s">
        <v>5560</v>
      </c>
      <c r="Z936">
        <v>120.6082067</v>
      </c>
      <c r="AA936">
        <v>-8.8148406000000001</v>
      </c>
      <c r="AB936" t="s">
        <v>5561</v>
      </c>
      <c r="AC936" t="s">
        <v>237</v>
      </c>
      <c r="AL936" t="s">
        <v>218</v>
      </c>
      <c r="AM936" t="s">
        <v>5562</v>
      </c>
      <c r="AN936" t="s">
        <v>6</v>
      </c>
      <c r="AO936" s="57">
        <v>46211.590300925927</v>
      </c>
      <c r="AP936" s="57">
        <v>46242.541666666664</v>
      </c>
      <c r="AR936" t="s">
        <v>219</v>
      </c>
      <c r="AS936" t="s">
        <v>367</v>
      </c>
      <c r="AT936" t="s">
        <v>231</v>
      </c>
      <c r="AU936">
        <v>20260811</v>
      </c>
      <c r="AV936" t="s">
        <v>222</v>
      </c>
      <c r="AW936" t="s">
        <v>1010</v>
      </c>
      <c r="AX936" t="s">
        <v>223</v>
      </c>
      <c r="BA936" s="57">
        <v>46242.541666666664</v>
      </c>
      <c r="BB936" t="s">
        <v>5562</v>
      </c>
      <c r="BC936">
        <v>2026</v>
      </c>
      <c r="BD936">
        <v>8</v>
      </c>
      <c r="BE936">
        <v>11</v>
      </c>
      <c r="BF936" s="6">
        <f t="shared" si="42"/>
        <v>46245</v>
      </c>
      <c r="BG936">
        <f t="shared" si="43"/>
        <v>2.4583333333357587</v>
      </c>
      <c r="BH936" t="str">
        <f t="shared" si="44"/>
        <v>NOT COMPLY</v>
      </c>
      <c r="BI936" t="str">
        <f>VLOOKUP(H936,Sheet2!$A$1:$B$270,2,FALSE)</f>
        <v>LABOAN BAJO</v>
      </c>
    </row>
    <row r="937" spans="1:61">
      <c r="A937">
        <v>936</v>
      </c>
      <c r="B937">
        <v>1002526844</v>
      </c>
      <c r="C937">
        <v>3</v>
      </c>
      <c r="D937" t="s">
        <v>49</v>
      </c>
      <c r="E937">
        <v>4</v>
      </c>
      <c r="F937" t="s">
        <v>246</v>
      </c>
      <c r="G937" t="s">
        <v>324</v>
      </c>
      <c r="H937" t="s">
        <v>625</v>
      </c>
      <c r="I937" t="s">
        <v>213</v>
      </c>
      <c r="J937" t="s">
        <v>214</v>
      </c>
      <c r="K937" t="s">
        <v>149</v>
      </c>
      <c r="M937" t="s">
        <v>76</v>
      </c>
      <c r="N937" t="s">
        <v>216</v>
      </c>
      <c r="O937" s="57">
        <v>46248.63380787037</v>
      </c>
      <c r="P937" s="57">
        <v>46248.666863425926</v>
      </c>
      <c r="Q937">
        <v>69362823</v>
      </c>
      <c r="S937">
        <v>141459106883</v>
      </c>
      <c r="T937" t="s">
        <v>7018</v>
      </c>
      <c r="U937" t="s">
        <v>11329</v>
      </c>
      <c r="V937" t="s">
        <v>11330</v>
      </c>
      <c r="Z937">
        <v>110.36553798845</v>
      </c>
      <c r="AA937">
        <v>-7.2443750229945802</v>
      </c>
      <c r="AB937" t="s">
        <v>7021</v>
      </c>
      <c r="AC937" t="s">
        <v>217</v>
      </c>
      <c r="AL937" t="s">
        <v>218</v>
      </c>
      <c r="AM937" t="s">
        <v>9544</v>
      </c>
      <c r="AN937" t="s">
        <v>6</v>
      </c>
      <c r="AO937" t="s">
        <v>10095</v>
      </c>
      <c r="AR937" t="s">
        <v>219</v>
      </c>
      <c r="AS937" t="s">
        <v>625</v>
      </c>
      <c r="AT937" t="s">
        <v>231</v>
      </c>
      <c r="AU937">
        <v>20260814</v>
      </c>
      <c r="AV937" t="s">
        <v>222</v>
      </c>
      <c r="AW937" t="s">
        <v>582</v>
      </c>
      <c r="AX937" t="s">
        <v>223</v>
      </c>
      <c r="BA937" s="57">
        <v>46248.291666666664</v>
      </c>
      <c r="BB937" t="s">
        <v>9544</v>
      </c>
      <c r="BC937">
        <v>2026</v>
      </c>
      <c r="BD937">
        <v>8</v>
      </c>
      <c r="BE937">
        <v>14</v>
      </c>
      <c r="BF937" s="6">
        <f t="shared" si="42"/>
        <v>46248</v>
      </c>
      <c r="BG937">
        <f t="shared" si="43"/>
        <v>-0.29166666666424135</v>
      </c>
      <c r="BH937" t="str">
        <f t="shared" si="44"/>
        <v>COMPLY</v>
      </c>
      <c r="BI937" t="e">
        <f>VLOOKUP(H937,Sheet2!$A$1:$B$270,2,FALSE)</f>
        <v>#N/A</v>
      </c>
    </row>
    <row r="938" spans="1:61">
      <c r="A938">
        <v>937</v>
      </c>
      <c r="B938">
        <v>1002517746</v>
      </c>
      <c r="C938">
        <v>3</v>
      </c>
      <c r="D938" t="s">
        <v>51</v>
      </c>
      <c r="E938">
        <v>4</v>
      </c>
      <c r="F938" t="s">
        <v>273</v>
      </c>
      <c r="G938" t="s">
        <v>339</v>
      </c>
      <c r="H938" t="s">
        <v>962</v>
      </c>
      <c r="I938" t="s">
        <v>213</v>
      </c>
      <c r="J938" t="s">
        <v>214</v>
      </c>
      <c r="K938" t="s">
        <v>149</v>
      </c>
      <c r="L938" t="s">
        <v>215</v>
      </c>
      <c r="M938" t="s">
        <v>76</v>
      </c>
      <c r="N938" t="s">
        <v>216</v>
      </c>
      <c r="O938" s="57">
        <v>46244.559687499997</v>
      </c>
      <c r="P938" s="57">
        <v>46246.532627314817</v>
      </c>
      <c r="Q938">
        <v>69362422</v>
      </c>
      <c r="S938">
        <v>141569115708</v>
      </c>
      <c r="T938" t="s">
        <v>6677</v>
      </c>
      <c r="U938" t="s">
        <v>6678</v>
      </c>
      <c r="V938" t="s">
        <v>6679</v>
      </c>
      <c r="Z938">
        <v>111.518608</v>
      </c>
      <c r="AA938">
        <v>-6.9408859999999999</v>
      </c>
      <c r="AB938" t="s">
        <v>6680</v>
      </c>
      <c r="AC938" t="s">
        <v>237</v>
      </c>
      <c r="AL938" t="s">
        <v>218</v>
      </c>
      <c r="AM938" t="s">
        <v>6681</v>
      </c>
      <c r="AN938" t="s">
        <v>6</v>
      </c>
      <c r="AO938" s="57">
        <v>46303.569293981483</v>
      </c>
      <c r="AP938" s="57">
        <v>46245.541666666664</v>
      </c>
      <c r="AR938" t="s">
        <v>219</v>
      </c>
      <c r="AS938" t="s">
        <v>962</v>
      </c>
      <c r="AT938" t="s">
        <v>231</v>
      </c>
      <c r="AU938">
        <v>20260812</v>
      </c>
      <c r="AV938" t="s">
        <v>222</v>
      </c>
      <c r="AW938" t="s">
        <v>955</v>
      </c>
      <c r="AX938" t="s">
        <v>223</v>
      </c>
      <c r="BA938" s="57">
        <v>46245.541666666664</v>
      </c>
      <c r="BB938" t="s">
        <v>6681</v>
      </c>
      <c r="BC938">
        <v>2026</v>
      </c>
      <c r="BD938">
        <v>8</v>
      </c>
      <c r="BE938">
        <v>12</v>
      </c>
      <c r="BF938" s="6">
        <f t="shared" si="42"/>
        <v>46246</v>
      </c>
      <c r="BG938">
        <f t="shared" si="43"/>
        <v>0.45833333333575865</v>
      </c>
      <c r="BH938" t="str">
        <f t="shared" si="44"/>
        <v>COMPLY</v>
      </c>
      <c r="BI938" t="e">
        <f>VLOOKUP(H938,Sheet2!$A$1:$B$270,2,FALSE)</f>
        <v>#N/A</v>
      </c>
    </row>
    <row r="939" spans="1:61">
      <c r="A939">
        <v>938</v>
      </c>
      <c r="B939">
        <v>1002528834</v>
      </c>
      <c r="C939">
        <v>3</v>
      </c>
      <c r="D939" t="s">
        <v>38</v>
      </c>
      <c r="E939">
        <v>5</v>
      </c>
      <c r="F939" t="s">
        <v>250</v>
      </c>
      <c r="G939" t="s">
        <v>91</v>
      </c>
      <c r="H939" t="s">
        <v>398</v>
      </c>
      <c r="I939" t="s">
        <v>213</v>
      </c>
      <c r="J939" t="s">
        <v>214</v>
      </c>
      <c r="K939" t="s">
        <v>149</v>
      </c>
      <c r="L939" t="s">
        <v>215</v>
      </c>
      <c r="M939" t="s">
        <v>575</v>
      </c>
      <c r="N939" t="s">
        <v>216</v>
      </c>
      <c r="O939" s="57">
        <v>46249.751342592594</v>
      </c>
      <c r="P939" s="57">
        <v>46251.588587962964</v>
      </c>
      <c r="Q939">
        <v>69367188</v>
      </c>
      <c r="S939">
        <v>152703903558</v>
      </c>
      <c r="T939" t="s">
        <v>11331</v>
      </c>
      <c r="U939" t="s">
        <v>11332</v>
      </c>
      <c r="V939" t="s">
        <v>11333</v>
      </c>
      <c r="Z939">
        <v>112.60471812661299</v>
      </c>
      <c r="AA939">
        <v>-7.9567867490247099</v>
      </c>
      <c r="AB939" t="s">
        <v>11334</v>
      </c>
      <c r="AC939" t="s">
        <v>237</v>
      </c>
      <c r="AL939" t="s">
        <v>218</v>
      </c>
      <c r="AM939" t="s">
        <v>11335</v>
      </c>
      <c r="AN939" t="s">
        <v>6</v>
      </c>
      <c r="AO939" t="s">
        <v>11336</v>
      </c>
      <c r="AP939" s="57">
        <v>46250.625</v>
      </c>
      <c r="AR939" t="s">
        <v>14</v>
      </c>
      <c r="AS939" t="s">
        <v>398</v>
      </c>
      <c r="AT939" t="s">
        <v>231</v>
      </c>
      <c r="AV939" t="s">
        <v>11337</v>
      </c>
      <c r="AW939" t="s">
        <v>1021</v>
      </c>
      <c r="AX939" t="s">
        <v>223</v>
      </c>
      <c r="BA939" s="57">
        <v>46250.625</v>
      </c>
      <c r="BB939" t="s">
        <v>11335</v>
      </c>
      <c r="BF939" s="6" t="e">
        <f t="shared" si="42"/>
        <v>#NUM!</v>
      </c>
      <c r="BG939" t="e">
        <f t="shared" si="43"/>
        <v>#NUM!</v>
      </c>
      <c r="BH939" t="e">
        <f t="shared" si="44"/>
        <v>#NUM!</v>
      </c>
      <c r="BI939" t="str">
        <f>VLOOKUP(H939,Sheet2!$A$1:$B$270,2,FALSE)</f>
        <v>MALANG</v>
      </c>
    </row>
    <row r="940" spans="1:61">
      <c r="A940">
        <v>939</v>
      </c>
      <c r="B940">
        <v>1002526097</v>
      </c>
      <c r="C940">
        <v>3</v>
      </c>
      <c r="D940" t="s">
        <v>59</v>
      </c>
      <c r="E940">
        <v>4</v>
      </c>
      <c r="F940" t="s">
        <v>224</v>
      </c>
      <c r="G940" t="s">
        <v>224</v>
      </c>
      <c r="H940" t="s">
        <v>911</v>
      </c>
      <c r="I940" t="s">
        <v>9791</v>
      </c>
      <c r="J940" t="s">
        <v>214</v>
      </c>
      <c r="K940" t="s">
        <v>149</v>
      </c>
      <c r="M940" t="s">
        <v>76</v>
      </c>
      <c r="N940" t="s">
        <v>9792</v>
      </c>
      <c r="O940" s="57">
        <v>46248.47011574074</v>
      </c>
      <c r="P940" s="57">
        <v>46248.530405092592</v>
      </c>
      <c r="Q940">
        <v>69365763</v>
      </c>
      <c r="S940">
        <v>146303609852</v>
      </c>
      <c r="T940" t="s">
        <v>11338</v>
      </c>
      <c r="U940" t="s">
        <v>11339</v>
      </c>
      <c r="V940" t="s">
        <v>11340</v>
      </c>
      <c r="Z940">
        <v>109.2141287</v>
      </c>
      <c r="AA940">
        <v>-7.4882372999999998</v>
      </c>
      <c r="AB940" t="s">
        <v>11341</v>
      </c>
      <c r="AC940" t="s">
        <v>217</v>
      </c>
      <c r="AL940" t="s">
        <v>218</v>
      </c>
      <c r="AM940" t="s">
        <v>11342</v>
      </c>
      <c r="AN940" t="s">
        <v>6</v>
      </c>
      <c r="AO940" t="s">
        <v>10172</v>
      </c>
      <c r="AR940" t="s">
        <v>219</v>
      </c>
      <c r="AS940" t="s">
        <v>911</v>
      </c>
      <c r="AT940" t="s">
        <v>231</v>
      </c>
      <c r="AU940">
        <v>20260814</v>
      </c>
      <c r="AV940" t="s">
        <v>222</v>
      </c>
      <c r="AW940" t="s">
        <v>11343</v>
      </c>
      <c r="AX940" t="s">
        <v>223</v>
      </c>
      <c r="BA940" s="57">
        <v>25569.291666666668</v>
      </c>
      <c r="BB940" t="s">
        <v>11342</v>
      </c>
      <c r="BC940">
        <v>2026</v>
      </c>
      <c r="BD940">
        <v>8</v>
      </c>
      <c r="BE940">
        <v>14</v>
      </c>
      <c r="BF940" s="6">
        <f t="shared" si="42"/>
        <v>46248</v>
      </c>
      <c r="BG940">
        <f t="shared" si="43"/>
        <v>20678.708333333332</v>
      </c>
      <c r="BH940" t="str">
        <f t="shared" si="44"/>
        <v>NOT COMPLY</v>
      </c>
      <c r="BI940" t="e">
        <f>VLOOKUP(H940,Sheet2!$A$1:$B$270,2,FALSE)</f>
        <v>#N/A</v>
      </c>
    </row>
    <row r="941" spans="1:61">
      <c r="A941">
        <v>940</v>
      </c>
      <c r="B941">
        <v>1002515652</v>
      </c>
      <c r="C941">
        <v>3</v>
      </c>
      <c r="D941" t="s">
        <v>59</v>
      </c>
      <c r="E941">
        <v>4</v>
      </c>
      <c r="F941" t="s">
        <v>224</v>
      </c>
      <c r="G941" t="s">
        <v>224</v>
      </c>
      <c r="H941" t="s">
        <v>911</v>
      </c>
      <c r="I941" t="s">
        <v>213</v>
      </c>
      <c r="J941" t="s">
        <v>214</v>
      </c>
      <c r="K941" t="s">
        <v>149</v>
      </c>
      <c r="L941" t="s">
        <v>215</v>
      </c>
      <c r="M941" t="s">
        <v>277</v>
      </c>
      <c r="N941" t="s">
        <v>216</v>
      </c>
      <c r="O941" s="57">
        <v>46242.399270833332</v>
      </c>
      <c r="P941" s="57">
        <v>46245.38108796296</v>
      </c>
      <c r="Q941">
        <v>69361259</v>
      </c>
      <c r="S941">
        <v>146303609748</v>
      </c>
      <c r="T941" t="s">
        <v>5566</v>
      </c>
      <c r="U941" t="s">
        <v>5567</v>
      </c>
      <c r="V941" t="s">
        <v>5568</v>
      </c>
      <c r="Z941">
        <v>109.21779170000001</v>
      </c>
      <c r="AA941">
        <v>-7.4757566000000004</v>
      </c>
      <c r="AB941" t="s">
        <v>5569</v>
      </c>
      <c r="AC941" t="s">
        <v>237</v>
      </c>
      <c r="AL941" t="s">
        <v>218</v>
      </c>
      <c r="AM941" t="s">
        <v>5570</v>
      </c>
      <c r="AN941" t="s">
        <v>6</v>
      </c>
      <c r="AO941" s="57">
        <v>46242.402685185189</v>
      </c>
      <c r="AP941" s="57">
        <v>46243.333333333336</v>
      </c>
      <c r="AQ941" t="s">
        <v>248</v>
      </c>
      <c r="AR941" t="s">
        <v>278</v>
      </c>
      <c r="AS941" t="s">
        <v>911</v>
      </c>
      <c r="AT941" t="s">
        <v>231</v>
      </c>
      <c r="AV941" t="s">
        <v>7325</v>
      </c>
      <c r="AW941" t="s">
        <v>974</v>
      </c>
      <c r="AX941" t="s">
        <v>223</v>
      </c>
      <c r="BA941" s="57">
        <v>46243.333333333336</v>
      </c>
      <c r="BB941" t="s">
        <v>5570</v>
      </c>
      <c r="BF941" s="6" t="e">
        <f t="shared" si="42"/>
        <v>#NUM!</v>
      </c>
      <c r="BG941" t="e">
        <f t="shared" si="43"/>
        <v>#NUM!</v>
      </c>
      <c r="BH941" t="e">
        <f t="shared" si="44"/>
        <v>#NUM!</v>
      </c>
      <c r="BI941" t="e">
        <f>VLOOKUP(H941,Sheet2!$A$1:$B$270,2,FALSE)</f>
        <v>#N/A</v>
      </c>
    </row>
    <row r="942" spans="1:61">
      <c r="A942">
        <v>941</v>
      </c>
      <c r="B942">
        <v>1002529941</v>
      </c>
      <c r="C942">
        <v>3</v>
      </c>
      <c r="D942" t="s">
        <v>55</v>
      </c>
      <c r="E942">
        <v>5</v>
      </c>
      <c r="F942" t="s">
        <v>228</v>
      </c>
      <c r="G942" t="s">
        <v>127</v>
      </c>
      <c r="H942" t="s">
        <v>330</v>
      </c>
      <c r="I942" t="s">
        <v>213</v>
      </c>
      <c r="J942" t="s">
        <v>214</v>
      </c>
      <c r="K942" t="s">
        <v>149</v>
      </c>
      <c r="M942" t="s">
        <v>372</v>
      </c>
      <c r="N942" t="s">
        <v>216</v>
      </c>
      <c r="O942" s="57">
        <v>46250.682650462964</v>
      </c>
      <c r="P942" s="57">
        <v>46250.68478009259</v>
      </c>
      <c r="Q942">
        <v>69367676</v>
      </c>
      <c r="S942">
        <v>152431232088</v>
      </c>
      <c r="T942" t="s">
        <v>11311</v>
      </c>
      <c r="U942" t="s">
        <v>11312</v>
      </c>
      <c r="Z942">
        <v>113.790648</v>
      </c>
      <c r="AA942">
        <v>-7.0649119999999996</v>
      </c>
      <c r="AB942" t="s">
        <v>11344</v>
      </c>
      <c r="AC942" t="s">
        <v>230</v>
      </c>
      <c r="AO942" t="s">
        <v>10911</v>
      </c>
      <c r="AR942" t="s">
        <v>334</v>
      </c>
      <c r="AS942" t="s">
        <v>330</v>
      </c>
      <c r="AT942" t="s">
        <v>231</v>
      </c>
      <c r="AV942" t="s">
        <v>373</v>
      </c>
      <c r="AW942" t="s">
        <v>561</v>
      </c>
      <c r="AX942" t="s">
        <v>223</v>
      </c>
      <c r="BF942" s="6" t="e">
        <f t="shared" si="42"/>
        <v>#NUM!</v>
      </c>
      <c r="BG942" t="e">
        <f t="shared" si="43"/>
        <v>#NUM!</v>
      </c>
      <c r="BH942" t="e">
        <f t="shared" si="44"/>
        <v>#NUM!</v>
      </c>
      <c r="BI942" t="str">
        <f>VLOOKUP(H942,Sheet2!$A$1:$B$270,2,FALSE)</f>
        <v>MADURA</v>
      </c>
    </row>
    <row r="943" spans="1:61">
      <c r="A943">
        <v>942</v>
      </c>
      <c r="B943">
        <v>1002505402</v>
      </c>
      <c r="C943">
        <v>3</v>
      </c>
      <c r="D943" t="s">
        <v>49</v>
      </c>
      <c r="E943">
        <v>4</v>
      </c>
      <c r="F943" t="s">
        <v>246</v>
      </c>
      <c r="G943" t="s">
        <v>324</v>
      </c>
      <c r="H943" t="s">
        <v>887</v>
      </c>
      <c r="I943" t="s">
        <v>213</v>
      </c>
      <c r="J943" t="s">
        <v>214</v>
      </c>
      <c r="K943" t="s">
        <v>149</v>
      </c>
      <c r="L943" t="s">
        <v>215</v>
      </c>
      <c r="M943" t="s">
        <v>76</v>
      </c>
      <c r="N943" t="s">
        <v>216</v>
      </c>
      <c r="O943" s="57">
        <v>46236.740925925929</v>
      </c>
      <c r="P943" s="57">
        <v>46237.522777777776</v>
      </c>
      <c r="Q943">
        <v>69357084</v>
      </c>
      <c r="S943">
        <v>146425112543</v>
      </c>
      <c r="T943" t="s">
        <v>3238</v>
      </c>
      <c r="U943" t="s">
        <v>3239</v>
      </c>
      <c r="V943" t="s">
        <v>3240</v>
      </c>
      <c r="Z943">
        <v>110.415879338979</v>
      </c>
      <c r="AA943">
        <v>-7.1179657515443404</v>
      </c>
      <c r="AB943" t="s">
        <v>3241</v>
      </c>
      <c r="AC943" t="s">
        <v>217</v>
      </c>
      <c r="AL943" t="s">
        <v>218</v>
      </c>
      <c r="AM943" t="s">
        <v>3242</v>
      </c>
      <c r="AN943" t="s">
        <v>6</v>
      </c>
      <c r="AO943" s="57">
        <v>46061.746354166666</v>
      </c>
      <c r="AP943" s="57">
        <v>46237.625</v>
      </c>
      <c r="AR943" t="s">
        <v>219</v>
      </c>
      <c r="AS943" t="s">
        <v>887</v>
      </c>
      <c r="AT943" t="s">
        <v>231</v>
      </c>
      <c r="AU943">
        <v>20260803</v>
      </c>
      <c r="AV943" t="s">
        <v>222</v>
      </c>
      <c r="AW943" t="s">
        <v>1014</v>
      </c>
      <c r="AX943" t="s">
        <v>223</v>
      </c>
      <c r="BA943" s="57">
        <v>46237.625</v>
      </c>
      <c r="BB943" t="s">
        <v>3242</v>
      </c>
      <c r="BC943">
        <v>2026</v>
      </c>
      <c r="BD943">
        <v>8</v>
      </c>
      <c r="BE943">
        <v>3</v>
      </c>
      <c r="BF943" s="6">
        <f t="shared" si="42"/>
        <v>46237</v>
      </c>
      <c r="BG943">
        <f t="shared" si="43"/>
        <v>-0.625</v>
      </c>
      <c r="BH943" t="str">
        <f t="shared" si="44"/>
        <v>COMPLY</v>
      </c>
      <c r="BI943" t="e">
        <f>VLOOKUP(H943,Sheet2!$A$1:$B$270,2,FALSE)</f>
        <v>#N/A</v>
      </c>
    </row>
    <row r="944" spans="1:61">
      <c r="A944">
        <v>943</v>
      </c>
      <c r="B944">
        <v>1002517744</v>
      </c>
      <c r="C944">
        <v>3</v>
      </c>
      <c r="D944" t="s">
        <v>59</v>
      </c>
      <c r="E944">
        <v>4</v>
      </c>
      <c r="F944" t="s">
        <v>567</v>
      </c>
      <c r="G944" t="s">
        <v>1001</v>
      </c>
      <c r="H944" t="s">
        <v>1002</v>
      </c>
      <c r="I944" t="s">
        <v>10039</v>
      </c>
      <c r="J944" t="s">
        <v>214</v>
      </c>
      <c r="K944" t="s">
        <v>149</v>
      </c>
      <c r="M944" t="s">
        <v>76</v>
      </c>
      <c r="N944" t="s">
        <v>10348</v>
      </c>
      <c r="O944" s="57">
        <v>46244.559247685182</v>
      </c>
      <c r="P944" s="57">
        <v>46244.621631944443</v>
      </c>
      <c r="Q944">
        <v>69360892</v>
      </c>
      <c r="S944">
        <v>143135115070</v>
      </c>
      <c r="T944" t="s">
        <v>11345</v>
      </c>
      <c r="U944" t="s">
        <v>11346</v>
      </c>
      <c r="V944" t="s">
        <v>11347</v>
      </c>
      <c r="Z944">
        <v>110.6026</v>
      </c>
      <c r="AA944">
        <v>-7.9625000000000004</v>
      </c>
      <c r="AB944" t="s">
        <v>11348</v>
      </c>
      <c r="AC944" t="s">
        <v>226</v>
      </c>
      <c r="AL944" t="s">
        <v>218</v>
      </c>
      <c r="AM944" t="s">
        <v>11348</v>
      </c>
      <c r="AN944" t="s">
        <v>6</v>
      </c>
      <c r="AO944" s="57">
        <v>46303.569293981483</v>
      </c>
      <c r="AR944" t="s">
        <v>219</v>
      </c>
      <c r="AS944" t="s">
        <v>1002</v>
      </c>
      <c r="AT944" t="s">
        <v>231</v>
      </c>
      <c r="AU944">
        <v>20260810</v>
      </c>
      <c r="AV944" t="s">
        <v>222</v>
      </c>
      <c r="AW944" t="s">
        <v>11349</v>
      </c>
      <c r="AX944" t="s">
        <v>223</v>
      </c>
      <c r="BA944" s="57">
        <v>25569.291666666668</v>
      </c>
      <c r="BB944" t="s">
        <v>11348</v>
      </c>
      <c r="BC944">
        <v>2026</v>
      </c>
      <c r="BD944">
        <v>8</v>
      </c>
      <c r="BE944">
        <v>10</v>
      </c>
      <c r="BF944" s="6">
        <f t="shared" si="42"/>
        <v>46244</v>
      </c>
      <c r="BG944">
        <f t="shared" si="43"/>
        <v>20674.708333333332</v>
      </c>
      <c r="BH944" t="str">
        <f t="shared" si="44"/>
        <v>NOT COMPLY</v>
      </c>
      <c r="BI944" t="e">
        <f>VLOOKUP(H944,Sheet2!$A$1:$B$270,2,FALSE)</f>
        <v>#N/A</v>
      </c>
    </row>
    <row r="945" spans="1:61">
      <c r="A945">
        <v>944</v>
      </c>
      <c r="B945">
        <v>1002518594</v>
      </c>
      <c r="C945">
        <v>3</v>
      </c>
      <c r="D945" t="s">
        <v>49</v>
      </c>
      <c r="E945">
        <v>4</v>
      </c>
      <c r="F945" t="s">
        <v>252</v>
      </c>
      <c r="G945" t="s">
        <v>553</v>
      </c>
      <c r="H945" t="s">
        <v>603</v>
      </c>
      <c r="I945" t="s">
        <v>9798</v>
      </c>
      <c r="J945" t="s">
        <v>214</v>
      </c>
      <c r="K945" t="s">
        <v>149</v>
      </c>
      <c r="M945" t="s">
        <v>575</v>
      </c>
      <c r="N945" t="s">
        <v>9799</v>
      </c>
      <c r="O945" s="57">
        <v>46244.716678240744</v>
      </c>
      <c r="P945" s="57">
        <v>46248.634409722225</v>
      </c>
      <c r="Q945">
        <v>4999323</v>
      </c>
      <c r="S945">
        <v>142214106576</v>
      </c>
      <c r="T945" t="s">
        <v>11350</v>
      </c>
      <c r="U945" t="s">
        <v>11351</v>
      </c>
      <c r="V945" t="s">
        <v>11352</v>
      </c>
      <c r="Z945">
        <v>108.884861</v>
      </c>
      <c r="AA945">
        <v>-6.9354440000000004</v>
      </c>
      <c r="AB945" t="s">
        <v>11353</v>
      </c>
      <c r="AC945" t="s">
        <v>226</v>
      </c>
      <c r="AL945" t="s">
        <v>218</v>
      </c>
      <c r="AM945" t="s">
        <v>11354</v>
      </c>
      <c r="AN945" t="s">
        <v>6</v>
      </c>
      <c r="AO945" s="57">
        <v>46303.736030092594</v>
      </c>
      <c r="AQ945" t="s">
        <v>248</v>
      </c>
      <c r="AR945" t="s">
        <v>14</v>
      </c>
      <c r="AS945" t="s">
        <v>603</v>
      </c>
      <c r="AT945" t="s">
        <v>231</v>
      </c>
      <c r="AV945" t="s">
        <v>11355</v>
      </c>
      <c r="AW945" t="s">
        <v>11356</v>
      </c>
      <c r="AX945" t="s">
        <v>223</v>
      </c>
      <c r="BA945" s="57">
        <v>46244.5</v>
      </c>
      <c r="BB945" t="s">
        <v>11354</v>
      </c>
      <c r="BF945" s="6" t="e">
        <f t="shared" si="42"/>
        <v>#NUM!</v>
      </c>
      <c r="BG945" t="e">
        <f t="shared" si="43"/>
        <v>#NUM!</v>
      </c>
      <c r="BH945" t="e">
        <f t="shared" si="44"/>
        <v>#NUM!</v>
      </c>
      <c r="BI945" t="e">
        <f>VLOOKUP(H945,Sheet2!$A$1:$B$270,2,FALSE)</f>
        <v>#N/A</v>
      </c>
    </row>
    <row r="946" spans="1:61">
      <c r="A946">
        <v>945</v>
      </c>
      <c r="B946">
        <v>1002516541</v>
      </c>
      <c r="C946">
        <v>3</v>
      </c>
      <c r="D946" t="s">
        <v>51</v>
      </c>
      <c r="E946">
        <v>4</v>
      </c>
      <c r="F946" t="s">
        <v>235</v>
      </c>
      <c r="G946" t="s">
        <v>957</v>
      </c>
      <c r="H946" t="s">
        <v>5576</v>
      </c>
      <c r="I946" t="s">
        <v>213</v>
      </c>
      <c r="J946" t="s">
        <v>214</v>
      </c>
      <c r="K946" t="s">
        <v>149</v>
      </c>
      <c r="L946" t="s">
        <v>215</v>
      </c>
      <c r="M946" t="s">
        <v>76</v>
      </c>
      <c r="N946" t="s">
        <v>216</v>
      </c>
      <c r="O946" s="57">
        <v>46243.618009259262</v>
      </c>
      <c r="P946" s="57">
        <v>46244.699699074074</v>
      </c>
      <c r="Q946">
        <v>69361903</v>
      </c>
      <c r="S946">
        <v>143554100555</v>
      </c>
      <c r="T946" t="s">
        <v>5577</v>
      </c>
      <c r="U946" t="s">
        <v>5578</v>
      </c>
      <c r="V946" t="s">
        <v>5579</v>
      </c>
      <c r="Z946">
        <v>111.0177487</v>
      </c>
      <c r="AA946">
        <v>-7.7535340000000001</v>
      </c>
      <c r="AB946" t="s">
        <v>5580</v>
      </c>
      <c r="AC946" t="s">
        <v>237</v>
      </c>
      <c r="AL946" t="s">
        <v>218</v>
      </c>
      <c r="AM946" t="s">
        <v>5528</v>
      </c>
      <c r="AN946" t="s">
        <v>6</v>
      </c>
      <c r="AO946" s="57">
        <v>46273.621365740742</v>
      </c>
      <c r="AP946" s="57">
        <v>46244.541666666664</v>
      </c>
      <c r="AR946" t="s">
        <v>219</v>
      </c>
      <c r="AS946" t="s">
        <v>5576</v>
      </c>
      <c r="AT946" t="s">
        <v>231</v>
      </c>
      <c r="AU946">
        <v>20260810</v>
      </c>
      <c r="AV946" t="s">
        <v>222</v>
      </c>
      <c r="AW946" t="s">
        <v>1014</v>
      </c>
      <c r="AX946" t="s">
        <v>223</v>
      </c>
      <c r="BA946" s="57">
        <v>46244.541666666664</v>
      </c>
      <c r="BB946" t="s">
        <v>5528</v>
      </c>
      <c r="BC946">
        <v>2026</v>
      </c>
      <c r="BD946">
        <v>8</v>
      </c>
      <c r="BE946">
        <v>10</v>
      </c>
      <c r="BF946" s="6">
        <f t="shared" si="42"/>
        <v>46244</v>
      </c>
      <c r="BG946">
        <f t="shared" si="43"/>
        <v>-0.54166666666424135</v>
      </c>
      <c r="BH946" t="str">
        <f t="shared" si="44"/>
        <v>COMPLY</v>
      </c>
      <c r="BI946" t="e">
        <f>VLOOKUP(H946,Sheet2!$A$1:$B$270,2,FALSE)</f>
        <v>#N/A</v>
      </c>
    </row>
    <row r="947" spans="1:61">
      <c r="A947">
        <v>946</v>
      </c>
      <c r="B947">
        <v>1002512690</v>
      </c>
      <c r="C947">
        <v>3</v>
      </c>
      <c r="D947" t="s">
        <v>45</v>
      </c>
      <c r="E947">
        <v>5</v>
      </c>
      <c r="F947" t="s">
        <v>211</v>
      </c>
      <c r="G947" t="s">
        <v>115</v>
      </c>
      <c r="H947" t="s">
        <v>279</v>
      </c>
      <c r="I947" t="s">
        <v>213</v>
      </c>
      <c r="J947" t="s">
        <v>214</v>
      </c>
      <c r="K947" t="s">
        <v>149</v>
      </c>
      <c r="L947" t="s">
        <v>215</v>
      </c>
      <c r="M947" t="s">
        <v>76</v>
      </c>
      <c r="N947" t="s">
        <v>216</v>
      </c>
      <c r="O947" s="57">
        <v>46240.605509259258</v>
      </c>
      <c r="P947" s="57">
        <v>46241.824537037035</v>
      </c>
      <c r="Q947">
        <v>69360085</v>
      </c>
      <c r="S947">
        <v>172603791326</v>
      </c>
      <c r="T947" t="s">
        <v>3246</v>
      </c>
      <c r="U947" t="s">
        <v>3247</v>
      </c>
      <c r="V947" t="s">
        <v>3248</v>
      </c>
      <c r="Z947">
        <v>116.36368899999999</v>
      </c>
      <c r="AA947">
        <v>-8.6358560000000004</v>
      </c>
      <c r="AB947" t="s">
        <v>3249</v>
      </c>
      <c r="AC947" t="s">
        <v>237</v>
      </c>
      <c r="AL947" t="s">
        <v>218</v>
      </c>
      <c r="AM947" t="s">
        <v>3250</v>
      </c>
      <c r="AN947" t="s">
        <v>6</v>
      </c>
      <c r="AO947" s="57">
        <v>46181.611122685186</v>
      </c>
      <c r="AP947" s="57">
        <v>46241.541666666664</v>
      </c>
      <c r="AR947" t="s">
        <v>219</v>
      </c>
      <c r="AS947" t="s">
        <v>279</v>
      </c>
      <c r="AT947" t="s">
        <v>231</v>
      </c>
      <c r="AU947">
        <v>20260807</v>
      </c>
      <c r="AV947" t="s">
        <v>222</v>
      </c>
      <c r="AW947" t="s">
        <v>1021</v>
      </c>
      <c r="AX947" t="s">
        <v>223</v>
      </c>
      <c r="BA947" s="57">
        <v>46241.541666666664</v>
      </c>
      <c r="BB947" t="s">
        <v>3250</v>
      </c>
      <c r="BC947">
        <v>2026</v>
      </c>
      <c r="BD947">
        <v>8</v>
      </c>
      <c r="BE947">
        <v>7</v>
      </c>
      <c r="BF947" s="6">
        <f t="shared" si="42"/>
        <v>46241</v>
      </c>
      <c r="BG947">
        <f t="shared" si="43"/>
        <v>-0.54166666666424135</v>
      </c>
      <c r="BH947" t="str">
        <f t="shared" si="44"/>
        <v>COMPLY</v>
      </c>
      <c r="BI947" t="str">
        <f>VLOOKUP(H947,Sheet2!$A$1:$B$270,2,FALSE)</f>
        <v>SELONG</v>
      </c>
    </row>
    <row r="948" spans="1:61">
      <c r="A948">
        <v>947</v>
      </c>
      <c r="B948">
        <v>1002513743</v>
      </c>
      <c r="C948">
        <v>3</v>
      </c>
      <c r="D948" t="s">
        <v>38</v>
      </c>
      <c r="E948">
        <v>5</v>
      </c>
      <c r="F948" t="s">
        <v>250</v>
      </c>
      <c r="G948" t="s">
        <v>91</v>
      </c>
      <c r="H948" t="s">
        <v>413</v>
      </c>
      <c r="I948" t="s">
        <v>213</v>
      </c>
      <c r="J948" t="s">
        <v>214</v>
      </c>
      <c r="K948" t="s">
        <v>149</v>
      </c>
      <c r="M948" t="s">
        <v>76</v>
      </c>
      <c r="N948" t="s">
        <v>216</v>
      </c>
      <c r="O948" s="57">
        <v>46241.374120370368</v>
      </c>
      <c r="P948" s="57">
        <v>46242.765775462962</v>
      </c>
      <c r="Q948">
        <v>66210134</v>
      </c>
      <c r="S948">
        <v>152701239012</v>
      </c>
      <c r="T948" t="s">
        <v>5581</v>
      </c>
      <c r="U948" t="s">
        <v>5582</v>
      </c>
      <c r="V948" t="s">
        <v>5583</v>
      </c>
      <c r="Z948">
        <v>112.63528890000001</v>
      </c>
      <c r="AA948">
        <v>-7.9760787999999998</v>
      </c>
      <c r="AB948" t="s">
        <v>5584</v>
      </c>
      <c r="AC948" t="s">
        <v>230</v>
      </c>
      <c r="AL948" t="s">
        <v>218</v>
      </c>
      <c r="AM948" t="s">
        <v>5585</v>
      </c>
      <c r="AN948" t="s">
        <v>6</v>
      </c>
      <c r="AO948" s="57">
        <v>46211.382592592592</v>
      </c>
      <c r="AP948" s="57">
        <v>46242.333333333336</v>
      </c>
      <c r="AR948" t="s">
        <v>219</v>
      </c>
      <c r="AS948" t="s">
        <v>413</v>
      </c>
      <c r="AT948" t="s">
        <v>231</v>
      </c>
      <c r="AU948">
        <v>20260808</v>
      </c>
      <c r="AV948" t="s">
        <v>222</v>
      </c>
      <c r="AW948" t="s">
        <v>591</v>
      </c>
      <c r="AX948" t="s">
        <v>223</v>
      </c>
      <c r="BA948" s="57">
        <v>46242.333333333336</v>
      </c>
      <c r="BB948" t="s">
        <v>5585</v>
      </c>
      <c r="BC948">
        <v>2026</v>
      </c>
      <c r="BD948">
        <v>8</v>
      </c>
      <c r="BE948">
        <v>8</v>
      </c>
      <c r="BF948" s="6">
        <f t="shared" si="42"/>
        <v>46242</v>
      </c>
      <c r="BG948">
        <f t="shared" si="43"/>
        <v>-0.33333333333575865</v>
      </c>
      <c r="BH948" t="str">
        <f t="shared" si="44"/>
        <v>COMPLY</v>
      </c>
      <c r="BI948" t="str">
        <f>VLOOKUP(H948,Sheet2!$A$1:$B$270,2,FALSE)</f>
        <v>MALANG</v>
      </c>
    </row>
    <row r="949" spans="1:61">
      <c r="A949">
        <v>948</v>
      </c>
      <c r="B949">
        <v>1002509515</v>
      </c>
      <c r="C949">
        <v>3</v>
      </c>
      <c r="D949" t="s">
        <v>49</v>
      </c>
      <c r="E949">
        <v>4</v>
      </c>
      <c r="F949" t="s">
        <v>252</v>
      </c>
      <c r="G949" t="s">
        <v>554</v>
      </c>
      <c r="H949" t="s">
        <v>640</v>
      </c>
      <c r="I949" t="s">
        <v>213</v>
      </c>
      <c r="J949" t="s">
        <v>214</v>
      </c>
      <c r="K949" t="s">
        <v>149</v>
      </c>
      <c r="L949" t="s">
        <v>215</v>
      </c>
      <c r="M949" t="s">
        <v>76</v>
      </c>
      <c r="N949" t="s">
        <v>216</v>
      </c>
      <c r="O949" s="57">
        <v>46239.331203703703</v>
      </c>
      <c r="P949" s="57">
        <v>46239.601493055554</v>
      </c>
      <c r="Q949">
        <v>69358729</v>
      </c>
      <c r="S949">
        <v>142213107280</v>
      </c>
      <c r="T949" t="s">
        <v>3251</v>
      </c>
      <c r="U949" t="s">
        <v>3252</v>
      </c>
      <c r="V949" t="s">
        <v>3253</v>
      </c>
      <c r="Z949">
        <v>109.245255030691</v>
      </c>
      <c r="AA949">
        <v>-7.1114309648671599</v>
      </c>
      <c r="AB949" t="s">
        <v>3254</v>
      </c>
      <c r="AC949" t="s">
        <v>217</v>
      </c>
      <c r="AL949" t="s">
        <v>218</v>
      </c>
      <c r="AM949" t="s">
        <v>1453</v>
      </c>
      <c r="AN949" t="s">
        <v>6</v>
      </c>
      <c r="AO949" s="57">
        <v>46150.340497685182</v>
      </c>
      <c r="AP949" s="57">
        <v>46240.333333333336</v>
      </c>
      <c r="AR949" t="s">
        <v>219</v>
      </c>
      <c r="AS949" t="s">
        <v>640</v>
      </c>
      <c r="AT949" t="s">
        <v>231</v>
      </c>
      <c r="AU949">
        <v>20260805</v>
      </c>
      <c r="AV949" t="s">
        <v>222</v>
      </c>
      <c r="AW949" t="s">
        <v>1018</v>
      </c>
      <c r="AX949" t="s">
        <v>223</v>
      </c>
      <c r="BA949" s="57">
        <v>46240.333333333336</v>
      </c>
      <c r="BB949" t="s">
        <v>1453</v>
      </c>
      <c r="BC949">
        <v>2026</v>
      </c>
      <c r="BD949">
        <v>8</v>
      </c>
      <c r="BE949">
        <v>5</v>
      </c>
      <c r="BF949" s="6">
        <f t="shared" si="42"/>
        <v>46239</v>
      </c>
      <c r="BG949">
        <f t="shared" si="43"/>
        <v>-1.3333333333357587</v>
      </c>
      <c r="BH949" t="str">
        <f t="shared" si="44"/>
        <v>COMPLY</v>
      </c>
      <c r="BI949" t="e">
        <f>VLOOKUP(H949,Sheet2!$A$1:$B$270,2,FALSE)</f>
        <v>#N/A</v>
      </c>
    </row>
    <row r="950" spans="1:61">
      <c r="A950">
        <v>949</v>
      </c>
      <c r="B950">
        <v>1002515656</v>
      </c>
      <c r="C950">
        <v>3</v>
      </c>
      <c r="D950" t="s">
        <v>42</v>
      </c>
      <c r="E950">
        <v>5</v>
      </c>
      <c r="F950" t="s">
        <v>106</v>
      </c>
      <c r="G950" t="s">
        <v>106</v>
      </c>
      <c r="H950" t="s">
        <v>345</v>
      </c>
      <c r="I950" t="s">
        <v>213</v>
      </c>
      <c r="J950" t="s">
        <v>214</v>
      </c>
      <c r="K950" t="s">
        <v>149</v>
      </c>
      <c r="M950" t="s">
        <v>76</v>
      </c>
      <c r="N950" t="s">
        <v>216</v>
      </c>
      <c r="O950" s="57">
        <v>46242.403275462966</v>
      </c>
      <c r="P950" s="57">
        <v>46242.623414351852</v>
      </c>
      <c r="Q950">
        <v>69361268</v>
      </c>
      <c r="S950">
        <v>152729256706</v>
      </c>
      <c r="T950" t="s">
        <v>5586</v>
      </c>
      <c r="U950" t="s">
        <v>5587</v>
      </c>
      <c r="V950" t="s">
        <v>5588</v>
      </c>
      <c r="Z950">
        <v>112.8991412</v>
      </c>
      <c r="AA950">
        <v>-7.6456602</v>
      </c>
      <c r="AB950" t="s">
        <v>5589</v>
      </c>
      <c r="AC950" t="s">
        <v>230</v>
      </c>
      <c r="AL950" t="s">
        <v>218</v>
      </c>
      <c r="AM950" t="s">
        <v>5590</v>
      </c>
      <c r="AN950" t="s">
        <v>6</v>
      </c>
      <c r="AO950" s="57">
        <v>46242.413252314815</v>
      </c>
      <c r="AP950" s="57">
        <v>46243.333333333336</v>
      </c>
      <c r="AR950" t="s">
        <v>219</v>
      </c>
      <c r="AS950" t="s">
        <v>345</v>
      </c>
      <c r="AT950" t="s">
        <v>221</v>
      </c>
      <c r="AU950">
        <v>20260808</v>
      </c>
      <c r="AV950" t="s">
        <v>222</v>
      </c>
      <c r="AW950" t="s">
        <v>5591</v>
      </c>
      <c r="AX950" t="s">
        <v>223</v>
      </c>
      <c r="BA950" s="57">
        <v>46243.333333333336</v>
      </c>
      <c r="BB950" t="s">
        <v>5590</v>
      </c>
      <c r="BC950">
        <v>2026</v>
      </c>
      <c r="BD950">
        <v>8</v>
      </c>
      <c r="BE950">
        <v>8</v>
      </c>
      <c r="BF950" s="6">
        <f t="shared" si="42"/>
        <v>46242</v>
      </c>
      <c r="BG950">
        <f t="shared" si="43"/>
        <v>-1.3333333333357587</v>
      </c>
      <c r="BH950" t="str">
        <f t="shared" si="44"/>
        <v>COMPLY</v>
      </c>
      <c r="BI950" t="str">
        <f>VLOOKUP(H950,Sheet2!$A$1:$B$270,2,FALSE)</f>
        <v>PASURUAN</v>
      </c>
    </row>
    <row r="951" spans="1:61">
      <c r="A951">
        <v>950</v>
      </c>
      <c r="B951">
        <v>1002527302</v>
      </c>
      <c r="C951">
        <v>3</v>
      </c>
      <c r="D951" t="s">
        <v>42</v>
      </c>
      <c r="E951">
        <v>5</v>
      </c>
      <c r="F951" t="s">
        <v>106</v>
      </c>
      <c r="G951" t="s">
        <v>107</v>
      </c>
      <c r="H951" t="s">
        <v>442</v>
      </c>
      <c r="I951" t="s">
        <v>213</v>
      </c>
      <c r="J951" t="s">
        <v>214</v>
      </c>
      <c r="K951" t="s">
        <v>149</v>
      </c>
      <c r="M951" t="s">
        <v>76</v>
      </c>
      <c r="N951" t="s">
        <v>216</v>
      </c>
      <c r="O951" s="57">
        <v>46248.718657407408</v>
      </c>
      <c r="P951" s="57">
        <v>46250.562974537039</v>
      </c>
      <c r="Q951">
        <v>69366391</v>
      </c>
      <c r="S951">
        <v>152511206432</v>
      </c>
      <c r="T951" t="s">
        <v>11357</v>
      </c>
      <c r="U951" t="s">
        <v>11358</v>
      </c>
      <c r="V951" t="s">
        <v>11359</v>
      </c>
      <c r="Z951">
        <v>113.2491315</v>
      </c>
      <c r="AA951">
        <v>-7.8136261999999999</v>
      </c>
      <c r="AB951" t="s">
        <v>11360</v>
      </c>
      <c r="AC951" t="s">
        <v>230</v>
      </c>
      <c r="AL951" t="s">
        <v>218</v>
      </c>
      <c r="AM951" t="s">
        <v>11361</v>
      </c>
      <c r="AN951" t="s">
        <v>6</v>
      </c>
      <c r="AO951" t="s">
        <v>10857</v>
      </c>
      <c r="AP951" s="57">
        <v>46249.625</v>
      </c>
      <c r="AR951" t="s">
        <v>219</v>
      </c>
      <c r="AS951" t="s">
        <v>442</v>
      </c>
      <c r="AT951" t="s">
        <v>352</v>
      </c>
      <c r="AU951">
        <v>20260816</v>
      </c>
      <c r="AV951" t="s">
        <v>222</v>
      </c>
      <c r="AW951" t="s">
        <v>561</v>
      </c>
      <c r="AX951" t="s">
        <v>223</v>
      </c>
      <c r="BA951" s="57">
        <v>46249.625</v>
      </c>
      <c r="BB951" t="s">
        <v>11361</v>
      </c>
      <c r="BC951">
        <v>2026</v>
      </c>
      <c r="BD951">
        <v>8</v>
      </c>
      <c r="BE951">
        <v>16</v>
      </c>
      <c r="BF951" s="6">
        <f t="shared" si="42"/>
        <v>46250</v>
      </c>
      <c r="BG951">
        <f t="shared" si="43"/>
        <v>0.375</v>
      </c>
      <c r="BH951" t="str">
        <f t="shared" si="44"/>
        <v>COMPLY</v>
      </c>
      <c r="BI951" t="str">
        <f>VLOOKUP(H951,Sheet2!$A$1:$B$270,2,FALSE)</f>
        <v>PROBOLINGGO</v>
      </c>
    </row>
    <row r="952" spans="1:61">
      <c r="A952">
        <v>951</v>
      </c>
      <c r="B952">
        <v>1002516662</v>
      </c>
      <c r="C952">
        <v>3</v>
      </c>
      <c r="D952" t="s">
        <v>42</v>
      </c>
      <c r="E952">
        <v>5</v>
      </c>
      <c r="F952" t="s">
        <v>233</v>
      </c>
      <c r="G952" t="s">
        <v>101</v>
      </c>
      <c r="H952" t="s">
        <v>306</v>
      </c>
      <c r="I952" t="s">
        <v>213</v>
      </c>
      <c r="J952" t="s">
        <v>214</v>
      </c>
      <c r="K952" t="s">
        <v>149</v>
      </c>
      <c r="L952" t="s">
        <v>215</v>
      </c>
      <c r="M952" t="s">
        <v>76</v>
      </c>
      <c r="N952" t="s">
        <v>216</v>
      </c>
      <c r="O952" s="57">
        <v>46243.824965277781</v>
      </c>
      <c r="P952" s="57">
        <v>46244.885972222219</v>
      </c>
      <c r="Q952">
        <v>69362013</v>
      </c>
      <c r="S952">
        <v>152332251897</v>
      </c>
      <c r="T952" t="s">
        <v>5592</v>
      </c>
      <c r="U952" t="s">
        <v>5593</v>
      </c>
      <c r="V952" t="s">
        <v>5594</v>
      </c>
      <c r="Z952">
        <v>112.667411416769</v>
      </c>
      <c r="AA952">
        <v>-7.3695609497874504</v>
      </c>
      <c r="AB952" t="s">
        <v>5595</v>
      </c>
      <c r="AC952" t="s">
        <v>217</v>
      </c>
      <c r="AL952" t="s">
        <v>218</v>
      </c>
      <c r="AM952" t="s">
        <v>5596</v>
      </c>
      <c r="AN952" t="s">
        <v>6</v>
      </c>
      <c r="AO952" s="57">
        <v>46273.829629629632</v>
      </c>
      <c r="AP952" s="57">
        <v>46245.333333333336</v>
      </c>
      <c r="AQ952" t="s">
        <v>1033</v>
      </c>
      <c r="AR952" t="s">
        <v>219</v>
      </c>
      <c r="AS952" t="s">
        <v>306</v>
      </c>
      <c r="AT952" t="s">
        <v>231</v>
      </c>
      <c r="AU952">
        <v>20260810</v>
      </c>
      <c r="AV952" t="s">
        <v>222</v>
      </c>
      <c r="AW952" t="s">
        <v>1018</v>
      </c>
      <c r="AX952" t="s">
        <v>223</v>
      </c>
      <c r="BA952" s="57">
        <v>46245.333333333336</v>
      </c>
      <c r="BB952" t="s">
        <v>5596</v>
      </c>
      <c r="BC952">
        <v>2026</v>
      </c>
      <c r="BD952">
        <v>8</v>
      </c>
      <c r="BE952">
        <v>10</v>
      </c>
      <c r="BF952" s="6">
        <f t="shared" si="42"/>
        <v>46244</v>
      </c>
      <c r="BG952">
        <f t="shared" si="43"/>
        <v>-1.3333333333357587</v>
      </c>
      <c r="BH952" t="str">
        <f t="shared" si="44"/>
        <v>COMPLY</v>
      </c>
      <c r="BI952" t="str">
        <f>VLOOKUP(H952,Sheet2!$A$1:$B$270,2,FALSE)</f>
        <v>SIDOARJO</v>
      </c>
    </row>
    <row r="953" spans="1:61">
      <c r="A953">
        <v>952</v>
      </c>
      <c r="B953">
        <v>1002505284</v>
      </c>
      <c r="C953">
        <v>3</v>
      </c>
      <c r="D953" t="s">
        <v>42</v>
      </c>
      <c r="E953">
        <v>5</v>
      </c>
      <c r="F953" t="s">
        <v>102</v>
      </c>
      <c r="G953" t="s">
        <v>99</v>
      </c>
      <c r="H953" t="s">
        <v>316</v>
      </c>
      <c r="I953" t="s">
        <v>213</v>
      </c>
      <c r="J953" t="s">
        <v>214</v>
      </c>
      <c r="K953" t="s">
        <v>149</v>
      </c>
      <c r="L953" t="s">
        <v>215</v>
      </c>
      <c r="M953" t="s">
        <v>76</v>
      </c>
      <c r="N953" t="s">
        <v>216</v>
      </c>
      <c r="O953" s="57">
        <v>46236.586793981478</v>
      </c>
      <c r="P953" s="57">
        <v>46237.632291666669</v>
      </c>
      <c r="Q953">
        <v>69357036</v>
      </c>
      <c r="S953">
        <v>152503269426</v>
      </c>
      <c r="T953" t="s">
        <v>3255</v>
      </c>
      <c r="U953" t="s">
        <v>3256</v>
      </c>
      <c r="V953" t="s">
        <v>3257</v>
      </c>
      <c r="Z953">
        <v>114.389819093048</v>
      </c>
      <c r="AA953">
        <v>-8.1751941360741398</v>
      </c>
      <c r="AB953" t="s">
        <v>3258</v>
      </c>
      <c r="AC953" t="s">
        <v>217</v>
      </c>
      <c r="AL953" t="s">
        <v>218</v>
      </c>
      <c r="AM953" t="s">
        <v>2684</v>
      </c>
      <c r="AN953" t="s">
        <v>6</v>
      </c>
      <c r="AO953" s="57">
        <v>46061.590104166666</v>
      </c>
      <c r="AP953" s="57">
        <v>46237.541666666664</v>
      </c>
      <c r="AR953" t="s">
        <v>219</v>
      </c>
      <c r="AS953" t="s">
        <v>316</v>
      </c>
      <c r="AT953" t="s">
        <v>231</v>
      </c>
      <c r="AU953">
        <v>20260803</v>
      </c>
      <c r="AV953" t="s">
        <v>222</v>
      </c>
      <c r="AW953" t="s">
        <v>1020</v>
      </c>
      <c r="AX953" t="s">
        <v>223</v>
      </c>
      <c r="BA953" s="57">
        <v>46237.541666666664</v>
      </c>
      <c r="BB953" t="s">
        <v>2684</v>
      </c>
      <c r="BC953">
        <v>2026</v>
      </c>
      <c r="BD953">
        <v>8</v>
      </c>
      <c r="BE953">
        <v>3</v>
      </c>
      <c r="BF953" s="6">
        <f t="shared" si="42"/>
        <v>46237</v>
      </c>
      <c r="BG953">
        <f t="shared" si="43"/>
        <v>-0.54166666666424135</v>
      </c>
      <c r="BH953" t="str">
        <f t="shared" si="44"/>
        <v>COMPLY</v>
      </c>
      <c r="BI953" t="str">
        <f>VLOOKUP(H953,Sheet2!$A$1:$B$270,2,FALSE)</f>
        <v>BANYUWANGI</v>
      </c>
    </row>
    <row r="954" spans="1:61">
      <c r="A954">
        <v>953</v>
      </c>
      <c r="B954">
        <v>1002511977</v>
      </c>
      <c r="C954">
        <v>3</v>
      </c>
      <c r="D954" t="s">
        <v>49</v>
      </c>
      <c r="E954">
        <v>4</v>
      </c>
      <c r="F954" t="s">
        <v>246</v>
      </c>
      <c r="G954" t="s">
        <v>247</v>
      </c>
      <c r="H954" t="s">
        <v>925</v>
      </c>
      <c r="I954" t="s">
        <v>213</v>
      </c>
      <c r="J954" t="s">
        <v>214</v>
      </c>
      <c r="K954" t="s">
        <v>149</v>
      </c>
      <c r="M954" t="s">
        <v>236</v>
      </c>
      <c r="N954" t="s">
        <v>608</v>
      </c>
      <c r="O954" s="57">
        <v>46240.468391203707</v>
      </c>
      <c r="P954" s="57">
        <v>46244.084097222221</v>
      </c>
      <c r="Q954">
        <v>68988943</v>
      </c>
      <c r="S954">
        <v>142406122689</v>
      </c>
      <c r="T954" t="s">
        <v>3259</v>
      </c>
      <c r="U954" t="s">
        <v>3260</v>
      </c>
      <c r="Z954">
        <v>110.415915577912</v>
      </c>
      <c r="AA954">
        <v>-6.9789922559189703</v>
      </c>
      <c r="AB954" t="s">
        <v>3261</v>
      </c>
      <c r="AC954" t="s">
        <v>226</v>
      </c>
      <c r="AO954" s="57">
        <v>46181.476226851853</v>
      </c>
      <c r="AR954" t="s">
        <v>312</v>
      </c>
      <c r="AS954" t="s">
        <v>925</v>
      </c>
      <c r="AT954" t="s">
        <v>231</v>
      </c>
      <c r="AV954" t="s">
        <v>904</v>
      </c>
      <c r="AW954" t="s">
        <v>596</v>
      </c>
      <c r="AX954" t="s">
        <v>223</v>
      </c>
      <c r="AZ954" t="s">
        <v>904</v>
      </c>
      <c r="BF954" s="6" t="e">
        <f t="shared" si="42"/>
        <v>#NUM!</v>
      </c>
      <c r="BG954" t="e">
        <f t="shared" si="43"/>
        <v>#NUM!</v>
      </c>
      <c r="BH954" t="e">
        <f t="shared" si="44"/>
        <v>#NUM!</v>
      </c>
      <c r="BI954" t="e">
        <f>VLOOKUP(H954,Sheet2!$A$1:$B$270,2,FALSE)</f>
        <v>#N/A</v>
      </c>
    </row>
    <row r="955" spans="1:61">
      <c r="A955">
        <v>954</v>
      </c>
      <c r="B955">
        <v>1002526034</v>
      </c>
      <c r="C955">
        <v>3</v>
      </c>
      <c r="D955" t="s">
        <v>49</v>
      </c>
      <c r="E955">
        <v>4</v>
      </c>
      <c r="F955" t="s">
        <v>252</v>
      </c>
      <c r="G955" t="s">
        <v>553</v>
      </c>
      <c r="H955" t="s">
        <v>559</v>
      </c>
      <c r="I955" t="s">
        <v>213</v>
      </c>
      <c r="J955" t="s">
        <v>214</v>
      </c>
      <c r="K955" t="s">
        <v>149</v>
      </c>
      <c r="M955" t="s">
        <v>225</v>
      </c>
      <c r="N955" t="s">
        <v>216</v>
      </c>
      <c r="O955" s="57">
        <v>46248.465821759259</v>
      </c>
      <c r="P955" s="57">
        <v>46249.64025462963</v>
      </c>
      <c r="Q955">
        <v>69365846</v>
      </c>
      <c r="S955">
        <v>146281108194</v>
      </c>
      <c r="T955" t="s">
        <v>11362</v>
      </c>
      <c r="U955" t="s">
        <v>11363</v>
      </c>
      <c r="V955" t="s">
        <v>11364</v>
      </c>
      <c r="Z955">
        <v>109.0268172</v>
      </c>
      <c r="AA955">
        <v>-7.1745913000000003</v>
      </c>
      <c r="AB955" t="s">
        <v>11365</v>
      </c>
      <c r="AC955" t="s">
        <v>226</v>
      </c>
      <c r="AL955" t="s">
        <v>218</v>
      </c>
      <c r="AM955" t="s">
        <v>11366</v>
      </c>
      <c r="AN955" t="s">
        <v>6</v>
      </c>
      <c r="AO955" t="s">
        <v>10172</v>
      </c>
      <c r="AP955" s="57">
        <v>46249.625</v>
      </c>
      <c r="AR955" t="s">
        <v>18</v>
      </c>
      <c r="AS955" t="s">
        <v>559</v>
      </c>
      <c r="AT955" t="s">
        <v>231</v>
      </c>
      <c r="AV955" t="s">
        <v>227</v>
      </c>
      <c r="AW955" t="s">
        <v>561</v>
      </c>
      <c r="AX955" t="s">
        <v>223</v>
      </c>
      <c r="BA955" s="57">
        <v>46249.625</v>
      </c>
      <c r="BB955" t="s">
        <v>11366</v>
      </c>
      <c r="BF955" s="6" t="e">
        <f t="shared" si="42"/>
        <v>#NUM!</v>
      </c>
      <c r="BG955" t="e">
        <f t="shared" si="43"/>
        <v>#NUM!</v>
      </c>
      <c r="BH955" t="e">
        <f t="shared" si="44"/>
        <v>#NUM!</v>
      </c>
      <c r="BI955" t="e">
        <f>VLOOKUP(H955,Sheet2!$A$1:$B$270,2,FALSE)</f>
        <v>#N/A</v>
      </c>
    </row>
    <row r="956" spans="1:61">
      <c r="A956">
        <v>955</v>
      </c>
      <c r="B956">
        <v>1002506753</v>
      </c>
      <c r="C956">
        <v>3</v>
      </c>
      <c r="D956" t="s">
        <v>42</v>
      </c>
      <c r="E956">
        <v>5</v>
      </c>
      <c r="F956" t="s">
        <v>233</v>
      </c>
      <c r="G956" t="s">
        <v>103</v>
      </c>
      <c r="H956" t="s">
        <v>371</v>
      </c>
      <c r="I956" t="s">
        <v>213</v>
      </c>
      <c r="J956" t="s">
        <v>214</v>
      </c>
      <c r="K956" t="s">
        <v>149</v>
      </c>
      <c r="M956" t="s">
        <v>76</v>
      </c>
      <c r="N956" t="s">
        <v>216</v>
      </c>
      <c r="O956" s="57">
        <v>46238.349016203705</v>
      </c>
      <c r="P956" s="57">
        <v>46238.909131944441</v>
      </c>
      <c r="Q956">
        <v>69357910</v>
      </c>
      <c r="S956">
        <v>152333218608</v>
      </c>
      <c r="T956" t="s">
        <v>3262</v>
      </c>
      <c r="U956" t="s">
        <v>3263</v>
      </c>
      <c r="V956" t="s">
        <v>3264</v>
      </c>
      <c r="Z956">
        <v>112.19673400000001</v>
      </c>
      <c r="AA956">
        <v>-7.4322162000000001</v>
      </c>
      <c r="AB956" t="s">
        <v>3265</v>
      </c>
      <c r="AC956" t="s">
        <v>230</v>
      </c>
      <c r="AL956" t="s">
        <v>218</v>
      </c>
      <c r="AM956" t="s">
        <v>3266</v>
      </c>
      <c r="AN956" t="s">
        <v>6</v>
      </c>
      <c r="AO956" s="57">
        <v>46120.351180555554</v>
      </c>
      <c r="AP956" s="57">
        <v>46239.333333333336</v>
      </c>
      <c r="AR956" t="s">
        <v>219</v>
      </c>
      <c r="AS956" t="s">
        <v>371</v>
      </c>
      <c r="AT956" t="s">
        <v>231</v>
      </c>
      <c r="AU956">
        <v>20260804</v>
      </c>
      <c r="AV956" t="s">
        <v>222</v>
      </c>
      <c r="AW956" t="s">
        <v>562</v>
      </c>
      <c r="AX956" t="s">
        <v>223</v>
      </c>
      <c r="BA956" s="57">
        <v>46239.333333333336</v>
      </c>
      <c r="BB956" t="s">
        <v>3266</v>
      </c>
      <c r="BC956">
        <v>2026</v>
      </c>
      <c r="BD956">
        <v>8</v>
      </c>
      <c r="BE956">
        <v>4</v>
      </c>
      <c r="BF956" s="6">
        <f t="shared" si="42"/>
        <v>46238</v>
      </c>
      <c r="BG956">
        <f t="shared" si="43"/>
        <v>-1.3333333333357587</v>
      </c>
      <c r="BH956" t="str">
        <f t="shared" si="44"/>
        <v>COMPLY</v>
      </c>
      <c r="BI956" t="str">
        <f>VLOOKUP(H956,Sheet2!$A$1:$B$270,2,FALSE)</f>
        <v>MOJOKERTO</v>
      </c>
    </row>
    <row r="957" spans="1:61">
      <c r="A957">
        <v>956</v>
      </c>
      <c r="B957">
        <v>1002520296</v>
      </c>
      <c r="C957">
        <v>3</v>
      </c>
      <c r="D957" t="s">
        <v>38</v>
      </c>
      <c r="E957">
        <v>5</v>
      </c>
      <c r="F957" t="s">
        <v>250</v>
      </c>
      <c r="G957" t="s">
        <v>91</v>
      </c>
      <c r="H957" t="s">
        <v>433</v>
      </c>
      <c r="I957" t="s">
        <v>213</v>
      </c>
      <c r="J957" t="s">
        <v>214</v>
      </c>
      <c r="K957" t="s">
        <v>149</v>
      </c>
      <c r="L957" t="s">
        <v>215</v>
      </c>
      <c r="M957" t="s">
        <v>76</v>
      </c>
      <c r="N957" t="s">
        <v>216</v>
      </c>
      <c r="O957" s="57">
        <v>46245.622187499997</v>
      </c>
      <c r="P957" s="57">
        <v>46246.556400462963</v>
      </c>
      <c r="Q957">
        <v>69363508</v>
      </c>
      <c r="S957">
        <v>152713217307</v>
      </c>
      <c r="T957" t="s">
        <v>7326</v>
      </c>
      <c r="U957" t="s">
        <v>7327</v>
      </c>
      <c r="V957" t="s">
        <v>7328</v>
      </c>
      <c r="Z957">
        <v>112.72808259999999</v>
      </c>
      <c r="AA957">
        <v>-8.1231413999999997</v>
      </c>
      <c r="AB957" t="s">
        <v>7329</v>
      </c>
      <c r="AC957" t="s">
        <v>237</v>
      </c>
      <c r="AL957" t="s">
        <v>218</v>
      </c>
      <c r="AM957" t="s">
        <v>7330</v>
      </c>
      <c r="AN957" t="s">
        <v>6</v>
      </c>
      <c r="AO957" s="57">
        <v>46334.632141203707</v>
      </c>
      <c r="AP957" s="57">
        <v>46246.541666666664</v>
      </c>
      <c r="AR957" t="s">
        <v>219</v>
      </c>
      <c r="AS957" t="s">
        <v>433</v>
      </c>
      <c r="AT957" t="s">
        <v>231</v>
      </c>
      <c r="AU957">
        <v>20260812</v>
      </c>
      <c r="AV957" t="s">
        <v>222</v>
      </c>
      <c r="AW957" t="s">
        <v>1010</v>
      </c>
      <c r="AX957" t="s">
        <v>223</v>
      </c>
      <c r="BA957" s="57">
        <v>46246.541666666664</v>
      </c>
      <c r="BB957" t="s">
        <v>7330</v>
      </c>
      <c r="BC957">
        <v>2026</v>
      </c>
      <c r="BD957">
        <v>8</v>
      </c>
      <c r="BE957">
        <v>12</v>
      </c>
      <c r="BF957" s="6">
        <f t="shared" si="42"/>
        <v>46246</v>
      </c>
      <c r="BG957">
        <f t="shared" si="43"/>
        <v>-0.54166666666424135</v>
      </c>
      <c r="BH957" t="str">
        <f t="shared" si="44"/>
        <v>COMPLY</v>
      </c>
      <c r="BI957" t="str">
        <f>VLOOKUP(H957,Sheet2!$A$1:$B$270,2,FALSE)</f>
        <v>MALANG</v>
      </c>
    </row>
    <row r="958" spans="1:61">
      <c r="A958">
        <v>957</v>
      </c>
      <c r="B958">
        <v>1002507286</v>
      </c>
      <c r="C958">
        <v>3</v>
      </c>
      <c r="D958" t="s">
        <v>45</v>
      </c>
      <c r="E958">
        <v>5</v>
      </c>
      <c r="F958" t="s">
        <v>113</v>
      </c>
      <c r="G958" t="s">
        <v>117</v>
      </c>
      <c r="H958" t="s">
        <v>421</v>
      </c>
      <c r="I958" t="s">
        <v>213</v>
      </c>
      <c r="J958" t="s">
        <v>214</v>
      </c>
      <c r="K958" t="s">
        <v>149</v>
      </c>
      <c r="L958" t="s">
        <v>215</v>
      </c>
      <c r="M958" t="s">
        <v>565</v>
      </c>
      <c r="N958" t="s">
        <v>216</v>
      </c>
      <c r="O958" s="57">
        <v>46238.42392361111</v>
      </c>
      <c r="P958" s="57">
        <v>46238.423935185187</v>
      </c>
      <c r="Q958">
        <v>69356244</v>
      </c>
      <c r="T958" t="s">
        <v>3267</v>
      </c>
      <c r="V958" t="s">
        <v>3268</v>
      </c>
      <c r="Z958">
        <v>122.93250500000001</v>
      </c>
      <c r="AA958">
        <v>-8.3333770000000005</v>
      </c>
      <c r="AB958" t="s">
        <v>3269</v>
      </c>
      <c r="AC958" t="s">
        <v>237</v>
      </c>
      <c r="AL958" t="s">
        <v>218</v>
      </c>
      <c r="AM958" t="s">
        <v>3270</v>
      </c>
      <c r="AN958" t="s">
        <v>6</v>
      </c>
      <c r="AO958" s="57">
        <v>46120.434398148151</v>
      </c>
      <c r="AP958" s="57">
        <v>46237</v>
      </c>
      <c r="AR958" t="s">
        <v>566</v>
      </c>
      <c r="AS958" t="s">
        <v>421</v>
      </c>
      <c r="AT958" t="s">
        <v>221</v>
      </c>
      <c r="AV958" t="s">
        <v>3271</v>
      </c>
      <c r="AW958" t="s">
        <v>963</v>
      </c>
      <c r="AX958" t="s">
        <v>223</v>
      </c>
      <c r="BA958" s="57">
        <v>46237.333333333336</v>
      </c>
      <c r="BB958" t="s">
        <v>3270</v>
      </c>
      <c r="BF958" s="6" t="e">
        <f t="shared" si="42"/>
        <v>#NUM!</v>
      </c>
      <c r="BG958" t="e">
        <f t="shared" si="43"/>
        <v>#NUM!</v>
      </c>
      <c r="BH958" t="e">
        <f t="shared" si="44"/>
        <v>#NUM!</v>
      </c>
      <c r="BI958" t="str">
        <f>VLOOKUP(H958,Sheet2!$A$1:$B$270,2,FALSE)</f>
        <v>MAUMERE</v>
      </c>
    </row>
    <row r="959" spans="1:61">
      <c r="A959">
        <v>958</v>
      </c>
      <c r="B959">
        <v>1002526016</v>
      </c>
      <c r="C959">
        <v>3</v>
      </c>
      <c r="D959" t="s">
        <v>55</v>
      </c>
      <c r="E959">
        <v>5</v>
      </c>
      <c r="F959" t="s">
        <v>265</v>
      </c>
      <c r="G959" t="s">
        <v>122</v>
      </c>
      <c r="H959" t="s">
        <v>484</v>
      </c>
      <c r="I959" t="s">
        <v>213</v>
      </c>
      <c r="J959" t="s">
        <v>214</v>
      </c>
      <c r="K959" t="s">
        <v>149</v>
      </c>
      <c r="M959" t="s">
        <v>76</v>
      </c>
      <c r="N959" t="s">
        <v>216</v>
      </c>
      <c r="O959" s="57">
        <v>46248.460092592592</v>
      </c>
      <c r="P959" s="57">
        <v>46248.545486111114</v>
      </c>
      <c r="Q959">
        <v>69357121</v>
      </c>
      <c r="S959">
        <v>152453209765</v>
      </c>
      <c r="T959" t="s">
        <v>1285</v>
      </c>
      <c r="U959" t="s">
        <v>11367</v>
      </c>
      <c r="V959" t="s">
        <v>11368</v>
      </c>
      <c r="Z959">
        <v>112.72747863447999</v>
      </c>
      <c r="AA959">
        <v>-5.8107532884820001</v>
      </c>
      <c r="AB959" t="s">
        <v>1288</v>
      </c>
      <c r="AC959" t="s">
        <v>217</v>
      </c>
      <c r="AL959" t="s">
        <v>218</v>
      </c>
      <c r="AM959" t="s">
        <v>6013</v>
      </c>
      <c r="AN959" t="s">
        <v>6</v>
      </c>
      <c r="AO959" t="s">
        <v>10951</v>
      </c>
      <c r="AR959" t="s">
        <v>219</v>
      </c>
      <c r="AS959" t="s">
        <v>484</v>
      </c>
      <c r="AT959" t="s">
        <v>231</v>
      </c>
      <c r="AU959">
        <v>20260814</v>
      </c>
      <c r="AV959" t="s">
        <v>222</v>
      </c>
      <c r="AW959" t="s">
        <v>563</v>
      </c>
      <c r="AX959" t="s">
        <v>223</v>
      </c>
      <c r="BA959" s="57">
        <v>46248.291666666664</v>
      </c>
      <c r="BB959" t="s">
        <v>6013</v>
      </c>
      <c r="BC959">
        <v>2026</v>
      </c>
      <c r="BD959">
        <v>8</v>
      </c>
      <c r="BE959">
        <v>14</v>
      </c>
      <c r="BF959" s="6">
        <f t="shared" si="42"/>
        <v>46248</v>
      </c>
      <c r="BG959">
        <f t="shared" si="43"/>
        <v>-0.29166666666424135</v>
      </c>
      <c r="BH959" t="str">
        <f t="shared" si="44"/>
        <v>COMPLY</v>
      </c>
      <c r="BI959" t="str">
        <f>VLOOKUP(H959,Sheet2!$A$1:$B$270,2,FALSE)</f>
        <v>GRESIK</v>
      </c>
    </row>
    <row r="960" spans="1:61">
      <c r="A960">
        <v>959</v>
      </c>
      <c r="B960">
        <v>1002522913</v>
      </c>
      <c r="C960">
        <v>3</v>
      </c>
      <c r="D960" t="s">
        <v>38</v>
      </c>
      <c r="E960">
        <v>5</v>
      </c>
      <c r="F960" t="s">
        <v>250</v>
      </c>
      <c r="G960" t="s">
        <v>91</v>
      </c>
      <c r="H960" t="s">
        <v>413</v>
      </c>
      <c r="I960" t="s">
        <v>213</v>
      </c>
      <c r="J960" t="s">
        <v>214</v>
      </c>
      <c r="K960" t="s">
        <v>149</v>
      </c>
      <c r="M960" t="s">
        <v>76</v>
      </c>
      <c r="N960" t="s">
        <v>216</v>
      </c>
      <c r="O960" s="57">
        <v>46246.695567129631</v>
      </c>
      <c r="P960" s="57">
        <v>46249.699826388889</v>
      </c>
      <c r="Q960">
        <v>63737299</v>
      </c>
      <c r="S960">
        <v>152701239029</v>
      </c>
      <c r="T960" t="s">
        <v>8195</v>
      </c>
      <c r="U960" t="s">
        <v>8196</v>
      </c>
      <c r="V960" t="s">
        <v>11369</v>
      </c>
      <c r="Z960">
        <v>112.6345479</v>
      </c>
      <c r="AA960">
        <v>-7.9762715000000002</v>
      </c>
      <c r="AB960" t="s">
        <v>8197</v>
      </c>
      <c r="AC960" t="s">
        <v>230</v>
      </c>
      <c r="AL960" t="s">
        <v>218</v>
      </c>
      <c r="AM960" t="s">
        <v>11370</v>
      </c>
      <c r="AN960" t="s">
        <v>6</v>
      </c>
      <c r="AO960" s="57">
        <v>46364.704791666663</v>
      </c>
      <c r="AP960" s="57">
        <v>46249.333333333336</v>
      </c>
      <c r="AR960" t="s">
        <v>219</v>
      </c>
      <c r="AS960" t="s">
        <v>413</v>
      </c>
      <c r="AT960" t="s">
        <v>231</v>
      </c>
      <c r="AU960">
        <v>20260815</v>
      </c>
      <c r="AV960" t="s">
        <v>222</v>
      </c>
      <c r="AW960" t="s">
        <v>984</v>
      </c>
      <c r="AX960" t="s">
        <v>223</v>
      </c>
      <c r="BA960" s="57">
        <v>46249.333333333336</v>
      </c>
      <c r="BB960" t="s">
        <v>11370</v>
      </c>
      <c r="BC960">
        <v>2026</v>
      </c>
      <c r="BD960">
        <v>8</v>
      </c>
      <c r="BE960">
        <v>15</v>
      </c>
      <c r="BF960" s="6">
        <f t="shared" si="42"/>
        <v>46249</v>
      </c>
      <c r="BG960">
        <f t="shared" si="43"/>
        <v>-0.33333333333575865</v>
      </c>
      <c r="BH960" t="str">
        <f t="shared" si="44"/>
        <v>COMPLY</v>
      </c>
      <c r="BI960" t="str">
        <f>VLOOKUP(H960,Sheet2!$A$1:$B$270,2,FALSE)</f>
        <v>MALANG</v>
      </c>
    </row>
    <row r="961" spans="1:61">
      <c r="A961">
        <v>960</v>
      </c>
      <c r="B961">
        <v>1002524835</v>
      </c>
      <c r="C961">
        <v>3</v>
      </c>
      <c r="D961" t="s">
        <v>42</v>
      </c>
      <c r="E961">
        <v>5</v>
      </c>
      <c r="F961" t="s">
        <v>233</v>
      </c>
      <c r="G961" t="s">
        <v>106</v>
      </c>
      <c r="H961" t="s">
        <v>326</v>
      </c>
      <c r="I961" t="s">
        <v>213</v>
      </c>
      <c r="J961" t="s">
        <v>214</v>
      </c>
      <c r="K961" t="s">
        <v>149</v>
      </c>
      <c r="M961" t="s">
        <v>76</v>
      </c>
      <c r="N961" t="s">
        <v>216</v>
      </c>
      <c r="O961" s="57">
        <v>46247.667395833334</v>
      </c>
      <c r="P961" s="57">
        <v>46248.572557870371</v>
      </c>
      <c r="Q961">
        <v>69365395</v>
      </c>
      <c r="S961">
        <v>152742207272</v>
      </c>
      <c r="T961" t="s">
        <v>9150</v>
      </c>
      <c r="U961" t="s">
        <v>9151</v>
      </c>
      <c r="V961" t="s">
        <v>9152</v>
      </c>
      <c r="Z961">
        <v>112.7554923</v>
      </c>
      <c r="AA961">
        <v>-7.5977625</v>
      </c>
      <c r="AB961" t="s">
        <v>9153</v>
      </c>
      <c r="AC961" t="s">
        <v>230</v>
      </c>
      <c r="AL961" t="s">
        <v>218</v>
      </c>
      <c r="AM961" t="s">
        <v>9154</v>
      </c>
      <c r="AN961" t="s">
        <v>6</v>
      </c>
      <c r="AO961" t="s">
        <v>8975</v>
      </c>
      <c r="AP961" s="57">
        <v>46249.333333333336</v>
      </c>
      <c r="AR961" t="s">
        <v>219</v>
      </c>
      <c r="AS961" t="s">
        <v>326</v>
      </c>
      <c r="AT961" t="s">
        <v>231</v>
      </c>
      <c r="AU961">
        <v>20260814</v>
      </c>
      <c r="AV961" t="s">
        <v>222</v>
      </c>
      <c r="AW961" t="s">
        <v>582</v>
      </c>
      <c r="AX961" t="s">
        <v>223</v>
      </c>
      <c r="BA961" s="57">
        <v>46249.333333333336</v>
      </c>
      <c r="BB961" t="s">
        <v>9154</v>
      </c>
      <c r="BC961">
        <v>2026</v>
      </c>
      <c r="BD961">
        <v>8</v>
      </c>
      <c r="BE961">
        <v>14</v>
      </c>
      <c r="BF961" s="6">
        <f t="shared" si="42"/>
        <v>46248</v>
      </c>
      <c r="BG961">
        <f t="shared" si="43"/>
        <v>-1.3333333333357587</v>
      </c>
      <c r="BH961" t="str">
        <f t="shared" si="44"/>
        <v>COMPLY</v>
      </c>
      <c r="BI961" t="str">
        <f>VLOOKUP(H961,Sheet2!$A$1:$B$270,2,FALSE)</f>
        <v>PASURUAN</v>
      </c>
    </row>
    <row r="962" spans="1:61">
      <c r="A962">
        <v>961</v>
      </c>
      <c r="B962">
        <v>1002511787</v>
      </c>
      <c r="C962">
        <v>3</v>
      </c>
      <c r="D962" t="s">
        <v>49</v>
      </c>
      <c r="E962">
        <v>4</v>
      </c>
      <c r="F962" t="s">
        <v>252</v>
      </c>
      <c r="G962" t="s">
        <v>931</v>
      </c>
      <c r="H962" t="s">
        <v>932</v>
      </c>
      <c r="I962" t="s">
        <v>213</v>
      </c>
      <c r="J962" t="s">
        <v>214</v>
      </c>
      <c r="K962" t="s">
        <v>149</v>
      </c>
      <c r="L962" t="s">
        <v>215</v>
      </c>
      <c r="M962" t="s">
        <v>575</v>
      </c>
      <c r="N962" t="s">
        <v>216</v>
      </c>
      <c r="O962" s="57">
        <v>46240.435370370367</v>
      </c>
      <c r="P962" s="57">
        <v>46241.447743055556</v>
      </c>
      <c r="Q962">
        <v>69359727</v>
      </c>
      <c r="S962">
        <v>142212126659</v>
      </c>
      <c r="T962" t="s">
        <v>3279</v>
      </c>
      <c r="U962" t="s">
        <v>3280</v>
      </c>
      <c r="V962" t="s">
        <v>3281</v>
      </c>
      <c r="Z962">
        <v>109.1379163</v>
      </c>
      <c r="AA962">
        <v>-6.8718960999999998</v>
      </c>
      <c r="AB962" t="s">
        <v>3282</v>
      </c>
      <c r="AC962" t="s">
        <v>237</v>
      </c>
      <c r="AL962" t="s">
        <v>218</v>
      </c>
      <c r="AM962" t="s">
        <v>3283</v>
      </c>
      <c r="AN962" t="s">
        <v>6</v>
      </c>
      <c r="AO962" s="57">
        <v>46181.444374999999</v>
      </c>
      <c r="AP962" s="57">
        <v>46241.333333333336</v>
      </c>
      <c r="AQ962" t="s">
        <v>564</v>
      </c>
      <c r="AR962" t="s">
        <v>14</v>
      </c>
      <c r="AS962" t="s">
        <v>932</v>
      </c>
      <c r="AT962" t="s">
        <v>231</v>
      </c>
      <c r="AV962" t="s">
        <v>5609</v>
      </c>
      <c r="AW962" t="s">
        <v>1021</v>
      </c>
      <c r="AX962" t="s">
        <v>223</v>
      </c>
      <c r="BA962" s="57">
        <v>46241.333333333336</v>
      </c>
      <c r="BB962" t="s">
        <v>3283</v>
      </c>
      <c r="BF962" s="6" t="e">
        <f t="shared" si="42"/>
        <v>#NUM!</v>
      </c>
      <c r="BG962" t="e">
        <f t="shared" si="43"/>
        <v>#NUM!</v>
      </c>
      <c r="BH962" t="e">
        <f t="shared" si="44"/>
        <v>#NUM!</v>
      </c>
      <c r="BI962" t="e">
        <f>VLOOKUP(H962,Sheet2!$A$1:$B$270,2,FALSE)</f>
        <v>#N/A</v>
      </c>
    </row>
    <row r="963" spans="1:61">
      <c r="A963">
        <v>962</v>
      </c>
      <c r="B963">
        <v>1002519790</v>
      </c>
      <c r="C963">
        <v>3</v>
      </c>
      <c r="D963" t="s">
        <v>42</v>
      </c>
      <c r="E963">
        <v>5</v>
      </c>
      <c r="F963" t="s">
        <v>233</v>
      </c>
      <c r="G963" t="s">
        <v>101</v>
      </c>
      <c r="H963" t="s">
        <v>263</v>
      </c>
      <c r="I963" t="s">
        <v>213</v>
      </c>
      <c r="J963" t="s">
        <v>214</v>
      </c>
      <c r="K963" t="s">
        <v>149</v>
      </c>
      <c r="M963" t="s">
        <v>76</v>
      </c>
      <c r="N963" t="s">
        <v>216</v>
      </c>
      <c r="O963" s="57">
        <v>46245.545023148145</v>
      </c>
      <c r="P963" s="57">
        <v>46245.73542824074</v>
      </c>
      <c r="Q963">
        <v>69360235</v>
      </c>
      <c r="S963">
        <v>152316232059</v>
      </c>
      <c r="T963" t="s">
        <v>2274</v>
      </c>
      <c r="U963" t="s">
        <v>7331</v>
      </c>
      <c r="V963" t="s">
        <v>7332</v>
      </c>
      <c r="Z963">
        <v>112.7179369</v>
      </c>
      <c r="AA963">
        <v>-7.4553190999999996</v>
      </c>
      <c r="AB963" t="s">
        <v>3978</v>
      </c>
      <c r="AC963" t="s">
        <v>230</v>
      </c>
      <c r="AL963" t="s">
        <v>218</v>
      </c>
      <c r="AM963" t="s">
        <v>5620</v>
      </c>
      <c r="AN963" t="s">
        <v>6</v>
      </c>
      <c r="AO963" s="57">
        <v>46334.548819444448</v>
      </c>
      <c r="AR963" t="s">
        <v>219</v>
      </c>
      <c r="AS963" t="s">
        <v>263</v>
      </c>
      <c r="AT963" t="s">
        <v>231</v>
      </c>
      <c r="AU963">
        <v>20260811</v>
      </c>
      <c r="AV963" t="s">
        <v>222</v>
      </c>
      <c r="AW963" t="s">
        <v>563</v>
      </c>
      <c r="AX963" t="s">
        <v>223</v>
      </c>
      <c r="BA963" s="57">
        <v>46245.291666666664</v>
      </c>
      <c r="BB963" t="s">
        <v>5620</v>
      </c>
      <c r="BC963">
        <v>2026</v>
      </c>
      <c r="BD963">
        <v>8</v>
      </c>
      <c r="BE963">
        <v>11</v>
      </c>
      <c r="BF963" s="6">
        <f t="shared" ref="BF963:BF1026" si="45">DATE(BC963,BD963,BE963)</f>
        <v>46245</v>
      </c>
      <c r="BG963">
        <f t="shared" ref="BG963:BG1026" si="46">BF963-BA963</f>
        <v>-0.29166666666424135</v>
      </c>
      <c r="BH963" t="str">
        <f t="shared" ref="BH963:BH1026" si="47">IF(BG963=1,"COMPLY",IF(BG963&lt;1,"COMPLY","NOT COMPLY"))</f>
        <v>COMPLY</v>
      </c>
      <c r="BI963" t="str">
        <f>VLOOKUP(H963,Sheet2!$A$1:$B$270,2,FALSE)</f>
        <v>SIDOARJO</v>
      </c>
    </row>
    <row r="964" spans="1:61">
      <c r="A964">
        <v>963</v>
      </c>
      <c r="B964">
        <v>1002504576</v>
      </c>
      <c r="C964">
        <v>3</v>
      </c>
      <c r="D964" t="s">
        <v>38</v>
      </c>
      <c r="E964">
        <v>5</v>
      </c>
      <c r="F964" t="s">
        <v>90</v>
      </c>
      <c r="G964" t="s">
        <v>90</v>
      </c>
      <c r="H964" t="s">
        <v>419</v>
      </c>
      <c r="I964" t="s">
        <v>213</v>
      </c>
      <c r="J964" t="s">
        <v>214</v>
      </c>
      <c r="K964" t="s">
        <v>149</v>
      </c>
      <c r="L964" t="s">
        <v>215</v>
      </c>
      <c r="M964" t="s">
        <v>236</v>
      </c>
      <c r="N964" t="s">
        <v>216</v>
      </c>
      <c r="O964" s="57">
        <v>46235.559699074074</v>
      </c>
      <c r="P964" s="57">
        <v>46238.282824074071</v>
      </c>
      <c r="Q964">
        <v>69356758</v>
      </c>
      <c r="S964">
        <v>152610241440</v>
      </c>
      <c r="T964" t="s">
        <v>3292</v>
      </c>
      <c r="U964" t="s">
        <v>3293</v>
      </c>
      <c r="V964" t="s">
        <v>3294</v>
      </c>
      <c r="Z964">
        <v>112.032374219755</v>
      </c>
      <c r="AA964">
        <v>-7.75380158530555</v>
      </c>
      <c r="AB964" t="s">
        <v>3295</v>
      </c>
      <c r="AC964" t="s">
        <v>237</v>
      </c>
      <c r="AL964" t="s">
        <v>218</v>
      </c>
      <c r="AM964" t="s">
        <v>3296</v>
      </c>
      <c r="AN964" t="s">
        <v>6</v>
      </c>
      <c r="AO964" s="57">
        <v>46030.569282407407</v>
      </c>
      <c r="AP964" s="57">
        <v>46236.541666666664</v>
      </c>
      <c r="AR964" t="s">
        <v>12</v>
      </c>
      <c r="AS964" t="s">
        <v>419</v>
      </c>
      <c r="AT964" t="s">
        <v>231</v>
      </c>
      <c r="AV964" t="s">
        <v>917</v>
      </c>
      <c r="AW964" t="s">
        <v>1010</v>
      </c>
      <c r="AX964" t="s">
        <v>223</v>
      </c>
      <c r="BA964" s="57">
        <v>46236.541666666664</v>
      </c>
      <c r="BB964" t="s">
        <v>3296</v>
      </c>
      <c r="BF964" s="6" t="e">
        <f t="shared" si="45"/>
        <v>#NUM!</v>
      </c>
      <c r="BG964" t="e">
        <f t="shared" si="46"/>
        <v>#NUM!</v>
      </c>
      <c r="BH964" t="e">
        <f t="shared" si="47"/>
        <v>#NUM!</v>
      </c>
      <c r="BI964" t="str">
        <f>VLOOKUP(H964,Sheet2!$A$1:$B$270,2,FALSE)</f>
        <v>KEDIRI</v>
      </c>
    </row>
    <row r="965" spans="1:61">
      <c r="A965">
        <v>964</v>
      </c>
      <c r="B965">
        <v>1002506428</v>
      </c>
      <c r="C965">
        <v>3</v>
      </c>
      <c r="D965" t="s">
        <v>49</v>
      </c>
      <c r="E965">
        <v>4</v>
      </c>
      <c r="F965" t="s">
        <v>246</v>
      </c>
      <c r="G965" t="s">
        <v>247</v>
      </c>
      <c r="H965" t="s">
        <v>969</v>
      </c>
      <c r="I965" t="s">
        <v>213</v>
      </c>
      <c r="J965" t="s">
        <v>214</v>
      </c>
      <c r="K965" t="s">
        <v>149</v>
      </c>
      <c r="L965" t="s">
        <v>215</v>
      </c>
      <c r="M965" t="s">
        <v>575</v>
      </c>
      <c r="N965" t="s">
        <v>216</v>
      </c>
      <c r="O965" s="57">
        <v>46237.6562037037</v>
      </c>
      <c r="P965" s="57">
        <v>46239.653425925928</v>
      </c>
      <c r="Q965">
        <v>69357715</v>
      </c>
      <c r="S965">
        <v>146422108551</v>
      </c>
      <c r="T965" t="s">
        <v>1774</v>
      </c>
      <c r="U965" t="s">
        <v>3303</v>
      </c>
      <c r="V965" t="s">
        <v>3304</v>
      </c>
      <c r="Z965">
        <v>110.39201199999999</v>
      </c>
      <c r="AA965">
        <v>-7.0536060000000003</v>
      </c>
      <c r="AB965" t="s">
        <v>1777</v>
      </c>
      <c r="AC965" t="s">
        <v>237</v>
      </c>
      <c r="AL965" t="s">
        <v>218</v>
      </c>
      <c r="AM965" t="s">
        <v>3305</v>
      </c>
      <c r="AN965" t="s">
        <v>6</v>
      </c>
      <c r="AO965" s="57">
        <v>46089.674050925925</v>
      </c>
      <c r="AP965" s="57">
        <v>46238.541666666664</v>
      </c>
      <c r="AQ965" t="s">
        <v>564</v>
      </c>
      <c r="AR965" t="s">
        <v>14</v>
      </c>
      <c r="AS965" t="s">
        <v>969</v>
      </c>
      <c r="AT965" t="s">
        <v>231</v>
      </c>
      <c r="AV965" t="s">
        <v>3306</v>
      </c>
      <c r="AW965" t="s">
        <v>1022</v>
      </c>
      <c r="AX965" t="s">
        <v>223</v>
      </c>
      <c r="BA965" s="57">
        <v>46238.541666666664</v>
      </c>
      <c r="BB965" t="s">
        <v>3305</v>
      </c>
      <c r="BF965" s="6" t="e">
        <f t="shared" si="45"/>
        <v>#NUM!</v>
      </c>
      <c r="BG965" t="e">
        <f t="shared" si="46"/>
        <v>#NUM!</v>
      </c>
      <c r="BH965" t="e">
        <f t="shared" si="47"/>
        <v>#NUM!</v>
      </c>
      <c r="BI965" t="e">
        <f>VLOOKUP(H965,Sheet2!$A$1:$B$270,2,FALSE)</f>
        <v>#N/A</v>
      </c>
    </row>
    <row r="966" spans="1:61">
      <c r="A966">
        <v>965</v>
      </c>
      <c r="B966">
        <v>1002505712</v>
      </c>
      <c r="C966">
        <v>3</v>
      </c>
      <c r="D966" t="s">
        <v>34</v>
      </c>
      <c r="E966">
        <v>5</v>
      </c>
      <c r="F966" t="s">
        <v>573</v>
      </c>
      <c r="G966" t="s">
        <v>79</v>
      </c>
      <c r="H966" t="s">
        <v>471</v>
      </c>
      <c r="I966" t="s">
        <v>213</v>
      </c>
      <c r="J966" t="s">
        <v>214</v>
      </c>
      <c r="K966" t="s">
        <v>149</v>
      </c>
      <c r="M966" t="s">
        <v>575</v>
      </c>
      <c r="N966" t="s">
        <v>216</v>
      </c>
      <c r="O966" s="57">
        <v>46237.423310185186</v>
      </c>
      <c r="P966" s="57">
        <v>46241.350370370368</v>
      </c>
      <c r="Q966">
        <v>69357302</v>
      </c>
      <c r="S966">
        <v>172407212845</v>
      </c>
      <c r="T966" t="s">
        <v>3307</v>
      </c>
      <c r="U966" t="s">
        <v>3308</v>
      </c>
      <c r="V966" t="s">
        <v>3309</v>
      </c>
      <c r="Z966">
        <v>115.3013272</v>
      </c>
      <c r="AA966">
        <v>-8.5809947999999991</v>
      </c>
      <c r="AB966" t="s">
        <v>3310</v>
      </c>
      <c r="AC966" t="s">
        <v>230</v>
      </c>
      <c r="AL966" t="s">
        <v>218</v>
      </c>
      <c r="AM966" t="s">
        <v>3311</v>
      </c>
      <c r="AN966" t="s">
        <v>6</v>
      </c>
      <c r="AO966" s="57">
        <v>46089.424085648148</v>
      </c>
      <c r="AP966" s="57">
        <v>46239.541666666664</v>
      </c>
      <c r="AQ966" t="s">
        <v>903</v>
      </c>
      <c r="AR966" t="s">
        <v>14</v>
      </c>
      <c r="AS966" t="s">
        <v>471</v>
      </c>
      <c r="AT966" t="s">
        <v>231</v>
      </c>
      <c r="AV966" t="s">
        <v>5610</v>
      </c>
      <c r="AW966" t="s">
        <v>582</v>
      </c>
      <c r="AX966" t="s">
        <v>223</v>
      </c>
      <c r="BA966" s="57">
        <v>46239.541666666664</v>
      </c>
      <c r="BB966" t="s">
        <v>3311</v>
      </c>
      <c r="BF966" s="6" t="e">
        <f t="shared" si="45"/>
        <v>#NUM!</v>
      </c>
      <c r="BG966" t="e">
        <f t="shared" si="46"/>
        <v>#NUM!</v>
      </c>
      <c r="BH966" t="e">
        <f t="shared" si="47"/>
        <v>#NUM!</v>
      </c>
      <c r="BI966" t="str">
        <f>VLOOKUP(H966,Sheet2!$A$1:$B$270,2,FALSE)</f>
        <v>GIANYAR</v>
      </c>
    </row>
    <row r="967" spans="1:61">
      <c r="A967">
        <v>966</v>
      </c>
      <c r="B967">
        <v>1002511724</v>
      </c>
      <c r="C967">
        <v>3</v>
      </c>
      <c r="D967" t="s">
        <v>55</v>
      </c>
      <c r="E967">
        <v>5</v>
      </c>
      <c r="F967" t="s">
        <v>265</v>
      </c>
      <c r="G967" t="s">
        <v>126</v>
      </c>
      <c r="H967" t="s">
        <v>266</v>
      </c>
      <c r="I967" t="s">
        <v>213</v>
      </c>
      <c r="J967" t="s">
        <v>214</v>
      </c>
      <c r="K967" t="s">
        <v>149</v>
      </c>
      <c r="L967" t="s">
        <v>215</v>
      </c>
      <c r="M967" t="s">
        <v>575</v>
      </c>
      <c r="N967" t="s">
        <v>216</v>
      </c>
      <c r="O967" s="57">
        <v>46240.424259259256</v>
      </c>
      <c r="P967" s="57">
        <v>46246.45553240741</v>
      </c>
      <c r="Q967">
        <v>69359701</v>
      </c>
      <c r="S967">
        <v>152413167548</v>
      </c>
      <c r="T967" t="s">
        <v>2408</v>
      </c>
      <c r="U967" t="s">
        <v>3312</v>
      </c>
      <c r="V967" t="s">
        <v>3313</v>
      </c>
      <c r="Z967">
        <v>112.75182599999999</v>
      </c>
      <c r="AA967">
        <v>-7.2598849999999997</v>
      </c>
      <c r="AB967" t="s">
        <v>3314</v>
      </c>
      <c r="AC967" t="s">
        <v>217</v>
      </c>
      <c r="AL967" t="s">
        <v>218</v>
      </c>
      <c r="AM967" t="s">
        <v>3315</v>
      </c>
      <c r="AN967" t="s">
        <v>6</v>
      </c>
      <c r="AO967" s="57">
        <v>46181.434108796297</v>
      </c>
      <c r="AP967" s="57">
        <v>46241.333333333336</v>
      </c>
      <c r="AQ967" t="s">
        <v>248</v>
      </c>
      <c r="AR967" t="s">
        <v>14</v>
      </c>
      <c r="AS967" t="s">
        <v>266</v>
      </c>
      <c r="AT967" t="s">
        <v>231</v>
      </c>
      <c r="AV967" t="s">
        <v>8198</v>
      </c>
      <c r="AW967" t="s">
        <v>1023</v>
      </c>
      <c r="AX967" t="s">
        <v>223</v>
      </c>
      <c r="BA967" s="57">
        <v>46241.333333333336</v>
      </c>
      <c r="BB967" t="s">
        <v>3315</v>
      </c>
      <c r="BF967" s="6" t="e">
        <f t="shared" si="45"/>
        <v>#NUM!</v>
      </c>
      <c r="BG967" t="e">
        <f t="shared" si="46"/>
        <v>#NUM!</v>
      </c>
      <c r="BH967" t="e">
        <f t="shared" si="47"/>
        <v>#NUM!</v>
      </c>
      <c r="BI967" t="str">
        <f>VLOOKUP(H967,Sheet2!$A$1:$B$270,2,FALSE)</f>
        <v>SURABAYA SELATAN</v>
      </c>
    </row>
    <row r="968" spans="1:61">
      <c r="A968">
        <v>967</v>
      </c>
      <c r="B968">
        <v>1002520403</v>
      </c>
      <c r="C968">
        <v>3</v>
      </c>
      <c r="D968" t="s">
        <v>45</v>
      </c>
      <c r="E968">
        <v>5</v>
      </c>
      <c r="F968" t="s">
        <v>113</v>
      </c>
      <c r="G968" t="s">
        <v>111</v>
      </c>
      <c r="H968" t="s">
        <v>347</v>
      </c>
      <c r="I968" t="s">
        <v>213</v>
      </c>
      <c r="J968" t="s">
        <v>214</v>
      </c>
      <c r="K968" t="s">
        <v>149</v>
      </c>
      <c r="L968" t="s">
        <v>215</v>
      </c>
      <c r="M968" t="s">
        <v>277</v>
      </c>
      <c r="N968" t="s">
        <v>216</v>
      </c>
      <c r="O968" s="57">
        <v>46245.636759259258</v>
      </c>
      <c r="P968" s="57">
        <v>46248.745416666665</v>
      </c>
      <c r="Q968">
        <v>69363537</v>
      </c>
      <c r="S968">
        <v>172511797113</v>
      </c>
      <c r="T968" t="s">
        <v>7333</v>
      </c>
      <c r="U968" t="s">
        <v>7334</v>
      </c>
      <c r="V968" t="s">
        <v>7335</v>
      </c>
      <c r="Z968">
        <v>121.18621210000001</v>
      </c>
      <c r="AA968">
        <v>-8.7630094999999901</v>
      </c>
      <c r="AB968" t="s">
        <v>7336</v>
      </c>
      <c r="AC968" t="s">
        <v>237</v>
      </c>
      <c r="AL968" t="s">
        <v>218</v>
      </c>
      <c r="AM968" t="s">
        <v>7337</v>
      </c>
      <c r="AN968" t="s">
        <v>6</v>
      </c>
      <c r="AO968" s="57">
        <v>46334.642939814818</v>
      </c>
      <c r="AP968" s="57">
        <v>46247.333333333336</v>
      </c>
      <c r="AQ968" t="s">
        <v>248</v>
      </c>
      <c r="AR968" t="s">
        <v>278</v>
      </c>
      <c r="AS968" t="s">
        <v>347</v>
      </c>
      <c r="AT968" t="s">
        <v>231</v>
      </c>
      <c r="AV968" t="s">
        <v>11371</v>
      </c>
      <c r="AW968" t="s">
        <v>1010</v>
      </c>
      <c r="AX968" t="s">
        <v>223</v>
      </c>
      <c r="BA968" s="57">
        <v>46247.333333333336</v>
      </c>
      <c r="BB968" t="s">
        <v>7337</v>
      </c>
      <c r="BF968" s="6" t="e">
        <f t="shared" si="45"/>
        <v>#NUM!</v>
      </c>
      <c r="BG968" t="e">
        <f t="shared" si="46"/>
        <v>#NUM!</v>
      </c>
      <c r="BH968" t="e">
        <f t="shared" si="47"/>
        <v>#NUM!</v>
      </c>
      <c r="BI968" t="str">
        <f>VLOOKUP(H968,Sheet2!$A$1:$B$270,2,FALSE)</f>
        <v>ENDE</v>
      </c>
    </row>
    <row r="969" spans="1:61">
      <c r="A969">
        <v>968</v>
      </c>
      <c r="B969">
        <v>1002513784</v>
      </c>
      <c r="C969">
        <v>3</v>
      </c>
      <c r="D969" t="s">
        <v>45</v>
      </c>
      <c r="E969">
        <v>5</v>
      </c>
      <c r="F969" t="s">
        <v>211</v>
      </c>
      <c r="G969" t="s">
        <v>115</v>
      </c>
      <c r="H969" t="s">
        <v>279</v>
      </c>
      <c r="I969" t="s">
        <v>213</v>
      </c>
      <c r="J969" t="s">
        <v>214</v>
      </c>
      <c r="K969" t="s">
        <v>149</v>
      </c>
      <c r="M969" t="s">
        <v>225</v>
      </c>
      <c r="N969" t="s">
        <v>216</v>
      </c>
      <c r="O969" s="57">
        <v>46241.385000000002</v>
      </c>
      <c r="P969" s="57">
        <v>46248.338530092595</v>
      </c>
      <c r="Q969">
        <v>69360419</v>
      </c>
      <c r="S969">
        <v>172603791546</v>
      </c>
      <c r="T969" t="s">
        <v>5614</v>
      </c>
      <c r="U969" t="s">
        <v>5615</v>
      </c>
      <c r="V969" t="s">
        <v>8199</v>
      </c>
      <c r="Z969">
        <v>116.20817940000001</v>
      </c>
      <c r="AA969">
        <v>-8.8901053000000001</v>
      </c>
      <c r="AB969" t="s">
        <v>5616</v>
      </c>
      <c r="AC969" t="s">
        <v>291</v>
      </c>
      <c r="AL969" t="s">
        <v>218</v>
      </c>
      <c r="AM969" t="s">
        <v>8200</v>
      </c>
      <c r="AN969" t="s">
        <v>6</v>
      </c>
      <c r="AO969" s="57">
        <v>46211.39303240741</v>
      </c>
      <c r="AP969" s="57">
        <v>46248.333333333336</v>
      </c>
      <c r="AR969" t="s">
        <v>18</v>
      </c>
      <c r="AS969" t="s">
        <v>279</v>
      </c>
      <c r="AT969" t="s">
        <v>221</v>
      </c>
      <c r="AV969" t="s">
        <v>227</v>
      </c>
      <c r="AW969" t="s">
        <v>561</v>
      </c>
      <c r="AX969" t="s">
        <v>223</v>
      </c>
      <c r="BA969" s="57">
        <v>46248.333333333336</v>
      </c>
      <c r="BB969" t="s">
        <v>8200</v>
      </c>
      <c r="BF969" s="6" t="e">
        <f t="shared" si="45"/>
        <v>#NUM!</v>
      </c>
      <c r="BG969" t="e">
        <f t="shared" si="46"/>
        <v>#NUM!</v>
      </c>
      <c r="BH969" t="e">
        <f t="shared" si="47"/>
        <v>#NUM!</v>
      </c>
      <c r="BI969" t="str">
        <f>VLOOKUP(H969,Sheet2!$A$1:$B$270,2,FALSE)</f>
        <v>SELONG</v>
      </c>
    </row>
    <row r="970" spans="1:61">
      <c r="A970">
        <v>969</v>
      </c>
      <c r="B970">
        <v>1002516037</v>
      </c>
      <c r="C970">
        <v>3</v>
      </c>
      <c r="D970" t="s">
        <v>45</v>
      </c>
      <c r="E970">
        <v>5</v>
      </c>
      <c r="F970" t="s">
        <v>211</v>
      </c>
      <c r="G970" t="s">
        <v>112</v>
      </c>
      <c r="H970" t="s">
        <v>267</v>
      </c>
      <c r="I970" t="s">
        <v>9791</v>
      </c>
      <c r="J970" t="s">
        <v>214</v>
      </c>
      <c r="K970" t="s">
        <v>149</v>
      </c>
      <c r="M970" t="s">
        <v>76</v>
      </c>
      <c r="N970" t="s">
        <v>9792</v>
      </c>
      <c r="O970" s="57">
        <v>46242.603090277778</v>
      </c>
      <c r="P970" s="57">
        <v>46242.725787037038</v>
      </c>
      <c r="Q970">
        <v>69360615</v>
      </c>
      <c r="S970">
        <v>172601796879</v>
      </c>
      <c r="T970" t="s">
        <v>11372</v>
      </c>
      <c r="U970" t="s">
        <v>10162</v>
      </c>
      <c r="V970" t="s">
        <v>11373</v>
      </c>
      <c r="Z970">
        <v>116.1359752</v>
      </c>
      <c r="AA970">
        <v>-8.5664175</v>
      </c>
      <c r="AB970" t="s">
        <v>10164</v>
      </c>
      <c r="AC970" t="s">
        <v>226</v>
      </c>
      <c r="AL970" t="s">
        <v>218</v>
      </c>
      <c r="AM970" t="s">
        <v>11374</v>
      </c>
      <c r="AN970" t="s">
        <v>6</v>
      </c>
      <c r="AO970" s="57">
        <v>46242.611168981479</v>
      </c>
      <c r="AR970" t="s">
        <v>219</v>
      </c>
      <c r="AS970" t="s">
        <v>267</v>
      </c>
      <c r="AT970" t="s">
        <v>231</v>
      </c>
      <c r="AU970">
        <v>20260808</v>
      </c>
      <c r="AV970" t="s">
        <v>222</v>
      </c>
      <c r="AW970" t="s">
        <v>10166</v>
      </c>
      <c r="AX970" t="s">
        <v>223</v>
      </c>
      <c r="BA970" s="57">
        <v>25569.291666666668</v>
      </c>
      <c r="BB970" t="s">
        <v>11374</v>
      </c>
      <c r="BC970">
        <v>2026</v>
      </c>
      <c r="BD970">
        <v>8</v>
      </c>
      <c r="BE970">
        <v>8</v>
      </c>
      <c r="BF970" s="6">
        <f t="shared" si="45"/>
        <v>46242</v>
      </c>
      <c r="BG970">
        <f t="shared" si="46"/>
        <v>20672.708333333332</v>
      </c>
      <c r="BH970" t="str">
        <f t="shared" si="47"/>
        <v>NOT COMPLY</v>
      </c>
      <c r="BI970" t="str">
        <f>VLOOKUP(H970,Sheet2!$A$1:$B$270,2,FALSE)</f>
        <v>MATARAM</v>
      </c>
    </row>
    <row r="971" spans="1:61">
      <c r="A971">
        <v>970</v>
      </c>
      <c r="B971">
        <v>1002504957</v>
      </c>
      <c r="C971">
        <v>3</v>
      </c>
      <c r="D971" t="s">
        <v>55</v>
      </c>
      <c r="E971">
        <v>5</v>
      </c>
      <c r="F971" t="s">
        <v>265</v>
      </c>
      <c r="G971" t="s">
        <v>126</v>
      </c>
      <c r="H971" t="s">
        <v>266</v>
      </c>
      <c r="I971" t="s">
        <v>213</v>
      </c>
      <c r="J971" t="s">
        <v>214</v>
      </c>
      <c r="K971" t="s">
        <v>149</v>
      </c>
      <c r="L971" t="s">
        <v>215</v>
      </c>
      <c r="M971" t="s">
        <v>575</v>
      </c>
      <c r="N971" t="s">
        <v>216</v>
      </c>
      <c r="O971" s="57">
        <v>46235.807592592595</v>
      </c>
      <c r="P971" s="57">
        <v>46245.624178240738</v>
      </c>
      <c r="Q971">
        <v>69356915</v>
      </c>
      <c r="S971">
        <v>152413167464</v>
      </c>
      <c r="T971" t="s">
        <v>3318</v>
      </c>
      <c r="U971" t="s">
        <v>3319</v>
      </c>
      <c r="V971" t="s">
        <v>3320</v>
      </c>
      <c r="Z971">
        <v>112.74809896945899</v>
      </c>
      <c r="AA971">
        <v>-7.2630280643421896</v>
      </c>
      <c r="AB971" t="s">
        <v>3321</v>
      </c>
      <c r="AC971" t="s">
        <v>217</v>
      </c>
      <c r="AL971" t="s">
        <v>218</v>
      </c>
      <c r="AM971" t="s">
        <v>3322</v>
      </c>
      <c r="AN971" t="s">
        <v>6</v>
      </c>
      <c r="AO971" s="57">
        <v>46030.80914351852</v>
      </c>
      <c r="AP971" s="57">
        <v>46242.333333333336</v>
      </c>
      <c r="AQ971" t="s">
        <v>248</v>
      </c>
      <c r="AR971" t="s">
        <v>14</v>
      </c>
      <c r="AS971" t="s">
        <v>266</v>
      </c>
      <c r="AT971" t="s">
        <v>231</v>
      </c>
      <c r="AV971" t="s">
        <v>7338</v>
      </c>
      <c r="AW971" t="s">
        <v>1012</v>
      </c>
      <c r="AX971" t="s">
        <v>223</v>
      </c>
      <c r="BA971" s="57">
        <v>46242.333333333336</v>
      </c>
      <c r="BB971" t="s">
        <v>3322</v>
      </c>
      <c r="BF971" s="6" t="e">
        <f t="shared" si="45"/>
        <v>#NUM!</v>
      </c>
      <c r="BG971" t="e">
        <f t="shared" si="46"/>
        <v>#NUM!</v>
      </c>
      <c r="BH971" t="e">
        <f t="shared" si="47"/>
        <v>#NUM!</v>
      </c>
      <c r="BI971" t="str">
        <f>VLOOKUP(H971,Sheet2!$A$1:$B$270,2,FALSE)</f>
        <v>SURABAYA SELATAN</v>
      </c>
    </row>
    <row r="972" spans="1:61">
      <c r="A972">
        <v>971</v>
      </c>
      <c r="B972">
        <v>1002523013</v>
      </c>
      <c r="C972">
        <v>3</v>
      </c>
      <c r="D972" t="s">
        <v>55</v>
      </c>
      <c r="E972">
        <v>5</v>
      </c>
      <c r="F972" t="s">
        <v>228</v>
      </c>
      <c r="G972" t="s">
        <v>121</v>
      </c>
      <c r="H972" t="s">
        <v>342</v>
      </c>
      <c r="I972" t="s">
        <v>213</v>
      </c>
      <c r="J972" t="s">
        <v>214</v>
      </c>
      <c r="K972" t="s">
        <v>149</v>
      </c>
      <c r="L972" t="s">
        <v>215</v>
      </c>
      <c r="M972" t="s">
        <v>286</v>
      </c>
      <c r="N972" t="s">
        <v>216</v>
      </c>
      <c r="O972" s="57">
        <v>46246.716631944444</v>
      </c>
      <c r="P972" s="57">
        <v>46247.519895833335</v>
      </c>
      <c r="Q972">
        <v>69364568</v>
      </c>
      <c r="S972">
        <v>152434913622</v>
      </c>
      <c r="T972" t="s">
        <v>8201</v>
      </c>
      <c r="U972" t="s">
        <v>8202</v>
      </c>
      <c r="V972" t="s">
        <v>8203</v>
      </c>
      <c r="Z972">
        <v>113.165408112108</v>
      </c>
      <c r="AA972">
        <v>-7.1355209173329897</v>
      </c>
      <c r="AB972" t="s">
        <v>8204</v>
      </c>
      <c r="AC972" t="s">
        <v>217</v>
      </c>
      <c r="AL972" t="s">
        <v>218</v>
      </c>
      <c r="AM972" t="s">
        <v>8205</v>
      </c>
      <c r="AN972" t="s">
        <v>6</v>
      </c>
      <c r="AO972" s="57">
        <v>46364.736030092594</v>
      </c>
      <c r="AP972" s="57">
        <v>46247.625</v>
      </c>
      <c r="AR972" t="s">
        <v>241</v>
      </c>
      <c r="AS972" t="s">
        <v>342</v>
      </c>
      <c r="AT972" t="s">
        <v>231</v>
      </c>
      <c r="AV972" t="s">
        <v>905</v>
      </c>
      <c r="AW972" t="s">
        <v>1010</v>
      </c>
      <c r="AX972" t="s">
        <v>223</v>
      </c>
      <c r="BA972" s="57">
        <v>46247.625</v>
      </c>
      <c r="BB972" t="s">
        <v>8205</v>
      </c>
      <c r="BF972" s="6" t="e">
        <f t="shared" si="45"/>
        <v>#NUM!</v>
      </c>
      <c r="BG972" t="e">
        <f t="shared" si="46"/>
        <v>#NUM!</v>
      </c>
      <c r="BH972" t="e">
        <f t="shared" si="47"/>
        <v>#NUM!</v>
      </c>
      <c r="BI972" t="str">
        <f>VLOOKUP(H972,Sheet2!$A$1:$B$270,2,FALSE)</f>
        <v>MADURA</v>
      </c>
    </row>
    <row r="973" spans="1:61">
      <c r="A973">
        <v>972</v>
      </c>
      <c r="B973">
        <v>1002516388</v>
      </c>
      <c r="C973">
        <v>3</v>
      </c>
      <c r="D973" t="s">
        <v>51</v>
      </c>
      <c r="E973">
        <v>4</v>
      </c>
      <c r="F973" t="s">
        <v>273</v>
      </c>
      <c r="G973" t="s">
        <v>569</v>
      </c>
      <c r="H973" t="s">
        <v>632</v>
      </c>
      <c r="I973" t="s">
        <v>213</v>
      </c>
      <c r="J973" t="s">
        <v>214</v>
      </c>
      <c r="K973" t="s">
        <v>149</v>
      </c>
      <c r="M973" t="s">
        <v>76</v>
      </c>
      <c r="N973" t="s">
        <v>216</v>
      </c>
      <c r="O973" s="57">
        <v>46243.454942129632</v>
      </c>
      <c r="P973" s="57">
        <v>46243.658854166664</v>
      </c>
      <c r="Q973">
        <v>69358318</v>
      </c>
      <c r="R973">
        <v>2922951024</v>
      </c>
      <c r="S973">
        <v>142516104727</v>
      </c>
      <c r="T973" t="s">
        <v>949</v>
      </c>
      <c r="U973" t="s">
        <v>5618</v>
      </c>
      <c r="V973" t="s">
        <v>5619</v>
      </c>
      <c r="Z973">
        <v>110.63290000000001</v>
      </c>
      <c r="AA973">
        <v>-7.1619299999999999</v>
      </c>
      <c r="AB973" t="s">
        <v>3171</v>
      </c>
      <c r="AC973" t="s">
        <v>226</v>
      </c>
      <c r="AL973" t="s">
        <v>218</v>
      </c>
      <c r="AM973" t="s">
        <v>5620</v>
      </c>
      <c r="AN973" t="s">
        <v>6</v>
      </c>
      <c r="AO973" s="57">
        <v>46273.465405092589</v>
      </c>
      <c r="AR973" t="s">
        <v>219</v>
      </c>
      <c r="AS973" t="s">
        <v>632</v>
      </c>
      <c r="AT973" t="s">
        <v>231</v>
      </c>
      <c r="AU973">
        <v>20260809</v>
      </c>
      <c r="AV973" t="s">
        <v>222</v>
      </c>
      <c r="AW973" t="s">
        <v>613</v>
      </c>
      <c r="AX973" t="s">
        <v>223</v>
      </c>
      <c r="BA973" s="57">
        <v>46243.291666666664</v>
      </c>
      <c r="BB973" t="s">
        <v>5620</v>
      </c>
      <c r="BC973">
        <v>2026</v>
      </c>
      <c r="BD973">
        <v>8</v>
      </c>
      <c r="BE973">
        <v>9</v>
      </c>
      <c r="BF973" s="6">
        <f t="shared" si="45"/>
        <v>46243</v>
      </c>
      <c r="BG973">
        <f t="shared" si="46"/>
        <v>-0.29166666666424135</v>
      </c>
      <c r="BH973" t="str">
        <f t="shared" si="47"/>
        <v>COMPLY</v>
      </c>
      <c r="BI973" t="e">
        <f>VLOOKUP(H973,Sheet2!$A$1:$B$270,2,FALSE)</f>
        <v>#N/A</v>
      </c>
    </row>
    <row r="974" spans="1:61">
      <c r="A974">
        <v>973</v>
      </c>
      <c r="B974">
        <v>1002511614</v>
      </c>
      <c r="C974">
        <v>3</v>
      </c>
      <c r="D974" t="s">
        <v>38</v>
      </c>
      <c r="E974">
        <v>5</v>
      </c>
      <c r="F974" t="s">
        <v>90</v>
      </c>
      <c r="G974" t="s">
        <v>88</v>
      </c>
      <c r="H974" t="s">
        <v>514</v>
      </c>
      <c r="I974" t="s">
        <v>213</v>
      </c>
      <c r="J974" t="s">
        <v>214</v>
      </c>
      <c r="K974" t="s">
        <v>149</v>
      </c>
      <c r="L974" t="s">
        <v>215</v>
      </c>
      <c r="M974" t="s">
        <v>76</v>
      </c>
      <c r="N974" t="s">
        <v>216</v>
      </c>
      <c r="O974" s="57">
        <v>46240.399259259262</v>
      </c>
      <c r="P974" s="57">
        <v>46240.645775462966</v>
      </c>
      <c r="Q974">
        <v>69359618</v>
      </c>
      <c r="S974">
        <v>152732202759</v>
      </c>
      <c r="T974" t="s">
        <v>3341</v>
      </c>
      <c r="U974" t="s">
        <v>3342</v>
      </c>
      <c r="V974" t="s">
        <v>3343</v>
      </c>
      <c r="Z974">
        <v>112.4183749</v>
      </c>
      <c r="AA974">
        <v>-8.0493664000000003</v>
      </c>
      <c r="AB974" t="s">
        <v>3344</v>
      </c>
      <c r="AC974" t="s">
        <v>217</v>
      </c>
      <c r="AL974" t="s">
        <v>218</v>
      </c>
      <c r="AM974" t="s">
        <v>3345</v>
      </c>
      <c r="AN974" t="s">
        <v>6</v>
      </c>
      <c r="AO974" s="57">
        <v>46181.402685185189</v>
      </c>
      <c r="AP974" s="57">
        <v>46241.333333333336</v>
      </c>
      <c r="AR974" t="s">
        <v>219</v>
      </c>
      <c r="AS974" t="s">
        <v>514</v>
      </c>
      <c r="AT974" t="s">
        <v>231</v>
      </c>
      <c r="AU974">
        <v>20260806</v>
      </c>
      <c r="AV974" t="s">
        <v>222</v>
      </c>
      <c r="AW974" t="s">
        <v>943</v>
      </c>
      <c r="AX974" t="s">
        <v>223</v>
      </c>
      <c r="BA974" s="57">
        <v>46241.333333333336</v>
      </c>
      <c r="BB974" t="s">
        <v>3345</v>
      </c>
      <c r="BC974">
        <v>2026</v>
      </c>
      <c r="BD974">
        <v>8</v>
      </c>
      <c r="BE974">
        <v>6</v>
      </c>
      <c r="BF974" s="6">
        <f t="shared" si="45"/>
        <v>46240</v>
      </c>
      <c r="BG974">
        <f t="shared" si="46"/>
        <v>-1.3333333333357587</v>
      </c>
      <c r="BH974" t="str">
        <f t="shared" si="47"/>
        <v>COMPLY</v>
      </c>
      <c r="BI974" t="str">
        <f>VLOOKUP(H974,Sheet2!$A$1:$B$270,2,FALSE)</f>
        <v>BLITAR</v>
      </c>
    </row>
    <row r="975" spans="1:61">
      <c r="A975">
        <v>974</v>
      </c>
      <c r="B975">
        <v>1002505298</v>
      </c>
      <c r="C975">
        <v>3</v>
      </c>
      <c r="D975" t="s">
        <v>55</v>
      </c>
      <c r="E975">
        <v>5</v>
      </c>
      <c r="F975" t="s">
        <v>265</v>
      </c>
      <c r="G975" t="s">
        <v>122</v>
      </c>
      <c r="H975" t="s">
        <v>297</v>
      </c>
      <c r="I975" t="s">
        <v>213</v>
      </c>
      <c r="J975" t="s">
        <v>214</v>
      </c>
      <c r="K975" t="s">
        <v>149</v>
      </c>
      <c r="L975" t="s">
        <v>215</v>
      </c>
      <c r="M975" t="s">
        <v>76</v>
      </c>
      <c r="N975" t="s">
        <v>216</v>
      </c>
      <c r="O975" s="57">
        <v>46236.599270833336</v>
      </c>
      <c r="P975" s="57">
        <v>46237.604444444441</v>
      </c>
      <c r="Q975">
        <v>69357039</v>
      </c>
      <c r="S975">
        <v>152446246128</v>
      </c>
      <c r="T975" t="s">
        <v>3346</v>
      </c>
      <c r="U975" t="s">
        <v>3347</v>
      </c>
      <c r="V975" t="s">
        <v>3348</v>
      </c>
      <c r="Z975">
        <v>112.554718069732</v>
      </c>
      <c r="AA975">
        <v>-7.2734831145682302</v>
      </c>
      <c r="AB975" t="s">
        <v>3349</v>
      </c>
      <c r="AC975" t="s">
        <v>217</v>
      </c>
      <c r="AL975" t="s">
        <v>218</v>
      </c>
      <c r="AM975" t="s">
        <v>3350</v>
      </c>
      <c r="AN975" t="s">
        <v>6</v>
      </c>
      <c r="AO975" s="57">
        <v>46061.600868055553</v>
      </c>
      <c r="AP975" s="57">
        <v>46237.541666666664</v>
      </c>
      <c r="AR975" t="s">
        <v>219</v>
      </c>
      <c r="AS975" t="s">
        <v>297</v>
      </c>
      <c r="AT975" t="s">
        <v>231</v>
      </c>
      <c r="AU975">
        <v>20260803</v>
      </c>
      <c r="AV975" t="s">
        <v>222</v>
      </c>
      <c r="AW975" t="s">
        <v>1022</v>
      </c>
      <c r="AX975" t="s">
        <v>223</v>
      </c>
      <c r="BA975" s="57">
        <v>46237.541666666664</v>
      </c>
      <c r="BB975" t="s">
        <v>3350</v>
      </c>
      <c r="BC975">
        <v>2026</v>
      </c>
      <c r="BD975">
        <v>8</v>
      </c>
      <c r="BE975">
        <v>3</v>
      </c>
      <c r="BF975" s="6">
        <f t="shared" si="45"/>
        <v>46237</v>
      </c>
      <c r="BG975">
        <f t="shared" si="46"/>
        <v>-0.54166666666424135</v>
      </c>
      <c r="BH975" t="str">
        <f t="shared" si="47"/>
        <v>COMPLY</v>
      </c>
      <c r="BI975" t="str">
        <f>VLOOKUP(H975,Sheet2!$A$1:$B$270,2,FALSE)</f>
        <v>GRESIK</v>
      </c>
    </row>
    <row r="976" spans="1:61">
      <c r="A976">
        <v>975</v>
      </c>
      <c r="B976">
        <v>1002507452</v>
      </c>
      <c r="C976">
        <v>3</v>
      </c>
      <c r="D976" t="s">
        <v>45</v>
      </c>
      <c r="E976">
        <v>5</v>
      </c>
      <c r="F976" t="s">
        <v>211</v>
      </c>
      <c r="G976" t="s">
        <v>115</v>
      </c>
      <c r="H976" t="s">
        <v>279</v>
      </c>
      <c r="I976" t="s">
        <v>9791</v>
      </c>
      <c r="J976" t="s">
        <v>214</v>
      </c>
      <c r="K976" t="s">
        <v>149</v>
      </c>
      <c r="M976" t="s">
        <v>76</v>
      </c>
      <c r="N976" t="s">
        <v>9792</v>
      </c>
      <c r="O976" s="57">
        <v>46238.442569444444</v>
      </c>
      <c r="P976" s="57">
        <v>46239.419293981482</v>
      </c>
      <c r="Q976">
        <v>69358057</v>
      </c>
      <c r="S976">
        <v>172603791104</v>
      </c>
      <c r="T976" t="s">
        <v>11375</v>
      </c>
      <c r="U976" t="s">
        <v>11376</v>
      </c>
      <c r="V976" t="s">
        <v>11377</v>
      </c>
      <c r="Z976">
        <v>116.40059916745901</v>
      </c>
      <c r="AA976">
        <v>-8.6957903095232201</v>
      </c>
      <c r="AB976" t="s">
        <v>11378</v>
      </c>
      <c r="AC976" t="s">
        <v>290</v>
      </c>
      <c r="AL976" t="s">
        <v>218</v>
      </c>
      <c r="AM976" t="s">
        <v>11379</v>
      </c>
      <c r="AN976" t="s">
        <v>6</v>
      </c>
      <c r="AO976" s="57">
        <v>46120.444444444445</v>
      </c>
      <c r="AR976" t="s">
        <v>219</v>
      </c>
      <c r="AS976" t="s">
        <v>279</v>
      </c>
      <c r="AT976" t="s">
        <v>231</v>
      </c>
      <c r="AU976">
        <v>20260805</v>
      </c>
      <c r="AV976" t="s">
        <v>222</v>
      </c>
      <c r="AW976" t="s">
        <v>10003</v>
      </c>
      <c r="AX976" t="s">
        <v>223</v>
      </c>
      <c r="BA976" s="57">
        <v>46238.5</v>
      </c>
      <c r="BB976" t="s">
        <v>11379</v>
      </c>
      <c r="BC976">
        <v>2026</v>
      </c>
      <c r="BD976">
        <v>8</v>
      </c>
      <c r="BE976">
        <v>5</v>
      </c>
      <c r="BF976" s="6">
        <f t="shared" si="45"/>
        <v>46239</v>
      </c>
      <c r="BG976">
        <f t="shared" si="46"/>
        <v>0.5</v>
      </c>
      <c r="BH976" t="str">
        <f t="shared" si="47"/>
        <v>COMPLY</v>
      </c>
      <c r="BI976" t="str">
        <f>VLOOKUP(H976,Sheet2!$A$1:$B$270,2,FALSE)</f>
        <v>SELONG</v>
      </c>
    </row>
    <row r="977" spans="1:61">
      <c r="A977">
        <v>976</v>
      </c>
      <c r="B977">
        <v>1002512568</v>
      </c>
      <c r="C977">
        <v>3</v>
      </c>
      <c r="D977" t="s">
        <v>55</v>
      </c>
      <c r="E977">
        <v>5</v>
      </c>
      <c r="F977" t="s">
        <v>265</v>
      </c>
      <c r="G977" t="s">
        <v>123</v>
      </c>
      <c r="H977" t="s">
        <v>395</v>
      </c>
      <c r="I977" t="s">
        <v>213</v>
      </c>
      <c r="J977" t="s">
        <v>214</v>
      </c>
      <c r="K977" t="s">
        <v>149</v>
      </c>
      <c r="M977" t="s">
        <v>76</v>
      </c>
      <c r="N977" t="s">
        <v>216</v>
      </c>
      <c r="O977" s="57">
        <v>46240.585844907408</v>
      </c>
      <c r="P977" s="57">
        <v>46242.45857638889</v>
      </c>
      <c r="Q977">
        <v>69360011</v>
      </c>
      <c r="S977">
        <v>152404211263</v>
      </c>
      <c r="T977" t="s">
        <v>3351</v>
      </c>
      <c r="U977" t="s">
        <v>3352</v>
      </c>
      <c r="V977" t="s">
        <v>3353</v>
      </c>
      <c r="Z977">
        <v>112.7562332</v>
      </c>
      <c r="AA977">
        <v>-7.2213320999999997</v>
      </c>
      <c r="AB977" t="s">
        <v>3354</v>
      </c>
      <c r="AC977" t="s">
        <v>230</v>
      </c>
      <c r="AL977" t="s">
        <v>218</v>
      </c>
      <c r="AM977" t="s">
        <v>3335</v>
      </c>
      <c r="AN977" t="s">
        <v>6</v>
      </c>
      <c r="AO977" s="57">
        <v>46181.590578703705</v>
      </c>
      <c r="AP977" s="57">
        <v>46241.541666666664</v>
      </c>
      <c r="AQ977" t="s">
        <v>248</v>
      </c>
      <c r="AR977" t="s">
        <v>219</v>
      </c>
      <c r="AS977" t="s">
        <v>395</v>
      </c>
      <c r="AT977" t="s">
        <v>231</v>
      </c>
      <c r="AU977">
        <v>20260808</v>
      </c>
      <c r="AV977" t="s">
        <v>222</v>
      </c>
      <c r="AW977" t="s">
        <v>634</v>
      </c>
      <c r="AX977" t="s">
        <v>223</v>
      </c>
      <c r="BA977" s="57">
        <v>46241.541666666664</v>
      </c>
      <c r="BB977" t="s">
        <v>3335</v>
      </c>
      <c r="BC977">
        <v>2026</v>
      </c>
      <c r="BD977">
        <v>8</v>
      </c>
      <c r="BE977">
        <v>8</v>
      </c>
      <c r="BF977" s="6">
        <f t="shared" si="45"/>
        <v>46242</v>
      </c>
      <c r="BG977">
        <f t="shared" si="46"/>
        <v>0.45833333333575865</v>
      </c>
      <c r="BH977" t="str">
        <f t="shared" si="47"/>
        <v>COMPLY</v>
      </c>
      <c r="BI977" t="str">
        <f>VLOOKUP(H977,Sheet2!$A$1:$B$270,2,FALSE)</f>
        <v>SURABAYA UTARA</v>
      </c>
    </row>
    <row r="978" spans="1:61">
      <c r="A978">
        <v>977</v>
      </c>
      <c r="B978">
        <v>1002527983</v>
      </c>
      <c r="C978">
        <v>3</v>
      </c>
      <c r="D978" t="s">
        <v>59</v>
      </c>
      <c r="E978">
        <v>4</v>
      </c>
      <c r="F978" t="s">
        <v>567</v>
      </c>
      <c r="G978" t="s">
        <v>902</v>
      </c>
      <c r="H978" t="s">
        <v>923</v>
      </c>
      <c r="I978" t="s">
        <v>213</v>
      </c>
      <c r="J978" t="s">
        <v>214</v>
      </c>
      <c r="K978" t="s">
        <v>149</v>
      </c>
      <c r="L978" t="s">
        <v>215</v>
      </c>
      <c r="M978" t="s">
        <v>76</v>
      </c>
      <c r="N978" t="s">
        <v>216</v>
      </c>
      <c r="O978" s="57">
        <v>46249.458287037036</v>
      </c>
      <c r="P978" s="57">
        <v>46251.482951388891</v>
      </c>
      <c r="Q978">
        <v>69366703</v>
      </c>
      <c r="S978">
        <v>146129128617</v>
      </c>
      <c r="T978" t="s">
        <v>11380</v>
      </c>
      <c r="U978" t="s">
        <v>11381</v>
      </c>
      <c r="V978" t="s">
        <v>11382</v>
      </c>
      <c r="Z978">
        <v>110.3924375</v>
      </c>
      <c r="AA978">
        <v>-7.9312889000000002</v>
      </c>
      <c r="AB978" t="s">
        <v>11383</v>
      </c>
      <c r="AC978" t="s">
        <v>237</v>
      </c>
      <c r="AL978" t="s">
        <v>218</v>
      </c>
      <c r="AM978" t="s">
        <v>10081</v>
      </c>
      <c r="AN978" t="s">
        <v>6</v>
      </c>
      <c r="AO978" t="s">
        <v>10324</v>
      </c>
      <c r="AP978" s="57">
        <v>46250.541666666664</v>
      </c>
      <c r="AR978" t="s">
        <v>219</v>
      </c>
      <c r="AS978" t="s">
        <v>923</v>
      </c>
      <c r="AT978" t="s">
        <v>231</v>
      </c>
      <c r="AU978">
        <v>20260817</v>
      </c>
      <c r="AV978" t="s">
        <v>222</v>
      </c>
      <c r="AW978" t="s">
        <v>1015</v>
      </c>
      <c r="AX978" t="s">
        <v>223</v>
      </c>
      <c r="BA978" s="57">
        <v>46250.541666666664</v>
      </c>
      <c r="BB978" t="s">
        <v>10081</v>
      </c>
      <c r="BC978">
        <v>2026</v>
      </c>
      <c r="BD978">
        <v>8</v>
      </c>
      <c r="BE978">
        <v>17</v>
      </c>
      <c r="BF978" s="6">
        <f t="shared" si="45"/>
        <v>46251</v>
      </c>
      <c r="BG978">
        <f t="shared" si="46"/>
        <v>0.45833333333575865</v>
      </c>
      <c r="BH978" t="str">
        <f t="shared" si="47"/>
        <v>COMPLY</v>
      </c>
      <c r="BI978" t="e">
        <f>VLOOKUP(H978,Sheet2!$A$1:$B$270,2,FALSE)</f>
        <v>#N/A</v>
      </c>
    </row>
    <row r="979" spans="1:61">
      <c r="A979">
        <v>978</v>
      </c>
      <c r="B979">
        <v>1002512921</v>
      </c>
      <c r="C979">
        <v>3</v>
      </c>
      <c r="D979" t="s">
        <v>42</v>
      </c>
      <c r="E979">
        <v>5</v>
      </c>
      <c r="F979" t="s">
        <v>102</v>
      </c>
      <c r="G979" t="s">
        <v>102</v>
      </c>
      <c r="H979" t="s">
        <v>429</v>
      </c>
      <c r="I979" t="s">
        <v>213</v>
      </c>
      <c r="J979" t="s">
        <v>214</v>
      </c>
      <c r="K979" t="s">
        <v>149</v>
      </c>
      <c r="L979" t="s">
        <v>215</v>
      </c>
      <c r="M979" t="s">
        <v>575</v>
      </c>
      <c r="N979" t="s">
        <v>216</v>
      </c>
      <c r="O979" s="57">
        <v>46240.647881944446</v>
      </c>
      <c r="P979" s="57">
        <v>46241.671620370369</v>
      </c>
      <c r="Q979">
        <v>69360155</v>
      </c>
      <c r="S979">
        <v>152502216859</v>
      </c>
      <c r="T979" t="s">
        <v>3355</v>
      </c>
      <c r="U979" t="s">
        <v>3356</v>
      </c>
      <c r="V979" t="s">
        <v>3357</v>
      </c>
      <c r="Z979">
        <v>113.7290174</v>
      </c>
      <c r="AA979">
        <v>-8.1772113999999991</v>
      </c>
      <c r="AB979" t="s">
        <v>3358</v>
      </c>
      <c r="AC979" t="s">
        <v>237</v>
      </c>
      <c r="AL979" t="s">
        <v>218</v>
      </c>
      <c r="AM979" t="s">
        <v>3359</v>
      </c>
      <c r="AN979" t="s">
        <v>6</v>
      </c>
      <c r="AO979" s="57">
        <v>46181.652824074074</v>
      </c>
      <c r="AP979" s="57">
        <v>46241.541666666664</v>
      </c>
      <c r="AQ979" t="s">
        <v>564</v>
      </c>
      <c r="AR979" t="s">
        <v>14</v>
      </c>
      <c r="AS979" t="s">
        <v>429</v>
      </c>
      <c r="AT979" t="s">
        <v>231</v>
      </c>
      <c r="AV979" t="s">
        <v>5631</v>
      </c>
      <c r="AW979" t="s">
        <v>1025</v>
      </c>
      <c r="AX979" t="s">
        <v>223</v>
      </c>
      <c r="BA979" s="57">
        <v>46241.541666666664</v>
      </c>
      <c r="BB979" t="s">
        <v>3359</v>
      </c>
      <c r="BF979" s="6" t="e">
        <f t="shared" si="45"/>
        <v>#NUM!</v>
      </c>
      <c r="BG979" t="e">
        <f t="shared" si="46"/>
        <v>#NUM!</v>
      </c>
      <c r="BH979" t="e">
        <f t="shared" si="47"/>
        <v>#NUM!</v>
      </c>
      <c r="BI979" t="str">
        <f>VLOOKUP(H979,Sheet2!$A$1:$B$270,2,FALSE)</f>
        <v>JEMBER</v>
      </c>
    </row>
    <row r="980" spans="1:61">
      <c r="A980">
        <v>979</v>
      </c>
      <c r="B980">
        <v>1002526077</v>
      </c>
      <c r="C980">
        <v>3</v>
      </c>
      <c r="D980" t="s">
        <v>51</v>
      </c>
      <c r="E980">
        <v>4</v>
      </c>
      <c r="F980" t="s">
        <v>273</v>
      </c>
      <c r="G980" t="s">
        <v>295</v>
      </c>
      <c r="H980" t="s">
        <v>901</v>
      </c>
      <c r="I980" t="s">
        <v>213</v>
      </c>
      <c r="J980" t="s">
        <v>214</v>
      </c>
      <c r="K980" t="s">
        <v>149</v>
      </c>
      <c r="L980" t="s">
        <v>215</v>
      </c>
      <c r="M980" t="s">
        <v>76</v>
      </c>
      <c r="N980" t="s">
        <v>216</v>
      </c>
      <c r="O980" s="57">
        <v>46248.466620370367</v>
      </c>
      <c r="P980" s="57">
        <v>46249.531770833331</v>
      </c>
      <c r="Q980">
        <v>69365889</v>
      </c>
      <c r="S980">
        <v>142551119331</v>
      </c>
      <c r="T980" t="s">
        <v>11384</v>
      </c>
      <c r="U980" t="s">
        <v>11385</v>
      </c>
      <c r="V980" t="s">
        <v>11386</v>
      </c>
      <c r="Z980">
        <v>110.95106699999999</v>
      </c>
      <c r="AA980">
        <v>-6.7971579999999996</v>
      </c>
      <c r="AB980" t="s">
        <v>11387</v>
      </c>
      <c r="AC980" t="s">
        <v>237</v>
      </c>
      <c r="AL980" t="s">
        <v>218</v>
      </c>
      <c r="AM980" t="s">
        <v>11388</v>
      </c>
      <c r="AN980" t="s">
        <v>6</v>
      </c>
      <c r="AO980" t="s">
        <v>10172</v>
      </c>
      <c r="AP980" s="57">
        <v>46249.333333333336</v>
      </c>
      <c r="AR980" t="s">
        <v>219</v>
      </c>
      <c r="AS980" t="s">
        <v>901</v>
      </c>
      <c r="AT980" t="s">
        <v>231</v>
      </c>
      <c r="AU980">
        <v>20260815</v>
      </c>
      <c r="AV980" t="s">
        <v>222</v>
      </c>
      <c r="AW980" t="s">
        <v>1027</v>
      </c>
      <c r="AX980" t="s">
        <v>223</v>
      </c>
      <c r="BA980" s="57">
        <v>46249.333333333336</v>
      </c>
      <c r="BB980" t="s">
        <v>11388</v>
      </c>
      <c r="BC980">
        <v>2026</v>
      </c>
      <c r="BD980">
        <v>8</v>
      </c>
      <c r="BE980">
        <v>15</v>
      </c>
      <c r="BF980" s="6">
        <f t="shared" si="45"/>
        <v>46249</v>
      </c>
      <c r="BG980">
        <f t="shared" si="46"/>
        <v>-0.33333333333575865</v>
      </c>
      <c r="BH980" t="str">
        <f t="shared" si="47"/>
        <v>COMPLY</v>
      </c>
      <c r="BI980" t="e">
        <f>VLOOKUP(H980,Sheet2!$A$1:$B$270,2,FALSE)</f>
        <v>#N/A</v>
      </c>
    </row>
    <row r="981" spans="1:61">
      <c r="A981">
        <v>980</v>
      </c>
      <c r="B981">
        <v>1002504891</v>
      </c>
      <c r="C981">
        <v>3</v>
      </c>
      <c r="D981" t="s">
        <v>42</v>
      </c>
      <c r="E981">
        <v>5</v>
      </c>
      <c r="F981" t="s">
        <v>102</v>
      </c>
      <c r="G981" t="s">
        <v>100</v>
      </c>
      <c r="H981" t="s">
        <v>443</v>
      </c>
      <c r="I981" t="s">
        <v>213</v>
      </c>
      <c r="J981" t="s">
        <v>214</v>
      </c>
      <c r="K981" t="s">
        <v>149</v>
      </c>
      <c r="L981" t="s">
        <v>215</v>
      </c>
      <c r="M981" t="s">
        <v>76</v>
      </c>
      <c r="N981" t="s">
        <v>216</v>
      </c>
      <c r="O981" s="57">
        <v>46235.743009259262</v>
      </c>
      <c r="P981" s="57">
        <v>46236.532731481479</v>
      </c>
      <c r="Q981">
        <v>69356878</v>
      </c>
      <c r="S981">
        <v>152526201931</v>
      </c>
      <c r="T981" t="s">
        <v>1070</v>
      </c>
      <c r="U981" t="s">
        <v>3360</v>
      </c>
      <c r="V981" t="s">
        <v>3361</v>
      </c>
      <c r="Z981">
        <v>114.019311</v>
      </c>
      <c r="AA981">
        <v>-7.7781539999999998</v>
      </c>
      <c r="AB981" t="s">
        <v>3362</v>
      </c>
      <c r="AC981" t="s">
        <v>237</v>
      </c>
      <c r="AL981" t="s">
        <v>218</v>
      </c>
      <c r="AM981" t="s">
        <v>3363</v>
      </c>
      <c r="AN981" t="s">
        <v>6</v>
      </c>
      <c r="AO981" s="57">
        <v>46030.746412037035</v>
      </c>
      <c r="AP981" s="57">
        <v>46236.625</v>
      </c>
      <c r="AR981" t="s">
        <v>219</v>
      </c>
      <c r="AS981" t="s">
        <v>443</v>
      </c>
      <c r="AT981" t="s">
        <v>231</v>
      </c>
      <c r="AU981">
        <v>20260802</v>
      </c>
      <c r="AV981" t="s">
        <v>222</v>
      </c>
      <c r="AW981" t="s">
        <v>1012</v>
      </c>
      <c r="AX981" t="s">
        <v>223</v>
      </c>
      <c r="BA981" s="57">
        <v>46236.625</v>
      </c>
      <c r="BB981" t="s">
        <v>3363</v>
      </c>
      <c r="BC981">
        <v>2026</v>
      </c>
      <c r="BD981">
        <v>8</v>
      </c>
      <c r="BE981">
        <v>2</v>
      </c>
      <c r="BF981" s="6">
        <f t="shared" si="45"/>
        <v>46236</v>
      </c>
      <c r="BG981">
        <f t="shared" si="46"/>
        <v>-0.625</v>
      </c>
      <c r="BH981" t="str">
        <f t="shared" si="47"/>
        <v>COMPLY</v>
      </c>
      <c r="BI981" t="str">
        <f>VLOOKUP(H981,Sheet2!$A$1:$B$270,2,FALSE)</f>
        <v>JEMBER</v>
      </c>
    </row>
    <row r="982" spans="1:61">
      <c r="A982">
        <v>981</v>
      </c>
      <c r="B982">
        <v>1002510375</v>
      </c>
      <c r="C982">
        <v>3</v>
      </c>
      <c r="D982" t="s">
        <v>55</v>
      </c>
      <c r="E982">
        <v>5</v>
      </c>
      <c r="F982" t="s">
        <v>228</v>
      </c>
      <c r="G982" t="s">
        <v>121</v>
      </c>
      <c r="H982" t="s">
        <v>447</v>
      </c>
      <c r="I982" t="s">
        <v>213</v>
      </c>
      <c r="J982" t="s">
        <v>214</v>
      </c>
      <c r="K982" t="s">
        <v>149</v>
      </c>
      <c r="L982" t="s">
        <v>215</v>
      </c>
      <c r="M982" t="s">
        <v>76</v>
      </c>
      <c r="N982" t="s">
        <v>216</v>
      </c>
      <c r="O982" s="57">
        <v>46239.513842592591</v>
      </c>
      <c r="P982" s="57">
        <v>46240.564675925925</v>
      </c>
      <c r="Q982">
        <v>69359085</v>
      </c>
      <c r="S982">
        <v>152438901242</v>
      </c>
      <c r="T982" t="s">
        <v>3364</v>
      </c>
      <c r="U982" t="s">
        <v>1238</v>
      </c>
      <c r="V982" t="s">
        <v>3365</v>
      </c>
      <c r="Z982">
        <v>113.339825123548</v>
      </c>
      <c r="AA982">
        <v>-7.1196288768284601</v>
      </c>
      <c r="AB982" t="s">
        <v>3366</v>
      </c>
      <c r="AC982" t="s">
        <v>217</v>
      </c>
      <c r="AL982" t="s">
        <v>218</v>
      </c>
      <c r="AM982" t="s">
        <v>1321</v>
      </c>
      <c r="AN982" t="s">
        <v>6</v>
      </c>
      <c r="AO982" s="57">
        <v>46150.528032407405</v>
      </c>
      <c r="AP982" s="57">
        <v>46240.541666666664</v>
      </c>
      <c r="AR982" t="s">
        <v>219</v>
      </c>
      <c r="AS982" t="s">
        <v>447</v>
      </c>
      <c r="AT982" t="s">
        <v>221</v>
      </c>
      <c r="AU982">
        <v>20260806</v>
      </c>
      <c r="AV982" t="s">
        <v>222</v>
      </c>
      <c r="AW982" t="s">
        <v>979</v>
      </c>
      <c r="AX982" t="s">
        <v>223</v>
      </c>
      <c r="BA982" s="57">
        <v>46240.541666666664</v>
      </c>
      <c r="BB982" t="s">
        <v>1321</v>
      </c>
      <c r="BC982">
        <v>2026</v>
      </c>
      <c r="BD982">
        <v>8</v>
      </c>
      <c r="BE982">
        <v>6</v>
      </c>
      <c r="BF982" s="6">
        <f t="shared" si="45"/>
        <v>46240</v>
      </c>
      <c r="BG982">
        <f t="shared" si="46"/>
        <v>-0.54166666666424135</v>
      </c>
      <c r="BH982" t="str">
        <f t="shared" si="47"/>
        <v>COMPLY</v>
      </c>
      <c r="BI982" t="str">
        <f>VLOOKUP(H982,Sheet2!$A$1:$B$270,2,FALSE)</f>
        <v>MADURA</v>
      </c>
    </row>
    <row r="983" spans="1:61">
      <c r="A983">
        <v>982</v>
      </c>
      <c r="B983">
        <v>1002514581</v>
      </c>
      <c r="C983">
        <v>3</v>
      </c>
      <c r="D983" t="s">
        <v>55</v>
      </c>
      <c r="E983">
        <v>5</v>
      </c>
      <c r="F983" t="s">
        <v>228</v>
      </c>
      <c r="G983" t="s">
        <v>121</v>
      </c>
      <c r="H983" t="s">
        <v>387</v>
      </c>
      <c r="I983" t="s">
        <v>213</v>
      </c>
      <c r="J983" t="s">
        <v>214</v>
      </c>
      <c r="K983" t="s">
        <v>149</v>
      </c>
      <c r="M983" t="s">
        <v>76</v>
      </c>
      <c r="N983" t="s">
        <v>216</v>
      </c>
      <c r="O983" s="57">
        <v>46241.556319444448</v>
      </c>
      <c r="P983" s="57">
        <v>46246.644456018519</v>
      </c>
      <c r="Q983">
        <v>69360765</v>
      </c>
      <c r="S983">
        <v>152435910053</v>
      </c>
      <c r="T983" t="s">
        <v>5632</v>
      </c>
      <c r="U983" t="s">
        <v>8206</v>
      </c>
      <c r="V983" t="s">
        <v>7339</v>
      </c>
      <c r="Z983">
        <v>112.73741237999999</v>
      </c>
      <c r="AA983">
        <v>-7.0441711060000003</v>
      </c>
      <c r="AB983" t="s">
        <v>5633</v>
      </c>
      <c r="AC983" t="s">
        <v>230</v>
      </c>
      <c r="AL983" t="s">
        <v>218</v>
      </c>
      <c r="AM983" t="s">
        <v>7340</v>
      </c>
      <c r="AN983" t="s">
        <v>6</v>
      </c>
      <c r="AO983" s="57">
        <v>46211.559479166666</v>
      </c>
      <c r="AP983" s="57">
        <v>46246.333333333336</v>
      </c>
      <c r="AR983" t="s">
        <v>219</v>
      </c>
      <c r="AS983" t="s">
        <v>387</v>
      </c>
      <c r="AT983" t="s">
        <v>231</v>
      </c>
      <c r="AU983">
        <v>20260812</v>
      </c>
      <c r="AV983" t="s">
        <v>222</v>
      </c>
      <c r="AW983" t="s">
        <v>560</v>
      </c>
      <c r="AX983" t="s">
        <v>223</v>
      </c>
      <c r="BA983" s="57">
        <v>46246.333333333336</v>
      </c>
      <c r="BB983" t="s">
        <v>7340</v>
      </c>
      <c r="BC983">
        <v>2026</v>
      </c>
      <c r="BD983">
        <v>8</v>
      </c>
      <c r="BE983">
        <v>12</v>
      </c>
      <c r="BF983" s="6">
        <f t="shared" si="45"/>
        <v>46246</v>
      </c>
      <c r="BG983">
        <f t="shared" si="46"/>
        <v>-0.33333333333575865</v>
      </c>
      <c r="BH983" t="str">
        <f t="shared" si="47"/>
        <v>COMPLY</v>
      </c>
      <c r="BI983" t="str">
        <f>VLOOKUP(H983,Sheet2!$A$1:$B$270,2,FALSE)</f>
        <v>MADURA</v>
      </c>
    </row>
    <row r="984" spans="1:61">
      <c r="A984">
        <v>983</v>
      </c>
      <c r="B984">
        <v>1002522039</v>
      </c>
      <c r="C984">
        <v>3</v>
      </c>
      <c r="D984" t="s">
        <v>45</v>
      </c>
      <c r="E984">
        <v>5</v>
      </c>
      <c r="F984" t="s">
        <v>211</v>
      </c>
      <c r="G984" t="s">
        <v>116</v>
      </c>
      <c r="H984" t="s">
        <v>359</v>
      </c>
      <c r="I984" t="s">
        <v>213</v>
      </c>
      <c r="J984" t="s">
        <v>214</v>
      </c>
      <c r="K984" t="s">
        <v>149</v>
      </c>
      <c r="L984" t="s">
        <v>215</v>
      </c>
      <c r="M984" t="s">
        <v>76</v>
      </c>
      <c r="N984" t="s">
        <v>216</v>
      </c>
      <c r="O984" s="57">
        <v>46246.534687500003</v>
      </c>
      <c r="P984" s="57">
        <v>46246.68854166667</v>
      </c>
      <c r="Q984">
        <v>69364176</v>
      </c>
      <c r="S984">
        <v>172620205030</v>
      </c>
      <c r="T984" t="s">
        <v>8207</v>
      </c>
      <c r="U984" t="s">
        <v>8208</v>
      </c>
      <c r="V984" t="s">
        <v>8209</v>
      </c>
      <c r="Z984">
        <v>116.431861259043</v>
      </c>
      <c r="AA984">
        <v>-8.6116792233308193</v>
      </c>
      <c r="AB984" t="s">
        <v>8210</v>
      </c>
      <c r="AC984" t="s">
        <v>217</v>
      </c>
      <c r="AL984" t="s">
        <v>218</v>
      </c>
      <c r="AM984" t="s">
        <v>8031</v>
      </c>
      <c r="AN984" t="s">
        <v>6</v>
      </c>
      <c r="AO984" s="57">
        <v>46364.538194444445</v>
      </c>
      <c r="AP984" s="57">
        <v>46247.541666666664</v>
      </c>
      <c r="AR984" t="s">
        <v>219</v>
      </c>
      <c r="AS984" t="s">
        <v>359</v>
      </c>
      <c r="AT984" t="s">
        <v>231</v>
      </c>
      <c r="AU984">
        <v>20260812</v>
      </c>
      <c r="AV984" t="s">
        <v>222</v>
      </c>
      <c r="AW984" t="s">
        <v>1018</v>
      </c>
      <c r="AX984" t="s">
        <v>223</v>
      </c>
      <c r="BA984" s="57">
        <v>46247.541666666664</v>
      </c>
      <c r="BB984" t="s">
        <v>8031</v>
      </c>
      <c r="BC984">
        <v>2026</v>
      </c>
      <c r="BD984">
        <v>8</v>
      </c>
      <c r="BE984">
        <v>12</v>
      </c>
      <c r="BF984" s="6">
        <f t="shared" si="45"/>
        <v>46246</v>
      </c>
      <c r="BG984">
        <f t="shared" si="46"/>
        <v>-1.5416666666642413</v>
      </c>
      <c r="BH984" t="str">
        <f t="shared" si="47"/>
        <v>COMPLY</v>
      </c>
      <c r="BI984" t="str">
        <f>VLOOKUP(H984,Sheet2!$A$1:$B$270,2,FALSE)</f>
        <v>SELONG</v>
      </c>
    </row>
    <row r="985" spans="1:61">
      <c r="A985">
        <v>984</v>
      </c>
      <c r="B985">
        <v>1002524433</v>
      </c>
      <c r="C985">
        <v>3</v>
      </c>
      <c r="D985" t="s">
        <v>55</v>
      </c>
      <c r="E985">
        <v>5</v>
      </c>
      <c r="F985" t="s">
        <v>265</v>
      </c>
      <c r="G985" t="s">
        <v>125</v>
      </c>
      <c r="H985" t="s">
        <v>417</v>
      </c>
      <c r="I985" t="s">
        <v>213</v>
      </c>
      <c r="J985" t="s">
        <v>214</v>
      </c>
      <c r="K985" t="s">
        <v>149</v>
      </c>
      <c r="L985" t="s">
        <v>215</v>
      </c>
      <c r="M985" t="s">
        <v>76</v>
      </c>
      <c r="N985" t="s">
        <v>216</v>
      </c>
      <c r="O985" s="57">
        <v>46247.593009259261</v>
      </c>
      <c r="P985" s="57">
        <v>46251.91375</v>
      </c>
      <c r="Q985">
        <v>69365245</v>
      </c>
      <c r="S985">
        <v>152448205948</v>
      </c>
      <c r="T985" t="s">
        <v>9155</v>
      </c>
      <c r="U985" t="s">
        <v>9156</v>
      </c>
      <c r="V985" t="s">
        <v>9157</v>
      </c>
      <c r="Z985">
        <v>112.415927164256</v>
      </c>
      <c r="AA985">
        <v>-6.9200271633549804</v>
      </c>
      <c r="AB985" t="s">
        <v>9158</v>
      </c>
      <c r="AC985" t="s">
        <v>217</v>
      </c>
      <c r="AL985" t="s">
        <v>218</v>
      </c>
      <c r="AM985" t="s">
        <v>9159</v>
      </c>
      <c r="AN985" t="s">
        <v>6</v>
      </c>
      <c r="AO985" t="s">
        <v>8888</v>
      </c>
      <c r="AP985" s="57">
        <v>46248.541666666664</v>
      </c>
      <c r="AR985" t="s">
        <v>219</v>
      </c>
      <c r="AS985" t="s">
        <v>417</v>
      </c>
      <c r="AT985" t="s">
        <v>231</v>
      </c>
      <c r="AU985">
        <v>20260817</v>
      </c>
      <c r="AV985" t="s">
        <v>222</v>
      </c>
      <c r="AW985" t="s">
        <v>1014</v>
      </c>
      <c r="AX985" t="s">
        <v>223</v>
      </c>
      <c r="BA985" s="57">
        <v>46248.541666666664</v>
      </c>
      <c r="BB985" t="s">
        <v>9159</v>
      </c>
      <c r="BC985">
        <v>2026</v>
      </c>
      <c r="BD985">
        <v>8</v>
      </c>
      <c r="BE985">
        <v>17</v>
      </c>
      <c r="BF985" s="6">
        <f t="shared" si="45"/>
        <v>46251</v>
      </c>
      <c r="BG985">
        <f t="shared" si="46"/>
        <v>2.4583333333357587</v>
      </c>
      <c r="BH985" t="str">
        <f t="shared" si="47"/>
        <v>NOT COMPLY</v>
      </c>
      <c r="BI985" t="str">
        <f>VLOOKUP(H985,Sheet2!$A$1:$B$270,2,FALSE)</f>
        <v>GRESIK</v>
      </c>
    </row>
    <row r="986" spans="1:61">
      <c r="A986">
        <v>985</v>
      </c>
      <c r="B986">
        <v>1002521913</v>
      </c>
      <c r="C986">
        <v>3</v>
      </c>
      <c r="D986" t="s">
        <v>45</v>
      </c>
      <c r="E986">
        <v>5</v>
      </c>
      <c r="F986" t="s">
        <v>211</v>
      </c>
      <c r="G986" t="s">
        <v>115</v>
      </c>
      <c r="H986" t="s">
        <v>405</v>
      </c>
      <c r="I986" t="s">
        <v>213</v>
      </c>
      <c r="J986" t="s">
        <v>214</v>
      </c>
      <c r="K986" t="s">
        <v>149</v>
      </c>
      <c r="L986" t="s">
        <v>215</v>
      </c>
      <c r="M986" t="s">
        <v>565</v>
      </c>
      <c r="N986" t="s">
        <v>216</v>
      </c>
      <c r="O986" s="57">
        <v>46246.497048611112</v>
      </c>
      <c r="P986" s="57">
        <v>46246.497060185182</v>
      </c>
      <c r="Q986">
        <v>69359351</v>
      </c>
      <c r="T986" t="s">
        <v>3178</v>
      </c>
      <c r="V986" t="s">
        <v>3180</v>
      </c>
      <c r="Z986">
        <v>116.12560000000001</v>
      </c>
      <c r="AA986">
        <v>-8.6141000000000005</v>
      </c>
      <c r="AB986" t="s">
        <v>3181</v>
      </c>
      <c r="AC986" t="s">
        <v>237</v>
      </c>
      <c r="AL986" t="s">
        <v>218</v>
      </c>
      <c r="AM986" t="s">
        <v>3182</v>
      </c>
      <c r="AN986" t="s">
        <v>6</v>
      </c>
      <c r="AO986" s="57">
        <v>46364.507094907407</v>
      </c>
      <c r="AP986" s="57">
        <v>46241</v>
      </c>
      <c r="AR986" t="s">
        <v>566</v>
      </c>
      <c r="AS986" t="s">
        <v>405</v>
      </c>
      <c r="AT986" t="s">
        <v>231</v>
      </c>
      <c r="AV986" t="s">
        <v>8211</v>
      </c>
      <c r="AW986" t="s">
        <v>1093</v>
      </c>
      <c r="AX986" t="s">
        <v>223</v>
      </c>
      <c r="BA986" s="57">
        <v>46241.333333333336</v>
      </c>
      <c r="BB986" t="s">
        <v>3182</v>
      </c>
      <c r="BF986" s="6" t="e">
        <f t="shared" si="45"/>
        <v>#NUM!</v>
      </c>
      <c r="BG986" t="e">
        <f t="shared" si="46"/>
        <v>#NUM!</v>
      </c>
      <c r="BH986" t="e">
        <f t="shared" si="47"/>
        <v>#NUM!</v>
      </c>
      <c r="BI986" t="str">
        <f>VLOOKUP(H986,Sheet2!$A$1:$B$270,2,FALSE)</f>
        <v>SELONG</v>
      </c>
    </row>
    <row r="987" spans="1:61">
      <c r="A987">
        <v>986</v>
      </c>
      <c r="B987">
        <v>1002524155</v>
      </c>
      <c r="C987">
        <v>3</v>
      </c>
      <c r="D987" t="s">
        <v>55</v>
      </c>
      <c r="E987">
        <v>5</v>
      </c>
      <c r="F987" t="s">
        <v>265</v>
      </c>
      <c r="G987" t="s">
        <v>122</v>
      </c>
      <c r="H987" t="s">
        <v>463</v>
      </c>
      <c r="I987" t="s">
        <v>213</v>
      </c>
      <c r="J987" t="s">
        <v>214</v>
      </c>
      <c r="K987" t="s">
        <v>149</v>
      </c>
      <c r="L987" t="s">
        <v>215</v>
      </c>
      <c r="M987" t="s">
        <v>76</v>
      </c>
      <c r="N987" t="s">
        <v>216</v>
      </c>
      <c r="O987" s="57">
        <v>46247.540937500002</v>
      </c>
      <c r="P987" s="57">
        <v>46248.517650462964</v>
      </c>
      <c r="Q987">
        <v>69365097</v>
      </c>
      <c r="S987">
        <v>152442209767</v>
      </c>
      <c r="T987" t="s">
        <v>9161</v>
      </c>
      <c r="U987" t="s">
        <v>9162</v>
      </c>
      <c r="V987" t="s">
        <v>9163</v>
      </c>
      <c r="Z987">
        <v>112.56674889999999</v>
      </c>
      <c r="AA987">
        <v>-7.2894114999999999</v>
      </c>
      <c r="AB987" t="s">
        <v>9164</v>
      </c>
      <c r="AC987" t="s">
        <v>237</v>
      </c>
      <c r="AL987" t="s">
        <v>218</v>
      </c>
      <c r="AM987" t="s">
        <v>9165</v>
      </c>
      <c r="AN987" t="s">
        <v>6</v>
      </c>
      <c r="AO987" t="s">
        <v>8950</v>
      </c>
      <c r="AP987" s="57">
        <v>46249.333333333336</v>
      </c>
      <c r="AR987" t="s">
        <v>219</v>
      </c>
      <c r="AS987" t="s">
        <v>463</v>
      </c>
      <c r="AT987" t="s">
        <v>231</v>
      </c>
      <c r="AU987">
        <v>20260814</v>
      </c>
      <c r="AV987" t="s">
        <v>222</v>
      </c>
      <c r="AW987" t="s">
        <v>1010</v>
      </c>
      <c r="AX987" t="s">
        <v>223</v>
      </c>
      <c r="BA987" s="57">
        <v>46249.333333333336</v>
      </c>
      <c r="BB987" t="s">
        <v>9165</v>
      </c>
      <c r="BC987">
        <v>2026</v>
      </c>
      <c r="BD987">
        <v>8</v>
      </c>
      <c r="BE987">
        <v>14</v>
      </c>
      <c r="BF987" s="6">
        <f t="shared" si="45"/>
        <v>46248</v>
      </c>
      <c r="BG987">
        <f t="shared" si="46"/>
        <v>-1.3333333333357587</v>
      </c>
      <c r="BH987" t="str">
        <f t="shared" si="47"/>
        <v>COMPLY</v>
      </c>
      <c r="BI987" t="str">
        <f>VLOOKUP(H987,Sheet2!$A$1:$B$270,2,FALSE)</f>
        <v>GRESIK</v>
      </c>
    </row>
    <row r="988" spans="1:61">
      <c r="A988">
        <v>987</v>
      </c>
      <c r="B988">
        <v>1002528377</v>
      </c>
      <c r="C988">
        <v>3</v>
      </c>
      <c r="D988" t="s">
        <v>38</v>
      </c>
      <c r="E988">
        <v>5</v>
      </c>
      <c r="F988" t="s">
        <v>90</v>
      </c>
      <c r="G988" t="s">
        <v>90</v>
      </c>
      <c r="H988" t="s">
        <v>419</v>
      </c>
      <c r="I988" t="s">
        <v>213</v>
      </c>
      <c r="J988" t="s">
        <v>214</v>
      </c>
      <c r="K988" t="s">
        <v>149</v>
      </c>
      <c r="L988" t="s">
        <v>606</v>
      </c>
      <c r="M988" t="s">
        <v>76</v>
      </c>
      <c r="N988" t="s">
        <v>216</v>
      </c>
      <c r="O988" s="57">
        <v>46249.574270833335</v>
      </c>
      <c r="P988" s="57">
        <v>46250.603275462963</v>
      </c>
      <c r="Q988">
        <v>69366899</v>
      </c>
      <c r="R988">
        <v>3545400638</v>
      </c>
      <c r="S988">
        <v>152610241502</v>
      </c>
      <c r="T988" t="s">
        <v>11389</v>
      </c>
      <c r="U988" t="s">
        <v>11390</v>
      </c>
      <c r="V988" t="s">
        <v>11391</v>
      </c>
      <c r="Z988">
        <v>112.0113436</v>
      </c>
      <c r="AA988">
        <v>-7.8251305999999996</v>
      </c>
      <c r="AB988" t="s">
        <v>11392</v>
      </c>
      <c r="AC988" t="s">
        <v>237</v>
      </c>
      <c r="AL988" t="s">
        <v>218</v>
      </c>
      <c r="AM988" t="s">
        <v>11393</v>
      </c>
      <c r="AN988" t="s">
        <v>6</v>
      </c>
      <c r="AO988" t="s">
        <v>11105</v>
      </c>
      <c r="AP988" s="57">
        <v>46250.541666666664</v>
      </c>
      <c r="AR988" t="s">
        <v>219</v>
      </c>
      <c r="AS988" t="s">
        <v>419</v>
      </c>
      <c r="AT988" t="s">
        <v>231</v>
      </c>
      <c r="AU988">
        <v>20260816</v>
      </c>
      <c r="AV988" t="s">
        <v>222</v>
      </c>
      <c r="AW988" t="s">
        <v>11394</v>
      </c>
      <c r="AX988" t="s">
        <v>223</v>
      </c>
      <c r="BA988" s="57">
        <v>46250.541666666664</v>
      </c>
      <c r="BB988" t="s">
        <v>11393</v>
      </c>
      <c r="BC988">
        <v>2026</v>
      </c>
      <c r="BD988">
        <v>8</v>
      </c>
      <c r="BE988">
        <v>16</v>
      </c>
      <c r="BF988" s="6">
        <f t="shared" si="45"/>
        <v>46250</v>
      </c>
      <c r="BG988">
        <f t="shared" si="46"/>
        <v>-0.54166666666424135</v>
      </c>
      <c r="BH988" t="str">
        <f t="shared" si="47"/>
        <v>COMPLY</v>
      </c>
      <c r="BI988" t="str">
        <f>VLOOKUP(H988,Sheet2!$A$1:$B$270,2,FALSE)</f>
        <v>KEDIRI</v>
      </c>
    </row>
    <row r="989" spans="1:61">
      <c r="A989">
        <v>988</v>
      </c>
      <c r="B989">
        <v>1002505681</v>
      </c>
      <c r="C989">
        <v>3</v>
      </c>
      <c r="D989" t="s">
        <v>38</v>
      </c>
      <c r="E989">
        <v>5</v>
      </c>
      <c r="F989" t="s">
        <v>90</v>
      </c>
      <c r="G989" t="s">
        <v>96</v>
      </c>
      <c r="H989" t="s">
        <v>289</v>
      </c>
      <c r="I989" t="s">
        <v>213</v>
      </c>
      <c r="J989" t="s">
        <v>214</v>
      </c>
      <c r="K989" t="s">
        <v>149</v>
      </c>
      <c r="L989" t="s">
        <v>215</v>
      </c>
      <c r="M989" t="s">
        <v>76</v>
      </c>
      <c r="N989" t="s">
        <v>216</v>
      </c>
      <c r="O989" s="57">
        <v>46237.413842592592</v>
      </c>
      <c r="P989" s="57">
        <v>46237.633530092593</v>
      </c>
      <c r="Q989">
        <v>69357292</v>
      </c>
      <c r="S989">
        <v>152608208828</v>
      </c>
      <c r="T989" t="s">
        <v>3373</v>
      </c>
      <c r="U989" t="s">
        <v>3374</v>
      </c>
      <c r="V989" t="s">
        <v>3375</v>
      </c>
      <c r="Z989">
        <v>111.628046</v>
      </c>
      <c r="AA989">
        <v>-8.2994389999999996</v>
      </c>
      <c r="AB989" t="s">
        <v>3376</v>
      </c>
      <c r="AC989" t="s">
        <v>237</v>
      </c>
      <c r="AL989" t="s">
        <v>218</v>
      </c>
      <c r="AM989" t="s">
        <v>3377</v>
      </c>
      <c r="AN989" t="s">
        <v>6</v>
      </c>
      <c r="AO989" s="57">
        <v>46089.424085648148</v>
      </c>
      <c r="AP989" s="57">
        <v>46238.333333333336</v>
      </c>
      <c r="AR989" t="s">
        <v>219</v>
      </c>
      <c r="AS989" t="s">
        <v>289</v>
      </c>
      <c r="AT989" t="s">
        <v>231</v>
      </c>
      <c r="AU989">
        <v>20260803</v>
      </c>
      <c r="AV989" t="s">
        <v>222</v>
      </c>
      <c r="AW989" t="s">
        <v>1023</v>
      </c>
      <c r="AX989" t="s">
        <v>223</v>
      </c>
      <c r="BA989" s="57">
        <v>46238.333333333336</v>
      </c>
      <c r="BB989" t="s">
        <v>3377</v>
      </c>
      <c r="BC989">
        <v>2026</v>
      </c>
      <c r="BD989">
        <v>8</v>
      </c>
      <c r="BE989">
        <v>3</v>
      </c>
      <c r="BF989" s="6">
        <f t="shared" si="45"/>
        <v>46237</v>
      </c>
      <c r="BG989">
        <f t="shared" si="46"/>
        <v>-1.3333333333357587</v>
      </c>
      <c r="BH989" t="str">
        <f t="shared" si="47"/>
        <v>COMPLY</v>
      </c>
      <c r="BI989" t="str">
        <f>VLOOKUP(H989,Sheet2!$A$1:$B$270,2,FALSE)</f>
        <v>PONOROGO</v>
      </c>
    </row>
    <row r="990" spans="1:61">
      <c r="A990">
        <v>989</v>
      </c>
      <c r="B990">
        <v>1002505954</v>
      </c>
      <c r="C990">
        <v>3</v>
      </c>
      <c r="D990" t="s">
        <v>49</v>
      </c>
      <c r="E990">
        <v>4</v>
      </c>
      <c r="F990" t="s">
        <v>252</v>
      </c>
      <c r="G990" t="s">
        <v>553</v>
      </c>
      <c r="H990" t="s">
        <v>968</v>
      </c>
      <c r="I990" t="s">
        <v>213</v>
      </c>
      <c r="J990" t="s">
        <v>214</v>
      </c>
      <c r="K990" t="s">
        <v>149</v>
      </c>
      <c r="M990" t="s">
        <v>76</v>
      </c>
      <c r="N990" t="s">
        <v>216</v>
      </c>
      <c r="O990" s="57">
        <v>46237.500486111108</v>
      </c>
      <c r="P990" s="57">
        <v>46238.653275462966</v>
      </c>
      <c r="Q990">
        <v>69357430</v>
      </c>
      <c r="S990">
        <v>146284108494</v>
      </c>
      <c r="T990" t="s">
        <v>3378</v>
      </c>
      <c r="U990" t="s">
        <v>1210</v>
      </c>
      <c r="V990" t="s">
        <v>3379</v>
      </c>
      <c r="Z990">
        <v>109.04684630809901</v>
      </c>
      <c r="AA990">
        <v>-6.8571042991799098</v>
      </c>
      <c r="AB990" t="s">
        <v>3380</v>
      </c>
      <c r="AC990" t="s">
        <v>226</v>
      </c>
      <c r="AL990" t="s">
        <v>218</v>
      </c>
      <c r="AM990" t="s">
        <v>3381</v>
      </c>
      <c r="AN990" t="s">
        <v>6</v>
      </c>
      <c r="AO990" s="57">
        <v>46089.507256944446</v>
      </c>
      <c r="AP990" s="57">
        <v>46238.541666666664</v>
      </c>
      <c r="AR990" t="s">
        <v>219</v>
      </c>
      <c r="AS990" t="s">
        <v>968</v>
      </c>
      <c r="AT990" t="s">
        <v>231</v>
      </c>
      <c r="AU990">
        <v>20260804</v>
      </c>
      <c r="AV990" t="s">
        <v>222</v>
      </c>
      <c r="AW990" t="s">
        <v>591</v>
      </c>
      <c r="AX990" t="s">
        <v>223</v>
      </c>
      <c r="BA990" s="57">
        <v>46238.541666666664</v>
      </c>
      <c r="BB990" t="s">
        <v>3381</v>
      </c>
      <c r="BC990">
        <v>2026</v>
      </c>
      <c r="BD990">
        <v>8</v>
      </c>
      <c r="BE990">
        <v>4</v>
      </c>
      <c r="BF990" s="6">
        <f t="shared" si="45"/>
        <v>46238</v>
      </c>
      <c r="BG990">
        <f t="shared" si="46"/>
        <v>-0.54166666666424135</v>
      </c>
      <c r="BH990" t="str">
        <f t="shared" si="47"/>
        <v>COMPLY</v>
      </c>
      <c r="BI990" t="e">
        <f>VLOOKUP(H990,Sheet2!$A$1:$B$270,2,FALSE)</f>
        <v>#N/A</v>
      </c>
    </row>
    <row r="991" spans="1:61">
      <c r="A991">
        <v>990</v>
      </c>
      <c r="B991">
        <v>1002527732</v>
      </c>
      <c r="C991">
        <v>3</v>
      </c>
      <c r="D991" t="s">
        <v>51</v>
      </c>
      <c r="E991">
        <v>4</v>
      </c>
      <c r="F991" t="s">
        <v>235</v>
      </c>
      <c r="G991" t="s">
        <v>584</v>
      </c>
      <c r="H991" t="s">
        <v>990</v>
      </c>
      <c r="I991" t="s">
        <v>213</v>
      </c>
      <c r="J991" t="s">
        <v>214</v>
      </c>
      <c r="K991" t="s">
        <v>149</v>
      </c>
      <c r="L991" t="s">
        <v>215</v>
      </c>
      <c r="M991" t="s">
        <v>225</v>
      </c>
      <c r="N991" t="s">
        <v>216</v>
      </c>
      <c r="O991" s="57">
        <v>46249.372187499997</v>
      </c>
      <c r="P991" s="57">
        <v>46250.337719907409</v>
      </c>
      <c r="Q991">
        <v>69366553</v>
      </c>
      <c r="S991">
        <v>146514602657</v>
      </c>
      <c r="T991" t="s">
        <v>11395</v>
      </c>
      <c r="U991" t="s">
        <v>11396</v>
      </c>
      <c r="V991" t="s">
        <v>11397</v>
      </c>
      <c r="Z991">
        <v>110.837511196732</v>
      </c>
      <c r="AA991">
        <v>-7.5600508779666704</v>
      </c>
      <c r="AB991" t="s">
        <v>11398</v>
      </c>
      <c r="AC991" t="s">
        <v>217</v>
      </c>
      <c r="AL991" t="s">
        <v>218</v>
      </c>
      <c r="AM991" t="s">
        <v>11399</v>
      </c>
      <c r="AN991" t="s">
        <v>6</v>
      </c>
      <c r="AO991" t="s">
        <v>9883</v>
      </c>
      <c r="AP991" s="57">
        <v>46250.333333333336</v>
      </c>
      <c r="AR991" t="s">
        <v>18</v>
      </c>
      <c r="AS991" t="s">
        <v>990</v>
      </c>
      <c r="AT991" t="s">
        <v>231</v>
      </c>
      <c r="AV991" t="s">
        <v>227</v>
      </c>
      <c r="AW991" t="s">
        <v>1024</v>
      </c>
      <c r="AX991" t="s">
        <v>223</v>
      </c>
      <c r="BA991" s="57">
        <v>46250.333333333336</v>
      </c>
      <c r="BB991" t="s">
        <v>11399</v>
      </c>
      <c r="BF991" s="6" t="e">
        <f t="shared" si="45"/>
        <v>#NUM!</v>
      </c>
      <c r="BG991" t="e">
        <f t="shared" si="46"/>
        <v>#NUM!</v>
      </c>
      <c r="BH991" t="e">
        <f t="shared" si="47"/>
        <v>#NUM!</v>
      </c>
      <c r="BI991" t="e">
        <f>VLOOKUP(H991,Sheet2!$A$1:$B$270,2,FALSE)</f>
        <v>#N/A</v>
      </c>
    </row>
    <row r="992" spans="1:61">
      <c r="A992">
        <v>991</v>
      </c>
      <c r="B992">
        <v>1002528715</v>
      </c>
      <c r="C992">
        <v>3</v>
      </c>
      <c r="D992" t="s">
        <v>38</v>
      </c>
      <c r="E992">
        <v>5</v>
      </c>
      <c r="F992" t="s">
        <v>250</v>
      </c>
      <c r="G992" t="s">
        <v>91</v>
      </c>
      <c r="H992" t="s">
        <v>413</v>
      </c>
      <c r="I992" t="s">
        <v>213</v>
      </c>
      <c r="J992" t="s">
        <v>214</v>
      </c>
      <c r="K992" t="s">
        <v>149</v>
      </c>
      <c r="L992" t="s">
        <v>215</v>
      </c>
      <c r="M992" t="s">
        <v>76</v>
      </c>
      <c r="N992" t="s">
        <v>216</v>
      </c>
      <c r="O992" s="57">
        <v>46249.693032407406</v>
      </c>
      <c r="P992" s="57">
        <v>46250.647673611114</v>
      </c>
      <c r="Q992">
        <v>69367122</v>
      </c>
      <c r="S992">
        <v>152701236831</v>
      </c>
      <c r="T992" t="s">
        <v>11400</v>
      </c>
      <c r="U992" t="s">
        <v>11401</v>
      </c>
      <c r="V992" t="s">
        <v>11402</v>
      </c>
      <c r="Z992">
        <v>112.646565012873</v>
      </c>
      <c r="AA992">
        <v>-7.9880905239763997</v>
      </c>
      <c r="AB992" t="s">
        <v>11403</v>
      </c>
      <c r="AC992" t="s">
        <v>237</v>
      </c>
      <c r="AL992" t="s">
        <v>218</v>
      </c>
      <c r="AM992" t="s">
        <v>6853</v>
      </c>
      <c r="AN992" t="s">
        <v>6</v>
      </c>
      <c r="AO992" t="s">
        <v>11404</v>
      </c>
      <c r="AP992" s="57">
        <v>46250.541666666664</v>
      </c>
      <c r="AR992" t="s">
        <v>219</v>
      </c>
      <c r="AS992" t="s">
        <v>413</v>
      </c>
      <c r="AT992" t="s">
        <v>352</v>
      </c>
      <c r="AU992">
        <v>20260816</v>
      </c>
      <c r="AV992" t="s">
        <v>222</v>
      </c>
      <c r="AW992" t="s">
        <v>11405</v>
      </c>
      <c r="AX992" t="s">
        <v>223</v>
      </c>
      <c r="BA992" s="57">
        <v>46250.541666666664</v>
      </c>
      <c r="BB992" t="s">
        <v>6853</v>
      </c>
      <c r="BC992">
        <v>2026</v>
      </c>
      <c r="BD992">
        <v>8</v>
      </c>
      <c r="BE992">
        <v>16</v>
      </c>
      <c r="BF992" s="6">
        <f t="shared" si="45"/>
        <v>46250</v>
      </c>
      <c r="BG992">
        <f t="shared" si="46"/>
        <v>-0.54166666666424135</v>
      </c>
      <c r="BH992" t="str">
        <f t="shared" si="47"/>
        <v>COMPLY</v>
      </c>
      <c r="BI992" t="str">
        <f>VLOOKUP(H992,Sheet2!$A$1:$B$270,2,FALSE)</f>
        <v>MALANG</v>
      </c>
    </row>
    <row r="993" spans="1:61">
      <c r="A993">
        <v>992</v>
      </c>
      <c r="B993">
        <v>1002521554</v>
      </c>
      <c r="C993">
        <v>3</v>
      </c>
      <c r="D993" t="s">
        <v>42</v>
      </c>
      <c r="E993">
        <v>5</v>
      </c>
      <c r="F993" t="s">
        <v>102</v>
      </c>
      <c r="G993" t="s">
        <v>108</v>
      </c>
      <c r="H993" t="s">
        <v>346</v>
      </c>
      <c r="I993" t="s">
        <v>213</v>
      </c>
      <c r="J993" t="s">
        <v>214</v>
      </c>
      <c r="K993" t="s">
        <v>149</v>
      </c>
      <c r="L993" t="s">
        <v>215</v>
      </c>
      <c r="M993" t="s">
        <v>76</v>
      </c>
      <c r="N993" t="s">
        <v>216</v>
      </c>
      <c r="O993" s="57">
        <v>46246.432592592595</v>
      </c>
      <c r="P993" s="57">
        <v>46247.78334490741</v>
      </c>
      <c r="Q993">
        <v>69363966</v>
      </c>
      <c r="S993">
        <v>152531208026</v>
      </c>
      <c r="T993" t="s">
        <v>8212</v>
      </c>
      <c r="U993" t="s">
        <v>8213</v>
      </c>
      <c r="V993" t="s">
        <v>8214</v>
      </c>
      <c r="Z993">
        <v>113.693505</v>
      </c>
      <c r="AA993">
        <v>-7.7350750000000001</v>
      </c>
      <c r="AB993" t="s">
        <v>8215</v>
      </c>
      <c r="AC993" t="s">
        <v>237</v>
      </c>
      <c r="AL993" t="s">
        <v>218</v>
      </c>
      <c r="AM993" t="s">
        <v>8216</v>
      </c>
      <c r="AN993" t="s">
        <v>6</v>
      </c>
      <c r="AO993" s="57">
        <v>46364.444363425922</v>
      </c>
      <c r="AP993" s="57">
        <v>46247.333333333336</v>
      </c>
      <c r="AR993" t="s">
        <v>219</v>
      </c>
      <c r="AS993" t="s">
        <v>346</v>
      </c>
      <c r="AT993" t="s">
        <v>231</v>
      </c>
      <c r="AU993">
        <v>20260813</v>
      </c>
      <c r="AV993" t="s">
        <v>222</v>
      </c>
      <c r="AW993" t="s">
        <v>1010</v>
      </c>
      <c r="AX993" t="s">
        <v>223</v>
      </c>
      <c r="BA993" s="57">
        <v>46247.333333333336</v>
      </c>
      <c r="BB993" t="s">
        <v>8216</v>
      </c>
      <c r="BC993">
        <v>2026</v>
      </c>
      <c r="BD993">
        <v>8</v>
      </c>
      <c r="BE993">
        <v>13</v>
      </c>
      <c r="BF993" s="6">
        <f t="shared" si="45"/>
        <v>46247</v>
      </c>
      <c r="BG993">
        <f t="shared" si="46"/>
        <v>-0.33333333333575865</v>
      </c>
      <c r="BH993" t="str">
        <f t="shared" si="47"/>
        <v>COMPLY</v>
      </c>
      <c r="BI993" t="str">
        <f>VLOOKUP(H993,Sheet2!$A$1:$B$270,2,FALSE)</f>
        <v>BANYUWANGI</v>
      </c>
    </row>
    <row r="994" spans="1:61">
      <c r="A994">
        <v>993</v>
      </c>
      <c r="B994">
        <v>1002529962</v>
      </c>
      <c r="C994">
        <v>3</v>
      </c>
      <c r="D994" t="s">
        <v>42</v>
      </c>
      <c r="E994">
        <v>5</v>
      </c>
      <c r="F994" t="s">
        <v>106</v>
      </c>
      <c r="G994" t="s">
        <v>107</v>
      </c>
      <c r="H994" t="s">
        <v>298</v>
      </c>
      <c r="I994" t="s">
        <v>213</v>
      </c>
      <c r="J994" t="s">
        <v>214</v>
      </c>
      <c r="K994" t="s">
        <v>149</v>
      </c>
      <c r="L994" t="s">
        <v>215</v>
      </c>
      <c r="M994" t="s">
        <v>277</v>
      </c>
      <c r="N994" t="s">
        <v>216</v>
      </c>
      <c r="O994" s="57">
        <v>46250.693020833336</v>
      </c>
      <c r="P994" s="57">
        <v>46251.766793981478</v>
      </c>
      <c r="Q994">
        <v>69367708</v>
      </c>
      <c r="S994">
        <v>152510207386</v>
      </c>
      <c r="T994" t="s">
        <v>11406</v>
      </c>
      <c r="U994" t="s">
        <v>11407</v>
      </c>
      <c r="V994" t="s">
        <v>11408</v>
      </c>
      <c r="Z994">
        <v>113.335914127528</v>
      </c>
      <c r="AA994">
        <v>-7.85787814929947</v>
      </c>
      <c r="AB994" t="s">
        <v>11409</v>
      </c>
      <c r="AC994" t="s">
        <v>217</v>
      </c>
      <c r="AL994" t="s">
        <v>218</v>
      </c>
      <c r="AM994" t="s">
        <v>10219</v>
      </c>
      <c r="AN994" t="s">
        <v>6</v>
      </c>
      <c r="AO994" t="s">
        <v>10911</v>
      </c>
      <c r="AP994" s="57">
        <v>46251.541666666664</v>
      </c>
      <c r="AQ994" t="s">
        <v>248</v>
      </c>
      <c r="AR994" t="s">
        <v>278</v>
      </c>
      <c r="AS994" t="s">
        <v>298</v>
      </c>
      <c r="AT994" t="s">
        <v>231</v>
      </c>
      <c r="AV994" t="s">
        <v>11410</v>
      </c>
      <c r="AW994" t="s">
        <v>980</v>
      </c>
      <c r="AX994" t="s">
        <v>223</v>
      </c>
      <c r="BA994" s="57">
        <v>46251.541666666664</v>
      </c>
      <c r="BB994" t="s">
        <v>10219</v>
      </c>
      <c r="BF994" s="6" t="e">
        <f t="shared" si="45"/>
        <v>#NUM!</v>
      </c>
      <c r="BG994" t="e">
        <f t="shared" si="46"/>
        <v>#NUM!</v>
      </c>
      <c r="BH994" t="e">
        <f t="shared" si="47"/>
        <v>#NUM!</v>
      </c>
      <c r="BI994" t="str">
        <f>VLOOKUP(H994,Sheet2!$A$1:$B$270,2,FALSE)</f>
        <v>PROBOLINGGO</v>
      </c>
    </row>
    <row r="995" spans="1:61">
      <c r="A995">
        <v>994</v>
      </c>
      <c r="B995">
        <v>1002529237</v>
      </c>
      <c r="C995">
        <v>3</v>
      </c>
      <c r="D995" t="s">
        <v>42</v>
      </c>
      <c r="E995">
        <v>5</v>
      </c>
      <c r="F995" t="s">
        <v>106</v>
      </c>
      <c r="G995" t="s">
        <v>107</v>
      </c>
      <c r="H995" t="s">
        <v>298</v>
      </c>
      <c r="I995" t="s">
        <v>213</v>
      </c>
      <c r="J995" t="s">
        <v>214</v>
      </c>
      <c r="K995" t="s">
        <v>149</v>
      </c>
      <c r="L995" t="s">
        <v>215</v>
      </c>
      <c r="M995" t="s">
        <v>76</v>
      </c>
      <c r="N995" t="s">
        <v>216</v>
      </c>
      <c r="O995" s="57">
        <v>46250.362476851849</v>
      </c>
      <c r="P995" s="57">
        <v>46250.871689814812</v>
      </c>
      <c r="Q995">
        <v>69367275</v>
      </c>
      <c r="S995">
        <v>152510206859</v>
      </c>
      <c r="T995" t="s">
        <v>11411</v>
      </c>
      <c r="U995" t="s">
        <v>11412</v>
      </c>
      <c r="V995" t="s">
        <v>11413</v>
      </c>
      <c r="Z995">
        <v>113.3257899</v>
      </c>
      <c r="AA995">
        <v>-7.8578964999999901</v>
      </c>
      <c r="AB995" t="s">
        <v>11414</v>
      </c>
      <c r="AC995" t="s">
        <v>217</v>
      </c>
      <c r="AL995" t="s">
        <v>218</v>
      </c>
      <c r="AM995" t="s">
        <v>11415</v>
      </c>
      <c r="AN995" t="s">
        <v>6</v>
      </c>
      <c r="AO995" t="s">
        <v>11230</v>
      </c>
      <c r="AP995" s="57">
        <v>46251.333333333336</v>
      </c>
      <c r="AR995" t="s">
        <v>219</v>
      </c>
      <c r="AS995" t="s">
        <v>298</v>
      </c>
      <c r="AT995" t="s">
        <v>221</v>
      </c>
      <c r="AU995">
        <v>20260816</v>
      </c>
      <c r="AV995" t="s">
        <v>222</v>
      </c>
      <c r="AW995" t="s">
        <v>890</v>
      </c>
      <c r="AX995" t="s">
        <v>223</v>
      </c>
      <c r="BA995" s="57">
        <v>46251.333333333336</v>
      </c>
      <c r="BB995" t="s">
        <v>11415</v>
      </c>
      <c r="BC995">
        <v>2026</v>
      </c>
      <c r="BD995">
        <v>8</v>
      </c>
      <c r="BE995">
        <v>16</v>
      </c>
      <c r="BF995" s="6">
        <f t="shared" si="45"/>
        <v>46250</v>
      </c>
      <c r="BG995">
        <f t="shared" si="46"/>
        <v>-1.3333333333357587</v>
      </c>
      <c r="BH995" t="str">
        <f t="shared" si="47"/>
        <v>COMPLY</v>
      </c>
      <c r="BI995" t="str">
        <f>VLOOKUP(H995,Sheet2!$A$1:$B$270,2,FALSE)</f>
        <v>PROBOLINGGO</v>
      </c>
    </row>
    <row r="996" spans="1:61">
      <c r="A996">
        <v>995</v>
      </c>
      <c r="B996">
        <v>1002527149</v>
      </c>
      <c r="C996">
        <v>3</v>
      </c>
      <c r="D996" t="s">
        <v>59</v>
      </c>
      <c r="E996">
        <v>4</v>
      </c>
      <c r="F996" t="s">
        <v>567</v>
      </c>
      <c r="G996" t="s">
        <v>609</v>
      </c>
      <c r="H996" t="s">
        <v>936</v>
      </c>
      <c r="I996" t="s">
        <v>9791</v>
      </c>
      <c r="J996" t="s">
        <v>214</v>
      </c>
      <c r="K996" t="s">
        <v>149</v>
      </c>
      <c r="M996" t="s">
        <v>76</v>
      </c>
      <c r="N996" t="s">
        <v>10136</v>
      </c>
      <c r="O996" s="57">
        <v>46248.683576388888</v>
      </c>
      <c r="P996" s="57">
        <v>46249.892743055556</v>
      </c>
      <c r="Q996">
        <v>69366301</v>
      </c>
      <c r="S996">
        <v>146113146570</v>
      </c>
      <c r="T996" t="s">
        <v>11416</v>
      </c>
      <c r="U996" t="s">
        <v>10533</v>
      </c>
      <c r="V996" t="s">
        <v>11417</v>
      </c>
      <c r="Z996">
        <v>110.363440691756</v>
      </c>
      <c r="AA996">
        <v>-7.7992398432914998</v>
      </c>
      <c r="AB996" t="s">
        <v>11418</v>
      </c>
      <c r="AC996" t="s">
        <v>226</v>
      </c>
      <c r="AL996" t="s">
        <v>218</v>
      </c>
      <c r="AM996" t="s">
        <v>11418</v>
      </c>
      <c r="AN996" t="s">
        <v>6</v>
      </c>
      <c r="AO996" t="s">
        <v>10002</v>
      </c>
      <c r="AR996" t="s">
        <v>219</v>
      </c>
      <c r="AS996" t="s">
        <v>936</v>
      </c>
      <c r="AT996" t="s">
        <v>231</v>
      </c>
      <c r="AU996">
        <v>20260815</v>
      </c>
      <c r="AV996" t="s">
        <v>222</v>
      </c>
      <c r="AW996" t="s">
        <v>10536</v>
      </c>
      <c r="AX996" t="s">
        <v>223</v>
      </c>
      <c r="BA996" s="57">
        <v>46248.5</v>
      </c>
      <c r="BB996" t="s">
        <v>11418</v>
      </c>
      <c r="BC996">
        <v>2026</v>
      </c>
      <c r="BD996">
        <v>8</v>
      </c>
      <c r="BE996">
        <v>15</v>
      </c>
      <c r="BF996" s="6">
        <f t="shared" si="45"/>
        <v>46249</v>
      </c>
      <c r="BG996">
        <f t="shared" si="46"/>
        <v>0.5</v>
      </c>
      <c r="BH996" t="str">
        <f t="shared" si="47"/>
        <v>COMPLY</v>
      </c>
      <c r="BI996" t="e">
        <f>VLOOKUP(H996,Sheet2!$A$1:$B$270,2,FALSE)</f>
        <v>#N/A</v>
      </c>
    </row>
    <row r="997" spans="1:61">
      <c r="A997">
        <v>996</v>
      </c>
      <c r="B997">
        <v>1002522204</v>
      </c>
      <c r="C997">
        <v>3</v>
      </c>
      <c r="D997" t="s">
        <v>45</v>
      </c>
      <c r="E997">
        <v>5</v>
      </c>
      <c r="F997" t="s">
        <v>211</v>
      </c>
      <c r="G997" t="s">
        <v>118</v>
      </c>
      <c r="H997" t="s">
        <v>464</v>
      </c>
      <c r="I997" t="s">
        <v>9798</v>
      </c>
      <c r="J997" t="s">
        <v>214</v>
      </c>
      <c r="K997" t="s">
        <v>149</v>
      </c>
      <c r="M997" t="s">
        <v>225</v>
      </c>
      <c r="N997" t="s">
        <v>10252</v>
      </c>
      <c r="O997" s="57">
        <v>46246.570960648147</v>
      </c>
      <c r="P997" s="57">
        <v>46248.632638888892</v>
      </c>
      <c r="Q997">
        <v>69359612</v>
      </c>
      <c r="S997">
        <v>172608206142</v>
      </c>
      <c r="T997" t="s">
        <v>11243</v>
      </c>
      <c r="U997" t="s">
        <v>11244</v>
      </c>
      <c r="V997" t="s">
        <v>11419</v>
      </c>
      <c r="Z997">
        <v>116.7586278</v>
      </c>
      <c r="AA997">
        <v>-8.9648123000000002</v>
      </c>
      <c r="AB997" t="s">
        <v>10760</v>
      </c>
      <c r="AC997" t="s">
        <v>226</v>
      </c>
      <c r="AL997" t="s">
        <v>218</v>
      </c>
      <c r="AM997" t="s">
        <v>214</v>
      </c>
      <c r="AN997" t="s">
        <v>6</v>
      </c>
      <c r="AO997" s="57">
        <v>46364.579872685186</v>
      </c>
      <c r="AR997" t="s">
        <v>18</v>
      </c>
      <c r="AS997" t="s">
        <v>464</v>
      </c>
      <c r="AT997" t="s">
        <v>231</v>
      </c>
      <c r="AV997" t="s">
        <v>227</v>
      </c>
      <c r="AW997" t="s">
        <v>1071</v>
      </c>
      <c r="AX997" t="s">
        <v>223</v>
      </c>
      <c r="BA997" s="57">
        <v>25569.291666666668</v>
      </c>
      <c r="BB997" t="s">
        <v>214</v>
      </c>
      <c r="BF997" s="6" t="e">
        <f t="shared" si="45"/>
        <v>#NUM!</v>
      </c>
      <c r="BG997" t="e">
        <f t="shared" si="46"/>
        <v>#NUM!</v>
      </c>
      <c r="BH997" t="e">
        <f t="shared" si="47"/>
        <v>#NUM!</v>
      </c>
      <c r="BI997" t="str">
        <f>VLOOKUP(H997,Sheet2!$A$1:$B$270,2,FALSE)</f>
        <v>SUMBAWA</v>
      </c>
    </row>
    <row r="998" spans="1:61">
      <c r="A998">
        <v>997</v>
      </c>
      <c r="B998">
        <v>1002520843</v>
      </c>
      <c r="C998">
        <v>3</v>
      </c>
      <c r="D998" t="s">
        <v>49</v>
      </c>
      <c r="E998">
        <v>4</v>
      </c>
      <c r="F998" t="s">
        <v>252</v>
      </c>
      <c r="G998" t="s">
        <v>255</v>
      </c>
      <c r="H998" t="s">
        <v>556</v>
      </c>
      <c r="I998" t="s">
        <v>213</v>
      </c>
      <c r="J998" t="s">
        <v>214</v>
      </c>
      <c r="K998" t="s">
        <v>149</v>
      </c>
      <c r="M998" t="s">
        <v>76</v>
      </c>
      <c r="N998" t="s">
        <v>216</v>
      </c>
      <c r="O998" s="57">
        <v>46245.706770833334</v>
      </c>
      <c r="P998" s="57">
        <v>46245.785578703704</v>
      </c>
      <c r="Q998">
        <v>69362368</v>
      </c>
      <c r="S998">
        <v>142283119930</v>
      </c>
      <c r="T998" t="s">
        <v>6813</v>
      </c>
      <c r="U998" t="s">
        <v>7341</v>
      </c>
      <c r="V998" t="s">
        <v>7342</v>
      </c>
      <c r="Z998">
        <v>109.12868159999999</v>
      </c>
      <c r="AA998">
        <v>-7.0228630000000001</v>
      </c>
      <c r="AB998" t="s">
        <v>6816</v>
      </c>
      <c r="AC998" t="s">
        <v>226</v>
      </c>
      <c r="AL998" t="s">
        <v>218</v>
      </c>
      <c r="AM998" t="s">
        <v>7343</v>
      </c>
      <c r="AN998" t="s">
        <v>6</v>
      </c>
      <c r="AO998" s="57">
        <v>46334.715416666666</v>
      </c>
      <c r="AR998" t="s">
        <v>219</v>
      </c>
      <c r="AS998" t="s">
        <v>556</v>
      </c>
      <c r="AT998" t="s">
        <v>231</v>
      </c>
      <c r="AU998">
        <v>20260811</v>
      </c>
      <c r="AV998" t="s">
        <v>222</v>
      </c>
      <c r="AW998" t="s">
        <v>560</v>
      </c>
      <c r="AX998" t="s">
        <v>223</v>
      </c>
      <c r="BA998" s="57">
        <v>46245.291666666664</v>
      </c>
      <c r="BB998" t="s">
        <v>7343</v>
      </c>
      <c r="BC998">
        <v>2026</v>
      </c>
      <c r="BD998">
        <v>8</v>
      </c>
      <c r="BE998">
        <v>11</v>
      </c>
      <c r="BF998" s="6">
        <f t="shared" si="45"/>
        <v>46245</v>
      </c>
      <c r="BG998">
        <f t="shared" si="46"/>
        <v>-0.29166666666424135</v>
      </c>
      <c r="BH998" t="str">
        <f t="shared" si="47"/>
        <v>COMPLY</v>
      </c>
      <c r="BI998" t="e">
        <f>VLOOKUP(H998,Sheet2!$A$1:$B$270,2,FALSE)</f>
        <v>#N/A</v>
      </c>
    </row>
    <row r="999" spans="1:61">
      <c r="A999">
        <v>998</v>
      </c>
      <c r="B999">
        <v>1002515936</v>
      </c>
      <c r="C999">
        <v>3</v>
      </c>
      <c r="D999" t="s">
        <v>38</v>
      </c>
      <c r="E999">
        <v>5</v>
      </c>
      <c r="F999" t="s">
        <v>92</v>
      </c>
      <c r="G999" t="s">
        <v>92</v>
      </c>
      <c r="H999" t="s">
        <v>308</v>
      </c>
      <c r="I999" t="s">
        <v>213</v>
      </c>
      <c r="J999" t="s">
        <v>214</v>
      </c>
      <c r="K999" t="s">
        <v>149</v>
      </c>
      <c r="L999" t="s">
        <v>215</v>
      </c>
      <c r="M999" t="s">
        <v>575</v>
      </c>
      <c r="N999" t="s">
        <v>216</v>
      </c>
      <c r="O999" s="57">
        <v>46242.553437499999</v>
      </c>
      <c r="P999" s="57">
        <v>46244.567662037036</v>
      </c>
      <c r="Q999">
        <v>69361453</v>
      </c>
      <c r="S999">
        <v>152601214982</v>
      </c>
      <c r="T999" t="s">
        <v>5643</v>
      </c>
      <c r="U999" t="s">
        <v>4501</v>
      </c>
      <c r="V999" t="s">
        <v>5644</v>
      </c>
      <c r="Z999">
        <v>111.512415</v>
      </c>
      <c r="AA999">
        <v>-7.6384629999999998</v>
      </c>
      <c r="AB999" t="s">
        <v>5645</v>
      </c>
      <c r="AC999" t="s">
        <v>237</v>
      </c>
      <c r="AL999" t="s">
        <v>218</v>
      </c>
      <c r="AM999" t="s">
        <v>4504</v>
      </c>
      <c r="AN999" t="s">
        <v>6</v>
      </c>
      <c r="AO999" s="57">
        <v>46242.559374999997</v>
      </c>
      <c r="AP999" s="57">
        <v>46243.541666666664</v>
      </c>
      <c r="AQ999" t="s">
        <v>1033</v>
      </c>
      <c r="AR999" t="s">
        <v>14</v>
      </c>
      <c r="AS999" t="s">
        <v>308</v>
      </c>
      <c r="AT999" t="s">
        <v>231</v>
      </c>
      <c r="AV999" t="s">
        <v>6702</v>
      </c>
      <c r="AW999" t="s">
        <v>1010</v>
      </c>
      <c r="AX999" t="s">
        <v>223</v>
      </c>
      <c r="BA999" s="57">
        <v>46243.541666666664</v>
      </c>
      <c r="BB999" t="s">
        <v>4504</v>
      </c>
      <c r="BF999" s="6" t="e">
        <f t="shared" si="45"/>
        <v>#NUM!</v>
      </c>
      <c r="BG999" t="e">
        <f t="shared" si="46"/>
        <v>#NUM!</v>
      </c>
      <c r="BH999" t="e">
        <f t="shared" si="47"/>
        <v>#NUM!</v>
      </c>
      <c r="BI999" t="str">
        <f>VLOOKUP(H999,Sheet2!$A$1:$B$270,2,FALSE)</f>
        <v>MADIUN</v>
      </c>
    </row>
    <row r="1000" spans="1:61">
      <c r="A1000">
        <v>999</v>
      </c>
      <c r="B1000">
        <v>1002509533</v>
      </c>
      <c r="C1000">
        <v>3</v>
      </c>
      <c r="D1000" t="s">
        <v>45</v>
      </c>
      <c r="E1000">
        <v>5</v>
      </c>
      <c r="F1000" t="s">
        <v>113</v>
      </c>
      <c r="G1000" t="s">
        <v>114</v>
      </c>
      <c r="H1000" t="s">
        <v>367</v>
      </c>
      <c r="I1000" t="s">
        <v>213</v>
      </c>
      <c r="J1000" t="s">
        <v>214</v>
      </c>
      <c r="K1000" t="s">
        <v>149</v>
      </c>
      <c r="L1000" t="s">
        <v>215</v>
      </c>
      <c r="M1000" t="s">
        <v>76</v>
      </c>
      <c r="N1000" t="s">
        <v>216</v>
      </c>
      <c r="O1000" s="57">
        <v>46239.3437037037</v>
      </c>
      <c r="P1000" s="57">
        <v>46242.372013888889</v>
      </c>
      <c r="Q1000">
        <v>69358732</v>
      </c>
      <c r="S1000">
        <v>172514216866</v>
      </c>
      <c r="T1000" t="s">
        <v>3382</v>
      </c>
      <c r="U1000" t="s">
        <v>3383</v>
      </c>
      <c r="V1000" t="s">
        <v>3384</v>
      </c>
      <c r="Z1000">
        <v>120.46417877326699</v>
      </c>
      <c r="AA1000">
        <v>-8.6219196324385798</v>
      </c>
      <c r="AB1000" t="s">
        <v>3385</v>
      </c>
      <c r="AC1000" t="s">
        <v>237</v>
      </c>
      <c r="AL1000" t="s">
        <v>218</v>
      </c>
      <c r="AM1000" t="s">
        <v>3386</v>
      </c>
      <c r="AN1000" t="s">
        <v>6</v>
      </c>
      <c r="AO1000" s="57">
        <v>46150.351134259261</v>
      </c>
      <c r="AP1000" s="57">
        <v>46240.333333333336</v>
      </c>
      <c r="AR1000" t="s">
        <v>219</v>
      </c>
      <c r="AS1000" t="s">
        <v>367</v>
      </c>
      <c r="AT1000" t="s">
        <v>231</v>
      </c>
      <c r="AU1000">
        <v>20260808</v>
      </c>
      <c r="AV1000" t="s">
        <v>222</v>
      </c>
      <c r="AW1000" t="s">
        <v>1014</v>
      </c>
      <c r="AX1000" t="s">
        <v>223</v>
      </c>
      <c r="BA1000" s="57">
        <v>46240.333333333336</v>
      </c>
      <c r="BB1000" t="s">
        <v>3386</v>
      </c>
      <c r="BC1000">
        <v>2026</v>
      </c>
      <c r="BD1000">
        <v>8</v>
      </c>
      <c r="BE1000">
        <v>8</v>
      </c>
      <c r="BF1000" s="6">
        <f t="shared" si="45"/>
        <v>46242</v>
      </c>
      <c r="BG1000">
        <f t="shared" si="46"/>
        <v>1.6666666666642413</v>
      </c>
      <c r="BH1000" t="str">
        <f t="shared" si="47"/>
        <v>NOT COMPLY</v>
      </c>
      <c r="BI1000" t="str">
        <f>VLOOKUP(H1000,Sheet2!$A$1:$B$270,2,FALSE)</f>
        <v>LABOAN BAJO</v>
      </c>
    </row>
    <row r="1001" spans="1:61">
      <c r="A1001">
        <v>1000</v>
      </c>
      <c r="B1001">
        <v>1002508992</v>
      </c>
      <c r="C1001">
        <v>3</v>
      </c>
      <c r="D1001" t="s">
        <v>55</v>
      </c>
      <c r="E1001">
        <v>5</v>
      </c>
      <c r="F1001" t="s">
        <v>313</v>
      </c>
      <c r="G1001" t="s">
        <v>126</v>
      </c>
      <c r="H1001" t="s">
        <v>314</v>
      </c>
      <c r="I1001" t="s">
        <v>213</v>
      </c>
      <c r="J1001" t="s">
        <v>214</v>
      </c>
      <c r="K1001" t="s">
        <v>149</v>
      </c>
      <c r="L1001" t="s">
        <v>215</v>
      </c>
      <c r="M1001" t="s">
        <v>575</v>
      </c>
      <c r="N1001" t="s">
        <v>216</v>
      </c>
      <c r="O1001" s="57">
        <v>46238.655601851853</v>
      </c>
      <c r="P1001" s="57">
        <v>46241.55201388889</v>
      </c>
      <c r="Q1001">
        <v>69358491</v>
      </c>
      <c r="S1001">
        <v>152320246203</v>
      </c>
      <c r="T1001" t="s">
        <v>3387</v>
      </c>
      <c r="U1001" t="s">
        <v>3388</v>
      </c>
      <c r="V1001" t="s">
        <v>3389</v>
      </c>
      <c r="Z1001">
        <v>112.7583551</v>
      </c>
      <c r="AA1001">
        <v>-7.2909044999999999</v>
      </c>
      <c r="AB1001" t="s">
        <v>3390</v>
      </c>
      <c r="AC1001" t="s">
        <v>237</v>
      </c>
      <c r="AL1001" t="s">
        <v>218</v>
      </c>
      <c r="AM1001" t="s">
        <v>3391</v>
      </c>
      <c r="AN1001" t="s">
        <v>6</v>
      </c>
      <c r="AO1001" s="57">
        <v>46120.663356481484</v>
      </c>
      <c r="AP1001" s="57">
        <v>46239.541666666664</v>
      </c>
      <c r="AQ1001" t="s">
        <v>248</v>
      </c>
      <c r="AR1001" t="s">
        <v>14</v>
      </c>
      <c r="AS1001" t="s">
        <v>314</v>
      </c>
      <c r="AT1001" t="s">
        <v>352</v>
      </c>
      <c r="AV1001" t="s">
        <v>5646</v>
      </c>
      <c r="AW1001" t="s">
        <v>1062</v>
      </c>
      <c r="AX1001" t="s">
        <v>223</v>
      </c>
      <c r="BA1001" s="57">
        <v>46239.541666666664</v>
      </c>
      <c r="BB1001" t="s">
        <v>3391</v>
      </c>
      <c r="BF1001" s="6" t="e">
        <f t="shared" si="45"/>
        <v>#NUM!</v>
      </c>
      <c r="BG1001" t="e">
        <f t="shared" si="46"/>
        <v>#NUM!</v>
      </c>
      <c r="BH1001" t="e">
        <f t="shared" si="47"/>
        <v>#NUM!</v>
      </c>
      <c r="BI1001" t="str">
        <f>VLOOKUP(H1001,Sheet2!$A$1:$B$270,2,FALSE)</f>
        <v>SURABAYA SELATAN</v>
      </c>
    </row>
    <row r="1002" spans="1:61">
      <c r="A1002">
        <v>1001</v>
      </c>
      <c r="B1002">
        <v>1002519533</v>
      </c>
      <c r="C1002">
        <v>3</v>
      </c>
      <c r="D1002" t="s">
        <v>42</v>
      </c>
      <c r="E1002">
        <v>5</v>
      </c>
      <c r="F1002" t="s">
        <v>233</v>
      </c>
      <c r="G1002" t="s">
        <v>106</v>
      </c>
      <c r="H1002" t="s">
        <v>424</v>
      </c>
      <c r="I1002" t="s">
        <v>213</v>
      </c>
      <c r="J1002" t="s">
        <v>214</v>
      </c>
      <c r="K1002" t="s">
        <v>149</v>
      </c>
      <c r="L1002" t="s">
        <v>215</v>
      </c>
      <c r="M1002" t="s">
        <v>277</v>
      </c>
      <c r="N1002" t="s">
        <v>216</v>
      </c>
      <c r="O1002" s="57">
        <v>46245.477037037039</v>
      </c>
      <c r="P1002" s="57">
        <v>46248.351944444446</v>
      </c>
      <c r="Q1002">
        <v>69363139</v>
      </c>
      <c r="S1002">
        <v>152740208010</v>
      </c>
      <c r="T1002" t="s">
        <v>7344</v>
      </c>
      <c r="U1002" t="s">
        <v>7345</v>
      </c>
      <c r="V1002" t="s">
        <v>7346</v>
      </c>
      <c r="Z1002">
        <v>112.73790990000001</v>
      </c>
      <c r="AA1002">
        <v>-7.7941918000000001</v>
      </c>
      <c r="AB1002" t="s">
        <v>7347</v>
      </c>
      <c r="AC1002" t="s">
        <v>237</v>
      </c>
      <c r="AL1002" t="s">
        <v>218</v>
      </c>
      <c r="AM1002" t="s">
        <v>7348</v>
      </c>
      <c r="AN1002" t="s">
        <v>6</v>
      </c>
      <c r="AO1002" s="57">
        <v>46334.486145833333</v>
      </c>
      <c r="AP1002" s="57">
        <v>46247.333333333336</v>
      </c>
      <c r="AQ1002" t="s">
        <v>248</v>
      </c>
      <c r="AR1002" t="s">
        <v>278</v>
      </c>
      <c r="AS1002" t="s">
        <v>424</v>
      </c>
      <c r="AT1002" t="s">
        <v>231</v>
      </c>
      <c r="AV1002" t="s">
        <v>9166</v>
      </c>
      <c r="AW1002" t="s">
        <v>1010</v>
      </c>
      <c r="AX1002" t="s">
        <v>223</v>
      </c>
      <c r="BA1002" s="57">
        <v>46247.333333333336</v>
      </c>
      <c r="BB1002" t="s">
        <v>7348</v>
      </c>
      <c r="BF1002" s="6" t="e">
        <f t="shared" si="45"/>
        <v>#NUM!</v>
      </c>
      <c r="BG1002" t="e">
        <f t="shared" si="46"/>
        <v>#NUM!</v>
      </c>
      <c r="BH1002" t="e">
        <f t="shared" si="47"/>
        <v>#NUM!</v>
      </c>
      <c r="BI1002" t="str">
        <f>VLOOKUP(H1002,Sheet2!$A$1:$B$270,2,FALSE)</f>
        <v>PASURUAN</v>
      </c>
    </row>
    <row r="1003" spans="1:61">
      <c r="A1003">
        <v>1002</v>
      </c>
      <c r="B1003">
        <v>1002515954</v>
      </c>
      <c r="C1003">
        <v>3</v>
      </c>
      <c r="D1003" t="s">
        <v>42</v>
      </c>
      <c r="E1003">
        <v>5</v>
      </c>
      <c r="F1003" t="s">
        <v>233</v>
      </c>
      <c r="G1003" t="s">
        <v>105</v>
      </c>
      <c r="H1003" t="s">
        <v>381</v>
      </c>
      <c r="I1003" t="s">
        <v>213</v>
      </c>
      <c r="J1003" t="s">
        <v>214</v>
      </c>
      <c r="K1003" t="s">
        <v>149</v>
      </c>
      <c r="M1003" t="s">
        <v>76</v>
      </c>
      <c r="N1003" t="s">
        <v>216</v>
      </c>
      <c r="O1003" s="57">
        <v>46242.561759259261</v>
      </c>
      <c r="P1003" s="57">
        <v>46243.873564814814</v>
      </c>
      <c r="Q1003">
        <v>69361456</v>
      </c>
      <c r="R1003">
        <v>3215218045</v>
      </c>
      <c r="S1003">
        <v>152312243248</v>
      </c>
      <c r="T1003" t="s">
        <v>5647</v>
      </c>
      <c r="U1003" t="s">
        <v>5648</v>
      </c>
      <c r="V1003" t="s">
        <v>5649</v>
      </c>
      <c r="Z1003">
        <v>112.4225965</v>
      </c>
      <c r="AA1003">
        <v>-7.5009550000000003</v>
      </c>
      <c r="AB1003" t="s">
        <v>5650</v>
      </c>
      <c r="AC1003" t="s">
        <v>230</v>
      </c>
      <c r="AL1003" t="s">
        <v>218</v>
      </c>
      <c r="AM1003" t="s">
        <v>5651</v>
      </c>
      <c r="AN1003" t="s">
        <v>6</v>
      </c>
      <c r="AO1003" s="57">
        <v>46242.569351851853</v>
      </c>
      <c r="AP1003" s="57">
        <v>46244.333333333336</v>
      </c>
      <c r="AR1003" t="s">
        <v>219</v>
      </c>
      <c r="AS1003" t="s">
        <v>381</v>
      </c>
      <c r="AT1003" t="s">
        <v>231</v>
      </c>
      <c r="AU1003">
        <v>20260809</v>
      </c>
      <c r="AV1003" t="s">
        <v>222</v>
      </c>
      <c r="AW1003" t="s">
        <v>613</v>
      </c>
      <c r="AX1003" t="s">
        <v>223</v>
      </c>
      <c r="BA1003" s="57">
        <v>46244.333333333336</v>
      </c>
      <c r="BB1003" t="s">
        <v>5651</v>
      </c>
      <c r="BC1003">
        <v>2026</v>
      </c>
      <c r="BD1003">
        <v>8</v>
      </c>
      <c r="BE1003">
        <v>9</v>
      </c>
      <c r="BF1003" s="6">
        <f t="shared" si="45"/>
        <v>46243</v>
      </c>
      <c r="BG1003">
        <f t="shared" si="46"/>
        <v>-1.3333333333357587</v>
      </c>
      <c r="BH1003" t="str">
        <f t="shared" si="47"/>
        <v>COMPLY</v>
      </c>
      <c r="BI1003" t="str">
        <f>VLOOKUP(H1003,Sheet2!$A$1:$B$270,2,FALSE)</f>
        <v>MOJOKERTO</v>
      </c>
    </row>
    <row r="1004" spans="1:61">
      <c r="A1004">
        <v>1003</v>
      </c>
      <c r="B1004">
        <v>1002528552</v>
      </c>
      <c r="C1004">
        <v>3</v>
      </c>
      <c r="D1004" t="s">
        <v>38</v>
      </c>
      <c r="E1004">
        <v>5</v>
      </c>
      <c r="F1004" t="s">
        <v>250</v>
      </c>
      <c r="G1004" t="s">
        <v>87</v>
      </c>
      <c r="H1004" t="s">
        <v>251</v>
      </c>
      <c r="I1004" t="s">
        <v>213</v>
      </c>
      <c r="J1004" t="s">
        <v>214</v>
      </c>
      <c r="K1004" t="s">
        <v>149</v>
      </c>
      <c r="M1004" t="s">
        <v>76</v>
      </c>
      <c r="N1004" t="s">
        <v>216</v>
      </c>
      <c r="O1004" s="57">
        <v>46249.644490740742</v>
      </c>
      <c r="P1004" s="57">
        <v>46251.622476851851</v>
      </c>
      <c r="Q1004">
        <v>69367052</v>
      </c>
      <c r="S1004">
        <v>152702231399</v>
      </c>
      <c r="T1004" t="s">
        <v>11420</v>
      </c>
      <c r="U1004" t="s">
        <v>11421</v>
      </c>
      <c r="V1004" t="s">
        <v>11422</v>
      </c>
      <c r="Z1004">
        <v>112.6271462</v>
      </c>
      <c r="AA1004">
        <v>-7.9288847000000002</v>
      </c>
      <c r="AB1004" t="s">
        <v>11423</v>
      </c>
      <c r="AC1004" t="s">
        <v>230</v>
      </c>
      <c r="AL1004" t="s">
        <v>218</v>
      </c>
      <c r="AM1004" t="s">
        <v>11168</v>
      </c>
      <c r="AN1004" t="s">
        <v>6</v>
      </c>
      <c r="AO1004" t="s">
        <v>10808</v>
      </c>
      <c r="AP1004" s="57">
        <v>46251.541666666664</v>
      </c>
      <c r="AR1004" t="s">
        <v>219</v>
      </c>
      <c r="AS1004" t="s">
        <v>251</v>
      </c>
      <c r="AT1004" t="s">
        <v>231</v>
      </c>
      <c r="AU1004">
        <v>20260817</v>
      </c>
      <c r="AV1004" t="s">
        <v>222</v>
      </c>
      <c r="AW1004" t="s">
        <v>561</v>
      </c>
      <c r="AX1004" t="s">
        <v>223</v>
      </c>
      <c r="BA1004" s="57">
        <v>46251.541666666664</v>
      </c>
      <c r="BB1004" t="s">
        <v>11168</v>
      </c>
      <c r="BC1004">
        <v>2026</v>
      </c>
      <c r="BD1004">
        <v>8</v>
      </c>
      <c r="BE1004">
        <v>17</v>
      </c>
      <c r="BF1004" s="6">
        <f t="shared" si="45"/>
        <v>46251</v>
      </c>
      <c r="BG1004">
        <f t="shared" si="46"/>
        <v>-0.54166666666424135</v>
      </c>
      <c r="BH1004" t="str">
        <f t="shared" si="47"/>
        <v>COMPLY</v>
      </c>
      <c r="BI1004" t="str">
        <f>VLOOKUP(H1004,Sheet2!$A$1:$B$270,2,FALSE)</f>
        <v>BATU</v>
      </c>
    </row>
    <row r="1005" spans="1:61">
      <c r="A1005">
        <v>1004</v>
      </c>
      <c r="B1005">
        <v>1002527375</v>
      </c>
      <c r="C1005">
        <v>3</v>
      </c>
      <c r="D1005" t="s">
        <v>51</v>
      </c>
      <c r="E1005">
        <v>4</v>
      </c>
      <c r="F1005" t="s">
        <v>273</v>
      </c>
      <c r="G1005" t="s">
        <v>273</v>
      </c>
      <c r="H1005" t="s">
        <v>939</v>
      </c>
      <c r="I1005" t="s">
        <v>213</v>
      </c>
      <c r="J1005" t="s">
        <v>214</v>
      </c>
      <c r="K1005" t="s">
        <v>149</v>
      </c>
      <c r="L1005" t="s">
        <v>215</v>
      </c>
      <c r="M1005" t="s">
        <v>277</v>
      </c>
      <c r="N1005" t="s">
        <v>216</v>
      </c>
      <c r="O1005" s="57">
        <v>46248.749259259261</v>
      </c>
      <c r="P1005" s="57">
        <v>46249.773888888885</v>
      </c>
      <c r="Q1005">
        <v>69366440</v>
      </c>
      <c r="S1005">
        <v>141456115412</v>
      </c>
      <c r="T1005" t="s">
        <v>11424</v>
      </c>
      <c r="U1005" t="s">
        <v>11425</v>
      </c>
      <c r="V1005" t="s">
        <v>11426</v>
      </c>
      <c r="Z1005">
        <v>110.6370543</v>
      </c>
      <c r="AA1005">
        <v>-6.8915422</v>
      </c>
      <c r="AB1005" t="s">
        <v>11427</v>
      </c>
      <c r="AC1005" t="s">
        <v>237</v>
      </c>
      <c r="AL1005" t="s">
        <v>218</v>
      </c>
      <c r="AM1005" t="s">
        <v>9819</v>
      </c>
      <c r="AN1005" t="s">
        <v>6</v>
      </c>
      <c r="AO1005" t="s">
        <v>9820</v>
      </c>
      <c r="AP1005" s="57">
        <v>46249.625</v>
      </c>
      <c r="AQ1005" t="s">
        <v>903</v>
      </c>
      <c r="AR1005" t="s">
        <v>278</v>
      </c>
      <c r="AS1005" t="s">
        <v>939</v>
      </c>
      <c r="AT1005" t="s">
        <v>231</v>
      </c>
      <c r="AV1005" t="s">
        <v>11428</v>
      </c>
      <c r="AW1005" t="s">
        <v>1014</v>
      </c>
      <c r="AX1005" t="s">
        <v>223</v>
      </c>
      <c r="BA1005" s="57">
        <v>46249.625</v>
      </c>
      <c r="BB1005" t="s">
        <v>9819</v>
      </c>
      <c r="BF1005" s="6" t="e">
        <f t="shared" si="45"/>
        <v>#NUM!</v>
      </c>
      <c r="BG1005" t="e">
        <f t="shared" si="46"/>
        <v>#NUM!</v>
      </c>
      <c r="BH1005" t="e">
        <f t="shared" si="47"/>
        <v>#NUM!</v>
      </c>
      <c r="BI1005" t="e">
        <f>VLOOKUP(H1005,Sheet2!$A$1:$B$270,2,FALSE)</f>
        <v>#N/A</v>
      </c>
    </row>
    <row r="1006" spans="1:61">
      <c r="A1006">
        <v>1005</v>
      </c>
      <c r="B1006">
        <v>1002509715</v>
      </c>
      <c r="C1006">
        <v>3</v>
      </c>
      <c r="D1006" t="s">
        <v>38</v>
      </c>
      <c r="E1006">
        <v>5</v>
      </c>
      <c r="F1006" t="s">
        <v>250</v>
      </c>
      <c r="G1006" t="s">
        <v>91</v>
      </c>
      <c r="H1006" t="s">
        <v>398</v>
      </c>
      <c r="I1006" t="s">
        <v>213</v>
      </c>
      <c r="J1006" t="s">
        <v>214</v>
      </c>
      <c r="K1006" t="s">
        <v>149</v>
      </c>
      <c r="L1006" t="s">
        <v>215</v>
      </c>
      <c r="M1006" t="s">
        <v>76</v>
      </c>
      <c r="N1006" t="s">
        <v>216</v>
      </c>
      <c r="O1006" s="57">
        <v>46239.385370370372</v>
      </c>
      <c r="P1006" s="57">
        <v>46240.599247685182</v>
      </c>
      <c r="Q1006">
        <v>69358798</v>
      </c>
      <c r="S1006">
        <v>152703903416</v>
      </c>
      <c r="T1006" t="s">
        <v>3413</v>
      </c>
      <c r="U1006" t="s">
        <v>3414</v>
      </c>
      <c r="V1006" t="s">
        <v>3415</v>
      </c>
      <c r="Z1006">
        <v>112.58466799999999</v>
      </c>
      <c r="AA1006">
        <v>-7.9885016999999996</v>
      </c>
      <c r="AB1006" t="s">
        <v>3416</v>
      </c>
      <c r="AC1006" t="s">
        <v>237</v>
      </c>
      <c r="AL1006" t="s">
        <v>218</v>
      </c>
      <c r="AM1006" t="s">
        <v>1453</v>
      </c>
      <c r="AN1006" t="s">
        <v>6</v>
      </c>
      <c r="AO1006" s="57">
        <v>46150.392326388886</v>
      </c>
      <c r="AP1006" s="57">
        <v>46240.333333333336</v>
      </c>
      <c r="AQ1006" t="s">
        <v>248</v>
      </c>
      <c r="AR1006" t="s">
        <v>219</v>
      </c>
      <c r="AS1006" t="s">
        <v>398</v>
      </c>
      <c r="AT1006" t="s">
        <v>231</v>
      </c>
      <c r="AU1006">
        <v>20260806</v>
      </c>
      <c r="AV1006" t="s">
        <v>222</v>
      </c>
      <c r="AW1006" t="s">
        <v>1021</v>
      </c>
      <c r="AX1006" t="s">
        <v>223</v>
      </c>
      <c r="BA1006" s="57">
        <v>46240.333333333336</v>
      </c>
      <c r="BB1006" t="s">
        <v>1453</v>
      </c>
      <c r="BC1006">
        <v>2026</v>
      </c>
      <c r="BD1006">
        <v>8</v>
      </c>
      <c r="BE1006">
        <v>6</v>
      </c>
      <c r="BF1006" s="6">
        <f t="shared" si="45"/>
        <v>46240</v>
      </c>
      <c r="BG1006">
        <f t="shared" si="46"/>
        <v>-0.33333333333575865</v>
      </c>
      <c r="BH1006" t="str">
        <f t="shared" si="47"/>
        <v>COMPLY</v>
      </c>
      <c r="BI1006" t="str">
        <f>VLOOKUP(H1006,Sheet2!$A$1:$B$270,2,FALSE)</f>
        <v>MALANG</v>
      </c>
    </row>
    <row r="1007" spans="1:61">
      <c r="A1007">
        <v>1006</v>
      </c>
      <c r="B1007">
        <v>1002527387</v>
      </c>
      <c r="C1007">
        <v>3</v>
      </c>
      <c r="D1007" t="s">
        <v>45</v>
      </c>
      <c r="E1007">
        <v>5</v>
      </c>
      <c r="F1007" t="s">
        <v>211</v>
      </c>
      <c r="G1007" t="s">
        <v>118</v>
      </c>
      <c r="H1007" t="s">
        <v>464</v>
      </c>
      <c r="I1007" t="s">
        <v>213</v>
      </c>
      <c r="J1007" t="s">
        <v>214</v>
      </c>
      <c r="K1007" t="s">
        <v>149</v>
      </c>
      <c r="M1007" t="s">
        <v>586</v>
      </c>
      <c r="N1007" t="s">
        <v>216</v>
      </c>
      <c r="O1007" s="57">
        <v>46248.75744212963</v>
      </c>
      <c r="P1007" s="57">
        <v>46249.788171296299</v>
      </c>
      <c r="Q1007">
        <v>69365271</v>
      </c>
      <c r="S1007">
        <v>172608206229</v>
      </c>
      <c r="T1007" t="s">
        <v>9051</v>
      </c>
      <c r="U1007" t="s">
        <v>11429</v>
      </c>
      <c r="V1007" t="s">
        <v>11430</v>
      </c>
      <c r="Z1007">
        <v>116.74579230000001</v>
      </c>
      <c r="AA1007">
        <v>-8.9673186000000005</v>
      </c>
      <c r="AB1007" t="s">
        <v>9054</v>
      </c>
      <c r="AC1007" t="s">
        <v>290</v>
      </c>
      <c r="AL1007" t="s">
        <v>218</v>
      </c>
      <c r="AM1007" t="s">
        <v>11431</v>
      </c>
      <c r="AN1007" t="s">
        <v>6</v>
      </c>
      <c r="AO1007" t="s">
        <v>11432</v>
      </c>
      <c r="AR1007" t="s">
        <v>14</v>
      </c>
      <c r="AS1007" t="s">
        <v>464</v>
      </c>
      <c r="AT1007" t="s">
        <v>570</v>
      </c>
      <c r="AV1007" t="s">
        <v>587</v>
      </c>
      <c r="AW1007" t="s">
        <v>604</v>
      </c>
      <c r="AX1007" t="s">
        <v>223</v>
      </c>
      <c r="BA1007" s="57">
        <v>46248.291666666664</v>
      </c>
      <c r="BB1007" t="s">
        <v>11431</v>
      </c>
      <c r="BF1007" s="6" t="e">
        <f t="shared" si="45"/>
        <v>#NUM!</v>
      </c>
      <c r="BG1007" t="e">
        <f t="shared" si="46"/>
        <v>#NUM!</v>
      </c>
      <c r="BH1007" t="e">
        <f t="shared" si="47"/>
        <v>#NUM!</v>
      </c>
      <c r="BI1007" t="str">
        <f>VLOOKUP(H1007,Sheet2!$A$1:$B$270,2,FALSE)</f>
        <v>SUMBAWA</v>
      </c>
    </row>
    <row r="1008" spans="1:61">
      <c r="A1008">
        <v>1007</v>
      </c>
      <c r="B1008">
        <v>1002510834</v>
      </c>
      <c r="C1008">
        <v>3</v>
      </c>
      <c r="D1008" t="s">
        <v>59</v>
      </c>
      <c r="E1008">
        <v>4</v>
      </c>
      <c r="F1008" t="s">
        <v>243</v>
      </c>
      <c r="G1008" t="s">
        <v>557</v>
      </c>
      <c r="H1008" t="s">
        <v>977</v>
      </c>
      <c r="I1008" t="s">
        <v>213</v>
      </c>
      <c r="J1008" t="s">
        <v>214</v>
      </c>
      <c r="K1008" t="s">
        <v>149</v>
      </c>
      <c r="L1008" t="s">
        <v>215</v>
      </c>
      <c r="M1008" t="s">
        <v>76</v>
      </c>
      <c r="N1008" t="s">
        <v>216</v>
      </c>
      <c r="O1008" s="57">
        <v>46239.607604166667</v>
      </c>
      <c r="P1008" s="57">
        <v>46240.542511574073</v>
      </c>
      <c r="Q1008">
        <v>69359307</v>
      </c>
      <c r="S1008">
        <v>142141120026</v>
      </c>
      <c r="T1008" t="s">
        <v>3417</v>
      </c>
      <c r="U1008" t="s">
        <v>3418</v>
      </c>
      <c r="V1008" t="s">
        <v>3419</v>
      </c>
      <c r="Z1008">
        <v>109.66136299999999</v>
      </c>
      <c r="AA1008">
        <v>-7.6643049999999997</v>
      </c>
      <c r="AB1008" t="s">
        <v>3420</v>
      </c>
      <c r="AC1008" t="s">
        <v>237</v>
      </c>
      <c r="AL1008" t="s">
        <v>218</v>
      </c>
      <c r="AM1008" t="s">
        <v>3421</v>
      </c>
      <c r="AN1008" t="s">
        <v>6</v>
      </c>
      <c r="AO1008" s="57">
        <v>46150.610949074071</v>
      </c>
      <c r="AP1008" s="57">
        <v>46240.541666666664</v>
      </c>
      <c r="AR1008" t="s">
        <v>219</v>
      </c>
      <c r="AS1008" t="s">
        <v>977</v>
      </c>
      <c r="AT1008" t="s">
        <v>231</v>
      </c>
      <c r="AU1008">
        <v>20260806</v>
      </c>
      <c r="AV1008" t="s">
        <v>222</v>
      </c>
      <c r="AW1008" t="s">
        <v>1017</v>
      </c>
      <c r="AX1008" t="s">
        <v>223</v>
      </c>
      <c r="BA1008" s="57">
        <v>46240.541666666664</v>
      </c>
      <c r="BB1008" t="s">
        <v>3421</v>
      </c>
      <c r="BC1008">
        <v>2026</v>
      </c>
      <c r="BD1008">
        <v>8</v>
      </c>
      <c r="BE1008">
        <v>6</v>
      </c>
      <c r="BF1008" s="6">
        <f t="shared" si="45"/>
        <v>46240</v>
      </c>
      <c r="BG1008">
        <f t="shared" si="46"/>
        <v>-0.54166666666424135</v>
      </c>
      <c r="BH1008" t="str">
        <f t="shared" si="47"/>
        <v>COMPLY</v>
      </c>
      <c r="BI1008" t="e">
        <f>VLOOKUP(H1008,Sheet2!$A$1:$B$270,2,FALSE)</f>
        <v>#N/A</v>
      </c>
    </row>
    <row r="1009" spans="1:61">
      <c r="A1009">
        <v>1008</v>
      </c>
      <c r="B1009">
        <v>1002516451</v>
      </c>
      <c r="C1009">
        <v>3</v>
      </c>
      <c r="D1009" t="s">
        <v>55</v>
      </c>
      <c r="E1009">
        <v>5</v>
      </c>
      <c r="F1009" t="s">
        <v>228</v>
      </c>
      <c r="G1009" t="s">
        <v>121</v>
      </c>
      <c r="H1009" t="s">
        <v>342</v>
      </c>
      <c r="I1009" t="s">
        <v>213</v>
      </c>
      <c r="J1009" t="s">
        <v>214</v>
      </c>
      <c r="K1009" t="s">
        <v>149</v>
      </c>
      <c r="L1009" t="s">
        <v>215</v>
      </c>
      <c r="M1009" t="s">
        <v>76</v>
      </c>
      <c r="N1009" t="s">
        <v>216</v>
      </c>
      <c r="O1009" s="57">
        <v>46243.508287037039</v>
      </c>
      <c r="P1009" s="57">
        <v>46244.52003472222</v>
      </c>
      <c r="Q1009">
        <v>69361822</v>
      </c>
      <c r="S1009">
        <v>152434913568</v>
      </c>
      <c r="T1009" t="s">
        <v>5652</v>
      </c>
      <c r="U1009" t="s">
        <v>5653</v>
      </c>
      <c r="V1009" t="s">
        <v>5654</v>
      </c>
      <c r="Z1009">
        <v>113.178505338728</v>
      </c>
      <c r="AA1009">
        <v>-7.0128543108738297</v>
      </c>
      <c r="AB1009" t="s">
        <v>5655</v>
      </c>
      <c r="AC1009" t="s">
        <v>217</v>
      </c>
      <c r="AL1009" t="s">
        <v>218</v>
      </c>
      <c r="AM1009" t="s">
        <v>5656</v>
      </c>
      <c r="AN1009" t="s">
        <v>6</v>
      </c>
      <c r="AO1009" s="57">
        <v>46273.517500000002</v>
      </c>
      <c r="AP1009" s="57">
        <v>46244.541666666664</v>
      </c>
      <c r="AR1009" t="s">
        <v>219</v>
      </c>
      <c r="AS1009" t="s">
        <v>342</v>
      </c>
      <c r="AT1009" t="s">
        <v>221</v>
      </c>
      <c r="AU1009">
        <v>20260810</v>
      </c>
      <c r="AV1009" t="s">
        <v>222</v>
      </c>
      <c r="AW1009" t="s">
        <v>979</v>
      </c>
      <c r="AX1009" t="s">
        <v>223</v>
      </c>
      <c r="BA1009" s="57">
        <v>46244.541666666664</v>
      </c>
      <c r="BB1009" t="s">
        <v>5656</v>
      </c>
      <c r="BC1009">
        <v>2026</v>
      </c>
      <c r="BD1009">
        <v>8</v>
      </c>
      <c r="BE1009">
        <v>10</v>
      </c>
      <c r="BF1009" s="6">
        <f t="shared" si="45"/>
        <v>46244</v>
      </c>
      <c r="BG1009">
        <f t="shared" si="46"/>
        <v>-0.54166666666424135</v>
      </c>
      <c r="BH1009" t="str">
        <f t="shared" si="47"/>
        <v>COMPLY</v>
      </c>
      <c r="BI1009" t="str">
        <f>VLOOKUP(H1009,Sheet2!$A$1:$B$270,2,FALSE)</f>
        <v>MADURA</v>
      </c>
    </row>
    <row r="1010" spans="1:61">
      <c r="A1010">
        <v>1009</v>
      </c>
      <c r="B1010">
        <v>1002517498</v>
      </c>
      <c r="C1010">
        <v>3</v>
      </c>
      <c r="D1010" t="s">
        <v>38</v>
      </c>
      <c r="E1010">
        <v>5</v>
      </c>
      <c r="F1010" t="s">
        <v>250</v>
      </c>
      <c r="G1010" t="s">
        <v>91</v>
      </c>
      <c r="H1010" t="s">
        <v>446</v>
      </c>
      <c r="I1010" t="s">
        <v>213</v>
      </c>
      <c r="J1010" t="s">
        <v>214</v>
      </c>
      <c r="K1010" t="s">
        <v>149</v>
      </c>
      <c r="L1010" t="s">
        <v>215</v>
      </c>
      <c r="M1010" t="s">
        <v>76</v>
      </c>
      <c r="N1010" t="s">
        <v>216</v>
      </c>
      <c r="O1010" s="57">
        <v>46244.488854166666</v>
      </c>
      <c r="P1010" s="57">
        <v>46245.650324074071</v>
      </c>
      <c r="Q1010">
        <v>69362313</v>
      </c>
      <c r="S1010">
        <v>152708209172</v>
      </c>
      <c r="T1010" t="s">
        <v>6703</v>
      </c>
      <c r="U1010" t="s">
        <v>6704</v>
      </c>
      <c r="V1010" t="s">
        <v>6705</v>
      </c>
      <c r="Z1010">
        <v>112.6563046</v>
      </c>
      <c r="AA1010">
        <v>-8.0376078999999994</v>
      </c>
      <c r="AB1010" t="s">
        <v>6706</v>
      </c>
      <c r="AC1010" t="s">
        <v>217</v>
      </c>
      <c r="AL1010" t="s">
        <v>218</v>
      </c>
      <c r="AM1010" t="s">
        <v>6289</v>
      </c>
      <c r="AN1010" t="s">
        <v>6</v>
      </c>
      <c r="AO1010" s="57">
        <v>46303.496307870373</v>
      </c>
      <c r="AP1010" s="57">
        <v>46245.333333333336</v>
      </c>
      <c r="AR1010" t="s">
        <v>219</v>
      </c>
      <c r="AS1010" t="s">
        <v>446</v>
      </c>
      <c r="AT1010" t="s">
        <v>231</v>
      </c>
      <c r="AU1010">
        <v>20260811</v>
      </c>
      <c r="AV1010" t="s">
        <v>222</v>
      </c>
      <c r="AW1010" t="s">
        <v>1023</v>
      </c>
      <c r="AX1010" t="s">
        <v>223</v>
      </c>
      <c r="BA1010" s="57">
        <v>46245.333333333336</v>
      </c>
      <c r="BB1010" t="s">
        <v>6289</v>
      </c>
      <c r="BC1010">
        <v>2026</v>
      </c>
      <c r="BD1010">
        <v>8</v>
      </c>
      <c r="BE1010">
        <v>11</v>
      </c>
      <c r="BF1010" s="6">
        <f t="shared" si="45"/>
        <v>46245</v>
      </c>
      <c r="BG1010">
        <f t="shared" si="46"/>
        <v>-0.33333333333575865</v>
      </c>
      <c r="BH1010" t="str">
        <f t="shared" si="47"/>
        <v>COMPLY</v>
      </c>
      <c r="BI1010" t="str">
        <f>VLOOKUP(H1010,Sheet2!$A$1:$B$270,2,FALSE)</f>
        <v>MALANG</v>
      </c>
    </row>
    <row r="1011" spans="1:61">
      <c r="A1011">
        <v>1010</v>
      </c>
      <c r="B1011">
        <v>1002524845</v>
      </c>
      <c r="C1011">
        <v>3</v>
      </c>
      <c r="D1011" t="s">
        <v>59</v>
      </c>
      <c r="E1011">
        <v>4</v>
      </c>
      <c r="F1011" t="s">
        <v>243</v>
      </c>
      <c r="G1011" t="s">
        <v>896</v>
      </c>
      <c r="H1011" t="s">
        <v>897</v>
      </c>
      <c r="I1011" t="s">
        <v>213</v>
      </c>
      <c r="J1011" t="s">
        <v>214</v>
      </c>
      <c r="K1011" t="s">
        <v>149</v>
      </c>
      <c r="M1011" t="s">
        <v>586</v>
      </c>
      <c r="N1011" t="s">
        <v>216</v>
      </c>
      <c r="O1011" s="57">
        <v>46247.669351851851</v>
      </c>
      <c r="P1011" s="57">
        <v>46249.476793981485</v>
      </c>
      <c r="Q1011">
        <v>69364523</v>
      </c>
      <c r="S1011">
        <v>142164113649</v>
      </c>
      <c r="T1011" t="s">
        <v>7985</v>
      </c>
      <c r="U1011" t="s">
        <v>9167</v>
      </c>
      <c r="V1011" t="s">
        <v>9168</v>
      </c>
      <c r="Z1011">
        <v>110.2571526</v>
      </c>
      <c r="AA1011">
        <v>-7.5622106000000002</v>
      </c>
      <c r="AB1011" t="s">
        <v>7988</v>
      </c>
      <c r="AC1011" t="s">
        <v>290</v>
      </c>
      <c r="AL1011" t="s">
        <v>218</v>
      </c>
      <c r="AM1011" t="s">
        <v>9169</v>
      </c>
      <c r="AN1011" t="s">
        <v>6</v>
      </c>
      <c r="AO1011" t="s">
        <v>8975</v>
      </c>
      <c r="AQ1011" t="s">
        <v>564</v>
      </c>
      <c r="AR1011" t="s">
        <v>14</v>
      </c>
      <c r="AS1011" t="s">
        <v>897</v>
      </c>
      <c r="AT1011" t="s">
        <v>231</v>
      </c>
      <c r="AV1011" t="s">
        <v>587</v>
      </c>
      <c r="AW1011" t="s">
        <v>561</v>
      </c>
      <c r="AX1011" t="s">
        <v>223</v>
      </c>
      <c r="BA1011" s="57">
        <v>46247.291666666664</v>
      </c>
      <c r="BB1011" t="s">
        <v>9169</v>
      </c>
      <c r="BF1011" s="6" t="e">
        <f t="shared" si="45"/>
        <v>#NUM!</v>
      </c>
      <c r="BG1011" t="e">
        <f t="shared" si="46"/>
        <v>#NUM!</v>
      </c>
      <c r="BH1011" t="e">
        <f t="shared" si="47"/>
        <v>#NUM!</v>
      </c>
      <c r="BI1011" t="e">
        <f>VLOOKUP(H1011,Sheet2!$A$1:$B$270,2,FALSE)</f>
        <v>#N/A</v>
      </c>
    </row>
    <row r="1012" spans="1:61">
      <c r="A1012">
        <v>1011</v>
      </c>
      <c r="B1012">
        <v>1002506359</v>
      </c>
      <c r="C1012">
        <v>3</v>
      </c>
      <c r="D1012" t="s">
        <v>55</v>
      </c>
      <c r="E1012">
        <v>5</v>
      </c>
      <c r="F1012" t="s">
        <v>313</v>
      </c>
      <c r="G1012" t="s">
        <v>124</v>
      </c>
      <c r="H1012" t="s">
        <v>335</v>
      </c>
      <c r="I1012" t="s">
        <v>213</v>
      </c>
      <c r="J1012" t="s">
        <v>214</v>
      </c>
      <c r="K1012" t="s">
        <v>149</v>
      </c>
      <c r="M1012" t="s">
        <v>76</v>
      </c>
      <c r="N1012" t="s">
        <v>216</v>
      </c>
      <c r="O1012" s="57">
        <v>46237.633136574077</v>
      </c>
      <c r="P1012" s="57">
        <v>46238.735925925925</v>
      </c>
      <c r="Q1012">
        <v>69356526</v>
      </c>
      <c r="S1012">
        <v>152305229913</v>
      </c>
      <c r="T1012" t="s">
        <v>3427</v>
      </c>
      <c r="U1012" t="s">
        <v>3428</v>
      </c>
      <c r="V1012" t="s">
        <v>3429</v>
      </c>
      <c r="Z1012">
        <v>112.766503</v>
      </c>
      <c r="AA1012">
        <v>-7.353027</v>
      </c>
      <c r="AB1012" t="s">
        <v>3430</v>
      </c>
      <c r="AC1012" t="s">
        <v>217</v>
      </c>
      <c r="AL1012" t="s">
        <v>218</v>
      </c>
      <c r="AM1012" t="s">
        <v>3431</v>
      </c>
      <c r="AN1012" t="s">
        <v>6</v>
      </c>
      <c r="AO1012" s="57">
        <v>46089.642777777779</v>
      </c>
      <c r="AR1012" t="s">
        <v>219</v>
      </c>
      <c r="AS1012" t="s">
        <v>335</v>
      </c>
      <c r="AT1012" t="s">
        <v>231</v>
      </c>
      <c r="AU1012">
        <v>20260804</v>
      </c>
      <c r="AV1012" t="s">
        <v>222</v>
      </c>
      <c r="AW1012" t="s">
        <v>561</v>
      </c>
      <c r="AX1012" t="s">
        <v>223</v>
      </c>
      <c r="BA1012" s="57">
        <v>46237.291666666664</v>
      </c>
      <c r="BB1012" t="s">
        <v>3431</v>
      </c>
      <c r="BC1012">
        <v>2026</v>
      </c>
      <c r="BD1012">
        <v>8</v>
      </c>
      <c r="BE1012">
        <v>4</v>
      </c>
      <c r="BF1012" s="6">
        <f t="shared" si="45"/>
        <v>46238</v>
      </c>
      <c r="BG1012">
        <f t="shared" si="46"/>
        <v>0.70833333333575865</v>
      </c>
      <c r="BH1012" t="str">
        <f t="shared" si="47"/>
        <v>COMPLY</v>
      </c>
      <c r="BI1012" t="str">
        <f>VLOOKUP(H1012,Sheet2!$A$1:$B$270,2,FALSE)</f>
        <v>SURABAYA SELATAN</v>
      </c>
    </row>
    <row r="1013" spans="1:61">
      <c r="A1013">
        <v>1012</v>
      </c>
      <c r="B1013">
        <v>1002515855</v>
      </c>
      <c r="C1013">
        <v>3</v>
      </c>
      <c r="D1013" t="s">
        <v>45</v>
      </c>
      <c r="E1013">
        <v>5</v>
      </c>
      <c r="F1013" t="s">
        <v>211</v>
      </c>
      <c r="G1013" t="s">
        <v>112</v>
      </c>
      <c r="H1013" t="s">
        <v>267</v>
      </c>
      <c r="I1013" t="s">
        <v>9791</v>
      </c>
      <c r="J1013" t="s">
        <v>214</v>
      </c>
      <c r="K1013" t="s">
        <v>149</v>
      </c>
      <c r="M1013" t="s">
        <v>76</v>
      </c>
      <c r="N1013" t="s">
        <v>9792</v>
      </c>
      <c r="O1013" s="57">
        <v>46242.508043981485</v>
      </c>
      <c r="P1013" s="57">
        <v>46242.624155092592</v>
      </c>
      <c r="Q1013">
        <v>69360597</v>
      </c>
      <c r="S1013">
        <v>172601796875</v>
      </c>
      <c r="T1013" t="s">
        <v>11433</v>
      </c>
      <c r="U1013" t="s">
        <v>10307</v>
      </c>
      <c r="V1013" t="s">
        <v>11434</v>
      </c>
      <c r="Z1013">
        <v>116.13512914</v>
      </c>
      <c r="AA1013">
        <v>-8.5665815989999992</v>
      </c>
      <c r="AB1013" t="s">
        <v>10164</v>
      </c>
      <c r="AC1013" t="s">
        <v>226</v>
      </c>
      <c r="AL1013" t="s">
        <v>218</v>
      </c>
      <c r="AM1013" t="s">
        <v>10309</v>
      </c>
      <c r="AN1013" t="s">
        <v>6</v>
      </c>
      <c r="AO1013" s="57">
        <v>46242.517638888887</v>
      </c>
      <c r="AR1013" t="s">
        <v>219</v>
      </c>
      <c r="AS1013" t="s">
        <v>267</v>
      </c>
      <c r="AT1013" t="s">
        <v>231</v>
      </c>
      <c r="AU1013">
        <v>20260808</v>
      </c>
      <c r="AV1013" t="s">
        <v>222</v>
      </c>
      <c r="AW1013" t="s">
        <v>10166</v>
      </c>
      <c r="AX1013" t="s">
        <v>223</v>
      </c>
      <c r="BA1013" s="57">
        <v>25569.291666666668</v>
      </c>
      <c r="BB1013" t="s">
        <v>10309</v>
      </c>
      <c r="BC1013">
        <v>2026</v>
      </c>
      <c r="BD1013">
        <v>8</v>
      </c>
      <c r="BE1013">
        <v>8</v>
      </c>
      <c r="BF1013" s="6">
        <f t="shared" si="45"/>
        <v>46242</v>
      </c>
      <c r="BG1013">
        <f t="shared" si="46"/>
        <v>20672.708333333332</v>
      </c>
      <c r="BH1013" t="str">
        <f t="shared" si="47"/>
        <v>NOT COMPLY</v>
      </c>
      <c r="BI1013" t="str">
        <f>VLOOKUP(H1013,Sheet2!$A$1:$B$270,2,FALSE)</f>
        <v>MATARAM</v>
      </c>
    </row>
    <row r="1014" spans="1:61">
      <c r="A1014">
        <v>1013</v>
      </c>
      <c r="B1014">
        <v>1002526459</v>
      </c>
      <c r="C1014">
        <v>3</v>
      </c>
      <c r="D1014" t="s">
        <v>38</v>
      </c>
      <c r="E1014">
        <v>5</v>
      </c>
      <c r="F1014" t="s">
        <v>90</v>
      </c>
      <c r="G1014" t="s">
        <v>90</v>
      </c>
      <c r="H1014" t="s">
        <v>419</v>
      </c>
      <c r="I1014" t="s">
        <v>213</v>
      </c>
      <c r="J1014" t="s">
        <v>214</v>
      </c>
      <c r="K1014" t="s">
        <v>149</v>
      </c>
      <c r="L1014" t="s">
        <v>215</v>
      </c>
      <c r="M1014" t="s">
        <v>76</v>
      </c>
      <c r="N1014" t="s">
        <v>216</v>
      </c>
      <c r="O1014" s="57">
        <v>46248.585393518515</v>
      </c>
      <c r="P1014" s="57">
        <v>46249.74895833333</v>
      </c>
      <c r="Q1014">
        <v>69366091</v>
      </c>
      <c r="S1014">
        <v>152610241370</v>
      </c>
      <c r="T1014" t="s">
        <v>11435</v>
      </c>
      <c r="U1014" t="s">
        <v>11436</v>
      </c>
      <c r="V1014" t="s">
        <v>11437</v>
      </c>
      <c r="Z1014">
        <v>112.032091174222</v>
      </c>
      <c r="AA1014">
        <v>-7.8098021113347897</v>
      </c>
      <c r="AB1014" t="s">
        <v>11438</v>
      </c>
      <c r="AC1014" t="s">
        <v>237</v>
      </c>
      <c r="AL1014" t="s">
        <v>218</v>
      </c>
      <c r="AM1014" t="s">
        <v>11439</v>
      </c>
      <c r="AN1014" t="s">
        <v>6</v>
      </c>
      <c r="AO1014" t="s">
        <v>9895</v>
      </c>
      <c r="AP1014" s="57">
        <v>46249.541666666664</v>
      </c>
      <c r="AR1014" t="s">
        <v>219</v>
      </c>
      <c r="AS1014" t="s">
        <v>419</v>
      </c>
      <c r="AT1014" t="s">
        <v>231</v>
      </c>
      <c r="AU1014">
        <v>20260815</v>
      </c>
      <c r="AV1014" t="s">
        <v>222</v>
      </c>
      <c r="AW1014" t="s">
        <v>1010</v>
      </c>
      <c r="AX1014" t="s">
        <v>223</v>
      </c>
      <c r="BA1014" s="57">
        <v>46249.541666666664</v>
      </c>
      <c r="BB1014" t="s">
        <v>11439</v>
      </c>
      <c r="BC1014">
        <v>2026</v>
      </c>
      <c r="BD1014">
        <v>8</v>
      </c>
      <c r="BE1014">
        <v>15</v>
      </c>
      <c r="BF1014" s="6">
        <f t="shared" si="45"/>
        <v>46249</v>
      </c>
      <c r="BG1014">
        <f t="shared" si="46"/>
        <v>-0.54166666666424135</v>
      </c>
      <c r="BH1014" t="str">
        <f t="shared" si="47"/>
        <v>COMPLY</v>
      </c>
      <c r="BI1014" t="str">
        <f>VLOOKUP(H1014,Sheet2!$A$1:$B$270,2,FALSE)</f>
        <v>KEDIRI</v>
      </c>
    </row>
    <row r="1015" spans="1:61">
      <c r="A1015">
        <v>1014</v>
      </c>
      <c r="B1015">
        <v>1002531504</v>
      </c>
      <c r="C1015">
        <v>3</v>
      </c>
      <c r="D1015" t="s">
        <v>59</v>
      </c>
      <c r="E1015">
        <v>4</v>
      </c>
      <c r="F1015" t="s">
        <v>224</v>
      </c>
      <c r="G1015" t="s">
        <v>224</v>
      </c>
      <c r="H1015" t="s">
        <v>1044</v>
      </c>
      <c r="I1015" t="s">
        <v>213</v>
      </c>
      <c r="J1015" t="s">
        <v>214</v>
      </c>
      <c r="K1015" t="s">
        <v>149</v>
      </c>
      <c r="L1015" t="s">
        <v>215</v>
      </c>
      <c r="M1015" t="s">
        <v>240</v>
      </c>
      <c r="N1015" t="s">
        <v>216</v>
      </c>
      <c r="O1015" s="57">
        <v>46251.789548611108</v>
      </c>
      <c r="P1015" s="57">
        <v>46251.790289351855</v>
      </c>
      <c r="Q1015">
        <v>69368407</v>
      </c>
      <c r="S1015">
        <v>146374601607</v>
      </c>
      <c r="T1015" t="s">
        <v>11440</v>
      </c>
      <c r="U1015" t="s">
        <v>11441</v>
      </c>
      <c r="V1015" t="s">
        <v>11442</v>
      </c>
      <c r="Z1015">
        <v>109.288213</v>
      </c>
      <c r="AA1015">
        <v>-7.4576529999999996</v>
      </c>
      <c r="AB1015" t="s">
        <v>11443</v>
      </c>
      <c r="AC1015" t="s">
        <v>237</v>
      </c>
      <c r="AL1015" t="s">
        <v>218</v>
      </c>
      <c r="AM1015" t="s">
        <v>11444</v>
      </c>
      <c r="AN1015" t="s">
        <v>6</v>
      </c>
      <c r="AO1015" t="s">
        <v>10696</v>
      </c>
      <c r="AP1015" s="57">
        <v>46253.625</v>
      </c>
      <c r="AR1015" t="s">
        <v>241</v>
      </c>
      <c r="AS1015" t="s">
        <v>1044</v>
      </c>
      <c r="AT1015" t="s">
        <v>231</v>
      </c>
      <c r="AV1015" t="s">
        <v>240</v>
      </c>
      <c r="AW1015" t="s">
        <v>1010</v>
      </c>
      <c r="AX1015" t="s">
        <v>223</v>
      </c>
      <c r="BA1015" s="57">
        <v>46253.625</v>
      </c>
      <c r="BB1015" t="s">
        <v>11444</v>
      </c>
      <c r="BF1015" s="6" t="e">
        <f t="shared" si="45"/>
        <v>#NUM!</v>
      </c>
      <c r="BG1015" t="e">
        <f t="shared" si="46"/>
        <v>#NUM!</v>
      </c>
      <c r="BH1015" t="e">
        <f t="shared" si="47"/>
        <v>#NUM!</v>
      </c>
      <c r="BI1015" t="e">
        <f>VLOOKUP(H1015,Sheet2!$A$1:$B$270,2,FALSE)</f>
        <v>#N/A</v>
      </c>
    </row>
    <row r="1016" spans="1:61">
      <c r="A1016">
        <v>1015</v>
      </c>
      <c r="B1016">
        <v>1002522028</v>
      </c>
      <c r="C1016">
        <v>3</v>
      </c>
      <c r="D1016" t="s">
        <v>38</v>
      </c>
      <c r="E1016">
        <v>5</v>
      </c>
      <c r="F1016" t="s">
        <v>92</v>
      </c>
      <c r="G1016" t="s">
        <v>95</v>
      </c>
      <c r="H1016" t="s">
        <v>478</v>
      </c>
      <c r="I1016" t="s">
        <v>213</v>
      </c>
      <c r="J1016" t="s">
        <v>214</v>
      </c>
      <c r="K1016" t="s">
        <v>149</v>
      </c>
      <c r="L1016" t="s">
        <v>215</v>
      </c>
      <c r="M1016" t="s">
        <v>76</v>
      </c>
      <c r="N1016" t="s">
        <v>216</v>
      </c>
      <c r="O1016" s="57">
        <v>46246.530509259261</v>
      </c>
      <c r="P1016" s="57">
        <v>46247.686574074076</v>
      </c>
      <c r="Q1016">
        <v>69364173</v>
      </c>
      <c r="S1016">
        <v>152614209516</v>
      </c>
      <c r="T1016" t="s">
        <v>8217</v>
      </c>
      <c r="U1016" t="s">
        <v>8218</v>
      </c>
      <c r="V1016" t="s">
        <v>8219</v>
      </c>
      <c r="Z1016">
        <v>111.40778903562899</v>
      </c>
      <c r="AA1016">
        <v>-7.9108040181326702</v>
      </c>
      <c r="AB1016" t="s">
        <v>8220</v>
      </c>
      <c r="AC1016" t="s">
        <v>237</v>
      </c>
      <c r="AL1016" t="s">
        <v>218</v>
      </c>
      <c r="AM1016" t="s">
        <v>8031</v>
      </c>
      <c r="AN1016" t="s">
        <v>6</v>
      </c>
      <c r="AO1016" s="57">
        <v>46364.538194444445</v>
      </c>
      <c r="AP1016" s="57">
        <v>46247.541666666664</v>
      </c>
      <c r="AR1016" t="s">
        <v>219</v>
      </c>
      <c r="AS1016" t="s">
        <v>478</v>
      </c>
      <c r="AT1016" t="s">
        <v>231</v>
      </c>
      <c r="AU1016">
        <v>20260813</v>
      </c>
      <c r="AV1016" t="s">
        <v>222</v>
      </c>
      <c r="AW1016" t="s">
        <v>1010</v>
      </c>
      <c r="AX1016" t="s">
        <v>223</v>
      </c>
      <c r="BA1016" s="57">
        <v>46247.541666666664</v>
      </c>
      <c r="BB1016" t="s">
        <v>8031</v>
      </c>
      <c r="BC1016">
        <v>2026</v>
      </c>
      <c r="BD1016">
        <v>8</v>
      </c>
      <c r="BE1016">
        <v>13</v>
      </c>
      <c r="BF1016" s="6">
        <f t="shared" si="45"/>
        <v>46247</v>
      </c>
      <c r="BG1016">
        <f t="shared" si="46"/>
        <v>-0.54166666666424135</v>
      </c>
      <c r="BH1016" t="str">
        <f t="shared" si="47"/>
        <v>COMPLY</v>
      </c>
      <c r="BI1016" t="str">
        <f>VLOOKUP(H1016,Sheet2!$A$1:$B$270,2,FALSE)</f>
        <v>PONOROGO</v>
      </c>
    </row>
    <row r="1017" spans="1:61">
      <c r="A1017">
        <v>1016</v>
      </c>
      <c r="B1017">
        <v>1002528403</v>
      </c>
      <c r="C1017">
        <v>3</v>
      </c>
      <c r="D1017" t="s">
        <v>55</v>
      </c>
      <c r="E1017">
        <v>5</v>
      </c>
      <c r="F1017" t="s">
        <v>228</v>
      </c>
      <c r="G1017" t="s">
        <v>121</v>
      </c>
      <c r="H1017" t="s">
        <v>447</v>
      </c>
      <c r="I1017" t="s">
        <v>213</v>
      </c>
      <c r="J1017" t="s">
        <v>214</v>
      </c>
      <c r="K1017" t="s">
        <v>149</v>
      </c>
      <c r="L1017" t="s">
        <v>215</v>
      </c>
      <c r="M1017" t="s">
        <v>76</v>
      </c>
      <c r="N1017" t="s">
        <v>216</v>
      </c>
      <c r="O1017" s="57">
        <v>46249.58121527778</v>
      </c>
      <c r="P1017" s="57">
        <v>46250.55704861111</v>
      </c>
      <c r="Q1017">
        <v>69366951</v>
      </c>
      <c r="S1017">
        <v>152438900691</v>
      </c>
      <c r="T1017" t="s">
        <v>11445</v>
      </c>
      <c r="U1017" t="s">
        <v>11446</v>
      </c>
      <c r="V1017" t="s">
        <v>11447</v>
      </c>
      <c r="Z1017">
        <v>113.331595100462</v>
      </c>
      <c r="AA1017">
        <v>-7.1291720186232697</v>
      </c>
      <c r="AB1017" t="s">
        <v>11448</v>
      </c>
      <c r="AC1017" t="s">
        <v>217</v>
      </c>
      <c r="AL1017" t="s">
        <v>218</v>
      </c>
      <c r="AM1017" t="s">
        <v>10107</v>
      </c>
      <c r="AN1017" t="s">
        <v>6</v>
      </c>
      <c r="AO1017" t="s">
        <v>9789</v>
      </c>
      <c r="AP1017" s="57">
        <v>46250.541666666664</v>
      </c>
      <c r="AR1017" t="s">
        <v>219</v>
      </c>
      <c r="AS1017" t="s">
        <v>447</v>
      </c>
      <c r="AT1017" t="s">
        <v>221</v>
      </c>
      <c r="AU1017">
        <v>20260816</v>
      </c>
      <c r="AV1017" t="s">
        <v>222</v>
      </c>
      <c r="AW1017" t="s">
        <v>947</v>
      </c>
      <c r="AX1017" t="s">
        <v>223</v>
      </c>
      <c r="BA1017" s="57">
        <v>46250.541666666664</v>
      </c>
      <c r="BB1017" t="s">
        <v>10107</v>
      </c>
      <c r="BC1017">
        <v>2026</v>
      </c>
      <c r="BD1017">
        <v>8</v>
      </c>
      <c r="BE1017">
        <v>16</v>
      </c>
      <c r="BF1017" s="6">
        <f t="shared" si="45"/>
        <v>46250</v>
      </c>
      <c r="BG1017">
        <f t="shared" si="46"/>
        <v>-0.54166666666424135</v>
      </c>
      <c r="BH1017" t="str">
        <f t="shared" si="47"/>
        <v>COMPLY</v>
      </c>
      <c r="BI1017" t="str">
        <f>VLOOKUP(H1017,Sheet2!$A$1:$B$270,2,FALSE)</f>
        <v>MADURA</v>
      </c>
    </row>
    <row r="1018" spans="1:61">
      <c r="A1018">
        <v>1017</v>
      </c>
      <c r="B1018">
        <v>1002516663</v>
      </c>
      <c r="C1018">
        <v>3</v>
      </c>
      <c r="D1018" t="s">
        <v>38</v>
      </c>
      <c r="E1018">
        <v>5</v>
      </c>
      <c r="F1018" t="s">
        <v>92</v>
      </c>
      <c r="G1018" t="s">
        <v>94</v>
      </c>
      <c r="H1018" t="s">
        <v>476</v>
      </c>
      <c r="I1018" t="s">
        <v>213</v>
      </c>
      <c r="J1018" t="s">
        <v>214</v>
      </c>
      <c r="K1018" t="s">
        <v>149</v>
      </c>
      <c r="L1018" t="s">
        <v>215</v>
      </c>
      <c r="M1018" t="s">
        <v>76</v>
      </c>
      <c r="N1018" t="s">
        <v>216</v>
      </c>
      <c r="O1018" s="57">
        <v>46243.826342592591</v>
      </c>
      <c r="P1018" s="57">
        <v>46244.56931712963</v>
      </c>
      <c r="Q1018">
        <v>69362014</v>
      </c>
      <c r="S1018">
        <v>152634205527</v>
      </c>
      <c r="T1018" t="s">
        <v>5657</v>
      </c>
      <c r="U1018" t="s">
        <v>6707</v>
      </c>
      <c r="V1018" t="s">
        <v>5658</v>
      </c>
      <c r="Z1018">
        <v>111.300746</v>
      </c>
      <c r="AA1018">
        <v>-7.427098</v>
      </c>
      <c r="AB1018" t="s">
        <v>5659</v>
      </c>
      <c r="AC1018" t="s">
        <v>237</v>
      </c>
      <c r="AL1018" t="s">
        <v>218</v>
      </c>
      <c r="AM1018" t="s">
        <v>5660</v>
      </c>
      <c r="AN1018" t="s">
        <v>6</v>
      </c>
      <c r="AO1018" s="57">
        <v>46273.829629629632</v>
      </c>
      <c r="AP1018" s="57">
        <v>46245.333333333336</v>
      </c>
      <c r="AR1018" t="s">
        <v>219</v>
      </c>
      <c r="AS1018" t="s">
        <v>476</v>
      </c>
      <c r="AT1018" t="s">
        <v>352</v>
      </c>
      <c r="AU1018">
        <v>20260810</v>
      </c>
      <c r="AV1018" t="s">
        <v>222</v>
      </c>
      <c r="AW1018" t="s">
        <v>5661</v>
      </c>
      <c r="AX1018" t="s">
        <v>223</v>
      </c>
      <c r="BA1018" s="57">
        <v>46245.333333333336</v>
      </c>
      <c r="BB1018" t="s">
        <v>5660</v>
      </c>
      <c r="BC1018">
        <v>2026</v>
      </c>
      <c r="BD1018">
        <v>8</v>
      </c>
      <c r="BE1018">
        <v>10</v>
      </c>
      <c r="BF1018" s="6">
        <f t="shared" si="45"/>
        <v>46244</v>
      </c>
      <c r="BG1018">
        <f t="shared" si="46"/>
        <v>-1.3333333333357587</v>
      </c>
      <c r="BH1018" t="str">
        <f t="shared" si="47"/>
        <v>COMPLY</v>
      </c>
      <c r="BI1018" t="str">
        <f>VLOOKUP(H1018,Sheet2!$A$1:$B$270,2,FALSE)</f>
        <v>MADIUN</v>
      </c>
    </row>
    <row r="1019" spans="1:61">
      <c r="A1019">
        <v>1018</v>
      </c>
      <c r="B1019">
        <v>1002512908</v>
      </c>
      <c r="C1019">
        <v>3</v>
      </c>
      <c r="D1019" t="s">
        <v>49</v>
      </c>
      <c r="E1019">
        <v>4</v>
      </c>
      <c r="F1019" t="s">
        <v>252</v>
      </c>
      <c r="G1019" t="s">
        <v>553</v>
      </c>
      <c r="H1019" t="s">
        <v>968</v>
      </c>
      <c r="I1019" t="s">
        <v>213</v>
      </c>
      <c r="J1019" t="s">
        <v>214</v>
      </c>
      <c r="K1019" t="s">
        <v>149</v>
      </c>
      <c r="M1019" t="s">
        <v>575</v>
      </c>
      <c r="N1019" t="s">
        <v>216</v>
      </c>
      <c r="O1019" s="57">
        <v>46240.646203703705</v>
      </c>
      <c r="P1019" s="57">
        <v>46245.469363425924</v>
      </c>
      <c r="Q1019">
        <v>69357430</v>
      </c>
      <c r="S1019">
        <v>146284106916</v>
      </c>
      <c r="T1019" t="s">
        <v>3437</v>
      </c>
      <c r="U1019" t="s">
        <v>1210</v>
      </c>
      <c r="V1019" t="s">
        <v>5662</v>
      </c>
      <c r="Z1019">
        <v>109.048448740504</v>
      </c>
      <c r="AA1019">
        <v>-6.8573844387954201</v>
      </c>
      <c r="AB1019" t="s">
        <v>3438</v>
      </c>
      <c r="AC1019" t="s">
        <v>226</v>
      </c>
      <c r="AL1019" t="s">
        <v>218</v>
      </c>
      <c r="AM1019" t="s">
        <v>5663</v>
      </c>
      <c r="AN1019" t="s">
        <v>6</v>
      </c>
      <c r="AO1019" s="57">
        <v>46181.652824074074</v>
      </c>
      <c r="AP1019" s="57">
        <v>46244.333333333336</v>
      </c>
      <c r="AR1019" t="s">
        <v>14</v>
      </c>
      <c r="AS1019" t="s">
        <v>968</v>
      </c>
      <c r="AT1019" t="s">
        <v>231</v>
      </c>
      <c r="AV1019" t="s">
        <v>7349</v>
      </c>
      <c r="AW1019" t="s">
        <v>562</v>
      </c>
      <c r="AX1019" t="s">
        <v>223</v>
      </c>
      <c r="BA1019" s="57">
        <v>46244.333333333336</v>
      </c>
      <c r="BB1019" t="s">
        <v>5663</v>
      </c>
      <c r="BF1019" s="6" t="e">
        <f t="shared" si="45"/>
        <v>#NUM!</v>
      </c>
      <c r="BG1019" t="e">
        <f t="shared" si="46"/>
        <v>#NUM!</v>
      </c>
      <c r="BH1019" t="e">
        <f t="shared" si="47"/>
        <v>#NUM!</v>
      </c>
      <c r="BI1019" t="e">
        <f>VLOOKUP(H1019,Sheet2!$A$1:$B$270,2,FALSE)</f>
        <v>#N/A</v>
      </c>
    </row>
    <row r="1020" spans="1:61">
      <c r="A1020">
        <v>1019</v>
      </c>
      <c r="B1020">
        <v>1002522615</v>
      </c>
      <c r="C1020">
        <v>3</v>
      </c>
      <c r="D1020" t="s">
        <v>38</v>
      </c>
      <c r="E1020">
        <v>5</v>
      </c>
      <c r="F1020" t="s">
        <v>250</v>
      </c>
      <c r="G1020" t="s">
        <v>87</v>
      </c>
      <c r="H1020" t="s">
        <v>362</v>
      </c>
      <c r="I1020" t="s">
        <v>213</v>
      </c>
      <c r="J1020" t="s">
        <v>214</v>
      </c>
      <c r="K1020" t="s">
        <v>149</v>
      </c>
      <c r="L1020" t="s">
        <v>215</v>
      </c>
      <c r="M1020" t="s">
        <v>76</v>
      </c>
      <c r="N1020" t="s">
        <v>216</v>
      </c>
      <c r="O1020" s="57">
        <v>46246.641631944447</v>
      </c>
      <c r="P1020" s="57">
        <v>46248.476469907408</v>
      </c>
      <c r="Q1020">
        <v>69364431</v>
      </c>
      <c r="S1020">
        <v>152707239036</v>
      </c>
      <c r="T1020" t="s">
        <v>8221</v>
      </c>
      <c r="U1020" t="s">
        <v>8222</v>
      </c>
      <c r="V1020" t="s">
        <v>8223</v>
      </c>
      <c r="Z1020">
        <v>112.50958900000001</v>
      </c>
      <c r="AA1020">
        <v>-7.866028</v>
      </c>
      <c r="AB1020" t="s">
        <v>8224</v>
      </c>
      <c r="AC1020" t="s">
        <v>237</v>
      </c>
      <c r="AL1020" t="s">
        <v>218</v>
      </c>
      <c r="AM1020" t="s">
        <v>8225</v>
      </c>
      <c r="AN1020" t="s">
        <v>6</v>
      </c>
      <c r="AO1020" s="57">
        <v>46364.642789351848</v>
      </c>
      <c r="AP1020" s="57">
        <v>46247.541666666664</v>
      </c>
      <c r="AR1020" t="s">
        <v>219</v>
      </c>
      <c r="AS1020" t="s">
        <v>362</v>
      </c>
      <c r="AT1020" t="s">
        <v>231</v>
      </c>
      <c r="AU1020">
        <v>20260814</v>
      </c>
      <c r="AV1020" t="s">
        <v>222</v>
      </c>
      <c r="AW1020" t="s">
        <v>5901</v>
      </c>
      <c r="AX1020" t="s">
        <v>223</v>
      </c>
      <c r="BA1020" s="57">
        <v>46247.541666666664</v>
      </c>
      <c r="BB1020" t="s">
        <v>8225</v>
      </c>
      <c r="BC1020">
        <v>2026</v>
      </c>
      <c r="BD1020">
        <v>8</v>
      </c>
      <c r="BE1020">
        <v>14</v>
      </c>
      <c r="BF1020" s="6">
        <f t="shared" si="45"/>
        <v>46248</v>
      </c>
      <c r="BG1020">
        <f t="shared" si="46"/>
        <v>0.45833333333575865</v>
      </c>
      <c r="BH1020" t="str">
        <f t="shared" si="47"/>
        <v>COMPLY</v>
      </c>
      <c r="BI1020" t="str">
        <f>VLOOKUP(H1020,Sheet2!$A$1:$B$270,2,FALSE)</f>
        <v>BATU</v>
      </c>
    </row>
    <row r="1021" spans="1:61">
      <c r="A1021">
        <v>1020</v>
      </c>
      <c r="B1021">
        <v>1002520235</v>
      </c>
      <c r="C1021">
        <v>3</v>
      </c>
      <c r="D1021" t="s">
        <v>49</v>
      </c>
      <c r="E1021">
        <v>4</v>
      </c>
      <c r="F1021" t="s">
        <v>246</v>
      </c>
      <c r="G1021" t="s">
        <v>588</v>
      </c>
      <c r="H1021" t="s">
        <v>589</v>
      </c>
      <c r="I1021" t="s">
        <v>213</v>
      </c>
      <c r="J1021" t="s">
        <v>214</v>
      </c>
      <c r="K1021" t="s">
        <v>149</v>
      </c>
      <c r="M1021" t="s">
        <v>236</v>
      </c>
      <c r="N1021" t="s">
        <v>216</v>
      </c>
      <c r="O1021" s="57">
        <v>46245.611354166664</v>
      </c>
      <c r="P1021" s="57">
        <v>46249.084270833337</v>
      </c>
      <c r="Q1021">
        <v>69363483</v>
      </c>
      <c r="S1021">
        <v>142434111378</v>
      </c>
      <c r="T1021" t="s">
        <v>7350</v>
      </c>
      <c r="U1021" t="s">
        <v>7351</v>
      </c>
      <c r="Z1021">
        <v>110.504824694051</v>
      </c>
      <c r="AA1021">
        <v>-7.3320934705793901</v>
      </c>
      <c r="AB1021" t="s">
        <v>7352</v>
      </c>
      <c r="AC1021" t="s">
        <v>226</v>
      </c>
      <c r="AO1021" s="57">
        <v>46334.621874999997</v>
      </c>
      <c r="AR1021" t="s">
        <v>312</v>
      </c>
      <c r="AS1021" t="s">
        <v>589</v>
      </c>
      <c r="AT1021" t="s">
        <v>231</v>
      </c>
      <c r="AV1021" t="s">
        <v>904</v>
      </c>
      <c r="AW1021" t="s">
        <v>560</v>
      </c>
      <c r="AX1021" t="s">
        <v>223</v>
      </c>
      <c r="AZ1021" t="s">
        <v>904</v>
      </c>
      <c r="BF1021" s="6" t="e">
        <f t="shared" si="45"/>
        <v>#NUM!</v>
      </c>
      <c r="BG1021" t="e">
        <f t="shared" si="46"/>
        <v>#NUM!</v>
      </c>
      <c r="BH1021" t="e">
        <f t="shared" si="47"/>
        <v>#NUM!</v>
      </c>
      <c r="BI1021" t="e">
        <f>VLOOKUP(H1021,Sheet2!$A$1:$B$270,2,FALSE)</f>
        <v>#N/A</v>
      </c>
    </row>
    <row r="1022" spans="1:61">
      <c r="A1022">
        <v>1021</v>
      </c>
      <c r="B1022">
        <v>1002529566</v>
      </c>
      <c r="C1022">
        <v>3</v>
      </c>
      <c r="D1022" t="s">
        <v>42</v>
      </c>
      <c r="E1022">
        <v>5</v>
      </c>
      <c r="F1022" t="s">
        <v>233</v>
      </c>
      <c r="G1022" t="s">
        <v>105</v>
      </c>
      <c r="H1022" t="s">
        <v>303</v>
      </c>
      <c r="I1022" t="s">
        <v>213</v>
      </c>
      <c r="J1022" t="s">
        <v>214</v>
      </c>
      <c r="K1022" t="s">
        <v>149</v>
      </c>
      <c r="M1022" t="s">
        <v>76</v>
      </c>
      <c r="N1022" t="s">
        <v>216</v>
      </c>
      <c r="O1022" s="57">
        <v>46250.507395833331</v>
      </c>
      <c r="P1022" s="57">
        <v>46250.754120370373</v>
      </c>
      <c r="Q1022">
        <v>69366684</v>
      </c>
      <c r="S1022">
        <v>152324211310</v>
      </c>
      <c r="T1022" t="s">
        <v>11449</v>
      </c>
      <c r="U1022" t="s">
        <v>11450</v>
      </c>
      <c r="V1022" t="s">
        <v>11451</v>
      </c>
      <c r="Z1022">
        <v>112.560001015663</v>
      </c>
      <c r="AA1022">
        <v>-7.6339715290875301</v>
      </c>
      <c r="AB1022" t="s">
        <v>11452</v>
      </c>
      <c r="AC1022" t="s">
        <v>230</v>
      </c>
      <c r="AL1022" t="s">
        <v>218</v>
      </c>
      <c r="AM1022" t="s">
        <v>11453</v>
      </c>
      <c r="AN1022" t="s">
        <v>6</v>
      </c>
      <c r="AO1022" t="s">
        <v>11454</v>
      </c>
      <c r="AP1022" s="57">
        <v>46251.541666666664</v>
      </c>
      <c r="AR1022" t="s">
        <v>219</v>
      </c>
      <c r="AS1022" t="s">
        <v>303</v>
      </c>
      <c r="AT1022" t="s">
        <v>221</v>
      </c>
      <c r="AU1022">
        <v>20260816</v>
      </c>
      <c r="AV1022" t="s">
        <v>222</v>
      </c>
      <c r="AW1022" t="s">
        <v>633</v>
      </c>
      <c r="AX1022" t="s">
        <v>223</v>
      </c>
      <c r="BA1022" s="57">
        <v>46251.541666666664</v>
      </c>
      <c r="BB1022" t="s">
        <v>11453</v>
      </c>
      <c r="BC1022">
        <v>2026</v>
      </c>
      <c r="BD1022">
        <v>8</v>
      </c>
      <c r="BE1022">
        <v>16</v>
      </c>
      <c r="BF1022" s="6">
        <f t="shared" si="45"/>
        <v>46250</v>
      </c>
      <c r="BG1022">
        <f t="shared" si="46"/>
        <v>-1.5416666666642413</v>
      </c>
      <c r="BH1022" t="str">
        <f t="shared" si="47"/>
        <v>COMPLY</v>
      </c>
      <c r="BI1022" t="str">
        <f>VLOOKUP(H1022,Sheet2!$A$1:$B$270,2,FALSE)</f>
        <v>MOJOKERTO</v>
      </c>
    </row>
    <row r="1023" spans="1:61">
      <c r="A1023">
        <v>1022</v>
      </c>
      <c r="B1023">
        <v>1002528213</v>
      </c>
      <c r="C1023">
        <v>3</v>
      </c>
      <c r="D1023" t="s">
        <v>45</v>
      </c>
      <c r="E1023">
        <v>5</v>
      </c>
      <c r="F1023" t="s">
        <v>211</v>
      </c>
      <c r="G1023" t="s">
        <v>112</v>
      </c>
      <c r="H1023" t="s">
        <v>244</v>
      </c>
      <c r="I1023" t="s">
        <v>213</v>
      </c>
      <c r="J1023" t="s">
        <v>214</v>
      </c>
      <c r="K1023" t="s">
        <v>149</v>
      </c>
      <c r="L1023" t="s">
        <v>215</v>
      </c>
      <c r="M1023" t="s">
        <v>575</v>
      </c>
      <c r="N1023" t="s">
        <v>216</v>
      </c>
      <c r="O1023" s="57">
        <v>46249.518009259256</v>
      </c>
      <c r="P1023" s="57">
        <v>46250.807291666664</v>
      </c>
      <c r="Q1023">
        <v>69366818</v>
      </c>
      <c r="S1023">
        <v>172605804158</v>
      </c>
      <c r="T1023" t="s">
        <v>11455</v>
      </c>
      <c r="U1023" t="s">
        <v>11456</v>
      </c>
      <c r="V1023" t="s">
        <v>11457</v>
      </c>
      <c r="Z1023">
        <v>116.14889100000001</v>
      </c>
      <c r="AA1023">
        <v>-8.5624300000000009</v>
      </c>
      <c r="AB1023" t="s">
        <v>11458</v>
      </c>
      <c r="AC1023" t="s">
        <v>237</v>
      </c>
      <c r="AL1023" t="s">
        <v>218</v>
      </c>
      <c r="AM1023" t="s">
        <v>9915</v>
      </c>
      <c r="AN1023" t="s">
        <v>6</v>
      </c>
      <c r="AO1023" t="s">
        <v>10512</v>
      </c>
      <c r="AP1023" s="57">
        <v>46250.541666666664</v>
      </c>
      <c r="AR1023" t="s">
        <v>14</v>
      </c>
      <c r="AS1023" t="s">
        <v>244</v>
      </c>
      <c r="AT1023" t="s">
        <v>231</v>
      </c>
      <c r="AV1023" t="s">
        <v>11459</v>
      </c>
      <c r="AW1023" t="s">
        <v>551</v>
      </c>
      <c r="AX1023" t="s">
        <v>223</v>
      </c>
      <c r="BA1023" s="57">
        <v>46250.541666666664</v>
      </c>
      <c r="BB1023" t="s">
        <v>9915</v>
      </c>
      <c r="BF1023" s="6" t="e">
        <f t="shared" si="45"/>
        <v>#NUM!</v>
      </c>
      <c r="BG1023" t="e">
        <f t="shared" si="46"/>
        <v>#NUM!</v>
      </c>
      <c r="BH1023" t="e">
        <f t="shared" si="47"/>
        <v>#NUM!</v>
      </c>
      <c r="BI1023" t="str">
        <f>VLOOKUP(H1023,Sheet2!$A$1:$B$270,2,FALSE)</f>
        <v>MATARAM</v>
      </c>
    </row>
    <row r="1024" spans="1:61">
      <c r="A1024">
        <v>1023</v>
      </c>
      <c r="B1024">
        <v>1002516712</v>
      </c>
      <c r="C1024">
        <v>3</v>
      </c>
      <c r="D1024" t="s">
        <v>55</v>
      </c>
      <c r="E1024">
        <v>5</v>
      </c>
      <c r="F1024" t="s">
        <v>265</v>
      </c>
      <c r="G1024" t="s">
        <v>125</v>
      </c>
      <c r="H1024" t="s">
        <v>417</v>
      </c>
      <c r="I1024" t="s">
        <v>213</v>
      </c>
      <c r="J1024" t="s">
        <v>214</v>
      </c>
      <c r="K1024" t="s">
        <v>149</v>
      </c>
      <c r="L1024" t="s">
        <v>215</v>
      </c>
      <c r="M1024" t="s">
        <v>76</v>
      </c>
      <c r="N1024" t="s">
        <v>216</v>
      </c>
      <c r="O1024" s="57">
        <v>46244.306203703702</v>
      </c>
      <c r="P1024" s="57">
        <v>46245.720763888887</v>
      </c>
      <c r="Q1024">
        <v>69362019</v>
      </c>
      <c r="S1024">
        <v>152448204555</v>
      </c>
      <c r="T1024" t="s">
        <v>6708</v>
      </c>
      <c r="U1024" t="s">
        <v>6709</v>
      </c>
      <c r="V1024" t="s">
        <v>6710</v>
      </c>
      <c r="Z1024">
        <v>112.424302</v>
      </c>
      <c r="AA1024">
        <v>-6.8793990000000003</v>
      </c>
      <c r="AB1024" t="s">
        <v>6711</v>
      </c>
      <c r="AC1024" t="s">
        <v>237</v>
      </c>
      <c r="AL1024" t="s">
        <v>218</v>
      </c>
      <c r="AM1024" t="s">
        <v>6712</v>
      </c>
      <c r="AN1024" t="s">
        <v>6</v>
      </c>
      <c r="AO1024" s="57">
        <v>46303.319421296299</v>
      </c>
      <c r="AP1024" s="57">
        <v>46245.416666666664</v>
      </c>
      <c r="AR1024" t="s">
        <v>219</v>
      </c>
      <c r="AS1024" t="s">
        <v>417</v>
      </c>
      <c r="AT1024" t="s">
        <v>231</v>
      </c>
      <c r="AU1024">
        <v>20260811</v>
      </c>
      <c r="AV1024" t="s">
        <v>222</v>
      </c>
      <c r="AW1024" t="s">
        <v>1010</v>
      </c>
      <c r="AX1024" t="s">
        <v>223</v>
      </c>
      <c r="BA1024" s="57">
        <v>46245.416666666664</v>
      </c>
      <c r="BB1024" t="s">
        <v>6712</v>
      </c>
      <c r="BC1024">
        <v>2026</v>
      </c>
      <c r="BD1024">
        <v>8</v>
      </c>
      <c r="BE1024">
        <v>11</v>
      </c>
      <c r="BF1024" s="6">
        <f t="shared" si="45"/>
        <v>46245</v>
      </c>
      <c r="BG1024">
        <f t="shared" si="46"/>
        <v>-0.41666666666424135</v>
      </c>
      <c r="BH1024" t="str">
        <f t="shared" si="47"/>
        <v>COMPLY</v>
      </c>
      <c r="BI1024" t="str">
        <f>VLOOKUP(H1024,Sheet2!$A$1:$B$270,2,FALSE)</f>
        <v>GRESIK</v>
      </c>
    </row>
    <row r="1025" spans="1:61">
      <c r="A1025">
        <v>1024</v>
      </c>
      <c r="B1025">
        <v>1002522595</v>
      </c>
      <c r="C1025">
        <v>3</v>
      </c>
      <c r="D1025" t="s">
        <v>42</v>
      </c>
      <c r="E1025">
        <v>5</v>
      </c>
      <c r="F1025" t="s">
        <v>106</v>
      </c>
      <c r="G1025" t="s">
        <v>106</v>
      </c>
      <c r="H1025" t="s">
        <v>345</v>
      </c>
      <c r="I1025" t="s">
        <v>213</v>
      </c>
      <c r="J1025" t="s">
        <v>214</v>
      </c>
      <c r="K1025" t="s">
        <v>149</v>
      </c>
      <c r="M1025" t="s">
        <v>76</v>
      </c>
      <c r="N1025" t="s">
        <v>216</v>
      </c>
      <c r="O1025" s="57">
        <v>46246.637696759259</v>
      </c>
      <c r="P1025" s="57">
        <v>46246.792673611111</v>
      </c>
      <c r="Q1025">
        <v>69354562</v>
      </c>
      <c r="S1025">
        <v>152729256748</v>
      </c>
      <c r="T1025" t="s">
        <v>8226</v>
      </c>
      <c r="U1025" t="s">
        <v>8227</v>
      </c>
      <c r="V1025" t="s">
        <v>8228</v>
      </c>
      <c r="Z1025">
        <v>112.81533226945299</v>
      </c>
      <c r="AA1025">
        <v>-7.6252991001363704</v>
      </c>
      <c r="AB1025" t="s">
        <v>8229</v>
      </c>
      <c r="AC1025" t="s">
        <v>230</v>
      </c>
      <c r="AL1025" t="s">
        <v>218</v>
      </c>
      <c r="AM1025" t="s">
        <v>8230</v>
      </c>
      <c r="AN1025" t="s">
        <v>6</v>
      </c>
      <c r="AO1025" s="57">
        <v>46364.642789351848</v>
      </c>
      <c r="AR1025" t="s">
        <v>219</v>
      </c>
      <c r="AS1025" t="s">
        <v>345</v>
      </c>
      <c r="AT1025" t="s">
        <v>231</v>
      </c>
      <c r="AU1025">
        <v>20260812</v>
      </c>
      <c r="AV1025" t="s">
        <v>222</v>
      </c>
      <c r="AW1025" t="s">
        <v>563</v>
      </c>
      <c r="AX1025" t="s">
        <v>223</v>
      </c>
      <c r="BA1025" s="57">
        <v>46246.291666666664</v>
      </c>
      <c r="BB1025" t="s">
        <v>8230</v>
      </c>
      <c r="BC1025">
        <v>2026</v>
      </c>
      <c r="BD1025">
        <v>8</v>
      </c>
      <c r="BE1025">
        <v>12</v>
      </c>
      <c r="BF1025" s="6">
        <f t="shared" si="45"/>
        <v>46246</v>
      </c>
      <c r="BG1025">
        <f t="shared" si="46"/>
        <v>-0.29166666666424135</v>
      </c>
      <c r="BH1025" t="str">
        <f t="shared" si="47"/>
        <v>COMPLY</v>
      </c>
      <c r="BI1025" t="str">
        <f>VLOOKUP(H1025,Sheet2!$A$1:$B$270,2,FALSE)</f>
        <v>PASURUAN</v>
      </c>
    </row>
    <row r="1026" spans="1:61">
      <c r="A1026">
        <v>1025</v>
      </c>
      <c r="B1026">
        <v>1002523270</v>
      </c>
      <c r="C1026">
        <v>3</v>
      </c>
      <c r="D1026" t="s">
        <v>38</v>
      </c>
      <c r="E1026">
        <v>5</v>
      </c>
      <c r="F1026" t="s">
        <v>250</v>
      </c>
      <c r="G1026" t="s">
        <v>91</v>
      </c>
      <c r="H1026" t="s">
        <v>331</v>
      </c>
      <c r="I1026" t="s">
        <v>213</v>
      </c>
      <c r="J1026" t="s">
        <v>214</v>
      </c>
      <c r="K1026" t="s">
        <v>149</v>
      </c>
      <c r="L1026" t="s">
        <v>215</v>
      </c>
      <c r="M1026" t="s">
        <v>76</v>
      </c>
      <c r="N1026" t="s">
        <v>216</v>
      </c>
      <c r="O1026" s="57">
        <v>46247.3437037037</v>
      </c>
      <c r="P1026" s="57">
        <v>46247.573981481481</v>
      </c>
      <c r="Q1026">
        <v>69364692</v>
      </c>
      <c r="S1026">
        <v>152704231026</v>
      </c>
      <c r="T1026" t="s">
        <v>9170</v>
      </c>
      <c r="U1026" t="s">
        <v>9171</v>
      </c>
      <c r="V1026" t="s">
        <v>9172</v>
      </c>
      <c r="Z1026">
        <v>112.63013239999999</v>
      </c>
      <c r="AA1026">
        <v>-8.0037064000000004</v>
      </c>
      <c r="AB1026" t="s">
        <v>9173</v>
      </c>
      <c r="AC1026" t="s">
        <v>237</v>
      </c>
      <c r="AL1026" t="s">
        <v>218</v>
      </c>
      <c r="AM1026" t="s">
        <v>9174</v>
      </c>
      <c r="AN1026" t="s">
        <v>6</v>
      </c>
      <c r="AO1026" t="s">
        <v>9175</v>
      </c>
      <c r="AP1026" s="57">
        <v>46251.333333333336</v>
      </c>
      <c r="AR1026" t="s">
        <v>219</v>
      </c>
      <c r="AS1026" t="s">
        <v>331</v>
      </c>
      <c r="AT1026" t="s">
        <v>231</v>
      </c>
      <c r="AU1026">
        <v>20260813</v>
      </c>
      <c r="AV1026" t="s">
        <v>222</v>
      </c>
      <c r="AW1026" t="s">
        <v>1010</v>
      </c>
      <c r="AX1026" t="s">
        <v>223</v>
      </c>
      <c r="BA1026" s="57">
        <v>46251.333333333336</v>
      </c>
      <c r="BB1026" t="s">
        <v>9174</v>
      </c>
      <c r="BC1026">
        <v>2026</v>
      </c>
      <c r="BD1026">
        <v>8</v>
      </c>
      <c r="BE1026">
        <v>13</v>
      </c>
      <c r="BF1026" s="6">
        <f t="shared" si="45"/>
        <v>46247</v>
      </c>
      <c r="BG1026">
        <f t="shared" si="46"/>
        <v>-4.3333333333357587</v>
      </c>
      <c r="BH1026" t="str">
        <f t="shared" si="47"/>
        <v>COMPLY</v>
      </c>
      <c r="BI1026" t="str">
        <f>VLOOKUP(H1026,Sheet2!$A$1:$B$270,2,FALSE)</f>
        <v>MALANG</v>
      </c>
    </row>
    <row r="1027" spans="1:61">
      <c r="A1027">
        <v>1026</v>
      </c>
      <c r="B1027">
        <v>1002520668</v>
      </c>
      <c r="C1027">
        <v>3</v>
      </c>
      <c r="D1027" t="s">
        <v>42</v>
      </c>
      <c r="E1027">
        <v>5</v>
      </c>
      <c r="F1027" t="s">
        <v>106</v>
      </c>
      <c r="G1027" t="s">
        <v>106</v>
      </c>
      <c r="H1027" t="s">
        <v>338</v>
      </c>
      <c r="I1027" t="s">
        <v>9791</v>
      </c>
      <c r="J1027" t="s">
        <v>214</v>
      </c>
      <c r="K1027" t="s">
        <v>149</v>
      </c>
      <c r="M1027" t="s">
        <v>76</v>
      </c>
      <c r="N1027" t="s">
        <v>9792</v>
      </c>
      <c r="O1027" s="57">
        <v>46245.675775462965</v>
      </c>
      <c r="P1027" s="57">
        <v>46248.913969907408</v>
      </c>
      <c r="Q1027">
        <v>69001753</v>
      </c>
      <c r="S1027">
        <v>152744222141</v>
      </c>
      <c r="T1027" t="s">
        <v>11460</v>
      </c>
      <c r="U1027" t="s">
        <v>11461</v>
      </c>
      <c r="V1027" t="s">
        <v>11462</v>
      </c>
      <c r="Z1027">
        <v>112.824463189776</v>
      </c>
      <c r="AA1027">
        <v>-7.6096830515063596</v>
      </c>
      <c r="AB1027" t="s">
        <v>11463</v>
      </c>
      <c r="AC1027" t="s">
        <v>291</v>
      </c>
      <c r="AL1027" t="s">
        <v>218</v>
      </c>
      <c r="AM1027" t="s">
        <v>10088</v>
      </c>
      <c r="AN1027" t="s">
        <v>6</v>
      </c>
      <c r="AO1027" s="57">
        <v>46334.694293981483</v>
      </c>
      <c r="AQ1027" t="s">
        <v>6867</v>
      </c>
      <c r="AR1027" t="s">
        <v>219</v>
      </c>
      <c r="AS1027" t="s">
        <v>338</v>
      </c>
      <c r="AT1027" t="s">
        <v>231</v>
      </c>
      <c r="AU1027">
        <v>20260814</v>
      </c>
      <c r="AV1027" t="s">
        <v>222</v>
      </c>
      <c r="AW1027" t="s">
        <v>11464</v>
      </c>
      <c r="AX1027" t="s">
        <v>223</v>
      </c>
      <c r="BA1027" s="57">
        <v>46245.5</v>
      </c>
      <c r="BB1027" t="s">
        <v>10088</v>
      </c>
      <c r="BC1027">
        <v>2026</v>
      </c>
      <c r="BD1027">
        <v>8</v>
      </c>
      <c r="BE1027">
        <v>14</v>
      </c>
      <c r="BF1027" s="6">
        <f t="shared" ref="BF1027:BF1090" si="48">DATE(BC1027,BD1027,BE1027)</f>
        <v>46248</v>
      </c>
      <c r="BG1027">
        <f t="shared" ref="BG1027:BG1090" si="49">BF1027-BA1027</f>
        <v>2.5</v>
      </c>
      <c r="BH1027" t="str">
        <f t="shared" ref="BH1027:BH1090" si="50">IF(BG1027=1,"COMPLY",IF(BG1027&lt;1,"COMPLY","NOT COMPLY"))</f>
        <v>NOT COMPLY</v>
      </c>
      <c r="BI1027" t="str">
        <f>VLOOKUP(H1027,Sheet2!$A$1:$B$270,2,FALSE)</f>
        <v>PASURUAN</v>
      </c>
    </row>
    <row r="1028" spans="1:61">
      <c r="A1028">
        <v>1027</v>
      </c>
      <c r="B1028">
        <v>1002511357</v>
      </c>
      <c r="C1028">
        <v>3</v>
      </c>
      <c r="D1028" t="s">
        <v>38</v>
      </c>
      <c r="E1028">
        <v>5</v>
      </c>
      <c r="F1028" t="s">
        <v>90</v>
      </c>
      <c r="G1028" t="s">
        <v>90</v>
      </c>
      <c r="H1028" t="s">
        <v>440</v>
      </c>
      <c r="I1028" t="s">
        <v>213</v>
      </c>
      <c r="J1028" t="s">
        <v>214</v>
      </c>
      <c r="K1028" t="s">
        <v>149</v>
      </c>
      <c r="L1028" t="s">
        <v>215</v>
      </c>
      <c r="M1028" t="s">
        <v>76</v>
      </c>
      <c r="N1028" t="s">
        <v>216</v>
      </c>
      <c r="O1028" s="57">
        <v>46239.81454861111</v>
      </c>
      <c r="P1028" s="57">
        <v>46239.912372685183</v>
      </c>
      <c r="Q1028">
        <v>69359493</v>
      </c>
      <c r="S1028">
        <v>152651206911</v>
      </c>
      <c r="T1028" t="s">
        <v>1537</v>
      </c>
      <c r="U1028" t="s">
        <v>3455</v>
      </c>
      <c r="V1028" t="s">
        <v>3456</v>
      </c>
      <c r="Z1028">
        <v>111.98156090000001</v>
      </c>
      <c r="AA1028">
        <v>-7.9142429999999999</v>
      </c>
      <c r="AB1028" t="s">
        <v>3457</v>
      </c>
      <c r="AC1028" t="s">
        <v>237</v>
      </c>
      <c r="AL1028" t="s">
        <v>218</v>
      </c>
      <c r="AM1028" t="s">
        <v>1541</v>
      </c>
      <c r="AN1028" t="s">
        <v>6</v>
      </c>
      <c r="AO1028" s="57">
        <v>46150.819328703707</v>
      </c>
      <c r="AP1028" s="57">
        <v>46241.333333333336</v>
      </c>
      <c r="AR1028" t="s">
        <v>219</v>
      </c>
      <c r="AS1028" t="s">
        <v>440</v>
      </c>
      <c r="AT1028" t="s">
        <v>231</v>
      </c>
      <c r="AU1028">
        <v>20260805</v>
      </c>
      <c r="AV1028" t="s">
        <v>222</v>
      </c>
      <c r="AW1028" t="s">
        <v>1018</v>
      </c>
      <c r="AX1028" t="s">
        <v>223</v>
      </c>
      <c r="BA1028" s="57">
        <v>46241.333333333336</v>
      </c>
      <c r="BB1028" t="s">
        <v>1541</v>
      </c>
      <c r="BC1028">
        <v>2026</v>
      </c>
      <c r="BD1028">
        <v>8</v>
      </c>
      <c r="BE1028">
        <v>5</v>
      </c>
      <c r="BF1028" s="6">
        <f t="shared" si="48"/>
        <v>46239</v>
      </c>
      <c r="BG1028">
        <f t="shared" si="49"/>
        <v>-2.3333333333357587</v>
      </c>
      <c r="BH1028" t="str">
        <f t="shared" si="50"/>
        <v>COMPLY</v>
      </c>
      <c r="BI1028" t="str">
        <f>VLOOKUP(H1028,Sheet2!$A$1:$B$270,2,FALSE)</f>
        <v>KEDIRI</v>
      </c>
    </row>
    <row r="1029" spans="1:61">
      <c r="A1029">
        <v>1028</v>
      </c>
      <c r="B1029">
        <v>1002518369</v>
      </c>
      <c r="C1029">
        <v>3</v>
      </c>
      <c r="D1029" t="s">
        <v>38</v>
      </c>
      <c r="E1029">
        <v>5</v>
      </c>
      <c r="F1029" t="s">
        <v>90</v>
      </c>
      <c r="G1029" t="s">
        <v>88</v>
      </c>
      <c r="H1029" t="s">
        <v>436</v>
      </c>
      <c r="I1029" t="s">
        <v>213</v>
      </c>
      <c r="J1029" t="s">
        <v>214</v>
      </c>
      <c r="K1029" t="s">
        <v>149</v>
      </c>
      <c r="L1029" t="s">
        <v>215</v>
      </c>
      <c r="M1029" t="s">
        <v>76</v>
      </c>
      <c r="N1029" t="s">
        <v>216</v>
      </c>
      <c r="O1029" s="57">
        <v>46244.661759259259</v>
      </c>
      <c r="P1029" s="57">
        <v>46246.442986111113</v>
      </c>
      <c r="Q1029">
        <v>69362656</v>
      </c>
      <c r="S1029">
        <v>152730235365</v>
      </c>
      <c r="T1029" t="s">
        <v>6713</v>
      </c>
      <c r="U1029" t="s">
        <v>6714</v>
      </c>
      <c r="V1029" t="s">
        <v>6715</v>
      </c>
      <c r="Z1029">
        <v>112.157587185502</v>
      </c>
      <c r="AA1029">
        <v>-8.0952093609805704</v>
      </c>
      <c r="AB1029" t="s">
        <v>6716</v>
      </c>
      <c r="AC1029" t="s">
        <v>217</v>
      </c>
      <c r="AL1029" t="s">
        <v>218</v>
      </c>
      <c r="AM1029" t="s">
        <v>6717</v>
      </c>
      <c r="AN1029" t="s">
        <v>6</v>
      </c>
      <c r="AO1029" s="57">
        <v>46303.663252314815</v>
      </c>
      <c r="AP1029" s="57">
        <v>46245.541666666664</v>
      </c>
      <c r="AR1029" t="s">
        <v>219</v>
      </c>
      <c r="AS1029" t="s">
        <v>436</v>
      </c>
      <c r="AT1029" t="s">
        <v>231</v>
      </c>
      <c r="AU1029">
        <v>20260812</v>
      </c>
      <c r="AV1029" t="s">
        <v>222</v>
      </c>
      <c r="AW1029" t="s">
        <v>1010</v>
      </c>
      <c r="AX1029" t="s">
        <v>223</v>
      </c>
      <c r="BA1029" s="57">
        <v>46245.541666666664</v>
      </c>
      <c r="BB1029" t="s">
        <v>6717</v>
      </c>
      <c r="BC1029">
        <v>2026</v>
      </c>
      <c r="BD1029">
        <v>8</v>
      </c>
      <c r="BE1029">
        <v>12</v>
      </c>
      <c r="BF1029" s="6">
        <f t="shared" si="48"/>
        <v>46246</v>
      </c>
      <c r="BG1029">
        <f t="shared" si="49"/>
        <v>0.45833333333575865</v>
      </c>
      <c r="BH1029" t="str">
        <f t="shared" si="50"/>
        <v>COMPLY</v>
      </c>
      <c r="BI1029" t="str">
        <f>VLOOKUP(H1029,Sheet2!$A$1:$B$270,2,FALSE)</f>
        <v>BLITAR</v>
      </c>
    </row>
    <row r="1030" spans="1:61">
      <c r="A1030">
        <v>1029</v>
      </c>
      <c r="B1030">
        <v>1002529969</v>
      </c>
      <c r="C1030">
        <v>3</v>
      </c>
      <c r="D1030" t="s">
        <v>55</v>
      </c>
      <c r="E1030">
        <v>5</v>
      </c>
      <c r="F1030" t="s">
        <v>228</v>
      </c>
      <c r="G1030" t="s">
        <v>127</v>
      </c>
      <c r="H1030" t="s">
        <v>229</v>
      </c>
      <c r="I1030" t="s">
        <v>213</v>
      </c>
      <c r="J1030" t="s">
        <v>214</v>
      </c>
      <c r="K1030" t="s">
        <v>149</v>
      </c>
      <c r="L1030" t="s">
        <v>215</v>
      </c>
      <c r="M1030" t="s">
        <v>76</v>
      </c>
      <c r="N1030" t="s">
        <v>216</v>
      </c>
      <c r="O1030" s="57">
        <v>46250.697175925925</v>
      </c>
      <c r="P1030" s="57">
        <v>46252.364548611113</v>
      </c>
      <c r="Q1030">
        <v>69367701</v>
      </c>
      <c r="S1030">
        <v>152426928274</v>
      </c>
      <c r="T1030" t="s">
        <v>11465</v>
      </c>
      <c r="U1030" t="s">
        <v>11466</v>
      </c>
      <c r="V1030" t="s">
        <v>11467</v>
      </c>
      <c r="Z1030">
        <v>113.41325430000001</v>
      </c>
      <c r="AA1030">
        <v>-7.057658</v>
      </c>
      <c r="AB1030" t="s">
        <v>11468</v>
      </c>
      <c r="AC1030" t="s">
        <v>217</v>
      </c>
      <c r="AL1030" t="s">
        <v>218</v>
      </c>
      <c r="AM1030" t="s">
        <v>10219</v>
      </c>
      <c r="AN1030" t="s">
        <v>6</v>
      </c>
      <c r="AO1030" t="s">
        <v>11469</v>
      </c>
      <c r="AP1030" s="57">
        <v>46251.541666666664</v>
      </c>
      <c r="AR1030" t="s">
        <v>219</v>
      </c>
      <c r="AS1030" t="s">
        <v>229</v>
      </c>
      <c r="AT1030" t="s">
        <v>231</v>
      </c>
      <c r="AU1030">
        <v>20260818</v>
      </c>
      <c r="AV1030" t="s">
        <v>222</v>
      </c>
      <c r="AW1030" t="s">
        <v>1021</v>
      </c>
      <c r="AX1030" t="s">
        <v>223</v>
      </c>
      <c r="BA1030" s="57">
        <v>46251.541666666664</v>
      </c>
      <c r="BB1030" t="s">
        <v>10219</v>
      </c>
      <c r="BC1030">
        <v>2026</v>
      </c>
      <c r="BD1030">
        <v>8</v>
      </c>
      <c r="BE1030">
        <v>18</v>
      </c>
      <c r="BF1030" s="6">
        <f t="shared" si="48"/>
        <v>46252</v>
      </c>
      <c r="BG1030">
        <f t="shared" si="49"/>
        <v>0.45833333333575865</v>
      </c>
      <c r="BH1030" t="str">
        <f t="shared" si="50"/>
        <v>COMPLY</v>
      </c>
      <c r="BI1030" t="str">
        <f>VLOOKUP(H1030,Sheet2!$A$1:$B$270,2,FALSE)</f>
        <v>MADURA</v>
      </c>
    </row>
    <row r="1031" spans="1:61">
      <c r="A1031">
        <v>1030</v>
      </c>
      <c r="B1031">
        <v>1002513841</v>
      </c>
      <c r="C1031">
        <v>3</v>
      </c>
      <c r="D1031" t="s">
        <v>45</v>
      </c>
      <c r="E1031">
        <v>5</v>
      </c>
      <c r="F1031" t="s">
        <v>113</v>
      </c>
      <c r="G1031" t="s">
        <v>113</v>
      </c>
      <c r="H1031" t="s">
        <v>486</v>
      </c>
      <c r="I1031" t="s">
        <v>213</v>
      </c>
      <c r="J1031" t="s">
        <v>214</v>
      </c>
      <c r="K1031" t="s">
        <v>149</v>
      </c>
      <c r="M1031" t="s">
        <v>555</v>
      </c>
      <c r="N1031" t="s">
        <v>216</v>
      </c>
      <c r="O1031" s="57">
        <v>46241.393472222226</v>
      </c>
      <c r="P1031" s="57">
        <v>46243.68922453704</v>
      </c>
      <c r="Q1031">
        <v>69360454</v>
      </c>
      <c r="S1031">
        <v>172505213842</v>
      </c>
      <c r="T1031" t="s">
        <v>5664</v>
      </c>
      <c r="Z1031">
        <v>123.531818350923</v>
      </c>
      <c r="AA1031">
        <v>-10.211603853334999</v>
      </c>
      <c r="AB1031" t="s">
        <v>5665</v>
      </c>
      <c r="AC1031" t="s">
        <v>230</v>
      </c>
      <c r="AO1031" s="57">
        <v>46211.402858796297</v>
      </c>
      <c r="AR1031" t="s">
        <v>6</v>
      </c>
      <c r="AS1031" t="s">
        <v>486</v>
      </c>
      <c r="AT1031" t="s">
        <v>231</v>
      </c>
      <c r="AV1031" t="s">
        <v>5666</v>
      </c>
      <c r="AW1031" t="s">
        <v>561</v>
      </c>
      <c r="AX1031" t="s">
        <v>223</v>
      </c>
      <c r="BF1031" s="6" t="e">
        <f t="shared" si="48"/>
        <v>#NUM!</v>
      </c>
      <c r="BG1031" t="e">
        <f t="shared" si="49"/>
        <v>#NUM!</v>
      </c>
      <c r="BH1031" t="e">
        <f t="shared" si="50"/>
        <v>#NUM!</v>
      </c>
      <c r="BI1031" t="str">
        <f>VLOOKUP(H1031,Sheet2!$A$1:$B$270,2,FALSE)</f>
        <v>KUPANG</v>
      </c>
    </row>
    <row r="1032" spans="1:61">
      <c r="A1032">
        <v>1031</v>
      </c>
      <c r="B1032">
        <v>1002523337</v>
      </c>
      <c r="C1032">
        <v>3</v>
      </c>
      <c r="D1032" t="s">
        <v>45</v>
      </c>
      <c r="E1032">
        <v>5</v>
      </c>
      <c r="F1032" t="s">
        <v>211</v>
      </c>
      <c r="G1032" t="s">
        <v>112</v>
      </c>
      <c r="H1032" t="s">
        <v>267</v>
      </c>
      <c r="I1032" t="s">
        <v>213</v>
      </c>
      <c r="J1032" t="s">
        <v>214</v>
      </c>
      <c r="K1032" t="s">
        <v>149</v>
      </c>
      <c r="M1032" t="s">
        <v>602</v>
      </c>
      <c r="N1032" t="s">
        <v>216</v>
      </c>
      <c r="O1032" s="57">
        <v>46247.367708333331</v>
      </c>
      <c r="P1032" s="57">
        <v>46247.40152777778</v>
      </c>
      <c r="Q1032">
        <v>69364704</v>
      </c>
      <c r="S1032">
        <v>172601796972</v>
      </c>
      <c r="T1032" t="s">
        <v>9176</v>
      </c>
      <c r="U1032" t="s">
        <v>9177</v>
      </c>
      <c r="Z1032">
        <v>116.084337</v>
      </c>
      <c r="AA1032">
        <v>-8.5810809999999993</v>
      </c>
      <c r="AB1032" t="s">
        <v>9178</v>
      </c>
      <c r="AC1032" t="s">
        <v>291</v>
      </c>
      <c r="AO1032" t="s">
        <v>8858</v>
      </c>
      <c r="AR1032" t="s">
        <v>5</v>
      </c>
      <c r="AS1032" t="s">
        <v>267</v>
      </c>
      <c r="AT1032" t="s">
        <v>231</v>
      </c>
      <c r="AV1032" t="s">
        <v>9179</v>
      </c>
      <c r="AW1032" t="s">
        <v>562</v>
      </c>
      <c r="AX1032" t="s">
        <v>223</v>
      </c>
      <c r="BF1032" s="6" t="e">
        <f t="shared" si="48"/>
        <v>#NUM!</v>
      </c>
      <c r="BG1032" t="e">
        <f t="shared" si="49"/>
        <v>#NUM!</v>
      </c>
      <c r="BH1032" t="e">
        <f t="shared" si="50"/>
        <v>#NUM!</v>
      </c>
      <c r="BI1032" t="str">
        <f>VLOOKUP(H1032,Sheet2!$A$1:$B$270,2,FALSE)</f>
        <v>MATARAM</v>
      </c>
    </row>
    <row r="1033" spans="1:61">
      <c r="A1033">
        <v>1032</v>
      </c>
      <c r="B1033">
        <v>1002518676</v>
      </c>
      <c r="C1033">
        <v>3</v>
      </c>
      <c r="D1033" t="s">
        <v>42</v>
      </c>
      <c r="E1033">
        <v>5</v>
      </c>
      <c r="F1033" t="s">
        <v>233</v>
      </c>
      <c r="G1033" t="s">
        <v>101</v>
      </c>
      <c r="H1033" t="s">
        <v>263</v>
      </c>
      <c r="I1033" t="s">
        <v>213</v>
      </c>
      <c r="J1033" t="s">
        <v>214</v>
      </c>
      <c r="K1033" t="s">
        <v>149</v>
      </c>
      <c r="M1033" t="s">
        <v>76</v>
      </c>
      <c r="N1033" t="s">
        <v>216</v>
      </c>
      <c r="O1033" s="57">
        <v>46244.766087962962</v>
      </c>
      <c r="P1033" s="57">
        <v>46245.736018518517</v>
      </c>
      <c r="Q1033">
        <v>69362760</v>
      </c>
      <c r="R1033">
        <v>3135917280</v>
      </c>
      <c r="S1033">
        <v>152316232031</v>
      </c>
      <c r="T1033" t="s">
        <v>6718</v>
      </c>
      <c r="U1033" t="s">
        <v>6719</v>
      </c>
      <c r="V1033" t="s">
        <v>7353</v>
      </c>
      <c r="Z1033">
        <v>112.6969227</v>
      </c>
      <c r="AA1033">
        <v>-7.4298595000000001</v>
      </c>
      <c r="AB1033" t="s">
        <v>6720</v>
      </c>
      <c r="AC1033" t="s">
        <v>230</v>
      </c>
      <c r="AL1033" t="s">
        <v>218</v>
      </c>
      <c r="AM1033" t="s">
        <v>7354</v>
      </c>
      <c r="AN1033" t="s">
        <v>6</v>
      </c>
      <c r="AO1033" s="57">
        <v>46303.777662037035</v>
      </c>
      <c r="AP1033" s="57">
        <v>46246.541666666664</v>
      </c>
      <c r="AR1033" t="s">
        <v>219</v>
      </c>
      <c r="AS1033" t="s">
        <v>263</v>
      </c>
      <c r="AT1033" t="s">
        <v>231</v>
      </c>
      <c r="AU1033">
        <v>20260811</v>
      </c>
      <c r="AV1033" t="s">
        <v>222</v>
      </c>
      <c r="AW1033" t="s">
        <v>927</v>
      </c>
      <c r="AX1033" t="s">
        <v>223</v>
      </c>
      <c r="BA1033" s="57">
        <v>46246.541666666664</v>
      </c>
      <c r="BB1033" t="s">
        <v>7354</v>
      </c>
      <c r="BC1033">
        <v>2026</v>
      </c>
      <c r="BD1033">
        <v>8</v>
      </c>
      <c r="BE1033">
        <v>11</v>
      </c>
      <c r="BF1033" s="6">
        <f t="shared" si="48"/>
        <v>46245</v>
      </c>
      <c r="BG1033">
        <f t="shared" si="49"/>
        <v>-1.5416666666642413</v>
      </c>
      <c r="BH1033" t="str">
        <f t="shared" si="50"/>
        <v>COMPLY</v>
      </c>
      <c r="BI1033" t="str">
        <f>VLOOKUP(H1033,Sheet2!$A$1:$B$270,2,FALSE)</f>
        <v>SIDOARJO</v>
      </c>
    </row>
    <row r="1034" spans="1:61">
      <c r="A1034">
        <v>1033</v>
      </c>
      <c r="B1034">
        <v>1002520582</v>
      </c>
      <c r="C1034">
        <v>3</v>
      </c>
      <c r="D1034" t="s">
        <v>49</v>
      </c>
      <c r="E1034">
        <v>4</v>
      </c>
      <c r="F1034" t="s">
        <v>252</v>
      </c>
      <c r="G1034" t="s">
        <v>252</v>
      </c>
      <c r="H1034" t="s">
        <v>676</v>
      </c>
      <c r="I1034" t="s">
        <v>213</v>
      </c>
      <c r="J1034" t="s">
        <v>214</v>
      </c>
      <c r="K1034" t="s">
        <v>149</v>
      </c>
      <c r="L1034" t="s">
        <v>215</v>
      </c>
      <c r="M1034" t="s">
        <v>575</v>
      </c>
      <c r="N1034" t="s">
        <v>216</v>
      </c>
      <c r="O1034" s="57">
        <v>46245.659675925926</v>
      </c>
      <c r="P1034" s="57">
        <v>46246.649930555555</v>
      </c>
      <c r="Q1034">
        <v>69363561</v>
      </c>
      <c r="S1034">
        <v>146285103784</v>
      </c>
      <c r="T1034" t="s">
        <v>7355</v>
      </c>
      <c r="U1034" t="s">
        <v>7356</v>
      </c>
      <c r="V1034" t="s">
        <v>7357</v>
      </c>
      <c r="Z1034">
        <v>109.652518630027</v>
      </c>
      <c r="AA1034">
        <v>-6.9767585838510602</v>
      </c>
      <c r="AB1034" t="s">
        <v>7358</v>
      </c>
      <c r="AC1034" t="s">
        <v>237</v>
      </c>
      <c r="AL1034" t="s">
        <v>218</v>
      </c>
      <c r="AM1034" t="s">
        <v>7112</v>
      </c>
      <c r="AN1034" t="s">
        <v>6</v>
      </c>
      <c r="AO1034" s="57">
        <v>46334.663356481484</v>
      </c>
      <c r="AP1034" s="57">
        <v>46246.541666666664</v>
      </c>
      <c r="AQ1034" t="s">
        <v>564</v>
      </c>
      <c r="AR1034" t="s">
        <v>14</v>
      </c>
      <c r="AS1034" t="s">
        <v>676</v>
      </c>
      <c r="AT1034" t="s">
        <v>231</v>
      </c>
      <c r="AV1034" t="s">
        <v>8231</v>
      </c>
      <c r="AW1034" t="s">
        <v>1010</v>
      </c>
      <c r="AX1034" t="s">
        <v>223</v>
      </c>
      <c r="BA1034" s="57">
        <v>46246.541666666664</v>
      </c>
      <c r="BB1034" t="s">
        <v>7112</v>
      </c>
      <c r="BF1034" s="6" t="e">
        <f t="shared" si="48"/>
        <v>#NUM!</v>
      </c>
      <c r="BG1034" t="e">
        <f t="shared" si="49"/>
        <v>#NUM!</v>
      </c>
      <c r="BH1034" t="e">
        <f t="shared" si="50"/>
        <v>#NUM!</v>
      </c>
      <c r="BI1034" t="e">
        <f>VLOOKUP(H1034,Sheet2!$A$1:$B$270,2,FALSE)</f>
        <v>#N/A</v>
      </c>
    </row>
    <row r="1035" spans="1:61">
      <c r="A1035">
        <v>1034</v>
      </c>
      <c r="B1035">
        <v>1002528044</v>
      </c>
      <c r="C1035">
        <v>3</v>
      </c>
      <c r="D1035" t="s">
        <v>38</v>
      </c>
      <c r="E1035">
        <v>5</v>
      </c>
      <c r="F1035" t="s">
        <v>250</v>
      </c>
      <c r="G1035" t="s">
        <v>91</v>
      </c>
      <c r="H1035" t="s">
        <v>527</v>
      </c>
      <c r="I1035" t="s">
        <v>213</v>
      </c>
      <c r="J1035" t="s">
        <v>214</v>
      </c>
      <c r="K1035" t="s">
        <v>149</v>
      </c>
      <c r="M1035" t="s">
        <v>76</v>
      </c>
      <c r="N1035" t="s">
        <v>216</v>
      </c>
      <c r="O1035" s="57">
        <v>46249.475891203707</v>
      </c>
      <c r="P1035" s="57">
        <v>46249.635937500003</v>
      </c>
      <c r="Q1035">
        <v>69365963</v>
      </c>
      <c r="S1035">
        <v>152705285015</v>
      </c>
      <c r="T1035" t="s">
        <v>11470</v>
      </c>
      <c r="U1035" t="s">
        <v>11471</v>
      </c>
      <c r="V1035" t="s">
        <v>11472</v>
      </c>
      <c r="Z1035">
        <v>112.6708569</v>
      </c>
      <c r="AA1035">
        <v>-7.9895054999999999</v>
      </c>
      <c r="AB1035" t="s">
        <v>11473</v>
      </c>
      <c r="AC1035" t="s">
        <v>290</v>
      </c>
      <c r="AL1035" t="s">
        <v>218</v>
      </c>
      <c r="AM1035" t="s">
        <v>11474</v>
      </c>
      <c r="AN1035" t="s">
        <v>6</v>
      </c>
      <c r="AO1035" t="s">
        <v>11475</v>
      </c>
      <c r="AR1035" t="s">
        <v>219</v>
      </c>
      <c r="AS1035" t="s">
        <v>527</v>
      </c>
      <c r="AT1035" t="s">
        <v>231</v>
      </c>
      <c r="AU1035">
        <v>20260815</v>
      </c>
      <c r="AV1035" t="s">
        <v>222</v>
      </c>
      <c r="AW1035" t="s">
        <v>562</v>
      </c>
      <c r="AX1035" t="s">
        <v>223</v>
      </c>
      <c r="BA1035" s="57">
        <v>46249.291666666664</v>
      </c>
      <c r="BB1035" t="s">
        <v>11474</v>
      </c>
      <c r="BC1035">
        <v>2026</v>
      </c>
      <c r="BD1035">
        <v>8</v>
      </c>
      <c r="BE1035">
        <v>15</v>
      </c>
      <c r="BF1035" s="6">
        <f t="shared" si="48"/>
        <v>46249</v>
      </c>
      <c r="BG1035">
        <f t="shared" si="49"/>
        <v>-0.29166666666424135</v>
      </c>
      <c r="BH1035" t="str">
        <f t="shared" si="50"/>
        <v>COMPLY</v>
      </c>
      <c r="BI1035" t="str">
        <f>VLOOKUP(H1035,Sheet2!$A$1:$B$270,2,FALSE)</f>
        <v>MALANG</v>
      </c>
    </row>
    <row r="1036" spans="1:61">
      <c r="A1036">
        <v>1035</v>
      </c>
      <c r="B1036">
        <v>1002520870</v>
      </c>
      <c r="C1036">
        <v>3</v>
      </c>
      <c r="D1036" t="s">
        <v>38</v>
      </c>
      <c r="E1036">
        <v>5</v>
      </c>
      <c r="F1036" t="s">
        <v>90</v>
      </c>
      <c r="G1036" t="s">
        <v>90</v>
      </c>
      <c r="H1036" t="s">
        <v>419</v>
      </c>
      <c r="I1036" t="s">
        <v>213</v>
      </c>
      <c r="J1036" t="s">
        <v>214</v>
      </c>
      <c r="K1036" t="s">
        <v>149</v>
      </c>
      <c r="L1036" t="s">
        <v>215</v>
      </c>
      <c r="M1036" t="s">
        <v>76</v>
      </c>
      <c r="N1036" t="s">
        <v>216</v>
      </c>
      <c r="O1036" s="57">
        <v>46245.712453703702</v>
      </c>
      <c r="P1036" s="57">
        <v>46246.581446759257</v>
      </c>
      <c r="Q1036">
        <v>69363695</v>
      </c>
      <c r="S1036">
        <v>152610241496</v>
      </c>
      <c r="T1036" t="s">
        <v>7359</v>
      </c>
      <c r="U1036" t="s">
        <v>8232</v>
      </c>
      <c r="V1036" t="s">
        <v>7360</v>
      </c>
      <c r="Z1036">
        <v>112.010226</v>
      </c>
      <c r="AA1036">
        <v>-7.8127750000000002</v>
      </c>
      <c r="AB1036" t="s">
        <v>7361</v>
      </c>
      <c r="AC1036" t="s">
        <v>237</v>
      </c>
      <c r="AL1036" t="s">
        <v>218</v>
      </c>
      <c r="AM1036" t="s">
        <v>7362</v>
      </c>
      <c r="AN1036" t="s">
        <v>6</v>
      </c>
      <c r="AO1036" s="57">
        <v>46334.715416666666</v>
      </c>
      <c r="AP1036" s="57">
        <v>46246.625</v>
      </c>
      <c r="AR1036" t="s">
        <v>219</v>
      </c>
      <c r="AS1036" t="s">
        <v>419</v>
      </c>
      <c r="AT1036" t="s">
        <v>231</v>
      </c>
      <c r="AU1036">
        <v>20260812</v>
      </c>
      <c r="AV1036" t="s">
        <v>222</v>
      </c>
      <c r="AW1036" t="s">
        <v>238</v>
      </c>
      <c r="AX1036" t="s">
        <v>223</v>
      </c>
      <c r="BA1036" s="57">
        <v>46246.625</v>
      </c>
      <c r="BB1036" t="s">
        <v>7362</v>
      </c>
      <c r="BC1036">
        <v>2026</v>
      </c>
      <c r="BD1036">
        <v>8</v>
      </c>
      <c r="BE1036">
        <v>12</v>
      </c>
      <c r="BF1036" s="6">
        <f t="shared" si="48"/>
        <v>46246</v>
      </c>
      <c r="BG1036">
        <f t="shared" si="49"/>
        <v>-0.625</v>
      </c>
      <c r="BH1036" t="str">
        <f t="shared" si="50"/>
        <v>COMPLY</v>
      </c>
      <c r="BI1036" t="str">
        <f>VLOOKUP(H1036,Sheet2!$A$1:$B$270,2,FALSE)</f>
        <v>KEDIRI</v>
      </c>
    </row>
    <row r="1037" spans="1:61">
      <c r="A1037">
        <v>1036</v>
      </c>
      <c r="B1037">
        <v>1002510427</v>
      </c>
      <c r="C1037">
        <v>3</v>
      </c>
      <c r="D1037" t="s">
        <v>45</v>
      </c>
      <c r="E1037">
        <v>5</v>
      </c>
      <c r="F1037" t="s">
        <v>113</v>
      </c>
      <c r="G1037" t="s">
        <v>114</v>
      </c>
      <c r="H1037" t="s">
        <v>399</v>
      </c>
      <c r="I1037" t="s">
        <v>213</v>
      </c>
      <c r="J1037" t="s">
        <v>214</v>
      </c>
      <c r="K1037" t="s">
        <v>149</v>
      </c>
      <c r="L1037" t="s">
        <v>215</v>
      </c>
      <c r="M1037" t="s">
        <v>76</v>
      </c>
      <c r="N1037" t="s">
        <v>216</v>
      </c>
      <c r="O1037" s="57">
        <v>46239.536770833336</v>
      </c>
      <c r="P1037" s="57">
        <v>46240.584050925929</v>
      </c>
      <c r="Q1037">
        <v>69359130</v>
      </c>
      <c r="S1037">
        <v>172512452392</v>
      </c>
      <c r="T1037" t="s">
        <v>3463</v>
      </c>
      <c r="U1037" t="s">
        <v>3464</v>
      </c>
      <c r="V1037" t="s">
        <v>3465</v>
      </c>
      <c r="Z1037">
        <v>119.899564571678</v>
      </c>
      <c r="AA1037">
        <v>-8.4961577900029592</v>
      </c>
      <c r="AB1037" t="s">
        <v>3466</v>
      </c>
      <c r="AC1037" t="s">
        <v>217</v>
      </c>
      <c r="AL1037" t="s">
        <v>218</v>
      </c>
      <c r="AM1037" t="s">
        <v>3467</v>
      </c>
      <c r="AN1037" t="s">
        <v>6</v>
      </c>
      <c r="AO1037" s="57">
        <v>46150.538576388892</v>
      </c>
      <c r="AP1037" s="57">
        <v>46240.541666666664</v>
      </c>
      <c r="AR1037" t="s">
        <v>219</v>
      </c>
      <c r="AS1037" t="s">
        <v>399</v>
      </c>
      <c r="AT1037" t="s">
        <v>231</v>
      </c>
      <c r="AU1037">
        <v>20260806</v>
      </c>
      <c r="AV1037" t="s">
        <v>222</v>
      </c>
      <c r="AW1037" t="s">
        <v>955</v>
      </c>
      <c r="AX1037" t="s">
        <v>223</v>
      </c>
      <c r="BA1037" s="57">
        <v>46240.541666666664</v>
      </c>
      <c r="BB1037" t="s">
        <v>3467</v>
      </c>
      <c r="BC1037">
        <v>2026</v>
      </c>
      <c r="BD1037">
        <v>8</v>
      </c>
      <c r="BE1037">
        <v>6</v>
      </c>
      <c r="BF1037" s="6">
        <f t="shared" si="48"/>
        <v>46240</v>
      </c>
      <c r="BG1037">
        <f t="shared" si="49"/>
        <v>-0.54166666666424135</v>
      </c>
      <c r="BH1037" t="str">
        <f t="shared" si="50"/>
        <v>COMPLY</v>
      </c>
      <c r="BI1037" t="str">
        <f>VLOOKUP(H1037,Sheet2!$A$1:$B$270,2,FALSE)</f>
        <v>LABOAN BAJO</v>
      </c>
    </row>
    <row r="1038" spans="1:61">
      <c r="A1038">
        <v>1037</v>
      </c>
      <c r="B1038">
        <v>1002513870</v>
      </c>
      <c r="C1038">
        <v>3</v>
      </c>
      <c r="D1038" t="s">
        <v>38</v>
      </c>
      <c r="E1038">
        <v>5</v>
      </c>
      <c r="F1038" t="s">
        <v>90</v>
      </c>
      <c r="G1038" t="s">
        <v>88</v>
      </c>
      <c r="H1038" t="s">
        <v>465</v>
      </c>
      <c r="I1038" t="s">
        <v>213</v>
      </c>
      <c r="J1038" t="s">
        <v>214</v>
      </c>
      <c r="K1038" t="s">
        <v>149</v>
      </c>
      <c r="M1038" t="s">
        <v>76</v>
      </c>
      <c r="N1038" t="s">
        <v>216</v>
      </c>
      <c r="O1038" s="57">
        <v>46241.398634259262</v>
      </c>
      <c r="P1038" s="57">
        <v>46242.450578703705</v>
      </c>
      <c r="Q1038">
        <v>69360473</v>
      </c>
      <c r="S1038">
        <v>152737203503</v>
      </c>
      <c r="T1038" t="s">
        <v>5672</v>
      </c>
      <c r="U1038" t="s">
        <v>5673</v>
      </c>
      <c r="V1038" t="s">
        <v>5674</v>
      </c>
      <c r="Z1038">
        <v>112.3179568</v>
      </c>
      <c r="AA1038">
        <v>-8.0664602999999993</v>
      </c>
      <c r="AB1038" t="s">
        <v>5675</v>
      </c>
      <c r="AC1038" t="s">
        <v>291</v>
      </c>
      <c r="AL1038" t="s">
        <v>218</v>
      </c>
      <c r="AM1038" t="s">
        <v>5676</v>
      </c>
      <c r="AN1038" t="s">
        <v>6</v>
      </c>
      <c r="AO1038" s="57">
        <v>46211.402858796297</v>
      </c>
      <c r="AP1038" s="57">
        <v>46244.333333333336</v>
      </c>
      <c r="AR1038" t="s">
        <v>219</v>
      </c>
      <c r="AS1038" t="s">
        <v>465</v>
      </c>
      <c r="AT1038" t="s">
        <v>231</v>
      </c>
      <c r="AU1038">
        <v>20260808</v>
      </c>
      <c r="AV1038" t="s">
        <v>222</v>
      </c>
      <c r="AW1038" t="s">
        <v>560</v>
      </c>
      <c r="AX1038" t="s">
        <v>223</v>
      </c>
      <c r="BA1038" s="57">
        <v>46244.333333333336</v>
      </c>
      <c r="BB1038" t="s">
        <v>5676</v>
      </c>
      <c r="BC1038">
        <v>2026</v>
      </c>
      <c r="BD1038">
        <v>8</v>
      </c>
      <c r="BE1038">
        <v>8</v>
      </c>
      <c r="BF1038" s="6">
        <f t="shared" si="48"/>
        <v>46242</v>
      </c>
      <c r="BG1038">
        <f t="shared" si="49"/>
        <v>-2.3333333333357587</v>
      </c>
      <c r="BH1038" t="str">
        <f t="shared" si="50"/>
        <v>COMPLY</v>
      </c>
      <c r="BI1038" t="str">
        <f>VLOOKUP(H1038,Sheet2!$A$1:$B$270,2,FALSE)</f>
        <v>BLITAR</v>
      </c>
    </row>
    <row r="1039" spans="1:61">
      <c r="A1039">
        <v>1038</v>
      </c>
      <c r="B1039">
        <v>1002522497</v>
      </c>
      <c r="C1039">
        <v>3</v>
      </c>
      <c r="D1039" t="s">
        <v>49</v>
      </c>
      <c r="E1039">
        <v>4</v>
      </c>
      <c r="F1039" t="s">
        <v>252</v>
      </c>
      <c r="G1039" t="s">
        <v>553</v>
      </c>
      <c r="H1039" t="s">
        <v>603</v>
      </c>
      <c r="I1039" t="s">
        <v>213</v>
      </c>
      <c r="J1039" t="s">
        <v>214</v>
      </c>
      <c r="K1039" t="s">
        <v>149</v>
      </c>
      <c r="L1039" t="s">
        <v>215</v>
      </c>
      <c r="M1039" t="s">
        <v>76</v>
      </c>
      <c r="N1039" t="s">
        <v>216</v>
      </c>
      <c r="O1039" s="57">
        <v>46246.620092592595</v>
      </c>
      <c r="P1039" s="57">
        <v>46247.613229166665</v>
      </c>
      <c r="Q1039">
        <v>69364386</v>
      </c>
      <c r="S1039">
        <v>142214106727</v>
      </c>
      <c r="T1039" t="s">
        <v>8233</v>
      </c>
      <c r="U1039" t="s">
        <v>8234</v>
      </c>
      <c r="V1039" t="s">
        <v>8235</v>
      </c>
      <c r="Z1039">
        <v>108.93130011856501</v>
      </c>
      <c r="AA1039">
        <v>-7.0003520549026099</v>
      </c>
      <c r="AB1039" t="s">
        <v>8236</v>
      </c>
      <c r="AC1039" t="s">
        <v>217</v>
      </c>
      <c r="AL1039" t="s">
        <v>218</v>
      </c>
      <c r="AM1039" t="s">
        <v>8237</v>
      </c>
      <c r="AN1039" t="s">
        <v>6</v>
      </c>
      <c r="AO1039" s="57">
        <v>46364.632418981484</v>
      </c>
      <c r="AP1039" s="57">
        <v>46247.541666666664</v>
      </c>
      <c r="AR1039" t="s">
        <v>219</v>
      </c>
      <c r="AS1039" t="s">
        <v>603</v>
      </c>
      <c r="AT1039" t="s">
        <v>231</v>
      </c>
      <c r="AU1039">
        <v>20260813</v>
      </c>
      <c r="AV1039" t="s">
        <v>222</v>
      </c>
      <c r="AW1039" t="s">
        <v>1018</v>
      </c>
      <c r="AX1039" t="s">
        <v>223</v>
      </c>
      <c r="BA1039" s="57">
        <v>46247.541666666664</v>
      </c>
      <c r="BB1039" t="s">
        <v>8237</v>
      </c>
      <c r="BC1039">
        <v>2026</v>
      </c>
      <c r="BD1039">
        <v>8</v>
      </c>
      <c r="BE1039">
        <v>13</v>
      </c>
      <c r="BF1039" s="6">
        <f t="shared" si="48"/>
        <v>46247</v>
      </c>
      <c r="BG1039">
        <f t="shared" si="49"/>
        <v>-0.54166666666424135</v>
      </c>
      <c r="BH1039" t="str">
        <f t="shared" si="50"/>
        <v>COMPLY</v>
      </c>
      <c r="BI1039" t="e">
        <f>VLOOKUP(H1039,Sheet2!$A$1:$B$270,2,FALSE)</f>
        <v>#N/A</v>
      </c>
    </row>
    <row r="1040" spans="1:61">
      <c r="A1040">
        <v>1039</v>
      </c>
      <c r="B1040">
        <v>1002508584</v>
      </c>
      <c r="C1040">
        <v>3</v>
      </c>
      <c r="D1040" t="s">
        <v>51</v>
      </c>
      <c r="E1040">
        <v>4</v>
      </c>
      <c r="F1040" t="s">
        <v>273</v>
      </c>
      <c r="G1040" t="s">
        <v>273</v>
      </c>
      <c r="H1040" t="s">
        <v>939</v>
      </c>
      <c r="I1040" t="s">
        <v>213</v>
      </c>
      <c r="J1040" t="s">
        <v>214</v>
      </c>
      <c r="K1040" t="s">
        <v>149</v>
      </c>
      <c r="M1040" t="s">
        <v>76</v>
      </c>
      <c r="N1040" t="s">
        <v>216</v>
      </c>
      <c r="O1040" s="57">
        <v>46238.605844907404</v>
      </c>
      <c r="P1040" s="57">
        <v>46240.645648148151</v>
      </c>
      <c r="Q1040">
        <v>69356800</v>
      </c>
      <c r="S1040">
        <v>141456115373</v>
      </c>
      <c r="T1040" t="s">
        <v>1610</v>
      </c>
      <c r="U1040" t="s">
        <v>3468</v>
      </c>
      <c r="V1040" t="s">
        <v>3469</v>
      </c>
      <c r="Z1040">
        <v>110.6523</v>
      </c>
      <c r="AA1040">
        <v>-6.9067249999999998</v>
      </c>
      <c r="AB1040" t="s">
        <v>1613</v>
      </c>
      <c r="AC1040" t="s">
        <v>290</v>
      </c>
      <c r="AL1040" t="s">
        <v>218</v>
      </c>
      <c r="AM1040" t="s">
        <v>3470</v>
      </c>
      <c r="AN1040" t="s">
        <v>6</v>
      </c>
      <c r="AO1040" s="57">
        <v>46120.611273148148</v>
      </c>
      <c r="AR1040" t="s">
        <v>219</v>
      </c>
      <c r="AS1040" t="s">
        <v>939</v>
      </c>
      <c r="AT1040" t="s">
        <v>231</v>
      </c>
      <c r="AU1040">
        <v>20260806</v>
      </c>
      <c r="AV1040" t="s">
        <v>222</v>
      </c>
      <c r="AW1040" t="s">
        <v>560</v>
      </c>
      <c r="AX1040" t="s">
        <v>223</v>
      </c>
      <c r="BA1040" s="57">
        <v>46238.291666666664</v>
      </c>
      <c r="BB1040" t="s">
        <v>3470</v>
      </c>
      <c r="BC1040">
        <v>2026</v>
      </c>
      <c r="BD1040">
        <v>8</v>
      </c>
      <c r="BE1040">
        <v>6</v>
      </c>
      <c r="BF1040" s="6">
        <f t="shared" si="48"/>
        <v>46240</v>
      </c>
      <c r="BG1040">
        <f t="shared" si="49"/>
        <v>1.7083333333357587</v>
      </c>
      <c r="BH1040" t="str">
        <f t="shared" si="50"/>
        <v>NOT COMPLY</v>
      </c>
      <c r="BI1040" t="e">
        <f>VLOOKUP(H1040,Sheet2!$A$1:$B$270,2,FALSE)</f>
        <v>#N/A</v>
      </c>
    </row>
    <row r="1041" spans="1:61">
      <c r="A1041">
        <v>1040</v>
      </c>
      <c r="B1041">
        <v>1002513750</v>
      </c>
      <c r="C1041">
        <v>3</v>
      </c>
      <c r="D1041" t="s">
        <v>42</v>
      </c>
      <c r="E1041">
        <v>5</v>
      </c>
      <c r="F1041" t="s">
        <v>233</v>
      </c>
      <c r="G1041" t="s">
        <v>101</v>
      </c>
      <c r="H1041" t="s">
        <v>437</v>
      </c>
      <c r="I1041" t="s">
        <v>213</v>
      </c>
      <c r="J1041" t="s">
        <v>214</v>
      </c>
      <c r="K1041" t="s">
        <v>149</v>
      </c>
      <c r="M1041" t="s">
        <v>76</v>
      </c>
      <c r="N1041" t="s">
        <v>216</v>
      </c>
      <c r="O1041" s="57">
        <v>46241.375300925924</v>
      </c>
      <c r="P1041" s="57">
        <v>46242.400370370371</v>
      </c>
      <c r="Q1041">
        <v>69360412</v>
      </c>
      <c r="S1041">
        <v>152331250944</v>
      </c>
      <c r="T1041" t="s">
        <v>5677</v>
      </c>
      <c r="U1041" t="s">
        <v>5678</v>
      </c>
      <c r="V1041" t="s">
        <v>5679</v>
      </c>
      <c r="Z1041">
        <v>112.54783740000001</v>
      </c>
      <c r="AA1041">
        <v>-7.4581958999999998</v>
      </c>
      <c r="AB1041" t="s">
        <v>5680</v>
      </c>
      <c r="AC1041" t="s">
        <v>230</v>
      </c>
      <c r="AL1041" t="s">
        <v>218</v>
      </c>
      <c r="AM1041" t="s">
        <v>5681</v>
      </c>
      <c r="AN1041" t="s">
        <v>6</v>
      </c>
      <c r="AO1041" s="57">
        <v>46211.382592592592</v>
      </c>
      <c r="AP1041" s="57">
        <v>46242.333333333336</v>
      </c>
      <c r="AQ1041" t="s">
        <v>248</v>
      </c>
      <c r="AR1041" t="s">
        <v>219</v>
      </c>
      <c r="AS1041" t="s">
        <v>437</v>
      </c>
      <c r="AT1041" t="s">
        <v>966</v>
      </c>
      <c r="AU1041">
        <v>20260808</v>
      </c>
      <c r="AV1041" t="s">
        <v>222</v>
      </c>
      <c r="AW1041" t="s">
        <v>590</v>
      </c>
      <c r="AX1041" t="s">
        <v>223</v>
      </c>
      <c r="BA1041" s="57">
        <v>46242.333333333336</v>
      </c>
      <c r="BB1041" t="s">
        <v>5681</v>
      </c>
      <c r="BC1041">
        <v>2026</v>
      </c>
      <c r="BD1041">
        <v>8</v>
      </c>
      <c r="BE1041">
        <v>8</v>
      </c>
      <c r="BF1041" s="6">
        <f t="shared" si="48"/>
        <v>46242</v>
      </c>
      <c r="BG1041">
        <f t="shared" si="49"/>
        <v>-0.33333333333575865</v>
      </c>
      <c r="BH1041" t="str">
        <f t="shared" si="50"/>
        <v>COMPLY</v>
      </c>
      <c r="BI1041" t="str">
        <f>VLOOKUP(H1041,Sheet2!$A$1:$B$270,2,FALSE)</f>
        <v>SIDOARJO</v>
      </c>
    </row>
    <row r="1042" spans="1:61">
      <c r="A1042">
        <v>1041</v>
      </c>
      <c r="B1042">
        <v>1002524256</v>
      </c>
      <c r="C1042">
        <v>3</v>
      </c>
      <c r="D1042" t="s">
        <v>45</v>
      </c>
      <c r="E1042">
        <v>5</v>
      </c>
      <c r="F1042" t="s">
        <v>211</v>
      </c>
      <c r="G1042" t="s">
        <v>118</v>
      </c>
      <c r="H1042" t="s">
        <v>212</v>
      </c>
      <c r="I1042" t="s">
        <v>213</v>
      </c>
      <c r="J1042" t="s">
        <v>214</v>
      </c>
      <c r="K1042" t="s">
        <v>149</v>
      </c>
      <c r="L1042" t="s">
        <v>215</v>
      </c>
      <c r="M1042" t="s">
        <v>76</v>
      </c>
      <c r="N1042" t="s">
        <v>216</v>
      </c>
      <c r="O1042" s="57">
        <v>46247.560370370367</v>
      </c>
      <c r="P1042" s="57">
        <v>46248.658506944441</v>
      </c>
      <c r="Q1042">
        <v>69365153</v>
      </c>
      <c r="S1042">
        <v>172606791816</v>
      </c>
      <c r="T1042" t="s">
        <v>9180</v>
      </c>
      <c r="U1042" t="s">
        <v>9181</v>
      </c>
      <c r="V1042" t="s">
        <v>9182</v>
      </c>
      <c r="Z1042">
        <v>117.420354187488</v>
      </c>
      <c r="AA1042">
        <v>-8.4941589197029099</v>
      </c>
      <c r="AB1042" t="s">
        <v>9183</v>
      </c>
      <c r="AC1042" t="s">
        <v>217</v>
      </c>
      <c r="AL1042" t="s">
        <v>218</v>
      </c>
      <c r="AM1042" t="s">
        <v>9159</v>
      </c>
      <c r="AN1042" t="s">
        <v>6</v>
      </c>
      <c r="AO1042" t="s">
        <v>9141</v>
      </c>
      <c r="AP1042" s="57">
        <v>46248.541666666664</v>
      </c>
      <c r="AR1042" t="s">
        <v>219</v>
      </c>
      <c r="AS1042" t="s">
        <v>212</v>
      </c>
      <c r="AT1042" t="s">
        <v>231</v>
      </c>
      <c r="AU1042">
        <v>20260814</v>
      </c>
      <c r="AV1042" t="s">
        <v>222</v>
      </c>
      <c r="AW1042" t="s">
        <v>1014</v>
      </c>
      <c r="AX1042" t="s">
        <v>223</v>
      </c>
      <c r="BA1042" s="57">
        <v>46248.541666666664</v>
      </c>
      <c r="BB1042" t="s">
        <v>9159</v>
      </c>
      <c r="BC1042">
        <v>2026</v>
      </c>
      <c r="BD1042">
        <v>8</v>
      </c>
      <c r="BE1042">
        <v>14</v>
      </c>
      <c r="BF1042" s="6">
        <f t="shared" si="48"/>
        <v>46248</v>
      </c>
      <c r="BG1042">
        <f t="shared" si="49"/>
        <v>-0.54166666666424135</v>
      </c>
      <c r="BH1042" t="str">
        <f t="shared" si="50"/>
        <v>COMPLY</v>
      </c>
      <c r="BI1042" t="str">
        <f>VLOOKUP(H1042,Sheet2!$A$1:$B$270,2,FALSE)</f>
        <v>SUMBAWA</v>
      </c>
    </row>
    <row r="1043" spans="1:61">
      <c r="A1043">
        <v>1042</v>
      </c>
      <c r="B1043">
        <v>1002516124</v>
      </c>
      <c r="C1043">
        <v>3</v>
      </c>
      <c r="D1043" t="s">
        <v>55</v>
      </c>
      <c r="E1043">
        <v>5</v>
      </c>
      <c r="F1043" t="s">
        <v>313</v>
      </c>
      <c r="G1043" t="s">
        <v>124</v>
      </c>
      <c r="H1043" t="s">
        <v>397</v>
      </c>
      <c r="I1043" t="s">
        <v>213</v>
      </c>
      <c r="J1043" t="s">
        <v>214</v>
      </c>
      <c r="K1043" t="s">
        <v>149</v>
      </c>
      <c r="L1043" t="s">
        <v>215</v>
      </c>
      <c r="M1043" t="s">
        <v>76</v>
      </c>
      <c r="N1043" t="s">
        <v>216</v>
      </c>
      <c r="O1043" s="57">
        <v>46242.665925925925</v>
      </c>
      <c r="P1043" s="57">
        <v>46243.83761574074</v>
      </c>
      <c r="Q1043">
        <v>69361579</v>
      </c>
      <c r="S1043">
        <v>152302236685</v>
      </c>
      <c r="T1043" t="s">
        <v>5688</v>
      </c>
      <c r="U1043" t="s">
        <v>5689</v>
      </c>
      <c r="V1043" t="s">
        <v>5690</v>
      </c>
      <c r="Z1043">
        <v>112.7263873</v>
      </c>
      <c r="AA1043">
        <v>-7.3612666999999998</v>
      </c>
      <c r="AB1043" t="s">
        <v>5691</v>
      </c>
      <c r="AC1043" t="s">
        <v>217</v>
      </c>
      <c r="AL1043" t="s">
        <v>218</v>
      </c>
      <c r="AM1043" t="s">
        <v>5692</v>
      </c>
      <c r="AN1043" t="s">
        <v>6</v>
      </c>
      <c r="AO1043" s="57">
        <v>46242.673530092594</v>
      </c>
      <c r="AP1043" s="57">
        <v>46243.541666666664</v>
      </c>
      <c r="AR1043" t="s">
        <v>219</v>
      </c>
      <c r="AS1043" t="s">
        <v>397</v>
      </c>
      <c r="AT1043" t="s">
        <v>231</v>
      </c>
      <c r="AU1043">
        <v>20260809</v>
      </c>
      <c r="AV1043" t="s">
        <v>222</v>
      </c>
      <c r="AW1043" t="s">
        <v>1012</v>
      </c>
      <c r="AX1043" t="s">
        <v>223</v>
      </c>
      <c r="BA1043" s="57">
        <v>46243.541666666664</v>
      </c>
      <c r="BB1043" t="s">
        <v>5692</v>
      </c>
      <c r="BC1043">
        <v>2026</v>
      </c>
      <c r="BD1043">
        <v>8</v>
      </c>
      <c r="BE1043">
        <v>9</v>
      </c>
      <c r="BF1043" s="6">
        <f t="shared" si="48"/>
        <v>46243</v>
      </c>
      <c r="BG1043">
        <f t="shared" si="49"/>
        <v>-0.54166666666424135</v>
      </c>
      <c r="BH1043" t="str">
        <f t="shared" si="50"/>
        <v>COMPLY</v>
      </c>
      <c r="BI1043" t="str">
        <f>VLOOKUP(H1043,Sheet2!$A$1:$B$270,2,FALSE)</f>
        <v>SURABAYA SELATAN</v>
      </c>
    </row>
    <row r="1044" spans="1:61">
      <c r="A1044">
        <v>1043</v>
      </c>
      <c r="B1044">
        <v>1002529639</v>
      </c>
      <c r="C1044">
        <v>3</v>
      </c>
      <c r="D1044" t="s">
        <v>42</v>
      </c>
      <c r="E1044">
        <v>5</v>
      </c>
      <c r="F1044" t="s">
        <v>106</v>
      </c>
      <c r="G1044" t="s">
        <v>107</v>
      </c>
      <c r="H1044" t="s">
        <v>434</v>
      </c>
      <c r="I1044" t="s">
        <v>213</v>
      </c>
      <c r="J1044" t="s">
        <v>214</v>
      </c>
      <c r="K1044" t="s">
        <v>149</v>
      </c>
      <c r="M1044" t="s">
        <v>76</v>
      </c>
      <c r="N1044" t="s">
        <v>216</v>
      </c>
      <c r="O1044" s="57">
        <v>46250.555312500001</v>
      </c>
      <c r="P1044" s="57">
        <v>46250.762719907405</v>
      </c>
      <c r="Q1044">
        <v>69367510</v>
      </c>
      <c r="S1044">
        <v>152528204026</v>
      </c>
      <c r="T1044" t="s">
        <v>11476</v>
      </c>
      <c r="U1044" t="s">
        <v>11477</v>
      </c>
      <c r="V1044" t="s">
        <v>11478</v>
      </c>
      <c r="Z1044">
        <v>113.21584009999999</v>
      </c>
      <c r="AA1044">
        <v>-7.7441461</v>
      </c>
      <c r="AB1044" t="s">
        <v>11479</v>
      </c>
      <c r="AC1044" t="s">
        <v>230</v>
      </c>
      <c r="AL1044" t="s">
        <v>218</v>
      </c>
      <c r="AM1044" t="s">
        <v>11480</v>
      </c>
      <c r="AN1044" t="s">
        <v>6</v>
      </c>
      <c r="AO1044" t="s">
        <v>9845</v>
      </c>
      <c r="AP1044" s="57">
        <v>46251.541666666664</v>
      </c>
      <c r="AR1044" t="s">
        <v>219</v>
      </c>
      <c r="AS1044" t="s">
        <v>434</v>
      </c>
      <c r="AT1044" t="s">
        <v>352</v>
      </c>
      <c r="AU1044">
        <v>20260816</v>
      </c>
      <c r="AV1044" t="s">
        <v>222</v>
      </c>
      <c r="AW1044" t="s">
        <v>7471</v>
      </c>
      <c r="AX1044" t="s">
        <v>223</v>
      </c>
      <c r="BA1044" s="57">
        <v>46251.541666666664</v>
      </c>
      <c r="BB1044" t="s">
        <v>11480</v>
      </c>
      <c r="BC1044">
        <v>2026</v>
      </c>
      <c r="BD1044">
        <v>8</v>
      </c>
      <c r="BE1044">
        <v>16</v>
      </c>
      <c r="BF1044" s="6">
        <f t="shared" si="48"/>
        <v>46250</v>
      </c>
      <c r="BG1044">
        <f t="shared" si="49"/>
        <v>-1.5416666666642413</v>
      </c>
      <c r="BH1044" t="str">
        <f t="shared" si="50"/>
        <v>COMPLY</v>
      </c>
      <c r="BI1044" t="str">
        <f>VLOOKUP(H1044,Sheet2!$A$1:$B$270,2,FALSE)</f>
        <v>PROBOLINGGO</v>
      </c>
    </row>
    <row r="1045" spans="1:61">
      <c r="A1045">
        <v>1044</v>
      </c>
      <c r="B1045">
        <v>1002514175</v>
      </c>
      <c r="C1045">
        <v>3</v>
      </c>
      <c r="D1045" t="s">
        <v>49</v>
      </c>
      <c r="E1045">
        <v>4</v>
      </c>
      <c r="F1045" t="s">
        <v>252</v>
      </c>
      <c r="G1045" t="s">
        <v>931</v>
      </c>
      <c r="H1045" t="s">
        <v>932</v>
      </c>
      <c r="I1045" t="s">
        <v>213</v>
      </c>
      <c r="J1045" t="s">
        <v>214</v>
      </c>
      <c r="K1045" t="s">
        <v>149</v>
      </c>
      <c r="M1045" t="s">
        <v>76</v>
      </c>
      <c r="N1045" t="s">
        <v>216</v>
      </c>
      <c r="O1045" s="57">
        <v>46241.447754629633</v>
      </c>
      <c r="P1045" s="57">
        <v>46241.560277777775</v>
      </c>
      <c r="Q1045">
        <v>69359727</v>
      </c>
      <c r="S1045">
        <v>142212126674</v>
      </c>
      <c r="T1045" t="s">
        <v>3279</v>
      </c>
      <c r="U1045" t="s">
        <v>5693</v>
      </c>
      <c r="V1045" t="s">
        <v>5694</v>
      </c>
      <c r="Z1045">
        <v>109.13801279</v>
      </c>
      <c r="AA1045">
        <v>-6.8723656599999998</v>
      </c>
      <c r="AB1045" t="s">
        <v>3282</v>
      </c>
      <c r="AC1045" t="s">
        <v>290</v>
      </c>
      <c r="AL1045" t="s">
        <v>218</v>
      </c>
      <c r="AM1045" t="s">
        <v>5695</v>
      </c>
      <c r="AN1045" t="s">
        <v>6</v>
      </c>
      <c r="AO1045" s="57">
        <v>46211.455092592594</v>
      </c>
      <c r="AR1045" t="s">
        <v>219</v>
      </c>
      <c r="AS1045" t="s">
        <v>932</v>
      </c>
      <c r="AT1045" t="s">
        <v>231</v>
      </c>
      <c r="AU1045">
        <v>20260807</v>
      </c>
      <c r="AV1045" t="s">
        <v>222</v>
      </c>
      <c r="AW1045" t="s">
        <v>915</v>
      </c>
      <c r="AX1045" t="s">
        <v>223</v>
      </c>
      <c r="BA1045" s="57">
        <v>46241.291666666664</v>
      </c>
      <c r="BB1045" t="s">
        <v>5695</v>
      </c>
      <c r="BC1045">
        <v>2026</v>
      </c>
      <c r="BD1045">
        <v>8</v>
      </c>
      <c r="BE1045">
        <v>7</v>
      </c>
      <c r="BF1045" s="6">
        <f t="shared" si="48"/>
        <v>46241</v>
      </c>
      <c r="BG1045">
        <f t="shared" si="49"/>
        <v>-0.29166666666424135</v>
      </c>
      <c r="BH1045" t="str">
        <f t="shared" si="50"/>
        <v>COMPLY</v>
      </c>
      <c r="BI1045" t="e">
        <f>VLOOKUP(H1045,Sheet2!$A$1:$B$270,2,FALSE)</f>
        <v>#N/A</v>
      </c>
    </row>
    <row r="1046" spans="1:61">
      <c r="A1046">
        <v>1045</v>
      </c>
      <c r="B1046">
        <v>1002511221</v>
      </c>
      <c r="C1046">
        <v>3</v>
      </c>
      <c r="D1046" t="s">
        <v>55</v>
      </c>
      <c r="E1046">
        <v>5</v>
      </c>
      <c r="F1046" t="s">
        <v>265</v>
      </c>
      <c r="G1046" t="s">
        <v>128</v>
      </c>
      <c r="H1046" t="s">
        <v>386</v>
      </c>
      <c r="I1046" t="s">
        <v>213</v>
      </c>
      <c r="J1046" t="s">
        <v>214</v>
      </c>
      <c r="K1046" t="s">
        <v>149</v>
      </c>
      <c r="L1046" t="s">
        <v>215</v>
      </c>
      <c r="M1046" t="s">
        <v>76</v>
      </c>
      <c r="N1046" t="s">
        <v>216</v>
      </c>
      <c r="O1046" s="57">
        <v>46239.707604166666</v>
      </c>
      <c r="P1046" s="57">
        <v>46240.656087962961</v>
      </c>
      <c r="Q1046">
        <v>69359428</v>
      </c>
      <c r="S1046">
        <v>152409278319</v>
      </c>
      <c r="T1046" t="s">
        <v>3479</v>
      </c>
      <c r="U1046" t="s">
        <v>2859</v>
      </c>
      <c r="V1046" t="s">
        <v>3480</v>
      </c>
      <c r="Z1046">
        <v>112.6905166</v>
      </c>
      <c r="AA1046">
        <v>-7.2803180000000003</v>
      </c>
      <c r="AB1046" t="s">
        <v>3481</v>
      </c>
      <c r="AC1046" t="s">
        <v>237</v>
      </c>
      <c r="AL1046" t="s">
        <v>218</v>
      </c>
      <c r="AM1046" t="s">
        <v>3482</v>
      </c>
      <c r="AN1046" t="s">
        <v>6</v>
      </c>
      <c r="AO1046" s="57">
        <v>46150.715601851851</v>
      </c>
      <c r="AP1046" s="57">
        <v>46240.541666666664</v>
      </c>
      <c r="AR1046" t="s">
        <v>219</v>
      </c>
      <c r="AS1046" t="s">
        <v>386</v>
      </c>
      <c r="AT1046" t="s">
        <v>231</v>
      </c>
      <c r="AU1046">
        <v>20260806</v>
      </c>
      <c r="AV1046" t="s">
        <v>222</v>
      </c>
      <c r="AW1046" t="s">
        <v>1018</v>
      </c>
      <c r="AX1046" t="s">
        <v>223</v>
      </c>
      <c r="BA1046" s="57">
        <v>46240.541666666664</v>
      </c>
      <c r="BB1046" t="s">
        <v>3482</v>
      </c>
      <c r="BC1046">
        <v>2026</v>
      </c>
      <c r="BD1046">
        <v>8</v>
      </c>
      <c r="BE1046">
        <v>6</v>
      </c>
      <c r="BF1046" s="6">
        <f t="shared" si="48"/>
        <v>46240</v>
      </c>
      <c r="BG1046">
        <f t="shared" si="49"/>
        <v>-0.54166666666424135</v>
      </c>
      <c r="BH1046" t="str">
        <f t="shared" si="50"/>
        <v>COMPLY</v>
      </c>
      <c r="BI1046" t="str">
        <f>VLOOKUP(H1046,Sheet2!$A$1:$B$270,2,FALSE)</f>
        <v>SURABAYA UTARA</v>
      </c>
    </row>
    <row r="1047" spans="1:61">
      <c r="A1047">
        <v>1046</v>
      </c>
      <c r="B1047">
        <v>1002515608</v>
      </c>
      <c r="C1047">
        <v>3</v>
      </c>
      <c r="D1047" t="s">
        <v>55</v>
      </c>
      <c r="E1047">
        <v>5</v>
      </c>
      <c r="F1047" t="s">
        <v>228</v>
      </c>
      <c r="G1047" t="s">
        <v>121</v>
      </c>
      <c r="H1047" t="s">
        <v>284</v>
      </c>
      <c r="I1047" t="s">
        <v>213</v>
      </c>
      <c r="J1047" t="s">
        <v>214</v>
      </c>
      <c r="K1047" t="s">
        <v>149</v>
      </c>
      <c r="M1047" t="s">
        <v>76</v>
      </c>
      <c r="N1047" t="s">
        <v>216</v>
      </c>
      <c r="O1047" s="57">
        <v>46242.372337962966</v>
      </c>
      <c r="P1047" s="57">
        <v>46242.463206018518</v>
      </c>
      <c r="Q1047">
        <v>69355678</v>
      </c>
      <c r="S1047">
        <v>152437905585</v>
      </c>
      <c r="T1047" t="s">
        <v>5696</v>
      </c>
      <c r="U1047" t="s">
        <v>5697</v>
      </c>
      <c r="V1047" t="s">
        <v>5698</v>
      </c>
      <c r="Z1047">
        <v>113.275350225975</v>
      </c>
      <c r="AA1047">
        <v>-7.0636142160270099</v>
      </c>
      <c r="AB1047" t="s">
        <v>5699</v>
      </c>
      <c r="AC1047" t="s">
        <v>230</v>
      </c>
      <c r="AL1047" t="s">
        <v>218</v>
      </c>
      <c r="AM1047" t="s">
        <v>5700</v>
      </c>
      <c r="AN1047" t="s">
        <v>6</v>
      </c>
      <c r="AO1047" s="57">
        <v>46242.38208333333</v>
      </c>
      <c r="AR1047" t="s">
        <v>219</v>
      </c>
      <c r="AS1047" t="s">
        <v>284</v>
      </c>
      <c r="AT1047" t="s">
        <v>221</v>
      </c>
      <c r="AU1047">
        <v>20260808</v>
      </c>
      <c r="AV1047" t="s">
        <v>222</v>
      </c>
      <c r="AW1047" t="s">
        <v>634</v>
      </c>
      <c r="AX1047" t="s">
        <v>223</v>
      </c>
      <c r="BA1047" s="57">
        <v>46242.291666666664</v>
      </c>
      <c r="BB1047" t="s">
        <v>5700</v>
      </c>
      <c r="BC1047">
        <v>2026</v>
      </c>
      <c r="BD1047">
        <v>8</v>
      </c>
      <c r="BE1047">
        <v>8</v>
      </c>
      <c r="BF1047" s="6">
        <f t="shared" si="48"/>
        <v>46242</v>
      </c>
      <c r="BG1047">
        <f t="shared" si="49"/>
        <v>-0.29166666666424135</v>
      </c>
      <c r="BH1047" t="str">
        <f t="shared" si="50"/>
        <v>COMPLY</v>
      </c>
      <c r="BI1047" t="str">
        <f>VLOOKUP(H1047,Sheet2!$A$1:$B$270,2,FALSE)</f>
        <v>MADURA</v>
      </c>
    </row>
    <row r="1048" spans="1:61">
      <c r="A1048">
        <v>1047</v>
      </c>
      <c r="B1048">
        <v>1002519655</v>
      </c>
      <c r="C1048">
        <v>3</v>
      </c>
      <c r="D1048" t="s">
        <v>55</v>
      </c>
      <c r="E1048">
        <v>5</v>
      </c>
      <c r="F1048" t="s">
        <v>265</v>
      </c>
      <c r="G1048" t="s">
        <v>128</v>
      </c>
      <c r="H1048" t="s">
        <v>274</v>
      </c>
      <c r="I1048" t="s">
        <v>213</v>
      </c>
      <c r="J1048" t="s">
        <v>214</v>
      </c>
      <c r="K1048" t="s">
        <v>149</v>
      </c>
      <c r="L1048" t="s">
        <v>215</v>
      </c>
      <c r="M1048" t="s">
        <v>76</v>
      </c>
      <c r="N1048" t="s">
        <v>216</v>
      </c>
      <c r="O1048" s="57">
        <v>46245.499259259261</v>
      </c>
      <c r="P1048" s="57">
        <v>46247.627986111111</v>
      </c>
      <c r="Q1048">
        <v>69363218</v>
      </c>
      <c r="S1048">
        <v>152418251590</v>
      </c>
      <c r="T1048" t="s">
        <v>7363</v>
      </c>
      <c r="U1048" t="s">
        <v>6169</v>
      </c>
      <c r="V1048" t="s">
        <v>7364</v>
      </c>
      <c r="Z1048">
        <v>112.688092254102</v>
      </c>
      <c r="AA1048">
        <v>-7.2475379397391198</v>
      </c>
      <c r="AB1048" t="s">
        <v>7365</v>
      </c>
      <c r="AC1048" t="s">
        <v>217</v>
      </c>
      <c r="AL1048" t="s">
        <v>218</v>
      </c>
      <c r="AM1048" t="s">
        <v>7366</v>
      </c>
      <c r="AN1048" t="s">
        <v>6</v>
      </c>
      <c r="AO1048" s="57">
        <v>46334.507453703707</v>
      </c>
      <c r="AP1048" s="57">
        <v>46247.625</v>
      </c>
      <c r="AR1048" t="s">
        <v>219</v>
      </c>
      <c r="AS1048" t="s">
        <v>274</v>
      </c>
      <c r="AT1048" t="s">
        <v>231</v>
      </c>
      <c r="AU1048">
        <v>20260813</v>
      </c>
      <c r="AV1048" t="s">
        <v>222</v>
      </c>
      <c r="AW1048" t="s">
        <v>1014</v>
      </c>
      <c r="AX1048" t="s">
        <v>223</v>
      </c>
      <c r="BA1048" s="57">
        <v>46247.625</v>
      </c>
      <c r="BB1048" t="s">
        <v>7366</v>
      </c>
      <c r="BC1048">
        <v>2026</v>
      </c>
      <c r="BD1048">
        <v>8</v>
      </c>
      <c r="BE1048">
        <v>13</v>
      </c>
      <c r="BF1048" s="6">
        <f t="shared" si="48"/>
        <v>46247</v>
      </c>
      <c r="BG1048">
        <f t="shared" si="49"/>
        <v>-0.625</v>
      </c>
      <c r="BH1048" t="str">
        <f t="shared" si="50"/>
        <v>COMPLY</v>
      </c>
      <c r="BI1048" t="str">
        <f>VLOOKUP(H1048,Sheet2!$A$1:$B$270,2,FALSE)</f>
        <v>SURABAYA UTARA</v>
      </c>
    </row>
    <row r="1049" spans="1:61">
      <c r="A1049">
        <v>1048</v>
      </c>
      <c r="B1049">
        <v>1002521753</v>
      </c>
      <c r="C1049">
        <v>3</v>
      </c>
      <c r="D1049" t="s">
        <v>49</v>
      </c>
      <c r="E1049">
        <v>4</v>
      </c>
      <c r="F1049" t="s">
        <v>252</v>
      </c>
      <c r="G1049" t="s">
        <v>255</v>
      </c>
      <c r="H1049" t="s">
        <v>886</v>
      </c>
      <c r="I1049" t="s">
        <v>213</v>
      </c>
      <c r="J1049" t="s">
        <v>214</v>
      </c>
      <c r="K1049" t="s">
        <v>149</v>
      </c>
      <c r="L1049" t="s">
        <v>215</v>
      </c>
      <c r="M1049" t="s">
        <v>76</v>
      </c>
      <c r="N1049" t="s">
        <v>216</v>
      </c>
      <c r="O1049" s="57">
        <v>46246.47078703704</v>
      </c>
      <c r="P1049" s="57">
        <v>46247.558495370373</v>
      </c>
      <c r="Q1049">
        <v>69364049</v>
      </c>
      <c r="S1049">
        <v>142206131317</v>
      </c>
      <c r="T1049" t="s">
        <v>8238</v>
      </c>
      <c r="U1049" t="s">
        <v>8239</v>
      </c>
      <c r="V1049" t="s">
        <v>8240</v>
      </c>
      <c r="Z1049">
        <v>109.08451493829401</v>
      </c>
      <c r="AA1049">
        <v>-7.0823300413959496</v>
      </c>
      <c r="AB1049" t="s">
        <v>8241</v>
      </c>
      <c r="AC1049" t="s">
        <v>217</v>
      </c>
      <c r="AL1049" t="s">
        <v>218</v>
      </c>
      <c r="AM1049" t="s">
        <v>8169</v>
      </c>
      <c r="AN1049" t="s">
        <v>6</v>
      </c>
      <c r="AO1049" s="57">
        <v>46364.486018518517</v>
      </c>
      <c r="AP1049" s="57">
        <v>46247.541666666664</v>
      </c>
      <c r="AR1049" t="s">
        <v>219</v>
      </c>
      <c r="AS1049" t="s">
        <v>886</v>
      </c>
      <c r="AT1049" t="s">
        <v>231</v>
      </c>
      <c r="AU1049">
        <v>20260813</v>
      </c>
      <c r="AV1049" t="s">
        <v>222</v>
      </c>
      <c r="AW1049" t="s">
        <v>1018</v>
      </c>
      <c r="AX1049" t="s">
        <v>223</v>
      </c>
      <c r="BA1049" s="57">
        <v>46247.541666666664</v>
      </c>
      <c r="BB1049" t="s">
        <v>8169</v>
      </c>
      <c r="BC1049">
        <v>2026</v>
      </c>
      <c r="BD1049">
        <v>8</v>
      </c>
      <c r="BE1049">
        <v>13</v>
      </c>
      <c r="BF1049" s="6">
        <f t="shared" si="48"/>
        <v>46247</v>
      </c>
      <c r="BG1049">
        <f t="shared" si="49"/>
        <v>-0.54166666666424135</v>
      </c>
      <c r="BH1049" t="str">
        <f t="shared" si="50"/>
        <v>COMPLY</v>
      </c>
      <c r="BI1049" t="e">
        <f>VLOOKUP(H1049,Sheet2!$A$1:$B$270,2,FALSE)</f>
        <v>#N/A</v>
      </c>
    </row>
    <row r="1050" spans="1:61">
      <c r="A1050">
        <v>1049</v>
      </c>
      <c r="B1050">
        <v>1002504790</v>
      </c>
      <c r="C1050">
        <v>3</v>
      </c>
      <c r="D1050" t="s">
        <v>49</v>
      </c>
      <c r="E1050">
        <v>4</v>
      </c>
      <c r="F1050" t="s">
        <v>252</v>
      </c>
      <c r="G1050" t="s">
        <v>255</v>
      </c>
      <c r="H1050" t="s">
        <v>886</v>
      </c>
      <c r="I1050" t="s">
        <v>213</v>
      </c>
      <c r="J1050" t="s">
        <v>214</v>
      </c>
      <c r="K1050" t="s">
        <v>149</v>
      </c>
      <c r="L1050" t="s">
        <v>215</v>
      </c>
      <c r="M1050" t="s">
        <v>76</v>
      </c>
      <c r="N1050" t="s">
        <v>216</v>
      </c>
      <c r="O1050" s="57">
        <v>46235.668726851851</v>
      </c>
      <c r="P1050" s="57">
        <v>46236.532650462963</v>
      </c>
      <c r="Q1050">
        <v>69356834</v>
      </c>
      <c r="S1050">
        <v>142206131293</v>
      </c>
      <c r="T1050" t="s">
        <v>3508</v>
      </c>
      <c r="U1050" t="s">
        <v>3509</v>
      </c>
      <c r="V1050" t="s">
        <v>3510</v>
      </c>
      <c r="Z1050">
        <v>109.07125000000001</v>
      </c>
      <c r="AA1050">
        <v>-7.1726700000000001</v>
      </c>
      <c r="AB1050" t="s">
        <v>3511</v>
      </c>
      <c r="AC1050" t="s">
        <v>237</v>
      </c>
      <c r="AL1050" t="s">
        <v>218</v>
      </c>
      <c r="AM1050" t="s">
        <v>3512</v>
      </c>
      <c r="AN1050" t="s">
        <v>6</v>
      </c>
      <c r="AO1050" s="57">
        <v>46030.673495370371</v>
      </c>
      <c r="AP1050" s="57">
        <v>46236.541666666664</v>
      </c>
      <c r="AR1050" t="s">
        <v>219</v>
      </c>
      <c r="AS1050" t="s">
        <v>886</v>
      </c>
      <c r="AT1050" t="s">
        <v>231</v>
      </c>
      <c r="AU1050">
        <v>20260802</v>
      </c>
      <c r="AV1050" t="s">
        <v>222</v>
      </c>
      <c r="AW1050" t="s">
        <v>1015</v>
      </c>
      <c r="AX1050" t="s">
        <v>223</v>
      </c>
      <c r="BA1050" s="57">
        <v>46236.541666666664</v>
      </c>
      <c r="BB1050" t="s">
        <v>3512</v>
      </c>
      <c r="BC1050">
        <v>2026</v>
      </c>
      <c r="BD1050">
        <v>8</v>
      </c>
      <c r="BE1050">
        <v>2</v>
      </c>
      <c r="BF1050" s="6">
        <f t="shared" si="48"/>
        <v>46236</v>
      </c>
      <c r="BG1050">
        <f t="shared" si="49"/>
        <v>-0.54166666666424135</v>
      </c>
      <c r="BH1050" t="str">
        <f t="shared" si="50"/>
        <v>COMPLY</v>
      </c>
      <c r="BI1050" t="e">
        <f>VLOOKUP(H1050,Sheet2!$A$1:$B$270,2,FALSE)</f>
        <v>#N/A</v>
      </c>
    </row>
    <row r="1051" spans="1:61">
      <c r="A1051">
        <v>1050</v>
      </c>
      <c r="B1051">
        <v>1002511617</v>
      </c>
      <c r="C1051">
        <v>3</v>
      </c>
      <c r="D1051" t="s">
        <v>55</v>
      </c>
      <c r="E1051">
        <v>5</v>
      </c>
      <c r="F1051" t="s">
        <v>228</v>
      </c>
      <c r="G1051" t="s">
        <v>121</v>
      </c>
      <c r="H1051" t="s">
        <v>454</v>
      </c>
      <c r="I1051" t="s">
        <v>213</v>
      </c>
      <c r="J1051" t="s">
        <v>214</v>
      </c>
      <c r="K1051" t="s">
        <v>149</v>
      </c>
      <c r="M1051" t="s">
        <v>586</v>
      </c>
      <c r="N1051" t="s">
        <v>216</v>
      </c>
      <c r="O1051" s="57">
        <v>46240.401273148149</v>
      </c>
      <c r="P1051" s="57">
        <v>46248.443344907406</v>
      </c>
      <c r="Q1051">
        <v>69359616</v>
      </c>
      <c r="S1051">
        <v>152436204182</v>
      </c>
      <c r="T1051" t="s">
        <v>3513</v>
      </c>
      <c r="U1051" t="s">
        <v>3514</v>
      </c>
      <c r="V1051" t="s">
        <v>3515</v>
      </c>
      <c r="Z1051">
        <v>112.72248449999999</v>
      </c>
      <c r="AA1051">
        <v>-7.1712109000000002</v>
      </c>
      <c r="AB1051" t="s">
        <v>3516</v>
      </c>
      <c r="AC1051" t="s">
        <v>230</v>
      </c>
      <c r="AL1051" t="s">
        <v>218</v>
      </c>
      <c r="AM1051" t="s">
        <v>3517</v>
      </c>
      <c r="AN1051" t="s">
        <v>6</v>
      </c>
      <c r="AO1051" s="57">
        <v>46181.402685185189</v>
      </c>
      <c r="AP1051" s="57">
        <v>46242.333333333336</v>
      </c>
      <c r="AQ1051" t="s">
        <v>248</v>
      </c>
      <c r="AR1051" t="s">
        <v>14</v>
      </c>
      <c r="AS1051" t="s">
        <v>454</v>
      </c>
      <c r="AT1051" t="s">
        <v>231</v>
      </c>
      <c r="AV1051" t="s">
        <v>587</v>
      </c>
      <c r="AW1051" t="s">
        <v>560</v>
      </c>
      <c r="AX1051" t="s">
        <v>223</v>
      </c>
      <c r="BA1051" s="57">
        <v>46242.333333333336</v>
      </c>
      <c r="BB1051" t="s">
        <v>3517</v>
      </c>
      <c r="BF1051" s="6" t="e">
        <f t="shared" si="48"/>
        <v>#NUM!</v>
      </c>
      <c r="BG1051" t="e">
        <f t="shared" si="49"/>
        <v>#NUM!</v>
      </c>
      <c r="BH1051" t="e">
        <f t="shared" si="50"/>
        <v>#NUM!</v>
      </c>
      <c r="BI1051" t="str">
        <f>VLOOKUP(H1051,Sheet2!$A$1:$B$270,2,FALSE)</f>
        <v>MADURA</v>
      </c>
    </row>
    <row r="1052" spans="1:61">
      <c r="A1052">
        <v>1051</v>
      </c>
      <c r="B1052">
        <v>1002524126</v>
      </c>
      <c r="C1052">
        <v>3</v>
      </c>
      <c r="D1052" t="s">
        <v>59</v>
      </c>
      <c r="E1052">
        <v>4</v>
      </c>
      <c r="F1052" t="s">
        <v>243</v>
      </c>
      <c r="G1052" t="s">
        <v>557</v>
      </c>
      <c r="H1052" t="s">
        <v>7791</v>
      </c>
      <c r="I1052" t="s">
        <v>213</v>
      </c>
      <c r="J1052" t="s">
        <v>214</v>
      </c>
      <c r="K1052" t="s">
        <v>149</v>
      </c>
      <c r="M1052" t="s">
        <v>76</v>
      </c>
      <c r="N1052" t="s">
        <v>216</v>
      </c>
      <c r="O1052" s="57">
        <v>46247.529479166667</v>
      </c>
      <c r="P1052" s="57">
        <v>46247.570810185185</v>
      </c>
      <c r="Q1052">
        <v>69363022</v>
      </c>
      <c r="S1052">
        <v>141177105422</v>
      </c>
      <c r="T1052" t="s">
        <v>7792</v>
      </c>
      <c r="U1052" t="s">
        <v>9184</v>
      </c>
      <c r="V1052" t="s">
        <v>9185</v>
      </c>
      <c r="Z1052">
        <v>109.507008</v>
      </c>
      <c r="AA1052">
        <v>-7.7343799999999998</v>
      </c>
      <c r="AB1052" t="s">
        <v>7795</v>
      </c>
      <c r="AC1052" t="s">
        <v>290</v>
      </c>
      <c r="AL1052" t="s">
        <v>218</v>
      </c>
      <c r="AM1052" t="s">
        <v>9186</v>
      </c>
      <c r="AN1052" t="s">
        <v>6</v>
      </c>
      <c r="AO1052" t="s">
        <v>9187</v>
      </c>
      <c r="AR1052" t="s">
        <v>219</v>
      </c>
      <c r="AS1052" t="s">
        <v>7791</v>
      </c>
      <c r="AT1052" t="s">
        <v>231</v>
      </c>
      <c r="AU1052">
        <v>20260813</v>
      </c>
      <c r="AV1052" t="s">
        <v>222</v>
      </c>
      <c r="AW1052" t="s">
        <v>596</v>
      </c>
      <c r="AX1052" t="s">
        <v>223</v>
      </c>
      <c r="BA1052" s="57">
        <v>46247.291666666664</v>
      </c>
      <c r="BB1052" t="s">
        <v>9186</v>
      </c>
      <c r="BC1052">
        <v>2026</v>
      </c>
      <c r="BD1052">
        <v>8</v>
      </c>
      <c r="BE1052">
        <v>13</v>
      </c>
      <c r="BF1052" s="6">
        <f t="shared" si="48"/>
        <v>46247</v>
      </c>
      <c r="BG1052">
        <f t="shared" si="49"/>
        <v>-0.29166666666424135</v>
      </c>
      <c r="BH1052" t="str">
        <f t="shared" si="50"/>
        <v>COMPLY</v>
      </c>
      <c r="BI1052" t="e">
        <f>VLOOKUP(H1052,Sheet2!$A$1:$B$270,2,FALSE)</f>
        <v>#N/A</v>
      </c>
    </row>
    <row r="1053" spans="1:61">
      <c r="A1053">
        <v>1052</v>
      </c>
      <c r="B1053">
        <v>1002523048</v>
      </c>
      <c r="C1053">
        <v>3</v>
      </c>
      <c r="D1053" t="s">
        <v>59</v>
      </c>
      <c r="E1053">
        <v>4</v>
      </c>
      <c r="F1053" t="s">
        <v>567</v>
      </c>
      <c r="G1053" t="s">
        <v>609</v>
      </c>
      <c r="H1053" t="s">
        <v>936</v>
      </c>
      <c r="I1053" t="s">
        <v>9791</v>
      </c>
      <c r="J1053" t="s">
        <v>214</v>
      </c>
      <c r="K1053" t="s">
        <v>149</v>
      </c>
      <c r="M1053" t="s">
        <v>277</v>
      </c>
      <c r="N1053" t="s">
        <v>10136</v>
      </c>
      <c r="O1053" s="57">
        <v>46246.732951388891</v>
      </c>
      <c r="P1053" s="57">
        <v>46248.47515046296</v>
      </c>
      <c r="Q1053">
        <v>69364605</v>
      </c>
      <c r="S1053">
        <v>146113145558</v>
      </c>
      <c r="T1053" t="s">
        <v>10532</v>
      </c>
      <c r="U1053" t="s">
        <v>11481</v>
      </c>
      <c r="V1053" t="s">
        <v>11482</v>
      </c>
      <c r="Z1053">
        <v>110.36428400250399</v>
      </c>
      <c r="AA1053">
        <v>-7.7998673316137896</v>
      </c>
      <c r="AB1053" t="s">
        <v>11483</v>
      </c>
      <c r="AC1053" t="s">
        <v>226</v>
      </c>
      <c r="AL1053" t="s">
        <v>218</v>
      </c>
      <c r="AM1053" t="s">
        <v>11483</v>
      </c>
      <c r="AN1053" t="s">
        <v>6</v>
      </c>
      <c r="AO1053" s="57">
        <v>46364.736030092594</v>
      </c>
      <c r="AQ1053" t="s">
        <v>248</v>
      </c>
      <c r="AR1053" t="s">
        <v>278</v>
      </c>
      <c r="AS1053" t="s">
        <v>936</v>
      </c>
      <c r="AT1053" t="s">
        <v>231</v>
      </c>
      <c r="AV1053" t="s">
        <v>11484</v>
      </c>
      <c r="AW1053" t="s">
        <v>11485</v>
      </c>
      <c r="AX1053" t="s">
        <v>223</v>
      </c>
      <c r="BA1053" s="57">
        <v>46246.541666666664</v>
      </c>
      <c r="BB1053" t="s">
        <v>11483</v>
      </c>
      <c r="BF1053" s="6" t="e">
        <f t="shared" si="48"/>
        <v>#NUM!</v>
      </c>
      <c r="BG1053" t="e">
        <f t="shared" si="49"/>
        <v>#NUM!</v>
      </c>
      <c r="BH1053" t="e">
        <f t="shared" si="50"/>
        <v>#NUM!</v>
      </c>
      <c r="BI1053" t="e">
        <f>VLOOKUP(H1053,Sheet2!$A$1:$B$270,2,FALSE)</f>
        <v>#N/A</v>
      </c>
    </row>
    <row r="1054" spans="1:61">
      <c r="A1054">
        <v>1053</v>
      </c>
      <c r="B1054">
        <v>1002518961</v>
      </c>
      <c r="C1054">
        <v>3</v>
      </c>
      <c r="D1054" t="s">
        <v>51</v>
      </c>
      <c r="E1054">
        <v>4</v>
      </c>
      <c r="F1054" t="s">
        <v>273</v>
      </c>
      <c r="G1054" t="s">
        <v>898</v>
      </c>
      <c r="H1054" t="s">
        <v>4800</v>
      </c>
      <c r="I1054" t="s">
        <v>9798</v>
      </c>
      <c r="J1054" t="s">
        <v>214</v>
      </c>
      <c r="K1054" t="s">
        <v>149</v>
      </c>
      <c r="M1054" t="s">
        <v>76</v>
      </c>
      <c r="N1054" t="s">
        <v>9799</v>
      </c>
      <c r="O1054" s="57">
        <v>46245.386087962965</v>
      </c>
      <c r="P1054" s="57">
        <v>46246.583784722221</v>
      </c>
      <c r="Q1054">
        <v>69362904</v>
      </c>
      <c r="S1054">
        <v>142539117765</v>
      </c>
      <c r="T1054" t="s">
        <v>11486</v>
      </c>
      <c r="U1054" t="s">
        <v>11487</v>
      </c>
      <c r="V1054" t="s">
        <v>11488</v>
      </c>
      <c r="Z1054">
        <v>110.68462510000001</v>
      </c>
      <c r="AA1054">
        <v>-6.5738225999999997</v>
      </c>
      <c r="AB1054" t="s">
        <v>11489</v>
      </c>
      <c r="AC1054" t="s">
        <v>9804</v>
      </c>
      <c r="AL1054" t="s">
        <v>218</v>
      </c>
      <c r="AM1054" t="s">
        <v>11489</v>
      </c>
      <c r="AN1054" t="s">
        <v>6</v>
      </c>
      <c r="AO1054" s="57">
        <v>46334.402962962966</v>
      </c>
      <c r="AR1054" t="s">
        <v>219</v>
      </c>
      <c r="AS1054" t="s">
        <v>4800</v>
      </c>
      <c r="AT1054" t="s">
        <v>231</v>
      </c>
      <c r="AU1054">
        <v>20260812</v>
      </c>
      <c r="AV1054" t="s">
        <v>222</v>
      </c>
      <c r="AW1054" t="s">
        <v>9797</v>
      </c>
      <c r="AX1054" t="s">
        <v>223</v>
      </c>
      <c r="BA1054" s="57">
        <v>46245.541666666664</v>
      </c>
      <c r="BB1054" t="s">
        <v>11489</v>
      </c>
      <c r="BC1054">
        <v>2026</v>
      </c>
      <c r="BD1054">
        <v>8</v>
      </c>
      <c r="BE1054">
        <v>12</v>
      </c>
      <c r="BF1054" s="6">
        <f t="shared" si="48"/>
        <v>46246</v>
      </c>
      <c r="BG1054">
        <f t="shared" si="49"/>
        <v>0.45833333333575865</v>
      </c>
      <c r="BH1054" t="str">
        <f t="shared" si="50"/>
        <v>COMPLY</v>
      </c>
      <c r="BI1054" t="e">
        <f>VLOOKUP(H1054,Sheet2!$A$1:$B$270,2,FALSE)</f>
        <v>#N/A</v>
      </c>
    </row>
    <row r="1055" spans="1:61">
      <c r="A1055">
        <v>1054</v>
      </c>
      <c r="B1055">
        <v>1002516195</v>
      </c>
      <c r="C1055">
        <v>3</v>
      </c>
      <c r="D1055" t="s">
        <v>55</v>
      </c>
      <c r="E1055">
        <v>5</v>
      </c>
      <c r="F1055" t="s">
        <v>313</v>
      </c>
      <c r="G1055" t="s">
        <v>126</v>
      </c>
      <c r="H1055" t="s">
        <v>382</v>
      </c>
      <c r="I1055" t="s">
        <v>213</v>
      </c>
      <c r="J1055" t="s">
        <v>214</v>
      </c>
      <c r="K1055" t="s">
        <v>149</v>
      </c>
      <c r="L1055" t="s">
        <v>215</v>
      </c>
      <c r="M1055" t="s">
        <v>76</v>
      </c>
      <c r="N1055" t="s">
        <v>216</v>
      </c>
      <c r="O1055" s="57">
        <v>46242.736770833333</v>
      </c>
      <c r="P1055" s="57">
        <v>46244.772187499999</v>
      </c>
      <c r="Q1055">
        <v>69361635</v>
      </c>
      <c r="S1055">
        <v>152303244193</v>
      </c>
      <c r="T1055" t="s">
        <v>5705</v>
      </c>
      <c r="U1055" t="s">
        <v>5706</v>
      </c>
      <c r="V1055" t="s">
        <v>5707</v>
      </c>
      <c r="Z1055">
        <v>112.782242149114</v>
      </c>
      <c r="AA1055">
        <v>-7.2968707345482402</v>
      </c>
      <c r="AB1055" t="s">
        <v>5708</v>
      </c>
      <c r="AC1055" t="s">
        <v>217</v>
      </c>
      <c r="AL1055" t="s">
        <v>218</v>
      </c>
      <c r="AM1055" t="s">
        <v>5709</v>
      </c>
      <c r="AN1055" t="s">
        <v>6</v>
      </c>
      <c r="AO1055" s="57">
        <v>46242.746481481481</v>
      </c>
      <c r="AP1055" s="57">
        <v>46246.541666666664</v>
      </c>
      <c r="AR1055" t="s">
        <v>219</v>
      </c>
      <c r="AS1055" t="s">
        <v>382</v>
      </c>
      <c r="AT1055" t="s">
        <v>231</v>
      </c>
      <c r="AU1055">
        <v>20260810</v>
      </c>
      <c r="AV1055" t="s">
        <v>222</v>
      </c>
      <c r="AW1055" t="s">
        <v>1014</v>
      </c>
      <c r="AX1055" t="s">
        <v>223</v>
      </c>
      <c r="BA1055" s="57">
        <v>46246.541666666664</v>
      </c>
      <c r="BB1055" t="s">
        <v>5709</v>
      </c>
      <c r="BC1055">
        <v>2026</v>
      </c>
      <c r="BD1055">
        <v>8</v>
      </c>
      <c r="BE1055">
        <v>10</v>
      </c>
      <c r="BF1055" s="6">
        <f t="shared" si="48"/>
        <v>46244</v>
      </c>
      <c r="BG1055">
        <f t="shared" si="49"/>
        <v>-2.5416666666642413</v>
      </c>
      <c r="BH1055" t="str">
        <f t="shared" si="50"/>
        <v>COMPLY</v>
      </c>
      <c r="BI1055" t="str">
        <f>VLOOKUP(H1055,Sheet2!$A$1:$B$270,2,FALSE)</f>
        <v>SURABAYA SELATAN</v>
      </c>
    </row>
    <row r="1056" spans="1:61">
      <c r="A1056">
        <v>1055</v>
      </c>
      <c r="B1056">
        <v>1002517958</v>
      </c>
      <c r="C1056">
        <v>3</v>
      </c>
      <c r="D1056" t="s">
        <v>49</v>
      </c>
      <c r="E1056">
        <v>4</v>
      </c>
      <c r="F1056" t="s">
        <v>252</v>
      </c>
      <c r="G1056" t="s">
        <v>252</v>
      </c>
      <c r="H1056" t="s">
        <v>909</v>
      </c>
      <c r="I1056" t="s">
        <v>213</v>
      </c>
      <c r="J1056" t="s">
        <v>214</v>
      </c>
      <c r="K1056" t="s">
        <v>149</v>
      </c>
      <c r="L1056" t="s">
        <v>215</v>
      </c>
      <c r="M1056" t="s">
        <v>76</v>
      </c>
      <c r="N1056" t="s">
        <v>216</v>
      </c>
      <c r="O1056" s="57">
        <v>46244.590925925928</v>
      </c>
      <c r="P1056" s="57">
        <v>46245.569351851853</v>
      </c>
      <c r="Q1056">
        <v>69362545</v>
      </c>
      <c r="S1056">
        <v>142202154736</v>
      </c>
      <c r="T1056" t="s">
        <v>6733</v>
      </c>
      <c r="U1056" t="s">
        <v>7367</v>
      </c>
      <c r="V1056" t="s">
        <v>6734</v>
      </c>
      <c r="Z1056">
        <v>109.6515732</v>
      </c>
      <c r="AA1056">
        <v>-6.9019257999999999</v>
      </c>
      <c r="AB1056" t="s">
        <v>6735</v>
      </c>
      <c r="AC1056" t="s">
        <v>237</v>
      </c>
      <c r="AL1056" t="s">
        <v>218</v>
      </c>
      <c r="AM1056" t="s">
        <v>6269</v>
      </c>
      <c r="AN1056" t="s">
        <v>6</v>
      </c>
      <c r="AO1056" s="57">
        <v>46303.601122685184</v>
      </c>
      <c r="AP1056" s="57">
        <v>46245.541666666664</v>
      </c>
      <c r="AR1056" t="s">
        <v>219</v>
      </c>
      <c r="AS1056" t="s">
        <v>909</v>
      </c>
      <c r="AT1056" t="s">
        <v>231</v>
      </c>
      <c r="AU1056">
        <v>20260811</v>
      </c>
      <c r="AV1056" t="s">
        <v>222</v>
      </c>
      <c r="AW1056" t="s">
        <v>1018</v>
      </c>
      <c r="AX1056" t="s">
        <v>223</v>
      </c>
      <c r="BA1056" s="57">
        <v>46245.541666666664</v>
      </c>
      <c r="BB1056" t="s">
        <v>6269</v>
      </c>
      <c r="BC1056">
        <v>2026</v>
      </c>
      <c r="BD1056">
        <v>8</v>
      </c>
      <c r="BE1056">
        <v>11</v>
      </c>
      <c r="BF1056" s="6">
        <f t="shared" si="48"/>
        <v>46245</v>
      </c>
      <c r="BG1056">
        <f t="shared" si="49"/>
        <v>-0.54166666666424135</v>
      </c>
      <c r="BH1056" t="str">
        <f t="shared" si="50"/>
        <v>COMPLY</v>
      </c>
      <c r="BI1056" t="e">
        <f>VLOOKUP(H1056,Sheet2!$A$1:$B$270,2,FALSE)</f>
        <v>#N/A</v>
      </c>
    </row>
    <row r="1057" spans="1:61">
      <c r="A1057">
        <v>1056</v>
      </c>
      <c r="B1057">
        <v>1002527417</v>
      </c>
      <c r="C1057">
        <v>3</v>
      </c>
      <c r="D1057" t="s">
        <v>55</v>
      </c>
      <c r="E1057">
        <v>5</v>
      </c>
      <c r="F1057" t="s">
        <v>228</v>
      </c>
      <c r="G1057" t="s">
        <v>127</v>
      </c>
      <c r="H1057" t="s">
        <v>374</v>
      </c>
      <c r="I1057" t="s">
        <v>213</v>
      </c>
      <c r="J1057" t="s">
        <v>214</v>
      </c>
      <c r="K1057" t="s">
        <v>149</v>
      </c>
      <c r="L1057" t="s">
        <v>215</v>
      </c>
      <c r="M1057" t="s">
        <v>286</v>
      </c>
      <c r="N1057" t="s">
        <v>216</v>
      </c>
      <c r="O1057" s="57">
        <v>46248.782604166663</v>
      </c>
      <c r="P1057" s="57">
        <v>46249.536527777775</v>
      </c>
      <c r="Q1057">
        <v>69366458</v>
      </c>
      <c r="S1057">
        <v>152430203677</v>
      </c>
      <c r="T1057" t="s">
        <v>11490</v>
      </c>
      <c r="U1057" t="s">
        <v>11491</v>
      </c>
      <c r="V1057" t="s">
        <v>11492</v>
      </c>
      <c r="Z1057">
        <v>114.096644930541</v>
      </c>
      <c r="AA1057">
        <v>-6.9761302691571601</v>
      </c>
      <c r="AB1057" t="s">
        <v>11493</v>
      </c>
      <c r="AC1057" t="s">
        <v>217</v>
      </c>
      <c r="AL1057" t="s">
        <v>218</v>
      </c>
      <c r="AM1057" t="s">
        <v>11494</v>
      </c>
      <c r="AN1057" t="s">
        <v>6</v>
      </c>
      <c r="AO1057" t="s">
        <v>10394</v>
      </c>
      <c r="AP1057" s="57">
        <v>46249.625</v>
      </c>
      <c r="AR1057" t="s">
        <v>241</v>
      </c>
      <c r="AS1057" t="s">
        <v>374</v>
      </c>
      <c r="AT1057" t="s">
        <v>231</v>
      </c>
      <c r="AV1057" t="s">
        <v>905</v>
      </c>
      <c r="AW1057" t="s">
        <v>1015</v>
      </c>
      <c r="AX1057" t="s">
        <v>223</v>
      </c>
      <c r="BA1057" s="57">
        <v>46249.625</v>
      </c>
      <c r="BB1057" t="s">
        <v>11494</v>
      </c>
      <c r="BF1057" s="6" t="e">
        <f t="shared" si="48"/>
        <v>#NUM!</v>
      </c>
      <c r="BG1057" t="e">
        <f t="shared" si="49"/>
        <v>#NUM!</v>
      </c>
      <c r="BH1057" t="e">
        <f t="shared" si="50"/>
        <v>#NUM!</v>
      </c>
      <c r="BI1057" t="str">
        <f>VLOOKUP(H1057,Sheet2!$A$1:$B$270,2,FALSE)</f>
        <v>MADURA</v>
      </c>
    </row>
    <row r="1058" spans="1:61">
      <c r="A1058">
        <v>1057</v>
      </c>
      <c r="B1058">
        <v>1002528870</v>
      </c>
      <c r="C1058">
        <v>3</v>
      </c>
      <c r="D1058" t="s">
        <v>51</v>
      </c>
      <c r="E1058">
        <v>4</v>
      </c>
      <c r="F1058" t="s">
        <v>273</v>
      </c>
      <c r="G1058" t="s">
        <v>898</v>
      </c>
      <c r="H1058" t="s">
        <v>8376</v>
      </c>
      <c r="I1058" t="s">
        <v>213</v>
      </c>
      <c r="J1058" t="s">
        <v>214</v>
      </c>
      <c r="K1058" t="s">
        <v>149</v>
      </c>
      <c r="L1058" t="s">
        <v>215</v>
      </c>
      <c r="M1058" t="s">
        <v>225</v>
      </c>
      <c r="N1058" t="s">
        <v>216</v>
      </c>
      <c r="O1058" s="57">
        <v>46249.770092592589</v>
      </c>
      <c r="P1058" s="57">
        <v>46250.644386574073</v>
      </c>
      <c r="Q1058">
        <v>69367197</v>
      </c>
      <c r="S1058">
        <v>146508109167</v>
      </c>
      <c r="T1058" t="s">
        <v>11495</v>
      </c>
      <c r="U1058" t="s">
        <v>11496</v>
      </c>
      <c r="V1058" t="s">
        <v>11497</v>
      </c>
      <c r="Z1058">
        <v>110.9033025</v>
      </c>
      <c r="AA1058">
        <v>-6.4977890999999897</v>
      </c>
      <c r="AB1058" t="s">
        <v>11498</v>
      </c>
      <c r="AC1058" t="s">
        <v>217</v>
      </c>
      <c r="AL1058" t="s">
        <v>218</v>
      </c>
      <c r="AM1058" t="s">
        <v>11499</v>
      </c>
      <c r="AN1058" t="s">
        <v>6</v>
      </c>
      <c r="AO1058" t="s">
        <v>10382</v>
      </c>
      <c r="AP1058" s="57">
        <v>46250.625</v>
      </c>
      <c r="AR1058" t="s">
        <v>18</v>
      </c>
      <c r="AS1058" t="s">
        <v>8376</v>
      </c>
      <c r="AT1058" t="s">
        <v>231</v>
      </c>
      <c r="AV1058" t="s">
        <v>227</v>
      </c>
      <c r="AW1058" t="s">
        <v>1015</v>
      </c>
      <c r="AX1058" t="s">
        <v>223</v>
      </c>
      <c r="BA1058" s="57">
        <v>46250.625</v>
      </c>
      <c r="BB1058" t="s">
        <v>11499</v>
      </c>
      <c r="BF1058" s="6" t="e">
        <f t="shared" si="48"/>
        <v>#NUM!</v>
      </c>
      <c r="BG1058" t="e">
        <f t="shared" si="49"/>
        <v>#NUM!</v>
      </c>
      <c r="BH1058" t="e">
        <f t="shared" si="50"/>
        <v>#NUM!</v>
      </c>
      <c r="BI1058" t="e">
        <f>VLOOKUP(H1058,Sheet2!$A$1:$B$270,2,FALSE)</f>
        <v>#N/A</v>
      </c>
    </row>
    <row r="1059" spans="1:61">
      <c r="A1059">
        <v>1058</v>
      </c>
      <c r="B1059">
        <v>1002505263</v>
      </c>
      <c r="C1059">
        <v>3</v>
      </c>
      <c r="D1059" t="s">
        <v>55</v>
      </c>
      <c r="E1059">
        <v>5</v>
      </c>
      <c r="F1059" t="s">
        <v>228</v>
      </c>
      <c r="G1059" t="s">
        <v>121</v>
      </c>
      <c r="H1059" t="s">
        <v>342</v>
      </c>
      <c r="I1059" t="s">
        <v>213</v>
      </c>
      <c r="J1059" t="s">
        <v>214</v>
      </c>
      <c r="K1059" t="s">
        <v>149</v>
      </c>
      <c r="M1059" t="s">
        <v>76</v>
      </c>
      <c r="N1059" t="s">
        <v>216</v>
      </c>
      <c r="O1059" s="57">
        <v>46236.567025462966</v>
      </c>
      <c r="P1059" s="57">
        <v>46236.821412037039</v>
      </c>
      <c r="Q1059">
        <v>69251063</v>
      </c>
      <c r="S1059">
        <v>152434913428</v>
      </c>
      <c r="T1059" t="s">
        <v>2691</v>
      </c>
      <c r="U1059" t="s">
        <v>1380</v>
      </c>
      <c r="V1059" t="s">
        <v>3518</v>
      </c>
      <c r="Z1059">
        <v>113.207784820028</v>
      </c>
      <c r="AA1059">
        <v>-7.0519537318538701</v>
      </c>
      <c r="AB1059" t="s">
        <v>2693</v>
      </c>
      <c r="AC1059" t="s">
        <v>230</v>
      </c>
      <c r="AL1059" t="s">
        <v>218</v>
      </c>
      <c r="AM1059" t="s">
        <v>2694</v>
      </c>
      <c r="AN1059" t="s">
        <v>6</v>
      </c>
      <c r="AO1059" s="57">
        <v>46061.569247685184</v>
      </c>
      <c r="AR1059" t="s">
        <v>219</v>
      </c>
      <c r="AS1059" t="s">
        <v>342</v>
      </c>
      <c r="AT1059" t="s">
        <v>221</v>
      </c>
      <c r="AU1059">
        <v>20260802</v>
      </c>
      <c r="AV1059" t="s">
        <v>222</v>
      </c>
      <c r="AW1059" t="s">
        <v>959</v>
      </c>
      <c r="AX1059" t="s">
        <v>223</v>
      </c>
      <c r="BA1059" s="57">
        <v>46236.291666666664</v>
      </c>
      <c r="BB1059" t="s">
        <v>2694</v>
      </c>
      <c r="BC1059">
        <v>2026</v>
      </c>
      <c r="BD1059">
        <v>8</v>
      </c>
      <c r="BE1059">
        <v>2</v>
      </c>
      <c r="BF1059" s="6">
        <f t="shared" si="48"/>
        <v>46236</v>
      </c>
      <c r="BG1059">
        <f t="shared" si="49"/>
        <v>-0.29166666666424135</v>
      </c>
      <c r="BH1059" t="str">
        <f t="shared" si="50"/>
        <v>COMPLY</v>
      </c>
      <c r="BI1059" t="str">
        <f>VLOOKUP(H1059,Sheet2!$A$1:$B$270,2,FALSE)</f>
        <v>MADURA</v>
      </c>
    </row>
    <row r="1060" spans="1:61">
      <c r="A1060">
        <v>1059</v>
      </c>
      <c r="B1060">
        <v>1002528227</v>
      </c>
      <c r="C1060">
        <v>3</v>
      </c>
      <c r="D1060" t="s">
        <v>38</v>
      </c>
      <c r="E1060">
        <v>5</v>
      </c>
      <c r="F1060" t="s">
        <v>90</v>
      </c>
      <c r="G1060" t="s">
        <v>90</v>
      </c>
      <c r="H1060" t="s">
        <v>392</v>
      </c>
      <c r="I1060" t="s">
        <v>213</v>
      </c>
      <c r="J1060" t="s">
        <v>214</v>
      </c>
      <c r="K1060" t="s">
        <v>149</v>
      </c>
      <c r="L1060" t="s">
        <v>215</v>
      </c>
      <c r="M1060" t="s">
        <v>76</v>
      </c>
      <c r="N1060" t="s">
        <v>216</v>
      </c>
      <c r="O1060" s="57">
        <v>46249.524259259262</v>
      </c>
      <c r="P1060" s="57">
        <v>46251.315335648149</v>
      </c>
      <c r="Q1060">
        <v>69366820</v>
      </c>
      <c r="S1060">
        <v>152626204673</v>
      </c>
      <c r="T1060" t="s">
        <v>11500</v>
      </c>
      <c r="U1060" t="s">
        <v>11501</v>
      </c>
      <c r="V1060" t="s">
        <v>11502</v>
      </c>
      <c r="Z1060">
        <v>112.019339092075</v>
      </c>
      <c r="AA1060">
        <v>-7.9734302295891197</v>
      </c>
      <c r="AB1060" t="s">
        <v>11503</v>
      </c>
      <c r="AC1060" t="s">
        <v>217</v>
      </c>
      <c r="AL1060" t="s">
        <v>218</v>
      </c>
      <c r="AM1060" t="s">
        <v>11504</v>
      </c>
      <c r="AN1060" t="s">
        <v>6</v>
      </c>
      <c r="AO1060" t="s">
        <v>10512</v>
      </c>
      <c r="AP1060" s="57">
        <v>46250.541666666664</v>
      </c>
      <c r="AR1060" t="s">
        <v>219</v>
      </c>
      <c r="AS1060" t="s">
        <v>392</v>
      </c>
      <c r="AT1060" t="s">
        <v>231</v>
      </c>
      <c r="AU1060">
        <v>20260817</v>
      </c>
      <c r="AV1060" t="s">
        <v>222</v>
      </c>
      <c r="AW1060" t="s">
        <v>1021</v>
      </c>
      <c r="AX1060" t="s">
        <v>223</v>
      </c>
      <c r="BA1060" s="57">
        <v>46250.541666666664</v>
      </c>
      <c r="BB1060" t="s">
        <v>11504</v>
      </c>
      <c r="BC1060">
        <v>2026</v>
      </c>
      <c r="BD1060">
        <v>8</v>
      </c>
      <c r="BE1060">
        <v>17</v>
      </c>
      <c r="BF1060" s="6">
        <f t="shared" si="48"/>
        <v>46251</v>
      </c>
      <c r="BG1060">
        <f t="shared" si="49"/>
        <v>0.45833333333575865</v>
      </c>
      <c r="BH1060" t="str">
        <f t="shared" si="50"/>
        <v>COMPLY</v>
      </c>
      <c r="BI1060" t="str">
        <f>VLOOKUP(H1060,Sheet2!$A$1:$B$270,2,FALSE)</f>
        <v>KEDIRI</v>
      </c>
    </row>
    <row r="1061" spans="1:61">
      <c r="A1061">
        <v>1060</v>
      </c>
      <c r="B1061">
        <v>1002522418</v>
      </c>
      <c r="C1061">
        <v>3</v>
      </c>
      <c r="D1061" t="s">
        <v>59</v>
      </c>
      <c r="E1061">
        <v>4</v>
      </c>
      <c r="F1061" t="s">
        <v>243</v>
      </c>
      <c r="G1061" t="s">
        <v>261</v>
      </c>
      <c r="H1061" t="s">
        <v>262</v>
      </c>
      <c r="I1061" t="s">
        <v>213</v>
      </c>
      <c r="J1061" t="s">
        <v>214</v>
      </c>
      <c r="K1061" t="s">
        <v>149</v>
      </c>
      <c r="L1061" t="s">
        <v>215</v>
      </c>
      <c r="M1061" t="s">
        <v>76</v>
      </c>
      <c r="N1061" t="s">
        <v>216</v>
      </c>
      <c r="O1061" s="57">
        <v>46246.605520833335</v>
      </c>
      <c r="P1061" s="57">
        <v>46248.485405092593</v>
      </c>
      <c r="Q1061">
        <v>69364368</v>
      </c>
      <c r="S1061">
        <v>141373127437</v>
      </c>
      <c r="T1061" t="s">
        <v>8242</v>
      </c>
      <c r="U1061" t="s">
        <v>8243</v>
      </c>
      <c r="V1061" t="s">
        <v>8244</v>
      </c>
      <c r="Z1061">
        <v>109.92560400000001</v>
      </c>
      <c r="AA1061">
        <v>-7.3027259999999998</v>
      </c>
      <c r="AB1061" t="s">
        <v>8245</v>
      </c>
      <c r="AC1061" t="s">
        <v>237</v>
      </c>
      <c r="AL1061" t="s">
        <v>218</v>
      </c>
      <c r="AM1061" t="s">
        <v>8060</v>
      </c>
      <c r="AN1061" t="s">
        <v>6</v>
      </c>
      <c r="AO1061" s="57">
        <v>46364.61109953704</v>
      </c>
      <c r="AP1061" s="57">
        <v>46247.541666666664</v>
      </c>
      <c r="AR1061" t="s">
        <v>219</v>
      </c>
      <c r="AS1061" t="s">
        <v>262</v>
      </c>
      <c r="AT1061" t="s">
        <v>231</v>
      </c>
      <c r="AU1061">
        <v>20260814</v>
      </c>
      <c r="AV1061" t="s">
        <v>222</v>
      </c>
      <c r="AW1061" t="s">
        <v>1010</v>
      </c>
      <c r="AX1061" t="s">
        <v>223</v>
      </c>
      <c r="BA1061" s="57">
        <v>46247.541666666664</v>
      </c>
      <c r="BB1061" t="s">
        <v>8060</v>
      </c>
      <c r="BC1061">
        <v>2026</v>
      </c>
      <c r="BD1061">
        <v>8</v>
      </c>
      <c r="BE1061">
        <v>14</v>
      </c>
      <c r="BF1061" s="6">
        <f t="shared" si="48"/>
        <v>46248</v>
      </c>
      <c r="BG1061">
        <f t="shared" si="49"/>
        <v>0.45833333333575865</v>
      </c>
      <c r="BH1061" t="str">
        <f t="shared" si="50"/>
        <v>COMPLY</v>
      </c>
      <c r="BI1061" t="e">
        <f>VLOOKUP(H1061,Sheet2!$A$1:$B$270,2,FALSE)</f>
        <v>#N/A</v>
      </c>
    </row>
    <row r="1062" spans="1:61">
      <c r="A1062">
        <v>1061</v>
      </c>
      <c r="B1062">
        <v>1002528476</v>
      </c>
      <c r="C1062">
        <v>3</v>
      </c>
      <c r="D1062" t="s">
        <v>38</v>
      </c>
      <c r="E1062">
        <v>5</v>
      </c>
      <c r="F1062" t="s">
        <v>90</v>
      </c>
      <c r="G1062" t="s">
        <v>93</v>
      </c>
      <c r="H1062" t="s">
        <v>317</v>
      </c>
      <c r="I1062" t="s">
        <v>213</v>
      </c>
      <c r="J1062" t="s">
        <v>214</v>
      </c>
      <c r="K1062" t="s">
        <v>149</v>
      </c>
      <c r="L1062" t="s">
        <v>215</v>
      </c>
      <c r="M1062" t="s">
        <v>76</v>
      </c>
      <c r="N1062" t="s">
        <v>216</v>
      </c>
      <c r="O1062" s="57">
        <v>46249.61037037037</v>
      </c>
      <c r="P1062" s="57">
        <v>46250.563148148147</v>
      </c>
      <c r="Q1062">
        <v>69367008</v>
      </c>
      <c r="S1062">
        <v>152641205056</v>
      </c>
      <c r="T1062" t="s">
        <v>11505</v>
      </c>
      <c r="U1062" t="s">
        <v>11506</v>
      </c>
      <c r="V1062" t="s">
        <v>11507</v>
      </c>
      <c r="Z1062">
        <v>112.016525119543</v>
      </c>
      <c r="AA1062">
        <v>-7.6383691143177499</v>
      </c>
      <c r="AB1062" t="s">
        <v>11508</v>
      </c>
      <c r="AC1062" t="s">
        <v>217</v>
      </c>
      <c r="AL1062" t="s">
        <v>218</v>
      </c>
      <c r="AM1062" t="s">
        <v>11509</v>
      </c>
      <c r="AN1062" t="s">
        <v>6</v>
      </c>
      <c r="AO1062" t="s">
        <v>10076</v>
      </c>
      <c r="AP1062" s="57">
        <v>46252.333333333336</v>
      </c>
      <c r="AR1062" t="s">
        <v>219</v>
      </c>
      <c r="AS1062" t="s">
        <v>317</v>
      </c>
      <c r="AT1062" t="s">
        <v>231</v>
      </c>
      <c r="AU1062">
        <v>20260816</v>
      </c>
      <c r="AV1062" t="s">
        <v>222</v>
      </c>
      <c r="AW1062" t="s">
        <v>1010</v>
      </c>
      <c r="AX1062" t="s">
        <v>223</v>
      </c>
      <c r="BA1062" s="57">
        <v>46252.333333333336</v>
      </c>
      <c r="BB1062" t="s">
        <v>11509</v>
      </c>
      <c r="BC1062">
        <v>2026</v>
      </c>
      <c r="BD1062">
        <v>8</v>
      </c>
      <c r="BE1062">
        <v>16</v>
      </c>
      <c r="BF1062" s="6">
        <f t="shared" si="48"/>
        <v>46250</v>
      </c>
      <c r="BG1062">
        <f t="shared" si="49"/>
        <v>-2.3333333333357587</v>
      </c>
      <c r="BH1062" t="str">
        <f t="shared" si="50"/>
        <v>COMPLY</v>
      </c>
      <c r="BI1062" t="str">
        <f>VLOOKUP(H1062,Sheet2!$A$1:$B$270,2,FALSE)</f>
        <v>NGANJUK</v>
      </c>
    </row>
    <row r="1063" spans="1:61">
      <c r="A1063">
        <v>1062</v>
      </c>
      <c r="B1063">
        <v>1002507616</v>
      </c>
      <c r="C1063">
        <v>3</v>
      </c>
      <c r="D1063" t="s">
        <v>51</v>
      </c>
      <c r="E1063">
        <v>4</v>
      </c>
      <c r="F1063" t="s">
        <v>273</v>
      </c>
      <c r="G1063" t="s">
        <v>569</v>
      </c>
      <c r="H1063" t="s">
        <v>632</v>
      </c>
      <c r="I1063" t="s">
        <v>213</v>
      </c>
      <c r="J1063" t="s">
        <v>214</v>
      </c>
      <c r="K1063" t="s">
        <v>149</v>
      </c>
      <c r="L1063" t="s">
        <v>215</v>
      </c>
      <c r="M1063" t="s">
        <v>575</v>
      </c>
      <c r="N1063" t="s">
        <v>216</v>
      </c>
      <c r="O1063" s="57">
        <v>46238.460381944446</v>
      </c>
      <c r="P1063" s="57">
        <v>46240.549895833334</v>
      </c>
      <c r="Q1063">
        <v>69358101</v>
      </c>
      <c r="S1063">
        <v>142516104443</v>
      </c>
      <c r="T1063" t="s">
        <v>2223</v>
      </c>
      <c r="U1063" t="s">
        <v>3519</v>
      </c>
      <c r="V1063" t="s">
        <v>3520</v>
      </c>
      <c r="Z1063">
        <v>110.625086</v>
      </c>
      <c r="AA1063">
        <v>-7.0518599999999996</v>
      </c>
      <c r="AB1063" t="s">
        <v>2226</v>
      </c>
      <c r="AC1063" t="s">
        <v>237</v>
      </c>
      <c r="AL1063" t="s">
        <v>218</v>
      </c>
      <c r="AM1063" t="s">
        <v>3521</v>
      </c>
      <c r="AN1063" t="s">
        <v>6</v>
      </c>
      <c r="AO1063" s="57">
        <v>46120.465902777774</v>
      </c>
      <c r="AP1063" s="57">
        <v>46239.541666666664</v>
      </c>
      <c r="AR1063" t="s">
        <v>14</v>
      </c>
      <c r="AS1063" t="s">
        <v>632</v>
      </c>
      <c r="AT1063" t="s">
        <v>231</v>
      </c>
      <c r="AV1063" t="s">
        <v>3522</v>
      </c>
      <c r="AW1063" t="s">
        <v>1020</v>
      </c>
      <c r="AX1063" t="s">
        <v>223</v>
      </c>
      <c r="BA1063" s="57">
        <v>46239.541666666664</v>
      </c>
      <c r="BB1063" t="s">
        <v>3521</v>
      </c>
      <c r="BF1063" s="6" t="e">
        <f t="shared" si="48"/>
        <v>#NUM!</v>
      </c>
      <c r="BG1063" t="e">
        <f t="shared" si="49"/>
        <v>#NUM!</v>
      </c>
      <c r="BH1063" t="e">
        <f t="shared" si="50"/>
        <v>#NUM!</v>
      </c>
      <c r="BI1063" t="e">
        <f>VLOOKUP(H1063,Sheet2!$A$1:$B$270,2,FALSE)</f>
        <v>#N/A</v>
      </c>
    </row>
    <row r="1064" spans="1:61">
      <c r="A1064">
        <v>1063</v>
      </c>
      <c r="B1064">
        <v>1002524132</v>
      </c>
      <c r="C1064">
        <v>3</v>
      </c>
      <c r="D1064" t="s">
        <v>38</v>
      </c>
      <c r="E1064">
        <v>5</v>
      </c>
      <c r="F1064" t="s">
        <v>92</v>
      </c>
      <c r="G1064" t="s">
        <v>89</v>
      </c>
      <c r="H1064" t="s">
        <v>270</v>
      </c>
      <c r="I1064" t="s">
        <v>213</v>
      </c>
      <c r="J1064" t="s">
        <v>214</v>
      </c>
      <c r="K1064" t="s">
        <v>149</v>
      </c>
      <c r="L1064" t="s">
        <v>215</v>
      </c>
      <c r="M1064" t="s">
        <v>76</v>
      </c>
      <c r="N1064" t="s">
        <v>216</v>
      </c>
      <c r="O1064" s="57">
        <v>46247.531215277777</v>
      </c>
      <c r="P1064" s="57">
        <v>46248.686226851853</v>
      </c>
      <c r="Q1064">
        <v>69365092</v>
      </c>
      <c r="S1064">
        <v>152643202392</v>
      </c>
      <c r="T1064" t="s">
        <v>9188</v>
      </c>
      <c r="U1064" t="s">
        <v>9189</v>
      </c>
      <c r="V1064" t="s">
        <v>9190</v>
      </c>
      <c r="Z1064">
        <v>111.73818799999999</v>
      </c>
      <c r="AA1064">
        <v>-7.1314869999999999</v>
      </c>
      <c r="AB1064" t="s">
        <v>9191</v>
      </c>
      <c r="AC1064" t="s">
        <v>237</v>
      </c>
      <c r="AL1064" t="s">
        <v>218</v>
      </c>
      <c r="AM1064" t="s">
        <v>9192</v>
      </c>
      <c r="AN1064" t="s">
        <v>6</v>
      </c>
      <c r="AO1064" t="s">
        <v>9187</v>
      </c>
      <c r="AP1064" s="57">
        <v>46248.541666666664</v>
      </c>
      <c r="AR1064" t="s">
        <v>219</v>
      </c>
      <c r="AS1064" t="s">
        <v>270</v>
      </c>
      <c r="AT1064" t="s">
        <v>231</v>
      </c>
      <c r="AU1064">
        <v>20260814</v>
      </c>
      <c r="AV1064" t="s">
        <v>222</v>
      </c>
      <c r="AW1064" t="s">
        <v>1010</v>
      </c>
      <c r="AX1064" t="s">
        <v>223</v>
      </c>
      <c r="BA1064" s="57">
        <v>46248.541666666664</v>
      </c>
      <c r="BB1064" t="s">
        <v>9192</v>
      </c>
      <c r="BC1064">
        <v>2026</v>
      </c>
      <c r="BD1064">
        <v>8</v>
      </c>
      <c r="BE1064">
        <v>14</v>
      </c>
      <c r="BF1064" s="6">
        <f t="shared" si="48"/>
        <v>46248</v>
      </c>
      <c r="BG1064">
        <f t="shared" si="49"/>
        <v>-0.54166666666424135</v>
      </c>
      <c r="BH1064" t="str">
        <f t="shared" si="50"/>
        <v>COMPLY</v>
      </c>
      <c r="BI1064" t="str">
        <f>VLOOKUP(H1064,Sheet2!$A$1:$B$270,2,FALSE)</f>
        <v>BOJONEGORO</v>
      </c>
    </row>
    <row r="1065" spans="1:61">
      <c r="A1065">
        <v>1064</v>
      </c>
      <c r="B1065">
        <v>1002525490</v>
      </c>
      <c r="C1065">
        <v>3</v>
      </c>
      <c r="D1065" t="s">
        <v>49</v>
      </c>
      <c r="E1065">
        <v>4</v>
      </c>
      <c r="F1065" t="s">
        <v>252</v>
      </c>
      <c r="G1065" t="s">
        <v>929</v>
      </c>
      <c r="H1065" t="s">
        <v>951</v>
      </c>
      <c r="I1065" t="s">
        <v>213</v>
      </c>
      <c r="J1065" t="s">
        <v>214</v>
      </c>
      <c r="K1065" t="s">
        <v>149</v>
      </c>
      <c r="M1065" t="s">
        <v>76</v>
      </c>
      <c r="N1065" t="s">
        <v>608</v>
      </c>
      <c r="O1065" s="57">
        <v>46248.372337962966</v>
      </c>
      <c r="P1065" s="57">
        <v>46250.81821759259</v>
      </c>
      <c r="Q1065">
        <v>69365638</v>
      </c>
      <c r="S1065">
        <v>146279105541</v>
      </c>
      <c r="T1065" t="s">
        <v>11510</v>
      </c>
      <c r="U1065" t="s">
        <v>11511</v>
      </c>
      <c r="V1065" t="s">
        <v>11512</v>
      </c>
      <c r="Z1065">
        <v>109.728168</v>
      </c>
      <c r="AA1065">
        <v>-6.9165216000000003</v>
      </c>
      <c r="AB1065" t="s">
        <v>11513</v>
      </c>
      <c r="AC1065" t="s">
        <v>291</v>
      </c>
      <c r="AL1065" t="s">
        <v>218</v>
      </c>
      <c r="AM1065" t="s">
        <v>10876</v>
      </c>
      <c r="AN1065" t="s">
        <v>6</v>
      </c>
      <c r="AO1065" t="s">
        <v>9922</v>
      </c>
      <c r="AP1065" s="57">
        <v>46250.541666666664</v>
      </c>
      <c r="AR1065" t="s">
        <v>219</v>
      </c>
      <c r="AS1065" t="s">
        <v>951</v>
      </c>
      <c r="AT1065" t="s">
        <v>231</v>
      </c>
      <c r="AU1065">
        <v>20260816</v>
      </c>
      <c r="AV1065" t="s">
        <v>222</v>
      </c>
      <c r="AW1065" t="s">
        <v>5980</v>
      </c>
      <c r="AX1065" t="s">
        <v>223</v>
      </c>
      <c r="BA1065" s="57">
        <v>46250.541666666664</v>
      </c>
      <c r="BB1065" t="s">
        <v>10876</v>
      </c>
      <c r="BC1065">
        <v>2026</v>
      </c>
      <c r="BD1065">
        <v>8</v>
      </c>
      <c r="BE1065">
        <v>16</v>
      </c>
      <c r="BF1065" s="6">
        <f t="shared" si="48"/>
        <v>46250</v>
      </c>
      <c r="BG1065">
        <f t="shared" si="49"/>
        <v>-0.54166666666424135</v>
      </c>
      <c r="BH1065" t="str">
        <f t="shared" si="50"/>
        <v>COMPLY</v>
      </c>
      <c r="BI1065" t="e">
        <f>VLOOKUP(H1065,Sheet2!$A$1:$B$270,2,FALSE)</f>
        <v>#N/A</v>
      </c>
    </row>
    <row r="1066" spans="1:61">
      <c r="A1066">
        <v>1065</v>
      </c>
      <c r="B1066">
        <v>1002519011</v>
      </c>
      <c r="C1066">
        <v>3</v>
      </c>
      <c r="D1066" t="s">
        <v>55</v>
      </c>
      <c r="E1066">
        <v>5</v>
      </c>
      <c r="F1066" t="s">
        <v>265</v>
      </c>
      <c r="G1066" t="s">
        <v>122</v>
      </c>
      <c r="H1066" t="s">
        <v>356</v>
      </c>
      <c r="I1066" t="s">
        <v>213</v>
      </c>
      <c r="J1066" t="s">
        <v>214</v>
      </c>
      <c r="K1066" t="s">
        <v>149</v>
      </c>
      <c r="M1066" t="s">
        <v>76</v>
      </c>
      <c r="N1066" t="s">
        <v>216</v>
      </c>
      <c r="O1066" s="57">
        <v>46245.395798611113</v>
      </c>
      <c r="P1066" s="57">
        <v>46245.626087962963</v>
      </c>
      <c r="Q1066">
        <v>69360788</v>
      </c>
      <c r="S1066">
        <v>152451212138</v>
      </c>
      <c r="T1066" t="s">
        <v>5761</v>
      </c>
      <c r="U1066" t="s">
        <v>7368</v>
      </c>
      <c r="V1066" t="s">
        <v>7369</v>
      </c>
      <c r="Z1066">
        <v>112.478649</v>
      </c>
      <c r="AA1066">
        <v>-6.9736409999999998</v>
      </c>
      <c r="AB1066" t="s">
        <v>5764</v>
      </c>
      <c r="AC1066" t="s">
        <v>217</v>
      </c>
      <c r="AL1066" t="s">
        <v>218</v>
      </c>
      <c r="AM1066" t="s">
        <v>7370</v>
      </c>
      <c r="AN1066" t="s">
        <v>6</v>
      </c>
      <c r="AO1066" s="57">
        <v>46334.402962962966</v>
      </c>
      <c r="AR1066" t="s">
        <v>219</v>
      </c>
      <c r="AS1066" t="s">
        <v>356</v>
      </c>
      <c r="AT1066" t="s">
        <v>231</v>
      </c>
      <c r="AU1066">
        <v>20260811</v>
      </c>
      <c r="AV1066" t="s">
        <v>222</v>
      </c>
      <c r="AW1066" t="s">
        <v>563</v>
      </c>
      <c r="AX1066" t="s">
        <v>223</v>
      </c>
      <c r="BA1066" s="57">
        <v>46245.291666666664</v>
      </c>
      <c r="BB1066" t="s">
        <v>7370</v>
      </c>
      <c r="BC1066">
        <v>2026</v>
      </c>
      <c r="BD1066">
        <v>8</v>
      </c>
      <c r="BE1066">
        <v>11</v>
      </c>
      <c r="BF1066" s="6">
        <f t="shared" si="48"/>
        <v>46245</v>
      </c>
      <c r="BG1066">
        <f t="shared" si="49"/>
        <v>-0.29166666666424135</v>
      </c>
      <c r="BH1066" t="str">
        <f t="shared" si="50"/>
        <v>COMPLY</v>
      </c>
      <c r="BI1066" t="str">
        <f>VLOOKUP(H1066,Sheet2!$A$1:$B$270,2,FALSE)</f>
        <v>GRESIK</v>
      </c>
    </row>
    <row r="1067" spans="1:61">
      <c r="A1067">
        <v>1066</v>
      </c>
      <c r="B1067">
        <v>1002522082</v>
      </c>
      <c r="C1067">
        <v>3</v>
      </c>
      <c r="D1067" t="s">
        <v>45</v>
      </c>
      <c r="E1067">
        <v>5</v>
      </c>
      <c r="F1067" t="s">
        <v>113</v>
      </c>
      <c r="G1067" t="s">
        <v>111</v>
      </c>
      <c r="H1067" t="s">
        <v>257</v>
      </c>
      <c r="I1067" t="s">
        <v>213</v>
      </c>
      <c r="J1067" t="s">
        <v>214</v>
      </c>
      <c r="K1067" t="s">
        <v>149</v>
      </c>
      <c r="L1067" t="s">
        <v>215</v>
      </c>
      <c r="M1067" t="s">
        <v>76</v>
      </c>
      <c r="N1067" t="s">
        <v>216</v>
      </c>
      <c r="O1067" s="57">
        <v>46246.549259259256</v>
      </c>
      <c r="P1067" s="57">
        <v>46248.537754629629</v>
      </c>
      <c r="Q1067">
        <v>69364212</v>
      </c>
      <c r="S1067">
        <v>172506789017</v>
      </c>
      <c r="T1067" t="s">
        <v>8246</v>
      </c>
      <c r="U1067" t="s">
        <v>8247</v>
      </c>
      <c r="V1067" t="s">
        <v>8248</v>
      </c>
      <c r="Z1067">
        <v>121.666696071624</v>
      </c>
      <c r="AA1067">
        <v>-8.8383010807756595</v>
      </c>
      <c r="AB1067" t="s">
        <v>8249</v>
      </c>
      <c r="AC1067" t="s">
        <v>237</v>
      </c>
      <c r="AL1067" t="s">
        <v>218</v>
      </c>
      <c r="AM1067" t="s">
        <v>8250</v>
      </c>
      <c r="AN1067" t="s">
        <v>6</v>
      </c>
      <c r="AO1067" s="57">
        <v>46364.569351851853</v>
      </c>
      <c r="AP1067" s="57">
        <v>46247.625</v>
      </c>
      <c r="AR1067" t="s">
        <v>219</v>
      </c>
      <c r="AS1067" t="s">
        <v>257</v>
      </c>
      <c r="AT1067" t="s">
        <v>231</v>
      </c>
      <c r="AU1067">
        <v>20260814</v>
      </c>
      <c r="AV1067" t="s">
        <v>222</v>
      </c>
      <c r="AW1067" t="s">
        <v>1018</v>
      </c>
      <c r="AX1067" t="s">
        <v>223</v>
      </c>
      <c r="BA1067" s="57">
        <v>46247.625</v>
      </c>
      <c r="BB1067" t="s">
        <v>8250</v>
      </c>
      <c r="BC1067">
        <v>2026</v>
      </c>
      <c r="BD1067">
        <v>8</v>
      </c>
      <c r="BE1067">
        <v>14</v>
      </c>
      <c r="BF1067" s="6">
        <f t="shared" si="48"/>
        <v>46248</v>
      </c>
      <c r="BG1067">
        <f t="shared" si="49"/>
        <v>0.375</v>
      </c>
      <c r="BH1067" t="str">
        <f t="shared" si="50"/>
        <v>COMPLY</v>
      </c>
      <c r="BI1067" t="str">
        <f>VLOOKUP(H1067,Sheet2!$A$1:$B$270,2,FALSE)</f>
        <v>ENDE</v>
      </c>
    </row>
    <row r="1068" spans="1:61">
      <c r="A1068">
        <v>1067</v>
      </c>
      <c r="B1068">
        <v>1002527804</v>
      </c>
      <c r="C1068">
        <v>3</v>
      </c>
      <c r="D1068" t="s">
        <v>55</v>
      </c>
      <c r="E1068">
        <v>5</v>
      </c>
      <c r="F1068" t="s">
        <v>265</v>
      </c>
      <c r="G1068" t="s">
        <v>128</v>
      </c>
      <c r="H1068" t="s">
        <v>360</v>
      </c>
      <c r="I1068" t="s">
        <v>213</v>
      </c>
      <c r="J1068" t="s">
        <v>214</v>
      </c>
      <c r="K1068" t="s">
        <v>149</v>
      </c>
      <c r="L1068" t="s">
        <v>215</v>
      </c>
      <c r="M1068" t="s">
        <v>76</v>
      </c>
      <c r="N1068" t="s">
        <v>216</v>
      </c>
      <c r="O1068" s="57">
        <v>46249.401342592595</v>
      </c>
      <c r="P1068" s="57">
        <v>46250.706111111111</v>
      </c>
      <c r="Q1068">
        <v>69366596</v>
      </c>
      <c r="S1068">
        <v>152412248878</v>
      </c>
      <c r="T1068" t="s">
        <v>11514</v>
      </c>
      <c r="U1068" t="s">
        <v>11515</v>
      </c>
      <c r="V1068" t="s">
        <v>11516</v>
      </c>
      <c r="Z1068">
        <v>112.66034620000001</v>
      </c>
      <c r="AA1068">
        <v>-7.2824747999999904</v>
      </c>
      <c r="AB1068" t="s">
        <v>11517</v>
      </c>
      <c r="AC1068" t="s">
        <v>237</v>
      </c>
      <c r="AL1068" t="s">
        <v>218</v>
      </c>
      <c r="AM1068" t="s">
        <v>11518</v>
      </c>
      <c r="AN1068" t="s">
        <v>6</v>
      </c>
      <c r="AO1068" t="s">
        <v>9949</v>
      </c>
      <c r="AP1068" s="57">
        <v>46250.5</v>
      </c>
      <c r="AR1068" t="s">
        <v>219</v>
      </c>
      <c r="AS1068" t="s">
        <v>360</v>
      </c>
      <c r="AT1068" t="s">
        <v>231</v>
      </c>
      <c r="AU1068">
        <v>20260816</v>
      </c>
      <c r="AV1068" t="s">
        <v>222</v>
      </c>
      <c r="AW1068" t="s">
        <v>1020</v>
      </c>
      <c r="AX1068" t="s">
        <v>223</v>
      </c>
      <c r="BA1068" s="57">
        <v>46250.5</v>
      </c>
      <c r="BB1068" t="s">
        <v>11518</v>
      </c>
      <c r="BC1068">
        <v>2026</v>
      </c>
      <c r="BD1068">
        <v>8</v>
      </c>
      <c r="BE1068">
        <v>16</v>
      </c>
      <c r="BF1068" s="6">
        <f t="shared" si="48"/>
        <v>46250</v>
      </c>
      <c r="BG1068">
        <f t="shared" si="49"/>
        <v>-0.5</v>
      </c>
      <c r="BH1068" t="str">
        <f t="shared" si="50"/>
        <v>COMPLY</v>
      </c>
      <c r="BI1068" t="str">
        <f>VLOOKUP(H1068,Sheet2!$A$1:$B$270,2,FALSE)</f>
        <v>SURABAYA UTARA</v>
      </c>
    </row>
    <row r="1069" spans="1:61">
      <c r="A1069">
        <v>1068</v>
      </c>
      <c r="B1069">
        <v>1002529193</v>
      </c>
      <c r="C1069">
        <v>3</v>
      </c>
      <c r="D1069" t="s">
        <v>59</v>
      </c>
      <c r="E1069">
        <v>4</v>
      </c>
      <c r="F1069" t="s">
        <v>567</v>
      </c>
      <c r="G1069" t="s">
        <v>902</v>
      </c>
      <c r="H1069" t="s">
        <v>923</v>
      </c>
      <c r="I1069" t="s">
        <v>213</v>
      </c>
      <c r="J1069" t="s">
        <v>214</v>
      </c>
      <c r="K1069" t="s">
        <v>149</v>
      </c>
      <c r="L1069" t="s">
        <v>215</v>
      </c>
      <c r="M1069" t="s">
        <v>225</v>
      </c>
      <c r="N1069" t="s">
        <v>216</v>
      </c>
      <c r="O1069" s="57">
        <v>46250.305532407408</v>
      </c>
      <c r="P1069" s="57">
        <v>46251.337893518517</v>
      </c>
      <c r="Q1069">
        <v>69367266</v>
      </c>
      <c r="S1069">
        <v>146129127969</v>
      </c>
      <c r="T1069" t="s">
        <v>10912</v>
      </c>
      <c r="U1069" t="s">
        <v>11381</v>
      </c>
      <c r="V1069" t="s">
        <v>11519</v>
      </c>
      <c r="Z1069">
        <v>110.3924638</v>
      </c>
      <c r="AA1069">
        <v>-7.9313130999999997</v>
      </c>
      <c r="AB1069" t="s">
        <v>11520</v>
      </c>
      <c r="AC1069" t="s">
        <v>237</v>
      </c>
      <c r="AL1069" t="s">
        <v>218</v>
      </c>
      <c r="AM1069" t="s">
        <v>11521</v>
      </c>
      <c r="AN1069" t="s">
        <v>6</v>
      </c>
      <c r="AO1069" t="s">
        <v>10958</v>
      </c>
      <c r="AP1069" s="57">
        <v>46251.333333333336</v>
      </c>
      <c r="AR1069" t="s">
        <v>18</v>
      </c>
      <c r="AS1069" t="s">
        <v>923</v>
      </c>
      <c r="AT1069" t="s">
        <v>221</v>
      </c>
      <c r="AV1069" t="s">
        <v>227</v>
      </c>
      <c r="AW1069" t="s">
        <v>1052</v>
      </c>
      <c r="AX1069" t="s">
        <v>223</v>
      </c>
      <c r="BA1069" s="57">
        <v>46251.333333333336</v>
      </c>
      <c r="BB1069" t="s">
        <v>11521</v>
      </c>
      <c r="BF1069" s="6" t="e">
        <f t="shared" si="48"/>
        <v>#NUM!</v>
      </c>
      <c r="BG1069" t="e">
        <f t="shared" si="49"/>
        <v>#NUM!</v>
      </c>
      <c r="BH1069" t="e">
        <f t="shared" si="50"/>
        <v>#NUM!</v>
      </c>
      <c r="BI1069" t="e">
        <f>VLOOKUP(H1069,Sheet2!$A$1:$B$270,2,FALSE)</f>
        <v>#N/A</v>
      </c>
    </row>
    <row r="1070" spans="1:61">
      <c r="A1070">
        <v>1069</v>
      </c>
      <c r="B1070">
        <v>1002509850</v>
      </c>
      <c r="C1070">
        <v>3</v>
      </c>
      <c r="D1070" t="s">
        <v>38</v>
      </c>
      <c r="E1070">
        <v>5</v>
      </c>
      <c r="F1070" t="s">
        <v>92</v>
      </c>
      <c r="G1070" t="s">
        <v>94</v>
      </c>
      <c r="H1070" t="s">
        <v>476</v>
      </c>
      <c r="I1070" t="s">
        <v>213</v>
      </c>
      <c r="J1070" t="s">
        <v>214</v>
      </c>
      <c r="K1070" t="s">
        <v>149</v>
      </c>
      <c r="L1070" t="s">
        <v>215</v>
      </c>
      <c r="M1070" t="s">
        <v>76</v>
      </c>
      <c r="N1070" t="s">
        <v>216</v>
      </c>
      <c r="O1070" s="57">
        <v>46239.411759259259</v>
      </c>
      <c r="P1070" s="57">
        <v>46240.650983796295</v>
      </c>
      <c r="Q1070">
        <v>69358873</v>
      </c>
      <c r="S1070">
        <v>152634208053</v>
      </c>
      <c r="T1070" t="s">
        <v>3528</v>
      </c>
      <c r="U1070" t="s">
        <v>3529</v>
      </c>
      <c r="V1070" t="s">
        <v>3530</v>
      </c>
      <c r="Z1070">
        <v>111.21983</v>
      </c>
      <c r="AA1070">
        <v>-7.3749890000000002</v>
      </c>
      <c r="AB1070" t="s">
        <v>3531</v>
      </c>
      <c r="AC1070" t="s">
        <v>237</v>
      </c>
      <c r="AL1070" t="s">
        <v>218</v>
      </c>
      <c r="AM1070" t="s">
        <v>1840</v>
      </c>
      <c r="AN1070" t="s">
        <v>6</v>
      </c>
      <c r="AO1070" s="57">
        <v>46150.413344907407</v>
      </c>
      <c r="AP1070" s="57">
        <v>46240.333333333336</v>
      </c>
      <c r="AR1070" t="s">
        <v>219</v>
      </c>
      <c r="AS1070" t="s">
        <v>476</v>
      </c>
      <c r="AT1070" t="s">
        <v>231</v>
      </c>
      <c r="AU1070">
        <v>20260806</v>
      </c>
      <c r="AV1070" t="s">
        <v>222</v>
      </c>
      <c r="AW1070" t="s">
        <v>1010</v>
      </c>
      <c r="AX1070" t="s">
        <v>223</v>
      </c>
      <c r="BA1070" s="57">
        <v>46240.333333333336</v>
      </c>
      <c r="BB1070" t="s">
        <v>1840</v>
      </c>
      <c r="BC1070">
        <v>2026</v>
      </c>
      <c r="BD1070">
        <v>8</v>
      </c>
      <c r="BE1070">
        <v>6</v>
      </c>
      <c r="BF1070" s="6">
        <f t="shared" si="48"/>
        <v>46240</v>
      </c>
      <c r="BG1070">
        <f t="shared" si="49"/>
        <v>-0.33333333333575865</v>
      </c>
      <c r="BH1070" t="str">
        <f t="shared" si="50"/>
        <v>COMPLY</v>
      </c>
      <c r="BI1070" t="str">
        <f>VLOOKUP(H1070,Sheet2!$A$1:$B$270,2,FALSE)</f>
        <v>MADIUN</v>
      </c>
    </row>
    <row r="1071" spans="1:61">
      <c r="A1071">
        <v>1070</v>
      </c>
      <c r="B1071">
        <v>1002529804</v>
      </c>
      <c r="C1071">
        <v>3</v>
      </c>
      <c r="D1071" t="s">
        <v>59</v>
      </c>
      <c r="E1071">
        <v>4</v>
      </c>
      <c r="F1071" t="s">
        <v>567</v>
      </c>
      <c r="G1071" t="s">
        <v>609</v>
      </c>
      <c r="H1071" t="s">
        <v>610</v>
      </c>
      <c r="I1071" t="s">
        <v>213</v>
      </c>
      <c r="J1071" t="s">
        <v>214</v>
      </c>
      <c r="K1071" t="s">
        <v>149</v>
      </c>
      <c r="L1071" t="s">
        <v>215</v>
      </c>
      <c r="M1071" t="s">
        <v>225</v>
      </c>
      <c r="N1071" t="s">
        <v>216</v>
      </c>
      <c r="O1071" s="57">
        <v>46250.615925925929</v>
      </c>
      <c r="P1071" s="57">
        <v>46252.337905092594</v>
      </c>
      <c r="Q1071">
        <v>69367614</v>
      </c>
      <c r="S1071">
        <v>146130138007</v>
      </c>
      <c r="T1071" t="s">
        <v>11522</v>
      </c>
      <c r="U1071" t="s">
        <v>11523</v>
      </c>
      <c r="V1071" t="s">
        <v>11524</v>
      </c>
      <c r="Z1071">
        <v>110.39596</v>
      </c>
      <c r="AA1071">
        <v>-7.710782</v>
      </c>
      <c r="AB1071" t="s">
        <v>11525</v>
      </c>
      <c r="AC1071" t="s">
        <v>237</v>
      </c>
      <c r="AL1071" t="s">
        <v>218</v>
      </c>
      <c r="AM1071" t="s">
        <v>11526</v>
      </c>
      <c r="AN1071" t="s">
        <v>6</v>
      </c>
      <c r="AO1071" t="s">
        <v>11527</v>
      </c>
      <c r="AP1071" s="57">
        <v>46252.333333333336</v>
      </c>
      <c r="AR1071" t="s">
        <v>18</v>
      </c>
      <c r="AS1071" t="s">
        <v>610</v>
      </c>
      <c r="AT1071" t="s">
        <v>231</v>
      </c>
      <c r="AV1071" t="s">
        <v>227</v>
      </c>
      <c r="AW1071" t="s">
        <v>1018</v>
      </c>
      <c r="AX1071" t="s">
        <v>223</v>
      </c>
      <c r="BA1071" s="57">
        <v>46252.333333333336</v>
      </c>
      <c r="BB1071" t="s">
        <v>11526</v>
      </c>
      <c r="BF1071" s="6" t="e">
        <f t="shared" si="48"/>
        <v>#NUM!</v>
      </c>
      <c r="BG1071" t="e">
        <f t="shared" si="49"/>
        <v>#NUM!</v>
      </c>
      <c r="BH1071" t="e">
        <f t="shared" si="50"/>
        <v>#NUM!</v>
      </c>
      <c r="BI1071" t="e">
        <f>VLOOKUP(H1071,Sheet2!$A$1:$B$270,2,FALSE)</f>
        <v>#N/A</v>
      </c>
    </row>
    <row r="1072" spans="1:61">
      <c r="A1072">
        <v>1071</v>
      </c>
      <c r="B1072">
        <v>1002531188</v>
      </c>
      <c r="C1072">
        <v>3</v>
      </c>
      <c r="D1072" t="s">
        <v>38</v>
      </c>
      <c r="E1072">
        <v>5</v>
      </c>
      <c r="F1072" t="s">
        <v>250</v>
      </c>
      <c r="G1072" t="s">
        <v>91</v>
      </c>
      <c r="H1072" t="s">
        <v>521</v>
      </c>
      <c r="I1072" t="s">
        <v>213</v>
      </c>
      <c r="J1072" t="s">
        <v>214</v>
      </c>
      <c r="K1072" t="s">
        <v>149</v>
      </c>
      <c r="L1072" t="s">
        <v>215</v>
      </c>
      <c r="M1072" t="s">
        <v>240</v>
      </c>
      <c r="N1072" t="s">
        <v>216</v>
      </c>
      <c r="O1072" s="57">
        <v>46251.662453703706</v>
      </c>
      <c r="P1072" s="57">
        <v>46251.663900462961</v>
      </c>
      <c r="Q1072">
        <v>69368268</v>
      </c>
      <c r="S1072">
        <v>152725202666</v>
      </c>
      <c r="T1072" t="s">
        <v>11528</v>
      </c>
      <c r="U1072" t="s">
        <v>11529</v>
      </c>
      <c r="V1072" t="s">
        <v>11530</v>
      </c>
      <c r="Z1072">
        <v>112.837892098097</v>
      </c>
      <c r="AA1072">
        <v>-8.2279921656039594</v>
      </c>
      <c r="AB1072" t="s">
        <v>11531</v>
      </c>
      <c r="AC1072" t="s">
        <v>237</v>
      </c>
      <c r="AL1072" t="s">
        <v>218</v>
      </c>
      <c r="AM1072" t="s">
        <v>10505</v>
      </c>
      <c r="AN1072" t="s">
        <v>6</v>
      </c>
      <c r="AO1072" t="s">
        <v>11532</v>
      </c>
      <c r="AP1072" s="57">
        <v>46252.541666666664</v>
      </c>
      <c r="AR1072" t="s">
        <v>241</v>
      </c>
      <c r="AS1072" t="s">
        <v>521</v>
      </c>
      <c r="AT1072" t="s">
        <v>231</v>
      </c>
      <c r="AV1072" t="s">
        <v>240</v>
      </c>
      <c r="AW1072" t="s">
        <v>1010</v>
      </c>
      <c r="AX1072" t="s">
        <v>223</v>
      </c>
      <c r="BA1072" s="57">
        <v>46252.541666666664</v>
      </c>
      <c r="BB1072" t="s">
        <v>10505</v>
      </c>
      <c r="BF1072" s="6" t="e">
        <f t="shared" si="48"/>
        <v>#NUM!</v>
      </c>
      <c r="BG1072" t="e">
        <f t="shared" si="49"/>
        <v>#NUM!</v>
      </c>
      <c r="BH1072" t="e">
        <f t="shared" si="50"/>
        <v>#NUM!</v>
      </c>
      <c r="BI1072" t="str">
        <f>VLOOKUP(H1072,Sheet2!$A$1:$B$270,2,FALSE)</f>
        <v>MALANG</v>
      </c>
    </row>
    <row r="1073" spans="1:61">
      <c r="A1073">
        <v>1072</v>
      </c>
      <c r="B1073">
        <v>1002512086</v>
      </c>
      <c r="C1073">
        <v>3</v>
      </c>
      <c r="D1073" t="s">
        <v>51</v>
      </c>
      <c r="E1073">
        <v>4</v>
      </c>
      <c r="F1073" t="s">
        <v>273</v>
      </c>
      <c r="G1073" t="s">
        <v>569</v>
      </c>
      <c r="H1073" t="s">
        <v>907</v>
      </c>
      <c r="I1073" t="s">
        <v>213</v>
      </c>
      <c r="J1073" t="s">
        <v>214</v>
      </c>
      <c r="K1073" t="s">
        <v>149</v>
      </c>
      <c r="L1073" t="s">
        <v>215</v>
      </c>
      <c r="M1073" t="s">
        <v>76</v>
      </c>
      <c r="N1073" t="s">
        <v>216</v>
      </c>
      <c r="O1073" s="57">
        <v>46240.482592592591</v>
      </c>
      <c r="P1073" s="57">
        <v>46240.645416666666</v>
      </c>
      <c r="Q1073">
        <v>69359865</v>
      </c>
      <c r="S1073">
        <v>142509107220</v>
      </c>
      <c r="T1073" t="s">
        <v>3532</v>
      </c>
      <c r="U1073" t="s">
        <v>3533</v>
      </c>
      <c r="V1073" t="s">
        <v>3534</v>
      </c>
      <c r="Z1073">
        <v>111.209734</v>
      </c>
      <c r="AA1073">
        <v>-7.1746869999999996</v>
      </c>
      <c r="AB1073" t="s">
        <v>3535</v>
      </c>
      <c r="AC1073" t="s">
        <v>237</v>
      </c>
      <c r="AL1073" t="s">
        <v>218</v>
      </c>
      <c r="AM1073" t="s">
        <v>3536</v>
      </c>
      <c r="AN1073" t="s">
        <v>6</v>
      </c>
      <c r="AO1073" s="57">
        <v>46181.486018518517</v>
      </c>
      <c r="AP1073" s="57">
        <v>46241.333333333336</v>
      </c>
      <c r="AR1073" t="s">
        <v>219</v>
      </c>
      <c r="AS1073" t="s">
        <v>907</v>
      </c>
      <c r="AT1073" t="s">
        <v>231</v>
      </c>
      <c r="AU1073">
        <v>20260806</v>
      </c>
      <c r="AV1073" t="s">
        <v>222</v>
      </c>
      <c r="AW1073" t="s">
        <v>1010</v>
      </c>
      <c r="AX1073" t="s">
        <v>223</v>
      </c>
      <c r="BA1073" s="57">
        <v>46241.333333333336</v>
      </c>
      <c r="BB1073" t="s">
        <v>3536</v>
      </c>
      <c r="BC1073">
        <v>2026</v>
      </c>
      <c r="BD1073">
        <v>8</v>
      </c>
      <c r="BE1073">
        <v>6</v>
      </c>
      <c r="BF1073" s="6">
        <f t="shared" si="48"/>
        <v>46240</v>
      </c>
      <c r="BG1073">
        <f t="shared" si="49"/>
        <v>-1.3333333333357587</v>
      </c>
      <c r="BH1073" t="str">
        <f t="shared" si="50"/>
        <v>COMPLY</v>
      </c>
      <c r="BI1073" t="e">
        <f>VLOOKUP(H1073,Sheet2!$A$1:$B$270,2,FALSE)</f>
        <v>#N/A</v>
      </c>
    </row>
    <row r="1074" spans="1:61">
      <c r="A1074">
        <v>1073</v>
      </c>
      <c r="B1074">
        <v>1002513309</v>
      </c>
      <c r="C1074">
        <v>3</v>
      </c>
      <c r="D1074" t="s">
        <v>38</v>
      </c>
      <c r="E1074">
        <v>5</v>
      </c>
      <c r="F1074" t="s">
        <v>90</v>
      </c>
      <c r="G1074" t="s">
        <v>98</v>
      </c>
      <c r="H1074" t="s">
        <v>301</v>
      </c>
      <c r="I1074" t="s">
        <v>213</v>
      </c>
      <c r="J1074" t="s">
        <v>214</v>
      </c>
      <c r="K1074" t="s">
        <v>149</v>
      </c>
      <c r="L1074" t="s">
        <v>215</v>
      </c>
      <c r="M1074" t="s">
        <v>76</v>
      </c>
      <c r="N1074" t="s">
        <v>216</v>
      </c>
      <c r="O1074" s="57">
        <v>46240.715949074074</v>
      </c>
      <c r="P1074" s="57">
        <v>46241.582071759258</v>
      </c>
      <c r="Q1074">
        <v>69360299</v>
      </c>
      <c r="S1074">
        <v>152606246391</v>
      </c>
      <c r="T1074" t="s">
        <v>3537</v>
      </c>
      <c r="U1074" t="s">
        <v>3538</v>
      </c>
      <c r="V1074" t="s">
        <v>3539</v>
      </c>
      <c r="Z1074">
        <v>111.89570841780601</v>
      </c>
      <c r="AA1074">
        <v>-8.0687747463945296</v>
      </c>
      <c r="AB1074" t="s">
        <v>3540</v>
      </c>
      <c r="AC1074" t="s">
        <v>237</v>
      </c>
      <c r="AL1074" t="s">
        <v>218</v>
      </c>
      <c r="AM1074" t="s">
        <v>3541</v>
      </c>
      <c r="AN1074" t="s">
        <v>6</v>
      </c>
      <c r="AO1074" s="57">
        <v>46181.726400462961</v>
      </c>
      <c r="AP1074" s="57">
        <v>46241.625</v>
      </c>
      <c r="AR1074" t="s">
        <v>219</v>
      </c>
      <c r="AS1074" t="s">
        <v>301</v>
      </c>
      <c r="AT1074" t="s">
        <v>231</v>
      </c>
      <c r="AU1074">
        <v>20260807</v>
      </c>
      <c r="AV1074" t="s">
        <v>222</v>
      </c>
      <c r="AW1074" t="s">
        <v>1010</v>
      </c>
      <c r="AX1074" t="s">
        <v>223</v>
      </c>
      <c r="BA1074" s="57">
        <v>46241.625</v>
      </c>
      <c r="BB1074" t="s">
        <v>3541</v>
      </c>
      <c r="BC1074">
        <v>2026</v>
      </c>
      <c r="BD1074">
        <v>8</v>
      </c>
      <c r="BE1074">
        <v>7</v>
      </c>
      <c r="BF1074" s="6">
        <f t="shared" si="48"/>
        <v>46241</v>
      </c>
      <c r="BG1074">
        <f t="shared" si="49"/>
        <v>-0.625</v>
      </c>
      <c r="BH1074" t="str">
        <f t="shared" si="50"/>
        <v>COMPLY</v>
      </c>
      <c r="BI1074" t="str">
        <f>VLOOKUP(H1074,Sheet2!$A$1:$B$270,2,FALSE)</f>
        <v>BLITAR</v>
      </c>
    </row>
    <row r="1075" spans="1:61">
      <c r="A1075">
        <v>1074</v>
      </c>
      <c r="B1075">
        <v>1002529253</v>
      </c>
      <c r="C1075">
        <v>3</v>
      </c>
      <c r="D1075" t="s">
        <v>55</v>
      </c>
      <c r="E1075">
        <v>5</v>
      </c>
      <c r="F1075" t="s">
        <v>265</v>
      </c>
      <c r="G1075" t="s">
        <v>122</v>
      </c>
      <c r="H1075" t="s">
        <v>355</v>
      </c>
      <c r="I1075" t="s">
        <v>213</v>
      </c>
      <c r="J1075" t="s">
        <v>214</v>
      </c>
      <c r="K1075" t="s">
        <v>149</v>
      </c>
      <c r="M1075" t="s">
        <v>76</v>
      </c>
      <c r="N1075" t="s">
        <v>216</v>
      </c>
      <c r="O1075" s="57">
        <v>46250.36990740741</v>
      </c>
      <c r="P1075" s="57">
        <v>46250.812337962961</v>
      </c>
      <c r="Q1075">
        <v>69336382</v>
      </c>
      <c r="R1075">
        <v>3135946947</v>
      </c>
      <c r="S1075">
        <v>152421261723</v>
      </c>
      <c r="T1075" t="s">
        <v>11533</v>
      </c>
      <c r="U1075" t="s">
        <v>11534</v>
      </c>
      <c r="V1075" t="s">
        <v>11535</v>
      </c>
      <c r="Z1075">
        <v>112.65562</v>
      </c>
      <c r="AA1075">
        <v>-7.1679500000000003</v>
      </c>
      <c r="AB1075" t="s">
        <v>11536</v>
      </c>
      <c r="AC1075" t="s">
        <v>230</v>
      </c>
      <c r="AL1075" t="s">
        <v>218</v>
      </c>
      <c r="AM1075" t="s">
        <v>11537</v>
      </c>
      <c r="AN1075" t="s">
        <v>6</v>
      </c>
      <c r="AO1075" t="s">
        <v>11230</v>
      </c>
      <c r="AR1075" t="s">
        <v>219</v>
      </c>
      <c r="AS1075" t="s">
        <v>355</v>
      </c>
      <c r="AT1075" t="s">
        <v>231</v>
      </c>
      <c r="AU1075">
        <v>20260816</v>
      </c>
      <c r="AV1075" t="s">
        <v>222</v>
      </c>
      <c r="AW1075" t="s">
        <v>613</v>
      </c>
      <c r="AX1075" t="s">
        <v>223</v>
      </c>
      <c r="BA1075" s="57">
        <v>46250.291666666664</v>
      </c>
      <c r="BB1075" t="s">
        <v>11537</v>
      </c>
      <c r="BC1075">
        <v>2026</v>
      </c>
      <c r="BD1075">
        <v>8</v>
      </c>
      <c r="BE1075">
        <v>16</v>
      </c>
      <c r="BF1075" s="6">
        <f t="shared" si="48"/>
        <v>46250</v>
      </c>
      <c r="BG1075">
        <f t="shared" si="49"/>
        <v>-0.29166666666424135</v>
      </c>
      <c r="BH1075" t="str">
        <f t="shared" si="50"/>
        <v>COMPLY</v>
      </c>
      <c r="BI1075" t="str">
        <f>VLOOKUP(H1075,Sheet2!$A$1:$B$270,2,FALSE)</f>
        <v>GRESIK</v>
      </c>
    </row>
    <row r="1076" spans="1:61">
      <c r="A1076">
        <v>1075</v>
      </c>
      <c r="B1076">
        <v>1002521434</v>
      </c>
      <c r="C1076">
        <v>3</v>
      </c>
      <c r="D1076" t="s">
        <v>42</v>
      </c>
      <c r="E1076">
        <v>5</v>
      </c>
      <c r="F1076" t="s">
        <v>106</v>
      </c>
      <c r="G1076" t="s">
        <v>106</v>
      </c>
      <c r="H1076" t="s">
        <v>375</v>
      </c>
      <c r="I1076" t="s">
        <v>213</v>
      </c>
      <c r="J1076" t="s">
        <v>214</v>
      </c>
      <c r="K1076" t="s">
        <v>149</v>
      </c>
      <c r="M1076" t="s">
        <v>277</v>
      </c>
      <c r="N1076" t="s">
        <v>216</v>
      </c>
      <c r="O1076" s="57">
        <v>46246.406192129631</v>
      </c>
      <c r="P1076" s="57">
        <v>46248.353715277779</v>
      </c>
      <c r="Q1076">
        <v>69363902</v>
      </c>
      <c r="S1076">
        <v>152731203849</v>
      </c>
      <c r="T1076" t="s">
        <v>8251</v>
      </c>
      <c r="U1076" t="s">
        <v>8128</v>
      </c>
      <c r="V1076" t="s">
        <v>8252</v>
      </c>
      <c r="Z1076">
        <v>112.8934718</v>
      </c>
      <c r="AA1076">
        <v>-7.7054999999999998</v>
      </c>
      <c r="AB1076" t="s">
        <v>8253</v>
      </c>
      <c r="AC1076" t="s">
        <v>230</v>
      </c>
      <c r="AL1076" t="s">
        <v>218</v>
      </c>
      <c r="AM1076" t="s">
        <v>8254</v>
      </c>
      <c r="AN1076" t="s">
        <v>6</v>
      </c>
      <c r="AO1076" s="57">
        <v>46364.413321759261</v>
      </c>
      <c r="AP1076" s="57">
        <v>46247.541666666664</v>
      </c>
      <c r="AQ1076" t="s">
        <v>564</v>
      </c>
      <c r="AR1076" t="s">
        <v>278</v>
      </c>
      <c r="AS1076" t="s">
        <v>375</v>
      </c>
      <c r="AT1076" t="s">
        <v>231</v>
      </c>
      <c r="AV1076" t="s">
        <v>9193</v>
      </c>
      <c r="AW1076" t="s">
        <v>561</v>
      </c>
      <c r="AX1076" t="s">
        <v>223</v>
      </c>
      <c r="BA1076" s="57">
        <v>46247.541666666664</v>
      </c>
      <c r="BB1076" t="s">
        <v>8254</v>
      </c>
      <c r="BF1076" s="6" t="e">
        <f t="shared" si="48"/>
        <v>#NUM!</v>
      </c>
      <c r="BG1076" t="e">
        <f t="shared" si="49"/>
        <v>#NUM!</v>
      </c>
      <c r="BH1076" t="e">
        <f t="shared" si="50"/>
        <v>#NUM!</v>
      </c>
      <c r="BI1076" t="str">
        <f>VLOOKUP(H1076,Sheet2!$A$1:$B$270,2,FALSE)</f>
        <v>PASURUAN</v>
      </c>
    </row>
    <row r="1077" spans="1:61">
      <c r="A1077">
        <v>1076</v>
      </c>
      <c r="B1077">
        <v>1002512272</v>
      </c>
      <c r="C1077">
        <v>3</v>
      </c>
      <c r="D1077" t="s">
        <v>55</v>
      </c>
      <c r="E1077">
        <v>5</v>
      </c>
      <c r="F1077" t="s">
        <v>313</v>
      </c>
      <c r="G1077" t="s">
        <v>126</v>
      </c>
      <c r="H1077" t="s">
        <v>314</v>
      </c>
      <c r="I1077" t="s">
        <v>213</v>
      </c>
      <c r="J1077" t="s">
        <v>214</v>
      </c>
      <c r="K1077" t="s">
        <v>149</v>
      </c>
      <c r="M1077" t="s">
        <v>236</v>
      </c>
      <c r="N1077" t="s">
        <v>608</v>
      </c>
      <c r="O1077" s="57">
        <v>46240.533807870372</v>
      </c>
      <c r="P1077" s="57">
        <v>46244.084131944444</v>
      </c>
      <c r="Q1077">
        <v>69359835</v>
      </c>
      <c r="R1077">
        <v>3135936076</v>
      </c>
      <c r="S1077">
        <v>152320246219</v>
      </c>
      <c r="T1077" t="s">
        <v>3552</v>
      </c>
      <c r="U1077" t="s">
        <v>3553</v>
      </c>
      <c r="Z1077">
        <v>112.760344528693</v>
      </c>
      <c r="AA1077">
        <v>-7.2950534293293199</v>
      </c>
      <c r="AB1077" t="s">
        <v>3554</v>
      </c>
      <c r="AC1077" t="s">
        <v>230</v>
      </c>
      <c r="AO1077" s="57">
        <v>46181.538668981484</v>
      </c>
      <c r="AR1077" t="s">
        <v>312</v>
      </c>
      <c r="AS1077" t="s">
        <v>314</v>
      </c>
      <c r="AT1077" t="s">
        <v>231</v>
      </c>
      <c r="AV1077" t="s">
        <v>904</v>
      </c>
      <c r="AW1077" t="s">
        <v>561</v>
      </c>
      <c r="AX1077" t="s">
        <v>223</v>
      </c>
      <c r="AZ1077" t="s">
        <v>904</v>
      </c>
      <c r="BF1077" s="6" t="e">
        <f t="shared" si="48"/>
        <v>#NUM!</v>
      </c>
      <c r="BG1077" t="e">
        <f t="shared" si="49"/>
        <v>#NUM!</v>
      </c>
      <c r="BH1077" t="e">
        <f t="shared" si="50"/>
        <v>#NUM!</v>
      </c>
      <c r="BI1077" t="str">
        <f>VLOOKUP(H1077,Sheet2!$A$1:$B$270,2,FALSE)</f>
        <v>SURABAYA SELATAN</v>
      </c>
    </row>
    <row r="1078" spans="1:61">
      <c r="A1078">
        <v>1077</v>
      </c>
      <c r="B1078">
        <v>1002527377</v>
      </c>
      <c r="C1078">
        <v>3</v>
      </c>
      <c r="D1078" t="s">
        <v>42</v>
      </c>
      <c r="E1078">
        <v>5</v>
      </c>
      <c r="F1078" t="s">
        <v>102</v>
      </c>
      <c r="G1078" t="s">
        <v>100</v>
      </c>
      <c r="H1078" t="s">
        <v>282</v>
      </c>
      <c r="I1078" t="s">
        <v>213</v>
      </c>
      <c r="J1078" t="s">
        <v>214</v>
      </c>
      <c r="K1078" t="s">
        <v>149</v>
      </c>
      <c r="L1078" t="s">
        <v>215</v>
      </c>
      <c r="M1078" t="s">
        <v>76</v>
      </c>
      <c r="N1078" t="s">
        <v>216</v>
      </c>
      <c r="O1078" s="57">
        <v>46248.751342592594</v>
      </c>
      <c r="P1078" s="57">
        <v>46249.37940972222</v>
      </c>
      <c r="Q1078">
        <v>69366421</v>
      </c>
      <c r="S1078">
        <v>152507223585</v>
      </c>
      <c r="T1078" t="s">
        <v>11538</v>
      </c>
      <c r="U1078" t="s">
        <v>11539</v>
      </c>
      <c r="V1078" t="s">
        <v>11540</v>
      </c>
      <c r="Z1078">
        <v>113.903940119065</v>
      </c>
      <c r="AA1078">
        <v>-7.9693651002353496</v>
      </c>
      <c r="AB1078" t="s">
        <v>11541</v>
      </c>
      <c r="AC1078" t="s">
        <v>237</v>
      </c>
      <c r="AL1078" t="s">
        <v>218</v>
      </c>
      <c r="AM1078" t="s">
        <v>10784</v>
      </c>
      <c r="AN1078" t="s">
        <v>6</v>
      </c>
      <c r="AO1078" t="s">
        <v>9820</v>
      </c>
      <c r="AP1078" s="57">
        <v>46249.625</v>
      </c>
      <c r="AR1078" t="s">
        <v>219</v>
      </c>
      <c r="AS1078" t="s">
        <v>282</v>
      </c>
      <c r="AT1078" t="s">
        <v>231</v>
      </c>
      <c r="AU1078">
        <v>20260815</v>
      </c>
      <c r="AV1078" t="s">
        <v>222</v>
      </c>
      <c r="AW1078" t="s">
        <v>1015</v>
      </c>
      <c r="AX1078" t="s">
        <v>223</v>
      </c>
      <c r="BA1078" s="57">
        <v>46249.625</v>
      </c>
      <c r="BB1078" t="s">
        <v>10784</v>
      </c>
      <c r="BC1078">
        <v>2026</v>
      </c>
      <c r="BD1078">
        <v>8</v>
      </c>
      <c r="BE1078">
        <v>15</v>
      </c>
      <c r="BF1078" s="6">
        <f t="shared" si="48"/>
        <v>46249</v>
      </c>
      <c r="BG1078">
        <f t="shared" si="49"/>
        <v>-0.625</v>
      </c>
      <c r="BH1078" t="str">
        <f t="shared" si="50"/>
        <v>COMPLY</v>
      </c>
      <c r="BI1078" t="str">
        <f>VLOOKUP(H1078,Sheet2!$A$1:$B$270,2,FALSE)</f>
        <v>JEMBER</v>
      </c>
    </row>
    <row r="1079" spans="1:61">
      <c r="A1079">
        <v>1078</v>
      </c>
      <c r="B1079">
        <v>1002512548</v>
      </c>
      <c r="C1079">
        <v>3</v>
      </c>
      <c r="D1079" t="s">
        <v>42</v>
      </c>
      <c r="E1079">
        <v>5</v>
      </c>
      <c r="F1079" t="s">
        <v>106</v>
      </c>
      <c r="G1079" t="s">
        <v>106</v>
      </c>
      <c r="H1079" t="s">
        <v>345</v>
      </c>
      <c r="I1079" t="s">
        <v>213</v>
      </c>
      <c r="J1079" t="s">
        <v>214</v>
      </c>
      <c r="K1079" t="s">
        <v>149</v>
      </c>
      <c r="M1079" t="s">
        <v>76</v>
      </c>
      <c r="N1079" t="s">
        <v>216</v>
      </c>
      <c r="O1079" s="57">
        <v>46240.58189814815</v>
      </c>
      <c r="P1079" s="57">
        <v>46241.474432870367</v>
      </c>
      <c r="Q1079">
        <v>69360010</v>
      </c>
      <c r="S1079">
        <v>152729256549</v>
      </c>
      <c r="T1079" t="s">
        <v>3558</v>
      </c>
      <c r="U1079" t="s">
        <v>3559</v>
      </c>
      <c r="V1079" t="s">
        <v>3560</v>
      </c>
      <c r="Z1079">
        <v>112.92003699999999</v>
      </c>
      <c r="AA1079">
        <v>-7.6432884000000003</v>
      </c>
      <c r="AB1079" t="s">
        <v>3561</v>
      </c>
      <c r="AC1079" t="s">
        <v>230</v>
      </c>
      <c r="AL1079" t="s">
        <v>218</v>
      </c>
      <c r="AM1079" t="s">
        <v>3562</v>
      </c>
      <c r="AN1079" t="s">
        <v>6</v>
      </c>
      <c r="AO1079" s="57">
        <v>46181.590578703705</v>
      </c>
      <c r="AP1079" s="57">
        <v>46241.541666666664</v>
      </c>
      <c r="AR1079" t="s">
        <v>219</v>
      </c>
      <c r="AS1079" t="s">
        <v>345</v>
      </c>
      <c r="AT1079" t="s">
        <v>231</v>
      </c>
      <c r="AU1079">
        <v>20260807</v>
      </c>
      <c r="AV1079" t="s">
        <v>222</v>
      </c>
      <c r="AW1079" t="s">
        <v>561</v>
      </c>
      <c r="AX1079" t="s">
        <v>223</v>
      </c>
      <c r="BA1079" s="57">
        <v>46241.541666666664</v>
      </c>
      <c r="BB1079" t="s">
        <v>3562</v>
      </c>
      <c r="BC1079">
        <v>2026</v>
      </c>
      <c r="BD1079">
        <v>8</v>
      </c>
      <c r="BE1079">
        <v>7</v>
      </c>
      <c r="BF1079" s="6">
        <f t="shared" si="48"/>
        <v>46241</v>
      </c>
      <c r="BG1079">
        <f t="shared" si="49"/>
        <v>-0.54166666666424135</v>
      </c>
      <c r="BH1079" t="str">
        <f t="shared" si="50"/>
        <v>COMPLY</v>
      </c>
      <c r="BI1079" t="str">
        <f>VLOOKUP(H1079,Sheet2!$A$1:$B$270,2,FALSE)</f>
        <v>PASURUAN</v>
      </c>
    </row>
    <row r="1080" spans="1:61">
      <c r="A1080">
        <v>1079</v>
      </c>
      <c r="B1080">
        <v>1002531389</v>
      </c>
      <c r="C1080">
        <v>3</v>
      </c>
      <c r="D1080" t="s">
        <v>38</v>
      </c>
      <c r="E1080">
        <v>5</v>
      </c>
      <c r="F1080" t="s">
        <v>90</v>
      </c>
      <c r="G1080" t="s">
        <v>93</v>
      </c>
      <c r="H1080" t="s">
        <v>302</v>
      </c>
      <c r="I1080" t="s">
        <v>213</v>
      </c>
      <c r="J1080" t="s">
        <v>214</v>
      </c>
      <c r="K1080" t="s">
        <v>149</v>
      </c>
      <c r="L1080" t="s">
        <v>215</v>
      </c>
      <c r="M1080" t="s">
        <v>240</v>
      </c>
      <c r="N1080" t="s">
        <v>216</v>
      </c>
      <c r="O1080" s="57">
        <v>46251.73746527778</v>
      </c>
      <c r="P1080" s="57">
        <v>46251.738900462966</v>
      </c>
      <c r="Q1080">
        <v>69368354</v>
      </c>
      <c r="S1080">
        <v>152611229909</v>
      </c>
      <c r="T1080" t="s">
        <v>11542</v>
      </c>
      <c r="U1080" t="s">
        <v>11543</v>
      </c>
      <c r="V1080" t="s">
        <v>11544</v>
      </c>
      <c r="Z1080">
        <v>111.89092498272601</v>
      </c>
      <c r="AA1080">
        <v>-7.6322430989298002</v>
      </c>
      <c r="AB1080" t="s">
        <v>11545</v>
      </c>
      <c r="AC1080" t="s">
        <v>217</v>
      </c>
      <c r="AL1080" t="s">
        <v>218</v>
      </c>
      <c r="AM1080" t="s">
        <v>10433</v>
      </c>
      <c r="AN1080" t="s">
        <v>6</v>
      </c>
      <c r="AO1080" t="s">
        <v>10836</v>
      </c>
      <c r="AP1080" s="57">
        <v>46252.625</v>
      </c>
      <c r="AR1080" t="s">
        <v>241</v>
      </c>
      <c r="AS1080" t="s">
        <v>302</v>
      </c>
      <c r="AT1080" t="s">
        <v>231</v>
      </c>
      <c r="AV1080" t="s">
        <v>240</v>
      </c>
      <c r="AW1080" t="s">
        <v>1023</v>
      </c>
      <c r="AX1080" t="s">
        <v>223</v>
      </c>
      <c r="BA1080" s="57">
        <v>46252.625</v>
      </c>
      <c r="BB1080" t="s">
        <v>10433</v>
      </c>
      <c r="BF1080" s="6" t="e">
        <f t="shared" si="48"/>
        <v>#NUM!</v>
      </c>
      <c r="BG1080" t="e">
        <f t="shared" si="49"/>
        <v>#NUM!</v>
      </c>
      <c r="BH1080" t="e">
        <f t="shared" si="50"/>
        <v>#NUM!</v>
      </c>
      <c r="BI1080" t="str">
        <f>VLOOKUP(H1080,Sheet2!$A$1:$B$270,2,FALSE)</f>
        <v>NGANJUK</v>
      </c>
    </row>
    <row r="1081" spans="1:61">
      <c r="A1081">
        <v>1080</v>
      </c>
      <c r="B1081">
        <v>1002504850</v>
      </c>
      <c r="C1081">
        <v>3</v>
      </c>
      <c r="D1081" t="s">
        <v>34</v>
      </c>
      <c r="E1081">
        <v>5</v>
      </c>
      <c r="F1081" t="s">
        <v>573</v>
      </c>
      <c r="G1081" t="s">
        <v>79</v>
      </c>
      <c r="H1081" t="s">
        <v>471</v>
      </c>
      <c r="I1081" t="s">
        <v>213</v>
      </c>
      <c r="J1081" t="s">
        <v>214</v>
      </c>
      <c r="K1081" t="s">
        <v>149</v>
      </c>
      <c r="M1081" t="s">
        <v>76</v>
      </c>
      <c r="N1081" t="s">
        <v>216</v>
      </c>
      <c r="O1081" s="57">
        <v>46235.710925925923</v>
      </c>
      <c r="P1081" s="57">
        <v>46236.532071759262</v>
      </c>
      <c r="Q1081">
        <v>69355240</v>
      </c>
      <c r="R1081">
        <v>3612102036</v>
      </c>
      <c r="S1081">
        <v>172407212840</v>
      </c>
      <c r="T1081" t="s">
        <v>1184</v>
      </c>
      <c r="U1081" t="s">
        <v>3563</v>
      </c>
      <c r="V1081" t="s">
        <v>3564</v>
      </c>
      <c r="Z1081">
        <v>115.310351</v>
      </c>
      <c r="AA1081">
        <v>-8.5480199999999993</v>
      </c>
      <c r="AB1081" t="s">
        <v>1185</v>
      </c>
      <c r="AC1081" t="s">
        <v>230</v>
      </c>
      <c r="AL1081" t="s">
        <v>218</v>
      </c>
      <c r="AM1081" t="s">
        <v>3565</v>
      </c>
      <c r="AN1081" t="s">
        <v>6</v>
      </c>
      <c r="AO1081" s="57">
        <v>46030.715254629627</v>
      </c>
      <c r="AR1081" t="s">
        <v>219</v>
      </c>
      <c r="AS1081" t="s">
        <v>471</v>
      </c>
      <c r="AT1081" t="s">
        <v>231</v>
      </c>
      <c r="AU1081">
        <v>20260802</v>
      </c>
      <c r="AV1081" t="s">
        <v>222</v>
      </c>
      <c r="AW1081" t="s">
        <v>613</v>
      </c>
      <c r="AX1081" t="s">
        <v>223</v>
      </c>
      <c r="BA1081" s="57">
        <v>46235.291666666664</v>
      </c>
      <c r="BB1081" t="s">
        <v>3565</v>
      </c>
      <c r="BC1081">
        <v>2026</v>
      </c>
      <c r="BD1081">
        <v>8</v>
      </c>
      <c r="BE1081">
        <v>2</v>
      </c>
      <c r="BF1081" s="6">
        <f t="shared" si="48"/>
        <v>46236</v>
      </c>
      <c r="BG1081">
        <f t="shared" si="49"/>
        <v>0.70833333333575865</v>
      </c>
      <c r="BH1081" t="str">
        <f t="shared" si="50"/>
        <v>COMPLY</v>
      </c>
      <c r="BI1081" t="str">
        <f>VLOOKUP(H1081,Sheet2!$A$1:$B$270,2,FALSE)</f>
        <v>GIANYAR</v>
      </c>
    </row>
    <row r="1082" spans="1:61">
      <c r="A1082">
        <v>1081</v>
      </c>
      <c r="B1082">
        <v>1002506453</v>
      </c>
      <c r="C1082">
        <v>3</v>
      </c>
      <c r="D1082" t="s">
        <v>59</v>
      </c>
      <c r="E1082">
        <v>4</v>
      </c>
      <c r="F1082" t="s">
        <v>567</v>
      </c>
      <c r="G1082" t="s">
        <v>609</v>
      </c>
      <c r="H1082" t="s">
        <v>956</v>
      </c>
      <c r="I1082" t="s">
        <v>9791</v>
      </c>
      <c r="J1082" t="s">
        <v>214</v>
      </c>
      <c r="K1082" t="s">
        <v>149</v>
      </c>
      <c r="M1082" t="s">
        <v>575</v>
      </c>
      <c r="N1082" t="s">
        <v>9792</v>
      </c>
      <c r="O1082" s="57">
        <v>46237.664733796293</v>
      </c>
      <c r="P1082" s="57">
        <v>46240.438159722224</v>
      </c>
      <c r="Q1082">
        <v>69357732</v>
      </c>
      <c r="R1082">
        <v>2745064044</v>
      </c>
      <c r="S1082">
        <v>143132123496</v>
      </c>
      <c r="T1082" t="s">
        <v>10342</v>
      </c>
      <c r="U1082" t="s">
        <v>9726</v>
      </c>
      <c r="V1082" t="s">
        <v>11546</v>
      </c>
      <c r="Z1082">
        <v>110.40210580902399</v>
      </c>
      <c r="AA1082">
        <v>-7.8093478322811896</v>
      </c>
      <c r="AB1082" t="s">
        <v>10375</v>
      </c>
      <c r="AC1082" t="s">
        <v>226</v>
      </c>
      <c r="AL1082" t="s">
        <v>218</v>
      </c>
      <c r="AM1082" t="s">
        <v>10088</v>
      </c>
      <c r="AN1082" t="s">
        <v>6</v>
      </c>
      <c r="AO1082" s="57">
        <v>46089.674050925925</v>
      </c>
      <c r="AQ1082" t="s">
        <v>564</v>
      </c>
      <c r="AR1082" t="s">
        <v>14</v>
      </c>
      <c r="AS1082" t="s">
        <v>956</v>
      </c>
      <c r="AT1082" t="s">
        <v>231</v>
      </c>
      <c r="AV1082" t="s">
        <v>11547</v>
      </c>
      <c r="AW1082" t="s">
        <v>10376</v>
      </c>
      <c r="AX1082" t="s">
        <v>223</v>
      </c>
      <c r="BA1082" s="57">
        <v>46237.5</v>
      </c>
      <c r="BB1082" t="s">
        <v>10088</v>
      </c>
      <c r="BF1082" s="6" t="e">
        <f t="shared" si="48"/>
        <v>#NUM!</v>
      </c>
      <c r="BG1082" t="e">
        <f t="shared" si="49"/>
        <v>#NUM!</v>
      </c>
      <c r="BH1082" t="e">
        <f t="shared" si="50"/>
        <v>#NUM!</v>
      </c>
      <c r="BI1082" t="e">
        <f>VLOOKUP(H1082,Sheet2!$A$1:$B$270,2,FALSE)</f>
        <v>#N/A</v>
      </c>
    </row>
    <row r="1083" spans="1:61">
      <c r="A1083">
        <v>1082</v>
      </c>
      <c r="B1083">
        <v>1002525596</v>
      </c>
      <c r="C1083">
        <v>3</v>
      </c>
      <c r="D1083" t="s">
        <v>49</v>
      </c>
      <c r="E1083">
        <v>4</v>
      </c>
      <c r="F1083" t="s">
        <v>246</v>
      </c>
      <c r="G1083" t="s">
        <v>247</v>
      </c>
      <c r="H1083" t="s">
        <v>925</v>
      </c>
      <c r="I1083" t="s">
        <v>213</v>
      </c>
      <c r="J1083" t="s">
        <v>214</v>
      </c>
      <c r="K1083" t="s">
        <v>149</v>
      </c>
      <c r="L1083" t="s">
        <v>215</v>
      </c>
      <c r="M1083" t="s">
        <v>240</v>
      </c>
      <c r="N1083" t="s">
        <v>216</v>
      </c>
      <c r="O1083" s="57">
        <v>46248.388854166667</v>
      </c>
      <c r="P1083" s="57">
        <v>46248.390289351853</v>
      </c>
      <c r="Q1083">
        <v>69365688</v>
      </c>
      <c r="S1083">
        <v>142406122751</v>
      </c>
      <c r="T1083" t="s">
        <v>11548</v>
      </c>
      <c r="U1083" t="s">
        <v>11549</v>
      </c>
      <c r="V1083" t="s">
        <v>11550</v>
      </c>
      <c r="Z1083">
        <v>110.4112598</v>
      </c>
      <c r="AA1083">
        <v>-6.9546017000000004</v>
      </c>
      <c r="AB1083" t="s">
        <v>11551</v>
      </c>
      <c r="AC1083" t="s">
        <v>217</v>
      </c>
      <c r="AL1083" t="s">
        <v>218</v>
      </c>
      <c r="AM1083" t="s">
        <v>11552</v>
      </c>
      <c r="AN1083" t="s">
        <v>6</v>
      </c>
      <c r="AO1083" t="s">
        <v>9839</v>
      </c>
      <c r="AP1083" s="57">
        <v>46252.541666666664</v>
      </c>
      <c r="AR1083" t="s">
        <v>241</v>
      </c>
      <c r="AS1083" t="s">
        <v>925</v>
      </c>
      <c r="AT1083" t="s">
        <v>231</v>
      </c>
      <c r="AV1083" t="s">
        <v>240</v>
      </c>
      <c r="AW1083" t="s">
        <v>1018</v>
      </c>
      <c r="AX1083" t="s">
        <v>223</v>
      </c>
      <c r="BA1083" s="57">
        <v>46252.541666666664</v>
      </c>
      <c r="BB1083" t="s">
        <v>11552</v>
      </c>
      <c r="BF1083" s="6" t="e">
        <f t="shared" si="48"/>
        <v>#NUM!</v>
      </c>
      <c r="BG1083" t="e">
        <f t="shared" si="49"/>
        <v>#NUM!</v>
      </c>
      <c r="BH1083" t="e">
        <f t="shared" si="50"/>
        <v>#NUM!</v>
      </c>
      <c r="BI1083" t="e">
        <f>VLOOKUP(H1083,Sheet2!$A$1:$B$270,2,FALSE)</f>
        <v>#N/A</v>
      </c>
    </row>
    <row r="1084" spans="1:61">
      <c r="A1084">
        <v>1083</v>
      </c>
      <c r="B1084">
        <v>1002511897</v>
      </c>
      <c r="C1084">
        <v>3</v>
      </c>
      <c r="D1084" t="s">
        <v>38</v>
      </c>
      <c r="E1084">
        <v>5</v>
      </c>
      <c r="F1084" t="s">
        <v>250</v>
      </c>
      <c r="G1084" t="s">
        <v>91</v>
      </c>
      <c r="H1084" t="s">
        <v>527</v>
      </c>
      <c r="I1084" t="s">
        <v>213</v>
      </c>
      <c r="J1084" t="s">
        <v>214</v>
      </c>
      <c r="K1084" t="s">
        <v>149</v>
      </c>
      <c r="L1084" t="s">
        <v>215</v>
      </c>
      <c r="M1084" t="s">
        <v>575</v>
      </c>
      <c r="N1084" t="s">
        <v>216</v>
      </c>
      <c r="O1084" s="57">
        <v>46240.45412037037</v>
      </c>
      <c r="P1084" s="57">
        <v>46244.495127314818</v>
      </c>
      <c r="Q1084">
        <v>69359786</v>
      </c>
      <c r="S1084">
        <v>152705284986</v>
      </c>
      <c r="T1084" t="s">
        <v>3566</v>
      </c>
      <c r="U1084" t="s">
        <v>3567</v>
      </c>
      <c r="V1084" t="s">
        <v>3568</v>
      </c>
      <c r="Z1084">
        <v>112.66926239999999</v>
      </c>
      <c r="AA1084">
        <v>-7.9709640999999998</v>
      </c>
      <c r="AB1084" t="s">
        <v>3569</v>
      </c>
      <c r="AC1084" t="s">
        <v>237</v>
      </c>
      <c r="AL1084" t="s">
        <v>218</v>
      </c>
      <c r="AM1084" t="s">
        <v>3570</v>
      </c>
      <c r="AN1084" t="s">
        <v>6</v>
      </c>
      <c r="AO1084" s="57">
        <v>46181.455231481479</v>
      </c>
      <c r="AP1084" s="57">
        <v>46241.333333333336</v>
      </c>
      <c r="AR1084" t="s">
        <v>14</v>
      </c>
      <c r="AS1084" t="s">
        <v>527</v>
      </c>
      <c r="AT1084" t="s">
        <v>231</v>
      </c>
      <c r="AV1084" t="s">
        <v>6742</v>
      </c>
      <c r="AW1084" t="s">
        <v>1014</v>
      </c>
      <c r="AX1084" t="s">
        <v>223</v>
      </c>
      <c r="BA1084" s="57">
        <v>46241.333333333336</v>
      </c>
      <c r="BB1084" t="s">
        <v>3570</v>
      </c>
      <c r="BF1084" s="6" t="e">
        <f t="shared" si="48"/>
        <v>#NUM!</v>
      </c>
      <c r="BG1084" t="e">
        <f t="shared" si="49"/>
        <v>#NUM!</v>
      </c>
      <c r="BH1084" t="e">
        <f t="shared" si="50"/>
        <v>#NUM!</v>
      </c>
      <c r="BI1084" t="str">
        <f>VLOOKUP(H1084,Sheet2!$A$1:$B$270,2,FALSE)</f>
        <v>MALANG</v>
      </c>
    </row>
    <row r="1085" spans="1:61">
      <c r="A1085">
        <v>1084</v>
      </c>
      <c r="B1085">
        <v>1002505922</v>
      </c>
      <c r="C1085">
        <v>3</v>
      </c>
      <c r="D1085" t="s">
        <v>51</v>
      </c>
      <c r="E1085">
        <v>4</v>
      </c>
      <c r="F1085" t="s">
        <v>273</v>
      </c>
      <c r="G1085" t="s">
        <v>898</v>
      </c>
      <c r="H1085" t="s">
        <v>996</v>
      </c>
      <c r="I1085" t="s">
        <v>213</v>
      </c>
      <c r="J1085" t="s">
        <v>214</v>
      </c>
      <c r="K1085" t="s">
        <v>149</v>
      </c>
      <c r="L1085" t="s">
        <v>215</v>
      </c>
      <c r="M1085" t="s">
        <v>76</v>
      </c>
      <c r="N1085" t="s">
        <v>216</v>
      </c>
      <c r="O1085" s="57">
        <v>46237.490925925929</v>
      </c>
      <c r="P1085" s="57">
        <v>46238.790532407409</v>
      </c>
      <c r="Q1085">
        <v>69357397</v>
      </c>
      <c r="S1085">
        <v>142507105315</v>
      </c>
      <c r="T1085" t="s">
        <v>3571</v>
      </c>
      <c r="U1085" t="s">
        <v>3572</v>
      </c>
      <c r="V1085" t="s">
        <v>3573</v>
      </c>
      <c r="Z1085">
        <v>110.7509084</v>
      </c>
      <c r="AA1085">
        <v>-6.5275876999999998</v>
      </c>
      <c r="AB1085" t="s">
        <v>3574</v>
      </c>
      <c r="AC1085" t="s">
        <v>237</v>
      </c>
      <c r="AL1085" t="s">
        <v>218</v>
      </c>
      <c r="AM1085" t="s">
        <v>3575</v>
      </c>
      <c r="AN1085" t="s">
        <v>6</v>
      </c>
      <c r="AO1085" s="57">
        <v>46089.496550925927</v>
      </c>
      <c r="AP1085" s="57">
        <v>46238.333333333336</v>
      </c>
      <c r="AR1085" t="s">
        <v>219</v>
      </c>
      <c r="AS1085" t="s">
        <v>996</v>
      </c>
      <c r="AT1085" t="s">
        <v>231</v>
      </c>
      <c r="AU1085">
        <v>20260804</v>
      </c>
      <c r="AV1085" t="s">
        <v>222</v>
      </c>
      <c r="AW1085" t="s">
        <v>1018</v>
      </c>
      <c r="AX1085" t="s">
        <v>223</v>
      </c>
      <c r="BA1085" s="57">
        <v>46238.333333333336</v>
      </c>
      <c r="BB1085" t="s">
        <v>3575</v>
      </c>
      <c r="BC1085">
        <v>2026</v>
      </c>
      <c r="BD1085">
        <v>8</v>
      </c>
      <c r="BE1085">
        <v>4</v>
      </c>
      <c r="BF1085" s="6">
        <f t="shared" si="48"/>
        <v>46238</v>
      </c>
      <c r="BG1085">
        <f t="shared" si="49"/>
        <v>-0.33333333333575865</v>
      </c>
      <c r="BH1085" t="str">
        <f t="shared" si="50"/>
        <v>COMPLY</v>
      </c>
      <c r="BI1085" t="e">
        <f>VLOOKUP(H1085,Sheet2!$A$1:$B$270,2,FALSE)</f>
        <v>#N/A</v>
      </c>
    </row>
    <row r="1086" spans="1:61">
      <c r="A1086">
        <v>1085</v>
      </c>
      <c r="B1086">
        <v>1002526636</v>
      </c>
      <c r="C1086">
        <v>3</v>
      </c>
      <c r="D1086" t="s">
        <v>42</v>
      </c>
      <c r="E1086">
        <v>5</v>
      </c>
      <c r="F1086" t="s">
        <v>102</v>
      </c>
      <c r="G1086" t="s">
        <v>108</v>
      </c>
      <c r="H1086" t="s">
        <v>341</v>
      </c>
      <c r="I1086" t="s">
        <v>9798</v>
      </c>
      <c r="J1086" t="s">
        <v>214</v>
      </c>
      <c r="K1086" t="s">
        <v>149</v>
      </c>
      <c r="M1086" t="s">
        <v>236</v>
      </c>
      <c r="N1086" t="s">
        <v>9799</v>
      </c>
      <c r="O1086" s="57">
        <v>46248.61041666667</v>
      </c>
      <c r="P1086" s="57">
        <v>46252.084155092591</v>
      </c>
      <c r="Q1086">
        <v>69366123</v>
      </c>
      <c r="S1086">
        <v>152527209106</v>
      </c>
      <c r="T1086" t="s">
        <v>11553</v>
      </c>
      <c r="U1086" t="s">
        <v>11554</v>
      </c>
      <c r="V1086" t="s">
        <v>11555</v>
      </c>
      <c r="Z1086">
        <v>114.249458575167</v>
      </c>
      <c r="AA1086">
        <v>-7.7543965677534796</v>
      </c>
      <c r="AB1086" t="s">
        <v>10531</v>
      </c>
      <c r="AC1086" t="s">
        <v>9804</v>
      </c>
      <c r="AL1086" t="s">
        <v>218</v>
      </c>
      <c r="AM1086" t="s">
        <v>10531</v>
      </c>
      <c r="AN1086" t="s">
        <v>6</v>
      </c>
      <c r="AO1086" t="s">
        <v>10440</v>
      </c>
      <c r="AR1086" t="s">
        <v>312</v>
      </c>
      <c r="AS1086" t="s">
        <v>341</v>
      </c>
      <c r="AT1086" t="s">
        <v>231</v>
      </c>
      <c r="AV1086" t="s">
        <v>904</v>
      </c>
      <c r="AW1086" t="s">
        <v>9797</v>
      </c>
      <c r="AX1086" t="s">
        <v>223</v>
      </c>
      <c r="AZ1086" t="s">
        <v>904</v>
      </c>
      <c r="BA1086" s="57">
        <v>46251.875</v>
      </c>
      <c r="BB1086" t="s">
        <v>10531</v>
      </c>
      <c r="BF1086" s="6" t="e">
        <f t="shared" si="48"/>
        <v>#NUM!</v>
      </c>
      <c r="BG1086" t="e">
        <f t="shared" si="49"/>
        <v>#NUM!</v>
      </c>
      <c r="BH1086" t="e">
        <f t="shared" si="50"/>
        <v>#NUM!</v>
      </c>
      <c r="BI1086" t="str">
        <f>VLOOKUP(H1086,Sheet2!$A$1:$B$270,2,FALSE)</f>
        <v>BANYUWANGI</v>
      </c>
    </row>
    <row r="1087" spans="1:61">
      <c r="A1087">
        <v>1086</v>
      </c>
      <c r="B1087">
        <v>1002505916</v>
      </c>
      <c r="C1087">
        <v>3</v>
      </c>
      <c r="D1087" t="s">
        <v>38</v>
      </c>
      <c r="E1087">
        <v>5</v>
      </c>
      <c r="F1087" t="s">
        <v>90</v>
      </c>
      <c r="G1087" t="s">
        <v>93</v>
      </c>
      <c r="H1087" t="s">
        <v>472</v>
      </c>
      <c r="I1087" t="s">
        <v>213</v>
      </c>
      <c r="J1087" t="s">
        <v>214</v>
      </c>
      <c r="K1087" t="s">
        <v>149</v>
      </c>
      <c r="M1087" t="s">
        <v>76</v>
      </c>
      <c r="N1087" t="s">
        <v>216</v>
      </c>
      <c r="O1087" s="57">
        <v>46237.489062499997</v>
      </c>
      <c r="P1087" s="57">
        <v>46237.859259259261</v>
      </c>
      <c r="Q1087">
        <v>69357419</v>
      </c>
      <c r="S1087">
        <v>152627203626</v>
      </c>
      <c r="T1087" t="s">
        <v>1478</v>
      </c>
      <c r="U1087" t="s">
        <v>3585</v>
      </c>
      <c r="V1087" t="s">
        <v>3586</v>
      </c>
      <c r="Z1087">
        <v>112.0196308</v>
      </c>
      <c r="AA1087">
        <v>-7.6876004</v>
      </c>
      <c r="AB1087" t="s">
        <v>3587</v>
      </c>
      <c r="AC1087" t="s">
        <v>230</v>
      </c>
      <c r="AL1087" t="s">
        <v>218</v>
      </c>
      <c r="AM1087" t="s">
        <v>3588</v>
      </c>
      <c r="AN1087" t="s">
        <v>6</v>
      </c>
      <c r="AO1087" s="57">
        <v>46089.496550925927</v>
      </c>
      <c r="AP1087" s="57">
        <v>46238.541666666664</v>
      </c>
      <c r="AR1087" t="s">
        <v>219</v>
      </c>
      <c r="AS1087" t="s">
        <v>472</v>
      </c>
      <c r="AT1087" t="s">
        <v>231</v>
      </c>
      <c r="AU1087">
        <v>20260803</v>
      </c>
      <c r="AV1087" t="s">
        <v>222</v>
      </c>
      <c r="AW1087" t="s">
        <v>562</v>
      </c>
      <c r="AX1087" t="s">
        <v>223</v>
      </c>
      <c r="BA1087" s="57">
        <v>46238.541666666664</v>
      </c>
      <c r="BB1087" t="s">
        <v>3588</v>
      </c>
      <c r="BC1087">
        <v>2026</v>
      </c>
      <c r="BD1087">
        <v>8</v>
      </c>
      <c r="BE1087">
        <v>3</v>
      </c>
      <c r="BF1087" s="6">
        <f t="shared" si="48"/>
        <v>46237</v>
      </c>
      <c r="BG1087">
        <f t="shared" si="49"/>
        <v>-1.5416666666642413</v>
      </c>
      <c r="BH1087" t="str">
        <f t="shared" si="50"/>
        <v>COMPLY</v>
      </c>
      <c r="BI1087" t="str">
        <f>VLOOKUP(H1087,Sheet2!$A$1:$B$270,2,FALSE)</f>
        <v>NGANJUK</v>
      </c>
    </row>
    <row r="1088" spans="1:61">
      <c r="A1088">
        <v>1087</v>
      </c>
      <c r="B1088">
        <v>1002505507</v>
      </c>
      <c r="C1088">
        <v>3</v>
      </c>
      <c r="D1088" t="s">
        <v>34</v>
      </c>
      <c r="E1088">
        <v>5</v>
      </c>
      <c r="F1088" t="s">
        <v>573</v>
      </c>
      <c r="G1088" t="s">
        <v>79</v>
      </c>
      <c r="H1088" t="s">
        <v>288</v>
      </c>
      <c r="I1088" t="s">
        <v>213</v>
      </c>
      <c r="J1088" t="s">
        <v>214</v>
      </c>
      <c r="K1088" t="s">
        <v>149</v>
      </c>
      <c r="M1088" t="s">
        <v>236</v>
      </c>
      <c r="N1088" t="s">
        <v>216</v>
      </c>
      <c r="O1088" s="57">
        <v>46237.362615740742</v>
      </c>
      <c r="P1088" s="57">
        <v>46241.084050925929</v>
      </c>
      <c r="Q1088">
        <v>69357179</v>
      </c>
      <c r="S1088">
        <v>172408247661</v>
      </c>
      <c r="T1088" t="s">
        <v>3589</v>
      </c>
      <c r="U1088" t="s">
        <v>3590</v>
      </c>
      <c r="Z1088">
        <v>115.288893</v>
      </c>
      <c r="AA1088">
        <v>-8.5770169999999997</v>
      </c>
      <c r="AB1088" t="s">
        <v>3591</v>
      </c>
      <c r="AC1088" t="s">
        <v>230</v>
      </c>
      <c r="AO1088" s="57">
        <v>46089.371631944443</v>
      </c>
      <c r="AR1088" t="s">
        <v>312</v>
      </c>
      <c r="AS1088" t="s">
        <v>288</v>
      </c>
      <c r="AT1088" t="s">
        <v>231</v>
      </c>
      <c r="AV1088" t="s">
        <v>904</v>
      </c>
      <c r="AW1088" t="s">
        <v>561</v>
      </c>
      <c r="AX1088" t="s">
        <v>223</v>
      </c>
      <c r="AZ1088" t="s">
        <v>904</v>
      </c>
      <c r="BF1088" s="6" t="e">
        <f t="shared" si="48"/>
        <v>#NUM!</v>
      </c>
      <c r="BG1088" t="e">
        <f t="shared" si="49"/>
        <v>#NUM!</v>
      </c>
      <c r="BH1088" t="e">
        <f t="shared" si="50"/>
        <v>#NUM!</v>
      </c>
      <c r="BI1088" t="str">
        <f>VLOOKUP(H1088,Sheet2!$A$1:$B$270,2,FALSE)</f>
        <v>GIANYAR</v>
      </c>
    </row>
    <row r="1089" spans="1:61">
      <c r="A1089">
        <v>1088</v>
      </c>
      <c r="B1089">
        <v>1002531172</v>
      </c>
      <c r="C1089">
        <v>3</v>
      </c>
      <c r="D1089" t="s">
        <v>55</v>
      </c>
      <c r="E1089">
        <v>5</v>
      </c>
      <c r="F1089" t="s">
        <v>228</v>
      </c>
      <c r="G1089" t="s">
        <v>127</v>
      </c>
      <c r="H1089" t="s">
        <v>432</v>
      </c>
      <c r="I1089" t="s">
        <v>213</v>
      </c>
      <c r="J1089" t="s">
        <v>214</v>
      </c>
      <c r="K1089" t="s">
        <v>149</v>
      </c>
      <c r="M1089" t="s">
        <v>6604</v>
      </c>
      <c r="N1089" t="s">
        <v>216</v>
      </c>
      <c r="O1089" s="57">
        <v>46251.657719907409</v>
      </c>
      <c r="P1089" s="57">
        <v>46252.363900462966</v>
      </c>
      <c r="Q1089">
        <v>69368232</v>
      </c>
      <c r="S1089">
        <v>152427203173</v>
      </c>
      <c r="T1089" t="s">
        <v>11556</v>
      </c>
      <c r="U1089" t="s">
        <v>10303</v>
      </c>
      <c r="Z1089">
        <v>113.59093443</v>
      </c>
      <c r="AA1089">
        <v>-7.0442166090000002</v>
      </c>
      <c r="AB1089" t="s">
        <v>11557</v>
      </c>
      <c r="AC1089" t="s">
        <v>230</v>
      </c>
      <c r="AO1089" t="s">
        <v>11532</v>
      </c>
      <c r="AR1089" t="s">
        <v>5</v>
      </c>
      <c r="AS1089" t="s">
        <v>432</v>
      </c>
      <c r="AT1089" t="s">
        <v>221</v>
      </c>
      <c r="AV1089" t="s">
        <v>6604</v>
      </c>
      <c r="AW1089" t="s">
        <v>633</v>
      </c>
      <c r="AX1089" t="s">
        <v>223</v>
      </c>
      <c r="BF1089" s="6" t="e">
        <f t="shared" si="48"/>
        <v>#NUM!</v>
      </c>
      <c r="BG1089" t="e">
        <f t="shared" si="49"/>
        <v>#NUM!</v>
      </c>
      <c r="BH1089" t="e">
        <f t="shared" si="50"/>
        <v>#NUM!</v>
      </c>
      <c r="BI1089" t="str">
        <f>VLOOKUP(H1089,Sheet2!$A$1:$B$270,2,FALSE)</f>
        <v>MADURA</v>
      </c>
    </row>
    <row r="1090" spans="1:61">
      <c r="A1090">
        <v>1089</v>
      </c>
      <c r="B1090">
        <v>1002526545</v>
      </c>
      <c r="C1090">
        <v>3</v>
      </c>
      <c r="D1090" t="s">
        <v>55</v>
      </c>
      <c r="E1090">
        <v>5</v>
      </c>
      <c r="F1090" t="s">
        <v>313</v>
      </c>
      <c r="G1090" t="s">
        <v>124</v>
      </c>
      <c r="H1090" t="s">
        <v>397</v>
      </c>
      <c r="I1090" t="s">
        <v>213</v>
      </c>
      <c r="J1090" t="s">
        <v>214</v>
      </c>
      <c r="K1090" t="s">
        <v>149</v>
      </c>
      <c r="M1090" t="s">
        <v>76</v>
      </c>
      <c r="N1090" t="s">
        <v>216</v>
      </c>
      <c r="O1090" s="57">
        <v>46248.598680555559</v>
      </c>
      <c r="P1090" s="57">
        <v>46249.46125</v>
      </c>
      <c r="Q1090">
        <v>69363958</v>
      </c>
      <c r="S1090">
        <v>152302236762</v>
      </c>
      <c r="T1090" t="s">
        <v>8417</v>
      </c>
      <c r="U1090" t="s">
        <v>11558</v>
      </c>
      <c r="V1090" t="s">
        <v>11559</v>
      </c>
      <c r="Z1090">
        <v>112.694656038361</v>
      </c>
      <c r="AA1090">
        <v>-7.3930249288643299</v>
      </c>
      <c r="AB1090" t="s">
        <v>8420</v>
      </c>
      <c r="AC1090" t="s">
        <v>230</v>
      </c>
      <c r="AL1090" t="s">
        <v>218</v>
      </c>
      <c r="AM1090" t="s">
        <v>11560</v>
      </c>
      <c r="AN1090" t="s">
        <v>6</v>
      </c>
      <c r="AO1090" t="s">
        <v>10440</v>
      </c>
      <c r="AR1090" t="s">
        <v>219</v>
      </c>
      <c r="AS1090" t="s">
        <v>397</v>
      </c>
      <c r="AT1090" t="s">
        <v>231</v>
      </c>
      <c r="AU1090">
        <v>20260815</v>
      </c>
      <c r="AV1090" t="s">
        <v>222</v>
      </c>
      <c r="AW1090" t="s">
        <v>959</v>
      </c>
      <c r="AX1090" t="s">
        <v>223</v>
      </c>
      <c r="BA1090" s="57">
        <v>46248.291666666664</v>
      </c>
      <c r="BB1090" t="s">
        <v>11560</v>
      </c>
      <c r="BC1090">
        <v>2026</v>
      </c>
      <c r="BD1090">
        <v>8</v>
      </c>
      <c r="BE1090">
        <v>15</v>
      </c>
      <c r="BF1090" s="6">
        <f t="shared" si="48"/>
        <v>46249</v>
      </c>
      <c r="BG1090">
        <f t="shared" si="49"/>
        <v>0.70833333333575865</v>
      </c>
      <c r="BH1090" t="str">
        <f t="shared" si="50"/>
        <v>COMPLY</v>
      </c>
      <c r="BI1090" t="str">
        <f>VLOOKUP(H1090,Sheet2!$A$1:$B$270,2,FALSE)</f>
        <v>SURABAYA SELATAN</v>
      </c>
    </row>
    <row r="1091" spans="1:61">
      <c r="A1091">
        <v>1090</v>
      </c>
      <c r="B1091">
        <v>1002525995</v>
      </c>
      <c r="C1091">
        <v>3</v>
      </c>
      <c r="D1091" t="s">
        <v>51</v>
      </c>
      <c r="E1091">
        <v>4</v>
      </c>
      <c r="F1091" t="s">
        <v>273</v>
      </c>
      <c r="G1091" t="s">
        <v>339</v>
      </c>
      <c r="H1091" t="s">
        <v>1075</v>
      </c>
      <c r="I1091" t="s">
        <v>213</v>
      </c>
      <c r="J1091" t="s">
        <v>214</v>
      </c>
      <c r="K1091" t="s">
        <v>149</v>
      </c>
      <c r="L1091" t="s">
        <v>215</v>
      </c>
      <c r="M1091" t="s">
        <v>225</v>
      </c>
      <c r="N1091" t="s">
        <v>216</v>
      </c>
      <c r="O1091" s="57">
        <v>46248.4534375</v>
      </c>
      <c r="P1091" s="57">
        <v>46249.337222222224</v>
      </c>
      <c r="Q1091">
        <v>69365824</v>
      </c>
      <c r="S1091">
        <v>142552107777</v>
      </c>
      <c r="T1091" t="s">
        <v>11561</v>
      </c>
      <c r="U1091" t="s">
        <v>11562</v>
      </c>
      <c r="V1091" t="s">
        <v>11563</v>
      </c>
      <c r="Z1091">
        <v>111.58530639999999</v>
      </c>
      <c r="AA1091">
        <v>-7.1363029999999998</v>
      </c>
      <c r="AB1091" t="s">
        <v>11564</v>
      </c>
      <c r="AC1091" t="s">
        <v>237</v>
      </c>
      <c r="AL1091" t="s">
        <v>218</v>
      </c>
      <c r="AM1091" t="s">
        <v>11565</v>
      </c>
      <c r="AN1091" t="s">
        <v>6</v>
      </c>
      <c r="AO1091" t="s">
        <v>9910</v>
      </c>
      <c r="AP1091" s="57">
        <v>46249.333333333336</v>
      </c>
      <c r="AR1091" t="s">
        <v>18</v>
      </c>
      <c r="AS1091" t="s">
        <v>1075</v>
      </c>
      <c r="AT1091" t="s">
        <v>231</v>
      </c>
      <c r="AV1091" t="s">
        <v>227</v>
      </c>
      <c r="AW1091" t="s">
        <v>1010</v>
      </c>
      <c r="AX1091" t="s">
        <v>223</v>
      </c>
      <c r="BA1091" s="57">
        <v>46249.333333333336</v>
      </c>
      <c r="BB1091" t="s">
        <v>11565</v>
      </c>
      <c r="BF1091" s="6" t="e">
        <f t="shared" ref="BF1091:BF1154" si="51">DATE(BC1091,BD1091,BE1091)</f>
        <v>#NUM!</v>
      </c>
      <c r="BG1091" t="e">
        <f t="shared" ref="BG1091:BG1154" si="52">BF1091-BA1091</f>
        <v>#NUM!</v>
      </c>
      <c r="BH1091" t="e">
        <f t="shared" ref="BH1091:BH1154" si="53">IF(BG1091=1,"COMPLY",IF(BG1091&lt;1,"COMPLY","NOT COMPLY"))</f>
        <v>#NUM!</v>
      </c>
      <c r="BI1091" t="e">
        <f>VLOOKUP(H1091,Sheet2!$A$1:$B$270,2,FALSE)</f>
        <v>#N/A</v>
      </c>
    </row>
    <row r="1092" spans="1:61">
      <c r="A1092">
        <v>1091</v>
      </c>
      <c r="B1092">
        <v>1002527890</v>
      </c>
      <c r="C1092">
        <v>3</v>
      </c>
      <c r="D1092" t="s">
        <v>38</v>
      </c>
      <c r="E1092">
        <v>5</v>
      </c>
      <c r="F1092" t="s">
        <v>250</v>
      </c>
      <c r="G1092" t="s">
        <v>91</v>
      </c>
      <c r="H1092" t="s">
        <v>433</v>
      </c>
      <c r="I1092" t="s">
        <v>213</v>
      </c>
      <c r="J1092" t="s">
        <v>214</v>
      </c>
      <c r="K1092" t="s">
        <v>149</v>
      </c>
      <c r="L1092" t="s">
        <v>215</v>
      </c>
      <c r="M1092" t="s">
        <v>76</v>
      </c>
      <c r="N1092" t="s">
        <v>216</v>
      </c>
      <c r="O1092" s="57">
        <v>46249.432604166665</v>
      </c>
      <c r="P1092" s="57">
        <v>46250.651747685188</v>
      </c>
      <c r="Q1092">
        <v>69366666</v>
      </c>
      <c r="S1092">
        <v>152713217310</v>
      </c>
      <c r="T1092" t="s">
        <v>11566</v>
      </c>
      <c r="U1092" t="s">
        <v>11567</v>
      </c>
      <c r="V1092" t="s">
        <v>11568</v>
      </c>
      <c r="Z1092">
        <v>112.6707141</v>
      </c>
      <c r="AA1092">
        <v>-8.1575702000000003</v>
      </c>
      <c r="AB1092" t="s">
        <v>11569</v>
      </c>
      <c r="AC1092" t="s">
        <v>237</v>
      </c>
      <c r="AL1092" t="s">
        <v>218</v>
      </c>
      <c r="AM1092" t="s">
        <v>9995</v>
      </c>
      <c r="AN1092" t="s">
        <v>6</v>
      </c>
      <c r="AO1092" t="s">
        <v>10748</v>
      </c>
      <c r="AP1092" s="57">
        <v>46250.333333333336</v>
      </c>
      <c r="AR1092" t="s">
        <v>219</v>
      </c>
      <c r="AS1092" t="s">
        <v>433</v>
      </c>
      <c r="AT1092" t="s">
        <v>231</v>
      </c>
      <c r="AU1092">
        <v>20260816</v>
      </c>
      <c r="AV1092" t="s">
        <v>222</v>
      </c>
      <c r="AW1092" t="s">
        <v>1023</v>
      </c>
      <c r="AX1092" t="s">
        <v>223</v>
      </c>
      <c r="BA1092" s="57">
        <v>46250.333333333336</v>
      </c>
      <c r="BB1092" t="s">
        <v>9995</v>
      </c>
      <c r="BC1092">
        <v>2026</v>
      </c>
      <c r="BD1092">
        <v>8</v>
      </c>
      <c r="BE1092">
        <v>16</v>
      </c>
      <c r="BF1092" s="6">
        <f t="shared" si="51"/>
        <v>46250</v>
      </c>
      <c r="BG1092">
        <f t="shared" si="52"/>
        <v>-0.33333333333575865</v>
      </c>
      <c r="BH1092" t="str">
        <f t="shared" si="53"/>
        <v>COMPLY</v>
      </c>
      <c r="BI1092" t="str">
        <f>VLOOKUP(H1092,Sheet2!$A$1:$B$270,2,FALSE)</f>
        <v>MALANG</v>
      </c>
    </row>
    <row r="1093" spans="1:61">
      <c r="A1093">
        <v>1092</v>
      </c>
      <c r="B1093">
        <v>1002504491</v>
      </c>
      <c r="C1093">
        <v>3</v>
      </c>
      <c r="D1093" t="s">
        <v>45</v>
      </c>
      <c r="E1093">
        <v>5</v>
      </c>
      <c r="F1093" t="s">
        <v>211</v>
      </c>
      <c r="G1093" t="s">
        <v>116</v>
      </c>
      <c r="H1093" t="s">
        <v>366</v>
      </c>
      <c r="I1093" t="s">
        <v>213</v>
      </c>
      <c r="J1093" t="s">
        <v>214</v>
      </c>
      <c r="K1093" t="s">
        <v>149</v>
      </c>
      <c r="M1093" t="s">
        <v>586</v>
      </c>
      <c r="N1093" t="s">
        <v>608</v>
      </c>
      <c r="O1093" s="57">
        <v>46235.506215277775</v>
      </c>
      <c r="P1093" s="57">
        <v>46240.604097222225</v>
      </c>
      <c r="Q1093">
        <v>69356689</v>
      </c>
      <c r="S1093">
        <v>172619203310</v>
      </c>
      <c r="T1093" t="s">
        <v>2957</v>
      </c>
      <c r="U1093" t="s">
        <v>2958</v>
      </c>
      <c r="V1093" t="s">
        <v>3608</v>
      </c>
      <c r="Z1093">
        <v>116.66752580000001</v>
      </c>
      <c r="AA1093">
        <v>-8.5008976999999994</v>
      </c>
      <c r="AB1093" t="s">
        <v>2960</v>
      </c>
      <c r="AC1093" t="s">
        <v>230</v>
      </c>
      <c r="AL1093" t="s">
        <v>218</v>
      </c>
      <c r="AM1093" t="s">
        <v>3609</v>
      </c>
      <c r="AN1093" t="s">
        <v>6</v>
      </c>
      <c r="AO1093" s="57">
        <v>46030.506851851853</v>
      </c>
      <c r="AP1093" s="57">
        <v>46241.333333333336</v>
      </c>
      <c r="AQ1093" t="s">
        <v>248</v>
      </c>
      <c r="AR1093" t="s">
        <v>14</v>
      </c>
      <c r="AS1093" t="s">
        <v>366</v>
      </c>
      <c r="AT1093" t="s">
        <v>231</v>
      </c>
      <c r="AV1093" t="s">
        <v>587</v>
      </c>
      <c r="AW1093" t="s">
        <v>561</v>
      </c>
      <c r="AX1093" t="s">
        <v>223</v>
      </c>
      <c r="BA1093" s="57">
        <v>46241.333333333336</v>
      </c>
      <c r="BB1093" t="s">
        <v>3609</v>
      </c>
      <c r="BF1093" s="6" t="e">
        <f t="shared" si="51"/>
        <v>#NUM!</v>
      </c>
      <c r="BG1093" t="e">
        <f t="shared" si="52"/>
        <v>#NUM!</v>
      </c>
      <c r="BH1093" t="e">
        <f t="shared" si="53"/>
        <v>#NUM!</v>
      </c>
      <c r="BI1093" t="str">
        <f>VLOOKUP(H1093,Sheet2!$A$1:$B$270,2,FALSE)</f>
        <v>SELONG</v>
      </c>
    </row>
    <row r="1094" spans="1:61">
      <c r="A1094">
        <v>1093</v>
      </c>
      <c r="B1094">
        <v>1002530095</v>
      </c>
      <c r="C1094">
        <v>3</v>
      </c>
      <c r="D1094" t="s">
        <v>55</v>
      </c>
      <c r="E1094">
        <v>5</v>
      </c>
      <c r="F1094" t="s">
        <v>228</v>
      </c>
      <c r="G1094" t="s">
        <v>121</v>
      </c>
      <c r="H1094" t="s">
        <v>447</v>
      </c>
      <c r="I1094" t="s">
        <v>213</v>
      </c>
      <c r="J1094" t="s">
        <v>214</v>
      </c>
      <c r="K1094" t="s">
        <v>149</v>
      </c>
      <c r="L1094" t="s">
        <v>215</v>
      </c>
      <c r="M1094" t="s">
        <v>277</v>
      </c>
      <c r="N1094" t="s">
        <v>216</v>
      </c>
      <c r="O1094" s="57">
        <v>46250.801342592589</v>
      </c>
      <c r="P1094" s="57">
        <v>46252.367106481484</v>
      </c>
      <c r="Q1094">
        <v>69367764</v>
      </c>
      <c r="S1094">
        <v>152438209350</v>
      </c>
      <c r="T1094" t="s">
        <v>11570</v>
      </c>
      <c r="U1094" t="s">
        <v>11571</v>
      </c>
      <c r="V1094" t="s">
        <v>11572</v>
      </c>
      <c r="Z1094">
        <v>113.38403396308399</v>
      </c>
      <c r="AA1094">
        <v>-7.0353478757754697</v>
      </c>
      <c r="AB1094" t="s">
        <v>11573</v>
      </c>
      <c r="AC1094" t="s">
        <v>217</v>
      </c>
      <c r="AL1094" t="s">
        <v>218</v>
      </c>
      <c r="AM1094" t="s">
        <v>10014</v>
      </c>
      <c r="AN1094" t="s">
        <v>6</v>
      </c>
      <c r="AO1094" t="s">
        <v>11574</v>
      </c>
      <c r="AP1094" s="57">
        <v>46252.333333333336</v>
      </c>
      <c r="AR1094" t="s">
        <v>9827</v>
      </c>
      <c r="AS1094" t="s">
        <v>447</v>
      </c>
      <c r="AT1094" t="s">
        <v>231</v>
      </c>
      <c r="AV1094" t="s">
        <v>11575</v>
      </c>
      <c r="AW1094" t="s">
        <v>1018</v>
      </c>
      <c r="AX1094" t="s">
        <v>223</v>
      </c>
      <c r="BA1094" s="57">
        <v>46252.333333333336</v>
      </c>
      <c r="BB1094" t="s">
        <v>10014</v>
      </c>
      <c r="BF1094" s="6" t="e">
        <f t="shared" si="51"/>
        <v>#NUM!</v>
      </c>
      <c r="BG1094" t="e">
        <f t="shared" si="52"/>
        <v>#NUM!</v>
      </c>
      <c r="BH1094" t="e">
        <f t="shared" si="53"/>
        <v>#NUM!</v>
      </c>
      <c r="BI1094" t="str">
        <f>VLOOKUP(H1094,Sheet2!$A$1:$B$270,2,FALSE)</f>
        <v>MADURA</v>
      </c>
    </row>
    <row r="1095" spans="1:61">
      <c r="A1095">
        <v>1094</v>
      </c>
      <c r="B1095">
        <v>1002508532</v>
      </c>
      <c r="C1095">
        <v>3</v>
      </c>
      <c r="D1095" t="s">
        <v>42</v>
      </c>
      <c r="E1095">
        <v>5</v>
      </c>
      <c r="F1095" t="s">
        <v>102</v>
      </c>
      <c r="G1095" t="s">
        <v>102</v>
      </c>
      <c r="H1095" t="s">
        <v>429</v>
      </c>
      <c r="I1095" t="s">
        <v>213</v>
      </c>
      <c r="J1095" t="s">
        <v>214</v>
      </c>
      <c r="K1095" t="s">
        <v>149</v>
      </c>
      <c r="L1095" t="s">
        <v>215</v>
      </c>
      <c r="M1095" t="s">
        <v>76</v>
      </c>
      <c r="N1095" t="s">
        <v>216</v>
      </c>
      <c r="O1095" s="57">
        <v>46238.599270833336</v>
      </c>
      <c r="P1095" s="57">
        <v>46239.766516203701</v>
      </c>
      <c r="Q1095">
        <v>69358351</v>
      </c>
      <c r="S1095">
        <v>152502216847</v>
      </c>
      <c r="T1095" t="s">
        <v>3615</v>
      </c>
      <c r="U1095" t="s">
        <v>3616</v>
      </c>
      <c r="V1095" t="s">
        <v>3617</v>
      </c>
      <c r="Z1095">
        <v>113.722092</v>
      </c>
      <c r="AA1095">
        <v>-8.1676880000000001</v>
      </c>
      <c r="AB1095" t="s">
        <v>3618</v>
      </c>
      <c r="AC1095" t="s">
        <v>237</v>
      </c>
      <c r="AL1095" t="s">
        <v>218</v>
      </c>
      <c r="AM1095" t="s">
        <v>3103</v>
      </c>
      <c r="AN1095" t="s">
        <v>6</v>
      </c>
      <c r="AO1095" s="57">
        <v>46120.601365740738</v>
      </c>
      <c r="AP1095" s="57">
        <v>46240.333333333336</v>
      </c>
      <c r="AR1095" t="s">
        <v>219</v>
      </c>
      <c r="AS1095" t="s">
        <v>429</v>
      </c>
      <c r="AT1095" t="s">
        <v>231</v>
      </c>
      <c r="AU1095">
        <v>20260805</v>
      </c>
      <c r="AV1095" t="s">
        <v>222</v>
      </c>
      <c r="AW1095" t="s">
        <v>1010</v>
      </c>
      <c r="AX1095" t="s">
        <v>223</v>
      </c>
      <c r="BA1095" s="57">
        <v>46240.333333333336</v>
      </c>
      <c r="BB1095" t="s">
        <v>3103</v>
      </c>
      <c r="BC1095">
        <v>2026</v>
      </c>
      <c r="BD1095">
        <v>8</v>
      </c>
      <c r="BE1095">
        <v>5</v>
      </c>
      <c r="BF1095" s="6">
        <f t="shared" si="51"/>
        <v>46239</v>
      </c>
      <c r="BG1095">
        <f t="shared" si="52"/>
        <v>-1.3333333333357587</v>
      </c>
      <c r="BH1095" t="str">
        <f t="shared" si="53"/>
        <v>COMPLY</v>
      </c>
      <c r="BI1095" t="str">
        <f>VLOOKUP(H1095,Sheet2!$A$1:$B$270,2,FALSE)</f>
        <v>JEMBER</v>
      </c>
    </row>
    <row r="1096" spans="1:61">
      <c r="A1096">
        <v>1095</v>
      </c>
      <c r="B1096">
        <v>1002526073</v>
      </c>
      <c r="C1096">
        <v>3</v>
      </c>
      <c r="D1096" t="s">
        <v>45</v>
      </c>
      <c r="E1096">
        <v>5</v>
      </c>
      <c r="F1096" t="s">
        <v>211</v>
      </c>
      <c r="G1096" t="s">
        <v>116</v>
      </c>
      <c r="H1096" t="s">
        <v>366</v>
      </c>
      <c r="I1096" t="s">
        <v>213</v>
      </c>
      <c r="J1096" t="s">
        <v>214</v>
      </c>
      <c r="K1096" t="s">
        <v>149</v>
      </c>
      <c r="M1096" t="s">
        <v>555</v>
      </c>
      <c r="N1096" t="s">
        <v>608</v>
      </c>
      <c r="O1096" s="57">
        <v>46248.467349537037</v>
      </c>
      <c r="P1096" s="57">
        <v>46250.497581018521</v>
      </c>
      <c r="Q1096">
        <v>69365882</v>
      </c>
      <c r="S1096">
        <v>172619203344</v>
      </c>
      <c r="T1096" t="s">
        <v>11576</v>
      </c>
      <c r="U1096" t="s">
        <v>11577</v>
      </c>
      <c r="Z1096">
        <v>106.822342872619</v>
      </c>
      <c r="AA1096">
        <v>-6.1738356515773898</v>
      </c>
      <c r="AB1096" t="s">
        <v>11578</v>
      </c>
      <c r="AC1096" t="s">
        <v>616</v>
      </c>
      <c r="AO1096" t="s">
        <v>10172</v>
      </c>
      <c r="AR1096" t="s">
        <v>6</v>
      </c>
      <c r="AS1096" t="s">
        <v>366</v>
      </c>
      <c r="AT1096" t="s">
        <v>231</v>
      </c>
      <c r="AV1096" t="s">
        <v>11579</v>
      </c>
      <c r="AW1096" t="s">
        <v>562</v>
      </c>
      <c r="AX1096" t="s">
        <v>223</v>
      </c>
      <c r="BF1096" s="6" t="e">
        <f t="shared" si="51"/>
        <v>#NUM!</v>
      </c>
      <c r="BG1096" t="e">
        <f t="shared" si="52"/>
        <v>#NUM!</v>
      </c>
      <c r="BH1096" t="e">
        <f t="shared" si="53"/>
        <v>#NUM!</v>
      </c>
      <c r="BI1096" t="str">
        <f>VLOOKUP(H1096,Sheet2!$A$1:$B$270,2,FALSE)</f>
        <v>SELONG</v>
      </c>
    </row>
    <row r="1097" spans="1:61">
      <c r="A1097">
        <v>1096</v>
      </c>
      <c r="B1097">
        <v>1002521748</v>
      </c>
      <c r="C1097">
        <v>3</v>
      </c>
      <c r="D1097" t="s">
        <v>55</v>
      </c>
      <c r="E1097">
        <v>5</v>
      </c>
      <c r="F1097" t="s">
        <v>313</v>
      </c>
      <c r="G1097" t="s">
        <v>124</v>
      </c>
      <c r="H1097" t="s">
        <v>335</v>
      </c>
      <c r="I1097" t="s">
        <v>213</v>
      </c>
      <c r="J1097" t="s">
        <v>214</v>
      </c>
      <c r="K1097" t="s">
        <v>149</v>
      </c>
      <c r="M1097" t="s">
        <v>76</v>
      </c>
      <c r="N1097" t="s">
        <v>216</v>
      </c>
      <c r="O1097" s="57">
        <v>46246.47115740741</v>
      </c>
      <c r="P1097" s="57">
        <v>46246.671134259261</v>
      </c>
      <c r="Q1097">
        <v>69361935</v>
      </c>
      <c r="S1097">
        <v>152305227845</v>
      </c>
      <c r="T1097" t="s">
        <v>4949</v>
      </c>
      <c r="U1097" t="s">
        <v>8255</v>
      </c>
      <c r="V1097" t="s">
        <v>8256</v>
      </c>
      <c r="Z1097">
        <v>112.762128</v>
      </c>
      <c r="AA1097">
        <v>-7.380274</v>
      </c>
      <c r="AB1097" t="s">
        <v>4951</v>
      </c>
      <c r="AC1097" t="s">
        <v>291</v>
      </c>
      <c r="AL1097" t="s">
        <v>218</v>
      </c>
      <c r="AM1097" t="s">
        <v>8257</v>
      </c>
      <c r="AN1097" t="s">
        <v>6</v>
      </c>
      <c r="AO1097" s="57">
        <v>46364.486018518517</v>
      </c>
      <c r="AR1097" t="s">
        <v>219</v>
      </c>
      <c r="AS1097" t="s">
        <v>335</v>
      </c>
      <c r="AT1097" t="s">
        <v>231</v>
      </c>
      <c r="AU1097">
        <v>20260812</v>
      </c>
      <c r="AV1097" t="s">
        <v>222</v>
      </c>
      <c r="AW1097" t="s">
        <v>2777</v>
      </c>
      <c r="AX1097" t="s">
        <v>223</v>
      </c>
      <c r="BA1097" s="57">
        <v>46246.291666666664</v>
      </c>
      <c r="BB1097" t="s">
        <v>8257</v>
      </c>
      <c r="BC1097">
        <v>2026</v>
      </c>
      <c r="BD1097">
        <v>8</v>
      </c>
      <c r="BE1097">
        <v>12</v>
      </c>
      <c r="BF1097" s="6">
        <f t="shared" si="51"/>
        <v>46246</v>
      </c>
      <c r="BG1097">
        <f t="shared" si="52"/>
        <v>-0.29166666666424135</v>
      </c>
      <c r="BH1097" t="str">
        <f t="shared" si="53"/>
        <v>COMPLY</v>
      </c>
      <c r="BI1097" t="str">
        <f>VLOOKUP(H1097,Sheet2!$A$1:$B$270,2,FALSE)</f>
        <v>SURABAYA SELATAN</v>
      </c>
    </row>
    <row r="1098" spans="1:61">
      <c r="A1098">
        <v>1097</v>
      </c>
      <c r="B1098">
        <v>1002513663</v>
      </c>
      <c r="C1098">
        <v>3</v>
      </c>
      <c r="D1098" t="s">
        <v>59</v>
      </c>
      <c r="E1098">
        <v>4</v>
      </c>
      <c r="F1098" t="s">
        <v>243</v>
      </c>
      <c r="G1098" t="s">
        <v>557</v>
      </c>
      <c r="H1098" t="s">
        <v>977</v>
      </c>
      <c r="I1098" t="s">
        <v>213</v>
      </c>
      <c r="J1098" t="s">
        <v>214</v>
      </c>
      <c r="K1098" t="s">
        <v>149</v>
      </c>
      <c r="L1098" t="s">
        <v>215</v>
      </c>
      <c r="M1098" t="s">
        <v>76</v>
      </c>
      <c r="N1098" t="s">
        <v>216</v>
      </c>
      <c r="O1098" s="57">
        <v>46241.339548611111</v>
      </c>
      <c r="P1098" s="57">
        <v>46243.428148148145</v>
      </c>
      <c r="Q1098">
        <v>69360399</v>
      </c>
      <c r="S1098">
        <v>142141120163</v>
      </c>
      <c r="T1098" t="s">
        <v>5744</v>
      </c>
      <c r="U1098" t="s">
        <v>2054</v>
      </c>
      <c r="V1098" t="s">
        <v>5745</v>
      </c>
      <c r="Z1098">
        <v>109.667141</v>
      </c>
      <c r="AA1098">
        <v>-7.6780049999999997</v>
      </c>
      <c r="AB1098" t="s">
        <v>5746</v>
      </c>
      <c r="AC1098" t="s">
        <v>237</v>
      </c>
      <c r="AL1098" t="s">
        <v>218</v>
      </c>
      <c r="AM1098" t="s">
        <v>5747</v>
      </c>
      <c r="AN1098" t="s">
        <v>6</v>
      </c>
      <c r="AO1098" s="57">
        <v>46211.340671296297</v>
      </c>
      <c r="AP1098" s="57">
        <v>46244.333333333336</v>
      </c>
      <c r="AR1098" t="s">
        <v>219</v>
      </c>
      <c r="AS1098" t="s">
        <v>977</v>
      </c>
      <c r="AT1098" t="s">
        <v>231</v>
      </c>
      <c r="AU1098">
        <v>20260809</v>
      </c>
      <c r="AV1098" t="s">
        <v>222</v>
      </c>
      <c r="AW1098" t="s">
        <v>1023</v>
      </c>
      <c r="AX1098" t="s">
        <v>223</v>
      </c>
      <c r="BA1098" s="57">
        <v>46244.333333333336</v>
      </c>
      <c r="BB1098" t="s">
        <v>5747</v>
      </c>
      <c r="BC1098">
        <v>2026</v>
      </c>
      <c r="BD1098">
        <v>8</v>
      </c>
      <c r="BE1098">
        <v>9</v>
      </c>
      <c r="BF1098" s="6">
        <f t="shared" si="51"/>
        <v>46243</v>
      </c>
      <c r="BG1098">
        <f t="shared" si="52"/>
        <v>-1.3333333333357587</v>
      </c>
      <c r="BH1098" t="str">
        <f t="shared" si="53"/>
        <v>COMPLY</v>
      </c>
      <c r="BI1098" t="e">
        <f>VLOOKUP(H1098,Sheet2!$A$1:$B$270,2,FALSE)</f>
        <v>#N/A</v>
      </c>
    </row>
    <row r="1099" spans="1:61">
      <c r="A1099">
        <v>1098</v>
      </c>
      <c r="B1099">
        <v>1002517537</v>
      </c>
      <c r="C1099">
        <v>3</v>
      </c>
      <c r="D1099" t="s">
        <v>38</v>
      </c>
      <c r="E1099">
        <v>5</v>
      </c>
      <c r="F1099" t="s">
        <v>90</v>
      </c>
      <c r="G1099" t="s">
        <v>98</v>
      </c>
      <c r="H1099" t="s">
        <v>301</v>
      </c>
      <c r="I1099" t="s">
        <v>213</v>
      </c>
      <c r="J1099" t="s">
        <v>214</v>
      </c>
      <c r="K1099" t="s">
        <v>149</v>
      </c>
      <c r="L1099" t="s">
        <v>215</v>
      </c>
      <c r="M1099" t="s">
        <v>76</v>
      </c>
      <c r="N1099" t="s">
        <v>216</v>
      </c>
      <c r="O1099" s="57">
        <v>46244.495104166665</v>
      </c>
      <c r="P1099" s="57">
        <v>46245.66333333333</v>
      </c>
      <c r="Q1099">
        <v>69362320</v>
      </c>
      <c r="S1099">
        <v>152606246417</v>
      </c>
      <c r="T1099" t="s">
        <v>6747</v>
      </c>
      <c r="U1099" t="s">
        <v>6748</v>
      </c>
      <c r="V1099" t="s">
        <v>6749</v>
      </c>
      <c r="Z1099">
        <v>111.903731229776</v>
      </c>
      <c r="AA1099">
        <v>-8.0559575176306897</v>
      </c>
      <c r="AB1099" t="s">
        <v>6750</v>
      </c>
      <c r="AC1099" t="s">
        <v>237</v>
      </c>
      <c r="AL1099" t="s">
        <v>218</v>
      </c>
      <c r="AM1099" t="s">
        <v>6751</v>
      </c>
      <c r="AN1099" t="s">
        <v>6</v>
      </c>
      <c r="AO1099" s="57">
        <v>46303.496307870373</v>
      </c>
      <c r="AP1099" s="57">
        <v>46245.333333333336</v>
      </c>
      <c r="AR1099" t="s">
        <v>219</v>
      </c>
      <c r="AS1099" t="s">
        <v>301</v>
      </c>
      <c r="AT1099" t="s">
        <v>231</v>
      </c>
      <c r="AU1099">
        <v>20260811</v>
      </c>
      <c r="AV1099" t="s">
        <v>222</v>
      </c>
      <c r="AW1099" t="s">
        <v>1012</v>
      </c>
      <c r="AX1099" t="s">
        <v>223</v>
      </c>
      <c r="BA1099" s="57">
        <v>46245.333333333336</v>
      </c>
      <c r="BB1099" t="s">
        <v>6751</v>
      </c>
      <c r="BC1099">
        <v>2026</v>
      </c>
      <c r="BD1099">
        <v>8</v>
      </c>
      <c r="BE1099">
        <v>11</v>
      </c>
      <c r="BF1099" s="6">
        <f t="shared" si="51"/>
        <v>46245</v>
      </c>
      <c r="BG1099">
        <f t="shared" si="52"/>
        <v>-0.33333333333575865</v>
      </c>
      <c r="BH1099" t="str">
        <f t="shared" si="53"/>
        <v>COMPLY</v>
      </c>
      <c r="BI1099" t="str">
        <f>VLOOKUP(H1099,Sheet2!$A$1:$B$270,2,FALSE)</f>
        <v>BLITAR</v>
      </c>
    </row>
    <row r="1100" spans="1:61">
      <c r="A1100">
        <v>1099</v>
      </c>
      <c r="B1100">
        <v>1002515509</v>
      </c>
      <c r="C1100">
        <v>3</v>
      </c>
      <c r="D1100" t="s">
        <v>45</v>
      </c>
      <c r="E1100">
        <v>5</v>
      </c>
      <c r="F1100" t="s">
        <v>211</v>
      </c>
      <c r="G1100" t="s">
        <v>112</v>
      </c>
      <c r="H1100" t="s">
        <v>267</v>
      </c>
      <c r="I1100" t="s">
        <v>9798</v>
      </c>
      <c r="J1100" t="s">
        <v>214</v>
      </c>
      <c r="K1100" t="s">
        <v>149</v>
      </c>
      <c r="M1100" t="s">
        <v>225</v>
      </c>
      <c r="N1100" t="s">
        <v>9799</v>
      </c>
      <c r="O1100" s="57">
        <v>46241.817766203705</v>
      </c>
      <c r="P1100" s="57">
        <v>46244.445671296293</v>
      </c>
      <c r="Q1100">
        <v>69361160</v>
      </c>
      <c r="S1100">
        <v>172601796873</v>
      </c>
      <c r="T1100" t="s">
        <v>11580</v>
      </c>
      <c r="U1100" t="s">
        <v>11581</v>
      </c>
      <c r="V1100" t="s">
        <v>11582</v>
      </c>
      <c r="Z1100">
        <v>116.139615486506</v>
      </c>
      <c r="AA1100">
        <v>-8.5681470772629602</v>
      </c>
      <c r="AB1100" t="s">
        <v>11583</v>
      </c>
      <c r="AC1100" t="s">
        <v>9804</v>
      </c>
      <c r="AL1100" t="s">
        <v>218</v>
      </c>
      <c r="AM1100" t="s">
        <v>11583</v>
      </c>
      <c r="AN1100" t="s">
        <v>6</v>
      </c>
      <c r="AO1100" s="57">
        <v>46211.819525462961</v>
      </c>
      <c r="AR1100" t="s">
        <v>18</v>
      </c>
      <c r="AS1100" t="s">
        <v>267</v>
      </c>
      <c r="AT1100" t="s">
        <v>231</v>
      </c>
      <c r="AV1100" t="s">
        <v>227</v>
      </c>
      <c r="AW1100" t="s">
        <v>9797</v>
      </c>
      <c r="AX1100" t="s">
        <v>223</v>
      </c>
      <c r="BA1100" s="57">
        <v>46241.583333333336</v>
      </c>
      <c r="BB1100" t="s">
        <v>11583</v>
      </c>
      <c r="BF1100" s="6" t="e">
        <f t="shared" si="51"/>
        <v>#NUM!</v>
      </c>
      <c r="BG1100" t="e">
        <f t="shared" si="52"/>
        <v>#NUM!</v>
      </c>
      <c r="BH1100" t="e">
        <f t="shared" si="53"/>
        <v>#NUM!</v>
      </c>
      <c r="BI1100" t="str">
        <f>VLOOKUP(H1100,Sheet2!$A$1:$B$270,2,FALSE)</f>
        <v>MATARAM</v>
      </c>
    </row>
    <row r="1101" spans="1:61">
      <c r="A1101">
        <v>1100</v>
      </c>
      <c r="B1101">
        <v>1002518438</v>
      </c>
      <c r="C1101">
        <v>3</v>
      </c>
      <c r="D1101" t="s">
        <v>55</v>
      </c>
      <c r="E1101">
        <v>5</v>
      </c>
      <c r="F1101" t="s">
        <v>265</v>
      </c>
      <c r="G1101" t="s">
        <v>126</v>
      </c>
      <c r="H1101" t="s">
        <v>266</v>
      </c>
      <c r="I1101" t="s">
        <v>213</v>
      </c>
      <c r="J1101" t="s">
        <v>214</v>
      </c>
      <c r="K1101" t="s">
        <v>149</v>
      </c>
      <c r="M1101" t="s">
        <v>76</v>
      </c>
      <c r="N1101" t="s">
        <v>216</v>
      </c>
      <c r="O1101" s="57">
        <v>46244.675729166665</v>
      </c>
      <c r="P1101" s="57">
        <v>46244.784004629626</v>
      </c>
      <c r="Q1101">
        <v>69359904</v>
      </c>
      <c r="S1101">
        <v>152413167609</v>
      </c>
      <c r="T1101" t="s">
        <v>2408</v>
      </c>
      <c r="U1101" t="s">
        <v>6752</v>
      </c>
      <c r="V1101" t="s">
        <v>6753</v>
      </c>
      <c r="Z1101">
        <v>112.7513218</v>
      </c>
      <c r="AA1101">
        <v>-7.2599382439999998</v>
      </c>
      <c r="AB1101" t="s">
        <v>2411</v>
      </c>
      <c r="AC1101" t="s">
        <v>217</v>
      </c>
      <c r="AL1101" t="s">
        <v>218</v>
      </c>
      <c r="AM1101" t="s">
        <v>6754</v>
      </c>
      <c r="AN1101" t="s">
        <v>6</v>
      </c>
      <c r="AO1101" s="57">
        <v>46303.684467592589</v>
      </c>
      <c r="AR1101" t="s">
        <v>219</v>
      </c>
      <c r="AS1101" t="s">
        <v>266</v>
      </c>
      <c r="AT1101" t="s">
        <v>231</v>
      </c>
      <c r="AU1101">
        <v>20260810</v>
      </c>
      <c r="AV1101" t="s">
        <v>222</v>
      </c>
      <c r="AW1101" t="s">
        <v>591</v>
      </c>
      <c r="AX1101" t="s">
        <v>223</v>
      </c>
      <c r="BA1101" s="57">
        <v>46244.291666666664</v>
      </c>
      <c r="BB1101" t="s">
        <v>6754</v>
      </c>
      <c r="BC1101">
        <v>2026</v>
      </c>
      <c r="BD1101">
        <v>8</v>
      </c>
      <c r="BE1101">
        <v>10</v>
      </c>
      <c r="BF1101" s="6">
        <f t="shared" si="51"/>
        <v>46244</v>
      </c>
      <c r="BG1101">
        <f t="shared" si="52"/>
        <v>-0.29166666666424135</v>
      </c>
      <c r="BH1101" t="str">
        <f t="shared" si="53"/>
        <v>COMPLY</v>
      </c>
      <c r="BI1101" t="str">
        <f>VLOOKUP(H1101,Sheet2!$A$1:$B$270,2,FALSE)</f>
        <v>SURABAYA SELATAN</v>
      </c>
    </row>
    <row r="1102" spans="1:61">
      <c r="A1102">
        <v>1101</v>
      </c>
      <c r="B1102">
        <v>1002513310</v>
      </c>
      <c r="C1102">
        <v>3</v>
      </c>
      <c r="D1102" t="s">
        <v>55</v>
      </c>
      <c r="E1102">
        <v>5</v>
      </c>
      <c r="F1102" t="s">
        <v>313</v>
      </c>
      <c r="G1102" t="s">
        <v>128</v>
      </c>
      <c r="H1102" t="s">
        <v>428</v>
      </c>
      <c r="I1102" t="s">
        <v>213</v>
      </c>
      <c r="J1102" t="s">
        <v>214</v>
      </c>
      <c r="K1102" t="s">
        <v>149</v>
      </c>
      <c r="L1102" t="s">
        <v>606</v>
      </c>
      <c r="M1102" t="s">
        <v>76</v>
      </c>
      <c r="N1102" t="s">
        <v>216</v>
      </c>
      <c r="O1102" s="57">
        <v>46240.716631944444</v>
      </c>
      <c r="P1102" s="57">
        <v>46241.914027777777</v>
      </c>
      <c r="Q1102">
        <v>69360300</v>
      </c>
      <c r="R1102">
        <v>3135934396</v>
      </c>
      <c r="S1102">
        <v>152301273560</v>
      </c>
      <c r="T1102" t="s">
        <v>3619</v>
      </c>
      <c r="U1102" t="s">
        <v>3620</v>
      </c>
      <c r="V1102" t="s">
        <v>3621</v>
      </c>
      <c r="Z1102">
        <v>112.7290878</v>
      </c>
      <c r="AA1102">
        <v>-7.2928693999999998</v>
      </c>
      <c r="AB1102" t="s">
        <v>3622</v>
      </c>
      <c r="AC1102" t="s">
        <v>217</v>
      </c>
      <c r="AL1102" t="s">
        <v>218</v>
      </c>
      <c r="AM1102" t="s">
        <v>1271</v>
      </c>
      <c r="AN1102" t="s">
        <v>6</v>
      </c>
      <c r="AO1102" s="57">
        <v>46181.726400462961</v>
      </c>
      <c r="AP1102" s="57">
        <v>46241.625</v>
      </c>
      <c r="AR1102" t="s">
        <v>219</v>
      </c>
      <c r="AS1102" t="s">
        <v>428</v>
      </c>
      <c r="AT1102" t="s">
        <v>231</v>
      </c>
      <c r="AU1102">
        <v>20260807</v>
      </c>
      <c r="AV1102" t="s">
        <v>222</v>
      </c>
      <c r="AW1102" t="s">
        <v>1046</v>
      </c>
      <c r="AX1102" t="s">
        <v>223</v>
      </c>
      <c r="BA1102" s="57">
        <v>46241.625</v>
      </c>
      <c r="BB1102" t="s">
        <v>1271</v>
      </c>
      <c r="BC1102">
        <v>2026</v>
      </c>
      <c r="BD1102">
        <v>8</v>
      </c>
      <c r="BE1102">
        <v>7</v>
      </c>
      <c r="BF1102" s="6">
        <f t="shared" si="51"/>
        <v>46241</v>
      </c>
      <c r="BG1102">
        <f t="shared" si="52"/>
        <v>-0.625</v>
      </c>
      <c r="BH1102" t="str">
        <f t="shared" si="53"/>
        <v>COMPLY</v>
      </c>
      <c r="BI1102" t="str">
        <f>VLOOKUP(H1102,Sheet2!$A$1:$B$270,2,FALSE)</f>
        <v>SURABAYA UTARA</v>
      </c>
    </row>
    <row r="1103" spans="1:61">
      <c r="A1103">
        <v>1102</v>
      </c>
      <c r="B1103">
        <v>1002523852</v>
      </c>
      <c r="C1103">
        <v>3</v>
      </c>
      <c r="D1103" t="s">
        <v>55</v>
      </c>
      <c r="E1103">
        <v>5</v>
      </c>
      <c r="F1103" t="s">
        <v>265</v>
      </c>
      <c r="G1103" t="s">
        <v>128</v>
      </c>
      <c r="H1103" t="s">
        <v>386</v>
      </c>
      <c r="I1103" t="s">
        <v>9798</v>
      </c>
      <c r="J1103" t="s">
        <v>214</v>
      </c>
      <c r="K1103" t="s">
        <v>149</v>
      </c>
      <c r="M1103" t="s">
        <v>277</v>
      </c>
      <c r="N1103" t="s">
        <v>10129</v>
      </c>
      <c r="O1103" s="57">
        <v>46247.462326388886</v>
      </c>
      <c r="P1103" s="57">
        <v>46248.718344907407</v>
      </c>
      <c r="Q1103">
        <v>69161792</v>
      </c>
      <c r="S1103">
        <v>152409278356</v>
      </c>
      <c r="T1103" t="s">
        <v>11584</v>
      </c>
      <c r="U1103" t="s">
        <v>11585</v>
      </c>
      <c r="V1103" t="s">
        <v>11586</v>
      </c>
      <c r="Z1103">
        <v>112.675001553854</v>
      </c>
      <c r="AA1103">
        <v>-7.28912968160612</v>
      </c>
      <c r="AB1103" t="s">
        <v>11587</v>
      </c>
      <c r="AC1103" t="s">
        <v>226</v>
      </c>
      <c r="AL1103" t="s">
        <v>218</v>
      </c>
      <c r="AM1103" t="s">
        <v>11587</v>
      </c>
      <c r="AN1103" t="s">
        <v>6</v>
      </c>
      <c r="AO1103" t="s">
        <v>9039</v>
      </c>
      <c r="AQ1103" t="s">
        <v>248</v>
      </c>
      <c r="AR1103" t="s">
        <v>278</v>
      </c>
      <c r="AS1103" t="s">
        <v>386</v>
      </c>
      <c r="AT1103" t="s">
        <v>221</v>
      </c>
      <c r="AV1103" t="s">
        <v>11588</v>
      </c>
      <c r="AW1103" t="s">
        <v>11589</v>
      </c>
      <c r="AX1103" t="s">
        <v>223</v>
      </c>
      <c r="BA1103" s="57">
        <v>46247.5</v>
      </c>
      <c r="BB1103" t="s">
        <v>11587</v>
      </c>
      <c r="BF1103" s="6" t="e">
        <f t="shared" si="51"/>
        <v>#NUM!</v>
      </c>
      <c r="BG1103" t="e">
        <f t="shared" si="52"/>
        <v>#NUM!</v>
      </c>
      <c r="BH1103" t="e">
        <f t="shared" si="53"/>
        <v>#NUM!</v>
      </c>
      <c r="BI1103" t="str">
        <f>VLOOKUP(H1103,Sheet2!$A$1:$B$270,2,FALSE)</f>
        <v>SURABAYA UTARA</v>
      </c>
    </row>
    <row r="1104" spans="1:61">
      <c r="A1104">
        <v>1103</v>
      </c>
      <c r="B1104">
        <v>1002527887</v>
      </c>
      <c r="C1104">
        <v>3</v>
      </c>
      <c r="D1104" t="s">
        <v>55</v>
      </c>
      <c r="E1104">
        <v>5</v>
      </c>
      <c r="F1104" t="s">
        <v>228</v>
      </c>
      <c r="G1104" t="s">
        <v>121</v>
      </c>
      <c r="H1104" t="s">
        <v>342</v>
      </c>
      <c r="I1104" t="s">
        <v>213</v>
      </c>
      <c r="J1104" t="s">
        <v>214</v>
      </c>
      <c r="K1104" t="s">
        <v>149</v>
      </c>
      <c r="L1104" t="s">
        <v>215</v>
      </c>
      <c r="M1104" t="s">
        <v>286</v>
      </c>
      <c r="N1104" t="s">
        <v>216</v>
      </c>
      <c r="O1104" s="57">
        <v>46249.431203703702</v>
      </c>
      <c r="P1104" s="57">
        <v>46249.690578703703</v>
      </c>
      <c r="Q1104">
        <v>69366663</v>
      </c>
      <c r="S1104">
        <v>152434913059</v>
      </c>
      <c r="T1104" t="s">
        <v>11590</v>
      </c>
      <c r="U1104" t="s">
        <v>11591</v>
      </c>
      <c r="V1104" t="s">
        <v>11592</v>
      </c>
      <c r="Z1104">
        <v>113.28202039999999</v>
      </c>
      <c r="AA1104">
        <v>-7.1700678</v>
      </c>
      <c r="AB1104" t="s">
        <v>11593</v>
      </c>
      <c r="AC1104" t="s">
        <v>217</v>
      </c>
      <c r="AL1104" t="s">
        <v>218</v>
      </c>
      <c r="AM1104" t="s">
        <v>11594</v>
      </c>
      <c r="AN1104" t="s">
        <v>6</v>
      </c>
      <c r="AO1104" t="s">
        <v>10748</v>
      </c>
      <c r="AP1104" s="57">
        <v>46250.333333333336</v>
      </c>
      <c r="AR1104" t="s">
        <v>241</v>
      </c>
      <c r="AS1104" t="s">
        <v>342</v>
      </c>
      <c r="AT1104" t="s">
        <v>231</v>
      </c>
      <c r="AV1104" t="s">
        <v>905</v>
      </c>
      <c r="AW1104" t="s">
        <v>1020</v>
      </c>
      <c r="AX1104" t="s">
        <v>223</v>
      </c>
      <c r="BA1104" s="57">
        <v>46250.333333333336</v>
      </c>
      <c r="BB1104" t="s">
        <v>11594</v>
      </c>
      <c r="BF1104" s="6" t="e">
        <f t="shared" si="51"/>
        <v>#NUM!</v>
      </c>
      <c r="BG1104" t="e">
        <f t="shared" si="52"/>
        <v>#NUM!</v>
      </c>
      <c r="BH1104" t="e">
        <f t="shared" si="53"/>
        <v>#NUM!</v>
      </c>
      <c r="BI1104" t="str">
        <f>VLOOKUP(H1104,Sheet2!$A$1:$B$270,2,FALSE)</f>
        <v>MADURA</v>
      </c>
    </row>
    <row r="1105" spans="1:61">
      <c r="A1105">
        <v>1104</v>
      </c>
      <c r="B1105">
        <v>1002518617</v>
      </c>
      <c r="C1105">
        <v>3</v>
      </c>
      <c r="D1105" t="s">
        <v>42</v>
      </c>
      <c r="E1105">
        <v>5</v>
      </c>
      <c r="F1105" t="s">
        <v>102</v>
      </c>
      <c r="G1105" t="s">
        <v>100</v>
      </c>
      <c r="H1105" t="s">
        <v>282</v>
      </c>
      <c r="I1105" t="s">
        <v>213</v>
      </c>
      <c r="J1105" t="s">
        <v>214</v>
      </c>
      <c r="K1105" t="s">
        <v>149</v>
      </c>
      <c r="L1105" t="s">
        <v>215</v>
      </c>
      <c r="M1105" t="s">
        <v>76</v>
      </c>
      <c r="N1105" t="s">
        <v>216</v>
      </c>
      <c r="O1105" s="57">
        <v>46244.728425925925</v>
      </c>
      <c r="P1105" s="57">
        <v>46245.90452546296</v>
      </c>
      <c r="Q1105">
        <v>69362765</v>
      </c>
      <c r="S1105">
        <v>152507225789</v>
      </c>
      <c r="T1105" t="s">
        <v>6756</v>
      </c>
      <c r="U1105" t="s">
        <v>6757</v>
      </c>
      <c r="V1105" t="s">
        <v>6758</v>
      </c>
      <c r="Z1105">
        <v>113.87431162541</v>
      </c>
      <c r="AA1105">
        <v>-7.9535125503052404</v>
      </c>
      <c r="AB1105" t="s">
        <v>6759</v>
      </c>
      <c r="AC1105" t="s">
        <v>237</v>
      </c>
      <c r="AL1105" t="s">
        <v>218</v>
      </c>
      <c r="AM1105" t="s">
        <v>6760</v>
      </c>
      <c r="AN1105" t="s">
        <v>6</v>
      </c>
      <c r="AO1105" s="57">
        <v>46303.736030092594</v>
      </c>
      <c r="AP1105" s="57">
        <v>46245.625</v>
      </c>
      <c r="AR1105" t="s">
        <v>219</v>
      </c>
      <c r="AS1105" t="s">
        <v>282</v>
      </c>
      <c r="AT1105" t="s">
        <v>231</v>
      </c>
      <c r="AU1105">
        <v>20260811</v>
      </c>
      <c r="AV1105" t="s">
        <v>222</v>
      </c>
      <c r="AW1105" t="s">
        <v>1010</v>
      </c>
      <c r="AX1105" t="s">
        <v>223</v>
      </c>
      <c r="BA1105" s="57">
        <v>46245.625</v>
      </c>
      <c r="BB1105" t="s">
        <v>6760</v>
      </c>
      <c r="BC1105">
        <v>2026</v>
      </c>
      <c r="BD1105">
        <v>8</v>
      </c>
      <c r="BE1105">
        <v>11</v>
      </c>
      <c r="BF1105" s="6">
        <f t="shared" si="51"/>
        <v>46245</v>
      </c>
      <c r="BG1105">
        <f t="shared" si="52"/>
        <v>-0.625</v>
      </c>
      <c r="BH1105" t="str">
        <f t="shared" si="53"/>
        <v>COMPLY</v>
      </c>
      <c r="BI1105" t="str">
        <f>VLOOKUP(H1105,Sheet2!$A$1:$B$270,2,FALSE)</f>
        <v>JEMBER</v>
      </c>
    </row>
    <row r="1106" spans="1:61">
      <c r="A1106">
        <v>1105</v>
      </c>
      <c r="B1106">
        <v>1002507946</v>
      </c>
      <c r="C1106">
        <v>3</v>
      </c>
      <c r="D1106" t="s">
        <v>38</v>
      </c>
      <c r="E1106">
        <v>5</v>
      </c>
      <c r="F1106" t="s">
        <v>250</v>
      </c>
      <c r="G1106" t="s">
        <v>91</v>
      </c>
      <c r="H1106" t="s">
        <v>398</v>
      </c>
      <c r="I1106" t="s">
        <v>213</v>
      </c>
      <c r="J1106" t="s">
        <v>214</v>
      </c>
      <c r="K1106" t="s">
        <v>149</v>
      </c>
      <c r="M1106" t="s">
        <v>76</v>
      </c>
      <c r="N1106" t="s">
        <v>216</v>
      </c>
      <c r="O1106" s="57">
        <v>46238.502222222225</v>
      </c>
      <c r="P1106" s="57">
        <v>46238.704340277778</v>
      </c>
      <c r="Q1106">
        <v>69355824</v>
      </c>
      <c r="S1106">
        <v>152703903397</v>
      </c>
      <c r="T1106" t="s">
        <v>3628</v>
      </c>
      <c r="U1106" t="s">
        <v>3629</v>
      </c>
      <c r="V1106" t="s">
        <v>3630</v>
      </c>
      <c r="Z1106">
        <v>112.602569</v>
      </c>
      <c r="AA1106">
        <v>-7.9920602000000001</v>
      </c>
      <c r="AB1106" t="s">
        <v>3631</v>
      </c>
      <c r="AC1106" t="s">
        <v>290</v>
      </c>
      <c r="AL1106" t="s">
        <v>218</v>
      </c>
      <c r="AM1106" t="s">
        <v>3632</v>
      </c>
      <c r="AN1106" t="s">
        <v>6</v>
      </c>
      <c r="AO1106" s="57">
        <v>46120.506863425922</v>
      </c>
      <c r="AR1106" t="s">
        <v>219</v>
      </c>
      <c r="AS1106" t="s">
        <v>398</v>
      </c>
      <c r="AT1106" t="s">
        <v>231</v>
      </c>
      <c r="AU1106">
        <v>20260804</v>
      </c>
      <c r="AV1106" t="s">
        <v>222</v>
      </c>
      <c r="AW1106" t="s">
        <v>561</v>
      </c>
      <c r="AX1106" t="s">
        <v>223</v>
      </c>
      <c r="BA1106" s="57">
        <v>46238.291666666664</v>
      </c>
      <c r="BB1106" t="s">
        <v>3632</v>
      </c>
      <c r="BC1106">
        <v>2026</v>
      </c>
      <c r="BD1106">
        <v>8</v>
      </c>
      <c r="BE1106">
        <v>4</v>
      </c>
      <c r="BF1106" s="6">
        <f t="shared" si="51"/>
        <v>46238</v>
      </c>
      <c r="BG1106">
        <f t="shared" si="52"/>
        <v>-0.29166666666424135</v>
      </c>
      <c r="BH1106" t="str">
        <f t="shared" si="53"/>
        <v>COMPLY</v>
      </c>
      <c r="BI1106" t="str">
        <f>VLOOKUP(H1106,Sheet2!$A$1:$B$270,2,FALSE)</f>
        <v>MALANG</v>
      </c>
    </row>
    <row r="1107" spans="1:61">
      <c r="A1107">
        <v>1106</v>
      </c>
      <c r="B1107">
        <v>1002526307</v>
      </c>
      <c r="C1107">
        <v>3</v>
      </c>
      <c r="D1107" t="s">
        <v>55</v>
      </c>
      <c r="E1107">
        <v>5</v>
      </c>
      <c r="F1107" t="s">
        <v>228</v>
      </c>
      <c r="G1107" t="s">
        <v>121</v>
      </c>
      <c r="H1107" t="s">
        <v>447</v>
      </c>
      <c r="I1107" t="s">
        <v>213</v>
      </c>
      <c r="J1107" t="s">
        <v>214</v>
      </c>
      <c r="K1107" t="s">
        <v>149</v>
      </c>
      <c r="L1107" t="s">
        <v>215</v>
      </c>
      <c r="M1107" t="s">
        <v>575</v>
      </c>
      <c r="N1107" t="s">
        <v>216</v>
      </c>
      <c r="O1107" s="57">
        <v>46248.518020833333</v>
      </c>
      <c r="P1107" s="57">
        <v>46252.290868055556</v>
      </c>
      <c r="Q1107">
        <v>69365976</v>
      </c>
      <c r="S1107">
        <v>152438209029</v>
      </c>
      <c r="T1107" t="s">
        <v>11595</v>
      </c>
      <c r="U1107" t="s">
        <v>11596</v>
      </c>
      <c r="V1107" t="s">
        <v>11597</v>
      </c>
      <c r="Z1107">
        <v>113.396406</v>
      </c>
      <c r="AA1107">
        <v>-7.0362790000000004</v>
      </c>
      <c r="AB1107" t="s">
        <v>11598</v>
      </c>
      <c r="AC1107" t="s">
        <v>217</v>
      </c>
      <c r="AL1107" t="s">
        <v>218</v>
      </c>
      <c r="AM1107" t="s">
        <v>11599</v>
      </c>
      <c r="AN1107" t="s">
        <v>6</v>
      </c>
      <c r="AO1107" t="s">
        <v>9965</v>
      </c>
      <c r="AP1107" s="57">
        <v>46249.541666666664</v>
      </c>
      <c r="AQ1107" t="s">
        <v>248</v>
      </c>
      <c r="AR1107" t="s">
        <v>14</v>
      </c>
      <c r="AS1107" t="s">
        <v>447</v>
      </c>
      <c r="AT1107" t="s">
        <v>231</v>
      </c>
      <c r="AV1107" t="s">
        <v>11600</v>
      </c>
      <c r="AW1107" t="s">
        <v>1010</v>
      </c>
      <c r="AX1107" t="s">
        <v>223</v>
      </c>
      <c r="BA1107" s="57">
        <v>46249.541666666664</v>
      </c>
      <c r="BB1107" t="s">
        <v>11599</v>
      </c>
      <c r="BF1107" s="6" t="e">
        <f t="shared" si="51"/>
        <v>#NUM!</v>
      </c>
      <c r="BG1107" t="e">
        <f t="shared" si="52"/>
        <v>#NUM!</v>
      </c>
      <c r="BH1107" t="e">
        <f t="shared" si="53"/>
        <v>#NUM!</v>
      </c>
      <c r="BI1107" t="str">
        <f>VLOOKUP(H1107,Sheet2!$A$1:$B$270,2,FALSE)</f>
        <v>MADURA</v>
      </c>
    </row>
    <row r="1108" spans="1:61">
      <c r="A1108">
        <v>1107</v>
      </c>
      <c r="B1108">
        <v>1002519492</v>
      </c>
      <c r="C1108">
        <v>3</v>
      </c>
      <c r="D1108" t="s">
        <v>38</v>
      </c>
      <c r="E1108">
        <v>5</v>
      </c>
      <c r="F1108" t="s">
        <v>90</v>
      </c>
      <c r="G1108" t="s">
        <v>90</v>
      </c>
      <c r="H1108" t="s">
        <v>309</v>
      </c>
      <c r="I1108" t="s">
        <v>213</v>
      </c>
      <c r="J1108" t="s">
        <v>214</v>
      </c>
      <c r="K1108" t="s">
        <v>149</v>
      </c>
      <c r="L1108" t="s">
        <v>215</v>
      </c>
      <c r="M1108" t="s">
        <v>76</v>
      </c>
      <c r="N1108" t="s">
        <v>216</v>
      </c>
      <c r="O1108" s="57">
        <v>46245.472199074073</v>
      </c>
      <c r="P1108" s="57">
        <v>46246.59584490741</v>
      </c>
      <c r="Q1108">
        <v>69363124</v>
      </c>
      <c r="S1108">
        <v>152650208652</v>
      </c>
      <c r="T1108" t="s">
        <v>7371</v>
      </c>
      <c r="U1108" t="s">
        <v>7372</v>
      </c>
      <c r="V1108" t="s">
        <v>7373</v>
      </c>
      <c r="Z1108">
        <v>112.132126881617</v>
      </c>
      <c r="AA1108">
        <v>-7.9311262621235397</v>
      </c>
      <c r="AB1108" t="s">
        <v>7374</v>
      </c>
      <c r="AC1108" t="s">
        <v>237</v>
      </c>
      <c r="AL1108" t="s">
        <v>218</v>
      </c>
      <c r="AM1108" t="s">
        <v>6453</v>
      </c>
      <c r="AN1108" t="s">
        <v>6</v>
      </c>
      <c r="AO1108" s="57">
        <v>46334.486145833333</v>
      </c>
      <c r="AP1108" s="57">
        <v>46246.333333333336</v>
      </c>
      <c r="AR1108" t="s">
        <v>219</v>
      </c>
      <c r="AS1108" t="s">
        <v>309</v>
      </c>
      <c r="AT1108" t="s">
        <v>231</v>
      </c>
      <c r="AU1108">
        <v>20260812</v>
      </c>
      <c r="AV1108" t="s">
        <v>222</v>
      </c>
      <c r="AW1108" t="s">
        <v>1010</v>
      </c>
      <c r="AX1108" t="s">
        <v>223</v>
      </c>
      <c r="BA1108" s="57">
        <v>46246.333333333336</v>
      </c>
      <c r="BB1108" t="s">
        <v>6453</v>
      </c>
      <c r="BC1108">
        <v>2026</v>
      </c>
      <c r="BD1108">
        <v>8</v>
      </c>
      <c r="BE1108">
        <v>12</v>
      </c>
      <c r="BF1108" s="6">
        <f t="shared" si="51"/>
        <v>46246</v>
      </c>
      <c r="BG1108">
        <f t="shared" si="52"/>
        <v>-0.33333333333575865</v>
      </c>
      <c r="BH1108" t="str">
        <f t="shared" si="53"/>
        <v>COMPLY</v>
      </c>
      <c r="BI1108" t="str">
        <f>VLOOKUP(H1108,Sheet2!$A$1:$B$270,2,FALSE)</f>
        <v>KEDIRI</v>
      </c>
    </row>
    <row r="1109" spans="1:61">
      <c r="A1109">
        <v>1108</v>
      </c>
      <c r="B1109">
        <v>1002506516</v>
      </c>
      <c r="C1109">
        <v>3</v>
      </c>
      <c r="D1109" t="s">
        <v>51</v>
      </c>
      <c r="E1109">
        <v>4</v>
      </c>
      <c r="F1109" t="s">
        <v>235</v>
      </c>
      <c r="G1109" t="s">
        <v>584</v>
      </c>
      <c r="H1109" t="s">
        <v>990</v>
      </c>
      <c r="I1109" t="s">
        <v>213</v>
      </c>
      <c r="J1109" t="s">
        <v>214</v>
      </c>
      <c r="K1109" t="s">
        <v>149</v>
      </c>
      <c r="M1109" t="s">
        <v>1034</v>
      </c>
      <c r="N1109" t="s">
        <v>216</v>
      </c>
      <c r="O1109" s="57">
        <v>46237.687881944446</v>
      </c>
      <c r="P1109" s="57">
        <v>46237.741712962961</v>
      </c>
      <c r="Q1109">
        <v>69348406</v>
      </c>
      <c r="S1109">
        <v>146514602580</v>
      </c>
      <c r="T1109" t="s">
        <v>1090</v>
      </c>
      <c r="U1109" t="s">
        <v>2123</v>
      </c>
      <c r="V1109" t="s">
        <v>3633</v>
      </c>
      <c r="Z1109">
        <v>110.821685781062</v>
      </c>
      <c r="AA1109">
        <v>-7.5711869123187503</v>
      </c>
      <c r="AB1109" t="s">
        <v>1092</v>
      </c>
      <c r="AC1109" t="s">
        <v>291</v>
      </c>
      <c r="AL1109" t="s">
        <v>218</v>
      </c>
      <c r="AM1109" t="s">
        <v>3634</v>
      </c>
      <c r="AN1109" t="s">
        <v>6</v>
      </c>
      <c r="AO1109" s="57">
        <v>46089.69431712963</v>
      </c>
      <c r="AR1109" t="s">
        <v>12</v>
      </c>
      <c r="AS1109" t="s">
        <v>990</v>
      </c>
      <c r="AT1109" t="s">
        <v>231</v>
      </c>
      <c r="AW1109" t="s">
        <v>562</v>
      </c>
      <c r="AX1109" t="s">
        <v>223</v>
      </c>
      <c r="BA1109" s="57">
        <v>46237.291666666664</v>
      </c>
      <c r="BB1109" t="s">
        <v>3634</v>
      </c>
      <c r="BF1109" s="6" t="e">
        <f t="shared" si="51"/>
        <v>#NUM!</v>
      </c>
      <c r="BG1109" t="e">
        <f t="shared" si="52"/>
        <v>#NUM!</v>
      </c>
      <c r="BH1109" t="e">
        <f t="shared" si="53"/>
        <v>#NUM!</v>
      </c>
      <c r="BI1109" t="e">
        <f>VLOOKUP(H1109,Sheet2!$A$1:$B$270,2,FALSE)</f>
        <v>#N/A</v>
      </c>
    </row>
    <row r="1110" spans="1:61">
      <c r="A1110">
        <v>1109</v>
      </c>
      <c r="B1110">
        <v>1002522927</v>
      </c>
      <c r="C1110">
        <v>3</v>
      </c>
      <c r="D1110" t="s">
        <v>51</v>
      </c>
      <c r="E1110">
        <v>4</v>
      </c>
      <c r="F1110" t="s">
        <v>235</v>
      </c>
      <c r="G1110" t="s">
        <v>584</v>
      </c>
      <c r="H1110" t="s">
        <v>895</v>
      </c>
      <c r="I1110" t="s">
        <v>213</v>
      </c>
      <c r="J1110" t="s">
        <v>214</v>
      </c>
      <c r="K1110" t="s">
        <v>149</v>
      </c>
      <c r="L1110" t="s">
        <v>215</v>
      </c>
      <c r="M1110" t="s">
        <v>76</v>
      </c>
      <c r="N1110" t="s">
        <v>216</v>
      </c>
      <c r="O1110" s="57">
        <v>46246.695798611108</v>
      </c>
      <c r="P1110" s="57">
        <v>46247.766018518516</v>
      </c>
      <c r="Q1110">
        <v>69364531</v>
      </c>
      <c r="S1110">
        <v>146527605813</v>
      </c>
      <c r="T1110" t="s">
        <v>8258</v>
      </c>
      <c r="U1110" t="s">
        <v>8259</v>
      </c>
      <c r="V1110" t="s">
        <v>8260</v>
      </c>
      <c r="Z1110">
        <v>110.82364099999999</v>
      </c>
      <c r="AA1110">
        <v>-7.6020120000000002</v>
      </c>
      <c r="AB1110" t="s">
        <v>8261</v>
      </c>
      <c r="AC1110" t="s">
        <v>237</v>
      </c>
      <c r="AL1110" t="s">
        <v>218</v>
      </c>
      <c r="AM1110" t="s">
        <v>8262</v>
      </c>
      <c r="AN1110" t="s">
        <v>6</v>
      </c>
      <c r="AO1110" s="57">
        <v>46364.704791666663</v>
      </c>
      <c r="AP1110" s="57">
        <v>46247.541666666664</v>
      </c>
      <c r="AR1110" t="s">
        <v>219</v>
      </c>
      <c r="AS1110" t="s">
        <v>895</v>
      </c>
      <c r="AT1110" t="s">
        <v>231</v>
      </c>
      <c r="AU1110">
        <v>20260813</v>
      </c>
      <c r="AV1110" t="s">
        <v>222</v>
      </c>
      <c r="AW1110" t="s">
        <v>1010</v>
      </c>
      <c r="AX1110" t="s">
        <v>223</v>
      </c>
      <c r="BA1110" s="57">
        <v>46247.541666666664</v>
      </c>
      <c r="BB1110" t="s">
        <v>8262</v>
      </c>
      <c r="BC1110">
        <v>2026</v>
      </c>
      <c r="BD1110">
        <v>8</v>
      </c>
      <c r="BE1110">
        <v>13</v>
      </c>
      <c r="BF1110" s="6">
        <f t="shared" si="51"/>
        <v>46247</v>
      </c>
      <c r="BG1110">
        <f t="shared" si="52"/>
        <v>-0.54166666666424135</v>
      </c>
      <c r="BH1110" t="str">
        <f t="shared" si="53"/>
        <v>COMPLY</v>
      </c>
      <c r="BI1110" t="e">
        <f>VLOOKUP(H1110,Sheet2!$A$1:$B$270,2,FALSE)</f>
        <v>#N/A</v>
      </c>
    </row>
    <row r="1111" spans="1:61">
      <c r="A1111">
        <v>1110</v>
      </c>
      <c r="B1111">
        <v>1002526337</v>
      </c>
      <c r="C1111">
        <v>3</v>
      </c>
      <c r="D1111" t="s">
        <v>38</v>
      </c>
      <c r="E1111">
        <v>5</v>
      </c>
      <c r="F1111" t="s">
        <v>92</v>
      </c>
      <c r="G1111" t="s">
        <v>95</v>
      </c>
      <c r="H1111" t="s">
        <v>530</v>
      </c>
      <c r="I1111" t="s">
        <v>213</v>
      </c>
      <c r="J1111" t="s">
        <v>214</v>
      </c>
      <c r="K1111" t="s">
        <v>149</v>
      </c>
      <c r="L1111" t="s">
        <v>215</v>
      </c>
      <c r="M1111" t="s">
        <v>76</v>
      </c>
      <c r="N1111" t="s">
        <v>216</v>
      </c>
      <c r="O1111" s="57">
        <v>46248.532592592594</v>
      </c>
      <c r="P1111" s="57">
        <v>46249.826307870368</v>
      </c>
      <c r="Q1111">
        <v>69366009</v>
      </c>
      <c r="S1111">
        <v>152617204573</v>
      </c>
      <c r="T1111" t="s">
        <v>11601</v>
      </c>
      <c r="U1111" t="s">
        <v>11602</v>
      </c>
      <c r="V1111" t="s">
        <v>11603</v>
      </c>
      <c r="Z1111">
        <v>111.67213685810501</v>
      </c>
      <c r="AA1111">
        <v>-7.9091528764442502</v>
      </c>
      <c r="AB1111" t="s">
        <v>11604</v>
      </c>
      <c r="AC1111" t="s">
        <v>217</v>
      </c>
      <c r="AL1111" t="s">
        <v>218</v>
      </c>
      <c r="AM1111" t="s">
        <v>11605</v>
      </c>
      <c r="AN1111" t="s">
        <v>6</v>
      </c>
      <c r="AO1111" t="s">
        <v>11606</v>
      </c>
      <c r="AP1111" s="57">
        <v>46249.541666666664</v>
      </c>
      <c r="AR1111" t="s">
        <v>219</v>
      </c>
      <c r="AS1111" t="s">
        <v>530</v>
      </c>
      <c r="AT1111" t="s">
        <v>231</v>
      </c>
      <c r="AU1111">
        <v>20260815</v>
      </c>
      <c r="AV1111" t="s">
        <v>222</v>
      </c>
      <c r="AW1111" t="s">
        <v>1015</v>
      </c>
      <c r="AX1111" t="s">
        <v>223</v>
      </c>
      <c r="BA1111" s="57">
        <v>46249.541666666664</v>
      </c>
      <c r="BB1111" t="s">
        <v>11605</v>
      </c>
      <c r="BC1111">
        <v>2026</v>
      </c>
      <c r="BD1111">
        <v>8</v>
      </c>
      <c r="BE1111">
        <v>15</v>
      </c>
      <c r="BF1111" s="6">
        <f t="shared" si="51"/>
        <v>46249</v>
      </c>
      <c r="BG1111">
        <f t="shared" si="52"/>
        <v>-0.54166666666424135</v>
      </c>
      <c r="BH1111" t="str">
        <f t="shared" si="53"/>
        <v>COMPLY</v>
      </c>
      <c r="BI1111" t="str">
        <f>VLOOKUP(H1111,Sheet2!$A$1:$B$270,2,FALSE)</f>
        <v>PONOROGO</v>
      </c>
    </row>
    <row r="1112" spans="1:61">
      <c r="A1112">
        <v>1111</v>
      </c>
      <c r="B1112">
        <v>1002526177</v>
      </c>
      <c r="C1112">
        <v>3</v>
      </c>
      <c r="D1112" t="s">
        <v>38</v>
      </c>
      <c r="E1112">
        <v>5</v>
      </c>
      <c r="F1112" t="s">
        <v>250</v>
      </c>
      <c r="G1112" t="s">
        <v>91</v>
      </c>
      <c r="H1112" t="s">
        <v>413</v>
      </c>
      <c r="I1112" t="s">
        <v>213</v>
      </c>
      <c r="J1112" t="s">
        <v>214</v>
      </c>
      <c r="K1112" t="s">
        <v>149</v>
      </c>
      <c r="L1112" t="s">
        <v>215</v>
      </c>
      <c r="M1112" t="s">
        <v>76</v>
      </c>
      <c r="N1112" t="s">
        <v>216</v>
      </c>
      <c r="O1112" s="57">
        <v>46248.480520833335</v>
      </c>
      <c r="P1112" s="57">
        <v>46248.783310185187</v>
      </c>
      <c r="Q1112">
        <v>69365947</v>
      </c>
      <c r="S1112">
        <v>152701239039</v>
      </c>
      <c r="T1112" t="s">
        <v>11607</v>
      </c>
      <c r="U1112" t="s">
        <v>11608</v>
      </c>
      <c r="V1112" t="s">
        <v>11609</v>
      </c>
      <c r="Z1112">
        <v>112.641239762306</v>
      </c>
      <c r="AA1112">
        <v>-7.9913749909242204</v>
      </c>
      <c r="AB1112" t="s">
        <v>11610</v>
      </c>
      <c r="AC1112" t="s">
        <v>217</v>
      </c>
      <c r="AL1112" t="s">
        <v>218</v>
      </c>
      <c r="AM1112" t="s">
        <v>11611</v>
      </c>
      <c r="AN1112" t="s">
        <v>6</v>
      </c>
      <c r="AO1112" t="s">
        <v>10172</v>
      </c>
      <c r="AP1112" s="57">
        <v>46249.333333333336</v>
      </c>
      <c r="AR1112" t="s">
        <v>219</v>
      </c>
      <c r="AS1112" t="s">
        <v>413</v>
      </c>
      <c r="AT1112" t="s">
        <v>231</v>
      </c>
      <c r="AU1112">
        <v>20260814</v>
      </c>
      <c r="AV1112" t="s">
        <v>222</v>
      </c>
      <c r="AW1112" t="s">
        <v>642</v>
      </c>
      <c r="AX1112" t="s">
        <v>223</v>
      </c>
      <c r="BA1112" s="57">
        <v>46249.333333333336</v>
      </c>
      <c r="BB1112" t="s">
        <v>11611</v>
      </c>
      <c r="BC1112">
        <v>2026</v>
      </c>
      <c r="BD1112">
        <v>8</v>
      </c>
      <c r="BE1112">
        <v>14</v>
      </c>
      <c r="BF1112" s="6">
        <f t="shared" si="51"/>
        <v>46248</v>
      </c>
      <c r="BG1112">
        <f t="shared" si="52"/>
        <v>-1.3333333333357587</v>
      </c>
      <c r="BH1112" t="str">
        <f t="shared" si="53"/>
        <v>COMPLY</v>
      </c>
      <c r="BI1112" t="str">
        <f>VLOOKUP(H1112,Sheet2!$A$1:$B$270,2,FALSE)</f>
        <v>MALANG</v>
      </c>
    </row>
    <row r="1113" spans="1:61">
      <c r="A1113">
        <v>1112</v>
      </c>
      <c r="B1113">
        <v>1002527151</v>
      </c>
      <c r="C1113">
        <v>3</v>
      </c>
      <c r="D1113" t="s">
        <v>45</v>
      </c>
      <c r="E1113">
        <v>5</v>
      </c>
      <c r="F1113" t="s">
        <v>211</v>
      </c>
      <c r="G1113" t="s">
        <v>110</v>
      </c>
      <c r="H1113" t="s">
        <v>239</v>
      </c>
      <c r="I1113" t="s">
        <v>9791</v>
      </c>
      <c r="J1113" t="s">
        <v>214</v>
      </c>
      <c r="K1113" t="s">
        <v>149</v>
      </c>
      <c r="M1113" t="s">
        <v>76</v>
      </c>
      <c r="N1113" t="s">
        <v>9792</v>
      </c>
      <c r="O1113" s="57">
        <v>46248.683993055558</v>
      </c>
      <c r="P1113" s="57">
        <v>46251.893807870372</v>
      </c>
      <c r="Q1113">
        <v>69364785</v>
      </c>
      <c r="R1113">
        <v>3746403009</v>
      </c>
      <c r="S1113">
        <v>172616790184</v>
      </c>
      <c r="T1113" t="s">
        <v>10843</v>
      </c>
      <c r="U1113" t="s">
        <v>11612</v>
      </c>
      <c r="V1113" t="s">
        <v>11613</v>
      </c>
      <c r="Z1113">
        <v>118.6961347</v>
      </c>
      <c r="AA1113">
        <v>-8.5177665000000005</v>
      </c>
      <c r="AB1113" t="s">
        <v>10846</v>
      </c>
      <c r="AC1113" t="s">
        <v>291</v>
      </c>
      <c r="AL1113" t="s">
        <v>218</v>
      </c>
      <c r="AM1113" t="s">
        <v>214</v>
      </c>
      <c r="AN1113" t="s">
        <v>6</v>
      </c>
      <c r="AO1113" t="s">
        <v>10002</v>
      </c>
      <c r="AR1113" t="s">
        <v>219</v>
      </c>
      <c r="AS1113" t="s">
        <v>239</v>
      </c>
      <c r="AT1113" t="s">
        <v>231</v>
      </c>
      <c r="AU1113">
        <v>20260817</v>
      </c>
      <c r="AV1113" t="s">
        <v>222</v>
      </c>
      <c r="AW1113" t="s">
        <v>10848</v>
      </c>
      <c r="AX1113" t="s">
        <v>223</v>
      </c>
      <c r="BA1113" s="57">
        <v>25569.291666666668</v>
      </c>
      <c r="BB1113" t="s">
        <v>214</v>
      </c>
      <c r="BC1113">
        <v>2026</v>
      </c>
      <c r="BD1113">
        <v>8</v>
      </c>
      <c r="BE1113">
        <v>17</v>
      </c>
      <c r="BF1113" s="6">
        <f t="shared" si="51"/>
        <v>46251</v>
      </c>
      <c r="BG1113">
        <f t="shared" si="52"/>
        <v>20681.708333333332</v>
      </c>
      <c r="BH1113" t="str">
        <f t="shared" si="53"/>
        <v>NOT COMPLY</v>
      </c>
      <c r="BI1113" t="str">
        <f>VLOOKUP(H1113,Sheet2!$A$1:$B$270,2,FALSE)</f>
        <v>BIMA</v>
      </c>
    </row>
    <row r="1114" spans="1:61">
      <c r="A1114">
        <v>1113</v>
      </c>
      <c r="B1114">
        <v>1002507811</v>
      </c>
      <c r="C1114">
        <v>3</v>
      </c>
      <c r="D1114" t="s">
        <v>49</v>
      </c>
      <c r="E1114">
        <v>4</v>
      </c>
      <c r="F1114" t="s">
        <v>246</v>
      </c>
      <c r="G1114" t="s">
        <v>549</v>
      </c>
      <c r="H1114" t="s">
        <v>550</v>
      </c>
      <c r="I1114" t="s">
        <v>213</v>
      </c>
      <c r="J1114" t="s">
        <v>214</v>
      </c>
      <c r="K1114" t="s">
        <v>149</v>
      </c>
      <c r="L1114" t="s">
        <v>215</v>
      </c>
      <c r="M1114" t="s">
        <v>76</v>
      </c>
      <c r="N1114" t="s">
        <v>216</v>
      </c>
      <c r="O1114" s="57">
        <v>46238.484675925924</v>
      </c>
      <c r="P1114" s="57">
        <v>46238.748171296298</v>
      </c>
      <c r="Q1114">
        <v>69358161</v>
      </c>
      <c r="S1114">
        <v>143407106629</v>
      </c>
      <c r="T1114" t="s">
        <v>993</v>
      </c>
      <c r="U1114" t="s">
        <v>3639</v>
      </c>
      <c r="V1114" t="s">
        <v>3640</v>
      </c>
      <c r="Z1114">
        <v>110.06444</v>
      </c>
      <c r="AA1114">
        <v>-6.9732383999999996</v>
      </c>
      <c r="AB1114" t="s">
        <v>3641</v>
      </c>
      <c r="AC1114" t="s">
        <v>237</v>
      </c>
      <c r="AL1114" t="s">
        <v>218</v>
      </c>
      <c r="AM1114" t="s">
        <v>3642</v>
      </c>
      <c r="AN1114" t="s">
        <v>6</v>
      </c>
      <c r="AO1114" s="57">
        <v>46120.48636574074</v>
      </c>
      <c r="AP1114" s="57">
        <v>46239.333333333336</v>
      </c>
      <c r="AR1114" t="s">
        <v>219</v>
      </c>
      <c r="AS1114" t="s">
        <v>550</v>
      </c>
      <c r="AT1114" t="s">
        <v>231</v>
      </c>
      <c r="AU1114">
        <v>20260804</v>
      </c>
      <c r="AV1114" t="s">
        <v>222</v>
      </c>
      <c r="AW1114" t="s">
        <v>1014</v>
      </c>
      <c r="AX1114" t="s">
        <v>223</v>
      </c>
      <c r="BA1114" s="57">
        <v>46239.333333333336</v>
      </c>
      <c r="BB1114" t="s">
        <v>3642</v>
      </c>
      <c r="BC1114">
        <v>2026</v>
      </c>
      <c r="BD1114">
        <v>8</v>
      </c>
      <c r="BE1114">
        <v>4</v>
      </c>
      <c r="BF1114" s="6">
        <f t="shared" si="51"/>
        <v>46238</v>
      </c>
      <c r="BG1114">
        <f t="shared" si="52"/>
        <v>-1.3333333333357587</v>
      </c>
      <c r="BH1114" t="str">
        <f t="shared" si="53"/>
        <v>COMPLY</v>
      </c>
      <c r="BI1114" t="e">
        <f>VLOOKUP(H1114,Sheet2!$A$1:$B$270,2,FALSE)</f>
        <v>#N/A</v>
      </c>
    </row>
    <row r="1115" spans="1:61">
      <c r="A1115">
        <v>1114</v>
      </c>
      <c r="B1115">
        <v>1002528158</v>
      </c>
      <c r="C1115">
        <v>3</v>
      </c>
      <c r="D1115" t="s">
        <v>42</v>
      </c>
      <c r="E1115">
        <v>5</v>
      </c>
      <c r="F1115" t="s">
        <v>106</v>
      </c>
      <c r="G1115" t="s">
        <v>104</v>
      </c>
      <c r="H1115" t="s">
        <v>485</v>
      </c>
      <c r="I1115" t="s">
        <v>213</v>
      </c>
      <c r="J1115" t="s">
        <v>214</v>
      </c>
      <c r="K1115" t="s">
        <v>149</v>
      </c>
      <c r="L1115" t="s">
        <v>215</v>
      </c>
      <c r="M1115" t="s">
        <v>76</v>
      </c>
      <c r="N1115" t="s">
        <v>216</v>
      </c>
      <c r="O1115" s="57">
        <v>46249.50204861111</v>
      </c>
      <c r="P1115" s="57">
        <v>46250.586296296293</v>
      </c>
      <c r="Q1115">
        <v>69366811</v>
      </c>
      <c r="S1115">
        <v>152534203454</v>
      </c>
      <c r="T1115" t="s">
        <v>11614</v>
      </c>
      <c r="U1115" t="s">
        <v>11615</v>
      </c>
      <c r="V1115" t="s">
        <v>11616</v>
      </c>
      <c r="Z1115">
        <v>113.091689944267</v>
      </c>
      <c r="AA1115">
        <v>-8.1017630371549192</v>
      </c>
      <c r="AB1115" t="s">
        <v>11617</v>
      </c>
      <c r="AC1115" t="s">
        <v>217</v>
      </c>
      <c r="AL1115" t="s">
        <v>218</v>
      </c>
      <c r="AM1115" t="s">
        <v>10126</v>
      </c>
      <c r="AN1115" t="s">
        <v>6</v>
      </c>
      <c r="AO1115" t="s">
        <v>9878</v>
      </c>
      <c r="AP1115" s="57">
        <v>46250.333333333336</v>
      </c>
      <c r="AR1115" t="s">
        <v>219</v>
      </c>
      <c r="AS1115" t="s">
        <v>485</v>
      </c>
      <c r="AT1115" t="s">
        <v>231</v>
      </c>
      <c r="AU1115">
        <v>20260816</v>
      </c>
      <c r="AV1115" t="s">
        <v>222</v>
      </c>
      <c r="AW1115" t="s">
        <v>1027</v>
      </c>
      <c r="AX1115" t="s">
        <v>223</v>
      </c>
      <c r="BA1115" s="57">
        <v>46250.333333333336</v>
      </c>
      <c r="BB1115" t="s">
        <v>10126</v>
      </c>
      <c r="BC1115">
        <v>2026</v>
      </c>
      <c r="BD1115">
        <v>8</v>
      </c>
      <c r="BE1115">
        <v>16</v>
      </c>
      <c r="BF1115" s="6">
        <f t="shared" si="51"/>
        <v>46250</v>
      </c>
      <c r="BG1115">
        <f t="shared" si="52"/>
        <v>-0.33333333333575865</v>
      </c>
      <c r="BH1115" t="str">
        <f t="shared" si="53"/>
        <v>COMPLY</v>
      </c>
      <c r="BI1115" t="str">
        <f>VLOOKUP(H1115,Sheet2!$A$1:$B$270,2,FALSE)</f>
        <v>PROBOLINGGO</v>
      </c>
    </row>
    <row r="1116" spans="1:61">
      <c r="A1116">
        <v>1115</v>
      </c>
      <c r="B1116">
        <v>1002529926</v>
      </c>
      <c r="C1116">
        <v>3</v>
      </c>
      <c r="D1116" t="s">
        <v>49</v>
      </c>
      <c r="E1116">
        <v>4</v>
      </c>
      <c r="F1116" t="s">
        <v>246</v>
      </c>
      <c r="G1116" t="s">
        <v>588</v>
      </c>
      <c r="H1116" t="s">
        <v>589</v>
      </c>
      <c r="I1116" t="s">
        <v>213</v>
      </c>
      <c r="J1116" t="s">
        <v>214</v>
      </c>
      <c r="K1116" t="s">
        <v>149</v>
      </c>
      <c r="L1116" t="s">
        <v>215</v>
      </c>
      <c r="M1116" t="s">
        <v>225</v>
      </c>
      <c r="N1116" t="s">
        <v>216</v>
      </c>
      <c r="O1116" s="57">
        <v>46250.677037037036</v>
      </c>
      <c r="P1116" s="57">
        <v>46251.547800925924</v>
      </c>
      <c r="Q1116">
        <v>69367687</v>
      </c>
      <c r="S1116">
        <v>142434111152</v>
      </c>
      <c r="T1116" t="s">
        <v>11618</v>
      </c>
      <c r="U1116" t="s">
        <v>11619</v>
      </c>
      <c r="V1116" t="s">
        <v>11620</v>
      </c>
      <c r="Z1116">
        <v>110.63767350000001</v>
      </c>
      <c r="AA1116">
        <v>-7.23076779999999</v>
      </c>
      <c r="AB1116" t="s">
        <v>11621</v>
      </c>
      <c r="AC1116" t="s">
        <v>237</v>
      </c>
      <c r="AL1116" t="s">
        <v>218</v>
      </c>
      <c r="AM1116" t="s">
        <v>10219</v>
      </c>
      <c r="AN1116" t="s">
        <v>6</v>
      </c>
      <c r="AO1116" t="s">
        <v>10911</v>
      </c>
      <c r="AP1116" s="57">
        <v>46251.541666666664</v>
      </c>
      <c r="AR1116" t="s">
        <v>18</v>
      </c>
      <c r="AS1116" t="s">
        <v>589</v>
      </c>
      <c r="AT1116" t="s">
        <v>231</v>
      </c>
      <c r="AV1116" t="s">
        <v>227</v>
      </c>
      <c r="AW1116" t="s">
        <v>1018</v>
      </c>
      <c r="AX1116" t="s">
        <v>223</v>
      </c>
      <c r="BA1116" s="57">
        <v>46251.541666666664</v>
      </c>
      <c r="BB1116" t="s">
        <v>10219</v>
      </c>
      <c r="BF1116" s="6" t="e">
        <f t="shared" si="51"/>
        <v>#NUM!</v>
      </c>
      <c r="BG1116" t="e">
        <f t="shared" si="52"/>
        <v>#NUM!</v>
      </c>
      <c r="BH1116" t="e">
        <f t="shared" si="53"/>
        <v>#NUM!</v>
      </c>
      <c r="BI1116" t="e">
        <f>VLOOKUP(H1116,Sheet2!$A$1:$B$270,2,FALSE)</f>
        <v>#N/A</v>
      </c>
    </row>
    <row r="1117" spans="1:61">
      <c r="A1117">
        <v>1116</v>
      </c>
      <c r="B1117">
        <v>1002523716</v>
      </c>
      <c r="C1117">
        <v>3</v>
      </c>
      <c r="D1117" t="s">
        <v>38</v>
      </c>
      <c r="E1117">
        <v>5</v>
      </c>
      <c r="F1117" t="s">
        <v>90</v>
      </c>
      <c r="G1117" t="s">
        <v>96</v>
      </c>
      <c r="H1117" t="s">
        <v>289</v>
      </c>
      <c r="I1117" t="s">
        <v>213</v>
      </c>
      <c r="J1117" t="s">
        <v>214</v>
      </c>
      <c r="K1117" t="s">
        <v>149</v>
      </c>
      <c r="L1117" t="s">
        <v>215</v>
      </c>
      <c r="M1117" t="s">
        <v>76</v>
      </c>
      <c r="N1117" t="s">
        <v>216</v>
      </c>
      <c r="O1117" s="57">
        <v>46247.4374537037</v>
      </c>
      <c r="P1117" s="57">
        <v>46247.80195601852</v>
      </c>
      <c r="Q1117">
        <v>69364888</v>
      </c>
      <c r="S1117">
        <v>152608209010</v>
      </c>
      <c r="T1117" t="s">
        <v>9194</v>
      </c>
      <c r="U1117" t="s">
        <v>9195</v>
      </c>
      <c r="V1117" t="s">
        <v>9196</v>
      </c>
      <c r="Z1117">
        <v>111.65928</v>
      </c>
      <c r="AA1117">
        <v>-8.1896430000000002</v>
      </c>
      <c r="AB1117" t="s">
        <v>9197</v>
      </c>
      <c r="AC1117" t="s">
        <v>237</v>
      </c>
      <c r="AL1117" t="s">
        <v>218</v>
      </c>
      <c r="AM1117" t="s">
        <v>9198</v>
      </c>
      <c r="AN1117" t="s">
        <v>6</v>
      </c>
      <c r="AO1117" t="s">
        <v>8847</v>
      </c>
      <c r="AP1117" s="57">
        <v>46248.333333333336</v>
      </c>
      <c r="AR1117" t="s">
        <v>219</v>
      </c>
      <c r="AS1117" t="s">
        <v>289</v>
      </c>
      <c r="AT1117" t="s">
        <v>352</v>
      </c>
      <c r="AU1117">
        <v>20260813</v>
      </c>
      <c r="AV1117" t="s">
        <v>222</v>
      </c>
      <c r="AW1117" t="s">
        <v>5661</v>
      </c>
      <c r="AX1117" t="s">
        <v>223</v>
      </c>
      <c r="BA1117" s="57">
        <v>46248.333333333336</v>
      </c>
      <c r="BB1117" t="s">
        <v>9198</v>
      </c>
      <c r="BC1117">
        <v>2026</v>
      </c>
      <c r="BD1117">
        <v>8</v>
      </c>
      <c r="BE1117">
        <v>13</v>
      </c>
      <c r="BF1117" s="6">
        <f t="shared" si="51"/>
        <v>46247</v>
      </c>
      <c r="BG1117">
        <f t="shared" si="52"/>
        <v>-1.3333333333357587</v>
      </c>
      <c r="BH1117" t="str">
        <f t="shared" si="53"/>
        <v>COMPLY</v>
      </c>
      <c r="BI1117" t="str">
        <f>VLOOKUP(H1117,Sheet2!$A$1:$B$270,2,FALSE)</f>
        <v>PONOROGO</v>
      </c>
    </row>
    <row r="1118" spans="1:61">
      <c r="A1118">
        <v>1117</v>
      </c>
      <c r="B1118">
        <v>1002506219</v>
      </c>
      <c r="C1118">
        <v>3</v>
      </c>
      <c r="D1118" t="s">
        <v>51</v>
      </c>
      <c r="E1118">
        <v>4</v>
      </c>
      <c r="F1118" t="s">
        <v>235</v>
      </c>
      <c r="G1118" t="s">
        <v>584</v>
      </c>
      <c r="H1118" t="s">
        <v>617</v>
      </c>
      <c r="I1118" t="s">
        <v>213</v>
      </c>
      <c r="J1118" t="s">
        <v>214</v>
      </c>
      <c r="K1118" t="s">
        <v>149</v>
      </c>
      <c r="M1118" t="s">
        <v>236</v>
      </c>
      <c r="N1118" t="s">
        <v>216</v>
      </c>
      <c r="O1118" s="57">
        <v>46237.595393518517</v>
      </c>
      <c r="P1118" s="57">
        <v>46251.49150462963</v>
      </c>
      <c r="Q1118">
        <v>69357615</v>
      </c>
      <c r="T1118" t="s">
        <v>3647</v>
      </c>
      <c r="Z1118">
        <v>110.7651979</v>
      </c>
      <c r="AA1118">
        <v>-7.5410035000000004</v>
      </c>
      <c r="AB1118" t="s">
        <v>1311</v>
      </c>
      <c r="AC1118" t="s">
        <v>230</v>
      </c>
      <c r="AL1118" t="s">
        <v>218</v>
      </c>
      <c r="AM1118" s="58">
        <v>25569</v>
      </c>
      <c r="AN1118" t="s">
        <v>6</v>
      </c>
      <c r="AO1118" s="57">
        <v>46089.611215277779</v>
      </c>
      <c r="AR1118" t="s">
        <v>312</v>
      </c>
      <c r="AS1118" t="s">
        <v>617</v>
      </c>
      <c r="AT1118" t="s">
        <v>231</v>
      </c>
      <c r="AV1118" t="s">
        <v>5539</v>
      </c>
      <c r="AW1118" t="s">
        <v>634</v>
      </c>
      <c r="AX1118" t="s">
        <v>223</v>
      </c>
      <c r="AZ1118" t="s">
        <v>5539</v>
      </c>
      <c r="BA1118" s="57">
        <v>25569</v>
      </c>
      <c r="BB1118" s="58">
        <v>25569</v>
      </c>
      <c r="BF1118" s="6" t="e">
        <f t="shared" si="51"/>
        <v>#NUM!</v>
      </c>
      <c r="BG1118" t="e">
        <f t="shared" si="52"/>
        <v>#NUM!</v>
      </c>
      <c r="BH1118" t="e">
        <f t="shared" si="53"/>
        <v>#NUM!</v>
      </c>
      <c r="BI1118" t="e">
        <f>VLOOKUP(H1118,Sheet2!$A$1:$B$270,2,FALSE)</f>
        <v>#N/A</v>
      </c>
    </row>
    <row r="1119" spans="1:61">
      <c r="A1119">
        <v>1118</v>
      </c>
      <c r="B1119">
        <v>1002504480</v>
      </c>
      <c r="C1119">
        <v>3</v>
      </c>
      <c r="D1119" t="s">
        <v>45</v>
      </c>
      <c r="E1119">
        <v>5</v>
      </c>
      <c r="F1119" t="s">
        <v>113</v>
      </c>
      <c r="G1119" t="s">
        <v>111</v>
      </c>
      <c r="H1119" t="s">
        <v>257</v>
      </c>
      <c r="I1119" t="s">
        <v>213</v>
      </c>
      <c r="J1119" t="s">
        <v>214</v>
      </c>
      <c r="K1119" t="s">
        <v>149</v>
      </c>
      <c r="L1119" t="s">
        <v>215</v>
      </c>
      <c r="M1119" t="s">
        <v>76</v>
      </c>
      <c r="N1119" t="s">
        <v>216</v>
      </c>
      <c r="O1119" s="57">
        <v>46235.497870370367</v>
      </c>
      <c r="P1119" s="57">
        <v>46237.883599537039</v>
      </c>
      <c r="Q1119">
        <v>69356682</v>
      </c>
      <c r="S1119">
        <v>172506788740</v>
      </c>
      <c r="T1119" t="s">
        <v>3648</v>
      </c>
      <c r="U1119" t="s">
        <v>3649</v>
      </c>
      <c r="V1119" t="s">
        <v>3650</v>
      </c>
      <c r="Z1119">
        <v>121.6601038</v>
      </c>
      <c r="AA1119">
        <v>-8.8349060999999995</v>
      </c>
      <c r="AB1119" t="s">
        <v>3651</v>
      </c>
      <c r="AC1119" t="s">
        <v>237</v>
      </c>
      <c r="AL1119" t="s">
        <v>218</v>
      </c>
      <c r="AM1119" t="s">
        <v>1625</v>
      </c>
      <c r="AN1119" t="s">
        <v>6</v>
      </c>
      <c r="AO1119" s="57">
        <v>46030.506851851853</v>
      </c>
      <c r="AP1119" s="57">
        <v>46236.333333333336</v>
      </c>
      <c r="AR1119" t="s">
        <v>219</v>
      </c>
      <c r="AS1119" t="s">
        <v>257</v>
      </c>
      <c r="AT1119" t="s">
        <v>231</v>
      </c>
      <c r="AU1119">
        <v>20260803</v>
      </c>
      <c r="AV1119" t="s">
        <v>222</v>
      </c>
      <c r="AW1119" t="s">
        <v>1010</v>
      </c>
      <c r="AX1119" t="s">
        <v>223</v>
      </c>
      <c r="BA1119" s="57">
        <v>46236.333333333336</v>
      </c>
      <c r="BB1119" t="s">
        <v>1625</v>
      </c>
      <c r="BC1119">
        <v>2026</v>
      </c>
      <c r="BD1119">
        <v>8</v>
      </c>
      <c r="BE1119">
        <v>3</v>
      </c>
      <c r="BF1119" s="6">
        <f t="shared" si="51"/>
        <v>46237</v>
      </c>
      <c r="BG1119">
        <f t="shared" si="52"/>
        <v>0.66666666666424135</v>
      </c>
      <c r="BH1119" t="str">
        <f t="shared" si="53"/>
        <v>COMPLY</v>
      </c>
      <c r="BI1119" t="str">
        <f>VLOOKUP(H1119,Sheet2!$A$1:$B$270,2,FALSE)</f>
        <v>ENDE</v>
      </c>
    </row>
    <row r="1120" spans="1:61">
      <c r="A1120">
        <v>1119</v>
      </c>
      <c r="B1120">
        <v>1002512081</v>
      </c>
      <c r="C1120">
        <v>3</v>
      </c>
      <c r="D1120" t="s">
        <v>34</v>
      </c>
      <c r="E1120">
        <v>5</v>
      </c>
      <c r="F1120" t="s">
        <v>585</v>
      </c>
      <c r="G1120" t="s">
        <v>83</v>
      </c>
      <c r="H1120" t="s">
        <v>402</v>
      </c>
      <c r="I1120" t="s">
        <v>213</v>
      </c>
      <c r="J1120" t="s">
        <v>214</v>
      </c>
      <c r="K1120" t="s">
        <v>149</v>
      </c>
      <c r="M1120" t="s">
        <v>236</v>
      </c>
      <c r="N1120" t="s">
        <v>608</v>
      </c>
      <c r="O1120" s="57">
        <v>46240.483159722222</v>
      </c>
      <c r="P1120" s="57">
        <v>46244.084120370368</v>
      </c>
      <c r="Q1120">
        <v>69359844</v>
      </c>
      <c r="S1120">
        <v>172401298155</v>
      </c>
      <c r="T1120" t="s">
        <v>3652</v>
      </c>
      <c r="U1120" t="s">
        <v>3653</v>
      </c>
      <c r="Z1120">
        <v>115.263330213494</v>
      </c>
      <c r="AA1120">
        <v>-8.6866822221895497</v>
      </c>
      <c r="AB1120" t="s">
        <v>3654</v>
      </c>
      <c r="AC1120" t="s">
        <v>230</v>
      </c>
      <c r="AO1120" s="57">
        <v>46181.486018518517</v>
      </c>
      <c r="AR1120" t="s">
        <v>312</v>
      </c>
      <c r="AS1120" t="s">
        <v>402</v>
      </c>
      <c r="AT1120" t="s">
        <v>221</v>
      </c>
      <c r="AV1120" t="s">
        <v>904</v>
      </c>
      <c r="AW1120" t="s">
        <v>561</v>
      </c>
      <c r="AX1120" t="s">
        <v>223</v>
      </c>
      <c r="AZ1120" t="s">
        <v>904</v>
      </c>
      <c r="BF1120" s="6" t="e">
        <f t="shared" si="51"/>
        <v>#NUM!</v>
      </c>
      <c r="BG1120" t="e">
        <f t="shared" si="52"/>
        <v>#NUM!</v>
      </c>
      <c r="BH1120" t="e">
        <f t="shared" si="53"/>
        <v>#NUM!</v>
      </c>
      <c r="BI1120" t="str">
        <f>VLOOKUP(H1120,Sheet2!$A$1:$B$270,2,FALSE)</f>
        <v>SANUR</v>
      </c>
    </row>
    <row r="1121" spans="1:61">
      <c r="A1121">
        <v>1120</v>
      </c>
      <c r="B1121">
        <v>1002523767</v>
      </c>
      <c r="C1121">
        <v>3</v>
      </c>
      <c r="D1121" t="s">
        <v>59</v>
      </c>
      <c r="E1121">
        <v>4</v>
      </c>
      <c r="F1121" t="s">
        <v>567</v>
      </c>
      <c r="G1121" t="s">
        <v>1001</v>
      </c>
      <c r="H1121" t="s">
        <v>1002</v>
      </c>
      <c r="I1121" t="s">
        <v>10039</v>
      </c>
      <c r="J1121" t="s">
        <v>214</v>
      </c>
      <c r="K1121" t="s">
        <v>149</v>
      </c>
      <c r="M1121" t="s">
        <v>277</v>
      </c>
      <c r="N1121" t="s">
        <v>10348</v>
      </c>
      <c r="O1121" s="57">
        <v>46247.445949074077</v>
      </c>
      <c r="P1121" s="57">
        <v>46248.682129629633</v>
      </c>
      <c r="Q1121">
        <v>69364898</v>
      </c>
      <c r="R1121">
        <v>2745042036</v>
      </c>
      <c r="S1121">
        <v>143135115086</v>
      </c>
      <c r="T1121" t="s">
        <v>11622</v>
      </c>
      <c r="U1121" t="s">
        <v>11623</v>
      </c>
      <c r="V1121" t="s">
        <v>11624</v>
      </c>
      <c r="Z1121">
        <v>110.602915</v>
      </c>
      <c r="AA1121">
        <v>-7.9619270000000002</v>
      </c>
      <c r="AB1121" t="s">
        <v>11625</v>
      </c>
      <c r="AC1121" t="s">
        <v>226</v>
      </c>
      <c r="AL1121" t="s">
        <v>218</v>
      </c>
      <c r="AM1121" t="s">
        <v>11625</v>
      </c>
      <c r="AN1121" t="s">
        <v>6</v>
      </c>
      <c r="AO1121" t="s">
        <v>9443</v>
      </c>
      <c r="AQ1121" t="s">
        <v>248</v>
      </c>
      <c r="AR1121" t="s">
        <v>278</v>
      </c>
      <c r="AS1121" t="s">
        <v>1002</v>
      </c>
      <c r="AT1121" t="s">
        <v>231</v>
      </c>
      <c r="AV1121" t="s">
        <v>11626</v>
      </c>
      <c r="AW1121" t="s">
        <v>9797</v>
      </c>
      <c r="AX1121" t="s">
        <v>223</v>
      </c>
      <c r="BA1121" s="57">
        <v>46247.5</v>
      </c>
      <c r="BB1121" t="s">
        <v>11625</v>
      </c>
      <c r="BF1121" s="6" t="e">
        <f t="shared" si="51"/>
        <v>#NUM!</v>
      </c>
      <c r="BG1121" t="e">
        <f t="shared" si="52"/>
        <v>#NUM!</v>
      </c>
      <c r="BH1121" t="e">
        <f t="shared" si="53"/>
        <v>#NUM!</v>
      </c>
      <c r="BI1121" t="e">
        <f>VLOOKUP(H1121,Sheet2!$A$1:$B$270,2,FALSE)</f>
        <v>#N/A</v>
      </c>
    </row>
    <row r="1122" spans="1:61">
      <c r="A1122">
        <v>1121</v>
      </c>
      <c r="B1122">
        <v>1002512270</v>
      </c>
      <c r="C1122">
        <v>3</v>
      </c>
      <c r="D1122" t="s">
        <v>51</v>
      </c>
      <c r="E1122">
        <v>4</v>
      </c>
      <c r="F1122" t="s">
        <v>273</v>
      </c>
      <c r="G1122" t="s">
        <v>295</v>
      </c>
      <c r="H1122" t="s">
        <v>901</v>
      </c>
      <c r="I1122" t="s">
        <v>213</v>
      </c>
      <c r="J1122" t="s">
        <v>214</v>
      </c>
      <c r="K1122" t="s">
        <v>149</v>
      </c>
      <c r="L1122" t="s">
        <v>215</v>
      </c>
      <c r="M1122" t="s">
        <v>933</v>
      </c>
      <c r="N1122" t="s">
        <v>216</v>
      </c>
      <c r="O1122" s="57">
        <v>46240.532604166663</v>
      </c>
      <c r="P1122" s="57">
        <v>46241.675775462965</v>
      </c>
      <c r="Q1122">
        <v>69359929</v>
      </c>
      <c r="S1122">
        <v>142551119462</v>
      </c>
      <c r="T1122" t="s">
        <v>3658</v>
      </c>
      <c r="U1122" t="s">
        <v>3659</v>
      </c>
      <c r="V1122" t="s">
        <v>3660</v>
      </c>
      <c r="Z1122">
        <v>110.972854</v>
      </c>
      <c r="AA1122">
        <v>-6.8079489999999998</v>
      </c>
      <c r="AB1122" t="s">
        <v>3661</v>
      </c>
      <c r="AC1122" t="s">
        <v>237</v>
      </c>
      <c r="AL1122" t="s">
        <v>218</v>
      </c>
      <c r="AM1122" t="s">
        <v>2513</v>
      </c>
      <c r="AN1122" t="s">
        <v>6</v>
      </c>
      <c r="AO1122" s="57">
        <v>46181.538668981484</v>
      </c>
      <c r="AP1122" s="57">
        <v>46241.541666666664</v>
      </c>
      <c r="AQ1122" t="s">
        <v>248</v>
      </c>
      <c r="AR1122" t="s">
        <v>12</v>
      </c>
      <c r="AS1122" t="s">
        <v>901</v>
      </c>
      <c r="AT1122" t="s">
        <v>231</v>
      </c>
      <c r="AV1122" t="s">
        <v>917</v>
      </c>
      <c r="AW1122" t="s">
        <v>1014</v>
      </c>
      <c r="AX1122" t="s">
        <v>223</v>
      </c>
      <c r="BA1122" s="57">
        <v>46241.541666666664</v>
      </c>
      <c r="BB1122" t="s">
        <v>2513</v>
      </c>
      <c r="BF1122" s="6" t="e">
        <f t="shared" si="51"/>
        <v>#NUM!</v>
      </c>
      <c r="BG1122" t="e">
        <f t="shared" si="52"/>
        <v>#NUM!</v>
      </c>
      <c r="BH1122" t="e">
        <f t="shared" si="53"/>
        <v>#NUM!</v>
      </c>
      <c r="BI1122" t="e">
        <f>VLOOKUP(H1122,Sheet2!$A$1:$B$270,2,FALSE)</f>
        <v>#N/A</v>
      </c>
    </row>
    <row r="1123" spans="1:61">
      <c r="A1123">
        <v>1122</v>
      </c>
      <c r="B1123">
        <v>1002515840</v>
      </c>
      <c r="C1123">
        <v>3</v>
      </c>
      <c r="D1123" t="s">
        <v>45</v>
      </c>
      <c r="E1123">
        <v>5</v>
      </c>
      <c r="F1123" t="s">
        <v>211</v>
      </c>
      <c r="G1123" t="s">
        <v>110</v>
      </c>
      <c r="H1123" t="s">
        <v>479</v>
      </c>
      <c r="I1123" t="s">
        <v>213</v>
      </c>
      <c r="J1123" t="s">
        <v>214</v>
      </c>
      <c r="K1123" t="s">
        <v>149</v>
      </c>
      <c r="M1123" t="s">
        <v>76</v>
      </c>
      <c r="N1123" t="s">
        <v>216</v>
      </c>
      <c r="O1123" s="57">
        <v>46242.498460648145</v>
      </c>
      <c r="P1123" s="57">
        <v>46242.52175925926</v>
      </c>
      <c r="Q1123">
        <v>69357755</v>
      </c>
      <c r="S1123">
        <v>172617203001</v>
      </c>
      <c r="T1123" t="s">
        <v>2932</v>
      </c>
      <c r="U1123" t="s">
        <v>5789</v>
      </c>
      <c r="V1123" t="s">
        <v>5790</v>
      </c>
      <c r="Z1123">
        <v>118.571001681203</v>
      </c>
      <c r="AA1123">
        <v>-8.5180584778785402</v>
      </c>
      <c r="AB1123" t="s">
        <v>2935</v>
      </c>
      <c r="AC1123" t="s">
        <v>217</v>
      </c>
      <c r="AL1123" t="s">
        <v>218</v>
      </c>
      <c r="AM1123" t="s">
        <v>5791</v>
      </c>
      <c r="AN1123" t="s">
        <v>6</v>
      </c>
      <c r="AO1123" s="57">
        <v>46242.506747685184</v>
      </c>
      <c r="AR1123" t="s">
        <v>219</v>
      </c>
      <c r="AS1123" t="s">
        <v>479</v>
      </c>
      <c r="AT1123" t="s">
        <v>221</v>
      </c>
      <c r="AU1123">
        <v>20260808</v>
      </c>
      <c r="AV1123" t="s">
        <v>222</v>
      </c>
      <c r="AW1123" t="s">
        <v>561</v>
      </c>
      <c r="AX1123" t="s">
        <v>223</v>
      </c>
      <c r="BA1123" s="57">
        <v>46242.291666666664</v>
      </c>
      <c r="BB1123" t="s">
        <v>5791</v>
      </c>
      <c r="BC1123">
        <v>2026</v>
      </c>
      <c r="BD1123">
        <v>8</v>
      </c>
      <c r="BE1123">
        <v>8</v>
      </c>
      <c r="BF1123" s="6">
        <f t="shared" si="51"/>
        <v>46242</v>
      </c>
      <c r="BG1123">
        <f t="shared" si="52"/>
        <v>-0.29166666666424135</v>
      </c>
      <c r="BH1123" t="str">
        <f t="shared" si="53"/>
        <v>COMPLY</v>
      </c>
      <c r="BI1123" t="str">
        <f>VLOOKUP(H1123,Sheet2!$A$1:$B$270,2,FALSE)</f>
        <v>BIMA</v>
      </c>
    </row>
    <row r="1124" spans="1:61">
      <c r="A1124">
        <v>1123</v>
      </c>
      <c r="B1124">
        <v>1002527758</v>
      </c>
      <c r="C1124">
        <v>3</v>
      </c>
      <c r="D1124" t="s">
        <v>59</v>
      </c>
      <c r="E1124">
        <v>4</v>
      </c>
      <c r="F1124" t="s">
        <v>224</v>
      </c>
      <c r="G1124" t="s">
        <v>224</v>
      </c>
      <c r="H1124" t="s">
        <v>911</v>
      </c>
      <c r="I1124" t="s">
        <v>213</v>
      </c>
      <c r="J1124" t="s">
        <v>214</v>
      </c>
      <c r="K1124" t="s">
        <v>149</v>
      </c>
      <c r="L1124" t="s">
        <v>215</v>
      </c>
      <c r="M1124" t="s">
        <v>76</v>
      </c>
      <c r="N1124" t="s">
        <v>216</v>
      </c>
      <c r="O1124" s="57">
        <v>46249.387453703705</v>
      </c>
      <c r="P1124" s="57">
        <v>46249.559745370374</v>
      </c>
      <c r="Q1124">
        <v>69366582</v>
      </c>
      <c r="S1124">
        <v>146303609875</v>
      </c>
      <c r="T1124" t="s">
        <v>10122</v>
      </c>
      <c r="U1124" t="s">
        <v>11627</v>
      </c>
      <c r="V1124" t="s">
        <v>11628</v>
      </c>
      <c r="Z1124">
        <v>109.24575900000001</v>
      </c>
      <c r="AA1124">
        <v>-7.4096690000000001</v>
      </c>
      <c r="AB1124" t="s">
        <v>11629</v>
      </c>
      <c r="AC1124" t="s">
        <v>237</v>
      </c>
      <c r="AL1124" t="s">
        <v>218</v>
      </c>
      <c r="AM1124" t="s">
        <v>11630</v>
      </c>
      <c r="AN1124" t="s">
        <v>6</v>
      </c>
      <c r="AO1124" t="s">
        <v>9949</v>
      </c>
      <c r="AP1124" s="57">
        <v>46250.333333333336</v>
      </c>
      <c r="AR1124" t="s">
        <v>219</v>
      </c>
      <c r="AS1124" t="s">
        <v>911</v>
      </c>
      <c r="AT1124" t="s">
        <v>231</v>
      </c>
      <c r="AU1124">
        <v>20260815</v>
      </c>
      <c r="AV1124" t="s">
        <v>222</v>
      </c>
      <c r="AW1124" t="s">
        <v>1020</v>
      </c>
      <c r="AX1124" t="s">
        <v>223</v>
      </c>
      <c r="BA1124" s="57">
        <v>46250.333333333336</v>
      </c>
      <c r="BB1124" t="s">
        <v>11630</v>
      </c>
      <c r="BC1124">
        <v>2026</v>
      </c>
      <c r="BD1124">
        <v>8</v>
      </c>
      <c r="BE1124">
        <v>15</v>
      </c>
      <c r="BF1124" s="6">
        <f t="shared" si="51"/>
        <v>46249</v>
      </c>
      <c r="BG1124">
        <f t="shared" si="52"/>
        <v>-1.3333333333357587</v>
      </c>
      <c r="BH1124" t="str">
        <f t="shared" si="53"/>
        <v>COMPLY</v>
      </c>
      <c r="BI1124" t="e">
        <f>VLOOKUP(H1124,Sheet2!$A$1:$B$270,2,FALSE)</f>
        <v>#N/A</v>
      </c>
    </row>
    <row r="1125" spans="1:61">
      <c r="A1125">
        <v>1124</v>
      </c>
      <c r="B1125">
        <v>1002527785</v>
      </c>
      <c r="C1125">
        <v>3</v>
      </c>
      <c r="D1125" t="s">
        <v>55</v>
      </c>
      <c r="E1125">
        <v>5</v>
      </c>
      <c r="F1125" t="s">
        <v>265</v>
      </c>
      <c r="G1125" t="s">
        <v>123</v>
      </c>
      <c r="H1125" t="s">
        <v>271</v>
      </c>
      <c r="I1125" t="s">
        <v>213</v>
      </c>
      <c r="J1125" t="s">
        <v>214</v>
      </c>
      <c r="K1125" t="s">
        <v>149</v>
      </c>
      <c r="M1125" t="s">
        <v>76</v>
      </c>
      <c r="N1125" t="s">
        <v>216</v>
      </c>
      <c r="O1125" s="57">
        <v>46249.396145833336</v>
      </c>
      <c r="P1125" s="57">
        <v>46249.844988425924</v>
      </c>
      <c r="Q1125">
        <v>69366589</v>
      </c>
      <c r="S1125">
        <v>152407282097</v>
      </c>
      <c r="T1125" t="s">
        <v>11631</v>
      </c>
      <c r="U1125" t="s">
        <v>11632</v>
      </c>
      <c r="V1125" t="s">
        <v>11633</v>
      </c>
      <c r="Z1125">
        <v>112.7735728</v>
      </c>
      <c r="AA1125">
        <v>-7.2323031000000002</v>
      </c>
      <c r="AB1125" t="s">
        <v>11634</v>
      </c>
      <c r="AC1125" t="s">
        <v>291</v>
      </c>
      <c r="AL1125" t="s">
        <v>218</v>
      </c>
      <c r="AM1125" t="s">
        <v>11635</v>
      </c>
      <c r="AN1125" t="s">
        <v>6</v>
      </c>
      <c r="AO1125" t="s">
        <v>9949</v>
      </c>
      <c r="AP1125" s="57">
        <v>46250.333333333336</v>
      </c>
      <c r="AR1125" t="s">
        <v>219</v>
      </c>
      <c r="AS1125" t="s">
        <v>271</v>
      </c>
      <c r="AT1125" t="s">
        <v>231</v>
      </c>
      <c r="AU1125">
        <v>20260815</v>
      </c>
      <c r="AV1125" t="s">
        <v>222</v>
      </c>
      <c r="AW1125" t="s">
        <v>561</v>
      </c>
      <c r="AX1125" t="s">
        <v>223</v>
      </c>
      <c r="BA1125" s="57">
        <v>46250.333333333336</v>
      </c>
      <c r="BB1125" t="s">
        <v>11635</v>
      </c>
      <c r="BC1125">
        <v>2026</v>
      </c>
      <c r="BD1125">
        <v>8</v>
      </c>
      <c r="BE1125">
        <v>15</v>
      </c>
      <c r="BF1125" s="6">
        <f t="shared" si="51"/>
        <v>46249</v>
      </c>
      <c r="BG1125">
        <f t="shared" si="52"/>
        <v>-1.3333333333357587</v>
      </c>
      <c r="BH1125" t="str">
        <f t="shared" si="53"/>
        <v>COMPLY</v>
      </c>
      <c r="BI1125" t="str">
        <f>VLOOKUP(H1125,Sheet2!$A$1:$B$270,2,FALSE)</f>
        <v>SURABAYA UTARA</v>
      </c>
    </row>
    <row r="1126" spans="1:61">
      <c r="A1126">
        <v>1125</v>
      </c>
      <c r="B1126">
        <v>1002525880</v>
      </c>
      <c r="C1126">
        <v>3</v>
      </c>
      <c r="D1126" t="s">
        <v>49</v>
      </c>
      <c r="E1126">
        <v>4</v>
      </c>
      <c r="F1126" t="s">
        <v>246</v>
      </c>
      <c r="G1126" t="s">
        <v>247</v>
      </c>
      <c r="H1126" t="s">
        <v>930</v>
      </c>
      <c r="I1126" t="s">
        <v>213</v>
      </c>
      <c r="J1126" t="s">
        <v>214</v>
      </c>
      <c r="K1126" t="s">
        <v>149</v>
      </c>
      <c r="M1126" t="s">
        <v>555</v>
      </c>
      <c r="N1126" t="s">
        <v>216</v>
      </c>
      <c r="O1126" s="57">
        <v>46248.436238425929</v>
      </c>
      <c r="P1126" s="57">
        <v>46250.614861111113</v>
      </c>
      <c r="Q1126">
        <v>69365768</v>
      </c>
      <c r="S1126">
        <v>142410346133</v>
      </c>
      <c r="T1126" t="s">
        <v>11636</v>
      </c>
      <c r="U1126" t="s">
        <v>11637</v>
      </c>
      <c r="Z1126">
        <v>110.56377021081001</v>
      </c>
      <c r="AA1126">
        <v>-7.0405199626899</v>
      </c>
      <c r="AB1126" t="s">
        <v>11638</v>
      </c>
      <c r="AC1126" t="s">
        <v>226</v>
      </c>
      <c r="AO1126" t="s">
        <v>10228</v>
      </c>
      <c r="AR1126" t="s">
        <v>6</v>
      </c>
      <c r="AS1126" t="s">
        <v>930</v>
      </c>
      <c r="AT1126" t="s">
        <v>231</v>
      </c>
      <c r="AV1126" t="s">
        <v>11639</v>
      </c>
      <c r="AW1126" t="s">
        <v>11640</v>
      </c>
      <c r="AX1126" t="s">
        <v>223</v>
      </c>
      <c r="BF1126" s="6" t="e">
        <f t="shared" si="51"/>
        <v>#NUM!</v>
      </c>
      <c r="BG1126" t="e">
        <f t="shared" si="52"/>
        <v>#NUM!</v>
      </c>
      <c r="BH1126" t="e">
        <f t="shared" si="53"/>
        <v>#NUM!</v>
      </c>
      <c r="BI1126" t="e">
        <f>VLOOKUP(H1126,Sheet2!$A$1:$B$270,2,FALSE)</f>
        <v>#N/A</v>
      </c>
    </row>
    <row r="1127" spans="1:61">
      <c r="A1127">
        <v>1126</v>
      </c>
      <c r="B1127">
        <v>1002525544</v>
      </c>
      <c r="C1127">
        <v>3</v>
      </c>
      <c r="D1127" t="s">
        <v>49</v>
      </c>
      <c r="E1127">
        <v>4</v>
      </c>
      <c r="F1127" t="s">
        <v>246</v>
      </c>
      <c r="G1127" t="s">
        <v>247</v>
      </c>
      <c r="H1127" t="s">
        <v>925</v>
      </c>
      <c r="I1127" t="s">
        <v>213</v>
      </c>
      <c r="J1127" t="s">
        <v>214</v>
      </c>
      <c r="K1127" t="s">
        <v>149</v>
      </c>
      <c r="L1127" t="s">
        <v>215</v>
      </c>
      <c r="M1127" t="s">
        <v>225</v>
      </c>
      <c r="N1127" t="s">
        <v>216</v>
      </c>
      <c r="O1127" s="57">
        <v>46248.378425925926</v>
      </c>
      <c r="P1127" s="57">
        <v>46249.33834490741</v>
      </c>
      <c r="Q1127">
        <v>69364136</v>
      </c>
      <c r="S1127">
        <v>142406122724</v>
      </c>
      <c r="T1127" t="s">
        <v>11641</v>
      </c>
      <c r="U1127" t="s">
        <v>11642</v>
      </c>
      <c r="V1127" t="s">
        <v>11643</v>
      </c>
      <c r="Z1127">
        <v>110.431018967111</v>
      </c>
      <c r="AA1127">
        <v>-6.9839681628893802</v>
      </c>
      <c r="AB1127" t="s">
        <v>11644</v>
      </c>
      <c r="AC1127" t="s">
        <v>916</v>
      </c>
      <c r="AL1127" t="s">
        <v>218</v>
      </c>
      <c r="AM1127" t="s">
        <v>11645</v>
      </c>
      <c r="AN1127" t="s">
        <v>6</v>
      </c>
      <c r="AO1127" t="s">
        <v>9922</v>
      </c>
      <c r="AP1127" s="57">
        <v>46249.333333333336</v>
      </c>
      <c r="AR1127" t="s">
        <v>18</v>
      </c>
      <c r="AS1127" t="s">
        <v>925</v>
      </c>
      <c r="AT1127" t="s">
        <v>231</v>
      </c>
      <c r="AV1127" t="s">
        <v>227</v>
      </c>
      <c r="AW1127" t="s">
        <v>11646</v>
      </c>
      <c r="AX1127" t="s">
        <v>223</v>
      </c>
      <c r="BA1127" s="57">
        <v>46249.333333333336</v>
      </c>
      <c r="BB1127" t="s">
        <v>11645</v>
      </c>
      <c r="BF1127" s="6" t="e">
        <f t="shared" si="51"/>
        <v>#NUM!</v>
      </c>
      <c r="BG1127" t="e">
        <f t="shared" si="52"/>
        <v>#NUM!</v>
      </c>
      <c r="BH1127" t="e">
        <f t="shared" si="53"/>
        <v>#NUM!</v>
      </c>
      <c r="BI1127" t="e">
        <f>VLOOKUP(H1127,Sheet2!$A$1:$B$270,2,FALSE)</f>
        <v>#N/A</v>
      </c>
    </row>
    <row r="1128" spans="1:61">
      <c r="A1128">
        <v>1127</v>
      </c>
      <c r="B1128">
        <v>1002519439</v>
      </c>
      <c r="C1128">
        <v>3</v>
      </c>
      <c r="D1128" t="s">
        <v>49</v>
      </c>
      <c r="E1128">
        <v>4</v>
      </c>
      <c r="F1128" t="s">
        <v>252</v>
      </c>
      <c r="G1128" t="s">
        <v>929</v>
      </c>
      <c r="H1128" t="s">
        <v>6134</v>
      </c>
      <c r="I1128" t="s">
        <v>9798</v>
      </c>
      <c r="J1128" t="s">
        <v>214</v>
      </c>
      <c r="K1128" t="s">
        <v>149</v>
      </c>
      <c r="M1128" t="s">
        <v>76</v>
      </c>
      <c r="N1128" t="s">
        <v>9799</v>
      </c>
      <c r="O1128" s="57">
        <v>46245.46434027778</v>
      </c>
      <c r="P1128" s="57">
        <v>46245.509259259263</v>
      </c>
      <c r="Q1128">
        <v>4999323</v>
      </c>
      <c r="S1128">
        <v>142201104525</v>
      </c>
      <c r="T1128" t="s">
        <v>11350</v>
      </c>
      <c r="U1128" t="s">
        <v>11647</v>
      </c>
      <c r="V1128" t="s">
        <v>11648</v>
      </c>
      <c r="Z1128">
        <v>109.79810500000001</v>
      </c>
      <c r="AA1128">
        <v>-7.0295860000000001</v>
      </c>
      <c r="AB1128" t="s">
        <v>11649</v>
      </c>
      <c r="AC1128" t="s">
        <v>226</v>
      </c>
      <c r="AL1128" t="s">
        <v>218</v>
      </c>
      <c r="AM1128" t="s">
        <v>10936</v>
      </c>
      <c r="AN1128" t="s">
        <v>6</v>
      </c>
      <c r="AO1128" s="57">
        <v>46334.465520833335</v>
      </c>
      <c r="AR1128" t="s">
        <v>219</v>
      </c>
      <c r="AS1128" t="s">
        <v>6134</v>
      </c>
      <c r="AT1128" t="s">
        <v>231</v>
      </c>
      <c r="AU1128">
        <v>20260811</v>
      </c>
      <c r="AV1128" t="s">
        <v>222</v>
      </c>
      <c r="AW1128" t="s">
        <v>11650</v>
      </c>
      <c r="AX1128" t="s">
        <v>223</v>
      </c>
      <c r="BA1128" s="57">
        <v>25569.291666666668</v>
      </c>
      <c r="BB1128" t="s">
        <v>10936</v>
      </c>
      <c r="BC1128">
        <v>2026</v>
      </c>
      <c r="BD1128">
        <v>8</v>
      </c>
      <c r="BE1128">
        <v>11</v>
      </c>
      <c r="BF1128" s="6">
        <f t="shared" si="51"/>
        <v>46245</v>
      </c>
      <c r="BG1128">
        <f t="shared" si="52"/>
        <v>20675.708333333332</v>
      </c>
      <c r="BH1128" t="str">
        <f t="shared" si="53"/>
        <v>NOT COMPLY</v>
      </c>
      <c r="BI1128" t="e">
        <f>VLOOKUP(H1128,Sheet2!$A$1:$B$270,2,FALSE)</f>
        <v>#N/A</v>
      </c>
    </row>
    <row r="1129" spans="1:61">
      <c r="A1129">
        <v>1128</v>
      </c>
      <c r="B1129">
        <v>1002509073</v>
      </c>
      <c r="C1129">
        <v>3</v>
      </c>
      <c r="D1129" t="s">
        <v>45</v>
      </c>
      <c r="E1129">
        <v>5</v>
      </c>
      <c r="F1129" t="s">
        <v>211</v>
      </c>
      <c r="G1129" t="s">
        <v>118</v>
      </c>
      <c r="H1129" t="s">
        <v>377</v>
      </c>
      <c r="I1129" t="s">
        <v>213</v>
      </c>
      <c r="J1129" t="s">
        <v>214</v>
      </c>
      <c r="K1129" t="s">
        <v>149</v>
      </c>
      <c r="M1129" t="s">
        <v>76</v>
      </c>
      <c r="N1129" t="s">
        <v>216</v>
      </c>
      <c r="O1129" s="57">
        <v>46238.669988425929</v>
      </c>
      <c r="P1129" s="57">
        <v>46238.746724537035</v>
      </c>
      <c r="Q1129">
        <v>69352188</v>
      </c>
      <c r="S1129">
        <v>172612801935</v>
      </c>
      <c r="T1129" t="s">
        <v>1128</v>
      </c>
      <c r="U1129" t="s">
        <v>3662</v>
      </c>
      <c r="V1129" t="s">
        <v>3663</v>
      </c>
      <c r="Z1129">
        <v>117.997502</v>
      </c>
      <c r="AA1129">
        <v>-8.7580690000000008</v>
      </c>
      <c r="AB1129" t="s">
        <v>1129</v>
      </c>
      <c r="AC1129" t="s">
        <v>290</v>
      </c>
      <c r="AL1129" t="s">
        <v>218</v>
      </c>
      <c r="AM1129" t="s">
        <v>3664</v>
      </c>
      <c r="AN1129" t="s">
        <v>6</v>
      </c>
      <c r="AO1129" s="57">
        <v>46120.684421296297</v>
      </c>
      <c r="AQ1129" t="s">
        <v>903</v>
      </c>
      <c r="AR1129" t="s">
        <v>219</v>
      </c>
      <c r="AS1129" t="s">
        <v>377</v>
      </c>
      <c r="AT1129" t="s">
        <v>231</v>
      </c>
      <c r="AU1129">
        <v>20260804</v>
      </c>
      <c r="AV1129" t="s">
        <v>222</v>
      </c>
      <c r="AW1129" t="s">
        <v>561</v>
      </c>
      <c r="AX1129" t="s">
        <v>223</v>
      </c>
      <c r="BA1129" s="57">
        <v>46238.291666666664</v>
      </c>
      <c r="BB1129" t="s">
        <v>3664</v>
      </c>
      <c r="BC1129">
        <v>2026</v>
      </c>
      <c r="BD1129">
        <v>8</v>
      </c>
      <c r="BE1129">
        <v>4</v>
      </c>
      <c r="BF1129" s="6">
        <f t="shared" si="51"/>
        <v>46238</v>
      </c>
      <c r="BG1129">
        <f t="shared" si="52"/>
        <v>-0.29166666666424135</v>
      </c>
      <c r="BH1129" t="str">
        <f t="shared" si="53"/>
        <v>COMPLY</v>
      </c>
      <c r="BI1129" t="str">
        <f>VLOOKUP(H1129,Sheet2!$A$1:$B$270,2,FALSE)</f>
        <v>SUMBAWA</v>
      </c>
    </row>
    <row r="1130" spans="1:61">
      <c r="A1130">
        <v>1129</v>
      </c>
      <c r="B1130">
        <v>1002527243</v>
      </c>
      <c r="C1130">
        <v>3</v>
      </c>
      <c r="D1130" t="s">
        <v>51</v>
      </c>
      <c r="E1130">
        <v>4</v>
      </c>
      <c r="F1130" t="s">
        <v>273</v>
      </c>
      <c r="G1130" t="s">
        <v>569</v>
      </c>
      <c r="H1130" t="s">
        <v>4701</v>
      </c>
      <c r="I1130" t="s">
        <v>213</v>
      </c>
      <c r="J1130" t="s">
        <v>214</v>
      </c>
      <c r="K1130" t="s">
        <v>149</v>
      </c>
      <c r="M1130" t="s">
        <v>76</v>
      </c>
      <c r="N1130" t="s">
        <v>216</v>
      </c>
      <c r="O1130" s="57">
        <v>46248.702094907407</v>
      </c>
      <c r="P1130" s="57">
        <v>46248.871307870373</v>
      </c>
      <c r="Q1130">
        <v>69364053</v>
      </c>
      <c r="R1130">
        <v>2922952031</v>
      </c>
      <c r="S1130">
        <v>141568113927</v>
      </c>
      <c r="T1130" t="s">
        <v>8154</v>
      </c>
      <c r="U1130" t="s">
        <v>11651</v>
      </c>
      <c r="V1130" t="s">
        <v>11652</v>
      </c>
      <c r="Z1130">
        <v>110.9044</v>
      </c>
      <c r="AA1130">
        <v>-7.0917199999999996</v>
      </c>
      <c r="AB1130" t="s">
        <v>8157</v>
      </c>
      <c r="AC1130" t="s">
        <v>291</v>
      </c>
      <c r="AL1130" t="s">
        <v>218</v>
      </c>
      <c r="AM1130" t="s">
        <v>11653</v>
      </c>
      <c r="AN1130" t="s">
        <v>6</v>
      </c>
      <c r="AO1130" t="s">
        <v>11654</v>
      </c>
      <c r="AR1130" t="s">
        <v>219</v>
      </c>
      <c r="AS1130" t="s">
        <v>4701</v>
      </c>
      <c r="AT1130" t="s">
        <v>231</v>
      </c>
      <c r="AU1130">
        <v>20260814</v>
      </c>
      <c r="AV1130" t="s">
        <v>222</v>
      </c>
      <c r="AW1130" t="s">
        <v>561</v>
      </c>
      <c r="AX1130" t="s">
        <v>223</v>
      </c>
      <c r="BA1130" s="57">
        <v>46248.291666666664</v>
      </c>
      <c r="BB1130" t="s">
        <v>11653</v>
      </c>
      <c r="BC1130">
        <v>2026</v>
      </c>
      <c r="BD1130">
        <v>8</v>
      </c>
      <c r="BE1130">
        <v>14</v>
      </c>
      <c r="BF1130" s="6">
        <f t="shared" si="51"/>
        <v>46248</v>
      </c>
      <c r="BG1130">
        <f t="shared" si="52"/>
        <v>-0.29166666666424135</v>
      </c>
      <c r="BH1130" t="str">
        <f t="shared" si="53"/>
        <v>COMPLY</v>
      </c>
      <c r="BI1130" t="e">
        <f>VLOOKUP(H1130,Sheet2!$A$1:$B$270,2,FALSE)</f>
        <v>#N/A</v>
      </c>
    </row>
    <row r="1131" spans="1:61">
      <c r="A1131">
        <v>1130</v>
      </c>
      <c r="B1131">
        <v>1002524222</v>
      </c>
      <c r="C1131">
        <v>3</v>
      </c>
      <c r="D1131" t="s">
        <v>38</v>
      </c>
      <c r="E1131">
        <v>5</v>
      </c>
      <c r="F1131" t="s">
        <v>92</v>
      </c>
      <c r="G1131" t="s">
        <v>95</v>
      </c>
      <c r="H1131" t="s">
        <v>469</v>
      </c>
      <c r="I1131" t="s">
        <v>213</v>
      </c>
      <c r="J1131" t="s">
        <v>214</v>
      </c>
      <c r="K1131" t="s">
        <v>149</v>
      </c>
      <c r="L1131" t="s">
        <v>215</v>
      </c>
      <c r="M1131" t="s">
        <v>76</v>
      </c>
      <c r="N1131" t="s">
        <v>216</v>
      </c>
      <c r="O1131" s="57">
        <v>46247.554120370369</v>
      </c>
      <c r="P1131" s="57">
        <v>46248.528703703705</v>
      </c>
      <c r="Q1131">
        <v>69365123</v>
      </c>
      <c r="S1131">
        <v>152620220511</v>
      </c>
      <c r="T1131" t="s">
        <v>9199</v>
      </c>
      <c r="U1131" t="s">
        <v>11655</v>
      </c>
      <c r="V1131" t="s">
        <v>9200</v>
      </c>
      <c r="Z1131">
        <v>111.414829210082</v>
      </c>
      <c r="AA1131">
        <v>-8.0319679995436193</v>
      </c>
      <c r="AB1131" t="s">
        <v>9201</v>
      </c>
      <c r="AC1131" t="s">
        <v>237</v>
      </c>
      <c r="AL1131" t="s">
        <v>218</v>
      </c>
      <c r="AM1131" t="s">
        <v>9202</v>
      </c>
      <c r="AN1131" t="s">
        <v>6</v>
      </c>
      <c r="AO1131" t="s">
        <v>9203</v>
      </c>
      <c r="AP1131" s="57">
        <v>46248.541666666664</v>
      </c>
      <c r="AR1131" t="s">
        <v>219</v>
      </c>
      <c r="AS1131" t="s">
        <v>469</v>
      </c>
      <c r="AT1131" t="s">
        <v>231</v>
      </c>
      <c r="AU1131">
        <v>20260814</v>
      </c>
      <c r="AV1131" t="s">
        <v>222</v>
      </c>
      <c r="AW1131" t="s">
        <v>1010</v>
      </c>
      <c r="AX1131" t="s">
        <v>223</v>
      </c>
      <c r="BA1131" s="57">
        <v>46248.541666666664</v>
      </c>
      <c r="BB1131" t="s">
        <v>9202</v>
      </c>
      <c r="BC1131">
        <v>2026</v>
      </c>
      <c r="BD1131">
        <v>8</v>
      </c>
      <c r="BE1131">
        <v>14</v>
      </c>
      <c r="BF1131" s="6">
        <f t="shared" si="51"/>
        <v>46248</v>
      </c>
      <c r="BG1131">
        <f t="shared" si="52"/>
        <v>-0.54166666666424135</v>
      </c>
      <c r="BH1131" t="str">
        <f t="shared" si="53"/>
        <v>COMPLY</v>
      </c>
      <c r="BI1131" t="str">
        <f>VLOOKUP(H1131,Sheet2!$A$1:$B$270,2,FALSE)</f>
        <v>PONOROGO</v>
      </c>
    </row>
    <row r="1132" spans="1:61">
      <c r="A1132">
        <v>1131</v>
      </c>
      <c r="B1132">
        <v>1002505639</v>
      </c>
      <c r="C1132">
        <v>3</v>
      </c>
      <c r="D1132" t="s">
        <v>49</v>
      </c>
      <c r="E1132">
        <v>4</v>
      </c>
      <c r="F1132" t="s">
        <v>252</v>
      </c>
      <c r="G1132" t="s">
        <v>553</v>
      </c>
      <c r="H1132" t="s">
        <v>968</v>
      </c>
      <c r="I1132" t="s">
        <v>213</v>
      </c>
      <c r="J1132" t="s">
        <v>214</v>
      </c>
      <c r="K1132" t="s">
        <v>149</v>
      </c>
      <c r="M1132" t="s">
        <v>575</v>
      </c>
      <c r="N1132" t="s">
        <v>216</v>
      </c>
      <c r="O1132" s="57">
        <v>46237.403263888889</v>
      </c>
      <c r="P1132" s="57">
        <v>46240.538530092592</v>
      </c>
      <c r="Q1132">
        <v>69357257</v>
      </c>
      <c r="S1132">
        <v>146284107597</v>
      </c>
      <c r="T1132" t="s">
        <v>1209</v>
      </c>
      <c r="U1132" t="s">
        <v>3665</v>
      </c>
      <c r="V1132" t="s">
        <v>3666</v>
      </c>
      <c r="Z1132">
        <v>109.047898351924</v>
      </c>
      <c r="AA1132">
        <v>-6.8647149792305502</v>
      </c>
      <c r="AB1132" t="s">
        <v>1212</v>
      </c>
      <c r="AC1132" t="s">
        <v>226</v>
      </c>
      <c r="AL1132" t="s">
        <v>218</v>
      </c>
      <c r="AM1132" t="s">
        <v>3667</v>
      </c>
      <c r="AN1132" t="s">
        <v>6</v>
      </c>
      <c r="AO1132" s="57">
        <v>46089.413414351853</v>
      </c>
      <c r="AP1132" s="57">
        <v>46240.333333333336</v>
      </c>
      <c r="AQ1132" t="s">
        <v>564</v>
      </c>
      <c r="AR1132" t="s">
        <v>14</v>
      </c>
      <c r="AS1132" t="s">
        <v>968</v>
      </c>
      <c r="AT1132" t="s">
        <v>231</v>
      </c>
      <c r="AV1132" t="s">
        <v>3668</v>
      </c>
      <c r="AW1132" t="s">
        <v>560</v>
      </c>
      <c r="AX1132" t="s">
        <v>223</v>
      </c>
      <c r="BA1132" s="57">
        <v>46240.333333333336</v>
      </c>
      <c r="BB1132" t="s">
        <v>3667</v>
      </c>
      <c r="BF1132" s="6" t="e">
        <f t="shared" si="51"/>
        <v>#NUM!</v>
      </c>
      <c r="BG1132" t="e">
        <f t="shared" si="52"/>
        <v>#NUM!</v>
      </c>
      <c r="BH1132" t="e">
        <f t="shared" si="53"/>
        <v>#NUM!</v>
      </c>
      <c r="BI1132" t="e">
        <f>VLOOKUP(H1132,Sheet2!$A$1:$B$270,2,FALSE)</f>
        <v>#N/A</v>
      </c>
    </row>
    <row r="1133" spans="1:61">
      <c r="A1133">
        <v>1132</v>
      </c>
      <c r="B1133">
        <v>1002510442</v>
      </c>
      <c r="C1133">
        <v>3</v>
      </c>
      <c r="D1133" t="s">
        <v>38</v>
      </c>
      <c r="E1133">
        <v>5</v>
      </c>
      <c r="F1133" t="s">
        <v>250</v>
      </c>
      <c r="G1133" t="s">
        <v>87</v>
      </c>
      <c r="H1133" t="s">
        <v>251</v>
      </c>
      <c r="I1133" t="s">
        <v>213</v>
      </c>
      <c r="J1133" t="s">
        <v>214</v>
      </c>
      <c r="K1133" t="s">
        <v>149</v>
      </c>
      <c r="L1133" t="s">
        <v>215</v>
      </c>
      <c r="M1133" t="s">
        <v>76</v>
      </c>
      <c r="N1133" t="s">
        <v>216</v>
      </c>
      <c r="O1133" s="57">
        <v>46239.541620370372</v>
      </c>
      <c r="P1133" s="57">
        <v>46240.602361111109</v>
      </c>
      <c r="Q1133">
        <v>69359138</v>
      </c>
      <c r="S1133">
        <v>152702232119</v>
      </c>
      <c r="T1133" t="s">
        <v>3669</v>
      </c>
      <c r="U1133" t="s">
        <v>3670</v>
      </c>
      <c r="V1133" t="s">
        <v>3671</v>
      </c>
      <c r="Z1133">
        <v>112.652389</v>
      </c>
      <c r="AA1133">
        <v>-7.9574249999999997</v>
      </c>
      <c r="AB1133" t="s">
        <v>3672</v>
      </c>
      <c r="AC1133" t="s">
        <v>237</v>
      </c>
      <c r="AL1133" t="s">
        <v>218</v>
      </c>
      <c r="AM1133" t="s">
        <v>1321</v>
      </c>
      <c r="AN1133" t="s">
        <v>6</v>
      </c>
      <c r="AO1133" s="57">
        <v>46150.548807870371</v>
      </c>
      <c r="AP1133" s="57">
        <v>46240.541666666664</v>
      </c>
      <c r="AR1133" t="s">
        <v>219</v>
      </c>
      <c r="AS1133" t="s">
        <v>251</v>
      </c>
      <c r="AT1133" t="s">
        <v>231</v>
      </c>
      <c r="AU1133">
        <v>20260806</v>
      </c>
      <c r="AV1133" t="s">
        <v>222</v>
      </c>
      <c r="AW1133" t="s">
        <v>1014</v>
      </c>
      <c r="AX1133" t="s">
        <v>223</v>
      </c>
      <c r="BA1133" s="57">
        <v>46240.541666666664</v>
      </c>
      <c r="BB1133" t="s">
        <v>1321</v>
      </c>
      <c r="BC1133">
        <v>2026</v>
      </c>
      <c r="BD1133">
        <v>8</v>
      </c>
      <c r="BE1133">
        <v>6</v>
      </c>
      <c r="BF1133" s="6">
        <f t="shared" si="51"/>
        <v>46240</v>
      </c>
      <c r="BG1133">
        <f t="shared" si="52"/>
        <v>-0.54166666666424135</v>
      </c>
      <c r="BH1133" t="str">
        <f t="shared" si="53"/>
        <v>COMPLY</v>
      </c>
      <c r="BI1133" t="str">
        <f>VLOOKUP(H1133,Sheet2!$A$1:$B$270,2,FALSE)</f>
        <v>BATU</v>
      </c>
    </row>
    <row r="1134" spans="1:61">
      <c r="A1134">
        <v>1133</v>
      </c>
      <c r="B1134">
        <v>1002517464</v>
      </c>
      <c r="C1134">
        <v>3</v>
      </c>
      <c r="D1134" t="s">
        <v>55</v>
      </c>
      <c r="E1134">
        <v>5</v>
      </c>
      <c r="F1134" t="s">
        <v>265</v>
      </c>
      <c r="G1134" t="s">
        <v>122</v>
      </c>
      <c r="H1134" t="s">
        <v>348</v>
      </c>
      <c r="I1134" t="s">
        <v>213</v>
      </c>
      <c r="J1134" t="s">
        <v>214</v>
      </c>
      <c r="K1134" t="s">
        <v>149</v>
      </c>
      <c r="L1134" t="s">
        <v>215</v>
      </c>
      <c r="M1134" t="s">
        <v>76</v>
      </c>
      <c r="N1134" t="s">
        <v>216</v>
      </c>
      <c r="O1134" s="57">
        <v>46244.481203703705</v>
      </c>
      <c r="P1134" s="57">
        <v>46244.932488425926</v>
      </c>
      <c r="Q1134">
        <v>69362307</v>
      </c>
      <c r="S1134">
        <v>152443208730</v>
      </c>
      <c r="T1134" t="s">
        <v>6762</v>
      </c>
      <c r="U1134" t="s">
        <v>5716</v>
      </c>
      <c r="V1134" t="s">
        <v>6763</v>
      </c>
      <c r="Z1134">
        <v>112.425116</v>
      </c>
      <c r="AA1134">
        <v>-7.3288089999999997</v>
      </c>
      <c r="AB1134" t="s">
        <v>6764</v>
      </c>
      <c r="AC1134" t="s">
        <v>217</v>
      </c>
      <c r="AL1134" t="s">
        <v>218</v>
      </c>
      <c r="AM1134" t="s">
        <v>6765</v>
      </c>
      <c r="AN1134" t="s">
        <v>6</v>
      </c>
      <c r="AO1134" s="57">
        <v>46303.486157407409</v>
      </c>
      <c r="AP1134" s="57">
        <v>46245.333333333336</v>
      </c>
      <c r="AR1134" t="s">
        <v>219</v>
      </c>
      <c r="AS1134" t="s">
        <v>348</v>
      </c>
      <c r="AT1134" t="s">
        <v>231</v>
      </c>
      <c r="AU1134">
        <v>20260810</v>
      </c>
      <c r="AV1134" t="s">
        <v>222</v>
      </c>
      <c r="AW1134" t="s">
        <v>1012</v>
      </c>
      <c r="AX1134" t="s">
        <v>223</v>
      </c>
      <c r="BA1134" s="57">
        <v>46245.333333333336</v>
      </c>
      <c r="BB1134" t="s">
        <v>6765</v>
      </c>
      <c r="BC1134">
        <v>2026</v>
      </c>
      <c r="BD1134">
        <v>8</v>
      </c>
      <c r="BE1134">
        <v>10</v>
      </c>
      <c r="BF1134" s="6">
        <f t="shared" si="51"/>
        <v>46244</v>
      </c>
      <c r="BG1134">
        <f t="shared" si="52"/>
        <v>-1.3333333333357587</v>
      </c>
      <c r="BH1134" t="str">
        <f t="shared" si="53"/>
        <v>COMPLY</v>
      </c>
      <c r="BI1134" t="str">
        <f>VLOOKUP(H1134,Sheet2!$A$1:$B$270,2,FALSE)</f>
        <v>GRESIK</v>
      </c>
    </row>
    <row r="1135" spans="1:61">
      <c r="A1135">
        <v>1134</v>
      </c>
      <c r="B1135">
        <v>1002508282</v>
      </c>
      <c r="C1135">
        <v>3</v>
      </c>
      <c r="D1135" t="s">
        <v>49</v>
      </c>
      <c r="E1135">
        <v>4</v>
      </c>
      <c r="F1135" t="s">
        <v>252</v>
      </c>
      <c r="G1135" t="s">
        <v>929</v>
      </c>
      <c r="H1135" t="s">
        <v>951</v>
      </c>
      <c r="I1135" t="s">
        <v>213</v>
      </c>
      <c r="J1135" t="s">
        <v>214</v>
      </c>
      <c r="K1135" t="s">
        <v>149</v>
      </c>
      <c r="L1135" t="s">
        <v>215</v>
      </c>
      <c r="M1135" t="s">
        <v>76</v>
      </c>
      <c r="N1135" t="s">
        <v>216</v>
      </c>
      <c r="O1135" s="57">
        <v>46238.568009259259</v>
      </c>
      <c r="P1135" s="57">
        <v>46239.545081018521</v>
      </c>
      <c r="Q1135">
        <v>69358306</v>
      </c>
      <c r="S1135">
        <v>146279105463</v>
      </c>
      <c r="T1135" t="s">
        <v>1006</v>
      </c>
      <c r="U1135" t="s">
        <v>3677</v>
      </c>
      <c r="V1135" t="s">
        <v>3678</v>
      </c>
      <c r="Z1135">
        <v>109.728281</v>
      </c>
      <c r="AA1135">
        <v>-6.9001330000000003</v>
      </c>
      <c r="AB1135" t="s">
        <v>3679</v>
      </c>
      <c r="AC1135" t="s">
        <v>237</v>
      </c>
      <c r="AL1135" t="s">
        <v>218</v>
      </c>
      <c r="AM1135" t="s">
        <v>3680</v>
      </c>
      <c r="AN1135" t="s">
        <v>6</v>
      </c>
      <c r="AO1135" s="57">
        <v>46120.569340277776</v>
      </c>
      <c r="AP1135" s="57">
        <v>46239.541666666664</v>
      </c>
      <c r="AR1135" t="s">
        <v>219</v>
      </c>
      <c r="AS1135" t="s">
        <v>951</v>
      </c>
      <c r="AT1135" t="s">
        <v>231</v>
      </c>
      <c r="AU1135">
        <v>20260805</v>
      </c>
      <c r="AV1135" t="s">
        <v>222</v>
      </c>
      <c r="AW1135" t="s">
        <v>1020</v>
      </c>
      <c r="AX1135" t="s">
        <v>223</v>
      </c>
      <c r="BA1135" s="57">
        <v>46239.541666666664</v>
      </c>
      <c r="BB1135" t="s">
        <v>3680</v>
      </c>
      <c r="BC1135">
        <v>2026</v>
      </c>
      <c r="BD1135">
        <v>8</v>
      </c>
      <c r="BE1135">
        <v>5</v>
      </c>
      <c r="BF1135" s="6">
        <f t="shared" si="51"/>
        <v>46239</v>
      </c>
      <c r="BG1135">
        <f t="shared" si="52"/>
        <v>-0.54166666666424135</v>
      </c>
      <c r="BH1135" t="str">
        <f t="shared" si="53"/>
        <v>COMPLY</v>
      </c>
      <c r="BI1135" t="e">
        <f>VLOOKUP(H1135,Sheet2!$A$1:$B$270,2,FALSE)</f>
        <v>#N/A</v>
      </c>
    </row>
    <row r="1136" spans="1:61">
      <c r="A1136">
        <v>1135</v>
      </c>
      <c r="B1136">
        <v>1002528959</v>
      </c>
      <c r="C1136">
        <v>3</v>
      </c>
      <c r="D1136" t="s">
        <v>55</v>
      </c>
      <c r="E1136">
        <v>5</v>
      </c>
      <c r="F1136" t="s">
        <v>228</v>
      </c>
      <c r="G1136" t="s">
        <v>121</v>
      </c>
      <c r="H1136" t="s">
        <v>447</v>
      </c>
      <c r="I1136" t="s">
        <v>213</v>
      </c>
      <c r="J1136" t="s">
        <v>214</v>
      </c>
      <c r="K1136" t="s">
        <v>149</v>
      </c>
      <c r="L1136" t="s">
        <v>215</v>
      </c>
      <c r="M1136" t="s">
        <v>76</v>
      </c>
      <c r="N1136" t="s">
        <v>216</v>
      </c>
      <c r="O1136" s="57">
        <v>46249.840925925928</v>
      </c>
      <c r="P1136" s="57">
        <v>46251.602187500001</v>
      </c>
      <c r="Q1136">
        <v>69367224</v>
      </c>
      <c r="S1136">
        <v>152438209198</v>
      </c>
      <c r="T1136" t="s">
        <v>11656</v>
      </c>
      <c r="U1136" t="s">
        <v>11287</v>
      </c>
      <c r="V1136" t="s">
        <v>11657</v>
      </c>
      <c r="Z1136">
        <v>113.32154285162601</v>
      </c>
      <c r="AA1136">
        <v>-7.1039069620857296</v>
      </c>
      <c r="AB1136" t="s">
        <v>11658</v>
      </c>
      <c r="AC1136" t="s">
        <v>217</v>
      </c>
      <c r="AL1136" t="s">
        <v>218</v>
      </c>
      <c r="AM1136" t="s">
        <v>11125</v>
      </c>
      <c r="AN1136" t="s">
        <v>6</v>
      </c>
      <c r="AO1136" t="s">
        <v>11659</v>
      </c>
      <c r="AP1136" s="57">
        <v>46251.333333333336</v>
      </c>
      <c r="AR1136" t="s">
        <v>219</v>
      </c>
      <c r="AS1136" t="s">
        <v>447</v>
      </c>
      <c r="AT1136" t="s">
        <v>221</v>
      </c>
      <c r="AU1136">
        <v>20260817</v>
      </c>
      <c r="AV1136" t="s">
        <v>222</v>
      </c>
      <c r="AW1136" t="s">
        <v>981</v>
      </c>
      <c r="AX1136" t="s">
        <v>223</v>
      </c>
      <c r="BA1136" s="57">
        <v>46251.333333333336</v>
      </c>
      <c r="BB1136" t="s">
        <v>11125</v>
      </c>
      <c r="BC1136">
        <v>2026</v>
      </c>
      <c r="BD1136">
        <v>8</v>
      </c>
      <c r="BE1136">
        <v>17</v>
      </c>
      <c r="BF1136" s="6">
        <f t="shared" si="51"/>
        <v>46251</v>
      </c>
      <c r="BG1136">
        <f t="shared" si="52"/>
        <v>-0.33333333333575865</v>
      </c>
      <c r="BH1136" t="str">
        <f t="shared" si="53"/>
        <v>COMPLY</v>
      </c>
      <c r="BI1136" t="str">
        <f>VLOOKUP(H1136,Sheet2!$A$1:$B$270,2,FALSE)</f>
        <v>MADURA</v>
      </c>
    </row>
    <row r="1137" spans="1:61">
      <c r="A1137">
        <v>1136</v>
      </c>
      <c r="B1137">
        <v>1002516090</v>
      </c>
      <c r="C1137">
        <v>3</v>
      </c>
      <c r="D1137" t="s">
        <v>55</v>
      </c>
      <c r="E1137">
        <v>5</v>
      </c>
      <c r="F1137" t="s">
        <v>228</v>
      </c>
      <c r="G1137" t="s">
        <v>121</v>
      </c>
      <c r="H1137" t="s">
        <v>284</v>
      </c>
      <c r="I1137" t="s">
        <v>213</v>
      </c>
      <c r="J1137" t="s">
        <v>214</v>
      </c>
      <c r="K1137" t="s">
        <v>149</v>
      </c>
      <c r="L1137" t="s">
        <v>215</v>
      </c>
      <c r="M1137" t="s">
        <v>76</v>
      </c>
      <c r="N1137" t="s">
        <v>216</v>
      </c>
      <c r="O1137" s="57">
        <v>46242.639537037037</v>
      </c>
      <c r="P1137" s="57">
        <v>46244.420497685183</v>
      </c>
      <c r="Q1137">
        <v>69361553</v>
      </c>
      <c r="S1137">
        <v>152437905587</v>
      </c>
      <c r="T1137" t="s">
        <v>5798</v>
      </c>
      <c r="U1137" t="s">
        <v>5799</v>
      </c>
      <c r="V1137" t="s">
        <v>5800</v>
      </c>
      <c r="Z1137">
        <v>113.279474750161</v>
      </c>
      <c r="AA1137">
        <v>-6.9499173479608602</v>
      </c>
      <c r="AB1137" t="s">
        <v>5801</v>
      </c>
      <c r="AC1137" t="s">
        <v>217</v>
      </c>
      <c r="AL1137" t="s">
        <v>218</v>
      </c>
      <c r="AM1137" t="s">
        <v>5802</v>
      </c>
      <c r="AN1137" t="s">
        <v>6</v>
      </c>
      <c r="AO1137" s="57">
        <v>46242.642789351848</v>
      </c>
      <c r="AP1137" s="57">
        <v>46243.541666666664</v>
      </c>
      <c r="AR1137" t="s">
        <v>219</v>
      </c>
      <c r="AS1137" t="s">
        <v>284</v>
      </c>
      <c r="AT1137" t="s">
        <v>221</v>
      </c>
      <c r="AU1137">
        <v>20260810</v>
      </c>
      <c r="AV1137" t="s">
        <v>222</v>
      </c>
      <c r="AW1137" t="s">
        <v>979</v>
      </c>
      <c r="AX1137" t="s">
        <v>223</v>
      </c>
      <c r="BA1137" s="57">
        <v>46243.541666666664</v>
      </c>
      <c r="BB1137" t="s">
        <v>5802</v>
      </c>
      <c r="BC1137">
        <v>2026</v>
      </c>
      <c r="BD1137">
        <v>8</v>
      </c>
      <c r="BE1137">
        <v>10</v>
      </c>
      <c r="BF1137" s="6">
        <f t="shared" si="51"/>
        <v>46244</v>
      </c>
      <c r="BG1137">
        <f t="shared" si="52"/>
        <v>0.45833333333575865</v>
      </c>
      <c r="BH1137" t="str">
        <f t="shared" si="53"/>
        <v>COMPLY</v>
      </c>
      <c r="BI1137" t="str">
        <f>VLOOKUP(H1137,Sheet2!$A$1:$B$270,2,FALSE)</f>
        <v>MADURA</v>
      </c>
    </row>
    <row r="1138" spans="1:61">
      <c r="A1138">
        <v>1137</v>
      </c>
      <c r="B1138">
        <v>1002519285</v>
      </c>
      <c r="C1138">
        <v>3</v>
      </c>
      <c r="D1138" t="s">
        <v>55</v>
      </c>
      <c r="E1138">
        <v>5</v>
      </c>
      <c r="F1138" t="s">
        <v>265</v>
      </c>
      <c r="G1138" t="s">
        <v>123</v>
      </c>
      <c r="H1138" t="s">
        <v>293</v>
      </c>
      <c r="I1138" t="s">
        <v>213</v>
      </c>
      <c r="J1138" t="s">
        <v>214</v>
      </c>
      <c r="K1138" t="s">
        <v>149</v>
      </c>
      <c r="L1138" t="s">
        <v>215</v>
      </c>
      <c r="M1138" t="s">
        <v>286</v>
      </c>
      <c r="N1138" t="s">
        <v>216</v>
      </c>
      <c r="O1138" s="57">
        <v>46245.438842592594</v>
      </c>
      <c r="P1138" s="57">
        <v>46245.758333333331</v>
      </c>
      <c r="Q1138">
        <v>69363034</v>
      </c>
      <c r="S1138">
        <v>152401227387</v>
      </c>
      <c r="T1138" t="s">
        <v>7375</v>
      </c>
      <c r="U1138" t="s">
        <v>7376</v>
      </c>
      <c r="V1138" t="s">
        <v>7377</v>
      </c>
      <c r="Z1138">
        <v>112.7456186</v>
      </c>
      <c r="AA1138">
        <v>-7.2261913</v>
      </c>
      <c r="AB1138" t="s">
        <v>7378</v>
      </c>
      <c r="AC1138" t="s">
        <v>237</v>
      </c>
      <c r="AL1138" t="s">
        <v>218</v>
      </c>
      <c r="AM1138" t="s">
        <v>7379</v>
      </c>
      <c r="AN1138" t="s">
        <v>6</v>
      </c>
      <c r="AO1138" s="57">
        <v>46334.444328703707</v>
      </c>
      <c r="AP1138" s="57">
        <v>46246.375</v>
      </c>
      <c r="AR1138" t="s">
        <v>241</v>
      </c>
      <c r="AS1138" t="s">
        <v>293</v>
      </c>
      <c r="AT1138" t="s">
        <v>231</v>
      </c>
      <c r="AV1138" t="s">
        <v>905</v>
      </c>
      <c r="AW1138" t="s">
        <v>1018</v>
      </c>
      <c r="AX1138" t="s">
        <v>223</v>
      </c>
      <c r="BA1138" s="57">
        <v>46246.375</v>
      </c>
      <c r="BB1138" t="s">
        <v>7379</v>
      </c>
      <c r="BF1138" s="6" t="e">
        <f t="shared" si="51"/>
        <v>#NUM!</v>
      </c>
      <c r="BG1138" t="e">
        <f t="shared" si="52"/>
        <v>#NUM!</v>
      </c>
      <c r="BH1138" t="e">
        <f t="shared" si="53"/>
        <v>#NUM!</v>
      </c>
      <c r="BI1138" t="str">
        <f>VLOOKUP(H1138,Sheet2!$A$1:$B$270,2,FALSE)</f>
        <v>SURABAYA UTARA</v>
      </c>
    </row>
    <row r="1139" spans="1:61">
      <c r="A1139">
        <v>1138</v>
      </c>
      <c r="B1139">
        <v>1002515488</v>
      </c>
      <c r="C1139">
        <v>3</v>
      </c>
      <c r="D1139" t="s">
        <v>59</v>
      </c>
      <c r="E1139">
        <v>4</v>
      </c>
      <c r="F1139" t="s">
        <v>224</v>
      </c>
      <c r="G1139" t="s">
        <v>607</v>
      </c>
      <c r="H1139" t="s">
        <v>922</v>
      </c>
      <c r="I1139" t="s">
        <v>9798</v>
      </c>
      <c r="J1139" t="s">
        <v>214</v>
      </c>
      <c r="K1139" t="s">
        <v>149</v>
      </c>
      <c r="M1139" t="s">
        <v>236</v>
      </c>
      <c r="N1139" t="s">
        <v>9799</v>
      </c>
      <c r="O1139" s="57">
        <v>46241.788287037038</v>
      </c>
      <c r="P1139" s="57">
        <v>46245.084131944444</v>
      </c>
      <c r="Q1139">
        <v>69361151</v>
      </c>
      <c r="S1139">
        <v>143361126728</v>
      </c>
      <c r="T1139" t="s">
        <v>11660</v>
      </c>
      <c r="U1139" t="s">
        <v>11661</v>
      </c>
      <c r="V1139" t="s">
        <v>11662</v>
      </c>
      <c r="Z1139">
        <v>109.01381632883501</v>
      </c>
      <c r="AA1139">
        <v>-7.7363132596797897</v>
      </c>
      <c r="AB1139" t="s">
        <v>11663</v>
      </c>
      <c r="AC1139" t="s">
        <v>9804</v>
      </c>
      <c r="AL1139" t="s">
        <v>218</v>
      </c>
      <c r="AM1139" t="s">
        <v>10423</v>
      </c>
      <c r="AN1139" t="s">
        <v>6</v>
      </c>
      <c r="AO1139" s="57">
        <v>46211.798657407409</v>
      </c>
      <c r="AR1139" t="s">
        <v>312</v>
      </c>
      <c r="AS1139" t="s">
        <v>922</v>
      </c>
      <c r="AT1139" t="s">
        <v>231</v>
      </c>
      <c r="AV1139" t="s">
        <v>904</v>
      </c>
      <c r="AW1139" t="s">
        <v>9797</v>
      </c>
      <c r="AX1139" t="s">
        <v>223</v>
      </c>
      <c r="AZ1139" t="s">
        <v>904</v>
      </c>
      <c r="BA1139" s="57">
        <v>46244.5625</v>
      </c>
      <c r="BB1139" t="s">
        <v>10423</v>
      </c>
      <c r="BF1139" s="6" t="e">
        <f t="shared" si="51"/>
        <v>#NUM!</v>
      </c>
      <c r="BG1139" t="e">
        <f t="shared" si="52"/>
        <v>#NUM!</v>
      </c>
      <c r="BH1139" t="e">
        <f t="shared" si="53"/>
        <v>#NUM!</v>
      </c>
      <c r="BI1139" t="e">
        <f>VLOOKUP(H1139,Sheet2!$A$1:$B$270,2,FALSE)</f>
        <v>#N/A</v>
      </c>
    </row>
    <row r="1140" spans="1:61">
      <c r="A1140">
        <v>1139</v>
      </c>
      <c r="B1140">
        <v>1002516534</v>
      </c>
      <c r="C1140">
        <v>3</v>
      </c>
      <c r="D1140" t="s">
        <v>49</v>
      </c>
      <c r="E1140">
        <v>4</v>
      </c>
      <c r="F1140" t="s">
        <v>252</v>
      </c>
      <c r="G1140" t="s">
        <v>931</v>
      </c>
      <c r="H1140" t="s">
        <v>932</v>
      </c>
      <c r="I1140" t="s">
        <v>213</v>
      </c>
      <c r="J1140" t="s">
        <v>214</v>
      </c>
      <c r="K1140" t="s">
        <v>149</v>
      </c>
      <c r="L1140" t="s">
        <v>215</v>
      </c>
      <c r="M1140" t="s">
        <v>76</v>
      </c>
      <c r="N1140" t="s">
        <v>216</v>
      </c>
      <c r="O1140" s="57">
        <v>46243.606215277781</v>
      </c>
      <c r="P1140" s="57">
        <v>46244.556539351855</v>
      </c>
      <c r="Q1140">
        <v>69361882</v>
      </c>
      <c r="S1140">
        <v>142212126690</v>
      </c>
      <c r="T1140" t="s">
        <v>1161</v>
      </c>
      <c r="U1140" t="s">
        <v>5803</v>
      </c>
      <c r="V1140" t="s">
        <v>5804</v>
      </c>
      <c r="Z1140">
        <v>109.1876377</v>
      </c>
      <c r="AA1140">
        <v>-6.9037999000000001</v>
      </c>
      <c r="AB1140" t="s">
        <v>5805</v>
      </c>
      <c r="AC1140" t="s">
        <v>237</v>
      </c>
      <c r="AL1140" t="s">
        <v>218</v>
      </c>
      <c r="AM1140" t="s">
        <v>5806</v>
      </c>
      <c r="AN1140" t="s">
        <v>6</v>
      </c>
      <c r="AO1140" s="57">
        <v>46273.610949074071</v>
      </c>
      <c r="AP1140" s="57">
        <v>46244.541666666664</v>
      </c>
      <c r="AR1140" t="s">
        <v>219</v>
      </c>
      <c r="AS1140" t="s">
        <v>932</v>
      </c>
      <c r="AT1140" t="s">
        <v>231</v>
      </c>
      <c r="AU1140">
        <v>20260810</v>
      </c>
      <c r="AV1140" t="s">
        <v>222</v>
      </c>
      <c r="AW1140" t="s">
        <v>1018</v>
      </c>
      <c r="AX1140" t="s">
        <v>223</v>
      </c>
      <c r="BA1140" s="57">
        <v>46244.541666666664</v>
      </c>
      <c r="BB1140" t="s">
        <v>5806</v>
      </c>
      <c r="BC1140">
        <v>2026</v>
      </c>
      <c r="BD1140">
        <v>8</v>
      </c>
      <c r="BE1140">
        <v>10</v>
      </c>
      <c r="BF1140" s="6">
        <f t="shared" si="51"/>
        <v>46244</v>
      </c>
      <c r="BG1140">
        <f t="shared" si="52"/>
        <v>-0.54166666666424135</v>
      </c>
      <c r="BH1140" t="str">
        <f t="shared" si="53"/>
        <v>COMPLY</v>
      </c>
      <c r="BI1140" t="e">
        <f>VLOOKUP(H1140,Sheet2!$A$1:$B$270,2,FALSE)</f>
        <v>#N/A</v>
      </c>
    </row>
    <row r="1141" spans="1:61">
      <c r="A1141">
        <v>1140</v>
      </c>
      <c r="B1141">
        <v>1002512304</v>
      </c>
      <c r="C1141">
        <v>3</v>
      </c>
      <c r="D1141" t="s">
        <v>51</v>
      </c>
      <c r="E1141">
        <v>4</v>
      </c>
      <c r="F1141" t="s">
        <v>273</v>
      </c>
      <c r="G1141" t="s">
        <v>569</v>
      </c>
      <c r="H1141" t="s">
        <v>907</v>
      </c>
      <c r="I1141" t="s">
        <v>213</v>
      </c>
      <c r="J1141" t="s">
        <v>214</v>
      </c>
      <c r="K1141" t="s">
        <v>149</v>
      </c>
      <c r="M1141" t="s">
        <v>76</v>
      </c>
      <c r="N1141" t="s">
        <v>216</v>
      </c>
      <c r="O1141" s="57">
        <v>46240.541747685187</v>
      </c>
      <c r="P1141" s="57">
        <v>46240.600046296298</v>
      </c>
      <c r="Q1141">
        <v>69358471</v>
      </c>
      <c r="S1141">
        <v>142509107218</v>
      </c>
      <c r="T1141" t="s">
        <v>3686</v>
      </c>
      <c r="U1141" t="s">
        <v>3687</v>
      </c>
      <c r="V1141" t="s">
        <v>3688</v>
      </c>
      <c r="Z1141">
        <v>111.20968689999999</v>
      </c>
      <c r="AA1141">
        <v>-7.1747639000000003</v>
      </c>
      <c r="AB1141" t="s">
        <v>3689</v>
      </c>
      <c r="AC1141" t="s">
        <v>291</v>
      </c>
      <c r="AL1141" t="s">
        <v>218</v>
      </c>
      <c r="AM1141" t="s">
        <v>3690</v>
      </c>
      <c r="AN1141" t="s">
        <v>6</v>
      </c>
      <c r="AO1141" s="57">
        <v>46181.549212962964</v>
      </c>
      <c r="AR1141" t="s">
        <v>219</v>
      </c>
      <c r="AS1141" t="s">
        <v>907</v>
      </c>
      <c r="AT1141" t="s">
        <v>231</v>
      </c>
      <c r="AU1141">
        <v>20260806</v>
      </c>
      <c r="AV1141" t="s">
        <v>222</v>
      </c>
      <c r="AW1141" t="s">
        <v>561</v>
      </c>
      <c r="AX1141" t="s">
        <v>223</v>
      </c>
      <c r="BA1141" s="57">
        <v>46240.291666666664</v>
      </c>
      <c r="BB1141" t="s">
        <v>3690</v>
      </c>
      <c r="BC1141">
        <v>2026</v>
      </c>
      <c r="BD1141">
        <v>8</v>
      </c>
      <c r="BE1141">
        <v>6</v>
      </c>
      <c r="BF1141" s="6">
        <f t="shared" si="51"/>
        <v>46240</v>
      </c>
      <c r="BG1141">
        <f t="shared" si="52"/>
        <v>-0.29166666666424135</v>
      </c>
      <c r="BH1141" t="str">
        <f t="shared" si="53"/>
        <v>COMPLY</v>
      </c>
      <c r="BI1141" t="e">
        <f>VLOOKUP(H1141,Sheet2!$A$1:$B$270,2,FALSE)</f>
        <v>#N/A</v>
      </c>
    </row>
    <row r="1142" spans="1:61">
      <c r="A1142">
        <v>1141</v>
      </c>
      <c r="B1142">
        <v>1002522336</v>
      </c>
      <c r="C1142">
        <v>3</v>
      </c>
      <c r="D1142" t="s">
        <v>49</v>
      </c>
      <c r="E1142">
        <v>4</v>
      </c>
      <c r="F1142" t="s">
        <v>246</v>
      </c>
      <c r="G1142" t="s">
        <v>324</v>
      </c>
      <c r="H1142" t="s">
        <v>976</v>
      </c>
      <c r="I1142" t="s">
        <v>213</v>
      </c>
      <c r="J1142" t="s">
        <v>214</v>
      </c>
      <c r="K1142" t="s">
        <v>149</v>
      </c>
      <c r="M1142" t="s">
        <v>277</v>
      </c>
      <c r="N1142" t="s">
        <v>216</v>
      </c>
      <c r="O1142" s="57">
        <v>46246.596574074072</v>
      </c>
      <c r="P1142" s="57">
        <v>46250.000578703701</v>
      </c>
      <c r="Q1142">
        <v>69364299</v>
      </c>
      <c r="S1142">
        <v>141459107807</v>
      </c>
      <c r="T1142" t="s">
        <v>8263</v>
      </c>
      <c r="U1142" t="s">
        <v>8264</v>
      </c>
      <c r="V1142" t="s">
        <v>11664</v>
      </c>
      <c r="Z1142">
        <v>110.4350893619</v>
      </c>
      <c r="AA1142">
        <v>-7.1743275589457003</v>
      </c>
      <c r="AB1142" t="s">
        <v>8265</v>
      </c>
      <c r="AC1142" t="s">
        <v>226</v>
      </c>
      <c r="AL1142" t="s">
        <v>218</v>
      </c>
      <c r="AM1142" t="s">
        <v>11665</v>
      </c>
      <c r="AN1142" t="s">
        <v>6</v>
      </c>
      <c r="AO1142" s="57">
        <v>46364.61109953704</v>
      </c>
      <c r="AP1142" s="57">
        <v>46249.625</v>
      </c>
      <c r="AQ1142" t="s">
        <v>248</v>
      </c>
      <c r="AR1142" t="s">
        <v>278</v>
      </c>
      <c r="AS1142" t="s">
        <v>976</v>
      </c>
      <c r="AT1142" t="s">
        <v>231</v>
      </c>
      <c r="AV1142" t="s">
        <v>11666</v>
      </c>
      <c r="AW1142" t="s">
        <v>591</v>
      </c>
      <c r="AX1142" t="s">
        <v>223</v>
      </c>
      <c r="BA1142" s="57">
        <v>46249.625</v>
      </c>
      <c r="BB1142" t="s">
        <v>11665</v>
      </c>
      <c r="BF1142" s="6" t="e">
        <f t="shared" si="51"/>
        <v>#NUM!</v>
      </c>
      <c r="BG1142" t="e">
        <f t="shared" si="52"/>
        <v>#NUM!</v>
      </c>
      <c r="BH1142" t="e">
        <f t="shared" si="53"/>
        <v>#NUM!</v>
      </c>
      <c r="BI1142" t="e">
        <f>VLOOKUP(H1142,Sheet2!$A$1:$B$270,2,FALSE)</f>
        <v>#N/A</v>
      </c>
    </row>
    <row r="1143" spans="1:61">
      <c r="A1143">
        <v>1142</v>
      </c>
      <c r="B1143">
        <v>1002512846</v>
      </c>
      <c r="C1143">
        <v>3</v>
      </c>
      <c r="D1143" t="s">
        <v>59</v>
      </c>
      <c r="E1143">
        <v>4</v>
      </c>
      <c r="F1143" t="s">
        <v>567</v>
      </c>
      <c r="G1143" t="s">
        <v>1001</v>
      </c>
      <c r="H1143" t="s">
        <v>1002</v>
      </c>
      <c r="I1143" t="s">
        <v>213</v>
      </c>
      <c r="J1143" t="s">
        <v>214</v>
      </c>
      <c r="K1143" t="s">
        <v>149</v>
      </c>
      <c r="M1143" t="s">
        <v>555</v>
      </c>
      <c r="N1143" t="s">
        <v>216</v>
      </c>
      <c r="O1143" s="57">
        <v>46240.634780092594</v>
      </c>
      <c r="P1143" s="57">
        <v>46240.729953703703</v>
      </c>
      <c r="Q1143">
        <v>69360117</v>
      </c>
      <c r="S1143">
        <v>143135115038</v>
      </c>
      <c r="T1143" t="s">
        <v>1494</v>
      </c>
      <c r="Z1143">
        <v>110.61519750958</v>
      </c>
      <c r="AA1143">
        <v>-7.8643889584590099</v>
      </c>
      <c r="AB1143" t="s">
        <v>1497</v>
      </c>
      <c r="AC1143" t="s">
        <v>291</v>
      </c>
      <c r="AO1143" s="57">
        <v>46181.642870370371</v>
      </c>
      <c r="AR1143" t="s">
        <v>6</v>
      </c>
      <c r="AS1143" t="s">
        <v>1002</v>
      </c>
      <c r="AT1143" t="s">
        <v>231</v>
      </c>
      <c r="AV1143" t="s">
        <v>2202</v>
      </c>
      <c r="AW1143" t="s">
        <v>972</v>
      </c>
      <c r="AX1143" t="s">
        <v>223</v>
      </c>
      <c r="BF1143" s="6" t="e">
        <f t="shared" si="51"/>
        <v>#NUM!</v>
      </c>
      <c r="BG1143" t="e">
        <f t="shared" si="52"/>
        <v>#NUM!</v>
      </c>
      <c r="BH1143" t="e">
        <f t="shared" si="53"/>
        <v>#NUM!</v>
      </c>
      <c r="BI1143" t="e">
        <f>VLOOKUP(H1143,Sheet2!$A$1:$B$270,2,FALSE)</f>
        <v>#N/A</v>
      </c>
    </row>
    <row r="1144" spans="1:61">
      <c r="A1144">
        <v>1143</v>
      </c>
      <c r="B1144">
        <v>1002521356</v>
      </c>
      <c r="C1144">
        <v>3</v>
      </c>
      <c r="D1144" t="s">
        <v>38</v>
      </c>
      <c r="E1144">
        <v>5</v>
      </c>
      <c r="F1144" t="s">
        <v>90</v>
      </c>
      <c r="G1144" t="s">
        <v>93</v>
      </c>
      <c r="H1144" t="s">
        <v>472</v>
      </c>
      <c r="I1144" t="s">
        <v>213</v>
      </c>
      <c r="J1144" t="s">
        <v>214</v>
      </c>
      <c r="K1144" t="s">
        <v>149</v>
      </c>
      <c r="L1144" t="s">
        <v>215</v>
      </c>
      <c r="M1144" t="s">
        <v>76</v>
      </c>
      <c r="N1144" t="s">
        <v>216</v>
      </c>
      <c r="O1144" s="57">
        <v>46246.386759259258</v>
      </c>
      <c r="P1144" s="57">
        <v>46246.524050925924</v>
      </c>
      <c r="Q1144">
        <v>69363887</v>
      </c>
      <c r="S1144">
        <v>152627203803</v>
      </c>
      <c r="T1144" t="s">
        <v>8266</v>
      </c>
      <c r="U1144" t="s">
        <v>8267</v>
      </c>
      <c r="V1144" t="s">
        <v>8268</v>
      </c>
      <c r="Z1144">
        <v>112.01900550000001</v>
      </c>
      <c r="AA1144">
        <v>-7.7518209000000002</v>
      </c>
      <c r="AB1144" t="s">
        <v>8269</v>
      </c>
      <c r="AC1144" t="s">
        <v>237</v>
      </c>
      <c r="AL1144" t="s">
        <v>218</v>
      </c>
      <c r="AM1144" t="s">
        <v>8270</v>
      </c>
      <c r="AN1144" t="s">
        <v>6</v>
      </c>
      <c r="AO1144" s="57">
        <v>46364.403136574074</v>
      </c>
      <c r="AP1144" s="57">
        <v>46247.333333333336</v>
      </c>
      <c r="AR1144" t="s">
        <v>219</v>
      </c>
      <c r="AS1144" t="s">
        <v>472</v>
      </c>
      <c r="AT1144" t="s">
        <v>231</v>
      </c>
      <c r="AU1144">
        <v>20260812</v>
      </c>
      <c r="AV1144" t="s">
        <v>222</v>
      </c>
      <c r="AW1144" t="s">
        <v>1014</v>
      </c>
      <c r="AX1144" t="s">
        <v>223</v>
      </c>
      <c r="BA1144" s="57">
        <v>46247.333333333336</v>
      </c>
      <c r="BB1144" t="s">
        <v>8270</v>
      </c>
      <c r="BC1144">
        <v>2026</v>
      </c>
      <c r="BD1144">
        <v>8</v>
      </c>
      <c r="BE1144">
        <v>12</v>
      </c>
      <c r="BF1144" s="6">
        <f t="shared" si="51"/>
        <v>46246</v>
      </c>
      <c r="BG1144">
        <f t="shared" si="52"/>
        <v>-1.3333333333357587</v>
      </c>
      <c r="BH1144" t="str">
        <f t="shared" si="53"/>
        <v>COMPLY</v>
      </c>
      <c r="BI1144" t="str">
        <f>VLOOKUP(H1144,Sheet2!$A$1:$B$270,2,FALSE)</f>
        <v>NGANJUK</v>
      </c>
    </row>
    <row r="1145" spans="1:61">
      <c r="A1145">
        <v>1144</v>
      </c>
      <c r="B1145">
        <v>1002529289</v>
      </c>
      <c r="C1145">
        <v>3</v>
      </c>
      <c r="D1145" t="s">
        <v>42</v>
      </c>
      <c r="E1145">
        <v>5</v>
      </c>
      <c r="F1145" t="s">
        <v>233</v>
      </c>
      <c r="G1145" t="s">
        <v>106</v>
      </c>
      <c r="H1145" t="s">
        <v>296</v>
      </c>
      <c r="I1145" t="s">
        <v>213</v>
      </c>
      <c r="J1145" t="s">
        <v>214</v>
      </c>
      <c r="K1145" t="s">
        <v>149</v>
      </c>
      <c r="M1145" t="s">
        <v>240</v>
      </c>
      <c r="N1145" t="s">
        <v>216</v>
      </c>
      <c r="O1145" s="57">
        <v>46250.389861111114</v>
      </c>
      <c r="P1145" s="57">
        <v>46250.462511574071</v>
      </c>
      <c r="Q1145">
        <v>69367303</v>
      </c>
      <c r="S1145">
        <v>152743216285</v>
      </c>
      <c r="T1145" t="s">
        <v>11667</v>
      </c>
      <c r="U1145" t="s">
        <v>11668</v>
      </c>
      <c r="V1145" t="s">
        <v>11669</v>
      </c>
      <c r="Z1145">
        <v>112.69041540000001</v>
      </c>
      <c r="AA1145">
        <v>-7.5794398000000003</v>
      </c>
      <c r="AB1145" t="s">
        <v>11670</v>
      </c>
      <c r="AC1145" t="s">
        <v>230</v>
      </c>
      <c r="AL1145" t="s">
        <v>218</v>
      </c>
      <c r="AM1145" t="s">
        <v>11671</v>
      </c>
      <c r="AN1145" t="s">
        <v>6</v>
      </c>
      <c r="AO1145" t="s">
        <v>9989</v>
      </c>
      <c r="AP1145" s="57">
        <v>46252.541666666664</v>
      </c>
      <c r="AR1145" t="s">
        <v>241</v>
      </c>
      <c r="AS1145" t="s">
        <v>296</v>
      </c>
      <c r="AT1145" t="s">
        <v>231</v>
      </c>
      <c r="AV1145" t="s">
        <v>240</v>
      </c>
      <c r="AW1145" t="s">
        <v>561</v>
      </c>
      <c r="AX1145" t="s">
        <v>223</v>
      </c>
      <c r="BA1145" s="57">
        <v>46252.541666666664</v>
      </c>
      <c r="BB1145" t="s">
        <v>11671</v>
      </c>
      <c r="BF1145" s="6" t="e">
        <f t="shared" si="51"/>
        <v>#NUM!</v>
      </c>
      <c r="BG1145" t="e">
        <f t="shared" si="52"/>
        <v>#NUM!</v>
      </c>
      <c r="BH1145" t="e">
        <f t="shared" si="53"/>
        <v>#NUM!</v>
      </c>
      <c r="BI1145" t="str">
        <f>VLOOKUP(H1145,Sheet2!$A$1:$B$270,2,FALSE)</f>
        <v>PASURUAN</v>
      </c>
    </row>
    <row r="1146" spans="1:61">
      <c r="A1146">
        <v>1145</v>
      </c>
      <c r="B1146">
        <v>1002525594</v>
      </c>
      <c r="C1146">
        <v>3</v>
      </c>
      <c r="D1146" t="s">
        <v>34</v>
      </c>
      <c r="E1146">
        <v>5</v>
      </c>
      <c r="F1146" t="s">
        <v>585</v>
      </c>
      <c r="G1146" t="s">
        <v>86</v>
      </c>
      <c r="H1146" t="s">
        <v>276</v>
      </c>
      <c r="I1146" t="s">
        <v>213</v>
      </c>
      <c r="J1146" t="s">
        <v>214</v>
      </c>
      <c r="K1146" t="s">
        <v>149</v>
      </c>
      <c r="M1146" t="s">
        <v>240</v>
      </c>
      <c r="N1146" t="s">
        <v>216</v>
      </c>
      <c r="O1146" s="57">
        <v>46248.38894675926</v>
      </c>
      <c r="P1146" s="57">
        <v>46251.681956018518</v>
      </c>
      <c r="Q1146">
        <v>69365674</v>
      </c>
      <c r="S1146">
        <v>172418757531</v>
      </c>
      <c r="T1146" t="s">
        <v>7713</v>
      </c>
      <c r="U1146" t="s">
        <v>11672</v>
      </c>
      <c r="V1146" t="s">
        <v>11673</v>
      </c>
      <c r="Z1146">
        <v>115.180974653123</v>
      </c>
      <c r="AA1146">
        <v>-8.6344524704889292</v>
      </c>
      <c r="AB1146" t="s">
        <v>11674</v>
      </c>
      <c r="AC1146" t="s">
        <v>226</v>
      </c>
      <c r="AL1146" t="s">
        <v>218</v>
      </c>
      <c r="AM1146" t="s">
        <v>11675</v>
      </c>
      <c r="AN1146" t="s">
        <v>6</v>
      </c>
      <c r="AO1146" t="s">
        <v>9839</v>
      </c>
      <c r="AP1146" s="57">
        <v>46252.541666666664</v>
      </c>
      <c r="AR1146" t="s">
        <v>241</v>
      </c>
      <c r="AS1146" t="s">
        <v>276</v>
      </c>
      <c r="AT1146" t="s">
        <v>231</v>
      </c>
      <c r="AV1146" t="s">
        <v>240</v>
      </c>
      <c r="AW1146" t="s">
        <v>604</v>
      </c>
      <c r="AX1146" t="s">
        <v>223</v>
      </c>
      <c r="BA1146" s="57">
        <v>46252.541666666664</v>
      </c>
      <c r="BB1146" t="s">
        <v>11675</v>
      </c>
      <c r="BF1146" s="6" t="e">
        <f t="shared" si="51"/>
        <v>#NUM!</v>
      </c>
      <c r="BG1146" t="e">
        <f t="shared" si="52"/>
        <v>#NUM!</v>
      </c>
      <c r="BH1146" t="e">
        <f t="shared" si="53"/>
        <v>#NUM!</v>
      </c>
      <c r="BI1146" t="str">
        <f>VLOOKUP(H1146,Sheet2!$A$1:$B$270,2,FALSE)</f>
        <v>UBUNG</v>
      </c>
    </row>
    <row r="1147" spans="1:61">
      <c r="A1147">
        <v>1146</v>
      </c>
      <c r="B1147">
        <v>1002524963</v>
      </c>
      <c r="C1147">
        <v>3</v>
      </c>
      <c r="D1147" t="s">
        <v>55</v>
      </c>
      <c r="E1147">
        <v>5</v>
      </c>
      <c r="F1147" t="s">
        <v>265</v>
      </c>
      <c r="G1147" t="s">
        <v>122</v>
      </c>
      <c r="H1147" t="s">
        <v>355</v>
      </c>
      <c r="I1147" t="s">
        <v>213</v>
      </c>
      <c r="J1147" t="s">
        <v>214</v>
      </c>
      <c r="K1147" t="s">
        <v>149</v>
      </c>
      <c r="L1147" t="s">
        <v>215</v>
      </c>
      <c r="M1147" t="s">
        <v>76</v>
      </c>
      <c r="N1147" t="s">
        <v>216</v>
      </c>
      <c r="O1147" s="57">
        <v>46247.68953703704</v>
      </c>
      <c r="P1147" s="57">
        <v>46248.599768518521</v>
      </c>
      <c r="Q1147">
        <v>69365451</v>
      </c>
      <c r="S1147">
        <v>152421262314</v>
      </c>
      <c r="T1147" t="s">
        <v>9204</v>
      </c>
      <c r="U1147" t="s">
        <v>9205</v>
      </c>
      <c r="V1147" t="s">
        <v>9206</v>
      </c>
      <c r="Z1147">
        <v>112.629924193024</v>
      </c>
      <c r="AA1147">
        <v>-7.1638932692590602</v>
      </c>
      <c r="AB1147" t="s">
        <v>9207</v>
      </c>
      <c r="AC1147" t="s">
        <v>217</v>
      </c>
      <c r="AL1147" t="s">
        <v>218</v>
      </c>
      <c r="AM1147" t="s">
        <v>9208</v>
      </c>
      <c r="AN1147" t="s">
        <v>6</v>
      </c>
      <c r="AO1147" t="s">
        <v>8882</v>
      </c>
      <c r="AP1147" s="57">
        <v>46248.541666666664</v>
      </c>
      <c r="AR1147" t="s">
        <v>219</v>
      </c>
      <c r="AS1147" t="s">
        <v>355</v>
      </c>
      <c r="AT1147" t="s">
        <v>231</v>
      </c>
      <c r="AU1147">
        <v>20260814</v>
      </c>
      <c r="AV1147" t="s">
        <v>222</v>
      </c>
      <c r="AW1147" t="s">
        <v>1021</v>
      </c>
      <c r="AX1147" t="s">
        <v>223</v>
      </c>
      <c r="BA1147" s="57">
        <v>46248.541666666664</v>
      </c>
      <c r="BB1147" t="s">
        <v>9208</v>
      </c>
      <c r="BC1147">
        <v>2026</v>
      </c>
      <c r="BD1147">
        <v>8</v>
      </c>
      <c r="BE1147">
        <v>14</v>
      </c>
      <c r="BF1147" s="6">
        <f t="shared" si="51"/>
        <v>46248</v>
      </c>
      <c r="BG1147">
        <f t="shared" si="52"/>
        <v>-0.54166666666424135</v>
      </c>
      <c r="BH1147" t="str">
        <f t="shared" si="53"/>
        <v>COMPLY</v>
      </c>
      <c r="BI1147" t="str">
        <f>VLOOKUP(H1147,Sheet2!$A$1:$B$270,2,FALSE)</f>
        <v>GRESIK</v>
      </c>
    </row>
    <row r="1148" spans="1:61">
      <c r="A1148">
        <v>1147</v>
      </c>
      <c r="B1148">
        <v>1002523368</v>
      </c>
      <c r="C1148">
        <v>3</v>
      </c>
      <c r="D1148" t="s">
        <v>55</v>
      </c>
      <c r="E1148">
        <v>5</v>
      </c>
      <c r="F1148" t="s">
        <v>228</v>
      </c>
      <c r="G1148" t="s">
        <v>127</v>
      </c>
      <c r="H1148" t="s">
        <v>330</v>
      </c>
      <c r="I1148" t="s">
        <v>213</v>
      </c>
      <c r="J1148" t="s">
        <v>214</v>
      </c>
      <c r="K1148" t="s">
        <v>149</v>
      </c>
      <c r="M1148" t="s">
        <v>76</v>
      </c>
      <c r="N1148" t="s">
        <v>216</v>
      </c>
      <c r="O1148" s="57">
        <v>46247.375393518516</v>
      </c>
      <c r="P1148" s="57">
        <v>46247.775173611109</v>
      </c>
      <c r="Q1148">
        <v>69364735</v>
      </c>
      <c r="S1148">
        <v>152431232368</v>
      </c>
      <c r="T1148" t="s">
        <v>9209</v>
      </c>
      <c r="U1148" t="s">
        <v>9210</v>
      </c>
      <c r="V1148" t="s">
        <v>9211</v>
      </c>
      <c r="Z1148">
        <v>113.8514247</v>
      </c>
      <c r="AA1148">
        <v>-7.0055193999999998</v>
      </c>
      <c r="AB1148" t="s">
        <v>9212</v>
      </c>
      <c r="AC1148" t="s">
        <v>230</v>
      </c>
      <c r="AL1148" t="s">
        <v>218</v>
      </c>
      <c r="AM1148" t="s">
        <v>9213</v>
      </c>
      <c r="AN1148" t="s">
        <v>6</v>
      </c>
      <c r="AO1148" t="s">
        <v>8921</v>
      </c>
      <c r="AP1148" s="57">
        <v>46248.333333333336</v>
      </c>
      <c r="AR1148" t="s">
        <v>219</v>
      </c>
      <c r="AS1148" t="s">
        <v>330</v>
      </c>
      <c r="AT1148" t="s">
        <v>231</v>
      </c>
      <c r="AU1148">
        <v>20260813</v>
      </c>
      <c r="AV1148" t="s">
        <v>222</v>
      </c>
      <c r="AW1148" t="s">
        <v>561</v>
      </c>
      <c r="AX1148" t="s">
        <v>223</v>
      </c>
      <c r="BA1148" s="57">
        <v>46248.333333333336</v>
      </c>
      <c r="BB1148" t="s">
        <v>9213</v>
      </c>
      <c r="BC1148">
        <v>2026</v>
      </c>
      <c r="BD1148">
        <v>8</v>
      </c>
      <c r="BE1148">
        <v>13</v>
      </c>
      <c r="BF1148" s="6">
        <f t="shared" si="51"/>
        <v>46247</v>
      </c>
      <c r="BG1148">
        <f t="shared" si="52"/>
        <v>-1.3333333333357587</v>
      </c>
      <c r="BH1148" t="str">
        <f t="shared" si="53"/>
        <v>COMPLY</v>
      </c>
      <c r="BI1148" t="str">
        <f>VLOOKUP(H1148,Sheet2!$A$1:$B$270,2,FALSE)</f>
        <v>MADURA</v>
      </c>
    </row>
    <row r="1149" spans="1:61">
      <c r="A1149">
        <v>1148</v>
      </c>
      <c r="B1149">
        <v>1002523085</v>
      </c>
      <c r="C1149">
        <v>3</v>
      </c>
      <c r="D1149" t="s">
        <v>38</v>
      </c>
      <c r="E1149">
        <v>5</v>
      </c>
      <c r="F1149" t="s">
        <v>92</v>
      </c>
      <c r="G1149" t="s">
        <v>95</v>
      </c>
      <c r="H1149" t="s">
        <v>532</v>
      </c>
      <c r="I1149" t="s">
        <v>213</v>
      </c>
      <c r="J1149" t="s">
        <v>214</v>
      </c>
      <c r="K1149" t="s">
        <v>149</v>
      </c>
      <c r="L1149" t="s">
        <v>215</v>
      </c>
      <c r="M1149" t="s">
        <v>76</v>
      </c>
      <c r="N1149" t="s">
        <v>216</v>
      </c>
      <c r="O1149" s="57">
        <v>46246.755509259259</v>
      </c>
      <c r="P1149" s="57">
        <v>46247.579270833332</v>
      </c>
      <c r="Q1149">
        <v>69364621</v>
      </c>
      <c r="S1149">
        <v>152618204334</v>
      </c>
      <c r="T1149" t="s">
        <v>8271</v>
      </c>
      <c r="U1149" t="s">
        <v>9214</v>
      </c>
      <c r="V1149" t="s">
        <v>8273</v>
      </c>
      <c r="Z1149">
        <v>111.51667805339299</v>
      </c>
      <c r="AA1149">
        <v>-7.9208702114165197</v>
      </c>
      <c r="AB1149" t="s">
        <v>8274</v>
      </c>
      <c r="AC1149" t="s">
        <v>217</v>
      </c>
      <c r="AL1149" t="s">
        <v>218</v>
      </c>
      <c r="AM1149" t="s">
        <v>8275</v>
      </c>
      <c r="AN1149" t="s">
        <v>6</v>
      </c>
      <c r="AO1149" s="57">
        <v>46364.757280092592</v>
      </c>
      <c r="AP1149" s="57">
        <v>46247.625</v>
      </c>
      <c r="AR1149" t="s">
        <v>219</v>
      </c>
      <c r="AS1149" t="s">
        <v>532</v>
      </c>
      <c r="AT1149" t="s">
        <v>231</v>
      </c>
      <c r="AU1149">
        <v>20260813</v>
      </c>
      <c r="AV1149" t="s">
        <v>222</v>
      </c>
      <c r="AW1149" t="s">
        <v>1010</v>
      </c>
      <c r="AX1149" t="s">
        <v>223</v>
      </c>
      <c r="BA1149" s="57">
        <v>46247.625</v>
      </c>
      <c r="BB1149" t="s">
        <v>8275</v>
      </c>
      <c r="BC1149">
        <v>2026</v>
      </c>
      <c r="BD1149">
        <v>8</v>
      </c>
      <c r="BE1149">
        <v>13</v>
      </c>
      <c r="BF1149" s="6">
        <f t="shared" si="51"/>
        <v>46247</v>
      </c>
      <c r="BG1149">
        <f t="shared" si="52"/>
        <v>-0.625</v>
      </c>
      <c r="BH1149" t="str">
        <f t="shared" si="53"/>
        <v>COMPLY</v>
      </c>
      <c r="BI1149" t="str">
        <f>VLOOKUP(H1149,Sheet2!$A$1:$B$270,2,FALSE)</f>
        <v>PONOROGO</v>
      </c>
    </row>
    <row r="1150" spans="1:61">
      <c r="A1150">
        <v>1149</v>
      </c>
      <c r="B1150">
        <v>1002505027</v>
      </c>
      <c r="C1150">
        <v>3</v>
      </c>
      <c r="D1150" t="s">
        <v>42</v>
      </c>
      <c r="E1150">
        <v>5</v>
      </c>
      <c r="F1150" t="s">
        <v>106</v>
      </c>
      <c r="G1150" t="s">
        <v>106</v>
      </c>
      <c r="H1150" t="s">
        <v>345</v>
      </c>
      <c r="I1150" t="s">
        <v>213</v>
      </c>
      <c r="J1150" t="s">
        <v>214</v>
      </c>
      <c r="K1150" t="s">
        <v>149</v>
      </c>
      <c r="M1150" t="s">
        <v>76</v>
      </c>
      <c r="N1150" t="s">
        <v>216</v>
      </c>
      <c r="O1150" s="57">
        <v>46236.359976851854</v>
      </c>
      <c r="P1150" s="57">
        <v>46236.517962962964</v>
      </c>
      <c r="Q1150">
        <v>69356936</v>
      </c>
      <c r="S1150">
        <v>152729256671</v>
      </c>
      <c r="T1150" t="s">
        <v>3702</v>
      </c>
      <c r="U1150" t="s">
        <v>3703</v>
      </c>
      <c r="V1150" t="s">
        <v>3704</v>
      </c>
      <c r="Z1150">
        <v>112.9070632</v>
      </c>
      <c r="AA1150">
        <v>-7.6399593000000001</v>
      </c>
      <c r="AB1150" t="s">
        <v>3705</v>
      </c>
      <c r="AC1150" t="s">
        <v>230</v>
      </c>
      <c r="AL1150" t="s">
        <v>218</v>
      </c>
      <c r="AM1150" t="s">
        <v>3706</v>
      </c>
      <c r="AN1150" t="s">
        <v>6</v>
      </c>
      <c r="AO1150" s="57">
        <v>46061.360995370371</v>
      </c>
      <c r="AP1150" s="57">
        <v>46237.333333333336</v>
      </c>
      <c r="AR1150" t="s">
        <v>219</v>
      </c>
      <c r="AS1150" t="s">
        <v>345</v>
      </c>
      <c r="AT1150" t="s">
        <v>231</v>
      </c>
      <c r="AU1150">
        <v>20260802</v>
      </c>
      <c r="AV1150" t="s">
        <v>222</v>
      </c>
      <c r="AW1150" t="s">
        <v>561</v>
      </c>
      <c r="AX1150" t="s">
        <v>223</v>
      </c>
      <c r="BA1150" s="57">
        <v>46237.333333333336</v>
      </c>
      <c r="BB1150" t="s">
        <v>3706</v>
      </c>
      <c r="BC1150">
        <v>2026</v>
      </c>
      <c r="BD1150">
        <v>8</v>
      </c>
      <c r="BE1150">
        <v>2</v>
      </c>
      <c r="BF1150" s="6">
        <f t="shared" si="51"/>
        <v>46236</v>
      </c>
      <c r="BG1150">
        <f t="shared" si="52"/>
        <v>-1.3333333333357587</v>
      </c>
      <c r="BH1150" t="str">
        <f t="shared" si="53"/>
        <v>COMPLY</v>
      </c>
      <c r="BI1150" t="str">
        <f>VLOOKUP(H1150,Sheet2!$A$1:$B$270,2,FALSE)</f>
        <v>PASURUAN</v>
      </c>
    </row>
    <row r="1151" spans="1:61">
      <c r="A1151">
        <v>1150</v>
      </c>
      <c r="B1151">
        <v>1002512635</v>
      </c>
      <c r="C1151">
        <v>3</v>
      </c>
      <c r="D1151" t="s">
        <v>49</v>
      </c>
      <c r="E1151">
        <v>4</v>
      </c>
      <c r="F1151" t="s">
        <v>246</v>
      </c>
      <c r="G1151" t="s">
        <v>247</v>
      </c>
      <c r="H1151" t="s">
        <v>630</v>
      </c>
      <c r="I1151" t="s">
        <v>213</v>
      </c>
      <c r="J1151" t="s">
        <v>214</v>
      </c>
      <c r="K1151" t="s">
        <v>149</v>
      </c>
      <c r="L1151" t="s">
        <v>215</v>
      </c>
      <c r="M1151" t="s">
        <v>76</v>
      </c>
      <c r="N1151" t="s">
        <v>216</v>
      </c>
      <c r="O1151" s="57">
        <v>46240.595185185186</v>
      </c>
      <c r="P1151" s="57">
        <v>46241.679027777776</v>
      </c>
      <c r="Q1151">
        <v>69360034</v>
      </c>
      <c r="S1151">
        <v>141423136604</v>
      </c>
      <c r="T1151" t="s">
        <v>3707</v>
      </c>
      <c r="U1151" t="s">
        <v>3708</v>
      </c>
      <c r="V1151" t="s">
        <v>3709</v>
      </c>
      <c r="Z1151">
        <v>110.422380343079</v>
      </c>
      <c r="AA1151">
        <v>-7.0432277032644404</v>
      </c>
      <c r="AB1151" t="s">
        <v>3710</v>
      </c>
      <c r="AC1151" t="s">
        <v>217</v>
      </c>
      <c r="AL1151" t="s">
        <v>218</v>
      </c>
      <c r="AM1151" t="s">
        <v>3711</v>
      </c>
      <c r="AN1151" t="s">
        <v>6</v>
      </c>
      <c r="AO1151" s="57">
        <v>46181.601423611108</v>
      </c>
      <c r="AP1151" s="57">
        <v>46241.541666666664</v>
      </c>
      <c r="AR1151" t="s">
        <v>219</v>
      </c>
      <c r="AS1151" t="s">
        <v>630</v>
      </c>
      <c r="AT1151" t="s">
        <v>231</v>
      </c>
      <c r="AU1151">
        <v>20260807</v>
      </c>
      <c r="AV1151" t="s">
        <v>222</v>
      </c>
      <c r="AW1151" t="s">
        <v>1020</v>
      </c>
      <c r="AX1151" t="s">
        <v>223</v>
      </c>
      <c r="BA1151" s="57">
        <v>46241.541666666664</v>
      </c>
      <c r="BB1151" t="s">
        <v>3711</v>
      </c>
      <c r="BC1151">
        <v>2026</v>
      </c>
      <c r="BD1151">
        <v>8</v>
      </c>
      <c r="BE1151">
        <v>7</v>
      </c>
      <c r="BF1151" s="6">
        <f t="shared" si="51"/>
        <v>46241</v>
      </c>
      <c r="BG1151">
        <f t="shared" si="52"/>
        <v>-0.54166666666424135</v>
      </c>
      <c r="BH1151" t="str">
        <f t="shared" si="53"/>
        <v>COMPLY</v>
      </c>
      <c r="BI1151" t="e">
        <f>VLOOKUP(H1151,Sheet2!$A$1:$B$270,2,FALSE)</f>
        <v>#N/A</v>
      </c>
    </row>
    <row r="1152" spans="1:61">
      <c r="A1152">
        <v>1151</v>
      </c>
      <c r="B1152">
        <v>1002523598</v>
      </c>
      <c r="C1152">
        <v>3</v>
      </c>
      <c r="D1152" t="s">
        <v>59</v>
      </c>
      <c r="E1152">
        <v>4</v>
      </c>
      <c r="F1152" t="s">
        <v>224</v>
      </c>
      <c r="G1152" t="s">
        <v>607</v>
      </c>
      <c r="H1152" t="s">
        <v>961</v>
      </c>
      <c r="I1152" t="s">
        <v>213</v>
      </c>
      <c r="J1152" t="s">
        <v>214</v>
      </c>
      <c r="K1152" t="s">
        <v>149</v>
      </c>
      <c r="L1152" t="s">
        <v>215</v>
      </c>
      <c r="M1152" t="s">
        <v>76</v>
      </c>
      <c r="N1152" t="s">
        <v>216</v>
      </c>
      <c r="O1152" s="57">
        <v>46247.418020833335</v>
      </c>
      <c r="P1152" s="57">
        <v>46247.885949074072</v>
      </c>
      <c r="Q1152">
        <v>69364823</v>
      </c>
      <c r="S1152">
        <v>146391109364</v>
      </c>
      <c r="T1152" t="s">
        <v>9215</v>
      </c>
      <c r="U1152" t="s">
        <v>9216</v>
      </c>
      <c r="V1152" t="s">
        <v>9217</v>
      </c>
      <c r="Z1152">
        <v>108.75435520000001</v>
      </c>
      <c r="AA1152">
        <v>-7.3012383999999999</v>
      </c>
      <c r="AB1152" t="s">
        <v>9218</v>
      </c>
      <c r="AC1152" t="s">
        <v>237</v>
      </c>
      <c r="AL1152" t="s">
        <v>218</v>
      </c>
      <c r="AM1152" t="s">
        <v>9219</v>
      </c>
      <c r="AN1152" t="s">
        <v>6</v>
      </c>
      <c r="AO1152" t="s">
        <v>8900</v>
      </c>
      <c r="AP1152" s="57">
        <v>46249.333333333336</v>
      </c>
      <c r="AR1152" t="s">
        <v>219</v>
      </c>
      <c r="AS1152" t="s">
        <v>961</v>
      </c>
      <c r="AT1152" t="s">
        <v>231</v>
      </c>
      <c r="AU1152">
        <v>20260813</v>
      </c>
      <c r="AV1152" t="s">
        <v>222</v>
      </c>
      <c r="AW1152" t="s">
        <v>1018</v>
      </c>
      <c r="AX1152" t="s">
        <v>223</v>
      </c>
      <c r="BA1152" s="57">
        <v>46249.333333333336</v>
      </c>
      <c r="BB1152" t="s">
        <v>9219</v>
      </c>
      <c r="BC1152">
        <v>2026</v>
      </c>
      <c r="BD1152">
        <v>8</v>
      </c>
      <c r="BE1152">
        <v>13</v>
      </c>
      <c r="BF1152" s="6">
        <f t="shared" si="51"/>
        <v>46247</v>
      </c>
      <c r="BG1152">
        <f t="shared" si="52"/>
        <v>-2.3333333333357587</v>
      </c>
      <c r="BH1152" t="str">
        <f t="shared" si="53"/>
        <v>COMPLY</v>
      </c>
      <c r="BI1152" t="e">
        <f>VLOOKUP(H1152,Sheet2!$A$1:$B$270,2,FALSE)</f>
        <v>#N/A</v>
      </c>
    </row>
    <row r="1153" spans="1:61">
      <c r="A1153">
        <v>1152</v>
      </c>
      <c r="B1153">
        <v>1002526517</v>
      </c>
      <c r="C1153">
        <v>3</v>
      </c>
      <c r="D1153" t="s">
        <v>42</v>
      </c>
      <c r="E1153">
        <v>5</v>
      </c>
      <c r="F1153" t="s">
        <v>102</v>
      </c>
      <c r="G1153" t="s">
        <v>108</v>
      </c>
      <c r="H1153" t="s">
        <v>506</v>
      </c>
      <c r="I1153" t="s">
        <v>213</v>
      </c>
      <c r="J1153" t="s">
        <v>214</v>
      </c>
      <c r="K1153" t="s">
        <v>149</v>
      </c>
      <c r="L1153" t="s">
        <v>215</v>
      </c>
      <c r="M1153" t="s">
        <v>76</v>
      </c>
      <c r="N1153" t="s">
        <v>216</v>
      </c>
      <c r="O1153" s="57">
        <v>46248.595104166663</v>
      </c>
      <c r="P1153" s="57">
        <v>46248.794317129628</v>
      </c>
      <c r="Q1153">
        <v>69366102</v>
      </c>
      <c r="S1153">
        <v>152529201006</v>
      </c>
      <c r="T1153" t="s">
        <v>11676</v>
      </c>
      <c r="U1153" t="s">
        <v>11677</v>
      </c>
      <c r="V1153" t="s">
        <v>11678</v>
      </c>
      <c r="Z1153">
        <v>113.826784</v>
      </c>
      <c r="AA1153">
        <v>-7.7575500000000002</v>
      </c>
      <c r="AB1153" t="s">
        <v>11679</v>
      </c>
      <c r="AC1153" t="s">
        <v>237</v>
      </c>
      <c r="AL1153" t="s">
        <v>218</v>
      </c>
      <c r="AM1153" t="s">
        <v>10171</v>
      </c>
      <c r="AN1153" t="s">
        <v>6</v>
      </c>
      <c r="AO1153" t="s">
        <v>10440</v>
      </c>
      <c r="AP1153" s="57">
        <v>46249.541666666664</v>
      </c>
      <c r="AR1153" t="s">
        <v>219</v>
      </c>
      <c r="AS1153" t="s">
        <v>506</v>
      </c>
      <c r="AT1153" t="s">
        <v>221</v>
      </c>
      <c r="AU1153">
        <v>20260814</v>
      </c>
      <c r="AV1153" t="s">
        <v>222</v>
      </c>
      <c r="AW1153" t="s">
        <v>979</v>
      </c>
      <c r="AX1153" t="s">
        <v>223</v>
      </c>
      <c r="BA1153" s="57">
        <v>46249.541666666664</v>
      </c>
      <c r="BB1153" t="s">
        <v>10171</v>
      </c>
      <c r="BC1153">
        <v>2026</v>
      </c>
      <c r="BD1153">
        <v>8</v>
      </c>
      <c r="BE1153">
        <v>14</v>
      </c>
      <c r="BF1153" s="6">
        <f t="shared" si="51"/>
        <v>46248</v>
      </c>
      <c r="BG1153">
        <f t="shared" si="52"/>
        <v>-1.5416666666642413</v>
      </c>
      <c r="BH1153" t="str">
        <f t="shared" si="53"/>
        <v>COMPLY</v>
      </c>
      <c r="BI1153" t="str">
        <f>VLOOKUP(H1153,Sheet2!$A$1:$B$270,2,FALSE)</f>
        <v>BANYUWANGI</v>
      </c>
    </row>
    <row r="1154" spans="1:61">
      <c r="A1154">
        <v>1153</v>
      </c>
      <c r="B1154">
        <v>1002528436</v>
      </c>
      <c r="C1154">
        <v>3</v>
      </c>
      <c r="D1154" t="s">
        <v>51</v>
      </c>
      <c r="E1154">
        <v>4</v>
      </c>
      <c r="F1154" t="s">
        <v>273</v>
      </c>
      <c r="G1154" t="s">
        <v>898</v>
      </c>
      <c r="H1154" t="s">
        <v>996</v>
      </c>
      <c r="I1154" t="s">
        <v>213</v>
      </c>
      <c r="J1154" t="s">
        <v>214</v>
      </c>
      <c r="K1154" t="s">
        <v>149</v>
      </c>
      <c r="L1154" t="s">
        <v>215</v>
      </c>
      <c r="M1154" t="s">
        <v>240</v>
      </c>
      <c r="N1154" t="s">
        <v>216</v>
      </c>
      <c r="O1154" s="57">
        <v>46249.59302083333</v>
      </c>
      <c r="P1154" s="57">
        <v>46249.594456018516</v>
      </c>
      <c r="Q1154">
        <v>69366964</v>
      </c>
      <c r="S1154">
        <v>142507105373</v>
      </c>
      <c r="T1154" t="s">
        <v>11680</v>
      </c>
      <c r="U1154" t="s">
        <v>11681</v>
      </c>
      <c r="V1154" t="s">
        <v>11682</v>
      </c>
      <c r="Z1154">
        <v>110.711638145148</v>
      </c>
      <c r="AA1154">
        <v>-6.5344828727912896</v>
      </c>
      <c r="AB1154" t="s">
        <v>11683</v>
      </c>
      <c r="AC1154" t="s">
        <v>217</v>
      </c>
      <c r="AL1154" t="s">
        <v>218</v>
      </c>
      <c r="AM1154" t="s">
        <v>11684</v>
      </c>
      <c r="AN1154" t="s">
        <v>6</v>
      </c>
      <c r="AO1154" t="s">
        <v>11685</v>
      </c>
      <c r="AP1154" s="57">
        <v>46252.541666666664</v>
      </c>
      <c r="AR1154" t="s">
        <v>241</v>
      </c>
      <c r="AS1154" t="s">
        <v>996</v>
      </c>
      <c r="AT1154" t="s">
        <v>231</v>
      </c>
      <c r="AV1154" t="s">
        <v>240</v>
      </c>
      <c r="AW1154" t="s">
        <v>1020</v>
      </c>
      <c r="AX1154" t="s">
        <v>223</v>
      </c>
      <c r="BA1154" s="57">
        <v>46252.541666666664</v>
      </c>
      <c r="BB1154" t="s">
        <v>11684</v>
      </c>
      <c r="BF1154" s="6" t="e">
        <f t="shared" si="51"/>
        <v>#NUM!</v>
      </c>
      <c r="BG1154" t="e">
        <f t="shared" si="52"/>
        <v>#NUM!</v>
      </c>
      <c r="BH1154" t="e">
        <f t="shared" si="53"/>
        <v>#NUM!</v>
      </c>
      <c r="BI1154" t="e">
        <f>VLOOKUP(H1154,Sheet2!$A$1:$B$270,2,FALSE)</f>
        <v>#N/A</v>
      </c>
    </row>
    <row r="1155" spans="1:61">
      <c r="A1155">
        <v>1154</v>
      </c>
      <c r="B1155">
        <v>1002527223</v>
      </c>
      <c r="C1155">
        <v>3</v>
      </c>
      <c r="D1155" t="s">
        <v>42</v>
      </c>
      <c r="E1155">
        <v>5</v>
      </c>
      <c r="F1155" t="s">
        <v>233</v>
      </c>
      <c r="G1155" t="s">
        <v>101</v>
      </c>
      <c r="H1155" t="s">
        <v>306</v>
      </c>
      <c r="I1155" t="s">
        <v>213</v>
      </c>
      <c r="J1155" t="s">
        <v>214</v>
      </c>
      <c r="K1155" t="s">
        <v>149</v>
      </c>
      <c r="M1155" t="s">
        <v>76</v>
      </c>
      <c r="N1155" t="s">
        <v>216</v>
      </c>
      <c r="O1155" s="57">
        <v>46248.699432870373</v>
      </c>
      <c r="P1155" s="57">
        <v>46249.796990740739</v>
      </c>
      <c r="Q1155">
        <v>69366372</v>
      </c>
      <c r="S1155">
        <v>152332252886</v>
      </c>
      <c r="T1155" t="s">
        <v>11686</v>
      </c>
      <c r="U1155" t="s">
        <v>11687</v>
      </c>
      <c r="V1155" t="s">
        <v>11688</v>
      </c>
      <c r="Z1155">
        <v>112.69561539999999</v>
      </c>
      <c r="AA1155">
        <v>-7.3643934</v>
      </c>
      <c r="AB1155" t="s">
        <v>11689</v>
      </c>
      <c r="AC1155" t="s">
        <v>230</v>
      </c>
      <c r="AL1155" t="s">
        <v>218</v>
      </c>
      <c r="AM1155" t="s">
        <v>11690</v>
      </c>
      <c r="AN1155" t="s">
        <v>6</v>
      </c>
      <c r="AO1155" t="s">
        <v>11654</v>
      </c>
      <c r="AP1155" s="57">
        <v>46249.625</v>
      </c>
      <c r="AR1155" t="s">
        <v>219</v>
      </c>
      <c r="AS1155" t="s">
        <v>306</v>
      </c>
      <c r="AT1155" t="s">
        <v>231</v>
      </c>
      <c r="AU1155">
        <v>20260815</v>
      </c>
      <c r="AV1155" t="s">
        <v>222</v>
      </c>
      <c r="AW1155" t="s">
        <v>591</v>
      </c>
      <c r="AX1155" t="s">
        <v>223</v>
      </c>
      <c r="BA1155" s="57">
        <v>46249.625</v>
      </c>
      <c r="BB1155" t="s">
        <v>11690</v>
      </c>
      <c r="BC1155">
        <v>2026</v>
      </c>
      <c r="BD1155">
        <v>8</v>
      </c>
      <c r="BE1155">
        <v>15</v>
      </c>
      <c r="BF1155" s="6">
        <f t="shared" ref="BF1155:BF1218" si="54">DATE(BC1155,BD1155,BE1155)</f>
        <v>46249</v>
      </c>
      <c r="BG1155">
        <f t="shared" ref="BG1155:BG1218" si="55">BF1155-BA1155</f>
        <v>-0.625</v>
      </c>
      <c r="BH1155" t="str">
        <f t="shared" ref="BH1155:BH1218" si="56">IF(BG1155=1,"COMPLY",IF(BG1155&lt;1,"COMPLY","NOT COMPLY"))</f>
        <v>COMPLY</v>
      </c>
      <c r="BI1155" t="str">
        <f>VLOOKUP(H1155,Sheet2!$A$1:$B$270,2,FALSE)</f>
        <v>SIDOARJO</v>
      </c>
    </row>
    <row r="1156" spans="1:61">
      <c r="A1156">
        <v>1155</v>
      </c>
      <c r="B1156">
        <v>1002505177</v>
      </c>
      <c r="C1156">
        <v>3</v>
      </c>
      <c r="D1156" t="s">
        <v>55</v>
      </c>
      <c r="E1156">
        <v>5</v>
      </c>
      <c r="F1156" t="s">
        <v>265</v>
      </c>
      <c r="G1156" t="s">
        <v>128</v>
      </c>
      <c r="H1156" t="s">
        <v>412</v>
      </c>
      <c r="I1156" t="s">
        <v>213</v>
      </c>
      <c r="J1156" t="s">
        <v>214</v>
      </c>
      <c r="K1156" t="s">
        <v>149</v>
      </c>
      <c r="L1156" t="s">
        <v>215</v>
      </c>
      <c r="M1156" t="s">
        <v>76</v>
      </c>
      <c r="N1156" t="s">
        <v>216</v>
      </c>
      <c r="O1156" s="57">
        <v>46236.488842592589</v>
      </c>
      <c r="P1156" s="57">
        <v>46236.848541666666</v>
      </c>
      <c r="Q1156">
        <v>69356975</v>
      </c>
      <c r="S1156">
        <v>152424213146</v>
      </c>
      <c r="T1156" t="s">
        <v>2671</v>
      </c>
      <c r="U1156" t="s">
        <v>2672</v>
      </c>
      <c r="V1156" t="s">
        <v>3712</v>
      </c>
      <c r="Z1156">
        <v>112.6418224</v>
      </c>
      <c r="AA1156">
        <v>-7.3048986999999999</v>
      </c>
      <c r="AB1156" t="s">
        <v>3713</v>
      </c>
      <c r="AC1156" t="s">
        <v>237</v>
      </c>
      <c r="AL1156" t="s">
        <v>218</v>
      </c>
      <c r="AM1156" t="s">
        <v>2675</v>
      </c>
      <c r="AN1156" t="s">
        <v>6</v>
      </c>
      <c r="AO1156" s="57">
        <v>46061.496400462966</v>
      </c>
      <c r="AP1156" s="57">
        <v>46237.333333333336</v>
      </c>
      <c r="AR1156" t="s">
        <v>219</v>
      </c>
      <c r="AS1156" t="s">
        <v>412</v>
      </c>
      <c r="AT1156" t="s">
        <v>231</v>
      </c>
      <c r="AU1156">
        <v>20260802</v>
      </c>
      <c r="AV1156" t="s">
        <v>222</v>
      </c>
      <c r="AW1156" t="s">
        <v>1020</v>
      </c>
      <c r="AX1156" t="s">
        <v>223</v>
      </c>
      <c r="BA1156" s="57">
        <v>46237.333333333336</v>
      </c>
      <c r="BB1156" t="s">
        <v>2675</v>
      </c>
      <c r="BC1156">
        <v>2026</v>
      </c>
      <c r="BD1156">
        <v>8</v>
      </c>
      <c r="BE1156">
        <v>2</v>
      </c>
      <c r="BF1156" s="6">
        <f t="shared" si="54"/>
        <v>46236</v>
      </c>
      <c r="BG1156">
        <f t="shared" si="55"/>
        <v>-1.3333333333357587</v>
      </c>
      <c r="BH1156" t="str">
        <f t="shared" si="56"/>
        <v>COMPLY</v>
      </c>
      <c r="BI1156" t="str">
        <f>VLOOKUP(H1156,Sheet2!$A$1:$B$270,2,FALSE)</f>
        <v>SURABAYA UTARA</v>
      </c>
    </row>
    <row r="1157" spans="1:61">
      <c r="A1157">
        <v>1156</v>
      </c>
      <c r="B1157">
        <v>1002531522</v>
      </c>
      <c r="C1157">
        <v>3</v>
      </c>
      <c r="D1157" t="s">
        <v>49</v>
      </c>
      <c r="E1157">
        <v>4</v>
      </c>
      <c r="F1157" t="s">
        <v>246</v>
      </c>
      <c r="G1157" t="s">
        <v>324</v>
      </c>
      <c r="H1157" t="s">
        <v>625</v>
      </c>
      <c r="I1157" t="s">
        <v>213</v>
      </c>
      <c r="J1157" t="s">
        <v>214</v>
      </c>
      <c r="K1157" t="s">
        <v>149</v>
      </c>
      <c r="L1157" t="s">
        <v>215</v>
      </c>
      <c r="M1157" t="s">
        <v>240</v>
      </c>
      <c r="N1157" t="s">
        <v>216</v>
      </c>
      <c r="O1157" s="57">
        <v>46251.795787037037</v>
      </c>
      <c r="P1157" s="57">
        <v>46251.797233796293</v>
      </c>
      <c r="Q1157">
        <v>69368414</v>
      </c>
      <c r="S1157">
        <v>141459108160</v>
      </c>
      <c r="T1157" t="s">
        <v>11691</v>
      </c>
      <c r="U1157" t="s">
        <v>11692</v>
      </c>
      <c r="V1157" t="s">
        <v>11693</v>
      </c>
      <c r="Z1157">
        <v>110.4109005</v>
      </c>
      <c r="AA1157">
        <v>-7.2579969999999996</v>
      </c>
      <c r="AB1157" t="s">
        <v>11694</v>
      </c>
      <c r="AC1157" t="s">
        <v>237</v>
      </c>
      <c r="AL1157" t="s">
        <v>218</v>
      </c>
      <c r="AM1157" t="s">
        <v>11695</v>
      </c>
      <c r="AN1157" t="s">
        <v>6</v>
      </c>
      <c r="AO1157" t="s">
        <v>10696</v>
      </c>
      <c r="AP1157" s="57">
        <v>46252.625</v>
      </c>
      <c r="AR1157" t="s">
        <v>241</v>
      </c>
      <c r="AS1157" t="s">
        <v>625</v>
      </c>
      <c r="AT1157" t="s">
        <v>231</v>
      </c>
      <c r="AV1157" t="s">
        <v>240</v>
      </c>
      <c r="AW1157" t="s">
        <v>1015</v>
      </c>
      <c r="AX1157" t="s">
        <v>223</v>
      </c>
      <c r="BA1157" s="57">
        <v>46252.625</v>
      </c>
      <c r="BB1157" t="s">
        <v>11695</v>
      </c>
      <c r="BF1157" s="6" t="e">
        <f t="shared" si="54"/>
        <v>#NUM!</v>
      </c>
      <c r="BG1157" t="e">
        <f t="shared" si="55"/>
        <v>#NUM!</v>
      </c>
      <c r="BH1157" t="e">
        <f t="shared" si="56"/>
        <v>#NUM!</v>
      </c>
      <c r="BI1157" t="e">
        <f>VLOOKUP(H1157,Sheet2!$A$1:$B$270,2,FALSE)</f>
        <v>#N/A</v>
      </c>
    </row>
    <row r="1158" spans="1:61">
      <c r="A1158">
        <v>1157</v>
      </c>
      <c r="B1158">
        <v>1002506365</v>
      </c>
      <c r="C1158">
        <v>3</v>
      </c>
      <c r="D1158" t="s">
        <v>59</v>
      </c>
      <c r="E1158">
        <v>4</v>
      </c>
      <c r="F1158" t="s">
        <v>224</v>
      </c>
      <c r="G1158" t="s">
        <v>581</v>
      </c>
      <c r="H1158" t="s">
        <v>647</v>
      </c>
      <c r="I1158" t="s">
        <v>213</v>
      </c>
      <c r="J1158" t="s">
        <v>214</v>
      </c>
      <c r="K1158" t="s">
        <v>149</v>
      </c>
      <c r="M1158" t="s">
        <v>76</v>
      </c>
      <c r="N1158" t="s">
        <v>216</v>
      </c>
      <c r="O1158" s="57">
        <v>46237.635185185187</v>
      </c>
      <c r="P1158" s="57">
        <v>46238.474930555552</v>
      </c>
      <c r="Q1158">
        <v>69357690</v>
      </c>
      <c r="R1158">
        <v>2812951033</v>
      </c>
      <c r="S1158">
        <v>143363111823</v>
      </c>
      <c r="T1158" t="s">
        <v>1119</v>
      </c>
      <c r="U1158" t="s">
        <v>3719</v>
      </c>
      <c r="V1158" t="s">
        <v>3720</v>
      </c>
      <c r="Z1158">
        <v>109.35185060000001</v>
      </c>
      <c r="AA1158">
        <v>-7.4033109000000001</v>
      </c>
      <c r="AB1158" t="s">
        <v>1120</v>
      </c>
      <c r="AC1158" t="s">
        <v>290</v>
      </c>
      <c r="AL1158" t="s">
        <v>218</v>
      </c>
      <c r="AM1158" t="s">
        <v>3721</v>
      </c>
      <c r="AN1158" t="s">
        <v>6</v>
      </c>
      <c r="AO1158" s="57">
        <v>46089.642777777779</v>
      </c>
      <c r="AP1158" s="57">
        <v>46239.333333333336</v>
      </c>
      <c r="AR1158" t="s">
        <v>219</v>
      </c>
      <c r="AS1158" t="s">
        <v>647</v>
      </c>
      <c r="AT1158" t="s">
        <v>231</v>
      </c>
      <c r="AU1158">
        <v>20260804</v>
      </c>
      <c r="AV1158" t="s">
        <v>222</v>
      </c>
      <c r="AW1158" t="s">
        <v>613</v>
      </c>
      <c r="AX1158" t="s">
        <v>223</v>
      </c>
      <c r="BA1158" s="57">
        <v>46239.333333333336</v>
      </c>
      <c r="BB1158" t="s">
        <v>3721</v>
      </c>
      <c r="BC1158">
        <v>2026</v>
      </c>
      <c r="BD1158">
        <v>8</v>
      </c>
      <c r="BE1158">
        <v>4</v>
      </c>
      <c r="BF1158" s="6">
        <f t="shared" si="54"/>
        <v>46238</v>
      </c>
      <c r="BG1158">
        <f t="shared" si="55"/>
        <v>-1.3333333333357587</v>
      </c>
      <c r="BH1158" t="str">
        <f t="shared" si="56"/>
        <v>COMPLY</v>
      </c>
      <c r="BI1158" t="e">
        <f>VLOOKUP(H1158,Sheet2!$A$1:$B$270,2,FALSE)</f>
        <v>#N/A</v>
      </c>
    </row>
    <row r="1159" spans="1:61">
      <c r="A1159">
        <v>1158</v>
      </c>
      <c r="B1159">
        <v>1002505014</v>
      </c>
      <c r="C1159">
        <v>3</v>
      </c>
      <c r="D1159" t="s">
        <v>45</v>
      </c>
      <c r="E1159">
        <v>5</v>
      </c>
      <c r="F1159" t="s">
        <v>211</v>
      </c>
      <c r="G1159" t="s">
        <v>118</v>
      </c>
      <c r="H1159" t="s">
        <v>464</v>
      </c>
      <c r="I1159" t="s">
        <v>213</v>
      </c>
      <c r="J1159" t="s">
        <v>214</v>
      </c>
      <c r="K1159" t="s">
        <v>149</v>
      </c>
      <c r="L1159" t="s">
        <v>215</v>
      </c>
      <c r="M1159" t="s">
        <v>575</v>
      </c>
      <c r="N1159" t="s">
        <v>216</v>
      </c>
      <c r="O1159" s="57">
        <v>46236.315937500003</v>
      </c>
      <c r="P1159" s="57">
        <v>46237.671296296299</v>
      </c>
      <c r="Q1159">
        <v>69356929</v>
      </c>
      <c r="S1159">
        <v>172608206115</v>
      </c>
      <c r="T1159" t="s">
        <v>1431</v>
      </c>
      <c r="U1159" t="s">
        <v>1112</v>
      </c>
      <c r="V1159" t="s">
        <v>3722</v>
      </c>
      <c r="Z1159">
        <v>116.753827743551</v>
      </c>
      <c r="AA1159">
        <v>-8.9120264494263406</v>
      </c>
      <c r="AB1159" t="s">
        <v>1434</v>
      </c>
      <c r="AC1159" t="s">
        <v>237</v>
      </c>
      <c r="AL1159" t="s">
        <v>218</v>
      </c>
      <c r="AM1159" t="s">
        <v>1589</v>
      </c>
      <c r="AN1159" t="s">
        <v>6</v>
      </c>
      <c r="AO1159" s="57">
        <v>46061.319351851853</v>
      </c>
      <c r="AP1159" s="57">
        <v>46237.333333333336</v>
      </c>
      <c r="AR1159" t="s">
        <v>14</v>
      </c>
      <c r="AS1159" t="s">
        <v>464</v>
      </c>
      <c r="AT1159" t="s">
        <v>231</v>
      </c>
      <c r="AV1159" t="s">
        <v>3723</v>
      </c>
      <c r="AW1159" t="s">
        <v>1010</v>
      </c>
      <c r="AX1159" t="s">
        <v>223</v>
      </c>
      <c r="BA1159" s="57">
        <v>46237.333333333336</v>
      </c>
      <c r="BB1159" t="s">
        <v>1589</v>
      </c>
      <c r="BF1159" s="6" t="e">
        <f t="shared" si="54"/>
        <v>#NUM!</v>
      </c>
      <c r="BG1159" t="e">
        <f t="shared" si="55"/>
        <v>#NUM!</v>
      </c>
      <c r="BH1159" t="e">
        <f t="shared" si="56"/>
        <v>#NUM!</v>
      </c>
      <c r="BI1159" t="str">
        <f>VLOOKUP(H1159,Sheet2!$A$1:$B$270,2,FALSE)</f>
        <v>SUMBAWA</v>
      </c>
    </row>
    <row r="1160" spans="1:61">
      <c r="A1160">
        <v>1159</v>
      </c>
      <c r="B1160">
        <v>1002518163</v>
      </c>
      <c r="C1160">
        <v>3</v>
      </c>
      <c r="D1160" t="s">
        <v>49</v>
      </c>
      <c r="E1160">
        <v>4</v>
      </c>
      <c r="F1160" t="s">
        <v>252</v>
      </c>
      <c r="G1160" t="s">
        <v>255</v>
      </c>
      <c r="H1160" t="s">
        <v>886</v>
      </c>
      <c r="I1160" t="s">
        <v>213</v>
      </c>
      <c r="J1160" t="s">
        <v>214</v>
      </c>
      <c r="K1160" t="s">
        <v>149</v>
      </c>
      <c r="M1160" t="s">
        <v>76</v>
      </c>
      <c r="N1160" t="s">
        <v>216</v>
      </c>
      <c r="O1160" s="57">
        <v>46244.625034722223</v>
      </c>
      <c r="P1160" s="57">
        <v>46244.820752314816</v>
      </c>
      <c r="Q1160">
        <v>69361814</v>
      </c>
      <c r="S1160">
        <v>142206131316</v>
      </c>
      <c r="T1160" t="s">
        <v>5886</v>
      </c>
      <c r="U1160" t="s">
        <v>6772</v>
      </c>
      <c r="V1160" t="s">
        <v>6773</v>
      </c>
      <c r="Z1160">
        <v>109.110934</v>
      </c>
      <c r="AA1160">
        <v>-7.0348889999999997</v>
      </c>
      <c r="AB1160" t="s">
        <v>5889</v>
      </c>
      <c r="AC1160" t="s">
        <v>217</v>
      </c>
      <c r="AL1160" t="s">
        <v>218</v>
      </c>
      <c r="AM1160" t="s">
        <v>6774</v>
      </c>
      <c r="AN1160" t="s">
        <v>6</v>
      </c>
      <c r="AO1160" s="57">
        <v>46303.631851851853</v>
      </c>
      <c r="AR1160" t="s">
        <v>219</v>
      </c>
      <c r="AS1160" t="s">
        <v>886</v>
      </c>
      <c r="AT1160" t="s">
        <v>231</v>
      </c>
      <c r="AU1160">
        <v>20260810</v>
      </c>
      <c r="AV1160" t="s">
        <v>222</v>
      </c>
      <c r="AW1160" t="s">
        <v>561</v>
      </c>
      <c r="AX1160" t="s">
        <v>223</v>
      </c>
      <c r="BA1160" s="57">
        <v>46244.291666666664</v>
      </c>
      <c r="BB1160" t="s">
        <v>6774</v>
      </c>
      <c r="BC1160">
        <v>2026</v>
      </c>
      <c r="BD1160">
        <v>8</v>
      </c>
      <c r="BE1160">
        <v>10</v>
      </c>
      <c r="BF1160" s="6">
        <f t="shared" si="54"/>
        <v>46244</v>
      </c>
      <c r="BG1160">
        <f t="shared" si="55"/>
        <v>-0.29166666666424135</v>
      </c>
      <c r="BH1160" t="str">
        <f t="shared" si="56"/>
        <v>COMPLY</v>
      </c>
      <c r="BI1160" t="e">
        <f>VLOOKUP(H1160,Sheet2!$A$1:$B$270,2,FALSE)</f>
        <v>#N/A</v>
      </c>
    </row>
    <row r="1161" spans="1:61">
      <c r="A1161">
        <v>1160</v>
      </c>
      <c r="B1161">
        <v>1002519465</v>
      </c>
      <c r="C1161">
        <v>3</v>
      </c>
      <c r="D1161" t="s">
        <v>49</v>
      </c>
      <c r="E1161">
        <v>4</v>
      </c>
      <c r="F1161" t="s">
        <v>252</v>
      </c>
      <c r="G1161" t="s">
        <v>553</v>
      </c>
      <c r="H1161" t="s">
        <v>968</v>
      </c>
      <c r="I1161" t="s">
        <v>213</v>
      </c>
      <c r="J1161" t="s">
        <v>214</v>
      </c>
      <c r="K1161" t="s">
        <v>149</v>
      </c>
      <c r="M1161" t="s">
        <v>76</v>
      </c>
      <c r="N1161" t="s">
        <v>216</v>
      </c>
      <c r="O1161" s="57">
        <v>46245.469363425924</v>
      </c>
      <c r="P1161" s="57">
        <v>46245.552893518521</v>
      </c>
      <c r="Q1161">
        <v>69357430</v>
      </c>
      <c r="S1161">
        <v>146284106533</v>
      </c>
      <c r="T1161" t="s">
        <v>3437</v>
      </c>
      <c r="U1161" t="s">
        <v>1210</v>
      </c>
      <c r="V1161" t="s">
        <v>7380</v>
      </c>
      <c r="Z1161">
        <v>109.04882600000001</v>
      </c>
      <c r="AA1161">
        <v>-6.857437</v>
      </c>
      <c r="AB1161" t="s">
        <v>3438</v>
      </c>
      <c r="AC1161" t="s">
        <v>226</v>
      </c>
      <c r="AL1161" t="s">
        <v>218</v>
      </c>
      <c r="AM1161" t="s">
        <v>7381</v>
      </c>
      <c r="AN1161" t="s">
        <v>6</v>
      </c>
      <c r="AO1161" s="57">
        <v>46334.486145833333</v>
      </c>
      <c r="AR1161" t="s">
        <v>219</v>
      </c>
      <c r="AS1161" t="s">
        <v>968</v>
      </c>
      <c r="AT1161" t="s">
        <v>231</v>
      </c>
      <c r="AU1161">
        <v>20260811</v>
      </c>
      <c r="AV1161" t="s">
        <v>222</v>
      </c>
      <c r="AW1161" t="s">
        <v>560</v>
      </c>
      <c r="AX1161" t="s">
        <v>223</v>
      </c>
      <c r="BA1161" s="57">
        <v>46245.291666666664</v>
      </c>
      <c r="BB1161" t="s">
        <v>7381</v>
      </c>
      <c r="BC1161">
        <v>2026</v>
      </c>
      <c r="BD1161">
        <v>8</v>
      </c>
      <c r="BE1161">
        <v>11</v>
      </c>
      <c r="BF1161" s="6">
        <f t="shared" si="54"/>
        <v>46245</v>
      </c>
      <c r="BG1161">
        <f t="shared" si="55"/>
        <v>-0.29166666666424135</v>
      </c>
      <c r="BH1161" t="str">
        <f t="shared" si="56"/>
        <v>COMPLY</v>
      </c>
      <c r="BI1161" t="e">
        <f>VLOOKUP(H1161,Sheet2!$A$1:$B$270,2,FALSE)</f>
        <v>#N/A</v>
      </c>
    </row>
    <row r="1162" spans="1:61">
      <c r="A1162">
        <v>1161</v>
      </c>
      <c r="B1162">
        <v>1002513762</v>
      </c>
      <c r="C1162">
        <v>3</v>
      </c>
      <c r="D1162" t="s">
        <v>45</v>
      </c>
      <c r="E1162">
        <v>5</v>
      </c>
      <c r="F1162" t="s">
        <v>113</v>
      </c>
      <c r="G1162" t="s">
        <v>111</v>
      </c>
      <c r="H1162" t="s">
        <v>347</v>
      </c>
      <c r="I1162" t="s">
        <v>213</v>
      </c>
      <c r="J1162" t="s">
        <v>214</v>
      </c>
      <c r="K1162" t="s">
        <v>149</v>
      </c>
      <c r="L1162" t="s">
        <v>215</v>
      </c>
      <c r="M1162" t="s">
        <v>76</v>
      </c>
      <c r="N1162" t="s">
        <v>216</v>
      </c>
      <c r="O1162" s="57">
        <v>46241.37703703704</v>
      </c>
      <c r="P1162" s="57">
        <v>46248.539224537039</v>
      </c>
      <c r="Q1162">
        <v>69360434</v>
      </c>
      <c r="S1162">
        <v>172511797093</v>
      </c>
      <c r="T1162" t="s">
        <v>5827</v>
      </c>
      <c r="U1162" t="s">
        <v>5828</v>
      </c>
      <c r="V1162" t="s">
        <v>5829</v>
      </c>
      <c r="Z1162">
        <v>120.9719446</v>
      </c>
      <c r="AA1162">
        <v>-8.7816536000000003</v>
      </c>
      <c r="AB1162" t="s">
        <v>5830</v>
      </c>
      <c r="AC1162" t="s">
        <v>237</v>
      </c>
      <c r="AL1162" t="s">
        <v>218</v>
      </c>
      <c r="AM1162" t="s">
        <v>5831</v>
      </c>
      <c r="AN1162" t="s">
        <v>6</v>
      </c>
      <c r="AO1162" s="57">
        <v>46211.382592592592</v>
      </c>
      <c r="AP1162" s="57">
        <v>46242.333333333336</v>
      </c>
      <c r="AR1162" t="s">
        <v>219</v>
      </c>
      <c r="AS1162" t="s">
        <v>347</v>
      </c>
      <c r="AT1162" t="s">
        <v>231</v>
      </c>
      <c r="AU1162">
        <v>20260814</v>
      </c>
      <c r="AV1162" t="s">
        <v>222</v>
      </c>
      <c r="AW1162" t="s">
        <v>1014</v>
      </c>
      <c r="AX1162" t="s">
        <v>223</v>
      </c>
      <c r="BA1162" s="57">
        <v>46242.333333333336</v>
      </c>
      <c r="BB1162" t="s">
        <v>5831</v>
      </c>
      <c r="BC1162">
        <v>2026</v>
      </c>
      <c r="BD1162">
        <v>8</v>
      </c>
      <c r="BE1162">
        <v>14</v>
      </c>
      <c r="BF1162" s="6">
        <f t="shared" si="54"/>
        <v>46248</v>
      </c>
      <c r="BG1162">
        <f t="shared" si="55"/>
        <v>5.6666666666642413</v>
      </c>
      <c r="BH1162" t="str">
        <f t="shared" si="56"/>
        <v>NOT COMPLY</v>
      </c>
      <c r="BI1162" t="str">
        <f>VLOOKUP(H1162,Sheet2!$A$1:$B$270,2,FALSE)</f>
        <v>ENDE</v>
      </c>
    </row>
    <row r="1163" spans="1:61">
      <c r="A1163">
        <v>1162</v>
      </c>
      <c r="B1163">
        <v>1002528491</v>
      </c>
      <c r="C1163">
        <v>3</v>
      </c>
      <c r="D1163" t="s">
        <v>45</v>
      </c>
      <c r="E1163">
        <v>5</v>
      </c>
      <c r="F1163" t="s">
        <v>211</v>
      </c>
      <c r="G1163" t="s">
        <v>112</v>
      </c>
      <c r="H1163" t="s">
        <v>267</v>
      </c>
      <c r="I1163" t="s">
        <v>213</v>
      </c>
      <c r="J1163" t="s">
        <v>214</v>
      </c>
      <c r="K1163" t="s">
        <v>149</v>
      </c>
      <c r="L1163" t="s">
        <v>215</v>
      </c>
      <c r="M1163" t="s">
        <v>225</v>
      </c>
      <c r="N1163" t="s">
        <v>216</v>
      </c>
      <c r="O1163" s="57">
        <v>46249.616631944446</v>
      </c>
      <c r="P1163" s="57">
        <v>46251.340254629627</v>
      </c>
      <c r="Q1163">
        <v>69366982</v>
      </c>
      <c r="S1163">
        <v>172601796334</v>
      </c>
      <c r="T1163" t="s">
        <v>11696</v>
      </c>
      <c r="U1163" t="s">
        <v>11697</v>
      </c>
      <c r="V1163" t="s">
        <v>11698</v>
      </c>
      <c r="Z1163">
        <v>116.0700583</v>
      </c>
      <c r="AA1163">
        <v>-8.5307329000000003</v>
      </c>
      <c r="AB1163" t="s">
        <v>11699</v>
      </c>
      <c r="AC1163" t="s">
        <v>217</v>
      </c>
      <c r="AL1163" t="s">
        <v>218</v>
      </c>
      <c r="AM1163" t="s">
        <v>11125</v>
      </c>
      <c r="AN1163" t="s">
        <v>6</v>
      </c>
      <c r="AO1163" t="s">
        <v>11700</v>
      </c>
      <c r="AP1163" s="57">
        <v>46251.333333333336</v>
      </c>
      <c r="AR1163" t="s">
        <v>18</v>
      </c>
      <c r="AS1163" t="s">
        <v>267</v>
      </c>
      <c r="AT1163" t="s">
        <v>231</v>
      </c>
      <c r="AV1163" t="s">
        <v>227</v>
      </c>
      <c r="AW1163" t="s">
        <v>1021</v>
      </c>
      <c r="AX1163" t="s">
        <v>223</v>
      </c>
      <c r="BA1163" s="57">
        <v>46251.333333333336</v>
      </c>
      <c r="BB1163" t="s">
        <v>11125</v>
      </c>
      <c r="BF1163" s="6" t="e">
        <f t="shared" si="54"/>
        <v>#NUM!</v>
      </c>
      <c r="BG1163" t="e">
        <f t="shared" si="55"/>
        <v>#NUM!</v>
      </c>
      <c r="BH1163" t="e">
        <f t="shared" si="56"/>
        <v>#NUM!</v>
      </c>
      <c r="BI1163" t="str">
        <f>VLOOKUP(H1163,Sheet2!$A$1:$B$270,2,FALSE)</f>
        <v>MATARAM</v>
      </c>
    </row>
    <row r="1164" spans="1:61">
      <c r="A1164">
        <v>1163</v>
      </c>
      <c r="B1164">
        <v>1002523288</v>
      </c>
      <c r="C1164">
        <v>3</v>
      </c>
      <c r="D1164" t="s">
        <v>55</v>
      </c>
      <c r="E1164">
        <v>5</v>
      </c>
      <c r="F1164" t="s">
        <v>265</v>
      </c>
      <c r="G1164" t="s">
        <v>128</v>
      </c>
      <c r="H1164" t="s">
        <v>311</v>
      </c>
      <c r="I1164" t="s">
        <v>213</v>
      </c>
      <c r="J1164" t="s">
        <v>214</v>
      </c>
      <c r="K1164" t="s">
        <v>149</v>
      </c>
      <c r="M1164" t="s">
        <v>286</v>
      </c>
      <c r="N1164" t="s">
        <v>216</v>
      </c>
      <c r="O1164" s="57">
        <v>46247.351898148147</v>
      </c>
      <c r="P1164" s="57">
        <v>46247.764652777776</v>
      </c>
      <c r="Q1164">
        <v>69364689</v>
      </c>
      <c r="S1164">
        <v>152417233953</v>
      </c>
      <c r="T1164" t="s">
        <v>9220</v>
      </c>
      <c r="U1164" t="s">
        <v>9221</v>
      </c>
      <c r="V1164" t="s">
        <v>9222</v>
      </c>
      <c r="Z1164">
        <v>112.6467571</v>
      </c>
      <c r="AA1164">
        <v>-7.3506213000000002</v>
      </c>
      <c r="AB1164" t="s">
        <v>9223</v>
      </c>
      <c r="AC1164" t="s">
        <v>230</v>
      </c>
      <c r="AL1164" t="s">
        <v>218</v>
      </c>
      <c r="AM1164" t="s">
        <v>9224</v>
      </c>
      <c r="AN1164" t="s">
        <v>6</v>
      </c>
      <c r="AO1164" t="s">
        <v>8869</v>
      </c>
      <c r="AP1164" s="57">
        <v>46248.333333333336</v>
      </c>
      <c r="AR1164" t="s">
        <v>241</v>
      </c>
      <c r="AS1164" t="s">
        <v>311</v>
      </c>
      <c r="AT1164" t="s">
        <v>231</v>
      </c>
      <c r="AV1164" t="s">
        <v>905</v>
      </c>
      <c r="AW1164" t="s">
        <v>582</v>
      </c>
      <c r="AX1164" t="s">
        <v>223</v>
      </c>
      <c r="BA1164" s="57">
        <v>46248.333333333336</v>
      </c>
      <c r="BB1164" t="s">
        <v>9224</v>
      </c>
      <c r="BF1164" s="6" t="e">
        <f t="shared" si="54"/>
        <v>#NUM!</v>
      </c>
      <c r="BG1164" t="e">
        <f t="shared" si="55"/>
        <v>#NUM!</v>
      </c>
      <c r="BH1164" t="e">
        <f t="shared" si="56"/>
        <v>#NUM!</v>
      </c>
      <c r="BI1164" t="str">
        <f>VLOOKUP(H1164,Sheet2!$A$1:$B$270,2,FALSE)</f>
        <v>SURABAYA UTARA</v>
      </c>
    </row>
    <row r="1165" spans="1:61">
      <c r="A1165">
        <v>1164</v>
      </c>
      <c r="B1165">
        <v>1002529764</v>
      </c>
      <c r="C1165">
        <v>3</v>
      </c>
      <c r="D1165" t="s">
        <v>55</v>
      </c>
      <c r="E1165">
        <v>5</v>
      </c>
      <c r="F1165" t="s">
        <v>228</v>
      </c>
      <c r="G1165" t="s">
        <v>121</v>
      </c>
      <c r="H1165" t="s">
        <v>342</v>
      </c>
      <c r="I1165" t="s">
        <v>213</v>
      </c>
      <c r="J1165" t="s">
        <v>214</v>
      </c>
      <c r="K1165" t="s">
        <v>149</v>
      </c>
      <c r="L1165" t="s">
        <v>215</v>
      </c>
      <c r="M1165" t="s">
        <v>76</v>
      </c>
      <c r="N1165" t="s">
        <v>216</v>
      </c>
      <c r="O1165" s="57">
        <v>46250.599259259259</v>
      </c>
      <c r="P1165" s="57">
        <v>46251.893865740742</v>
      </c>
      <c r="Q1165">
        <v>69367588</v>
      </c>
      <c r="S1165">
        <v>152434912008</v>
      </c>
      <c r="T1165" t="s">
        <v>11701</v>
      </c>
      <c r="U1165" t="s">
        <v>11702</v>
      </c>
      <c r="V1165" t="s">
        <v>11703</v>
      </c>
      <c r="Z1165">
        <v>113.345261290669</v>
      </c>
      <c r="AA1165">
        <v>-7.1742142239634701</v>
      </c>
      <c r="AB1165" t="s">
        <v>11704</v>
      </c>
      <c r="AC1165" t="s">
        <v>217</v>
      </c>
      <c r="AL1165" t="s">
        <v>218</v>
      </c>
      <c r="AM1165" t="s">
        <v>10151</v>
      </c>
      <c r="AN1165" t="s">
        <v>6</v>
      </c>
      <c r="AO1165" t="s">
        <v>10220</v>
      </c>
      <c r="AP1165" s="57">
        <v>46251.541666666664</v>
      </c>
      <c r="AR1165" t="s">
        <v>219</v>
      </c>
      <c r="AS1165" t="s">
        <v>342</v>
      </c>
      <c r="AT1165" t="s">
        <v>221</v>
      </c>
      <c r="AU1165">
        <v>20260817</v>
      </c>
      <c r="AV1165" t="s">
        <v>222</v>
      </c>
      <c r="AW1165" t="s">
        <v>11705</v>
      </c>
      <c r="AX1165" t="s">
        <v>223</v>
      </c>
      <c r="BA1165" s="57">
        <v>46251.541666666664</v>
      </c>
      <c r="BB1165" t="s">
        <v>10151</v>
      </c>
      <c r="BC1165">
        <v>2026</v>
      </c>
      <c r="BD1165">
        <v>8</v>
      </c>
      <c r="BE1165">
        <v>17</v>
      </c>
      <c r="BF1165" s="6">
        <f t="shared" si="54"/>
        <v>46251</v>
      </c>
      <c r="BG1165">
        <f t="shared" si="55"/>
        <v>-0.54166666666424135</v>
      </c>
      <c r="BH1165" t="str">
        <f t="shared" si="56"/>
        <v>COMPLY</v>
      </c>
      <c r="BI1165" t="str">
        <f>VLOOKUP(H1165,Sheet2!$A$1:$B$270,2,FALSE)</f>
        <v>MADURA</v>
      </c>
    </row>
    <row r="1166" spans="1:61">
      <c r="A1166">
        <v>1165</v>
      </c>
      <c r="B1166">
        <v>1002504591</v>
      </c>
      <c r="C1166">
        <v>3</v>
      </c>
      <c r="D1166" t="s">
        <v>42</v>
      </c>
      <c r="E1166">
        <v>5</v>
      </c>
      <c r="F1166" t="s">
        <v>102</v>
      </c>
      <c r="G1166" t="s">
        <v>99</v>
      </c>
      <c r="H1166" t="s">
        <v>460</v>
      </c>
      <c r="I1166" t="s">
        <v>213</v>
      </c>
      <c r="J1166" t="s">
        <v>214</v>
      </c>
      <c r="K1166" t="s">
        <v>149</v>
      </c>
      <c r="L1166" t="s">
        <v>215</v>
      </c>
      <c r="M1166" t="s">
        <v>76</v>
      </c>
      <c r="N1166" t="s">
        <v>216</v>
      </c>
      <c r="O1166" s="57">
        <v>46235.572870370372</v>
      </c>
      <c r="P1166" s="57">
        <v>46237.833993055552</v>
      </c>
      <c r="Q1166">
        <v>69356761</v>
      </c>
      <c r="S1166">
        <v>152518202019</v>
      </c>
      <c r="T1166" t="s">
        <v>3724</v>
      </c>
      <c r="U1166" t="s">
        <v>3725</v>
      </c>
      <c r="V1166" t="s">
        <v>3726</v>
      </c>
      <c r="Z1166">
        <v>114.41590894013601</v>
      </c>
      <c r="AA1166">
        <v>-7.9384478689593303</v>
      </c>
      <c r="AB1166" t="s">
        <v>3727</v>
      </c>
      <c r="AC1166" t="s">
        <v>217</v>
      </c>
      <c r="AL1166" t="s">
        <v>218</v>
      </c>
      <c r="AM1166" t="s">
        <v>3728</v>
      </c>
      <c r="AN1166" t="s">
        <v>6</v>
      </c>
      <c r="AO1166" s="57">
        <v>46030.579733796294</v>
      </c>
      <c r="AP1166" s="57">
        <v>46236.541666666664</v>
      </c>
      <c r="AR1166" t="s">
        <v>219</v>
      </c>
      <c r="AS1166" t="s">
        <v>460</v>
      </c>
      <c r="AT1166" t="s">
        <v>231</v>
      </c>
      <c r="AU1166">
        <v>20260803</v>
      </c>
      <c r="AV1166" t="s">
        <v>222</v>
      </c>
      <c r="AW1166" t="s">
        <v>1018</v>
      </c>
      <c r="AX1166" t="s">
        <v>223</v>
      </c>
      <c r="BA1166" s="57">
        <v>46236.541666666664</v>
      </c>
      <c r="BB1166" t="s">
        <v>3728</v>
      </c>
      <c r="BC1166">
        <v>2026</v>
      </c>
      <c r="BD1166">
        <v>8</v>
      </c>
      <c r="BE1166">
        <v>3</v>
      </c>
      <c r="BF1166" s="6">
        <f t="shared" si="54"/>
        <v>46237</v>
      </c>
      <c r="BG1166">
        <f t="shared" si="55"/>
        <v>0.45833333333575865</v>
      </c>
      <c r="BH1166" t="str">
        <f t="shared" si="56"/>
        <v>COMPLY</v>
      </c>
      <c r="BI1166" t="str">
        <f>VLOOKUP(H1166,Sheet2!$A$1:$B$270,2,FALSE)</f>
        <v>BANYUWANGI</v>
      </c>
    </row>
    <row r="1167" spans="1:61">
      <c r="A1167">
        <v>1166</v>
      </c>
      <c r="B1167">
        <v>1002511888</v>
      </c>
      <c r="C1167">
        <v>3</v>
      </c>
      <c r="D1167" t="s">
        <v>59</v>
      </c>
      <c r="E1167">
        <v>4</v>
      </c>
      <c r="F1167" t="s">
        <v>567</v>
      </c>
      <c r="G1167" t="s">
        <v>609</v>
      </c>
      <c r="H1167" t="s">
        <v>936</v>
      </c>
      <c r="I1167" t="s">
        <v>213</v>
      </c>
      <c r="J1167" t="s">
        <v>214</v>
      </c>
      <c r="K1167" t="s">
        <v>149</v>
      </c>
      <c r="M1167" t="s">
        <v>76</v>
      </c>
      <c r="N1167" t="s">
        <v>216</v>
      </c>
      <c r="O1167" s="57">
        <v>46240.453032407408</v>
      </c>
      <c r="P1167" s="57">
        <v>46240.524641203701</v>
      </c>
      <c r="Q1167">
        <v>69357038</v>
      </c>
      <c r="S1167">
        <v>146113146949</v>
      </c>
      <c r="T1167" t="s">
        <v>3729</v>
      </c>
      <c r="U1167" t="s">
        <v>3730</v>
      </c>
      <c r="V1167" t="s">
        <v>3731</v>
      </c>
      <c r="Z1167">
        <v>110.367462105399</v>
      </c>
      <c r="AA1167">
        <v>-7.7850393554297801</v>
      </c>
      <c r="AB1167" t="s">
        <v>3732</v>
      </c>
      <c r="AC1167" t="s">
        <v>290</v>
      </c>
      <c r="AL1167" t="s">
        <v>218</v>
      </c>
      <c r="AM1167" t="s">
        <v>3733</v>
      </c>
      <c r="AN1167" t="s">
        <v>6</v>
      </c>
      <c r="AO1167" s="57">
        <v>46181.455231481479</v>
      </c>
      <c r="AR1167" t="s">
        <v>219</v>
      </c>
      <c r="AS1167" t="s">
        <v>936</v>
      </c>
      <c r="AT1167" t="s">
        <v>231</v>
      </c>
      <c r="AU1167">
        <v>20260806</v>
      </c>
      <c r="AV1167" t="s">
        <v>222</v>
      </c>
      <c r="AW1167" t="s">
        <v>561</v>
      </c>
      <c r="AX1167" t="s">
        <v>223</v>
      </c>
      <c r="BA1167" s="57">
        <v>46240.291666666664</v>
      </c>
      <c r="BB1167" t="s">
        <v>3733</v>
      </c>
      <c r="BC1167">
        <v>2026</v>
      </c>
      <c r="BD1167">
        <v>8</v>
      </c>
      <c r="BE1167">
        <v>6</v>
      </c>
      <c r="BF1167" s="6">
        <f t="shared" si="54"/>
        <v>46240</v>
      </c>
      <c r="BG1167">
        <f t="shared" si="55"/>
        <v>-0.29166666666424135</v>
      </c>
      <c r="BH1167" t="str">
        <f t="shared" si="56"/>
        <v>COMPLY</v>
      </c>
      <c r="BI1167" t="e">
        <f>VLOOKUP(H1167,Sheet2!$A$1:$B$270,2,FALSE)</f>
        <v>#N/A</v>
      </c>
    </row>
    <row r="1168" spans="1:61">
      <c r="A1168">
        <v>1167</v>
      </c>
      <c r="B1168">
        <v>1002514993</v>
      </c>
      <c r="C1168">
        <v>3</v>
      </c>
      <c r="D1168" t="s">
        <v>59</v>
      </c>
      <c r="E1168">
        <v>4</v>
      </c>
      <c r="F1168" t="s">
        <v>567</v>
      </c>
      <c r="G1168" t="s">
        <v>902</v>
      </c>
      <c r="H1168" t="s">
        <v>923</v>
      </c>
      <c r="I1168" t="s">
        <v>213</v>
      </c>
      <c r="J1168" t="s">
        <v>214</v>
      </c>
      <c r="K1168" t="s">
        <v>149</v>
      </c>
      <c r="L1168" t="s">
        <v>215</v>
      </c>
      <c r="M1168" t="s">
        <v>933</v>
      </c>
      <c r="N1168" t="s">
        <v>216</v>
      </c>
      <c r="O1168" s="57">
        <v>46241.632604166669</v>
      </c>
      <c r="P1168" s="57">
        <v>46245.441087962965</v>
      </c>
      <c r="Q1168">
        <v>69360955</v>
      </c>
      <c r="S1168">
        <v>146129128528</v>
      </c>
      <c r="T1168" t="s">
        <v>4758</v>
      </c>
      <c r="U1168" t="s">
        <v>5832</v>
      </c>
      <c r="V1168" t="s">
        <v>5833</v>
      </c>
      <c r="Z1168">
        <v>110.40861099999999</v>
      </c>
      <c r="AA1168">
        <v>-7.8619719999999997</v>
      </c>
      <c r="AB1168" t="s">
        <v>5834</v>
      </c>
      <c r="AC1168" t="s">
        <v>237</v>
      </c>
      <c r="AL1168" t="s">
        <v>218</v>
      </c>
      <c r="AM1168" t="s">
        <v>5835</v>
      </c>
      <c r="AN1168" t="s">
        <v>6</v>
      </c>
      <c r="AO1168" s="57">
        <v>46211.642800925925</v>
      </c>
      <c r="AP1168" s="57">
        <v>46244.333333333336</v>
      </c>
      <c r="AQ1168" t="s">
        <v>248</v>
      </c>
      <c r="AR1168" t="s">
        <v>12</v>
      </c>
      <c r="AS1168" t="s">
        <v>923</v>
      </c>
      <c r="AT1168" t="s">
        <v>231</v>
      </c>
      <c r="AV1168" t="s">
        <v>917</v>
      </c>
      <c r="AW1168" t="s">
        <v>1014</v>
      </c>
      <c r="AX1168" t="s">
        <v>223</v>
      </c>
      <c r="BA1168" s="57">
        <v>46244.333333333336</v>
      </c>
      <c r="BB1168" t="s">
        <v>5835</v>
      </c>
      <c r="BF1168" s="6" t="e">
        <f t="shared" si="54"/>
        <v>#NUM!</v>
      </c>
      <c r="BG1168" t="e">
        <f t="shared" si="55"/>
        <v>#NUM!</v>
      </c>
      <c r="BH1168" t="e">
        <f t="shared" si="56"/>
        <v>#NUM!</v>
      </c>
      <c r="BI1168" t="e">
        <f>VLOOKUP(H1168,Sheet2!$A$1:$B$270,2,FALSE)</f>
        <v>#N/A</v>
      </c>
    </row>
    <row r="1169" spans="1:61">
      <c r="A1169">
        <v>1168</v>
      </c>
      <c r="B1169">
        <v>1002527576</v>
      </c>
      <c r="C1169">
        <v>3</v>
      </c>
      <c r="D1169" t="s">
        <v>42</v>
      </c>
      <c r="E1169">
        <v>5</v>
      </c>
      <c r="F1169" t="s">
        <v>233</v>
      </c>
      <c r="G1169" t="s">
        <v>106</v>
      </c>
      <c r="H1169" t="s">
        <v>451</v>
      </c>
      <c r="I1169" t="s">
        <v>213</v>
      </c>
      <c r="J1169" t="s">
        <v>214</v>
      </c>
      <c r="K1169" t="s">
        <v>149</v>
      </c>
      <c r="M1169" t="s">
        <v>76</v>
      </c>
      <c r="N1169" t="s">
        <v>216</v>
      </c>
      <c r="O1169" s="57">
        <v>46249.052662037036</v>
      </c>
      <c r="P1169" s="57">
        <v>46249.573773148149</v>
      </c>
      <c r="Q1169">
        <v>69366502</v>
      </c>
      <c r="S1169">
        <v>152741225092</v>
      </c>
      <c r="T1169" t="s">
        <v>11706</v>
      </c>
      <c r="U1169" t="s">
        <v>11707</v>
      </c>
      <c r="V1169" t="s">
        <v>11708</v>
      </c>
      <c r="Z1169">
        <v>112.68118699999999</v>
      </c>
      <c r="AA1169">
        <v>-7.6480027000000002</v>
      </c>
      <c r="AB1169" t="s">
        <v>11709</v>
      </c>
      <c r="AC1169" t="s">
        <v>230</v>
      </c>
      <c r="AL1169" t="s">
        <v>218</v>
      </c>
      <c r="AM1169" t="s">
        <v>11710</v>
      </c>
      <c r="AN1169" t="s">
        <v>6</v>
      </c>
      <c r="AO1169" t="s">
        <v>10679</v>
      </c>
      <c r="AP1169" s="57">
        <v>46250.333333333336</v>
      </c>
      <c r="AR1169" t="s">
        <v>219</v>
      </c>
      <c r="AS1169" t="s">
        <v>451</v>
      </c>
      <c r="AT1169" t="s">
        <v>231</v>
      </c>
      <c r="AU1169">
        <v>20260815</v>
      </c>
      <c r="AV1169" t="s">
        <v>222</v>
      </c>
      <c r="AW1169" t="s">
        <v>561</v>
      </c>
      <c r="AX1169" t="s">
        <v>223</v>
      </c>
      <c r="BA1169" s="57">
        <v>46250.333333333336</v>
      </c>
      <c r="BB1169" t="s">
        <v>11710</v>
      </c>
      <c r="BC1169">
        <v>2026</v>
      </c>
      <c r="BD1169">
        <v>8</v>
      </c>
      <c r="BE1169">
        <v>15</v>
      </c>
      <c r="BF1169" s="6">
        <f t="shared" si="54"/>
        <v>46249</v>
      </c>
      <c r="BG1169">
        <f t="shared" si="55"/>
        <v>-1.3333333333357587</v>
      </c>
      <c r="BH1169" t="str">
        <f t="shared" si="56"/>
        <v>COMPLY</v>
      </c>
      <c r="BI1169" t="str">
        <f>VLOOKUP(H1169,Sheet2!$A$1:$B$270,2,FALSE)</f>
        <v>PASURUAN</v>
      </c>
    </row>
    <row r="1170" spans="1:61">
      <c r="A1170">
        <v>1169</v>
      </c>
      <c r="B1170">
        <v>1002505218</v>
      </c>
      <c r="C1170">
        <v>3</v>
      </c>
      <c r="D1170" t="s">
        <v>45</v>
      </c>
      <c r="E1170">
        <v>5</v>
      </c>
      <c r="F1170" t="s">
        <v>211</v>
      </c>
      <c r="G1170" t="s">
        <v>110</v>
      </c>
      <c r="H1170" t="s">
        <v>249</v>
      </c>
      <c r="I1170" t="s">
        <v>213</v>
      </c>
      <c r="J1170" t="s">
        <v>214</v>
      </c>
      <c r="K1170" t="s">
        <v>149</v>
      </c>
      <c r="L1170" t="s">
        <v>215</v>
      </c>
      <c r="M1170" t="s">
        <v>575</v>
      </c>
      <c r="N1170" t="s">
        <v>216</v>
      </c>
      <c r="O1170" s="57">
        <v>46236.527037037034</v>
      </c>
      <c r="P1170" s="57">
        <v>46246.402442129627</v>
      </c>
      <c r="Q1170">
        <v>69356981</v>
      </c>
      <c r="S1170">
        <v>172616801723</v>
      </c>
      <c r="T1170" t="s">
        <v>1253</v>
      </c>
      <c r="U1170" t="s">
        <v>3744</v>
      </c>
      <c r="V1170" t="s">
        <v>3745</v>
      </c>
      <c r="Z1170">
        <v>118.7327141</v>
      </c>
      <c r="AA1170">
        <v>-8.4568989999999999</v>
      </c>
      <c r="AB1170" t="s">
        <v>1256</v>
      </c>
      <c r="AC1170" t="s">
        <v>237</v>
      </c>
      <c r="AL1170" t="s">
        <v>218</v>
      </c>
      <c r="AM1170" t="s">
        <v>3746</v>
      </c>
      <c r="AN1170" t="s">
        <v>6</v>
      </c>
      <c r="AO1170" s="57">
        <v>46061.527673611112</v>
      </c>
      <c r="AP1170" s="57">
        <v>46237.541666666664</v>
      </c>
      <c r="AQ1170" t="s">
        <v>903</v>
      </c>
      <c r="AR1170" t="s">
        <v>14</v>
      </c>
      <c r="AS1170" t="s">
        <v>249</v>
      </c>
      <c r="AT1170" t="s">
        <v>231</v>
      </c>
      <c r="AV1170" t="s">
        <v>8276</v>
      </c>
      <c r="AW1170" t="s">
        <v>1010</v>
      </c>
      <c r="AX1170" t="s">
        <v>223</v>
      </c>
      <c r="BA1170" s="57">
        <v>46237.541666666664</v>
      </c>
      <c r="BB1170" t="s">
        <v>3746</v>
      </c>
      <c r="BF1170" s="6" t="e">
        <f t="shared" si="54"/>
        <v>#NUM!</v>
      </c>
      <c r="BG1170" t="e">
        <f t="shared" si="55"/>
        <v>#NUM!</v>
      </c>
      <c r="BH1170" t="e">
        <f t="shared" si="56"/>
        <v>#NUM!</v>
      </c>
      <c r="BI1170" t="str">
        <f>VLOOKUP(H1170,Sheet2!$A$1:$B$270,2,FALSE)</f>
        <v>BIMA</v>
      </c>
    </row>
    <row r="1171" spans="1:61">
      <c r="A1171">
        <v>1170</v>
      </c>
      <c r="B1171">
        <v>1002513420</v>
      </c>
      <c r="C1171">
        <v>3</v>
      </c>
      <c r="D1171" t="s">
        <v>38</v>
      </c>
      <c r="E1171">
        <v>5</v>
      </c>
      <c r="F1171" t="s">
        <v>90</v>
      </c>
      <c r="G1171" t="s">
        <v>90</v>
      </c>
      <c r="H1171" t="s">
        <v>516</v>
      </c>
      <c r="I1171" t="s">
        <v>213</v>
      </c>
      <c r="J1171" t="s">
        <v>214</v>
      </c>
      <c r="K1171" t="s">
        <v>149</v>
      </c>
      <c r="L1171" t="s">
        <v>215</v>
      </c>
      <c r="M1171" t="s">
        <v>76</v>
      </c>
      <c r="N1171" t="s">
        <v>216</v>
      </c>
      <c r="O1171" s="57">
        <v>46240.755509259259</v>
      </c>
      <c r="P1171" s="57">
        <v>46241.515706018516</v>
      </c>
      <c r="Q1171">
        <v>69360328</v>
      </c>
      <c r="S1171">
        <v>152653205946</v>
      </c>
      <c r="T1171" t="s">
        <v>3747</v>
      </c>
      <c r="U1171" t="s">
        <v>3748</v>
      </c>
      <c r="V1171" t="s">
        <v>3749</v>
      </c>
      <c r="Z1171">
        <v>112.288122922182</v>
      </c>
      <c r="AA1171">
        <v>-7.7630358594273901</v>
      </c>
      <c r="AB1171" t="s">
        <v>3750</v>
      </c>
      <c r="AC1171" t="s">
        <v>217</v>
      </c>
      <c r="AL1171" t="s">
        <v>218</v>
      </c>
      <c r="AM1171" t="s">
        <v>3751</v>
      </c>
      <c r="AN1171" t="s">
        <v>6</v>
      </c>
      <c r="AO1171" s="57">
        <v>46181.756782407407</v>
      </c>
      <c r="AP1171" s="57">
        <v>46241.625</v>
      </c>
      <c r="AR1171" t="s">
        <v>219</v>
      </c>
      <c r="AS1171" t="s">
        <v>516</v>
      </c>
      <c r="AT1171" t="s">
        <v>231</v>
      </c>
      <c r="AU1171">
        <v>20260807</v>
      </c>
      <c r="AV1171" t="s">
        <v>222</v>
      </c>
      <c r="AW1171" t="s">
        <v>1010</v>
      </c>
      <c r="AX1171" t="s">
        <v>223</v>
      </c>
      <c r="BA1171" s="57">
        <v>46241.625</v>
      </c>
      <c r="BB1171" t="s">
        <v>3751</v>
      </c>
      <c r="BC1171">
        <v>2026</v>
      </c>
      <c r="BD1171">
        <v>8</v>
      </c>
      <c r="BE1171">
        <v>7</v>
      </c>
      <c r="BF1171" s="6">
        <f t="shared" si="54"/>
        <v>46241</v>
      </c>
      <c r="BG1171">
        <f t="shared" si="55"/>
        <v>-0.625</v>
      </c>
      <c r="BH1171" t="str">
        <f t="shared" si="56"/>
        <v>COMPLY</v>
      </c>
      <c r="BI1171" t="str">
        <f>VLOOKUP(H1171,Sheet2!$A$1:$B$270,2,FALSE)</f>
        <v>KEDIRI</v>
      </c>
    </row>
    <row r="1172" spans="1:61">
      <c r="A1172">
        <v>1171</v>
      </c>
      <c r="B1172">
        <v>1002528549</v>
      </c>
      <c r="C1172">
        <v>3</v>
      </c>
      <c r="D1172" t="s">
        <v>51</v>
      </c>
      <c r="E1172">
        <v>4</v>
      </c>
      <c r="F1172" t="s">
        <v>273</v>
      </c>
      <c r="G1172" t="s">
        <v>295</v>
      </c>
      <c r="H1172" t="s">
        <v>10418</v>
      </c>
      <c r="I1172" t="s">
        <v>213</v>
      </c>
      <c r="J1172" t="s">
        <v>214</v>
      </c>
      <c r="K1172" t="s">
        <v>149</v>
      </c>
      <c r="M1172" t="s">
        <v>76</v>
      </c>
      <c r="N1172" t="s">
        <v>216</v>
      </c>
      <c r="O1172" s="57">
        <v>46249.643159722225</v>
      </c>
      <c r="P1172" s="57">
        <v>46249.760439814818</v>
      </c>
      <c r="Q1172">
        <v>69364853</v>
      </c>
      <c r="S1172">
        <v>142599106002</v>
      </c>
      <c r="T1172" t="s">
        <v>9457</v>
      </c>
      <c r="U1172" t="s">
        <v>11711</v>
      </c>
      <c r="V1172" t="s">
        <v>11712</v>
      </c>
      <c r="Z1172">
        <v>111.0497</v>
      </c>
      <c r="AA1172">
        <v>-6.5457900000000002</v>
      </c>
      <c r="AB1172" t="s">
        <v>9460</v>
      </c>
      <c r="AC1172" t="s">
        <v>226</v>
      </c>
      <c r="AL1172" t="s">
        <v>218</v>
      </c>
      <c r="AM1172" t="s">
        <v>11713</v>
      </c>
      <c r="AN1172" t="s">
        <v>6</v>
      </c>
      <c r="AO1172" t="s">
        <v>10808</v>
      </c>
      <c r="AR1172" t="s">
        <v>219</v>
      </c>
      <c r="AS1172" t="s">
        <v>10418</v>
      </c>
      <c r="AT1172" t="s">
        <v>231</v>
      </c>
      <c r="AU1172">
        <v>20260815</v>
      </c>
      <c r="AV1172" t="s">
        <v>222</v>
      </c>
      <c r="AW1172" t="s">
        <v>634</v>
      </c>
      <c r="AX1172" t="s">
        <v>223</v>
      </c>
      <c r="BA1172" s="57">
        <v>46249.291666666664</v>
      </c>
      <c r="BB1172" t="s">
        <v>11713</v>
      </c>
      <c r="BC1172">
        <v>2026</v>
      </c>
      <c r="BD1172">
        <v>8</v>
      </c>
      <c r="BE1172">
        <v>15</v>
      </c>
      <c r="BF1172" s="6">
        <f t="shared" si="54"/>
        <v>46249</v>
      </c>
      <c r="BG1172">
        <f t="shared" si="55"/>
        <v>-0.29166666666424135</v>
      </c>
      <c r="BH1172" t="str">
        <f t="shared" si="56"/>
        <v>COMPLY</v>
      </c>
      <c r="BI1172" t="e">
        <f>VLOOKUP(H1172,Sheet2!$A$1:$B$270,2,FALSE)</f>
        <v>#N/A</v>
      </c>
    </row>
    <row r="1173" spans="1:61">
      <c r="A1173">
        <v>1172</v>
      </c>
      <c r="B1173">
        <v>1002516332</v>
      </c>
      <c r="C1173">
        <v>3</v>
      </c>
      <c r="D1173" t="s">
        <v>45</v>
      </c>
      <c r="E1173">
        <v>5</v>
      </c>
      <c r="F1173" t="s">
        <v>211</v>
      </c>
      <c r="G1173" t="s">
        <v>116</v>
      </c>
      <c r="H1173" t="s">
        <v>272</v>
      </c>
      <c r="I1173" t="s">
        <v>213</v>
      </c>
      <c r="J1173" t="s">
        <v>214</v>
      </c>
      <c r="K1173" t="s">
        <v>149</v>
      </c>
      <c r="L1173" t="s">
        <v>215</v>
      </c>
      <c r="M1173" t="s">
        <v>575</v>
      </c>
      <c r="N1173" t="s">
        <v>216</v>
      </c>
      <c r="O1173" s="57">
        <v>46243.403425925928</v>
      </c>
      <c r="P1173" s="57">
        <v>46244.753969907404</v>
      </c>
      <c r="Q1173">
        <v>69361748</v>
      </c>
      <c r="S1173">
        <v>172604213943</v>
      </c>
      <c r="T1173" t="s">
        <v>5836</v>
      </c>
      <c r="U1173" t="s">
        <v>5837</v>
      </c>
      <c r="V1173" t="s">
        <v>5838</v>
      </c>
      <c r="Z1173">
        <v>116.03900883346699</v>
      </c>
      <c r="AA1173">
        <v>-8.4576210010101605</v>
      </c>
      <c r="AB1173" t="s">
        <v>5839</v>
      </c>
      <c r="AC1173" t="s">
        <v>217</v>
      </c>
      <c r="AL1173" t="s">
        <v>218</v>
      </c>
      <c r="AM1173" t="s">
        <v>5840</v>
      </c>
      <c r="AN1173" t="s">
        <v>6</v>
      </c>
      <c r="AO1173" s="57">
        <v>46273.413229166668</v>
      </c>
      <c r="AP1173" s="57">
        <v>46244.333333333336</v>
      </c>
      <c r="AQ1173" t="s">
        <v>903</v>
      </c>
      <c r="AR1173" t="s">
        <v>14</v>
      </c>
      <c r="AS1173" t="s">
        <v>272</v>
      </c>
      <c r="AT1173" t="s">
        <v>231</v>
      </c>
      <c r="AV1173" t="s">
        <v>6780</v>
      </c>
      <c r="AW1173" t="s">
        <v>1018</v>
      </c>
      <c r="AX1173" t="s">
        <v>223</v>
      </c>
      <c r="BA1173" s="57">
        <v>46244.333333333336</v>
      </c>
      <c r="BB1173" t="s">
        <v>5840</v>
      </c>
      <c r="BF1173" s="6" t="e">
        <f t="shared" si="54"/>
        <v>#NUM!</v>
      </c>
      <c r="BG1173" t="e">
        <f t="shared" si="55"/>
        <v>#NUM!</v>
      </c>
      <c r="BH1173" t="e">
        <f t="shared" si="56"/>
        <v>#NUM!</v>
      </c>
      <c r="BI1173" t="str">
        <f>VLOOKUP(H1173,Sheet2!$A$1:$B$270,2,FALSE)</f>
        <v>SELONG</v>
      </c>
    </row>
    <row r="1174" spans="1:61">
      <c r="A1174">
        <v>1173</v>
      </c>
      <c r="B1174">
        <v>1002526708</v>
      </c>
      <c r="C1174">
        <v>3</v>
      </c>
      <c r="D1174" t="s">
        <v>51</v>
      </c>
      <c r="E1174">
        <v>4</v>
      </c>
      <c r="F1174" t="s">
        <v>235</v>
      </c>
      <c r="G1174" t="s">
        <v>6375</v>
      </c>
      <c r="H1174" t="s">
        <v>6376</v>
      </c>
      <c r="I1174" t="s">
        <v>10039</v>
      </c>
      <c r="J1174" t="s">
        <v>214</v>
      </c>
      <c r="K1174" t="s">
        <v>149</v>
      </c>
      <c r="M1174" t="s">
        <v>76</v>
      </c>
      <c r="N1174" t="s">
        <v>11714</v>
      </c>
      <c r="O1174" s="57">
        <v>46248.617627314816</v>
      </c>
      <c r="P1174" s="57">
        <v>46249.7809837963</v>
      </c>
      <c r="Q1174">
        <v>69366168</v>
      </c>
      <c r="S1174">
        <v>146565009633</v>
      </c>
      <c r="T1174" t="s">
        <v>11715</v>
      </c>
      <c r="U1174" t="s">
        <v>11716</v>
      </c>
      <c r="V1174" t="s">
        <v>11717</v>
      </c>
      <c r="Z1174">
        <v>111.006977088768</v>
      </c>
      <c r="AA1174">
        <v>-7.3349793632557301</v>
      </c>
      <c r="AB1174" t="s">
        <v>11718</v>
      </c>
      <c r="AC1174" t="s">
        <v>226</v>
      </c>
      <c r="AL1174" t="s">
        <v>218</v>
      </c>
      <c r="AM1174" t="s">
        <v>11718</v>
      </c>
      <c r="AN1174" t="s">
        <v>6</v>
      </c>
      <c r="AO1174" t="s">
        <v>10576</v>
      </c>
      <c r="AQ1174" t="s">
        <v>903</v>
      </c>
      <c r="AR1174" t="s">
        <v>219</v>
      </c>
      <c r="AS1174" t="s">
        <v>6376</v>
      </c>
      <c r="AT1174" t="s">
        <v>231</v>
      </c>
      <c r="AU1174">
        <v>20260815</v>
      </c>
      <c r="AV1174" t="s">
        <v>222</v>
      </c>
      <c r="AW1174" t="s">
        <v>11719</v>
      </c>
      <c r="AX1174" t="s">
        <v>223</v>
      </c>
      <c r="BA1174" s="57">
        <v>46248.5</v>
      </c>
      <c r="BB1174" t="s">
        <v>11718</v>
      </c>
      <c r="BC1174">
        <v>2026</v>
      </c>
      <c r="BD1174">
        <v>8</v>
      </c>
      <c r="BE1174">
        <v>15</v>
      </c>
      <c r="BF1174" s="6">
        <f t="shared" si="54"/>
        <v>46249</v>
      </c>
      <c r="BG1174">
        <f t="shared" si="55"/>
        <v>0.5</v>
      </c>
      <c r="BH1174" t="str">
        <f t="shared" si="56"/>
        <v>COMPLY</v>
      </c>
      <c r="BI1174" t="e">
        <f>VLOOKUP(H1174,Sheet2!$A$1:$B$270,2,FALSE)</f>
        <v>#N/A</v>
      </c>
    </row>
    <row r="1175" spans="1:61">
      <c r="A1175">
        <v>1174</v>
      </c>
      <c r="B1175">
        <v>1002511439</v>
      </c>
      <c r="C1175">
        <v>3</v>
      </c>
      <c r="D1175" t="s">
        <v>34</v>
      </c>
      <c r="E1175">
        <v>5</v>
      </c>
      <c r="F1175" t="s">
        <v>573</v>
      </c>
      <c r="G1175" t="s">
        <v>79</v>
      </c>
      <c r="H1175" t="s">
        <v>471</v>
      </c>
      <c r="I1175" t="s">
        <v>213</v>
      </c>
      <c r="J1175" t="s">
        <v>214</v>
      </c>
      <c r="K1175" t="s">
        <v>149</v>
      </c>
      <c r="M1175" t="s">
        <v>575</v>
      </c>
      <c r="N1175" t="s">
        <v>216</v>
      </c>
      <c r="O1175" s="57">
        <v>46240.347372685188</v>
      </c>
      <c r="P1175" s="57">
        <v>46242.411863425928</v>
      </c>
      <c r="Q1175">
        <v>69359555</v>
      </c>
      <c r="S1175">
        <v>172407215184</v>
      </c>
      <c r="T1175" t="s">
        <v>3755</v>
      </c>
      <c r="U1175" t="s">
        <v>3756</v>
      </c>
      <c r="V1175" t="s">
        <v>3757</v>
      </c>
      <c r="Z1175">
        <v>115.2967089</v>
      </c>
      <c r="AA1175">
        <v>-8.5916589999999999</v>
      </c>
      <c r="AB1175" t="s">
        <v>3758</v>
      </c>
      <c r="AC1175" t="s">
        <v>230</v>
      </c>
      <c r="AL1175" t="s">
        <v>218</v>
      </c>
      <c r="AM1175" t="s">
        <v>3759</v>
      </c>
      <c r="AN1175" t="s">
        <v>6</v>
      </c>
      <c r="AO1175" s="57">
        <v>46181.350717592592</v>
      </c>
      <c r="AP1175" s="57">
        <v>46241.333333333336</v>
      </c>
      <c r="AQ1175" t="s">
        <v>903</v>
      </c>
      <c r="AR1175" t="s">
        <v>14</v>
      </c>
      <c r="AS1175" t="s">
        <v>471</v>
      </c>
      <c r="AT1175" t="s">
        <v>231</v>
      </c>
      <c r="AV1175" t="s">
        <v>5841</v>
      </c>
      <c r="AW1175" t="s">
        <v>561</v>
      </c>
      <c r="AX1175" t="s">
        <v>223</v>
      </c>
      <c r="BA1175" s="57">
        <v>46241.333333333336</v>
      </c>
      <c r="BB1175" t="s">
        <v>3759</v>
      </c>
      <c r="BF1175" s="6" t="e">
        <f t="shared" si="54"/>
        <v>#NUM!</v>
      </c>
      <c r="BG1175" t="e">
        <f t="shared" si="55"/>
        <v>#NUM!</v>
      </c>
      <c r="BH1175" t="e">
        <f t="shared" si="56"/>
        <v>#NUM!</v>
      </c>
      <c r="BI1175" t="str">
        <f>VLOOKUP(H1175,Sheet2!$A$1:$B$270,2,FALSE)</f>
        <v>GIANYAR</v>
      </c>
    </row>
    <row r="1176" spans="1:61">
      <c r="A1176">
        <v>1175</v>
      </c>
      <c r="B1176">
        <v>1002514325</v>
      </c>
      <c r="C1176">
        <v>3</v>
      </c>
      <c r="D1176" t="s">
        <v>38</v>
      </c>
      <c r="E1176">
        <v>5</v>
      </c>
      <c r="F1176" t="s">
        <v>92</v>
      </c>
      <c r="G1176" t="s">
        <v>89</v>
      </c>
      <c r="H1176" t="s">
        <v>409</v>
      </c>
      <c r="I1176" t="s">
        <v>213</v>
      </c>
      <c r="J1176" t="s">
        <v>214</v>
      </c>
      <c r="K1176" t="s">
        <v>149</v>
      </c>
      <c r="L1176" t="s">
        <v>215</v>
      </c>
      <c r="M1176" t="s">
        <v>76</v>
      </c>
      <c r="N1176" t="s">
        <v>216</v>
      </c>
      <c r="O1176" s="57">
        <v>46241.474270833336</v>
      </c>
      <c r="P1176" s="57">
        <v>46242.756504629629</v>
      </c>
      <c r="Q1176">
        <v>69360630</v>
      </c>
      <c r="S1176">
        <v>152609258538</v>
      </c>
      <c r="T1176" t="s">
        <v>5847</v>
      </c>
      <c r="U1176" t="s">
        <v>5848</v>
      </c>
      <c r="V1176" t="s">
        <v>5849</v>
      </c>
      <c r="Z1176">
        <v>111.879258903476</v>
      </c>
      <c r="AA1176">
        <v>-7.14906695405538</v>
      </c>
      <c r="AB1176" t="s">
        <v>5850</v>
      </c>
      <c r="AC1176" t="s">
        <v>237</v>
      </c>
      <c r="AL1176" t="s">
        <v>218</v>
      </c>
      <c r="AM1176" t="s">
        <v>5851</v>
      </c>
      <c r="AN1176" t="s">
        <v>6</v>
      </c>
      <c r="AO1176" s="57">
        <v>46211.476226851853</v>
      </c>
      <c r="AP1176" s="57">
        <v>46243.541666666664</v>
      </c>
      <c r="AR1176" t="s">
        <v>219</v>
      </c>
      <c r="AS1176" t="s">
        <v>409</v>
      </c>
      <c r="AT1176" t="s">
        <v>231</v>
      </c>
      <c r="AU1176">
        <v>20260808</v>
      </c>
      <c r="AV1176" t="s">
        <v>222</v>
      </c>
      <c r="AW1176" t="s">
        <v>1022</v>
      </c>
      <c r="AX1176" t="s">
        <v>223</v>
      </c>
      <c r="BA1176" s="57">
        <v>46243.541666666664</v>
      </c>
      <c r="BB1176" t="s">
        <v>5851</v>
      </c>
      <c r="BC1176">
        <v>2026</v>
      </c>
      <c r="BD1176">
        <v>8</v>
      </c>
      <c r="BE1176">
        <v>8</v>
      </c>
      <c r="BF1176" s="6">
        <f t="shared" si="54"/>
        <v>46242</v>
      </c>
      <c r="BG1176">
        <f t="shared" si="55"/>
        <v>-1.5416666666642413</v>
      </c>
      <c r="BH1176" t="str">
        <f t="shared" si="56"/>
        <v>COMPLY</v>
      </c>
      <c r="BI1176" t="str">
        <f>VLOOKUP(H1176,Sheet2!$A$1:$B$270,2,FALSE)</f>
        <v>BOJONEGORO</v>
      </c>
    </row>
    <row r="1177" spans="1:61">
      <c r="A1177">
        <v>1176</v>
      </c>
      <c r="B1177">
        <v>1002525558</v>
      </c>
      <c r="C1177">
        <v>3</v>
      </c>
      <c r="D1177" t="s">
        <v>42</v>
      </c>
      <c r="E1177">
        <v>5</v>
      </c>
      <c r="F1177" t="s">
        <v>102</v>
      </c>
      <c r="G1177" t="s">
        <v>100</v>
      </c>
      <c r="H1177" t="s">
        <v>282</v>
      </c>
      <c r="I1177" t="s">
        <v>213</v>
      </c>
      <c r="J1177" t="s">
        <v>214</v>
      </c>
      <c r="K1177" t="s">
        <v>149</v>
      </c>
      <c r="L1177" t="s">
        <v>215</v>
      </c>
      <c r="M1177" t="s">
        <v>225</v>
      </c>
      <c r="N1177" t="s">
        <v>216</v>
      </c>
      <c r="O1177" s="57">
        <v>46248.380509259259</v>
      </c>
      <c r="P1177" s="57">
        <v>46249.337291666663</v>
      </c>
      <c r="Q1177">
        <v>69365666</v>
      </c>
      <c r="S1177">
        <v>152507223601</v>
      </c>
      <c r="T1177" t="s">
        <v>11720</v>
      </c>
      <c r="U1177" t="s">
        <v>11721</v>
      </c>
      <c r="V1177" t="s">
        <v>11722</v>
      </c>
      <c r="Z1177">
        <v>113.95661269999999</v>
      </c>
      <c r="AA1177">
        <v>-8.0082848999999996</v>
      </c>
      <c r="AB1177" t="s">
        <v>11723</v>
      </c>
      <c r="AC1177" t="s">
        <v>237</v>
      </c>
      <c r="AL1177" t="s">
        <v>218</v>
      </c>
      <c r="AM1177" t="s">
        <v>9921</v>
      </c>
      <c r="AN1177" t="s">
        <v>6</v>
      </c>
      <c r="AO1177" t="s">
        <v>9922</v>
      </c>
      <c r="AP1177" s="57">
        <v>46249.333333333336</v>
      </c>
      <c r="AR1177" t="s">
        <v>18</v>
      </c>
      <c r="AS1177" t="s">
        <v>282</v>
      </c>
      <c r="AT1177" t="s">
        <v>221</v>
      </c>
      <c r="AV1177" t="s">
        <v>227</v>
      </c>
      <c r="AW1177" t="s">
        <v>890</v>
      </c>
      <c r="AX1177" t="s">
        <v>223</v>
      </c>
      <c r="BA1177" s="57">
        <v>46249.333333333336</v>
      </c>
      <c r="BB1177" t="s">
        <v>9921</v>
      </c>
      <c r="BF1177" s="6" t="e">
        <f t="shared" si="54"/>
        <v>#NUM!</v>
      </c>
      <c r="BG1177" t="e">
        <f t="shared" si="55"/>
        <v>#NUM!</v>
      </c>
      <c r="BH1177" t="e">
        <f t="shared" si="56"/>
        <v>#NUM!</v>
      </c>
      <c r="BI1177" t="str">
        <f>VLOOKUP(H1177,Sheet2!$A$1:$B$270,2,FALSE)</f>
        <v>JEMBER</v>
      </c>
    </row>
    <row r="1178" spans="1:61">
      <c r="A1178">
        <v>1177</v>
      </c>
      <c r="B1178">
        <v>1002516210</v>
      </c>
      <c r="C1178">
        <v>3</v>
      </c>
      <c r="D1178" t="s">
        <v>49</v>
      </c>
      <c r="E1178">
        <v>4</v>
      </c>
      <c r="F1178" t="s">
        <v>246</v>
      </c>
      <c r="G1178" t="s">
        <v>324</v>
      </c>
      <c r="H1178" t="s">
        <v>934</v>
      </c>
      <c r="I1178" t="s">
        <v>213</v>
      </c>
      <c r="J1178" t="s">
        <v>214</v>
      </c>
      <c r="K1178" t="s">
        <v>149</v>
      </c>
      <c r="L1178" t="s">
        <v>215</v>
      </c>
      <c r="M1178" t="s">
        <v>76</v>
      </c>
      <c r="N1178" t="s">
        <v>216</v>
      </c>
      <c r="O1178" s="57">
        <v>46242.761759259258</v>
      </c>
      <c r="P1178" s="57">
        <v>46243.746111111112</v>
      </c>
      <c r="Q1178">
        <v>69361647</v>
      </c>
      <c r="S1178">
        <v>141411106515</v>
      </c>
      <c r="T1178" t="s">
        <v>5852</v>
      </c>
      <c r="U1178" t="s">
        <v>5853</v>
      </c>
      <c r="V1178" t="s">
        <v>5854</v>
      </c>
      <c r="Z1178">
        <v>110.37271220237</v>
      </c>
      <c r="AA1178">
        <v>-7.2240532914560696</v>
      </c>
      <c r="AB1178" t="s">
        <v>5855</v>
      </c>
      <c r="AC1178" t="s">
        <v>217</v>
      </c>
      <c r="AL1178" t="s">
        <v>218</v>
      </c>
      <c r="AM1178" t="s">
        <v>5856</v>
      </c>
      <c r="AN1178" t="s">
        <v>6</v>
      </c>
      <c r="AO1178" s="57">
        <v>46242.767465277779</v>
      </c>
      <c r="AP1178" s="57">
        <v>46243.625</v>
      </c>
      <c r="AR1178" t="s">
        <v>219</v>
      </c>
      <c r="AS1178" t="s">
        <v>934</v>
      </c>
      <c r="AT1178" t="s">
        <v>231</v>
      </c>
      <c r="AU1178">
        <v>20260809</v>
      </c>
      <c r="AV1178" t="s">
        <v>222</v>
      </c>
      <c r="AW1178" t="s">
        <v>1010</v>
      </c>
      <c r="AX1178" t="s">
        <v>223</v>
      </c>
      <c r="BA1178" s="57">
        <v>46243.625</v>
      </c>
      <c r="BB1178" t="s">
        <v>5856</v>
      </c>
      <c r="BC1178">
        <v>2026</v>
      </c>
      <c r="BD1178">
        <v>8</v>
      </c>
      <c r="BE1178">
        <v>9</v>
      </c>
      <c r="BF1178" s="6">
        <f t="shared" si="54"/>
        <v>46243</v>
      </c>
      <c r="BG1178">
        <f t="shared" si="55"/>
        <v>-0.625</v>
      </c>
      <c r="BH1178" t="str">
        <f t="shared" si="56"/>
        <v>COMPLY</v>
      </c>
      <c r="BI1178" t="e">
        <f>VLOOKUP(H1178,Sheet2!$A$1:$B$270,2,FALSE)</f>
        <v>#N/A</v>
      </c>
    </row>
    <row r="1179" spans="1:61">
      <c r="A1179">
        <v>1178</v>
      </c>
      <c r="B1179">
        <v>1002516275</v>
      </c>
      <c r="C1179">
        <v>3</v>
      </c>
      <c r="D1179" t="s">
        <v>59</v>
      </c>
      <c r="E1179">
        <v>4</v>
      </c>
      <c r="F1179" t="s">
        <v>224</v>
      </c>
      <c r="G1179" t="s">
        <v>320</v>
      </c>
      <c r="H1179" t="s">
        <v>321</v>
      </c>
      <c r="I1179" t="s">
        <v>213</v>
      </c>
      <c r="J1179" t="s">
        <v>214</v>
      </c>
      <c r="K1179" t="s">
        <v>149</v>
      </c>
      <c r="L1179" t="s">
        <v>215</v>
      </c>
      <c r="M1179" t="s">
        <v>76</v>
      </c>
      <c r="N1179" t="s">
        <v>216</v>
      </c>
      <c r="O1179" s="57">
        <v>46243.336759259262</v>
      </c>
      <c r="P1179" s="57">
        <v>46244.673472222225</v>
      </c>
      <c r="Q1179">
        <v>69361680</v>
      </c>
      <c r="S1179">
        <v>146372102125</v>
      </c>
      <c r="T1179" t="s">
        <v>5857</v>
      </c>
      <c r="U1179" t="s">
        <v>5858</v>
      </c>
      <c r="V1179" t="s">
        <v>5859</v>
      </c>
      <c r="Z1179">
        <v>109.65766000000001</v>
      </c>
      <c r="AA1179">
        <v>-7.3215079999999997</v>
      </c>
      <c r="AB1179" t="s">
        <v>5860</v>
      </c>
      <c r="AC1179" t="s">
        <v>237</v>
      </c>
      <c r="AL1179" t="s">
        <v>218</v>
      </c>
      <c r="AM1179" t="s">
        <v>5861</v>
      </c>
      <c r="AN1179" t="s">
        <v>6</v>
      </c>
      <c r="AO1179" s="57">
        <v>46273.340208333335</v>
      </c>
      <c r="AP1179" s="57">
        <v>46245.333333333336</v>
      </c>
      <c r="AR1179" t="s">
        <v>219</v>
      </c>
      <c r="AS1179" t="s">
        <v>321</v>
      </c>
      <c r="AT1179" t="s">
        <v>231</v>
      </c>
      <c r="AU1179">
        <v>20260810</v>
      </c>
      <c r="AV1179" t="s">
        <v>222</v>
      </c>
      <c r="AW1179" t="s">
        <v>1015</v>
      </c>
      <c r="AX1179" t="s">
        <v>223</v>
      </c>
      <c r="BA1179" s="57">
        <v>46245.333333333336</v>
      </c>
      <c r="BB1179" t="s">
        <v>5861</v>
      </c>
      <c r="BC1179">
        <v>2026</v>
      </c>
      <c r="BD1179">
        <v>8</v>
      </c>
      <c r="BE1179">
        <v>10</v>
      </c>
      <c r="BF1179" s="6">
        <f t="shared" si="54"/>
        <v>46244</v>
      </c>
      <c r="BG1179">
        <f t="shared" si="55"/>
        <v>-1.3333333333357587</v>
      </c>
      <c r="BH1179" t="str">
        <f t="shared" si="56"/>
        <v>COMPLY</v>
      </c>
      <c r="BI1179" t="e">
        <f>VLOOKUP(H1179,Sheet2!$A$1:$B$270,2,FALSE)</f>
        <v>#N/A</v>
      </c>
    </row>
    <row r="1180" spans="1:61">
      <c r="A1180">
        <v>1179</v>
      </c>
      <c r="B1180">
        <v>1002527392</v>
      </c>
      <c r="C1180">
        <v>3</v>
      </c>
      <c r="D1180" t="s">
        <v>42</v>
      </c>
      <c r="E1180">
        <v>5</v>
      </c>
      <c r="F1180" t="s">
        <v>233</v>
      </c>
      <c r="G1180" t="s">
        <v>103</v>
      </c>
      <c r="H1180" t="s">
        <v>300</v>
      </c>
      <c r="I1180" t="s">
        <v>213</v>
      </c>
      <c r="J1180" t="s">
        <v>214</v>
      </c>
      <c r="K1180" t="s">
        <v>149</v>
      </c>
      <c r="M1180" t="s">
        <v>76</v>
      </c>
      <c r="N1180" t="s">
        <v>216</v>
      </c>
      <c r="O1180" s="57">
        <v>46248.761192129627</v>
      </c>
      <c r="P1180" s="57">
        <v>46249.356574074074</v>
      </c>
      <c r="Q1180">
        <v>69366424</v>
      </c>
      <c r="S1180">
        <v>152319207748</v>
      </c>
      <c r="T1180" t="s">
        <v>11724</v>
      </c>
      <c r="U1180" t="s">
        <v>11725</v>
      </c>
      <c r="V1180" t="s">
        <v>11726</v>
      </c>
      <c r="Z1180">
        <v>112.3804872</v>
      </c>
      <c r="AA1180">
        <v>-7.4941855000000004</v>
      </c>
      <c r="AB1180" t="s">
        <v>11727</v>
      </c>
      <c r="AC1180" t="s">
        <v>230</v>
      </c>
      <c r="AL1180" t="s">
        <v>218</v>
      </c>
      <c r="AM1180" t="s">
        <v>11728</v>
      </c>
      <c r="AN1180" t="s">
        <v>6</v>
      </c>
      <c r="AO1180" t="s">
        <v>11432</v>
      </c>
      <c r="AP1180" s="57">
        <v>46250.333333333336</v>
      </c>
      <c r="AR1180" t="s">
        <v>219</v>
      </c>
      <c r="AS1180" t="s">
        <v>300</v>
      </c>
      <c r="AT1180" t="s">
        <v>221</v>
      </c>
      <c r="AU1180">
        <v>20260815</v>
      </c>
      <c r="AV1180" t="s">
        <v>222</v>
      </c>
      <c r="AW1180" t="s">
        <v>561</v>
      </c>
      <c r="AX1180" t="s">
        <v>223</v>
      </c>
      <c r="BA1180" s="57">
        <v>46250.333333333336</v>
      </c>
      <c r="BB1180" t="s">
        <v>11728</v>
      </c>
      <c r="BC1180">
        <v>2026</v>
      </c>
      <c r="BD1180">
        <v>8</v>
      </c>
      <c r="BE1180">
        <v>15</v>
      </c>
      <c r="BF1180" s="6">
        <f t="shared" si="54"/>
        <v>46249</v>
      </c>
      <c r="BG1180">
        <f t="shared" si="55"/>
        <v>-1.3333333333357587</v>
      </c>
      <c r="BH1180" t="str">
        <f t="shared" si="56"/>
        <v>COMPLY</v>
      </c>
      <c r="BI1180" t="str">
        <f>VLOOKUP(H1180,Sheet2!$A$1:$B$270,2,FALSE)</f>
        <v>MOJOKERTO</v>
      </c>
    </row>
    <row r="1181" spans="1:61">
      <c r="A1181">
        <v>1180</v>
      </c>
      <c r="B1181">
        <v>1002513852</v>
      </c>
      <c r="C1181">
        <v>3</v>
      </c>
      <c r="D1181" t="s">
        <v>55</v>
      </c>
      <c r="E1181">
        <v>5</v>
      </c>
      <c r="F1181" t="s">
        <v>265</v>
      </c>
      <c r="G1181" t="s">
        <v>122</v>
      </c>
      <c r="H1181" t="s">
        <v>297</v>
      </c>
      <c r="I1181" t="s">
        <v>213</v>
      </c>
      <c r="J1181" t="s">
        <v>214</v>
      </c>
      <c r="K1181" t="s">
        <v>149</v>
      </c>
      <c r="L1181" t="s">
        <v>215</v>
      </c>
      <c r="M1181" t="s">
        <v>76</v>
      </c>
      <c r="N1181" t="s">
        <v>216</v>
      </c>
      <c r="O1181" s="57">
        <v>46241.395092592589</v>
      </c>
      <c r="P1181" s="57">
        <v>46242.368958333333</v>
      </c>
      <c r="Q1181">
        <v>69360455</v>
      </c>
      <c r="S1181">
        <v>152446246170</v>
      </c>
      <c r="T1181" t="s">
        <v>5862</v>
      </c>
      <c r="U1181" t="s">
        <v>4402</v>
      </c>
      <c r="V1181" t="s">
        <v>5863</v>
      </c>
      <c r="Z1181">
        <v>112.594419792294</v>
      </c>
      <c r="AA1181">
        <v>-7.2414363992196602</v>
      </c>
      <c r="AB1181" t="s">
        <v>5864</v>
      </c>
      <c r="AC1181" t="s">
        <v>217</v>
      </c>
      <c r="AL1181" t="s">
        <v>218</v>
      </c>
      <c r="AM1181" t="s">
        <v>4581</v>
      </c>
      <c r="AN1181" t="s">
        <v>6</v>
      </c>
      <c r="AO1181" s="57">
        <v>46211.402858796297</v>
      </c>
      <c r="AP1181" s="57">
        <v>46242.333333333336</v>
      </c>
      <c r="AR1181" t="s">
        <v>219</v>
      </c>
      <c r="AS1181" t="s">
        <v>297</v>
      </c>
      <c r="AT1181" t="s">
        <v>231</v>
      </c>
      <c r="AU1181">
        <v>20260808</v>
      </c>
      <c r="AV1181" t="s">
        <v>222</v>
      </c>
      <c r="AW1181" t="s">
        <v>1018</v>
      </c>
      <c r="AX1181" t="s">
        <v>223</v>
      </c>
      <c r="BA1181" s="57">
        <v>46242.333333333336</v>
      </c>
      <c r="BB1181" t="s">
        <v>4581</v>
      </c>
      <c r="BC1181">
        <v>2026</v>
      </c>
      <c r="BD1181">
        <v>8</v>
      </c>
      <c r="BE1181">
        <v>8</v>
      </c>
      <c r="BF1181" s="6">
        <f t="shared" si="54"/>
        <v>46242</v>
      </c>
      <c r="BG1181">
        <f t="shared" si="55"/>
        <v>-0.33333333333575865</v>
      </c>
      <c r="BH1181" t="str">
        <f t="shared" si="56"/>
        <v>COMPLY</v>
      </c>
      <c r="BI1181" t="str">
        <f>VLOOKUP(H1181,Sheet2!$A$1:$B$270,2,FALSE)</f>
        <v>GRESIK</v>
      </c>
    </row>
    <row r="1182" spans="1:61">
      <c r="A1182">
        <v>1181</v>
      </c>
      <c r="B1182">
        <v>1002525468</v>
      </c>
      <c r="C1182">
        <v>3</v>
      </c>
      <c r="D1182" t="s">
        <v>45</v>
      </c>
      <c r="E1182">
        <v>5</v>
      </c>
      <c r="F1182" t="s">
        <v>211</v>
      </c>
      <c r="G1182" t="s">
        <v>110</v>
      </c>
      <c r="H1182" t="s">
        <v>239</v>
      </c>
      <c r="I1182" t="s">
        <v>213</v>
      </c>
      <c r="J1182" t="s">
        <v>214</v>
      </c>
      <c r="K1182" t="s">
        <v>149</v>
      </c>
      <c r="L1182" t="s">
        <v>215</v>
      </c>
      <c r="M1182" t="s">
        <v>586</v>
      </c>
      <c r="N1182" t="s">
        <v>216</v>
      </c>
      <c r="O1182" s="57">
        <v>46248.357604166667</v>
      </c>
      <c r="P1182" s="57">
        <v>46251.834490740737</v>
      </c>
      <c r="Q1182">
        <v>69365632</v>
      </c>
      <c r="S1182">
        <v>172616790181</v>
      </c>
      <c r="T1182" t="s">
        <v>11729</v>
      </c>
      <c r="U1182" t="s">
        <v>11730</v>
      </c>
      <c r="V1182" t="s">
        <v>11731</v>
      </c>
      <c r="Z1182">
        <v>118.69760468602099</v>
      </c>
      <c r="AA1182">
        <v>-8.5626328475883202</v>
      </c>
      <c r="AB1182" t="s">
        <v>11732</v>
      </c>
      <c r="AC1182" t="s">
        <v>217</v>
      </c>
      <c r="AL1182" t="s">
        <v>218</v>
      </c>
      <c r="AM1182" t="s">
        <v>11733</v>
      </c>
      <c r="AN1182" t="s">
        <v>6</v>
      </c>
      <c r="AO1182" t="s">
        <v>10062</v>
      </c>
      <c r="AP1182" s="57">
        <v>46249.333333333336</v>
      </c>
      <c r="AQ1182" t="s">
        <v>903</v>
      </c>
      <c r="AR1182" t="s">
        <v>14</v>
      </c>
      <c r="AS1182" t="s">
        <v>239</v>
      </c>
      <c r="AT1182" t="s">
        <v>221</v>
      </c>
      <c r="AV1182" t="s">
        <v>587</v>
      </c>
      <c r="AW1182" t="s">
        <v>5951</v>
      </c>
      <c r="AX1182" t="s">
        <v>223</v>
      </c>
      <c r="BA1182" s="57">
        <v>46249.333333333336</v>
      </c>
      <c r="BB1182" t="s">
        <v>11733</v>
      </c>
      <c r="BF1182" s="6" t="e">
        <f t="shared" si="54"/>
        <v>#NUM!</v>
      </c>
      <c r="BG1182" t="e">
        <f t="shared" si="55"/>
        <v>#NUM!</v>
      </c>
      <c r="BH1182" t="e">
        <f t="shared" si="56"/>
        <v>#NUM!</v>
      </c>
      <c r="BI1182" t="str">
        <f>VLOOKUP(H1182,Sheet2!$A$1:$B$270,2,FALSE)</f>
        <v>BIMA</v>
      </c>
    </row>
    <row r="1183" spans="1:61">
      <c r="A1183">
        <v>1182</v>
      </c>
      <c r="B1183">
        <v>1002516506</v>
      </c>
      <c r="C1183">
        <v>3</v>
      </c>
      <c r="D1183" t="s">
        <v>59</v>
      </c>
      <c r="E1183">
        <v>4</v>
      </c>
      <c r="F1183" t="s">
        <v>224</v>
      </c>
      <c r="G1183" t="s">
        <v>320</v>
      </c>
      <c r="H1183" t="s">
        <v>321</v>
      </c>
      <c r="I1183" t="s">
        <v>213</v>
      </c>
      <c r="J1183" t="s">
        <v>214</v>
      </c>
      <c r="K1183" t="s">
        <v>149</v>
      </c>
      <c r="M1183" t="s">
        <v>76</v>
      </c>
      <c r="N1183" t="s">
        <v>216</v>
      </c>
      <c r="O1183" s="57">
        <v>46243.577928240738</v>
      </c>
      <c r="P1183" s="57">
        <v>46244.389861111114</v>
      </c>
      <c r="Q1183">
        <v>69361112</v>
      </c>
      <c r="S1183">
        <v>146372102130</v>
      </c>
      <c r="T1183" t="s">
        <v>5865</v>
      </c>
      <c r="U1183" t="s">
        <v>5866</v>
      </c>
      <c r="V1183" t="s">
        <v>5867</v>
      </c>
      <c r="Z1183">
        <v>109.593</v>
      </c>
      <c r="AA1183">
        <v>-7.4141839999999997</v>
      </c>
      <c r="AB1183" t="s">
        <v>5868</v>
      </c>
      <c r="AC1183" t="s">
        <v>290</v>
      </c>
      <c r="AL1183" t="s">
        <v>218</v>
      </c>
      <c r="AM1183" t="s">
        <v>5869</v>
      </c>
      <c r="AN1183" t="s">
        <v>6</v>
      </c>
      <c r="AO1183" s="57">
        <v>46273.57984953704</v>
      </c>
      <c r="AR1183" t="s">
        <v>219</v>
      </c>
      <c r="AS1183" t="s">
        <v>321</v>
      </c>
      <c r="AT1183" t="s">
        <v>231</v>
      </c>
      <c r="AU1183">
        <v>20260810</v>
      </c>
      <c r="AV1183" t="s">
        <v>222</v>
      </c>
      <c r="AW1183" t="s">
        <v>561</v>
      </c>
      <c r="AX1183" t="s">
        <v>223</v>
      </c>
      <c r="BA1183" s="57">
        <v>46243.291666666664</v>
      </c>
      <c r="BB1183" t="s">
        <v>5869</v>
      </c>
      <c r="BC1183">
        <v>2026</v>
      </c>
      <c r="BD1183">
        <v>8</v>
      </c>
      <c r="BE1183">
        <v>10</v>
      </c>
      <c r="BF1183" s="6">
        <f t="shared" si="54"/>
        <v>46244</v>
      </c>
      <c r="BG1183">
        <f t="shared" si="55"/>
        <v>0.70833333333575865</v>
      </c>
      <c r="BH1183" t="str">
        <f t="shared" si="56"/>
        <v>COMPLY</v>
      </c>
      <c r="BI1183" t="e">
        <f>VLOOKUP(H1183,Sheet2!$A$1:$B$270,2,FALSE)</f>
        <v>#N/A</v>
      </c>
    </row>
    <row r="1184" spans="1:61">
      <c r="A1184">
        <v>1183</v>
      </c>
      <c r="B1184">
        <v>1002526056</v>
      </c>
      <c r="C1184">
        <v>3</v>
      </c>
      <c r="D1184" t="s">
        <v>42</v>
      </c>
      <c r="E1184">
        <v>5</v>
      </c>
      <c r="F1184" t="s">
        <v>106</v>
      </c>
      <c r="G1184" t="s">
        <v>107</v>
      </c>
      <c r="H1184" t="s">
        <v>298</v>
      </c>
      <c r="I1184" t="s">
        <v>213</v>
      </c>
      <c r="J1184" t="s">
        <v>214</v>
      </c>
      <c r="K1184" t="s">
        <v>149</v>
      </c>
      <c r="M1184" t="s">
        <v>76</v>
      </c>
      <c r="N1184" t="s">
        <v>216</v>
      </c>
      <c r="O1184" s="57">
        <v>46248.463009259256</v>
      </c>
      <c r="P1184" s="57">
        <v>46250.621053240742</v>
      </c>
      <c r="Q1184">
        <v>69365886</v>
      </c>
      <c r="S1184">
        <v>152510206745</v>
      </c>
      <c r="T1184" t="s">
        <v>11734</v>
      </c>
      <c r="U1184" t="s">
        <v>10519</v>
      </c>
      <c r="V1184" t="s">
        <v>11735</v>
      </c>
      <c r="Z1184">
        <v>113.3330406</v>
      </c>
      <c r="AA1184">
        <v>-7.8715833999999996</v>
      </c>
      <c r="AB1184" t="s">
        <v>11736</v>
      </c>
      <c r="AC1184" t="s">
        <v>230</v>
      </c>
      <c r="AL1184" t="s">
        <v>218</v>
      </c>
      <c r="AM1184" t="s">
        <v>11737</v>
      </c>
      <c r="AN1184" t="s">
        <v>6</v>
      </c>
      <c r="AO1184" t="s">
        <v>10951</v>
      </c>
      <c r="AP1184" s="57">
        <v>46251.333333333336</v>
      </c>
      <c r="AR1184" t="s">
        <v>219</v>
      </c>
      <c r="AS1184" t="s">
        <v>298</v>
      </c>
      <c r="AT1184" t="s">
        <v>231</v>
      </c>
      <c r="AU1184">
        <v>20260816</v>
      </c>
      <c r="AV1184" t="s">
        <v>222</v>
      </c>
      <c r="AW1184" t="s">
        <v>561</v>
      </c>
      <c r="AX1184" t="s">
        <v>223</v>
      </c>
      <c r="BA1184" s="57">
        <v>46251.333333333336</v>
      </c>
      <c r="BB1184" t="s">
        <v>11737</v>
      </c>
      <c r="BC1184">
        <v>2026</v>
      </c>
      <c r="BD1184">
        <v>8</v>
      </c>
      <c r="BE1184">
        <v>16</v>
      </c>
      <c r="BF1184" s="6">
        <f t="shared" si="54"/>
        <v>46250</v>
      </c>
      <c r="BG1184">
        <f t="shared" si="55"/>
        <v>-1.3333333333357587</v>
      </c>
      <c r="BH1184" t="str">
        <f t="shared" si="56"/>
        <v>COMPLY</v>
      </c>
      <c r="BI1184" t="str">
        <f>VLOOKUP(H1184,Sheet2!$A$1:$B$270,2,FALSE)</f>
        <v>PROBOLINGGO</v>
      </c>
    </row>
    <row r="1185" spans="1:61">
      <c r="A1185">
        <v>1184</v>
      </c>
      <c r="B1185">
        <v>1002524577</v>
      </c>
      <c r="C1185">
        <v>3</v>
      </c>
      <c r="D1185" t="s">
        <v>38</v>
      </c>
      <c r="E1185">
        <v>5</v>
      </c>
      <c r="F1185" t="s">
        <v>92</v>
      </c>
      <c r="G1185" t="s">
        <v>92</v>
      </c>
      <c r="H1185" t="s">
        <v>482</v>
      </c>
      <c r="I1185" t="s">
        <v>213</v>
      </c>
      <c r="J1185" t="s">
        <v>214</v>
      </c>
      <c r="K1185" t="s">
        <v>149</v>
      </c>
      <c r="M1185" t="s">
        <v>76</v>
      </c>
      <c r="N1185" t="s">
        <v>216</v>
      </c>
      <c r="O1185" s="57">
        <v>46247.619143518517</v>
      </c>
      <c r="P1185" s="57">
        <v>46247.661400462966</v>
      </c>
      <c r="Q1185">
        <v>69363256</v>
      </c>
      <c r="S1185">
        <v>152632208286</v>
      </c>
      <c r="T1185" t="s">
        <v>7473</v>
      </c>
      <c r="U1185" t="s">
        <v>9225</v>
      </c>
      <c r="V1185" t="s">
        <v>9226</v>
      </c>
      <c r="Z1185">
        <v>111.77871399999999</v>
      </c>
      <c r="AA1185">
        <v>-7.5608820000000003</v>
      </c>
      <c r="AB1185" t="s">
        <v>7476</v>
      </c>
      <c r="AC1185" t="s">
        <v>217</v>
      </c>
      <c r="AL1185" t="s">
        <v>218</v>
      </c>
      <c r="AM1185" t="s">
        <v>9227</v>
      </c>
      <c r="AN1185" t="s">
        <v>6</v>
      </c>
      <c r="AO1185" t="s">
        <v>8894</v>
      </c>
      <c r="AR1185" t="s">
        <v>219</v>
      </c>
      <c r="AS1185" t="s">
        <v>482</v>
      </c>
      <c r="AT1185" t="s">
        <v>231</v>
      </c>
      <c r="AU1185">
        <v>20260813</v>
      </c>
      <c r="AV1185" t="s">
        <v>222</v>
      </c>
      <c r="AW1185" t="s">
        <v>562</v>
      </c>
      <c r="AX1185" t="s">
        <v>223</v>
      </c>
      <c r="BA1185" s="57">
        <v>46247.291666666664</v>
      </c>
      <c r="BB1185" t="s">
        <v>9227</v>
      </c>
      <c r="BC1185">
        <v>2026</v>
      </c>
      <c r="BD1185">
        <v>8</v>
      </c>
      <c r="BE1185">
        <v>13</v>
      </c>
      <c r="BF1185" s="6">
        <f t="shared" si="54"/>
        <v>46247</v>
      </c>
      <c r="BG1185">
        <f t="shared" si="55"/>
        <v>-0.29166666666424135</v>
      </c>
      <c r="BH1185" t="str">
        <f t="shared" si="56"/>
        <v>COMPLY</v>
      </c>
      <c r="BI1185" t="str">
        <f>VLOOKUP(H1185,Sheet2!$A$1:$B$270,2,FALSE)</f>
        <v>MADIUN</v>
      </c>
    </row>
    <row r="1186" spans="1:61">
      <c r="A1186">
        <v>1185</v>
      </c>
      <c r="B1186">
        <v>1002525404</v>
      </c>
      <c r="C1186">
        <v>3</v>
      </c>
      <c r="D1186" t="s">
        <v>55</v>
      </c>
      <c r="E1186">
        <v>5</v>
      </c>
      <c r="F1186" t="s">
        <v>265</v>
      </c>
      <c r="G1186" t="s">
        <v>126</v>
      </c>
      <c r="H1186" t="s">
        <v>266</v>
      </c>
      <c r="I1186" t="s">
        <v>213</v>
      </c>
      <c r="J1186" t="s">
        <v>214</v>
      </c>
      <c r="K1186" t="s">
        <v>149</v>
      </c>
      <c r="L1186" t="s">
        <v>215</v>
      </c>
      <c r="M1186" t="s">
        <v>76</v>
      </c>
      <c r="N1186" t="s">
        <v>216</v>
      </c>
      <c r="O1186" s="57">
        <v>46248.3284375</v>
      </c>
      <c r="P1186" s="57">
        <v>46249.529699074075</v>
      </c>
      <c r="Q1186">
        <v>69365586</v>
      </c>
      <c r="S1186">
        <v>152413165807</v>
      </c>
      <c r="T1186" t="s">
        <v>11738</v>
      </c>
      <c r="U1186" t="s">
        <v>11739</v>
      </c>
      <c r="V1186" t="s">
        <v>11740</v>
      </c>
      <c r="Z1186">
        <v>112.7322229743</v>
      </c>
      <c r="AA1186">
        <v>-7.2487389473324004</v>
      </c>
      <c r="AB1186" t="s">
        <v>11741</v>
      </c>
      <c r="AC1186" t="s">
        <v>217</v>
      </c>
      <c r="AL1186" t="s">
        <v>218</v>
      </c>
      <c r="AM1186" t="s">
        <v>11742</v>
      </c>
      <c r="AN1186" t="s">
        <v>6</v>
      </c>
      <c r="AO1186" t="s">
        <v>10940</v>
      </c>
      <c r="AP1186" s="57">
        <v>46249.541666666664</v>
      </c>
      <c r="AR1186" t="s">
        <v>219</v>
      </c>
      <c r="AS1186" t="s">
        <v>266</v>
      </c>
      <c r="AT1186" t="s">
        <v>231</v>
      </c>
      <c r="AU1186">
        <v>20260815</v>
      </c>
      <c r="AV1186" t="s">
        <v>222</v>
      </c>
      <c r="AW1186" t="s">
        <v>1010</v>
      </c>
      <c r="AX1186" t="s">
        <v>223</v>
      </c>
      <c r="BA1186" s="57">
        <v>46249.541666666664</v>
      </c>
      <c r="BB1186" t="s">
        <v>11742</v>
      </c>
      <c r="BC1186">
        <v>2026</v>
      </c>
      <c r="BD1186">
        <v>8</v>
      </c>
      <c r="BE1186">
        <v>15</v>
      </c>
      <c r="BF1186" s="6">
        <f t="shared" si="54"/>
        <v>46249</v>
      </c>
      <c r="BG1186">
        <f t="shared" si="55"/>
        <v>-0.54166666666424135</v>
      </c>
      <c r="BH1186" t="str">
        <f t="shared" si="56"/>
        <v>COMPLY</v>
      </c>
      <c r="BI1186" t="str">
        <f>VLOOKUP(H1186,Sheet2!$A$1:$B$270,2,FALSE)</f>
        <v>SURABAYA SELATAN</v>
      </c>
    </row>
    <row r="1187" spans="1:61">
      <c r="A1187">
        <v>1186</v>
      </c>
      <c r="B1187">
        <v>1002506587</v>
      </c>
      <c r="C1187">
        <v>3</v>
      </c>
      <c r="D1187" t="s">
        <v>59</v>
      </c>
      <c r="E1187">
        <v>4</v>
      </c>
      <c r="F1187" t="s">
        <v>567</v>
      </c>
      <c r="G1187" t="s">
        <v>609</v>
      </c>
      <c r="H1187" t="s">
        <v>936</v>
      </c>
      <c r="I1187" t="s">
        <v>213</v>
      </c>
      <c r="J1187" t="s">
        <v>214</v>
      </c>
      <c r="K1187" t="s">
        <v>149</v>
      </c>
      <c r="L1187" t="s">
        <v>215</v>
      </c>
      <c r="M1187" t="s">
        <v>76</v>
      </c>
      <c r="N1187" t="s">
        <v>216</v>
      </c>
      <c r="O1187" s="57">
        <v>46237.732592592591</v>
      </c>
      <c r="P1187" s="57">
        <v>46239.443888888891</v>
      </c>
      <c r="Q1187">
        <v>69357817</v>
      </c>
      <c r="S1187">
        <v>146113146887</v>
      </c>
      <c r="T1187" t="s">
        <v>2403</v>
      </c>
      <c r="U1187" t="s">
        <v>2404</v>
      </c>
      <c r="V1187" t="s">
        <v>3790</v>
      </c>
      <c r="Z1187">
        <v>110.330237</v>
      </c>
      <c r="AA1187">
        <v>-7.7973590000000002</v>
      </c>
      <c r="AB1187" t="s">
        <v>3791</v>
      </c>
      <c r="AC1187" t="s">
        <v>237</v>
      </c>
      <c r="AL1187" t="s">
        <v>218</v>
      </c>
      <c r="AM1187" t="s">
        <v>3792</v>
      </c>
      <c r="AN1187" t="s">
        <v>6</v>
      </c>
      <c r="AO1187" s="57">
        <v>46089.735925925925</v>
      </c>
      <c r="AP1187" s="57">
        <v>46239.416666666664</v>
      </c>
      <c r="AR1187" t="s">
        <v>219</v>
      </c>
      <c r="AS1187" t="s">
        <v>936</v>
      </c>
      <c r="AT1187" t="s">
        <v>231</v>
      </c>
      <c r="AU1187">
        <v>20260805</v>
      </c>
      <c r="AV1187" t="s">
        <v>222</v>
      </c>
      <c r="AW1187" t="s">
        <v>238</v>
      </c>
      <c r="AX1187" t="s">
        <v>223</v>
      </c>
      <c r="BA1187" s="57">
        <v>46239.416666666664</v>
      </c>
      <c r="BB1187" t="s">
        <v>3792</v>
      </c>
      <c r="BC1187">
        <v>2026</v>
      </c>
      <c r="BD1187">
        <v>8</v>
      </c>
      <c r="BE1187">
        <v>5</v>
      </c>
      <c r="BF1187" s="6">
        <f t="shared" si="54"/>
        <v>46239</v>
      </c>
      <c r="BG1187">
        <f t="shared" si="55"/>
        <v>-0.41666666666424135</v>
      </c>
      <c r="BH1187" t="str">
        <f t="shared" si="56"/>
        <v>COMPLY</v>
      </c>
      <c r="BI1187" t="e">
        <f>VLOOKUP(H1187,Sheet2!$A$1:$B$270,2,FALSE)</f>
        <v>#N/A</v>
      </c>
    </row>
    <row r="1188" spans="1:61">
      <c r="A1188">
        <v>1187</v>
      </c>
      <c r="B1188">
        <v>1002530750</v>
      </c>
      <c r="C1188">
        <v>3</v>
      </c>
      <c r="D1188" t="s">
        <v>42</v>
      </c>
      <c r="E1188">
        <v>5</v>
      </c>
      <c r="F1188" t="s">
        <v>233</v>
      </c>
      <c r="G1188" t="s">
        <v>105</v>
      </c>
      <c r="H1188" t="s">
        <v>303</v>
      </c>
      <c r="I1188" t="s">
        <v>213</v>
      </c>
      <c r="J1188" t="s">
        <v>214</v>
      </c>
      <c r="K1188" t="s">
        <v>149</v>
      </c>
      <c r="M1188" t="s">
        <v>258</v>
      </c>
      <c r="N1188" t="s">
        <v>216</v>
      </c>
      <c r="O1188" s="57">
        <v>46251.503564814811</v>
      </c>
      <c r="P1188" s="57">
        <v>46251.844027777777</v>
      </c>
      <c r="Q1188">
        <v>69368004</v>
      </c>
      <c r="S1188">
        <v>152324211311</v>
      </c>
      <c r="T1188" t="s">
        <v>11743</v>
      </c>
      <c r="U1188" t="s">
        <v>11744</v>
      </c>
      <c r="V1188" t="s">
        <v>11745</v>
      </c>
      <c r="Z1188">
        <v>112.549234628677</v>
      </c>
      <c r="AA1188">
        <v>-7.6859477730498797</v>
      </c>
      <c r="AB1188" t="s">
        <v>11746</v>
      </c>
      <c r="AC1188" t="s">
        <v>230</v>
      </c>
      <c r="AL1188" t="s">
        <v>218</v>
      </c>
      <c r="AM1188" t="s">
        <v>10233</v>
      </c>
      <c r="AN1188" t="s">
        <v>6</v>
      </c>
      <c r="AO1188" t="s">
        <v>10706</v>
      </c>
      <c r="AP1188" s="57">
        <v>46252.541666666664</v>
      </c>
      <c r="AR1188" t="s">
        <v>259</v>
      </c>
      <c r="AS1188" t="s">
        <v>303</v>
      </c>
      <c r="AT1188" t="s">
        <v>221</v>
      </c>
      <c r="AV1188" t="s">
        <v>260</v>
      </c>
      <c r="AW1188" t="s">
        <v>561</v>
      </c>
      <c r="AX1188" t="s">
        <v>223</v>
      </c>
      <c r="BA1188" s="57">
        <v>46252.541666666664</v>
      </c>
      <c r="BB1188" t="s">
        <v>10233</v>
      </c>
      <c r="BF1188" s="6" t="e">
        <f t="shared" si="54"/>
        <v>#NUM!</v>
      </c>
      <c r="BG1188" t="e">
        <f t="shared" si="55"/>
        <v>#NUM!</v>
      </c>
      <c r="BH1188" t="e">
        <f t="shared" si="56"/>
        <v>#NUM!</v>
      </c>
      <c r="BI1188" t="str">
        <f>VLOOKUP(H1188,Sheet2!$A$1:$B$270,2,FALSE)</f>
        <v>MOJOKERTO</v>
      </c>
    </row>
    <row r="1189" spans="1:61">
      <c r="A1189">
        <v>1188</v>
      </c>
      <c r="B1189">
        <v>1002505679</v>
      </c>
      <c r="C1189">
        <v>3</v>
      </c>
      <c r="D1189" t="s">
        <v>55</v>
      </c>
      <c r="E1189">
        <v>5</v>
      </c>
      <c r="F1189" t="s">
        <v>228</v>
      </c>
      <c r="G1189" t="s">
        <v>127</v>
      </c>
      <c r="H1189" t="s">
        <v>495</v>
      </c>
      <c r="I1189" t="s">
        <v>213</v>
      </c>
      <c r="J1189" t="s">
        <v>214</v>
      </c>
      <c r="K1189" t="s">
        <v>149</v>
      </c>
      <c r="M1189" t="s">
        <v>76</v>
      </c>
      <c r="N1189" t="s">
        <v>216</v>
      </c>
      <c r="O1189" s="57">
        <v>46237.414479166669</v>
      </c>
      <c r="P1189" s="57">
        <v>46238.60528935185</v>
      </c>
      <c r="Q1189">
        <v>69357272</v>
      </c>
      <c r="S1189">
        <v>152429209308</v>
      </c>
      <c r="T1189" t="s">
        <v>3793</v>
      </c>
      <c r="U1189" t="s">
        <v>3794</v>
      </c>
      <c r="V1189" t="s">
        <v>3795</v>
      </c>
      <c r="Z1189">
        <v>113.69773859999999</v>
      </c>
      <c r="AA1189">
        <v>-6.8875342000000002</v>
      </c>
      <c r="AB1189" t="s">
        <v>3796</v>
      </c>
      <c r="AC1189" t="s">
        <v>230</v>
      </c>
      <c r="AL1189" t="s">
        <v>218</v>
      </c>
      <c r="AM1189" t="s">
        <v>1309</v>
      </c>
      <c r="AN1189" t="s">
        <v>6</v>
      </c>
      <c r="AO1189" s="57">
        <v>46089.424085648148</v>
      </c>
      <c r="AP1189" s="57">
        <v>46238.541666666664</v>
      </c>
      <c r="AR1189" t="s">
        <v>219</v>
      </c>
      <c r="AS1189" t="s">
        <v>495</v>
      </c>
      <c r="AT1189" t="s">
        <v>231</v>
      </c>
      <c r="AU1189">
        <v>20260804</v>
      </c>
      <c r="AV1189" t="s">
        <v>222</v>
      </c>
      <c r="AW1189" t="s">
        <v>561</v>
      </c>
      <c r="AX1189" t="s">
        <v>223</v>
      </c>
      <c r="BA1189" s="57">
        <v>46238.541666666664</v>
      </c>
      <c r="BB1189" t="s">
        <v>1309</v>
      </c>
      <c r="BC1189">
        <v>2026</v>
      </c>
      <c r="BD1189">
        <v>8</v>
      </c>
      <c r="BE1189">
        <v>4</v>
      </c>
      <c r="BF1189" s="6">
        <f t="shared" si="54"/>
        <v>46238</v>
      </c>
      <c r="BG1189">
        <f t="shared" si="55"/>
        <v>-0.54166666666424135</v>
      </c>
      <c r="BH1189" t="str">
        <f t="shared" si="56"/>
        <v>COMPLY</v>
      </c>
      <c r="BI1189" t="str">
        <f>VLOOKUP(H1189,Sheet2!$A$1:$B$270,2,FALSE)</f>
        <v>MADURA</v>
      </c>
    </row>
    <row r="1190" spans="1:61">
      <c r="A1190">
        <v>1189</v>
      </c>
      <c r="B1190">
        <v>1002507627</v>
      </c>
      <c r="C1190">
        <v>3</v>
      </c>
      <c r="D1190" t="s">
        <v>55</v>
      </c>
      <c r="E1190">
        <v>5</v>
      </c>
      <c r="F1190" t="s">
        <v>313</v>
      </c>
      <c r="G1190" t="s">
        <v>124</v>
      </c>
      <c r="H1190" t="s">
        <v>315</v>
      </c>
      <c r="I1190" t="s">
        <v>213</v>
      </c>
      <c r="J1190" t="s">
        <v>214</v>
      </c>
      <c r="K1190" t="s">
        <v>149</v>
      </c>
      <c r="L1190" t="s">
        <v>215</v>
      </c>
      <c r="M1190" t="s">
        <v>575</v>
      </c>
      <c r="N1190" t="s">
        <v>216</v>
      </c>
      <c r="O1190" s="57">
        <v>46238.461759259262</v>
      </c>
      <c r="P1190" s="57">
        <v>46238.721597222226</v>
      </c>
      <c r="Q1190">
        <v>69358109</v>
      </c>
      <c r="S1190">
        <v>152308210932</v>
      </c>
      <c r="T1190" t="s">
        <v>2213</v>
      </c>
      <c r="U1190" t="s">
        <v>3801</v>
      </c>
      <c r="V1190" t="s">
        <v>3802</v>
      </c>
      <c r="Z1190">
        <v>112.765275</v>
      </c>
      <c r="AA1190">
        <v>-7.3309730000000002</v>
      </c>
      <c r="AB1190" t="s">
        <v>2216</v>
      </c>
      <c r="AC1190" t="s">
        <v>237</v>
      </c>
      <c r="AL1190" t="s">
        <v>218</v>
      </c>
      <c r="AM1190" t="s">
        <v>1468</v>
      </c>
      <c r="AN1190" t="s">
        <v>6</v>
      </c>
      <c r="AO1190" s="57">
        <v>46120.465902777774</v>
      </c>
      <c r="AP1190" s="57">
        <v>46239.333333333336</v>
      </c>
      <c r="AR1190" t="s">
        <v>14</v>
      </c>
      <c r="AS1190" t="s">
        <v>315</v>
      </c>
      <c r="AT1190" t="s">
        <v>231</v>
      </c>
      <c r="AV1190" t="s">
        <v>3803</v>
      </c>
      <c r="AW1190" t="s">
        <v>238</v>
      </c>
      <c r="AX1190" t="s">
        <v>223</v>
      </c>
      <c r="BA1190" s="57">
        <v>46239.333333333336</v>
      </c>
      <c r="BB1190" t="s">
        <v>1468</v>
      </c>
      <c r="BF1190" s="6" t="e">
        <f t="shared" si="54"/>
        <v>#NUM!</v>
      </c>
      <c r="BG1190" t="e">
        <f t="shared" si="55"/>
        <v>#NUM!</v>
      </c>
      <c r="BH1190" t="e">
        <f t="shared" si="56"/>
        <v>#NUM!</v>
      </c>
      <c r="BI1190" t="str">
        <f>VLOOKUP(H1190,Sheet2!$A$1:$B$270,2,FALSE)</f>
        <v>SURABAYA SELATAN</v>
      </c>
    </row>
    <row r="1191" spans="1:61">
      <c r="A1191">
        <v>1190</v>
      </c>
      <c r="B1191">
        <v>1002519117</v>
      </c>
      <c r="C1191">
        <v>3</v>
      </c>
      <c r="D1191" t="s">
        <v>38</v>
      </c>
      <c r="E1191">
        <v>5</v>
      </c>
      <c r="F1191" t="s">
        <v>90</v>
      </c>
      <c r="G1191" t="s">
        <v>93</v>
      </c>
      <c r="H1191" t="s">
        <v>431</v>
      </c>
      <c r="I1191" t="s">
        <v>213</v>
      </c>
      <c r="J1191" t="s">
        <v>214</v>
      </c>
      <c r="K1191" t="s">
        <v>149</v>
      </c>
      <c r="L1191" t="s">
        <v>215</v>
      </c>
      <c r="M1191" t="s">
        <v>76</v>
      </c>
      <c r="N1191" t="s">
        <v>216</v>
      </c>
      <c r="O1191" s="57">
        <v>46245.411770833336</v>
      </c>
      <c r="P1191" s="57">
        <v>46245.723425925928</v>
      </c>
      <c r="Q1191">
        <v>69362990</v>
      </c>
      <c r="S1191">
        <v>152628206862</v>
      </c>
      <c r="T1191" t="s">
        <v>958</v>
      </c>
      <c r="U1191" t="s">
        <v>7382</v>
      </c>
      <c r="V1191" t="s">
        <v>7383</v>
      </c>
      <c r="Z1191">
        <v>112.003330998122</v>
      </c>
      <c r="AA1191">
        <v>-7.5368859730167701</v>
      </c>
      <c r="AB1191" t="s">
        <v>7384</v>
      </c>
      <c r="AC1191" t="s">
        <v>217</v>
      </c>
      <c r="AL1191" t="s">
        <v>218</v>
      </c>
      <c r="AM1191" t="s">
        <v>7107</v>
      </c>
      <c r="AN1191" t="s">
        <v>6</v>
      </c>
      <c r="AO1191" s="57">
        <v>46334.41300925926</v>
      </c>
      <c r="AP1191" s="57">
        <v>46246.333333333336</v>
      </c>
      <c r="AR1191" t="s">
        <v>219</v>
      </c>
      <c r="AS1191" t="s">
        <v>431</v>
      </c>
      <c r="AT1191" t="s">
        <v>231</v>
      </c>
      <c r="AU1191">
        <v>20260811</v>
      </c>
      <c r="AV1191" t="s">
        <v>222</v>
      </c>
      <c r="AW1191" t="s">
        <v>1020</v>
      </c>
      <c r="AX1191" t="s">
        <v>223</v>
      </c>
      <c r="BA1191" s="57">
        <v>46246.333333333336</v>
      </c>
      <c r="BB1191" t="s">
        <v>7107</v>
      </c>
      <c r="BC1191">
        <v>2026</v>
      </c>
      <c r="BD1191">
        <v>8</v>
      </c>
      <c r="BE1191">
        <v>11</v>
      </c>
      <c r="BF1191" s="6">
        <f t="shared" si="54"/>
        <v>46245</v>
      </c>
      <c r="BG1191">
        <f t="shared" si="55"/>
        <v>-1.3333333333357587</v>
      </c>
      <c r="BH1191" t="str">
        <f t="shared" si="56"/>
        <v>COMPLY</v>
      </c>
      <c r="BI1191" t="str">
        <f>VLOOKUP(H1191,Sheet2!$A$1:$B$270,2,FALSE)</f>
        <v>NGANJUK</v>
      </c>
    </row>
    <row r="1192" spans="1:61">
      <c r="A1192">
        <v>1191</v>
      </c>
      <c r="B1192">
        <v>1002527863</v>
      </c>
      <c r="C1192">
        <v>3</v>
      </c>
      <c r="D1192" t="s">
        <v>55</v>
      </c>
      <c r="E1192">
        <v>5</v>
      </c>
      <c r="F1192" t="s">
        <v>228</v>
      </c>
      <c r="G1192" t="s">
        <v>127</v>
      </c>
      <c r="H1192" t="s">
        <v>496</v>
      </c>
      <c r="I1192" t="s">
        <v>213</v>
      </c>
      <c r="J1192" t="s">
        <v>214</v>
      </c>
      <c r="K1192" t="s">
        <v>149</v>
      </c>
      <c r="L1192" t="s">
        <v>215</v>
      </c>
      <c r="M1192" t="s">
        <v>76</v>
      </c>
      <c r="N1192" t="s">
        <v>216</v>
      </c>
      <c r="O1192" s="57">
        <v>46249.426342592589</v>
      </c>
      <c r="P1192" s="57">
        <v>46249.637997685182</v>
      </c>
      <c r="Q1192">
        <v>69366656</v>
      </c>
      <c r="S1192">
        <v>152428208955</v>
      </c>
      <c r="T1192" t="s">
        <v>11747</v>
      </c>
      <c r="U1192" t="s">
        <v>8971</v>
      </c>
      <c r="V1192" t="s">
        <v>11748</v>
      </c>
      <c r="Z1192">
        <v>113.744182549417</v>
      </c>
      <c r="AA1192">
        <v>-7.11462850396991</v>
      </c>
      <c r="AB1192" t="s">
        <v>11749</v>
      </c>
      <c r="AC1192" t="s">
        <v>217</v>
      </c>
      <c r="AL1192" t="s">
        <v>218</v>
      </c>
      <c r="AM1192" t="s">
        <v>11750</v>
      </c>
      <c r="AN1192" t="s">
        <v>6</v>
      </c>
      <c r="AO1192" t="s">
        <v>10748</v>
      </c>
      <c r="AP1192" s="57">
        <v>46250.333333333336</v>
      </c>
      <c r="AR1192" t="s">
        <v>219</v>
      </c>
      <c r="AS1192" t="s">
        <v>496</v>
      </c>
      <c r="AT1192" t="s">
        <v>231</v>
      </c>
      <c r="AU1192">
        <v>20260815</v>
      </c>
      <c r="AV1192" t="s">
        <v>222</v>
      </c>
      <c r="AW1192" t="s">
        <v>1015</v>
      </c>
      <c r="AX1192" t="s">
        <v>223</v>
      </c>
      <c r="BA1192" s="57">
        <v>46250.333333333336</v>
      </c>
      <c r="BB1192" t="s">
        <v>11750</v>
      </c>
      <c r="BC1192">
        <v>2026</v>
      </c>
      <c r="BD1192">
        <v>8</v>
      </c>
      <c r="BE1192">
        <v>15</v>
      </c>
      <c r="BF1192" s="6">
        <f t="shared" si="54"/>
        <v>46249</v>
      </c>
      <c r="BG1192">
        <f t="shared" si="55"/>
        <v>-1.3333333333357587</v>
      </c>
      <c r="BH1192" t="str">
        <f t="shared" si="56"/>
        <v>COMPLY</v>
      </c>
      <c r="BI1192" t="str">
        <f>VLOOKUP(H1192,Sheet2!$A$1:$B$270,2,FALSE)</f>
        <v>MADURA</v>
      </c>
    </row>
    <row r="1193" spans="1:61">
      <c r="A1193">
        <v>1192</v>
      </c>
      <c r="B1193">
        <v>1002519842</v>
      </c>
      <c r="C1193">
        <v>3</v>
      </c>
      <c r="D1193" t="s">
        <v>59</v>
      </c>
      <c r="E1193">
        <v>4</v>
      </c>
      <c r="F1193" t="s">
        <v>567</v>
      </c>
      <c r="G1193" t="s">
        <v>906</v>
      </c>
      <c r="H1193" t="s">
        <v>920</v>
      </c>
      <c r="I1193" t="s">
        <v>213</v>
      </c>
      <c r="J1193" t="s">
        <v>214</v>
      </c>
      <c r="K1193" t="s">
        <v>149</v>
      </c>
      <c r="M1193" t="s">
        <v>76</v>
      </c>
      <c r="N1193" t="s">
        <v>216</v>
      </c>
      <c r="O1193" s="57">
        <v>46245.554965277777</v>
      </c>
      <c r="P1193" s="57">
        <v>46245.685335648152</v>
      </c>
      <c r="Q1193">
        <v>69361641</v>
      </c>
      <c r="S1193">
        <v>146136130141</v>
      </c>
      <c r="T1193" t="s">
        <v>4708</v>
      </c>
      <c r="U1193" t="s">
        <v>6338</v>
      </c>
      <c r="V1193" t="s">
        <v>7385</v>
      </c>
      <c r="Z1193">
        <v>110.342620791575</v>
      </c>
      <c r="AA1193">
        <v>-7.7467784255493699</v>
      </c>
      <c r="AB1193" t="s">
        <v>4711</v>
      </c>
      <c r="AC1193" t="s">
        <v>290</v>
      </c>
      <c r="AL1193" t="s">
        <v>218</v>
      </c>
      <c r="AM1193" t="s">
        <v>6340</v>
      </c>
      <c r="AN1193" t="s">
        <v>6</v>
      </c>
      <c r="AO1193" s="57">
        <v>46334.569282407407</v>
      </c>
      <c r="AR1193" t="s">
        <v>219</v>
      </c>
      <c r="AS1193" t="s">
        <v>920</v>
      </c>
      <c r="AT1193" t="s">
        <v>231</v>
      </c>
      <c r="AU1193">
        <v>20260811</v>
      </c>
      <c r="AV1193" t="s">
        <v>222</v>
      </c>
      <c r="AW1193" t="s">
        <v>560</v>
      </c>
      <c r="AX1193" t="s">
        <v>223</v>
      </c>
      <c r="BA1193" s="57">
        <v>46245.291666666664</v>
      </c>
      <c r="BB1193" t="s">
        <v>6340</v>
      </c>
      <c r="BC1193">
        <v>2026</v>
      </c>
      <c r="BD1193">
        <v>8</v>
      </c>
      <c r="BE1193">
        <v>11</v>
      </c>
      <c r="BF1193" s="6">
        <f t="shared" si="54"/>
        <v>46245</v>
      </c>
      <c r="BG1193">
        <f t="shared" si="55"/>
        <v>-0.29166666666424135</v>
      </c>
      <c r="BH1193" t="str">
        <f t="shared" si="56"/>
        <v>COMPLY</v>
      </c>
      <c r="BI1193" t="e">
        <f>VLOOKUP(H1193,Sheet2!$A$1:$B$270,2,FALSE)</f>
        <v>#N/A</v>
      </c>
    </row>
    <row r="1194" spans="1:61">
      <c r="A1194">
        <v>1193</v>
      </c>
      <c r="B1194">
        <v>1002531550</v>
      </c>
      <c r="C1194">
        <v>3</v>
      </c>
      <c r="D1194" t="s">
        <v>45</v>
      </c>
      <c r="E1194">
        <v>5</v>
      </c>
      <c r="F1194" t="s">
        <v>211</v>
      </c>
      <c r="G1194" t="s">
        <v>116</v>
      </c>
      <c r="H1194" t="s">
        <v>366</v>
      </c>
      <c r="I1194" t="s">
        <v>213</v>
      </c>
      <c r="J1194" t="s">
        <v>214</v>
      </c>
      <c r="K1194" t="s">
        <v>149</v>
      </c>
      <c r="L1194" t="s">
        <v>215</v>
      </c>
      <c r="M1194" t="s">
        <v>240</v>
      </c>
      <c r="N1194" t="s">
        <v>216</v>
      </c>
      <c r="O1194" s="57">
        <v>46251.810381944444</v>
      </c>
      <c r="P1194" s="57">
        <v>46251.811122685183</v>
      </c>
      <c r="Q1194">
        <v>69368429</v>
      </c>
      <c r="S1194">
        <v>172619203358</v>
      </c>
      <c r="T1194" t="s">
        <v>11751</v>
      </c>
      <c r="U1194" t="s">
        <v>11752</v>
      </c>
      <c r="V1194" t="s">
        <v>11753</v>
      </c>
      <c r="Z1194">
        <v>116.5730549</v>
      </c>
      <c r="AA1194">
        <v>-8.6470921000000001</v>
      </c>
      <c r="AB1194" t="s">
        <v>11754</v>
      </c>
      <c r="AC1194" t="s">
        <v>217</v>
      </c>
      <c r="AL1194" t="s">
        <v>218</v>
      </c>
      <c r="AM1194" t="s">
        <v>11755</v>
      </c>
      <c r="AN1194" t="s">
        <v>6</v>
      </c>
      <c r="AO1194" t="s">
        <v>11756</v>
      </c>
      <c r="AP1194" s="57">
        <v>46254.625</v>
      </c>
      <c r="AR1194" t="s">
        <v>241</v>
      </c>
      <c r="AS1194" t="s">
        <v>366</v>
      </c>
      <c r="AT1194" t="s">
        <v>231</v>
      </c>
      <c r="AV1194" t="s">
        <v>240</v>
      </c>
      <c r="AW1194" t="s">
        <v>1021</v>
      </c>
      <c r="AX1194" t="s">
        <v>223</v>
      </c>
      <c r="BA1194" s="57">
        <v>46254.625</v>
      </c>
      <c r="BB1194" t="s">
        <v>11755</v>
      </c>
      <c r="BF1194" s="6" t="e">
        <f t="shared" si="54"/>
        <v>#NUM!</v>
      </c>
      <c r="BG1194" t="e">
        <f t="shared" si="55"/>
        <v>#NUM!</v>
      </c>
      <c r="BH1194" t="e">
        <f t="shared" si="56"/>
        <v>#NUM!</v>
      </c>
      <c r="BI1194" t="str">
        <f>VLOOKUP(H1194,Sheet2!$A$1:$B$270,2,FALSE)</f>
        <v>SELONG</v>
      </c>
    </row>
    <row r="1195" spans="1:61">
      <c r="A1195">
        <v>1194</v>
      </c>
      <c r="B1195">
        <v>1002505155</v>
      </c>
      <c r="C1195">
        <v>3</v>
      </c>
      <c r="D1195" t="s">
        <v>38</v>
      </c>
      <c r="E1195">
        <v>5</v>
      </c>
      <c r="F1195" t="s">
        <v>92</v>
      </c>
      <c r="G1195" t="s">
        <v>97</v>
      </c>
      <c r="H1195" t="s">
        <v>400</v>
      </c>
      <c r="I1195" t="s">
        <v>213</v>
      </c>
      <c r="J1195" t="s">
        <v>214</v>
      </c>
      <c r="K1195" t="s">
        <v>149</v>
      </c>
      <c r="M1195" t="s">
        <v>933</v>
      </c>
      <c r="N1195" t="s">
        <v>216</v>
      </c>
      <c r="O1195" s="57">
        <v>46236.46503472222</v>
      </c>
      <c r="P1195" s="57">
        <v>46237.563043981485</v>
      </c>
      <c r="Q1195">
        <v>69356245</v>
      </c>
      <c r="S1195">
        <v>152645203493</v>
      </c>
      <c r="T1195" t="s">
        <v>1388</v>
      </c>
      <c r="U1195" t="s">
        <v>3821</v>
      </c>
      <c r="V1195" t="s">
        <v>3822</v>
      </c>
      <c r="Z1195">
        <v>111.72356728</v>
      </c>
      <c r="AA1195">
        <v>-7.0162159199999996</v>
      </c>
      <c r="AB1195" t="s">
        <v>3823</v>
      </c>
      <c r="AC1195" t="s">
        <v>217</v>
      </c>
      <c r="AL1195" t="s">
        <v>218</v>
      </c>
      <c r="AM1195" t="s">
        <v>3824</v>
      </c>
      <c r="AN1195" t="s">
        <v>6</v>
      </c>
      <c r="AO1195" s="57">
        <v>46061.475868055553</v>
      </c>
      <c r="AQ1195" t="s">
        <v>248</v>
      </c>
      <c r="AR1195" t="s">
        <v>12</v>
      </c>
      <c r="AS1195" t="s">
        <v>400</v>
      </c>
      <c r="AT1195" t="s">
        <v>231</v>
      </c>
      <c r="AV1195" t="s">
        <v>917</v>
      </c>
      <c r="AW1195" t="s">
        <v>561</v>
      </c>
      <c r="AX1195" t="s">
        <v>223</v>
      </c>
      <c r="BA1195" s="57">
        <v>46236.291666666664</v>
      </c>
      <c r="BB1195" t="s">
        <v>3824</v>
      </c>
      <c r="BF1195" s="6" t="e">
        <f t="shared" si="54"/>
        <v>#NUM!</v>
      </c>
      <c r="BG1195" t="e">
        <f t="shared" si="55"/>
        <v>#NUM!</v>
      </c>
      <c r="BH1195" t="e">
        <f t="shared" si="56"/>
        <v>#NUM!</v>
      </c>
      <c r="BI1195" t="str">
        <f>VLOOKUP(H1195,Sheet2!$A$1:$B$270,2,FALSE)</f>
        <v>BOJONEGORO</v>
      </c>
    </row>
    <row r="1196" spans="1:61">
      <c r="A1196">
        <v>1195</v>
      </c>
      <c r="B1196">
        <v>1002521878</v>
      </c>
      <c r="C1196">
        <v>3</v>
      </c>
      <c r="D1196" t="s">
        <v>49</v>
      </c>
      <c r="E1196">
        <v>4</v>
      </c>
      <c r="F1196" t="s">
        <v>252</v>
      </c>
      <c r="G1196" t="s">
        <v>929</v>
      </c>
      <c r="H1196" t="s">
        <v>4778</v>
      </c>
      <c r="I1196" t="s">
        <v>213</v>
      </c>
      <c r="J1196" t="s">
        <v>214</v>
      </c>
      <c r="K1196" t="s">
        <v>149</v>
      </c>
      <c r="L1196" t="s">
        <v>215</v>
      </c>
      <c r="M1196" t="s">
        <v>933</v>
      </c>
      <c r="N1196" t="s">
        <v>216</v>
      </c>
      <c r="O1196" s="57">
        <v>46246.491631944446</v>
      </c>
      <c r="P1196" s="57">
        <v>46248.372094907405</v>
      </c>
      <c r="Q1196">
        <v>69364104</v>
      </c>
      <c r="S1196">
        <v>142200200890</v>
      </c>
      <c r="T1196" t="s">
        <v>8277</v>
      </c>
      <c r="U1196" t="s">
        <v>8278</v>
      </c>
      <c r="V1196" t="s">
        <v>8279</v>
      </c>
      <c r="Z1196">
        <v>109.888338711771</v>
      </c>
      <c r="AA1196">
        <v>-6.97644941327437</v>
      </c>
      <c r="AB1196" t="s">
        <v>8280</v>
      </c>
      <c r="AC1196" t="s">
        <v>237</v>
      </c>
      <c r="AL1196" t="s">
        <v>218</v>
      </c>
      <c r="AM1196" t="s">
        <v>8281</v>
      </c>
      <c r="AN1196" t="s">
        <v>6</v>
      </c>
      <c r="AO1196" s="57">
        <v>46364.496782407405</v>
      </c>
      <c r="AP1196" s="57">
        <v>46247.333333333336</v>
      </c>
      <c r="AQ1196" t="s">
        <v>248</v>
      </c>
      <c r="AR1196" t="s">
        <v>12</v>
      </c>
      <c r="AS1196" t="s">
        <v>4778</v>
      </c>
      <c r="AT1196" t="s">
        <v>231</v>
      </c>
      <c r="AV1196" t="s">
        <v>917</v>
      </c>
      <c r="AW1196" t="s">
        <v>1023</v>
      </c>
      <c r="AX1196" t="s">
        <v>223</v>
      </c>
      <c r="BA1196" s="57">
        <v>46247.333333333336</v>
      </c>
      <c r="BB1196" t="s">
        <v>8281</v>
      </c>
      <c r="BF1196" s="6" t="e">
        <f t="shared" si="54"/>
        <v>#NUM!</v>
      </c>
      <c r="BG1196" t="e">
        <f t="shared" si="55"/>
        <v>#NUM!</v>
      </c>
      <c r="BH1196" t="e">
        <f t="shared" si="56"/>
        <v>#NUM!</v>
      </c>
      <c r="BI1196" t="e">
        <f>VLOOKUP(H1196,Sheet2!$A$1:$B$270,2,FALSE)</f>
        <v>#N/A</v>
      </c>
    </row>
    <row r="1197" spans="1:61">
      <c r="A1197">
        <v>1196</v>
      </c>
      <c r="B1197">
        <v>1002507848</v>
      </c>
      <c r="C1197">
        <v>3</v>
      </c>
      <c r="D1197" t="s">
        <v>59</v>
      </c>
      <c r="E1197">
        <v>4</v>
      </c>
      <c r="F1197" t="s">
        <v>243</v>
      </c>
      <c r="G1197" t="s">
        <v>896</v>
      </c>
      <c r="H1197" t="s">
        <v>897</v>
      </c>
      <c r="I1197" t="s">
        <v>213</v>
      </c>
      <c r="J1197" t="s">
        <v>214</v>
      </c>
      <c r="K1197" t="s">
        <v>149</v>
      </c>
      <c r="M1197" t="s">
        <v>970</v>
      </c>
      <c r="N1197" t="s">
        <v>216</v>
      </c>
      <c r="O1197" s="57">
        <v>46238.491249999999</v>
      </c>
      <c r="P1197" s="57">
        <v>46238.492615740739</v>
      </c>
      <c r="Q1197">
        <v>69358185</v>
      </c>
      <c r="S1197">
        <v>142164113596</v>
      </c>
      <c r="T1197" t="s">
        <v>3825</v>
      </c>
      <c r="Z1197">
        <v>110.3656861</v>
      </c>
      <c r="AA1197">
        <v>-7.5299721999999996</v>
      </c>
      <c r="AB1197" t="s">
        <v>3826</v>
      </c>
      <c r="AC1197" t="s">
        <v>290</v>
      </c>
      <c r="AO1197" s="57">
        <v>46120.496689814812</v>
      </c>
      <c r="AR1197" t="s">
        <v>6</v>
      </c>
      <c r="AS1197" t="s">
        <v>897</v>
      </c>
      <c r="AT1197" t="s">
        <v>231</v>
      </c>
      <c r="AV1197" t="s">
        <v>971</v>
      </c>
      <c r="AW1197" t="s">
        <v>561</v>
      </c>
      <c r="AX1197" t="s">
        <v>223</v>
      </c>
      <c r="BF1197" s="6" t="e">
        <f t="shared" si="54"/>
        <v>#NUM!</v>
      </c>
      <c r="BG1197" t="e">
        <f t="shared" si="55"/>
        <v>#NUM!</v>
      </c>
      <c r="BH1197" t="e">
        <f t="shared" si="56"/>
        <v>#NUM!</v>
      </c>
      <c r="BI1197" t="e">
        <f>VLOOKUP(H1197,Sheet2!$A$1:$B$270,2,FALSE)</f>
        <v>#N/A</v>
      </c>
    </row>
    <row r="1198" spans="1:61">
      <c r="A1198">
        <v>1197</v>
      </c>
      <c r="B1198">
        <v>1002530038</v>
      </c>
      <c r="C1198">
        <v>3</v>
      </c>
      <c r="D1198" t="s">
        <v>34</v>
      </c>
      <c r="E1198">
        <v>5</v>
      </c>
      <c r="F1198" t="s">
        <v>585</v>
      </c>
      <c r="G1198" t="s">
        <v>81</v>
      </c>
      <c r="H1198" t="s">
        <v>358</v>
      </c>
      <c r="I1198" t="s">
        <v>213</v>
      </c>
      <c r="J1198" t="s">
        <v>214</v>
      </c>
      <c r="K1198" t="s">
        <v>149</v>
      </c>
      <c r="M1198" t="s">
        <v>602</v>
      </c>
      <c r="N1198" t="s">
        <v>608</v>
      </c>
      <c r="O1198" s="57">
        <v>46250.745416666665</v>
      </c>
      <c r="P1198" s="57">
        <v>46251.346238425926</v>
      </c>
      <c r="Q1198">
        <v>69367747</v>
      </c>
      <c r="R1198">
        <v>3619598924</v>
      </c>
      <c r="S1198">
        <v>172416429276</v>
      </c>
      <c r="T1198" t="s">
        <v>11757</v>
      </c>
      <c r="U1198" t="s">
        <v>11758</v>
      </c>
      <c r="Z1198">
        <v>115.167289</v>
      </c>
      <c r="AA1198">
        <v>-8.7335550000000008</v>
      </c>
      <c r="AB1198" t="s">
        <v>11759</v>
      </c>
      <c r="AC1198" t="s">
        <v>230</v>
      </c>
      <c r="AO1198" t="s">
        <v>11300</v>
      </c>
      <c r="AR1198" t="s">
        <v>5</v>
      </c>
      <c r="AS1198" t="s">
        <v>358</v>
      </c>
      <c r="AT1198" t="s">
        <v>231</v>
      </c>
      <c r="AV1198" t="s">
        <v>11760</v>
      </c>
      <c r="AW1198" t="s">
        <v>927</v>
      </c>
      <c r="AX1198" t="s">
        <v>223</v>
      </c>
      <c r="BF1198" s="6" t="e">
        <f t="shared" si="54"/>
        <v>#NUM!</v>
      </c>
      <c r="BG1198" t="e">
        <f t="shared" si="55"/>
        <v>#NUM!</v>
      </c>
      <c r="BH1198" t="e">
        <f t="shared" si="56"/>
        <v>#NUM!</v>
      </c>
      <c r="BI1198" t="str">
        <f>VLOOKUP(H1198,Sheet2!$A$1:$B$270,2,FALSE)</f>
        <v>JIMBARAN</v>
      </c>
    </row>
    <row r="1199" spans="1:61">
      <c r="A1199">
        <v>1198</v>
      </c>
      <c r="B1199">
        <v>1002506648</v>
      </c>
      <c r="C1199">
        <v>3</v>
      </c>
      <c r="D1199" t="s">
        <v>45</v>
      </c>
      <c r="E1199">
        <v>5</v>
      </c>
      <c r="F1199" t="s">
        <v>211</v>
      </c>
      <c r="G1199" t="s">
        <v>112</v>
      </c>
      <c r="H1199" t="s">
        <v>267</v>
      </c>
      <c r="I1199" t="s">
        <v>213</v>
      </c>
      <c r="J1199" t="s">
        <v>214</v>
      </c>
      <c r="K1199" t="s">
        <v>149</v>
      </c>
      <c r="L1199" t="s">
        <v>215</v>
      </c>
      <c r="M1199" t="s">
        <v>76</v>
      </c>
      <c r="N1199" t="s">
        <v>216</v>
      </c>
      <c r="O1199" s="57">
        <v>46237.828425925924</v>
      </c>
      <c r="P1199" s="57">
        <v>46239.886643518519</v>
      </c>
      <c r="Q1199">
        <v>69357853</v>
      </c>
      <c r="S1199">
        <v>172601796773</v>
      </c>
      <c r="T1199" t="s">
        <v>3827</v>
      </c>
      <c r="U1199" t="s">
        <v>3828</v>
      </c>
      <c r="V1199" t="s">
        <v>3829</v>
      </c>
      <c r="Z1199">
        <v>116.136936274242</v>
      </c>
      <c r="AA1199">
        <v>-8.6075239768913701</v>
      </c>
      <c r="AB1199" t="s">
        <v>3830</v>
      </c>
      <c r="AC1199" t="s">
        <v>217</v>
      </c>
      <c r="AL1199" t="s">
        <v>218</v>
      </c>
      <c r="AM1199" t="s">
        <v>3831</v>
      </c>
      <c r="AN1199" t="s">
        <v>6</v>
      </c>
      <c r="AO1199" s="57">
        <v>46089.829675925925</v>
      </c>
      <c r="AP1199" s="57">
        <v>46239.625</v>
      </c>
      <c r="AR1199" t="s">
        <v>219</v>
      </c>
      <c r="AS1199" t="s">
        <v>267</v>
      </c>
      <c r="AT1199" t="s">
        <v>231</v>
      </c>
      <c r="AU1199">
        <v>20260805</v>
      </c>
      <c r="AV1199" t="s">
        <v>222</v>
      </c>
      <c r="AW1199" t="s">
        <v>1020</v>
      </c>
      <c r="AX1199" t="s">
        <v>223</v>
      </c>
      <c r="BA1199" s="57">
        <v>46239.625</v>
      </c>
      <c r="BB1199" t="s">
        <v>3831</v>
      </c>
      <c r="BC1199">
        <v>2026</v>
      </c>
      <c r="BD1199">
        <v>8</v>
      </c>
      <c r="BE1199">
        <v>5</v>
      </c>
      <c r="BF1199" s="6">
        <f t="shared" si="54"/>
        <v>46239</v>
      </c>
      <c r="BG1199">
        <f t="shared" si="55"/>
        <v>-0.625</v>
      </c>
      <c r="BH1199" t="str">
        <f t="shared" si="56"/>
        <v>COMPLY</v>
      </c>
      <c r="BI1199" t="str">
        <f>VLOOKUP(H1199,Sheet2!$A$1:$B$270,2,FALSE)</f>
        <v>MATARAM</v>
      </c>
    </row>
    <row r="1200" spans="1:61">
      <c r="A1200">
        <v>1199</v>
      </c>
      <c r="B1200">
        <v>1002513949</v>
      </c>
      <c r="C1200">
        <v>3</v>
      </c>
      <c r="D1200" t="s">
        <v>59</v>
      </c>
      <c r="E1200">
        <v>4</v>
      </c>
      <c r="F1200" t="s">
        <v>224</v>
      </c>
      <c r="G1200" t="s">
        <v>607</v>
      </c>
      <c r="H1200" t="s">
        <v>913</v>
      </c>
      <c r="I1200" t="s">
        <v>213</v>
      </c>
      <c r="J1200" t="s">
        <v>214</v>
      </c>
      <c r="K1200" t="s">
        <v>149</v>
      </c>
      <c r="L1200" t="s">
        <v>215</v>
      </c>
      <c r="M1200" t="s">
        <v>76</v>
      </c>
      <c r="N1200" t="s">
        <v>216</v>
      </c>
      <c r="O1200" s="57">
        <v>46241.411759259259</v>
      </c>
      <c r="P1200" s="57">
        <v>46241.615104166667</v>
      </c>
      <c r="Q1200">
        <v>69360505</v>
      </c>
      <c r="S1200">
        <v>143385101124</v>
      </c>
      <c r="T1200" t="s">
        <v>4952</v>
      </c>
      <c r="U1200" t="s">
        <v>5286</v>
      </c>
      <c r="V1200" t="s">
        <v>5890</v>
      </c>
      <c r="Z1200">
        <v>109.353478</v>
      </c>
      <c r="AA1200">
        <v>-7.6089570000000002</v>
      </c>
      <c r="AB1200" t="s">
        <v>5891</v>
      </c>
      <c r="AC1200" t="s">
        <v>237</v>
      </c>
      <c r="AL1200" t="s">
        <v>218</v>
      </c>
      <c r="AM1200" t="s">
        <v>5892</v>
      </c>
      <c r="AN1200" t="s">
        <v>6</v>
      </c>
      <c r="AO1200" s="57">
        <v>46211.413402777776</v>
      </c>
      <c r="AP1200" s="57">
        <v>46244.333333333336</v>
      </c>
      <c r="AR1200" t="s">
        <v>219</v>
      </c>
      <c r="AS1200" t="s">
        <v>913</v>
      </c>
      <c r="AT1200" t="s">
        <v>231</v>
      </c>
      <c r="AU1200">
        <v>20260807</v>
      </c>
      <c r="AV1200" t="s">
        <v>222</v>
      </c>
      <c r="AW1200" t="s">
        <v>1023</v>
      </c>
      <c r="AX1200" t="s">
        <v>223</v>
      </c>
      <c r="BA1200" s="57">
        <v>46244.333333333336</v>
      </c>
      <c r="BB1200" t="s">
        <v>5892</v>
      </c>
      <c r="BC1200">
        <v>2026</v>
      </c>
      <c r="BD1200">
        <v>8</v>
      </c>
      <c r="BE1200">
        <v>7</v>
      </c>
      <c r="BF1200" s="6">
        <f t="shared" si="54"/>
        <v>46241</v>
      </c>
      <c r="BG1200">
        <f t="shared" si="55"/>
        <v>-3.3333333333357587</v>
      </c>
      <c r="BH1200" t="str">
        <f t="shared" si="56"/>
        <v>COMPLY</v>
      </c>
      <c r="BI1200" t="e">
        <f>VLOOKUP(H1200,Sheet2!$A$1:$B$270,2,FALSE)</f>
        <v>#N/A</v>
      </c>
    </row>
    <row r="1201" spans="1:61">
      <c r="A1201">
        <v>1200</v>
      </c>
      <c r="B1201">
        <v>1002511059</v>
      </c>
      <c r="C1201">
        <v>3</v>
      </c>
      <c r="D1201" t="s">
        <v>45</v>
      </c>
      <c r="E1201">
        <v>5</v>
      </c>
      <c r="F1201" t="s">
        <v>211</v>
      </c>
      <c r="G1201" t="s">
        <v>110</v>
      </c>
      <c r="H1201" t="s">
        <v>319</v>
      </c>
      <c r="I1201" t="s">
        <v>9791</v>
      </c>
      <c r="J1201" t="s">
        <v>214</v>
      </c>
      <c r="K1201" t="s">
        <v>149</v>
      </c>
      <c r="M1201" t="s">
        <v>76</v>
      </c>
      <c r="N1201" t="s">
        <v>9792</v>
      </c>
      <c r="O1201" s="57">
        <v>46239.652314814812</v>
      </c>
      <c r="P1201" s="57">
        <v>46239.798344907409</v>
      </c>
      <c r="Q1201">
        <v>69355140</v>
      </c>
      <c r="S1201">
        <v>172611786186</v>
      </c>
      <c r="T1201" t="s">
        <v>11761</v>
      </c>
      <c r="U1201" t="s">
        <v>11762</v>
      </c>
      <c r="V1201" t="s">
        <v>11763</v>
      </c>
      <c r="Z1201">
        <v>118.4359427</v>
      </c>
      <c r="AA1201">
        <v>-8.7507237</v>
      </c>
      <c r="AB1201" t="s">
        <v>11764</v>
      </c>
      <c r="AC1201" t="s">
        <v>291</v>
      </c>
      <c r="AL1201" t="s">
        <v>218</v>
      </c>
      <c r="AM1201" t="s">
        <v>214</v>
      </c>
      <c r="AN1201" t="s">
        <v>6</v>
      </c>
      <c r="AO1201" s="57">
        <v>46150.652673611112</v>
      </c>
      <c r="AR1201" t="s">
        <v>219</v>
      </c>
      <c r="AS1201" t="s">
        <v>319</v>
      </c>
      <c r="AT1201" t="s">
        <v>231</v>
      </c>
      <c r="AU1201">
        <v>20260805</v>
      </c>
      <c r="AV1201" t="s">
        <v>222</v>
      </c>
      <c r="AW1201" t="s">
        <v>8022</v>
      </c>
      <c r="AX1201" t="s">
        <v>223</v>
      </c>
      <c r="BA1201" s="57">
        <v>25569.291666666668</v>
      </c>
      <c r="BB1201" t="s">
        <v>214</v>
      </c>
      <c r="BC1201">
        <v>2026</v>
      </c>
      <c r="BD1201">
        <v>8</v>
      </c>
      <c r="BE1201">
        <v>5</v>
      </c>
      <c r="BF1201" s="6">
        <f t="shared" si="54"/>
        <v>46239</v>
      </c>
      <c r="BG1201">
        <f t="shared" si="55"/>
        <v>20669.708333333332</v>
      </c>
      <c r="BH1201" t="str">
        <f t="shared" si="56"/>
        <v>NOT COMPLY</v>
      </c>
      <c r="BI1201" t="str">
        <f>VLOOKUP(H1201,Sheet2!$A$1:$B$270,2,FALSE)</f>
        <v>BIMA</v>
      </c>
    </row>
    <row r="1202" spans="1:61">
      <c r="A1202">
        <v>1201</v>
      </c>
      <c r="B1202">
        <v>1002508546</v>
      </c>
      <c r="C1202">
        <v>3</v>
      </c>
      <c r="D1202" t="s">
        <v>38</v>
      </c>
      <c r="E1202">
        <v>5</v>
      </c>
      <c r="F1202" t="s">
        <v>90</v>
      </c>
      <c r="G1202" t="s">
        <v>90</v>
      </c>
      <c r="H1202" t="s">
        <v>419</v>
      </c>
      <c r="I1202" t="s">
        <v>213</v>
      </c>
      <c r="J1202" t="s">
        <v>214</v>
      </c>
      <c r="K1202" t="s">
        <v>149</v>
      </c>
      <c r="L1202" t="s">
        <v>215</v>
      </c>
      <c r="M1202" t="s">
        <v>76</v>
      </c>
      <c r="N1202" t="s">
        <v>216</v>
      </c>
      <c r="O1202" s="57">
        <v>46238.601354166669</v>
      </c>
      <c r="P1202" s="57">
        <v>46238.842233796298</v>
      </c>
      <c r="Q1202">
        <v>69358375</v>
      </c>
      <c r="S1202">
        <v>152610241459</v>
      </c>
      <c r="T1202" t="s">
        <v>3832</v>
      </c>
      <c r="U1202" t="s">
        <v>3833</v>
      </c>
      <c r="V1202" t="s">
        <v>3834</v>
      </c>
      <c r="Z1202">
        <v>112.0299472</v>
      </c>
      <c r="AA1202">
        <v>-7.8473625999999896</v>
      </c>
      <c r="AB1202" t="s">
        <v>3835</v>
      </c>
      <c r="AC1202" t="s">
        <v>217</v>
      </c>
      <c r="AL1202" t="s">
        <v>218</v>
      </c>
      <c r="AM1202" t="s">
        <v>3836</v>
      </c>
      <c r="AN1202" t="s">
        <v>6</v>
      </c>
      <c r="AO1202" s="57">
        <v>46120.611273148148</v>
      </c>
      <c r="AP1202" s="57">
        <v>46239.541666666664</v>
      </c>
      <c r="AR1202" t="s">
        <v>219</v>
      </c>
      <c r="AS1202" t="s">
        <v>419</v>
      </c>
      <c r="AT1202" t="s">
        <v>231</v>
      </c>
      <c r="AU1202">
        <v>20260804</v>
      </c>
      <c r="AV1202" t="s">
        <v>222</v>
      </c>
      <c r="AW1202" t="s">
        <v>1018</v>
      </c>
      <c r="AX1202" t="s">
        <v>223</v>
      </c>
      <c r="BA1202" s="57">
        <v>46239.541666666664</v>
      </c>
      <c r="BB1202" t="s">
        <v>3836</v>
      </c>
      <c r="BC1202">
        <v>2026</v>
      </c>
      <c r="BD1202">
        <v>8</v>
      </c>
      <c r="BE1202">
        <v>4</v>
      </c>
      <c r="BF1202" s="6">
        <f t="shared" si="54"/>
        <v>46238</v>
      </c>
      <c r="BG1202">
        <f t="shared" si="55"/>
        <v>-1.5416666666642413</v>
      </c>
      <c r="BH1202" t="str">
        <f t="shared" si="56"/>
        <v>COMPLY</v>
      </c>
      <c r="BI1202" t="str">
        <f>VLOOKUP(H1202,Sheet2!$A$1:$B$270,2,FALSE)</f>
        <v>KEDIRI</v>
      </c>
    </row>
    <row r="1203" spans="1:61">
      <c r="A1203">
        <v>1202</v>
      </c>
      <c r="B1203">
        <v>1002520759</v>
      </c>
      <c r="C1203">
        <v>3</v>
      </c>
      <c r="D1203" t="s">
        <v>59</v>
      </c>
      <c r="E1203">
        <v>4</v>
      </c>
      <c r="F1203" t="s">
        <v>243</v>
      </c>
      <c r="G1203" t="s">
        <v>635</v>
      </c>
      <c r="H1203" t="s">
        <v>5077</v>
      </c>
      <c r="I1203" t="s">
        <v>213</v>
      </c>
      <c r="J1203" t="s">
        <v>214</v>
      </c>
      <c r="K1203" t="s">
        <v>149</v>
      </c>
      <c r="L1203" t="s">
        <v>215</v>
      </c>
      <c r="M1203" t="s">
        <v>76</v>
      </c>
      <c r="N1203" t="s">
        <v>216</v>
      </c>
      <c r="O1203" s="57">
        <v>46245.691631944443</v>
      </c>
      <c r="P1203" s="57">
        <v>46246.683425925927</v>
      </c>
      <c r="Q1203">
        <v>69363624</v>
      </c>
      <c r="S1203">
        <v>146149124361</v>
      </c>
      <c r="T1203" t="s">
        <v>7386</v>
      </c>
      <c r="U1203" t="s">
        <v>7387</v>
      </c>
      <c r="V1203" t="s">
        <v>7388</v>
      </c>
      <c r="Z1203">
        <v>110.1855217</v>
      </c>
      <c r="AA1203">
        <v>-7.2659386000000001</v>
      </c>
      <c r="AB1203" t="s">
        <v>7389</v>
      </c>
      <c r="AC1203" t="s">
        <v>237</v>
      </c>
      <c r="AL1203" t="s">
        <v>218</v>
      </c>
      <c r="AM1203" t="s">
        <v>7390</v>
      </c>
      <c r="AN1203" t="s">
        <v>6</v>
      </c>
      <c r="AO1203" s="57">
        <v>46334.694293981483</v>
      </c>
      <c r="AP1203" s="57">
        <v>46246.541666666664</v>
      </c>
      <c r="AR1203" t="s">
        <v>219</v>
      </c>
      <c r="AS1203" t="s">
        <v>5077</v>
      </c>
      <c r="AT1203" t="s">
        <v>231</v>
      </c>
      <c r="AU1203">
        <v>20260812</v>
      </c>
      <c r="AV1203" t="s">
        <v>222</v>
      </c>
      <c r="AW1203" t="s">
        <v>1014</v>
      </c>
      <c r="AX1203" t="s">
        <v>223</v>
      </c>
      <c r="BA1203" s="57">
        <v>46246.541666666664</v>
      </c>
      <c r="BB1203" t="s">
        <v>7390</v>
      </c>
      <c r="BC1203">
        <v>2026</v>
      </c>
      <c r="BD1203">
        <v>8</v>
      </c>
      <c r="BE1203">
        <v>12</v>
      </c>
      <c r="BF1203" s="6">
        <f t="shared" si="54"/>
        <v>46246</v>
      </c>
      <c r="BG1203">
        <f t="shared" si="55"/>
        <v>-0.54166666666424135</v>
      </c>
      <c r="BH1203" t="str">
        <f t="shared" si="56"/>
        <v>COMPLY</v>
      </c>
      <c r="BI1203" t="e">
        <f>VLOOKUP(H1203,Sheet2!$A$1:$B$270,2,FALSE)</f>
        <v>#N/A</v>
      </c>
    </row>
    <row r="1204" spans="1:61">
      <c r="A1204">
        <v>1203</v>
      </c>
      <c r="B1204">
        <v>1002513451</v>
      </c>
      <c r="C1204">
        <v>3</v>
      </c>
      <c r="D1204" t="s">
        <v>38</v>
      </c>
      <c r="E1204">
        <v>5</v>
      </c>
      <c r="F1204" t="s">
        <v>90</v>
      </c>
      <c r="G1204" t="s">
        <v>98</v>
      </c>
      <c r="H1204" t="s">
        <v>301</v>
      </c>
      <c r="I1204" t="s">
        <v>213</v>
      </c>
      <c r="J1204" t="s">
        <v>214</v>
      </c>
      <c r="K1204" t="s">
        <v>149</v>
      </c>
      <c r="L1204" t="s">
        <v>215</v>
      </c>
      <c r="M1204" t="s">
        <v>76</v>
      </c>
      <c r="N1204" t="s">
        <v>216</v>
      </c>
      <c r="O1204" s="57">
        <v>46240.778437499997</v>
      </c>
      <c r="P1204" s="57">
        <v>46242.262094907404</v>
      </c>
      <c r="Q1204">
        <v>69360333</v>
      </c>
      <c r="S1204">
        <v>152606246392</v>
      </c>
      <c r="T1204" t="s">
        <v>3841</v>
      </c>
      <c r="U1204" t="s">
        <v>3842</v>
      </c>
      <c r="V1204" t="s">
        <v>3843</v>
      </c>
      <c r="Z1204">
        <v>111.88695144232599</v>
      </c>
      <c r="AA1204">
        <v>-8.0530011151930907</v>
      </c>
      <c r="AB1204" t="s">
        <v>3844</v>
      </c>
      <c r="AC1204" t="s">
        <v>237</v>
      </c>
      <c r="AL1204" t="s">
        <v>218</v>
      </c>
      <c r="AM1204" t="s">
        <v>3751</v>
      </c>
      <c r="AN1204" t="s">
        <v>6</v>
      </c>
      <c r="AO1204" s="57">
        <v>46181.788773148146</v>
      </c>
      <c r="AP1204" s="57">
        <v>46241.625</v>
      </c>
      <c r="AR1204" t="s">
        <v>219</v>
      </c>
      <c r="AS1204" t="s">
        <v>301</v>
      </c>
      <c r="AT1204" t="s">
        <v>231</v>
      </c>
      <c r="AU1204">
        <v>20260808</v>
      </c>
      <c r="AV1204" t="s">
        <v>222</v>
      </c>
      <c r="AW1204" t="s">
        <v>1010</v>
      </c>
      <c r="AX1204" t="s">
        <v>223</v>
      </c>
      <c r="BA1204" s="57">
        <v>46241.625</v>
      </c>
      <c r="BB1204" t="s">
        <v>3751</v>
      </c>
      <c r="BC1204">
        <v>2026</v>
      </c>
      <c r="BD1204">
        <v>8</v>
      </c>
      <c r="BE1204">
        <v>8</v>
      </c>
      <c r="BF1204" s="6">
        <f t="shared" si="54"/>
        <v>46242</v>
      </c>
      <c r="BG1204">
        <f t="shared" si="55"/>
        <v>0.375</v>
      </c>
      <c r="BH1204" t="str">
        <f t="shared" si="56"/>
        <v>COMPLY</v>
      </c>
      <c r="BI1204" t="str">
        <f>VLOOKUP(H1204,Sheet2!$A$1:$B$270,2,FALSE)</f>
        <v>BLITAR</v>
      </c>
    </row>
    <row r="1205" spans="1:61">
      <c r="A1205">
        <v>1204</v>
      </c>
      <c r="B1205">
        <v>1002530710</v>
      </c>
      <c r="C1205">
        <v>3</v>
      </c>
      <c r="D1205" t="s">
        <v>59</v>
      </c>
      <c r="E1205">
        <v>4</v>
      </c>
      <c r="F1205" t="s">
        <v>567</v>
      </c>
      <c r="G1205" t="s">
        <v>609</v>
      </c>
      <c r="H1205" t="s">
        <v>610</v>
      </c>
      <c r="I1205" t="s">
        <v>213</v>
      </c>
      <c r="J1205" t="s">
        <v>214</v>
      </c>
      <c r="K1205" t="s">
        <v>149</v>
      </c>
      <c r="M1205" t="s">
        <v>76</v>
      </c>
      <c r="N1205" t="s">
        <v>216</v>
      </c>
      <c r="O1205" s="57">
        <v>46251.488449074073</v>
      </c>
      <c r="P1205" s="57">
        <v>46251.563518518517</v>
      </c>
      <c r="Q1205">
        <v>69367168</v>
      </c>
      <c r="S1205">
        <v>146130138590</v>
      </c>
      <c r="T1205" t="s">
        <v>11765</v>
      </c>
      <c r="U1205" t="s">
        <v>11766</v>
      </c>
      <c r="V1205" t="s">
        <v>11767</v>
      </c>
      <c r="Z1205">
        <v>110.43449141000001</v>
      </c>
      <c r="AA1205">
        <v>-7.7389175540000004</v>
      </c>
      <c r="AB1205" t="s">
        <v>11768</v>
      </c>
      <c r="AC1205" t="s">
        <v>290</v>
      </c>
      <c r="AL1205" t="s">
        <v>218</v>
      </c>
      <c r="AM1205" t="s">
        <v>11769</v>
      </c>
      <c r="AN1205" t="s">
        <v>6</v>
      </c>
      <c r="AO1205" t="s">
        <v>10251</v>
      </c>
      <c r="AR1205" t="s">
        <v>219</v>
      </c>
      <c r="AS1205" t="s">
        <v>610</v>
      </c>
      <c r="AT1205" t="s">
        <v>231</v>
      </c>
      <c r="AU1205">
        <v>20260817</v>
      </c>
      <c r="AV1205" t="s">
        <v>222</v>
      </c>
      <c r="AW1205" t="s">
        <v>582</v>
      </c>
      <c r="AX1205" t="s">
        <v>223</v>
      </c>
      <c r="BA1205" s="57">
        <v>46251.291666666664</v>
      </c>
      <c r="BB1205" t="s">
        <v>11769</v>
      </c>
      <c r="BC1205">
        <v>2026</v>
      </c>
      <c r="BD1205">
        <v>8</v>
      </c>
      <c r="BE1205">
        <v>17</v>
      </c>
      <c r="BF1205" s="6">
        <f t="shared" si="54"/>
        <v>46251</v>
      </c>
      <c r="BG1205">
        <f t="shared" si="55"/>
        <v>-0.29166666666424135</v>
      </c>
      <c r="BH1205" t="str">
        <f t="shared" si="56"/>
        <v>COMPLY</v>
      </c>
      <c r="BI1205" t="e">
        <f>VLOOKUP(H1205,Sheet2!$A$1:$B$270,2,FALSE)</f>
        <v>#N/A</v>
      </c>
    </row>
    <row r="1206" spans="1:61">
      <c r="A1206">
        <v>1205</v>
      </c>
      <c r="B1206">
        <v>1002522357</v>
      </c>
      <c r="C1206">
        <v>3</v>
      </c>
      <c r="D1206" t="s">
        <v>49</v>
      </c>
      <c r="E1206">
        <v>4</v>
      </c>
      <c r="F1206" t="s">
        <v>252</v>
      </c>
      <c r="G1206" t="s">
        <v>553</v>
      </c>
      <c r="H1206" t="s">
        <v>559</v>
      </c>
      <c r="I1206" t="s">
        <v>213</v>
      </c>
      <c r="J1206" t="s">
        <v>214</v>
      </c>
      <c r="K1206" t="s">
        <v>149</v>
      </c>
      <c r="L1206" t="s">
        <v>215</v>
      </c>
      <c r="M1206" t="s">
        <v>575</v>
      </c>
      <c r="N1206" t="s">
        <v>216</v>
      </c>
      <c r="O1206" s="57">
        <v>46246.595104166663</v>
      </c>
      <c r="P1206" s="57">
        <v>46250.639074074075</v>
      </c>
      <c r="Q1206">
        <v>69364332</v>
      </c>
      <c r="S1206">
        <v>146281108098</v>
      </c>
      <c r="T1206" t="s">
        <v>8282</v>
      </c>
      <c r="U1206" t="s">
        <v>8283</v>
      </c>
      <c r="V1206" t="s">
        <v>8284</v>
      </c>
      <c r="Z1206">
        <v>109.06238</v>
      </c>
      <c r="AA1206">
        <v>-7.3315140000000003</v>
      </c>
      <c r="AB1206" t="s">
        <v>8285</v>
      </c>
      <c r="AC1206" t="s">
        <v>237</v>
      </c>
      <c r="AL1206" t="s">
        <v>218</v>
      </c>
      <c r="AM1206" t="s">
        <v>7989</v>
      </c>
      <c r="AN1206" t="s">
        <v>6</v>
      </c>
      <c r="AO1206" s="57">
        <v>46364.61109953704</v>
      </c>
      <c r="AP1206" s="57">
        <v>46247.625</v>
      </c>
      <c r="AQ1206" t="s">
        <v>564</v>
      </c>
      <c r="AR1206" t="s">
        <v>14</v>
      </c>
      <c r="AS1206" t="s">
        <v>559</v>
      </c>
      <c r="AT1206" t="s">
        <v>231</v>
      </c>
      <c r="AV1206" t="s">
        <v>11770</v>
      </c>
      <c r="AW1206" t="s">
        <v>1012</v>
      </c>
      <c r="AX1206" t="s">
        <v>223</v>
      </c>
      <c r="BA1206" s="57">
        <v>46247.625</v>
      </c>
      <c r="BB1206" t="s">
        <v>7989</v>
      </c>
      <c r="BF1206" s="6" t="e">
        <f t="shared" si="54"/>
        <v>#NUM!</v>
      </c>
      <c r="BG1206" t="e">
        <f t="shared" si="55"/>
        <v>#NUM!</v>
      </c>
      <c r="BH1206" t="e">
        <f t="shared" si="56"/>
        <v>#NUM!</v>
      </c>
      <c r="BI1206" t="e">
        <f>VLOOKUP(H1206,Sheet2!$A$1:$B$270,2,FALSE)</f>
        <v>#N/A</v>
      </c>
    </row>
    <row r="1207" spans="1:61">
      <c r="A1207">
        <v>1206</v>
      </c>
      <c r="B1207">
        <v>1002519093</v>
      </c>
      <c r="C1207">
        <v>3</v>
      </c>
      <c r="D1207" t="s">
        <v>38</v>
      </c>
      <c r="E1207">
        <v>5</v>
      </c>
      <c r="F1207" t="s">
        <v>92</v>
      </c>
      <c r="G1207" t="s">
        <v>89</v>
      </c>
      <c r="H1207" t="s">
        <v>409</v>
      </c>
      <c r="I1207" t="s">
        <v>213</v>
      </c>
      <c r="J1207" t="s">
        <v>214</v>
      </c>
      <c r="K1207" t="s">
        <v>149</v>
      </c>
      <c r="L1207" t="s">
        <v>215</v>
      </c>
      <c r="M1207" t="s">
        <v>76</v>
      </c>
      <c r="N1207" t="s">
        <v>216</v>
      </c>
      <c r="O1207" s="57">
        <v>46245.407592592594</v>
      </c>
      <c r="P1207" s="57">
        <v>46246.612893518519</v>
      </c>
      <c r="Q1207">
        <v>69362964</v>
      </c>
      <c r="S1207">
        <v>152609258566</v>
      </c>
      <c r="T1207" t="s">
        <v>7391</v>
      </c>
      <c r="U1207" t="s">
        <v>7392</v>
      </c>
      <c r="V1207" t="s">
        <v>7393</v>
      </c>
      <c r="Z1207">
        <v>111.875527792753</v>
      </c>
      <c r="AA1207">
        <v>-7.1705596571788597</v>
      </c>
      <c r="AB1207" t="s">
        <v>7394</v>
      </c>
      <c r="AC1207" t="s">
        <v>237</v>
      </c>
      <c r="AL1207" t="s">
        <v>218</v>
      </c>
      <c r="AM1207" t="s">
        <v>7395</v>
      </c>
      <c r="AN1207" t="s">
        <v>6</v>
      </c>
      <c r="AO1207" s="57">
        <v>46334.41300925926</v>
      </c>
      <c r="AP1207" s="57">
        <v>46247.333333333336</v>
      </c>
      <c r="AR1207" t="s">
        <v>219</v>
      </c>
      <c r="AS1207" t="s">
        <v>409</v>
      </c>
      <c r="AT1207" t="s">
        <v>231</v>
      </c>
      <c r="AU1207">
        <v>20260812</v>
      </c>
      <c r="AV1207" t="s">
        <v>222</v>
      </c>
      <c r="AW1207" t="s">
        <v>1014</v>
      </c>
      <c r="AX1207" t="s">
        <v>223</v>
      </c>
      <c r="BA1207" s="57">
        <v>46247.333333333336</v>
      </c>
      <c r="BB1207" t="s">
        <v>7395</v>
      </c>
      <c r="BC1207">
        <v>2026</v>
      </c>
      <c r="BD1207">
        <v>8</v>
      </c>
      <c r="BE1207">
        <v>12</v>
      </c>
      <c r="BF1207" s="6">
        <f t="shared" si="54"/>
        <v>46246</v>
      </c>
      <c r="BG1207">
        <f t="shared" si="55"/>
        <v>-1.3333333333357587</v>
      </c>
      <c r="BH1207" t="str">
        <f t="shared" si="56"/>
        <v>COMPLY</v>
      </c>
      <c r="BI1207" t="str">
        <f>VLOOKUP(H1207,Sheet2!$A$1:$B$270,2,FALSE)</f>
        <v>BOJONEGORO</v>
      </c>
    </row>
    <row r="1208" spans="1:61">
      <c r="A1208">
        <v>1207</v>
      </c>
      <c r="B1208">
        <v>1002522023</v>
      </c>
      <c r="C1208">
        <v>3</v>
      </c>
      <c r="D1208" t="s">
        <v>42</v>
      </c>
      <c r="E1208">
        <v>5</v>
      </c>
      <c r="F1208" t="s">
        <v>233</v>
      </c>
      <c r="G1208" t="s">
        <v>101</v>
      </c>
      <c r="H1208" t="s">
        <v>437</v>
      </c>
      <c r="I1208" t="s">
        <v>213</v>
      </c>
      <c r="J1208" t="s">
        <v>214</v>
      </c>
      <c r="K1208" t="s">
        <v>149</v>
      </c>
      <c r="L1208" t="s">
        <v>215</v>
      </c>
      <c r="M1208" t="s">
        <v>76</v>
      </c>
      <c r="N1208" t="s">
        <v>216</v>
      </c>
      <c r="O1208" s="57">
        <v>46246.529120370367</v>
      </c>
      <c r="P1208" s="57">
        <v>46247.86891203704</v>
      </c>
      <c r="Q1208">
        <v>69364190</v>
      </c>
      <c r="S1208">
        <v>152331251044</v>
      </c>
      <c r="T1208" t="s">
        <v>8286</v>
      </c>
      <c r="U1208" t="s">
        <v>8287</v>
      </c>
      <c r="V1208" t="s">
        <v>8288</v>
      </c>
      <c r="Z1208">
        <v>112.5898785</v>
      </c>
      <c r="AA1208">
        <v>-7.3726282999999997</v>
      </c>
      <c r="AB1208" t="s">
        <v>8289</v>
      </c>
      <c r="AC1208" t="s">
        <v>217</v>
      </c>
      <c r="AL1208" t="s">
        <v>218</v>
      </c>
      <c r="AM1208" t="s">
        <v>8290</v>
      </c>
      <c r="AN1208" t="s">
        <v>6</v>
      </c>
      <c r="AO1208" s="57">
        <v>46364.538194444445</v>
      </c>
      <c r="AP1208" s="57">
        <v>46247.541666666664</v>
      </c>
      <c r="AR1208" t="s">
        <v>219</v>
      </c>
      <c r="AS1208" t="s">
        <v>437</v>
      </c>
      <c r="AT1208" t="s">
        <v>231</v>
      </c>
      <c r="AU1208">
        <v>20260813</v>
      </c>
      <c r="AV1208" t="s">
        <v>222</v>
      </c>
      <c r="AW1208" t="s">
        <v>1014</v>
      </c>
      <c r="AX1208" t="s">
        <v>223</v>
      </c>
      <c r="BA1208" s="57">
        <v>46247.541666666664</v>
      </c>
      <c r="BB1208" t="s">
        <v>8290</v>
      </c>
      <c r="BC1208">
        <v>2026</v>
      </c>
      <c r="BD1208">
        <v>8</v>
      </c>
      <c r="BE1208">
        <v>13</v>
      </c>
      <c r="BF1208" s="6">
        <f t="shared" si="54"/>
        <v>46247</v>
      </c>
      <c r="BG1208">
        <f t="shared" si="55"/>
        <v>-0.54166666666424135</v>
      </c>
      <c r="BH1208" t="str">
        <f t="shared" si="56"/>
        <v>COMPLY</v>
      </c>
      <c r="BI1208" t="str">
        <f>VLOOKUP(H1208,Sheet2!$A$1:$B$270,2,FALSE)</f>
        <v>SIDOARJO</v>
      </c>
    </row>
    <row r="1209" spans="1:61">
      <c r="A1209">
        <v>1208</v>
      </c>
      <c r="B1209">
        <v>1002506114</v>
      </c>
      <c r="C1209">
        <v>3</v>
      </c>
      <c r="D1209" t="s">
        <v>59</v>
      </c>
      <c r="E1209">
        <v>4</v>
      </c>
      <c r="F1209" t="s">
        <v>567</v>
      </c>
      <c r="G1209" t="s">
        <v>1001</v>
      </c>
      <c r="H1209" t="s">
        <v>1002</v>
      </c>
      <c r="I1209" t="s">
        <v>213</v>
      </c>
      <c r="J1209" t="s">
        <v>214</v>
      </c>
      <c r="K1209" t="s">
        <v>149</v>
      </c>
      <c r="M1209" t="s">
        <v>555</v>
      </c>
      <c r="N1209" t="s">
        <v>216</v>
      </c>
      <c r="O1209" s="57">
        <v>46237.565509259257</v>
      </c>
      <c r="P1209" s="57">
        <v>46238.480115740742</v>
      </c>
      <c r="Q1209">
        <v>69357518</v>
      </c>
      <c r="S1209">
        <v>143135115014</v>
      </c>
      <c r="T1209" t="s">
        <v>1047</v>
      </c>
      <c r="Z1209">
        <v>110.550892668388</v>
      </c>
      <c r="AA1209">
        <v>-8.1311061982196406</v>
      </c>
      <c r="AB1209" t="s">
        <v>3848</v>
      </c>
      <c r="AC1209" t="s">
        <v>291</v>
      </c>
      <c r="AO1209" s="57">
        <v>46089.569618055553</v>
      </c>
      <c r="AR1209" t="s">
        <v>6</v>
      </c>
      <c r="AS1209" t="s">
        <v>1002</v>
      </c>
      <c r="AT1209" t="s">
        <v>231</v>
      </c>
      <c r="AV1209" t="s">
        <v>3849</v>
      </c>
      <c r="AW1209" t="s">
        <v>561</v>
      </c>
      <c r="AX1209" t="s">
        <v>223</v>
      </c>
      <c r="BF1209" s="6" t="e">
        <f t="shared" si="54"/>
        <v>#NUM!</v>
      </c>
      <c r="BG1209" t="e">
        <f t="shared" si="55"/>
        <v>#NUM!</v>
      </c>
      <c r="BH1209" t="e">
        <f t="shared" si="56"/>
        <v>#NUM!</v>
      </c>
      <c r="BI1209" t="e">
        <f>VLOOKUP(H1209,Sheet2!$A$1:$B$270,2,FALSE)</f>
        <v>#N/A</v>
      </c>
    </row>
    <row r="1210" spans="1:61">
      <c r="A1210">
        <v>1209</v>
      </c>
      <c r="B1210">
        <v>1002523238</v>
      </c>
      <c r="C1210">
        <v>3</v>
      </c>
      <c r="D1210" t="s">
        <v>55</v>
      </c>
      <c r="E1210">
        <v>5</v>
      </c>
      <c r="F1210" t="s">
        <v>228</v>
      </c>
      <c r="G1210" t="s">
        <v>127</v>
      </c>
      <c r="H1210" t="s">
        <v>229</v>
      </c>
      <c r="I1210" t="s">
        <v>213</v>
      </c>
      <c r="J1210" t="s">
        <v>214</v>
      </c>
      <c r="K1210" t="s">
        <v>149</v>
      </c>
      <c r="L1210" t="s">
        <v>215</v>
      </c>
      <c r="M1210" t="s">
        <v>76</v>
      </c>
      <c r="N1210" t="s">
        <v>216</v>
      </c>
      <c r="O1210" s="57">
        <v>46247.3124537037</v>
      </c>
      <c r="P1210" s="57">
        <v>46247.891979166663</v>
      </c>
      <c r="Q1210">
        <v>69364663</v>
      </c>
      <c r="S1210">
        <v>152426928139</v>
      </c>
      <c r="T1210" t="s">
        <v>9228</v>
      </c>
      <c r="U1210" t="s">
        <v>9229</v>
      </c>
      <c r="V1210" t="s">
        <v>9230</v>
      </c>
      <c r="Z1210">
        <v>113.468610048294</v>
      </c>
      <c r="AA1210">
        <v>-7.1720629632319097</v>
      </c>
      <c r="AB1210" t="s">
        <v>9231</v>
      </c>
      <c r="AC1210" t="s">
        <v>217</v>
      </c>
      <c r="AL1210" t="s">
        <v>218</v>
      </c>
      <c r="AM1210" t="s">
        <v>9232</v>
      </c>
      <c r="AN1210" t="s">
        <v>6</v>
      </c>
      <c r="AO1210" t="s">
        <v>9233</v>
      </c>
      <c r="AP1210" s="57">
        <v>46248.333333333336</v>
      </c>
      <c r="AR1210" t="s">
        <v>219</v>
      </c>
      <c r="AS1210" t="s">
        <v>229</v>
      </c>
      <c r="AT1210" t="s">
        <v>221</v>
      </c>
      <c r="AU1210">
        <v>20260813</v>
      </c>
      <c r="AV1210" t="s">
        <v>222</v>
      </c>
      <c r="AW1210" t="s">
        <v>979</v>
      </c>
      <c r="AX1210" t="s">
        <v>223</v>
      </c>
      <c r="BA1210" s="57">
        <v>46248.333333333336</v>
      </c>
      <c r="BB1210" t="s">
        <v>9232</v>
      </c>
      <c r="BC1210">
        <v>2026</v>
      </c>
      <c r="BD1210">
        <v>8</v>
      </c>
      <c r="BE1210">
        <v>13</v>
      </c>
      <c r="BF1210" s="6">
        <f t="shared" si="54"/>
        <v>46247</v>
      </c>
      <c r="BG1210">
        <f t="shared" si="55"/>
        <v>-1.3333333333357587</v>
      </c>
      <c r="BH1210" t="str">
        <f t="shared" si="56"/>
        <v>COMPLY</v>
      </c>
      <c r="BI1210" t="str">
        <f>VLOOKUP(H1210,Sheet2!$A$1:$B$270,2,FALSE)</f>
        <v>MADURA</v>
      </c>
    </row>
    <row r="1211" spans="1:61">
      <c r="A1211">
        <v>1210</v>
      </c>
      <c r="B1211">
        <v>1002522396</v>
      </c>
      <c r="C1211">
        <v>3</v>
      </c>
      <c r="D1211" t="s">
        <v>34</v>
      </c>
      <c r="E1211">
        <v>5</v>
      </c>
      <c r="F1211" t="s">
        <v>573</v>
      </c>
      <c r="G1211" t="s">
        <v>79</v>
      </c>
      <c r="H1211" t="s">
        <v>288</v>
      </c>
      <c r="I1211" t="s">
        <v>213</v>
      </c>
      <c r="J1211" t="s">
        <v>214</v>
      </c>
      <c r="K1211" t="s">
        <v>149</v>
      </c>
      <c r="M1211" t="s">
        <v>76</v>
      </c>
      <c r="N1211" t="s">
        <v>216</v>
      </c>
      <c r="O1211" s="57">
        <v>46246.602870370371</v>
      </c>
      <c r="P1211" s="57">
        <v>46247.559201388889</v>
      </c>
      <c r="Q1211">
        <v>69364350</v>
      </c>
      <c r="S1211">
        <v>172408247929</v>
      </c>
      <c r="T1211" t="s">
        <v>8291</v>
      </c>
      <c r="U1211" t="s">
        <v>8292</v>
      </c>
      <c r="V1211" t="s">
        <v>8293</v>
      </c>
      <c r="Z1211">
        <v>115.29506120000001</v>
      </c>
      <c r="AA1211">
        <v>-8.5262794999999993</v>
      </c>
      <c r="AB1211" t="s">
        <v>8294</v>
      </c>
      <c r="AC1211" t="s">
        <v>230</v>
      </c>
      <c r="AL1211" t="s">
        <v>218</v>
      </c>
      <c r="AM1211" t="s">
        <v>8295</v>
      </c>
      <c r="AN1211" t="s">
        <v>6</v>
      </c>
      <c r="AO1211" s="57">
        <v>46364.61109953704</v>
      </c>
      <c r="AP1211" s="57">
        <v>46248.333333333336</v>
      </c>
      <c r="AR1211" t="s">
        <v>219</v>
      </c>
      <c r="AS1211" t="s">
        <v>288</v>
      </c>
      <c r="AT1211" t="s">
        <v>231</v>
      </c>
      <c r="AU1211">
        <v>20260813</v>
      </c>
      <c r="AV1211" t="s">
        <v>222</v>
      </c>
      <c r="AW1211" t="s">
        <v>595</v>
      </c>
      <c r="AX1211" t="s">
        <v>223</v>
      </c>
      <c r="BA1211" s="57">
        <v>46248.333333333336</v>
      </c>
      <c r="BB1211" t="s">
        <v>8295</v>
      </c>
      <c r="BC1211">
        <v>2026</v>
      </c>
      <c r="BD1211">
        <v>8</v>
      </c>
      <c r="BE1211">
        <v>13</v>
      </c>
      <c r="BF1211" s="6">
        <f t="shared" si="54"/>
        <v>46247</v>
      </c>
      <c r="BG1211">
        <f t="shared" si="55"/>
        <v>-1.3333333333357587</v>
      </c>
      <c r="BH1211" t="str">
        <f t="shared" si="56"/>
        <v>COMPLY</v>
      </c>
      <c r="BI1211" t="str">
        <f>VLOOKUP(H1211,Sheet2!$A$1:$B$270,2,FALSE)</f>
        <v>GIANYAR</v>
      </c>
    </row>
    <row r="1212" spans="1:61">
      <c r="A1212">
        <v>1211</v>
      </c>
      <c r="B1212">
        <v>1002511892</v>
      </c>
      <c r="C1212">
        <v>3</v>
      </c>
      <c r="D1212" t="s">
        <v>38</v>
      </c>
      <c r="E1212">
        <v>5</v>
      </c>
      <c r="F1212" t="s">
        <v>92</v>
      </c>
      <c r="G1212" t="s">
        <v>94</v>
      </c>
      <c r="H1212" t="s">
        <v>476</v>
      </c>
      <c r="I1212" t="s">
        <v>213</v>
      </c>
      <c r="J1212" t="s">
        <v>214</v>
      </c>
      <c r="K1212" t="s">
        <v>149</v>
      </c>
      <c r="L1212" t="s">
        <v>215</v>
      </c>
      <c r="M1212" t="s">
        <v>76</v>
      </c>
      <c r="N1212" t="s">
        <v>216</v>
      </c>
      <c r="O1212" s="57">
        <v>46240.4534375</v>
      </c>
      <c r="P1212" s="57">
        <v>46241.702233796299</v>
      </c>
      <c r="Q1212">
        <v>69359761</v>
      </c>
      <c r="S1212">
        <v>152634208061</v>
      </c>
      <c r="T1212" t="s">
        <v>3850</v>
      </c>
      <c r="U1212" t="s">
        <v>3851</v>
      </c>
      <c r="V1212" t="s">
        <v>3852</v>
      </c>
      <c r="Z1212">
        <v>111.338809724364</v>
      </c>
      <c r="AA1212">
        <v>-7.3958621855318603</v>
      </c>
      <c r="AB1212" t="s">
        <v>3853</v>
      </c>
      <c r="AC1212" t="s">
        <v>237</v>
      </c>
      <c r="AL1212" t="s">
        <v>218</v>
      </c>
      <c r="AM1212" t="s">
        <v>2369</v>
      </c>
      <c r="AN1212" t="s">
        <v>6</v>
      </c>
      <c r="AO1212" s="57">
        <v>46181.455231481479</v>
      </c>
      <c r="AP1212" s="57">
        <v>46241.333333333336</v>
      </c>
      <c r="AR1212" t="s">
        <v>219</v>
      </c>
      <c r="AS1212" t="s">
        <v>476</v>
      </c>
      <c r="AT1212" t="s">
        <v>231</v>
      </c>
      <c r="AU1212">
        <v>20260807</v>
      </c>
      <c r="AV1212" t="s">
        <v>222</v>
      </c>
      <c r="AW1212" t="s">
        <v>1010</v>
      </c>
      <c r="AX1212" t="s">
        <v>223</v>
      </c>
      <c r="BA1212" s="57">
        <v>46241.333333333336</v>
      </c>
      <c r="BB1212" t="s">
        <v>2369</v>
      </c>
      <c r="BC1212">
        <v>2026</v>
      </c>
      <c r="BD1212">
        <v>8</v>
      </c>
      <c r="BE1212">
        <v>7</v>
      </c>
      <c r="BF1212" s="6">
        <f t="shared" si="54"/>
        <v>46241</v>
      </c>
      <c r="BG1212">
        <f t="shared" si="55"/>
        <v>-0.33333333333575865</v>
      </c>
      <c r="BH1212" t="str">
        <f t="shared" si="56"/>
        <v>COMPLY</v>
      </c>
      <c r="BI1212" t="str">
        <f>VLOOKUP(H1212,Sheet2!$A$1:$B$270,2,FALSE)</f>
        <v>MADIUN</v>
      </c>
    </row>
    <row r="1213" spans="1:61">
      <c r="A1213">
        <v>1212</v>
      </c>
      <c r="B1213">
        <v>1002509467</v>
      </c>
      <c r="C1213">
        <v>3</v>
      </c>
      <c r="D1213" t="s">
        <v>38</v>
      </c>
      <c r="E1213">
        <v>5</v>
      </c>
      <c r="F1213" t="s">
        <v>250</v>
      </c>
      <c r="G1213" t="s">
        <v>87</v>
      </c>
      <c r="H1213" t="s">
        <v>251</v>
      </c>
      <c r="I1213" t="s">
        <v>213</v>
      </c>
      <c r="J1213" t="s">
        <v>214</v>
      </c>
      <c r="K1213" t="s">
        <v>149</v>
      </c>
      <c r="L1213" t="s">
        <v>215</v>
      </c>
      <c r="M1213" t="s">
        <v>76</v>
      </c>
      <c r="N1213" t="s">
        <v>216</v>
      </c>
      <c r="O1213" s="57">
        <v>46238.818020833336</v>
      </c>
      <c r="P1213" s="57">
        <v>46239.700266203705</v>
      </c>
      <c r="Q1213">
        <v>69358698</v>
      </c>
      <c r="S1213">
        <v>152702232103</v>
      </c>
      <c r="T1213" t="s">
        <v>3858</v>
      </c>
      <c r="U1213" t="s">
        <v>3859</v>
      </c>
      <c r="V1213" t="s">
        <v>3860</v>
      </c>
      <c r="Z1213">
        <v>112.625164</v>
      </c>
      <c r="AA1213">
        <v>-7.93628</v>
      </c>
      <c r="AB1213" t="s">
        <v>3861</v>
      </c>
      <c r="AC1213" t="s">
        <v>237</v>
      </c>
      <c r="AL1213" t="s">
        <v>218</v>
      </c>
      <c r="AM1213" t="s">
        <v>3862</v>
      </c>
      <c r="AN1213" t="s">
        <v>6</v>
      </c>
      <c r="AO1213" s="57">
        <v>46120.81925925926</v>
      </c>
      <c r="AP1213" s="57">
        <v>46240.333333333336</v>
      </c>
      <c r="AR1213" t="s">
        <v>219</v>
      </c>
      <c r="AS1213" t="s">
        <v>251</v>
      </c>
      <c r="AT1213" t="s">
        <v>231</v>
      </c>
      <c r="AU1213">
        <v>20260805</v>
      </c>
      <c r="AV1213" t="s">
        <v>222</v>
      </c>
      <c r="AW1213" t="s">
        <v>1021</v>
      </c>
      <c r="AX1213" t="s">
        <v>223</v>
      </c>
      <c r="BA1213" s="57">
        <v>46240.333333333336</v>
      </c>
      <c r="BB1213" t="s">
        <v>3862</v>
      </c>
      <c r="BC1213">
        <v>2026</v>
      </c>
      <c r="BD1213">
        <v>8</v>
      </c>
      <c r="BE1213">
        <v>5</v>
      </c>
      <c r="BF1213" s="6">
        <f t="shared" si="54"/>
        <v>46239</v>
      </c>
      <c r="BG1213">
        <f t="shared" si="55"/>
        <v>-1.3333333333357587</v>
      </c>
      <c r="BH1213" t="str">
        <f t="shared" si="56"/>
        <v>COMPLY</v>
      </c>
      <c r="BI1213" t="str">
        <f>VLOOKUP(H1213,Sheet2!$A$1:$B$270,2,FALSE)</f>
        <v>BATU</v>
      </c>
    </row>
    <row r="1214" spans="1:61">
      <c r="A1214">
        <v>1213</v>
      </c>
      <c r="B1214">
        <v>1002527829</v>
      </c>
      <c r="C1214">
        <v>3</v>
      </c>
      <c r="D1214" t="s">
        <v>51</v>
      </c>
      <c r="E1214">
        <v>4</v>
      </c>
      <c r="F1214" t="s">
        <v>273</v>
      </c>
      <c r="G1214" t="s">
        <v>339</v>
      </c>
      <c r="H1214" t="s">
        <v>4684</v>
      </c>
      <c r="I1214" t="s">
        <v>213</v>
      </c>
      <c r="J1214" t="s">
        <v>214</v>
      </c>
      <c r="K1214" t="s">
        <v>149</v>
      </c>
      <c r="L1214" t="s">
        <v>606</v>
      </c>
      <c r="M1214" t="s">
        <v>225</v>
      </c>
      <c r="N1214" t="s">
        <v>216</v>
      </c>
      <c r="O1214" s="57">
        <v>46249.411759259259</v>
      </c>
      <c r="P1214" s="57">
        <v>46250.337523148148</v>
      </c>
      <c r="Q1214">
        <v>69366602</v>
      </c>
      <c r="R1214">
        <v>2968152009</v>
      </c>
      <c r="S1214">
        <v>142519105204</v>
      </c>
      <c r="T1214" t="s">
        <v>11771</v>
      </c>
      <c r="U1214" t="s">
        <v>11772</v>
      </c>
      <c r="V1214" t="s">
        <v>11773</v>
      </c>
      <c r="Z1214">
        <v>111.243982</v>
      </c>
      <c r="AA1214">
        <v>-7.05009</v>
      </c>
      <c r="AB1214" t="s">
        <v>11774</v>
      </c>
      <c r="AC1214" t="s">
        <v>237</v>
      </c>
      <c r="AL1214" t="s">
        <v>218</v>
      </c>
      <c r="AM1214" t="s">
        <v>11775</v>
      </c>
      <c r="AN1214" t="s">
        <v>6</v>
      </c>
      <c r="AO1214" t="s">
        <v>9932</v>
      </c>
      <c r="AP1214" s="57">
        <v>46250.333333333336</v>
      </c>
      <c r="AR1214" t="s">
        <v>18</v>
      </c>
      <c r="AS1214" t="s">
        <v>4684</v>
      </c>
      <c r="AT1214" t="s">
        <v>231</v>
      </c>
      <c r="AV1214" t="s">
        <v>227</v>
      </c>
      <c r="AW1214" t="s">
        <v>978</v>
      </c>
      <c r="AX1214" t="s">
        <v>223</v>
      </c>
      <c r="BA1214" s="57">
        <v>46250.333333333336</v>
      </c>
      <c r="BB1214" t="s">
        <v>11775</v>
      </c>
      <c r="BF1214" s="6" t="e">
        <f t="shared" si="54"/>
        <v>#NUM!</v>
      </c>
      <c r="BG1214" t="e">
        <f t="shared" si="55"/>
        <v>#NUM!</v>
      </c>
      <c r="BH1214" t="e">
        <f t="shared" si="56"/>
        <v>#NUM!</v>
      </c>
      <c r="BI1214" t="e">
        <f>VLOOKUP(H1214,Sheet2!$A$1:$B$270,2,FALSE)</f>
        <v>#N/A</v>
      </c>
    </row>
    <row r="1215" spans="1:61">
      <c r="A1215">
        <v>1214</v>
      </c>
      <c r="B1215">
        <v>1002514045</v>
      </c>
      <c r="C1215">
        <v>3</v>
      </c>
      <c r="D1215" t="s">
        <v>49</v>
      </c>
      <c r="E1215">
        <v>4</v>
      </c>
      <c r="F1215" t="s">
        <v>246</v>
      </c>
      <c r="G1215" t="s">
        <v>549</v>
      </c>
      <c r="H1215" t="s">
        <v>928</v>
      </c>
      <c r="I1215" t="s">
        <v>213</v>
      </c>
      <c r="J1215" t="s">
        <v>214</v>
      </c>
      <c r="K1215" t="s">
        <v>149</v>
      </c>
      <c r="L1215" t="s">
        <v>215</v>
      </c>
      <c r="M1215" t="s">
        <v>76</v>
      </c>
      <c r="N1215" t="s">
        <v>216</v>
      </c>
      <c r="O1215" s="57">
        <v>46241.426342592589</v>
      </c>
      <c r="P1215" s="57">
        <v>46242.507731481484</v>
      </c>
      <c r="Q1215">
        <v>69360528</v>
      </c>
      <c r="S1215">
        <v>146457106144</v>
      </c>
      <c r="T1215" t="s">
        <v>5911</v>
      </c>
      <c r="U1215" t="s">
        <v>5912</v>
      </c>
      <c r="V1215" t="s">
        <v>5913</v>
      </c>
      <c r="Z1215">
        <v>110.2568344</v>
      </c>
      <c r="AA1215">
        <v>-6.9712294999999997</v>
      </c>
      <c r="AB1215" t="s">
        <v>5914</v>
      </c>
      <c r="AC1215" t="s">
        <v>237</v>
      </c>
      <c r="AL1215" t="s">
        <v>218</v>
      </c>
      <c r="AM1215" t="s">
        <v>2994</v>
      </c>
      <c r="AN1215" t="s">
        <v>6</v>
      </c>
      <c r="AO1215" s="57">
        <v>46211.434212962966</v>
      </c>
      <c r="AP1215" s="57">
        <v>46242.333333333336</v>
      </c>
      <c r="AR1215" t="s">
        <v>219</v>
      </c>
      <c r="AS1215" t="s">
        <v>928</v>
      </c>
      <c r="AT1215" t="s">
        <v>231</v>
      </c>
      <c r="AU1215">
        <v>20260808</v>
      </c>
      <c r="AV1215" t="s">
        <v>222</v>
      </c>
      <c r="AW1215" t="s">
        <v>1010</v>
      </c>
      <c r="AX1215" t="s">
        <v>223</v>
      </c>
      <c r="BA1215" s="57">
        <v>46242.333333333336</v>
      </c>
      <c r="BB1215" t="s">
        <v>2994</v>
      </c>
      <c r="BC1215">
        <v>2026</v>
      </c>
      <c r="BD1215">
        <v>8</v>
      </c>
      <c r="BE1215">
        <v>8</v>
      </c>
      <c r="BF1215" s="6">
        <f t="shared" si="54"/>
        <v>46242</v>
      </c>
      <c r="BG1215">
        <f t="shared" si="55"/>
        <v>-0.33333333333575865</v>
      </c>
      <c r="BH1215" t="str">
        <f t="shared" si="56"/>
        <v>COMPLY</v>
      </c>
      <c r="BI1215" t="e">
        <f>VLOOKUP(H1215,Sheet2!$A$1:$B$270,2,FALSE)</f>
        <v>#N/A</v>
      </c>
    </row>
    <row r="1216" spans="1:61">
      <c r="A1216">
        <v>1215</v>
      </c>
      <c r="B1216">
        <v>1002520313</v>
      </c>
      <c r="C1216">
        <v>3</v>
      </c>
      <c r="D1216" t="s">
        <v>38</v>
      </c>
      <c r="E1216">
        <v>5</v>
      </c>
      <c r="F1216" t="s">
        <v>90</v>
      </c>
      <c r="G1216" t="s">
        <v>90</v>
      </c>
      <c r="H1216" t="s">
        <v>419</v>
      </c>
      <c r="I1216" t="s">
        <v>213</v>
      </c>
      <c r="J1216" t="s">
        <v>214</v>
      </c>
      <c r="K1216" t="s">
        <v>149</v>
      </c>
      <c r="L1216" t="s">
        <v>215</v>
      </c>
      <c r="M1216" t="s">
        <v>76</v>
      </c>
      <c r="N1216" t="s">
        <v>216</v>
      </c>
      <c r="O1216" s="57">
        <v>46245.6249537037</v>
      </c>
      <c r="P1216" s="57">
        <v>46246.504837962966</v>
      </c>
      <c r="Q1216">
        <v>69363500</v>
      </c>
      <c r="S1216">
        <v>152610241488</v>
      </c>
      <c r="T1216" t="s">
        <v>7396</v>
      </c>
      <c r="U1216" t="s">
        <v>7397</v>
      </c>
      <c r="V1216" t="s">
        <v>7398</v>
      </c>
      <c r="Z1216">
        <v>112.0626973</v>
      </c>
      <c r="AA1216">
        <v>-7.8447984000000002</v>
      </c>
      <c r="AB1216" t="s">
        <v>7399</v>
      </c>
      <c r="AC1216" t="s">
        <v>237</v>
      </c>
      <c r="AL1216" t="s">
        <v>218</v>
      </c>
      <c r="AM1216" t="s">
        <v>7400</v>
      </c>
      <c r="AN1216" t="s">
        <v>6</v>
      </c>
      <c r="AO1216" s="57">
        <v>46334.632141203707</v>
      </c>
      <c r="AP1216" s="57">
        <v>46246.541666666664</v>
      </c>
      <c r="AR1216" t="s">
        <v>219</v>
      </c>
      <c r="AS1216" t="s">
        <v>419</v>
      </c>
      <c r="AT1216" t="s">
        <v>231</v>
      </c>
      <c r="AU1216">
        <v>20260812</v>
      </c>
      <c r="AV1216" t="s">
        <v>222</v>
      </c>
      <c r="AW1216" t="s">
        <v>1010</v>
      </c>
      <c r="AX1216" t="s">
        <v>223</v>
      </c>
      <c r="BA1216" s="57">
        <v>46246.541666666664</v>
      </c>
      <c r="BB1216" t="s">
        <v>7400</v>
      </c>
      <c r="BC1216">
        <v>2026</v>
      </c>
      <c r="BD1216">
        <v>8</v>
      </c>
      <c r="BE1216">
        <v>12</v>
      </c>
      <c r="BF1216" s="6">
        <f t="shared" si="54"/>
        <v>46246</v>
      </c>
      <c r="BG1216">
        <f t="shared" si="55"/>
        <v>-0.54166666666424135</v>
      </c>
      <c r="BH1216" t="str">
        <f t="shared" si="56"/>
        <v>COMPLY</v>
      </c>
      <c r="BI1216" t="str">
        <f>VLOOKUP(H1216,Sheet2!$A$1:$B$270,2,FALSE)</f>
        <v>KEDIRI</v>
      </c>
    </row>
    <row r="1217" spans="1:61">
      <c r="A1217">
        <v>1216</v>
      </c>
      <c r="B1217">
        <v>1002512020</v>
      </c>
      <c r="C1217">
        <v>3</v>
      </c>
      <c r="D1217" t="s">
        <v>38</v>
      </c>
      <c r="E1217">
        <v>5</v>
      </c>
      <c r="F1217" t="s">
        <v>250</v>
      </c>
      <c r="G1217" t="s">
        <v>87</v>
      </c>
      <c r="H1217" t="s">
        <v>362</v>
      </c>
      <c r="I1217" t="s">
        <v>213</v>
      </c>
      <c r="J1217" t="s">
        <v>214</v>
      </c>
      <c r="K1217" t="s">
        <v>149</v>
      </c>
      <c r="M1217" t="s">
        <v>76</v>
      </c>
      <c r="N1217" t="s">
        <v>608</v>
      </c>
      <c r="O1217" s="57">
        <v>46240.474166666667</v>
      </c>
      <c r="P1217" s="57">
        <v>46243.764872685184</v>
      </c>
      <c r="Q1217">
        <v>69359814</v>
      </c>
      <c r="S1217">
        <v>152707239196</v>
      </c>
      <c r="T1217" t="s">
        <v>5915</v>
      </c>
      <c r="U1217" t="s">
        <v>3863</v>
      </c>
      <c r="V1217" t="s">
        <v>5916</v>
      </c>
      <c r="Z1217">
        <v>112.52364676072099</v>
      </c>
      <c r="AA1217">
        <v>-7.8809069308708697</v>
      </c>
      <c r="AB1217" t="s">
        <v>3864</v>
      </c>
      <c r="AC1217" t="s">
        <v>616</v>
      </c>
      <c r="AL1217" t="s">
        <v>218</v>
      </c>
      <c r="AM1217" t="s">
        <v>4542</v>
      </c>
      <c r="AN1217" t="s">
        <v>6</v>
      </c>
      <c r="AO1217" s="57">
        <v>46181.476226851853</v>
      </c>
      <c r="AP1217" s="57">
        <v>46243.333333333336</v>
      </c>
      <c r="AR1217" t="s">
        <v>219</v>
      </c>
      <c r="AS1217" t="s">
        <v>362</v>
      </c>
      <c r="AT1217" t="s">
        <v>231</v>
      </c>
      <c r="AU1217">
        <v>20260809</v>
      </c>
      <c r="AV1217" t="s">
        <v>222</v>
      </c>
      <c r="AW1217" t="s">
        <v>561</v>
      </c>
      <c r="AX1217" t="s">
        <v>223</v>
      </c>
      <c r="BA1217" s="57">
        <v>46243.333333333336</v>
      </c>
      <c r="BB1217" t="s">
        <v>4542</v>
      </c>
      <c r="BC1217">
        <v>2026</v>
      </c>
      <c r="BD1217">
        <v>8</v>
      </c>
      <c r="BE1217">
        <v>9</v>
      </c>
      <c r="BF1217" s="6">
        <f t="shared" si="54"/>
        <v>46243</v>
      </c>
      <c r="BG1217">
        <f t="shared" si="55"/>
        <v>-0.33333333333575865</v>
      </c>
      <c r="BH1217" t="str">
        <f t="shared" si="56"/>
        <v>COMPLY</v>
      </c>
      <c r="BI1217" t="str">
        <f>VLOOKUP(H1217,Sheet2!$A$1:$B$270,2,FALSE)</f>
        <v>BATU</v>
      </c>
    </row>
    <row r="1218" spans="1:61">
      <c r="A1218">
        <v>1217</v>
      </c>
      <c r="B1218">
        <v>1002516926</v>
      </c>
      <c r="C1218">
        <v>3</v>
      </c>
      <c r="D1218" t="s">
        <v>55</v>
      </c>
      <c r="E1218">
        <v>5</v>
      </c>
      <c r="F1218" t="s">
        <v>313</v>
      </c>
      <c r="G1218" t="s">
        <v>124</v>
      </c>
      <c r="H1218" t="s">
        <v>336</v>
      </c>
      <c r="I1218" t="s">
        <v>213</v>
      </c>
      <c r="J1218" t="s">
        <v>214</v>
      </c>
      <c r="K1218" t="s">
        <v>149</v>
      </c>
      <c r="M1218" t="s">
        <v>76</v>
      </c>
      <c r="N1218" t="s">
        <v>216</v>
      </c>
      <c r="O1218" s="57">
        <v>46244.376828703702</v>
      </c>
      <c r="P1218" s="57">
        <v>46244.772303240738</v>
      </c>
      <c r="Q1218">
        <v>69362108</v>
      </c>
      <c r="S1218">
        <v>152306253207</v>
      </c>
      <c r="T1218" t="s">
        <v>6795</v>
      </c>
      <c r="U1218" t="s">
        <v>6796</v>
      </c>
      <c r="V1218" t="s">
        <v>6797</v>
      </c>
      <c r="Z1218">
        <v>112.73461775722301</v>
      </c>
      <c r="AA1218">
        <v>-7.30932041893921</v>
      </c>
      <c r="AB1218" t="s">
        <v>6798</v>
      </c>
      <c r="AC1218" t="s">
        <v>291</v>
      </c>
      <c r="AL1218" t="s">
        <v>218</v>
      </c>
      <c r="AM1218" t="s">
        <v>6799</v>
      </c>
      <c r="AN1218" t="s">
        <v>6</v>
      </c>
      <c r="AO1218" s="57">
        <v>46303.392835648148</v>
      </c>
      <c r="AP1218" s="57">
        <v>46248.333333333336</v>
      </c>
      <c r="AR1218" t="s">
        <v>219</v>
      </c>
      <c r="AS1218" t="s">
        <v>336</v>
      </c>
      <c r="AT1218" t="s">
        <v>231</v>
      </c>
      <c r="AU1218">
        <v>20260810</v>
      </c>
      <c r="AV1218" t="s">
        <v>222</v>
      </c>
      <c r="AW1218" t="s">
        <v>604</v>
      </c>
      <c r="AX1218" t="s">
        <v>223</v>
      </c>
      <c r="BA1218" s="57">
        <v>46248.333333333336</v>
      </c>
      <c r="BB1218" t="s">
        <v>6799</v>
      </c>
      <c r="BC1218">
        <v>2026</v>
      </c>
      <c r="BD1218">
        <v>8</v>
      </c>
      <c r="BE1218">
        <v>10</v>
      </c>
      <c r="BF1218" s="6">
        <f t="shared" si="54"/>
        <v>46244</v>
      </c>
      <c r="BG1218">
        <f t="shared" si="55"/>
        <v>-4.3333333333357587</v>
      </c>
      <c r="BH1218" t="str">
        <f t="shared" si="56"/>
        <v>COMPLY</v>
      </c>
      <c r="BI1218" t="str">
        <f>VLOOKUP(H1218,Sheet2!$A$1:$B$270,2,FALSE)</f>
        <v>SURABAYA SELATAN</v>
      </c>
    </row>
    <row r="1219" spans="1:61">
      <c r="A1219">
        <v>1218</v>
      </c>
      <c r="B1219">
        <v>1002526532</v>
      </c>
      <c r="C1219">
        <v>3</v>
      </c>
      <c r="D1219" t="s">
        <v>55</v>
      </c>
      <c r="E1219">
        <v>5</v>
      </c>
      <c r="F1219" t="s">
        <v>228</v>
      </c>
      <c r="G1219" t="s">
        <v>127</v>
      </c>
      <c r="H1219" t="s">
        <v>495</v>
      </c>
      <c r="I1219" t="s">
        <v>213</v>
      </c>
      <c r="J1219" t="s">
        <v>214</v>
      </c>
      <c r="K1219" t="s">
        <v>149</v>
      </c>
      <c r="L1219" t="s">
        <v>215</v>
      </c>
      <c r="M1219" t="s">
        <v>76</v>
      </c>
      <c r="N1219" t="s">
        <v>216</v>
      </c>
      <c r="O1219" s="57">
        <v>46248.597187500003</v>
      </c>
      <c r="P1219" s="57">
        <v>46248.770775462966</v>
      </c>
      <c r="Q1219">
        <v>69366111</v>
      </c>
      <c r="S1219">
        <v>152429208586</v>
      </c>
      <c r="T1219" t="s">
        <v>5823</v>
      </c>
      <c r="U1219" t="s">
        <v>5824</v>
      </c>
      <c r="V1219" t="s">
        <v>11776</v>
      </c>
      <c r="Z1219">
        <v>113.804020956158</v>
      </c>
      <c r="AA1219">
        <v>-6.8921781442727701</v>
      </c>
      <c r="AB1219" t="s">
        <v>11777</v>
      </c>
      <c r="AC1219" t="s">
        <v>217</v>
      </c>
      <c r="AL1219" t="s">
        <v>218</v>
      </c>
      <c r="AM1219" t="s">
        <v>10056</v>
      </c>
      <c r="AN1219" t="s">
        <v>6</v>
      </c>
      <c r="AO1219" t="s">
        <v>10440</v>
      </c>
      <c r="AP1219" s="57">
        <v>46249.541666666664</v>
      </c>
      <c r="AR1219" t="s">
        <v>219</v>
      </c>
      <c r="AS1219" t="s">
        <v>495</v>
      </c>
      <c r="AT1219" t="s">
        <v>231</v>
      </c>
      <c r="AU1219">
        <v>20260814</v>
      </c>
      <c r="AV1219" t="s">
        <v>222</v>
      </c>
      <c r="AW1219" t="s">
        <v>1015</v>
      </c>
      <c r="AX1219" t="s">
        <v>223</v>
      </c>
      <c r="BA1219" s="57">
        <v>46249.541666666664</v>
      </c>
      <c r="BB1219" t="s">
        <v>10056</v>
      </c>
      <c r="BC1219">
        <v>2026</v>
      </c>
      <c r="BD1219">
        <v>8</v>
      </c>
      <c r="BE1219">
        <v>14</v>
      </c>
      <c r="BF1219" s="6">
        <f t="shared" ref="BF1219:BF1282" si="57">DATE(BC1219,BD1219,BE1219)</f>
        <v>46248</v>
      </c>
      <c r="BG1219">
        <f t="shared" ref="BG1219:BG1282" si="58">BF1219-BA1219</f>
        <v>-1.5416666666642413</v>
      </c>
      <c r="BH1219" t="str">
        <f t="shared" ref="BH1219:BH1282" si="59">IF(BG1219=1,"COMPLY",IF(BG1219&lt;1,"COMPLY","NOT COMPLY"))</f>
        <v>COMPLY</v>
      </c>
      <c r="BI1219" t="str">
        <f>VLOOKUP(H1219,Sheet2!$A$1:$B$270,2,FALSE)</f>
        <v>MADURA</v>
      </c>
    </row>
    <row r="1220" spans="1:61">
      <c r="A1220">
        <v>1219</v>
      </c>
      <c r="B1220">
        <v>1002527315</v>
      </c>
      <c r="C1220">
        <v>3</v>
      </c>
      <c r="D1220" t="s">
        <v>45</v>
      </c>
      <c r="E1220">
        <v>5</v>
      </c>
      <c r="F1220" t="s">
        <v>113</v>
      </c>
      <c r="G1220" t="s">
        <v>109</v>
      </c>
      <c r="H1220" t="s">
        <v>423</v>
      </c>
      <c r="I1220" t="s">
        <v>213</v>
      </c>
      <c r="J1220" t="s">
        <v>214</v>
      </c>
      <c r="K1220" t="s">
        <v>149</v>
      </c>
      <c r="L1220" t="s">
        <v>215</v>
      </c>
      <c r="M1220" t="s">
        <v>225</v>
      </c>
      <c r="N1220" t="s">
        <v>216</v>
      </c>
      <c r="O1220" s="57">
        <v>46248.722175925926</v>
      </c>
      <c r="P1220" s="57">
        <v>46249.647175925929</v>
      </c>
      <c r="Q1220">
        <v>69366394</v>
      </c>
      <c r="S1220">
        <v>172518796989</v>
      </c>
      <c r="T1220" t="s">
        <v>11778</v>
      </c>
      <c r="U1220" t="s">
        <v>11779</v>
      </c>
      <c r="V1220" t="s">
        <v>11780</v>
      </c>
      <c r="Z1220">
        <v>124.495601529688</v>
      </c>
      <c r="AA1220">
        <v>-9.4929179216719497</v>
      </c>
      <c r="AB1220" t="s">
        <v>11781</v>
      </c>
      <c r="AC1220" t="s">
        <v>237</v>
      </c>
      <c r="AL1220" t="s">
        <v>218</v>
      </c>
      <c r="AM1220" t="s">
        <v>11782</v>
      </c>
      <c r="AN1220" t="s">
        <v>6</v>
      </c>
      <c r="AO1220" t="s">
        <v>10857</v>
      </c>
      <c r="AP1220" s="57">
        <v>46249.625</v>
      </c>
      <c r="AR1220" t="s">
        <v>18</v>
      </c>
      <c r="AS1220" t="s">
        <v>423</v>
      </c>
      <c r="AT1220" t="s">
        <v>231</v>
      </c>
      <c r="AV1220" t="s">
        <v>227</v>
      </c>
      <c r="AW1220" t="s">
        <v>1010</v>
      </c>
      <c r="AX1220" t="s">
        <v>223</v>
      </c>
      <c r="BA1220" s="57">
        <v>46249.625</v>
      </c>
      <c r="BB1220" t="s">
        <v>11782</v>
      </c>
      <c r="BF1220" s="6" t="e">
        <f t="shared" si="57"/>
        <v>#NUM!</v>
      </c>
      <c r="BG1220" t="e">
        <f t="shared" si="58"/>
        <v>#NUM!</v>
      </c>
      <c r="BH1220" t="e">
        <f t="shared" si="59"/>
        <v>#NUM!</v>
      </c>
      <c r="BI1220" t="str">
        <f>VLOOKUP(H1220,Sheet2!$A$1:$B$270,2,FALSE)</f>
        <v>ATAMBUA</v>
      </c>
    </row>
    <row r="1221" spans="1:61">
      <c r="A1221">
        <v>1220</v>
      </c>
      <c r="B1221">
        <v>1002531515</v>
      </c>
      <c r="C1221">
        <v>3</v>
      </c>
      <c r="D1221" t="s">
        <v>51</v>
      </c>
      <c r="E1221">
        <v>4</v>
      </c>
      <c r="F1221" t="s">
        <v>273</v>
      </c>
      <c r="G1221" t="s">
        <v>339</v>
      </c>
      <c r="H1221" t="s">
        <v>4684</v>
      </c>
      <c r="I1221" t="s">
        <v>213</v>
      </c>
      <c r="J1221" t="s">
        <v>214</v>
      </c>
      <c r="K1221" t="s">
        <v>149</v>
      </c>
      <c r="L1221" t="s">
        <v>215</v>
      </c>
      <c r="M1221" t="s">
        <v>240</v>
      </c>
      <c r="N1221" t="s">
        <v>216</v>
      </c>
      <c r="O1221" s="57">
        <v>46251.793703703705</v>
      </c>
      <c r="P1221" s="57">
        <v>46251.794456018521</v>
      </c>
      <c r="Q1221">
        <v>69368413</v>
      </c>
      <c r="S1221">
        <v>142519105207</v>
      </c>
      <c r="T1221" t="s">
        <v>11783</v>
      </c>
      <c r="U1221" t="s">
        <v>11784</v>
      </c>
      <c r="V1221" t="s">
        <v>11785</v>
      </c>
      <c r="Z1221">
        <v>111.1441159</v>
      </c>
      <c r="AA1221">
        <v>-6.9181242999999997</v>
      </c>
      <c r="AB1221" t="s">
        <v>11786</v>
      </c>
      <c r="AC1221" t="s">
        <v>237</v>
      </c>
      <c r="AL1221" t="s">
        <v>218</v>
      </c>
      <c r="AM1221" t="s">
        <v>11787</v>
      </c>
      <c r="AN1221" t="s">
        <v>6</v>
      </c>
      <c r="AO1221" t="s">
        <v>10696</v>
      </c>
      <c r="AP1221" s="57">
        <v>46252.625</v>
      </c>
      <c r="AR1221" t="s">
        <v>241</v>
      </c>
      <c r="AS1221" t="s">
        <v>4684</v>
      </c>
      <c r="AT1221" t="s">
        <v>231</v>
      </c>
      <c r="AV1221" t="s">
        <v>240</v>
      </c>
      <c r="AW1221" t="s">
        <v>642</v>
      </c>
      <c r="AX1221" t="s">
        <v>223</v>
      </c>
      <c r="BA1221" s="57">
        <v>46252.625</v>
      </c>
      <c r="BB1221" t="s">
        <v>11787</v>
      </c>
      <c r="BF1221" s="6" t="e">
        <f t="shared" si="57"/>
        <v>#NUM!</v>
      </c>
      <c r="BG1221" t="e">
        <f t="shared" si="58"/>
        <v>#NUM!</v>
      </c>
      <c r="BH1221" t="e">
        <f t="shared" si="59"/>
        <v>#NUM!</v>
      </c>
      <c r="BI1221" t="e">
        <f>VLOOKUP(H1221,Sheet2!$A$1:$B$270,2,FALSE)</f>
        <v>#N/A</v>
      </c>
    </row>
    <row r="1222" spans="1:61">
      <c r="A1222">
        <v>1221</v>
      </c>
      <c r="B1222">
        <v>1002511181</v>
      </c>
      <c r="C1222">
        <v>3</v>
      </c>
      <c r="D1222" t="s">
        <v>55</v>
      </c>
      <c r="E1222">
        <v>5</v>
      </c>
      <c r="F1222" t="s">
        <v>265</v>
      </c>
      <c r="G1222" t="s">
        <v>123</v>
      </c>
      <c r="H1222" t="s">
        <v>395</v>
      </c>
      <c r="I1222" t="s">
        <v>213</v>
      </c>
      <c r="J1222" t="s">
        <v>214</v>
      </c>
      <c r="K1222" t="s">
        <v>149</v>
      </c>
      <c r="M1222" t="s">
        <v>76</v>
      </c>
      <c r="N1222" t="s">
        <v>216</v>
      </c>
      <c r="O1222" s="57">
        <v>46239.697118055556</v>
      </c>
      <c r="P1222" s="57">
        <v>46241.64775462963</v>
      </c>
      <c r="Q1222">
        <v>69359426</v>
      </c>
      <c r="S1222">
        <v>152404213348</v>
      </c>
      <c r="T1222" t="s">
        <v>3865</v>
      </c>
      <c r="U1222" t="s">
        <v>3866</v>
      </c>
      <c r="V1222" t="s">
        <v>3867</v>
      </c>
      <c r="Z1222">
        <v>112.75530379999999</v>
      </c>
      <c r="AA1222">
        <v>-7.2413996999999997</v>
      </c>
      <c r="AB1222" t="s">
        <v>3868</v>
      </c>
      <c r="AC1222" t="s">
        <v>291</v>
      </c>
      <c r="AL1222" t="s">
        <v>218</v>
      </c>
      <c r="AM1222" t="s">
        <v>3869</v>
      </c>
      <c r="AN1222" t="s">
        <v>6</v>
      </c>
      <c r="AO1222" s="57">
        <v>46150.705266203702</v>
      </c>
      <c r="AP1222" s="57">
        <v>46240.625</v>
      </c>
      <c r="AR1222" t="s">
        <v>219</v>
      </c>
      <c r="AS1222" t="s">
        <v>395</v>
      </c>
      <c r="AT1222" t="s">
        <v>231</v>
      </c>
      <c r="AU1222">
        <v>20260807</v>
      </c>
      <c r="AV1222" t="s">
        <v>222</v>
      </c>
      <c r="AW1222" t="s">
        <v>561</v>
      </c>
      <c r="AX1222" t="s">
        <v>223</v>
      </c>
      <c r="BA1222" s="57">
        <v>46240.625</v>
      </c>
      <c r="BB1222" t="s">
        <v>3869</v>
      </c>
      <c r="BC1222">
        <v>2026</v>
      </c>
      <c r="BD1222">
        <v>8</v>
      </c>
      <c r="BE1222">
        <v>7</v>
      </c>
      <c r="BF1222" s="6">
        <f t="shared" si="57"/>
        <v>46241</v>
      </c>
      <c r="BG1222">
        <f t="shared" si="58"/>
        <v>0.375</v>
      </c>
      <c r="BH1222" t="str">
        <f t="shared" si="59"/>
        <v>COMPLY</v>
      </c>
      <c r="BI1222" t="str">
        <f>VLOOKUP(H1222,Sheet2!$A$1:$B$270,2,FALSE)</f>
        <v>SURABAYA UTARA</v>
      </c>
    </row>
    <row r="1223" spans="1:61">
      <c r="A1223">
        <v>1222</v>
      </c>
      <c r="B1223">
        <v>1002509245</v>
      </c>
      <c r="C1223">
        <v>3</v>
      </c>
      <c r="D1223" t="s">
        <v>51</v>
      </c>
      <c r="E1223">
        <v>4</v>
      </c>
      <c r="F1223" t="s">
        <v>273</v>
      </c>
      <c r="G1223" t="s">
        <v>273</v>
      </c>
      <c r="H1223" t="s">
        <v>946</v>
      </c>
      <c r="I1223" t="s">
        <v>213</v>
      </c>
      <c r="J1223" t="s">
        <v>214</v>
      </c>
      <c r="K1223" t="s">
        <v>149</v>
      </c>
      <c r="L1223" t="s">
        <v>215</v>
      </c>
      <c r="M1223" t="s">
        <v>575</v>
      </c>
      <c r="N1223" t="s">
        <v>216</v>
      </c>
      <c r="O1223" s="57">
        <v>46238.697870370372</v>
      </c>
      <c r="P1223" s="57">
        <v>46240.664479166669</v>
      </c>
      <c r="Q1223">
        <v>69358544</v>
      </c>
      <c r="S1223">
        <v>142401145966</v>
      </c>
      <c r="T1223" t="s">
        <v>2193</v>
      </c>
      <c r="U1223" t="s">
        <v>3870</v>
      </c>
      <c r="V1223" t="s">
        <v>3871</v>
      </c>
      <c r="Z1223">
        <v>110.82406229999999</v>
      </c>
      <c r="AA1223">
        <v>-6.8016173999999996</v>
      </c>
      <c r="AB1223" t="s">
        <v>2196</v>
      </c>
      <c r="AC1223" t="s">
        <v>237</v>
      </c>
      <c r="AL1223" t="s">
        <v>218</v>
      </c>
      <c r="AM1223" t="s">
        <v>3680</v>
      </c>
      <c r="AN1223" t="s">
        <v>6</v>
      </c>
      <c r="AO1223" s="57">
        <v>46120.70517361111</v>
      </c>
      <c r="AP1223" s="57">
        <v>46239.541666666664</v>
      </c>
      <c r="AR1223" t="s">
        <v>14</v>
      </c>
      <c r="AS1223" t="s">
        <v>946</v>
      </c>
      <c r="AT1223" t="s">
        <v>231</v>
      </c>
      <c r="AV1223" t="s">
        <v>3872</v>
      </c>
      <c r="AW1223" t="s">
        <v>1025</v>
      </c>
      <c r="AX1223" t="s">
        <v>223</v>
      </c>
      <c r="BA1223" s="57">
        <v>46239.541666666664</v>
      </c>
      <c r="BB1223" t="s">
        <v>3680</v>
      </c>
      <c r="BF1223" s="6" t="e">
        <f t="shared" si="57"/>
        <v>#NUM!</v>
      </c>
      <c r="BG1223" t="e">
        <f t="shared" si="58"/>
        <v>#NUM!</v>
      </c>
      <c r="BH1223" t="e">
        <f t="shared" si="59"/>
        <v>#NUM!</v>
      </c>
      <c r="BI1223" t="e">
        <f>VLOOKUP(H1223,Sheet2!$A$1:$B$270,2,FALSE)</f>
        <v>#N/A</v>
      </c>
    </row>
    <row r="1224" spans="1:61">
      <c r="A1224">
        <v>1223</v>
      </c>
      <c r="B1224">
        <v>1002513895</v>
      </c>
      <c r="C1224">
        <v>3</v>
      </c>
      <c r="D1224" t="s">
        <v>59</v>
      </c>
      <c r="E1224">
        <v>4</v>
      </c>
      <c r="F1224" t="s">
        <v>224</v>
      </c>
      <c r="G1224" t="s">
        <v>607</v>
      </c>
      <c r="H1224" t="s">
        <v>964</v>
      </c>
      <c r="I1224" t="s">
        <v>213</v>
      </c>
      <c r="J1224" t="s">
        <v>214</v>
      </c>
      <c r="K1224" t="s">
        <v>149</v>
      </c>
      <c r="L1224" t="s">
        <v>215</v>
      </c>
      <c r="M1224" t="s">
        <v>76</v>
      </c>
      <c r="N1224" t="s">
        <v>216</v>
      </c>
      <c r="O1224" s="57">
        <v>46241.404120370367</v>
      </c>
      <c r="P1224" s="57">
        <v>46246.656053240738</v>
      </c>
      <c r="Q1224">
        <v>69360483</v>
      </c>
      <c r="S1224">
        <v>141362105334</v>
      </c>
      <c r="T1224" t="s">
        <v>5917</v>
      </c>
      <c r="U1224" t="s">
        <v>5918</v>
      </c>
      <c r="V1224" t="s">
        <v>5919</v>
      </c>
      <c r="Z1224">
        <v>109.09109479999999</v>
      </c>
      <c r="AA1224">
        <v>-7.6628204000000002</v>
      </c>
      <c r="AB1224" t="s">
        <v>5920</v>
      </c>
      <c r="AC1224" t="s">
        <v>237</v>
      </c>
      <c r="AL1224" t="s">
        <v>218</v>
      </c>
      <c r="AM1224" t="s">
        <v>5921</v>
      </c>
      <c r="AN1224" t="s">
        <v>6</v>
      </c>
      <c r="AO1224" s="57">
        <v>46211.413402777776</v>
      </c>
      <c r="AP1224" s="57">
        <v>46245.333333333336</v>
      </c>
      <c r="AR1224" t="s">
        <v>219</v>
      </c>
      <c r="AS1224" t="s">
        <v>964</v>
      </c>
      <c r="AT1224" t="s">
        <v>231</v>
      </c>
      <c r="AU1224">
        <v>20260812</v>
      </c>
      <c r="AV1224" t="s">
        <v>222</v>
      </c>
      <c r="AW1224" t="s">
        <v>1010</v>
      </c>
      <c r="AX1224" t="s">
        <v>223</v>
      </c>
      <c r="BA1224" s="57">
        <v>46245.333333333336</v>
      </c>
      <c r="BB1224" t="s">
        <v>5921</v>
      </c>
      <c r="BC1224">
        <v>2026</v>
      </c>
      <c r="BD1224">
        <v>8</v>
      </c>
      <c r="BE1224">
        <v>12</v>
      </c>
      <c r="BF1224" s="6">
        <f t="shared" si="57"/>
        <v>46246</v>
      </c>
      <c r="BG1224">
        <f t="shared" si="58"/>
        <v>0.66666666666424135</v>
      </c>
      <c r="BH1224" t="str">
        <f t="shared" si="59"/>
        <v>COMPLY</v>
      </c>
      <c r="BI1224" t="e">
        <f>VLOOKUP(H1224,Sheet2!$A$1:$B$270,2,FALSE)</f>
        <v>#N/A</v>
      </c>
    </row>
    <row r="1225" spans="1:61">
      <c r="A1225">
        <v>1224</v>
      </c>
      <c r="B1225">
        <v>1002524596</v>
      </c>
      <c r="C1225">
        <v>3</v>
      </c>
      <c r="D1225" t="s">
        <v>42</v>
      </c>
      <c r="E1225">
        <v>5</v>
      </c>
      <c r="F1225" t="s">
        <v>233</v>
      </c>
      <c r="G1225" t="s">
        <v>101</v>
      </c>
      <c r="H1225" t="s">
        <v>390</v>
      </c>
      <c r="I1225" t="s">
        <v>213</v>
      </c>
      <c r="J1225" t="s">
        <v>214</v>
      </c>
      <c r="K1225" t="s">
        <v>149</v>
      </c>
      <c r="M1225" t="s">
        <v>76</v>
      </c>
      <c r="N1225" t="s">
        <v>216</v>
      </c>
      <c r="O1225" s="57">
        <v>46247.622881944444</v>
      </c>
      <c r="P1225" s="57">
        <v>46247.697824074072</v>
      </c>
      <c r="Q1225">
        <v>69357539</v>
      </c>
      <c r="R1225">
        <v>3135910054</v>
      </c>
      <c r="S1225">
        <v>152317261893</v>
      </c>
      <c r="T1225" t="s">
        <v>1007</v>
      </c>
      <c r="U1225" t="s">
        <v>2610</v>
      </c>
      <c r="V1225" t="s">
        <v>9234</v>
      </c>
      <c r="Z1225">
        <v>112.730961063397</v>
      </c>
      <c r="AA1225">
        <v>-7.3945807003909101</v>
      </c>
      <c r="AB1225" t="s">
        <v>1008</v>
      </c>
      <c r="AC1225" t="s">
        <v>291</v>
      </c>
      <c r="AL1225" t="s">
        <v>218</v>
      </c>
      <c r="AM1225" t="s">
        <v>9235</v>
      </c>
      <c r="AN1225" t="s">
        <v>6</v>
      </c>
      <c r="AO1225" t="s">
        <v>9236</v>
      </c>
      <c r="AR1225" t="s">
        <v>219</v>
      </c>
      <c r="AS1225" t="s">
        <v>390</v>
      </c>
      <c r="AT1225" t="s">
        <v>231</v>
      </c>
      <c r="AU1225">
        <v>20260813</v>
      </c>
      <c r="AV1225" t="s">
        <v>222</v>
      </c>
      <c r="AW1225" t="s">
        <v>613</v>
      </c>
      <c r="AX1225" t="s">
        <v>223</v>
      </c>
      <c r="BA1225" s="57">
        <v>46247.291666666664</v>
      </c>
      <c r="BB1225" t="s">
        <v>9235</v>
      </c>
      <c r="BC1225">
        <v>2026</v>
      </c>
      <c r="BD1225">
        <v>8</v>
      </c>
      <c r="BE1225">
        <v>13</v>
      </c>
      <c r="BF1225" s="6">
        <f t="shared" si="57"/>
        <v>46247</v>
      </c>
      <c r="BG1225">
        <f t="shared" si="58"/>
        <v>-0.29166666666424135</v>
      </c>
      <c r="BH1225" t="str">
        <f t="shared" si="59"/>
        <v>COMPLY</v>
      </c>
      <c r="BI1225" t="str">
        <f>VLOOKUP(H1225,Sheet2!$A$1:$B$270,2,FALSE)</f>
        <v>SIDOARJO</v>
      </c>
    </row>
    <row r="1226" spans="1:61">
      <c r="A1226">
        <v>1225</v>
      </c>
      <c r="B1226">
        <v>1002529661</v>
      </c>
      <c r="C1226">
        <v>3</v>
      </c>
      <c r="D1226" t="s">
        <v>42</v>
      </c>
      <c r="E1226">
        <v>5</v>
      </c>
      <c r="F1226" t="s">
        <v>102</v>
      </c>
      <c r="G1226" t="s">
        <v>100</v>
      </c>
      <c r="H1226" t="s">
        <v>282</v>
      </c>
      <c r="I1226" t="s">
        <v>213</v>
      </c>
      <c r="J1226" t="s">
        <v>214</v>
      </c>
      <c r="K1226" t="s">
        <v>149</v>
      </c>
      <c r="M1226" t="s">
        <v>225</v>
      </c>
      <c r="N1226" t="s">
        <v>216</v>
      </c>
      <c r="O1226" s="57">
        <v>46250.568541666667</v>
      </c>
      <c r="P1226" s="57">
        <v>46251.644687499997</v>
      </c>
      <c r="Q1226">
        <v>69367525</v>
      </c>
      <c r="S1226">
        <v>152507223719</v>
      </c>
      <c r="T1226" t="s">
        <v>11788</v>
      </c>
      <c r="U1226" t="s">
        <v>11789</v>
      </c>
      <c r="V1226" t="s">
        <v>11790</v>
      </c>
      <c r="Z1226">
        <v>113.72039959999999</v>
      </c>
      <c r="AA1226">
        <v>-7.8906220999999999</v>
      </c>
      <c r="AB1226" t="s">
        <v>11791</v>
      </c>
      <c r="AC1226" t="s">
        <v>230</v>
      </c>
      <c r="AL1226" t="s">
        <v>218</v>
      </c>
      <c r="AM1226" t="s">
        <v>11792</v>
      </c>
      <c r="AN1226" t="s">
        <v>6</v>
      </c>
      <c r="AO1226" t="s">
        <v>9845</v>
      </c>
      <c r="AP1226" s="57">
        <v>46251.625</v>
      </c>
      <c r="AR1226" t="s">
        <v>18</v>
      </c>
      <c r="AS1226" t="s">
        <v>282</v>
      </c>
      <c r="AT1226" t="s">
        <v>966</v>
      </c>
      <c r="AV1226" t="s">
        <v>227</v>
      </c>
      <c r="AW1226" t="s">
        <v>590</v>
      </c>
      <c r="AX1226" t="s">
        <v>223</v>
      </c>
      <c r="BA1226" s="57">
        <v>46251.625</v>
      </c>
      <c r="BB1226" t="s">
        <v>11792</v>
      </c>
      <c r="BF1226" s="6" t="e">
        <f t="shared" si="57"/>
        <v>#NUM!</v>
      </c>
      <c r="BG1226" t="e">
        <f t="shared" si="58"/>
        <v>#NUM!</v>
      </c>
      <c r="BH1226" t="e">
        <f t="shared" si="59"/>
        <v>#NUM!</v>
      </c>
      <c r="BI1226" t="str">
        <f>VLOOKUP(H1226,Sheet2!$A$1:$B$270,2,FALSE)</f>
        <v>JEMBER</v>
      </c>
    </row>
    <row r="1227" spans="1:61">
      <c r="A1227">
        <v>1226</v>
      </c>
      <c r="B1227">
        <v>1002531304</v>
      </c>
      <c r="C1227">
        <v>3</v>
      </c>
      <c r="D1227" t="s">
        <v>55</v>
      </c>
      <c r="E1227">
        <v>5</v>
      </c>
      <c r="F1227" t="s">
        <v>228</v>
      </c>
      <c r="G1227" t="s">
        <v>127</v>
      </c>
      <c r="H1227" t="s">
        <v>330</v>
      </c>
      <c r="I1227" t="s">
        <v>213</v>
      </c>
      <c r="J1227" t="s">
        <v>214</v>
      </c>
      <c r="K1227" t="s">
        <v>149</v>
      </c>
      <c r="M1227" t="s">
        <v>372</v>
      </c>
      <c r="N1227" t="s">
        <v>216</v>
      </c>
      <c r="O1227" s="57">
        <v>46251.699293981481</v>
      </c>
      <c r="P1227" s="57">
        <v>46251.70144675926</v>
      </c>
      <c r="Q1227">
        <v>69368331</v>
      </c>
      <c r="S1227">
        <v>152431232411</v>
      </c>
      <c r="T1227" t="s">
        <v>11793</v>
      </c>
      <c r="U1227" t="s">
        <v>11794</v>
      </c>
      <c r="Z1227">
        <v>113.752382998364</v>
      </c>
      <c r="AA1227">
        <v>-6.9585001728681304</v>
      </c>
      <c r="AB1227" t="s">
        <v>11795</v>
      </c>
      <c r="AC1227" t="s">
        <v>230</v>
      </c>
      <c r="AO1227" t="s">
        <v>11141</v>
      </c>
      <c r="AR1227" t="s">
        <v>334</v>
      </c>
      <c r="AS1227" t="s">
        <v>330</v>
      </c>
      <c r="AT1227" t="s">
        <v>231</v>
      </c>
      <c r="AV1227" t="s">
        <v>373</v>
      </c>
      <c r="AW1227" t="s">
        <v>591</v>
      </c>
      <c r="AX1227" t="s">
        <v>223</v>
      </c>
      <c r="BF1227" s="6" t="e">
        <f t="shared" si="57"/>
        <v>#NUM!</v>
      </c>
      <c r="BG1227" t="e">
        <f t="shared" si="58"/>
        <v>#NUM!</v>
      </c>
      <c r="BH1227" t="e">
        <f t="shared" si="59"/>
        <v>#NUM!</v>
      </c>
      <c r="BI1227" t="str">
        <f>VLOOKUP(H1227,Sheet2!$A$1:$B$270,2,FALSE)</f>
        <v>MADURA</v>
      </c>
    </row>
    <row r="1228" spans="1:61">
      <c r="A1228">
        <v>1227</v>
      </c>
      <c r="B1228">
        <v>1002530947</v>
      </c>
      <c r="C1228">
        <v>3</v>
      </c>
      <c r="D1228" t="s">
        <v>42</v>
      </c>
      <c r="E1228">
        <v>5</v>
      </c>
      <c r="F1228" t="s">
        <v>106</v>
      </c>
      <c r="G1228" t="s">
        <v>104</v>
      </c>
      <c r="H1228" t="s">
        <v>508</v>
      </c>
      <c r="I1228" t="s">
        <v>213</v>
      </c>
      <c r="J1228" t="s">
        <v>214</v>
      </c>
      <c r="K1228" t="s">
        <v>149</v>
      </c>
      <c r="L1228" t="s">
        <v>215</v>
      </c>
      <c r="M1228" t="s">
        <v>240</v>
      </c>
      <c r="N1228" t="s">
        <v>216</v>
      </c>
      <c r="O1228" s="57">
        <v>46251.583287037036</v>
      </c>
      <c r="P1228" s="57">
        <v>46251.584733796299</v>
      </c>
      <c r="Q1228">
        <v>69368138</v>
      </c>
      <c r="S1228">
        <v>152543206023</v>
      </c>
      <c r="T1228" t="s">
        <v>11796</v>
      </c>
      <c r="U1228" t="s">
        <v>11797</v>
      </c>
      <c r="V1228" t="s">
        <v>11798</v>
      </c>
      <c r="Z1228">
        <v>113.122575098824</v>
      </c>
      <c r="AA1228">
        <v>-8.1506856723767793</v>
      </c>
      <c r="AB1228" t="s">
        <v>11799</v>
      </c>
      <c r="AC1228" t="s">
        <v>237</v>
      </c>
      <c r="AL1228" t="s">
        <v>218</v>
      </c>
      <c r="AM1228" t="s">
        <v>11800</v>
      </c>
      <c r="AN1228" t="s">
        <v>6</v>
      </c>
      <c r="AO1228" t="s">
        <v>11801</v>
      </c>
      <c r="AP1228" s="57">
        <v>46252.541666666664</v>
      </c>
      <c r="AR1228" t="s">
        <v>241</v>
      </c>
      <c r="AS1228" t="s">
        <v>508</v>
      </c>
      <c r="AT1228" t="s">
        <v>231</v>
      </c>
      <c r="AV1228" t="s">
        <v>240</v>
      </c>
      <c r="AW1228" t="s">
        <v>1023</v>
      </c>
      <c r="AX1228" t="s">
        <v>223</v>
      </c>
      <c r="BA1228" s="57">
        <v>46252.541666666664</v>
      </c>
      <c r="BB1228" t="s">
        <v>11800</v>
      </c>
      <c r="BF1228" s="6" t="e">
        <f t="shared" si="57"/>
        <v>#NUM!</v>
      </c>
      <c r="BG1228" t="e">
        <f t="shared" si="58"/>
        <v>#NUM!</v>
      </c>
      <c r="BH1228" t="e">
        <f t="shared" si="59"/>
        <v>#NUM!</v>
      </c>
      <c r="BI1228" t="str">
        <f>VLOOKUP(H1228,Sheet2!$A$1:$B$270,2,FALSE)</f>
        <v>PROBOLINGGO</v>
      </c>
    </row>
    <row r="1229" spans="1:61">
      <c r="A1229">
        <v>1228</v>
      </c>
      <c r="B1229">
        <v>1002528548</v>
      </c>
      <c r="C1229">
        <v>3</v>
      </c>
      <c r="D1229" t="s">
        <v>42</v>
      </c>
      <c r="E1229">
        <v>5</v>
      </c>
      <c r="F1229" t="s">
        <v>102</v>
      </c>
      <c r="G1229" t="s">
        <v>100</v>
      </c>
      <c r="H1229" t="s">
        <v>282</v>
      </c>
      <c r="I1229" t="s">
        <v>213</v>
      </c>
      <c r="J1229" t="s">
        <v>214</v>
      </c>
      <c r="K1229" t="s">
        <v>149</v>
      </c>
      <c r="L1229" t="s">
        <v>215</v>
      </c>
      <c r="M1229" t="s">
        <v>76</v>
      </c>
      <c r="N1229" t="s">
        <v>216</v>
      </c>
      <c r="O1229" s="57">
        <v>46249.6409375</v>
      </c>
      <c r="P1229" s="57">
        <v>46250.722962962966</v>
      </c>
      <c r="Q1229">
        <v>69367042</v>
      </c>
      <c r="S1229">
        <v>152507223676</v>
      </c>
      <c r="T1229" t="s">
        <v>11802</v>
      </c>
      <c r="U1229" t="s">
        <v>11803</v>
      </c>
      <c r="V1229" t="s">
        <v>11804</v>
      </c>
      <c r="Z1229">
        <v>113.915310300565</v>
      </c>
      <c r="AA1229">
        <v>-7.8848704601461099</v>
      </c>
      <c r="AB1229" t="s">
        <v>11805</v>
      </c>
      <c r="AC1229" t="s">
        <v>237</v>
      </c>
      <c r="AL1229" t="s">
        <v>218</v>
      </c>
      <c r="AM1229" t="s">
        <v>10081</v>
      </c>
      <c r="AN1229" t="s">
        <v>6</v>
      </c>
      <c r="AO1229" t="s">
        <v>10808</v>
      </c>
      <c r="AP1229" s="57">
        <v>46250.541666666664</v>
      </c>
      <c r="AR1229" t="s">
        <v>219</v>
      </c>
      <c r="AS1229" t="s">
        <v>282</v>
      </c>
      <c r="AT1229" t="s">
        <v>231</v>
      </c>
      <c r="AU1229">
        <v>20260816</v>
      </c>
      <c r="AV1229" t="s">
        <v>222</v>
      </c>
      <c r="AW1229" t="s">
        <v>1015</v>
      </c>
      <c r="AX1229" t="s">
        <v>223</v>
      </c>
      <c r="BA1229" s="57">
        <v>46250.541666666664</v>
      </c>
      <c r="BB1229" t="s">
        <v>10081</v>
      </c>
      <c r="BC1229">
        <v>2026</v>
      </c>
      <c r="BD1229">
        <v>8</v>
      </c>
      <c r="BE1229">
        <v>16</v>
      </c>
      <c r="BF1229" s="6">
        <f t="shared" si="57"/>
        <v>46250</v>
      </c>
      <c r="BG1229">
        <f t="shared" si="58"/>
        <v>-0.54166666666424135</v>
      </c>
      <c r="BH1229" t="str">
        <f t="shared" si="59"/>
        <v>COMPLY</v>
      </c>
      <c r="BI1229" t="str">
        <f>VLOOKUP(H1229,Sheet2!$A$1:$B$270,2,FALSE)</f>
        <v>JEMBER</v>
      </c>
    </row>
    <row r="1230" spans="1:61">
      <c r="A1230">
        <v>1229</v>
      </c>
      <c r="B1230">
        <v>1002512998</v>
      </c>
      <c r="C1230">
        <v>3</v>
      </c>
      <c r="D1230" t="s">
        <v>51</v>
      </c>
      <c r="E1230">
        <v>4</v>
      </c>
      <c r="F1230" t="s">
        <v>273</v>
      </c>
      <c r="G1230" t="s">
        <v>295</v>
      </c>
      <c r="H1230" t="s">
        <v>901</v>
      </c>
      <c r="I1230" t="s">
        <v>213</v>
      </c>
      <c r="J1230" t="s">
        <v>214</v>
      </c>
      <c r="K1230" t="s">
        <v>149</v>
      </c>
      <c r="M1230" t="s">
        <v>76</v>
      </c>
      <c r="N1230" t="s">
        <v>216</v>
      </c>
      <c r="O1230" s="57">
        <v>46240.660856481481</v>
      </c>
      <c r="P1230" s="57">
        <v>46249.5546412037</v>
      </c>
      <c r="Q1230">
        <v>69360192</v>
      </c>
      <c r="S1230">
        <v>142551119502</v>
      </c>
      <c r="T1230" t="s">
        <v>3788</v>
      </c>
      <c r="U1230" t="s">
        <v>11806</v>
      </c>
      <c r="V1230" t="s">
        <v>11807</v>
      </c>
      <c r="Z1230">
        <v>111.015390240481</v>
      </c>
      <c r="AA1230">
        <v>-6.7921805440204901</v>
      </c>
      <c r="AB1230" t="s">
        <v>3789</v>
      </c>
      <c r="AC1230" t="s">
        <v>290</v>
      </c>
      <c r="AL1230" t="s">
        <v>218</v>
      </c>
      <c r="AM1230" t="s">
        <v>11808</v>
      </c>
      <c r="AN1230" t="s">
        <v>6</v>
      </c>
      <c r="AO1230" s="57">
        <v>46181.673981481479</v>
      </c>
      <c r="AP1230" s="57">
        <v>46249.333333333336</v>
      </c>
      <c r="AR1230" t="s">
        <v>219</v>
      </c>
      <c r="AS1230" t="s">
        <v>901</v>
      </c>
      <c r="AT1230" t="s">
        <v>231</v>
      </c>
      <c r="AU1230">
        <v>20260815</v>
      </c>
      <c r="AV1230" t="s">
        <v>222</v>
      </c>
      <c r="AW1230" t="s">
        <v>568</v>
      </c>
      <c r="AX1230" t="s">
        <v>223</v>
      </c>
      <c r="BA1230" s="57">
        <v>46249.333333333336</v>
      </c>
      <c r="BB1230" t="s">
        <v>11808</v>
      </c>
      <c r="BC1230">
        <v>2026</v>
      </c>
      <c r="BD1230">
        <v>8</v>
      </c>
      <c r="BE1230">
        <v>15</v>
      </c>
      <c r="BF1230" s="6">
        <f t="shared" si="57"/>
        <v>46249</v>
      </c>
      <c r="BG1230">
        <f t="shared" si="58"/>
        <v>-0.33333333333575865</v>
      </c>
      <c r="BH1230" t="str">
        <f t="shared" si="59"/>
        <v>COMPLY</v>
      </c>
      <c r="BI1230" t="e">
        <f>VLOOKUP(H1230,Sheet2!$A$1:$B$270,2,FALSE)</f>
        <v>#N/A</v>
      </c>
    </row>
    <row r="1231" spans="1:61">
      <c r="A1231">
        <v>1230</v>
      </c>
      <c r="B1231">
        <v>1002512873</v>
      </c>
      <c r="C1231">
        <v>3</v>
      </c>
      <c r="D1231" t="s">
        <v>59</v>
      </c>
      <c r="E1231">
        <v>4</v>
      </c>
      <c r="F1231" t="s">
        <v>567</v>
      </c>
      <c r="G1231" t="s">
        <v>1001</v>
      </c>
      <c r="H1231" t="s">
        <v>1002</v>
      </c>
      <c r="I1231" t="s">
        <v>213</v>
      </c>
      <c r="J1231" t="s">
        <v>214</v>
      </c>
      <c r="K1231" t="s">
        <v>149</v>
      </c>
      <c r="M1231" t="s">
        <v>970</v>
      </c>
      <c r="N1231" t="s">
        <v>216</v>
      </c>
      <c r="O1231" s="57">
        <v>46240.639710648145</v>
      </c>
      <c r="P1231" s="57">
        <v>46240.640439814815</v>
      </c>
      <c r="Q1231">
        <v>69360122</v>
      </c>
      <c r="S1231">
        <v>143135115040</v>
      </c>
      <c r="T1231" t="s">
        <v>1494</v>
      </c>
      <c r="Z1231">
        <v>110.792395000689</v>
      </c>
      <c r="AA1231">
        <v>-8.18449538677935</v>
      </c>
      <c r="AB1231" t="s">
        <v>1497</v>
      </c>
      <c r="AC1231" t="s">
        <v>291</v>
      </c>
      <c r="AO1231" s="57">
        <v>46181.642870370371</v>
      </c>
      <c r="AR1231" t="s">
        <v>6</v>
      </c>
      <c r="AS1231" t="s">
        <v>1002</v>
      </c>
      <c r="AT1231" t="s">
        <v>231</v>
      </c>
      <c r="AV1231" t="s">
        <v>971</v>
      </c>
      <c r="AW1231" t="s">
        <v>561</v>
      </c>
      <c r="AX1231" t="s">
        <v>223</v>
      </c>
      <c r="BF1231" s="6" t="e">
        <f t="shared" si="57"/>
        <v>#NUM!</v>
      </c>
      <c r="BG1231" t="e">
        <f t="shared" si="58"/>
        <v>#NUM!</v>
      </c>
      <c r="BH1231" t="e">
        <f t="shared" si="59"/>
        <v>#NUM!</v>
      </c>
      <c r="BI1231" t="e">
        <f>VLOOKUP(H1231,Sheet2!$A$1:$B$270,2,FALSE)</f>
        <v>#N/A</v>
      </c>
    </row>
    <row r="1232" spans="1:61">
      <c r="A1232">
        <v>1231</v>
      </c>
      <c r="B1232">
        <v>1002525305</v>
      </c>
      <c r="C1232">
        <v>3</v>
      </c>
      <c r="D1232" t="s">
        <v>42</v>
      </c>
      <c r="E1232">
        <v>5</v>
      </c>
      <c r="F1232" t="s">
        <v>233</v>
      </c>
      <c r="G1232" t="s">
        <v>105</v>
      </c>
      <c r="H1232" t="s">
        <v>303</v>
      </c>
      <c r="I1232" t="s">
        <v>213</v>
      </c>
      <c r="J1232" t="s">
        <v>214</v>
      </c>
      <c r="K1232" t="s">
        <v>149</v>
      </c>
      <c r="M1232" t="s">
        <v>555</v>
      </c>
      <c r="N1232" t="s">
        <v>216</v>
      </c>
      <c r="O1232" s="57">
        <v>46247.848495370374</v>
      </c>
      <c r="P1232" s="57">
        <v>46251.694409722222</v>
      </c>
      <c r="Q1232">
        <v>69365576</v>
      </c>
      <c r="S1232">
        <v>152324211485</v>
      </c>
      <c r="T1232" t="s">
        <v>9237</v>
      </c>
      <c r="U1232" t="s">
        <v>9238</v>
      </c>
      <c r="Z1232">
        <v>112.5248732</v>
      </c>
      <c r="AA1232">
        <v>-7.6123364999999996</v>
      </c>
      <c r="AB1232" t="s">
        <v>9239</v>
      </c>
      <c r="AC1232" t="s">
        <v>230</v>
      </c>
      <c r="AO1232" t="s">
        <v>9240</v>
      </c>
      <c r="AR1232" t="s">
        <v>6</v>
      </c>
      <c r="AS1232" t="s">
        <v>303</v>
      </c>
      <c r="AT1232" t="s">
        <v>221</v>
      </c>
      <c r="AV1232" t="s">
        <v>11809</v>
      </c>
      <c r="AW1232" t="s">
        <v>633</v>
      </c>
      <c r="AX1232" t="s">
        <v>223</v>
      </c>
      <c r="BF1232" s="6" t="e">
        <f t="shared" si="57"/>
        <v>#NUM!</v>
      </c>
      <c r="BG1232" t="e">
        <f t="shared" si="58"/>
        <v>#NUM!</v>
      </c>
      <c r="BH1232" t="e">
        <f t="shared" si="59"/>
        <v>#NUM!</v>
      </c>
      <c r="BI1232" t="str">
        <f>VLOOKUP(H1232,Sheet2!$A$1:$B$270,2,FALSE)</f>
        <v>MOJOKERTO</v>
      </c>
    </row>
    <row r="1233" spans="1:61">
      <c r="A1233">
        <v>1232</v>
      </c>
      <c r="B1233">
        <v>1002516519</v>
      </c>
      <c r="C1233">
        <v>3</v>
      </c>
      <c r="D1233" t="s">
        <v>49</v>
      </c>
      <c r="E1233">
        <v>4</v>
      </c>
      <c r="F1233" t="s">
        <v>246</v>
      </c>
      <c r="G1233" t="s">
        <v>549</v>
      </c>
      <c r="H1233" t="s">
        <v>550</v>
      </c>
      <c r="I1233" t="s">
        <v>213</v>
      </c>
      <c r="J1233" t="s">
        <v>214</v>
      </c>
      <c r="K1233" t="s">
        <v>149</v>
      </c>
      <c r="M1233" t="s">
        <v>76</v>
      </c>
      <c r="N1233" t="s">
        <v>216</v>
      </c>
      <c r="O1233" s="57">
        <v>46243.588229166664</v>
      </c>
      <c r="P1233" s="57">
        <v>46243.83222222222</v>
      </c>
      <c r="Q1233">
        <v>69359839</v>
      </c>
      <c r="R1233">
        <v>2946102031</v>
      </c>
      <c r="S1233">
        <v>143407106645</v>
      </c>
      <c r="T1233" t="s">
        <v>949</v>
      </c>
      <c r="U1233" t="s">
        <v>5927</v>
      </c>
      <c r="V1233" t="s">
        <v>5928</v>
      </c>
      <c r="Z1233">
        <v>110.04456769164599</v>
      </c>
      <c r="AA1233">
        <v>-6.9676223701402602</v>
      </c>
      <c r="AB1233" t="s">
        <v>2183</v>
      </c>
      <c r="AC1233" t="s">
        <v>226</v>
      </c>
      <c r="AL1233" t="s">
        <v>218</v>
      </c>
      <c r="AM1233" t="s">
        <v>5929</v>
      </c>
      <c r="AN1233" t="s">
        <v>6</v>
      </c>
      <c r="AO1233" s="57">
        <v>46273.590578703705</v>
      </c>
      <c r="AR1233" t="s">
        <v>219</v>
      </c>
      <c r="AS1233" t="s">
        <v>550</v>
      </c>
      <c r="AT1233" t="s">
        <v>231</v>
      </c>
      <c r="AU1233">
        <v>20260809</v>
      </c>
      <c r="AV1233" t="s">
        <v>222</v>
      </c>
      <c r="AW1233" t="s">
        <v>944</v>
      </c>
      <c r="AX1233" t="s">
        <v>223</v>
      </c>
      <c r="BA1233" s="57">
        <v>46243.291666666664</v>
      </c>
      <c r="BB1233" t="s">
        <v>5929</v>
      </c>
      <c r="BC1233">
        <v>2026</v>
      </c>
      <c r="BD1233">
        <v>8</v>
      </c>
      <c r="BE1233">
        <v>9</v>
      </c>
      <c r="BF1233" s="6">
        <f t="shared" si="57"/>
        <v>46243</v>
      </c>
      <c r="BG1233">
        <f t="shared" si="58"/>
        <v>-0.29166666666424135</v>
      </c>
      <c r="BH1233" t="str">
        <f t="shared" si="59"/>
        <v>COMPLY</v>
      </c>
      <c r="BI1233" t="e">
        <f>VLOOKUP(H1233,Sheet2!$A$1:$B$270,2,FALSE)</f>
        <v>#N/A</v>
      </c>
    </row>
    <row r="1234" spans="1:61">
      <c r="A1234">
        <v>1233</v>
      </c>
      <c r="B1234">
        <v>1002512978</v>
      </c>
      <c r="C1234">
        <v>3</v>
      </c>
      <c r="D1234" t="s">
        <v>34</v>
      </c>
      <c r="E1234">
        <v>5</v>
      </c>
      <c r="F1234" t="s">
        <v>585</v>
      </c>
      <c r="G1234" t="s">
        <v>83</v>
      </c>
      <c r="H1234" t="s">
        <v>232</v>
      </c>
      <c r="I1234" t="s">
        <v>213</v>
      </c>
      <c r="J1234" t="s">
        <v>214</v>
      </c>
      <c r="K1234" t="s">
        <v>149</v>
      </c>
      <c r="M1234" t="s">
        <v>575</v>
      </c>
      <c r="N1234" t="s">
        <v>216</v>
      </c>
      <c r="O1234" s="57">
        <v>46240.658171296294</v>
      </c>
      <c r="P1234" s="57">
        <v>46244.628622685188</v>
      </c>
      <c r="Q1234">
        <v>69360182</v>
      </c>
      <c r="S1234">
        <v>172423220325</v>
      </c>
      <c r="T1234" t="s">
        <v>3898</v>
      </c>
      <c r="U1234" t="s">
        <v>3899</v>
      </c>
      <c r="V1234" t="s">
        <v>5935</v>
      </c>
      <c r="Z1234">
        <v>115.27793749999999</v>
      </c>
      <c r="AA1234">
        <v>-8.5812606000000002</v>
      </c>
      <c r="AB1234" t="s">
        <v>3900</v>
      </c>
      <c r="AC1234" t="s">
        <v>230</v>
      </c>
      <c r="AL1234" t="s">
        <v>218</v>
      </c>
      <c r="AM1234" t="s">
        <v>5936</v>
      </c>
      <c r="AN1234" t="s">
        <v>6</v>
      </c>
      <c r="AO1234" s="57">
        <v>46181.673981481479</v>
      </c>
      <c r="AP1234" s="57">
        <v>46242.333333333336</v>
      </c>
      <c r="AQ1234" t="s">
        <v>248</v>
      </c>
      <c r="AR1234" t="s">
        <v>14</v>
      </c>
      <c r="AS1234" t="s">
        <v>232</v>
      </c>
      <c r="AT1234" t="s">
        <v>231</v>
      </c>
      <c r="AV1234" t="s">
        <v>6805</v>
      </c>
      <c r="AW1234" t="s">
        <v>561</v>
      </c>
      <c r="AX1234" t="s">
        <v>223</v>
      </c>
      <c r="BA1234" s="57">
        <v>46242.333333333336</v>
      </c>
      <c r="BB1234" t="s">
        <v>5936</v>
      </c>
      <c r="BF1234" s="6" t="e">
        <f t="shared" si="57"/>
        <v>#NUM!</v>
      </c>
      <c r="BG1234" t="e">
        <f t="shared" si="58"/>
        <v>#NUM!</v>
      </c>
      <c r="BH1234" t="e">
        <f t="shared" si="59"/>
        <v>#NUM!</v>
      </c>
      <c r="BI1234" t="str">
        <f>VLOOKUP(H1234,Sheet2!$A$1:$B$270,2,FALSE)</f>
        <v>SANUR</v>
      </c>
    </row>
    <row r="1235" spans="1:61">
      <c r="A1235">
        <v>1234</v>
      </c>
      <c r="B1235">
        <v>1002508632</v>
      </c>
      <c r="C1235">
        <v>3</v>
      </c>
      <c r="D1235" t="s">
        <v>42</v>
      </c>
      <c r="E1235">
        <v>5</v>
      </c>
      <c r="F1235" t="s">
        <v>102</v>
      </c>
      <c r="G1235" t="s">
        <v>102</v>
      </c>
      <c r="H1235" t="s">
        <v>503</v>
      </c>
      <c r="I1235" t="s">
        <v>213</v>
      </c>
      <c r="J1235" t="s">
        <v>214</v>
      </c>
      <c r="K1235" t="s">
        <v>149</v>
      </c>
      <c r="L1235" t="s">
        <v>215</v>
      </c>
      <c r="M1235" t="s">
        <v>76</v>
      </c>
      <c r="N1235" t="s">
        <v>216</v>
      </c>
      <c r="O1235" s="57">
        <v>46238.610381944447</v>
      </c>
      <c r="P1235" s="57">
        <v>46239.634675925925</v>
      </c>
      <c r="Q1235">
        <v>69358363</v>
      </c>
      <c r="S1235">
        <v>152514214842</v>
      </c>
      <c r="T1235" t="s">
        <v>3901</v>
      </c>
      <c r="U1235" t="s">
        <v>3902</v>
      </c>
      <c r="V1235" t="s">
        <v>3903</v>
      </c>
      <c r="Z1235">
        <v>113.6773975</v>
      </c>
      <c r="AA1235">
        <v>-8.3396560999999991</v>
      </c>
      <c r="AB1235" t="s">
        <v>3904</v>
      </c>
      <c r="AC1235" t="s">
        <v>1013</v>
      </c>
      <c r="AL1235" t="s">
        <v>218</v>
      </c>
      <c r="AM1235" t="s">
        <v>1458</v>
      </c>
      <c r="AN1235" t="s">
        <v>6</v>
      </c>
      <c r="AO1235" s="57">
        <v>46120.611273148148</v>
      </c>
      <c r="AP1235" s="57">
        <v>46239.541666666664</v>
      </c>
      <c r="AR1235" t="s">
        <v>219</v>
      </c>
      <c r="AS1235" t="s">
        <v>503</v>
      </c>
      <c r="AT1235" t="s">
        <v>231</v>
      </c>
      <c r="AU1235">
        <v>20260805</v>
      </c>
      <c r="AV1235" t="s">
        <v>222</v>
      </c>
      <c r="AW1235" t="s">
        <v>3905</v>
      </c>
      <c r="AX1235" t="s">
        <v>223</v>
      </c>
      <c r="BA1235" s="57">
        <v>46239.541666666664</v>
      </c>
      <c r="BB1235" t="s">
        <v>1458</v>
      </c>
      <c r="BC1235">
        <v>2026</v>
      </c>
      <c r="BD1235">
        <v>8</v>
      </c>
      <c r="BE1235">
        <v>5</v>
      </c>
      <c r="BF1235" s="6">
        <f t="shared" si="57"/>
        <v>46239</v>
      </c>
      <c r="BG1235">
        <f t="shared" si="58"/>
        <v>-0.54166666666424135</v>
      </c>
      <c r="BH1235" t="str">
        <f t="shared" si="59"/>
        <v>COMPLY</v>
      </c>
      <c r="BI1235" t="str">
        <f>VLOOKUP(H1235,Sheet2!$A$1:$B$270,2,FALSE)</f>
        <v>JEMBER</v>
      </c>
    </row>
    <row r="1236" spans="1:61">
      <c r="A1236">
        <v>1235</v>
      </c>
      <c r="B1236">
        <v>1002504838</v>
      </c>
      <c r="C1236">
        <v>3</v>
      </c>
      <c r="D1236" t="s">
        <v>59</v>
      </c>
      <c r="E1236">
        <v>4</v>
      </c>
      <c r="F1236" t="s">
        <v>224</v>
      </c>
      <c r="G1236" t="s">
        <v>224</v>
      </c>
      <c r="H1236" t="s">
        <v>911</v>
      </c>
      <c r="I1236" t="s">
        <v>213</v>
      </c>
      <c r="J1236" t="s">
        <v>214</v>
      </c>
      <c r="K1236" t="s">
        <v>149</v>
      </c>
      <c r="L1236" t="s">
        <v>215</v>
      </c>
      <c r="M1236" t="s">
        <v>575</v>
      </c>
      <c r="N1236" t="s">
        <v>216</v>
      </c>
      <c r="O1236" s="57">
        <v>46235.701365740744</v>
      </c>
      <c r="P1236" s="57">
        <v>46237.674270833333</v>
      </c>
      <c r="Q1236">
        <v>69356855</v>
      </c>
      <c r="S1236">
        <v>146303609069</v>
      </c>
      <c r="T1236" t="s">
        <v>1367</v>
      </c>
      <c r="U1236" t="s">
        <v>3906</v>
      </c>
      <c r="V1236" t="s">
        <v>3907</v>
      </c>
      <c r="Z1236">
        <v>109.228101</v>
      </c>
      <c r="AA1236">
        <v>-7.4376329999999999</v>
      </c>
      <c r="AB1236" t="s">
        <v>1370</v>
      </c>
      <c r="AC1236" t="s">
        <v>237</v>
      </c>
      <c r="AL1236" t="s">
        <v>218</v>
      </c>
      <c r="AM1236" t="s">
        <v>3908</v>
      </c>
      <c r="AN1236" t="s">
        <v>6</v>
      </c>
      <c r="AO1236" s="57">
        <v>46030.70480324074</v>
      </c>
      <c r="AP1236" s="57">
        <v>46236.541666666664</v>
      </c>
      <c r="AR1236" t="s">
        <v>14</v>
      </c>
      <c r="AS1236" t="s">
        <v>911</v>
      </c>
      <c r="AT1236" t="s">
        <v>231</v>
      </c>
      <c r="AV1236" t="s">
        <v>3909</v>
      </c>
      <c r="AW1236" t="s">
        <v>1012</v>
      </c>
      <c r="AX1236" t="s">
        <v>223</v>
      </c>
      <c r="BA1236" s="57">
        <v>46236.541666666664</v>
      </c>
      <c r="BB1236" t="s">
        <v>3908</v>
      </c>
      <c r="BF1236" s="6" t="e">
        <f t="shared" si="57"/>
        <v>#NUM!</v>
      </c>
      <c r="BG1236" t="e">
        <f t="shared" si="58"/>
        <v>#NUM!</v>
      </c>
      <c r="BH1236" t="e">
        <f t="shared" si="59"/>
        <v>#NUM!</v>
      </c>
      <c r="BI1236" t="e">
        <f>VLOOKUP(H1236,Sheet2!$A$1:$B$270,2,FALSE)</f>
        <v>#N/A</v>
      </c>
    </row>
    <row r="1237" spans="1:61">
      <c r="A1237">
        <v>1236</v>
      </c>
      <c r="B1237">
        <v>1002509442</v>
      </c>
      <c r="C1237">
        <v>3</v>
      </c>
      <c r="D1237" t="s">
        <v>51</v>
      </c>
      <c r="E1237">
        <v>4</v>
      </c>
      <c r="F1237" t="s">
        <v>273</v>
      </c>
      <c r="G1237" t="s">
        <v>569</v>
      </c>
      <c r="H1237" t="s">
        <v>907</v>
      </c>
      <c r="I1237" t="s">
        <v>213</v>
      </c>
      <c r="J1237" t="s">
        <v>214</v>
      </c>
      <c r="K1237" t="s">
        <v>149</v>
      </c>
      <c r="L1237" t="s">
        <v>215</v>
      </c>
      <c r="M1237" t="s">
        <v>76</v>
      </c>
      <c r="N1237" t="s">
        <v>216</v>
      </c>
      <c r="O1237" s="57">
        <v>46238.782604166663</v>
      </c>
      <c r="P1237" s="57">
        <v>46240.623611111114</v>
      </c>
      <c r="Q1237">
        <v>69358662</v>
      </c>
      <c r="S1237">
        <v>142509107213</v>
      </c>
      <c r="T1237" t="s">
        <v>1896</v>
      </c>
      <c r="U1237" t="s">
        <v>1897</v>
      </c>
      <c r="V1237" t="s">
        <v>3912</v>
      </c>
      <c r="Z1237">
        <v>111.206036</v>
      </c>
      <c r="AA1237">
        <v>-7.0492239999999997</v>
      </c>
      <c r="AB1237" t="s">
        <v>3913</v>
      </c>
      <c r="AC1237" t="s">
        <v>237</v>
      </c>
      <c r="AL1237" t="s">
        <v>218</v>
      </c>
      <c r="AM1237" t="s">
        <v>2823</v>
      </c>
      <c r="AN1237" t="s">
        <v>6</v>
      </c>
      <c r="AO1237" s="57">
        <v>46120.788576388892</v>
      </c>
      <c r="AP1237" s="57">
        <v>46239.625</v>
      </c>
      <c r="AR1237" t="s">
        <v>219</v>
      </c>
      <c r="AS1237" t="s">
        <v>907</v>
      </c>
      <c r="AT1237" t="s">
        <v>231</v>
      </c>
      <c r="AU1237">
        <v>20260806</v>
      </c>
      <c r="AV1237" t="s">
        <v>222</v>
      </c>
      <c r="AW1237" t="s">
        <v>1014</v>
      </c>
      <c r="AX1237" t="s">
        <v>223</v>
      </c>
      <c r="BA1237" s="57">
        <v>46239.625</v>
      </c>
      <c r="BB1237" t="s">
        <v>2823</v>
      </c>
      <c r="BC1237">
        <v>2026</v>
      </c>
      <c r="BD1237">
        <v>8</v>
      </c>
      <c r="BE1237">
        <v>6</v>
      </c>
      <c r="BF1237" s="6">
        <f t="shared" si="57"/>
        <v>46240</v>
      </c>
      <c r="BG1237">
        <f t="shared" si="58"/>
        <v>0.375</v>
      </c>
      <c r="BH1237" t="str">
        <f t="shared" si="59"/>
        <v>COMPLY</v>
      </c>
      <c r="BI1237" t="e">
        <f>VLOOKUP(H1237,Sheet2!$A$1:$B$270,2,FALSE)</f>
        <v>#N/A</v>
      </c>
    </row>
    <row r="1238" spans="1:61">
      <c r="A1238">
        <v>1237</v>
      </c>
      <c r="B1238">
        <v>1002511177</v>
      </c>
      <c r="C1238">
        <v>3</v>
      </c>
      <c r="D1238" t="s">
        <v>45</v>
      </c>
      <c r="E1238">
        <v>5</v>
      </c>
      <c r="F1238" t="s">
        <v>211</v>
      </c>
      <c r="G1238" t="s">
        <v>116</v>
      </c>
      <c r="H1238" t="s">
        <v>272</v>
      </c>
      <c r="I1238" t="s">
        <v>9791</v>
      </c>
      <c r="J1238" t="s">
        <v>214</v>
      </c>
      <c r="K1238" t="s">
        <v>149</v>
      </c>
      <c r="M1238" t="s">
        <v>933</v>
      </c>
      <c r="N1238" t="s">
        <v>10136</v>
      </c>
      <c r="O1238" s="57">
        <v>46239.694351851853</v>
      </c>
      <c r="P1238" s="57">
        <v>46245.450127314813</v>
      </c>
      <c r="Q1238">
        <v>69359384</v>
      </c>
      <c r="S1238">
        <v>172604213919</v>
      </c>
      <c r="T1238" t="s">
        <v>11810</v>
      </c>
      <c r="U1238" t="s">
        <v>11811</v>
      </c>
      <c r="V1238" t="s">
        <v>11812</v>
      </c>
      <c r="Z1238">
        <v>116.541528237912</v>
      </c>
      <c r="AA1238">
        <v>-8.3843079295704293</v>
      </c>
      <c r="AB1238" t="s">
        <v>11813</v>
      </c>
      <c r="AC1238" t="s">
        <v>226</v>
      </c>
      <c r="AL1238" t="s">
        <v>218</v>
      </c>
      <c r="AM1238" t="s">
        <v>11813</v>
      </c>
      <c r="AN1238" t="s">
        <v>6</v>
      </c>
      <c r="AO1238" s="57">
        <v>46150.705266203702</v>
      </c>
      <c r="AQ1238" t="s">
        <v>564</v>
      </c>
      <c r="AR1238" t="s">
        <v>12</v>
      </c>
      <c r="AS1238" t="s">
        <v>272</v>
      </c>
      <c r="AT1238" t="s">
        <v>231</v>
      </c>
      <c r="AV1238" t="s">
        <v>917</v>
      </c>
      <c r="AW1238" t="s">
        <v>10181</v>
      </c>
      <c r="AX1238" t="s">
        <v>223</v>
      </c>
      <c r="BA1238" s="57">
        <v>46239.5</v>
      </c>
      <c r="BB1238" t="s">
        <v>11813</v>
      </c>
      <c r="BF1238" s="6" t="e">
        <f t="shared" si="57"/>
        <v>#NUM!</v>
      </c>
      <c r="BG1238" t="e">
        <f t="shared" si="58"/>
        <v>#NUM!</v>
      </c>
      <c r="BH1238" t="e">
        <f t="shared" si="59"/>
        <v>#NUM!</v>
      </c>
      <c r="BI1238" t="str">
        <f>VLOOKUP(H1238,Sheet2!$A$1:$B$270,2,FALSE)</f>
        <v>SELONG</v>
      </c>
    </row>
    <row r="1239" spans="1:61">
      <c r="A1239">
        <v>1238</v>
      </c>
      <c r="B1239">
        <v>1002531173</v>
      </c>
      <c r="C1239">
        <v>3</v>
      </c>
      <c r="D1239" t="s">
        <v>49</v>
      </c>
      <c r="E1239">
        <v>4</v>
      </c>
      <c r="F1239" t="s">
        <v>252</v>
      </c>
      <c r="G1239" t="s">
        <v>929</v>
      </c>
      <c r="H1239" t="s">
        <v>951</v>
      </c>
      <c r="I1239" t="s">
        <v>213</v>
      </c>
      <c r="J1239" t="s">
        <v>214</v>
      </c>
      <c r="K1239" t="s">
        <v>149</v>
      </c>
      <c r="L1239" t="s">
        <v>215</v>
      </c>
      <c r="M1239" t="s">
        <v>240</v>
      </c>
      <c r="N1239" t="s">
        <v>216</v>
      </c>
      <c r="O1239" s="57">
        <v>46251.656215277777</v>
      </c>
      <c r="P1239" s="57">
        <v>46251.656956018516</v>
      </c>
      <c r="Q1239">
        <v>69368262</v>
      </c>
      <c r="S1239">
        <v>142201101593</v>
      </c>
      <c r="T1239" t="s">
        <v>11814</v>
      </c>
      <c r="U1239" t="s">
        <v>11815</v>
      </c>
      <c r="V1239" t="s">
        <v>11816</v>
      </c>
      <c r="Z1239">
        <v>109.710613</v>
      </c>
      <c r="AA1239">
        <v>-6.9343709999999996</v>
      </c>
      <c r="AB1239" t="s">
        <v>11817</v>
      </c>
      <c r="AC1239" t="s">
        <v>237</v>
      </c>
      <c r="AL1239" t="s">
        <v>218</v>
      </c>
      <c r="AM1239" t="s">
        <v>11818</v>
      </c>
      <c r="AN1239" t="s">
        <v>6</v>
      </c>
      <c r="AO1239" t="s">
        <v>11532</v>
      </c>
      <c r="AP1239" s="57">
        <v>46252.541666666664</v>
      </c>
      <c r="AR1239" t="s">
        <v>241</v>
      </c>
      <c r="AS1239" t="s">
        <v>951</v>
      </c>
      <c r="AT1239" t="s">
        <v>231</v>
      </c>
      <c r="AV1239" t="s">
        <v>240</v>
      </c>
      <c r="AW1239" t="s">
        <v>1010</v>
      </c>
      <c r="AX1239" t="s">
        <v>223</v>
      </c>
      <c r="BA1239" s="57">
        <v>46252.541666666664</v>
      </c>
      <c r="BB1239" t="s">
        <v>11818</v>
      </c>
      <c r="BF1239" s="6" t="e">
        <f t="shared" si="57"/>
        <v>#NUM!</v>
      </c>
      <c r="BG1239" t="e">
        <f t="shared" si="58"/>
        <v>#NUM!</v>
      </c>
      <c r="BH1239" t="e">
        <f t="shared" si="59"/>
        <v>#NUM!</v>
      </c>
      <c r="BI1239" t="e">
        <f>VLOOKUP(H1239,Sheet2!$A$1:$B$270,2,FALSE)</f>
        <v>#N/A</v>
      </c>
    </row>
    <row r="1240" spans="1:61">
      <c r="A1240">
        <v>1239</v>
      </c>
      <c r="B1240">
        <v>1002522746</v>
      </c>
      <c r="C1240">
        <v>3</v>
      </c>
      <c r="D1240" t="s">
        <v>45</v>
      </c>
      <c r="E1240">
        <v>5</v>
      </c>
      <c r="F1240" t="s">
        <v>211</v>
      </c>
      <c r="G1240" t="s">
        <v>118</v>
      </c>
      <c r="H1240" t="s">
        <v>464</v>
      </c>
      <c r="I1240" t="s">
        <v>213</v>
      </c>
      <c r="J1240" t="s">
        <v>214</v>
      </c>
      <c r="K1240" t="s">
        <v>149</v>
      </c>
      <c r="L1240" t="s">
        <v>215</v>
      </c>
      <c r="M1240" t="s">
        <v>76</v>
      </c>
      <c r="N1240" t="s">
        <v>216</v>
      </c>
      <c r="O1240" s="57">
        <v>46246.663842592592</v>
      </c>
      <c r="P1240" s="57">
        <v>46247.858124999999</v>
      </c>
      <c r="Q1240">
        <v>69364482</v>
      </c>
      <c r="S1240">
        <v>172608206143</v>
      </c>
      <c r="T1240" t="s">
        <v>8296</v>
      </c>
      <c r="U1240" t="s">
        <v>8297</v>
      </c>
      <c r="V1240" t="s">
        <v>8298</v>
      </c>
      <c r="Z1240">
        <v>116.752135450518</v>
      </c>
      <c r="AA1240">
        <v>-8.9101572113841296</v>
      </c>
      <c r="AB1240" t="s">
        <v>8299</v>
      </c>
      <c r="AC1240" t="s">
        <v>237</v>
      </c>
      <c r="AL1240" t="s">
        <v>218</v>
      </c>
      <c r="AM1240" t="s">
        <v>8169</v>
      </c>
      <c r="AN1240" t="s">
        <v>6</v>
      </c>
      <c r="AO1240" s="57">
        <v>46364.673472222225</v>
      </c>
      <c r="AP1240" s="57">
        <v>46247.541666666664</v>
      </c>
      <c r="AR1240" t="s">
        <v>219</v>
      </c>
      <c r="AS1240" t="s">
        <v>464</v>
      </c>
      <c r="AT1240" t="s">
        <v>231</v>
      </c>
      <c r="AU1240">
        <v>20260813</v>
      </c>
      <c r="AV1240" t="s">
        <v>222</v>
      </c>
      <c r="AW1240" t="s">
        <v>1014</v>
      </c>
      <c r="AX1240" t="s">
        <v>223</v>
      </c>
      <c r="BA1240" s="57">
        <v>46247.541666666664</v>
      </c>
      <c r="BB1240" t="s">
        <v>8169</v>
      </c>
      <c r="BC1240">
        <v>2026</v>
      </c>
      <c r="BD1240">
        <v>8</v>
      </c>
      <c r="BE1240">
        <v>13</v>
      </c>
      <c r="BF1240" s="6">
        <f t="shared" si="57"/>
        <v>46247</v>
      </c>
      <c r="BG1240">
        <f t="shared" si="58"/>
        <v>-0.54166666666424135</v>
      </c>
      <c r="BH1240" t="str">
        <f t="shared" si="59"/>
        <v>COMPLY</v>
      </c>
      <c r="BI1240" t="str">
        <f>VLOOKUP(H1240,Sheet2!$A$1:$B$270,2,FALSE)</f>
        <v>SUMBAWA</v>
      </c>
    </row>
    <row r="1241" spans="1:61">
      <c r="A1241">
        <v>1240</v>
      </c>
      <c r="B1241">
        <v>1002515978</v>
      </c>
      <c r="C1241">
        <v>3</v>
      </c>
      <c r="D1241" t="s">
        <v>42</v>
      </c>
      <c r="E1241">
        <v>5</v>
      </c>
      <c r="F1241" t="s">
        <v>233</v>
      </c>
      <c r="G1241" t="s">
        <v>103</v>
      </c>
      <c r="H1241" t="s">
        <v>401</v>
      </c>
      <c r="I1241" t="s">
        <v>213</v>
      </c>
      <c r="J1241" t="s">
        <v>214</v>
      </c>
      <c r="K1241" t="s">
        <v>149</v>
      </c>
      <c r="M1241" t="s">
        <v>76</v>
      </c>
      <c r="N1241" t="s">
        <v>216</v>
      </c>
      <c r="O1241" s="57">
        <v>46242.572546296295</v>
      </c>
      <c r="P1241" s="57">
        <v>46242.70275462963</v>
      </c>
      <c r="Q1241">
        <v>69361487</v>
      </c>
      <c r="S1241">
        <v>152318240698</v>
      </c>
      <c r="T1241" t="s">
        <v>5943</v>
      </c>
      <c r="U1241" t="s">
        <v>4251</v>
      </c>
      <c r="V1241" t="s">
        <v>5944</v>
      </c>
      <c r="Z1241">
        <v>112.2464648</v>
      </c>
      <c r="AA1241">
        <v>-7.6131174000000001</v>
      </c>
      <c r="AB1241" t="s">
        <v>5945</v>
      </c>
      <c r="AC1241" t="s">
        <v>230</v>
      </c>
      <c r="AL1241" t="s">
        <v>218</v>
      </c>
      <c r="AM1241" t="s">
        <v>5946</v>
      </c>
      <c r="AN1241" t="s">
        <v>6</v>
      </c>
      <c r="AO1241" s="57">
        <v>46242.579872685186</v>
      </c>
      <c r="AP1241" s="57">
        <v>46243.541666666664</v>
      </c>
      <c r="AR1241" t="s">
        <v>219</v>
      </c>
      <c r="AS1241" t="s">
        <v>401</v>
      </c>
      <c r="AT1241" t="s">
        <v>231</v>
      </c>
      <c r="AU1241">
        <v>20260808</v>
      </c>
      <c r="AV1241" t="s">
        <v>222</v>
      </c>
      <c r="AW1241" t="s">
        <v>561</v>
      </c>
      <c r="AX1241" t="s">
        <v>223</v>
      </c>
      <c r="BA1241" s="57">
        <v>46243.541666666664</v>
      </c>
      <c r="BB1241" t="s">
        <v>5946</v>
      </c>
      <c r="BC1241">
        <v>2026</v>
      </c>
      <c r="BD1241">
        <v>8</v>
      </c>
      <c r="BE1241">
        <v>8</v>
      </c>
      <c r="BF1241" s="6">
        <f t="shared" si="57"/>
        <v>46242</v>
      </c>
      <c r="BG1241">
        <f t="shared" si="58"/>
        <v>-1.5416666666642413</v>
      </c>
      <c r="BH1241" t="str">
        <f t="shared" si="59"/>
        <v>COMPLY</v>
      </c>
      <c r="BI1241" t="str">
        <f>VLOOKUP(H1241,Sheet2!$A$1:$B$270,2,FALSE)</f>
        <v>MOJOKERTO</v>
      </c>
    </row>
    <row r="1242" spans="1:61">
      <c r="A1242">
        <v>1241</v>
      </c>
      <c r="B1242">
        <v>1002518658</v>
      </c>
      <c r="C1242">
        <v>3</v>
      </c>
      <c r="D1242" t="s">
        <v>45</v>
      </c>
      <c r="E1242">
        <v>5</v>
      </c>
      <c r="F1242" t="s">
        <v>211</v>
      </c>
      <c r="G1242" t="s">
        <v>116</v>
      </c>
      <c r="H1242" t="s">
        <v>272</v>
      </c>
      <c r="I1242" t="s">
        <v>213</v>
      </c>
      <c r="J1242" t="s">
        <v>214</v>
      </c>
      <c r="K1242" t="s">
        <v>149</v>
      </c>
      <c r="M1242" t="s">
        <v>76</v>
      </c>
      <c r="N1242" t="s">
        <v>216</v>
      </c>
      <c r="O1242" s="57">
        <v>46244.753981481481</v>
      </c>
      <c r="P1242" s="57">
        <v>46245.846030092594</v>
      </c>
      <c r="Q1242">
        <v>69361748</v>
      </c>
      <c r="S1242">
        <v>172604213762</v>
      </c>
      <c r="T1242" t="s">
        <v>5836</v>
      </c>
      <c r="U1242" t="s">
        <v>6806</v>
      </c>
      <c r="V1242" t="s">
        <v>6807</v>
      </c>
      <c r="Z1242">
        <v>116.03887589999999</v>
      </c>
      <c r="AA1242">
        <v>-8.4577933999999999</v>
      </c>
      <c r="AB1242" t="s">
        <v>5839</v>
      </c>
      <c r="AC1242" t="s">
        <v>217</v>
      </c>
      <c r="AL1242" t="s">
        <v>218</v>
      </c>
      <c r="AM1242" t="s">
        <v>6808</v>
      </c>
      <c r="AN1242" t="s">
        <v>6</v>
      </c>
      <c r="AO1242" s="57">
        <v>46303.777662037035</v>
      </c>
      <c r="AQ1242" t="s">
        <v>903</v>
      </c>
      <c r="AR1242" t="s">
        <v>219</v>
      </c>
      <c r="AS1242" t="s">
        <v>272</v>
      </c>
      <c r="AT1242" t="s">
        <v>231</v>
      </c>
      <c r="AU1242">
        <v>20260811</v>
      </c>
      <c r="AV1242" t="s">
        <v>222</v>
      </c>
      <c r="AW1242" t="s">
        <v>562</v>
      </c>
      <c r="AX1242" t="s">
        <v>223</v>
      </c>
      <c r="BA1242" s="57">
        <v>46244.291666666664</v>
      </c>
      <c r="BB1242" t="s">
        <v>6808</v>
      </c>
      <c r="BC1242">
        <v>2026</v>
      </c>
      <c r="BD1242">
        <v>8</v>
      </c>
      <c r="BE1242">
        <v>11</v>
      </c>
      <c r="BF1242" s="6">
        <f t="shared" si="57"/>
        <v>46245</v>
      </c>
      <c r="BG1242">
        <f t="shared" si="58"/>
        <v>0.70833333333575865</v>
      </c>
      <c r="BH1242" t="str">
        <f t="shared" si="59"/>
        <v>COMPLY</v>
      </c>
      <c r="BI1242" t="str">
        <f>VLOOKUP(H1242,Sheet2!$A$1:$B$270,2,FALSE)</f>
        <v>SELONG</v>
      </c>
    </row>
    <row r="1243" spans="1:61">
      <c r="A1243">
        <v>1242</v>
      </c>
      <c r="B1243">
        <v>1002531072</v>
      </c>
      <c r="C1243">
        <v>3</v>
      </c>
      <c r="D1243" t="s">
        <v>55</v>
      </c>
      <c r="E1243">
        <v>5</v>
      </c>
      <c r="F1243" t="s">
        <v>228</v>
      </c>
      <c r="G1243" t="s">
        <v>121</v>
      </c>
      <c r="H1243" t="s">
        <v>454</v>
      </c>
      <c r="I1243" t="s">
        <v>213</v>
      </c>
      <c r="J1243" t="s">
        <v>214</v>
      </c>
      <c r="K1243" t="s">
        <v>149</v>
      </c>
      <c r="M1243" t="s">
        <v>240</v>
      </c>
      <c r="N1243" t="s">
        <v>216</v>
      </c>
      <c r="O1243" s="57">
        <v>46251.625115740739</v>
      </c>
      <c r="P1243" s="57">
        <v>46251.698634259257</v>
      </c>
      <c r="Q1243">
        <v>69368210</v>
      </c>
      <c r="S1243">
        <v>152436202368</v>
      </c>
      <c r="T1243" t="s">
        <v>11819</v>
      </c>
      <c r="U1243" t="s">
        <v>11820</v>
      </c>
      <c r="V1243" t="s">
        <v>11821</v>
      </c>
      <c r="Z1243">
        <v>112.708325</v>
      </c>
      <c r="AA1243">
        <v>-7.0899774999999998</v>
      </c>
      <c r="AB1243" t="s">
        <v>11822</v>
      </c>
      <c r="AC1243" t="s">
        <v>230</v>
      </c>
      <c r="AL1243" t="s">
        <v>218</v>
      </c>
      <c r="AM1243" t="s">
        <v>11823</v>
      </c>
      <c r="AN1243" t="s">
        <v>6</v>
      </c>
      <c r="AO1243" t="s">
        <v>10506</v>
      </c>
      <c r="AP1243" s="57">
        <v>46252.541666666664</v>
      </c>
      <c r="AR1243" t="s">
        <v>241</v>
      </c>
      <c r="AS1243" t="s">
        <v>454</v>
      </c>
      <c r="AT1243" t="s">
        <v>231</v>
      </c>
      <c r="AV1243" t="s">
        <v>240</v>
      </c>
      <c r="AW1243" t="s">
        <v>571</v>
      </c>
      <c r="AX1243" t="s">
        <v>223</v>
      </c>
      <c r="BA1243" s="57">
        <v>46252.541666666664</v>
      </c>
      <c r="BB1243" t="s">
        <v>11823</v>
      </c>
      <c r="BF1243" s="6" t="e">
        <f t="shared" si="57"/>
        <v>#NUM!</v>
      </c>
      <c r="BG1243" t="e">
        <f t="shared" si="58"/>
        <v>#NUM!</v>
      </c>
      <c r="BH1243" t="e">
        <f t="shared" si="59"/>
        <v>#NUM!</v>
      </c>
      <c r="BI1243" t="str">
        <f>VLOOKUP(H1243,Sheet2!$A$1:$B$270,2,FALSE)</f>
        <v>MADURA</v>
      </c>
    </row>
    <row r="1244" spans="1:61">
      <c r="A1244">
        <v>1243</v>
      </c>
      <c r="B1244">
        <v>1002517755</v>
      </c>
      <c r="C1244">
        <v>3</v>
      </c>
      <c r="D1244" t="s">
        <v>49</v>
      </c>
      <c r="E1244">
        <v>4</v>
      </c>
      <c r="F1244" t="s">
        <v>252</v>
      </c>
      <c r="G1244" t="s">
        <v>252</v>
      </c>
      <c r="H1244" t="s">
        <v>676</v>
      </c>
      <c r="I1244" t="s">
        <v>213</v>
      </c>
      <c r="J1244" t="s">
        <v>214</v>
      </c>
      <c r="K1244" t="s">
        <v>149</v>
      </c>
      <c r="L1244" t="s">
        <v>215</v>
      </c>
      <c r="M1244" t="s">
        <v>76</v>
      </c>
      <c r="N1244" t="s">
        <v>216</v>
      </c>
      <c r="O1244" s="57">
        <v>46244.561759259261</v>
      </c>
      <c r="P1244" s="57">
        <v>46245.650578703702</v>
      </c>
      <c r="Q1244">
        <v>69362440</v>
      </c>
      <c r="S1244">
        <v>146285103773</v>
      </c>
      <c r="T1244" t="s">
        <v>6809</v>
      </c>
      <c r="U1244" t="s">
        <v>6810</v>
      </c>
      <c r="V1244" t="s">
        <v>6811</v>
      </c>
      <c r="Z1244">
        <v>109.634497</v>
      </c>
      <c r="AA1244">
        <v>-6.9731059999999996</v>
      </c>
      <c r="AB1244" t="s">
        <v>6812</v>
      </c>
      <c r="AC1244" t="s">
        <v>237</v>
      </c>
      <c r="AL1244" t="s">
        <v>218</v>
      </c>
      <c r="AM1244" t="s">
        <v>6478</v>
      </c>
      <c r="AN1244" t="s">
        <v>6</v>
      </c>
      <c r="AO1244" s="57">
        <v>46303.569293981483</v>
      </c>
      <c r="AP1244" s="57">
        <v>46245.541666666664</v>
      </c>
      <c r="AR1244" t="s">
        <v>219</v>
      </c>
      <c r="AS1244" t="s">
        <v>676</v>
      </c>
      <c r="AT1244" t="s">
        <v>231</v>
      </c>
      <c r="AU1244">
        <v>20260811</v>
      </c>
      <c r="AV1244" t="s">
        <v>222</v>
      </c>
      <c r="AW1244" t="s">
        <v>1020</v>
      </c>
      <c r="AX1244" t="s">
        <v>223</v>
      </c>
      <c r="BA1244" s="57">
        <v>46245.541666666664</v>
      </c>
      <c r="BB1244" t="s">
        <v>6478</v>
      </c>
      <c r="BC1244">
        <v>2026</v>
      </c>
      <c r="BD1244">
        <v>8</v>
      </c>
      <c r="BE1244">
        <v>11</v>
      </c>
      <c r="BF1244" s="6">
        <f t="shared" si="57"/>
        <v>46245</v>
      </c>
      <c r="BG1244">
        <f t="shared" si="58"/>
        <v>-0.54166666666424135</v>
      </c>
      <c r="BH1244" t="str">
        <f t="shared" si="59"/>
        <v>COMPLY</v>
      </c>
      <c r="BI1244" t="e">
        <f>VLOOKUP(H1244,Sheet2!$A$1:$B$270,2,FALSE)</f>
        <v>#N/A</v>
      </c>
    </row>
    <row r="1245" spans="1:61">
      <c r="A1245">
        <v>1244</v>
      </c>
      <c r="B1245">
        <v>1002511022</v>
      </c>
      <c r="C1245">
        <v>3</v>
      </c>
      <c r="D1245" t="s">
        <v>55</v>
      </c>
      <c r="E1245">
        <v>5</v>
      </c>
      <c r="F1245" t="s">
        <v>265</v>
      </c>
      <c r="G1245" t="s">
        <v>126</v>
      </c>
      <c r="H1245" t="s">
        <v>266</v>
      </c>
      <c r="I1245" t="s">
        <v>213</v>
      </c>
      <c r="J1245" t="s">
        <v>214</v>
      </c>
      <c r="K1245" t="s">
        <v>149</v>
      </c>
      <c r="M1245" t="s">
        <v>76</v>
      </c>
      <c r="N1245" t="s">
        <v>216</v>
      </c>
      <c r="O1245" s="57">
        <v>46239.647511574076</v>
      </c>
      <c r="P1245" s="57">
        <v>46239.737905092596</v>
      </c>
      <c r="Q1245">
        <v>69351264</v>
      </c>
      <c r="S1245">
        <v>152413167539</v>
      </c>
      <c r="T1245" t="s">
        <v>1106</v>
      </c>
      <c r="U1245" t="s">
        <v>3284</v>
      </c>
      <c r="V1245" t="s">
        <v>3917</v>
      </c>
      <c r="Z1245">
        <v>112.749053</v>
      </c>
      <c r="AA1245">
        <v>-7.2652659999999996</v>
      </c>
      <c r="AB1245" t="s">
        <v>1107</v>
      </c>
      <c r="AC1245" t="s">
        <v>230</v>
      </c>
      <c r="AL1245" t="s">
        <v>218</v>
      </c>
      <c r="AM1245" t="s">
        <v>3918</v>
      </c>
      <c r="AN1245" t="s">
        <v>6</v>
      </c>
      <c r="AO1245" s="57">
        <v>46150.652673611112</v>
      </c>
      <c r="AR1245" t="s">
        <v>219</v>
      </c>
      <c r="AS1245" t="s">
        <v>266</v>
      </c>
      <c r="AT1245" t="s">
        <v>221</v>
      </c>
      <c r="AU1245">
        <v>20260805</v>
      </c>
      <c r="AV1245" t="s">
        <v>222</v>
      </c>
      <c r="AW1245" t="s">
        <v>942</v>
      </c>
      <c r="AX1245" t="s">
        <v>223</v>
      </c>
      <c r="BA1245" s="57">
        <v>46239.291666666664</v>
      </c>
      <c r="BB1245" t="s">
        <v>3918</v>
      </c>
      <c r="BC1245">
        <v>2026</v>
      </c>
      <c r="BD1245">
        <v>8</v>
      </c>
      <c r="BE1245">
        <v>5</v>
      </c>
      <c r="BF1245" s="6">
        <f t="shared" si="57"/>
        <v>46239</v>
      </c>
      <c r="BG1245">
        <f t="shared" si="58"/>
        <v>-0.29166666666424135</v>
      </c>
      <c r="BH1245" t="str">
        <f t="shared" si="59"/>
        <v>COMPLY</v>
      </c>
      <c r="BI1245" t="str">
        <f>VLOOKUP(H1245,Sheet2!$A$1:$B$270,2,FALSE)</f>
        <v>SURABAYA SELATAN</v>
      </c>
    </row>
    <row r="1246" spans="1:61">
      <c r="A1246">
        <v>1245</v>
      </c>
      <c r="B1246">
        <v>1002530381</v>
      </c>
      <c r="C1246">
        <v>3</v>
      </c>
      <c r="D1246" t="s">
        <v>38</v>
      </c>
      <c r="E1246">
        <v>5</v>
      </c>
      <c r="F1246" t="s">
        <v>250</v>
      </c>
      <c r="G1246" t="s">
        <v>87</v>
      </c>
      <c r="H1246" t="s">
        <v>362</v>
      </c>
      <c r="I1246" t="s">
        <v>213</v>
      </c>
      <c r="J1246" t="s">
        <v>214</v>
      </c>
      <c r="K1246" t="s">
        <v>149</v>
      </c>
      <c r="L1246" t="s">
        <v>215</v>
      </c>
      <c r="M1246" t="s">
        <v>286</v>
      </c>
      <c r="N1246" t="s">
        <v>216</v>
      </c>
      <c r="O1246" s="57">
        <v>46251.32912037037</v>
      </c>
      <c r="P1246" s="57">
        <v>46252.208483796298</v>
      </c>
      <c r="Q1246">
        <v>69367797</v>
      </c>
      <c r="S1246">
        <v>152707239264</v>
      </c>
      <c r="T1246" t="s">
        <v>11824</v>
      </c>
      <c r="U1246" t="s">
        <v>11825</v>
      </c>
      <c r="V1246" t="s">
        <v>11826</v>
      </c>
      <c r="Z1246">
        <v>112.5300441</v>
      </c>
      <c r="AA1246">
        <v>-7.8345248999999999</v>
      </c>
      <c r="AB1246" t="s">
        <v>11827</v>
      </c>
      <c r="AC1246" t="s">
        <v>237</v>
      </c>
      <c r="AL1246" t="s">
        <v>218</v>
      </c>
      <c r="AM1246" t="s">
        <v>9825</v>
      </c>
      <c r="AN1246" t="s">
        <v>6</v>
      </c>
      <c r="AO1246" t="s">
        <v>11828</v>
      </c>
      <c r="AP1246" s="57">
        <v>46252.333333333336</v>
      </c>
      <c r="AR1246" t="s">
        <v>241</v>
      </c>
      <c r="AS1246" t="s">
        <v>362</v>
      </c>
      <c r="AT1246" t="s">
        <v>231</v>
      </c>
      <c r="AV1246" t="s">
        <v>905</v>
      </c>
      <c r="AW1246" t="s">
        <v>1014</v>
      </c>
      <c r="AX1246" t="s">
        <v>223</v>
      </c>
      <c r="BA1246" s="57">
        <v>46252.333333333336</v>
      </c>
      <c r="BB1246" t="s">
        <v>9825</v>
      </c>
      <c r="BF1246" s="6" t="e">
        <f t="shared" si="57"/>
        <v>#NUM!</v>
      </c>
      <c r="BG1246" t="e">
        <f t="shared" si="58"/>
        <v>#NUM!</v>
      </c>
      <c r="BH1246" t="e">
        <f t="shared" si="59"/>
        <v>#NUM!</v>
      </c>
      <c r="BI1246" t="str">
        <f>VLOOKUP(H1246,Sheet2!$A$1:$B$270,2,FALSE)</f>
        <v>BATU</v>
      </c>
    </row>
    <row r="1247" spans="1:61">
      <c r="A1247">
        <v>1246</v>
      </c>
      <c r="B1247">
        <v>1002524487</v>
      </c>
      <c r="C1247">
        <v>3</v>
      </c>
      <c r="D1247" t="s">
        <v>55</v>
      </c>
      <c r="E1247">
        <v>5</v>
      </c>
      <c r="F1247" t="s">
        <v>313</v>
      </c>
      <c r="G1247" t="s">
        <v>126</v>
      </c>
      <c r="H1247" t="s">
        <v>382</v>
      </c>
      <c r="I1247" t="s">
        <v>213</v>
      </c>
      <c r="J1247" t="s">
        <v>214</v>
      </c>
      <c r="K1247" t="s">
        <v>149</v>
      </c>
      <c r="M1247" t="s">
        <v>286</v>
      </c>
      <c r="N1247" t="s">
        <v>608</v>
      </c>
      <c r="O1247" s="57">
        <v>46247.60355324074</v>
      </c>
      <c r="P1247" s="57">
        <v>46250.518368055556</v>
      </c>
      <c r="Q1247">
        <v>69365274</v>
      </c>
      <c r="S1247">
        <v>152303243849</v>
      </c>
      <c r="T1247" t="s">
        <v>9241</v>
      </c>
      <c r="U1247" t="s">
        <v>9242</v>
      </c>
      <c r="V1247" t="s">
        <v>11829</v>
      </c>
      <c r="Z1247">
        <v>112.7684419</v>
      </c>
      <c r="AA1247">
        <v>-7.3055025000000002</v>
      </c>
      <c r="AB1247" t="s">
        <v>9243</v>
      </c>
      <c r="AC1247" t="s">
        <v>226</v>
      </c>
      <c r="AL1247" t="s">
        <v>218</v>
      </c>
      <c r="AM1247" t="s">
        <v>11171</v>
      </c>
      <c r="AN1247" t="s">
        <v>6</v>
      </c>
      <c r="AO1247" t="s">
        <v>8888</v>
      </c>
      <c r="AP1247" s="57">
        <v>46251.333333333336</v>
      </c>
      <c r="AR1247" t="s">
        <v>241</v>
      </c>
      <c r="AS1247" t="s">
        <v>382</v>
      </c>
      <c r="AT1247" t="s">
        <v>231</v>
      </c>
      <c r="AV1247" t="s">
        <v>905</v>
      </c>
      <c r="AW1247" t="s">
        <v>915</v>
      </c>
      <c r="AX1247" t="s">
        <v>223</v>
      </c>
      <c r="BA1247" s="57">
        <v>46251.333333333336</v>
      </c>
      <c r="BB1247" t="s">
        <v>11171</v>
      </c>
      <c r="BF1247" s="6" t="e">
        <f t="shared" si="57"/>
        <v>#NUM!</v>
      </c>
      <c r="BG1247" t="e">
        <f t="shared" si="58"/>
        <v>#NUM!</v>
      </c>
      <c r="BH1247" t="e">
        <f t="shared" si="59"/>
        <v>#NUM!</v>
      </c>
      <c r="BI1247" t="str">
        <f>VLOOKUP(H1247,Sheet2!$A$1:$B$270,2,FALSE)</f>
        <v>SURABAYA SELATAN</v>
      </c>
    </row>
    <row r="1248" spans="1:61">
      <c r="A1248">
        <v>1247</v>
      </c>
      <c r="B1248">
        <v>1002511906</v>
      </c>
      <c r="C1248">
        <v>3</v>
      </c>
      <c r="D1248" t="s">
        <v>45</v>
      </c>
      <c r="E1248">
        <v>5</v>
      </c>
      <c r="F1248" t="s">
        <v>113</v>
      </c>
      <c r="G1248" t="s">
        <v>120</v>
      </c>
      <c r="H1248" t="s">
        <v>318</v>
      </c>
      <c r="I1248" t="s">
        <v>213</v>
      </c>
      <c r="J1248" t="s">
        <v>214</v>
      </c>
      <c r="K1248" t="s">
        <v>149</v>
      </c>
      <c r="L1248" t="s">
        <v>215</v>
      </c>
      <c r="M1248" t="s">
        <v>76</v>
      </c>
      <c r="N1248" t="s">
        <v>216</v>
      </c>
      <c r="O1248" s="57">
        <v>46240.455509259256</v>
      </c>
      <c r="P1248" s="57">
        <v>46242.795601851853</v>
      </c>
      <c r="Q1248">
        <v>69359787</v>
      </c>
      <c r="S1248">
        <v>172517222517</v>
      </c>
      <c r="T1248" t="s">
        <v>3919</v>
      </c>
      <c r="U1248" t="s">
        <v>3920</v>
      </c>
      <c r="V1248" t="s">
        <v>3921</v>
      </c>
      <c r="Z1248">
        <v>120.26008710000001</v>
      </c>
      <c r="AA1248">
        <v>-9.6502677000000006</v>
      </c>
      <c r="AB1248" t="s">
        <v>3922</v>
      </c>
      <c r="AC1248" t="s">
        <v>237</v>
      </c>
      <c r="AL1248" t="s">
        <v>218</v>
      </c>
      <c r="AM1248" t="s">
        <v>3923</v>
      </c>
      <c r="AN1248" t="s">
        <v>6</v>
      </c>
      <c r="AO1248" s="57">
        <v>46181.46534722222</v>
      </c>
      <c r="AP1248" s="57">
        <v>46242.541666666664</v>
      </c>
      <c r="AR1248" t="s">
        <v>219</v>
      </c>
      <c r="AS1248" t="s">
        <v>318</v>
      </c>
      <c r="AT1248" t="s">
        <v>231</v>
      </c>
      <c r="AU1248">
        <v>20260808</v>
      </c>
      <c r="AV1248" t="s">
        <v>222</v>
      </c>
      <c r="AW1248" t="s">
        <v>1022</v>
      </c>
      <c r="AX1248" t="s">
        <v>223</v>
      </c>
      <c r="BA1248" s="57">
        <v>46242.541666666664</v>
      </c>
      <c r="BB1248" t="s">
        <v>3923</v>
      </c>
      <c r="BC1248">
        <v>2026</v>
      </c>
      <c r="BD1248">
        <v>8</v>
      </c>
      <c r="BE1248">
        <v>8</v>
      </c>
      <c r="BF1248" s="6">
        <f t="shared" si="57"/>
        <v>46242</v>
      </c>
      <c r="BG1248">
        <f t="shared" si="58"/>
        <v>-0.54166666666424135</v>
      </c>
      <c r="BH1248" t="str">
        <f t="shared" si="59"/>
        <v>COMPLY</v>
      </c>
      <c r="BI1248" t="str">
        <f>VLOOKUP(H1248,Sheet2!$A$1:$B$270,2,FALSE)</f>
        <v>WAINGAPU</v>
      </c>
    </row>
    <row r="1249" spans="1:61">
      <c r="A1249">
        <v>1248</v>
      </c>
      <c r="B1249">
        <v>1002516149</v>
      </c>
      <c r="C1249">
        <v>3</v>
      </c>
      <c r="D1249" t="s">
        <v>38</v>
      </c>
      <c r="E1249">
        <v>5</v>
      </c>
      <c r="F1249" t="s">
        <v>90</v>
      </c>
      <c r="G1249" t="s">
        <v>88</v>
      </c>
      <c r="H1249" t="s">
        <v>514</v>
      </c>
      <c r="I1249" t="s">
        <v>213</v>
      </c>
      <c r="J1249" t="s">
        <v>214</v>
      </c>
      <c r="K1249" t="s">
        <v>149</v>
      </c>
      <c r="L1249" t="s">
        <v>215</v>
      </c>
      <c r="M1249" t="s">
        <v>76</v>
      </c>
      <c r="N1249" t="s">
        <v>216</v>
      </c>
      <c r="O1249" s="57">
        <v>46242.682592592595</v>
      </c>
      <c r="P1249" s="57">
        <v>46244.324143518519</v>
      </c>
      <c r="Q1249">
        <v>69361591</v>
      </c>
      <c r="S1249">
        <v>152732202761</v>
      </c>
      <c r="T1249" t="s">
        <v>5952</v>
      </c>
      <c r="U1249" t="s">
        <v>5953</v>
      </c>
      <c r="V1249" t="s">
        <v>5954</v>
      </c>
      <c r="Z1249">
        <v>112.41648600000001</v>
      </c>
      <c r="AA1249">
        <v>-8.1351139999999997</v>
      </c>
      <c r="AB1249" t="s">
        <v>5955</v>
      </c>
      <c r="AC1249" t="s">
        <v>237</v>
      </c>
      <c r="AL1249" t="s">
        <v>218</v>
      </c>
      <c r="AM1249" t="s">
        <v>4519</v>
      </c>
      <c r="AN1249" t="s">
        <v>6</v>
      </c>
      <c r="AO1249" s="57">
        <v>46242.684166666666</v>
      </c>
      <c r="AP1249" s="57">
        <v>46243.541666666664</v>
      </c>
      <c r="AR1249" t="s">
        <v>219</v>
      </c>
      <c r="AS1249" t="s">
        <v>514</v>
      </c>
      <c r="AT1249" t="s">
        <v>231</v>
      </c>
      <c r="AU1249">
        <v>20260810</v>
      </c>
      <c r="AV1249" t="s">
        <v>222</v>
      </c>
      <c r="AW1249" t="s">
        <v>1014</v>
      </c>
      <c r="AX1249" t="s">
        <v>223</v>
      </c>
      <c r="BA1249" s="57">
        <v>46243.541666666664</v>
      </c>
      <c r="BB1249" t="s">
        <v>4519</v>
      </c>
      <c r="BC1249">
        <v>2026</v>
      </c>
      <c r="BD1249">
        <v>8</v>
      </c>
      <c r="BE1249">
        <v>10</v>
      </c>
      <c r="BF1249" s="6">
        <f t="shared" si="57"/>
        <v>46244</v>
      </c>
      <c r="BG1249">
        <f t="shared" si="58"/>
        <v>0.45833333333575865</v>
      </c>
      <c r="BH1249" t="str">
        <f t="shared" si="59"/>
        <v>COMPLY</v>
      </c>
      <c r="BI1249" t="str">
        <f>VLOOKUP(H1249,Sheet2!$A$1:$B$270,2,FALSE)</f>
        <v>BLITAR</v>
      </c>
    </row>
    <row r="1250" spans="1:61">
      <c r="A1250">
        <v>1249</v>
      </c>
      <c r="B1250">
        <v>1002524042</v>
      </c>
      <c r="C1250">
        <v>3</v>
      </c>
      <c r="D1250" t="s">
        <v>55</v>
      </c>
      <c r="E1250">
        <v>5</v>
      </c>
      <c r="F1250" t="s">
        <v>228</v>
      </c>
      <c r="G1250" t="s">
        <v>127</v>
      </c>
      <c r="H1250" t="s">
        <v>330</v>
      </c>
      <c r="I1250" t="s">
        <v>213</v>
      </c>
      <c r="J1250" t="s">
        <v>214</v>
      </c>
      <c r="K1250" t="s">
        <v>149</v>
      </c>
      <c r="L1250" t="s">
        <v>215</v>
      </c>
      <c r="M1250" t="s">
        <v>286</v>
      </c>
      <c r="N1250" t="s">
        <v>216</v>
      </c>
      <c r="O1250" s="57">
        <v>46247.501342592594</v>
      </c>
      <c r="P1250" s="57">
        <v>46248.443449074075</v>
      </c>
      <c r="Q1250">
        <v>69365003</v>
      </c>
      <c r="S1250">
        <v>152431232371</v>
      </c>
      <c r="T1250" t="s">
        <v>9245</v>
      </c>
      <c r="U1250" t="s">
        <v>9246</v>
      </c>
      <c r="V1250" t="s">
        <v>9247</v>
      </c>
      <c r="Z1250">
        <v>113.925364027646</v>
      </c>
      <c r="AA1250">
        <v>-7.1747008977962698</v>
      </c>
      <c r="AB1250" t="s">
        <v>9248</v>
      </c>
      <c r="AC1250" t="s">
        <v>916</v>
      </c>
      <c r="AL1250" t="s">
        <v>218</v>
      </c>
      <c r="AM1250" t="s">
        <v>9249</v>
      </c>
      <c r="AN1250" t="s">
        <v>6</v>
      </c>
      <c r="AO1250" t="s">
        <v>9250</v>
      </c>
      <c r="AP1250" s="57">
        <v>46248.541666666664</v>
      </c>
      <c r="AR1250" t="s">
        <v>241</v>
      </c>
      <c r="AS1250" t="s">
        <v>330</v>
      </c>
      <c r="AT1250" t="s">
        <v>231</v>
      </c>
      <c r="AV1250" t="s">
        <v>905</v>
      </c>
      <c r="AW1250" t="s">
        <v>9251</v>
      </c>
      <c r="AX1250" t="s">
        <v>223</v>
      </c>
      <c r="BA1250" s="57">
        <v>46248.541666666664</v>
      </c>
      <c r="BB1250" t="s">
        <v>9249</v>
      </c>
      <c r="BF1250" s="6" t="e">
        <f t="shared" si="57"/>
        <v>#NUM!</v>
      </c>
      <c r="BG1250" t="e">
        <f t="shared" si="58"/>
        <v>#NUM!</v>
      </c>
      <c r="BH1250" t="e">
        <f t="shared" si="59"/>
        <v>#NUM!</v>
      </c>
      <c r="BI1250" t="str">
        <f>VLOOKUP(H1250,Sheet2!$A$1:$B$270,2,FALSE)</f>
        <v>MADURA</v>
      </c>
    </row>
    <row r="1251" spans="1:61">
      <c r="A1251">
        <v>1250</v>
      </c>
      <c r="B1251">
        <v>1002527727</v>
      </c>
      <c r="C1251">
        <v>3</v>
      </c>
      <c r="D1251" t="s">
        <v>59</v>
      </c>
      <c r="E1251">
        <v>4</v>
      </c>
      <c r="F1251" t="s">
        <v>224</v>
      </c>
      <c r="G1251" t="s">
        <v>320</v>
      </c>
      <c r="H1251" t="s">
        <v>321</v>
      </c>
      <c r="I1251" t="s">
        <v>213</v>
      </c>
      <c r="J1251" t="s">
        <v>214</v>
      </c>
      <c r="K1251" t="s">
        <v>149</v>
      </c>
      <c r="L1251" t="s">
        <v>215</v>
      </c>
      <c r="M1251" t="s">
        <v>76</v>
      </c>
      <c r="N1251" t="s">
        <v>216</v>
      </c>
      <c r="O1251" s="57">
        <v>46249.368715277778</v>
      </c>
      <c r="P1251" s="57">
        <v>46250.475763888891</v>
      </c>
      <c r="Q1251">
        <v>69366550</v>
      </c>
      <c r="S1251">
        <v>146372103455</v>
      </c>
      <c r="T1251" t="s">
        <v>11830</v>
      </c>
      <c r="U1251" t="s">
        <v>11831</v>
      </c>
      <c r="V1251" t="s">
        <v>11832</v>
      </c>
      <c r="Z1251">
        <v>109.699294439917</v>
      </c>
      <c r="AA1251">
        <v>-7.3965395983920104</v>
      </c>
      <c r="AB1251" t="s">
        <v>11833</v>
      </c>
      <c r="AC1251" t="s">
        <v>237</v>
      </c>
      <c r="AL1251" t="s">
        <v>218</v>
      </c>
      <c r="AM1251" t="s">
        <v>11834</v>
      </c>
      <c r="AN1251" t="s">
        <v>6</v>
      </c>
      <c r="AO1251" t="s">
        <v>11835</v>
      </c>
      <c r="AP1251" s="57">
        <v>46254.333333333336</v>
      </c>
      <c r="AR1251" t="s">
        <v>219</v>
      </c>
      <c r="AS1251" t="s">
        <v>321</v>
      </c>
      <c r="AT1251" t="s">
        <v>231</v>
      </c>
      <c r="AU1251">
        <v>20260816</v>
      </c>
      <c r="AV1251" t="s">
        <v>222</v>
      </c>
      <c r="AW1251" t="s">
        <v>1015</v>
      </c>
      <c r="AX1251" t="s">
        <v>223</v>
      </c>
      <c r="BA1251" s="57">
        <v>46254.333333333336</v>
      </c>
      <c r="BB1251" t="s">
        <v>11834</v>
      </c>
      <c r="BC1251">
        <v>2026</v>
      </c>
      <c r="BD1251">
        <v>8</v>
      </c>
      <c r="BE1251">
        <v>16</v>
      </c>
      <c r="BF1251" s="6">
        <f t="shared" si="57"/>
        <v>46250</v>
      </c>
      <c r="BG1251">
        <f t="shared" si="58"/>
        <v>-4.3333333333357587</v>
      </c>
      <c r="BH1251" t="str">
        <f t="shared" si="59"/>
        <v>COMPLY</v>
      </c>
      <c r="BI1251" t="e">
        <f>VLOOKUP(H1251,Sheet2!$A$1:$B$270,2,FALSE)</f>
        <v>#N/A</v>
      </c>
    </row>
    <row r="1252" spans="1:61">
      <c r="A1252">
        <v>1251</v>
      </c>
      <c r="B1252">
        <v>1002518598</v>
      </c>
      <c r="C1252">
        <v>3</v>
      </c>
      <c r="D1252" t="s">
        <v>42</v>
      </c>
      <c r="E1252">
        <v>5</v>
      </c>
      <c r="F1252" t="s">
        <v>102</v>
      </c>
      <c r="G1252" t="s">
        <v>100</v>
      </c>
      <c r="H1252" t="s">
        <v>443</v>
      </c>
      <c r="I1252" t="s">
        <v>213</v>
      </c>
      <c r="J1252" t="s">
        <v>214</v>
      </c>
      <c r="K1252" t="s">
        <v>149</v>
      </c>
      <c r="L1252" t="s">
        <v>215</v>
      </c>
      <c r="M1252" t="s">
        <v>76</v>
      </c>
      <c r="N1252" t="s">
        <v>216</v>
      </c>
      <c r="O1252" s="57">
        <v>46244.7187037037</v>
      </c>
      <c r="P1252" s="57">
        <v>46246.413530092592</v>
      </c>
      <c r="Q1252">
        <v>69362741</v>
      </c>
      <c r="S1252">
        <v>152526201935</v>
      </c>
      <c r="T1252" t="s">
        <v>6817</v>
      </c>
      <c r="U1252" t="s">
        <v>6818</v>
      </c>
      <c r="V1252" t="s">
        <v>6819</v>
      </c>
      <c r="Z1252">
        <v>113.965574</v>
      </c>
      <c r="AA1252">
        <v>-7.8181960000000004</v>
      </c>
      <c r="AB1252" t="s">
        <v>6820</v>
      </c>
      <c r="AC1252" t="s">
        <v>237</v>
      </c>
      <c r="AL1252" t="s">
        <v>218</v>
      </c>
      <c r="AM1252" t="s">
        <v>6821</v>
      </c>
      <c r="AN1252" t="s">
        <v>6</v>
      </c>
      <c r="AO1252" s="57">
        <v>46303.736030092594</v>
      </c>
      <c r="AP1252" s="57">
        <v>46245.625</v>
      </c>
      <c r="AQ1252" t="s">
        <v>248</v>
      </c>
      <c r="AR1252" t="s">
        <v>219</v>
      </c>
      <c r="AS1252" t="s">
        <v>443</v>
      </c>
      <c r="AT1252" t="s">
        <v>231</v>
      </c>
      <c r="AU1252">
        <v>20260812</v>
      </c>
      <c r="AV1252" t="s">
        <v>222</v>
      </c>
      <c r="AW1252" t="s">
        <v>1010</v>
      </c>
      <c r="AX1252" t="s">
        <v>223</v>
      </c>
      <c r="BA1252" s="57">
        <v>46245.625</v>
      </c>
      <c r="BB1252" t="s">
        <v>6821</v>
      </c>
      <c r="BC1252">
        <v>2026</v>
      </c>
      <c r="BD1252">
        <v>8</v>
      </c>
      <c r="BE1252">
        <v>12</v>
      </c>
      <c r="BF1252" s="6">
        <f t="shared" si="57"/>
        <v>46246</v>
      </c>
      <c r="BG1252">
        <f t="shared" si="58"/>
        <v>0.375</v>
      </c>
      <c r="BH1252" t="str">
        <f t="shared" si="59"/>
        <v>COMPLY</v>
      </c>
      <c r="BI1252" t="str">
        <f>VLOOKUP(H1252,Sheet2!$A$1:$B$270,2,FALSE)</f>
        <v>JEMBER</v>
      </c>
    </row>
    <row r="1253" spans="1:61">
      <c r="A1253">
        <v>1252</v>
      </c>
      <c r="B1253">
        <v>1002510839</v>
      </c>
      <c r="C1253">
        <v>3</v>
      </c>
      <c r="D1253" t="s">
        <v>34</v>
      </c>
      <c r="E1253">
        <v>5</v>
      </c>
      <c r="F1253" t="s">
        <v>573</v>
      </c>
      <c r="G1253" t="s">
        <v>85</v>
      </c>
      <c r="H1253" t="s">
        <v>285</v>
      </c>
      <c r="I1253" t="s">
        <v>213</v>
      </c>
      <c r="J1253" t="s">
        <v>214</v>
      </c>
      <c r="K1253" t="s">
        <v>149</v>
      </c>
      <c r="M1253" t="s">
        <v>76</v>
      </c>
      <c r="N1253" t="s">
        <v>216</v>
      </c>
      <c r="O1253" s="57">
        <v>46239.609131944446</v>
      </c>
      <c r="P1253" s="57">
        <v>46239.721435185187</v>
      </c>
      <c r="Q1253">
        <v>69357177</v>
      </c>
      <c r="S1253">
        <v>172413244317</v>
      </c>
      <c r="T1253" t="s">
        <v>3772</v>
      </c>
      <c r="U1253" t="s">
        <v>3932</v>
      </c>
      <c r="V1253" t="s">
        <v>3933</v>
      </c>
      <c r="Z1253">
        <v>115.173106</v>
      </c>
      <c r="AA1253">
        <v>-8.5284519999999997</v>
      </c>
      <c r="AB1253" t="s">
        <v>3775</v>
      </c>
      <c r="AC1253" t="s">
        <v>217</v>
      </c>
      <c r="AL1253" t="s">
        <v>218</v>
      </c>
      <c r="AM1253" t="s">
        <v>3934</v>
      </c>
      <c r="AN1253" t="s">
        <v>6</v>
      </c>
      <c r="AO1253" s="57">
        <v>46150.610949074071</v>
      </c>
      <c r="AR1253" t="s">
        <v>219</v>
      </c>
      <c r="AS1253" t="s">
        <v>285</v>
      </c>
      <c r="AT1253" t="s">
        <v>231</v>
      </c>
      <c r="AU1253">
        <v>20260805</v>
      </c>
      <c r="AV1253" t="s">
        <v>222</v>
      </c>
      <c r="AW1253" t="s">
        <v>572</v>
      </c>
      <c r="AX1253" t="s">
        <v>223</v>
      </c>
      <c r="BA1253" s="57">
        <v>46239.291666666664</v>
      </c>
      <c r="BB1253" t="s">
        <v>3934</v>
      </c>
      <c r="BC1253">
        <v>2026</v>
      </c>
      <c r="BD1253">
        <v>8</v>
      </c>
      <c r="BE1253">
        <v>5</v>
      </c>
      <c r="BF1253" s="6">
        <f t="shared" si="57"/>
        <v>46239</v>
      </c>
      <c r="BG1253">
        <f t="shared" si="58"/>
        <v>-0.29166666666424135</v>
      </c>
      <c r="BH1253" t="str">
        <f t="shared" si="59"/>
        <v>COMPLY</v>
      </c>
      <c r="BI1253" t="str">
        <f>VLOOKUP(H1253,Sheet2!$A$1:$B$270,2,FALSE)</f>
        <v>TABANAN</v>
      </c>
    </row>
    <row r="1254" spans="1:61">
      <c r="A1254">
        <v>1253</v>
      </c>
      <c r="B1254">
        <v>1002530492</v>
      </c>
      <c r="C1254">
        <v>3</v>
      </c>
      <c r="D1254" t="s">
        <v>55</v>
      </c>
      <c r="E1254">
        <v>5</v>
      </c>
      <c r="F1254" t="s">
        <v>228</v>
      </c>
      <c r="G1254" t="s">
        <v>127</v>
      </c>
      <c r="H1254" t="s">
        <v>229</v>
      </c>
      <c r="I1254" t="s">
        <v>213</v>
      </c>
      <c r="J1254" t="s">
        <v>214</v>
      </c>
      <c r="K1254" t="s">
        <v>149</v>
      </c>
      <c r="M1254" t="s">
        <v>240</v>
      </c>
      <c r="N1254" t="s">
        <v>216</v>
      </c>
      <c r="O1254" s="57">
        <v>46251.400347222225</v>
      </c>
      <c r="P1254" s="57">
        <v>46251.481956018521</v>
      </c>
      <c r="Q1254">
        <v>69367850</v>
      </c>
      <c r="S1254">
        <v>152426928252</v>
      </c>
      <c r="T1254" t="s">
        <v>11836</v>
      </c>
      <c r="U1254" t="s">
        <v>11837</v>
      </c>
      <c r="V1254" t="s">
        <v>11838</v>
      </c>
      <c r="Z1254">
        <v>113.54480289999999</v>
      </c>
      <c r="AA1254">
        <v>-7.2326401999999996</v>
      </c>
      <c r="AB1254" t="s">
        <v>11839</v>
      </c>
      <c r="AC1254" t="s">
        <v>230</v>
      </c>
      <c r="AL1254" t="s">
        <v>218</v>
      </c>
      <c r="AM1254" t="s">
        <v>11840</v>
      </c>
      <c r="AN1254" t="s">
        <v>6</v>
      </c>
      <c r="AO1254" t="s">
        <v>11043</v>
      </c>
      <c r="AP1254" s="57">
        <v>46252.541666666664</v>
      </c>
      <c r="AR1254" t="s">
        <v>241</v>
      </c>
      <c r="AS1254" t="s">
        <v>229</v>
      </c>
      <c r="AT1254" t="s">
        <v>221</v>
      </c>
      <c r="AV1254" t="s">
        <v>240</v>
      </c>
      <c r="AW1254" t="s">
        <v>633</v>
      </c>
      <c r="AX1254" t="s">
        <v>223</v>
      </c>
      <c r="BA1254" s="57">
        <v>46252.541666666664</v>
      </c>
      <c r="BB1254" t="s">
        <v>11840</v>
      </c>
      <c r="BF1254" s="6" t="e">
        <f t="shared" si="57"/>
        <v>#NUM!</v>
      </c>
      <c r="BG1254" t="e">
        <f t="shared" si="58"/>
        <v>#NUM!</v>
      </c>
      <c r="BH1254" t="e">
        <f t="shared" si="59"/>
        <v>#NUM!</v>
      </c>
      <c r="BI1254" t="str">
        <f>VLOOKUP(H1254,Sheet2!$A$1:$B$270,2,FALSE)</f>
        <v>MADURA</v>
      </c>
    </row>
    <row r="1255" spans="1:61">
      <c r="A1255">
        <v>1254</v>
      </c>
      <c r="B1255">
        <v>1002515408</v>
      </c>
      <c r="C1255">
        <v>3</v>
      </c>
      <c r="D1255" t="s">
        <v>59</v>
      </c>
      <c r="E1255">
        <v>4</v>
      </c>
      <c r="F1255" t="s">
        <v>224</v>
      </c>
      <c r="G1255" t="s">
        <v>320</v>
      </c>
      <c r="H1255" t="s">
        <v>321</v>
      </c>
      <c r="I1255" t="s">
        <v>213</v>
      </c>
      <c r="J1255" t="s">
        <v>214</v>
      </c>
      <c r="K1255" t="s">
        <v>149</v>
      </c>
      <c r="L1255" t="s">
        <v>215</v>
      </c>
      <c r="M1255" t="s">
        <v>575</v>
      </c>
      <c r="N1255" t="s">
        <v>216</v>
      </c>
      <c r="O1255" s="57">
        <v>46241.728425925925</v>
      </c>
      <c r="P1255" s="57">
        <v>46243.577916666669</v>
      </c>
      <c r="Q1255">
        <v>69361112</v>
      </c>
      <c r="S1255">
        <v>146372102428</v>
      </c>
      <c r="T1255" t="s">
        <v>5865</v>
      </c>
      <c r="U1255" t="s">
        <v>5956</v>
      </c>
      <c r="V1255" t="s">
        <v>5957</v>
      </c>
      <c r="Z1255">
        <v>109.593497</v>
      </c>
      <c r="AA1255">
        <v>-7.4143350000000003</v>
      </c>
      <c r="AB1255" t="s">
        <v>5868</v>
      </c>
      <c r="AC1255" t="s">
        <v>237</v>
      </c>
      <c r="AL1255" t="s">
        <v>218</v>
      </c>
      <c r="AM1255" t="s">
        <v>5958</v>
      </c>
      <c r="AN1255" t="s">
        <v>6</v>
      </c>
      <c r="AO1255" s="57">
        <v>46211.736238425925</v>
      </c>
      <c r="AP1255" s="57">
        <v>46243.541666666664</v>
      </c>
      <c r="AR1255" t="s">
        <v>14</v>
      </c>
      <c r="AS1255" t="s">
        <v>321</v>
      </c>
      <c r="AT1255" t="s">
        <v>231</v>
      </c>
      <c r="AV1255" t="s">
        <v>5959</v>
      </c>
      <c r="AW1255" t="s">
        <v>1014</v>
      </c>
      <c r="AX1255" t="s">
        <v>223</v>
      </c>
      <c r="BA1255" s="57">
        <v>46243.541666666664</v>
      </c>
      <c r="BB1255" t="s">
        <v>5958</v>
      </c>
      <c r="BF1255" s="6" t="e">
        <f t="shared" si="57"/>
        <v>#NUM!</v>
      </c>
      <c r="BG1255" t="e">
        <f t="shared" si="58"/>
        <v>#NUM!</v>
      </c>
      <c r="BH1255" t="e">
        <f t="shared" si="59"/>
        <v>#NUM!</v>
      </c>
      <c r="BI1255" t="e">
        <f>VLOOKUP(H1255,Sheet2!$A$1:$B$270,2,FALSE)</f>
        <v>#N/A</v>
      </c>
    </row>
    <row r="1256" spans="1:61">
      <c r="A1256">
        <v>1255</v>
      </c>
      <c r="B1256">
        <v>1002518599</v>
      </c>
      <c r="C1256">
        <v>3</v>
      </c>
      <c r="D1256" t="s">
        <v>51</v>
      </c>
      <c r="E1256">
        <v>4</v>
      </c>
      <c r="F1256" t="s">
        <v>235</v>
      </c>
      <c r="G1256" t="s">
        <v>957</v>
      </c>
      <c r="H1256" t="s">
        <v>5576</v>
      </c>
      <c r="I1256" t="s">
        <v>213</v>
      </c>
      <c r="J1256" t="s">
        <v>214</v>
      </c>
      <c r="K1256" t="s">
        <v>149</v>
      </c>
      <c r="L1256" t="s">
        <v>215</v>
      </c>
      <c r="M1256" t="s">
        <v>76</v>
      </c>
      <c r="N1256" t="s">
        <v>216</v>
      </c>
      <c r="O1256" s="57">
        <v>46244.7187037037</v>
      </c>
      <c r="P1256" s="57">
        <v>46246.592129629629</v>
      </c>
      <c r="Q1256">
        <v>69362747</v>
      </c>
      <c r="S1256">
        <v>143554101384</v>
      </c>
      <c r="T1256" t="s">
        <v>6829</v>
      </c>
      <c r="U1256" t="s">
        <v>6830</v>
      </c>
      <c r="V1256" t="s">
        <v>6831</v>
      </c>
      <c r="Z1256">
        <v>110.7360347</v>
      </c>
      <c r="AA1256">
        <v>-7.7964516000000001</v>
      </c>
      <c r="AB1256" t="s">
        <v>6832</v>
      </c>
      <c r="AC1256" t="s">
        <v>237</v>
      </c>
      <c r="AL1256" t="s">
        <v>218</v>
      </c>
      <c r="AM1256" t="s">
        <v>6564</v>
      </c>
      <c r="AN1256" t="s">
        <v>6</v>
      </c>
      <c r="AO1256" s="57">
        <v>46303.736030092594</v>
      </c>
      <c r="AP1256" s="57">
        <v>46245.541666666664</v>
      </c>
      <c r="AR1256" t="s">
        <v>219</v>
      </c>
      <c r="AS1256" t="s">
        <v>5576</v>
      </c>
      <c r="AT1256" t="s">
        <v>231</v>
      </c>
      <c r="AU1256">
        <v>20260812</v>
      </c>
      <c r="AV1256" t="s">
        <v>222</v>
      </c>
      <c r="AW1256" t="s">
        <v>1014</v>
      </c>
      <c r="AX1256" t="s">
        <v>223</v>
      </c>
      <c r="BA1256" s="57">
        <v>46245.541666666664</v>
      </c>
      <c r="BB1256" t="s">
        <v>6564</v>
      </c>
      <c r="BC1256">
        <v>2026</v>
      </c>
      <c r="BD1256">
        <v>8</v>
      </c>
      <c r="BE1256">
        <v>12</v>
      </c>
      <c r="BF1256" s="6">
        <f t="shared" si="57"/>
        <v>46246</v>
      </c>
      <c r="BG1256">
        <f t="shared" si="58"/>
        <v>0.45833333333575865</v>
      </c>
      <c r="BH1256" t="str">
        <f t="shared" si="59"/>
        <v>COMPLY</v>
      </c>
      <c r="BI1256" t="e">
        <f>VLOOKUP(H1256,Sheet2!$A$1:$B$270,2,FALSE)</f>
        <v>#N/A</v>
      </c>
    </row>
    <row r="1257" spans="1:61">
      <c r="A1257">
        <v>1256</v>
      </c>
      <c r="B1257">
        <v>1002506431</v>
      </c>
      <c r="C1257">
        <v>3</v>
      </c>
      <c r="D1257" t="s">
        <v>49</v>
      </c>
      <c r="E1257">
        <v>4</v>
      </c>
      <c r="F1257" t="s">
        <v>252</v>
      </c>
      <c r="G1257" t="s">
        <v>255</v>
      </c>
      <c r="H1257" t="s">
        <v>912</v>
      </c>
      <c r="I1257" t="s">
        <v>213</v>
      </c>
      <c r="J1257" t="s">
        <v>214</v>
      </c>
      <c r="K1257" t="s">
        <v>149</v>
      </c>
      <c r="L1257" t="s">
        <v>215</v>
      </c>
      <c r="M1257" t="s">
        <v>76</v>
      </c>
      <c r="N1257" t="s">
        <v>216</v>
      </c>
      <c r="O1257" s="57">
        <v>46237.657592592594</v>
      </c>
      <c r="P1257" s="57">
        <v>46238.473819444444</v>
      </c>
      <c r="Q1257">
        <v>69357717</v>
      </c>
      <c r="S1257">
        <v>146282105509</v>
      </c>
      <c r="T1257" t="s">
        <v>3948</v>
      </c>
      <c r="U1257" t="s">
        <v>3949</v>
      </c>
      <c r="V1257" t="s">
        <v>3950</v>
      </c>
      <c r="Z1257">
        <v>109.1778205</v>
      </c>
      <c r="AA1257">
        <v>-6.9307309000000004</v>
      </c>
      <c r="AB1257" t="s">
        <v>3951</v>
      </c>
      <c r="AC1257" t="s">
        <v>237</v>
      </c>
      <c r="AL1257" t="s">
        <v>218</v>
      </c>
      <c r="AM1257" t="s">
        <v>3952</v>
      </c>
      <c r="AN1257" t="s">
        <v>6</v>
      </c>
      <c r="AO1257" s="57">
        <v>46089.674050925925</v>
      </c>
      <c r="AP1257" s="57">
        <v>46238.541666666664</v>
      </c>
      <c r="AR1257" t="s">
        <v>219</v>
      </c>
      <c r="AS1257" t="s">
        <v>912</v>
      </c>
      <c r="AT1257" t="s">
        <v>231</v>
      </c>
      <c r="AU1257">
        <v>20260804</v>
      </c>
      <c r="AV1257" t="s">
        <v>222</v>
      </c>
      <c r="AW1257" t="s">
        <v>1014</v>
      </c>
      <c r="AX1257" t="s">
        <v>223</v>
      </c>
      <c r="BA1257" s="57">
        <v>46238.541666666664</v>
      </c>
      <c r="BB1257" t="s">
        <v>3952</v>
      </c>
      <c r="BC1257">
        <v>2026</v>
      </c>
      <c r="BD1257">
        <v>8</v>
      </c>
      <c r="BE1257">
        <v>4</v>
      </c>
      <c r="BF1257" s="6">
        <f t="shared" si="57"/>
        <v>46238</v>
      </c>
      <c r="BG1257">
        <f t="shared" si="58"/>
        <v>-0.54166666666424135</v>
      </c>
      <c r="BH1257" t="str">
        <f t="shared" si="59"/>
        <v>COMPLY</v>
      </c>
      <c r="BI1257" t="e">
        <f>VLOOKUP(H1257,Sheet2!$A$1:$B$270,2,FALSE)</f>
        <v>#N/A</v>
      </c>
    </row>
    <row r="1258" spans="1:61">
      <c r="A1258">
        <v>1257</v>
      </c>
      <c r="B1258">
        <v>1002516094</v>
      </c>
      <c r="C1258">
        <v>3</v>
      </c>
      <c r="D1258" t="s">
        <v>59</v>
      </c>
      <c r="E1258">
        <v>4</v>
      </c>
      <c r="F1258" t="s">
        <v>224</v>
      </c>
      <c r="G1258" t="s">
        <v>224</v>
      </c>
      <c r="H1258" t="s">
        <v>911</v>
      </c>
      <c r="I1258" t="s">
        <v>213</v>
      </c>
      <c r="J1258" t="s">
        <v>214</v>
      </c>
      <c r="K1258" t="s">
        <v>149</v>
      </c>
      <c r="L1258" t="s">
        <v>215</v>
      </c>
      <c r="M1258" t="s">
        <v>575</v>
      </c>
      <c r="N1258" t="s">
        <v>216</v>
      </c>
      <c r="O1258" s="57">
        <v>46242.645092592589</v>
      </c>
      <c r="P1258" s="57">
        <v>46245.398518518516</v>
      </c>
      <c r="Q1258">
        <v>69361544</v>
      </c>
      <c r="S1258">
        <v>146303609762</v>
      </c>
      <c r="T1258" t="s">
        <v>5960</v>
      </c>
      <c r="U1258" t="s">
        <v>5961</v>
      </c>
      <c r="V1258" t="s">
        <v>5962</v>
      </c>
      <c r="Z1258">
        <v>109.25425399999899</v>
      </c>
      <c r="AA1258">
        <v>-7.4114837728337504</v>
      </c>
      <c r="AB1258" t="s">
        <v>5963</v>
      </c>
      <c r="AC1258" t="s">
        <v>237</v>
      </c>
      <c r="AL1258" t="s">
        <v>218</v>
      </c>
      <c r="AM1258" t="s">
        <v>4930</v>
      </c>
      <c r="AN1258" t="s">
        <v>6</v>
      </c>
      <c r="AO1258" s="57">
        <v>46242.652824074074</v>
      </c>
      <c r="AP1258" s="57">
        <v>46243.541666666664</v>
      </c>
      <c r="AQ1258" t="s">
        <v>564</v>
      </c>
      <c r="AR1258" t="s">
        <v>14</v>
      </c>
      <c r="AS1258" t="s">
        <v>911</v>
      </c>
      <c r="AT1258" t="s">
        <v>231</v>
      </c>
      <c r="AV1258" t="s">
        <v>7401</v>
      </c>
      <c r="AW1258" t="s">
        <v>1045</v>
      </c>
      <c r="AX1258" t="s">
        <v>223</v>
      </c>
      <c r="BA1258" s="57">
        <v>46243.541666666664</v>
      </c>
      <c r="BB1258" t="s">
        <v>4930</v>
      </c>
      <c r="BF1258" s="6" t="e">
        <f t="shared" si="57"/>
        <v>#NUM!</v>
      </c>
      <c r="BG1258" t="e">
        <f t="shared" si="58"/>
        <v>#NUM!</v>
      </c>
      <c r="BH1258" t="e">
        <f t="shared" si="59"/>
        <v>#NUM!</v>
      </c>
      <c r="BI1258" t="e">
        <f>VLOOKUP(H1258,Sheet2!$A$1:$B$270,2,FALSE)</f>
        <v>#N/A</v>
      </c>
    </row>
    <row r="1259" spans="1:61">
      <c r="A1259">
        <v>1258</v>
      </c>
      <c r="B1259">
        <v>1002521281</v>
      </c>
      <c r="C1259">
        <v>3</v>
      </c>
      <c r="D1259" t="s">
        <v>38</v>
      </c>
      <c r="E1259">
        <v>5</v>
      </c>
      <c r="F1259" t="s">
        <v>92</v>
      </c>
      <c r="G1259" t="s">
        <v>95</v>
      </c>
      <c r="H1259" t="s">
        <v>532</v>
      </c>
      <c r="I1259" t="s">
        <v>9791</v>
      </c>
      <c r="J1259" t="s">
        <v>214</v>
      </c>
      <c r="K1259" t="s">
        <v>149</v>
      </c>
      <c r="M1259" t="s">
        <v>76</v>
      </c>
      <c r="N1259" t="s">
        <v>9792</v>
      </c>
      <c r="O1259" s="57">
        <v>46246.368969907409</v>
      </c>
      <c r="P1259" s="57">
        <v>46246.818877314814</v>
      </c>
      <c r="Q1259">
        <v>16796888</v>
      </c>
      <c r="S1259">
        <v>152618204330</v>
      </c>
      <c r="T1259" t="s">
        <v>11841</v>
      </c>
      <c r="U1259" t="s">
        <v>11842</v>
      </c>
      <c r="V1259" t="s">
        <v>11843</v>
      </c>
      <c r="Z1259">
        <v>111.536353086259</v>
      </c>
      <c r="AA1259">
        <v>-7.9870360794725901</v>
      </c>
      <c r="AB1259" t="s">
        <v>11844</v>
      </c>
      <c r="AC1259" t="s">
        <v>291</v>
      </c>
      <c r="AL1259" t="s">
        <v>218</v>
      </c>
      <c r="AM1259" t="s">
        <v>11845</v>
      </c>
      <c r="AN1259" t="s">
        <v>6</v>
      </c>
      <c r="AO1259" s="57">
        <v>46364.372129629628</v>
      </c>
      <c r="AR1259" t="s">
        <v>219</v>
      </c>
      <c r="AS1259" t="s">
        <v>532</v>
      </c>
      <c r="AT1259" t="s">
        <v>231</v>
      </c>
      <c r="AU1259">
        <v>20260812</v>
      </c>
      <c r="AV1259" t="s">
        <v>222</v>
      </c>
      <c r="AW1259" t="s">
        <v>10003</v>
      </c>
      <c r="AX1259" t="s">
        <v>223</v>
      </c>
      <c r="BA1259" s="57">
        <v>46246.5</v>
      </c>
      <c r="BB1259" t="s">
        <v>11845</v>
      </c>
      <c r="BC1259">
        <v>2026</v>
      </c>
      <c r="BD1259">
        <v>8</v>
      </c>
      <c r="BE1259">
        <v>12</v>
      </c>
      <c r="BF1259" s="6">
        <f t="shared" si="57"/>
        <v>46246</v>
      </c>
      <c r="BG1259">
        <f t="shared" si="58"/>
        <v>-0.5</v>
      </c>
      <c r="BH1259" t="str">
        <f t="shared" si="59"/>
        <v>COMPLY</v>
      </c>
      <c r="BI1259" t="str">
        <f>VLOOKUP(H1259,Sheet2!$A$1:$B$270,2,FALSE)</f>
        <v>PONOROGO</v>
      </c>
    </row>
    <row r="1260" spans="1:61">
      <c r="A1260">
        <v>1259</v>
      </c>
      <c r="B1260">
        <v>1002522282</v>
      </c>
      <c r="C1260">
        <v>3</v>
      </c>
      <c r="D1260" t="s">
        <v>34</v>
      </c>
      <c r="E1260">
        <v>5</v>
      </c>
      <c r="F1260" t="s">
        <v>573</v>
      </c>
      <c r="G1260" t="s">
        <v>82</v>
      </c>
      <c r="H1260" t="s">
        <v>410</v>
      </c>
      <c r="I1260" t="s">
        <v>213</v>
      </c>
      <c r="J1260" t="s">
        <v>214</v>
      </c>
      <c r="K1260" t="s">
        <v>149</v>
      </c>
      <c r="M1260" t="s">
        <v>277</v>
      </c>
      <c r="N1260" t="s">
        <v>216</v>
      </c>
      <c r="O1260" s="57">
        <v>46246.581944444442</v>
      </c>
      <c r="P1260" s="57">
        <v>46250.429398148146</v>
      </c>
      <c r="Q1260">
        <v>69364308</v>
      </c>
      <c r="S1260">
        <v>172404209332</v>
      </c>
      <c r="T1260" t="s">
        <v>7196</v>
      </c>
      <c r="U1260" t="s">
        <v>7197</v>
      </c>
      <c r="V1260" t="s">
        <v>8300</v>
      </c>
      <c r="Z1260">
        <v>115.58680649999999</v>
      </c>
      <c r="AA1260">
        <v>-8.4129594999999995</v>
      </c>
      <c r="AB1260" t="s">
        <v>7199</v>
      </c>
      <c r="AC1260" t="s">
        <v>230</v>
      </c>
      <c r="AL1260" t="s">
        <v>218</v>
      </c>
      <c r="AM1260" t="s">
        <v>8301</v>
      </c>
      <c r="AN1260" t="s">
        <v>6</v>
      </c>
      <c r="AO1260" s="57">
        <v>46364.590405092589</v>
      </c>
      <c r="AP1260" s="57">
        <v>46249.333333333336</v>
      </c>
      <c r="AQ1260" t="s">
        <v>564</v>
      </c>
      <c r="AR1260" t="s">
        <v>278</v>
      </c>
      <c r="AS1260" t="s">
        <v>410</v>
      </c>
      <c r="AT1260" t="s">
        <v>231</v>
      </c>
      <c r="AV1260" t="s">
        <v>11846</v>
      </c>
      <c r="AW1260" t="s">
        <v>561</v>
      </c>
      <c r="AX1260" t="s">
        <v>223</v>
      </c>
      <c r="BA1260" s="57">
        <v>46249.333333333336</v>
      </c>
      <c r="BB1260" t="s">
        <v>8301</v>
      </c>
      <c r="BF1260" s="6" t="e">
        <f t="shared" si="57"/>
        <v>#NUM!</v>
      </c>
      <c r="BG1260" t="e">
        <f t="shared" si="58"/>
        <v>#NUM!</v>
      </c>
      <c r="BH1260" t="e">
        <f t="shared" si="59"/>
        <v>#NUM!</v>
      </c>
      <c r="BI1260" t="str">
        <f>VLOOKUP(H1260,Sheet2!$A$1:$B$270,2,FALSE)</f>
        <v>KLUNGKUNG</v>
      </c>
    </row>
    <row r="1261" spans="1:61">
      <c r="A1261">
        <v>1260</v>
      </c>
      <c r="B1261">
        <v>1002514871</v>
      </c>
      <c r="C1261">
        <v>3</v>
      </c>
      <c r="D1261" t="s">
        <v>45</v>
      </c>
      <c r="E1261">
        <v>5</v>
      </c>
      <c r="F1261" t="s">
        <v>211</v>
      </c>
      <c r="G1261" t="s">
        <v>118</v>
      </c>
      <c r="H1261" t="s">
        <v>464</v>
      </c>
      <c r="I1261" t="s">
        <v>9798</v>
      </c>
      <c r="J1261" t="s">
        <v>214</v>
      </c>
      <c r="K1261" t="s">
        <v>149</v>
      </c>
      <c r="M1261" t="s">
        <v>76</v>
      </c>
      <c r="N1261" t="s">
        <v>10252</v>
      </c>
      <c r="O1261" s="57">
        <v>46241.609212962961</v>
      </c>
      <c r="P1261" s="57">
        <v>46241.717314814814</v>
      </c>
      <c r="Q1261">
        <v>69360195</v>
      </c>
      <c r="S1261">
        <v>172608206027</v>
      </c>
      <c r="T1261" t="s">
        <v>11847</v>
      </c>
      <c r="U1261" t="s">
        <v>11848</v>
      </c>
      <c r="V1261" t="s">
        <v>11849</v>
      </c>
      <c r="Z1261">
        <v>116.7586278</v>
      </c>
      <c r="AA1261">
        <v>-8.9648123000000002</v>
      </c>
      <c r="AB1261" t="s">
        <v>11850</v>
      </c>
      <c r="AC1261" t="s">
        <v>226</v>
      </c>
      <c r="AL1261" t="s">
        <v>218</v>
      </c>
      <c r="AM1261" t="s">
        <v>11851</v>
      </c>
      <c r="AN1261" t="s">
        <v>6</v>
      </c>
      <c r="AO1261" s="57">
        <v>46211.611134259256</v>
      </c>
      <c r="AR1261" t="s">
        <v>219</v>
      </c>
      <c r="AS1261" t="s">
        <v>464</v>
      </c>
      <c r="AT1261" t="s">
        <v>231</v>
      </c>
      <c r="AU1261">
        <v>20260807</v>
      </c>
      <c r="AV1261" t="s">
        <v>222</v>
      </c>
      <c r="AW1261" t="s">
        <v>1071</v>
      </c>
      <c r="AX1261" t="s">
        <v>223</v>
      </c>
      <c r="BA1261" s="57">
        <v>25569.291666666668</v>
      </c>
      <c r="BB1261" t="s">
        <v>11851</v>
      </c>
      <c r="BC1261">
        <v>2026</v>
      </c>
      <c r="BD1261">
        <v>8</v>
      </c>
      <c r="BE1261">
        <v>7</v>
      </c>
      <c r="BF1261" s="6">
        <f t="shared" si="57"/>
        <v>46241</v>
      </c>
      <c r="BG1261">
        <f t="shared" si="58"/>
        <v>20671.708333333332</v>
      </c>
      <c r="BH1261" t="str">
        <f t="shared" si="59"/>
        <v>NOT COMPLY</v>
      </c>
      <c r="BI1261" t="str">
        <f>VLOOKUP(H1261,Sheet2!$A$1:$B$270,2,FALSE)</f>
        <v>SUMBAWA</v>
      </c>
    </row>
    <row r="1262" spans="1:61">
      <c r="A1262">
        <v>1261</v>
      </c>
      <c r="B1262">
        <v>1002516411</v>
      </c>
      <c r="C1262">
        <v>3</v>
      </c>
      <c r="D1262" t="s">
        <v>45</v>
      </c>
      <c r="E1262">
        <v>5</v>
      </c>
      <c r="F1262" t="s">
        <v>211</v>
      </c>
      <c r="G1262" t="s">
        <v>118</v>
      </c>
      <c r="H1262" t="s">
        <v>283</v>
      </c>
      <c r="I1262" t="s">
        <v>213</v>
      </c>
      <c r="J1262" t="s">
        <v>214</v>
      </c>
      <c r="K1262" t="s">
        <v>149</v>
      </c>
      <c r="L1262" t="s">
        <v>215</v>
      </c>
      <c r="M1262" t="s">
        <v>76</v>
      </c>
      <c r="N1262" t="s">
        <v>216</v>
      </c>
      <c r="O1262" s="57">
        <v>46243.478425925925</v>
      </c>
      <c r="P1262" s="57">
        <v>46244.869780092595</v>
      </c>
      <c r="Q1262">
        <v>69361804</v>
      </c>
      <c r="S1262">
        <v>172610203619</v>
      </c>
      <c r="T1262" t="s">
        <v>5968</v>
      </c>
      <c r="U1262" t="s">
        <v>5969</v>
      </c>
      <c r="V1262" t="s">
        <v>5970</v>
      </c>
      <c r="Z1262">
        <v>116.85646088735101</v>
      </c>
      <c r="AA1262">
        <v>-8.7449102709905908</v>
      </c>
      <c r="AB1262" t="s">
        <v>5971</v>
      </c>
      <c r="AC1262" t="s">
        <v>237</v>
      </c>
      <c r="AL1262" t="s">
        <v>218</v>
      </c>
      <c r="AM1262" t="s">
        <v>4832</v>
      </c>
      <c r="AN1262" t="s">
        <v>6</v>
      </c>
      <c r="AO1262" s="57">
        <v>46273.485925925925</v>
      </c>
      <c r="AP1262" s="57">
        <v>46244.333333333336</v>
      </c>
      <c r="AR1262" t="s">
        <v>219</v>
      </c>
      <c r="AS1262" t="s">
        <v>283</v>
      </c>
      <c r="AT1262" t="s">
        <v>221</v>
      </c>
      <c r="AU1262">
        <v>20260810</v>
      </c>
      <c r="AV1262" t="s">
        <v>222</v>
      </c>
      <c r="AW1262" t="s">
        <v>947</v>
      </c>
      <c r="AX1262" t="s">
        <v>223</v>
      </c>
      <c r="BA1262" s="57">
        <v>46244.333333333336</v>
      </c>
      <c r="BB1262" t="s">
        <v>4832</v>
      </c>
      <c r="BC1262">
        <v>2026</v>
      </c>
      <c r="BD1262">
        <v>8</v>
      </c>
      <c r="BE1262">
        <v>10</v>
      </c>
      <c r="BF1262" s="6">
        <f t="shared" si="57"/>
        <v>46244</v>
      </c>
      <c r="BG1262">
        <f t="shared" si="58"/>
        <v>-0.33333333333575865</v>
      </c>
      <c r="BH1262" t="str">
        <f t="shared" si="59"/>
        <v>COMPLY</v>
      </c>
      <c r="BI1262" t="str">
        <f>VLOOKUP(H1262,Sheet2!$A$1:$B$270,2,FALSE)</f>
        <v>SUMBAWA</v>
      </c>
    </row>
    <row r="1263" spans="1:61">
      <c r="A1263">
        <v>1262</v>
      </c>
      <c r="B1263">
        <v>1002530821</v>
      </c>
      <c r="C1263">
        <v>3</v>
      </c>
      <c r="D1263" t="s">
        <v>45</v>
      </c>
      <c r="E1263">
        <v>5</v>
      </c>
      <c r="F1263" t="s">
        <v>211</v>
      </c>
      <c r="G1263" t="s">
        <v>112</v>
      </c>
      <c r="H1263" t="s">
        <v>244</v>
      </c>
      <c r="I1263" t="s">
        <v>213</v>
      </c>
      <c r="J1263" t="s">
        <v>214</v>
      </c>
      <c r="K1263" t="s">
        <v>149</v>
      </c>
      <c r="L1263" t="s">
        <v>215</v>
      </c>
      <c r="M1263" t="s">
        <v>240</v>
      </c>
      <c r="N1263" t="s">
        <v>216</v>
      </c>
      <c r="O1263" s="57">
        <v>46251.53328703704</v>
      </c>
      <c r="P1263" s="57">
        <v>46251.534733796296</v>
      </c>
      <c r="Q1263">
        <v>69368054</v>
      </c>
      <c r="S1263">
        <v>172605804170</v>
      </c>
      <c r="T1263" t="s">
        <v>11852</v>
      </c>
      <c r="U1263" t="s">
        <v>11853</v>
      </c>
      <c r="V1263" t="s">
        <v>11854</v>
      </c>
      <c r="Z1263">
        <v>116.207173829536</v>
      </c>
      <c r="AA1263">
        <v>-8.57756283527298</v>
      </c>
      <c r="AB1263" t="s">
        <v>11855</v>
      </c>
      <c r="AC1263" t="s">
        <v>237</v>
      </c>
      <c r="AL1263" t="s">
        <v>218</v>
      </c>
      <c r="AM1263" t="s">
        <v>11818</v>
      </c>
      <c r="AN1263" t="s">
        <v>6</v>
      </c>
      <c r="AO1263" t="s">
        <v>11264</v>
      </c>
      <c r="AP1263" s="57">
        <v>46252.541666666664</v>
      </c>
      <c r="AR1263" t="s">
        <v>241</v>
      </c>
      <c r="AS1263" t="s">
        <v>244</v>
      </c>
      <c r="AT1263" t="s">
        <v>231</v>
      </c>
      <c r="AV1263" t="s">
        <v>240</v>
      </c>
      <c r="AW1263" t="s">
        <v>1023</v>
      </c>
      <c r="AX1263" t="s">
        <v>223</v>
      </c>
      <c r="BA1263" s="57">
        <v>46252.541666666664</v>
      </c>
      <c r="BB1263" t="s">
        <v>11818</v>
      </c>
      <c r="BF1263" s="6" t="e">
        <f t="shared" si="57"/>
        <v>#NUM!</v>
      </c>
      <c r="BG1263" t="e">
        <f t="shared" si="58"/>
        <v>#NUM!</v>
      </c>
      <c r="BH1263" t="e">
        <f t="shared" si="59"/>
        <v>#NUM!</v>
      </c>
      <c r="BI1263" t="str">
        <f>VLOOKUP(H1263,Sheet2!$A$1:$B$270,2,FALSE)</f>
        <v>MATARAM</v>
      </c>
    </row>
    <row r="1264" spans="1:61">
      <c r="A1264">
        <v>1263</v>
      </c>
      <c r="B1264">
        <v>1002526347</v>
      </c>
      <c r="C1264">
        <v>3</v>
      </c>
      <c r="D1264" t="s">
        <v>55</v>
      </c>
      <c r="E1264">
        <v>5</v>
      </c>
      <c r="F1264" t="s">
        <v>228</v>
      </c>
      <c r="G1264" t="s">
        <v>127</v>
      </c>
      <c r="H1264" t="s">
        <v>229</v>
      </c>
      <c r="I1264" t="s">
        <v>213</v>
      </c>
      <c r="J1264" t="s">
        <v>214</v>
      </c>
      <c r="K1264" t="s">
        <v>149</v>
      </c>
      <c r="L1264" t="s">
        <v>215</v>
      </c>
      <c r="M1264" t="s">
        <v>76</v>
      </c>
      <c r="N1264" t="s">
        <v>216</v>
      </c>
      <c r="O1264" s="57">
        <v>46248.536759259259</v>
      </c>
      <c r="P1264" s="57">
        <v>46249.760671296295</v>
      </c>
      <c r="Q1264">
        <v>69366018</v>
      </c>
      <c r="S1264">
        <v>152426928218</v>
      </c>
      <c r="T1264" t="s">
        <v>11856</v>
      </c>
      <c r="U1264" t="s">
        <v>11857</v>
      </c>
      <c r="V1264" t="s">
        <v>11858</v>
      </c>
      <c r="Z1264">
        <v>113.50992880761601</v>
      </c>
      <c r="AA1264">
        <v>-7.2203715643033304</v>
      </c>
      <c r="AB1264" t="s">
        <v>11859</v>
      </c>
      <c r="AC1264" t="s">
        <v>217</v>
      </c>
      <c r="AL1264" t="s">
        <v>218</v>
      </c>
      <c r="AM1264" t="s">
        <v>10171</v>
      </c>
      <c r="AN1264" t="s">
        <v>6</v>
      </c>
      <c r="AO1264" t="s">
        <v>11606</v>
      </c>
      <c r="AP1264" s="57">
        <v>46249.541666666664</v>
      </c>
      <c r="AR1264" t="s">
        <v>219</v>
      </c>
      <c r="AS1264" t="s">
        <v>229</v>
      </c>
      <c r="AT1264" t="s">
        <v>231</v>
      </c>
      <c r="AU1264">
        <v>20260815</v>
      </c>
      <c r="AV1264" t="s">
        <v>222</v>
      </c>
      <c r="AW1264" t="s">
        <v>1023</v>
      </c>
      <c r="AX1264" t="s">
        <v>223</v>
      </c>
      <c r="BA1264" s="57">
        <v>46249.541666666664</v>
      </c>
      <c r="BB1264" t="s">
        <v>10171</v>
      </c>
      <c r="BC1264">
        <v>2026</v>
      </c>
      <c r="BD1264">
        <v>8</v>
      </c>
      <c r="BE1264">
        <v>15</v>
      </c>
      <c r="BF1264" s="6">
        <f t="shared" si="57"/>
        <v>46249</v>
      </c>
      <c r="BG1264">
        <f t="shared" si="58"/>
        <v>-0.54166666666424135</v>
      </c>
      <c r="BH1264" t="str">
        <f t="shared" si="59"/>
        <v>COMPLY</v>
      </c>
      <c r="BI1264" t="str">
        <f>VLOOKUP(H1264,Sheet2!$A$1:$B$270,2,FALSE)</f>
        <v>MADURA</v>
      </c>
    </row>
    <row r="1265" spans="1:61">
      <c r="A1265">
        <v>1264</v>
      </c>
      <c r="B1265">
        <v>1002514445</v>
      </c>
      <c r="C1265">
        <v>3</v>
      </c>
      <c r="D1265" t="s">
        <v>55</v>
      </c>
      <c r="E1265">
        <v>5</v>
      </c>
      <c r="F1265" t="s">
        <v>265</v>
      </c>
      <c r="G1265" t="s">
        <v>128</v>
      </c>
      <c r="H1265" t="s">
        <v>461</v>
      </c>
      <c r="I1265" t="s">
        <v>213</v>
      </c>
      <c r="J1265" t="s">
        <v>214</v>
      </c>
      <c r="K1265" t="s">
        <v>149</v>
      </c>
      <c r="M1265" t="s">
        <v>575</v>
      </c>
      <c r="N1265" t="s">
        <v>216</v>
      </c>
      <c r="O1265" s="57">
        <v>46241.501203703701</v>
      </c>
      <c r="P1265" s="57">
        <v>46244.459988425922</v>
      </c>
      <c r="Q1265">
        <v>69360705</v>
      </c>
      <c r="S1265">
        <v>152415234840</v>
      </c>
      <c r="T1265" t="s">
        <v>5975</v>
      </c>
      <c r="U1265" t="s">
        <v>5976</v>
      </c>
      <c r="V1265" t="s">
        <v>5977</v>
      </c>
      <c r="Z1265">
        <v>112.7099192</v>
      </c>
      <c r="AA1265">
        <v>-7.3164404000000003</v>
      </c>
      <c r="AB1265" t="s">
        <v>5978</v>
      </c>
      <c r="AC1265" t="s">
        <v>230</v>
      </c>
      <c r="AL1265" t="s">
        <v>218</v>
      </c>
      <c r="AM1265" t="s">
        <v>5979</v>
      </c>
      <c r="AN1265" t="s">
        <v>6</v>
      </c>
      <c r="AO1265" s="57">
        <v>46211.50708333333</v>
      </c>
      <c r="AP1265" s="57">
        <v>46242.625</v>
      </c>
      <c r="AQ1265" t="s">
        <v>248</v>
      </c>
      <c r="AR1265" t="s">
        <v>14</v>
      </c>
      <c r="AS1265" t="s">
        <v>461</v>
      </c>
      <c r="AT1265" t="s">
        <v>570</v>
      </c>
      <c r="AV1265" t="s">
        <v>6834</v>
      </c>
      <c r="AW1265" t="s">
        <v>5980</v>
      </c>
      <c r="AX1265" t="s">
        <v>223</v>
      </c>
      <c r="BA1265" s="57">
        <v>46242.625</v>
      </c>
      <c r="BB1265" t="s">
        <v>5979</v>
      </c>
      <c r="BF1265" s="6" t="e">
        <f t="shared" si="57"/>
        <v>#NUM!</v>
      </c>
      <c r="BG1265" t="e">
        <f t="shared" si="58"/>
        <v>#NUM!</v>
      </c>
      <c r="BH1265" t="e">
        <f t="shared" si="59"/>
        <v>#NUM!</v>
      </c>
      <c r="BI1265" t="str">
        <f>VLOOKUP(H1265,Sheet2!$A$1:$B$270,2,FALSE)</f>
        <v>SURABAYA UTARA</v>
      </c>
    </row>
    <row r="1266" spans="1:61">
      <c r="A1266">
        <v>1265</v>
      </c>
      <c r="B1266">
        <v>1002521210</v>
      </c>
      <c r="C1266">
        <v>3</v>
      </c>
      <c r="D1266" t="s">
        <v>38</v>
      </c>
      <c r="E1266">
        <v>5</v>
      </c>
      <c r="F1266" t="s">
        <v>92</v>
      </c>
      <c r="G1266" t="s">
        <v>95</v>
      </c>
      <c r="H1266" t="s">
        <v>245</v>
      </c>
      <c r="I1266" t="s">
        <v>213</v>
      </c>
      <c r="J1266" t="s">
        <v>214</v>
      </c>
      <c r="K1266" t="s">
        <v>149</v>
      </c>
      <c r="L1266" t="s">
        <v>215</v>
      </c>
      <c r="M1266" t="s">
        <v>76</v>
      </c>
      <c r="N1266" t="s">
        <v>216</v>
      </c>
      <c r="O1266" s="57">
        <v>46246.349259259259</v>
      </c>
      <c r="P1266" s="57">
        <v>46247.777314814812</v>
      </c>
      <c r="Q1266">
        <v>69363794</v>
      </c>
      <c r="S1266">
        <v>152604231089</v>
      </c>
      <c r="T1266" t="s">
        <v>8302</v>
      </c>
      <c r="U1266" t="s">
        <v>8303</v>
      </c>
      <c r="V1266" t="s">
        <v>8304</v>
      </c>
      <c r="Z1266">
        <v>111.46005700000001</v>
      </c>
      <c r="AA1266">
        <v>-7.8568040000000003</v>
      </c>
      <c r="AB1266" t="s">
        <v>8305</v>
      </c>
      <c r="AC1266" t="s">
        <v>237</v>
      </c>
      <c r="AL1266" t="s">
        <v>218</v>
      </c>
      <c r="AM1266" t="s">
        <v>8306</v>
      </c>
      <c r="AN1266" t="s">
        <v>6</v>
      </c>
      <c r="AO1266" s="57">
        <v>46364.361018518517</v>
      </c>
      <c r="AP1266" s="57">
        <v>46247.333333333336</v>
      </c>
      <c r="AR1266" t="s">
        <v>219</v>
      </c>
      <c r="AS1266" t="s">
        <v>245</v>
      </c>
      <c r="AT1266" t="s">
        <v>231</v>
      </c>
      <c r="AU1266">
        <v>20260813</v>
      </c>
      <c r="AV1266" t="s">
        <v>222</v>
      </c>
      <c r="AW1266" t="s">
        <v>1010</v>
      </c>
      <c r="AX1266" t="s">
        <v>223</v>
      </c>
      <c r="BA1266" s="57">
        <v>46247.333333333336</v>
      </c>
      <c r="BB1266" t="s">
        <v>8306</v>
      </c>
      <c r="BC1266">
        <v>2026</v>
      </c>
      <c r="BD1266">
        <v>8</v>
      </c>
      <c r="BE1266">
        <v>13</v>
      </c>
      <c r="BF1266" s="6">
        <f t="shared" si="57"/>
        <v>46247</v>
      </c>
      <c r="BG1266">
        <f t="shared" si="58"/>
        <v>-0.33333333333575865</v>
      </c>
      <c r="BH1266" t="str">
        <f t="shared" si="59"/>
        <v>COMPLY</v>
      </c>
      <c r="BI1266" t="str">
        <f>VLOOKUP(H1266,Sheet2!$A$1:$B$270,2,FALSE)</f>
        <v>PONOROGO</v>
      </c>
    </row>
    <row r="1267" spans="1:61">
      <c r="A1267">
        <v>1266</v>
      </c>
      <c r="B1267">
        <v>1002529406</v>
      </c>
      <c r="C1267">
        <v>3</v>
      </c>
      <c r="D1267" t="s">
        <v>38</v>
      </c>
      <c r="E1267">
        <v>5</v>
      </c>
      <c r="F1267" t="s">
        <v>250</v>
      </c>
      <c r="G1267" t="s">
        <v>91</v>
      </c>
      <c r="H1267" t="s">
        <v>344</v>
      </c>
      <c r="I1267" t="s">
        <v>213</v>
      </c>
      <c r="J1267" t="s">
        <v>214</v>
      </c>
      <c r="K1267" t="s">
        <v>149</v>
      </c>
      <c r="L1267" t="s">
        <v>215</v>
      </c>
      <c r="M1267" t="s">
        <v>76</v>
      </c>
      <c r="N1267" t="s">
        <v>216</v>
      </c>
      <c r="O1267" s="57">
        <v>46250.443726851852</v>
      </c>
      <c r="P1267" s="57">
        <v>46250.632523148146</v>
      </c>
      <c r="Q1267">
        <v>69367350</v>
      </c>
      <c r="S1267">
        <v>152716202871</v>
      </c>
      <c r="T1267" t="s">
        <v>11860</v>
      </c>
      <c r="U1267" t="s">
        <v>11861</v>
      </c>
      <c r="V1267" t="s">
        <v>11862</v>
      </c>
      <c r="Z1267">
        <v>112.471955157816</v>
      </c>
      <c r="AA1267">
        <v>-8.1536486182817391</v>
      </c>
      <c r="AB1267" t="s">
        <v>11863</v>
      </c>
      <c r="AC1267" t="s">
        <v>217</v>
      </c>
      <c r="AL1267" t="s">
        <v>218</v>
      </c>
      <c r="AM1267" t="s">
        <v>11864</v>
      </c>
      <c r="AN1267" t="s">
        <v>6</v>
      </c>
      <c r="AO1267" t="s">
        <v>11865</v>
      </c>
      <c r="AP1267" s="57">
        <v>46251.333333333336</v>
      </c>
      <c r="AR1267" t="s">
        <v>219</v>
      </c>
      <c r="AS1267" t="s">
        <v>344</v>
      </c>
      <c r="AT1267" t="s">
        <v>231</v>
      </c>
      <c r="AU1267">
        <v>20260816</v>
      </c>
      <c r="AV1267" t="s">
        <v>222</v>
      </c>
      <c r="AW1267" t="s">
        <v>1015</v>
      </c>
      <c r="AX1267" t="s">
        <v>223</v>
      </c>
      <c r="BA1267" s="57">
        <v>46251.333333333336</v>
      </c>
      <c r="BB1267" t="s">
        <v>11864</v>
      </c>
      <c r="BC1267">
        <v>2026</v>
      </c>
      <c r="BD1267">
        <v>8</v>
      </c>
      <c r="BE1267">
        <v>16</v>
      </c>
      <c r="BF1267" s="6">
        <f t="shared" si="57"/>
        <v>46250</v>
      </c>
      <c r="BG1267">
        <f t="shared" si="58"/>
        <v>-1.3333333333357587</v>
      </c>
      <c r="BH1267" t="str">
        <f t="shared" si="59"/>
        <v>COMPLY</v>
      </c>
      <c r="BI1267" t="str">
        <f>VLOOKUP(H1267,Sheet2!$A$1:$B$270,2,FALSE)</f>
        <v>MALANG</v>
      </c>
    </row>
    <row r="1268" spans="1:61">
      <c r="A1268">
        <v>1267</v>
      </c>
      <c r="B1268">
        <v>1002508098</v>
      </c>
      <c r="C1268">
        <v>3</v>
      </c>
      <c r="D1268" t="s">
        <v>49</v>
      </c>
      <c r="E1268">
        <v>4</v>
      </c>
      <c r="F1268" t="s">
        <v>246</v>
      </c>
      <c r="G1268" t="s">
        <v>247</v>
      </c>
      <c r="H1268" t="s">
        <v>925</v>
      </c>
      <c r="I1268" t="s">
        <v>213</v>
      </c>
      <c r="J1268" t="s">
        <v>214</v>
      </c>
      <c r="K1268" t="s">
        <v>149</v>
      </c>
      <c r="L1268" t="s">
        <v>215</v>
      </c>
      <c r="M1268" t="s">
        <v>586</v>
      </c>
      <c r="N1268" t="s">
        <v>216</v>
      </c>
      <c r="O1268" s="57">
        <v>46238.540925925925</v>
      </c>
      <c r="P1268" s="57">
        <v>46240.637291666666</v>
      </c>
      <c r="Q1268">
        <v>69358259</v>
      </c>
      <c r="S1268">
        <v>142406122675</v>
      </c>
      <c r="T1268" t="s">
        <v>3966</v>
      </c>
      <c r="U1268" t="s">
        <v>3967</v>
      </c>
      <c r="V1268" t="s">
        <v>3968</v>
      </c>
      <c r="Z1268">
        <v>110.41254904121099</v>
      </c>
      <c r="AA1268">
        <v>-6.9834600001257296</v>
      </c>
      <c r="AB1268" t="s">
        <v>3969</v>
      </c>
      <c r="AC1268" t="s">
        <v>217</v>
      </c>
      <c r="AL1268" t="s">
        <v>218</v>
      </c>
      <c r="AM1268" t="s">
        <v>3970</v>
      </c>
      <c r="AN1268" t="s">
        <v>6</v>
      </c>
      <c r="AO1268" s="57">
        <v>46120.548877314817</v>
      </c>
      <c r="AP1268" s="57">
        <v>46239.541666666664</v>
      </c>
      <c r="AQ1268" t="s">
        <v>248</v>
      </c>
      <c r="AR1268" t="s">
        <v>14</v>
      </c>
      <c r="AS1268" t="s">
        <v>925</v>
      </c>
      <c r="AT1268" t="s">
        <v>231</v>
      </c>
      <c r="AV1268" t="s">
        <v>587</v>
      </c>
      <c r="AW1268" t="s">
        <v>1010</v>
      </c>
      <c r="AX1268" t="s">
        <v>223</v>
      </c>
      <c r="BA1268" s="57">
        <v>46239.541666666664</v>
      </c>
      <c r="BB1268" t="s">
        <v>3970</v>
      </c>
      <c r="BF1268" s="6" t="e">
        <f t="shared" si="57"/>
        <v>#NUM!</v>
      </c>
      <c r="BG1268" t="e">
        <f t="shared" si="58"/>
        <v>#NUM!</v>
      </c>
      <c r="BH1268" t="e">
        <f t="shared" si="59"/>
        <v>#NUM!</v>
      </c>
      <c r="BI1268" t="e">
        <f>VLOOKUP(H1268,Sheet2!$A$1:$B$270,2,FALSE)</f>
        <v>#N/A</v>
      </c>
    </row>
    <row r="1269" spans="1:61">
      <c r="A1269">
        <v>1268</v>
      </c>
      <c r="B1269">
        <v>1002504366</v>
      </c>
      <c r="C1269">
        <v>3</v>
      </c>
      <c r="D1269" t="s">
        <v>45</v>
      </c>
      <c r="E1269">
        <v>5</v>
      </c>
      <c r="F1269" t="s">
        <v>211</v>
      </c>
      <c r="G1269" t="s">
        <v>116</v>
      </c>
      <c r="H1269" t="s">
        <v>366</v>
      </c>
      <c r="I1269" t="s">
        <v>213</v>
      </c>
      <c r="J1269" t="s">
        <v>214</v>
      </c>
      <c r="K1269" t="s">
        <v>149</v>
      </c>
      <c r="L1269" t="s">
        <v>215</v>
      </c>
      <c r="M1269" t="s">
        <v>76</v>
      </c>
      <c r="N1269" t="s">
        <v>216</v>
      </c>
      <c r="O1269" s="57">
        <v>46235.440925925926</v>
      </c>
      <c r="P1269" s="57">
        <v>46237.53738425926</v>
      </c>
      <c r="Q1269">
        <v>69356619</v>
      </c>
      <c r="S1269">
        <v>172619203228</v>
      </c>
      <c r="T1269" t="s">
        <v>3971</v>
      </c>
      <c r="U1269" t="s">
        <v>3972</v>
      </c>
      <c r="V1269" t="s">
        <v>3973</v>
      </c>
      <c r="Z1269">
        <v>116.523908302187</v>
      </c>
      <c r="AA1269">
        <v>-8.6500519354867897</v>
      </c>
      <c r="AB1269" t="s">
        <v>3974</v>
      </c>
      <c r="AC1269" t="s">
        <v>217</v>
      </c>
      <c r="AL1269" t="s">
        <v>218</v>
      </c>
      <c r="AM1269" t="s">
        <v>3975</v>
      </c>
      <c r="AN1269" t="s">
        <v>6</v>
      </c>
      <c r="AO1269" s="57">
        <v>46030.444282407407</v>
      </c>
      <c r="AP1269" s="57">
        <v>46240.625</v>
      </c>
      <c r="AR1269" t="s">
        <v>219</v>
      </c>
      <c r="AS1269" t="s">
        <v>366</v>
      </c>
      <c r="AT1269" t="s">
        <v>231</v>
      </c>
      <c r="AU1269">
        <v>20260803</v>
      </c>
      <c r="AV1269" t="s">
        <v>222</v>
      </c>
      <c r="AW1269" t="s">
        <v>1010</v>
      </c>
      <c r="AX1269" t="s">
        <v>223</v>
      </c>
      <c r="BA1269" s="57">
        <v>46240.625</v>
      </c>
      <c r="BB1269" t="s">
        <v>3975</v>
      </c>
      <c r="BC1269">
        <v>2026</v>
      </c>
      <c r="BD1269">
        <v>8</v>
      </c>
      <c r="BE1269">
        <v>3</v>
      </c>
      <c r="BF1269" s="6">
        <f t="shared" si="57"/>
        <v>46237</v>
      </c>
      <c r="BG1269">
        <f t="shared" si="58"/>
        <v>-3.625</v>
      </c>
      <c r="BH1269" t="str">
        <f t="shared" si="59"/>
        <v>COMPLY</v>
      </c>
      <c r="BI1269" t="str">
        <f>VLOOKUP(H1269,Sheet2!$A$1:$B$270,2,FALSE)</f>
        <v>SELONG</v>
      </c>
    </row>
    <row r="1270" spans="1:61">
      <c r="A1270">
        <v>1269</v>
      </c>
      <c r="B1270">
        <v>1002513228</v>
      </c>
      <c r="C1270">
        <v>3</v>
      </c>
      <c r="D1270" t="s">
        <v>42</v>
      </c>
      <c r="E1270">
        <v>5</v>
      </c>
      <c r="F1270" t="s">
        <v>233</v>
      </c>
      <c r="G1270" t="s">
        <v>101</v>
      </c>
      <c r="H1270" t="s">
        <v>263</v>
      </c>
      <c r="I1270" t="s">
        <v>213</v>
      </c>
      <c r="J1270" t="s">
        <v>214</v>
      </c>
      <c r="K1270" t="s">
        <v>149</v>
      </c>
      <c r="M1270" t="s">
        <v>575</v>
      </c>
      <c r="N1270" t="s">
        <v>216</v>
      </c>
      <c r="O1270" s="57">
        <v>46240.702152777776</v>
      </c>
      <c r="P1270" s="57">
        <v>46245.545011574075</v>
      </c>
      <c r="Q1270">
        <v>69360235</v>
      </c>
      <c r="S1270">
        <v>152316231944</v>
      </c>
      <c r="T1270" t="s">
        <v>2274</v>
      </c>
      <c r="U1270" t="s">
        <v>3976</v>
      </c>
      <c r="V1270" t="s">
        <v>3977</v>
      </c>
      <c r="Z1270">
        <v>112.7174174</v>
      </c>
      <c r="AA1270">
        <v>-7.4553083999999998</v>
      </c>
      <c r="AB1270" t="s">
        <v>3978</v>
      </c>
      <c r="AC1270" t="s">
        <v>230</v>
      </c>
      <c r="AL1270" t="s">
        <v>218</v>
      </c>
      <c r="AM1270" t="s">
        <v>3172</v>
      </c>
      <c r="AN1270" t="s">
        <v>6</v>
      </c>
      <c r="AO1270" s="57">
        <v>46181.705231481479</v>
      </c>
      <c r="AP1270" s="57">
        <v>46241.625</v>
      </c>
      <c r="AQ1270" t="s">
        <v>248</v>
      </c>
      <c r="AR1270" t="s">
        <v>14</v>
      </c>
      <c r="AS1270" t="s">
        <v>263</v>
      </c>
      <c r="AT1270" t="s">
        <v>231</v>
      </c>
      <c r="AV1270" t="s">
        <v>7402</v>
      </c>
      <c r="AW1270" t="s">
        <v>561</v>
      </c>
      <c r="AX1270" t="s">
        <v>223</v>
      </c>
      <c r="BA1270" s="57">
        <v>46241.625</v>
      </c>
      <c r="BB1270" t="s">
        <v>3172</v>
      </c>
      <c r="BF1270" s="6" t="e">
        <f t="shared" si="57"/>
        <v>#NUM!</v>
      </c>
      <c r="BG1270" t="e">
        <f t="shared" si="58"/>
        <v>#NUM!</v>
      </c>
      <c r="BH1270" t="e">
        <f t="shared" si="59"/>
        <v>#NUM!</v>
      </c>
      <c r="BI1270" t="str">
        <f>VLOOKUP(H1270,Sheet2!$A$1:$B$270,2,FALSE)</f>
        <v>SIDOARJO</v>
      </c>
    </row>
    <row r="1271" spans="1:61">
      <c r="A1271">
        <v>1270</v>
      </c>
      <c r="B1271">
        <v>1002529976</v>
      </c>
      <c r="C1271">
        <v>3</v>
      </c>
      <c r="D1271" t="s">
        <v>38</v>
      </c>
      <c r="E1271">
        <v>5</v>
      </c>
      <c r="F1271" t="s">
        <v>90</v>
      </c>
      <c r="G1271" t="s">
        <v>93</v>
      </c>
      <c r="H1271" t="s">
        <v>431</v>
      </c>
      <c r="I1271" t="s">
        <v>213</v>
      </c>
      <c r="J1271" t="s">
        <v>214</v>
      </c>
      <c r="K1271" t="s">
        <v>149</v>
      </c>
      <c r="L1271" t="s">
        <v>215</v>
      </c>
      <c r="M1271" t="s">
        <v>76</v>
      </c>
      <c r="N1271" t="s">
        <v>216</v>
      </c>
      <c r="O1271" s="57">
        <v>46250.702037037037</v>
      </c>
      <c r="P1271" s="57">
        <v>46251.575324074074</v>
      </c>
      <c r="Q1271">
        <v>69367713</v>
      </c>
      <c r="S1271">
        <v>152628204190</v>
      </c>
      <c r="T1271" t="s">
        <v>11866</v>
      </c>
      <c r="U1271" t="s">
        <v>11867</v>
      </c>
      <c r="V1271" t="s">
        <v>11868</v>
      </c>
      <c r="Z1271">
        <v>111.95070505142201</v>
      </c>
      <c r="AA1271">
        <v>-7.5463839468588203</v>
      </c>
      <c r="AB1271" t="s">
        <v>11869</v>
      </c>
      <c r="AC1271" t="s">
        <v>217</v>
      </c>
      <c r="AL1271" t="s">
        <v>218</v>
      </c>
      <c r="AM1271" t="s">
        <v>10219</v>
      </c>
      <c r="AN1271" t="s">
        <v>6</v>
      </c>
      <c r="AO1271" t="s">
        <v>11469</v>
      </c>
      <c r="AP1271" s="57">
        <v>46251.541666666664</v>
      </c>
      <c r="AR1271" t="s">
        <v>219</v>
      </c>
      <c r="AS1271" t="s">
        <v>431</v>
      </c>
      <c r="AT1271" t="s">
        <v>231</v>
      </c>
      <c r="AU1271">
        <v>20260817</v>
      </c>
      <c r="AV1271" t="s">
        <v>222</v>
      </c>
      <c r="AW1271" t="s">
        <v>1015</v>
      </c>
      <c r="AX1271" t="s">
        <v>223</v>
      </c>
      <c r="BA1271" s="57">
        <v>46251.541666666664</v>
      </c>
      <c r="BB1271" t="s">
        <v>10219</v>
      </c>
      <c r="BC1271">
        <v>2026</v>
      </c>
      <c r="BD1271">
        <v>8</v>
      </c>
      <c r="BE1271">
        <v>17</v>
      </c>
      <c r="BF1271" s="6">
        <f t="shared" si="57"/>
        <v>46251</v>
      </c>
      <c r="BG1271">
        <f t="shared" si="58"/>
        <v>-0.54166666666424135</v>
      </c>
      <c r="BH1271" t="str">
        <f t="shared" si="59"/>
        <v>COMPLY</v>
      </c>
      <c r="BI1271" t="str">
        <f>VLOOKUP(H1271,Sheet2!$A$1:$B$270,2,FALSE)</f>
        <v>NGANJUK</v>
      </c>
    </row>
    <row r="1272" spans="1:61">
      <c r="A1272">
        <v>1271</v>
      </c>
      <c r="B1272">
        <v>1002512806</v>
      </c>
      <c r="C1272">
        <v>3</v>
      </c>
      <c r="D1272" t="s">
        <v>51</v>
      </c>
      <c r="E1272">
        <v>4</v>
      </c>
      <c r="F1272" t="s">
        <v>235</v>
      </c>
      <c r="G1272" t="s">
        <v>952</v>
      </c>
      <c r="H1272" t="s">
        <v>953</v>
      </c>
      <c r="I1272" t="s">
        <v>213</v>
      </c>
      <c r="J1272" t="s">
        <v>214</v>
      </c>
      <c r="K1272" t="s">
        <v>149</v>
      </c>
      <c r="L1272" t="s">
        <v>215</v>
      </c>
      <c r="M1272" t="s">
        <v>277</v>
      </c>
      <c r="N1272" t="s">
        <v>216</v>
      </c>
      <c r="O1272" s="57">
        <v>46240.627071759256</v>
      </c>
      <c r="P1272" s="57">
        <v>46244.677835648145</v>
      </c>
      <c r="Q1272">
        <v>69360127</v>
      </c>
      <c r="S1272">
        <v>143553212588</v>
      </c>
      <c r="T1272" t="s">
        <v>3979</v>
      </c>
      <c r="U1272" t="s">
        <v>3980</v>
      </c>
      <c r="V1272" t="s">
        <v>3981</v>
      </c>
      <c r="Z1272">
        <v>110.56755054742</v>
      </c>
      <c r="AA1272">
        <v>-7.52270343786972</v>
      </c>
      <c r="AB1272" t="s">
        <v>3982</v>
      </c>
      <c r="AC1272" t="s">
        <v>217</v>
      </c>
      <c r="AL1272" t="s">
        <v>218</v>
      </c>
      <c r="AM1272" t="s">
        <v>2069</v>
      </c>
      <c r="AN1272" t="s">
        <v>6</v>
      </c>
      <c r="AO1272" s="57">
        <v>46181.642870370371</v>
      </c>
      <c r="AP1272" s="57">
        <v>46241.541666666664</v>
      </c>
      <c r="AQ1272" t="s">
        <v>564</v>
      </c>
      <c r="AR1272" t="s">
        <v>278</v>
      </c>
      <c r="AS1272" t="s">
        <v>953</v>
      </c>
      <c r="AT1272" t="s">
        <v>231</v>
      </c>
      <c r="AV1272" t="s">
        <v>6835</v>
      </c>
      <c r="AW1272" t="s">
        <v>1014</v>
      </c>
      <c r="AX1272" t="s">
        <v>223</v>
      </c>
      <c r="BA1272" s="57">
        <v>46241.541666666664</v>
      </c>
      <c r="BB1272" t="s">
        <v>2069</v>
      </c>
      <c r="BF1272" s="6" t="e">
        <f t="shared" si="57"/>
        <v>#NUM!</v>
      </c>
      <c r="BG1272" t="e">
        <f t="shared" si="58"/>
        <v>#NUM!</v>
      </c>
      <c r="BH1272" t="e">
        <f t="shared" si="59"/>
        <v>#NUM!</v>
      </c>
      <c r="BI1272" t="e">
        <f>VLOOKUP(H1272,Sheet2!$A$1:$B$270,2,FALSE)</f>
        <v>#N/A</v>
      </c>
    </row>
    <row r="1273" spans="1:61">
      <c r="A1273">
        <v>1272</v>
      </c>
      <c r="B1273">
        <v>1002528566</v>
      </c>
      <c r="C1273">
        <v>3</v>
      </c>
      <c r="D1273" t="s">
        <v>51</v>
      </c>
      <c r="E1273">
        <v>4</v>
      </c>
      <c r="F1273" t="s">
        <v>235</v>
      </c>
      <c r="G1273" t="s">
        <v>6375</v>
      </c>
      <c r="H1273" t="s">
        <v>6376</v>
      </c>
      <c r="I1273" t="s">
        <v>213</v>
      </c>
      <c r="J1273" t="s">
        <v>214</v>
      </c>
      <c r="K1273" t="s">
        <v>149</v>
      </c>
      <c r="L1273" t="s">
        <v>215</v>
      </c>
      <c r="M1273" t="s">
        <v>76</v>
      </c>
      <c r="N1273" t="s">
        <v>216</v>
      </c>
      <c r="O1273" s="57">
        <v>46249.647881944446</v>
      </c>
      <c r="P1273" s="57">
        <v>46250.533043981479</v>
      </c>
      <c r="Q1273">
        <v>69367062</v>
      </c>
      <c r="S1273">
        <v>146565009609</v>
      </c>
      <c r="T1273" t="s">
        <v>11870</v>
      </c>
      <c r="U1273" t="s">
        <v>11871</v>
      </c>
      <c r="V1273" t="s">
        <v>11872</v>
      </c>
      <c r="Z1273">
        <v>110.8853743</v>
      </c>
      <c r="AA1273">
        <v>-7.4233361000000002</v>
      </c>
      <c r="AB1273" t="s">
        <v>11873</v>
      </c>
      <c r="AC1273" t="s">
        <v>237</v>
      </c>
      <c r="AL1273" t="s">
        <v>218</v>
      </c>
      <c r="AM1273" t="s">
        <v>11874</v>
      </c>
      <c r="AN1273" t="s">
        <v>6</v>
      </c>
      <c r="AO1273" t="s">
        <v>10808</v>
      </c>
      <c r="AP1273" s="57">
        <v>46250.541666666664</v>
      </c>
      <c r="AR1273" t="s">
        <v>219</v>
      </c>
      <c r="AS1273" t="s">
        <v>6376</v>
      </c>
      <c r="AT1273" t="s">
        <v>231</v>
      </c>
      <c r="AU1273">
        <v>20260816</v>
      </c>
      <c r="AV1273" t="s">
        <v>222</v>
      </c>
      <c r="AW1273" t="s">
        <v>1025</v>
      </c>
      <c r="AX1273" t="s">
        <v>223</v>
      </c>
      <c r="BA1273" s="57">
        <v>46250.541666666664</v>
      </c>
      <c r="BB1273" t="s">
        <v>11874</v>
      </c>
      <c r="BC1273">
        <v>2026</v>
      </c>
      <c r="BD1273">
        <v>8</v>
      </c>
      <c r="BE1273">
        <v>16</v>
      </c>
      <c r="BF1273" s="6">
        <f t="shared" si="57"/>
        <v>46250</v>
      </c>
      <c r="BG1273">
        <f t="shared" si="58"/>
        <v>-0.54166666666424135</v>
      </c>
      <c r="BH1273" t="str">
        <f t="shared" si="59"/>
        <v>COMPLY</v>
      </c>
      <c r="BI1273" t="e">
        <f>VLOOKUP(H1273,Sheet2!$A$1:$B$270,2,FALSE)</f>
        <v>#N/A</v>
      </c>
    </row>
    <row r="1274" spans="1:61">
      <c r="A1274">
        <v>1273</v>
      </c>
      <c r="B1274">
        <v>1002513021</v>
      </c>
      <c r="C1274">
        <v>3</v>
      </c>
      <c r="D1274" t="s">
        <v>55</v>
      </c>
      <c r="E1274">
        <v>5</v>
      </c>
      <c r="F1274" t="s">
        <v>265</v>
      </c>
      <c r="G1274" t="s">
        <v>128</v>
      </c>
      <c r="H1274" t="s">
        <v>360</v>
      </c>
      <c r="I1274" t="s">
        <v>213</v>
      </c>
      <c r="J1274" t="s">
        <v>214</v>
      </c>
      <c r="K1274" t="s">
        <v>149</v>
      </c>
      <c r="L1274" t="s">
        <v>215</v>
      </c>
      <c r="M1274" t="s">
        <v>76</v>
      </c>
      <c r="N1274" t="s">
        <v>216</v>
      </c>
      <c r="O1274" s="57">
        <v>46240.663854166669</v>
      </c>
      <c r="P1274" s="57">
        <v>46241.570451388892</v>
      </c>
      <c r="Q1274">
        <v>69360161</v>
      </c>
      <c r="S1274">
        <v>152412248714</v>
      </c>
      <c r="T1274" t="s">
        <v>3988</v>
      </c>
      <c r="U1274" t="s">
        <v>3989</v>
      </c>
      <c r="V1274" t="s">
        <v>3990</v>
      </c>
      <c r="Z1274">
        <v>112.6083362</v>
      </c>
      <c r="AA1274">
        <v>-7.2389790999999999</v>
      </c>
      <c r="AB1274" t="s">
        <v>3991</v>
      </c>
      <c r="AC1274" t="s">
        <v>237</v>
      </c>
      <c r="AL1274" t="s">
        <v>218</v>
      </c>
      <c r="AM1274" t="s">
        <v>3992</v>
      </c>
      <c r="AN1274" t="s">
        <v>6</v>
      </c>
      <c r="AO1274" s="57">
        <v>46181.673981481479</v>
      </c>
      <c r="AP1274" s="57">
        <v>46241.5</v>
      </c>
      <c r="AR1274" t="s">
        <v>219</v>
      </c>
      <c r="AS1274" t="s">
        <v>360</v>
      </c>
      <c r="AT1274" t="s">
        <v>231</v>
      </c>
      <c r="AU1274">
        <v>20260807</v>
      </c>
      <c r="AV1274" t="s">
        <v>222</v>
      </c>
      <c r="AW1274" t="s">
        <v>1018</v>
      </c>
      <c r="AX1274" t="s">
        <v>223</v>
      </c>
      <c r="BA1274" s="57">
        <v>46241.5</v>
      </c>
      <c r="BB1274" t="s">
        <v>3992</v>
      </c>
      <c r="BC1274">
        <v>2026</v>
      </c>
      <c r="BD1274">
        <v>8</v>
      </c>
      <c r="BE1274">
        <v>7</v>
      </c>
      <c r="BF1274" s="6">
        <f t="shared" si="57"/>
        <v>46241</v>
      </c>
      <c r="BG1274">
        <f t="shared" si="58"/>
        <v>-0.5</v>
      </c>
      <c r="BH1274" t="str">
        <f t="shared" si="59"/>
        <v>COMPLY</v>
      </c>
      <c r="BI1274" t="str">
        <f>VLOOKUP(H1274,Sheet2!$A$1:$B$270,2,FALSE)</f>
        <v>SURABAYA UTARA</v>
      </c>
    </row>
    <row r="1275" spans="1:61">
      <c r="A1275">
        <v>1274</v>
      </c>
      <c r="B1275">
        <v>1002508351</v>
      </c>
      <c r="C1275">
        <v>3</v>
      </c>
      <c r="D1275" t="s">
        <v>38</v>
      </c>
      <c r="E1275">
        <v>5</v>
      </c>
      <c r="F1275" t="s">
        <v>250</v>
      </c>
      <c r="G1275" t="s">
        <v>87</v>
      </c>
      <c r="H1275" t="s">
        <v>430</v>
      </c>
      <c r="I1275" t="s">
        <v>213</v>
      </c>
      <c r="J1275" t="s">
        <v>214</v>
      </c>
      <c r="K1275" t="s">
        <v>149</v>
      </c>
      <c r="L1275" t="s">
        <v>215</v>
      </c>
      <c r="M1275" t="s">
        <v>575</v>
      </c>
      <c r="N1275" t="s">
        <v>216</v>
      </c>
      <c r="O1275" s="57">
        <v>46238.576354166667</v>
      </c>
      <c r="P1275" s="57">
        <v>46240.559027777781</v>
      </c>
      <c r="Q1275">
        <v>69358315</v>
      </c>
      <c r="S1275">
        <v>152721299531</v>
      </c>
      <c r="T1275" t="s">
        <v>3225</v>
      </c>
      <c r="U1275" t="s">
        <v>3993</v>
      </c>
      <c r="V1275" t="s">
        <v>3994</v>
      </c>
      <c r="Z1275">
        <v>112.738888</v>
      </c>
      <c r="AA1275">
        <v>-7.9155660000000001</v>
      </c>
      <c r="AB1275" t="s">
        <v>3228</v>
      </c>
      <c r="AC1275" t="s">
        <v>237</v>
      </c>
      <c r="AL1275" t="s">
        <v>218</v>
      </c>
      <c r="AM1275" t="s">
        <v>3995</v>
      </c>
      <c r="AN1275" t="s">
        <v>6</v>
      </c>
      <c r="AO1275" s="57">
        <v>46120.579826388886</v>
      </c>
      <c r="AP1275" s="57">
        <v>46239.541666666664</v>
      </c>
      <c r="AR1275" t="s">
        <v>14</v>
      </c>
      <c r="AS1275" t="s">
        <v>430</v>
      </c>
      <c r="AT1275" t="s">
        <v>231</v>
      </c>
      <c r="AV1275" t="s">
        <v>3996</v>
      </c>
      <c r="AW1275" t="s">
        <v>1015</v>
      </c>
      <c r="AX1275" t="s">
        <v>223</v>
      </c>
      <c r="BA1275" s="57">
        <v>46239.541666666664</v>
      </c>
      <c r="BB1275" t="s">
        <v>3995</v>
      </c>
      <c r="BF1275" s="6" t="e">
        <f t="shared" si="57"/>
        <v>#NUM!</v>
      </c>
      <c r="BG1275" t="e">
        <f t="shared" si="58"/>
        <v>#NUM!</v>
      </c>
      <c r="BH1275" t="e">
        <f t="shared" si="59"/>
        <v>#NUM!</v>
      </c>
      <c r="BI1275" t="str">
        <f>VLOOKUP(H1275,Sheet2!$A$1:$B$270,2,FALSE)</f>
        <v>BATU</v>
      </c>
    </row>
    <row r="1276" spans="1:61">
      <c r="A1276">
        <v>1275</v>
      </c>
      <c r="B1276">
        <v>1002511640</v>
      </c>
      <c r="C1276">
        <v>3</v>
      </c>
      <c r="D1276" t="s">
        <v>38</v>
      </c>
      <c r="E1276">
        <v>5</v>
      </c>
      <c r="F1276" t="s">
        <v>90</v>
      </c>
      <c r="G1276" t="s">
        <v>90</v>
      </c>
      <c r="H1276" t="s">
        <v>354</v>
      </c>
      <c r="I1276" t="s">
        <v>213</v>
      </c>
      <c r="J1276" t="s">
        <v>214</v>
      </c>
      <c r="K1276" t="s">
        <v>149</v>
      </c>
      <c r="L1276" t="s">
        <v>215</v>
      </c>
      <c r="M1276" t="s">
        <v>76</v>
      </c>
      <c r="N1276" t="s">
        <v>216</v>
      </c>
      <c r="O1276" s="57">
        <v>46240.405509259261</v>
      </c>
      <c r="P1276" s="57">
        <v>46240.73101851852</v>
      </c>
      <c r="Q1276">
        <v>69359657</v>
      </c>
      <c r="S1276">
        <v>152639219480</v>
      </c>
      <c r="T1276" t="s">
        <v>3997</v>
      </c>
      <c r="U1276" t="s">
        <v>3998</v>
      </c>
      <c r="V1276" t="s">
        <v>3999</v>
      </c>
      <c r="Z1276">
        <v>112.193164005875</v>
      </c>
      <c r="AA1276">
        <v>-7.7769127621991503</v>
      </c>
      <c r="AB1276" t="s">
        <v>4000</v>
      </c>
      <c r="AC1276" t="s">
        <v>217</v>
      </c>
      <c r="AL1276" t="s">
        <v>218</v>
      </c>
      <c r="AM1276" t="s">
        <v>4001</v>
      </c>
      <c r="AN1276" t="s">
        <v>6</v>
      </c>
      <c r="AO1276" s="57">
        <v>46181.413252314815</v>
      </c>
      <c r="AP1276" s="57">
        <v>46241.333333333336</v>
      </c>
      <c r="AR1276" t="s">
        <v>219</v>
      </c>
      <c r="AS1276" t="s">
        <v>354</v>
      </c>
      <c r="AT1276" t="s">
        <v>231</v>
      </c>
      <c r="AU1276">
        <v>20260806</v>
      </c>
      <c r="AV1276" t="s">
        <v>222</v>
      </c>
      <c r="AW1276" t="s">
        <v>1010</v>
      </c>
      <c r="AX1276" t="s">
        <v>223</v>
      </c>
      <c r="BA1276" s="57">
        <v>46241.333333333336</v>
      </c>
      <c r="BB1276" t="s">
        <v>4001</v>
      </c>
      <c r="BC1276">
        <v>2026</v>
      </c>
      <c r="BD1276">
        <v>8</v>
      </c>
      <c r="BE1276">
        <v>6</v>
      </c>
      <c r="BF1276" s="6">
        <f t="shared" si="57"/>
        <v>46240</v>
      </c>
      <c r="BG1276">
        <f t="shared" si="58"/>
        <v>-1.3333333333357587</v>
      </c>
      <c r="BH1276" t="str">
        <f t="shared" si="59"/>
        <v>COMPLY</v>
      </c>
      <c r="BI1276" t="str">
        <f>VLOOKUP(H1276,Sheet2!$A$1:$B$270,2,FALSE)</f>
        <v>KEDIRI</v>
      </c>
    </row>
    <row r="1277" spans="1:61">
      <c r="A1277">
        <v>1276</v>
      </c>
      <c r="B1277">
        <v>1002512445</v>
      </c>
      <c r="C1277">
        <v>3</v>
      </c>
      <c r="D1277" t="s">
        <v>51</v>
      </c>
      <c r="E1277">
        <v>4</v>
      </c>
      <c r="F1277" t="s">
        <v>273</v>
      </c>
      <c r="G1277" t="s">
        <v>569</v>
      </c>
      <c r="H1277" t="s">
        <v>1050</v>
      </c>
      <c r="I1277" t="s">
        <v>213</v>
      </c>
      <c r="J1277" t="s">
        <v>214</v>
      </c>
      <c r="K1277" t="s">
        <v>149</v>
      </c>
      <c r="L1277" t="s">
        <v>215</v>
      </c>
      <c r="M1277" t="s">
        <v>76</v>
      </c>
      <c r="N1277" t="s">
        <v>216</v>
      </c>
      <c r="O1277" s="57">
        <v>46240.568020833336</v>
      </c>
      <c r="P1277" s="57">
        <v>46241.70003472222</v>
      </c>
      <c r="Q1277">
        <v>69359978</v>
      </c>
      <c r="S1277">
        <v>142521103420</v>
      </c>
      <c r="T1277" t="s">
        <v>4002</v>
      </c>
      <c r="U1277" t="s">
        <v>4003</v>
      </c>
      <c r="V1277" t="s">
        <v>4004</v>
      </c>
      <c r="Z1277">
        <v>110.781368</v>
      </c>
      <c r="AA1277">
        <v>-7.0262019999999996</v>
      </c>
      <c r="AB1277" t="s">
        <v>4005</v>
      </c>
      <c r="AC1277" t="s">
        <v>237</v>
      </c>
      <c r="AL1277" t="s">
        <v>218</v>
      </c>
      <c r="AM1277" t="s">
        <v>3250</v>
      </c>
      <c r="AN1277" t="s">
        <v>6</v>
      </c>
      <c r="AO1277" s="57">
        <v>46181.569502314815</v>
      </c>
      <c r="AP1277" s="57">
        <v>46241.541666666664</v>
      </c>
      <c r="AR1277" t="s">
        <v>219</v>
      </c>
      <c r="AS1277" t="s">
        <v>1050</v>
      </c>
      <c r="AT1277" t="s">
        <v>231</v>
      </c>
      <c r="AU1277">
        <v>20260807</v>
      </c>
      <c r="AV1277" t="s">
        <v>222</v>
      </c>
      <c r="AW1277" t="s">
        <v>1010</v>
      </c>
      <c r="AX1277" t="s">
        <v>223</v>
      </c>
      <c r="BA1277" s="57">
        <v>46241.541666666664</v>
      </c>
      <c r="BB1277" t="s">
        <v>3250</v>
      </c>
      <c r="BC1277">
        <v>2026</v>
      </c>
      <c r="BD1277">
        <v>8</v>
      </c>
      <c r="BE1277">
        <v>7</v>
      </c>
      <c r="BF1277" s="6">
        <f t="shared" si="57"/>
        <v>46241</v>
      </c>
      <c r="BG1277">
        <f t="shared" si="58"/>
        <v>-0.54166666666424135</v>
      </c>
      <c r="BH1277" t="str">
        <f t="shared" si="59"/>
        <v>COMPLY</v>
      </c>
      <c r="BI1277" t="e">
        <f>VLOOKUP(H1277,Sheet2!$A$1:$B$270,2,FALSE)</f>
        <v>#N/A</v>
      </c>
    </row>
    <row r="1278" spans="1:61">
      <c r="A1278">
        <v>1277</v>
      </c>
      <c r="B1278">
        <v>1002511803</v>
      </c>
      <c r="C1278">
        <v>3</v>
      </c>
      <c r="D1278" t="s">
        <v>59</v>
      </c>
      <c r="E1278">
        <v>4</v>
      </c>
      <c r="F1278" t="s">
        <v>567</v>
      </c>
      <c r="G1278" t="s">
        <v>609</v>
      </c>
      <c r="H1278" t="s">
        <v>611</v>
      </c>
      <c r="I1278" t="s">
        <v>213</v>
      </c>
      <c r="J1278" t="s">
        <v>214</v>
      </c>
      <c r="K1278" t="s">
        <v>149</v>
      </c>
      <c r="M1278" t="s">
        <v>225</v>
      </c>
      <c r="N1278" t="s">
        <v>216</v>
      </c>
      <c r="O1278" s="57">
        <v>46240.439699074072</v>
      </c>
      <c r="P1278" s="57">
        <v>46252.339224537034</v>
      </c>
      <c r="Q1278">
        <v>69359732</v>
      </c>
      <c r="S1278">
        <v>141114227403</v>
      </c>
      <c r="T1278" t="s">
        <v>4006</v>
      </c>
      <c r="U1278" t="s">
        <v>4007</v>
      </c>
      <c r="V1278" t="s">
        <v>11875</v>
      </c>
      <c r="Z1278">
        <v>110.33950539999999</v>
      </c>
      <c r="AA1278">
        <v>-7.8071804</v>
      </c>
      <c r="AB1278" t="s">
        <v>4008</v>
      </c>
      <c r="AC1278" t="s">
        <v>291</v>
      </c>
      <c r="AL1278" t="s">
        <v>218</v>
      </c>
      <c r="AM1278" t="s">
        <v>11876</v>
      </c>
      <c r="AN1278" t="s">
        <v>6</v>
      </c>
      <c r="AO1278" s="57">
        <v>46181.444374999999</v>
      </c>
      <c r="AP1278" s="57">
        <v>46252.333333333336</v>
      </c>
      <c r="AR1278" t="s">
        <v>18</v>
      </c>
      <c r="AS1278" t="s">
        <v>611</v>
      </c>
      <c r="AT1278" t="s">
        <v>646</v>
      </c>
      <c r="AV1278" t="s">
        <v>227</v>
      </c>
      <c r="AW1278" t="s">
        <v>1019</v>
      </c>
      <c r="AX1278" t="s">
        <v>223</v>
      </c>
      <c r="BA1278" s="57">
        <v>46252.333333333336</v>
      </c>
      <c r="BB1278" t="s">
        <v>11876</v>
      </c>
      <c r="BF1278" s="6" t="e">
        <f t="shared" si="57"/>
        <v>#NUM!</v>
      </c>
      <c r="BG1278" t="e">
        <f t="shared" si="58"/>
        <v>#NUM!</v>
      </c>
      <c r="BH1278" t="e">
        <f t="shared" si="59"/>
        <v>#NUM!</v>
      </c>
      <c r="BI1278" t="e">
        <f>VLOOKUP(H1278,Sheet2!$A$1:$B$270,2,FALSE)</f>
        <v>#N/A</v>
      </c>
    </row>
    <row r="1279" spans="1:61">
      <c r="A1279">
        <v>1278</v>
      </c>
      <c r="B1279">
        <v>1002524772</v>
      </c>
      <c r="C1279">
        <v>3</v>
      </c>
      <c r="D1279" t="s">
        <v>59</v>
      </c>
      <c r="E1279">
        <v>4</v>
      </c>
      <c r="F1279" t="s">
        <v>243</v>
      </c>
      <c r="G1279" t="s">
        <v>896</v>
      </c>
      <c r="H1279" t="s">
        <v>914</v>
      </c>
      <c r="I1279" t="s">
        <v>213</v>
      </c>
      <c r="J1279" t="s">
        <v>214</v>
      </c>
      <c r="K1279" t="s">
        <v>149</v>
      </c>
      <c r="L1279" t="s">
        <v>215</v>
      </c>
      <c r="M1279" t="s">
        <v>286</v>
      </c>
      <c r="N1279" t="s">
        <v>216</v>
      </c>
      <c r="O1279" s="57">
        <v>46247.656215277777</v>
      </c>
      <c r="P1279" s="57">
        <v>46248.667581018519</v>
      </c>
      <c r="Q1279">
        <v>69365372</v>
      </c>
      <c r="S1279">
        <v>141146114830</v>
      </c>
      <c r="T1279" t="s">
        <v>9252</v>
      </c>
      <c r="U1279" t="s">
        <v>9253</v>
      </c>
      <c r="V1279" t="s">
        <v>9254</v>
      </c>
      <c r="Z1279">
        <v>110.282983</v>
      </c>
      <c r="AA1279">
        <v>-7.5797819999999998</v>
      </c>
      <c r="AB1279" t="s">
        <v>9255</v>
      </c>
      <c r="AC1279" t="s">
        <v>237</v>
      </c>
      <c r="AL1279" t="s">
        <v>218</v>
      </c>
      <c r="AM1279" t="s">
        <v>9256</v>
      </c>
      <c r="AN1279" t="s">
        <v>6</v>
      </c>
      <c r="AO1279" t="s">
        <v>9104</v>
      </c>
      <c r="AP1279" s="57">
        <v>46249.458333333336</v>
      </c>
      <c r="AR1279" t="s">
        <v>241</v>
      </c>
      <c r="AS1279" t="s">
        <v>914</v>
      </c>
      <c r="AT1279" t="s">
        <v>231</v>
      </c>
      <c r="AV1279" t="s">
        <v>8923</v>
      </c>
      <c r="AW1279" t="s">
        <v>1014</v>
      </c>
      <c r="AX1279" t="s">
        <v>223</v>
      </c>
      <c r="BA1279" s="57">
        <v>46249.458333333336</v>
      </c>
      <c r="BB1279" t="s">
        <v>9256</v>
      </c>
      <c r="BF1279" s="6" t="e">
        <f t="shared" si="57"/>
        <v>#NUM!</v>
      </c>
      <c r="BG1279" t="e">
        <f t="shared" si="58"/>
        <v>#NUM!</v>
      </c>
      <c r="BH1279" t="e">
        <f t="shared" si="59"/>
        <v>#NUM!</v>
      </c>
      <c r="BI1279" t="e">
        <f>VLOOKUP(H1279,Sheet2!$A$1:$B$270,2,FALSE)</f>
        <v>#N/A</v>
      </c>
    </row>
    <row r="1280" spans="1:61">
      <c r="A1280">
        <v>1279</v>
      </c>
      <c r="B1280">
        <v>1002509725</v>
      </c>
      <c r="C1280">
        <v>3</v>
      </c>
      <c r="D1280" t="s">
        <v>49</v>
      </c>
      <c r="E1280">
        <v>4</v>
      </c>
      <c r="F1280" t="s">
        <v>252</v>
      </c>
      <c r="G1280" t="s">
        <v>931</v>
      </c>
      <c r="H1280" t="s">
        <v>932</v>
      </c>
      <c r="I1280" t="s">
        <v>213</v>
      </c>
      <c r="J1280" t="s">
        <v>214</v>
      </c>
      <c r="K1280" t="s">
        <v>149</v>
      </c>
      <c r="L1280" t="s">
        <v>215</v>
      </c>
      <c r="M1280" t="s">
        <v>76</v>
      </c>
      <c r="N1280" t="s">
        <v>216</v>
      </c>
      <c r="O1280" s="57">
        <v>46239.388842592591</v>
      </c>
      <c r="P1280" s="57">
        <v>46240.554467592592</v>
      </c>
      <c r="Q1280">
        <v>69358807</v>
      </c>
      <c r="S1280">
        <v>142212126650</v>
      </c>
      <c r="T1280" t="s">
        <v>4009</v>
      </c>
      <c r="U1280" t="s">
        <v>4010</v>
      </c>
      <c r="V1280" t="s">
        <v>4011</v>
      </c>
      <c r="Z1280">
        <v>109.110699668526</v>
      </c>
      <c r="AA1280">
        <v>-6.8671715460380298</v>
      </c>
      <c r="AB1280" t="s">
        <v>4012</v>
      </c>
      <c r="AC1280" t="s">
        <v>217</v>
      </c>
      <c r="AL1280" t="s">
        <v>218</v>
      </c>
      <c r="AM1280" t="s">
        <v>4013</v>
      </c>
      <c r="AN1280" t="s">
        <v>6</v>
      </c>
      <c r="AO1280" s="57">
        <v>46150.392326388886</v>
      </c>
      <c r="AP1280" s="57">
        <v>46240.333333333336</v>
      </c>
      <c r="AR1280" t="s">
        <v>219</v>
      </c>
      <c r="AS1280" t="s">
        <v>932</v>
      </c>
      <c r="AT1280" t="s">
        <v>231</v>
      </c>
      <c r="AU1280">
        <v>20260806</v>
      </c>
      <c r="AV1280" t="s">
        <v>222</v>
      </c>
      <c r="AW1280" t="s">
        <v>1023</v>
      </c>
      <c r="AX1280" t="s">
        <v>223</v>
      </c>
      <c r="BA1280" s="57">
        <v>46240.333333333336</v>
      </c>
      <c r="BB1280" t="s">
        <v>4013</v>
      </c>
      <c r="BC1280">
        <v>2026</v>
      </c>
      <c r="BD1280">
        <v>8</v>
      </c>
      <c r="BE1280">
        <v>6</v>
      </c>
      <c r="BF1280" s="6">
        <f t="shared" si="57"/>
        <v>46240</v>
      </c>
      <c r="BG1280">
        <f t="shared" si="58"/>
        <v>-0.33333333333575865</v>
      </c>
      <c r="BH1280" t="str">
        <f t="shared" si="59"/>
        <v>COMPLY</v>
      </c>
      <c r="BI1280" t="e">
        <f>VLOOKUP(H1280,Sheet2!$A$1:$B$270,2,FALSE)</f>
        <v>#N/A</v>
      </c>
    </row>
    <row r="1281" spans="1:61">
      <c r="A1281">
        <v>1280</v>
      </c>
      <c r="B1281">
        <v>1002529831</v>
      </c>
      <c r="C1281">
        <v>3</v>
      </c>
      <c r="D1281" t="s">
        <v>45</v>
      </c>
      <c r="E1281">
        <v>5</v>
      </c>
      <c r="F1281" t="s">
        <v>211</v>
      </c>
      <c r="G1281" t="s">
        <v>112</v>
      </c>
      <c r="H1281" t="s">
        <v>267</v>
      </c>
      <c r="I1281" t="s">
        <v>213</v>
      </c>
      <c r="J1281" t="s">
        <v>214</v>
      </c>
      <c r="K1281" t="s">
        <v>149</v>
      </c>
      <c r="M1281" t="s">
        <v>586</v>
      </c>
      <c r="N1281" t="s">
        <v>216</v>
      </c>
      <c r="O1281" s="57">
        <v>46250.631689814814</v>
      </c>
      <c r="P1281" s="57">
        <v>46250.764537037037</v>
      </c>
      <c r="Q1281">
        <v>69366818</v>
      </c>
      <c r="S1281">
        <v>172601795537</v>
      </c>
      <c r="T1281" t="s">
        <v>11455</v>
      </c>
      <c r="U1281" t="s">
        <v>11877</v>
      </c>
      <c r="V1281" t="s">
        <v>11878</v>
      </c>
      <c r="Z1281">
        <v>116.14937810000001</v>
      </c>
      <c r="AA1281">
        <v>-8.5638907999999994</v>
      </c>
      <c r="AB1281" t="s">
        <v>11458</v>
      </c>
      <c r="AC1281" t="s">
        <v>290</v>
      </c>
      <c r="AL1281" t="s">
        <v>218</v>
      </c>
      <c r="AM1281" t="s">
        <v>11879</v>
      </c>
      <c r="AN1281" t="s">
        <v>6</v>
      </c>
      <c r="AO1281" t="s">
        <v>11880</v>
      </c>
      <c r="AQ1281" t="s">
        <v>903</v>
      </c>
      <c r="AR1281" t="s">
        <v>14</v>
      </c>
      <c r="AS1281" t="s">
        <v>267</v>
      </c>
      <c r="AT1281" t="s">
        <v>231</v>
      </c>
      <c r="AV1281" t="s">
        <v>587</v>
      </c>
      <c r="AW1281" t="s">
        <v>561</v>
      </c>
      <c r="AX1281" t="s">
        <v>223</v>
      </c>
      <c r="BA1281" s="57">
        <v>46250.291666666664</v>
      </c>
      <c r="BB1281" t="s">
        <v>11879</v>
      </c>
      <c r="BF1281" s="6" t="e">
        <f t="shared" si="57"/>
        <v>#NUM!</v>
      </c>
      <c r="BG1281" t="e">
        <f t="shared" si="58"/>
        <v>#NUM!</v>
      </c>
      <c r="BH1281" t="e">
        <f t="shared" si="59"/>
        <v>#NUM!</v>
      </c>
      <c r="BI1281" t="str">
        <f>VLOOKUP(H1281,Sheet2!$A$1:$B$270,2,FALSE)</f>
        <v>MATARAM</v>
      </c>
    </row>
    <row r="1282" spans="1:61">
      <c r="A1282">
        <v>1281</v>
      </c>
      <c r="B1282">
        <v>1002522076</v>
      </c>
      <c r="C1282">
        <v>3</v>
      </c>
      <c r="D1282" t="s">
        <v>38</v>
      </c>
      <c r="E1282">
        <v>5</v>
      </c>
      <c r="F1282" t="s">
        <v>90</v>
      </c>
      <c r="G1282" t="s">
        <v>90</v>
      </c>
      <c r="H1282" t="s">
        <v>480</v>
      </c>
      <c r="I1282" t="s">
        <v>213</v>
      </c>
      <c r="J1282" t="s">
        <v>214</v>
      </c>
      <c r="K1282" t="s">
        <v>149</v>
      </c>
      <c r="L1282" t="s">
        <v>215</v>
      </c>
      <c r="M1282" t="s">
        <v>76</v>
      </c>
      <c r="N1282" t="s">
        <v>216</v>
      </c>
      <c r="O1282" s="57">
        <v>46246.54787037037</v>
      </c>
      <c r="P1282" s="57">
        <v>46246.696076388886</v>
      </c>
      <c r="Q1282">
        <v>69364209</v>
      </c>
      <c r="S1282">
        <v>152625207542</v>
      </c>
      <c r="T1282" t="s">
        <v>8307</v>
      </c>
      <c r="U1282" t="s">
        <v>8308</v>
      </c>
      <c r="V1282" t="s">
        <v>8309</v>
      </c>
      <c r="Z1282">
        <v>112.069078</v>
      </c>
      <c r="AA1282">
        <v>-7.8157050000000003</v>
      </c>
      <c r="AB1282" t="s">
        <v>8310</v>
      </c>
      <c r="AC1282" t="s">
        <v>237</v>
      </c>
      <c r="AL1282" t="s">
        <v>218</v>
      </c>
      <c r="AM1282" t="s">
        <v>8311</v>
      </c>
      <c r="AN1282" t="s">
        <v>6</v>
      </c>
      <c r="AO1282" s="57">
        <v>46364.548622685186</v>
      </c>
      <c r="AP1282" s="57">
        <v>46247.541666666664</v>
      </c>
      <c r="AR1282" t="s">
        <v>219</v>
      </c>
      <c r="AS1282" t="s">
        <v>480</v>
      </c>
      <c r="AT1282" t="s">
        <v>231</v>
      </c>
      <c r="AU1282">
        <v>20260812</v>
      </c>
      <c r="AV1282" t="s">
        <v>222</v>
      </c>
      <c r="AW1282" t="s">
        <v>1010</v>
      </c>
      <c r="AX1282" t="s">
        <v>223</v>
      </c>
      <c r="BA1282" s="57">
        <v>46247.541666666664</v>
      </c>
      <c r="BB1282" t="s">
        <v>8311</v>
      </c>
      <c r="BC1282">
        <v>2026</v>
      </c>
      <c r="BD1282">
        <v>8</v>
      </c>
      <c r="BE1282">
        <v>12</v>
      </c>
      <c r="BF1282" s="6">
        <f t="shared" si="57"/>
        <v>46246</v>
      </c>
      <c r="BG1282">
        <f t="shared" si="58"/>
        <v>-1.5416666666642413</v>
      </c>
      <c r="BH1282" t="str">
        <f t="shared" si="59"/>
        <v>COMPLY</v>
      </c>
      <c r="BI1282" t="str">
        <f>VLOOKUP(H1282,Sheet2!$A$1:$B$270,2,FALSE)</f>
        <v>KEDIRI</v>
      </c>
    </row>
    <row r="1283" spans="1:61">
      <c r="A1283">
        <v>1282</v>
      </c>
      <c r="B1283">
        <v>1002529241</v>
      </c>
      <c r="C1283">
        <v>3</v>
      </c>
      <c r="D1283" t="s">
        <v>55</v>
      </c>
      <c r="E1283">
        <v>5</v>
      </c>
      <c r="F1283" t="s">
        <v>228</v>
      </c>
      <c r="G1283" t="s">
        <v>127</v>
      </c>
      <c r="H1283" t="s">
        <v>229</v>
      </c>
      <c r="I1283" t="s">
        <v>213</v>
      </c>
      <c r="J1283" t="s">
        <v>214</v>
      </c>
      <c r="K1283" t="s">
        <v>149</v>
      </c>
      <c r="M1283" t="s">
        <v>240</v>
      </c>
      <c r="N1283" t="s">
        <v>216</v>
      </c>
      <c r="O1283" s="57">
        <v>46250.365474537037</v>
      </c>
      <c r="P1283" s="57">
        <v>46251.62641203704</v>
      </c>
      <c r="Q1283">
        <v>69367278</v>
      </c>
      <c r="S1283">
        <v>152426928228</v>
      </c>
      <c r="T1283" t="s">
        <v>11881</v>
      </c>
      <c r="U1283" t="s">
        <v>11882</v>
      </c>
      <c r="V1283" t="s">
        <v>11883</v>
      </c>
      <c r="Z1283">
        <v>113.5043951</v>
      </c>
      <c r="AA1283">
        <v>-7.2293791000000001</v>
      </c>
      <c r="AB1283" t="s">
        <v>11884</v>
      </c>
      <c r="AC1283" t="s">
        <v>230</v>
      </c>
      <c r="AL1283" t="s">
        <v>218</v>
      </c>
      <c r="AM1283" t="s">
        <v>11885</v>
      </c>
      <c r="AN1283" t="s">
        <v>6</v>
      </c>
      <c r="AO1283" t="s">
        <v>11230</v>
      </c>
      <c r="AP1283" s="57">
        <v>46252.625</v>
      </c>
      <c r="AR1283" t="s">
        <v>241</v>
      </c>
      <c r="AS1283" t="s">
        <v>229</v>
      </c>
      <c r="AT1283" t="s">
        <v>221</v>
      </c>
      <c r="AV1283" t="s">
        <v>240</v>
      </c>
      <c r="AW1283" t="s">
        <v>561</v>
      </c>
      <c r="AX1283" t="s">
        <v>223</v>
      </c>
      <c r="BA1283" s="57">
        <v>46252.625</v>
      </c>
      <c r="BB1283" t="s">
        <v>11885</v>
      </c>
      <c r="BF1283" s="6" t="e">
        <f t="shared" ref="BF1283:BF1346" si="60">DATE(BC1283,BD1283,BE1283)</f>
        <v>#NUM!</v>
      </c>
      <c r="BG1283" t="e">
        <f t="shared" ref="BG1283:BG1346" si="61">BF1283-BA1283</f>
        <v>#NUM!</v>
      </c>
      <c r="BH1283" t="e">
        <f t="shared" ref="BH1283:BH1346" si="62">IF(BG1283=1,"COMPLY",IF(BG1283&lt;1,"COMPLY","NOT COMPLY"))</f>
        <v>#NUM!</v>
      </c>
      <c r="BI1283" t="str">
        <f>VLOOKUP(H1283,Sheet2!$A$1:$B$270,2,FALSE)</f>
        <v>MADURA</v>
      </c>
    </row>
    <row r="1284" spans="1:61">
      <c r="A1284">
        <v>1283</v>
      </c>
      <c r="B1284">
        <v>1002528087</v>
      </c>
      <c r="C1284">
        <v>3</v>
      </c>
      <c r="D1284" t="s">
        <v>42</v>
      </c>
      <c r="E1284">
        <v>5</v>
      </c>
      <c r="F1284" t="s">
        <v>106</v>
      </c>
      <c r="G1284" t="s">
        <v>107</v>
      </c>
      <c r="H1284" t="s">
        <v>298</v>
      </c>
      <c r="I1284" t="s">
        <v>213</v>
      </c>
      <c r="J1284" t="s">
        <v>214</v>
      </c>
      <c r="K1284" t="s">
        <v>149</v>
      </c>
      <c r="M1284" t="s">
        <v>555</v>
      </c>
      <c r="N1284" t="s">
        <v>216</v>
      </c>
      <c r="O1284" s="57">
        <v>46249.485219907408</v>
      </c>
      <c r="P1284" s="57">
        <v>46250.710601851853</v>
      </c>
      <c r="Q1284">
        <v>69366754</v>
      </c>
      <c r="S1284">
        <v>152510206748</v>
      </c>
      <c r="T1284" t="s">
        <v>11886</v>
      </c>
      <c r="U1284" t="s">
        <v>11887</v>
      </c>
      <c r="Z1284">
        <v>113.4445533</v>
      </c>
      <c r="AA1284">
        <v>-7.9494683000000004</v>
      </c>
      <c r="AB1284" t="s">
        <v>11888</v>
      </c>
      <c r="AC1284" t="s">
        <v>230</v>
      </c>
      <c r="AO1284" t="s">
        <v>11475</v>
      </c>
      <c r="AR1284" t="s">
        <v>6</v>
      </c>
      <c r="AS1284" t="s">
        <v>298</v>
      </c>
      <c r="AT1284" t="s">
        <v>231</v>
      </c>
      <c r="AV1284" t="s">
        <v>11889</v>
      </c>
      <c r="AW1284" t="s">
        <v>561</v>
      </c>
      <c r="AX1284" t="s">
        <v>223</v>
      </c>
      <c r="BF1284" s="6" t="e">
        <f t="shared" si="60"/>
        <v>#NUM!</v>
      </c>
      <c r="BG1284" t="e">
        <f t="shared" si="61"/>
        <v>#NUM!</v>
      </c>
      <c r="BH1284" t="e">
        <f t="shared" si="62"/>
        <v>#NUM!</v>
      </c>
      <c r="BI1284" t="str">
        <f>VLOOKUP(H1284,Sheet2!$A$1:$B$270,2,FALSE)</f>
        <v>PROBOLINGGO</v>
      </c>
    </row>
    <row r="1285" spans="1:61">
      <c r="A1285">
        <v>1284</v>
      </c>
      <c r="B1285">
        <v>1002527665</v>
      </c>
      <c r="C1285">
        <v>3</v>
      </c>
      <c r="D1285" t="s">
        <v>55</v>
      </c>
      <c r="E1285">
        <v>5</v>
      </c>
      <c r="F1285" t="s">
        <v>228</v>
      </c>
      <c r="G1285" t="s">
        <v>121</v>
      </c>
      <c r="H1285" t="s">
        <v>342</v>
      </c>
      <c r="I1285" t="s">
        <v>213</v>
      </c>
      <c r="J1285" t="s">
        <v>214</v>
      </c>
      <c r="K1285" t="s">
        <v>149</v>
      </c>
      <c r="L1285" t="s">
        <v>215</v>
      </c>
      <c r="M1285" t="s">
        <v>76</v>
      </c>
      <c r="N1285" t="s">
        <v>216</v>
      </c>
      <c r="O1285" s="57">
        <v>46249.341631944444</v>
      </c>
      <c r="P1285" s="57">
        <v>46250.858715277776</v>
      </c>
      <c r="Q1285">
        <v>69366532</v>
      </c>
      <c r="S1285">
        <v>152434913697</v>
      </c>
      <c r="T1285" t="s">
        <v>11890</v>
      </c>
      <c r="U1285" t="s">
        <v>11891</v>
      </c>
      <c r="V1285" t="s">
        <v>11892</v>
      </c>
      <c r="Z1285">
        <v>113.205697908997</v>
      </c>
      <c r="AA1285">
        <v>-7.2194488826591696</v>
      </c>
      <c r="AB1285" t="s">
        <v>11893</v>
      </c>
      <c r="AC1285" t="s">
        <v>217</v>
      </c>
      <c r="AL1285" t="s">
        <v>218</v>
      </c>
      <c r="AM1285" t="s">
        <v>11894</v>
      </c>
      <c r="AN1285" t="s">
        <v>6</v>
      </c>
      <c r="AO1285" t="s">
        <v>10127</v>
      </c>
      <c r="AP1285" s="57">
        <v>46250.541666666664</v>
      </c>
      <c r="AR1285" t="s">
        <v>219</v>
      </c>
      <c r="AS1285" t="s">
        <v>342</v>
      </c>
      <c r="AT1285" t="s">
        <v>221</v>
      </c>
      <c r="AU1285">
        <v>20260816</v>
      </c>
      <c r="AV1285" t="s">
        <v>222</v>
      </c>
      <c r="AW1285" t="s">
        <v>979</v>
      </c>
      <c r="AX1285" t="s">
        <v>223</v>
      </c>
      <c r="BA1285" s="57">
        <v>46250.541666666664</v>
      </c>
      <c r="BB1285" t="s">
        <v>11894</v>
      </c>
      <c r="BC1285">
        <v>2026</v>
      </c>
      <c r="BD1285">
        <v>8</v>
      </c>
      <c r="BE1285">
        <v>16</v>
      </c>
      <c r="BF1285" s="6">
        <f t="shared" si="60"/>
        <v>46250</v>
      </c>
      <c r="BG1285">
        <f t="shared" si="61"/>
        <v>-0.54166666666424135</v>
      </c>
      <c r="BH1285" t="str">
        <f t="shared" si="62"/>
        <v>COMPLY</v>
      </c>
      <c r="BI1285" t="str">
        <f>VLOOKUP(H1285,Sheet2!$A$1:$B$270,2,FALSE)</f>
        <v>MADURA</v>
      </c>
    </row>
    <row r="1286" spans="1:61">
      <c r="A1286">
        <v>1285</v>
      </c>
      <c r="B1286">
        <v>1002512242</v>
      </c>
      <c r="C1286">
        <v>3</v>
      </c>
      <c r="D1286" t="s">
        <v>51</v>
      </c>
      <c r="E1286">
        <v>4</v>
      </c>
      <c r="F1286" t="s">
        <v>235</v>
      </c>
      <c r="G1286" t="s">
        <v>584</v>
      </c>
      <c r="H1286" t="s">
        <v>990</v>
      </c>
      <c r="I1286" t="s">
        <v>213</v>
      </c>
      <c r="J1286" t="s">
        <v>214</v>
      </c>
      <c r="K1286" t="s">
        <v>149</v>
      </c>
      <c r="L1286" t="s">
        <v>215</v>
      </c>
      <c r="M1286" t="s">
        <v>76</v>
      </c>
      <c r="N1286" t="s">
        <v>216</v>
      </c>
      <c r="O1286" s="57">
        <v>46240.522175925929</v>
      </c>
      <c r="P1286" s="57">
        <v>46242.508993055555</v>
      </c>
      <c r="Q1286">
        <v>69359918</v>
      </c>
      <c r="S1286">
        <v>146514602418</v>
      </c>
      <c r="T1286" t="s">
        <v>4019</v>
      </c>
      <c r="U1286" t="s">
        <v>4020</v>
      </c>
      <c r="V1286" t="s">
        <v>4021</v>
      </c>
      <c r="Z1286">
        <v>110.834253</v>
      </c>
      <c r="AA1286">
        <v>-7.6112719999999996</v>
      </c>
      <c r="AB1286" t="s">
        <v>4022</v>
      </c>
      <c r="AC1286" t="s">
        <v>237</v>
      </c>
      <c r="AL1286" t="s">
        <v>218</v>
      </c>
      <c r="AM1286" t="s">
        <v>2513</v>
      </c>
      <c r="AN1286" t="s">
        <v>6</v>
      </c>
      <c r="AO1286" s="57">
        <v>46181.52789351852</v>
      </c>
      <c r="AP1286" s="57">
        <v>46241.541666666664</v>
      </c>
      <c r="AR1286" t="s">
        <v>219</v>
      </c>
      <c r="AS1286" t="s">
        <v>990</v>
      </c>
      <c r="AT1286" t="s">
        <v>231</v>
      </c>
      <c r="AU1286">
        <v>20260808</v>
      </c>
      <c r="AV1286" t="s">
        <v>222</v>
      </c>
      <c r="AW1286" t="s">
        <v>1021</v>
      </c>
      <c r="AX1286" t="s">
        <v>223</v>
      </c>
      <c r="BA1286" s="57">
        <v>46241.541666666664</v>
      </c>
      <c r="BB1286" t="s">
        <v>2513</v>
      </c>
      <c r="BC1286">
        <v>2026</v>
      </c>
      <c r="BD1286">
        <v>8</v>
      </c>
      <c r="BE1286">
        <v>8</v>
      </c>
      <c r="BF1286" s="6">
        <f t="shared" si="60"/>
        <v>46242</v>
      </c>
      <c r="BG1286">
        <f t="shared" si="61"/>
        <v>0.45833333333575865</v>
      </c>
      <c r="BH1286" t="str">
        <f t="shared" si="62"/>
        <v>COMPLY</v>
      </c>
      <c r="BI1286" t="e">
        <f>VLOOKUP(H1286,Sheet2!$A$1:$B$270,2,FALSE)</f>
        <v>#N/A</v>
      </c>
    </row>
    <row r="1287" spans="1:61">
      <c r="A1287">
        <v>1286</v>
      </c>
      <c r="B1287">
        <v>1002505968</v>
      </c>
      <c r="C1287">
        <v>3</v>
      </c>
      <c r="D1287" t="s">
        <v>59</v>
      </c>
      <c r="E1287">
        <v>4</v>
      </c>
      <c r="F1287" t="s">
        <v>243</v>
      </c>
      <c r="G1287" t="s">
        <v>243</v>
      </c>
      <c r="H1287" t="s">
        <v>294</v>
      </c>
      <c r="I1287" t="s">
        <v>213</v>
      </c>
      <c r="J1287" t="s">
        <v>214</v>
      </c>
      <c r="K1287" t="s">
        <v>149</v>
      </c>
      <c r="L1287" t="s">
        <v>215</v>
      </c>
      <c r="M1287" t="s">
        <v>76</v>
      </c>
      <c r="N1287" t="s">
        <v>216</v>
      </c>
      <c r="O1287" s="57">
        <v>46237.507592592592</v>
      </c>
      <c r="P1287" s="57">
        <v>46238.516400462962</v>
      </c>
      <c r="Q1287">
        <v>69357438</v>
      </c>
      <c r="S1287">
        <v>146137149595</v>
      </c>
      <c r="T1287" t="s">
        <v>4028</v>
      </c>
      <c r="U1287" t="s">
        <v>4029</v>
      </c>
      <c r="V1287" t="s">
        <v>4030</v>
      </c>
      <c r="Z1287">
        <v>110.2346386</v>
      </c>
      <c r="AA1287">
        <v>-7.4879699999999998</v>
      </c>
      <c r="AB1287" t="s">
        <v>4031</v>
      </c>
      <c r="AC1287" t="s">
        <v>237</v>
      </c>
      <c r="AL1287" t="s">
        <v>218</v>
      </c>
      <c r="AM1287" t="s">
        <v>4032</v>
      </c>
      <c r="AN1287" t="s">
        <v>6</v>
      </c>
      <c r="AO1287" s="57">
        <v>46089.517650462964</v>
      </c>
      <c r="AP1287" s="57">
        <v>46241.625</v>
      </c>
      <c r="AR1287" t="s">
        <v>219</v>
      </c>
      <c r="AS1287" t="s">
        <v>294</v>
      </c>
      <c r="AT1287" t="s">
        <v>231</v>
      </c>
      <c r="AU1287">
        <v>20260804</v>
      </c>
      <c r="AV1287" t="s">
        <v>222</v>
      </c>
      <c r="AW1287" t="s">
        <v>1027</v>
      </c>
      <c r="AX1287" t="s">
        <v>223</v>
      </c>
      <c r="BA1287" s="57">
        <v>46241.625</v>
      </c>
      <c r="BB1287" t="s">
        <v>4032</v>
      </c>
      <c r="BC1287">
        <v>2026</v>
      </c>
      <c r="BD1287">
        <v>8</v>
      </c>
      <c r="BE1287">
        <v>4</v>
      </c>
      <c r="BF1287" s="6">
        <f t="shared" si="60"/>
        <v>46238</v>
      </c>
      <c r="BG1287">
        <f t="shared" si="61"/>
        <v>-3.625</v>
      </c>
      <c r="BH1287" t="str">
        <f t="shared" si="62"/>
        <v>COMPLY</v>
      </c>
      <c r="BI1287" t="e">
        <f>VLOOKUP(H1287,Sheet2!$A$1:$B$270,2,FALSE)</f>
        <v>#N/A</v>
      </c>
    </row>
    <row r="1288" spans="1:61">
      <c r="A1288">
        <v>1287</v>
      </c>
      <c r="B1288">
        <v>1002530975</v>
      </c>
      <c r="C1288">
        <v>3</v>
      </c>
      <c r="D1288" t="s">
        <v>45</v>
      </c>
      <c r="E1288">
        <v>5</v>
      </c>
      <c r="F1288" t="s">
        <v>211</v>
      </c>
      <c r="G1288" t="s">
        <v>115</v>
      </c>
      <c r="H1288" t="s">
        <v>279</v>
      </c>
      <c r="I1288" t="s">
        <v>213</v>
      </c>
      <c r="J1288" t="s">
        <v>214</v>
      </c>
      <c r="K1288" t="s">
        <v>149</v>
      </c>
      <c r="L1288" t="s">
        <v>215</v>
      </c>
      <c r="M1288" t="s">
        <v>240</v>
      </c>
      <c r="N1288" t="s">
        <v>216</v>
      </c>
      <c r="O1288" s="57">
        <v>46251.59579861111</v>
      </c>
      <c r="P1288" s="57">
        <v>46251.597233796296</v>
      </c>
      <c r="Q1288">
        <v>69368158</v>
      </c>
      <c r="S1288">
        <v>172603791598</v>
      </c>
      <c r="T1288" t="s">
        <v>11895</v>
      </c>
      <c r="U1288" t="s">
        <v>11896</v>
      </c>
      <c r="V1288" t="s">
        <v>11897</v>
      </c>
      <c r="Z1288">
        <v>116.2631633</v>
      </c>
      <c r="AA1288">
        <v>-8.8072096999999996</v>
      </c>
      <c r="AB1288" t="s">
        <v>11898</v>
      </c>
      <c r="AC1288" t="s">
        <v>217</v>
      </c>
      <c r="AL1288" t="s">
        <v>218</v>
      </c>
      <c r="AM1288" t="s">
        <v>11899</v>
      </c>
      <c r="AN1288" t="s">
        <v>6</v>
      </c>
      <c r="AO1288" t="s">
        <v>11177</v>
      </c>
      <c r="AP1288" s="57">
        <v>46252.541666666664</v>
      </c>
      <c r="AR1288" t="s">
        <v>241</v>
      </c>
      <c r="AS1288" t="s">
        <v>279</v>
      </c>
      <c r="AT1288" t="s">
        <v>231</v>
      </c>
      <c r="AV1288" t="s">
        <v>240</v>
      </c>
      <c r="AW1288" t="s">
        <v>551</v>
      </c>
      <c r="AX1288" t="s">
        <v>223</v>
      </c>
      <c r="BA1288" s="57">
        <v>46252.541666666664</v>
      </c>
      <c r="BB1288" t="s">
        <v>11899</v>
      </c>
      <c r="BF1288" s="6" t="e">
        <f t="shared" si="60"/>
        <v>#NUM!</v>
      </c>
      <c r="BG1288" t="e">
        <f t="shared" si="61"/>
        <v>#NUM!</v>
      </c>
      <c r="BH1288" t="e">
        <f t="shared" si="62"/>
        <v>#NUM!</v>
      </c>
      <c r="BI1288" t="str">
        <f>VLOOKUP(H1288,Sheet2!$A$1:$B$270,2,FALSE)</f>
        <v>SELONG</v>
      </c>
    </row>
    <row r="1289" spans="1:61">
      <c r="A1289">
        <v>1288</v>
      </c>
      <c r="B1289">
        <v>1002510693</v>
      </c>
      <c r="C1289">
        <v>3</v>
      </c>
      <c r="D1289" t="s">
        <v>38</v>
      </c>
      <c r="E1289">
        <v>5</v>
      </c>
      <c r="F1289" t="s">
        <v>250</v>
      </c>
      <c r="G1289" t="s">
        <v>87</v>
      </c>
      <c r="H1289" t="s">
        <v>435</v>
      </c>
      <c r="I1289" t="s">
        <v>213</v>
      </c>
      <c r="J1289" t="s">
        <v>214</v>
      </c>
      <c r="K1289" t="s">
        <v>149</v>
      </c>
      <c r="L1289" t="s">
        <v>215</v>
      </c>
      <c r="M1289" t="s">
        <v>76</v>
      </c>
      <c r="N1289" t="s">
        <v>216</v>
      </c>
      <c r="O1289" s="57">
        <v>46239.586759259262</v>
      </c>
      <c r="P1289" s="57">
        <v>46239.789826388886</v>
      </c>
      <c r="Q1289">
        <v>69359237</v>
      </c>
      <c r="S1289">
        <v>152717206254</v>
      </c>
      <c r="T1289" t="s">
        <v>4033</v>
      </c>
      <c r="U1289" t="s">
        <v>4034</v>
      </c>
      <c r="V1289" t="s">
        <v>4035</v>
      </c>
      <c r="Z1289">
        <v>112.698652781546</v>
      </c>
      <c r="AA1289">
        <v>-8.0009646194729296</v>
      </c>
      <c r="AB1289" t="s">
        <v>4036</v>
      </c>
      <c r="AC1289" t="s">
        <v>217</v>
      </c>
      <c r="AL1289" t="s">
        <v>218</v>
      </c>
      <c r="AM1289" t="s">
        <v>3482</v>
      </c>
      <c r="AN1289" t="s">
        <v>6</v>
      </c>
      <c r="AO1289" s="57">
        <v>46150.59070601852</v>
      </c>
      <c r="AP1289" s="57">
        <v>46240.541666666664</v>
      </c>
      <c r="AR1289" t="s">
        <v>219</v>
      </c>
      <c r="AS1289" t="s">
        <v>435</v>
      </c>
      <c r="AT1289" t="s">
        <v>231</v>
      </c>
      <c r="AU1289">
        <v>20260805</v>
      </c>
      <c r="AV1289" t="s">
        <v>222</v>
      </c>
      <c r="AW1289" t="s">
        <v>1015</v>
      </c>
      <c r="AX1289" t="s">
        <v>223</v>
      </c>
      <c r="BA1289" s="57">
        <v>46240.541666666664</v>
      </c>
      <c r="BB1289" t="s">
        <v>3482</v>
      </c>
      <c r="BC1289">
        <v>2026</v>
      </c>
      <c r="BD1289">
        <v>8</v>
      </c>
      <c r="BE1289">
        <v>5</v>
      </c>
      <c r="BF1289" s="6">
        <f t="shared" si="60"/>
        <v>46239</v>
      </c>
      <c r="BG1289">
        <f t="shared" si="61"/>
        <v>-1.5416666666642413</v>
      </c>
      <c r="BH1289" t="str">
        <f t="shared" si="62"/>
        <v>COMPLY</v>
      </c>
      <c r="BI1289" t="str">
        <f>VLOOKUP(H1289,Sheet2!$A$1:$B$270,2,FALSE)</f>
        <v>BATU</v>
      </c>
    </row>
    <row r="1290" spans="1:61">
      <c r="A1290">
        <v>1289</v>
      </c>
      <c r="B1290">
        <v>1002504252</v>
      </c>
      <c r="C1290">
        <v>3</v>
      </c>
      <c r="D1290" t="s">
        <v>55</v>
      </c>
      <c r="E1290">
        <v>5</v>
      </c>
      <c r="F1290" t="s">
        <v>265</v>
      </c>
      <c r="G1290" t="s">
        <v>122</v>
      </c>
      <c r="H1290" t="s">
        <v>484</v>
      </c>
      <c r="I1290" t="s">
        <v>213</v>
      </c>
      <c r="J1290" t="s">
        <v>214</v>
      </c>
      <c r="K1290" t="s">
        <v>149</v>
      </c>
      <c r="L1290" t="s">
        <v>215</v>
      </c>
      <c r="M1290" t="s">
        <v>575</v>
      </c>
      <c r="N1290" t="s">
        <v>216</v>
      </c>
      <c r="O1290" s="57">
        <v>46235.363842592589</v>
      </c>
      <c r="P1290" s="57">
        <v>46246.411192129628</v>
      </c>
      <c r="Q1290">
        <v>69356566</v>
      </c>
      <c r="S1290">
        <v>152453208254</v>
      </c>
      <c r="T1290" t="s">
        <v>4040</v>
      </c>
      <c r="U1290" t="s">
        <v>4041</v>
      </c>
      <c r="V1290" t="s">
        <v>4042</v>
      </c>
      <c r="Z1290">
        <v>112.653609775006</v>
      </c>
      <c r="AA1290">
        <v>-5.8513405730318997</v>
      </c>
      <c r="AB1290" t="s">
        <v>4043</v>
      </c>
      <c r="AC1290" t="s">
        <v>217</v>
      </c>
      <c r="AL1290" t="s">
        <v>218</v>
      </c>
      <c r="AM1290" t="s">
        <v>4044</v>
      </c>
      <c r="AN1290" t="s">
        <v>6</v>
      </c>
      <c r="AO1290" s="57">
        <v>46030.371377314812</v>
      </c>
      <c r="AP1290" s="57">
        <v>46236.333333333336</v>
      </c>
      <c r="AR1290" t="s">
        <v>14</v>
      </c>
      <c r="AS1290" t="s">
        <v>484</v>
      </c>
      <c r="AT1290" t="s">
        <v>231</v>
      </c>
      <c r="AV1290" t="s">
        <v>8312</v>
      </c>
      <c r="AW1290" t="s">
        <v>1018</v>
      </c>
      <c r="AX1290" t="s">
        <v>223</v>
      </c>
      <c r="BA1290" s="57">
        <v>46236.333333333336</v>
      </c>
      <c r="BB1290" t="s">
        <v>4044</v>
      </c>
      <c r="BF1290" s="6" t="e">
        <f t="shared" si="60"/>
        <v>#NUM!</v>
      </c>
      <c r="BG1290" t="e">
        <f t="shared" si="61"/>
        <v>#NUM!</v>
      </c>
      <c r="BH1290" t="e">
        <f t="shared" si="62"/>
        <v>#NUM!</v>
      </c>
      <c r="BI1290" t="str">
        <f>VLOOKUP(H1290,Sheet2!$A$1:$B$270,2,FALSE)</f>
        <v>GRESIK</v>
      </c>
    </row>
    <row r="1291" spans="1:61">
      <c r="A1291">
        <v>1290</v>
      </c>
      <c r="B1291">
        <v>1002507960</v>
      </c>
      <c r="C1291">
        <v>3</v>
      </c>
      <c r="D1291" t="s">
        <v>34</v>
      </c>
      <c r="E1291">
        <v>5</v>
      </c>
      <c r="F1291" t="s">
        <v>573</v>
      </c>
      <c r="G1291" t="s">
        <v>82</v>
      </c>
      <c r="H1291" t="s">
        <v>268</v>
      </c>
      <c r="I1291" t="s">
        <v>213</v>
      </c>
      <c r="J1291" t="s">
        <v>214</v>
      </c>
      <c r="K1291" t="s">
        <v>149</v>
      </c>
      <c r="L1291" t="s">
        <v>215</v>
      </c>
      <c r="M1291" t="s">
        <v>586</v>
      </c>
      <c r="N1291" t="s">
        <v>216</v>
      </c>
      <c r="O1291" s="57">
        <v>46238.503437500003</v>
      </c>
      <c r="P1291" s="57">
        <v>46241.404131944444</v>
      </c>
      <c r="Q1291">
        <v>69358201</v>
      </c>
      <c r="S1291">
        <v>172428815927</v>
      </c>
      <c r="T1291" t="s">
        <v>1831</v>
      </c>
      <c r="U1291" t="s">
        <v>1832</v>
      </c>
      <c r="V1291" t="s">
        <v>4045</v>
      </c>
      <c r="Z1291">
        <v>115.44473290000001</v>
      </c>
      <c r="AA1291">
        <v>-8.7001319000000006</v>
      </c>
      <c r="AB1291" t="s">
        <v>4046</v>
      </c>
      <c r="AC1291" t="s">
        <v>237</v>
      </c>
      <c r="AL1291" t="s">
        <v>218</v>
      </c>
      <c r="AM1291" t="s">
        <v>4047</v>
      </c>
      <c r="AN1291" t="s">
        <v>6</v>
      </c>
      <c r="AO1291" s="57">
        <v>46120.506863425922</v>
      </c>
      <c r="AP1291" s="57">
        <v>46239.625</v>
      </c>
      <c r="AQ1291" t="s">
        <v>903</v>
      </c>
      <c r="AR1291" t="s">
        <v>14</v>
      </c>
      <c r="AS1291" t="s">
        <v>268</v>
      </c>
      <c r="AT1291" t="s">
        <v>231</v>
      </c>
      <c r="AV1291" t="s">
        <v>587</v>
      </c>
      <c r="AW1291" t="s">
        <v>1014</v>
      </c>
      <c r="AX1291" t="s">
        <v>223</v>
      </c>
      <c r="BA1291" s="57">
        <v>46239.625</v>
      </c>
      <c r="BB1291" t="s">
        <v>4047</v>
      </c>
      <c r="BF1291" s="6" t="e">
        <f t="shared" si="60"/>
        <v>#NUM!</v>
      </c>
      <c r="BG1291" t="e">
        <f t="shared" si="61"/>
        <v>#NUM!</v>
      </c>
      <c r="BH1291" t="e">
        <f t="shared" si="62"/>
        <v>#NUM!</v>
      </c>
      <c r="BI1291" t="str">
        <f>VLOOKUP(H1291,Sheet2!$A$1:$B$270,2,FALSE)</f>
        <v>KLUNGKUNG</v>
      </c>
    </row>
    <row r="1292" spans="1:61">
      <c r="A1292">
        <v>1291</v>
      </c>
      <c r="B1292">
        <v>1002506647</v>
      </c>
      <c r="C1292">
        <v>3</v>
      </c>
      <c r="D1292" t="s">
        <v>49</v>
      </c>
      <c r="E1292">
        <v>4</v>
      </c>
      <c r="F1292" t="s">
        <v>246</v>
      </c>
      <c r="G1292" t="s">
        <v>324</v>
      </c>
      <c r="H1292" t="s">
        <v>976</v>
      </c>
      <c r="I1292" t="s">
        <v>213</v>
      </c>
      <c r="J1292" t="s">
        <v>214</v>
      </c>
      <c r="K1292" t="s">
        <v>149</v>
      </c>
      <c r="L1292" t="s">
        <v>215</v>
      </c>
      <c r="M1292" t="s">
        <v>575</v>
      </c>
      <c r="N1292" t="s">
        <v>216</v>
      </c>
      <c r="O1292" s="57">
        <v>46237.827037037037</v>
      </c>
      <c r="P1292" s="57">
        <v>46240.484120370369</v>
      </c>
      <c r="Q1292">
        <v>69357852</v>
      </c>
      <c r="S1292">
        <v>141459106897</v>
      </c>
      <c r="T1292" t="s">
        <v>2113</v>
      </c>
      <c r="U1292" t="s">
        <v>4048</v>
      </c>
      <c r="V1292" t="s">
        <v>4049</v>
      </c>
      <c r="Z1292">
        <v>110.44102102518001</v>
      </c>
      <c r="AA1292">
        <v>-7.1743858719772904</v>
      </c>
      <c r="AB1292" t="s">
        <v>2116</v>
      </c>
      <c r="AC1292" t="s">
        <v>217</v>
      </c>
      <c r="AL1292" t="s">
        <v>218</v>
      </c>
      <c r="AM1292" t="s">
        <v>4050</v>
      </c>
      <c r="AN1292" t="s">
        <v>6</v>
      </c>
      <c r="AO1292" s="57">
        <v>46089.829675925925</v>
      </c>
      <c r="AP1292" s="57">
        <v>46239.333333333336</v>
      </c>
      <c r="AQ1292" t="s">
        <v>248</v>
      </c>
      <c r="AR1292" t="s">
        <v>14</v>
      </c>
      <c r="AS1292" t="s">
        <v>976</v>
      </c>
      <c r="AT1292" t="s">
        <v>231</v>
      </c>
      <c r="AV1292" t="s">
        <v>4051</v>
      </c>
      <c r="AW1292" t="s">
        <v>1018</v>
      </c>
      <c r="AX1292" t="s">
        <v>223</v>
      </c>
      <c r="BA1292" s="57">
        <v>46239.333333333336</v>
      </c>
      <c r="BB1292" t="s">
        <v>4050</v>
      </c>
      <c r="BF1292" s="6" t="e">
        <f t="shared" si="60"/>
        <v>#NUM!</v>
      </c>
      <c r="BG1292" t="e">
        <f t="shared" si="61"/>
        <v>#NUM!</v>
      </c>
      <c r="BH1292" t="e">
        <f t="shared" si="62"/>
        <v>#NUM!</v>
      </c>
      <c r="BI1292" t="e">
        <f>VLOOKUP(H1292,Sheet2!$A$1:$B$270,2,FALSE)</f>
        <v>#N/A</v>
      </c>
    </row>
    <row r="1293" spans="1:61">
      <c r="A1293">
        <v>1292</v>
      </c>
      <c r="B1293">
        <v>1002515573</v>
      </c>
      <c r="C1293">
        <v>3</v>
      </c>
      <c r="D1293" t="s">
        <v>51</v>
      </c>
      <c r="E1293">
        <v>4</v>
      </c>
      <c r="F1293" t="s">
        <v>273</v>
      </c>
      <c r="G1293" t="s">
        <v>898</v>
      </c>
      <c r="H1293" t="s">
        <v>4800</v>
      </c>
      <c r="I1293" t="s">
        <v>213</v>
      </c>
      <c r="J1293" t="s">
        <v>214</v>
      </c>
      <c r="K1293" t="s">
        <v>149</v>
      </c>
      <c r="L1293" t="s">
        <v>215</v>
      </c>
      <c r="M1293" t="s">
        <v>76</v>
      </c>
      <c r="N1293" t="s">
        <v>216</v>
      </c>
      <c r="O1293" s="57">
        <v>46242.347187500003</v>
      </c>
      <c r="P1293" s="57">
        <v>46243.797210648147</v>
      </c>
      <c r="Q1293">
        <v>69361226</v>
      </c>
      <c r="S1293">
        <v>142539117740</v>
      </c>
      <c r="T1293" t="s">
        <v>5996</v>
      </c>
      <c r="U1293" t="s">
        <v>5997</v>
      </c>
      <c r="V1293" t="s">
        <v>5998</v>
      </c>
      <c r="Z1293">
        <v>110.6721762</v>
      </c>
      <c r="AA1293">
        <v>-6.5685433999999896</v>
      </c>
      <c r="AB1293" t="s">
        <v>5999</v>
      </c>
      <c r="AC1293" t="s">
        <v>217</v>
      </c>
      <c r="AL1293" t="s">
        <v>218</v>
      </c>
      <c r="AM1293" t="s">
        <v>6000</v>
      </c>
      <c r="AN1293" t="s">
        <v>6</v>
      </c>
      <c r="AO1293" s="57">
        <v>46242.350891203707</v>
      </c>
      <c r="AP1293" s="57">
        <v>46243.333333333336</v>
      </c>
      <c r="AR1293" t="s">
        <v>219</v>
      </c>
      <c r="AS1293" t="s">
        <v>4800</v>
      </c>
      <c r="AT1293" t="s">
        <v>231</v>
      </c>
      <c r="AU1293">
        <v>20260809</v>
      </c>
      <c r="AV1293" t="s">
        <v>222</v>
      </c>
      <c r="AW1293" t="s">
        <v>1010</v>
      </c>
      <c r="AX1293" t="s">
        <v>223</v>
      </c>
      <c r="BA1293" s="57">
        <v>46243.333333333336</v>
      </c>
      <c r="BB1293" t="s">
        <v>6000</v>
      </c>
      <c r="BC1293">
        <v>2026</v>
      </c>
      <c r="BD1293">
        <v>8</v>
      </c>
      <c r="BE1293">
        <v>9</v>
      </c>
      <c r="BF1293" s="6">
        <f t="shared" si="60"/>
        <v>46243</v>
      </c>
      <c r="BG1293">
        <f t="shared" si="61"/>
        <v>-0.33333333333575865</v>
      </c>
      <c r="BH1293" t="str">
        <f t="shared" si="62"/>
        <v>COMPLY</v>
      </c>
      <c r="BI1293" t="e">
        <f>VLOOKUP(H1293,Sheet2!$A$1:$B$270,2,FALSE)</f>
        <v>#N/A</v>
      </c>
    </row>
    <row r="1294" spans="1:61">
      <c r="A1294">
        <v>1293</v>
      </c>
      <c r="B1294">
        <v>1002509539</v>
      </c>
      <c r="C1294">
        <v>3</v>
      </c>
      <c r="D1294" t="s">
        <v>38</v>
      </c>
      <c r="E1294">
        <v>5</v>
      </c>
      <c r="F1294" t="s">
        <v>90</v>
      </c>
      <c r="G1294" t="s">
        <v>98</v>
      </c>
      <c r="H1294" t="s">
        <v>301</v>
      </c>
      <c r="I1294" t="s">
        <v>213</v>
      </c>
      <c r="J1294" t="s">
        <v>214</v>
      </c>
      <c r="K1294" t="s">
        <v>149</v>
      </c>
      <c r="L1294" t="s">
        <v>215</v>
      </c>
      <c r="M1294" t="s">
        <v>76</v>
      </c>
      <c r="N1294" t="s">
        <v>216</v>
      </c>
      <c r="O1294" s="57">
        <v>46239.34578703704</v>
      </c>
      <c r="P1294" s="57">
        <v>46239.646967592591</v>
      </c>
      <c r="Q1294">
        <v>69358735</v>
      </c>
      <c r="S1294">
        <v>152606246376</v>
      </c>
      <c r="T1294" t="s">
        <v>4052</v>
      </c>
      <c r="U1294" t="s">
        <v>4053</v>
      </c>
      <c r="V1294" t="s">
        <v>4054</v>
      </c>
      <c r="Z1294">
        <v>111.89589678220899</v>
      </c>
      <c r="AA1294">
        <v>-8.0731820225064705</v>
      </c>
      <c r="AB1294" t="s">
        <v>4055</v>
      </c>
      <c r="AC1294" t="s">
        <v>237</v>
      </c>
      <c r="AL1294" t="s">
        <v>218</v>
      </c>
      <c r="AM1294" t="s">
        <v>1453</v>
      </c>
      <c r="AN1294" t="s">
        <v>6</v>
      </c>
      <c r="AO1294" s="57">
        <v>46150.351134259261</v>
      </c>
      <c r="AP1294" s="57">
        <v>46240.333333333336</v>
      </c>
      <c r="AR1294" t="s">
        <v>219</v>
      </c>
      <c r="AS1294" t="s">
        <v>301</v>
      </c>
      <c r="AT1294" t="s">
        <v>231</v>
      </c>
      <c r="AU1294">
        <v>20260805</v>
      </c>
      <c r="AV1294" t="s">
        <v>222</v>
      </c>
      <c r="AW1294" t="s">
        <v>1010</v>
      </c>
      <c r="AX1294" t="s">
        <v>223</v>
      </c>
      <c r="BA1294" s="57">
        <v>46240.333333333336</v>
      </c>
      <c r="BB1294" t="s">
        <v>1453</v>
      </c>
      <c r="BC1294">
        <v>2026</v>
      </c>
      <c r="BD1294">
        <v>8</v>
      </c>
      <c r="BE1294">
        <v>5</v>
      </c>
      <c r="BF1294" s="6">
        <f t="shared" si="60"/>
        <v>46239</v>
      </c>
      <c r="BG1294">
        <f t="shared" si="61"/>
        <v>-1.3333333333357587</v>
      </c>
      <c r="BH1294" t="str">
        <f t="shared" si="62"/>
        <v>COMPLY</v>
      </c>
      <c r="BI1294" t="str">
        <f>VLOOKUP(H1294,Sheet2!$A$1:$B$270,2,FALSE)</f>
        <v>BLITAR</v>
      </c>
    </row>
    <row r="1295" spans="1:61">
      <c r="A1295">
        <v>1294</v>
      </c>
      <c r="B1295">
        <v>1002518964</v>
      </c>
      <c r="C1295">
        <v>3</v>
      </c>
      <c r="D1295" t="s">
        <v>49</v>
      </c>
      <c r="E1295">
        <v>4</v>
      </c>
      <c r="F1295" t="s">
        <v>252</v>
      </c>
      <c r="G1295" t="s">
        <v>553</v>
      </c>
      <c r="H1295" t="s">
        <v>968</v>
      </c>
      <c r="I1295" t="s">
        <v>9791</v>
      </c>
      <c r="J1295" t="s">
        <v>214</v>
      </c>
      <c r="K1295" t="s">
        <v>149</v>
      </c>
      <c r="M1295" t="s">
        <v>575</v>
      </c>
      <c r="N1295" t="s">
        <v>9792</v>
      </c>
      <c r="O1295" s="57">
        <v>46245.38554398148</v>
      </c>
      <c r="P1295" s="57">
        <v>46246.745254629626</v>
      </c>
      <c r="Q1295">
        <v>69362903</v>
      </c>
      <c r="S1295">
        <v>146284106528</v>
      </c>
      <c r="T1295" t="s">
        <v>11900</v>
      </c>
      <c r="U1295" t="s">
        <v>11901</v>
      </c>
      <c r="V1295" t="s">
        <v>11902</v>
      </c>
      <c r="Z1295">
        <v>109.0048785</v>
      </c>
      <c r="AA1295">
        <v>-6.8651216000000002</v>
      </c>
      <c r="AB1295" t="s">
        <v>11903</v>
      </c>
      <c r="AC1295" t="s">
        <v>226</v>
      </c>
      <c r="AL1295" t="s">
        <v>218</v>
      </c>
      <c r="AM1295" t="s">
        <v>10936</v>
      </c>
      <c r="AN1295" t="s">
        <v>6</v>
      </c>
      <c r="AO1295" s="57">
        <v>46334.402962962966</v>
      </c>
      <c r="AQ1295" t="s">
        <v>564</v>
      </c>
      <c r="AR1295" t="s">
        <v>14</v>
      </c>
      <c r="AS1295" t="s">
        <v>968</v>
      </c>
      <c r="AT1295" t="s">
        <v>231</v>
      </c>
      <c r="AV1295" t="s">
        <v>11904</v>
      </c>
      <c r="AW1295" t="s">
        <v>10003</v>
      </c>
      <c r="AX1295" t="s">
        <v>223</v>
      </c>
      <c r="BA1295" s="57">
        <v>46245.5</v>
      </c>
      <c r="BB1295" t="s">
        <v>10936</v>
      </c>
      <c r="BF1295" s="6" t="e">
        <f t="shared" si="60"/>
        <v>#NUM!</v>
      </c>
      <c r="BG1295" t="e">
        <f t="shared" si="61"/>
        <v>#NUM!</v>
      </c>
      <c r="BH1295" t="e">
        <f t="shared" si="62"/>
        <v>#NUM!</v>
      </c>
      <c r="BI1295" t="e">
        <f>VLOOKUP(H1295,Sheet2!$A$1:$B$270,2,FALSE)</f>
        <v>#N/A</v>
      </c>
    </row>
    <row r="1296" spans="1:61">
      <c r="A1296">
        <v>1295</v>
      </c>
      <c r="B1296">
        <v>1002506433</v>
      </c>
      <c r="C1296">
        <v>3</v>
      </c>
      <c r="D1296" t="s">
        <v>51</v>
      </c>
      <c r="E1296">
        <v>4</v>
      </c>
      <c r="F1296" t="s">
        <v>235</v>
      </c>
      <c r="G1296" t="s">
        <v>584</v>
      </c>
      <c r="H1296" t="s">
        <v>895</v>
      </c>
      <c r="I1296" t="s">
        <v>213</v>
      </c>
      <c r="J1296" t="s">
        <v>214</v>
      </c>
      <c r="K1296" t="s">
        <v>149</v>
      </c>
      <c r="L1296" t="s">
        <v>2296</v>
      </c>
      <c r="M1296" t="s">
        <v>236</v>
      </c>
      <c r="N1296" t="s">
        <v>216</v>
      </c>
      <c r="O1296" s="57">
        <v>46237.659131944441</v>
      </c>
      <c r="P1296" s="57">
        <v>46240.403819444444</v>
      </c>
      <c r="Q1296">
        <v>69357726</v>
      </c>
      <c r="R1296">
        <v>2715722888</v>
      </c>
      <c r="T1296" t="s">
        <v>4066</v>
      </c>
      <c r="U1296" t="s">
        <v>2298</v>
      </c>
      <c r="Z1296">
        <v>110.808212</v>
      </c>
      <c r="AA1296">
        <v>-7.6113644000000003</v>
      </c>
      <c r="AB1296" t="s">
        <v>2300</v>
      </c>
      <c r="AC1296" t="s">
        <v>230</v>
      </c>
      <c r="AO1296" s="57">
        <v>46089.674050925925</v>
      </c>
      <c r="AR1296" t="s">
        <v>312</v>
      </c>
      <c r="AS1296" t="s">
        <v>895</v>
      </c>
      <c r="AT1296" t="s">
        <v>231</v>
      </c>
      <c r="AV1296" t="s">
        <v>1040</v>
      </c>
      <c r="AW1296" t="s">
        <v>2302</v>
      </c>
      <c r="AX1296" t="s">
        <v>223</v>
      </c>
      <c r="BF1296" s="6" t="e">
        <f t="shared" si="60"/>
        <v>#NUM!</v>
      </c>
      <c r="BG1296" t="e">
        <f t="shared" si="61"/>
        <v>#NUM!</v>
      </c>
      <c r="BH1296" t="e">
        <f t="shared" si="62"/>
        <v>#NUM!</v>
      </c>
      <c r="BI1296" t="e">
        <f>VLOOKUP(H1296,Sheet2!$A$1:$B$270,2,FALSE)</f>
        <v>#N/A</v>
      </c>
    </row>
    <row r="1297" spans="1:61">
      <c r="A1297">
        <v>1296</v>
      </c>
      <c r="B1297">
        <v>1002509551</v>
      </c>
      <c r="C1297">
        <v>3</v>
      </c>
      <c r="D1297" t="s">
        <v>38</v>
      </c>
      <c r="E1297">
        <v>5</v>
      </c>
      <c r="F1297" t="s">
        <v>250</v>
      </c>
      <c r="G1297" t="s">
        <v>91</v>
      </c>
      <c r="H1297" t="s">
        <v>331</v>
      </c>
      <c r="I1297" t="s">
        <v>213</v>
      </c>
      <c r="J1297" t="s">
        <v>214</v>
      </c>
      <c r="K1297" t="s">
        <v>149</v>
      </c>
      <c r="M1297" t="s">
        <v>76</v>
      </c>
      <c r="N1297" t="s">
        <v>216</v>
      </c>
      <c r="O1297" s="57">
        <v>46239.351631944446</v>
      </c>
      <c r="P1297" s="57">
        <v>46242.788182870368</v>
      </c>
      <c r="Q1297">
        <v>69358749</v>
      </c>
      <c r="S1297">
        <v>152704231399</v>
      </c>
      <c r="T1297" t="s">
        <v>4067</v>
      </c>
      <c r="U1297" t="s">
        <v>4068</v>
      </c>
      <c r="V1297" t="s">
        <v>6002</v>
      </c>
      <c r="Z1297">
        <v>112.61334739999999</v>
      </c>
      <c r="AA1297">
        <v>-8.0333251000000008</v>
      </c>
      <c r="AB1297" t="s">
        <v>4069</v>
      </c>
      <c r="AC1297" t="s">
        <v>226</v>
      </c>
      <c r="AL1297" t="s">
        <v>218</v>
      </c>
      <c r="AM1297" t="s">
        <v>6003</v>
      </c>
      <c r="AN1297" t="s">
        <v>6</v>
      </c>
      <c r="AO1297" s="57">
        <v>46150.360949074071</v>
      </c>
      <c r="AP1297" s="57">
        <v>46244.333333333336</v>
      </c>
      <c r="AR1297" t="s">
        <v>219</v>
      </c>
      <c r="AS1297" t="s">
        <v>331</v>
      </c>
      <c r="AT1297" t="s">
        <v>231</v>
      </c>
      <c r="AU1297">
        <v>20260808</v>
      </c>
      <c r="AV1297" t="s">
        <v>222</v>
      </c>
      <c r="AW1297" t="s">
        <v>560</v>
      </c>
      <c r="AX1297" t="s">
        <v>223</v>
      </c>
      <c r="BA1297" s="57">
        <v>46244.333333333336</v>
      </c>
      <c r="BB1297" t="s">
        <v>6003</v>
      </c>
      <c r="BC1297">
        <v>2026</v>
      </c>
      <c r="BD1297">
        <v>8</v>
      </c>
      <c r="BE1297">
        <v>8</v>
      </c>
      <c r="BF1297" s="6">
        <f t="shared" si="60"/>
        <v>46242</v>
      </c>
      <c r="BG1297">
        <f t="shared" si="61"/>
        <v>-2.3333333333357587</v>
      </c>
      <c r="BH1297" t="str">
        <f t="shared" si="62"/>
        <v>COMPLY</v>
      </c>
      <c r="BI1297" t="str">
        <f>VLOOKUP(H1297,Sheet2!$A$1:$B$270,2,FALSE)</f>
        <v>MALANG</v>
      </c>
    </row>
    <row r="1298" spans="1:61">
      <c r="A1298">
        <v>1297</v>
      </c>
      <c r="B1298">
        <v>1002505711</v>
      </c>
      <c r="C1298">
        <v>3</v>
      </c>
      <c r="D1298" t="s">
        <v>51</v>
      </c>
      <c r="E1298">
        <v>4</v>
      </c>
      <c r="F1298" t="s">
        <v>235</v>
      </c>
      <c r="G1298" t="s">
        <v>584</v>
      </c>
      <c r="H1298" t="s">
        <v>617</v>
      </c>
      <c r="I1298" t="s">
        <v>213</v>
      </c>
      <c r="J1298" t="s">
        <v>214</v>
      </c>
      <c r="K1298" t="s">
        <v>149</v>
      </c>
      <c r="M1298" t="s">
        <v>236</v>
      </c>
      <c r="N1298" t="s">
        <v>216</v>
      </c>
      <c r="O1298" s="57">
        <v>46237.423333333332</v>
      </c>
      <c r="P1298" s="57">
        <v>46251.474814814814</v>
      </c>
      <c r="Q1298">
        <v>69357305</v>
      </c>
      <c r="T1298" t="s">
        <v>4070</v>
      </c>
      <c r="Z1298">
        <v>110.7651979</v>
      </c>
      <c r="AA1298">
        <v>-7.5410035000000004</v>
      </c>
      <c r="AB1298" t="s">
        <v>3911</v>
      </c>
      <c r="AC1298" t="s">
        <v>230</v>
      </c>
      <c r="AL1298" t="s">
        <v>218</v>
      </c>
      <c r="AM1298" s="58">
        <v>25569</v>
      </c>
      <c r="AN1298" t="s">
        <v>6</v>
      </c>
      <c r="AO1298" s="57">
        <v>46089.424085648148</v>
      </c>
      <c r="AR1298" t="s">
        <v>312</v>
      </c>
      <c r="AS1298" t="s">
        <v>617</v>
      </c>
      <c r="AT1298" t="s">
        <v>231</v>
      </c>
      <c r="AV1298" t="s">
        <v>5539</v>
      </c>
      <c r="AW1298" t="s">
        <v>634</v>
      </c>
      <c r="AX1298" t="s">
        <v>223</v>
      </c>
      <c r="BA1298" s="57">
        <v>25569</v>
      </c>
      <c r="BB1298" s="58">
        <v>25569</v>
      </c>
      <c r="BF1298" s="6" t="e">
        <f t="shared" si="60"/>
        <v>#NUM!</v>
      </c>
      <c r="BG1298" t="e">
        <f t="shared" si="61"/>
        <v>#NUM!</v>
      </c>
      <c r="BH1298" t="e">
        <f t="shared" si="62"/>
        <v>#NUM!</v>
      </c>
      <c r="BI1298" t="e">
        <f>VLOOKUP(H1298,Sheet2!$A$1:$B$270,2,FALSE)</f>
        <v>#N/A</v>
      </c>
    </row>
    <row r="1299" spans="1:61">
      <c r="A1299">
        <v>1298</v>
      </c>
      <c r="B1299">
        <v>1002508611</v>
      </c>
      <c r="C1299">
        <v>3</v>
      </c>
      <c r="D1299" t="s">
        <v>59</v>
      </c>
      <c r="E1299">
        <v>4</v>
      </c>
      <c r="F1299" t="s">
        <v>243</v>
      </c>
      <c r="G1299" t="s">
        <v>896</v>
      </c>
      <c r="H1299" t="s">
        <v>897</v>
      </c>
      <c r="I1299" t="s">
        <v>213</v>
      </c>
      <c r="J1299" t="s">
        <v>214</v>
      </c>
      <c r="K1299" t="s">
        <v>149</v>
      </c>
      <c r="M1299" t="s">
        <v>970</v>
      </c>
      <c r="N1299" t="s">
        <v>216</v>
      </c>
      <c r="O1299" s="57">
        <v>46238.609375</v>
      </c>
      <c r="P1299" s="57">
        <v>46238.610578703701</v>
      </c>
      <c r="Q1299">
        <v>69358359</v>
      </c>
      <c r="S1299">
        <v>142164113607</v>
      </c>
      <c r="T1299" t="s">
        <v>4072</v>
      </c>
      <c r="Z1299">
        <v>110.3616167</v>
      </c>
      <c r="AA1299">
        <v>-7.5322221999999996</v>
      </c>
      <c r="AB1299" t="s">
        <v>4073</v>
      </c>
      <c r="AC1299" t="s">
        <v>290</v>
      </c>
      <c r="AO1299" s="57">
        <v>46120.611273148148</v>
      </c>
      <c r="AR1299" t="s">
        <v>6</v>
      </c>
      <c r="AS1299" t="s">
        <v>897</v>
      </c>
      <c r="AT1299" t="s">
        <v>231</v>
      </c>
      <c r="AV1299" t="s">
        <v>971</v>
      </c>
      <c r="AW1299" t="s">
        <v>595</v>
      </c>
      <c r="AX1299" t="s">
        <v>223</v>
      </c>
      <c r="BF1299" s="6" t="e">
        <f t="shared" si="60"/>
        <v>#NUM!</v>
      </c>
      <c r="BG1299" t="e">
        <f t="shared" si="61"/>
        <v>#NUM!</v>
      </c>
      <c r="BH1299" t="e">
        <f t="shared" si="62"/>
        <v>#NUM!</v>
      </c>
      <c r="BI1299" t="e">
        <f>VLOOKUP(H1299,Sheet2!$A$1:$B$270,2,FALSE)</f>
        <v>#N/A</v>
      </c>
    </row>
    <row r="1300" spans="1:61">
      <c r="A1300">
        <v>1299</v>
      </c>
      <c r="B1300">
        <v>1002518502</v>
      </c>
      <c r="C1300">
        <v>3</v>
      </c>
      <c r="D1300" t="s">
        <v>42</v>
      </c>
      <c r="E1300">
        <v>5</v>
      </c>
      <c r="F1300" t="s">
        <v>233</v>
      </c>
      <c r="G1300" t="s">
        <v>101</v>
      </c>
      <c r="H1300" t="s">
        <v>263</v>
      </c>
      <c r="I1300" t="s">
        <v>213</v>
      </c>
      <c r="J1300" t="s">
        <v>214</v>
      </c>
      <c r="K1300" t="s">
        <v>149</v>
      </c>
      <c r="M1300" t="s">
        <v>76</v>
      </c>
      <c r="N1300" t="s">
        <v>216</v>
      </c>
      <c r="O1300" s="57">
        <v>46244.69332175926</v>
      </c>
      <c r="P1300" s="57">
        <v>46244.885740740741</v>
      </c>
      <c r="Q1300">
        <v>69345020</v>
      </c>
      <c r="R1300">
        <v>3135917281</v>
      </c>
      <c r="S1300">
        <v>152316231203</v>
      </c>
      <c r="T1300" t="s">
        <v>6854</v>
      </c>
      <c r="U1300" t="s">
        <v>6855</v>
      </c>
      <c r="V1300" t="s">
        <v>6856</v>
      </c>
      <c r="Z1300">
        <v>112.755130755219</v>
      </c>
      <c r="AA1300">
        <v>-7.4442643883951201</v>
      </c>
      <c r="AB1300" t="s">
        <v>6857</v>
      </c>
      <c r="AC1300" t="s">
        <v>291</v>
      </c>
      <c r="AL1300" t="s">
        <v>218</v>
      </c>
      <c r="AM1300" t="s">
        <v>6858</v>
      </c>
      <c r="AN1300" t="s">
        <v>6</v>
      </c>
      <c r="AO1300" s="57">
        <v>46303.694282407407</v>
      </c>
      <c r="AR1300" t="s">
        <v>219</v>
      </c>
      <c r="AS1300" t="s">
        <v>263</v>
      </c>
      <c r="AT1300" t="s">
        <v>231</v>
      </c>
      <c r="AU1300">
        <v>20260810</v>
      </c>
      <c r="AV1300" t="s">
        <v>222</v>
      </c>
      <c r="AW1300" t="s">
        <v>613</v>
      </c>
      <c r="AX1300" t="s">
        <v>223</v>
      </c>
      <c r="BA1300" s="57">
        <v>46244.291666666664</v>
      </c>
      <c r="BB1300" t="s">
        <v>6858</v>
      </c>
      <c r="BC1300">
        <v>2026</v>
      </c>
      <c r="BD1300">
        <v>8</v>
      </c>
      <c r="BE1300">
        <v>10</v>
      </c>
      <c r="BF1300" s="6">
        <f t="shared" si="60"/>
        <v>46244</v>
      </c>
      <c r="BG1300">
        <f t="shared" si="61"/>
        <v>-0.29166666666424135</v>
      </c>
      <c r="BH1300" t="str">
        <f t="shared" si="62"/>
        <v>COMPLY</v>
      </c>
      <c r="BI1300" t="str">
        <f>VLOOKUP(H1300,Sheet2!$A$1:$B$270,2,FALSE)</f>
        <v>SIDOARJO</v>
      </c>
    </row>
    <row r="1301" spans="1:61">
      <c r="A1301">
        <v>1300</v>
      </c>
      <c r="B1301">
        <v>1002509770</v>
      </c>
      <c r="C1301">
        <v>3</v>
      </c>
      <c r="D1301" t="s">
        <v>42</v>
      </c>
      <c r="E1301">
        <v>5</v>
      </c>
      <c r="F1301" t="s">
        <v>233</v>
      </c>
      <c r="G1301" t="s">
        <v>101</v>
      </c>
      <c r="H1301" t="s">
        <v>437</v>
      </c>
      <c r="I1301" t="s">
        <v>213</v>
      </c>
      <c r="J1301" t="s">
        <v>214</v>
      </c>
      <c r="K1301" t="s">
        <v>149</v>
      </c>
      <c r="M1301" t="s">
        <v>575</v>
      </c>
      <c r="N1301" t="s">
        <v>216</v>
      </c>
      <c r="O1301" s="57">
        <v>46239.399918981479</v>
      </c>
      <c r="P1301" s="57">
        <v>46248.377442129633</v>
      </c>
      <c r="Q1301">
        <v>69358832</v>
      </c>
      <c r="S1301">
        <v>152331250911</v>
      </c>
      <c r="T1301" t="s">
        <v>4074</v>
      </c>
      <c r="U1301" t="s">
        <v>2880</v>
      </c>
      <c r="V1301" t="s">
        <v>4075</v>
      </c>
      <c r="Z1301">
        <v>112.62424470000001</v>
      </c>
      <c r="AA1301">
        <v>-7.4491252000000001</v>
      </c>
      <c r="AB1301" t="s">
        <v>4076</v>
      </c>
      <c r="AC1301" t="s">
        <v>230</v>
      </c>
      <c r="AL1301" t="s">
        <v>218</v>
      </c>
      <c r="AM1301" t="s">
        <v>1791</v>
      </c>
      <c r="AN1301" t="s">
        <v>6</v>
      </c>
      <c r="AO1301" s="57">
        <v>46150.402731481481</v>
      </c>
      <c r="AP1301" s="57">
        <v>46241.333333333336</v>
      </c>
      <c r="AQ1301" t="s">
        <v>564</v>
      </c>
      <c r="AR1301" t="s">
        <v>14</v>
      </c>
      <c r="AS1301" t="s">
        <v>437</v>
      </c>
      <c r="AT1301" t="s">
        <v>231</v>
      </c>
      <c r="AV1301" t="s">
        <v>9257</v>
      </c>
      <c r="AW1301" t="s">
        <v>561</v>
      </c>
      <c r="AX1301" t="s">
        <v>223</v>
      </c>
      <c r="BA1301" s="57">
        <v>46241.333333333336</v>
      </c>
      <c r="BB1301" t="s">
        <v>1791</v>
      </c>
      <c r="BF1301" s="6" t="e">
        <f t="shared" si="60"/>
        <v>#NUM!</v>
      </c>
      <c r="BG1301" t="e">
        <f t="shared" si="61"/>
        <v>#NUM!</v>
      </c>
      <c r="BH1301" t="e">
        <f t="shared" si="62"/>
        <v>#NUM!</v>
      </c>
      <c r="BI1301" t="str">
        <f>VLOOKUP(H1301,Sheet2!$A$1:$B$270,2,FALSE)</f>
        <v>SIDOARJO</v>
      </c>
    </row>
    <row r="1302" spans="1:61">
      <c r="A1302">
        <v>1301</v>
      </c>
      <c r="B1302">
        <v>1002511078</v>
      </c>
      <c r="C1302">
        <v>3</v>
      </c>
      <c r="D1302" t="s">
        <v>49</v>
      </c>
      <c r="E1302">
        <v>4</v>
      </c>
      <c r="F1302" t="s">
        <v>246</v>
      </c>
      <c r="G1302" t="s">
        <v>247</v>
      </c>
      <c r="H1302" t="s">
        <v>675</v>
      </c>
      <c r="I1302" t="s">
        <v>213</v>
      </c>
      <c r="J1302" t="s">
        <v>214</v>
      </c>
      <c r="K1302" t="s">
        <v>149</v>
      </c>
      <c r="M1302" t="s">
        <v>76</v>
      </c>
      <c r="N1302" t="s">
        <v>216</v>
      </c>
      <c r="O1302" s="57">
        <v>46239.659201388888</v>
      </c>
      <c r="P1302" s="57">
        <v>46239.760046296295</v>
      </c>
      <c r="Q1302">
        <v>69357504</v>
      </c>
      <c r="S1302">
        <v>141408117897</v>
      </c>
      <c r="T1302" t="s">
        <v>4077</v>
      </c>
      <c r="U1302" t="s">
        <v>4078</v>
      </c>
      <c r="V1302" t="s">
        <v>4079</v>
      </c>
      <c r="Z1302">
        <v>110.42967899999999</v>
      </c>
      <c r="AA1302">
        <v>-6.9892561000000004</v>
      </c>
      <c r="AB1302" t="s">
        <v>4080</v>
      </c>
      <c r="AC1302" t="s">
        <v>217</v>
      </c>
      <c r="AL1302" t="s">
        <v>218</v>
      </c>
      <c r="AM1302" t="s">
        <v>4081</v>
      </c>
      <c r="AN1302" t="s">
        <v>6</v>
      </c>
      <c r="AO1302" s="57">
        <v>46150.663530092592</v>
      </c>
      <c r="AR1302" t="s">
        <v>219</v>
      </c>
      <c r="AS1302" t="s">
        <v>675</v>
      </c>
      <c r="AT1302" t="s">
        <v>231</v>
      </c>
      <c r="AU1302">
        <v>20260805</v>
      </c>
      <c r="AV1302" t="s">
        <v>222</v>
      </c>
      <c r="AW1302" t="s">
        <v>561</v>
      </c>
      <c r="AX1302" t="s">
        <v>223</v>
      </c>
      <c r="BA1302" s="57">
        <v>46239.291666666664</v>
      </c>
      <c r="BB1302" t="s">
        <v>4081</v>
      </c>
      <c r="BC1302">
        <v>2026</v>
      </c>
      <c r="BD1302">
        <v>8</v>
      </c>
      <c r="BE1302">
        <v>5</v>
      </c>
      <c r="BF1302" s="6">
        <f t="shared" si="60"/>
        <v>46239</v>
      </c>
      <c r="BG1302">
        <f t="shared" si="61"/>
        <v>-0.29166666666424135</v>
      </c>
      <c r="BH1302" t="str">
        <f t="shared" si="62"/>
        <v>COMPLY</v>
      </c>
      <c r="BI1302" t="e">
        <f>VLOOKUP(H1302,Sheet2!$A$1:$B$270,2,FALSE)</f>
        <v>#N/A</v>
      </c>
    </row>
    <row r="1303" spans="1:61">
      <c r="A1303">
        <v>1302</v>
      </c>
      <c r="B1303">
        <v>1002517689</v>
      </c>
      <c r="C1303">
        <v>3</v>
      </c>
      <c r="D1303" t="s">
        <v>45</v>
      </c>
      <c r="E1303">
        <v>5</v>
      </c>
      <c r="F1303" t="s">
        <v>211</v>
      </c>
      <c r="G1303" t="s">
        <v>118</v>
      </c>
      <c r="H1303" t="s">
        <v>212</v>
      </c>
      <c r="I1303" t="s">
        <v>213</v>
      </c>
      <c r="J1303" t="s">
        <v>214</v>
      </c>
      <c r="K1303" t="s">
        <v>149</v>
      </c>
      <c r="M1303" t="s">
        <v>76</v>
      </c>
      <c r="N1303" t="s">
        <v>216</v>
      </c>
      <c r="O1303" s="57">
        <v>46244.549039351848</v>
      </c>
      <c r="P1303" s="57">
        <v>46244.589386574073</v>
      </c>
      <c r="Q1303">
        <v>69360771</v>
      </c>
      <c r="S1303">
        <v>172606792136</v>
      </c>
      <c r="T1303" t="s">
        <v>4505</v>
      </c>
      <c r="U1303" t="s">
        <v>6859</v>
      </c>
      <c r="V1303" t="s">
        <v>6860</v>
      </c>
      <c r="Z1303">
        <v>117.70505249999999</v>
      </c>
      <c r="AA1303">
        <v>-8.6698895</v>
      </c>
      <c r="AB1303" t="s">
        <v>4508</v>
      </c>
      <c r="AC1303" t="s">
        <v>290</v>
      </c>
      <c r="AL1303" t="s">
        <v>218</v>
      </c>
      <c r="AM1303" t="s">
        <v>6861</v>
      </c>
      <c r="AN1303" t="s">
        <v>6</v>
      </c>
      <c r="AO1303" s="57">
        <v>46303.559421296297</v>
      </c>
      <c r="AR1303" t="s">
        <v>219</v>
      </c>
      <c r="AS1303" t="s">
        <v>212</v>
      </c>
      <c r="AT1303" t="s">
        <v>231</v>
      </c>
      <c r="AU1303">
        <v>20260810</v>
      </c>
      <c r="AV1303" t="s">
        <v>222</v>
      </c>
      <c r="AW1303" t="s">
        <v>561</v>
      </c>
      <c r="AX1303" t="s">
        <v>223</v>
      </c>
      <c r="BA1303" s="57">
        <v>46244.291666666664</v>
      </c>
      <c r="BB1303" t="s">
        <v>6861</v>
      </c>
      <c r="BC1303">
        <v>2026</v>
      </c>
      <c r="BD1303">
        <v>8</v>
      </c>
      <c r="BE1303">
        <v>10</v>
      </c>
      <c r="BF1303" s="6">
        <f t="shared" si="60"/>
        <v>46244</v>
      </c>
      <c r="BG1303">
        <f t="shared" si="61"/>
        <v>-0.29166666666424135</v>
      </c>
      <c r="BH1303" t="str">
        <f t="shared" si="62"/>
        <v>COMPLY</v>
      </c>
      <c r="BI1303" t="str">
        <f>VLOOKUP(H1303,Sheet2!$A$1:$B$270,2,FALSE)</f>
        <v>SUMBAWA</v>
      </c>
    </row>
    <row r="1304" spans="1:61">
      <c r="A1304">
        <v>1303</v>
      </c>
      <c r="B1304">
        <v>1002507658</v>
      </c>
      <c r="C1304">
        <v>3</v>
      </c>
      <c r="D1304" t="s">
        <v>55</v>
      </c>
      <c r="E1304">
        <v>5</v>
      </c>
      <c r="F1304" t="s">
        <v>313</v>
      </c>
      <c r="G1304" t="s">
        <v>124</v>
      </c>
      <c r="H1304" t="s">
        <v>315</v>
      </c>
      <c r="I1304" t="s">
        <v>213</v>
      </c>
      <c r="J1304" t="s">
        <v>214</v>
      </c>
      <c r="K1304" t="s">
        <v>149</v>
      </c>
      <c r="L1304" t="s">
        <v>215</v>
      </c>
      <c r="M1304" t="s">
        <v>76</v>
      </c>
      <c r="N1304" t="s">
        <v>216</v>
      </c>
      <c r="O1304" s="57">
        <v>46238.465925925928</v>
      </c>
      <c r="P1304" s="57">
        <v>46238.673402777778</v>
      </c>
      <c r="Q1304">
        <v>69358126</v>
      </c>
      <c r="S1304">
        <v>152308241262</v>
      </c>
      <c r="T1304" t="s">
        <v>4091</v>
      </c>
      <c r="U1304" t="s">
        <v>4092</v>
      </c>
      <c r="V1304" t="s">
        <v>4093</v>
      </c>
      <c r="Z1304">
        <v>112.7393304</v>
      </c>
      <c r="AA1304">
        <v>-7.3415568999999996</v>
      </c>
      <c r="AB1304" t="s">
        <v>4094</v>
      </c>
      <c r="AC1304" t="s">
        <v>217</v>
      </c>
      <c r="AL1304" t="s">
        <v>218</v>
      </c>
      <c r="AM1304" t="s">
        <v>4095</v>
      </c>
      <c r="AN1304" t="s">
        <v>6</v>
      </c>
      <c r="AO1304" s="57">
        <v>46120.476157407407</v>
      </c>
      <c r="AP1304" s="57">
        <v>46239.333333333336</v>
      </c>
      <c r="AR1304" t="s">
        <v>219</v>
      </c>
      <c r="AS1304" t="s">
        <v>315</v>
      </c>
      <c r="AT1304" t="s">
        <v>231</v>
      </c>
      <c r="AU1304">
        <v>20260804</v>
      </c>
      <c r="AV1304" t="s">
        <v>222</v>
      </c>
      <c r="AW1304" t="s">
        <v>1023</v>
      </c>
      <c r="AX1304" t="s">
        <v>223</v>
      </c>
      <c r="BA1304" s="57">
        <v>46239.333333333336</v>
      </c>
      <c r="BB1304" t="s">
        <v>4095</v>
      </c>
      <c r="BC1304">
        <v>2026</v>
      </c>
      <c r="BD1304">
        <v>8</v>
      </c>
      <c r="BE1304">
        <v>4</v>
      </c>
      <c r="BF1304" s="6">
        <f t="shared" si="60"/>
        <v>46238</v>
      </c>
      <c r="BG1304">
        <f t="shared" si="61"/>
        <v>-1.3333333333357587</v>
      </c>
      <c r="BH1304" t="str">
        <f t="shared" si="62"/>
        <v>COMPLY</v>
      </c>
      <c r="BI1304" t="str">
        <f>VLOOKUP(H1304,Sheet2!$A$1:$B$270,2,FALSE)</f>
        <v>SURABAYA SELATAN</v>
      </c>
    </row>
    <row r="1305" spans="1:61">
      <c r="A1305">
        <v>1304</v>
      </c>
      <c r="B1305">
        <v>1002515708</v>
      </c>
      <c r="C1305">
        <v>3</v>
      </c>
      <c r="D1305" t="s">
        <v>38</v>
      </c>
      <c r="E1305">
        <v>5</v>
      </c>
      <c r="F1305" t="s">
        <v>90</v>
      </c>
      <c r="G1305" t="s">
        <v>93</v>
      </c>
      <c r="H1305" t="s">
        <v>317</v>
      </c>
      <c r="I1305" t="s">
        <v>213</v>
      </c>
      <c r="J1305" t="s">
        <v>214</v>
      </c>
      <c r="K1305" t="s">
        <v>149</v>
      </c>
      <c r="L1305" t="s">
        <v>215</v>
      </c>
      <c r="M1305" t="s">
        <v>76</v>
      </c>
      <c r="N1305" t="s">
        <v>216</v>
      </c>
      <c r="O1305" s="57">
        <v>46242.426354166666</v>
      </c>
      <c r="P1305" s="57">
        <v>46242.914918981478</v>
      </c>
      <c r="Q1305">
        <v>69361303</v>
      </c>
      <c r="S1305">
        <v>152641205431</v>
      </c>
      <c r="T1305" t="s">
        <v>5776</v>
      </c>
      <c r="U1305" t="s">
        <v>5777</v>
      </c>
      <c r="V1305" t="s">
        <v>6008</v>
      </c>
      <c r="Z1305">
        <v>112.058712</v>
      </c>
      <c r="AA1305">
        <v>-7.6771010000000004</v>
      </c>
      <c r="AB1305" t="s">
        <v>6009</v>
      </c>
      <c r="AC1305" t="s">
        <v>237</v>
      </c>
      <c r="AL1305" t="s">
        <v>218</v>
      </c>
      <c r="AM1305" t="s">
        <v>6010</v>
      </c>
      <c r="AN1305" t="s">
        <v>6</v>
      </c>
      <c r="AO1305" s="57">
        <v>46242.434189814812</v>
      </c>
      <c r="AP1305" s="57">
        <v>46243.333333333336</v>
      </c>
      <c r="AR1305" t="s">
        <v>219</v>
      </c>
      <c r="AS1305" t="s">
        <v>317</v>
      </c>
      <c r="AT1305" t="s">
        <v>231</v>
      </c>
      <c r="AU1305">
        <v>20260808</v>
      </c>
      <c r="AV1305" t="s">
        <v>222</v>
      </c>
      <c r="AW1305" t="s">
        <v>1023</v>
      </c>
      <c r="AX1305" t="s">
        <v>223</v>
      </c>
      <c r="BA1305" s="57">
        <v>46243.333333333336</v>
      </c>
      <c r="BB1305" t="s">
        <v>6010</v>
      </c>
      <c r="BC1305">
        <v>2026</v>
      </c>
      <c r="BD1305">
        <v>8</v>
      </c>
      <c r="BE1305">
        <v>8</v>
      </c>
      <c r="BF1305" s="6">
        <f t="shared" si="60"/>
        <v>46242</v>
      </c>
      <c r="BG1305">
        <f t="shared" si="61"/>
        <v>-1.3333333333357587</v>
      </c>
      <c r="BH1305" t="str">
        <f t="shared" si="62"/>
        <v>COMPLY</v>
      </c>
      <c r="BI1305" t="str">
        <f>VLOOKUP(H1305,Sheet2!$A$1:$B$270,2,FALSE)</f>
        <v>NGANJUK</v>
      </c>
    </row>
    <row r="1306" spans="1:61">
      <c r="A1306">
        <v>1305</v>
      </c>
      <c r="B1306">
        <v>1002510210</v>
      </c>
      <c r="C1306">
        <v>3</v>
      </c>
      <c r="D1306" t="s">
        <v>55</v>
      </c>
      <c r="E1306">
        <v>5</v>
      </c>
      <c r="F1306" t="s">
        <v>265</v>
      </c>
      <c r="G1306" t="s">
        <v>125</v>
      </c>
      <c r="H1306" t="s">
        <v>357</v>
      </c>
      <c r="I1306" t="s">
        <v>213</v>
      </c>
      <c r="J1306" t="s">
        <v>214</v>
      </c>
      <c r="K1306" t="s">
        <v>149</v>
      </c>
      <c r="L1306" t="s">
        <v>215</v>
      </c>
      <c r="M1306" t="s">
        <v>76</v>
      </c>
      <c r="N1306" t="s">
        <v>216</v>
      </c>
      <c r="O1306" s="57">
        <v>46239.476354166669</v>
      </c>
      <c r="P1306" s="57">
        <v>46239.771377314813</v>
      </c>
      <c r="Q1306">
        <v>69359003</v>
      </c>
      <c r="S1306">
        <v>152457201370</v>
      </c>
      <c r="T1306" t="s">
        <v>4096</v>
      </c>
      <c r="U1306" t="s">
        <v>4097</v>
      </c>
      <c r="V1306" t="s">
        <v>4098</v>
      </c>
      <c r="Z1306">
        <v>112.362749017775</v>
      </c>
      <c r="AA1306">
        <v>-7.01041411780791</v>
      </c>
      <c r="AB1306" t="s">
        <v>4099</v>
      </c>
      <c r="AC1306" t="s">
        <v>217</v>
      </c>
      <c r="AL1306" t="s">
        <v>218</v>
      </c>
      <c r="AM1306" t="s">
        <v>4100</v>
      </c>
      <c r="AN1306" t="s">
        <v>6</v>
      </c>
      <c r="AO1306" s="57">
        <v>46150.486030092594</v>
      </c>
      <c r="AP1306" s="57">
        <v>46240.416666666664</v>
      </c>
      <c r="AR1306" t="s">
        <v>219</v>
      </c>
      <c r="AS1306" t="s">
        <v>357</v>
      </c>
      <c r="AT1306" t="s">
        <v>231</v>
      </c>
      <c r="AU1306">
        <v>20260805</v>
      </c>
      <c r="AV1306" t="s">
        <v>222</v>
      </c>
      <c r="AW1306" t="s">
        <v>1010</v>
      </c>
      <c r="AX1306" t="s">
        <v>223</v>
      </c>
      <c r="BA1306" s="57">
        <v>46240.416666666664</v>
      </c>
      <c r="BB1306" t="s">
        <v>4100</v>
      </c>
      <c r="BC1306">
        <v>2026</v>
      </c>
      <c r="BD1306">
        <v>8</v>
      </c>
      <c r="BE1306">
        <v>5</v>
      </c>
      <c r="BF1306" s="6">
        <f t="shared" si="60"/>
        <v>46239</v>
      </c>
      <c r="BG1306">
        <f t="shared" si="61"/>
        <v>-1.4166666666642413</v>
      </c>
      <c r="BH1306" t="str">
        <f t="shared" si="62"/>
        <v>COMPLY</v>
      </c>
      <c r="BI1306" t="str">
        <f>VLOOKUP(H1306,Sheet2!$A$1:$B$270,2,FALSE)</f>
        <v>GRESIK</v>
      </c>
    </row>
    <row r="1307" spans="1:61">
      <c r="A1307">
        <v>1306</v>
      </c>
      <c r="B1307">
        <v>1002512303</v>
      </c>
      <c r="C1307">
        <v>3</v>
      </c>
      <c r="D1307" t="s">
        <v>55</v>
      </c>
      <c r="E1307">
        <v>5</v>
      </c>
      <c r="F1307" t="s">
        <v>313</v>
      </c>
      <c r="G1307" t="s">
        <v>126</v>
      </c>
      <c r="H1307" t="s">
        <v>314</v>
      </c>
      <c r="I1307" t="s">
        <v>213</v>
      </c>
      <c r="J1307" t="s">
        <v>214</v>
      </c>
      <c r="K1307" t="s">
        <v>149</v>
      </c>
      <c r="L1307" t="s">
        <v>215</v>
      </c>
      <c r="M1307" t="s">
        <v>76</v>
      </c>
      <c r="N1307" t="s">
        <v>216</v>
      </c>
      <c r="O1307" s="57">
        <v>46240.540925925925</v>
      </c>
      <c r="P1307" s="57">
        <v>46241.641446759262</v>
      </c>
      <c r="Q1307">
        <v>69359950</v>
      </c>
      <c r="S1307">
        <v>152320246220</v>
      </c>
      <c r="T1307" t="s">
        <v>4101</v>
      </c>
      <c r="U1307" t="s">
        <v>4102</v>
      </c>
      <c r="V1307" t="s">
        <v>4103</v>
      </c>
      <c r="Z1307">
        <v>112.7576342</v>
      </c>
      <c r="AA1307">
        <v>-7.2787804999999999</v>
      </c>
      <c r="AB1307" t="s">
        <v>4104</v>
      </c>
      <c r="AC1307" t="s">
        <v>1013</v>
      </c>
      <c r="AL1307" t="s">
        <v>218</v>
      </c>
      <c r="AM1307" t="s">
        <v>4105</v>
      </c>
      <c r="AN1307" t="s">
        <v>6</v>
      </c>
      <c r="AO1307" s="57">
        <v>46181.549212962964</v>
      </c>
      <c r="AP1307" s="57">
        <v>46245.333333333336</v>
      </c>
      <c r="AR1307" t="s">
        <v>219</v>
      </c>
      <c r="AS1307" t="s">
        <v>314</v>
      </c>
      <c r="AT1307" t="s">
        <v>231</v>
      </c>
      <c r="AU1307">
        <v>20260807</v>
      </c>
      <c r="AV1307" t="s">
        <v>222</v>
      </c>
      <c r="AW1307" t="s">
        <v>1027</v>
      </c>
      <c r="AX1307" t="s">
        <v>223</v>
      </c>
      <c r="BA1307" s="57">
        <v>46245.333333333336</v>
      </c>
      <c r="BB1307" t="s">
        <v>4105</v>
      </c>
      <c r="BC1307">
        <v>2026</v>
      </c>
      <c r="BD1307">
        <v>8</v>
      </c>
      <c r="BE1307">
        <v>7</v>
      </c>
      <c r="BF1307" s="6">
        <f t="shared" si="60"/>
        <v>46241</v>
      </c>
      <c r="BG1307">
        <f t="shared" si="61"/>
        <v>-4.3333333333357587</v>
      </c>
      <c r="BH1307" t="str">
        <f t="shared" si="62"/>
        <v>COMPLY</v>
      </c>
      <c r="BI1307" t="str">
        <f>VLOOKUP(H1307,Sheet2!$A$1:$B$270,2,FALSE)</f>
        <v>SURABAYA SELATAN</v>
      </c>
    </row>
    <row r="1308" spans="1:61">
      <c r="A1308">
        <v>1307</v>
      </c>
      <c r="B1308">
        <v>1002525493</v>
      </c>
      <c r="C1308">
        <v>3</v>
      </c>
      <c r="D1308" t="s">
        <v>55</v>
      </c>
      <c r="E1308">
        <v>5</v>
      </c>
      <c r="F1308" t="s">
        <v>265</v>
      </c>
      <c r="G1308" t="s">
        <v>125</v>
      </c>
      <c r="H1308" t="s">
        <v>332</v>
      </c>
      <c r="I1308" t="s">
        <v>213</v>
      </c>
      <c r="J1308" t="s">
        <v>214</v>
      </c>
      <c r="K1308" t="s">
        <v>149</v>
      </c>
      <c r="M1308" t="s">
        <v>76</v>
      </c>
      <c r="N1308" t="s">
        <v>216</v>
      </c>
      <c r="O1308" s="57">
        <v>46248.367905092593</v>
      </c>
      <c r="P1308" s="57">
        <v>46248.436319444445</v>
      </c>
      <c r="Q1308">
        <v>69364646</v>
      </c>
      <c r="S1308">
        <v>152441211306</v>
      </c>
      <c r="T1308" t="s">
        <v>8497</v>
      </c>
      <c r="U1308" t="s">
        <v>11905</v>
      </c>
      <c r="V1308" t="s">
        <v>11906</v>
      </c>
      <c r="Z1308">
        <v>112.16443099999999</v>
      </c>
      <c r="AA1308">
        <v>-7.2331940000000001</v>
      </c>
      <c r="AB1308" t="s">
        <v>8500</v>
      </c>
      <c r="AC1308" t="s">
        <v>217</v>
      </c>
      <c r="AL1308" t="s">
        <v>218</v>
      </c>
      <c r="AM1308" t="s">
        <v>11907</v>
      </c>
      <c r="AN1308" t="s">
        <v>6</v>
      </c>
      <c r="AO1308" t="s">
        <v>9922</v>
      </c>
      <c r="AR1308" t="s">
        <v>219</v>
      </c>
      <c r="AS1308" t="s">
        <v>332</v>
      </c>
      <c r="AT1308" t="s">
        <v>231</v>
      </c>
      <c r="AU1308">
        <v>20260814</v>
      </c>
      <c r="AV1308" t="s">
        <v>222</v>
      </c>
      <c r="AW1308" t="s">
        <v>560</v>
      </c>
      <c r="AX1308" t="s">
        <v>223</v>
      </c>
      <c r="BA1308" s="57">
        <v>46248.291666666664</v>
      </c>
      <c r="BB1308" t="s">
        <v>11907</v>
      </c>
      <c r="BC1308">
        <v>2026</v>
      </c>
      <c r="BD1308">
        <v>8</v>
      </c>
      <c r="BE1308">
        <v>14</v>
      </c>
      <c r="BF1308" s="6">
        <f t="shared" si="60"/>
        <v>46248</v>
      </c>
      <c r="BG1308">
        <f t="shared" si="61"/>
        <v>-0.29166666666424135</v>
      </c>
      <c r="BH1308" t="str">
        <f t="shared" si="62"/>
        <v>COMPLY</v>
      </c>
      <c r="BI1308" t="str">
        <f>VLOOKUP(H1308,Sheet2!$A$1:$B$270,2,FALSE)</f>
        <v>GRESIK</v>
      </c>
    </row>
    <row r="1309" spans="1:61">
      <c r="A1309">
        <v>1308</v>
      </c>
      <c r="B1309">
        <v>1002513726</v>
      </c>
      <c r="C1309">
        <v>3</v>
      </c>
      <c r="D1309" t="s">
        <v>55</v>
      </c>
      <c r="E1309">
        <v>5</v>
      </c>
      <c r="F1309" t="s">
        <v>313</v>
      </c>
      <c r="G1309" t="s">
        <v>126</v>
      </c>
      <c r="H1309" t="s">
        <v>314</v>
      </c>
      <c r="I1309" t="s">
        <v>9791</v>
      </c>
      <c r="J1309" t="s">
        <v>214</v>
      </c>
      <c r="K1309" t="s">
        <v>149</v>
      </c>
      <c r="M1309" t="s">
        <v>76</v>
      </c>
      <c r="N1309" t="s">
        <v>9792</v>
      </c>
      <c r="O1309" s="57">
        <v>46241.364594907405</v>
      </c>
      <c r="P1309" s="57">
        <v>46242.341944444444</v>
      </c>
      <c r="Q1309">
        <v>69360425</v>
      </c>
      <c r="S1309">
        <v>152320245938</v>
      </c>
      <c r="T1309" t="s">
        <v>11908</v>
      </c>
      <c r="U1309" t="s">
        <v>11909</v>
      </c>
      <c r="V1309" t="s">
        <v>11910</v>
      </c>
      <c r="Z1309">
        <v>112.7562868</v>
      </c>
      <c r="AA1309">
        <v>-7.2518441999999901</v>
      </c>
      <c r="AB1309" t="s">
        <v>11911</v>
      </c>
      <c r="AC1309" t="s">
        <v>291</v>
      </c>
      <c r="AL1309" t="s">
        <v>218</v>
      </c>
      <c r="AM1309" t="s">
        <v>11911</v>
      </c>
      <c r="AN1309" t="s">
        <v>6</v>
      </c>
      <c r="AO1309" s="57">
        <v>46211.372175925928</v>
      </c>
      <c r="AR1309" t="s">
        <v>219</v>
      </c>
      <c r="AS1309" t="s">
        <v>314</v>
      </c>
      <c r="AT1309" t="s">
        <v>231</v>
      </c>
      <c r="AU1309">
        <v>20260808</v>
      </c>
      <c r="AV1309" t="s">
        <v>222</v>
      </c>
      <c r="AW1309" t="s">
        <v>10046</v>
      </c>
      <c r="AX1309" t="s">
        <v>223</v>
      </c>
      <c r="BA1309" s="57">
        <v>46241.5</v>
      </c>
      <c r="BB1309" t="s">
        <v>11911</v>
      </c>
      <c r="BC1309">
        <v>2026</v>
      </c>
      <c r="BD1309">
        <v>8</v>
      </c>
      <c r="BE1309">
        <v>8</v>
      </c>
      <c r="BF1309" s="6">
        <f t="shared" si="60"/>
        <v>46242</v>
      </c>
      <c r="BG1309">
        <f t="shared" si="61"/>
        <v>0.5</v>
      </c>
      <c r="BH1309" t="str">
        <f t="shared" si="62"/>
        <v>COMPLY</v>
      </c>
      <c r="BI1309" t="str">
        <f>VLOOKUP(H1309,Sheet2!$A$1:$B$270,2,FALSE)</f>
        <v>SURABAYA SELATAN</v>
      </c>
    </row>
    <row r="1310" spans="1:61">
      <c r="A1310">
        <v>1309</v>
      </c>
      <c r="B1310">
        <v>1002518516</v>
      </c>
      <c r="C1310">
        <v>3</v>
      </c>
      <c r="D1310" t="s">
        <v>49</v>
      </c>
      <c r="E1310">
        <v>4</v>
      </c>
      <c r="F1310" t="s">
        <v>246</v>
      </c>
      <c r="G1310" t="s">
        <v>247</v>
      </c>
      <c r="H1310" t="s">
        <v>630</v>
      </c>
      <c r="I1310" t="s">
        <v>213</v>
      </c>
      <c r="J1310" t="s">
        <v>214</v>
      </c>
      <c r="K1310" t="s">
        <v>149</v>
      </c>
      <c r="L1310" t="s">
        <v>215</v>
      </c>
      <c r="M1310" t="s">
        <v>76</v>
      </c>
      <c r="N1310" t="s">
        <v>216</v>
      </c>
      <c r="O1310" s="57">
        <v>46244.695798611108</v>
      </c>
      <c r="P1310" s="57">
        <v>46245.809282407405</v>
      </c>
      <c r="Q1310">
        <v>69362732</v>
      </c>
      <c r="S1310">
        <v>141423136633</v>
      </c>
      <c r="T1310" t="s">
        <v>6869</v>
      </c>
      <c r="U1310" t="s">
        <v>6870</v>
      </c>
      <c r="V1310" t="s">
        <v>6871</v>
      </c>
      <c r="Z1310">
        <v>110.422167</v>
      </c>
      <c r="AA1310">
        <v>-7.0496670000000003</v>
      </c>
      <c r="AB1310" t="s">
        <v>6872</v>
      </c>
      <c r="AC1310" t="s">
        <v>237</v>
      </c>
      <c r="AL1310" t="s">
        <v>218</v>
      </c>
      <c r="AM1310" t="s">
        <v>6269</v>
      </c>
      <c r="AN1310" t="s">
        <v>6</v>
      </c>
      <c r="AO1310" s="57">
        <v>46303.705127314817</v>
      </c>
      <c r="AP1310" s="57">
        <v>46245.541666666664</v>
      </c>
      <c r="AR1310" t="s">
        <v>219</v>
      </c>
      <c r="AS1310" t="s">
        <v>630</v>
      </c>
      <c r="AT1310" t="s">
        <v>231</v>
      </c>
      <c r="AU1310">
        <v>20260811</v>
      </c>
      <c r="AV1310" t="s">
        <v>222</v>
      </c>
      <c r="AW1310" t="s">
        <v>238</v>
      </c>
      <c r="AX1310" t="s">
        <v>223</v>
      </c>
      <c r="BA1310" s="57">
        <v>46245.541666666664</v>
      </c>
      <c r="BB1310" t="s">
        <v>6269</v>
      </c>
      <c r="BC1310">
        <v>2026</v>
      </c>
      <c r="BD1310">
        <v>8</v>
      </c>
      <c r="BE1310">
        <v>11</v>
      </c>
      <c r="BF1310" s="6">
        <f t="shared" si="60"/>
        <v>46245</v>
      </c>
      <c r="BG1310">
        <f t="shared" si="61"/>
        <v>-0.54166666666424135</v>
      </c>
      <c r="BH1310" t="str">
        <f t="shared" si="62"/>
        <v>COMPLY</v>
      </c>
      <c r="BI1310" t="e">
        <f>VLOOKUP(H1310,Sheet2!$A$1:$B$270,2,FALSE)</f>
        <v>#N/A</v>
      </c>
    </row>
    <row r="1311" spans="1:61">
      <c r="A1311">
        <v>1310</v>
      </c>
      <c r="B1311">
        <v>1002514539</v>
      </c>
      <c r="C1311">
        <v>3</v>
      </c>
      <c r="D1311" t="s">
        <v>45</v>
      </c>
      <c r="E1311">
        <v>5</v>
      </c>
      <c r="F1311" t="s">
        <v>211</v>
      </c>
      <c r="G1311" t="s">
        <v>110</v>
      </c>
      <c r="H1311" t="s">
        <v>479</v>
      </c>
      <c r="I1311" t="s">
        <v>213</v>
      </c>
      <c r="J1311" t="s">
        <v>214</v>
      </c>
      <c r="K1311" t="s">
        <v>149</v>
      </c>
      <c r="M1311" t="s">
        <v>76</v>
      </c>
      <c r="N1311" t="s">
        <v>216</v>
      </c>
      <c r="O1311" s="57">
        <v>46241.548807870371</v>
      </c>
      <c r="P1311" s="57">
        <v>46241.618113425924</v>
      </c>
      <c r="Q1311">
        <v>69356983</v>
      </c>
      <c r="S1311">
        <v>172617203048</v>
      </c>
      <c r="T1311" t="s">
        <v>1460</v>
      </c>
      <c r="U1311" t="s">
        <v>6011</v>
      </c>
      <c r="V1311" t="s">
        <v>6012</v>
      </c>
      <c r="Z1311">
        <v>118.6272788</v>
      </c>
      <c r="AA1311">
        <v>-8.5061937000000007</v>
      </c>
      <c r="AB1311" t="s">
        <v>1463</v>
      </c>
      <c r="AC1311" t="s">
        <v>217</v>
      </c>
      <c r="AL1311" t="s">
        <v>218</v>
      </c>
      <c r="AM1311" t="s">
        <v>6013</v>
      </c>
      <c r="AN1311" t="s">
        <v>6</v>
      </c>
      <c r="AO1311" s="57">
        <v>46211.559479166666</v>
      </c>
      <c r="AR1311" t="s">
        <v>219</v>
      </c>
      <c r="AS1311" t="s">
        <v>479</v>
      </c>
      <c r="AT1311" t="s">
        <v>231</v>
      </c>
      <c r="AU1311">
        <v>20260807</v>
      </c>
      <c r="AV1311" t="s">
        <v>222</v>
      </c>
      <c r="AW1311" t="s">
        <v>984</v>
      </c>
      <c r="AX1311" t="s">
        <v>223</v>
      </c>
      <c r="BA1311" s="57">
        <v>46241.291666666664</v>
      </c>
      <c r="BB1311" t="s">
        <v>6013</v>
      </c>
      <c r="BC1311">
        <v>2026</v>
      </c>
      <c r="BD1311">
        <v>8</v>
      </c>
      <c r="BE1311">
        <v>7</v>
      </c>
      <c r="BF1311" s="6">
        <f t="shared" si="60"/>
        <v>46241</v>
      </c>
      <c r="BG1311">
        <f t="shared" si="61"/>
        <v>-0.29166666666424135</v>
      </c>
      <c r="BH1311" t="str">
        <f t="shared" si="62"/>
        <v>COMPLY</v>
      </c>
      <c r="BI1311" t="str">
        <f>VLOOKUP(H1311,Sheet2!$A$1:$B$270,2,FALSE)</f>
        <v>BIMA</v>
      </c>
    </row>
    <row r="1312" spans="1:61">
      <c r="A1312">
        <v>1311</v>
      </c>
      <c r="B1312">
        <v>1002516330</v>
      </c>
      <c r="C1312">
        <v>3</v>
      </c>
      <c r="D1312" t="s">
        <v>49</v>
      </c>
      <c r="E1312">
        <v>4</v>
      </c>
      <c r="F1312" t="s">
        <v>252</v>
      </c>
      <c r="G1312" t="s">
        <v>553</v>
      </c>
      <c r="H1312" t="s">
        <v>1076</v>
      </c>
      <c r="I1312" t="s">
        <v>213</v>
      </c>
      <c r="J1312" t="s">
        <v>214</v>
      </c>
      <c r="K1312" t="s">
        <v>149</v>
      </c>
      <c r="L1312" t="s">
        <v>215</v>
      </c>
      <c r="M1312" t="s">
        <v>76</v>
      </c>
      <c r="N1312" t="s">
        <v>216</v>
      </c>
      <c r="O1312" s="57">
        <v>46243.401342592595</v>
      </c>
      <c r="P1312" s="57">
        <v>46244.52789351852</v>
      </c>
      <c r="Q1312">
        <v>69361726</v>
      </c>
      <c r="S1312">
        <v>142204107554</v>
      </c>
      <c r="T1312" t="s">
        <v>6014</v>
      </c>
      <c r="U1312" t="s">
        <v>6015</v>
      </c>
      <c r="V1312" t="s">
        <v>6016</v>
      </c>
      <c r="Z1312">
        <v>108.884513005614</v>
      </c>
      <c r="AA1312">
        <v>-6.8923399109646102</v>
      </c>
      <c r="AB1312" t="s">
        <v>6017</v>
      </c>
      <c r="AC1312" t="s">
        <v>217</v>
      </c>
      <c r="AL1312" t="s">
        <v>218</v>
      </c>
      <c r="AM1312" t="s">
        <v>6018</v>
      </c>
      <c r="AN1312" t="s">
        <v>6</v>
      </c>
      <c r="AO1312" s="57">
        <v>46273.402662037035</v>
      </c>
      <c r="AP1312" s="57">
        <v>46244.333333333336</v>
      </c>
      <c r="AR1312" t="s">
        <v>219</v>
      </c>
      <c r="AS1312" t="s">
        <v>1076</v>
      </c>
      <c r="AT1312" t="s">
        <v>231</v>
      </c>
      <c r="AU1312">
        <v>20260810</v>
      </c>
      <c r="AV1312" t="s">
        <v>222</v>
      </c>
      <c r="AW1312" t="s">
        <v>1023</v>
      </c>
      <c r="AX1312" t="s">
        <v>223</v>
      </c>
      <c r="BA1312" s="57">
        <v>46244.333333333336</v>
      </c>
      <c r="BB1312" t="s">
        <v>6018</v>
      </c>
      <c r="BC1312">
        <v>2026</v>
      </c>
      <c r="BD1312">
        <v>8</v>
      </c>
      <c r="BE1312">
        <v>10</v>
      </c>
      <c r="BF1312" s="6">
        <f t="shared" si="60"/>
        <v>46244</v>
      </c>
      <c r="BG1312">
        <f t="shared" si="61"/>
        <v>-0.33333333333575865</v>
      </c>
      <c r="BH1312" t="str">
        <f t="shared" si="62"/>
        <v>COMPLY</v>
      </c>
      <c r="BI1312" t="e">
        <f>VLOOKUP(H1312,Sheet2!$A$1:$B$270,2,FALSE)</f>
        <v>#N/A</v>
      </c>
    </row>
    <row r="1313" spans="1:61">
      <c r="A1313">
        <v>1312</v>
      </c>
      <c r="B1313">
        <v>1002526821</v>
      </c>
      <c r="C1313">
        <v>3</v>
      </c>
      <c r="D1313" t="s">
        <v>49</v>
      </c>
      <c r="E1313">
        <v>4</v>
      </c>
      <c r="F1313" t="s">
        <v>246</v>
      </c>
      <c r="G1313" t="s">
        <v>247</v>
      </c>
      <c r="H1313" t="s">
        <v>930</v>
      </c>
      <c r="I1313" t="s">
        <v>213</v>
      </c>
      <c r="J1313" t="s">
        <v>214</v>
      </c>
      <c r="K1313" t="s">
        <v>149</v>
      </c>
      <c r="M1313" t="s">
        <v>76</v>
      </c>
      <c r="N1313" t="s">
        <v>216</v>
      </c>
      <c r="O1313" s="57">
        <v>46248.631284722222</v>
      </c>
      <c r="P1313" s="57">
        <v>46249.546388888892</v>
      </c>
      <c r="Q1313">
        <v>69366223</v>
      </c>
      <c r="S1313">
        <v>142410346137</v>
      </c>
      <c r="T1313" t="s">
        <v>11912</v>
      </c>
      <c r="U1313" t="s">
        <v>11913</v>
      </c>
      <c r="V1313" t="s">
        <v>11914</v>
      </c>
      <c r="Z1313">
        <v>110.45650209999999</v>
      </c>
      <c r="AA1313">
        <v>-6.9970775999999999</v>
      </c>
      <c r="AB1313" t="s">
        <v>11915</v>
      </c>
      <c r="AC1313" t="s">
        <v>290</v>
      </c>
      <c r="AL1313" t="s">
        <v>218</v>
      </c>
      <c r="AM1313" t="s">
        <v>11916</v>
      </c>
      <c r="AN1313" t="s">
        <v>6</v>
      </c>
      <c r="AO1313" t="s">
        <v>10203</v>
      </c>
      <c r="AP1313" s="57">
        <v>46249.625</v>
      </c>
      <c r="AR1313" t="s">
        <v>219</v>
      </c>
      <c r="AS1313" t="s">
        <v>930</v>
      </c>
      <c r="AT1313" t="s">
        <v>231</v>
      </c>
      <c r="AU1313">
        <v>20260815</v>
      </c>
      <c r="AV1313" t="s">
        <v>222</v>
      </c>
      <c r="AW1313" t="s">
        <v>560</v>
      </c>
      <c r="AX1313" t="s">
        <v>223</v>
      </c>
      <c r="BA1313" s="57">
        <v>46249.625</v>
      </c>
      <c r="BB1313" t="s">
        <v>11916</v>
      </c>
      <c r="BC1313">
        <v>2026</v>
      </c>
      <c r="BD1313">
        <v>8</v>
      </c>
      <c r="BE1313">
        <v>15</v>
      </c>
      <c r="BF1313" s="6">
        <f t="shared" si="60"/>
        <v>46249</v>
      </c>
      <c r="BG1313">
        <f t="shared" si="61"/>
        <v>-0.625</v>
      </c>
      <c r="BH1313" t="str">
        <f t="shared" si="62"/>
        <v>COMPLY</v>
      </c>
      <c r="BI1313" t="e">
        <f>VLOOKUP(H1313,Sheet2!$A$1:$B$270,2,FALSE)</f>
        <v>#N/A</v>
      </c>
    </row>
    <row r="1314" spans="1:61">
      <c r="A1314">
        <v>1313</v>
      </c>
      <c r="B1314">
        <v>1002519050</v>
      </c>
      <c r="C1314">
        <v>3</v>
      </c>
      <c r="D1314" t="s">
        <v>38</v>
      </c>
      <c r="E1314">
        <v>5</v>
      </c>
      <c r="F1314" t="s">
        <v>92</v>
      </c>
      <c r="G1314" t="s">
        <v>92</v>
      </c>
      <c r="H1314" t="s">
        <v>256</v>
      </c>
      <c r="I1314" t="s">
        <v>213</v>
      </c>
      <c r="J1314" t="s">
        <v>214</v>
      </c>
      <c r="K1314" t="s">
        <v>149</v>
      </c>
      <c r="L1314" t="s">
        <v>215</v>
      </c>
      <c r="M1314" t="s">
        <v>76</v>
      </c>
      <c r="N1314" t="s">
        <v>216</v>
      </c>
      <c r="O1314" s="57">
        <v>46245.401342592595</v>
      </c>
      <c r="P1314" s="57">
        <v>46246.654768518521</v>
      </c>
      <c r="Q1314">
        <v>69362934</v>
      </c>
      <c r="S1314">
        <v>152631207128</v>
      </c>
      <c r="T1314" t="s">
        <v>7403</v>
      </c>
      <c r="U1314" t="s">
        <v>7404</v>
      </c>
      <c r="V1314" t="s">
        <v>7405</v>
      </c>
      <c r="Z1314">
        <v>111.40669</v>
      </c>
      <c r="AA1314">
        <v>-7.5737920000000001</v>
      </c>
      <c r="AB1314" t="s">
        <v>7406</v>
      </c>
      <c r="AC1314" t="s">
        <v>237</v>
      </c>
      <c r="AL1314" t="s">
        <v>218</v>
      </c>
      <c r="AM1314" t="s">
        <v>7407</v>
      </c>
      <c r="AN1314" t="s">
        <v>6</v>
      </c>
      <c r="AO1314" s="57">
        <v>46334.402962962966</v>
      </c>
      <c r="AP1314" s="57">
        <v>46246.333333333336</v>
      </c>
      <c r="AR1314" t="s">
        <v>219</v>
      </c>
      <c r="AS1314" t="s">
        <v>256</v>
      </c>
      <c r="AT1314" t="s">
        <v>231</v>
      </c>
      <c r="AU1314">
        <v>20260812</v>
      </c>
      <c r="AV1314" t="s">
        <v>222</v>
      </c>
      <c r="AW1314" t="s">
        <v>1010</v>
      </c>
      <c r="AX1314" t="s">
        <v>223</v>
      </c>
      <c r="BA1314" s="57">
        <v>46246.333333333336</v>
      </c>
      <c r="BB1314" t="s">
        <v>7407</v>
      </c>
      <c r="BC1314">
        <v>2026</v>
      </c>
      <c r="BD1314">
        <v>8</v>
      </c>
      <c r="BE1314">
        <v>12</v>
      </c>
      <c r="BF1314" s="6">
        <f t="shared" si="60"/>
        <v>46246</v>
      </c>
      <c r="BG1314">
        <f t="shared" si="61"/>
        <v>-0.33333333333575865</v>
      </c>
      <c r="BH1314" t="str">
        <f t="shared" si="62"/>
        <v>COMPLY</v>
      </c>
      <c r="BI1314" t="str">
        <f>VLOOKUP(H1314,Sheet2!$A$1:$B$270,2,FALSE)</f>
        <v>MADIUN</v>
      </c>
    </row>
    <row r="1315" spans="1:61">
      <c r="A1315">
        <v>1314</v>
      </c>
      <c r="B1315">
        <v>1002524957</v>
      </c>
      <c r="C1315">
        <v>3</v>
      </c>
      <c r="D1315" t="s">
        <v>55</v>
      </c>
      <c r="E1315">
        <v>5</v>
      </c>
      <c r="F1315" t="s">
        <v>228</v>
      </c>
      <c r="G1315" t="s">
        <v>121</v>
      </c>
      <c r="H1315" t="s">
        <v>447</v>
      </c>
      <c r="I1315" t="s">
        <v>213</v>
      </c>
      <c r="J1315" t="s">
        <v>214</v>
      </c>
      <c r="K1315" t="s">
        <v>149</v>
      </c>
      <c r="M1315" t="s">
        <v>76</v>
      </c>
      <c r="N1315" t="s">
        <v>216</v>
      </c>
      <c r="O1315" s="57">
        <v>46247.689560185187</v>
      </c>
      <c r="P1315" s="57">
        <v>46249.638136574074</v>
      </c>
      <c r="Q1315">
        <v>69365446</v>
      </c>
      <c r="S1315">
        <v>152438208869</v>
      </c>
      <c r="T1315" t="s">
        <v>9258</v>
      </c>
      <c r="U1315" t="s">
        <v>9259</v>
      </c>
      <c r="V1315" t="s">
        <v>11917</v>
      </c>
      <c r="Z1315">
        <v>113.3889619</v>
      </c>
      <c r="AA1315">
        <v>-7.0361934000000002</v>
      </c>
      <c r="AB1315" t="s">
        <v>9260</v>
      </c>
      <c r="AC1315" t="s">
        <v>230</v>
      </c>
      <c r="AL1315" t="s">
        <v>218</v>
      </c>
      <c r="AM1315" t="s">
        <v>11918</v>
      </c>
      <c r="AN1315" t="s">
        <v>6</v>
      </c>
      <c r="AO1315" t="s">
        <v>8882</v>
      </c>
      <c r="AP1315" s="57">
        <v>46249.333333333336</v>
      </c>
      <c r="AR1315" t="s">
        <v>219</v>
      </c>
      <c r="AS1315" t="s">
        <v>447</v>
      </c>
      <c r="AT1315" t="s">
        <v>221</v>
      </c>
      <c r="AU1315">
        <v>20260815</v>
      </c>
      <c r="AV1315" t="s">
        <v>222</v>
      </c>
      <c r="AW1315" t="s">
        <v>561</v>
      </c>
      <c r="AX1315" t="s">
        <v>223</v>
      </c>
      <c r="BA1315" s="57">
        <v>46249.333333333336</v>
      </c>
      <c r="BB1315" t="s">
        <v>11918</v>
      </c>
      <c r="BC1315">
        <v>2026</v>
      </c>
      <c r="BD1315">
        <v>8</v>
      </c>
      <c r="BE1315">
        <v>15</v>
      </c>
      <c r="BF1315" s="6">
        <f t="shared" si="60"/>
        <v>46249</v>
      </c>
      <c r="BG1315">
        <f t="shared" si="61"/>
        <v>-0.33333333333575865</v>
      </c>
      <c r="BH1315" t="str">
        <f t="shared" si="62"/>
        <v>COMPLY</v>
      </c>
      <c r="BI1315" t="str">
        <f>VLOOKUP(H1315,Sheet2!$A$1:$B$270,2,FALSE)</f>
        <v>MADURA</v>
      </c>
    </row>
    <row r="1316" spans="1:61">
      <c r="A1316">
        <v>1315</v>
      </c>
      <c r="B1316">
        <v>1002511793</v>
      </c>
      <c r="C1316">
        <v>3</v>
      </c>
      <c r="D1316" t="s">
        <v>42</v>
      </c>
      <c r="E1316">
        <v>5</v>
      </c>
      <c r="F1316" t="s">
        <v>233</v>
      </c>
      <c r="G1316" t="s">
        <v>105</v>
      </c>
      <c r="H1316" t="s">
        <v>444</v>
      </c>
      <c r="I1316" t="s">
        <v>213</v>
      </c>
      <c r="J1316" t="s">
        <v>214</v>
      </c>
      <c r="K1316" t="s">
        <v>149</v>
      </c>
      <c r="M1316" t="s">
        <v>76</v>
      </c>
      <c r="N1316" t="s">
        <v>216</v>
      </c>
      <c r="O1316" s="57">
        <v>46240.436608796299</v>
      </c>
      <c r="P1316" s="57">
        <v>46240.781701388885</v>
      </c>
      <c r="Q1316">
        <v>69359729</v>
      </c>
      <c r="S1316">
        <v>152330220677</v>
      </c>
      <c r="T1316" t="s">
        <v>4116</v>
      </c>
      <c r="U1316" t="s">
        <v>4117</v>
      </c>
      <c r="V1316" t="s">
        <v>4118</v>
      </c>
      <c r="Z1316">
        <v>112.5609852</v>
      </c>
      <c r="AA1316">
        <v>-7.5090361000000003</v>
      </c>
      <c r="AB1316" t="s">
        <v>4119</v>
      </c>
      <c r="AC1316" t="s">
        <v>230</v>
      </c>
      <c r="AL1316" t="s">
        <v>218</v>
      </c>
      <c r="AM1316" t="s">
        <v>4120</v>
      </c>
      <c r="AN1316" t="s">
        <v>6</v>
      </c>
      <c r="AO1316" s="57">
        <v>46181.444374999999</v>
      </c>
      <c r="AP1316" s="57">
        <v>46241.541666666664</v>
      </c>
      <c r="AR1316" t="s">
        <v>219</v>
      </c>
      <c r="AS1316" t="s">
        <v>444</v>
      </c>
      <c r="AT1316" t="s">
        <v>231</v>
      </c>
      <c r="AU1316">
        <v>20260806</v>
      </c>
      <c r="AV1316" t="s">
        <v>222</v>
      </c>
      <c r="AW1316" t="s">
        <v>582</v>
      </c>
      <c r="AX1316" t="s">
        <v>223</v>
      </c>
      <c r="BA1316" s="57">
        <v>46241.541666666664</v>
      </c>
      <c r="BB1316" t="s">
        <v>4120</v>
      </c>
      <c r="BC1316">
        <v>2026</v>
      </c>
      <c r="BD1316">
        <v>8</v>
      </c>
      <c r="BE1316">
        <v>6</v>
      </c>
      <c r="BF1316" s="6">
        <f t="shared" si="60"/>
        <v>46240</v>
      </c>
      <c r="BG1316">
        <f t="shared" si="61"/>
        <v>-1.5416666666642413</v>
      </c>
      <c r="BH1316" t="str">
        <f t="shared" si="62"/>
        <v>COMPLY</v>
      </c>
      <c r="BI1316" t="str">
        <f>VLOOKUP(H1316,Sheet2!$A$1:$B$270,2,FALSE)</f>
        <v>MOJOKERTO</v>
      </c>
    </row>
    <row r="1317" spans="1:61">
      <c r="A1317">
        <v>1316</v>
      </c>
      <c r="B1317">
        <v>1002505643</v>
      </c>
      <c r="C1317">
        <v>3</v>
      </c>
      <c r="D1317" t="s">
        <v>55</v>
      </c>
      <c r="E1317">
        <v>5</v>
      </c>
      <c r="F1317" t="s">
        <v>265</v>
      </c>
      <c r="G1317" t="s">
        <v>128</v>
      </c>
      <c r="H1317" t="s">
        <v>360</v>
      </c>
      <c r="I1317" t="s">
        <v>213</v>
      </c>
      <c r="J1317" t="s">
        <v>214</v>
      </c>
      <c r="K1317" t="s">
        <v>149</v>
      </c>
      <c r="L1317" t="s">
        <v>215</v>
      </c>
      <c r="M1317" t="s">
        <v>76</v>
      </c>
      <c r="N1317" t="s">
        <v>216</v>
      </c>
      <c r="O1317" s="57">
        <v>46237.403437499997</v>
      </c>
      <c r="P1317" s="57">
        <v>46237.881643518522</v>
      </c>
      <c r="Q1317">
        <v>69357260</v>
      </c>
      <c r="S1317">
        <v>152412248025</v>
      </c>
      <c r="T1317" t="s">
        <v>4121</v>
      </c>
      <c r="U1317" t="s">
        <v>4122</v>
      </c>
      <c r="V1317" t="s">
        <v>4123</v>
      </c>
      <c r="Z1317">
        <v>112.61867199093101</v>
      </c>
      <c r="AA1317">
        <v>-7.2456401350052904</v>
      </c>
      <c r="AB1317" t="s">
        <v>4124</v>
      </c>
      <c r="AC1317" t="s">
        <v>217</v>
      </c>
      <c r="AL1317" t="s">
        <v>218</v>
      </c>
      <c r="AM1317" t="s">
        <v>4125</v>
      </c>
      <c r="AN1317" t="s">
        <v>6</v>
      </c>
      <c r="AO1317" s="57">
        <v>46089.413414351853</v>
      </c>
      <c r="AP1317" s="57">
        <v>46238.333333333336</v>
      </c>
      <c r="AR1317" t="s">
        <v>219</v>
      </c>
      <c r="AS1317" t="s">
        <v>360</v>
      </c>
      <c r="AT1317" t="s">
        <v>221</v>
      </c>
      <c r="AU1317">
        <v>20260803</v>
      </c>
      <c r="AV1317" t="s">
        <v>222</v>
      </c>
      <c r="AW1317" t="s">
        <v>1037</v>
      </c>
      <c r="AX1317" t="s">
        <v>223</v>
      </c>
      <c r="BA1317" s="57">
        <v>46238.333333333336</v>
      </c>
      <c r="BB1317" t="s">
        <v>4125</v>
      </c>
      <c r="BC1317">
        <v>2026</v>
      </c>
      <c r="BD1317">
        <v>8</v>
      </c>
      <c r="BE1317">
        <v>3</v>
      </c>
      <c r="BF1317" s="6">
        <f t="shared" si="60"/>
        <v>46237</v>
      </c>
      <c r="BG1317">
        <f t="shared" si="61"/>
        <v>-1.3333333333357587</v>
      </c>
      <c r="BH1317" t="str">
        <f t="shared" si="62"/>
        <v>COMPLY</v>
      </c>
      <c r="BI1317" t="str">
        <f>VLOOKUP(H1317,Sheet2!$A$1:$B$270,2,FALSE)</f>
        <v>SURABAYA UTARA</v>
      </c>
    </row>
    <row r="1318" spans="1:61">
      <c r="A1318">
        <v>1317</v>
      </c>
      <c r="B1318">
        <v>1002507139</v>
      </c>
      <c r="C1318">
        <v>3</v>
      </c>
      <c r="D1318" t="s">
        <v>45</v>
      </c>
      <c r="E1318">
        <v>5</v>
      </c>
      <c r="F1318" t="s">
        <v>211</v>
      </c>
      <c r="G1318" t="s">
        <v>112</v>
      </c>
      <c r="H1318" t="s">
        <v>267</v>
      </c>
      <c r="I1318" t="s">
        <v>9798</v>
      </c>
      <c r="J1318" t="s">
        <v>214</v>
      </c>
      <c r="K1318" t="s">
        <v>149</v>
      </c>
      <c r="M1318" t="s">
        <v>586</v>
      </c>
      <c r="N1318" t="s">
        <v>10129</v>
      </c>
      <c r="O1318" s="57">
        <v>46238.410370370373</v>
      </c>
      <c r="P1318" s="57">
        <v>46239.542685185188</v>
      </c>
      <c r="Q1318">
        <v>69358026</v>
      </c>
      <c r="S1318">
        <v>172601796787</v>
      </c>
      <c r="T1318" t="s">
        <v>11919</v>
      </c>
      <c r="U1318" t="s">
        <v>10131</v>
      </c>
      <c r="V1318" t="s">
        <v>11920</v>
      </c>
      <c r="Z1318">
        <v>116.1046795</v>
      </c>
      <c r="AA1318">
        <v>-8.5934965999999999</v>
      </c>
      <c r="AB1318" t="s">
        <v>10133</v>
      </c>
      <c r="AC1318" t="s">
        <v>291</v>
      </c>
      <c r="AL1318" t="s">
        <v>218</v>
      </c>
      <c r="AM1318" t="s">
        <v>214</v>
      </c>
      <c r="AN1318" t="s">
        <v>6</v>
      </c>
      <c r="AO1318" s="57">
        <v>46120.413553240738</v>
      </c>
      <c r="AQ1318" t="s">
        <v>903</v>
      </c>
      <c r="AR1318" t="s">
        <v>14</v>
      </c>
      <c r="AS1318" t="s">
        <v>267</v>
      </c>
      <c r="AT1318" t="s">
        <v>221</v>
      </c>
      <c r="AV1318" t="s">
        <v>587</v>
      </c>
      <c r="AW1318" t="s">
        <v>10603</v>
      </c>
      <c r="AX1318" t="s">
        <v>223</v>
      </c>
      <c r="BA1318" s="57">
        <v>46238.5</v>
      </c>
      <c r="BB1318" t="s">
        <v>214</v>
      </c>
      <c r="BF1318" s="6" t="e">
        <f t="shared" si="60"/>
        <v>#NUM!</v>
      </c>
      <c r="BG1318" t="e">
        <f t="shared" si="61"/>
        <v>#NUM!</v>
      </c>
      <c r="BH1318" t="e">
        <f t="shared" si="62"/>
        <v>#NUM!</v>
      </c>
      <c r="BI1318" t="str">
        <f>VLOOKUP(H1318,Sheet2!$A$1:$B$270,2,FALSE)</f>
        <v>MATARAM</v>
      </c>
    </row>
    <row r="1319" spans="1:61">
      <c r="A1319">
        <v>1318</v>
      </c>
      <c r="B1319">
        <v>1002524106</v>
      </c>
      <c r="C1319">
        <v>3</v>
      </c>
      <c r="D1319" t="s">
        <v>42</v>
      </c>
      <c r="E1319">
        <v>5</v>
      </c>
      <c r="F1319" t="s">
        <v>102</v>
      </c>
      <c r="G1319" t="s">
        <v>100</v>
      </c>
      <c r="H1319" t="s">
        <v>282</v>
      </c>
      <c r="I1319" t="s">
        <v>213</v>
      </c>
      <c r="J1319" t="s">
        <v>214</v>
      </c>
      <c r="K1319" t="s">
        <v>149</v>
      </c>
      <c r="L1319" t="s">
        <v>606</v>
      </c>
      <c r="M1319" t="s">
        <v>76</v>
      </c>
      <c r="N1319" t="s">
        <v>216</v>
      </c>
      <c r="O1319" s="57">
        <v>46247.522187499999</v>
      </c>
      <c r="P1319" s="57">
        <v>46247.719629629632</v>
      </c>
      <c r="Q1319">
        <v>69365077</v>
      </c>
      <c r="R1319">
        <v>3322010102</v>
      </c>
      <c r="S1319">
        <v>152507226148</v>
      </c>
      <c r="T1319" t="s">
        <v>9261</v>
      </c>
      <c r="U1319" t="s">
        <v>5213</v>
      </c>
      <c r="V1319" t="s">
        <v>9262</v>
      </c>
      <c r="Z1319">
        <v>113.82839470978701</v>
      </c>
      <c r="AA1319">
        <v>-7.9849958654486102</v>
      </c>
      <c r="AB1319" t="s">
        <v>9263</v>
      </c>
      <c r="AC1319" t="s">
        <v>237</v>
      </c>
      <c r="AL1319" t="s">
        <v>218</v>
      </c>
      <c r="AM1319" t="s">
        <v>9264</v>
      </c>
      <c r="AN1319" t="s">
        <v>6</v>
      </c>
      <c r="AO1319" t="s">
        <v>9080</v>
      </c>
      <c r="AP1319" s="57">
        <v>46248.541666666664</v>
      </c>
      <c r="AR1319" t="s">
        <v>219</v>
      </c>
      <c r="AS1319" t="s">
        <v>282</v>
      </c>
      <c r="AT1319" t="s">
        <v>231</v>
      </c>
      <c r="AU1319">
        <v>20260813</v>
      </c>
      <c r="AV1319" t="s">
        <v>222</v>
      </c>
      <c r="AW1319" t="s">
        <v>941</v>
      </c>
      <c r="AX1319" t="s">
        <v>223</v>
      </c>
      <c r="BA1319" s="57">
        <v>46248.541666666664</v>
      </c>
      <c r="BB1319" t="s">
        <v>9264</v>
      </c>
      <c r="BC1319">
        <v>2026</v>
      </c>
      <c r="BD1319">
        <v>8</v>
      </c>
      <c r="BE1319">
        <v>13</v>
      </c>
      <c r="BF1319" s="6">
        <f t="shared" si="60"/>
        <v>46247</v>
      </c>
      <c r="BG1319">
        <f t="shared" si="61"/>
        <v>-1.5416666666642413</v>
      </c>
      <c r="BH1319" t="str">
        <f t="shared" si="62"/>
        <v>COMPLY</v>
      </c>
      <c r="BI1319" t="str">
        <f>VLOOKUP(H1319,Sheet2!$A$1:$B$270,2,FALSE)</f>
        <v>JEMBER</v>
      </c>
    </row>
    <row r="1320" spans="1:61">
      <c r="A1320">
        <v>1319</v>
      </c>
      <c r="B1320">
        <v>1002524115</v>
      </c>
      <c r="C1320">
        <v>3</v>
      </c>
      <c r="D1320" t="s">
        <v>49</v>
      </c>
      <c r="E1320">
        <v>4</v>
      </c>
      <c r="F1320" t="s">
        <v>252</v>
      </c>
      <c r="G1320" t="s">
        <v>931</v>
      </c>
      <c r="H1320" t="s">
        <v>932</v>
      </c>
      <c r="I1320" t="s">
        <v>213</v>
      </c>
      <c r="J1320" t="s">
        <v>214</v>
      </c>
      <c r="K1320" t="s">
        <v>149</v>
      </c>
      <c r="L1320" t="s">
        <v>215</v>
      </c>
      <c r="M1320" t="s">
        <v>76</v>
      </c>
      <c r="N1320" t="s">
        <v>216</v>
      </c>
      <c r="O1320" s="57">
        <v>46247.524953703702</v>
      </c>
      <c r="P1320" s="57">
        <v>46248.653263888889</v>
      </c>
      <c r="Q1320">
        <v>69365079</v>
      </c>
      <c r="S1320">
        <v>142212126734</v>
      </c>
      <c r="T1320" t="s">
        <v>9265</v>
      </c>
      <c r="U1320" t="s">
        <v>9266</v>
      </c>
      <c r="V1320" t="s">
        <v>9267</v>
      </c>
      <c r="Z1320">
        <v>109.230712093412</v>
      </c>
      <c r="AA1320">
        <v>-6.89576895241711</v>
      </c>
      <c r="AB1320" t="s">
        <v>9268</v>
      </c>
      <c r="AC1320" t="s">
        <v>217</v>
      </c>
      <c r="AL1320" t="s">
        <v>218</v>
      </c>
      <c r="AM1320" t="s">
        <v>9269</v>
      </c>
      <c r="AN1320" t="s">
        <v>6</v>
      </c>
      <c r="AO1320" t="s">
        <v>9080</v>
      </c>
      <c r="AP1320" s="57">
        <v>46248.541666666664</v>
      </c>
      <c r="AR1320" t="s">
        <v>219</v>
      </c>
      <c r="AS1320" t="s">
        <v>932</v>
      </c>
      <c r="AT1320" t="s">
        <v>231</v>
      </c>
      <c r="AU1320">
        <v>20260814</v>
      </c>
      <c r="AV1320" t="s">
        <v>222</v>
      </c>
      <c r="AW1320" t="s">
        <v>1010</v>
      </c>
      <c r="AX1320" t="s">
        <v>223</v>
      </c>
      <c r="BA1320" s="57">
        <v>46248.541666666664</v>
      </c>
      <c r="BB1320" t="s">
        <v>9269</v>
      </c>
      <c r="BC1320">
        <v>2026</v>
      </c>
      <c r="BD1320">
        <v>8</v>
      </c>
      <c r="BE1320">
        <v>14</v>
      </c>
      <c r="BF1320" s="6">
        <f t="shared" si="60"/>
        <v>46248</v>
      </c>
      <c r="BG1320">
        <f t="shared" si="61"/>
        <v>-0.54166666666424135</v>
      </c>
      <c r="BH1320" t="str">
        <f t="shared" si="62"/>
        <v>COMPLY</v>
      </c>
      <c r="BI1320" t="e">
        <f>VLOOKUP(H1320,Sheet2!$A$1:$B$270,2,FALSE)</f>
        <v>#N/A</v>
      </c>
    </row>
    <row r="1321" spans="1:61">
      <c r="A1321">
        <v>1320</v>
      </c>
      <c r="B1321">
        <v>1002521777</v>
      </c>
      <c r="C1321">
        <v>3</v>
      </c>
      <c r="D1321" t="s">
        <v>59</v>
      </c>
      <c r="E1321">
        <v>4</v>
      </c>
      <c r="F1321" t="s">
        <v>224</v>
      </c>
      <c r="G1321" t="s">
        <v>224</v>
      </c>
      <c r="H1321" t="s">
        <v>975</v>
      </c>
      <c r="I1321" t="s">
        <v>213</v>
      </c>
      <c r="J1321" t="s">
        <v>214</v>
      </c>
      <c r="K1321" t="s">
        <v>149</v>
      </c>
      <c r="M1321" t="s">
        <v>76</v>
      </c>
      <c r="N1321" t="s">
        <v>216</v>
      </c>
      <c r="O1321" s="57">
        <v>46246.476574074077</v>
      </c>
      <c r="P1321" s="57">
        <v>46246.555358796293</v>
      </c>
      <c r="Q1321">
        <v>69360725</v>
      </c>
      <c r="S1321">
        <v>143387116070</v>
      </c>
      <c r="T1321" t="s">
        <v>5667</v>
      </c>
      <c r="U1321" t="s">
        <v>8313</v>
      </c>
      <c r="V1321" t="s">
        <v>8314</v>
      </c>
      <c r="Z1321">
        <v>109.08292926689001</v>
      </c>
      <c r="AA1321">
        <v>-7.3875530732921204</v>
      </c>
      <c r="AB1321" t="s">
        <v>5670</v>
      </c>
      <c r="AC1321" t="s">
        <v>290</v>
      </c>
      <c r="AL1321" t="s">
        <v>218</v>
      </c>
      <c r="AM1321" t="s">
        <v>8315</v>
      </c>
      <c r="AN1321" t="s">
        <v>6</v>
      </c>
      <c r="AO1321" s="57">
        <v>46364.486018518517</v>
      </c>
      <c r="AR1321" t="s">
        <v>219</v>
      </c>
      <c r="AS1321" t="s">
        <v>975</v>
      </c>
      <c r="AT1321" t="s">
        <v>231</v>
      </c>
      <c r="AU1321">
        <v>20260812</v>
      </c>
      <c r="AV1321" t="s">
        <v>222</v>
      </c>
      <c r="AW1321" t="s">
        <v>560</v>
      </c>
      <c r="AX1321" t="s">
        <v>223</v>
      </c>
      <c r="BA1321" s="57">
        <v>46246.291666666664</v>
      </c>
      <c r="BB1321" t="s">
        <v>8315</v>
      </c>
      <c r="BC1321">
        <v>2026</v>
      </c>
      <c r="BD1321">
        <v>8</v>
      </c>
      <c r="BE1321">
        <v>12</v>
      </c>
      <c r="BF1321" s="6">
        <f t="shared" si="60"/>
        <v>46246</v>
      </c>
      <c r="BG1321">
        <f t="shared" si="61"/>
        <v>-0.29166666666424135</v>
      </c>
      <c r="BH1321" t="str">
        <f t="shared" si="62"/>
        <v>COMPLY</v>
      </c>
      <c r="BI1321" t="e">
        <f>VLOOKUP(H1321,Sheet2!$A$1:$B$270,2,FALSE)</f>
        <v>#N/A</v>
      </c>
    </row>
    <row r="1322" spans="1:61">
      <c r="A1322">
        <v>1321</v>
      </c>
      <c r="B1322">
        <v>1002516576</v>
      </c>
      <c r="C1322">
        <v>3</v>
      </c>
      <c r="D1322" t="s">
        <v>38</v>
      </c>
      <c r="E1322">
        <v>5</v>
      </c>
      <c r="F1322" t="s">
        <v>250</v>
      </c>
      <c r="G1322" t="s">
        <v>91</v>
      </c>
      <c r="H1322" t="s">
        <v>433</v>
      </c>
      <c r="I1322" t="s">
        <v>213</v>
      </c>
      <c r="J1322" t="s">
        <v>214</v>
      </c>
      <c r="K1322" t="s">
        <v>149</v>
      </c>
      <c r="L1322" t="s">
        <v>215</v>
      </c>
      <c r="M1322" t="s">
        <v>76</v>
      </c>
      <c r="N1322" t="s">
        <v>216</v>
      </c>
      <c r="O1322" s="57">
        <v>46243.662476851852</v>
      </c>
      <c r="P1322" s="57">
        <v>46244.557604166665</v>
      </c>
      <c r="Q1322">
        <v>69361937</v>
      </c>
      <c r="S1322">
        <v>152713217304</v>
      </c>
      <c r="T1322" t="s">
        <v>6028</v>
      </c>
      <c r="U1322" t="s">
        <v>6029</v>
      </c>
      <c r="V1322" t="s">
        <v>6030</v>
      </c>
      <c r="Z1322">
        <v>112.67891299999999</v>
      </c>
      <c r="AA1322">
        <v>-8.1314449999999994</v>
      </c>
      <c r="AB1322" t="s">
        <v>6031</v>
      </c>
      <c r="AC1322" t="s">
        <v>237</v>
      </c>
      <c r="AL1322" t="s">
        <v>218</v>
      </c>
      <c r="AM1322" t="s">
        <v>6032</v>
      </c>
      <c r="AN1322" t="s">
        <v>6</v>
      </c>
      <c r="AO1322" s="57">
        <v>46273.663344907407</v>
      </c>
      <c r="AP1322" s="57">
        <v>46244.541666666664</v>
      </c>
      <c r="AR1322" t="s">
        <v>219</v>
      </c>
      <c r="AS1322" t="s">
        <v>433</v>
      </c>
      <c r="AT1322" t="s">
        <v>231</v>
      </c>
      <c r="AU1322">
        <v>20260810</v>
      </c>
      <c r="AV1322" t="s">
        <v>222</v>
      </c>
      <c r="AW1322" t="s">
        <v>1010</v>
      </c>
      <c r="AX1322" t="s">
        <v>223</v>
      </c>
      <c r="BA1322" s="57">
        <v>46244.541666666664</v>
      </c>
      <c r="BB1322" t="s">
        <v>6032</v>
      </c>
      <c r="BC1322">
        <v>2026</v>
      </c>
      <c r="BD1322">
        <v>8</v>
      </c>
      <c r="BE1322">
        <v>10</v>
      </c>
      <c r="BF1322" s="6">
        <f t="shared" si="60"/>
        <v>46244</v>
      </c>
      <c r="BG1322">
        <f t="shared" si="61"/>
        <v>-0.54166666666424135</v>
      </c>
      <c r="BH1322" t="str">
        <f t="shared" si="62"/>
        <v>COMPLY</v>
      </c>
      <c r="BI1322" t="str">
        <f>VLOOKUP(H1322,Sheet2!$A$1:$B$270,2,FALSE)</f>
        <v>MALANG</v>
      </c>
    </row>
    <row r="1323" spans="1:61">
      <c r="A1323">
        <v>1322</v>
      </c>
      <c r="B1323">
        <v>1002525198</v>
      </c>
      <c r="C1323">
        <v>3</v>
      </c>
      <c r="D1323" t="s">
        <v>38</v>
      </c>
      <c r="E1323">
        <v>5</v>
      </c>
      <c r="F1323" t="s">
        <v>92</v>
      </c>
      <c r="G1323" t="s">
        <v>89</v>
      </c>
      <c r="H1323" t="s">
        <v>409</v>
      </c>
      <c r="I1323" t="s">
        <v>213</v>
      </c>
      <c r="J1323" t="s">
        <v>214</v>
      </c>
      <c r="K1323" t="s">
        <v>149</v>
      </c>
      <c r="L1323" t="s">
        <v>215</v>
      </c>
      <c r="M1323" t="s">
        <v>76</v>
      </c>
      <c r="N1323" t="s">
        <v>216</v>
      </c>
      <c r="O1323" s="57">
        <v>46247.772175925929</v>
      </c>
      <c r="P1323" s="57">
        <v>46248.853217592594</v>
      </c>
      <c r="Q1323">
        <v>69365532</v>
      </c>
      <c r="S1323">
        <v>152609258418</v>
      </c>
      <c r="T1323" t="s">
        <v>9270</v>
      </c>
      <c r="U1323" t="s">
        <v>9271</v>
      </c>
      <c r="V1323" t="s">
        <v>9272</v>
      </c>
      <c r="Z1323">
        <v>111.929348</v>
      </c>
      <c r="AA1323">
        <v>-7.1982609999999996</v>
      </c>
      <c r="AB1323" t="s">
        <v>9273</v>
      </c>
      <c r="AC1323" t="s">
        <v>237</v>
      </c>
      <c r="AL1323" t="s">
        <v>218</v>
      </c>
      <c r="AM1323" t="s">
        <v>9091</v>
      </c>
      <c r="AN1323" t="s">
        <v>6</v>
      </c>
      <c r="AO1323" t="s">
        <v>9274</v>
      </c>
      <c r="AP1323" s="57">
        <v>46248.625</v>
      </c>
      <c r="AR1323" t="s">
        <v>219</v>
      </c>
      <c r="AS1323" t="s">
        <v>409</v>
      </c>
      <c r="AT1323" t="s">
        <v>231</v>
      </c>
      <c r="AU1323">
        <v>20260814</v>
      </c>
      <c r="AV1323" t="s">
        <v>222</v>
      </c>
      <c r="AW1323" t="s">
        <v>1027</v>
      </c>
      <c r="AX1323" t="s">
        <v>223</v>
      </c>
      <c r="BA1323" s="57">
        <v>46248.625</v>
      </c>
      <c r="BB1323" t="s">
        <v>9091</v>
      </c>
      <c r="BC1323">
        <v>2026</v>
      </c>
      <c r="BD1323">
        <v>8</v>
      </c>
      <c r="BE1323">
        <v>14</v>
      </c>
      <c r="BF1323" s="6">
        <f t="shared" si="60"/>
        <v>46248</v>
      </c>
      <c r="BG1323">
        <f t="shared" si="61"/>
        <v>-0.625</v>
      </c>
      <c r="BH1323" t="str">
        <f t="shared" si="62"/>
        <v>COMPLY</v>
      </c>
      <c r="BI1323" t="str">
        <f>VLOOKUP(H1323,Sheet2!$A$1:$B$270,2,FALSE)</f>
        <v>BOJONEGORO</v>
      </c>
    </row>
    <row r="1324" spans="1:61">
      <c r="A1324">
        <v>1323</v>
      </c>
      <c r="B1324">
        <v>1002516095</v>
      </c>
      <c r="C1324">
        <v>3</v>
      </c>
      <c r="D1324" t="s">
        <v>38</v>
      </c>
      <c r="E1324">
        <v>5</v>
      </c>
      <c r="F1324" t="s">
        <v>92</v>
      </c>
      <c r="G1324" t="s">
        <v>92</v>
      </c>
      <c r="H1324" t="s">
        <v>482</v>
      </c>
      <c r="I1324" t="s">
        <v>213</v>
      </c>
      <c r="J1324" t="s">
        <v>214</v>
      </c>
      <c r="K1324" t="s">
        <v>149</v>
      </c>
      <c r="L1324" t="s">
        <v>215</v>
      </c>
      <c r="M1324" t="s">
        <v>575</v>
      </c>
      <c r="N1324" t="s">
        <v>216</v>
      </c>
      <c r="O1324" s="57">
        <v>46242.645104166666</v>
      </c>
      <c r="P1324" s="57">
        <v>46246.419745370367</v>
      </c>
      <c r="Q1324">
        <v>69361565</v>
      </c>
      <c r="S1324">
        <v>152632209838</v>
      </c>
      <c r="T1324" t="s">
        <v>6033</v>
      </c>
      <c r="U1324" t="s">
        <v>6034</v>
      </c>
      <c r="V1324" t="s">
        <v>6035</v>
      </c>
      <c r="Z1324">
        <v>111.620149</v>
      </c>
      <c r="AA1324">
        <v>-7.5787680000000002</v>
      </c>
      <c r="AB1324" t="s">
        <v>6036</v>
      </c>
      <c r="AC1324" t="s">
        <v>237</v>
      </c>
      <c r="AL1324" t="s">
        <v>218</v>
      </c>
      <c r="AM1324" t="s">
        <v>4482</v>
      </c>
      <c r="AN1324" t="s">
        <v>6</v>
      </c>
      <c r="AO1324" s="57">
        <v>46242.652824074074</v>
      </c>
      <c r="AP1324" s="57">
        <v>46244.333333333336</v>
      </c>
      <c r="AQ1324" t="s">
        <v>903</v>
      </c>
      <c r="AR1324" t="s">
        <v>14</v>
      </c>
      <c r="AS1324" t="s">
        <v>482</v>
      </c>
      <c r="AT1324" t="s">
        <v>231</v>
      </c>
      <c r="AV1324" t="s">
        <v>8316</v>
      </c>
      <c r="AW1324" t="s">
        <v>1010</v>
      </c>
      <c r="AX1324" t="s">
        <v>223</v>
      </c>
      <c r="BA1324" s="57">
        <v>46244.333333333336</v>
      </c>
      <c r="BB1324" t="s">
        <v>4482</v>
      </c>
      <c r="BF1324" s="6" t="e">
        <f t="shared" si="60"/>
        <v>#NUM!</v>
      </c>
      <c r="BG1324" t="e">
        <f t="shared" si="61"/>
        <v>#NUM!</v>
      </c>
      <c r="BH1324" t="e">
        <f t="shared" si="62"/>
        <v>#NUM!</v>
      </c>
      <c r="BI1324" t="str">
        <f>VLOOKUP(H1324,Sheet2!$A$1:$B$270,2,FALSE)</f>
        <v>MADIUN</v>
      </c>
    </row>
    <row r="1325" spans="1:61">
      <c r="A1325">
        <v>1324</v>
      </c>
      <c r="B1325">
        <v>1002531546</v>
      </c>
      <c r="C1325">
        <v>3</v>
      </c>
      <c r="D1325" t="s">
        <v>42</v>
      </c>
      <c r="E1325">
        <v>5</v>
      </c>
      <c r="F1325" t="s">
        <v>102</v>
      </c>
      <c r="G1325" t="s">
        <v>99</v>
      </c>
      <c r="H1325" t="s">
        <v>416</v>
      </c>
      <c r="I1325" t="s">
        <v>213</v>
      </c>
      <c r="J1325" t="s">
        <v>214</v>
      </c>
      <c r="K1325" t="s">
        <v>149</v>
      </c>
      <c r="L1325" t="s">
        <v>215</v>
      </c>
      <c r="M1325" t="s">
        <v>240</v>
      </c>
      <c r="N1325" t="s">
        <v>216</v>
      </c>
      <c r="O1325" s="57">
        <v>46251.808298611111</v>
      </c>
      <c r="P1325" s="57">
        <v>46251.809733796297</v>
      </c>
      <c r="Q1325">
        <v>69368428</v>
      </c>
      <c r="S1325">
        <v>152522205342</v>
      </c>
      <c r="T1325" t="s">
        <v>11921</v>
      </c>
      <c r="U1325" t="s">
        <v>11922</v>
      </c>
      <c r="V1325" t="s">
        <v>11923</v>
      </c>
      <c r="Z1325">
        <v>114.3275625</v>
      </c>
      <c r="AA1325">
        <v>-8.4666874999999902</v>
      </c>
      <c r="AB1325" t="s">
        <v>11924</v>
      </c>
      <c r="AC1325" t="s">
        <v>217</v>
      </c>
      <c r="AL1325" t="s">
        <v>218</v>
      </c>
      <c r="AM1325" t="s">
        <v>11925</v>
      </c>
      <c r="AN1325" t="s">
        <v>6</v>
      </c>
      <c r="AO1325" t="s">
        <v>11926</v>
      </c>
      <c r="AP1325" s="57">
        <v>46253.333333333336</v>
      </c>
      <c r="AR1325" t="s">
        <v>241</v>
      </c>
      <c r="AS1325" t="s">
        <v>416</v>
      </c>
      <c r="AT1325" t="s">
        <v>221</v>
      </c>
      <c r="AV1325" t="s">
        <v>240</v>
      </c>
      <c r="AW1325" t="s">
        <v>5951</v>
      </c>
      <c r="AX1325" t="s">
        <v>223</v>
      </c>
      <c r="BA1325" s="57">
        <v>46253.333333333336</v>
      </c>
      <c r="BB1325" t="s">
        <v>11925</v>
      </c>
      <c r="BF1325" s="6" t="e">
        <f t="shared" si="60"/>
        <v>#NUM!</v>
      </c>
      <c r="BG1325" t="e">
        <f t="shared" si="61"/>
        <v>#NUM!</v>
      </c>
      <c r="BH1325" t="e">
        <f t="shared" si="62"/>
        <v>#NUM!</v>
      </c>
      <c r="BI1325" t="str">
        <f>VLOOKUP(H1325,Sheet2!$A$1:$B$270,2,FALSE)</f>
        <v>BANYUWANGI</v>
      </c>
    </row>
    <row r="1326" spans="1:61">
      <c r="A1326">
        <v>1325</v>
      </c>
      <c r="B1326">
        <v>1002530809</v>
      </c>
      <c r="C1326">
        <v>3</v>
      </c>
      <c r="D1326" t="s">
        <v>45</v>
      </c>
      <c r="E1326">
        <v>5</v>
      </c>
      <c r="F1326" t="s">
        <v>211</v>
      </c>
      <c r="G1326" t="s">
        <v>112</v>
      </c>
      <c r="H1326" t="s">
        <v>267</v>
      </c>
      <c r="I1326" t="s">
        <v>213</v>
      </c>
      <c r="J1326" t="s">
        <v>214</v>
      </c>
      <c r="K1326" t="s">
        <v>149</v>
      </c>
      <c r="L1326" t="s">
        <v>215</v>
      </c>
      <c r="M1326" t="s">
        <v>76</v>
      </c>
      <c r="N1326" t="s">
        <v>216</v>
      </c>
      <c r="O1326" s="57">
        <v>46251.527037037034</v>
      </c>
      <c r="P1326" s="57">
        <v>46251.855891203704</v>
      </c>
      <c r="Q1326">
        <v>69368043</v>
      </c>
      <c r="S1326">
        <v>172601797048</v>
      </c>
      <c r="T1326" t="s">
        <v>11927</v>
      </c>
      <c r="U1326" t="s">
        <v>11928</v>
      </c>
      <c r="V1326" t="s">
        <v>11929</v>
      </c>
      <c r="Z1326">
        <v>116.072828</v>
      </c>
      <c r="AA1326">
        <v>-8.5749309999999994</v>
      </c>
      <c r="AB1326" t="s">
        <v>11930</v>
      </c>
      <c r="AC1326" t="s">
        <v>237</v>
      </c>
      <c r="AL1326" t="s">
        <v>218</v>
      </c>
      <c r="AM1326" t="s">
        <v>10145</v>
      </c>
      <c r="AN1326" t="s">
        <v>6</v>
      </c>
      <c r="AO1326" t="s">
        <v>10756</v>
      </c>
      <c r="AP1326" s="57">
        <v>46252.541666666664</v>
      </c>
      <c r="AR1326" t="s">
        <v>219</v>
      </c>
      <c r="AS1326" t="s">
        <v>267</v>
      </c>
      <c r="AT1326" t="s">
        <v>231</v>
      </c>
      <c r="AU1326">
        <v>20260817</v>
      </c>
      <c r="AV1326" t="s">
        <v>222</v>
      </c>
      <c r="AW1326" t="s">
        <v>10585</v>
      </c>
      <c r="AX1326" t="s">
        <v>223</v>
      </c>
      <c r="BA1326" s="57">
        <v>46252.541666666664</v>
      </c>
      <c r="BB1326" t="s">
        <v>10145</v>
      </c>
      <c r="BC1326">
        <v>2026</v>
      </c>
      <c r="BD1326">
        <v>8</v>
      </c>
      <c r="BE1326">
        <v>17</v>
      </c>
      <c r="BF1326" s="6">
        <f t="shared" si="60"/>
        <v>46251</v>
      </c>
      <c r="BG1326">
        <f t="shared" si="61"/>
        <v>-1.5416666666642413</v>
      </c>
      <c r="BH1326" t="str">
        <f t="shared" si="62"/>
        <v>COMPLY</v>
      </c>
      <c r="BI1326" t="str">
        <f>VLOOKUP(H1326,Sheet2!$A$1:$B$270,2,FALSE)</f>
        <v>MATARAM</v>
      </c>
    </row>
    <row r="1327" spans="1:61">
      <c r="A1327">
        <v>1326</v>
      </c>
      <c r="B1327">
        <v>1002509609</v>
      </c>
      <c r="C1327">
        <v>3</v>
      </c>
      <c r="D1327" t="s">
        <v>59</v>
      </c>
      <c r="E1327">
        <v>4</v>
      </c>
      <c r="F1327" t="s">
        <v>243</v>
      </c>
      <c r="G1327" t="s">
        <v>261</v>
      </c>
      <c r="H1327" t="s">
        <v>262</v>
      </c>
      <c r="I1327" t="s">
        <v>213</v>
      </c>
      <c r="J1327" t="s">
        <v>214</v>
      </c>
      <c r="K1327" t="s">
        <v>149</v>
      </c>
      <c r="L1327" t="s">
        <v>215</v>
      </c>
      <c r="M1327" t="s">
        <v>76</v>
      </c>
      <c r="N1327" t="s">
        <v>216</v>
      </c>
      <c r="O1327" s="57">
        <v>46239.363854166666</v>
      </c>
      <c r="P1327" s="57">
        <v>46239.562094907407</v>
      </c>
      <c r="Q1327">
        <v>69358758</v>
      </c>
      <c r="S1327">
        <v>141373127392</v>
      </c>
      <c r="T1327" t="s">
        <v>4135</v>
      </c>
      <c r="U1327" t="s">
        <v>4136</v>
      </c>
      <c r="V1327" t="s">
        <v>4137</v>
      </c>
      <c r="Z1327">
        <v>109.9509</v>
      </c>
      <c r="AA1327">
        <v>-7.4011448999999896</v>
      </c>
      <c r="AB1327" t="s">
        <v>4138</v>
      </c>
      <c r="AC1327" t="s">
        <v>237</v>
      </c>
      <c r="AL1327" t="s">
        <v>218</v>
      </c>
      <c r="AM1327" t="s">
        <v>4139</v>
      </c>
      <c r="AN1327" t="s">
        <v>6</v>
      </c>
      <c r="AO1327" s="57">
        <v>46150.371412037035</v>
      </c>
      <c r="AP1327" s="57">
        <v>46240.541666666664</v>
      </c>
      <c r="AR1327" t="s">
        <v>219</v>
      </c>
      <c r="AS1327" t="s">
        <v>262</v>
      </c>
      <c r="AT1327" t="s">
        <v>231</v>
      </c>
      <c r="AU1327">
        <v>20260805</v>
      </c>
      <c r="AV1327" t="s">
        <v>222</v>
      </c>
      <c r="AW1327" t="s">
        <v>1010</v>
      </c>
      <c r="AX1327" t="s">
        <v>223</v>
      </c>
      <c r="BA1327" s="57">
        <v>46240.541666666664</v>
      </c>
      <c r="BB1327" t="s">
        <v>4139</v>
      </c>
      <c r="BC1327">
        <v>2026</v>
      </c>
      <c r="BD1327">
        <v>8</v>
      </c>
      <c r="BE1327">
        <v>5</v>
      </c>
      <c r="BF1327" s="6">
        <f t="shared" si="60"/>
        <v>46239</v>
      </c>
      <c r="BG1327">
        <f t="shared" si="61"/>
        <v>-1.5416666666642413</v>
      </c>
      <c r="BH1327" t="str">
        <f t="shared" si="62"/>
        <v>COMPLY</v>
      </c>
      <c r="BI1327" t="e">
        <f>VLOOKUP(H1327,Sheet2!$A$1:$B$270,2,FALSE)</f>
        <v>#N/A</v>
      </c>
    </row>
    <row r="1328" spans="1:61">
      <c r="A1328">
        <v>1327</v>
      </c>
      <c r="B1328">
        <v>1002523440</v>
      </c>
      <c r="C1328">
        <v>3</v>
      </c>
      <c r="D1328" t="s">
        <v>55</v>
      </c>
      <c r="E1328">
        <v>5</v>
      </c>
      <c r="F1328" t="s">
        <v>265</v>
      </c>
      <c r="G1328" t="s">
        <v>125</v>
      </c>
      <c r="H1328" t="s">
        <v>332</v>
      </c>
      <c r="I1328" t="s">
        <v>213</v>
      </c>
      <c r="J1328" t="s">
        <v>214</v>
      </c>
      <c r="K1328" t="s">
        <v>149</v>
      </c>
      <c r="L1328" t="s">
        <v>215</v>
      </c>
      <c r="M1328" t="s">
        <v>76</v>
      </c>
      <c r="N1328" t="s">
        <v>216</v>
      </c>
      <c r="O1328" s="57">
        <v>46247.387465277781</v>
      </c>
      <c r="P1328" s="57">
        <v>46248.65221064815</v>
      </c>
      <c r="Q1328">
        <v>69364768</v>
      </c>
      <c r="S1328">
        <v>152441211303</v>
      </c>
      <c r="T1328" t="s">
        <v>9275</v>
      </c>
      <c r="U1328" t="s">
        <v>9276</v>
      </c>
      <c r="V1328" t="s">
        <v>9277</v>
      </c>
      <c r="Z1328">
        <v>112.293347</v>
      </c>
      <c r="AA1328">
        <v>-7.1570739999999997</v>
      </c>
      <c r="AB1328" t="s">
        <v>9278</v>
      </c>
      <c r="AC1328" t="s">
        <v>237</v>
      </c>
      <c r="AL1328" t="s">
        <v>218</v>
      </c>
      <c r="AM1328" t="s">
        <v>9279</v>
      </c>
      <c r="AN1328" t="s">
        <v>6</v>
      </c>
      <c r="AO1328" t="s">
        <v>8864</v>
      </c>
      <c r="AP1328" s="57">
        <v>46248.416666666664</v>
      </c>
      <c r="AR1328" t="s">
        <v>219</v>
      </c>
      <c r="AS1328" t="s">
        <v>332</v>
      </c>
      <c r="AT1328" t="s">
        <v>231</v>
      </c>
      <c r="AU1328">
        <v>20260814</v>
      </c>
      <c r="AV1328" t="s">
        <v>222</v>
      </c>
      <c r="AW1328" t="s">
        <v>1022</v>
      </c>
      <c r="AX1328" t="s">
        <v>223</v>
      </c>
      <c r="BA1328" s="57">
        <v>46248.416666666664</v>
      </c>
      <c r="BB1328" t="s">
        <v>9279</v>
      </c>
      <c r="BC1328">
        <v>2026</v>
      </c>
      <c r="BD1328">
        <v>8</v>
      </c>
      <c r="BE1328">
        <v>14</v>
      </c>
      <c r="BF1328" s="6">
        <f t="shared" si="60"/>
        <v>46248</v>
      </c>
      <c r="BG1328">
        <f t="shared" si="61"/>
        <v>-0.41666666666424135</v>
      </c>
      <c r="BH1328" t="str">
        <f t="shared" si="62"/>
        <v>COMPLY</v>
      </c>
      <c r="BI1328" t="str">
        <f>VLOOKUP(H1328,Sheet2!$A$1:$B$270,2,FALSE)</f>
        <v>GRESIK</v>
      </c>
    </row>
    <row r="1329" spans="1:61">
      <c r="A1329">
        <v>1328</v>
      </c>
      <c r="B1329">
        <v>1002512250</v>
      </c>
      <c r="C1329">
        <v>3</v>
      </c>
      <c r="D1329" t="s">
        <v>51</v>
      </c>
      <c r="E1329">
        <v>4</v>
      </c>
      <c r="F1329" t="s">
        <v>273</v>
      </c>
      <c r="G1329" t="s">
        <v>273</v>
      </c>
      <c r="H1329" t="s">
        <v>939</v>
      </c>
      <c r="I1329" t="s">
        <v>9791</v>
      </c>
      <c r="J1329" t="s">
        <v>214</v>
      </c>
      <c r="K1329" t="s">
        <v>149</v>
      </c>
      <c r="M1329" t="s">
        <v>565</v>
      </c>
      <c r="N1329" t="s">
        <v>9792</v>
      </c>
      <c r="O1329" s="57">
        <v>46240.526087962964</v>
      </c>
      <c r="P1329" s="57">
        <v>46240.526099537034</v>
      </c>
      <c r="Q1329">
        <v>69359714</v>
      </c>
      <c r="T1329" t="s">
        <v>10396</v>
      </c>
      <c r="V1329" t="s">
        <v>10398</v>
      </c>
      <c r="Z1329">
        <v>110.61929499999999</v>
      </c>
      <c r="AA1329">
        <v>-6.9095399999999998</v>
      </c>
      <c r="AB1329" t="s">
        <v>10399</v>
      </c>
      <c r="AC1329" t="s">
        <v>291</v>
      </c>
      <c r="AL1329" t="s">
        <v>218</v>
      </c>
      <c r="AM1329">
        <v>85641724199</v>
      </c>
      <c r="AN1329" t="s">
        <v>6</v>
      </c>
      <c r="AO1329" s="57">
        <v>46181.52789351852</v>
      </c>
      <c r="AR1329" t="s">
        <v>566</v>
      </c>
      <c r="AS1329" t="s">
        <v>939</v>
      </c>
      <c r="AT1329" t="s">
        <v>231</v>
      </c>
      <c r="AV1329" t="s">
        <v>11931</v>
      </c>
      <c r="AW1329" t="s">
        <v>10400</v>
      </c>
      <c r="AX1329" t="s">
        <v>223</v>
      </c>
      <c r="BA1329" s="57">
        <v>46240.5</v>
      </c>
      <c r="BB1329">
        <v>85641724199</v>
      </c>
      <c r="BF1329" s="6" t="e">
        <f t="shared" si="60"/>
        <v>#NUM!</v>
      </c>
      <c r="BG1329" t="e">
        <f t="shared" si="61"/>
        <v>#NUM!</v>
      </c>
      <c r="BH1329" t="e">
        <f t="shared" si="62"/>
        <v>#NUM!</v>
      </c>
      <c r="BI1329" t="e">
        <f>VLOOKUP(H1329,Sheet2!$A$1:$B$270,2,FALSE)</f>
        <v>#N/A</v>
      </c>
    </row>
    <row r="1330" spans="1:61">
      <c r="A1330">
        <v>1329</v>
      </c>
      <c r="B1330">
        <v>1002523237</v>
      </c>
      <c r="C1330">
        <v>3</v>
      </c>
      <c r="D1330" t="s">
        <v>45</v>
      </c>
      <c r="E1330">
        <v>5</v>
      </c>
      <c r="F1330" t="s">
        <v>113</v>
      </c>
      <c r="G1330" t="s">
        <v>111</v>
      </c>
      <c r="H1330" t="s">
        <v>257</v>
      </c>
      <c r="I1330" t="s">
        <v>213</v>
      </c>
      <c r="J1330" t="s">
        <v>214</v>
      </c>
      <c r="K1330" t="s">
        <v>149</v>
      </c>
      <c r="L1330" t="s">
        <v>215</v>
      </c>
      <c r="M1330" t="s">
        <v>240</v>
      </c>
      <c r="N1330" t="s">
        <v>216</v>
      </c>
      <c r="O1330" s="57">
        <v>46247.309675925928</v>
      </c>
      <c r="P1330" s="57">
        <v>46247.31113425926</v>
      </c>
      <c r="Q1330">
        <v>69364644</v>
      </c>
      <c r="S1330">
        <v>172506788993</v>
      </c>
      <c r="T1330" t="s">
        <v>9280</v>
      </c>
      <c r="U1330" t="s">
        <v>9281</v>
      </c>
      <c r="V1330" t="s">
        <v>9282</v>
      </c>
      <c r="Z1330">
        <v>121.68520169999999</v>
      </c>
      <c r="AA1330">
        <v>-8.8355034000000003</v>
      </c>
      <c r="AB1330" t="s">
        <v>9283</v>
      </c>
      <c r="AC1330" t="s">
        <v>237</v>
      </c>
      <c r="AL1330" t="s">
        <v>218</v>
      </c>
      <c r="AM1330" t="s">
        <v>9284</v>
      </c>
      <c r="AN1330" t="s">
        <v>6</v>
      </c>
      <c r="AO1330" t="s">
        <v>9233</v>
      </c>
      <c r="AP1330" s="57">
        <v>46254.333333333336</v>
      </c>
      <c r="AR1330" t="s">
        <v>241</v>
      </c>
      <c r="AS1330" t="s">
        <v>257</v>
      </c>
      <c r="AT1330" t="s">
        <v>231</v>
      </c>
      <c r="AV1330" t="s">
        <v>240</v>
      </c>
      <c r="AW1330" t="s">
        <v>1010</v>
      </c>
      <c r="AX1330" t="s">
        <v>223</v>
      </c>
      <c r="BA1330" s="57">
        <v>46254.333333333336</v>
      </c>
      <c r="BB1330" t="s">
        <v>9284</v>
      </c>
      <c r="BF1330" s="6" t="e">
        <f t="shared" si="60"/>
        <v>#NUM!</v>
      </c>
      <c r="BG1330" t="e">
        <f t="shared" si="61"/>
        <v>#NUM!</v>
      </c>
      <c r="BH1330" t="e">
        <f t="shared" si="62"/>
        <v>#NUM!</v>
      </c>
      <c r="BI1330" t="str">
        <f>VLOOKUP(H1330,Sheet2!$A$1:$B$270,2,FALSE)</f>
        <v>ENDE</v>
      </c>
    </row>
    <row r="1331" spans="1:61">
      <c r="A1331">
        <v>1330</v>
      </c>
      <c r="B1331">
        <v>1002515853</v>
      </c>
      <c r="C1331">
        <v>3</v>
      </c>
      <c r="D1331" t="s">
        <v>34</v>
      </c>
      <c r="E1331">
        <v>5</v>
      </c>
      <c r="F1331" t="s">
        <v>585</v>
      </c>
      <c r="G1331" t="s">
        <v>81</v>
      </c>
      <c r="H1331" t="s">
        <v>322</v>
      </c>
      <c r="I1331" t="s">
        <v>213</v>
      </c>
      <c r="J1331" t="s">
        <v>214</v>
      </c>
      <c r="K1331" t="s">
        <v>149</v>
      </c>
      <c r="M1331" t="s">
        <v>236</v>
      </c>
      <c r="N1331" t="s">
        <v>216</v>
      </c>
      <c r="O1331" s="57">
        <v>46242.508657407408</v>
      </c>
      <c r="P1331" s="57">
        <v>46244.53806712963</v>
      </c>
      <c r="Q1331">
        <v>69361394</v>
      </c>
      <c r="S1331">
        <v>172415797892</v>
      </c>
      <c r="T1331" t="s">
        <v>4608</v>
      </c>
      <c r="U1331" t="s">
        <v>6045</v>
      </c>
      <c r="Z1331">
        <v>115.1381749</v>
      </c>
      <c r="AA1331">
        <v>-8.8239608999999994</v>
      </c>
      <c r="AB1331" t="s">
        <v>6046</v>
      </c>
      <c r="AC1331" t="s">
        <v>230</v>
      </c>
      <c r="AO1331" s="57">
        <v>46242.517638888887</v>
      </c>
      <c r="AR1331" t="s">
        <v>312</v>
      </c>
      <c r="AS1331" t="s">
        <v>322</v>
      </c>
      <c r="AT1331" t="s">
        <v>231</v>
      </c>
      <c r="AV1331" t="s">
        <v>6887</v>
      </c>
      <c r="AW1331" t="s">
        <v>561</v>
      </c>
      <c r="AX1331" t="s">
        <v>223</v>
      </c>
      <c r="BF1331" s="6" t="e">
        <f t="shared" si="60"/>
        <v>#NUM!</v>
      </c>
      <c r="BG1331" t="e">
        <f t="shared" si="61"/>
        <v>#NUM!</v>
      </c>
      <c r="BH1331" t="e">
        <f t="shared" si="62"/>
        <v>#NUM!</v>
      </c>
      <c r="BI1331" t="str">
        <f>VLOOKUP(H1331,Sheet2!$A$1:$B$270,2,FALSE)</f>
        <v>JIMBARAN</v>
      </c>
    </row>
    <row r="1332" spans="1:61">
      <c r="A1332">
        <v>1331</v>
      </c>
      <c r="B1332">
        <v>1002505732</v>
      </c>
      <c r="C1332">
        <v>3</v>
      </c>
      <c r="D1332" t="s">
        <v>34</v>
      </c>
      <c r="E1332">
        <v>5</v>
      </c>
      <c r="F1332" t="s">
        <v>585</v>
      </c>
      <c r="G1332" t="s">
        <v>83</v>
      </c>
      <c r="H1332" t="s">
        <v>325</v>
      </c>
      <c r="I1332" t="s">
        <v>213</v>
      </c>
      <c r="J1332" t="s">
        <v>214</v>
      </c>
      <c r="K1332" t="s">
        <v>149</v>
      </c>
      <c r="L1332" t="s">
        <v>215</v>
      </c>
      <c r="M1332" t="s">
        <v>575</v>
      </c>
      <c r="N1332" t="s">
        <v>216</v>
      </c>
      <c r="O1332" s="57">
        <v>46237.427037037036</v>
      </c>
      <c r="P1332" s="57">
        <v>46239.570231481484</v>
      </c>
      <c r="Q1332">
        <v>69357309</v>
      </c>
      <c r="S1332">
        <v>172401793343</v>
      </c>
      <c r="T1332" t="s">
        <v>3924</v>
      </c>
      <c r="U1332" t="s">
        <v>4144</v>
      </c>
      <c r="V1332" t="s">
        <v>4145</v>
      </c>
      <c r="Z1332">
        <v>115.2388043</v>
      </c>
      <c r="AA1332">
        <v>-8.6736056999999995</v>
      </c>
      <c r="AB1332" t="s">
        <v>3927</v>
      </c>
      <c r="AC1332" t="s">
        <v>237</v>
      </c>
      <c r="AL1332" t="s">
        <v>218</v>
      </c>
      <c r="AM1332" t="s">
        <v>4146</v>
      </c>
      <c r="AN1332" t="s">
        <v>6</v>
      </c>
      <c r="AO1332" s="57">
        <v>46089.444699074076</v>
      </c>
      <c r="AP1332" s="57">
        <v>46238.333333333336</v>
      </c>
      <c r="AQ1332" t="s">
        <v>248</v>
      </c>
      <c r="AR1332" t="s">
        <v>14</v>
      </c>
      <c r="AS1332" t="s">
        <v>325</v>
      </c>
      <c r="AT1332" t="s">
        <v>231</v>
      </c>
      <c r="AV1332" t="s">
        <v>4147</v>
      </c>
      <c r="AW1332" t="s">
        <v>238</v>
      </c>
      <c r="AX1332" t="s">
        <v>223</v>
      </c>
      <c r="BA1332" s="57">
        <v>46238.333333333336</v>
      </c>
      <c r="BB1332" t="s">
        <v>4146</v>
      </c>
      <c r="BF1332" s="6" t="e">
        <f t="shared" si="60"/>
        <v>#NUM!</v>
      </c>
      <c r="BG1332" t="e">
        <f t="shared" si="61"/>
        <v>#NUM!</v>
      </c>
      <c r="BH1332" t="e">
        <f t="shared" si="62"/>
        <v>#NUM!</v>
      </c>
      <c r="BI1332" t="str">
        <f>VLOOKUP(H1332,Sheet2!$A$1:$B$270,2,FALSE)</f>
        <v>SANUR</v>
      </c>
    </row>
    <row r="1333" spans="1:61">
      <c r="A1333">
        <v>1332</v>
      </c>
      <c r="B1333">
        <v>1002504694</v>
      </c>
      <c r="C1333">
        <v>3</v>
      </c>
      <c r="D1333" t="s">
        <v>45</v>
      </c>
      <c r="E1333">
        <v>5</v>
      </c>
      <c r="F1333" t="s">
        <v>211</v>
      </c>
      <c r="G1333" t="s">
        <v>115</v>
      </c>
      <c r="H1333" t="s">
        <v>279</v>
      </c>
      <c r="I1333" t="s">
        <v>213</v>
      </c>
      <c r="J1333" t="s">
        <v>214</v>
      </c>
      <c r="K1333" t="s">
        <v>149</v>
      </c>
      <c r="M1333" t="s">
        <v>76</v>
      </c>
      <c r="N1333" t="s">
        <v>216</v>
      </c>
      <c r="O1333" s="57">
        <v>46235.633229166669</v>
      </c>
      <c r="P1333" s="57">
        <v>46235.678113425929</v>
      </c>
      <c r="Q1333">
        <v>69355251</v>
      </c>
      <c r="S1333">
        <v>172603791293</v>
      </c>
      <c r="T1333" t="s">
        <v>1186</v>
      </c>
      <c r="U1333" t="s">
        <v>1282</v>
      </c>
      <c r="V1333" t="s">
        <v>4148</v>
      </c>
      <c r="Z1333">
        <v>116.35271</v>
      </c>
      <c r="AA1333">
        <v>-8.7611399839999997</v>
      </c>
      <c r="AB1333" t="s">
        <v>1187</v>
      </c>
      <c r="AC1333" t="s">
        <v>217</v>
      </c>
      <c r="AL1333" t="s">
        <v>218</v>
      </c>
      <c r="AM1333" t="s">
        <v>4149</v>
      </c>
      <c r="AN1333" t="s">
        <v>6</v>
      </c>
      <c r="AO1333" s="57">
        <v>46030.642418981479</v>
      </c>
      <c r="AR1333" t="s">
        <v>219</v>
      </c>
      <c r="AS1333" t="s">
        <v>279</v>
      </c>
      <c r="AT1333" t="s">
        <v>231</v>
      </c>
      <c r="AU1333">
        <v>20260801</v>
      </c>
      <c r="AV1333" t="s">
        <v>222</v>
      </c>
      <c r="AW1333" t="s">
        <v>561</v>
      </c>
      <c r="AX1333" t="s">
        <v>223</v>
      </c>
      <c r="BA1333" s="57">
        <v>46235.291666666664</v>
      </c>
      <c r="BB1333" t="s">
        <v>4149</v>
      </c>
      <c r="BC1333">
        <v>2026</v>
      </c>
      <c r="BD1333">
        <v>8</v>
      </c>
      <c r="BE1333">
        <v>1</v>
      </c>
      <c r="BF1333" s="6">
        <f t="shared" si="60"/>
        <v>46235</v>
      </c>
      <c r="BG1333">
        <f t="shared" si="61"/>
        <v>-0.29166666666424135</v>
      </c>
      <c r="BH1333" t="str">
        <f t="shared" si="62"/>
        <v>COMPLY</v>
      </c>
      <c r="BI1333" t="str">
        <f>VLOOKUP(H1333,Sheet2!$A$1:$B$270,2,FALSE)</f>
        <v>SELONG</v>
      </c>
    </row>
    <row r="1334" spans="1:61">
      <c r="A1334">
        <v>1333</v>
      </c>
      <c r="B1334">
        <v>1002520616</v>
      </c>
      <c r="C1334">
        <v>3</v>
      </c>
      <c r="D1334" t="s">
        <v>59</v>
      </c>
      <c r="E1334">
        <v>4</v>
      </c>
      <c r="F1334" t="s">
        <v>243</v>
      </c>
      <c r="G1334" t="s">
        <v>243</v>
      </c>
      <c r="H1334" t="s">
        <v>294</v>
      </c>
      <c r="I1334" t="s">
        <v>213</v>
      </c>
      <c r="J1334" t="s">
        <v>214</v>
      </c>
      <c r="K1334" t="s">
        <v>149</v>
      </c>
      <c r="L1334" t="s">
        <v>215</v>
      </c>
      <c r="M1334" t="s">
        <v>76</v>
      </c>
      <c r="N1334" t="s">
        <v>216</v>
      </c>
      <c r="O1334" s="57">
        <v>46245.666620370372</v>
      </c>
      <c r="P1334" s="57">
        <v>46247.383206018516</v>
      </c>
      <c r="Q1334">
        <v>69363589</v>
      </c>
      <c r="S1334">
        <v>146137149716</v>
      </c>
      <c r="T1334" t="s">
        <v>7408</v>
      </c>
      <c r="U1334" t="s">
        <v>7409</v>
      </c>
      <c r="V1334" t="s">
        <v>7410</v>
      </c>
      <c r="Z1334">
        <v>110.1909417</v>
      </c>
      <c r="AA1334">
        <v>-7.4663507999999998</v>
      </c>
      <c r="AB1334" t="s">
        <v>7411</v>
      </c>
      <c r="AC1334" t="s">
        <v>237</v>
      </c>
      <c r="AL1334" t="s">
        <v>218</v>
      </c>
      <c r="AM1334" t="s">
        <v>7412</v>
      </c>
      <c r="AN1334" t="s">
        <v>6</v>
      </c>
      <c r="AO1334" s="57">
        <v>46334.673483796294</v>
      </c>
      <c r="AP1334" s="57">
        <v>46246.666666666664</v>
      </c>
      <c r="AR1334" t="s">
        <v>219</v>
      </c>
      <c r="AS1334" t="s">
        <v>294</v>
      </c>
      <c r="AT1334" t="s">
        <v>231</v>
      </c>
      <c r="AU1334">
        <v>20260813</v>
      </c>
      <c r="AV1334" t="s">
        <v>222</v>
      </c>
      <c r="AW1334" t="s">
        <v>1014</v>
      </c>
      <c r="AX1334" t="s">
        <v>223</v>
      </c>
      <c r="BA1334" s="57">
        <v>46246.666666666664</v>
      </c>
      <c r="BB1334" t="s">
        <v>7412</v>
      </c>
      <c r="BC1334">
        <v>2026</v>
      </c>
      <c r="BD1334">
        <v>8</v>
      </c>
      <c r="BE1334">
        <v>13</v>
      </c>
      <c r="BF1334" s="6">
        <f t="shared" si="60"/>
        <v>46247</v>
      </c>
      <c r="BG1334">
        <f t="shared" si="61"/>
        <v>0.33333333333575865</v>
      </c>
      <c r="BH1334" t="str">
        <f t="shared" si="62"/>
        <v>COMPLY</v>
      </c>
      <c r="BI1334" t="e">
        <f>VLOOKUP(H1334,Sheet2!$A$1:$B$270,2,FALSE)</f>
        <v>#N/A</v>
      </c>
    </row>
    <row r="1335" spans="1:61">
      <c r="A1335">
        <v>1334</v>
      </c>
      <c r="B1335">
        <v>1002507419</v>
      </c>
      <c r="C1335">
        <v>3</v>
      </c>
      <c r="D1335" t="s">
        <v>42</v>
      </c>
      <c r="E1335">
        <v>5</v>
      </c>
      <c r="F1335" t="s">
        <v>106</v>
      </c>
      <c r="G1335" t="s">
        <v>106</v>
      </c>
      <c r="H1335" t="s">
        <v>345</v>
      </c>
      <c r="I1335" t="s">
        <v>213</v>
      </c>
      <c r="J1335" t="s">
        <v>214</v>
      </c>
      <c r="K1335" t="s">
        <v>149</v>
      </c>
      <c r="M1335" t="s">
        <v>76</v>
      </c>
      <c r="N1335" t="s">
        <v>216</v>
      </c>
      <c r="O1335" s="57">
        <v>46238.440451388888</v>
      </c>
      <c r="P1335" s="57">
        <v>46238.680127314816</v>
      </c>
      <c r="Q1335">
        <v>69358071</v>
      </c>
      <c r="S1335">
        <v>152729256677</v>
      </c>
      <c r="T1335" t="s">
        <v>4150</v>
      </c>
      <c r="U1335" t="s">
        <v>4151</v>
      </c>
      <c r="V1335" t="s">
        <v>4152</v>
      </c>
      <c r="Z1335">
        <v>112.89000350000001</v>
      </c>
      <c r="AA1335">
        <v>-7.6333294</v>
      </c>
      <c r="AB1335" t="s">
        <v>4153</v>
      </c>
      <c r="AC1335" t="s">
        <v>230</v>
      </c>
      <c r="AL1335" t="s">
        <v>218</v>
      </c>
      <c r="AM1335" t="s">
        <v>4154</v>
      </c>
      <c r="AN1335" t="s">
        <v>6</v>
      </c>
      <c r="AO1335" s="57">
        <v>46120.444444444445</v>
      </c>
      <c r="AP1335" s="57">
        <v>46239.333333333336</v>
      </c>
      <c r="AR1335" t="s">
        <v>219</v>
      </c>
      <c r="AS1335" t="s">
        <v>345</v>
      </c>
      <c r="AT1335" t="s">
        <v>231</v>
      </c>
      <c r="AU1335">
        <v>20260804</v>
      </c>
      <c r="AV1335" t="s">
        <v>222</v>
      </c>
      <c r="AW1335" t="s">
        <v>561</v>
      </c>
      <c r="AX1335" t="s">
        <v>223</v>
      </c>
      <c r="BA1335" s="57">
        <v>46239.333333333336</v>
      </c>
      <c r="BB1335" t="s">
        <v>4154</v>
      </c>
      <c r="BC1335">
        <v>2026</v>
      </c>
      <c r="BD1335">
        <v>8</v>
      </c>
      <c r="BE1335">
        <v>4</v>
      </c>
      <c r="BF1335" s="6">
        <f t="shared" si="60"/>
        <v>46238</v>
      </c>
      <c r="BG1335">
        <f t="shared" si="61"/>
        <v>-1.3333333333357587</v>
      </c>
      <c r="BH1335" t="str">
        <f t="shared" si="62"/>
        <v>COMPLY</v>
      </c>
      <c r="BI1335" t="str">
        <f>VLOOKUP(H1335,Sheet2!$A$1:$B$270,2,FALSE)</f>
        <v>PASURUAN</v>
      </c>
    </row>
    <row r="1336" spans="1:61">
      <c r="A1336">
        <v>1335</v>
      </c>
      <c r="B1336">
        <v>1002511735</v>
      </c>
      <c r="C1336">
        <v>3</v>
      </c>
      <c r="D1336" t="s">
        <v>51</v>
      </c>
      <c r="E1336">
        <v>4</v>
      </c>
      <c r="F1336" t="s">
        <v>273</v>
      </c>
      <c r="G1336" t="s">
        <v>273</v>
      </c>
      <c r="H1336" t="s">
        <v>939</v>
      </c>
      <c r="I1336" t="s">
        <v>213</v>
      </c>
      <c r="J1336" t="s">
        <v>214</v>
      </c>
      <c r="K1336" t="s">
        <v>149</v>
      </c>
      <c r="L1336" t="s">
        <v>215</v>
      </c>
      <c r="M1336" t="s">
        <v>76</v>
      </c>
      <c r="N1336" t="s">
        <v>216</v>
      </c>
      <c r="O1336" s="57">
        <v>46240.426365740743</v>
      </c>
      <c r="P1336" s="57">
        <v>46240.822743055556</v>
      </c>
      <c r="Q1336">
        <v>69359706</v>
      </c>
      <c r="S1336">
        <v>141456115384</v>
      </c>
      <c r="T1336" t="s">
        <v>4155</v>
      </c>
      <c r="U1336" t="s">
        <v>4156</v>
      </c>
      <c r="V1336" t="s">
        <v>4157</v>
      </c>
      <c r="Z1336">
        <v>110.7269093</v>
      </c>
      <c r="AA1336">
        <v>-6.8246034999999896</v>
      </c>
      <c r="AB1336" t="s">
        <v>4158</v>
      </c>
      <c r="AC1336" t="s">
        <v>237</v>
      </c>
      <c r="AL1336" t="s">
        <v>218</v>
      </c>
      <c r="AM1336" t="s">
        <v>4159</v>
      </c>
      <c r="AN1336" t="s">
        <v>6</v>
      </c>
      <c r="AO1336" s="57">
        <v>46181.434108796297</v>
      </c>
      <c r="AP1336" s="57">
        <v>46241.333333333336</v>
      </c>
      <c r="AR1336" t="s">
        <v>219</v>
      </c>
      <c r="AS1336" t="s">
        <v>939</v>
      </c>
      <c r="AT1336" t="s">
        <v>231</v>
      </c>
      <c r="AU1336">
        <v>20260806</v>
      </c>
      <c r="AV1336" t="s">
        <v>222</v>
      </c>
      <c r="AW1336" t="s">
        <v>1025</v>
      </c>
      <c r="AX1336" t="s">
        <v>223</v>
      </c>
      <c r="BA1336" s="57">
        <v>46241.333333333336</v>
      </c>
      <c r="BB1336" t="s">
        <v>4159</v>
      </c>
      <c r="BC1336">
        <v>2026</v>
      </c>
      <c r="BD1336">
        <v>8</v>
      </c>
      <c r="BE1336">
        <v>6</v>
      </c>
      <c r="BF1336" s="6">
        <f t="shared" si="60"/>
        <v>46240</v>
      </c>
      <c r="BG1336">
        <f t="shared" si="61"/>
        <v>-1.3333333333357587</v>
      </c>
      <c r="BH1336" t="str">
        <f t="shared" si="62"/>
        <v>COMPLY</v>
      </c>
      <c r="BI1336" t="e">
        <f>VLOOKUP(H1336,Sheet2!$A$1:$B$270,2,FALSE)</f>
        <v>#N/A</v>
      </c>
    </row>
    <row r="1337" spans="1:61">
      <c r="A1337">
        <v>1336</v>
      </c>
      <c r="B1337">
        <v>1002524083</v>
      </c>
      <c r="C1337">
        <v>3</v>
      </c>
      <c r="D1337" t="s">
        <v>49</v>
      </c>
      <c r="E1337">
        <v>4</v>
      </c>
      <c r="F1337" t="s">
        <v>252</v>
      </c>
      <c r="G1337" t="s">
        <v>553</v>
      </c>
      <c r="H1337" t="s">
        <v>559</v>
      </c>
      <c r="I1337" t="s">
        <v>213</v>
      </c>
      <c r="J1337" t="s">
        <v>214</v>
      </c>
      <c r="K1337" t="s">
        <v>149</v>
      </c>
      <c r="M1337" t="s">
        <v>76</v>
      </c>
      <c r="N1337" t="s">
        <v>216</v>
      </c>
      <c r="O1337" s="57">
        <v>46247.516388888886</v>
      </c>
      <c r="P1337" s="57">
        <v>46247.560011574074</v>
      </c>
      <c r="Q1337">
        <v>69363057</v>
      </c>
      <c r="S1337">
        <v>146281108189</v>
      </c>
      <c r="T1337" t="s">
        <v>7745</v>
      </c>
      <c r="U1337" t="s">
        <v>9285</v>
      </c>
      <c r="V1337" t="s">
        <v>9286</v>
      </c>
      <c r="Z1337">
        <v>109.00494399999999</v>
      </c>
      <c r="AA1337">
        <v>-7.2607889999999999</v>
      </c>
      <c r="AB1337" t="s">
        <v>7747</v>
      </c>
      <c r="AC1337" t="s">
        <v>226</v>
      </c>
      <c r="AL1337" t="s">
        <v>218</v>
      </c>
      <c r="AM1337" t="s">
        <v>9287</v>
      </c>
      <c r="AN1337" t="s">
        <v>6</v>
      </c>
      <c r="AO1337" t="s">
        <v>8875</v>
      </c>
      <c r="AR1337" t="s">
        <v>219</v>
      </c>
      <c r="AS1337" t="s">
        <v>559</v>
      </c>
      <c r="AT1337" t="s">
        <v>231</v>
      </c>
      <c r="AU1337">
        <v>20260813</v>
      </c>
      <c r="AV1337" t="s">
        <v>222</v>
      </c>
      <c r="AW1337" t="s">
        <v>634</v>
      </c>
      <c r="AX1337" t="s">
        <v>223</v>
      </c>
      <c r="BA1337" s="57">
        <v>46247.291666666664</v>
      </c>
      <c r="BB1337" t="s">
        <v>9287</v>
      </c>
      <c r="BC1337">
        <v>2026</v>
      </c>
      <c r="BD1337">
        <v>8</v>
      </c>
      <c r="BE1337">
        <v>13</v>
      </c>
      <c r="BF1337" s="6">
        <f t="shared" si="60"/>
        <v>46247</v>
      </c>
      <c r="BG1337">
        <f t="shared" si="61"/>
        <v>-0.29166666666424135</v>
      </c>
      <c r="BH1337" t="str">
        <f t="shared" si="62"/>
        <v>COMPLY</v>
      </c>
      <c r="BI1337" t="e">
        <f>VLOOKUP(H1337,Sheet2!$A$1:$B$270,2,FALSE)</f>
        <v>#N/A</v>
      </c>
    </row>
    <row r="1338" spans="1:61">
      <c r="A1338">
        <v>1337</v>
      </c>
      <c r="B1338">
        <v>1002504831</v>
      </c>
      <c r="C1338">
        <v>3</v>
      </c>
      <c r="D1338" t="s">
        <v>49</v>
      </c>
      <c r="E1338">
        <v>4</v>
      </c>
      <c r="F1338" t="s">
        <v>246</v>
      </c>
      <c r="G1338" t="s">
        <v>247</v>
      </c>
      <c r="H1338" t="s">
        <v>624</v>
      </c>
      <c r="I1338" t="s">
        <v>213</v>
      </c>
      <c r="J1338" t="s">
        <v>214</v>
      </c>
      <c r="K1338" t="s">
        <v>149</v>
      </c>
      <c r="L1338" t="s">
        <v>215</v>
      </c>
      <c r="M1338" t="s">
        <v>575</v>
      </c>
      <c r="N1338" t="s">
        <v>216</v>
      </c>
      <c r="O1338" s="57">
        <v>46235.697175925925</v>
      </c>
      <c r="P1338" s="57">
        <v>46241.707604166666</v>
      </c>
      <c r="Q1338">
        <v>69356866</v>
      </c>
      <c r="S1338">
        <v>143424112999</v>
      </c>
      <c r="T1338" t="s">
        <v>4160</v>
      </c>
      <c r="U1338" t="s">
        <v>4161</v>
      </c>
      <c r="V1338" t="s">
        <v>4162</v>
      </c>
      <c r="Z1338">
        <v>110.546378</v>
      </c>
      <c r="AA1338">
        <v>-6.928884</v>
      </c>
      <c r="AB1338" t="s">
        <v>4163</v>
      </c>
      <c r="AC1338" t="s">
        <v>237</v>
      </c>
      <c r="AL1338" t="s">
        <v>218</v>
      </c>
      <c r="AM1338" t="s">
        <v>4164</v>
      </c>
      <c r="AN1338" t="s">
        <v>6</v>
      </c>
      <c r="AO1338" s="57">
        <v>46030.70480324074</v>
      </c>
      <c r="AP1338" s="57">
        <v>46236.541666666664</v>
      </c>
      <c r="AR1338" t="s">
        <v>14</v>
      </c>
      <c r="AS1338" t="s">
        <v>624</v>
      </c>
      <c r="AT1338" t="s">
        <v>231</v>
      </c>
      <c r="AV1338" t="s">
        <v>6050</v>
      </c>
      <c r="AW1338" t="s">
        <v>1018</v>
      </c>
      <c r="AX1338" t="s">
        <v>223</v>
      </c>
      <c r="BA1338" s="57">
        <v>46236.541666666664</v>
      </c>
      <c r="BB1338" t="s">
        <v>4164</v>
      </c>
      <c r="BF1338" s="6" t="e">
        <f t="shared" si="60"/>
        <v>#NUM!</v>
      </c>
      <c r="BG1338" t="e">
        <f t="shared" si="61"/>
        <v>#NUM!</v>
      </c>
      <c r="BH1338" t="e">
        <f t="shared" si="62"/>
        <v>#NUM!</v>
      </c>
      <c r="BI1338" t="e">
        <f>VLOOKUP(H1338,Sheet2!$A$1:$B$270,2,FALSE)</f>
        <v>#N/A</v>
      </c>
    </row>
    <row r="1339" spans="1:61">
      <c r="A1339">
        <v>1338</v>
      </c>
      <c r="B1339">
        <v>1002528729</v>
      </c>
      <c r="C1339">
        <v>3</v>
      </c>
      <c r="D1339" t="s">
        <v>42</v>
      </c>
      <c r="E1339">
        <v>5</v>
      </c>
      <c r="F1339" t="s">
        <v>233</v>
      </c>
      <c r="G1339" t="s">
        <v>105</v>
      </c>
      <c r="H1339" t="s">
        <v>303</v>
      </c>
      <c r="I1339" t="s">
        <v>213</v>
      </c>
      <c r="J1339" t="s">
        <v>214</v>
      </c>
      <c r="K1339" t="s">
        <v>149</v>
      </c>
      <c r="M1339" t="s">
        <v>555</v>
      </c>
      <c r="N1339" t="s">
        <v>216</v>
      </c>
      <c r="O1339" s="57">
        <v>46249.700740740744</v>
      </c>
      <c r="P1339" s="57">
        <v>46250.670405092591</v>
      </c>
      <c r="Q1339">
        <v>69367148</v>
      </c>
      <c r="S1339">
        <v>152324211133</v>
      </c>
      <c r="T1339" t="s">
        <v>11932</v>
      </c>
      <c r="U1339" t="s">
        <v>11933</v>
      </c>
      <c r="Z1339">
        <v>112.53438060000001</v>
      </c>
      <c r="AA1339">
        <v>-7.6288095</v>
      </c>
      <c r="AB1339" t="s">
        <v>11934</v>
      </c>
      <c r="AC1339" t="s">
        <v>230</v>
      </c>
      <c r="AO1339" t="s">
        <v>10108</v>
      </c>
      <c r="AR1339" t="s">
        <v>6</v>
      </c>
      <c r="AS1339" t="s">
        <v>303</v>
      </c>
      <c r="AT1339" t="s">
        <v>221</v>
      </c>
      <c r="AV1339" t="s">
        <v>11935</v>
      </c>
      <c r="AW1339" t="s">
        <v>950</v>
      </c>
      <c r="AX1339" t="s">
        <v>223</v>
      </c>
      <c r="BF1339" s="6" t="e">
        <f t="shared" si="60"/>
        <v>#NUM!</v>
      </c>
      <c r="BG1339" t="e">
        <f t="shared" si="61"/>
        <v>#NUM!</v>
      </c>
      <c r="BH1339" t="e">
        <f t="shared" si="62"/>
        <v>#NUM!</v>
      </c>
      <c r="BI1339" t="str">
        <f>VLOOKUP(H1339,Sheet2!$A$1:$B$270,2,FALSE)</f>
        <v>MOJOKERTO</v>
      </c>
    </row>
    <row r="1340" spans="1:61">
      <c r="A1340">
        <v>1339</v>
      </c>
      <c r="B1340">
        <v>1002505989</v>
      </c>
      <c r="C1340">
        <v>3</v>
      </c>
      <c r="D1340" t="s">
        <v>59</v>
      </c>
      <c r="E1340">
        <v>4</v>
      </c>
      <c r="F1340" t="s">
        <v>224</v>
      </c>
      <c r="G1340" t="s">
        <v>224</v>
      </c>
      <c r="H1340" t="s">
        <v>975</v>
      </c>
      <c r="I1340" t="s">
        <v>213</v>
      </c>
      <c r="J1340" t="s">
        <v>214</v>
      </c>
      <c r="K1340" t="s">
        <v>149</v>
      </c>
      <c r="L1340" t="s">
        <v>215</v>
      </c>
      <c r="M1340" t="s">
        <v>76</v>
      </c>
      <c r="N1340" t="s">
        <v>216</v>
      </c>
      <c r="O1340" s="57">
        <v>46237.520798611113</v>
      </c>
      <c r="P1340" s="57">
        <v>46238.654664351852</v>
      </c>
      <c r="Q1340">
        <v>69357465</v>
      </c>
      <c r="S1340">
        <v>143387116387</v>
      </c>
      <c r="T1340" t="s">
        <v>4165</v>
      </c>
      <c r="U1340" t="s">
        <v>4166</v>
      </c>
      <c r="V1340" t="s">
        <v>4167</v>
      </c>
      <c r="Z1340">
        <v>109.05594499999999</v>
      </c>
      <c r="AA1340">
        <v>-7.5171530000000004</v>
      </c>
      <c r="AB1340" t="s">
        <v>4168</v>
      </c>
      <c r="AC1340" t="s">
        <v>237</v>
      </c>
      <c r="AL1340" t="s">
        <v>218</v>
      </c>
      <c r="AM1340" t="s">
        <v>2708</v>
      </c>
      <c r="AN1340" t="s">
        <v>6</v>
      </c>
      <c r="AO1340" s="57">
        <v>46089.527777777781</v>
      </c>
      <c r="AP1340" s="57">
        <v>46238.541666666664</v>
      </c>
      <c r="AR1340" t="s">
        <v>219</v>
      </c>
      <c r="AS1340" t="s">
        <v>975</v>
      </c>
      <c r="AT1340" t="s">
        <v>231</v>
      </c>
      <c r="AU1340">
        <v>20260804</v>
      </c>
      <c r="AV1340" t="s">
        <v>222</v>
      </c>
      <c r="AW1340" t="s">
        <v>238</v>
      </c>
      <c r="AX1340" t="s">
        <v>223</v>
      </c>
      <c r="BA1340" s="57">
        <v>46238.541666666664</v>
      </c>
      <c r="BB1340" t="s">
        <v>2708</v>
      </c>
      <c r="BC1340">
        <v>2026</v>
      </c>
      <c r="BD1340">
        <v>8</v>
      </c>
      <c r="BE1340">
        <v>4</v>
      </c>
      <c r="BF1340" s="6">
        <f t="shared" si="60"/>
        <v>46238</v>
      </c>
      <c r="BG1340">
        <f t="shared" si="61"/>
        <v>-0.54166666666424135</v>
      </c>
      <c r="BH1340" t="str">
        <f t="shared" si="62"/>
        <v>COMPLY</v>
      </c>
      <c r="BI1340" t="e">
        <f>VLOOKUP(H1340,Sheet2!$A$1:$B$270,2,FALSE)</f>
        <v>#N/A</v>
      </c>
    </row>
    <row r="1341" spans="1:61">
      <c r="A1341">
        <v>1340</v>
      </c>
      <c r="B1341">
        <v>1002517614</v>
      </c>
      <c r="C1341">
        <v>3</v>
      </c>
      <c r="D1341" t="s">
        <v>49</v>
      </c>
      <c r="E1341">
        <v>4</v>
      </c>
      <c r="F1341" t="s">
        <v>246</v>
      </c>
      <c r="G1341" t="s">
        <v>247</v>
      </c>
      <c r="H1341" t="s">
        <v>630</v>
      </c>
      <c r="I1341" t="s">
        <v>213</v>
      </c>
      <c r="J1341" t="s">
        <v>214</v>
      </c>
      <c r="K1341" t="s">
        <v>149</v>
      </c>
      <c r="L1341" t="s">
        <v>215</v>
      </c>
      <c r="M1341" t="s">
        <v>76</v>
      </c>
      <c r="N1341" t="s">
        <v>216</v>
      </c>
      <c r="O1341" s="57">
        <v>46244.512465277781</v>
      </c>
      <c r="P1341" s="57">
        <v>46245.623877314814</v>
      </c>
      <c r="Q1341">
        <v>69362387</v>
      </c>
      <c r="S1341">
        <v>141423136627</v>
      </c>
      <c r="T1341" t="s">
        <v>5022</v>
      </c>
      <c r="U1341" t="s">
        <v>5023</v>
      </c>
      <c r="V1341" t="s">
        <v>6888</v>
      </c>
      <c r="Z1341">
        <v>110.4114567</v>
      </c>
      <c r="AA1341">
        <v>-7.0806864000000003</v>
      </c>
      <c r="AB1341" t="s">
        <v>6889</v>
      </c>
      <c r="AC1341" t="s">
        <v>237</v>
      </c>
      <c r="AL1341" t="s">
        <v>218</v>
      </c>
      <c r="AM1341" t="s">
        <v>6501</v>
      </c>
      <c r="AN1341" t="s">
        <v>6</v>
      </c>
      <c r="AO1341" s="57">
        <v>46303.527696759258</v>
      </c>
      <c r="AP1341" s="57">
        <v>46245.541666666664</v>
      </c>
      <c r="AR1341" t="s">
        <v>219</v>
      </c>
      <c r="AS1341" t="s">
        <v>630</v>
      </c>
      <c r="AT1341" t="s">
        <v>231</v>
      </c>
      <c r="AU1341">
        <v>20260811</v>
      </c>
      <c r="AV1341" t="s">
        <v>222</v>
      </c>
      <c r="AW1341" t="s">
        <v>1018</v>
      </c>
      <c r="AX1341" t="s">
        <v>223</v>
      </c>
      <c r="BA1341" s="57">
        <v>46245.541666666664</v>
      </c>
      <c r="BB1341" t="s">
        <v>6501</v>
      </c>
      <c r="BC1341">
        <v>2026</v>
      </c>
      <c r="BD1341">
        <v>8</v>
      </c>
      <c r="BE1341">
        <v>11</v>
      </c>
      <c r="BF1341" s="6">
        <f t="shared" si="60"/>
        <v>46245</v>
      </c>
      <c r="BG1341">
        <f t="shared" si="61"/>
        <v>-0.54166666666424135</v>
      </c>
      <c r="BH1341" t="str">
        <f t="shared" si="62"/>
        <v>COMPLY</v>
      </c>
      <c r="BI1341" t="e">
        <f>VLOOKUP(H1341,Sheet2!$A$1:$B$270,2,FALSE)</f>
        <v>#N/A</v>
      </c>
    </row>
    <row r="1342" spans="1:61">
      <c r="A1342">
        <v>1341</v>
      </c>
      <c r="B1342">
        <v>1002522139</v>
      </c>
      <c r="C1342">
        <v>3</v>
      </c>
      <c r="D1342" t="s">
        <v>42</v>
      </c>
      <c r="E1342">
        <v>5</v>
      </c>
      <c r="F1342" t="s">
        <v>233</v>
      </c>
      <c r="G1342" t="s">
        <v>105</v>
      </c>
      <c r="H1342" t="s">
        <v>381</v>
      </c>
      <c r="I1342" t="s">
        <v>213</v>
      </c>
      <c r="J1342" t="s">
        <v>214</v>
      </c>
      <c r="K1342" t="s">
        <v>149</v>
      </c>
      <c r="M1342" t="s">
        <v>575</v>
      </c>
      <c r="N1342" t="s">
        <v>216</v>
      </c>
      <c r="O1342" s="57">
        <v>46246.56150462963</v>
      </c>
      <c r="P1342" s="57">
        <v>46246.81454861111</v>
      </c>
      <c r="Q1342">
        <v>69364222</v>
      </c>
      <c r="S1342">
        <v>152312243266</v>
      </c>
      <c r="T1342" t="s">
        <v>8317</v>
      </c>
      <c r="U1342" t="s">
        <v>8318</v>
      </c>
      <c r="V1342" t="s">
        <v>8319</v>
      </c>
      <c r="Z1342">
        <v>112.43040000000001</v>
      </c>
      <c r="AA1342">
        <v>-7.6643160999999997</v>
      </c>
      <c r="AB1342" t="s">
        <v>8320</v>
      </c>
      <c r="AC1342" t="s">
        <v>230</v>
      </c>
      <c r="AL1342" t="s">
        <v>218</v>
      </c>
      <c r="AM1342" t="s">
        <v>8321</v>
      </c>
      <c r="AN1342" t="s">
        <v>6</v>
      </c>
      <c r="AO1342" s="57">
        <v>46364.569351851853</v>
      </c>
      <c r="AP1342" s="57">
        <v>46247.541666666664</v>
      </c>
      <c r="AQ1342" t="s">
        <v>564</v>
      </c>
      <c r="AR1342" t="s">
        <v>14</v>
      </c>
      <c r="AS1342" t="s">
        <v>381</v>
      </c>
      <c r="AT1342" t="s">
        <v>221</v>
      </c>
      <c r="AV1342" t="s">
        <v>8322</v>
      </c>
      <c r="AW1342" t="s">
        <v>633</v>
      </c>
      <c r="AX1342" t="s">
        <v>223</v>
      </c>
      <c r="BA1342" s="57">
        <v>46247.541666666664</v>
      </c>
      <c r="BB1342" t="s">
        <v>8321</v>
      </c>
      <c r="BF1342" s="6" t="e">
        <f t="shared" si="60"/>
        <v>#NUM!</v>
      </c>
      <c r="BG1342" t="e">
        <f t="shared" si="61"/>
        <v>#NUM!</v>
      </c>
      <c r="BH1342" t="e">
        <f t="shared" si="62"/>
        <v>#NUM!</v>
      </c>
      <c r="BI1342" t="str">
        <f>VLOOKUP(H1342,Sheet2!$A$1:$B$270,2,FALSE)</f>
        <v>MOJOKERTO</v>
      </c>
    </row>
    <row r="1343" spans="1:61">
      <c r="A1343">
        <v>1342</v>
      </c>
      <c r="B1343">
        <v>1002517481</v>
      </c>
      <c r="C1343">
        <v>3</v>
      </c>
      <c r="D1343" t="s">
        <v>55</v>
      </c>
      <c r="E1343">
        <v>5</v>
      </c>
      <c r="F1343" t="s">
        <v>313</v>
      </c>
      <c r="G1343" t="s">
        <v>124</v>
      </c>
      <c r="H1343" t="s">
        <v>336</v>
      </c>
      <c r="I1343" t="s">
        <v>213</v>
      </c>
      <c r="J1343" t="s">
        <v>214</v>
      </c>
      <c r="K1343" t="s">
        <v>149</v>
      </c>
      <c r="L1343" t="s">
        <v>215</v>
      </c>
      <c r="M1343" t="s">
        <v>76</v>
      </c>
      <c r="N1343" t="s">
        <v>216</v>
      </c>
      <c r="O1343" s="57">
        <v>46244.4846875</v>
      </c>
      <c r="P1343" s="57">
        <v>46245.822500000002</v>
      </c>
      <c r="Q1343">
        <v>69362309</v>
      </c>
      <c r="S1343">
        <v>152306253210</v>
      </c>
      <c r="T1343" t="s">
        <v>6890</v>
      </c>
      <c r="U1343" t="s">
        <v>6891</v>
      </c>
      <c r="V1343" t="s">
        <v>6892</v>
      </c>
      <c r="Z1343">
        <v>112.729135</v>
      </c>
      <c r="AA1343">
        <v>-7.3098019000000001</v>
      </c>
      <c r="AB1343" t="s">
        <v>6893</v>
      </c>
      <c r="AC1343" t="s">
        <v>217</v>
      </c>
      <c r="AL1343" t="s">
        <v>218</v>
      </c>
      <c r="AM1343" t="s">
        <v>6894</v>
      </c>
      <c r="AN1343" t="s">
        <v>6</v>
      </c>
      <c r="AO1343" s="57">
        <v>46303.486157407409</v>
      </c>
      <c r="AP1343" s="57">
        <v>46248.625</v>
      </c>
      <c r="AR1343" t="s">
        <v>219</v>
      </c>
      <c r="AS1343" t="s">
        <v>336</v>
      </c>
      <c r="AT1343" t="s">
        <v>231</v>
      </c>
      <c r="AU1343">
        <v>20260811</v>
      </c>
      <c r="AV1343" t="s">
        <v>222</v>
      </c>
      <c r="AW1343" t="s">
        <v>1014</v>
      </c>
      <c r="AX1343" t="s">
        <v>223</v>
      </c>
      <c r="BA1343" s="57">
        <v>46248.625</v>
      </c>
      <c r="BB1343" t="s">
        <v>6894</v>
      </c>
      <c r="BC1343">
        <v>2026</v>
      </c>
      <c r="BD1343">
        <v>8</v>
      </c>
      <c r="BE1343">
        <v>11</v>
      </c>
      <c r="BF1343" s="6">
        <f t="shared" si="60"/>
        <v>46245</v>
      </c>
      <c r="BG1343">
        <f t="shared" si="61"/>
        <v>-3.625</v>
      </c>
      <c r="BH1343" t="str">
        <f t="shared" si="62"/>
        <v>COMPLY</v>
      </c>
      <c r="BI1343" t="str">
        <f>VLOOKUP(H1343,Sheet2!$A$1:$B$270,2,FALSE)</f>
        <v>SURABAYA SELATAN</v>
      </c>
    </row>
    <row r="1344" spans="1:61">
      <c r="A1344">
        <v>1343</v>
      </c>
      <c r="B1344">
        <v>1002520793</v>
      </c>
      <c r="C1344">
        <v>3</v>
      </c>
      <c r="D1344" t="s">
        <v>34</v>
      </c>
      <c r="E1344">
        <v>5</v>
      </c>
      <c r="F1344" t="s">
        <v>573</v>
      </c>
      <c r="G1344" t="s">
        <v>79</v>
      </c>
      <c r="H1344" t="s">
        <v>471</v>
      </c>
      <c r="I1344" t="s">
        <v>213</v>
      </c>
      <c r="J1344" t="s">
        <v>214</v>
      </c>
      <c r="K1344" t="s">
        <v>149</v>
      </c>
      <c r="M1344" t="s">
        <v>76</v>
      </c>
      <c r="N1344" t="s">
        <v>216</v>
      </c>
      <c r="O1344" s="57">
        <v>46245.698310185187</v>
      </c>
      <c r="P1344" s="57">
        <v>46247.356458333335</v>
      </c>
      <c r="Q1344">
        <v>69363683</v>
      </c>
      <c r="S1344">
        <v>172407214108</v>
      </c>
      <c r="T1344" t="s">
        <v>4724</v>
      </c>
      <c r="U1344" t="s">
        <v>7413</v>
      </c>
      <c r="V1344" t="s">
        <v>7414</v>
      </c>
      <c r="Z1344">
        <v>115.31606979999999</v>
      </c>
      <c r="AA1344">
        <v>-8.5406762999999994</v>
      </c>
      <c r="AB1344" t="s">
        <v>4727</v>
      </c>
      <c r="AC1344" t="s">
        <v>230</v>
      </c>
      <c r="AL1344" t="s">
        <v>218</v>
      </c>
      <c r="AM1344" t="s">
        <v>7415</v>
      </c>
      <c r="AN1344" t="s">
        <v>6</v>
      </c>
      <c r="AO1344" s="57">
        <v>46334.704837962963</v>
      </c>
      <c r="AP1344" s="57">
        <v>46246.625</v>
      </c>
      <c r="AR1344" t="s">
        <v>219</v>
      </c>
      <c r="AS1344" t="s">
        <v>471</v>
      </c>
      <c r="AT1344" t="s">
        <v>231</v>
      </c>
      <c r="AU1344">
        <v>20260813</v>
      </c>
      <c r="AV1344" t="s">
        <v>222</v>
      </c>
      <c r="AW1344" t="s">
        <v>591</v>
      </c>
      <c r="AX1344" t="s">
        <v>223</v>
      </c>
      <c r="BA1344" s="57">
        <v>46246.625</v>
      </c>
      <c r="BB1344" t="s">
        <v>7415</v>
      </c>
      <c r="BC1344">
        <v>2026</v>
      </c>
      <c r="BD1344">
        <v>8</v>
      </c>
      <c r="BE1344">
        <v>13</v>
      </c>
      <c r="BF1344" s="6">
        <f t="shared" si="60"/>
        <v>46247</v>
      </c>
      <c r="BG1344">
        <f t="shared" si="61"/>
        <v>0.375</v>
      </c>
      <c r="BH1344" t="str">
        <f t="shared" si="62"/>
        <v>COMPLY</v>
      </c>
      <c r="BI1344" t="str">
        <f>VLOOKUP(H1344,Sheet2!$A$1:$B$270,2,FALSE)</f>
        <v>GIANYAR</v>
      </c>
    </row>
    <row r="1345" spans="1:61">
      <c r="A1345">
        <v>1344</v>
      </c>
      <c r="B1345">
        <v>1002511061</v>
      </c>
      <c r="C1345">
        <v>3</v>
      </c>
      <c r="D1345" t="s">
        <v>59</v>
      </c>
      <c r="E1345">
        <v>4</v>
      </c>
      <c r="F1345" t="s">
        <v>567</v>
      </c>
      <c r="G1345" t="s">
        <v>906</v>
      </c>
      <c r="H1345" t="s">
        <v>920</v>
      </c>
      <c r="I1345" t="s">
        <v>213</v>
      </c>
      <c r="J1345" t="s">
        <v>214</v>
      </c>
      <c r="K1345" t="s">
        <v>149</v>
      </c>
      <c r="M1345" t="s">
        <v>1039</v>
      </c>
      <c r="N1345" t="s">
        <v>216</v>
      </c>
      <c r="O1345" s="57">
        <v>46239.653171296297</v>
      </c>
      <c r="P1345" s="57">
        <v>46240.400023148148</v>
      </c>
      <c r="Q1345">
        <v>69359369</v>
      </c>
      <c r="S1345">
        <v>146136130063</v>
      </c>
      <c r="T1345" t="s">
        <v>4169</v>
      </c>
      <c r="Z1345">
        <v>110.23697300000001</v>
      </c>
      <c r="AA1345">
        <v>-7.8453245000000003</v>
      </c>
      <c r="AB1345" t="s">
        <v>4170</v>
      </c>
      <c r="AC1345" t="s">
        <v>290</v>
      </c>
      <c r="AO1345" s="57">
        <v>46150.663530092592</v>
      </c>
      <c r="AS1345" t="s">
        <v>920</v>
      </c>
      <c r="AT1345" t="s">
        <v>231</v>
      </c>
      <c r="AV1345" t="s">
        <v>1039</v>
      </c>
      <c r="AW1345" t="s">
        <v>562</v>
      </c>
      <c r="AX1345" t="s">
        <v>223</v>
      </c>
      <c r="BF1345" s="6" t="e">
        <f t="shared" si="60"/>
        <v>#NUM!</v>
      </c>
      <c r="BG1345" t="e">
        <f t="shared" si="61"/>
        <v>#NUM!</v>
      </c>
      <c r="BH1345" t="e">
        <f t="shared" si="62"/>
        <v>#NUM!</v>
      </c>
      <c r="BI1345" t="e">
        <f>VLOOKUP(H1345,Sheet2!$A$1:$B$270,2,FALSE)</f>
        <v>#N/A</v>
      </c>
    </row>
    <row r="1346" spans="1:61">
      <c r="A1346">
        <v>1345</v>
      </c>
      <c r="B1346">
        <v>1002527274</v>
      </c>
      <c r="C1346">
        <v>3</v>
      </c>
      <c r="D1346" t="s">
        <v>42</v>
      </c>
      <c r="E1346">
        <v>5</v>
      </c>
      <c r="F1346" t="s">
        <v>106</v>
      </c>
      <c r="G1346" t="s">
        <v>104</v>
      </c>
      <c r="H1346" t="s">
        <v>425</v>
      </c>
      <c r="I1346" t="s">
        <v>213</v>
      </c>
      <c r="J1346" t="s">
        <v>214</v>
      </c>
      <c r="K1346" t="s">
        <v>149</v>
      </c>
      <c r="M1346" t="s">
        <v>555</v>
      </c>
      <c r="N1346" t="s">
        <v>216</v>
      </c>
      <c r="O1346" s="57">
        <v>46248.70921296296</v>
      </c>
      <c r="P1346" s="57">
        <v>46250.783935185187</v>
      </c>
      <c r="Q1346">
        <v>69366360</v>
      </c>
      <c r="S1346">
        <v>152504261521</v>
      </c>
      <c r="T1346" t="s">
        <v>11936</v>
      </c>
      <c r="U1346" t="s">
        <v>11937</v>
      </c>
      <c r="Z1346">
        <v>113.200456</v>
      </c>
      <c r="AA1346">
        <v>-8.1464689000000003</v>
      </c>
      <c r="AB1346" t="s">
        <v>11938</v>
      </c>
      <c r="AC1346" t="s">
        <v>230</v>
      </c>
      <c r="AO1346" t="s">
        <v>9971</v>
      </c>
      <c r="AR1346" t="s">
        <v>6</v>
      </c>
      <c r="AS1346" t="s">
        <v>425</v>
      </c>
      <c r="AT1346" t="s">
        <v>231</v>
      </c>
      <c r="AV1346" t="s">
        <v>1943</v>
      </c>
      <c r="AW1346" t="s">
        <v>561</v>
      </c>
      <c r="AX1346" t="s">
        <v>223</v>
      </c>
      <c r="BF1346" s="6" t="e">
        <f t="shared" si="60"/>
        <v>#NUM!</v>
      </c>
      <c r="BG1346" t="e">
        <f t="shared" si="61"/>
        <v>#NUM!</v>
      </c>
      <c r="BH1346" t="e">
        <f t="shared" si="62"/>
        <v>#NUM!</v>
      </c>
      <c r="BI1346" t="str">
        <f>VLOOKUP(H1346,Sheet2!$A$1:$B$270,2,FALSE)</f>
        <v>PROBOLINGGO</v>
      </c>
    </row>
    <row r="1347" spans="1:61">
      <c r="A1347">
        <v>1346</v>
      </c>
      <c r="B1347">
        <v>1002511522</v>
      </c>
      <c r="C1347">
        <v>3</v>
      </c>
      <c r="D1347" t="s">
        <v>45</v>
      </c>
      <c r="E1347">
        <v>5</v>
      </c>
      <c r="F1347" t="s">
        <v>113</v>
      </c>
      <c r="G1347" t="s">
        <v>113</v>
      </c>
      <c r="H1347" t="s">
        <v>418</v>
      </c>
      <c r="I1347" t="s">
        <v>213</v>
      </c>
      <c r="J1347" t="s">
        <v>214</v>
      </c>
      <c r="K1347" t="s">
        <v>149</v>
      </c>
      <c r="L1347" t="s">
        <v>215</v>
      </c>
      <c r="M1347" t="s">
        <v>76</v>
      </c>
      <c r="N1347" t="s">
        <v>216</v>
      </c>
      <c r="O1347" s="57">
        <v>46240.376354166663</v>
      </c>
      <c r="P1347" s="57">
        <v>46241.742013888892</v>
      </c>
      <c r="Q1347">
        <v>69359602</v>
      </c>
      <c r="S1347">
        <v>172502311337</v>
      </c>
      <c r="T1347" t="s">
        <v>4171</v>
      </c>
      <c r="U1347" t="s">
        <v>4172</v>
      </c>
      <c r="V1347" t="s">
        <v>4173</v>
      </c>
      <c r="Z1347">
        <v>123.61285959999999</v>
      </c>
      <c r="AA1347">
        <v>-10.1477208</v>
      </c>
      <c r="AB1347" t="s">
        <v>4174</v>
      </c>
      <c r="AC1347" t="s">
        <v>237</v>
      </c>
      <c r="AL1347" t="s">
        <v>218</v>
      </c>
      <c r="AM1347" t="s">
        <v>3153</v>
      </c>
      <c r="AN1347" t="s">
        <v>6</v>
      </c>
      <c r="AO1347" s="57">
        <v>46181.382453703707</v>
      </c>
      <c r="AP1347" s="57">
        <v>46241.333333333336</v>
      </c>
      <c r="AR1347" t="s">
        <v>219</v>
      </c>
      <c r="AS1347" t="s">
        <v>418</v>
      </c>
      <c r="AT1347" t="s">
        <v>231</v>
      </c>
      <c r="AU1347">
        <v>20260807</v>
      </c>
      <c r="AV1347" t="s">
        <v>222</v>
      </c>
      <c r="AW1347" t="s">
        <v>1014</v>
      </c>
      <c r="AX1347" t="s">
        <v>223</v>
      </c>
      <c r="BA1347" s="57">
        <v>46241.333333333336</v>
      </c>
      <c r="BB1347" t="s">
        <v>3153</v>
      </c>
      <c r="BC1347">
        <v>2026</v>
      </c>
      <c r="BD1347">
        <v>8</v>
      </c>
      <c r="BE1347">
        <v>7</v>
      </c>
      <c r="BF1347" s="6">
        <f t="shared" ref="BF1347:BF1410" si="63">DATE(BC1347,BD1347,BE1347)</f>
        <v>46241</v>
      </c>
      <c r="BG1347">
        <f t="shared" ref="BG1347:BG1410" si="64">BF1347-BA1347</f>
        <v>-0.33333333333575865</v>
      </c>
      <c r="BH1347" t="str">
        <f t="shared" ref="BH1347:BH1410" si="65">IF(BG1347=1,"COMPLY",IF(BG1347&lt;1,"COMPLY","NOT COMPLY"))</f>
        <v>COMPLY</v>
      </c>
      <c r="BI1347" t="str">
        <f>VLOOKUP(H1347,Sheet2!$A$1:$B$270,2,FALSE)</f>
        <v>KUPANG</v>
      </c>
    </row>
    <row r="1348" spans="1:61">
      <c r="A1348">
        <v>1347</v>
      </c>
      <c r="B1348">
        <v>1002516614</v>
      </c>
      <c r="C1348">
        <v>3</v>
      </c>
      <c r="D1348" t="s">
        <v>42</v>
      </c>
      <c r="E1348">
        <v>5</v>
      </c>
      <c r="F1348" t="s">
        <v>233</v>
      </c>
      <c r="G1348" t="s">
        <v>101</v>
      </c>
      <c r="H1348" t="s">
        <v>234</v>
      </c>
      <c r="I1348" t="s">
        <v>213</v>
      </c>
      <c r="J1348" t="s">
        <v>214</v>
      </c>
      <c r="K1348" t="s">
        <v>149</v>
      </c>
      <c r="L1348" t="s">
        <v>215</v>
      </c>
      <c r="M1348" t="s">
        <v>575</v>
      </c>
      <c r="N1348" t="s">
        <v>216</v>
      </c>
      <c r="O1348" s="57">
        <v>46243.732592592591</v>
      </c>
      <c r="P1348" s="57">
        <v>46246.70884259259</v>
      </c>
      <c r="Q1348">
        <v>69361970</v>
      </c>
      <c r="S1348">
        <v>152327226326</v>
      </c>
      <c r="T1348" t="s">
        <v>6051</v>
      </c>
      <c r="U1348" t="s">
        <v>6052</v>
      </c>
      <c r="V1348" t="s">
        <v>6053</v>
      </c>
      <c r="Z1348">
        <v>112.6497493</v>
      </c>
      <c r="AA1348">
        <v>-7.4657792000000001</v>
      </c>
      <c r="AB1348" t="s">
        <v>6054</v>
      </c>
      <c r="AC1348" t="s">
        <v>217</v>
      </c>
      <c r="AL1348" t="s">
        <v>218</v>
      </c>
      <c r="AM1348" t="s">
        <v>6055</v>
      </c>
      <c r="AN1348" t="s">
        <v>6</v>
      </c>
      <c r="AO1348" s="57">
        <v>46273.735937500001</v>
      </c>
      <c r="AP1348" s="57">
        <v>46244.625</v>
      </c>
      <c r="AR1348" t="s">
        <v>14</v>
      </c>
      <c r="AS1348" t="s">
        <v>234</v>
      </c>
      <c r="AT1348" t="s">
        <v>231</v>
      </c>
      <c r="AV1348" t="s">
        <v>8323</v>
      </c>
      <c r="AW1348" t="s">
        <v>1014</v>
      </c>
      <c r="AX1348" t="s">
        <v>223</v>
      </c>
      <c r="BA1348" s="57">
        <v>46244.625</v>
      </c>
      <c r="BB1348" t="s">
        <v>6055</v>
      </c>
      <c r="BF1348" s="6" t="e">
        <f t="shared" si="63"/>
        <v>#NUM!</v>
      </c>
      <c r="BG1348" t="e">
        <f t="shared" si="64"/>
        <v>#NUM!</v>
      </c>
      <c r="BH1348" t="e">
        <f t="shared" si="65"/>
        <v>#NUM!</v>
      </c>
      <c r="BI1348" t="str">
        <f>VLOOKUP(H1348,Sheet2!$A$1:$B$270,2,FALSE)</f>
        <v>SIDOARJO</v>
      </c>
    </row>
    <row r="1349" spans="1:61">
      <c r="A1349">
        <v>1348</v>
      </c>
      <c r="B1349">
        <v>1002527658</v>
      </c>
      <c r="C1349">
        <v>3</v>
      </c>
      <c r="D1349" t="s">
        <v>55</v>
      </c>
      <c r="E1349">
        <v>5</v>
      </c>
      <c r="F1349" t="s">
        <v>265</v>
      </c>
      <c r="G1349" t="s">
        <v>128</v>
      </c>
      <c r="H1349" t="s">
        <v>386</v>
      </c>
      <c r="I1349" t="s">
        <v>213</v>
      </c>
      <c r="J1349" t="s">
        <v>214</v>
      </c>
      <c r="K1349" t="s">
        <v>149</v>
      </c>
      <c r="M1349" t="s">
        <v>555</v>
      </c>
      <c r="N1349" t="s">
        <v>216</v>
      </c>
      <c r="O1349" s="57">
        <v>46249.337673611109</v>
      </c>
      <c r="P1349" s="57">
        <v>46250.485960648148</v>
      </c>
      <c r="Q1349">
        <v>69366518</v>
      </c>
      <c r="S1349">
        <v>152409278118</v>
      </c>
      <c r="T1349" t="s">
        <v>11939</v>
      </c>
      <c r="U1349" t="s">
        <v>11940</v>
      </c>
      <c r="Z1349">
        <v>112.66582150000001</v>
      </c>
      <c r="AA1349">
        <v>-7.2941098999999996</v>
      </c>
      <c r="AB1349" t="s">
        <v>11941</v>
      </c>
      <c r="AC1349" t="s">
        <v>230</v>
      </c>
      <c r="AO1349" t="s">
        <v>10281</v>
      </c>
      <c r="AR1349" t="s">
        <v>6</v>
      </c>
      <c r="AS1349" t="s">
        <v>386</v>
      </c>
      <c r="AT1349" t="s">
        <v>231</v>
      </c>
      <c r="AV1349" t="s">
        <v>11942</v>
      </c>
      <c r="AW1349" t="s">
        <v>561</v>
      </c>
      <c r="AX1349" t="s">
        <v>223</v>
      </c>
      <c r="BF1349" s="6" t="e">
        <f t="shared" si="63"/>
        <v>#NUM!</v>
      </c>
      <c r="BG1349" t="e">
        <f t="shared" si="64"/>
        <v>#NUM!</v>
      </c>
      <c r="BH1349" t="e">
        <f t="shared" si="65"/>
        <v>#NUM!</v>
      </c>
      <c r="BI1349" t="str">
        <f>VLOOKUP(H1349,Sheet2!$A$1:$B$270,2,FALSE)</f>
        <v>SURABAYA UTARA</v>
      </c>
    </row>
    <row r="1350" spans="1:61">
      <c r="A1350">
        <v>1349</v>
      </c>
      <c r="B1350">
        <v>1002505988</v>
      </c>
      <c r="C1350">
        <v>3</v>
      </c>
      <c r="D1350" t="s">
        <v>42</v>
      </c>
      <c r="E1350">
        <v>5</v>
      </c>
      <c r="F1350" t="s">
        <v>102</v>
      </c>
      <c r="G1350" t="s">
        <v>99</v>
      </c>
      <c r="H1350" t="s">
        <v>500</v>
      </c>
      <c r="I1350" t="s">
        <v>213</v>
      </c>
      <c r="J1350" t="s">
        <v>214</v>
      </c>
      <c r="K1350" t="s">
        <v>149</v>
      </c>
      <c r="L1350" t="s">
        <v>215</v>
      </c>
      <c r="M1350" t="s">
        <v>76</v>
      </c>
      <c r="N1350" t="s">
        <v>216</v>
      </c>
      <c r="O1350" s="57">
        <v>46237.520104166666</v>
      </c>
      <c r="P1350" s="57">
        <v>46238.503298611111</v>
      </c>
      <c r="Q1350">
        <v>69357453</v>
      </c>
      <c r="S1350">
        <v>152521203259</v>
      </c>
      <c r="T1350" t="s">
        <v>4175</v>
      </c>
      <c r="U1350" t="s">
        <v>4176</v>
      </c>
      <c r="V1350" t="s">
        <v>4177</v>
      </c>
      <c r="Z1350">
        <v>114.088618084788</v>
      </c>
      <c r="AA1350">
        <v>-8.5646558934127004</v>
      </c>
      <c r="AB1350" t="s">
        <v>4178</v>
      </c>
      <c r="AC1350" t="s">
        <v>217</v>
      </c>
      <c r="AL1350" t="s">
        <v>218</v>
      </c>
      <c r="AM1350" t="s">
        <v>2017</v>
      </c>
      <c r="AN1350" t="s">
        <v>6</v>
      </c>
      <c r="AO1350" s="57">
        <v>46089.527777777781</v>
      </c>
      <c r="AP1350" s="57">
        <v>46238.541666666664</v>
      </c>
      <c r="AR1350" t="s">
        <v>219</v>
      </c>
      <c r="AS1350" t="s">
        <v>500</v>
      </c>
      <c r="AT1350" t="s">
        <v>231</v>
      </c>
      <c r="AU1350">
        <v>20260804</v>
      </c>
      <c r="AV1350" t="s">
        <v>222</v>
      </c>
      <c r="AW1350" t="s">
        <v>1079</v>
      </c>
      <c r="AX1350" t="s">
        <v>223</v>
      </c>
      <c r="BA1350" s="57">
        <v>46238.541666666664</v>
      </c>
      <c r="BB1350" t="s">
        <v>2017</v>
      </c>
      <c r="BC1350">
        <v>2026</v>
      </c>
      <c r="BD1350">
        <v>8</v>
      </c>
      <c r="BE1350">
        <v>4</v>
      </c>
      <c r="BF1350" s="6">
        <f t="shared" si="63"/>
        <v>46238</v>
      </c>
      <c r="BG1350">
        <f t="shared" si="64"/>
        <v>-0.54166666666424135</v>
      </c>
      <c r="BH1350" t="str">
        <f t="shared" si="65"/>
        <v>COMPLY</v>
      </c>
      <c r="BI1350" t="str">
        <f>VLOOKUP(H1350,Sheet2!$A$1:$B$270,2,FALSE)</f>
        <v>BANYUWANGI</v>
      </c>
    </row>
    <row r="1351" spans="1:61">
      <c r="A1351">
        <v>1350</v>
      </c>
      <c r="B1351">
        <v>1002517765</v>
      </c>
      <c r="C1351">
        <v>3</v>
      </c>
      <c r="D1351" t="s">
        <v>49</v>
      </c>
      <c r="E1351">
        <v>4</v>
      </c>
      <c r="F1351" t="s">
        <v>246</v>
      </c>
      <c r="G1351" t="s">
        <v>247</v>
      </c>
      <c r="H1351" t="s">
        <v>630</v>
      </c>
      <c r="I1351" t="s">
        <v>9798</v>
      </c>
      <c r="J1351" t="s">
        <v>214</v>
      </c>
      <c r="K1351" t="s">
        <v>149</v>
      </c>
      <c r="M1351" t="s">
        <v>76</v>
      </c>
      <c r="N1351" t="s">
        <v>9799</v>
      </c>
      <c r="O1351" s="57">
        <v>46244.563159722224</v>
      </c>
      <c r="P1351" s="57">
        <v>46244.857546296298</v>
      </c>
      <c r="Q1351">
        <v>69163478</v>
      </c>
      <c r="S1351">
        <v>141423136628</v>
      </c>
      <c r="T1351" t="s">
        <v>11943</v>
      </c>
      <c r="U1351" t="s">
        <v>11944</v>
      </c>
      <c r="V1351" t="s">
        <v>11945</v>
      </c>
      <c r="Z1351">
        <v>110.414669</v>
      </c>
      <c r="AA1351">
        <v>-7.0650940000000002</v>
      </c>
      <c r="AB1351" t="s">
        <v>11946</v>
      </c>
      <c r="AC1351" t="s">
        <v>226</v>
      </c>
      <c r="AL1351" t="s">
        <v>218</v>
      </c>
      <c r="AM1351" t="s">
        <v>11947</v>
      </c>
      <c r="AN1351" t="s">
        <v>6</v>
      </c>
      <c r="AO1351" s="57">
        <v>46303.569293981483</v>
      </c>
      <c r="AR1351" t="s">
        <v>219</v>
      </c>
      <c r="AS1351" t="s">
        <v>630</v>
      </c>
      <c r="AT1351" t="s">
        <v>231</v>
      </c>
      <c r="AU1351">
        <v>20260810</v>
      </c>
      <c r="AV1351" t="s">
        <v>222</v>
      </c>
      <c r="AW1351" t="s">
        <v>10536</v>
      </c>
      <c r="AX1351" t="s">
        <v>223</v>
      </c>
      <c r="BA1351" s="57">
        <v>46244.666666666664</v>
      </c>
      <c r="BB1351" t="s">
        <v>11947</v>
      </c>
      <c r="BC1351">
        <v>2026</v>
      </c>
      <c r="BD1351">
        <v>8</v>
      </c>
      <c r="BE1351">
        <v>10</v>
      </c>
      <c r="BF1351" s="6">
        <f t="shared" si="63"/>
        <v>46244</v>
      </c>
      <c r="BG1351">
        <f t="shared" si="64"/>
        <v>-0.66666666666424135</v>
      </c>
      <c r="BH1351" t="str">
        <f t="shared" si="65"/>
        <v>COMPLY</v>
      </c>
      <c r="BI1351" t="e">
        <f>VLOOKUP(H1351,Sheet2!$A$1:$B$270,2,FALSE)</f>
        <v>#N/A</v>
      </c>
    </row>
    <row r="1352" spans="1:61">
      <c r="A1352">
        <v>1351</v>
      </c>
      <c r="B1352">
        <v>1002507229</v>
      </c>
      <c r="C1352">
        <v>3</v>
      </c>
      <c r="D1352" t="s">
        <v>59</v>
      </c>
      <c r="E1352">
        <v>4</v>
      </c>
      <c r="F1352" t="s">
        <v>243</v>
      </c>
      <c r="G1352" t="s">
        <v>261</v>
      </c>
      <c r="H1352" t="s">
        <v>262</v>
      </c>
      <c r="I1352" t="s">
        <v>213</v>
      </c>
      <c r="J1352" t="s">
        <v>214</v>
      </c>
      <c r="K1352" t="s">
        <v>149</v>
      </c>
      <c r="M1352" t="s">
        <v>236</v>
      </c>
      <c r="N1352" t="s">
        <v>216</v>
      </c>
      <c r="O1352" s="57">
        <v>46238.423668981479</v>
      </c>
      <c r="P1352" s="57">
        <v>46242.084131944444</v>
      </c>
      <c r="Q1352">
        <v>69358025</v>
      </c>
      <c r="S1352">
        <v>141373127377</v>
      </c>
      <c r="T1352" t="s">
        <v>2063</v>
      </c>
      <c r="U1352" t="s">
        <v>1863</v>
      </c>
      <c r="Z1352">
        <v>109.92659517334801</v>
      </c>
      <c r="AA1352">
        <v>-7.2733769978902396</v>
      </c>
      <c r="AB1352" t="s">
        <v>2064</v>
      </c>
      <c r="AC1352" t="s">
        <v>291</v>
      </c>
      <c r="AO1352" s="57">
        <v>46120.434398148151</v>
      </c>
      <c r="AR1352" t="s">
        <v>312</v>
      </c>
      <c r="AS1352" t="s">
        <v>262</v>
      </c>
      <c r="AT1352" t="s">
        <v>231</v>
      </c>
      <c r="AV1352" t="s">
        <v>904</v>
      </c>
      <c r="AW1352" t="s">
        <v>561</v>
      </c>
      <c r="AX1352" t="s">
        <v>223</v>
      </c>
      <c r="AZ1352" t="s">
        <v>904</v>
      </c>
      <c r="BF1352" s="6" t="e">
        <f t="shared" si="63"/>
        <v>#NUM!</v>
      </c>
      <c r="BG1352" t="e">
        <f t="shared" si="64"/>
        <v>#NUM!</v>
      </c>
      <c r="BH1352" t="e">
        <f t="shared" si="65"/>
        <v>#NUM!</v>
      </c>
      <c r="BI1352" t="e">
        <f>VLOOKUP(H1352,Sheet2!$A$1:$B$270,2,FALSE)</f>
        <v>#N/A</v>
      </c>
    </row>
    <row r="1353" spans="1:61">
      <c r="A1353">
        <v>1352</v>
      </c>
      <c r="B1353">
        <v>1002510395</v>
      </c>
      <c r="C1353">
        <v>3</v>
      </c>
      <c r="D1353" t="s">
        <v>55</v>
      </c>
      <c r="E1353">
        <v>5</v>
      </c>
      <c r="F1353" t="s">
        <v>313</v>
      </c>
      <c r="G1353" t="s">
        <v>124</v>
      </c>
      <c r="H1353" t="s">
        <v>335</v>
      </c>
      <c r="I1353" t="s">
        <v>213</v>
      </c>
      <c r="J1353" t="s">
        <v>214</v>
      </c>
      <c r="K1353" t="s">
        <v>149</v>
      </c>
      <c r="L1353" t="s">
        <v>215</v>
      </c>
      <c r="M1353" t="s">
        <v>76</v>
      </c>
      <c r="N1353" t="s">
        <v>216</v>
      </c>
      <c r="O1353" s="57">
        <v>46239.522175925929</v>
      </c>
      <c r="P1353" s="57">
        <v>46240.786805555559</v>
      </c>
      <c r="Q1353">
        <v>69359096</v>
      </c>
      <c r="S1353">
        <v>152305230209</v>
      </c>
      <c r="T1353" t="s">
        <v>4179</v>
      </c>
      <c r="U1353" t="s">
        <v>4180</v>
      </c>
      <c r="V1353" t="s">
        <v>4181</v>
      </c>
      <c r="Z1353">
        <v>112.757569711749</v>
      </c>
      <c r="AA1353">
        <v>-7.3778230863215502</v>
      </c>
      <c r="AB1353" t="s">
        <v>4182</v>
      </c>
      <c r="AC1353" t="s">
        <v>217</v>
      </c>
      <c r="AL1353" t="s">
        <v>218</v>
      </c>
      <c r="AM1353" t="s">
        <v>2156</v>
      </c>
      <c r="AN1353" t="s">
        <v>6</v>
      </c>
      <c r="AO1353" s="57">
        <v>46150.528032407405</v>
      </c>
      <c r="AP1353" s="57">
        <v>46240.541666666664</v>
      </c>
      <c r="AR1353" t="s">
        <v>219</v>
      </c>
      <c r="AS1353" t="s">
        <v>335</v>
      </c>
      <c r="AT1353" t="s">
        <v>231</v>
      </c>
      <c r="AU1353">
        <v>20260806</v>
      </c>
      <c r="AV1353" t="s">
        <v>222</v>
      </c>
      <c r="AW1353" t="s">
        <v>1027</v>
      </c>
      <c r="AX1353" t="s">
        <v>223</v>
      </c>
      <c r="BA1353" s="57">
        <v>46240.541666666664</v>
      </c>
      <c r="BB1353" t="s">
        <v>2156</v>
      </c>
      <c r="BC1353">
        <v>2026</v>
      </c>
      <c r="BD1353">
        <v>8</v>
      </c>
      <c r="BE1353">
        <v>6</v>
      </c>
      <c r="BF1353" s="6">
        <f t="shared" si="63"/>
        <v>46240</v>
      </c>
      <c r="BG1353">
        <f t="shared" si="64"/>
        <v>-0.54166666666424135</v>
      </c>
      <c r="BH1353" t="str">
        <f t="shared" si="65"/>
        <v>COMPLY</v>
      </c>
      <c r="BI1353" t="str">
        <f>VLOOKUP(H1353,Sheet2!$A$1:$B$270,2,FALSE)</f>
        <v>SURABAYA SELATAN</v>
      </c>
    </row>
    <row r="1354" spans="1:61">
      <c r="A1354">
        <v>1353</v>
      </c>
      <c r="B1354">
        <v>1002529270</v>
      </c>
      <c r="C1354">
        <v>3</v>
      </c>
      <c r="D1354" t="s">
        <v>45</v>
      </c>
      <c r="E1354">
        <v>5</v>
      </c>
      <c r="F1354" t="s">
        <v>211</v>
      </c>
      <c r="G1354" t="s">
        <v>115</v>
      </c>
      <c r="H1354" t="s">
        <v>279</v>
      </c>
      <c r="I1354" t="s">
        <v>213</v>
      </c>
      <c r="J1354" t="s">
        <v>214</v>
      </c>
      <c r="K1354" t="s">
        <v>149</v>
      </c>
      <c r="M1354" t="s">
        <v>76</v>
      </c>
      <c r="N1354" t="s">
        <v>216</v>
      </c>
      <c r="O1354" s="57">
        <v>46250.381203703706</v>
      </c>
      <c r="P1354" s="57">
        <v>46250.596122685187</v>
      </c>
      <c r="Q1354">
        <v>69366469</v>
      </c>
      <c r="S1354">
        <v>172603791405</v>
      </c>
      <c r="T1354" t="s">
        <v>10389</v>
      </c>
      <c r="U1354" t="s">
        <v>11948</v>
      </c>
      <c r="V1354" t="s">
        <v>11949</v>
      </c>
      <c r="Z1354">
        <v>116.37405099999999</v>
      </c>
      <c r="AA1354">
        <v>-8.6503297000000003</v>
      </c>
      <c r="AB1354" t="s">
        <v>10392</v>
      </c>
      <c r="AC1354" t="s">
        <v>217</v>
      </c>
      <c r="AL1354" t="s">
        <v>218</v>
      </c>
      <c r="AM1354" t="s">
        <v>11950</v>
      </c>
      <c r="AN1354" t="s">
        <v>6</v>
      </c>
      <c r="AO1354" t="s">
        <v>11951</v>
      </c>
      <c r="AR1354" t="s">
        <v>219</v>
      </c>
      <c r="AS1354" t="s">
        <v>279</v>
      </c>
      <c r="AT1354" t="s">
        <v>231</v>
      </c>
      <c r="AU1354">
        <v>20260816</v>
      </c>
      <c r="AV1354" t="s">
        <v>222</v>
      </c>
      <c r="AW1354" t="s">
        <v>561</v>
      </c>
      <c r="AX1354" t="s">
        <v>223</v>
      </c>
      <c r="BA1354" s="57">
        <v>46250.291666666664</v>
      </c>
      <c r="BB1354" t="s">
        <v>11950</v>
      </c>
      <c r="BC1354">
        <v>2026</v>
      </c>
      <c r="BD1354">
        <v>8</v>
      </c>
      <c r="BE1354">
        <v>16</v>
      </c>
      <c r="BF1354" s="6">
        <f t="shared" si="63"/>
        <v>46250</v>
      </c>
      <c r="BG1354">
        <f t="shared" si="64"/>
        <v>-0.29166666666424135</v>
      </c>
      <c r="BH1354" t="str">
        <f t="shared" si="65"/>
        <v>COMPLY</v>
      </c>
      <c r="BI1354" t="str">
        <f>VLOOKUP(H1354,Sheet2!$A$1:$B$270,2,FALSE)</f>
        <v>SELONG</v>
      </c>
    </row>
    <row r="1355" spans="1:61">
      <c r="A1355">
        <v>1354</v>
      </c>
      <c r="B1355">
        <v>1002529993</v>
      </c>
      <c r="C1355">
        <v>3</v>
      </c>
      <c r="D1355" t="s">
        <v>51</v>
      </c>
      <c r="E1355">
        <v>4</v>
      </c>
      <c r="F1355" t="s">
        <v>235</v>
      </c>
      <c r="G1355" t="s">
        <v>584</v>
      </c>
      <c r="H1355" t="s">
        <v>1061</v>
      </c>
      <c r="I1355" t="s">
        <v>213</v>
      </c>
      <c r="J1355" t="s">
        <v>214</v>
      </c>
      <c r="K1355" t="s">
        <v>149</v>
      </c>
      <c r="L1355" t="s">
        <v>215</v>
      </c>
      <c r="M1355" t="s">
        <v>258</v>
      </c>
      <c r="N1355" t="s">
        <v>216</v>
      </c>
      <c r="O1355" s="57">
        <v>46250.710381944446</v>
      </c>
      <c r="P1355" s="57">
        <v>46251.748611111114</v>
      </c>
      <c r="Q1355">
        <v>69367716</v>
      </c>
      <c r="S1355">
        <v>142566103186</v>
      </c>
      <c r="T1355" t="s">
        <v>11952</v>
      </c>
      <c r="U1355" t="s">
        <v>11953</v>
      </c>
      <c r="V1355" t="s">
        <v>11954</v>
      </c>
      <c r="Z1355">
        <v>110.88676340000001</v>
      </c>
      <c r="AA1355">
        <v>-7.3106774000000003</v>
      </c>
      <c r="AB1355" t="s">
        <v>11955</v>
      </c>
      <c r="AC1355" t="s">
        <v>237</v>
      </c>
      <c r="AL1355" t="s">
        <v>218</v>
      </c>
      <c r="AM1355" t="s">
        <v>11956</v>
      </c>
      <c r="AN1355" t="s">
        <v>6</v>
      </c>
      <c r="AO1355" t="s">
        <v>11957</v>
      </c>
      <c r="AP1355" s="57">
        <v>46251.541666666664</v>
      </c>
      <c r="AR1355" t="s">
        <v>259</v>
      </c>
      <c r="AS1355" t="s">
        <v>1061</v>
      </c>
      <c r="AT1355" t="s">
        <v>231</v>
      </c>
      <c r="AV1355" t="s">
        <v>260</v>
      </c>
      <c r="AW1355" t="s">
        <v>1020</v>
      </c>
      <c r="AX1355" t="s">
        <v>223</v>
      </c>
      <c r="BA1355" s="57">
        <v>46251.541666666664</v>
      </c>
      <c r="BB1355" t="s">
        <v>11956</v>
      </c>
      <c r="BF1355" s="6" t="e">
        <f t="shared" si="63"/>
        <v>#NUM!</v>
      </c>
      <c r="BG1355" t="e">
        <f t="shared" si="64"/>
        <v>#NUM!</v>
      </c>
      <c r="BH1355" t="e">
        <f t="shared" si="65"/>
        <v>#NUM!</v>
      </c>
      <c r="BI1355" t="e">
        <f>VLOOKUP(H1355,Sheet2!$A$1:$B$270,2,FALSE)</f>
        <v>#N/A</v>
      </c>
    </row>
    <row r="1356" spans="1:61">
      <c r="A1356">
        <v>1355</v>
      </c>
      <c r="B1356">
        <v>1002504472</v>
      </c>
      <c r="C1356">
        <v>3</v>
      </c>
      <c r="D1356" t="s">
        <v>49</v>
      </c>
      <c r="E1356">
        <v>4</v>
      </c>
      <c r="F1356" t="s">
        <v>246</v>
      </c>
      <c r="G1356" t="s">
        <v>549</v>
      </c>
      <c r="H1356" t="s">
        <v>928</v>
      </c>
      <c r="I1356" t="s">
        <v>213</v>
      </c>
      <c r="J1356" t="s">
        <v>214</v>
      </c>
      <c r="K1356" t="s">
        <v>149</v>
      </c>
      <c r="L1356" t="s">
        <v>215</v>
      </c>
      <c r="M1356" t="s">
        <v>76</v>
      </c>
      <c r="N1356" t="s">
        <v>216</v>
      </c>
      <c r="O1356" s="57">
        <v>46235.495092592595</v>
      </c>
      <c r="P1356" s="57">
        <v>46236.673611111109</v>
      </c>
      <c r="Q1356">
        <v>69356679</v>
      </c>
      <c r="S1356">
        <v>146457106310</v>
      </c>
      <c r="T1356" t="s">
        <v>993</v>
      </c>
      <c r="U1356" t="s">
        <v>4183</v>
      </c>
      <c r="V1356" t="s">
        <v>4184</v>
      </c>
      <c r="Z1356">
        <v>110.1240483</v>
      </c>
      <c r="AA1356">
        <v>-6.9358605000000004</v>
      </c>
      <c r="AB1356" t="s">
        <v>4185</v>
      </c>
      <c r="AC1356" t="s">
        <v>237</v>
      </c>
      <c r="AL1356" t="s">
        <v>218</v>
      </c>
      <c r="AM1356" t="s">
        <v>1625</v>
      </c>
      <c r="AN1356" t="s">
        <v>6</v>
      </c>
      <c r="AO1356" s="57">
        <v>46030.496400462966</v>
      </c>
      <c r="AP1356" s="57">
        <v>46236.333333333336</v>
      </c>
      <c r="AR1356" t="s">
        <v>219</v>
      </c>
      <c r="AS1356" t="s">
        <v>928</v>
      </c>
      <c r="AT1356" t="s">
        <v>231</v>
      </c>
      <c r="AU1356">
        <v>20260802</v>
      </c>
      <c r="AV1356" t="s">
        <v>222</v>
      </c>
      <c r="AW1356" t="s">
        <v>1015</v>
      </c>
      <c r="AX1356" t="s">
        <v>223</v>
      </c>
      <c r="BA1356" s="57">
        <v>46236.333333333336</v>
      </c>
      <c r="BB1356" t="s">
        <v>1625</v>
      </c>
      <c r="BC1356">
        <v>2026</v>
      </c>
      <c r="BD1356">
        <v>8</v>
      </c>
      <c r="BE1356">
        <v>2</v>
      </c>
      <c r="BF1356" s="6">
        <f t="shared" si="63"/>
        <v>46236</v>
      </c>
      <c r="BG1356">
        <f t="shared" si="64"/>
        <v>-0.33333333333575865</v>
      </c>
      <c r="BH1356" t="str">
        <f t="shared" si="65"/>
        <v>COMPLY</v>
      </c>
      <c r="BI1356" t="e">
        <f>VLOOKUP(H1356,Sheet2!$A$1:$B$270,2,FALSE)</f>
        <v>#N/A</v>
      </c>
    </row>
    <row r="1357" spans="1:61">
      <c r="A1357">
        <v>1356</v>
      </c>
      <c r="B1357">
        <v>1002522112</v>
      </c>
      <c r="C1357">
        <v>3</v>
      </c>
      <c r="D1357" t="s">
        <v>49</v>
      </c>
      <c r="E1357">
        <v>4</v>
      </c>
      <c r="F1357" t="s">
        <v>246</v>
      </c>
      <c r="G1357" t="s">
        <v>549</v>
      </c>
      <c r="H1357" t="s">
        <v>5682</v>
      </c>
      <c r="I1357" t="s">
        <v>9798</v>
      </c>
      <c r="J1357" t="s">
        <v>214</v>
      </c>
      <c r="K1357" t="s">
        <v>149</v>
      </c>
      <c r="M1357" t="s">
        <v>76</v>
      </c>
      <c r="N1357" t="s">
        <v>9799</v>
      </c>
      <c r="O1357" s="57">
        <v>46246.556585648148</v>
      </c>
      <c r="P1357" s="57">
        <v>46246.666261574072</v>
      </c>
      <c r="Q1357">
        <v>69364233</v>
      </c>
      <c r="S1357">
        <v>141409102264</v>
      </c>
      <c r="T1357" t="s">
        <v>11958</v>
      </c>
      <c r="U1357" t="s">
        <v>9801</v>
      </c>
      <c r="V1357" t="s">
        <v>11959</v>
      </c>
      <c r="Z1357">
        <v>110.04501500000001</v>
      </c>
      <c r="AA1357">
        <v>-7.0950930000000003</v>
      </c>
      <c r="AB1357" t="s">
        <v>11960</v>
      </c>
      <c r="AC1357" t="s">
        <v>9804</v>
      </c>
      <c r="AL1357" t="s">
        <v>218</v>
      </c>
      <c r="AM1357" t="s">
        <v>11960</v>
      </c>
      <c r="AN1357" t="s">
        <v>6</v>
      </c>
      <c r="AO1357" s="57">
        <v>46364.569351851853</v>
      </c>
      <c r="AR1357" t="s">
        <v>219</v>
      </c>
      <c r="AS1357" t="s">
        <v>5682</v>
      </c>
      <c r="AT1357" t="s">
        <v>231</v>
      </c>
      <c r="AU1357">
        <v>20260812</v>
      </c>
      <c r="AV1357" t="s">
        <v>222</v>
      </c>
      <c r="AW1357" t="s">
        <v>9797</v>
      </c>
      <c r="AX1357" t="s">
        <v>223</v>
      </c>
      <c r="BA1357" s="57">
        <v>46247.583333333336</v>
      </c>
      <c r="BB1357" t="s">
        <v>11960</v>
      </c>
      <c r="BC1357">
        <v>2026</v>
      </c>
      <c r="BD1357">
        <v>8</v>
      </c>
      <c r="BE1357">
        <v>12</v>
      </c>
      <c r="BF1357" s="6">
        <f t="shared" si="63"/>
        <v>46246</v>
      </c>
      <c r="BG1357">
        <f t="shared" si="64"/>
        <v>-1.5833333333357587</v>
      </c>
      <c r="BH1357" t="str">
        <f t="shared" si="65"/>
        <v>COMPLY</v>
      </c>
      <c r="BI1357" t="e">
        <f>VLOOKUP(H1357,Sheet2!$A$1:$B$270,2,FALSE)</f>
        <v>#N/A</v>
      </c>
    </row>
    <row r="1358" spans="1:61">
      <c r="A1358">
        <v>1357</v>
      </c>
      <c r="B1358">
        <v>1002519530</v>
      </c>
      <c r="C1358">
        <v>3</v>
      </c>
      <c r="D1358" t="s">
        <v>51</v>
      </c>
      <c r="E1358">
        <v>4</v>
      </c>
      <c r="F1358" t="s">
        <v>235</v>
      </c>
      <c r="G1358" t="s">
        <v>6375</v>
      </c>
      <c r="H1358" t="s">
        <v>7416</v>
      </c>
      <c r="I1358" t="s">
        <v>213</v>
      </c>
      <c r="J1358" t="s">
        <v>214</v>
      </c>
      <c r="K1358" t="s">
        <v>149</v>
      </c>
      <c r="L1358" t="s">
        <v>215</v>
      </c>
      <c r="M1358" t="s">
        <v>76</v>
      </c>
      <c r="N1358" t="s">
        <v>216</v>
      </c>
      <c r="O1358" s="57">
        <v>46245.476342592592</v>
      </c>
      <c r="P1358" s="57">
        <v>46247.345196759263</v>
      </c>
      <c r="Q1358">
        <v>69363152</v>
      </c>
      <c r="S1358">
        <v>142567104612</v>
      </c>
      <c r="T1358" t="s">
        <v>7417</v>
      </c>
      <c r="U1358" t="s">
        <v>7418</v>
      </c>
      <c r="V1358" t="s">
        <v>7419</v>
      </c>
      <c r="Z1358">
        <v>111.036681979894</v>
      </c>
      <c r="AA1358">
        <v>-7.6187911445802898</v>
      </c>
      <c r="AB1358" t="s">
        <v>7420</v>
      </c>
      <c r="AC1358" t="s">
        <v>217</v>
      </c>
      <c r="AL1358" t="s">
        <v>218</v>
      </c>
      <c r="AM1358" t="s">
        <v>7421</v>
      </c>
      <c r="AN1358" t="s">
        <v>6</v>
      </c>
      <c r="AO1358" s="57">
        <v>46334.486145833333</v>
      </c>
      <c r="AP1358" s="57">
        <v>46246.541666666664</v>
      </c>
      <c r="AR1358" t="s">
        <v>219</v>
      </c>
      <c r="AS1358" t="s">
        <v>7416</v>
      </c>
      <c r="AT1358" t="s">
        <v>231</v>
      </c>
      <c r="AU1358">
        <v>20260813</v>
      </c>
      <c r="AV1358" t="s">
        <v>222</v>
      </c>
      <c r="AW1358" t="s">
        <v>1010</v>
      </c>
      <c r="AX1358" t="s">
        <v>223</v>
      </c>
      <c r="BA1358" s="57">
        <v>46246.541666666664</v>
      </c>
      <c r="BB1358" t="s">
        <v>7421</v>
      </c>
      <c r="BC1358">
        <v>2026</v>
      </c>
      <c r="BD1358">
        <v>8</v>
      </c>
      <c r="BE1358">
        <v>13</v>
      </c>
      <c r="BF1358" s="6">
        <f t="shared" si="63"/>
        <v>46247</v>
      </c>
      <c r="BG1358">
        <f t="shared" si="64"/>
        <v>0.45833333333575865</v>
      </c>
      <c r="BH1358" t="str">
        <f t="shared" si="65"/>
        <v>COMPLY</v>
      </c>
      <c r="BI1358" t="e">
        <f>VLOOKUP(H1358,Sheet2!$A$1:$B$270,2,FALSE)</f>
        <v>#N/A</v>
      </c>
    </row>
    <row r="1359" spans="1:61">
      <c r="A1359">
        <v>1358</v>
      </c>
      <c r="B1359">
        <v>1002511663</v>
      </c>
      <c r="C1359">
        <v>3</v>
      </c>
      <c r="D1359" t="s">
        <v>45</v>
      </c>
      <c r="E1359">
        <v>5</v>
      </c>
      <c r="F1359" t="s">
        <v>113</v>
      </c>
      <c r="G1359" t="s">
        <v>114</v>
      </c>
      <c r="H1359" t="s">
        <v>367</v>
      </c>
      <c r="I1359" t="s">
        <v>213</v>
      </c>
      <c r="J1359" t="s">
        <v>214</v>
      </c>
      <c r="K1359" t="s">
        <v>149</v>
      </c>
      <c r="L1359" t="s">
        <v>215</v>
      </c>
      <c r="M1359" t="s">
        <v>76</v>
      </c>
      <c r="N1359" t="s">
        <v>216</v>
      </c>
      <c r="O1359" s="57">
        <v>46240.409687500003</v>
      </c>
      <c r="P1359" s="57">
        <v>46242.384837962964</v>
      </c>
      <c r="Q1359">
        <v>69359663</v>
      </c>
      <c r="S1359">
        <v>172514216874</v>
      </c>
      <c r="T1359" t="s">
        <v>4186</v>
      </c>
      <c r="U1359" t="s">
        <v>4187</v>
      </c>
      <c r="V1359" t="s">
        <v>4188</v>
      </c>
      <c r="Z1359">
        <v>120.1677018</v>
      </c>
      <c r="AA1359">
        <v>-8.7081252999999901</v>
      </c>
      <c r="AB1359" t="s">
        <v>4189</v>
      </c>
      <c r="AC1359" t="s">
        <v>237</v>
      </c>
      <c r="AL1359" t="s">
        <v>218</v>
      </c>
      <c r="AM1359" t="s">
        <v>3153</v>
      </c>
      <c r="AN1359" t="s">
        <v>6</v>
      </c>
      <c r="AO1359" s="57">
        <v>46181.413252314815</v>
      </c>
      <c r="AP1359" s="57">
        <v>46241.333333333336</v>
      </c>
      <c r="AR1359" t="s">
        <v>219</v>
      </c>
      <c r="AS1359" t="s">
        <v>367</v>
      </c>
      <c r="AT1359" t="s">
        <v>231</v>
      </c>
      <c r="AU1359">
        <v>20260808</v>
      </c>
      <c r="AV1359" t="s">
        <v>222</v>
      </c>
      <c r="AW1359" t="s">
        <v>1025</v>
      </c>
      <c r="AX1359" t="s">
        <v>223</v>
      </c>
      <c r="BA1359" s="57">
        <v>46241.333333333336</v>
      </c>
      <c r="BB1359" t="s">
        <v>3153</v>
      </c>
      <c r="BC1359">
        <v>2026</v>
      </c>
      <c r="BD1359">
        <v>8</v>
      </c>
      <c r="BE1359">
        <v>8</v>
      </c>
      <c r="BF1359" s="6">
        <f t="shared" si="63"/>
        <v>46242</v>
      </c>
      <c r="BG1359">
        <f t="shared" si="64"/>
        <v>0.66666666666424135</v>
      </c>
      <c r="BH1359" t="str">
        <f t="shared" si="65"/>
        <v>COMPLY</v>
      </c>
      <c r="BI1359" t="str">
        <f>VLOOKUP(H1359,Sheet2!$A$1:$B$270,2,FALSE)</f>
        <v>LABOAN BAJO</v>
      </c>
    </row>
    <row r="1360" spans="1:61">
      <c r="A1360">
        <v>1359</v>
      </c>
      <c r="B1360">
        <v>1002525569</v>
      </c>
      <c r="C1360">
        <v>3</v>
      </c>
      <c r="D1360" t="s">
        <v>42</v>
      </c>
      <c r="E1360">
        <v>5</v>
      </c>
      <c r="F1360" t="s">
        <v>102</v>
      </c>
      <c r="G1360" t="s">
        <v>100</v>
      </c>
      <c r="H1360" t="s">
        <v>282</v>
      </c>
      <c r="I1360" t="s">
        <v>213</v>
      </c>
      <c r="J1360" t="s">
        <v>214</v>
      </c>
      <c r="K1360" t="s">
        <v>149</v>
      </c>
      <c r="L1360" t="s">
        <v>215</v>
      </c>
      <c r="M1360" t="s">
        <v>225</v>
      </c>
      <c r="N1360" t="s">
        <v>216</v>
      </c>
      <c r="O1360" s="57">
        <v>46248.382592592592</v>
      </c>
      <c r="P1360" s="57">
        <v>46249.338194444441</v>
      </c>
      <c r="Q1360">
        <v>69365662</v>
      </c>
      <c r="S1360">
        <v>152507223602</v>
      </c>
      <c r="T1360" t="s">
        <v>11961</v>
      </c>
      <c r="U1360" t="s">
        <v>11721</v>
      </c>
      <c r="V1360" t="s">
        <v>11962</v>
      </c>
      <c r="Z1360">
        <v>113.95661269999999</v>
      </c>
      <c r="AA1360">
        <v>-8.0082848999999996</v>
      </c>
      <c r="AB1360" t="s">
        <v>11963</v>
      </c>
      <c r="AC1360" t="s">
        <v>237</v>
      </c>
      <c r="AL1360" t="s">
        <v>218</v>
      </c>
      <c r="AM1360" t="s">
        <v>9921</v>
      </c>
      <c r="AN1360" t="s">
        <v>6</v>
      </c>
      <c r="AO1360" t="s">
        <v>9839</v>
      </c>
      <c r="AP1360" s="57">
        <v>46249.333333333336</v>
      </c>
      <c r="AR1360" t="s">
        <v>18</v>
      </c>
      <c r="AS1360" t="s">
        <v>282</v>
      </c>
      <c r="AT1360" t="s">
        <v>221</v>
      </c>
      <c r="AV1360" t="s">
        <v>227</v>
      </c>
      <c r="AW1360" t="s">
        <v>890</v>
      </c>
      <c r="AX1360" t="s">
        <v>223</v>
      </c>
      <c r="BA1360" s="57">
        <v>46249.333333333336</v>
      </c>
      <c r="BB1360" t="s">
        <v>9921</v>
      </c>
      <c r="BF1360" s="6" t="e">
        <f t="shared" si="63"/>
        <v>#NUM!</v>
      </c>
      <c r="BG1360" t="e">
        <f t="shared" si="64"/>
        <v>#NUM!</v>
      </c>
      <c r="BH1360" t="e">
        <f t="shared" si="65"/>
        <v>#NUM!</v>
      </c>
      <c r="BI1360" t="str">
        <f>VLOOKUP(H1360,Sheet2!$A$1:$B$270,2,FALSE)</f>
        <v>JEMBER</v>
      </c>
    </row>
    <row r="1361" spans="1:61">
      <c r="A1361">
        <v>1360</v>
      </c>
      <c r="B1361">
        <v>1002526426</v>
      </c>
      <c r="C1361">
        <v>3</v>
      </c>
      <c r="D1361" t="s">
        <v>42</v>
      </c>
      <c r="E1361">
        <v>5</v>
      </c>
      <c r="F1361" t="s">
        <v>102</v>
      </c>
      <c r="G1361" t="s">
        <v>99</v>
      </c>
      <c r="H1361" t="s">
        <v>500</v>
      </c>
      <c r="I1361" t="s">
        <v>213</v>
      </c>
      <c r="J1361" t="s">
        <v>214</v>
      </c>
      <c r="K1361" t="s">
        <v>149</v>
      </c>
      <c r="L1361" t="s">
        <v>606</v>
      </c>
      <c r="M1361" t="s">
        <v>76</v>
      </c>
      <c r="N1361" t="s">
        <v>216</v>
      </c>
      <c r="O1361" s="57">
        <v>46248.574953703705</v>
      </c>
      <c r="P1361" s="57">
        <v>46248.760810185187</v>
      </c>
      <c r="Q1361">
        <v>69366066</v>
      </c>
      <c r="R1361">
        <v>3332816011</v>
      </c>
      <c r="S1361">
        <v>152521203439</v>
      </c>
      <c r="T1361" t="s">
        <v>11964</v>
      </c>
      <c r="U1361" t="s">
        <v>11965</v>
      </c>
      <c r="V1361" t="s">
        <v>11966</v>
      </c>
      <c r="Z1361">
        <v>114.11558333784301</v>
      </c>
      <c r="AA1361">
        <v>-8.5538506087359494</v>
      </c>
      <c r="AB1361" t="s">
        <v>11967</v>
      </c>
      <c r="AC1361" t="s">
        <v>217</v>
      </c>
      <c r="AL1361" t="s">
        <v>218</v>
      </c>
      <c r="AM1361" t="s">
        <v>11968</v>
      </c>
      <c r="AN1361" t="s">
        <v>6</v>
      </c>
      <c r="AO1361" t="s">
        <v>9895</v>
      </c>
      <c r="AP1361" s="57">
        <v>46249.541666666664</v>
      </c>
      <c r="AR1361" t="s">
        <v>219</v>
      </c>
      <c r="AS1361" t="s">
        <v>500</v>
      </c>
      <c r="AT1361" t="s">
        <v>231</v>
      </c>
      <c r="AU1361">
        <v>20260814</v>
      </c>
      <c r="AV1361" t="s">
        <v>222</v>
      </c>
      <c r="AW1361" t="s">
        <v>941</v>
      </c>
      <c r="AX1361" t="s">
        <v>223</v>
      </c>
      <c r="BA1361" s="57">
        <v>46249.541666666664</v>
      </c>
      <c r="BB1361" t="s">
        <v>11968</v>
      </c>
      <c r="BC1361">
        <v>2026</v>
      </c>
      <c r="BD1361">
        <v>8</v>
      </c>
      <c r="BE1361">
        <v>14</v>
      </c>
      <c r="BF1361" s="6">
        <f t="shared" si="63"/>
        <v>46248</v>
      </c>
      <c r="BG1361">
        <f t="shared" si="64"/>
        <v>-1.5416666666642413</v>
      </c>
      <c r="BH1361" t="str">
        <f t="shared" si="65"/>
        <v>COMPLY</v>
      </c>
      <c r="BI1361" t="str">
        <f>VLOOKUP(H1361,Sheet2!$A$1:$B$270,2,FALSE)</f>
        <v>BANYUWANGI</v>
      </c>
    </row>
    <row r="1362" spans="1:61">
      <c r="A1362">
        <v>1361</v>
      </c>
      <c r="B1362">
        <v>1002516558</v>
      </c>
      <c r="C1362">
        <v>3</v>
      </c>
      <c r="D1362" t="s">
        <v>42</v>
      </c>
      <c r="E1362">
        <v>5</v>
      </c>
      <c r="F1362" t="s">
        <v>233</v>
      </c>
      <c r="G1362" t="s">
        <v>105</v>
      </c>
      <c r="H1362" t="s">
        <v>444</v>
      </c>
      <c r="I1362" t="s">
        <v>213</v>
      </c>
      <c r="J1362" t="s">
        <v>214</v>
      </c>
      <c r="K1362" t="s">
        <v>149</v>
      </c>
      <c r="M1362" t="s">
        <v>76</v>
      </c>
      <c r="N1362" t="s">
        <v>216</v>
      </c>
      <c r="O1362" s="57">
        <v>46243.639884259261</v>
      </c>
      <c r="P1362" s="57">
        <v>46244.670798611114</v>
      </c>
      <c r="Q1362">
        <v>69361911</v>
      </c>
      <c r="S1362">
        <v>152330220687</v>
      </c>
      <c r="T1362" t="s">
        <v>6062</v>
      </c>
      <c r="U1362" t="s">
        <v>6063</v>
      </c>
      <c r="V1362" t="s">
        <v>6900</v>
      </c>
      <c r="Z1362">
        <v>112.53521480000001</v>
      </c>
      <c r="AA1362">
        <v>-7.5666611000000001</v>
      </c>
      <c r="AB1362" t="s">
        <v>6064</v>
      </c>
      <c r="AC1362" t="s">
        <v>230</v>
      </c>
      <c r="AL1362" t="s">
        <v>218</v>
      </c>
      <c r="AM1362" t="s">
        <v>6901</v>
      </c>
      <c r="AN1362" t="s">
        <v>6</v>
      </c>
      <c r="AO1362" s="57">
        <v>46273.642430555556</v>
      </c>
      <c r="AP1362" s="57">
        <v>46245.333333333336</v>
      </c>
      <c r="AR1362" t="s">
        <v>219</v>
      </c>
      <c r="AS1362" t="s">
        <v>444</v>
      </c>
      <c r="AT1362" t="s">
        <v>221</v>
      </c>
      <c r="AU1362">
        <v>20260810</v>
      </c>
      <c r="AV1362" t="s">
        <v>222</v>
      </c>
      <c r="AW1362" t="s">
        <v>633</v>
      </c>
      <c r="AX1362" t="s">
        <v>223</v>
      </c>
      <c r="BA1362" s="57">
        <v>46245.333333333336</v>
      </c>
      <c r="BB1362" t="s">
        <v>6901</v>
      </c>
      <c r="BC1362">
        <v>2026</v>
      </c>
      <c r="BD1362">
        <v>8</v>
      </c>
      <c r="BE1362">
        <v>10</v>
      </c>
      <c r="BF1362" s="6">
        <f t="shared" si="63"/>
        <v>46244</v>
      </c>
      <c r="BG1362">
        <f t="shared" si="64"/>
        <v>-1.3333333333357587</v>
      </c>
      <c r="BH1362" t="str">
        <f t="shared" si="65"/>
        <v>COMPLY</v>
      </c>
      <c r="BI1362" t="str">
        <f>VLOOKUP(H1362,Sheet2!$A$1:$B$270,2,FALSE)</f>
        <v>MOJOKERTO</v>
      </c>
    </row>
    <row r="1363" spans="1:61">
      <c r="A1363">
        <v>1362</v>
      </c>
      <c r="B1363">
        <v>1002507756</v>
      </c>
      <c r="C1363">
        <v>3</v>
      </c>
      <c r="D1363" t="s">
        <v>59</v>
      </c>
      <c r="E1363">
        <v>4</v>
      </c>
      <c r="F1363" t="s">
        <v>243</v>
      </c>
      <c r="G1363" t="s">
        <v>896</v>
      </c>
      <c r="H1363" t="s">
        <v>897</v>
      </c>
      <c r="I1363" t="s">
        <v>213</v>
      </c>
      <c r="J1363" t="s">
        <v>214</v>
      </c>
      <c r="K1363" t="s">
        <v>149</v>
      </c>
      <c r="M1363" t="s">
        <v>970</v>
      </c>
      <c r="N1363" t="s">
        <v>216</v>
      </c>
      <c r="O1363" s="57">
        <v>46238.478842592594</v>
      </c>
      <c r="P1363" s="57">
        <v>46238.480034722219</v>
      </c>
      <c r="Q1363">
        <v>69358151</v>
      </c>
      <c r="S1363">
        <v>142164113592</v>
      </c>
      <c r="T1363" t="s">
        <v>4202</v>
      </c>
      <c r="Z1363">
        <v>110.36676110000001</v>
      </c>
      <c r="AA1363">
        <v>-7.5306860999999996</v>
      </c>
      <c r="AB1363" t="s">
        <v>4203</v>
      </c>
      <c r="AC1363" t="s">
        <v>290</v>
      </c>
      <c r="AO1363" s="57">
        <v>46120.48636574074</v>
      </c>
      <c r="AR1363" t="s">
        <v>6</v>
      </c>
      <c r="AS1363" t="s">
        <v>897</v>
      </c>
      <c r="AT1363" t="s">
        <v>231</v>
      </c>
      <c r="AV1363" t="s">
        <v>971</v>
      </c>
      <c r="AW1363" t="s">
        <v>561</v>
      </c>
      <c r="AX1363" t="s">
        <v>223</v>
      </c>
      <c r="BF1363" s="6" t="e">
        <f t="shared" si="63"/>
        <v>#NUM!</v>
      </c>
      <c r="BG1363" t="e">
        <f t="shared" si="64"/>
        <v>#NUM!</v>
      </c>
      <c r="BH1363" t="e">
        <f t="shared" si="65"/>
        <v>#NUM!</v>
      </c>
      <c r="BI1363" t="e">
        <f>VLOOKUP(H1363,Sheet2!$A$1:$B$270,2,FALSE)</f>
        <v>#N/A</v>
      </c>
    </row>
    <row r="1364" spans="1:61">
      <c r="A1364">
        <v>1363</v>
      </c>
      <c r="B1364">
        <v>1002511968</v>
      </c>
      <c r="C1364">
        <v>3</v>
      </c>
      <c r="D1364" t="s">
        <v>38</v>
      </c>
      <c r="E1364">
        <v>5</v>
      </c>
      <c r="F1364" t="s">
        <v>92</v>
      </c>
      <c r="G1364" t="s">
        <v>92</v>
      </c>
      <c r="H1364" t="s">
        <v>519</v>
      </c>
      <c r="I1364" t="s">
        <v>213</v>
      </c>
      <c r="J1364" t="s">
        <v>214</v>
      </c>
      <c r="K1364" t="s">
        <v>149</v>
      </c>
      <c r="L1364" t="s">
        <v>215</v>
      </c>
      <c r="M1364" t="s">
        <v>575</v>
      </c>
      <c r="N1364" t="s">
        <v>216</v>
      </c>
      <c r="O1364" s="57">
        <v>46240.465937499997</v>
      </c>
      <c r="P1364" s="57">
        <v>46244.570497685185</v>
      </c>
      <c r="Q1364">
        <v>69359801</v>
      </c>
      <c r="S1364">
        <v>152630205058</v>
      </c>
      <c r="T1364" t="s">
        <v>4209</v>
      </c>
      <c r="U1364" t="s">
        <v>4210</v>
      </c>
      <c r="V1364" t="s">
        <v>4211</v>
      </c>
      <c r="Z1364">
        <v>111.53267</v>
      </c>
      <c r="AA1364">
        <v>-7.7295889999999998</v>
      </c>
      <c r="AB1364" t="s">
        <v>4212</v>
      </c>
      <c r="AC1364" t="s">
        <v>237</v>
      </c>
      <c r="AL1364" t="s">
        <v>218</v>
      </c>
      <c r="AM1364" t="s">
        <v>2369</v>
      </c>
      <c r="AN1364" t="s">
        <v>6</v>
      </c>
      <c r="AO1364" s="57">
        <v>46181.476226851853</v>
      </c>
      <c r="AP1364" s="57">
        <v>46241.333333333336</v>
      </c>
      <c r="AQ1364" t="s">
        <v>903</v>
      </c>
      <c r="AR1364" t="s">
        <v>14</v>
      </c>
      <c r="AS1364" t="s">
        <v>519</v>
      </c>
      <c r="AT1364" t="s">
        <v>231</v>
      </c>
      <c r="AV1364" t="s">
        <v>6902</v>
      </c>
      <c r="AW1364" t="s">
        <v>1010</v>
      </c>
      <c r="AX1364" t="s">
        <v>223</v>
      </c>
      <c r="BA1364" s="57">
        <v>46241.333333333336</v>
      </c>
      <c r="BB1364" t="s">
        <v>2369</v>
      </c>
      <c r="BF1364" s="6" t="e">
        <f t="shared" si="63"/>
        <v>#NUM!</v>
      </c>
      <c r="BG1364" t="e">
        <f t="shared" si="64"/>
        <v>#NUM!</v>
      </c>
      <c r="BH1364" t="e">
        <f t="shared" si="65"/>
        <v>#NUM!</v>
      </c>
      <c r="BI1364" t="str">
        <f>VLOOKUP(H1364,Sheet2!$A$1:$B$270,2,FALSE)</f>
        <v>MADIUN</v>
      </c>
    </row>
    <row r="1365" spans="1:61">
      <c r="A1365">
        <v>1364</v>
      </c>
      <c r="B1365">
        <v>1002529190</v>
      </c>
      <c r="C1365">
        <v>3</v>
      </c>
      <c r="D1365" t="s">
        <v>51</v>
      </c>
      <c r="E1365">
        <v>4</v>
      </c>
      <c r="F1365" t="s">
        <v>273</v>
      </c>
      <c r="G1365" t="s">
        <v>898</v>
      </c>
      <c r="H1365" t="s">
        <v>940</v>
      </c>
      <c r="I1365" t="s">
        <v>213</v>
      </c>
      <c r="J1365" t="s">
        <v>214</v>
      </c>
      <c r="K1365" t="s">
        <v>149</v>
      </c>
      <c r="L1365" t="s">
        <v>215</v>
      </c>
      <c r="M1365" t="s">
        <v>76</v>
      </c>
      <c r="N1365" t="s">
        <v>216</v>
      </c>
      <c r="O1365" s="57">
        <v>46250.301342592589</v>
      </c>
      <c r="P1365" s="57">
        <v>46251.814733796295</v>
      </c>
      <c r="Q1365">
        <v>69367250</v>
      </c>
      <c r="S1365">
        <v>146593115535</v>
      </c>
      <c r="T1365" t="s">
        <v>11969</v>
      </c>
      <c r="U1365" t="s">
        <v>11970</v>
      </c>
      <c r="V1365" t="s">
        <v>11971</v>
      </c>
      <c r="Z1365">
        <v>110.701793</v>
      </c>
      <c r="AA1365">
        <v>-6.693581</v>
      </c>
      <c r="AB1365" t="s">
        <v>11972</v>
      </c>
      <c r="AC1365" t="s">
        <v>237</v>
      </c>
      <c r="AL1365" t="s">
        <v>218</v>
      </c>
      <c r="AM1365" t="s">
        <v>11973</v>
      </c>
      <c r="AN1365" t="s">
        <v>6</v>
      </c>
      <c r="AO1365" t="s">
        <v>10958</v>
      </c>
      <c r="AP1365" s="57">
        <v>46251.333333333336</v>
      </c>
      <c r="AR1365" t="s">
        <v>219</v>
      </c>
      <c r="AS1365" t="s">
        <v>940</v>
      </c>
      <c r="AT1365" t="s">
        <v>231</v>
      </c>
      <c r="AU1365">
        <v>20260817</v>
      </c>
      <c r="AV1365" t="s">
        <v>222</v>
      </c>
      <c r="AW1365" t="s">
        <v>1010</v>
      </c>
      <c r="AX1365" t="s">
        <v>223</v>
      </c>
      <c r="BA1365" s="57">
        <v>46251.333333333336</v>
      </c>
      <c r="BB1365" t="s">
        <v>11973</v>
      </c>
      <c r="BC1365">
        <v>2026</v>
      </c>
      <c r="BD1365">
        <v>8</v>
      </c>
      <c r="BE1365">
        <v>17</v>
      </c>
      <c r="BF1365" s="6">
        <f t="shared" si="63"/>
        <v>46251</v>
      </c>
      <c r="BG1365">
        <f t="shared" si="64"/>
        <v>-0.33333333333575865</v>
      </c>
      <c r="BH1365" t="str">
        <f t="shared" si="65"/>
        <v>COMPLY</v>
      </c>
      <c r="BI1365" t="e">
        <f>VLOOKUP(H1365,Sheet2!$A$1:$B$270,2,FALSE)</f>
        <v>#N/A</v>
      </c>
    </row>
    <row r="1366" spans="1:61">
      <c r="A1366">
        <v>1365</v>
      </c>
      <c r="B1366">
        <v>1002518474</v>
      </c>
      <c r="C1366">
        <v>3</v>
      </c>
      <c r="D1366" t="s">
        <v>45</v>
      </c>
      <c r="E1366">
        <v>5</v>
      </c>
      <c r="F1366" t="s">
        <v>211</v>
      </c>
      <c r="G1366" t="s">
        <v>110</v>
      </c>
      <c r="H1366" t="s">
        <v>249</v>
      </c>
      <c r="I1366" t="s">
        <v>213</v>
      </c>
      <c r="J1366" t="s">
        <v>214</v>
      </c>
      <c r="K1366" t="s">
        <v>149</v>
      </c>
      <c r="L1366" t="s">
        <v>215</v>
      </c>
      <c r="M1366" t="s">
        <v>76</v>
      </c>
      <c r="N1366" t="s">
        <v>216</v>
      </c>
      <c r="O1366" s="57">
        <v>46244.684687499997</v>
      </c>
      <c r="P1366" s="57">
        <v>46246.586446759262</v>
      </c>
      <c r="Q1366">
        <v>69362721</v>
      </c>
      <c r="S1366">
        <v>172616801829</v>
      </c>
      <c r="T1366" t="s">
        <v>6903</v>
      </c>
      <c r="U1366" t="s">
        <v>6904</v>
      </c>
      <c r="V1366" t="s">
        <v>6905</v>
      </c>
      <c r="Z1366">
        <v>118.7789087</v>
      </c>
      <c r="AA1366">
        <v>-8.4685568</v>
      </c>
      <c r="AB1366" t="s">
        <v>6906</v>
      </c>
      <c r="AC1366" t="s">
        <v>237</v>
      </c>
      <c r="AL1366" t="s">
        <v>218</v>
      </c>
      <c r="AM1366" t="s">
        <v>6564</v>
      </c>
      <c r="AN1366" t="s">
        <v>6</v>
      </c>
      <c r="AO1366" s="57">
        <v>46303.694282407407</v>
      </c>
      <c r="AP1366" s="57">
        <v>46245.541666666664</v>
      </c>
      <c r="AR1366" t="s">
        <v>219</v>
      </c>
      <c r="AS1366" t="s">
        <v>249</v>
      </c>
      <c r="AT1366" t="s">
        <v>221</v>
      </c>
      <c r="AU1366">
        <v>20260812</v>
      </c>
      <c r="AV1366" t="s">
        <v>222</v>
      </c>
      <c r="AW1366" t="s">
        <v>6907</v>
      </c>
      <c r="AX1366" t="s">
        <v>223</v>
      </c>
      <c r="BA1366" s="57">
        <v>46245.541666666664</v>
      </c>
      <c r="BB1366" t="s">
        <v>6564</v>
      </c>
      <c r="BC1366">
        <v>2026</v>
      </c>
      <c r="BD1366">
        <v>8</v>
      </c>
      <c r="BE1366">
        <v>12</v>
      </c>
      <c r="BF1366" s="6">
        <f t="shared" si="63"/>
        <v>46246</v>
      </c>
      <c r="BG1366">
        <f t="shared" si="64"/>
        <v>0.45833333333575865</v>
      </c>
      <c r="BH1366" t="str">
        <f t="shared" si="65"/>
        <v>COMPLY</v>
      </c>
      <c r="BI1366" t="str">
        <f>VLOOKUP(H1366,Sheet2!$A$1:$B$270,2,FALSE)</f>
        <v>BIMA</v>
      </c>
    </row>
    <row r="1367" spans="1:61">
      <c r="A1367">
        <v>1366</v>
      </c>
      <c r="B1367">
        <v>1002528166</v>
      </c>
      <c r="C1367">
        <v>3</v>
      </c>
      <c r="D1367" t="s">
        <v>38</v>
      </c>
      <c r="E1367">
        <v>5</v>
      </c>
      <c r="F1367" t="s">
        <v>250</v>
      </c>
      <c r="G1367" t="s">
        <v>91</v>
      </c>
      <c r="H1367" t="s">
        <v>433</v>
      </c>
      <c r="I1367" t="s">
        <v>213</v>
      </c>
      <c r="J1367" t="s">
        <v>214</v>
      </c>
      <c r="K1367" t="s">
        <v>149</v>
      </c>
      <c r="L1367" t="s">
        <v>215</v>
      </c>
      <c r="M1367" t="s">
        <v>76</v>
      </c>
      <c r="N1367" t="s">
        <v>216</v>
      </c>
      <c r="O1367" s="57">
        <v>46249.504120370373</v>
      </c>
      <c r="P1367" s="57">
        <v>46249.812615740739</v>
      </c>
      <c r="Q1367">
        <v>69366793</v>
      </c>
      <c r="S1367">
        <v>152713217312</v>
      </c>
      <c r="T1367" t="s">
        <v>11974</v>
      </c>
      <c r="U1367" t="s">
        <v>11975</v>
      </c>
      <c r="V1367" t="s">
        <v>11976</v>
      </c>
      <c r="Z1367">
        <v>112.67254269999999</v>
      </c>
      <c r="AA1367">
        <v>-8.1221701999999993</v>
      </c>
      <c r="AB1367" t="s">
        <v>11977</v>
      </c>
      <c r="AC1367" t="s">
        <v>237</v>
      </c>
      <c r="AL1367" t="s">
        <v>218</v>
      </c>
      <c r="AM1367" t="s">
        <v>11978</v>
      </c>
      <c r="AN1367" t="s">
        <v>6</v>
      </c>
      <c r="AO1367" t="s">
        <v>9878</v>
      </c>
      <c r="AP1367" s="57">
        <v>46250.541666666664</v>
      </c>
      <c r="AR1367" t="s">
        <v>219</v>
      </c>
      <c r="AS1367" t="s">
        <v>433</v>
      </c>
      <c r="AT1367" t="s">
        <v>352</v>
      </c>
      <c r="AU1367">
        <v>20260815</v>
      </c>
      <c r="AV1367" t="s">
        <v>222</v>
      </c>
      <c r="AW1367" t="s">
        <v>11405</v>
      </c>
      <c r="AX1367" t="s">
        <v>223</v>
      </c>
      <c r="BA1367" s="57">
        <v>46250.541666666664</v>
      </c>
      <c r="BB1367" t="s">
        <v>11978</v>
      </c>
      <c r="BC1367">
        <v>2026</v>
      </c>
      <c r="BD1367">
        <v>8</v>
      </c>
      <c r="BE1367">
        <v>15</v>
      </c>
      <c r="BF1367" s="6">
        <f t="shared" si="63"/>
        <v>46249</v>
      </c>
      <c r="BG1367">
        <f t="shared" si="64"/>
        <v>-1.5416666666642413</v>
      </c>
      <c r="BH1367" t="str">
        <f t="shared" si="65"/>
        <v>COMPLY</v>
      </c>
      <c r="BI1367" t="str">
        <f>VLOOKUP(H1367,Sheet2!$A$1:$B$270,2,FALSE)</f>
        <v>MALANG</v>
      </c>
    </row>
    <row r="1368" spans="1:61">
      <c r="A1368">
        <v>1367</v>
      </c>
      <c r="B1368">
        <v>1002521958</v>
      </c>
      <c r="C1368">
        <v>3</v>
      </c>
      <c r="D1368" t="s">
        <v>38</v>
      </c>
      <c r="E1368">
        <v>5</v>
      </c>
      <c r="F1368" t="s">
        <v>90</v>
      </c>
      <c r="G1368" t="s">
        <v>93</v>
      </c>
      <c r="H1368" t="s">
        <v>302</v>
      </c>
      <c r="I1368" t="s">
        <v>213</v>
      </c>
      <c r="J1368" t="s">
        <v>214</v>
      </c>
      <c r="K1368" t="s">
        <v>149</v>
      </c>
      <c r="L1368" t="s">
        <v>215</v>
      </c>
      <c r="M1368" t="s">
        <v>76</v>
      </c>
      <c r="N1368" t="s">
        <v>216</v>
      </c>
      <c r="O1368" s="57">
        <v>46246.506203703706</v>
      </c>
      <c r="P1368" s="57">
        <v>46246.684247685182</v>
      </c>
      <c r="Q1368">
        <v>69364114</v>
      </c>
      <c r="S1368">
        <v>152611229880</v>
      </c>
      <c r="T1368" t="s">
        <v>8324</v>
      </c>
      <c r="U1368" t="s">
        <v>8325</v>
      </c>
      <c r="V1368" t="s">
        <v>8326</v>
      </c>
      <c r="Z1368">
        <v>111.97209100000001</v>
      </c>
      <c r="AA1368">
        <v>-7.604082</v>
      </c>
      <c r="AB1368" t="s">
        <v>8327</v>
      </c>
      <c r="AC1368" t="s">
        <v>237</v>
      </c>
      <c r="AL1368" t="s">
        <v>218</v>
      </c>
      <c r="AM1368" t="s">
        <v>8051</v>
      </c>
      <c r="AN1368" t="s">
        <v>6</v>
      </c>
      <c r="AO1368" s="57">
        <v>46364.507094907407</v>
      </c>
      <c r="AP1368" s="57">
        <v>46247.541666666664</v>
      </c>
      <c r="AR1368" t="s">
        <v>219</v>
      </c>
      <c r="AS1368" t="s">
        <v>302</v>
      </c>
      <c r="AT1368" t="s">
        <v>231</v>
      </c>
      <c r="AU1368">
        <v>20260812</v>
      </c>
      <c r="AV1368" t="s">
        <v>222</v>
      </c>
      <c r="AW1368" t="s">
        <v>1014</v>
      </c>
      <c r="AX1368" t="s">
        <v>223</v>
      </c>
      <c r="BA1368" s="57">
        <v>46247.541666666664</v>
      </c>
      <c r="BB1368" t="s">
        <v>8051</v>
      </c>
      <c r="BC1368">
        <v>2026</v>
      </c>
      <c r="BD1368">
        <v>8</v>
      </c>
      <c r="BE1368">
        <v>12</v>
      </c>
      <c r="BF1368" s="6">
        <f t="shared" si="63"/>
        <v>46246</v>
      </c>
      <c r="BG1368">
        <f t="shared" si="64"/>
        <v>-1.5416666666642413</v>
      </c>
      <c r="BH1368" t="str">
        <f t="shared" si="65"/>
        <v>COMPLY</v>
      </c>
      <c r="BI1368" t="str">
        <f>VLOOKUP(H1368,Sheet2!$A$1:$B$270,2,FALSE)</f>
        <v>NGANJUK</v>
      </c>
    </row>
    <row r="1369" spans="1:61">
      <c r="A1369">
        <v>1368</v>
      </c>
      <c r="B1369">
        <v>1002521226</v>
      </c>
      <c r="C1369">
        <v>3</v>
      </c>
      <c r="D1369" t="s">
        <v>34</v>
      </c>
      <c r="E1369">
        <v>5</v>
      </c>
      <c r="F1369" t="s">
        <v>573</v>
      </c>
      <c r="G1369" t="s">
        <v>84</v>
      </c>
      <c r="H1369" t="s">
        <v>536</v>
      </c>
      <c r="I1369" t="s">
        <v>213</v>
      </c>
      <c r="J1369" t="s">
        <v>214</v>
      </c>
      <c r="K1369" t="s">
        <v>149</v>
      </c>
      <c r="L1369" t="s">
        <v>215</v>
      </c>
      <c r="M1369" t="s">
        <v>277</v>
      </c>
      <c r="N1369" t="s">
        <v>216</v>
      </c>
      <c r="O1369" s="57">
        <v>46246.354120370372</v>
      </c>
      <c r="P1369" s="57">
        <v>46251.351099537038</v>
      </c>
      <c r="Q1369">
        <v>69363803</v>
      </c>
      <c r="S1369">
        <v>172426206488</v>
      </c>
      <c r="T1369" t="s">
        <v>8328</v>
      </c>
      <c r="U1369" t="s">
        <v>8329</v>
      </c>
      <c r="V1369" t="s">
        <v>8330</v>
      </c>
      <c r="Z1369">
        <v>115.0488908</v>
      </c>
      <c r="AA1369">
        <v>-8.1461714999999995</v>
      </c>
      <c r="AB1369" t="s">
        <v>8331</v>
      </c>
      <c r="AC1369" t="s">
        <v>237</v>
      </c>
      <c r="AL1369" t="s">
        <v>218</v>
      </c>
      <c r="AM1369" t="s">
        <v>8311</v>
      </c>
      <c r="AN1369" t="s">
        <v>6</v>
      </c>
      <c r="AO1369" s="57">
        <v>46364.361018518517</v>
      </c>
      <c r="AP1369" s="57">
        <v>46247.541666666664</v>
      </c>
      <c r="AQ1369" t="s">
        <v>248</v>
      </c>
      <c r="AR1369" t="s">
        <v>278</v>
      </c>
      <c r="AS1369" t="s">
        <v>536</v>
      </c>
      <c r="AT1369" t="s">
        <v>231</v>
      </c>
      <c r="AV1369" t="s">
        <v>11979</v>
      </c>
      <c r="AW1369" t="s">
        <v>1012</v>
      </c>
      <c r="AX1369" t="s">
        <v>223</v>
      </c>
      <c r="BA1369" s="57">
        <v>46247.541666666664</v>
      </c>
      <c r="BB1369" t="s">
        <v>8311</v>
      </c>
      <c r="BF1369" s="6" t="e">
        <f t="shared" si="63"/>
        <v>#NUM!</v>
      </c>
      <c r="BG1369" t="e">
        <f t="shared" si="64"/>
        <v>#NUM!</v>
      </c>
      <c r="BH1369" t="e">
        <f t="shared" si="65"/>
        <v>#NUM!</v>
      </c>
      <c r="BI1369" t="str">
        <f>VLOOKUP(H1369,Sheet2!$A$1:$B$270,2,FALSE)</f>
        <v>SINGARAJA</v>
      </c>
    </row>
    <row r="1370" spans="1:61">
      <c r="A1370">
        <v>1369</v>
      </c>
      <c r="B1370">
        <v>1002515484</v>
      </c>
      <c r="C1370">
        <v>3</v>
      </c>
      <c r="D1370" t="s">
        <v>59</v>
      </c>
      <c r="E1370">
        <v>4</v>
      </c>
      <c r="F1370" t="s">
        <v>243</v>
      </c>
      <c r="G1370" t="s">
        <v>243</v>
      </c>
      <c r="H1370" t="s">
        <v>294</v>
      </c>
      <c r="I1370" t="s">
        <v>213</v>
      </c>
      <c r="J1370" t="s">
        <v>214</v>
      </c>
      <c r="K1370" t="s">
        <v>149</v>
      </c>
      <c r="L1370" t="s">
        <v>215</v>
      </c>
      <c r="M1370" t="s">
        <v>76</v>
      </c>
      <c r="N1370" t="s">
        <v>216</v>
      </c>
      <c r="O1370" s="57">
        <v>46241.785370370373</v>
      </c>
      <c r="P1370" s="57">
        <v>46245.563240740739</v>
      </c>
      <c r="Q1370">
        <v>69361150</v>
      </c>
      <c r="S1370">
        <v>146137149701</v>
      </c>
      <c r="T1370" t="s">
        <v>6070</v>
      </c>
      <c r="U1370" t="s">
        <v>6908</v>
      </c>
      <c r="V1370" t="s">
        <v>6071</v>
      </c>
      <c r="Z1370">
        <v>110.3259362</v>
      </c>
      <c r="AA1370">
        <v>-7.3706834999999904</v>
      </c>
      <c r="AB1370" t="s">
        <v>6072</v>
      </c>
      <c r="AC1370" t="s">
        <v>237</v>
      </c>
      <c r="AL1370" t="s">
        <v>218</v>
      </c>
      <c r="AM1370" t="s">
        <v>6073</v>
      </c>
      <c r="AN1370" t="s">
        <v>6</v>
      </c>
      <c r="AO1370" s="57">
        <v>46211.788310185184</v>
      </c>
      <c r="AP1370" s="57">
        <v>46246.625</v>
      </c>
      <c r="AR1370" t="s">
        <v>219</v>
      </c>
      <c r="AS1370" t="s">
        <v>294</v>
      </c>
      <c r="AT1370" t="s">
        <v>231</v>
      </c>
      <c r="AU1370">
        <v>20260811</v>
      </c>
      <c r="AV1370" t="s">
        <v>222</v>
      </c>
      <c r="AW1370" t="s">
        <v>1014</v>
      </c>
      <c r="AX1370" t="s">
        <v>223</v>
      </c>
      <c r="BA1370" s="57">
        <v>46246.625</v>
      </c>
      <c r="BB1370" t="s">
        <v>6073</v>
      </c>
      <c r="BC1370">
        <v>2026</v>
      </c>
      <c r="BD1370">
        <v>8</v>
      </c>
      <c r="BE1370">
        <v>11</v>
      </c>
      <c r="BF1370" s="6">
        <f t="shared" si="63"/>
        <v>46245</v>
      </c>
      <c r="BG1370">
        <f t="shared" si="64"/>
        <v>-1.625</v>
      </c>
      <c r="BH1370" t="str">
        <f t="shared" si="65"/>
        <v>COMPLY</v>
      </c>
      <c r="BI1370" t="e">
        <f>VLOOKUP(H1370,Sheet2!$A$1:$B$270,2,FALSE)</f>
        <v>#N/A</v>
      </c>
    </row>
    <row r="1371" spans="1:61">
      <c r="A1371">
        <v>1370</v>
      </c>
      <c r="B1371">
        <v>1002526268</v>
      </c>
      <c r="C1371">
        <v>3</v>
      </c>
      <c r="D1371" t="s">
        <v>42</v>
      </c>
      <c r="E1371">
        <v>5</v>
      </c>
      <c r="F1371" t="s">
        <v>102</v>
      </c>
      <c r="G1371" t="s">
        <v>99</v>
      </c>
      <c r="H1371" t="s">
        <v>287</v>
      </c>
      <c r="I1371" t="s">
        <v>213</v>
      </c>
      <c r="J1371" t="s">
        <v>214</v>
      </c>
      <c r="K1371" t="s">
        <v>149</v>
      </c>
      <c r="L1371" t="s">
        <v>215</v>
      </c>
      <c r="M1371" t="s">
        <v>76</v>
      </c>
      <c r="N1371" t="s">
        <v>216</v>
      </c>
      <c r="O1371" s="57">
        <v>46248.497175925928</v>
      </c>
      <c r="P1371" s="57">
        <v>46248.809502314813</v>
      </c>
      <c r="Q1371">
        <v>69365986</v>
      </c>
      <c r="S1371">
        <v>152519203960</v>
      </c>
      <c r="T1371" t="s">
        <v>11980</v>
      </c>
      <c r="U1371" t="s">
        <v>11981</v>
      </c>
      <c r="V1371" t="s">
        <v>11982</v>
      </c>
      <c r="Z1371">
        <v>114.14657257497301</v>
      </c>
      <c r="AA1371">
        <v>-8.3914445420877009</v>
      </c>
      <c r="AB1371" t="s">
        <v>11983</v>
      </c>
      <c r="AC1371" t="s">
        <v>217</v>
      </c>
      <c r="AL1371" t="s">
        <v>218</v>
      </c>
      <c r="AM1371" t="s">
        <v>11984</v>
      </c>
      <c r="AN1371" t="s">
        <v>6</v>
      </c>
      <c r="AO1371" t="s">
        <v>9777</v>
      </c>
      <c r="AP1371" s="57">
        <v>46249.333333333336</v>
      </c>
      <c r="AR1371" t="s">
        <v>219</v>
      </c>
      <c r="AS1371" t="s">
        <v>287</v>
      </c>
      <c r="AT1371" t="s">
        <v>221</v>
      </c>
      <c r="AU1371">
        <v>20260814</v>
      </c>
      <c r="AV1371" t="s">
        <v>222</v>
      </c>
      <c r="AW1371" t="s">
        <v>1052</v>
      </c>
      <c r="AX1371" t="s">
        <v>223</v>
      </c>
      <c r="BA1371" s="57">
        <v>46249.333333333336</v>
      </c>
      <c r="BB1371" t="s">
        <v>11984</v>
      </c>
      <c r="BC1371">
        <v>2026</v>
      </c>
      <c r="BD1371">
        <v>8</v>
      </c>
      <c r="BE1371">
        <v>14</v>
      </c>
      <c r="BF1371" s="6">
        <f t="shared" si="63"/>
        <v>46248</v>
      </c>
      <c r="BG1371">
        <f t="shared" si="64"/>
        <v>-1.3333333333357587</v>
      </c>
      <c r="BH1371" t="str">
        <f t="shared" si="65"/>
        <v>COMPLY</v>
      </c>
      <c r="BI1371" t="str">
        <f>VLOOKUP(H1371,Sheet2!$A$1:$B$270,2,FALSE)</f>
        <v>BANYUWANGI</v>
      </c>
    </row>
    <row r="1372" spans="1:61">
      <c r="A1372">
        <v>1371</v>
      </c>
      <c r="B1372">
        <v>1002530865</v>
      </c>
      <c r="C1372">
        <v>3</v>
      </c>
      <c r="D1372" t="s">
        <v>45</v>
      </c>
      <c r="E1372">
        <v>5</v>
      </c>
      <c r="F1372" t="s">
        <v>211</v>
      </c>
      <c r="G1372" t="s">
        <v>116</v>
      </c>
      <c r="H1372" t="s">
        <v>272</v>
      </c>
      <c r="I1372" t="s">
        <v>213</v>
      </c>
      <c r="J1372" t="s">
        <v>214</v>
      </c>
      <c r="K1372" t="s">
        <v>149</v>
      </c>
      <c r="L1372" t="s">
        <v>215</v>
      </c>
      <c r="M1372" t="s">
        <v>240</v>
      </c>
      <c r="N1372" t="s">
        <v>216</v>
      </c>
      <c r="O1372" s="57">
        <v>46251.552048611113</v>
      </c>
      <c r="P1372" s="57">
        <v>46251.552800925929</v>
      </c>
      <c r="Q1372">
        <v>69368096</v>
      </c>
      <c r="S1372">
        <v>172604214119</v>
      </c>
      <c r="T1372" t="s">
        <v>11985</v>
      </c>
      <c r="U1372" t="s">
        <v>11986</v>
      </c>
      <c r="V1372" t="s">
        <v>11987</v>
      </c>
      <c r="Z1372">
        <v>116.112536564469</v>
      </c>
      <c r="AA1372">
        <v>-8.38103541046085</v>
      </c>
      <c r="AB1372" t="s">
        <v>11988</v>
      </c>
      <c r="AC1372" t="s">
        <v>217</v>
      </c>
      <c r="AL1372" t="s">
        <v>218</v>
      </c>
      <c r="AM1372" t="s">
        <v>11989</v>
      </c>
      <c r="AN1372" t="s">
        <v>6</v>
      </c>
      <c r="AO1372" t="s">
        <v>10146</v>
      </c>
      <c r="AP1372" s="57">
        <v>46254.541666666664</v>
      </c>
      <c r="AR1372" t="s">
        <v>241</v>
      </c>
      <c r="AS1372" t="s">
        <v>272</v>
      </c>
      <c r="AT1372" t="s">
        <v>231</v>
      </c>
      <c r="AV1372" t="s">
        <v>240</v>
      </c>
      <c r="AW1372" t="s">
        <v>1020</v>
      </c>
      <c r="AX1372" t="s">
        <v>223</v>
      </c>
      <c r="BA1372" s="57">
        <v>46254.541666666664</v>
      </c>
      <c r="BB1372" t="s">
        <v>11989</v>
      </c>
      <c r="BF1372" s="6" t="e">
        <f t="shared" si="63"/>
        <v>#NUM!</v>
      </c>
      <c r="BG1372" t="e">
        <f t="shared" si="64"/>
        <v>#NUM!</v>
      </c>
      <c r="BH1372" t="e">
        <f t="shared" si="65"/>
        <v>#NUM!</v>
      </c>
      <c r="BI1372" t="str">
        <f>VLOOKUP(H1372,Sheet2!$A$1:$B$270,2,FALSE)</f>
        <v>SELONG</v>
      </c>
    </row>
    <row r="1373" spans="1:61">
      <c r="A1373">
        <v>1372</v>
      </c>
      <c r="B1373">
        <v>1002512164</v>
      </c>
      <c r="C1373">
        <v>3</v>
      </c>
      <c r="D1373" t="s">
        <v>45</v>
      </c>
      <c r="E1373">
        <v>5</v>
      </c>
      <c r="F1373" t="s">
        <v>211</v>
      </c>
      <c r="G1373" t="s">
        <v>118</v>
      </c>
      <c r="H1373" t="s">
        <v>464</v>
      </c>
      <c r="I1373" t="s">
        <v>9798</v>
      </c>
      <c r="J1373" t="s">
        <v>214</v>
      </c>
      <c r="K1373" t="s">
        <v>149</v>
      </c>
      <c r="M1373" t="s">
        <v>225</v>
      </c>
      <c r="N1373" t="s">
        <v>10252</v>
      </c>
      <c r="O1373" s="57">
        <v>46240.495578703703</v>
      </c>
      <c r="P1373" s="57">
        <v>46240.498310185183</v>
      </c>
      <c r="Q1373">
        <v>69359871</v>
      </c>
      <c r="S1373">
        <v>172608206219</v>
      </c>
      <c r="T1373" t="s">
        <v>11990</v>
      </c>
      <c r="U1373" t="s">
        <v>11991</v>
      </c>
      <c r="V1373" t="s">
        <v>11992</v>
      </c>
      <c r="Z1373">
        <v>116.76043024445799</v>
      </c>
      <c r="AA1373">
        <v>-8.9616753450439806</v>
      </c>
      <c r="AB1373" t="s">
        <v>10760</v>
      </c>
      <c r="AC1373" t="s">
        <v>226</v>
      </c>
      <c r="AL1373" t="s">
        <v>218</v>
      </c>
      <c r="AM1373" t="s">
        <v>214</v>
      </c>
      <c r="AN1373" t="s">
        <v>6</v>
      </c>
      <c r="AO1373" s="57">
        <v>46181.496516203704</v>
      </c>
      <c r="AR1373" t="s">
        <v>18</v>
      </c>
      <c r="AS1373" t="s">
        <v>464</v>
      </c>
      <c r="AT1373" t="s">
        <v>231</v>
      </c>
      <c r="AV1373" t="s">
        <v>227</v>
      </c>
      <c r="AW1373" t="s">
        <v>11993</v>
      </c>
      <c r="AX1373" t="s">
        <v>223</v>
      </c>
      <c r="BA1373" s="57">
        <v>46240.5</v>
      </c>
      <c r="BB1373" t="s">
        <v>214</v>
      </c>
      <c r="BF1373" s="6" t="e">
        <f t="shared" si="63"/>
        <v>#NUM!</v>
      </c>
      <c r="BG1373" t="e">
        <f t="shared" si="64"/>
        <v>#NUM!</v>
      </c>
      <c r="BH1373" t="e">
        <f t="shared" si="65"/>
        <v>#NUM!</v>
      </c>
      <c r="BI1373" t="str">
        <f>VLOOKUP(H1373,Sheet2!$A$1:$B$270,2,FALSE)</f>
        <v>SUMBAWA</v>
      </c>
    </row>
    <row r="1374" spans="1:61">
      <c r="A1374">
        <v>1373</v>
      </c>
      <c r="B1374">
        <v>1002506140</v>
      </c>
      <c r="C1374">
        <v>3</v>
      </c>
      <c r="D1374" t="s">
        <v>49</v>
      </c>
      <c r="E1374">
        <v>4</v>
      </c>
      <c r="F1374" t="s">
        <v>252</v>
      </c>
      <c r="G1374" t="s">
        <v>252</v>
      </c>
      <c r="H1374" t="s">
        <v>909</v>
      </c>
      <c r="I1374" t="s">
        <v>213</v>
      </c>
      <c r="J1374" t="s">
        <v>214</v>
      </c>
      <c r="K1374" t="s">
        <v>149</v>
      </c>
      <c r="M1374" t="s">
        <v>76</v>
      </c>
      <c r="N1374" t="s">
        <v>608</v>
      </c>
      <c r="O1374" s="57">
        <v>46237.573171296295</v>
      </c>
      <c r="P1374" s="57">
        <v>46244.555613425924</v>
      </c>
      <c r="Q1374">
        <v>69357571</v>
      </c>
      <c r="S1374">
        <v>142202154671</v>
      </c>
      <c r="T1374" t="s">
        <v>4235</v>
      </c>
      <c r="U1374" t="s">
        <v>4236</v>
      </c>
      <c r="V1374" t="s">
        <v>4237</v>
      </c>
      <c r="Z1374">
        <v>109.65184549999999</v>
      </c>
      <c r="AA1374">
        <v>-6.8897579000000002</v>
      </c>
      <c r="AB1374" t="s">
        <v>4238</v>
      </c>
      <c r="AC1374" t="s">
        <v>230</v>
      </c>
      <c r="AL1374" t="s">
        <v>218</v>
      </c>
      <c r="AM1374" t="s">
        <v>4239</v>
      </c>
      <c r="AN1374" t="s">
        <v>6</v>
      </c>
      <c r="AO1374" s="57">
        <v>46089.580300925925</v>
      </c>
      <c r="AP1374" s="57">
        <v>46244.333333333336</v>
      </c>
      <c r="AR1374" t="s">
        <v>219</v>
      </c>
      <c r="AS1374" t="s">
        <v>909</v>
      </c>
      <c r="AT1374" t="s">
        <v>231</v>
      </c>
      <c r="AU1374">
        <v>20260810</v>
      </c>
      <c r="AV1374" t="s">
        <v>222</v>
      </c>
      <c r="AW1374" t="s">
        <v>561</v>
      </c>
      <c r="AX1374" t="s">
        <v>223</v>
      </c>
      <c r="BA1374" s="57">
        <v>46244.333333333336</v>
      </c>
      <c r="BB1374" t="s">
        <v>4239</v>
      </c>
      <c r="BC1374">
        <v>2026</v>
      </c>
      <c r="BD1374">
        <v>8</v>
      </c>
      <c r="BE1374">
        <v>10</v>
      </c>
      <c r="BF1374" s="6">
        <f t="shared" si="63"/>
        <v>46244</v>
      </c>
      <c r="BG1374">
        <f t="shared" si="64"/>
        <v>-0.33333333333575865</v>
      </c>
      <c r="BH1374" t="str">
        <f t="shared" si="65"/>
        <v>COMPLY</v>
      </c>
      <c r="BI1374" t="e">
        <f>VLOOKUP(H1374,Sheet2!$A$1:$B$270,2,FALSE)</f>
        <v>#N/A</v>
      </c>
    </row>
    <row r="1375" spans="1:61">
      <c r="A1375">
        <v>1374</v>
      </c>
      <c r="B1375">
        <v>1002512624</v>
      </c>
      <c r="C1375">
        <v>3</v>
      </c>
      <c r="D1375" t="s">
        <v>45</v>
      </c>
      <c r="E1375">
        <v>5</v>
      </c>
      <c r="F1375" t="s">
        <v>113</v>
      </c>
      <c r="G1375" t="s">
        <v>111</v>
      </c>
      <c r="H1375" t="s">
        <v>257</v>
      </c>
      <c r="I1375" t="s">
        <v>213</v>
      </c>
      <c r="J1375" t="s">
        <v>214</v>
      </c>
      <c r="K1375" t="s">
        <v>149</v>
      </c>
      <c r="L1375" t="s">
        <v>215</v>
      </c>
      <c r="M1375" t="s">
        <v>76</v>
      </c>
      <c r="N1375" t="s">
        <v>216</v>
      </c>
      <c r="O1375" s="57">
        <v>46240.59302083333</v>
      </c>
      <c r="P1375" s="57">
        <v>46245.675740740742</v>
      </c>
      <c r="Q1375">
        <v>69360046</v>
      </c>
      <c r="S1375">
        <v>172506788957</v>
      </c>
      <c r="T1375" t="s">
        <v>4240</v>
      </c>
      <c r="U1375" t="s">
        <v>4241</v>
      </c>
      <c r="V1375" t="s">
        <v>4242</v>
      </c>
      <c r="Z1375">
        <v>121.669308554848</v>
      </c>
      <c r="AA1375">
        <v>-8.8457797551991302</v>
      </c>
      <c r="AB1375" t="s">
        <v>4243</v>
      </c>
      <c r="AC1375" t="s">
        <v>237</v>
      </c>
      <c r="AL1375" t="s">
        <v>218</v>
      </c>
      <c r="AM1375" t="s">
        <v>4244</v>
      </c>
      <c r="AN1375" t="s">
        <v>6</v>
      </c>
      <c r="AO1375" s="57">
        <v>46181.601423611108</v>
      </c>
      <c r="AP1375" s="57">
        <v>46241.541666666664</v>
      </c>
      <c r="AR1375" t="s">
        <v>219</v>
      </c>
      <c r="AS1375" t="s">
        <v>257</v>
      </c>
      <c r="AT1375" t="s">
        <v>231</v>
      </c>
      <c r="AU1375">
        <v>20260811</v>
      </c>
      <c r="AV1375" t="s">
        <v>222</v>
      </c>
      <c r="AW1375" t="s">
        <v>1010</v>
      </c>
      <c r="AX1375" t="s">
        <v>223</v>
      </c>
      <c r="BA1375" s="57">
        <v>46241.541666666664</v>
      </c>
      <c r="BB1375" t="s">
        <v>4244</v>
      </c>
      <c r="BC1375">
        <v>2026</v>
      </c>
      <c r="BD1375">
        <v>8</v>
      </c>
      <c r="BE1375">
        <v>11</v>
      </c>
      <c r="BF1375" s="6">
        <f t="shared" si="63"/>
        <v>46245</v>
      </c>
      <c r="BG1375">
        <f t="shared" si="64"/>
        <v>3.4583333333357587</v>
      </c>
      <c r="BH1375" t="str">
        <f t="shared" si="65"/>
        <v>NOT COMPLY</v>
      </c>
      <c r="BI1375" t="str">
        <f>VLOOKUP(H1375,Sheet2!$A$1:$B$270,2,FALSE)</f>
        <v>ENDE</v>
      </c>
    </row>
    <row r="1376" spans="1:61">
      <c r="A1376">
        <v>1375</v>
      </c>
      <c r="B1376">
        <v>1002512673</v>
      </c>
      <c r="C1376">
        <v>3</v>
      </c>
      <c r="D1376" t="s">
        <v>55</v>
      </c>
      <c r="E1376">
        <v>5</v>
      </c>
      <c r="F1376" t="s">
        <v>265</v>
      </c>
      <c r="G1376" t="s">
        <v>122</v>
      </c>
      <c r="H1376" t="s">
        <v>356</v>
      </c>
      <c r="I1376" t="s">
        <v>213</v>
      </c>
      <c r="J1376" t="s">
        <v>214</v>
      </c>
      <c r="K1376" t="s">
        <v>149</v>
      </c>
      <c r="L1376" t="s">
        <v>215</v>
      </c>
      <c r="M1376" t="s">
        <v>575</v>
      </c>
      <c r="N1376" t="s">
        <v>216</v>
      </c>
      <c r="O1376" s="57">
        <v>46240.603425925925</v>
      </c>
      <c r="P1376" s="57">
        <v>46242.576307870368</v>
      </c>
      <c r="Q1376">
        <v>69360038</v>
      </c>
      <c r="S1376">
        <v>152451212122</v>
      </c>
      <c r="T1376" t="s">
        <v>4245</v>
      </c>
      <c r="U1376" t="s">
        <v>4246</v>
      </c>
      <c r="V1376" t="s">
        <v>4247</v>
      </c>
      <c r="Z1376">
        <v>112.449365928769</v>
      </c>
      <c r="AA1376">
        <v>-6.8832329594571604</v>
      </c>
      <c r="AB1376" t="s">
        <v>4248</v>
      </c>
      <c r="AC1376" t="s">
        <v>217</v>
      </c>
      <c r="AL1376" t="s">
        <v>218</v>
      </c>
      <c r="AM1376" t="s">
        <v>4249</v>
      </c>
      <c r="AN1376" t="s">
        <v>6</v>
      </c>
      <c r="AO1376" s="57">
        <v>46181.611122685186</v>
      </c>
      <c r="AP1376" s="57">
        <v>46241.541666666664</v>
      </c>
      <c r="AQ1376" t="s">
        <v>903</v>
      </c>
      <c r="AR1376" t="s">
        <v>14</v>
      </c>
      <c r="AS1376" t="s">
        <v>356</v>
      </c>
      <c r="AT1376" t="s">
        <v>231</v>
      </c>
      <c r="AV1376" t="s">
        <v>6085</v>
      </c>
      <c r="AW1376" t="s">
        <v>1024</v>
      </c>
      <c r="AX1376" t="s">
        <v>223</v>
      </c>
      <c r="BA1376" s="57">
        <v>46241.541666666664</v>
      </c>
      <c r="BB1376" t="s">
        <v>4249</v>
      </c>
      <c r="BF1376" s="6" t="e">
        <f t="shared" si="63"/>
        <v>#NUM!</v>
      </c>
      <c r="BG1376" t="e">
        <f t="shared" si="64"/>
        <v>#NUM!</v>
      </c>
      <c r="BH1376" t="e">
        <f t="shared" si="65"/>
        <v>#NUM!</v>
      </c>
      <c r="BI1376" t="str">
        <f>VLOOKUP(H1376,Sheet2!$A$1:$B$270,2,FALSE)</f>
        <v>GRESIK</v>
      </c>
    </row>
    <row r="1377" spans="1:61">
      <c r="A1377">
        <v>1376</v>
      </c>
      <c r="B1377">
        <v>1002513327</v>
      </c>
      <c r="C1377">
        <v>3</v>
      </c>
      <c r="D1377" t="s">
        <v>55</v>
      </c>
      <c r="E1377">
        <v>5</v>
      </c>
      <c r="F1377" t="s">
        <v>313</v>
      </c>
      <c r="G1377" t="s">
        <v>126</v>
      </c>
      <c r="H1377" t="s">
        <v>382</v>
      </c>
      <c r="I1377" t="s">
        <v>213</v>
      </c>
      <c r="J1377" t="s">
        <v>214</v>
      </c>
      <c r="K1377" t="s">
        <v>149</v>
      </c>
      <c r="M1377" t="s">
        <v>76</v>
      </c>
      <c r="N1377" t="s">
        <v>216</v>
      </c>
      <c r="O1377" s="57">
        <v>46240.723807870374</v>
      </c>
      <c r="P1377" s="57">
        <v>46241.920034722221</v>
      </c>
      <c r="Q1377">
        <v>69360273</v>
      </c>
      <c r="S1377">
        <v>152303247149</v>
      </c>
      <c r="T1377" t="s">
        <v>4255</v>
      </c>
      <c r="U1377" t="s">
        <v>4256</v>
      </c>
      <c r="V1377" t="s">
        <v>4257</v>
      </c>
      <c r="Z1377">
        <v>112.76368100000001</v>
      </c>
      <c r="AA1377">
        <v>-7.2750244000000004</v>
      </c>
      <c r="AB1377" t="s">
        <v>4258</v>
      </c>
      <c r="AC1377" t="s">
        <v>226</v>
      </c>
      <c r="AL1377" t="s">
        <v>218</v>
      </c>
      <c r="AM1377" t="s">
        <v>4259</v>
      </c>
      <c r="AN1377" t="s">
        <v>6</v>
      </c>
      <c r="AO1377" s="57">
        <v>46181.726400462961</v>
      </c>
      <c r="AP1377" s="57">
        <v>46241.625</v>
      </c>
      <c r="AR1377" t="s">
        <v>219</v>
      </c>
      <c r="AS1377" t="s">
        <v>382</v>
      </c>
      <c r="AT1377" t="s">
        <v>231</v>
      </c>
      <c r="AU1377">
        <v>20260807</v>
      </c>
      <c r="AV1377" t="s">
        <v>222</v>
      </c>
      <c r="AW1377" t="s">
        <v>561</v>
      </c>
      <c r="AX1377" t="s">
        <v>223</v>
      </c>
      <c r="BA1377" s="57">
        <v>46241.625</v>
      </c>
      <c r="BB1377" t="s">
        <v>4259</v>
      </c>
      <c r="BC1377">
        <v>2026</v>
      </c>
      <c r="BD1377">
        <v>8</v>
      </c>
      <c r="BE1377">
        <v>7</v>
      </c>
      <c r="BF1377" s="6">
        <f t="shared" si="63"/>
        <v>46241</v>
      </c>
      <c r="BG1377">
        <f t="shared" si="64"/>
        <v>-0.625</v>
      </c>
      <c r="BH1377" t="str">
        <f t="shared" si="65"/>
        <v>COMPLY</v>
      </c>
      <c r="BI1377" t="str">
        <f>VLOOKUP(H1377,Sheet2!$A$1:$B$270,2,FALSE)</f>
        <v>SURABAYA SELATAN</v>
      </c>
    </row>
    <row r="1378" spans="1:61">
      <c r="A1378">
        <v>1377</v>
      </c>
      <c r="B1378">
        <v>1002530958</v>
      </c>
      <c r="C1378">
        <v>3</v>
      </c>
      <c r="D1378" t="s">
        <v>42</v>
      </c>
      <c r="E1378">
        <v>5</v>
      </c>
      <c r="F1378" t="s">
        <v>233</v>
      </c>
      <c r="G1378" t="s">
        <v>105</v>
      </c>
      <c r="H1378" t="s">
        <v>380</v>
      </c>
      <c r="I1378" t="s">
        <v>213</v>
      </c>
      <c r="J1378" t="s">
        <v>214</v>
      </c>
      <c r="K1378" t="s">
        <v>149</v>
      </c>
      <c r="M1378" t="s">
        <v>76</v>
      </c>
      <c r="N1378" t="s">
        <v>216</v>
      </c>
      <c r="O1378" s="57">
        <v>46251.590752314813</v>
      </c>
      <c r="P1378" s="57">
        <v>46251.849976851852</v>
      </c>
      <c r="Q1378">
        <v>69368152</v>
      </c>
      <c r="S1378">
        <v>152329214575</v>
      </c>
      <c r="T1378" t="s">
        <v>11994</v>
      </c>
      <c r="U1378" t="s">
        <v>11995</v>
      </c>
      <c r="V1378" t="s">
        <v>11996</v>
      </c>
      <c r="Z1378">
        <v>112.4636781</v>
      </c>
      <c r="AA1378">
        <v>-7.6019816999999996</v>
      </c>
      <c r="AB1378" t="s">
        <v>11997</v>
      </c>
      <c r="AC1378" t="s">
        <v>230</v>
      </c>
      <c r="AL1378" t="s">
        <v>218</v>
      </c>
      <c r="AM1378" t="s">
        <v>11998</v>
      </c>
      <c r="AN1378" t="s">
        <v>6</v>
      </c>
      <c r="AO1378" t="s">
        <v>11177</v>
      </c>
      <c r="AP1378" s="57">
        <v>46252.541666666664</v>
      </c>
      <c r="AR1378" t="s">
        <v>219</v>
      </c>
      <c r="AS1378" t="s">
        <v>380</v>
      </c>
      <c r="AT1378" t="s">
        <v>231</v>
      </c>
      <c r="AU1378">
        <v>20260817</v>
      </c>
      <c r="AV1378" t="s">
        <v>222</v>
      </c>
      <c r="AW1378" t="s">
        <v>561</v>
      </c>
      <c r="AX1378" t="s">
        <v>223</v>
      </c>
      <c r="BA1378" s="57">
        <v>46252.541666666664</v>
      </c>
      <c r="BB1378" t="s">
        <v>11998</v>
      </c>
      <c r="BC1378">
        <v>2026</v>
      </c>
      <c r="BD1378">
        <v>8</v>
      </c>
      <c r="BE1378">
        <v>17</v>
      </c>
      <c r="BF1378" s="6">
        <f t="shared" si="63"/>
        <v>46251</v>
      </c>
      <c r="BG1378">
        <f t="shared" si="64"/>
        <v>-1.5416666666642413</v>
      </c>
      <c r="BH1378" t="str">
        <f t="shared" si="65"/>
        <v>COMPLY</v>
      </c>
      <c r="BI1378" t="str">
        <f>VLOOKUP(H1378,Sheet2!$A$1:$B$270,2,FALSE)</f>
        <v>MOJOKERTO</v>
      </c>
    </row>
    <row r="1379" spans="1:61">
      <c r="A1379">
        <v>1378</v>
      </c>
      <c r="B1379">
        <v>1002527233</v>
      </c>
      <c r="C1379">
        <v>3</v>
      </c>
      <c r="D1379" t="s">
        <v>55</v>
      </c>
      <c r="E1379">
        <v>5</v>
      </c>
      <c r="F1379" t="s">
        <v>265</v>
      </c>
      <c r="G1379" t="s">
        <v>123</v>
      </c>
      <c r="H1379" t="s">
        <v>395</v>
      </c>
      <c r="I1379" t="s">
        <v>213</v>
      </c>
      <c r="J1379" t="s">
        <v>214</v>
      </c>
      <c r="K1379" t="s">
        <v>149</v>
      </c>
      <c r="L1379" t="s">
        <v>215</v>
      </c>
      <c r="M1379" t="s">
        <v>76</v>
      </c>
      <c r="N1379" t="s">
        <v>216</v>
      </c>
      <c r="O1379" s="57">
        <v>46248.699270833335</v>
      </c>
      <c r="P1379" s="57">
        <v>46249.792442129627</v>
      </c>
      <c r="Q1379">
        <v>69366374</v>
      </c>
      <c r="S1379">
        <v>152404212271</v>
      </c>
      <c r="T1379" t="s">
        <v>11999</v>
      </c>
      <c r="U1379" t="s">
        <v>12000</v>
      </c>
      <c r="V1379" t="s">
        <v>12001</v>
      </c>
      <c r="Z1379">
        <v>112.77711879461999</v>
      </c>
      <c r="AA1379">
        <v>-7.2108190239866703</v>
      </c>
      <c r="AB1379" t="s">
        <v>12002</v>
      </c>
      <c r="AC1379" t="s">
        <v>217</v>
      </c>
      <c r="AL1379" t="s">
        <v>218</v>
      </c>
      <c r="AM1379" t="s">
        <v>12003</v>
      </c>
      <c r="AN1379" t="s">
        <v>6</v>
      </c>
      <c r="AO1379" t="s">
        <v>11654</v>
      </c>
      <c r="AP1379" s="57">
        <v>46249.541666666664</v>
      </c>
      <c r="AR1379" t="s">
        <v>219</v>
      </c>
      <c r="AS1379" t="s">
        <v>395</v>
      </c>
      <c r="AT1379" t="s">
        <v>231</v>
      </c>
      <c r="AU1379">
        <v>20260815</v>
      </c>
      <c r="AV1379" t="s">
        <v>222</v>
      </c>
      <c r="AW1379" t="s">
        <v>1020</v>
      </c>
      <c r="AX1379" t="s">
        <v>223</v>
      </c>
      <c r="BA1379" s="57">
        <v>46249.541666666664</v>
      </c>
      <c r="BB1379" t="s">
        <v>12003</v>
      </c>
      <c r="BC1379">
        <v>2026</v>
      </c>
      <c r="BD1379">
        <v>8</v>
      </c>
      <c r="BE1379">
        <v>15</v>
      </c>
      <c r="BF1379" s="6">
        <f t="shared" si="63"/>
        <v>46249</v>
      </c>
      <c r="BG1379">
        <f t="shared" si="64"/>
        <v>-0.54166666666424135</v>
      </c>
      <c r="BH1379" t="str">
        <f t="shared" si="65"/>
        <v>COMPLY</v>
      </c>
      <c r="BI1379" t="str">
        <f>VLOOKUP(H1379,Sheet2!$A$1:$B$270,2,FALSE)</f>
        <v>SURABAYA UTARA</v>
      </c>
    </row>
    <row r="1380" spans="1:61">
      <c r="A1380">
        <v>1379</v>
      </c>
      <c r="B1380">
        <v>1002520537</v>
      </c>
      <c r="C1380">
        <v>3</v>
      </c>
      <c r="D1380" t="s">
        <v>59</v>
      </c>
      <c r="E1380">
        <v>4</v>
      </c>
      <c r="F1380" t="s">
        <v>224</v>
      </c>
      <c r="G1380" t="s">
        <v>224</v>
      </c>
      <c r="H1380" t="s">
        <v>911</v>
      </c>
      <c r="I1380" t="s">
        <v>213</v>
      </c>
      <c r="J1380" t="s">
        <v>214</v>
      </c>
      <c r="K1380" t="s">
        <v>149</v>
      </c>
      <c r="L1380" t="s">
        <v>215</v>
      </c>
      <c r="M1380" t="s">
        <v>575</v>
      </c>
      <c r="N1380" t="s">
        <v>216</v>
      </c>
      <c r="O1380" s="57">
        <v>46245.653437499997</v>
      </c>
      <c r="P1380" s="57">
        <v>46247.621203703704</v>
      </c>
      <c r="Q1380">
        <v>69363570</v>
      </c>
      <c r="S1380">
        <v>146303609818</v>
      </c>
      <c r="T1380" t="s">
        <v>7422</v>
      </c>
      <c r="U1380" t="s">
        <v>7423</v>
      </c>
      <c r="V1380" t="s">
        <v>7424</v>
      </c>
      <c r="Z1380">
        <v>109.19077799999999</v>
      </c>
      <c r="AA1380">
        <v>-7.5298889999999998</v>
      </c>
      <c r="AB1380" t="s">
        <v>7425</v>
      </c>
      <c r="AC1380" t="s">
        <v>237</v>
      </c>
      <c r="AL1380" t="s">
        <v>218</v>
      </c>
      <c r="AM1380" t="s">
        <v>7426</v>
      </c>
      <c r="AN1380" t="s">
        <v>6</v>
      </c>
      <c r="AO1380" s="57">
        <v>46334.663356481484</v>
      </c>
      <c r="AP1380" s="57">
        <v>46246.541666666664</v>
      </c>
      <c r="AQ1380" t="s">
        <v>903</v>
      </c>
      <c r="AR1380" t="s">
        <v>14</v>
      </c>
      <c r="AS1380" t="s">
        <v>911</v>
      </c>
      <c r="AT1380" t="s">
        <v>231</v>
      </c>
      <c r="AV1380" t="s">
        <v>9288</v>
      </c>
      <c r="AW1380" t="s">
        <v>1014</v>
      </c>
      <c r="AX1380" t="s">
        <v>223</v>
      </c>
      <c r="BA1380" s="57">
        <v>46246.541666666664</v>
      </c>
      <c r="BB1380" t="s">
        <v>7426</v>
      </c>
      <c r="BF1380" s="6" t="e">
        <f t="shared" si="63"/>
        <v>#NUM!</v>
      </c>
      <c r="BG1380" t="e">
        <f t="shared" si="64"/>
        <v>#NUM!</v>
      </c>
      <c r="BH1380" t="e">
        <f t="shared" si="65"/>
        <v>#NUM!</v>
      </c>
      <c r="BI1380" t="e">
        <f>VLOOKUP(H1380,Sheet2!$A$1:$B$270,2,FALSE)</f>
        <v>#N/A</v>
      </c>
    </row>
    <row r="1381" spans="1:61">
      <c r="A1381">
        <v>1380</v>
      </c>
      <c r="B1381">
        <v>1002527016</v>
      </c>
      <c r="C1381">
        <v>3</v>
      </c>
      <c r="D1381" t="s">
        <v>42</v>
      </c>
      <c r="E1381">
        <v>5</v>
      </c>
      <c r="F1381" t="s">
        <v>233</v>
      </c>
      <c r="G1381" t="s">
        <v>105</v>
      </c>
      <c r="H1381" t="s">
        <v>299</v>
      </c>
      <c r="I1381" t="s">
        <v>213</v>
      </c>
      <c r="J1381" t="s">
        <v>214</v>
      </c>
      <c r="K1381" t="s">
        <v>149</v>
      </c>
      <c r="M1381" t="s">
        <v>76</v>
      </c>
      <c r="N1381" t="s">
        <v>216</v>
      </c>
      <c r="O1381" s="57">
        <v>46248.661782407406</v>
      </c>
      <c r="P1381" s="57">
        <v>46249.780277777776</v>
      </c>
      <c r="Q1381">
        <v>69366306</v>
      </c>
      <c r="S1381">
        <v>152313205128</v>
      </c>
      <c r="T1381" t="s">
        <v>11217</v>
      </c>
      <c r="U1381" t="s">
        <v>11218</v>
      </c>
      <c r="V1381" t="s">
        <v>12004</v>
      </c>
      <c r="Z1381">
        <v>112.4422677</v>
      </c>
      <c r="AA1381">
        <v>-7.4010784999999997</v>
      </c>
      <c r="AB1381" t="s">
        <v>11220</v>
      </c>
      <c r="AC1381" t="s">
        <v>230</v>
      </c>
      <c r="AL1381" t="s">
        <v>218</v>
      </c>
      <c r="AM1381" t="s">
        <v>12005</v>
      </c>
      <c r="AN1381" t="s">
        <v>6</v>
      </c>
      <c r="AO1381" t="s">
        <v>10295</v>
      </c>
      <c r="AP1381" s="57">
        <v>46250.541666666664</v>
      </c>
      <c r="AR1381" t="s">
        <v>219</v>
      </c>
      <c r="AS1381" t="s">
        <v>299</v>
      </c>
      <c r="AT1381" t="s">
        <v>221</v>
      </c>
      <c r="AU1381">
        <v>20260815</v>
      </c>
      <c r="AV1381" t="s">
        <v>222</v>
      </c>
      <c r="AW1381" t="s">
        <v>633</v>
      </c>
      <c r="AX1381" t="s">
        <v>223</v>
      </c>
      <c r="BA1381" s="57">
        <v>46250.541666666664</v>
      </c>
      <c r="BB1381" t="s">
        <v>12005</v>
      </c>
      <c r="BC1381">
        <v>2026</v>
      </c>
      <c r="BD1381">
        <v>8</v>
      </c>
      <c r="BE1381">
        <v>15</v>
      </c>
      <c r="BF1381" s="6">
        <f t="shared" si="63"/>
        <v>46249</v>
      </c>
      <c r="BG1381">
        <f t="shared" si="64"/>
        <v>-1.5416666666642413</v>
      </c>
      <c r="BH1381" t="str">
        <f t="shared" si="65"/>
        <v>COMPLY</v>
      </c>
      <c r="BI1381" t="str">
        <f>VLOOKUP(H1381,Sheet2!$A$1:$B$270,2,FALSE)</f>
        <v>MOJOKERTO</v>
      </c>
    </row>
    <row r="1382" spans="1:61">
      <c r="A1382">
        <v>1381</v>
      </c>
      <c r="B1382">
        <v>1002515880</v>
      </c>
      <c r="C1382">
        <v>3</v>
      </c>
      <c r="D1382" t="s">
        <v>38</v>
      </c>
      <c r="E1382">
        <v>5</v>
      </c>
      <c r="F1382" t="s">
        <v>92</v>
      </c>
      <c r="G1382" t="s">
        <v>92</v>
      </c>
      <c r="H1382" t="s">
        <v>256</v>
      </c>
      <c r="I1382" t="s">
        <v>213</v>
      </c>
      <c r="J1382" t="s">
        <v>214</v>
      </c>
      <c r="K1382" t="s">
        <v>149</v>
      </c>
      <c r="L1382" t="s">
        <v>215</v>
      </c>
      <c r="M1382" t="s">
        <v>575</v>
      </c>
      <c r="N1382" t="s">
        <v>216</v>
      </c>
      <c r="O1382" s="57">
        <v>46242.520787037036</v>
      </c>
      <c r="P1382" s="57">
        <v>46244.56422453704</v>
      </c>
      <c r="Q1382">
        <v>69361414</v>
      </c>
      <c r="S1382">
        <v>152631206950</v>
      </c>
      <c r="T1382" t="s">
        <v>6086</v>
      </c>
      <c r="U1382" t="s">
        <v>6087</v>
      </c>
      <c r="V1382" t="s">
        <v>6088</v>
      </c>
      <c r="Z1382">
        <v>111.448189</v>
      </c>
      <c r="AA1382">
        <v>-7.5627199999999997</v>
      </c>
      <c r="AB1382" t="s">
        <v>6089</v>
      </c>
      <c r="AC1382" t="s">
        <v>237</v>
      </c>
      <c r="AL1382" t="s">
        <v>218</v>
      </c>
      <c r="AM1382" t="s">
        <v>6090</v>
      </c>
      <c r="AN1382" t="s">
        <v>6</v>
      </c>
      <c r="AO1382" s="57">
        <v>46242.527673611112</v>
      </c>
      <c r="AP1382" s="57">
        <v>46243.541666666664</v>
      </c>
      <c r="AQ1382" t="s">
        <v>903</v>
      </c>
      <c r="AR1382" t="s">
        <v>14</v>
      </c>
      <c r="AS1382" t="s">
        <v>256</v>
      </c>
      <c r="AT1382" t="s">
        <v>231</v>
      </c>
      <c r="AV1382" t="s">
        <v>6909</v>
      </c>
      <c r="AW1382" t="s">
        <v>1010</v>
      </c>
      <c r="AX1382" t="s">
        <v>223</v>
      </c>
      <c r="BA1382" s="57">
        <v>46243.541666666664</v>
      </c>
      <c r="BB1382" t="s">
        <v>6090</v>
      </c>
      <c r="BF1382" s="6" t="e">
        <f t="shared" si="63"/>
        <v>#NUM!</v>
      </c>
      <c r="BG1382" t="e">
        <f t="shared" si="64"/>
        <v>#NUM!</v>
      </c>
      <c r="BH1382" t="e">
        <f t="shared" si="65"/>
        <v>#NUM!</v>
      </c>
      <c r="BI1382" t="str">
        <f>VLOOKUP(H1382,Sheet2!$A$1:$B$270,2,FALSE)</f>
        <v>MADIUN</v>
      </c>
    </row>
    <row r="1383" spans="1:61">
      <c r="A1383">
        <v>1382</v>
      </c>
      <c r="B1383">
        <v>1002510008</v>
      </c>
      <c r="C1383">
        <v>3</v>
      </c>
      <c r="D1383" t="s">
        <v>34</v>
      </c>
      <c r="E1383">
        <v>5</v>
      </c>
      <c r="F1383" t="s">
        <v>573</v>
      </c>
      <c r="G1383" t="s">
        <v>82</v>
      </c>
      <c r="H1383" t="s">
        <v>268</v>
      </c>
      <c r="I1383" t="s">
        <v>213</v>
      </c>
      <c r="J1383" t="s">
        <v>214</v>
      </c>
      <c r="K1383" t="s">
        <v>149</v>
      </c>
      <c r="M1383" t="s">
        <v>933</v>
      </c>
      <c r="N1383" t="s">
        <v>216</v>
      </c>
      <c r="O1383" s="57">
        <v>46239.440636574072</v>
      </c>
      <c r="P1383" s="57">
        <v>46246.378252314818</v>
      </c>
      <c r="Q1383">
        <v>69358911</v>
      </c>
      <c r="S1383">
        <v>172428815934</v>
      </c>
      <c r="T1383" t="s">
        <v>1552</v>
      </c>
      <c r="U1383" t="s">
        <v>1553</v>
      </c>
      <c r="V1383" t="s">
        <v>6091</v>
      </c>
      <c r="Z1383">
        <v>115.43618979999999</v>
      </c>
      <c r="AA1383">
        <v>-8.4658975000000005</v>
      </c>
      <c r="AB1383" t="s">
        <v>1554</v>
      </c>
      <c r="AC1383" t="s">
        <v>230</v>
      </c>
      <c r="AL1383" t="s">
        <v>218</v>
      </c>
      <c r="AM1383" t="s">
        <v>6092</v>
      </c>
      <c r="AN1383" t="s">
        <v>6</v>
      </c>
      <c r="AO1383" s="57">
        <v>46150.44427083333</v>
      </c>
      <c r="AP1383" s="57">
        <v>46242.625</v>
      </c>
      <c r="AQ1383" t="s">
        <v>564</v>
      </c>
      <c r="AR1383" t="s">
        <v>12</v>
      </c>
      <c r="AS1383" t="s">
        <v>268</v>
      </c>
      <c r="AT1383" t="s">
        <v>231</v>
      </c>
      <c r="AV1383" t="s">
        <v>917</v>
      </c>
      <c r="AW1383" t="s">
        <v>972</v>
      </c>
      <c r="AX1383" t="s">
        <v>223</v>
      </c>
      <c r="BA1383" s="57">
        <v>46242.625</v>
      </c>
      <c r="BB1383" t="s">
        <v>6092</v>
      </c>
      <c r="BF1383" s="6" t="e">
        <f t="shared" si="63"/>
        <v>#NUM!</v>
      </c>
      <c r="BG1383" t="e">
        <f t="shared" si="64"/>
        <v>#NUM!</v>
      </c>
      <c r="BH1383" t="e">
        <f t="shared" si="65"/>
        <v>#NUM!</v>
      </c>
      <c r="BI1383" t="str">
        <f>VLOOKUP(H1383,Sheet2!$A$1:$B$270,2,FALSE)</f>
        <v>KLUNGKUNG</v>
      </c>
    </row>
    <row r="1384" spans="1:61">
      <c r="A1384">
        <v>1383</v>
      </c>
      <c r="B1384">
        <v>1002505613</v>
      </c>
      <c r="C1384">
        <v>3</v>
      </c>
      <c r="D1384" t="s">
        <v>38</v>
      </c>
      <c r="E1384">
        <v>5</v>
      </c>
      <c r="F1384" t="s">
        <v>92</v>
      </c>
      <c r="G1384" t="s">
        <v>92</v>
      </c>
      <c r="H1384" t="s">
        <v>482</v>
      </c>
      <c r="I1384" t="s">
        <v>213</v>
      </c>
      <c r="J1384" t="s">
        <v>214</v>
      </c>
      <c r="K1384" t="s">
        <v>149</v>
      </c>
      <c r="L1384" t="s">
        <v>215</v>
      </c>
      <c r="M1384" t="s">
        <v>76</v>
      </c>
      <c r="N1384" t="s">
        <v>216</v>
      </c>
      <c r="O1384" s="57">
        <v>46237.395092592589</v>
      </c>
      <c r="P1384" s="57">
        <v>46237.727037037039</v>
      </c>
      <c r="Q1384">
        <v>69357234</v>
      </c>
      <c r="S1384">
        <v>152632208473</v>
      </c>
      <c r="T1384" t="s">
        <v>4260</v>
      </c>
      <c r="U1384" t="s">
        <v>4261</v>
      </c>
      <c r="V1384" t="s">
        <v>4262</v>
      </c>
      <c r="Z1384">
        <v>111.712957</v>
      </c>
      <c r="AA1384">
        <v>-7.5515369999999997</v>
      </c>
      <c r="AB1384" t="s">
        <v>4263</v>
      </c>
      <c r="AC1384" t="s">
        <v>237</v>
      </c>
      <c r="AL1384" t="s">
        <v>218</v>
      </c>
      <c r="AM1384" t="s">
        <v>4264</v>
      </c>
      <c r="AN1384" t="s">
        <v>6</v>
      </c>
      <c r="AO1384" s="57">
        <v>46089.402928240743</v>
      </c>
      <c r="AP1384" s="57">
        <v>46238.333333333336</v>
      </c>
      <c r="AR1384" t="s">
        <v>219</v>
      </c>
      <c r="AS1384" t="s">
        <v>482</v>
      </c>
      <c r="AT1384" t="s">
        <v>231</v>
      </c>
      <c r="AU1384">
        <v>20260803</v>
      </c>
      <c r="AV1384" t="s">
        <v>222</v>
      </c>
      <c r="AW1384" t="s">
        <v>551</v>
      </c>
      <c r="AX1384" t="s">
        <v>223</v>
      </c>
      <c r="BA1384" s="57">
        <v>46238.333333333336</v>
      </c>
      <c r="BB1384" t="s">
        <v>4264</v>
      </c>
      <c r="BC1384">
        <v>2026</v>
      </c>
      <c r="BD1384">
        <v>8</v>
      </c>
      <c r="BE1384">
        <v>3</v>
      </c>
      <c r="BF1384" s="6">
        <f t="shared" si="63"/>
        <v>46237</v>
      </c>
      <c r="BG1384">
        <f t="shared" si="64"/>
        <v>-1.3333333333357587</v>
      </c>
      <c r="BH1384" t="str">
        <f t="shared" si="65"/>
        <v>COMPLY</v>
      </c>
      <c r="BI1384" t="str">
        <f>VLOOKUP(H1384,Sheet2!$A$1:$B$270,2,FALSE)</f>
        <v>MADIUN</v>
      </c>
    </row>
    <row r="1385" spans="1:61">
      <c r="A1385">
        <v>1384</v>
      </c>
      <c r="B1385">
        <v>1002513363</v>
      </c>
      <c r="C1385">
        <v>3</v>
      </c>
      <c r="D1385" t="s">
        <v>34</v>
      </c>
      <c r="E1385">
        <v>5</v>
      </c>
      <c r="F1385" t="s">
        <v>573</v>
      </c>
      <c r="G1385" t="s">
        <v>79</v>
      </c>
      <c r="H1385" t="s">
        <v>288</v>
      </c>
      <c r="I1385" t="s">
        <v>213</v>
      </c>
      <c r="J1385" t="s">
        <v>214</v>
      </c>
      <c r="K1385" t="s">
        <v>149</v>
      </c>
      <c r="M1385" t="s">
        <v>76</v>
      </c>
      <c r="N1385" t="s">
        <v>216</v>
      </c>
      <c r="O1385" s="57">
        <v>46240.73332175926</v>
      </c>
      <c r="P1385" s="57">
        <v>46241.262592592589</v>
      </c>
      <c r="Q1385">
        <v>69357310</v>
      </c>
      <c r="S1385">
        <v>172408246816</v>
      </c>
      <c r="T1385" t="s">
        <v>2318</v>
      </c>
      <c r="U1385" t="s">
        <v>4267</v>
      </c>
      <c r="V1385" t="s">
        <v>4268</v>
      </c>
      <c r="Z1385">
        <v>115.25675649999999</v>
      </c>
      <c r="AA1385">
        <v>-8.5225355</v>
      </c>
      <c r="AB1385" t="s">
        <v>2321</v>
      </c>
      <c r="AC1385" t="s">
        <v>230</v>
      </c>
      <c r="AL1385" t="s">
        <v>218</v>
      </c>
      <c r="AM1385" t="s">
        <v>4269</v>
      </c>
      <c r="AN1385" t="s">
        <v>6</v>
      </c>
      <c r="AO1385" s="57">
        <v>46181.735937500001</v>
      </c>
      <c r="AR1385" t="s">
        <v>219</v>
      </c>
      <c r="AS1385" t="s">
        <v>288</v>
      </c>
      <c r="AT1385" t="s">
        <v>231</v>
      </c>
      <c r="AU1385">
        <v>20260807</v>
      </c>
      <c r="AV1385" t="s">
        <v>222</v>
      </c>
      <c r="AW1385" t="s">
        <v>563</v>
      </c>
      <c r="AX1385" t="s">
        <v>223</v>
      </c>
      <c r="BA1385" s="57">
        <v>46240.291666666664</v>
      </c>
      <c r="BB1385" t="s">
        <v>4269</v>
      </c>
      <c r="BC1385">
        <v>2026</v>
      </c>
      <c r="BD1385">
        <v>8</v>
      </c>
      <c r="BE1385">
        <v>7</v>
      </c>
      <c r="BF1385" s="6">
        <f t="shared" si="63"/>
        <v>46241</v>
      </c>
      <c r="BG1385">
        <f t="shared" si="64"/>
        <v>0.70833333333575865</v>
      </c>
      <c r="BH1385" t="str">
        <f t="shared" si="65"/>
        <v>COMPLY</v>
      </c>
      <c r="BI1385" t="str">
        <f>VLOOKUP(H1385,Sheet2!$A$1:$B$270,2,FALSE)</f>
        <v>GIANYAR</v>
      </c>
    </row>
    <row r="1386" spans="1:61">
      <c r="A1386">
        <v>1385</v>
      </c>
      <c r="B1386">
        <v>1002509691</v>
      </c>
      <c r="C1386">
        <v>3</v>
      </c>
      <c r="D1386" t="s">
        <v>59</v>
      </c>
      <c r="E1386">
        <v>4</v>
      </c>
      <c r="F1386" t="s">
        <v>567</v>
      </c>
      <c r="G1386" t="s">
        <v>609</v>
      </c>
      <c r="H1386" t="s">
        <v>936</v>
      </c>
      <c r="I1386" t="s">
        <v>10039</v>
      </c>
      <c r="J1386" t="s">
        <v>214</v>
      </c>
      <c r="K1386" t="s">
        <v>149</v>
      </c>
      <c r="M1386" t="s">
        <v>10590</v>
      </c>
      <c r="N1386" t="s">
        <v>10040</v>
      </c>
      <c r="O1386" s="57">
        <v>46239.378784722219</v>
      </c>
      <c r="P1386" s="57">
        <v>46239.448657407411</v>
      </c>
      <c r="Q1386">
        <v>69358724</v>
      </c>
      <c r="T1386" t="s">
        <v>12006</v>
      </c>
      <c r="V1386" t="s">
        <v>12007</v>
      </c>
      <c r="Z1386">
        <v>110.38637</v>
      </c>
      <c r="AA1386">
        <v>-7.7769000000000004</v>
      </c>
      <c r="AB1386" t="s">
        <v>12008</v>
      </c>
      <c r="AC1386" t="s">
        <v>226</v>
      </c>
      <c r="AL1386" t="s">
        <v>218</v>
      </c>
      <c r="AM1386" t="s">
        <v>12008</v>
      </c>
      <c r="AN1386" t="s">
        <v>6</v>
      </c>
      <c r="AO1386" s="57">
        <v>46150.392326388886</v>
      </c>
      <c r="AR1386" t="s">
        <v>566</v>
      </c>
      <c r="AS1386" t="s">
        <v>936</v>
      </c>
      <c r="AT1386" t="s">
        <v>231</v>
      </c>
      <c r="AV1386" t="s">
        <v>10590</v>
      </c>
      <c r="AW1386" t="s">
        <v>9797</v>
      </c>
      <c r="AX1386" t="s">
        <v>223</v>
      </c>
      <c r="BA1386" s="57">
        <v>46239.5</v>
      </c>
      <c r="BB1386" t="s">
        <v>12008</v>
      </c>
      <c r="BF1386" s="6" t="e">
        <f t="shared" si="63"/>
        <v>#NUM!</v>
      </c>
      <c r="BG1386" t="e">
        <f t="shared" si="64"/>
        <v>#NUM!</v>
      </c>
      <c r="BH1386" t="e">
        <f t="shared" si="65"/>
        <v>#NUM!</v>
      </c>
      <c r="BI1386" t="e">
        <f>VLOOKUP(H1386,Sheet2!$A$1:$B$270,2,FALSE)</f>
        <v>#N/A</v>
      </c>
    </row>
    <row r="1387" spans="1:61">
      <c r="A1387">
        <v>1386</v>
      </c>
      <c r="B1387">
        <v>1002525107</v>
      </c>
      <c r="C1387">
        <v>3</v>
      </c>
      <c r="D1387" t="s">
        <v>38</v>
      </c>
      <c r="E1387">
        <v>5</v>
      </c>
      <c r="F1387" t="s">
        <v>250</v>
      </c>
      <c r="G1387" t="s">
        <v>91</v>
      </c>
      <c r="H1387" t="s">
        <v>521</v>
      </c>
      <c r="I1387" t="s">
        <v>213</v>
      </c>
      <c r="J1387" t="s">
        <v>214</v>
      </c>
      <c r="K1387" t="s">
        <v>149</v>
      </c>
      <c r="L1387" t="s">
        <v>215</v>
      </c>
      <c r="M1387" t="s">
        <v>76</v>
      </c>
      <c r="N1387" t="s">
        <v>216</v>
      </c>
      <c r="O1387" s="57">
        <v>46247.722870370373</v>
      </c>
      <c r="P1387" s="57">
        <v>46248.536666666667</v>
      </c>
      <c r="Q1387">
        <v>69365487</v>
      </c>
      <c r="S1387">
        <v>152725202664</v>
      </c>
      <c r="T1387" t="s">
        <v>9289</v>
      </c>
      <c r="U1387" t="s">
        <v>9290</v>
      </c>
      <c r="V1387" t="s">
        <v>9291</v>
      </c>
      <c r="Z1387">
        <v>112.894146473139</v>
      </c>
      <c r="AA1387">
        <v>-8.2228603410914207</v>
      </c>
      <c r="AB1387" t="s">
        <v>9292</v>
      </c>
      <c r="AC1387" t="s">
        <v>237</v>
      </c>
      <c r="AL1387" t="s">
        <v>218</v>
      </c>
      <c r="AM1387" t="s">
        <v>9122</v>
      </c>
      <c r="AN1387" t="s">
        <v>6</v>
      </c>
      <c r="AO1387" t="s">
        <v>9293</v>
      </c>
      <c r="AP1387" s="57">
        <v>46248.625</v>
      </c>
      <c r="AR1387" t="s">
        <v>219</v>
      </c>
      <c r="AS1387" t="s">
        <v>521</v>
      </c>
      <c r="AT1387" t="s">
        <v>231</v>
      </c>
      <c r="AU1387">
        <v>20260814</v>
      </c>
      <c r="AV1387" t="s">
        <v>222</v>
      </c>
      <c r="AW1387" t="s">
        <v>1023</v>
      </c>
      <c r="AX1387" t="s">
        <v>223</v>
      </c>
      <c r="BA1387" s="57">
        <v>46248.625</v>
      </c>
      <c r="BB1387" t="s">
        <v>9122</v>
      </c>
      <c r="BC1387">
        <v>2026</v>
      </c>
      <c r="BD1387">
        <v>8</v>
      </c>
      <c r="BE1387">
        <v>14</v>
      </c>
      <c r="BF1387" s="6">
        <f t="shared" si="63"/>
        <v>46248</v>
      </c>
      <c r="BG1387">
        <f t="shared" si="64"/>
        <v>-0.625</v>
      </c>
      <c r="BH1387" t="str">
        <f t="shared" si="65"/>
        <v>COMPLY</v>
      </c>
      <c r="BI1387" t="str">
        <f>VLOOKUP(H1387,Sheet2!$A$1:$B$270,2,FALSE)</f>
        <v>MALANG</v>
      </c>
    </row>
    <row r="1388" spans="1:61">
      <c r="A1388">
        <v>1387</v>
      </c>
      <c r="B1388">
        <v>1002511932</v>
      </c>
      <c r="C1388">
        <v>3</v>
      </c>
      <c r="D1388" t="s">
        <v>38</v>
      </c>
      <c r="E1388">
        <v>5</v>
      </c>
      <c r="F1388" t="s">
        <v>90</v>
      </c>
      <c r="G1388" t="s">
        <v>90</v>
      </c>
      <c r="H1388" t="s">
        <v>480</v>
      </c>
      <c r="I1388" t="s">
        <v>213</v>
      </c>
      <c r="J1388" t="s">
        <v>214</v>
      </c>
      <c r="K1388" t="s">
        <v>149</v>
      </c>
      <c r="L1388" t="s">
        <v>215</v>
      </c>
      <c r="M1388" t="s">
        <v>76</v>
      </c>
      <c r="N1388" t="s">
        <v>216</v>
      </c>
      <c r="O1388" s="57">
        <v>46240.459675925929</v>
      </c>
      <c r="P1388" s="57">
        <v>46240.654004629629</v>
      </c>
      <c r="Q1388">
        <v>69359792</v>
      </c>
      <c r="S1388">
        <v>152625207182</v>
      </c>
      <c r="T1388" t="s">
        <v>4270</v>
      </c>
      <c r="U1388" t="s">
        <v>4271</v>
      </c>
      <c r="V1388" t="s">
        <v>4272</v>
      </c>
      <c r="Z1388">
        <v>112.0644444</v>
      </c>
      <c r="AA1388">
        <v>-7.7832435999999996</v>
      </c>
      <c r="AB1388" t="s">
        <v>4273</v>
      </c>
      <c r="AC1388" t="s">
        <v>237</v>
      </c>
      <c r="AL1388" t="s">
        <v>218</v>
      </c>
      <c r="AM1388" t="s">
        <v>3153</v>
      </c>
      <c r="AN1388" t="s">
        <v>6</v>
      </c>
      <c r="AO1388" s="57">
        <v>46181.46534722222</v>
      </c>
      <c r="AP1388" s="57">
        <v>46241.333333333336</v>
      </c>
      <c r="AR1388" t="s">
        <v>219</v>
      </c>
      <c r="AS1388" t="s">
        <v>480</v>
      </c>
      <c r="AT1388" t="s">
        <v>231</v>
      </c>
      <c r="AU1388">
        <v>20260806</v>
      </c>
      <c r="AV1388" t="s">
        <v>222</v>
      </c>
      <c r="AW1388" t="s">
        <v>1023</v>
      </c>
      <c r="AX1388" t="s">
        <v>223</v>
      </c>
      <c r="BA1388" s="57">
        <v>46241.333333333336</v>
      </c>
      <c r="BB1388" t="s">
        <v>3153</v>
      </c>
      <c r="BC1388">
        <v>2026</v>
      </c>
      <c r="BD1388">
        <v>8</v>
      </c>
      <c r="BE1388">
        <v>6</v>
      </c>
      <c r="BF1388" s="6">
        <f t="shared" si="63"/>
        <v>46240</v>
      </c>
      <c r="BG1388">
        <f t="shared" si="64"/>
        <v>-1.3333333333357587</v>
      </c>
      <c r="BH1388" t="str">
        <f t="shared" si="65"/>
        <v>COMPLY</v>
      </c>
      <c r="BI1388" t="str">
        <f>VLOOKUP(H1388,Sheet2!$A$1:$B$270,2,FALSE)</f>
        <v>KEDIRI</v>
      </c>
    </row>
    <row r="1389" spans="1:61">
      <c r="A1389">
        <v>1388</v>
      </c>
      <c r="B1389">
        <v>1002524135</v>
      </c>
      <c r="C1389">
        <v>3</v>
      </c>
      <c r="D1389" t="s">
        <v>55</v>
      </c>
      <c r="E1389">
        <v>5</v>
      </c>
      <c r="F1389" t="s">
        <v>313</v>
      </c>
      <c r="G1389" t="s">
        <v>126</v>
      </c>
      <c r="H1389" t="s">
        <v>382</v>
      </c>
      <c r="I1389" t="s">
        <v>9791</v>
      </c>
      <c r="J1389" t="s">
        <v>214</v>
      </c>
      <c r="K1389" t="s">
        <v>149</v>
      </c>
      <c r="M1389" t="s">
        <v>277</v>
      </c>
      <c r="N1389" t="s">
        <v>9792</v>
      </c>
      <c r="O1389" s="57">
        <v>46247.53197916667</v>
      </c>
      <c r="P1389" s="57">
        <v>46248.529085648152</v>
      </c>
      <c r="Q1389">
        <v>69247126</v>
      </c>
      <c r="S1389">
        <v>152303243845</v>
      </c>
      <c r="T1389" t="s">
        <v>10566</v>
      </c>
      <c r="U1389" t="s">
        <v>12009</v>
      </c>
      <c r="V1389" t="s">
        <v>12010</v>
      </c>
      <c r="Z1389">
        <v>112.78774578272601</v>
      </c>
      <c r="AA1389">
        <v>-7.2880198429676701</v>
      </c>
      <c r="AB1389" t="s">
        <v>12011</v>
      </c>
      <c r="AC1389" t="s">
        <v>226</v>
      </c>
      <c r="AL1389" t="s">
        <v>218</v>
      </c>
      <c r="AM1389" t="s">
        <v>12011</v>
      </c>
      <c r="AN1389" t="s">
        <v>6</v>
      </c>
      <c r="AO1389" t="s">
        <v>9187</v>
      </c>
      <c r="AQ1389" t="s">
        <v>248</v>
      </c>
      <c r="AR1389" t="s">
        <v>278</v>
      </c>
      <c r="AS1389" t="s">
        <v>382</v>
      </c>
      <c r="AT1389" t="s">
        <v>231</v>
      </c>
      <c r="AV1389" t="s">
        <v>12012</v>
      </c>
      <c r="AW1389" t="s">
        <v>10570</v>
      </c>
      <c r="AX1389" t="s">
        <v>223</v>
      </c>
      <c r="BA1389" s="57">
        <v>46247.5625</v>
      </c>
      <c r="BB1389" t="s">
        <v>12011</v>
      </c>
      <c r="BF1389" s="6" t="e">
        <f t="shared" si="63"/>
        <v>#NUM!</v>
      </c>
      <c r="BG1389" t="e">
        <f t="shared" si="64"/>
        <v>#NUM!</v>
      </c>
      <c r="BH1389" t="e">
        <f t="shared" si="65"/>
        <v>#NUM!</v>
      </c>
      <c r="BI1389" t="str">
        <f>VLOOKUP(H1389,Sheet2!$A$1:$B$270,2,FALSE)</f>
        <v>SURABAYA SELATAN</v>
      </c>
    </row>
    <row r="1390" spans="1:61">
      <c r="A1390">
        <v>1389</v>
      </c>
      <c r="B1390">
        <v>1002528266</v>
      </c>
      <c r="C1390">
        <v>3</v>
      </c>
      <c r="D1390" t="s">
        <v>59</v>
      </c>
      <c r="E1390">
        <v>4</v>
      </c>
      <c r="F1390" t="s">
        <v>243</v>
      </c>
      <c r="G1390" t="s">
        <v>557</v>
      </c>
      <c r="H1390" t="s">
        <v>977</v>
      </c>
      <c r="I1390" t="s">
        <v>213</v>
      </c>
      <c r="J1390" t="s">
        <v>214</v>
      </c>
      <c r="K1390" t="s">
        <v>149</v>
      </c>
      <c r="M1390" t="s">
        <v>76</v>
      </c>
      <c r="N1390" t="s">
        <v>216</v>
      </c>
      <c r="O1390" s="57">
        <v>46249.535949074074</v>
      </c>
      <c r="P1390" s="57">
        <v>46249.581203703703</v>
      </c>
      <c r="Q1390">
        <v>69364858</v>
      </c>
      <c r="S1390">
        <v>142141120209</v>
      </c>
      <c r="T1390" t="s">
        <v>8901</v>
      </c>
      <c r="U1390" t="s">
        <v>12013</v>
      </c>
      <c r="V1390" t="s">
        <v>12014</v>
      </c>
      <c r="Z1390">
        <v>109.650841</v>
      </c>
      <c r="AA1390">
        <v>-7.766718</v>
      </c>
      <c r="AB1390" t="s">
        <v>8904</v>
      </c>
      <c r="AC1390" t="s">
        <v>290</v>
      </c>
      <c r="AL1390" t="s">
        <v>218</v>
      </c>
      <c r="AM1390" t="s">
        <v>12015</v>
      </c>
      <c r="AN1390" t="s">
        <v>6</v>
      </c>
      <c r="AO1390" t="s">
        <v>12016</v>
      </c>
      <c r="AR1390" t="s">
        <v>219</v>
      </c>
      <c r="AS1390" t="s">
        <v>977</v>
      </c>
      <c r="AT1390" t="s">
        <v>231</v>
      </c>
      <c r="AU1390">
        <v>20260815</v>
      </c>
      <c r="AV1390" t="s">
        <v>222</v>
      </c>
      <c r="AW1390" t="s">
        <v>561</v>
      </c>
      <c r="AX1390" t="s">
        <v>223</v>
      </c>
      <c r="BA1390" s="57">
        <v>46249.291666666664</v>
      </c>
      <c r="BB1390" t="s">
        <v>12015</v>
      </c>
      <c r="BC1390">
        <v>2026</v>
      </c>
      <c r="BD1390">
        <v>8</v>
      </c>
      <c r="BE1390">
        <v>15</v>
      </c>
      <c r="BF1390" s="6">
        <f t="shared" si="63"/>
        <v>46249</v>
      </c>
      <c r="BG1390">
        <f t="shared" si="64"/>
        <v>-0.29166666666424135</v>
      </c>
      <c r="BH1390" t="str">
        <f t="shared" si="65"/>
        <v>COMPLY</v>
      </c>
      <c r="BI1390" t="e">
        <f>VLOOKUP(H1390,Sheet2!$A$1:$B$270,2,FALSE)</f>
        <v>#N/A</v>
      </c>
    </row>
    <row r="1391" spans="1:61">
      <c r="A1391">
        <v>1390</v>
      </c>
      <c r="B1391">
        <v>1002506390</v>
      </c>
      <c r="C1391">
        <v>3</v>
      </c>
      <c r="D1391" t="s">
        <v>55</v>
      </c>
      <c r="E1391">
        <v>5</v>
      </c>
      <c r="F1391" t="s">
        <v>265</v>
      </c>
      <c r="G1391" t="s">
        <v>122</v>
      </c>
      <c r="H1391" t="s">
        <v>484</v>
      </c>
      <c r="I1391" t="s">
        <v>213</v>
      </c>
      <c r="J1391" t="s">
        <v>214</v>
      </c>
      <c r="K1391" t="s">
        <v>149</v>
      </c>
      <c r="M1391" t="s">
        <v>236</v>
      </c>
      <c r="N1391" t="s">
        <v>216</v>
      </c>
      <c r="O1391" s="57">
        <v>46237.645532407405</v>
      </c>
      <c r="P1391" s="57">
        <v>46237.799305555556</v>
      </c>
      <c r="Q1391">
        <v>69357678</v>
      </c>
      <c r="S1391">
        <v>152453209227</v>
      </c>
      <c r="T1391" t="s">
        <v>3555</v>
      </c>
      <c r="U1391" t="s">
        <v>4277</v>
      </c>
      <c r="Z1391">
        <v>112.65204610000001</v>
      </c>
      <c r="AA1391">
        <v>-5.8493833999999998</v>
      </c>
      <c r="AB1391" t="s">
        <v>4278</v>
      </c>
      <c r="AC1391" t="s">
        <v>230</v>
      </c>
      <c r="AO1391" s="57">
        <v>46089.652627314812</v>
      </c>
      <c r="AR1391" t="s">
        <v>312</v>
      </c>
      <c r="AS1391" t="s">
        <v>484</v>
      </c>
      <c r="AT1391" t="s">
        <v>231</v>
      </c>
      <c r="AV1391" t="s">
        <v>1098</v>
      </c>
      <c r="AW1391" t="s">
        <v>595</v>
      </c>
      <c r="AX1391" t="s">
        <v>223</v>
      </c>
      <c r="AZ1391" t="s">
        <v>1098</v>
      </c>
      <c r="BF1391" s="6" t="e">
        <f t="shared" si="63"/>
        <v>#NUM!</v>
      </c>
      <c r="BG1391" t="e">
        <f t="shared" si="64"/>
        <v>#NUM!</v>
      </c>
      <c r="BH1391" t="e">
        <f t="shared" si="65"/>
        <v>#NUM!</v>
      </c>
      <c r="BI1391" t="str">
        <f>VLOOKUP(H1391,Sheet2!$A$1:$B$270,2,FALSE)</f>
        <v>GRESIK</v>
      </c>
    </row>
    <row r="1392" spans="1:61">
      <c r="A1392">
        <v>1391</v>
      </c>
      <c r="B1392">
        <v>1002506292</v>
      </c>
      <c r="C1392">
        <v>3</v>
      </c>
      <c r="D1392" t="s">
        <v>38</v>
      </c>
      <c r="E1392">
        <v>5</v>
      </c>
      <c r="F1392" t="s">
        <v>92</v>
      </c>
      <c r="G1392" t="s">
        <v>89</v>
      </c>
      <c r="H1392" t="s">
        <v>368</v>
      </c>
      <c r="I1392" t="s">
        <v>213</v>
      </c>
      <c r="J1392" t="s">
        <v>214</v>
      </c>
      <c r="K1392" t="s">
        <v>149</v>
      </c>
      <c r="L1392" t="s">
        <v>215</v>
      </c>
      <c r="M1392" t="s">
        <v>76</v>
      </c>
      <c r="N1392" t="s">
        <v>216</v>
      </c>
      <c r="O1392" s="57">
        <v>46237.612453703703</v>
      </c>
      <c r="P1392" s="57">
        <v>46238.538194444445</v>
      </c>
      <c r="Q1392">
        <v>69357634</v>
      </c>
      <c r="S1392">
        <v>152644204953</v>
      </c>
      <c r="T1392" t="s">
        <v>4279</v>
      </c>
      <c r="U1392" t="s">
        <v>4280</v>
      </c>
      <c r="V1392" t="s">
        <v>4281</v>
      </c>
      <c r="Z1392">
        <v>111.605583</v>
      </c>
      <c r="AA1392">
        <v>-7.174722</v>
      </c>
      <c r="AB1392" t="s">
        <v>4282</v>
      </c>
      <c r="AC1392" t="s">
        <v>237</v>
      </c>
      <c r="AL1392" t="s">
        <v>218</v>
      </c>
      <c r="AM1392" t="s">
        <v>4027</v>
      </c>
      <c r="AN1392" t="s">
        <v>6</v>
      </c>
      <c r="AO1392" s="57">
        <v>46089.621736111112</v>
      </c>
      <c r="AP1392" s="57">
        <v>46238.541666666664</v>
      </c>
      <c r="AR1392" t="s">
        <v>219</v>
      </c>
      <c r="AS1392" t="s">
        <v>368</v>
      </c>
      <c r="AT1392" t="s">
        <v>231</v>
      </c>
      <c r="AU1392">
        <v>20260804</v>
      </c>
      <c r="AV1392" t="s">
        <v>222</v>
      </c>
      <c r="AW1392" t="s">
        <v>1014</v>
      </c>
      <c r="AX1392" t="s">
        <v>223</v>
      </c>
      <c r="BA1392" s="57">
        <v>46238.541666666664</v>
      </c>
      <c r="BB1392" t="s">
        <v>4027</v>
      </c>
      <c r="BC1392">
        <v>2026</v>
      </c>
      <c r="BD1392">
        <v>8</v>
      </c>
      <c r="BE1392">
        <v>4</v>
      </c>
      <c r="BF1392" s="6">
        <f t="shared" si="63"/>
        <v>46238</v>
      </c>
      <c r="BG1392">
        <f t="shared" si="64"/>
        <v>-0.54166666666424135</v>
      </c>
      <c r="BH1392" t="str">
        <f t="shared" si="65"/>
        <v>COMPLY</v>
      </c>
      <c r="BI1392" t="str">
        <f>VLOOKUP(H1392,Sheet2!$A$1:$B$270,2,FALSE)</f>
        <v>BOJONEGORO</v>
      </c>
    </row>
    <row r="1393" spans="1:61">
      <c r="A1393">
        <v>1392</v>
      </c>
      <c r="B1393">
        <v>1002517173</v>
      </c>
      <c r="C1393">
        <v>3</v>
      </c>
      <c r="D1393" t="s">
        <v>38</v>
      </c>
      <c r="E1393">
        <v>5</v>
      </c>
      <c r="F1393" t="s">
        <v>90</v>
      </c>
      <c r="G1393" t="s">
        <v>90</v>
      </c>
      <c r="H1393" t="s">
        <v>480</v>
      </c>
      <c r="I1393" t="s">
        <v>213</v>
      </c>
      <c r="J1393" t="s">
        <v>214</v>
      </c>
      <c r="K1393" t="s">
        <v>149</v>
      </c>
      <c r="L1393" t="s">
        <v>215</v>
      </c>
      <c r="M1393" t="s">
        <v>76</v>
      </c>
      <c r="N1393" t="s">
        <v>216</v>
      </c>
      <c r="O1393" s="57">
        <v>46244.424976851849</v>
      </c>
      <c r="P1393" s="57">
        <v>46244.672210648147</v>
      </c>
      <c r="Q1393">
        <v>69362198</v>
      </c>
      <c r="S1393">
        <v>152625207358</v>
      </c>
      <c r="T1393" t="s">
        <v>6913</v>
      </c>
      <c r="U1393" t="s">
        <v>6914</v>
      </c>
      <c r="V1393" t="s">
        <v>6915</v>
      </c>
      <c r="Z1393">
        <v>112.090629860758</v>
      </c>
      <c r="AA1393">
        <v>-7.7692091495822302</v>
      </c>
      <c r="AB1393" t="s">
        <v>6916</v>
      </c>
      <c r="AC1393" t="s">
        <v>217</v>
      </c>
      <c r="AL1393" t="s">
        <v>218</v>
      </c>
      <c r="AM1393" t="s">
        <v>6917</v>
      </c>
      <c r="AN1393" t="s">
        <v>6</v>
      </c>
      <c r="AO1393" s="57">
        <v>46303.433958333335</v>
      </c>
      <c r="AP1393" s="57">
        <v>46245.333333333336</v>
      </c>
      <c r="AR1393" t="s">
        <v>219</v>
      </c>
      <c r="AS1393" t="s">
        <v>480</v>
      </c>
      <c r="AT1393" t="s">
        <v>231</v>
      </c>
      <c r="AU1393">
        <v>20260810</v>
      </c>
      <c r="AV1393" t="s">
        <v>222</v>
      </c>
      <c r="AW1393" t="s">
        <v>1021</v>
      </c>
      <c r="AX1393" t="s">
        <v>223</v>
      </c>
      <c r="BA1393" s="57">
        <v>46245.333333333336</v>
      </c>
      <c r="BB1393" t="s">
        <v>6917</v>
      </c>
      <c r="BC1393">
        <v>2026</v>
      </c>
      <c r="BD1393">
        <v>8</v>
      </c>
      <c r="BE1393">
        <v>10</v>
      </c>
      <c r="BF1393" s="6">
        <f t="shared" si="63"/>
        <v>46244</v>
      </c>
      <c r="BG1393">
        <f t="shared" si="64"/>
        <v>-1.3333333333357587</v>
      </c>
      <c r="BH1393" t="str">
        <f t="shared" si="65"/>
        <v>COMPLY</v>
      </c>
      <c r="BI1393" t="str">
        <f>VLOOKUP(H1393,Sheet2!$A$1:$B$270,2,FALSE)</f>
        <v>KEDIRI</v>
      </c>
    </row>
    <row r="1394" spans="1:61">
      <c r="A1394">
        <v>1393</v>
      </c>
      <c r="B1394">
        <v>1002508874</v>
      </c>
      <c r="C1394">
        <v>3</v>
      </c>
      <c r="D1394" t="s">
        <v>59</v>
      </c>
      <c r="E1394">
        <v>4</v>
      </c>
      <c r="F1394" t="s">
        <v>243</v>
      </c>
      <c r="G1394" t="s">
        <v>896</v>
      </c>
      <c r="H1394" t="s">
        <v>897</v>
      </c>
      <c r="I1394" t="s">
        <v>213</v>
      </c>
      <c r="J1394" t="s">
        <v>214</v>
      </c>
      <c r="K1394" t="s">
        <v>149</v>
      </c>
      <c r="M1394" t="s">
        <v>970</v>
      </c>
      <c r="N1394" t="s">
        <v>216</v>
      </c>
      <c r="O1394" s="57">
        <v>46238.642476851855</v>
      </c>
      <c r="P1394" s="57">
        <v>46238.643229166664</v>
      </c>
      <c r="Q1394">
        <v>69358465</v>
      </c>
      <c r="S1394">
        <v>142164113615</v>
      </c>
      <c r="T1394" t="s">
        <v>4288</v>
      </c>
      <c r="Z1394">
        <v>110.360975</v>
      </c>
      <c r="AA1394">
        <v>-7.5315500000000002</v>
      </c>
      <c r="AB1394" t="s">
        <v>4289</v>
      </c>
      <c r="AC1394" t="s">
        <v>290</v>
      </c>
      <c r="AO1394" s="57">
        <v>46120.652789351851</v>
      </c>
      <c r="AR1394" t="s">
        <v>6</v>
      </c>
      <c r="AS1394" t="s">
        <v>897</v>
      </c>
      <c r="AT1394" t="s">
        <v>231</v>
      </c>
      <c r="AV1394" t="s">
        <v>971</v>
      </c>
      <c r="AW1394" t="s">
        <v>561</v>
      </c>
      <c r="AX1394" t="s">
        <v>223</v>
      </c>
      <c r="BF1394" s="6" t="e">
        <f t="shared" si="63"/>
        <v>#NUM!</v>
      </c>
      <c r="BG1394" t="e">
        <f t="shared" si="64"/>
        <v>#NUM!</v>
      </c>
      <c r="BH1394" t="e">
        <f t="shared" si="65"/>
        <v>#NUM!</v>
      </c>
      <c r="BI1394" t="e">
        <f>VLOOKUP(H1394,Sheet2!$A$1:$B$270,2,FALSE)</f>
        <v>#N/A</v>
      </c>
    </row>
    <row r="1395" spans="1:61">
      <c r="A1395">
        <v>1394</v>
      </c>
      <c r="B1395">
        <v>1002514247</v>
      </c>
      <c r="C1395">
        <v>3</v>
      </c>
      <c r="D1395" t="s">
        <v>55</v>
      </c>
      <c r="E1395">
        <v>5</v>
      </c>
      <c r="F1395" t="s">
        <v>265</v>
      </c>
      <c r="G1395" t="s">
        <v>122</v>
      </c>
      <c r="H1395" t="s">
        <v>484</v>
      </c>
      <c r="I1395" t="s">
        <v>213</v>
      </c>
      <c r="J1395" t="s">
        <v>214</v>
      </c>
      <c r="K1395" t="s">
        <v>149</v>
      </c>
      <c r="M1395" t="s">
        <v>76</v>
      </c>
      <c r="N1395" t="s">
        <v>216</v>
      </c>
      <c r="O1395" s="57">
        <v>46241.460474537038</v>
      </c>
      <c r="P1395" s="57">
        <v>46241.594363425924</v>
      </c>
      <c r="Q1395">
        <v>69350398</v>
      </c>
      <c r="S1395">
        <v>152453209230</v>
      </c>
      <c r="T1395" t="s">
        <v>6093</v>
      </c>
      <c r="U1395" t="s">
        <v>6094</v>
      </c>
      <c r="V1395" t="s">
        <v>6095</v>
      </c>
      <c r="Z1395">
        <v>112.674823</v>
      </c>
      <c r="AA1395">
        <v>-5.8442059999999998</v>
      </c>
      <c r="AB1395" t="s">
        <v>6096</v>
      </c>
      <c r="AC1395" t="s">
        <v>230</v>
      </c>
      <c r="AL1395" t="s">
        <v>218</v>
      </c>
      <c r="AM1395" t="s">
        <v>6097</v>
      </c>
      <c r="AN1395" t="s">
        <v>6</v>
      </c>
      <c r="AO1395" s="57">
        <v>46211.465613425928</v>
      </c>
      <c r="AR1395" t="s">
        <v>219</v>
      </c>
      <c r="AS1395" t="s">
        <v>484</v>
      </c>
      <c r="AT1395" t="s">
        <v>221</v>
      </c>
      <c r="AU1395">
        <v>20260807</v>
      </c>
      <c r="AV1395" t="s">
        <v>222</v>
      </c>
      <c r="AW1395" t="s">
        <v>633</v>
      </c>
      <c r="AX1395" t="s">
        <v>223</v>
      </c>
      <c r="BA1395" s="57">
        <v>46241.291666666664</v>
      </c>
      <c r="BB1395" t="s">
        <v>6097</v>
      </c>
      <c r="BC1395">
        <v>2026</v>
      </c>
      <c r="BD1395">
        <v>8</v>
      </c>
      <c r="BE1395">
        <v>7</v>
      </c>
      <c r="BF1395" s="6">
        <f t="shared" si="63"/>
        <v>46241</v>
      </c>
      <c r="BG1395">
        <f t="shared" si="64"/>
        <v>-0.29166666666424135</v>
      </c>
      <c r="BH1395" t="str">
        <f t="shared" si="65"/>
        <v>COMPLY</v>
      </c>
      <c r="BI1395" t="str">
        <f>VLOOKUP(H1395,Sheet2!$A$1:$B$270,2,FALSE)</f>
        <v>GRESIK</v>
      </c>
    </row>
    <row r="1396" spans="1:61">
      <c r="A1396">
        <v>1395</v>
      </c>
      <c r="B1396">
        <v>1002530734</v>
      </c>
      <c r="C1396">
        <v>3</v>
      </c>
      <c r="D1396" t="s">
        <v>55</v>
      </c>
      <c r="E1396">
        <v>5</v>
      </c>
      <c r="F1396" t="s">
        <v>228</v>
      </c>
      <c r="G1396" t="s">
        <v>127</v>
      </c>
      <c r="H1396" t="s">
        <v>229</v>
      </c>
      <c r="I1396" t="s">
        <v>213</v>
      </c>
      <c r="J1396" t="s">
        <v>214</v>
      </c>
      <c r="K1396" t="s">
        <v>149</v>
      </c>
      <c r="L1396" t="s">
        <v>215</v>
      </c>
      <c r="M1396" t="s">
        <v>240</v>
      </c>
      <c r="N1396" t="s">
        <v>216</v>
      </c>
      <c r="O1396" s="57">
        <v>46251.497870370367</v>
      </c>
      <c r="P1396" s="57">
        <v>46251.498622685183</v>
      </c>
      <c r="Q1396">
        <v>69367994</v>
      </c>
      <c r="S1396">
        <v>152426928266</v>
      </c>
      <c r="T1396" t="s">
        <v>12017</v>
      </c>
      <c r="U1396" t="s">
        <v>12018</v>
      </c>
      <c r="V1396" t="s">
        <v>12019</v>
      </c>
      <c r="Z1396">
        <v>113.508759</v>
      </c>
      <c r="AA1396">
        <v>-7.1615570000000002</v>
      </c>
      <c r="AB1396" t="s">
        <v>12020</v>
      </c>
      <c r="AC1396" t="s">
        <v>237</v>
      </c>
      <c r="AL1396" t="s">
        <v>218</v>
      </c>
      <c r="AM1396" t="s">
        <v>12021</v>
      </c>
      <c r="AN1396" t="s">
        <v>6</v>
      </c>
      <c r="AO1396" t="s">
        <v>10706</v>
      </c>
      <c r="AP1396" s="57">
        <v>46252.625</v>
      </c>
      <c r="AR1396" t="s">
        <v>241</v>
      </c>
      <c r="AS1396" t="s">
        <v>229</v>
      </c>
      <c r="AT1396" t="s">
        <v>231</v>
      </c>
      <c r="AV1396" t="s">
        <v>240</v>
      </c>
      <c r="AW1396" t="s">
        <v>924</v>
      </c>
      <c r="AX1396" t="s">
        <v>223</v>
      </c>
      <c r="BA1396" s="57">
        <v>46252.625</v>
      </c>
      <c r="BB1396" t="s">
        <v>12021</v>
      </c>
      <c r="BF1396" s="6" t="e">
        <f t="shared" si="63"/>
        <v>#NUM!</v>
      </c>
      <c r="BG1396" t="e">
        <f t="shared" si="64"/>
        <v>#NUM!</v>
      </c>
      <c r="BH1396" t="e">
        <f t="shared" si="65"/>
        <v>#NUM!</v>
      </c>
      <c r="BI1396" t="str">
        <f>VLOOKUP(H1396,Sheet2!$A$1:$B$270,2,FALSE)</f>
        <v>MADURA</v>
      </c>
    </row>
    <row r="1397" spans="1:61">
      <c r="A1397">
        <v>1396</v>
      </c>
      <c r="B1397">
        <v>1002520067</v>
      </c>
      <c r="C1397">
        <v>3</v>
      </c>
      <c r="D1397" t="s">
        <v>55</v>
      </c>
      <c r="E1397">
        <v>5</v>
      </c>
      <c r="F1397" t="s">
        <v>265</v>
      </c>
      <c r="G1397" t="s">
        <v>128</v>
      </c>
      <c r="H1397" t="s">
        <v>360</v>
      </c>
      <c r="I1397" t="s">
        <v>213</v>
      </c>
      <c r="J1397" t="s">
        <v>214</v>
      </c>
      <c r="K1397" t="s">
        <v>149</v>
      </c>
      <c r="L1397" t="s">
        <v>215</v>
      </c>
      <c r="M1397" t="s">
        <v>586</v>
      </c>
      <c r="N1397" t="s">
        <v>216</v>
      </c>
      <c r="O1397" s="57">
        <v>46245.584675925929</v>
      </c>
      <c r="P1397" s="57">
        <v>46247.375775462962</v>
      </c>
      <c r="Q1397">
        <v>69363395</v>
      </c>
      <c r="S1397">
        <v>152412248802</v>
      </c>
      <c r="T1397" t="s">
        <v>7427</v>
      </c>
      <c r="U1397" t="s">
        <v>6297</v>
      </c>
      <c r="V1397" t="s">
        <v>7428</v>
      </c>
      <c r="Z1397">
        <v>112.61844910000001</v>
      </c>
      <c r="AA1397">
        <v>-7.2370279999999898</v>
      </c>
      <c r="AB1397" t="s">
        <v>7429</v>
      </c>
      <c r="AC1397" t="s">
        <v>217</v>
      </c>
      <c r="AL1397" t="s">
        <v>218</v>
      </c>
      <c r="AM1397" t="s">
        <v>7430</v>
      </c>
      <c r="AN1397" t="s">
        <v>6</v>
      </c>
      <c r="AO1397" s="57">
        <v>46334.590532407405</v>
      </c>
      <c r="AP1397" s="57">
        <v>46246.541666666664</v>
      </c>
      <c r="AQ1397" t="s">
        <v>248</v>
      </c>
      <c r="AR1397" t="s">
        <v>14</v>
      </c>
      <c r="AS1397" t="s">
        <v>360</v>
      </c>
      <c r="AT1397" t="s">
        <v>231</v>
      </c>
      <c r="AV1397" t="s">
        <v>587</v>
      </c>
      <c r="AW1397" t="s">
        <v>1010</v>
      </c>
      <c r="AX1397" t="s">
        <v>223</v>
      </c>
      <c r="BA1397" s="57">
        <v>46246.541666666664</v>
      </c>
      <c r="BB1397" t="s">
        <v>7430</v>
      </c>
      <c r="BF1397" s="6" t="e">
        <f t="shared" si="63"/>
        <v>#NUM!</v>
      </c>
      <c r="BG1397" t="e">
        <f t="shared" si="64"/>
        <v>#NUM!</v>
      </c>
      <c r="BH1397" t="e">
        <f t="shared" si="65"/>
        <v>#NUM!</v>
      </c>
      <c r="BI1397" t="str">
        <f>VLOOKUP(H1397,Sheet2!$A$1:$B$270,2,FALSE)</f>
        <v>SURABAYA UTARA</v>
      </c>
    </row>
    <row r="1398" spans="1:61">
      <c r="A1398">
        <v>1397</v>
      </c>
      <c r="B1398">
        <v>1002526131</v>
      </c>
      <c r="C1398">
        <v>3</v>
      </c>
      <c r="D1398" t="s">
        <v>59</v>
      </c>
      <c r="E1398">
        <v>4</v>
      </c>
      <c r="F1398" t="s">
        <v>224</v>
      </c>
      <c r="G1398" t="s">
        <v>607</v>
      </c>
      <c r="H1398" t="s">
        <v>913</v>
      </c>
      <c r="I1398" t="s">
        <v>213</v>
      </c>
      <c r="J1398" t="s">
        <v>214</v>
      </c>
      <c r="K1398" t="s">
        <v>149</v>
      </c>
      <c r="L1398" t="s">
        <v>215</v>
      </c>
      <c r="M1398" t="s">
        <v>76</v>
      </c>
      <c r="N1398" t="s">
        <v>216</v>
      </c>
      <c r="O1398" s="57">
        <v>46248.474270833336</v>
      </c>
      <c r="P1398" s="57">
        <v>46248.658391203702</v>
      </c>
      <c r="Q1398">
        <v>69365918</v>
      </c>
      <c r="S1398">
        <v>143385101156</v>
      </c>
      <c r="T1398" t="s">
        <v>12022</v>
      </c>
      <c r="U1398" t="s">
        <v>12023</v>
      </c>
      <c r="V1398" t="s">
        <v>12024</v>
      </c>
      <c r="Z1398">
        <v>109.256072</v>
      </c>
      <c r="AA1398">
        <v>-7.6303219999999996</v>
      </c>
      <c r="AB1398" t="s">
        <v>12025</v>
      </c>
      <c r="AC1398" t="s">
        <v>237</v>
      </c>
      <c r="AL1398" t="s">
        <v>218</v>
      </c>
      <c r="AM1398" t="s">
        <v>12026</v>
      </c>
      <c r="AN1398" t="s">
        <v>6</v>
      </c>
      <c r="AO1398" t="s">
        <v>10172</v>
      </c>
      <c r="AP1398" s="57">
        <v>46250.541666666664</v>
      </c>
      <c r="AR1398" t="s">
        <v>219</v>
      </c>
      <c r="AS1398" t="s">
        <v>913</v>
      </c>
      <c r="AT1398" t="s">
        <v>231</v>
      </c>
      <c r="AU1398">
        <v>20260814</v>
      </c>
      <c r="AV1398" t="s">
        <v>222</v>
      </c>
      <c r="AW1398" t="s">
        <v>1010</v>
      </c>
      <c r="AX1398" t="s">
        <v>223</v>
      </c>
      <c r="BA1398" s="57">
        <v>46250.541666666664</v>
      </c>
      <c r="BB1398" t="s">
        <v>12026</v>
      </c>
      <c r="BC1398">
        <v>2026</v>
      </c>
      <c r="BD1398">
        <v>8</v>
      </c>
      <c r="BE1398">
        <v>14</v>
      </c>
      <c r="BF1398" s="6">
        <f t="shared" si="63"/>
        <v>46248</v>
      </c>
      <c r="BG1398">
        <f t="shared" si="64"/>
        <v>-2.5416666666642413</v>
      </c>
      <c r="BH1398" t="str">
        <f t="shared" si="65"/>
        <v>COMPLY</v>
      </c>
      <c r="BI1398" t="e">
        <f>VLOOKUP(H1398,Sheet2!$A$1:$B$270,2,FALSE)</f>
        <v>#N/A</v>
      </c>
    </row>
    <row r="1399" spans="1:61">
      <c r="A1399">
        <v>1398</v>
      </c>
      <c r="B1399">
        <v>1002510615</v>
      </c>
      <c r="C1399">
        <v>3</v>
      </c>
      <c r="D1399" t="s">
        <v>59</v>
      </c>
      <c r="E1399">
        <v>4</v>
      </c>
      <c r="F1399" t="s">
        <v>567</v>
      </c>
      <c r="G1399" t="s">
        <v>906</v>
      </c>
      <c r="H1399" t="s">
        <v>920</v>
      </c>
      <c r="I1399" t="s">
        <v>213</v>
      </c>
      <c r="J1399" t="s">
        <v>214</v>
      </c>
      <c r="K1399" t="s">
        <v>149</v>
      </c>
      <c r="M1399" t="s">
        <v>1039</v>
      </c>
      <c r="N1399" t="s">
        <v>216</v>
      </c>
      <c r="O1399" s="57">
        <v>46239.571840277778</v>
      </c>
      <c r="P1399" s="57">
        <v>46240.572245370371</v>
      </c>
      <c r="Q1399">
        <v>69359226</v>
      </c>
      <c r="S1399">
        <v>146136130061</v>
      </c>
      <c r="T1399" t="s">
        <v>3316</v>
      </c>
      <c r="Z1399">
        <v>110.246041338624</v>
      </c>
      <c r="AA1399">
        <v>-7.8643509765776596</v>
      </c>
      <c r="AB1399" t="s">
        <v>3317</v>
      </c>
      <c r="AC1399" t="s">
        <v>290</v>
      </c>
      <c r="AO1399" s="57">
        <v>46150.579699074071</v>
      </c>
      <c r="AS1399" t="s">
        <v>920</v>
      </c>
      <c r="AT1399" t="s">
        <v>231</v>
      </c>
      <c r="AV1399" t="s">
        <v>1039</v>
      </c>
      <c r="AW1399" t="s">
        <v>1026</v>
      </c>
      <c r="AX1399" t="s">
        <v>223</v>
      </c>
      <c r="BF1399" s="6" t="e">
        <f t="shared" si="63"/>
        <v>#NUM!</v>
      </c>
      <c r="BG1399" t="e">
        <f t="shared" si="64"/>
        <v>#NUM!</v>
      </c>
      <c r="BH1399" t="e">
        <f t="shared" si="65"/>
        <v>#NUM!</v>
      </c>
      <c r="BI1399" t="e">
        <f>VLOOKUP(H1399,Sheet2!$A$1:$B$270,2,FALSE)</f>
        <v>#N/A</v>
      </c>
    </row>
    <row r="1400" spans="1:61">
      <c r="A1400">
        <v>1399</v>
      </c>
      <c r="B1400">
        <v>1002516295</v>
      </c>
      <c r="C1400">
        <v>3</v>
      </c>
      <c r="D1400" t="s">
        <v>59</v>
      </c>
      <c r="E1400">
        <v>4</v>
      </c>
      <c r="F1400" t="s">
        <v>224</v>
      </c>
      <c r="G1400" t="s">
        <v>581</v>
      </c>
      <c r="H1400" t="s">
        <v>647</v>
      </c>
      <c r="I1400" t="s">
        <v>213</v>
      </c>
      <c r="J1400" t="s">
        <v>214</v>
      </c>
      <c r="K1400" t="s">
        <v>149</v>
      </c>
      <c r="L1400" t="s">
        <v>215</v>
      </c>
      <c r="M1400" t="s">
        <v>76</v>
      </c>
      <c r="N1400" t="s">
        <v>216</v>
      </c>
      <c r="O1400" s="57">
        <v>46243.372187499997</v>
      </c>
      <c r="P1400" s="57">
        <v>46244.412534722222</v>
      </c>
      <c r="Q1400">
        <v>69361709</v>
      </c>
      <c r="S1400">
        <v>143363110993</v>
      </c>
      <c r="T1400" t="s">
        <v>6098</v>
      </c>
      <c r="U1400" t="s">
        <v>6099</v>
      </c>
      <c r="V1400" t="s">
        <v>6100</v>
      </c>
      <c r="Z1400">
        <v>109.33948338031701</v>
      </c>
      <c r="AA1400">
        <v>-7.4172933468515003</v>
      </c>
      <c r="AB1400" t="s">
        <v>6101</v>
      </c>
      <c r="AC1400" t="s">
        <v>237</v>
      </c>
      <c r="AL1400" t="s">
        <v>218</v>
      </c>
      <c r="AM1400" t="s">
        <v>6102</v>
      </c>
      <c r="AN1400" t="s">
        <v>6</v>
      </c>
      <c r="AO1400" s="57">
        <v>46273.382152777776</v>
      </c>
      <c r="AP1400" s="57">
        <v>46249.625</v>
      </c>
      <c r="AR1400" t="s">
        <v>219</v>
      </c>
      <c r="AS1400" t="s">
        <v>647</v>
      </c>
      <c r="AT1400" t="s">
        <v>231</v>
      </c>
      <c r="AU1400">
        <v>20260810</v>
      </c>
      <c r="AV1400" t="s">
        <v>222</v>
      </c>
      <c r="AW1400" t="s">
        <v>1020</v>
      </c>
      <c r="AX1400" t="s">
        <v>223</v>
      </c>
      <c r="BA1400" s="57">
        <v>46249.625</v>
      </c>
      <c r="BB1400" t="s">
        <v>6102</v>
      </c>
      <c r="BC1400">
        <v>2026</v>
      </c>
      <c r="BD1400">
        <v>8</v>
      </c>
      <c r="BE1400">
        <v>10</v>
      </c>
      <c r="BF1400" s="6">
        <f t="shared" si="63"/>
        <v>46244</v>
      </c>
      <c r="BG1400">
        <f t="shared" si="64"/>
        <v>-5.625</v>
      </c>
      <c r="BH1400" t="str">
        <f t="shared" si="65"/>
        <v>COMPLY</v>
      </c>
      <c r="BI1400" t="e">
        <f>VLOOKUP(H1400,Sheet2!$A$1:$B$270,2,FALSE)</f>
        <v>#N/A</v>
      </c>
    </row>
    <row r="1401" spans="1:61">
      <c r="A1401">
        <v>1400</v>
      </c>
      <c r="B1401">
        <v>1002516423</v>
      </c>
      <c r="C1401">
        <v>3</v>
      </c>
      <c r="D1401" t="s">
        <v>55</v>
      </c>
      <c r="E1401">
        <v>5</v>
      </c>
      <c r="F1401" t="s">
        <v>313</v>
      </c>
      <c r="G1401" t="s">
        <v>126</v>
      </c>
      <c r="H1401" t="s">
        <v>382</v>
      </c>
      <c r="I1401" t="s">
        <v>213</v>
      </c>
      <c r="J1401" t="s">
        <v>214</v>
      </c>
      <c r="K1401" t="s">
        <v>149</v>
      </c>
      <c r="L1401" t="s">
        <v>215</v>
      </c>
      <c r="M1401" t="s">
        <v>575</v>
      </c>
      <c r="N1401" t="s">
        <v>216</v>
      </c>
      <c r="O1401" s="57">
        <v>46243.486770833333</v>
      </c>
      <c r="P1401" s="57">
        <v>46248.356712962966</v>
      </c>
      <c r="Q1401">
        <v>69361781</v>
      </c>
      <c r="S1401">
        <v>152303244365</v>
      </c>
      <c r="T1401" t="s">
        <v>6103</v>
      </c>
      <c r="U1401" t="s">
        <v>6104</v>
      </c>
      <c r="V1401" t="s">
        <v>6105</v>
      </c>
      <c r="Z1401">
        <v>112.781682573258</v>
      </c>
      <c r="AA1401">
        <v>-7.2717783154385804</v>
      </c>
      <c r="AB1401" t="s">
        <v>6106</v>
      </c>
      <c r="AC1401" t="s">
        <v>217</v>
      </c>
      <c r="AL1401" t="s">
        <v>218</v>
      </c>
      <c r="AM1401" t="s">
        <v>6107</v>
      </c>
      <c r="AN1401" t="s">
        <v>6</v>
      </c>
      <c r="AO1401" s="57">
        <v>46273.496423611112</v>
      </c>
      <c r="AP1401" s="57">
        <v>46246.625</v>
      </c>
      <c r="AQ1401" t="s">
        <v>248</v>
      </c>
      <c r="AR1401" t="s">
        <v>14</v>
      </c>
      <c r="AS1401" t="s">
        <v>382</v>
      </c>
      <c r="AT1401" t="s">
        <v>231</v>
      </c>
      <c r="AV1401" t="s">
        <v>9294</v>
      </c>
      <c r="AW1401" t="s">
        <v>1023</v>
      </c>
      <c r="AX1401" t="s">
        <v>223</v>
      </c>
      <c r="BA1401" s="57">
        <v>46246.625</v>
      </c>
      <c r="BB1401" t="s">
        <v>6107</v>
      </c>
      <c r="BF1401" s="6" t="e">
        <f t="shared" si="63"/>
        <v>#NUM!</v>
      </c>
      <c r="BG1401" t="e">
        <f t="shared" si="64"/>
        <v>#NUM!</v>
      </c>
      <c r="BH1401" t="e">
        <f t="shared" si="65"/>
        <v>#NUM!</v>
      </c>
      <c r="BI1401" t="str">
        <f>VLOOKUP(H1401,Sheet2!$A$1:$B$270,2,FALSE)</f>
        <v>SURABAYA SELATAN</v>
      </c>
    </row>
    <row r="1402" spans="1:61">
      <c r="A1402">
        <v>1401</v>
      </c>
      <c r="B1402">
        <v>1002516147</v>
      </c>
      <c r="C1402">
        <v>3</v>
      </c>
      <c r="D1402" t="s">
        <v>49</v>
      </c>
      <c r="E1402">
        <v>4</v>
      </c>
      <c r="F1402" t="s">
        <v>252</v>
      </c>
      <c r="G1402" t="s">
        <v>931</v>
      </c>
      <c r="H1402" t="s">
        <v>932</v>
      </c>
      <c r="I1402" t="s">
        <v>213</v>
      </c>
      <c r="J1402" t="s">
        <v>214</v>
      </c>
      <c r="K1402" t="s">
        <v>149</v>
      </c>
      <c r="L1402" t="s">
        <v>215</v>
      </c>
      <c r="M1402" t="s">
        <v>76</v>
      </c>
      <c r="N1402" t="s">
        <v>216</v>
      </c>
      <c r="O1402" s="57">
        <v>46242.679120370369</v>
      </c>
      <c r="P1402" s="57">
        <v>46244.590532407405</v>
      </c>
      <c r="Q1402">
        <v>69361564</v>
      </c>
      <c r="S1402">
        <v>142212126159</v>
      </c>
      <c r="T1402" t="s">
        <v>5062</v>
      </c>
      <c r="U1402" t="s">
        <v>6923</v>
      </c>
      <c r="V1402" t="s">
        <v>6108</v>
      </c>
      <c r="Z1402">
        <v>109.1395395</v>
      </c>
      <c r="AA1402">
        <v>-6.8724774999999996</v>
      </c>
      <c r="AB1402" t="s">
        <v>6109</v>
      </c>
      <c r="AC1402" t="s">
        <v>237</v>
      </c>
      <c r="AL1402" t="s">
        <v>218</v>
      </c>
      <c r="AM1402" t="s">
        <v>6110</v>
      </c>
      <c r="AN1402" t="s">
        <v>6</v>
      </c>
      <c r="AO1402" s="57">
        <v>46242.684166666666</v>
      </c>
      <c r="AP1402" s="57">
        <v>46244.541666666664</v>
      </c>
      <c r="AR1402" t="s">
        <v>219</v>
      </c>
      <c r="AS1402" t="s">
        <v>932</v>
      </c>
      <c r="AT1402" t="s">
        <v>231</v>
      </c>
      <c r="AU1402">
        <v>20260810</v>
      </c>
      <c r="AV1402" t="s">
        <v>222</v>
      </c>
      <c r="AW1402" t="s">
        <v>1018</v>
      </c>
      <c r="AX1402" t="s">
        <v>223</v>
      </c>
      <c r="BA1402" s="57">
        <v>46244.541666666664</v>
      </c>
      <c r="BB1402" t="s">
        <v>6110</v>
      </c>
      <c r="BC1402">
        <v>2026</v>
      </c>
      <c r="BD1402">
        <v>8</v>
      </c>
      <c r="BE1402">
        <v>10</v>
      </c>
      <c r="BF1402" s="6">
        <f t="shared" si="63"/>
        <v>46244</v>
      </c>
      <c r="BG1402">
        <f t="shared" si="64"/>
        <v>-0.54166666666424135</v>
      </c>
      <c r="BH1402" t="str">
        <f t="shared" si="65"/>
        <v>COMPLY</v>
      </c>
      <c r="BI1402" t="e">
        <f>VLOOKUP(H1402,Sheet2!$A$1:$B$270,2,FALSE)</f>
        <v>#N/A</v>
      </c>
    </row>
    <row r="1403" spans="1:61">
      <c r="A1403">
        <v>1402</v>
      </c>
      <c r="B1403">
        <v>1002520657</v>
      </c>
      <c r="C1403">
        <v>3</v>
      </c>
      <c r="D1403" t="s">
        <v>49</v>
      </c>
      <c r="E1403">
        <v>4</v>
      </c>
      <c r="F1403" t="s">
        <v>252</v>
      </c>
      <c r="G1403" t="s">
        <v>255</v>
      </c>
      <c r="H1403" t="s">
        <v>556</v>
      </c>
      <c r="I1403" t="s">
        <v>213</v>
      </c>
      <c r="J1403" t="s">
        <v>214</v>
      </c>
      <c r="K1403" t="s">
        <v>149</v>
      </c>
      <c r="M1403" t="s">
        <v>76</v>
      </c>
      <c r="N1403" t="s">
        <v>216</v>
      </c>
      <c r="O1403" s="57">
        <v>46245.674641203703</v>
      </c>
      <c r="P1403" s="57">
        <v>46247.388252314813</v>
      </c>
      <c r="Q1403">
        <v>69363607</v>
      </c>
      <c r="S1403">
        <v>142283119925</v>
      </c>
      <c r="T1403" t="s">
        <v>7431</v>
      </c>
      <c r="U1403" t="s">
        <v>7432</v>
      </c>
      <c r="V1403" t="s">
        <v>8332</v>
      </c>
      <c r="Z1403">
        <v>109.14392582282601</v>
      </c>
      <c r="AA1403">
        <v>-7.0326836205030103</v>
      </c>
      <c r="AB1403" t="s">
        <v>7433</v>
      </c>
      <c r="AC1403" t="s">
        <v>226</v>
      </c>
      <c r="AL1403" t="s">
        <v>218</v>
      </c>
      <c r="AM1403" t="s">
        <v>8333</v>
      </c>
      <c r="AN1403" t="s">
        <v>6</v>
      </c>
      <c r="AO1403" s="57">
        <v>46334.694293981483</v>
      </c>
      <c r="AP1403" s="57">
        <v>46247.333333333336</v>
      </c>
      <c r="AR1403" t="s">
        <v>219</v>
      </c>
      <c r="AS1403" t="s">
        <v>556</v>
      </c>
      <c r="AT1403" t="s">
        <v>231</v>
      </c>
      <c r="AU1403">
        <v>20260813</v>
      </c>
      <c r="AV1403" t="s">
        <v>222</v>
      </c>
      <c r="AW1403" t="s">
        <v>560</v>
      </c>
      <c r="AX1403" t="s">
        <v>223</v>
      </c>
      <c r="BA1403" s="57">
        <v>46247.333333333336</v>
      </c>
      <c r="BB1403" t="s">
        <v>8333</v>
      </c>
      <c r="BC1403">
        <v>2026</v>
      </c>
      <c r="BD1403">
        <v>8</v>
      </c>
      <c r="BE1403">
        <v>13</v>
      </c>
      <c r="BF1403" s="6">
        <f t="shared" si="63"/>
        <v>46247</v>
      </c>
      <c r="BG1403">
        <f t="shared" si="64"/>
        <v>-0.33333333333575865</v>
      </c>
      <c r="BH1403" t="str">
        <f t="shared" si="65"/>
        <v>COMPLY</v>
      </c>
      <c r="BI1403" t="e">
        <f>VLOOKUP(H1403,Sheet2!$A$1:$B$270,2,FALSE)</f>
        <v>#N/A</v>
      </c>
    </row>
    <row r="1404" spans="1:61">
      <c r="A1404">
        <v>1403</v>
      </c>
      <c r="B1404">
        <v>1002528159</v>
      </c>
      <c r="C1404">
        <v>3</v>
      </c>
      <c r="D1404" t="s">
        <v>59</v>
      </c>
      <c r="E1404">
        <v>4</v>
      </c>
      <c r="F1404" t="s">
        <v>224</v>
      </c>
      <c r="G1404" t="s">
        <v>607</v>
      </c>
      <c r="H1404" t="s">
        <v>964</v>
      </c>
      <c r="I1404" t="s">
        <v>213</v>
      </c>
      <c r="J1404" t="s">
        <v>214</v>
      </c>
      <c r="K1404" t="s">
        <v>149</v>
      </c>
      <c r="L1404" t="s">
        <v>215</v>
      </c>
      <c r="M1404" t="s">
        <v>76</v>
      </c>
      <c r="N1404" t="s">
        <v>216</v>
      </c>
      <c r="O1404" s="57">
        <v>46249.50204861111</v>
      </c>
      <c r="P1404" s="57">
        <v>46249.645300925928</v>
      </c>
      <c r="Q1404">
        <v>69366807</v>
      </c>
      <c r="S1404">
        <v>141362106274</v>
      </c>
      <c r="T1404" t="s">
        <v>12027</v>
      </c>
      <c r="U1404" t="s">
        <v>12028</v>
      </c>
      <c r="V1404" t="s">
        <v>12029</v>
      </c>
      <c r="Z1404">
        <v>109.11779</v>
      </c>
      <c r="AA1404">
        <v>-7.6533009999999999</v>
      </c>
      <c r="AB1404" t="s">
        <v>12030</v>
      </c>
      <c r="AC1404" t="s">
        <v>237</v>
      </c>
      <c r="AL1404" t="s">
        <v>218</v>
      </c>
      <c r="AM1404" t="s">
        <v>12031</v>
      </c>
      <c r="AN1404" t="s">
        <v>6</v>
      </c>
      <c r="AO1404" t="s">
        <v>9878</v>
      </c>
      <c r="AP1404" s="57">
        <v>46254.541666666664</v>
      </c>
      <c r="AR1404" t="s">
        <v>219</v>
      </c>
      <c r="AS1404" t="s">
        <v>964</v>
      </c>
      <c r="AT1404" t="s">
        <v>231</v>
      </c>
      <c r="AU1404">
        <v>20260815</v>
      </c>
      <c r="AV1404" t="s">
        <v>222</v>
      </c>
      <c r="AW1404" t="s">
        <v>1020</v>
      </c>
      <c r="AX1404" t="s">
        <v>223</v>
      </c>
      <c r="BA1404" s="57">
        <v>46254.541666666664</v>
      </c>
      <c r="BB1404" t="s">
        <v>12031</v>
      </c>
      <c r="BC1404">
        <v>2026</v>
      </c>
      <c r="BD1404">
        <v>8</v>
      </c>
      <c r="BE1404">
        <v>15</v>
      </c>
      <c r="BF1404" s="6">
        <f t="shared" si="63"/>
        <v>46249</v>
      </c>
      <c r="BG1404">
        <f t="shared" si="64"/>
        <v>-5.5416666666642413</v>
      </c>
      <c r="BH1404" t="str">
        <f t="shared" si="65"/>
        <v>COMPLY</v>
      </c>
      <c r="BI1404" t="e">
        <f>VLOOKUP(H1404,Sheet2!$A$1:$B$270,2,FALSE)</f>
        <v>#N/A</v>
      </c>
    </row>
    <row r="1405" spans="1:61">
      <c r="A1405">
        <v>1404</v>
      </c>
      <c r="B1405">
        <v>1002521841</v>
      </c>
      <c r="C1405">
        <v>3</v>
      </c>
      <c r="D1405" t="s">
        <v>49</v>
      </c>
      <c r="E1405">
        <v>4</v>
      </c>
      <c r="F1405" t="s">
        <v>246</v>
      </c>
      <c r="G1405" t="s">
        <v>549</v>
      </c>
      <c r="H1405" t="s">
        <v>550</v>
      </c>
      <c r="I1405" t="s">
        <v>213</v>
      </c>
      <c r="J1405" t="s">
        <v>214</v>
      </c>
      <c r="K1405" t="s">
        <v>149</v>
      </c>
      <c r="L1405" t="s">
        <v>215</v>
      </c>
      <c r="M1405" t="s">
        <v>277</v>
      </c>
      <c r="N1405" t="s">
        <v>216</v>
      </c>
      <c r="O1405" s="57">
        <v>46246.484675925924</v>
      </c>
      <c r="P1405" s="57">
        <v>46248.56962962963</v>
      </c>
      <c r="Q1405">
        <v>69364092</v>
      </c>
      <c r="S1405">
        <v>143407106653</v>
      </c>
      <c r="T1405" t="s">
        <v>8334</v>
      </c>
      <c r="U1405" t="s">
        <v>8335</v>
      </c>
      <c r="V1405" t="s">
        <v>8336</v>
      </c>
      <c r="Z1405">
        <v>110.0701158</v>
      </c>
      <c r="AA1405">
        <v>-6.9722002999999999</v>
      </c>
      <c r="AB1405" t="s">
        <v>8337</v>
      </c>
      <c r="AC1405" t="s">
        <v>237</v>
      </c>
      <c r="AL1405" t="s">
        <v>218</v>
      </c>
      <c r="AM1405" t="s">
        <v>8065</v>
      </c>
      <c r="AN1405" t="s">
        <v>6</v>
      </c>
      <c r="AO1405" s="57">
        <v>46364.486018518517</v>
      </c>
      <c r="AP1405" s="57">
        <v>46247.333333333336</v>
      </c>
      <c r="AQ1405" t="s">
        <v>564</v>
      </c>
      <c r="AR1405" t="s">
        <v>278</v>
      </c>
      <c r="AS1405" t="s">
        <v>550</v>
      </c>
      <c r="AT1405" t="s">
        <v>231</v>
      </c>
      <c r="AV1405" t="s">
        <v>12032</v>
      </c>
      <c r="AW1405" t="s">
        <v>1023</v>
      </c>
      <c r="AX1405" t="s">
        <v>223</v>
      </c>
      <c r="BA1405" s="57">
        <v>46247.333333333336</v>
      </c>
      <c r="BB1405" t="s">
        <v>8065</v>
      </c>
      <c r="BF1405" s="6" t="e">
        <f t="shared" si="63"/>
        <v>#NUM!</v>
      </c>
      <c r="BG1405" t="e">
        <f t="shared" si="64"/>
        <v>#NUM!</v>
      </c>
      <c r="BH1405" t="e">
        <f t="shared" si="65"/>
        <v>#NUM!</v>
      </c>
      <c r="BI1405" t="e">
        <f>VLOOKUP(H1405,Sheet2!$A$1:$B$270,2,FALSE)</f>
        <v>#N/A</v>
      </c>
    </row>
    <row r="1406" spans="1:61">
      <c r="A1406">
        <v>1405</v>
      </c>
      <c r="B1406">
        <v>1002518844</v>
      </c>
      <c r="C1406">
        <v>3</v>
      </c>
      <c r="D1406" t="s">
        <v>38</v>
      </c>
      <c r="E1406">
        <v>5</v>
      </c>
      <c r="F1406" t="s">
        <v>92</v>
      </c>
      <c r="G1406" t="s">
        <v>97</v>
      </c>
      <c r="H1406" t="s">
        <v>254</v>
      </c>
      <c r="I1406" t="s">
        <v>213</v>
      </c>
      <c r="J1406" t="s">
        <v>214</v>
      </c>
      <c r="K1406" t="s">
        <v>149</v>
      </c>
      <c r="L1406" t="s">
        <v>215</v>
      </c>
      <c r="M1406" t="s">
        <v>76</v>
      </c>
      <c r="N1406" t="s">
        <v>216</v>
      </c>
      <c r="O1406" s="57">
        <v>46245.353437500002</v>
      </c>
      <c r="P1406" s="57">
        <v>46245.853807870371</v>
      </c>
      <c r="Q1406">
        <v>69362857</v>
      </c>
      <c r="S1406">
        <v>152612240446</v>
      </c>
      <c r="T1406" t="s">
        <v>7434</v>
      </c>
      <c r="U1406" t="s">
        <v>7435</v>
      </c>
      <c r="V1406" t="s">
        <v>7436</v>
      </c>
      <c r="Z1406">
        <v>112.115767858922</v>
      </c>
      <c r="AA1406">
        <v>-6.9000830121199499</v>
      </c>
      <c r="AB1406" t="s">
        <v>7437</v>
      </c>
      <c r="AC1406" t="s">
        <v>217</v>
      </c>
      <c r="AL1406" t="s">
        <v>218</v>
      </c>
      <c r="AM1406" t="s">
        <v>7107</v>
      </c>
      <c r="AN1406" t="s">
        <v>6</v>
      </c>
      <c r="AO1406" s="57">
        <v>46334.361238425925</v>
      </c>
      <c r="AP1406" s="57">
        <v>46246.333333333336</v>
      </c>
      <c r="AR1406" t="s">
        <v>219</v>
      </c>
      <c r="AS1406" t="s">
        <v>254</v>
      </c>
      <c r="AT1406" t="s">
        <v>231</v>
      </c>
      <c r="AU1406">
        <v>20260811</v>
      </c>
      <c r="AV1406" t="s">
        <v>222</v>
      </c>
      <c r="AW1406" t="s">
        <v>1010</v>
      </c>
      <c r="AX1406" t="s">
        <v>223</v>
      </c>
      <c r="BA1406" s="57">
        <v>46246.333333333336</v>
      </c>
      <c r="BB1406" t="s">
        <v>7107</v>
      </c>
      <c r="BC1406">
        <v>2026</v>
      </c>
      <c r="BD1406">
        <v>8</v>
      </c>
      <c r="BE1406">
        <v>11</v>
      </c>
      <c r="BF1406" s="6">
        <f t="shared" si="63"/>
        <v>46245</v>
      </c>
      <c r="BG1406">
        <f t="shared" si="64"/>
        <v>-1.3333333333357587</v>
      </c>
      <c r="BH1406" t="str">
        <f t="shared" si="65"/>
        <v>COMPLY</v>
      </c>
      <c r="BI1406" t="str">
        <f>VLOOKUP(H1406,Sheet2!$A$1:$B$270,2,FALSE)</f>
        <v>BOJONEGORO</v>
      </c>
    </row>
    <row r="1407" spans="1:61">
      <c r="A1407">
        <v>1406</v>
      </c>
      <c r="B1407">
        <v>1002512888</v>
      </c>
      <c r="C1407">
        <v>3</v>
      </c>
      <c r="D1407" t="s">
        <v>45</v>
      </c>
      <c r="E1407">
        <v>5</v>
      </c>
      <c r="F1407" t="s">
        <v>113</v>
      </c>
      <c r="G1407" t="s">
        <v>109</v>
      </c>
      <c r="H1407" t="s">
        <v>307</v>
      </c>
      <c r="I1407" t="s">
        <v>9791</v>
      </c>
      <c r="J1407" t="s">
        <v>214</v>
      </c>
      <c r="K1407" t="s">
        <v>149</v>
      </c>
      <c r="M1407" t="s">
        <v>76</v>
      </c>
      <c r="N1407" t="s">
        <v>10931</v>
      </c>
      <c r="O1407" s="57">
        <v>46240.642129629632</v>
      </c>
      <c r="P1407" s="57">
        <v>46242.349606481483</v>
      </c>
      <c r="Q1407">
        <v>69360143</v>
      </c>
      <c r="S1407">
        <v>172521216591</v>
      </c>
      <c r="T1407" t="s">
        <v>12033</v>
      </c>
      <c r="U1407" t="s">
        <v>12034</v>
      </c>
      <c r="V1407" t="s">
        <v>12035</v>
      </c>
      <c r="Z1407">
        <v>124.90454046626699</v>
      </c>
      <c r="AA1407">
        <v>-9.0790141535285294</v>
      </c>
      <c r="AB1407" t="s">
        <v>12036</v>
      </c>
      <c r="AC1407" t="s">
        <v>226</v>
      </c>
      <c r="AL1407" t="s">
        <v>218</v>
      </c>
      <c r="AM1407" t="s">
        <v>12037</v>
      </c>
      <c r="AN1407" t="s">
        <v>6</v>
      </c>
      <c r="AO1407" s="57">
        <v>46181.642870370371</v>
      </c>
      <c r="AR1407" t="s">
        <v>219</v>
      </c>
      <c r="AS1407" t="s">
        <v>307</v>
      </c>
      <c r="AT1407" t="s">
        <v>221</v>
      </c>
      <c r="AU1407">
        <v>20260808</v>
      </c>
      <c r="AV1407" t="s">
        <v>222</v>
      </c>
      <c r="AW1407" t="s">
        <v>10181</v>
      </c>
      <c r="AX1407" t="s">
        <v>223</v>
      </c>
      <c r="BA1407" s="57">
        <v>46240.5</v>
      </c>
      <c r="BB1407" t="s">
        <v>12037</v>
      </c>
      <c r="BC1407">
        <v>2026</v>
      </c>
      <c r="BD1407">
        <v>8</v>
      </c>
      <c r="BE1407">
        <v>8</v>
      </c>
      <c r="BF1407" s="6">
        <f t="shared" si="63"/>
        <v>46242</v>
      </c>
      <c r="BG1407">
        <f t="shared" si="64"/>
        <v>1.5</v>
      </c>
      <c r="BH1407" t="str">
        <f t="shared" si="65"/>
        <v>NOT COMPLY</v>
      </c>
      <c r="BI1407" t="str">
        <f>VLOOKUP(H1407,Sheet2!$A$1:$B$270,2,FALSE)</f>
        <v>ATAMBUA</v>
      </c>
    </row>
    <row r="1408" spans="1:61">
      <c r="A1408">
        <v>1407</v>
      </c>
      <c r="B1408">
        <v>1002504438</v>
      </c>
      <c r="C1408">
        <v>3</v>
      </c>
      <c r="D1408" t="s">
        <v>38</v>
      </c>
      <c r="E1408">
        <v>5</v>
      </c>
      <c r="F1408" t="s">
        <v>92</v>
      </c>
      <c r="G1408" t="s">
        <v>94</v>
      </c>
      <c r="H1408" t="s">
        <v>462</v>
      </c>
      <c r="I1408" t="s">
        <v>213</v>
      </c>
      <c r="J1408" t="s">
        <v>214</v>
      </c>
      <c r="K1408" t="s">
        <v>149</v>
      </c>
      <c r="L1408" t="s">
        <v>215</v>
      </c>
      <c r="M1408" t="s">
        <v>76</v>
      </c>
      <c r="N1408" t="s">
        <v>216</v>
      </c>
      <c r="O1408" s="57">
        <v>46235.482592592591</v>
      </c>
      <c r="P1408" s="57">
        <v>46236.608576388891</v>
      </c>
      <c r="Q1408">
        <v>69356668</v>
      </c>
      <c r="S1408">
        <v>152605224365</v>
      </c>
      <c r="T1408" t="s">
        <v>4302</v>
      </c>
      <c r="U1408" t="s">
        <v>1622</v>
      </c>
      <c r="V1408" t="s">
        <v>4303</v>
      </c>
      <c r="Z1408">
        <v>111.469184112669</v>
      </c>
      <c r="AA1408">
        <v>-7.3852319209550403</v>
      </c>
      <c r="AB1408" t="s">
        <v>4304</v>
      </c>
      <c r="AC1408" t="s">
        <v>237</v>
      </c>
      <c r="AL1408" t="s">
        <v>218</v>
      </c>
      <c r="AM1408" t="s">
        <v>4305</v>
      </c>
      <c r="AN1408" t="s">
        <v>6</v>
      </c>
      <c r="AO1408" s="57">
        <v>46030.485995370371</v>
      </c>
      <c r="AP1408" s="57">
        <v>46236.333333333336</v>
      </c>
      <c r="AR1408" t="s">
        <v>219</v>
      </c>
      <c r="AS1408" t="s">
        <v>462</v>
      </c>
      <c r="AT1408" t="s">
        <v>231</v>
      </c>
      <c r="AU1408">
        <v>20260802</v>
      </c>
      <c r="AV1408" t="s">
        <v>222</v>
      </c>
      <c r="AW1408" t="s">
        <v>1014</v>
      </c>
      <c r="AX1408" t="s">
        <v>223</v>
      </c>
      <c r="BA1408" s="57">
        <v>46236.333333333336</v>
      </c>
      <c r="BB1408" t="s">
        <v>4305</v>
      </c>
      <c r="BC1408">
        <v>2026</v>
      </c>
      <c r="BD1408">
        <v>8</v>
      </c>
      <c r="BE1408">
        <v>2</v>
      </c>
      <c r="BF1408" s="6">
        <f t="shared" si="63"/>
        <v>46236</v>
      </c>
      <c r="BG1408">
        <f t="shared" si="64"/>
        <v>-0.33333333333575865</v>
      </c>
      <c r="BH1408" t="str">
        <f t="shared" si="65"/>
        <v>COMPLY</v>
      </c>
      <c r="BI1408" t="str">
        <f>VLOOKUP(H1408,Sheet2!$A$1:$B$270,2,FALSE)</f>
        <v>MADIUN</v>
      </c>
    </row>
    <row r="1409" spans="1:61">
      <c r="A1409">
        <v>1408</v>
      </c>
      <c r="B1409">
        <v>1002527995</v>
      </c>
      <c r="C1409">
        <v>3</v>
      </c>
      <c r="D1409" t="s">
        <v>38</v>
      </c>
      <c r="E1409">
        <v>5</v>
      </c>
      <c r="F1409" t="s">
        <v>90</v>
      </c>
      <c r="G1409" t="s">
        <v>90</v>
      </c>
      <c r="H1409" t="s">
        <v>354</v>
      </c>
      <c r="I1409" t="s">
        <v>213</v>
      </c>
      <c r="J1409" t="s">
        <v>214</v>
      </c>
      <c r="K1409" t="s">
        <v>149</v>
      </c>
      <c r="L1409" t="s">
        <v>215</v>
      </c>
      <c r="M1409" t="s">
        <v>575</v>
      </c>
      <c r="N1409" t="s">
        <v>216</v>
      </c>
      <c r="O1409" s="57">
        <v>46249.461770833332</v>
      </c>
      <c r="P1409" s="57">
        <v>46251.822939814818</v>
      </c>
      <c r="Q1409">
        <v>69366716</v>
      </c>
      <c r="S1409">
        <v>152639219498</v>
      </c>
      <c r="T1409" t="s">
        <v>12038</v>
      </c>
      <c r="U1409" t="s">
        <v>12039</v>
      </c>
      <c r="V1409" t="s">
        <v>12040</v>
      </c>
      <c r="Z1409">
        <v>112.269560024142</v>
      </c>
      <c r="AA1409">
        <v>-7.8656199799413704</v>
      </c>
      <c r="AB1409" t="s">
        <v>12041</v>
      </c>
      <c r="AC1409" t="s">
        <v>217</v>
      </c>
      <c r="AL1409" t="s">
        <v>218</v>
      </c>
      <c r="AM1409" t="s">
        <v>9995</v>
      </c>
      <c r="AN1409" t="s">
        <v>6</v>
      </c>
      <c r="AO1409" t="s">
        <v>10324</v>
      </c>
      <c r="AP1409" s="57">
        <v>46250.333333333336</v>
      </c>
      <c r="AR1409" t="s">
        <v>14</v>
      </c>
      <c r="AS1409" t="s">
        <v>354</v>
      </c>
      <c r="AT1409" t="s">
        <v>231</v>
      </c>
      <c r="AV1409" t="s">
        <v>12042</v>
      </c>
      <c r="AW1409" t="s">
        <v>642</v>
      </c>
      <c r="AX1409" t="s">
        <v>223</v>
      </c>
      <c r="BA1409" s="57">
        <v>46250.333333333336</v>
      </c>
      <c r="BB1409" t="s">
        <v>9995</v>
      </c>
      <c r="BF1409" s="6" t="e">
        <f t="shared" si="63"/>
        <v>#NUM!</v>
      </c>
      <c r="BG1409" t="e">
        <f t="shared" si="64"/>
        <v>#NUM!</v>
      </c>
      <c r="BH1409" t="e">
        <f t="shared" si="65"/>
        <v>#NUM!</v>
      </c>
      <c r="BI1409" t="str">
        <f>VLOOKUP(H1409,Sheet2!$A$1:$B$270,2,FALSE)</f>
        <v>KEDIRI</v>
      </c>
    </row>
    <row r="1410" spans="1:61">
      <c r="A1410">
        <v>1409</v>
      </c>
      <c r="B1410">
        <v>1002509958</v>
      </c>
      <c r="C1410">
        <v>3</v>
      </c>
      <c r="D1410" t="s">
        <v>55</v>
      </c>
      <c r="E1410">
        <v>5</v>
      </c>
      <c r="F1410" t="s">
        <v>313</v>
      </c>
      <c r="G1410" t="s">
        <v>126</v>
      </c>
      <c r="H1410" t="s">
        <v>382</v>
      </c>
      <c r="I1410" t="s">
        <v>9798</v>
      </c>
      <c r="J1410" t="s">
        <v>214</v>
      </c>
      <c r="K1410" t="s">
        <v>149</v>
      </c>
      <c r="M1410" t="s">
        <v>76</v>
      </c>
      <c r="N1410" t="s">
        <v>9867</v>
      </c>
      <c r="O1410" s="57">
        <v>46239.432719907411</v>
      </c>
      <c r="P1410" s="57">
        <v>46240.7266087963</v>
      </c>
      <c r="Q1410">
        <v>69358893</v>
      </c>
      <c r="S1410">
        <v>152303246277</v>
      </c>
      <c r="T1410" t="s">
        <v>12043</v>
      </c>
      <c r="U1410" t="s">
        <v>12044</v>
      </c>
      <c r="V1410" t="s">
        <v>12045</v>
      </c>
      <c r="Z1410">
        <v>112.766293704026</v>
      </c>
      <c r="AA1410">
        <v>-7.2903492242414796</v>
      </c>
      <c r="AB1410" t="s">
        <v>12046</v>
      </c>
      <c r="AC1410" t="s">
        <v>226</v>
      </c>
      <c r="AL1410" t="s">
        <v>218</v>
      </c>
      <c r="AM1410" t="s">
        <v>12047</v>
      </c>
      <c r="AN1410" t="s">
        <v>6</v>
      </c>
      <c r="AO1410" s="57">
        <v>46150.44427083333</v>
      </c>
      <c r="AQ1410" t="s">
        <v>248</v>
      </c>
      <c r="AR1410" t="s">
        <v>219</v>
      </c>
      <c r="AS1410" t="s">
        <v>382</v>
      </c>
      <c r="AT1410" t="s">
        <v>231</v>
      </c>
      <c r="AU1410">
        <v>20260806</v>
      </c>
      <c r="AV1410" t="s">
        <v>222</v>
      </c>
      <c r="AW1410" t="s">
        <v>10046</v>
      </c>
      <c r="AX1410" t="s">
        <v>223</v>
      </c>
      <c r="BA1410" s="57">
        <v>46246.5</v>
      </c>
      <c r="BB1410" t="s">
        <v>12047</v>
      </c>
      <c r="BC1410">
        <v>2026</v>
      </c>
      <c r="BD1410">
        <v>8</v>
      </c>
      <c r="BE1410">
        <v>6</v>
      </c>
      <c r="BF1410" s="6">
        <f t="shared" si="63"/>
        <v>46240</v>
      </c>
      <c r="BG1410">
        <f t="shared" si="64"/>
        <v>-6.5</v>
      </c>
      <c r="BH1410" t="str">
        <f t="shared" si="65"/>
        <v>COMPLY</v>
      </c>
      <c r="BI1410" t="str">
        <f>VLOOKUP(H1410,Sheet2!$A$1:$B$270,2,FALSE)</f>
        <v>SURABAYA SELATAN</v>
      </c>
    </row>
    <row r="1411" spans="1:61">
      <c r="A1411">
        <v>1410</v>
      </c>
      <c r="B1411">
        <v>1002504620</v>
      </c>
      <c r="C1411">
        <v>3</v>
      </c>
      <c r="D1411" t="s">
        <v>42</v>
      </c>
      <c r="E1411">
        <v>5</v>
      </c>
      <c r="F1411" t="s">
        <v>233</v>
      </c>
      <c r="G1411" t="s">
        <v>105</v>
      </c>
      <c r="H1411" t="s">
        <v>381</v>
      </c>
      <c r="I1411" t="s">
        <v>213</v>
      </c>
      <c r="J1411" t="s">
        <v>214</v>
      </c>
      <c r="K1411" t="s">
        <v>149</v>
      </c>
      <c r="M1411" t="s">
        <v>76</v>
      </c>
      <c r="N1411" t="s">
        <v>216</v>
      </c>
      <c r="O1411" s="57">
        <v>46235.588564814818</v>
      </c>
      <c r="P1411" s="57">
        <v>46235.779560185183</v>
      </c>
      <c r="Q1411">
        <v>69356744</v>
      </c>
      <c r="S1411">
        <v>152312243209</v>
      </c>
      <c r="T1411" t="s">
        <v>4306</v>
      </c>
      <c r="U1411" t="s">
        <v>4307</v>
      </c>
      <c r="V1411" t="s">
        <v>4308</v>
      </c>
      <c r="Z1411">
        <v>112.4191838</v>
      </c>
      <c r="AA1411">
        <v>-7.4881346000000004</v>
      </c>
      <c r="AB1411" t="s">
        <v>4309</v>
      </c>
      <c r="AC1411" t="s">
        <v>230</v>
      </c>
      <c r="AL1411" t="s">
        <v>218</v>
      </c>
      <c r="AM1411" t="s">
        <v>4310</v>
      </c>
      <c r="AN1411" t="s">
        <v>6</v>
      </c>
      <c r="AO1411" s="57">
        <v>46030.590185185189</v>
      </c>
      <c r="AP1411" s="57">
        <v>46236.541666666664</v>
      </c>
      <c r="AR1411" t="s">
        <v>219</v>
      </c>
      <c r="AS1411" t="s">
        <v>381</v>
      </c>
      <c r="AT1411" t="s">
        <v>231</v>
      </c>
      <c r="AU1411">
        <v>20260801</v>
      </c>
      <c r="AV1411" t="s">
        <v>222</v>
      </c>
      <c r="AW1411" t="s">
        <v>915</v>
      </c>
      <c r="AX1411" t="s">
        <v>223</v>
      </c>
      <c r="BA1411" s="57">
        <v>46236.541666666664</v>
      </c>
      <c r="BB1411" t="s">
        <v>4310</v>
      </c>
      <c r="BC1411">
        <v>2026</v>
      </c>
      <c r="BD1411">
        <v>8</v>
      </c>
      <c r="BE1411">
        <v>1</v>
      </c>
      <c r="BF1411" s="6">
        <f t="shared" ref="BF1411:BF1474" si="66">DATE(BC1411,BD1411,BE1411)</f>
        <v>46235</v>
      </c>
      <c r="BG1411">
        <f t="shared" ref="BG1411:BG1474" si="67">BF1411-BA1411</f>
        <v>-1.5416666666642413</v>
      </c>
      <c r="BH1411" t="str">
        <f t="shared" ref="BH1411:BH1474" si="68">IF(BG1411=1,"COMPLY",IF(BG1411&lt;1,"COMPLY","NOT COMPLY"))</f>
        <v>COMPLY</v>
      </c>
      <c r="BI1411" t="str">
        <f>VLOOKUP(H1411,Sheet2!$A$1:$B$270,2,FALSE)</f>
        <v>MOJOKERTO</v>
      </c>
    </row>
    <row r="1412" spans="1:61">
      <c r="A1412">
        <v>1411</v>
      </c>
      <c r="B1412">
        <v>1002516386</v>
      </c>
      <c r="C1412">
        <v>3</v>
      </c>
      <c r="D1412" t="s">
        <v>55</v>
      </c>
      <c r="E1412">
        <v>5</v>
      </c>
      <c r="F1412" t="s">
        <v>228</v>
      </c>
      <c r="G1412" t="s">
        <v>127</v>
      </c>
      <c r="H1412" t="s">
        <v>229</v>
      </c>
      <c r="I1412" t="s">
        <v>213</v>
      </c>
      <c r="J1412" t="s">
        <v>214</v>
      </c>
      <c r="K1412" t="s">
        <v>149</v>
      </c>
      <c r="M1412" t="s">
        <v>76</v>
      </c>
      <c r="N1412" t="s">
        <v>216</v>
      </c>
      <c r="O1412" s="57">
        <v>46243.452141203707</v>
      </c>
      <c r="P1412" s="57">
        <v>46243.822546296295</v>
      </c>
      <c r="Q1412">
        <v>69356462</v>
      </c>
      <c r="S1412">
        <v>152426928069</v>
      </c>
      <c r="T1412" t="s">
        <v>6111</v>
      </c>
      <c r="U1412" t="s">
        <v>6112</v>
      </c>
      <c r="V1412" t="s">
        <v>6113</v>
      </c>
      <c r="Z1412">
        <v>113.596837264405</v>
      </c>
      <c r="AA1412">
        <v>-7.1283704842970899</v>
      </c>
      <c r="AB1412" t="s">
        <v>6114</v>
      </c>
      <c r="AC1412" t="s">
        <v>230</v>
      </c>
      <c r="AL1412" t="s">
        <v>218</v>
      </c>
      <c r="AM1412" t="s">
        <v>6115</v>
      </c>
      <c r="AN1412" t="s">
        <v>6</v>
      </c>
      <c r="AO1412" s="57">
        <v>46273.454664351855</v>
      </c>
      <c r="AR1412" t="s">
        <v>219</v>
      </c>
      <c r="AS1412" t="s">
        <v>229</v>
      </c>
      <c r="AT1412" t="s">
        <v>231</v>
      </c>
      <c r="AU1412">
        <v>20260809</v>
      </c>
      <c r="AV1412" t="s">
        <v>222</v>
      </c>
      <c r="AW1412" t="s">
        <v>563</v>
      </c>
      <c r="AX1412" t="s">
        <v>223</v>
      </c>
      <c r="BA1412" s="57">
        <v>46243.291666666664</v>
      </c>
      <c r="BB1412" t="s">
        <v>6115</v>
      </c>
      <c r="BC1412">
        <v>2026</v>
      </c>
      <c r="BD1412">
        <v>8</v>
      </c>
      <c r="BE1412">
        <v>9</v>
      </c>
      <c r="BF1412" s="6">
        <f t="shared" si="66"/>
        <v>46243</v>
      </c>
      <c r="BG1412">
        <f t="shared" si="67"/>
        <v>-0.29166666666424135</v>
      </c>
      <c r="BH1412" t="str">
        <f t="shared" si="68"/>
        <v>COMPLY</v>
      </c>
      <c r="BI1412" t="str">
        <f>VLOOKUP(H1412,Sheet2!$A$1:$B$270,2,FALSE)</f>
        <v>MADURA</v>
      </c>
    </row>
    <row r="1413" spans="1:61">
      <c r="A1413">
        <v>1412</v>
      </c>
      <c r="B1413">
        <v>1002523016</v>
      </c>
      <c r="C1413">
        <v>3</v>
      </c>
      <c r="D1413" t="s">
        <v>38</v>
      </c>
      <c r="E1413">
        <v>5</v>
      </c>
      <c r="F1413" t="s">
        <v>250</v>
      </c>
      <c r="G1413" t="s">
        <v>87</v>
      </c>
      <c r="H1413" t="s">
        <v>292</v>
      </c>
      <c r="I1413" t="s">
        <v>213</v>
      </c>
      <c r="J1413" t="s">
        <v>214</v>
      </c>
      <c r="K1413" t="s">
        <v>149</v>
      </c>
      <c r="L1413" t="s">
        <v>215</v>
      </c>
      <c r="M1413" t="s">
        <v>575</v>
      </c>
      <c r="N1413" t="s">
        <v>216</v>
      </c>
      <c r="O1413" s="57">
        <v>46246.718009259261</v>
      </c>
      <c r="P1413" s="57">
        <v>46248.704872685186</v>
      </c>
      <c r="Q1413">
        <v>69364569</v>
      </c>
      <c r="S1413">
        <v>152711247361</v>
      </c>
      <c r="T1413" t="s">
        <v>8338</v>
      </c>
      <c r="U1413" t="s">
        <v>8339</v>
      </c>
      <c r="V1413" t="s">
        <v>8340</v>
      </c>
      <c r="Z1413">
        <v>112.5905846</v>
      </c>
      <c r="AA1413">
        <v>-7.9186654000000001</v>
      </c>
      <c r="AB1413" t="s">
        <v>8341</v>
      </c>
      <c r="AC1413" t="s">
        <v>237</v>
      </c>
      <c r="AL1413" t="s">
        <v>218</v>
      </c>
      <c r="AM1413" t="s">
        <v>7933</v>
      </c>
      <c r="AN1413" t="s">
        <v>6</v>
      </c>
      <c r="AO1413" s="57">
        <v>46364.736030092594</v>
      </c>
      <c r="AP1413" s="57">
        <v>46247.625</v>
      </c>
      <c r="AR1413" t="s">
        <v>14</v>
      </c>
      <c r="AS1413" t="s">
        <v>292</v>
      </c>
      <c r="AT1413" t="s">
        <v>231</v>
      </c>
      <c r="AV1413" t="s">
        <v>12048</v>
      </c>
      <c r="AW1413" t="s">
        <v>1021</v>
      </c>
      <c r="AX1413" t="s">
        <v>223</v>
      </c>
      <c r="BA1413" s="57">
        <v>46247.625</v>
      </c>
      <c r="BB1413" t="s">
        <v>7933</v>
      </c>
      <c r="BF1413" s="6" t="e">
        <f t="shared" si="66"/>
        <v>#NUM!</v>
      </c>
      <c r="BG1413" t="e">
        <f t="shared" si="67"/>
        <v>#NUM!</v>
      </c>
      <c r="BH1413" t="e">
        <f t="shared" si="68"/>
        <v>#NUM!</v>
      </c>
      <c r="BI1413" t="str">
        <f>VLOOKUP(H1413,Sheet2!$A$1:$B$270,2,FALSE)</f>
        <v>BATU</v>
      </c>
    </row>
    <row r="1414" spans="1:61">
      <c r="A1414">
        <v>1413</v>
      </c>
      <c r="B1414">
        <v>1002505411</v>
      </c>
      <c r="C1414">
        <v>3</v>
      </c>
      <c r="D1414" t="s">
        <v>38</v>
      </c>
      <c r="E1414">
        <v>5</v>
      </c>
      <c r="F1414" t="s">
        <v>92</v>
      </c>
      <c r="G1414" t="s">
        <v>94</v>
      </c>
      <c r="H1414" t="s">
        <v>533</v>
      </c>
      <c r="I1414" t="s">
        <v>213</v>
      </c>
      <c r="J1414" t="s">
        <v>214</v>
      </c>
      <c r="K1414" t="s">
        <v>149</v>
      </c>
      <c r="L1414" t="s">
        <v>215</v>
      </c>
      <c r="M1414" t="s">
        <v>76</v>
      </c>
      <c r="N1414" t="s">
        <v>216</v>
      </c>
      <c r="O1414" s="57">
        <v>46236.774259259262</v>
      </c>
      <c r="P1414" s="57">
        <v>46237.520798611113</v>
      </c>
      <c r="Q1414">
        <v>69357114</v>
      </c>
      <c r="S1414">
        <v>152633207491</v>
      </c>
      <c r="T1414" t="s">
        <v>4316</v>
      </c>
      <c r="U1414" t="s">
        <v>4317</v>
      </c>
      <c r="V1414" t="s">
        <v>4318</v>
      </c>
      <c r="Z1414">
        <v>111.18952699333001</v>
      </c>
      <c r="AA1414">
        <v>-7.6661947365014704</v>
      </c>
      <c r="AB1414" t="s">
        <v>4319</v>
      </c>
      <c r="AC1414" t="s">
        <v>237</v>
      </c>
      <c r="AL1414" t="s">
        <v>218</v>
      </c>
      <c r="AM1414" t="s">
        <v>4320</v>
      </c>
      <c r="AN1414" t="s">
        <v>6</v>
      </c>
      <c r="AO1414" s="57">
        <v>46061.777569444443</v>
      </c>
      <c r="AP1414" s="57">
        <v>46237.625</v>
      </c>
      <c r="AR1414" t="s">
        <v>219</v>
      </c>
      <c r="AS1414" t="s">
        <v>533</v>
      </c>
      <c r="AT1414" t="s">
        <v>231</v>
      </c>
      <c r="AU1414">
        <v>20260803</v>
      </c>
      <c r="AV1414" t="s">
        <v>222</v>
      </c>
      <c r="AW1414" t="s">
        <v>1010</v>
      </c>
      <c r="AX1414" t="s">
        <v>223</v>
      </c>
      <c r="BA1414" s="57">
        <v>46237.625</v>
      </c>
      <c r="BB1414" t="s">
        <v>4320</v>
      </c>
      <c r="BC1414">
        <v>2026</v>
      </c>
      <c r="BD1414">
        <v>8</v>
      </c>
      <c r="BE1414">
        <v>3</v>
      </c>
      <c r="BF1414" s="6">
        <f t="shared" si="66"/>
        <v>46237</v>
      </c>
      <c r="BG1414">
        <f t="shared" si="67"/>
        <v>-0.625</v>
      </c>
      <c r="BH1414" t="str">
        <f t="shared" si="68"/>
        <v>COMPLY</v>
      </c>
      <c r="BI1414" t="str">
        <f>VLOOKUP(H1414,Sheet2!$A$1:$B$270,2,FALSE)</f>
        <v>MADIUN</v>
      </c>
    </row>
    <row r="1415" spans="1:61">
      <c r="A1415">
        <v>1414</v>
      </c>
      <c r="B1415">
        <v>1002524430</v>
      </c>
      <c r="C1415">
        <v>3</v>
      </c>
      <c r="D1415" t="s">
        <v>59</v>
      </c>
      <c r="E1415">
        <v>4</v>
      </c>
      <c r="F1415" t="s">
        <v>567</v>
      </c>
      <c r="G1415" t="s">
        <v>609</v>
      </c>
      <c r="H1415" t="s">
        <v>936</v>
      </c>
      <c r="I1415" t="s">
        <v>213</v>
      </c>
      <c r="J1415" t="s">
        <v>214</v>
      </c>
      <c r="K1415" t="s">
        <v>149</v>
      </c>
      <c r="M1415" t="s">
        <v>225</v>
      </c>
      <c r="N1415" t="s">
        <v>608</v>
      </c>
      <c r="O1415" s="57">
        <v>46247.593356481484</v>
      </c>
      <c r="P1415" s="57">
        <v>46251.640300925923</v>
      </c>
      <c r="Q1415">
        <v>69365246</v>
      </c>
      <c r="S1415">
        <v>146113145619</v>
      </c>
      <c r="T1415" t="s">
        <v>9295</v>
      </c>
      <c r="U1415" t="s">
        <v>9296</v>
      </c>
      <c r="V1415" t="s">
        <v>12049</v>
      </c>
      <c r="Z1415">
        <v>110.3656422</v>
      </c>
      <c r="AA1415">
        <v>-7.7934761999999997</v>
      </c>
      <c r="AB1415" t="s">
        <v>9297</v>
      </c>
      <c r="AC1415" t="s">
        <v>226</v>
      </c>
      <c r="AL1415" t="s">
        <v>218</v>
      </c>
      <c r="AM1415" t="s">
        <v>12050</v>
      </c>
      <c r="AN1415" t="s">
        <v>6</v>
      </c>
      <c r="AO1415" t="s">
        <v>8888</v>
      </c>
      <c r="AP1415" s="57">
        <v>46251.625</v>
      </c>
      <c r="AR1415" t="s">
        <v>18</v>
      </c>
      <c r="AS1415" t="s">
        <v>936</v>
      </c>
      <c r="AT1415" t="s">
        <v>231</v>
      </c>
      <c r="AV1415" t="s">
        <v>227</v>
      </c>
      <c r="AW1415" t="s">
        <v>915</v>
      </c>
      <c r="AX1415" t="s">
        <v>223</v>
      </c>
      <c r="BA1415" s="57">
        <v>46251.625</v>
      </c>
      <c r="BB1415" t="s">
        <v>12050</v>
      </c>
      <c r="BF1415" s="6" t="e">
        <f t="shared" si="66"/>
        <v>#NUM!</v>
      </c>
      <c r="BG1415" t="e">
        <f t="shared" si="67"/>
        <v>#NUM!</v>
      </c>
      <c r="BH1415" t="e">
        <f t="shared" si="68"/>
        <v>#NUM!</v>
      </c>
      <c r="BI1415" t="e">
        <f>VLOOKUP(H1415,Sheet2!$A$1:$B$270,2,FALSE)</f>
        <v>#N/A</v>
      </c>
    </row>
    <row r="1416" spans="1:61">
      <c r="A1416">
        <v>1415</v>
      </c>
      <c r="B1416">
        <v>1002517122</v>
      </c>
      <c r="C1416">
        <v>3</v>
      </c>
      <c r="D1416" t="s">
        <v>45</v>
      </c>
      <c r="E1416">
        <v>5</v>
      </c>
      <c r="F1416" t="s">
        <v>211</v>
      </c>
      <c r="G1416" t="s">
        <v>112</v>
      </c>
      <c r="H1416" t="s">
        <v>267</v>
      </c>
      <c r="I1416" t="s">
        <v>213</v>
      </c>
      <c r="J1416" t="s">
        <v>214</v>
      </c>
      <c r="K1416" t="s">
        <v>149</v>
      </c>
      <c r="L1416" t="s">
        <v>606</v>
      </c>
      <c r="M1416" t="s">
        <v>76</v>
      </c>
      <c r="N1416" t="s">
        <v>216</v>
      </c>
      <c r="O1416" s="57">
        <v>46244.414537037039</v>
      </c>
      <c r="P1416" s="57">
        <v>46244.764305555553</v>
      </c>
      <c r="Q1416">
        <v>69362188</v>
      </c>
      <c r="R1416">
        <v>3707709186</v>
      </c>
      <c r="S1416">
        <v>172601795364</v>
      </c>
      <c r="T1416" t="s">
        <v>6924</v>
      </c>
      <c r="U1416" t="s">
        <v>6925</v>
      </c>
      <c r="V1416" t="s">
        <v>6926</v>
      </c>
      <c r="Z1416">
        <v>116.08923</v>
      </c>
      <c r="AA1416">
        <v>-8.6329790000000006</v>
      </c>
      <c r="AB1416" t="s">
        <v>6927</v>
      </c>
      <c r="AC1416" t="s">
        <v>237</v>
      </c>
      <c r="AL1416" t="s">
        <v>218</v>
      </c>
      <c r="AM1416" t="s">
        <v>6928</v>
      </c>
      <c r="AN1416" t="s">
        <v>6</v>
      </c>
      <c r="AO1416" s="57">
        <v>46303.423703703702</v>
      </c>
      <c r="AP1416" s="57">
        <v>46245.333333333336</v>
      </c>
      <c r="AR1416" t="s">
        <v>219</v>
      </c>
      <c r="AS1416" t="s">
        <v>267</v>
      </c>
      <c r="AT1416" t="s">
        <v>231</v>
      </c>
      <c r="AU1416">
        <v>20260810</v>
      </c>
      <c r="AV1416" t="s">
        <v>222</v>
      </c>
      <c r="AW1416" t="s">
        <v>1046</v>
      </c>
      <c r="AX1416" t="s">
        <v>223</v>
      </c>
      <c r="BA1416" s="57">
        <v>46245.333333333336</v>
      </c>
      <c r="BB1416" t="s">
        <v>6928</v>
      </c>
      <c r="BC1416">
        <v>2026</v>
      </c>
      <c r="BD1416">
        <v>8</v>
      </c>
      <c r="BE1416">
        <v>10</v>
      </c>
      <c r="BF1416" s="6">
        <f t="shared" si="66"/>
        <v>46244</v>
      </c>
      <c r="BG1416">
        <f t="shared" si="67"/>
        <v>-1.3333333333357587</v>
      </c>
      <c r="BH1416" t="str">
        <f t="shared" si="68"/>
        <v>COMPLY</v>
      </c>
      <c r="BI1416" t="str">
        <f>VLOOKUP(H1416,Sheet2!$A$1:$B$270,2,FALSE)</f>
        <v>MATARAM</v>
      </c>
    </row>
    <row r="1417" spans="1:61">
      <c r="A1417">
        <v>1416</v>
      </c>
      <c r="B1417">
        <v>1002519137</v>
      </c>
      <c r="C1417">
        <v>3</v>
      </c>
      <c r="D1417" t="s">
        <v>34</v>
      </c>
      <c r="E1417">
        <v>5</v>
      </c>
      <c r="F1417" t="s">
        <v>585</v>
      </c>
      <c r="G1417" t="s">
        <v>86</v>
      </c>
      <c r="H1417" t="s">
        <v>426</v>
      </c>
      <c r="I1417" t="s">
        <v>213</v>
      </c>
      <c r="J1417" t="s">
        <v>214</v>
      </c>
      <c r="K1417" t="s">
        <v>149</v>
      </c>
      <c r="M1417" t="s">
        <v>236</v>
      </c>
      <c r="N1417" t="s">
        <v>216</v>
      </c>
      <c r="O1417" s="57">
        <v>46245.415393518517</v>
      </c>
      <c r="P1417" s="57">
        <v>46249.084236111114</v>
      </c>
      <c r="Q1417">
        <v>69362975</v>
      </c>
      <c r="S1417">
        <v>172419207118</v>
      </c>
      <c r="T1417" t="s">
        <v>7438</v>
      </c>
      <c r="U1417" t="s">
        <v>7439</v>
      </c>
      <c r="Z1417">
        <v>115.18856924052599</v>
      </c>
      <c r="AA1417">
        <v>-8.6828454220860998</v>
      </c>
      <c r="AB1417" t="s">
        <v>7440</v>
      </c>
      <c r="AC1417" t="s">
        <v>230</v>
      </c>
      <c r="AO1417" s="57">
        <v>46334.42396990741</v>
      </c>
      <c r="AR1417" t="s">
        <v>312</v>
      </c>
      <c r="AS1417" t="s">
        <v>426</v>
      </c>
      <c r="AT1417" t="s">
        <v>231</v>
      </c>
      <c r="AV1417" t="s">
        <v>904</v>
      </c>
      <c r="AW1417" t="s">
        <v>561</v>
      </c>
      <c r="AX1417" t="s">
        <v>223</v>
      </c>
      <c r="AZ1417" t="s">
        <v>904</v>
      </c>
      <c r="BF1417" s="6" t="e">
        <f t="shared" si="66"/>
        <v>#NUM!</v>
      </c>
      <c r="BG1417" t="e">
        <f t="shared" si="67"/>
        <v>#NUM!</v>
      </c>
      <c r="BH1417" t="e">
        <f t="shared" si="68"/>
        <v>#NUM!</v>
      </c>
      <c r="BI1417" t="str">
        <f>VLOOKUP(H1417,Sheet2!$A$1:$B$270,2,FALSE)</f>
        <v>UBUNG</v>
      </c>
    </row>
    <row r="1418" spans="1:61">
      <c r="A1418">
        <v>1417</v>
      </c>
      <c r="B1418">
        <v>1002516227</v>
      </c>
      <c r="C1418">
        <v>3</v>
      </c>
      <c r="D1418" t="s">
        <v>49</v>
      </c>
      <c r="E1418">
        <v>4</v>
      </c>
      <c r="F1418" t="s">
        <v>246</v>
      </c>
      <c r="G1418" t="s">
        <v>549</v>
      </c>
      <c r="H1418" t="s">
        <v>928</v>
      </c>
      <c r="I1418" t="s">
        <v>213</v>
      </c>
      <c r="J1418" t="s">
        <v>214</v>
      </c>
      <c r="K1418" t="s">
        <v>149</v>
      </c>
      <c r="L1418" t="s">
        <v>215</v>
      </c>
      <c r="M1418" t="s">
        <v>76</v>
      </c>
      <c r="N1418" t="s">
        <v>216</v>
      </c>
      <c r="O1418" s="57">
        <v>46242.799270833333</v>
      </c>
      <c r="P1418" s="57">
        <v>46243.835231481484</v>
      </c>
      <c r="Q1418">
        <v>69361667</v>
      </c>
      <c r="S1418">
        <v>146457106352</v>
      </c>
      <c r="T1418" t="s">
        <v>6116</v>
      </c>
      <c r="U1418" t="s">
        <v>6117</v>
      </c>
      <c r="V1418" t="s">
        <v>6118</v>
      </c>
      <c r="Z1418">
        <v>110.235338</v>
      </c>
      <c r="AA1418">
        <v>-6.9510069999999997</v>
      </c>
      <c r="AB1418" t="s">
        <v>6119</v>
      </c>
      <c r="AC1418" t="s">
        <v>237</v>
      </c>
      <c r="AL1418" t="s">
        <v>218</v>
      </c>
      <c r="AM1418" t="s">
        <v>5114</v>
      </c>
      <c r="AN1418" t="s">
        <v>6</v>
      </c>
      <c r="AO1418" s="57">
        <v>46242.809270833335</v>
      </c>
      <c r="AP1418" s="57">
        <v>46244.333333333336</v>
      </c>
      <c r="AR1418" t="s">
        <v>219</v>
      </c>
      <c r="AS1418" t="s">
        <v>928</v>
      </c>
      <c r="AT1418" t="s">
        <v>231</v>
      </c>
      <c r="AU1418">
        <v>20260809</v>
      </c>
      <c r="AV1418" t="s">
        <v>222</v>
      </c>
      <c r="AW1418" t="s">
        <v>1018</v>
      </c>
      <c r="AX1418" t="s">
        <v>223</v>
      </c>
      <c r="BA1418" s="57">
        <v>46244.333333333336</v>
      </c>
      <c r="BB1418" t="s">
        <v>5114</v>
      </c>
      <c r="BC1418">
        <v>2026</v>
      </c>
      <c r="BD1418">
        <v>8</v>
      </c>
      <c r="BE1418">
        <v>9</v>
      </c>
      <c r="BF1418" s="6">
        <f t="shared" si="66"/>
        <v>46243</v>
      </c>
      <c r="BG1418">
        <f t="shared" si="67"/>
        <v>-1.3333333333357587</v>
      </c>
      <c r="BH1418" t="str">
        <f t="shared" si="68"/>
        <v>COMPLY</v>
      </c>
      <c r="BI1418" t="e">
        <f>VLOOKUP(H1418,Sheet2!$A$1:$B$270,2,FALSE)</f>
        <v>#N/A</v>
      </c>
    </row>
    <row r="1419" spans="1:61">
      <c r="A1419">
        <v>1418</v>
      </c>
      <c r="B1419">
        <v>1002516482</v>
      </c>
      <c r="C1419">
        <v>3</v>
      </c>
      <c r="D1419" t="s">
        <v>38</v>
      </c>
      <c r="E1419">
        <v>5</v>
      </c>
      <c r="F1419" t="s">
        <v>250</v>
      </c>
      <c r="G1419" t="s">
        <v>91</v>
      </c>
      <c r="H1419" t="s">
        <v>398</v>
      </c>
      <c r="I1419" t="s">
        <v>213</v>
      </c>
      <c r="J1419" t="s">
        <v>214</v>
      </c>
      <c r="K1419" t="s">
        <v>149</v>
      </c>
      <c r="L1419" t="s">
        <v>215</v>
      </c>
      <c r="M1419" t="s">
        <v>76</v>
      </c>
      <c r="N1419" t="s">
        <v>216</v>
      </c>
      <c r="O1419" s="57">
        <v>46243.547175925924</v>
      </c>
      <c r="P1419" s="57">
        <v>46245.298090277778</v>
      </c>
      <c r="Q1419">
        <v>69361863</v>
      </c>
      <c r="S1419">
        <v>152703903481</v>
      </c>
      <c r="T1419" t="s">
        <v>6121</v>
      </c>
      <c r="U1419" t="s">
        <v>6122</v>
      </c>
      <c r="V1419" t="s">
        <v>6123</v>
      </c>
      <c r="Z1419">
        <v>112.60303399999999</v>
      </c>
      <c r="AA1419">
        <v>-7.9642499999999998</v>
      </c>
      <c r="AB1419" t="s">
        <v>6124</v>
      </c>
      <c r="AC1419" t="s">
        <v>237</v>
      </c>
      <c r="AL1419" t="s">
        <v>218</v>
      </c>
      <c r="AM1419" t="s">
        <v>6125</v>
      </c>
      <c r="AN1419" t="s">
        <v>6</v>
      </c>
      <c r="AO1419" s="57">
        <v>46273.549039351848</v>
      </c>
      <c r="AP1419" s="57">
        <v>46244.541666666664</v>
      </c>
      <c r="AR1419" t="s">
        <v>219</v>
      </c>
      <c r="AS1419" t="s">
        <v>398</v>
      </c>
      <c r="AT1419" t="s">
        <v>231</v>
      </c>
      <c r="AU1419">
        <v>20260811</v>
      </c>
      <c r="AV1419" t="s">
        <v>222</v>
      </c>
      <c r="AW1419" t="s">
        <v>1010</v>
      </c>
      <c r="AX1419" t="s">
        <v>223</v>
      </c>
      <c r="BA1419" s="57">
        <v>46244.541666666664</v>
      </c>
      <c r="BB1419" t="s">
        <v>6125</v>
      </c>
      <c r="BC1419">
        <v>2026</v>
      </c>
      <c r="BD1419">
        <v>8</v>
      </c>
      <c r="BE1419">
        <v>11</v>
      </c>
      <c r="BF1419" s="6">
        <f t="shared" si="66"/>
        <v>46245</v>
      </c>
      <c r="BG1419">
        <f t="shared" si="67"/>
        <v>0.45833333333575865</v>
      </c>
      <c r="BH1419" t="str">
        <f t="shared" si="68"/>
        <v>COMPLY</v>
      </c>
      <c r="BI1419" t="str">
        <f>VLOOKUP(H1419,Sheet2!$A$1:$B$270,2,FALSE)</f>
        <v>MALANG</v>
      </c>
    </row>
    <row r="1420" spans="1:61">
      <c r="A1420">
        <v>1419</v>
      </c>
      <c r="B1420">
        <v>1002526294</v>
      </c>
      <c r="C1420">
        <v>3</v>
      </c>
      <c r="D1420" t="s">
        <v>55</v>
      </c>
      <c r="E1420">
        <v>5</v>
      </c>
      <c r="F1420" t="s">
        <v>265</v>
      </c>
      <c r="G1420" t="s">
        <v>128</v>
      </c>
      <c r="H1420" t="s">
        <v>311</v>
      </c>
      <c r="I1420" t="s">
        <v>213</v>
      </c>
      <c r="J1420" t="s">
        <v>214</v>
      </c>
      <c r="K1420" t="s">
        <v>149</v>
      </c>
      <c r="M1420" t="s">
        <v>286</v>
      </c>
      <c r="N1420" t="s">
        <v>216</v>
      </c>
      <c r="O1420" s="57">
        <v>46248.512291666666</v>
      </c>
      <c r="P1420" s="57">
        <v>46249.375011574077</v>
      </c>
      <c r="Q1420">
        <v>69365995</v>
      </c>
      <c r="S1420">
        <v>152417233962</v>
      </c>
      <c r="T1420" t="s">
        <v>12051</v>
      </c>
      <c r="U1420" t="s">
        <v>12052</v>
      </c>
      <c r="V1420" t="s">
        <v>12053</v>
      </c>
      <c r="Z1420">
        <v>112.60078009999999</v>
      </c>
      <c r="AA1420">
        <v>-7.3569788999999997</v>
      </c>
      <c r="AB1420" t="s">
        <v>12054</v>
      </c>
      <c r="AC1420" t="s">
        <v>230</v>
      </c>
      <c r="AL1420" t="s">
        <v>218</v>
      </c>
      <c r="AM1420" t="s">
        <v>12055</v>
      </c>
      <c r="AN1420" t="s">
        <v>6</v>
      </c>
      <c r="AO1420" t="s">
        <v>9965</v>
      </c>
      <c r="AP1420" s="57">
        <v>46252.333333333336</v>
      </c>
      <c r="AR1420" t="s">
        <v>241</v>
      </c>
      <c r="AS1420" t="s">
        <v>311</v>
      </c>
      <c r="AT1420" t="s">
        <v>231</v>
      </c>
      <c r="AV1420" t="s">
        <v>8923</v>
      </c>
      <c r="AW1420" t="s">
        <v>561</v>
      </c>
      <c r="AX1420" t="s">
        <v>223</v>
      </c>
      <c r="BA1420" s="57">
        <v>46252.333333333336</v>
      </c>
      <c r="BB1420" t="s">
        <v>12055</v>
      </c>
      <c r="BF1420" s="6" t="e">
        <f t="shared" si="66"/>
        <v>#NUM!</v>
      </c>
      <c r="BG1420" t="e">
        <f t="shared" si="67"/>
        <v>#NUM!</v>
      </c>
      <c r="BH1420" t="e">
        <f t="shared" si="68"/>
        <v>#NUM!</v>
      </c>
      <c r="BI1420" t="str">
        <f>VLOOKUP(H1420,Sheet2!$A$1:$B$270,2,FALSE)</f>
        <v>SURABAYA UTARA</v>
      </c>
    </row>
    <row r="1421" spans="1:61">
      <c r="A1421">
        <v>1420</v>
      </c>
      <c r="B1421">
        <v>1002505902</v>
      </c>
      <c r="C1421">
        <v>3</v>
      </c>
      <c r="D1421" t="s">
        <v>59</v>
      </c>
      <c r="E1421">
        <v>4</v>
      </c>
      <c r="F1421" t="s">
        <v>224</v>
      </c>
      <c r="G1421" t="s">
        <v>607</v>
      </c>
      <c r="H1421" t="s">
        <v>922</v>
      </c>
      <c r="I1421" t="s">
        <v>213</v>
      </c>
      <c r="J1421" t="s">
        <v>214</v>
      </c>
      <c r="K1421" t="s">
        <v>149</v>
      </c>
      <c r="M1421" t="s">
        <v>76</v>
      </c>
      <c r="N1421" t="s">
        <v>216</v>
      </c>
      <c r="O1421" s="57">
        <v>46237.483900462961</v>
      </c>
      <c r="P1421" s="57">
        <v>46237.656805555554</v>
      </c>
      <c r="Q1421">
        <v>69354157</v>
      </c>
      <c r="S1421">
        <v>143361127808</v>
      </c>
      <c r="T1421" t="s">
        <v>1138</v>
      </c>
      <c r="U1421" t="s">
        <v>1139</v>
      </c>
      <c r="V1421" t="s">
        <v>4334</v>
      </c>
      <c r="Z1421">
        <v>109.01555999999999</v>
      </c>
      <c r="AA1421">
        <v>-7.7339485300000002</v>
      </c>
      <c r="AB1421" t="s">
        <v>1140</v>
      </c>
      <c r="AC1421" t="s">
        <v>290</v>
      </c>
      <c r="AL1421" t="s">
        <v>218</v>
      </c>
      <c r="AM1421" t="s">
        <v>4335</v>
      </c>
      <c r="AN1421" t="s">
        <v>6</v>
      </c>
      <c r="AO1421" s="57">
        <v>46089.485972222225</v>
      </c>
      <c r="AR1421" t="s">
        <v>219</v>
      </c>
      <c r="AS1421" t="s">
        <v>922</v>
      </c>
      <c r="AT1421" t="s">
        <v>231</v>
      </c>
      <c r="AU1421">
        <v>20260803</v>
      </c>
      <c r="AV1421" t="s">
        <v>222</v>
      </c>
      <c r="AW1421" t="s">
        <v>571</v>
      </c>
      <c r="AX1421" t="s">
        <v>223</v>
      </c>
      <c r="BA1421" s="57">
        <v>46237.291666666664</v>
      </c>
      <c r="BB1421" t="s">
        <v>4335</v>
      </c>
      <c r="BC1421">
        <v>2026</v>
      </c>
      <c r="BD1421">
        <v>8</v>
      </c>
      <c r="BE1421">
        <v>3</v>
      </c>
      <c r="BF1421" s="6">
        <f t="shared" si="66"/>
        <v>46237</v>
      </c>
      <c r="BG1421">
        <f t="shared" si="67"/>
        <v>-0.29166666666424135</v>
      </c>
      <c r="BH1421" t="str">
        <f t="shared" si="68"/>
        <v>COMPLY</v>
      </c>
      <c r="BI1421" t="e">
        <f>VLOOKUP(H1421,Sheet2!$A$1:$B$270,2,FALSE)</f>
        <v>#N/A</v>
      </c>
    </row>
    <row r="1422" spans="1:61">
      <c r="A1422">
        <v>1421</v>
      </c>
      <c r="B1422">
        <v>1002506416</v>
      </c>
      <c r="C1422">
        <v>3</v>
      </c>
      <c r="D1422" t="s">
        <v>45</v>
      </c>
      <c r="E1422">
        <v>5</v>
      </c>
      <c r="F1422" t="s">
        <v>211</v>
      </c>
      <c r="G1422" t="s">
        <v>112</v>
      </c>
      <c r="H1422" t="s">
        <v>267</v>
      </c>
      <c r="I1422" t="s">
        <v>213</v>
      </c>
      <c r="J1422" t="s">
        <v>214</v>
      </c>
      <c r="K1422" t="s">
        <v>149</v>
      </c>
      <c r="M1422" t="s">
        <v>76</v>
      </c>
      <c r="N1422" t="s">
        <v>608</v>
      </c>
      <c r="O1422" s="57">
        <v>46237.652662037035</v>
      </c>
      <c r="P1422" s="57">
        <v>46238.769375000003</v>
      </c>
      <c r="Q1422">
        <v>69195783</v>
      </c>
      <c r="S1422">
        <v>172601794399</v>
      </c>
      <c r="T1422" t="s">
        <v>892</v>
      </c>
      <c r="U1422" t="s">
        <v>4339</v>
      </c>
      <c r="V1422" t="s">
        <v>4340</v>
      </c>
      <c r="Z1422">
        <v>116.0779185</v>
      </c>
      <c r="AA1422">
        <v>-8.6086945000000004</v>
      </c>
      <c r="AB1422" t="s">
        <v>1143</v>
      </c>
      <c r="AC1422" t="s">
        <v>291</v>
      </c>
      <c r="AL1422" t="s">
        <v>218</v>
      </c>
      <c r="AM1422" t="s">
        <v>4341</v>
      </c>
      <c r="AN1422" t="s">
        <v>6</v>
      </c>
      <c r="AO1422" s="57">
        <v>46089.674050925925</v>
      </c>
      <c r="AR1422" t="s">
        <v>219</v>
      </c>
      <c r="AS1422" t="s">
        <v>267</v>
      </c>
      <c r="AT1422" t="s">
        <v>231</v>
      </c>
      <c r="AU1422">
        <v>20260804</v>
      </c>
      <c r="AV1422" t="s">
        <v>222</v>
      </c>
      <c r="AW1422" t="s">
        <v>935</v>
      </c>
      <c r="AX1422" t="s">
        <v>223</v>
      </c>
      <c r="BA1422" s="57">
        <v>46237.291666666664</v>
      </c>
      <c r="BB1422" t="s">
        <v>4341</v>
      </c>
      <c r="BC1422">
        <v>2026</v>
      </c>
      <c r="BD1422">
        <v>8</v>
      </c>
      <c r="BE1422">
        <v>4</v>
      </c>
      <c r="BF1422" s="6">
        <f t="shared" si="66"/>
        <v>46238</v>
      </c>
      <c r="BG1422">
        <f t="shared" si="67"/>
        <v>0.70833333333575865</v>
      </c>
      <c r="BH1422" t="str">
        <f t="shared" si="68"/>
        <v>COMPLY</v>
      </c>
      <c r="BI1422" t="str">
        <f>VLOOKUP(H1422,Sheet2!$A$1:$B$270,2,FALSE)</f>
        <v>MATARAM</v>
      </c>
    </row>
    <row r="1423" spans="1:61">
      <c r="A1423">
        <v>1422</v>
      </c>
      <c r="B1423">
        <v>1002510011</v>
      </c>
      <c r="C1423">
        <v>3</v>
      </c>
      <c r="D1423" t="s">
        <v>55</v>
      </c>
      <c r="E1423">
        <v>5</v>
      </c>
      <c r="F1423" t="s">
        <v>228</v>
      </c>
      <c r="G1423" t="s">
        <v>121</v>
      </c>
      <c r="H1423" t="s">
        <v>491</v>
      </c>
      <c r="I1423" t="s">
        <v>213</v>
      </c>
      <c r="J1423" t="s">
        <v>214</v>
      </c>
      <c r="K1423" t="s">
        <v>149</v>
      </c>
      <c r="M1423" t="s">
        <v>76</v>
      </c>
      <c r="N1423" t="s">
        <v>216</v>
      </c>
      <c r="O1423" s="57">
        <v>46239.441307870373</v>
      </c>
      <c r="P1423" s="57">
        <v>46241.93072916667</v>
      </c>
      <c r="Q1423">
        <v>69358932</v>
      </c>
      <c r="S1423">
        <v>152458901416</v>
      </c>
      <c r="T1423" t="s">
        <v>4342</v>
      </c>
      <c r="U1423" t="s">
        <v>4343</v>
      </c>
      <c r="V1423" t="s">
        <v>4344</v>
      </c>
      <c r="Z1423">
        <v>113.08561690000001</v>
      </c>
      <c r="AA1423">
        <v>-6.9857598000000003</v>
      </c>
      <c r="AB1423" t="s">
        <v>4345</v>
      </c>
      <c r="AC1423" t="s">
        <v>230</v>
      </c>
      <c r="AL1423" t="s">
        <v>218</v>
      </c>
      <c r="AM1423" t="s">
        <v>4346</v>
      </c>
      <c r="AN1423" t="s">
        <v>6</v>
      </c>
      <c r="AO1423" s="57">
        <v>46150.44427083333</v>
      </c>
      <c r="AP1423" s="57">
        <v>46241.333333333336</v>
      </c>
      <c r="AR1423" t="s">
        <v>219</v>
      </c>
      <c r="AS1423" t="s">
        <v>491</v>
      </c>
      <c r="AT1423" t="s">
        <v>231</v>
      </c>
      <c r="AU1423">
        <v>20260807</v>
      </c>
      <c r="AV1423" t="s">
        <v>222</v>
      </c>
      <c r="AW1423" t="s">
        <v>562</v>
      </c>
      <c r="AX1423" t="s">
        <v>223</v>
      </c>
      <c r="BA1423" s="57">
        <v>46241.333333333336</v>
      </c>
      <c r="BB1423" t="s">
        <v>4346</v>
      </c>
      <c r="BC1423">
        <v>2026</v>
      </c>
      <c r="BD1423">
        <v>8</v>
      </c>
      <c r="BE1423">
        <v>7</v>
      </c>
      <c r="BF1423" s="6">
        <f t="shared" si="66"/>
        <v>46241</v>
      </c>
      <c r="BG1423">
        <f t="shared" si="67"/>
        <v>-0.33333333333575865</v>
      </c>
      <c r="BH1423" t="str">
        <f t="shared" si="68"/>
        <v>COMPLY</v>
      </c>
      <c r="BI1423" t="str">
        <f>VLOOKUP(H1423,Sheet2!$A$1:$B$270,2,FALSE)</f>
        <v>MADURA</v>
      </c>
    </row>
    <row r="1424" spans="1:61">
      <c r="A1424">
        <v>1423</v>
      </c>
      <c r="B1424">
        <v>1002521720</v>
      </c>
      <c r="C1424">
        <v>3</v>
      </c>
      <c r="D1424" t="s">
        <v>38</v>
      </c>
      <c r="E1424">
        <v>5</v>
      </c>
      <c r="F1424" t="s">
        <v>90</v>
      </c>
      <c r="G1424" t="s">
        <v>88</v>
      </c>
      <c r="H1424" t="s">
        <v>514</v>
      </c>
      <c r="I1424" t="s">
        <v>213</v>
      </c>
      <c r="J1424" t="s">
        <v>214</v>
      </c>
      <c r="K1424" t="s">
        <v>149</v>
      </c>
      <c r="L1424" t="s">
        <v>215</v>
      </c>
      <c r="M1424" t="s">
        <v>76</v>
      </c>
      <c r="N1424" t="s">
        <v>216</v>
      </c>
      <c r="O1424" s="57">
        <v>46246.465925925928</v>
      </c>
      <c r="P1424" s="57">
        <v>46247.678229166668</v>
      </c>
      <c r="Q1424">
        <v>69364036</v>
      </c>
      <c r="S1424">
        <v>152732202394</v>
      </c>
      <c r="T1424" t="s">
        <v>8342</v>
      </c>
      <c r="U1424" t="s">
        <v>8343</v>
      </c>
      <c r="V1424" t="s">
        <v>8344</v>
      </c>
      <c r="Z1424">
        <v>112.42917895316999</v>
      </c>
      <c r="AA1424">
        <v>-8.1436759558648593</v>
      </c>
      <c r="AB1424" t="s">
        <v>8345</v>
      </c>
      <c r="AC1424" t="s">
        <v>217</v>
      </c>
      <c r="AL1424" t="s">
        <v>218</v>
      </c>
      <c r="AM1424" t="s">
        <v>8346</v>
      </c>
      <c r="AN1424" t="s">
        <v>6</v>
      </c>
      <c r="AO1424" s="57">
        <v>46364.486018518517</v>
      </c>
      <c r="AP1424" s="57">
        <v>46247.333333333336</v>
      </c>
      <c r="AR1424" t="s">
        <v>219</v>
      </c>
      <c r="AS1424" t="s">
        <v>514</v>
      </c>
      <c r="AT1424" t="s">
        <v>231</v>
      </c>
      <c r="AU1424">
        <v>20260813</v>
      </c>
      <c r="AV1424" t="s">
        <v>222</v>
      </c>
      <c r="AW1424" t="s">
        <v>1021</v>
      </c>
      <c r="AX1424" t="s">
        <v>223</v>
      </c>
      <c r="BA1424" s="57">
        <v>46247.333333333336</v>
      </c>
      <c r="BB1424" t="s">
        <v>8346</v>
      </c>
      <c r="BC1424">
        <v>2026</v>
      </c>
      <c r="BD1424">
        <v>8</v>
      </c>
      <c r="BE1424">
        <v>13</v>
      </c>
      <c r="BF1424" s="6">
        <f t="shared" si="66"/>
        <v>46247</v>
      </c>
      <c r="BG1424">
        <f t="shared" si="67"/>
        <v>-0.33333333333575865</v>
      </c>
      <c r="BH1424" t="str">
        <f t="shared" si="68"/>
        <v>COMPLY</v>
      </c>
      <c r="BI1424" t="str">
        <f>VLOOKUP(H1424,Sheet2!$A$1:$B$270,2,FALSE)</f>
        <v>BLITAR</v>
      </c>
    </row>
    <row r="1425" spans="1:61">
      <c r="A1425">
        <v>1424</v>
      </c>
      <c r="B1425">
        <v>1002521894</v>
      </c>
      <c r="C1425">
        <v>3</v>
      </c>
      <c r="D1425" t="s">
        <v>38</v>
      </c>
      <c r="E1425">
        <v>5</v>
      </c>
      <c r="F1425" t="s">
        <v>92</v>
      </c>
      <c r="G1425" t="s">
        <v>92</v>
      </c>
      <c r="H1425" t="s">
        <v>482</v>
      </c>
      <c r="I1425" t="s">
        <v>213</v>
      </c>
      <c r="J1425" t="s">
        <v>214</v>
      </c>
      <c r="K1425" t="s">
        <v>149</v>
      </c>
      <c r="M1425" t="s">
        <v>76</v>
      </c>
      <c r="N1425" t="s">
        <v>216</v>
      </c>
      <c r="O1425" s="57">
        <v>46246.49423611111</v>
      </c>
      <c r="P1425" s="57">
        <v>46246.573333333334</v>
      </c>
      <c r="Q1425">
        <v>69361421</v>
      </c>
      <c r="S1425">
        <v>152632206656</v>
      </c>
      <c r="T1425" t="s">
        <v>4806</v>
      </c>
      <c r="U1425" t="s">
        <v>8347</v>
      </c>
      <c r="V1425" t="s">
        <v>8348</v>
      </c>
      <c r="Z1425">
        <v>111.663213</v>
      </c>
      <c r="AA1425">
        <v>-7.515091</v>
      </c>
      <c r="AB1425" t="s">
        <v>4809</v>
      </c>
      <c r="AC1425" t="s">
        <v>217</v>
      </c>
      <c r="AL1425" t="s">
        <v>218</v>
      </c>
      <c r="AM1425" t="s">
        <v>8349</v>
      </c>
      <c r="AN1425" t="s">
        <v>6</v>
      </c>
      <c r="AO1425" s="57">
        <v>46364.496782407405</v>
      </c>
      <c r="AR1425" t="s">
        <v>219</v>
      </c>
      <c r="AS1425" t="s">
        <v>482</v>
      </c>
      <c r="AT1425" t="s">
        <v>231</v>
      </c>
      <c r="AU1425">
        <v>20260812</v>
      </c>
      <c r="AV1425" t="s">
        <v>222</v>
      </c>
      <c r="AW1425" t="s">
        <v>562</v>
      </c>
      <c r="AX1425" t="s">
        <v>223</v>
      </c>
      <c r="BA1425" s="57">
        <v>46246.291666666664</v>
      </c>
      <c r="BB1425" t="s">
        <v>8349</v>
      </c>
      <c r="BC1425">
        <v>2026</v>
      </c>
      <c r="BD1425">
        <v>8</v>
      </c>
      <c r="BE1425">
        <v>12</v>
      </c>
      <c r="BF1425" s="6">
        <f t="shared" si="66"/>
        <v>46246</v>
      </c>
      <c r="BG1425">
        <f t="shared" si="67"/>
        <v>-0.29166666666424135</v>
      </c>
      <c r="BH1425" t="str">
        <f t="shared" si="68"/>
        <v>COMPLY</v>
      </c>
      <c r="BI1425" t="str">
        <f>VLOOKUP(H1425,Sheet2!$A$1:$B$270,2,FALSE)</f>
        <v>MADIUN</v>
      </c>
    </row>
    <row r="1426" spans="1:61">
      <c r="A1426">
        <v>1425</v>
      </c>
      <c r="B1426">
        <v>1002514702</v>
      </c>
      <c r="C1426">
        <v>3</v>
      </c>
      <c r="D1426" t="s">
        <v>42</v>
      </c>
      <c r="E1426">
        <v>5</v>
      </c>
      <c r="F1426" t="s">
        <v>102</v>
      </c>
      <c r="G1426" t="s">
        <v>99</v>
      </c>
      <c r="H1426" t="s">
        <v>416</v>
      </c>
      <c r="I1426" t="s">
        <v>213</v>
      </c>
      <c r="J1426" t="s">
        <v>214</v>
      </c>
      <c r="K1426" t="s">
        <v>149</v>
      </c>
      <c r="M1426" t="s">
        <v>76</v>
      </c>
      <c r="N1426" t="s">
        <v>216</v>
      </c>
      <c r="O1426" s="57">
        <v>46241.57953703704</v>
      </c>
      <c r="P1426" s="57">
        <v>46244.541574074072</v>
      </c>
      <c r="Q1426">
        <v>69360812</v>
      </c>
      <c r="S1426">
        <v>152522206591</v>
      </c>
      <c r="T1426" t="s">
        <v>6126</v>
      </c>
      <c r="U1426" t="s">
        <v>6127</v>
      </c>
      <c r="V1426" t="s">
        <v>6128</v>
      </c>
      <c r="Z1426">
        <v>114.3317059</v>
      </c>
      <c r="AA1426">
        <v>-8.4807846999999992</v>
      </c>
      <c r="AB1426" t="s">
        <v>6129</v>
      </c>
      <c r="AC1426" t="s">
        <v>230</v>
      </c>
      <c r="AL1426" t="s">
        <v>218</v>
      </c>
      <c r="AM1426" t="s">
        <v>4542</v>
      </c>
      <c r="AN1426" t="s">
        <v>6</v>
      </c>
      <c r="AO1426" s="57">
        <v>46211.590300925927</v>
      </c>
      <c r="AP1426" s="57">
        <v>46243.333333333336</v>
      </c>
      <c r="AR1426" t="s">
        <v>219</v>
      </c>
      <c r="AS1426" t="s">
        <v>416</v>
      </c>
      <c r="AT1426" t="s">
        <v>221</v>
      </c>
      <c r="AU1426">
        <v>20260810</v>
      </c>
      <c r="AV1426" t="s">
        <v>222</v>
      </c>
      <c r="AW1426" t="s">
        <v>633</v>
      </c>
      <c r="AX1426" t="s">
        <v>223</v>
      </c>
      <c r="BA1426" s="57">
        <v>46243.333333333336</v>
      </c>
      <c r="BB1426" t="s">
        <v>4542</v>
      </c>
      <c r="BC1426">
        <v>2026</v>
      </c>
      <c r="BD1426">
        <v>8</v>
      </c>
      <c r="BE1426">
        <v>10</v>
      </c>
      <c r="BF1426" s="6">
        <f t="shared" si="66"/>
        <v>46244</v>
      </c>
      <c r="BG1426">
        <f t="shared" si="67"/>
        <v>0.66666666666424135</v>
      </c>
      <c r="BH1426" t="str">
        <f t="shared" si="68"/>
        <v>COMPLY</v>
      </c>
      <c r="BI1426" t="str">
        <f>VLOOKUP(H1426,Sheet2!$A$1:$B$270,2,FALSE)</f>
        <v>BANYUWANGI</v>
      </c>
    </row>
    <row r="1427" spans="1:61">
      <c r="A1427">
        <v>1426</v>
      </c>
      <c r="B1427">
        <v>1002523663</v>
      </c>
      <c r="C1427">
        <v>3</v>
      </c>
      <c r="D1427" t="s">
        <v>55</v>
      </c>
      <c r="E1427">
        <v>5</v>
      </c>
      <c r="F1427" t="s">
        <v>265</v>
      </c>
      <c r="G1427" t="s">
        <v>126</v>
      </c>
      <c r="H1427" t="s">
        <v>266</v>
      </c>
      <c r="I1427" t="s">
        <v>213</v>
      </c>
      <c r="J1427" t="s">
        <v>214</v>
      </c>
      <c r="K1427" t="s">
        <v>149</v>
      </c>
      <c r="L1427" t="s">
        <v>215</v>
      </c>
      <c r="M1427" t="s">
        <v>76</v>
      </c>
      <c r="N1427" t="s">
        <v>216</v>
      </c>
      <c r="O1427" s="57">
        <v>46247.428437499999</v>
      </c>
      <c r="P1427" s="57">
        <v>46248.344027777777</v>
      </c>
      <c r="Q1427">
        <v>69364874</v>
      </c>
      <c r="S1427">
        <v>152413166432</v>
      </c>
      <c r="T1427" t="s">
        <v>8005</v>
      </c>
      <c r="U1427" t="s">
        <v>8006</v>
      </c>
      <c r="V1427" t="s">
        <v>9298</v>
      </c>
      <c r="Z1427">
        <v>112.74768570000001</v>
      </c>
      <c r="AA1427">
        <v>-7.2573064</v>
      </c>
      <c r="AB1427" t="s">
        <v>9299</v>
      </c>
      <c r="AC1427" t="s">
        <v>217</v>
      </c>
      <c r="AL1427" t="s">
        <v>218</v>
      </c>
      <c r="AM1427" t="s">
        <v>9300</v>
      </c>
      <c r="AN1427" t="s">
        <v>6</v>
      </c>
      <c r="AO1427" t="s">
        <v>8847</v>
      </c>
      <c r="AP1427" s="57">
        <v>46248.541666666664</v>
      </c>
      <c r="AR1427" t="s">
        <v>219</v>
      </c>
      <c r="AS1427" t="s">
        <v>266</v>
      </c>
      <c r="AT1427" t="s">
        <v>231</v>
      </c>
      <c r="AU1427">
        <v>20260814</v>
      </c>
      <c r="AV1427" t="s">
        <v>222</v>
      </c>
      <c r="AW1427" t="s">
        <v>1018</v>
      </c>
      <c r="AX1427" t="s">
        <v>223</v>
      </c>
      <c r="BA1427" s="57">
        <v>46248.541666666664</v>
      </c>
      <c r="BB1427" t="s">
        <v>9300</v>
      </c>
      <c r="BC1427">
        <v>2026</v>
      </c>
      <c r="BD1427">
        <v>8</v>
      </c>
      <c r="BE1427">
        <v>14</v>
      </c>
      <c r="BF1427" s="6">
        <f t="shared" si="66"/>
        <v>46248</v>
      </c>
      <c r="BG1427">
        <f t="shared" si="67"/>
        <v>-0.54166666666424135</v>
      </c>
      <c r="BH1427" t="str">
        <f t="shared" si="68"/>
        <v>COMPLY</v>
      </c>
      <c r="BI1427" t="str">
        <f>VLOOKUP(H1427,Sheet2!$A$1:$B$270,2,FALSE)</f>
        <v>SURABAYA SELATAN</v>
      </c>
    </row>
    <row r="1428" spans="1:61">
      <c r="A1428">
        <v>1427</v>
      </c>
      <c r="B1428">
        <v>1002512782</v>
      </c>
      <c r="C1428">
        <v>3</v>
      </c>
      <c r="D1428" t="s">
        <v>59</v>
      </c>
      <c r="E1428">
        <v>4</v>
      </c>
      <c r="F1428" t="s">
        <v>567</v>
      </c>
      <c r="G1428" t="s">
        <v>906</v>
      </c>
      <c r="H1428" t="s">
        <v>973</v>
      </c>
      <c r="I1428" t="s">
        <v>213</v>
      </c>
      <c r="J1428" t="s">
        <v>214</v>
      </c>
      <c r="K1428" t="s">
        <v>149</v>
      </c>
      <c r="M1428" t="s">
        <v>1039</v>
      </c>
      <c r="N1428" t="s">
        <v>216</v>
      </c>
      <c r="O1428" s="57">
        <v>46240.623194444444</v>
      </c>
      <c r="P1428" s="57">
        <v>46244.682662037034</v>
      </c>
      <c r="Q1428">
        <v>69360102</v>
      </c>
      <c r="S1428">
        <v>146133131413</v>
      </c>
      <c r="T1428" t="s">
        <v>4347</v>
      </c>
      <c r="Z1428">
        <v>110.358524601195</v>
      </c>
      <c r="AA1428">
        <v>-7.7323649202704896</v>
      </c>
      <c r="AB1428" t="s">
        <v>4348</v>
      </c>
      <c r="AC1428" t="s">
        <v>290</v>
      </c>
      <c r="AO1428" s="57">
        <v>46181.642870370371</v>
      </c>
      <c r="AS1428" t="s">
        <v>973</v>
      </c>
      <c r="AT1428" t="s">
        <v>231</v>
      </c>
      <c r="AV1428" t="s">
        <v>1039</v>
      </c>
      <c r="AW1428" t="s">
        <v>613</v>
      </c>
      <c r="AX1428" t="s">
        <v>223</v>
      </c>
      <c r="BF1428" s="6" t="e">
        <f t="shared" si="66"/>
        <v>#NUM!</v>
      </c>
      <c r="BG1428" t="e">
        <f t="shared" si="67"/>
        <v>#NUM!</v>
      </c>
      <c r="BH1428" t="e">
        <f t="shared" si="68"/>
        <v>#NUM!</v>
      </c>
      <c r="BI1428" t="e">
        <f>VLOOKUP(H1428,Sheet2!$A$1:$B$270,2,FALSE)</f>
        <v>#N/A</v>
      </c>
    </row>
    <row r="1429" spans="1:61">
      <c r="A1429">
        <v>1428</v>
      </c>
      <c r="B1429">
        <v>1002522304</v>
      </c>
      <c r="C1429">
        <v>3</v>
      </c>
      <c r="D1429" t="s">
        <v>59</v>
      </c>
      <c r="E1429">
        <v>4</v>
      </c>
      <c r="F1429" t="s">
        <v>224</v>
      </c>
      <c r="G1429" t="s">
        <v>224</v>
      </c>
      <c r="H1429" t="s">
        <v>911</v>
      </c>
      <c r="I1429" t="s">
        <v>213</v>
      </c>
      <c r="J1429" t="s">
        <v>214</v>
      </c>
      <c r="K1429" t="s">
        <v>149</v>
      </c>
      <c r="M1429" t="s">
        <v>76</v>
      </c>
      <c r="N1429" t="s">
        <v>216</v>
      </c>
      <c r="O1429" s="57">
        <v>46246.584363425929</v>
      </c>
      <c r="P1429" s="57">
        <v>46246.680995370371</v>
      </c>
      <c r="Q1429">
        <v>69363531</v>
      </c>
      <c r="R1429">
        <v>2812958466</v>
      </c>
      <c r="S1429">
        <v>146303609246</v>
      </c>
      <c r="T1429" t="s">
        <v>7219</v>
      </c>
      <c r="U1429" t="s">
        <v>8350</v>
      </c>
      <c r="V1429" t="s">
        <v>8351</v>
      </c>
      <c r="Z1429">
        <v>109.20070944</v>
      </c>
      <c r="AA1429">
        <v>-7.4206879800000003</v>
      </c>
      <c r="AB1429" t="s">
        <v>7222</v>
      </c>
      <c r="AC1429" t="s">
        <v>290</v>
      </c>
      <c r="AL1429" t="s">
        <v>218</v>
      </c>
      <c r="AM1429" t="s">
        <v>8352</v>
      </c>
      <c r="AN1429" t="s">
        <v>6</v>
      </c>
      <c r="AO1429" s="57">
        <v>46364.590405092589</v>
      </c>
      <c r="AR1429" t="s">
        <v>219</v>
      </c>
      <c r="AS1429" t="s">
        <v>911</v>
      </c>
      <c r="AT1429" t="s">
        <v>231</v>
      </c>
      <c r="AU1429">
        <v>20260812</v>
      </c>
      <c r="AV1429" t="s">
        <v>222</v>
      </c>
      <c r="AW1429" t="s">
        <v>613</v>
      </c>
      <c r="AX1429" t="s">
        <v>223</v>
      </c>
      <c r="BA1429" s="57">
        <v>46246.291666666664</v>
      </c>
      <c r="BB1429" t="s">
        <v>8352</v>
      </c>
      <c r="BC1429">
        <v>2026</v>
      </c>
      <c r="BD1429">
        <v>8</v>
      </c>
      <c r="BE1429">
        <v>12</v>
      </c>
      <c r="BF1429" s="6">
        <f t="shared" si="66"/>
        <v>46246</v>
      </c>
      <c r="BG1429">
        <f t="shared" si="67"/>
        <v>-0.29166666666424135</v>
      </c>
      <c r="BH1429" t="str">
        <f t="shared" si="68"/>
        <v>COMPLY</v>
      </c>
      <c r="BI1429" t="e">
        <f>VLOOKUP(H1429,Sheet2!$A$1:$B$270,2,FALSE)</f>
        <v>#N/A</v>
      </c>
    </row>
    <row r="1430" spans="1:61">
      <c r="A1430">
        <v>1429</v>
      </c>
      <c r="B1430">
        <v>1002516863</v>
      </c>
      <c r="C1430">
        <v>3</v>
      </c>
      <c r="D1430" t="s">
        <v>55</v>
      </c>
      <c r="E1430">
        <v>5</v>
      </c>
      <c r="F1430" t="s">
        <v>265</v>
      </c>
      <c r="G1430" t="s">
        <v>128</v>
      </c>
      <c r="H1430" t="s">
        <v>360</v>
      </c>
      <c r="I1430" t="s">
        <v>213</v>
      </c>
      <c r="J1430" t="s">
        <v>214</v>
      </c>
      <c r="K1430" t="s">
        <v>149</v>
      </c>
      <c r="M1430" t="s">
        <v>236</v>
      </c>
      <c r="N1430" t="s">
        <v>216</v>
      </c>
      <c r="O1430" s="57">
        <v>46244.366643518515</v>
      </c>
      <c r="P1430" s="57">
        <v>46244.579768518517</v>
      </c>
      <c r="Q1430">
        <v>69362073</v>
      </c>
      <c r="R1430">
        <v>3135923337</v>
      </c>
      <c r="S1430">
        <v>152412248189</v>
      </c>
      <c r="T1430" t="s">
        <v>6502</v>
      </c>
      <c r="U1430" t="s">
        <v>6503</v>
      </c>
      <c r="Z1430">
        <v>112.6627469</v>
      </c>
      <c r="AA1430">
        <v>-7.2827957000000003</v>
      </c>
      <c r="AB1430" t="s">
        <v>6932</v>
      </c>
      <c r="AC1430" t="s">
        <v>230</v>
      </c>
      <c r="AO1430" s="57">
        <v>46303.371365740742</v>
      </c>
      <c r="AR1430" t="s">
        <v>312</v>
      </c>
      <c r="AS1430" t="s">
        <v>360</v>
      </c>
      <c r="AT1430" t="s">
        <v>231</v>
      </c>
      <c r="AV1430" t="s">
        <v>5539</v>
      </c>
      <c r="AW1430" t="s">
        <v>613</v>
      </c>
      <c r="AX1430" t="s">
        <v>223</v>
      </c>
      <c r="BF1430" s="6" t="e">
        <f t="shared" si="66"/>
        <v>#NUM!</v>
      </c>
      <c r="BG1430" t="e">
        <f t="shared" si="67"/>
        <v>#NUM!</v>
      </c>
      <c r="BH1430" t="e">
        <f t="shared" si="68"/>
        <v>#NUM!</v>
      </c>
      <c r="BI1430" t="str">
        <f>VLOOKUP(H1430,Sheet2!$A$1:$B$270,2,FALSE)</f>
        <v>SURABAYA UTARA</v>
      </c>
    </row>
    <row r="1431" spans="1:61">
      <c r="A1431">
        <v>1430</v>
      </c>
      <c r="B1431">
        <v>1002505115</v>
      </c>
      <c r="C1431">
        <v>3</v>
      </c>
      <c r="D1431" t="s">
        <v>42</v>
      </c>
      <c r="E1431">
        <v>5</v>
      </c>
      <c r="F1431" t="s">
        <v>233</v>
      </c>
      <c r="G1431" t="s">
        <v>103</v>
      </c>
      <c r="H1431" t="s">
        <v>401</v>
      </c>
      <c r="I1431" t="s">
        <v>213</v>
      </c>
      <c r="J1431" t="s">
        <v>214</v>
      </c>
      <c r="K1431" t="s">
        <v>149</v>
      </c>
      <c r="M1431" t="s">
        <v>76</v>
      </c>
      <c r="N1431" t="s">
        <v>216</v>
      </c>
      <c r="O1431" s="57">
        <v>46236.430937500001</v>
      </c>
      <c r="P1431" s="57">
        <v>46236.730868055558</v>
      </c>
      <c r="Q1431">
        <v>69356965</v>
      </c>
      <c r="S1431">
        <v>152318240208</v>
      </c>
      <c r="T1431" t="s">
        <v>4349</v>
      </c>
      <c r="U1431" t="s">
        <v>4350</v>
      </c>
      <c r="V1431" t="s">
        <v>4351</v>
      </c>
      <c r="Z1431">
        <v>112.23798840000001</v>
      </c>
      <c r="AA1431">
        <v>-7.5384528</v>
      </c>
      <c r="AB1431" t="s">
        <v>4352</v>
      </c>
      <c r="AC1431" t="s">
        <v>230</v>
      </c>
      <c r="AL1431" t="s">
        <v>218</v>
      </c>
      <c r="AM1431" t="s">
        <v>4353</v>
      </c>
      <c r="AN1431" t="s">
        <v>6</v>
      </c>
      <c r="AO1431" s="57">
        <v>46061.434189814812</v>
      </c>
      <c r="AP1431" s="57">
        <v>46237.333333333336</v>
      </c>
      <c r="AR1431" t="s">
        <v>219</v>
      </c>
      <c r="AS1431" t="s">
        <v>401</v>
      </c>
      <c r="AT1431" t="s">
        <v>231</v>
      </c>
      <c r="AU1431">
        <v>20260802</v>
      </c>
      <c r="AV1431" t="s">
        <v>222</v>
      </c>
      <c r="AW1431" t="s">
        <v>561</v>
      </c>
      <c r="AX1431" t="s">
        <v>223</v>
      </c>
      <c r="BA1431" s="57">
        <v>46237.333333333336</v>
      </c>
      <c r="BB1431" t="s">
        <v>4353</v>
      </c>
      <c r="BC1431">
        <v>2026</v>
      </c>
      <c r="BD1431">
        <v>8</v>
      </c>
      <c r="BE1431">
        <v>2</v>
      </c>
      <c r="BF1431" s="6">
        <f t="shared" si="66"/>
        <v>46236</v>
      </c>
      <c r="BG1431">
        <f t="shared" si="67"/>
        <v>-1.3333333333357587</v>
      </c>
      <c r="BH1431" t="str">
        <f t="shared" si="68"/>
        <v>COMPLY</v>
      </c>
      <c r="BI1431" t="str">
        <f>VLOOKUP(H1431,Sheet2!$A$1:$B$270,2,FALSE)</f>
        <v>MOJOKERTO</v>
      </c>
    </row>
    <row r="1432" spans="1:61">
      <c r="A1432">
        <v>1431</v>
      </c>
      <c r="B1432">
        <v>1002510647</v>
      </c>
      <c r="C1432">
        <v>3</v>
      </c>
      <c r="D1432" t="s">
        <v>45</v>
      </c>
      <c r="E1432">
        <v>5</v>
      </c>
      <c r="F1432" t="s">
        <v>113</v>
      </c>
      <c r="G1432" t="s">
        <v>113</v>
      </c>
      <c r="H1432" t="s">
        <v>418</v>
      </c>
      <c r="I1432" t="s">
        <v>213</v>
      </c>
      <c r="J1432" t="s">
        <v>214</v>
      </c>
      <c r="K1432" t="s">
        <v>149</v>
      </c>
      <c r="M1432" t="s">
        <v>236</v>
      </c>
      <c r="N1432" t="s">
        <v>216</v>
      </c>
      <c r="O1432" s="57">
        <v>46239.580625000002</v>
      </c>
      <c r="P1432" s="57">
        <v>46243.084062499998</v>
      </c>
      <c r="Q1432">
        <v>69359216</v>
      </c>
      <c r="S1432">
        <v>172502311374</v>
      </c>
      <c r="T1432" t="s">
        <v>4358</v>
      </c>
      <c r="U1432" t="s">
        <v>4359</v>
      </c>
      <c r="Z1432">
        <v>123.61124662597599</v>
      </c>
      <c r="AA1432">
        <v>-10.158908731287999</v>
      </c>
      <c r="AB1432" t="s">
        <v>4360</v>
      </c>
      <c r="AC1432" t="s">
        <v>291</v>
      </c>
      <c r="AO1432" s="57">
        <v>46150.59070601852</v>
      </c>
      <c r="AR1432" t="s">
        <v>312</v>
      </c>
      <c r="AS1432" t="s">
        <v>418</v>
      </c>
      <c r="AT1432" t="s">
        <v>221</v>
      </c>
      <c r="AV1432" t="s">
        <v>904</v>
      </c>
      <c r="AW1432" t="s">
        <v>954</v>
      </c>
      <c r="AX1432" t="s">
        <v>223</v>
      </c>
      <c r="AZ1432" t="s">
        <v>904</v>
      </c>
      <c r="BF1432" s="6" t="e">
        <f t="shared" si="66"/>
        <v>#NUM!</v>
      </c>
      <c r="BG1432" t="e">
        <f t="shared" si="67"/>
        <v>#NUM!</v>
      </c>
      <c r="BH1432" t="e">
        <f t="shared" si="68"/>
        <v>#NUM!</v>
      </c>
      <c r="BI1432" t="str">
        <f>VLOOKUP(H1432,Sheet2!$A$1:$B$270,2,FALSE)</f>
        <v>KUPANG</v>
      </c>
    </row>
    <row r="1433" spans="1:61">
      <c r="A1433">
        <v>1432</v>
      </c>
      <c r="B1433">
        <v>1002527953</v>
      </c>
      <c r="C1433">
        <v>3</v>
      </c>
      <c r="D1433" t="s">
        <v>49</v>
      </c>
      <c r="E1433">
        <v>4</v>
      </c>
      <c r="F1433" t="s">
        <v>252</v>
      </c>
      <c r="G1433" t="s">
        <v>553</v>
      </c>
      <c r="H1433" t="s">
        <v>559</v>
      </c>
      <c r="I1433" t="s">
        <v>213</v>
      </c>
      <c r="J1433" t="s">
        <v>214</v>
      </c>
      <c r="K1433" t="s">
        <v>149</v>
      </c>
      <c r="M1433" t="s">
        <v>602</v>
      </c>
      <c r="N1433" t="s">
        <v>216</v>
      </c>
      <c r="O1433" s="57">
        <v>46249.450648148151</v>
      </c>
      <c r="P1433" s="57">
        <v>46250.53974537037</v>
      </c>
      <c r="Q1433">
        <v>69366691</v>
      </c>
      <c r="S1433">
        <v>146281108284</v>
      </c>
      <c r="T1433" t="s">
        <v>7542</v>
      </c>
      <c r="U1433" t="s">
        <v>7543</v>
      </c>
      <c r="Z1433">
        <v>109.0238056</v>
      </c>
      <c r="AA1433">
        <v>-7.2643190999999998</v>
      </c>
      <c r="AB1433" t="s">
        <v>7545</v>
      </c>
      <c r="AC1433" t="s">
        <v>226</v>
      </c>
      <c r="AO1433" t="s">
        <v>9834</v>
      </c>
      <c r="AR1433" t="s">
        <v>5</v>
      </c>
      <c r="AS1433" t="s">
        <v>559</v>
      </c>
      <c r="AT1433" t="s">
        <v>231</v>
      </c>
      <c r="AV1433" t="s">
        <v>9041</v>
      </c>
      <c r="AW1433" t="s">
        <v>561</v>
      </c>
      <c r="AX1433" t="s">
        <v>223</v>
      </c>
      <c r="BF1433" s="6" t="e">
        <f t="shared" si="66"/>
        <v>#NUM!</v>
      </c>
      <c r="BG1433" t="e">
        <f t="shared" si="67"/>
        <v>#NUM!</v>
      </c>
      <c r="BH1433" t="e">
        <f t="shared" si="68"/>
        <v>#NUM!</v>
      </c>
      <c r="BI1433" t="e">
        <f>VLOOKUP(H1433,Sheet2!$A$1:$B$270,2,FALSE)</f>
        <v>#N/A</v>
      </c>
    </row>
    <row r="1434" spans="1:61">
      <c r="A1434">
        <v>1433</v>
      </c>
      <c r="B1434">
        <v>1002523065</v>
      </c>
      <c r="C1434">
        <v>3</v>
      </c>
      <c r="D1434" t="s">
        <v>49</v>
      </c>
      <c r="E1434">
        <v>4</v>
      </c>
      <c r="F1434" t="s">
        <v>252</v>
      </c>
      <c r="G1434" t="s">
        <v>553</v>
      </c>
      <c r="H1434" t="s">
        <v>968</v>
      </c>
      <c r="I1434" t="s">
        <v>9791</v>
      </c>
      <c r="J1434" t="s">
        <v>214</v>
      </c>
      <c r="K1434" t="s">
        <v>149</v>
      </c>
      <c r="M1434" t="s">
        <v>76</v>
      </c>
      <c r="N1434" t="s">
        <v>9792</v>
      </c>
      <c r="O1434" s="57">
        <v>46246.745266203703</v>
      </c>
      <c r="P1434" s="57">
        <v>46246.805312500001</v>
      </c>
      <c r="Q1434">
        <v>69362903</v>
      </c>
      <c r="S1434">
        <v>146284106671</v>
      </c>
      <c r="T1434" t="s">
        <v>11900</v>
      </c>
      <c r="U1434" t="s">
        <v>11901</v>
      </c>
      <c r="V1434" t="s">
        <v>12056</v>
      </c>
      <c r="Z1434">
        <v>109.00498399999999</v>
      </c>
      <c r="AA1434">
        <v>-6.8649339999999999</v>
      </c>
      <c r="AB1434" t="s">
        <v>11903</v>
      </c>
      <c r="AC1434" t="s">
        <v>226</v>
      </c>
      <c r="AL1434" t="s">
        <v>218</v>
      </c>
      <c r="AM1434" t="s">
        <v>12057</v>
      </c>
      <c r="AN1434" t="s">
        <v>6</v>
      </c>
      <c r="AO1434" s="57">
        <v>46364.74690972222</v>
      </c>
      <c r="AR1434" t="s">
        <v>219</v>
      </c>
      <c r="AS1434" t="s">
        <v>968</v>
      </c>
      <c r="AT1434" t="s">
        <v>231</v>
      </c>
      <c r="AU1434">
        <v>20260812</v>
      </c>
      <c r="AV1434" t="s">
        <v>222</v>
      </c>
      <c r="AW1434" t="s">
        <v>12058</v>
      </c>
      <c r="AX1434" t="s">
        <v>223</v>
      </c>
      <c r="BA1434" s="57">
        <v>25569.291666666668</v>
      </c>
      <c r="BB1434" t="s">
        <v>12057</v>
      </c>
      <c r="BC1434">
        <v>2026</v>
      </c>
      <c r="BD1434">
        <v>8</v>
      </c>
      <c r="BE1434">
        <v>12</v>
      </c>
      <c r="BF1434" s="6">
        <f t="shared" si="66"/>
        <v>46246</v>
      </c>
      <c r="BG1434">
        <f t="shared" si="67"/>
        <v>20676.708333333332</v>
      </c>
      <c r="BH1434" t="str">
        <f t="shared" si="68"/>
        <v>NOT COMPLY</v>
      </c>
      <c r="BI1434" t="e">
        <f>VLOOKUP(H1434,Sheet2!$A$1:$B$270,2,FALSE)</f>
        <v>#N/A</v>
      </c>
    </row>
    <row r="1435" spans="1:61">
      <c r="A1435">
        <v>1434</v>
      </c>
      <c r="B1435">
        <v>1002508299</v>
      </c>
      <c r="C1435">
        <v>3</v>
      </c>
      <c r="D1435" t="s">
        <v>59</v>
      </c>
      <c r="E1435">
        <v>4</v>
      </c>
      <c r="F1435" t="s">
        <v>243</v>
      </c>
      <c r="G1435" t="s">
        <v>896</v>
      </c>
      <c r="H1435" t="s">
        <v>897</v>
      </c>
      <c r="I1435" t="s">
        <v>213</v>
      </c>
      <c r="J1435" t="s">
        <v>214</v>
      </c>
      <c r="K1435" t="s">
        <v>149</v>
      </c>
      <c r="M1435" t="s">
        <v>970</v>
      </c>
      <c r="N1435" t="s">
        <v>216</v>
      </c>
      <c r="O1435" s="57">
        <v>46238.571886574071</v>
      </c>
      <c r="P1435" s="57">
        <v>46238.57309027778</v>
      </c>
      <c r="Q1435">
        <v>69358308</v>
      </c>
      <c r="S1435">
        <v>142164113601</v>
      </c>
      <c r="T1435" t="s">
        <v>4361</v>
      </c>
      <c r="Z1435">
        <v>110.3652417</v>
      </c>
      <c r="AA1435">
        <v>-7.5304416999999999</v>
      </c>
      <c r="AB1435" t="s">
        <v>4362</v>
      </c>
      <c r="AC1435" t="s">
        <v>290</v>
      </c>
      <c r="AO1435" s="57">
        <v>46120.579826388886</v>
      </c>
      <c r="AR1435" t="s">
        <v>6</v>
      </c>
      <c r="AS1435" t="s">
        <v>897</v>
      </c>
      <c r="AT1435" t="s">
        <v>231</v>
      </c>
      <c r="AV1435" t="s">
        <v>971</v>
      </c>
      <c r="AW1435" t="s">
        <v>582</v>
      </c>
      <c r="AX1435" t="s">
        <v>223</v>
      </c>
      <c r="BF1435" s="6" t="e">
        <f t="shared" si="66"/>
        <v>#NUM!</v>
      </c>
      <c r="BG1435" t="e">
        <f t="shared" si="67"/>
        <v>#NUM!</v>
      </c>
      <c r="BH1435" t="e">
        <f t="shared" si="68"/>
        <v>#NUM!</v>
      </c>
      <c r="BI1435" t="e">
        <f>VLOOKUP(H1435,Sheet2!$A$1:$B$270,2,FALSE)</f>
        <v>#N/A</v>
      </c>
    </row>
    <row r="1436" spans="1:61">
      <c r="A1436">
        <v>1435</v>
      </c>
      <c r="B1436">
        <v>1002510412</v>
      </c>
      <c r="C1436">
        <v>3</v>
      </c>
      <c r="D1436" t="s">
        <v>59</v>
      </c>
      <c r="E1436">
        <v>4</v>
      </c>
      <c r="F1436" t="s">
        <v>243</v>
      </c>
      <c r="G1436" t="s">
        <v>635</v>
      </c>
      <c r="H1436" t="s">
        <v>636</v>
      </c>
      <c r="I1436" t="s">
        <v>213</v>
      </c>
      <c r="J1436" t="s">
        <v>214</v>
      </c>
      <c r="K1436" t="s">
        <v>149</v>
      </c>
      <c r="L1436" t="s">
        <v>215</v>
      </c>
      <c r="M1436" t="s">
        <v>76</v>
      </c>
      <c r="N1436" t="s">
        <v>216</v>
      </c>
      <c r="O1436" s="57">
        <v>46239.529120370367</v>
      </c>
      <c r="P1436" s="57">
        <v>46240.453715277778</v>
      </c>
      <c r="Q1436">
        <v>69359083</v>
      </c>
      <c r="S1436">
        <v>141149112897</v>
      </c>
      <c r="T1436" t="s">
        <v>4363</v>
      </c>
      <c r="U1436" t="s">
        <v>4364</v>
      </c>
      <c r="V1436" t="s">
        <v>4365</v>
      </c>
      <c r="Z1436">
        <v>110.1391426</v>
      </c>
      <c r="AA1436">
        <v>-7.2802783</v>
      </c>
      <c r="AB1436" t="s">
        <v>4366</v>
      </c>
      <c r="AC1436" t="s">
        <v>237</v>
      </c>
      <c r="AL1436" t="s">
        <v>218</v>
      </c>
      <c r="AM1436" t="s">
        <v>1321</v>
      </c>
      <c r="AN1436" t="s">
        <v>6</v>
      </c>
      <c r="AO1436" s="57">
        <v>46150.538576388892</v>
      </c>
      <c r="AP1436" s="57">
        <v>46240.541666666664</v>
      </c>
      <c r="AR1436" t="s">
        <v>219</v>
      </c>
      <c r="AS1436" t="s">
        <v>636</v>
      </c>
      <c r="AT1436" t="s">
        <v>231</v>
      </c>
      <c r="AU1436">
        <v>20260806</v>
      </c>
      <c r="AV1436" t="s">
        <v>222</v>
      </c>
      <c r="AW1436" t="s">
        <v>1010</v>
      </c>
      <c r="AX1436" t="s">
        <v>223</v>
      </c>
      <c r="BA1436" s="57">
        <v>46240.541666666664</v>
      </c>
      <c r="BB1436" t="s">
        <v>1321</v>
      </c>
      <c r="BC1436">
        <v>2026</v>
      </c>
      <c r="BD1436">
        <v>8</v>
      </c>
      <c r="BE1436">
        <v>6</v>
      </c>
      <c r="BF1436" s="6">
        <f t="shared" si="66"/>
        <v>46240</v>
      </c>
      <c r="BG1436">
        <f t="shared" si="67"/>
        <v>-0.54166666666424135</v>
      </c>
      <c r="BH1436" t="str">
        <f t="shared" si="68"/>
        <v>COMPLY</v>
      </c>
      <c r="BI1436" t="e">
        <f>VLOOKUP(H1436,Sheet2!$A$1:$B$270,2,FALSE)</f>
        <v>#N/A</v>
      </c>
    </row>
    <row r="1437" spans="1:61">
      <c r="A1437">
        <v>1436</v>
      </c>
      <c r="B1437">
        <v>1002531437</v>
      </c>
      <c r="C1437">
        <v>3</v>
      </c>
      <c r="D1437" t="s">
        <v>42</v>
      </c>
      <c r="E1437">
        <v>5</v>
      </c>
      <c r="F1437" t="s">
        <v>102</v>
      </c>
      <c r="G1437" t="s">
        <v>99</v>
      </c>
      <c r="H1437" t="s">
        <v>349</v>
      </c>
      <c r="I1437" t="s">
        <v>213</v>
      </c>
      <c r="J1437" t="s">
        <v>214</v>
      </c>
      <c r="K1437" t="s">
        <v>149</v>
      </c>
      <c r="L1437" t="s">
        <v>215</v>
      </c>
      <c r="M1437" t="s">
        <v>240</v>
      </c>
      <c r="N1437" t="s">
        <v>216</v>
      </c>
      <c r="O1437" s="57">
        <v>46251.762453703705</v>
      </c>
      <c r="P1437" s="57">
        <v>46251.76390046296</v>
      </c>
      <c r="Q1437">
        <v>69368389</v>
      </c>
      <c r="S1437">
        <v>152516208103</v>
      </c>
      <c r="T1437" t="s">
        <v>12059</v>
      </c>
      <c r="U1437" t="s">
        <v>12060</v>
      </c>
      <c r="V1437" t="s">
        <v>12061</v>
      </c>
      <c r="Z1437">
        <v>114.311935454607</v>
      </c>
      <c r="AA1437">
        <v>-8.3627993547958202</v>
      </c>
      <c r="AB1437" t="s">
        <v>12062</v>
      </c>
      <c r="AC1437" t="s">
        <v>217</v>
      </c>
      <c r="AL1437" t="s">
        <v>218</v>
      </c>
      <c r="AM1437" t="s">
        <v>12063</v>
      </c>
      <c r="AN1437" t="s">
        <v>6</v>
      </c>
      <c r="AO1437" t="s">
        <v>12064</v>
      </c>
      <c r="AP1437" s="57">
        <v>46252.625</v>
      </c>
      <c r="AR1437" t="s">
        <v>241</v>
      </c>
      <c r="AS1437" t="s">
        <v>349</v>
      </c>
      <c r="AT1437" t="s">
        <v>221</v>
      </c>
      <c r="AV1437" t="s">
        <v>240</v>
      </c>
      <c r="AW1437" t="s">
        <v>979</v>
      </c>
      <c r="AX1437" t="s">
        <v>223</v>
      </c>
      <c r="BA1437" s="57">
        <v>46252.625</v>
      </c>
      <c r="BB1437" t="s">
        <v>12063</v>
      </c>
      <c r="BF1437" s="6" t="e">
        <f t="shared" si="66"/>
        <v>#NUM!</v>
      </c>
      <c r="BG1437" t="e">
        <f t="shared" si="67"/>
        <v>#NUM!</v>
      </c>
      <c r="BH1437" t="e">
        <f t="shared" si="68"/>
        <v>#NUM!</v>
      </c>
      <c r="BI1437" t="str">
        <f>VLOOKUP(H1437,Sheet2!$A$1:$B$270,2,FALSE)</f>
        <v>BANYUWANGI</v>
      </c>
    </row>
    <row r="1438" spans="1:61">
      <c r="A1438">
        <v>1437</v>
      </c>
      <c r="B1438">
        <v>1002510794</v>
      </c>
      <c r="C1438">
        <v>3</v>
      </c>
      <c r="D1438" t="s">
        <v>42</v>
      </c>
      <c r="E1438">
        <v>5</v>
      </c>
      <c r="F1438" t="s">
        <v>106</v>
      </c>
      <c r="G1438" t="s">
        <v>106</v>
      </c>
      <c r="H1438" t="s">
        <v>338</v>
      </c>
      <c r="I1438" t="s">
        <v>213</v>
      </c>
      <c r="J1438" t="s">
        <v>214</v>
      </c>
      <c r="K1438" t="s">
        <v>149</v>
      </c>
      <c r="M1438" t="s">
        <v>76</v>
      </c>
      <c r="N1438" t="s">
        <v>216</v>
      </c>
      <c r="O1438" s="57">
        <v>46239.603263888886</v>
      </c>
      <c r="P1438" s="57">
        <v>46241.574942129628</v>
      </c>
      <c r="Q1438">
        <v>69359276</v>
      </c>
      <c r="S1438">
        <v>152744222125</v>
      </c>
      <c r="T1438" t="s">
        <v>4367</v>
      </c>
      <c r="U1438" t="s">
        <v>4368</v>
      </c>
      <c r="V1438" t="s">
        <v>4369</v>
      </c>
      <c r="Z1438">
        <v>112.77974399999999</v>
      </c>
      <c r="AA1438">
        <v>-7.6156718000000003</v>
      </c>
      <c r="AB1438" t="s">
        <v>4370</v>
      </c>
      <c r="AC1438" t="s">
        <v>230</v>
      </c>
      <c r="AL1438" t="s">
        <v>218</v>
      </c>
      <c r="AM1438" t="s">
        <v>4371</v>
      </c>
      <c r="AN1438" t="s">
        <v>6</v>
      </c>
      <c r="AO1438" s="57">
        <v>46150.610949074071</v>
      </c>
      <c r="AP1438" s="57">
        <v>46240.625</v>
      </c>
      <c r="AR1438" t="s">
        <v>219</v>
      </c>
      <c r="AS1438" t="s">
        <v>338</v>
      </c>
      <c r="AT1438" t="s">
        <v>231</v>
      </c>
      <c r="AU1438">
        <v>20260807</v>
      </c>
      <c r="AV1438" t="s">
        <v>222</v>
      </c>
      <c r="AW1438" t="s">
        <v>562</v>
      </c>
      <c r="AX1438" t="s">
        <v>223</v>
      </c>
      <c r="BA1438" s="57">
        <v>46240.625</v>
      </c>
      <c r="BB1438" t="s">
        <v>4371</v>
      </c>
      <c r="BC1438">
        <v>2026</v>
      </c>
      <c r="BD1438">
        <v>8</v>
      </c>
      <c r="BE1438">
        <v>7</v>
      </c>
      <c r="BF1438" s="6">
        <f t="shared" si="66"/>
        <v>46241</v>
      </c>
      <c r="BG1438">
        <f t="shared" si="67"/>
        <v>0.375</v>
      </c>
      <c r="BH1438" t="str">
        <f t="shared" si="68"/>
        <v>COMPLY</v>
      </c>
      <c r="BI1438" t="str">
        <f>VLOOKUP(H1438,Sheet2!$A$1:$B$270,2,FALSE)</f>
        <v>PASURUAN</v>
      </c>
    </row>
    <row r="1439" spans="1:61">
      <c r="A1439">
        <v>1438</v>
      </c>
      <c r="B1439">
        <v>1002522585</v>
      </c>
      <c r="C1439">
        <v>3</v>
      </c>
      <c r="D1439" t="s">
        <v>55</v>
      </c>
      <c r="E1439">
        <v>5</v>
      </c>
      <c r="F1439" t="s">
        <v>228</v>
      </c>
      <c r="G1439" t="s">
        <v>127</v>
      </c>
      <c r="H1439" t="s">
        <v>330</v>
      </c>
      <c r="I1439" t="s">
        <v>213</v>
      </c>
      <c r="J1439" t="s">
        <v>214</v>
      </c>
      <c r="K1439" t="s">
        <v>149</v>
      </c>
      <c r="M1439" t="s">
        <v>76</v>
      </c>
      <c r="N1439" t="s">
        <v>216</v>
      </c>
      <c r="O1439" s="57">
        <v>46246.636631944442</v>
      </c>
      <c r="P1439" s="57">
        <v>46246.691087962965</v>
      </c>
      <c r="Q1439">
        <v>69361256</v>
      </c>
      <c r="S1439">
        <v>152431231939</v>
      </c>
      <c r="T1439" t="s">
        <v>4970</v>
      </c>
      <c r="U1439" t="s">
        <v>8353</v>
      </c>
      <c r="V1439" t="s">
        <v>8354</v>
      </c>
      <c r="Z1439">
        <v>113.875034</v>
      </c>
      <c r="AA1439">
        <v>-7.0184850000000001</v>
      </c>
      <c r="AB1439" t="s">
        <v>4973</v>
      </c>
      <c r="AC1439" t="s">
        <v>217</v>
      </c>
      <c r="AL1439" t="s">
        <v>218</v>
      </c>
      <c r="AM1439" t="s">
        <v>8355</v>
      </c>
      <c r="AN1439" t="s">
        <v>6</v>
      </c>
      <c r="AO1439" s="57">
        <v>46364.642789351848</v>
      </c>
      <c r="AR1439" t="s">
        <v>219</v>
      </c>
      <c r="AS1439" t="s">
        <v>330</v>
      </c>
      <c r="AT1439" t="s">
        <v>231</v>
      </c>
      <c r="AU1439">
        <v>20260812</v>
      </c>
      <c r="AV1439" t="s">
        <v>222</v>
      </c>
      <c r="AW1439" t="s">
        <v>572</v>
      </c>
      <c r="AX1439" t="s">
        <v>223</v>
      </c>
      <c r="BA1439" s="57">
        <v>46246.291666666664</v>
      </c>
      <c r="BB1439" t="s">
        <v>8355</v>
      </c>
      <c r="BC1439">
        <v>2026</v>
      </c>
      <c r="BD1439">
        <v>8</v>
      </c>
      <c r="BE1439">
        <v>12</v>
      </c>
      <c r="BF1439" s="6">
        <f t="shared" si="66"/>
        <v>46246</v>
      </c>
      <c r="BG1439">
        <f t="shared" si="67"/>
        <v>-0.29166666666424135</v>
      </c>
      <c r="BH1439" t="str">
        <f t="shared" si="68"/>
        <v>COMPLY</v>
      </c>
      <c r="BI1439" t="str">
        <f>VLOOKUP(H1439,Sheet2!$A$1:$B$270,2,FALSE)</f>
        <v>MADURA</v>
      </c>
    </row>
    <row r="1440" spans="1:61">
      <c r="A1440">
        <v>1439</v>
      </c>
      <c r="B1440">
        <v>1002515095</v>
      </c>
      <c r="C1440">
        <v>3</v>
      </c>
      <c r="D1440" t="s">
        <v>49</v>
      </c>
      <c r="E1440">
        <v>4</v>
      </c>
      <c r="F1440" t="s">
        <v>252</v>
      </c>
      <c r="G1440" t="s">
        <v>929</v>
      </c>
      <c r="H1440" t="s">
        <v>6134</v>
      </c>
      <c r="I1440" t="s">
        <v>213</v>
      </c>
      <c r="J1440" t="s">
        <v>214</v>
      </c>
      <c r="K1440" t="s">
        <v>149</v>
      </c>
      <c r="L1440" t="s">
        <v>215</v>
      </c>
      <c r="M1440" t="s">
        <v>76</v>
      </c>
      <c r="N1440" t="s">
        <v>216</v>
      </c>
      <c r="O1440" s="57">
        <v>46241.649259259262</v>
      </c>
      <c r="P1440" s="57">
        <v>46243.70040509259</v>
      </c>
      <c r="Q1440">
        <v>69360973</v>
      </c>
      <c r="S1440">
        <v>142201107713</v>
      </c>
      <c r="T1440" t="s">
        <v>6135</v>
      </c>
      <c r="U1440" t="s">
        <v>6136</v>
      </c>
      <c r="V1440" t="s">
        <v>6137</v>
      </c>
      <c r="Z1440">
        <v>109.802055</v>
      </c>
      <c r="AA1440">
        <v>-7.0585290000000001</v>
      </c>
      <c r="AB1440" t="s">
        <v>6138</v>
      </c>
      <c r="AC1440" t="s">
        <v>237</v>
      </c>
      <c r="AL1440" t="s">
        <v>218</v>
      </c>
      <c r="AM1440" t="s">
        <v>6139</v>
      </c>
      <c r="AN1440" t="s">
        <v>6</v>
      </c>
      <c r="AO1440" s="57">
        <v>46211.652997685182</v>
      </c>
      <c r="AP1440" s="57">
        <v>46242.541666666664</v>
      </c>
      <c r="AR1440" t="s">
        <v>219</v>
      </c>
      <c r="AS1440" t="s">
        <v>6134</v>
      </c>
      <c r="AT1440" t="s">
        <v>231</v>
      </c>
      <c r="AU1440">
        <v>20260809</v>
      </c>
      <c r="AV1440" t="s">
        <v>222</v>
      </c>
      <c r="AW1440" t="s">
        <v>1010</v>
      </c>
      <c r="AX1440" t="s">
        <v>223</v>
      </c>
      <c r="BA1440" s="57">
        <v>46242.541666666664</v>
      </c>
      <c r="BB1440" t="s">
        <v>6139</v>
      </c>
      <c r="BC1440">
        <v>2026</v>
      </c>
      <c r="BD1440">
        <v>8</v>
      </c>
      <c r="BE1440">
        <v>9</v>
      </c>
      <c r="BF1440" s="6">
        <f t="shared" si="66"/>
        <v>46243</v>
      </c>
      <c r="BG1440">
        <f t="shared" si="67"/>
        <v>0.45833333333575865</v>
      </c>
      <c r="BH1440" t="str">
        <f t="shared" si="68"/>
        <v>COMPLY</v>
      </c>
      <c r="BI1440" t="e">
        <f>VLOOKUP(H1440,Sheet2!$A$1:$B$270,2,FALSE)</f>
        <v>#N/A</v>
      </c>
    </row>
    <row r="1441" spans="1:61">
      <c r="A1441">
        <v>1440</v>
      </c>
      <c r="B1441">
        <v>1002505287</v>
      </c>
      <c r="C1441">
        <v>3</v>
      </c>
      <c r="D1441" t="s">
        <v>59</v>
      </c>
      <c r="E1441">
        <v>4</v>
      </c>
      <c r="F1441" t="s">
        <v>567</v>
      </c>
      <c r="G1441" t="s">
        <v>609</v>
      </c>
      <c r="H1441" t="s">
        <v>936</v>
      </c>
      <c r="I1441" t="s">
        <v>213</v>
      </c>
      <c r="J1441" t="s">
        <v>214</v>
      </c>
      <c r="K1441" t="s">
        <v>149</v>
      </c>
      <c r="L1441" t="s">
        <v>215</v>
      </c>
      <c r="M1441" t="s">
        <v>575</v>
      </c>
      <c r="N1441" t="s">
        <v>216</v>
      </c>
      <c r="O1441" s="57">
        <v>46236.590925925928</v>
      </c>
      <c r="P1441" s="57">
        <v>46240.453020833331</v>
      </c>
      <c r="Q1441">
        <v>69357038</v>
      </c>
      <c r="S1441">
        <v>146113146857</v>
      </c>
      <c r="T1441" t="s">
        <v>3729</v>
      </c>
      <c r="U1441" t="s">
        <v>4377</v>
      </c>
      <c r="V1441" t="s">
        <v>4378</v>
      </c>
      <c r="Z1441">
        <v>110.366919</v>
      </c>
      <c r="AA1441">
        <v>-7.7850219000000003</v>
      </c>
      <c r="AB1441" t="s">
        <v>3732</v>
      </c>
      <c r="AC1441" t="s">
        <v>237</v>
      </c>
      <c r="AL1441" t="s">
        <v>218</v>
      </c>
      <c r="AM1441" t="s">
        <v>4379</v>
      </c>
      <c r="AN1441" t="s">
        <v>6</v>
      </c>
      <c r="AO1441" s="57">
        <v>46061.600868055553</v>
      </c>
      <c r="AP1441" s="57">
        <v>46237.541666666664</v>
      </c>
      <c r="AR1441" t="s">
        <v>14</v>
      </c>
      <c r="AS1441" t="s">
        <v>936</v>
      </c>
      <c r="AT1441" t="s">
        <v>231</v>
      </c>
      <c r="AV1441" t="s">
        <v>4380</v>
      </c>
      <c r="AW1441" t="s">
        <v>1010</v>
      </c>
      <c r="AX1441" t="s">
        <v>223</v>
      </c>
      <c r="BA1441" s="57">
        <v>46237.541666666664</v>
      </c>
      <c r="BB1441" t="s">
        <v>4379</v>
      </c>
      <c r="BF1441" s="6" t="e">
        <f t="shared" si="66"/>
        <v>#NUM!</v>
      </c>
      <c r="BG1441" t="e">
        <f t="shared" si="67"/>
        <v>#NUM!</v>
      </c>
      <c r="BH1441" t="e">
        <f t="shared" si="68"/>
        <v>#NUM!</v>
      </c>
      <c r="BI1441" t="e">
        <f>VLOOKUP(H1441,Sheet2!$A$1:$B$270,2,FALSE)</f>
        <v>#N/A</v>
      </c>
    </row>
    <row r="1442" spans="1:61">
      <c r="A1442">
        <v>1441</v>
      </c>
      <c r="B1442">
        <v>1002517009</v>
      </c>
      <c r="C1442">
        <v>3</v>
      </c>
      <c r="D1442" t="s">
        <v>38</v>
      </c>
      <c r="E1442">
        <v>5</v>
      </c>
      <c r="F1442" t="s">
        <v>92</v>
      </c>
      <c r="G1442" t="s">
        <v>92</v>
      </c>
      <c r="H1442" t="s">
        <v>308</v>
      </c>
      <c r="I1442" t="s">
        <v>9798</v>
      </c>
      <c r="J1442" t="s">
        <v>214</v>
      </c>
      <c r="K1442" t="s">
        <v>149</v>
      </c>
      <c r="M1442" t="s">
        <v>277</v>
      </c>
      <c r="N1442" t="s">
        <v>9799</v>
      </c>
      <c r="O1442" s="57">
        <v>46244.391122685185</v>
      </c>
      <c r="P1442" s="57">
        <v>46247.487118055556</v>
      </c>
      <c r="Q1442">
        <v>69362104</v>
      </c>
      <c r="S1442">
        <v>152601214918</v>
      </c>
      <c r="T1442" t="s">
        <v>12065</v>
      </c>
      <c r="U1442" t="s">
        <v>12066</v>
      </c>
      <c r="V1442" t="s">
        <v>12067</v>
      </c>
      <c r="Z1442">
        <v>111.538752505522</v>
      </c>
      <c r="AA1442">
        <v>-7.6250390285099501</v>
      </c>
      <c r="AB1442" t="s">
        <v>12068</v>
      </c>
      <c r="AC1442" t="s">
        <v>9804</v>
      </c>
      <c r="AL1442" t="s">
        <v>218</v>
      </c>
      <c r="AM1442" t="s">
        <v>12068</v>
      </c>
      <c r="AN1442" t="s">
        <v>6</v>
      </c>
      <c r="AO1442" s="57">
        <v>46303.392835648148</v>
      </c>
      <c r="AQ1442" t="s">
        <v>248</v>
      </c>
      <c r="AR1442" t="s">
        <v>278</v>
      </c>
      <c r="AS1442" t="s">
        <v>308</v>
      </c>
      <c r="AT1442" t="s">
        <v>231</v>
      </c>
      <c r="AV1442" t="s">
        <v>12069</v>
      </c>
      <c r="AW1442" t="s">
        <v>9797</v>
      </c>
      <c r="AX1442" t="s">
        <v>223</v>
      </c>
      <c r="BA1442" s="57">
        <v>46244.5625</v>
      </c>
      <c r="BB1442" t="s">
        <v>12068</v>
      </c>
      <c r="BF1442" s="6" t="e">
        <f t="shared" si="66"/>
        <v>#NUM!</v>
      </c>
      <c r="BG1442" t="e">
        <f t="shared" si="67"/>
        <v>#NUM!</v>
      </c>
      <c r="BH1442" t="e">
        <f t="shared" si="68"/>
        <v>#NUM!</v>
      </c>
      <c r="BI1442" t="str">
        <f>VLOOKUP(H1442,Sheet2!$A$1:$B$270,2,FALSE)</f>
        <v>MADIUN</v>
      </c>
    </row>
    <row r="1443" spans="1:61">
      <c r="A1443">
        <v>1442</v>
      </c>
      <c r="B1443">
        <v>1002520949</v>
      </c>
      <c r="C1443">
        <v>3</v>
      </c>
      <c r="D1443" t="s">
        <v>51</v>
      </c>
      <c r="E1443">
        <v>4</v>
      </c>
      <c r="F1443" t="s">
        <v>235</v>
      </c>
      <c r="G1443" t="s">
        <v>4880</v>
      </c>
      <c r="H1443" t="s">
        <v>7441</v>
      </c>
      <c r="I1443" t="s">
        <v>213</v>
      </c>
      <c r="J1443" t="s">
        <v>214</v>
      </c>
      <c r="K1443" t="s">
        <v>149</v>
      </c>
      <c r="L1443" t="s">
        <v>215</v>
      </c>
      <c r="M1443" t="s">
        <v>76</v>
      </c>
      <c r="N1443" t="s">
        <v>216</v>
      </c>
      <c r="O1443" s="57">
        <v>46245.753437500003</v>
      </c>
      <c r="P1443" s="57">
        <v>46247.559895833336</v>
      </c>
      <c r="Q1443">
        <v>69363709</v>
      </c>
      <c r="S1443">
        <v>143592108800</v>
      </c>
      <c r="T1443" t="s">
        <v>7442</v>
      </c>
      <c r="U1443" t="s">
        <v>7443</v>
      </c>
      <c r="V1443" t="s">
        <v>7444</v>
      </c>
      <c r="Z1443">
        <v>110.722649</v>
      </c>
      <c r="AA1443">
        <v>-7.6349640000000001</v>
      </c>
      <c r="AB1443" t="s">
        <v>7445</v>
      </c>
      <c r="AC1443" t="s">
        <v>237</v>
      </c>
      <c r="AL1443" t="s">
        <v>218</v>
      </c>
      <c r="AM1443" t="s">
        <v>7446</v>
      </c>
      <c r="AN1443" t="s">
        <v>6</v>
      </c>
      <c r="AO1443" s="57">
        <v>46334.757071759261</v>
      </c>
      <c r="AP1443" s="57">
        <v>46246.625</v>
      </c>
      <c r="AR1443" t="s">
        <v>219</v>
      </c>
      <c r="AS1443" t="s">
        <v>7441</v>
      </c>
      <c r="AT1443" t="s">
        <v>231</v>
      </c>
      <c r="AU1443">
        <v>20260813</v>
      </c>
      <c r="AV1443" t="s">
        <v>222</v>
      </c>
      <c r="AW1443" t="s">
        <v>1010</v>
      </c>
      <c r="AX1443" t="s">
        <v>223</v>
      </c>
      <c r="BA1443" s="57">
        <v>46246.625</v>
      </c>
      <c r="BB1443" t="s">
        <v>7446</v>
      </c>
      <c r="BC1443">
        <v>2026</v>
      </c>
      <c r="BD1443">
        <v>8</v>
      </c>
      <c r="BE1443">
        <v>13</v>
      </c>
      <c r="BF1443" s="6">
        <f t="shared" si="66"/>
        <v>46247</v>
      </c>
      <c r="BG1443">
        <f t="shared" si="67"/>
        <v>0.375</v>
      </c>
      <c r="BH1443" t="str">
        <f t="shared" si="68"/>
        <v>COMPLY</v>
      </c>
      <c r="BI1443" t="e">
        <f>VLOOKUP(H1443,Sheet2!$A$1:$B$270,2,FALSE)</f>
        <v>#N/A</v>
      </c>
    </row>
    <row r="1444" spans="1:61">
      <c r="A1444">
        <v>1443</v>
      </c>
      <c r="B1444">
        <v>1002528063</v>
      </c>
      <c r="C1444">
        <v>3</v>
      </c>
      <c r="D1444" t="s">
        <v>59</v>
      </c>
      <c r="E1444">
        <v>4</v>
      </c>
      <c r="F1444" t="s">
        <v>243</v>
      </c>
      <c r="G1444" t="s">
        <v>896</v>
      </c>
      <c r="H1444" t="s">
        <v>897</v>
      </c>
      <c r="I1444" t="s">
        <v>213</v>
      </c>
      <c r="J1444" t="s">
        <v>214</v>
      </c>
      <c r="K1444" t="s">
        <v>149</v>
      </c>
      <c r="M1444" t="s">
        <v>76</v>
      </c>
      <c r="N1444" t="s">
        <v>216</v>
      </c>
      <c r="O1444" s="57">
        <v>46249.478668981479</v>
      </c>
      <c r="P1444" s="57">
        <v>46249.546527777777</v>
      </c>
      <c r="Q1444">
        <v>69364523</v>
      </c>
      <c r="S1444">
        <v>142164113661</v>
      </c>
      <c r="T1444" t="s">
        <v>7985</v>
      </c>
      <c r="U1444" t="s">
        <v>12070</v>
      </c>
      <c r="V1444" t="s">
        <v>12071</v>
      </c>
      <c r="Z1444">
        <v>110.2562212</v>
      </c>
      <c r="AA1444">
        <v>-7.5611049000000001</v>
      </c>
      <c r="AB1444" t="s">
        <v>7988</v>
      </c>
      <c r="AC1444" t="s">
        <v>290</v>
      </c>
      <c r="AL1444" t="s">
        <v>218</v>
      </c>
      <c r="AM1444" t="s">
        <v>9169</v>
      </c>
      <c r="AN1444" t="s">
        <v>6</v>
      </c>
      <c r="AO1444" t="s">
        <v>11475</v>
      </c>
      <c r="AR1444" t="s">
        <v>219</v>
      </c>
      <c r="AS1444" t="s">
        <v>897</v>
      </c>
      <c r="AT1444" t="s">
        <v>231</v>
      </c>
      <c r="AU1444">
        <v>20260815</v>
      </c>
      <c r="AV1444" t="s">
        <v>222</v>
      </c>
      <c r="AW1444" t="s">
        <v>562</v>
      </c>
      <c r="AX1444" t="s">
        <v>223</v>
      </c>
      <c r="BA1444" s="57">
        <v>46249.291666666664</v>
      </c>
      <c r="BB1444" t="s">
        <v>9169</v>
      </c>
      <c r="BC1444">
        <v>2026</v>
      </c>
      <c r="BD1444">
        <v>8</v>
      </c>
      <c r="BE1444">
        <v>15</v>
      </c>
      <c r="BF1444" s="6">
        <f t="shared" si="66"/>
        <v>46249</v>
      </c>
      <c r="BG1444">
        <f t="shared" si="67"/>
        <v>-0.29166666666424135</v>
      </c>
      <c r="BH1444" t="str">
        <f t="shared" si="68"/>
        <v>COMPLY</v>
      </c>
      <c r="BI1444" t="e">
        <f>VLOOKUP(H1444,Sheet2!$A$1:$B$270,2,FALSE)</f>
        <v>#N/A</v>
      </c>
    </row>
    <row r="1445" spans="1:61">
      <c r="A1445">
        <v>1444</v>
      </c>
      <c r="B1445">
        <v>1002511861</v>
      </c>
      <c r="C1445">
        <v>3</v>
      </c>
      <c r="D1445" t="s">
        <v>45</v>
      </c>
      <c r="E1445">
        <v>5</v>
      </c>
      <c r="F1445" t="s">
        <v>211</v>
      </c>
      <c r="G1445" t="s">
        <v>118</v>
      </c>
      <c r="H1445" t="s">
        <v>464</v>
      </c>
      <c r="I1445" t="s">
        <v>9798</v>
      </c>
      <c r="J1445" t="s">
        <v>214</v>
      </c>
      <c r="K1445" t="s">
        <v>149</v>
      </c>
      <c r="M1445" t="s">
        <v>575</v>
      </c>
      <c r="N1445" t="s">
        <v>10252</v>
      </c>
      <c r="O1445" s="57">
        <v>46240.448946759258</v>
      </c>
      <c r="P1445" s="57">
        <v>46245.630868055552</v>
      </c>
      <c r="Q1445">
        <v>69359755</v>
      </c>
      <c r="S1445">
        <v>172608206217</v>
      </c>
      <c r="T1445" t="s">
        <v>12072</v>
      </c>
      <c r="U1445" t="s">
        <v>12073</v>
      </c>
      <c r="V1445" t="s">
        <v>12074</v>
      </c>
      <c r="Z1445">
        <v>116.75991526032701</v>
      </c>
      <c r="AA1445">
        <v>-8.9604883820511496</v>
      </c>
      <c r="AB1445" t="s">
        <v>10760</v>
      </c>
      <c r="AC1445" t="s">
        <v>226</v>
      </c>
      <c r="AL1445" t="s">
        <v>218</v>
      </c>
      <c r="AM1445" t="s">
        <v>214</v>
      </c>
      <c r="AN1445" t="s">
        <v>6</v>
      </c>
      <c r="AO1445" s="57">
        <v>46181.455231481479</v>
      </c>
      <c r="AQ1445" t="s">
        <v>903</v>
      </c>
      <c r="AR1445" t="s">
        <v>14</v>
      </c>
      <c r="AS1445" t="s">
        <v>464</v>
      </c>
      <c r="AT1445" t="s">
        <v>231</v>
      </c>
      <c r="AV1445" t="s">
        <v>12075</v>
      </c>
      <c r="AW1445" t="s">
        <v>8022</v>
      </c>
      <c r="AX1445" t="s">
        <v>223</v>
      </c>
      <c r="BA1445" s="57">
        <v>46240.5</v>
      </c>
      <c r="BB1445" t="s">
        <v>214</v>
      </c>
      <c r="BF1445" s="6" t="e">
        <f t="shared" si="66"/>
        <v>#NUM!</v>
      </c>
      <c r="BG1445" t="e">
        <f t="shared" si="67"/>
        <v>#NUM!</v>
      </c>
      <c r="BH1445" t="e">
        <f t="shared" si="68"/>
        <v>#NUM!</v>
      </c>
      <c r="BI1445" t="str">
        <f>VLOOKUP(H1445,Sheet2!$A$1:$B$270,2,FALSE)</f>
        <v>SUMBAWA</v>
      </c>
    </row>
    <row r="1446" spans="1:61">
      <c r="A1446">
        <v>1445</v>
      </c>
      <c r="B1446">
        <v>1002508396</v>
      </c>
      <c r="C1446">
        <v>3</v>
      </c>
      <c r="D1446" t="s">
        <v>38</v>
      </c>
      <c r="E1446">
        <v>5</v>
      </c>
      <c r="F1446" t="s">
        <v>92</v>
      </c>
      <c r="G1446" t="s">
        <v>92</v>
      </c>
      <c r="H1446" t="s">
        <v>308</v>
      </c>
      <c r="I1446" t="s">
        <v>213</v>
      </c>
      <c r="J1446" t="s">
        <v>214</v>
      </c>
      <c r="K1446" t="s">
        <v>149</v>
      </c>
      <c r="L1446" t="s">
        <v>215</v>
      </c>
      <c r="M1446" t="s">
        <v>76</v>
      </c>
      <c r="N1446" t="s">
        <v>216</v>
      </c>
      <c r="O1446" s="57">
        <v>46238.582592592589</v>
      </c>
      <c r="P1446" s="57">
        <v>46242.712731481479</v>
      </c>
      <c r="Q1446">
        <v>69358317</v>
      </c>
      <c r="S1446">
        <v>152601214964</v>
      </c>
      <c r="T1446" t="s">
        <v>4392</v>
      </c>
      <c r="U1446" t="s">
        <v>4393</v>
      </c>
      <c r="V1446" t="s">
        <v>4394</v>
      </c>
      <c r="Z1446">
        <v>111.516366466013</v>
      </c>
      <c r="AA1446">
        <v>-7.6404736347352102</v>
      </c>
      <c r="AB1446" t="s">
        <v>4395</v>
      </c>
      <c r="AC1446" t="s">
        <v>237</v>
      </c>
      <c r="AL1446" t="s">
        <v>218</v>
      </c>
      <c r="AM1446" t="s">
        <v>3492</v>
      </c>
      <c r="AN1446" t="s">
        <v>6</v>
      </c>
      <c r="AO1446" s="57">
        <v>46120.590613425928</v>
      </c>
      <c r="AP1446" s="57">
        <v>46239.541666666664</v>
      </c>
      <c r="AR1446" t="s">
        <v>219</v>
      </c>
      <c r="AS1446" t="s">
        <v>308</v>
      </c>
      <c r="AT1446" t="s">
        <v>231</v>
      </c>
      <c r="AU1446">
        <v>20260808</v>
      </c>
      <c r="AV1446" t="s">
        <v>222</v>
      </c>
      <c r="AW1446" t="s">
        <v>1020</v>
      </c>
      <c r="AX1446" t="s">
        <v>223</v>
      </c>
      <c r="BA1446" s="57">
        <v>46239.541666666664</v>
      </c>
      <c r="BB1446" t="s">
        <v>3492</v>
      </c>
      <c r="BC1446">
        <v>2026</v>
      </c>
      <c r="BD1446">
        <v>8</v>
      </c>
      <c r="BE1446">
        <v>8</v>
      </c>
      <c r="BF1446" s="6">
        <f t="shared" si="66"/>
        <v>46242</v>
      </c>
      <c r="BG1446">
        <f t="shared" si="67"/>
        <v>2.4583333333357587</v>
      </c>
      <c r="BH1446" t="str">
        <f t="shared" si="68"/>
        <v>NOT COMPLY</v>
      </c>
      <c r="BI1446" t="str">
        <f>VLOOKUP(H1446,Sheet2!$A$1:$B$270,2,FALSE)</f>
        <v>MADIUN</v>
      </c>
    </row>
    <row r="1447" spans="1:61">
      <c r="A1447">
        <v>1446</v>
      </c>
      <c r="B1447">
        <v>1002512122</v>
      </c>
      <c r="C1447">
        <v>3</v>
      </c>
      <c r="D1447" t="s">
        <v>45</v>
      </c>
      <c r="E1447">
        <v>5</v>
      </c>
      <c r="F1447" t="s">
        <v>211</v>
      </c>
      <c r="G1447" t="s">
        <v>110</v>
      </c>
      <c r="H1447" t="s">
        <v>239</v>
      </c>
      <c r="I1447" t="s">
        <v>213</v>
      </c>
      <c r="J1447" t="s">
        <v>214</v>
      </c>
      <c r="K1447" t="s">
        <v>149</v>
      </c>
      <c r="L1447" t="s">
        <v>215</v>
      </c>
      <c r="M1447" t="s">
        <v>575</v>
      </c>
      <c r="N1447" t="s">
        <v>216</v>
      </c>
      <c r="O1447" s="57">
        <v>46240.488842592589</v>
      </c>
      <c r="P1447" s="57">
        <v>46244.528761574074</v>
      </c>
      <c r="Q1447">
        <v>69359853</v>
      </c>
      <c r="S1447">
        <v>172616790153</v>
      </c>
      <c r="T1447" t="s">
        <v>4396</v>
      </c>
      <c r="U1447" t="s">
        <v>4397</v>
      </c>
      <c r="V1447" t="s">
        <v>4398</v>
      </c>
      <c r="Z1447">
        <v>118.693925701081</v>
      </c>
      <c r="AA1447">
        <v>-8.6567719459668702</v>
      </c>
      <c r="AB1447" t="s">
        <v>4399</v>
      </c>
      <c r="AC1447" t="s">
        <v>217</v>
      </c>
      <c r="AL1447" t="s">
        <v>218</v>
      </c>
      <c r="AM1447" t="s">
        <v>4400</v>
      </c>
      <c r="AN1447" t="s">
        <v>6</v>
      </c>
      <c r="AO1447" s="57">
        <v>46181.496516203704</v>
      </c>
      <c r="AP1447" s="57">
        <v>46241.333333333336</v>
      </c>
      <c r="AR1447" t="s">
        <v>14</v>
      </c>
      <c r="AS1447" t="s">
        <v>239</v>
      </c>
      <c r="AT1447" t="s">
        <v>221</v>
      </c>
      <c r="AV1447" t="s">
        <v>6933</v>
      </c>
      <c r="AW1447" t="s">
        <v>910</v>
      </c>
      <c r="AX1447" t="s">
        <v>223</v>
      </c>
      <c r="BA1447" s="57">
        <v>46241.333333333336</v>
      </c>
      <c r="BB1447" t="s">
        <v>4400</v>
      </c>
      <c r="BF1447" s="6" t="e">
        <f t="shared" si="66"/>
        <v>#NUM!</v>
      </c>
      <c r="BG1447" t="e">
        <f t="shared" si="67"/>
        <v>#NUM!</v>
      </c>
      <c r="BH1447" t="e">
        <f t="shared" si="68"/>
        <v>#NUM!</v>
      </c>
      <c r="BI1447" t="str">
        <f>VLOOKUP(H1447,Sheet2!$A$1:$B$270,2,FALSE)</f>
        <v>BIMA</v>
      </c>
    </row>
    <row r="1448" spans="1:61">
      <c r="A1448">
        <v>1447</v>
      </c>
      <c r="B1448">
        <v>1002511658</v>
      </c>
      <c r="C1448">
        <v>3</v>
      </c>
      <c r="D1448" t="s">
        <v>55</v>
      </c>
      <c r="E1448">
        <v>5</v>
      </c>
      <c r="F1448" t="s">
        <v>265</v>
      </c>
      <c r="G1448" t="s">
        <v>122</v>
      </c>
      <c r="H1448" t="s">
        <v>297</v>
      </c>
      <c r="I1448" t="s">
        <v>213</v>
      </c>
      <c r="J1448" t="s">
        <v>214</v>
      </c>
      <c r="K1448" t="s">
        <v>149</v>
      </c>
      <c r="L1448" t="s">
        <v>215</v>
      </c>
      <c r="M1448" t="s">
        <v>76</v>
      </c>
      <c r="N1448" t="s">
        <v>216</v>
      </c>
      <c r="O1448" s="57">
        <v>46240.40828703704</v>
      </c>
      <c r="P1448" s="57">
        <v>46240.744930555556</v>
      </c>
      <c r="Q1448">
        <v>69359668</v>
      </c>
      <c r="S1448">
        <v>152446246168</v>
      </c>
      <c r="T1448" t="s">
        <v>4401</v>
      </c>
      <c r="U1448" t="s">
        <v>4402</v>
      </c>
      <c r="V1448" t="s">
        <v>4403</v>
      </c>
      <c r="Z1448">
        <v>112.59437385946499</v>
      </c>
      <c r="AA1448">
        <v>-7.24148362868665</v>
      </c>
      <c r="AB1448" t="s">
        <v>4404</v>
      </c>
      <c r="AC1448" t="s">
        <v>217</v>
      </c>
      <c r="AL1448" t="s">
        <v>218</v>
      </c>
      <c r="AM1448" t="s">
        <v>4405</v>
      </c>
      <c r="AN1448" t="s">
        <v>6</v>
      </c>
      <c r="AO1448" s="57">
        <v>46181.413252314815</v>
      </c>
      <c r="AP1448" s="57">
        <v>46241.416666666664</v>
      </c>
      <c r="AR1448" t="s">
        <v>219</v>
      </c>
      <c r="AS1448" t="s">
        <v>297</v>
      </c>
      <c r="AT1448" t="s">
        <v>231</v>
      </c>
      <c r="AU1448">
        <v>20260806</v>
      </c>
      <c r="AV1448" t="s">
        <v>222</v>
      </c>
      <c r="AW1448" t="s">
        <v>1012</v>
      </c>
      <c r="AX1448" t="s">
        <v>223</v>
      </c>
      <c r="BA1448" s="57">
        <v>46241.416666666664</v>
      </c>
      <c r="BB1448" t="s">
        <v>4405</v>
      </c>
      <c r="BC1448">
        <v>2026</v>
      </c>
      <c r="BD1448">
        <v>8</v>
      </c>
      <c r="BE1448">
        <v>6</v>
      </c>
      <c r="BF1448" s="6">
        <f t="shared" si="66"/>
        <v>46240</v>
      </c>
      <c r="BG1448">
        <f t="shared" si="67"/>
        <v>-1.4166666666642413</v>
      </c>
      <c r="BH1448" t="str">
        <f t="shared" si="68"/>
        <v>COMPLY</v>
      </c>
      <c r="BI1448" t="str">
        <f>VLOOKUP(H1448,Sheet2!$A$1:$B$270,2,FALSE)</f>
        <v>GRESIK</v>
      </c>
    </row>
    <row r="1449" spans="1:61">
      <c r="A1449">
        <v>1448</v>
      </c>
      <c r="B1449">
        <v>1002506117</v>
      </c>
      <c r="C1449">
        <v>3</v>
      </c>
      <c r="D1449" t="s">
        <v>42</v>
      </c>
      <c r="E1449">
        <v>5</v>
      </c>
      <c r="F1449" t="s">
        <v>233</v>
      </c>
      <c r="G1449" t="s">
        <v>101</v>
      </c>
      <c r="H1449" t="s">
        <v>263</v>
      </c>
      <c r="I1449" t="s">
        <v>213</v>
      </c>
      <c r="J1449" t="s">
        <v>214</v>
      </c>
      <c r="K1449" t="s">
        <v>149</v>
      </c>
      <c r="L1449" t="s">
        <v>215</v>
      </c>
      <c r="M1449" t="s">
        <v>933</v>
      </c>
      <c r="N1449" t="s">
        <v>216</v>
      </c>
      <c r="O1449" s="57">
        <v>46237.565937500003</v>
      </c>
      <c r="P1449" s="57">
        <v>46239.492592592593</v>
      </c>
      <c r="Q1449">
        <v>69357538</v>
      </c>
      <c r="S1449">
        <v>152316231843</v>
      </c>
      <c r="T1449" t="s">
        <v>4406</v>
      </c>
      <c r="U1449" t="s">
        <v>4354</v>
      </c>
      <c r="V1449" t="s">
        <v>4407</v>
      </c>
      <c r="Z1449">
        <v>112.69651707261799</v>
      </c>
      <c r="AA1449">
        <v>-7.4745709725910103</v>
      </c>
      <c r="AB1449" t="s">
        <v>4408</v>
      </c>
      <c r="AC1449" t="s">
        <v>217</v>
      </c>
      <c r="AL1449" t="s">
        <v>218</v>
      </c>
      <c r="AM1449" t="s">
        <v>4409</v>
      </c>
      <c r="AN1449" t="s">
        <v>6</v>
      </c>
      <c r="AO1449" s="57">
        <v>46089.569618055553</v>
      </c>
      <c r="AP1449" s="57">
        <v>46238.625</v>
      </c>
      <c r="AQ1449" t="s">
        <v>248</v>
      </c>
      <c r="AR1449" t="s">
        <v>12</v>
      </c>
      <c r="AS1449" t="s">
        <v>263</v>
      </c>
      <c r="AT1449" t="s">
        <v>231</v>
      </c>
      <c r="AV1449" t="s">
        <v>917</v>
      </c>
      <c r="AW1449" t="s">
        <v>1010</v>
      </c>
      <c r="AX1449" t="s">
        <v>223</v>
      </c>
      <c r="BA1449" s="57">
        <v>46238.625</v>
      </c>
      <c r="BB1449" t="s">
        <v>4409</v>
      </c>
      <c r="BF1449" s="6" t="e">
        <f t="shared" si="66"/>
        <v>#NUM!</v>
      </c>
      <c r="BG1449" t="e">
        <f t="shared" si="67"/>
        <v>#NUM!</v>
      </c>
      <c r="BH1449" t="e">
        <f t="shared" si="68"/>
        <v>#NUM!</v>
      </c>
      <c r="BI1449" t="str">
        <f>VLOOKUP(H1449,Sheet2!$A$1:$B$270,2,FALSE)</f>
        <v>SIDOARJO</v>
      </c>
    </row>
    <row r="1450" spans="1:61">
      <c r="A1450">
        <v>1449</v>
      </c>
      <c r="B1450">
        <v>1002516502</v>
      </c>
      <c r="C1450">
        <v>3</v>
      </c>
      <c r="D1450" t="s">
        <v>38</v>
      </c>
      <c r="E1450">
        <v>5</v>
      </c>
      <c r="F1450" t="s">
        <v>250</v>
      </c>
      <c r="G1450" t="s">
        <v>91</v>
      </c>
      <c r="H1450" t="s">
        <v>527</v>
      </c>
      <c r="I1450" t="s">
        <v>213</v>
      </c>
      <c r="J1450" t="s">
        <v>214</v>
      </c>
      <c r="K1450" t="s">
        <v>149</v>
      </c>
      <c r="L1450" t="s">
        <v>215</v>
      </c>
      <c r="M1450" t="s">
        <v>76</v>
      </c>
      <c r="N1450" t="s">
        <v>216</v>
      </c>
      <c r="O1450" s="57">
        <v>46243.568009259259</v>
      </c>
      <c r="P1450" s="57">
        <v>46245.298344907409</v>
      </c>
      <c r="Q1450">
        <v>69361871</v>
      </c>
      <c r="S1450">
        <v>152705285007</v>
      </c>
      <c r="T1450" t="s">
        <v>6140</v>
      </c>
      <c r="U1450" t="s">
        <v>6141</v>
      </c>
      <c r="V1450" t="s">
        <v>6142</v>
      </c>
      <c r="Z1450">
        <v>112.65282120555599</v>
      </c>
      <c r="AA1450">
        <v>-7.9883844734599601</v>
      </c>
      <c r="AB1450" t="s">
        <v>6143</v>
      </c>
      <c r="AC1450" t="s">
        <v>217</v>
      </c>
      <c r="AL1450" t="s">
        <v>218</v>
      </c>
      <c r="AM1450" t="s">
        <v>6144</v>
      </c>
      <c r="AN1450" t="s">
        <v>6</v>
      </c>
      <c r="AO1450" s="57">
        <v>46273.569282407407</v>
      </c>
      <c r="AP1450" s="57">
        <v>46244.541666666664</v>
      </c>
      <c r="AR1450" t="s">
        <v>219</v>
      </c>
      <c r="AS1450" t="s">
        <v>527</v>
      </c>
      <c r="AT1450" t="s">
        <v>231</v>
      </c>
      <c r="AU1450">
        <v>20260811</v>
      </c>
      <c r="AV1450" t="s">
        <v>222</v>
      </c>
      <c r="AW1450" t="s">
        <v>1010</v>
      </c>
      <c r="AX1450" t="s">
        <v>223</v>
      </c>
      <c r="BA1450" s="57">
        <v>46244.541666666664</v>
      </c>
      <c r="BB1450" t="s">
        <v>6144</v>
      </c>
      <c r="BC1450">
        <v>2026</v>
      </c>
      <c r="BD1450">
        <v>8</v>
      </c>
      <c r="BE1450">
        <v>11</v>
      </c>
      <c r="BF1450" s="6">
        <f t="shared" si="66"/>
        <v>46245</v>
      </c>
      <c r="BG1450">
        <f t="shared" si="67"/>
        <v>0.45833333333575865</v>
      </c>
      <c r="BH1450" t="str">
        <f t="shared" si="68"/>
        <v>COMPLY</v>
      </c>
      <c r="BI1450" t="str">
        <f>VLOOKUP(H1450,Sheet2!$A$1:$B$270,2,FALSE)</f>
        <v>MALANG</v>
      </c>
    </row>
    <row r="1451" spans="1:61">
      <c r="A1451">
        <v>1450</v>
      </c>
      <c r="B1451">
        <v>1002515545</v>
      </c>
      <c r="C1451">
        <v>3</v>
      </c>
      <c r="D1451" t="s">
        <v>45</v>
      </c>
      <c r="E1451">
        <v>5</v>
      </c>
      <c r="F1451" t="s">
        <v>211</v>
      </c>
      <c r="G1451" t="s">
        <v>112</v>
      </c>
      <c r="H1451" t="s">
        <v>267</v>
      </c>
      <c r="I1451" t="s">
        <v>9791</v>
      </c>
      <c r="J1451" t="s">
        <v>214</v>
      </c>
      <c r="K1451" t="s">
        <v>149</v>
      </c>
      <c r="M1451" t="s">
        <v>76</v>
      </c>
      <c r="N1451" t="s">
        <v>9792</v>
      </c>
      <c r="O1451" s="57">
        <v>46242.274618055555</v>
      </c>
      <c r="P1451" s="57">
        <v>46242.637372685182</v>
      </c>
      <c r="Q1451">
        <v>69361208</v>
      </c>
      <c r="S1451">
        <v>172601796148</v>
      </c>
      <c r="T1451" t="s">
        <v>12076</v>
      </c>
      <c r="U1451" t="s">
        <v>12077</v>
      </c>
      <c r="V1451" t="s">
        <v>12078</v>
      </c>
      <c r="Z1451">
        <v>116.083685</v>
      </c>
      <c r="AA1451">
        <v>-8.5792699999999993</v>
      </c>
      <c r="AB1451" t="s">
        <v>12079</v>
      </c>
      <c r="AC1451" t="s">
        <v>226</v>
      </c>
      <c r="AL1451" t="s">
        <v>218</v>
      </c>
      <c r="AM1451" t="s">
        <v>10309</v>
      </c>
      <c r="AN1451" t="s">
        <v>6</v>
      </c>
      <c r="AO1451" s="57">
        <v>46242.27784722222</v>
      </c>
      <c r="AR1451" t="s">
        <v>219</v>
      </c>
      <c r="AS1451" t="s">
        <v>267</v>
      </c>
      <c r="AT1451" t="s">
        <v>231</v>
      </c>
      <c r="AU1451">
        <v>20260808</v>
      </c>
      <c r="AV1451" t="s">
        <v>222</v>
      </c>
      <c r="AW1451" t="s">
        <v>12080</v>
      </c>
      <c r="AX1451" t="s">
        <v>223</v>
      </c>
      <c r="BA1451" s="57">
        <v>46242.5</v>
      </c>
      <c r="BB1451" t="s">
        <v>10309</v>
      </c>
      <c r="BC1451">
        <v>2026</v>
      </c>
      <c r="BD1451">
        <v>8</v>
      </c>
      <c r="BE1451">
        <v>8</v>
      </c>
      <c r="BF1451" s="6">
        <f t="shared" si="66"/>
        <v>46242</v>
      </c>
      <c r="BG1451">
        <f t="shared" si="67"/>
        <v>-0.5</v>
      </c>
      <c r="BH1451" t="str">
        <f t="shared" si="68"/>
        <v>COMPLY</v>
      </c>
      <c r="BI1451" t="str">
        <f>VLOOKUP(H1451,Sheet2!$A$1:$B$270,2,FALSE)</f>
        <v>MATARAM</v>
      </c>
    </row>
    <row r="1452" spans="1:61">
      <c r="A1452">
        <v>1451</v>
      </c>
      <c r="B1452">
        <v>1002524054</v>
      </c>
      <c r="C1452">
        <v>3</v>
      </c>
      <c r="D1452" t="s">
        <v>34</v>
      </c>
      <c r="E1452">
        <v>5</v>
      </c>
      <c r="F1452" t="s">
        <v>573</v>
      </c>
      <c r="G1452" t="s">
        <v>85</v>
      </c>
      <c r="H1452" t="s">
        <v>285</v>
      </c>
      <c r="I1452" t="s">
        <v>213</v>
      </c>
      <c r="J1452" t="s">
        <v>214</v>
      </c>
      <c r="K1452" t="s">
        <v>149</v>
      </c>
      <c r="M1452" t="s">
        <v>236</v>
      </c>
      <c r="N1452" t="s">
        <v>216</v>
      </c>
      <c r="O1452" s="57">
        <v>46247.508333333331</v>
      </c>
      <c r="P1452" s="57">
        <v>46251.916678240741</v>
      </c>
      <c r="Q1452">
        <v>69365035</v>
      </c>
      <c r="S1452">
        <v>172413244433</v>
      </c>
      <c r="T1452" t="s">
        <v>9301</v>
      </c>
      <c r="U1452" t="s">
        <v>5465</v>
      </c>
      <c r="Z1452">
        <v>115.22262503160201</v>
      </c>
      <c r="AA1452">
        <v>-8.3271809417906493</v>
      </c>
      <c r="AB1452" t="s">
        <v>5467</v>
      </c>
      <c r="AC1452" t="s">
        <v>230</v>
      </c>
      <c r="AO1452" t="s">
        <v>8875</v>
      </c>
      <c r="AR1452" t="s">
        <v>312</v>
      </c>
      <c r="AS1452" t="s">
        <v>285</v>
      </c>
      <c r="AT1452" t="s">
        <v>231</v>
      </c>
      <c r="AV1452" t="s">
        <v>904</v>
      </c>
      <c r="AW1452" t="s">
        <v>1081</v>
      </c>
      <c r="AX1452" t="s">
        <v>223</v>
      </c>
      <c r="AZ1452" t="s">
        <v>904</v>
      </c>
      <c r="BF1452" s="6" t="e">
        <f t="shared" si="66"/>
        <v>#NUM!</v>
      </c>
      <c r="BG1452" t="e">
        <f t="shared" si="67"/>
        <v>#NUM!</v>
      </c>
      <c r="BH1452" t="e">
        <f t="shared" si="68"/>
        <v>#NUM!</v>
      </c>
      <c r="BI1452" t="str">
        <f>VLOOKUP(H1452,Sheet2!$A$1:$B$270,2,FALSE)</f>
        <v>TABANAN</v>
      </c>
    </row>
    <row r="1453" spans="1:61">
      <c r="A1453">
        <v>1452</v>
      </c>
      <c r="B1453">
        <v>1002515920</v>
      </c>
      <c r="C1453">
        <v>3</v>
      </c>
      <c r="D1453" t="s">
        <v>49</v>
      </c>
      <c r="E1453">
        <v>4</v>
      </c>
      <c r="F1453" t="s">
        <v>252</v>
      </c>
      <c r="G1453" t="s">
        <v>255</v>
      </c>
      <c r="H1453" t="s">
        <v>912</v>
      </c>
      <c r="I1453" t="s">
        <v>213</v>
      </c>
      <c r="J1453" t="s">
        <v>214</v>
      </c>
      <c r="K1453" t="s">
        <v>149</v>
      </c>
      <c r="M1453" t="s">
        <v>236</v>
      </c>
      <c r="N1453" t="s">
        <v>216</v>
      </c>
      <c r="O1453" s="57">
        <v>46242.549988425926</v>
      </c>
      <c r="P1453" s="57">
        <v>46242.64634259259</v>
      </c>
      <c r="Q1453">
        <v>69361443</v>
      </c>
      <c r="S1453">
        <v>146282105531</v>
      </c>
      <c r="T1453" t="s">
        <v>6149</v>
      </c>
      <c r="U1453" t="s">
        <v>6150</v>
      </c>
      <c r="Z1453">
        <v>109.1386134</v>
      </c>
      <c r="AA1453">
        <v>-6.9529582999999997</v>
      </c>
      <c r="AB1453" t="s">
        <v>6151</v>
      </c>
      <c r="AC1453" t="s">
        <v>290</v>
      </c>
      <c r="AO1453" s="57">
        <v>46242.559374999997</v>
      </c>
      <c r="AR1453" t="s">
        <v>312</v>
      </c>
      <c r="AS1453" t="s">
        <v>912</v>
      </c>
      <c r="AT1453" t="s">
        <v>231</v>
      </c>
      <c r="AV1453" t="s">
        <v>1011</v>
      </c>
      <c r="AW1453" t="s">
        <v>561</v>
      </c>
      <c r="AX1453" t="s">
        <v>223</v>
      </c>
      <c r="AZ1453" t="s">
        <v>1011</v>
      </c>
      <c r="BF1453" s="6" t="e">
        <f t="shared" si="66"/>
        <v>#NUM!</v>
      </c>
      <c r="BG1453" t="e">
        <f t="shared" si="67"/>
        <v>#NUM!</v>
      </c>
      <c r="BH1453" t="e">
        <f t="shared" si="68"/>
        <v>#NUM!</v>
      </c>
      <c r="BI1453" t="e">
        <f>VLOOKUP(H1453,Sheet2!$A$1:$B$270,2,FALSE)</f>
        <v>#N/A</v>
      </c>
    </row>
    <row r="1454" spans="1:61">
      <c r="A1454">
        <v>1453</v>
      </c>
      <c r="B1454">
        <v>1002516016</v>
      </c>
      <c r="C1454">
        <v>3</v>
      </c>
      <c r="D1454" t="s">
        <v>49</v>
      </c>
      <c r="E1454">
        <v>4</v>
      </c>
      <c r="F1454" t="s">
        <v>252</v>
      </c>
      <c r="G1454" t="s">
        <v>255</v>
      </c>
      <c r="H1454" t="s">
        <v>886</v>
      </c>
      <c r="I1454" t="s">
        <v>213</v>
      </c>
      <c r="J1454" t="s">
        <v>214</v>
      </c>
      <c r="K1454" t="s">
        <v>149</v>
      </c>
      <c r="L1454" t="s">
        <v>215</v>
      </c>
      <c r="M1454" t="s">
        <v>76</v>
      </c>
      <c r="N1454" t="s">
        <v>216</v>
      </c>
      <c r="O1454" s="57">
        <v>46242.59302083333</v>
      </c>
      <c r="P1454" s="57">
        <v>46244.628368055557</v>
      </c>
      <c r="Q1454">
        <v>69361496</v>
      </c>
      <c r="S1454">
        <v>142206131181</v>
      </c>
      <c r="T1454" t="s">
        <v>6157</v>
      </c>
      <c r="U1454" t="s">
        <v>6158</v>
      </c>
      <c r="V1454" t="s">
        <v>6159</v>
      </c>
      <c r="Z1454">
        <v>109.11459624767301</v>
      </c>
      <c r="AA1454">
        <v>-7.0477343946396402</v>
      </c>
      <c r="AB1454" t="s">
        <v>6160</v>
      </c>
      <c r="AC1454" t="s">
        <v>217</v>
      </c>
      <c r="AL1454" t="s">
        <v>218</v>
      </c>
      <c r="AM1454" t="s">
        <v>6161</v>
      </c>
      <c r="AN1454" t="s">
        <v>6</v>
      </c>
      <c r="AO1454" s="57">
        <v>46242.60119212963</v>
      </c>
      <c r="AP1454" s="57">
        <v>46243.541666666664</v>
      </c>
      <c r="AR1454" t="s">
        <v>219</v>
      </c>
      <c r="AS1454" t="s">
        <v>886</v>
      </c>
      <c r="AT1454" t="s">
        <v>231</v>
      </c>
      <c r="AU1454">
        <v>20260810</v>
      </c>
      <c r="AV1454" t="s">
        <v>222</v>
      </c>
      <c r="AW1454" t="s">
        <v>1023</v>
      </c>
      <c r="AX1454" t="s">
        <v>223</v>
      </c>
      <c r="BA1454" s="57">
        <v>46243.541666666664</v>
      </c>
      <c r="BB1454" t="s">
        <v>6161</v>
      </c>
      <c r="BC1454">
        <v>2026</v>
      </c>
      <c r="BD1454">
        <v>8</v>
      </c>
      <c r="BE1454">
        <v>10</v>
      </c>
      <c r="BF1454" s="6">
        <f t="shared" si="66"/>
        <v>46244</v>
      </c>
      <c r="BG1454">
        <f t="shared" si="67"/>
        <v>0.45833333333575865</v>
      </c>
      <c r="BH1454" t="str">
        <f t="shared" si="68"/>
        <v>COMPLY</v>
      </c>
      <c r="BI1454" t="e">
        <f>VLOOKUP(H1454,Sheet2!$A$1:$B$270,2,FALSE)</f>
        <v>#N/A</v>
      </c>
    </row>
    <row r="1455" spans="1:61">
      <c r="A1455">
        <v>1454</v>
      </c>
      <c r="B1455">
        <v>1002524166</v>
      </c>
      <c r="C1455">
        <v>3</v>
      </c>
      <c r="D1455" t="s">
        <v>49</v>
      </c>
      <c r="E1455">
        <v>4</v>
      </c>
      <c r="F1455" t="s">
        <v>252</v>
      </c>
      <c r="G1455" t="s">
        <v>553</v>
      </c>
      <c r="H1455" t="s">
        <v>559</v>
      </c>
      <c r="I1455" t="s">
        <v>213</v>
      </c>
      <c r="J1455" t="s">
        <v>214</v>
      </c>
      <c r="K1455" t="s">
        <v>149</v>
      </c>
      <c r="L1455" t="s">
        <v>215</v>
      </c>
      <c r="M1455" t="s">
        <v>277</v>
      </c>
      <c r="N1455" t="s">
        <v>216</v>
      </c>
      <c r="O1455" s="57">
        <v>46247.543009259258</v>
      </c>
      <c r="P1455" s="57">
        <v>46252.35837962963</v>
      </c>
      <c r="Q1455">
        <v>69365099</v>
      </c>
      <c r="S1455">
        <v>146281108192</v>
      </c>
      <c r="T1455" t="s">
        <v>9302</v>
      </c>
      <c r="U1455" t="s">
        <v>9303</v>
      </c>
      <c r="V1455" t="s">
        <v>9304</v>
      </c>
      <c r="Z1455">
        <v>109.019221</v>
      </c>
      <c r="AA1455">
        <v>-7.2742570000000004</v>
      </c>
      <c r="AB1455" t="s">
        <v>9305</v>
      </c>
      <c r="AC1455" t="s">
        <v>237</v>
      </c>
      <c r="AL1455" t="s">
        <v>218</v>
      </c>
      <c r="AM1455" t="s">
        <v>9306</v>
      </c>
      <c r="AN1455" t="s">
        <v>6</v>
      </c>
      <c r="AO1455" t="s">
        <v>8950</v>
      </c>
      <c r="AP1455" s="57">
        <v>46249.333333333336</v>
      </c>
      <c r="AQ1455" t="s">
        <v>248</v>
      </c>
      <c r="AR1455" t="s">
        <v>278</v>
      </c>
      <c r="AS1455" t="s">
        <v>559</v>
      </c>
      <c r="AT1455" t="s">
        <v>231</v>
      </c>
      <c r="AV1455" t="s">
        <v>12081</v>
      </c>
      <c r="AW1455" t="s">
        <v>1012</v>
      </c>
      <c r="AX1455" t="s">
        <v>223</v>
      </c>
      <c r="BA1455" s="57">
        <v>46249.333333333336</v>
      </c>
      <c r="BB1455" t="s">
        <v>9306</v>
      </c>
      <c r="BF1455" s="6" t="e">
        <f t="shared" si="66"/>
        <v>#NUM!</v>
      </c>
      <c r="BG1455" t="e">
        <f t="shared" si="67"/>
        <v>#NUM!</v>
      </c>
      <c r="BH1455" t="e">
        <f t="shared" si="68"/>
        <v>#NUM!</v>
      </c>
      <c r="BI1455" t="e">
        <f>VLOOKUP(H1455,Sheet2!$A$1:$B$270,2,FALSE)</f>
        <v>#N/A</v>
      </c>
    </row>
    <row r="1456" spans="1:61">
      <c r="A1456">
        <v>1455</v>
      </c>
      <c r="B1456">
        <v>1002516430</v>
      </c>
      <c r="C1456">
        <v>3</v>
      </c>
      <c r="D1456" t="s">
        <v>55</v>
      </c>
      <c r="E1456">
        <v>5</v>
      </c>
      <c r="F1456" t="s">
        <v>265</v>
      </c>
      <c r="G1456" t="s">
        <v>128</v>
      </c>
      <c r="H1456" t="s">
        <v>274</v>
      </c>
      <c r="I1456" t="s">
        <v>213</v>
      </c>
      <c r="J1456" t="s">
        <v>214</v>
      </c>
      <c r="K1456" t="s">
        <v>149</v>
      </c>
      <c r="L1456" t="s">
        <v>215</v>
      </c>
      <c r="M1456" t="s">
        <v>586</v>
      </c>
      <c r="N1456" t="s">
        <v>216</v>
      </c>
      <c r="O1456" s="57">
        <v>46243.491631944446</v>
      </c>
      <c r="P1456" s="57">
        <v>46245.578483796293</v>
      </c>
      <c r="Q1456">
        <v>69361827</v>
      </c>
      <c r="S1456">
        <v>152418251061</v>
      </c>
      <c r="T1456" t="s">
        <v>6168</v>
      </c>
      <c r="U1456" t="s">
        <v>6169</v>
      </c>
      <c r="V1456" t="s">
        <v>6170</v>
      </c>
      <c r="Z1456">
        <v>112.688232064247</v>
      </c>
      <c r="AA1456">
        <v>-7.2474870523347796</v>
      </c>
      <c r="AB1456" t="s">
        <v>6171</v>
      </c>
      <c r="AC1456" t="s">
        <v>217</v>
      </c>
      <c r="AL1456" t="s">
        <v>218</v>
      </c>
      <c r="AM1456" t="s">
        <v>6172</v>
      </c>
      <c r="AN1456" t="s">
        <v>6</v>
      </c>
      <c r="AO1456" s="57">
        <v>46273.496423611112</v>
      </c>
      <c r="AP1456" s="57">
        <v>46244.541666666664</v>
      </c>
      <c r="AQ1456" t="s">
        <v>248</v>
      </c>
      <c r="AR1456" t="s">
        <v>14</v>
      </c>
      <c r="AS1456" t="s">
        <v>274</v>
      </c>
      <c r="AT1456" t="s">
        <v>231</v>
      </c>
      <c r="AV1456" t="s">
        <v>587</v>
      </c>
      <c r="AW1456" t="s">
        <v>1014</v>
      </c>
      <c r="AX1456" t="s">
        <v>223</v>
      </c>
      <c r="BA1456" s="57">
        <v>46244.541666666664</v>
      </c>
      <c r="BB1456" t="s">
        <v>6172</v>
      </c>
      <c r="BF1456" s="6" t="e">
        <f t="shared" si="66"/>
        <v>#NUM!</v>
      </c>
      <c r="BG1456" t="e">
        <f t="shared" si="67"/>
        <v>#NUM!</v>
      </c>
      <c r="BH1456" t="e">
        <f t="shared" si="68"/>
        <v>#NUM!</v>
      </c>
      <c r="BI1456" t="str">
        <f>VLOOKUP(H1456,Sheet2!$A$1:$B$270,2,FALSE)</f>
        <v>SURABAYA UTARA</v>
      </c>
    </row>
    <row r="1457" spans="1:61">
      <c r="A1457">
        <v>1456</v>
      </c>
      <c r="B1457">
        <v>1002531232</v>
      </c>
      <c r="C1457">
        <v>3</v>
      </c>
      <c r="D1457" t="s">
        <v>49</v>
      </c>
      <c r="E1457">
        <v>4</v>
      </c>
      <c r="F1457" t="s">
        <v>246</v>
      </c>
      <c r="G1457" t="s">
        <v>247</v>
      </c>
      <c r="H1457" t="s">
        <v>624</v>
      </c>
      <c r="I1457" t="s">
        <v>213</v>
      </c>
      <c r="J1457" t="s">
        <v>214</v>
      </c>
      <c r="K1457" t="s">
        <v>149</v>
      </c>
      <c r="L1457" t="s">
        <v>215</v>
      </c>
      <c r="M1457" t="s">
        <v>240</v>
      </c>
      <c r="N1457" t="s">
        <v>216</v>
      </c>
      <c r="O1457" s="57">
        <v>46251.677037037036</v>
      </c>
      <c r="P1457" s="57">
        <v>46251.677789351852</v>
      </c>
      <c r="Q1457">
        <v>69368287</v>
      </c>
      <c r="S1457">
        <v>143424113848</v>
      </c>
      <c r="T1457" t="s">
        <v>12082</v>
      </c>
      <c r="U1457" t="s">
        <v>12083</v>
      </c>
      <c r="V1457" t="s">
        <v>12084</v>
      </c>
      <c r="Z1457">
        <v>110.527235</v>
      </c>
      <c r="AA1457">
        <v>-6.9913049999999997</v>
      </c>
      <c r="AB1457" t="s">
        <v>12085</v>
      </c>
      <c r="AC1457" t="s">
        <v>237</v>
      </c>
      <c r="AL1457" t="s">
        <v>218</v>
      </c>
      <c r="AM1457" t="s">
        <v>12086</v>
      </c>
      <c r="AN1457" t="s">
        <v>6</v>
      </c>
      <c r="AO1457" t="s">
        <v>10611</v>
      </c>
      <c r="AP1457" s="57">
        <v>46252.541666666664</v>
      </c>
      <c r="AR1457" t="s">
        <v>241</v>
      </c>
      <c r="AS1457" t="s">
        <v>624</v>
      </c>
      <c r="AT1457" t="s">
        <v>231</v>
      </c>
      <c r="AV1457" t="s">
        <v>240</v>
      </c>
      <c r="AW1457" t="s">
        <v>1018</v>
      </c>
      <c r="AX1457" t="s">
        <v>223</v>
      </c>
      <c r="BA1457" s="57">
        <v>46252.541666666664</v>
      </c>
      <c r="BB1457" t="s">
        <v>12086</v>
      </c>
      <c r="BF1457" s="6" t="e">
        <f t="shared" si="66"/>
        <v>#NUM!</v>
      </c>
      <c r="BG1457" t="e">
        <f t="shared" si="67"/>
        <v>#NUM!</v>
      </c>
      <c r="BH1457" t="e">
        <f t="shared" si="68"/>
        <v>#NUM!</v>
      </c>
      <c r="BI1457" t="e">
        <f>VLOOKUP(H1457,Sheet2!$A$1:$B$270,2,FALSE)</f>
        <v>#N/A</v>
      </c>
    </row>
    <row r="1458" spans="1:61">
      <c r="A1458">
        <v>1457</v>
      </c>
      <c r="B1458">
        <v>1002514334</v>
      </c>
      <c r="C1458">
        <v>3</v>
      </c>
      <c r="D1458" t="s">
        <v>59</v>
      </c>
      <c r="E1458">
        <v>4</v>
      </c>
      <c r="F1458" t="s">
        <v>224</v>
      </c>
      <c r="G1458" t="s">
        <v>224</v>
      </c>
      <c r="H1458" t="s">
        <v>911</v>
      </c>
      <c r="I1458" t="s">
        <v>213</v>
      </c>
      <c r="J1458" t="s">
        <v>214</v>
      </c>
      <c r="K1458" t="s">
        <v>149</v>
      </c>
      <c r="M1458" t="s">
        <v>76</v>
      </c>
      <c r="N1458" t="s">
        <v>216</v>
      </c>
      <c r="O1458" s="57">
        <v>46241.476851851854</v>
      </c>
      <c r="P1458" s="57">
        <v>46241.567754629628</v>
      </c>
      <c r="Q1458">
        <v>69357877</v>
      </c>
      <c r="S1458">
        <v>146303609727</v>
      </c>
      <c r="T1458" t="s">
        <v>1341</v>
      </c>
      <c r="U1458" t="s">
        <v>6173</v>
      </c>
      <c r="V1458" t="s">
        <v>6174</v>
      </c>
      <c r="Z1458">
        <v>109.2415692</v>
      </c>
      <c r="AA1458">
        <v>-7.4302891000000004</v>
      </c>
      <c r="AB1458" t="s">
        <v>1344</v>
      </c>
      <c r="AC1458" t="s">
        <v>290</v>
      </c>
      <c r="AL1458" t="s">
        <v>218</v>
      </c>
      <c r="AM1458" t="s">
        <v>6175</v>
      </c>
      <c r="AN1458" t="s">
        <v>6</v>
      </c>
      <c r="AO1458" s="57">
        <v>46211.486273148148</v>
      </c>
      <c r="AR1458" t="s">
        <v>219</v>
      </c>
      <c r="AS1458" t="s">
        <v>911</v>
      </c>
      <c r="AT1458" t="s">
        <v>231</v>
      </c>
      <c r="AU1458">
        <v>20260807</v>
      </c>
      <c r="AV1458" t="s">
        <v>222</v>
      </c>
      <c r="AW1458" t="s">
        <v>944</v>
      </c>
      <c r="AX1458" t="s">
        <v>223</v>
      </c>
      <c r="BA1458" s="57">
        <v>46241.291666666664</v>
      </c>
      <c r="BB1458" t="s">
        <v>6175</v>
      </c>
      <c r="BC1458">
        <v>2026</v>
      </c>
      <c r="BD1458">
        <v>8</v>
      </c>
      <c r="BE1458">
        <v>7</v>
      </c>
      <c r="BF1458" s="6">
        <f t="shared" si="66"/>
        <v>46241</v>
      </c>
      <c r="BG1458">
        <f t="shared" si="67"/>
        <v>-0.29166666666424135</v>
      </c>
      <c r="BH1458" t="str">
        <f t="shared" si="68"/>
        <v>COMPLY</v>
      </c>
      <c r="BI1458" t="e">
        <f>VLOOKUP(H1458,Sheet2!$A$1:$B$270,2,FALSE)</f>
        <v>#N/A</v>
      </c>
    </row>
    <row r="1459" spans="1:61">
      <c r="A1459">
        <v>1458</v>
      </c>
      <c r="B1459">
        <v>1002511074</v>
      </c>
      <c r="C1459">
        <v>3</v>
      </c>
      <c r="D1459" t="s">
        <v>42</v>
      </c>
      <c r="E1459">
        <v>5</v>
      </c>
      <c r="F1459" t="s">
        <v>233</v>
      </c>
      <c r="G1459" t="s">
        <v>105</v>
      </c>
      <c r="H1459" t="s">
        <v>380</v>
      </c>
      <c r="I1459" t="s">
        <v>213</v>
      </c>
      <c r="J1459" t="s">
        <v>214</v>
      </c>
      <c r="K1459" t="s">
        <v>149</v>
      </c>
      <c r="M1459" t="s">
        <v>76</v>
      </c>
      <c r="N1459" t="s">
        <v>216</v>
      </c>
      <c r="O1459" s="57">
        <v>46239.657407407409</v>
      </c>
      <c r="P1459" s="57">
        <v>46239.907037037039</v>
      </c>
      <c r="Q1459">
        <v>69359371</v>
      </c>
      <c r="S1459">
        <v>152329216766</v>
      </c>
      <c r="T1459" t="s">
        <v>4426</v>
      </c>
      <c r="U1459" t="s">
        <v>1038</v>
      </c>
      <c r="V1459" t="s">
        <v>4427</v>
      </c>
      <c r="Z1459">
        <v>112.491979</v>
      </c>
      <c r="AA1459">
        <v>-7.6178065999999998</v>
      </c>
      <c r="AB1459" t="s">
        <v>4428</v>
      </c>
      <c r="AC1459" t="s">
        <v>230</v>
      </c>
      <c r="AL1459" t="s">
        <v>218</v>
      </c>
      <c r="AM1459" t="s">
        <v>4429</v>
      </c>
      <c r="AN1459" t="s">
        <v>6</v>
      </c>
      <c r="AO1459" s="57">
        <v>46150.663530092592</v>
      </c>
      <c r="AP1459" s="57">
        <v>46240.625</v>
      </c>
      <c r="AR1459" t="s">
        <v>219</v>
      </c>
      <c r="AS1459" t="s">
        <v>380</v>
      </c>
      <c r="AT1459" t="s">
        <v>221</v>
      </c>
      <c r="AU1459">
        <v>20260805</v>
      </c>
      <c r="AV1459" t="s">
        <v>222</v>
      </c>
      <c r="AW1459" t="s">
        <v>950</v>
      </c>
      <c r="AX1459" t="s">
        <v>223</v>
      </c>
      <c r="BA1459" s="57">
        <v>46240.625</v>
      </c>
      <c r="BB1459" t="s">
        <v>4429</v>
      </c>
      <c r="BC1459">
        <v>2026</v>
      </c>
      <c r="BD1459">
        <v>8</v>
      </c>
      <c r="BE1459">
        <v>5</v>
      </c>
      <c r="BF1459" s="6">
        <f t="shared" si="66"/>
        <v>46239</v>
      </c>
      <c r="BG1459">
        <f t="shared" si="67"/>
        <v>-1.625</v>
      </c>
      <c r="BH1459" t="str">
        <f t="shared" si="68"/>
        <v>COMPLY</v>
      </c>
      <c r="BI1459" t="str">
        <f>VLOOKUP(H1459,Sheet2!$A$1:$B$270,2,FALSE)</f>
        <v>MOJOKERTO</v>
      </c>
    </row>
    <row r="1460" spans="1:61">
      <c r="A1460">
        <v>1459</v>
      </c>
      <c r="B1460">
        <v>1002528650</v>
      </c>
      <c r="C1460">
        <v>3</v>
      </c>
      <c r="D1460" t="s">
        <v>42</v>
      </c>
      <c r="E1460">
        <v>5</v>
      </c>
      <c r="F1460" t="s">
        <v>233</v>
      </c>
      <c r="G1460" t="s">
        <v>105</v>
      </c>
      <c r="H1460" t="s">
        <v>444</v>
      </c>
      <c r="I1460" t="s">
        <v>213</v>
      </c>
      <c r="J1460" t="s">
        <v>214</v>
      </c>
      <c r="K1460" t="s">
        <v>149</v>
      </c>
      <c r="M1460" t="s">
        <v>555</v>
      </c>
      <c r="N1460" t="s">
        <v>216</v>
      </c>
      <c r="O1460" s="57">
        <v>46249.672592592593</v>
      </c>
      <c r="P1460" s="57">
        <v>46250.624340277776</v>
      </c>
      <c r="Q1460">
        <v>69367101</v>
      </c>
      <c r="S1460">
        <v>152330220350</v>
      </c>
      <c r="T1460" t="s">
        <v>12087</v>
      </c>
      <c r="U1460" t="s">
        <v>12088</v>
      </c>
      <c r="Z1460">
        <v>112.55395249999999</v>
      </c>
      <c r="AA1460">
        <v>-7.5163510999999996</v>
      </c>
      <c r="AB1460" t="s">
        <v>12089</v>
      </c>
      <c r="AC1460" t="s">
        <v>230</v>
      </c>
      <c r="AO1460" t="s">
        <v>10301</v>
      </c>
      <c r="AR1460" t="s">
        <v>6</v>
      </c>
      <c r="AS1460" t="s">
        <v>444</v>
      </c>
      <c r="AT1460" t="s">
        <v>966</v>
      </c>
      <c r="AV1460" t="s">
        <v>12090</v>
      </c>
      <c r="AW1460" t="s">
        <v>982</v>
      </c>
      <c r="AX1460" t="s">
        <v>223</v>
      </c>
      <c r="BF1460" s="6" t="e">
        <f t="shared" si="66"/>
        <v>#NUM!</v>
      </c>
      <c r="BG1460" t="e">
        <f t="shared" si="67"/>
        <v>#NUM!</v>
      </c>
      <c r="BH1460" t="e">
        <f t="shared" si="68"/>
        <v>#NUM!</v>
      </c>
      <c r="BI1460" t="str">
        <f>VLOOKUP(H1460,Sheet2!$A$1:$B$270,2,FALSE)</f>
        <v>MOJOKERTO</v>
      </c>
    </row>
    <row r="1461" spans="1:61">
      <c r="A1461">
        <v>1460</v>
      </c>
      <c r="B1461">
        <v>1002515557</v>
      </c>
      <c r="C1461">
        <v>3</v>
      </c>
      <c r="D1461" t="s">
        <v>42</v>
      </c>
      <c r="E1461">
        <v>5</v>
      </c>
      <c r="F1461" t="s">
        <v>233</v>
      </c>
      <c r="G1461" t="s">
        <v>105</v>
      </c>
      <c r="H1461" t="s">
        <v>299</v>
      </c>
      <c r="I1461" t="s">
        <v>213</v>
      </c>
      <c r="J1461" t="s">
        <v>214</v>
      </c>
      <c r="K1461" t="s">
        <v>149</v>
      </c>
      <c r="M1461" t="s">
        <v>6176</v>
      </c>
      <c r="N1461" t="s">
        <v>216</v>
      </c>
      <c r="O1461" s="57">
        <v>46242.329016203701</v>
      </c>
      <c r="P1461" s="57">
        <v>46242.657754629632</v>
      </c>
      <c r="Q1461">
        <v>69359412</v>
      </c>
      <c r="T1461" t="s">
        <v>1104</v>
      </c>
      <c r="V1461" t="s">
        <v>5115</v>
      </c>
      <c r="Z1461">
        <v>112.4006</v>
      </c>
      <c r="AA1461">
        <v>-7.4249000000000001</v>
      </c>
      <c r="AB1461" t="s">
        <v>2825</v>
      </c>
      <c r="AC1461" t="s">
        <v>230</v>
      </c>
      <c r="AL1461" t="s">
        <v>218</v>
      </c>
      <c r="AM1461" t="s">
        <v>5116</v>
      </c>
      <c r="AN1461" t="s">
        <v>6</v>
      </c>
      <c r="AO1461" s="57">
        <v>46242.330092592594</v>
      </c>
      <c r="AS1461" t="s">
        <v>299</v>
      </c>
      <c r="AT1461" t="s">
        <v>352</v>
      </c>
      <c r="AV1461" t="s">
        <v>6176</v>
      </c>
      <c r="AW1461" t="s">
        <v>590</v>
      </c>
      <c r="AX1461" t="s">
        <v>223</v>
      </c>
      <c r="BA1461" s="57">
        <v>46241.291666666664</v>
      </c>
      <c r="BB1461" t="s">
        <v>5116</v>
      </c>
      <c r="BF1461" s="6" t="e">
        <f t="shared" si="66"/>
        <v>#NUM!</v>
      </c>
      <c r="BG1461" t="e">
        <f t="shared" si="67"/>
        <v>#NUM!</v>
      </c>
      <c r="BH1461" t="e">
        <f t="shared" si="68"/>
        <v>#NUM!</v>
      </c>
      <c r="BI1461" t="str">
        <f>VLOOKUP(H1461,Sheet2!$A$1:$B$270,2,FALSE)</f>
        <v>MOJOKERTO</v>
      </c>
    </row>
    <row r="1462" spans="1:61">
      <c r="A1462">
        <v>1461</v>
      </c>
      <c r="B1462">
        <v>1002524392</v>
      </c>
      <c r="C1462">
        <v>3</v>
      </c>
      <c r="D1462" t="s">
        <v>49</v>
      </c>
      <c r="E1462">
        <v>4</v>
      </c>
      <c r="F1462" t="s">
        <v>246</v>
      </c>
      <c r="G1462" t="s">
        <v>247</v>
      </c>
      <c r="H1462" t="s">
        <v>930</v>
      </c>
      <c r="I1462" t="s">
        <v>213</v>
      </c>
      <c r="J1462" t="s">
        <v>214</v>
      </c>
      <c r="K1462" t="s">
        <v>149</v>
      </c>
      <c r="M1462" t="s">
        <v>76</v>
      </c>
      <c r="N1462" t="s">
        <v>216</v>
      </c>
      <c r="O1462" s="57">
        <v>46247.591874999998</v>
      </c>
      <c r="P1462" s="57">
        <v>46250.764305555553</v>
      </c>
      <c r="Q1462">
        <v>69365203</v>
      </c>
      <c r="S1462">
        <v>142410346123</v>
      </c>
      <c r="T1462" t="s">
        <v>9307</v>
      </c>
      <c r="U1462" t="s">
        <v>9308</v>
      </c>
      <c r="V1462" t="s">
        <v>12091</v>
      </c>
      <c r="Z1462">
        <v>110.59235454858501</v>
      </c>
      <c r="AA1462">
        <v>-7.0486151641866703</v>
      </c>
      <c r="AB1462" t="s">
        <v>9309</v>
      </c>
      <c r="AC1462" t="s">
        <v>226</v>
      </c>
      <c r="AL1462" t="s">
        <v>218</v>
      </c>
      <c r="AM1462" t="s">
        <v>12092</v>
      </c>
      <c r="AN1462" t="s">
        <v>6</v>
      </c>
      <c r="AO1462" t="s">
        <v>8888</v>
      </c>
      <c r="AP1462" s="57">
        <v>46250.333333333336</v>
      </c>
      <c r="AR1462" t="s">
        <v>219</v>
      </c>
      <c r="AS1462" t="s">
        <v>930</v>
      </c>
      <c r="AT1462" t="s">
        <v>231</v>
      </c>
      <c r="AU1462">
        <v>20260816</v>
      </c>
      <c r="AV1462" t="s">
        <v>222</v>
      </c>
      <c r="AW1462" t="s">
        <v>9310</v>
      </c>
      <c r="AX1462" t="s">
        <v>223</v>
      </c>
      <c r="BA1462" s="57">
        <v>46250.333333333336</v>
      </c>
      <c r="BB1462" t="s">
        <v>12092</v>
      </c>
      <c r="BC1462">
        <v>2026</v>
      </c>
      <c r="BD1462">
        <v>8</v>
      </c>
      <c r="BE1462">
        <v>16</v>
      </c>
      <c r="BF1462" s="6">
        <f t="shared" si="66"/>
        <v>46250</v>
      </c>
      <c r="BG1462">
        <f t="shared" si="67"/>
        <v>-0.33333333333575865</v>
      </c>
      <c r="BH1462" t="str">
        <f t="shared" si="68"/>
        <v>COMPLY</v>
      </c>
      <c r="BI1462" t="e">
        <f>VLOOKUP(H1462,Sheet2!$A$1:$B$270,2,FALSE)</f>
        <v>#N/A</v>
      </c>
    </row>
    <row r="1463" spans="1:61">
      <c r="A1463">
        <v>1462</v>
      </c>
      <c r="B1463">
        <v>1002528507</v>
      </c>
      <c r="C1463">
        <v>3</v>
      </c>
      <c r="D1463" t="s">
        <v>42</v>
      </c>
      <c r="E1463">
        <v>5</v>
      </c>
      <c r="F1463" t="s">
        <v>233</v>
      </c>
      <c r="G1463" t="s">
        <v>105</v>
      </c>
      <c r="H1463" t="s">
        <v>303</v>
      </c>
      <c r="I1463" t="s">
        <v>213</v>
      </c>
      <c r="J1463" t="s">
        <v>214</v>
      </c>
      <c r="K1463" t="s">
        <v>149</v>
      </c>
      <c r="M1463" t="s">
        <v>555</v>
      </c>
      <c r="N1463" t="s">
        <v>216</v>
      </c>
      <c r="O1463" s="57">
        <v>46249.639305555553</v>
      </c>
      <c r="P1463" s="57">
        <v>46250.606817129628</v>
      </c>
      <c r="Q1463">
        <v>69367020</v>
      </c>
      <c r="S1463">
        <v>152324211131</v>
      </c>
      <c r="T1463" t="s">
        <v>12093</v>
      </c>
      <c r="U1463" t="s">
        <v>12094</v>
      </c>
      <c r="Z1463">
        <v>112.5113228</v>
      </c>
      <c r="AA1463">
        <v>-7.6456255000000004</v>
      </c>
      <c r="AB1463" t="s">
        <v>12095</v>
      </c>
      <c r="AC1463" t="s">
        <v>230</v>
      </c>
      <c r="AO1463" t="s">
        <v>10808</v>
      </c>
      <c r="AR1463" t="s">
        <v>6</v>
      </c>
      <c r="AS1463" t="s">
        <v>303</v>
      </c>
      <c r="AT1463" t="s">
        <v>966</v>
      </c>
      <c r="AV1463" t="s">
        <v>11935</v>
      </c>
      <c r="AW1463" t="s">
        <v>982</v>
      </c>
      <c r="AX1463" t="s">
        <v>223</v>
      </c>
      <c r="BF1463" s="6" t="e">
        <f t="shared" si="66"/>
        <v>#NUM!</v>
      </c>
      <c r="BG1463" t="e">
        <f t="shared" si="67"/>
        <v>#NUM!</v>
      </c>
      <c r="BH1463" t="e">
        <f t="shared" si="68"/>
        <v>#NUM!</v>
      </c>
      <c r="BI1463" t="str">
        <f>VLOOKUP(H1463,Sheet2!$A$1:$B$270,2,FALSE)</f>
        <v>MOJOKERTO</v>
      </c>
    </row>
    <row r="1464" spans="1:61">
      <c r="A1464">
        <v>1463</v>
      </c>
      <c r="B1464">
        <v>1002516508</v>
      </c>
      <c r="C1464">
        <v>3</v>
      </c>
      <c r="D1464" t="s">
        <v>34</v>
      </c>
      <c r="E1464">
        <v>5</v>
      </c>
      <c r="F1464" t="s">
        <v>585</v>
      </c>
      <c r="G1464" t="s">
        <v>81</v>
      </c>
      <c r="H1464" t="s">
        <v>427</v>
      </c>
      <c r="I1464" t="s">
        <v>213</v>
      </c>
      <c r="J1464" t="s">
        <v>214</v>
      </c>
      <c r="K1464" t="s">
        <v>149</v>
      </c>
      <c r="M1464" t="s">
        <v>76</v>
      </c>
      <c r="N1464" t="s">
        <v>216</v>
      </c>
      <c r="O1464" s="57">
        <v>46243.578680555554</v>
      </c>
      <c r="P1464" s="57">
        <v>46244.197893518518</v>
      </c>
      <c r="Q1464">
        <v>69360566</v>
      </c>
      <c r="S1464">
        <v>172402802776</v>
      </c>
      <c r="T1464" t="s">
        <v>4724</v>
      </c>
      <c r="U1464" t="s">
        <v>6177</v>
      </c>
      <c r="V1464" t="s">
        <v>6178</v>
      </c>
      <c r="Z1464">
        <v>115.22080870000001</v>
      </c>
      <c r="AA1464">
        <v>-8.7086562999999995</v>
      </c>
      <c r="AB1464" t="s">
        <v>4727</v>
      </c>
      <c r="AC1464" t="s">
        <v>230</v>
      </c>
      <c r="AL1464" t="s">
        <v>218</v>
      </c>
      <c r="AM1464" t="s">
        <v>6179</v>
      </c>
      <c r="AN1464" t="s">
        <v>6</v>
      </c>
      <c r="AO1464" s="57">
        <v>46273.57984953704</v>
      </c>
      <c r="AR1464" t="s">
        <v>219</v>
      </c>
      <c r="AS1464" t="s">
        <v>427</v>
      </c>
      <c r="AT1464" t="s">
        <v>231</v>
      </c>
      <c r="AU1464">
        <v>20260810</v>
      </c>
      <c r="AV1464" t="s">
        <v>222</v>
      </c>
      <c r="AW1464" t="s">
        <v>560</v>
      </c>
      <c r="AX1464" t="s">
        <v>223</v>
      </c>
      <c r="BA1464" s="57">
        <v>46243.291666666664</v>
      </c>
      <c r="BB1464" t="s">
        <v>6179</v>
      </c>
      <c r="BC1464">
        <v>2026</v>
      </c>
      <c r="BD1464">
        <v>8</v>
      </c>
      <c r="BE1464">
        <v>10</v>
      </c>
      <c r="BF1464" s="6">
        <f t="shared" si="66"/>
        <v>46244</v>
      </c>
      <c r="BG1464">
        <f t="shared" si="67"/>
        <v>0.70833333333575865</v>
      </c>
      <c r="BH1464" t="str">
        <f t="shared" si="68"/>
        <v>COMPLY</v>
      </c>
      <c r="BI1464" t="str">
        <f>VLOOKUP(H1464,Sheet2!$A$1:$B$270,2,FALSE)</f>
        <v>JIMBARAN</v>
      </c>
    </row>
    <row r="1465" spans="1:61">
      <c r="A1465">
        <v>1464</v>
      </c>
      <c r="B1465">
        <v>1002514309</v>
      </c>
      <c r="C1465">
        <v>3</v>
      </c>
      <c r="D1465" t="s">
        <v>59</v>
      </c>
      <c r="E1465">
        <v>4</v>
      </c>
      <c r="F1465" t="s">
        <v>224</v>
      </c>
      <c r="G1465" t="s">
        <v>320</v>
      </c>
      <c r="H1465" t="s">
        <v>321</v>
      </c>
      <c r="I1465" t="s">
        <v>213</v>
      </c>
      <c r="J1465" t="s">
        <v>214</v>
      </c>
      <c r="K1465" t="s">
        <v>149</v>
      </c>
      <c r="L1465" t="s">
        <v>215</v>
      </c>
      <c r="M1465" t="s">
        <v>76</v>
      </c>
      <c r="N1465" t="s">
        <v>216</v>
      </c>
      <c r="O1465" s="57">
        <v>46241.472199074073</v>
      </c>
      <c r="P1465" s="57">
        <v>46242.635740740741</v>
      </c>
      <c r="Q1465">
        <v>69360628</v>
      </c>
      <c r="S1465">
        <v>146372101964</v>
      </c>
      <c r="T1465" t="s">
        <v>6180</v>
      </c>
      <c r="U1465" t="s">
        <v>6181</v>
      </c>
      <c r="V1465" t="s">
        <v>6182</v>
      </c>
      <c r="Z1465">
        <v>109.818455</v>
      </c>
      <c r="AA1465">
        <v>-7.2014399999999998</v>
      </c>
      <c r="AB1465" t="s">
        <v>6183</v>
      </c>
      <c r="AC1465" t="s">
        <v>237</v>
      </c>
      <c r="AL1465" t="s">
        <v>218</v>
      </c>
      <c r="AM1465" t="s">
        <v>6184</v>
      </c>
      <c r="AN1465" t="s">
        <v>6</v>
      </c>
      <c r="AO1465" s="57">
        <v>46211.476226851853</v>
      </c>
      <c r="AP1465" s="57">
        <v>46243.625</v>
      </c>
      <c r="AR1465" t="s">
        <v>219</v>
      </c>
      <c r="AS1465" t="s">
        <v>321</v>
      </c>
      <c r="AT1465" t="s">
        <v>231</v>
      </c>
      <c r="AU1465">
        <v>20260808</v>
      </c>
      <c r="AV1465" t="s">
        <v>222</v>
      </c>
      <c r="AW1465" t="s">
        <v>1021</v>
      </c>
      <c r="AX1465" t="s">
        <v>223</v>
      </c>
      <c r="BA1465" s="57">
        <v>46243.625</v>
      </c>
      <c r="BB1465" t="s">
        <v>6184</v>
      </c>
      <c r="BC1465">
        <v>2026</v>
      </c>
      <c r="BD1465">
        <v>8</v>
      </c>
      <c r="BE1465">
        <v>8</v>
      </c>
      <c r="BF1465" s="6">
        <f t="shared" si="66"/>
        <v>46242</v>
      </c>
      <c r="BG1465">
        <f t="shared" si="67"/>
        <v>-1.625</v>
      </c>
      <c r="BH1465" t="str">
        <f t="shared" si="68"/>
        <v>COMPLY</v>
      </c>
      <c r="BI1465" t="e">
        <f>VLOOKUP(H1465,Sheet2!$A$1:$B$270,2,FALSE)</f>
        <v>#N/A</v>
      </c>
    </row>
    <row r="1466" spans="1:61">
      <c r="A1466">
        <v>1465</v>
      </c>
      <c r="B1466">
        <v>1002504745</v>
      </c>
      <c r="C1466">
        <v>3</v>
      </c>
      <c r="D1466" t="s">
        <v>38</v>
      </c>
      <c r="E1466">
        <v>5</v>
      </c>
      <c r="F1466" t="s">
        <v>90</v>
      </c>
      <c r="G1466" t="s">
        <v>96</v>
      </c>
      <c r="H1466" t="s">
        <v>289</v>
      </c>
      <c r="I1466" t="s">
        <v>213</v>
      </c>
      <c r="J1466" t="s">
        <v>214</v>
      </c>
      <c r="K1466" t="s">
        <v>149</v>
      </c>
      <c r="L1466" t="s">
        <v>215</v>
      </c>
      <c r="M1466" t="s">
        <v>76</v>
      </c>
      <c r="N1466" t="s">
        <v>216</v>
      </c>
      <c r="O1466" s="57">
        <v>46235.649259259262</v>
      </c>
      <c r="P1466" s="57">
        <v>46236.487025462964</v>
      </c>
      <c r="Q1466">
        <v>69356817</v>
      </c>
      <c r="S1466">
        <v>152608208820</v>
      </c>
      <c r="T1466" t="s">
        <v>1009</v>
      </c>
      <c r="U1466" t="s">
        <v>4432</v>
      </c>
      <c r="V1466" t="s">
        <v>4433</v>
      </c>
      <c r="Z1466">
        <v>111.60017888993001</v>
      </c>
      <c r="AA1466">
        <v>-8.3098921592855906</v>
      </c>
      <c r="AB1466" t="s">
        <v>4434</v>
      </c>
      <c r="AC1466" t="s">
        <v>217</v>
      </c>
      <c r="AL1466" t="s">
        <v>218</v>
      </c>
      <c r="AM1466" t="s">
        <v>4435</v>
      </c>
      <c r="AN1466" t="s">
        <v>6</v>
      </c>
      <c r="AO1466" s="57">
        <v>46030.652685185189</v>
      </c>
      <c r="AP1466" s="57">
        <v>46236.541666666664</v>
      </c>
      <c r="AR1466" t="s">
        <v>219</v>
      </c>
      <c r="AS1466" t="s">
        <v>289</v>
      </c>
      <c r="AT1466" t="s">
        <v>231</v>
      </c>
      <c r="AU1466">
        <v>20260802</v>
      </c>
      <c r="AV1466" t="s">
        <v>222</v>
      </c>
      <c r="AW1466" t="s">
        <v>1021</v>
      </c>
      <c r="AX1466" t="s">
        <v>223</v>
      </c>
      <c r="BA1466" s="57">
        <v>46236.541666666664</v>
      </c>
      <c r="BB1466" t="s">
        <v>4435</v>
      </c>
      <c r="BC1466">
        <v>2026</v>
      </c>
      <c r="BD1466">
        <v>8</v>
      </c>
      <c r="BE1466">
        <v>2</v>
      </c>
      <c r="BF1466" s="6">
        <f t="shared" si="66"/>
        <v>46236</v>
      </c>
      <c r="BG1466">
        <f t="shared" si="67"/>
        <v>-0.54166666666424135</v>
      </c>
      <c r="BH1466" t="str">
        <f t="shared" si="68"/>
        <v>COMPLY</v>
      </c>
      <c r="BI1466" t="str">
        <f>VLOOKUP(H1466,Sheet2!$A$1:$B$270,2,FALSE)</f>
        <v>PONOROGO</v>
      </c>
    </row>
    <row r="1467" spans="1:61">
      <c r="A1467">
        <v>1466</v>
      </c>
      <c r="B1467">
        <v>1002531311</v>
      </c>
      <c r="C1467">
        <v>3</v>
      </c>
      <c r="D1467" t="s">
        <v>45</v>
      </c>
      <c r="E1467">
        <v>5</v>
      </c>
      <c r="F1467" t="s">
        <v>211</v>
      </c>
      <c r="G1467" t="s">
        <v>112</v>
      </c>
      <c r="H1467" t="s">
        <v>267</v>
      </c>
      <c r="I1467" t="s">
        <v>213</v>
      </c>
      <c r="J1467" t="s">
        <v>214</v>
      </c>
      <c r="K1467" t="s">
        <v>149</v>
      </c>
      <c r="L1467" t="s">
        <v>215</v>
      </c>
      <c r="M1467" t="s">
        <v>240</v>
      </c>
      <c r="N1467" t="s">
        <v>216</v>
      </c>
      <c r="O1467" s="57">
        <v>46251.699965277781</v>
      </c>
      <c r="P1467" s="57">
        <v>46251.70171296296</v>
      </c>
      <c r="Q1467">
        <v>69368335</v>
      </c>
      <c r="S1467">
        <v>172601797051</v>
      </c>
      <c r="T1467" t="s">
        <v>12096</v>
      </c>
      <c r="U1467" t="s">
        <v>12097</v>
      </c>
      <c r="V1467" t="s">
        <v>12098</v>
      </c>
      <c r="Z1467">
        <v>116.132323995446</v>
      </c>
      <c r="AA1467">
        <v>-8.5901112119680292</v>
      </c>
      <c r="AB1467" t="s">
        <v>12099</v>
      </c>
      <c r="AC1467" t="s">
        <v>237</v>
      </c>
      <c r="AL1467" t="s">
        <v>218</v>
      </c>
      <c r="AM1467" t="s">
        <v>12100</v>
      </c>
      <c r="AN1467" t="s">
        <v>6</v>
      </c>
      <c r="AO1467" t="s">
        <v>11141</v>
      </c>
      <c r="AP1467" s="57">
        <v>46253.541666666664</v>
      </c>
      <c r="AR1467" t="s">
        <v>241</v>
      </c>
      <c r="AS1467" t="s">
        <v>267</v>
      </c>
      <c r="AT1467" t="s">
        <v>231</v>
      </c>
      <c r="AV1467" t="s">
        <v>240</v>
      </c>
      <c r="AW1467" t="s">
        <v>980</v>
      </c>
      <c r="AX1467" t="s">
        <v>223</v>
      </c>
      <c r="BA1467" s="57">
        <v>46253.541666666664</v>
      </c>
      <c r="BB1467" t="s">
        <v>12100</v>
      </c>
      <c r="BF1467" s="6" t="e">
        <f t="shared" si="66"/>
        <v>#NUM!</v>
      </c>
      <c r="BG1467" t="e">
        <f t="shared" si="67"/>
        <v>#NUM!</v>
      </c>
      <c r="BH1467" t="e">
        <f t="shared" si="68"/>
        <v>#NUM!</v>
      </c>
      <c r="BI1467" t="str">
        <f>VLOOKUP(H1467,Sheet2!$A$1:$B$270,2,FALSE)</f>
        <v>MATARAM</v>
      </c>
    </row>
    <row r="1468" spans="1:61">
      <c r="A1468">
        <v>1467</v>
      </c>
      <c r="B1468">
        <v>1002520118</v>
      </c>
      <c r="C1468">
        <v>3</v>
      </c>
      <c r="D1468" t="s">
        <v>42</v>
      </c>
      <c r="E1468">
        <v>5</v>
      </c>
      <c r="F1468" t="s">
        <v>233</v>
      </c>
      <c r="G1468" t="s">
        <v>105</v>
      </c>
      <c r="H1468" t="s">
        <v>381</v>
      </c>
      <c r="I1468" t="s">
        <v>213</v>
      </c>
      <c r="J1468" t="s">
        <v>214</v>
      </c>
      <c r="K1468" t="s">
        <v>149</v>
      </c>
      <c r="M1468" t="s">
        <v>76</v>
      </c>
      <c r="N1468" t="s">
        <v>216</v>
      </c>
      <c r="O1468" s="57">
        <v>46245.591053240743</v>
      </c>
      <c r="P1468" s="57">
        <v>46245.933275462965</v>
      </c>
      <c r="Q1468">
        <v>69363436</v>
      </c>
      <c r="S1468">
        <v>152312243260</v>
      </c>
      <c r="T1468" t="s">
        <v>7447</v>
      </c>
      <c r="U1468" t="s">
        <v>7448</v>
      </c>
      <c r="V1468" t="s">
        <v>7449</v>
      </c>
      <c r="Z1468">
        <v>112.4594067</v>
      </c>
      <c r="AA1468">
        <v>-7.5067810000000001</v>
      </c>
      <c r="AB1468" t="s">
        <v>7450</v>
      </c>
      <c r="AC1468" t="s">
        <v>230</v>
      </c>
      <c r="AL1468" t="s">
        <v>218</v>
      </c>
      <c r="AM1468" t="s">
        <v>7451</v>
      </c>
      <c r="AN1468" t="s">
        <v>6</v>
      </c>
      <c r="AO1468" s="57">
        <v>46334.610983796294</v>
      </c>
      <c r="AP1468" s="57">
        <v>46246.541666666664</v>
      </c>
      <c r="AR1468" t="s">
        <v>219</v>
      </c>
      <c r="AS1468" t="s">
        <v>381</v>
      </c>
      <c r="AT1468" t="s">
        <v>231</v>
      </c>
      <c r="AU1468">
        <v>20260811</v>
      </c>
      <c r="AV1468" t="s">
        <v>222</v>
      </c>
      <c r="AW1468" t="s">
        <v>582</v>
      </c>
      <c r="AX1468" t="s">
        <v>223</v>
      </c>
      <c r="BA1468" s="57">
        <v>46246.541666666664</v>
      </c>
      <c r="BB1468" t="s">
        <v>7451</v>
      </c>
      <c r="BC1468">
        <v>2026</v>
      </c>
      <c r="BD1468">
        <v>8</v>
      </c>
      <c r="BE1468">
        <v>11</v>
      </c>
      <c r="BF1468" s="6">
        <f t="shared" si="66"/>
        <v>46245</v>
      </c>
      <c r="BG1468">
        <f t="shared" si="67"/>
        <v>-1.5416666666642413</v>
      </c>
      <c r="BH1468" t="str">
        <f t="shared" si="68"/>
        <v>COMPLY</v>
      </c>
      <c r="BI1468" t="str">
        <f>VLOOKUP(H1468,Sheet2!$A$1:$B$270,2,FALSE)</f>
        <v>MOJOKERTO</v>
      </c>
    </row>
    <row r="1469" spans="1:61">
      <c r="A1469">
        <v>1468</v>
      </c>
      <c r="B1469">
        <v>1002510859</v>
      </c>
      <c r="C1469">
        <v>3</v>
      </c>
      <c r="D1469" t="s">
        <v>38</v>
      </c>
      <c r="E1469">
        <v>5</v>
      </c>
      <c r="F1469" t="s">
        <v>250</v>
      </c>
      <c r="G1469" t="s">
        <v>87</v>
      </c>
      <c r="H1469" t="s">
        <v>435</v>
      </c>
      <c r="I1469" t="s">
        <v>213</v>
      </c>
      <c r="J1469" t="s">
        <v>214</v>
      </c>
      <c r="K1469" t="s">
        <v>149</v>
      </c>
      <c r="L1469" t="s">
        <v>215</v>
      </c>
      <c r="M1469" t="s">
        <v>76</v>
      </c>
      <c r="N1469" t="s">
        <v>216</v>
      </c>
      <c r="O1469" s="57">
        <v>46239.611770833333</v>
      </c>
      <c r="P1469" s="57">
        <v>46241.612662037034</v>
      </c>
      <c r="Q1469">
        <v>69359311</v>
      </c>
      <c r="S1469">
        <v>152717206255</v>
      </c>
      <c r="T1469" t="s">
        <v>1194</v>
      </c>
      <c r="U1469" t="s">
        <v>1195</v>
      </c>
      <c r="V1469" t="s">
        <v>1196</v>
      </c>
      <c r="Z1469">
        <v>112.829096652567</v>
      </c>
      <c r="AA1469">
        <v>-8.0252897816179605</v>
      </c>
      <c r="AB1469" t="s">
        <v>1197</v>
      </c>
      <c r="AC1469" t="s">
        <v>217</v>
      </c>
      <c r="AL1469" t="s">
        <v>218</v>
      </c>
      <c r="AM1469" t="s">
        <v>1198</v>
      </c>
      <c r="AN1469" t="s">
        <v>6</v>
      </c>
      <c r="AO1469" s="57">
        <v>46150.621377314812</v>
      </c>
      <c r="AP1469" s="57">
        <v>46241.333333333336</v>
      </c>
      <c r="AR1469" t="s">
        <v>219</v>
      </c>
      <c r="AS1469" t="s">
        <v>435</v>
      </c>
      <c r="AT1469" t="s">
        <v>231</v>
      </c>
      <c r="AU1469">
        <v>20260807</v>
      </c>
      <c r="AV1469" t="s">
        <v>222</v>
      </c>
      <c r="AW1469" t="s">
        <v>1023</v>
      </c>
      <c r="AX1469" t="s">
        <v>223</v>
      </c>
      <c r="BA1469" s="57">
        <v>46241.333333333336</v>
      </c>
      <c r="BB1469" t="s">
        <v>1198</v>
      </c>
      <c r="BC1469">
        <v>2026</v>
      </c>
      <c r="BD1469">
        <v>8</v>
      </c>
      <c r="BE1469">
        <v>7</v>
      </c>
      <c r="BF1469" s="6">
        <f t="shared" si="66"/>
        <v>46241</v>
      </c>
      <c r="BG1469">
        <f t="shared" si="67"/>
        <v>-0.33333333333575865</v>
      </c>
      <c r="BH1469" t="str">
        <f t="shared" si="68"/>
        <v>COMPLY</v>
      </c>
      <c r="BI1469" t="str">
        <f>VLOOKUP(H1469,Sheet2!$A$1:$B$270,2,FALSE)</f>
        <v>BATU</v>
      </c>
    </row>
    <row r="1470" spans="1:61">
      <c r="A1470">
        <v>1469</v>
      </c>
      <c r="B1470">
        <v>1002515373</v>
      </c>
      <c r="C1470">
        <v>3</v>
      </c>
      <c r="D1470" t="s">
        <v>49</v>
      </c>
      <c r="E1470">
        <v>4</v>
      </c>
      <c r="F1470" t="s">
        <v>246</v>
      </c>
      <c r="G1470" t="s">
        <v>247</v>
      </c>
      <c r="H1470" t="s">
        <v>624</v>
      </c>
      <c r="I1470" t="s">
        <v>213</v>
      </c>
      <c r="J1470" t="s">
        <v>214</v>
      </c>
      <c r="K1470" t="s">
        <v>149</v>
      </c>
      <c r="M1470" t="s">
        <v>76</v>
      </c>
      <c r="N1470" t="s">
        <v>216</v>
      </c>
      <c r="O1470" s="57">
        <v>46241.707604166666</v>
      </c>
      <c r="P1470" s="57">
        <v>46241.859027777777</v>
      </c>
      <c r="Q1470">
        <v>69356866</v>
      </c>
      <c r="S1470">
        <v>143424113537</v>
      </c>
      <c r="T1470" t="s">
        <v>4160</v>
      </c>
      <c r="U1470" t="s">
        <v>4448</v>
      </c>
      <c r="V1470" t="s">
        <v>4449</v>
      </c>
      <c r="Z1470">
        <v>110.54570895273601</v>
      </c>
      <c r="AA1470">
        <v>-6.9293956982594596</v>
      </c>
      <c r="AB1470" t="s">
        <v>4163</v>
      </c>
      <c r="AC1470" t="s">
        <v>217</v>
      </c>
      <c r="AL1470" t="s">
        <v>218</v>
      </c>
      <c r="AM1470" t="s">
        <v>4450</v>
      </c>
      <c r="AN1470" t="s">
        <v>6</v>
      </c>
      <c r="AO1470" s="57">
        <v>46211.715798611112</v>
      </c>
      <c r="AR1470" t="s">
        <v>219</v>
      </c>
      <c r="AS1470" t="s">
        <v>624</v>
      </c>
      <c r="AT1470" t="s">
        <v>231</v>
      </c>
      <c r="AU1470">
        <v>20260807</v>
      </c>
      <c r="AV1470" t="s">
        <v>222</v>
      </c>
      <c r="AW1470" t="s">
        <v>561</v>
      </c>
      <c r="AX1470" t="s">
        <v>223</v>
      </c>
      <c r="BA1470" s="57">
        <v>46241.291666666664</v>
      </c>
      <c r="BB1470" t="s">
        <v>4450</v>
      </c>
      <c r="BC1470">
        <v>2026</v>
      </c>
      <c r="BD1470">
        <v>8</v>
      </c>
      <c r="BE1470">
        <v>7</v>
      </c>
      <c r="BF1470" s="6">
        <f t="shared" si="66"/>
        <v>46241</v>
      </c>
      <c r="BG1470">
        <f t="shared" si="67"/>
        <v>-0.29166666666424135</v>
      </c>
      <c r="BH1470" t="str">
        <f t="shared" si="68"/>
        <v>COMPLY</v>
      </c>
      <c r="BI1470" t="e">
        <f>VLOOKUP(H1470,Sheet2!$A$1:$B$270,2,FALSE)</f>
        <v>#N/A</v>
      </c>
    </row>
    <row r="1471" spans="1:61">
      <c r="A1471">
        <v>1470</v>
      </c>
      <c r="B1471">
        <v>1002517677</v>
      </c>
      <c r="C1471">
        <v>3</v>
      </c>
      <c r="D1471" t="s">
        <v>34</v>
      </c>
      <c r="E1471">
        <v>5</v>
      </c>
      <c r="F1471" t="s">
        <v>585</v>
      </c>
      <c r="G1471" t="s">
        <v>83</v>
      </c>
      <c r="H1471" t="s">
        <v>232</v>
      </c>
      <c r="I1471" t="s">
        <v>213</v>
      </c>
      <c r="J1471" t="s">
        <v>214</v>
      </c>
      <c r="K1471" t="s">
        <v>149</v>
      </c>
      <c r="M1471" t="s">
        <v>933</v>
      </c>
      <c r="N1471" t="s">
        <v>216</v>
      </c>
      <c r="O1471" s="57">
        <v>46244.543194444443</v>
      </c>
      <c r="P1471" s="57">
        <v>46247.389062499999</v>
      </c>
      <c r="Q1471">
        <v>69362407</v>
      </c>
      <c r="S1471">
        <v>172423220311</v>
      </c>
      <c r="T1471" t="s">
        <v>6185</v>
      </c>
      <c r="U1471" t="s">
        <v>6186</v>
      </c>
      <c r="V1471" t="s">
        <v>6187</v>
      </c>
      <c r="Z1471">
        <v>115.27735319999999</v>
      </c>
      <c r="AA1471">
        <v>-8.5787233000000001</v>
      </c>
      <c r="AB1471" t="s">
        <v>6188</v>
      </c>
      <c r="AC1471" t="s">
        <v>230</v>
      </c>
      <c r="AL1471" t="s">
        <v>218</v>
      </c>
      <c r="AM1471" t="s">
        <v>6189</v>
      </c>
      <c r="AN1471" t="s">
        <v>6</v>
      </c>
      <c r="AO1471" s="57">
        <v>46303.548472222225</v>
      </c>
      <c r="AP1471" s="57">
        <v>46245.625</v>
      </c>
      <c r="AQ1471" t="s">
        <v>248</v>
      </c>
      <c r="AR1471" t="s">
        <v>12</v>
      </c>
      <c r="AS1471" t="s">
        <v>232</v>
      </c>
      <c r="AT1471" t="s">
        <v>231</v>
      </c>
      <c r="AV1471" t="s">
        <v>917</v>
      </c>
      <c r="AW1471" t="s">
        <v>562</v>
      </c>
      <c r="AX1471" t="s">
        <v>223</v>
      </c>
      <c r="BA1471" s="57">
        <v>46245.625</v>
      </c>
      <c r="BB1471" t="s">
        <v>6189</v>
      </c>
      <c r="BF1471" s="6" t="e">
        <f t="shared" si="66"/>
        <v>#NUM!</v>
      </c>
      <c r="BG1471" t="e">
        <f t="shared" si="67"/>
        <v>#NUM!</v>
      </c>
      <c r="BH1471" t="e">
        <f t="shared" si="68"/>
        <v>#NUM!</v>
      </c>
      <c r="BI1471" t="str">
        <f>VLOOKUP(H1471,Sheet2!$A$1:$B$270,2,FALSE)</f>
        <v>SANUR</v>
      </c>
    </row>
    <row r="1472" spans="1:61">
      <c r="A1472">
        <v>1471</v>
      </c>
      <c r="B1472">
        <v>1002531569</v>
      </c>
      <c r="C1472">
        <v>3</v>
      </c>
      <c r="D1472" t="s">
        <v>38</v>
      </c>
      <c r="E1472">
        <v>5</v>
      </c>
      <c r="F1472" t="s">
        <v>90</v>
      </c>
      <c r="G1472" t="s">
        <v>90</v>
      </c>
      <c r="H1472" t="s">
        <v>468</v>
      </c>
      <c r="I1472" t="s">
        <v>213</v>
      </c>
      <c r="J1472" t="s">
        <v>214</v>
      </c>
      <c r="K1472" t="s">
        <v>149</v>
      </c>
      <c r="L1472" t="s">
        <v>215</v>
      </c>
      <c r="M1472" t="s">
        <v>240</v>
      </c>
      <c r="N1472" t="s">
        <v>216</v>
      </c>
      <c r="O1472" s="57">
        <v>46251.822928240741</v>
      </c>
      <c r="P1472" s="57">
        <v>46251.825011574074</v>
      </c>
      <c r="Q1472">
        <v>69368446</v>
      </c>
      <c r="S1472">
        <v>152652204466</v>
      </c>
      <c r="T1472" t="s">
        <v>12101</v>
      </c>
      <c r="U1472" t="s">
        <v>12102</v>
      </c>
      <c r="V1472" t="s">
        <v>12103</v>
      </c>
      <c r="Z1472">
        <v>112.0800885</v>
      </c>
      <c r="AA1472">
        <v>-7.6919918999999899</v>
      </c>
      <c r="AB1472" t="s">
        <v>12104</v>
      </c>
      <c r="AC1472" t="s">
        <v>217</v>
      </c>
      <c r="AL1472" t="s">
        <v>218</v>
      </c>
      <c r="AM1472" t="s">
        <v>12105</v>
      </c>
      <c r="AN1472" t="s">
        <v>6</v>
      </c>
      <c r="AO1472" t="s">
        <v>12106</v>
      </c>
      <c r="AP1472" s="57">
        <v>46253.333333333336</v>
      </c>
      <c r="AR1472" t="s">
        <v>241</v>
      </c>
      <c r="AS1472" t="s">
        <v>468</v>
      </c>
      <c r="AT1472" t="s">
        <v>231</v>
      </c>
      <c r="AV1472" t="s">
        <v>240</v>
      </c>
      <c r="AW1472" t="s">
        <v>1020</v>
      </c>
      <c r="AX1472" t="s">
        <v>223</v>
      </c>
      <c r="BA1472" s="57">
        <v>46253.333333333336</v>
      </c>
      <c r="BB1472" t="s">
        <v>12105</v>
      </c>
      <c r="BF1472" s="6" t="e">
        <f t="shared" si="66"/>
        <v>#NUM!</v>
      </c>
      <c r="BG1472" t="e">
        <f t="shared" si="67"/>
        <v>#NUM!</v>
      </c>
      <c r="BH1472" t="e">
        <f t="shared" si="68"/>
        <v>#NUM!</v>
      </c>
      <c r="BI1472" t="str">
        <f>VLOOKUP(H1472,Sheet2!$A$1:$B$270,2,FALSE)</f>
        <v>KEDIRI</v>
      </c>
    </row>
    <row r="1473" spans="1:61">
      <c r="A1473">
        <v>1472</v>
      </c>
      <c r="B1473">
        <v>1002530706</v>
      </c>
      <c r="C1473">
        <v>3</v>
      </c>
      <c r="D1473" t="s">
        <v>38</v>
      </c>
      <c r="E1473">
        <v>5</v>
      </c>
      <c r="F1473" t="s">
        <v>90</v>
      </c>
      <c r="G1473" t="s">
        <v>93</v>
      </c>
      <c r="H1473" t="s">
        <v>391</v>
      </c>
      <c r="I1473" t="s">
        <v>213</v>
      </c>
      <c r="J1473" t="s">
        <v>214</v>
      </c>
      <c r="K1473" t="s">
        <v>149</v>
      </c>
      <c r="L1473" t="s">
        <v>215</v>
      </c>
      <c r="M1473" t="s">
        <v>76</v>
      </c>
      <c r="N1473" t="s">
        <v>216</v>
      </c>
      <c r="O1473" s="57">
        <v>46251.487453703703</v>
      </c>
      <c r="P1473" s="57">
        <v>46251.860879629632</v>
      </c>
      <c r="Q1473">
        <v>69367979</v>
      </c>
      <c r="S1473">
        <v>152615203361</v>
      </c>
      <c r="T1473" t="s">
        <v>12107</v>
      </c>
      <c r="U1473" t="s">
        <v>12108</v>
      </c>
      <c r="V1473" t="s">
        <v>12109</v>
      </c>
      <c r="Z1473">
        <v>112.109578</v>
      </c>
      <c r="AA1473">
        <v>-7.5666339999999996</v>
      </c>
      <c r="AB1473" t="s">
        <v>12110</v>
      </c>
      <c r="AC1473" t="s">
        <v>237</v>
      </c>
      <c r="AL1473" t="s">
        <v>218</v>
      </c>
      <c r="AM1473" t="s">
        <v>12111</v>
      </c>
      <c r="AN1473" t="s">
        <v>6</v>
      </c>
      <c r="AO1473" t="s">
        <v>10251</v>
      </c>
      <c r="AP1473" s="57">
        <v>46252.333333333336</v>
      </c>
      <c r="AR1473" t="s">
        <v>219</v>
      </c>
      <c r="AS1473" t="s">
        <v>391</v>
      </c>
      <c r="AT1473" t="s">
        <v>231</v>
      </c>
      <c r="AU1473">
        <v>20260817</v>
      </c>
      <c r="AV1473" t="s">
        <v>222</v>
      </c>
      <c r="AW1473" t="s">
        <v>1018</v>
      </c>
      <c r="AX1473" t="s">
        <v>223</v>
      </c>
      <c r="BA1473" s="57">
        <v>46252.333333333336</v>
      </c>
      <c r="BB1473" t="s">
        <v>12111</v>
      </c>
      <c r="BC1473">
        <v>2026</v>
      </c>
      <c r="BD1473">
        <v>8</v>
      </c>
      <c r="BE1473">
        <v>17</v>
      </c>
      <c r="BF1473" s="6">
        <f t="shared" si="66"/>
        <v>46251</v>
      </c>
      <c r="BG1473">
        <f t="shared" si="67"/>
        <v>-1.3333333333357587</v>
      </c>
      <c r="BH1473" t="str">
        <f t="shared" si="68"/>
        <v>COMPLY</v>
      </c>
      <c r="BI1473" t="str">
        <f>VLOOKUP(H1473,Sheet2!$A$1:$B$270,2,FALSE)</f>
        <v>NGANJUK</v>
      </c>
    </row>
    <row r="1474" spans="1:61">
      <c r="A1474">
        <v>1473</v>
      </c>
      <c r="B1474">
        <v>1002522970</v>
      </c>
      <c r="C1474">
        <v>3</v>
      </c>
      <c r="D1474" t="s">
        <v>49</v>
      </c>
      <c r="E1474">
        <v>4</v>
      </c>
      <c r="F1474" t="s">
        <v>252</v>
      </c>
      <c r="G1474" t="s">
        <v>553</v>
      </c>
      <c r="H1474" t="s">
        <v>559</v>
      </c>
      <c r="I1474" t="s">
        <v>213</v>
      </c>
      <c r="J1474" t="s">
        <v>214</v>
      </c>
      <c r="K1474" t="s">
        <v>149</v>
      </c>
      <c r="L1474" t="s">
        <v>215</v>
      </c>
      <c r="M1474" t="s">
        <v>76</v>
      </c>
      <c r="N1474" t="s">
        <v>216</v>
      </c>
      <c r="O1474" s="57">
        <v>46246.704131944447</v>
      </c>
      <c r="P1474" s="57">
        <v>46248.795011574075</v>
      </c>
      <c r="Q1474">
        <v>69364550</v>
      </c>
      <c r="S1474">
        <v>146281108099</v>
      </c>
      <c r="T1474" t="s">
        <v>8356</v>
      </c>
      <c r="U1474" t="s">
        <v>8357</v>
      </c>
      <c r="V1474" t="s">
        <v>8358</v>
      </c>
      <c r="Z1474">
        <v>109.01867009999999</v>
      </c>
      <c r="AA1474">
        <v>-7.2156104999999897</v>
      </c>
      <c r="AB1474" t="s">
        <v>8359</v>
      </c>
      <c r="AC1474" t="s">
        <v>217</v>
      </c>
      <c r="AL1474" t="s">
        <v>218</v>
      </c>
      <c r="AM1474" t="s">
        <v>8360</v>
      </c>
      <c r="AN1474" t="s">
        <v>6</v>
      </c>
      <c r="AO1474" s="57">
        <v>46364.704791666663</v>
      </c>
      <c r="AP1474" s="57">
        <v>46248.333333333336</v>
      </c>
      <c r="AR1474" t="s">
        <v>219</v>
      </c>
      <c r="AS1474" t="s">
        <v>559</v>
      </c>
      <c r="AT1474" t="s">
        <v>231</v>
      </c>
      <c r="AU1474">
        <v>20260814</v>
      </c>
      <c r="AV1474" t="s">
        <v>222</v>
      </c>
      <c r="AW1474" t="s">
        <v>1018</v>
      </c>
      <c r="AX1474" t="s">
        <v>223</v>
      </c>
      <c r="BA1474" s="57">
        <v>46248.333333333336</v>
      </c>
      <c r="BB1474" t="s">
        <v>8360</v>
      </c>
      <c r="BC1474">
        <v>2026</v>
      </c>
      <c r="BD1474">
        <v>8</v>
      </c>
      <c r="BE1474">
        <v>14</v>
      </c>
      <c r="BF1474" s="6">
        <f t="shared" si="66"/>
        <v>46248</v>
      </c>
      <c r="BG1474">
        <f t="shared" si="67"/>
        <v>-0.33333333333575865</v>
      </c>
      <c r="BH1474" t="str">
        <f t="shared" si="68"/>
        <v>COMPLY</v>
      </c>
      <c r="BI1474" t="e">
        <f>VLOOKUP(H1474,Sheet2!$A$1:$B$270,2,FALSE)</f>
        <v>#N/A</v>
      </c>
    </row>
    <row r="1475" spans="1:61">
      <c r="A1475">
        <v>1474</v>
      </c>
      <c r="B1475">
        <v>1002523387</v>
      </c>
      <c r="C1475">
        <v>3</v>
      </c>
      <c r="D1475" t="s">
        <v>42</v>
      </c>
      <c r="E1475">
        <v>5</v>
      </c>
      <c r="F1475" t="s">
        <v>233</v>
      </c>
      <c r="G1475" t="s">
        <v>106</v>
      </c>
      <c r="H1475" t="s">
        <v>296</v>
      </c>
      <c r="I1475" t="s">
        <v>213</v>
      </c>
      <c r="J1475" t="s">
        <v>214</v>
      </c>
      <c r="K1475" t="s">
        <v>149</v>
      </c>
      <c r="M1475" t="s">
        <v>76</v>
      </c>
      <c r="N1475" t="s">
        <v>216</v>
      </c>
      <c r="O1475" s="57">
        <v>46247.37903935185</v>
      </c>
      <c r="P1475" s="57">
        <v>46248.53261574074</v>
      </c>
      <c r="Q1475">
        <v>69364741</v>
      </c>
      <c r="S1475">
        <v>152743216449</v>
      </c>
      <c r="T1475" t="s">
        <v>9311</v>
      </c>
      <c r="U1475" t="s">
        <v>9312</v>
      </c>
      <c r="V1475" t="s">
        <v>9313</v>
      </c>
      <c r="Z1475">
        <v>112.68966519999999</v>
      </c>
      <c r="AA1475">
        <v>-7.5993139999999997</v>
      </c>
      <c r="AB1475" t="s">
        <v>9314</v>
      </c>
      <c r="AC1475" t="s">
        <v>230</v>
      </c>
      <c r="AL1475" t="s">
        <v>218</v>
      </c>
      <c r="AM1475" t="s">
        <v>9213</v>
      </c>
      <c r="AN1475" t="s">
        <v>6</v>
      </c>
      <c r="AO1475" t="s">
        <v>8921</v>
      </c>
      <c r="AP1475" s="57">
        <v>46248.333333333336</v>
      </c>
      <c r="AR1475" t="s">
        <v>219</v>
      </c>
      <c r="AS1475" t="s">
        <v>296</v>
      </c>
      <c r="AT1475" t="s">
        <v>231</v>
      </c>
      <c r="AU1475">
        <v>20260814</v>
      </c>
      <c r="AV1475" t="s">
        <v>222</v>
      </c>
      <c r="AW1475" t="s">
        <v>561</v>
      </c>
      <c r="AX1475" t="s">
        <v>223</v>
      </c>
      <c r="BA1475" s="57">
        <v>46248.333333333336</v>
      </c>
      <c r="BB1475" t="s">
        <v>9213</v>
      </c>
      <c r="BC1475">
        <v>2026</v>
      </c>
      <c r="BD1475">
        <v>8</v>
      </c>
      <c r="BE1475">
        <v>14</v>
      </c>
      <c r="BF1475" s="6">
        <f t="shared" ref="BF1475:BF1538" si="69">DATE(BC1475,BD1475,BE1475)</f>
        <v>46248</v>
      </c>
      <c r="BG1475">
        <f t="shared" ref="BG1475:BG1538" si="70">BF1475-BA1475</f>
        <v>-0.33333333333575865</v>
      </c>
      <c r="BH1475" t="str">
        <f t="shared" ref="BH1475:BH1538" si="71">IF(BG1475=1,"COMPLY",IF(BG1475&lt;1,"COMPLY","NOT COMPLY"))</f>
        <v>COMPLY</v>
      </c>
      <c r="BI1475" t="str">
        <f>VLOOKUP(H1475,Sheet2!$A$1:$B$270,2,FALSE)</f>
        <v>PASURUAN</v>
      </c>
    </row>
    <row r="1476" spans="1:61">
      <c r="A1476">
        <v>1475</v>
      </c>
      <c r="B1476">
        <v>1002524010</v>
      </c>
      <c r="C1476">
        <v>3</v>
      </c>
      <c r="D1476" t="s">
        <v>51</v>
      </c>
      <c r="E1476">
        <v>4</v>
      </c>
      <c r="F1476" t="s">
        <v>273</v>
      </c>
      <c r="G1476" t="s">
        <v>273</v>
      </c>
      <c r="H1476" t="s">
        <v>946</v>
      </c>
      <c r="I1476" t="s">
        <v>213</v>
      </c>
      <c r="J1476" t="s">
        <v>214</v>
      </c>
      <c r="K1476" t="s">
        <v>149</v>
      </c>
      <c r="L1476" t="s">
        <v>215</v>
      </c>
      <c r="M1476" t="s">
        <v>277</v>
      </c>
      <c r="N1476" t="s">
        <v>216</v>
      </c>
      <c r="O1476" s="57">
        <v>46247.493703703702</v>
      </c>
      <c r="P1476" s="57">
        <v>46248.42765046296</v>
      </c>
      <c r="Q1476">
        <v>69365025</v>
      </c>
      <c r="S1476">
        <v>142401146029</v>
      </c>
      <c r="T1476" t="s">
        <v>9315</v>
      </c>
      <c r="U1476" t="s">
        <v>9316</v>
      </c>
      <c r="V1476" t="s">
        <v>9317</v>
      </c>
      <c r="Z1476">
        <v>110.846203204415</v>
      </c>
      <c r="AA1476">
        <v>-6.8061317290439298</v>
      </c>
      <c r="AB1476" t="s">
        <v>9318</v>
      </c>
      <c r="AC1476" t="s">
        <v>237</v>
      </c>
      <c r="AL1476" t="s">
        <v>218</v>
      </c>
      <c r="AM1476" t="s">
        <v>9319</v>
      </c>
      <c r="AN1476" t="s">
        <v>6</v>
      </c>
      <c r="AO1476" t="s">
        <v>8841</v>
      </c>
      <c r="AP1476" s="57">
        <v>46248.333333333336</v>
      </c>
      <c r="AQ1476" t="s">
        <v>903</v>
      </c>
      <c r="AR1476" t="s">
        <v>278</v>
      </c>
      <c r="AS1476" t="s">
        <v>946</v>
      </c>
      <c r="AT1476" t="s">
        <v>231</v>
      </c>
      <c r="AV1476" t="s">
        <v>12112</v>
      </c>
      <c r="AW1476" t="s">
        <v>1014</v>
      </c>
      <c r="AX1476" t="s">
        <v>223</v>
      </c>
      <c r="BA1476" s="57">
        <v>46248.333333333336</v>
      </c>
      <c r="BB1476" t="s">
        <v>9319</v>
      </c>
      <c r="BF1476" s="6" t="e">
        <f t="shared" si="69"/>
        <v>#NUM!</v>
      </c>
      <c r="BG1476" t="e">
        <f t="shared" si="70"/>
        <v>#NUM!</v>
      </c>
      <c r="BH1476" t="e">
        <f t="shared" si="71"/>
        <v>#NUM!</v>
      </c>
      <c r="BI1476" t="e">
        <f>VLOOKUP(H1476,Sheet2!$A$1:$B$270,2,FALSE)</f>
        <v>#N/A</v>
      </c>
    </row>
    <row r="1477" spans="1:61">
      <c r="A1477">
        <v>1476</v>
      </c>
      <c r="B1477">
        <v>1002506410</v>
      </c>
      <c r="C1477">
        <v>3</v>
      </c>
      <c r="D1477" t="s">
        <v>34</v>
      </c>
      <c r="E1477">
        <v>5</v>
      </c>
      <c r="F1477" t="s">
        <v>573</v>
      </c>
      <c r="G1477" t="s">
        <v>79</v>
      </c>
      <c r="H1477" t="s">
        <v>471</v>
      </c>
      <c r="I1477" t="s">
        <v>213</v>
      </c>
      <c r="J1477" t="s">
        <v>214</v>
      </c>
      <c r="K1477" t="s">
        <v>149</v>
      </c>
      <c r="M1477" t="s">
        <v>76</v>
      </c>
      <c r="N1477" t="s">
        <v>216</v>
      </c>
      <c r="O1477" s="57">
        <v>46237.651307870372</v>
      </c>
      <c r="P1477" s="57">
        <v>46240.348379629628</v>
      </c>
      <c r="Q1477">
        <v>69357681</v>
      </c>
      <c r="S1477">
        <v>172407213022</v>
      </c>
      <c r="T1477" t="s">
        <v>1222</v>
      </c>
      <c r="U1477" t="s">
        <v>1223</v>
      </c>
      <c r="V1477" t="s">
        <v>1224</v>
      </c>
      <c r="Z1477">
        <v>115.2996067</v>
      </c>
      <c r="AA1477">
        <v>-8.5700833999999997</v>
      </c>
      <c r="AB1477" t="s">
        <v>1225</v>
      </c>
      <c r="AC1477" t="s">
        <v>230</v>
      </c>
      <c r="AL1477" t="s">
        <v>218</v>
      </c>
      <c r="AM1477" t="s">
        <v>1226</v>
      </c>
      <c r="AN1477" t="s">
        <v>6</v>
      </c>
      <c r="AO1477" s="57">
        <v>46089.652627314812</v>
      </c>
      <c r="AP1477" s="57">
        <v>46239.333333333336</v>
      </c>
      <c r="AR1477" t="s">
        <v>219</v>
      </c>
      <c r="AS1477" t="s">
        <v>471</v>
      </c>
      <c r="AT1477" t="s">
        <v>231</v>
      </c>
      <c r="AU1477">
        <v>20260806</v>
      </c>
      <c r="AV1477" t="s">
        <v>222</v>
      </c>
      <c r="AW1477" t="s">
        <v>561</v>
      </c>
      <c r="AX1477" t="s">
        <v>223</v>
      </c>
      <c r="BA1477" s="57">
        <v>46239.333333333336</v>
      </c>
      <c r="BB1477" t="s">
        <v>1226</v>
      </c>
      <c r="BC1477">
        <v>2026</v>
      </c>
      <c r="BD1477">
        <v>8</v>
      </c>
      <c r="BE1477">
        <v>6</v>
      </c>
      <c r="BF1477" s="6">
        <f t="shared" si="69"/>
        <v>46240</v>
      </c>
      <c r="BG1477">
        <f t="shared" si="70"/>
        <v>0.66666666666424135</v>
      </c>
      <c r="BH1477" t="str">
        <f t="shared" si="71"/>
        <v>COMPLY</v>
      </c>
      <c r="BI1477" t="str">
        <f>VLOOKUP(H1477,Sheet2!$A$1:$B$270,2,FALSE)</f>
        <v>GIANYAR</v>
      </c>
    </row>
    <row r="1478" spans="1:61">
      <c r="A1478">
        <v>1477</v>
      </c>
      <c r="B1478">
        <v>1002510663</v>
      </c>
      <c r="C1478">
        <v>3</v>
      </c>
      <c r="D1478" t="s">
        <v>34</v>
      </c>
      <c r="E1478">
        <v>5</v>
      </c>
      <c r="F1478" t="s">
        <v>585</v>
      </c>
      <c r="G1478" t="s">
        <v>86</v>
      </c>
      <c r="H1478" t="s">
        <v>276</v>
      </c>
      <c r="I1478" t="s">
        <v>213</v>
      </c>
      <c r="J1478" t="s">
        <v>214</v>
      </c>
      <c r="K1478" t="s">
        <v>149</v>
      </c>
      <c r="M1478" t="s">
        <v>76</v>
      </c>
      <c r="N1478" t="s">
        <v>216</v>
      </c>
      <c r="O1478" s="57">
        <v>46239.582430555558</v>
      </c>
      <c r="P1478" s="57">
        <v>46239.732569444444</v>
      </c>
      <c r="Q1478">
        <v>69357156</v>
      </c>
      <c r="S1478">
        <v>172418758200</v>
      </c>
      <c r="T1478" t="s">
        <v>1232</v>
      </c>
      <c r="U1478" t="s">
        <v>1233</v>
      </c>
      <c r="V1478" t="s">
        <v>1234</v>
      </c>
      <c r="Z1478">
        <v>115.153324</v>
      </c>
      <c r="AA1478">
        <v>-8.6430764999999994</v>
      </c>
      <c r="AB1478" t="s">
        <v>1235</v>
      </c>
      <c r="AC1478" t="s">
        <v>217</v>
      </c>
      <c r="AL1478" t="s">
        <v>218</v>
      </c>
      <c r="AM1478" t="s">
        <v>1236</v>
      </c>
      <c r="AN1478" t="s">
        <v>6</v>
      </c>
      <c r="AO1478" s="57">
        <v>46150.59070601852</v>
      </c>
      <c r="AR1478" t="s">
        <v>219</v>
      </c>
      <c r="AS1478" t="s">
        <v>276</v>
      </c>
      <c r="AT1478" t="s">
        <v>231</v>
      </c>
      <c r="AU1478">
        <v>20260805</v>
      </c>
      <c r="AV1478" t="s">
        <v>222</v>
      </c>
      <c r="AW1478" t="s">
        <v>561</v>
      </c>
      <c r="AX1478" t="s">
        <v>223</v>
      </c>
      <c r="BA1478" s="57">
        <v>46239.291666666664</v>
      </c>
      <c r="BB1478" t="s">
        <v>1236</v>
      </c>
      <c r="BC1478">
        <v>2026</v>
      </c>
      <c r="BD1478">
        <v>8</v>
      </c>
      <c r="BE1478">
        <v>5</v>
      </c>
      <c r="BF1478" s="6">
        <f t="shared" si="69"/>
        <v>46239</v>
      </c>
      <c r="BG1478">
        <f t="shared" si="70"/>
        <v>-0.29166666666424135</v>
      </c>
      <c r="BH1478" t="str">
        <f t="shared" si="71"/>
        <v>COMPLY</v>
      </c>
      <c r="BI1478" t="str">
        <f>VLOOKUP(H1478,Sheet2!$A$1:$B$270,2,FALSE)</f>
        <v>UBUNG</v>
      </c>
    </row>
    <row r="1479" spans="1:61">
      <c r="A1479">
        <v>1478</v>
      </c>
      <c r="B1479">
        <v>1002526737</v>
      </c>
      <c r="C1479">
        <v>3</v>
      </c>
      <c r="D1479" t="s">
        <v>55</v>
      </c>
      <c r="E1479">
        <v>5</v>
      </c>
      <c r="F1479" t="s">
        <v>228</v>
      </c>
      <c r="G1479" t="s">
        <v>127</v>
      </c>
      <c r="H1479" t="s">
        <v>495</v>
      </c>
      <c r="I1479" t="s">
        <v>213</v>
      </c>
      <c r="J1479" t="s">
        <v>214</v>
      </c>
      <c r="K1479" t="s">
        <v>149</v>
      </c>
      <c r="L1479" t="s">
        <v>215</v>
      </c>
      <c r="M1479" t="s">
        <v>76</v>
      </c>
      <c r="N1479" t="s">
        <v>216</v>
      </c>
      <c r="O1479" s="57">
        <v>46248.620104166665</v>
      </c>
      <c r="P1479" s="57">
        <v>46248.770891203705</v>
      </c>
      <c r="Q1479">
        <v>69366181</v>
      </c>
      <c r="S1479">
        <v>152429208587</v>
      </c>
      <c r="T1479" t="s">
        <v>12113</v>
      </c>
      <c r="U1479" t="s">
        <v>5824</v>
      </c>
      <c r="V1479" t="s">
        <v>12114</v>
      </c>
      <c r="Z1479">
        <v>113.804000504314</v>
      </c>
      <c r="AA1479">
        <v>-6.8922257422968798</v>
      </c>
      <c r="AB1479" t="s">
        <v>12115</v>
      </c>
      <c r="AC1479" t="s">
        <v>217</v>
      </c>
      <c r="AL1479" t="s">
        <v>218</v>
      </c>
      <c r="AM1479" t="s">
        <v>10202</v>
      </c>
      <c r="AN1479" t="s">
        <v>6</v>
      </c>
      <c r="AO1479" t="s">
        <v>10576</v>
      </c>
      <c r="AP1479" s="57">
        <v>46249.541666666664</v>
      </c>
      <c r="AR1479" t="s">
        <v>219</v>
      </c>
      <c r="AS1479" t="s">
        <v>495</v>
      </c>
      <c r="AT1479" t="s">
        <v>231</v>
      </c>
      <c r="AU1479">
        <v>20260814</v>
      </c>
      <c r="AV1479" t="s">
        <v>222</v>
      </c>
      <c r="AW1479" t="s">
        <v>1015</v>
      </c>
      <c r="AX1479" t="s">
        <v>223</v>
      </c>
      <c r="BA1479" s="57">
        <v>46249.541666666664</v>
      </c>
      <c r="BB1479" t="s">
        <v>10202</v>
      </c>
      <c r="BC1479">
        <v>2026</v>
      </c>
      <c r="BD1479">
        <v>8</v>
      </c>
      <c r="BE1479">
        <v>14</v>
      </c>
      <c r="BF1479" s="6">
        <f t="shared" si="69"/>
        <v>46248</v>
      </c>
      <c r="BG1479">
        <f t="shared" si="70"/>
        <v>-1.5416666666642413</v>
      </c>
      <c r="BH1479" t="str">
        <f t="shared" si="71"/>
        <v>COMPLY</v>
      </c>
      <c r="BI1479" t="str">
        <f>VLOOKUP(H1479,Sheet2!$A$1:$B$270,2,FALSE)</f>
        <v>MADURA</v>
      </c>
    </row>
    <row r="1480" spans="1:61">
      <c r="A1480">
        <v>1479</v>
      </c>
      <c r="B1480">
        <v>1002526280</v>
      </c>
      <c r="C1480">
        <v>3</v>
      </c>
      <c r="D1480" t="s">
        <v>59</v>
      </c>
      <c r="E1480">
        <v>4</v>
      </c>
      <c r="F1480" t="s">
        <v>224</v>
      </c>
      <c r="G1480" t="s">
        <v>320</v>
      </c>
      <c r="H1480" t="s">
        <v>321</v>
      </c>
      <c r="I1480" t="s">
        <v>213</v>
      </c>
      <c r="J1480" t="s">
        <v>214</v>
      </c>
      <c r="K1480" t="s">
        <v>149</v>
      </c>
      <c r="L1480" t="s">
        <v>215</v>
      </c>
      <c r="M1480" t="s">
        <v>277</v>
      </c>
      <c r="N1480" t="s">
        <v>216</v>
      </c>
      <c r="O1480" s="57">
        <v>46248.501354166663</v>
      </c>
      <c r="P1480" s="57">
        <v>46250.460162037038</v>
      </c>
      <c r="Q1480">
        <v>69365971</v>
      </c>
      <c r="S1480">
        <v>146372102789</v>
      </c>
      <c r="T1480" t="s">
        <v>12116</v>
      </c>
      <c r="U1480" t="s">
        <v>12117</v>
      </c>
      <c r="V1480" t="s">
        <v>12118</v>
      </c>
      <c r="Z1480">
        <v>109.78860400000001</v>
      </c>
      <c r="AA1480">
        <v>-7.318416</v>
      </c>
      <c r="AB1480" t="s">
        <v>12119</v>
      </c>
      <c r="AC1480" t="s">
        <v>237</v>
      </c>
      <c r="AL1480" t="s">
        <v>218</v>
      </c>
      <c r="AM1480" t="s">
        <v>12120</v>
      </c>
      <c r="AN1480" t="s">
        <v>6</v>
      </c>
      <c r="AO1480" t="s">
        <v>9777</v>
      </c>
      <c r="AP1480" s="57">
        <v>46249.333333333336</v>
      </c>
      <c r="AQ1480" t="s">
        <v>903</v>
      </c>
      <c r="AR1480" t="s">
        <v>278</v>
      </c>
      <c r="AS1480" t="s">
        <v>321</v>
      </c>
      <c r="AT1480" t="s">
        <v>231</v>
      </c>
      <c r="AV1480" t="s">
        <v>12121</v>
      </c>
      <c r="AW1480" t="s">
        <v>1015</v>
      </c>
      <c r="AX1480" t="s">
        <v>223</v>
      </c>
      <c r="BA1480" s="57">
        <v>46249.333333333336</v>
      </c>
      <c r="BB1480" t="s">
        <v>12120</v>
      </c>
      <c r="BF1480" s="6" t="e">
        <f t="shared" si="69"/>
        <v>#NUM!</v>
      </c>
      <c r="BG1480" t="e">
        <f t="shared" si="70"/>
        <v>#NUM!</v>
      </c>
      <c r="BH1480" t="e">
        <f t="shared" si="71"/>
        <v>#NUM!</v>
      </c>
      <c r="BI1480" t="e">
        <f>VLOOKUP(H1480,Sheet2!$A$1:$B$270,2,FALSE)</f>
        <v>#N/A</v>
      </c>
    </row>
    <row r="1481" spans="1:61">
      <c r="A1481">
        <v>1480</v>
      </c>
      <c r="B1481">
        <v>1002526457</v>
      </c>
      <c r="C1481">
        <v>3</v>
      </c>
      <c r="D1481" t="s">
        <v>38</v>
      </c>
      <c r="E1481">
        <v>5</v>
      </c>
      <c r="F1481" t="s">
        <v>90</v>
      </c>
      <c r="G1481" t="s">
        <v>90</v>
      </c>
      <c r="H1481" t="s">
        <v>354</v>
      </c>
      <c r="I1481" t="s">
        <v>213</v>
      </c>
      <c r="J1481" t="s">
        <v>214</v>
      </c>
      <c r="K1481" t="s">
        <v>149</v>
      </c>
      <c r="L1481" t="s">
        <v>215</v>
      </c>
      <c r="M1481" t="s">
        <v>76</v>
      </c>
      <c r="N1481" t="s">
        <v>216</v>
      </c>
      <c r="O1481" s="57">
        <v>46248.585393518515</v>
      </c>
      <c r="P1481" s="57">
        <v>46248.803124999999</v>
      </c>
      <c r="Q1481">
        <v>69366072</v>
      </c>
      <c r="S1481">
        <v>152639219419</v>
      </c>
      <c r="T1481" t="s">
        <v>12122</v>
      </c>
      <c r="U1481" t="s">
        <v>12123</v>
      </c>
      <c r="V1481" t="s">
        <v>12124</v>
      </c>
      <c r="Z1481">
        <v>112.26758893579201</v>
      </c>
      <c r="AA1481">
        <v>-7.8651380709762497</v>
      </c>
      <c r="AB1481" t="s">
        <v>12125</v>
      </c>
      <c r="AC1481" t="s">
        <v>217</v>
      </c>
      <c r="AL1481" t="s">
        <v>218</v>
      </c>
      <c r="AM1481" t="s">
        <v>10405</v>
      </c>
      <c r="AN1481" t="s">
        <v>6</v>
      </c>
      <c r="AO1481" t="s">
        <v>9895</v>
      </c>
      <c r="AP1481" s="57">
        <v>46249.541666666664</v>
      </c>
      <c r="AR1481" t="s">
        <v>219</v>
      </c>
      <c r="AS1481" t="s">
        <v>354</v>
      </c>
      <c r="AT1481" t="s">
        <v>231</v>
      </c>
      <c r="AU1481">
        <v>20260814</v>
      </c>
      <c r="AV1481" t="s">
        <v>222</v>
      </c>
      <c r="AW1481" t="s">
        <v>642</v>
      </c>
      <c r="AX1481" t="s">
        <v>223</v>
      </c>
      <c r="BA1481" s="57">
        <v>46249.541666666664</v>
      </c>
      <c r="BB1481" t="s">
        <v>10405</v>
      </c>
      <c r="BC1481">
        <v>2026</v>
      </c>
      <c r="BD1481">
        <v>8</v>
      </c>
      <c r="BE1481">
        <v>14</v>
      </c>
      <c r="BF1481" s="6">
        <f t="shared" si="69"/>
        <v>46248</v>
      </c>
      <c r="BG1481">
        <f t="shared" si="70"/>
        <v>-1.5416666666642413</v>
      </c>
      <c r="BH1481" t="str">
        <f t="shared" si="71"/>
        <v>COMPLY</v>
      </c>
      <c r="BI1481" t="str">
        <f>VLOOKUP(H1481,Sheet2!$A$1:$B$270,2,FALSE)</f>
        <v>KEDIRI</v>
      </c>
    </row>
    <row r="1482" spans="1:61">
      <c r="A1482">
        <v>1481</v>
      </c>
      <c r="B1482">
        <v>1002511329</v>
      </c>
      <c r="C1482">
        <v>3</v>
      </c>
      <c r="D1482" t="s">
        <v>45</v>
      </c>
      <c r="E1482">
        <v>5</v>
      </c>
      <c r="F1482" t="s">
        <v>211</v>
      </c>
      <c r="G1482" t="s">
        <v>116</v>
      </c>
      <c r="H1482" t="s">
        <v>366</v>
      </c>
      <c r="I1482" t="s">
        <v>213</v>
      </c>
      <c r="J1482" t="s">
        <v>214</v>
      </c>
      <c r="K1482" t="s">
        <v>149</v>
      </c>
      <c r="L1482" t="s">
        <v>215</v>
      </c>
      <c r="M1482" t="s">
        <v>76</v>
      </c>
      <c r="N1482" t="s">
        <v>216</v>
      </c>
      <c r="O1482" s="57">
        <v>46239.786770833336</v>
      </c>
      <c r="P1482" s="57">
        <v>46240.788541666669</v>
      </c>
      <c r="Q1482">
        <v>69359506</v>
      </c>
      <c r="S1482">
        <v>172619203320</v>
      </c>
      <c r="T1482" t="s">
        <v>1258</v>
      </c>
      <c r="U1482" t="s">
        <v>1259</v>
      </c>
      <c r="V1482" t="s">
        <v>1260</v>
      </c>
      <c r="Z1482">
        <v>116.628341116011</v>
      </c>
      <c r="AA1482">
        <v>-8.5629882572697795</v>
      </c>
      <c r="AB1482" t="s">
        <v>1261</v>
      </c>
      <c r="AC1482" t="s">
        <v>217</v>
      </c>
      <c r="AL1482" t="s">
        <v>218</v>
      </c>
      <c r="AM1482" t="s">
        <v>1262</v>
      </c>
      <c r="AN1482" t="s">
        <v>6</v>
      </c>
      <c r="AO1482" s="57">
        <v>46150.788159722222</v>
      </c>
      <c r="AP1482" s="57">
        <v>46242.625</v>
      </c>
      <c r="AR1482" t="s">
        <v>219</v>
      </c>
      <c r="AS1482" t="s">
        <v>366</v>
      </c>
      <c r="AT1482" t="s">
        <v>231</v>
      </c>
      <c r="AU1482">
        <v>20260806</v>
      </c>
      <c r="AV1482" t="s">
        <v>222</v>
      </c>
      <c r="AW1482" t="s">
        <v>1010</v>
      </c>
      <c r="AX1482" t="s">
        <v>223</v>
      </c>
      <c r="BA1482" s="57">
        <v>46242.625</v>
      </c>
      <c r="BB1482" t="s">
        <v>1262</v>
      </c>
      <c r="BC1482">
        <v>2026</v>
      </c>
      <c r="BD1482">
        <v>8</v>
      </c>
      <c r="BE1482">
        <v>6</v>
      </c>
      <c r="BF1482" s="6">
        <f t="shared" si="69"/>
        <v>46240</v>
      </c>
      <c r="BG1482">
        <f t="shared" si="70"/>
        <v>-2.625</v>
      </c>
      <c r="BH1482" t="str">
        <f t="shared" si="71"/>
        <v>COMPLY</v>
      </c>
      <c r="BI1482" t="str">
        <f>VLOOKUP(H1482,Sheet2!$A$1:$B$270,2,FALSE)</f>
        <v>SELONG</v>
      </c>
    </row>
    <row r="1483" spans="1:61">
      <c r="A1483">
        <v>1482</v>
      </c>
      <c r="B1483">
        <v>1002504878</v>
      </c>
      <c r="C1483">
        <v>3</v>
      </c>
      <c r="D1483" t="s">
        <v>49</v>
      </c>
      <c r="E1483">
        <v>4</v>
      </c>
      <c r="F1483" t="s">
        <v>252</v>
      </c>
      <c r="G1483" t="s">
        <v>554</v>
      </c>
      <c r="H1483" t="s">
        <v>558</v>
      </c>
      <c r="I1483" t="s">
        <v>213</v>
      </c>
      <c r="J1483" t="s">
        <v>214</v>
      </c>
      <c r="K1483" t="s">
        <v>149</v>
      </c>
      <c r="M1483" t="s">
        <v>76</v>
      </c>
      <c r="N1483" t="s">
        <v>216</v>
      </c>
      <c r="O1483" s="57">
        <v>46235.72892361111</v>
      </c>
      <c r="P1483" s="57">
        <v>46235.804363425923</v>
      </c>
      <c r="Q1483">
        <v>69356286</v>
      </c>
      <c r="S1483">
        <v>142278112604</v>
      </c>
      <c r="T1483" t="s">
        <v>1263</v>
      </c>
      <c r="U1483" t="s">
        <v>1264</v>
      </c>
      <c r="V1483" t="s">
        <v>1265</v>
      </c>
      <c r="Z1483">
        <v>109.379239373018</v>
      </c>
      <c r="AA1483">
        <v>-6.8895426887887901</v>
      </c>
      <c r="AB1483" t="s">
        <v>1266</v>
      </c>
      <c r="AC1483" t="s">
        <v>217</v>
      </c>
      <c r="AL1483" t="s">
        <v>218</v>
      </c>
      <c r="AM1483" t="s">
        <v>1267</v>
      </c>
      <c r="AN1483" t="s">
        <v>6</v>
      </c>
      <c r="AO1483" s="57">
        <v>46030.735995370371</v>
      </c>
      <c r="AR1483" t="s">
        <v>219</v>
      </c>
      <c r="AS1483" t="s">
        <v>558</v>
      </c>
      <c r="AT1483" t="s">
        <v>231</v>
      </c>
      <c r="AU1483">
        <v>20260801</v>
      </c>
      <c r="AV1483" t="s">
        <v>222</v>
      </c>
      <c r="AW1483" t="s">
        <v>572</v>
      </c>
      <c r="AX1483" t="s">
        <v>223</v>
      </c>
      <c r="BA1483" s="57">
        <v>46235.291666666664</v>
      </c>
      <c r="BB1483" t="s">
        <v>1267</v>
      </c>
      <c r="BC1483">
        <v>2026</v>
      </c>
      <c r="BD1483">
        <v>8</v>
      </c>
      <c r="BE1483">
        <v>1</v>
      </c>
      <c r="BF1483" s="6">
        <f t="shared" si="69"/>
        <v>46235</v>
      </c>
      <c r="BG1483">
        <f t="shared" si="70"/>
        <v>-0.29166666666424135</v>
      </c>
      <c r="BH1483" t="str">
        <f t="shared" si="71"/>
        <v>COMPLY</v>
      </c>
      <c r="BI1483" t="e">
        <f>VLOOKUP(H1483,Sheet2!$A$1:$B$270,2,FALSE)</f>
        <v>#N/A</v>
      </c>
    </row>
    <row r="1484" spans="1:61">
      <c r="A1484">
        <v>1483</v>
      </c>
      <c r="B1484">
        <v>1002528406</v>
      </c>
      <c r="C1484">
        <v>3</v>
      </c>
      <c r="D1484" t="s">
        <v>51</v>
      </c>
      <c r="E1484">
        <v>4</v>
      </c>
      <c r="F1484" t="s">
        <v>273</v>
      </c>
      <c r="G1484" t="s">
        <v>339</v>
      </c>
      <c r="H1484" t="s">
        <v>998</v>
      </c>
      <c r="I1484" t="s">
        <v>213</v>
      </c>
      <c r="J1484" t="s">
        <v>214</v>
      </c>
      <c r="K1484" t="s">
        <v>149</v>
      </c>
      <c r="L1484" t="s">
        <v>215</v>
      </c>
      <c r="M1484" t="s">
        <v>76</v>
      </c>
      <c r="N1484" t="s">
        <v>216</v>
      </c>
      <c r="O1484" s="57">
        <v>46249.582604166666</v>
      </c>
      <c r="P1484" s="57">
        <v>46251.530370370368</v>
      </c>
      <c r="Q1484">
        <v>69366952</v>
      </c>
      <c r="S1484">
        <v>142512103099</v>
      </c>
      <c r="T1484" t="s">
        <v>12126</v>
      </c>
      <c r="U1484" t="s">
        <v>12127</v>
      </c>
      <c r="V1484" t="s">
        <v>12128</v>
      </c>
      <c r="Z1484">
        <v>111.362543</v>
      </c>
      <c r="AA1484">
        <v>-7.1405279999999998</v>
      </c>
      <c r="AB1484" t="s">
        <v>12129</v>
      </c>
      <c r="AC1484" t="s">
        <v>237</v>
      </c>
      <c r="AL1484" t="s">
        <v>218</v>
      </c>
      <c r="AM1484" t="s">
        <v>10870</v>
      </c>
      <c r="AN1484" t="s">
        <v>6</v>
      </c>
      <c r="AO1484" t="s">
        <v>9789</v>
      </c>
      <c r="AP1484" s="57">
        <v>46250.541666666664</v>
      </c>
      <c r="AR1484" t="s">
        <v>219</v>
      </c>
      <c r="AS1484" t="s">
        <v>998</v>
      </c>
      <c r="AT1484" t="s">
        <v>231</v>
      </c>
      <c r="AU1484">
        <v>20260817</v>
      </c>
      <c r="AV1484" t="s">
        <v>222</v>
      </c>
      <c r="AW1484" t="s">
        <v>943</v>
      </c>
      <c r="AX1484" t="s">
        <v>223</v>
      </c>
      <c r="BA1484" s="57">
        <v>46250.541666666664</v>
      </c>
      <c r="BB1484" t="s">
        <v>10870</v>
      </c>
      <c r="BC1484">
        <v>2026</v>
      </c>
      <c r="BD1484">
        <v>8</v>
      </c>
      <c r="BE1484">
        <v>17</v>
      </c>
      <c r="BF1484" s="6">
        <f t="shared" si="69"/>
        <v>46251</v>
      </c>
      <c r="BG1484">
        <f t="shared" si="70"/>
        <v>0.45833333333575865</v>
      </c>
      <c r="BH1484" t="str">
        <f t="shared" si="71"/>
        <v>COMPLY</v>
      </c>
      <c r="BI1484" t="e">
        <f>VLOOKUP(H1484,Sheet2!$A$1:$B$270,2,FALSE)</f>
        <v>#N/A</v>
      </c>
    </row>
    <row r="1485" spans="1:61">
      <c r="A1485">
        <v>1484</v>
      </c>
      <c r="B1485">
        <v>1002511589</v>
      </c>
      <c r="C1485">
        <v>3</v>
      </c>
      <c r="D1485" t="s">
        <v>42</v>
      </c>
      <c r="E1485">
        <v>5</v>
      </c>
      <c r="F1485" t="s">
        <v>106</v>
      </c>
      <c r="G1485" t="s">
        <v>106</v>
      </c>
      <c r="H1485" t="s">
        <v>338</v>
      </c>
      <c r="I1485" t="s">
        <v>9798</v>
      </c>
      <c r="J1485" t="s">
        <v>214</v>
      </c>
      <c r="K1485" t="s">
        <v>149</v>
      </c>
      <c r="M1485" t="s">
        <v>10590</v>
      </c>
      <c r="N1485" t="s">
        <v>9799</v>
      </c>
      <c r="O1485" s="57">
        <v>46240.391828703701</v>
      </c>
      <c r="P1485" s="57">
        <v>46241.375578703701</v>
      </c>
      <c r="Q1485">
        <v>69354181</v>
      </c>
      <c r="T1485" t="s">
        <v>12130</v>
      </c>
      <c r="V1485" t="s">
        <v>12131</v>
      </c>
      <c r="Z1485">
        <v>112.81287</v>
      </c>
      <c r="AA1485">
        <v>-7.6227299999999998</v>
      </c>
      <c r="AB1485" t="s">
        <v>12132</v>
      </c>
      <c r="AC1485" t="s">
        <v>291</v>
      </c>
      <c r="AL1485" t="s">
        <v>218</v>
      </c>
      <c r="AM1485" t="s">
        <v>10088</v>
      </c>
      <c r="AN1485" t="s">
        <v>6</v>
      </c>
      <c r="AO1485" s="57">
        <v>46181.392361111109</v>
      </c>
      <c r="AR1485" t="s">
        <v>566</v>
      </c>
      <c r="AS1485" t="s">
        <v>338</v>
      </c>
      <c r="AT1485" t="s">
        <v>231</v>
      </c>
      <c r="AV1485" t="s">
        <v>10590</v>
      </c>
      <c r="AW1485" t="s">
        <v>1071</v>
      </c>
      <c r="AX1485" t="s">
        <v>223</v>
      </c>
      <c r="BA1485" s="57">
        <v>46232.5</v>
      </c>
      <c r="BB1485" t="s">
        <v>10088</v>
      </c>
      <c r="BF1485" s="6" t="e">
        <f t="shared" si="69"/>
        <v>#NUM!</v>
      </c>
      <c r="BG1485" t="e">
        <f t="shared" si="70"/>
        <v>#NUM!</v>
      </c>
      <c r="BH1485" t="e">
        <f t="shared" si="71"/>
        <v>#NUM!</v>
      </c>
      <c r="BI1485" t="str">
        <f>VLOOKUP(H1485,Sheet2!$A$1:$B$270,2,FALSE)</f>
        <v>PASURUAN</v>
      </c>
    </row>
    <row r="1486" spans="1:61">
      <c r="A1486">
        <v>1485</v>
      </c>
      <c r="B1486">
        <v>1002519442</v>
      </c>
      <c r="C1486">
        <v>3</v>
      </c>
      <c r="D1486" t="s">
        <v>55</v>
      </c>
      <c r="E1486">
        <v>5</v>
      </c>
      <c r="F1486" t="s">
        <v>228</v>
      </c>
      <c r="G1486" t="s">
        <v>127</v>
      </c>
      <c r="H1486" t="s">
        <v>496</v>
      </c>
      <c r="I1486" t="s">
        <v>213</v>
      </c>
      <c r="J1486" t="s">
        <v>214</v>
      </c>
      <c r="K1486" t="s">
        <v>149</v>
      </c>
      <c r="M1486" t="s">
        <v>76</v>
      </c>
      <c r="N1486" t="s">
        <v>216</v>
      </c>
      <c r="O1486" s="57">
        <v>46245.465775462966</v>
      </c>
      <c r="P1486" s="57">
        <v>46245.576319444444</v>
      </c>
      <c r="Q1486">
        <v>69352432</v>
      </c>
      <c r="S1486">
        <v>152428209679</v>
      </c>
      <c r="T1486" t="s">
        <v>7452</v>
      </c>
      <c r="U1486" t="s">
        <v>7453</v>
      </c>
      <c r="V1486" t="s">
        <v>7454</v>
      </c>
      <c r="Z1486">
        <v>113.637328646174</v>
      </c>
      <c r="AA1486">
        <v>-7.1116107731897404</v>
      </c>
      <c r="AB1486" t="s">
        <v>7455</v>
      </c>
      <c r="AC1486" t="s">
        <v>230</v>
      </c>
      <c r="AL1486" t="s">
        <v>218</v>
      </c>
      <c r="AM1486" t="s">
        <v>7456</v>
      </c>
      <c r="AN1486" t="s">
        <v>6</v>
      </c>
      <c r="AO1486" s="57">
        <v>46334.486145833333</v>
      </c>
      <c r="AR1486" t="s">
        <v>219</v>
      </c>
      <c r="AS1486" t="s">
        <v>496</v>
      </c>
      <c r="AT1486" t="s">
        <v>231</v>
      </c>
      <c r="AU1486">
        <v>20260811</v>
      </c>
      <c r="AV1486" t="s">
        <v>222</v>
      </c>
      <c r="AW1486" t="s">
        <v>563</v>
      </c>
      <c r="AX1486" t="s">
        <v>223</v>
      </c>
      <c r="BA1486" s="57">
        <v>46245.291666666664</v>
      </c>
      <c r="BB1486" t="s">
        <v>7456</v>
      </c>
      <c r="BC1486">
        <v>2026</v>
      </c>
      <c r="BD1486">
        <v>8</v>
      </c>
      <c r="BE1486">
        <v>11</v>
      </c>
      <c r="BF1486" s="6">
        <f t="shared" si="69"/>
        <v>46245</v>
      </c>
      <c r="BG1486">
        <f t="shared" si="70"/>
        <v>-0.29166666666424135</v>
      </c>
      <c r="BH1486" t="str">
        <f t="shared" si="71"/>
        <v>COMPLY</v>
      </c>
      <c r="BI1486" t="str">
        <f>VLOOKUP(H1486,Sheet2!$A$1:$B$270,2,FALSE)</f>
        <v>MADURA</v>
      </c>
    </row>
    <row r="1487" spans="1:61">
      <c r="A1487">
        <v>1486</v>
      </c>
      <c r="B1487">
        <v>1002521466</v>
      </c>
      <c r="C1487">
        <v>3</v>
      </c>
      <c r="D1487" t="s">
        <v>49</v>
      </c>
      <c r="E1487">
        <v>4</v>
      </c>
      <c r="F1487" t="s">
        <v>246</v>
      </c>
      <c r="G1487" t="s">
        <v>324</v>
      </c>
      <c r="H1487" t="s">
        <v>625</v>
      </c>
      <c r="I1487" t="s">
        <v>213</v>
      </c>
      <c r="J1487" t="s">
        <v>214</v>
      </c>
      <c r="K1487" t="s">
        <v>149</v>
      </c>
      <c r="L1487" t="s">
        <v>215</v>
      </c>
      <c r="M1487" t="s">
        <v>76</v>
      </c>
      <c r="N1487" t="s">
        <v>216</v>
      </c>
      <c r="O1487" s="57">
        <v>46246.412476851852</v>
      </c>
      <c r="P1487" s="57">
        <v>46247.539247685185</v>
      </c>
      <c r="Q1487">
        <v>69363928</v>
      </c>
      <c r="S1487">
        <v>141459107806</v>
      </c>
      <c r="T1487" t="s">
        <v>8361</v>
      </c>
      <c r="U1487" t="s">
        <v>8362</v>
      </c>
      <c r="V1487" t="s">
        <v>8363</v>
      </c>
      <c r="Z1487">
        <v>110.49943652004001</v>
      </c>
      <c r="AA1487">
        <v>-7.1794953646011299</v>
      </c>
      <c r="AB1487" t="s">
        <v>8364</v>
      </c>
      <c r="AC1487" t="s">
        <v>217</v>
      </c>
      <c r="AL1487" t="s">
        <v>218</v>
      </c>
      <c r="AM1487" t="s">
        <v>8365</v>
      </c>
      <c r="AN1487" t="s">
        <v>6</v>
      </c>
      <c r="AO1487" s="57">
        <v>46364.413321759261</v>
      </c>
      <c r="AP1487" s="57">
        <v>46247.333333333336</v>
      </c>
      <c r="AR1487" t="s">
        <v>219</v>
      </c>
      <c r="AS1487" t="s">
        <v>625</v>
      </c>
      <c r="AT1487" t="s">
        <v>231</v>
      </c>
      <c r="AU1487">
        <v>20260813</v>
      </c>
      <c r="AV1487" t="s">
        <v>222</v>
      </c>
      <c r="AW1487" t="s">
        <v>1010</v>
      </c>
      <c r="AX1487" t="s">
        <v>223</v>
      </c>
      <c r="BA1487" s="57">
        <v>46247.333333333336</v>
      </c>
      <c r="BB1487" t="s">
        <v>8365</v>
      </c>
      <c r="BC1487">
        <v>2026</v>
      </c>
      <c r="BD1487">
        <v>8</v>
      </c>
      <c r="BE1487">
        <v>13</v>
      </c>
      <c r="BF1487" s="6">
        <f t="shared" si="69"/>
        <v>46247</v>
      </c>
      <c r="BG1487">
        <f t="shared" si="70"/>
        <v>-0.33333333333575865</v>
      </c>
      <c r="BH1487" t="str">
        <f t="shared" si="71"/>
        <v>COMPLY</v>
      </c>
      <c r="BI1487" t="e">
        <f>VLOOKUP(H1487,Sheet2!$A$1:$B$270,2,FALSE)</f>
        <v>#N/A</v>
      </c>
    </row>
    <row r="1488" spans="1:61">
      <c r="A1488">
        <v>1487</v>
      </c>
      <c r="B1488">
        <v>1002523012</v>
      </c>
      <c r="C1488">
        <v>3</v>
      </c>
      <c r="D1488" t="s">
        <v>34</v>
      </c>
      <c r="E1488">
        <v>5</v>
      </c>
      <c r="F1488" t="s">
        <v>573</v>
      </c>
      <c r="G1488" t="s">
        <v>79</v>
      </c>
      <c r="H1488" t="s">
        <v>535</v>
      </c>
      <c r="I1488" t="s">
        <v>9791</v>
      </c>
      <c r="J1488" t="s">
        <v>214</v>
      </c>
      <c r="K1488" t="s">
        <v>149</v>
      </c>
      <c r="M1488" t="s">
        <v>933</v>
      </c>
      <c r="N1488" t="s">
        <v>10136</v>
      </c>
      <c r="O1488" s="57">
        <v>46246.716527777775</v>
      </c>
      <c r="P1488" s="57">
        <v>46248.40996527778</v>
      </c>
      <c r="Q1488">
        <v>69364560</v>
      </c>
      <c r="S1488">
        <v>172409210370</v>
      </c>
      <c r="T1488" t="s">
        <v>10178</v>
      </c>
      <c r="U1488" t="s">
        <v>12133</v>
      </c>
      <c r="V1488" t="s">
        <v>12134</v>
      </c>
      <c r="Z1488">
        <v>115.30850765750201</v>
      </c>
      <c r="AA1488">
        <v>-8.4231852418355793</v>
      </c>
      <c r="AB1488" t="s">
        <v>10180</v>
      </c>
      <c r="AC1488" t="s">
        <v>226</v>
      </c>
      <c r="AL1488" t="s">
        <v>218</v>
      </c>
      <c r="AM1488" t="s">
        <v>10180</v>
      </c>
      <c r="AN1488" t="s">
        <v>6</v>
      </c>
      <c r="AO1488" s="57">
        <v>46364.736030092594</v>
      </c>
      <c r="AQ1488" t="s">
        <v>248</v>
      </c>
      <c r="AR1488" t="s">
        <v>12</v>
      </c>
      <c r="AS1488" t="s">
        <v>535</v>
      </c>
      <c r="AT1488" t="s">
        <v>231</v>
      </c>
      <c r="AV1488" t="s">
        <v>917</v>
      </c>
      <c r="AW1488" t="s">
        <v>10347</v>
      </c>
      <c r="AX1488" t="s">
        <v>223</v>
      </c>
      <c r="BA1488" s="57">
        <v>46246.5625</v>
      </c>
      <c r="BB1488" t="s">
        <v>10180</v>
      </c>
      <c r="BF1488" s="6" t="e">
        <f t="shared" si="69"/>
        <v>#NUM!</v>
      </c>
      <c r="BG1488" t="e">
        <f t="shared" si="70"/>
        <v>#NUM!</v>
      </c>
      <c r="BH1488" t="e">
        <f t="shared" si="71"/>
        <v>#NUM!</v>
      </c>
      <c r="BI1488" t="str">
        <f>VLOOKUP(H1488,Sheet2!$A$1:$B$270,2,FALSE)</f>
        <v>GIANYAR</v>
      </c>
    </row>
    <row r="1489" spans="1:61">
      <c r="A1489">
        <v>1488</v>
      </c>
      <c r="B1489">
        <v>1002529499</v>
      </c>
      <c r="C1489">
        <v>3</v>
      </c>
      <c r="D1489" t="s">
        <v>42</v>
      </c>
      <c r="E1489">
        <v>5</v>
      </c>
      <c r="F1489" t="s">
        <v>233</v>
      </c>
      <c r="G1489" t="s">
        <v>105</v>
      </c>
      <c r="H1489" t="s">
        <v>381</v>
      </c>
      <c r="I1489" t="s">
        <v>213</v>
      </c>
      <c r="J1489" t="s">
        <v>214</v>
      </c>
      <c r="K1489" t="s">
        <v>149</v>
      </c>
      <c r="M1489" t="s">
        <v>372</v>
      </c>
      <c r="N1489" t="s">
        <v>216</v>
      </c>
      <c r="O1489" s="57">
        <v>46250.479004629633</v>
      </c>
      <c r="P1489" s="57">
        <v>46250.480613425927</v>
      </c>
      <c r="Q1489">
        <v>69367411</v>
      </c>
      <c r="S1489">
        <v>152312243070</v>
      </c>
      <c r="T1489" t="s">
        <v>10620</v>
      </c>
      <c r="U1489" t="s">
        <v>10621</v>
      </c>
      <c r="Z1489">
        <v>112.422492270782</v>
      </c>
      <c r="AA1489">
        <v>-7.51440429540152</v>
      </c>
      <c r="AB1489" t="s">
        <v>10622</v>
      </c>
      <c r="AC1489" t="s">
        <v>226</v>
      </c>
      <c r="AO1489" t="s">
        <v>10273</v>
      </c>
      <c r="AR1489" t="s">
        <v>334</v>
      </c>
      <c r="AS1489" t="s">
        <v>381</v>
      </c>
      <c r="AT1489" t="s">
        <v>231</v>
      </c>
      <c r="AV1489" t="s">
        <v>373</v>
      </c>
      <c r="AW1489" t="s">
        <v>604</v>
      </c>
      <c r="AX1489" t="s">
        <v>223</v>
      </c>
      <c r="BF1489" s="6" t="e">
        <f t="shared" si="69"/>
        <v>#NUM!</v>
      </c>
      <c r="BG1489" t="e">
        <f t="shared" si="70"/>
        <v>#NUM!</v>
      </c>
      <c r="BH1489" t="e">
        <f t="shared" si="71"/>
        <v>#NUM!</v>
      </c>
      <c r="BI1489" t="str">
        <f>VLOOKUP(H1489,Sheet2!$A$1:$B$270,2,FALSE)</f>
        <v>MOJOKERTO</v>
      </c>
    </row>
    <row r="1490" spans="1:61">
      <c r="A1490">
        <v>1489</v>
      </c>
      <c r="B1490">
        <v>1002524414</v>
      </c>
      <c r="C1490">
        <v>3</v>
      </c>
      <c r="D1490" t="s">
        <v>55</v>
      </c>
      <c r="E1490">
        <v>5</v>
      </c>
      <c r="F1490" t="s">
        <v>313</v>
      </c>
      <c r="G1490" t="s">
        <v>128</v>
      </c>
      <c r="H1490" t="s">
        <v>428</v>
      </c>
      <c r="I1490" t="s">
        <v>213</v>
      </c>
      <c r="J1490" t="s">
        <v>214</v>
      </c>
      <c r="K1490" t="s">
        <v>149</v>
      </c>
      <c r="M1490" t="s">
        <v>76</v>
      </c>
      <c r="N1490" t="s">
        <v>216</v>
      </c>
      <c r="O1490" s="57">
        <v>46247.591307870367</v>
      </c>
      <c r="P1490" s="57">
        <v>46248.722187500003</v>
      </c>
      <c r="Q1490">
        <v>69365237</v>
      </c>
      <c r="S1490">
        <v>152301273621</v>
      </c>
      <c r="T1490" t="s">
        <v>9320</v>
      </c>
      <c r="U1490" t="s">
        <v>12135</v>
      </c>
      <c r="V1490" t="s">
        <v>9321</v>
      </c>
      <c r="Z1490">
        <v>112.71390649999999</v>
      </c>
      <c r="AA1490">
        <v>-7.2685792999999999</v>
      </c>
      <c r="AB1490" t="s">
        <v>9322</v>
      </c>
      <c r="AC1490" t="s">
        <v>230</v>
      </c>
      <c r="AL1490" t="s">
        <v>218</v>
      </c>
      <c r="AM1490" t="s">
        <v>9323</v>
      </c>
      <c r="AN1490" t="s">
        <v>6</v>
      </c>
      <c r="AO1490" t="s">
        <v>8888</v>
      </c>
      <c r="AP1490" s="57">
        <v>46248.625</v>
      </c>
      <c r="AR1490" t="s">
        <v>219</v>
      </c>
      <c r="AS1490" t="s">
        <v>428</v>
      </c>
      <c r="AT1490" t="s">
        <v>570</v>
      </c>
      <c r="AU1490">
        <v>20260814</v>
      </c>
      <c r="AV1490" t="s">
        <v>222</v>
      </c>
      <c r="AW1490" t="s">
        <v>649</v>
      </c>
      <c r="AX1490" t="s">
        <v>223</v>
      </c>
      <c r="BA1490" s="57">
        <v>46248.625</v>
      </c>
      <c r="BB1490" t="s">
        <v>9323</v>
      </c>
      <c r="BC1490">
        <v>2026</v>
      </c>
      <c r="BD1490">
        <v>8</v>
      </c>
      <c r="BE1490">
        <v>14</v>
      </c>
      <c r="BF1490" s="6">
        <f t="shared" si="69"/>
        <v>46248</v>
      </c>
      <c r="BG1490">
        <f t="shared" si="70"/>
        <v>-0.625</v>
      </c>
      <c r="BH1490" t="str">
        <f t="shared" si="71"/>
        <v>COMPLY</v>
      </c>
      <c r="BI1490" t="str">
        <f>VLOOKUP(H1490,Sheet2!$A$1:$B$270,2,FALSE)</f>
        <v>SURABAYA UTARA</v>
      </c>
    </row>
    <row r="1491" spans="1:61">
      <c r="A1491">
        <v>1490</v>
      </c>
      <c r="B1491">
        <v>1002527108</v>
      </c>
      <c r="C1491">
        <v>3</v>
      </c>
      <c r="D1491" t="s">
        <v>45</v>
      </c>
      <c r="E1491">
        <v>5</v>
      </c>
      <c r="F1491" t="s">
        <v>211</v>
      </c>
      <c r="G1491" t="s">
        <v>118</v>
      </c>
      <c r="H1491" t="s">
        <v>283</v>
      </c>
      <c r="I1491" t="s">
        <v>9791</v>
      </c>
      <c r="J1491" t="s">
        <v>214</v>
      </c>
      <c r="K1491" t="s">
        <v>149</v>
      </c>
      <c r="M1491" t="s">
        <v>76</v>
      </c>
      <c r="N1491" t="s">
        <v>9792</v>
      </c>
      <c r="O1491" s="57">
        <v>46248.675717592596</v>
      </c>
      <c r="P1491" s="57">
        <v>46248.868854166663</v>
      </c>
      <c r="Q1491">
        <v>69366325</v>
      </c>
      <c r="S1491">
        <v>172610203548</v>
      </c>
      <c r="T1491" t="s">
        <v>11182</v>
      </c>
      <c r="U1491" t="s">
        <v>12136</v>
      </c>
      <c r="V1491" t="s">
        <v>12137</v>
      </c>
      <c r="Z1491">
        <v>116.84330405</v>
      </c>
      <c r="AA1491">
        <v>-8.7433175619999997</v>
      </c>
      <c r="AB1491" t="s">
        <v>12138</v>
      </c>
      <c r="AC1491" t="s">
        <v>290</v>
      </c>
      <c r="AL1491" t="s">
        <v>218</v>
      </c>
      <c r="AM1491" t="s">
        <v>12139</v>
      </c>
      <c r="AN1491" t="s">
        <v>6</v>
      </c>
      <c r="AO1491" t="s">
        <v>10002</v>
      </c>
      <c r="AR1491" t="s">
        <v>219</v>
      </c>
      <c r="AS1491" t="s">
        <v>283</v>
      </c>
      <c r="AT1491" t="s">
        <v>231</v>
      </c>
      <c r="AU1491">
        <v>20260814</v>
      </c>
      <c r="AV1491" t="s">
        <v>222</v>
      </c>
      <c r="AW1491" t="s">
        <v>9797</v>
      </c>
      <c r="AX1491" t="s">
        <v>223</v>
      </c>
      <c r="BA1491" s="57">
        <v>46248.5</v>
      </c>
      <c r="BB1491" t="s">
        <v>12139</v>
      </c>
      <c r="BC1491">
        <v>2026</v>
      </c>
      <c r="BD1491">
        <v>8</v>
      </c>
      <c r="BE1491">
        <v>14</v>
      </c>
      <c r="BF1491" s="6">
        <f t="shared" si="69"/>
        <v>46248</v>
      </c>
      <c r="BG1491">
        <f t="shared" si="70"/>
        <v>-0.5</v>
      </c>
      <c r="BH1491" t="str">
        <f t="shared" si="71"/>
        <v>COMPLY</v>
      </c>
      <c r="BI1491" t="str">
        <f>VLOOKUP(H1491,Sheet2!$A$1:$B$270,2,FALSE)</f>
        <v>SUMBAWA</v>
      </c>
    </row>
    <row r="1492" spans="1:61">
      <c r="A1492">
        <v>1491</v>
      </c>
      <c r="B1492">
        <v>1002529940</v>
      </c>
      <c r="C1492">
        <v>3</v>
      </c>
      <c r="D1492" t="s">
        <v>51</v>
      </c>
      <c r="E1492">
        <v>4</v>
      </c>
      <c r="F1492" t="s">
        <v>273</v>
      </c>
      <c r="G1492" t="s">
        <v>295</v>
      </c>
      <c r="H1492" t="s">
        <v>901</v>
      </c>
      <c r="I1492" t="s">
        <v>213</v>
      </c>
      <c r="J1492" t="s">
        <v>214</v>
      </c>
      <c r="K1492" t="s">
        <v>149</v>
      </c>
      <c r="M1492" t="s">
        <v>555</v>
      </c>
      <c r="N1492" t="s">
        <v>216</v>
      </c>
      <c r="O1492" s="57">
        <v>46250.683067129627</v>
      </c>
      <c r="P1492" s="57">
        <v>46251.637291666666</v>
      </c>
      <c r="Q1492">
        <v>69367677</v>
      </c>
      <c r="S1492">
        <v>142551119348</v>
      </c>
      <c r="T1492" t="s">
        <v>12140</v>
      </c>
      <c r="U1492" t="s">
        <v>12141</v>
      </c>
      <c r="Z1492">
        <v>111.042181</v>
      </c>
      <c r="AA1492">
        <v>-6.7391319999999997</v>
      </c>
      <c r="AB1492" t="s">
        <v>12142</v>
      </c>
      <c r="AC1492" t="s">
        <v>226</v>
      </c>
      <c r="AO1492" t="s">
        <v>10911</v>
      </c>
      <c r="AR1492" t="s">
        <v>6</v>
      </c>
      <c r="AS1492" t="s">
        <v>901</v>
      </c>
      <c r="AT1492" t="s">
        <v>231</v>
      </c>
      <c r="AV1492" t="s">
        <v>11809</v>
      </c>
      <c r="AW1492" t="s">
        <v>561</v>
      </c>
      <c r="AX1492" t="s">
        <v>223</v>
      </c>
      <c r="BF1492" s="6" t="e">
        <f t="shared" si="69"/>
        <v>#NUM!</v>
      </c>
      <c r="BG1492" t="e">
        <f t="shared" si="70"/>
        <v>#NUM!</v>
      </c>
      <c r="BH1492" t="e">
        <f t="shared" si="71"/>
        <v>#NUM!</v>
      </c>
      <c r="BI1492" t="e">
        <f>VLOOKUP(H1492,Sheet2!$A$1:$B$270,2,FALSE)</f>
        <v>#N/A</v>
      </c>
    </row>
    <row r="1493" spans="1:61">
      <c r="A1493">
        <v>1492</v>
      </c>
      <c r="B1493">
        <v>1002522795</v>
      </c>
      <c r="C1493">
        <v>3</v>
      </c>
      <c r="D1493" t="s">
        <v>59</v>
      </c>
      <c r="E1493">
        <v>4</v>
      </c>
      <c r="F1493" t="s">
        <v>567</v>
      </c>
      <c r="G1493" t="s">
        <v>1001</v>
      </c>
      <c r="H1493" t="s">
        <v>1002</v>
      </c>
      <c r="I1493" t="s">
        <v>213</v>
      </c>
      <c r="J1493" t="s">
        <v>214</v>
      </c>
      <c r="K1493" t="s">
        <v>149</v>
      </c>
      <c r="L1493" t="s">
        <v>215</v>
      </c>
      <c r="M1493" t="s">
        <v>76</v>
      </c>
      <c r="N1493" t="s">
        <v>216</v>
      </c>
      <c r="O1493" s="57">
        <v>46246.670104166667</v>
      </c>
      <c r="P1493" s="57">
        <v>46247.519652777781</v>
      </c>
      <c r="Q1493">
        <v>69364458</v>
      </c>
      <c r="S1493">
        <v>143135115083</v>
      </c>
      <c r="T1493" t="s">
        <v>8366</v>
      </c>
      <c r="U1493" t="s">
        <v>8367</v>
      </c>
      <c r="V1493" t="s">
        <v>8368</v>
      </c>
      <c r="Z1493">
        <v>110.5535208</v>
      </c>
      <c r="AA1493">
        <v>-7.9095312999999896</v>
      </c>
      <c r="AB1493" t="s">
        <v>8369</v>
      </c>
      <c r="AC1493" t="s">
        <v>237</v>
      </c>
      <c r="AL1493" t="s">
        <v>218</v>
      </c>
      <c r="AM1493" t="s">
        <v>8370</v>
      </c>
      <c r="AN1493" t="s">
        <v>6</v>
      </c>
      <c r="AO1493" s="57">
        <v>46364.673472222225</v>
      </c>
      <c r="AP1493" s="57">
        <v>46247.541666666664</v>
      </c>
      <c r="AR1493" t="s">
        <v>219</v>
      </c>
      <c r="AS1493" t="s">
        <v>1002</v>
      </c>
      <c r="AT1493" t="s">
        <v>231</v>
      </c>
      <c r="AU1493">
        <v>20260813</v>
      </c>
      <c r="AV1493" t="s">
        <v>222</v>
      </c>
      <c r="AW1493" t="s">
        <v>1018</v>
      </c>
      <c r="AX1493" t="s">
        <v>223</v>
      </c>
      <c r="BA1493" s="57">
        <v>46247.541666666664</v>
      </c>
      <c r="BB1493" t="s">
        <v>8370</v>
      </c>
      <c r="BC1493">
        <v>2026</v>
      </c>
      <c r="BD1493">
        <v>8</v>
      </c>
      <c r="BE1493">
        <v>13</v>
      </c>
      <c r="BF1493" s="6">
        <f t="shared" si="69"/>
        <v>46247</v>
      </c>
      <c r="BG1493">
        <f t="shared" si="70"/>
        <v>-0.54166666666424135</v>
      </c>
      <c r="BH1493" t="str">
        <f t="shared" si="71"/>
        <v>COMPLY</v>
      </c>
      <c r="BI1493" t="e">
        <f>VLOOKUP(H1493,Sheet2!$A$1:$B$270,2,FALSE)</f>
        <v>#N/A</v>
      </c>
    </row>
    <row r="1494" spans="1:61">
      <c r="A1494">
        <v>1493</v>
      </c>
      <c r="B1494">
        <v>1002509984</v>
      </c>
      <c r="C1494">
        <v>3</v>
      </c>
      <c r="D1494" t="s">
        <v>38</v>
      </c>
      <c r="E1494">
        <v>5</v>
      </c>
      <c r="F1494" t="s">
        <v>92</v>
      </c>
      <c r="G1494" t="s">
        <v>89</v>
      </c>
      <c r="H1494" t="s">
        <v>409</v>
      </c>
      <c r="I1494" t="s">
        <v>213</v>
      </c>
      <c r="J1494" t="s">
        <v>214</v>
      </c>
      <c r="K1494" t="s">
        <v>149</v>
      </c>
      <c r="L1494" t="s">
        <v>215</v>
      </c>
      <c r="M1494" t="s">
        <v>76</v>
      </c>
      <c r="N1494" t="s">
        <v>216</v>
      </c>
      <c r="O1494" s="57">
        <v>46239.436759259261</v>
      </c>
      <c r="P1494" s="57">
        <v>46239.674131944441</v>
      </c>
      <c r="Q1494">
        <v>69358910</v>
      </c>
      <c r="S1494">
        <v>152609258518</v>
      </c>
      <c r="T1494" t="s">
        <v>1290</v>
      </c>
      <c r="U1494" t="s">
        <v>1291</v>
      </c>
      <c r="V1494" t="s">
        <v>1292</v>
      </c>
      <c r="Z1494">
        <v>111.865348</v>
      </c>
      <c r="AA1494">
        <v>-7.1845509999999999</v>
      </c>
      <c r="AB1494" t="s">
        <v>1293</v>
      </c>
      <c r="AC1494" t="s">
        <v>237</v>
      </c>
      <c r="AL1494" t="s">
        <v>218</v>
      </c>
      <c r="AM1494" t="s">
        <v>1294</v>
      </c>
      <c r="AN1494" t="s">
        <v>6</v>
      </c>
      <c r="AO1494" s="57">
        <v>46150.44427083333</v>
      </c>
      <c r="AP1494" s="57">
        <v>46240.625</v>
      </c>
      <c r="AR1494" t="s">
        <v>219</v>
      </c>
      <c r="AS1494" t="s">
        <v>409</v>
      </c>
      <c r="AT1494" t="s">
        <v>231</v>
      </c>
      <c r="AU1494">
        <v>20260805</v>
      </c>
      <c r="AV1494" t="s">
        <v>222</v>
      </c>
      <c r="AW1494" t="s">
        <v>1020</v>
      </c>
      <c r="AX1494" t="s">
        <v>223</v>
      </c>
      <c r="BA1494" s="57">
        <v>46240.625</v>
      </c>
      <c r="BB1494" t="s">
        <v>1294</v>
      </c>
      <c r="BC1494">
        <v>2026</v>
      </c>
      <c r="BD1494">
        <v>8</v>
      </c>
      <c r="BE1494">
        <v>5</v>
      </c>
      <c r="BF1494" s="6">
        <f t="shared" si="69"/>
        <v>46239</v>
      </c>
      <c r="BG1494">
        <f t="shared" si="70"/>
        <v>-1.625</v>
      </c>
      <c r="BH1494" t="str">
        <f t="shared" si="71"/>
        <v>COMPLY</v>
      </c>
      <c r="BI1494" t="str">
        <f>VLOOKUP(H1494,Sheet2!$A$1:$B$270,2,FALSE)</f>
        <v>BOJONEGORO</v>
      </c>
    </row>
    <row r="1495" spans="1:61">
      <c r="A1495">
        <v>1494</v>
      </c>
      <c r="B1495">
        <v>1002519835</v>
      </c>
      <c r="C1495">
        <v>3</v>
      </c>
      <c r="D1495" t="s">
        <v>59</v>
      </c>
      <c r="E1495">
        <v>4</v>
      </c>
      <c r="F1495" t="s">
        <v>567</v>
      </c>
      <c r="G1495" t="s">
        <v>609</v>
      </c>
      <c r="H1495" t="s">
        <v>610</v>
      </c>
      <c r="I1495" t="s">
        <v>213</v>
      </c>
      <c r="J1495" t="s">
        <v>214</v>
      </c>
      <c r="K1495" t="s">
        <v>149</v>
      </c>
      <c r="L1495" t="s">
        <v>215</v>
      </c>
      <c r="M1495" t="s">
        <v>76</v>
      </c>
      <c r="N1495" t="s">
        <v>216</v>
      </c>
      <c r="O1495" s="57">
        <v>46245.553425925929</v>
      </c>
      <c r="P1495" s="57">
        <v>46246.727743055555</v>
      </c>
      <c r="Q1495">
        <v>69363312</v>
      </c>
      <c r="S1495">
        <v>146130138493</v>
      </c>
      <c r="T1495" t="s">
        <v>7457</v>
      </c>
      <c r="U1495" t="s">
        <v>7458</v>
      </c>
      <c r="V1495" t="s">
        <v>7459</v>
      </c>
      <c r="Z1495">
        <v>110.4462946</v>
      </c>
      <c r="AA1495">
        <v>-7.7533002</v>
      </c>
      <c r="AB1495" t="s">
        <v>7460</v>
      </c>
      <c r="AC1495" t="s">
        <v>237</v>
      </c>
      <c r="AL1495" t="s">
        <v>218</v>
      </c>
      <c r="AM1495" t="s">
        <v>7426</v>
      </c>
      <c r="AN1495" t="s">
        <v>6</v>
      </c>
      <c r="AO1495" s="57">
        <v>46334.569282407407</v>
      </c>
      <c r="AP1495" s="57">
        <v>46246.541666666664</v>
      </c>
      <c r="AR1495" t="s">
        <v>219</v>
      </c>
      <c r="AS1495" t="s">
        <v>610</v>
      </c>
      <c r="AT1495" t="s">
        <v>231</v>
      </c>
      <c r="AU1495">
        <v>20260812</v>
      </c>
      <c r="AV1495" t="s">
        <v>222</v>
      </c>
      <c r="AW1495" t="s">
        <v>1020</v>
      </c>
      <c r="AX1495" t="s">
        <v>223</v>
      </c>
      <c r="BA1495" s="57">
        <v>46246.541666666664</v>
      </c>
      <c r="BB1495" t="s">
        <v>7426</v>
      </c>
      <c r="BC1495">
        <v>2026</v>
      </c>
      <c r="BD1495">
        <v>8</v>
      </c>
      <c r="BE1495">
        <v>12</v>
      </c>
      <c r="BF1495" s="6">
        <f t="shared" si="69"/>
        <v>46246</v>
      </c>
      <c r="BG1495">
        <f t="shared" si="70"/>
        <v>-0.54166666666424135</v>
      </c>
      <c r="BH1495" t="str">
        <f t="shared" si="71"/>
        <v>COMPLY</v>
      </c>
      <c r="BI1495" t="e">
        <f>VLOOKUP(H1495,Sheet2!$A$1:$B$270,2,FALSE)</f>
        <v>#N/A</v>
      </c>
    </row>
    <row r="1496" spans="1:61">
      <c r="A1496">
        <v>1495</v>
      </c>
      <c r="B1496">
        <v>1002520886</v>
      </c>
      <c r="C1496">
        <v>3</v>
      </c>
      <c r="D1496" t="s">
        <v>51</v>
      </c>
      <c r="E1496">
        <v>4</v>
      </c>
      <c r="F1496" t="s">
        <v>273</v>
      </c>
      <c r="G1496" t="s">
        <v>339</v>
      </c>
      <c r="H1496" t="s">
        <v>1075</v>
      </c>
      <c r="I1496" t="s">
        <v>213</v>
      </c>
      <c r="J1496" t="s">
        <v>214</v>
      </c>
      <c r="K1496" t="s">
        <v>149</v>
      </c>
      <c r="L1496" t="s">
        <v>215</v>
      </c>
      <c r="M1496" t="s">
        <v>933</v>
      </c>
      <c r="N1496" t="s">
        <v>216</v>
      </c>
      <c r="O1496" s="57">
        <v>46245.715925925928</v>
      </c>
      <c r="P1496" s="57">
        <v>46248.414895833332</v>
      </c>
      <c r="Q1496">
        <v>69363696</v>
      </c>
      <c r="S1496">
        <v>142552107765</v>
      </c>
      <c r="T1496" t="s">
        <v>7461</v>
      </c>
      <c r="U1496" t="s">
        <v>7462</v>
      </c>
      <c r="V1496" t="s">
        <v>7463</v>
      </c>
      <c r="Z1496">
        <v>111.58344510000001</v>
      </c>
      <c r="AA1496">
        <v>-7.1494935999999996</v>
      </c>
      <c r="AB1496" t="s">
        <v>7464</v>
      </c>
      <c r="AC1496" t="s">
        <v>237</v>
      </c>
      <c r="AL1496" t="s">
        <v>218</v>
      </c>
      <c r="AM1496" t="s">
        <v>7465</v>
      </c>
      <c r="AN1496" t="s">
        <v>6</v>
      </c>
      <c r="AO1496" s="57">
        <v>46334.726203703707</v>
      </c>
      <c r="AP1496" s="57">
        <v>46246.625</v>
      </c>
      <c r="AQ1496" t="s">
        <v>903</v>
      </c>
      <c r="AR1496" t="s">
        <v>12</v>
      </c>
      <c r="AS1496" t="s">
        <v>1075</v>
      </c>
      <c r="AT1496" t="s">
        <v>231</v>
      </c>
      <c r="AV1496" t="s">
        <v>917</v>
      </c>
      <c r="AW1496" t="s">
        <v>1020</v>
      </c>
      <c r="AX1496" t="s">
        <v>223</v>
      </c>
      <c r="BA1496" s="57">
        <v>46246.625</v>
      </c>
      <c r="BB1496" t="s">
        <v>7465</v>
      </c>
      <c r="BF1496" s="6" t="e">
        <f t="shared" si="69"/>
        <v>#NUM!</v>
      </c>
      <c r="BG1496" t="e">
        <f t="shared" si="70"/>
        <v>#NUM!</v>
      </c>
      <c r="BH1496" t="e">
        <f t="shared" si="71"/>
        <v>#NUM!</v>
      </c>
      <c r="BI1496" t="e">
        <f>VLOOKUP(H1496,Sheet2!$A$1:$B$270,2,FALSE)</f>
        <v>#N/A</v>
      </c>
    </row>
    <row r="1497" spans="1:61">
      <c r="A1497">
        <v>1496</v>
      </c>
      <c r="B1497">
        <v>1002522173</v>
      </c>
      <c r="C1497">
        <v>3</v>
      </c>
      <c r="D1497" t="s">
        <v>51</v>
      </c>
      <c r="E1497">
        <v>4</v>
      </c>
      <c r="F1497" t="s">
        <v>273</v>
      </c>
      <c r="G1497" t="s">
        <v>569</v>
      </c>
      <c r="H1497" t="s">
        <v>907</v>
      </c>
      <c r="I1497" t="s">
        <v>213</v>
      </c>
      <c r="J1497" t="s">
        <v>214</v>
      </c>
      <c r="K1497" t="s">
        <v>149</v>
      </c>
      <c r="L1497" t="s">
        <v>215</v>
      </c>
      <c r="M1497" t="s">
        <v>933</v>
      </c>
      <c r="N1497" t="s">
        <v>216</v>
      </c>
      <c r="O1497" s="57">
        <v>46246.565937500003</v>
      </c>
      <c r="P1497" s="57">
        <v>46250.606539351851</v>
      </c>
      <c r="Q1497">
        <v>69364268</v>
      </c>
      <c r="S1497">
        <v>142509107239</v>
      </c>
      <c r="T1497" t="s">
        <v>8371</v>
      </c>
      <c r="U1497" t="s">
        <v>8372</v>
      </c>
      <c r="V1497" t="s">
        <v>8373</v>
      </c>
      <c r="Z1497">
        <v>111.1256223</v>
      </c>
      <c r="AA1497">
        <v>-7.1252035999999999</v>
      </c>
      <c r="AB1497" t="s">
        <v>8374</v>
      </c>
      <c r="AC1497" t="s">
        <v>217</v>
      </c>
      <c r="AL1497" t="s">
        <v>218</v>
      </c>
      <c r="AM1497" t="s">
        <v>8375</v>
      </c>
      <c r="AN1497" t="s">
        <v>6</v>
      </c>
      <c r="AO1497" s="57">
        <v>46364.569351851853</v>
      </c>
      <c r="AP1497" s="57">
        <v>46248.541666666664</v>
      </c>
      <c r="AQ1497" t="s">
        <v>248</v>
      </c>
      <c r="AR1497" t="s">
        <v>12</v>
      </c>
      <c r="AS1497" t="s">
        <v>907</v>
      </c>
      <c r="AT1497" t="s">
        <v>231</v>
      </c>
      <c r="AV1497" t="s">
        <v>917</v>
      </c>
      <c r="AW1497" t="s">
        <v>1010</v>
      </c>
      <c r="AX1497" t="s">
        <v>223</v>
      </c>
      <c r="BA1497" s="57">
        <v>46248.541666666664</v>
      </c>
      <c r="BB1497" t="s">
        <v>8375</v>
      </c>
      <c r="BF1497" s="6" t="e">
        <f t="shared" si="69"/>
        <v>#NUM!</v>
      </c>
      <c r="BG1497" t="e">
        <f t="shared" si="70"/>
        <v>#NUM!</v>
      </c>
      <c r="BH1497" t="e">
        <f t="shared" si="71"/>
        <v>#NUM!</v>
      </c>
      <c r="BI1497" t="e">
        <f>VLOOKUP(H1497,Sheet2!$A$1:$B$270,2,FALSE)</f>
        <v>#N/A</v>
      </c>
    </row>
    <row r="1498" spans="1:61">
      <c r="A1498">
        <v>1497</v>
      </c>
      <c r="B1498">
        <v>1002506172</v>
      </c>
      <c r="C1498">
        <v>3</v>
      </c>
      <c r="D1498" t="s">
        <v>59</v>
      </c>
      <c r="E1498">
        <v>4</v>
      </c>
      <c r="F1498" t="s">
        <v>567</v>
      </c>
      <c r="G1498" t="s">
        <v>906</v>
      </c>
      <c r="H1498" t="s">
        <v>973</v>
      </c>
      <c r="I1498" t="s">
        <v>213</v>
      </c>
      <c r="J1498" t="s">
        <v>214</v>
      </c>
      <c r="K1498" t="s">
        <v>149</v>
      </c>
      <c r="M1498" t="s">
        <v>76</v>
      </c>
      <c r="N1498" t="s">
        <v>216</v>
      </c>
      <c r="O1498" s="57">
        <v>46237.581157407411</v>
      </c>
      <c r="P1498" s="57">
        <v>46238.733391203707</v>
      </c>
      <c r="Q1498">
        <v>69357584</v>
      </c>
      <c r="S1498">
        <v>146133132985</v>
      </c>
      <c r="T1498" t="s">
        <v>1305</v>
      </c>
      <c r="U1498" t="s">
        <v>1306</v>
      </c>
      <c r="V1498" t="s">
        <v>1307</v>
      </c>
      <c r="Z1498">
        <v>110.3374091</v>
      </c>
      <c r="AA1498">
        <v>-7.7449422999999999</v>
      </c>
      <c r="AB1498" t="s">
        <v>1308</v>
      </c>
      <c r="AC1498" t="s">
        <v>290</v>
      </c>
      <c r="AL1498" t="s">
        <v>218</v>
      </c>
      <c r="AM1498" t="s">
        <v>1309</v>
      </c>
      <c r="AN1498" t="s">
        <v>6</v>
      </c>
      <c r="AO1498" s="57">
        <v>46089.590624999997</v>
      </c>
      <c r="AP1498" s="57">
        <v>46238.541666666664</v>
      </c>
      <c r="AR1498" t="s">
        <v>219</v>
      </c>
      <c r="AS1498" t="s">
        <v>973</v>
      </c>
      <c r="AT1498" t="s">
        <v>231</v>
      </c>
      <c r="AU1498">
        <v>20260804</v>
      </c>
      <c r="AV1498" t="s">
        <v>222</v>
      </c>
      <c r="AW1498" t="s">
        <v>561</v>
      </c>
      <c r="AX1498" t="s">
        <v>223</v>
      </c>
      <c r="BA1498" s="57">
        <v>46238.541666666664</v>
      </c>
      <c r="BB1498" t="s">
        <v>1309</v>
      </c>
      <c r="BC1498">
        <v>2026</v>
      </c>
      <c r="BD1498">
        <v>8</v>
      </c>
      <c r="BE1498">
        <v>4</v>
      </c>
      <c r="BF1498" s="6">
        <f t="shared" si="69"/>
        <v>46238</v>
      </c>
      <c r="BG1498">
        <f t="shared" si="70"/>
        <v>-0.54166666666424135</v>
      </c>
      <c r="BH1498" t="str">
        <f t="shared" si="71"/>
        <v>COMPLY</v>
      </c>
      <c r="BI1498" t="e">
        <f>VLOOKUP(H1498,Sheet2!$A$1:$B$270,2,FALSE)</f>
        <v>#N/A</v>
      </c>
    </row>
    <row r="1499" spans="1:61">
      <c r="A1499">
        <v>1498</v>
      </c>
      <c r="B1499">
        <v>1002515441</v>
      </c>
      <c r="C1499">
        <v>3</v>
      </c>
      <c r="D1499" t="s">
        <v>59</v>
      </c>
      <c r="E1499">
        <v>4</v>
      </c>
      <c r="F1499" t="s">
        <v>224</v>
      </c>
      <c r="G1499" t="s">
        <v>224</v>
      </c>
      <c r="H1499" t="s">
        <v>911</v>
      </c>
      <c r="I1499" t="s">
        <v>213</v>
      </c>
      <c r="J1499" t="s">
        <v>214</v>
      </c>
      <c r="K1499" t="s">
        <v>149</v>
      </c>
      <c r="L1499" t="s">
        <v>215</v>
      </c>
      <c r="M1499" t="s">
        <v>76</v>
      </c>
      <c r="N1499" t="s">
        <v>216</v>
      </c>
      <c r="O1499" s="57">
        <v>46241.753425925926</v>
      </c>
      <c r="P1499" s="57">
        <v>46242.643634259257</v>
      </c>
      <c r="Q1499">
        <v>69361128</v>
      </c>
      <c r="S1499">
        <v>146303609753</v>
      </c>
      <c r="T1499" t="s">
        <v>4468</v>
      </c>
      <c r="U1499" t="s">
        <v>4469</v>
      </c>
      <c r="V1499" t="s">
        <v>4470</v>
      </c>
      <c r="Z1499">
        <v>109.267619</v>
      </c>
      <c r="AA1499">
        <v>-7.3416550000000003</v>
      </c>
      <c r="AB1499" t="s">
        <v>4471</v>
      </c>
      <c r="AC1499" t="s">
        <v>237</v>
      </c>
      <c r="AL1499" t="s">
        <v>218</v>
      </c>
      <c r="AM1499" t="s">
        <v>4472</v>
      </c>
      <c r="AN1499" t="s">
        <v>6</v>
      </c>
      <c r="AO1499" s="57">
        <v>46211.757060185184</v>
      </c>
      <c r="AP1499" s="57">
        <v>46242.625</v>
      </c>
      <c r="AR1499" t="s">
        <v>219</v>
      </c>
      <c r="AS1499" t="s">
        <v>911</v>
      </c>
      <c r="AT1499" t="s">
        <v>231</v>
      </c>
      <c r="AU1499">
        <v>20260808</v>
      </c>
      <c r="AV1499" t="s">
        <v>222</v>
      </c>
      <c r="AW1499" t="s">
        <v>1010</v>
      </c>
      <c r="AX1499" t="s">
        <v>223</v>
      </c>
      <c r="BA1499" s="57">
        <v>46242.625</v>
      </c>
      <c r="BB1499" t="s">
        <v>4472</v>
      </c>
      <c r="BC1499">
        <v>2026</v>
      </c>
      <c r="BD1499">
        <v>8</v>
      </c>
      <c r="BE1499">
        <v>8</v>
      </c>
      <c r="BF1499" s="6">
        <f t="shared" si="69"/>
        <v>46242</v>
      </c>
      <c r="BG1499">
        <f t="shared" si="70"/>
        <v>-0.625</v>
      </c>
      <c r="BH1499" t="str">
        <f t="shared" si="71"/>
        <v>COMPLY</v>
      </c>
      <c r="BI1499" t="e">
        <f>VLOOKUP(H1499,Sheet2!$A$1:$B$270,2,FALSE)</f>
        <v>#N/A</v>
      </c>
    </row>
    <row r="1500" spans="1:61">
      <c r="A1500">
        <v>1499</v>
      </c>
      <c r="B1500">
        <v>1002527333</v>
      </c>
      <c r="C1500">
        <v>3</v>
      </c>
      <c r="D1500" t="s">
        <v>42</v>
      </c>
      <c r="E1500">
        <v>5</v>
      </c>
      <c r="F1500" t="s">
        <v>102</v>
      </c>
      <c r="G1500" t="s">
        <v>99</v>
      </c>
      <c r="H1500" t="s">
        <v>316</v>
      </c>
      <c r="I1500" t="s">
        <v>213</v>
      </c>
      <c r="J1500" t="s">
        <v>214</v>
      </c>
      <c r="K1500" t="s">
        <v>149</v>
      </c>
      <c r="L1500" t="s">
        <v>215</v>
      </c>
      <c r="M1500" t="s">
        <v>76</v>
      </c>
      <c r="N1500" t="s">
        <v>216</v>
      </c>
      <c r="O1500" s="57">
        <v>46248.728425925925</v>
      </c>
      <c r="P1500" s="57">
        <v>46251.543090277781</v>
      </c>
      <c r="Q1500">
        <v>69366425</v>
      </c>
      <c r="S1500">
        <v>152503269652</v>
      </c>
      <c r="T1500" t="s">
        <v>12143</v>
      </c>
      <c r="U1500" t="s">
        <v>12144</v>
      </c>
      <c r="V1500" t="s">
        <v>12145</v>
      </c>
      <c r="Z1500">
        <v>114.4004219</v>
      </c>
      <c r="AA1500">
        <v>-8.1459124999999997</v>
      </c>
      <c r="AB1500" t="s">
        <v>12146</v>
      </c>
      <c r="AC1500" t="s">
        <v>217</v>
      </c>
      <c r="AL1500" t="s">
        <v>218</v>
      </c>
      <c r="AM1500" t="s">
        <v>12147</v>
      </c>
      <c r="AN1500" t="s">
        <v>6</v>
      </c>
      <c r="AO1500" t="s">
        <v>10527</v>
      </c>
      <c r="AP1500" s="57">
        <v>46249.625</v>
      </c>
      <c r="AQ1500" t="s">
        <v>248</v>
      </c>
      <c r="AR1500" t="s">
        <v>219</v>
      </c>
      <c r="AS1500" t="s">
        <v>316</v>
      </c>
      <c r="AT1500" t="s">
        <v>231</v>
      </c>
      <c r="AU1500">
        <v>20260817</v>
      </c>
      <c r="AV1500" t="s">
        <v>222</v>
      </c>
      <c r="AW1500" t="s">
        <v>1010</v>
      </c>
      <c r="AX1500" t="s">
        <v>223</v>
      </c>
      <c r="BA1500" s="57">
        <v>46249.625</v>
      </c>
      <c r="BB1500" t="s">
        <v>12147</v>
      </c>
      <c r="BC1500">
        <v>2026</v>
      </c>
      <c r="BD1500">
        <v>8</v>
      </c>
      <c r="BE1500">
        <v>17</v>
      </c>
      <c r="BF1500" s="6">
        <f t="shared" si="69"/>
        <v>46251</v>
      </c>
      <c r="BG1500">
        <f t="shared" si="70"/>
        <v>1.375</v>
      </c>
      <c r="BH1500" t="str">
        <f t="shared" si="71"/>
        <v>NOT COMPLY</v>
      </c>
      <c r="BI1500" t="str">
        <f>VLOOKUP(H1500,Sheet2!$A$1:$B$270,2,FALSE)</f>
        <v>BANYUWANGI</v>
      </c>
    </row>
    <row r="1501" spans="1:61">
      <c r="A1501">
        <v>1500</v>
      </c>
      <c r="B1501">
        <v>1002516023</v>
      </c>
      <c r="C1501">
        <v>3</v>
      </c>
      <c r="D1501" t="s">
        <v>55</v>
      </c>
      <c r="E1501">
        <v>5</v>
      </c>
      <c r="F1501" t="s">
        <v>228</v>
      </c>
      <c r="G1501" t="s">
        <v>121</v>
      </c>
      <c r="H1501" t="s">
        <v>447</v>
      </c>
      <c r="I1501" t="s">
        <v>213</v>
      </c>
      <c r="J1501" t="s">
        <v>214</v>
      </c>
      <c r="K1501" t="s">
        <v>149</v>
      </c>
      <c r="M1501" t="s">
        <v>76</v>
      </c>
      <c r="N1501" t="s">
        <v>216</v>
      </c>
      <c r="O1501" s="57">
        <v>46242.596631944441</v>
      </c>
      <c r="P1501" s="57">
        <v>46244.345335648148</v>
      </c>
      <c r="Q1501">
        <v>69361498</v>
      </c>
      <c r="S1501">
        <v>152438901422</v>
      </c>
      <c r="T1501" t="s">
        <v>4473</v>
      </c>
      <c r="U1501" t="s">
        <v>4474</v>
      </c>
      <c r="V1501" t="s">
        <v>4475</v>
      </c>
      <c r="Z1501">
        <v>113.3445475</v>
      </c>
      <c r="AA1501">
        <v>-7.0099692999999998</v>
      </c>
      <c r="AB1501" t="s">
        <v>4476</v>
      </c>
      <c r="AC1501" t="s">
        <v>230</v>
      </c>
      <c r="AL1501" t="s">
        <v>218</v>
      </c>
      <c r="AM1501" t="s">
        <v>4477</v>
      </c>
      <c r="AN1501" t="s">
        <v>6</v>
      </c>
      <c r="AO1501" s="57">
        <v>46242.60119212963</v>
      </c>
      <c r="AP1501" s="57">
        <v>46243.541666666664</v>
      </c>
      <c r="AR1501" t="s">
        <v>219</v>
      </c>
      <c r="AS1501" t="s">
        <v>447</v>
      </c>
      <c r="AT1501" t="s">
        <v>221</v>
      </c>
      <c r="AU1501">
        <v>20260810</v>
      </c>
      <c r="AV1501" t="s">
        <v>222</v>
      </c>
      <c r="AW1501" t="s">
        <v>562</v>
      </c>
      <c r="AX1501" t="s">
        <v>223</v>
      </c>
      <c r="BA1501" s="57">
        <v>46243.541666666664</v>
      </c>
      <c r="BB1501" t="s">
        <v>4477</v>
      </c>
      <c r="BC1501">
        <v>2026</v>
      </c>
      <c r="BD1501">
        <v>8</v>
      </c>
      <c r="BE1501">
        <v>10</v>
      </c>
      <c r="BF1501" s="6">
        <f t="shared" si="69"/>
        <v>46244</v>
      </c>
      <c r="BG1501">
        <f t="shared" si="70"/>
        <v>0.45833333333575865</v>
      </c>
      <c r="BH1501" t="str">
        <f t="shared" si="71"/>
        <v>COMPLY</v>
      </c>
      <c r="BI1501" t="str">
        <f>VLOOKUP(H1501,Sheet2!$A$1:$B$270,2,FALSE)</f>
        <v>MADURA</v>
      </c>
    </row>
    <row r="1502" spans="1:61">
      <c r="A1502">
        <v>1501</v>
      </c>
      <c r="B1502">
        <v>1002522688</v>
      </c>
      <c r="C1502">
        <v>3</v>
      </c>
      <c r="D1502" t="s">
        <v>51</v>
      </c>
      <c r="E1502">
        <v>4</v>
      </c>
      <c r="F1502" t="s">
        <v>273</v>
      </c>
      <c r="G1502" t="s">
        <v>898</v>
      </c>
      <c r="H1502" t="s">
        <v>8376</v>
      </c>
      <c r="I1502" t="s">
        <v>213</v>
      </c>
      <c r="J1502" t="s">
        <v>214</v>
      </c>
      <c r="K1502" t="s">
        <v>149</v>
      </c>
      <c r="L1502" t="s">
        <v>215</v>
      </c>
      <c r="M1502" t="s">
        <v>76</v>
      </c>
      <c r="N1502" t="s">
        <v>216</v>
      </c>
      <c r="O1502" s="57">
        <v>46246.653425925928</v>
      </c>
      <c r="P1502" s="57">
        <v>46247.944374999999</v>
      </c>
      <c r="Q1502">
        <v>69364422</v>
      </c>
      <c r="S1502">
        <v>146508109166</v>
      </c>
      <c r="T1502" t="s">
        <v>8377</v>
      </c>
      <c r="U1502" t="s">
        <v>8378</v>
      </c>
      <c r="V1502" t="s">
        <v>8379</v>
      </c>
      <c r="Z1502">
        <v>110.913061</v>
      </c>
      <c r="AA1502">
        <v>-6.5060169999999999</v>
      </c>
      <c r="AB1502" t="s">
        <v>8380</v>
      </c>
      <c r="AC1502" t="s">
        <v>237</v>
      </c>
      <c r="AL1502" t="s">
        <v>218</v>
      </c>
      <c r="AM1502" t="s">
        <v>8381</v>
      </c>
      <c r="AN1502" t="s">
        <v>6</v>
      </c>
      <c r="AO1502" s="57">
        <v>46364.663321759261</v>
      </c>
      <c r="AP1502" s="57">
        <v>46247.541666666664</v>
      </c>
      <c r="AR1502" t="s">
        <v>219</v>
      </c>
      <c r="AS1502" t="s">
        <v>8376</v>
      </c>
      <c r="AT1502" t="s">
        <v>231</v>
      </c>
      <c r="AU1502">
        <v>20260813</v>
      </c>
      <c r="AV1502" t="s">
        <v>222</v>
      </c>
      <c r="AW1502" t="s">
        <v>1025</v>
      </c>
      <c r="AX1502" t="s">
        <v>223</v>
      </c>
      <c r="BA1502" s="57">
        <v>46247.541666666664</v>
      </c>
      <c r="BB1502" t="s">
        <v>8381</v>
      </c>
      <c r="BC1502">
        <v>2026</v>
      </c>
      <c r="BD1502">
        <v>8</v>
      </c>
      <c r="BE1502">
        <v>13</v>
      </c>
      <c r="BF1502" s="6">
        <f t="shared" si="69"/>
        <v>46247</v>
      </c>
      <c r="BG1502">
        <f t="shared" si="70"/>
        <v>-0.54166666666424135</v>
      </c>
      <c r="BH1502" t="str">
        <f t="shared" si="71"/>
        <v>COMPLY</v>
      </c>
      <c r="BI1502" t="e">
        <f>VLOOKUP(H1502,Sheet2!$A$1:$B$270,2,FALSE)</f>
        <v>#N/A</v>
      </c>
    </row>
    <row r="1503" spans="1:61">
      <c r="A1503">
        <v>1502</v>
      </c>
      <c r="B1503">
        <v>1002531256</v>
      </c>
      <c r="C1503">
        <v>3</v>
      </c>
      <c r="D1503" t="s">
        <v>55</v>
      </c>
      <c r="E1503">
        <v>5</v>
      </c>
      <c r="F1503" t="s">
        <v>228</v>
      </c>
      <c r="G1503" t="s">
        <v>127</v>
      </c>
      <c r="H1503" t="s">
        <v>229</v>
      </c>
      <c r="I1503" t="s">
        <v>213</v>
      </c>
      <c r="J1503" t="s">
        <v>214</v>
      </c>
      <c r="K1503" t="s">
        <v>149</v>
      </c>
      <c r="M1503" t="s">
        <v>555</v>
      </c>
      <c r="N1503" t="s">
        <v>216</v>
      </c>
      <c r="O1503" s="57">
        <v>46251.687511574077</v>
      </c>
      <c r="P1503" s="57">
        <v>46251.803124999999</v>
      </c>
      <c r="Q1503">
        <v>69368293</v>
      </c>
      <c r="S1503">
        <v>152426928278</v>
      </c>
      <c r="T1503" t="s">
        <v>12148</v>
      </c>
      <c r="U1503" t="s">
        <v>12149</v>
      </c>
      <c r="Z1503">
        <v>113.51125690000001</v>
      </c>
      <c r="AA1503">
        <v>-7.2074689999999997</v>
      </c>
      <c r="AB1503" t="s">
        <v>12150</v>
      </c>
      <c r="AC1503" t="s">
        <v>230</v>
      </c>
      <c r="AO1503" t="s">
        <v>12151</v>
      </c>
      <c r="AR1503" t="s">
        <v>6</v>
      </c>
      <c r="AS1503" t="s">
        <v>229</v>
      </c>
      <c r="AT1503" t="s">
        <v>221</v>
      </c>
      <c r="AV1503" t="s">
        <v>12152</v>
      </c>
      <c r="AW1503" t="s">
        <v>633</v>
      </c>
      <c r="AX1503" t="s">
        <v>223</v>
      </c>
      <c r="BF1503" s="6" t="e">
        <f t="shared" si="69"/>
        <v>#NUM!</v>
      </c>
      <c r="BG1503" t="e">
        <f t="shared" si="70"/>
        <v>#NUM!</v>
      </c>
      <c r="BH1503" t="e">
        <f t="shared" si="71"/>
        <v>#NUM!</v>
      </c>
      <c r="BI1503" t="str">
        <f>VLOOKUP(H1503,Sheet2!$A$1:$B$270,2,FALSE)</f>
        <v>MADURA</v>
      </c>
    </row>
    <row r="1504" spans="1:61">
      <c r="A1504">
        <v>1503</v>
      </c>
      <c r="B1504">
        <v>1002517372</v>
      </c>
      <c r="C1504">
        <v>3</v>
      </c>
      <c r="D1504" t="s">
        <v>38</v>
      </c>
      <c r="E1504">
        <v>5</v>
      </c>
      <c r="F1504" t="s">
        <v>90</v>
      </c>
      <c r="G1504" t="s">
        <v>98</v>
      </c>
      <c r="H1504" t="s">
        <v>301</v>
      </c>
      <c r="I1504" t="s">
        <v>213</v>
      </c>
      <c r="J1504" t="s">
        <v>214</v>
      </c>
      <c r="K1504" t="s">
        <v>149</v>
      </c>
      <c r="M1504" t="s">
        <v>76</v>
      </c>
      <c r="N1504" t="s">
        <v>216</v>
      </c>
      <c r="O1504" s="57">
        <v>46244.466944444444</v>
      </c>
      <c r="P1504" s="57">
        <v>46244.544039351851</v>
      </c>
      <c r="Q1504">
        <v>69361598</v>
      </c>
      <c r="S1504">
        <v>152606246416</v>
      </c>
      <c r="T1504" t="s">
        <v>5380</v>
      </c>
      <c r="U1504" t="s">
        <v>6195</v>
      </c>
      <c r="V1504" t="s">
        <v>6196</v>
      </c>
      <c r="Z1504">
        <v>111.8703546</v>
      </c>
      <c r="AA1504">
        <v>-8.0448619000000008</v>
      </c>
      <c r="AB1504" t="s">
        <v>5383</v>
      </c>
      <c r="AC1504" t="s">
        <v>290</v>
      </c>
      <c r="AL1504" t="s">
        <v>218</v>
      </c>
      <c r="AM1504" t="s">
        <v>6197</v>
      </c>
      <c r="AN1504" t="s">
        <v>6</v>
      </c>
      <c r="AO1504" s="57">
        <v>46303.486157407409</v>
      </c>
      <c r="AR1504" t="s">
        <v>219</v>
      </c>
      <c r="AS1504" t="s">
        <v>301</v>
      </c>
      <c r="AT1504" t="s">
        <v>231</v>
      </c>
      <c r="AU1504">
        <v>20260810</v>
      </c>
      <c r="AV1504" t="s">
        <v>222</v>
      </c>
      <c r="AW1504" t="s">
        <v>561</v>
      </c>
      <c r="AX1504" t="s">
        <v>223</v>
      </c>
      <c r="BA1504" s="57">
        <v>46244.291666666664</v>
      </c>
      <c r="BB1504" t="s">
        <v>6197</v>
      </c>
      <c r="BC1504">
        <v>2026</v>
      </c>
      <c r="BD1504">
        <v>8</v>
      </c>
      <c r="BE1504">
        <v>10</v>
      </c>
      <c r="BF1504" s="6">
        <f t="shared" si="69"/>
        <v>46244</v>
      </c>
      <c r="BG1504">
        <f t="shared" si="70"/>
        <v>-0.29166666666424135</v>
      </c>
      <c r="BH1504" t="str">
        <f t="shared" si="71"/>
        <v>COMPLY</v>
      </c>
      <c r="BI1504" t="str">
        <f>VLOOKUP(H1504,Sheet2!$A$1:$B$270,2,FALSE)</f>
        <v>BLITAR</v>
      </c>
    </row>
    <row r="1505" spans="1:61">
      <c r="A1505">
        <v>1504</v>
      </c>
      <c r="B1505">
        <v>1002516004</v>
      </c>
      <c r="C1505">
        <v>3</v>
      </c>
      <c r="D1505" t="s">
        <v>45</v>
      </c>
      <c r="E1505">
        <v>5</v>
      </c>
      <c r="F1505" t="s">
        <v>211</v>
      </c>
      <c r="G1505" t="s">
        <v>118</v>
      </c>
      <c r="H1505" t="s">
        <v>464</v>
      </c>
      <c r="I1505" t="s">
        <v>213</v>
      </c>
      <c r="J1505" t="s">
        <v>214</v>
      </c>
      <c r="K1505" t="s">
        <v>149</v>
      </c>
      <c r="L1505" t="s">
        <v>215</v>
      </c>
      <c r="M1505" t="s">
        <v>575</v>
      </c>
      <c r="N1505" t="s">
        <v>216</v>
      </c>
      <c r="O1505" s="57">
        <v>46242.586770833332</v>
      </c>
      <c r="P1505" s="57">
        <v>46244.758032407408</v>
      </c>
      <c r="Q1505">
        <v>69361494</v>
      </c>
      <c r="S1505">
        <v>172608206120</v>
      </c>
      <c r="T1505" t="s">
        <v>4484</v>
      </c>
      <c r="U1505" t="s">
        <v>4485</v>
      </c>
      <c r="V1505" t="s">
        <v>4486</v>
      </c>
      <c r="Z1505">
        <v>116.74897325615299</v>
      </c>
      <c r="AA1505">
        <v>-8.9158176995566993</v>
      </c>
      <c r="AB1505" t="s">
        <v>4487</v>
      </c>
      <c r="AC1505" t="s">
        <v>237</v>
      </c>
      <c r="AL1505" t="s">
        <v>218</v>
      </c>
      <c r="AM1505" t="s">
        <v>4488</v>
      </c>
      <c r="AN1505" t="s">
        <v>6</v>
      </c>
      <c r="AO1505" s="57">
        <v>46242.590624999997</v>
      </c>
      <c r="AP1505" s="57">
        <v>46243.541666666664</v>
      </c>
      <c r="AR1505" t="s">
        <v>14</v>
      </c>
      <c r="AS1505" t="s">
        <v>464</v>
      </c>
      <c r="AT1505" t="s">
        <v>231</v>
      </c>
      <c r="AV1505" t="s">
        <v>6198</v>
      </c>
      <c r="AW1505" t="s">
        <v>1014</v>
      </c>
      <c r="AX1505" t="s">
        <v>223</v>
      </c>
      <c r="BA1505" s="57">
        <v>46243.541666666664</v>
      </c>
      <c r="BB1505" t="s">
        <v>4488</v>
      </c>
      <c r="BF1505" s="6" t="e">
        <f t="shared" si="69"/>
        <v>#NUM!</v>
      </c>
      <c r="BG1505" t="e">
        <f t="shared" si="70"/>
        <v>#NUM!</v>
      </c>
      <c r="BH1505" t="e">
        <f t="shared" si="71"/>
        <v>#NUM!</v>
      </c>
      <c r="BI1505" t="str">
        <f>VLOOKUP(H1505,Sheet2!$A$1:$B$270,2,FALSE)</f>
        <v>SUMBAWA</v>
      </c>
    </row>
    <row r="1506" spans="1:61">
      <c r="A1506">
        <v>1505</v>
      </c>
      <c r="B1506">
        <v>1002526364</v>
      </c>
      <c r="C1506">
        <v>3</v>
      </c>
      <c r="D1506" t="s">
        <v>55</v>
      </c>
      <c r="E1506">
        <v>5</v>
      </c>
      <c r="F1506" t="s">
        <v>265</v>
      </c>
      <c r="G1506" t="s">
        <v>128</v>
      </c>
      <c r="H1506" t="s">
        <v>311</v>
      </c>
      <c r="I1506" t="s">
        <v>213</v>
      </c>
      <c r="J1506" t="s">
        <v>214</v>
      </c>
      <c r="K1506" t="s">
        <v>149</v>
      </c>
      <c r="L1506" t="s">
        <v>215</v>
      </c>
      <c r="M1506" t="s">
        <v>236</v>
      </c>
      <c r="N1506" t="s">
        <v>216</v>
      </c>
      <c r="O1506" s="57">
        <v>46248.545787037037</v>
      </c>
      <c r="P1506" s="57">
        <v>46251.11824074074</v>
      </c>
      <c r="Q1506">
        <v>69366024</v>
      </c>
      <c r="S1506">
        <v>152417233963</v>
      </c>
      <c r="T1506" t="s">
        <v>12153</v>
      </c>
      <c r="U1506" t="s">
        <v>12154</v>
      </c>
      <c r="V1506" t="s">
        <v>12155</v>
      </c>
      <c r="Z1506">
        <v>112.6389327</v>
      </c>
      <c r="AA1506">
        <v>-7.3271885000000001</v>
      </c>
      <c r="AB1506" t="s">
        <v>12156</v>
      </c>
      <c r="AC1506" t="s">
        <v>237</v>
      </c>
      <c r="AL1506" t="s">
        <v>218</v>
      </c>
      <c r="AM1506" t="s">
        <v>10171</v>
      </c>
      <c r="AN1506" t="s">
        <v>6</v>
      </c>
      <c r="AO1506" t="s">
        <v>12157</v>
      </c>
      <c r="AP1506" s="57">
        <v>46249.541666666664</v>
      </c>
      <c r="AR1506" t="s">
        <v>12</v>
      </c>
      <c r="AS1506" t="s">
        <v>311</v>
      </c>
      <c r="AT1506" t="s">
        <v>352</v>
      </c>
      <c r="AV1506" t="s">
        <v>917</v>
      </c>
      <c r="AW1506" t="s">
        <v>4520</v>
      </c>
      <c r="AX1506" t="s">
        <v>223</v>
      </c>
      <c r="BA1506" s="57">
        <v>46249.541666666664</v>
      </c>
      <c r="BB1506" t="s">
        <v>10171</v>
      </c>
      <c r="BF1506" s="6" t="e">
        <f t="shared" si="69"/>
        <v>#NUM!</v>
      </c>
      <c r="BG1506" t="e">
        <f t="shared" si="70"/>
        <v>#NUM!</v>
      </c>
      <c r="BH1506" t="e">
        <f t="shared" si="71"/>
        <v>#NUM!</v>
      </c>
      <c r="BI1506" t="str">
        <f>VLOOKUP(H1506,Sheet2!$A$1:$B$270,2,FALSE)</f>
        <v>SURABAYA UTARA</v>
      </c>
    </row>
    <row r="1507" spans="1:61">
      <c r="A1507">
        <v>1506</v>
      </c>
      <c r="B1507">
        <v>1002527787</v>
      </c>
      <c r="C1507">
        <v>3</v>
      </c>
      <c r="D1507" t="s">
        <v>55</v>
      </c>
      <c r="E1507">
        <v>5</v>
      </c>
      <c r="F1507" t="s">
        <v>228</v>
      </c>
      <c r="G1507" t="s">
        <v>121</v>
      </c>
      <c r="H1507" t="s">
        <v>342</v>
      </c>
      <c r="I1507" t="s">
        <v>213</v>
      </c>
      <c r="J1507" t="s">
        <v>214</v>
      </c>
      <c r="K1507" t="s">
        <v>149</v>
      </c>
      <c r="L1507" t="s">
        <v>215</v>
      </c>
      <c r="M1507" t="s">
        <v>76</v>
      </c>
      <c r="N1507" t="s">
        <v>216</v>
      </c>
      <c r="O1507" s="57">
        <v>46249.395787037036</v>
      </c>
      <c r="P1507" s="57">
        <v>46250.72284722222</v>
      </c>
      <c r="Q1507">
        <v>69366609</v>
      </c>
      <c r="S1507">
        <v>152434913669</v>
      </c>
      <c r="T1507" t="s">
        <v>12158</v>
      </c>
      <c r="U1507" t="s">
        <v>5653</v>
      </c>
      <c r="V1507" t="s">
        <v>12159</v>
      </c>
      <c r="Z1507">
        <v>113.178469128906</v>
      </c>
      <c r="AA1507">
        <v>-7.0129741072859302</v>
      </c>
      <c r="AB1507" t="s">
        <v>12160</v>
      </c>
      <c r="AC1507" t="s">
        <v>217</v>
      </c>
      <c r="AL1507" t="s">
        <v>218</v>
      </c>
      <c r="AM1507" t="s">
        <v>10126</v>
      </c>
      <c r="AN1507" t="s">
        <v>6</v>
      </c>
      <c r="AO1507" t="s">
        <v>9949</v>
      </c>
      <c r="AP1507" s="57">
        <v>46250.333333333336</v>
      </c>
      <c r="AR1507" t="s">
        <v>219</v>
      </c>
      <c r="AS1507" t="s">
        <v>342</v>
      </c>
      <c r="AT1507" t="s">
        <v>221</v>
      </c>
      <c r="AU1507">
        <v>20260816</v>
      </c>
      <c r="AV1507" t="s">
        <v>222</v>
      </c>
      <c r="AW1507" t="s">
        <v>979</v>
      </c>
      <c r="AX1507" t="s">
        <v>223</v>
      </c>
      <c r="BA1507" s="57">
        <v>46250.333333333336</v>
      </c>
      <c r="BB1507" t="s">
        <v>10126</v>
      </c>
      <c r="BC1507">
        <v>2026</v>
      </c>
      <c r="BD1507">
        <v>8</v>
      </c>
      <c r="BE1507">
        <v>16</v>
      </c>
      <c r="BF1507" s="6">
        <f t="shared" si="69"/>
        <v>46250</v>
      </c>
      <c r="BG1507">
        <f t="shared" si="70"/>
        <v>-0.33333333333575865</v>
      </c>
      <c r="BH1507" t="str">
        <f t="shared" si="71"/>
        <v>COMPLY</v>
      </c>
      <c r="BI1507" t="str">
        <f>VLOOKUP(H1507,Sheet2!$A$1:$B$270,2,FALSE)</f>
        <v>MADURA</v>
      </c>
    </row>
    <row r="1508" spans="1:61">
      <c r="A1508">
        <v>1507</v>
      </c>
      <c r="B1508">
        <v>1002531118</v>
      </c>
      <c r="C1508">
        <v>3</v>
      </c>
      <c r="D1508" t="s">
        <v>59</v>
      </c>
      <c r="E1508">
        <v>4</v>
      </c>
      <c r="F1508" t="s">
        <v>243</v>
      </c>
      <c r="G1508" t="s">
        <v>899</v>
      </c>
      <c r="H1508" t="s">
        <v>948</v>
      </c>
      <c r="I1508" t="s">
        <v>213</v>
      </c>
      <c r="J1508" t="s">
        <v>214</v>
      </c>
      <c r="K1508" t="s">
        <v>149</v>
      </c>
      <c r="L1508" t="s">
        <v>215</v>
      </c>
      <c r="M1508" t="s">
        <v>240</v>
      </c>
      <c r="N1508" t="s">
        <v>216</v>
      </c>
      <c r="O1508" s="57">
        <v>46251.637465277781</v>
      </c>
      <c r="P1508" s="57">
        <v>46251.638912037037</v>
      </c>
      <c r="Q1508">
        <v>69368202</v>
      </c>
      <c r="S1508">
        <v>142138510589</v>
      </c>
      <c r="T1508" t="s">
        <v>12161</v>
      </c>
      <c r="U1508" t="s">
        <v>12162</v>
      </c>
      <c r="V1508" t="s">
        <v>12163</v>
      </c>
      <c r="Z1508">
        <v>110.035412948732</v>
      </c>
      <c r="AA1508">
        <v>-7.6726847935905997</v>
      </c>
      <c r="AB1508" t="s">
        <v>12164</v>
      </c>
      <c r="AC1508" t="s">
        <v>237</v>
      </c>
      <c r="AL1508" t="s">
        <v>218</v>
      </c>
      <c r="AM1508" t="s">
        <v>12165</v>
      </c>
      <c r="AN1508" t="s">
        <v>6</v>
      </c>
      <c r="AO1508" t="s">
        <v>12166</v>
      </c>
      <c r="AP1508" s="57">
        <v>46253.333333333336</v>
      </c>
      <c r="AR1508" t="s">
        <v>241</v>
      </c>
      <c r="AS1508" t="s">
        <v>948</v>
      </c>
      <c r="AT1508" t="s">
        <v>231</v>
      </c>
      <c r="AV1508" t="s">
        <v>240</v>
      </c>
      <c r="AW1508" t="s">
        <v>1012</v>
      </c>
      <c r="AX1508" t="s">
        <v>223</v>
      </c>
      <c r="BA1508" s="57">
        <v>46253.333333333336</v>
      </c>
      <c r="BB1508" t="s">
        <v>12165</v>
      </c>
      <c r="BF1508" s="6" t="e">
        <f t="shared" si="69"/>
        <v>#NUM!</v>
      </c>
      <c r="BG1508" t="e">
        <f t="shared" si="70"/>
        <v>#NUM!</v>
      </c>
      <c r="BH1508" t="e">
        <f t="shared" si="71"/>
        <v>#NUM!</v>
      </c>
      <c r="BI1508" t="e">
        <f>VLOOKUP(H1508,Sheet2!$A$1:$B$270,2,FALSE)</f>
        <v>#N/A</v>
      </c>
    </row>
    <row r="1509" spans="1:61">
      <c r="A1509">
        <v>1508</v>
      </c>
      <c r="B1509">
        <v>1002510579</v>
      </c>
      <c r="C1509">
        <v>3</v>
      </c>
      <c r="D1509" t="s">
        <v>45</v>
      </c>
      <c r="E1509">
        <v>5</v>
      </c>
      <c r="F1509" t="s">
        <v>113</v>
      </c>
      <c r="G1509" t="s">
        <v>113</v>
      </c>
      <c r="H1509" t="s">
        <v>418</v>
      </c>
      <c r="I1509" t="s">
        <v>213</v>
      </c>
      <c r="J1509" t="s">
        <v>214</v>
      </c>
      <c r="K1509" t="s">
        <v>149</v>
      </c>
      <c r="L1509" t="s">
        <v>215</v>
      </c>
      <c r="M1509" t="s">
        <v>76</v>
      </c>
      <c r="N1509" t="s">
        <v>216</v>
      </c>
      <c r="O1509" s="57">
        <v>46239.565937500003</v>
      </c>
      <c r="P1509" s="57">
        <v>46240.755150462966</v>
      </c>
      <c r="Q1509">
        <v>69359197</v>
      </c>
      <c r="S1509">
        <v>172502311370</v>
      </c>
      <c r="T1509" t="s">
        <v>1317</v>
      </c>
      <c r="U1509" t="s">
        <v>1318</v>
      </c>
      <c r="V1509" t="s">
        <v>1319</v>
      </c>
      <c r="Z1509">
        <v>123.616439066827</v>
      </c>
      <c r="AA1509">
        <v>-10.1583318093216</v>
      </c>
      <c r="AB1509" t="s">
        <v>1320</v>
      </c>
      <c r="AC1509" t="s">
        <v>217</v>
      </c>
      <c r="AL1509" t="s">
        <v>218</v>
      </c>
      <c r="AM1509" t="s">
        <v>1321</v>
      </c>
      <c r="AN1509" t="s">
        <v>6</v>
      </c>
      <c r="AO1509" s="57">
        <v>46150.56925925926</v>
      </c>
      <c r="AP1509" s="57">
        <v>46240.541666666664</v>
      </c>
      <c r="AR1509" t="s">
        <v>219</v>
      </c>
      <c r="AS1509" t="s">
        <v>418</v>
      </c>
      <c r="AT1509" t="s">
        <v>231</v>
      </c>
      <c r="AU1509">
        <v>20260806</v>
      </c>
      <c r="AV1509" t="s">
        <v>222</v>
      </c>
      <c r="AW1509" t="s">
        <v>1012</v>
      </c>
      <c r="AX1509" t="s">
        <v>223</v>
      </c>
      <c r="BA1509" s="57">
        <v>46240.541666666664</v>
      </c>
      <c r="BB1509" t="s">
        <v>1321</v>
      </c>
      <c r="BC1509">
        <v>2026</v>
      </c>
      <c r="BD1509">
        <v>8</v>
      </c>
      <c r="BE1509">
        <v>6</v>
      </c>
      <c r="BF1509" s="6">
        <f t="shared" si="69"/>
        <v>46240</v>
      </c>
      <c r="BG1509">
        <f t="shared" si="70"/>
        <v>-0.54166666666424135</v>
      </c>
      <c r="BH1509" t="str">
        <f t="shared" si="71"/>
        <v>COMPLY</v>
      </c>
      <c r="BI1509" t="str">
        <f>VLOOKUP(H1509,Sheet2!$A$1:$B$270,2,FALSE)</f>
        <v>KUPANG</v>
      </c>
    </row>
    <row r="1510" spans="1:61">
      <c r="A1510">
        <v>1509</v>
      </c>
      <c r="B1510">
        <v>1002525562</v>
      </c>
      <c r="C1510">
        <v>3</v>
      </c>
      <c r="D1510" t="s">
        <v>42</v>
      </c>
      <c r="E1510">
        <v>5</v>
      </c>
      <c r="F1510" t="s">
        <v>233</v>
      </c>
      <c r="G1510" t="s">
        <v>101</v>
      </c>
      <c r="H1510" t="s">
        <v>437</v>
      </c>
      <c r="I1510" t="s">
        <v>213</v>
      </c>
      <c r="J1510" t="s">
        <v>214</v>
      </c>
      <c r="K1510" t="s">
        <v>149</v>
      </c>
      <c r="M1510" t="s">
        <v>76</v>
      </c>
      <c r="N1510" t="s">
        <v>216</v>
      </c>
      <c r="O1510" s="57">
        <v>46248.381863425922</v>
      </c>
      <c r="P1510" s="57">
        <v>46248.529942129629</v>
      </c>
      <c r="Q1510">
        <v>69358844</v>
      </c>
      <c r="S1510">
        <v>152331251061</v>
      </c>
      <c r="T1510" t="s">
        <v>3935</v>
      </c>
      <c r="U1510" t="s">
        <v>2880</v>
      </c>
      <c r="V1510" t="s">
        <v>12167</v>
      </c>
      <c r="Z1510">
        <v>112.62412735773501</v>
      </c>
      <c r="AA1510">
        <v>-7.4490811419691196</v>
      </c>
      <c r="AB1510" t="s">
        <v>3937</v>
      </c>
      <c r="AC1510" t="s">
        <v>230</v>
      </c>
      <c r="AL1510" t="s">
        <v>218</v>
      </c>
      <c r="AM1510" t="s">
        <v>10802</v>
      </c>
      <c r="AN1510" t="s">
        <v>6</v>
      </c>
      <c r="AO1510" t="s">
        <v>9922</v>
      </c>
      <c r="AR1510" t="s">
        <v>219</v>
      </c>
      <c r="AS1510" t="s">
        <v>437</v>
      </c>
      <c r="AT1510" t="s">
        <v>231</v>
      </c>
      <c r="AU1510">
        <v>20260814</v>
      </c>
      <c r="AV1510" t="s">
        <v>222</v>
      </c>
      <c r="AW1510" t="s">
        <v>634</v>
      </c>
      <c r="AX1510" t="s">
        <v>223</v>
      </c>
      <c r="BA1510" s="57">
        <v>46248.291666666664</v>
      </c>
      <c r="BB1510" t="s">
        <v>10802</v>
      </c>
      <c r="BC1510">
        <v>2026</v>
      </c>
      <c r="BD1510">
        <v>8</v>
      </c>
      <c r="BE1510">
        <v>14</v>
      </c>
      <c r="BF1510" s="6">
        <f t="shared" si="69"/>
        <v>46248</v>
      </c>
      <c r="BG1510">
        <f t="shared" si="70"/>
        <v>-0.29166666666424135</v>
      </c>
      <c r="BH1510" t="str">
        <f t="shared" si="71"/>
        <v>COMPLY</v>
      </c>
      <c r="BI1510" t="str">
        <f>VLOOKUP(H1510,Sheet2!$A$1:$B$270,2,FALSE)</f>
        <v>SIDOARJO</v>
      </c>
    </row>
    <row r="1511" spans="1:61">
      <c r="A1511">
        <v>1510</v>
      </c>
      <c r="B1511">
        <v>1002523841</v>
      </c>
      <c r="C1511">
        <v>3</v>
      </c>
      <c r="D1511" t="s">
        <v>55</v>
      </c>
      <c r="E1511">
        <v>5</v>
      </c>
      <c r="F1511" t="s">
        <v>313</v>
      </c>
      <c r="G1511" t="s">
        <v>126</v>
      </c>
      <c r="H1511" t="s">
        <v>363</v>
      </c>
      <c r="I1511" t="s">
        <v>213</v>
      </c>
      <c r="J1511" t="s">
        <v>214</v>
      </c>
      <c r="K1511" t="s">
        <v>149</v>
      </c>
      <c r="M1511" t="s">
        <v>76</v>
      </c>
      <c r="N1511" t="s">
        <v>216</v>
      </c>
      <c r="O1511" s="57">
        <v>46247.465208333335</v>
      </c>
      <c r="P1511" s="57">
        <v>46248.771701388891</v>
      </c>
      <c r="Q1511">
        <v>69364933</v>
      </c>
      <c r="S1511">
        <v>152310255717</v>
      </c>
      <c r="T1511" t="s">
        <v>9324</v>
      </c>
      <c r="U1511" t="s">
        <v>9325</v>
      </c>
      <c r="V1511" t="s">
        <v>12168</v>
      </c>
      <c r="Z1511">
        <v>112.8155738</v>
      </c>
      <c r="AA1511">
        <v>-7.3088677000000004</v>
      </c>
      <c r="AB1511" t="s">
        <v>9326</v>
      </c>
      <c r="AC1511" t="s">
        <v>230</v>
      </c>
      <c r="AL1511" t="s">
        <v>218</v>
      </c>
      <c r="AM1511" t="s">
        <v>11211</v>
      </c>
      <c r="AN1511" t="s">
        <v>6</v>
      </c>
      <c r="AO1511" t="s">
        <v>8851</v>
      </c>
      <c r="AP1511" s="57">
        <v>46249.541666666664</v>
      </c>
      <c r="AR1511" t="s">
        <v>219</v>
      </c>
      <c r="AS1511" t="s">
        <v>363</v>
      </c>
      <c r="AT1511" t="s">
        <v>231</v>
      </c>
      <c r="AU1511">
        <v>20260814</v>
      </c>
      <c r="AV1511" t="s">
        <v>222</v>
      </c>
      <c r="AW1511" t="s">
        <v>582</v>
      </c>
      <c r="AX1511" t="s">
        <v>223</v>
      </c>
      <c r="BA1511" s="57">
        <v>46249.541666666664</v>
      </c>
      <c r="BB1511" t="s">
        <v>11211</v>
      </c>
      <c r="BC1511">
        <v>2026</v>
      </c>
      <c r="BD1511">
        <v>8</v>
      </c>
      <c r="BE1511">
        <v>14</v>
      </c>
      <c r="BF1511" s="6">
        <f t="shared" si="69"/>
        <v>46248</v>
      </c>
      <c r="BG1511">
        <f t="shared" si="70"/>
        <v>-1.5416666666642413</v>
      </c>
      <c r="BH1511" t="str">
        <f t="shared" si="71"/>
        <v>COMPLY</v>
      </c>
      <c r="BI1511" t="str">
        <f>VLOOKUP(H1511,Sheet2!$A$1:$B$270,2,FALSE)</f>
        <v>SURABAYA SELATAN</v>
      </c>
    </row>
    <row r="1512" spans="1:61">
      <c r="A1512">
        <v>1511</v>
      </c>
      <c r="B1512">
        <v>1002511532</v>
      </c>
      <c r="C1512">
        <v>3</v>
      </c>
      <c r="D1512" t="s">
        <v>45</v>
      </c>
      <c r="E1512">
        <v>5</v>
      </c>
      <c r="F1512" t="s">
        <v>211</v>
      </c>
      <c r="G1512" t="s">
        <v>118</v>
      </c>
      <c r="H1512" t="s">
        <v>464</v>
      </c>
      <c r="I1512" t="s">
        <v>9798</v>
      </c>
      <c r="J1512" t="s">
        <v>214</v>
      </c>
      <c r="K1512" t="s">
        <v>149</v>
      </c>
      <c r="M1512" t="s">
        <v>76</v>
      </c>
      <c r="N1512" t="s">
        <v>10252</v>
      </c>
      <c r="O1512" s="57">
        <v>46240.378993055558</v>
      </c>
      <c r="P1512" s="57">
        <v>46240.593541666669</v>
      </c>
      <c r="Q1512">
        <v>69352657</v>
      </c>
      <c r="S1512">
        <v>172608206212</v>
      </c>
      <c r="T1512" t="s">
        <v>12169</v>
      </c>
      <c r="U1512" t="s">
        <v>11244</v>
      </c>
      <c r="V1512" t="s">
        <v>12170</v>
      </c>
      <c r="Z1512">
        <v>116.7586278</v>
      </c>
      <c r="AA1512">
        <v>-8.9648123000000002</v>
      </c>
      <c r="AB1512" t="s">
        <v>12171</v>
      </c>
      <c r="AC1512" t="s">
        <v>226</v>
      </c>
      <c r="AL1512" t="s">
        <v>218</v>
      </c>
      <c r="AM1512" t="s">
        <v>214</v>
      </c>
      <c r="AN1512" t="s">
        <v>6</v>
      </c>
      <c r="AO1512" s="57">
        <v>46181.382453703707</v>
      </c>
      <c r="AR1512" t="s">
        <v>219</v>
      </c>
      <c r="AS1512" t="s">
        <v>464</v>
      </c>
      <c r="AT1512" t="s">
        <v>231</v>
      </c>
      <c r="AU1512">
        <v>20260806</v>
      </c>
      <c r="AV1512" t="s">
        <v>222</v>
      </c>
      <c r="AW1512" t="s">
        <v>10166</v>
      </c>
      <c r="AX1512" t="s">
        <v>223</v>
      </c>
      <c r="BA1512" s="57">
        <v>46240.5</v>
      </c>
      <c r="BB1512" t="s">
        <v>214</v>
      </c>
      <c r="BC1512">
        <v>2026</v>
      </c>
      <c r="BD1512">
        <v>8</v>
      </c>
      <c r="BE1512">
        <v>6</v>
      </c>
      <c r="BF1512" s="6">
        <f t="shared" si="69"/>
        <v>46240</v>
      </c>
      <c r="BG1512">
        <f t="shared" si="70"/>
        <v>-0.5</v>
      </c>
      <c r="BH1512" t="str">
        <f t="shared" si="71"/>
        <v>COMPLY</v>
      </c>
      <c r="BI1512" t="str">
        <f>VLOOKUP(H1512,Sheet2!$A$1:$B$270,2,FALSE)</f>
        <v>SUMBAWA</v>
      </c>
    </row>
    <row r="1513" spans="1:61">
      <c r="A1513">
        <v>1512</v>
      </c>
      <c r="B1513">
        <v>1002528167</v>
      </c>
      <c r="C1513">
        <v>3</v>
      </c>
      <c r="D1513" t="s">
        <v>51</v>
      </c>
      <c r="E1513">
        <v>4</v>
      </c>
      <c r="F1513" t="s">
        <v>273</v>
      </c>
      <c r="G1513" t="s">
        <v>898</v>
      </c>
      <c r="H1513" t="s">
        <v>940</v>
      </c>
      <c r="I1513" t="s">
        <v>213</v>
      </c>
      <c r="J1513" t="s">
        <v>214</v>
      </c>
      <c r="K1513" t="s">
        <v>149</v>
      </c>
      <c r="L1513" t="s">
        <v>215</v>
      </c>
      <c r="M1513" t="s">
        <v>76</v>
      </c>
      <c r="N1513" t="s">
        <v>216</v>
      </c>
      <c r="O1513" s="57">
        <v>46249.504120370373</v>
      </c>
      <c r="P1513" s="57">
        <v>46250.688032407408</v>
      </c>
      <c r="Q1513">
        <v>69366794</v>
      </c>
      <c r="S1513">
        <v>146593115530</v>
      </c>
      <c r="T1513" t="s">
        <v>12172</v>
      </c>
      <c r="U1513" t="s">
        <v>12173</v>
      </c>
      <c r="V1513" t="s">
        <v>12174</v>
      </c>
      <c r="Z1513">
        <v>110.75255749999999</v>
      </c>
      <c r="AA1513">
        <v>-6.7457591999999904</v>
      </c>
      <c r="AB1513" t="s">
        <v>12175</v>
      </c>
      <c r="AC1513" t="s">
        <v>237</v>
      </c>
      <c r="AL1513" t="s">
        <v>218</v>
      </c>
      <c r="AM1513" t="s">
        <v>12176</v>
      </c>
      <c r="AN1513" t="s">
        <v>6</v>
      </c>
      <c r="AO1513" t="s">
        <v>9878</v>
      </c>
      <c r="AP1513" s="57">
        <v>46250.541666666664</v>
      </c>
      <c r="AR1513" t="s">
        <v>219</v>
      </c>
      <c r="AS1513" t="s">
        <v>940</v>
      </c>
      <c r="AT1513" t="s">
        <v>231</v>
      </c>
      <c r="AU1513">
        <v>20260816</v>
      </c>
      <c r="AV1513" t="s">
        <v>222</v>
      </c>
      <c r="AW1513" t="s">
        <v>1014</v>
      </c>
      <c r="AX1513" t="s">
        <v>223</v>
      </c>
      <c r="BA1513" s="57">
        <v>46250.541666666664</v>
      </c>
      <c r="BB1513" t="s">
        <v>12176</v>
      </c>
      <c r="BC1513">
        <v>2026</v>
      </c>
      <c r="BD1513">
        <v>8</v>
      </c>
      <c r="BE1513">
        <v>16</v>
      </c>
      <c r="BF1513" s="6">
        <f t="shared" si="69"/>
        <v>46250</v>
      </c>
      <c r="BG1513">
        <f t="shared" si="70"/>
        <v>-0.54166666666424135</v>
      </c>
      <c r="BH1513" t="str">
        <f t="shared" si="71"/>
        <v>COMPLY</v>
      </c>
      <c r="BI1513" t="e">
        <f>VLOOKUP(H1513,Sheet2!$A$1:$B$270,2,FALSE)</f>
        <v>#N/A</v>
      </c>
    </row>
    <row r="1514" spans="1:61">
      <c r="A1514">
        <v>1513</v>
      </c>
      <c r="B1514">
        <v>1002521313</v>
      </c>
      <c r="C1514">
        <v>3</v>
      </c>
      <c r="D1514" t="s">
        <v>49</v>
      </c>
      <c r="E1514">
        <v>4</v>
      </c>
      <c r="F1514" t="s">
        <v>252</v>
      </c>
      <c r="G1514" t="s">
        <v>252</v>
      </c>
      <c r="H1514" t="s">
        <v>1063</v>
      </c>
      <c r="I1514" t="s">
        <v>213</v>
      </c>
      <c r="J1514" t="s">
        <v>214</v>
      </c>
      <c r="K1514" t="s">
        <v>149</v>
      </c>
      <c r="L1514" t="s">
        <v>215</v>
      </c>
      <c r="M1514" t="s">
        <v>277</v>
      </c>
      <c r="N1514" t="s">
        <v>216</v>
      </c>
      <c r="O1514" s="57">
        <v>46246.376342592594</v>
      </c>
      <c r="P1514" s="57">
        <v>46248.616203703707</v>
      </c>
      <c r="Q1514">
        <v>69363836</v>
      </c>
      <c r="S1514">
        <v>146219104090</v>
      </c>
      <c r="T1514" t="s">
        <v>8382</v>
      </c>
      <c r="U1514" t="s">
        <v>8383</v>
      </c>
      <c r="V1514" t="s">
        <v>8384</v>
      </c>
      <c r="Z1514">
        <v>109.520803</v>
      </c>
      <c r="AA1514">
        <v>-7.1242729999999996</v>
      </c>
      <c r="AB1514" t="s">
        <v>8385</v>
      </c>
      <c r="AC1514" t="s">
        <v>237</v>
      </c>
      <c r="AL1514" t="s">
        <v>218</v>
      </c>
      <c r="AM1514" t="s">
        <v>8106</v>
      </c>
      <c r="AN1514" t="s">
        <v>6</v>
      </c>
      <c r="AO1514" s="57">
        <v>46364.382175925923</v>
      </c>
      <c r="AP1514" s="57">
        <v>46247.333333333336</v>
      </c>
      <c r="AQ1514" t="s">
        <v>248</v>
      </c>
      <c r="AR1514" t="s">
        <v>278</v>
      </c>
      <c r="AS1514" t="s">
        <v>1063</v>
      </c>
      <c r="AT1514" t="s">
        <v>231</v>
      </c>
      <c r="AV1514" t="s">
        <v>12177</v>
      </c>
      <c r="AW1514" t="s">
        <v>1010</v>
      </c>
      <c r="AX1514" t="s">
        <v>223</v>
      </c>
      <c r="BA1514" s="57">
        <v>46247.333333333336</v>
      </c>
      <c r="BB1514" t="s">
        <v>8106</v>
      </c>
      <c r="BF1514" s="6" t="e">
        <f t="shared" si="69"/>
        <v>#NUM!</v>
      </c>
      <c r="BG1514" t="e">
        <f t="shared" si="70"/>
        <v>#NUM!</v>
      </c>
      <c r="BH1514" t="e">
        <f t="shared" si="71"/>
        <v>#NUM!</v>
      </c>
      <c r="BI1514" t="e">
        <f>VLOOKUP(H1514,Sheet2!$A$1:$B$270,2,FALSE)</f>
        <v>#N/A</v>
      </c>
    </row>
    <row r="1515" spans="1:61">
      <c r="A1515">
        <v>1514</v>
      </c>
      <c r="B1515">
        <v>1002514392</v>
      </c>
      <c r="C1515">
        <v>3</v>
      </c>
      <c r="D1515" t="s">
        <v>38</v>
      </c>
      <c r="E1515">
        <v>5</v>
      </c>
      <c r="F1515" t="s">
        <v>250</v>
      </c>
      <c r="G1515" t="s">
        <v>91</v>
      </c>
      <c r="H1515" t="s">
        <v>422</v>
      </c>
      <c r="I1515" t="s">
        <v>213</v>
      </c>
      <c r="J1515" t="s">
        <v>214</v>
      </c>
      <c r="K1515" t="s">
        <v>149</v>
      </c>
      <c r="L1515" t="s">
        <v>215</v>
      </c>
      <c r="M1515" t="s">
        <v>76</v>
      </c>
      <c r="N1515" t="s">
        <v>216</v>
      </c>
      <c r="O1515" s="57">
        <v>46241.487453703703</v>
      </c>
      <c r="P1515" s="57">
        <v>46242.426238425927</v>
      </c>
      <c r="Q1515">
        <v>69360672</v>
      </c>
      <c r="S1515">
        <v>152715213806</v>
      </c>
      <c r="T1515" t="s">
        <v>4494</v>
      </c>
      <c r="U1515" t="s">
        <v>4495</v>
      </c>
      <c r="V1515" t="s">
        <v>4496</v>
      </c>
      <c r="Z1515">
        <v>112.625091651121</v>
      </c>
      <c r="AA1515">
        <v>-8.1716528285669998</v>
      </c>
      <c r="AB1515" t="s">
        <v>4497</v>
      </c>
      <c r="AC1515" t="s">
        <v>237</v>
      </c>
      <c r="AL1515" t="s">
        <v>218</v>
      </c>
      <c r="AM1515" t="s">
        <v>4498</v>
      </c>
      <c r="AN1515" t="s">
        <v>6</v>
      </c>
      <c r="AO1515" s="57">
        <v>46211.496574074074</v>
      </c>
      <c r="AP1515" s="57">
        <v>46242.333333333336</v>
      </c>
      <c r="AR1515" t="s">
        <v>219</v>
      </c>
      <c r="AS1515" t="s">
        <v>422</v>
      </c>
      <c r="AT1515" t="s">
        <v>231</v>
      </c>
      <c r="AU1515">
        <v>20260808</v>
      </c>
      <c r="AV1515" t="s">
        <v>222</v>
      </c>
      <c r="AW1515" t="s">
        <v>1018</v>
      </c>
      <c r="AX1515" t="s">
        <v>223</v>
      </c>
      <c r="BA1515" s="57">
        <v>46242.333333333336</v>
      </c>
      <c r="BB1515" t="s">
        <v>4498</v>
      </c>
      <c r="BC1515">
        <v>2026</v>
      </c>
      <c r="BD1515">
        <v>8</v>
      </c>
      <c r="BE1515">
        <v>8</v>
      </c>
      <c r="BF1515" s="6">
        <f t="shared" si="69"/>
        <v>46242</v>
      </c>
      <c r="BG1515">
        <f t="shared" si="70"/>
        <v>-0.33333333333575865</v>
      </c>
      <c r="BH1515" t="str">
        <f t="shared" si="71"/>
        <v>COMPLY</v>
      </c>
      <c r="BI1515" t="str">
        <f>VLOOKUP(H1515,Sheet2!$A$1:$B$270,2,FALSE)</f>
        <v>MALANG</v>
      </c>
    </row>
    <row r="1516" spans="1:61">
      <c r="A1516">
        <v>1515</v>
      </c>
      <c r="B1516">
        <v>1002518435</v>
      </c>
      <c r="C1516">
        <v>3</v>
      </c>
      <c r="D1516" t="s">
        <v>34</v>
      </c>
      <c r="E1516">
        <v>5</v>
      </c>
      <c r="F1516" t="s">
        <v>573</v>
      </c>
      <c r="G1516" t="s">
        <v>79</v>
      </c>
      <c r="H1516" t="s">
        <v>471</v>
      </c>
      <c r="I1516" t="s">
        <v>213</v>
      </c>
      <c r="J1516" t="s">
        <v>214</v>
      </c>
      <c r="K1516" t="s">
        <v>149</v>
      </c>
      <c r="M1516" t="s">
        <v>76</v>
      </c>
      <c r="N1516" t="s">
        <v>216</v>
      </c>
      <c r="O1516" s="57">
        <v>46244.674641203703</v>
      </c>
      <c r="P1516" s="57">
        <v>46247.357685185183</v>
      </c>
      <c r="Q1516">
        <v>69362712</v>
      </c>
      <c r="S1516">
        <v>172407213930</v>
      </c>
      <c r="T1516" t="s">
        <v>6204</v>
      </c>
      <c r="U1516" t="s">
        <v>6205</v>
      </c>
      <c r="V1516" t="s">
        <v>6206</v>
      </c>
      <c r="Z1516">
        <v>115.3020191</v>
      </c>
      <c r="AA1516">
        <v>-8.5440394000000008</v>
      </c>
      <c r="AB1516" t="s">
        <v>6207</v>
      </c>
      <c r="AC1516" t="s">
        <v>230</v>
      </c>
      <c r="AL1516" t="s">
        <v>218</v>
      </c>
      <c r="AM1516" t="s">
        <v>6208</v>
      </c>
      <c r="AN1516" t="s">
        <v>6</v>
      </c>
      <c r="AO1516" s="57">
        <v>46303.684467592589</v>
      </c>
      <c r="AP1516" s="57">
        <v>46245.625</v>
      </c>
      <c r="AR1516" t="s">
        <v>219</v>
      </c>
      <c r="AS1516" t="s">
        <v>471</v>
      </c>
      <c r="AT1516" t="s">
        <v>231</v>
      </c>
      <c r="AU1516">
        <v>20260813</v>
      </c>
      <c r="AV1516" t="s">
        <v>222</v>
      </c>
      <c r="AW1516" t="s">
        <v>561</v>
      </c>
      <c r="AX1516" t="s">
        <v>223</v>
      </c>
      <c r="BA1516" s="57">
        <v>46245.625</v>
      </c>
      <c r="BB1516" t="s">
        <v>6208</v>
      </c>
      <c r="BC1516">
        <v>2026</v>
      </c>
      <c r="BD1516">
        <v>8</v>
      </c>
      <c r="BE1516">
        <v>13</v>
      </c>
      <c r="BF1516" s="6">
        <f t="shared" si="69"/>
        <v>46247</v>
      </c>
      <c r="BG1516">
        <f t="shared" si="70"/>
        <v>1.375</v>
      </c>
      <c r="BH1516" t="str">
        <f t="shared" si="71"/>
        <v>NOT COMPLY</v>
      </c>
      <c r="BI1516" t="str">
        <f>VLOOKUP(H1516,Sheet2!$A$1:$B$270,2,FALSE)</f>
        <v>GIANYAR</v>
      </c>
    </row>
    <row r="1517" spans="1:61">
      <c r="A1517">
        <v>1516</v>
      </c>
      <c r="B1517">
        <v>1002520884</v>
      </c>
      <c r="C1517">
        <v>3</v>
      </c>
      <c r="D1517" t="s">
        <v>42</v>
      </c>
      <c r="E1517">
        <v>5</v>
      </c>
      <c r="F1517" t="s">
        <v>233</v>
      </c>
      <c r="G1517" t="s">
        <v>105</v>
      </c>
      <c r="H1517" t="s">
        <v>444</v>
      </c>
      <c r="I1517" t="s">
        <v>213</v>
      </c>
      <c r="J1517" t="s">
        <v>214</v>
      </c>
      <c r="K1517" t="s">
        <v>149</v>
      </c>
      <c r="M1517" t="s">
        <v>76</v>
      </c>
      <c r="N1517" t="s">
        <v>216</v>
      </c>
      <c r="O1517" s="57">
        <v>46245.717002314814</v>
      </c>
      <c r="P1517" s="57">
        <v>46246.715219907404</v>
      </c>
      <c r="Q1517">
        <v>69363697</v>
      </c>
      <c r="S1517">
        <v>152330220710</v>
      </c>
      <c r="T1517" t="s">
        <v>7466</v>
      </c>
      <c r="U1517" t="s">
        <v>7467</v>
      </c>
      <c r="V1517" t="s">
        <v>7468</v>
      </c>
      <c r="Z1517">
        <v>112.58708919999999</v>
      </c>
      <c r="AA1517">
        <v>-7.5260448000000002</v>
      </c>
      <c r="AB1517" t="s">
        <v>7469</v>
      </c>
      <c r="AC1517" t="s">
        <v>230</v>
      </c>
      <c r="AL1517" t="s">
        <v>218</v>
      </c>
      <c r="AM1517" t="s">
        <v>7470</v>
      </c>
      <c r="AN1517" t="s">
        <v>6</v>
      </c>
      <c r="AO1517" s="57">
        <v>46334.726203703707</v>
      </c>
      <c r="AP1517" s="57">
        <v>46246.625</v>
      </c>
      <c r="AR1517" t="s">
        <v>219</v>
      </c>
      <c r="AS1517" t="s">
        <v>444</v>
      </c>
      <c r="AT1517" t="s">
        <v>352</v>
      </c>
      <c r="AU1517">
        <v>20260812</v>
      </c>
      <c r="AV1517" t="s">
        <v>222</v>
      </c>
      <c r="AW1517" t="s">
        <v>7471</v>
      </c>
      <c r="AX1517" t="s">
        <v>223</v>
      </c>
      <c r="BA1517" s="57">
        <v>46246.625</v>
      </c>
      <c r="BB1517" t="s">
        <v>7470</v>
      </c>
      <c r="BC1517">
        <v>2026</v>
      </c>
      <c r="BD1517">
        <v>8</v>
      </c>
      <c r="BE1517">
        <v>12</v>
      </c>
      <c r="BF1517" s="6">
        <f t="shared" si="69"/>
        <v>46246</v>
      </c>
      <c r="BG1517">
        <f t="shared" si="70"/>
        <v>-0.625</v>
      </c>
      <c r="BH1517" t="str">
        <f t="shared" si="71"/>
        <v>COMPLY</v>
      </c>
      <c r="BI1517" t="str">
        <f>VLOOKUP(H1517,Sheet2!$A$1:$B$270,2,FALSE)</f>
        <v>MOJOKERTO</v>
      </c>
    </row>
    <row r="1518" spans="1:61">
      <c r="A1518">
        <v>1517</v>
      </c>
      <c r="B1518">
        <v>1002518581</v>
      </c>
      <c r="C1518">
        <v>3</v>
      </c>
      <c r="D1518" t="s">
        <v>49</v>
      </c>
      <c r="E1518">
        <v>4</v>
      </c>
      <c r="F1518" t="s">
        <v>252</v>
      </c>
      <c r="G1518" t="s">
        <v>929</v>
      </c>
      <c r="H1518" t="s">
        <v>6134</v>
      </c>
      <c r="I1518" t="s">
        <v>9798</v>
      </c>
      <c r="J1518" t="s">
        <v>214</v>
      </c>
      <c r="K1518" t="s">
        <v>149</v>
      </c>
      <c r="M1518" t="s">
        <v>575</v>
      </c>
      <c r="N1518" t="s">
        <v>9799</v>
      </c>
      <c r="O1518" s="57">
        <v>46244.711608796293</v>
      </c>
      <c r="P1518" s="57">
        <v>46245.464317129627</v>
      </c>
      <c r="Q1518">
        <v>4999323</v>
      </c>
      <c r="S1518">
        <v>142201107901</v>
      </c>
      <c r="T1518" t="s">
        <v>11350</v>
      </c>
      <c r="U1518" t="s">
        <v>12178</v>
      </c>
      <c r="V1518" t="s">
        <v>12179</v>
      </c>
      <c r="Z1518">
        <v>109.79657090000001</v>
      </c>
      <c r="AA1518">
        <v>-7.0292478999999997</v>
      </c>
      <c r="AB1518" t="s">
        <v>11649</v>
      </c>
      <c r="AC1518" t="s">
        <v>226</v>
      </c>
      <c r="AL1518" t="s">
        <v>218</v>
      </c>
      <c r="AM1518" t="s">
        <v>12180</v>
      </c>
      <c r="AN1518" t="s">
        <v>6</v>
      </c>
      <c r="AO1518" s="57">
        <v>46303.715104166666</v>
      </c>
      <c r="AQ1518" t="s">
        <v>564</v>
      </c>
      <c r="AR1518" t="s">
        <v>14</v>
      </c>
      <c r="AS1518" t="s">
        <v>6134</v>
      </c>
      <c r="AT1518" t="s">
        <v>231</v>
      </c>
      <c r="AV1518" t="s">
        <v>12181</v>
      </c>
      <c r="AW1518" t="s">
        <v>10536</v>
      </c>
      <c r="AX1518" t="s">
        <v>223</v>
      </c>
      <c r="BA1518" s="57">
        <v>46245.5</v>
      </c>
      <c r="BB1518" t="s">
        <v>12180</v>
      </c>
      <c r="BF1518" s="6" t="e">
        <f t="shared" si="69"/>
        <v>#NUM!</v>
      </c>
      <c r="BG1518" t="e">
        <f t="shared" si="70"/>
        <v>#NUM!</v>
      </c>
      <c r="BH1518" t="e">
        <f t="shared" si="71"/>
        <v>#NUM!</v>
      </c>
      <c r="BI1518" t="e">
        <f>VLOOKUP(H1518,Sheet2!$A$1:$B$270,2,FALSE)</f>
        <v>#N/A</v>
      </c>
    </row>
    <row r="1519" spans="1:61">
      <c r="A1519">
        <v>1518</v>
      </c>
      <c r="B1519">
        <v>1002521891</v>
      </c>
      <c r="C1519">
        <v>3</v>
      </c>
      <c r="D1519" t="s">
        <v>42</v>
      </c>
      <c r="E1519">
        <v>5</v>
      </c>
      <c r="F1519" t="s">
        <v>102</v>
      </c>
      <c r="G1519" t="s">
        <v>100</v>
      </c>
      <c r="H1519" t="s">
        <v>443</v>
      </c>
      <c r="I1519" t="s">
        <v>213</v>
      </c>
      <c r="J1519" t="s">
        <v>214</v>
      </c>
      <c r="K1519" t="s">
        <v>149</v>
      </c>
      <c r="M1519" t="s">
        <v>277</v>
      </c>
      <c r="N1519" t="s">
        <v>216</v>
      </c>
      <c r="O1519" s="57">
        <v>46246.495208333334</v>
      </c>
      <c r="P1519" s="57">
        <v>46248.744004629632</v>
      </c>
      <c r="Q1519">
        <v>69364132</v>
      </c>
      <c r="S1519">
        <v>152526201936</v>
      </c>
      <c r="T1519" t="s">
        <v>8386</v>
      </c>
      <c r="U1519" t="s">
        <v>8387</v>
      </c>
      <c r="V1519" t="s">
        <v>8388</v>
      </c>
      <c r="Z1519">
        <v>113.9974701</v>
      </c>
      <c r="AA1519">
        <v>-7.8201252999999999</v>
      </c>
      <c r="AB1519" t="s">
        <v>8389</v>
      </c>
      <c r="AC1519" t="s">
        <v>230</v>
      </c>
      <c r="AL1519" t="s">
        <v>218</v>
      </c>
      <c r="AM1519" t="s">
        <v>8111</v>
      </c>
      <c r="AN1519" t="s">
        <v>6</v>
      </c>
      <c r="AO1519" s="57">
        <v>46364.496782407405</v>
      </c>
      <c r="AP1519" s="57">
        <v>46247.541666666664</v>
      </c>
      <c r="AQ1519" t="s">
        <v>564</v>
      </c>
      <c r="AR1519" t="s">
        <v>278</v>
      </c>
      <c r="AS1519" t="s">
        <v>443</v>
      </c>
      <c r="AT1519" t="s">
        <v>966</v>
      </c>
      <c r="AV1519" t="s">
        <v>12182</v>
      </c>
      <c r="AW1519" t="s">
        <v>590</v>
      </c>
      <c r="AX1519" t="s">
        <v>223</v>
      </c>
      <c r="BA1519" s="57">
        <v>46247.541666666664</v>
      </c>
      <c r="BB1519" t="s">
        <v>8111</v>
      </c>
      <c r="BF1519" s="6" t="e">
        <f t="shared" si="69"/>
        <v>#NUM!</v>
      </c>
      <c r="BG1519" t="e">
        <f t="shared" si="70"/>
        <v>#NUM!</v>
      </c>
      <c r="BH1519" t="e">
        <f t="shared" si="71"/>
        <v>#NUM!</v>
      </c>
      <c r="BI1519" t="str">
        <f>VLOOKUP(H1519,Sheet2!$A$1:$B$270,2,FALSE)</f>
        <v>JEMBER</v>
      </c>
    </row>
    <row r="1520" spans="1:61">
      <c r="A1520">
        <v>1519</v>
      </c>
      <c r="B1520">
        <v>1002521987</v>
      </c>
      <c r="C1520">
        <v>3</v>
      </c>
      <c r="D1520" t="s">
        <v>45</v>
      </c>
      <c r="E1520">
        <v>5</v>
      </c>
      <c r="F1520" t="s">
        <v>211</v>
      </c>
      <c r="G1520" t="s">
        <v>118</v>
      </c>
      <c r="H1520" t="s">
        <v>283</v>
      </c>
      <c r="I1520" t="s">
        <v>213</v>
      </c>
      <c r="J1520" t="s">
        <v>214</v>
      </c>
      <c r="K1520" t="s">
        <v>149</v>
      </c>
      <c r="L1520" t="s">
        <v>215</v>
      </c>
      <c r="M1520" t="s">
        <v>76</v>
      </c>
      <c r="N1520" t="s">
        <v>216</v>
      </c>
      <c r="O1520" s="57">
        <v>46246.518020833333</v>
      </c>
      <c r="P1520" s="57">
        <v>46246.800092592595</v>
      </c>
      <c r="Q1520">
        <v>69364165</v>
      </c>
      <c r="S1520">
        <v>172610203537</v>
      </c>
      <c r="T1520" t="s">
        <v>8390</v>
      </c>
      <c r="U1520" t="s">
        <v>8391</v>
      </c>
      <c r="V1520" t="s">
        <v>8392</v>
      </c>
      <c r="Z1520">
        <v>116.864577010273</v>
      </c>
      <c r="AA1520">
        <v>-8.7462701179931699</v>
      </c>
      <c r="AB1520" t="s">
        <v>8393</v>
      </c>
      <c r="AC1520" t="s">
        <v>217</v>
      </c>
      <c r="AL1520" t="s">
        <v>218</v>
      </c>
      <c r="AM1520" t="s">
        <v>8394</v>
      </c>
      <c r="AN1520" t="s">
        <v>6</v>
      </c>
      <c r="AO1520" s="57">
        <v>46364.527696759258</v>
      </c>
      <c r="AP1520" s="57">
        <v>46247.541666666664</v>
      </c>
      <c r="AR1520" t="s">
        <v>219</v>
      </c>
      <c r="AS1520" t="s">
        <v>283</v>
      </c>
      <c r="AT1520" t="s">
        <v>231</v>
      </c>
      <c r="AU1520">
        <v>20260812</v>
      </c>
      <c r="AV1520" t="s">
        <v>222</v>
      </c>
      <c r="AW1520" t="s">
        <v>1012</v>
      </c>
      <c r="AX1520" t="s">
        <v>223</v>
      </c>
      <c r="BA1520" s="57">
        <v>46247.541666666664</v>
      </c>
      <c r="BB1520" t="s">
        <v>8394</v>
      </c>
      <c r="BC1520">
        <v>2026</v>
      </c>
      <c r="BD1520">
        <v>8</v>
      </c>
      <c r="BE1520">
        <v>12</v>
      </c>
      <c r="BF1520" s="6">
        <f t="shared" si="69"/>
        <v>46246</v>
      </c>
      <c r="BG1520">
        <f t="shared" si="70"/>
        <v>-1.5416666666642413</v>
      </c>
      <c r="BH1520" t="str">
        <f t="shared" si="71"/>
        <v>COMPLY</v>
      </c>
      <c r="BI1520" t="str">
        <f>VLOOKUP(H1520,Sheet2!$A$1:$B$270,2,FALSE)</f>
        <v>SUMBAWA</v>
      </c>
    </row>
    <row r="1521" spans="1:61">
      <c r="A1521">
        <v>1520</v>
      </c>
      <c r="B1521">
        <v>1002531480</v>
      </c>
      <c r="C1521">
        <v>3</v>
      </c>
      <c r="D1521" t="s">
        <v>45</v>
      </c>
      <c r="E1521">
        <v>5</v>
      </c>
      <c r="F1521" t="s">
        <v>211</v>
      </c>
      <c r="G1521" t="s">
        <v>116</v>
      </c>
      <c r="H1521" t="s">
        <v>366</v>
      </c>
      <c r="I1521" t="s">
        <v>213</v>
      </c>
      <c r="J1521" t="s">
        <v>214</v>
      </c>
      <c r="K1521" t="s">
        <v>149</v>
      </c>
      <c r="L1521" t="s">
        <v>606</v>
      </c>
      <c r="M1521" t="s">
        <v>240</v>
      </c>
      <c r="N1521" t="s">
        <v>216</v>
      </c>
      <c r="O1521" s="57">
        <v>46251.777037037034</v>
      </c>
      <c r="P1521" s="57">
        <v>46251.777870370373</v>
      </c>
      <c r="Q1521">
        <v>69368381</v>
      </c>
      <c r="R1521">
        <v>3763531099</v>
      </c>
      <c r="S1521">
        <v>172619203286</v>
      </c>
      <c r="T1521" t="s">
        <v>12183</v>
      </c>
      <c r="U1521" t="s">
        <v>12184</v>
      </c>
      <c r="V1521" t="s">
        <v>12185</v>
      </c>
      <c r="Z1521">
        <v>116.5740141</v>
      </c>
      <c r="AA1521">
        <v>-8.5234781000000002</v>
      </c>
      <c r="AB1521" t="s">
        <v>12186</v>
      </c>
      <c r="AC1521" t="s">
        <v>1013</v>
      </c>
      <c r="AL1521" t="s">
        <v>218</v>
      </c>
      <c r="AM1521" t="s">
        <v>12187</v>
      </c>
      <c r="AN1521" t="s">
        <v>6</v>
      </c>
      <c r="AO1521" t="s">
        <v>12064</v>
      </c>
      <c r="AP1521" s="57">
        <v>46254.541666666664</v>
      </c>
      <c r="AR1521" t="s">
        <v>241</v>
      </c>
      <c r="AS1521" t="s">
        <v>366</v>
      </c>
      <c r="AT1521" t="s">
        <v>231</v>
      </c>
      <c r="AV1521" t="s">
        <v>240</v>
      </c>
      <c r="AW1521" t="s">
        <v>995</v>
      </c>
      <c r="AX1521" t="s">
        <v>223</v>
      </c>
      <c r="BA1521" s="57">
        <v>46254.541666666664</v>
      </c>
      <c r="BB1521" t="s">
        <v>12187</v>
      </c>
      <c r="BF1521" s="6" t="e">
        <f t="shared" si="69"/>
        <v>#NUM!</v>
      </c>
      <c r="BG1521" t="e">
        <f t="shared" si="70"/>
        <v>#NUM!</v>
      </c>
      <c r="BH1521" t="e">
        <f t="shared" si="71"/>
        <v>#NUM!</v>
      </c>
      <c r="BI1521" t="str">
        <f>VLOOKUP(H1521,Sheet2!$A$1:$B$270,2,FALSE)</f>
        <v>SELONG</v>
      </c>
    </row>
    <row r="1522" spans="1:61">
      <c r="A1522">
        <v>1521</v>
      </c>
      <c r="B1522">
        <v>1002509974</v>
      </c>
      <c r="C1522">
        <v>3</v>
      </c>
      <c r="D1522" t="s">
        <v>42</v>
      </c>
      <c r="E1522">
        <v>5</v>
      </c>
      <c r="F1522" t="s">
        <v>106</v>
      </c>
      <c r="G1522" t="s">
        <v>106</v>
      </c>
      <c r="H1522" t="s">
        <v>345</v>
      </c>
      <c r="I1522" t="s">
        <v>213</v>
      </c>
      <c r="J1522" t="s">
        <v>214</v>
      </c>
      <c r="K1522" t="s">
        <v>149</v>
      </c>
      <c r="M1522" t="s">
        <v>236</v>
      </c>
      <c r="N1522" t="s">
        <v>216</v>
      </c>
      <c r="O1522" s="57">
        <v>46239.435486111113</v>
      </c>
      <c r="P1522" s="57">
        <v>46239.475312499999</v>
      </c>
      <c r="Q1522">
        <v>69358909</v>
      </c>
      <c r="S1522">
        <v>152729256692</v>
      </c>
      <c r="T1522" t="s">
        <v>1403</v>
      </c>
      <c r="U1522" t="s">
        <v>1404</v>
      </c>
      <c r="Z1522">
        <v>112.90692900000001</v>
      </c>
      <c r="AA1522">
        <v>-7.6490361</v>
      </c>
      <c r="AB1522" t="s">
        <v>1405</v>
      </c>
      <c r="AC1522" t="s">
        <v>230</v>
      </c>
      <c r="AO1522" s="57">
        <v>46150.44427083333</v>
      </c>
      <c r="AR1522" t="s">
        <v>312</v>
      </c>
      <c r="AS1522" t="s">
        <v>345</v>
      </c>
      <c r="AT1522" t="s">
        <v>231</v>
      </c>
      <c r="AV1522" t="s">
        <v>1074</v>
      </c>
      <c r="AW1522" t="s">
        <v>561</v>
      </c>
      <c r="AX1522" t="s">
        <v>223</v>
      </c>
      <c r="BF1522" s="6" t="e">
        <f t="shared" si="69"/>
        <v>#NUM!</v>
      </c>
      <c r="BG1522" t="e">
        <f t="shared" si="70"/>
        <v>#NUM!</v>
      </c>
      <c r="BH1522" t="e">
        <f t="shared" si="71"/>
        <v>#NUM!</v>
      </c>
      <c r="BI1522" t="str">
        <f>VLOOKUP(H1522,Sheet2!$A$1:$B$270,2,FALSE)</f>
        <v>PASURUAN</v>
      </c>
    </row>
    <row r="1523" spans="1:61">
      <c r="A1523">
        <v>1522</v>
      </c>
      <c r="B1523">
        <v>1002514594</v>
      </c>
      <c r="C1523">
        <v>3</v>
      </c>
      <c r="D1523" t="s">
        <v>45</v>
      </c>
      <c r="E1523">
        <v>5</v>
      </c>
      <c r="F1523" t="s">
        <v>211</v>
      </c>
      <c r="G1523" t="s">
        <v>118</v>
      </c>
      <c r="H1523" t="s">
        <v>212</v>
      </c>
      <c r="I1523" t="s">
        <v>213</v>
      </c>
      <c r="J1523" t="s">
        <v>214</v>
      </c>
      <c r="K1523" t="s">
        <v>149</v>
      </c>
      <c r="L1523" t="s">
        <v>215</v>
      </c>
      <c r="M1523" t="s">
        <v>575</v>
      </c>
      <c r="N1523" t="s">
        <v>216</v>
      </c>
      <c r="O1523" s="57">
        <v>46241.558287037034</v>
      </c>
      <c r="P1523" s="57">
        <v>46244.549039351848</v>
      </c>
      <c r="Q1523">
        <v>69360771</v>
      </c>
      <c r="S1523">
        <v>172606792116</v>
      </c>
      <c r="T1523" t="s">
        <v>4505</v>
      </c>
      <c r="U1523" t="s">
        <v>4506</v>
      </c>
      <c r="V1523" t="s">
        <v>4507</v>
      </c>
      <c r="Z1523">
        <v>117.7059984</v>
      </c>
      <c r="AA1523">
        <v>-8.6711797999999902</v>
      </c>
      <c r="AB1523" t="s">
        <v>4508</v>
      </c>
      <c r="AC1523" t="s">
        <v>237</v>
      </c>
      <c r="AL1523" t="s">
        <v>218</v>
      </c>
      <c r="AM1523" t="s">
        <v>4509</v>
      </c>
      <c r="AN1523" t="s">
        <v>6</v>
      </c>
      <c r="AO1523" s="57">
        <v>46211.559479166666</v>
      </c>
      <c r="AP1523" s="57">
        <v>46242.541666666664</v>
      </c>
      <c r="AQ1523" t="s">
        <v>903</v>
      </c>
      <c r="AR1523" t="s">
        <v>14</v>
      </c>
      <c r="AS1523" t="s">
        <v>212</v>
      </c>
      <c r="AT1523" t="s">
        <v>231</v>
      </c>
      <c r="AV1523" t="s">
        <v>6209</v>
      </c>
      <c r="AW1523" t="s">
        <v>1010</v>
      </c>
      <c r="AX1523" t="s">
        <v>223</v>
      </c>
      <c r="BA1523" s="57">
        <v>46242.541666666664</v>
      </c>
      <c r="BB1523" t="s">
        <v>4509</v>
      </c>
      <c r="BF1523" s="6" t="e">
        <f t="shared" si="69"/>
        <v>#NUM!</v>
      </c>
      <c r="BG1523" t="e">
        <f t="shared" si="70"/>
        <v>#NUM!</v>
      </c>
      <c r="BH1523" t="e">
        <f t="shared" si="71"/>
        <v>#NUM!</v>
      </c>
      <c r="BI1523" t="str">
        <f>VLOOKUP(H1523,Sheet2!$A$1:$B$270,2,FALSE)</f>
        <v>SUMBAWA</v>
      </c>
    </row>
    <row r="1524" spans="1:61">
      <c r="A1524">
        <v>1523</v>
      </c>
      <c r="B1524">
        <v>1002510436</v>
      </c>
      <c r="C1524">
        <v>3</v>
      </c>
      <c r="D1524" t="s">
        <v>45</v>
      </c>
      <c r="E1524">
        <v>5</v>
      </c>
      <c r="F1524" t="s">
        <v>113</v>
      </c>
      <c r="G1524" t="s">
        <v>111</v>
      </c>
      <c r="H1524" t="s">
        <v>257</v>
      </c>
      <c r="I1524" t="s">
        <v>213</v>
      </c>
      <c r="J1524" t="s">
        <v>214</v>
      </c>
      <c r="K1524" t="s">
        <v>149</v>
      </c>
      <c r="L1524" t="s">
        <v>215</v>
      </c>
      <c r="M1524" t="s">
        <v>76</v>
      </c>
      <c r="N1524" t="s">
        <v>216</v>
      </c>
      <c r="O1524" s="57">
        <v>46239.538842592592</v>
      </c>
      <c r="P1524" s="57">
        <v>46241.562685185185</v>
      </c>
      <c r="Q1524">
        <v>69359116</v>
      </c>
      <c r="S1524">
        <v>172506788953</v>
      </c>
      <c r="T1524" t="s">
        <v>1411</v>
      </c>
      <c r="U1524" t="s">
        <v>1412</v>
      </c>
      <c r="V1524" t="s">
        <v>1413</v>
      </c>
      <c r="Z1524">
        <v>121.6719839</v>
      </c>
      <c r="AA1524">
        <v>-8.7859672999999994</v>
      </c>
      <c r="AB1524" t="s">
        <v>1414</v>
      </c>
      <c r="AC1524" t="s">
        <v>237</v>
      </c>
      <c r="AL1524" t="s">
        <v>218</v>
      </c>
      <c r="AM1524" t="s">
        <v>1415</v>
      </c>
      <c r="AN1524" t="s">
        <v>6</v>
      </c>
      <c r="AO1524" s="57">
        <v>46150.548807870371</v>
      </c>
      <c r="AP1524" s="57">
        <v>46240.541666666664</v>
      </c>
      <c r="AR1524" t="s">
        <v>219</v>
      </c>
      <c r="AS1524" t="s">
        <v>257</v>
      </c>
      <c r="AT1524" t="s">
        <v>231</v>
      </c>
      <c r="AU1524">
        <v>20260807</v>
      </c>
      <c r="AV1524" t="s">
        <v>222</v>
      </c>
      <c r="AW1524" t="s">
        <v>1018</v>
      </c>
      <c r="AX1524" t="s">
        <v>223</v>
      </c>
      <c r="BA1524" s="57">
        <v>46240.541666666664</v>
      </c>
      <c r="BB1524" t="s">
        <v>1415</v>
      </c>
      <c r="BC1524">
        <v>2026</v>
      </c>
      <c r="BD1524">
        <v>8</v>
      </c>
      <c r="BE1524">
        <v>7</v>
      </c>
      <c r="BF1524" s="6">
        <f t="shared" si="69"/>
        <v>46241</v>
      </c>
      <c r="BG1524">
        <f t="shared" si="70"/>
        <v>0.45833333333575865</v>
      </c>
      <c r="BH1524" t="str">
        <f t="shared" si="71"/>
        <v>COMPLY</v>
      </c>
      <c r="BI1524" t="str">
        <f>VLOOKUP(H1524,Sheet2!$A$1:$B$270,2,FALSE)</f>
        <v>ENDE</v>
      </c>
    </row>
    <row r="1525" spans="1:61">
      <c r="A1525">
        <v>1524</v>
      </c>
      <c r="B1525">
        <v>1002508243</v>
      </c>
      <c r="C1525">
        <v>3</v>
      </c>
      <c r="D1525" t="s">
        <v>42</v>
      </c>
      <c r="E1525">
        <v>5</v>
      </c>
      <c r="F1525" t="s">
        <v>106</v>
      </c>
      <c r="G1525" t="s">
        <v>107</v>
      </c>
      <c r="H1525" t="s">
        <v>481</v>
      </c>
      <c r="I1525" t="s">
        <v>213</v>
      </c>
      <c r="J1525" t="s">
        <v>214</v>
      </c>
      <c r="K1525" t="s">
        <v>149</v>
      </c>
      <c r="M1525" t="s">
        <v>76</v>
      </c>
      <c r="N1525" t="s">
        <v>216</v>
      </c>
      <c r="O1525" s="57">
        <v>46238.564270833333</v>
      </c>
      <c r="P1525" s="57">
        <v>46239.888148148151</v>
      </c>
      <c r="Q1525">
        <v>69358296</v>
      </c>
      <c r="S1525">
        <v>152530201994</v>
      </c>
      <c r="T1525" t="s">
        <v>1416</v>
      </c>
      <c r="U1525" t="s">
        <v>1417</v>
      </c>
      <c r="V1525" t="s">
        <v>1418</v>
      </c>
      <c r="Z1525">
        <v>113.1076104</v>
      </c>
      <c r="AA1525">
        <v>-7.7498443999999997</v>
      </c>
      <c r="AB1525" t="s">
        <v>1419</v>
      </c>
      <c r="AC1525" t="s">
        <v>230</v>
      </c>
      <c r="AL1525" t="s">
        <v>218</v>
      </c>
      <c r="AM1525" t="s">
        <v>1420</v>
      </c>
      <c r="AN1525" t="s">
        <v>6</v>
      </c>
      <c r="AO1525" s="57">
        <v>46120.569340277776</v>
      </c>
      <c r="AP1525" s="57">
        <v>46240.333333333336</v>
      </c>
      <c r="AR1525" t="s">
        <v>219</v>
      </c>
      <c r="AS1525" t="s">
        <v>481</v>
      </c>
      <c r="AT1525" t="s">
        <v>352</v>
      </c>
      <c r="AU1525">
        <v>20260805</v>
      </c>
      <c r="AV1525" t="s">
        <v>222</v>
      </c>
      <c r="AW1525" t="s">
        <v>561</v>
      </c>
      <c r="AX1525" t="s">
        <v>223</v>
      </c>
      <c r="BA1525" s="57">
        <v>46240.333333333336</v>
      </c>
      <c r="BB1525" t="s">
        <v>1420</v>
      </c>
      <c r="BC1525">
        <v>2026</v>
      </c>
      <c r="BD1525">
        <v>8</v>
      </c>
      <c r="BE1525">
        <v>5</v>
      </c>
      <c r="BF1525" s="6">
        <f t="shared" si="69"/>
        <v>46239</v>
      </c>
      <c r="BG1525">
        <f t="shared" si="70"/>
        <v>-1.3333333333357587</v>
      </c>
      <c r="BH1525" t="str">
        <f t="shared" si="71"/>
        <v>COMPLY</v>
      </c>
      <c r="BI1525" t="str">
        <f>VLOOKUP(H1525,Sheet2!$A$1:$B$270,2,FALSE)</f>
        <v>PROBOLINGGO</v>
      </c>
    </row>
    <row r="1526" spans="1:61">
      <c r="A1526">
        <v>1525</v>
      </c>
      <c r="B1526">
        <v>1002504718</v>
      </c>
      <c r="C1526">
        <v>3</v>
      </c>
      <c r="D1526" t="s">
        <v>55</v>
      </c>
      <c r="E1526">
        <v>5</v>
      </c>
      <c r="F1526" t="s">
        <v>265</v>
      </c>
      <c r="G1526" t="s">
        <v>122</v>
      </c>
      <c r="H1526" t="s">
        <v>355</v>
      </c>
      <c r="I1526" t="s">
        <v>213</v>
      </c>
      <c r="J1526" t="s">
        <v>214</v>
      </c>
      <c r="K1526" t="s">
        <v>149</v>
      </c>
      <c r="L1526" t="s">
        <v>215</v>
      </c>
      <c r="M1526" t="s">
        <v>76</v>
      </c>
      <c r="N1526" t="s">
        <v>216</v>
      </c>
      <c r="O1526" s="57">
        <v>46235.638854166667</v>
      </c>
      <c r="P1526" s="57">
        <v>46236.948425925926</v>
      </c>
      <c r="Q1526">
        <v>69356811</v>
      </c>
      <c r="S1526">
        <v>152421262082</v>
      </c>
      <c r="T1526" t="s">
        <v>1421</v>
      </c>
      <c r="U1526" t="s">
        <v>1422</v>
      </c>
      <c r="V1526" t="s">
        <v>1423</v>
      </c>
      <c r="Z1526">
        <v>112.659298740327</v>
      </c>
      <c r="AA1526">
        <v>-7.1539250396975804</v>
      </c>
      <c r="AB1526" t="s">
        <v>1424</v>
      </c>
      <c r="AC1526" t="s">
        <v>217</v>
      </c>
      <c r="AL1526" t="s">
        <v>218</v>
      </c>
      <c r="AM1526" t="s">
        <v>1425</v>
      </c>
      <c r="AN1526" t="s">
        <v>6</v>
      </c>
      <c r="AO1526" s="57">
        <v>46030.642418981479</v>
      </c>
      <c r="AP1526" s="57">
        <v>46237.333333333336</v>
      </c>
      <c r="AR1526" t="s">
        <v>219</v>
      </c>
      <c r="AS1526" t="s">
        <v>355</v>
      </c>
      <c r="AT1526" t="s">
        <v>231</v>
      </c>
      <c r="AU1526">
        <v>20260802</v>
      </c>
      <c r="AV1526" t="s">
        <v>222</v>
      </c>
      <c r="AW1526" t="s">
        <v>1010</v>
      </c>
      <c r="AX1526" t="s">
        <v>223</v>
      </c>
      <c r="BA1526" s="57">
        <v>46237.333333333336</v>
      </c>
      <c r="BB1526" t="s">
        <v>1425</v>
      </c>
      <c r="BC1526">
        <v>2026</v>
      </c>
      <c r="BD1526">
        <v>8</v>
      </c>
      <c r="BE1526">
        <v>2</v>
      </c>
      <c r="BF1526" s="6">
        <f t="shared" si="69"/>
        <v>46236</v>
      </c>
      <c r="BG1526">
        <f t="shared" si="70"/>
        <v>-1.3333333333357587</v>
      </c>
      <c r="BH1526" t="str">
        <f t="shared" si="71"/>
        <v>COMPLY</v>
      </c>
      <c r="BI1526" t="str">
        <f>VLOOKUP(H1526,Sheet2!$A$1:$B$270,2,FALSE)</f>
        <v>GRESIK</v>
      </c>
    </row>
    <row r="1527" spans="1:61">
      <c r="A1527">
        <v>1526</v>
      </c>
      <c r="B1527">
        <v>1002519169</v>
      </c>
      <c r="C1527">
        <v>3</v>
      </c>
      <c r="D1527" t="s">
        <v>55</v>
      </c>
      <c r="E1527">
        <v>5</v>
      </c>
      <c r="F1527" t="s">
        <v>228</v>
      </c>
      <c r="G1527" t="s">
        <v>121</v>
      </c>
      <c r="H1527" t="s">
        <v>454</v>
      </c>
      <c r="I1527" t="s">
        <v>213</v>
      </c>
      <c r="J1527" t="s">
        <v>214</v>
      </c>
      <c r="K1527" t="s">
        <v>149</v>
      </c>
      <c r="M1527" t="s">
        <v>76</v>
      </c>
      <c r="N1527" t="s">
        <v>216</v>
      </c>
      <c r="O1527" s="57">
        <v>46245.420347222222</v>
      </c>
      <c r="P1527" s="57">
        <v>46245.646493055552</v>
      </c>
      <c r="Q1527">
        <v>69361506</v>
      </c>
      <c r="S1527">
        <v>152436204691</v>
      </c>
      <c r="T1527" t="s">
        <v>1640</v>
      </c>
      <c r="U1527" t="s">
        <v>6883</v>
      </c>
      <c r="V1527" t="s">
        <v>7472</v>
      </c>
      <c r="Z1527">
        <v>112.72676914</v>
      </c>
      <c r="AA1527">
        <v>-7.1258755999999996</v>
      </c>
      <c r="AB1527" t="s">
        <v>5426</v>
      </c>
      <c r="AC1527" t="s">
        <v>230</v>
      </c>
      <c r="AL1527" t="s">
        <v>218</v>
      </c>
      <c r="AM1527" t="s">
        <v>6885</v>
      </c>
      <c r="AN1527" t="s">
        <v>6</v>
      </c>
      <c r="AO1527" s="57">
        <v>46334.42396990741</v>
      </c>
      <c r="AR1527" t="s">
        <v>219</v>
      </c>
      <c r="AS1527" t="s">
        <v>454</v>
      </c>
      <c r="AT1527" t="s">
        <v>231</v>
      </c>
      <c r="AU1527">
        <v>20260811</v>
      </c>
      <c r="AV1527" t="s">
        <v>222</v>
      </c>
      <c r="AW1527" t="s">
        <v>560</v>
      </c>
      <c r="AX1527" t="s">
        <v>223</v>
      </c>
      <c r="BA1527" s="57">
        <v>46245.291666666664</v>
      </c>
      <c r="BB1527" t="s">
        <v>6885</v>
      </c>
      <c r="BC1527">
        <v>2026</v>
      </c>
      <c r="BD1527">
        <v>8</v>
      </c>
      <c r="BE1527">
        <v>11</v>
      </c>
      <c r="BF1527" s="6">
        <f t="shared" si="69"/>
        <v>46245</v>
      </c>
      <c r="BG1527">
        <f t="shared" si="70"/>
        <v>-0.29166666666424135</v>
      </c>
      <c r="BH1527" t="str">
        <f t="shared" si="71"/>
        <v>COMPLY</v>
      </c>
      <c r="BI1527" t="str">
        <f>VLOOKUP(H1527,Sheet2!$A$1:$B$270,2,FALSE)</f>
        <v>MADURA</v>
      </c>
    </row>
    <row r="1528" spans="1:61">
      <c r="A1528">
        <v>1527</v>
      </c>
      <c r="B1528">
        <v>1002516144</v>
      </c>
      <c r="C1528">
        <v>3</v>
      </c>
      <c r="D1528" t="s">
        <v>55</v>
      </c>
      <c r="E1528">
        <v>5</v>
      </c>
      <c r="F1528" t="s">
        <v>313</v>
      </c>
      <c r="G1528" t="s">
        <v>128</v>
      </c>
      <c r="H1528" t="s">
        <v>428</v>
      </c>
      <c r="I1528" t="s">
        <v>213</v>
      </c>
      <c r="J1528" t="s">
        <v>214</v>
      </c>
      <c r="K1528" t="s">
        <v>149</v>
      </c>
      <c r="L1528" t="s">
        <v>215</v>
      </c>
      <c r="M1528" t="s">
        <v>575</v>
      </c>
      <c r="N1528" t="s">
        <v>216</v>
      </c>
      <c r="O1528" s="57">
        <v>46242.674259259256</v>
      </c>
      <c r="P1528" s="57">
        <v>46244.572962962964</v>
      </c>
      <c r="Q1528">
        <v>69361588</v>
      </c>
      <c r="S1528">
        <v>152301273010</v>
      </c>
      <c r="T1528" t="s">
        <v>4515</v>
      </c>
      <c r="U1528" t="s">
        <v>4516</v>
      </c>
      <c r="V1528" t="s">
        <v>4517</v>
      </c>
      <c r="Z1528">
        <v>112.71169759999999</v>
      </c>
      <c r="AA1528">
        <v>-7.2704519999999899</v>
      </c>
      <c r="AB1528" t="s">
        <v>4518</v>
      </c>
      <c r="AC1528" t="s">
        <v>237</v>
      </c>
      <c r="AL1528" t="s">
        <v>218</v>
      </c>
      <c r="AM1528" t="s">
        <v>4519</v>
      </c>
      <c r="AN1528" t="s">
        <v>6</v>
      </c>
      <c r="AO1528" s="57">
        <v>46242.684166666666</v>
      </c>
      <c r="AP1528" s="57">
        <v>46243.541666666664</v>
      </c>
      <c r="AQ1528" t="s">
        <v>248</v>
      </c>
      <c r="AR1528" t="s">
        <v>14</v>
      </c>
      <c r="AS1528" t="s">
        <v>428</v>
      </c>
      <c r="AT1528" t="s">
        <v>352</v>
      </c>
      <c r="AV1528" t="s">
        <v>6210</v>
      </c>
      <c r="AW1528" t="s">
        <v>4520</v>
      </c>
      <c r="AX1528" t="s">
        <v>223</v>
      </c>
      <c r="BA1528" s="57">
        <v>46243.541666666664</v>
      </c>
      <c r="BB1528" t="s">
        <v>4519</v>
      </c>
      <c r="BF1528" s="6" t="e">
        <f t="shared" si="69"/>
        <v>#NUM!</v>
      </c>
      <c r="BG1528" t="e">
        <f t="shared" si="70"/>
        <v>#NUM!</v>
      </c>
      <c r="BH1528" t="e">
        <f t="shared" si="71"/>
        <v>#NUM!</v>
      </c>
      <c r="BI1528" t="str">
        <f>VLOOKUP(H1528,Sheet2!$A$1:$B$270,2,FALSE)</f>
        <v>SURABAYA UTARA</v>
      </c>
    </row>
    <row r="1529" spans="1:61">
      <c r="A1529">
        <v>1528</v>
      </c>
      <c r="B1529">
        <v>1002514108</v>
      </c>
      <c r="C1529">
        <v>3</v>
      </c>
      <c r="D1529" t="s">
        <v>55</v>
      </c>
      <c r="E1529">
        <v>5</v>
      </c>
      <c r="F1529" t="s">
        <v>265</v>
      </c>
      <c r="G1529" t="s">
        <v>128</v>
      </c>
      <c r="H1529" t="s">
        <v>360</v>
      </c>
      <c r="I1529" t="s">
        <v>213</v>
      </c>
      <c r="J1529" t="s">
        <v>214</v>
      </c>
      <c r="K1529" t="s">
        <v>149</v>
      </c>
      <c r="L1529" t="s">
        <v>215</v>
      </c>
      <c r="M1529" t="s">
        <v>76</v>
      </c>
      <c r="N1529" t="s">
        <v>216</v>
      </c>
      <c r="O1529" s="57">
        <v>46241.438842592594</v>
      </c>
      <c r="P1529" s="57">
        <v>46244.371446759258</v>
      </c>
      <c r="Q1529">
        <v>69360561</v>
      </c>
      <c r="S1529">
        <v>152412248754</v>
      </c>
      <c r="T1529" t="s">
        <v>4521</v>
      </c>
      <c r="U1529" t="s">
        <v>4522</v>
      </c>
      <c r="V1529" t="s">
        <v>4523</v>
      </c>
      <c r="Z1529">
        <v>112.6557693</v>
      </c>
      <c r="AA1529">
        <v>-7.2535153000000001</v>
      </c>
      <c r="AB1529" t="s">
        <v>4524</v>
      </c>
      <c r="AC1529" t="s">
        <v>237</v>
      </c>
      <c r="AL1529" t="s">
        <v>218</v>
      </c>
      <c r="AM1529" t="s">
        <v>4525</v>
      </c>
      <c r="AN1529" t="s">
        <v>6</v>
      </c>
      <c r="AO1529" s="57">
        <v>46211.444398148145</v>
      </c>
      <c r="AP1529" s="57">
        <v>46242.333333333336</v>
      </c>
      <c r="AR1529" t="s">
        <v>219</v>
      </c>
      <c r="AS1529" t="s">
        <v>360</v>
      </c>
      <c r="AT1529" t="s">
        <v>231</v>
      </c>
      <c r="AU1529">
        <v>20260810</v>
      </c>
      <c r="AV1529" t="s">
        <v>222</v>
      </c>
      <c r="AW1529" t="s">
        <v>1022</v>
      </c>
      <c r="AX1529" t="s">
        <v>223</v>
      </c>
      <c r="BA1529" s="57">
        <v>46242.333333333336</v>
      </c>
      <c r="BB1529" t="s">
        <v>4525</v>
      </c>
      <c r="BC1529">
        <v>2026</v>
      </c>
      <c r="BD1529">
        <v>8</v>
      </c>
      <c r="BE1529">
        <v>10</v>
      </c>
      <c r="BF1529" s="6">
        <f t="shared" si="69"/>
        <v>46244</v>
      </c>
      <c r="BG1529">
        <f t="shared" si="70"/>
        <v>1.6666666666642413</v>
      </c>
      <c r="BH1529" t="str">
        <f t="shared" si="71"/>
        <v>NOT COMPLY</v>
      </c>
      <c r="BI1529" t="str">
        <f>VLOOKUP(H1529,Sheet2!$A$1:$B$270,2,FALSE)</f>
        <v>SURABAYA UTARA</v>
      </c>
    </row>
    <row r="1530" spans="1:61">
      <c r="A1530">
        <v>1529</v>
      </c>
      <c r="B1530">
        <v>1002522430</v>
      </c>
      <c r="C1530">
        <v>3</v>
      </c>
      <c r="D1530" t="s">
        <v>42</v>
      </c>
      <c r="E1530">
        <v>5</v>
      </c>
      <c r="F1530" t="s">
        <v>106</v>
      </c>
      <c r="G1530" t="s">
        <v>106</v>
      </c>
      <c r="H1530" t="s">
        <v>345</v>
      </c>
      <c r="I1530" t="s">
        <v>213</v>
      </c>
      <c r="J1530" t="s">
        <v>214</v>
      </c>
      <c r="K1530" t="s">
        <v>149</v>
      </c>
      <c r="M1530" t="s">
        <v>76</v>
      </c>
      <c r="N1530" t="s">
        <v>216</v>
      </c>
      <c r="O1530" s="57">
        <v>46246.608252314814</v>
      </c>
      <c r="P1530" s="57">
        <v>46248.369849537034</v>
      </c>
      <c r="Q1530">
        <v>69364353</v>
      </c>
      <c r="S1530">
        <v>152729256743</v>
      </c>
      <c r="T1530" t="s">
        <v>8395</v>
      </c>
      <c r="U1530" t="s">
        <v>8396</v>
      </c>
      <c r="V1530" t="s">
        <v>8397</v>
      </c>
      <c r="Z1530">
        <v>112.9161735</v>
      </c>
      <c r="AA1530">
        <v>-7.6358905000000004</v>
      </c>
      <c r="AB1530" t="s">
        <v>8398</v>
      </c>
      <c r="AC1530" t="s">
        <v>230</v>
      </c>
      <c r="AL1530" t="s">
        <v>218</v>
      </c>
      <c r="AM1530" t="s">
        <v>8399</v>
      </c>
      <c r="AN1530" t="s">
        <v>6</v>
      </c>
      <c r="AO1530" s="57">
        <v>46364.61109953704</v>
      </c>
      <c r="AP1530" s="57">
        <v>46247.541666666664</v>
      </c>
      <c r="AR1530" t="s">
        <v>219</v>
      </c>
      <c r="AS1530" t="s">
        <v>345</v>
      </c>
      <c r="AT1530" t="s">
        <v>231</v>
      </c>
      <c r="AU1530">
        <v>20260814</v>
      </c>
      <c r="AV1530" t="s">
        <v>222</v>
      </c>
      <c r="AW1530" t="s">
        <v>562</v>
      </c>
      <c r="AX1530" t="s">
        <v>223</v>
      </c>
      <c r="BA1530" s="57">
        <v>46247.541666666664</v>
      </c>
      <c r="BB1530" t="s">
        <v>8399</v>
      </c>
      <c r="BC1530">
        <v>2026</v>
      </c>
      <c r="BD1530">
        <v>8</v>
      </c>
      <c r="BE1530">
        <v>14</v>
      </c>
      <c r="BF1530" s="6">
        <f t="shared" si="69"/>
        <v>46248</v>
      </c>
      <c r="BG1530">
        <f t="shared" si="70"/>
        <v>0.45833333333575865</v>
      </c>
      <c r="BH1530" t="str">
        <f t="shared" si="71"/>
        <v>COMPLY</v>
      </c>
      <c r="BI1530" t="str">
        <f>VLOOKUP(H1530,Sheet2!$A$1:$B$270,2,FALSE)</f>
        <v>PASURUAN</v>
      </c>
    </row>
    <row r="1531" spans="1:61">
      <c r="A1531">
        <v>1530</v>
      </c>
      <c r="B1531">
        <v>1002505257</v>
      </c>
      <c r="C1531">
        <v>3</v>
      </c>
      <c r="D1531" t="s">
        <v>45</v>
      </c>
      <c r="E1531">
        <v>5</v>
      </c>
      <c r="F1531" t="s">
        <v>211</v>
      </c>
      <c r="G1531" t="s">
        <v>116</v>
      </c>
      <c r="H1531" t="s">
        <v>359</v>
      </c>
      <c r="I1531" t="s">
        <v>9791</v>
      </c>
      <c r="J1531" t="s">
        <v>214</v>
      </c>
      <c r="K1531" t="s">
        <v>149</v>
      </c>
      <c r="M1531" t="s">
        <v>575</v>
      </c>
      <c r="N1531" t="s">
        <v>9792</v>
      </c>
      <c r="O1531" s="57">
        <v>46236.559884259259</v>
      </c>
      <c r="P1531" s="57">
        <v>46237.543043981481</v>
      </c>
      <c r="Q1531">
        <v>69357024</v>
      </c>
      <c r="S1531">
        <v>172620205007</v>
      </c>
      <c r="T1531" t="s">
        <v>10959</v>
      </c>
      <c r="U1531" t="s">
        <v>12188</v>
      </c>
      <c r="V1531" t="s">
        <v>12189</v>
      </c>
      <c r="Z1531">
        <v>116.42017183494799</v>
      </c>
      <c r="AA1531">
        <v>-8.5880182470745901</v>
      </c>
      <c r="AB1531" t="s">
        <v>10962</v>
      </c>
      <c r="AC1531" t="s">
        <v>290</v>
      </c>
      <c r="AL1531" t="s">
        <v>218</v>
      </c>
      <c r="AM1531" t="s">
        <v>12190</v>
      </c>
      <c r="AN1531" t="s">
        <v>6</v>
      </c>
      <c r="AO1531" s="57">
        <v>46061.569247685184</v>
      </c>
      <c r="AR1531" t="s">
        <v>14</v>
      </c>
      <c r="AS1531" t="s">
        <v>359</v>
      </c>
      <c r="AT1531" t="s">
        <v>231</v>
      </c>
      <c r="AV1531" t="s">
        <v>12191</v>
      </c>
      <c r="AW1531" t="s">
        <v>10197</v>
      </c>
      <c r="AX1531" t="s">
        <v>223</v>
      </c>
      <c r="BA1531" s="57">
        <v>46236.5</v>
      </c>
      <c r="BB1531" t="s">
        <v>12190</v>
      </c>
      <c r="BF1531" s="6" t="e">
        <f t="shared" si="69"/>
        <v>#NUM!</v>
      </c>
      <c r="BG1531" t="e">
        <f t="shared" si="70"/>
        <v>#NUM!</v>
      </c>
      <c r="BH1531" t="e">
        <f t="shared" si="71"/>
        <v>#NUM!</v>
      </c>
      <c r="BI1531" t="str">
        <f>VLOOKUP(H1531,Sheet2!$A$1:$B$270,2,FALSE)</f>
        <v>SELONG</v>
      </c>
    </row>
    <row r="1532" spans="1:61">
      <c r="A1532">
        <v>1531</v>
      </c>
      <c r="B1532">
        <v>1002505758</v>
      </c>
      <c r="C1532">
        <v>3</v>
      </c>
      <c r="D1532" t="s">
        <v>42</v>
      </c>
      <c r="E1532">
        <v>5</v>
      </c>
      <c r="F1532" t="s">
        <v>102</v>
      </c>
      <c r="G1532" t="s">
        <v>100</v>
      </c>
      <c r="H1532" t="s">
        <v>443</v>
      </c>
      <c r="I1532" t="s">
        <v>213</v>
      </c>
      <c r="J1532" t="s">
        <v>214</v>
      </c>
      <c r="K1532" t="s">
        <v>149</v>
      </c>
      <c r="L1532" t="s">
        <v>606</v>
      </c>
      <c r="M1532" t="s">
        <v>76</v>
      </c>
      <c r="N1532" t="s">
        <v>216</v>
      </c>
      <c r="O1532" s="57">
        <v>46237.434675925928</v>
      </c>
      <c r="P1532" s="57">
        <v>46237.881643518522</v>
      </c>
      <c r="Q1532">
        <v>69357314</v>
      </c>
      <c r="R1532">
        <v>3322011034</v>
      </c>
      <c r="S1532">
        <v>152526201925</v>
      </c>
      <c r="T1532" t="s">
        <v>1426</v>
      </c>
      <c r="U1532" t="s">
        <v>1427</v>
      </c>
      <c r="V1532" t="s">
        <v>1428</v>
      </c>
      <c r="Z1532">
        <v>113.98102450942</v>
      </c>
      <c r="AA1532">
        <v>-7.7945371523285001</v>
      </c>
      <c r="AB1532" t="s">
        <v>1429</v>
      </c>
      <c r="AC1532" t="s">
        <v>237</v>
      </c>
      <c r="AL1532" t="s">
        <v>218</v>
      </c>
      <c r="AM1532" t="s">
        <v>1430</v>
      </c>
      <c r="AN1532" t="s">
        <v>6</v>
      </c>
      <c r="AO1532" s="57">
        <v>46089.444699074076</v>
      </c>
      <c r="AP1532" s="57">
        <v>46238.333333333336</v>
      </c>
      <c r="AR1532" t="s">
        <v>219</v>
      </c>
      <c r="AS1532" t="s">
        <v>443</v>
      </c>
      <c r="AT1532" t="s">
        <v>231</v>
      </c>
      <c r="AU1532">
        <v>20260803</v>
      </c>
      <c r="AV1532" t="s">
        <v>222</v>
      </c>
      <c r="AW1532" t="s">
        <v>941</v>
      </c>
      <c r="AX1532" t="s">
        <v>223</v>
      </c>
      <c r="BA1532" s="57">
        <v>46238.333333333336</v>
      </c>
      <c r="BB1532" t="s">
        <v>1430</v>
      </c>
      <c r="BC1532">
        <v>2026</v>
      </c>
      <c r="BD1532">
        <v>8</v>
      </c>
      <c r="BE1532">
        <v>3</v>
      </c>
      <c r="BF1532" s="6">
        <f t="shared" si="69"/>
        <v>46237</v>
      </c>
      <c r="BG1532">
        <f t="shared" si="70"/>
        <v>-1.3333333333357587</v>
      </c>
      <c r="BH1532" t="str">
        <f t="shared" si="71"/>
        <v>COMPLY</v>
      </c>
      <c r="BI1532" t="str">
        <f>VLOOKUP(H1532,Sheet2!$A$1:$B$270,2,FALSE)</f>
        <v>JEMBER</v>
      </c>
    </row>
    <row r="1533" spans="1:61">
      <c r="A1533">
        <v>1532</v>
      </c>
      <c r="B1533">
        <v>1002516222</v>
      </c>
      <c r="C1533">
        <v>3</v>
      </c>
      <c r="D1533" t="s">
        <v>45</v>
      </c>
      <c r="E1533">
        <v>5</v>
      </c>
      <c r="F1533" t="s">
        <v>211</v>
      </c>
      <c r="G1533" t="s">
        <v>110</v>
      </c>
      <c r="H1533" t="s">
        <v>479</v>
      </c>
      <c r="I1533" t="s">
        <v>213</v>
      </c>
      <c r="J1533" t="s">
        <v>214</v>
      </c>
      <c r="K1533" t="s">
        <v>149</v>
      </c>
      <c r="M1533" t="s">
        <v>76</v>
      </c>
      <c r="N1533" t="s">
        <v>216</v>
      </c>
      <c r="O1533" s="57">
        <v>46242.792407407411</v>
      </c>
      <c r="P1533" s="57">
        <v>46245.607754629629</v>
      </c>
      <c r="Q1533">
        <v>69360511</v>
      </c>
      <c r="S1533">
        <v>172617203052</v>
      </c>
      <c r="T1533" t="s">
        <v>4526</v>
      </c>
      <c r="U1533" t="s">
        <v>4527</v>
      </c>
      <c r="V1533" t="s">
        <v>4528</v>
      </c>
      <c r="Z1533">
        <v>118.625393863173</v>
      </c>
      <c r="AA1533">
        <v>-8.4993011417142394</v>
      </c>
      <c r="AB1533" t="s">
        <v>4529</v>
      </c>
      <c r="AC1533" t="s">
        <v>217</v>
      </c>
      <c r="AL1533" t="s">
        <v>218</v>
      </c>
      <c r="AM1533" t="s">
        <v>4530</v>
      </c>
      <c r="AN1533" t="s">
        <v>6</v>
      </c>
      <c r="AO1533" s="57">
        <v>46242.798530092594</v>
      </c>
      <c r="AR1533" t="s">
        <v>219</v>
      </c>
      <c r="AS1533" t="s">
        <v>479</v>
      </c>
      <c r="AT1533" t="s">
        <v>221</v>
      </c>
      <c r="AU1533">
        <v>20260811</v>
      </c>
      <c r="AV1533" t="s">
        <v>222</v>
      </c>
      <c r="AW1533" t="s">
        <v>4531</v>
      </c>
      <c r="AX1533" t="s">
        <v>223</v>
      </c>
      <c r="BA1533" s="57">
        <v>46242.291666666664</v>
      </c>
      <c r="BB1533" t="s">
        <v>4530</v>
      </c>
      <c r="BC1533">
        <v>2026</v>
      </c>
      <c r="BD1533">
        <v>8</v>
      </c>
      <c r="BE1533">
        <v>11</v>
      </c>
      <c r="BF1533" s="6">
        <f t="shared" si="69"/>
        <v>46245</v>
      </c>
      <c r="BG1533">
        <f t="shared" si="70"/>
        <v>2.7083333333357587</v>
      </c>
      <c r="BH1533" t="str">
        <f t="shared" si="71"/>
        <v>NOT COMPLY</v>
      </c>
      <c r="BI1533" t="str">
        <f>VLOOKUP(H1533,Sheet2!$A$1:$B$270,2,FALSE)</f>
        <v>BIMA</v>
      </c>
    </row>
    <row r="1534" spans="1:61">
      <c r="A1534">
        <v>1533</v>
      </c>
      <c r="B1534">
        <v>1002515887</v>
      </c>
      <c r="C1534">
        <v>3</v>
      </c>
      <c r="D1534" t="s">
        <v>59</v>
      </c>
      <c r="E1534">
        <v>4</v>
      </c>
      <c r="F1534" t="s">
        <v>224</v>
      </c>
      <c r="G1534" t="s">
        <v>607</v>
      </c>
      <c r="H1534" t="s">
        <v>4532</v>
      </c>
      <c r="I1534" t="s">
        <v>213</v>
      </c>
      <c r="J1534" t="s">
        <v>214</v>
      </c>
      <c r="K1534" t="s">
        <v>149</v>
      </c>
      <c r="L1534" t="s">
        <v>215</v>
      </c>
      <c r="M1534" t="s">
        <v>76</v>
      </c>
      <c r="N1534" t="s">
        <v>216</v>
      </c>
      <c r="O1534" s="57">
        <v>46242.524965277778</v>
      </c>
      <c r="P1534" s="57">
        <v>46243.828402777777</v>
      </c>
      <c r="Q1534">
        <v>69361429</v>
      </c>
      <c r="S1534">
        <v>146389104315</v>
      </c>
      <c r="T1534" t="s">
        <v>4533</v>
      </c>
      <c r="U1534" t="s">
        <v>4534</v>
      </c>
      <c r="V1534" t="s">
        <v>4535</v>
      </c>
      <c r="Z1534">
        <v>109.149761</v>
      </c>
      <c r="AA1534">
        <v>-7.6236335999999998</v>
      </c>
      <c r="AB1534" t="s">
        <v>4536</v>
      </c>
      <c r="AC1534" t="s">
        <v>237</v>
      </c>
      <c r="AL1534" t="s">
        <v>218</v>
      </c>
      <c r="AM1534" t="s">
        <v>4537</v>
      </c>
      <c r="AN1534" t="s">
        <v>6</v>
      </c>
      <c r="AO1534" s="57">
        <v>46242.527673611112</v>
      </c>
      <c r="AP1534" s="57">
        <v>46247.333333333336</v>
      </c>
      <c r="AR1534" t="s">
        <v>219</v>
      </c>
      <c r="AS1534" t="s">
        <v>4532</v>
      </c>
      <c r="AT1534" t="s">
        <v>231</v>
      </c>
      <c r="AU1534">
        <v>20260809</v>
      </c>
      <c r="AV1534" t="s">
        <v>222</v>
      </c>
      <c r="AW1534" t="s">
        <v>1020</v>
      </c>
      <c r="AX1534" t="s">
        <v>223</v>
      </c>
      <c r="BA1534" s="57">
        <v>46247.333333333336</v>
      </c>
      <c r="BB1534" t="s">
        <v>4537</v>
      </c>
      <c r="BC1534">
        <v>2026</v>
      </c>
      <c r="BD1534">
        <v>8</v>
      </c>
      <c r="BE1534">
        <v>9</v>
      </c>
      <c r="BF1534" s="6">
        <f t="shared" si="69"/>
        <v>46243</v>
      </c>
      <c r="BG1534">
        <f t="shared" si="70"/>
        <v>-4.3333333333357587</v>
      </c>
      <c r="BH1534" t="str">
        <f t="shared" si="71"/>
        <v>COMPLY</v>
      </c>
      <c r="BI1534" t="e">
        <f>VLOOKUP(H1534,Sheet2!$A$1:$B$270,2,FALSE)</f>
        <v>#N/A</v>
      </c>
    </row>
    <row r="1535" spans="1:61">
      <c r="A1535">
        <v>1534</v>
      </c>
      <c r="B1535">
        <v>1002519740</v>
      </c>
      <c r="C1535">
        <v>3</v>
      </c>
      <c r="D1535" t="s">
        <v>38</v>
      </c>
      <c r="E1535">
        <v>5</v>
      </c>
      <c r="F1535" t="s">
        <v>92</v>
      </c>
      <c r="G1535" t="s">
        <v>92</v>
      </c>
      <c r="H1535" t="s">
        <v>482</v>
      </c>
      <c r="I1535" t="s">
        <v>213</v>
      </c>
      <c r="J1535" t="s">
        <v>214</v>
      </c>
      <c r="K1535" t="s">
        <v>149</v>
      </c>
      <c r="L1535" t="s">
        <v>215</v>
      </c>
      <c r="M1535" t="s">
        <v>575</v>
      </c>
      <c r="N1535" t="s">
        <v>216</v>
      </c>
      <c r="O1535" s="57">
        <v>46245.525023148148</v>
      </c>
      <c r="P1535" s="57">
        <v>46247.619131944448</v>
      </c>
      <c r="Q1535">
        <v>69363256</v>
      </c>
      <c r="S1535">
        <v>152632208651</v>
      </c>
      <c r="T1535" t="s">
        <v>7473</v>
      </c>
      <c r="U1535" t="s">
        <v>7474</v>
      </c>
      <c r="V1535" t="s">
        <v>7475</v>
      </c>
      <c r="Z1535">
        <v>111.734043</v>
      </c>
      <c r="AA1535">
        <v>-7.5496730000000003</v>
      </c>
      <c r="AB1535" t="s">
        <v>7476</v>
      </c>
      <c r="AC1535" t="s">
        <v>237</v>
      </c>
      <c r="AL1535" t="s">
        <v>218</v>
      </c>
      <c r="AM1535" t="s">
        <v>7477</v>
      </c>
      <c r="AN1535" t="s">
        <v>6</v>
      </c>
      <c r="AO1535" s="57">
        <v>46334.528009259258</v>
      </c>
      <c r="AP1535" s="57">
        <v>46246.541666666664</v>
      </c>
      <c r="AR1535" t="s">
        <v>14</v>
      </c>
      <c r="AS1535" t="s">
        <v>482</v>
      </c>
      <c r="AT1535" t="s">
        <v>231</v>
      </c>
      <c r="AV1535" t="s">
        <v>9327</v>
      </c>
      <c r="AW1535" t="s">
        <v>1010</v>
      </c>
      <c r="AX1535" t="s">
        <v>223</v>
      </c>
      <c r="BA1535" s="57">
        <v>46246.541666666664</v>
      </c>
      <c r="BB1535" t="s">
        <v>7477</v>
      </c>
      <c r="BF1535" s="6" t="e">
        <f t="shared" si="69"/>
        <v>#NUM!</v>
      </c>
      <c r="BG1535" t="e">
        <f t="shared" si="70"/>
        <v>#NUM!</v>
      </c>
      <c r="BH1535" t="e">
        <f t="shared" si="71"/>
        <v>#NUM!</v>
      </c>
      <c r="BI1535" t="str">
        <f>VLOOKUP(H1535,Sheet2!$A$1:$B$270,2,FALSE)</f>
        <v>MADIUN</v>
      </c>
    </row>
    <row r="1536" spans="1:61">
      <c r="A1536">
        <v>1535</v>
      </c>
      <c r="B1536">
        <v>1002516911</v>
      </c>
      <c r="C1536">
        <v>3</v>
      </c>
      <c r="D1536" t="s">
        <v>38</v>
      </c>
      <c r="E1536">
        <v>5</v>
      </c>
      <c r="F1536" t="s">
        <v>250</v>
      </c>
      <c r="G1536" t="s">
        <v>87</v>
      </c>
      <c r="H1536" t="s">
        <v>362</v>
      </c>
      <c r="I1536" t="s">
        <v>9798</v>
      </c>
      <c r="J1536" t="s">
        <v>214</v>
      </c>
      <c r="K1536" t="s">
        <v>149</v>
      </c>
      <c r="M1536" t="s">
        <v>76</v>
      </c>
      <c r="N1536" t="s">
        <v>9867</v>
      </c>
      <c r="O1536" s="57">
        <v>46244.374201388891</v>
      </c>
      <c r="P1536" s="57">
        <v>46245.722615740742</v>
      </c>
      <c r="Q1536">
        <v>69362062</v>
      </c>
      <c r="S1536">
        <v>152707239218</v>
      </c>
      <c r="T1536" t="s">
        <v>12192</v>
      </c>
      <c r="U1536" t="s">
        <v>12193</v>
      </c>
      <c r="V1536" t="s">
        <v>12194</v>
      </c>
      <c r="Z1536">
        <v>112.525119123281</v>
      </c>
      <c r="AA1536">
        <v>-7.8178566773399698</v>
      </c>
      <c r="AB1536" t="s">
        <v>12195</v>
      </c>
      <c r="AC1536" t="s">
        <v>226</v>
      </c>
      <c r="AL1536" t="s">
        <v>218</v>
      </c>
      <c r="AM1536" t="s">
        <v>12196</v>
      </c>
      <c r="AN1536" t="s">
        <v>6</v>
      </c>
      <c r="AO1536" s="57">
        <v>46303.392835648148</v>
      </c>
      <c r="AR1536" t="s">
        <v>219</v>
      </c>
      <c r="AS1536" t="s">
        <v>362</v>
      </c>
      <c r="AT1536" t="s">
        <v>231</v>
      </c>
      <c r="AU1536">
        <v>20260811</v>
      </c>
      <c r="AV1536" t="s">
        <v>222</v>
      </c>
      <c r="AW1536" t="s">
        <v>10096</v>
      </c>
      <c r="AX1536" t="s">
        <v>223</v>
      </c>
      <c r="BA1536" s="57">
        <v>46251.5</v>
      </c>
      <c r="BB1536" t="s">
        <v>12196</v>
      </c>
      <c r="BC1536">
        <v>2026</v>
      </c>
      <c r="BD1536">
        <v>8</v>
      </c>
      <c r="BE1536">
        <v>11</v>
      </c>
      <c r="BF1536" s="6">
        <f t="shared" si="69"/>
        <v>46245</v>
      </c>
      <c r="BG1536">
        <f t="shared" si="70"/>
        <v>-6.5</v>
      </c>
      <c r="BH1536" t="str">
        <f t="shared" si="71"/>
        <v>COMPLY</v>
      </c>
      <c r="BI1536" t="str">
        <f>VLOOKUP(H1536,Sheet2!$A$1:$B$270,2,FALSE)</f>
        <v>BATU</v>
      </c>
    </row>
    <row r="1537" spans="1:61">
      <c r="A1537">
        <v>1536</v>
      </c>
      <c r="B1537">
        <v>1002530564</v>
      </c>
      <c r="C1537">
        <v>3</v>
      </c>
      <c r="D1537" t="s">
        <v>49</v>
      </c>
      <c r="E1537">
        <v>4</v>
      </c>
      <c r="F1537" t="s">
        <v>246</v>
      </c>
      <c r="G1537" t="s">
        <v>247</v>
      </c>
      <c r="H1537" t="s">
        <v>624</v>
      </c>
      <c r="I1537" t="s">
        <v>213</v>
      </c>
      <c r="J1537" t="s">
        <v>214</v>
      </c>
      <c r="K1537" t="s">
        <v>149</v>
      </c>
      <c r="L1537" t="s">
        <v>215</v>
      </c>
      <c r="M1537" t="s">
        <v>240</v>
      </c>
      <c r="N1537" t="s">
        <v>216</v>
      </c>
      <c r="O1537" s="57">
        <v>46251.429120370369</v>
      </c>
      <c r="P1537" s="57">
        <v>46251.430567129632</v>
      </c>
      <c r="Q1537">
        <v>69367895</v>
      </c>
      <c r="S1537">
        <v>143424113710</v>
      </c>
      <c r="T1537" t="s">
        <v>7181</v>
      </c>
      <c r="U1537" t="s">
        <v>2561</v>
      </c>
      <c r="V1537" t="s">
        <v>12197</v>
      </c>
      <c r="Z1537">
        <v>110.53408400000001</v>
      </c>
      <c r="AA1537">
        <v>-6.9331810000000003</v>
      </c>
      <c r="AB1537" t="s">
        <v>12198</v>
      </c>
      <c r="AC1537" t="s">
        <v>237</v>
      </c>
      <c r="AL1537" t="s">
        <v>218</v>
      </c>
      <c r="AM1537" t="s">
        <v>12199</v>
      </c>
      <c r="AN1537" t="s">
        <v>6</v>
      </c>
      <c r="AO1537" t="s">
        <v>12200</v>
      </c>
      <c r="AP1537" s="57">
        <v>46253.541666666664</v>
      </c>
      <c r="AR1537" t="s">
        <v>241</v>
      </c>
      <c r="AS1537" t="s">
        <v>624</v>
      </c>
      <c r="AT1537" t="s">
        <v>231</v>
      </c>
      <c r="AV1537" t="s">
        <v>240</v>
      </c>
      <c r="AW1537" t="s">
        <v>1021</v>
      </c>
      <c r="AX1537" t="s">
        <v>223</v>
      </c>
      <c r="BA1537" s="57">
        <v>46253.541666666664</v>
      </c>
      <c r="BB1537" t="s">
        <v>12199</v>
      </c>
      <c r="BF1537" s="6" t="e">
        <f t="shared" si="69"/>
        <v>#NUM!</v>
      </c>
      <c r="BG1537" t="e">
        <f t="shared" si="70"/>
        <v>#NUM!</v>
      </c>
      <c r="BH1537" t="e">
        <f t="shared" si="71"/>
        <v>#NUM!</v>
      </c>
      <c r="BI1537" t="e">
        <f>VLOOKUP(H1537,Sheet2!$A$1:$B$270,2,FALSE)</f>
        <v>#N/A</v>
      </c>
    </row>
    <row r="1538" spans="1:61">
      <c r="A1538">
        <v>1537</v>
      </c>
      <c r="B1538">
        <v>1002526306</v>
      </c>
      <c r="C1538">
        <v>3</v>
      </c>
      <c r="D1538" t="s">
        <v>38</v>
      </c>
      <c r="E1538">
        <v>5</v>
      </c>
      <c r="F1538" t="s">
        <v>92</v>
      </c>
      <c r="G1538" t="s">
        <v>92</v>
      </c>
      <c r="H1538" t="s">
        <v>308</v>
      </c>
      <c r="I1538" t="s">
        <v>9798</v>
      </c>
      <c r="J1538" t="s">
        <v>214</v>
      </c>
      <c r="K1538" t="s">
        <v>149</v>
      </c>
      <c r="M1538" t="s">
        <v>76</v>
      </c>
      <c r="N1538" t="s">
        <v>12201</v>
      </c>
      <c r="O1538" s="57">
        <v>46248.517048611109</v>
      </c>
      <c r="P1538" s="57">
        <v>46251.426377314812</v>
      </c>
      <c r="Q1538">
        <v>69365974</v>
      </c>
      <c r="S1538">
        <v>152601215018</v>
      </c>
      <c r="T1538" t="s">
        <v>12202</v>
      </c>
      <c r="U1538" t="s">
        <v>12203</v>
      </c>
      <c r="V1538" t="s">
        <v>12204</v>
      </c>
      <c r="Z1538">
        <v>111.51502459999899</v>
      </c>
      <c r="AA1538">
        <v>-7.6391963575574797</v>
      </c>
      <c r="AB1538" t="s">
        <v>12205</v>
      </c>
      <c r="AC1538" t="s">
        <v>230</v>
      </c>
      <c r="AL1538" t="s">
        <v>218</v>
      </c>
      <c r="AM1538" t="s">
        <v>12206</v>
      </c>
      <c r="AN1538" t="s">
        <v>6</v>
      </c>
      <c r="AO1538" t="s">
        <v>9965</v>
      </c>
      <c r="AQ1538" t="s">
        <v>903</v>
      </c>
      <c r="AR1538" t="s">
        <v>219</v>
      </c>
      <c r="AS1538" t="s">
        <v>308</v>
      </c>
      <c r="AT1538" t="s">
        <v>231</v>
      </c>
      <c r="AU1538">
        <v>20260817</v>
      </c>
      <c r="AV1538" t="s">
        <v>222</v>
      </c>
      <c r="AW1538" t="s">
        <v>9797</v>
      </c>
      <c r="AX1538" t="s">
        <v>223</v>
      </c>
      <c r="BA1538" s="57">
        <v>46248.5625</v>
      </c>
      <c r="BB1538" t="s">
        <v>12206</v>
      </c>
      <c r="BC1538">
        <v>2026</v>
      </c>
      <c r="BD1538">
        <v>8</v>
      </c>
      <c r="BE1538">
        <v>17</v>
      </c>
      <c r="BF1538" s="6">
        <f t="shared" si="69"/>
        <v>46251</v>
      </c>
      <c r="BG1538">
        <f t="shared" si="70"/>
        <v>2.4375</v>
      </c>
      <c r="BH1538" t="str">
        <f t="shared" si="71"/>
        <v>NOT COMPLY</v>
      </c>
      <c r="BI1538" t="str">
        <f>VLOOKUP(H1538,Sheet2!$A$1:$B$270,2,FALSE)</f>
        <v>MADIUN</v>
      </c>
    </row>
    <row r="1539" spans="1:61">
      <c r="A1539">
        <v>1538</v>
      </c>
      <c r="B1539">
        <v>1002527366</v>
      </c>
      <c r="C1539">
        <v>3</v>
      </c>
      <c r="D1539" t="s">
        <v>59</v>
      </c>
      <c r="E1539">
        <v>4</v>
      </c>
      <c r="F1539" t="s">
        <v>224</v>
      </c>
      <c r="G1539" t="s">
        <v>320</v>
      </c>
      <c r="H1539" t="s">
        <v>321</v>
      </c>
      <c r="I1539" t="s">
        <v>213</v>
      </c>
      <c r="J1539" t="s">
        <v>214</v>
      </c>
      <c r="K1539" t="s">
        <v>149</v>
      </c>
      <c r="L1539" t="s">
        <v>215</v>
      </c>
      <c r="M1539" t="s">
        <v>76</v>
      </c>
      <c r="N1539" t="s">
        <v>216</v>
      </c>
      <c r="O1539" s="57">
        <v>46248.743020833332</v>
      </c>
      <c r="P1539" s="57">
        <v>46250.494085648148</v>
      </c>
      <c r="Q1539">
        <v>69366416</v>
      </c>
      <c r="S1539">
        <v>146372102956</v>
      </c>
      <c r="T1539" t="s">
        <v>12116</v>
      </c>
      <c r="U1539" t="s">
        <v>12207</v>
      </c>
      <c r="V1539" t="s">
        <v>12208</v>
      </c>
      <c r="Z1539">
        <v>109.78860400000001</v>
      </c>
      <c r="AA1539">
        <v>-7.318416</v>
      </c>
      <c r="AB1539" t="s">
        <v>12209</v>
      </c>
      <c r="AC1539" t="s">
        <v>237</v>
      </c>
      <c r="AL1539" t="s">
        <v>218</v>
      </c>
      <c r="AM1539" t="s">
        <v>12210</v>
      </c>
      <c r="AN1539" t="s">
        <v>6</v>
      </c>
      <c r="AO1539" t="s">
        <v>12211</v>
      </c>
      <c r="AP1539" s="57">
        <v>46251.333333333336</v>
      </c>
      <c r="AR1539" t="s">
        <v>219</v>
      </c>
      <c r="AS1539" t="s">
        <v>321</v>
      </c>
      <c r="AT1539" t="s">
        <v>231</v>
      </c>
      <c r="AU1539">
        <v>20260816</v>
      </c>
      <c r="AV1539" t="s">
        <v>222</v>
      </c>
      <c r="AW1539" t="s">
        <v>1015</v>
      </c>
      <c r="AX1539" t="s">
        <v>223</v>
      </c>
      <c r="BA1539" s="57">
        <v>46251.333333333336</v>
      </c>
      <c r="BB1539" t="s">
        <v>12210</v>
      </c>
      <c r="BC1539">
        <v>2026</v>
      </c>
      <c r="BD1539">
        <v>8</v>
      </c>
      <c r="BE1539">
        <v>16</v>
      </c>
      <c r="BF1539" s="6">
        <f t="shared" ref="BF1539:BF1602" si="72">DATE(BC1539,BD1539,BE1539)</f>
        <v>46250</v>
      </c>
      <c r="BG1539">
        <f t="shared" ref="BG1539:BG1602" si="73">BF1539-BA1539</f>
        <v>-1.3333333333357587</v>
      </c>
      <c r="BH1539" t="str">
        <f t="shared" ref="BH1539:BH1602" si="74">IF(BG1539=1,"COMPLY",IF(BG1539&lt;1,"COMPLY","NOT COMPLY"))</f>
        <v>COMPLY</v>
      </c>
      <c r="BI1539" t="e">
        <f>VLOOKUP(H1539,Sheet2!$A$1:$B$270,2,FALSE)</f>
        <v>#N/A</v>
      </c>
    </row>
    <row r="1540" spans="1:61">
      <c r="A1540">
        <v>1539</v>
      </c>
      <c r="B1540">
        <v>1002516573</v>
      </c>
      <c r="C1540">
        <v>3</v>
      </c>
      <c r="D1540" t="s">
        <v>38</v>
      </c>
      <c r="E1540">
        <v>5</v>
      </c>
      <c r="F1540" t="s">
        <v>92</v>
      </c>
      <c r="G1540" t="s">
        <v>94</v>
      </c>
      <c r="H1540" t="s">
        <v>337</v>
      </c>
      <c r="I1540" t="s">
        <v>213</v>
      </c>
      <c r="J1540" t="s">
        <v>214</v>
      </c>
      <c r="K1540" t="s">
        <v>149</v>
      </c>
      <c r="L1540" t="s">
        <v>215</v>
      </c>
      <c r="M1540" t="s">
        <v>76</v>
      </c>
      <c r="N1540" t="s">
        <v>216</v>
      </c>
      <c r="O1540" s="57">
        <v>46243.659675925926</v>
      </c>
      <c r="P1540" s="57">
        <v>46246.418622685182</v>
      </c>
      <c r="Q1540">
        <v>69361922</v>
      </c>
      <c r="S1540">
        <v>152603215870</v>
      </c>
      <c r="T1540" t="s">
        <v>4549</v>
      </c>
      <c r="U1540" t="s">
        <v>4550</v>
      </c>
      <c r="V1540" t="s">
        <v>4551</v>
      </c>
      <c r="Z1540">
        <v>111.3276128</v>
      </c>
      <c r="AA1540">
        <v>-7.6481788999999996</v>
      </c>
      <c r="AB1540" t="s">
        <v>4552</v>
      </c>
      <c r="AC1540" t="s">
        <v>237</v>
      </c>
      <c r="AL1540" t="s">
        <v>218</v>
      </c>
      <c r="AM1540" t="s">
        <v>4553</v>
      </c>
      <c r="AN1540" t="s">
        <v>6</v>
      </c>
      <c r="AO1540" s="57">
        <v>46273.663344907407</v>
      </c>
      <c r="AP1540" s="57">
        <v>46244.541666666664</v>
      </c>
      <c r="AR1540" t="s">
        <v>219</v>
      </c>
      <c r="AS1540" t="s">
        <v>337</v>
      </c>
      <c r="AT1540" t="s">
        <v>231</v>
      </c>
      <c r="AU1540">
        <v>20260812</v>
      </c>
      <c r="AV1540" t="s">
        <v>222</v>
      </c>
      <c r="AW1540" t="s">
        <v>1010</v>
      </c>
      <c r="AX1540" t="s">
        <v>223</v>
      </c>
      <c r="BA1540" s="57">
        <v>46244.541666666664</v>
      </c>
      <c r="BB1540" t="s">
        <v>4553</v>
      </c>
      <c r="BC1540">
        <v>2026</v>
      </c>
      <c r="BD1540">
        <v>8</v>
      </c>
      <c r="BE1540">
        <v>12</v>
      </c>
      <c r="BF1540" s="6">
        <f t="shared" si="72"/>
        <v>46246</v>
      </c>
      <c r="BG1540">
        <f t="shared" si="73"/>
        <v>1.4583333333357587</v>
      </c>
      <c r="BH1540" t="str">
        <f t="shared" si="74"/>
        <v>NOT COMPLY</v>
      </c>
      <c r="BI1540" t="str">
        <f>VLOOKUP(H1540,Sheet2!$A$1:$B$270,2,FALSE)</f>
        <v>MADIUN</v>
      </c>
    </row>
    <row r="1541" spans="1:61">
      <c r="A1541">
        <v>1540</v>
      </c>
      <c r="B1541">
        <v>1002512924</v>
      </c>
      <c r="C1541">
        <v>3</v>
      </c>
      <c r="D1541" t="s">
        <v>45</v>
      </c>
      <c r="E1541">
        <v>5</v>
      </c>
      <c r="F1541" t="s">
        <v>113</v>
      </c>
      <c r="G1541" t="s">
        <v>111</v>
      </c>
      <c r="H1541" t="s">
        <v>257</v>
      </c>
      <c r="I1541" t="s">
        <v>10039</v>
      </c>
      <c r="J1541" t="s">
        <v>214</v>
      </c>
      <c r="K1541" t="s">
        <v>149</v>
      </c>
      <c r="M1541" t="s">
        <v>277</v>
      </c>
      <c r="N1541" t="s">
        <v>10348</v>
      </c>
      <c r="O1541" s="57">
        <v>46240.648379629631</v>
      </c>
      <c r="P1541" s="57">
        <v>46247.771192129629</v>
      </c>
      <c r="Q1541">
        <v>69360167</v>
      </c>
      <c r="S1541">
        <v>172506788963</v>
      </c>
      <c r="T1541" t="s">
        <v>12212</v>
      </c>
      <c r="U1541" t="s">
        <v>12213</v>
      </c>
      <c r="V1541" t="s">
        <v>12214</v>
      </c>
      <c r="Z1541">
        <v>121.65328225095</v>
      </c>
      <c r="AA1541">
        <v>-8.8433615657926605</v>
      </c>
      <c r="AB1541" t="s">
        <v>12215</v>
      </c>
      <c r="AC1541" t="s">
        <v>226</v>
      </c>
      <c r="AL1541" t="s">
        <v>218</v>
      </c>
      <c r="AM1541" t="s">
        <v>12037</v>
      </c>
      <c r="AN1541" t="s">
        <v>6</v>
      </c>
      <c r="AO1541" s="57">
        <v>46181.652824074074</v>
      </c>
      <c r="AQ1541" t="s">
        <v>1033</v>
      </c>
      <c r="AR1541" t="s">
        <v>278</v>
      </c>
      <c r="AS1541" t="s">
        <v>257</v>
      </c>
      <c r="AT1541" t="s">
        <v>221</v>
      </c>
      <c r="AV1541" t="s">
        <v>12216</v>
      </c>
      <c r="AW1541" t="s">
        <v>10347</v>
      </c>
      <c r="AX1541" t="s">
        <v>223</v>
      </c>
      <c r="BA1541" s="57">
        <v>46240.5</v>
      </c>
      <c r="BB1541" t="s">
        <v>12037</v>
      </c>
      <c r="BF1541" s="6" t="e">
        <f t="shared" si="72"/>
        <v>#NUM!</v>
      </c>
      <c r="BG1541" t="e">
        <f t="shared" si="73"/>
        <v>#NUM!</v>
      </c>
      <c r="BH1541" t="e">
        <f t="shared" si="74"/>
        <v>#NUM!</v>
      </c>
      <c r="BI1541" t="str">
        <f>VLOOKUP(H1541,Sheet2!$A$1:$B$270,2,FALSE)</f>
        <v>ENDE</v>
      </c>
    </row>
    <row r="1542" spans="1:61">
      <c r="A1542">
        <v>1541</v>
      </c>
      <c r="B1542">
        <v>1002525267</v>
      </c>
      <c r="C1542">
        <v>3</v>
      </c>
      <c r="D1542" t="s">
        <v>59</v>
      </c>
      <c r="E1542">
        <v>4</v>
      </c>
      <c r="F1542" t="s">
        <v>567</v>
      </c>
      <c r="G1542" t="s">
        <v>1001</v>
      </c>
      <c r="H1542" t="s">
        <v>1002</v>
      </c>
      <c r="I1542" t="s">
        <v>213</v>
      </c>
      <c r="J1542" t="s">
        <v>214</v>
      </c>
      <c r="K1542" t="s">
        <v>149</v>
      </c>
      <c r="L1542" t="s">
        <v>606</v>
      </c>
      <c r="M1542" t="s">
        <v>225</v>
      </c>
      <c r="N1542" t="s">
        <v>216</v>
      </c>
      <c r="O1542" s="57">
        <v>46247.8124537037</v>
      </c>
      <c r="P1542" s="57">
        <v>46249.337962962964</v>
      </c>
      <c r="Q1542">
        <v>69365548</v>
      </c>
      <c r="R1542">
        <v>2745042029</v>
      </c>
      <c r="S1542">
        <v>143135115088</v>
      </c>
      <c r="T1542" t="s">
        <v>9328</v>
      </c>
      <c r="U1542" t="s">
        <v>4630</v>
      </c>
      <c r="V1542" t="s">
        <v>9329</v>
      </c>
      <c r="Z1542">
        <v>110.6029597</v>
      </c>
      <c r="AA1542">
        <v>-7.9672131999999998</v>
      </c>
      <c r="AB1542" t="s">
        <v>9330</v>
      </c>
      <c r="AC1542" t="s">
        <v>237</v>
      </c>
      <c r="AL1542" t="s">
        <v>218</v>
      </c>
      <c r="AM1542" t="s">
        <v>9331</v>
      </c>
      <c r="AN1542" t="s">
        <v>6</v>
      </c>
      <c r="AO1542" t="s">
        <v>8968</v>
      </c>
      <c r="AP1542" s="57">
        <v>46249.333333333336</v>
      </c>
      <c r="AR1542" t="s">
        <v>18</v>
      </c>
      <c r="AS1542" t="s">
        <v>1002</v>
      </c>
      <c r="AT1542" t="s">
        <v>231</v>
      </c>
      <c r="AV1542" t="s">
        <v>227</v>
      </c>
      <c r="AW1542" t="s">
        <v>978</v>
      </c>
      <c r="AX1542" t="s">
        <v>223</v>
      </c>
      <c r="BA1542" s="57">
        <v>46249.333333333336</v>
      </c>
      <c r="BB1542" t="s">
        <v>9331</v>
      </c>
      <c r="BF1542" s="6" t="e">
        <f t="shared" si="72"/>
        <v>#NUM!</v>
      </c>
      <c r="BG1542" t="e">
        <f t="shared" si="73"/>
        <v>#NUM!</v>
      </c>
      <c r="BH1542" t="e">
        <f t="shared" si="74"/>
        <v>#NUM!</v>
      </c>
      <c r="BI1542" t="e">
        <f>VLOOKUP(H1542,Sheet2!$A$1:$B$270,2,FALSE)</f>
        <v>#N/A</v>
      </c>
    </row>
    <row r="1543" spans="1:61">
      <c r="A1543">
        <v>1542</v>
      </c>
      <c r="B1543">
        <v>1002517397</v>
      </c>
      <c r="C1543">
        <v>3</v>
      </c>
      <c r="D1543" t="s">
        <v>38</v>
      </c>
      <c r="E1543">
        <v>5</v>
      </c>
      <c r="F1543" t="s">
        <v>250</v>
      </c>
      <c r="G1543" t="s">
        <v>91</v>
      </c>
      <c r="H1543" t="s">
        <v>398</v>
      </c>
      <c r="I1543" t="s">
        <v>213</v>
      </c>
      <c r="J1543" t="s">
        <v>214</v>
      </c>
      <c r="K1543" t="s">
        <v>149</v>
      </c>
      <c r="M1543" t="s">
        <v>76</v>
      </c>
      <c r="N1543" t="s">
        <v>216</v>
      </c>
      <c r="O1543" s="57">
        <v>46244.471759259257</v>
      </c>
      <c r="P1543" s="57">
        <v>46244.680671296293</v>
      </c>
      <c r="Q1543">
        <v>69360390</v>
      </c>
      <c r="S1543">
        <v>152703903045</v>
      </c>
      <c r="T1543" t="s">
        <v>4623</v>
      </c>
      <c r="U1543" t="s">
        <v>6214</v>
      </c>
      <c r="V1543" t="s">
        <v>6215</v>
      </c>
      <c r="Z1543">
        <v>112.6165115</v>
      </c>
      <c r="AA1543">
        <v>-7.9572265</v>
      </c>
      <c r="AB1543" t="s">
        <v>5973</v>
      </c>
      <c r="AC1543" t="s">
        <v>290</v>
      </c>
      <c r="AL1543" t="s">
        <v>218</v>
      </c>
      <c r="AM1543" t="s">
        <v>6216</v>
      </c>
      <c r="AN1543" t="s">
        <v>6</v>
      </c>
      <c r="AO1543" s="57">
        <v>46303.486157407409</v>
      </c>
      <c r="AR1543" t="s">
        <v>219</v>
      </c>
      <c r="AS1543" t="s">
        <v>398</v>
      </c>
      <c r="AT1543" t="s">
        <v>231</v>
      </c>
      <c r="AU1543">
        <v>20260810</v>
      </c>
      <c r="AV1543" t="s">
        <v>222</v>
      </c>
      <c r="AW1543" t="s">
        <v>561</v>
      </c>
      <c r="AX1543" t="s">
        <v>223</v>
      </c>
      <c r="BA1543" s="57">
        <v>46244.291666666664</v>
      </c>
      <c r="BB1543" t="s">
        <v>6216</v>
      </c>
      <c r="BC1543">
        <v>2026</v>
      </c>
      <c r="BD1543">
        <v>8</v>
      </c>
      <c r="BE1543">
        <v>10</v>
      </c>
      <c r="BF1543" s="6">
        <f t="shared" si="72"/>
        <v>46244</v>
      </c>
      <c r="BG1543">
        <f t="shared" si="73"/>
        <v>-0.29166666666424135</v>
      </c>
      <c r="BH1543" t="str">
        <f t="shared" si="74"/>
        <v>COMPLY</v>
      </c>
      <c r="BI1543" t="str">
        <f>VLOOKUP(H1543,Sheet2!$A$1:$B$270,2,FALSE)</f>
        <v>MALANG</v>
      </c>
    </row>
    <row r="1544" spans="1:61">
      <c r="A1544">
        <v>1543</v>
      </c>
      <c r="B1544">
        <v>1002516881</v>
      </c>
      <c r="C1544">
        <v>3</v>
      </c>
      <c r="D1544" t="s">
        <v>38</v>
      </c>
      <c r="E1544">
        <v>5</v>
      </c>
      <c r="F1544" t="s">
        <v>90</v>
      </c>
      <c r="G1544" t="s">
        <v>98</v>
      </c>
      <c r="H1544" t="s">
        <v>404</v>
      </c>
      <c r="I1544" t="s">
        <v>213</v>
      </c>
      <c r="J1544" t="s">
        <v>214</v>
      </c>
      <c r="K1544" t="s">
        <v>149</v>
      </c>
      <c r="L1544" t="s">
        <v>215</v>
      </c>
      <c r="M1544" t="s">
        <v>76</v>
      </c>
      <c r="N1544" t="s">
        <v>216</v>
      </c>
      <c r="O1544" s="57">
        <v>46244.368009259262</v>
      </c>
      <c r="P1544" s="57">
        <v>46245.648935185185</v>
      </c>
      <c r="Q1544">
        <v>69362084</v>
      </c>
      <c r="S1544">
        <v>152622209043</v>
      </c>
      <c r="T1544" t="s">
        <v>6217</v>
      </c>
      <c r="U1544" t="s">
        <v>6218</v>
      </c>
      <c r="V1544" t="s">
        <v>6219</v>
      </c>
      <c r="Z1544">
        <v>111.714094989001</v>
      </c>
      <c r="AA1544">
        <v>-8.1947221578291405</v>
      </c>
      <c r="AB1544" t="s">
        <v>6220</v>
      </c>
      <c r="AC1544" t="s">
        <v>217</v>
      </c>
      <c r="AL1544" t="s">
        <v>218</v>
      </c>
      <c r="AM1544" t="s">
        <v>6221</v>
      </c>
      <c r="AN1544" t="s">
        <v>6</v>
      </c>
      <c r="AO1544" s="57">
        <v>46303.371365740742</v>
      </c>
      <c r="AP1544" s="57">
        <v>46245.625</v>
      </c>
      <c r="AR1544" t="s">
        <v>219</v>
      </c>
      <c r="AS1544" t="s">
        <v>404</v>
      </c>
      <c r="AT1544" t="s">
        <v>231</v>
      </c>
      <c r="AU1544">
        <v>20260811</v>
      </c>
      <c r="AV1544" t="s">
        <v>222</v>
      </c>
      <c r="AW1544" t="s">
        <v>1015</v>
      </c>
      <c r="AX1544" t="s">
        <v>223</v>
      </c>
      <c r="BA1544" s="57">
        <v>46245.625</v>
      </c>
      <c r="BB1544" t="s">
        <v>6221</v>
      </c>
      <c r="BC1544">
        <v>2026</v>
      </c>
      <c r="BD1544">
        <v>8</v>
      </c>
      <c r="BE1544">
        <v>11</v>
      </c>
      <c r="BF1544" s="6">
        <f t="shared" si="72"/>
        <v>46245</v>
      </c>
      <c r="BG1544">
        <f t="shared" si="73"/>
        <v>-0.625</v>
      </c>
      <c r="BH1544" t="str">
        <f t="shared" si="74"/>
        <v>COMPLY</v>
      </c>
      <c r="BI1544" t="str">
        <f>VLOOKUP(H1544,Sheet2!$A$1:$B$270,2,FALSE)</f>
        <v>BLITAR</v>
      </c>
    </row>
    <row r="1545" spans="1:61">
      <c r="A1545">
        <v>1544</v>
      </c>
      <c r="B1545">
        <v>1002522813</v>
      </c>
      <c r="C1545">
        <v>3</v>
      </c>
      <c r="D1545" t="s">
        <v>38</v>
      </c>
      <c r="E1545">
        <v>5</v>
      </c>
      <c r="F1545" t="s">
        <v>92</v>
      </c>
      <c r="G1545" t="s">
        <v>89</v>
      </c>
      <c r="H1545" t="s">
        <v>409</v>
      </c>
      <c r="I1545" t="s">
        <v>213</v>
      </c>
      <c r="J1545" t="s">
        <v>214</v>
      </c>
      <c r="K1545" t="s">
        <v>149</v>
      </c>
      <c r="L1545" t="s">
        <v>215</v>
      </c>
      <c r="M1545" t="s">
        <v>76</v>
      </c>
      <c r="N1545" t="s">
        <v>216</v>
      </c>
      <c r="O1545" s="57">
        <v>46246.67496527778</v>
      </c>
      <c r="P1545" s="57">
        <v>46247.607453703706</v>
      </c>
      <c r="Q1545">
        <v>69364491</v>
      </c>
      <c r="S1545">
        <v>152609258582</v>
      </c>
      <c r="T1545" t="s">
        <v>8400</v>
      </c>
      <c r="U1545" t="s">
        <v>8401</v>
      </c>
      <c r="V1545" t="s">
        <v>8402</v>
      </c>
      <c r="Z1545">
        <v>111.8772115</v>
      </c>
      <c r="AA1545">
        <v>-7.1664307999999899</v>
      </c>
      <c r="AB1545" t="s">
        <v>8403</v>
      </c>
      <c r="AC1545" t="s">
        <v>237</v>
      </c>
      <c r="AL1545" t="s">
        <v>218</v>
      </c>
      <c r="AM1545" t="s">
        <v>8404</v>
      </c>
      <c r="AN1545" t="s">
        <v>6</v>
      </c>
      <c r="AO1545" s="57">
        <v>46364.684687499997</v>
      </c>
      <c r="AP1545" s="57">
        <v>46248.333333333336</v>
      </c>
      <c r="AR1545" t="s">
        <v>219</v>
      </c>
      <c r="AS1545" t="s">
        <v>409</v>
      </c>
      <c r="AT1545" t="s">
        <v>231</v>
      </c>
      <c r="AU1545">
        <v>20260813</v>
      </c>
      <c r="AV1545" t="s">
        <v>222</v>
      </c>
      <c r="AW1545" t="s">
        <v>1012</v>
      </c>
      <c r="AX1545" t="s">
        <v>223</v>
      </c>
      <c r="BA1545" s="57">
        <v>46248.333333333336</v>
      </c>
      <c r="BB1545" t="s">
        <v>8404</v>
      </c>
      <c r="BC1545">
        <v>2026</v>
      </c>
      <c r="BD1545">
        <v>8</v>
      </c>
      <c r="BE1545">
        <v>13</v>
      </c>
      <c r="BF1545" s="6">
        <f t="shared" si="72"/>
        <v>46247</v>
      </c>
      <c r="BG1545">
        <f t="shared" si="73"/>
        <v>-1.3333333333357587</v>
      </c>
      <c r="BH1545" t="str">
        <f t="shared" si="74"/>
        <v>COMPLY</v>
      </c>
      <c r="BI1545" t="str">
        <f>VLOOKUP(H1545,Sheet2!$A$1:$B$270,2,FALSE)</f>
        <v>BOJONEGORO</v>
      </c>
    </row>
    <row r="1546" spans="1:61">
      <c r="A1546">
        <v>1545</v>
      </c>
      <c r="B1546">
        <v>1002530482</v>
      </c>
      <c r="C1546">
        <v>3</v>
      </c>
      <c r="D1546" t="s">
        <v>38</v>
      </c>
      <c r="E1546">
        <v>5</v>
      </c>
      <c r="F1546" t="s">
        <v>90</v>
      </c>
      <c r="G1546" t="s">
        <v>90</v>
      </c>
      <c r="H1546" t="s">
        <v>468</v>
      </c>
      <c r="I1546" t="s">
        <v>213</v>
      </c>
      <c r="J1546" t="s">
        <v>214</v>
      </c>
      <c r="K1546" t="s">
        <v>149</v>
      </c>
      <c r="L1546" t="s">
        <v>215</v>
      </c>
      <c r="M1546" t="s">
        <v>225</v>
      </c>
      <c r="N1546" t="s">
        <v>216</v>
      </c>
      <c r="O1546" s="57">
        <v>46251.39371527778</v>
      </c>
      <c r="P1546" s="57">
        <v>46252.339363425926</v>
      </c>
      <c r="Q1546">
        <v>69367867</v>
      </c>
      <c r="S1546">
        <v>152652204463</v>
      </c>
      <c r="T1546" t="s">
        <v>12217</v>
      </c>
      <c r="U1546" t="s">
        <v>12218</v>
      </c>
      <c r="V1546" t="s">
        <v>12219</v>
      </c>
      <c r="Z1546">
        <v>112.13569432497</v>
      </c>
      <c r="AA1546">
        <v>-7.6886675669299001</v>
      </c>
      <c r="AB1546" t="s">
        <v>12220</v>
      </c>
      <c r="AC1546" t="s">
        <v>217</v>
      </c>
      <c r="AL1546" t="s">
        <v>218</v>
      </c>
      <c r="AM1546" t="s">
        <v>12221</v>
      </c>
      <c r="AN1546" t="s">
        <v>6</v>
      </c>
      <c r="AO1546" t="s">
        <v>11043</v>
      </c>
      <c r="AP1546" s="57">
        <v>46252.333333333336</v>
      </c>
      <c r="AR1546" t="s">
        <v>18</v>
      </c>
      <c r="AS1546" t="s">
        <v>468</v>
      </c>
      <c r="AT1546" t="s">
        <v>231</v>
      </c>
      <c r="AV1546" t="s">
        <v>227</v>
      </c>
      <c r="AW1546" t="s">
        <v>1023</v>
      </c>
      <c r="AX1546" t="s">
        <v>223</v>
      </c>
      <c r="BA1546" s="57">
        <v>46252.333333333336</v>
      </c>
      <c r="BB1546" t="s">
        <v>12221</v>
      </c>
      <c r="BF1546" s="6" t="e">
        <f t="shared" si="72"/>
        <v>#NUM!</v>
      </c>
      <c r="BG1546" t="e">
        <f t="shared" si="73"/>
        <v>#NUM!</v>
      </c>
      <c r="BH1546" t="e">
        <f t="shared" si="74"/>
        <v>#NUM!</v>
      </c>
      <c r="BI1546" t="str">
        <f>VLOOKUP(H1546,Sheet2!$A$1:$B$270,2,FALSE)</f>
        <v>KEDIRI</v>
      </c>
    </row>
    <row r="1547" spans="1:61">
      <c r="A1547">
        <v>1546</v>
      </c>
      <c r="B1547">
        <v>1002519818</v>
      </c>
      <c r="C1547">
        <v>3</v>
      </c>
      <c r="D1547" t="s">
        <v>34</v>
      </c>
      <c r="E1547">
        <v>5</v>
      </c>
      <c r="F1547" t="s">
        <v>585</v>
      </c>
      <c r="G1547" t="s">
        <v>81</v>
      </c>
      <c r="H1547" t="s">
        <v>358</v>
      </c>
      <c r="I1547" t="s">
        <v>213</v>
      </c>
      <c r="J1547" t="s">
        <v>214</v>
      </c>
      <c r="K1547" t="s">
        <v>149</v>
      </c>
      <c r="M1547" t="s">
        <v>76</v>
      </c>
      <c r="N1547" t="s">
        <v>216</v>
      </c>
      <c r="O1547" s="57">
        <v>46245.55060185185</v>
      </c>
      <c r="P1547" s="57">
        <v>46246.539976851855</v>
      </c>
      <c r="Q1547">
        <v>69304240</v>
      </c>
      <c r="S1547">
        <v>172416429254</v>
      </c>
      <c r="T1547" t="s">
        <v>7252</v>
      </c>
      <c r="U1547" t="s">
        <v>7253</v>
      </c>
      <c r="V1547" t="s">
        <v>7478</v>
      </c>
      <c r="Z1547">
        <v>115.18510000000001</v>
      </c>
      <c r="AA1547">
        <v>-8.7218</v>
      </c>
      <c r="AB1547" t="s">
        <v>7479</v>
      </c>
      <c r="AC1547" t="s">
        <v>230</v>
      </c>
      <c r="AL1547" t="s">
        <v>218</v>
      </c>
      <c r="AM1547" t="s">
        <v>7480</v>
      </c>
      <c r="AN1547" t="s">
        <v>6</v>
      </c>
      <c r="AO1547" s="57">
        <v>46334.569282407407</v>
      </c>
      <c r="AR1547" t="s">
        <v>219</v>
      </c>
      <c r="AS1547" t="s">
        <v>358</v>
      </c>
      <c r="AT1547" t="s">
        <v>231</v>
      </c>
      <c r="AU1547">
        <v>20260812</v>
      </c>
      <c r="AV1547" t="s">
        <v>222</v>
      </c>
      <c r="AW1547" t="s">
        <v>1053</v>
      </c>
      <c r="AX1547" t="s">
        <v>223</v>
      </c>
      <c r="BA1547" s="57">
        <v>46245.291666666664</v>
      </c>
      <c r="BB1547" t="s">
        <v>7480</v>
      </c>
      <c r="BC1547">
        <v>2026</v>
      </c>
      <c r="BD1547">
        <v>8</v>
      </c>
      <c r="BE1547">
        <v>12</v>
      </c>
      <c r="BF1547" s="6">
        <f t="shared" si="72"/>
        <v>46246</v>
      </c>
      <c r="BG1547">
        <f t="shared" si="73"/>
        <v>0.70833333333575865</v>
      </c>
      <c r="BH1547" t="str">
        <f t="shared" si="74"/>
        <v>COMPLY</v>
      </c>
      <c r="BI1547" t="str">
        <f>VLOOKUP(H1547,Sheet2!$A$1:$B$270,2,FALSE)</f>
        <v>JIMBARAN</v>
      </c>
    </row>
    <row r="1548" spans="1:61">
      <c r="A1548">
        <v>1547</v>
      </c>
      <c r="B1548">
        <v>1002507501</v>
      </c>
      <c r="C1548">
        <v>3</v>
      </c>
      <c r="D1548" t="s">
        <v>42</v>
      </c>
      <c r="E1548">
        <v>5</v>
      </c>
      <c r="F1548" t="s">
        <v>233</v>
      </c>
      <c r="G1548" t="s">
        <v>105</v>
      </c>
      <c r="H1548" t="s">
        <v>380</v>
      </c>
      <c r="I1548" t="s">
        <v>213</v>
      </c>
      <c r="J1548" t="s">
        <v>214</v>
      </c>
      <c r="K1548" t="s">
        <v>149</v>
      </c>
      <c r="M1548" t="s">
        <v>76</v>
      </c>
      <c r="N1548" t="s">
        <v>216</v>
      </c>
      <c r="O1548" s="57">
        <v>46238.448761574073</v>
      </c>
      <c r="P1548" s="57">
        <v>46239.554525462961</v>
      </c>
      <c r="Q1548">
        <v>69358090</v>
      </c>
      <c r="S1548">
        <v>152329215038</v>
      </c>
      <c r="T1548" t="s">
        <v>1441</v>
      </c>
      <c r="U1548" t="s">
        <v>1442</v>
      </c>
      <c r="V1548" t="s">
        <v>1443</v>
      </c>
      <c r="Z1548">
        <v>112.4772844</v>
      </c>
      <c r="AA1548">
        <v>-7.6128821000000002</v>
      </c>
      <c r="AB1548" t="s">
        <v>1444</v>
      </c>
      <c r="AC1548" t="s">
        <v>230</v>
      </c>
      <c r="AL1548" t="s">
        <v>218</v>
      </c>
      <c r="AM1548" t="s">
        <v>1445</v>
      </c>
      <c r="AN1548" t="s">
        <v>6</v>
      </c>
      <c r="AO1548" s="57">
        <v>46120.454953703702</v>
      </c>
      <c r="AP1548" s="57">
        <v>46239.541666666664</v>
      </c>
      <c r="AR1548" t="s">
        <v>219</v>
      </c>
      <c r="AS1548" t="s">
        <v>380</v>
      </c>
      <c r="AT1548" t="s">
        <v>231</v>
      </c>
      <c r="AU1548">
        <v>20260805</v>
      </c>
      <c r="AV1548" t="s">
        <v>222</v>
      </c>
      <c r="AW1548" t="s">
        <v>561</v>
      </c>
      <c r="AX1548" t="s">
        <v>223</v>
      </c>
      <c r="BA1548" s="57">
        <v>46239.541666666664</v>
      </c>
      <c r="BB1548" t="s">
        <v>1445</v>
      </c>
      <c r="BC1548">
        <v>2026</v>
      </c>
      <c r="BD1548">
        <v>8</v>
      </c>
      <c r="BE1548">
        <v>5</v>
      </c>
      <c r="BF1548" s="6">
        <f t="shared" si="72"/>
        <v>46239</v>
      </c>
      <c r="BG1548">
        <f t="shared" si="73"/>
        <v>-0.54166666666424135</v>
      </c>
      <c r="BH1548" t="str">
        <f t="shared" si="74"/>
        <v>COMPLY</v>
      </c>
      <c r="BI1548" t="str">
        <f>VLOOKUP(H1548,Sheet2!$A$1:$B$270,2,FALSE)</f>
        <v>MOJOKERTO</v>
      </c>
    </row>
    <row r="1549" spans="1:61">
      <c r="A1549">
        <v>1548</v>
      </c>
      <c r="B1549">
        <v>1002511885</v>
      </c>
      <c r="C1549">
        <v>3</v>
      </c>
      <c r="D1549" t="s">
        <v>34</v>
      </c>
      <c r="E1549">
        <v>5</v>
      </c>
      <c r="F1549" t="s">
        <v>585</v>
      </c>
      <c r="G1549" t="s">
        <v>81</v>
      </c>
      <c r="H1549" t="s">
        <v>322</v>
      </c>
      <c r="I1549" t="s">
        <v>213</v>
      </c>
      <c r="J1549" t="s">
        <v>214</v>
      </c>
      <c r="K1549" t="s">
        <v>149</v>
      </c>
      <c r="M1549" t="s">
        <v>575</v>
      </c>
      <c r="N1549" t="s">
        <v>216</v>
      </c>
      <c r="O1549" s="57">
        <v>46240.453321759262</v>
      </c>
      <c r="P1549" s="57">
        <v>46244.401238425926</v>
      </c>
      <c r="Q1549">
        <v>69359763</v>
      </c>
      <c r="S1549">
        <v>172415798688</v>
      </c>
      <c r="T1549" t="s">
        <v>1446</v>
      </c>
      <c r="U1549" t="s">
        <v>1447</v>
      </c>
      <c r="V1549" t="s">
        <v>4568</v>
      </c>
      <c r="Z1549">
        <v>115.1826537</v>
      </c>
      <c r="AA1549">
        <v>-8.8199097000000002</v>
      </c>
      <c r="AB1549" t="s">
        <v>1448</v>
      </c>
      <c r="AC1549" t="s">
        <v>230</v>
      </c>
      <c r="AL1549" t="s">
        <v>218</v>
      </c>
      <c r="AM1549" t="s">
        <v>4569</v>
      </c>
      <c r="AN1549" t="s">
        <v>6</v>
      </c>
      <c r="AO1549" s="57">
        <v>46181.455231481479</v>
      </c>
      <c r="AP1549" s="57">
        <v>46242.541666666664</v>
      </c>
      <c r="AQ1549" t="s">
        <v>564</v>
      </c>
      <c r="AR1549" t="s">
        <v>14</v>
      </c>
      <c r="AS1549" t="s">
        <v>322</v>
      </c>
      <c r="AT1549" t="s">
        <v>231</v>
      </c>
      <c r="AV1549" t="s">
        <v>6222</v>
      </c>
      <c r="AW1549" t="s">
        <v>561</v>
      </c>
      <c r="AX1549" t="s">
        <v>223</v>
      </c>
      <c r="BA1549" s="57">
        <v>46242.541666666664</v>
      </c>
      <c r="BB1549" t="s">
        <v>4569</v>
      </c>
      <c r="BF1549" s="6" t="e">
        <f t="shared" si="72"/>
        <v>#NUM!</v>
      </c>
      <c r="BG1549" t="e">
        <f t="shared" si="73"/>
        <v>#NUM!</v>
      </c>
      <c r="BH1549" t="e">
        <f t="shared" si="74"/>
        <v>#NUM!</v>
      </c>
      <c r="BI1549" t="str">
        <f>VLOOKUP(H1549,Sheet2!$A$1:$B$270,2,FALSE)</f>
        <v>JIMBARAN</v>
      </c>
    </row>
    <row r="1550" spans="1:61">
      <c r="A1550">
        <v>1549</v>
      </c>
      <c r="B1550">
        <v>1002522388</v>
      </c>
      <c r="C1550">
        <v>3</v>
      </c>
      <c r="D1550" t="s">
        <v>42</v>
      </c>
      <c r="E1550">
        <v>5</v>
      </c>
      <c r="F1550" t="s">
        <v>233</v>
      </c>
      <c r="G1550" t="s">
        <v>106</v>
      </c>
      <c r="H1550" t="s">
        <v>296</v>
      </c>
      <c r="I1550" t="s">
        <v>213</v>
      </c>
      <c r="J1550" t="s">
        <v>214</v>
      </c>
      <c r="K1550" t="s">
        <v>149</v>
      </c>
      <c r="M1550" t="s">
        <v>76</v>
      </c>
      <c r="N1550" t="s">
        <v>216</v>
      </c>
      <c r="O1550" s="57">
        <v>46246.601076388892</v>
      </c>
      <c r="P1550" s="57">
        <v>46248.736458333333</v>
      </c>
      <c r="Q1550">
        <v>69364342</v>
      </c>
      <c r="S1550">
        <v>152743216448</v>
      </c>
      <c r="T1550" t="s">
        <v>8405</v>
      </c>
      <c r="U1550" t="s">
        <v>8406</v>
      </c>
      <c r="V1550" t="s">
        <v>12222</v>
      </c>
      <c r="Z1550">
        <v>112.6942535</v>
      </c>
      <c r="AA1550">
        <v>-7.5574861000000002</v>
      </c>
      <c r="AB1550" t="s">
        <v>8407</v>
      </c>
      <c r="AC1550" t="s">
        <v>230</v>
      </c>
      <c r="AL1550" t="s">
        <v>218</v>
      </c>
      <c r="AM1550" t="s">
        <v>12223</v>
      </c>
      <c r="AN1550" t="s">
        <v>6</v>
      </c>
      <c r="AO1550" s="57">
        <v>46364.61109953704</v>
      </c>
      <c r="AP1550" s="57">
        <v>46249.541666666664</v>
      </c>
      <c r="AR1550" t="s">
        <v>219</v>
      </c>
      <c r="AS1550" t="s">
        <v>296</v>
      </c>
      <c r="AT1550" t="s">
        <v>231</v>
      </c>
      <c r="AU1550">
        <v>20260814</v>
      </c>
      <c r="AV1550" t="s">
        <v>222</v>
      </c>
      <c r="AW1550" t="s">
        <v>562</v>
      </c>
      <c r="AX1550" t="s">
        <v>223</v>
      </c>
      <c r="BA1550" s="57">
        <v>46249.541666666664</v>
      </c>
      <c r="BB1550" t="s">
        <v>12223</v>
      </c>
      <c r="BC1550">
        <v>2026</v>
      </c>
      <c r="BD1550">
        <v>8</v>
      </c>
      <c r="BE1550">
        <v>14</v>
      </c>
      <c r="BF1550" s="6">
        <f t="shared" si="72"/>
        <v>46248</v>
      </c>
      <c r="BG1550">
        <f t="shared" si="73"/>
        <v>-1.5416666666642413</v>
      </c>
      <c r="BH1550" t="str">
        <f t="shared" si="74"/>
        <v>COMPLY</v>
      </c>
      <c r="BI1550" t="str">
        <f>VLOOKUP(H1550,Sheet2!$A$1:$B$270,2,FALSE)</f>
        <v>PASURUAN</v>
      </c>
    </row>
    <row r="1551" spans="1:61">
      <c r="A1551">
        <v>1550</v>
      </c>
      <c r="B1551">
        <v>1002520810</v>
      </c>
      <c r="C1551">
        <v>3</v>
      </c>
      <c r="D1551" t="s">
        <v>59</v>
      </c>
      <c r="E1551">
        <v>4</v>
      </c>
      <c r="F1551" t="s">
        <v>567</v>
      </c>
      <c r="G1551" t="s">
        <v>1001</v>
      </c>
      <c r="H1551" t="s">
        <v>1002</v>
      </c>
      <c r="I1551" t="s">
        <v>9798</v>
      </c>
      <c r="J1551" t="s">
        <v>214</v>
      </c>
      <c r="K1551" t="s">
        <v>149</v>
      </c>
      <c r="M1551" t="s">
        <v>76</v>
      </c>
      <c r="N1551" t="s">
        <v>9799</v>
      </c>
      <c r="O1551" s="57">
        <v>46245.701331018521</v>
      </c>
      <c r="P1551" s="57">
        <v>46245.912754629629</v>
      </c>
      <c r="Q1551">
        <v>69363680</v>
      </c>
      <c r="S1551">
        <v>143135115076</v>
      </c>
      <c r="T1551" t="s">
        <v>12224</v>
      </c>
      <c r="U1551" t="s">
        <v>10111</v>
      </c>
      <c r="V1551" t="s">
        <v>12225</v>
      </c>
      <c r="Z1551">
        <v>110.709526</v>
      </c>
      <c r="AA1551">
        <v>-7.9692590000000001</v>
      </c>
      <c r="AB1551" t="s">
        <v>12226</v>
      </c>
      <c r="AC1551" t="s">
        <v>9804</v>
      </c>
      <c r="AL1551" t="s">
        <v>218</v>
      </c>
      <c r="AM1551" t="s">
        <v>12226</v>
      </c>
      <c r="AN1551" t="s">
        <v>6</v>
      </c>
      <c r="AO1551" s="57">
        <v>46334.704837962963</v>
      </c>
      <c r="AR1551" t="s">
        <v>219</v>
      </c>
      <c r="AS1551" t="s">
        <v>1002</v>
      </c>
      <c r="AT1551" t="s">
        <v>231</v>
      </c>
      <c r="AU1551">
        <v>20260811</v>
      </c>
      <c r="AV1551" t="s">
        <v>222</v>
      </c>
      <c r="AW1551" t="s">
        <v>9797</v>
      </c>
      <c r="AX1551" t="s">
        <v>223</v>
      </c>
      <c r="BA1551" s="57">
        <v>46246.875</v>
      </c>
      <c r="BB1551" t="s">
        <v>12226</v>
      </c>
      <c r="BC1551">
        <v>2026</v>
      </c>
      <c r="BD1551">
        <v>8</v>
      </c>
      <c r="BE1551">
        <v>11</v>
      </c>
      <c r="BF1551" s="6">
        <f t="shared" si="72"/>
        <v>46245</v>
      </c>
      <c r="BG1551">
        <f t="shared" si="73"/>
        <v>-1.875</v>
      </c>
      <c r="BH1551" t="str">
        <f t="shared" si="74"/>
        <v>COMPLY</v>
      </c>
      <c r="BI1551" t="e">
        <f>VLOOKUP(H1551,Sheet2!$A$1:$B$270,2,FALSE)</f>
        <v>#N/A</v>
      </c>
    </row>
    <row r="1552" spans="1:61">
      <c r="A1552">
        <v>1551</v>
      </c>
      <c r="B1552">
        <v>1002518551</v>
      </c>
      <c r="C1552">
        <v>3</v>
      </c>
      <c r="D1552" t="s">
        <v>55</v>
      </c>
      <c r="E1552">
        <v>5</v>
      </c>
      <c r="F1552" t="s">
        <v>265</v>
      </c>
      <c r="G1552" t="s">
        <v>126</v>
      </c>
      <c r="H1552" t="s">
        <v>266</v>
      </c>
      <c r="I1552" t="s">
        <v>9798</v>
      </c>
      <c r="J1552" t="s">
        <v>214</v>
      </c>
      <c r="K1552" t="s">
        <v>149</v>
      </c>
      <c r="M1552" t="s">
        <v>76</v>
      </c>
      <c r="N1552" t="s">
        <v>10821</v>
      </c>
      <c r="O1552" s="57">
        <v>46244.703263888892</v>
      </c>
      <c r="P1552" s="57">
        <v>46245.64162037037</v>
      </c>
      <c r="Q1552">
        <v>69362734</v>
      </c>
      <c r="S1552">
        <v>152413167612</v>
      </c>
      <c r="T1552" t="s">
        <v>12227</v>
      </c>
      <c r="U1552" t="s">
        <v>12228</v>
      </c>
      <c r="V1552" t="s">
        <v>12229</v>
      </c>
      <c r="Z1552">
        <v>112.7406045</v>
      </c>
      <c r="AA1552">
        <v>-7.2634344999999998</v>
      </c>
      <c r="AB1552" t="s">
        <v>12230</v>
      </c>
      <c r="AC1552" t="s">
        <v>9804</v>
      </c>
      <c r="AL1552" t="s">
        <v>218</v>
      </c>
      <c r="AM1552" t="s">
        <v>12230</v>
      </c>
      <c r="AN1552" t="s">
        <v>6</v>
      </c>
      <c r="AO1552" s="57">
        <v>46303.705127314817</v>
      </c>
      <c r="AR1552" t="s">
        <v>219</v>
      </c>
      <c r="AS1552" t="s">
        <v>266</v>
      </c>
      <c r="AT1552" t="s">
        <v>231</v>
      </c>
      <c r="AU1552">
        <v>20260811</v>
      </c>
      <c r="AV1552" t="s">
        <v>222</v>
      </c>
      <c r="AW1552" t="s">
        <v>10197</v>
      </c>
      <c r="AX1552" t="s">
        <v>223</v>
      </c>
      <c r="BA1552" s="57">
        <v>46244.729166666664</v>
      </c>
      <c r="BB1552" t="s">
        <v>12230</v>
      </c>
      <c r="BC1552">
        <v>2026</v>
      </c>
      <c r="BD1552">
        <v>8</v>
      </c>
      <c r="BE1552">
        <v>11</v>
      </c>
      <c r="BF1552" s="6">
        <f t="shared" si="72"/>
        <v>46245</v>
      </c>
      <c r="BG1552">
        <f t="shared" si="73"/>
        <v>0.27083333333575865</v>
      </c>
      <c r="BH1552" t="str">
        <f t="shared" si="74"/>
        <v>COMPLY</v>
      </c>
      <c r="BI1552" t="str">
        <f>VLOOKUP(H1552,Sheet2!$A$1:$B$270,2,FALSE)</f>
        <v>SURABAYA SELATAN</v>
      </c>
    </row>
    <row r="1553" spans="1:61">
      <c r="A1553">
        <v>1552</v>
      </c>
      <c r="B1553">
        <v>1002509520</v>
      </c>
      <c r="C1553">
        <v>3</v>
      </c>
      <c r="D1553" t="s">
        <v>45</v>
      </c>
      <c r="E1553">
        <v>5</v>
      </c>
      <c r="F1553" t="s">
        <v>211</v>
      </c>
      <c r="G1553" t="s">
        <v>118</v>
      </c>
      <c r="H1553" t="s">
        <v>212</v>
      </c>
      <c r="I1553" t="s">
        <v>213</v>
      </c>
      <c r="J1553" t="s">
        <v>214</v>
      </c>
      <c r="K1553" t="s">
        <v>149</v>
      </c>
      <c r="L1553" t="s">
        <v>215</v>
      </c>
      <c r="M1553" t="s">
        <v>76</v>
      </c>
      <c r="N1553" t="s">
        <v>216</v>
      </c>
      <c r="O1553" s="57">
        <v>46239.337453703702</v>
      </c>
      <c r="P1553" s="57">
        <v>46239.892326388886</v>
      </c>
      <c r="Q1553">
        <v>69358730</v>
      </c>
      <c r="S1553">
        <v>172606792090</v>
      </c>
      <c r="T1553" t="s">
        <v>1449</v>
      </c>
      <c r="U1553" t="s">
        <v>1450</v>
      </c>
      <c r="V1553" t="s">
        <v>1451</v>
      </c>
      <c r="Z1553">
        <v>117.41827245801601</v>
      </c>
      <c r="AA1553">
        <v>-8.4913055043574506</v>
      </c>
      <c r="AB1553" t="s">
        <v>1452</v>
      </c>
      <c r="AC1553" t="s">
        <v>217</v>
      </c>
      <c r="AL1553" t="s">
        <v>218</v>
      </c>
      <c r="AM1553" t="s">
        <v>1453</v>
      </c>
      <c r="AN1553" t="s">
        <v>6</v>
      </c>
      <c r="AO1553" s="57">
        <v>46150.340497685182</v>
      </c>
      <c r="AP1553" s="57">
        <v>46240.333333333336</v>
      </c>
      <c r="AR1553" t="s">
        <v>219</v>
      </c>
      <c r="AS1553" t="s">
        <v>212</v>
      </c>
      <c r="AT1553" t="s">
        <v>221</v>
      </c>
      <c r="AU1553">
        <v>20260805</v>
      </c>
      <c r="AV1553" t="s">
        <v>222</v>
      </c>
      <c r="AW1553" t="s">
        <v>1037</v>
      </c>
      <c r="AX1553" t="s">
        <v>223</v>
      </c>
      <c r="BA1553" s="57">
        <v>46240.333333333336</v>
      </c>
      <c r="BB1553" t="s">
        <v>1453</v>
      </c>
      <c r="BC1553">
        <v>2026</v>
      </c>
      <c r="BD1553">
        <v>8</v>
      </c>
      <c r="BE1553">
        <v>5</v>
      </c>
      <c r="BF1553" s="6">
        <f t="shared" si="72"/>
        <v>46239</v>
      </c>
      <c r="BG1553">
        <f t="shared" si="73"/>
        <v>-1.3333333333357587</v>
      </c>
      <c r="BH1553" t="str">
        <f t="shared" si="74"/>
        <v>COMPLY</v>
      </c>
      <c r="BI1553" t="str">
        <f>VLOOKUP(H1553,Sheet2!$A$1:$B$270,2,FALSE)</f>
        <v>SUMBAWA</v>
      </c>
    </row>
    <row r="1554" spans="1:61">
      <c r="A1554">
        <v>1553</v>
      </c>
      <c r="B1554">
        <v>1002524071</v>
      </c>
      <c r="C1554">
        <v>3</v>
      </c>
      <c r="D1554" t="s">
        <v>42</v>
      </c>
      <c r="E1554">
        <v>5</v>
      </c>
      <c r="F1554" t="s">
        <v>233</v>
      </c>
      <c r="G1554" t="s">
        <v>101</v>
      </c>
      <c r="H1554" t="s">
        <v>390</v>
      </c>
      <c r="I1554" t="s">
        <v>213</v>
      </c>
      <c r="J1554" t="s">
        <v>214</v>
      </c>
      <c r="K1554" t="s">
        <v>149</v>
      </c>
      <c r="L1554" t="s">
        <v>215</v>
      </c>
      <c r="M1554" t="s">
        <v>76</v>
      </c>
      <c r="N1554" t="s">
        <v>216</v>
      </c>
      <c r="O1554" s="57">
        <v>46247.511759259258</v>
      </c>
      <c r="P1554" s="57">
        <v>46248.581608796296</v>
      </c>
      <c r="Q1554">
        <v>69365058</v>
      </c>
      <c r="S1554">
        <v>152317261891</v>
      </c>
      <c r="T1554" t="s">
        <v>9332</v>
      </c>
      <c r="U1554" t="s">
        <v>9333</v>
      </c>
      <c r="V1554" t="s">
        <v>9334</v>
      </c>
      <c r="Z1554">
        <v>112.74967460000001</v>
      </c>
      <c r="AA1554">
        <v>-7.3898683999999903</v>
      </c>
      <c r="AB1554" t="s">
        <v>9335</v>
      </c>
      <c r="AC1554" t="s">
        <v>237</v>
      </c>
      <c r="AL1554" t="s">
        <v>218</v>
      </c>
      <c r="AM1554" t="s">
        <v>9336</v>
      </c>
      <c r="AN1554" t="s">
        <v>6</v>
      </c>
      <c r="AO1554" t="s">
        <v>8875</v>
      </c>
      <c r="AP1554" s="57">
        <v>46248.541666666664</v>
      </c>
      <c r="AR1554" t="s">
        <v>219</v>
      </c>
      <c r="AS1554" t="s">
        <v>390</v>
      </c>
      <c r="AT1554" t="s">
        <v>231</v>
      </c>
      <c r="AU1554">
        <v>20260814</v>
      </c>
      <c r="AV1554" t="s">
        <v>222</v>
      </c>
      <c r="AW1554" t="s">
        <v>1025</v>
      </c>
      <c r="AX1554" t="s">
        <v>223</v>
      </c>
      <c r="BA1554" s="57">
        <v>46248.541666666664</v>
      </c>
      <c r="BB1554" t="s">
        <v>9336</v>
      </c>
      <c r="BC1554">
        <v>2026</v>
      </c>
      <c r="BD1554">
        <v>8</v>
      </c>
      <c r="BE1554">
        <v>14</v>
      </c>
      <c r="BF1554" s="6">
        <f t="shared" si="72"/>
        <v>46248</v>
      </c>
      <c r="BG1554">
        <f t="shared" si="73"/>
        <v>-0.54166666666424135</v>
      </c>
      <c r="BH1554" t="str">
        <f t="shared" si="74"/>
        <v>COMPLY</v>
      </c>
      <c r="BI1554" t="str">
        <f>VLOOKUP(H1554,Sheet2!$A$1:$B$270,2,FALSE)</f>
        <v>SIDOARJO</v>
      </c>
    </row>
    <row r="1555" spans="1:61">
      <c r="A1555">
        <v>1554</v>
      </c>
      <c r="B1555">
        <v>1002509099</v>
      </c>
      <c r="C1555">
        <v>3</v>
      </c>
      <c r="D1555" t="s">
        <v>51</v>
      </c>
      <c r="E1555">
        <v>4</v>
      </c>
      <c r="F1555" t="s">
        <v>273</v>
      </c>
      <c r="G1555" t="s">
        <v>273</v>
      </c>
      <c r="H1555" t="s">
        <v>946</v>
      </c>
      <c r="I1555" t="s">
        <v>213</v>
      </c>
      <c r="J1555" t="s">
        <v>214</v>
      </c>
      <c r="K1555" t="s">
        <v>149</v>
      </c>
      <c r="L1555" t="s">
        <v>215</v>
      </c>
      <c r="M1555" t="s">
        <v>575</v>
      </c>
      <c r="N1555" t="s">
        <v>216</v>
      </c>
      <c r="O1555" s="57">
        <v>46238.674259259256</v>
      </c>
      <c r="P1555" s="57">
        <v>46240.656400462962</v>
      </c>
      <c r="Q1555">
        <v>69358545</v>
      </c>
      <c r="S1555">
        <v>142401145965</v>
      </c>
      <c r="T1555" t="s">
        <v>1454</v>
      </c>
      <c r="U1555" t="s">
        <v>1455</v>
      </c>
      <c r="V1555" t="s">
        <v>1456</v>
      </c>
      <c r="Z1555">
        <v>110.93001219999999</v>
      </c>
      <c r="AA1555">
        <v>-6.8025639</v>
      </c>
      <c r="AB1555" t="s">
        <v>1457</v>
      </c>
      <c r="AC1555" t="s">
        <v>237</v>
      </c>
      <c r="AL1555" t="s">
        <v>218</v>
      </c>
      <c r="AM1555" t="s">
        <v>1458</v>
      </c>
      <c r="AN1555" t="s">
        <v>6</v>
      </c>
      <c r="AO1555" s="57">
        <v>46120.684421296297</v>
      </c>
      <c r="AP1555" s="57">
        <v>46239.541666666664</v>
      </c>
      <c r="AR1555" t="s">
        <v>14</v>
      </c>
      <c r="AS1555" t="s">
        <v>946</v>
      </c>
      <c r="AT1555" t="s">
        <v>231</v>
      </c>
      <c r="AV1555" t="s">
        <v>1459</v>
      </c>
      <c r="AW1555" t="s">
        <v>1025</v>
      </c>
      <c r="AX1555" t="s">
        <v>223</v>
      </c>
      <c r="BA1555" s="57">
        <v>46239.541666666664</v>
      </c>
      <c r="BB1555" t="s">
        <v>1458</v>
      </c>
      <c r="BF1555" s="6" t="e">
        <f t="shared" si="72"/>
        <v>#NUM!</v>
      </c>
      <c r="BG1555" t="e">
        <f t="shared" si="73"/>
        <v>#NUM!</v>
      </c>
      <c r="BH1555" t="e">
        <f t="shared" si="74"/>
        <v>#NUM!</v>
      </c>
      <c r="BI1555" t="e">
        <f>VLOOKUP(H1555,Sheet2!$A$1:$B$270,2,FALSE)</f>
        <v>#N/A</v>
      </c>
    </row>
    <row r="1556" spans="1:61">
      <c r="A1556">
        <v>1555</v>
      </c>
      <c r="B1556">
        <v>1002509824</v>
      </c>
      <c r="C1556">
        <v>3</v>
      </c>
      <c r="D1556" t="s">
        <v>34</v>
      </c>
      <c r="E1556">
        <v>5</v>
      </c>
      <c r="F1556" t="s">
        <v>573</v>
      </c>
      <c r="G1556" t="s">
        <v>79</v>
      </c>
      <c r="H1556" t="s">
        <v>288</v>
      </c>
      <c r="I1556" t="s">
        <v>9791</v>
      </c>
      <c r="J1556" t="s">
        <v>214</v>
      </c>
      <c r="K1556" t="s">
        <v>149</v>
      </c>
      <c r="M1556" t="s">
        <v>76</v>
      </c>
      <c r="N1556" t="s">
        <v>9792</v>
      </c>
      <c r="O1556" s="57">
        <v>46239.407361111109</v>
      </c>
      <c r="P1556" s="57">
        <v>46240.733576388891</v>
      </c>
      <c r="Q1556">
        <v>69358821</v>
      </c>
      <c r="S1556">
        <v>172408248100</v>
      </c>
      <c r="T1556" t="s">
        <v>12231</v>
      </c>
      <c r="U1556" t="s">
        <v>12232</v>
      </c>
      <c r="V1556" t="s">
        <v>12233</v>
      </c>
      <c r="Z1556">
        <v>115.271715894344</v>
      </c>
      <c r="AA1556">
        <v>-8.5076923268677103</v>
      </c>
      <c r="AB1556" t="s">
        <v>12234</v>
      </c>
      <c r="AC1556" t="s">
        <v>291</v>
      </c>
      <c r="AL1556" t="s">
        <v>218</v>
      </c>
      <c r="AM1556" t="s">
        <v>12235</v>
      </c>
      <c r="AN1556" t="s">
        <v>6</v>
      </c>
      <c r="AO1556" s="57">
        <v>46150.413344907407</v>
      </c>
      <c r="AR1556" t="s">
        <v>219</v>
      </c>
      <c r="AS1556" t="s">
        <v>288</v>
      </c>
      <c r="AT1556" t="s">
        <v>231</v>
      </c>
      <c r="AU1556">
        <v>20260806</v>
      </c>
      <c r="AV1556" t="s">
        <v>222</v>
      </c>
      <c r="AW1556" t="s">
        <v>12236</v>
      </c>
      <c r="AX1556" t="s">
        <v>223</v>
      </c>
      <c r="BA1556" s="57">
        <v>46239.895833333336</v>
      </c>
      <c r="BB1556" t="s">
        <v>12235</v>
      </c>
      <c r="BC1556">
        <v>2026</v>
      </c>
      <c r="BD1556">
        <v>8</v>
      </c>
      <c r="BE1556">
        <v>6</v>
      </c>
      <c r="BF1556" s="6">
        <f t="shared" si="72"/>
        <v>46240</v>
      </c>
      <c r="BG1556">
        <f t="shared" si="73"/>
        <v>0.10416666666424135</v>
      </c>
      <c r="BH1556" t="str">
        <f t="shared" si="74"/>
        <v>COMPLY</v>
      </c>
      <c r="BI1556" t="str">
        <f>VLOOKUP(H1556,Sheet2!$A$1:$B$270,2,FALSE)</f>
        <v>GIANYAR</v>
      </c>
    </row>
    <row r="1557" spans="1:61">
      <c r="A1557">
        <v>1556</v>
      </c>
      <c r="B1557">
        <v>1002507113</v>
      </c>
      <c r="C1557">
        <v>3</v>
      </c>
      <c r="D1557" t="s">
        <v>42</v>
      </c>
      <c r="E1557">
        <v>5</v>
      </c>
      <c r="F1557" t="s">
        <v>102</v>
      </c>
      <c r="G1557" t="s">
        <v>102</v>
      </c>
      <c r="H1557" t="s">
        <v>370</v>
      </c>
      <c r="I1557" t="s">
        <v>213</v>
      </c>
      <c r="J1557" t="s">
        <v>214</v>
      </c>
      <c r="K1557" t="s">
        <v>149</v>
      </c>
      <c r="L1557" t="s">
        <v>215</v>
      </c>
      <c r="M1557" t="s">
        <v>76</v>
      </c>
      <c r="N1557" t="s">
        <v>216</v>
      </c>
      <c r="O1557" s="57">
        <v>46238.40828703704</v>
      </c>
      <c r="P1557" s="57">
        <v>46238.676585648151</v>
      </c>
      <c r="Q1557">
        <v>69358016</v>
      </c>
      <c r="S1557">
        <v>152501280840</v>
      </c>
      <c r="T1557" t="s">
        <v>1464</v>
      </c>
      <c r="U1557" t="s">
        <v>1465</v>
      </c>
      <c r="V1557" t="s">
        <v>1466</v>
      </c>
      <c r="Z1557">
        <v>113.6572671</v>
      </c>
      <c r="AA1557">
        <v>-8.1929903999999993</v>
      </c>
      <c r="AB1557" t="s">
        <v>1467</v>
      </c>
      <c r="AC1557" t="s">
        <v>237</v>
      </c>
      <c r="AL1557" t="s">
        <v>218</v>
      </c>
      <c r="AM1557" t="s">
        <v>1468</v>
      </c>
      <c r="AN1557" t="s">
        <v>6</v>
      </c>
      <c r="AO1557" s="57">
        <v>46120.413553240738</v>
      </c>
      <c r="AP1557" s="57">
        <v>46239.333333333336</v>
      </c>
      <c r="AR1557" t="s">
        <v>219</v>
      </c>
      <c r="AS1557" t="s">
        <v>370</v>
      </c>
      <c r="AT1557" t="s">
        <v>231</v>
      </c>
      <c r="AU1557">
        <v>20260804</v>
      </c>
      <c r="AV1557" t="s">
        <v>222</v>
      </c>
      <c r="AW1557" t="s">
        <v>1018</v>
      </c>
      <c r="AX1557" t="s">
        <v>223</v>
      </c>
      <c r="BA1557" s="57">
        <v>46239.333333333336</v>
      </c>
      <c r="BB1557" t="s">
        <v>1468</v>
      </c>
      <c r="BC1557">
        <v>2026</v>
      </c>
      <c r="BD1557">
        <v>8</v>
      </c>
      <c r="BE1557">
        <v>4</v>
      </c>
      <c r="BF1557" s="6">
        <f t="shared" si="72"/>
        <v>46238</v>
      </c>
      <c r="BG1557">
        <f t="shared" si="73"/>
        <v>-1.3333333333357587</v>
      </c>
      <c r="BH1557" t="str">
        <f t="shared" si="74"/>
        <v>COMPLY</v>
      </c>
      <c r="BI1557" t="str">
        <f>VLOOKUP(H1557,Sheet2!$A$1:$B$270,2,FALSE)</f>
        <v>JEMBER</v>
      </c>
    </row>
    <row r="1558" spans="1:61">
      <c r="A1558">
        <v>1557</v>
      </c>
      <c r="B1558">
        <v>1002504578</v>
      </c>
      <c r="C1558">
        <v>3</v>
      </c>
      <c r="D1558" t="s">
        <v>42</v>
      </c>
      <c r="E1558">
        <v>5</v>
      </c>
      <c r="F1558" t="s">
        <v>233</v>
      </c>
      <c r="G1558" t="s">
        <v>101</v>
      </c>
      <c r="H1558" t="s">
        <v>437</v>
      </c>
      <c r="I1558" t="s">
        <v>213</v>
      </c>
      <c r="J1558" t="s">
        <v>214</v>
      </c>
      <c r="K1558" t="s">
        <v>149</v>
      </c>
      <c r="L1558" t="s">
        <v>215</v>
      </c>
      <c r="M1558" t="s">
        <v>575</v>
      </c>
      <c r="N1558" t="s">
        <v>216</v>
      </c>
      <c r="O1558" s="57">
        <v>46235.561759259261</v>
      </c>
      <c r="P1558" s="57">
        <v>46237.664733796293</v>
      </c>
      <c r="Q1558">
        <v>69356728</v>
      </c>
      <c r="S1558">
        <v>152331250855</v>
      </c>
      <c r="T1558" t="s">
        <v>1478</v>
      </c>
      <c r="U1558" t="s">
        <v>1479</v>
      </c>
      <c r="V1558" t="s">
        <v>1480</v>
      </c>
      <c r="Z1558">
        <v>112.5810862</v>
      </c>
      <c r="AA1558">
        <v>-7.4783685999999996</v>
      </c>
      <c r="AB1558" t="s">
        <v>1481</v>
      </c>
      <c r="AC1558" t="s">
        <v>217</v>
      </c>
      <c r="AL1558" t="s">
        <v>218</v>
      </c>
      <c r="AM1558" t="s">
        <v>1482</v>
      </c>
      <c r="AN1558" t="s">
        <v>6</v>
      </c>
      <c r="AO1558" s="57">
        <v>46030.569282407407</v>
      </c>
      <c r="AP1558" s="57">
        <v>46236.541666666664</v>
      </c>
      <c r="AQ1558" t="s">
        <v>248</v>
      </c>
      <c r="AR1558" t="s">
        <v>14</v>
      </c>
      <c r="AS1558" t="s">
        <v>437</v>
      </c>
      <c r="AT1558" t="s">
        <v>231</v>
      </c>
      <c r="AV1558" t="s">
        <v>1483</v>
      </c>
      <c r="AW1558" t="s">
        <v>1010</v>
      </c>
      <c r="AX1558" t="s">
        <v>223</v>
      </c>
      <c r="BA1558" s="57">
        <v>46236.541666666664</v>
      </c>
      <c r="BB1558" t="s">
        <v>1482</v>
      </c>
      <c r="BF1558" s="6" t="e">
        <f t="shared" si="72"/>
        <v>#NUM!</v>
      </c>
      <c r="BG1558" t="e">
        <f t="shared" si="73"/>
        <v>#NUM!</v>
      </c>
      <c r="BH1558" t="e">
        <f t="shared" si="74"/>
        <v>#NUM!</v>
      </c>
      <c r="BI1558" t="str">
        <f>VLOOKUP(H1558,Sheet2!$A$1:$B$270,2,FALSE)</f>
        <v>SIDOARJO</v>
      </c>
    </row>
    <row r="1559" spans="1:61">
      <c r="A1559">
        <v>1558</v>
      </c>
      <c r="B1559">
        <v>1002519754</v>
      </c>
      <c r="C1559">
        <v>3</v>
      </c>
      <c r="D1559" t="s">
        <v>38</v>
      </c>
      <c r="E1559">
        <v>5</v>
      </c>
      <c r="F1559" t="s">
        <v>92</v>
      </c>
      <c r="G1559" t="s">
        <v>89</v>
      </c>
      <c r="H1559" t="s">
        <v>407</v>
      </c>
      <c r="I1559" t="s">
        <v>213</v>
      </c>
      <c r="J1559" t="s">
        <v>214</v>
      </c>
      <c r="K1559" t="s">
        <v>149</v>
      </c>
      <c r="L1559" t="s">
        <v>215</v>
      </c>
      <c r="M1559" t="s">
        <v>76</v>
      </c>
      <c r="N1559" t="s">
        <v>216</v>
      </c>
      <c r="O1559" s="57">
        <v>46245.532592592594</v>
      </c>
      <c r="P1559" s="57">
        <v>46246.768437500003</v>
      </c>
      <c r="Q1559">
        <v>69363274</v>
      </c>
      <c r="S1559">
        <v>152642207933</v>
      </c>
      <c r="T1559" t="s">
        <v>7481</v>
      </c>
      <c r="U1559" t="s">
        <v>7482</v>
      </c>
      <c r="V1559" t="s">
        <v>7483</v>
      </c>
      <c r="Z1559">
        <v>111.956371199999</v>
      </c>
      <c r="AA1559">
        <v>-7.1936450000000001</v>
      </c>
      <c r="AB1559" t="s">
        <v>7484</v>
      </c>
      <c r="AC1559" t="s">
        <v>237</v>
      </c>
      <c r="AL1559" t="s">
        <v>218</v>
      </c>
      <c r="AM1559" t="s">
        <v>7056</v>
      </c>
      <c r="AN1559" t="s">
        <v>6</v>
      </c>
      <c r="AO1559" s="57">
        <v>46334.53802083333</v>
      </c>
      <c r="AP1559" s="57">
        <v>46246.541666666664</v>
      </c>
      <c r="AR1559" t="s">
        <v>219</v>
      </c>
      <c r="AS1559" t="s">
        <v>407</v>
      </c>
      <c r="AT1559" t="s">
        <v>231</v>
      </c>
      <c r="AU1559">
        <v>20260812</v>
      </c>
      <c r="AV1559" t="s">
        <v>222</v>
      </c>
      <c r="AW1559" t="s">
        <v>1010</v>
      </c>
      <c r="AX1559" t="s">
        <v>223</v>
      </c>
      <c r="BA1559" s="57">
        <v>46246.541666666664</v>
      </c>
      <c r="BB1559" t="s">
        <v>7056</v>
      </c>
      <c r="BC1559">
        <v>2026</v>
      </c>
      <c r="BD1559">
        <v>8</v>
      </c>
      <c r="BE1559">
        <v>12</v>
      </c>
      <c r="BF1559" s="6">
        <f t="shared" si="72"/>
        <v>46246</v>
      </c>
      <c r="BG1559">
        <f t="shared" si="73"/>
        <v>-0.54166666666424135</v>
      </c>
      <c r="BH1559" t="str">
        <f t="shared" si="74"/>
        <v>COMPLY</v>
      </c>
      <c r="BI1559" t="str">
        <f>VLOOKUP(H1559,Sheet2!$A$1:$B$270,2,FALSE)</f>
        <v>BOJONEGORO</v>
      </c>
    </row>
    <row r="1560" spans="1:61">
      <c r="A1560">
        <v>1559</v>
      </c>
      <c r="B1560">
        <v>1002515532</v>
      </c>
      <c r="C1560">
        <v>3</v>
      </c>
      <c r="D1560" t="s">
        <v>49</v>
      </c>
      <c r="E1560">
        <v>4</v>
      </c>
      <c r="F1560" t="s">
        <v>252</v>
      </c>
      <c r="G1560" t="s">
        <v>553</v>
      </c>
      <c r="H1560" t="s">
        <v>968</v>
      </c>
      <c r="I1560" t="s">
        <v>9798</v>
      </c>
      <c r="J1560" t="s">
        <v>214</v>
      </c>
      <c r="K1560" t="s">
        <v>149</v>
      </c>
      <c r="M1560" t="s">
        <v>236</v>
      </c>
      <c r="N1560" t="s">
        <v>9799</v>
      </c>
      <c r="O1560" s="57">
        <v>46241.888240740744</v>
      </c>
      <c r="P1560" s="57">
        <v>46245.084143518521</v>
      </c>
      <c r="Q1560">
        <v>69361207</v>
      </c>
      <c r="S1560">
        <v>146284107245</v>
      </c>
      <c r="T1560" t="s">
        <v>12237</v>
      </c>
      <c r="U1560" t="s">
        <v>12238</v>
      </c>
      <c r="V1560" t="s">
        <v>12239</v>
      </c>
      <c r="Z1560">
        <v>109.003018586379</v>
      </c>
      <c r="AA1560">
        <v>-6.8649541930240199</v>
      </c>
      <c r="AB1560" t="s">
        <v>12240</v>
      </c>
      <c r="AC1560" t="s">
        <v>9804</v>
      </c>
      <c r="AL1560" t="s">
        <v>218</v>
      </c>
      <c r="AM1560" t="s">
        <v>12240</v>
      </c>
      <c r="AN1560" t="s">
        <v>6</v>
      </c>
      <c r="AO1560" s="57">
        <v>46211.892812500002</v>
      </c>
      <c r="AR1560" t="s">
        <v>312</v>
      </c>
      <c r="AS1560" t="s">
        <v>968</v>
      </c>
      <c r="AT1560" t="s">
        <v>231</v>
      </c>
      <c r="AV1560" t="s">
        <v>904</v>
      </c>
      <c r="AW1560" t="s">
        <v>9797</v>
      </c>
      <c r="AX1560" t="s">
        <v>223</v>
      </c>
      <c r="AZ1560" t="s">
        <v>904</v>
      </c>
      <c r="BA1560" s="57">
        <v>46244.541666666664</v>
      </c>
      <c r="BB1560" t="s">
        <v>12240</v>
      </c>
      <c r="BF1560" s="6" t="e">
        <f t="shared" si="72"/>
        <v>#NUM!</v>
      </c>
      <c r="BG1560" t="e">
        <f t="shared" si="73"/>
        <v>#NUM!</v>
      </c>
      <c r="BH1560" t="e">
        <f t="shared" si="74"/>
        <v>#NUM!</v>
      </c>
      <c r="BI1560" t="e">
        <f>VLOOKUP(H1560,Sheet2!$A$1:$B$270,2,FALSE)</f>
        <v>#N/A</v>
      </c>
    </row>
    <row r="1561" spans="1:61">
      <c r="A1561">
        <v>1560</v>
      </c>
      <c r="B1561">
        <v>1002530092</v>
      </c>
      <c r="C1561">
        <v>3</v>
      </c>
      <c r="D1561" t="s">
        <v>55</v>
      </c>
      <c r="E1561">
        <v>5</v>
      </c>
      <c r="F1561" t="s">
        <v>265</v>
      </c>
      <c r="G1561" t="s">
        <v>123</v>
      </c>
      <c r="H1561" t="s">
        <v>293</v>
      </c>
      <c r="I1561" t="s">
        <v>213</v>
      </c>
      <c r="J1561" t="s">
        <v>214</v>
      </c>
      <c r="K1561" t="s">
        <v>149</v>
      </c>
      <c r="L1561" t="s">
        <v>215</v>
      </c>
      <c r="M1561" t="s">
        <v>76</v>
      </c>
      <c r="N1561" t="s">
        <v>216</v>
      </c>
      <c r="O1561" s="57">
        <v>46250.797881944447</v>
      </c>
      <c r="P1561" s="57">
        <v>46251.520798611113</v>
      </c>
      <c r="Q1561">
        <v>69367763</v>
      </c>
      <c r="S1561">
        <v>152401227437</v>
      </c>
      <c r="T1561" t="s">
        <v>12241</v>
      </c>
      <c r="U1561" t="s">
        <v>12242</v>
      </c>
      <c r="V1561" t="s">
        <v>12243</v>
      </c>
      <c r="Z1561">
        <v>112.7330408</v>
      </c>
      <c r="AA1561">
        <v>-7.2276275999999999</v>
      </c>
      <c r="AB1561" t="s">
        <v>12244</v>
      </c>
      <c r="AC1561" t="s">
        <v>217</v>
      </c>
      <c r="AL1561" t="s">
        <v>218</v>
      </c>
      <c r="AM1561" t="s">
        <v>11263</v>
      </c>
      <c r="AN1561" t="s">
        <v>6</v>
      </c>
      <c r="AO1561" t="s">
        <v>12245</v>
      </c>
      <c r="AP1561" s="57">
        <v>46253.541666666664</v>
      </c>
      <c r="AR1561" t="s">
        <v>219</v>
      </c>
      <c r="AS1561" t="s">
        <v>293</v>
      </c>
      <c r="AT1561" t="s">
        <v>231</v>
      </c>
      <c r="AU1561">
        <v>20260817</v>
      </c>
      <c r="AV1561" t="s">
        <v>222</v>
      </c>
      <c r="AW1561" t="s">
        <v>1014</v>
      </c>
      <c r="AX1561" t="s">
        <v>223</v>
      </c>
      <c r="BA1561" s="57">
        <v>46253.541666666664</v>
      </c>
      <c r="BB1561" t="s">
        <v>11263</v>
      </c>
      <c r="BC1561">
        <v>2026</v>
      </c>
      <c r="BD1561">
        <v>8</v>
      </c>
      <c r="BE1561">
        <v>17</v>
      </c>
      <c r="BF1561" s="6">
        <f t="shared" si="72"/>
        <v>46251</v>
      </c>
      <c r="BG1561">
        <f t="shared" si="73"/>
        <v>-2.5416666666642413</v>
      </c>
      <c r="BH1561" t="str">
        <f t="shared" si="74"/>
        <v>COMPLY</v>
      </c>
      <c r="BI1561" t="str">
        <f>VLOOKUP(H1561,Sheet2!$A$1:$B$270,2,FALSE)</f>
        <v>SURABAYA UTARA</v>
      </c>
    </row>
    <row r="1562" spans="1:61">
      <c r="A1562">
        <v>1561</v>
      </c>
      <c r="B1562">
        <v>1002517036</v>
      </c>
      <c r="C1562">
        <v>3</v>
      </c>
      <c r="D1562" t="s">
        <v>38</v>
      </c>
      <c r="E1562">
        <v>5</v>
      </c>
      <c r="F1562" t="s">
        <v>92</v>
      </c>
      <c r="G1562" t="s">
        <v>92</v>
      </c>
      <c r="H1562" t="s">
        <v>308</v>
      </c>
      <c r="I1562" t="s">
        <v>213</v>
      </c>
      <c r="J1562" t="s">
        <v>214</v>
      </c>
      <c r="K1562" t="s">
        <v>149</v>
      </c>
      <c r="L1562" t="s">
        <v>215</v>
      </c>
      <c r="M1562" t="s">
        <v>76</v>
      </c>
      <c r="N1562" t="s">
        <v>216</v>
      </c>
      <c r="O1562" s="57">
        <v>46244.395104166666</v>
      </c>
      <c r="P1562" s="57">
        <v>46245.685335648152</v>
      </c>
      <c r="Q1562">
        <v>69362148</v>
      </c>
      <c r="S1562">
        <v>152601214808</v>
      </c>
      <c r="T1562" t="s">
        <v>6231</v>
      </c>
      <c r="U1562" t="s">
        <v>7485</v>
      </c>
      <c r="V1562" t="s">
        <v>6232</v>
      </c>
      <c r="Z1562">
        <v>111.48321079999999</v>
      </c>
      <c r="AA1562">
        <v>-7.6186217000000003</v>
      </c>
      <c r="AB1562" t="s">
        <v>6233</v>
      </c>
      <c r="AC1562" t="s">
        <v>237</v>
      </c>
      <c r="AL1562" t="s">
        <v>218</v>
      </c>
      <c r="AM1562" t="s">
        <v>6234</v>
      </c>
      <c r="AN1562" t="s">
        <v>6</v>
      </c>
      <c r="AO1562" s="57">
        <v>46303.402800925927</v>
      </c>
      <c r="AP1562" s="57">
        <v>46245.625</v>
      </c>
      <c r="AR1562" t="s">
        <v>219</v>
      </c>
      <c r="AS1562" t="s">
        <v>308</v>
      </c>
      <c r="AT1562" t="s">
        <v>231</v>
      </c>
      <c r="AU1562">
        <v>20260811</v>
      </c>
      <c r="AV1562" t="s">
        <v>222</v>
      </c>
      <c r="AW1562" t="s">
        <v>1010</v>
      </c>
      <c r="AX1562" t="s">
        <v>223</v>
      </c>
      <c r="BA1562" s="57">
        <v>46245.625</v>
      </c>
      <c r="BB1562" t="s">
        <v>6234</v>
      </c>
      <c r="BC1562">
        <v>2026</v>
      </c>
      <c r="BD1562">
        <v>8</v>
      </c>
      <c r="BE1562">
        <v>11</v>
      </c>
      <c r="BF1562" s="6">
        <f t="shared" si="72"/>
        <v>46245</v>
      </c>
      <c r="BG1562">
        <f t="shared" si="73"/>
        <v>-0.625</v>
      </c>
      <c r="BH1562" t="str">
        <f t="shared" si="74"/>
        <v>COMPLY</v>
      </c>
      <c r="BI1562" t="str">
        <f>VLOOKUP(H1562,Sheet2!$A$1:$B$270,2,FALSE)</f>
        <v>MADIUN</v>
      </c>
    </row>
    <row r="1563" spans="1:61">
      <c r="A1563">
        <v>1562</v>
      </c>
      <c r="B1563">
        <v>1002513806</v>
      </c>
      <c r="C1563">
        <v>3</v>
      </c>
      <c r="D1563" t="s">
        <v>42</v>
      </c>
      <c r="E1563">
        <v>5</v>
      </c>
      <c r="F1563" t="s">
        <v>102</v>
      </c>
      <c r="G1563" t="s">
        <v>99</v>
      </c>
      <c r="H1563" t="s">
        <v>416</v>
      </c>
      <c r="I1563" t="s">
        <v>213</v>
      </c>
      <c r="J1563" t="s">
        <v>214</v>
      </c>
      <c r="K1563" t="s">
        <v>149</v>
      </c>
      <c r="L1563" t="s">
        <v>215</v>
      </c>
      <c r="M1563" t="s">
        <v>76</v>
      </c>
      <c r="N1563" t="s">
        <v>216</v>
      </c>
      <c r="O1563" s="57">
        <v>46241.386770833335</v>
      </c>
      <c r="P1563" s="57">
        <v>46241.954942129632</v>
      </c>
      <c r="Q1563">
        <v>69360446</v>
      </c>
      <c r="S1563">
        <v>152522206590</v>
      </c>
      <c r="T1563" t="s">
        <v>4577</v>
      </c>
      <c r="U1563" t="s">
        <v>4578</v>
      </c>
      <c r="V1563" t="s">
        <v>4579</v>
      </c>
      <c r="Z1563">
        <v>114.339919947087</v>
      </c>
      <c r="AA1563">
        <v>-8.4316767157732002</v>
      </c>
      <c r="AB1563" t="s">
        <v>4580</v>
      </c>
      <c r="AC1563" t="s">
        <v>217</v>
      </c>
      <c r="AL1563" t="s">
        <v>218</v>
      </c>
      <c r="AM1563" t="s">
        <v>4581</v>
      </c>
      <c r="AN1563" t="s">
        <v>6</v>
      </c>
      <c r="AO1563" s="57">
        <v>46211.39303240741</v>
      </c>
      <c r="AP1563" s="57">
        <v>46242.333333333336</v>
      </c>
      <c r="AR1563" t="s">
        <v>219</v>
      </c>
      <c r="AS1563" t="s">
        <v>416</v>
      </c>
      <c r="AT1563" t="s">
        <v>231</v>
      </c>
      <c r="AU1563">
        <v>20260807</v>
      </c>
      <c r="AV1563" t="s">
        <v>222</v>
      </c>
      <c r="AW1563" t="s">
        <v>943</v>
      </c>
      <c r="AX1563" t="s">
        <v>223</v>
      </c>
      <c r="BA1563" s="57">
        <v>46242.333333333336</v>
      </c>
      <c r="BB1563" t="s">
        <v>4581</v>
      </c>
      <c r="BC1563">
        <v>2026</v>
      </c>
      <c r="BD1563">
        <v>8</v>
      </c>
      <c r="BE1563">
        <v>7</v>
      </c>
      <c r="BF1563" s="6">
        <f t="shared" si="72"/>
        <v>46241</v>
      </c>
      <c r="BG1563">
        <f t="shared" si="73"/>
        <v>-1.3333333333357587</v>
      </c>
      <c r="BH1563" t="str">
        <f t="shared" si="74"/>
        <v>COMPLY</v>
      </c>
      <c r="BI1563" t="str">
        <f>VLOOKUP(H1563,Sheet2!$A$1:$B$270,2,FALSE)</f>
        <v>BANYUWANGI</v>
      </c>
    </row>
    <row r="1564" spans="1:61">
      <c r="A1564">
        <v>1563</v>
      </c>
      <c r="B1564">
        <v>1002506392</v>
      </c>
      <c r="C1564">
        <v>3</v>
      </c>
      <c r="D1564" t="s">
        <v>34</v>
      </c>
      <c r="E1564">
        <v>5</v>
      </c>
      <c r="F1564" t="s">
        <v>573</v>
      </c>
      <c r="G1564" t="s">
        <v>79</v>
      </c>
      <c r="H1564" t="s">
        <v>471</v>
      </c>
      <c r="I1564" t="s">
        <v>213</v>
      </c>
      <c r="J1564" t="s">
        <v>214</v>
      </c>
      <c r="K1564" t="s">
        <v>149</v>
      </c>
      <c r="M1564" t="s">
        <v>76</v>
      </c>
      <c r="N1564" t="s">
        <v>216</v>
      </c>
      <c r="O1564" s="57">
        <v>46237.64502314815</v>
      </c>
      <c r="P1564" s="57">
        <v>46238.868194444447</v>
      </c>
      <c r="Q1564">
        <v>69357702</v>
      </c>
      <c r="S1564">
        <v>172407213018</v>
      </c>
      <c r="T1564" t="s">
        <v>1489</v>
      </c>
      <c r="U1564" t="s">
        <v>1490</v>
      </c>
      <c r="V1564" t="s">
        <v>1491</v>
      </c>
      <c r="Z1564">
        <v>115.29449750000001</v>
      </c>
      <c r="AA1564">
        <v>-8.5681677999999994</v>
      </c>
      <c r="AB1564" t="s">
        <v>1492</v>
      </c>
      <c r="AC1564" t="s">
        <v>230</v>
      </c>
      <c r="AL1564" t="s">
        <v>218</v>
      </c>
      <c r="AM1564" t="s">
        <v>1493</v>
      </c>
      <c r="AN1564" t="s">
        <v>6</v>
      </c>
      <c r="AO1564" s="57">
        <v>46089.652627314812</v>
      </c>
      <c r="AP1564" s="57">
        <v>46239.541666666664</v>
      </c>
      <c r="AR1564" t="s">
        <v>219</v>
      </c>
      <c r="AS1564" t="s">
        <v>471</v>
      </c>
      <c r="AT1564" t="s">
        <v>231</v>
      </c>
      <c r="AU1564">
        <v>20260804</v>
      </c>
      <c r="AV1564" t="s">
        <v>222</v>
      </c>
      <c r="AW1564" t="s">
        <v>561</v>
      </c>
      <c r="AX1564" t="s">
        <v>223</v>
      </c>
      <c r="BA1564" s="57">
        <v>46239.541666666664</v>
      </c>
      <c r="BB1564" t="s">
        <v>1493</v>
      </c>
      <c r="BC1564">
        <v>2026</v>
      </c>
      <c r="BD1564">
        <v>8</v>
      </c>
      <c r="BE1564">
        <v>4</v>
      </c>
      <c r="BF1564" s="6">
        <f t="shared" si="72"/>
        <v>46238</v>
      </c>
      <c r="BG1564">
        <f t="shared" si="73"/>
        <v>-1.5416666666642413</v>
      </c>
      <c r="BH1564" t="str">
        <f t="shared" si="74"/>
        <v>COMPLY</v>
      </c>
      <c r="BI1564" t="str">
        <f>VLOOKUP(H1564,Sheet2!$A$1:$B$270,2,FALSE)</f>
        <v>GIANYAR</v>
      </c>
    </row>
    <row r="1565" spans="1:61">
      <c r="A1565">
        <v>1564</v>
      </c>
      <c r="B1565">
        <v>1002522674</v>
      </c>
      <c r="C1565">
        <v>3</v>
      </c>
      <c r="D1565" t="s">
        <v>42</v>
      </c>
      <c r="E1565">
        <v>5</v>
      </c>
      <c r="F1565" t="s">
        <v>106</v>
      </c>
      <c r="G1565" t="s">
        <v>104</v>
      </c>
      <c r="H1565" t="s">
        <v>425</v>
      </c>
      <c r="I1565" t="s">
        <v>213</v>
      </c>
      <c r="J1565" t="s">
        <v>214</v>
      </c>
      <c r="K1565" t="s">
        <v>149</v>
      </c>
      <c r="L1565" t="s">
        <v>215</v>
      </c>
      <c r="M1565" t="s">
        <v>76</v>
      </c>
      <c r="N1565" t="s">
        <v>216</v>
      </c>
      <c r="O1565" s="57">
        <v>46246.651354166665</v>
      </c>
      <c r="P1565" s="57">
        <v>46246.856099537035</v>
      </c>
      <c r="Q1565">
        <v>69364449</v>
      </c>
      <c r="S1565">
        <v>152504261520</v>
      </c>
      <c r="T1565" t="s">
        <v>8408</v>
      </c>
      <c r="U1565" t="s">
        <v>8409</v>
      </c>
      <c r="V1565" t="s">
        <v>8410</v>
      </c>
      <c r="Z1565">
        <v>113.227642402052</v>
      </c>
      <c r="AA1565">
        <v>-8.1127348285240206</v>
      </c>
      <c r="AB1565" t="s">
        <v>8411</v>
      </c>
      <c r="AC1565" t="s">
        <v>217</v>
      </c>
      <c r="AL1565" t="s">
        <v>218</v>
      </c>
      <c r="AM1565" t="s">
        <v>8262</v>
      </c>
      <c r="AN1565" t="s">
        <v>6</v>
      </c>
      <c r="AO1565" s="57">
        <v>46364.652662037035</v>
      </c>
      <c r="AP1565" s="57">
        <v>46247.541666666664</v>
      </c>
      <c r="AR1565" t="s">
        <v>219</v>
      </c>
      <c r="AS1565" t="s">
        <v>425</v>
      </c>
      <c r="AT1565" t="s">
        <v>231</v>
      </c>
      <c r="AU1565">
        <v>20260812</v>
      </c>
      <c r="AV1565" t="s">
        <v>222</v>
      </c>
      <c r="AW1565" t="s">
        <v>1027</v>
      </c>
      <c r="AX1565" t="s">
        <v>223</v>
      </c>
      <c r="BA1565" s="57">
        <v>46247.541666666664</v>
      </c>
      <c r="BB1565" t="s">
        <v>8262</v>
      </c>
      <c r="BC1565">
        <v>2026</v>
      </c>
      <c r="BD1565">
        <v>8</v>
      </c>
      <c r="BE1565">
        <v>12</v>
      </c>
      <c r="BF1565" s="6">
        <f t="shared" si="72"/>
        <v>46246</v>
      </c>
      <c r="BG1565">
        <f t="shared" si="73"/>
        <v>-1.5416666666642413</v>
      </c>
      <c r="BH1565" t="str">
        <f t="shared" si="74"/>
        <v>COMPLY</v>
      </c>
      <c r="BI1565" t="str">
        <f>VLOOKUP(H1565,Sheet2!$A$1:$B$270,2,FALSE)</f>
        <v>PROBOLINGGO</v>
      </c>
    </row>
    <row r="1566" spans="1:61">
      <c r="A1566">
        <v>1565</v>
      </c>
      <c r="B1566">
        <v>1002516340</v>
      </c>
      <c r="C1566">
        <v>3</v>
      </c>
      <c r="D1566" t="s">
        <v>55</v>
      </c>
      <c r="E1566">
        <v>5</v>
      </c>
      <c r="F1566" t="s">
        <v>265</v>
      </c>
      <c r="G1566" t="s">
        <v>125</v>
      </c>
      <c r="H1566" t="s">
        <v>417</v>
      </c>
      <c r="I1566" t="s">
        <v>213</v>
      </c>
      <c r="J1566" t="s">
        <v>214</v>
      </c>
      <c r="K1566" t="s">
        <v>149</v>
      </c>
      <c r="M1566" t="s">
        <v>76</v>
      </c>
      <c r="N1566" t="s">
        <v>216</v>
      </c>
      <c r="O1566" s="57">
        <v>46243.415405092594</v>
      </c>
      <c r="P1566" s="57">
        <v>46244.796064814815</v>
      </c>
      <c r="Q1566">
        <v>69361730</v>
      </c>
      <c r="S1566">
        <v>152448204412</v>
      </c>
      <c r="T1566" t="s">
        <v>4582</v>
      </c>
      <c r="U1566" t="s">
        <v>4583</v>
      </c>
      <c r="V1566" t="s">
        <v>4584</v>
      </c>
      <c r="Z1566">
        <v>112.2799067</v>
      </c>
      <c r="AA1566">
        <v>-6.8722193999999996</v>
      </c>
      <c r="AB1566" t="s">
        <v>4585</v>
      </c>
      <c r="AC1566" t="s">
        <v>230</v>
      </c>
      <c r="AL1566" t="s">
        <v>218</v>
      </c>
      <c r="AM1566" t="s">
        <v>4586</v>
      </c>
      <c r="AN1566" t="s">
        <v>6</v>
      </c>
      <c r="AO1566" s="57">
        <v>46273.423506944448</v>
      </c>
      <c r="AP1566" s="57">
        <v>46244.541666666664</v>
      </c>
      <c r="AR1566" t="s">
        <v>219</v>
      </c>
      <c r="AS1566" t="s">
        <v>417</v>
      </c>
      <c r="AT1566" t="s">
        <v>231</v>
      </c>
      <c r="AU1566">
        <v>20260810</v>
      </c>
      <c r="AV1566" t="s">
        <v>222</v>
      </c>
      <c r="AW1566" t="s">
        <v>562</v>
      </c>
      <c r="AX1566" t="s">
        <v>223</v>
      </c>
      <c r="BA1566" s="57">
        <v>46244.541666666664</v>
      </c>
      <c r="BB1566" t="s">
        <v>4586</v>
      </c>
      <c r="BC1566">
        <v>2026</v>
      </c>
      <c r="BD1566">
        <v>8</v>
      </c>
      <c r="BE1566">
        <v>10</v>
      </c>
      <c r="BF1566" s="6">
        <f t="shared" si="72"/>
        <v>46244</v>
      </c>
      <c r="BG1566">
        <f t="shared" si="73"/>
        <v>-0.54166666666424135</v>
      </c>
      <c r="BH1566" t="str">
        <f t="shared" si="74"/>
        <v>COMPLY</v>
      </c>
      <c r="BI1566" t="str">
        <f>VLOOKUP(H1566,Sheet2!$A$1:$B$270,2,FALSE)</f>
        <v>GRESIK</v>
      </c>
    </row>
    <row r="1567" spans="1:61">
      <c r="A1567">
        <v>1566</v>
      </c>
      <c r="B1567">
        <v>1002519878</v>
      </c>
      <c r="C1567">
        <v>3</v>
      </c>
      <c r="D1567" t="s">
        <v>59</v>
      </c>
      <c r="E1567">
        <v>4</v>
      </c>
      <c r="F1567" t="s">
        <v>567</v>
      </c>
      <c r="G1567" t="s">
        <v>902</v>
      </c>
      <c r="H1567" t="s">
        <v>923</v>
      </c>
      <c r="I1567" t="s">
        <v>213</v>
      </c>
      <c r="J1567" t="s">
        <v>214</v>
      </c>
      <c r="K1567" t="s">
        <v>149</v>
      </c>
      <c r="M1567" t="s">
        <v>76</v>
      </c>
      <c r="N1567" t="s">
        <v>216</v>
      </c>
      <c r="O1567" s="57">
        <v>46245.561678240738</v>
      </c>
      <c r="P1567" s="57">
        <v>46245.591747685183</v>
      </c>
      <c r="Q1567">
        <v>69361817</v>
      </c>
      <c r="S1567">
        <v>146129128576</v>
      </c>
      <c r="T1567" t="s">
        <v>5324</v>
      </c>
      <c r="U1567" t="s">
        <v>7486</v>
      </c>
      <c r="V1567" t="s">
        <v>7487</v>
      </c>
      <c r="Z1567">
        <v>110.408756026601</v>
      </c>
      <c r="AA1567">
        <v>-7.8615169620085696</v>
      </c>
      <c r="AB1567" t="s">
        <v>5327</v>
      </c>
      <c r="AC1567" t="s">
        <v>290</v>
      </c>
      <c r="AL1567" t="s">
        <v>218</v>
      </c>
      <c r="AM1567" t="s">
        <v>7488</v>
      </c>
      <c r="AN1567" t="s">
        <v>6</v>
      </c>
      <c r="AO1567" s="57">
        <v>46334.569282407407</v>
      </c>
      <c r="AR1567" t="s">
        <v>219</v>
      </c>
      <c r="AS1567" t="s">
        <v>923</v>
      </c>
      <c r="AT1567" t="s">
        <v>231</v>
      </c>
      <c r="AU1567">
        <v>20260811</v>
      </c>
      <c r="AV1567" t="s">
        <v>222</v>
      </c>
      <c r="AW1567" t="s">
        <v>972</v>
      </c>
      <c r="AX1567" t="s">
        <v>223</v>
      </c>
      <c r="BA1567" s="57">
        <v>46245.291666666664</v>
      </c>
      <c r="BB1567" t="s">
        <v>7488</v>
      </c>
      <c r="BC1567">
        <v>2026</v>
      </c>
      <c r="BD1567">
        <v>8</v>
      </c>
      <c r="BE1567">
        <v>11</v>
      </c>
      <c r="BF1567" s="6">
        <f t="shared" si="72"/>
        <v>46245</v>
      </c>
      <c r="BG1567">
        <f t="shared" si="73"/>
        <v>-0.29166666666424135</v>
      </c>
      <c r="BH1567" t="str">
        <f t="shared" si="74"/>
        <v>COMPLY</v>
      </c>
      <c r="BI1567" t="e">
        <f>VLOOKUP(H1567,Sheet2!$A$1:$B$270,2,FALSE)</f>
        <v>#N/A</v>
      </c>
    </row>
    <row r="1568" spans="1:61">
      <c r="A1568">
        <v>1567</v>
      </c>
      <c r="B1568">
        <v>1002526697</v>
      </c>
      <c r="C1568">
        <v>3</v>
      </c>
      <c r="D1568" t="s">
        <v>55</v>
      </c>
      <c r="E1568">
        <v>5</v>
      </c>
      <c r="F1568" t="s">
        <v>228</v>
      </c>
      <c r="G1568" t="s">
        <v>127</v>
      </c>
      <c r="H1568" t="s">
        <v>229</v>
      </c>
      <c r="I1568" t="s">
        <v>213</v>
      </c>
      <c r="J1568" t="s">
        <v>214</v>
      </c>
      <c r="K1568" t="s">
        <v>149</v>
      </c>
      <c r="M1568" t="s">
        <v>236</v>
      </c>
      <c r="N1568" t="s">
        <v>216</v>
      </c>
      <c r="O1568" s="57">
        <v>46248.61755787037</v>
      </c>
      <c r="P1568" s="57">
        <v>46250.388541666667</v>
      </c>
      <c r="Q1568">
        <v>69366169</v>
      </c>
      <c r="S1568">
        <v>152426928184</v>
      </c>
      <c r="T1568" t="s">
        <v>10229</v>
      </c>
      <c r="U1568" t="s">
        <v>12246</v>
      </c>
      <c r="Z1568">
        <v>113.4165541</v>
      </c>
      <c r="AA1568">
        <v>-7.1645894999999999</v>
      </c>
      <c r="AB1568" t="s">
        <v>12247</v>
      </c>
      <c r="AC1568" t="s">
        <v>230</v>
      </c>
      <c r="AO1568" t="s">
        <v>10576</v>
      </c>
      <c r="AR1568" t="s">
        <v>312</v>
      </c>
      <c r="AS1568" t="s">
        <v>229</v>
      </c>
      <c r="AT1568" t="s">
        <v>221</v>
      </c>
      <c r="AV1568" t="s">
        <v>5041</v>
      </c>
      <c r="AW1568" t="s">
        <v>633</v>
      </c>
      <c r="AX1568" t="s">
        <v>223</v>
      </c>
      <c r="AZ1568" t="s">
        <v>5041</v>
      </c>
      <c r="BF1568" s="6" t="e">
        <f t="shared" si="72"/>
        <v>#NUM!</v>
      </c>
      <c r="BG1568" t="e">
        <f t="shared" si="73"/>
        <v>#NUM!</v>
      </c>
      <c r="BH1568" t="e">
        <f t="shared" si="74"/>
        <v>#NUM!</v>
      </c>
      <c r="BI1568" t="str">
        <f>VLOOKUP(H1568,Sheet2!$A$1:$B$270,2,FALSE)</f>
        <v>MADURA</v>
      </c>
    </row>
    <row r="1569" spans="1:61">
      <c r="A1569">
        <v>1568</v>
      </c>
      <c r="B1569">
        <v>1002509663</v>
      </c>
      <c r="C1569">
        <v>3</v>
      </c>
      <c r="D1569" t="s">
        <v>55</v>
      </c>
      <c r="E1569">
        <v>5</v>
      </c>
      <c r="F1569" t="s">
        <v>265</v>
      </c>
      <c r="G1569" t="s">
        <v>126</v>
      </c>
      <c r="H1569" t="s">
        <v>266</v>
      </c>
      <c r="I1569" t="s">
        <v>9791</v>
      </c>
      <c r="J1569" t="s">
        <v>214</v>
      </c>
      <c r="K1569" t="s">
        <v>149</v>
      </c>
      <c r="M1569" t="s">
        <v>76</v>
      </c>
      <c r="N1569" t="s">
        <v>9792</v>
      </c>
      <c r="O1569" s="57">
        <v>46239.373402777775</v>
      </c>
      <c r="P1569" s="57">
        <v>46239.726053240738</v>
      </c>
      <c r="Q1569">
        <v>62190535</v>
      </c>
      <c r="S1569">
        <v>152413167534</v>
      </c>
      <c r="T1569" t="s">
        <v>9793</v>
      </c>
      <c r="U1569" t="s">
        <v>9794</v>
      </c>
      <c r="V1569" t="s">
        <v>12248</v>
      </c>
      <c r="Z1569">
        <v>112.750464994239</v>
      </c>
      <c r="AA1569">
        <v>-7.2524216367705403</v>
      </c>
      <c r="AB1569" t="s">
        <v>9796</v>
      </c>
      <c r="AC1569" t="s">
        <v>226</v>
      </c>
      <c r="AL1569" t="s">
        <v>218</v>
      </c>
      <c r="AM1569" t="s">
        <v>9796</v>
      </c>
      <c r="AN1569" t="s">
        <v>6</v>
      </c>
      <c r="AO1569" s="57">
        <v>46150.392326388886</v>
      </c>
      <c r="AR1569" t="s">
        <v>219</v>
      </c>
      <c r="AS1569" t="s">
        <v>266</v>
      </c>
      <c r="AT1569" t="s">
        <v>231</v>
      </c>
      <c r="AU1569">
        <v>20260805</v>
      </c>
      <c r="AV1569" t="s">
        <v>222</v>
      </c>
      <c r="AW1569" t="s">
        <v>9797</v>
      </c>
      <c r="AX1569" t="s">
        <v>223</v>
      </c>
      <c r="BA1569" s="57">
        <v>46239.520833333336</v>
      </c>
      <c r="BB1569" t="s">
        <v>9796</v>
      </c>
      <c r="BC1569">
        <v>2026</v>
      </c>
      <c r="BD1569">
        <v>8</v>
      </c>
      <c r="BE1569">
        <v>5</v>
      </c>
      <c r="BF1569" s="6">
        <f t="shared" si="72"/>
        <v>46239</v>
      </c>
      <c r="BG1569">
        <f t="shared" si="73"/>
        <v>-0.52083333333575865</v>
      </c>
      <c r="BH1569" t="str">
        <f t="shared" si="74"/>
        <v>COMPLY</v>
      </c>
      <c r="BI1569" t="str">
        <f>VLOOKUP(H1569,Sheet2!$A$1:$B$270,2,FALSE)</f>
        <v>SURABAYA SELATAN</v>
      </c>
    </row>
    <row r="1570" spans="1:61">
      <c r="A1570">
        <v>1569</v>
      </c>
      <c r="B1570">
        <v>1002507648</v>
      </c>
      <c r="C1570">
        <v>3</v>
      </c>
      <c r="D1570" t="s">
        <v>42</v>
      </c>
      <c r="E1570">
        <v>5</v>
      </c>
      <c r="F1570" t="s">
        <v>233</v>
      </c>
      <c r="G1570" t="s">
        <v>103</v>
      </c>
      <c r="H1570" t="s">
        <v>401</v>
      </c>
      <c r="I1570" t="s">
        <v>213</v>
      </c>
      <c r="J1570" t="s">
        <v>214</v>
      </c>
      <c r="K1570" t="s">
        <v>149</v>
      </c>
      <c r="M1570" t="s">
        <v>76</v>
      </c>
      <c r="N1570" t="s">
        <v>216</v>
      </c>
      <c r="O1570" s="57">
        <v>46238.465671296297</v>
      </c>
      <c r="P1570" s="57">
        <v>46238.741736111115</v>
      </c>
      <c r="Q1570">
        <v>69358116</v>
      </c>
      <c r="S1570">
        <v>152318240369</v>
      </c>
      <c r="T1570" t="s">
        <v>1517</v>
      </c>
      <c r="U1570" t="s">
        <v>1518</v>
      </c>
      <c r="V1570" t="s">
        <v>1519</v>
      </c>
      <c r="Z1570">
        <v>112.2322135</v>
      </c>
      <c r="AA1570">
        <v>-7.5205311000000004</v>
      </c>
      <c r="AB1570" t="s">
        <v>1520</v>
      </c>
      <c r="AC1570" t="s">
        <v>230</v>
      </c>
      <c r="AL1570" t="s">
        <v>218</v>
      </c>
      <c r="AM1570" t="s">
        <v>1521</v>
      </c>
      <c r="AN1570" t="s">
        <v>6</v>
      </c>
      <c r="AO1570" s="57">
        <v>46120.476157407407</v>
      </c>
      <c r="AP1570" s="57">
        <v>46239.333333333336</v>
      </c>
      <c r="AR1570" t="s">
        <v>219</v>
      </c>
      <c r="AS1570" t="s">
        <v>401</v>
      </c>
      <c r="AT1570" t="s">
        <v>231</v>
      </c>
      <c r="AU1570">
        <v>20260804</v>
      </c>
      <c r="AV1570" t="s">
        <v>222</v>
      </c>
      <c r="AW1570" t="s">
        <v>561</v>
      </c>
      <c r="AX1570" t="s">
        <v>223</v>
      </c>
      <c r="BA1570" s="57">
        <v>46239.333333333336</v>
      </c>
      <c r="BB1570" t="s">
        <v>1521</v>
      </c>
      <c r="BC1570">
        <v>2026</v>
      </c>
      <c r="BD1570">
        <v>8</v>
      </c>
      <c r="BE1570">
        <v>4</v>
      </c>
      <c r="BF1570" s="6">
        <f t="shared" si="72"/>
        <v>46238</v>
      </c>
      <c r="BG1570">
        <f t="shared" si="73"/>
        <v>-1.3333333333357587</v>
      </c>
      <c r="BH1570" t="str">
        <f t="shared" si="74"/>
        <v>COMPLY</v>
      </c>
      <c r="BI1570" t="str">
        <f>VLOOKUP(H1570,Sheet2!$A$1:$B$270,2,FALSE)</f>
        <v>MOJOKERTO</v>
      </c>
    </row>
    <row r="1571" spans="1:61">
      <c r="A1571">
        <v>1570</v>
      </c>
      <c r="B1571">
        <v>1002516187</v>
      </c>
      <c r="C1571">
        <v>3</v>
      </c>
      <c r="D1571" t="s">
        <v>38</v>
      </c>
      <c r="E1571">
        <v>5</v>
      </c>
      <c r="F1571" t="s">
        <v>92</v>
      </c>
      <c r="G1571" t="s">
        <v>94</v>
      </c>
      <c r="H1571" t="s">
        <v>337</v>
      </c>
      <c r="I1571" t="s">
        <v>213</v>
      </c>
      <c r="J1571" t="s">
        <v>214</v>
      </c>
      <c r="K1571" t="s">
        <v>149</v>
      </c>
      <c r="L1571" t="s">
        <v>215</v>
      </c>
      <c r="M1571" t="s">
        <v>76</v>
      </c>
      <c r="N1571" t="s">
        <v>216</v>
      </c>
      <c r="O1571" s="57">
        <v>46242.715925925928</v>
      </c>
      <c r="P1571" s="57">
        <v>46243.834016203706</v>
      </c>
      <c r="Q1571">
        <v>69361616</v>
      </c>
      <c r="S1571">
        <v>152603215869</v>
      </c>
      <c r="T1571" t="s">
        <v>4587</v>
      </c>
      <c r="U1571" t="s">
        <v>4588</v>
      </c>
      <c r="V1571" t="s">
        <v>4589</v>
      </c>
      <c r="Z1571">
        <v>111.37651820000001</v>
      </c>
      <c r="AA1571">
        <v>-7.6261605000000001</v>
      </c>
      <c r="AB1571" t="s">
        <v>4590</v>
      </c>
      <c r="AC1571" t="s">
        <v>237</v>
      </c>
      <c r="AL1571" t="s">
        <v>218</v>
      </c>
      <c r="AM1571" t="s">
        <v>4591</v>
      </c>
      <c r="AN1571" t="s">
        <v>6</v>
      </c>
      <c r="AO1571" s="57">
        <v>46242.72552083333</v>
      </c>
      <c r="AP1571" s="57">
        <v>46243.625</v>
      </c>
      <c r="AR1571" t="s">
        <v>219</v>
      </c>
      <c r="AS1571" t="s">
        <v>337</v>
      </c>
      <c r="AT1571" t="s">
        <v>231</v>
      </c>
      <c r="AU1571">
        <v>20260809</v>
      </c>
      <c r="AV1571" t="s">
        <v>222</v>
      </c>
      <c r="AW1571" t="s">
        <v>1010</v>
      </c>
      <c r="AX1571" t="s">
        <v>223</v>
      </c>
      <c r="BA1571" s="57">
        <v>46243.625</v>
      </c>
      <c r="BB1571" t="s">
        <v>4591</v>
      </c>
      <c r="BC1571">
        <v>2026</v>
      </c>
      <c r="BD1571">
        <v>8</v>
      </c>
      <c r="BE1571">
        <v>9</v>
      </c>
      <c r="BF1571" s="6">
        <f t="shared" si="72"/>
        <v>46243</v>
      </c>
      <c r="BG1571">
        <f t="shared" si="73"/>
        <v>-0.625</v>
      </c>
      <c r="BH1571" t="str">
        <f t="shared" si="74"/>
        <v>COMPLY</v>
      </c>
      <c r="BI1571" t="str">
        <f>VLOOKUP(H1571,Sheet2!$A$1:$B$270,2,FALSE)</f>
        <v>MADIUN</v>
      </c>
    </row>
    <row r="1572" spans="1:61">
      <c r="A1572">
        <v>1571</v>
      </c>
      <c r="B1572">
        <v>1002513294</v>
      </c>
      <c r="C1572">
        <v>3</v>
      </c>
      <c r="D1572" t="s">
        <v>49</v>
      </c>
      <c r="E1572">
        <v>4</v>
      </c>
      <c r="F1572" t="s">
        <v>252</v>
      </c>
      <c r="G1572" t="s">
        <v>255</v>
      </c>
      <c r="H1572" t="s">
        <v>556</v>
      </c>
      <c r="I1572" t="s">
        <v>213</v>
      </c>
      <c r="J1572" t="s">
        <v>214</v>
      </c>
      <c r="K1572" t="s">
        <v>149</v>
      </c>
      <c r="L1572" t="s">
        <v>215</v>
      </c>
      <c r="M1572" t="s">
        <v>586</v>
      </c>
      <c r="N1572" t="s">
        <v>216</v>
      </c>
      <c r="O1572" s="57">
        <v>46240.711759259262</v>
      </c>
      <c r="P1572" s="57">
        <v>46245.492928240739</v>
      </c>
      <c r="Q1572">
        <v>69360291</v>
      </c>
      <c r="S1572">
        <v>142283119916</v>
      </c>
      <c r="T1572" t="s">
        <v>1522</v>
      </c>
      <c r="U1572" t="s">
        <v>1523</v>
      </c>
      <c r="V1572" t="s">
        <v>1524</v>
      </c>
      <c r="Z1572">
        <v>109.137838</v>
      </c>
      <c r="AA1572">
        <v>-6.9882210000000002</v>
      </c>
      <c r="AB1572" t="s">
        <v>1525</v>
      </c>
      <c r="AC1572" t="s">
        <v>237</v>
      </c>
      <c r="AL1572" t="s">
        <v>218</v>
      </c>
      <c r="AM1572" t="s">
        <v>1526</v>
      </c>
      <c r="AN1572" t="s">
        <v>6</v>
      </c>
      <c r="AO1572" s="57">
        <v>46181.726400462961</v>
      </c>
      <c r="AP1572" s="57">
        <v>46241.625</v>
      </c>
      <c r="AQ1572" t="s">
        <v>248</v>
      </c>
      <c r="AR1572" t="s">
        <v>14</v>
      </c>
      <c r="AS1572" t="s">
        <v>556</v>
      </c>
      <c r="AT1572" t="s">
        <v>231</v>
      </c>
      <c r="AV1572" t="s">
        <v>587</v>
      </c>
      <c r="AW1572" t="s">
        <v>1014</v>
      </c>
      <c r="AX1572" t="s">
        <v>223</v>
      </c>
      <c r="BA1572" s="57">
        <v>46241.625</v>
      </c>
      <c r="BB1572" t="s">
        <v>1526</v>
      </c>
      <c r="BF1572" s="6" t="e">
        <f t="shared" si="72"/>
        <v>#NUM!</v>
      </c>
      <c r="BG1572" t="e">
        <f t="shared" si="73"/>
        <v>#NUM!</v>
      </c>
      <c r="BH1572" t="e">
        <f t="shared" si="74"/>
        <v>#NUM!</v>
      </c>
      <c r="BI1572" t="e">
        <f>VLOOKUP(H1572,Sheet2!$A$1:$B$270,2,FALSE)</f>
        <v>#N/A</v>
      </c>
    </row>
    <row r="1573" spans="1:61">
      <c r="A1573">
        <v>1572</v>
      </c>
      <c r="B1573">
        <v>1002527734</v>
      </c>
      <c r="C1573">
        <v>3</v>
      </c>
      <c r="D1573" t="s">
        <v>49</v>
      </c>
      <c r="E1573">
        <v>4</v>
      </c>
      <c r="F1573" t="s">
        <v>252</v>
      </c>
      <c r="G1573" t="s">
        <v>553</v>
      </c>
      <c r="H1573" t="s">
        <v>968</v>
      </c>
      <c r="I1573" t="s">
        <v>213</v>
      </c>
      <c r="J1573" t="s">
        <v>214</v>
      </c>
      <c r="K1573" t="s">
        <v>149</v>
      </c>
      <c r="L1573" t="s">
        <v>215</v>
      </c>
      <c r="M1573" t="s">
        <v>76</v>
      </c>
      <c r="N1573" t="s">
        <v>216</v>
      </c>
      <c r="O1573" s="57">
        <v>46249.372870370367</v>
      </c>
      <c r="P1573" s="57">
        <v>46249.666770833333</v>
      </c>
      <c r="Q1573">
        <v>69366555</v>
      </c>
      <c r="S1573">
        <v>146284106936</v>
      </c>
      <c r="T1573" t="s">
        <v>12249</v>
      </c>
      <c r="U1573" t="s">
        <v>12250</v>
      </c>
      <c r="V1573" t="s">
        <v>12251</v>
      </c>
      <c r="Z1573">
        <v>109.044517837464</v>
      </c>
      <c r="AA1573">
        <v>-6.8789130877903597</v>
      </c>
      <c r="AB1573" t="s">
        <v>12252</v>
      </c>
      <c r="AC1573" t="s">
        <v>217</v>
      </c>
      <c r="AL1573" t="s">
        <v>218</v>
      </c>
      <c r="AM1573" t="s">
        <v>12253</v>
      </c>
      <c r="AN1573" t="s">
        <v>6</v>
      </c>
      <c r="AO1573" t="s">
        <v>9883</v>
      </c>
      <c r="AP1573" s="57">
        <v>46252.333333333336</v>
      </c>
      <c r="AR1573" t="s">
        <v>219</v>
      </c>
      <c r="AS1573" t="s">
        <v>968</v>
      </c>
      <c r="AT1573" t="s">
        <v>231</v>
      </c>
      <c r="AU1573">
        <v>20260815</v>
      </c>
      <c r="AV1573" t="s">
        <v>222</v>
      </c>
      <c r="AW1573" t="s">
        <v>1015</v>
      </c>
      <c r="AX1573" t="s">
        <v>223</v>
      </c>
      <c r="BA1573" s="57">
        <v>46252.333333333336</v>
      </c>
      <c r="BB1573" t="s">
        <v>12253</v>
      </c>
      <c r="BC1573">
        <v>2026</v>
      </c>
      <c r="BD1573">
        <v>8</v>
      </c>
      <c r="BE1573">
        <v>15</v>
      </c>
      <c r="BF1573" s="6">
        <f t="shared" si="72"/>
        <v>46249</v>
      </c>
      <c r="BG1573">
        <f t="shared" si="73"/>
        <v>-3.3333333333357587</v>
      </c>
      <c r="BH1573" t="str">
        <f t="shared" si="74"/>
        <v>COMPLY</v>
      </c>
      <c r="BI1573" t="e">
        <f>VLOOKUP(H1573,Sheet2!$A$1:$B$270,2,FALSE)</f>
        <v>#N/A</v>
      </c>
    </row>
    <row r="1574" spans="1:61">
      <c r="A1574">
        <v>1573</v>
      </c>
      <c r="B1574">
        <v>1002515795</v>
      </c>
      <c r="C1574">
        <v>3</v>
      </c>
      <c r="D1574" t="s">
        <v>49</v>
      </c>
      <c r="E1574">
        <v>4</v>
      </c>
      <c r="F1574" t="s">
        <v>252</v>
      </c>
      <c r="G1574" t="s">
        <v>931</v>
      </c>
      <c r="H1574" t="s">
        <v>932</v>
      </c>
      <c r="I1574" t="s">
        <v>213</v>
      </c>
      <c r="J1574" t="s">
        <v>214</v>
      </c>
      <c r="K1574" t="s">
        <v>149</v>
      </c>
      <c r="L1574" t="s">
        <v>215</v>
      </c>
      <c r="M1574" t="s">
        <v>76</v>
      </c>
      <c r="N1574" t="s">
        <v>216</v>
      </c>
      <c r="O1574" s="57">
        <v>46242.470092592594</v>
      </c>
      <c r="P1574" s="57">
        <v>46244.883414351854</v>
      </c>
      <c r="Q1574">
        <v>69361342</v>
      </c>
      <c r="S1574">
        <v>142212126685</v>
      </c>
      <c r="T1574" t="s">
        <v>4592</v>
      </c>
      <c r="U1574" t="s">
        <v>4593</v>
      </c>
      <c r="V1574" t="s">
        <v>4594</v>
      </c>
      <c r="Z1574">
        <v>109.27170099999999</v>
      </c>
      <c r="AA1574">
        <v>-6.8795760000000001</v>
      </c>
      <c r="AB1574" t="s">
        <v>4595</v>
      </c>
      <c r="AC1574" t="s">
        <v>237</v>
      </c>
      <c r="AL1574" t="s">
        <v>218</v>
      </c>
      <c r="AM1574" t="s">
        <v>4596</v>
      </c>
      <c r="AN1574" t="s">
        <v>6</v>
      </c>
      <c r="AO1574" s="57">
        <v>46242.476041666669</v>
      </c>
      <c r="AP1574" s="57">
        <v>46243.333333333336</v>
      </c>
      <c r="AR1574" t="s">
        <v>219</v>
      </c>
      <c r="AS1574" t="s">
        <v>932</v>
      </c>
      <c r="AT1574" t="s">
        <v>231</v>
      </c>
      <c r="AU1574">
        <v>20260810</v>
      </c>
      <c r="AV1574" t="s">
        <v>222</v>
      </c>
      <c r="AW1574" t="s">
        <v>1014</v>
      </c>
      <c r="AX1574" t="s">
        <v>223</v>
      </c>
      <c r="BA1574" s="57">
        <v>46243.333333333336</v>
      </c>
      <c r="BB1574" t="s">
        <v>4596</v>
      </c>
      <c r="BC1574">
        <v>2026</v>
      </c>
      <c r="BD1574">
        <v>8</v>
      </c>
      <c r="BE1574">
        <v>10</v>
      </c>
      <c r="BF1574" s="6">
        <f t="shared" si="72"/>
        <v>46244</v>
      </c>
      <c r="BG1574">
        <f t="shared" si="73"/>
        <v>0.66666666666424135</v>
      </c>
      <c r="BH1574" t="str">
        <f t="shared" si="74"/>
        <v>COMPLY</v>
      </c>
      <c r="BI1574" t="e">
        <f>VLOOKUP(H1574,Sheet2!$A$1:$B$270,2,FALSE)</f>
        <v>#N/A</v>
      </c>
    </row>
    <row r="1575" spans="1:61">
      <c r="A1575">
        <v>1574</v>
      </c>
      <c r="B1575">
        <v>1002529583</v>
      </c>
      <c r="C1575">
        <v>3</v>
      </c>
      <c r="D1575" t="s">
        <v>42</v>
      </c>
      <c r="E1575">
        <v>5</v>
      </c>
      <c r="F1575" t="s">
        <v>102</v>
      </c>
      <c r="G1575" t="s">
        <v>99</v>
      </c>
      <c r="H1575" t="s">
        <v>475</v>
      </c>
      <c r="I1575" t="s">
        <v>213</v>
      </c>
      <c r="J1575" t="s">
        <v>214</v>
      </c>
      <c r="K1575" t="s">
        <v>149</v>
      </c>
      <c r="L1575" t="s">
        <v>606</v>
      </c>
      <c r="M1575" t="s">
        <v>76</v>
      </c>
      <c r="N1575" t="s">
        <v>216</v>
      </c>
      <c r="O1575" s="57">
        <v>46250.518009259256</v>
      </c>
      <c r="P1575" s="57">
        <v>46250.848622685182</v>
      </c>
      <c r="Q1575">
        <v>69367454</v>
      </c>
      <c r="R1575">
        <v>3332812005</v>
      </c>
      <c r="S1575">
        <v>152523202547</v>
      </c>
      <c r="T1575" t="s">
        <v>12254</v>
      </c>
      <c r="U1575" t="s">
        <v>12255</v>
      </c>
      <c r="V1575" t="s">
        <v>12256</v>
      </c>
      <c r="Z1575">
        <v>114.117234908044</v>
      </c>
      <c r="AA1575">
        <v>-8.3374425323157997</v>
      </c>
      <c r="AB1575" t="s">
        <v>12257</v>
      </c>
      <c r="AC1575" t="s">
        <v>217</v>
      </c>
      <c r="AL1575" t="s">
        <v>218</v>
      </c>
      <c r="AM1575" t="s">
        <v>9782</v>
      </c>
      <c r="AN1575" t="s">
        <v>6</v>
      </c>
      <c r="AO1575" t="s">
        <v>10751</v>
      </c>
      <c r="AP1575" s="57">
        <v>46251.541666666664</v>
      </c>
      <c r="AR1575" t="s">
        <v>219</v>
      </c>
      <c r="AS1575" t="s">
        <v>475</v>
      </c>
      <c r="AT1575" t="s">
        <v>231</v>
      </c>
      <c r="AU1575">
        <v>20260816</v>
      </c>
      <c r="AV1575" t="s">
        <v>222</v>
      </c>
      <c r="AW1575" t="s">
        <v>995</v>
      </c>
      <c r="AX1575" t="s">
        <v>223</v>
      </c>
      <c r="BA1575" s="57">
        <v>46251.541666666664</v>
      </c>
      <c r="BB1575" t="s">
        <v>9782</v>
      </c>
      <c r="BC1575">
        <v>2026</v>
      </c>
      <c r="BD1575">
        <v>8</v>
      </c>
      <c r="BE1575">
        <v>16</v>
      </c>
      <c r="BF1575" s="6">
        <f t="shared" si="72"/>
        <v>46250</v>
      </c>
      <c r="BG1575">
        <f t="shared" si="73"/>
        <v>-1.5416666666642413</v>
      </c>
      <c r="BH1575" t="str">
        <f t="shared" si="74"/>
        <v>COMPLY</v>
      </c>
      <c r="BI1575" t="str">
        <f>VLOOKUP(H1575,Sheet2!$A$1:$B$270,2,FALSE)</f>
        <v>BANYUWANGI</v>
      </c>
    </row>
    <row r="1576" spans="1:61">
      <c r="A1576">
        <v>1575</v>
      </c>
      <c r="B1576">
        <v>1002511481</v>
      </c>
      <c r="C1576">
        <v>3</v>
      </c>
      <c r="D1576" t="s">
        <v>45</v>
      </c>
      <c r="E1576">
        <v>5</v>
      </c>
      <c r="F1576" t="s">
        <v>113</v>
      </c>
      <c r="G1576" t="s">
        <v>113</v>
      </c>
      <c r="H1576" t="s">
        <v>418</v>
      </c>
      <c r="I1576" t="s">
        <v>213</v>
      </c>
      <c r="J1576" t="s">
        <v>214</v>
      </c>
      <c r="K1576" t="s">
        <v>149</v>
      </c>
      <c r="L1576" t="s">
        <v>215</v>
      </c>
      <c r="M1576" t="s">
        <v>76</v>
      </c>
      <c r="N1576" t="s">
        <v>216</v>
      </c>
      <c r="O1576" s="57">
        <v>46240.363842592589</v>
      </c>
      <c r="P1576" s="57">
        <v>46243.742615740739</v>
      </c>
      <c r="Q1576">
        <v>69359589</v>
      </c>
      <c r="S1576">
        <v>172502311085</v>
      </c>
      <c r="T1576" t="s">
        <v>1532</v>
      </c>
      <c r="U1576" t="s">
        <v>1533</v>
      </c>
      <c r="V1576" t="s">
        <v>1534</v>
      </c>
      <c r="Z1576">
        <v>123.6068441</v>
      </c>
      <c r="AA1576">
        <v>-10.164740699999999</v>
      </c>
      <c r="AB1576" t="s">
        <v>1535</v>
      </c>
      <c r="AC1576" t="s">
        <v>237</v>
      </c>
      <c r="AL1576" t="s">
        <v>218</v>
      </c>
      <c r="AM1576" t="s">
        <v>1536</v>
      </c>
      <c r="AN1576" t="s">
        <v>6</v>
      </c>
      <c r="AO1576" s="57">
        <v>46181.371574074074</v>
      </c>
      <c r="AP1576" s="57">
        <v>46241.333333333336</v>
      </c>
      <c r="AR1576" t="s">
        <v>219</v>
      </c>
      <c r="AS1576" t="s">
        <v>418</v>
      </c>
      <c r="AT1576" t="s">
        <v>231</v>
      </c>
      <c r="AU1576">
        <v>20260809</v>
      </c>
      <c r="AV1576" t="s">
        <v>222</v>
      </c>
      <c r="AW1576" t="s">
        <v>1022</v>
      </c>
      <c r="AX1576" t="s">
        <v>223</v>
      </c>
      <c r="BA1576" s="57">
        <v>46241.333333333336</v>
      </c>
      <c r="BB1576" t="s">
        <v>1536</v>
      </c>
      <c r="BC1576">
        <v>2026</v>
      </c>
      <c r="BD1576">
        <v>8</v>
      </c>
      <c r="BE1576">
        <v>9</v>
      </c>
      <c r="BF1576" s="6">
        <f t="shared" si="72"/>
        <v>46243</v>
      </c>
      <c r="BG1576">
        <f t="shared" si="73"/>
        <v>1.6666666666642413</v>
      </c>
      <c r="BH1576" t="str">
        <f t="shared" si="74"/>
        <v>NOT COMPLY</v>
      </c>
      <c r="BI1576" t="str">
        <f>VLOOKUP(H1576,Sheet2!$A$1:$B$270,2,FALSE)</f>
        <v>KUPANG</v>
      </c>
    </row>
    <row r="1577" spans="1:61">
      <c r="A1577">
        <v>1576</v>
      </c>
      <c r="B1577">
        <v>1002511358</v>
      </c>
      <c r="C1577">
        <v>3</v>
      </c>
      <c r="D1577" t="s">
        <v>38</v>
      </c>
      <c r="E1577">
        <v>5</v>
      </c>
      <c r="F1577" t="s">
        <v>90</v>
      </c>
      <c r="G1577" t="s">
        <v>90</v>
      </c>
      <c r="H1577" t="s">
        <v>440</v>
      </c>
      <c r="I1577" t="s">
        <v>213</v>
      </c>
      <c r="J1577" t="s">
        <v>214</v>
      </c>
      <c r="K1577" t="s">
        <v>149</v>
      </c>
      <c r="L1577" t="s">
        <v>215</v>
      </c>
      <c r="M1577" t="s">
        <v>76</v>
      </c>
      <c r="N1577" t="s">
        <v>216</v>
      </c>
      <c r="O1577" s="57">
        <v>46239.815925925926</v>
      </c>
      <c r="P1577" s="57">
        <v>46240.645879629628</v>
      </c>
      <c r="Q1577">
        <v>69359494</v>
      </c>
      <c r="S1577">
        <v>152651206912</v>
      </c>
      <c r="T1577" t="s">
        <v>1537</v>
      </c>
      <c r="U1577" t="s">
        <v>1538</v>
      </c>
      <c r="V1577" t="s">
        <v>1539</v>
      </c>
      <c r="Z1577">
        <v>111.9534045</v>
      </c>
      <c r="AA1577">
        <v>-7.9291676999999998</v>
      </c>
      <c r="AB1577" t="s">
        <v>1540</v>
      </c>
      <c r="AC1577" t="s">
        <v>237</v>
      </c>
      <c r="AL1577" t="s">
        <v>218</v>
      </c>
      <c r="AM1577" t="s">
        <v>1541</v>
      </c>
      <c r="AN1577" t="s">
        <v>6</v>
      </c>
      <c r="AO1577" s="57">
        <v>46150.819328703707</v>
      </c>
      <c r="AP1577" s="57">
        <v>46241.333333333336</v>
      </c>
      <c r="AR1577" t="s">
        <v>219</v>
      </c>
      <c r="AS1577" t="s">
        <v>440</v>
      </c>
      <c r="AT1577" t="s">
        <v>231</v>
      </c>
      <c r="AU1577">
        <v>20260806</v>
      </c>
      <c r="AV1577" t="s">
        <v>222</v>
      </c>
      <c r="AW1577" t="s">
        <v>1023</v>
      </c>
      <c r="AX1577" t="s">
        <v>223</v>
      </c>
      <c r="BA1577" s="57">
        <v>46241.333333333336</v>
      </c>
      <c r="BB1577" t="s">
        <v>1541</v>
      </c>
      <c r="BC1577">
        <v>2026</v>
      </c>
      <c r="BD1577">
        <v>8</v>
      </c>
      <c r="BE1577">
        <v>6</v>
      </c>
      <c r="BF1577" s="6">
        <f t="shared" si="72"/>
        <v>46240</v>
      </c>
      <c r="BG1577">
        <f t="shared" si="73"/>
        <v>-1.3333333333357587</v>
      </c>
      <c r="BH1577" t="str">
        <f t="shared" si="74"/>
        <v>COMPLY</v>
      </c>
      <c r="BI1577" t="str">
        <f>VLOOKUP(H1577,Sheet2!$A$1:$B$270,2,FALSE)</f>
        <v>KEDIRI</v>
      </c>
    </row>
    <row r="1578" spans="1:61">
      <c r="A1578">
        <v>1577</v>
      </c>
      <c r="B1578">
        <v>1002522989</v>
      </c>
      <c r="C1578">
        <v>3</v>
      </c>
      <c r="D1578" t="s">
        <v>55</v>
      </c>
      <c r="E1578">
        <v>5</v>
      </c>
      <c r="F1578" t="s">
        <v>265</v>
      </c>
      <c r="G1578" t="s">
        <v>128</v>
      </c>
      <c r="H1578" t="s">
        <v>360</v>
      </c>
      <c r="I1578" t="s">
        <v>213</v>
      </c>
      <c r="J1578" t="s">
        <v>214</v>
      </c>
      <c r="K1578" t="s">
        <v>149</v>
      </c>
      <c r="L1578" t="s">
        <v>215</v>
      </c>
      <c r="M1578" t="s">
        <v>76</v>
      </c>
      <c r="N1578" t="s">
        <v>216</v>
      </c>
      <c r="O1578" s="57">
        <v>46246.709687499999</v>
      </c>
      <c r="P1578" s="57">
        <v>46248.342870370368</v>
      </c>
      <c r="Q1578">
        <v>69364557</v>
      </c>
      <c r="S1578">
        <v>152412248839</v>
      </c>
      <c r="T1578" t="s">
        <v>8412</v>
      </c>
      <c r="U1578" t="s">
        <v>9337</v>
      </c>
      <c r="V1578" t="s">
        <v>8413</v>
      </c>
      <c r="Z1578">
        <v>112.6128794</v>
      </c>
      <c r="AA1578">
        <v>-7.2347336999999996</v>
      </c>
      <c r="AB1578" t="s">
        <v>8414</v>
      </c>
      <c r="AC1578" t="s">
        <v>237</v>
      </c>
      <c r="AL1578" t="s">
        <v>218</v>
      </c>
      <c r="AM1578" t="s">
        <v>8415</v>
      </c>
      <c r="AN1578" t="s">
        <v>6</v>
      </c>
      <c r="AO1578" s="57">
        <v>46364.715636574074</v>
      </c>
      <c r="AP1578" s="57">
        <v>46247.541666666664</v>
      </c>
      <c r="AR1578" t="s">
        <v>219</v>
      </c>
      <c r="AS1578" t="s">
        <v>360</v>
      </c>
      <c r="AT1578" t="s">
        <v>231</v>
      </c>
      <c r="AU1578">
        <v>20260814</v>
      </c>
      <c r="AV1578" t="s">
        <v>222</v>
      </c>
      <c r="AW1578" t="s">
        <v>1022</v>
      </c>
      <c r="AX1578" t="s">
        <v>223</v>
      </c>
      <c r="BA1578" s="57">
        <v>46247.541666666664</v>
      </c>
      <c r="BB1578" t="s">
        <v>8415</v>
      </c>
      <c r="BC1578">
        <v>2026</v>
      </c>
      <c r="BD1578">
        <v>8</v>
      </c>
      <c r="BE1578">
        <v>14</v>
      </c>
      <c r="BF1578" s="6">
        <f t="shared" si="72"/>
        <v>46248</v>
      </c>
      <c r="BG1578">
        <f t="shared" si="73"/>
        <v>0.45833333333575865</v>
      </c>
      <c r="BH1578" t="str">
        <f t="shared" si="74"/>
        <v>COMPLY</v>
      </c>
      <c r="BI1578" t="str">
        <f>VLOOKUP(H1578,Sheet2!$A$1:$B$270,2,FALSE)</f>
        <v>SURABAYA UTARA</v>
      </c>
    </row>
    <row r="1579" spans="1:61">
      <c r="A1579">
        <v>1578</v>
      </c>
      <c r="B1579">
        <v>1002519306</v>
      </c>
      <c r="C1579">
        <v>3</v>
      </c>
      <c r="D1579" t="s">
        <v>45</v>
      </c>
      <c r="E1579">
        <v>5</v>
      </c>
      <c r="F1579" t="s">
        <v>211</v>
      </c>
      <c r="G1579" t="s">
        <v>118</v>
      </c>
      <c r="H1579" t="s">
        <v>212</v>
      </c>
      <c r="I1579" t="s">
        <v>213</v>
      </c>
      <c r="J1579" t="s">
        <v>214</v>
      </c>
      <c r="K1579" t="s">
        <v>149</v>
      </c>
      <c r="L1579" t="s">
        <v>215</v>
      </c>
      <c r="M1579" t="s">
        <v>580</v>
      </c>
      <c r="N1579" t="s">
        <v>216</v>
      </c>
      <c r="O1579" s="57">
        <v>46245.442280092589</v>
      </c>
      <c r="P1579" s="57">
        <v>46246.445150462961</v>
      </c>
      <c r="Q1579">
        <v>69357062</v>
      </c>
      <c r="T1579" t="s">
        <v>2680</v>
      </c>
      <c r="V1579" t="s">
        <v>2682</v>
      </c>
      <c r="Z1579">
        <v>117.42574</v>
      </c>
      <c r="AA1579">
        <v>-8.4972999999999992</v>
      </c>
      <c r="AB1579" t="s">
        <v>2683</v>
      </c>
      <c r="AC1579" t="s">
        <v>237</v>
      </c>
      <c r="AL1579" t="s">
        <v>218</v>
      </c>
      <c r="AM1579" t="s">
        <v>2684</v>
      </c>
      <c r="AN1579" t="s">
        <v>6</v>
      </c>
      <c r="AO1579" s="57">
        <v>46334.444328703707</v>
      </c>
      <c r="AP1579" s="57">
        <v>46237</v>
      </c>
      <c r="AR1579" t="s">
        <v>566</v>
      </c>
      <c r="AS1579" t="s">
        <v>212</v>
      </c>
      <c r="AT1579" t="s">
        <v>231</v>
      </c>
      <c r="AV1579" t="s">
        <v>4850</v>
      </c>
      <c r="AW1579" t="s">
        <v>1014</v>
      </c>
      <c r="AX1579" t="s">
        <v>223</v>
      </c>
      <c r="BA1579" s="57">
        <v>46237.541666666664</v>
      </c>
      <c r="BB1579" t="s">
        <v>2684</v>
      </c>
      <c r="BF1579" s="6" t="e">
        <f t="shared" si="72"/>
        <v>#NUM!</v>
      </c>
      <c r="BG1579" t="e">
        <f t="shared" si="73"/>
        <v>#NUM!</v>
      </c>
      <c r="BH1579" t="e">
        <f t="shared" si="74"/>
        <v>#NUM!</v>
      </c>
      <c r="BI1579" t="str">
        <f>VLOOKUP(H1579,Sheet2!$A$1:$B$270,2,FALSE)</f>
        <v>SUMBAWA</v>
      </c>
    </row>
    <row r="1580" spans="1:61">
      <c r="A1580">
        <v>1579</v>
      </c>
      <c r="B1580">
        <v>1002510033</v>
      </c>
      <c r="C1580">
        <v>3</v>
      </c>
      <c r="D1580" t="s">
        <v>34</v>
      </c>
      <c r="E1580">
        <v>5</v>
      </c>
      <c r="F1580" t="s">
        <v>573</v>
      </c>
      <c r="G1580" t="s">
        <v>82</v>
      </c>
      <c r="H1580" t="s">
        <v>268</v>
      </c>
      <c r="I1580" t="s">
        <v>213</v>
      </c>
      <c r="J1580" t="s">
        <v>214</v>
      </c>
      <c r="K1580" t="s">
        <v>149</v>
      </c>
      <c r="M1580" t="s">
        <v>236</v>
      </c>
      <c r="N1580" t="s">
        <v>216</v>
      </c>
      <c r="O1580" s="57">
        <v>46239.445451388892</v>
      </c>
      <c r="P1580" s="57">
        <v>46241.484942129631</v>
      </c>
      <c r="Q1580">
        <v>69358913</v>
      </c>
      <c r="S1580">
        <v>172428815935</v>
      </c>
      <c r="T1580" t="s">
        <v>1552</v>
      </c>
      <c r="U1580" t="s">
        <v>1553</v>
      </c>
      <c r="Z1580">
        <v>115.43618979999999</v>
      </c>
      <c r="AA1580">
        <v>-8.4658975000000005</v>
      </c>
      <c r="AB1580" t="s">
        <v>1554</v>
      </c>
      <c r="AC1580" t="s">
        <v>230</v>
      </c>
      <c r="AO1580" s="57">
        <v>46150.454826388886</v>
      </c>
      <c r="AR1580" t="s">
        <v>312</v>
      </c>
      <c r="AS1580" t="s">
        <v>268</v>
      </c>
      <c r="AT1580" t="s">
        <v>231</v>
      </c>
      <c r="AV1580" t="s">
        <v>1074</v>
      </c>
      <c r="AW1580" t="s">
        <v>561</v>
      </c>
      <c r="AX1580" t="s">
        <v>223</v>
      </c>
      <c r="AZ1580" t="s">
        <v>1074</v>
      </c>
      <c r="BF1580" s="6" t="e">
        <f t="shared" si="72"/>
        <v>#NUM!</v>
      </c>
      <c r="BG1580" t="e">
        <f t="shared" si="73"/>
        <v>#NUM!</v>
      </c>
      <c r="BH1580" t="e">
        <f t="shared" si="74"/>
        <v>#NUM!</v>
      </c>
      <c r="BI1580" t="str">
        <f>VLOOKUP(H1580,Sheet2!$A$1:$B$270,2,FALSE)</f>
        <v>KLUNGKUNG</v>
      </c>
    </row>
    <row r="1581" spans="1:61">
      <c r="A1581">
        <v>1580</v>
      </c>
      <c r="B1581">
        <v>1002529259</v>
      </c>
      <c r="C1581">
        <v>3</v>
      </c>
      <c r="D1581" t="s">
        <v>45</v>
      </c>
      <c r="E1581">
        <v>5</v>
      </c>
      <c r="F1581" t="s">
        <v>211</v>
      </c>
      <c r="G1581" t="s">
        <v>118</v>
      </c>
      <c r="H1581" t="s">
        <v>464</v>
      </c>
      <c r="I1581" t="s">
        <v>213</v>
      </c>
      <c r="J1581" t="s">
        <v>214</v>
      </c>
      <c r="K1581" t="s">
        <v>149</v>
      </c>
      <c r="M1581" t="s">
        <v>76</v>
      </c>
      <c r="N1581" t="s">
        <v>216</v>
      </c>
      <c r="O1581" s="57">
        <v>46250.373715277776</v>
      </c>
      <c r="P1581" s="57">
        <v>46251.896412037036</v>
      </c>
      <c r="Q1581">
        <v>69365271</v>
      </c>
      <c r="S1581">
        <v>172608206064</v>
      </c>
      <c r="T1581" t="s">
        <v>9051</v>
      </c>
      <c r="U1581" t="s">
        <v>11429</v>
      </c>
      <c r="V1581" t="s">
        <v>12258</v>
      </c>
      <c r="Z1581">
        <v>116.74579230000001</v>
      </c>
      <c r="AA1581">
        <v>-8.9673186000000005</v>
      </c>
      <c r="AB1581" t="s">
        <v>9054</v>
      </c>
      <c r="AC1581" t="s">
        <v>290</v>
      </c>
      <c r="AL1581" t="s">
        <v>218</v>
      </c>
      <c r="AM1581" t="s">
        <v>11431</v>
      </c>
      <c r="AN1581" t="s">
        <v>6</v>
      </c>
      <c r="AO1581" t="s">
        <v>11951</v>
      </c>
      <c r="AR1581" t="s">
        <v>219</v>
      </c>
      <c r="AS1581" t="s">
        <v>464</v>
      </c>
      <c r="AT1581" t="s">
        <v>570</v>
      </c>
      <c r="AU1581">
        <v>20260817</v>
      </c>
      <c r="AV1581" t="s">
        <v>222</v>
      </c>
      <c r="AW1581" t="s">
        <v>942</v>
      </c>
      <c r="AX1581" t="s">
        <v>223</v>
      </c>
      <c r="BA1581" s="57">
        <v>46250.291666666664</v>
      </c>
      <c r="BB1581" t="s">
        <v>11431</v>
      </c>
      <c r="BC1581">
        <v>2026</v>
      </c>
      <c r="BD1581">
        <v>8</v>
      </c>
      <c r="BE1581">
        <v>17</v>
      </c>
      <c r="BF1581" s="6">
        <f t="shared" si="72"/>
        <v>46251</v>
      </c>
      <c r="BG1581">
        <f t="shared" si="73"/>
        <v>0.70833333333575865</v>
      </c>
      <c r="BH1581" t="str">
        <f t="shared" si="74"/>
        <v>COMPLY</v>
      </c>
      <c r="BI1581" t="str">
        <f>VLOOKUP(H1581,Sheet2!$A$1:$B$270,2,FALSE)</f>
        <v>SUMBAWA</v>
      </c>
    </row>
    <row r="1582" spans="1:61">
      <c r="A1582">
        <v>1581</v>
      </c>
      <c r="B1582">
        <v>1002504908</v>
      </c>
      <c r="C1582">
        <v>3</v>
      </c>
      <c r="D1582" t="s">
        <v>49</v>
      </c>
      <c r="E1582">
        <v>4</v>
      </c>
      <c r="F1582" t="s">
        <v>252</v>
      </c>
      <c r="G1582" t="s">
        <v>252</v>
      </c>
      <c r="H1582" t="s">
        <v>676</v>
      </c>
      <c r="I1582" t="s">
        <v>213</v>
      </c>
      <c r="J1582" t="s">
        <v>214</v>
      </c>
      <c r="K1582" t="s">
        <v>149</v>
      </c>
      <c r="L1582" t="s">
        <v>215</v>
      </c>
      <c r="M1582" t="s">
        <v>76</v>
      </c>
      <c r="N1582" t="s">
        <v>216</v>
      </c>
      <c r="O1582" s="57">
        <v>46235.762465277781</v>
      </c>
      <c r="P1582" s="57">
        <v>46236.626458333332</v>
      </c>
      <c r="Q1582">
        <v>69356882</v>
      </c>
      <c r="S1582">
        <v>146285103738</v>
      </c>
      <c r="T1582" t="s">
        <v>1555</v>
      </c>
      <c r="U1582" t="s">
        <v>1556</v>
      </c>
      <c r="V1582" t="s">
        <v>1557</v>
      </c>
      <c r="Z1582">
        <v>109.657574030394</v>
      </c>
      <c r="AA1582">
        <v>-6.9703843751397603</v>
      </c>
      <c r="AB1582" t="s">
        <v>1558</v>
      </c>
      <c r="AC1582" t="s">
        <v>237</v>
      </c>
      <c r="AL1582" t="s">
        <v>218</v>
      </c>
      <c r="AM1582" t="s">
        <v>1559</v>
      </c>
      <c r="AN1582" t="s">
        <v>6</v>
      </c>
      <c r="AO1582" s="57">
        <v>46030.76766203704</v>
      </c>
      <c r="AP1582" s="57">
        <v>46236.625</v>
      </c>
      <c r="AR1582" t="s">
        <v>219</v>
      </c>
      <c r="AS1582" t="s">
        <v>676</v>
      </c>
      <c r="AT1582" t="s">
        <v>231</v>
      </c>
      <c r="AU1582">
        <v>20260802</v>
      </c>
      <c r="AV1582" t="s">
        <v>222</v>
      </c>
      <c r="AW1582" t="s">
        <v>1023</v>
      </c>
      <c r="AX1582" t="s">
        <v>223</v>
      </c>
      <c r="BA1582" s="57">
        <v>46236.625</v>
      </c>
      <c r="BB1582" t="s">
        <v>1559</v>
      </c>
      <c r="BC1582">
        <v>2026</v>
      </c>
      <c r="BD1582">
        <v>8</v>
      </c>
      <c r="BE1582">
        <v>2</v>
      </c>
      <c r="BF1582" s="6">
        <f t="shared" si="72"/>
        <v>46236</v>
      </c>
      <c r="BG1582">
        <f t="shared" si="73"/>
        <v>-0.625</v>
      </c>
      <c r="BH1582" t="str">
        <f t="shared" si="74"/>
        <v>COMPLY</v>
      </c>
      <c r="BI1582" t="e">
        <f>VLOOKUP(H1582,Sheet2!$A$1:$B$270,2,FALSE)</f>
        <v>#N/A</v>
      </c>
    </row>
    <row r="1583" spans="1:61">
      <c r="A1583">
        <v>1582</v>
      </c>
      <c r="B1583">
        <v>1002519276</v>
      </c>
      <c r="C1583">
        <v>3</v>
      </c>
      <c r="D1583" t="s">
        <v>55</v>
      </c>
      <c r="E1583">
        <v>5</v>
      </c>
      <c r="F1583" t="s">
        <v>265</v>
      </c>
      <c r="G1583" t="s">
        <v>125</v>
      </c>
      <c r="H1583" t="s">
        <v>332</v>
      </c>
      <c r="I1583" t="s">
        <v>213</v>
      </c>
      <c r="J1583" t="s">
        <v>214</v>
      </c>
      <c r="K1583" t="s">
        <v>149</v>
      </c>
      <c r="L1583" t="s">
        <v>215</v>
      </c>
      <c r="M1583" t="s">
        <v>575</v>
      </c>
      <c r="N1583" t="s">
        <v>216</v>
      </c>
      <c r="O1583" s="57">
        <v>46245.4374537037</v>
      </c>
      <c r="P1583" s="57">
        <v>46247.600416666668</v>
      </c>
      <c r="Q1583">
        <v>69363052</v>
      </c>
      <c r="S1583">
        <v>152441211131</v>
      </c>
      <c r="T1583" t="s">
        <v>7489</v>
      </c>
      <c r="U1583" t="s">
        <v>7490</v>
      </c>
      <c r="V1583" t="s">
        <v>7491</v>
      </c>
      <c r="Z1583">
        <v>112.151629</v>
      </c>
      <c r="AA1583">
        <v>-7.2398150000000001</v>
      </c>
      <c r="AB1583" t="s">
        <v>7492</v>
      </c>
      <c r="AC1583" t="s">
        <v>237</v>
      </c>
      <c r="AL1583" t="s">
        <v>218</v>
      </c>
      <c r="AM1583" t="s">
        <v>7493</v>
      </c>
      <c r="AN1583" t="s">
        <v>6</v>
      </c>
      <c r="AO1583" s="57">
        <v>46334.444328703707</v>
      </c>
      <c r="AP1583" s="57">
        <v>46246.416666666664</v>
      </c>
      <c r="AQ1583" t="s">
        <v>248</v>
      </c>
      <c r="AR1583" t="s">
        <v>14</v>
      </c>
      <c r="AS1583" t="s">
        <v>332</v>
      </c>
      <c r="AT1583" t="s">
        <v>231</v>
      </c>
      <c r="AV1583" t="s">
        <v>9338</v>
      </c>
      <c r="AW1583" t="s">
        <v>1014</v>
      </c>
      <c r="AX1583" t="s">
        <v>223</v>
      </c>
      <c r="BA1583" s="57">
        <v>46246.416666666664</v>
      </c>
      <c r="BB1583" t="s">
        <v>7493</v>
      </c>
      <c r="BF1583" s="6" t="e">
        <f t="shared" si="72"/>
        <v>#NUM!</v>
      </c>
      <c r="BG1583" t="e">
        <f t="shared" si="73"/>
        <v>#NUM!</v>
      </c>
      <c r="BH1583" t="e">
        <f t="shared" si="74"/>
        <v>#NUM!</v>
      </c>
      <c r="BI1583" t="str">
        <f>VLOOKUP(H1583,Sheet2!$A$1:$B$270,2,FALSE)</f>
        <v>GRESIK</v>
      </c>
    </row>
    <row r="1584" spans="1:61">
      <c r="A1584">
        <v>1583</v>
      </c>
      <c r="B1584">
        <v>1002523277</v>
      </c>
      <c r="C1584">
        <v>3</v>
      </c>
      <c r="D1584" t="s">
        <v>55</v>
      </c>
      <c r="E1584">
        <v>5</v>
      </c>
      <c r="F1584" t="s">
        <v>265</v>
      </c>
      <c r="G1584" t="s">
        <v>123</v>
      </c>
      <c r="H1584" t="s">
        <v>293</v>
      </c>
      <c r="I1584" t="s">
        <v>213</v>
      </c>
      <c r="J1584" t="s">
        <v>214</v>
      </c>
      <c r="K1584" t="s">
        <v>149</v>
      </c>
      <c r="M1584" t="s">
        <v>76</v>
      </c>
      <c r="N1584" t="s">
        <v>216</v>
      </c>
      <c r="O1584" s="57">
        <v>46247.347430555557</v>
      </c>
      <c r="P1584" s="57">
        <v>46247.891226851854</v>
      </c>
      <c r="Q1584">
        <v>69364684</v>
      </c>
      <c r="S1584">
        <v>152401227405</v>
      </c>
      <c r="T1584" t="s">
        <v>9339</v>
      </c>
      <c r="U1584" t="s">
        <v>9340</v>
      </c>
      <c r="V1584" t="s">
        <v>9341</v>
      </c>
      <c r="Z1584">
        <v>112.73247259999999</v>
      </c>
      <c r="AA1584">
        <v>-7.2233419000000003</v>
      </c>
      <c r="AB1584" t="s">
        <v>9342</v>
      </c>
      <c r="AC1584" t="s">
        <v>230</v>
      </c>
      <c r="AL1584" t="s">
        <v>218</v>
      </c>
      <c r="AM1584" t="s">
        <v>9343</v>
      </c>
      <c r="AN1584" t="s">
        <v>6</v>
      </c>
      <c r="AO1584" t="s">
        <v>9175</v>
      </c>
      <c r="AP1584" s="57">
        <v>46248.458333333336</v>
      </c>
      <c r="AR1584" t="s">
        <v>219</v>
      </c>
      <c r="AS1584" t="s">
        <v>293</v>
      </c>
      <c r="AT1584" t="s">
        <v>231</v>
      </c>
      <c r="AU1584">
        <v>20260813</v>
      </c>
      <c r="AV1584" t="s">
        <v>222</v>
      </c>
      <c r="AW1584" t="s">
        <v>1026</v>
      </c>
      <c r="AX1584" t="s">
        <v>223</v>
      </c>
      <c r="BA1584" s="57">
        <v>46248.458333333336</v>
      </c>
      <c r="BB1584" t="s">
        <v>9343</v>
      </c>
      <c r="BC1584">
        <v>2026</v>
      </c>
      <c r="BD1584">
        <v>8</v>
      </c>
      <c r="BE1584">
        <v>13</v>
      </c>
      <c r="BF1584" s="6">
        <f t="shared" si="72"/>
        <v>46247</v>
      </c>
      <c r="BG1584">
        <f t="shared" si="73"/>
        <v>-1.4583333333357587</v>
      </c>
      <c r="BH1584" t="str">
        <f t="shared" si="74"/>
        <v>COMPLY</v>
      </c>
      <c r="BI1584" t="str">
        <f>VLOOKUP(H1584,Sheet2!$A$1:$B$270,2,FALSE)</f>
        <v>SURABAYA UTARA</v>
      </c>
    </row>
    <row r="1585" spans="1:61">
      <c r="A1585">
        <v>1584</v>
      </c>
      <c r="B1585">
        <v>1002512276</v>
      </c>
      <c r="C1585">
        <v>3</v>
      </c>
      <c r="D1585" t="s">
        <v>51</v>
      </c>
      <c r="E1585">
        <v>4</v>
      </c>
      <c r="F1585" t="s">
        <v>273</v>
      </c>
      <c r="G1585" t="s">
        <v>569</v>
      </c>
      <c r="H1585" t="s">
        <v>907</v>
      </c>
      <c r="I1585" t="s">
        <v>213</v>
      </c>
      <c r="J1585" t="s">
        <v>214</v>
      </c>
      <c r="K1585" t="s">
        <v>149</v>
      </c>
      <c r="L1585" t="s">
        <v>215</v>
      </c>
      <c r="M1585" t="s">
        <v>76</v>
      </c>
      <c r="N1585" t="s">
        <v>216</v>
      </c>
      <c r="O1585" s="57">
        <v>46240.534687500003</v>
      </c>
      <c r="P1585" s="57">
        <v>46241.711516203701</v>
      </c>
      <c r="Q1585">
        <v>69359924</v>
      </c>
      <c r="S1585">
        <v>142509107217</v>
      </c>
      <c r="T1585" t="s">
        <v>1560</v>
      </c>
      <c r="U1585" t="s">
        <v>1561</v>
      </c>
      <c r="V1585" t="s">
        <v>1562</v>
      </c>
      <c r="Z1585">
        <v>111.11573</v>
      </c>
      <c r="AA1585">
        <v>-7.1114290000000002</v>
      </c>
      <c r="AB1585" t="s">
        <v>1563</v>
      </c>
      <c r="AC1585" t="s">
        <v>237</v>
      </c>
      <c r="AL1585" t="s">
        <v>218</v>
      </c>
      <c r="AM1585" t="s">
        <v>1564</v>
      </c>
      <c r="AN1585" t="s">
        <v>6</v>
      </c>
      <c r="AO1585" s="57">
        <v>46181.538668981484</v>
      </c>
      <c r="AP1585" s="57">
        <v>46241.541666666664</v>
      </c>
      <c r="AR1585" t="s">
        <v>219</v>
      </c>
      <c r="AS1585" t="s">
        <v>907</v>
      </c>
      <c r="AT1585" t="s">
        <v>231</v>
      </c>
      <c r="AU1585">
        <v>20260807</v>
      </c>
      <c r="AV1585" t="s">
        <v>222</v>
      </c>
      <c r="AW1585" t="s">
        <v>1010</v>
      </c>
      <c r="AX1585" t="s">
        <v>223</v>
      </c>
      <c r="BA1585" s="57">
        <v>46241.541666666664</v>
      </c>
      <c r="BB1585" t="s">
        <v>1564</v>
      </c>
      <c r="BC1585">
        <v>2026</v>
      </c>
      <c r="BD1585">
        <v>8</v>
      </c>
      <c r="BE1585">
        <v>7</v>
      </c>
      <c r="BF1585" s="6">
        <f t="shared" si="72"/>
        <v>46241</v>
      </c>
      <c r="BG1585">
        <f t="shared" si="73"/>
        <v>-0.54166666666424135</v>
      </c>
      <c r="BH1585" t="str">
        <f t="shared" si="74"/>
        <v>COMPLY</v>
      </c>
      <c r="BI1585" t="e">
        <f>VLOOKUP(H1585,Sheet2!$A$1:$B$270,2,FALSE)</f>
        <v>#N/A</v>
      </c>
    </row>
    <row r="1586" spans="1:61">
      <c r="A1586">
        <v>1585</v>
      </c>
      <c r="B1586">
        <v>1002516635</v>
      </c>
      <c r="C1586">
        <v>3</v>
      </c>
      <c r="D1586" t="s">
        <v>55</v>
      </c>
      <c r="E1586">
        <v>5</v>
      </c>
      <c r="F1586" t="s">
        <v>228</v>
      </c>
      <c r="G1586" t="s">
        <v>121</v>
      </c>
      <c r="H1586" t="s">
        <v>447</v>
      </c>
      <c r="I1586" t="s">
        <v>213</v>
      </c>
      <c r="J1586" t="s">
        <v>214</v>
      </c>
      <c r="K1586" t="s">
        <v>149</v>
      </c>
      <c r="L1586" t="s">
        <v>215</v>
      </c>
      <c r="M1586" t="s">
        <v>575</v>
      </c>
      <c r="N1586" t="s">
        <v>216</v>
      </c>
      <c r="O1586" s="57">
        <v>46243.761759259258</v>
      </c>
      <c r="P1586" s="57">
        <v>46245.761099537034</v>
      </c>
      <c r="Q1586">
        <v>69361988</v>
      </c>
      <c r="S1586">
        <v>152438901626</v>
      </c>
      <c r="T1586" t="s">
        <v>4597</v>
      </c>
      <c r="U1586" t="s">
        <v>4598</v>
      </c>
      <c r="V1586" t="s">
        <v>4599</v>
      </c>
      <c r="Z1586">
        <v>113.339825123548</v>
      </c>
      <c r="AA1586">
        <v>-7.1196288768284601</v>
      </c>
      <c r="AB1586" t="s">
        <v>4600</v>
      </c>
      <c r="AC1586" t="s">
        <v>217</v>
      </c>
      <c r="AL1586" t="s">
        <v>218</v>
      </c>
      <c r="AM1586" t="s">
        <v>4601</v>
      </c>
      <c r="AN1586" t="s">
        <v>6</v>
      </c>
      <c r="AO1586" s="57">
        <v>46273.767569444448</v>
      </c>
      <c r="AP1586" s="57">
        <v>46244.625</v>
      </c>
      <c r="AR1586" t="s">
        <v>14</v>
      </c>
      <c r="AS1586" t="s">
        <v>447</v>
      </c>
      <c r="AT1586" t="s">
        <v>221</v>
      </c>
      <c r="AV1586" t="s">
        <v>7494</v>
      </c>
      <c r="AW1586" t="s">
        <v>979</v>
      </c>
      <c r="AX1586" t="s">
        <v>223</v>
      </c>
      <c r="BA1586" s="57">
        <v>46244.625</v>
      </c>
      <c r="BB1586" t="s">
        <v>4601</v>
      </c>
      <c r="BF1586" s="6" t="e">
        <f t="shared" si="72"/>
        <v>#NUM!</v>
      </c>
      <c r="BG1586" t="e">
        <f t="shared" si="73"/>
        <v>#NUM!</v>
      </c>
      <c r="BH1586" t="e">
        <f t="shared" si="74"/>
        <v>#NUM!</v>
      </c>
      <c r="BI1586" t="str">
        <f>VLOOKUP(H1586,Sheet2!$A$1:$B$270,2,FALSE)</f>
        <v>MADURA</v>
      </c>
    </row>
    <row r="1587" spans="1:61">
      <c r="A1587">
        <v>1586</v>
      </c>
      <c r="B1587">
        <v>1002505969</v>
      </c>
      <c r="C1587">
        <v>3</v>
      </c>
      <c r="D1587" t="s">
        <v>55</v>
      </c>
      <c r="E1587">
        <v>5</v>
      </c>
      <c r="F1587" t="s">
        <v>265</v>
      </c>
      <c r="G1587" t="s">
        <v>122</v>
      </c>
      <c r="H1587" t="s">
        <v>355</v>
      </c>
      <c r="I1587" t="s">
        <v>9798</v>
      </c>
      <c r="J1587" t="s">
        <v>214</v>
      </c>
      <c r="K1587" t="s">
        <v>149</v>
      </c>
      <c r="M1587" t="s">
        <v>76</v>
      </c>
      <c r="N1587" t="s">
        <v>9867</v>
      </c>
      <c r="O1587" s="57">
        <v>46237.508240740739</v>
      </c>
      <c r="P1587" s="57">
        <v>46239.772314814814</v>
      </c>
      <c r="Q1587">
        <v>66038855</v>
      </c>
      <c r="S1587">
        <v>152421261492</v>
      </c>
      <c r="T1587" t="s">
        <v>10264</v>
      </c>
      <c r="U1587" t="s">
        <v>12259</v>
      </c>
      <c r="V1587" t="s">
        <v>12260</v>
      </c>
      <c r="Z1587">
        <v>112.650543697518</v>
      </c>
      <c r="AA1587">
        <v>-7.1618655318239703</v>
      </c>
      <c r="AB1587" t="s">
        <v>10267</v>
      </c>
      <c r="AC1587" t="s">
        <v>9804</v>
      </c>
      <c r="AL1587" t="s">
        <v>218</v>
      </c>
      <c r="AM1587" t="s">
        <v>10267</v>
      </c>
      <c r="AN1587" t="s">
        <v>6</v>
      </c>
      <c r="AO1587" s="57">
        <v>46089.517650462964</v>
      </c>
      <c r="AQ1587" t="s">
        <v>248</v>
      </c>
      <c r="AR1587" t="s">
        <v>219</v>
      </c>
      <c r="AS1587" t="s">
        <v>355</v>
      </c>
      <c r="AT1587" t="s">
        <v>231</v>
      </c>
      <c r="AU1587">
        <v>20260805</v>
      </c>
      <c r="AV1587" t="s">
        <v>222</v>
      </c>
      <c r="AW1587" t="s">
        <v>10141</v>
      </c>
      <c r="AX1587" t="s">
        <v>223</v>
      </c>
      <c r="BA1587" s="57">
        <v>46237.5625</v>
      </c>
      <c r="BB1587" t="s">
        <v>10267</v>
      </c>
      <c r="BC1587">
        <v>2026</v>
      </c>
      <c r="BD1587">
        <v>8</v>
      </c>
      <c r="BE1587">
        <v>5</v>
      </c>
      <c r="BF1587" s="6">
        <f t="shared" si="72"/>
        <v>46239</v>
      </c>
      <c r="BG1587">
        <f t="shared" si="73"/>
        <v>1.4375</v>
      </c>
      <c r="BH1587" t="str">
        <f t="shared" si="74"/>
        <v>NOT COMPLY</v>
      </c>
      <c r="BI1587" t="str">
        <f>VLOOKUP(H1587,Sheet2!$A$1:$B$270,2,FALSE)</f>
        <v>GRESIK</v>
      </c>
    </row>
    <row r="1588" spans="1:61">
      <c r="A1588">
        <v>1587</v>
      </c>
      <c r="B1588">
        <v>1002524599</v>
      </c>
      <c r="C1588">
        <v>3</v>
      </c>
      <c r="D1588" t="s">
        <v>55</v>
      </c>
      <c r="E1588">
        <v>5</v>
      </c>
      <c r="F1588" t="s">
        <v>265</v>
      </c>
      <c r="G1588" t="s">
        <v>126</v>
      </c>
      <c r="H1588" t="s">
        <v>266</v>
      </c>
      <c r="I1588" t="s">
        <v>9798</v>
      </c>
      <c r="J1588" t="s">
        <v>214</v>
      </c>
      <c r="K1588" t="s">
        <v>149</v>
      </c>
      <c r="M1588" t="s">
        <v>76</v>
      </c>
      <c r="N1588" t="s">
        <v>10252</v>
      </c>
      <c r="O1588" s="57">
        <v>46247.623055555552</v>
      </c>
      <c r="P1588" s="57">
        <v>46247.738483796296</v>
      </c>
      <c r="Q1588">
        <v>15769645</v>
      </c>
      <c r="S1588">
        <v>152413167651</v>
      </c>
      <c r="T1588" t="s">
        <v>12261</v>
      </c>
      <c r="U1588" t="s">
        <v>12262</v>
      </c>
      <c r="V1588" t="s">
        <v>12263</v>
      </c>
      <c r="Z1588">
        <v>112.74265699999999</v>
      </c>
      <c r="AA1588">
        <v>-7.2732109999999999</v>
      </c>
      <c r="AB1588" t="s">
        <v>12264</v>
      </c>
      <c r="AC1588" t="s">
        <v>291</v>
      </c>
      <c r="AL1588" t="s">
        <v>218</v>
      </c>
      <c r="AM1588" t="s">
        <v>12265</v>
      </c>
      <c r="AN1588" t="s">
        <v>6</v>
      </c>
      <c r="AO1588" t="s">
        <v>9236</v>
      </c>
      <c r="AR1588" t="s">
        <v>219</v>
      </c>
      <c r="AS1588" t="s">
        <v>266</v>
      </c>
      <c r="AT1588" t="s">
        <v>231</v>
      </c>
      <c r="AU1588">
        <v>20260813</v>
      </c>
      <c r="AV1588" t="s">
        <v>222</v>
      </c>
      <c r="AW1588" t="s">
        <v>9797</v>
      </c>
      <c r="AX1588" t="s">
        <v>223</v>
      </c>
      <c r="BA1588" s="57">
        <v>46247.5</v>
      </c>
      <c r="BB1588" t="s">
        <v>12265</v>
      </c>
      <c r="BC1588">
        <v>2026</v>
      </c>
      <c r="BD1588">
        <v>8</v>
      </c>
      <c r="BE1588">
        <v>13</v>
      </c>
      <c r="BF1588" s="6">
        <f t="shared" si="72"/>
        <v>46247</v>
      </c>
      <c r="BG1588">
        <f t="shared" si="73"/>
        <v>-0.5</v>
      </c>
      <c r="BH1588" t="str">
        <f t="shared" si="74"/>
        <v>COMPLY</v>
      </c>
      <c r="BI1588" t="str">
        <f>VLOOKUP(H1588,Sheet2!$A$1:$B$270,2,FALSE)</f>
        <v>SURABAYA SELATAN</v>
      </c>
    </row>
    <row r="1589" spans="1:61">
      <c r="A1589">
        <v>1588</v>
      </c>
      <c r="B1589">
        <v>1002516364</v>
      </c>
      <c r="C1589">
        <v>3</v>
      </c>
      <c r="D1589" t="s">
        <v>34</v>
      </c>
      <c r="E1589">
        <v>5</v>
      </c>
      <c r="F1589" t="s">
        <v>573</v>
      </c>
      <c r="G1589" t="s">
        <v>84</v>
      </c>
      <c r="H1589" t="s">
        <v>242</v>
      </c>
      <c r="I1589" t="s">
        <v>213</v>
      </c>
      <c r="J1589" t="s">
        <v>214</v>
      </c>
      <c r="K1589" t="s">
        <v>149</v>
      </c>
      <c r="M1589" t="s">
        <v>76</v>
      </c>
      <c r="N1589" t="s">
        <v>216</v>
      </c>
      <c r="O1589" s="57">
        <v>46243.431041666663</v>
      </c>
      <c r="P1589" s="57">
        <v>46244.313252314816</v>
      </c>
      <c r="Q1589">
        <v>69361755</v>
      </c>
      <c r="S1589">
        <v>172424836840</v>
      </c>
      <c r="T1589" t="s">
        <v>4608</v>
      </c>
      <c r="U1589" t="s">
        <v>4609</v>
      </c>
      <c r="V1589" t="s">
        <v>4610</v>
      </c>
      <c r="Z1589">
        <v>115.0637388</v>
      </c>
      <c r="AA1589">
        <v>-8.1278047999999998</v>
      </c>
      <c r="AB1589" t="s">
        <v>4611</v>
      </c>
      <c r="AC1589" t="s">
        <v>230</v>
      </c>
      <c r="AL1589" t="s">
        <v>218</v>
      </c>
      <c r="AM1589" t="s">
        <v>4612</v>
      </c>
      <c r="AN1589" t="s">
        <v>6</v>
      </c>
      <c r="AO1589" s="57">
        <v>46273.434502314813</v>
      </c>
      <c r="AP1589" s="57">
        <v>46244.541666666664</v>
      </c>
      <c r="AR1589" t="s">
        <v>219</v>
      </c>
      <c r="AS1589" t="s">
        <v>242</v>
      </c>
      <c r="AT1589" t="s">
        <v>231</v>
      </c>
      <c r="AU1589">
        <v>20260810</v>
      </c>
      <c r="AV1589" t="s">
        <v>222</v>
      </c>
      <c r="AW1589" t="s">
        <v>562</v>
      </c>
      <c r="AX1589" t="s">
        <v>223</v>
      </c>
      <c r="BA1589" s="57">
        <v>46244.541666666664</v>
      </c>
      <c r="BB1589" t="s">
        <v>4612</v>
      </c>
      <c r="BC1589">
        <v>2026</v>
      </c>
      <c r="BD1589">
        <v>8</v>
      </c>
      <c r="BE1589">
        <v>10</v>
      </c>
      <c r="BF1589" s="6">
        <f t="shared" si="72"/>
        <v>46244</v>
      </c>
      <c r="BG1589">
        <f t="shared" si="73"/>
        <v>-0.54166666666424135</v>
      </c>
      <c r="BH1589" t="str">
        <f t="shared" si="74"/>
        <v>COMPLY</v>
      </c>
      <c r="BI1589" t="str">
        <f>VLOOKUP(H1589,Sheet2!$A$1:$B$270,2,FALSE)</f>
        <v>SINGARAJA</v>
      </c>
    </row>
    <row r="1590" spans="1:61">
      <c r="A1590">
        <v>1589</v>
      </c>
      <c r="B1590">
        <v>1002530445</v>
      </c>
      <c r="C1590">
        <v>3</v>
      </c>
      <c r="D1590" t="s">
        <v>38</v>
      </c>
      <c r="E1590">
        <v>5</v>
      </c>
      <c r="F1590" t="s">
        <v>250</v>
      </c>
      <c r="G1590" t="s">
        <v>87</v>
      </c>
      <c r="H1590" t="s">
        <v>430</v>
      </c>
      <c r="I1590" t="s">
        <v>213</v>
      </c>
      <c r="J1590" t="s">
        <v>214</v>
      </c>
      <c r="K1590" t="s">
        <v>149</v>
      </c>
      <c r="L1590" t="s">
        <v>215</v>
      </c>
      <c r="M1590" t="s">
        <v>76</v>
      </c>
      <c r="N1590" t="s">
        <v>216</v>
      </c>
      <c r="O1590" s="57">
        <v>46251.379131944443</v>
      </c>
      <c r="P1590" s="57">
        <v>46251.875844907408</v>
      </c>
      <c r="Q1590">
        <v>69367823</v>
      </c>
      <c r="S1590">
        <v>152721299865</v>
      </c>
      <c r="T1590" t="s">
        <v>12266</v>
      </c>
      <c r="U1590" t="s">
        <v>12267</v>
      </c>
      <c r="V1590" t="s">
        <v>12268</v>
      </c>
      <c r="Z1590">
        <v>112.6809157</v>
      </c>
      <c r="AA1590">
        <v>-7.9200140000000001</v>
      </c>
      <c r="AB1590" t="s">
        <v>12269</v>
      </c>
      <c r="AC1590" t="s">
        <v>237</v>
      </c>
      <c r="AL1590" t="s">
        <v>218</v>
      </c>
      <c r="AM1590" t="s">
        <v>9825</v>
      </c>
      <c r="AN1590" t="s">
        <v>6</v>
      </c>
      <c r="AO1590" t="s">
        <v>12270</v>
      </c>
      <c r="AP1590" s="57">
        <v>46252.333333333336</v>
      </c>
      <c r="AR1590" t="s">
        <v>219</v>
      </c>
      <c r="AS1590" t="s">
        <v>430</v>
      </c>
      <c r="AT1590" t="s">
        <v>231</v>
      </c>
      <c r="AU1590">
        <v>20260817</v>
      </c>
      <c r="AV1590" t="s">
        <v>222</v>
      </c>
      <c r="AW1590" t="s">
        <v>1010</v>
      </c>
      <c r="AX1590" t="s">
        <v>223</v>
      </c>
      <c r="BA1590" s="57">
        <v>46252.333333333336</v>
      </c>
      <c r="BB1590" t="s">
        <v>9825</v>
      </c>
      <c r="BC1590">
        <v>2026</v>
      </c>
      <c r="BD1590">
        <v>8</v>
      </c>
      <c r="BE1590">
        <v>17</v>
      </c>
      <c r="BF1590" s="6">
        <f t="shared" si="72"/>
        <v>46251</v>
      </c>
      <c r="BG1590">
        <f t="shared" si="73"/>
        <v>-1.3333333333357587</v>
      </c>
      <c r="BH1590" t="str">
        <f t="shared" si="74"/>
        <v>COMPLY</v>
      </c>
      <c r="BI1590" t="str">
        <f>VLOOKUP(H1590,Sheet2!$A$1:$B$270,2,FALSE)</f>
        <v>BATU</v>
      </c>
    </row>
    <row r="1591" spans="1:61">
      <c r="A1591">
        <v>1590</v>
      </c>
      <c r="B1591">
        <v>1002524861</v>
      </c>
      <c r="C1591">
        <v>3</v>
      </c>
      <c r="D1591" t="s">
        <v>49</v>
      </c>
      <c r="E1591">
        <v>4</v>
      </c>
      <c r="F1591" t="s">
        <v>246</v>
      </c>
      <c r="G1591" t="s">
        <v>549</v>
      </c>
      <c r="H1591" t="s">
        <v>928</v>
      </c>
      <c r="I1591" t="s">
        <v>213</v>
      </c>
      <c r="J1591" t="s">
        <v>214</v>
      </c>
      <c r="K1591" t="s">
        <v>149</v>
      </c>
      <c r="L1591" t="s">
        <v>215</v>
      </c>
      <c r="M1591" t="s">
        <v>76</v>
      </c>
      <c r="N1591" t="s">
        <v>216</v>
      </c>
      <c r="O1591" s="57">
        <v>46247.672175925924</v>
      </c>
      <c r="P1591" s="57">
        <v>46248.618217592593</v>
      </c>
      <c r="Q1591">
        <v>69365398</v>
      </c>
      <c r="S1591">
        <v>146457106173</v>
      </c>
      <c r="T1591" t="s">
        <v>9344</v>
      </c>
      <c r="U1591" t="s">
        <v>9345</v>
      </c>
      <c r="V1591" t="s">
        <v>9346</v>
      </c>
      <c r="Z1591">
        <v>110.178022</v>
      </c>
      <c r="AA1591">
        <v>-6.9227410000000003</v>
      </c>
      <c r="AB1591" t="s">
        <v>9347</v>
      </c>
      <c r="AC1591" t="s">
        <v>237</v>
      </c>
      <c r="AL1591" t="s">
        <v>218</v>
      </c>
      <c r="AM1591" t="s">
        <v>9348</v>
      </c>
      <c r="AN1591" t="s">
        <v>6</v>
      </c>
      <c r="AO1591" t="s">
        <v>8975</v>
      </c>
      <c r="AP1591" s="57">
        <v>46248.541666666664</v>
      </c>
      <c r="AR1591" t="s">
        <v>219</v>
      </c>
      <c r="AS1591" t="s">
        <v>928</v>
      </c>
      <c r="AT1591" t="s">
        <v>231</v>
      </c>
      <c r="AU1591">
        <v>20260814</v>
      </c>
      <c r="AV1591" t="s">
        <v>222</v>
      </c>
      <c r="AW1591" t="s">
        <v>1027</v>
      </c>
      <c r="AX1591" t="s">
        <v>223</v>
      </c>
      <c r="BA1591" s="57">
        <v>46248.541666666664</v>
      </c>
      <c r="BB1591" t="s">
        <v>9348</v>
      </c>
      <c r="BC1591">
        <v>2026</v>
      </c>
      <c r="BD1591">
        <v>8</v>
      </c>
      <c r="BE1591">
        <v>14</v>
      </c>
      <c r="BF1591" s="6">
        <f t="shared" si="72"/>
        <v>46248</v>
      </c>
      <c r="BG1591">
        <f t="shared" si="73"/>
        <v>-0.54166666666424135</v>
      </c>
      <c r="BH1591" t="str">
        <f t="shared" si="74"/>
        <v>COMPLY</v>
      </c>
      <c r="BI1591" t="e">
        <f>VLOOKUP(H1591,Sheet2!$A$1:$B$270,2,FALSE)</f>
        <v>#N/A</v>
      </c>
    </row>
    <row r="1592" spans="1:61">
      <c r="A1592">
        <v>1591</v>
      </c>
      <c r="B1592">
        <v>1002520458</v>
      </c>
      <c r="C1592">
        <v>3</v>
      </c>
      <c r="D1592" t="s">
        <v>34</v>
      </c>
      <c r="E1592">
        <v>5</v>
      </c>
      <c r="F1592" t="s">
        <v>573</v>
      </c>
      <c r="G1592" t="s">
        <v>82</v>
      </c>
      <c r="H1592" t="s">
        <v>410</v>
      </c>
      <c r="I1592" t="s">
        <v>213</v>
      </c>
      <c r="J1592" t="s">
        <v>214</v>
      </c>
      <c r="K1592" t="s">
        <v>149</v>
      </c>
      <c r="M1592" t="s">
        <v>76</v>
      </c>
      <c r="N1592" t="s">
        <v>216</v>
      </c>
      <c r="O1592" s="57">
        <v>46245.643136574072</v>
      </c>
      <c r="P1592" s="57">
        <v>46247.844861111109</v>
      </c>
      <c r="Q1592">
        <v>69363545</v>
      </c>
      <c r="S1592">
        <v>172404209329</v>
      </c>
      <c r="T1592" t="s">
        <v>7495</v>
      </c>
      <c r="U1592" t="s">
        <v>6637</v>
      </c>
      <c r="V1592" t="s">
        <v>8416</v>
      </c>
      <c r="Z1592">
        <v>115.6157618</v>
      </c>
      <c r="AA1592">
        <v>-8.4771365999999997</v>
      </c>
      <c r="AB1592" t="s">
        <v>6638</v>
      </c>
      <c r="AC1592" t="s">
        <v>230</v>
      </c>
      <c r="AL1592" t="s">
        <v>218</v>
      </c>
      <c r="AM1592" t="s">
        <v>7928</v>
      </c>
      <c r="AN1592" t="s">
        <v>6</v>
      </c>
      <c r="AO1592" s="57">
        <v>46334.652650462966</v>
      </c>
      <c r="AP1592" s="57">
        <v>46247.333333333336</v>
      </c>
      <c r="AR1592" t="s">
        <v>219</v>
      </c>
      <c r="AS1592" t="s">
        <v>410</v>
      </c>
      <c r="AT1592" t="s">
        <v>231</v>
      </c>
      <c r="AU1592">
        <v>20260813</v>
      </c>
      <c r="AV1592" t="s">
        <v>222</v>
      </c>
      <c r="AW1592" t="s">
        <v>595</v>
      </c>
      <c r="AX1592" t="s">
        <v>223</v>
      </c>
      <c r="BA1592" s="57">
        <v>46247.333333333336</v>
      </c>
      <c r="BB1592" t="s">
        <v>7928</v>
      </c>
      <c r="BC1592">
        <v>2026</v>
      </c>
      <c r="BD1592">
        <v>8</v>
      </c>
      <c r="BE1592">
        <v>13</v>
      </c>
      <c r="BF1592" s="6">
        <f t="shared" si="72"/>
        <v>46247</v>
      </c>
      <c r="BG1592">
        <f t="shared" si="73"/>
        <v>-0.33333333333575865</v>
      </c>
      <c r="BH1592" t="str">
        <f t="shared" si="74"/>
        <v>COMPLY</v>
      </c>
      <c r="BI1592" t="str">
        <f>VLOOKUP(H1592,Sheet2!$A$1:$B$270,2,FALSE)</f>
        <v>KLUNGKUNG</v>
      </c>
    </row>
    <row r="1593" spans="1:61">
      <c r="A1593">
        <v>1592</v>
      </c>
      <c r="B1593">
        <v>1002515751</v>
      </c>
      <c r="C1593">
        <v>3</v>
      </c>
      <c r="D1593" t="s">
        <v>55</v>
      </c>
      <c r="E1593">
        <v>5</v>
      </c>
      <c r="F1593" t="s">
        <v>313</v>
      </c>
      <c r="G1593" t="s">
        <v>124</v>
      </c>
      <c r="H1593" t="s">
        <v>397</v>
      </c>
      <c r="I1593" t="s">
        <v>213</v>
      </c>
      <c r="J1593" t="s">
        <v>214</v>
      </c>
      <c r="K1593" t="s">
        <v>149</v>
      </c>
      <c r="L1593" t="s">
        <v>215</v>
      </c>
      <c r="M1593" t="s">
        <v>76</v>
      </c>
      <c r="N1593" t="s">
        <v>216</v>
      </c>
      <c r="O1593" s="57">
        <v>46242.447187500002</v>
      </c>
      <c r="P1593" s="57">
        <v>46243.835462962961</v>
      </c>
      <c r="Q1593">
        <v>69361333</v>
      </c>
      <c r="S1593">
        <v>152302236102</v>
      </c>
      <c r="T1593" t="s">
        <v>4618</v>
      </c>
      <c r="U1593" t="s">
        <v>4619</v>
      </c>
      <c r="V1593" t="s">
        <v>4620</v>
      </c>
      <c r="Z1593">
        <v>112.722636368194</v>
      </c>
      <c r="AA1593">
        <v>-7.3488283326413599</v>
      </c>
      <c r="AB1593" t="s">
        <v>4621</v>
      </c>
      <c r="AC1593" t="s">
        <v>237</v>
      </c>
      <c r="AL1593" t="s">
        <v>218</v>
      </c>
      <c r="AM1593" t="s">
        <v>4622</v>
      </c>
      <c r="AN1593" t="s">
        <v>6</v>
      </c>
      <c r="AO1593" s="57">
        <v>46242.454826388886</v>
      </c>
      <c r="AP1593" s="57">
        <v>46243.333333333336</v>
      </c>
      <c r="AR1593" t="s">
        <v>219</v>
      </c>
      <c r="AS1593" t="s">
        <v>397</v>
      </c>
      <c r="AT1593" t="s">
        <v>231</v>
      </c>
      <c r="AU1593">
        <v>20260809</v>
      </c>
      <c r="AV1593" t="s">
        <v>222</v>
      </c>
      <c r="AW1593" t="s">
        <v>1014</v>
      </c>
      <c r="AX1593" t="s">
        <v>223</v>
      </c>
      <c r="BA1593" s="57">
        <v>46243.333333333336</v>
      </c>
      <c r="BB1593" t="s">
        <v>4622</v>
      </c>
      <c r="BC1593">
        <v>2026</v>
      </c>
      <c r="BD1593">
        <v>8</v>
      </c>
      <c r="BE1593">
        <v>9</v>
      </c>
      <c r="BF1593" s="6">
        <f t="shared" si="72"/>
        <v>46243</v>
      </c>
      <c r="BG1593">
        <f t="shared" si="73"/>
        <v>-0.33333333333575865</v>
      </c>
      <c r="BH1593" t="str">
        <f t="shared" si="74"/>
        <v>COMPLY</v>
      </c>
      <c r="BI1593" t="str">
        <f>VLOOKUP(H1593,Sheet2!$A$1:$B$270,2,FALSE)</f>
        <v>SURABAYA SELATAN</v>
      </c>
    </row>
    <row r="1594" spans="1:61">
      <c r="A1594">
        <v>1593</v>
      </c>
      <c r="B1594">
        <v>1002519656</v>
      </c>
      <c r="C1594">
        <v>3</v>
      </c>
      <c r="D1594" t="s">
        <v>59</v>
      </c>
      <c r="E1594">
        <v>4</v>
      </c>
      <c r="F1594" t="s">
        <v>243</v>
      </c>
      <c r="G1594" t="s">
        <v>635</v>
      </c>
      <c r="H1594" t="s">
        <v>636</v>
      </c>
      <c r="I1594" t="s">
        <v>213</v>
      </c>
      <c r="J1594" t="s">
        <v>214</v>
      </c>
      <c r="K1594" t="s">
        <v>149</v>
      </c>
      <c r="L1594" t="s">
        <v>215</v>
      </c>
      <c r="M1594" t="s">
        <v>76</v>
      </c>
      <c r="N1594" t="s">
        <v>216</v>
      </c>
      <c r="O1594" s="57">
        <v>46245.499259259261</v>
      </c>
      <c r="P1594" s="57">
        <v>46246.500509259262</v>
      </c>
      <c r="Q1594">
        <v>69363213</v>
      </c>
      <c r="S1594">
        <v>141149112789</v>
      </c>
      <c r="T1594" t="s">
        <v>7496</v>
      </c>
      <c r="U1594" t="s">
        <v>7497</v>
      </c>
      <c r="V1594" t="s">
        <v>7498</v>
      </c>
      <c r="Z1594">
        <v>110.05897520000001</v>
      </c>
      <c r="AA1594">
        <v>-7.2269578000000001</v>
      </c>
      <c r="AB1594" t="s">
        <v>7499</v>
      </c>
      <c r="AC1594" t="s">
        <v>237</v>
      </c>
      <c r="AL1594" t="s">
        <v>218</v>
      </c>
      <c r="AM1594" t="s">
        <v>6741</v>
      </c>
      <c r="AN1594" t="s">
        <v>6</v>
      </c>
      <c r="AO1594" s="57">
        <v>46334.507453703707</v>
      </c>
      <c r="AP1594" s="57">
        <v>46246.333333333336</v>
      </c>
      <c r="AR1594" t="s">
        <v>219</v>
      </c>
      <c r="AS1594" t="s">
        <v>636</v>
      </c>
      <c r="AT1594" t="s">
        <v>231</v>
      </c>
      <c r="AU1594">
        <v>20260812</v>
      </c>
      <c r="AV1594" t="s">
        <v>222</v>
      </c>
      <c r="AW1594" t="s">
        <v>1027</v>
      </c>
      <c r="AX1594" t="s">
        <v>223</v>
      </c>
      <c r="BA1594" s="57">
        <v>46246.333333333336</v>
      </c>
      <c r="BB1594" t="s">
        <v>6741</v>
      </c>
      <c r="BC1594">
        <v>2026</v>
      </c>
      <c r="BD1594">
        <v>8</v>
      </c>
      <c r="BE1594">
        <v>12</v>
      </c>
      <c r="BF1594" s="6">
        <f t="shared" si="72"/>
        <v>46246</v>
      </c>
      <c r="BG1594">
        <f t="shared" si="73"/>
        <v>-0.33333333333575865</v>
      </c>
      <c r="BH1594" t="str">
        <f t="shared" si="74"/>
        <v>COMPLY</v>
      </c>
      <c r="BI1594" t="e">
        <f>VLOOKUP(H1594,Sheet2!$A$1:$B$270,2,FALSE)</f>
        <v>#N/A</v>
      </c>
    </row>
    <row r="1595" spans="1:61">
      <c r="A1595">
        <v>1594</v>
      </c>
      <c r="B1595">
        <v>1002513435</v>
      </c>
      <c r="C1595">
        <v>3</v>
      </c>
      <c r="D1595" t="s">
        <v>38</v>
      </c>
      <c r="E1595">
        <v>5</v>
      </c>
      <c r="F1595" t="s">
        <v>90</v>
      </c>
      <c r="G1595" t="s">
        <v>96</v>
      </c>
      <c r="H1595" t="s">
        <v>289</v>
      </c>
      <c r="I1595" t="s">
        <v>213</v>
      </c>
      <c r="J1595" t="s">
        <v>214</v>
      </c>
      <c r="K1595" t="s">
        <v>149</v>
      </c>
      <c r="L1595" t="s">
        <v>215</v>
      </c>
      <c r="M1595" t="s">
        <v>76</v>
      </c>
      <c r="N1595" t="s">
        <v>216</v>
      </c>
      <c r="O1595" s="57">
        <v>46240.765925925924</v>
      </c>
      <c r="P1595" s="57">
        <v>46241.55641203704</v>
      </c>
      <c r="Q1595">
        <v>69360322</v>
      </c>
      <c r="S1595">
        <v>152608207569</v>
      </c>
      <c r="T1595" t="s">
        <v>1580</v>
      </c>
      <c r="U1595" t="s">
        <v>1581</v>
      </c>
      <c r="V1595" t="s">
        <v>1582</v>
      </c>
      <c r="Z1595">
        <v>111.71340571503301</v>
      </c>
      <c r="AA1595">
        <v>-8.0887429214024902</v>
      </c>
      <c r="AB1595" t="s">
        <v>1583</v>
      </c>
      <c r="AC1595" t="s">
        <v>237</v>
      </c>
      <c r="AL1595" t="s">
        <v>218</v>
      </c>
      <c r="AM1595" t="s">
        <v>1584</v>
      </c>
      <c r="AN1595" t="s">
        <v>6</v>
      </c>
      <c r="AO1595" s="57">
        <v>46181.777743055558</v>
      </c>
      <c r="AP1595" s="57">
        <v>46241.625</v>
      </c>
      <c r="AR1595" t="s">
        <v>219</v>
      </c>
      <c r="AS1595" t="s">
        <v>289</v>
      </c>
      <c r="AT1595" t="s">
        <v>231</v>
      </c>
      <c r="AU1595">
        <v>20260807</v>
      </c>
      <c r="AV1595" t="s">
        <v>222</v>
      </c>
      <c r="AW1595" t="s">
        <v>1010</v>
      </c>
      <c r="AX1595" t="s">
        <v>223</v>
      </c>
      <c r="BA1595" s="57">
        <v>46241.625</v>
      </c>
      <c r="BB1595" t="s">
        <v>1584</v>
      </c>
      <c r="BC1595">
        <v>2026</v>
      </c>
      <c r="BD1595">
        <v>8</v>
      </c>
      <c r="BE1595">
        <v>7</v>
      </c>
      <c r="BF1595" s="6">
        <f t="shared" si="72"/>
        <v>46241</v>
      </c>
      <c r="BG1595">
        <f t="shared" si="73"/>
        <v>-0.625</v>
      </c>
      <c r="BH1595" t="str">
        <f t="shared" si="74"/>
        <v>COMPLY</v>
      </c>
      <c r="BI1595" t="str">
        <f>VLOOKUP(H1595,Sheet2!$A$1:$B$270,2,FALSE)</f>
        <v>PONOROGO</v>
      </c>
    </row>
    <row r="1596" spans="1:61">
      <c r="A1596">
        <v>1595</v>
      </c>
      <c r="B1596">
        <v>1002521572</v>
      </c>
      <c r="C1596">
        <v>3</v>
      </c>
      <c r="D1596" t="s">
        <v>42</v>
      </c>
      <c r="E1596">
        <v>5</v>
      </c>
      <c r="F1596" t="s">
        <v>233</v>
      </c>
      <c r="G1596" t="s">
        <v>101</v>
      </c>
      <c r="H1596" t="s">
        <v>511</v>
      </c>
      <c r="I1596" t="s">
        <v>213</v>
      </c>
      <c r="J1596" t="s">
        <v>214</v>
      </c>
      <c r="K1596" t="s">
        <v>149</v>
      </c>
      <c r="M1596" t="s">
        <v>575</v>
      </c>
      <c r="N1596" t="s">
        <v>216</v>
      </c>
      <c r="O1596" s="57">
        <v>46246.437789351854</v>
      </c>
      <c r="P1596" s="57">
        <v>46248.598668981482</v>
      </c>
      <c r="Q1596">
        <v>69363958</v>
      </c>
      <c r="S1596">
        <v>152328218240</v>
      </c>
      <c r="T1596" t="s">
        <v>8417</v>
      </c>
      <c r="U1596" t="s">
        <v>8418</v>
      </c>
      <c r="V1596" t="s">
        <v>8419</v>
      </c>
      <c r="Z1596">
        <v>112.69592179999999</v>
      </c>
      <c r="AA1596">
        <v>-7.3897535000000003</v>
      </c>
      <c r="AB1596" t="s">
        <v>8420</v>
      </c>
      <c r="AC1596" t="s">
        <v>230</v>
      </c>
      <c r="AL1596" t="s">
        <v>218</v>
      </c>
      <c r="AM1596" t="s">
        <v>8421</v>
      </c>
      <c r="AN1596" t="s">
        <v>6</v>
      </c>
      <c r="AO1596" s="57">
        <v>46364.444363425922</v>
      </c>
      <c r="AP1596" s="57">
        <v>46247.541666666664</v>
      </c>
      <c r="AQ1596" t="s">
        <v>248</v>
      </c>
      <c r="AR1596" t="s">
        <v>14</v>
      </c>
      <c r="AS1596" t="s">
        <v>511</v>
      </c>
      <c r="AT1596" t="s">
        <v>231</v>
      </c>
      <c r="AV1596" t="s">
        <v>12271</v>
      </c>
      <c r="AW1596" t="s">
        <v>561</v>
      </c>
      <c r="AX1596" t="s">
        <v>223</v>
      </c>
      <c r="BA1596" s="57">
        <v>46247.541666666664</v>
      </c>
      <c r="BB1596" t="s">
        <v>8421</v>
      </c>
      <c r="BF1596" s="6" t="e">
        <f t="shared" si="72"/>
        <v>#NUM!</v>
      </c>
      <c r="BG1596" t="e">
        <f t="shared" si="73"/>
        <v>#NUM!</v>
      </c>
      <c r="BH1596" t="e">
        <f t="shared" si="74"/>
        <v>#NUM!</v>
      </c>
      <c r="BI1596" t="str">
        <f>VLOOKUP(H1596,Sheet2!$A$1:$B$270,2,FALSE)</f>
        <v>SIDOARJO</v>
      </c>
    </row>
    <row r="1597" spans="1:61">
      <c r="A1597">
        <v>1596</v>
      </c>
      <c r="B1597">
        <v>1002518937</v>
      </c>
      <c r="C1597">
        <v>3</v>
      </c>
      <c r="D1597" t="s">
        <v>38</v>
      </c>
      <c r="E1597">
        <v>5</v>
      </c>
      <c r="F1597" t="s">
        <v>92</v>
      </c>
      <c r="G1597" t="s">
        <v>95</v>
      </c>
      <c r="H1597" t="s">
        <v>245</v>
      </c>
      <c r="I1597" t="s">
        <v>213</v>
      </c>
      <c r="J1597" t="s">
        <v>214</v>
      </c>
      <c r="K1597" t="s">
        <v>149</v>
      </c>
      <c r="L1597" t="s">
        <v>215</v>
      </c>
      <c r="M1597" t="s">
        <v>76</v>
      </c>
      <c r="N1597" t="s">
        <v>216</v>
      </c>
      <c r="O1597" s="57">
        <v>46245.378425925926</v>
      </c>
      <c r="P1597" s="57">
        <v>46246.478344907409</v>
      </c>
      <c r="Q1597">
        <v>69362916</v>
      </c>
      <c r="S1597">
        <v>152604231088</v>
      </c>
      <c r="T1597" t="s">
        <v>7500</v>
      </c>
      <c r="U1597" t="s">
        <v>7501</v>
      </c>
      <c r="V1597" t="s">
        <v>7502</v>
      </c>
      <c r="Z1597">
        <v>111.450773</v>
      </c>
      <c r="AA1597">
        <v>-7.8651720000000003</v>
      </c>
      <c r="AB1597" t="s">
        <v>7503</v>
      </c>
      <c r="AC1597" t="s">
        <v>237</v>
      </c>
      <c r="AL1597" t="s">
        <v>218</v>
      </c>
      <c r="AM1597" t="s">
        <v>6974</v>
      </c>
      <c r="AN1597" t="s">
        <v>6</v>
      </c>
      <c r="AO1597" s="57">
        <v>46334.381851851853</v>
      </c>
      <c r="AP1597" s="57">
        <v>46246.333333333336</v>
      </c>
      <c r="AR1597" t="s">
        <v>219</v>
      </c>
      <c r="AS1597" t="s">
        <v>245</v>
      </c>
      <c r="AT1597" t="s">
        <v>231</v>
      </c>
      <c r="AU1597">
        <v>20260812</v>
      </c>
      <c r="AV1597" t="s">
        <v>222</v>
      </c>
      <c r="AW1597" t="s">
        <v>1010</v>
      </c>
      <c r="AX1597" t="s">
        <v>223</v>
      </c>
      <c r="BA1597" s="57">
        <v>46246.333333333336</v>
      </c>
      <c r="BB1597" t="s">
        <v>6974</v>
      </c>
      <c r="BC1597">
        <v>2026</v>
      </c>
      <c r="BD1597">
        <v>8</v>
      </c>
      <c r="BE1597">
        <v>12</v>
      </c>
      <c r="BF1597" s="6">
        <f t="shared" si="72"/>
        <v>46246</v>
      </c>
      <c r="BG1597">
        <f t="shared" si="73"/>
        <v>-0.33333333333575865</v>
      </c>
      <c r="BH1597" t="str">
        <f t="shared" si="74"/>
        <v>COMPLY</v>
      </c>
      <c r="BI1597" t="str">
        <f>VLOOKUP(H1597,Sheet2!$A$1:$B$270,2,FALSE)</f>
        <v>PONOROGO</v>
      </c>
    </row>
    <row r="1598" spans="1:61">
      <c r="A1598">
        <v>1597</v>
      </c>
      <c r="B1598">
        <v>1002508319</v>
      </c>
      <c r="C1598">
        <v>3</v>
      </c>
      <c r="D1598" t="s">
        <v>55</v>
      </c>
      <c r="E1598">
        <v>5</v>
      </c>
      <c r="F1598" t="s">
        <v>313</v>
      </c>
      <c r="G1598" t="s">
        <v>124</v>
      </c>
      <c r="H1598" t="s">
        <v>336</v>
      </c>
      <c r="I1598" t="s">
        <v>213</v>
      </c>
      <c r="J1598" t="s">
        <v>214</v>
      </c>
      <c r="K1598" t="s">
        <v>149</v>
      </c>
      <c r="M1598" t="s">
        <v>76</v>
      </c>
      <c r="N1598" t="s">
        <v>608</v>
      </c>
      <c r="O1598" s="57">
        <v>46238.57435185185</v>
      </c>
      <c r="P1598" s="57">
        <v>46241.798009259262</v>
      </c>
      <c r="Q1598">
        <v>66525052</v>
      </c>
      <c r="S1598">
        <v>152306253171</v>
      </c>
      <c r="T1598" t="s">
        <v>1005</v>
      </c>
      <c r="U1598" t="s">
        <v>1590</v>
      </c>
      <c r="V1598" t="s">
        <v>1591</v>
      </c>
      <c r="Z1598">
        <v>112.727100369114</v>
      </c>
      <c r="AA1598">
        <v>-7.3123265180214903</v>
      </c>
      <c r="AB1598" t="s">
        <v>1592</v>
      </c>
      <c r="AC1598" t="s">
        <v>226</v>
      </c>
      <c r="AL1598" t="s">
        <v>218</v>
      </c>
      <c r="AM1598" t="s">
        <v>1593</v>
      </c>
      <c r="AN1598" t="s">
        <v>6</v>
      </c>
      <c r="AO1598" s="57">
        <v>46120.579826388886</v>
      </c>
      <c r="AP1598" s="57">
        <v>46243.625</v>
      </c>
      <c r="AR1598" t="s">
        <v>219</v>
      </c>
      <c r="AS1598" t="s">
        <v>336</v>
      </c>
      <c r="AT1598" t="s">
        <v>231</v>
      </c>
      <c r="AU1598">
        <v>20260807</v>
      </c>
      <c r="AV1598" t="s">
        <v>222</v>
      </c>
      <c r="AW1598" t="s">
        <v>604</v>
      </c>
      <c r="AX1598" t="s">
        <v>223</v>
      </c>
      <c r="BA1598" s="57">
        <v>46243.625</v>
      </c>
      <c r="BB1598" t="s">
        <v>1593</v>
      </c>
      <c r="BC1598">
        <v>2026</v>
      </c>
      <c r="BD1598">
        <v>8</v>
      </c>
      <c r="BE1598">
        <v>7</v>
      </c>
      <c r="BF1598" s="6">
        <f t="shared" si="72"/>
        <v>46241</v>
      </c>
      <c r="BG1598">
        <f t="shared" si="73"/>
        <v>-2.625</v>
      </c>
      <c r="BH1598" t="str">
        <f t="shared" si="74"/>
        <v>COMPLY</v>
      </c>
      <c r="BI1598" t="str">
        <f>VLOOKUP(H1598,Sheet2!$A$1:$B$270,2,FALSE)</f>
        <v>SURABAYA SELATAN</v>
      </c>
    </row>
    <row r="1599" spans="1:61">
      <c r="A1599">
        <v>1598</v>
      </c>
      <c r="B1599">
        <v>1002513632</v>
      </c>
      <c r="C1599">
        <v>3</v>
      </c>
      <c r="D1599" t="s">
        <v>38</v>
      </c>
      <c r="E1599">
        <v>5</v>
      </c>
      <c r="F1599" t="s">
        <v>250</v>
      </c>
      <c r="G1599" t="s">
        <v>91</v>
      </c>
      <c r="H1599" t="s">
        <v>398</v>
      </c>
      <c r="I1599" t="s">
        <v>213</v>
      </c>
      <c r="J1599" t="s">
        <v>214</v>
      </c>
      <c r="K1599" t="s">
        <v>149</v>
      </c>
      <c r="L1599" t="s">
        <v>215</v>
      </c>
      <c r="M1599" t="s">
        <v>76</v>
      </c>
      <c r="N1599" t="s">
        <v>216</v>
      </c>
      <c r="O1599" s="57">
        <v>46241.322175925925</v>
      </c>
      <c r="P1599" s="57">
        <v>46244.671388888892</v>
      </c>
      <c r="Q1599">
        <v>69360391</v>
      </c>
      <c r="S1599">
        <v>152703903456</v>
      </c>
      <c r="T1599" t="s">
        <v>4623</v>
      </c>
      <c r="U1599" t="s">
        <v>4624</v>
      </c>
      <c r="V1599" t="s">
        <v>4625</v>
      </c>
      <c r="Z1599">
        <v>112.6161731</v>
      </c>
      <c r="AA1599">
        <v>-7.9575198</v>
      </c>
      <c r="AB1599" t="s">
        <v>4626</v>
      </c>
      <c r="AC1599" t="s">
        <v>237</v>
      </c>
      <c r="AL1599" t="s">
        <v>218</v>
      </c>
      <c r="AM1599" t="s">
        <v>4627</v>
      </c>
      <c r="AN1599" t="s">
        <v>6</v>
      </c>
      <c r="AO1599" s="57">
        <v>46211.330023148148</v>
      </c>
      <c r="AP1599" s="57">
        <v>46244.333333333336</v>
      </c>
      <c r="AR1599" t="s">
        <v>219</v>
      </c>
      <c r="AS1599" t="s">
        <v>398</v>
      </c>
      <c r="AT1599" t="s">
        <v>231</v>
      </c>
      <c r="AU1599">
        <v>20260810</v>
      </c>
      <c r="AV1599" t="s">
        <v>222</v>
      </c>
      <c r="AW1599" t="s">
        <v>1014</v>
      </c>
      <c r="AX1599" t="s">
        <v>223</v>
      </c>
      <c r="BA1599" s="57">
        <v>46244.333333333336</v>
      </c>
      <c r="BB1599" t="s">
        <v>4627</v>
      </c>
      <c r="BC1599">
        <v>2026</v>
      </c>
      <c r="BD1599">
        <v>8</v>
      </c>
      <c r="BE1599">
        <v>10</v>
      </c>
      <c r="BF1599" s="6">
        <f t="shared" si="72"/>
        <v>46244</v>
      </c>
      <c r="BG1599">
        <f t="shared" si="73"/>
        <v>-0.33333333333575865</v>
      </c>
      <c r="BH1599" t="str">
        <f t="shared" si="74"/>
        <v>COMPLY</v>
      </c>
      <c r="BI1599" t="str">
        <f>VLOOKUP(H1599,Sheet2!$A$1:$B$270,2,FALSE)</f>
        <v>MALANG</v>
      </c>
    </row>
    <row r="1600" spans="1:61">
      <c r="A1600">
        <v>1599</v>
      </c>
      <c r="B1600">
        <v>1002517580</v>
      </c>
      <c r="C1600">
        <v>3</v>
      </c>
      <c r="D1600" t="s">
        <v>34</v>
      </c>
      <c r="E1600">
        <v>5</v>
      </c>
      <c r="F1600" t="s">
        <v>573</v>
      </c>
      <c r="G1600" t="s">
        <v>84</v>
      </c>
      <c r="H1600" t="s">
        <v>242</v>
      </c>
      <c r="I1600" t="s">
        <v>213</v>
      </c>
      <c r="J1600" t="s">
        <v>214</v>
      </c>
      <c r="K1600" t="s">
        <v>149</v>
      </c>
      <c r="M1600" t="s">
        <v>76</v>
      </c>
      <c r="N1600" t="s">
        <v>216</v>
      </c>
      <c r="O1600" s="57">
        <v>46244.50341435185</v>
      </c>
      <c r="P1600" s="57">
        <v>46244.613159722219</v>
      </c>
      <c r="Q1600">
        <v>69360310</v>
      </c>
      <c r="S1600">
        <v>172424836878</v>
      </c>
      <c r="T1600" t="s">
        <v>3048</v>
      </c>
      <c r="U1600" t="s">
        <v>6246</v>
      </c>
      <c r="V1600" t="s">
        <v>6247</v>
      </c>
      <c r="Z1600">
        <v>115.3245606</v>
      </c>
      <c r="AA1600">
        <v>-8.1200947299999999</v>
      </c>
      <c r="AB1600" t="s">
        <v>3051</v>
      </c>
      <c r="AC1600" t="s">
        <v>217</v>
      </c>
      <c r="AL1600" t="s">
        <v>218</v>
      </c>
      <c r="AM1600" t="s">
        <v>6248</v>
      </c>
      <c r="AN1600" t="s">
        <v>6</v>
      </c>
      <c r="AO1600" s="57">
        <v>46303.506898148145</v>
      </c>
      <c r="AR1600" t="s">
        <v>219</v>
      </c>
      <c r="AS1600" t="s">
        <v>242</v>
      </c>
      <c r="AT1600" t="s">
        <v>231</v>
      </c>
      <c r="AU1600">
        <v>20260810</v>
      </c>
      <c r="AV1600" t="s">
        <v>222</v>
      </c>
      <c r="AW1600" t="s">
        <v>561</v>
      </c>
      <c r="AX1600" t="s">
        <v>223</v>
      </c>
      <c r="BA1600" s="57">
        <v>46244.291666666664</v>
      </c>
      <c r="BB1600" t="s">
        <v>6248</v>
      </c>
      <c r="BC1600">
        <v>2026</v>
      </c>
      <c r="BD1600">
        <v>8</v>
      </c>
      <c r="BE1600">
        <v>10</v>
      </c>
      <c r="BF1600" s="6">
        <f t="shared" si="72"/>
        <v>46244</v>
      </c>
      <c r="BG1600">
        <f t="shared" si="73"/>
        <v>-0.29166666666424135</v>
      </c>
      <c r="BH1600" t="str">
        <f t="shared" si="74"/>
        <v>COMPLY</v>
      </c>
      <c r="BI1600" t="str">
        <f>VLOOKUP(H1600,Sheet2!$A$1:$B$270,2,FALSE)</f>
        <v>SINGARAJA</v>
      </c>
    </row>
    <row r="1601" spans="1:61">
      <c r="A1601">
        <v>1600</v>
      </c>
      <c r="B1601">
        <v>1002522640</v>
      </c>
      <c r="C1601">
        <v>3</v>
      </c>
      <c r="D1601" t="s">
        <v>55</v>
      </c>
      <c r="E1601">
        <v>5</v>
      </c>
      <c r="F1601" t="s">
        <v>265</v>
      </c>
      <c r="G1601" t="s">
        <v>122</v>
      </c>
      <c r="H1601" t="s">
        <v>484</v>
      </c>
      <c r="I1601" t="s">
        <v>213</v>
      </c>
      <c r="J1601" t="s">
        <v>214</v>
      </c>
      <c r="K1601" t="s">
        <v>149</v>
      </c>
      <c r="M1601" t="s">
        <v>76</v>
      </c>
      <c r="N1601" t="s">
        <v>216</v>
      </c>
      <c r="O1601" s="57">
        <v>46246.645983796298</v>
      </c>
      <c r="P1601" s="57">
        <v>46246.895381944443</v>
      </c>
      <c r="Q1601">
        <v>69341777</v>
      </c>
      <c r="S1601">
        <v>152453209411</v>
      </c>
      <c r="T1601" t="s">
        <v>8422</v>
      </c>
      <c r="U1601" t="s">
        <v>8423</v>
      </c>
      <c r="V1601" t="s">
        <v>8424</v>
      </c>
      <c r="Z1601">
        <v>112.620024</v>
      </c>
      <c r="AA1601">
        <v>-5.8422809999999998</v>
      </c>
      <c r="AB1601" t="s">
        <v>8425</v>
      </c>
      <c r="AC1601" t="s">
        <v>230</v>
      </c>
      <c r="AL1601" t="s">
        <v>218</v>
      </c>
      <c r="AM1601" t="s">
        <v>8426</v>
      </c>
      <c r="AN1601" t="s">
        <v>6</v>
      </c>
      <c r="AO1601" s="57">
        <v>46364.652662037035</v>
      </c>
      <c r="AR1601" t="s">
        <v>219</v>
      </c>
      <c r="AS1601" t="s">
        <v>484</v>
      </c>
      <c r="AT1601" t="s">
        <v>231</v>
      </c>
      <c r="AU1601">
        <v>20260812</v>
      </c>
      <c r="AV1601" t="s">
        <v>222</v>
      </c>
      <c r="AW1601" t="s">
        <v>634</v>
      </c>
      <c r="AX1601" t="s">
        <v>223</v>
      </c>
      <c r="BA1601" s="57">
        <v>46246.291666666664</v>
      </c>
      <c r="BB1601" t="s">
        <v>8426</v>
      </c>
      <c r="BC1601">
        <v>2026</v>
      </c>
      <c r="BD1601">
        <v>8</v>
      </c>
      <c r="BE1601">
        <v>12</v>
      </c>
      <c r="BF1601" s="6">
        <f t="shared" si="72"/>
        <v>46246</v>
      </c>
      <c r="BG1601">
        <f t="shared" si="73"/>
        <v>-0.29166666666424135</v>
      </c>
      <c r="BH1601" t="str">
        <f t="shared" si="74"/>
        <v>COMPLY</v>
      </c>
      <c r="BI1601" t="str">
        <f>VLOOKUP(H1601,Sheet2!$A$1:$B$270,2,FALSE)</f>
        <v>GRESIK</v>
      </c>
    </row>
    <row r="1602" spans="1:61">
      <c r="A1602">
        <v>1601</v>
      </c>
      <c r="B1602">
        <v>1002507154</v>
      </c>
      <c r="C1602">
        <v>3</v>
      </c>
      <c r="D1602" t="s">
        <v>59</v>
      </c>
      <c r="E1602">
        <v>4</v>
      </c>
      <c r="F1602" t="s">
        <v>224</v>
      </c>
      <c r="G1602" t="s">
        <v>224</v>
      </c>
      <c r="H1602" t="s">
        <v>975</v>
      </c>
      <c r="I1602" t="s">
        <v>213</v>
      </c>
      <c r="J1602" t="s">
        <v>214</v>
      </c>
      <c r="K1602" t="s">
        <v>149</v>
      </c>
      <c r="L1602" t="s">
        <v>215</v>
      </c>
      <c r="M1602" t="s">
        <v>76</v>
      </c>
      <c r="N1602" t="s">
        <v>216</v>
      </c>
      <c r="O1602" s="57">
        <v>46238.411770833336</v>
      </c>
      <c r="P1602" s="57">
        <v>46239.731145833335</v>
      </c>
      <c r="Q1602">
        <v>69358018</v>
      </c>
      <c r="S1602">
        <v>143387115757</v>
      </c>
      <c r="T1602" t="s">
        <v>1599</v>
      </c>
      <c r="U1602" t="s">
        <v>1600</v>
      </c>
      <c r="V1602" t="s">
        <v>1601</v>
      </c>
      <c r="Z1602">
        <v>108.9847327</v>
      </c>
      <c r="AA1602">
        <v>-7.3947370000000001</v>
      </c>
      <c r="AB1602" t="s">
        <v>1602</v>
      </c>
      <c r="AC1602" t="s">
        <v>237</v>
      </c>
      <c r="AL1602" t="s">
        <v>218</v>
      </c>
      <c r="AM1602" t="s">
        <v>1468</v>
      </c>
      <c r="AN1602" t="s">
        <v>6</v>
      </c>
      <c r="AO1602" s="57">
        <v>46120.413553240738</v>
      </c>
      <c r="AP1602" s="57">
        <v>46239.333333333336</v>
      </c>
      <c r="AR1602" t="s">
        <v>219</v>
      </c>
      <c r="AS1602" t="s">
        <v>975</v>
      </c>
      <c r="AT1602" t="s">
        <v>231</v>
      </c>
      <c r="AU1602">
        <v>20260805</v>
      </c>
      <c r="AV1602" t="s">
        <v>222</v>
      </c>
      <c r="AW1602" t="s">
        <v>1021</v>
      </c>
      <c r="AX1602" t="s">
        <v>223</v>
      </c>
      <c r="BA1602" s="57">
        <v>46239.333333333336</v>
      </c>
      <c r="BB1602" t="s">
        <v>1468</v>
      </c>
      <c r="BC1602">
        <v>2026</v>
      </c>
      <c r="BD1602">
        <v>8</v>
      </c>
      <c r="BE1602">
        <v>5</v>
      </c>
      <c r="BF1602" s="6">
        <f t="shared" si="72"/>
        <v>46239</v>
      </c>
      <c r="BG1602">
        <f t="shared" si="73"/>
        <v>-0.33333333333575865</v>
      </c>
      <c r="BH1602" t="str">
        <f t="shared" si="74"/>
        <v>COMPLY</v>
      </c>
      <c r="BI1602" t="e">
        <f>VLOOKUP(H1602,Sheet2!$A$1:$B$270,2,FALSE)</f>
        <v>#N/A</v>
      </c>
    </row>
    <row r="1603" spans="1:61">
      <c r="A1603">
        <v>1602</v>
      </c>
      <c r="B1603">
        <v>1002505594</v>
      </c>
      <c r="C1603">
        <v>3</v>
      </c>
      <c r="D1603" t="s">
        <v>34</v>
      </c>
      <c r="E1603">
        <v>5</v>
      </c>
      <c r="F1603" t="s">
        <v>573</v>
      </c>
      <c r="G1603" t="s">
        <v>84</v>
      </c>
      <c r="H1603" t="s">
        <v>420</v>
      </c>
      <c r="I1603" t="s">
        <v>213</v>
      </c>
      <c r="J1603" t="s">
        <v>214</v>
      </c>
      <c r="K1603" t="s">
        <v>149</v>
      </c>
      <c r="L1603" t="s">
        <v>215</v>
      </c>
      <c r="M1603" t="s">
        <v>76</v>
      </c>
      <c r="N1603" t="s">
        <v>216</v>
      </c>
      <c r="O1603" s="57">
        <v>46237.388842592591</v>
      </c>
      <c r="P1603" s="57">
        <v>46249.585370370369</v>
      </c>
      <c r="Q1603">
        <v>69357245</v>
      </c>
      <c r="S1603">
        <v>172406214840</v>
      </c>
      <c r="T1603" t="s">
        <v>1603</v>
      </c>
      <c r="U1603" t="s">
        <v>1604</v>
      </c>
      <c r="V1603" t="s">
        <v>1605</v>
      </c>
      <c r="Z1603">
        <v>115.25451700000001</v>
      </c>
      <c r="AA1603">
        <v>-8.2236510000000003</v>
      </c>
      <c r="AB1603" t="s">
        <v>1606</v>
      </c>
      <c r="AC1603" t="s">
        <v>237</v>
      </c>
      <c r="AL1603" t="s">
        <v>218</v>
      </c>
      <c r="AM1603" t="s">
        <v>1607</v>
      </c>
      <c r="AN1603" t="s">
        <v>6</v>
      </c>
      <c r="AO1603" s="57">
        <v>46089.392812500002</v>
      </c>
      <c r="AP1603" s="57">
        <v>46238.333333333336</v>
      </c>
      <c r="AQ1603" t="s">
        <v>564</v>
      </c>
      <c r="AR1603" t="s">
        <v>219</v>
      </c>
      <c r="AS1603" t="s">
        <v>420</v>
      </c>
      <c r="AT1603" t="s">
        <v>231</v>
      </c>
      <c r="AU1603">
        <v>20260815</v>
      </c>
      <c r="AV1603" t="s">
        <v>222</v>
      </c>
      <c r="AW1603" t="s">
        <v>1010</v>
      </c>
      <c r="AX1603" t="s">
        <v>223</v>
      </c>
      <c r="BA1603" s="57">
        <v>46238.333333333336</v>
      </c>
      <c r="BB1603" t="s">
        <v>1607</v>
      </c>
      <c r="BC1603">
        <v>2026</v>
      </c>
      <c r="BD1603">
        <v>8</v>
      </c>
      <c r="BE1603">
        <v>15</v>
      </c>
      <c r="BF1603" s="6">
        <f t="shared" ref="BF1603:BF1666" si="75">DATE(BC1603,BD1603,BE1603)</f>
        <v>46249</v>
      </c>
      <c r="BG1603">
        <f t="shared" ref="BG1603:BG1666" si="76">BF1603-BA1603</f>
        <v>10.666666666664241</v>
      </c>
      <c r="BH1603" t="str">
        <f t="shared" ref="BH1603:BH1666" si="77">IF(BG1603=1,"COMPLY",IF(BG1603&lt;1,"COMPLY","NOT COMPLY"))</f>
        <v>NOT COMPLY</v>
      </c>
      <c r="BI1603" t="str">
        <f>VLOOKUP(H1603,Sheet2!$A$1:$B$270,2,FALSE)</f>
        <v>SINGARAJA</v>
      </c>
    </row>
    <row r="1604" spans="1:61">
      <c r="A1604">
        <v>1603</v>
      </c>
      <c r="B1604">
        <v>1002504703</v>
      </c>
      <c r="C1604">
        <v>3</v>
      </c>
      <c r="D1604" t="s">
        <v>45</v>
      </c>
      <c r="E1604">
        <v>5</v>
      </c>
      <c r="F1604" t="s">
        <v>211</v>
      </c>
      <c r="G1604" t="s">
        <v>115</v>
      </c>
      <c r="H1604" t="s">
        <v>279</v>
      </c>
      <c r="I1604" t="s">
        <v>213</v>
      </c>
      <c r="J1604" t="s">
        <v>214</v>
      </c>
      <c r="K1604" t="s">
        <v>149</v>
      </c>
      <c r="M1604" t="s">
        <v>76</v>
      </c>
      <c r="N1604" t="s">
        <v>216</v>
      </c>
      <c r="O1604" s="57">
        <v>46235.635335648149</v>
      </c>
      <c r="P1604" s="57">
        <v>46235.775381944448</v>
      </c>
      <c r="Q1604">
        <v>69355267</v>
      </c>
      <c r="S1604">
        <v>172603791294</v>
      </c>
      <c r="T1604" t="s">
        <v>1168</v>
      </c>
      <c r="U1604" t="s">
        <v>1282</v>
      </c>
      <c r="V1604" t="s">
        <v>1608</v>
      </c>
      <c r="Z1604">
        <v>116.35271</v>
      </c>
      <c r="AA1604">
        <v>-8.7611399839999997</v>
      </c>
      <c r="AB1604" t="s">
        <v>1170</v>
      </c>
      <c r="AC1604" t="s">
        <v>217</v>
      </c>
      <c r="AL1604" t="s">
        <v>218</v>
      </c>
      <c r="AM1604" t="s">
        <v>1609</v>
      </c>
      <c r="AN1604" t="s">
        <v>6</v>
      </c>
      <c r="AO1604" s="57">
        <v>46030.642418981479</v>
      </c>
      <c r="AR1604" t="s">
        <v>219</v>
      </c>
      <c r="AS1604" t="s">
        <v>279</v>
      </c>
      <c r="AT1604" t="s">
        <v>231</v>
      </c>
      <c r="AU1604">
        <v>20260801</v>
      </c>
      <c r="AV1604" t="s">
        <v>222</v>
      </c>
      <c r="AW1604" t="s">
        <v>562</v>
      </c>
      <c r="AX1604" t="s">
        <v>223</v>
      </c>
      <c r="BA1604" s="57">
        <v>46235.291666666664</v>
      </c>
      <c r="BB1604" t="s">
        <v>1609</v>
      </c>
      <c r="BC1604">
        <v>2026</v>
      </c>
      <c r="BD1604">
        <v>8</v>
      </c>
      <c r="BE1604">
        <v>1</v>
      </c>
      <c r="BF1604" s="6">
        <f t="shared" si="75"/>
        <v>46235</v>
      </c>
      <c r="BG1604">
        <f t="shared" si="76"/>
        <v>-0.29166666666424135</v>
      </c>
      <c r="BH1604" t="str">
        <f t="shared" si="77"/>
        <v>COMPLY</v>
      </c>
      <c r="BI1604" t="str">
        <f>VLOOKUP(H1604,Sheet2!$A$1:$B$270,2,FALSE)</f>
        <v>SELONG</v>
      </c>
    </row>
    <row r="1605" spans="1:61">
      <c r="A1605">
        <v>1604</v>
      </c>
      <c r="B1605">
        <v>1002504739</v>
      </c>
      <c r="C1605">
        <v>3</v>
      </c>
      <c r="D1605" t="s">
        <v>51</v>
      </c>
      <c r="E1605">
        <v>4</v>
      </c>
      <c r="F1605" t="s">
        <v>273</v>
      </c>
      <c r="G1605" t="s">
        <v>273</v>
      </c>
      <c r="H1605" t="s">
        <v>939</v>
      </c>
      <c r="I1605" t="s">
        <v>213</v>
      </c>
      <c r="J1605" t="s">
        <v>214</v>
      </c>
      <c r="K1605" t="s">
        <v>149</v>
      </c>
      <c r="L1605" t="s">
        <v>215</v>
      </c>
      <c r="M1605" t="s">
        <v>575</v>
      </c>
      <c r="N1605" t="s">
        <v>216</v>
      </c>
      <c r="O1605" s="57">
        <v>46235.647175925929</v>
      </c>
      <c r="P1605" s="57">
        <v>46238.605844907404</v>
      </c>
      <c r="Q1605">
        <v>69356800</v>
      </c>
      <c r="S1605">
        <v>141456115282</v>
      </c>
      <c r="T1605" t="s">
        <v>1610</v>
      </c>
      <c r="U1605" t="s">
        <v>1611</v>
      </c>
      <c r="V1605" t="s">
        <v>1612</v>
      </c>
      <c r="Z1605">
        <v>110.65232899999999</v>
      </c>
      <c r="AA1605">
        <v>-6.9066809999999998</v>
      </c>
      <c r="AB1605" t="s">
        <v>1613</v>
      </c>
      <c r="AC1605" t="s">
        <v>237</v>
      </c>
      <c r="AL1605" t="s">
        <v>218</v>
      </c>
      <c r="AM1605" t="s">
        <v>1614</v>
      </c>
      <c r="AN1605" t="s">
        <v>6</v>
      </c>
      <c r="AO1605" s="57">
        <v>46030.652685185189</v>
      </c>
      <c r="AP1605" s="57">
        <v>46236.541666666664</v>
      </c>
      <c r="AR1605" t="s">
        <v>14</v>
      </c>
      <c r="AS1605" t="s">
        <v>939</v>
      </c>
      <c r="AT1605" t="s">
        <v>231</v>
      </c>
      <c r="AV1605" t="s">
        <v>1615</v>
      </c>
      <c r="AW1605" t="s">
        <v>1018</v>
      </c>
      <c r="AX1605" t="s">
        <v>223</v>
      </c>
      <c r="BA1605" s="57">
        <v>46236.541666666664</v>
      </c>
      <c r="BB1605" t="s">
        <v>1614</v>
      </c>
      <c r="BF1605" s="6" t="e">
        <f t="shared" si="75"/>
        <v>#NUM!</v>
      </c>
      <c r="BG1605" t="e">
        <f t="shared" si="76"/>
        <v>#NUM!</v>
      </c>
      <c r="BH1605" t="e">
        <f t="shared" si="77"/>
        <v>#NUM!</v>
      </c>
      <c r="BI1605" t="e">
        <f>VLOOKUP(H1605,Sheet2!$A$1:$B$270,2,FALSE)</f>
        <v>#N/A</v>
      </c>
    </row>
    <row r="1606" spans="1:61">
      <c r="A1606">
        <v>1605</v>
      </c>
      <c r="B1606">
        <v>1002511685</v>
      </c>
      <c r="C1606">
        <v>3</v>
      </c>
      <c r="D1606" t="s">
        <v>38</v>
      </c>
      <c r="E1606">
        <v>5</v>
      </c>
      <c r="F1606" t="s">
        <v>90</v>
      </c>
      <c r="G1606" t="s">
        <v>90</v>
      </c>
      <c r="H1606" t="s">
        <v>480</v>
      </c>
      <c r="I1606" t="s">
        <v>213</v>
      </c>
      <c r="J1606" t="s">
        <v>214</v>
      </c>
      <c r="K1606" t="s">
        <v>149</v>
      </c>
      <c r="L1606" t="s">
        <v>215</v>
      </c>
      <c r="M1606" t="s">
        <v>933</v>
      </c>
      <c r="N1606" t="s">
        <v>216</v>
      </c>
      <c r="O1606" s="57">
        <v>46240.413842592592</v>
      </c>
      <c r="P1606" s="57">
        <v>46240.696562500001</v>
      </c>
      <c r="Q1606">
        <v>69359690</v>
      </c>
      <c r="S1606">
        <v>152625207181</v>
      </c>
      <c r="T1606" t="s">
        <v>1616</v>
      </c>
      <c r="U1606" t="s">
        <v>1617</v>
      </c>
      <c r="V1606" t="s">
        <v>1618</v>
      </c>
      <c r="Z1606">
        <v>112.07078788429401</v>
      </c>
      <c r="AA1606">
        <v>-7.7949401242860903</v>
      </c>
      <c r="AB1606" t="s">
        <v>1619</v>
      </c>
      <c r="AC1606" t="s">
        <v>217</v>
      </c>
      <c r="AL1606" t="s">
        <v>218</v>
      </c>
      <c r="AM1606" t="s">
        <v>1620</v>
      </c>
      <c r="AN1606" t="s">
        <v>6</v>
      </c>
      <c r="AO1606" s="57">
        <v>46181.423634259256</v>
      </c>
      <c r="AP1606" s="57">
        <v>46241.333333333336</v>
      </c>
      <c r="AQ1606" t="s">
        <v>564</v>
      </c>
      <c r="AR1606" t="s">
        <v>12</v>
      </c>
      <c r="AS1606" t="s">
        <v>480</v>
      </c>
      <c r="AT1606" t="s">
        <v>231</v>
      </c>
      <c r="AV1606" t="s">
        <v>917</v>
      </c>
      <c r="AW1606" t="s">
        <v>1010</v>
      </c>
      <c r="AX1606" t="s">
        <v>223</v>
      </c>
      <c r="BA1606" s="57">
        <v>46241.333333333336</v>
      </c>
      <c r="BB1606" t="s">
        <v>1620</v>
      </c>
      <c r="BF1606" s="6" t="e">
        <f t="shared" si="75"/>
        <v>#NUM!</v>
      </c>
      <c r="BG1606" t="e">
        <f t="shared" si="76"/>
        <v>#NUM!</v>
      </c>
      <c r="BH1606" t="e">
        <f t="shared" si="77"/>
        <v>#NUM!</v>
      </c>
      <c r="BI1606" t="str">
        <f>VLOOKUP(H1606,Sheet2!$A$1:$B$270,2,FALSE)</f>
        <v>KEDIRI</v>
      </c>
    </row>
    <row r="1607" spans="1:61">
      <c r="A1607">
        <v>1606</v>
      </c>
      <c r="B1607">
        <v>1002524089</v>
      </c>
      <c r="C1607">
        <v>3</v>
      </c>
      <c r="D1607" t="s">
        <v>51</v>
      </c>
      <c r="E1607">
        <v>4</v>
      </c>
      <c r="F1607" t="s">
        <v>273</v>
      </c>
      <c r="G1607" t="s">
        <v>569</v>
      </c>
      <c r="H1607" t="s">
        <v>1050</v>
      </c>
      <c r="I1607" t="s">
        <v>213</v>
      </c>
      <c r="J1607" t="s">
        <v>214</v>
      </c>
      <c r="K1607" t="s">
        <v>149</v>
      </c>
      <c r="M1607" t="s">
        <v>76</v>
      </c>
      <c r="N1607" t="s">
        <v>216</v>
      </c>
      <c r="O1607" s="57">
        <v>46247.517708333333</v>
      </c>
      <c r="P1607" s="57">
        <v>46247.668206018519</v>
      </c>
      <c r="Q1607">
        <v>69363010</v>
      </c>
      <c r="S1607">
        <v>142521103428</v>
      </c>
      <c r="T1607" t="s">
        <v>7526</v>
      </c>
      <c r="U1607" t="s">
        <v>9349</v>
      </c>
      <c r="V1607" t="s">
        <v>9350</v>
      </c>
      <c r="Z1607">
        <v>110.69896666</v>
      </c>
      <c r="AA1607">
        <v>-7.0201833379999998</v>
      </c>
      <c r="AB1607" t="s">
        <v>7529</v>
      </c>
      <c r="AC1607" t="s">
        <v>291</v>
      </c>
      <c r="AL1607" t="s">
        <v>218</v>
      </c>
      <c r="AM1607" t="s">
        <v>9351</v>
      </c>
      <c r="AN1607" t="s">
        <v>6</v>
      </c>
      <c r="AO1607" t="s">
        <v>9080</v>
      </c>
      <c r="AR1607" t="s">
        <v>219</v>
      </c>
      <c r="AS1607" t="s">
        <v>1050</v>
      </c>
      <c r="AT1607" t="s">
        <v>231</v>
      </c>
      <c r="AU1607">
        <v>20260813</v>
      </c>
      <c r="AV1607" t="s">
        <v>222</v>
      </c>
      <c r="AW1607" t="s">
        <v>562</v>
      </c>
      <c r="AX1607" t="s">
        <v>223</v>
      </c>
      <c r="BA1607" s="57">
        <v>46247.291666666664</v>
      </c>
      <c r="BB1607" t="s">
        <v>9351</v>
      </c>
      <c r="BC1607">
        <v>2026</v>
      </c>
      <c r="BD1607">
        <v>8</v>
      </c>
      <c r="BE1607">
        <v>13</v>
      </c>
      <c r="BF1607" s="6">
        <f t="shared" si="75"/>
        <v>46247</v>
      </c>
      <c r="BG1607">
        <f t="shared" si="76"/>
        <v>-0.29166666666424135</v>
      </c>
      <c r="BH1607" t="str">
        <f t="shared" si="77"/>
        <v>COMPLY</v>
      </c>
      <c r="BI1607" t="e">
        <f>VLOOKUP(H1607,Sheet2!$A$1:$B$270,2,FALSE)</f>
        <v>#N/A</v>
      </c>
    </row>
    <row r="1608" spans="1:61">
      <c r="A1608">
        <v>1607</v>
      </c>
      <c r="B1608">
        <v>1002518667</v>
      </c>
      <c r="C1608">
        <v>3</v>
      </c>
      <c r="D1608" t="s">
        <v>45</v>
      </c>
      <c r="E1608">
        <v>5</v>
      </c>
      <c r="F1608" t="s">
        <v>211</v>
      </c>
      <c r="G1608" t="s">
        <v>118</v>
      </c>
      <c r="H1608" t="s">
        <v>464</v>
      </c>
      <c r="I1608" t="s">
        <v>213</v>
      </c>
      <c r="J1608" t="s">
        <v>214</v>
      </c>
      <c r="K1608" t="s">
        <v>149</v>
      </c>
      <c r="M1608" t="s">
        <v>76</v>
      </c>
      <c r="N1608" t="s">
        <v>216</v>
      </c>
      <c r="O1608" s="57">
        <v>46244.758043981485</v>
      </c>
      <c r="P1608" s="57">
        <v>46245.870787037034</v>
      </c>
      <c r="Q1608">
        <v>69361494</v>
      </c>
      <c r="S1608">
        <v>172608206138</v>
      </c>
      <c r="T1608" t="s">
        <v>4484</v>
      </c>
      <c r="U1608" t="s">
        <v>6252</v>
      </c>
      <c r="V1608" t="s">
        <v>6253</v>
      </c>
      <c r="Z1608">
        <v>116.7442223</v>
      </c>
      <c r="AA1608">
        <v>-8.9133095999999998</v>
      </c>
      <c r="AB1608" t="s">
        <v>4487</v>
      </c>
      <c r="AC1608" t="s">
        <v>290</v>
      </c>
      <c r="AL1608" t="s">
        <v>218</v>
      </c>
      <c r="AM1608" t="s">
        <v>6254</v>
      </c>
      <c r="AN1608" t="s">
        <v>6</v>
      </c>
      <c r="AO1608" s="57">
        <v>46303.777662037035</v>
      </c>
      <c r="AR1608" t="s">
        <v>219</v>
      </c>
      <c r="AS1608" t="s">
        <v>464</v>
      </c>
      <c r="AT1608" t="s">
        <v>231</v>
      </c>
      <c r="AU1608">
        <v>20260811</v>
      </c>
      <c r="AV1608" t="s">
        <v>222</v>
      </c>
      <c r="AW1608" t="s">
        <v>561</v>
      </c>
      <c r="AX1608" t="s">
        <v>223</v>
      </c>
      <c r="BA1608" s="57">
        <v>46244.291666666664</v>
      </c>
      <c r="BB1608" t="s">
        <v>6254</v>
      </c>
      <c r="BC1608">
        <v>2026</v>
      </c>
      <c r="BD1608">
        <v>8</v>
      </c>
      <c r="BE1608">
        <v>11</v>
      </c>
      <c r="BF1608" s="6">
        <f t="shared" si="75"/>
        <v>46245</v>
      </c>
      <c r="BG1608">
        <f t="shared" si="76"/>
        <v>0.70833333333575865</v>
      </c>
      <c r="BH1608" t="str">
        <f t="shared" si="77"/>
        <v>COMPLY</v>
      </c>
      <c r="BI1608" t="str">
        <f>VLOOKUP(H1608,Sheet2!$A$1:$B$270,2,FALSE)</f>
        <v>SUMBAWA</v>
      </c>
    </row>
    <row r="1609" spans="1:61">
      <c r="A1609">
        <v>1608</v>
      </c>
      <c r="B1609">
        <v>1002525844</v>
      </c>
      <c r="C1609">
        <v>3</v>
      </c>
      <c r="D1609" t="s">
        <v>55</v>
      </c>
      <c r="E1609">
        <v>5</v>
      </c>
      <c r="F1609" t="s">
        <v>265</v>
      </c>
      <c r="G1609" t="s">
        <v>122</v>
      </c>
      <c r="H1609" t="s">
        <v>297</v>
      </c>
      <c r="I1609" t="s">
        <v>213</v>
      </c>
      <c r="J1609" t="s">
        <v>214</v>
      </c>
      <c r="K1609" t="s">
        <v>149</v>
      </c>
      <c r="L1609" t="s">
        <v>215</v>
      </c>
      <c r="M1609" t="s">
        <v>76</v>
      </c>
      <c r="N1609" t="s">
        <v>216</v>
      </c>
      <c r="O1609" s="57">
        <v>46248.430509259262</v>
      </c>
      <c r="P1609" s="57">
        <v>46248.731469907405</v>
      </c>
      <c r="Q1609">
        <v>69365787</v>
      </c>
      <c r="S1609">
        <v>152446245143</v>
      </c>
      <c r="T1609" t="s">
        <v>12272</v>
      </c>
      <c r="U1609" t="s">
        <v>12273</v>
      </c>
      <c r="V1609" t="s">
        <v>12274</v>
      </c>
      <c r="Z1609">
        <v>112.564652971923</v>
      </c>
      <c r="AA1609">
        <v>-7.2350750104668604</v>
      </c>
      <c r="AB1609" t="s">
        <v>12275</v>
      </c>
      <c r="AC1609" t="s">
        <v>217</v>
      </c>
      <c r="AL1609" t="s">
        <v>218</v>
      </c>
      <c r="AM1609" t="s">
        <v>12276</v>
      </c>
      <c r="AN1609" t="s">
        <v>6</v>
      </c>
      <c r="AO1609" t="s">
        <v>10228</v>
      </c>
      <c r="AP1609" s="57">
        <v>46249.416666666664</v>
      </c>
      <c r="AR1609" t="s">
        <v>219</v>
      </c>
      <c r="AS1609" t="s">
        <v>297</v>
      </c>
      <c r="AT1609" t="s">
        <v>231</v>
      </c>
      <c r="AU1609">
        <v>20260814</v>
      </c>
      <c r="AV1609" t="s">
        <v>222</v>
      </c>
      <c r="AW1609" t="s">
        <v>1015</v>
      </c>
      <c r="AX1609" t="s">
        <v>223</v>
      </c>
      <c r="BA1609" s="57">
        <v>46249.416666666664</v>
      </c>
      <c r="BB1609" t="s">
        <v>12276</v>
      </c>
      <c r="BC1609">
        <v>2026</v>
      </c>
      <c r="BD1609">
        <v>8</v>
      </c>
      <c r="BE1609">
        <v>14</v>
      </c>
      <c r="BF1609" s="6">
        <f t="shared" si="75"/>
        <v>46248</v>
      </c>
      <c r="BG1609">
        <f t="shared" si="76"/>
        <v>-1.4166666666642413</v>
      </c>
      <c r="BH1609" t="str">
        <f t="shared" si="77"/>
        <v>COMPLY</v>
      </c>
      <c r="BI1609" t="str">
        <f>VLOOKUP(H1609,Sheet2!$A$1:$B$270,2,FALSE)</f>
        <v>GRESIK</v>
      </c>
    </row>
    <row r="1610" spans="1:61">
      <c r="A1610">
        <v>1609</v>
      </c>
      <c r="B1610">
        <v>1002531346</v>
      </c>
      <c r="C1610">
        <v>3</v>
      </c>
      <c r="D1610" t="s">
        <v>49</v>
      </c>
      <c r="E1610">
        <v>4</v>
      </c>
      <c r="F1610" t="s">
        <v>252</v>
      </c>
      <c r="G1610" t="s">
        <v>553</v>
      </c>
      <c r="H1610" t="s">
        <v>945</v>
      </c>
      <c r="I1610" t="s">
        <v>213</v>
      </c>
      <c r="J1610" t="s">
        <v>214</v>
      </c>
      <c r="K1610" t="s">
        <v>149</v>
      </c>
      <c r="L1610" t="s">
        <v>215</v>
      </c>
      <c r="M1610" t="s">
        <v>240</v>
      </c>
      <c r="N1610" t="s">
        <v>216</v>
      </c>
      <c r="O1610" s="57">
        <v>46251.718715277777</v>
      </c>
      <c r="P1610" s="57">
        <v>46251.719456018516</v>
      </c>
      <c r="Q1610">
        <v>69368313</v>
      </c>
      <c r="S1610">
        <v>142205105676</v>
      </c>
      <c r="T1610" t="s">
        <v>12277</v>
      </c>
      <c r="U1610" t="s">
        <v>12278</v>
      </c>
      <c r="V1610" t="s">
        <v>12279</v>
      </c>
      <c r="Z1610">
        <v>108.94557215273301</v>
      </c>
      <c r="AA1610">
        <v>-6.91047706838539</v>
      </c>
      <c r="AB1610" t="s">
        <v>12280</v>
      </c>
      <c r="AC1610" t="s">
        <v>217</v>
      </c>
      <c r="AL1610" t="s">
        <v>218</v>
      </c>
      <c r="AM1610" t="s">
        <v>12281</v>
      </c>
      <c r="AN1610" t="s">
        <v>6</v>
      </c>
      <c r="AO1610" t="s">
        <v>11080</v>
      </c>
      <c r="AP1610" s="57">
        <v>46252.625</v>
      </c>
      <c r="AR1610" t="s">
        <v>241</v>
      </c>
      <c r="AS1610" t="s">
        <v>945</v>
      </c>
      <c r="AT1610" t="s">
        <v>231</v>
      </c>
      <c r="AV1610" t="s">
        <v>240</v>
      </c>
      <c r="AW1610" t="s">
        <v>1015</v>
      </c>
      <c r="AX1610" t="s">
        <v>223</v>
      </c>
      <c r="BA1610" s="57">
        <v>46252.625</v>
      </c>
      <c r="BB1610" t="s">
        <v>12281</v>
      </c>
      <c r="BF1610" s="6" t="e">
        <f t="shared" si="75"/>
        <v>#NUM!</v>
      </c>
      <c r="BG1610" t="e">
        <f t="shared" si="76"/>
        <v>#NUM!</v>
      </c>
      <c r="BH1610" t="e">
        <f t="shared" si="77"/>
        <v>#NUM!</v>
      </c>
      <c r="BI1610" t="e">
        <f>VLOOKUP(H1610,Sheet2!$A$1:$B$270,2,FALSE)</f>
        <v>#N/A</v>
      </c>
    </row>
    <row r="1611" spans="1:61">
      <c r="A1611">
        <v>1610</v>
      </c>
      <c r="B1611">
        <v>1002516170</v>
      </c>
      <c r="C1611">
        <v>3</v>
      </c>
      <c r="D1611" t="s">
        <v>55</v>
      </c>
      <c r="E1611">
        <v>5</v>
      </c>
      <c r="F1611" t="s">
        <v>313</v>
      </c>
      <c r="G1611" t="s">
        <v>128</v>
      </c>
      <c r="H1611" t="s">
        <v>428</v>
      </c>
      <c r="I1611" t="s">
        <v>213</v>
      </c>
      <c r="J1611" t="s">
        <v>214</v>
      </c>
      <c r="K1611" t="s">
        <v>149</v>
      </c>
      <c r="L1611" t="s">
        <v>215</v>
      </c>
      <c r="M1611" t="s">
        <v>76</v>
      </c>
      <c r="N1611" t="s">
        <v>216</v>
      </c>
      <c r="O1611" s="57">
        <v>46242.697187500002</v>
      </c>
      <c r="P1611" s="57">
        <v>46243.825601851851</v>
      </c>
      <c r="Q1611">
        <v>69361604</v>
      </c>
      <c r="S1611">
        <v>152301273014</v>
      </c>
      <c r="T1611" t="s">
        <v>4634</v>
      </c>
      <c r="U1611" t="s">
        <v>4635</v>
      </c>
      <c r="V1611" t="s">
        <v>4636</v>
      </c>
      <c r="Z1611">
        <v>112.7148838</v>
      </c>
      <c r="AA1611">
        <v>-7.2816912999999897</v>
      </c>
      <c r="AB1611" t="s">
        <v>4637</v>
      </c>
      <c r="AC1611" t="s">
        <v>237</v>
      </c>
      <c r="AL1611" t="s">
        <v>218</v>
      </c>
      <c r="AM1611" t="s">
        <v>4638</v>
      </c>
      <c r="AN1611" t="s">
        <v>6</v>
      </c>
      <c r="AO1611" s="57">
        <v>46242.704918981479</v>
      </c>
      <c r="AP1611" s="57">
        <v>46243.541666666664</v>
      </c>
      <c r="AR1611" t="s">
        <v>219</v>
      </c>
      <c r="AS1611" t="s">
        <v>428</v>
      </c>
      <c r="AT1611" t="s">
        <v>231</v>
      </c>
      <c r="AU1611">
        <v>20260809</v>
      </c>
      <c r="AV1611" t="s">
        <v>222</v>
      </c>
      <c r="AW1611" t="s">
        <v>1010</v>
      </c>
      <c r="AX1611" t="s">
        <v>223</v>
      </c>
      <c r="BA1611" s="57">
        <v>46243.541666666664</v>
      </c>
      <c r="BB1611" t="s">
        <v>4638</v>
      </c>
      <c r="BC1611">
        <v>2026</v>
      </c>
      <c r="BD1611">
        <v>8</v>
      </c>
      <c r="BE1611">
        <v>9</v>
      </c>
      <c r="BF1611" s="6">
        <f t="shared" si="75"/>
        <v>46243</v>
      </c>
      <c r="BG1611">
        <f t="shared" si="76"/>
        <v>-0.54166666666424135</v>
      </c>
      <c r="BH1611" t="str">
        <f t="shared" si="77"/>
        <v>COMPLY</v>
      </c>
      <c r="BI1611" t="str">
        <f>VLOOKUP(H1611,Sheet2!$A$1:$B$270,2,FALSE)</f>
        <v>SURABAYA UTARA</v>
      </c>
    </row>
    <row r="1612" spans="1:61">
      <c r="A1612">
        <v>1611</v>
      </c>
      <c r="B1612">
        <v>1002517637</v>
      </c>
      <c r="C1612">
        <v>3</v>
      </c>
      <c r="D1612" t="s">
        <v>45</v>
      </c>
      <c r="E1612">
        <v>5</v>
      </c>
      <c r="F1612" t="s">
        <v>211</v>
      </c>
      <c r="G1612" t="s">
        <v>110</v>
      </c>
      <c r="H1612" t="s">
        <v>239</v>
      </c>
      <c r="I1612" t="s">
        <v>213</v>
      </c>
      <c r="J1612" t="s">
        <v>214</v>
      </c>
      <c r="K1612" t="s">
        <v>149</v>
      </c>
      <c r="M1612" t="s">
        <v>76</v>
      </c>
      <c r="N1612" t="s">
        <v>216</v>
      </c>
      <c r="O1612" s="57">
        <v>46244.528773148151</v>
      </c>
      <c r="P1612" s="57">
        <v>46245.668090277781</v>
      </c>
      <c r="Q1612">
        <v>69359853</v>
      </c>
      <c r="S1612">
        <v>172616220058</v>
      </c>
      <c r="T1612" t="s">
        <v>4396</v>
      </c>
      <c r="U1612" t="s">
        <v>6255</v>
      </c>
      <c r="V1612" t="s">
        <v>6256</v>
      </c>
      <c r="Z1612">
        <v>118.69305780000001</v>
      </c>
      <c r="AA1612">
        <v>-8.6500274000000008</v>
      </c>
      <c r="AB1612" t="s">
        <v>4399</v>
      </c>
      <c r="AC1612" t="s">
        <v>217</v>
      </c>
      <c r="AL1612" t="s">
        <v>218</v>
      </c>
      <c r="AM1612" t="s">
        <v>6257</v>
      </c>
      <c r="AN1612" t="s">
        <v>6</v>
      </c>
      <c r="AO1612" s="57">
        <v>46303.537962962961</v>
      </c>
      <c r="AR1612" t="s">
        <v>219</v>
      </c>
      <c r="AS1612" t="s">
        <v>239</v>
      </c>
      <c r="AT1612" t="s">
        <v>221</v>
      </c>
      <c r="AU1612">
        <v>20260811</v>
      </c>
      <c r="AV1612" t="s">
        <v>222</v>
      </c>
      <c r="AW1612" t="s">
        <v>561</v>
      </c>
      <c r="AX1612" t="s">
        <v>223</v>
      </c>
      <c r="BA1612" s="57">
        <v>46244.291666666664</v>
      </c>
      <c r="BB1612" t="s">
        <v>6257</v>
      </c>
      <c r="BC1612">
        <v>2026</v>
      </c>
      <c r="BD1612">
        <v>8</v>
      </c>
      <c r="BE1612">
        <v>11</v>
      </c>
      <c r="BF1612" s="6">
        <f t="shared" si="75"/>
        <v>46245</v>
      </c>
      <c r="BG1612">
        <f t="shared" si="76"/>
        <v>0.70833333333575865</v>
      </c>
      <c r="BH1612" t="str">
        <f t="shared" si="77"/>
        <v>COMPLY</v>
      </c>
      <c r="BI1612" t="str">
        <f>VLOOKUP(H1612,Sheet2!$A$1:$B$270,2,FALSE)</f>
        <v>BIMA</v>
      </c>
    </row>
    <row r="1613" spans="1:61">
      <c r="A1613">
        <v>1612</v>
      </c>
      <c r="B1613">
        <v>1002504883</v>
      </c>
      <c r="C1613">
        <v>3</v>
      </c>
      <c r="D1613" t="s">
        <v>45</v>
      </c>
      <c r="E1613">
        <v>5</v>
      </c>
      <c r="F1613" t="s">
        <v>211</v>
      </c>
      <c r="G1613" t="s">
        <v>110</v>
      </c>
      <c r="H1613" t="s">
        <v>249</v>
      </c>
      <c r="I1613" t="s">
        <v>9791</v>
      </c>
      <c r="J1613" t="s">
        <v>214</v>
      </c>
      <c r="K1613" t="s">
        <v>149</v>
      </c>
      <c r="M1613" t="s">
        <v>76</v>
      </c>
      <c r="N1613" t="s">
        <v>9792</v>
      </c>
      <c r="O1613" s="57">
        <v>46235.730115740742</v>
      </c>
      <c r="P1613" s="57">
        <v>46236.543344907404</v>
      </c>
      <c r="Q1613">
        <v>69355438</v>
      </c>
      <c r="S1613">
        <v>172616801717</v>
      </c>
      <c r="T1613" t="s">
        <v>12282</v>
      </c>
      <c r="U1613" t="s">
        <v>12283</v>
      </c>
      <c r="V1613" t="s">
        <v>12284</v>
      </c>
      <c r="Z1613">
        <v>118.7487579</v>
      </c>
      <c r="AA1613">
        <v>-8.4642894000000002</v>
      </c>
      <c r="AB1613" t="s">
        <v>12285</v>
      </c>
      <c r="AC1613" t="s">
        <v>226</v>
      </c>
      <c r="AL1613" t="s">
        <v>218</v>
      </c>
      <c r="AM1613" t="s">
        <v>10309</v>
      </c>
      <c r="AN1613" t="s">
        <v>6</v>
      </c>
      <c r="AO1613" s="57">
        <v>46030.735995370371</v>
      </c>
      <c r="AQ1613" t="s">
        <v>903</v>
      </c>
      <c r="AR1613" t="s">
        <v>219</v>
      </c>
      <c r="AS1613" t="s">
        <v>249</v>
      </c>
      <c r="AT1613" t="s">
        <v>221</v>
      </c>
      <c r="AU1613">
        <v>20260802</v>
      </c>
      <c r="AV1613" t="s">
        <v>222</v>
      </c>
      <c r="AW1613" t="s">
        <v>12286</v>
      </c>
      <c r="AX1613" t="s">
        <v>223</v>
      </c>
      <c r="BA1613" s="57">
        <v>25569.291666666668</v>
      </c>
      <c r="BB1613" t="s">
        <v>10309</v>
      </c>
      <c r="BC1613">
        <v>2026</v>
      </c>
      <c r="BD1613">
        <v>8</v>
      </c>
      <c r="BE1613">
        <v>2</v>
      </c>
      <c r="BF1613" s="6">
        <f t="shared" si="75"/>
        <v>46236</v>
      </c>
      <c r="BG1613">
        <f t="shared" si="76"/>
        <v>20666.708333333332</v>
      </c>
      <c r="BH1613" t="str">
        <f t="shared" si="77"/>
        <v>NOT COMPLY</v>
      </c>
      <c r="BI1613" t="str">
        <f>VLOOKUP(H1613,Sheet2!$A$1:$B$270,2,FALSE)</f>
        <v>BIMA</v>
      </c>
    </row>
    <row r="1614" spans="1:61">
      <c r="A1614">
        <v>1613</v>
      </c>
      <c r="B1614">
        <v>1002508551</v>
      </c>
      <c r="C1614">
        <v>3</v>
      </c>
      <c r="D1614" t="s">
        <v>55</v>
      </c>
      <c r="E1614">
        <v>5</v>
      </c>
      <c r="F1614" t="s">
        <v>228</v>
      </c>
      <c r="G1614" t="s">
        <v>121</v>
      </c>
      <c r="H1614" t="s">
        <v>492</v>
      </c>
      <c r="I1614" t="s">
        <v>213</v>
      </c>
      <c r="J1614" t="s">
        <v>214</v>
      </c>
      <c r="K1614" t="s">
        <v>149</v>
      </c>
      <c r="M1614" t="s">
        <v>76</v>
      </c>
      <c r="N1614" t="s">
        <v>216</v>
      </c>
      <c r="O1614" s="57">
        <v>46238.603148148148</v>
      </c>
      <c r="P1614" s="57">
        <v>46238.624745370369</v>
      </c>
      <c r="Q1614">
        <v>69355813</v>
      </c>
      <c r="S1614">
        <v>152439205247</v>
      </c>
      <c r="T1614" t="s">
        <v>1631</v>
      </c>
      <c r="U1614" t="s">
        <v>1632</v>
      </c>
      <c r="V1614" t="s">
        <v>1633</v>
      </c>
      <c r="Z1614">
        <v>112.941172120055</v>
      </c>
      <c r="AA1614">
        <v>-6.9937110643435796</v>
      </c>
      <c r="AB1614" t="s">
        <v>1634</v>
      </c>
      <c r="AC1614" t="s">
        <v>217</v>
      </c>
      <c r="AL1614" t="s">
        <v>218</v>
      </c>
      <c r="AM1614" t="s">
        <v>1635</v>
      </c>
      <c r="AN1614" t="s">
        <v>6</v>
      </c>
      <c r="AO1614" s="57">
        <v>46120.611273148148</v>
      </c>
      <c r="AR1614" t="s">
        <v>219</v>
      </c>
      <c r="AS1614" t="s">
        <v>492</v>
      </c>
      <c r="AT1614" t="s">
        <v>221</v>
      </c>
      <c r="AU1614">
        <v>20260804</v>
      </c>
      <c r="AV1614" t="s">
        <v>222</v>
      </c>
      <c r="AW1614" t="s">
        <v>561</v>
      </c>
      <c r="AX1614" t="s">
        <v>223</v>
      </c>
      <c r="BA1614" s="57">
        <v>46238.291666666664</v>
      </c>
      <c r="BB1614" t="s">
        <v>1635</v>
      </c>
      <c r="BC1614">
        <v>2026</v>
      </c>
      <c r="BD1614">
        <v>8</v>
      </c>
      <c r="BE1614">
        <v>4</v>
      </c>
      <c r="BF1614" s="6">
        <f t="shared" si="75"/>
        <v>46238</v>
      </c>
      <c r="BG1614">
        <f t="shared" si="76"/>
        <v>-0.29166666666424135</v>
      </c>
      <c r="BH1614" t="str">
        <f t="shared" si="77"/>
        <v>COMPLY</v>
      </c>
      <c r="BI1614" t="str">
        <f>VLOOKUP(H1614,Sheet2!$A$1:$B$270,2,FALSE)</f>
        <v>MADURA</v>
      </c>
    </row>
    <row r="1615" spans="1:61">
      <c r="A1615">
        <v>1614</v>
      </c>
      <c r="B1615">
        <v>1002518182</v>
      </c>
      <c r="C1615">
        <v>3</v>
      </c>
      <c r="D1615" t="s">
        <v>42</v>
      </c>
      <c r="E1615">
        <v>5</v>
      </c>
      <c r="F1615" t="s">
        <v>233</v>
      </c>
      <c r="G1615" t="s">
        <v>105</v>
      </c>
      <c r="H1615" t="s">
        <v>381</v>
      </c>
      <c r="I1615" t="s">
        <v>9791</v>
      </c>
      <c r="J1615" t="s">
        <v>214</v>
      </c>
      <c r="K1615" t="s">
        <v>149</v>
      </c>
      <c r="M1615" t="s">
        <v>76</v>
      </c>
      <c r="N1615" t="s">
        <v>9792</v>
      </c>
      <c r="O1615" s="57">
        <v>46244.626562500001</v>
      </c>
      <c r="P1615" s="57">
        <v>46245.932337962964</v>
      </c>
      <c r="Q1615">
        <v>69362606</v>
      </c>
      <c r="S1615">
        <v>152312243253</v>
      </c>
      <c r="T1615" t="s">
        <v>12287</v>
      </c>
      <c r="U1615" t="s">
        <v>12288</v>
      </c>
      <c r="V1615" t="s">
        <v>12289</v>
      </c>
      <c r="Z1615">
        <v>112.42100000000001</v>
      </c>
      <c r="AA1615">
        <v>-7.5071389000000002</v>
      </c>
      <c r="AB1615" t="s">
        <v>12290</v>
      </c>
      <c r="AC1615" t="s">
        <v>291</v>
      </c>
      <c r="AL1615" t="s">
        <v>218</v>
      </c>
      <c r="AM1615" t="s">
        <v>10088</v>
      </c>
      <c r="AN1615" t="s">
        <v>6</v>
      </c>
      <c r="AO1615" s="57">
        <v>46303.631851851853</v>
      </c>
      <c r="AR1615" t="s">
        <v>219</v>
      </c>
      <c r="AS1615" t="s">
        <v>381</v>
      </c>
      <c r="AT1615" t="s">
        <v>231</v>
      </c>
      <c r="AU1615">
        <v>20260811</v>
      </c>
      <c r="AV1615" t="s">
        <v>222</v>
      </c>
      <c r="AW1615" t="s">
        <v>12058</v>
      </c>
      <c r="AX1615" t="s">
        <v>223</v>
      </c>
      <c r="BA1615" s="57">
        <v>46244.625</v>
      </c>
      <c r="BB1615" t="s">
        <v>10088</v>
      </c>
      <c r="BC1615">
        <v>2026</v>
      </c>
      <c r="BD1615">
        <v>8</v>
      </c>
      <c r="BE1615">
        <v>11</v>
      </c>
      <c r="BF1615" s="6">
        <f t="shared" si="75"/>
        <v>46245</v>
      </c>
      <c r="BG1615">
        <f t="shared" si="76"/>
        <v>0.375</v>
      </c>
      <c r="BH1615" t="str">
        <f t="shared" si="77"/>
        <v>COMPLY</v>
      </c>
      <c r="BI1615" t="str">
        <f>VLOOKUP(H1615,Sheet2!$A$1:$B$270,2,FALSE)</f>
        <v>MOJOKERTO</v>
      </c>
    </row>
    <row r="1616" spans="1:61">
      <c r="A1616">
        <v>1615</v>
      </c>
      <c r="B1616">
        <v>1002506659</v>
      </c>
      <c r="C1616">
        <v>3</v>
      </c>
      <c r="D1616" t="s">
        <v>55</v>
      </c>
      <c r="E1616">
        <v>5</v>
      </c>
      <c r="F1616" t="s">
        <v>228</v>
      </c>
      <c r="G1616" t="s">
        <v>121</v>
      </c>
      <c r="H1616" t="s">
        <v>454</v>
      </c>
      <c r="I1616" t="s">
        <v>213</v>
      </c>
      <c r="J1616" t="s">
        <v>214</v>
      </c>
      <c r="K1616" t="s">
        <v>149</v>
      </c>
      <c r="M1616" t="s">
        <v>236</v>
      </c>
      <c r="N1616" t="s">
        <v>216</v>
      </c>
      <c r="O1616" s="57">
        <v>46237.893275462964</v>
      </c>
      <c r="P1616" s="57">
        <v>46238.595208333332</v>
      </c>
      <c r="Q1616">
        <v>69357868</v>
      </c>
      <c r="S1616">
        <v>152436204005</v>
      </c>
      <c r="T1616" t="s">
        <v>1640</v>
      </c>
      <c r="U1616" t="s">
        <v>1641</v>
      </c>
      <c r="Z1616">
        <v>112.7226233</v>
      </c>
      <c r="AA1616">
        <v>-7.1128659000000001</v>
      </c>
      <c r="AB1616" t="s">
        <v>1642</v>
      </c>
      <c r="AC1616" t="s">
        <v>230</v>
      </c>
      <c r="AO1616" s="57">
        <v>46089.902974537035</v>
      </c>
      <c r="AR1616" t="s">
        <v>312</v>
      </c>
      <c r="AS1616" t="s">
        <v>454</v>
      </c>
      <c r="AT1616" t="s">
        <v>231</v>
      </c>
      <c r="AV1616" t="s">
        <v>1040</v>
      </c>
      <c r="AW1616" t="s">
        <v>560</v>
      </c>
      <c r="AX1616" t="s">
        <v>223</v>
      </c>
      <c r="AZ1616" t="s">
        <v>1040</v>
      </c>
      <c r="BF1616" s="6" t="e">
        <f t="shared" si="75"/>
        <v>#NUM!</v>
      </c>
      <c r="BG1616" t="e">
        <f t="shared" si="76"/>
        <v>#NUM!</v>
      </c>
      <c r="BH1616" t="e">
        <f t="shared" si="77"/>
        <v>#NUM!</v>
      </c>
      <c r="BI1616" t="str">
        <f>VLOOKUP(H1616,Sheet2!$A$1:$B$270,2,FALSE)</f>
        <v>MADURA</v>
      </c>
    </row>
    <row r="1617" spans="1:61">
      <c r="A1617">
        <v>1616</v>
      </c>
      <c r="B1617">
        <v>1002528922</v>
      </c>
      <c r="C1617">
        <v>3</v>
      </c>
      <c r="D1617" t="s">
        <v>55</v>
      </c>
      <c r="E1617">
        <v>5</v>
      </c>
      <c r="F1617" t="s">
        <v>265</v>
      </c>
      <c r="G1617" t="s">
        <v>125</v>
      </c>
      <c r="H1617" t="s">
        <v>415</v>
      </c>
      <c r="I1617" t="s">
        <v>213</v>
      </c>
      <c r="J1617" t="s">
        <v>214</v>
      </c>
      <c r="K1617" t="s">
        <v>149</v>
      </c>
      <c r="L1617" t="s">
        <v>215</v>
      </c>
      <c r="M1617" t="s">
        <v>76</v>
      </c>
      <c r="N1617" t="s">
        <v>216</v>
      </c>
      <c r="O1617" s="57">
        <v>46249.81454861111</v>
      </c>
      <c r="P1617" s="57">
        <v>46250.599594907406</v>
      </c>
      <c r="Q1617">
        <v>69367230</v>
      </c>
      <c r="S1617">
        <v>152433910020</v>
      </c>
      <c r="T1617" t="s">
        <v>12291</v>
      </c>
      <c r="U1617" t="s">
        <v>12292</v>
      </c>
      <c r="V1617" t="s">
        <v>12293</v>
      </c>
      <c r="Z1617">
        <v>112.362261861562</v>
      </c>
      <c r="AA1617">
        <v>-7.2598781317964596</v>
      </c>
      <c r="AB1617" t="s">
        <v>12294</v>
      </c>
      <c r="AC1617" t="s">
        <v>217</v>
      </c>
      <c r="AL1617" t="s">
        <v>218</v>
      </c>
      <c r="AM1617" t="s">
        <v>12295</v>
      </c>
      <c r="AN1617" t="s">
        <v>6</v>
      </c>
      <c r="AO1617" t="s">
        <v>12296</v>
      </c>
      <c r="AP1617" s="57">
        <v>46251.541666666664</v>
      </c>
      <c r="AR1617" t="s">
        <v>219</v>
      </c>
      <c r="AS1617" t="s">
        <v>415</v>
      </c>
      <c r="AT1617" t="s">
        <v>231</v>
      </c>
      <c r="AU1617">
        <v>20260816</v>
      </c>
      <c r="AV1617" t="s">
        <v>222</v>
      </c>
      <c r="AW1617" t="s">
        <v>1021</v>
      </c>
      <c r="AX1617" t="s">
        <v>223</v>
      </c>
      <c r="BA1617" s="57">
        <v>46251.541666666664</v>
      </c>
      <c r="BB1617" t="s">
        <v>12295</v>
      </c>
      <c r="BC1617">
        <v>2026</v>
      </c>
      <c r="BD1617">
        <v>8</v>
      </c>
      <c r="BE1617">
        <v>16</v>
      </c>
      <c r="BF1617" s="6">
        <f t="shared" si="75"/>
        <v>46250</v>
      </c>
      <c r="BG1617">
        <f t="shared" si="76"/>
        <v>-1.5416666666642413</v>
      </c>
      <c r="BH1617" t="str">
        <f t="shared" si="77"/>
        <v>COMPLY</v>
      </c>
      <c r="BI1617" t="str">
        <f>VLOOKUP(H1617,Sheet2!$A$1:$B$270,2,FALSE)</f>
        <v>GRESIK</v>
      </c>
    </row>
    <row r="1618" spans="1:61">
      <c r="A1618">
        <v>1617</v>
      </c>
      <c r="B1618">
        <v>1002520568</v>
      </c>
      <c r="C1618">
        <v>3</v>
      </c>
      <c r="D1618" t="s">
        <v>55</v>
      </c>
      <c r="E1618">
        <v>5</v>
      </c>
      <c r="F1618" t="s">
        <v>265</v>
      </c>
      <c r="G1618" t="s">
        <v>128</v>
      </c>
      <c r="H1618" t="s">
        <v>386</v>
      </c>
      <c r="I1618" t="s">
        <v>213</v>
      </c>
      <c r="J1618" t="s">
        <v>214</v>
      </c>
      <c r="K1618" t="s">
        <v>149</v>
      </c>
      <c r="L1618" t="s">
        <v>215</v>
      </c>
      <c r="M1618" t="s">
        <v>76</v>
      </c>
      <c r="N1618" t="s">
        <v>216</v>
      </c>
      <c r="O1618" s="57">
        <v>46245.657592592594</v>
      </c>
      <c r="P1618" s="57">
        <v>46246.602326388886</v>
      </c>
      <c r="Q1618">
        <v>69363576</v>
      </c>
      <c r="S1618">
        <v>152409278348</v>
      </c>
      <c r="T1618" t="s">
        <v>7504</v>
      </c>
      <c r="U1618" t="s">
        <v>8427</v>
      </c>
      <c r="V1618" t="s">
        <v>7505</v>
      </c>
      <c r="Z1618">
        <v>112.690972</v>
      </c>
      <c r="AA1618">
        <v>-7.2772129999999997</v>
      </c>
      <c r="AB1618" t="s">
        <v>7506</v>
      </c>
      <c r="AC1618" t="s">
        <v>217</v>
      </c>
      <c r="AL1618" t="s">
        <v>218</v>
      </c>
      <c r="AM1618" t="s">
        <v>7507</v>
      </c>
      <c r="AN1618" t="s">
        <v>6</v>
      </c>
      <c r="AO1618" s="57">
        <v>46334.663356481484</v>
      </c>
      <c r="AP1618" s="57">
        <v>46246.625</v>
      </c>
      <c r="AR1618" t="s">
        <v>219</v>
      </c>
      <c r="AS1618" t="s">
        <v>386</v>
      </c>
      <c r="AT1618" t="s">
        <v>231</v>
      </c>
      <c r="AU1618">
        <v>20260812</v>
      </c>
      <c r="AV1618" t="s">
        <v>222</v>
      </c>
      <c r="AW1618" t="s">
        <v>7508</v>
      </c>
      <c r="AX1618" t="s">
        <v>223</v>
      </c>
      <c r="BA1618" s="57">
        <v>46246.625</v>
      </c>
      <c r="BB1618" t="s">
        <v>7507</v>
      </c>
      <c r="BC1618">
        <v>2026</v>
      </c>
      <c r="BD1618">
        <v>8</v>
      </c>
      <c r="BE1618">
        <v>12</v>
      </c>
      <c r="BF1618" s="6">
        <f t="shared" si="75"/>
        <v>46246</v>
      </c>
      <c r="BG1618">
        <f t="shared" si="76"/>
        <v>-0.625</v>
      </c>
      <c r="BH1618" t="str">
        <f t="shared" si="77"/>
        <v>COMPLY</v>
      </c>
      <c r="BI1618" t="str">
        <f>VLOOKUP(H1618,Sheet2!$A$1:$B$270,2,FALSE)</f>
        <v>SURABAYA UTARA</v>
      </c>
    </row>
    <row r="1619" spans="1:61">
      <c r="A1619">
        <v>1618</v>
      </c>
      <c r="B1619">
        <v>1002521427</v>
      </c>
      <c r="C1619">
        <v>3</v>
      </c>
      <c r="D1619" t="s">
        <v>42</v>
      </c>
      <c r="E1619">
        <v>5</v>
      </c>
      <c r="F1619" t="s">
        <v>102</v>
      </c>
      <c r="G1619" t="s">
        <v>108</v>
      </c>
      <c r="H1619" t="s">
        <v>393</v>
      </c>
      <c r="I1619" t="s">
        <v>213</v>
      </c>
      <c r="J1619" t="s">
        <v>214</v>
      </c>
      <c r="K1619" t="s">
        <v>149</v>
      </c>
      <c r="L1619" t="s">
        <v>215</v>
      </c>
      <c r="M1619" t="s">
        <v>76</v>
      </c>
      <c r="N1619" t="s">
        <v>216</v>
      </c>
      <c r="O1619" s="57">
        <v>46246.403437499997</v>
      </c>
      <c r="P1619" s="57">
        <v>46246.632152777776</v>
      </c>
      <c r="Q1619">
        <v>69363896</v>
      </c>
      <c r="S1619">
        <v>152506219074</v>
      </c>
      <c r="T1619" t="s">
        <v>8428</v>
      </c>
      <c r="U1619" t="s">
        <v>8429</v>
      </c>
      <c r="V1619" t="s">
        <v>8430</v>
      </c>
      <c r="Z1619">
        <v>114.085076</v>
      </c>
      <c r="AA1619">
        <v>-7.7163250000000003</v>
      </c>
      <c r="AB1619" t="s">
        <v>8431</v>
      </c>
      <c r="AC1619" t="s">
        <v>237</v>
      </c>
      <c r="AL1619" t="s">
        <v>218</v>
      </c>
      <c r="AM1619" t="s">
        <v>8019</v>
      </c>
      <c r="AN1619" t="s">
        <v>6</v>
      </c>
      <c r="AO1619" s="57">
        <v>46364.413321759261</v>
      </c>
      <c r="AP1619" s="57">
        <v>46247.333333333336</v>
      </c>
      <c r="AR1619" t="s">
        <v>219</v>
      </c>
      <c r="AS1619" t="s">
        <v>393</v>
      </c>
      <c r="AT1619" t="s">
        <v>221</v>
      </c>
      <c r="AU1619">
        <v>20260812</v>
      </c>
      <c r="AV1619" t="s">
        <v>222</v>
      </c>
      <c r="AW1619" t="s">
        <v>1004</v>
      </c>
      <c r="AX1619" t="s">
        <v>223</v>
      </c>
      <c r="BA1619" s="57">
        <v>46247.333333333336</v>
      </c>
      <c r="BB1619" t="s">
        <v>8019</v>
      </c>
      <c r="BC1619">
        <v>2026</v>
      </c>
      <c r="BD1619">
        <v>8</v>
      </c>
      <c r="BE1619">
        <v>12</v>
      </c>
      <c r="BF1619" s="6">
        <f t="shared" si="75"/>
        <v>46246</v>
      </c>
      <c r="BG1619">
        <f t="shared" si="76"/>
        <v>-1.3333333333357587</v>
      </c>
      <c r="BH1619" t="str">
        <f t="shared" si="77"/>
        <v>COMPLY</v>
      </c>
      <c r="BI1619" t="str">
        <f>VLOOKUP(H1619,Sheet2!$A$1:$B$270,2,FALSE)</f>
        <v>BANYUWANGI</v>
      </c>
    </row>
    <row r="1620" spans="1:61">
      <c r="A1620">
        <v>1619</v>
      </c>
      <c r="B1620">
        <v>1002513785</v>
      </c>
      <c r="C1620">
        <v>3</v>
      </c>
      <c r="D1620" t="s">
        <v>51</v>
      </c>
      <c r="E1620">
        <v>4</v>
      </c>
      <c r="F1620" t="s">
        <v>273</v>
      </c>
      <c r="G1620" t="s">
        <v>569</v>
      </c>
      <c r="H1620" t="s">
        <v>907</v>
      </c>
      <c r="I1620" t="s">
        <v>213</v>
      </c>
      <c r="J1620" t="s">
        <v>214</v>
      </c>
      <c r="K1620" t="s">
        <v>149</v>
      </c>
      <c r="L1620" t="s">
        <v>215</v>
      </c>
      <c r="M1620" t="s">
        <v>76</v>
      </c>
      <c r="N1620" t="s">
        <v>216</v>
      </c>
      <c r="O1620" s="57">
        <v>46241.382604166669</v>
      </c>
      <c r="P1620" s="57">
        <v>46243.713807870372</v>
      </c>
      <c r="Q1620">
        <v>69360421</v>
      </c>
      <c r="S1620">
        <v>142509107221</v>
      </c>
      <c r="T1620" t="s">
        <v>4661</v>
      </c>
      <c r="U1620" t="s">
        <v>4662</v>
      </c>
      <c r="V1620" t="s">
        <v>4663</v>
      </c>
      <c r="Z1620">
        <v>111.0093541</v>
      </c>
      <c r="AA1620">
        <v>-7.0867570999999998</v>
      </c>
      <c r="AB1620" t="s">
        <v>4664</v>
      </c>
      <c r="AC1620" t="s">
        <v>237</v>
      </c>
      <c r="AL1620" t="s">
        <v>218</v>
      </c>
      <c r="AM1620" t="s">
        <v>4665</v>
      </c>
      <c r="AN1620" t="s">
        <v>6</v>
      </c>
      <c r="AO1620" s="57">
        <v>46211.39303240741</v>
      </c>
      <c r="AP1620" s="57">
        <v>46242.541666666664</v>
      </c>
      <c r="AR1620" t="s">
        <v>219</v>
      </c>
      <c r="AS1620" t="s">
        <v>907</v>
      </c>
      <c r="AT1620" t="s">
        <v>231</v>
      </c>
      <c r="AU1620">
        <v>20260809</v>
      </c>
      <c r="AV1620" t="s">
        <v>222</v>
      </c>
      <c r="AW1620" t="s">
        <v>1010</v>
      </c>
      <c r="AX1620" t="s">
        <v>223</v>
      </c>
      <c r="BA1620" s="57">
        <v>46242.541666666664</v>
      </c>
      <c r="BB1620" t="s">
        <v>4665</v>
      </c>
      <c r="BC1620">
        <v>2026</v>
      </c>
      <c r="BD1620">
        <v>8</v>
      </c>
      <c r="BE1620">
        <v>9</v>
      </c>
      <c r="BF1620" s="6">
        <f t="shared" si="75"/>
        <v>46243</v>
      </c>
      <c r="BG1620">
        <f t="shared" si="76"/>
        <v>0.45833333333575865</v>
      </c>
      <c r="BH1620" t="str">
        <f t="shared" si="77"/>
        <v>COMPLY</v>
      </c>
      <c r="BI1620" t="e">
        <f>VLOOKUP(H1620,Sheet2!$A$1:$B$270,2,FALSE)</f>
        <v>#N/A</v>
      </c>
    </row>
    <row r="1621" spans="1:61">
      <c r="A1621">
        <v>1620</v>
      </c>
      <c r="B1621">
        <v>1002525302</v>
      </c>
      <c r="C1621">
        <v>3</v>
      </c>
      <c r="D1621" t="s">
        <v>55</v>
      </c>
      <c r="E1621">
        <v>5</v>
      </c>
      <c r="F1621" t="s">
        <v>313</v>
      </c>
      <c r="G1621" t="s">
        <v>126</v>
      </c>
      <c r="H1621" t="s">
        <v>363</v>
      </c>
      <c r="I1621" t="s">
        <v>213</v>
      </c>
      <c r="J1621" t="s">
        <v>214</v>
      </c>
      <c r="K1621" t="s">
        <v>149</v>
      </c>
      <c r="M1621" t="s">
        <v>76</v>
      </c>
      <c r="N1621" t="s">
        <v>608</v>
      </c>
      <c r="O1621" s="57">
        <v>46247.842326388891</v>
      </c>
      <c r="P1621" s="57">
        <v>46248.644699074073</v>
      </c>
      <c r="Q1621">
        <v>69365555</v>
      </c>
      <c r="S1621">
        <v>152310255727</v>
      </c>
      <c r="T1621" t="s">
        <v>9352</v>
      </c>
      <c r="U1621" t="s">
        <v>9353</v>
      </c>
      <c r="V1621" t="s">
        <v>9354</v>
      </c>
      <c r="Z1621">
        <v>112.7850617</v>
      </c>
      <c r="AA1621">
        <v>-7.3317527</v>
      </c>
      <c r="AB1621" t="s">
        <v>9355</v>
      </c>
      <c r="AC1621" t="s">
        <v>230</v>
      </c>
      <c r="AL1621" t="s">
        <v>218</v>
      </c>
      <c r="AM1621" t="s">
        <v>9356</v>
      </c>
      <c r="AN1621" t="s">
        <v>6</v>
      </c>
      <c r="AO1621" t="s">
        <v>9240</v>
      </c>
      <c r="AP1621" s="57">
        <v>46252.541666666664</v>
      </c>
      <c r="AR1621" t="s">
        <v>219</v>
      </c>
      <c r="AS1621" t="s">
        <v>363</v>
      </c>
      <c r="AT1621" t="s">
        <v>231</v>
      </c>
      <c r="AU1621">
        <v>20260814</v>
      </c>
      <c r="AV1621" t="s">
        <v>222</v>
      </c>
      <c r="AW1621" t="s">
        <v>596</v>
      </c>
      <c r="AX1621" t="s">
        <v>223</v>
      </c>
      <c r="BA1621" s="57">
        <v>46252.541666666664</v>
      </c>
      <c r="BB1621" t="s">
        <v>9356</v>
      </c>
      <c r="BC1621">
        <v>2026</v>
      </c>
      <c r="BD1621">
        <v>8</v>
      </c>
      <c r="BE1621">
        <v>14</v>
      </c>
      <c r="BF1621" s="6">
        <f t="shared" si="75"/>
        <v>46248</v>
      </c>
      <c r="BG1621">
        <f t="shared" si="76"/>
        <v>-4.5416666666642413</v>
      </c>
      <c r="BH1621" t="str">
        <f t="shared" si="77"/>
        <v>COMPLY</v>
      </c>
      <c r="BI1621" t="str">
        <f>VLOOKUP(H1621,Sheet2!$A$1:$B$270,2,FALSE)</f>
        <v>SURABAYA SELATAN</v>
      </c>
    </row>
    <row r="1622" spans="1:61">
      <c r="A1622">
        <v>1621</v>
      </c>
      <c r="B1622">
        <v>1002506078</v>
      </c>
      <c r="C1622">
        <v>3</v>
      </c>
      <c r="D1622" t="s">
        <v>34</v>
      </c>
      <c r="E1622">
        <v>5</v>
      </c>
      <c r="F1622" t="s">
        <v>573</v>
      </c>
      <c r="G1622" t="s">
        <v>84</v>
      </c>
      <c r="H1622" t="s">
        <v>242</v>
      </c>
      <c r="I1622" t="s">
        <v>213</v>
      </c>
      <c r="J1622" t="s">
        <v>214</v>
      </c>
      <c r="K1622" t="s">
        <v>149</v>
      </c>
      <c r="M1622" t="s">
        <v>575</v>
      </c>
      <c r="N1622" t="s">
        <v>216</v>
      </c>
      <c r="O1622" s="57">
        <v>46237.557754629626</v>
      </c>
      <c r="P1622" s="57">
        <v>46241.450636574074</v>
      </c>
      <c r="Q1622">
        <v>69357509</v>
      </c>
      <c r="S1622">
        <v>172424836788</v>
      </c>
      <c r="T1622" t="s">
        <v>1648</v>
      </c>
      <c r="U1622" t="s">
        <v>1649</v>
      </c>
      <c r="V1622" t="s">
        <v>1650</v>
      </c>
      <c r="Z1622">
        <v>115.0979859</v>
      </c>
      <c r="AA1622">
        <v>-8.1274271000000002</v>
      </c>
      <c r="AB1622" t="s">
        <v>1651</v>
      </c>
      <c r="AC1622" t="s">
        <v>230</v>
      </c>
      <c r="AL1622" t="s">
        <v>218</v>
      </c>
      <c r="AM1622" t="s">
        <v>1652</v>
      </c>
      <c r="AN1622" t="s">
        <v>6</v>
      </c>
      <c r="AO1622" s="57">
        <v>46089.559490740743</v>
      </c>
      <c r="AP1622" s="57">
        <v>46238.541666666664</v>
      </c>
      <c r="AQ1622" t="s">
        <v>248</v>
      </c>
      <c r="AR1622" t="s">
        <v>14</v>
      </c>
      <c r="AS1622" t="s">
        <v>242</v>
      </c>
      <c r="AT1622" t="s">
        <v>221</v>
      </c>
      <c r="AV1622" t="s">
        <v>4666</v>
      </c>
      <c r="AW1622" t="s">
        <v>582</v>
      </c>
      <c r="AX1622" t="s">
        <v>223</v>
      </c>
      <c r="BA1622" s="57">
        <v>46238.541666666664</v>
      </c>
      <c r="BB1622" t="s">
        <v>1652</v>
      </c>
      <c r="BF1622" s="6" t="e">
        <f t="shared" si="75"/>
        <v>#NUM!</v>
      </c>
      <c r="BG1622" t="e">
        <f t="shared" si="76"/>
        <v>#NUM!</v>
      </c>
      <c r="BH1622" t="e">
        <f t="shared" si="77"/>
        <v>#NUM!</v>
      </c>
      <c r="BI1622" t="str">
        <f>VLOOKUP(H1622,Sheet2!$A$1:$B$270,2,FALSE)</f>
        <v>SINGARAJA</v>
      </c>
    </row>
    <row r="1623" spans="1:61">
      <c r="A1623">
        <v>1622</v>
      </c>
      <c r="B1623">
        <v>1002530864</v>
      </c>
      <c r="C1623">
        <v>3</v>
      </c>
      <c r="D1623" t="s">
        <v>45</v>
      </c>
      <c r="E1623">
        <v>5</v>
      </c>
      <c r="F1623" t="s">
        <v>211</v>
      </c>
      <c r="G1623" t="s">
        <v>115</v>
      </c>
      <c r="H1623" t="s">
        <v>405</v>
      </c>
      <c r="I1623" t="s">
        <v>213</v>
      </c>
      <c r="J1623" t="s">
        <v>214</v>
      </c>
      <c r="K1623" t="s">
        <v>149</v>
      </c>
      <c r="L1623" t="s">
        <v>215</v>
      </c>
      <c r="M1623" t="s">
        <v>240</v>
      </c>
      <c r="N1623" t="s">
        <v>216</v>
      </c>
      <c r="O1623" s="57">
        <v>46251.552048611113</v>
      </c>
      <c r="P1623" s="57">
        <v>46251.552800925929</v>
      </c>
      <c r="Q1623">
        <v>69368097</v>
      </c>
      <c r="S1623">
        <v>172602204109</v>
      </c>
      <c r="T1623" t="s">
        <v>12297</v>
      </c>
      <c r="U1623" t="s">
        <v>12298</v>
      </c>
      <c r="V1623" t="s">
        <v>12299</v>
      </c>
      <c r="Z1623">
        <v>116.00951329999999</v>
      </c>
      <c r="AA1623">
        <v>-8.7516742000000001</v>
      </c>
      <c r="AB1623" t="s">
        <v>12300</v>
      </c>
      <c r="AC1623" t="s">
        <v>237</v>
      </c>
      <c r="AL1623" t="s">
        <v>218</v>
      </c>
      <c r="AM1623" t="s">
        <v>10145</v>
      </c>
      <c r="AN1623" t="s">
        <v>6</v>
      </c>
      <c r="AO1623" t="s">
        <v>10146</v>
      </c>
      <c r="AP1623" s="57">
        <v>46252.541666666664</v>
      </c>
      <c r="AR1623" t="s">
        <v>241</v>
      </c>
      <c r="AS1623" t="s">
        <v>405</v>
      </c>
      <c r="AT1623" t="s">
        <v>231</v>
      </c>
      <c r="AV1623" t="s">
        <v>240</v>
      </c>
      <c r="AW1623" t="s">
        <v>1018</v>
      </c>
      <c r="AX1623" t="s">
        <v>223</v>
      </c>
      <c r="BA1623" s="57">
        <v>46252.541666666664</v>
      </c>
      <c r="BB1623" t="s">
        <v>10145</v>
      </c>
      <c r="BF1623" s="6" t="e">
        <f t="shared" si="75"/>
        <v>#NUM!</v>
      </c>
      <c r="BG1623" t="e">
        <f t="shared" si="76"/>
        <v>#NUM!</v>
      </c>
      <c r="BH1623" t="e">
        <f t="shared" si="77"/>
        <v>#NUM!</v>
      </c>
      <c r="BI1623" t="str">
        <f>VLOOKUP(H1623,Sheet2!$A$1:$B$270,2,FALSE)</f>
        <v>SELONG</v>
      </c>
    </row>
    <row r="1624" spans="1:61">
      <c r="A1624">
        <v>1623</v>
      </c>
      <c r="B1624">
        <v>1002528637</v>
      </c>
      <c r="C1624">
        <v>3</v>
      </c>
      <c r="D1624" t="s">
        <v>55</v>
      </c>
      <c r="E1624">
        <v>5</v>
      </c>
      <c r="F1624" t="s">
        <v>228</v>
      </c>
      <c r="G1624" t="s">
        <v>121</v>
      </c>
      <c r="H1624" t="s">
        <v>342</v>
      </c>
      <c r="I1624" t="s">
        <v>213</v>
      </c>
      <c r="J1624" t="s">
        <v>214</v>
      </c>
      <c r="K1624" t="s">
        <v>149</v>
      </c>
      <c r="L1624" t="s">
        <v>215</v>
      </c>
      <c r="M1624" t="s">
        <v>575</v>
      </c>
      <c r="N1624" t="s">
        <v>216</v>
      </c>
      <c r="O1624" s="57">
        <v>46249.666631944441</v>
      </c>
      <c r="P1624" s="57">
        <v>46251.677175925928</v>
      </c>
      <c r="Q1624">
        <v>69367097</v>
      </c>
      <c r="S1624">
        <v>152434912716</v>
      </c>
      <c r="T1624" t="s">
        <v>11238</v>
      </c>
      <c r="U1624" t="s">
        <v>12301</v>
      </c>
      <c r="V1624" t="s">
        <v>12302</v>
      </c>
      <c r="Z1624">
        <v>113.235447965562</v>
      </c>
      <c r="AA1624">
        <v>-7.0797328375850803</v>
      </c>
      <c r="AB1624" t="s">
        <v>11241</v>
      </c>
      <c r="AC1624" t="s">
        <v>217</v>
      </c>
      <c r="AL1624" t="s">
        <v>218</v>
      </c>
      <c r="AM1624" t="s">
        <v>10870</v>
      </c>
      <c r="AN1624" t="s">
        <v>6</v>
      </c>
      <c r="AO1624" t="s">
        <v>10301</v>
      </c>
      <c r="AP1624" s="57">
        <v>46250.541666666664</v>
      </c>
      <c r="AQ1624" t="s">
        <v>248</v>
      </c>
      <c r="AR1624" t="s">
        <v>14</v>
      </c>
      <c r="AS1624" t="s">
        <v>342</v>
      </c>
      <c r="AT1624" t="s">
        <v>221</v>
      </c>
      <c r="AV1624" t="s">
        <v>12303</v>
      </c>
      <c r="AW1624" t="s">
        <v>947</v>
      </c>
      <c r="AX1624" t="s">
        <v>223</v>
      </c>
      <c r="BA1624" s="57">
        <v>46250.541666666664</v>
      </c>
      <c r="BB1624" t="s">
        <v>10870</v>
      </c>
      <c r="BF1624" s="6" t="e">
        <f t="shared" si="75"/>
        <v>#NUM!</v>
      </c>
      <c r="BG1624" t="e">
        <f t="shared" si="76"/>
        <v>#NUM!</v>
      </c>
      <c r="BH1624" t="e">
        <f t="shared" si="77"/>
        <v>#NUM!</v>
      </c>
      <c r="BI1624" t="str">
        <f>VLOOKUP(H1624,Sheet2!$A$1:$B$270,2,FALSE)</f>
        <v>MADURA</v>
      </c>
    </row>
    <row r="1625" spans="1:61">
      <c r="A1625">
        <v>1624</v>
      </c>
      <c r="B1625">
        <v>1002518219</v>
      </c>
      <c r="C1625">
        <v>3</v>
      </c>
      <c r="D1625" t="s">
        <v>55</v>
      </c>
      <c r="E1625">
        <v>5</v>
      </c>
      <c r="F1625" t="s">
        <v>265</v>
      </c>
      <c r="G1625" t="s">
        <v>128</v>
      </c>
      <c r="H1625" t="s">
        <v>311</v>
      </c>
      <c r="I1625" t="s">
        <v>213</v>
      </c>
      <c r="J1625" t="s">
        <v>214</v>
      </c>
      <c r="K1625" t="s">
        <v>149</v>
      </c>
      <c r="L1625" t="s">
        <v>215</v>
      </c>
      <c r="M1625" t="s">
        <v>76</v>
      </c>
      <c r="N1625" t="s">
        <v>216</v>
      </c>
      <c r="O1625" s="57">
        <v>46244.632592592592</v>
      </c>
      <c r="P1625" s="57">
        <v>46245.830034722225</v>
      </c>
      <c r="Q1625">
        <v>69362629</v>
      </c>
      <c r="S1625">
        <v>152417233932</v>
      </c>
      <c r="T1625" t="s">
        <v>6265</v>
      </c>
      <c r="U1625" t="s">
        <v>6266</v>
      </c>
      <c r="V1625" t="s">
        <v>6267</v>
      </c>
      <c r="Z1625">
        <v>112.6295365</v>
      </c>
      <c r="AA1625">
        <v>-7.3673234000000001</v>
      </c>
      <c r="AB1625" t="s">
        <v>6268</v>
      </c>
      <c r="AC1625" t="s">
        <v>217</v>
      </c>
      <c r="AL1625" t="s">
        <v>218</v>
      </c>
      <c r="AM1625" t="s">
        <v>6269</v>
      </c>
      <c r="AN1625" t="s">
        <v>6</v>
      </c>
      <c r="AO1625" s="57">
        <v>46303.642812500002</v>
      </c>
      <c r="AP1625" s="57">
        <v>46245.541666666664</v>
      </c>
      <c r="AR1625" t="s">
        <v>219</v>
      </c>
      <c r="AS1625" t="s">
        <v>311</v>
      </c>
      <c r="AT1625" t="s">
        <v>231</v>
      </c>
      <c r="AU1625">
        <v>20260811</v>
      </c>
      <c r="AV1625" t="s">
        <v>222</v>
      </c>
      <c r="AW1625" t="s">
        <v>1014</v>
      </c>
      <c r="AX1625" t="s">
        <v>223</v>
      </c>
      <c r="BA1625" s="57">
        <v>46245.541666666664</v>
      </c>
      <c r="BB1625" t="s">
        <v>6269</v>
      </c>
      <c r="BC1625">
        <v>2026</v>
      </c>
      <c r="BD1625">
        <v>8</v>
      </c>
      <c r="BE1625">
        <v>11</v>
      </c>
      <c r="BF1625" s="6">
        <f t="shared" si="75"/>
        <v>46245</v>
      </c>
      <c r="BG1625">
        <f t="shared" si="76"/>
        <v>-0.54166666666424135</v>
      </c>
      <c r="BH1625" t="str">
        <f t="shared" si="77"/>
        <v>COMPLY</v>
      </c>
      <c r="BI1625" t="str">
        <f>VLOOKUP(H1625,Sheet2!$A$1:$B$270,2,FALSE)</f>
        <v>SURABAYA UTARA</v>
      </c>
    </row>
    <row r="1626" spans="1:61">
      <c r="A1626">
        <v>1625</v>
      </c>
      <c r="B1626">
        <v>1002510445</v>
      </c>
      <c r="C1626">
        <v>3</v>
      </c>
      <c r="D1626" t="s">
        <v>45</v>
      </c>
      <c r="E1626">
        <v>5</v>
      </c>
      <c r="F1626" t="s">
        <v>211</v>
      </c>
      <c r="G1626" t="s">
        <v>112</v>
      </c>
      <c r="H1626" t="s">
        <v>267</v>
      </c>
      <c r="I1626" t="s">
        <v>9798</v>
      </c>
      <c r="J1626" t="s">
        <v>214</v>
      </c>
      <c r="K1626" t="s">
        <v>149</v>
      </c>
      <c r="M1626" t="s">
        <v>76</v>
      </c>
      <c r="N1626" t="s">
        <v>10129</v>
      </c>
      <c r="O1626" s="57">
        <v>46239.542129629626</v>
      </c>
      <c r="P1626" s="57">
        <v>46239.878252314818</v>
      </c>
      <c r="Q1626">
        <v>69359139</v>
      </c>
      <c r="S1626">
        <v>172601796081</v>
      </c>
      <c r="T1626" t="s">
        <v>11919</v>
      </c>
      <c r="U1626" t="s">
        <v>10601</v>
      </c>
      <c r="V1626" t="s">
        <v>12304</v>
      </c>
      <c r="Z1626">
        <v>116.104269</v>
      </c>
      <c r="AA1626">
        <v>-8.5935799999999993</v>
      </c>
      <c r="AB1626" t="s">
        <v>10133</v>
      </c>
      <c r="AC1626" t="s">
        <v>291</v>
      </c>
      <c r="AL1626" t="s">
        <v>218</v>
      </c>
      <c r="AM1626" t="s">
        <v>214</v>
      </c>
      <c r="AN1626" t="s">
        <v>6</v>
      </c>
      <c r="AO1626" s="57">
        <v>46150.548807870371</v>
      </c>
      <c r="AR1626" t="s">
        <v>219</v>
      </c>
      <c r="AS1626" t="s">
        <v>267</v>
      </c>
      <c r="AT1626" t="s">
        <v>221</v>
      </c>
      <c r="AU1626">
        <v>20260805</v>
      </c>
      <c r="AV1626" t="s">
        <v>222</v>
      </c>
      <c r="AW1626" t="s">
        <v>10135</v>
      </c>
      <c r="AX1626" t="s">
        <v>223</v>
      </c>
      <c r="BA1626" s="57">
        <v>46239.5</v>
      </c>
      <c r="BB1626" t="s">
        <v>214</v>
      </c>
      <c r="BC1626">
        <v>2026</v>
      </c>
      <c r="BD1626">
        <v>8</v>
      </c>
      <c r="BE1626">
        <v>5</v>
      </c>
      <c r="BF1626" s="6">
        <f t="shared" si="75"/>
        <v>46239</v>
      </c>
      <c r="BG1626">
        <f t="shared" si="76"/>
        <v>-0.5</v>
      </c>
      <c r="BH1626" t="str">
        <f t="shared" si="77"/>
        <v>COMPLY</v>
      </c>
      <c r="BI1626" t="str">
        <f>VLOOKUP(H1626,Sheet2!$A$1:$B$270,2,FALSE)</f>
        <v>MATARAM</v>
      </c>
    </row>
    <row r="1627" spans="1:61">
      <c r="A1627">
        <v>1626</v>
      </c>
      <c r="B1627">
        <v>1002528611</v>
      </c>
      <c r="C1627">
        <v>3</v>
      </c>
      <c r="D1627" t="s">
        <v>51</v>
      </c>
      <c r="E1627">
        <v>4</v>
      </c>
      <c r="F1627" t="s">
        <v>273</v>
      </c>
      <c r="G1627" t="s">
        <v>339</v>
      </c>
      <c r="H1627" t="s">
        <v>962</v>
      </c>
      <c r="I1627" t="s">
        <v>213</v>
      </c>
      <c r="J1627" t="s">
        <v>214</v>
      </c>
      <c r="K1627" t="s">
        <v>149</v>
      </c>
      <c r="L1627" t="s">
        <v>215</v>
      </c>
      <c r="M1627" t="s">
        <v>76</v>
      </c>
      <c r="N1627" t="s">
        <v>216</v>
      </c>
      <c r="O1627" s="57">
        <v>46249.659675925926</v>
      </c>
      <c r="P1627" s="57">
        <v>46251.523240740738</v>
      </c>
      <c r="Q1627">
        <v>69367075</v>
      </c>
      <c r="S1627">
        <v>141569115579</v>
      </c>
      <c r="T1627" t="s">
        <v>12305</v>
      </c>
      <c r="U1627" t="s">
        <v>12306</v>
      </c>
      <c r="V1627" t="s">
        <v>12307</v>
      </c>
      <c r="Z1627">
        <v>111.44313990000001</v>
      </c>
      <c r="AA1627">
        <v>-6.9127293999999999</v>
      </c>
      <c r="AB1627" t="s">
        <v>12308</v>
      </c>
      <c r="AC1627" t="s">
        <v>237</v>
      </c>
      <c r="AL1627" t="s">
        <v>218</v>
      </c>
      <c r="AM1627" t="s">
        <v>10870</v>
      </c>
      <c r="AN1627" t="s">
        <v>6</v>
      </c>
      <c r="AO1627" t="s">
        <v>10999</v>
      </c>
      <c r="AP1627" s="57">
        <v>46250.541666666664</v>
      </c>
      <c r="AR1627" t="s">
        <v>219</v>
      </c>
      <c r="AS1627" t="s">
        <v>962</v>
      </c>
      <c r="AT1627" t="s">
        <v>231</v>
      </c>
      <c r="AU1627">
        <v>20260817</v>
      </c>
      <c r="AV1627" t="s">
        <v>222</v>
      </c>
      <c r="AW1627" t="s">
        <v>924</v>
      </c>
      <c r="AX1627" t="s">
        <v>223</v>
      </c>
      <c r="BA1627" s="57">
        <v>46250.541666666664</v>
      </c>
      <c r="BB1627" t="s">
        <v>10870</v>
      </c>
      <c r="BC1627">
        <v>2026</v>
      </c>
      <c r="BD1627">
        <v>8</v>
      </c>
      <c r="BE1627">
        <v>17</v>
      </c>
      <c r="BF1627" s="6">
        <f t="shared" si="75"/>
        <v>46251</v>
      </c>
      <c r="BG1627">
        <f t="shared" si="76"/>
        <v>0.45833333333575865</v>
      </c>
      <c r="BH1627" t="str">
        <f t="shared" si="77"/>
        <v>COMPLY</v>
      </c>
      <c r="BI1627" t="e">
        <f>VLOOKUP(H1627,Sheet2!$A$1:$B$270,2,FALSE)</f>
        <v>#N/A</v>
      </c>
    </row>
    <row r="1628" spans="1:61">
      <c r="A1628">
        <v>1627</v>
      </c>
      <c r="B1628">
        <v>1002517592</v>
      </c>
      <c r="C1628">
        <v>3</v>
      </c>
      <c r="D1628" t="s">
        <v>59</v>
      </c>
      <c r="E1628">
        <v>4</v>
      </c>
      <c r="F1628" t="s">
        <v>243</v>
      </c>
      <c r="G1628" t="s">
        <v>896</v>
      </c>
      <c r="H1628" t="s">
        <v>914</v>
      </c>
      <c r="I1628" t="s">
        <v>213</v>
      </c>
      <c r="J1628" t="s">
        <v>214</v>
      </c>
      <c r="K1628" t="s">
        <v>149</v>
      </c>
      <c r="L1628" t="s">
        <v>215</v>
      </c>
      <c r="M1628" t="s">
        <v>76</v>
      </c>
      <c r="N1628" t="s">
        <v>216</v>
      </c>
      <c r="O1628" s="57">
        <v>46244.505509259259</v>
      </c>
      <c r="P1628" s="57">
        <v>46245.599293981482</v>
      </c>
      <c r="Q1628">
        <v>69362367</v>
      </c>
      <c r="S1628">
        <v>141146114811</v>
      </c>
      <c r="T1628" t="s">
        <v>6270</v>
      </c>
      <c r="U1628" t="s">
        <v>6271</v>
      </c>
      <c r="V1628" t="s">
        <v>6272</v>
      </c>
      <c r="Z1628">
        <v>110.312033661928</v>
      </c>
      <c r="AA1628">
        <v>-7.6216592984421601</v>
      </c>
      <c r="AB1628" t="s">
        <v>6273</v>
      </c>
      <c r="AC1628" t="s">
        <v>237</v>
      </c>
      <c r="AL1628" t="s">
        <v>218</v>
      </c>
      <c r="AM1628" t="s">
        <v>6274</v>
      </c>
      <c r="AN1628" t="s">
        <v>6</v>
      </c>
      <c r="AO1628" s="57">
        <v>46303.506898148145</v>
      </c>
      <c r="AP1628" s="57">
        <v>46245.625</v>
      </c>
      <c r="AR1628" t="s">
        <v>219</v>
      </c>
      <c r="AS1628" t="s">
        <v>914</v>
      </c>
      <c r="AT1628" t="s">
        <v>231</v>
      </c>
      <c r="AU1628">
        <v>20260811</v>
      </c>
      <c r="AV1628" t="s">
        <v>222</v>
      </c>
      <c r="AW1628" t="s">
        <v>1027</v>
      </c>
      <c r="AX1628" t="s">
        <v>223</v>
      </c>
      <c r="BA1628" s="57">
        <v>46245.625</v>
      </c>
      <c r="BB1628" t="s">
        <v>6274</v>
      </c>
      <c r="BC1628">
        <v>2026</v>
      </c>
      <c r="BD1628">
        <v>8</v>
      </c>
      <c r="BE1628">
        <v>11</v>
      </c>
      <c r="BF1628" s="6">
        <f t="shared" si="75"/>
        <v>46245</v>
      </c>
      <c r="BG1628">
        <f t="shared" si="76"/>
        <v>-0.625</v>
      </c>
      <c r="BH1628" t="str">
        <f t="shared" si="77"/>
        <v>COMPLY</v>
      </c>
      <c r="BI1628" t="e">
        <f>VLOOKUP(H1628,Sheet2!$A$1:$B$270,2,FALSE)</f>
        <v>#N/A</v>
      </c>
    </row>
    <row r="1629" spans="1:61">
      <c r="A1629">
        <v>1628</v>
      </c>
      <c r="B1629">
        <v>1002518622</v>
      </c>
      <c r="C1629">
        <v>3</v>
      </c>
      <c r="D1629" t="s">
        <v>55</v>
      </c>
      <c r="E1629">
        <v>5</v>
      </c>
      <c r="F1629" t="s">
        <v>265</v>
      </c>
      <c r="G1629" t="s">
        <v>128</v>
      </c>
      <c r="H1629" t="s">
        <v>274</v>
      </c>
      <c r="I1629" t="s">
        <v>213</v>
      </c>
      <c r="J1629" t="s">
        <v>214</v>
      </c>
      <c r="K1629" t="s">
        <v>149</v>
      </c>
      <c r="L1629" t="s">
        <v>215</v>
      </c>
      <c r="M1629" t="s">
        <v>76</v>
      </c>
      <c r="N1629" t="s">
        <v>216</v>
      </c>
      <c r="O1629" s="57">
        <v>46244.730520833335</v>
      </c>
      <c r="P1629" s="57">
        <v>46245.727835648147</v>
      </c>
      <c r="Q1629">
        <v>69362753</v>
      </c>
      <c r="S1629">
        <v>152418251413</v>
      </c>
      <c r="T1629" t="s">
        <v>6275</v>
      </c>
      <c r="U1629" t="s">
        <v>6276</v>
      </c>
      <c r="V1629" t="s">
        <v>6277</v>
      </c>
      <c r="Z1629">
        <v>112.670742049813</v>
      </c>
      <c r="AA1629">
        <v>-7.2464629836754497</v>
      </c>
      <c r="AB1629" t="s">
        <v>6278</v>
      </c>
      <c r="AC1629" t="s">
        <v>217</v>
      </c>
      <c r="AL1629" t="s">
        <v>218</v>
      </c>
      <c r="AM1629" t="s">
        <v>6279</v>
      </c>
      <c r="AN1629" t="s">
        <v>6</v>
      </c>
      <c r="AO1629" s="57">
        <v>46303.736030092594</v>
      </c>
      <c r="AP1629" s="57">
        <v>46248.541666666664</v>
      </c>
      <c r="AR1629" t="s">
        <v>219</v>
      </c>
      <c r="AS1629" t="s">
        <v>274</v>
      </c>
      <c r="AT1629" t="s">
        <v>231</v>
      </c>
      <c r="AU1629">
        <v>20260811</v>
      </c>
      <c r="AV1629" t="s">
        <v>222</v>
      </c>
      <c r="AW1629" t="s">
        <v>1010</v>
      </c>
      <c r="AX1629" t="s">
        <v>223</v>
      </c>
      <c r="BA1629" s="57">
        <v>46248.541666666664</v>
      </c>
      <c r="BB1629" t="s">
        <v>6279</v>
      </c>
      <c r="BC1629">
        <v>2026</v>
      </c>
      <c r="BD1629">
        <v>8</v>
      </c>
      <c r="BE1629">
        <v>11</v>
      </c>
      <c r="BF1629" s="6">
        <f t="shared" si="75"/>
        <v>46245</v>
      </c>
      <c r="BG1629">
        <f t="shared" si="76"/>
        <v>-3.5416666666642413</v>
      </c>
      <c r="BH1629" t="str">
        <f t="shared" si="77"/>
        <v>COMPLY</v>
      </c>
      <c r="BI1629" t="str">
        <f>VLOOKUP(H1629,Sheet2!$A$1:$B$270,2,FALSE)</f>
        <v>SURABAYA UTARA</v>
      </c>
    </row>
    <row r="1630" spans="1:61">
      <c r="A1630">
        <v>1629</v>
      </c>
      <c r="B1630">
        <v>1002530493</v>
      </c>
      <c r="C1630">
        <v>3</v>
      </c>
      <c r="D1630" t="s">
        <v>42</v>
      </c>
      <c r="E1630">
        <v>5</v>
      </c>
      <c r="F1630" t="s">
        <v>102</v>
      </c>
      <c r="G1630" t="s">
        <v>108</v>
      </c>
      <c r="H1630" t="s">
        <v>393</v>
      </c>
      <c r="I1630" t="s">
        <v>213</v>
      </c>
      <c r="J1630" t="s">
        <v>214</v>
      </c>
      <c r="K1630" t="s">
        <v>149</v>
      </c>
      <c r="L1630" t="s">
        <v>215</v>
      </c>
      <c r="M1630" t="s">
        <v>225</v>
      </c>
      <c r="N1630" t="s">
        <v>216</v>
      </c>
      <c r="O1630" s="57">
        <v>46251.397870370369</v>
      </c>
      <c r="P1630" s="57">
        <v>46251.713148148148</v>
      </c>
      <c r="Q1630">
        <v>69367852</v>
      </c>
      <c r="S1630">
        <v>152506219133</v>
      </c>
      <c r="T1630" t="s">
        <v>12309</v>
      </c>
      <c r="U1630" t="s">
        <v>12310</v>
      </c>
      <c r="V1630" t="s">
        <v>12311</v>
      </c>
      <c r="Z1630">
        <v>114.04164299999999</v>
      </c>
      <c r="AA1630">
        <v>-7.6627660000000004</v>
      </c>
      <c r="AB1630" t="s">
        <v>12312</v>
      </c>
      <c r="AC1630" t="s">
        <v>237</v>
      </c>
      <c r="AL1630" t="s">
        <v>218</v>
      </c>
      <c r="AM1630" t="s">
        <v>9825</v>
      </c>
      <c r="AN1630" t="s">
        <v>6</v>
      </c>
      <c r="AO1630" t="s">
        <v>11043</v>
      </c>
      <c r="AP1630" s="57">
        <v>46252.333333333336</v>
      </c>
      <c r="AR1630" t="s">
        <v>18</v>
      </c>
      <c r="AS1630" t="s">
        <v>393</v>
      </c>
      <c r="AT1630" t="s">
        <v>221</v>
      </c>
      <c r="AV1630" t="s">
        <v>227</v>
      </c>
      <c r="AW1630" t="s">
        <v>926</v>
      </c>
      <c r="AX1630" t="s">
        <v>223</v>
      </c>
      <c r="BA1630" s="57">
        <v>46252.333333333336</v>
      </c>
      <c r="BB1630" t="s">
        <v>9825</v>
      </c>
      <c r="BF1630" s="6" t="e">
        <f t="shared" si="75"/>
        <v>#NUM!</v>
      </c>
      <c r="BG1630" t="e">
        <f t="shared" si="76"/>
        <v>#NUM!</v>
      </c>
      <c r="BH1630" t="e">
        <f t="shared" si="77"/>
        <v>#NUM!</v>
      </c>
      <c r="BI1630" t="str">
        <f>VLOOKUP(H1630,Sheet2!$A$1:$B$270,2,FALSE)</f>
        <v>BANYUWANGI</v>
      </c>
    </row>
    <row r="1631" spans="1:61">
      <c r="A1631">
        <v>1630</v>
      </c>
      <c r="B1631">
        <v>1002515883</v>
      </c>
      <c r="C1631">
        <v>3</v>
      </c>
      <c r="D1631" t="s">
        <v>38</v>
      </c>
      <c r="E1631">
        <v>5</v>
      </c>
      <c r="F1631" t="s">
        <v>250</v>
      </c>
      <c r="G1631" t="s">
        <v>87</v>
      </c>
      <c r="H1631" t="s">
        <v>251</v>
      </c>
      <c r="I1631" t="s">
        <v>213</v>
      </c>
      <c r="J1631" t="s">
        <v>214</v>
      </c>
      <c r="K1631" t="s">
        <v>149</v>
      </c>
      <c r="L1631" t="s">
        <v>215</v>
      </c>
      <c r="M1631" t="s">
        <v>575</v>
      </c>
      <c r="N1631" t="s">
        <v>216</v>
      </c>
      <c r="O1631" s="57">
        <v>46242.522881944446</v>
      </c>
      <c r="P1631" s="57">
        <v>46244.539652777778</v>
      </c>
      <c r="Q1631">
        <v>69361415</v>
      </c>
      <c r="S1631">
        <v>152702231724</v>
      </c>
      <c r="T1631" t="s">
        <v>4669</v>
      </c>
      <c r="U1631" t="s">
        <v>4670</v>
      </c>
      <c r="V1631" t="s">
        <v>4671</v>
      </c>
      <c r="Z1631">
        <v>112.65626880000001</v>
      </c>
      <c r="AA1631">
        <v>-7.9255599999999999</v>
      </c>
      <c r="AB1631" t="s">
        <v>4672</v>
      </c>
      <c r="AC1631" t="s">
        <v>237</v>
      </c>
      <c r="AL1631" t="s">
        <v>218</v>
      </c>
      <c r="AM1631" t="s">
        <v>4673</v>
      </c>
      <c r="AN1631" t="s">
        <v>6</v>
      </c>
      <c r="AO1631" s="57">
        <v>46242.527673611112</v>
      </c>
      <c r="AP1631" s="57">
        <v>46243.541666666664</v>
      </c>
      <c r="AR1631" t="s">
        <v>14</v>
      </c>
      <c r="AS1631" t="s">
        <v>251</v>
      </c>
      <c r="AT1631" t="s">
        <v>231</v>
      </c>
      <c r="AV1631" t="s">
        <v>6280</v>
      </c>
      <c r="AW1631" t="s">
        <v>551</v>
      </c>
      <c r="AX1631" t="s">
        <v>223</v>
      </c>
      <c r="BA1631" s="57">
        <v>46243.541666666664</v>
      </c>
      <c r="BB1631" t="s">
        <v>4673</v>
      </c>
      <c r="BF1631" s="6" t="e">
        <f t="shared" si="75"/>
        <v>#NUM!</v>
      </c>
      <c r="BG1631" t="e">
        <f t="shared" si="76"/>
        <v>#NUM!</v>
      </c>
      <c r="BH1631" t="e">
        <f t="shared" si="77"/>
        <v>#NUM!</v>
      </c>
      <c r="BI1631" t="str">
        <f>VLOOKUP(H1631,Sheet2!$A$1:$B$270,2,FALSE)</f>
        <v>BATU</v>
      </c>
    </row>
    <row r="1632" spans="1:61">
      <c r="A1632">
        <v>1631</v>
      </c>
      <c r="B1632">
        <v>1002506572</v>
      </c>
      <c r="C1632">
        <v>3</v>
      </c>
      <c r="D1632" t="s">
        <v>38</v>
      </c>
      <c r="E1632">
        <v>5</v>
      </c>
      <c r="F1632" t="s">
        <v>90</v>
      </c>
      <c r="G1632" t="s">
        <v>93</v>
      </c>
      <c r="H1632" t="s">
        <v>472</v>
      </c>
      <c r="I1632" t="s">
        <v>213</v>
      </c>
      <c r="J1632" t="s">
        <v>214</v>
      </c>
      <c r="K1632" t="s">
        <v>149</v>
      </c>
      <c r="L1632" t="s">
        <v>215</v>
      </c>
      <c r="M1632" t="s">
        <v>76</v>
      </c>
      <c r="N1632" t="s">
        <v>216</v>
      </c>
      <c r="O1632" s="57">
        <v>46237.7187037037</v>
      </c>
      <c r="P1632" s="57">
        <v>46238.686435185184</v>
      </c>
      <c r="Q1632">
        <v>69357810</v>
      </c>
      <c r="S1632">
        <v>152627203800</v>
      </c>
      <c r="T1632" t="s">
        <v>1661</v>
      </c>
      <c r="U1632" t="s">
        <v>1662</v>
      </c>
      <c r="V1632" t="s">
        <v>1663</v>
      </c>
      <c r="Z1632">
        <v>112.020458243787</v>
      </c>
      <c r="AA1632">
        <v>-7.6745714546624297</v>
      </c>
      <c r="AB1632" t="s">
        <v>1664</v>
      </c>
      <c r="AC1632" t="s">
        <v>217</v>
      </c>
      <c r="AL1632" t="s">
        <v>218</v>
      </c>
      <c r="AM1632" t="s">
        <v>1665</v>
      </c>
      <c r="AN1632" t="s">
        <v>6</v>
      </c>
      <c r="AO1632" s="57">
        <v>46089.725613425922</v>
      </c>
      <c r="AP1632" s="57">
        <v>46238.625</v>
      </c>
      <c r="AR1632" t="s">
        <v>219</v>
      </c>
      <c r="AS1632" t="s">
        <v>472</v>
      </c>
      <c r="AT1632" t="s">
        <v>231</v>
      </c>
      <c r="AU1632">
        <v>20260804</v>
      </c>
      <c r="AV1632" t="s">
        <v>222</v>
      </c>
      <c r="AW1632" t="s">
        <v>1010</v>
      </c>
      <c r="AX1632" t="s">
        <v>223</v>
      </c>
      <c r="BA1632" s="57">
        <v>46238.625</v>
      </c>
      <c r="BB1632" t="s">
        <v>1665</v>
      </c>
      <c r="BC1632">
        <v>2026</v>
      </c>
      <c r="BD1632">
        <v>8</v>
      </c>
      <c r="BE1632">
        <v>4</v>
      </c>
      <c r="BF1632" s="6">
        <f t="shared" si="75"/>
        <v>46238</v>
      </c>
      <c r="BG1632">
        <f t="shared" si="76"/>
        <v>-0.625</v>
      </c>
      <c r="BH1632" t="str">
        <f t="shared" si="77"/>
        <v>COMPLY</v>
      </c>
      <c r="BI1632" t="str">
        <f>VLOOKUP(H1632,Sheet2!$A$1:$B$270,2,FALSE)</f>
        <v>NGANJUK</v>
      </c>
    </row>
    <row r="1633" spans="1:61">
      <c r="A1633">
        <v>1632</v>
      </c>
      <c r="B1633">
        <v>1002506599</v>
      </c>
      <c r="C1633">
        <v>3</v>
      </c>
      <c r="D1633" t="s">
        <v>59</v>
      </c>
      <c r="E1633">
        <v>4</v>
      </c>
      <c r="F1633" t="s">
        <v>243</v>
      </c>
      <c r="G1633" t="s">
        <v>896</v>
      </c>
      <c r="H1633" t="s">
        <v>914</v>
      </c>
      <c r="I1633" t="s">
        <v>213</v>
      </c>
      <c r="J1633" t="s">
        <v>214</v>
      </c>
      <c r="K1633" t="s">
        <v>149</v>
      </c>
      <c r="L1633" t="s">
        <v>215</v>
      </c>
      <c r="M1633" t="s">
        <v>76</v>
      </c>
      <c r="N1633" t="s">
        <v>216</v>
      </c>
      <c r="O1633" s="57">
        <v>46237.749259259261</v>
      </c>
      <c r="P1633" s="57">
        <v>46238.593657407408</v>
      </c>
      <c r="Q1633">
        <v>69357820</v>
      </c>
      <c r="S1633">
        <v>141146114793</v>
      </c>
      <c r="T1633" t="s">
        <v>1666</v>
      </c>
      <c r="U1633" t="s">
        <v>1667</v>
      </c>
      <c r="V1633" t="s">
        <v>1668</v>
      </c>
      <c r="Z1633">
        <v>110.34173199999999</v>
      </c>
      <c r="AA1633">
        <v>-7.608924</v>
      </c>
      <c r="AB1633" t="s">
        <v>1669</v>
      </c>
      <c r="AC1633" t="s">
        <v>237</v>
      </c>
      <c r="AL1633" t="s">
        <v>218</v>
      </c>
      <c r="AM1633" t="s">
        <v>1670</v>
      </c>
      <c r="AN1633" t="s">
        <v>6</v>
      </c>
      <c r="AO1633" s="57">
        <v>46089.757118055553</v>
      </c>
      <c r="AP1633" s="57">
        <v>46239.375</v>
      </c>
      <c r="AR1633" t="s">
        <v>219</v>
      </c>
      <c r="AS1633" t="s">
        <v>914</v>
      </c>
      <c r="AT1633" t="s">
        <v>231</v>
      </c>
      <c r="AU1633">
        <v>20260804</v>
      </c>
      <c r="AV1633" t="s">
        <v>222</v>
      </c>
      <c r="AW1633" t="s">
        <v>1012</v>
      </c>
      <c r="AX1633" t="s">
        <v>223</v>
      </c>
      <c r="BA1633" s="57">
        <v>46239.375</v>
      </c>
      <c r="BB1633" t="s">
        <v>1670</v>
      </c>
      <c r="BC1633">
        <v>2026</v>
      </c>
      <c r="BD1633">
        <v>8</v>
      </c>
      <c r="BE1633">
        <v>4</v>
      </c>
      <c r="BF1633" s="6">
        <f t="shared" si="75"/>
        <v>46238</v>
      </c>
      <c r="BG1633">
        <f t="shared" si="76"/>
        <v>-1.375</v>
      </c>
      <c r="BH1633" t="str">
        <f t="shared" si="77"/>
        <v>COMPLY</v>
      </c>
      <c r="BI1633" t="e">
        <f>VLOOKUP(H1633,Sheet2!$A$1:$B$270,2,FALSE)</f>
        <v>#N/A</v>
      </c>
    </row>
    <row r="1634" spans="1:61">
      <c r="A1634">
        <v>1633</v>
      </c>
      <c r="B1634">
        <v>1002530534</v>
      </c>
      <c r="C1634">
        <v>3</v>
      </c>
      <c r="D1634" t="s">
        <v>49</v>
      </c>
      <c r="E1634">
        <v>4</v>
      </c>
      <c r="F1634" t="s">
        <v>246</v>
      </c>
      <c r="G1634" t="s">
        <v>247</v>
      </c>
      <c r="H1634" t="s">
        <v>12313</v>
      </c>
      <c r="I1634" t="s">
        <v>213</v>
      </c>
      <c r="J1634" t="s">
        <v>214</v>
      </c>
      <c r="K1634" t="s">
        <v>149</v>
      </c>
      <c r="L1634" t="s">
        <v>215</v>
      </c>
      <c r="M1634" t="s">
        <v>225</v>
      </c>
      <c r="N1634" t="s">
        <v>216</v>
      </c>
      <c r="O1634" s="57">
        <v>46251.416631944441</v>
      </c>
      <c r="P1634" s="57">
        <v>46252.338159722225</v>
      </c>
      <c r="Q1634">
        <v>69367864</v>
      </c>
      <c r="S1634">
        <v>142426804737</v>
      </c>
      <c r="T1634" t="s">
        <v>12314</v>
      </c>
      <c r="U1634" t="s">
        <v>12315</v>
      </c>
      <c r="V1634" t="s">
        <v>12316</v>
      </c>
      <c r="Z1634">
        <v>110.292468</v>
      </c>
      <c r="AA1634">
        <v>-7.0388419999999998</v>
      </c>
      <c r="AB1634" t="s">
        <v>12317</v>
      </c>
      <c r="AC1634" t="s">
        <v>237</v>
      </c>
      <c r="AL1634" t="s">
        <v>218</v>
      </c>
      <c r="AM1634" t="s">
        <v>12318</v>
      </c>
      <c r="AN1634" t="s">
        <v>6</v>
      </c>
      <c r="AO1634" t="s">
        <v>9977</v>
      </c>
      <c r="AP1634" s="57">
        <v>46252.333333333336</v>
      </c>
      <c r="AR1634" t="s">
        <v>18</v>
      </c>
      <c r="AS1634" t="s">
        <v>12313</v>
      </c>
      <c r="AT1634" t="s">
        <v>231</v>
      </c>
      <c r="AV1634" t="s">
        <v>227</v>
      </c>
      <c r="AW1634" t="s">
        <v>1021</v>
      </c>
      <c r="AX1634" t="s">
        <v>223</v>
      </c>
      <c r="BA1634" s="57">
        <v>46252.333333333336</v>
      </c>
      <c r="BB1634" t="s">
        <v>12318</v>
      </c>
      <c r="BF1634" s="6" t="e">
        <f t="shared" si="75"/>
        <v>#NUM!</v>
      </c>
      <c r="BG1634" t="e">
        <f t="shared" si="76"/>
        <v>#NUM!</v>
      </c>
      <c r="BH1634" t="e">
        <f t="shared" si="77"/>
        <v>#NUM!</v>
      </c>
      <c r="BI1634" t="e">
        <f>VLOOKUP(H1634,Sheet2!$A$1:$B$270,2,FALSE)</f>
        <v>#N/A</v>
      </c>
    </row>
    <row r="1635" spans="1:61">
      <c r="A1635">
        <v>1634</v>
      </c>
      <c r="B1635">
        <v>1002513012</v>
      </c>
      <c r="C1635">
        <v>3</v>
      </c>
      <c r="D1635" t="s">
        <v>45</v>
      </c>
      <c r="E1635">
        <v>5</v>
      </c>
      <c r="F1635" t="s">
        <v>211</v>
      </c>
      <c r="G1635" t="s">
        <v>118</v>
      </c>
      <c r="H1635" t="s">
        <v>464</v>
      </c>
      <c r="I1635" t="s">
        <v>9798</v>
      </c>
      <c r="J1635" t="s">
        <v>214</v>
      </c>
      <c r="K1635" t="s">
        <v>149</v>
      </c>
      <c r="M1635" t="s">
        <v>575</v>
      </c>
      <c r="N1635" t="s">
        <v>10252</v>
      </c>
      <c r="O1635" s="57">
        <v>46240.662106481483</v>
      </c>
      <c r="P1635" s="57">
        <v>46241.609201388892</v>
      </c>
      <c r="Q1635">
        <v>69360195</v>
      </c>
      <c r="S1635">
        <v>172608206221</v>
      </c>
      <c r="T1635" t="s">
        <v>11847</v>
      </c>
      <c r="U1635" t="s">
        <v>10587</v>
      </c>
      <c r="V1635" t="s">
        <v>12319</v>
      </c>
      <c r="Z1635">
        <v>116.7586278</v>
      </c>
      <c r="AA1635">
        <v>-8.9648123000000002</v>
      </c>
      <c r="AB1635" t="s">
        <v>11850</v>
      </c>
      <c r="AC1635" t="s">
        <v>226</v>
      </c>
      <c r="AL1635" t="s">
        <v>218</v>
      </c>
      <c r="AM1635" t="s">
        <v>214</v>
      </c>
      <c r="AN1635" t="s">
        <v>6</v>
      </c>
      <c r="AO1635" s="57">
        <v>46181.673981481479</v>
      </c>
      <c r="AQ1635" t="s">
        <v>903</v>
      </c>
      <c r="AR1635" t="s">
        <v>14</v>
      </c>
      <c r="AS1635" t="s">
        <v>464</v>
      </c>
      <c r="AT1635" t="s">
        <v>231</v>
      </c>
      <c r="AV1635" t="s">
        <v>12320</v>
      </c>
      <c r="AW1635" t="s">
        <v>8022</v>
      </c>
      <c r="AX1635" t="s">
        <v>223</v>
      </c>
      <c r="BA1635" s="57">
        <v>46240.5</v>
      </c>
      <c r="BB1635" t="s">
        <v>214</v>
      </c>
      <c r="BF1635" s="6" t="e">
        <f t="shared" si="75"/>
        <v>#NUM!</v>
      </c>
      <c r="BG1635" t="e">
        <f t="shared" si="76"/>
        <v>#NUM!</v>
      </c>
      <c r="BH1635" t="e">
        <f t="shared" si="77"/>
        <v>#NUM!</v>
      </c>
      <c r="BI1635" t="str">
        <f>VLOOKUP(H1635,Sheet2!$A$1:$B$270,2,FALSE)</f>
        <v>SUMBAWA</v>
      </c>
    </row>
    <row r="1636" spans="1:61">
      <c r="A1636">
        <v>1635</v>
      </c>
      <c r="B1636">
        <v>1002525470</v>
      </c>
      <c r="C1636">
        <v>3</v>
      </c>
      <c r="D1636" t="s">
        <v>42</v>
      </c>
      <c r="E1636">
        <v>5</v>
      </c>
      <c r="F1636" t="s">
        <v>233</v>
      </c>
      <c r="G1636" t="s">
        <v>101</v>
      </c>
      <c r="H1636" t="s">
        <v>437</v>
      </c>
      <c r="I1636" t="s">
        <v>213</v>
      </c>
      <c r="J1636" t="s">
        <v>214</v>
      </c>
      <c r="K1636" t="s">
        <v>149</v>
      </c>
      <c r="M1636" t="s">
        <v>277</v>
      </c>
      <c r="N1636" t="s">
        <v>608</v>
      </c>
      <c r="O1636" s="57">
        <v>46248.359293981484</v>
      </c>
      <c r="P1636" s="57">
        <v>46251.253958333335</v>
      </c>
      <c r="Q1636">
        <v>66525052</v>
      </c>
      <c r="S1636">
        <v>152331251056</v>
      </c>
      <c r="T1636" t="s">
        <v>1005</v>
      </c>
      <c r="U1636" t="s">
        <v>12321</v>
      </c>
      <c r="V1636" t="s">
        <v>12322</v>
      </c>
      <c r="Z1636">
        <v>112.574866178051</v>
      </c>
      <c r="AA1636">
        <v>-7.4112769055391503</v>
      </c>
      <c r="AB1636" t="s">
        <v>12323</v>
      </c>
      <c r="AC1636" t="s">
        <v>226</v>
      </c>
      <c r="AL1636" t="s">
        <v>218</v>
      </c>
      <c r="AM1636" t="s">
        <v>12324</v>
      </c>
      <c r="AN1636" t="s">
        <v>6</v>
      </c>
      <c r="AO1636" t="s">
        <v>10062</v>
      </c>
      <c r="AP1636" s="57">
        <v>46249.541666666664</v>
      </c>
      <c r="AR1636" t="s">
        <v>278</v>
      </c>
      <c r="AS1636" t="s">
        <v>437</v>
      </c>
      <c r="AT1636" t="s">
        <v>231</v>
      </c>
      <c r="AV1636" t="s">
        <v>12325</v>
      </c>
      <c r="AW1636" t="s">
        <v>561</v>
      </c>
      <c r="AX1636" t="s">
        <v>223</v>
      </c>
      <c r="BA1636" s="57">
        <v>46249.541666666664</v>
      </c>
      <c r="BB1636" t="s">
        <v>12324</v>
      </c>
      <c r="BF1636" s="6" t="e">
        <f t="shared" si="75"/>
        <v>#NUM!</v>
      </c>
      <c r="BG1636" t="e">
        <f t="shared" si="76"/>
        <v>#NUM!</v>
      </c>
      <c r="BH1636" t="e">
        <f t="shared" si="77"/>
        <v>#NUM!</v>
      </c>
      <c r="BI1636" t="str">
        <f>VLOOKUP(H1636,Sheet2!$A$1:$B$270,2,FALSE)</f>
        <v>SIDOARJO</v>
      </c>
    </row>
    <row r="1637" spans="1:61">
      <c r="A1637">
        <v>1636</v>
      </c>
      <c r="B1637">
        <v>1002528147</v>
      </c>
      <c r="C1637">
        <v>3</v>
      </c>
      <c r="D1637" t="s">
        <v>38</v>
      </c>
      <c r="E1637">
        <v>5</v>
      </c>
      <c r="F1637" t="s">
        <v>90</v>
      </c>
      <c r="G1637" t="s">
        <v>90</v>
      </c>
      <c r="H1637" t="s">
        <v>419</v>
      </c>
      <c r="I1637" t="s">
        <v>213</v>
      </c>
      <c r="J1637" t="s">
        <v>214</v>
      </c>
      <c r="K1637" t="s">
        <v>149</v>
      </c>
      <c r="L1637" t="s">
        <v>606</v>
      </c>
      <c r="M1637" t="s">
        <v>277</v>
      </c>
      <c r="N1637" t="s">
        <v>216</v>
      </c>
      <c r="O1637" s="57">
        <v>46249.4999537037</v>
      </c>
      <c r="P1637" s="57">
        <v>46250.485185185185</v>
      </c>
      <c r="Q1637">
        <v>69366806</v>
      </c>
      <c r="R1637">
        <v>3546098716</v>
      </c>
      <c r="S1637">
        <v>152610241503</v>
      </c>
      <c r="T1637" t="s">
        <v>11389</v>
      </c>
      <c r="U1637" t="s">
        <v>12326</v>
      </c>
      <c r="V1637" t="s">
        <v>12327</v>
      </c>
      <c r="Z1637">
        <v>112.0113436</v>
      </c>
      <c r="AA1637">
        <v>-7.8251305999999996</v>
      </c>
      <c r="AB1637" t="s">
        <v>12328</v>
      </c>
      <c r="AC1637" t="s">
        <v>237</v>
      </c>
      <c r="AL1637" t="s">
        <v>218</v>
      </c>
      <c r="AM1637" t="s">
        <v>12329</v>
      </c>
      <c r="AN1637" t="s">
        <v>6</v>
      </c>
      <c r="AO1637" t="s">
        <v>9878</v>
      </c>
      <c r="AP1637" s="57">
        <v>46250.333333333336</v>
      </c>
      <c r="AQ1637" t="s">
        <v>248</v>
      </c>
      <c r="AR1637" t="s">
        <v>278</v>
      </c>
      <c r="AS1637" t="s">
        <v>419</v>
      </c>
      <c r="AT1637" t="s">
        <v>231</v>
      </c>
      <c r="AV1637" t="s">
        <v>12330</v>
      </c>
      <c r="AW1637" t="s">
        <v>11394</v>
      </c>
      <c r="AX1637" t="s">
        <v>223</v>
      </c>
      <c r="BA1637" s="57">
        <v>46250.333333333336</v>
      </c>
      <c r="BB1637" t="s">
        <v>12329</v>
      </c>
      <c r="BF1637" s="6" t="e">
        <f t="shared" si="75"/>
        <v>#NUM!</v>
      </c>
      <c r="BG1637" t="e">
        <f t="shared" si="76"/>
        <v>#NUM!</v>
      </c>
      <c r="BH1637" t="e">
        <f t="shared" si="77"/>
        <v>#NUM!</v>
      </c>
      <c r="BI1637" t="str">
        <f>VLOOKUP(H1637,Sheet2!$A$1:$B$270,2,FALSE)</f>
        <v>KEDIRI</v>
      </c>
    </row>
    <row r="1638" spans="1:61">
      <c r="A1638">
        <v>1637</v>
      </c>
      <c r="B1638">
        <v>1002516296</v>
      </c>
      <c r="C1638">
        <v>3</v>
      </c>
      <c r="D1638" t="s">
        <v>55</v>
      </c>
      <c r="E1638">
        <v>5</v>
      </c>
      <c r="F1638" t="s">
        <v>265</v>
      </c>
      <c r="G1638" t="s">
        <v>122</v>
      </c>
      <c r="H1638" t="s">
        <v>356</v>
      </c>
      <c r="I1638" t="s">
        <v>213</v>
      </c>
      <c r="J1638" t="s">
        <v>214</v>
      </c>
      <c r="K1638" t="s">
        <v>149</v>
      </c>
      <c r="M1638" t="s">
        <v>76</v>
      </c>
      <c r="N1638" t="s">
        <v>216</v>
      </c>
      <c r="O1638" s="57">
        <v>46243.375671296293</v>
      </c>
      <c r="P1638" s="57">
        <v>46244.527662037035</v>
      </c>
      <c r="Q1638">
        <v>69361710</v>
      </c>
      <c r="S1638">
        <v>152451212132</v>
      </c>
      <c r="T1638" t="s">
        <v>4679</v>
      </c>
      <c r="U1638" t="s">
        <v>4680</v>
      </c>
      <c r="V1638" t="s">
        <v>4681</v>
      </c>
      <c r="Z1638">
        <v>112.5211195</v>
      </c>
      <c r="AA1638">
        <v>-6.9821574999999996</v>
      </c>
      <c r="AB1638" t="s">
        <v>4682</v>
      </c>
      <c r="AC1638" t="s">
        <v>230</v>
      </c>
      <c r="AL1638" t="s">
        <v>218</v>
      </c>
      <c r="AM1638" t="s">
        <v>4683</v>
      </c>
      <c r="AN1638" t="s">
        <v>6</v>
      </c>
      <c r="AO1638" s="57">
        <v>46273.382152777776</v>
      </c>
      <c r="AP1638" s="57">
        <v>46244.333333333336</v>
      </c>
      <c r="AR1638" t="s">
        <v>219</v>
      </c>
      <c r="AS1638" t="s">
        <v>356</v>
      </c>
      <c r="AT1638" t="s">
        <v>570</v>
      </c>
      <c r="AU1638">
        <v>20260810</v>
      </c>
      <c r="AV1638" t="s">
        <v>222</v>
      </c>
      <c r="AW1638" t="s">
        <v>982</v>
      </c>
      <c r="AX1638" t="s">
        <v>223</v>
      </c>
      <c r="BA1638" s="57">
        <v>46244.333333333336</v>
      </c>
      <c r="BB1638" t="s">
        <v>4683</v>
      </c>
      <c r="BC1638">
        <v>2026</v>
      </c>
      <c r="BD1638">
        <v>8</v>
      </c>
      <c r="BE1638">
        <v>10</v>
      </c>
      <c r="BF1638" s="6">
        <f t="shared" si="75"/>
        <v>46244</v>
      </c>
      <c r="BG1638">
        <f t="shared" si="76"/>
        <v>-0.33333333333575865</v>
      </c>
      <c r="BH1638" t="str">
        <f t="shared" si="77"/>
        <v>COMPLY</v>
      </c>
      <c r="BI1638" t="str">
        <f>VLOOKUP(H1638,Sheet2!$A$1:$B$270,2,FALSE)</f>
        <v>GRESIK</v>
      </c>
    </row>
    <row r="1639" spans="1:61">
      <c r="A1639">
        <v>1638</v>
      </c>
      <c r="B1639">
        <v>1002506094</v>
      </c>
      <c r="C1639">
        <v>3</v>
      </c>
      <c r="D1639" t="s">
        <v>49</v>
      </c>
      <c r="E1639">
        <v>4</v>
      </c>
      <c r="F1639" t="s">
        <v>252</v>
      </c>
      <c r="G1639" t="s">
        <v>553</v>
      </c>
      <c r="H1639" t="s">
        <v>945</v>
      </c>
      <c r="I1639" t="s">
        <v>213</v>
      </c>
      <c r="J1639" t="s">
        <v>214</v>
      </c>
      <c r="K1639" t="s">
        <v>149</v>
      </c>
      <c r="L1639" t="s">
        <v>215</v>
      </c>
      <c r="M1639" t="s">
        <v>76</v>
      </c>
      <c r="N1639" t="s">
        <v>216</v>
      </c>
      <c r="O1639" s="57">
        <v>46237.560370370367</v>
      </c>
      <c r="P1639" s="57">
        <v>46238.570706018516</v>
      </c>
      <c r="Q1639">
        <v>69357532</v>
      </c>
      <c r="S1639">
        <v>142205105783</v>
      </c>
      <c r="T1639" t="s">
        <v>1684</v>
      </c>
      <c r="U1639" t="s">
        <v>1685</v>
      </c>
      <c r="V1639" t="s">
        <v>1686</v>
      </c>
      <c r="Z1639">
        <v>108.981479890644</v>
      </c>
      <c r="AA1639">
        <v>-6.8663859701590901</v>
      </c>
      <c r="AB1639" t="s">
        <v>1687</v>
      </c>
      <c r="AC1639" t="s">
        <v>217</v>
      </c>
      <c r="AL1639" t="s">
        <v>218</v>
      </c>
      <c r="AM1639" t="s">
        <v>1110</v>
      </c>
      <c r="AN1639" t="s">
        <v>6</v>
      </c>
      <c r="AO1639" s="57">
        <v>46089.569618055553</v>
      </c>
      <c r="AP1639" s="57">
        <v>46238.541666666664</v>
      </c>
      <c r="AR1639" t="s">
        <v>219</v>
      </c>
      <c r="AS1639" t="s">
        <v>945</v>
      </c>
      <c r="AT1639" t="s">
        <v>231</v>
      </c>
      <c r="AU1639">
        <v>20260804</v>
      </c>
      <c r="AV1639" t="s">
        <v>222</v>
      </c>
      <c r="AW1639" t="s">
        <v>642</v>
      </c>
      <c r="AX1639" t="s">
        <v>223</v>
      </c>
      <c r="BA1639" s="57">
        <v>46238.541666666664</v>
      </c>
      <c r="BB1639" t="s">
        <v>1110</v>
      </c>
      <c r="BC1639">
        <v>2026</v>
      </c>
      <c r="BD1639">
        <v>8</v>
      </c>
      <c r="BE1639">
        <v>4</v>
      </c>
      <c r="BF1639" s="6">
        <f t="shared" si="75"/>
        <v>46238</v>
      </c>
      <c r="BG1639">
        <f t="shared" si="76"/>
        <v>-0.54166666666424135</v>
      </c>
      <c r="BH1639" t="str">
        <f t="shared" si="77"/>
        <v>COMPLY</v>
      </c>
      <c r="BI1639" t="e">
        <f>VLOOKUP(H1639,Sheet2!$A$1:$B$270,2,FALSE)</f>
        <v>#N/A</v>
      </c>
    </row>
    <row r="1640" spans="1:61">
      <c r="A1640">
        <v>1639</v>
      </c>
      <c r="B1640">
        <v>1002524337</v>
      </c>
      <c r="C1640">
        <v>3</v>
      </c>
      <c r="D1640" t="s">
        <v>42</v>
      </c>
      <c r="E1640">
        <v>5</v>
      </c>
      <c r="F1640" t="s">
        <v>233</v>
      </c>
      <c r="G1640" t="s">
        <v>106</v>
      </c>
      <c r="H1640" t="s">
        <v>451</v>
      </c>
      <c r="I1640" t="s">
        <v>213</v>
      </c>
      <c r="J1640" t="s">
        <v>214</v>
      </c>
      <c r="K1640" t="s">
        <v>149</v>
      </c>
      <c r="M1640" t="s">
        <v>76</v>
      </c>
      <c r="N1640" t="s">
        <v>216</v>
      </c>
      <c r="O1640" s="57">
        <v>46247.575949074075</v>
      </c>
      <c r="P1640" s="57">
        <v>46248.385960648149</v>
      </c>
      <c r="Q1640">
        <v>69365208</v>
      </c>
      <c r="S1640">
        <v>152741225088</v>
      </c>
      <c r="T1640" t="s">
        <v>9357</v>
      </c>
      <c r="U1640" t="s">
        <v>9358</v>
      </c>
      <c r="V1640" t="s">
        <v>9359</v>
      </c>
      <c r="Z1640">
        <v>112.6752358</v>
      </c>
      <c r="AA1640">
        <v>-7.6587417999999996</v>
      </c>
      <c r="AB1640" t="s">
        <v>9360</v>
      </c>
      <c r="AC1640" t="s">
        <v>230</v>
      </c>
      <c r="AL1640" t="s">
        <v>218</v>
      </c>
      <c r="AM1640" t="s">
        <v>9361</v>
      </c>
      <c r="AN1640" t="s">
        <v>6</v>
      </c>
      <c r="AO1640" t="s">
        <v>9033</v>
      </c>
      <c r="AP1640" s="57">
        <v>46248.541666666664</v>
      </c>
      <c r="AR1640" t="s">
        <v>219</v>
      </c>
      <c r="AS1640" t="s">
        <v>451</v>
      </c>
      <c r="AT1640" t="s">
        <v>231</v>
      </c>
      <c r="AU1640">
        <v>20260814</v>
      </c>
      <c r="AV1640" t="s">
        <v>222</v>
      </c>
      <c r="AW1640" t="s">
        <v>596</v>
      </c>
      <c r="AX1640" t="s">
        <v>223</v>
      </c>
      <c r="BA1640" s="57">
        <v>46248.541666666664</v>
      </c>
      <c r="BB1640" t="s">
        <v>9361</v>
      </c>
      <c r="BC1640">
        <v>2026</v>
      </c>
      <c r="BD1640">
        <v>8</v>
      </c>
      <c r="BE1640">
        <v>14</v>
      </c>
      <c r="BF1640" s="6">
        <f t="shared" si="75"/>
        <v>46248</v>
      </c>
      <c r="BG1640">
        <f t="shared" si="76"/>
        <v>-0.54166666666424135</v>
      </c>
      <c r="BH1640" t="str">
        <f t="shared" si="77"/>
        <v>COMPLY</v>
      </c>
      <c r="BI1640" t="str">
        <f>VLOOKUP(H1640,Sheet2!$A$1:$B$270,2,FALSE)</f>
        <v>PASURUAN</v>
      </c>
    </row>
    <row r="1641" spans="1:61">
      <c r="A1641">
        <v>1640</v>
      </c>
      <c r="B1641">
        <v>1002505412</v>
      </c>
      <c r="C1641">
        <v>3</v>
      </c>
      <c r="D1641" t="s">
        <v>49</v>
      </c>
      <c r="E1641">
        <v>4</v>
      </c>
      <c r="F1641" t="s">
        <v>252</v>
      </c>
      <c r="G1641" t="s">
        <v>553</v>
      </c>
      <c r="H1641" t="s">
        <v>559</v>
      </c>
      <c r="I1641" t="s">
        <v>213</v>
      </c>
      <c r="J1641" t="s">
        <v>214</v>
      </c>
      <c r="K1641" t="s">
        <v>149</v>
      </c>
      <c r="L1641" t="s">
        <v>215</v>
      </c>
      <c r="M1641" t="s">
        <v>76</v>
      </c>
      <c r="N1641" t="s">
        <v>216</v>
      </c>
      <c r="O1641" s="57">
        <v>46236.779143518521</v>
      </c>
      <c r="P1641" s="57">
        <v>46238.707939814813</v>
      </c>
      <c r="Q1641">
        <v>69357128</v>
      </c>
      <c r="S1641">
        <v>146281108770</v>
      </c>
      <c r="T1641" t="s">
        <v>1688</v>
      </c>
      <c r="U1641" t="s">
        <v>1689</v>
      </c>
      <c r="V1641" t="s">
        <v>1690</v>
      </c>
      <c r="Z1641">
        <v>109.020976</v>
      </c>
      <c r="AA1641">
        <v>-7.2506899999999996</v>
      </c>
      <c r="AB1641" t="s">
        <v>1691</v>
      </c>
      <c r="AC1641" t="s">
        <v>237</v>
      </c>
      <c r="AL1641" t="s">
        <v>218</v>
      </c>
      <c r="AM1641" t="s">
        <v>1692</v>
      </c>
      <c r="AN1641" t="s">
        <v>6</v>
      </c>
      <c r="AO1641" s="57">
        <v>46061.787986111114</v>
      </c>
      <c r="AP1641" s="57">
        <v>46237.625</v>
      </c>
      <c r="AR1641" t="s">
        <v>219</v>
      </c>
      <c r="AS1641" t="s">
        <v>559</v>
      </c>
      <c r="AT1641" t="s">
        <v>231</v>
      </c>
      <c r="AU1641">
        <v>20260804</v>
      </c>
      <c r="AV1641" t="s">
        <v>222</v>
      </c>
      <c r="AW1641" t="s">
        <v>1015</v>
      </c>
      <c r="AX1641" t="s">
        <v>223</v>
      </c>
      <c r="BA1641" s="57">
        <v>46237.625</v>
      </c>
      <c r="BB1641" t="s">
        <v>1692</v>
      </c>
      <c r="BC1641">
        <v>2026</v>
      </c>
      <c r="BD1641">
        <v>8</v>
      </c>
      <c r="BE1641">
        <v>4</v>
      </c>
      <c r="BF1641" s="6">
        <f t="shared" si="75"/>
        <v>46238</v>
      </c>
      <c r="BG1641">
        <f t="shared" si="76"/>
        <v>0.375</v>
      </c>
      <c r="BH1641" t="str">
        <f t="shared" si="77"/>
        <v>COMPLY</v>
      </c>
      <c r="BI1641" t="e">
        <f>VLOOKUP(H1641,Sheet2!$A$1:$B$270,2,FALSE)</f>
        <v>#N/A</v>
      </c>
    </row>
    <row r="1642" spans="1:61">
      <c r="A1642">
        <v>1641</v>
      </c>
      <c r="B1642">
        <v>1002517555</v>
      </c>
      <c r="C1642">
        <v>3</v>
      </c>
      <c r="D1642" t="s">
        <v>34</v>
      </c>
      <c r="E1642">
        <v>5</v>
      </c>
      <c r="F1642" t="s">
        <v>585</v>
      </c>
      <c r="G1642" t="s">
        <v>86</v>
      </c>
      <c r="H1642" t="s">
        <v>276</v>
      </c>
      <c r="I1642" t="s">
        <v>213</v>
      </c>
      <c r="J1642" t="s">
        <v>214</v>
      </c>
      <c r="K1642" t="s">
        <v>149</v>
      </c>
      <c r="L1642" t="s">
        <v>215</v>
      </c>
      <c r="M1642" t="s">
        <v>277</v>
      </c>
      <c r="N1642" t="s">
        <v>216</v>
      </c>
      <c r="O1642" s="57">
        <v>46244.497870370367</v>
      </c>
      <c r="P1642" s="57">
        <v>46249.324259259258</v>
      </c>
      <c r="Q1642">
        <v>69362351</v>
      </c>
      <c r="S1642">
        <v>172418758330</v>
      </c>
      <c r="T1642" t="s">
        <v>3450</v>
      </c>
      <c r="U1642" t="s">
        <v>6286</v>
      </c>
      <c r="V1642" t="s">
        <v>6287</v>
      </c>
      <c r="Z1642">
        <v>115.14786770000001</v>
      </c>
      <c r="AA1642">
        <v>-8.6442370000000004</v>
      </c>
      <c r="AB1642" t="s">
        <v>6288</v>
      </c>
      <c r="AC1642" t="s">
        <v>237</v>
      </c>
      <c r="AL1642" t="s">
        <v>218</v>
      </c>
      <c r="AM1642" t="s">
        <v>6289</v>
      </c>
      <c r="AN1642" t="s">
        <v>6</v>
      </c>
      <c r="AO1642" s="57">
        <v>46303.506898148145</v>
      </c>
      <c r="AP1642" s="57">
        <v>46245.333333333336</v>
      </c>
      <c r="AQ1642" t="s">
        <v>564</v>
      </c>
      <c r="AR1642" t="s">
        <v>278</v>
      </c>
      <c r="AS1642" t="s">
        <v>276</v>
      </c>
      <c r="AT1642" t="s">
        <v>231</v>
      </c>
      <c r="AV1642" t="s">
        <v>12331</v>
      </c>
      <c r="AW1642" t="s">
        <v>1020</v>
      </c>
      <c r="AX1642" t="s">
        <v>223</v>
      </c>
      <c r="BA1642" s="57">
        <v>46245.333333333336</v>
      </c>
      <c r="BB1642" t="s">
        <v>6289</v>
      </c>
      <c r="BF1642" s="6" t="e">
        <f t="shared" si="75"/>
        <v>#NUM!</v>
      </c>
      <c r="BG1642" t="e">
        <f t="shared" si="76"/>
        <v>#NUM!</v>
      </c>
      <c r="BH1642" t="e">
        <f t="shared" si="77"/>
        <v>#NUM!</v>
      </c>
      <c r="BI1642" t="str">
        <f>VLOOKUP(H1642,Sheet2!$A$1:$B$270,2,FALSE)</f>
        <v>UBUNG</v>
      </c>
    </row>
    <row r="1643" spans="1:61">
      <c r="A1643">
        <v>1642</v>
      </c>
      <c r="B1643">
        <v>1002508229</v>
      </c>
      <c r="C1643">
        <v>3</v>
      </c>
      <c r="D1643" t="s">
        <v>59</v>
      </c>
      <c r="E1643">
        <v>4</v>
      </c>
      <c r="F1643" t="s">
        <v>567</v>
      </c>
      <c r="G1643" t="s">
        <v>609</v>
      </c>
      <c r="H1643" t="s">
        <v>610</v>
      </c>
      <c r="I1643" t="s">
        <v>213</v>
      </c>
      <c r="J1643" t="s">
        <v>214</v>
      </c>
      <c r="K1643" t="s">
        <v>149</v>
      </c>
      <c r="M1643" t="s">
        <v>76</v>
      </c>
      <c r="N1643" t="s">
        <v>216</v>
      </c>
      <c r="O1643" s="57">
        <v>46238.561759259261</v>
      </c>
      <c r="P1643" s="57">
        <v>46238.588553240741</v>
      </c>
      <c r="Q1643">
        <v>69349609</v>
      </c>
      <c r="S1643">
        <v>146130138381</v>
      </c>
      <c r="T1643" t="s">
        <v>1096</v>
      </c>
      <c r="U1643" t="s">
        <v>1693</v>
      </c>
      <c r="V1643" t="s">
        <v>1694</v>
      </c>
      <c r="Z1643">
        <v>110.42647700000001</v>
      </c>
      <c r="AA1643">
        <v>-7.7588429999999997</v>
      </c>
      <c r="AB1643" t="s">
        <v>1097</v>
      </c>
      <c r="AC1643" t="s">
        <v>290</v>
      </c>
      <c r="AL1643" t="s">
        <v>218</v>
      </c>
      <c r="AM1643" t="s">
        <v>1695</v>
      </c>
      <c r="AN1643" t="s">
        <v>6</v>
      </c>
      <c r="AO1643" s="57">
        <v>46120.569340277776</v>
      </c>
      <c r="AR1643" t="s">
        <v>219</v>
      </c>
      <c r="AS1643" t="s">
        <v>610</v>
      </c>
      <c r="AT1643" t="s">
        <v>231</v>
      </c>
      <c r="AU1643">
        <v>20260804</v>
      </c>
      <c r="AV1643" t="s">
        <v>222</v>
      </c>
      <c r="AW1643" t="s">
        <v>561</v>
      </c>
      <c r="AX1643" t="s">
        <v>223</v>
      </c>
      <c r="BA1643" s="57">
        <v>46238.291666666664</v>
      </c>
      <c r="BB1643" t="s">
        <v>1695</v>
      </c>
      <c r="BC1643">
        <v>2026</v>
      </c>
      <c r="BD1643">
        <v>8</v>
      </c>
      <c r="BE1643">
        <v>4</v>
      </c>
      <c r="BF1643" s="6">
        <f t="shared" si="75"/>
        <v>46238</v>
      </c>
      <c r="BG1643">
        <f t="shared" si="76"/>
        <v>-0.29166666666424135</v>
      </c>
      <c r="BH1643" t="str">
        <f t="shared" si="77"/>
        <v>COMPLY</v>
      </c>
      <c r="BI1643" t="e">
        <f>VLOOKUP(H1643,Sheet2!$A$1:$B$270,2,FALSE)</f>
        <v>#N/A</v>
      </c>
    </row>
    <row r="1644" spans="1:61">
      <c r="A1644">
        <v>1643</v>
      </c>
      <c r="B1644">
        <v>1002516043</v>
      </c>
      <c r="C1644">
        <v>3</v>
      </c>
      <c r="D1644" t="s">
        <v>51</v>
      </c>
      <c r="E1644">
        <v>4</v>
      </c>
      <c r="F1644" t="s">
        <v>273</v>
      </c>
      <c r="G1644" t="s">
        <v>898</v>
      </c>
      <c r="H1644" t="s">
        <v>996</v>
      </c>
      <c r="I1644" t="s">
        <v>213</v>
      </c>
      <c r="J1644" t="s">
        <v>214</v>
      </c>
      <c r="K1644" t="s">
        <v>149</v>
      </c>
      <c r="L1644" t="s">
        <v>215</v>
      </c>
      <c r="M1644" t="s">
        <v>277</v>
      </c>
      <c r="N1644" t="s">
        <v>216</v>
      </c>
      <c r="O1644" s="57">
        <v>46242.609675925924</v>
      </c>
      <c r="P1644" s="57">
        <v>46245.894363425927</v>
      </c>
      <c r="Q1644">
        <v>69361517</v>
      </c>
      <c r="S1644">
        <v>142507105333</v>
      </c>
      <c r="T1644" t="s">
        <v>4690</v>
      </c>
      <c r="U1644" t="s">
        <v>4691</v>
      </c>
      <c r="V1644" t="s">
        <v>4692</v>
      </c>
      <c r="Z1644">
        <v>110.79662</v>
      </c>
      <c r="AA1644">
        <v>-6.507333</v>
      </c>
      <c r="AB1644" t="s">
        <v>4693</v>
      </c>
      <c r="AC1644" t="s">
        <v>237</v>
      </c>
      <c r="AL1644" t="s">
        <v>218</v>
      </c>
      <c r="AM1644" t="s">
        <v>4694</v>
      </c>
      <c r="AN1644" t="s">
        <v>6</v>
      </c>
      <c r="AO1644" s="57">
        <v>46242.611168981479</v>
      </c>
      <c r="AP1644" s="57">
        <v>46244.333333333336</v>
      </c>
      <c r="AQ1644" t="s">
        <v>248</v>
      </c>
      <c r="AR1644" t="s">
        <v>278</v>
      </c>
      <c r="AS1644" t="s">
        <v>996</v>
      </c>
      <c r="AT1644" t="s">
        <v>231</v>
      </c>
      <c r="AV1644" t="s">
        <v>7509</v>
      </c>
      <c r="AW1644" t="s">
        <v>1010</v>
      </c>
      <c r="AX1644" t="s">
        <v>223</v>
      </c>
      <c r="BA1644" s="57">
        <v>46244.333333333336</v>
      </c>
      <c r="BB1644" t="s">
        <v>4694</v>
      </c>
      <c r="BF1644" s="6" t="e">
        <f t="shared" si="75"/>
        <v>#NUM!</v>
      </c>
      <c r="BG1644" t="e">
        <f t="shared" si="76"/>
        <v>#NUM!</v>
      </c>
      <c r="BH1644" t="e">
        <f t="shared" si="77"/>
        <v>#NUM!</v>
      </c>
      <c r="BI1644" t="e">
        <f>VLOOKUP(H1644,Sheet2!$A$1:$B$270,2,FALSE)</f>
        <v>#N/A</v>
      </c>
    </row>
    <row r="1645" spans="1:61">
      <c r="A1645">
        <v>1644</v>
      </c>
      <c r="B1645">
        <v>1002525870</v>
      </c>
      <c r="C1645">
        <v>3</v>
      </c>
      <c r="D1645" t="s">
        <v>59</v>
      </c>
      <c r="E1645">
        <v>4</v>
      </c>
      <c r="F1645" t="s">
        <v>243</v>
      </c>
      <c r="G1645" t="s">
        <v>243</v>
      </c>
      <c r="H1645" t="s">
        <v>294</v>
      </c>
      <c r="I1645" t="s">
        <v>213</v>
      </c>
      <c r="J1645" t="s">
        <v>214</v>
      </c>
      <c r="K1645" t="s">
        <v>149</v>
      </c>
      <c r="M1645" t="s">
        <v>76</v>
      </c>
      <c r="N1645" t="s">
        <v>216</v>
      </c>
      <c r="O1645" s="57">
        <v>46248.434317129628</v>
      </c>
      <c r="P1645" s="57">
        <v>46249.606828703705</v>
      </c>
      <c r="Q1645">
        <v>69365781</v>
      </c>
      <c r="S1645">
        <v>146137149325</v>
      </c>
      <c r="T1645" t="s">
        <v>12332</v>
      </c>
      <c r="U1645" t="s">
        <v>12333</v>
      </c>
      <c r="V1645" t="s">
        <v>12334</v>
      </c>
      <c r="Z1645">
        <v>110.3283897</v>
      </c>
      <c r="AA1645">
        <v>-7.3680933</v>
      </c>
      <c r="AB1645" t="s">
        <v>12335</v>
      </c>
      <c r="AC1645" t="s">
        <v>290</v>
      </c>
      <c r="AL1645" t="s">
        <v>218</v>
      </c>
      <c r="AM1645" t="s">
        <v>12336</v>
      </c>
      <c r="AN1645" t="s">
        <v>6</v>
      </c>
      <c r="AO1645" t="s">
        <v>10228</v>
      </c>
      <c r="AP1645" s="57">
        <v>46250.625</v>
      </c>
      <c r="AR1645" t="s">
        <v>219</v>
      </c>
      <c r="AS1645" t="s">
        <v>294</v>
      </c>
      <c r="AT1645" t="s">
        <v>231</v>
      </c>
      <c r="AU1645">
        <v>20260815</v>
      </c>
      <c r="AV1645" t="s">
        <v>222</v>
      </c>
      <c r="AW1645" t="s">
        <v>561</v>
      </c>
      <c r="AX1645" t="s">
        <v>223</v>
      </c>
      <c r="BA1645" s="57">
        <v>46250.625</v>
      </c>
      <c r="BB1645" t="s">
        <v>12336</v>
      </c>
      <c r="BC1645">
        <v>2026</v>
      </c>
      <c r="BD1645">
        <v>8</v>
      </c>
      <c r="BE1645">
        <v>15</v>
      </c>
      <c r="BF1645" s="6">
        <f t="shared" si="75"/>
        <v>46249</v>
      </c>
      <c r="BG1645">
        <f t="shared" si="76"/>
        <v>-1.625</v>
      </c>
      <c r="BH1645" t="str">
        <f t="shared" si="77"/>
        <v>COMPLY</v>
      </c>
      <c r="BI1645" t="e">
        <f>VLOOKUP(H1645,Sheet2!$A$1:$B$270,2,FALSE)</f>
        <v>#N/A</v>
      </c>
    </row>
    <row r="1646" spans="1:61">
      <c r="A1646">
        <v>1645</v>
      </c>
      <c r="B1646">
        <v>1002529884</v>
      </c>
      <c r="C1646">
        <v>3</v>
      </c>
      <c r="D1646" t="s">
        <v>45</v>
      </c>
      <c r="E1646">
        <v>5</v>
      </c>
      <c r="F1646" t="s">
        <v>113</v>
      </c>
      <c r="G1646" t="s">
        <v>117</v>
      </c>
      <c r="H1646" t="s">
        <v>466</v>
      </c>
      <c r="I1646" t="s">
        <v>9791</v>
      </c>
      <c r="J1646" t="s">
        <v>214</v>
      </c>
      <c r="K1646" t="s">
        <v>149</v>
      </c>
      <c r="M1646" t="s">
        <v>258</v>
      </c>
      <c r="N1646" t="s">
        <v>9792</v>
      </c>
      <c r="O1646" s="57">
        <v>46250.656134259261</v>
      </c>
      <c r="P1646" s="57">
        <v>46251.557280092595</v>
      </c>
      <c r="Q1646">
        <v>69367634</v>
      </c>
      <c r="S1646">
        <v>172508208618</v>
      </c>
      <c r="T1646" t="s">
        <v>12337</v>
      </c>
      <c r="U1646" t="s">
        <v>12338</v>
      </c>
      <c r="V1646" t="s">
        <v>12339</v>
      </c>
      <c r="Z1646">
        <v>122.213752</v>
      </c>
      <c r="AA1646">
        <v>-8.6242819999999991</v>
      </c>
      <c r="AB1646" t="s">
        <v>12340</v>
      </c>
      <c r="AC1646" t="s">
        <v>226</v>
      </c>
      <c r="AL1646" t="s">
        <v>218</v>
      </c>
      <c r="AM1646" t="s">
        <v>214</v>
      </c>
      <c r="AN1646" t="s">
        <v>6</v>
      </c>
      <c r="AO1646" t="s">
        <v>12341</v>
      </c>
      <c r="AR1646" t="s">
        <v>259</v>
      </c>
      <c r="AS1646" t="s">
        <v>466</v>
      </c>
      <c r="AT1646" t="s">
        <v>231</v>
      </c>
      <c r="AV1646" t="s">
        <v>260</v>
      </c>
      <c r="AW1646" t="s">
        <v>982</v>
      </c>
      <c r="AX1646" t="s">
        <v>223</v>
      </c>
      <c r="BA1646" s="57">
        <v>46250.5</v>
      </c>
      <c r="BB1646" t="s">
        <v>214</v>
      </c>
      <c r="BF1646" s="6" t="e">
        <f t="shared" si="75"/>
        <v>#NUM!</v>
      </c>
      <c r="BG1646" t="e">
        <f t="shared" si="76"/>
        <v>#NUM!</v>
      </c>
      <c r="BH1646" t="e">
        <f t="shared" si="77"/>
        <v>#NUM!</v>
      </c>
      <c r="BI1646" t="str">
        <f>VLOOKUP(H1646,Sheet2!$A$1:$B$270,2,FALSE)</f>
        <v>MAUMERE</v>
      </c>
    </row>
    <row r="1647" spans="1:61">
      <c r="A1647">
        <v>1646</v>
      </c>
      <c r="B1647">
        <v>1002526859</v>
      </c>
      <c r="C1647">
        <v>3</v>
      </c>
      <c r="D1647" t="s">
        <v>45</v>
      </c>
      <c r="E1647">
        <v>5</v>
      </c>
      <c r="F1647" t="s">
        <v>211</v>
      </c>
      <c r="G1647" t="s">
        <v>115</v>
      </c>
      <c r="H1647" t="s">
        <v>279</v>
      </c>
      <c r="I1647" t="s">
        <v>213</v>
      </c>
      <c r="J1647" t="s">
        <v>214</v>
      </c>
      <c r="K1647" t="s">
        <v>149</v>
      </c>
      <c r="L1647" t="s">
        <v>215</v>
      </c>
      <c r="M1647" t="s">
        <v>575</v>
      </c>
      <c r="N1647" t="s">
        <v>216</v>
      </c>
      <c r="O1647" s="57">
        <v>46248.635381944441</v>
      </c>
      <c r="P1647" s="57">
        <v>46250.737951388888</v>
      </c>
      <c r="Q1647">
        <v>69366204</v>
      </c>
      <c r="S1647">
        <v>172603791585</v>
      </c>
      <c r="T1647" t="s">
        <v>11295</v>
      </c>
      <c r="U1647" t="s">
        <v>12342</v>
      </c>
      <c r="V1647" t="s">
        <v>12343</v>
      </c>
      <c r="Z1647">
        <v>116.288543</v>
      </c>
      <c r="AA1647">
        <v>-8.6125019999999992</v>
      </c>
      <c r="AB1647" t="s">
        <v>11298</v>
      </c>
      <c r="AC1647" t="s">
        <v>237</v>
      </c>
      <c r="AL1647" t="s">
        <v>218</v>
      </c>
      <c r="AM1647" t="s">
        <v>10405</v>
      </c>
      <c r="AN1647" t="s">
        <v>6</v>
      </c>
      <c r="AO1647" t="s">
        <v>10095</v>
      </c>
      <c r="AP1647" s="57">
        <v>46249.541666666664</v>
      </c>
      <c r="AR1647" t="s">
        <v>14</v>
      </c>
      <c r="AS1647" t="s">
        <v>279</v>
      </c>
      <c r="AT1647" t="s">
        <v>231</v>
      </c>
      <c r="AV1647" t="s">
        <v>12344</v>
      </c>
      <c r="AW1647" t="s">
        <v>924</v>
      </c>
      <c r="AX1647" t="s">
        <v>223</v>
      </c>
      <c r="BA1647" s="57">
        <v>46249.541666666664</v>
      </c>
      <c r="BB1647" t="s">
        <v>10405</v>
      </c>
      <c r="BF1647" s="6" t="e">
        <f t="shared" si="75"/>
        <v>#NUM!</v>
      </c>
      <c r="BG1647" t="e">
        <f t="shared" si="76"/>
        <v>#NUM!</v>
      </c>
      <c r="BH1647" t="e">
        <f t="shared" si="77"/>
        <v>#NUM!</v>
      </c>
      <c r="BI1647" t="str">
        <f>VLOOKUP(H1647,Sheet2!$A$1:$B$270,2,FALSE)</f>
        <v>SELONG</v>
      </c>
    </row>
    <row r="1648" spans="1:61">
      <c r="A1648">
        <v>1647</v>
      </c>
      <c r="B1648">
        <v>1002517328</v>
      </c>
      <c r="C1648">
        <v>3</v>
      </c>
      <c r="D1648" t="s">
        <v>38</v>
      </c>
      <c r="E1648">
        <v>5</v>
      </c>
      <c r="F1648" t="s">
        <v>250</v>
      </c>
      <c r="G1648" t="s">
        <v>91</v>
      </c>
      <c r="H1648" t="s">
        <v>331</v>
      </c>
      <c r="I1648" t="s">
        <v>213</v>
      </c>
      <c r="J1648" t="s">
        <v>214</v>
      </c>
      <c r="K1648" t="s">
        <v>149</v>
      </c>
      <c r="L1648" t="s">
        <v>215</v>
      </c>
      <c r="M1648" t="s">
        <v>76</v>
      </c>
      <c r="N1648" t="s">
        <v>216</v>
      </c>
      <c r="O1648" s="57">
        <v>46244.457592592589</v>
      </c>
      <c r="P1648" s="57">
        <v>46245.278240740743</v>
      </c>
      <c r="Q1648">
        <v>69362253</v>
      </c>
      <c r="S1648">
        <v>152704231215</v>
      </c>
      <c r="T1648" t="s">
        <v>6290</v>
      </c>
      <c r="U1648" t="s">
        <v>6291</v>
      </c>
      <c r="V1648" t="s">
        <v>6292</v>
      </c>
      <c r="Z1648">
        <v>112.608304</v>
      </c>
      <c r="AA1648">
        <v>-8.0448660000000007</v>
      </c>
      <c r="AB1648" t="s">
        <v>6293</v>
      </c>
      <c r="AC1648" t="s">
        <v>237</v>
      </c>
      <c r="AL1648" t="s">
        <v>218</v>
      </c>
      <c r="AM1648" t="s">
        <v>6294</v>
      </c>
      <c r="AN1648" t="s">
        <v>6</v>
      </c>
      <c r="AO1648" s="57">
        <v>46303.465555555558</v>
      </c>
      <c r="AP1648" s="57">
        <v>46247.333333333336</v>
      </c>
      <c r="AR1648" t="s">
        <v>219</v>
      </c>
      <c r="AS1648" t="s">
        <v>331</v>
      </c>
      <c r="AT1648" t="s">
        <v>231</v>
      </c>
      <c r="AU1648">
        <v>20260811</v>
      </c>
      <c r="AV1648" t="s">
        <v>222</v>
      </c>
      <c r="AW1648" t="s">
        <v>1010</v>
      </c>
      <c r="AX1648" t="s">
        <v>223</v>
      </c>
      <c r="BA1648" s="57">
        <v>46247.333333333336</v>
      </c>
      <c r="BB1648" t="s">
        <v>6294</v>
      </c>
      <c r="BC1648">
        <v>2026</v>
      </c>
      <c r="BD1648">
        <v>8</v>
      </c>
      <c r="BE1648">
        <v>11</v>
      </c>
      <c r="BF1648" s="6">
        <f t="shared" si="75"/>
        <v>46245</v>
      </c>
      <c r="BG1648">
        <f t="shared" si="76"/>
        <v>-2.3333333333357587</v>
      </c>
      <c r="BH1648" t="str">
        <f t="shared" si="77"/>
        <v>COMPLY</v>
      </c>
      <c r="BI1648" t="str">
        <f>VLOOKUP(H1648,Sheet2!$A$1:$B$270,2,FALSE)</f>
        <v>MALANG</v>
      </c>
    </row>
    <row r="1649" spans="1:61">
      <c r="A1649">
        <v>1648</v>
      </c>
      <c r="B1649">
        <v>1002512090</v>
      </c>
      <c r="C1649">
        <v>3</v>
      </c>
      <c r="D1649" t="s">
        <v>55</v>
      </c>
      <c r="E1649">
        <v>5</v>
      </c>
      <c r="F1649" t="s">
        <v>265</v>
      </c>
      <c r="G1649" t="s">
        <v>128</v>
      </c>
      <c r="H1649" t="s">
        <v>360</v>
      </c>
      <c r="I1649" t="s">
        <v>213</v>
      </c>
      <c r="J1649" t="s">
        <v>214</v>
      </c>
      <c r="K1649" t="s">
        <v>149</v>
      </c>
      <c r="M1649" t="s">
        <v>76</v>
      </c>
      <c r="N1649" t="s">
        <v>216</v>
      </c>
      <c r="O1649" s="57">
        <v>46240.484861111108</v>
      </c>
      <c r="P1649" s="57">
        <v>46240.776712962965</v>
      </c>
      <c r="Q1649">
        <v>69355019</v>
      </c>
      <c r="R1649">
        <v>3135922804</v>
      </c>
      <c r="S1649">
        <v>152412248739</v>
      </c>
      <c r="T1649" t="s">
        <v>1156</v>
      </c>
      <c r="U1649" t="s">
        <v>1709</v>
      </c>
      <c r="V1649" t="s">
        <v>1710</v>
      </c>
      <c r="Z1649">
        <v>112.66041319999999</v>
      </c>
      <c r="AA1649">
        <v>-7.2507102440000004</v>
      </c>
      <c r="AB1649" t="s">
        <v>1157</v>
      </c>
      <c r="AC1649" t="s">
        <v>217</v>
      </c>
      <c r="AL1649" t="s">
        <v>218</v>
      </c>
      <c r="AM1649" t="s">
        <v>1711</v>
      </c>
      <c r="AN1649" t="s">
        <v>6</v>
      </c>
      <c r="AO1649" s="57">
        <v>46181.486018518517</v>
      </c>
      <c r="AR1649" t="s">
        <v>219</v>
      </c>
      <c r="AS1649" t="s">
        <v>360</v>
      </c>
      <c r="AT1649" t="s">
        <v>231</v>
      </c>
      <c r="AU1649">
        <v>20260806</v>
      </c>
      <c r="AV1649" t="s">
        <v>222</v>
      </c>
      <c r="AW1649" t="s">
        <v>1053</v>
      </c>
      <c r="AX1649" t="s">
        <v>223</v>
      </c>
      <c r="BA1649" s="57">
        <v>46240.291666666664</v>
      </c>
      <c r="BB1649" t="s">
        <v>1711</v>
      </c>
      <c r="BC1649">
        <v>2026</v>
      </c>
      <c r="BD1649">
        <v>8</v>
      </c>
      <c r="BE1649">
        <v>6</v>
      </c>
      <c r="BF1649" s="6">
        <f t="shared" si="75"/>
        <v>46240</v>
      </c>
      <c r="BG1649">
        <f t="shared" si="76"/>
        <v>-0.29166666666424135</v>
      </c>
      <c r="BH1649" t="str">
        <f t="shared" si="77"/>
        <v>COMPLY</v>
      </c>
      <c r="BI1649" t="str">
        <f>VLOOKUP(H1649,Sheet2!$A$1:$B$270,2,FALSE)</f>
        <v>SURABAYA UTARA</v>
      </c>
    </row>
    <row r="1650" spans="1:61">
      <c r="A1650">
        <v>1649</v>
      </c>
      <c r="B1650">
        <v>1002514764</v>
      </c>
      <c r="C1650">
        <v>3</v>
      </c>
      <c r="D1650" t="s">
        <v>38</v>
      </c>
      <c r="E1650">
        <v>5</v>
      </c>
      <c r="F1650" t="s">
        <v>92</v>
      </c>
      <c r="G1650" t="s">
        <v>92</v>
      </c>
      <c r="H1650" t="s">
        <v>256</v>
      </c>
      <c r="I1650" t="s">
        <v>213</v>
      </c>
      <c r="J1650" t="s">
        <v>214</v>
      </c>
      <c r="K1650" t="s">
        <v>149</v>
      </c>
      <c r="L1650" t="s">
        <v>215</v>
      </c>
      <c r="M1650" t="s">
        <v>575</v>
      </c>
      <c r="N1650" t="s">
        <v>216</v>
      </c>
      <c r="O1650" s="57">
        <v>46241.588842592595</v>
      </c>
      <c r="P1650" s="57">
        <v>46244.426006944443</v>
      </c>
      <c r="Q1650">
        <v>69360846</v>
      </c>
      <c r="S1650">
        <v>152631206946</v>
      </c>
      <c r="T1650" t="s">
        <v>4695</v>
      </c>
      <c r="U1650" t="s">
        <v>4696</v>
      </c>
      <c r="V1650" t="s">
        <v>4697</v>
      </c>
      <c r="Z1650">
        <v>111.427063</v>
      </c>
      <c r="AA1650">
        <v>-7.5954069999999998</v>
      </c>
      <c r="AB1650" t="s">
        <v>4698</v>
      </c>
      <c r="AC1650" t="s">
        <v>237</v>
      </c>
      <c r="AL1650" t="s">
        <v>218</v>
      </c>
      <c r="AM1650" t="s">
        <v>4699</v>
      </c>
      <c r="AN1650" t="s">
        <v>6</v>
      </c>
      <c r="AO1650" s="57">
        <v>46211.590300925927</v>
      </c>
      <c r="AP1650" s="57">
        <v>46242.541666666664</v>
      </c>
      <c r="AQ1650" t="s">
        <v>903</v>
      </c>
      <c r="AR1650" t="s">
        <v>14</v>
      </c>
      <c r="AS1650" t="s">
        <v>256</v>
      </c>
      <c r="AT1650" t="s">
        <v>231</v>
      </c>
      <c r="AV1650" t="s">
        <v>6295</v>
      </c>
      <c r="AW1650" t="s">
        <v>1010</v>
      </c>
      <c r="AX1650" t="s">
        <v>223</v>
      </c>
      <c r="BA1650" s="57">
        <v>46242.541666666664</v>
      </c>
      <c r="BB1650" t="s">
        <v>4699</v>
      </c>
      <c r="BF1650" s="6" t="e">
        <f t="shared" si="75"/>
        <v>#NUM!</v>
      </c>
      <c r="BG1650" t="e">
        <f t="shared" si="76"/>
        <v>#NUM!</v>
      </c>
      <c r="BH1650" t="e">
        <f t="shared" si="77"/>
        <v>#NUM!</v>
      </c>
      <c r="BI1650" t="str">
        <f>VLOOKUP(H1650,Sheet2!$A$1:$B$270,2,FALSE)</f>
        <v>MADIUN</v>
      </c>
    </row>
    <row r="1651" spans="1:61">
      <c r="A1651">
        <v>1650</v>
      </c>
      <c r="B1651">
        <v>1002505365</v>
      </c>
      <c r="C1651">
        <v>3</v>
      </c>
      <c r="D1651" t="s">
        <v>59</v>
      </c>
      <c r="E1651">
        <v>4</v>
      </c>
      <c r="F1651" t="s">
        <v>567</v>
      </c>
      <c r="G1651" t="s">
        <v>609</v>
      </c>
      <c r="H1651" t="s">
        <v>936</v>
      </c>
      <c r="I1651" t="s">
        <v>213</v>
      </c>
      <c r="J1651" t="s">
        <v>214</v>
      </c>
      <c r="K1651" t="s">
        <v>149</v>
      </c>
      <c r="L1651" t="s">
        <v>215</v>
      </c>
      <c r="M1651" t="s">
        <v>76</v>
      </c>
      <c r="N1651" t="s">
        <v>216</v>
      </c>
      <c r="O1651" s="57">
        <v>46236.676342592589</v>
      </c>
      <c r="P1651" s="57">
        <v>46237.695289351854</v>
      </c>
      <c r="Q1651">
        <v>69357094</v>
      </c>
      <c r="S1651">
        <v>146113146882</v>
      </c>
      <c r="T1651" t="s">
        <v>1712</v>
      </c>
      <c r="U1651" t="s">
        <v>1713</v>
      </c>
      <c r="V1651" t="s">
        <v>1714</v>
      </c>
      <c r="Z1651">
        <v>110.34544219999999</v>
      </c>
      <c r="AA1651">
        <v>-7.7755234</v>
      </c>
      <c r="AB1651" t="s">
        <v>1715</v>
      </c>
      <c r="AC1651" t="s">
        <v>237</v>
      </c>
      <c r="AL1651" t="s">
        <v>218</v>
      </c>
      <c r="AM1651" t="s">
        <v>1716</v>
      </c>
      <c r="AN1651" t="s">
        <v>6</v>
      </c>
      <c r="AO1651" s="57">
        <v>46061.68408564815</v>
      </c>
      <c r="AP1651" s="57">
        <v>46238.541666666664</v>
      </c>
      <c r="AR1651" t="s">
        <v>219</v>
      </c>
      <c r="AS1651" t="s">
        <v>936</v>
      </c>
      <c r="AT1651" t="s">
        <v>231</v>
      </c>
      <c r="AU1651">
        <v>20260803</v>
      </c>
      <c r="AV1651" t="s">
        <v>222</v>
      </c>
      <c r="AW1651" t="s">
        <v>1027</v>
      </c>
      <c r="AX1651" t="s">
        <v>223</v>
      </c>
      <c r="BA1651" s="57">
        <v>46238.541666666664</v>
      </c>
      <c r="BB1651" t="s">
        <v>1716</v>
      </c>
      <c r="BC1651">
        <v>2026</v>
      </c>
      <c r="BD1651">
        <v>8</v>
      </c>
      <c r="BE1651">
        <v>3</v>
      </c>
      <c r="BF1651" s="6">
        <f t="shared" si="75"/>
        <v>46237</v>
      </c>
      <c r="BG1651">
        <f t="shared" si="76"/>
        <v>-1.5416666666642413</v>
      </c>
      <c r="BH1651" t="str">
        <f t="shared" si="77"/>
        <v>COMPLY</v>
      </c>
      <c r="BI1651" t="e">
        <f>VLOOKUP(H1651,Sheet2!$A$1:$B$270,2,FALSE)</f>
        <v>#N/A</v>
      </c>
    </row>
    <row r="1652" spans="1:61">
      <c r="A1652">
        <v>1651</v>
      </c>
      <c r="B1652">
        <v>1002529341</v>
      </c>
      <c r="C1652">
        <v>3</v>
      </c>
      <c r="D1652" t="s">
        <v>49</v>
      </c>
      <c r="E1652">
        <v>4</v>
      </c>
      <c r="F1652" t="s">
        <v>252</v>
      </c>
      <c r="G1652" t="s">
        <v>252</v>
      </c>
      <c r="H1652" t="s">
        <v>676</v>
      </c>
      <c r="I1652" t="s">
        <v>213</v>
      </c>
      <c r="J1652" t="s">
        <v>214</v>
      </c>
      <c r="K1652" t="s">
        <v>149</v>
      </c>
      <c r="L1652" t="s">
        <v>215</v>
      </c>
      <c r="M1652" t="s">
        <v>225</v>
      </c>
      <c r="N1652" t="s">
        <v>216</v>
      </c>
      <c r="O1652" s="57">
        <v>46250.424259259256</v>
      </c>
      <c r="P1652" s="57">
        <v>46251.33730324074</v>
      </c>
      <c r="Q1652">
        <v>69367321</v>
      </c>
      <c r="S1652">
        <v>146285103813</v>
      </c>
      <c r="T1652" t="s">
        <v>12345</v>
      </c>
      <c r="U1652" t="s">
        <v>12346</v>
      </c>
      <c r="V1652" t="s">
        <v>12347</v>
      </c>
      <c r="Z1652">
        <v>109.655883</v>
      </c>
      <c r="AA1652">
        <v>-6.9887309999999996</v>
      </c>
      <c r="AB1652" t="s">
        <v>12348</v>
      </c>
      <c r="AC1652" t="s">
        <v>237</v>
      </c>
      <c r="AL1652" t="s">
        <v>218</v>
      </c>
      <c r="AM1652" t="s">
        <v>10454</v>
      </c>
      <c r="AN1652" t="s">
        <v>6</v>
      </c>
      <c r="AO1652" t="s">
        <v>12349</v>
      </c>
      <c r="AP1652" s="57">
        <v>46251.333333333336</v>
      </c>
      <c r="AR1652" t="s">
        <v>18</v>
      </c>
      <c r="AS1652" t="s">
        <v>676</v>
      </c>
      <c r="AT1652" t="s">
        <v>231</v>
      </c>
      <c r="AV1652" t="s">
        <v>227</v>
      </c>
      <c r="AW1652" t="s">
        <v>1010</v>
      </c>
      <c r="AX1652" t="s">
        <v>223</v>
      </c>
      <c r="BA1652" s="57">
        <v>46251.333333333336</v>
      </c>
      <c r="BB1652" t="s">
        <v>10454</v>
      </c>
      <c r="BF1652" s="6" t="e">
        <f t="shared" si="75"/>
        <v>#NUM!</v>
      </c>
      <c r="BG1652" t="e">
        <f t="shared" si="76"/>
        <v>#NUM!</v>
      </c>
      <c r="BH1652" t="e">
        <f t="shared" si="77"/>
        <v>#NUM!</v>
      </c>
      <c r="BI1652" t="e">
        <f>VLOOKUP(H1652,Sheet2!$A$1:$B$270,2,FALSE)</f>
        <v>#N/A</v>
      </c>
    </row>
    <row r="1653" spans="1:61">
      <c r="A1653">
        <v>1652</v>
      </c>
      <c r="B1653">
        <v>1002526503</v>
      </c>
      <c r="C1653">
        <v>3</v>
      </c>
      <c r="D1653" t="s">
        <v>38</v>
      </c>
      <c r="E1653">
        <v>5</v>
      </c>
      <c r="F1653" t="s">
        <v>250</v>
      </c>
      <c r="G1653" t="s">
        <v>91</v>
      </c>
      <c r="H1653" t="s">
        <v>413</v>
      </c>
      <c r="I1653" t="s">
        <v>213</v>
      </c>
      <c r="J1653" t="s">
        <v>214</v>
      </c>
      <c r="K1653" t="s">
        <v>149</v>
      </c>
      <c r="L1653" t="s">
        <v>215</v>
      </c>
      <c r="M1653" t="s">
        <v>76</v>
      </c>
      <c r="N1653" t="s">
        <v>216</v>
      </c>
      <c r="O1653" s="57">
        <v>46248.593009259261</v>
      </c>
      <c r="P1653" s="57">
        <v>46249.592442129629</v>
      </c>
      <c r="Q1653">
        <v>69366084</v>
      </c>
      <c r="S1653">
        <v>152701239043</v>
      </c>
      <c r="T1653" t="s">
        <v>12350</v>
      </c>
      <c r="U1653" t="s">
        <v>12351</v>
      </c>
      <c r="V1653" t="s">
        <v>12352</v>
      </c>
      <c r="Z1653">
        <v>112.628945378235</v>
      </c>
      <c r="AA1653">
        <v>-7.9677836901845298</v>
      </c>
      <c r="AB1653" t="s">
        <v>12353</v>
      </c>
      <c r="AC1653" t="s">
        <v>237</v>
      </c>
      <c r="AL1653" t="s">
        <v>218</v>
      </c>
      <c r="AM1653" t="s">
        <v>10405</v>
      </c>
      <c r="AN1653" t="s">
        <v>6</v>
      </c>
      <c r="AO1653" t="s">
        <v>10440</v>
      </c>
      <c r="AP1653" s="57">
        <v>46249.541666666664</v>
      </c>
      <c r="AR1653" t="s">
        <v>219</v>
      </c>
      <c r="AS1653" t="s">
        <v>413</v>
      </c>
      <c r="AT1653" t="s">
        <v>231</v>
      </c>
      <c r="AU1653">
        <v>20260815</v>
      </c>
      <c r="AV1653" t="s">
        <v>222</v>
      </c>
      <c r="AW1653" t="s">
        <v>1010</v>
      </c>
      <c r="AX1653" t="s">
        <v>223</v>
      </c>
      <c r="BA1653" s="57">
        <v>46249.541666666664</v>
      </c>
      <c r="BB1653" t="s">
        <v>10405</v>
      </c>
      <c r="BC1653">
        <v>2026</v>
      </c>
      <c r="BD1653">
        <v>8</v>
      </c>
      <c r="BE1653">
        <v>15</v>
      </c>
      <c r="BF1653" s="6">
        <f t="shared" si="75"/>
        <v>46249</v>
      </c>
      <c r="BG1653">
        <f t="shared" si="76"/>
        <v>-0.54166666666424135</v>
      </c>
      <c r="BH1653" t="str">
        <f t="shared" si="77"/>
        <v>COMPLY</v>
      </c>
      <c r="BI1653" t="str">
        <f>VLOOKUP(H1653,Sheet2!$A$1:$B$270,2,FALSE)</f>
        <v>MALANG</v>
      </c>
    </row>
    <row r="1654" spans="1:61">
      <c r="A1654">
        <v>1653</v>
      </c>
      <c r="B1654">
        <v>1002517909</v>
      </c>
      <c r="C1654">
        <v>3</v>
      </c>
      <c r="D1654" t="s">
        <v>45</v>
      </c>
      <c r="E1654">
        <v>5</v>
      </c>
      <c r="F1654" t="s">
        <v>211</v>
      </c>
      <c r="G1654" t="s">
        <v>115</v>
      </c>
      <c r="H1654" t="s">
        <v>279</v>
      </c>
      <c r="I1654" t="s">
        <v>213</v>
      </c>
      <c r="J1654" t="s">
        <v>214</v>
      </c>
      <c r="K1654" t="s">
        <v>149</v>
      </c>
      <c r="M1654" t="s">
        <v>933</v>
      </c>
      <c r="N1654" t="s">
        <v>608</v>
      </c>
      <c r="O1654" s="57">
        <v>46244.587812500002</v>
      </c>
      <c r="P1654" s="57">
        <v>46246.58388888889</v>
      </c>
      <c r="Q1654">
        <v>69362498</v>
      </c>
      <c r="S1654">
        <v>172603791366</v>
      </c>
      <c r="T1654" t="s">
        <v>6301</v>
      </c>
      <c r="U1654" t="s">
        <v>6302</v>
      </c>
      <c r="V1654" t="s">
        <v>6303</v>
      </c>
      <c r="Z1654">
        <v>116.2758211</v>
      </c>
      <c r="AA1654">
        <v>-8.870241</v>
      </c>
      <c r="AB1654" t="s">
        <v>6304</v>
      </c>
      <c r="AC1654" t="s">
        <v>230</v>
      </c>
      <c r="AL1654" t="s">
        <v>218</v>
      </c>
      <c r="AM1654" t="s">
        <v>6305</v>
      </c>
      <c r="AN1654" t="s">
        <v>6</v>
      </c>
      <c r="AO1654" s="57">
        <v>46303.590266203704</v>
      </c>
      <c r="AP1654" s="57">
        <v>46245.541666666664</v>
      </c>
      <c r="AQ1654" t="s">
        <v>564</v>
      </c>
      <c r="AR1654" t="s">
        <v>12</v>
      </c>
      <c r="AS1654" t="s">
        <v>279</v>
      </c>
      <c r="AT1654" t="s">
        <v>231</v>
      </c>
      <c r="AV1654" t="s">
        <v>917</v>
      </c>
      <c r="AW1654" t="s">
        <v>562</v>
      </c>
      <c r="AX1654" t="s">
        <v>223</v>
      </c>
      <c r="BA1654" s="57">
        <v>46245.541666666664</v>
      </c>
      <c r="BB1654" t="s">
        <v>6305</v>
      </c>
      <c r="BF1654" s="6" t="e">
        <f t="shared" si="75"/>
        <v>#NUM!</v>
      </c>
      <c r="BG1654" t="e">
        <f t="shared" si="76"/>
        <v>#NUM!</v>
      </c>
      <c r="BH1654" t="e">
        <f t="shared" si="77"/>
        <v>#NUM!</v>
      </c>
      <c r="BI1654" t="str">
        <f>VLOOKUP(H1654,Sheet2!$A$1:$B$270,2,FALSE)</f>
        <v>SELONG</v>
      </c>
    </row>
    <row r="1655" spans="1:61">
      <c r="A1655">
        <v>1654</v>
      </c>
      <c r="B1655">
        <v>1002512007</v>
      </c>
      <c r="C1655">
        <v>3</v>
      </c>
      <c r="D1655" t="s">
        <v>38</v>
      </c>
      <c r="E1655">
        <v>5</v>
      </c>
      <c r="F1655" t="s">
        <v>90</v>
      </c>
      <c r="G1655" t="s">
        <v>90</v>
      </c>
      <c r="H1655" t="s">
        <v>459</v>
      </c>
      <c r="I1655" t="s">
        <v>213</v>
      </c>
      <c r="J1655" t="s">
        <v>214</v>
      </c>
      <c r="K1655" t="s">
        <v>149</v>
      </c>
      <c r="L1655" t="s">
        <v>215</v>
      </c>
      <c r="M1655" t="s">
        <v>236</v>
      </c>
      <c r="N1655" t="s">
        <v>216</v>
      </c>
      <c r="O1655" s="57">
        <v>46240.47079861111</v>
      </c>
      <c r="P1655" s="57">
        <v>46241.354675925926</v>
      </c>
      <c r="Q1655">
        <v>69359827</v>
      </c>
      <c r="S1655">
        <v>152640225869</v>
      </c>
      <c r="T1655" t="s">
        <v>1322</v>
      </c>
      <c r="U1655" t="s">
        <v>1717</v>
      </c>
      <c r="V1655" t="s">
        <v>1718</v>
      </c>
      <c r="Z1655">
        <v>111.985553987324</v>
      </c>
      <c r="AA1655">
        <v>-7.7998360688922199</v>
      </c>
      <c r="AB1655" t="s">
        <v>1719</v>
      </c>
      <c r="AC1655" t="s">
        <v>217</v>
      </c>
      <c r="AL1655" t="s">
        <v>218</v>
      </c>
      <c r="AM1655" t="s">
        <v>1720</v>
      </c>
      <c r="AN1655" t="s">
        <v>6</v>
      </c>
      <c r="AO1655" s="57">
        <v>46181.476226851853</v>
      </c>
      <c r="AP1655" s="57">
        <v>46241.541666666664</v>
      </c>
      <c r="AR1655" t="s">
        <v>312</v>
      </c>
      <c r="AS1655" t="s">
        <v>459</v>
      </c>
      <c r="AT1655" t="s">
        <v>231</v>
      </c>
      <c r="AV1655" t="s">
        <v>4700</v>
      </c>
      <c r="AW1655" t="s">
        <v>1010</v>
      </c>
      <c r="AX1655" t="s">
        <v>223</v>
      </c>
      <c r="AZ1655" t="s">
        <v>4700</v>
      </c>
      <c r="BA1655" s="57">
        <v>46241.541666666664</v>
      </c>
      <c r="BB1655" t="s">
        <v>1720</v>
      </c>
      <c r="BF1655" s="6" t="e">
        <f t="shared" si="75"/>
        <v>#NUM!</v>
      </c>
      <c r="BG1655" t="e">
        <f t="shared" si="76"/>
        <v>#NUM!</v>
      </c>
      <c r="BH1655" t="e">
        <f t="shared" si="77"/>
        <v>#NUM!</v>
      </c>
      <c r="BI1655" t="str">
        <f>VLOOKUP(H1655,Sheet2!$A$1:$B$270,2,FALSE)</f>
        <v>KEDIRI</v>
      </c>
    </row>
    <row r="1656" spans="1:61">
      <c r="A1656">
        <v>1655</v>
      </c>
      <c r="B1656">
        <v>1002506394</v>
      </c>
      <c r="C1656">
        <v>3</v>
      </c>
      <c r="D1656" t="s">
        <v>51</v>
      </c>
      <c r="E1656">
        <v>4</v>
      </c>
      <c r="F1656" t="s">
        <v>273</v>
      </c>
      <c r="G1656" t="s">
        <v>339</v>
      </c>
      <c r="H1656" t="s">
        <v>962</v>
      </c>
      <c r="I1656" t="s">
        <v>213</v>
      </c>
      <c r="J1656" t="s">
        <v>214</v>
      </c>
      <c r="K1656" t="s">
        <v>149</v>
      </c>
      <c r="L1656" t="s">
        <v>215</v>
      </c>
      <c r="M1656" t="s">
        <v>76</v>
      </c>
      <c r="N1656" t="s">
        <v>216</v>
      </c>
      <c r="O1656" s="57">
        <v>46237.645092592589</v>
      </c>
      <c r="P1656" s="57">
        <v>46238.576041666667</v>
      </c>
      <c r="Q1656">
        <v>69357701</v>
      </c>
      <c r="S1656">
        <v>141569115683</v>
      </c>
      <c r="T1656" t="s">
        <v>1721</v>
      </c>
      <c r="U1656" t="s">
        <v>1722</v>
      </c>
      <c r="V1656" t="s">
        <v>1723</v>
      </c>
      <c r="Z1656">
        <v>111.43859999999999</v>
      </c>
      <c r="AA1656">
        <v>-6.9163550000000003</v>
      </c>
      <c r="AB1656" t="s">
        <v>1724</v>
      </c>
      <c r="AC1656" t="s">
        <v>237</v>
      </c>
      <c r="AL1656" t="s">
        <v>218</v>
      </c>
      <c r="AM1656" t="s">
        <v>1725</v>
      </c>
      <c r="AN1656" t="s">
        <v>6</v>
      </c>
      <c r="AO1656" s="57">
        <v>46089.652627314812</v>
      </c>
      <c r="AP1656" s="57">
        <v>46238.541666666664</v>
      </c>
      <c r="AR1656" t="s">
        <v>219</v>
      </c>
      <c r="AS1656" t="s">
        <v>962</v>
      </c>
      <c r="AT1656" t="s">
        <v>231</v>
      </c>
      <c r="AU1656">
        <v>20260804</v>
      </c>
      <c r="AV1656" t="s">
        <v>222</v>
      </c>
      <c r="AW1656" t="s">
        <v>1014</v>
      </c>
      <c r="AX1656" t="s">
        <v>223</v>
      </c>
      <c r="BA1656" s="57">
        <v>46238.541666666664</v>
      </c>
      <c r="BB1656" t="s">
        <v>1725</v>
      </c>
      <c r="BC1656">
        <v>2026</v>
      </c>
      <c r="BD1656">
        <v>8</v>
      </c>
      <c r="BE1656">
        <v>4</v>
      </c>
      <c r="BF1656" s="6">
        <f t="shared" si="75"/>
        <v>46238</v>
      </c>
      <c r="BG1656">
        <f t="shared" si="76"/>
        <v>-0.54166666666424135</v>
      </c>
      <c r="BH1656" t="str">
        <f t="shared" si="77"/>
        <v>COMPLY</v>
      </c>
      <c r="BI1656" t="e">
        <f>VLOOKUP(H1656,Sheet2!$A$1:$B$270,2,FALSE)</f>
        <v>#N/A</v>
      </c>
    </row>
    <row r="1657" spans="1:61">
      <c r="A1657">
        <v>1656</v>
      </c>
      <c r="B1657">
        <v>1002515995</v>
      </c>
      <c r="C1657">
        <v>3</v>
      </c>
      <c r="D1657" t="s">
        <v>51</v>
      </c>
      <c r="E1657">
        <v>4</v>
      </c>
      <c r="F1657" t="s">
        <v>273</v>
      </c>
      <c r="G1657" t="s">
        <v>569</v>
      </c>
      <c r="H1657" t="s">
        <v>4701</v>
      </c>
      <c r="I1657" t="s">
        <v>213</v>
      </c>
      <c r="J1657" t="s">
        <v>214</v>
      </c>
      <c r="K1657" t="s">
        <v>149</v>
      </c>
      <c r="L1657" t="s">
        <v>215</v>
      </c>
      <c r="M1657" t="s">
        <v>76</v>
      </c>
      <c r="N1657" t="s">
        <v>216</v>
      </c>
      <c r="O1657" s="57">
        <v>46242.580509259256</v>
      </c>
      <c r="P1657" s="57">
        <v>46243.80740740741</v>
      </c>
      <c r="Q1657">
        <v>69361505</v>
      </c>
      <c r="S1657">
        <v>141568113901</v>
      </c>
      <c r="T1657" t="s">
        <v>4702</v>
      </c>
      <c r="U1657" t="s">
        <v>4703</v>
      </c>
      <c r="V1657" t="s">
        <v>4704</v>
      </c>
      <c r="Z1657">
        <v>110.9268</v>
      </c>
      <c r="AA1657">
        <v>-7.0957600000000003</v>
      </c>
      <c r="AB1657" t="s">
        <v>4705</v>
      </c>
      <c r="AC1657" t="s">
        <v>237</v>
      </c>
      <c r="AL1657" t="s">
        <v>218</v>
      </c>
      <c r="AM1657" t="s">
        <v>4488</v>
      </c>
      <c r="AN1657" t="s">
        <v>6</v>
      </c>
      <c r="AO1657" s="57">
        <v>46242.590624999997</v>
      </c>
      <c r="AP1657" s="57">
        <v>46243.541666666664</v>
      </c>
      <c r="AR1657" t="s">
        <v>219</v>
      </c>
      <c r="AS1657" t="s">
        <v>4701</v>
      </c>
      <c r="AT1657" t="s">
        <v>231</v>
      </c>
      <c r="AU1657">
        <v>20260809</v>
      </c>
      <c r="AV1657" t="s">
        <v>222</v>
      </c>
      <c r="AW1657" t="s">
        <v>1018</v>
      </c>
      <c r="AX1657" t="s">
        <v>223</v>
      </c>
      <c r="BA1657" s="57">
        <v>46243.541666666664</v>
      </c>
      <c r="BB1657" t="s">
        <v>4488</v>
      </c>
      <c r="BC1657">
        <v>2026</v>
      </c>
      <c r="BD1657">
        <v>8</v>
      </c>
      <c r="BE1657">
        <v>9</v>
      </c>
      <c r="BF1657" s="6">
        <f t="shared" si="75"/>
        <v>46243</v>
      </c>
      <c r="BG1657">
        <f t="shared" si="76"/>
        <v>-0.54166666666424135</v>
      </c>
      <c r="BH1657" t="str">
        <f t="shared" si="77"/>
        <v>COMPLY</v>
      </c>
      <c r="BI1657" t="e">
        <f>VLOOKUP(H1657,Sheet2!$A$1:$B$270,2,FALSE)</f>
        <v>#N/A</v>
      </c>
    </row>
    <row r="1658" spans="1:61">
      <c r="A1658">
        <v>1657</v>
      </c>
      <c r="B1658">
        <v>1002530562</v>
      </c>
      <c r="C1658">
        <v>3</v>
      </c>
      <c r="D1658" t="s">
        <v>42</v>
      </c>
      <c r="E1658">
        <v>5</v>
      </c>
      <c r="F1658" t="s">
        <v>106</v>
      </c>
      <c r="G1658" t="s">
        <v>107</v>
      </c>
      <c r="H1658" t="s">
        <v>481</v>
      </c>
      <c r="I1658" t="s">
        <v>213</v>
      </c>
      <c r="J1658" t="s">
        <v>214</v>
      </c>
      <c r="K1658" t="s">
        <v>149</v>
      </c>
      <c r="M1658" t="s">
        <v>225</v>
      </c>
      <c r="N1658" t="s">
        <v>216</v>
      </c>
      <c r="O1658" s="57">
        <v>46251.429236111115</v>
      </c>
      <c r="P1658" s="57">
        <v>46251.665219907409</v>
      </c>
      <c r="Q1658">
        <v>69367897</v>
      </c>
      <c r="S1658">
        <v>152530201520</v>
      </c>
      <c r="T1658" t="s">
        <v>12354</v>
      </c>
      <c r="U1658" t="s">
        <v>12355</v>
      </c>
      <c r="V1658" t="s">
        <v>12356</v>
      </c>
      <c r="Z1658">
        <v>113.08668609999999</v>
      </c>
      <c r="AA1658">
        <v>-7.7307066000000004</v>
      </c>
      <c r="AB1658" t="s">
        <v>12357</v>
      </c>
      <c r="AC1658" t="s">
        <v>230</v>
      </c>
      <c r="AL1658" t="s">
        <v>218</v>
      </c>
      <c r="AM1658" t="s">
        <v>12358</v>
      </c>
      <c r="AN1658" t="s">
        <v>6</v>
      </c>
      <c r="AO1658" t="s">
        <v>12200</v>
      </c>
      <c r="AP1658" s="57">
        <v>46252.541666666664</v>
      </c>
      <c r="AR1658" t="s">
        <v>18</v>
      </c>
      <c r="AS1658" t="s">
        <v>481</v>
      </c>
      <c r="AT1658" t="s">
        <v>231</v>
      </c>
      <c r="AV1658" t="s">
        <v>227</v>
      </c>
      <c r="AW1658" t="s">
        <v>561</v>
      </c>
      <c r="AX1658" t="s">
        <v>223</v>
      </c>
      <c r="BA1658" s="57">
        <v>46252.541666666664</v>
      </c>
      <c r="BB1658" t="s">
        <v>12358</v>
      </c>
      <c r="BF1658" s="6" t="e">
        <f t="shared" si="75"/>
        <v>#NUM!</v>
      </c>
      <c r="BG1658" t="e">
        <f t="shared" si="76"/>
        <v>#NUM!</v>
      </c>
      <c r="BH1658" t="e">
        <f t="shared" si="77"/>
        <v>#NUM!</v>
      </c>
      <c r="BI1658" t="str">
        <f>VLOOKUP(H1658,Sheet2!$A$1:$B$270,2,FALSE)</f>
        <v>PROBOLINGGO</v>
      </c>
    </row>
    <row r="1659" spans="1:61">
      <c r="A1659">
        <v>1658</v>
      </c>
      <c r="B1659">
        <v>1002517521</v>
      </c>
      <c r="C1659">
        <v>3</v>
      </c>
      <c r="D1659" t="s">
        <v>42</v>
      </c>
      <c r="E1659">
        <v>5</v>
      </c>
      <c r="F1659" t="s">
        <v>102</v>
      </c>
      <c r="G1659" t="s">
        <v>99</v>
      </c>
      <c r="H1659" t="s">
        <v>460</v>
      </c>
      <c r="I1659" t="s">
        <v>213</v>
      </c>
      <c r="J1659" t="s">
        <v>214</v>
      </c>
      <c r="K1659" t="s">
        <v>149</v>
      </c>
      <c r="L1659" t="s">
        <v>215</v>
      </c>
      <c r="M1659" t="s">
        <v>76</v>
      </c>
      <c r="N1659" t="s">
        <v>216</v>
      </c>
      <c r="O1659" s="57">
        <v>46244.493020833332</v>
      </c>
      <c r="P1659" s="57">
        <v>46244.642627314817</v>
      </c>
      <c r="Q1659">
        <v>69362337</v>
      </c>
      <c r="S1659">
        <v>152518202029</v>
      </c>
      <c r="T1659" t="s">
        <v>6306</v>
      </c>
      <c r="U1659" t="s">
        <v>6307</v>
      </c>
      <c r="V1659" t="s">
        <v>6308</v>
      </c>
      <c r="Z1659">
        <v>114.39774300000001</v>
      </c>
      <c r="AA1659">
        <v>-7.9825980000000003</v>
      </c>
      <c r="AB1659" t="s">
        <v>6309</v>
      </c>
      <c r="AC1659" t="s">
        <v>237</v>
      </c>
      <c r="AL1659" t="s">
        <v>218</v>
      </c>
      <c r="AM1659" t="s">
        <v>6310</v>
      </c>
      <c r="AN1659" t="s">
        <v>6</v>
      </c>
      <c r="AO1659" s="57">
        <v>46303.496307870373</v>
      </c>
      <c r="AP1659" s="57">
        <v>46245.333333333336</v>
      </c>
      <c r="AR1659" t="s">
        <v>219</v>
      </c>
      <c r="AS1659" t="s">
        <v>460</v>
      </c>
      <c r="AT1659" t="s">
        <v>231</v>
      </c>
      <c r="AU1659">
        <v>20260810</v>
      </c>
      <c r="AV1659" t="s">
        <v>222</v>
      </c>
      <c r="AW1659" t="s">
        <v>1010</v>
      </c>
      <c r="AX1659" t="s">
        <v>223</v>
      </c>
      <c r="BA1659" s="57">
        <v>46245.333333333336</v>
      </c>
      <c r="BB1659" t="s">
        <v>6310</v>
      </c>
      <c r="BC1659">
        <v>2026</v>
      </c>
      <c r="BD1659">
        <v>8</v>
      </c>
      <c r="BE1659">
        <v>10</v>
      </c>
      <c r="BF1659" s="6">
        <f t="shared" si="75"/>
        <v>46244</v>
      </c>
      <c r="BG1659">
        <f t="shared" si="76"/>
        <v>-1.3333333333357587</v>
      </c>
      <c r="BH1659" t="str">
        <f t="shared" si="77"/>
        <v>COMPLY</v>
      </c>
      <c r="BI1659" t="str">
        <f>VLOOKUP(H1659,Sheet2!$A$1:$B$270,2,FALSE)</f>
        <v>BANYUWANGI</v>
      </c>
    </row>
    <row r="1660" spans="1:61">
      <c r="A1660">
        <v>1659</v>
      </c>
      <c r="B1660">
        <v>1002520099</v>
      </c>
      <c r="C1660">
        <v>3</v>
      </c>
      <c r="D1660" t="s">
        <v>55</v>
      </c>
      <c r="E1660">
        <v>5</v>
      </c>
      <c r="F1660" t="s">
        <v>228</v>
      </c>
      <c r="G1660" t="s">
        <v>121</v>
      </c>
      <c r="H1660" t="s">
        <v>333</v>
      </c>
      <c r="I1660" t="s">
        <v>213</v>
      </c>
      <c r="J1660" t="s">
        <v>214</v>
      </c>
      <c r="K1660" t="s">
        <v>149</v>
      </c>
      <c r="L1660" t="s">
        <v>215</v>
      </c>
      <c r="M1660" t="s">
        <v>76</v>
      </c>
      <c r="N1660" t="s">
        <v>216</v>
      </c>
      <c r="O1660" s="57">
        <v>46245.588854166665</v>
      </c>
      <c r="P1660" s="57">
        <v>46247.77511574074</v>
      </c>
      <c r="Q1660">
        <v>69363410</v>
      </c>
      <c r="S1660">
        <v>152459201984</v>
      </c>
      <c r="T1660" t="s">
        <v>7510</v>
      </c>
      <c r="U1660" t="s">
        <v>8432</v>
      </c>
      <c r="V1660" t="s">
        <v>7511</v>
      </c>
      <c r="Z1660">
        <v>113.112162</v>
      </c>
      <c r="AA1660">
        <v>-7.0824509999999998</v>
      </c>
      <c r="AB1660" t="s">
        <v>7512</v>
      </c>
      <c r="AC1660" t="s">
        <v>237</v>
      </c>
      <c r="AL1660" t="s">
        <v>218</v>
      </c>
      <c r="AM1660" t="s">
        <v>7513</v>
      </c>
      <c r="AN1660" t="s">
        <v>6</v>
      </c>
      <c r="AO1660" s="57">
        <v>46334.590532407405</v>
      </c>
      <c r="AP1660" s="57">
        <v>46246.541666666664</v>
      </c>
      <c r="AR1660" t="s">
        <v>219</v>
      </c>
      <c r="AS1660" t="s">
        <v>333</v>
      </c>
      <c r="AT1660" t="s">
        <v>231</v>
      </c>
      <c r="AU1660">
        <v>20260813</v>
      </c>
      <c r="AV1660" t="s">
        <v>222</v>
      </c>
      <c r="AW1660" t="s">
        <v>1021</v>
      </c>
      <c r="AX1660" t="s">
        <v>223</v>
      </c>
      <c r="BA1660" s="57">
        <v>46246.541666666664</v>
      </c>
      <c r="BB1660" t="s">
        <v>7513</v>
      </c>
      <c r="BC1660">
        <v>2026</v>
      </c>
      <c r="BD1660">
        <v>8</v>
      </c>
      <c r="BE1660">
        <v>13</v>
      </c>
      <c r="BF1660" s="6">
        <f t="shared" si="75"/>
        <v>46247</v>
      </c>
      <c r="BG1660">
        <f t="shared" si="76"/>
        <v>0.45833333333575865</v>
      </c>
      <c r="BH1660" t="str">
        <f t="shared" si="77"/>
        <v>COMPLY</v>
      </c>
      <c r="BI1660" t="str">
        <f>VLOOKUP(H1660,Sheet2!$A$1:$B$270,2,FALSE)</f>
        <v>MADURA</v>
      </c>
    </row>
    <row r="1661" spans="1:61">
      <c r="A1661">
        <v>1660</v>
      </c>
      <c r="B1661">
        <v>1002512214</v>
      </c>
      <c r="C1661">
        <v>3</v>
      </c>
      <c r="D1661" t="s">
        <v>55</v>
      </c>
      <c r="E1661">
        <v>5</v>
      </c>
      <c r="F1661" t="s">
        <v>228</v>
      </c>
      <c r="G1661" t="s">
        <v>121</v>
      </c>
      <c r="H1661" t="s">
        <v>492</v>
      </c>
      <c r="I1661" t="s">
        <v>213</v>
      </c>
      <c r="J1661" t="s">
        <v>214</v>
      </c>
      <c r="K1661" t="s">
        <v>149</v>
      </c>
      <c r="M1661" t="s">
        <v>586</v>
      </c>
      <c r="N1661" t="s">
        <v>216</v>
      </c>
      <c r="O1661" s="57">
        <v>46240.510381944441</v>
      </c>
      <c r="P1661" s="57">
        <v>46247.369606481479</v>
      </c>
      <c r="Q1661">
        <v>69359912</v>
      </c>
      <c r="S1661">
        <v>152439201469</v>
      </c>
      <c r="T1661" t="s">
        <v>1726</v>
      </c>
      <c r="U1661" t="s">
        <v>1727</v>
      </c>
      <c r="V1661" t="s">
        <v>4706</v>
      </c>
      <c r="Z1661">
        <v>112.72248449999999</v>
      </c>
      <c r="AA1661">
        <v>-7.1712109000000002</v>
      </c>
      <c r="AB1661" t="s">
        <v>1728</v>
      </c>
      <c r="AC1661" t="s">
        <v>230</v>
      </c>
      <c r="AL1661" t="s">
        <v>218</v>
      </c>
      <c r="AM1661" t="s">
        <v>4707</v>
      </c>
      <c r="AN1661" t="s">
        <v>6</v>
      </c>
      <c r="AO1661" s="57">
        <v>46181.517847222225</v>
      </c>
      <c r="AP1661" s="57">
        <v>46242.625</v>
      </c>
      <c r="AQ1661" t="s">
        <v>564</v>
      </c>
      <c r="AR1661" t="s">
        <v>14</v>
      </c>
      <c r="AS1661" t="s">
        <v>492</v>
      </c>
      <c r="AT1661" t="s">
        <v>231</v>
      </c>
      <c r="AV1661" t="s">
        <v>587</v>
      </c>
      <c r="AW1661" t="s">
        <v>561</v>
      </c>
      <c r="AX1661" t="s">
        <v>223</v>
      </c>
      <c r="BA1661" s="57">
        <v>46242.625</v>
      </c>
      <c r="BB1661" t="s">
        <v>4707</v>
      </c>
      <c r="BF1661" s="6" t="e">
        <f t="shared" si="75"/>
        <v>#NUM!</v>
      </c>
      <c r="BG1661" t="e">
        <f t="shared" si="76"/>
        <v>#NUM!</v>
      </c>
      <c r="BH1661" t="e">
        <f t="shared" si="77"/>
        <v>#NUM!</v>
      </c>
      <c r="BI1661" t="str">
        <f>VLOOKUP(H1661,Sheet2!$A$1:$B$270,2,FALSE)</f>
        <v>MADURA</v>
      </c>
    </row>
    <row r="1662" spans="1:61">
      <c r="A1662">
        <v>1661</v>
      </c>
      <c r="B1662">
        <v>1002531438</v>
      </c>
      <c r="C1662">
        <v>3</v>
      </c>
      <c r="D1662" t="s">
        <v>59</v>
      </c>
      <c r="E1662">
        <v>4</v>
      </c>
      <c r="F1662" t="s">
        <v>224</v>
      </c>
      <c r="G1662" t="s">
        <v>607</v>
      </c>
      <c r="H1662" t="s">
        <v>961</v>
      </c>
      <c r="I1662" t="s">
        <v>213</v>
      </c>
      <c r="J1662" t="s">
        <v>214</v>
      </c>
      <c r="K1662" t="s">
        <v>149</v>
      </c>
      <c r="L1662" t="s">
        <v>215</v>
      </c>
      <c r="M1662" t="s">
        <v>240</v>
      </c>
      <c r="N1662" t="s">
        <v>216</v>
      </c>
      <c r="O1662" s="57">
        <v>46251.762453703705</v>
      </c>
      <c r="P1662" s="57">
        <v>46251.76390046296</v>
      </c>
      <c r="Q1662">
        <v>69368388</v>
      </c>
      <c r="S1662">
        <v>146391107569</v>
      </c>
      <c r="T1662" t="s">
        <v>12359</v>
      </c>
      <c r="U1662" t="s">
        <v>12360</v>
      </c>
      <c r="V1662" t="s">
        <v>12361</v>
      </c>
      <c r="Z1662">
        <v>108.8423715</v>
      </c>
      <c r="AA1662">
        <v>-7.3573660999999904</v>
      </c>
      <c r="AB1662" t="s">
        <v>12362</v>
      </c>
      <c r="AC1662" t="s">
        <v>237</v>
      </c>
      <c r="AL1662" t="s">
        <v>218</v>
      </c>
      <c r="AM1662" t="s">
        <v>12363</v>
      </c>
      <c r="AN1662" t="s">
        <v>6</v>
      </c>
      <c r="AO1662" t="s">
        <v>12064</v>
      </c>
      <c r="AP1662" s="57">
        <v>46253.333333333336</v>
      </c>
      <c r="AR1662" t="s">
        <v>241</v>
      </c>
      <c r="AS1662" t="s">
        <v>961</v>
      </c>
      <c r="AT1662" t="s">
        <v>231</v>
      </c>
      <c r="AV1662" t="s">
        <v>240</v>
      </c>
      <c r="AW1662" t="s">
        <v>1012</v>
      </c>
      <c r="AX1662" t="s">
        <v>223</v>
      </c>
      <c r="BA1662" s="57">
        <v>46253.333333333336</v>
      </c>
      <c r="BB1662" t="s">
        <v>12363</v>
      </c>
      <c r="BF1662" s="6" t="e">
        <f t="shared" si="75"/>
        <v>#NUM!</v>
      </c>
      <c r="BG1662" t="e">
        <f t="shared" si="76"/>
        <v>#NUM!</v>
      </c>
      <c r="BH1662" t="e">
        <f t="shared" si="77"/>
        <v>#NUM!</v>
      </c>
      <c r="BI1662" t="e">
        <f>VLOOKUP(H1662,Sheet2!$A$1:$B$270,2,FALSE)</f>
        <v>#N/A</v>
      </c>
    </row>
    <row r="1663" spans="1:61">
      <c r="A1663">
        <v>1662</v>
      </c>
      <c r="B1663">
        <v>1002505400</v>
      </c>
      <c r="C1663">
        <v>3</v>
      </c>
      <c r="D1663" t="s">
        <v>49</v>
      </c>
      <c r="E1663">
        <v>4</v>
      </c>
      <c r="F1663" t="s">
        <v>246</v>
      </c>
      <c r="G1663" t="s">
        <v>588</v>
      </c>
      <c r="H1663" t="s">
        <v>589</v>
      </c>
      <c r="I1663" t="s">
        <v>213</v>
      </c>
      <c r="J1663" t="s">
        <v>214</v>
      </c>
      <c r="K1663" t="s">
        <v>149</v>
      </c>
      <c r="L1663" t="s">
        <v>215</v>
      </c>
      <c r="M1663" t="s">
        <v>76</v>
      </c>
      <c r="N1663" t="s">
        <v>216</v>
      </c>
      <c r="O1663" s="57">
        <v>46236.7346875</v>
      </c>
      <c r="P1663" s="57">
        <v>46237.60665509259</v>
      </c>
      <c r="Q1663">
        <v>69357107</v>
      </c>
      <c r="S1663">
        <v>142434111000</v>
      </c>
      <c r="T1663" t="s">
        <v>1735</v>
      </c>
      <c r="U1663" t="s">
        <v>1736</v>
      </c>
      <c r="V1663" t="s">
        <v>1737</v>
      </c>
      <c r="Z1663">
        <v>110.62872230000001</v>
      </c>
      <c r="AA1663">
        <v>-7.3949693999999999</v>
      </c>
      <c r="AB1663" t="s">
        <v>1738</v>
      </c>
      <c r="AC1663" t="s">
        <v>237</v>
      </c>
      <c r="AL1663" t="s">
        <v>218</v>
      </c>
      <c r="AM1663" t="s">
        <v>1692</v>
      </c>
      <c r="AN1663" t="s">
        <v>6</v>
      </c>
      <c r="AO1663" s="57">
        <v>46061.735879629632</v>
      </c>
      <c r="AP1663" s="57">
        <v>46237.625</v>
      </c>
      <c r="AR1663" t="s">
        <v>219</v>
      </c>
      <c r="AS1663" t="s">
        <v>589</v>
      </c>
      <c r="AT1663" t="s">
        <v>231</v>
      </c>
      <c r="AU1663">
        <v>20260803</v>
      </c>
      <c r="AV1663" t="s">
        <v>222</v>
      </c>
      <c r="AW1663" t="s">
        <v>1015</v>
      </c>
      <c r="AX1663" t="s">
        <v>223</v>
      </c>
      <c r="BA1663" s="57">
        <v>46237.625</v>
      </c>
      <c r="BB1663" t="s">
        <v>1692</v>
      </c>
      <c r="BC1663">
        <v>2026</v>
      </c>
      <c r="BD1663">
        <v>8</v>
      </c>
      <c r="BE1663">
        <v>3</v>
      </c>
      <c r="BF1663" s="6">
        <f t="shared" si="75"/>
        <v>46237</v>
      </c>
      <c r="BG1663">
        <f t="shared" si="76"/>
        <v>-0.625</v>
      </c>
      <c r="BH1663" t="str">
        <f t="shared" si="77"/>
        <v>COMPLY</v>
      </c>
      <c r="BI1663" t="e">
        <f>VLOOKUP(H1663,Sheet2!$A$1:$B$270,2,FALSE)</f>
        <v>#N/A</v>
      </c>
    </row>
    <row r="1664" spans="1:61">
      <c r="A1664">
        <v>1663</v>
      </c>
      <c r="B1664">
        <v>1002504435</v>
      </c>
      <c r="C1664">
        <v>3</v>
      </c>
      <c r="D1664" t="s">
        <v>45</v>
      </c>
      <c r="E1664">
        <v>5</v>
      </c>
      <c r="F1664" t="s">
        <v>211</v>
      </c>
      <c r="G1664" t="s">
        <v>118</v>
      </c>
      <c r="H1664" t="s">
        <v>488</v>
      </c>
      <c r="I1664" t="s">
        <v>213</v>
      </c>
      <c r="J1664" t="s">
        <v>214</v>
      </c>
      <c r="K1664" t="s">
        <v>149</v>
      </c>
      <c r="L1664" t="s">
        <v>215</v>
      </c>
      <c r="M1664" t="s">
        <v>575</v>
      </c>
      <c r="N1664" t="s">
        <v>216</v>
      </c>
      <c r="O1664" s="57">
        <v>46235.478425925925</v>
      </c>
      <c r="P1664" s="57">
        <v>46238.689942129633</v>
      </c>
      <c r="Q1664">
        <v>69356663</v>
      </c>
      <c r="S1664">
        <v>172607203848</v>
      </c>
      <c r="T1664" t="s">
        <v>1739</v>
      </c>
      <c r="U1664" t="s">
        <v>1740</v>
      </c>
      <c r="V1664" t="s">
        <v>1741</v>
      </c>
      <c r="Z1664">
        <v>116.99516328701201</v>
      </c>
      <c r="AA1664">
        <v>-8.5227201625672606</v>
      </c>
      <c r="AB1664" t="s">
        <v>1742</v>
      </c>
      <c r="AC1664" t="s">
        <v>237</v>
      </c>
      <c r="AL1664" t="s">
        <v>218</v>
      </c>
      <c r="AM1664" t="s">
        <v>1625</v>
      </c>
      <c r="AN1664" t="s">
        <v>6</v>
      </c>
      <c r="AO1664" s="57">
        <v>46030.485995370371</v>
      </c>
      <c r="AP1664" s="57">
        <v>46236.333333333336</v>
      </c>
      <c r="AQ1664" t="s">
        <v>903</v>
      </c>
      <c r="AR1664" t="s">
        <v>14</v>
      </c>
      <c r="AS1664" t="s">
        <v>488</v>
      </c>
      <c r="AT1664" t="s">
        <v>231</v>
      </c>
      <c r="AV1664" t="s">
        <v>1743</v>
      </c>
      <c r="AW1664" t="s">
        <v>1012</v>
      </c>
      <c r="AX1664" t="s">
        <v>223</v>
      </c>
      <c r="BA1664" s="57">
        <v>46236.333333333336</v>
      </c>
      <c r="BB1664" t="s">
        <v>1625</v>
      </c>
      <c r="BF1664" s="6" t="e">
        <f t="shared" si="75"/>
        <v>#NUM!</v>
      </c>
      <c r="BG1664" t="e">
        <f t="shared" si="76"/>
        <v>#NUM!</v>
      </c>
      <c r="BH1664" t="e">
        <f t="shared" si="77"/>
        <v>#NUM!</v>
      </c>
      <c r="BI1664" t="str">
        <f>VLOOKUP(H1664,Sheet2!$A$1:$B$270,2,FALSE)</f>
        <v>SUMBAWA</v>
      </c>
    </row>
    <row r="1665" spans="1:61">
      <c r="A1665">
        <v>1664</v>
      </c>
      <c r="B1665">
        <v>1002516212</v>
      </c>
      <c r="C1665">
        <v>3</v>
      </c>
      <c r="D1665" t="s">
        <v>59</v>
      </c>
      <c r="E1665">
        <v>4</v>
      </c>
      <c r="F1665" t="s">
        <v>567</v>
      </c>
      <c r="G1665" t="s">
        <v>609</v>
      </c>
      <c r="H1665" t="s">
        <v>936</v>
      </c>
      <c r="I1665" t="s">
        <v>213</v>
      </c>
      <c r="J1665" t="s">
        <v>214</v>
      </c>
      <c r="K1665" t="s">
        <v>149</v>
      </c>
      <c r="L1665" t="s">
        <v>215</v>
      </c>
      <c r="M1665" t="s">
        <v>575</v>
      </c>
      <c r="N1665" t="s">
        <v>216</v>
      </c>
      <c r="O1665" s="57">
        <v>46242.770092592589</v>
      </c>
      <c r="P1665" s="57">
        <v>46245.554965277777</v>
      </c>
      <c r="Q1665">
        <v>69361641</v>
      </c>
      <c r="S1665">
        <v>146113146986</v>
      </c>
      <c r="T1665" t="s">
        <v>4708</v>
      </c>
      <c r="U1665" t="s">
        <v>4709</v>
      </c>
      <c r="V1665" t="s">
        <v>4710</v>
      </c>
      <c r="Z1665">
        <v>110.3428201</v>
      </c>
      <c r="AA1665">
        <v>-7.7463141000000002</v>
      </c>
      <c r="AB1665" t="s">
        <v>4711</v>
      </c>
      <c r="AC1665" t="s">
        <v>237</v>
      </c>
      <c r="AL1665" t="s">
        <v>218</v>
      </c>
      <c r="AM1665" t="s">
        <v>4712</v>
      </c>
      <c r="AN1665" t="s">
        <v>6</v>
      </c>
      <c r="AO1665" s="57">
        <v>46242.777638888889</v>
      </c>
      <c r="AP1665" s="57">
        <v>46244.541666666664</v>
      </c>
      <c r="AR1665" t="s">
        <v>14</v>
      </c>
      <c r="AS1665" t="s">
        <v>936</v>
      </c>
      <c r="AT1665" t="s">
        <v>231</v>
      </c>
      <c r="AV1665" t="s">
        <v>7514</v>
      </c>
      <c r="AW1665" t="s">
        <v>1015</v>
      </c>
      <c r="AX1665" t="s">
        <v>223</v>
      </c>
      <c r="BA1665" s="57">
        <v>46244.541666666664</v>
      </c>
      <c r="BB1665" t="s">
        <v>4712</v>
      </c>
      <c r="BF1665" s="6" t="e">
        <f t="shared" si="75"/>
        <v>#NUM!</v>
      </c>
      <c r="BG1665" t="e">
        <f t="shared" si="76"/>
        <v>#NUM!</v>
      </c>
      <c r="BH1665" t="e">
        <f t="shared" si="77"/>
        <v>#NUM!</v>
      </c>
      <c r="BI1665" t="e">
        <f>VLOOKUP(H1665,Sheet2!$A$1:$B$270,2,FALSE)</f>
        <v>#N/A</v>
      </c>
    </row>
    <row r="1666" spans="1:61">
      <c r="A1666">
        <v>1665</v>
      </c>
      <c r="B1666">
        <v>1002506723</v>
      </c>
      <c r="C1666">
        <v>3</v>
      </c>
      <c r="D1666" t="s">
        <v>55</v>
      </c>
      <c r="E1666">
        <v>5</v>
      </c>
      <c r="F1666" t="s">
        <v>265</v>
      </c>
      <c r="G1666" t="s">
        <v>125</v>
      </c>
      <c r="H1666" t="s">
        <v>417</v>
      </c>
      <c r="I1666" t="s">
        <v>213</v>
      </c>
      <c r="J1666" t="s">
        <v>214</v>
      </c>
      <c r="K1666" t="s">
        <v>149</v>
      </c>
      <c r="L1666" t="s">
        <v>215</v>
      </c>
      <c r="M1666" t="s">
        <v>76</v>
      </c>
      <c r="N1666" t="s">
        <v>216</v>
      </c>
      <c r="O1666" s="57">
        <v>46238.338842592595</v>
      </c>
      <c r="P1666" s="57">
        <v>46238.633483796293</v>
      </c>
      <c r="Q1666">
        <v>69357893</v>
      </c>
      <c r="S1666">
        <v>152448204262</v>
      </c>
      <c r="T1666" t="s">
        <v>1744</v>
      </c>
      <c r="U1666" t="s">
        <v>1745</v>
      </c>
      <c r="V1666" t="s">
        <v>1746</v>
      </c>
      <c r="Z1666">
        <v>112.33412800000001</v>
      </c>
      <c r="AA1666">
        <v>-6.8681450000000002</v>
      </c>
      <c r="AB1666" t="s">
        <v>1747</v>
      </c>
      <c r="AC1666" t="s">
        <v>237</v>
      </c>
      <c r="AL1666" t="s">
        <v>218</v>
      </c>
      <c r="AM1666" t="s">
        <v>1748</v>
      </c>
      <c r="AN1666" t="s">
        <v>6</v>
      </c>
      <c r="AO1666" s="57">
        <v>46120.340289351851</v>
      </c>
      <c r="AP1666" s="57">
        <v>46239.541666666664</v>
      </c>
      <c r="AR1666" t="s">
        <v>219</v>
      </c>
      <c r="AS1666" t="s">
        <v>417</v>
      </c>
      <c r="AT1666" t="s">
        <v>231</v>
      </c>
      <c r="AU1666">
        <v>20260804</v>
      </c>
      <c r="AV1666" t="s">
        <v>222</v>
      </c>
      <c r="AW1666" t="s">
        <v>1010</v>
      </c>
      <c r="AX1666" t="s">
        <v>223</v>
      </c>
      <c r="BA1666" s="57">
        <v>46239.541666666664</v>
      </c>
      <c r="BB1666" t="s">
        <v>1748</v>
      </c>
      <c r="BC1666">
        <v>2026</v>
      </c>
      <c r="BD1666">
        <v>8</v>
      </c>
      <c r="BE1666">
        <v>4</v>
      </c>
      <c r="BF1666" s="6">
        <f t="shared" si="75"/>
        <v>46238</v>
      </c>
      <c r="BG1666">
        <f t="shared" si="76"/>
        <v>-1.5416666666642413</v>
      </c>
      <c r="BH1666" t="str">
        <f t="shared" si="77"/>
        <v>COMPLY</v>
      </c>
      <c r="BI1666" t="str">
        <f>VLOOKUP(H1666,Sheet2!$A$1:$B$270,2,FALSE)</f>
        <v>GRESIK</v>
      </c>
    </row>
    <row r="1667" spans="1:61">
      <c r="A1667">
        <v>1666</v>
      </c>
      <c r="B1667">
        <v>1002524646</v>
      </c>
      <c r="C1667">
        <v>3</v>
      </c>
      <c r="D1667" t="s">
        <v>42</v>
      </c>
      <c r="E1667">
        <v>5</v>
      </c>
      <c r="F1667" t="s">
        <v>102</v>
      </c>
      <c r="G1667" t="s">
        <v>102</v>
      </c>
      <c r="H1667" t="s">
        <v>370</v>
      </c>
      <c r="I1667" t="s">
        <v>213</v>
      </c>
      <c r="J1667" t="s">
        <v>214</v>
      </c>
      <c r="K1667" t="s">
        <v>149</v>
      </c>
      <c r="L1667" t="s">
        <v>215</v>
      </c>
      <c r="M1667" t="s">
        <v>76</v>
      </c>
      <c r="N1667" t="s">
        <v>216</v>
      </c>
      <c r="O1667" s="57">
        <v>46247.632592592592</v>
      </c>
      <c r="P1667" s="57">
        <v>46248.519849537035</v>
      </c>
      <c r="Q1667">
        <v>69365329</v>
      </c>
      <c r="S1667">
        <v>152501280420</v>
      </c>
      <c r="T1667" t="s">
        <v>9362</v>
      </c>
      <c r="U1667" t="s">
        <v>9363</v>
      </c>
      <c r="V1667" t="s">
        <v>9364</v>
      </c>
      <c r="Z1667">
        <v>113.66702309999999</v>
      </c>
      <c r="AA1667">
        <v>-8.1890670999999902</v>
      </c>
      <c r="AB1667" t="s">
        <v>9365</v>
      </c>
      <c r="AC1667" t="s">
        <v>217</v>
      </c>
      <c r="AL1667" t="s">
        <v>218</v>
      </c>
      <c r="AM1667" t="s">
        <v>9366</v>
      </c>
      <c r="AN1667" t="s">
        <v>6</v>
      </c>
      <c r="AO1667" t="s">
        <v>8831</v>
      </c>
      <c r="AP1667" s="57">
        <v>46248.541666666664</v>
      </c>
      <c r="AR1667" t="s">
        <v>219</v>
      </c>
      <c r="AS1667" t="s">
        <v>370</v>
      </c>
      <c r="AT1667" t="s">
        <v>231</v>
      </c>
      <c r="AU1667">
        <v>20260814</v>
      </c>
      <c r="AV1667" t="s">
        <v>222</v>
      </c>
      <c r="AW1667" t="s">
        <v>1021</v>
      </c>
      <c r="AX1667" t="s">
        <v>223</v>
      </c>
      <c r="BA1667" s="57">
        <v>46248.541666666664</v>
      </c>
      <c r="BB1667" t="s">
        <v>9366</v>
      </c>
      <c r="BC1667">
        <v>2026</v>
      </c>
      <c r="BD1667">
        <v>8</v>
      </c>
      <c r="BE1667">
        <v>14</v>
      </c>
      <c r="BF1667" s="6">
        <f t="shared" ref="BF1667:BF1730" si="78">DATE(BC1667,BD1667,BE1667)</f>
        <v>46248</v>
      </c>
      <c r="BG1667">
        <f t="shared" ref="BG1667:BG1730" si="79">BF1667-BA1667</f>
        <v>-0.54166666666424135</v>
      </c>
      <c r="BH1667" t="str">
        <f t="shared" ref="BH1667:BH1730" si="80">IF(BG1667=1,"COMPLY",IF(BG1667&lt;1,"COMPLY","NOT COMPLY"))</f>
        <v>COMPLY</v>
      </c>
      <c r="BI1667" t="str">
        <f>VLOOKUP(H1667,Sheet2!$A$1:$B$270,2,FALSE)</f>
        <v>JEMBER</v>
      </c>
    </row>
    <row r="1668" spans="1:61">
      <c r="A1668">
        <v>1667</v>
      </c>
      <c r="B1668">
        <v>1002505975</v>
      </c>
      <c r="C1668">
        <v>3</v>
      </c>
      <c r="D1668" t="s">
        <v>34</v>
      </c>
      <c r="E1668">
        <v>5</v>
      </c>
      <c r="F1668" t="s">
        <v>573</v>
      </c>
      <c r="G1668" t="s">
        <v>79</v>
      </c>
      <c r="H1668" t="s">
        <v>471</v>
      </c>
      <c r="I1668" t="s">
        <v>213</v>
      </c>
      <c r="J1668" t="s">
        <v>214</v>
      </c>
      <c r="K1668" t="s">
        <v>149</v>
      </c>
      <c r="M1668" t="s">
        <v>76</v>
      </c>
      <c r="N1668" t="s">
        <v>216</v>
      </c>
      <c r="O1668" s="57">
        <v>46237.510428240741</v>
      </c>
      <c r="P1668" s="57">
        <v>46238.525358796294</v>
      </c>
      <c r="Q1668">
        <v>69355472</v>
      </c>
      <c r="S1668">
        <v>172407213016</v>
      </c>
      <c r="T1668" t="s">
        <v>1191</v>
      </c>
      <c r="U1668" t="s">
        <v>1192</v>
      </c>
      <c r="V1668" t="s">
        <v>1759</v>
      </c>
      <c r="Z1668">
        <v>115.321342277201</v>
      </c>
      <c r="AA1668">
        <v>-8.5850037778181694</v>
      </c>
      <c r="AB1668" t="s">
        <v>1193</v>
      </c>
      <c r="AC1668" t="s">
        <v>230</v>
      </c>
      <c r="AL1668" t="s">
        <v>218</v>
      </c>
      <c r="AM1668" t="s">
        <v>1760</v>
      </c>
      <c r="AN1668" t="s">
        <v>6</v>
      </c>
      <c r="AO1668" s="57">
        <v>46089.517650462964</v>
      </c>
      <c r="AR1668" t="s">
        <v>219</v>
      </c>
      <c r="AS1668" t="s">
        <v>471</v>
      </c>
      <c r="AT1668" t="s">
        <v>231</v>
      </c>
      <c r="AU1668">
        <v>20260804</v>
      </c>
      <c r="AV1668" t="s">
        <v>222</v>
      </c>
      <c r="AW1668" t="s">
        <v>571</v>
      </c>
      <c r="AX1668" t="s">
        <v>223</v>
      </c>
      <c r="BA1668" s="57">
        <v>46237.291666666664</v>
      </c>
      <c r="BB1668" t="s">
        <v>1760</v>
      </c>
      <c r="BC1668">
        <v>2026</v>
      </c>
      <c r="BD1668">
        <v>8</v>
      </c>
      <c r="BE1668">
        <v>4</v>
      </c>
      <c r="BF1668" s="6">
        <f t="shared" si="78"/>
        <v>46238</v>
      </c>
      <c r="BG1668">
        <f t="shared" si="79"/>
        <v>0.70833333333575865</v>
      </c>
      <c r="BH1668" t="str">
        <f t="shared" si="80"/>
        <v>COMPLY</v>
      </c>
      <c r="BI1668" t="str">
        <f>VLOOKUP(H1668,Sheet2!$A$1:$B$270,2,FALSE)</f>
        <v>GIANYAR</v>
      </c>
    </row>
    <row r="1669" spans="1:61">
      <c r="A1669">
        <v>1668</v>
      </c>
      <c r="B1669">
        <v>1002512533</v>
      </c>
      <c r="C1669">
        <v>3</v>
      </c>
      <c r="D1669" t="s">
        <v>49</v>
      </c>
      <c r="E1669">
        <v>4</v>
      </c>
      <c r="F1669" t="s">
        <v>252</v>
      </c>
      <c r="G1669" t="s">
        <v>255</v>
      </c>
      <c r="H1669" t="s">
        <v>556</v>
      </c>
      <c r="I1669" t="s">
        <v>213</v>
      </c>
      <c r="J1669" t="s">
        <v>214</v>
      </c>
      <c r="K1669" t="s">
        <v>149</v>
      </c>
      <c r="L1669" t="s">
        <v>215</v>
      </c>
      <c r="M1669" t="s">
        <v>76</v>
      </c>
      <c r="N1669" t="s">
        <v>216</v>
      </c>
      <c r="O1669" s="57">
        <v>46240.57912037037</v>
      </c>
      <c r="P1669" s="57">
        <v>46241.478495370371</v>
      </c>
      <c r="Q1669">
        <v>69360009</v>
      </c>
      <c r="S1669">
        <v>142283119731</v>
      </c>
      <c r="T1669" t="s">
        <v>1761</v>
      </c>
      <c r="U1669" t="s">
        <v>4713</v>
      </c>
      <c r="V1669" t="s">
        <v>1762</v>
      </c>
      <c r="Z1669">
        <v>109.167353957891</v>
      </c>
      <c r="AA1669">
        <v>-6.99497102337698</v>
      </c>
      <c r="AB1669" t="s">
        <v>1763</v>
      </c>
      <c r="AC1669" t="s">
        <v>217</v>
      </c>
      <c r="AL1669" t="s">
        <v>218</v>
      </c>
      <c r="AM1669" t="s">
        <v>1764</v>
      </c>
      <c r="AN1669" t="s">
        <v>6</v>
      </c>
      <c r="AO1669" s="57">
        <v>46181.57980324074</v>
      </c>
      <c r="AP1669" s="57">
        <v>46241.541666666664</v>
      </c>
      <c r="AR1669" t="s">
        <v>219</v>
      </c>
      <c r="AS1669" t="s">
        <v>556</v>
      </c>
      <c r="AT1669" t="s">
        <v>231</v>
      </c>
      <c r="AU1669">
        <v>20260807</v>
      </c>
      <c r="AV1669" t="s">
        <v>222</v>
      </c>
      <c r="AW1669" t="s">
        <v>1014</v>
      </c>
      <c r="AX1669" t="s">
        <v>223</v>
      </c>
      <c r="BA1669" s="57">
        <v>46241.541666666664</v>
      </c>
      <c r="BB1669" t="s">
        <v>1764</v>
      </c>
      <c r="BC1669">
        <v>2026</v>
      </c>
      <c r="BD1669">
        <v>8</v>
      </c>
      <c r="BE1669">
        <v>7</v>
      </c>
      <c r="BF1669" s="6">
        <f t="shared" si="78"/>
        <v>46241</v>
      </c>
      <c r="BG1669">
        <f t="shared" si="79"/>
        <v>-0.54166666666424135</v>
      </c>
      <c r="BH1669" t="str">
        <f t="shared" si="80"/>
        <v>COMPLY</v>
      </c>
      <c r="BI1669" t="e">
        <f>VLOOKUP(H1669,Sheet2!$A$1:$B$270,2,FALSE)</f>
        <v>#N/A</v>
      </c>
    </row>
    <row r="1670" spans="1:61">
      <c r="A1670">
        <v>1669</v>
      </c>
      <c r="B1670">
        <v>1002515521</v>
      </c>
      <c r="C1670">
        <v>3</v>
      </c>
      <c r="D1670" t="s">
        <v>38</v>
      </c>
      <c r="E1670">
        <v>5</v>
      </c>
      <c r="F1670" t="s">
        <v>250</v>
      </c>
      <c r="G1670" t="s">
        <v>87</v>
      </c>
      <c r="H1670" t="s">
        <v>292</v>
      </c>
      <c r="I1670" t="s">
        <v>213</v>
      </c>
      <c r="J1670" t="s">
        <v>214</v>
      </c>
      <c r="K1670" t="s">
        <v>149</v>
      </c>
      <c r="L1670" t="s">
        <v>215</v>
      </c>
      <c r="M1670" t="s">
        <v>575</v>
      </c>
      <c r="N1670" t="s">
        <v>216</v>
      </c>
      <c r="O1670" s="57">
        <v>46241.836770833332</v>
      </c>
      <c r="P1670" s="57">
        <v>46245.434131944443</v>
      </c>
      <c r="Q1670">
        <v>69361188</v>
      </c>
      <c r="S1670">
        <v>152711247326</v>
      </c>
      <c r="T1670" t="s">
        <v>4714</v>
      </c>
      <c r="U1670" t="s">
        <v>4715</v>
      </c>
      <c r="V1670" t="s">
        <v>4716</v>
      </c>
      <c r="Z1670">
        <v>112.601358</v>
      </c>
      <c r="AA1670">
        <v>-7.8986140000000002</v>
      </c>
      <c r="AB1670" t="s">
        <v>4717</v>
      </c>
      <c r="AC1670" t="s">
        <v>237</v>
      </c>
      <c r="AL1670" t="s">
        <v>218</v>
      </c>
      <c r="AM1670" t="s">
        <v>4718</v>
      </c>
      <c r="AN1670" t="s">
        <v>6</v>
      </c>
      <c r="AO1670" s="57">
        <v>46211.840891203705</v>
      </c>
      <c r="AP1670" s="57">
        <v>46243.333333333336</v>
      </c>
      <c r="AR1670" t="s">
        <v>14</v>
      </c>
      <c r="AS1670" t="s">
        <v>292</v>
      </c>
      <c r="AT1670" t="s">
        <v>231</v>
      </c>
      <c r="AV1670" t="s">
        <v>7515</v>
      </c>
      <c r="AW1670" t="s">
        <v>1010</v>
      </c>
      <c r="AX1670" t="s">
        <v>223</v>
      </c>
      <c r="BA1670" s="57">
        <v>46243.333333333336</v>
      </c>
      <c r="BB1670" t="s">
        <v>4718</v>
      </c>
      <c r="BF1670" s="6" t="e">
        <f t="shared" si="78"/>
        <v>#NUM!</v>
      </c>
      <c r="BG1670" t="e">
        <f t="shared" si="79"/>
        <v>#NUM!</v>
      </c>
      <c r="BH1670" t="e">
        <f t="shared" si="80"/>
        <v>#NUM!</v>
      </c>
      <c r="BI1670" t="str">
        <f>VLOOKUP(H1670,Sheet2!$A$1:$B$270,2,FALSE)</f>
        <v>BATU</v>
      </c>
    </row>
    <row r="1671" spans="1:61">
      <c r="A1671">
        <v>1670</v>
      </c>
      <c r="B1671">
        <v>1002509877</v>
      </c>
      <c r="C1671">
        <v>3</v>
      </c>
      <c r="D1671" t="s">
        <v>42</v>
      </c>
      <c r="E1671">
        <v>5</v>
      </c>
      <c r="F1671" t="s">
        <v>233</v>
      </c>
      <c r="G1671" t="s">
        <v>101</v>
      </c>
      <c r="H1671" t="s">
        <v>437</v>
      </c>
      <c r="I1671" t="s">
        <v>213</v>
      </c>
      <c r="J1671" t="s">
        <v>214</v>
      </c>
      <c r="K1671" t="s">
        <v>149</v>
      </c>
      <c r="L1671" t="s">
        <v>215</v>
      </c>
      <c r="M1671" t="s">
        <v>76</v>
      </c>
      <c r="N1671" t="s">
        <v>216</v>
      </c>
      <c r="O1671" s="57">
        <v>46239.418032407404</v>
      </c>
      <c r="P1671" s="57">
        <v>46239.660567129627</v>
      </c>
      <c r="Q1671">
        <v>69358856</v>
      </c>
      <c r="S1671">
        <v>152331250914</v>
      </c>
      <c r="T1671" t="s">
        <v>1765</v>
      </c>
      <c r="U1671" t="s">
        <v>1766</v>
      </c>
      <c r="V1671" t="s">
        <v>1767</v>
      </c>
      <c r="Z1671">
        <v>112.586137709384</v>
      </c>
      <c r="AA1671">
        <v>-7.3800250790588997</v>
      </c>
      <c r="AB1671" t="s">
        <v>1768</v>
      </c>
      <c r="AC1671" t="s">
        <v>217</v>
      </c>
      <c r="AL1671" t="s">
        <v>218</v>
      </c>
      <c r="AM1671" t="s">
        <v>1453</v>
      </c>
      <c r="AN1671" t="s">
        <v>6</v>
      </c>
      <c r="AO1671" s="57">
        <v>46150.423564814817</v>
      </c>
      <c r="AP1671" s="57">
        <v>46240.333333333336</v>
      </c>
      <c r="AR1671" t="s">
        <v>219</v>
      </c>
      <c r="AS1671" t="s">
        <v>437</v>
      </c>
      <c r="AT1671" t="s">
        <v>231</v>
      </c>
      <c r="AU1671">
        <v>20260805</v>
      </c>
      <c r="AV1671" t="s">
        <v>222</v>
      </c>
      <c r="AW1671" t="s">
        <v>1012</v>
      </c>
      <c r="AX1671" t="s">
        <v>223</v>
      </c>
      <c r="BA1671" s="57">
        <v>46240.333333333336</v>
      </c>
      <c r="BB1671" t="s">
        <v>1453</v>
      </c>
      <c r="BC1671">
        <v>2026</v>
      </c>
      <c r="BD1671">
        <v>8</v>
      </c>
      <c r="BE1671">
        <v>5</v>
      </c>
      <c r="BF1671" s="6">
        <f t="shared" si="78"/>
        <v>46239</v>
      </c>
      <c r="BG1671">
        <f t="shared" si="79"/>
        <v>-1.3333333333357587</v>
      </c>
      <c r="BH1671" t="str">
        <f t="shared" si="80"/>
        <v>COMPLY</v>
      </c>
      <c r="BI1671" t="str">
        <f>VLOOKUP(H1671,Sheet2!$A$1:$B$270,2,FALSE)</f>
        <v>SIDOARJO</v>
      </c>
    </row>
    <row r="1672" spans="1:61">
      <c r="A1672">
        <v>1671</v>
      </c>
      <c r="B1672">
        <v>1002527917</v>
      </c>
      <c r="C1672">
        <v>3</v>
      </c>
      <c r="D1672" t="s">
        <v>38</v>
      </c>
      <c r="E1672">
        <v>5</v>
      </c>
      <c r="F1672" t="s">
        <v>90</v>
      </c>
      <c r="G1672" t="s">
        <v>90</v>
      </c>
      <c r="H1672" t="s">
        <v>354</v>
      </c>
      <c r="I1672" t="s">
        <v>213</v>
      </c>
      <c r="J1672" t="s">
        <v>214</v>
      </c>
      <c r="K1672" t="s">
        <v>149</v>
      </c>
      <c r="L1672" t="s">
        <v>215</v>
      </c>
      <c r="M1672" t="s">
        <v>76</v>
      </c>
      <c r="N1672" t="s">
        <v>216</v>
      </c>
      <c r="O1672" s="57">
        <v>46249.440925925926</v>
      </c>
      <c r="P1672" s="57">
        <v>46249.816122685188</v>
      </c>
      <c r="Q1672">
        <v>69366638</v>
      </c>
      <c r="S1672">
        <v>152639219497</v>
      </c>
      <c r="T1672" t="s">
        <v>12364</v>
      </c>
      <c r="U1672" t="s">
        <v>12365</v>
      </c>
      <c r="V1672" t="s">
        <v>12366</v>
      </c>
      <c r="Z1672">
        <v>112.185925447437</v>
      </c>
      <c r="AA1672">
        <v>-7.8271339625827503</v>
      </c>
      <c r="AB1672" t="s">
        <v>12367</v>
      </c>
      <c r="AC1672" t="s">
        <v>217</v>
      </c>
      <c r="AL1672" t="s">
        <v>218</v>
      </c>
      <c r="AM1672" t="s">
        <v>12368</v>
      </c>
      <c r="AN1672" t="s">
        <v>6</v>
      </c>
      <c r="AO1672" t="s">
        <v>10748</v>
      </c>
      <c r="AP1672" s="57">
        <v>46252.333333333336</v>
      </c>
      <c r="AR1672" t="s">
        <v>219</v>
      </c>
      <c r="AS1672" t="s">
        <v>354</v>
      </c>
      <c r="AT1672" t="s">
        <v>231</v>
      </c>
      <c r="AU1672">
        <v>20260815</v>
      </c>
      <c r="AV1672" t="s">
        <v>222</v>
      </c>
      <c r="AW1672" t="s">
        <v>1023</v>
      </c>
      <c r="AX1672" t="s">
        <v>223</v>
      </c>
      <c r="BA1672" s="57">
        <v>46252.333333333336</v>
      </c>
      <c r="BB1672" t="s">
        <v>12368</v>
      </c>
      <c r="BC1672">
        <v>2026</v>
      </c>
      <c r="BD1672">
        <v>8</v>
      </c>
      <c r="BE1672">
        <v>15</v>
      </c>
      <c r="BF1672" s="6">
        <f t="shared" si="78"/>
        <v>46249</v>
      </c>
      <c r="BG1672">
        <f t="shared" si="79"/>
        <v>-3.3333333333357587</v>
      </c>
      <c r="BH1672" t="str">
        <f t="shared" si="80"/>
        <v>COMPLY</v>
      </c>
      <c r="BI1672" t="str">
        <f>VLOOKUP(H1672,Sheet2!$A$1:$B$270,2,FALSE)</f>
        <v>KEDIRI</v>
      </c>
    </row>
    <row r="1673" spans="1:61">
      <c r="A1673">
        <v>1672</v>
      </c>
      <c r="B1673">
        <v>1002523120</v>
      </c>
      <c r="C1673">
        <v>3</v>
      </c>
      <c r="D1673" t="s">
        <v>38</v>
      </c>
      <c r="E1673">
        <v>5</v>
      </c>
      <c r="F1673" t="s">
        <v>92</v>
      </c>
      <c r="G1673" t="s">
        <v>94</v>
      </c>
      <c r="H1673" t="s">
        <v>452</v>
      </c>
      <c r="I1673" t="s">
        <v>213</v>
      </c>
      <c r="J1673" t="s">
        <v>214</v>
      </c>
      <c r="K1673" t="s">
        <v>149</v>
      </c>
      <c r="L1673" t="s">
        <v>215</v>
      </c>
      <c r="M1673" t="s">
        <v>76</v>
      </c>
      <c r="N1673" t="s">
        <v>216</v>
      </c>
      <c r="O1673" s="57">
        <v>46246.785381944443</v>
      </c>
      <c r="P1673" s="57">
        <v>46247.82172453704</v>
      </c>
      <c r="Q1673">
        <v>69364629</v>
      </c>
      <c r="S1673">
        <v>152635205070</v>
      </c>
      <c r="T1673" t="s">
        <v>8433</v>
      </c>
      <c r="U1673" t="s">
        <v>8434</v>
      </c>
      <c r="V1673" t="s">
        <v>8435</v>
      </c>
      <c r="Z1673">
        <v>111.288501</v>
      </c>
      <c r="AA1673">
        <v>-7.5656679999999996</v>
      </c>
      <c r="AB1673" t="s">
        <v>8436</v>
      </c>
      <c r="AC1673" t="s">
        <v>237</v>
      </c>
      <c r="AL1673" t="s">
        <v>218</v>
      </c>
      <c r="AM1673" t="s">
        <v>8014</v>
      </c>
      <c r="AN1673" t="s">
        <v>6</v>
      </c>
      <c r="AO1673" s="57">
        <v>46364.788275462961</v>
      </c>
      <c r="AP1673" s="57">
        <v>46247.625</v>
      </c>
      <c r="AR1673" t="s">
        <v>219</v>
      </c>
      <c r="AS1673" t="s">
        <v>452</v>
      </c>
      <c r="AT1673" t="s">
        <v>231</v>
      </c>
      <c r="AU1673">
        <v>20260813</v>
      </c>
      <c r="AV1673" t="s">
        <v>222</v>
      </c>
      <c r="AW1673" t="s">
        <v>1014</v>
      </c>
      <c r="AX1673" t="s">
        <v>223</v>
      </c>
      <c r="BA1673" s="57">
        <v>46247.625</v>
      </c>
      <c r="BB1673" t="s">
        <v>8014</v>
      </c>
      <c r="BC1673">
        <v>2026</v>
      </c>
      <c r="BD1673">
        <v>8</v>
      </c>
      <c r="BE1673">
        <v>13</v>
      </c>
      <c r="BF1673" s="6">
        <f t="shared" si="78"/>
        <v>46247</v>
      </c>
      <c r="BG1673">
        <f t="shared" si="79"/>
        <v>-0.625</v>
      </c>
      <c r="BH1673" t="str">
        <f t="shared" si="80"/>
        <v>COMPLY</v>
      </c>
      <c r="BI1673" t="str">
        <f>VLOOKUP(H1673,Sheet2!$A$1:$B$270,2,FALSE)</f>
        <v>MADIUN</v>
      </c>
    </row>
    <row r="1674" spans="1:61">
      <c r="A1674">
        <v>1673</v>
      </c>
      <c r="B1674">
        <v>1002520506</v>
      </c>
      <c r="C1674">
        <v>3</v>
      </c>
      <c r="D1674" t="s">
        <v>55</v>
      </c>
      <c r="E1674">
        <v>5</v>
      </c>
      <c r="F1674" t="s">
        <v>265</v>
      </c>
      <c r="G1674" t="s">
        <v>126</v>
      </c>
      <c r="H1674" t="s">
        <v>266</v>
      </c>
      <c r="I1674" t="s">
        <v>213</v>
      </c>
      <c r="J1674" t="s">
        <v>214</v>
      </c>
      <c r="K1674" t="s">
        <v>149</v>
      </c>
      <c r="M1674" t="s">
        <v>76</v>
      </c>
      <c r="N1674" t="s">
        <v>216</v>
      </c>
      <c r="O1674" s="57">
        <v>46245.647986111115</v>
      </c>
      <c r="P1674" s="57">
        <v>46245.692685185182</v>
      </c>
      <c r="Q1674">
        <v>69359891</v>
      </c>
      <c r="S1674">
        <v>152413167627</v>
      </c>
      <c r="T1674" t="s">
        <v>2655</v>
      </c>
      <c r="U1674" t="s">
        <v>7516</v>
      </c>
      <c r="V1674" t="s">
        <v>7517</v>
      </c>
      <c r="Z1674">
        <v>112.7392974</v>
      </c>
      <c r="AA1674">
        <v>-7.2673370909999999</v>
      </c>
      <c r="AB1674" t="s">
        <v>2658</v>
      </c>
      <c r="AC1674" t="s">
        <v>291</v>
      </c>
      <c r="AL1674" t="s">
        <v>218</v>
      </c>
      <c r="AM1674" t="s">
        <v>7518</v>
      </c>
      <c r="AN1674" t="s">
        <v>6</v>
      </c>
      <c r="AO1674" s="57">
        <v>46334.652650462966</v>
      </c>
      <c r="AR1674" t="s">
        <v>219</v>
      </c>
      <c r="AS1674" t="s">
        <v>266</v>
      </c>
      <c r="AT1674" t="s">
        <v>231</v>
      </c>
      <c r="AU1674">
        <v>20260811</v>
      </c>
      <c r="AV1674" t="s">
        <v>222</v>
      </c>
      <c r="AW1674" t="s">
        <v>7519</v>
      </c>
      <c r="AX1674" t="s">
        <v>223</v>
      </c>
      <c r="BA1674" s="57">
        <v>46245.291666666664</v>
      </c>
      <c r="BB1674" t="s">
        <v>7518</v>
      </c>
      <c r="BC1674">
        <v>2026</v>
      </c>
      <c r="BD1674">
        <v>8</v>
      </c>
      <c r="BE1674">
        <v>11</v>
      </c>
      <c r="BF1674" s="6">
        <f t="shared" si="78"/>
        <v>46245</v>
      </c>
      <c r="BG1674">
        <f t="shared" si="79"/>
        <v>-0.29166666666424135</v>
      </c>
      <c r="BH1674" t="str">
        <f t="shared" si="80"/>
        <v>COMPLY</v>
      </c>
      <c r="BI1674" t="str">
        <f>VLOOKUP(H1674,Sheet2!$A$1:$B$270,2,FALSE)</f>
        <v>SURABAYA SELATAN</v>
      </c>
    </row>
    <row r="1675" spans="1:61">
      <c r="A1675">
        <v>1674</v>
      </c>
      <c r="B1675">
        <v>1002511060</v>
      </c>
      <c r="C1675">
        <v>3</v>
      </c>
      <c r="D1675" t="s">
        <v>49</v>
      </c>
      <c r="E1675">
        <v>4</v>
      </c>
      <c r="F1675" t="s">
        <v>246</v>
      </c>
      <c r="G1675" t="s">
        <v>247</v>
      </c>
      <c r="H1675" t="s">
        <v>969</v>
      </c>
      <c r="I1675" t="s">
        <v>213</v>
      </c>
      <c r="J1675" t="s">
        <v>214</v>
      </c>
      <c r="K1675" t="s">
        <v>149</v>
      </c>
      <c r="M1675" t="s">
        <v>76</v>
      </c>
      <c r="N1675" t="s">
        <v>216</v>
      </c>
      <c r="O1675" s="57">
        <v>46239.653437499997</v>
      </c>
      <c r="P1675" s="57">
        <v>46239.739525462966</v>
      </c>
      <c r="Q1675">
        <v>69357715</v>
      </c>
      <c r="S1675">
        <v>146422108926</v>
      </c>
      <c r="T1675" t="s">
        <v>1774</v>
      </c>
      <c r="U1675" t="s">
        <v>1775</v>
      </c>
      <c r="V1675" t="s">
        <v>1776</v>
      </c>
      <c r="Z1675">
        <v>110.390987440112</v>
      </c>
      <c r="AA1675">
        <v>-7.05375131275754</v>
      </c>
      <c r="AB1675" t="s">
        <v>1777</v>
      </c>
      <c r="AC1675" t="s">
        <v>217</v>
      </c>
      <c r="AL1675" t="s">
        <v>218</v>
      </c>
      <c r="AM1675" t="s">
        <v>1778</v>
      </c>
      <c r="AN1675" t="s">
        <v>6</v>
      </c>
      <c r="AO1675" s="57">
        <v>46150.663530092592</v>
      </c>
      <c r="AR1675" t="s">
        <v>219</v>
      </c>
      <c r="AS1675" t="s">
        <v>969</v>
      </c>
      <c r="AT1675" t="s">
        <v>231</v>
      </c>
      <c r="AU1675">
        <v>20260805</v>
      </c>
      <c r="AV1675" t="s">
        <v>222</v>
      </c>
      <c r="AW1675" t="s">
        <v>972</v>
      </c>
      <c r="AX1675" t="s">
        <v>223</v>
      </c>
      <c r="BA1675" s="57">
        <v>46239.291666666664</v>
      </c>
      <c r="BB1675" t="s">
        <v>1778</v>
      </c>
      <c r="BC1675">
        <v>2026</v>
      </c>
      <c r="BD1675">
        <v>8</v>
      </c>
      <c r="BE1675">
        <v>5</v>
      </c>
      <c r="BF1675" s="6">
        <f t="shared" si="78"/>
        <v>46239</v>
      </c>
      <c r="BG1675">
        <f t="shared" si="79"/>
        <v>-0.29166666666424135</v>
      </c>
      <c r="BH1675" t="str">
        <f t="shared" si="80"/>
        <v>COMPLY</v>
      </c>
      <c r="BI1675" t="e">
        <f>VLOOKUP(H1675,Sheet2!$A$1:$B$270,2,FALSE)</f>
        <v>#N/A</v>
      </c>
    </row>
    <row r="1676" spans="1:61">
      <c r="A1676">
        <v>1675</v>
      </c>
      <c r="B1676">
        <v>1002518402</v>
      </c>
      <c r="C1676">
        <v>3</v>
      </c>
      <c r="D1676" t="s">
        <v>55</v>
      </c>
      <c r="E1676">
        <v>5</v>
      </c>
      <c r="F1676" t="s">
        <v>265</v>
      </c>
      <c r="G1676" t="s">
        <v>126</v>
      </c>
      <c r="H1676" t="s">
        <v>266</v>
      </c>
      <c r="I1676" t="s">
        <v>213</v>
      </c>
      <c r="J1676" t="s">
        <v>214</v>
      </c>
      <c r="K1676" t="s">
        <v>149</v>
      </c>
      <c r="M1676" t="s">
        <v>586</v>
      </c>
      <c r="N1676" t="s">
        <v>216</v>
      </c>
      <c r="O1676" s="57">
        <v>46244.671458333331</v>
      </c>
      <c r="P1676" s="57">
        <v>46246.426504629628</v>
      </c>
      <c r="Q1676">
        <v>69359701</v>
      </c>
      <c r="S1676">
        <v>152413167606</v>
      </c>
      <c r="T1676" t="s">
        <v>2408</v>
      </c>
      <c r="U1676" t="s">
        <v>6316</v>
      </c>
      <c r="V1676" t="s">
        <v>6317</v>
      </c>
      <c r="Z1676">
        <v>112.7513218</v>
      </c>
      <c r="AA1676">
        <v>-7.2599382439999998</v>
      </c>
      <c r="AB1676" t="s">
        <v>3314</v>
      </c>
      <c r="AC1676" t="s">
        <v>217</v>
      </c>
      <c r="AL1676" t="s">
        <v>218</v>
      </c>
      <c r="AM1676" t="s">
        <v>6318</v>
      </c>
      <c r="AN1676" t="s">
        <v>6</v>
      </c>
      <c r="AO1676" s="57">
        <v>46303.673692129632</v>
      </c>
      <c r="AQ1676" t="s">
        <v>903</v>
      </c>
      <c r="AR1676" t="s">
        <v>14</v>
      </c>
      <c r="AS1676" t="s">
        <v>266</v>
      </c>
      <c r="AT1676" t="s">
        <v>231</v>
      </c>
      <c r="AV1676" t="s">
        <v>587</v>
      </c>
      <c r="AW1676" t="s">
        <v>915</v>
      </c>
      <c r="AX1676" t="s">
        <v>223</v>
      </c>
      <c r="BA1676" s="57">
        <v>46244.291666666664</v>
      </c>
      <c r="BB1676" t="s">
        <v>6318</v>
      </c>
      <c r="BF1676" s="6" t="e">
        <f t="shared" si="78"/>
        <v>#NUM!</v>
      </c>
      <c r="BG1676" t="e">
        <f t="shared" si="79"/>
        <v>#NUM!</v>
      </c>
      <c r="BH1676" t="e">
        <f t="shared" si="80"/>
        <v>#NUM!</v>
      </c>
      <c r="BI1676" t="str">
        <f>VLOOKUP(H1676,Sheet2!$A$1:$B$270,2,FALSE)</f>
        <v>SURABAYA SELATAN</v>
      </c>
    </row>
    <row r="1677" spans="1:61">
      <c r="A1677">
        <v>1676</v>
      </c>
      <c r="B1677">
        <v>1002526258</v>
      </c>
      <c r="C1677">
        <v>3</v>
      </c>
      <c r="D1677" t="s">
        <v>38</v>
      </c>
      <c r="E1677">
        <v>5</v>
      </c>
      <c r="F1677" t="s">
        <v>250</v>
      </c>
      <c r="G1677" t="s">
        <v>91</v>
      </c>
      <c r="H1677" t="s">
        <v>527</v>
      </c>
      <c r="I1677" t="s">
        <v>213</v>
      </c>
      <c r="J1677" t="s">
        <v>214</v>
      </c>
      <c r="K1677" t="s">
        <v>149</v>
      </c>
      <c r="L1677" t="s">
        <v>215</v>
      </c>
      <c r="M1677" t="s">
        <v>575</v>
      </c>
      <c r="N1677" t="s">
        <v>216</v>
      </c>
      <c r="O1677" s="57">
        <v>46248.493703703702</v>
      </c>
      <c r="P1677" s="57">
        <v>46249.47587962963</v>
      </c>
      <c r="Q1677">
        <v>69365963</v>
      </c>
      <c r="S1677">
        <v>152705284894</v>
      </c>
      <c r="T1677" t="s">
        <v>11470</v>
      </c>
      <c r="U1677" t="s">
        <v>12369</v>
      </c>
      <c r="V1677" t="s">
        <v>12370</v>
      </c>
      <c r="Z1677">
        <v>112.67177239999999</v>
      </c>
      <c r="AA1677">
        <v>-7.9895885</v>
      </c>
      <c r="AB1677" t="s">
        <v>11473</v>
      </c>
      <c r="AC1677" t="s">
        <v>237</v>
      </c>
      <c r="AL1677" t="s">
        <v>218</v>
      </c>
      <c r="AM1677" t="s">
        <v>12371</v>
      </c>
      <c r="AN1677" t="s">
        <v>6</v>
      </c>
      <c r="AO1677" t="s">
        <v>12372</v>
      </c>
      <c r="AP1677" s="57">
        <v>46249.333333333336</v>
      </c>
      <c r="AR1677" t="s">
        <v>14</v>
      </c>
      <c r="AS1677" t="s">
        <v>527</v>
      </c>
      <c r="AT1677" t="s">
        <v>231</v>
      </c>
      <c r="AV1677" t="s">
        <v>12373</v>
      </c>
      <c r="AW1677" t="s">
        <v>1010</v>
      </c>
      <c r="AX1677" t="s">
        <v>223</v>
      </c>
      <c r="BA1677" s="57">
        <v>46249.333333333336</v>
      </c>
      <c r="BB1677" t="s">
        <v>12371</v>
      </c>
      <c r="BF1677" s="6" t="e">
        <f t="shared" si="78"/>
        <v>#NUM!</v>
      </c>
      <c r="BG1677" t="e">
        <f t="shared" si="79"/>
        <v>#NUM!</v>
      </c>
      <c r="BH1677" t="e">
        <f t="shared" si="80"/>
        <v>#NUM!</v>
      </c>
      <c r="BI1677" t="str">
        <f>VLOOKUP(H1677,Sheet2!$A$1:$B$270,2,FALSE)</f>
        <v>MALANG</v>
      </c>
    </row>
    <row r="1678" spans="1:61">
      <c r="A1678">
        <v>1677</v>
      </c>
      <c r="B1678">
        <v>1002521957</v>
      </c>
      <c r="C1678">
        <v>3</v>
      </c>
      <c r="D1678" t="s">
        <v>49</v>
      </c>
      <c r="E1678">
        <v>4</v>
      </c>
      <c r="F1678" t="s">
        <v>252</v>
      </c>
      <c r="G1678" t="s">
        <v>255</v>
      </c>
      <c r="H1678" t="s">
        <v>912</v>
      </c>
      <c r="I1678" t="s">
        <v>9791</v>
      </c>
      <c r="J1678" t="s">
        <v>214</v>
      </c>
      <c r="K1678" t="s">
        <v>149</v>
      </c>
      <c r="M1678" t="s">
        <v>76</v>
      </c>
      <c r="N1678" t="s">
        <v>9792</v>
      </c>
      <c r="O1678" s="57">
        <v>46246.506053240744</v>
      </c>
      <c r="P1678" s="57">
        <v>46246.58121527778</v>
      </c>
      <c r="Q1678">
        <v>69362612</v>
      </c>
      <c r="S1678">
        <v>146282105544</v>
      </c>
      <c r="T1678" t="s">
        <v>12374</v>
      </c>
      <c r="U1678" t="s">
        <v>12375</v>
      </c>
      <c r="V1678" t="s">
        <v>12376</v>
      </c>
      <c r="Z1678">
        <v>109.1386134</v>
      </c>
      <c r="AA1678">
        <v>-6.9529582999999997</v>
      </c>
      <c r="AB1678" t="s">
        <v>12377</v>
      </c>
      <c r="AC1678" t="s">
        <v>226</v>
      </c>
      <c r="AL1678" t="s">
        <v>218</v>
      </c>
      <c r="AM1678" t="s">
        <v>12378</v>
      </c>
      <c r="AN1678" t="s">
        <v>6</v>
      </c>
      <c r="AO1678" s="57">
        <v>46364.507094907407</v>
      </c>
      <c r="AR1678" t="s">
        <v>219</v>
      </c>
      <c r="AS1678" t="s">
        <v>912</v>
      </c>
      <c r="AT1678" t="s">
        <v>231</v>
      </c>
      <c r="AU1678">
        <v>20260812</v>
      </c>
      <c r="AV1678" t="s">
        <v>222</v>
      </c>
      <c r="AW1678" t="s">
        <v>10482</v>
      </c>
      <c r="AX1678" t="s">
        <v>223</v>
      </c>
      <c r="BA1678" s="57">
        <v>25569.291666666668</v>
      </c>
      <c r="BB1678" t="s">
        <v>12378</v>
      </c>
      <c r="BC1678">
        <v>2026</v>
      </c>
      <c r="BD1678">
        <v>8</v>
      </c>
      <c r="BE1678">
        <v>12</v>
      </c>
      <c r="BF1678" s="6">
        <f t="shared" si="78"/>
        <v>46246</v>
      </c>
      <c r="BG1678">
        <f t="shared" si="79"/>
        <v>20676.708333333332</v>
      </c>
      <c r="BH1678" t="str">
        <f t="shared" si="80"/>
        <v>NOT COMPLY</v>
      </c>
      <c r="BI1678" t="e">
        <f>VLOOKUP(H1678,Sheet2!$A$1:$B$270,2,FALSE)</f>
        <v>#N/A</v>
      </c>
    </row>
    <row r="1679" spans="1:61">
      <c r="A1679">
        <v>1678</v>
      </c>
      <c r="B1679">
        <v>1002510893</v>
      </c>
      <c r="C1679">
        <v>3</v>
      </c>
      <c r="D1679" t="s">
        <v>42</v>
      </c>
      <c r="E1679">
        <v>5</v>
      </c>
      <c r="F1679" t="s">
        <v>106</v>
      </c>
      <c r="G1679" t="s">
        <v>106</v>
      </c>
      <c r="H1679" t="s">
        <v>345</v>
      </c>
      <c r="I1679" t="s">
        <v>213</v>
      </c>
      <c r="J1679" t="s">
        <v>214</v>
      </c>
      <c r="K1679" t="s">
        <v>149</v>
      </c>
      <c r="M1679" t="s">
        <v>933</v>
      </c>
      <c r="N1679" t="s">
        <v>216</v>
      </c>
      <c r="O1679" s="57">
        <v>46239.618634259263</v>
      </c>
      <c r="P1679" s="57">
        <v>46241.408425925925</v>
      </c>
      <c r="Q1679">
        <v>69359320</v>
      </c>
      <c r="S1679">
        <v>152729256695</v>
      </c>
      <c r="T1679" t="s">
        <v>1787</v>
      </c>
      <c r="U1679" t="s">
        <v>1788</v>
      </c>
      <c r="V1679" t="s">
        <v>1789</v>
      </c>
      <c r="Z1679">
        <v>112.9388917</v>
      </c>
      <c r="AA1679">
        <v>-7.6921958000000004</v>
      </c>
      <c r="AB1679" t="s">
        <v>1790</v>
      </c>
      <c r="AC1679" t="s">
        <v>230</v>
      </c>
      <c r="AL1679" t="s">
        <v>218</v>
      </c>
      <c r="AM1679" t="s">
        <v>1791</v>
      </c>
      <c r="AN1679" t="s">
        <v>6</v>
      </c>
      <c r="AO1679" s="57">
        <v>46150.621377314812</v>
      </c>
      <c r="AP1679" s="57">
        <v>46241.333333333336</v>
      </c>
      <c r="AQ1679" t="s">
        <v>248</v>
      </c>
      <c r="AR1679" t="s">
        <v>12</v>
      </c>
      <c r="AS1679" t="s">
        <v>345</v>
      </c>
      <c r="AT1679" t="s">
        <v>231</v>
      </c>
      <c r="AV1679" t="s">
        <v>917</v>
      </c>
      <c r="AW1679" t="s">
        <v>596</v>
      </c>
      <c r="AX1679" t="s">
        <v>223</v>
      </c>
      <c r="BA1679" s="57">
        <v>46241.333333333336</v>
      </c>
      <c r="BB1679" t="s">
        <v>1791</v>
      </c>
      <c r="BF1679" s="6" t="e">
        <f t="shared" si="78"/>
        <v>#NUM!</v>
      </c>
      <c r="BG1679" t="e">
        <f t="shared" si="79"/>
        <v>#NUM!</v>
      </c>
      <c r="BH1679" t="e">
        <f t="shared" si="80"/>
        <v>#NUM!</v>
      </c>
      <c r="BI1679" t="str">
        <f>VLOOKUP(H1679,Sheet2!$A$1:$B$270,2,FALSE)</f>
        <v>PASURUAN</v>
      </c>
    </row>
    <row r="1680" spans="1:61">
      <c r="A1680">
        <v>1679</v>
      </c>
      <c r="B1680">
        <v>1002519411</v>
      </c>
      <c r="C1680">
        <v>3</v>
      </c>
      <c r="D1680" t="s">
        <v>51</v>
      </c>
      <c r="E1680">
        <v>4</v>
      </c>
      <c r="F1680" t="s">
        <v>235</v>
      </c>
      <c r="G1680" t="s">
        <v>6375</v>
      </c>
      <c r="H1680" t="s">
        <v>7416</v>
      </c>
      <c r="I1680" t="s">
        <v>9798</v>
      </c>
      <c r="J1680" t="s">
        <v>214</v>
      </c>
      <c r="K1680" t="s">
        <v>149</v>
      </c>
      <c r="M1680" t="s">
        <v>76</v>
      </c>
      <c r="N1680" t="s">
        <v>9799</v>
      </c>
      <c r="O1680" s="57">
        <v>46245.46056712963</v>
      </c>
      <c r="P1680" s="57">
        <v>46245.539004629631</v>
      </c>
      <c r="Q1680">
        <v>69361192</v>
      </c>
      <c r="S1680">
        <v>142567104576</v>
      </c>
      <c r="T1680" t="s">
        <v>12379</v>
      </c>
      <c r="U1680" t="s">
        <v>12380</v>
      </c>
      <c r="V1680" t="s">
        <v>12381</v>
      </c>
      <c r="Z1680">
        <v>111.05109600999999</v>
      </c>
      <c r="AA1680">
        <v>-7.5367376889999997</v>
      </c>
      <c r="AB1680" t="s">
        <v>12240</v>
      </c>
      <c r="AC1680" t="s">
        <v>9804</v>
      </c>
      <c r="AL1680" t="s">
        <v>218</v>
      </c>
      <c r="AM1680" t="s">
        <v>12382</v>
      </c>
      <c r="AN1680" t="s">
        <v>6</v>
      </c>
      <c r="AO1680" s="57">
        <v>46334.465520833335</v>
      </c>
      <c r="AR1680" t="s">
        <v>219</v>
      </c>
      <c r="AS1680" t="s">
        <v>7416</v>
      </c>
      <c r="AT1680" t="s">
        <v>231</v>
      </c>
      <c r="AU1680">
        <v>20260811</v>
      </c>
      <c r="AV1680" t="s">
        <v>222</v>
      </c>
      <c r="AW1680" t="s">
        <v>9797</v>
      </c>
      <c r="AX1680" t="s">
        <v>223</v>
      </c>
      <c r="BA1680" s="57">
        <v>25569.291666666668</v>
      </c>
      <c r="BB1680" t="s">
        <v>12382</v>
      </c>
      <c r="BC1680">
        <v>2026</v>
      </c>
      <c r="BD1680">
        <v>8</v>
      </c>
      <c r="BE1680">
        <v>11</v>
      </c>
      <c r="BF1680" s="6">
        <f t="shared" si="78"/>
        <v>46245</v>
      </c>
      <c r="BG1680">
        <f t="shared" si="79"/>
        <v>20675.708333333332</v>
      </c>
      <c r="BH1680" t="str">
        <f t="shared" si="80"/>
        <v>NOT COMPLY</v>
      </c>
      <c r="BI1680" t="e">
        <f>VLOOKUP(H1680,Sheet2!$A$1:$B$270,2,FALSE)</f>
        <v>#N/A</v>
      </c>
    </row>
    <row r="1681" spans="1:61">
      <c r="A1681">
        <v>1680</v>
      </c>
      <c r="B1681">
        <v>1002515020</v>
      </c>
      <c r="C1681">
        <v>3</v>
      </c>
      <c r="D1681" t="s">
        <v>34</v>
      </c>
      <c r="E1681">
        <v>5</v>
      </c>
      <c r="F1681" t="s">
        <v>573</v>
      </c>
      <c r="G1681" t="s">
        <v>85</v>
      </c>
      <c r="H1681" t="s">
        <v>285</v>
      </c>
      <c r="I1681" t="s">
        <v>213</v>
      </c>
      <c r="J1681" t="s">
        <v>214</v>
      </c>
      <c r="K1681" t="s">
        <v>149</v>
      </c>
      <c r="M1681" t="s">
        <v>575</v>
      </c>
      <c r="N1681" t="s">
        <v>216</v>
      </c>
      <c r="O1681" s="57">
        <v>46241.637685185182</v>
      </c>
      <c r="P1681" s="57">
        <v>46245.661249999997</v>
      </c>
      <c r="Q1681">
        <v>69360940</v>
      </c>
      <c r="S1681">
        <v>172413244347</v>
      </c>
      <c r="T1681" t="s">
        <v>4730</v>
      </c>
      <c r="U1681" t="s">
        <v>4731</v>
      </c>
      <c r="V1681" t="s">
        <v>4732</v>
      </c>
      <c r="Z1681">
        <v>115.1996566</v>
      </c>
      <c r="AA1681">
        <v>-8.5484174999999993</v>
      </c>
      <c r="AB1681" t="s">
        <v>4733</v>
      </c>
      <c r="AC1681" t="s">
        <v>230</v>
      </c>
      <c r="AL1681" t="s">
        <v>218</v>
      </c>
      <c r="AM1681" t="s">
        <v>4734</v>
      </c>
      <c r="AN1681" t="s">
        <v>6</v>
      </c>
      <c r="AO1681" s="57">
        <v>46211.642800925925</v>
      </c>
      <c r="AP1681" s="57">
        <v>46244.333333333336</v>
      </c>
      <c r="AQ1681" t="s">
        <v>248</v>
      </c>
      <c r="AR1681" t="s">
        <v>14</v>
      </c>
      <c r="AS1681" t="s">
        <v>285</v>
      </c>
      <c r="AT1681" t="s">
        <v>231</v>
      </c>
      <c r="AV1681" t="s">
        <v>7520</v>
      </c>
      <c r="AW1681" t="s">
        <v>561</v>
      </c>
      <c r="AX1681" t="s">
        <v>223</v>
      </c>
      <c r="BA1681" s="57">
        <v>46244.333333333336</v>
      </c>
      <c r="BB1681" t="s">
        <v>4734</v>
      </c>
      <c r="BF1681" s="6" t="e">
        <f t="shared" si="78"/>
        <v>#NUM!</v>
      </c>
      <c r="BG1681" t="e">
        <f t="shared" si="79"/>
        <v>#NUM!</v>
      </c>
      <c r="BH1681" t="e">
        <f t="shared" si="80"/>
        <v>#NUM!</v>
      </c>
      <c r="BI1681" t="str">
        <f>VLOOKUP(H1681,Sheet2!$A$1:$B$270,2,FALSE)</f>
        <v>TABANAN</v>
      </c>
    </row>
    <row r="1682" spans="1:61">
      <c r="A1682">
        <v>1681</v>
      </c>
      <c r="B1682">
        <v>1002519100</v>
      </c>
      <c r="C1682">
        <v>3</v>
      </c>
      <c r="D1682" t="s">
        <v>51</v>
      </c>
      <c r="E1682">
        <v>4</v>
      </c>
      <c r="F1682" t="s">
        <v>235</v>
      </c>
      <c r="G1682" t="s">
        <v>584</v>
      </c>
      <c r="H1682" t="s">
        <v>1061</v>
      </c>
      <c r="I1682" t="s">
        <v>213</v>
      </c>
      <c r="J1682" t="s">
        <v>214</v>
      </c>
      <c r="K1682" t="s">
        <v>149</v>
      </c>
      <c r="M1682" t="s">
        <v>76</v>
      </c>
      <c r="N1682" t="s">
        <v>216</v>
      </c>
      <c r="O1682" s="57">
        <v>46245.410127314812</v>
      </c>
      <c r="P1682" s="57">
        <v>46248.523796296293</v>
      </c>
      <c r="Q1682">
        <v>69362987</v>
      </c>
      <c r="S1682">
        <v>142566102282</v>
      </c>
      <c r="T1682" t="s">
        <v>7257</v>
      </c>
      <c r="U1682" t="s">
        <v>7258</v>
      </c>
      <c r="V1682" t="s">
        <v>9367</v>
      </c>
      <c r="Z1682">
        <v>110.82818589999999</v>
      </c>
      <c r="AA1682">
        <v>-7.5403699</v>
      </c>
      <c r="AB1682" t="s">
        <v>7259</v>
      </c>
      <c r="AC1682" t="s">
        <v>291</v>
      </c>
      <c r="AL1682" t="s">
        <v>218</v>
      </c>
      <c r="AM1682" t="s">
        <v>9093</v>
      </c>
      <c r="AN1682" t="s">
        <v>6</v>
      </c>
      <c r="AO1682" s="57">
        <v>46334.41300925926</v>
      </c>
      <c r="AP1682" s="57">
        <v>46248.333333333336</v>
      </c>
      <c r="AR1682" t="s">
        <v>219</v>
      </c>
      <c r="AS1682" t="s">
        <v>1061</v>
      </c>
      <c r="AT1682" t="s">
        <v>231</v>
      </c>
      <c r="AU1682">
        <v>20260814</v>
      </c>
      <c r="AV1682" t="s">
        <v>222</v>
      </c>
      <c r="AW1682" t="s">
        <v>561</v>
      </c>
      <c r="AX1682" t="s">
        <v>223</v>
      </c>
      <c r="BA1682" s="57">
        <v>46248.333333333336</v>
      </c>
      <c r="BB1682" t="s">
        <v>9093</v>
      </c>
      <c r="BC1682">
        <v>2026</v>
      </c>
      <c r="BD1682">
        <v>8</v>
      </c>
      <c r="BE1682">
        <v>14</v>
      </c>
      <c r="BF1682" s="6">
        <f t="shared" si="78"/>
        <v>46248</v>
      </c>
      <c r="BG1682">
        <f t="shared" si="79"/>
        <v>-0.33333333333575865</v>
      </c>
      <c r="BH1682" t="str">
        <f t="shared" si="80"/>
        <v>COMPLY</v>
      </c>
      <c r="BI1682" t="e">
        <f>VLOOKUP(H1682,Sheet2!$A$1:$B$270,2,FALSE)</f>
        <v>#N/A</v>
      </c>
    </row>
    <row r="1683" spans="1:61">
      <c r="A1683">
        <v>1682</v>
      </c>
      <c r="B1683">
        <v>1002512136</v>
      </c>
      <c r="C1683">
        <v>3</v>
      </c>
      <c r="D1683" t="s">
        <v>42</v>
      </c>
      <c r="E1683">
        <v>5</v>
      </c>
      <c r="F1683" t="s">
        <v>233</v>
      </c>
      <c r="G1683" t="s">
        <v>105</v>
      </c>
      <c r="H1683" t="s">
        <v>269</v>
      </c>
      <c r="I1683" t="s">
        <v>213</v>
      </c>
      <c r="J1683" t="s">
        <v>214</v>
      </c>
      <c r="K1683" t="s">
        <v>149</v>
      </c>
      <c r="L1683" t="s">
        <v>215</v>
      </c>
      <c r="M1683" t="s">
        <v>277</v>
      </c>
      <c r="N1683" t="s">
        <v>216</v>
      </c>
      <c r="O1683" s="57">
        <v>46240.490937499999</v>
      </c>
      <c r="P1683" s="57">
        <v>46241.598344907405</v>
      </c>
      <c r="Q1683">
        <v>69359881</v>
      </c>
      <c r="S1683">
        <v>152321202947</v>
      </c>
      <c r="T1683" t="s">
        <v>1792</v>
      </c>
      <c r="U1683" t="s">
        <v>1793</v>
      </c>
      <c r="V1683" t="s">
        <v>1794</v>
      </c>
      <c r="Z1683">
        <v>112.616327</v>
      </c>
      <c r="AA1683">
        <v>-7.5584470000000001</v>
      </c>
      <c r="AB1683" t="s">
        <v>1795</v>
      </c>
      <c r="AC1683" t="s">
        <v>237</v>
      </c>
      <c r="AL1683" t="s">
        <v>218</v>
      </c>
      <c r="AM1683" t="s">
        <v>1299</v>
      </c>
      <c r="AN1683" t="s">
        <v>6</v>
      </c>
      <c r="AO1683" s="57">
        <v>46181.496516203704</v>
      </c>
      <c r="AP1683" s="57">
        <v>46241.333333333336</v>
      </c>
      <c r="AQ1683" t="s">
        <v>564</v>
      </c>
      <c r="AR1683" t="s">
        <v>278</v>
      </c>
      <c r="AS1683" t="s">
        <v>269</v>
      </c>
      <c r="AT1683" t="s">
        <v>231</v>
      </c>
      <c r="AV1683" t="s">
        <v>4735</v>
      </c>
      <c r="AW1683" t="s">
        <v>1021</v>
      </c>
      <c r="AX1683" t="s">
        <v>223</v>
      </c>
      <c r="BA1683" s="57">
        <v>46241.333333333336</v>
      </c>
      <c r="BB1683" t="s">
        <v>1299</v>
      </c>
      <c r="BF1683" s="6" t="e">
        <f t="shared" si="78"/>
        <v>#NUM!</v>
      </c>
      <c r="BG1683" t="e">
        <f t="shared" si="79"/>
        <v>#NUM!</v>
      </c>
      <c r="BH1683" t="e">
        <f t="shared" si="80"/>
        <v>#NUM!</v>
      </c>
      <c r="BI1683" t="str">
        <f>VLOOKUP(H1683,Sheet2!$A$1:$B$270,2,FALSE)</f>
        <v>MOJOKERTO</v>
      </c>
    </row>
    <row r="1684" spans="1:61">
      <c r="A1684">
        <v>1683</v>
      </c>
      <c r="B1684">
        <v>1002510481</v>
      </c>
      <c r="C1684">
        <v>3</v>
      </c>
      <c r="D1684" t="s">
        <v>59</v>
      </c>
      <c r="E1684">
        <v>4</v>
      </c>
      <c r="F1684" t="s">
        <v>567</v>
      </c>
      <c r="G1684" t="s">
        <v>609</v>
      </c>
      <c r="H1684" t="s">
        <v>620</v>
      </c>
      <c r="I1684" t="s">
        <v>213</v>
      </c>
      <c r="J1684" t="s">
        <v>214</v>
      </c>
      <c r="K1684" t="s">
        <v>149</v>
      </c>
      <c r="L1684" t="s">
        <v>215</v>
      </c>
      <c r="M1684" t="s">
        <v>76</v>
      </c>
      <c r="N1684" t="s">
        <v>216</v>
      </c>
      <c r="O1684" s="57">
        <v>46239.551354166666</v>
      </c>
      <c r="P1684" s="57">
        <v>46240.69158564815</v>
      </c>
      <c r="Q1684">
        <v>69359123</v>
      </c>
      <c r="S1684">
        <v>146131120536</v>
      </c>
      <c r="T1684" t="s">
        <v>1796</v>
      </c>
      <c r="U1684" t="s">
        <v>1797</v>
      </c>
      <c r="V1684" t="s">
        <v>1798</v>
      </c>
      <c r="Z1684">
        <v>110.4315125</v>
      </c>
      <c r="AA1684">
        <v>-7.7749699000000003</v>
      </c>
      <c r="AB1684" t="s">
        <v>1799</v>
      </c>
      <c r="AC1684" t="s">
        <v>237</v>
      </c>
      <c r="AL1684" t="s">
        <v>218</v>
      </c>
      <c r="AM1684" t="s">
        <v>1800</v>
      </c>
      <c r="AN1684" t="s">
        <v>6</v>
      </c>
      <c r="AO1684" s="57">
        <v>46150.559479166666</v>
      </c>
      <c r="AP1684" s="57">
        <v>46240.541666666664</v>
      </c>
      <c r="AR1684" t="s">
        <v>219</v>
      </c>
      <c r="AS1684" t="s">
        <v>620</v>
      </c>
      <c r="AT1684" t="s">
        <v>231</v>
      </c>
      <c r="AU1684">
        <v>20260806</v>
      </c>
      <c r="AV1684" t="s">
        <v>222</v>
      </c>
      <c r="AW1684" t="s">
        <v>1023</v>
      </c>
      <c r="AX1684" t="s">
        <v>223</v>
      </c>
      <c r="BA1684" s="57">
        <v>46240.541666666664</v>
      </c>
      <c r="BB1684" t="s">
        <v>1800</v>
      </c>
      <c r="BC1684">
        <v>2026</v>
      </c>
      <c r="BD1684">
        <v>8</v>
      </c>
      <c r="BE1684">
        <v>6</v>
      </c>
      <c r="BF1684" s="6">
        <f t="shared" si="78"/>
        <v>46240</v>
      </c>
      <c r="BG1684">
        <f t="shared" si="79"/>
        <v>-0.54166666666424135</v>
      </c>
      <c r="BH1684" t="str">
        <f t="shared" si="80"/>
        <v>COMPLY</v>
      </c>
      <c r="BI1684" t="e">
        <f>VLOOKUP(H1684,Sheet2!$A$1:$B$270,2,FALSE)</f>
        <v>#N/A</v>
      </c>
    </row>
    <row r="1685" spans="1:61">
      <c r="A1685">
        <v>1684</v>
      </c>
      <c r="B1685">
        <v>1002518657</v>
      </c>
      <c r="C1685">
        <v>3</v>
      </c>
      <c r="D1685" t="s">
        <v>42</v>
      </c>
      <c r="E1685">
        <v>5</v>
      </c>
      <c r="F1685" t="s">
        <v>102</v>
      </c>
      <c r="G1685" t="s">
        <v>108</v>
      </c>
      <c r="H1685" t="s">
        <v>393</v>
      </c>
      <c r="I1685" t="s">
        <v>213</v>
      </c>
      <c r="J1685" t="s">
        <v>214</v>
      </c>
      <c r="K1685" t="s">
        <v>149</v>
      </c>
      <c r="L1685" t="s">
        <v>215</v>
      </c>
      <c r="M1685" t="s">
        <v>76</v>
      </c>
      <c r="N1685" t="s">
        <v>216</v>
      </c>
      <c r="O1685" s="57">
        <v>46244.751354166663</v>
      </c>
      <c r="P1685" s="57">
        <v>46245.56621527778</v>
      </c>
      <c r="Q1685">
        <v>69362779</v>
      </c>
      <c r="S1685">
        <v>152506218974</v>
      </c>
      <c r="T1685" t="s">
        <v>6323</v>
      </c>
      <c r="U1685" t="s">
        <v>6324</v>
      </c>
      <c r="V1685" t="s">
        <v>6325</v>
      </c>
      <c r="Z1685">
        <v>113.969787</v>
      </c>
      <c r="AA1685">
        <v>-7.7186789999999998</v>
      </c>
      <c r="AB1685" t="s">
        <v>6326</v>
      </c>
      <c r="AC1685" t="s">
        <v>237</v>
      </c>
      <c r="AL1685" t="s">
        <v>218</v>
      </c>
      <c r="AM1685" t="s">
        <v>6327</v>
      </c>
      <c r="AN1685" t="s">
        <v>6</v>
      </c>
      <c r="AO1685" s="57">
        <v>46303.777662037035</v>
      </c>
      <c r="AP1685" s="57">
        <v>46245.625</v>
      </c>
      <c r="AR1685" t="s">
        <v>219</v>
      </c>
      <c r="AS1685" t="s">
        <v>393</v>
      </c>
      <c r="AT1685" t="s">
        <v>231</v>
      </c>
      <c r="AU1685">
        <v>20260811</v>
      </c>
      <c r="AV1685" t="s">
        <v>222</v>
      </c>
      <c r="AW1685" t="s">
        <v>1018</v>
      </c>
      <c r="AX1685" t="s">
        <v>223</v>
      </c>
      <c r="BA1685" s="57">
        <v>46245.625</v>
      </c>
      <c r="BB1685" t="s">
        <v>6327</v>
      </c>
      <c r="BC1685">
        <v>2026</v>
      </c>
      <c r="BD1685">
        <v>8</v>
      </c>
      <c r="BE1685">
        <v>11</v>
      </c>
      <c r="BF1685" s="6">
        <f t="shared" si="78"/>
        <v>46245</v>
      </c>
      <c r="BG1685">
        <f t="shared" si="79"/>
        <v>-0.625</v>
      </c>
      <c r="BH1685" t="str">
        <f t="shared" si="80"/>
        <v>COMPLY</v>
      </c>
      <c r="BI1685" t="str">
        <f>VLOOKUP(H1685,Sheet2!$A$1:$B$270,2,FALSE)</f>
        <v>BANYUWANGI</v>
      </c>
    </row>
    <row r="1686" spans="1:61">
      <c r="A1686">
        <v>1685</v>
      </c>
      <c r="B1686">
        <v>1002522476</v>
      </c>
      <c r="C1686">
        <v>3</v>
      </c>
      <c r="D1686" t="s">
        <v>59</v>
      </c>
      <c r="E1686">
        <v>4</v>
      </c>
      <c r="F1686" t="s">
        <v>243</v>
      </c>
      <c r="G1686" t="s">
        <v>557</v>
      </c>
      <c r="H1686" t="s">
        <v>7791</v>
      </c>
      <c r="I1686" t="s">
        <v>213</v>
      </c>
      <c r="J1686" t="s">
        <v>214</v>
      </c>
      <c r="K1686" t="s">
        <v>149</v>
      </c>
      <c r="L1686" t="s">
        <v>215</v>
      </c>
      <c r="M1686" t="s">
        <v>76</v>
      </c>
      <c r="N1686" t="s">
        <v>216</v>
      </c>
      <c r="O1686" s="57">
        <v>46246.618009259262</v>
      </c>
      <c r="P1686" s="57">
        <v>46247.527997685182</v>
      </c>
      <c r="Q1686">
        <v>69364378</v>
      </c>
      <c r="S1686">
        <v>141177105420</v>
      </c>
      <c r="T1686" t="s">
        <v>8437</v>
      </c>
      <c r="U1686" t="s">
        <v>8438</v>
      </c>
      <c r="V1686" t="s">
        <v>8439</v>
      </c>
      <c r="Z1686">
        <v>109.5023364</v>
      </c>
      <c r="AA1686">
        <v>-7.7342803</v>
      </c>
      <c r="AB1686" t="s">
        <v>8440</v>
      </c>
      <c r="AC1686" t="s">
        <v>237</v>
      </c>
      <c r="AL1686" t="s">
        <v>218</v>
      </c>
      <c r="AM1686" t="s">
        <v>8441</v>
      </c>
      <c r="AN1686" t="s">
        <v>6</v>
      </c>
      <c r="AO1686" s="57">
        <v>46364.632418981484</v>
      </c>
      <c r="AP1686" s="57">
        <v>46248.333333333336</v>
      </c>
      <c r="AR1686" t="s">
        <v>219</v>
      </c>
      <c r="AS1686" t="s">
        <v>7791</v>
      </c>
      <c r="AT1686" t="s">
        <v>231</v>
      </c>
      <c r="AU1686">
        <v>20260813</v>
      </c>
      <c r="AV1686" t="s">
        <v>222</v>
      </c>
      <c r="AW1686" t="s">
        <v>1014</v>
      </c>
      <c r="AX1686" t="s">
        <v>223</v>
      </c>
      <c r="BA1686" s="57">
        <v>46248.333333333336</v>
      </c>
      <c r="BB1686" t="s">
        <v>8441</v>
      </c>
      <c r="BC1686">
        <v>2026</v>
      </c>
      <c r="BD1686">
        <v>8</v>
      </c>
      <c r="BE1686">
        <v>13</v>
      </c>
      <c r="BF1686" s="6">
        <f t="shared" si="78"/>
        <v>46247</v>
      </c>
      <c r="BG1686">
        <f t="shared" si="79"/>
        <v>-1.3333333333357587</v>
      </c>
      <c r="BH1686" t="str">
        <f t="shared" si="80"/>
        <v>COMPLY</v>
      </c>
      <c r="BI1686" t="e">
        <f>VLOOKUP(H1686,Sheet2!$A$1:$B$270,2,FALSE)</f>
        <v>#N/A</v>
      </c>
    </row>
    <row r="1687" spans="1:61">
      <c r="A1687">
        <v>1686</v>
      </c>
      <c r="B1687">
        <v>1002513509</v>
      </c>
      <c r="C1687">
        <v>3</v>
      </c>
      <c r="D1687" t="s">
        <v>38</v>
      </c>
      <c r="E1687">
        <v>5</v>
      </c>
      <c r="F1687" t="s">
        <v>90</v>
      </c>
      <c r="G1687" t="s">
        <v>90</v>
      </c>
      <c r="H1687" t="s">
        <v>459</v>
      </c>
      <c r="I1687" t="s">
        <v>213</v>
      </c>
      <c r="J1687" t="s">
        <v>214</v>
      </c>
      <c r="K1687" t="s">
        <v>149</v>
      </c>
      <c r="L1687" t="s">
        <v>215</v>
      </c>
      <c r="M1687" t="s">
        <v>76</v>
      </c>
      <c r="N1687" t="s">
        <v>216</v>
      </c>
      <c r="O1687" s="57">
        <v>46240.834675925929</v>
      </c>
      <c r="P1687" s="57">
        <v>46241.466087962966</v>
      </c>
      <c r="Q1687">
        <v>69360369</v>
      </c>
      <c r="S1687">
        <v>152640225871</v>
      </c>
      <c r="T1687" t="s">
        <v>958</v>
      </c>
      <c r="U1687" t="s">
        <v>1805</v>
      </c>
      <c r="V1687" t="s">
        <v>1806</v>
      </c>
      <c r="Z1687">
        <v>111.98936708271501</v>
      </c>
      <c r="AA1687">
        <v>-7.7393680279514099</v>
      </c>
      <c r="AB1687" t="s">
        <v>1807</v>
      </c>
      <c r="AC1687" t="s">
        <v>217</v>
      </c>
      <c r="AL1687" t="s">
        <v>218</v>
      </c>
      <c r="AM1687" t="s">
        <v>1808</v>
      </c>
      <c r="AN1687" t="s">
        <v>6</v>
      </c>
      <c r="AO1687" s="57">
        <v>46181.86105324074</v>
      </c>
      <c r="AP1687" s="57">
        <v>46242.333333333336</v>
      </c>
      <c r="AR1687" t="s">
        <v>219</v>
      </c>
      <c r="AS1687" t="s">
        <v>459</v>
      </c>
      <c r="AT1687" t="s">
        <v>231</v>
      </c>
      <c r="AU1687">
        <v>20260807</v>
      </c>
      <c r="AV1687" t="s">
        <v>222</v>
      </c>
      <c r="AW1687" t="s">
        <v>1023</v>
      </c>
      <c r="AX1687" t="s">
        <v>223</v>
      </c>
      <c r="BA1687" s="57">
        <v>46242.333333333336</v>
      </c>
      <c r="BB1687" t="s">
        <v>1808</v>
      </c>
      <c r="BC1687">
        <v>2026</v>
      </c>
      <c r="BD1687">
        <v>8</v>
      </c>
      <c r="BE1687">
        <v>7</v>
      </c>
      <c r="BF1687" s="6">
        <f t="shared" si="78"/>
        <v>46241</v>
      </c>
      <c r="BG1687">
        <f t="shared" si="79"/>
        <v>-1.3333333333357587</v>
      </c>
      <c r="BH1687" t="str">
        <f t="shared" si="80"/>
        <v>COMPLY</v>
      </c>
      <c r="BI1687" t="str">
        <f>VLOOKUP(H1687,Sheet2!$A$1:$B$270,2,FALSE)</f>
        <v>KEDIRI</v>
      </c>
    </row>
    <row r="1688" spans="1:61">
      <c r="A1688">
        <v>1687</v>
      </c>
      <c r="B1688">
        <v>1002506451</v>
      </c>
      <c r="C1688">
        <v>3</v>
      </c>
      <c r="D1688" t="s">
        <v>45</v>
      </c>
      <c r="E1688">
        <v>5</v>
      </c>
      <c r="F1688" t="s">
        <v>211</v>
      </c>
      <c r="G1688" t="s">
        <v>118</v>
      </c>
      <c r="H1688" t="s">
        <v>212</v>
      </c>
      <c r="I1688" t="s">
        <v>213</v>
      </c>
      <c r="J1688" t="s">
        <v>214</v>
      </c>
      <c r="K1688" t="s">
        <v>149</v>
      </c>
      <c r="M1688" t="s">
        <v>76</v>
      </c>
      <c r="N1688" t="s">
        <v>216</v>
      </c>
      <c r="O1688" s="57">
        <v>46237.666307870371</v>
      </c>
      <c r="P1688" s="57">
        <v>46237.71738425926</v>
      </c>
      <c r="Q1688">
        <v>69356869</v>
      </c>
      <c r="S1688">
        <v>172606792076</v>
      </c>
      <c r="T1688" t="s">
        <v>1214</v>
      </c>
      <c r="U1688" t="s">
        <v>1809</v>
      </c>
      <c r="V1688" t="s">
        <v>1810</v>
      </c>
      <c r="Z1688">
        <v>117.4524673</v>
      </c>
      <c r="AA1688">
        <v>-8.5887779000000002</v>
      </c>
      <c r="AB1688" t="s">
        <v>1217</v>
      </c>
      <c r="AC1688" t="s">
        <v>290</v>
      </c>
      <c r="AL1688" t="s">
        <v>218</v>
      </c>
      <c r="AM1688" t="s">
        <v>1811</v>
      </c>
      <c r="AN1688" t="s">
        <v>6</v>
      </c>
      <c r="AO1688" s="57">
        <v>46089.674050925925</v>
      </c>
      <c r="AR1688" t="s">
        <v>219</v>
      </c>
      <c r="AS1688" t="s">
        <v>212</v>
      </c>
      <c r="AT1688" t="s">
        <v>231</v>
      </c>
      <c r="AU1688">
        <v>20260803</v>
      </c>
      <c r="AV1688" t="s">
        <v>222</v>
      </c>
      <c r="AW1688" t="s">
        <v>1081</v>
      </c>
      <c r="AX1688" t="s">
        <v>223</v>
      </c>
      <c r="BA1688" s="57">
        <v>46237.291666666664</v>
      </c>
      <c r="BB1688" t="s">
        <v>1811</v>
      </c>
      <c r="BC1688">
        <v>2026</v>
      </c>
      <c r="BD1688">
        <v>8</v>
      </c>
      <c r="BE1688">
        <v>3</v>
      </c>
      <c r="BF1688" s="6">
        <f t="shared" si="78"/>
        <v>46237</v>
      </c>
      <c r="BG1688">
        <f t="shared" si="79"/>
        <v>-0.29166666666424135</v>
      </c>
      <c r="BH1688" t="str">
        <f t="shared" si="80"/>
        <v>COMPLY</v>
      </c>
      <c r="BI1688" t="str">
        <f>VLOOKUP(H1688,Sheet2!$A$1:$B$270,2,FALSE)</f>
        <v>SUMBAWA</v>
      </c>
    </row>
    <row r="1689" spans="1:61">
      <c r="A1689">
        <v>1688</v>
      </c>
      <c r="B1689">
        <v>1002521411</v>
      </c>
      <c r="C1689">
        <v>3</v>
      </c>
      <c r="D1689" t="s">
        <v>55</v>
      </c>
      <c r="E1689">
        <v>5</v>
      </c>
      <c r="F1689" t="s">
        <v>265</v>
      </c>
      <c r="G1689" t="s">
        <v>128</v>
      </c>
      <c r="H1689" t="s">
        <v>274</v>
      </c>
      <c r="I1689" t="s">
        <v>213</v>
      </c>
      <c r="J1689" t="s">
        <v>214</v>
      </c>
      <c r="K1689" t="s">
        <v>149</v>
      </c>
      <c r="L1689" t="s">
        <v>215</v>
      </c>
      <c r="M1689" t="s">
        <v>286</v>
      </c>
      <c r="N1689" t="s">
        <v>216</v>
      </c>
      <c r="O1689" s="57">
        <v>46246.399259259262</v>
      </c>
      <c r="P1689" s="57">
        <v>46246.74291666667</v>
      </c>
      <c r="Q1689">
        <v>69363881</v>
      </c>
      <c r="S1689">
        <v>152418251770</v>
      </c>
      <c r="T1689" t="s">
        <v>8442</v>
      </c>
      <c r="U1689" t="s">
        <v>8443</v>
      </c>
      <c r="V1689" t="s">
        <v>8444</v>
      </c>
      <c r="Z1689">
        <v>112.6937848</v>
      </c>
      <c r="AA1689">
        <v>-7.2470359000000002</v>
      </c>
      <c r="AB1689" t="s">
        <v>8445</v>
      </c>
      <c r="AC1689" t="s">
        <v>217</v>
      </c>
      <c r="AL1689" t="s">
        <v>218</v>
      </c>
      <c r="AM1689" t="s">
        <v>8446</v>
      </c>
      <c r="AN1689" t="s">
        <v>6</v>
      </c>
      <c r="AO1689" s="57">
        <v>46364.403136574074</v>
      </c>
      <c r="AP1689" s="57">
        <v>46247.625</v>
      </c>
      <c r="AR1689" t="s">
        <v>241</v>
      </c>
      <c r="AS1689" t="s">
        <v>274</v>
      </c>
      <c r="AT1689" t="s">
        <v>231</v>
      </c>
      <c r="AV1689" t="s">
        <v>1160</v>
      </c>
      <c r="AW1689" t="s">
        <v>1018</v>
      </c>
      <c r="AX1689" t="s">
        <v>223</v>
      </c>
      <c r="BA1689" s="57">
        <v>46247.625</v>
      </c>
      <c r="BB1689" t="s">
        <v>8446</v>
      </c>
      <c r="BF1689" s="6" t="e">
        <f t="shared" si="78"/>
        <v>#NUM!</v>
      </c>
      <c r="BG1689" t="e">
        <f t="shared" si="79"/>
        <v>#NUM!</v>
      </c>
      <c r="BH1689" t="e">
        <f t="shared" si="80"/>
        <v>#NUM!</v>
      </c>
      <c r="BI1689" t="str">
        <f>VLOOKUP(H1689,Sheet2!$A$1:$B$270,2,FALSE)</f>
        <v>SURABAYA UTARA</v>
      </c>
    </row>
    <row r="1690" spans="1:61">
      <c r="A1690">
        <v>1689</v>
      </c>
      <c r="B1690">
        <v>1002509397</v>
      </c>
      <c r="C1690">
        <v>3</v>
      </c>
      <c r="D1690" t="s">
        <v>42</v>
      </c>
      <c r="E1690">
        <v>5</v>
      </c>
      <c r="F1690" t="s">
        <v>102</v>
      </c>
      <c r="G1690" t="s">
        <v>102</v>
      </c>
      <c r="H1690" t="s">
        <v>370</v>
      </c>
      <c r="I1690" t="s">
        <v>213</v>
      </c>
      <c r="J1690" t="s">
        <v>214</v>
      </c>
      <c r="K1690" t="s">
        <v>149</v>
      </c>
      <c r="L1690" t="s">
        <v>215</v>
      </c>
      <c r="M1690" t="s">
        <v>76</v>
      </c>
      <c r="N1690" t="s">
        <v>216</v>
      </c>
      <c r="O1690" s="57">
        <v>46238.747881944444</v>
      </c>
      <c r="P1690" s="57">
        <v>46239.795972222222</v>
      </c>
      <c r="Q1690">
        <v>69358655</v>
      </c>
      <c r="S1690">
        <v>152501280845</v>
      </c>
      <c r="T1690" t="s">
        <v>1812</v>
      </c>
      <c r="U1690" t="s">
        <v>1813</v>
      </c>
      <c r="V1690" t="s">
        <v>1814</v>
      </c>
      <c r="Z1690">
        <v>113.6783075</v>
      </c>
      <c r="AA1690">
        <v>-8.1775074999999902</v>
      </c>
      <c r="AB1690" t="s">
        <v>1815</v>
      </c>
      <c r="AC1690" t="s">
        <v>237</v>
      </c>
      <c r="AL1690" t="s">
        <v>218</v>
      </c>
      <c r="AM1690" t="s">
        <v>1816</v>
      </c>
      <c r="AN1690" t="s">
        <v>6</v>
      </c>
      <c r="AO1690" s="57">
        <v>46120.756874999999</v>
      </c>
      <c r="AP1690" s="57">
        <v>46239.625</v>
      </c>
      <c r="AR1690" t="s">
        <v>219</v>
      </c>
      <c r="AS1690" t="s">
        <v>370</v>
      </c>
      <c r="AT1690" t="s">
        <v>231</v>
      </c>
      <c r="AU1690">
        <v>20260805</v>
      </c>
      <c r="AV1690" t="s">
        <v>222</v>
      </c>
      <c r="AW1690" t="s">
        <v>1012</v>
      </c>
      <c r="AX1690" t="s">
        <v>223</v>
      </c>
      <c r="BA1690" s="57">
        <v>46239.625</v>
      </c>
      <c r="BB1690" t="s">
        <v>1816</v>
      </c>
      <c r="BC1690">
        <v>2026</v>
      </c>
      <c r="BD1690">
        <v>8</v>
      </c>
      <c r="BE1690">
        <v>5</v>
      </c>
      <c r="BF1690" s="6">
        <f t="shared" si="78"/>
        <v>46239</v>
      </c>
      <c r="BG1690">
        <f t="shared" si="79"/>
        <v>-0.625</v>
      </c>
      <c r="BH1690" t="str">
        <f t="shared" si="80"/>
        <v>COMPLY</v>
      </c>
      <c r="BI1690" t="str">
        <f>VLOOKUP(H1690,Sheet2!$A$1:$B$270,2,FALSE)</f>
        <v>JEMBER</v>
      </c>
    </row>
    <row r="1691" spans="1:61">
      <c r="A1691">
        <v>1690</v>
      </c>
      <c r="B1691">
        <v>1002520768</v>
      </c>
      <c r="C1691">
        <v>3</v>
      </c>
      <c r="D1691" t="s">
        <v>51</v>
      </c>
      <c r="E1691">
        <v>4</v>
      </c>
      <c r="F1691" t="s">
        <v>273</v>
      </c>
      <c r="G1691" t="s">
        <v>898</v>
      </c>
      <c r="H1691" t="s">
        <v>4800</v>
      </c>
      <c r="I1691" t="s">
        <v>213</v>
      </c>
      <c r="J1691" t="s">
        <v>214</v>
      </c>
      <c r="K1691" t="s">
        <v>149</v>
      </c>
      <c r="L1691" t="s">
        <v>215</v>
      </c>
      <c r="M1691" t="s">
        <v>76</v>
      </c>
      <c r="N1691" t="s">
        <v>216</v>
      </c>
      <c r="O1691" s="57">
        <v>46245.693032407406</v>
      </c>
      <c r="P1691" s="57">
        <v>46246.55060185185</v>
      </c>
      <c r="Q1691">
        <v>69363644</v>
      </c>
      <c r="S1691">
        <v>142539117240</v>
      </c>
      <c r="T1691" t="s">
        <v>7521</v>
      </c>
      <c r="U1691" t="s">
        <v>7522</v>
      </c>
      <c r="V1691" t="s">
        <v>7523</v>
      </c>
      <c r="Z1691">
        <v>110.644738142299</v>
      </c>
      <c r="AA1691">
        <v>-6.5864040659173204</v>
      </c>
      <c r="AB1691" t="s">
        <v>7524</v>
      </c>
      <c r="AC1691" t="s">
        <v>237</v>
      </c>
      <c r="AL1691" t="s">
        <v>218</v>
      </c>
      <c r="AM1691" t="s">
        <v>7525</v>
      </c>
      <c r="AN1691" t="s">
        <v>6</v>
      </c>
      <c r="AO1691" s="57">
        <v>46334.694293981483</v>
      </c>
      <c r="AP1691" s="57">
        <v>46246.541666666664</v>
      </c>
      <c r="AR1691" t="s">
        <v>219</v>
      </c>
      <c r="AS1691" t="s">
        <v>4800</v>
      </c>
      <c r="AT1691" t="s">
        <v>231</v>
      </c>
      <c r="AU1691">
        <v>20260812</v>
      </c>
      <c r="AV1691" t="s">
        <v>222</v>
      </c>
      <c r="AW1691" t="s">
        <v>1020</v>
      </c>
      <c r="AX1691" t="s">
        <v>223</v>
      </c>
      <c r="BA1691" s="57">
        <v>46246.541666666664</v>
      </c>
      <c r="BB1691" t="s">
        <v>7525</v>
      </c>
      <c r="BC1691">
        <v>2026</v>
      </c>
      <c r="BD1691">
        <v>8</v>
      </c>
      <c r="BE1691">
        <v>12</v>
      </c>
      <c r="BF1691" s="6">
        <f t="shared" si="78"/>
        <v>46246</v>
      </c>
      <c r="BG1691">
        <f t="shared" si="79"/>
        <v>-0.54166666666424135</v>
      </c>
      <c r="BH1691" t="str">
        <f t="shared" si="80"/>
        <v>COMPLY</v>
      </c>
      <c r="BI1691" t="e">
        <f>VLOOKUP(H1691,Sheet2!$A$1:$B$270,2,FALSE)</f>
        <v>#N/A</v>
      </c>
    </row>
    <row r="1692" spans="1:61">
      <c r="A1692">
        <v>1691</v>
      </c>
      <c r="B1692">
        <v>1002514519</v>
      </c>
      <c r="C1692">
        <v>3</v>
      </c>
      <c r="D1692" t="s">
        <v>49</v>
      </c>
      <c r="E1692">
        <v>4</v>
      </c>
      <c r="F1692" t="s">
        <v>252</v>
      </c>
      <c r="G1692" t="s">
        <v>252</v>
      </c>
      <c r="H1692" t="s">
        <v>1063</v>
      </c>
      <c r="I1692" t="s">
        <v>213</v>
      </c>
      <c r="J1692" t="s">
        <v>214</v>
      </c>
      <c r="K1692" t="s">
        <v>149</v>
      </c>
      <c r="L1692" t="s">
        <v>215</v>
      </c>
      <c r="M1692" t="s">
        <v>575</v>
      </c>
      <c r="N1692" t="s">
        <v>216</v>
      </c>
      <c r="O1692" s="57">
        <v>46241.538842592592</v>
      </c>
      <c r="P1692" s="57">
        <v>46243.534050925926</v>
      </c>
      <c r="Q1692">
        <v>69360724</v>
      </c>
      <c r="S1692">
        <v>146219104009</v>
      </c>
      <c r="T1692" t="s">
        <v>4752</v>
      </c>
      <c r="U1692" t="s">
        <v>4753</v>
      </c>
      <c r="V1692" t="s">
        <v>4754</v>
      </c>
      <c r="Z1692">
        <v>109.5762</v>
      </c>
      <c r="AA1692">
        <v>-7.0229999999999997</v>
      </c>
      <c r="AB1692" t="s">
        <v>4755</v>
      </c>
      <c r="AC1692" t="s">
        <v>237</v>
      </c>
      <c r="AL1692" t="s">
        <v>218</v>
      </c>
      <c r="AM1692" t="s">
        <v>4756</v>
      </c>
      <c r="AN1692" t="s">
        <v>6</v>
      </c>
      <c r="AO1692" s="57">
        <v>46211.548773148148</v>
      </c>
      <c r="AP1692" s="57">
        <v>46242.541666666664</v>
      </c>
      <c r="AQ1692" t="s">
        <v>564</v>
      </c>
      <c r="AR1692" t="s">
        <v>14</v>
      </c>
      <c r="AS1692" t="s">
        <v>1063</v>
      </c>
      <c r="AT1692" t="s">
        <v>231</v>
      </c>
      <c r="AV1692" t="s">
        <v>4757</v>
      </c>
      <c r="AW1692" t="s">
        <v>1023</v>
      </c>
      <c r="AX1692" t="s">
        <v>223</v>
      </c>
      <c r="BA1692" s="57">
        <v>46242.541666666664</v>
      </c>
      <c r="BB1692" t="s">
        <v>4756</v>
      </c>
      <c r="BF1692" s="6" t="e">
        <f t="shared" si="78"/>
        <v>#NUM!</v>
      </c>
      <c r="BG1692" t="e">
        <f t="shared" si="79"/>
        <v>#NUM!</v>
      </c>
      <c r="BH1692" t="e">
        <f t="shared" si="80"/>
        <v>#NUM!</v>
      </c>
      <c r="BI1692" t="e">
        <f>VLOOKUP(H1692,Sheet2!$A$1:$B$270,2,FALSE)</f>
        <v>#N/A</v>
      </c>
    </row>
    <row r="1693" spans="1:61">
      <c r="A1693">
        <v>1692</v>
      </c>
      <c r="B1693">
        <v>1002519185</v>
      </c>
      <c r="C1693">
        <v>3</v>
      </c>
      <c r="D1693" t="s">
        <v>51</v>
      </c>
      <c r="E1693">
        <v>4</v>
      </c>
      <c r="F1693" t="s">
        <v>273</v>
      </c>
      <c r="G1693" t="s">
        <v>569</v>
      </c>
      <c r="H1693" t="s">
        <v>632</v>
      </c>
      <c r="I1693" t="s">
        <v>213</v>
      </c>
      <c r="J1693" t="s">
        <v>214</v>
      </c>
      <c r="K1693" t="s">
        <v>149</v>
      </c>
      <c r="L1693" t="s">
        <v>215</v>
      </c>
      <c r="M1693" t="s">
        <v>575</v>
      </c>
      <c r="N1693" t="s">
        <v>216</v>
      </c>
      <c r="O1693" s="57">
        <v>46245.4221875</v>
      </c>
      <c r="P1693" s="57">
        <v>46247.517708333333</v>
      </c>
      <c r="Q1693">
        <v>69363010</v>
      </c>
      <c r="S1693">
        <v>142516104729</v>
      </c>
      <c r="T1693" t="s">
        <v>7526</v>
      </c>
      <c r="U1693" t="s">
        <v>7527</v>
      </c>
      <c r="V1693" t="s">
        <v>7528</v>
      </c>
      <c r="Z1693">
        <v>110.69862999999999</v>
      </c>
      <c r="AA1693">
        <v>-7.0201919999999998</v>
      </c>
      <c r="AB1693" t="s">
        <v>7529</v>
      </c>
      <c r="AC1693" t="s">
        <v>237</v>
      </c>
      <c r="AL1693" t="s">
        <v>218</v>
      </c>
      <c r="AM1693" t="s">
        <v>7530</v>
      </c>
      <c r="AN1693" t="s">
        <v>6</v>
      </c>
      <c r="AO1693" s="57">
        <v>46334.42396990741</v>
      </c>
      <c r="AP1693" s="57">
        <v>46246.333333333336</v>
      </c>
      <c r="AQ1693" t="s">
        <v>903</v>
      </c>
      <c r="AR1693" t="s">
        <v>14</v>
      </c>
      <c r="AS1693" t="s">
        <v>632</v>
      </c>
      <c r="AT1693" t="s">
        <v>231</v>
      </c>
      <c r="AV1693" t="s">
        <v>9368</v>
      </c>
      <c r="AW1693" t="s">
        <v>1010</v>
      </c>
      <c r="AX1693" t="s">
        <v>223</v>
      </c>
      <c r="BA1693" s="57">
        <v>46246.333333333336</v>
      </c>
      <c r="BB1693" t="s">
        <v>7530</v>
      </c>
      <c r="BF1693" s="6" t="e">
        <f t="shared" si="78"/>
        <v>#NUM!</v>
      </c>
      <c r="BG1693" t="e">
        <f t="shared" si="79"/>
        <v>#NUM!</v>
      </c>
      <c r="BH1693" t="e">
        <f t="shared" si="80"/>
        <v>#NUM!</v>
      </c>
      <c r="BI1693" t="e">
        <f>VLOOKUP(H1693,Sheet2!$A$1:$B$270,2,FALSE)</f>
        <v>#N/A</v>
      </c>
    </row>
    <row r="1694" spans="1:61">
      <c r="A1694">
        <v>1693</v>
      </c>
      <c r="B1694">
        <v>1002525772</v>
      </c>
      <c r="C1694">
        <v>3</v>
      </c>
      <c r="D1694" t="s">
        <v>42</v>
      </c>
      <c r="E1694">
        <v>5</v>
      </c>
      <c r="F1694" t="s">
        <v>102</v>
      </c>
      <c r="G1694" t="s">
        <v>102</v>
      </c>
      <c r="H1694" t="s">
        <v>370</v>
      </c>
      <c r="I1694" t="s">
        <v>213</v>
      </c>
      <c r="J1694" t="s">
        <v>214</v>
      </c>
      <c r="K1694" t="s">
        <v>149</v>
      </c>
      <c r="L1694" t="s">
        <v>215</v>
      </c>
      <c r="M1694" t="s">
        <v>225</v>
      </c>
      <c r="N1694" t="s">
        <v>216</v>
      </c>
      <c r="O1694" s="57">
        <v>46248.420092592591</v>
      </c>
      <c r="P1694" s="57">
        <v>46249.338217592594</v>
      </c>
      <c r="Q1694">
        <v>69365753</v>
      </c>
      <c r="S1694">
        <v>152501280919</v>
      </c>
      <c r="T1694" t="s">
        <v>12383</v>
      </c>
      <c r="U1694" t="s">
        <v>12384</v>
      </c>
      <c r="V1694" t="s">
        <v>12385</v>
      </c>
      <c r="Z1694">
        <v>113.6943287</v>
      </c>
      <c r="AA1694">
        <v>-8.1719679000000003</v>
      </c>
      <c r="AB1694" t="s">
        <v>12386</v>
      </c>
      <c r="AC1694" t="s">
        <v>217</v>
      </c>
      <c r="AL1694" t="s">
        <v>218</v>
      </c>
      <c r="AM1694" t="s">
        <v>11309</v>
      </c>
      <c r="AN1694" t="s">
        <v>6</v>
      </c>
      <c r="AO1694" t="s">
        <v>9814</v>
      </c>
      <c r="AP1694" s="57">
        <v>46249.333333333336</v>
      </c>
      <c r="AR1694" t="s">
        <v>18</v>
      </c>
      <c r="AS1694" t="s">
        <v>370</v>
      </c>
      <c r="AT1694" t="s">
        <v>231</v>
      </c>
      <c r="AV1694" t="s">
        <v>227</v>
      </c>
      <c r="AW1694" t="s">
        <v>1012</v>
      </c>
      <c r="AX1694" t="s">
        <v>223</v>
      </c>
      <c r="BA1694" s="57">
        <v>46249.333333333336</v>
      </c>
      <c r="BB1694" t="s">
        <v>11309</v>
      </c>
      <c r="BF1694" s="6" t="e">
        <f t="shared" si="78"/>
        <v>#NUM!</v>
      </c>
      <c r="BG1694" t="e">
        <f t="shared" si="79"/>
        <v>#NUM!</v>
      </c>
      <c r="BH1694" t="e">
        <f t="shared" si="80"/>
        <v>#NUM!</v>
      </c>
      <c r="BI1694" t="str">
        <f>VLOOKUP(H1694,Sheet2!$A$1:$B$270,2,FALSE)</f>
        <v>JEMBER</v>
      </c>
    </row>
    <row r="1695" spans="1:61">
      <c r="A1695">
        <v>1694</v>
      </c>
      <c r="B1695">
        <v>1002514918</v>
      </c>
      <c r="C1695">
        <v>3</v>
      </c>
      <c r="D1695" t="s">
        <v>55</v>
      </c>
      <c r="E1695">
        <v>5</v>
      </c>
      <c r="F1695" t="s">
        <v>228</v>
      </c>
      <c r="G1695" t="s">
        <v>127</v>
      </c>
      <c r="H1695" t="s">
        <v>229</v>
      </c>
      <c r="I1695" t="s">
        <v>213</v>
      </c>
      <c r="J1695" t="s">
        <v>214</v>
      </c>
      <c r="K1695" t="s">
        <v>149</v>
      </c>
      <c r="L1695" t="s">
        <v>215</v>
      </c>
      <c r="M1695" t="s">
        <v>76</v>
      </c>
      <c r="N1695" t="s">
        <v>216</v>
      </c>
      <c r="O1695" s="57">
        <v>46241.620104166665</v>
      </c>
      <c r="P1695" s="57">
        <v>46242.699930555558</v>
      </c>
      <c r="Q1695">
        <v>69360913</v>
      </c>
      <c r="S1695">
        <v>152426928035</v>
      </c>
      <c r="T1695" t="s">
        <v>4768</v>
      </c>
      <c r="U1695" t="s">
        <v>4769</v>
      </c>
      <c r="V1695" t="s">
        <v>4770</v>
      </c>
      <c r="Z1695">
        <v>113.4739604</v>
      </c>
      <c r="AA1695">
        <v>-7.1592028999999897</v>
      </c>
      <c r="AB1695" t="s">
        <v>4771</v>
      </c>
      <c r="AC1695" t="s">
        <v>217</v>
      </c>
      <c r="AL1695" t="s">
        <v>218</v>
      </c>
      <c r="AM1695" t="s">
        <v>4772</v>
      </c>
      <c r="AN1695" t="s">
        <v>6</v>
      </c>
      <c r="AO1695" s="57">
        <v>46211.622291666667</v>
      </c>
      <c r="AP1695" s="57">
        <v>46242.541666666664</v>
      </c>
      <c r="AR1695" t="s">
        <v>219</v>
      </c>
      <c r="AS1695" t="s">
        <v>229</v>
      </c>
      <c r="AT1695" t="s">
        <v>231</v>
      </c>
      <c r="AU1695">
        <v>20260808</v>
      </c>
      <c r="AV1695" t="s">
        <v>222</v>
      </c>
      <c r="AW1695" t="s">
        <v>1020</v>
      </c>
      <c r="AX1695" t="s">
        <v>223</v>
      </c>
      <c r="BA1695" s="57">
        <v>46242.541666666664</v>
      </c>
      <c r="BB1695" t="s">
        <v>4772</v>
      </c>
      <c r="BC1695">
        <v>2026</v>
      </c>
      <c r="BD1695">
        <v>8</v>
      </c>
      <c r="BE1695">
        <v>8</v>
      </c>
      <c r="BF1695" s="6">
        <f t="shared" si="78"/>
        <v>46242</v>
      </c>
      <c r="BG1695">
        <f t="shared" si="79"/>
        <v>-0.54166666666424135</v>
      </c>
      <c r="BH1695" t="str">
        <f t="shared" si="80"/>
        <v>COMPLY</v>
      </c>
      <c r="BI1695" t="str">
        <f>VLOOKUP(H1695,Sheet2!$A$1:$B$270,2,FALSE)</f>
        <v>MADURA</v>
      </c>
    </row>
    <row r="1696" spans="1:61">
      <c r="A1696">
        <v>1695</v>
      </c>
      <c r="B1696">
        <v>1002523028</v>
      </c>
      <c r="C1696">
        <v>3</v>
      </c>
      <c r="D1696" t="s">
        <v>45</v>
      </c>
      <c r="E1696">
        <v>5</v>
      </c>
      <c r="F1696" t="s">
        <v>211</v>
      </c>
      <c r="G1696" t="s">
        <v>110</v>
      </c>
      <c r="H1696" t="s">
        <v>249</v>
      </c>
      <c r="I1696" t="s">
        <v>213</v>
      </c>
      <c r="J1696" t="s">
        <v>214</v>
      </c>
      <c r="K1696" t="s">
        <v>149</v>
      </c>
      <c r="L1696" t="s">
        <v>215</v>
      </c>
      <c r="M1696" t="s">
        <v>76</v>
      </c>
      <c r="N1696" t="s">
        <v>216</v>
      </c>
      <c r="O1696" s="57">
        <v>46246.722175925926</v>
      </c>
      <c r="P1696" s="57">
        <v>46247.590266203704</v>
      </c>
      <c r="Q1696">
        <v>69364577</v>
      </c>
      <c r="S1696">
        <v>172616801856</v>
      </c>
      <c r="T1696" t="s">
        <v>8447</v>
      </c>
      <c r="U1696" t="s">
        <v>8448</v>
      </c>
      <c r="V1696" t="s">
        <v>8449</v>
      </c>
      <c r="Z1696">
        <v>118.7479805</v>
      </c>
      <c r="AA1696">
        <v>-8.4586960999999992</v>
      </c>
      <c r="AB1696" t="s">
        <v>8450</v>
      </c>
      <c r="AC1696" t="s">
        <v>217</v>
      </c>
      <c r="AL1696" t="s">
        <v>218</v>
      </c>
      <c r="AM1696" t="s">
        <v>8035</v>
      </c>
      <c r="AN1696" t="s">
        <v>6</v>
      </c>
      <c r="AO1696" s="57">
        <v>46364.736030092594</v>
      </c>
      <c r="AP1696" s="57">
        <v>46247.625</v>
      </c>
      <c r="AR1696" t="s">
        <v>219</v>
      </c>
      <c r="AS1696" t="s">
        <v>249</v>
      </c>
      <c r="AT1696" t="s">
        <v>221</v>
      </c>
      <c r="AU1696">
        <v>20260813</v>
      </c>
      <c r="AV1696" t="s">
        <v>222</v>
      </c>
      <c r="AW1696" t="s">
        <v>8451</v>
      </c>
      <c r="AX1696" t="s">
        <v>223</v>
      </c>
      <c r="BA1696" s="57">
        <v>46247.625</v>
      </c>
      <c r="BB1696" t="s">
        <v>8035</v>
      </c>
      <c r="BC1696">
        <v>2026</v>
      </c>
      <c r="BD1696">
        <v>8</v>
      </c>
      <c r="BE1696">
        <v>13</v>
      </c>
      <c r="BF1696" s="6">
        <f t="shared" si="78"/>
        <v>46247</v>
      </c>
      <c r="BG1696">
        <f t="shared" si="79"/>
        <v>-0.625</v>
      </c>
      <c r="BH1696" t="str">
        <f t="shared" si="80"/>
        <v>COMPLY</v>
      </c>
      <c r="BI1696" t="str">
        <f>VLOOKUP(H1696,Sheet2!$A$1:$B$270,2,FALSE)</f>
        <v>BIMA</v>
      </c>
    </row>
    <row r="1697" spans="1:61">
      <c r="A1697">
        <v>1696</v>
      </c>
      <c r="B1697">
        <v>1002507876</v>
      </c>
      <c r="C1697">
        <v>3</v>
      </c>
      <c r="D1697" t="s">
        <v>38</v>
      </c>
      <c r="E1697">
        <v>5</v>
      </c>
      <c r="F1697" t="s">
        <v>90</v>
      </c>
      <c r="G1697" t="s">
        <v>93</v>
      </c>
      <c r="H1697" t="s">
        <v>302</v>
      </c>
      <c r="I1697" t="s">
        <v>213</v>
      </c>
      <c r="J1697" t="s">
        <v>214</v>
      </c>
      <c r="K1697" t="s">
        <v>149</v>
      </c>
      <c r="L1697" t="s">
        <v>215</v>
      </c>
      <c r="M1697" t="s">
        <v>76</v>
      </c>
      <c r="N1697" t="s">
        <v>216</v>
      </c>
      <c r="O1697" s="57">
        <v>46238.493009259262</v>
      </c>
      <c r="P1697" s="57">
        <v>46238.683842592596</v>
      </c>
      <c r="Q1697">
        <v>69358181</v>
      </c>
      <c r="S1697">
        <v>152611229839</v>
      </c>
      <c r="T1697" t="s">
        <v>1826</v>
      </c>
      <c r="U1697" t="s">
        <v>1827</v>
      </c>
      <c r="V1697" t="s">
        <v>1828</v>
      </c>
      <c r="Z1697">
        <v>111.8638883</v>
      </c>
      <c r="AA1697">
        <v>-7.6605178999999897</v>
      </c>
      <c r="AB1697" t="s">
        <v>1829</v>
      </c>
      <c r="AC1697" t="s">
        <v>217</v>
      </c>
      <c r="AL1697" t="s">
        <v>218</v>
      </c>
      <c r="AM1697" t="s">
        <v>1830</v>
      </c>
      <c r="AN1697" t="s">
        <v>6</v>
      </c>
      <c r="AO1697" s="57">
        <v>46120.496689814812</v>
      </c>
      <c r="AP1697" s="57">
        <v>46239.333333333336</v>
      </c>
      <c r="AR1697" t="s">
        <v>219</v>
      </c>
      <c r="AS1697" t="s">
        <v>302</v>
      </c>
      <c r="AT1697" t="s">
        <v>231</v>
      </c>
      <c r="AU1697">
        <v>20260804</v>
      </c>
      <c r="AV1697" t="s">
        <v>222</v>
      </c>
      <c r="AW1697" t="s">
        <v>1014</v>
      </c>
      <c r="AX1697" t="s">
        <v>223</v>
      </c>
      <c r="BA1697" s="57">
        <v>46239.333333333336</v>
      </c>
      <c r="BB1697" t="s">
        <v>1830</v>
      </c>
      <c r="BC1697">
        <v>2026</v>
      </c>
      <c r="BD1697">
        <v>8</v>
      </c>
      <c r="BE1697">
        <v>4</v>
      </c>
      <c r="BF1697" s="6">
        <f t="shared" si="78"/>
        <v>46238</v>
      </c>
      <c r="BG1697">
        <f t="shared" si="79"/>
        <v>-1.3333333333357587</v>
      </c>
      <c r="BH1697" t="str">
        <f t="shared" si="80"/>
        <v>COMPLY</v>
      </c>
      <c r="BI1697" t="str">
        <f>VLOOKUP(H1697,Sheet2!$A$1:$B$270,2,FALSE)</f>
        <v>NGANJUK</v>
      </c>
    </row>
    <row r="1698" spans="1:61">
      <c r="A1698">
        <v>1697</v>
      </c>
      <c r="B1698">
        <v>1002530705</v>
      </c>
      <c r="C1698">
        <v>3</v>
      </c>
      <c r="D1698" t="s">
        <v>38</v>
      </c>
      <c r="E1698">
        <v>5</v>
      </c>
      <c r="F1698" t="s">
        <v>90</v>
      </c>
      <c r="G1698" t="s">
        <v>93</v>
      </c>
      <c r="H1698" t="s">
        <v>302</v>
      </c>
      <c r="I1698" t="s">
        <v>213</v>
      </c>
      <c r="J1698" t="s">
        <v>214</v>
      </c>
      <c r="K1698" t="s">
        <v>149</v>
      </c>
      <c r="L1698" t="s">
        <v>215</v>
      </c>
      <c r="M1698" t="s">
        <v>225</v>
      </c>
      <c r="N1698" t="s">
        <v>216</v>
      </c>
      <c r="O1698" s="57">
        <v>46251.487453703703</v>
      </c>
      <c r="P1698" s="57">
        <v>46252.337881944448</v>
      </c>
      <c r="Q1698">
        <v>69367956</v>
      </c>
      <c r="S1698">
        <v>152611229904</v>
      </c>
      <c r="T1698" t="s">
        <v>12387</v>
      </c>
      <c r="U1698" t="s">
        <v>12388</v>
      </c>
      <c r="V1698" t="s">
        <v>12389</v>
      </c>
      <c r="Z1698">
        <v>111.81496515870001</v>
      </c>
      <c r="AA1698">
        <v>-7.72976802992609</v>
      </c>
      <c r="AB1698" t="s">
        <v>12390</v>
      </c>
      <c r="AC1698" t="s">
        <v>217</v>
      </c>
      <c r="AL1698" t="s">
        <v>218</v>
      </c>
      <c r="AM1698" t="s">
        <v>9825</v>
      </c>
      <c r="AN1698" t="s">
        <v>6</v>
      </c>
      <c r="AO1698" t="s">
        <v>10251</v>
      </c>
      <c r="AP1698" s="57">
        <v>46252.333333333336</v>
      </c>
      <c r="AR1698" t="s">
        <v>18</v>
      </c>
      <c r="AS1698" t="s">
        <v>302</v>
      </c>
      <c r="AT1698" t="s">
        <v>231</v>
      </c>
      <c r="AV1698" t="s">
        <v>227</v>
      </c>
      <c r="AW1698" t="s">
        <v>1018</v>
      </c>
      <c r="AX1698" t="s">
        <v>223</v>
      </c>
      <c r="BA1698" s="57">
        <v>46252.333333333336</v>
      </c>
      <c r="BB1698" t="s">
        <v>9825</v>
      </c>
      <c r="BF1698" s="6" t="e">
        <f t="shared" si="78"/>
        <v>#NUM!</v>
      </c>
      <c r="BG1698" t="e">
        <f t="shared" si="79"/>
        <v>#NUM!</v>
      </c>
      <c r="BH1698" t="e">
        <f t="shared" si="80"/>
        <v>#NUM!</v>
      </c>
      <c r="BI1698" t="str">
        <f>VLOOKUP(H1698,Sheet2!$A$1:$B$270,2,FALSE)</f>
        <v>NGANJUK</v>
      </c>
    </row>
    <row r="1699" spans="1:61">
      <c r="A1699">
        <v>1698</v>
      </c>
      <c r="B1699">
        <v>1002523600</v>
      </c>
      <c r="C1699">
        <v>3</v>
      </c>
      <c r="D1699" t="s">
        <v>59</v>
      </c>
      <c r="E1699">
        <v>4</v>
      </c>
      <c r="F1699" t="s">
        <v>243</v>
      </c>
      <c r="G1699" t="s">
        <v>896</v>
      </c>
      <c r="H1699" t="s">
        <v>914</v>
      </c>
      <c r="I1699" t="s">
        <v>213</v>
      </c>
      <c r="J1699" t="s">
        <v>214</v>
      </c>
      <c r="K1699" t="s">
        <v>149</v>
      </c>
      <c r="L1699" t="s">
        <v>215</v>
      </c>
      <c r="M1699" t="s">
        <v>76</v>
      </c>
      <c r="N1699" t="s">
        <v>216</v>
      </c>
      <c r="O1699" s="57">
        <v>46247.418020833335</v>
      </c>
      <c r="P1699" s="57">
        <v>46248.347581018519</v>
      </c>
      <c r="Q1699">
        <v>69364840</v>
      </c>
      <c r="S1699">
        <v>141146114828</v>
      </c>
      <c r="T1699" t="s">
        <v>9369</v>
      </c>
      <c r="U1699" t="s">
        <v>9370</v>
      </c>
      <c r="V1699" t="s">
        <v>9371</v>
      </c>
      <c r="Z1699">
        <v>110.26189770000001</v>
      </c>
      <c r="AA1699">
        <v>-7.5990089000000003</v>
      </c>
      <c r="AB1699" t="s">
        <v>9372</v>
      </c>
      <c r="AC1699" t="s">
        <v>237</v>
      </c>
      <c r="AL1699" t="s">
        <v>218</v>
      </c>
      <c r="AM1699" t="s">
        <v>9373</v>
      </c>
      <c r="AN1699" t="s">
        <v>6</v>
      </c>
      <c r="AO1699" t="s">
        <v>8900</v>
      </c>
      <c r="AP1699" s="57">
        <v>46248.625</v>
      </c>
      <c r="AR1699" t="s">
        <v>219</v>
      </c>
      <c r="AS1699" t="s">
        <v>914</v>
      </c>
      <c r="AT1699" t="s">
        <v>231</v>
      </c>
      <c r="AU1699">
        <v>20260814</v>
      </c>
      <c r="AV1699" t="s">
        <v>222</v>
      </c>
      <c r="AW1699" t="s">
        <v>1014</v>
      </c>
      <c r="AX1699" t="s">
        <v>223</v>
      </c>
      <c r="BA1699" s="57">
        <v>46248.625</v>
      </c>
      <c r="BB1699" t="s">
        <v>9373</v>
      </c>
      <c r="BC1699">
        <v>2026</v>
      </c>
      <c r="BD1699">
        <v>8</v>
      </c>
      <c r="BE1699">
        <v>14</v>
      </c>
      <c r="BF1699" s="6">
        <f t="shared" si="78"/>
        <v>46248</v>
      </c>
      <c r="BG1699">
        <f t="shared" si="79"/>
        <v>-0.625</v>
      </c>
      <c r="BH1699" t="str">
        <f t="shared" si="80"/>
        <v>COMPLY</v>
      </c>
      <c r="BI1699" t="e">
        <f>VLOOKUP(H1699,Sheet2!$A$1:$B$270,2,FALSE)</f>
        <v>#N/A</v>
      </c>
    </row>
    <row r="1700" spans="1:61">
      <c r="A1700">
        <v>1699</v>
      </c>
      <c r="B1700">
        <v>1002510848</v>
      </c>
      <c r="C1700">
        <v>3</v>
      </c>
      <c r="D1700" t="s">
        <v>34</v>
      </c>
      <c r="E1700">
        <v>5</v>
      </c>
      <c r="F1700" t="s">
        <v>573</v>
      </c>
      <c r="G1700" t="s">
        <v>82</v>
      </c>
      <c r="H1700" t="s">
        <v>268</v>
      </c>
      <c r="I1700" t="s">
        <v>213</v>
      </c>
      <c r="J1700" t="s">
        <v>214</v>
      </c>
      <c r="K1700" t="s">
        <v>149</v>
      </c>
      <c r="L1700" t="s">
        <v>215</v>
      </c>
      <c r="M1700" t="s">
        <v>76</v>
      </c>
      <c r="N1700" t="s">
        <v>216</v>
      </c>
      <c r="O1700" s="57">
        <v>46239.609675925924</v>
      </c>
      <c r="P1700" s="57">
        <v>46241.382824074077</v>
      </c>
      <c r="Q1700">
        <v>69359309</v>
      </c>
      <c r="S1700">
        <v>172428815938</v>
      </c>
      <c r="T1700" t="s">
        <v>1831</v>
      </c>
      <c r="U1700" t="s">
        <v>1832</v>
      </c>
      <c r="V1700" t="s">
        <v>1833</v>
      </c>
      <c r="Z1700">
        <v>115.44473290000001</v>
      </c>
      <c r="AA1700">
        <v>-8.7001319000000006</v>
      </c>
      <c r="AB1700" t="s">
        <v>1834</v>
      </c>
      <c r="AC1700" t="s">
        <v>237</v>
      </c>
      <c r="AL1700" t="s">
        <v>218</v>
      </c>
      <c r="AM1700" t="s">
        <v>1835</v>
      </c>
      <c r="AN1700" t="s">
        <v>6</v>
      </c>
      <c r="AO1700" s="57">
        <v>46150.610949074071</v>
      </c>
      <c r="AP1700" s="57">
        <v>46240.541666666664</v>
      </c>
      <c r="AR1700" t="s">
        <v>219</v>
      </c>
      <c r="AS1700" t="s">
        <v>268</v>
      </c>
      <c r="AT1700" t="s">
        <v>231</v>
      </c>
      <c r="AU1700">
        <v>20260807</v>
      </c>
      <c r="AV1700" t="s">
        <v>222</v>
      </c>
      <c r="AW1700" t="s">
        <v>1014</v>
      </c>
      <c r="AX1700" t="s">
        <v>223</v>
      </c>
      <c r="BA1700" s="57">
        <v>46240.541666666664</v>
      </c>
      <c r="BB1700" t="s">
        <v>1835</v>
      </c>
      <c r="BC1700">
        <v>2026</v>
      </c>
      <c r="BD1700">
        <v>8</v>
      </c>
      <c r="BE1700">
        <v>7</v>
      </c>
      <c r="BF1700" s="6">
        <f t="shared" si="78"/>
        <v>46241</v>
      </c>
      <c r="BG1700">
        <f t="shared" si="79"/>
        <v>0.45833333333575865</v>
      </c>
      <c r="BH1700" t="str">
        <f t="shared" si="80"/>
        <v>COMPLY</v>
      </c>
      <c r="BI1700" t="str">
        <f>VLOOKUP(H1700,Sheet2!$A$1:$B$270,2,FALSE)</f>
        <v>KLUNGKUNG</v>
      </c>
    </row>
    <row r="1701" spans="1:61">
      <c r="A1701">
        <v>1700</v>
      </c>
      <c r="B1701">
        <v>1002523026</v>
      </c>
      <c r="C1701">
        <v>3</v>
      </c>
      <c r="D1701" t="s">
        <v>34</v>
      </c>
      <c r="E1701">
        <v>5</v>
      </c>
      <c r="F1701" t="s">
        <v>573</v>
      </c>
      <c r="G1701" t="s">
        <v>79</v>
      </c>
      <c r="H1701" t="s">
        <v>535</v>
      </c>
      <c r="I1701" t="s">
        <v>9791</v>
      </c>
      <c r="J1701" t="s">
        <v>214</v>
      </c>
      <c r="K1701" t="s">
        <v>149</v>
      </c>
      <c r="M1701" t="s">
        <v>933</v>
      </c>
      <c r="N1701" t="s">
        <v>10136</v>
      </c>
      <c r="O1701" s="57">
        <v>46246.721064814818</v>
      </c>
      <c r="P1701" s="57">
        <v>46248.410312499997</v>
      </c>
      <c r="Q1701">
        <v>69364576</v>
      </c>
      <c r="S1701">
        <v>172409210371</v>
      </c>
      <c r="T1701" t="s">
        <v>10178</v>
      </c>
      <c r="U1701" t="s">
        <v>10138</v>
      </c>
      <c r="V1701" t="s">
        <v>12391</v>
      </c>
      <c r="Z1701">
        <v>115.310956526506</v>
      </c>
      <c r="AA1701">
        <v>-8.4144495342988499</v>
      </c>
      <c r="AB1701" t="s">
        <v>10180</v>
      </c>
      <c r="AC1701" t="s">
        <v>226</v>
      </c>
      <c r="AL1701" t="s">
        <v>218</v>
      </c>
      <c r="AM1701" t="s">
        <v>10180</v>
      </c>
      <c r="AN1701" t="s">
        <v>6</v>
      </c>
      <c r="AO1701" s="57">
        <v>46364.736030092594</v>
      </c>
      <c r="AQ1701" t="s">
        <v>248</v>
      </c>
      <c r="AR1701" t="s">
        <v>12</v>
      </c>
      <c r="AS1701" t="s">
        <v>535</v>
      </c>
      <c r="AT1701" t="s">
        <v>231</v>
      </c>
      <c r="AV1701" t="s">
        <v>917</v>
      </c>
      <c r="AW1701" t="s">
        <v>12392</v>
      </c>
      <c r="AX1701" t="s">
        <v>223</v>
      </c>
      <c r="BA1701" s="57">
        <v>46246.520833333336</v>
      </c>
      <c r="BB1701" t="s">
        <v>10180</v>
      </c>
      <c r="BF1701" s="6" t="e">
        <f t="shared" si="78"/>
        <v>#NUM!</v>
      </c>
      <c r="BG1701" t="e">
        <f t="shared" si="79"/>
        <v>#NUM!</v>
      </c>
      <c r="BH1701" t="e">
        <f t="shared" si="80"/>
        <v>#NUM!</v>
      </c>
      <c r="BI1701" t="str">
        <f>VLOOKUP(H1701,Sheet2!$A$1:$B$270,2,FALSE)</f>
        <v>GIANYAR</v>
      </c>
    </row>
    <row r="1702" spans="1:61">
      <c r="A1702">
        <v>1701</v>
      </c>
      <c r="B1702">
        <v>1002510213</v>
      </c>
      <c r="C1702">
        <v>3</v>
      </c>
      <c r="D1702" t="s">
        <v>55</v>
      </c>
      <c r="E1702">
        <v>5</v>
      </c>
      <c r="F1702" t="s">
        <v>265</v>
      </c>
      <c r="G1702" t="s">
        <v>126</v>
      </c>
      <c r="H1702" t="s">
        <v>266</v>
      </c>
      <c r="I1702" t="s">
        <v>213</v>
      </c>
      <c r="J1702" t="s">
        <v>214</v>
      </c>
      <c r="K1702" t="s">
        <v>149</v>
      </c>
      <c r="L1702" t="s">
        <v>215</v>
      </c>
      <c r="M1702" t="s">
        <v>575</v>
      </c>
      <c r="N1702" t="s">
        <v>216</v>
      </c>
      <c r="O1702" s="57">
        <v>46239.476354166669</v>
      </c>
      <c r="P1702" s="57">
        <v>46241.463807870372</v>
      </c>
      <c r="Q1702">
        <v>69359002</v>
      </c>
      <c r="S1702">
        <v>152413167537</v>
      </c>
      <c r="T1702" t="s">
        <v>1836</v>
      </c>
      <c r="U1702" t="s">
        <v>1837</v>
      </c>
      <c r="V1702" t="s">
        <v>1838</v>
      </c>
      <c r="Z1702">
        <v>112.7520883</v>
      </c>
      <c r="AA1702">
        <v>-7.2574718999999996</v>
      </c>
      <c r="AB1702" t="s">
        <v>1839</v>
      </c>
      <c r="AC1702" t="s">
        <v>1013</v>
      </c>
      <c r="AL1702" t="s">
        <v>218</v>
      </c>
      <c r="AM1702" t="s">
        <v>1840</v>
      </c>
      <c r="AN1702" t="s">
        <v>6</v>
      </c>
      <c r="AO1702" s="57">
        <v>46150.486030092594</v>
      </c>
      <c r="AP1702" s="57">
        <v>46240.333333333336</v>
      </c>
      <c r="AQ1702" t="s">
        <v>903</v>
      </c>
      <c r="AR1702" t="s">
        <v>14</v>
      </c>
      <c r="AS1702" t="s">
        <v>266</v>
      </c>
      <c r="AT1702" t="s">
        <v>231</v>
      </c>
      <c r="AV1702" t="s">
        <v>4773</v>
      </c>
      <c r="AW1702" t="s">
        <v>1078</v>
      </c>
      <c r="AX1702" t="s">
        <v>223</v>
      </c>
      <c r="BA1702" s="57">
        <v>46240.333333333336</v>
      </c>
      <c r="BB1702" t="s">
        <v>1840</v>
      </c>
      <c r="BF1702" s="6" t="e">
        <f t="shared" si="78"/>
        <v>#NUM!</v>
      </c>
      <c r="BG1702" t="e">
        <f t="shared" si="79"/>
        <v>#NUM!</v>
      </c>
      <c r="BH1702" t="e">
        <f t="shared" si="80"/>
        <v>#NUM!</v>
      </c>
      <c r="BI1702" t="str">
        <f>VLOOKUP(H1702,Sheet2!$A$1:$B$270,2,FALSE)</f>
        <v>SURABAYA SELATAN</v>
      </c>
    </row>
    <row r="1703" spans="1:61">
      <c r="A1703">
        <v>1702</v>
      </c>
      <c r="B1703">
        <v>1002514156</v>
      </c>
      <c r="C1703">
        <v>3</v>
      </c>
      <c r="D1703" t="s">
        <v>55</v>
      </c>
      <c r="E1703">
        <v>5</v>
      </c>
      <c r="F1703" t="s">
        <v>265</v>
      </c>
      <c r="G1703" t="s">
        <v>125</v>
      </c>
      <c r="H1703" t="s">
        <v>415</v>
      </c>
      <c r="I1703" t="s">
        <v>213</v>
      </c>
      <c r="J1703" t="s">
        <v>214</v>
      </c>
      <c r="K1703" t="s">
        <v>149</v>
      </c>
      <c r="M1703" t="s">
        <v>76</v>
      </c>
      <c r="N1703" t="s">
        <v>216</v>
      </c>
      <c r="O1703" s="57">
        <v>46241.445486111108</v>
      </c>
      <c r="P1703" s="57">
        <v>46243.874293981484</v>
      </c>
      <c r="Q1703">
        <v>69360591</v>
      </c>
      <c r="S1703">
        <v>152433910086</v>
      </c>
      <c r="T1703" t="s">
        <v>4774</v>
      </c>
      <c r="U1703" t="s">
        <v>3165</v>
      </c>
      <c r="V1703" t="s">
        <v>4775</v>
      </c>
      <c r="Z1703">
        <v>112.40271540000001</v>
      </c>
      <c r="AA1703">
        <v>-7.1229563000000002</v>
      </c>
      <c r="AB1703" t="s">
        <v>4776</v>
      </c>
      <c r="AC1703" t="s">
        <v>230</v>
      </c>
      <c r="AL1703" t="s">
        <v>218</v>
      </c>
      <c r="AM1703" t="s">
        <v>4777</v>
      </c>
      <c r="AN1703" t="s">
        <v>6</v>
      </c>
      <c r="AO1703" s="57">
        <v>46211.455092592594</v>
      </c>
      <c r="AP1703" s="57">
        <v>46243.416666666664</v>
      </c>
      <c r="AR1703" t="s">
        <v>219</v>
      </c>
      <c r="AS1703" t="s">
        <v>415</v>
      </c>
      <c r="AT1703" t="s">
        <v>231</v>
      </c>
      <c r="AU1703">
        <v>20260809</v>
      </c>
      <c r="AV1703" t="s">
        <v>222</v>
      </c>
      <c r="AW1703" t="s">
        <v>972</v>
      </c>
      <c r="AX1703" t="s">
        <v>223</v>
      </c>
      <c r="BA1703" s="57">
        <v>46243.416666666664</v>
      </c>
      <c r="BB1703" t="s">
        <v>4777</v>
      </c>
      <c r="BC1703">
        <v>2026</v>
      </c>
      <c r="BD1703">
        <v>8</v>
      </c>
      <c r="BE1703">
        <v>9</v>
      </c>
      <c r="BF1703" s="6">
        <f t="shared" si="78"/>
        <v>46243</v>
      </c>
      <c r="BG1703">
        <f t="shared" si="79"/>
        <v>-0.41666666666424135</v>
      </c>
      <c r="BH1703" t="str">
        <f t="shared" si="80"/>
        <v>COMPLY</v>
      </c>
      <c r="BI1703" t="str">
        <f>VLOOKUP(H1703,Sheet2!$A$1:$B$270,2,FALSE)</f>
        <v>GRESIK</v>
      </c>
    </row>
    <row r="1704" spans="1:61">
      <c r="A1704">
        <v>1703</v>
      </c>
      <c r="B1704">
        <v>1002509444</v>
      </c>
      <c r="C1704">
        <v>3</v>
      </c>
      <c r="D1704" t="s">
        <v>45</v>
      </c>
      <c r="E1704">
        <v>5</v>
      </c>
      <c r="F1704" t="s">
        <v>211</v>
      </c>
      <c r="G1704" t="s">
        <v>110</v>
      </c>
      <c r="H1704" t="s">
        <v>319</v>
      </c>
      <c r="I1704" t="s">
        <v>213</v>
      </c>
      <c r="J1704" t="s">
        <v>214</v>
      </c>
      <c r="K1704" t="s">
        <v>149</v>
      </c>
      <c r="L1704" t="s">
        <v>215</v>
      </c>
      <c r="M1704" t="s">
        <v>575</v>
      </c>
      <c r="N1704" t="s">
        <v>216</v>
      </c>
      <c r="O1704" s="57">
        <v>46238.784675925926</v>
      </c>
      <c r="P1704" s="57">
        <v>46241.378495370373</v>
      </c>
      <c r="Q1704">
        <v>69358680</v>
      </c>
      <c r="S1704">
        <v>172611786068</v>
      </c>
      <c r="T1704" t="s">
        <v>1846</v>
      </c>
      <c r="U1704" t="s">
        <v>1847</v>
      </c>
      <c r="V1704" t="s">
        <v>1848</v>
      </c>
      <c r="Z1704">
        <v>118.460622817253</v>
      </c>
      <c r="AA1704">
        <v>-8.5288489031855708</v>
      </c>
      <c r="AB1704" t="s">
        <v>1849</v>
      </c>
      <c r="AC1704" t="s">
        <v>237</v>
      </c>
      <c r="AL1704" t="s">
        <v>218</v>
      </c>
      <c r="AM1704" t="s">
        <v>1850</v>
      </c>
      <c r="AN1704" t="s">
        <v>6</v>
      </c>
      <c r="AO1704" s="57">
        <v>46120.788576388892</v>
      </c>
      <c r="AP1704" s="57">
        <v>46239.625</v>
      </c>
      <c r="AR1704" t="s">
        <v>14</v>
      </c>
      <c r="AS1704" t="s">
        <v>319</v>
      </c>
      <c r="AT1704" t="s">
        <v>231</v>
      </c>
      <c r="AV1704" t="s">
        <v>4783</v>
      </c>
      <c r="AW1704" t="s">
        <v>1010</v>
      </c>
      <c r="AX1704" t="s">
        <v>223</v>
      </c>
      <c r="BA1704" s="57">
        <v>46239.625</v>
      </c>
      <c r="BB1704" t="s">
        <v>1850</v>
      </c>
      <c r="BF1704" s="6" t="e">
        <f t="shared" si="78"/>
        <v>#NUM!</v>
      </c>
      <c r="BG1704" t="e">
        <f t="shared" si="79"/>
        <v>#NUM!</v>
      </c>
      <c r="BH1704" t="e">
        <f t="shared" si="80"/>
        <v>#NUM!</v>
      </c>
      <c r="BI1704" t="str">
        <f>VLOOKUP(H1704,Sheet2!$A$1:$B$270,2,FALSE)</f>
        <v>BIMA</v>
      </c>
    </row>
    <row r="1705" spans="1:61">
      <c r="A1705">
        <v>1704</v>
      </c>
      <c r="B1705">
        <v>1002530048</v>
      </c>
      <c r="C1705">
        <v>3</v>
      </c>
      <c r="D1705" t="s">
        <v>45</v>
      </c>
      <c r="E1705">
        <v>5</v>
      </c>
      <c r="F1705" t="s">
        <v>113</v>
      </c>
      <c r="G1705" t="s">
        <v>111</v>
      </c>
      <c r="H1705" t="s">
        <v>347</v>
      </c>
      <c r="I1705" t="s">
        <v>9791</v>
      </c>
      <c r="J1705" t="s">
        <v>214</v>
      </c>
      <c r="K1705" t="s">
        <v>149</v>
      </c>
      <c r="M1705" t="s">
        <v>258</v>
      </c>
      <c r="N1705" t="s">
        <v>9792</v>
      </c>
      <c r="O1705" s="57">
        <v>46250.750763888886</v>
      </c>
      <c r="P1705" s="57">
        <v>46251.809062499997</v>
      </c>
      <c r="Q1705">
        <v>69367749</v>
      </c>
      <c r="S1705">
        <v>172511797014</v>
      </c>
      <c r="T1705" t="s">
        <v>12393</v>
      </c>
      <c r="U1705" t="s">
        <v>12394</v>
      </c>
      <c r="V1705" t="s">
        <v>12395</v>
      </c>
      <c r="Z1705">
        <v>121.27462300000001</v>
      </c>
      <c r="AA1705">
        <v>-8.5692679999999992</v>
      </c>
      <c r="AB1705" t="s">
        <v>12396</v>
      </c>
      <c r="AC1705" t="s">
        <v>226</v>
      </c>
      <c r="AL1705" t="s">
        <v>218</v>
      </c>
      <c r="AM1705" t="s">
        <v>214</v>
      </c>
      <c r="AN1705" t="s">
        <v>6</v>
      </c>
      <c r="AO1705" t="s">
        <v>12397</v>
      </c>
      <c r="AR1705" t="s">
        <v>259</v>
      </c>
      <c r="AS1705" t="s">
        <v>347</v>
      </c>
      <c r="AT1705" t="s">
        <v>231</v>
      </c>
      <c r="AV1705" t="s">
        <v>260</v>
      </c>
      <c r="AW1705" t="s">
        <v>982</v>
      </c>
      <c r="AX1705" t="s">
        <v>223</v>
      </c>
      <c r="BA1705" s="57">
        <v>46250.5</v>
      </c>
      <c r="BB1705" t="s">
        <v>214</v>
      </c>
      <c r="BF1705" s="6" t="e">
        <f t="shared" si="78"/>
        <v>#NUM!</v>
      </c>
      <c r="BG1705" t="e">
        <f t="shared" si="79"/>
        <v>#NUM!</v>
      </c>
      <c r="BH1705" t="e">
        <f t="shared" si="80"/>
        <v>#NUM!</v>
      </c>
      <c r="BI1705" t="str">
        <f>VLOOKUP(H1705,Sheet2!$A$1:$B$270,2,FALSE)</f>
        <v>ENDE</v>
      </c>
    </row>
    <row r="1706" spans="1:61">
      <c r="A1706">
        <v>1705</v>
      </c>
      <c r="B1706">
        <v>1002529323</v>
      </c>
      <c r="C1706">
        <v>3</v>
      </c>
      <c r="D1706" t="s">
        <v>42</v>
      </c>
      <c r="E1706">
        <v>5</v>
      </c>
      <c r="F1706" t="s">
        <v>102</v>
      </c>
      <c r="G1706" t="s">
        <v>99</v>
      </c>
      <c r="H1706" t="s">
        <v>416</v>
      </c>
      <c r="I1706" t="s">
        <v>213</v>
      </c>
      <c r="J1706" t="s">
        <v>214</v>
      </c>
      <c r="K1706" t="s">
        <v>149</v>
      </c>
      <c r="L1706" t="s">
        <v>215</v>
      </c>
      <c r="M1706" t="s">
        <v>76</v>
      </c>
      <c r="N1706" t="s">
        <v>216</v>
      </c>
      <c r="O1706" s="57">
        <v>46250.413842592592</v>
      </c>
      <c r="P1706" s="57">
        <v>46251.60396990741</v>
      </c>
      <c r="Q1706">
        <v>69367337</v>
      </c>
      <c r="S1706">
        <v>152522205163</v>
      </c>
      <c r="T1706" t="s">
        <v>12398</v>
      </c>
      <c r="U1706" t="s">
        <v>12399</v>
      </c>
      <c r="V1706" t="s">
        <v>12400</v>
      </c>
      <c r="Z1706">
        <v>114.313938058912</v>
      </c>
      <c r="AA1706">
        <v>-8.4872728843322296</v>
      </c>
      <c r="AB1706" t="s">
        <v>12401</v>
      </c>
      <c r="AC1706" t="s">
        <v>217</v>
      </c>
      <c r="AL1706" t="s">
        <v>218</v>
      </c>
      <c r="AM1706" t="s">
        <v>12402</v>
      </c>
      <c r="AN1706" t="s">
        <v>6</v>
      </c>
      <c r="AO1706" t="s">
        <v>12349</v>
      </c>
      <c r="AP1706" s="57">
        <v>46251.333333333336</v>
      </c>
      <c r="AR1706" t="s">
        <v>219</v>
      </c>
      <c r="AS1706" t="s">
        <v>416</v>
      </c>
      <c r="AT1706" t="s">
        <v>231</v>
      </c>
      <c r="AU1706">
        <v>20260817</v>
      </c>
      <c r="AV1706" t="s">
        <v>222</v>
      </c>
      <c r="AW1706" t="s">
        <v>1010</v>
      </c>
      <c r="AX1706" t="s">
        <v>223</v>
      </c>
      <c r="BA1706" s="57">
        <v>46251.333333333336</v>
      </c>
      <c r="BB1706" t="s">
        <v>12402</v>
      </c>
      <c r="BC1706">
        <v>2026</v>
      </c>
      <c r="BD1706">
        <v>8</v>
      </c>
      <c r="BE1706">
        <v>17</v>
      </c>
      <c r="BF1706" s="6">
        <f t="shared" si="78"/>
        <v>46251</v>
      </c>
      <c r="BG1706">
        <f t="shared" si="79"/>
        <v>-0.33333333333575865</v>
      </c>
      <c r="BH1706" t="str">
        <f t="shared" si="80"/>
        <v>COMPLY</v>
      </c>
      <c r="BI1706" t="str">
        <f>VLOOKUP(H1706,Sheet2!$A$1:$B$270,2,FALSE)</f>
        <v>BANYUWANGI</v>
      </c>
    </row>
    <row r="1707" spans="1:61">
      <c r="A1707">
        <v>1706</v>
      </c>
      <c r="B1707">
        <v>1002522268</v>
      </c>
      <c r="C1707">
        <v>3</v>
      </c>
      <c r="D1707" t="s">
        <v>38</v>
      </c>
      <c r="E1707">
        <v>5</v>
      </c>
      <c r="F1707" t="s">
        <v>90</v>
      </c>
      <c r="G1707" t="s">
        <v>90</v>
      </c>
      <c r="H1707" t="s">
        <v>392</v>
      </c>
      <c r="I1707" t="s">
        <v>213</v>
      </c>
      <c r="J1707" t="s">
        <v>214</v>
      </c>
      <c r="K1707" t="s">
        <v>149</v>
      </c>
      <c r="L1707" t="s">
        <v>215</v>
      </c>
      <c r="M1707" t="s">
        <v>76</v>
      </c>
      <c r="N1707" t="s">
        <v>216</v>
      </c>
      <c r="O1707" s="57">
        <v>46246.579143518517</v>
      </c>
      <c r="P1707" s="57">
        <v>46247.670868055553</v>
      </c>
      <c r="Q1707">
        <v>69364262</v>
      </c>
      <c r="S1707">
        <v>152626204669</v>
      </c>
      <c r="T1707" t="s">
        <v>4406</v>
      </c>
      <c r="U1707" t="s">
        <v>8452</v>
      </c>
      <c r="V1707" t="s">
        <v>8453</v>
      </c>
      <c r="Z1707">
        <v>112.01373495161501</v>
      </c>
      <c r="AA1707">
        <v>-7.9483860675966902</v>
      </c>
      <c r="AB1707" t="s">
        <v>8454</v>
      </c>
      <c r="AC1707" t="s">
        <v>217</v>
      </c>
      <c r="AL1707" t="s">
        <v>218</v>
      </c>
      <c r="AM1707" t="s">
        <v>8455</v>
      </c>
      <c r="AN1707" t="s">
        <v>6</v>
      </c>
      <c r="AO1707" s="57">
        <v>46364.579872685186</v>
      </c>
      <c r="AP1707" s="57">
        <v>46250.333333333336</v>
      </c>
      <c r="AR1707" t="s">
        <v>219</v>
      </c>
      <c r="AS1707" t="s">
        <v>392</v>
      </c>
      <c r="AT1707" t="s">
        <v>231</v>
      </c>
      <c r="AU1707">
        <v>20260813</v>
      </c>
      <c r="AV1707" t="s">
        <v>222</v>
      </c>
      <c r="AW1707" t="s">
        <v>1012</v>
      </c>
      <c r="AX1707" t="s">
        <v>223</v>
      </c>
      <c r="BA1707" s="57">
        <v>46250.333333333336</v>
      </c>
      <c r="BB1707" t="s">
        <v>8455</v>
      </c>
      <c r="BC1707">
        <v>2026</v>
      </c>
      <c r="BD1707">
        <v>8</v>
      </c>
      <c r="BE1707">
        <v>13</v>
      </c>
      <c r="BF1707" s="6">
        <f t="shared" si="78"/>
        <v>46247</v>
      </c>
      <c r="BG1707">
        <f t="shared" si="79"/>
        <v>-3.3333333333357587</v>
      </c>
      <c r="BH1707" t="str">
        <f t="shared" si="80"/>
        <v>COMPLY</v>
      </c>
      <c r="BI1707" t="str">
        <f>VLOOKUP(H1707,Sheet2!$A$1:$B$270,2,FALSE)</f>
        <v>KEDIRI</v>
      </c>
    </row>
    <row r="1708" spans="1:61">
      <c r="A1708">
        <v>1707</v>
      </c>
      <c r="B1708">
        <v>1002519725</v>
      </c>
      <c r="C1708">
        <v>3</v>
      </c>
      <c r="D1708" t="s">
        <v>38</v>
      </c>
      <c r="E1708">
        <v>5</v>
      </c>
      <c r="F1708" t="s">
        <v>250</v>
      </c>
      <c r="G1708" t="s">
        <v>87</v>
      </c>
      <c r="H1708" t="s">
        <v>362</v>
      </c>
      <c r="I1708" t="s">
        <v>213</v>
      </c>
      <c r="J1708" t="s">
        <v>214</v>
      </c>
      <c r="K1708" t="s">
        <v>149</v>
      </c>
      <c r="L1708" t="s">
        <v>215</v>
      </c>
      <c r="M1708" t="s">
        <v>286</v>
      </c>
      <c r="N1708" t="s">
        <v>216</v>
      </c>
      <c r="O1708" s="57">
        <v>46245.518020833333</v>
      </c>
      <c r="P1708" s="57">
        <v>46249.508773148147</v>
      </c>
      <c r="Q1708">
        <v>69363249</v>
      </c>
      <c r="S1708">
        <v>152707239231</v>
      </c>
      <c r="T1708" t="s">
        <v>7531</v>
      </c>
      <c r="U1708" t="s">
        <v>7532</v>
      </c>
      <c r="V1708" t="s">
        <v>7533</v>
      </c>
      <c r="Z1708">
        <v>112.51716513186599</v>
      </c>
      <c r="AA1708">
        <v>-7.8847198626386099</v>
      </c>
      <c r="AB1708" t="s">
        <v>7534</v>
      </c>
      <c r="AC1708" t="s">
        <v>217</v>
      </c>
      <c r="AL1708" t="s">
        <v>218</v>
      </c>
      <c r="AM1708" t="s">
        <v>7535</v>
      </c>
      <c r="AN1708" t="s">
        <v>6</v>
      </c>
      <c r="AO1708" s="57">
        <v>46334.528009259258</v>
      </c>
      <c r="AP1708" s="57">
        <v>46251.541666666664</v>
      </c>
      <c r="AR1708" t="s">
        <v>241</v>
      </c>
      <c r="AS1708" t="s">
        <v>362</v>
      </c>
      <c r="AT1708" t="s">
        <v>231</v>
      </c>
      <c r="AV1708" t="s">
        <v>905</v>
      </c>
      <c r="AW1708" t="s">
        <v>1012</v>
      </c>
      <c r="AX1708" t="s">
        <v>223</v>
      </c>
      <c r="BA1708" s="57">
        <v>46251.541666666664</v>
      </c>
      <c r="BB1708" t="s">
        <v>7535</v>
      </c>
      <c r="BF1708" s="6" t="e">
        <f t="shared" si="78"/>
        <v>#NUM!</v>
      </c>
      <c r="BG1708" t="e">
        <f t="shared" si="79"/>
        <v>#NUM!</v>
      </c>
      <c r="BH1708" t="e">
        <f t="shared" si="80"/>
        <v>#NUM!</v>
      </c>
      <c r="BI1708" t="str">
        <f>VLOOKUP(H1708,Sheet2!$A$1:$B$270,2,FALSE)</f>
        <v>BATU</v>
      </c>
    </row>
    <row r="1709" spans="1:61">
      <c r="A1709">
        <v>1708</v>
      </c>
      <c r="B1709">
        <v>1002519854</v>
      </c>
      <c r="C1709">
        <v>3</v>
      </c>
      <c r="D1709" t="s">
        <v>59</v>
      </c>
      <c r="E1709">
        <v>4</v>
      </c>
      <c r="F1709" t="s">
        <v>243</v>
      </c>
      <c r="G1709" t="s">
        <v>635</v>
      </c>
      <c r="H1709" t="s">
        <v>636</v>
      </c>
      <c r="I1709" t="s">
        <v>213</v>
      </c>
      <c r="J1709" t="s">
        <v>214</v>
      </c>
      <c r="K1709" t="s">
        <v>149</v>
      </c>
      <c r="L1709" t="s">
        <v>215</v>
      </c>
      <c r="M1709" t="s">
        <v>76</v>
      </c>
      <c r="N1709" t="s">
        <v>216</v>
      </c>
      <c r="O1709" s="57">
        <v>46245.556203703702</v>
      </c>
      <c r="P1709" s="57">
        <v>46246.611157407409</v>
      </c>
      <c r="Q1709">
        <v>69363318</v>
      </c>
      <c r="S1709">
        <v>141149112791</v>
      </c>
      <c r="T1709" t="s">
        <v>7536</v>
      </c>
      <c r="U1709" t="s">
        <v>7537</v>
      </c>
      <c r="V1709" t="s">
        <v>7538</v>
      </c>
      <c r="Z1709">
        <v>110.09096165695</v>
      </c>
      <c r="AA1709">
        <v>-7.2708101844280701</v>
      </c>
      <c r="AB1709" t="s">
        <v>7539</v>
      </c>
      <c r="AC1709" t="s">
        <v>237</v>
      </c>
      <c r="AL1709" t="s">
        <v>218</v>
      </c>
      <c r="AM1709" t="s">
        <v>7540</v>
      </c>
      <c r="AN1709" t="s">
        <v>6</v>
      </c>
      <c r="AO1709" s="57">
        <v>46334.569282407407</v>
      </c>
      <c r="AP1709" s="57">
        <v>46246.541666666664</v>
      </c>
      <c r="AR1709" t="s">
        <v>219</v>
      </c>
      <c r="AS1709" t="s">
        <v>636</v>
      </c>
      <c r="AT1709" t="s">
        <v>231</v>
      </c>
      <c r="AU1709">
        <v>20260812</v>
      </c>
      <c r="AV1709" t="s">
        <v>222</v>
      </c>
      <c r="AW1709" t="s">
        <v>1027</v>
      </c>
      <c r="AX1709" t="s">
        <v>223</v>
      </c>
      <c r="BA1709" s="57">
        <v>46246.541666666664</v>
      </c>
      <c r="BB1709" t="s">
        <v>7540</v>
      </c>
      <c r="BC1709">
        <v>2026</v>
      </c>
      <c r="BD1709">
        <v>8</v>
      </c>
      <c r="BE1709">
        <v>12</v>
      </c>
      <c r="BF1709" s="6">
        <f t="shared" si="78"/>
        <v>46246</v>
      </c>
      <c r="BG1709">
        <f t="shared" si="79"/>
        <v>-0.54166666666424135</v>
      </c>
      <c r="BH1709" t="str">
        <f t="shared" si="80"/>
        <v>COMPLY</v>
      </c>
      <c r="BI1709" t="e">
        <f>VLOOKUP(H1709,Sheet2!$A$1:$B$270,2,FALSE)</f>
        <v>#N/A</v>
      </c>
    </row>
    <row r="1710" spans="1:61">
      <c r="A1710">
        <v>1709</v>
      </c>
      <c r="B1710">
        <v>1002529227</v>
      </c>
      <c r="C1710">
        <v>3</v>
      </c>
      <c r="D1710" t="s">
        <v>38</v>
      </c>
      <c r="E1710">
        <v>5</v>
      </c>
      <c r="F1710" t="s">
        <v>90</v>
      </c>
      <c r="G1710" t="s">
        <v>93</v>
      </c>
      <c r="H1710" t="s">
        <v>302</v>
      </c>
      <c r="I1710" t="s">
        <v>213</v>
      </c>
      <c r="J1710" t="s">
        <v>214</v>
      </c>
      <c r="K1710" t="s">
        <v>149</v>
      </c>
      <c r="L1710" t="s">
        <v>215</v>
      </c>
      <c r="M1710" t="s">
        <v>76</v>
      </c>
      <c r="N1710" t="s">
        <v>216</v>
      </c>
      <c r="O1710" s="57">
        <v>46250.355520833335</v>
      </c>
      <c r="P1710" s="57">
        <v>46251.55164351852</v>
      </c>
      <c r="Q1710">
        <v>69367285</v>
      </c>
      <c r="S1710">
        <v>152611229898</v>
      </c>
      <c r="T1710" t="s">
        <v>12403</v>
      </c>
      <c r="U1710" t="s">
        <v>12404</v>
      </c>
      <c r="V1710" t="s">
        <v>12405</v>
      </c>
      <c r="Z1710">
        <v>111.931764967739</v>
      </c>
      <c r="AA1710">
        <v>-7.6696202271592098</v>
      </c>
      <c r="AB1710" t="s">
        <v>12406</v>
      </c>
      <c r="AC1710" t="s">
        <v>217</v>
      </c>
      <c r="AL1710" t="s">
        <v>218</v>
      </c>
      <c r="AM1710" t="s">
        <v>12407</v>
      </c>
      <c r="AN1710" t="s">
        <v>6</v>
      </c>
      <c r="AO1710" t="s">
        <v>10555</v>
      </c>
      <c r="AP1710" s="57">
        <v>46251.333333333336</v>
      </c>
      <c r="AR1710" t="s">
        <v>219</v>
      </c>
      <c r="AS1710" t="s">
        <v>302</v>
      </c>
      <c r="AT1710" t="s">
        <v>231</v>
      </c>
      <c r="AU1710">
        <v>20260817</v>
      </c>
      <c r="AV1710" t="s">
        <v>222</v>
      </c>
      <c r="AW1710" t="s">
        <v>1015</v>
      </c>
      <c r="AX1710" t="s">
        <v>223</v>
      </c>
      <c r="BA1710" s="57">
        <v>46251.333333333336</v>
      </c>
      <c r="BB1710" t="s">
        <v>12407</v>
      </c>
      <c r="BC1710">
        <v>2026</v>
      </c>
      <c r="BD1710">
        <v>8</v>
      </c>
      <c r="BE1710">
        <v>17</v>
      </c>
      <c r="BF1710" s="6">
        <f t="shared" si="78"/>
        <v>46251</v>
      </c>
      <c r="BG1710">
        <f t="shared" si="79"/>
        <v>-0.33333333333575865</v>
      </c>
      <c r="BH1710" t="str">
        <f t="shared" si="80"/>
        <v>COMPLY</v>
      </c>
      <c r="BI1710" t="str">
        <f>VLOOKUP(H1710,Sheet2!$A$1:$B$270,2,FALSE)</f>
        <v>NGANJUK</v>
      </c>
    </row>
    <row r="1711" spans="1:61">
      <c r="A1711">
        <v>1710</v>
      </c>
      <c r="B1711">
        <v>1002520022</v>
      </c>
      <c r="C1711">
        <v>3</v>
      </c>
      <c r="D1711" t="s">
        <v>49</v>
      </c>
      <c r="E1711">
        <v>4</v>
      </c>
      <c r="F1711" t="s">
        <v>252</v>
      </c>
      <c r="G1711" t="s">
        <v>553</v>
      </c>
      <c r="H1711" t="s">
        <v>559</v>
      </c>
      <c r="I1711" t="s">
        <v>213</v>
      </c>
      <c r="J1711" t="s">
        <v>214</v>
      </c>
      <c r="K1711" t="s">
        <v>149</v>
      </c>
      <c r="M1711" t="s">
        <v>7541</v>
      </c>
      <c r="N1711" t="s">
        <v>216</v>
      </c>
      <c r="O1711" s="57">
        <v>46245.581238425926</v>
      </c>
      <c r="P1711" s="57">
        <v>46245.639409722222</v>
      </c>
      <c r="Q1711">
        <v>69363368</v>
      </c>
      <c r="S1711">
        <v>146281108019</v>
      </c>
      <c r="T1711" t="s">
        <v>7542</v>
      </c>
      <c r="U1711" t="s">
        <v>7543</v>
      </c>
      <c r="V1711" t="s">
        <v>7544</v>
      </c>
      <c r="Z1711">
        <v>109.0238056</v>
      </c>
      <c r="AA1711">
        <v>-7.2643190999999998</v>
      </c>
      <c r="AB1711" t="s">
        <v>7545</v>
      </c>
      <c r="AC1711" t="s">
        <v>226</v>
      </c>
      <c r="AL1711" t="s">
        <v>218</v>
      </c>
      <c r="AM1711" t="s">
        <v>7546</v>
      </c>
      <c r="AN1711" t="s">
        <v>6</v>
      </c>
      <c r="AO1711" s="57">
        <v>46334.590532407405</v>
      </c>
      <c r="AP1711" s="57">
        <v>46246</v>
      </c>
      <c r="AS1711" t="s">
        <v>559</v>
      </c>
      <c r="AT1711" t="s">
        <v>231</v>
      </c>
      <c r="AV1711" t="s">
        <v>7547</v>
      </c>
      <c r="AW1711" t="s">
        <v>7548</v>
      </c>
      <c r="AX1711" t="s">
        <v>223</v>
      </c>
      <c r="BA1711" s="57">
        <v>46246.541666666664</v>
      </c>
      <c r="BB1711" t="s">
        <v>7546</v>
      </c>
      <c r="BF1711" s="6" t="e">
        <f t="shared" si="78"/>
        <v>#NUM!</v>
      </c>
      <c r="BG1711" t="e">
        <f t="shared" si="79"/>
        <v>#NUM!</v>
      </c>
      <c r="BH1711" t="e">
        <f t="shared" si="80"/>
        <v>#NUM!</v>
      </c>
      <c r="BI1711" t="e">
        <f>VLOOKUP(H1711,Sheet2!$A$1:$B$270,2,FALSE)</f>
        <v>#N/A</v>
      </c>
    </row>
    <row r="1712" spans="1:61">
      <c r="A1712">
        <v>1711</v>
      </c>
      <c r="B1712">
        <v>1002525308</v>
      </c>
      <c r="C1712">
        <v>3</v>
      </c>
      <c r="D1712" t="s">
        <v>49</v>
      </c>
      <c r="E1712">
        <v>4</v>
      </c>
      <c r="F1712" t="s">
        <v>252</v>
      </c>
      <c r="G1712" t="s">
        <v>554</v>
      </c>
      <c r="H1712" t="s">
        <v>558</v>
      </c>
      <c r="I1712" t="s">
        <v>9791</v>
      </c>
      <c r="J1712" t="s">
        <v>214</v>
      </c>
      <c r="K1712" t="s">
        <v>149</v>
      </c>
      <c r="M1712" t="s">
        <v>277</v>
      </c>
      <c r="N1712" t="s">
        <v>9792</v>
      </c>
      <c r="O1712" s="57">
        <v>46247.852662037039</v>
      </c>
      <c r="P1712" s="57">
        <v>46248.614999999998</v>
      </c>
      <c r="Q1712">
        <v>69365577</v>
      </c>
      <c r="S1712">
        <v>142278112683</v>
      </c>
      <c r="T1712" t="s">
        <v>12408</v>
      </c>
      <c r="U1712" t="s">
        <v>12409</v>
      </c>
      <c r="V1712" t="s">
        <v>12410</v>
      </c>
      <c r="Z1712">
        <v>109.367266</v>
      </c>
      <c r="AA1712">
        <v>-6.8715244999999996</v>
      </c>
      <c r="AB1712" t="s">
        <v>12411</v>
      </c>
      <c r="AC1712" t="s">
        <v>226</v>
      </c>
      <c r="AL1712" t="s">
        <v>218</v>
      </c>
      <c r="AM1712" t="s">
        <v>10936</v>
      </c>
      <c r="AN1712" t="s">
        <v>6</v>
      </c>
      <c r="AO1712" t="s">
        <v>9711</v>
      </c>
      <c r="AQ1712" t="s">
        <v>248</v>
      </c>
      <c r="AR1712" t="s">
        <v>278</v>
      </c>
      <c r="AS1712" t="s">
        <v>558</v>
      </c>
      <c r="AT1712" t="s">
        <v>231</v>
      </c>
      <c r="AV1712" t="s">
        <v>12412</v>
      </c>
      <c r="AW1712" t="s">
        <v>10046</v>
      </c>
      <c r="AX1712" t="s">
        <v>223</v>
      </c>
      <c r="BA1712" s="57">
        <v>46247.5</v>
      </c>
      <c r="BB1712" t="s">
        <v>10936</v>
      </c>
      <c r="BF1712" s="6" t="e">
        <f t="shared" si="78"/>
        <v>#NUM!</v>
      </c>
      <c r="BG1712" t="e">
        <f t="shared" si="79"/>
        <v>#NUM!</v>
      </c>
      <c r="BH1712" t="e">
        <f t="shared" si="80"/>
        <v>#NUM!</v>
      </c>
      <c r="BI1712" t="e">
        <f>VLOOKUP(H1712,Sheet2!$A$1:$B$270,2,FALSE)</f>
        <v>#N/A</v>
      </c>
    </row>
    <row r="1713" spans="1:61">
      <c r="A1713">
        <v>1712</v>
      </c>
      <c r="B1713">
        <v>1002521138</v>
      </c>
      <c r="C1713">
        <v>3</v>
      </c>
      <c r="D1713" t="s">
        <v>45</v>
      </c>
      <c r="E1713">
        <v>5</v>
      </c>
      <c r="F1713" t="s">
        <v>211</v>
      </c>
      <c r="G1713" t="s">
        <v>115</v>
      </c>
      <c r="H1713" t="s">
        <v>279</v>
      </c>
      <c r="I1713" t="s">
        <v>213</v>
      </c>
      <c r="J1713" t="s">
        <v>214</v>
      </c>
      <c r="K1713" t="s">
        <v>149</v>
      </c>
      <c r="L1713" t="s">
        <v>215</v>
      </c>
      <c r="M1713" t="s">
        <v>76</v>
      </c>
      <c r="N1713" t="s">
        <v>216</v>
      </c>
      <c r="O1713" s="57">
        <v>46246.299270833333</v>
      </c>
      <c r="P1713" s="57">
        <v>46246.824432870373</v>
      </c>
      <c r="Q1713">
        <v>69363759</v>
      </c>
      <c r="S1713">
        <v>172603791573</v>
      </c>
      <c r="T1713" t="s">
        <v>8456</v>
      </c>
      <c r="U1713" t="s">
        <v>8457</v>
      </c>
      <c r="V1713" t="s">
        <v>8458</v>
      </c>
      <c r="Z1713">
        <v>116.2783302</v>
      </c>
      <c r="AA1713">
        <v>-8.8854896999999902</v>
      </c>
      <c r="AB1713" t="s">
        <v>8459</v>
      </c>
      <c r="AC1713" t="s">
        <v>237</v>
      </c>
      <c r="AL1713" t="s">
        <v>218</v>
      </c>
      <c r="AM1713" t="s">
        <v>8019</v>
      </c>
      <c r="AN1713" t="s">
        <v>6</v>
      </c>
      <c r="AO1713" s="57">
        <v>46364.30908564815</v>
      </c>
      <c r="AP1713" s="57">
        <v>46247.333333333336</v>
      </c>
      <c r="AR1713" t="s">
        <v>219</v>
      </c>
      <c r="AS1713" t="s">
        <v>279</v>
      </c>
      <c r="AT1713" t="s">
        <v>231</v>
      </c>
      <c r="AU1713">
        <v>20260812</v>
      </c>
      <c r="AV1713" t="s">
        <v>222</v>
      </c>
      <c r="AW1713" t="s">
        <v>1024</v>
      </c>
      <c r="AX1713" t="s">
        <v>223</v>
      </c>
      <c r="BA1713" s="57">
        <v>46247.333333333336</v>
      </c>
      <c r="BB1713" t="s">
        <v>8019</v>
      </c>
      <c r="BC1713">
        <v>2026</v>
      </c>
      <c r="BD1713">
        <v>8</v>
      </c>
      <c r="BE1713">
        <v>12</v>
      </c>
      <c r="BF1713" s="6">
        <f t="shared" si="78"/>
        <v>46246</v>
      </c>
      <c r="BG1713">
        <f t="shared" si="79"/>
        <v>-1.3333333333357587</v>
      </c>
      <c r="BH1713" t="str">
        <f t="shared" si="80"/>
        <v>COMPLY</v>
      </c>
      <c r="BI1713" t="str">
        <f>VLOOKUP(H1713,Sheet2!$A$1:$B$270,2,FALSE)</f>
        <v>SELONG</v>
      </c>
    </row>
    <row r="1714" spans="1:61">
      <c r="A1714">
        <v>1713</v>
      </c>
      <c r="B1714">
        <v>1002528188</v>
      </c>
      <c r="C1714">
        <v>3</v>
      </c>
      <c r="D1714" t="s">
        <v>59</v>
      </c>
      <c r="E1714">
        <v>4</v>
      </c>
      <c r="F1714" t="s">
        <v>243</v>
      </c>
      <c r="G1714" t="s">
        <v>261</v>
      </c>
      <c r="H1714" t="s">
        <v>262</v>
      </c>
      <c r="I1714" t="s">
        <v>213</v>
      </c>
      <c r="J1714" t="s">
        <v>214</v>
      </c>
      <c r="K1714" t="s">
        <v>149</v>
      </c>
      <c r="L1714" t="s">
        <v>215</v>
      </c>
      <c r="M1714" t="s">
        <v>76</v>
      </c>
      <c r="N1714" t="s">
        <v>216</v>
      </c>
      <c r="O1714" s="57">
        <v>46249.511770833335</v>
      </c>
      <c r="P1714" s="57">
        <v>46249.757893518516</v>
      </c>
      <c r="Q1714">
        <v>69366800</v>
      </c>
      <c r="S1714">
        <v>141373127264</v>
      </c>
      <c r="T1714" t="s">
        <v>12413</v>
      </c>
      <c r="U1714" t="s">
        <v>12414</v>
      </c>
      <c r="V1714" t="s">
        <v>12415</v>
      </c>
      <c r="Z1714">
        <v>109.875707184577</v>
      </c>
      <c r="AA1714">
        <v>-7.34053206946807</v>
      </c>
      <c r="AB1714" t="s">
        <v>12416</v>
      </c>
      <c r="AC1714" t="s">
        <v>237</v>
      </c>
      <c r="AL1714" t="s">
        <v>218</v>
      </c>
      <c r="AM1714" t="s">
        <v>10870</v>
      </c>
      <c r="AN1714" t="s">
        <v>6</v>
      </c>
      <c r="AO1714" t="s">
        <v>10906</v>
      </c>
      <c r="AP1714" s="57">
        <v>46250.541666666664</v>
      </c>
      <c r="AR1714" t="s">
        <v>219</v>
      </c>
      <c r="AS1714" t="s">
        <v>262</v>
      </c>
      <c r="AT1714" t="s">
        <v>231</v>
      </c>
      <c r="AU1714">
        <v>20260815</v>
      </c>
      <c r="AV1714" t="s">
        <v>222</v>
      </c>
      <c r="AW1714" t="s">
        <v>1012</v>
      </c>
      <c r="AX1714" t="s">
        <v>223</v>
      </c>
      <c r="BA1714" s="57">
        <v>46250.541666666664</v>
      </c>
      <c r="BB1714" t="s">
        <v>10870</v>
      </c>
      <c r="BC1714">
        <v>2026</v>
      </c>
      <c r="BD1714">
        <v>8</v>
      </c>
      <c r="BE1714">
        <v>15</v>
      </c>
      <c r="BF1714" s="6">
        <f t="shared" si="78"/>
        <v>46249</v>
      </c>
      <c r="BG1714">
        <f t="shared" si="79"/>
        <v>-1.5416666666642413</v>
      </c>
      <c r="BH1714" t="str">
        <f t="shared" si="80"/>
        <v>COMPLY</v>
      </c>
      <c r="BI1714" t="e">
        <f>VLOOKUP(H1714,Sheet2!$A$1:$B$270,2,FALSE)</f>
        <v>#N/A</v>
      </c>
    </row>
    <row r="1715" spans="1:61">
      <c r="A1715">
        <v>1714</v>
      </c>
      <c r="B1715">
        <v>1002529973</v>
      </c>
      <c r="C1715">
        <v>3</v>
      </c>
      <c r="D1715" t="s">
        <v>38</v>
      </c>
      <c r="E1715">
        <v>5</v>
      </c>
      <c r="F1715" t="s">
        <v>90</v>
      </c>
      <c r="G1715" t="s">
        <v>90</v>
      </c>
      <c r="H1715" t="s">
        <v>354</v>
      </c>
      <c r="I1715" t="s">
        <v>213</v>
      </c>
      <c r="J1715" t="s">
        <v>214</v>
      </c>
      <c r="K1715" t="s">
        <v>149</v>
      </c>
      <c r="L1715" t="s">
        <v>215</v>
      </c>
      <c r="M1715" t="s">
        <v>76</v>
      </c>
      <c r="N1715" t="s">
        <v>216</v>
      </c>
      <c r="O1715" s="57">
        <v>46250.699259259258</v>
      </c>
      <c r="P1715" s="57">
        <v>46251.553784722222</v>
      </c>
      <c r="Q1715">
        <v>69367712</v>
      </c>
      <c r="S1715">
        <v>152639219333</v>
      </c>
      <c r="T1715" t="s">
        <v>12417</v>
      </c>
      <c r="U1715" t="s">
        <v>12418</v>
      </c>
      <c r="V1715" t="s">
        <v>12419</v>
      </c>
      <c r="Z1715">
        <v>112.259917147457</v>
      </c>
      <c r="AA1715">
        <v>-7.82405286143951</v>
      </c>
      <c r="AB1715" t="s">
        <v>12420</v>
      </c>
      <c r="AC1715" t="s">
        <v>217</v>
      </c>
      <c r="AL1715" t="s">
        <v>218</v>
      </c>
      <c r="AM1715" t="s">
        <v>10219</v>
      </c>
      <c r="AN1715" t="s">
        <v>6</v>
      </c>
      <c r="AO1715" t="s">
        <v>11469</v>
      </c>
      <c r="AP1715" s="57">
        <v>46251.541666666664</v>
      </c>
      <c r="AR1715" t="s">
        <v>219</v>
      </c>
      <c r="AS1715" t="s">
        <v>354</v>
      </c>
      <c r="AT1715" t="s">
        <v>231</v>
      </c>
      <c r="AU1715">
        <v>20260817</v>
      </c>
      <c r="AV1715" t="s">
        <v>222</v>
      </c>
      <c r="AW1715" t="s">
        <v>642</v>
      </c>
      <c r="AX1715" t="s">
        <v>223</v>
      </c>
      <c r="BA1715" s="57">
        <v>46251.541666666664</v>
      </c>
      <c r="BB1715" t="s">
        <v>10219</v>
      </c>
      <c r="BC1715">
        <v>2026</v>
      </c>
      <c r="BD1715">
        <v>8</v>
      </c>
      <c r="BE1715">
        <v>17</v>
      </c>
      <c r="BF1715" s="6">
        <f t="shared" si="78"/>
        <v>46251</v>
      </c>
      <c r="BG1715">
        <f t="shared" si="79"/>
        <v>-0.54166666666424135</v>
      </c>
      <c r="BH1715" t="str">
        <f t="shared" si="80"/>
        <v>COMPLY</v>
      </c>
      <c r="BI1715" t="str">
        <f>VLOOKUP(H1715,Sheet2!$A$1:$B$270,2,FALSE)</f>
        <v>KEDIRI</v>
      </c>
    </row>
    <row r="1716" spans="1:61">
      <c r="A1716">
        <v>1715</v>
      </c>
      <c r="B1716">
        <v>1002512148</v>
      </c>
      <c r="C1716">
        <v>3</v>
      </c>
      <c r="D1716" t="s">
        <v>42</v>
      </c>
      <c r="E1716">
        <v>5</v>
      </c>
      <c r="F1716" t="s">
        <v>233</v>
      </c>
      <c r="G1716" t="s">
        <v>105</v>
      </c>
      <c r="H1716" t="s">
        <v>299</v>
      </c>
      <c r="I1716" t="s">
        <v>213</v>
      </c>
      <c r="J1716" t="s">
        <v>214</v>
      </c>
      <c r="K1716" t="s">
        <v>149</v>
      </c>
      <c r="L1716" t="s">
        <v>215</v>
      </c>
      <c r="M1716" t="s">
        <v>76</v>
      </c>
      <c r="N1716" t="s">
        <v>216</v>
      </c>
      <c r="O1716" s="57">
        <v>46240.493032407408</v>
      </c>
      <c r="P1716" s="57">
        <v>46242.342881944445</v>
      </c>
      <c r="Q1716">
        <v>69359885</v>
      </c>
      <c r="S1716">
        <v>152313204401</v>
      </c>
      <c r="T1716" t="s">
        <v>1881</v>
      </c>
      <c r="U1716" t="s">
        <v>1882</v>
      </c>
      <c r="V1716" t="s">
        <v>1883</v>
      </c>
      <c r="Z1716">
        <v>112.43553199999999</v>
      </c>
      <c r="AA1716">
        <v>-7.4510350000000001</v>
      </c>
      <c r="AB1716" t="s">
        <v>1884</v>
      </c>
      <c r="AC1716" t="s">
        <v>237</v>
      </c>
      <c r="AL1716" t="s">
        <v>218</v>
      </c>
      <c r="AM1716" t="s">
        <v>1885</v>
      </c>
      <c r="AN1716" t="s">
        <v>6</v>
      </c>
      <c r="AO1716" s="57">
        <v>46181.496516203704</v>
      </c>
      <c r="AP1716" s="57">
        <v>46241.333333333336</v>
      </c>
      <c r="AR1716" t="s">
        <v>219</v>
      </c>
      <c r="AS1716" t="s">
        <v>299</v>
      </c>
      <c r="AT1716" t="s">
        <v>231</v>
      </c>
      <c r="AU1716">
        <v>20260808</v>
      </c>
      <c r="AV1716" t="s">
        <v>222</v>
      </c>
      <c r="AW1716" t="s">
        <v>1021</v>
      </c>
      <c r="AX1716" t="s">
        <v>223</v>
      </c>
      <c r="BA1716" s="57">
        <v>46241.333333333336</v>
      </c>
      <c r="BB1716" t="s">
        <v>1885</v>
      </c>
      <c r="BC1716">
        <v>2026</v>
      </c>
      <c r="BD1716">
        <v>8</v>
      </c>
      <c r="BE1716">
        <v>8</v>
      </c>
      <c r="BF1716" s="6">
        <f t="shared" si="78"/>
        <v>46242</v>
      </c>
      <c r="BG1716">
        <f t="shared" si="79"/>
        <v>0.66666666666424135</v>
      </c>
      <c r="BH1716" t="str">
        <f t="shared" si="80"/>
        <v>COMPLY</v>
      </c>
      <c r="BI1716" t="str">
        <f>VLOOKUP(H1716,Sheet2!$A$1:$B$270,2,FALSE)</f>
        <v>MOJOKERTO</v>
      </c>
    </row>
    <row r="1717" spans="1:61">
      <c r="A1717">
        <v>1716</v>
      </c>
      <c r="B1717">
        <v>1002529957</v>
      </c>
      <c r="C1717">
        <v>3</v>
      </c>
      <c r="D1717" t="s">
        <v>38</v>
      </c>
      <c r="E1717">
        <v>5</v>
      </c>
      <c r="F1717" t="s">
        <v>90</v>
      </c>
      <c r="G1717" t="s">
        <v>90</v>
      </c>
      <c r="H1717" t="s">
        <v>468</v>
      </c>
      <c r="I1717" t="s">
        <v>213</v>
      </c>
      <c r="J1717" t="s">
        <v>214</v>
      </c>
      <c r="K1717" t="s">
        <v>149</v>
      </c>
      <c r="L1717" t="s">
        <v>215</v>
      </c>
      <c r="M1717" t="s">
        <v>76</v>
      </c>
      <c r="N1717" t="s">
        <v>216</v>
      </c>
      <c r="O1717" s="57">
        <v>46250.690937500003</v>
      </c>
      <c r="P1717" s="57">
        <v>46251.595266203702</v>
      </c>
      <c r="Q1717">
        <v>69367684</v>
      </c>
      <c r="S1717">
        <v>152652204459</v>
      </c>
      <c r="T1717" t="s">
        <v>12421</v>
      </c>
      <c r="U1717" t="s">
        <v>12422</v>
      </c>
      <c r="V1717" t="s">
        <v>12423</v>
      </c>
      <c r="Z1717">
        <v>112.0745349</v>
      </c>
      <c r="AA1717">
        <v>-7.7282510999999996</v>
      </c>
      <c r="AB1717" t="s">
        <v>12424</v>
      </c>
      <c r="AC1717" t="s">
        <v>237</v>
      </c>
      <c r="AL1717" t="s">
        <v>218</v>
      </c>
      <c r="AM1717" t="s">
        <v>9844</v>
      </c>
      <c r="AN1717" t="s">
        <v>6</v>
      </c>
      <c r="AO1717" t="s">
        <v>10911</v>
      </c>
      <c r="AP1717" s="57">
        <v>46251.541666666664</v>
      </c>
      <c r="AR1717" t="s">
        <v>219</v>
      </c>
      <c r="AS1717" t="s">
        <v>468</v>
      </c>
      <c r="AT1717" t="s">
        <v>231</v>
      </c>
      <c r="AU1717">
        <v>20260817</v>
      </c>
      <c r="AV1717" t="s">
        <v>222</v>
      </c>
      <c r="AW1717" t="s">
        <v>1021</v>
      </c>
      <c r="AX1717" t="s">
        <v>223</v>
      </c>
      <c r="BA1717" s="57">
        <v>46251.541666666664</v>
      </c>
      <c r="BB1717" t="s">
        <v>9844</v>
      </c>
      <c r="BC1717">
        <v>2026</v>
      </c>
      <c r="BD1717">
        <v>8</v>
      </c>
      <c r="BE1717">
        <v>17</v>
      </c>
      <c r="BF1717" s="6">
        <f t="shared" si="78"/>
        <v>46251</v>
      </c>
      <c r="BG1717">
        <f t="shared" si="79"/>
        <v>-0.54166666666424135</v>
      </c>
      <c r="BH1717" t="str">
        <f t="shared" si="80"/>
        <v>COMPLY</v>
      </c>
      <c r="BI1717" t="str">
        <f>VLOOKUP(H1717,Sheet2!$A$1:$B$270,2,FALSE)</f>
        <v>KEDIRI</v>
      </c>
    </row>
    <row r="1718" spans="1:61">
      <c r="A1718">
        <v>1717</v>
      </c>
      <c r="B1718">
        <v>1002516660</v>
      </c>
      <c r="C1718">
        <v>3</v>
      </c>
      <c r="D1718" t="s">
        <v>49</v>
      </c>
      <c r="E1718">
        <v>4</v>
      </c>
      <c r="F1718" t="s">
        <v>246</v>
      </c>
      <c r="G1718" t="s">
        <v>247</v>
      </c>
      <c r="H1718" t="s">
        <v>969</v>
      </c>
      <c r="I1718" t="s">
        <v>213</v>
      </c>
      <c r="J1718" t="s">
        <v>214</v>
      </c>
      <c r="K1718" t="s">
        <v>149</v>
      </c>
      <c r="L1718" t="s">
        <v>215</v>
      </c>
      <c r="M1718" t="s">
        <v>76</v>
      </c>
      <c r="N1718" t="s">
        <v>216</v>
      </c>
      <c r="O1718" s="57">
        <v>46243.822175925925</v>
      </c>
      <c r="P1718" s="57">
        <v>46248.519965277781</v>
      </c>
      <c r="Q1718">
        <v>69362012</v>
      </c>
      <c r="S1718">
        <v>146422108950</v>
      </c>
      <c r="T1718" t="s">
        <v>4786</v>
      </c>
      <c r="U1718" t="s">
        <v>4787</v>
      </c>
      <c r="V1718" t="s">
        <v>4788</v>
      </c>
      <c r="Z1718">
        <v>110.40173102170201</v>
      </c>
      <c r="AA1718">
        <v>-7.0066714431188402</v>
      </c>
      <c r="AB1718" t="s">
        <v>4789</v>
      </c>
      <c r="AC1718" t="s">
        <v>217</v>
      </c>
      <c r="AL1718" t="s">
        <v>218</v>
      </c>
      <c r="AM1718" t="s">
        <v>4790</v>
      </c>
      <c r="AN1718" t="s">
        <v>6</v>
      </c>
      <c r="AO1718" s="57">
        <v>46273.829629629632</v>
      </c>
      <c r="AP1718" s="57">
        <v>46247.333333333336</v>
      </c>
      <c r="AR1718" t="s">
        <v>219</v>
      </c>
      <c r="AS1718" t="s">
        <v>969</v>
      </c>
      <c r="AT1718" t="s">
        <v>231</v>
      </c>
      <c r="AU1718">
        <v>20260814</v>
      </c>
      <c r="AV1718" t="s">
        <v>222</v>
      </c>
      <c r="AW1718" t="s">
        <v>1020</v>
      </c>
      <c r="AX1718" t="s">
        <v>223</v>
      </c>
      <c r="BA1718" s="57">
        <v>46247.333333333336</v>
      </c>
      <c r="BB1718" t="s">
        <v>4790</v>
      </c>
      <c r="BC1718">
        <v>2026</v>
      </c>
      <c r="BD1718">
        <v>8</v>
      </c>
      <c r="BE1718">
        <v>14</v>
      </c>
      <c r="BF1718" s="6">
        <f t="shared" si="78"/>
        <v>46248</v>
      </c>
      <c r="BG1718">
        <f t="shared" si="79"/>
        <v>0.66666666666424135</v>
      </c>
      <c r="BH1718" t="str">
        <f t="shared" si="80"/>
        <v>COMPLY</v>
      </c>
      <c r="BI1718" t="e">
        <f>VLOOKUP(H1718,Sheet2!$A$1:$B$270,2,FALSE)</f>
        <v>#N/A</v>
      </c>
    </row>
    <row r="1719" spans="1:61">
      <c r="A1719">
        <v>1718</v>
      </c>
      <c r="B1719">
        <v>1002513710</v>
      </c>
      <c r="C1719">
        <v>3</v>
      </c>
      <c r="D1719" t="s">
        <v>45</v>
      </c>
      <c r="E1719">
        <v>5</v>
      </c>
      <c r="F1719" t="s">
        <v>211</v>
      </c>
      <c r="G1719" t="s">
        <v>110</v>
      </c>
      <c r="H1719" t="s">
        <v>249</v>
      </c>
      <c r="I1719" t="s">
        <v>9791</v>
      </c>
      <c r="J1719" t="s">
        <v>214</v>
      </c>
      <c r="K1719" t="s">
        <v>149</v>
      </c>
      <c r="M1719" t="s">
        <v>76</v>
      </c>
      <c r="N1719" t="s">
        <v>9792</v>
      </c>
      <c r="O1719" s="57">
        <v>46241.360219907408</v>
      </c>
      <c r="P1719" s="57">
        <v>46241.912523148145</v>
      </c>
      <c r="Q1719">
        <v>69360408</v>
      </c>
      <c r="S1719">
        <v>172616801803</v>
      </c>
      <c r="T1719" t="s">
        <v>12425</v>
      </c>
      <c r="U1719" t="s">
        <v>12426</v>
      </c>
      <c r="V1719" t="s">
        <v>12427</v>
      </c>
      <c r="Z1719">
        <v>118.74644720000001</v>
      </c>
      <c r="AA1719">
        <v>-8.4612949999999998</v>
      </c>
      <c r="AB1719" t="s">
        <v>12428</v>
      </c>
      <c r="AC1719" t="s">
        <v>226</v>
      </c>
      <c r="AL1719" t="s">
        <v>218</v>
      </c>
      <c r="AM1719" t="s">
        <v>214</v>
      </c>
      <c r="AN1719" t="s">
        <v>6</v>
      </c>
      <c r="AO1719" s="57">
        <v>46211.361435185187</v>
      </c>
      <c r="AR1719" t="s">
        <v>219</v>
      </c>
      <c r="AS1719" t="s">
        <v>249</v>
      </c>
      <c r="AT1719" t="s">
        <v>231</v>
      </c>
      <c r="AU1719">
        <v>20260807</v>
      </c>
      <c r="AV1719" t="s">
        <v>222</v>
      </c>
      <c r="AW1719" t="s">
        <v>10197</v>
      </c>
      <c r="AX1719" t="s">
        <v>223</v>
      </c>
      <c r="BA1719" s="57">
        <v>46241.5</v>
      </c>
      <c r="BB1719" t="s">
        <v>214</v>
      </c>
      <c r="BC1719">
        <v>2026</v>
      </c>
      <c r="BD1719">
        <v>8</v>
      </c>
      <c r="BE1719">
        <v>7</v>
      </c>
      <c r="BF1719" s="6">
        <f t="shared" si="78"/>
        <v>46241</v>
      </c>
      <c r="BG1719">
        <f t="shared" si="79"/>
        <v>-0.5</v>
      </c>
      <c r="BH1719" t="str">
        <f t="shared" si="80"/>
        <v>COMPLY</v>
      </c>
      <c r="BI1719" t="str">
        <f>VLOOKUP(H1719,Sheet2!$A$1:$B$270,2,FALSE)</f>
        <v>BIMA</v>
      </c>
    </row>
    <row r="1720" spans="1:61">
      <c r="A1720">
        <v>1719</v>
      </c>
      <c r="B1720">
        <v>1002514543</v>
      </c>
      <c r="C1720">
        <v>3</v>
      </c>
      <c r="D1720" t="s">
        <v>38</v>
      </c>
      <c r="E1720">
        <v>5</v>
      </c>
      <c r="F1720" t="s">
        <v>90</v>
      </c>
      <c r="G1720" t="s">
        <v>88</v>
      </c>
      <c r="H1720" t="s">
        <v>512</v>
      </c>
      <c r="I1720" t="s">
        <v>213</v>
      </c>
      <c r="J1720" t="s">
        <v>214</v>
      </c>
      <c r="K1720" t="s">
        <v>149</v>
      </c>
      <c r="L1720" t="s">
        <v>215</v>
      </c>
      <c r="M1720" t="s">
        <v>76</v>
      </c>
      <c r="N1720" t="s">
        <v>216</v>
      </c>
      <c r="O1720" s="57">
        <v>46241.549976851849</v>
      </c>
      <c r="P1720" s="57">
        <v>46244.711643518516</v>
      </c>
      <c r="Q1720">
        <v>69360757</v>
      </c>
      <c r="S1720">
        <v>152734208665</v>
      </c>
      <c r="T1720" t="s">
        <v>4791</v>
      </c>
      <c r="U1720" t="s">
        <v>4792</v>
      </c>
      <c r="V1720" t="s">
        <v>4793</v>
      </c>
      <c r="Z1720">
        <v>112.15512200000001</v>
      </c>
      <c r="AA1720">
        <v>-8.2201109999999993</v>
      </c>
      <c r="AB1720" t="s">
        <v>4794</v>
      </c>
      <c r="AC1720" t="s">
        <v>237</v>
      </c>
      <c r="AL1720" t="s">
        <v>218</v>
      </c>
      <c r="AM1720" t="s">
        <v>4795</v>
      </c>
      <c r="AN1720" t="s">
        <v>6</v>
      </c>
      <c r="AO1720" s="57">
        <v>46211.559479166666</v>
      </c>
      <c r="AP1720" s="57">
        <v>46244.333333333336</v>
      </c>
      <c r="AR1720" t="s">
        <v>219</v>
      </c>
      <c r="AS1720" t="s">
        <v>512</v>
      </c>
      <c r="AT1720" t="s">
        <v>231</v>
      </c>
      <c r="AU1720">
        <v>20260810</v>
      </c>
      <c r="AV1720" t="s">
        <v>222</v>
      </c>
      <c r="AW1720" t="s">
        <v>1014</v>
      </c>
      <c r="AX1720" t="s">
        <v>223</v>
      </c>
      <c r="BA1720" s="57">
        <v>46244.333333333336</v>
      </c>
      <c r="BB1720" t="s">
        <v>4795</v>
      </c>
      <c r="BC1720">
        <v>2026</v>
      </c>
      <c r="BD1720">
        <v>8</v>
      </c>
      <c r="BE1720">
        <v>10</v>
      </c>
      <c r="BF1720" s="6">
        <f t="shared" si="78"/>
        <v>46244</v>
      </c>
      <c r="BG1720">
        <f t="shared" si="79"/>
        <v>-0.33333333333575865</v>
      </c>
      <c r="BH1720" t="str">
        <f t="shared" si="80"/>
        <v>COMPLY</v>
      </c>
      <c r="BI1720" t="str">
        <f>VLOOKUP(H1720,Sheet2!$A$1:$B$270,2,FALSE)</f>
        <v>BLITAR</v>
      </c>
    </row>
    <row r="1721" spans="1:61">
      <c r="A1721">
        <v>1720</v>
      </c>
      <c r="B1721">
        <v>1002509300</v>
      </c>
      <c r="C1721">
        <v>3</v>
      </c>
      <c r="D1721" t="s">
        <v>51</v>
      </c>
      <c r="E1721">
        <v>4</v>
      </c>
      <c r="F1721" t="s">
        <v>273</v>
      </c>
      <c r="G1721" t="s">
        <v>569</v>
      </c>
      <c r="H1721" t="s">
        <v>907</v>
      </c>
      <c r="I1721" t="s">
        <v>213</v>
      </c>
      <c r="J1721" t="s">
        <v>214</v>
      </c>
      <c r="K1721" t="s">
        <v>149</v>
      </c>
      <c r="L1721" t="s">
        <v>215</v>
      </c>
      <c r="M1721" t="s">
        <v>76</v>
      </c>
      <c r="N1721" t="s">
        <v>216</v>
      </c>
      <c r="O1721" s="57">
        <v>46238.707592592589</v>
      </c>
      <c r="P1721" s="57">
        <v>46240.607465277775</v>
      </c>
      <c r="Q1721">
        <v>69358570</v>
      </c>
      <c r="S1721">
        <v>142509107212</v>
      </c>
      <c r="T1721" t="s">
        <v>1896</v>
      </c>
      <c r="U1721" t="s">
        <v>1897</v>
      </c>
      <c r="V1721" t="s">
        <v>1898</v>
      </c>
      <c r="Z1721">
        <v>111.205994</v>
      </c>
      <c r="AA1721">
        <v>-7.0491840000000003</v>
      </c>
      <c r="AB1721" t="s">
        <v>1899</v>
      </c>
      <c r="AC1721" t="s">
        <v>237</v>
      </c>
      <c r="AL1721" t="s">
        <v>218</v>
      </c>
      <c r="AM1721" t="s">
        <v>1900</v>
      </c>
      <c r="AN1721" t="s">
        <v>6</v>
      </c>
      <c r="AO1721" s="57">
        <v>46120.71539351852</v>
      </c>
      <c r="AP1721" s="57">
        <v>46239.625</v>
      </c>
      <c r="AR1721" t="s">
        <v>219</v>
      </c>
      <c r="AS1721" t="s">
        <v>907</v>
      </c>
      <c r="AT1721" t="s">
        <v>231</v>
      </c>
      <c r="AU1721">
        <v>20260806</v>
      </c>
      <c r="AV1721" t="s">
        <v>222</v>
      </c>
      <c r="AW1721" t="s">
        <v>1010</v>
      </c>
      <c r="AX1721" t="s">
        <v>223</v>
      </c>
      <c r="BA1721" s="57">
        <v>46239.625</v>
      </c>
      <c r="BB1721" t="s">
        <v>1900</v>
      </c>
      <c r="BC1721">
        <v>2026</v>
      </c>
      <c r="BD1721">
        <v>8</v>
      </c>
      <c r="BE1721">
        <v>6</v>
      </c>
      <c r="BF1721" s="6">
        <f t="shared" si="78"/>
        <v>46240</v>
      </c>
      <c r="BG1721">
        <f t="shared" si="79"/>
        <v>0.375</v>
      </c>
      <c r="BH1721" t="str">
        <f t="shared" si="80"/>
        <v>COMPLY</v>
      </c>
      <c r="BI1721" t="e">
        <f>VLOOKUP(H1721,Sheet2!$A$1:$B$270,2,FALSE)</f>
        <v>#N/A</v>
      </c>
    </row>
    <row r="1722" spans="1:61">
      <c r="A1722">
        <v>1721</v>
      </c>
      <c r="B1722">
        <v>1002519934</v>
      </c>
      <c r="C1722">
        <v>3</v>
      </c>
      <c r="D1722" t="s">
        <v>49</v>
      </c>
      <c r="E1722">
        <v>4</v>
      </c>
      <c r="F1722" t="s">
        <v>252</v>
      </c>
      <c r="G1722" t="s">
        <v>553</v>
      </c>
      <c r="H1722" t="s">
        <v>559</v>
      </c>
      <c r="I1722" t="s">
        <v>213</v>
      </c>
      <c r="J1722" t="s">
        <v>214</v>
      </c>
      <c r="K1722" t="s">
        <v>149</v>
      </c>
      <c r="M1722" t="s">
        <v>555</v>
      </c>
      <c r="N1722" t="s">
        <v>216</v>
      </c>
      <c r="O1722" s="57">
        <v>46245.5700462963</v>
      </c>
      <c r="P1722" s="57">
        <v>46248.607048611113</v>
      </c>
      <c r="Q1722">
        <v>69363341</v>
      </c>
      <c r="S1722">
        <v>146281108016</v>
      </c>
      <c r="T1722" t="s">
        <v>7549</v>
      </c>
      <c r="U1722" t="s">
        <v>7550</v>
      </c>
      <c r="Z1722">
        <v>108.9867514</v>
      </c>
      <c r="AA1722">
        <v>-7.1551226999999997</v>
      </c>
      <c r="AB1722" t="s">
        <v>7551</v>
      </c>
      <c r="AC1722" t="s">
        <v>226</v>
      </c>
      <c r="AO1722" s="57">
        <v>46334.579965277779</v>
      </c>
      <c r="AR1722" t="s">
        <v>6</v>
      </c>
      <c r="AS1722" t="s">
        <v>559</v>
      </c>
      <c r="AT1722" t="s">
        <v>231</v>
      </c>
      <c r="AV1722" t="s">
        <v>12429</v>
      </c>
      <c r="AW1722" t="s">
        <v>561</v>
      </c>
      <c r="AX1722" t="s">
        <v>223</v>
      </c>
      <c r="BF1722" s="6" t="e">
        <f t="shared" si="78"/>
        <v>#NUM!</v>
      </c>
      <c r="BG1722" t="e">
        <f t="shared" si="79"/>
        <v>#NUM!</v>
      </c>
      <c r="BH1722" t="e">
        <f t="shared" si="80"/>
        <v>#NUM!</v>
      </c>
      <c r="BI1722" t="e">
        <f>VLOOKUP(H1722,Sheet2!$A$1:$B$270,2,FALSE)</f>
        <v>#N/A</v>
      </c>
    </row>
    <row r="1723" spans="1:61">
      <c r="A1723">
        <v>1722</v>
      </c>
      <c r="B1723">
        <v>1002516381</v>
      </c>
      <c r="C1723">
        <v>3</v>
      </c>
      <c r="D1723" t="s">
        <v>49</v>
      </c>
      <c r="E1723">
        <v>4</v>
      </c>
      <c r="F1723" t="s">
        <v>252</v>
      </c>
      <c r="G1723" t="s">
        <v>553</v>
      </c>
      <c r="H1723" t="s">
        <v>1076</v>
      </c>
      <c r="I1723" t="s">
        <v>213</v>
      </c>
      <c r="J1723" t="s">
        <v>214</v>
      </c>
      <c r="K1723" t="s">
        <v>149</v>
      </c>
      <c r="L1723" t="s">
        <v>215</v>
      </c>
      <c r="M1723" t="s">
        <v>580</v>
      </c>
      <c r="N1723" t="s">
        <v>216</v>
      </c>
      <c r="O1723" s="57">
        <v>46243.447187500002</v>
      </c>
      <c r="P1723" s="57">
        <v>46245.385451388887</v>
      </c>
      <c r="Q1723">
        <v>69361764</v>
      </c>
      <c r="S1723">
        <v>142204107625</v>
      </c>
      <c r="T1723" t="s">
        <v>1161</v>
      </c>
      <c r="U1723" t="s">
        <v>4796</v>
      </c>
      <c r="V1723" t="s">
        <v>4797</v>
      </c>
      <c r="Z1723">
        <v>108.87956</v>
      </c>
      <c r="AA1723">
        <v>-6.8732230000000003</v>
      </c>
      <c r="AB1723" t="s">
        <v>4798</v>
      </c>
      <c r="AC1723" t="s">
        <v>237</v>
      </c>
      <c r="AL1723" t="s">
        <v>218</v>
      </c>
      <c r="AM1723" t="s">
        <v>4799</v>
      </c>
      <c r="AN1723" t="s">
        <v>6</v>
      </c>
      <c r="AO1723" s="57">
        <v>46273.454664351855</v>
      </c>
      <c r="AP1723" s="57">
        <v>46244.333333333336</v>
      </c>
      <c r="AR1723" t="s">
        <v>566</v>
      </c>
      <c r="AS1723" t="s">
        <v>1076</v>
      </c>
      <c r="AT1723" t="s">
        <v>231</v>
      </c>
      <c r="AV1723" t="s">
        <v>989</v>
      </c>
      <c r="AW1723" t="s">
        <v>1018</v>
      </c>
      <c r="AX1723" t="s">
        <v>223</v>
      </c>
      <c r="BA1723" s="57">
        <v>46244.333333333336</v>
      </c>
      <c r="BB1723" t="s">
        <v>4799</v>
      </c>
      <c r="BF1723" s="6" t="e">
        <f t="shared" si="78"/>
        <v>#NUM!</v>
      </c>
      <c r="BG1723" t="e">
        <f t="shared" si="79"/>
        <v>#NUM!</v>
      </c>
      <c r="BH1723" t="e">
        <f t="shared" si="80"/>
        <v>#NUM!</v>
      </c>
      <c r="BI1723" t="e">
        <f>VLOOKUP(H1723,Sheet2!$A$1:$B$270,2,FALSE)</f>
        <v>#N/A</v>
      </c>
    </row>
    <row r="1724" spans="1:61">
      <c r="A1724">
        <v>1723</v>
      </c>
      <c r="B1724">
        <v>1002510212</v>
      </c>
      <c r="C1724">
        <v>3</v>
      </c>
      <c r="D1724" t="s">
        <v>55</v>
      </c>
      <c r="E1724">
        <v>5</v>
      </c>
      <c r="F1724" t="s">
        <v>265</v>
      </c>
      <c r="G1724" t="s">
        <v>122</v>
      </c>
      <c r="H1724" t="s">
        <v>355</v>
      </c>
      <c r="I1724" t="s">
        <v>213</v>
      </c>
      <c r="J1724" t="s">
        <v>214</v>
      </c>
      <c r="K1724" t="s">
        <v>149</v>
      </c>
      <c r="L1724" t="s">
        <v>215</v>
      </c>
      <c r="M1724" t="s">
        <v>76</v>
      </c>
      <c r="N1724" t="s">
        <v>216</v>
      </c>
      <c r="O1724" s="57">
        <v>46239.476354166669</v>
      </c>
      <c r="P1724" s="57">
        <v>46239.768368055556</v>
      </c>
      <c r="Q1724">
        <v>69358977</v>
      </c>
      <c r="S1724">
        <v>152421262136</v>
      </c>
      <c r="T1724" t="s">
        <v>1902</v>
      </c>
      <c r="U1724" t="s">
        <v>1903</v>
      </c>
      <c r="V1724" t="s">
        <v>1904</v>
      </c>
      <c r="Z1724">
        <v>112.60519549999999</v>
      </c>
      <c r="AA1724">
        <v>-7.1770965000000002</v>
      </c>
      <c r="AB1724" t="s">
        <v>1905</v>
      </c>
      <c r="AC1724" t="s">
        <v>237</v>
      </c>
      <c r="AL1724" t="s">
        <v>218</v>
      </c>
      <c r="AM1724" t="s">
        <v>1906</v>
      </c>
      <c r="AN1724" t="s">
        <v>6</v>
      </c>
      <c r="AO1724" s="57">
        <v>46150.486030092594</v>
      </c>
      <c r="AP1724" s="57">
        <v>46243.541666666664</v>
      </c>
      <c r="AR1724" t="s">
        <v>219</v>
      </c>
      <c r="AS1724" t="s">
        <v>355</v>
      </c>
      <c r="AT1724" t="s">
        <v>231</v>
      </c>
      <c r="AU1724">
        <v>20260805</v>
      </c>
      <c r="AV1724" t="s">
        <v>222</v>
      </c>
      <c r="AW1724" t="s">
        <v>1022</v>
      </c>
      <c r="AX1724" t="s">
        <v>223</v>
      </c>
      <c r="BA1724" s="57">
        <v>46243.541666666664</v>
      </c>
      <c r="BB1724" t="s">
        <v>1906</v>
      </c>
      <c r="BC1724">
        <v>2026</v>
      </c>
      <c r="BD1724">
        <v>8</v>
      </c>
      <c r="BE1724">
        <v>5</v>
      </c>
      <c r="BF1724" s="6">
        <f t="shared" si="78"/>
        <v>46239</v>
      </c>
      <c r="BG1724">
        <f t="shared" si="79"/>
        <v>-4.5416666666642413</v>
      </c>
      <c r="BH1724" t="str">
        <f t="shared" si="80"/>
        <v>COMPLY</v>
      </c>
      <c r="BI1724" t="str">
        <f>VLOOKUP(H1724,Sheet2!$A$1:$B$270,2,FALSE)</f>
        <v>GRESIK</v>
      </c>
    </row>
    <row r="1725" spans="1:61">
      <c r="A1725">
        <v>1724</v>
      </c>
      <c r="B1725">
        <v>1002516338</v>
      </c>
      <c r="C1725">
        <v>3</v>
      </c>
      <c r="D1725" t="s">
        <v>51</v>
      </c>
      <c r="E1725">
        <v>4</v>
      </c>
      <c r="F1725" t="s">
        <v>273</v>
      </c>
      <c r="G1725" t="s">
        <v>898</v>
      </c>
      <c r="H1725" t="s">
        <v>4800</v>
      </c>
      <c r="I1725" t="s">
        <v>213</v>
      </c>
      <c r="J1725" t="s">
        <v>214</v>
      </c>
      <c r="K1725" t="s">
        <v>149</v>
      </c>
      <c r="L1725" t="s">
        <v>215</v>
      </c>
      <c r="M1725" t="s">
        <v>933</v>
      </c>
      <c r="N1725" t="s">
        <v>216</v>
      </c>
      <c r="O1725" s="57">
        <v>46243.413842592592</v>
      </c>
      <c r="P1725" s="57">
        <v>46246.590844907405</v>
      </c>
      <c r="Q1725">
        <v>69361729</v>
      </c>
      <c r="S1725">
        <v>142539117749</v>
      </c>
      <c r="T1725" t="s">
        <v>4801</v>
      </c>
      <c r="U1725" t="s">
        <v>4802</v>
      </c>
      <c r="V1725" t="s">
        <v>4803</v>
      </c>
      <c r="Z1725">
        <v>110.724441</v>
      </c>
      <c r="AA1725">
        <v>-6.5686200000000001</v>
      </c>
      <c r="AB1725" t="s">
        <v>4804</v>
      </c>
      <c r="AC1725" t="s">
        <v>237</v>
      </c>
      <c r="AL1725" t="s">
        <v>218</v>
      </c>
      <c r="AM1725" t="s">
        <v>4805</v>
      </c>
      <c r="AN1725" t="s">
        <v>6</v>
      </c>
      <c r="AO1725" s="57">
        <v>46273.423506944448</v>
      </c>
      <c r="AP1725" s="57">
        <v>46244.625</v>
      </c>
      <c r="AQ1725" t="s">
        <v>248</v>
      </c>
      <c r="AR1725" t="s">
        <v>12</v>
      </c>
      <c r="AS1725" t="s">
        <v>4800</v>
      </c>
      <c r="AT1725" t="s">
        <v>231</v>
      </c>
      <c r="AV1725" t="s">
        <v>917</v>
      </c>
      <c r="AW1725" t="s">
        <v>1012</v>
      </c>
      <c r="AX1725" t="s">
        <v>223</v>
      </c>
      <c r="BA1725" s="57">
        <v>46244.625</v>
      </c>
      <c r="BB1725" t="s">
        <v>4805</v>
      </c>
      <c r="BF1725" s="6" t="e">
        <f t="shared" si="78"/>
        <v>#NUM!</v>
      </c>
      <c r="BG1725" t="e">
        <f t="shared" si="79"/>
        <v>#NUM!</v>
      </c>
      <c r="BH1725" t="e">
        <f t="shared" si="80"/>
        <v>#NUM!</v>
      </c>
      <c r="BI1725" t="e">
        <f>VLOOKUP(H1725,Sheet2!$A$1:$B$270,2,FALSE)</f>
        <v>#N/A</v>
      </c>
    </row>
    <row r="1726" spans="1:61">
      <c r="A1726">
        <v>1725</v>
      </c>
      <c r="B1726">
        <v>1002506175</v>
      </c>
      <c r="C1726">
        <v>3</v>
      </c>
      <c r="D1726" t="s">
        <v>59</v>
      </c>
      <c r="E1726">
        <v>4</v>
      </c>
      <c r="F1726" t="s">
        <v>243</v>
      </c>
      <c r="G1726" t="s">
        <v>896</v>
      </c>
      <c r="H1726" t="s">
        <v>914</v>
      </c>
      <c r="I1726" t="s">
        <v>213</v>
      </c>
      <c r="J1726" t="s">
        <v>214</v>
      </c>
      <c r="K1726" t="s">
        <v>149</v>
      </c>
      <c r="M1726" t="s">
        <v>76</v>
      </c>
      <c r="N1726" t="s">
        <v>216</v>
      </c>
      <c r="O1726" s="57">
        <v>46237.583067129628</v>
      </c>
      <c r="P1726" s="57">
        <v>46237.881631944445</v>
      </c>
      <c r="Q1726">
        <v>69353932</v>
      </c>
      <c r="S1726">
        <v>141146114787</v>
      </c>
      <c r="T1726" t="s">
        <v>1146</v>
      </c>
      <c r="U1726" t="s">
        <v>1907</v>
      </c>
      <c r="V1726" t="s">
        <v>1908</v>
      </c>
      <c r="Z1726">
        <v>110.275694</v>
      </c>
      <c r="AA1726">
        <v>-7.5718529999999999</v>
      </c>
      <c r="AB1726" t="s">
        <v>1147</v>
      </c>
      <c r="AC1726" t="s">
        <v>290</v>
      </c>
      <c r="AL1726" t="s">
        <v>218</v>
      </c>
      <c r="AM1726" t="s">
        <v>1909</v>
      </c>
      <c r="AN1726" t="s">
        <v>6</v>
      </c>
      <c r="AO1726" s="57">
        <v>46089.590624999997</v>
      </c>
      <c r="AR1726" t="s">
        <v>219</v>
      </c>
      <c r="AS1726" t="s">
        <v>914</v>
      </c>
      <c r="AT1726" t="s">
        <v>231</v>
      </c>
      <c r="AU1726">
        <v>20260803</v>
      </c>
      <c r="AV1726" t="s">
        <v>222</v>
      </c>
      <c r="AW1726" t="s">
        <v>561</v>
      </c>
      <c r="AX1726" t="s">
        <v>223</v>
      </c>
      <c r="BA1726" s="57">
        <v>46237.291666666664</v>
      </c>
      <c r="BB1726" t="s">
        <v>1909</v>
      </c>
      <c r="BC1726">
        <v>2026</v>
      </c>
      <c r="BD1726">
        <v>8</v>
      </c>
      <c r="BE1726">
        <v>3</v>
      </c>
      <c r="BF1726" s="6">
        <f t="shared" si="78"/>
        <v>46237</v>
      </c>
      <c r="BG1726">
        <f t="shared" si="79"/>
        <v>-0.29166666666424135</v>
      </c>
      <c r="BH1726" t="str">
        <f t="shared" si="80"/>
        <v>COMPLY</v>
      </c>
      <c r="BI1726" t="e">
        <f>VLOOKUP(H1726,Sheet2!$A$1:$B$270,2,FALSE)</f>
        <v>#N/A</v>
      </c>
    </row>
    <row r="1727" spans="1:61">
      <c r="A1727">
        <v>1726</v>
      </c>
      <c r="B1727">
        <v>1002528673</v>
      </c>
      <c r="C1727">
        <v>3</v>
      </c>
      <c r="D1727" t="s">
        <v>42</v>
      </c>
      <c r="E1727">
        <v>5</v>
      </c>
      <c r="F1727" t="s">
        <v>233</v>
      </c>
      <c r="G1727" t="s">
        <v>105</v>
      </c>
      <c r="H1727" t="s">
        <v>299</v>
      </c>
      <c r="I1727" t="s">
        <v>213</v>
      </c>
      <c r="J1727" t="s">
        <v>214</v>
      </c>
      <c r="K1727" t="s">
        <v>149</v>
      </c>
      <c r="M1727" t="s">
        <v>236</v>
      </c>
      <c r="N1727" t="s">
        <v>216</v>
      </c>
      <c r="O1727" s="57">
        <v>46249.680798611109</v>
      </c>
      <c r="P1727" s="57">
        <v>46250.634004629632</v>
      </c>
      <c r="Q1727">
        <v>69367127</v>
      </c>
      <c r="S1727">
        <v>152313206387</v>
      </c>
      <c r="T1727" t="s">
        <v>10495</v>
      </c>
      <c r="U1727" t="s">
        <v>10496</v>
      </c>
      <c r="Z1727">
        <v>112.4643732</v>
      </c>
      <c r="AA1727">
        <v>-7.3771496000000001</v>
      </c>
      <c r="AB1727" t="s">
        <v>12430</v>
      </c>
      <c r="AC1727" t="s">
        <v>230</v>
      </c>
      <c r="AO1727" t="s">
        <v>10082</v>
      </c>
      <c r="AR1727" t="s">
        <v>312</v>
      </c>
      <c r="AS1727" t="s">
        <v>299</v>
      </c>
      <c r="AT1727" t="s">
        <v>221</v>
      </c>
      <c r="AV1727" t="s">
        <v>5041</v>
      </c>
      <c r="AW1727" t="s">
        <v>561</v>
      </c>
      <c r="AX1727" t="s">
        <v>223</v>
      </c>
      <c r="BF1727" s="6" t="e">
        <f t="shared" si="78"/>
        <v>#NUM!</v>
      </c>
      <c r="BG1727" t="e">
        <f t="shared" si="79"/>
        <v>#NUM!</v>
      </c>
      <c r="BH1727" t="e">
        <f t="shared" si="80"/>
        <v>#NUM!</v>
      </c>
      <c r="BI1727" t="str">
        <f>VLOOKUP(H1727,Sheet2!$A$1:$B$270,2,FALSE)</f>
        <v>MOJOKERTO</v>
      </c>
    </row>
    <row r="1728" spans="1:61">
      <c r="A1728">
        <v>1727</v>
      </c>
      <c r="B1728">
        <v>1002525906</v>
      </c>
      <c r="C1728">
        <v>3</v>
      </c>
      <c r="D1728" t="s">
        <v>55</v>
      </c>
      <c r="E1728">
        <v>5</v>
      </c>
      <c r="F1728" t="s">
        <v>265</v>
      </c>
      <c r="G1728" t="s">
        <v>122</v>
      </c>
      <c r="H1728" t="s">
        <v>355</v>
      </c>
      <c r="I1728" t="s">
        <v>213</v>
      </c>
      <c r="J1728" t="s">
        <v>214</v>
      </c>
      <c r="K1728" t="s">
        <v>149</v>
      </c>
      <c r="L1728" t="s">
        <v>215</v>
      </c>
      <c r="M1728" t="s">
        <v>76</v>
      </c>
      <c r="N1728" t="s">
        <v>216</v>
      </c>
      <c r="O1728" s="57">
        <v>46248.438854166663</v>
      </c>
      <c r="P1728" s="57">
        <v>46248.823055555556</v>
      </c>
      <c r="Q1728">
        <v>69365805</v>
      </c>
      <c r="S1728">
        <v>152421262326</v>
      </c>
      <c r="T1728" t="s">
        <v>10513</v>
      </c>
      <c r="U1728" t="s">
        <v>12431</v>
      </c>
      <c r="V1728" t="s">
        <v>12432</v>
      </c>
      <c r="Z1728">
        <v>112.61822050000001</v>
      </c>
      <c r="AA1728">
        <v>-7.1446120999999998</v>
      </c>
      <c r="AB1728" t="s">
        <v>12433</v>
      </c>
      <c r="AC1728" t="s">
        <v>217</v>
      </c>
      <c r="AL1728" t="s">
        <v>218</v>
      </c>
      <c r="AM1728" t="s">
        <v>12434</v>
      </c>
      <c r="AN1728" t="s">
        <v>6</v>
      </c>
      <c r="AO1728" t="s">
        <v>10228</v>
      </c>
      <c r="AP1728" s="57">
        <v>46249.416666666664</v>
      </c>
      <c r="AR1728" t="s">
        <v>219</v>
      </c>
      <c r="AS1728" t="s">
        <v>355</v>
      </c>
      <c r="AT1728" t="s">
        <v>231</v>
      </c>
      <c r="AU1728">
        <v>20260814</v>
      </c>
      <c r="AV1728" t="s">
        <v>222</v>
      </c>
      <c r="AW1728" t="s">
        <v>1015</v>
      </c>
      <c r="AX1728" t="s">
        <v>223</v>
      </c>
      <c r="BA1728" s="57">
        <v>46249.416666666664</v>
      </c>
      <c r="BB1728" t="s">
        <v>12434</v>
      </c>
      <c r="BC1728">
        <v>2026</v>
      </c>
      <c r="BD1728">
        <v>8</v>
      </c>
      <c r="BE1728">
        <v>14</v>
      </c>
      <c r="BF1728" s="6">
        <f t="shared" si="78"/>
        <v>46248</v>
      </c>
      <c r="BG1728">
        <f t="shared" si="79"/>
        <v>-1.4166666666642413</v>
      </c>
      <c r="BH1728" t="str">
        <f t="shared" si="80"/>
        <v>COMPLY</v>
      </c>
      <c r="BI1728" t="str">
        <f>VLOOKUP(H1728,Sheet2!$A$1:$B$270,2,FALSE)</f>
        <v>GRESIK</v>
      </c>
    </row>
    <row r="1729" spans="1:61">
      <c r="A1729">
        <v>1728</v>
      </c>
      <c r="B1729">
        <v>1002515591</v>
      </c>
      <c r="C1729">
        <v>3</v>
      </c>
      <c r="D1729" t="s">
        <v>59</v>
      </c>
      <c r="E1729">
        <v>4</v>
      </c>
      <c r="F1729" t="s">
        <v>224</v>
      </c>
      <c r="G1729" t="s">
        <v>581</v>
      </c>
      <c r="H1729" t="s">
        <v>1069</v>
      </c>
      <c r="I1729" t="s">
        <v>10039</v>
      </c>
      <c r="J1729" t="s">
        <v>214</v>
      </c>
      <c r="K1729" t="s">
        <v>149</v>
      </c>
      <c r="M1729" t="s">
        <v>575</v>
      </c>
      <c r="N1729" t="s">
        <v>10348</v>
      </c>
      <c r="O1729" s="57">
        <v>46242.363171296296</v>
      </c>
      <c r="P1729" s="57">
        <v>46245.387418981481</v>
      </c>
      <c r="Q1729">
        <v>69361231</v>
      </c>
      <c r="S1729">
        <v>146394104541</v>
      </c>
      <c r="T1729" t="s">
        <v>10628</v>
      </c>
      <c r="U1729" t="s">
        <v>10629</v>
      </c>
      <c r="V1729" t="s">
        <v>12435</v>
      </c>
      <c r="Z1729">
        <v>109.498206</v>
      </c>
      <c r="AA1729">
        <v>-7.2992990000000004</v>
      </c>
      <c r="AB1729" t="s">
        <v>10631</v>
      </c>
      <c r="AC1729" t="s">
        <v>226</v>
      </c>
      <c r="AL1729" t="s">
        <v>218</v>
      </c>
      <c r="AM1729" t="s">
        <v>10032</v>
      </c>
      <c r="AN1729" t="s">
        <v>6</v>
      </c>
      <c r="AO1729" s="57">
        <v>46242.371562499997</v>
      </c>
      <c r="AQ1729" t="s">
        <v>248</v>
      </c>
      <c r="AR1729" t="s">
        <v>14</v>
      </c>
      <c r="AS1729" t="s">
        <v>1069</v>
      </c>
      <c r="AT1729" t="s">
        <v>231</v>
      </c>
      <c r="AV1729" t="s">
        <v>12436</v>
      </c>
      <c r="AW1729" t="s">
        <v>10046</v>
      </c>
      <c r="AX1729" t="s">
        <v>223</v>
      </c>
      <c r="BA1729" s="57">
        <v>46242.541666666664</v>
      </c>
      <c r="BB1729" t="s">
        <v>10032</v>
      </c>
      <c r="BF1729" s="6" t="e">
        <f t="shared" si="78"/>
        <v>#NUM!</v>
      </c>
      <c r="BG1729" t="e">
        <f t="shared" si="79"/>
        <v>#NUM!</v>
      </c>
      <c r="BH1729" t="e">
        <f t="shared" si="80"/>
        <v>#NUM!</v>
      </c>
      <c r="BI1729" t="e">
        <f>VLOOKUP(H1729,Sheet2!$A$1:$B$270,2,FALSE)</f>
        <v>#N/A</v>
      </c>
    </row>
    <row r="1730" spans="1:61">
      <c r="A1730">
        <v>1729</v>
      </c>
      <c r="B1730">
        <v>1002510687</v>
      </c>
      <c r="C1730">
        <v>3</v>
      </c>
      <c r="D1730" t="s">
        <v>42</v>
      </c>
      <c r="E1730">
        <v>5</v>
      </c>
      <c r="F1730" t="s">
        <v>106</v>
      </c>
      <c r="G1730" t="s">
        <v>106</v>
      </c>
      <c r="H1730" t="s">
        <v>338</v>
      </c>
      <c r="I1730" t="s">
        <v>213</v>
      </c>
      <c r="J1730" t="s">
        <v>214</v>
      </c>
      <c r="K1730" t="s">
        <v>149</v>
      </c>
      <c r="M1730" t="s">
        <v>76</v>
      </c>
      <c r="N1730" t="s">
        <v>216</v>
      </c>
      <c r="O1730" s="57">
        <v>46239.586145833331</v>
      </c>
      <c r="P1730" s="57">
        <v>46241.554212962961</v>
      </c>
      <c r="Q1730">
        <v>69359252</v>
      </c>
      <c r="S1730">
        <v>152744222121</v>
      </c>
      <c r="T1730" t="s">
        <v>1910</v>
      </c>
      <c r="U1730" t="s">
        <v>1911</v>
      </c>
      <c r="V1730" t="s">
        <v>1912</v>
      </c>
      <c r="Z1730">
        <v>112.78354950000001</v>
      </c>
      <c r="AA1730">
        <v>-7.6446240000000003</v>
      </c>
      <c r="AB1730" t="s">
        <v>1913</v>
      </c>
      <c r="AC1730" t="s">
        <v>230</v>
      </c>
      <c r="AL1730" t="s">
        <v>218</v>
      </c>
      <c r="AM1730" t="s">
        <v>1914</v>
      </c>
      <c r="AN1730" t="s">
        <v>6</v>
      </c>
      <c r="AO1730" s="57">
        <v>46150.59070601852</v>
      </c>
      <c r="AP1730" s="57">
        <v>46240.625</v>
      </c>
      <c r="AR1730" t="s">
        <v>219</v>
      </c>
      <c r="AS1730" t="s">
        <v>338</v>
      </c>
      <c r="AT1730" t="s">
        <v>231</v>
      </c>
      <c r="AU1730">
        <v>20260807</v>
      </c>
      <c r="AV1730" t="s">
        <v>222</v>
      </c>
      <c r="AW1730" t="s">
        <v>561</v>
      </c>
      <c r="AX1730" t="s">
        <v>223</v>
      </c>
      <c r="BA1730" s="57">
        <v>46240.625</v>
      </c>
      <c r="BB1730" t="s">
        <v>1914</v>
      </c>
      <c r="BC1730">
        <v>2026</v>
      </c>
      <c r="BD1730">
        <v>8</v>
      </c>
      <c r="BE1730">
        <v>7</v>
      </c>
      <c r="BF1730" s="6">
        <f t="shared" si="78"/>
        <v>46241</v>
      </c>
      <c r="BG1730">
        <f t="shared" si="79"/>
        <v>0.375</v>
      </c>
      <c r="BH1730" t="str">
        <f t="shared" si="80"/>
        <v>COMPLY</v>
      </c>
      <c r="BI1730" t="str">
        <f>VLOOKUP(H1730,Sheet2!$A$1:$B$270,2,FALSE)</f>
        <v>PASURUAN</v>
      </c>
    </row>
    <row r="1731" spans="1:61">
      <c r="A1731">
        <v>1730</v>
      </c>
      <c r="B1731">
        <v>1002528009</v>
      </c>
      <c r="C1731">
        <v>3</v>
      </c>
      <c r="D1731" t="s">
        <v>38</v>
      </c>
      <c r="E1731">
        <v>5</v>
      </c>
      <c r="F1731" t="s">
        <v>92</v>
      </c>
      <c r="G1731" t="s">
        <v>95</v>
      </c>
      <c r="H1731" t="s">
        <v>532</v>
      </c>
      <c r="I1731" t="s">
        <v>213</v>
      </c>
      <c r="J1731" t="s">
        <v>214</v>
      </c>
      <c r="K1731" t="s">
        <v>149</v>
      </c>
      <c r="M1731" t="s">
        <v>76</v>
      </c>
      <c r="N1731" t="s">
        <v>216</v>
      </c>
      <c r="O1731" s="57">
        <v>46249.465613425928</v>
      </c>
      <c r="P1731" s="57">
        <v>46249.584560185183</v>
      </c>
      <c r="Q1731">
        <v>69364932</v>
      </c>
      <c r="S1731">
        <v>152618204335</v>
      </c>
      <c r="T1731" t="s">
        <v>9502</v>
      </c>
      <c r="U1731" t="s">
        <v>12437</v>
      </c>
      <c r="V1731" t="s">
        <v>12438</v>
      </c>
      <c r="Z1731">
        <v>111.515744</v>
      </c>
      <c r="AA1731">
        <v>-7.921621</v>
      </c>
      <c r="AB1731" t="s">
        <v>9504</v>
      </c>
      <c r="AC1731" t="s">
        <v>217</v>
      </c>
      <c r="AL1731" t="s">
        <v>218</v>
      </c>
      <c r="AM1731" t="s">
        <v>12439</v>
      </c>
      <c r="AN1731" t="s">
        <v>6</v>
      </c>
      <c r="AO1731" t="s">
        <v>9996</v>
      </c>
      <c r="AR1731" t="s">
        <v>219</v>
      </c>
      <c r="AS1731" t="s">
        <v>532</v>
      </c>
      <c r="AT1731" t="s">
        <v>231</v>
      </c>
      <c r="AU1731">
        <v>20260815</v>
      </c>
      <c r="AV1731" t="s">
        <v>222</v>
      </c>
      <c r="AW1731" t="s">
        <v>596</v>
      </c>
      <c r="AX1731" t="s">
        <v>223</v>
      </c>
      <c r="BA1731" s="57">
        <v>46249.291666666664</v>
      </c>
      <c r="BB1731" t="s">
        <v>12439</v>
      </c>
      <c r="BC1731">
        <v>2026</v>
      </c>
      <c r="BD1731">
        <v>8</v>
      </c>
      <c r="BE1731">
        <v>15</v>
      </c>
      <c r="BF1731" s="6">
        <f t="shared" ref="BF1731:BF1794" si="81">DATE(BC1731,BD1731,BE1731)</f>
        <v>46249</v>
      </c>
      <c r="BG1731">
        <f t="shared" ref="BG1731:BG1794" si="82">BF1731-BA1731</f>
        <v>-0.29166666666424135</v>
      </c>
      <c r="BH1731" t="str">
        <f t="shared" ref="BH1731:BH1794" si="83">IF(BG1731=1,"COMPLY",IF(BG1731&lt;1,"COMPLY","NOT COMPLY"))</f>
        <v>COMPLY</v>
      </c>
      <c r="BI1731" t="str">
        <f>VLOOKUP(H1731,Sheet2!$A$1:$B$270,2,FALSE)</f>
        <v>PONOROGO</v>
      </c>
    </row>
    <row r="1732" spans="1:61">
      <c r="A1732">
        <v>1731</v>
      </c>
      <c r="B1732">
        <v>1002528459</v>
      </c>
      <c r="C1732">
        <v>3</v>
      </c>
      <c r="D1732" t="s">
        <v>59</v>
      </c>
      <c r="E1732">
        <v>4</v>
      </c>
      <c r="F1732" t="s">
        <v>224</v>
      </c>
      <c r="G1732" t="s">
        <v>320</v>
      </c>
      <c r="H1732" t="s">
        <v>321</v>
      </c>
      <c r="I1732" t="s">
        <v>213</v>
      </c>
      <c r="J1732" t="s">
        <v>214</v>
      </c>
      <c r="K1732" t="s">
        <v>149</v>
      </c>
      <c r="L1732" t="s">
        <v>215</v>
      </c>
      <c r="M1732" t="s">
        <v>76</v>
      </c>
      <c r="N1732" t="s">
        <v>216</v>
      </c>
      <c r="O1732" s="57">
        <v>46249.602048611108</v>
      </c>
      <c r="P1732" s="57">
        <v>46250.476238425923</v>
      </c>
      <c r="Q1732">
        <v>69366999</v>
      </c>
      <c r="S1732">
        <v>146372103135</v>
      </c>
      <c r="T1732" t="s">
        <v>12440</v>
      </c>
      <c r="U1732" t="s">
        <v>12441</v>
      </c>
      <c r="V1732" t="s">
        <v>12442</v>
      </c>
      <c r="Z1732">
        <v>109.627836776199</v>
      </c>
      <c r="AA1732">
        <v>-7.3343773071856404</v>
      </c>
      <c r="AB1732" t="s">
        <v>12443</v>
      </c>
      <c r="AC1732" t="s">
        <v>237</v>
      </c>
      <c r="AL1732" t="s">
        <v>218</v>
      </c>
      <c r="AM1732" t="s">
        <v>12444</v>
      </c>
      <c r="AN1732" t="s">
        <v>6</v>
      </c>
      <c r="AO1732" t="s">
        <v>10076</v>
      </c>
      <c r="AP1732" s="57">
        <v>46251.333333333336</v>
      </c>
      <c r="AR1732" t="s">
        <v>219</v>
      </c>
      <c r="AS1732" t="s">
        <v>321</v>
      </c>
      <c r="AT1732" t="s">
        <v>231</v>
      </c>
      <c r="AU1732">
        <v>20260816</v>
      </c>
      <c r="AV1732" t="s">
        <v>222</v>
      </c>
      <c r="AW1732" t="s">
        <v>1015</v>
      </c>
      <c r="AX1732" t="s">
        <v>223</v>
      </c>
      <c r="BA1732" s="57">
        <v>46251.333333333336</v>
      </c>
      <c r="BB1732" t="s">
        <v>12444</v>
      </c>
      <c r="BC1732">
        <v>2026</v>
      </c>
      <c r="BD1732">
        <v>8</v>
      </c>
      <c r="BE1732">
        <v>16</v>
      </c>
      <c r="BF1732" s="6">
        <f t="shared" si="81"/>
        <v>46250</v>
      </c>
      <c r="BG1732">
        <f t="shared" si="82"/>
        <v>-1.3333333333357587</v>
      </c>
      <c r="BH1732" t="str">
        <f t="shared" si="83"/>
        <v>COMPLY</v>
      </c>
      <c r="BI1732" t="e">
        <f>VLOOKUP(H1732,Sheet2!$A$1:$B$270,2,FALSE)</f>
        <v>#N/A</v>
      </c>
    </row>
    <row r="1733" spans="1:61">
      <c r="A1733">
        <v>1732</v>
      </c>
      <c r="B1733">
        <v>1002515815</v>
      </c>
      <c r="C1733">
        <v>3</v>
      </c>
      <c r="D1733" t="s">
        <v>51</v>
      </c>
      <c r="E1733">
        <v>4</v>
      </c>
      <c r="F1733" t="s">
        <v>273</v>
      </c>
      <c r="G1733" t="s">
        <v>600</v>
      </c>
      <c r="H1733" t="s">
        <v>4821</v>
      </c>
      <c r="I1733" t="s">
        <v>213</v>
      </c>
      <c r="J1733" t="s">
        <v>214</v>
      </c>
      <c r="K1733" t="s">
        <v>149</v>
      </c>
      <c r="L1733" t="s">
        <v>215</v>
      </c>
      <c r="M1733" t="s">
        <v>933</v>
      </c>
      <c r="N1733" t="s">
        <v>216</v>
      </c>
      <c r="O1733" s="57">
        <v>46242.479131944441</v>
      </c>
      <c r="P1733" s="57">
        <v>46246.402754629627</v>
      </c>
      <c r="Q1733">
        <v>69361361</v>
      </c>
      <c r="S1733">
        <v>142598105504</v>
      </c>
      <c r="T1733" t="s">
        <v>4822</v>
      </c>
      <c r="U1733" t="s">
        <v>4823</v>
      </c>
      <c r="V1733" t="s">
        <v>4824</v>
      </c>
      <c r="Z1733">
        <v>111.58652135035599</v>
      </c>
      <c r="AA1733">
        <v>-6.8762507145352698</v>
      </c>
      <c r="AB1733" t="s">
        <v>4825</v>
      </c>
      <c r="AC1733" t="s">
        <v>237</v>
      </c>
      <c r="AL1733" t="s">
        <v>218</v>
      </c>
      <c r="AM1733" t="s">
        <v>4461</v>
      </c>
      <c r="AN1733" t="s">
        <v>6</v>
      </c>
      <c r="AO1733" s="57">
        <v>46242.486076388886</v>
      </c>
      <c r="AP1733" s="57">
        <v>46244.333333333336</v>
      </c>
      <c r="AQ1733" t="s">
        <v>564</v>
      </c>
      <c r="AR1733" t="s">
        <v>12</v>
      </c>
      <c r="AS1733" t="s">
        <v>4821</v>
      </c>
      <c r="AT1733" t="s">
        <v>231</v>
      </c>
      <c r="AV1733" t="s">
        <v>917</v>
      </c>
      <c r="AW1733" t="s">
        <v>1010</v>
      </c>
      <c r="AX1733" t="s">
        <v>223</v>
      </c>
      <c r="BA1733" s="57">
        <v>46244.333333333336</v>
      </c>
      <c r="BB1733" t="s">
        <v>4461</v>
      </c>
      <c r="BF1733" s="6" t="e">
        <f t="shared" si="81"/>
        <v>#NUM!</v>
      </c>
      <c r="BG1733" t="e">
        <f t="shared" si="82"/>
        <v>#NUM!</v>
      </c>
      <c r="BH1733" t="e">
        <f t="shared" si="83"/>
        <v>#NUM!</v>
      </c>
      <c r="BI1733" t="e">
        <f>VLOOKUP(H1733,Sheet2!$A$1:$B$270,2,FALSE)</f>
        <v>#N/A</v>
      </c>
    </row>
    <row r="1734" spans="1:61">
      <c r="A1734">
        <v>1733</v>
      </c>
      <c r="B1734">
        <v>1002530935</v>
      </c>
      <c r="C1734">
        <v>3</v>
      </c>
      <c r="D1734" t="s">
        <v>42</v>
      </c>
      <c r="E1734">
        <v>5</v>
      </c>
      <c r="F1734" t="s">
        <v>102</v>
      </c>
      <c r="G1734" t="s">
        <v>99</v>
      </c>
      <c r="H1734" t="s">
        <v>416</v>
      </c>
      <c r="I1734" t="s">
        <v>213</v>
      </c>
      <c r="J1734" t="s">
        <v>214</v>
      </c>
      <c r="K1734" t="s">
        <v>149</v>
      </c>
      <c r="L1734" t="s">
        <v>215</v>
      </c>
      <c r="M1734" t="s">
        <v>240</v>
      </c>
      <c r="N1734" t="s">
        <v>216</v>
      </c>
      <c r="O1734" s="57">
        <v>46251.577037037037</v>
      </c>
      <c r="P1734" s="57">
        <v>46251.577800925923</v>
      </c>
      <c r="Q1734">
        <v>69368134</v>
      </c>
      <c r="S1734">
        <v>152522205167</v>
      </c>
      <c r="T1734" t="s">
        <v>12445</v>
      </c>
      <c r="U1734" t="s">
        <v>12446</v>
      </c>
      <c r="V1734" t="s">
        <v>12447</v>
      </c>
      <c r="Z1734">
        <v>114.33564749999999</v>
      </c>
      <c r="AA1734">
        <v>-8.4347554000000002</v>
      </c>
      <c r="AB1734" t="s">
        <v>12448</v>
      </c>
      <c r="AC1734" t="s">
        <v>217</v>
      </c>
      <c r="AL1734" t="s">
        <v>218</v>
      </c>
      <c r="AM1734" t="s">
        <v>10145</v>
      </c>
      <c r="AN1734" t="s">
        <v>6</v>
      </c>
      <c r="AO1734" t="s">
        <v>10444</v>
      </c>
      <c r="AP1734" s="57">
        <v>46252.541666666664</v>
      </c>
      <c r="AR1734" t="s">
        <v>241</v>
      </c>
      <c r="AS1734" t="s">
        <v>416</v>
      </c>
      <c r="AT1734" t="s">
        <v>221</v>
      </c>
      <c r="AV1734" t="s">
        <v>240</v>
      </c>
      <c r="AW1734" t="s">
        <v>11705</v>
      </c>
      <c r="AX1734" t="s">
        <v>223</v>
      </c>
      <c r="BA1734" s="57">
        <v>46252.541666666664</v>
      </c>
      <c r="BB1734" t="s">
        <v>10145</v>
      </c>
      <c r="BF1734" s="6" t="e">
        <f t="shared" si="81"/>
        <v>#NUM!</v>
      </c>
      <c r="BG1734" t="e">
        <f t="shared" si="82"/>
        <v>#NUM!</v>
      </c>
      <c r="BH1734" t="e">
        <f t="shared" si="83"/>
        <v>#NUM!</v>
      </c>
      <c r="BI1734" t="str">
        <f>VLOOKUP(H1734,Sheet2!$A$1:$B$270,2,FALSE)</f>
        <v>BANYUWANGI</v>
      </c>
    </row>
    <row r="1735" spans="1:61">
      <c r="A1735">
        <v>1734</v>
      </c>
      <c r="B1735">
        <v>1002511659</v>
      </c>
      <c r="C1735">
        <v>3</v>
      </c>
      <c r="D1735" t="s">
        <v>49</v>
      </c>
      <c r="E1735">
        <v>4</v>
      </c>
      <c r="F1735" t="s">
        <v>252</v>
      </c>
      <c r="G1735" t="s">
        <v>554</v>
      </c>
      <c r="H1735" t="s">
        <v>558</v>
      </c>
      <c r="I1735" t="s">
        <v>213</v>
      </c>
      <c r="J1735" t="s">
        <v>214</v>
      </c>
      <c r="K1735" t="s">
        <v>149</v>
      </c>
      <c r="L1735" t="s">
        <v>215</v>
      </c>
      <c r="M1735" t="s">
        <v>575</v>
      </c>
      <c r="N1735" t="s">
        <v>216</v>
      </c>
      <c r="O1735" s="57">
        <v>46240.40828703704</v>
      </c>
      <c r="P1735" s="57">
        <v>46241.480694444443</v>
      </c>
      <c r="Q1735">
        <v>69359666</v>
      </c>
      <c r="S1735">
        <v>142278112622</v>
      </c>
      <c r="T1735" t="s">
        <v>1926</v>
      </c>
      <c r="U1735" t="s">
        <v>1927</v>
      </c>
      <c r="V1735" t="s">
        <v>1928</v>
      </c>
      <c r="Z1735">
        <v>109.368638</v>
      </c>
      <c r="AA1735">
        <v>-6.8634389999999996</v>
      </c>
      <c r="AB1735" t="s">
        <v>1929</v>
      </c>
      <c r="AC1735" t="s">
        <v>237</v>
      </c>
      <c r="AL1735" t="s">
        <v>218</v>
      </c>
      <c r="AM1735" t="s">
        <v>1930</v>
      </c>
      <c r="AN1735" t="s">
        <v>6</v>
      </c>
      <c r="AO1735" s="57">
        <v>46181.413252314815</v>
      </c>
      <c r="AP1735" s="57">
        <v>46241.333333333336</v>
      </c>
      <c r="AR1735" t="s">
        <v>14</v>
      </c>
      <c r="AS1735" t="s">
        <v>558</v>
      </c>
      <c r="AT1735" t="s">
        <v>231</v>
      </c>
      <c r="AV1735" t="s">
        <v>4827</v>
      </c>
      <c r="AW1735" t="s">
        <v>1014</v>
      </c>
      <c r="AX1735" t="s">
        <v>223</v>
      </c>
      <c r="BA1735" s="57">
        <v>46241.333333333336</v>
      </c>
      <c r="BB1735" t="s">
        <v>1930</v>
      </c>
      <c r="BF1735" s="6" t="e">
        <f t="shared" si="81"/>
        <v>#NUM!</v>
      </c>
      <c r="BG1735" t="e">
        <f t="shared" si="82"/>
        <v>#NUM!</v>
      </c>
      <c r="BH1735" t="e">
        <f t="shared" si="83"/>
        <v>#NUM!</v>
      </c>
      <c r="BI1735" t="e">
        <f>VLOOKUP(H1735,Sheet2!$A$1:$B$270,2,FALSE)</f>
        <v>#N/A</v>
      </c>
    </row>
    <row r="1736" spans="1:61">
      <c r="A1736">
        <v>1735</v>
      </c>
      <c r="B1736">
        <v>1002511951</v>
      </c>
      <c r="C1736">
        <v>3</v>
      </c>
      <c r="D1736" t="s">
        <v>38</v>
      </c>
      <c r="E1736">
        <v>5</v>
      </c>
      <c r="F1736" t="s">
        <v>92</v>
      </c>
      <c r="G1736" t="s">
        <v>97</v>
      </c>
      <c r="H1736" t="s">
        <v>254</v>
      </c>
      <c r="I1736" t="s">
        <v>10039</v>
      </c>
      <c r="J1736" t="s">
        <v>214</v>
      </c>
      <c r="K1736" t="s">
        <v>149</v>
      </c>
      <c r="M1736" t="s">
        <v>76</v>
      </c>
      <c r="N1736" t="s">
        <v>10040</v>
      </c>
      <c r="O1736" s="57">
        <v>46240.463692129626</v>
      </c>
      <c r="P1736" s="57">
        <v>46240.593101851853</v>
      </c>
      <c r="Q1736">
        <v>69359779</v>
      </c>
      <c r="S1736">
        <v>152612240433</v>
      </c>
      <c r="T1736" t="s">
        <v>12449</v>
      </c>
      <c r="U1736" t="s">
        <v>12450</v>
      </c>
      <c r="V1736" t="s">
        <v>12451</v>
      </c>
      <c r="Z1736">
        <v>112.04354530000001</v>
      </c>
      <c r="AA1736">
        <v>-6.9065732000000004</v>
      </c>
      <c r="AB1736" t="s">
        <v>12452</v>
      </c>
      <c r="AC1736" t="s">
        <v>226</v>
      </c>
      <c r="AL1736" t="s">
        <v>218</v>
      </c>
      <c r="AM1736" t="s">
        <v>10045</v>
      </c>
      <c r="AN1736" t="s">
        <v>6</v>
      </c>
      <c r="AO1736" s="57">
        <v>46181.46534722222</v>
      </c>
      <c r="AR1736" t="s">
        <v>219</v>
      </c>
      <c r="AS1736" t="s">
        <v>254</v>
      </c>
      <c r="AT1736" t="s">
        <v>231</v>
      </c>
      <c r="AU1736">
        <v>20260806</v>
      </c>
      <c r="AV1736" t="s">
        <v>222</v>
      </c>
      <c r="AW1736" t="s">
        <v>10482</v>
      </c>
      <c r="AX1736" t="s">
        <v>223</v>
      </c>
      <c r="BA1736" s="57">
        <v>46240.854166666664</v>
      </c>
      <c r="BB1736" t="s">
        <v>10045</v>
      </c>
      <c r="BC1736">
        <v>2026</v>
      </c>
      <c r="BD1736">
        <v>8</v>
      </c>
      <c r="BE1736">
        <v>6</v>
      </c>
      <c r="BF1736" s="6">
        <f t="shared" si="81"/>
        <v>46240</v>
      </c>
      <c r="BG1736">
        <f t="shared" si="82"/>
        <v>-0.85416666666424135</v>
      </c>
      <c r="BH1736" t="str">
        <f t="shared" si="83"/>
        <v>COMPLY</v>
      </c>
      <c r="BI1736" t="str">
        <f>VLOOKUP(H1736,Sheet2!$A$1:$B$270,2,FALSE)</f>
        <v>BOJONEGORO</v>
      </c>
    </row>
    <row r="1737" spans="1:61">
      <c r="A1737">
        <v>1736</v>
      </c>
      <c r="B1737">
        <v>1002507579</v>
      </c>
      <c r="C1737">
        <v>3</v>
      </c>
      <c r="D1737" t="s">
        <v>59</v>
      </c>
      <c r="E1737">
        <v>4</v>
      </c>
      <c r="F1737" t="s">
        <v>243</v>
      </c>
      <c r="G1737" t="s">
        <v>896</v>
      </c>
      <c r="H1737" t="s">
        <v>897</v>
      </c>
      <c r="I1737" t="s">
        <v>213</v>
      </c>
      <c r="J1737" t="s">
        <v>214</v>
      </c>
      <c r="K1737" t="s">
        <v>149</v>
      </c>
      <c r="M1737" t="s">
        <v>555</v>
      </c>
      <c r="N1737" t="s">
        <v>216</v>
      </c>
      <c r="O1737" s="57">
        <v>46238.457557870373</v>
      </c>
      <c r="P1737" s="57">
        <v>46239.496296296296</v>
      </c>
      <c r="Q1737">
        <v>69358084</v>
      </c>
      <c r="S1737">
        <v>142164113591</v>
      </c>
      <c r="T1737" t="s">
        <v>1941</v>
      </c>
      <c r="Z1737">
        <v>110.36689440000001</v>
      </c>
      <c r="AA1737">
        <v>-7.5307750000000002</v>
      </c>
      <c r="AB1737" t="s">
        <v>1942</v>
      </c>
      <c r="AC1737" t="s">
        <v>290</v>
      </c>
      <c r="AO1737" s="57">
        <v>46120.465902777774</v>
      </c>
      <c r="AR1737" t="s">
        <v>6</v>
      </c>
      <c r="AS1737" t="s">
        <v>897</v>
      </c>
      <c r="AT1737" t="s">
        <v>231</v>
      </c>
      <c r="AV1737" t="s">
        <v>1943</v>
      </c>
      <c r="AW1737" t="s">
        <v>595</v>
      </c>
      <c r="AX1737" t="s">
        <v>223</v>
      </c>
      <c r="BF1737" s="6" t="e">
        <f t="shared" si="81"/>
        <v>#NUM!</v>
      </c>
      <c r="BG1737" t="e">
        <f t="shared" si="82"/>
        <v>#NUM!</v>
      </c>
      <c r="BH1737" t="e">
        <f t="shared" si="83"/>
        <v>#NUM!</v>
      </c>
      <c r="BI1737" t="e">
        <f>VLOOKUP(H1737,Sheet2!$A$1:$B$270,2,FALSE)</f>
        <v>#N/A</v>
      </c>
    </row>
    <row r="1738" spans="1:61">
      <c r="A1738">
        <v>1737</v>
      </c>
      <c r="B1738">
        <v>1002528924</v>
      </c>
      <c r="C1738">
        <v>3</v>
      </c>
      <c r="D1738" t="s">
        <v>55</v>
      </c>
      <c r="E1738">
        <v>5</v>
      </c>
      <c r="F1738" t="s">
        <v>265</v>
      </c>
      <c r="G1738" t="s">
        <v>122</v>
      </c>
      <c r="H1738" t="s">
        <v>328</v>
      </c>
      <c r="I1738" t="s">
        <v>213</v>
      </c>
      <c r="J1738" t="s">
        <v>214</v>
      </c>
      <c r="K1738" t="s">
        <v>149</v>
      </c>
      <c r="L1738" t="s">
        <v>215</v>
      </c>
      <c r="M1738" t="s">
        <v>76</v>
      </c>
      <c r="N1738" t="s">
        <v>216</v>
      </c>
      <c r="O1738" s="57">
        <v>46249.815925925926</v>
      </c>
      <c r="P1738" s="57">
        <v>46250.601215277777</v>
      </c>
      <c r="Q1738">
        <v>69367231</v>
      </c>
      <c r="S1738">
        <v>152445901961</v>
      </c>
      <c r="T1738" t="s">
        <v>12453</v>
      </c>
      <c r="U1738" t="s">
        <v>12454</v>
      </c>
      <c r="V1738" t="s">
        <v>12455</v>
      </c>
      <c r="Z1738">
        <v>112.54390373826</v>
      </c>
      <c r="AA1738">
        <v>-7.1617908608622898</v>
      </c>
      <c r="AB1738" t="s">
        <v>12456</v>
      </c>
      <c r="AC1738" t="s">
        <v>217</v>
      </c>
      <c r="AL1738" t="s">
        <v>218</v>
      </c>
      <c r="AM1738" t="s">
        <v>12457</v>
      </c>
      <c r="AN1738" t="s">
        <v>6</v>
      </c>
      <c r="AO1738" t="s">
        <v>12296</v>
      </c>
      <c r="AP1738" s="57">
        <v>46251.333333333336</v>
      </c>
      <c r="AR1738" t="s">
        <v>219</v>
      </c>
      <c r="AS1738" t="s">
        <v>328</v>
      </c>
      <c r="AT1738" t="s">
        <v>231</v>
      </c>
      <c r="AU1738">
        <v>20260816</v>
      </c>
      <c r="AV1738" t="s">
        <v>222</v>
      </c>
      <c r="AW1738" t="s">
        <v>1021</v>
      </c>
      <c r="AX1738" t="s">
        <v>223</v>
      </c>
      <c r="BA1738" s="57">
        <v>46251.333333333336</v>
      </c>
      <c r="BB1738" t="s">
        <v>12457</v>
      </c>
      <c r="BC1738">
        <v>2026</v>
      </c>
      <c r="BD1738">
        <v>8</v>
      </c>
      <c r="BE1738">
        <v>16</v>
      </c>
      <c r="BF1738" s="6">
        <f t="shared" si="81"/>
        <v>46250</v>
      </c>
      <c r="BG1738">
        <f t="shared" si="82"/>
        <v>-1.3333333333357587</v>
      </c>
      <c r="BH1738" t="str">
        <f t="shared" si="83"/>
        <v>COMPLY</v>
      </c>
      <c r="BI1738" t="str">
        <f>VLOOKUP(H1738,Sheet2!$A$1:$B$270,2,FALSE)</f>
        <v>GRESIK</v>
      </c>
    </row>
    <row r="1739" spans="1:61">
      <c r="A1739">
        <v>1738</v>
      </c>
      <c r="B1739">
        <v>1002506598</v>
      </c>
      <c r="C1739">
        <v>3</v>
      </c>
      <c r="D1739" t="s">
        <v>42</v>
      </c>
      <c r="E1739">
        <v>5</v>
      </c>
      <c r="F1739" t="s">
        <v>102</v>
      </c>
      <c r="G1739" t="s">
        <v>102</v>
      </c>
      <c r="H1739" t="s">
        <v>370</v>
      </c>
      <c r="I1739" t="s">
        <v>213</v>
      </c>
      <c r="J1739" t="s">
        <v>214</v>
      </c>
      <c r="K1739" t="s">
        <v>149</v>
      </c>
      <c r="L1739" t="s">
        <v>215</v>
      </c>
      <c r="M1739" t="s">
        <v>76</v>
      </c>
      <c r="N1739" t="s">
        <v>216</v>
      </c>
      <c r="O1739" s="57">
        <v>46237.745787037034</v>
      </c>
      <c r="P1739" s="57">
        <v>46239.878171296295</v>
      </c>
      <c r="Q1739">
        <v>69357825</v>
      </c>
      <c r="S1739">
        <v>152501280827</v>
      </c>
      <c r="T1739" t="s">
        <v>1950</v>
      </c>
      <c r="U1739" t="s">
        <v>1951</v>
      </c>
      <c r="V1739" t="s">
        <v>1952</v>
      </c>
      <c r="Z1739">
        <v>113.677196</v>
      </c>
      <c r="AA1739">
        <v>-8.1773179999999996</v>
      </c>
      <c r="AB1739" t="s">
        <v>1953</v>
      </c>
      <c r="AC1739" t="s">
        <v>237</v>
      </c>
      <c r="AL1739" t="s">
        <v>218</v>
      </c>
      <c r="AM1739" t="s">
        <v>1954</v>
      </c>
      <c r="AN1739" t="s">
        <v>6</v>
      </c>
      <c r="AO1739" s="57">
        <v>46089.746388888889</v>
      </c>
      <c r="AP1739" s="57">
        <v>46239.333333333336</v>
      </c>
      <c r="AR1739" t="s">
        <v>219</v>
      </c>
      <c r="AS1739" t="s">
        <v>370</v>
      </c>
      <c r="AT1739" t="s">
        <v>221</v>
      </c>
      <c r="AU1739">
        <v>20260805</v>
      </c>
      <c r="AV1739" t="s">
        <v>222</v>
      </c>
      <c r="AW1739" t="s">
        <v>947</v>
      </c>
      <c r="AX1739" t="s">
        <v>223</v>
      </c>
      <c r="BA1739" s="57">
        <v>46239.333333333336</v>
      </c>
      <c r="BB1739" t="s">
        <v>1954</v>
      </c>
      <c r="BC1739">
        <v>2026</v>
      </c>
      <c r="BD1739">
        <v>8</v>
      </c>
      <c r="BE1739">
        <v>5</v>
      </c>
      <c r="BF1739" s="6">
        <f t="shared" si="81"/>
        <v>46239</v>
      </c>
      <c r="BG1739">
        <f t="shared" si="82"/>
        <v>-0.33333333333575865</v>
      </c>
      <c r="BH1739" t="str">
        <f t="shared" si="83"/>
        <v>COMPLY</v>
      </c>
      <c r="BI1739" t="str">
        <f>VLOOKUP(H1739,Sheet2!$A$1:$B$270,2,FALSE)</f>
        <v>JEMBER</v>
      </c>
    </row>
    <row r="1740" spans="1:61">
      <c r="A1740">
        <v>1739</v>
      </c>
      <c r="B1740">
        <v>1002530523</v>
      </c>
      <c r="C1740">
        <v>3</v>
      </c>
      <c r="D1740" t="s">
        <v>55</v>
      </c>
      <c r="E1740">
        <v>5</v>
      </c>
      <c r="F1740" t="s">
        <v>228</v>
      </c>
      <c r="G1740" t="s">
        <v>127</v>
      </c>
      <c r="H1740" t="s">
        <v>229</v>
      </c>
      <c r="I1740" t="s">
        <v>213</v>
      </c>
      <c r="J1740" t="s">
        <v>214</v>
      </c>
      <c r="K1740" t="s">
        <v>149</v>
      </c>
      <c r="M1740" t="s">
        <v>240</v>
      </c>
      <c r="N1740" t="s">
        <v>216</v>
      </c>
      <c r="O1740" s="57">
        <v>46251.413078703707</v>
      </c>
      <c r="P1740" s="57">
        <v>46251.484733796293</v>
      </c>
      <c r="Q1740">
        <v>69367885</v>
      </c>
      <c r="S1740">
        <v>152426928253</v>
      </c>
      <c r="T1740" t="s">
        <v>12458</v>
      </c>
      <c r="U1740" t="s">
        <v>12459</v>
      </c>
      <c r="V1740" t="s">
        <v>12460</v>
      </c>
      <c r="Z1740">
        <v>113.4493667</v>
      </c>
      <c r="AA1740">
        <v>-7.0744290000000003</v>
      </c>
      <c r="AB1740" t="s">
        <v>12461</v>
      </c>
      <c r="AC1740" t="s">
        <v>230</v>
      </c>
      <c r="AL1740" t="s">
        <v>218</v>
      </c>
      <c r="AM1740" t="s">
        <v>12462</v>
      </c>
      <c r="AN1740" t="s">
        <v>6</v>
      </c>
      <c r="AO1740" t="s">
        <v>9977</v>
      </c>
      <c r="AP1740" s="57">
        <v>46252.541666666664</v>
      </c>
      <c r="AR1740" t="s">
        <v>241</v>
      </c>
      <c r="AS1740" t="s">
        <v>229</v>
      </c>
      <c r="AT1740" t="s">
        <v>221</v>
      </c>
      <c r="AV1740" t="s">
        <v>240</v>
      </c>
      <c r="AW1740" t="s">
        <v>562</v>
      </c>
      <c r="AX1740" t="s">
        <v>223</v>
      </c>
      <c r="BA1740" s="57">
        <v>46252.541666666664</v>
      </c>
      <c r="BB1740" t="s">
        <v>12462</v>
      </c>
      <c r="BF1740" s="6" t="e">
        <f t="shared" si="81"/>
        <v>#NUM!</v>
      </c>
      <c r="BG1740" t="e">
        <f t="shared" si="82"/>
        <v>#NUM!</v>
      </c>
      <c r="BH1740" t="e">
        <f t="shared" si="83"/>
        <v>#NUM!</v>
      </c>
      <c r="BI1740" t="str">
        <f>VLOOKUP(H1740,Sheet2!$A$1:$B$270,2,FALSE)</f>
        <v>MADURA</v>
      </c>
    </row>
    <row r="1741" spans="1:61">
      <c r="A1741">
        <v>1740</v>
      </c>
      <c r="B1741">
        <v>1002505992</v>
      </c>
      <c r="C1741">
        <v>3</v>
      </c>
      <c r="D1741" t="s">
        <v>51</v>
      </c>
      <c r="E1741">
        <v>4</v>
      </c>
      <c r="F1741" t="s">
        <v>273</v>
      </c>
      <c r="G1741" t="s">
        <v>339</v>
      </c>
      <c r="H1741" t="s">
        <v>962</v>
      </c>
      <c r="I1741" t="s">
        <v>213</v>
      </c>
      <c r="J1741" t="s">
        <v>214</v>
      </c>
      <c r="K1741" t="s">
        <v>149</v>
      </c>
      <c r="L1741" t="s">
        <v>215</v>
      </c>
      <c r="M1741" t="s">
        <v>76</v>
      </c>
      <c r="N1741" t="s">
        <v>216</v>
      </c>
      <c r="O1741" s="57">
        <v>46237.524259259262</v>
      </c>
      <c r="P1741" s="57">
        <v>46238.627291666664</v>
      </c>
      <c r="Q1741">
        <v>69357456</v>
      </c>
      <c r="S1741">
        <v>141569115674</v>
      </c>
      <c r="T1741" t="s">
        <v>1955</v>
      </c>
      <c r="U1741" t="s">
        <v>1956</v>
      </c>
      <c r="V1741" t="s">
        <v>1957</v>
      </c>
      <c r="Z1741">
        <v>111.4098855</v>
      </c>
      <c r="AA1741">
        <v>-7.0323032000000003</v>
      </c>
      <c r="AB1741" t="s">
        <v>1958</v>
      </c>
      <c r="AC1741" t="s">
        <v>237</v>
      </c>
      <c r="AL1741" t="s">
        <v>218</v>
      </c>
      <c r="AM1741" t="s">
        <v>1959</v>
      </c>
      <c r="AN1741" t="s">
        <v>6</v>
      </c>
      <c r="AO1741" s="57">
        <v>46089.527777777781</v>
      </c>
      <c r="AP1741" s="57">
        <v>46238.541666666664</v>
      </c>
      <c r="AR1741" t="s">
        <v>219</v>
      </c>
      <c r="AS1741" t="s">
        <v>962</v>
      </c>
      <c r="AT1741" t="s">
        <v>231</v>
      </c>
      <c r="AU1741">
        <v>20260804</v>
      </c>
      <c r="AV1741" t="s">
        <v>222</v>
      </c>
      <c r="AW1741" t="s">
        <v>955</v>
      </c>
      <c r="AX1741" t="s">
        <v>223</v>
      </c>
      <c r="BA1741" s="57">
        <v>46238.541666666664</v>
      </c>
      <c r="BB1741" t="s">
        <v>1959</v>
      </c>
      <c r="BC1741">
        <v>2026</v>
      </c>
      <c r="BD1741">
        <v>8</v>
      </c>
      <c r="BE1741">
        <v>4</v>
      </c>
      <c r="BF1741" s="6">
        <f t="shared" si="81"/>
        <v>46238</v>
      </c>
      <c r="BG1741">
        <f t="shared" si="82"/>
        <v>-0.54166666666424135</v>
      </c>
      <c r="BH1741" t="str">
        <f t="shared" si="83"/>
        <v>COMPLY</v>
      </c>
      <c r="BI1741" t="e">
        <f>VLOOKUP(H1741,Sheet2!$A$1:$B$270,2,FALSE)</f>
        <v>#N/A</v>
      </c>
    </row>
    <row r="1742" spans="1:61">
      <c r="A1742">
        <v>1741</v>
      </c>
      <c r="B1742">
        <v>1002512672</v>
      </c>
      <c r="C1742">
        <v>3</v>
      </c>
      <c r="D1742" t="s">
        <v>38</v>
      </c>
      <c r="E1742">
        <v>5</v>
      </c>
      <c r="F1742" t="s">
        <v>250</v>
      </c>
      <c r="G1742" t="s">
        <v>91</v>
      </c>
      <c r="H1742" t="s">
        <v>331</v>
      </c>
      <c r="I1742" t="s">
        <v>213</v>
      </c>
      <c r="J1742" t="s">
        <v>214</v>
      </c>
      <c r="K1742" t="s">
        <v>149</v>
      </c>
      <c r="L1742" t="s">
        <v>215</v>
      </c>
      <c r="M1742" t="s">
        <v>76</v>
      </c>
      <c r="N1742" t="s">
        <v>216</v>
      </c>
      <c r="O1742" s="57">
        <v>46240.603437500002</v>
      </c>
      <c r="P1742" s="57">
        <v>46241.570914351854</v>
      </c>
      <c r="Q1742">
        <v>69360040</v>
      </c>
      <c r="S1742">
        <v>152704231413</v>
      </c>
      <c r="T1742" t="s">
        <v>1965</v>
      </c>
      <c r="U1742" t="s">
        <v>1966</v>
      </c>
      <c r="V1742" t="s">
        <v>1967</v>
      </c>
      <c r="Z1742">
        <v>112.58985903113999</v>
      </c>
      <c r="AA1742">
        <v>-8.0713069912773108</v>
      </c>
      <c r="AB1742" t="s">
        <v>1968</v>
      </c>
      <c r="AC1742" t="s">
        <v>217</v>
      </c>
      <c r="AL1742" t="s">
        <v>218</v>
      </c>
      <c r="AM1742" t="s">
        <v>1969</v>
      </c>
      <c r="AN1742" t="s">
        <v>6</v>
      </c>
      <c r="AO1742" s="57">
        <v>46181.611122685186</v>
      </c>
      <c r="AP1742" s="57">
        <v>46243.333333333336</v>
      </c>
      <c r="AR1742" t="s">
        <v>219</v>
      </c>
      <c r="AS1742" t="s">
        <v>331</v>
      </c>
      <c r="AT1742" t="s">
        <v>231</v>
      </c>
      <c r="AU1742">
        <v>20260807</v>
      </c>
      <c r="AV1742" t="s">
        <v>222</v>
      </c>
      <c r="AW1742" t="s">
        <v>1023</v>
      </c>
      <c r="AX1742" t="s">
        <v>223</v>
      </c>
      <c r="BA1742" s="57">
        <v>46243.333333333336</v>
      </c>
      <c r="BB1742" t="s">
        <v>1969</v>
      </c>
      <c r="BC1742">
        <v>2026</v>
      </c>
      <c r="BD1742">
        <v>8</v>
      </c>
      <c r="BE1742">
        <v>7</v>
      </c>
      <c r="BF1742" s="6">
        <f t="shared" si="81"/>
        <v>46241</v>
      </c>
      <c r="BG1742">
        <f t="shared" si="82"/>
        <v>-2.3333333333357587</v>
      </c>
      <c r="BH1742" t="str">
        <f t="shared" si="83"/>
        <v>COMPLY</v>
      </c>
      <c r="BI1742" t="str">
        <f>VLOOKUP(H1742,Sheet2!$A$1:$B$270,2,FALSE)</f>
        <v>MALANG</v>
      </c>
    </row>
    <row r="1743" spans="1:61">
      <c r="A1743">
        <v>1742</v>
      </c>
      <c r="B1743">
        <v>1002516452</v>
      </c>
      <c r="C1743">
        <v>3</v>
      </c>
      <c r="D1743" t="s">
        <v>55</v>
      </c>
      <c r="E1743">
        <v>5</v>
      </c>
      <c r="F1743" t="s">
        <v>265</v>
      </c>
      <c r="G1743" t="s">
        <v>123</v>
      </c>
      <c r="H1743" t="s">
        <v>293</v>
      </c>
      <c r="I1743" t="s">
        <v>213</v>
      </c>
      <c r="J1743" t="s">
        <v>214</v>
      </c>
      <c r="K1743" t="s">
        <v>149</v>
      </c>
      <c r="L1743" t="s">
        <v>215</v>
      </c>
      <c r="M1743" t="s">
        <v>76</v>
      </c>
      <c r="N1743" t="s">
        <v>216</v>
      </c>
      <c r="O1743" s="57">
        <v>46243.508287037039</v>
      </c>
      <c r="P1743" s="57">
        <v>46243.853958333333</v>
      </c>
      <c r="Q1743">
        <v>69361824</v>
      </c>
      <c r="S1743">
        <v>152401227017</v>
      </c>
      <c r="T1743" t="s">
        <v>4833</v>
      </c>
      <c r="U1743" t="s">
        <v>4834</v>
      </c>
      <c r="V1743" t="s">
        <v>4835</v>
      </c>
      <c r="Z1743">
        <v>112.742069028317</v>
      </c>
      <c r="AA1743">
        <v>-7.2251549100140702</v>
      </c>
      <c r="AB1743" t="s">
        <v>4836</v>
      </c>
      <c r="AC1743" t="s">
        <v>217</v>
      </c>
      <c r="AL1743" t="s">
        <v>218</v>
      </c>
      <c r="AM1743" t="s">
        <v>4837</v>
      </c>
      <c r="AN1743" t="s">
        <v>6</v>
      </c>
      <c r="AO1743" s="57">
        <v>46273.517500000002</v>
      </c>
      <c r="AP1743" s="57">
        <v>46244.583333333336</v>
      </c>
      <c r="AR1743" t="s">
        <v>219</v>
      </c>
      <c r="AS1743" t="s">
        <v>293</v>
      </c>
      <c r="AT1743" t="s">
        <v>231</v>
      </c>
      <c r="AU1743">
        <v>20260809</v>
      </c>
      <c r="AV1743" t="s">
        <v>222</v>
      </c>
      <c r="AW1743" t="s">
        <v>1018</v>
      </c>
      <c r="AX1743" t="s">
        <v>223</v>
      </c>
      <c r="BA1743" s="57">
        <v>46244.583333333336</v>
      </c>
      <c r="BB1743" t="s">
        <v>4837</v>
      </c>
      <c r="BC1743">
        <v>2026</v>
      </c>
      <c r="BD1743">
        <v>8</v>
      </c>
      <c r="BE1743">
        <v>9</v>
      </c>
      <c r="BF1743" s="6">
        <f t="shared" si="81"/>
        <v>46243</v>
      </c>
      <c r="BG1743">
        <f t="shared" si="82"/>
        <v>-1.5833333333357587</v>
      </c>
      <c r="BH1743" t="str">
        <f t="shared" si="83"/>
        <v>COMPLY</v>
      </c>
      <c r="BI1743" t="str">
        <f>VLOOKUP(H1743,Sheet2!$A$1:$B$270,2,FALSE)</f>
        <v>SURABAYA UTARA</v>
      </c>
    </row>
    <row r="1744" spans="1:61">
      <c r="A1744">
        <v>1743</v>
      </c>
      <c r="B1744">
        <v>1002509568</v>
      </c>
      <c r="C1744">
        <v>3</v>
      </c>
      <c r="D1744" t="s">
        <v>38</v>
      </c>
      <c r="E1744">
        <v>5</v>
      </c>
      <c r="F1744" t="s">
        <v>90</v>
      </c>
      <c r="G1744" t="s">
        <v>90</v>
      </c>
      <c r="H1744" t="s">
        <v>309</v>
      </c>
      <c r="I1744" t="s">
        <v>213</v>
      </c>
      <c r="J1744" t="s">
        <v>214</v>
      </c>
      <c r="K1744" t="s">
        <v>149</v>
      </c>
      <c r="M1744" t="s">
        <v>76</v>
      </c>
      <c r="N1744" t="s">
        <v>216</v>
      </c>
      <c r="O1744" s="57">
        <v>46239.355208333334</v>
      </c>
      <c r="P1744" s="57">
        <v>46239.389953703707</v>
      </c>
      <c r="Q1744">
        <v>69342995</v>
      </c>
      <c r="S1744">
        <v>152650208477</v>
      </c>
      <c r="T1744" t="s">
        <v>1059</v>
      </c>
      <c r="U1744" t="s">
        <v>1975</v>
      </c>
      <c r="V1744" t="s">
        <v>1976</v>
      </c>
      <c r="Z1744">
        <v>112.174926</v>
      </c>
      <c r="AA1744">
        <v>-7.9410720000000001</v>
      </c>
      <c r="AB1744" t="s">
        <v>1060</v>
      </c>
      <c r="AC1744" t="s">
        <v>291</v>
      </c>
      <c r="AL1744" t="s">
        <v>218</v>
      </c>
      <c r="AM1744" t="s">
        <v>1977</v>
      </c>
      <c r="AN1744" t="s">
        <v>6</v>
      </c>
      <c r="AO1744" s="57">
        <v>46150.360949074071</v>
      </c>
      <c r="AR1744" t="s">
        <v>219</v>
      </c>
      <c r="AS1744" t="s">
        <v>309</v>
      </c>
      <c r="AT1744" t="s">
        <v>231</v>
      </c>
      <c r="AU1744">
        <v>20260805</v>
      </c>
      <c r="AV1744" t="s">
        <v>222</v>
      </c>
      <c r="AW1744" t="s">
        <v>561</v>
      </c>
      <c r="AX1744" t="s">
        <v>223</v>
      </c>
      <c r="BA1744" s="57">
        <v>46239.291666666664</v>
      </c>
      <c r="BB1744" t="s">
        <v>1977</v>
      </c>
      <c r="BC1744">
        <v>2026</v>
      </c>
      <c r="BD1744">
        <v>8</v>
      </c>
      <c r="BE1744">
        <v>5</v>
      </c>
      <c r="BF1744" s="6">
        <f t="shared" si="81"/>
        <v>46239</v>
      </c>
      <c r="BG1744">
        <f t="shared" si="82"/>
        <v>-0.29166666666424135</v>
      </c>
      <c r="BH1744" t="str">
        <f t="shared" si="83"/>
        <v>COMPLY</v>
      </c>
      <c r="BI1744" t="str">
        <f>VLOOKUP(H1744,Sheet2!$A$1:$B$270,2,FALSE)</f>
        <v>KEDIRI</v>
      </c>
    </row>
    <row r="1745" spans="1:61">
      <c r="A1745">
        <v>1744</v>
      </c>
      <c r="B1745">
        <v>1002505607</v>
      </c>
      <c r="C1745">
        <v>3</v>
      </c>
      <c r="D1745" t="s">
        <v>55</v>
      </c>
      <c r="E1745">
        <v>5</v>
      </c>
      <c r="F1745" t="s">
        <v>313</v>
      </c>
      <c r="G1745" t="s">
        <v>124</v>
      </c>
      <c r="H1745" t="s">
        <v>336</v>
      </c>
      <c r="I1745" t="s">
        <v>213</v>
      </c>
      <c r="J1745" t="s">
        <v>214</v>
      </c>
      <c r="K1745" t="s">
        <v>149</v>
      </c>
      <c r="L1745" t="s">
        <v>215</v>
      </c>
      <c r="M1745" t="s">
        <v>76</v>
      </c>
      <c r="N1745" t="s">
        <v>216</v>
      </c>
      <c r="O1745" s="57">
        <v>46237.39303240741</v>
      </c>
      <c r="P1745" s="57">
        <v>46242.754108796296</v>
      </c>
      <c r="Q1745">
        <v>69357247</v>
      </c>
      <c r="S1745">
        <v>152306253201</v>
      </c>
      <c r="T1745" t="s">
        <v>1978</v>
      </c>
      <c r="U1745" t="s">
        <v>4838</v>
      </c>
      <c r="V1745" t="s">
        <v>1979</v>
      </c>
      <c r="Z1745">
        <v>112.711232006549</v>
      </c>
      <c r="AA1745">
        <v>-7.3234731482247399</v>
      </c>
      <c r="AB1745" t="s">
        <v>1980</v>
      </c>
      <c r="AC1745" t="s">
        <v>217</v>
      </c>
      <c r="AL1745" t="s">
        <v>218</v>
      </c>
      <c r="AM1745" t="s">
        <v>1981</v>
      </c>
      <c r="AN1745" t="s">
        <v>6</v>
      </c>
      <c r="AO1745" s="57">
        <v>46089.402928240743</v>
      </c>
      <c r="AP1745" s="57">
        <v>46242.333333333336</v>
      </c>
      <c r="AR1745" t="s">
        <v>219</v>
      </c>
      <c r="AS1745" t="s">
        <v>336</v>
      </c>
      <c r="AT1745" t="s">
        <v>231</v>
      </c>
      <c r="AU1745">
        <v>20260808</v>
      </c>
      <c r="AV1745" t="s">
        <v>222</v>
      </c>
      <c r="AW1745" t="s">
        <v>1014</v>
      </c>
      <c r="AX1745" t="s">
        <v>223</v>
      </c>
      <c r="BA1745" s="57">
        <v>46242.333333333336</v>
      </c>
      <c r="BB1745" t="s">
        <v>1981</v>
      </c>
      <c r="BC1745">
        <v>2026</v>
      </c>
      <c r="BD1745">
        <v>8</v>
      </c>
      <c r="BE1745">
        <v>8</v>
      </c>
      <c r="BF1745" s="6">
        <f t="shared" si="81"/>
        <v>46242</v>
      </c>
      <c r="BG1745">
        <f t="shared" si="82"/>
        <v>-0.33333333333575865</v>
      </c>
      <c r="BH1745" t="str">
        <f t="shared" si="83"/>
        <v>COMPLY</v>
      </c>
      <c r="BI1745" t="str">
        <f>VLOOKUP(H1745,Sheet2!$A$1:$B$270,2,FALSE)</f>
        <v>SURABAYA SELATAN</v>
      </c>
    </row>
    <row r="1746" spans="1:61">
      <c r="A1746">
        <v>1745</v>
      </c>
      <c r="B1746">
        <v>1002505230</v>
      </c>
      <c r="C1746">
        <v>3</v>
      </c>
      <c r="D1746" t="s">
        <v>45</v>
      </c>
      <c r="E1746">
        <v>5</v>
      </c>
      <c r="F1746" t="s">
        <v>211</v>
      </c>
      <c r="G1746" t="s">
        <v>118</v>
      </c>
      <c r="H1746" t="s">
        <v>212</v>
      </c>
      <c r="I1746" t="s">
        <v>213</v>
      </c>
      <c r="J1746" t="s">
        <v>214</v>
      </c>
      <c r="K1746" t="s">
        <v>149</v>
      </c>
      <c r="M1746" t="s">
        <v>76</v>
      </c>
      <c r="N1746" t="s">
        <v>216</v>
      </c>
      <c r="O1746" s="57">
        <v>46236.537847222222</v>
      </c>
      <c r="P1746" s="57">
        <v>46236.759722222225</v>
      </c>
      <c r="Q1746">
        <v>69356142</v>
      </c>
      <c r="S1746">
        <v>172606792062</v>
      </c>
      <c r="T1746" t="s">
        <v>1985</v>
      </c>
      <c r="U1746" t="s">
        <v>1986</v>
      </c>
      <c r="V1746" t="s">
        <v>1987</v>
      </c>
      <c r="Z1746">
        <v>117.7733044</v>
      </c>
      <c r="AA1746">
        <v>-8.7926877999999995</v>
      </c>
      <c r="AB1746" t="s">
        <v>1988</v>
      </c>
      <c r="AC1746" t="s">
        <v>290</v>
      </c>
      <c r="AL1746" t="s">
        <v>218</v>
      </c>
      <c r="AM1746" t="s">
        <v>1989</v>
      </c>
      <c r="AN1746" t="s">
        <v>6</v>
      </c>
      <c r="AO1746" s="57">
        <v>46061.548530092594</v>
      </c>
      <c r="AR1746" t="s">
        <v>219</v>
      </c>
      <c r="AS1746" t="s">
        <v>212</v>
      </c>
      <c r="AT1746" t="s">
        <v>231</v>
      </c>
      <c r="AU1746">
        <v>20260802</v>
      </c>
      <c r="AV1746" t="s">
        <v>222</v>
      </c>
      <c r="AW1746" t="s">
        <v>582</v>
      </c>
      <c r="AX1746" t="s">
        <v>223</v>
      </c>
      <c r="BA1746" s="57">
        <v>46236.291666666664</v>
      </c>
      <c r="BB1746" t="s">
        <v>1989</v>
      </c>
      <c r="BC1746">
        <v>2026</v>
      </c>
      <c r="BD1746">
        <v>8</v>
      </c>
      <c r="BE1746">
        <v>2</v>
      </c>
      <c r="BF1746" s="6">
        <f t="shared" si="81"/>
        <v>46236</v>
      </c>
      <c r="BG1746">
        <f t="shared" si="82"/>
        <v>-0.29166666666424135</v>
      </c>
      <c r="BH1746" t="str">
        <f t="shared" si="83"/>
        <v>COMPLY</v>
      </c>
      <c r="BI1746" t="str">
        <f>VLOOKUP(H1746,Sheet2!$A$1:$B$270,2,FALSE)</f>
        <v>SUMBAWA</v>
      </c>
    </row>
    <row r="1747" spans="1:61">
      <c r="A1747">
        <v>1746</v>
      </c>
      <c r="B1747">
        <v>1002517872</v>
      </c>
      <c r="C1747">
        <v>3</v>
      </c>
      <c r="D1747" t="s">
        <v>59</v>
      </c>
      <c r="E1747">
        <v>4</v>
      </c>
      <c r="F1747" t="s">
        <v>567</v>
      </c>
      <c r="G1747" t="s">
        <v>906</v>
      </c>
      <c r="H1747" t="s">
        <v>920</v>
      </c>
      <c r="I1747" t="s">
        <v>213</v>
      </c>
      <c r="J1747" t="s">
        <v>214</v>
      </c>
      <c r="K1747" t="s">
        <v>149</v>
      </c>
      <c r="M1747" t="s">
        <v>586</v>
      </c>
      <c r="N1747" t="s">
        <v>216</v>
      </c>
      <c r="O1747" s="57">
        <v>46244.579594907409</v>
      </c>
      <c r="P1747" s="57">
        <v>46245.553020833337</v>
      </c>
      <c r="Q1747">
        <v>69361641</v>
      </c>
      <c r="S1747">
        <v>146136130124</v>
      </c>
      <c r="T1747" t="s">
        <v>4708</v>
      </c>
      <c r="U1747" t="s">
        <v>6338</v>
      </c>
      <c r="V1747" t="s">
        <v>6339</v>
      </c>
      <c r="Z1747">
        <v>110.342620791575</v>
      </c>
      <c r="AA1747">
        <v>-7.7467784255493699</v>
      </c>
      <c r="AB1747" t="s">
        <v>4711</v>
      </c>
      <c r="AC1747" t="s">
        <v>290</v>
      </c>
      <c r="AL1747" t="s">
        <v>218</v>
      </c>
      <c r="AM1747" t="s">
        <v>6340</v>
      </c>
      <c r="AN1747" t="s">
        <v>6</v>
      </c>
      <c r="AO1747" s="57">
        <v>46303.590266203704</v>
      </c>
      <c r="AR1747" t="s">
        <v>14</v>
      </c>
      <c r="AS1747" t="s">
        <v>920</v>
      </c>
      <c r="AT1747" t="s">
        <v>231</v>
      </c>
      <c r="AV1747" t="s">
        <v>587</v>
      </c>
      <c r="AW1747" t="s">
        <v>561</v>
      </c>
      <c r="AX1747" t="s">
        <v>223</v>
      </c>
      <c r="BA1747" s="57">
        <v>46244.291666666664</v>
      </c>
      <c r="BB1747" t="s">
        <v>6340</v>
      </c>
      <c r="BF1747" s="6" t="e">
        <f t="shared" si="81"/>
        <v>#NUM!</v>
      </c>
      <c r="BG1747" t="e">
        <f t="shared" si="82"/>
        <v>#NUM!</v>
      </c>
      <c r="BH1747" t="e">
        <f t="shared" si="83"/>
        <v>#NUM!</v>
      </c>
      <c r="BI1747" t="e">
        <f>VLOOKUP(H1747,Sheet2!$A$1:$B$270,2,FALSE)</f>
        <v>#N/A</v>
      </c>
    </row>
    <row r="1748" spans="1:61">
      <c r="A1748">
        <v>1747</v>
      </c>
      <c r="B1748">
        <v>1002525425</v>
      </c>
      <c r="C1748">
        <v>3</v>
      </c>
      <c r="D1748" t="s">
        <v>59</v>
      </c>
      <c r="E1748">
        <v>4</v>
      </c>
      <c r="F1748" t="s">
        <v>224</v>
      </c>
      <c r="G1748" t="s">
        <v>607</v>
      </c>
      <c r="H1748" t="s">
        <v>5937</v>
      </c>
      <c r="I1748" t="s">
        <v>213</v>
      </c>
      <c r="J1748" t="s">
        <v>214</v>
      </c>
      <c r="K1748" t="s">
        <v>149</v>
      </c>
      <c r="L1748" t="s">
        <v>215</v>
      </c>
      <c r="M1748" t="s">
        <v>76</v>
      </c>
      <c r="N1748" t="s">
        <v>216</v>
      </c>
      <c r="O1748" s="57">
        <v>46248.343009259261</v>
      </c>
      <c r="P1748" s="57">
        <v>46249.500347222223</v>
      </c>
      <c r="Q1748">
        <v>69365593</v>
      </c>
      <c r="S1748">
        <v>143390113032</v>
      </c>
      <c r="T1748" t="s">
        <v>12463</v>
      </c>
      <c r="U1748" t="s">
        <v>12464</v>
      </c>
      <c r="V1748" t="s">
        <v>12465</v>
      </c>
      <c r="Z1748">
        <v>108.90772800000001</v>
      </c>
      <c r="AA1748">
        <v>-7.5427949999999999</v>
      </c>
      <c r="AB1748" t="s">
        <v>12466</v>
      </c>
      <c r="AC1748" t="s">
        <v>237</v>
      </c>
      <c r="AL1748" t="s">
        <v>218</v>
      </c>
      <c r="AM1748" t="s">
        <v>12467</v>
      </c>
      <c r="AN1748" t="s">
        <v>6</v>
      </c>
      <c r="AO1748" t="s">
        <v>12468</v>
      </c>
      <c r="AP1748" s="57">
        <v>46249.625</v>
      </c>
      <c r="AR1748" t="s">
        <v>219</v>
      </c>
      <c r="AS1748" t="s">
        <v>5937</v>
      </c>
      <c r="AT1748" t="s">
        <v>231</v>
      </c>
      <c r="AU1748">
        <v>20260815</v>
      </c>
      <c r="AV1748" t="s">
        <v>222</v>
      </c>
      <c r="AW1748" t="s">
        <v>1015</v>
      </c>
      <c r="AX1748" t="s">
        <v>223</v>
      </c>
      <c r="BA1748" s="57">
        <v>46249.625</v>
      </c>
      <c r="BB1748" t="s">
        <v>12467</v>
      </c>
      <c r="BC1748">
        <v>2026</v>
      </c>
      <c r="BD1748">
        <v>8</v>
      </c>
      <c r="BE1748">
        <v>15</v>
      </c>
      <c r="BF1748" s="6">
        <f t="shared" si="81"/>
        <v>46249</v>
      </c>
      <c r="BG1748">
        <f t="shared" si="82"/>
        <v>-0.625</v>
      </c>
      <c r="BH1748" t="str">
        <f t="shared" si="83"/>
        <v>COMPLY</v>
      </c>
      <c r="BI1748" t="e">
        <f>VLOOKUP(H1748,Sheet2!$A$1:$B$270,2,FALSE)</f>
        <v>#N/A</v>
      </c>
    </row>
    <row r="1749" spans="1:61">
      <c r="A1749">
        <v>1748</v>
      </c>
      <c r="B1749">
        <v>1002523904</v>
      </c>
      <c r="C1749">
        <v>3</v>
      </c>
      <c r="D1749" t="s">
        <v>38</v>
      </c>
      <c r="E1749">
        <v>5</v>
      </c>
      <c r="F1749" t="s">
        <v>250</v>
      </c>
      <c r="G1749" t="s">
        <v>91</v>
      </c>
      <c r="H1749" t="s">
        <v>422</v>
      </c>
      <c r="I1749" t="s">
        <v>213</v>
      </c>
      <c r="J1749" t="s">
        <v>214</v>
      </c>
      <c r="K1749" t="s">
        <v>149</v>
      </c>
      <c r="L1749" t="s">
        <v>215</v>
      </c>
      <c r="M1749" t="s">
        <v>76</v>
      </c>
      <c r="N1749" t="s">
        <v>216</v>
      </c>
      <c r="O1749" s="57">
        <v>46247.474270833336</v>
      </c>
      <c r="P1749" s="57">
        <v>46248.247384259259</v>
      </c>
      <c r="Q1749">
        <v>69364968</v>
      </c>
      <c r="S1749">
        <v>152715213990</v>
      </c>
      <c r="T1749" t="s">
        <v>9374</v>
      </c>
      <c r="U1749" t="s">
        <v>9375</v>
      </c>
      <c r="V1749" t="s">
        <v>9376</v>
      </c>
      <c r="Z1749">
        <v>112.593051195144</v>
      </c>
      <c r="AA1749">
        <v>-8.1388418732488006</v>
      </c>
      <c r="AB1749" t="s">
        <v>9377</v>
      </c>
      <c r="AC1749" t="s">
        <v>217</v>
      </c>
      <c r="AL1749" t="s">
        <v>218</v>
      </c>
      <c r="AM1749" t="s">
        <v>8441</v>
      </c>
      <c r="AN1749" t="s">
        <v>6</v>
      </c>
      <c r="AO1749" t="s">
        <v>8851</v>
      </c>
      <c r="AP1749" s="57">
        <v>46248.333333333336</v>
      </c>
      <c r="AR1749" t="s">
        <v>219</v>
      </c>
      <c r="AS1749" t="s">
        <v>422</v>
      </c>
      <c r="AT1749" t="s">
        <v>231</v>
      </c>
      <c r="AU1749">
        <v>20260814</v>
      </c>
      <c r="AV1749" t="s">
        <v>222</v>
      </c>
      <c r="AW1749" t="s">
        <v>1014</v>
      </c>
      <c r="AX1749" t="s">
        <v>223</v>
      </c>
      <c r="BA1749" s="57">
        <v>46248.333333333336</v>
      </c>
      <c r="BB1749" t="s">
        <v>8441</v>
      </c>
      <c r="BC1749">
        <v>2026</v>
      </c>
      <c r="BD1749">
        <v>8</v>
      </c>
      <c r="BE1749">
        <v>14</v>
      </c>
      <c r="BF1749" s="6">
        <f t="shared" si="81"/>
        <v>46248</v>
      </c>
      <c r="BG1749">
        <f t="shared" si="82"/>
        <v>-0.33333333333575865</v>
      </c>
      <c r="BH1749" t="str">
        <f t="shared" si="83"/>
        <v>COMPLY</v>
      </c>
      <c r="BI1749" t="str">
        <f>VLOOKUP(H1749,Sheet2!$A$1:$B$270,2,FALSE)</f>
        <v>MALANG</v>
      </c>
    </row>
    <row r="1750" spans="1:61">
      <c r="A1750">
        <v>1749</v>
      </c>
      <c r="B1750">
        <v>1002505801</v>
      </c>
      <c r="C1750">
        <v>3</v>
      </c>
      <c r="D1750" t="s">
        <v>34</v>
      </c>
      <c r="E1750">
        <v>5</v>
      </c>
      <c r="F1750" t="s">
        <v>573</v>
      </c>
      <c r="G1750" t="s">
        <v>82</v>
      </c>
      <c r="H1750" t="s">
        <v>268</v>
      </c>
      <c r="I1750" t="s">
        <v>213</v>
      </c>
      <c r="J1750" t="s">
        <v>214</v>
      </c>
      <c r="K1750" t="s">
        <v>149</v>
      </c>
      <c r="M1750" t="s">
        <v>76</v>
      </c>
      <c r="N1750" t="s">
        <v>216</v>
      </c>
      <c r="O1750" s="57">
        <v>46237.449826388889</v>
      </c>
      <c r="P1750" s="57">
        <v>46237.550138888888</v>
      </c>
      <c r="Q1750">
        <v>69356202</v>
      </c>
      <c r="S1750">
        <v>172428815923</v>
      </c>
      <c r="T1750" t="s">
        <v>1995</v>
      </c>
      <c r="U1750" t="s">
        <v>1996</v>
      </c>
      <c r="V1750" t="s">
        <v>1997</v>
      </c>
      <c r="Z1750">
        <v>115.416381</v>
      </c>
      <c r="AA1750">
        <v>-8.5651740000000007</v>
      </c>
      <c r="AB1750" t="s">
        <v>1998</v>
      </c>
      <c r="AC1750" t="s">
        <v>230</v>
      </c>
      <c r="AL1750" t="s">
        <v>218</v>
      </c>
      <c r="AM1750" t="s">
        <v>1999</v>
      </c>
      <c r="AN1750" t="s">
        <v>6</v>
      </c>
      <c r="AO1750" s="57">
        <v>46089.454942129632</v>
      </c>
      <c r="AR1750" t="s">
        <v>219</v>
      </c>
      <c r="AS1750" t="s">
        <v>268</v>
      </c>
      <c r="AT1750" t="s">
        <v>231</v>
      </c>
      <c r="AU1750">
        <v>20260803</v>
      </c>
      <c r="AV1750" t="s">
        <v>222</v>
      </c>
      <c r="AW1750" t="s">
        <v>561</v>
      </c>
      <c r="AX1750" t="s">
        <v>223</v>
      </c>
      <c r="BA1750" s="57">
        <v>46237.291666666664</v>
      </c>
      <c r="BB1750" t="s">
        <v>1999</v>
      </c>
      <c r="BC1750">
        <v>2026</v>
      </c>
      <c r="BD1750">
        <v>8</v>
      </c>
      <c r="BE1750">
        <v>3</v>
      </c>
      <c r="BF1750" s="6">
        <f t="shared" si="81"/>
        <v>46237</v>
      </c>
      <c r="BG1750">
        <f t="shared" si="82"/>
        <v>-0.29166666666424135</v>
      </c>
      <c r="BH1750" t="str">
        <f t="shared" si="83"/>
        <v>COMPLY</v>
      </c>
      <c r="BI1750" t="str">
        <f>VLOOKUP(H1750,Sheet2!$A$1:$B$270,2,FALSE)</f>
        <v>KLUNGKUNG</v>
      </c>
    </row>
    <row r="1751" spans="1:61">
      <c r="A1751">
        <v>1750</v>
      </c>
      <c r="B1751">
        <v>1002516007</v>
      </c>
      <c r="C1751">
        <v>3</v>
      </c>
      <c r="D1751" t="s">
        <v>55</v>
      </c>
      <c r="E1751">
        <v>5</v>
      </c>
      <c r="F1751" t="s">
        <v>228</v>
      </c>
      <c r="G1751" t="s">
        <v>127</v>
      </c>
      <c r="H1751" t="s">
        <v>432</v>
      </c>
      <c r="I1751" t="s">
        <v>213</v>
      </c>
      <c r="J1751" t="s">
        <v>214</v>
      </c>
      <c r="K1751" t="s">
        <v>149</v>
      </c>
      <c r="M1751" t="s">
        <v>76</v>
      </c>
      <c r="N1751" t="s">
        <v>216</v>
      </c>
      <c r="O1751" s="57">
        <v>46242.589386574073</v>
      </c>
      <c r="P1751" s="57">
        <v>46243.780659722222</v>
      </c>
      <c r="Q1751">
        <v>69361507</v>
      </c>
      <c r="S1751">
        <v>152427205344</v>
      </c>
      <c r="T1751" t="s">
        <v>4840</v>
      </c>
      <c r="U1751" t="s">
        <v>4841</v>
      </c>
      <c r="V1751" t="s">
        <v>4842</v>
      </c>
      <c r="Z1751">
        <v>113.4906132</v>
      </c>
      <c r="AA1751">
        <v>-7.0316340999999998</v>
      </c>
      <c r="AB1751" t="s">
        <v>4843</v>
      </c>
      <c r="AC1751" t="s">
        <v>230</v>
      </c>
      <c r="AL1751" t="s">
        <v>218</v>
      </c>
      <c r="AM1751" t="s">
        <v>4844</v>
      </c>
      <c r="AN1751" t="s">
        <v>6</v>
      </c>
      <c r="AO1751" s="57">
        <v>46242.590624999997</v>
      </c>
      <c r="AP1751" s="57">
        <v>46244.333333333336</v>
      </c>
      <c r="AR1751" t="s">
        <v>219</v>
      </c>
      <c r="AS1751" t="s">
        <v>432</v>
      </c>
      <c r="AT1751" t="s">
        <v>221</v>
      </c>
      <c r="AU1751">
        <v>20260809</v>
      </c>
      <c r="AV1751" t="s">
        <v>222</v>
      </c>
      <c r="AW1751" t="s">
        <v>950</v>
      </c>
      <c r="AX1751" t="s">
        <v>223</v>
      </c>
      <c r="BA1751" s="57">
        <v>46244.333333333336</v>
      </c>
      <c r="BB1751" t="s">
        <v>4844</v>
      </c>
      <c r="BC1751">
        <v>2026</v>
      </c>
      <c r="BD1751">
        <v>8</v>
      </c>
      <c r="BE1751">
        <v>9</v>
      </c>
      <c r="BF1751" s="6">
        <f t="shared" si="81"/>
        <v>46243</v>
      </c>
      <c r="BG1751">
        <f t="shared" si="82"/>
        <v>-1.3333333333357587</v>
      </c>
      <c r="BH1751" t="str">
        <f t="shared" si="83"/>
        <v>COMPLY</v>
      </c>
      <c r="BI1751" t="str">
        <f>VLOOKUP(H1751,Sheet2!$A$1:$B$270,2,FALSE)</f>
        <v>MADURA</v>
      </c>
    </row>
    <row r="1752" spans="1:61">
      <c r="A1752">
        <v>1751</v>
      </c>
      <c r="B1752">
        <v>1002513147</v>
      </c>
      <c r="C1752">
        <v>3</v>
      </c>
      <c r="D1752" t="s">
        <v>38</v>
      </c>
      <c r="E1752">
        <v>5</v>
      </c>
      <c r="F1752" t="s">
        <v>250</v>
      </c>
      <c r="G1752" t="s">
        <v>91</v>
      </c>
      <c r="H1752" t="s">
        <v>524</v>
      </c>
      <c r="I1752" t="s">
        <v>213</v>
      </c>
      <c r="J1752" t="s">
        <v>214</v>
      </c>
      <c r="K1752" t="s">
        <v>149</v>
      </c>
      <c r="L1752" t="s">
        <v>215</v>
      </c>
      <c r="M1752" t="s">
        <v>236</v>
      </c>
      <c r="N1752" t="s">
        <v>216</v>
      </c>
      <c r="O1752" s="57">
        <v>46240.686759259261</v>
      </c>
      <c r="P1752" s="57">
        <v>46243.93074074074</v>
      </c>
      <c r="Q1752">
        <v>69360230</v>
      </c>
      <c r="S1752">
        <v>152712204371</v>
      </c>
      <c r="T1752" t="s">
        <v>2004</v>
      </c>
      <c r="U1752" t="s">
        <v>2005</v>
      </c>
      <c r="V1752" t="s">
        <v>2006</v>
      </c>
      <c r="Z1752">
        <v>112.7235148</v>
      </c>
      <c r="AA1752">
        <v>-8.1976198999999994</v>
      </c>
      <c r="AB1752" t="s">
        <v>2007</v>
      </c>
      <c r="AC1752" t="s">
        <v>237</v>
      </c>
      <c r="AL1752" t="s">
        <v>218</v>
      </c>
      <c r="AM1752" t="s">
        <v>1440</v>
      </c>
      <c r="AN1752" t="s">
        <v>6</v>
      </c>
      <c r="AO1752" s="57">
        <v>46181.695405092592</v>
      </c>
      <c r="AP1752" s="57">
        <v>46241.541666666664</v>
      </c>
      <c r="AR1752" t="s">
        <v>12</v>
      </c>
      <c r="AS1752" t="s">
        <v>524</v>
      </c>
      <c r="AT1752" t="s">
        <v>231</v>
      </c>
      <c r="AV1752" t="s">
        <v>917</v>
      </c>
      <c r="AW1752" t="s">
        <v>1021</v>
      </c>
      <c r="AX1752" t="s">
        <v>223</v>
      </c>
      <c r="AZ1752" t="s">
        <v>917</v>
      </c>
      <c r="BA1752" s="57">
        <v>46241.541666666664</v>
      </c>
      <c r="BB1752" t="s">
        <v>1440</v>
      </c>
      <c r="BF1752" s="6" t="e">
        <f t="shared" si="81"/>
        <v>#NUM!</v>
      </c>
      <c r="BG1752" t="e">
        <f t="shared" si="82"/>
        <v>#NUM!</v>
      </c>
      <c r="BH1752" t="e">
        <f t="shared" si="83"/>
        <v>#NUM!</v>
      </c>
      <c r="BI1752" t="str">
        <f>VLOOKUP(H1752,Sheet2!$A$1:$B$270,2,FALSE)</f>
        <v>MALANG</v>
      </c>
    </row>
    <row r="1753" spans="1:61">
      <c r="A1753">
        <v>1752</v>
      </c>
      <c r="B1753">
        <v>1002517936</v>
      </c>
      <c r="C1753">
        <v>3</v>
      </c>
      <c r="D1753" t="s">
        <v>59</v>
      </c>
      <c r="E1753">
        <v>4</v>
      </c>
      <c r="F1753" t="s">
        <v>224</v>
      </c>
      <c r="G1753" t="s">
        <v>224</v>
      </c>
      <c r="H1753" t="s">
        <v>911</v>
      </c>
      <c r="I1753" t="s">
        <v>213</v>
      </c>
      <c r="J1753" t="s">
        <v>214</v>
      </c>
      <c r="K1753" t="s">
        <v>149</v>
      </c>
      <c r="L1753" t="s">
        <v>215</v>
      </c>
      <c r="M1753" t="s">
        <v>933</v>
      </c>
      <c r="N1753" t="s">
        <v>216</v>
      </c>
      <c r="O1753" s="57">
        <v>46244.586770833332</v>
      </c>
      <c r="P1753" s="57">
        <v>46246.427118055559</v>
      </c>
      <c r="Q1753">
        <v>69362515</v>
      </c>
      <c r="S1753">
        <v>146303609784</v>
      </c>
      <c r="T1753" t="s">
        <v>6346</v>
      </c>
      <c r="U1753" t="s">
        <v>5416</v>
      </c>
      <c r="V1753" t="s">
        <v>6347</v>
      </c>
      <c r="Z1753">
        <v>109.18186860340199</v>
      </c>
      <c r="AA1753">
        <v>-7.4169153963199097</v>
      </c>
      <c r="AB1753" t="s">
        <v>6348</v>
      </c>
      <c r="AC1753" t="s">
        <v>237</v>
      </c>
      <c r="AL1753" t="s">
        <v>218</v>
      </c>
      <c r="AM1753" t="s">
        <v>6349</v>
      </c>
      <c r="AN1753" t="s">
        <v>6</v>
      </c>
      <c r="AO1753" s="57">
        <v>46303.590266203704</v>
      </c>
      <c r="AP1753" s="57">
        <v>46245.541666666664</v>
      </c>
      <c r="AQ1753" t="s">
        <v>248</v>
      </c>
      <c r="AR1753" t="s">
        <v>12</v>
      </c>
      <c r="AS1753" t="s">
        <v>911</v>
      </c>
      <c r="AT1753" t="s">
        <v>231</v>
      </c>
      <c r="AV1753" t="s">
        <v>917</v>
      </c>
      <c r="AW1753" t="s">
        <v>1018</v>
      </c>
      <c r="AX1753" t="s">
        <v>223</v>
      </c>
      <c r="BA1753" s="57">
        <v>46245.541666666664</v>
      </c>
      <c r="BB1753" t="s">
        <v>6349</v>
      </c>
      <c r="BF1753" s="6" t="e">
        <f t="shared" si="81"/>
        <v>#NUM!</v>
      </c>
      <c r="BG1753" t="e">
        <f t="shared" si="82"/>
        <v>#NUM!</v>
      </c>
      <c r="BH1753" t="e">
        <f t="shared" si="83"/>
        <v>#NUM!</v>
      </c>
      <c r="BI1753" t="e">
        <f>VLOOKUP(H1753,Sheet2!$A$1:$B$270,2,FALSE)</f>
        <v>#N/A</v>
      </c>
    </row>
    <row r="1754" spans="1:61">
      <c r="A1754">
        <v>1753</v>
      </c>
      <c r="B1754">
        <v>1002521644</v>
      </c>
      <c r="C1754">
        <v>3</v>
      </c>
      <c r="D1754" t="s">
        <v>42</v>
      </c>
      <c r="E1754">
        <v>5</v>
      </c>
      <c r="F1754" t="s">
        <v>106</v>
      </c>
      <c r="G1754" t="s">
        <v>104</v>
      </c>
      <c r="H1754" t="s">
        <v>508</v>
      </c>
      <c r="I1754" t="s">
        <v>213</v>
      </c>
      <c r="J1754" t="s">
        <v>214</v>
      </c>
      <c r="K1754" t="s">
        <v>149</v>
      </c>
      <c r="L1754" t="s">
        <v>215</v>
      </c>
      <c r="M1754" t="s">
        <v>76</v>
      </c>
      <c r="N1754" t="s">
        <v>216</v>
      </c>
      <c r="O1754" s="57">
        <v>46246.451342592591</v>
      </c>
      <c r="P1754" s="57">
        <v>46246.783495370371</v>
      </c>
      <c r="Q1754">
        <v>69363992</v>
      </c>
      <c r="S1754">
        <v>152543206019</v>
      </c>
      <c r="T1754" t="s">
        <v>8460</v>
      </c>
      <c r="U1754" t="s">
        <v>8461</v>
      </c>
      <c r="V1754" t="s">
        <v>8462</v>
      </c>
      <c r="Z1754">
        <v>113.11456684023101</v>
      </c>
      <c r="AA1754">
        <v>-8.1542297518533307</v>
      </c>
      <c r="AB1754" t="s">
        <v>8463</v>
      </c>
      <c r="AC1754" t="s">
        <v>217</v>
      </c>
      <c r="AL1754" t="s">
        <v>218</v>
      </c>
      <c r="AM1754" t="s">
        <v>8216</v>
      </c>
      <c r="AN1754" t="s">
        <v>6</v>
      </c>
      <c r="AO1754" s="57">
        <v>46364.455046296294</v>
      </c>
      <c r="AP1754" s="57">
        <v>46247.333333333336</v>
      </c>
      <c r="AR1754" t="s">
        <v>219</v>
      </c>
      <c r="AS1754" t="s">
        <v>508</v>
      </c>
      <c r="AT1754" t="s">
        <v>231</v>
      </c>
      <c r="AU1754">
        <v>20260812</v>
      </c>
      <c r="AV1754" t="s">
        <v>222</v>
      </c>
      <c r="AW1754" t="s">
        <v>1027</v>
      </c>
      <c r="AX1754" t="s">
        <v>223</v>
      </c>
      <c r="BA1754" s="57">
        <v>46247.333333333336</v>
      </c>
      <c r="BB1754" t="s">
        <v>8216</v>
      </c>
      <c r="BC1754">
        <v>2026</v>
      </c>
      <c r="BD1754">
        <v>8</v>
      </c>
      <c r="BE1754">
        <v>12</v>
      </c>
      <c r="BF1754" s="6">
        <f t="shared" si="81"/>
        <v>46246</v>
      </c>
      <c r="BG1754">
        <f t="shared" si="82"/>
        <v>-1.3333333333357587</v>
      </c>
      <c r="BH1754" t="str">
        <f t="shared" si="83"/>
        <v>COMPLY</v>
      </c>
      <c r="BI1754" t="str">
        <f>VLOOKUP(H1754,Sheet2!$A$1:$B$270,2,FALSE)</f>
        <v>PROBOLINGGO</v>
      </c>
    </row>
    <row r="1755" spans="1:61">
      <c r="A1755">
        <v>1754</v>
      </c>
      <c r="B1755">
        <v>1002523874</v>
      </c>
      <c r="C1755">
        <v>3</v>
      </c>
      <c r="D1755" t="s">
        <v>38</v>
      </c>
      <c r="E1755">
        <v>5</v>
      </c>
      <c r="F1755" t="s">
        <v>90</v>
      </c>
      <c r="G1755" t="s">
        <v>88</v>
      </c>
      <c r="H1755" t="s">
        <v>514</v>
      </c>
      <c r="I1755" t="s">
        <v>9798</v>
      </c>
      <c r="J1755" t="s">
        <v>214</v>
      </c>
      <c r="K1755" t="s">
        <v>149</v>
      </c>
      <c r="M1755" t="s">
        <v>76</v>
      </c>
      <c r="N1755" t="s">
        <v>9799</v>
      </c>
      <c r="O1755" s="57">
        <v>46247.468171296299</v>
      </c>
      <c r="P1755" s="57">
        <v>46248.408796296295</v>
      </c>
      <c r="Q1755">
        <v>69364918</v>
      </c>
      <c r="S1755">
        <v>152732202877</v>
      </c>
      <c r="T1755" t="s">
        <v>12469</v>
      </c>
      <c r="U1755" t="s">
        <v>12470</v>
      </c>
      <c r="V1755" t="s">
        <v>12471</v>
      </c>
      <c r="Z1755">
        <v>112.33490209999999</v>
      </c>
      <c r="AA1755">
        <v>-8.2036131000000001</v>
      </c>
      <c r="AB1755" t="s">
        <v>12472</v>
      </c>
      <c r="AC1755" t="s">
        <v>9804</v>
      </c>
      <c r="AL1755" t="s">
        <v>218</v>
      </c>
      <c r="AM1755" t="s">
        <v>12472</v>
      </c>
      <c r="AN1755" t="s">
        <v>6</v>
      </c>
      <c r="AO1755" t="s">
        <v>8851</v>
      </c>
      <c r="AR1755" t="s">
        <v>219</v>
      </c>
      <c r="AS1755" t="s">
        <v>514</v>
      </c>
      <c r="AT1755" t="s">
        <v>231</v>
      </c>
      <c r="AU1755">
        <v>20260814</v>
      </c>
      <c r="AV1755" t="s">
        <v>222</v>
      </c>
      <c r="AW1755" t="s">
        <v>9797</v>
      </c>
      <c r="AX1755" t="s">
        <v>223</v>
      </c>
      <c r="BA1755" s="57">
        <v>46247.875</v>
      </c>
      <c r="BB1755" t="s">
        <v>12472</v>
      </c>
      <c r="BC1755">
        <v>2026</v>
      </c>
      <c r="BD1755">
        <v>8</v>
      </c>
      <c r="BE1755">
        <v>14</v>
      </c>
      <c r="BF1755" s="6">
        <f t="shared" si="81"/>
        <v>46248</v>
      </c>
      <c r="BG1755">
        <f t="shared" si="82"/>
        <v>0.125</v>
      </c>
      <c r="BH1755" t="str">
        <f t="shared" si="83"/>
        <v>COMPLY</v>
      </c>
      <c r="BI1755" t="str">
        <f>VLOOKUP(H1755,Sheet2!$A$1:$B$270,2,FALSE)</f>
        <v>BLITAR</v>
      </c>
    </row>
    <row r="1756" spans="1:61">
      <c r="A1756">
        <v>1755</v>
      </c>
      <c r="B1756">
        <v>1002520199</v>
      </c>
      <c r="C1756">
        <v>3</v>
      </c>
      <c r="D1756" t="s">
        <v>49</v>
      </c>
      <c r="E1756">
        <v>4</v>
      </c>
      <c r="F1756" t="s">
        <v>252</v>
      </c>
      <c r="G1756" t="s">
        <v>553</v>
      </c>
      <c r="H1756" t="s">
        <v>559</v>
      </c>
      <c r="I1756" t="s">
        <v>213</v>
      </c>
      <c r="J1756" t="s">
        <v>214</v>
      </c>
      <c r="K1756" t="s">
        <v>149</v>
      </c>
      <c r="M1756" t="s">
        <v>575</v>
      </c>
      <c r="N1756" t="s">
        <v>216</v>
      </c>
      <c r="O1756" s="57">
        <v>46245.605057870373</v>
      </c>
      <c r="P1756" s="57">
        <v>46249.699629629627</v>
      </c>
      <c r="Q1756">
        <v>69363445</v>
      </c>
      <c r="S1756">
        <v>146281108021</v>
      </c>
      <c r="T1756" t="s">
        <v>7552</v>
      </c>
      <c r="U1756" t="s">
        <v>7553</v>
      </c>
      <c r="V1756" t="s">
        <v>8464</v>
      </c>
      <c r="Z1756">
        <v>109.0154947</v>
      </c>
      <c r="AA1756">
        <v>-7.2368182000000001</v>
      </c>
      <c r="AB1756" t="s">
        <v>7554</v>
      </c>
      <c r="AC1756" t="s">
        <v>226</v>
      </c>
      <c r="AL1756" t="s">
        <v>218</v>
      </c>
      <c r="AM1756" t="s">
        <v>8465</v>
      </c>
      <c r="AN1756" t="s">
        <v>6</v>
      </c>
      <c r="AO1756" s="57">
        <v>46334.610983796294</v>
      </c>
      <c r="AP1756" s="57">
        <v>46248.541666666664</v>
      </c>
      <c r="AR1756" t="s">
        <v>14</v>
      </c>
      <c r="AS1756" t="s">
        <v>559</v>
      </c>
      <c r="AT1756" t="s">
        <v>231</v>
      </c>
      <c r="AV1756" t="s">
        <v>12473</v>
      </c>
      <c r="AW1756" t="s">
        <v>561</v>
      </c>
      <c r="AX1756" t="s">
        <v>223</v>
      </c>
      <c r="BA1756" s="57">
        <v>46248.541666666664</v>
      </c>
      <c r="BB1756" t="s">
        <v>8465</v>
      </c>
      <c r="BF1756" s="6" t="e">
        <f t="shared" si="81"/>
        <v>#NUM!</v>
      </c>
      <c r="BG1756" t="e">
        <f t="shared" si="82"/>
        <v>#NUM!</v>
      </c>
      <c r="BH1756" t="e">
        <f t="shared" si="83"/>
        <v>#NUM!</v>
      </c>
      <c r="BI1756" t="e">
        <f>VLOOKUP(H1756,Sheet2!$A$1:$B$270,2,FALSE)</f>
        <v>#N/A</v>
      </c>
    </row>
    <row r="1757" spans="1:61">
      <c r="A1757">
        <v>1756</v>
      </c>
      <c r="B1757">
        <v>1002522359</v>
      </c>
      <c r="C1757">
        <v>3</v>
      </c>
      <c r="D1757" t="s">
        <v>34</v>
      </c>
      <c r="E1757">
        <v>5</v>
      </c>
      <c r="F1757" t="s">
        <v>573</v>
      </c>
      <c r="G1757" t="s">
        <v>79</v>
      </c>
      <c r="H1757" t="s">
        <v>288</v>
      </c>
      <c r="I1757" t="s">
        <v>213</v>
      </c>
      <c r="J1757" t="s">
        <v>214</v>
      </c>
      <c r="K1757" t="s">
        <v>149</v>
      </c>
      <c r="M1757" t="s">
        <v>76</v>
      </c>
      <c r="N1757" t="s">
        <v>216</v>
      </c>
      <c r="O1757" s="57">
        <v>46246.596087962964</v>
      </c>
      <c r="P1757" s="57">
        <v>46247.561793981484</v>
      </c>
      <c r="Q1757">
        <v>69364331</v>
      </c>
      <c r="S1757">
        <v>172408247751</v>
      </c>
      <c r="T1757" t="s">
        <v>8466</v>
      </c>
      <c r="U1757" t="s">
        <v>8467</v>
      </c>
      <c r="V1757" t="s">
        <v>8468</v>
      </c>
      <c r="Z1757">
        <v>115.2902917</v>
      </c>
      <c r="AA1757">
        <v>-8.5277806999999992</v>
      </c>
      <c r="AB1757" t="s">
        <v>8469</v>
      </c>
      <c r="AC1757" t="s">
        <v>230</v>
      </c>
      <c r="AL1757" t="s">
        <v>218</v>
      </c>
      <c r="AM1757" t="s">
        <v>8421</v>
      </c>
      <c r="AN1757" t="s">
        <v>6</v>
      </c>
      <c r="AO1757" s="57">
        <v>46364.61109953704</v>
      </c>
      <c r="AP1757" s="57">
        <v>46247.541666666664</v>
      </c>
      <c r="AR1757" t="s">
        <v>219</v>
      </c>
      <c r="AS1757" t="s">
        <v>288</v>
      </c>
      <c r="AT1757" t="s">
        <v>231</v>
      </c>
      <c r="AU1757">
        <v>20260813</v>
      </c>
      <c r="AV1757" t="s">
        <v>222</v>
      </c>
      <c r="AW1757" t="s">
        <v>582</v>
      </c>
      <c r="AX1757" t="s">
        <v>223</v>
      </c>
      <c r="BA1757" s="57">
        <v>46247.541666666664</v>
      </c>
      <c r="BB1757" t="s">
        <v>8421</v>
      </c>
      <c r="BC1757">
        <v>2026</v>
      </c>
      <c r="BD1757">
        <v>8</v>
      </c>
      <c r="BE1757">
        <v>13</v>
      </c>
      <c r="BF1757" s="6">
        <f t="shared" si="81"/>
        <v>46247</v>
      </c>
      <c r="BG1757">
        <f t="shared" si="82"/>
        <v>-0.54166666666424135</v>
      </c>
      <c r="BH1757" t="str">
        <f t="shared" si="83"/>
        <v>COMPLY</v>
      </c>
      <c r="BI1757" t="str">
        <f>VLOOKUP(H1757,Sheet2!$A$1:$B$270,2,FALSE)</f>
        <v>GIANYAR</v>
      </c>
    </row>
    <row r="1758" spans="1:61">
      <c r="A1758">
        <v>1757</v>
      </c>
      <c r="B1758">
        <v>1002527963</v>
      </c>
      <c r="C1758">
        <v>3</v>
      </c>
      <c r="D1758" t="s">
        <v>45</v>
      </c>
      <c r="E1758">
        <v>5</v>
      </c>
      <c r="F1758" t="s">
        <v>211</v>
      </c>
      <c r="G1758" t="s">
        <v>116</v>
      </c>
      <c r="H1758" t="s">
        <v>366</v>
      </c>
      <c r="I1758" t="s">
        <v>213</v>
      </c>
      <c r="J1758" t="s">
        <v>214</v>
      </c>
      <c r="K1758" t="s">
        <v>149</v>
      </c>
      <c r="L1758" t="s">
        <v>215</v>
      </c>
      <c r="M1758" t="s">
        <v>76</v>
      </c>
      <c r="N1758" t="s">
        <v>216</v>
      </c>
      <c r="O1758" s="57">
        <v>46249.452037037037</v>
      </c>
      <c r="P1758" s="57">
        <v>46250.776747685188</v>
      </c>
      <c r="Q1758">
        <v>69366710</v>
      </c>
      <c r="S1758">
        <v>172619203355</v>
      </c>
      <c r="T1758" t="s">
        <v>12474</v>
      </c>
      <c r="U1758" t="s">
        <v>12475</v>
      </c>
      <c r="V1758" t="s">
        <v>12476</v>
      </c>
      <c r="Z1758">
        <v>116.57169654965401</v>
      </c>
      <c r="AA1758">
        <v>-8.5251216695254293</v>
      </c>
      <c r="AB1758" t="s">
        <v>12477</v>
      </c>
      <c r="AC1758" t="s">
        <v>217</v>
      </c>
      <c r="AL1758" t="s">
        <v>218</v>
      </c>
      <c r="AM1758" t="s">
        <v>12478</v>
      </c>
      <c r="AN1758" t="s">
        <v>6</v>
      </c>
      <c r="AO1758" t="s">
        <v>9834</v>
      </c>
      <c r="AP1758" s="57">
        <v>46255.625</v>
      </c>
      <c r="AR1758" t="s">
        <v>219</v>
      </c>
      <c r="AS1758" t="s">
        <v>366</v>
      </c>
      <c r="AT1758" t="s">
        <v>231</v>
      </c>
      <c r="AU1758">
        <v>20260816</v>
      </c>
      <c r="AV1758" t="s">
        <v>222</v>
      </c>
      <c r="AW1758" t="s">
        <v>1021</v>
      </c>
      <c r="AX1758" t="s">
        <v>223</v>
      </c>
      <c r="BA1758" s="57">
        <v>46255.625</v>
      </c>
      <c r="BB1758" t="s">
        <v>12478</v>
      </c>
      <c r="BC1758">
        <v>2026</v>
      </c>
      <c r="BD1758">
        <v>8</v>
      </c>
      <c r="BE1758">
        <v>16</v>
      </c>
      <c r="BF1758" s="6">
        <f t="shared" si="81"/>
        <v>46250</v>
      </c>
      <c r="BG1758">
        <f t="shared" si="82"/>
        <v>-5.625</v>
      </c>
      <c r="BH1758" t="str">
        <f t="shared" si="83"/>
        <v>COMPLY</v>
      </c>
      <c r="BI1758" t="str">
        <f>VLOOKUP(H1758,Sheet2!$A$1:$B$270,2,FALSE)</f>
        <v>SELONG</v>
      </c>
    </row>
    <row r="1759" spans="1:61">
      <c r="A1759">
        <v>1758</v>
      </c>
      <c r="B1759">
        <v>1002525405</v>
      </c>
      <c r="C1759">
        <v>3</v>
      </c>
      <c r="D1759" t="s">
        <v>51</v>
      </c>
      <c r="E1759">
        <v>4</v>
      </c>
      <c r="F1759" t="s">
        <v>235</v>
      </c>
      <c r="G1759" t="s">
        <v>584</v>
      </c>
      <c r="H1759" t="s">
        <v>10182</v>
      </c>
      <c r="I1759" t="s">
        <v>213</v>
      </c>
      <c r="J1759" t="s">
        <v>214</v>
      </c>
      <c r="K1759" t="s">
        <v>149</v>
      </c>
      <c r="L1759" t="s">
        <v>606</v>
      </c>
      <c r="M1759" t="s">
        <v>76</v>
      </c>
      <c r="N1759" t="s">
        <v>216</v>
      </c>
      <c r="O1759" s="57">
        <v>46248.32912037037</v>
      </c>
      <c r="P1759" s="57">
        <v>46248.497002314813</v>
      </c>
      <c r="Q1759">
        <v>69365585</v>
      </c>
      <c r="R1759">
        <v>2716001363</v>
      </c>
      <c r="S1759">
        <v>142505113914</v>
      </c>
      <c r="T1759" t="s">
        <v>12479</v>
      </c>
      <c r="U1759" t="s">
        <v>12480</v>
      </c>
      <c r="V1759" t="s">
        <v>12481</v>
      </c>
      <c r="Z1759">
        <v>110.73618605732899</v>
      </c>
      <c r="AA1759">
        <v>-7.5518029101688997</v>
      </c>
      <c r="AB1759" t="s">
        <v>12482</v>
      </c>
      <c r="AC1759" t="s">
        <v>217</v>
      </c>
      <c r="AL1759" t="s">
        <v>218</v>
      </c>
      <c r="AM1759" t="s">
        <v>12483</v>
      </c>
      <c r="AN1759" t="s">
        <v>6</v>
      </c>
      <c r="AO1759" t="s">
        <v>10940</v>
      </c>
      <c r="AP1759" s="57">
        <v>46249.333333333336</v>
      </c>
      <c r="AR1759" t="s">
        <v>219</v>
      </c>
      <c r="AS1759" t="s">
        <v>10182</v>
      </c>
      <c r="AT1759" t="s">
        <v>231</v>
      </c>
      <c r="AU1759">
        <v>20260814</v>
      </c>
      <c r="AV1759" t="s">
        <v>222</v>
      </c>
      <c r="AW1759" t="s">
        <v>12484</v>
      </c>
      <c r="AX1759" t="s">
        <v>223</v>
      </c>
      <c r="BA1759" s="57">
        <v>46249.333333333336</v>
      </c>
      <c r="BB1759" t="s">
        <v>12483</v>
      </c>
      <c r="BC1759">
        <v>2026</v>
      </c>
      <c r="BD1759">
        <v>8</v>
      </c>
      <c r="BE1759">
        <v>14</v>
      </c>
      <c r="BF1759" s="6">
        <f t="shared" si="81"/>
        <v>46248</v>
      </c>
      <c r="BG1759">
        <f t="shared" si="82"/>
        <v>-1.3333333333357587</v>
      </c>
      <c r="BH1759" t="str">
        <f t="shared" si="83"/>
        <v>COMPLY</v>
      </c>
      <c r="BI1759" t="e">
        <f>VLOOKUP(H1759,Sheet2!$A$1:$B$270,2,FALSE)</f>
        <v>#N/A</v>
      </c>
    </row>
    <row r="1760" spans="1:61">
      <c r="A1760">
        <v>1759</v>
      </c>
      <c r="B1760">
        <v>1002519919</v>
      </c>
      <c r="C1760">
        <v>3</v>
      </c>
      <c r="D1760" t="s">
        <v>42</v>
      </c>
      <c r="E1760">
        <v>5</v>
      </c>
      <c r="F1760" t="s">
        <v>106</v>
      </c>
      <c r="G1760" t="s">
        <v>107</v>
      </c>
      <c r="H1760" t="s">
        <v>264</v>
      </c>
      <c r="I1760" t="s">
        <v>213</v>
      </c>
      <c r="J1760" t="s">
        <v>214</v>
      </c>
      <c r="K1760" t="s">
        <v>149</v>
      </c>
      <c r="M1760" t="s">
        <v>76</v>
      </c>
      <c r="N1760" t="s">
        <v>216</v>
      </c>
      <c r="O1760" s="57">
        <v>46245.567916666667</v>
      </c>
      <c r="P1760" s="57">
        <v>46246.616608796299</v>
      </c>
      <c r="Q1760">
        <v>69363339</v>
      </c>
      <c r="S1760">
        <v>152505340821</v>
      </c>
      <c r="T1760" t="s">
        <v>7555</v>
      </c>
      <c r="U1760" t="s">
        <v>7556</v>
      </c>
      <c r="V1760" t="s">
        <v>7557</v>
      </c>
      <c r="Z1760">
        <v>113.176455</v>
      </c>
      <c r="AA1760">
        <v>-7.7715585999999997</v>
      </c>
      <c r="AB1760" t="s">
        <v>7558</v>
      </c>
      <c r="AC1760" t="s">
        <v>230</v>
      </c>
      <c r="AL1760" t="s">
        <v>218</v>
      </c>
      <c r="AM1760" t="s">
        <v>7451</v>
      </c>
      <c r="AN1760" t="s">
        <v>6</v>
      </c>
      <c r="AO1760" s="57">
        <v>46334.569282407407</v>
      </c>
      <c r="AP1760" s="57">
        <v>46246.541666666664</v>
      </c>
      <c r="AR1760" t="s">
        <v>219</v>
      </c>
      <c r="AS1760" t="s">
        <v>264</v>
      </c>
      <c r="AT1760" t="s">
        <v>231</v>
      </c>
      <c r="AU1760">
        <v>20260812</v>
      </c>
      <c r="AV1760" t="s">
        <v>222</v>
      </c>
      <c r="AW1760" t="s">
        <v>562</v>
      </c>
      <c r="AX1760" t="s">
        <v>223</v>
      </c>
      <c r="BA1760" s="57">
        <v>46246.541666666664</v>
      </c>
      <c r="BB1760" t="s">
        <v>7451</v>
      </c>
      <c r="BC1760">
        <v>2026</v>
      </c>
      <c r="BD1760">
        <v>8</v>
      </c>
      <c r="BE1760">
        <v>12</v>
      </c>
      <c r="BF1760" s="6">
        <f t="shared" si="81"/>
        <v>46246</v>
      </c>
      <c r="BG1760">
        <f t="shared" si="82"/>
        <v>-0.54166666666424135</v>
      </c>
      <c r="BH1760" t="str">
        <f t="shared" si="83"/>
        <v>COMPLY</v>
      </c>
      <c r="BI1760" t="str">
        <f>VLOOKUP(H1760,Sheet2!$A$1:$B$270,2,FALSE)</f>
        <v>PROBOLINGGO</v>
      </c>
    </row>
    <row r="1761" spans="1:61">
      <c r="A1761">
        <v>1760</v>
      </c>
      <c r="B1761">
        <v>1002529616</v>
      </c>
      <c r="C1761">
        <v>3</v>
      </c>
      <c r="D1761" t="s">
        <v>38</v>
      </c>
      <c r="E1761">
        <v>5</v>
      </c>
      <c r="F1761" t="s">
        <v>250</v>
      </c>
      <c r="G1761" t="s">
        <v>87</v>
      </c>
      <c r="H1761" t="s">
        <v>435</v>
      </c>
      <c r="I1761" t="s">
        <v>213</v>
      </c>
      <c r="J1761" t="s">
        <v>214</v>
      </c>
      <c r="K1761" t="s">
        <v>149</v>
      </c>
      <c r="L1761" t="s">
        <v>215</v>
      </c>
      <c r="M1761" t="s">
        <v>76</v>
      </c>
      <c r="N1761" t="s">
        <v>216</v>
      </c>
      <c r="O1761" s="57">
        <v>46250.541620370372</v>
      </c>
      <c r="P1761" s="57">
        <v>46251.570451388892</v>
      </c>
      <c r="Q1761">
        <v>69367484</v>
      </c>
      <c r="S1761">
        <v>152717206271</v>
      </c>
      <c r="T1761" t="s">
        <v>12485</v>
      </c>
      <c r="U1761" t="s">
        <v>12486</v>
      </c>
      <c r="V1761" t="s">
        <v>12487</v>
      </c>
      <c r="Z1761">
        <v>112.771496884524</v>
      </c>
      <c r="AA1761">
        <v>-8.05020605864682</v>
      </c>
      <c r="AB1761" t="s">
        <v>12488</v>
      </c>
      <c r="AC1761" t="s">
        <v>217</v>
      </c>
      <c r="AL1761" t="s">
        <v>218</v>
      </c>
      <c r="AM1761" t="s">
        <v>12489</v>
      </c>
      <c r="AN1761" t="s">
        <v>6</v>
      </c>
      <c r="AO1761" t="s">
        <v>11075</v>
      </c>
      <c r="AP1761" s="57">
        <v>46251.541666666664</v>
      </c>
      <c r="AR1761" t="s">
        <v>219</v>
      </c>
      <c r="AS1761" t="s">
        <v>435</v>
      </c>
      <c r="AT1761" t="s">
        <v>221</v>
      </c>
      <c r="AU1761">
        <v>20260817</v>
      </c>
      <c r="AV1761" t="s">
        <v>222</v>
      </c>
      <c r="AW1761" t="s">
        <v>1052</v>
      </c>
      <c r="AX1761" t="s">
        <v>223</v>
      </c>
      <c r="BA1761" s="57">
        <v>46251.541666666664</v>
      </c>
      <c r="BB1761" t="s">
        <v>12489</v>
      </c>
      <c r="BC1761">
        <v>2026</v>
      </c>
      <c r="BD1761">
        <v>8</v>
      </c>
      <c r="BE1761">
        <v>17</v>
      </c>
      <c r="BF1761" s="6">
        <f t="shared" si="81"/>
        <v>46251</v>
      </c>
      <c r="BG1761">
        <f t="shared" si="82"/>
        <v>-0.54166666666424135</v>
      </c>
      <c r="BH1761" t="str">
        <f t="shared" si="83"/>
        <v>COMPLY</v>
      </c>
      <c r="BI1761" t="str">
        <f>VLOOKUP(H1761,Sheet2!$A$1:$B$270,2,FALSE)</f>
        <v>BATU</v>
      </c>
    </row>
    <row r="1762" spans="1:61">
      <c r="A1762">
        <v>1761</v>
      </c>
      <c r="B1762">
        <v>1002514985</v>
      </c>
      <c r="C1762">
        <v>3</v>
      </c>
      <c r="D1762" t="s">
        <v>59</v>
      </c>
      <c r="E1762">
        <v>4</v>
      </c>
      <c r="F1762" t="s">
        <v>567</v>
      </c>
      <c r="G1762" t="s">
        <v>1001</v>
      </c>
      <c r="H1762" t="s">
        <v>1002</v>
      </c>
      <c r="I1762" t="s">
        <v>213</v>
      </c>
      <c r="J1762" t="s">
        <v>214</v>
      </c>
      <c r="K1762" t="s">
        <v>149</v>
      </c>
      <c r="L1762" t="s">
        <v>215</v>
      </c>
      <c r="M1762" t="s">
        <v>575</v>
      </c>
      <c r="N1762" t="s">
        <v>216</v>
      </c>
      <c r="O1762" s="57">
        <v>46241.630520833336</v>
      </c>
      <c r="P1762" s="57">
        <v>46244.612222222226</v>
      </c>
      <c r="Q1762">
        <v>69360950</v>
      </c>
      <c r="S1762">
        <v>143135115048</v>
      </c>
      <c r="T1762" t="s">
        <v>4865</v>
      </c>
      <c r="U1762" t="s">
        <v>4866</v>
      </c>
      <c r="V1762" t="s">
        <v>4867</v>
      </c>
      <c r="Z1762">
        <v>110.51406950000001</v>
      </c>
      <c r="AA1762">
        <v>-7.9993638999999996</v>
      </c>
      <c r="AB1762" t="s">
        <v>4868</v>
      </c>
      <c r="AC1762" t="s">
        <v>237</v>
      </c>
      <c r="AL1762" t="s">
        <v>218</v>
      </c>
      <c r="AM1762" t="s">
        <v>4869</v>
      </c>
      <c r="AN1762" t="s">
        <v>6</v>
      </c>
      <c r="AO1762" s="57">
        <v>46211.642800925925</v>
      </c>
      <c r="AP1762" s="57">
        <v>46242.541666666664</v>
      </c>
      <c r="AQ1762" t="s">
        <v>248</v>
      </c>
      <c r="AR1762" t="s">
        <v>14</v>
      </c>
      <c r="AS1762" t="s">
        <v>1002</v>
      </c>
      <c r="AT1762" t="s">
        <v>231</v>
      </c>
      <c r="AV1762" t="s">
        <v>6355</v>
      </c>
      <c r="AW1762" t="s">
        <v>1012</v>
      </c>
      <c r="AX1762" t="s">
        <v>223</v>
      </c>
      <c r="BA1762" s="57">
        <v>46242.541666666664</v>
      </c>
      <c r="BB1762" t="s">
        <v>4869</v>
      </c>
      <c r="BF1762" s="6" t="e">
        <f t="shared" si="81"/>
        <v>#NUM!</v>
      </c>
      <c r="BG1762" t="e">
        <f t="shared" si="82"/>
        <v>#NUM!</v>
      </c>
      <c r="BH1762" t="e">
        <f t="shared" si="83"/>
        <v>#NUM!</v>
      </c>
      <c r="BI1762" t="e">
        <f>VLOOKUP(H1762,Sheet2!$A$1:$B$270,2,FALSE)</f>
        <v>#N/A</v>
      </c>
    </row>
    <row r="1763" spans="1:61">
      <c r="A1763">
        <v>1762</v>
      </c>
      <c r="B1763">
        <v>1002522431</v>
      </c>
      <c r="C1763">
        <v>3</v>
      </c>
      <c r="D1763" t="s">
        <v>55</v>
      </c>
      <c r="E1763">
        <v>5</v>
      </c>
      <c r="F1763" t="s">
        <v>228</v>
      </c>
      <c r="G1763" t="s">
        <v>121</v>
      </c>
      <c r="H1763" t="s">
        <v>387</v>
      </c>
      <c r="I1763" t="s">
        <v>213</v>
      </c>
      <c r="J1763" t="s">
        <v>214</v>
      </c>
      <c r="K1763" t="s">
        <v>149</v>
      </c>
      <c r="L1763" t="s">
        <v>215</v>
      </c>
      <c r="M1763" t="s">
        <v>286</v>
      </c>
      <c r="N1763" t="s">
        <v>216</v>
      </c>
      <c r="O1763" s="57">
        <v>46246.607604166667</v>
      </c>
      <c r="P1763" s="57">
        <v>46247.525011574071</v>
      </c>
      <c r="Q1763">
        <v>69364373</v>
      </c>
      <c r="S1763">
        <v>152435910056</v>
      </c>
      <c r="T1763" t="s">
        <v>8470</v>
      </c>
      <c r="U1763" t="s">
        <v>8471</v>
      </c>
      <c r="V1763" t="s">
        <v>8472</v>
      </c>
      <c r="Z1763">
        <v>112.799487673461</v>
      </c>
      <c r="AA1763">
        <v>-7.0604442288248901</v>
      </c>
      <c r="AB1763" t="s">
        <v>8473</v>
      </c>
      <c r="AC1763" t="s">
        <v>237</v>
      </c>
      <c r="AL1763" t="s">
        <v>218</v>
      </c>
      <c r="AM1763" t="s">
        <v>8262</v>
      </c>
      <c r="AN1763" t="s">
        <v>6</v>
      </c>
      <c r="AO1763" s="57">
        <v>46364.61109953704</v>
      </c>
      <c r="AP1763" s="57">
        <v>46247.541666666664</v>
      </c>
      <c r="AR1763" t="s">
        <v>241</v>
      </c>
      <c r="AS1763" t="s">
        <v>387</v>
      </c>
      <c r="AT1763" t="s">
        <v>231</v>
      </c>
      <c r="AV1763" t="s">
        <v>905</v>
      </c>
      <c r="AW1763" t="s">
        <v>1014</v>
      </c>
      <c r="AX1763" t="s">
        <v>223</v>
      </c>
      <c r="BA1763" s="57">
        <v>46247.541666666664</v>
      </c>
      <c r="BB1763" t="s">
        <v>8262</v>
      </c>
      <c r="BF1763" s="6" t="e">
        <f t="shared" si="81"/>
        <v>#NUM!</v>
      </c>
      <c r="BG1763" t="e">
        <f t="shared" si="82"/>
        <v>#NUM!</v>
      </c>
      <c r="BH1763" t="e">
        <f t="shared" si="83"/>
        <v>#NUM!</v>
      </c>
      <c r="BI1763" t="str">
        <f>VLOOKUP(H1763,Sheet2!$A$1:$B$270,2,FALSE)</f>
        <v>MADURA</v>
      </c>
    </row>
    <row r="1764" spans="1:61">
      <c r="A1764">
        <v>1763</v>
      </c>
      <c r="B1764">
        <v>1002514746</v>
      </c>
      <c r="C1764">
        <v>3</v>
      </c>
      <c r="D1764" t="s">
        <v>42</v>
      </c>
      <c r="E1764">
        <v>5</v>
      </c>
      <c r="F1764" t="s">
        <v>106</v>
      </c>
      <c r="G1764" t="s">
        <v>106</v>
      </c>
      <c r="H1764" t="s">
        <v>345</v>
      </c>
      <c r="I1764" t="s">
        <v>213</v>
      </c>
      <c r="J1764" t="s">
        <v>214</v>
      </c>
      <c r="K1764" t="s">
        <v>149</v>
      </c>
      <c r="M1764" t="s">
        <v>76</v>
      </c>
      <c r="N1764" t="s">
        <v>216</v>
      </c>
      <c r="O1764" s="57">
        <v>46241.586574074077</v>
      </c>
      <c r="P1764" s="57">
        <v>46242.591666666667</v>
      </c>
      <c r="Q1764">
        <v>69360842</v>
      </c>
      <c r="S1764">
        <v>152729256395</v>
      </c>
      <c r="T1764" t="s">
        <v>4875</v>
      </c>
      <c r="U1764" t="s">
        <v>4876</v>
      </c>
      <c r="V1764" t="s">
        <v>4877</v>
      </c>
      <c r="Z1764">
        <v>112.8972947</v>
      </c>
      <c r="AA1764">
        <v>-7.6365635000000003</v>
      </c>
      <c r="AB1764" t="s">
        <v>4878</v>
      </c>
      <c r="AC1764" t="s">
        <v>230</v>
      </c>
      <c r="AL1764" t="s">
        <v>218</v>
      </c>
      <c r="AM1764" t="s">
        <v>4879</v>
      </c>
      <c r="AN1764" t="s">
        <v>6</v>
      </c>
      <c r="AO1764" s="57">
        <v>46211.590300925927</v>
      </c>
      <c r="AP1764" s="57">
        <v>46245.333333333336</v>
      </c>
      <c r="AR1764" t="s">
        <v>219</v>
      </c>
      <c r="AS1764" t="s">
        <v>345</v>
      </c>
      <c r="AT1764" t="s">
        <v>231</v>
      </c>
      <c r="AU1764">
        <v>20260808</v>
      </c>
      <c r="AV1764" t="s">
        <v>222</v>
      </c>
      <c r="AW1764" t="s">
        <v>562</v>
      </c>
      <c r="AX1764" t="s">
        <v>223</v>
      </c>
      <c r="BA1764" s="57">
        <v>46245.333333333336</v>
      </c>
      <c r="BB1764" t="s">
        <v>4879</v>
      </c>
      <c r="BC1764">
        <v>2026</v>
      </c>
      <c r="BD1764">
        <v>8</v>
      </c>
      <c r="BE1764">
        <v>8</v>
      </c>
      <c r="BF1764" s="6">
        <f t="shared" si="81"/>
        <v>46242</v>
      </c>
      <c r="BG1764">
        <f t="shared" si="82"/>
        <v>-3.3333333333357587</v>
      </c>
      <c r="BH1764" t="str">
        <f t="shared" si="83"/>
        <v>COMPLY</v>
      </c>
      <c r="BI1764" t="str">
        <f>VLOOKUP(H1764,Sheet2!$A$1:$B$270,2,FALSE)</f>
        <v>PASURUAN</v>
      </c>
    </row>
    <row r="1765" spans="1:61">
      <c r="A1765">
        <v>1764</v>
      </c>
      <c r="B1765">
        <v>1002510050</v>
      </c>
      <c r="C1765">
        <v>3</v>
      </c>
      <c r="D1765" t="s">
        <v>59</v>
      </c>
      <c r="E1765">
        <v>4</v>
      </c>
      <c r="F1765" t="s">
        <v>243</v>
      </c>
      <c r="G1765" t="s">
        <v>261</v>
      </c>
      <c r="H1765" t="s">
        <v>262</v>
      </c>
      <c r="I1765" t="s">
        <v>213</v>
      </c>
      <c r="J1765" t="s">
        <v>214</v>
      </c>
      <c r="K1765" t="s">
        <v>149</v>
      </c>
      <c r="L1765" t="s">
        <v>215</v>
      </c>
      <c r="M1765" t="s">
        <v>76</v>
      </c>
      <c r="N1765" t="s">
        <v>216</v>
      </c>
      <c r="O1765" s="57">
        <v>46239.447175925925</v>
      </c>
      <c r="P1765" s="57">
        <v>46240.426469907405</v>
      </c>
      <c r="Q1765">
        <v>69358937</v>
      </c>
      <c r="S1765">
        <v>141373127397</v>
      </c>
      <c r="T1765" t="s">
        <v>2043</v>
      </c>
      <c r="U1765" t="s">
        <v>2044</v>
      </c>
      <c r="V1765" t="s">
        <v>2045</v>
      </c>
      <c r="Z1765">
        <v>109.96163</v>
      </c>
      <c r="AA1765">
        <v>-7.3874529999999998</v>
      </c>
      <c r="AB1765" t="s">
        <v>2046</v>
      </c>
      <c r="AC1765" t="s">
        <v>237</v>
      </c>
      <c r="AL1765" t="s">
        <v>218</v>
      </c>
      <c r="AM1765" t="s">
        <v>2047</v>
      </c>
      <c r="AN1765" t="s">
        <v>6</v>
      </c>
      <c r="AO1765" s="57">
        <v>46150.454826388886</v>
      </c>
      <c r="AP1765" s="57">
        <v>46240.541666666664</v>
      </c>
      <c r="AR1765" t="s">
        <v>219</v>
      </c>
      <c r="AS1765" t="s">
        <v>262</v>
      </c>
      <c r="AT1765" t="s">
        <v>231</v>
      </c>
      <c r="AU1765">
        <v>20260806</v>
      </c>
      <c r="AV1765" t="s">
        <v>222</v>
      </c>
      <c r="AW1765" t="s">
        <v>1018</v>
      </c>
      <c r="AX1765" t="s">
        <v>223</v>
      </c>
      <c r="BA1765" s="57">
        <v>46240.541666666664</v>
      </c>
      <c r="BB1765" t="s">
        <v>2047</v>
      </c>
      <c r="BC1765">
        <v>2026</v>
      </c>
      <c r="BD1765">
        <v>8</v>
      </c>
      <c r="BE1765">
        <v>6</v>
      </c>
      <c r="BF1765" s="6">
        <f t="shared" si="81"/>
        <v>46240</v>
      </c>
      <c r="BG1765">
        <f t="shared" si="82"/>
        <v>-0.54166666666424135</v>
      </c>
      <c r="BH1765" t="str">
        <f t="shared" si="83"/>
        <v>COMPLY</v>
      </c>
      <c r="BI1765" t="e">
        <f>VLOOKUP(H1765,Sheet2!$A$1:$B$270,2,FALSE)</f>
        <v>#N/A</v>
      </c>
    </row>
    <row r="1766" spans="1:61">
      <c r="A1766">
        <v>1765</v>
      </c>
      <c r="B1766">
        <v>1002515429</v>
      </c>
      <c r="C1766">
        <v>3</v>
      </c>
      <c r="D1766" t="s">
        <v>51</v>
      </c>
      <c r="E1766">
        <v>4</v>
      </c>
      <c r="F1766" t="s">
        <v>235</v>
      </c>
      <c r="G1766" t="s">
        <v>4880</v>
      </c>
      <c r="H1766" t="s">
        <v>4881</v>
      </c>
      <c r="I1766" t="s">
        <v>213</v>
      </c>
      <c r="J1766" t="s">
        <v>214</v>
      </c>
      <c r="K1766" t="s">
        <v>149</v>
      </c>
      <c r="L1766" t="s">
        <v>215</v>
      </c>
      <c r="M1766" t="s">
        <v>76</v>
      </c>
      <c r="N1766" t="s">
        <v>216</v>
      </c>
      <c r="O1766" s="57">
        <v>46241.745104166665</v>
      </c>
      <c r="P1766" s="57">
        <v>46242.540856481479</v>
      </c>
      <c r="Q1766">
        <v>69361124</v>
      </c>
      <c r="S1766">
        <v>142510106179</v>
      </c>
      <c r="T1766" t="s">
        <v>4882</v>
      </c>
      <c r="U1766" t="s">
        <v>4883</v>
      </c>
      <c r="V1766" t="s">
        <v>4884</v>
      </c>
      <c r="Z1766">
        <v>110.7351073</v>
      </c>
      <c r="AA1766">
        <v>-7.7089489999999996</v>
      </c>
      <c r="AB1766" t="s">
        <v>4885</v>
      </c>
      <c r="AC1766" t="s">
        <v>237</v>
      </c>
      <c r="AL1766" t="s">
        <v>218</v>
      </c>
      <c r="AM1766" t="s">
        <v>4874</v>
      </c>
      <c r="AN1766" t="s">
        <v>6</v>
      </c>
      <c r="AO1766" s="57">
        <v>46211.746342592596</v>
      </c>
      <c r="AP1766" s="57">
        <v>46242.625</v>
      </c>
      <c r="AR1766" t="s">
        <v>219</v>
      </c>
      <c r="AS1766" t="s">
        <v>4881</v>
      </c>
      <c r="AT1766" t="s">
        <v>231</v>
      </c>
      <c r="AU1766">
        <v>20260808</v>
      </c>
      <c r="AV1766" t="s">
        <v>222</v>
      </c>
      <c r="AW1766" t="s">
        <v>1018</v>
      </c>
      <c r="AX1766" t="s">
        <v>223</v>
      </c>
      <c r="BA1766" s="57">
        <v>46242.625</v>
      </c>
      <c r="BB1766" t="s">
        <v>4874</v>
      </c>
      <c r="BC1766">
        <v>2026</v>
      </c>
      <c r="BD1766">
        <v>8</v>
      </c>
      <c r="BE1766">
        <v>8</v>
      </c>
      <c r="BF1766" s="6">
        <f t="shared" si="81"/>
        <v>46242</v>
      </c>
      <c r="BG1766">
        <f t="shared" si="82"/>
        <v>-0.625</v>
      </c>
      <c r="BH1766" t="str">
        <f t="shared" si="83"/>
        <v>COMPLY</v>
      </c>
      <c r="BI1766" t="e">
        <f>VLOOKUP(H1766,Sheet2!$A$1:$B$270,2,FALSE)</f>
        <v>#N/A</v>
      </c>
    </row>
    <row r="1767" spans="1:61">
      <c r="A1767">
        <v>1766</v>
      </c>
      <c r="B1767">
        <v>1002523499</v>
      </c>
      <c r="C1767">
        <v>3</v>
      </c>
      <c r="D1767" t="s">
        <v>38</v>
      </c>
      <c r="E1767">
        <v>5</v>
      </c>
      <c r="F1767" t="s">
        <v>90</v>
      </c>
      <c r="G1767" t="s">
        <v>93</v>
      </c>
      <c r="H1767" t="s">
        <v>302</v>
      </c>
      <c r="I1767" t="s">
        <v>213</v>
      </c>
      <c r="J1767" t="s">
        <v>214</v>
      </c>
      <c r="K1767" t="s">
        <v>149</v>
      </c>
      <c r="L1767" t="s">
        <v>215</v>
      </c>
      <c r="M1767" t="s">
        <v>76</v>
      </c>
      <c r="N1767" t="s">
        <v>216</v>
      </c>
      <c r="O1767" s="57">
        <v>46247.399953703702</v>
      </c>
      <c r="P1767" s="57">
        <v>46248.69259259259</v>
      </c>
      <c r="Q1767">
        <v>69364784</v>
      </c>
      <c r="S1767">
        <v>152611229884</v>
      </c>
      <c r="T1767" t="s">
        <v>9378</v>
      </c>
      <c r="U1767" t="s">
        <v>9379</v>
      </c>
      <c r="V1767" t="s">
        <v>9380</v>
      </c>
      <c r="Z1767">
        <v>111.87481150000001</v>
      </c>
      <c r="AA1767">
        <v>-7.6612100999999901</v>
      </c>
      <c r="AB1767" t="s">
        <v>9381</v>
      </c>
      <c r="AC1767" t="s">
        <v>217</v>
      </c>
      <c r="AL1767" t="s">
        <v>218</v>
      </c>
      <c r="AM1767" t="s">
        <v>9382</v>
      </c>
      <c r="AN1767" t="s">
        <v>6</v>
      </c>
      <c r="AO1767" t="s">
        <v>8864</v>
      </c>
      <c r="AP1767" s="57">
        <v>46248.333333333336</v>
      </c>
      <c r="AR1767" t="s">
        <v>219</v>
      </c>
      <c r="AS1767" t="s">
        <v>302</v>
      </c>
      <c r="AT1767" t="s">
        <v>231</v>
      </c>
      <c r="AU1767">
        <v>20260814</v>
      </c>
      <c r="AV1767" t="s">
        <v>222</v>
      </c>
      <c r="AW1767" t="s">
        <v>1020</v>
      </c>
      <c r="AX1767" t="s">
        <v>223</v>
      </c>
      <c r="BA1767" s="57">
        <v>46248.333333333336</v>
      </c>
      <c r="BB1767" t="s">
        <v>9382</v>
      </c>
      <c r="BC1767">
        <v>2026</v>
      </c>
      <c r="BD1767">
        <v>8</v>
      </c>
      <c r="BE1767">
        <v>14</v>
      </c>
      <c r="BF1767" s="6">
        <f t="shared" si="81"/>
        <v>46248</v>
      </c>
      <c r="BG1767">
        <f t="shared" si="82"/>
        <v>-0.33333333333575865</v>
      </c>
      <c r="BH1767" t="str">
        <f t="shared" si="83"/>
        <v>COMPLY</v>
      </c>
      <c r="BI1767" t="str">
        <f>VLOOKUP(H1767,Sheet2!$A$1:$B$270,2,FALSE)</f>
        <v>NGANJUK</v>
      </c>
    </row>
    <row r="1768" spans="1:61">
      <c r="A1768">
        <v>1767</v>
      </c>
      <c r="B1768">
        <v>1002524505</v>
      </c>
      <c r="C1768">
        <v>3</v>
      </c>
      <c r="D1768" t="s">
        <v>38</v>
      </c>
      <c r="E1768">
        <v>5</v>
      </c>
      <c r="F1768" t="s">
        <v>250</v>
      </c>
      <c r="G1768" t="s">
        <v>91</v>
      </c>
      <c r="H1768" t="s">
        <v>422</v>
      </c>
      <c r="I1768" t="s">
        <v>213</v>
      </c>
      <c r="J1768" t="s">
        <v>214</v>
      </c>
      <c r="K1768" t="s">
        <v>149</v>
      </c>
      <c r="L1768" t="s">
        <v>215</v>
      </c>
      <c r="M1768" t="s">
        <v>76</v>
      </c>
      <c r="N1768" t="s">
        <v>216</v>
      </c>
      <c r="O1768" s="57">
        <v>46247.606203703705</v>
      </c>
      <c r="P1768" s="57">
        <v>46248.561192129629</v>
      </c>
      <c r="Q1768">
        <v>69365252</v>
      </c>
      <c r="S1768">
        <v>152715213991</v>
      </c>
      <c r="T1768" t="s">
        <v>9383</v>
      </c>
      <c r="U1768" t="s">
        <v>9384</v>
      </c>
      <c r="V1768" t="s">
        <v>9385</v>
      </c>
      <c r="Z1768">
        <v>112.641994</v>
      </c>
      <c r="AA1768">
        <v>-8.1377950000000006</v>
      </c>
      <c r="AB1768" t="s">
        <v>9386</v>
      </c>
      <c r="AC1768" t="s">
        <v>237</v>
      </c>
      <c r="AL1768" t="s">
        <v>218</v>
      </c>
      <c r="AM1768" t="s">
        <v>9387</v>
      </c>
      <c r="AN1768" t="s">
        <v>6</v>
      </c>
      <c r="AO1768" t="s">
        <v>8888</v>
      </c>
      <c r="AP1768" s="57">
        <v>46248.541666666664</v>
      </c>
      <c r="AR1768" t="s">
        <v>219</v>
      </c>
      <c r="AS1768" t="s">
        <v>422</v>
      </c>
      <c r="AT1768" t="s">
        <v>231</v>
      </c>
      <c r="AU1768">
        <v>20260814</v>
      </c>
      <c r="AV1768" t="s">
        <v>222</v>
      </c>
      <c r="AW1768" t="s">
        <v>1022</v>
      </c>
      <c r="AX1768" t="s">
        <v>223</v>
      </c>
      <c r="BA1768" s="57">
        <v>46248.541666666664</v>
      </c>
      <c r="BB1768" t="s">
        <v>9387</v>
      </c>
      <c r="BC1768">
        <v>2026</v>
      </c>
      <c r="BD1768">
        <v>8</v>
      </c>
      <c r="BE1768">
        <v>14</v>
      </c>
      <c r="BF1768" s="6">
        <f t="shared" si="81"/>
        <v>46248</v>
      </c>
      <c r="BG1768">
        <f t="shared" si="82"/>
        <v>-0.54166666666424135</v>
      </c>
      <c r="BH1768" t="str">
        <f t="shared" si="83"/>
        <v>COMPLY</v>
      </c>
      <c r="BI1768" t="str">
        <f>VLOOKUP(H1768,Sheet2!$A$1:$B$270,2,FALSE)</f>
        <v>MALANG</v>
      </c>
    </row>
    <row r="1769" spans="1:61">
      <c r="A1769">
        <v>1768</v>
      </c>
      <c r="B1769">
        <v>1002521165</v>
      </c>
      <c r="C1769">
        <v>3</v>
      </c>
      <c r="D1769" t="s">
        <v>55</v>
      </c>
      <c r="E1769">
        <v>5</v>
      </c>
      <c r="F1769" t="s">
        <v>265</v>
      </c>
      <c r="G1769" t="s">
        <v>128</v>
      </c>
      <c r="H1769" t="s">
        <v>412</v>
      </c>
      <c r="I1769" t="s">
        <v>213</v>
      </c>
      <c r="J1769" t="s">
        <v>214</v>
      </c>
      <c r="K1769" t="s">
        <v>149</v>
      </c>
      <c r="L1769" t="s">
        <v>215</v>
      </c>
      <c r="M1769" t="s">
        <v>76</v>
      </c>
      <c r="N1769" t="s">
        <v>216</v>
      </c>
      <c r="O1769" s="57">
        <v>46246.332592592589</v>
      </c>
      <c r="P1769" s="57">
        <v>46246.48233796296</v>
      </c>
      <c r="Q1769">
        <v>69363787</v>
      </c>
      <c r="S1769">
        <v>152424213142</v>
      </c>
      <c r="T1769" t="s">
        <v>8474</v>
      </c>
      <c r="U1769" t="s">
        <v>8475</v>
      </c>
      <c r="V1769" t="s">
        <v>8476</v>
      </c>
      <c r="Z1769">
        <v>112.6767588</v>
      </c>
      <c r="AA1769">
        <v>-7.3092370000000004</v>
      </c>
      <c r="AB1769" t="s">
        <v>8477</v>
      </c>
      <c r="AC1769" t="s">
        <v>916</v>
      </c>
      <c r="AL1769" t="s">
        <v>218</v>
      </c>
      <c r="AM1769" t="s">
        <v>8478</v>
      </c>
      <c r="AN1769" t="s">
        <v>6</v>
      </c>
      <c r="AO1769" s="57">
        <v>46364.340682870374</v>
      </c>
      <c r="AP1769" s="57">
        <v>46249.416666666664</v>
      </c>
      <c r="AR1769" t="s">
        <v>219</v>
      </c>
      <c r="AS1769" t="s">
        <v>412</v>
      </c>
      <c r="AT1769" t="s">
        <v>231</v>
      </c>
      <c r="AU1769">
        <v>20260812</v>
      </c>
      <c r="AV1769" t="s">
        <v>222</v>
      </c>
      <c r="AW1769" t="s">
        <v>1010</v>
      </c>
      <c r="AX1769" t="s">
        <v>223</v>
      </c>
      <c r="BA1769" s="57">
        <v>46249.416666666664</v>
      </c>
      <c r="BB1769" t="s">
        <v>8478</v>
      </c>
      <c r="BC1769">
        <v>2026</v>
      </c>
      <c r="BD1769">
        <v>8</v>
      </c>
      <c r="BE1769">
        <v>12</v>
      </c>
      <c r="BF1769" s="6">
        <f t="shared" si="81"/>
        <v>46246</v>
      </c>
      <c r="BG1769">
        <f t="shared" si="82"/>
        <v>-3.4166666666642413</v>
      </c>
      <c r="BH1769" t="str">
        <f t="shared" si="83"/>
        <v>COMPLY</v>
      </c>
      <c r="BI1769" t="str">
        <f>VLOOKUP(H1769,Sheet2!$A$1:$B$270,2,FALSE)</f>
        <v>SURABAYA UTARA</v>
      </c>
    </row>
    <row r="1770" spans="1:61">
      <c r="A1770">
        <v>1769</v>
      </c>
      <c r="B1770">
        <v>1002509611</v>
      </c>
      <c r="C1770">
        <v>3</v>
      </c>
      <c r="D1770" t="s">
        <v>55</v>
      </c>
      <c r="E1770">
        <v>5</v>
      </c>
      <c r="F1770" t="s">
        <v>265</v>
      </c>
      <c r="G1770" t="s">
        <v>126</v>
      </c>
      <c r="H1770" t="s">
        <v>266</v>
      </c>
      <c r="I1770" t="s">
        <v>9791</v>
      </c>
      <c r="J1770" t="s">
        <v>214</v>
      </c>
      <c r="K1770" t="s">
        <v>149</v>
      </c>
      <c r="M1770" t="s">
        <v>76</v>
      </c>
      <c r="N1770" t="s">
        <v>9792</v>
      </c>
      <c r="O1770" s="57">
        <v>46239.364259259259</v>
      </c>
      <c r="P1770" s="57">
        <v>46241.918414351851</v>
      </c>
      <c r="Q1770">
        <v>62190535</v>
      </c>
      <c r="S1770">
        <v>152413167531</v>
      </c>
      <c r="T1770" t="s">
        <v>9793</v>
      </c>
      <c r="U1770" t="s">
        <v>12490</v>
      </c>
      <c r="V1770" t="s">
        <v>12491</v>
      </c>
      <c r="Z1770">
        <v>112.75037916354999</v>
      </c>
      <c r="AA1770">
        <v>-7.2523258497510703</v>
      </c>
      <c r="AB1770" t="s">
        <v>9796</v>
      </c>
      <c r="AC1770" t="s">
        <v>226</v>
      </c>
      <c r="AL1770" t="s">
        <v>218</v>
      </c>
      <c r="AM1770" t="s">
        <v>9796</v>
      </c>
      <c r="AN1770" t="s">
        <v>6</v>
      </c>
      <c r="AO1770" s="57">
        <v>46150.371412037035</v>
      </c>
      <c r="AQ1770" t="s">
        <v>903</v>
      </c>
      <c r="AR1770" t="s">
        <v>219</v>
      </c>
      <c r="AS1770" t="s">
        <v>266</v>
      </c>
      <c r="AT1770" t="s">
        <v>231</v>
      </c>
      <c r="AU1770">
        <v>20260807</v>
      </c>
      <c r="AV1770" t="s">
        <v>222</v>
      </c>
      <c r="AW1770" t="s">
        <v>10046</v>
      </c>
      <c r="AX1770" t="s">
        <v>223</v>
      </c>
      <c r="BA1770" s="57">
        <v>46239.520833333336</v>
      </c>
      <c r="BB1770" t="s">
        <v>9796</v>
      </c>
      <c r="BC1770">
        <v>2026</v>
      </c>
      <c r="BD1770">
        <v>8</v>
      </c>
      <c r="BE1770">
        <v>7</v>
      </c>
      <c r="BF1770" s="6">
        <f t="shared" si="81"/>
        <v>46241</v>
      </c>
      <c r="BG1770">
        <f t="shared" si="82"/>
        <v>1.4791666666642413</v>
      </c>
      <c r="BH1770" t="str">
        <f t="shared" si="83"/>
        <v>NOT COMPLY</v>
      </c>
      <c r="BI1770" t="str">
        <f>VLOOKUP(H1770,Sheet2!$A$1:$B$270,2,FALSE)</f>
        <v>SURABAYA SELATAN</v>
      </c>
    </row>
    <row r="1771" spans="1:61">
      <c r="A1771">
        <v>1770</v>
      </c>
      <c r="B1771">
        <v>1002523572</v>
      </c>
      <c r="C1771">
        <v>3</v>
      </c>
      <c r="D1771" t="s">
        <v>38</v>
      </c>
      <c r="E1771">
        <v>5</v>
      </c>
      <c r="F1771" t="s">
        <v>250</v>
      </c>
      <c r="G1771" t="s">
        <v>91</v>
      </c>
      <c r="H1771" t="s">
        <v>331</v>
      </c>
      <c r="I1771" t="s">
        <v>213</v>
      </c>
      <c r="J1771" t="s">
        <v>214</v>
      </c>
      <c r="K1771" t="s">
        <v>149</v>
      </c>
      <c r="L1771" t="s">
        <v>215</v>
      </c>
      <c r="M1771" t="s">
        <v>76</v>
      </c>
      <c r="N1771" t="s">
        <v>216</v>
      </c>
      <c r="O1771" s="57">
        <v>46247.414537037039</v>
      </c>
      <c r="P1771" s="57">
        <v>46249.589641203704</v>
      </c>
      <c r="Q1771">
        <v>69364833</v>
      </c>
      <c r="S1771">
        <v>152704231441</v>
      </c>
      <c r="T1771" t="s">
        <v>9388</v>
      </c>
      <c r="U1771" t="s">
        <v>9389</v>
      </c>
      <c r="V1771" t="s">
        <v>9390</v>
      </c>
      <c r="Z1771">
        <v>112.622069343924</v>
      </c>
      <c r="AA1771">
        <v>-8.0255610194934093</v>
      </c>
      <c r="AB1771" t="s">
        <v>9391</v>
      </c>
      <c r="AC1771" t="s">
        <v>217</v>
      </c>
      <c r="AL1771" t="s">
        <v>218</v>
      </c>
      <c r="AM1771" t="s">
        <v>9392</v>
      </c>
      <c r="AN1771" t="s">
        <v>6</v>
      </c>
      <c r="AO1771" t="s">
        <v>8900</v>
      </c>
      <c r="AP1771" s="57">
        <v>46250.333333333336</v>
      </c>
      <c r="AR1771" t="s">
        <v>219</v>
      </c>
      <c r="AS1771" t="s">
        <v>331</v>
      </c>
      <c r="AT1771" t="s">
        <v>231</v>
      </c>
      <c r="AU1771">
        <v>20260815</v>
      </c>
      <c r="AV1771" t="s">
        <v>222</v>
      </c>
      <c r="AW1771" t="s">
        <v>1023</v>
      </c>
      <c r="AX1771" t="s">
        <v>223</v>
      </c>
      <c r="BA1771" s="57">
        <v>46250.333333333336</v>
      </c>
      <c r="BB1771" t="s">
        <v>9392</v>
      </c>
      <c r="BC1771">
        <v>2026</v>
      </c>
      <c r="BD1771">
        <v>8</v>
      </c>
      <c r="BE1771">
        <v>15</v>
      </c>
      <c r="BF1771" s="6">
        <f t="shared" si="81"/>
        <v>46249</v>
      </c>
      <c r="BG1771">
        <f t="shared" si="82"/>
        <v>-1.3333333333357587</v>
      </c>
      <c r="BH1771" t="str">
        <f t="shared" si="83"/>
        <v>COMPLY</v>
      </c>
      <c r="BI1771" t="str">
        <f>VLOOKUP(H1771,Sheet2!$A$1:$B$270,2,FALSE)</f>
        <v>MALANG</v>
      </c>
    </row>
    <row r="1772" spans="1:61">
      <c r="A1772">
        <v>1771</v>
      </c>
      <c r="B1772">
        <v>1002530398</v>
      </c>
      <c r="C1772">
        <v>3</v>
      </c>
      <c r="D1772" t="s">
        <v>38</v>
      </c>
      <c r="E1772">
        <v>5</v>
      </c>
      <c r="F1772" t="s">
        <v>250</v>
      </c>
      <c r="G1772" t="s">
        <v>91</v>
      </c>
      <c r="H1772" t="s">
        <v>526</v>
      </c>
      <c r="I1772" t="s">
        <v>213</v>
      </c>
      <c r="J1772" t="s">
        <v>214</v>
      </c>
      <c r="K1772" t="s">
        <v>149</v>
      </c>
      <c r="L1772" t="s">
        <v>215</v>
      </c>
      <c r="M1772" t="s">
        <v>76</v>
      </c>
      <c r="N1772" t="s">
        <v>216</v>
      </c>
      <c r="O1772" s="57">
        <v>46251.3437037037</v>
      </c>
      <c r="P1772" s="57">
        <v>46251.536921296298</v>
      </c>
      <c r="Q1772">
        <v>69367800</v>
      </c>
      <c r="S1772">
        <v>152727201286</v>
      </c>
      <c r="T1772" t="s">
        <v>12492</v>
      </c>
      <c r="U1772" t="s">
        <v>12493</v>
      </c>
      <c r="V1772" t="s">
        <v>12494</v>
      </c>
      <c r="Z1772">
        <v>112.574425265192</v>
      </c>
      <c r="AA1772">
        <v>-8.3168012491479502</v>
      </c>
      <c r="AB1772" t="s">
        <v>12495</v>
      </c>
      <c r="AC1772" t="s">
        <v>217</v>
      </c>
      <c r="AL1772" t="s">
        <v>218</v>
      </c>
      <c r="AM1772" t="s">
        <v>12318</v>
      </c>
      <c r="AN1772" t="s">
        <v>6</v>
      </c>
      <c r="AO1772" t="s">
        <v>9826</v>
      </c>
      <c r="AP1772" s="57">
        <v>46252.333333333336</v>
      </c>
      <c r="AR1772" t="s">
        <v>219</v>
      </c>
      <c r="AS1772" t="s">
        <v>526</v>
      </c>
      <c r="AT1772" t="s">
        <v>231</v>
      </c>
      <c r="AU1772">
        <v>20260817</v>
      </c>
      <c r="AV1772" t="s">
        <v>222</v>
      </c>
      <c r="AW1772" t="s">
        <v>938</v>
      </c>
      <c r="AX1772" t="s">
        <v>223</v>
      </c>
      <c r="BA1772" s="57">
        <v>46252.333333333336</v>
      </c>
      <c r="BB1772" t="s">
        <v>12318</v>
      </c>
      <c r="BC1772">
        <v>2026</v>
      </c>
      <c r="BD1772">
        <v>8</v>
      </c>
      <c r="BE1772">
        <v>17</v>
      </c>
      <c r="BF1772" s="6">
        <f t="shared" si="81"/>
        <v>46251</v>
      </c>
      <c r="BG1772">
        <f t="shared" si="82"/>
        <v>-1.3333333333357587</v>
      </c>
      <c r="BH1772" t="str">
        <f t="shared" si="83"/>
        <v>COMPLY</v>
      </c>
      <c r="BI1772" t="str">
        <f>VLOOKUP(H1772,Sheet2!$A$1:$B$270,2,FALSE)</f>
        <v>MALANG</v>
      </c>
    </row>
    <row r="1773" spans="1:61">
      <c r="A1773">
        <v>1772</v>
      </c>
      <c r="B1773">
        <v>1002529205</v>
      </c>
      <c r="C1773">
        <v>3</v>
      </c>
      <c r="D1773" t="s">
        <v>55</v>
      </c>
      <c r="E1773">
        <v>5</v>
      </c>
      <c r="F1773" t="s">
        <v>228</v>
      </c>
      <c r="G1773" t="s">
        <v>127</v>
      </c>
      <c r="H1773" t="s">
        <v>432</v>
      </c>
      <c r="I1773" t="s">
        <v>213</v>
      </c>
      <c r="J1773" t="s">
        <v>214</v>
      </c>
      <c r="K1773" t="s">
        <v>149</v>
      </c>
      <c r="L1773" t="s">
        <v>215</v>
      </c>
      <c r="M1773" t="s">
        <v>225</v>
      </c>
      <c r="N1773" t="s">
        <v>216</v>
      </c>
      <c r="O1773" s="57">
        <v>46250.335370370369</v>
      </c>
      <c r="P1773" s="57">
        <v>46251.619143518517</v>
      </c>
      <c r="Q1773">
        <v>69367256</v>
      </c>
      <c r="S1773">
        <v>152427202991</v>
      </c>
      <c r="T1773" t="s">
        <v>12496</v>
      </c>
      <c r="U1773" t="s">
        <v>12497</v>
      </c>
      <c r="V1773" t="s">
        <v>12498</v>
      </c>
      <c r="Z1773">
        <v>113.485855981707</v>
      </c>
      <c r="AA1773">
        <v>-6.9826739522939096</v>
      </c>
      <c r="AB1773" t="s">
        <v>12499</v>
      </c>
      <c r="AC1773" t="s">
        <v>217</v>
      </c>
      <c r="AL1773" t="s">
        <v>218</v>
      </c>
      <c r="AM1773" t="s">
        <v>12500</v>
      </c>
      <c r="AN1773" t="s">
        <v>6</v>
      </c>
      <c r="AO1773" t="s">
        <v>12501</v>
      </c>
      <c r="AP1773" s="57">
        <v>46251.333333333336</v>
      </c>
      <c r="AR1773" t="s">
        <v>18</v>
      </c>
      <c r="AS1773" t="s">
        <v>432</v>
      </c>
      <c r="AT1773" t="s">
        <v>231</v>
      </c>
      <c r="AV1773" t="s">
        <v>227</v>
      </c>
      <c r="AW1773" t="s">
        <v>1010</v>
      </c>
      <c r="AX1773" t="s">
        <v>223</v>
      </c>
      <c r="BA1773" s="57">
        <v>46251.333333333336</v>
      </c>
      <c r="BB1773" t="s">
        <v>12500</v>
      </c>
      <c r="BF1773" s="6" t="e">
        <f t="shared" si="81"/>
        <v>#NUM!</v>
      </c>
      <c r="BG1773" t="e">
        <f t="shared" si="82"/>
        <v>#NUM!</v>
      </c>
      <c r="BH1773" t="e">
        <f t="shared" si="83"/>
        <v>#NUM!</v>
      </c>
      <c r="BI1773" t="str">
        <f>VLOOKUP(H1773,Sheet2!$A$1:$B$270,2,FALSE)</f>
        <v>MADURA</v>
      </c>
    </row>
    <row r="1774" spans="1:61">
      <c r="A1774">
        <v>1773</v>
      </c>
      <c r="B1774">
        <v>1002512800</v>
      </c>
      <c r="C1774">
        <v>3</v>
      </c>
      <c r="D1774" t="s">
        <v>55</v>
      </c>
      <c r="E1774">
        <v>5</v>
      </c>
      <c r="F1774" t="s">
        <v>265</v>
      </c>
      <c r="G1774" t="s">
        <v>125</v>
      </c>
      <c r="H1774" t="s">
        <v>417</v>
      </c>
      <c r="I1774" t="s">
        <v>213</v>
      </c>
      <c r="J1774" t="s">
        <v>214</v>
      </c>
      <c r="K1774" t="s">
        <v>149</v>
      </c>
      <c r="L1774" t="s">
        <v>215</v>
      </c>
      <c r="M1774" t="s">
        <v>575</v>
      </c>
      <c r="N1774" t="s">
        <v>216</v>
      </c>
      <c r="O1774" s="57">
        <v>46240.626342592594</v>
      </c>
      <c r="P1774" s="57">
        <v>46242.572581018518</v>
      </c>
      <c r="Q1774">
        <v>69360083</v>
      </c>
      <c r="S1774">
        <v>152448204407</v>
      </c>
      <c r="T1774" t="s">
        <v>2065</v>
      </c>
      <c r="U1774" t="s">
        <v>2066</v>
      </c>
      <c r="V1774" t="s">
        <v>2067</v>
      </c>
      <c r="Z1774">
        <v>112.248246392149</v>
      </c>
      <c r="AA1774">
        <v>-6.8891544881861497</v>
      </c>
      <c r="AB1774" t="s">
        <v>2068</v>
      </c>
      <c r="AC1774" t="s">
        <v>916</v>
      </c>
      <c r="AL1774" t="s">
        <v>218</v>
      </c>
      <c r="AM1774" t="s">
        <v>2069</v>
      </c>
      <c r="AN1774" t="s">
        <v>6</v>
      </c>
      <c r="AO1774" s="57">
        <v>46181.642870370371</v>
      </c>
      <c r="AP1774" s="57">
        <v>46241.541666666664</v>
      </c>
      <c r="AQ1774" t="s">
        <v>564</v>
      </c>
      <c r="AR1774" t="s">
        <v>14</v>
      </c>
      <c r="AS1774" t="s">
        <v>417</v>
      </c>
      <c r="AT1774" t="s">
        <v>231</v>
      </c>
      <c r="AV1774" t="s">
        <v>4902</v>
      </c>
      <c r="AW1774" t="s">
        <v>1078</v>
      </c>
      <c r="AX1774" t="s">
        <v>223</v>
      </c>
      <c r="BA1774" s="57">
        <v>46241.541666666664</v>
      </c>
      <c r="BB1774" t="s">
        <v>2069</v>
      </c>
      <c r="BF1774" s="6" t="e">
        <f t="shared" si="81"/>
        <v>#NUM!</v>
      </c>
      <c r="BG1774" t="e">
        <f t="shared" si="82"/>
        <v>#NUM!</v>
      </c>
      <c r="BH1774" t="e">
        <f t="shared" si="83"/>
        <v>#NUM!</v>
      </c>
      <c r="BI1774" t="str">
        <f>VLOOKUP(H1774,Sheet2!$A$1:$B$270,2,FALSE)</f>
        <v>GRESIK</v>
      </c>
    </row>
    <row r="1775" spans="1:61">
      <c r="A1775">
        <v>1774</v>
      </c>
      <c r="B1775">
        <v>1002511984</v>
      </c>
      <c r="C1775">
        <v>3</v>
      </c>
      <c r="D1775" t="s">
        <v>38</v>
      </c>
      <c r="E1775">
        <v>5</v>
      </c>
      <c r="F1775" t="s">
        <v>250</v>
      </c>
      <c r="G1775" t="s">
        <v>87</v>
      </c>
      <c r="H1775" t="s">
        <v>449</v>
      </c>
      <c r="I1775" t="s">
        <v>213</v>
      </c>
      <c r="J1775" t="s">
        <v>214</v>
      </c>
      <c r="K1775" t="s">
        <v>149</v>
      </c>
      <c r="L1775" t="s">
        <v>215</v>
      </c>
      <c r="M1775" t="s">
        <v>76</v>
      </c>
      <c r="N1775" t="s">
        <v>216</v>
      </c>
      <c r="O1775" s="57">
        <v>46240.468009259261</v>
      </c>
      <c r="P1775" s="57">
        <v>46240.619884259257</v>
      </c>
      <c r="Q1775">
        <v>69359826</v>
      </c>
      <c r="S1775">
        <v>152710214207</v>
      </c>
      <c r="T1775" t="s">
        <v>2070</v>
      </c>
      <c r="U1775" t="s">
        <v>2071</v>
      </c>
      <c r="V1775" t="s">
        <v>2072</v>
      </c>
      <c r="Z1775">
        <v>112.684485</v>
      </c>
      <c r="AA1775">
        <v>-7.9529158999999998</v>
      </c>
      <c r="AB1775" t="s">
        <v>2073</v>
      </c>
      <c r="AC1775" t="s">
        <v>237</v>
      </c>
      <c r="AL1775" t="s">
        <v>218</v>
      </c>
      <c r="AM1775" t="s">
        <v>1964</v>
      </c>
      <c r="AN1775" t="s">
        <v>6</v>
      </c>
      <c r="AO1775" s="57">
        <v>46181.476226851853</v>
      </c>
      <c r="AP1775" s="57">
        <v>46241.333333333336</v>
      </c>
      <c r="AR1775" t="s">
        <v>219</v>
      </c>
      <c r="AS1775" t="s">
        <v>449</v>
      </c>
      <c r="AT1775" t="s">
        <v>231</v>
      </c>
      <c r="AU1775">
        <v>20260806</v>
      </c>
      <c r="AV1775" t="s">
        <v>222</v>
      </c>
      <c r="AW1775" t="s">
        <v>1010</v>
      </c>
      <c r="AX1775" t="s">
        <v>223</v>
      </c>
      <c r="BA1775" s="57">
        <v>46241.333333333336</v>
      </c>
      <c r="BB1775" t="s">
        <v>1964</v>
      </c>
      <c r="BC1775">
        <v>2026</v>
      </c>
      <c r="BD1775">
        <v>8</v>
      </c>
      <c r="BE1775">
        <v>6</v>
      </c>
      <c r="BF1775" s="6">
        <f t="shared" si="81"/>
        <v>46240</v>
      </c>
      <c r="BG1775">
        <f t="shared" si="82"/>
        <v>-1.3333333333357587</v>
      </c>
      <c r="BH1775" t="str">
        <f t="shared" si="83"/>
        <v>COMPLY</v>
      </c>
      <c r="BI1775" t="str">
        <f>VLOOKUP(H1775,Sheet2!$A$1:$B$270,2,FALSE)</f>
        <v>BATU</v>
      </c>
    </row>
    <row r="1776" spans="1:61">
      <c r="A1776">
        <v>1775</v>
      </c>
      <c r="B1776">
        <v>1002516937</v>
      </c>
      <c r="C1776">
        <v>3</v>
      </c>
      <c r="D1776" t="s">
        <v>42</v>
      </c>
      <c r="E1776">
        <v>5</v>
      </c>
      <c r="F1776" t="s">
        <v>233</v>
      </c>
      <c r="G1776" t="s">
        <v>101</v>
      </c>
      <c r="H1776" t="s">
        <v>390</v>
      </c>
      <c r="I1776" t="s">
        <v>213</v>
      </c>
      <c r="J1776" t="s">
        <v>214</v>
      </c>
      <c r="K1776" t="s">
        <v>149</v>
      </c>
      <c r="M1776" t="s">
        <v>76</v>
      </c>
      <c r="N1776" t="s">
        <v>216</v>
      </c>
      <c r="O1776" s="57">
        <v>46244.378692129627</v>
      </c>
      <c r="P1776" s="57">
        <v>46244.557349537034</v>
      </c>
      <c r="Q1776">
        <v>69362111</v>
      </c>
      <c r="S1776">
        <v>152317261857</v>
      </c>
      <c r="T1776" t="s">
        <v>6367</v>
      </c>
      <c r="U1776" t="s">
        <v>6368</v>
      </c>
      <c r="V1776" t="s">
        <v>6369</v>
      </c>
      <c r="Z1776">
        <v>112.7488762</v>
      </c>
      <c r="AA1776">
        <v>-7.3882997000000001</v>
      </c>
      <c r="AB1776" t="s">
        <v>6370</v>
      </c>
      <c r="AC1776" t="s">
        <v>230</v>
      </c>
      <c r="AL1776" t="s">
        <v>218</v>
      </c>
      <c r="AM1776" t="s">
        <v>6371</v>
      </c>
      <c r="AN1776" t="s">
        <v>6</v>
      </c>
      <c r="AO1776" s="57">
        <v>46303.392835648148</v>
      </c>
      <c r="AP1776" s="57">
        <v>46245.333333333336</v>
      </c>
      <c r="AR1776" t="s">
        <v>219</v>
      </c>
      <c r="AS1776" t="s">
        <v>390</v>
      </c>
      <c r="AT1776" t="s">
        <v>231</v>
      </c>
      <c r="AU1776">
        <v>20260810</v>
      </c>
      <c r="AV1776" t="s">
        <v>222</v>
      </c>
      <c r="AW1776" t="s">
        <v>561</v>
      </c>
      <c r="AX1776" t="s">
        <v>223</v>
      </c>
      <c r="BA1776" s="57">
        <v>46245.333333333336</v>
      </c>
      <c r="BB1776" t="s">
        <v>6371</v>
      </c>
      <c r="BC1776">
        <v>2026</v>
      </c>
      <c r="BD1776">
        <v>8</v>
      </c>
      <c r="BE1776">
        <v>10</v>
      </c>
      <c r="BF1776" s="6">
        <f t="shared" si="81"/>
        <v>46244</v>
      </c>
      <c r="BG1776">
        <f t="shared" si="82"/>
        <v>-1.3333333333357587</v>
      </c>
      <c r="BH1776" t="str">
        <f t="shared" si="83"/>
        <v>COMPLY</v>
      </c>
      <c r="BI1776" t="str">
        <f>VLOOKUP(H1776,Sheet2!$A$1:$B$270,2,FALSE)</f>
        <v>SIDOARJO</v>
      </c>
    </row>
    <row r="1777" spans="1:61">
      <c r="A1777">
        <v>1776</v>
      </c>
      <c r="B1777">
        <v>1002529904</v>
      </c>
      <c r="C1777">
        <v>3</v>
      </c>
      <c r="D1777" t="s">
        <v>45</v>
      </c>
      <c r="E1777">
        <v>5</v>
      </c>
      <c r="F1777" t="s">
        <v>211</v>
      </c>
      <c r="G1777" t="s">
        <v>112</v>
      </c>
      <c r="H1777" t="s">
        <v>267</v>
      </c>
      <c r="I1777" t="s">
        <v>213</v>
      </c>
      <c r="J1777" t="s">
        <v>214</v>
      </c>
      <c r="K1777" t="s">
        <v>149</v>
      </c>
      <c r="L1777" t="s">
        <v>215</v>
      </c>
      <c r="M1777" t="s">
        <v>76</v>
      </c>
      <c r="N1777" t="s">
        <v>216</v>
      </c>
      <c r="O1777" s="57">
        <v>46250.666620370372</v>
      </c>
      <c r="P1777" s="57">
        <v>46251.798101851855</v>
      </c>
      <c r="Q1777">
        <v>69367669</v>
      </c>
      <c r="S1777">
        <v>172601796368</v>
      </c>
      <c r="T1777" t="s">
        <v>12502</v>
      </c>
      <c r="U1777" t="s">
        <v>12503</v>
      </c>
      <c r="V1777" t="s">
        <v>12504</v>
      </c>
      <c r="Z1777">
        <v>116.1086866</v>
      </c>
      <c r="AA1777">
        <v>-8.5987928</v>
      </c>
      <c r="AB1777" t="s">
        <v>12505</v>
      </c>
      <c r="AC1777" t="s">
        <v>217</v>
      </c>
      <c r="AL1777" t="s">
        <v>218</v>
      </c>
      <c r="AM1777" t="s">
        <v>12506</v>
      </c>
      <c r="AN1777" t="s">
        <v>6</v>
      </c>
      <c r="AO1777" t="s">
        <v>10668</v>
      </c>
      <c r="AP1777" s="57">
        <v>46252.625</v>
      </c>
      <c r="AR1777" t="s">
        <v>219</v>
      </c>
      <c r="AS1777" t="s">
        <v>267</v>
      </c>
      <c r="AT1777" t="s">
        <v>231</v>
      </c>
      <c r="AU1777">
        <v>20260817</v>
      </c>
      <c r="AV1777" t="s">
        <v>222</v>
      </c>
      <c r="AW1777" t="s">
        <v>1012</v>
      </c>
      <c r="AX1777" t="s">
        <v>223</v>
      </c>
      <c r="BA1777" s="57">
        <v>46252.625</v>
      </c>
      <c r="BB1777" t="s">
        <v>12506</v>
      </c>
      <c r="BC1777">
        <v>2026</v>
      </c>
      <c r="BD1777">
        <v>8</v>
      </c>
      <c r="BE1777">
        <v>17</v>
      </c>
      <c r="BF1777" s="6">
        <f t="shared" si="81"/>
        <v>46251</v>
      </c>
      <c r="BG1777">
        <f t="shared" si="82"/>
        <v>-1.625</v>
      </c>
      <c r="BH1777" t="str">
        <f t="shared" si="83"/>
        <v>COMPLY</v>
      </c>
      <c r="BI1777" t="str">
        <f>VLOOKUP(H1777,Sheet2!$A$1:$B$270,2,FALSE)</f>
        <v>MATARAM</v>
      </c>
    </row>
    <row r="1778" spans="1:61">
      <c r="A1778">
        <v>1777</v>
      </c>
      <c r="B1778">
        <v>1002521456</v>
      </c>
      <c r="C1778">
        <v>3</v>
      </c>
      <c r="D1778" t="s">
        <v>59</v>
      </c>
      <c r="E1778">
        <v>4</v>
      </c>
      <c r="F1778" t="s">
        <v>224</v>
      </c>
      <c r="G1778" t="s">
        <v>607</v>
      </c>
      <c r="H1778" t="s">
        <v>913</v>
      </c>
      <c r="I1778" t="s">
        <v>213</v>
      </c>
      <c r="J1778" t="s">
        <v>214</v>
      </c>
      <c r="K1778" t="s">
        <v>149</v>
      </c>
      <c r="L1778" t="s">
        <v>215</v>
      </c>
      <c r="M1778" t="s">
        <v>76</v>
      </c>
      <c r="N1778" t="s">
        <v>216</v>
      </c>
      <c r="O1778" s="57">
        <v>46246.409675925926</v>
      </c>
      <c r="P1778" s="57">
        <v>46246.598958333336</v>
      </c>
      <c r="Q1778">
        <v>69363904</v>
      </c>
      <c r="S1778">
        <v>143385101946</v>
      </c>
      <c r="T1778" t="s">
        <v>8479</v>
      </c>
      <c r="U1778" t="s">
        <v>8480</v>
      </c>
      <c r="V1778" t="s">
        <v>8481</v>
      </c>
      <c r="Z1778">
        <v>109.23486699999999</v>
      </c>
      <c r="AA1778">
        <v>-7.5784529999999997</v>
      </c>
      <c r="AB1778" t="s">
        <v>8482</v>
      </c>
      <c r="AC1778" t="s">
        <v>237</v>
      </c>
      <c r="AL1778" t="s">
        <v>218</v>
      </c>
      <c r="AM1778" t="s">
        <v>8483</v>
      </c>
      <c r="AN1778" t="s">
        <v>6</v>
      </c>
      <c r="AO1778" s="57">
        <v>46364.413321759261</v>
      </c>
      <c r="AP1778" s="57">
        <v>46248.541666666664</v>
      </c>
      <c r="AR1778" t="s">
        <v>219</v>
      </c>
      <c r="AS1778" t="s">
        <v>913</v>
      </c>
      <c r="AT1778" t="s">
        <v>231</v>
      </c>
      <c r="AU1778">
        <v>20260812</v>
      </c>
      <c r="AV1778" t="s">
        <v>222</v>
      </c>
      <c r="AW1778" t="s">
        <v>1012</v>
      </c>
      <c r="AX1778" t="s">
        <v>223</v>
      </c>
      <c r="BA1778" s="57">
        <v>46248.541666666664</v>
      </c>
      <c r="BB1778" t="s">
        <v>8483</v>
      </c>
      <c r="BC1778">
        <v>2026</v>
      </c>
      <c r="BD1778">
        <v>8</v>
      </c>
      <c r="BE1778">
        <v>12</v>
      </c>
      <c r="BF1778" s="6">
        <f t="shared" si="81"/>
        <v>46246</v>
      </c>
      <c r="BG1778">
        <f t="shared" si="82"/>
        <v>-2.5416666666642413</v>
      </c>
      <c r="BH1778" t="str">
        <f t="shared" si="83"/>
        <v>COMPLY</v>
      </c>
      <c r="BI1778" t="e">
        <f>VLOOKUP(H1778,Sheet2!$A$1:$B$270,2,FALSE)</f>
        <v>#N/A</v>
      </c>
    </row>
    <row r="1779" spans="1:61">
      <c r="A1779">
        <v>1778</v>
      </c>
      <c r="B1779">
        <v>1002505590</v>
      </c>
      <c r="C1779">
        <v>3</v>
      </c>
      <c r="D1779" t="s">
        <v>45</v>
      </c>
      <c r="E1779">
        <v>5</v>
      </c>
      <c r="F1779" t="s">
        <v>211</v>
      </c>
      <c r="G1779" t="s">
        <v>116</v>
      </c>
      <c r="H1779" t="s">
        <v>272</v>
      </c>
      <c r="I1779" t="s">
        <v>213</v>
      </c>
      <c r="J1779" t="s">
        <v>214</v>
      </c>
      <c r="K1779" t="s">
        <v>149</v>
      </c>
      <c r="M1779" t="s">
        <v>225</v>
      </c>
      <c r="N1779" t="s">
        <v>216</v>
      </c>
      <c r="O1779" s="57">
        <v>46237.388761574075</v>
      </c>
      <c r="P1779" s="57">
        <v>46248.549189814818</v>
      </c>
      <c r="Q1779">
        <v>69357200</v>
      </c>
      <c r="S1779">
        <v>172604214068</v>
      </c>
      <c r="T1779" t="s">
        <v>2074</v>
      </c>
      <c r="U1779" t="s">
        <v>1058</v>
      </c>
      <c r="V1779" t="s">
        <v>8484</v>
      </c>
      <c r="Z1779">
        <v>116.044062700995</v>
      </c>
      <c r="AA1779">
        <v>-8.3513605029258002</v>
      </c>
      <c r="AB1779" t="s">
        <v>2075</v>
      </c>
      <c r="AC1779" t="s">
        <v>291</v>
      </c>
      <c r="AL1779" t="s">
        <v>218</v>
      </c>
      <c r="AM1779" t="s">
        <v>8485</v>
      </c>
      <c r="AN1779" t="s">
        <v>6</v>
      </c>
      <c r="AO1779" s="57">
        <v>46089.392812500002</v>
      </c>
      <c r="AP1779" s="57">
        <v>46248.541666666664</v>
      </c>
      <c r="AR1779" t="s">
        <v>18</v>
      </c>
      <c r="AS1779" t="s">
        <v>272</v>
      </c>
      <c r="AT1779" t="s">
        <v>231</v>
      </c>
      <c r="AV1779" t="s">
        <v>227</v>
      </c>
      <c r="AW1779" t="s">
        <v>596</v>
      </c>
      <c r="AX1779" t="s">
        <v>223</v>
      </c>
      <c r="BA1779" s="57">
        <v>46248.541666666664</v>
      </c>
      <c r="BB1779" t="s">
        <v>8485</v>
      </c>
      <c r="BF1779" s="6" t="e">
        <f t="shared" si="81"/>
        <v>#NUM!</v>
      </c>
      <c r="BG1779" t="e">
        <f t="shared" si="82"/>
        <v>#NUM!</v>
      </c>
      <c r="BH1779" t="e">
        <f t="shared" si="83"/>
        <v>#NUM!</v>
      </c>
      <c r="BI1779" t="str">
        <f>VLOOKUP(H1779,Sheet2!$A$1:$B$270,2,FALSE)</f>
        <v>SELONG</v>
      </c>
    </row>
    <row r="1780" spans="1:61">
      <c r="A1780">
        <v>1779</v>
      </c>
      <c r="B1780">
        <v>1002530070</v>
      </c>
      <c r="C1780">
        <v>3</v>
      </c>
      <c r="D1780" t="s">
        <v>38</v>
      </c>
      <c r="E1780">
        <v>5</v>
      </c>
      <c r="F1780" t="s">
        <v>90</v>
      </c>
      <c r="G1780" t="s">
        <v>90</v>
      </c>
      <c r="H1780" t="s">
        <v>459</v>
      </c>
      <c r="I1780" t="s">
        <v>213</v>
      </c>
      <c r="J1780" t="s">
        <v>214</v>
      </c>
      <c r="K1780" t="s">
        <v>149</v>
      </c>
      <c r="L1780" t="s">
        <v>215</v>
      </c>
      <c r="M1780" t="s">
        <v>225</v>
      </c>
      <c r="N1780" t="s">
        <v>216</v>
      </c>
      <c r="O1780" s="57">
        <v>46250.772187499999</v>
      </c>
      <c r="P1780" s="57">
        <v>46251.645046296297</v>
      </c>
      <c r="Q1780">
        <v>69367769</v>
      </c>
      <c r="S1780">
        <v>152640225902</v>
      </c>
      <c r="T1780" t="s">
        <v>12507</v>
      </c>
      <c r="U1780" t="s">
        <v>12508</v>
      </c>
      <c r="V1780" t="s">
        <v>12509</v>
      </c>
      <c r="Z1780">
        <v>111.977315</v>
      </c>
      <c r="AA1780">
        <v>-7.8348380000000004</v>
      </c>
      <c r="AB1780" t="s">
        <v>12510</v>
      </c>
      <c r="AC1780" t="s">
        <v>237</v>
      </c>
      <c r="AL1780" t="s">
        <v>218</v>
      </c>
      <c r="AM1780" t="s">
        <v>11201</v>
      </c>
      <c r="AN1780" t="s">
        <v>6</v>
      </c>
      <c r="AO1780" t="s">
        <v>12511</v>
      </c>
      <c r="AP1780" s="57">
        <v>46251.625</v>
      </c>
      <c r="AR1780" t="s">
        <v>18</v>
      </c>
      <c r="AS1780" t="s">
        <v>459</v>
      </c>
      <c r="AT1780" t="s">
        <v>231</v>
      </c>
      <c r="AV1780" t="s">
        <v>227</v>
      </c>
      <c r="AW1780" t="s">
        <v>1010</v>
      </c>
      <c r="AX1780" t="s">
        <v>223</v>
      </c>
      <c r="BA1780" s="57">
        <v>46251.625</v>
      </c>
      <c r="BB1780" t="s">
        <v>11201</v>
      </c>
      <c r="BF1780" s="6" t="e">
        <f t="shared" si="81"/>
        <v>#NUM!</v>
      </c>
      <c r="BG1780" t="e">
        <f t="shared" si="82"/>
        <v>#NUM!</v>
      </c>
      <c r="BH1780" t="e">
        <f t="shared" si="83"/>
        <v>#NUM!</v>
      </c>
      <c r="BI1780" t="str">
        <f>VLOOKUP(H1780,Sheet2!$A$1:$B$270,2,FALSE)</f>
        <v>KEDIRI</v>
      </c>
    </row>
    <row r="1781" spans="1:61">
      <c r="A1781">
        <v>1780</v>
      </c>
      <c r="B1781">
        <v>1002517622</v>
      </c>
      <c r="C1781">
        <v>3</v>
      </c>
      <c r="D1781" t="s">
        <v>49</v>
      </c>
      <c r="E1781">
        <v>4</v>
      </c>
      <c r="F1781" t="s">
        <v>246</v>
      </c>
      <c r="G1781" t="s">
        <v>324</v>
      </c>
      <c r="H1781" t="s">
        <v>887</v>
      </c>
      <c r="I1781" t="s">
        <v>9791</v>
      </c>
      <c r="J1781" t="s">
        <v>214</v>
      </c>
      <c r="K1781" t="s">
        <v>149</v>
      </c>
      <c r="M1781" t="s">
        <v>76</v>
      </c>
      <c r="N1781" t="s">
        <v>9792</v>
      </c>
      <c r="O1781" s="57">
        <v>46244.517407407409</v>
      </c>
      <c r="P1781" s="57">
        <v>46244.594594907408</v>
      </c>
      <c r="Q1781">
        <v>69361061</v>
      </c>
      <c r="S1781">
        <v>146425112667</v>
      </c>
      <c r="T1781" t="s">
        <v>12512</v>
      </c>
      <c r="U1781" t="s">
        <v>12513</v>
      </c>
      <c r="V1781" t="s">
        <v>12514</v>
      </c>
      <c r="Z1781">
        <v>110.413394028412</v>
      </c>
      <c r="AA1781">
        <v>-7.1172689870702497</v>
      </c>
      <c r="AB1781" t="s">
        <v>12515</v>
      </c>
      <c r="AC1781" t="s">
        <v>226</v>
      </c>
      <c r="AL1781" t="s">
        <v>218</v>
      </c>
      <c r="AM1781" t="s">
        <v>10032</v>
      </c>
      <c r="AN1781" t="s">
        <v>6</v>
      </c>
      <c r="AO1781" s="57">
        <v>46303.527696759258</v>
      </c>
      <c r="AR1781" t="s">
        <v>219</v>
      </c>
      <c r="AS1781" t="s">
        <v>887</v>
      </c>
      <c r="AT1781" t="s">
        <v>231</v>
      </c>
      <c r="AU1781">
        <v>20260810</v>
      </c>
      <c r="AV1781" t="s">
        <v>222</v>
      </c>
      <c r="AW1781" t="s">
        <v>10027</v>
      </c>
      <c r="AX1781" t="s">
        <v>223</v>
      </c>
      <c r="BA1781" s="57">
        <v>25569.291666666668</v>
      </c>
      <c r="BB1781" t="s">
        <v>10032</v>
      </c>
      <c r="BC1781">
        <v>2026</v>
      </c>
      <c r="BD1781">
        <v>8</v>
      </c>
      <c r="BE1781">
        <v>10</v>
      </c>
      <c r="BF1781" s="6">
        <f t="shared" si="81"/>
        <v>46244</v>
      </c>
      <c r="BG1781">
        <f t="shared" si="82"/>
        <v>20674.708333333332</v>
      </c>
      <c r="BH1781" t="str">
        <f t="shared" si="83"/>
        <v>NOT COMPLY</v>
      </c>
      <c r="BI1781" t="e">
        <f>VLOOKUP(H1781,Sheet2!$A$1:$B$270,2,FALSE)</f>
        <v>#N/A</v>
      </c>
    </row>
    <row r="1782" spans="1:61">
      <c r="A1782">
        <v>1781</v>
      </c>
      <c r="B1782">
        <v>1002515494</v>
      </c>
      <c r="C1782">
        <v>3</v>
      </c>
      <c r="D1782" t="s">
        <v>42</v>
      </c>
      <c r="E1782">
        <v>5</v>
      </c>
      <c r="F1782" t="s">
        <v>233</v>
      </c>
      <c r="G1782" t="s">
        <v>101</v>
      </c>
      <c r="H1782" t="s">
        <v>511</v>
      </c>
      <c r="I1782" t="s">
        <v>213</v>
      </c>
      <c r="J1782" t="s">
        <v>214</v>
      </c>
      <c r="K1782" t="s">
        <v>149</v>
      </c>
      <c r="L1782" t="s">
        <v>215</v>
      </c>
      <c r="M1782" t="s">
        <v>76</v>
      </c>
      <c r="N1782" t="s">
        <v>216</v>
      </c>
      <c r="O1782" s="57">
        <v>46241.797175925924</v>
      </c>
      <c r="P1782" s="57">
        <v>46242.330578703702</v>
      </c>
      <c r="Q1782">
        <v>69361156</v>
      </c>
      <c r="S1782">
        <v>152328218222</v>
      </c>
      <c r="T1782" t="s">
        <v>4912</v>
      </c>
      <c r="U1782" t="s">
        <v>4913</v>
      </c>
      <c r="V1782" t="s">
        <v>4914</v>
      </c>
      <c r="Z1782">
        <v>112.65189669999999</v>
      </c>
      <c r="AA1782">
        <v>-7.4235829999999998</v>
      </c>
      <c r="AB1782" t="s">
        <v>4915</v>
      </c>
      <c r="AC1782" t="s">
        <v>217</v>
      </c>
      <c r="AL1782" t="s">
        <v>218</v>
      </c>
      <c r="AM1782" t="s">
        <v>4718</v>
      </c>
      <c r="AN1782" t="s">
        <v>6</v>
      </c>
      <c r="AO1782" s="57">
        <v>46211.798657407409</v>
      </c>
      <c r="AP1782" s="57">
        <v>46243.333333333336</v>
      </c>
      <c r="AR1782" t="s">
        <v>219</v>
      </c>
      <c r="AS1782" t="s">
        <v>511</v>
      </c>
      <c r="AT1782" t="s">
        <v>231</v>
      </c>
      <c r="AU1782">
        <v>20260808</v>
      </c>
      <c r="AV1782" t="s">
        <v>222</v>
      </c>
      <c r="AW1782" t="s">
        <v>1018</v>
      </c>
      <c r="AX1782" t="s">
        <v>223</v>
      </c>
      <c r="BA1782" s="57">
        <v>46243.333333333336</v>
      </c>
      <c r="BB1782" t="s">
        <v>4718</v>
      </c>
      <c r="BC1782">
        <v>2026</v>
      </c>
      <c r="BD1782">
        <v>8</v>
      </c>
      <c r="BE1782">
        <v>8</v>
      </c>
      <c r="BF1782" s="6">
        <f t="shared" si="81"/>
        <v>46242</v>
      </c>
      <c r="BG1782">
        <f t="shared" si="82"/>
        <v>-1.3333333333357587</v>
      </c>
      <c r="BH1782" t="str">
        <f t="shared" si="83"/>
        <v>COMPLY</v>
      </c>
      <c r="BI1782" t="str">
        <f>VLOOKUP(H1782,Sheet2!$A$1:$B$270,2,FALSE)</f>
        <v>SIDOARJO</v>
      </c>
    </row>
    <row r="1783" spans="1:61">
      <c r="A1783">
        <v>1782</v>
      </c>
      <c r="B1783">
        <v>1002528220</v>
      </c>
      <c r="C1783">
        <v>3</v>
      </c>
      <c r="D1783" t="s">
        <v>34</v>
      </c>
      <c r="E1783">
        <v>5</v>
      </c>
      <c r="F1783" t="s">
        <v>573</v>
      </c>
      <c r="G1783" t="s">
        <v>79</v>
      </c>
      <c r="H1783" t="s">
        <v>288</v>
      </c>
      <c r="I1783" t="s">
        <v>213</v>
      </c>
      <c r="J1783" t="s">
        <v>214</v>
      </c>
      <c r="K1783" t="s">
        <v>149</v>
      </c>
      <c r="M1783" t="s">
        <v>76</v>
      </c>
      <c r="N1783" t="s">
        <v>216</v>
      </c>
      <c r="O1783" s="57">
        <v>46249.522523148145</v>
      </c>
      <c r="P1783" s="57">
        <v>46250.582129629627</v>
      </c>
      <c r="Q1783">
        <v>69366832</v>
      </c>
      <c r="S1783">
        <v>172408247773</v>
      </c>
      <c r="T1783" t="s">
        <v>12516</v>
      </c>
      <c r="U1783" t="s">
        <v>12517</v>
      </c>
      <c r="V1783" t="s">
        <v>12518</v>
      </c>
      <c r="Z1783">
        <v>115.25326680000001</v>
      </c>
      <c r="AA1783">
        <v>-8.5643632000000007</v>
      </c>
      <c r="AB1783" t="s">
        <v>12519</v>
      </c>
      <c r="AC1783" t="s">
        <v>230</v>
      </c>
      <c r="AL1783" t="s">
        <v>218</v>
      </c>
      <c r="AM1783" t="s">
        <v>12520</v>
      </c>
      <c r="AN1783" t="s">
        <v>6</v>
      </c>
      <c r="AO1783" t="s">
        <v>10512</v>
      </c>
      <c r="AP1783" s="57">
        <v>46250.541666666664</v>
      </c>
      <c r="AR1783" t="s">
        <v>219</v>
      </c>
      <c r="AS1783" t="s">
        <v>288</v>
      </c>
      <c r="AT1783" t="s">
        <v>231</v>
      </c>
      <c r="AU1783">
        <v>20260816</v>
      </c>
      <c r="AV1783" t="s">
        <v>222</v>
      </c>
      <c r="AW1783" t="s">
        <v>561</v>
      </c>
      <c r="AX1783" t="s">
        <v>223</v>
      </c>
      <c r="BA1783" s="57">
        <v>46250.541666666664</v>
      </c>
      <c r="BB1783" t="s">
        <v>12520</v>
      </c>
      <c r="BC1783">
        <v>2026</v>
      </c>
      <c r="BD1783">
        <v>8</v>
      </c>
      <c r="BE1783">
        <v>16</v>
      </c>
      <c r="BF1783" s="6">
        <f t="shared" si="81"/>
        <v>46250</v>
      </c>
      <c r="BG1783">
        <f t="shared" si="82"/>
        <v>-0.54166666666424135</v>
      </c>
      <c r="BH1783" t="str">
        <f t="shared" si="83"/>
        <v>COMPLY</v>
      </c>
      <c r="BI1783" t="str">
        <f>VLOOKUP(H1783,Sheet2!$A$1:$B$270,2,FALSE)</f>
        <v>GIANYAR</v>
      </c>
    </row>
    <row r="1784" spans="1:61">
      <c r="A1784">
        <v>1783</v>
      </c>
      <c r="B1784">
        <v>1002522006</v>
      </c>
      <c r="C1784">
        <v>3</v>
      </c>
      <c r="D1784" t="s">
        <v>59</v>
      </c>
      <c r="E1784">
        <v>4</v>
      </c>
      <c r="F1784" t="s">
        <v>243</v>
      </c>
      <c r="G1784" t="s">
        <v>899</v>
      </c>
      <c r="H1784" t="s">
        <v>948</v>
      </c>
      <c r="I1784" t="s">
        <v>213</v>
      </c>
      <c r="J1784" t="s">
        <v>214</v>
      </c>
      <c r="K1784" t="s">
        <v>149</v>
      </c>
      <c r="L1784" t="s">
        <v>215</v>
      </c>
      <c r="M1784" t="s">
        <v>76</v>
      </c>
      <c r="N1784" t="s">
        <v>216</v>
      </c>
      <c r="O1784" s="57">
        <v>46246.524270833332</v>
      </c>
      <c r="P1784" s="57">
        <v>46247.633645833332</v>
      </c>
      <c r="Q1784">
        <v>69364164</v>
      </c>
      <c r="S1784">
        <v>142138510556</v>
      </c>
      <c r="T1784" t="s">
        <v>8486</v>
      </c>
      <c r="U1784" t="s">
        <v>8487</v>
      </c>
      <c r="V1784" t="s">
        <v>8488</v>
      </c>
      <c r="Z1784">
        <v>110.02460240000001</v>
      </c>
      <c r="AA1784">
        <v>-7.7246769000000004</v>
      </c>
      <c r="AB1784" t="s">
        <v>8489</v>
      </c>
      <c r="AC1784" t="s">
        <v>237</v>
      </c>
      <c r="AL1784" t="s">
        <v>218</v>
      </c>
      <c r="AM1784" t="s">
        <v>8490</v>
      </c>
      <c r="AN1784" t="s">
        <v>6</v>
      </c>
      <c r="AO1784" s="57">
        <v>46364.527696759258</v>
      </c>
      <c r="AP1784" s="57">
        <v>46249.625</v>
      </c>
      <c r="AR1784" t="s">
        <v>219</v>
      </c>
      <c r="AS1784" t="s">
        <v>948</v>
      </c>
      <c r="AT1784" t="s">
        <v>231</v>
      </c>
      <c r="AU1784">
        <v>20260813</v>
      </c>
      <c r="AV1784" t="s">
        <v>222</v>
      </c>
      <c r="AW1784" t="s">
        <v>1014</v>
      </c>
      <c r="AX1784" t="s">
        <v>223</v>
      </c>
      <c r="BA1784" s="57">
        <v>46249.625</v>
      </c>
      <c r="BB1784" t="s">
        <v>8490</v>
      </c>
      <c r="BC1784">
        <v>2026</v>
      </c>
      <c r="BD1784">
        <v>8</v>
      </c>
      <c r="BE1784">
        <v>13</v>
      </c>
      <c r="BF1784" s="6">
        <f t="shared" si="81"/>
        <v>46247</v>
      </c>
      <c r="BG1784">
        <f t="shared" si="82"/>
        <v>-2.625</v>
      </c>
      <c r="BH1784" t="str">
        <f t="shared" si="83"/>
        <v>COMPLY</v>
      </c>
      <c r="BI1784" t="e">
        <f>VLOOKUP(H1784,Sheet2!$A$1:$B$270,2,FALSE)</f>
        <v>#N/A</v>
      </c>
    </row>
    <row r="1785" spans="1:61">
      <c r="A1785">
        <v>1784</v>
      </c>
      <c r="B1785">
        <v>1002516310</v>
      </c>
      <c r="C1785">
        <v>3</v>
      </c>
      <c r="D1785" t="s">
        <v>42</v>
      </c>
      <c r="E1785">
        <v>5</v>
      </c>
      <c r="F1785" t="s">
        <v>106</v>
      </c>
      <c r="G1785" t="s">
        <v>107</v>
      </c>
      <c r="H1785" t="s">
        <v>298</v>
      </c>
      <c r="I1785" t="s">
        <v>213</v>
      </c>
      <c r="J1785" t="s">
        <v>214</v>
      </c>
      <c r="K1785" t="s">
        <v>149</v>
      </c>
      <c r="M1785" t="s">
        <v>76</v>
      </c>
      <c r="N1785" t="s">
        <v>216</v>
      </c>
      <c r="O1785" s="57">
        <v>46243.384247685186</v>
      </c>
      <c r="P1785" s="57">
        <v>46244.899236111109</v>
      </c>
      <c r="Q1785">
        <v>69361702</v>
      </c>
      <c r="S1785">
        <v>152510205862</v>
      </c>
      <c r="T1785" t="s">
        <v>4920</v>
      </c>
      <c r="U1785" t="s">
        <v>4921</v>
      </c>
      <c r="V1785" t="s">
        <v>4922</v>
      </c>
      <c r="Z1785">
        <v>113.4892717</v>
      </c>
      <c r="AA1785">
        <v>-7.9548569999999996</v>
      </c>
      <c r="AB1785" t="s">
        <v>4923</v>
      </c>
      <c r="AC1785" t="s">
        <v>230</v>
      </c>
      <c r="AL1785" t="s">
        <v>218</v>
      </c>
      <c r="AM1785" t="s">
        <v>4924</v>
      </c>
      <c r="AN1785" t="s">
        <v>6</v>
      </c>
      <c r="AO1785" s="57">
        <v>46273.392638888887</v>
      </c>
      <c r="AP1785" s="57">
        <v>46244.333333333336</v>
      </c>
      <c r="AQ1785" t="s">
        <v>248</v>
      </c>
      <c r="AR1785" t="s">
        <v>219</v>
      </c>
      <c r="AS1785" t="s">
        <v>298</v>
      </c>
      <c r="AT1785" t="s">
        <v>231</v>
      </c>
      <c r="AU1785">
        <v>20260810</v>
      </c>
      <c r="AV1785" t="s">
        <v>222</v>
      </c>
      <c r="AW1785" t="s">
        <v>560</v>
      </c>
      <c r="AX1785" t="s">
        <v>223</v>
      </c>
      <c r="BA1785" s="57">
        <v>46244.333333333336</v>
      </c>
      <c r="BB1785" t="s">
        <v>4924</v>
      </c>
      <c r="BC1785">
        <v>2026</v>
      </c>
      <c r="BD1785">
        <v>8</v>
      </c>
      <c r="BE1785">
        <v>10</v>
      </c>
      <c r="BF1785" s="6">
        <f t="shared" si="81"/>
        <v>46244</v>
      </c>
      <c r="BG1785">
        <f t="shared" si="82"/>
        <v>-0.33333333333575865</v>
      </c>
      <c r="BH1785" t="str">
        <f t="shared" si="83"/>
        <v>COMPLY</v>
      </c>
      <c r="BI1785" t="str">
        <f>VLOOKUP(H1785,Sheet2!$A$1:$B$270,2,FALSE)</f>
        <v>PROBOLINGGO</v>
      </c>
    </row>
    <row r="1786" spans="1:61">
      <c r="A1786">
        <v>1785</v>
      </c>
      <c r="B1786">
        <v>1002515957</v>
      </c>
      <c r="C1786">
        <v>3</v>
      </c>
      <c r="D1786" t="s">
        <v>49</v>
      </c>
      <c r="E1786">
        <v>4</v>
      </c>
      <c r="F1786" t="s">
        <v>252</v>
      </c>
      <c r="G1786" t="s">
        <v>931</v>
      </c>
      <c r="H1786" t="s">
        <v>4925</v>
      </c>
      <c r="I1786" t="s">
        <v>213</v>
      </c>
      <c r="J1786" t="s">
        <v>214</v>
      </c>
      <c r="K1786" t="s">
        <v>149</v>
      </c>
      <c r="L1786" t="s">
        <v>215</v>
      </c>
      <c r="M1786" t="s">
        <v>575</v>
      </c>
      <c r="N1786" t="s">
        <v>216</v>
      </c>
      <c r="O1786" s="57">
        <v>46242.563842592594</v>
      </c>
      <c r="P1786" s="57">
        <v>46245.501840277779</v>
      </c>
      <c r="Q1786">
        <v>69361473</v>
      </c>
      <c r="S1786">
        <v>142203104979</v>
      </c>
      <c r="T1786" t="s">
        <v>4926</v>
      </c>
      <c r="U1786" t="s">
        <v>4927</v>
      </c>
      <c r="V1786" t="s">
        <v>4928</v>
      </c>
      <c r="Z1786">
        <v>109.08526025712401</v>
      </c>
      <c r="AA1786">
        <v>-6.8790345826377202</v>
      </c>
      <c r="AB1786" t="s">
        <v>4929</v>
      </c>
      <c r="AC1786" t="s">
        <v>217</v>
      </c>
      <c r="AL1786" t="s">
        <v>218</v>
      </c>
      <c r="AM1786" t="s">
        <v>4930</v>
      </c>
      <c r="AN1786" t="s">
        <v>6</v>
      </c>
      <c r="AO1786" s="57">
        <v>46242.569351851853</v>
      </c>
      <c r="AP1786" s="57">
        <v>46243.541666666664</v>
      </c>
      <c r="AQ1786" t="s">
        <v>248</v>
      </c>
      <c r="AR1786" t="s">
        <v>14</v>
      </c>
      <c r="AS1786" t="s">
        <v>4925</v>
      </c>
      <c r="AT1786" t="s">
        <v>231</v>
      </c>
      <c r="AV1786" t="s">
        <v>7559</v>
      </c>
      <c r="AW1786" t="s">
        <v>937</v>
      </c>
      <c r="AX1786" t="s">
        <v>223</v>
      </c>
      <c r="BA1786" s="57">
        <v>46243.541666666664</v>
      </c>
      <c r="BB1786" t="s">
        <v>4930</v>
      </c>
      <c r="BF1786" s="6" t="e">
        <f t="shared" si="81"/>
        <v>#NUM!</v>
      </c>
      <c r="BG1786" t="e">
        <f t="shared" si="82"/>
        <v>#NUM!</v>
      </c>
      <c r="BH1786" t="e">
        <f t="shared" si="83"/>
        <v>#NUM!</v>
      </c>
      <c r="BI1786" t="e">
        <f>VLOOKUP(H1786,Sheet2!$A$1:$B$270,2,FALSE)</f>
        <v>#N/A</v>
      </c>
    </row>
    <row r="1787" spans="1:61">
      <c r="A1787">
        <v>1786</v>
      </c>
      <c r="B1787">
        <v>1002510711</v>
      </c>
      <c r="C1787">
        <v>3</v>
      </c>
      <c r="D1787" t="s">
        <v>59</v>
      </c>
      <c r="E1787">
        <v>4</v>
      </c>
      <c r="F1787" t="s">
        <v>243</v>
      </c>
      <c r="G1787" t="s">
        <v>557</v>
      </c>
      <c r="H1787" t="s">
        <v>921</v>
      </c>
      <c r="I1787" t="s">
        <v>213</v>
      </c>
      <c r="J1787" t="s">
        <v>214</v>
      </c>
      <c r="K1787" t="s">
        <v>149</v>
      </c>
      <c r="L1787" t="s">
        <v>215</v>
      </c>
      <c r="M1787" t="s">
        <v>76</v>
      </c>
      <c r="N1787" t="s">
        <v>216</v>
      </c>
      <c r="O1787" s="57">
        <v>46239.589548611111</v>
      </c>
      <c r="P1787" s="57">
        <v>46240.63753472222</v>
      </c>
      <c r="Q1787">
        <v>69359244</v>
      </c>
      <c r="S1787">
        <v>141176104621</v>
      </c>
      <c r="T1787" t="s">
        <v>2099</v>
      </c>
      <c r="U1787" t="s">
        <v>2100</v>
      </c>
      <c r="V1787" t="s">
        <v>2101</v>
      </c>
      <c r="Z1787">
        <v>109.72766912057099</v>
      </c>
      <c r="AA1787">
        <v>-7.7876271455769004</v>
      </c>
      <c r="AB1787" t="s">
        <v>2102</v>
      </c>
      <c r="AC1787" t="s">
        <v>237</v>
      </c>
      <c r="AL1787" t="s">
        <v>218</v>
      </c>
      <c r="AM1787" t="s">
        <v>2103</v>
      </c>
      <c r="AN1787" t="s">
        <v>6</v>
      </c>
      <c r="AO1787" s="57">
        <v>46150.59070601852</v>
      </c>
      <c r="AP1787" s="57">
        <v>46241.541666666664</v>
      </c>
      <c r="AR1787" t="s">
        <v>219</v>
      </c>
      <c r="AS1787" t="s">
        <v>921</v>
      </c>
      <c r="AT1787" t="s">
        <v>231</v>
      </c>
      <c r="AU1787">
        <v>20260806</v>
      </c>
      <c r="AV1787" t="s">
        <v>222</v>
      </c>
      <c r="AW1787" t="s">
        <v>1014</v>
      </c>
      <c r="AX1787" t="s">
        <v>223</v>
      </c>
      <c r="BA1787" s="57">
        <v>46241.541666666664</v>
      </c>
      <c r="BB1787" t="s">
        <v>2103</v>
      </c>
      <c r="BC1787">
        <v>2026</v>
      </c>
      <c r="BD1787">
        <v>8</v>
      </c>
      <c r="BE1787">
        <v>6</v>
      </c>
      <c r="BF1787" s="6">
        <f t="shared" si="81"/>
        <v>46240</v>
      </c>
      <c r="BG1787">
        <f t="shared" si="82"/>
        <v>-1.5416666666642413</v>
      </c>
      <c r="BH1787" t="str">
        <f t="shared" si="83"/>
        <v>COMPLY</v>
      </c>
      <c r="BI1787" t="e">
        <f>VLOOKUP(H1787,Sheet2!$A$1:$B$270,2,FALSE)</f>
        <v>#N/A</v>
      </c>
    </row>
    <row r="1788" spans="1:61">
      <c r="A1788">
        <v>1787</v>
      </c>
      <c r="B1788">
        <v>1002528463</v>
      </c>
      <c r="C1788">
        <v>3</v>
      </c>
      <c r="D1788" t="s">
        <v>38</v>
      </c>
      <c r="E1788">
        <v>5</v>
      </c>
      <c r="F1788" t="s">
        <v>90</v>
      </c>
      <c r="G1788" t="s">
        <v>88</v>
      </c>
      <c r="H1788" t="s">
        <v>465</v>
      </c>
      <c r="I1788" t="s">
        <v>213</v>
      </c>
      <c r="J1788" t="s">
        <v>214</v>
      </c>
      <c r="K1788" t="s">
        <v>149</v>
      </c>
      <c r="L1788" t="s">
        <v>215</v>
      </c>
      <c r="M1788" t="s">
        <v>286</v>
      </c>
      <c r="N1788" t="s">
        <v>216</v>
      </c>
      <c r="O1788" s="57">
        <v>46249.603437500002</v>
      </c>
      <c r="P1788" s="57">
        <v>46252.207754629628</v>
      </c>
      <c r="Q1788">
        <v>69367000</v>
      </c>
      <c r="S1788">
        <v>152737203837</v>
      </c>
      <c r="T1788" t="s">
        <v>12521</v>
      </c>
      <c r="U1788" t="s">
        <v>12522</v>
      </c>
      <c r="V1788" t="s">
        <v>12523</v>
      </c>
      <c r="Z1788">
        <v>112.326812781393</v>
      </c>
      <c r="AA1788">
        <v>-8.0774915959226696</v>
      </c>
      <c r="AB1788" t="s">
        <v>12524</v>
      </c>
      <c r="AC1788" t="s">
        <v>217</v>
      </c>
      <c r="AL1788" t="s">
        <v>218</v>
      </c>
      <c r="AM1788" t="s">
        <v>12525</v>
      </c>
      <c r="AN1788" t="s">
        <v>6</v>
      </c>
      <c r="AO1788" t="s">
        <v>10076</v>
      </c>
      <c r="AP1788" s="57">
        <v>46252.333333333336</v>
      </c>
      <c r="AR1788" t="s">
        <v>241</v>
      </c>
      <c r="AS1788" t="s">
        <v>465</v>
      </c>
      <c r="AT1788" t="s">
        <v>231</v>
      </c>
      <c r="AV1788" t="s">
        <v>905</v>
      </c>
      <c r="AW1788" t="s">
        <v>1010</v>
      </c>
      <c r="AX1788" t="s">
        <v>223</v>
      </c>
      <c r="BA1788" s="57">
        <v>46252.333333333336</v>
      </c>
      <c r="BB1788" t="s">
        <v>12525</v>
      </c>
      <c r="BF1788" s="6" t="e">
        <f t="shared" si="81"/>
        <v>#NUM!</v>
      </c>
      <c r="BG1788" t="e">
        <f t="shared" si="82"/>
        <v>#NUM!</v>
      </c>
      <c r="BH1788" t="e">
        <f t="shared" si="83"/>
        <v>#NUM!</v>
      </c>
      <c r="BI1788" t="str">
        <f>VLOOKUP(H1788,Sheet2!$A$1:$B$270,2,FALSE)</f>
        <v>BLITAR</v>
      </c>
    </row>
    <row r="1789" spans="1:61">
      <c r="A1789">
        <v>1788</v>
      </c>
      <c r="B1789">
        <v>1002524631</v>
      </c>
      <c r="C1789">
        <v>3</v>
      </c>
      <c r="D1789" t="s">
        <v>45</v>
      </c>
      <c r="E1789">
        <v>5</v>
      </c>
      <c r="F1789" t="s">
        <v>113</v>
      </c>
      <c r="G1789" t="s">
        <v>113</v>
      </c>
      <c r="H1789" t="s">
        <v>418</v>
      </c>
      <c r="I1789" t="s">
        <v>213</v>
      </c>
      <c r="J1789" t="s">
        <v>214</v>
      </c>
      <c r="K1789" t="s">
        <v>149</v>
      </c>
      <c r="L1789" t="s">
        <v>215</v>
      </c>
      <c r="M1789" t="s">
        <v>76</v>
      </c>
      <c r="N1789" t="s">
        <v>216</v>
      </c>
      <c r="O1789" s="57">
        <v>46247.628437500003</v>
      </c>
      <c r="P1789" s="57">
        <v>46248.816701388889</v>
      </c>
      <c r="Q1789">
        <v>69365308</v>
      </c>
      <c r="S1789">
        <v>172502311149</v>
      </c>
      <c r="T1789" t="s">
        <v>9393</v>
      </c>
      <c r="U1789" t="s">
        <v>9394</v>
      </c>
      <c r="V1789" t="s">
        <v>9395</v>
      </c>
      <c r="Z1789">
        <v>123.57585</v>
      </c>
      <c r="AA1789">
        <v>-10.169729500000001</v>
      </c>
      <c r="AB1789" t="s">
        <v>9396</v>
      </c>
      <c r="AC1789" t="s">
        <v>237</v>
      </c>
      <c r="AL1789" t="s">
        <v>218</v>
      </c>
      <c r="AM1789" t="s">
        <v>9397</v>
      </c>
      <c r="AN1789" t="s">
        <v>6</v>
      </c>
      <c r="AO1789" t="s">
        <v>9236</v>
      </c>
      <c r="AP1789" s="57">
        <v>46248.541666666664</v>
      </c>
      <c r="AR1789" t="s">
        <v>219</v>
      </c>
      <c r="AS1789" t="s">
        <v>418</v>
      </c>
      <c r="AT1789" t="s">
        <v>231</v>
      </c>
      <c r="AU1789">
        <v>20260814</v>
      </c>
      <c r="AV1789" t="s">
        <v>222</v>
      </c>
      <c r="AW1789" t="s">
        <v>1018</v>
      </c>
      <c r="AX1789" t="s">
        <v>223</v>
      </c>
      <c r="BA1789" s="57">
        <v>46248.541666666664</v>
      </c>
      <c r="BB1789" t="s">
        <v>9397</v>
      </c>
      <c r="BC1789">
        <v>2026</v>
      </c>
      <c r="BD1789">
        <v>8</v>
      </c>
      <c r="BE1789">
        <v>14</v>
      </c>
      <c r="BF1789" s="6">
        <f t="shared" si="81"/>
        <v>46248</v>
      </c>
      <c r="BG1789">
        <f t="shared" si="82"/>
        <v>-0.54166666666424135</v>
      </c>
      <c r="BH1789" t="str">
        <f t="shared" si="83"/>
        <v>COMPLY</v>
      </c>
      <c r="BI1789" t="str">
        <f>VLOOKUP(H1789,Sheet2!$A$1:$B$270,2,FALSE)</f>
        <v>KUPANG</v>
      </c>
    </row>
    <row r="1790" spans="1:61">
      <c r="A1790">
        <v>1789</v>
      </c>
      <c r="B1790">
        <v>1002517340</v>
      </c>
      <c r="C1790">
        <v>3</v>
      </c>
      <c r="D1790" t="s">
        <v>51</v>
      </c>
      <c r="E1790">
        <v>4</v>
      </c>
      <c r="F1790" t="s">
        <v>235</v>
      </c>
      <c r="G1790" t="s">
        <v>6375</v>
      </c>
      <c r="H1790" t="s">
        <v>6376</v>
      </c>
      <c r="I1790" t="s">
        <v>213</v>
      </c>
      <c r="J1790" t="s">
        <v>214</v>
      </c>
      <c r="K1790" t="s">
        <v>149</v>
      </c>
      <c r="L1790" t="s">
        <v>215</v>
      </c>
      <c r="M1790" t="s">
        <v>76</v>
      </c>
      <c r="N1790" t="s">
        <v>216</v>
      </c>
      <c r="O1790" s="57">
        <v>46244.459699074076</v>
      </c>
      <c r="P1790" s="57">
        <v>46247.702418981484</v>
      </c>
      <c r="Q1790">
        <v>69362269</v>
      </c>
      <c r="S1790">
        <v>146565009930</v>
      </c>
      <c r="T1790" t="s">
        <v>6377</v>
      </c>
      <c r="U1790" t="s">
        <v>6378</v>
      </c>
      <c r="V1790" t="s">
        <v>6379</v>
      </c>
      <c r="Z1790">
        <v>110.8796437</v>
      </c>
      <c r="AA1790">
        <v>-7.4663994000000002</v>
      </c>
      <c r="AB1790" t="s">
        <v>6380</v>
      </c>
      <c r="AC1790" t="s">
        <v>237</v>
      </c>
      <c r="AL1790" t="s">
        <v>218</v>
      </c>
      <c r="AM1790" t="s">
        <v>6381</v>
      </c>
      <c r="AN1790" t="s">
        <v>6</v>
      </c>
      <c r="AO1790" s="57">
        <v>46303.465555555558</v>
      </c>
      <c r="AP1790" s="57">
        <v>46247.333333333336</v>
      </c>
      <c r="AR1790" t="s">
        <v>219</v>
      </c>
      <c r="AS1790" t="s">
        <v>6376</v>
      </c>
      <c r="AT1790" t="s">
        <v>231</v>
      </c>
      <c r="AU1790">
        <v>20260813</v>
      </c>
      <c r="AV1790" t="s">
        <v>222</v>
      </c>
      <c r="AW1790" t="s">
        <v>1010</v>
      </c>
      <c r="AX1790" t="s">
        <v>223</v>
      </c>
      <c r="BA1790" s="57">
        <v>46247.333333333336</v>
      </c>
      <c r="BB1790" t="s">
        <v>6381</v>
      </c>
      <c r="BC1790">
        <v>2026</v>
      </c>
      <c r="BD1790">
        <v>8</v>
      </c>
      <c r="BE1790">
        <v>13</v>
      </c>
      <c r="BF1790" s="6">
        <f t="shared" si="81"/>
        <v>46247</v>
      </c>
      <c r="BG1790">
        <f t="shared" si="82"/>
        <v>-0.33333333333575865</v>
      </c>
      <c r="BH1790" t="str">
        <f t="shared" si="83"/>
        <v>COMPLY</v>
      </c>
      <c r="BI1790" t="e">
        <f>VLOOKUP(H1790,Sheet2!$A$1:$B$270,2,FALSE)</f>
        <v>#N/A</v>
      </c>
    </row>
    <row r="1791" spans="1:61">
      <c r="A1791">
        <v>1790</v>
      </c>
      <c r="B1791">
        <v>1002507542</v>
      </c>
      <c r="C1791">
        <v>3</v>
      </c>
      <c r="D1791" t="s">
        <v>49</v>
      </c>
      <c r="E1791">
        <v>4</v>
      </c>
      <c r="F1791" t="s">
        <v>246</v>
      </c>
      <c r="G1791" t="s">
        <v>247</v>
      </c>
      <c r="H1791" t="s">
        <v>969</v>
      </c>
      <c r="I1791" t="s">
        <v>213</v>
      </c>
      <c r="J1791" t="s">
        <v>214</v>
      </c>
      <c r="K1791" t="s">
        <v>149</v>
      </c>
      <c r="M1791" t="s">
        <v>76</v>
      </c>
      <c r="N1791" t="s">
        <v>216</v>
      </c>
      <c r="O1791" s="57">
        <v>46238.453090277777</v>
      </c>
      <c r="P1791" s="57">
        <v>46238.554456018515</v>
      </c>
      <c r="Q1791">
        <v>69356840</v>
      </c>
      <c r="S1791">
        <v>146422108916</v>
      </c>
      <c r="T1791" t="s">
        <v>2118</v>
      </c>
      <c r="U1791" t="s">
        <v>2119</v>
      </c>
      <c r="V1791" t="s">
        <v>2120</v>
      </c>
      <c r="Z1791">
        <v>110.42763394263299</v>
      </c>
      <c r="AA1791">
        <v>-7.0173349492092996</v>
      </c>
      <c r="AB1791" t="s">
        <v>2121</v>
      </c>
      <c r="AC1791" t="s">
        <v>217</v>
      </c>
      <c r="AL1791" t="s">
        <v>218</v>
      </c>
      <c r="AM1791" t="s">
        <v>2122</v>
      </c>
      <c r="AN1791" t="s">
        <v>6</v>
      </c>
      <c r="AO1791" s="57">
        <v>46120.454953703702</v>
      </c>
      <c r="AR1791" t="s">
        <v>219</v>
      </c>
      <c r="AS1791" t="s">
        <v>969</v>
      </c>
      <c r="AT1791" t="s">
        <v>231</v>
      </c>
      <c r="AU1791">
        <v>20260804</v>
      </c>
      <c r="AV1791" t="s">
        <v>222</v>
      </c>
      <c r="AW1791" t="s">
        <v>561</v>
      </c>
      <c r="AX1791" t="s">
        <v>223</v>
      </c>
      <c r="BA1791" s="57">
        <v>46238.291666666664</v>
      </c>
      <c r="BB1791" t="s">
        <v>2122</v>
      </c>
      <c r="BC1791">
        <v>2026</v>
      </c>
      <c r="BD1791">
        <v>8</v>
      </c>
      <c r="BE1791">
        <v>4</v>
      </c>
      <c r="BF1791" s="6">
        <f t="shared" si="81"/>
        <v>46238</v>
      </c>
      <c r="BG1791">
        <f t="shared" si="82"/>
        <v>-0.29166666666424135</v>
      </c>
      <c r="BH1791" t="str">
        <f t="shared" si="83"/>
        <v>COMPLY</v>
      </c>
      <c r="BI1791" t="e">
        <f>VLOOKUP(H1791,Sheet2!$A$1:$B$270,2,FALSE)</f>
        <v>#N/A</v>
      </c>
    </row>
    <row r="1792" spans="1:61">
      <c r="A1792">
        <v>1791</v>
      </c>
      <c r="B1792">
        <v>1002531500</v>
      </c>
      <c r="C1792">
        <v>3</v>
      </c>
      <c r="D1792" t="s">
        <v>59</v>
      </c>
      <c r="E1792">
        <v>4</v>
      </c>
      <c r="F1792" t="s">
        <v>224</v>
      </c>
      <c r="G1792" t="s">
        <v>224</v>
      </c>
      <c r="H1792" t="s">
        <v>1044</v>
      </c>
      <c r="I1792" t="s">
        <v>213</v>
      </c>
      <c r="J1792" t="s">
        <v>214</v>
      </c>
      <c r="K1792" t="s">
        <v>149</v>
      </c>
      <c r="L1792" t="s">
        <v>215</v>
      </c>
      <c r="M1792" t="s">
        <v>240</v>
      </c>
      <c r="N1792" t="s">
        <v>216</v>
      </c>
      <c r="O1792" s="57">
        <v>46251.787453703706</v>
      </c>
      <c r="P1792" s="57">
        <v>46251.788900462961</v>
      </c>
      <c r="Q1792">
        <v>69368406</v>
      </c>
      <c r="S1792">
        <v>146374601420</v>
      </c>
      <c r="T1792" t="s">
        <v>11440</v>
      </c>
      <c r="U1792" t="s">
        <v>11441</v>
      </c>
      <c r="V1792" t="s">
        <v>12526</v>
      </c>
      <c r="Z1792">
        <v>109.288213</v>
      </c>
      <c r="AA1792">
        <v>-7.4576529999999996</v>
      </c>
      <c r="AB1792" t="s">
        <v>12527</v>
      </c>
      <c r="AC1792" t="s">
        <v>237</v>
      </c>
      <c r="AL1792" t="s">
        <v>218</v>
      </c>
      <c r="AM1792" t="s">
        <v>12528</v>
      </c>
      <c r="AN1792" t="s">
        <v>6</v>
      </c>
      <c r="AO1792" t="s">
        <v>10434</v>
      </c>
      <c r="AP1792" s="57">
        <v>46252.625</v>
      </c>
      <c r="AR1792" t="s">
        <v>241</v>
      </c>
      <c r="AS1792" t="s">
        <v>1044</v>
      </c>
      <c r="AT1792" t="s">
        <v>231</v>
      </c>
      <c r="AV1792" t="s">
        <v>240</v>
      </c>
      <c r="AW1792" t="s">
        <v>980</v>
      </c>
      <c r="AX1792" t="s">
        <v>223</v>
      </c>
      <c r="BA1792" s="57">
        <v>46252.625</v>
      </c>
      <c r="BB1792" t="s">
        <v>12528</v>
      </c>
      <c r="BF1792" s="6" t="e">
        <f t="shared" si="81"/>
        <v>#NUM!</v>
      </c>
      <c r="BG1792" t="e">
        <f t="shared" si="82"/>
        <v>#NUM!</v>
      </c>
      <c r="BH1792" t="e">
        <f t="shared" si="83"/>
        <v>#NUM!</v>
      </c>
      <c r="BI1792" t="e">
        <f>VLOOKUP(H1792,Sheet2!$A$1:$B$270,2,FALSE)</f>
        <v>#N/A</v>
      </c>
    </row>
    <row r="1793" spans="1:61">
      <c r="A1793">
        <v>1792</v>
      </c>
      <c r="B1793">
        <v>1002516771</v>
      </c>
      <c r="C1793">
        <v>3</v>
      </c>
      <c r="D1793" t="s">
        <v>45</v>
      </c>
      <c r="E1793">
        <v>5</v>
      </c>
      <c r="F1793" t="s">
        <v>113</v>
      </c>
      <c r="G1793" t="s">
        <v>120</v>
      </c>
      <c r="H1793" t="s">
        <v>318</v>
      </c>
      <c r="I1793" t="s">
        <v>213</v>
      </c>
      <c r="J1793" t="s">
        <v>214</v>
      </c>
      <c r="K1793" t="s">
        <v>149</v>
      </c>
      <c r="L1793" t="s">
        <v>215</v>
      </c>
      <c r="M1793" t="s">
        <v>76</v>
      </c>
      <c r="N1793" t="s">
        <v>216</v>
      </c>
      <c r="O1793" s="57">
        <v>46244.343715277777</v>
      </c>
      <c r="P1793" s="57">
        <v>46246.365185185183</v>
      </c>
      <c r="Q1793">
        <v>69362029</v>
      </c>
      <c r="S1793">
        <v>172517222527</v>
      </c>
      <c r="T1793" t="s">
        <v>6382</v>
      </c>
      <c r="U1793" t="s">
        <v>6383</v>
      </c>
      <c r="V1793" t="s">
        <v>6384</v>
      </c>
      <c r="Z1793">
        <v>120.26682599999999</v>
      </c>
      <c r="AA1793">
        <v>-9.6540432000000003</v>
      </c>
      <c r="AB1793" t="s">
        <v>6385</v>
      </c>
      <c r="AC1793" t="s">
        <v>237</v>
      </c>
      <c r="AL1793" t="s">
        <v>218</v>
      </c>
      <c r="AM1793" t="s">
        <v>6354</v>
      </c>
      <c r="AN1793" t="s">
        <v>6</v>
      </c>
      <c r="AO1793" s="57">
        <v>46303.361180555556</v>
      </c>
      <c r="AP1793" s="57">
        <v>46245.625</v>
      </c>
      <c r="AR1793" t="s">
        <v>219</v>
      </c>
      <c r="AS1793" t="s">
        <v>318</v>
      </c>
      <c r="AT1793" t="s">
        <v>231</v>
      </c>
      <c r="AU1793">
        <v>20260812</v>
      </c>
      <c r="AV1793" t="s">
        <v>222</v>
      </c>
      <c r="AW1793" t="s">
        <v>1021</v>
      </c>
      <c r="AX1793" t="s">
        <v>223</v>
      </c>
      <c r="BA1793" s="57">
        <v>46245.625</v>
      </c>
      <c r="BB1793" t="s">
        <v>6354</v>
      </c>
      <c r="BC1793">
        <v>2026</v>
      </c>
      <c r="BD1793">
        <v>8</v>
      </c>
      <c r="BE1793">
        <v>12</v>
      </c>
      <c r="BF1793" s="6">
        <f t="shared" si="81"/>
        <v>46246</v>
      </c>
      <c r="BG1793">
        <f t="shared" si="82"/>
        <v>0.375</v>
      </c>
      <c r="BH1793" t="str">
        <f t="shared" si="83"/>
        <v>COMPLY</v>
      </c>
      <c r="BI1793" t="str">
        <f>VLOOKUP(H1793,Sheet2!$A$1:$B$270,2,FALSE)</f>
        <v>WAINGAPU</v>
      </c>
    </row>
    <row r="1794" spans="1:61">
      <c r="A1794">
        <v>1793</v>
      </c>
      <c r="B1794">
        <v>1002516228</v>
      </c>
      <c r="C1794">
        <v>3</v>
      </c>
      <c r="D1794" t="s">
        <v>59</v>
      </c>
      <c r="E1794">
        <v>4</v>
      </c>
      <c r="F1794" t="s">
        <v>224</v>
      </c>
      <c r="G1794" t="s">
        <v>607</v>
      </c>
      <c r="H1794" t="s">
        <v>922</v>
      </c>
      <c r="I1794" t="s">
        <v>213</v>
      </c>
      <c r="J1794" t="s">
        <v>214</v>
      </c>
      <c r="K1794" t="s">
        <v>149</v>
      </c>
      <c r="L1794" t="s">
        <v>215</v>
      </c>
      <c r="M1794" t="s">
        <v>76</v>
      </c>
      <c r="N1794" t="s">
        <v>216</v>
      </c>
      <c r="O1794" s="57">
        <v>46242.807592592595</v>
      </c>
      <c r="P1794" s="57">
        <v>46245.376423611109</v>
      </c>
      <c r="Q1794">
        <v>69361655</v>
      </c>
      <c r="S1794">
        <v>143361126909</v>
      </c>
      <c r="T1794" t="s">
        <v>4931</v>
      </c>
      <c r="U1794" t="s">
        <v>4932</v>
      </c>
      <c r="V1794" t="s">
        <v>4933</v>
      </c>
      <c r="Z1794">
        <v>109.00618059999999</v>
      </c>
      <c r="AA1794">
        <v>-7.7296054999999999</v>
      </c>
      <c r="AB1794" t="s">
        <v>4934</v>
      </c>
      <c r="AC1794" t="s">
        <v>237</v>
      </c>
      <c r="AL1794" t="s">
        <v>218</v>
      </c>
      <c r="AM1794" t="s">
        <v>4935</v>
      </c>
      <c r="AN1794" t="s">
        <v>6</v>
      </c>
      <c r="AO1794" s="57">
        <v>46242.809270833335</v>
      </c>
      <c r="AP1794" s="57">
        <v>46245.333333333336</v>
      </c>
      <c r="AR1794" t="s">
        <v>219</v>
      </c>
      <c r="AS1794" t="s">
        <v>922</v>
      </c>
      <c r="AT1794" t="s">
        <v>231</v>
      </c>
      <c r="AU1794">
        <v>20260811</v>
      </c>
      <c r="AV1794" t="s">
        <v>222</v>
      </c>
      <c r="AW1794" t="s">
        <v>1014</v>
      </c>
      <c r="AX1794" t="s">
        <v>223</v>
      </c>
      <c r="BA1794" s="57">
        <v>46245.333333333336</v>
      </c>
      <c r="BB1794" t="s">
        <v>4935</v>
      </c>
      <c r="BC1794">
        <v>2026</v>
      </c>
      <c r="BD1794">
        <v>8</v>
      </c>
      <c r="BE1794">
        <v>11</v>
      </c>
      <c r="BF1794" s="6">
        <f t="shared" si="81"/>
        <v>46245</v>
      </c>
      <c r="BG1794">
        <f t="shared" si="82"/>
        <v>-0.33333333333575865</v>
      </c>
      <c r="BH1794" t="str">
        <f t="shared" si="83"/>
        <v>COMPLY</v>
      </c>
      <c r="BI1794" t="e">
        <f>VLOOKUP(H1794,Sheet2!$A$1:$B$270,2,FALSE)</f>
        <v>#N/A</v>
      </c>
    </row>
    <row r="1795" spans="1:61">
      <c r="A1795">
        <v>1794</v>
      </c>
      <c r="B1795">
        <v>1002520704</v>
      </c>
      <c r="C1795">
        <v>3</v>
      </c>
      <c r="D1795" t="s">
        <v>38</v>
      </c>
      <c r="E1795">
        <v>5</v>
      </c>
      <c r="F1795" t="s">
        <v>92</v>
      </c>
      <c r="G1795" t="s">
        <v>89</v>
      </c>
      <c r="H1795" t="s">
        <v>409</v>
      </c>
      <c r="I1795" t="s">
        <v>213</v>
      </c>
      <c r="J1795" t="s">
        <v>214</v>
      </c>
      <c r="K1795" t="s">
        <v>149</v>
      </c>
      <c r="L1795" t="s">
        <v>215</v>
      </c>
      <c r="M1795" t="s">
        <v>76</v>
      </c>
      <c r="N1795" t="s">
        <v>216</v>
      </c>
      <c r="O1795" s="57">
        <v>46245.680509259262</v>
      </c>
      <c r="P1795" s="57">
        <v>46246.345254629632</v>
      </c>
      <c r="Q1795">
        <v>69363619</v>
      </c>
      <c r="S1795">
        <v>152609258576</v>
      </c>
      <c r="T1795" t="s">
        <v>7560</v>
      </c>
      <c r="U1795" t="s">
        <v>7561</v>
      </c>
      <c r="V1795" t="s">
        <v>7562</v>
      </c>
      <c r="Z1795">
        <v>111.891118079308</v>
      </c>
      <c r="AA1795">
        <v>-7.1398436956224201</v>
      </c>
      <c r="AB1795" t="s">
        <v>7563</v>
      </c>
      <c r="AC1795" t="s">
        <v>237</v>
      </c>
      <c r="AL1795" t="s">
        <v>218</v>
      </c>
      <c r="AM1795" t="s">
        <v>7564</v>
      </c>
      <c r="AN1795" t="s">
        <v>6</v>
      </c>
      <c r="AO1795" s="57">
        <v>46334.694293981483</v>
      </c>
      <c r="AP1795" s="57">
        <v>46248.333333333336</v>
      </c>
      <c r="AR1795" t="s">
        <v>219</v>
      </c>
      <c r="AS1795" t="s">
        <v>409</v>
      </c>
      <c r="AT1795" t="s">
        <v>231</v>
      </c>
      <c r="AU1795">
        <v>20260812</v>
      </c>
      <c r="AV1795" t="s">
        <v>222</v>
      </c>
      <c r="AW1795" t="s">
        <v>1023</v>
      </c>
      <c r="AX1795" t="s">
        <v>223</v>
      </c>
      <c r="BA1795" s="57">
        <v>46248.333333333336</v>
      </c>
      <c r="BB1795" t="s">
        <v>7564</v>
      </c>
      <c r="BC1795">
        <v>2026</v>
      </c>
      <c r="BD1795">
        <v>8</v>
      </c>
      <c r="BE1795">
        <v>12</v>
      </c>
      <c r="BF1795" s="6">
        <f t="shared" ref="BF1795:BF1858" si="84">DATE(BC1795,BD1795,BE1795)</f>
        <v>46246</v>
      </c>
      <c r="BG1795">
        <f t="shared" ref="BG1795:BG1858" si="85">BF1795-BA1795</f>
        <v>-2.3333333333357587</v>
      </c>
      <c r="BH1795" t="str">
        <f t="shared" ref="BH1795:BH1858" si="86">IF(BG1795=1,"COMPLY",IF(BG1795&lt;1,"COMPLY","NOT COMPLY"))</f>
        <v>COMPLY</v>
      </c>
      <c r="BI1795" t="str">
        <f>VLOOKUP(H1795,Sheet2!$A$1:$B$270,2,FALSE)</f>
        <v>BOJONEGORO</v>
      </c>
    </row>
    <row r="1796" spans="1:61">
      <c r="A1796">
        <v>1795</v>
      </c>
      <c r="B1796">
        <v>1002516401</v>
      </c>
      <c r="C1796">
        <v>3</v>
      </c>
      <c r="D1796" t="s">
        <v>59</v>
      </c>
      <c r="E1796">
        <v>4</v>
      </c>
      <c r="F1796" t="s">
        <v>224</v>
      </c>
      <c r="G1796" t="s">
        <v>607</v>
      </c>
      <c r="H1796" t="s">
        <v>913</v>
      </c>
      <c r="I1796" t="s">
        <v>213</v>
      </c>
      <c r="J1796" t="s">
        <v>214</v>
      </c>
      <c r="K1796" t="s">
        <v>149</v>
      </c>
      <c r="M1796" t="s">
        <v>76</v>
      </c>
      <c r="N1796" t="s">
        <v>216</v>
      </c>
      <c r="O1796" s="57">
        <v>46243.469861111109</v>
      </c>
      <c r="P1796" s="57">
        <v>46243.841909722221</v>
      </c>
      <c r="Q1796">
        <v>69361512</v>
      </c>
      <c r="S1796">
        <v>143385101141</v>
      </c>
      <c r="T1796" t="s">
        <v>4936</v>
      </c>
      <c r="U1796" t="s">
        <v>4937</v>
      </c>
      <c r="V1796" t="s">
        <v>4938</v>
      </c>
      <c r="Z1796">
        <v>109.28839031</v>
      </c>
      <c r="AA1796">
        <v>-7.5962016290000003</v>
      </c>
      <c r="AB1796" t="s">
        <v>4939</v>
      </c>
      <c r="AC1796" t="s">
        <v>290</v>
      </c>
      <c r="AL1796" t="s">
        <v>218</v>
      </c>
      <c r="AM1796" t="s">
        <v>4940</v>
      </c>
      <c r="AN1796" t="s">
        <v>6</v>
      </c>
      <c r="AO1796" s="57">
        <v>46273.475694444445</v>
      </c>
      <c r="AR1796" t="s">
        <v>219</v>
      </c>
      <c r="AS1796" t="s">
        <v>913</v>
      </c>
      <c r="AT1796" t="s">
        <v>231</v>
      </c>
      <c r="AU1796">
        <v>20260809</v>
      </c>
      <c r="AV1796" t="s">
        <v>222</v>
      </c>
      <c r="AW1796" t="s">
        <v>561</v>
      </c>
      <c r="AX1796" t="s">
        <v>223</v>
      </c>
      <c r="BA1796" s="57">
        <v>46243.291666666664</v>
      </c>
      <c r="BB1796" t="s">
        <v>4940</v>
      </c>
      <c r="BC1796">
        <v>2026</v>
      </c>
      <c r="BD1796">
        <v>8</v>
      </c>
      <c r="BE1796">
        <v>9</v>
      </c>
      <c r="BF1796" s="6">
        <f t="shared" si="84"/>
        <v>46243</v>
      </c>
      <c r="BG1796">
        <f t="shared" si="85"/>
        <v>-0.29166666666424135</v>
      </c>
      <c r="BH1796" t="str">
        <f t="shared" si="86"/>
        <v>COMPLY</v>
      </c>
      <c r="BI1796" t="e">
        <f>VLOOKUP(H1796,Sheet2!$A$1:$B$270,2,FALSE)</f>
        <v>#N/A</v>
      </c>
    </row>
    <row r="1797" spans="1:61">
      <c r="A1797">
        <v>1796</v>
      </c>
      <c r="B1797">
        <v>1002528546</v>
      </c>
      <c r="C1797">
        <v>3</v>
      </c>
      <c r="D1797" t="s">
        <v>51</v>
      </c>
      <c r="E1797">
        <v>4</v>
      </c>
      <c r="F1797" t="s">
        <v>273</v>
      </c>
      <c r="G1797" t="s">
        <v>295</v>
      </c>
      <c r="H1797" t="s">
        <v>901</v>
      </c>
      <c r="I1797" t="s">
        <v>213</v>
      </c>
      <c r="J1797" t="s">
        <v>214</v>
      </c>
      <c r="K1797" t="s">
        <v>149</v>
      </c>
      <c r="L1797" t="s">
        <v>215</v>
      </c>
      <c r="M1797" t="s">
        <v>240</v>
      </c>
      <c r="N1797" t="s">
        <v>216</v>
      </c>
      <c r="O1797" s="57">
        <v>46249.639537037037</v>
      </c>
      <c r="P1797" s="57">
        <v>46249.640289351853</v>
      </c>
      <c r="Q1797">
        <v>69367051</v>
      </c>
      <c r="S1797">
        <v>142551119340</v>
      </c>
      <c r="T1797" t="s">
        <v>12529</v>
      </c>
      <c r="U1797" t="s">
        <v>12530</v>
      </c>
      <c r="V1797" t="s">
        <v>12531</v>
      </c>
      <c r="Z1797">
        <v>111.04701900000001</v>
      </c>
      <c r="AA1797">
        <v>-6.8673729999999997</v>
      </c>
      <c r="AB1797" t="s">
        <v>12532</v>
      </c>
      <c r="AC1797" t="s">
        <v>237</v>
      </c>
      <c r="AL1797" t="s">
        <v>218</v>
      </c>
      <c r="AM1797" t="s">
        <v>12533</v>
      </c>
      <c r="AN1797" t="s">
        <v>6</v>
      </c>
      <c r="AO1797" t="s">
        <v>10808</v>
      </c>
      <c r="AP1797" s="57">
        <v>46252.625</v>
      </c>
      <c r="AR1797" t="s">
        <v>241</v>
      </c>
      <c r="AS1797" t="s">
        <v>901</v>
      </c>
      <c r="AT1797" t="s">
        <v>231</v>
      </c>
      <c r="AV1797" t="s">
        <v>240</v>
      </c>
      <c r="AW1797" t="s">
        <v>1010</v>
      </c>
      <c r="AX1797" t="s">
        <v>223</v>
      </c>
      <c r="BA1797" s="57">
        <v>46252.625</v>
      </c>
      <c r="BB1797" t="s">
        <v>12533</v>
      </c>
      <c r="BF1797" s="6" t="e">
        <f t="shared" si="84"/>
        <v>#NUM!</v>
      </c>
      <c r="BG1797" t="e">
        <f t="shared" si="85"/>
        <v>#NUM!</v>
      </c>
      <c r="BH1797" t="e">
        <f t="shared" si="86"/>
        <v>#NUM!</v>
      </c>
      <c r="BI1797" t="e">
        <f>VLOOKUP(H1797,Sheet2!$A$1:$B$270,2,FALSE)</f>
        <v>#N/A</v>
      </c>
    </row>
    <row r="1798" spans="1:61">
      <c r="A1798">
        <v>1797</v>
      </c>
      <c r="B1798">
        <v>1002527293</v>
      </c>
      <c r="C1798">
        <v>3</v>
      </c>
      <c r="D1798" t="s">
        <v>49</v>
      </c>
      <c r="E1798">
        <v>4</v>
      </c>
      <c r="F1798" t="s">
        <v>246</v>
      </c>
      <c r="G1798" t="s">
        <v>324</v>
      </c>
      <c r="H1798" t="s">
        <v>934</v>
      </c>
      <c r="I1798" t="s">
        <v>213</v>
      </c>
      <c r="J1798" t="s">
        <v>214</v>
      </c>
      <c r="K1798" t="s">
        <v>149</v>
      </c>
      <c r="L1798" t="s">
        <v>215</v>
      </c>
      <c r="M1798" t="s">
        <v>76</v>
      </c>
      <c r="N1798" t="s">
        <v>216</v>
      </c>
      <c r="O1798" s="57">
        <v>46248.714537037034</v>
      </c>
      <c r="P1798" s="57">
        <v>46249.804525462961</v>
      </c>
      <c r="Q1798">
        <v>69366364</v>
      </c>
      <c r="S1798">
        <v>141411106675</v>
      </c>
      <c r="T1798" t="s">
        <v>12534</v>
      </c>
      <c r="U1798" t="s">
        <v>12535</v>
      </c>
      <c r="V1798" t="s">
        <v>12536</v>
      </c>
      <c r="Z1798">
        <v>110.345113277435</v>
      </c>
      <c r="AA1798">
        <v>-7.2298183536129201</v>
      </c>
      <c r="AB1798" t="s">
        <v>12537</v>
      </c>
      <c r="AC1798" t="s">
        <v>237</v>
      </c>
      <c r="AL1798" t="s">
        <v>218</v>
      </c>
      <c r="AM1798" t="s">
        <v>11782</v>
      </c>
      <c r="AN1798" t="s">
        <v>6</v>
      </c>
      <c r="AO1798" t="s">
        <v>9971</v>
      </c>
      <c r="AP1798" s="57">
        <v>46249.625</v>
      </c>
      <c r="AR1798" t="s">
        <v>219</v>
      </c>
      <c r="AS1798" t="s">
        <v>934</v>
      </c>
      <c r="AT1798" t="s">
        <v>231</v>
      </c>
      <c r="AU1798">
        <v>20260815</v>
      </c>
      <c r="AV1798" t="s">
        <v>222</v>
      </c>
      <c r="AW1798" t="s">
        <v>1015</v>
      </c>
      <c r="AX1798" t="s">
        <v>223</v>
      </c>
      <c r="BA1798" s="57">
        <v>46249.625</v>
      </c>
      <c r="BB1798" t="s">
        <v>11782</v>
      </c>
      <c r="BC1798">
        <v>2026</v>
      </c>
      <c r="BD1798">
        <v>8</v>
      </c>
      <c r="BE1798">
        <v>15</v>
      </c>
      <c r="BF1798" s="6">
        <f t="shared" si="84"/>
        <v>46249</v>
      </c>
      <c r="BG1798">
        <f t="shared" si="85"/>
        <v>-0.625</v>
      </c>
      <c r="BH1798" t="str">
        <f t="shared" si="86"/>
        <v>COMPLY</v>
      </c>
      <c r="BI1798" t="e">
        <f>VLOOKUP(H1798,Sheet2!$A$1:$B$270,2,FALSE)</f>
        <v>#N/A</v>
      </c>
    </row>
    <row r="1799" spans="1:61">
      <c r="A1799">
        <v>1798</v>
      </c>
      <c r="B1799">
        <v>1002528916</v>
      </c>
      <c r="C1799">
        <v>3</v>
      </c>
      <c r="D1799" t="s">
        <v>42</v>
      </c>
      <c r="E1799">
        <v>5</v>
      </c>
      <c r="F1799" t="s">
        <v>106</v>
      </c>
      <c r="G1799" t="s">
        <v>107</v>
      </c>
      <c r="H1799" t="s">
        <v>442</v>
      </c>
      <c r="I1799" t="s">
        <v>213</v>
      </c>
      <c r="J1799" t="s">
        <v>214</v>
      </c>
      <c r="K1799" t="s">
        <v>149</v>
      </c>
      <c r="M1799" t="s">
        <v>555</v>
      </c>
      <c r="N1799" t="s">
        <v>216</v>
      </c>
      <c r="O1799" s="57">
        <v>46249.808634259258</v>
      </c>
      <c r="P1799" s="57">
        <v>46251.491770833331</v>
      </c>
      <c r="Q1799">
        <v>69367212</v>
      </c>
      <c r="S1799">
        <v>152511206437</v>
      </c>
      <c r="T1799" t="s">
        <v>12538</v>
      </c>
      <c r="U1799" t="s">
        <v>12539</v>
      </c>
      <c r="Z1799">
        <v>113.2133199</v>
      </c>
      <c r="AA1799">
        <v>-7.8566554000000002</v>
      </c>
      <c r="AB1799" t="s">
        <v>12540</v>
      </c>
      <c r="AC1799" t="s">
        <v>230</v>
      </c>
      <c r="AO1799" t="s">
        <v>12541</v>
      </c>
      <c r="AR1799" t="s">
        <v>6</v>
      </c>
      <c r="AS1799" t="s">
        <v>442</v>
      </c>
      <c r="AT1799" t="s">
        <v>231</v>
      </c>
      <c r="AV1799" t="s">
        <v>12542</v>
      </c>
      <c r="AW1799" t="s">
        <v>562</v>
      </c>
      <c r="AX1799" t="s">
        <v>223</v>
      </c>
      <c r="BF1799" s="6" t="e">
        <f t="shared" si="84"/>
        <v>#NUM!</v>
      </c>
      <c r="BG1799" t="e">
        <f t="shared" si="85"/>
        <v>#NUM!</v>
      </c>
      <c r="BH1799" t="e">
        <f t="shared" si="86"/>
        <v>#NUM!</v>
      </c>
      <c r="BI1799" t="str">
        <f>VLOOKUP(H1799,Sheet2!$A$1:$B$270,2,FALSE)</f>
        <v>PROBOLINGGO</v>
      </c>
    </row>
    <row r="1800" spans="1:61">
      <c r="A1800">
        <v>1799</v>
      </c>
      <c r="B1800">
        <v>1002516582</v>
      </c>
      <c r="C1800">
        <v>3</v>
      </c>
      <c r="D1800" t="s">
        <v>45</v>
      </c>
      <c r="E1800">
        <v>5</v>
      </c>
      <c r="F1800" t="s">
        <v>211</v>
      </c>
      <c r="G1800" t="s">
        <v>110</v>
      </c>
      <c r="H1800" t="s">
        <v>239</v>
      </c>
      <c r="I1800" t="s">
        <v>213</v>
      </c>
      <c r="J1800" t="s">
        <v>214</v>
      </c>
      <c r="K1800" t="s">
        <v>149</v>
      </c>
      <c r="M1800" t="s">
        <v>76</v>
      </c>
      <c r="N1800" t="s">
        <v>216</v>
      </c>
      <c r="O1800" s="57">
        <v>46243.670393518521</v>
      </c>
      <c r="P1800" s="57">
        <v>46244.329351851855</v>
      </c>
      <c r="Q1800">
        <v>69360666</v>
      </c>
      <c r="S1800">
        <v>172616220037</v>
      </c>
      <c r="T1800" t="s">
        <v>4942</v>
      </c>
      <c r="U1800" t="s">
        <v>4943</v>
      </c>
      <c r="V1800" t="s">
        <v>4944</v>
      </c>
      <c r="Z1800">
        <v>118.6704647</v>
      </c>
      <c r="AA1800">
        <v>-8.6860423999999998</v>
      </c>
      <c r="AB1800" t="s">
        <v>4945</v>
      </c>
      <c r="AC1800" t="s">
        <v>217</v>
      </c>
      <c r="AL1800" t="s">
        <v>218</v>
      </c>
      <c r="AM1800" t="s">
        <v>4946</v>
      </c>
      <c r="AN1800" t="s">
        <v>6</v>
      </c>
      <c r="AO1800" s="57">
        <v>46273.673402777778</v>
      </c>
      <c r="AR1800" t="s">
        <v>219</v>
      </c>
      <c r="AS1800" t="s">
        <v>239</v>
      </c>
      <c r="AT1800" t="s">
        <v>221</v>
      </c>
      <c r="AU1800">
        <v>20260810</v>
      </c>
      <c r="AV1800" t="s">
        <v>222</v>
      </c>
      <c r="AW1800" t="s">
        <v>1026</v>
      </c>
      <c r="AX1800" t="s">
        <v>223</v>
      </c>
      <c r="BA1800" s="57">
        <v>46243.291666666664</v>
      </c>
      <c r="BB1800" t="s">
        <v>4946</v>
      </c>
      <c r="BC1800">
        <v>2026</v>
      </c>
      <c r="BD1800">
        <v>8</v>
      </c>
      <c r="BE1800">
        <v>10</v>
      </c>
      <c r="BF1800" s="6">
        <f t="shared" si="84"/>
        <v>46244</v>
      </c>
      <c r="BG1800">
        <f t="shared" si="85"/>
        <v>0.70833333333575865</v>
      </c>
      <c r="BH1800" t="str">
        <f t="shared" si="86"/>
        <v>COMPLY</v>
      </c>
      <c r="BI1800" t="str">
        <f>VLOOKUP(H1800,Sheet2!$A$1:$B$270,2,FALSE)</f>
        <v>BIMA</v>
      </c>
    </row>
    <row r="1801" spans="1:61">
      <c r="A1801">
        <v>1800</v>
      </c>
      <c r="B1801">
        <v>1002526569</v>
      </c>
      <c r="C1801">
        <v>3</v>
      </c>
      <c r="D1801" t="s">
        <v>45</v>
      </c>
      <c r="E1801">
        <v>5</v>
      </c>
      <c r="F1801" t="s">
        <v>113</v>
      </c>
      <c r="G1801" t="s">
        <v>114</v>
      </c>
      <c r="H1801" t="s">
        <v>367</v>
      </c>
      <c r="I1801" t="s">
        <v>213</v>
      </c>
      <c r="J1801" t="s">
        <v>214</v>
      </c>
      <c r="K1801" t="s">
        <v>149</v>
      </c>
      <c r="L1801" t="s">
        <v>215</v>
      </c>
      <c r="M1801" t="s">
        <v>76</v>
      </c>
      <c r="N1801" t="s">
        <v>216</v>
      </c>
      <c r="O1801" s="57">
        <v>46248.601365740738</v>
      </c>
      <c r="P1801" s="57">
        <v>46248.74050925926</v>
      </c>
      <c r="Q1801">
        <v>69366117</v>
      </c>
      <c r="S1801">
        <v>172514216949</v>
      </c>
      <c r="T1801" t="s">
        <v>12543</v>
      </c>
      <c r="U1801" t="s">
        <v>12544</v>
      </c>
      <c r="V1801" t="s">
        <v>12545</v>
      </c>
      <c r="Z1801">
        <v>120.6063032</v>
      </c>
      <c r="AA1801">
        <v>-8.8056684000000001</v>
      </c>
      <c r="AB1801" t="s">
        <v>12546</v>
      </c>
      <c r="AC1801" t="s">
        <v>237</v>
      </c>
      <c r="AL1801" t="s">
        <v>218</v>
      </c>
      <c r="AM1801" t="s">
        <v>12547</v>
      </c>
      <c r="AN1801" t="s">
        <v>6</v>
      </c>
      <c r="AO1801" t="s">
        <v>10440</v>
      </c>
      <c r="AP1801" s="57">
        <v>46249.541666666664</v>
      </c>
      <c r="AR1801" t="s">
        <v>219</v>
      </c>
      <c r="AS1801" t="s">
        <v>367</v>
      </c>
      <c r="AT1801" t="s">
        <v>231</v>
      </c>
      <c r="AU1801">
        <v>20260814</v>
      </c>
      <c r="AV1801" t="s">
        <v>222</v>
      </c>
      <c r="AW1801" t="s">
        <v>1014</v>
      </c>
      <c r="AX1801" t="s">
        <v>223</v>
      </c>
      <c r="BA1801" s="57">
        <v>46249.541666666664</v>
      </c>
      <c r="BB1801" t="s">
        <v>12547</v>
      </c>
      <c r="BC1801">
        <v>2026</v>
      </c>
      <c r="BD1801">
        <v>8</v>
      </c>
      <c r="BE1801">
        <v>14</v>
      </c>
      <c r="BF1801" s="6">
        <f t="shared" si="84"/>
        <v>46248</v>
      </c>
      <c r="BG1801">
        <f t="shared" si="85"/>
        <v>-1.5416666666642413</v>
      </c>
      <c r="BH1801" t="str">
        <f t="shared" si="86"/>
        <v>COMPLY</v>
      </c>
      <c r="BI1801" t="str">
        <f>VLOOKUP(H1801,Sheet2!$A$1:$B$270,2,FALSE)</f>
        <v>LABOAN BAJO</v>
      </c>
    </row>
    <row r="1802" spans="1:61">
      <c r="A1802">
        <v>1801</v>
      </c>
      <c r="B1802">
        <v>1002525903</v>
      </c>
      <c r="C1802">
        <v>3</v>
      </c>
      <c r="D1802" t="s">
        <v>55</v>
      </c>
      <c r="E1802">
        <v>5</v>
      </c>
      <c r="F1802" t="s">
        <v>265</v>
      </c>
      <c r="G1802" t="s">
        <v>126</v>
      </c>
      <c r="H1802" t="s">
        <v>266</v>
      </c>
      <c r="I1802" t="s">
        <v>213</v>
      </c>
      <c r="J1802" t="s">
        <v>214</v>
      </c>
      <c r="K1802" t="s">
        <v>149</v>
      </c>
      <c r="L1802" t="s">
        <v>215</v>
      </c>
      <c r="M1802" t="s">
        <v>286</v>
      </c>
      <c r="N1802" t="s">
        <v>216</v>
      </c>
      <c r="O1802" s="57">
        <v>46248.438842592594</v>
      </c>
      <c r="P1802" s="57">
        <v>46249.533993055556</v>
      </c>
      <c r="Q1802">
        <v>69365795</v>
      </c>
      <c r="S1802">
        <v>152413167136</v>
      </c>
      <c r="T1802" t="s">
        <v>12548</v>
      </c>
      <c r="U1802" t="s">
        <v>12549</v>
      </c>
      <c r="V1802" t="s">
        <v>12550</v>
      </c>
      <c r="Z1802">
        <v>112.730887569487</v>
      </c>
      <c r="AA1802">
        <v>-7.24568503584051</v>
      </c>
      <c r="AB1802" t="s">
        <v>12551</v>
      </c>
      <c r="AC1802" t="s">
        <v>217</v>
      </c>
      <c r="AL1802" t="s">
        <v>218</v>
      </c>
      <c r="AM1802" t="s">
        <v>12552</v>
      </c>
      <c r="AN1802" t="s">
        <v>6</v>
      </c>
      <c r="AO1802" t="s">
        <v>10228</v>
      </c>
      <c r="AP1802" s="57">
        <v>46251.625</v>
      </c>
      <c r="AR1802" t="s">
        <v>241</v>
      </c>
      <c r="AS1802" t="s">
        <v>266</v>
      </c>
      <c r="AT1802" t="s">
        <v>231</v>
      </c>
      <c r="AV1802" t="s">
        <v>905</v>
      </c>
      <c r="AW1802" t="s">
        <v>1014</v>
      </c>
      <c r="AX1802" t="s">
        <v>223</v>
      </c>
      <c r="BA1802" s="57">
        <v>46251.625</v>
      </c>
      <c r="BB1802" t="s">
        <v>12552</v>
      </c>
      <c r="BF1802" s="6" t="e">
        <f t="shared" si="84"/>
        <v>#NUM!</v>
      </c>
      <c r="BG1802" t="e">
        <f t="shared" si="85"/>
        <v>#NUM!</v>
      </c>
      <c r="BH1802" t="e">
        <f t="shared" si="86"/>
        <v>#NUM!</v>
      </c>
      <c r="BI1802" t="str">
        <f>VLOOKUP(H1802,Sheet2!$A$1:$B$270,2,FALSE)</f>
        <v>SURABAYA SELATAN</v>
      </c>
    </row>
    <row r="1803" spans="1:61">
      <c r="A1803">
        <v>1802</v>
      </c>
      <c r="B1803">
        <v>1002530910</v>
      </c>
      <c r="C1803">
        <v>3</v>
      </c>
      <c r="D1803" t="s">
        <v>42</v>
      </c>
      <c r="E1803">
        <v>5</v>
      </c>
      <c r="F1803" t="s">
        <v>233</v>
      </c>
      <c r="G1803" t="s">
        <v>105</v>
      </c>
      <c r="H1803" t="s">
        <v>269</v>
      </c>
      <c r="I1803" t="s">
        <v>213</v>
      </c>
      <c r="J1803" t="s">
        <v>214</v>
      </c>
      <c r="K1803" t="s">
        <v>149</v>
      </c>
      <c r="M1803" t="s">
        <v>76</v>
      </c>
      <c r="N1803" t="s">
        <v>216</v>
      </c>
      <c r="O1803" s="57">
        <v>46251.567453703705</v>
      </c>
      <c r="P1803" s="57">
        <v>46251.86378472222</v>
      </c>
      <c r="Q1803">
        <v>69368119</v>
      </c>
      <c r="S1803">
        <v>152321202275</v>
      </c>
      <c r="T1803" t="s">
        <v>12553</v>
      </c>
      <c r="U1803" t="s">
        <v>12554</v>
      </c>
      <c r="V1803" t="s">
        <v>12555</v>
      </c>
      <c r="Z1803">
        <v>112.5860698</v>
      </c>
      <c r="AA1803">
        <v>-7.5815108000000002</v>
      </c>
      <c r="AB1803" t="s">
        <v>12556</v>
      </c>
      <c r="AC1803" t="s">
        <v>230</v>
      </c>
      <c r="AL1803" t="s">
        <v>218</v>
      </c>
      <c r="AM1803" t="s">
        <v>10233</v>
      </c>
      <c r="AN1803" t="s">
        <v>6</v>
      </c>
      <c r="AO1803" t="s">
        <v>10146</v>
      </c>
      <c r="AP1803" s="57">
        <v>46252.541666666664</v>
      </c>
      <c r="AR1803" t="s">
        <v>219</v>
      </c>
      <c r="AS1803" t="s">
        <v>269</v>
      </c>
      <c r="AT1803" t="s">
        <v>966</v>
      </c>
      <c r="AU1803">
        <v>20260817</v>
      </c>
      <c r="AV1803" t="s">
        <v>222</v>
      </c>
      <c r="AW1803" t="s">
        <v>590</v>
      </c>
      <c r="AX1803" t="s">
        <v>223</v>
      </c>
      <c r="BA1803" s="57">
        <v>46252.541666666664</v>
      </c>
      <c r="BB1803" t="s">
        <v>10233</v>
      </c>
      <c r="BC1803">
        <v>2026</v>
      </c>
      <c r="BD1803">
        <v>8</v>
      </c>
      <c r="BE1803">
        <v>17</v>
      </c>
      <c r="BF1803" s="6">
        <f t="shared" si="84"/>
        <v>46251</v>
      </c>
      <c r="BG1803">
        <f t="shared" si="85"/>
        <v>-1.5416666666642413</v>
      </c>
      <c r="BH1803" t="str">
        <f t="shared" si="86"/>
        <v>COMPLY</v>
      </c>
      <c r="BI1803" t="str">
        <f>VLOOKUP(H1803,Sheet2!$A$1:$B$270,2,FALSE)</f>
        <v>MOJOKERTO</v>
      </c>
    </row>
    <row r="1804" spans="1:61">
      <c r="A1804">
        <v>1803</v>
      </c>
      <c r="B1804">
        <v>1002505699</v>
      </c>
      <c r="C1804">
        <v>3</v>
      </c>
      <c r="D1804" t="s">
        <v>38</v>
      </c>
      <c r="E1804">
        <v>5</v>
      </c>
      <c r="F1804" t="s">
        <v>90</v>
      </c>
      <c r="G1804" t="s">
        <v>90</v>
      </c>
      <c r="H1804" t="s">
        <v>419</v>
      </c>
      <c r="I1804" t="s">
        <v>213</v>
      </c>
      <c r="J1804" t="s">
        <v>214</v>
      </c>
      <c r="K1804" t="s">
        <v>149</v>
      </c>
      <c r="L1804" t="s">
        <v>215</v>
      </c>
      <c r="M1804" t="s">
        <v>76</v>
      </c>
      <c r="N1804" t="s">
        <v>216</v>
      </c>
      <c r="O1804" s="57">
        <v>46237.418715277781</v>
      </c>
      <c r="P1804" s="57">
        <v>46237.652858796297</v>
      </c>
      <c r="Q1804">
        <v>69357276</v>
      </c>
      <c r="S1804">
        <v>152610241444</v>
      </c>
      <c r="T1804" t="s">
        <v>2144</v>
      </c>
      <c r="U1804" t="s">
        <v>2145</v>
      </c>
      <c r="V1804" t="s">
        <v>2146</v>
      </c>
      <c r="Z1804">
        <v>112.018585391342</v>
      </c>
      <c r="AA1804">
        <v>-7.8150032011846697</v>
      </c>
      <c r="AB1804" t="s">
        <v>2147</v>
      </c>
      <c r="AC1804" t="s">
        <v>217</v>
      </c>
      <c r="AL1804" t="s">
        <v>218</v>
      </c>
      <c r="AM1804" t="s">
        <v>2148</v>
      </c>
      <c r="AN1804" t="s">
        <v>6</v>
      </c>
      <c r="AO1804" s="57">
        <v>46089.424085648148</v>
      </c>
      <c r="AP1804" s="57">
        <v>46238.333333333336</v>
      </c>
      <c r="AR1804" t="s">
        <v>219</v>
      </c>
      <c r="AS1804" t="s">
        <v>419</v>
      </c>
      <c r="AT1804" t="s">
        <v>231</v>
      </c>
      <c r="AU1804">
        <v>20260803</v>
      </c>
      <c r="AV1804" t="s">
        <v>222</v>
      </c>
      <c r="AW1804" t="s">
        <v>1014</v>
      </c>
      <c r="AX1804" t="s">
        <v>223</v>
      </c>
      <c r="BA1804" s="57">
        <v>46238.333333333336</v>
      </c>
      <c r="BB1804" t="s">
        <v>2148</v>
      </c>
      <c r="BC1804">
        <v>2026</v>
      </c>
      <c r="BD1804">
        <v>8</v>
      </c>
      <c r="BE1804">
        <v>3</v>
      </c>
      <c r="BF1804" s="6">
        <f t="shared" si="84"/>
        <v>46237</v>
      </c>
      <c r="BG1804">
        <f t="shared" si="85"/>
        <v>-1.3333333333357587</v>
      </c>
      <c r="BH1804" t="str">
        <f t="shared" si="86"/>
        <v>COMPLY</v>
      </c>
      <c r="BI1804" t="str">
        <f>VLOOKUP(H1804,Sheet2!$A$1:$B$270,2,FALSE)</f>
        <v>KEDIRI</v>
      </c>
    </row>
    <row r="1805" spans="1:61">
      <c r="A1805">
        <v>1804</v>
      </c>
      <c r="B1805">
        <v>1002512021</v>
      </c>
      <c r="C1805">
        <v>3</v>
      </c>
      <c r="D1805" t="s">
        <v>38</v>
      </c>
      <c r="E1805">
        <v>5</v>
      </c>
      <c r="F1805" t="s">
        <v>250</v>
      </c>
      <c r="G1805" t="s">
        <v>91</v>
      </c>
      <c r="H1805" t="s">
        <v>398</v>
      </c>
      <c r="I1805" t="s">
        <v>213</v>
      </c>
      <c r="J1805" t="s">
        <v>214</v>
      </c>
      <c r="K1805" t="s">
        <v>149</v>
      </c>
      <c r="M1805" t="s">
        <v>76</v>
      </c>
      <c r="N1805" t="s">
        <v>216</v>
      </c>
      <c r="O1805" s="57">
        <v>46240.474050925928</v>
      </c>
      <c r="P1805" s="57">
        <v>46240.831076388888</v>
      </c>
      <c r="Q1805">
        <v>69358189</v>
      </c>
      <c r="S1805">
        <v>152703903444</v>
      </c>
      <c r="T1805" t="s">
        <v>1944</v>
      </c>
      <c r="U1805" t="s">
        <v>2149</v>
      </c>
      <c r="V1805" t="s">
        <v>2150</v>
      </c>
      <c r="Z1805">
        <v>112.60627479999999</v>
      </c>
      <c r="AA1805">
        <v>-7.9373589999999998</v>
      </c>
      <c r="AB1805" t="s">
        <v>1947</v>
      </c>
      <c r="AC1805" t="s">
        <v>290</v>
      </c>
      <c r="AL1805" t="s">
        <v>218</v>
      </c>
      <c r="AM1805" t="s">
        <v>2151</v>
      </c>
      <c r="AN1805" t="s">
        <v>6</v>
      </c>
      <c r="AO1805" s="57">
        <v>46181.476226851853</v>
      </c>
      <c r="AR1805" t="s">
        <v>219</v>
      </c>
      <c r="AS1805" t="s">
        <v>398</v>
      </c>
      <c r="AT1805" t="s">
        <v>231</v>
      </c>
      <c r="AU1805">
        <v>20260806</v>
      </c>
      <c r="AV1805" t="s">
        <v>222</v>
      </c>
      <c r="AW1805" t="s">
        <v>561</v>
      </c>
      <c r="AX1805" t="s">
        <v>223</v>
      </c>
      <c r="BA1805" s="57">
        <v>46240.291666666664</v>
      </c>
      <c r="BB1805" t="s">
        <v>2151</v>
      </c>
      <c r="BC1805">
        <v>2026</v>
      </c>
      <c r="BD1805">
        <v>8</v>
      </c>
      <c r="BE1805">
        <v>6</v>
      </c>
      <c r="BF1805" s="6">
        <f t="shared" si="84"/>
        <v>46240</v>
      </c>
      <c r="BG1805">
        <f t="shared" si="85"/>
        <v>-0.29166666666424135</v>
      </c>
      <c r="BH1805" t="str">
        <f t="shared" si="86"/>
        <v>COMPLY</v>
      </c>
      <c r="BI1805" t="str">
        <f>VLOOKUP(H1805,Sheet2!$A$1:$B$270,2,FALSE)</f>
        <v>MALANG</v>
      </c>
    </row>
    <row r="1806" spans="1:61">
      <c r="A1806">
        <v>1805</v>
      </c>
      <c r="B1806">
        <v>1002523559</v>
      </c>
      <c r="C1806">
        <v>3</v>
      </c>
      <c r="D1806" t="s">
        <v>34</v>
      </c>
      <c r="E1806">
        <v>5</v>
      </c>
      <c r="F1806" t="s">
        <v>573</v>
      </c>
      <c r="G1806" t="s">
        <v>82</v>
      </c>
      <c r="H1806" t="s">
        <v>268</v>
      </c>
      <c r="I1806" t="s">
        <v>213</v>
      </c>
      <c r="J1806" t="s">
        <v>214</v>
      </c>
      <c r="K1806" t="s">
        <v>149</v>
      </c>
      <c r="M1806" t="s">
        <v>970</v>
      </c>
      <c r="N1806" t="s">
        <v>216</v>
      </c>
      <c r="O1806" s="57">
        <v>46247.411909722221</v>
      </c>
      <c r="P1806" s="57">
        <v>46247.412673611114</v>
      </c>
      <c r="Q1806">
        <v>69364832</v>
      </c>
      <c r="T1806" t="s">
        <v>7241</v>
      </c>
      <c r="Z1806">
        <v>115.44125</v>
      </c>
      <c r="AA1806">
        <v>-8.4669620000000005</v>
      </c>
      <c r="AB1806" t="s">
        <v>7244</v>
      </c>
      <c r="AC1806" t="s">
        <v>230</v>
      </c>
      <c r="AL1806" t="s">
        <v>218</v>
      </c>
      <c r="AM1806" s="58">
        <v>25569</v>
      </c>
      <c r="AN1806" t="s">
        <v>6</v>
      </c>
      <c r="AO1806" t="s">
        <v>8938</v>
      </c>
      <c r="AR1806" t="s">
        <v>6</v>
      </c>
      <c r="AS1806" t="s">
        <v>268</v>
      </c>
      <c r="AT1806" t="s">
        <v>231</v>
      </c>
      <c r="AV1806" t="s">
        <v>971</v>
      </c>
      <c r="AW1806" t="s">
        <v>8946</v>
      </c>
      <c r="AX1806" t="s">
        <v>223</v>
      </c>
      <c r="BA1806" s="57">
        <v>25569</v>
      </c>
      <c r="BB1806" s="58">
        <v>25569</v>
      </c>
      <c r="BF1806" s="6" t="e">
        <f t="shared" si="84"/>
        <v>#NUM!</v>
      </c>
      <c r="BG1806" t="e">
        <f t="shared" si="85"/>
        <v>#NUM!</v>
      </c>
      <c r="BH1806" t="e">
        <f t="shared" si="86"/>
        <v>#NUM!</v>
      </c>
      <c r="BI1806" t="str">
        <f>VLOOKUP(H1806,Sheet2!$A$1:$B$270,2,FALSE)</f>
        <v>KLUNGKUNG</v>
      </c>
    </row>
    <row r="1807" spans="1:61">
      <c r="A1807">
        <v>1806</v>
      </c>
      <c r="B1807">
        <v>1002528025</v>
      </c>
      <c r="C1807">
        <v>3</v>
      </c>
      <c r="D1807" t="s">
        <v>42</v>
      </c>
      <c r="E1807">
        <v>5</v>
      </c>
      <c r="F1807" t="s">
        <v>102</v>
      </c>
      <c r="G1807" t="s">
        <v>99</v>
      </c>
      <c r="H1807" t="s">
        <v>416</v>
      </c>
      <c r="I1807" t="s">
        <v>213</v>
      </c>
      <c r="J1807" t="s">
        <v>214</v>
      </c>
      <c r="K1807" t="s">
        <v>149</v>
      </c>
      <c r="L1807" t="s">
        <v>215</v>
      </c>
      <c r="M1807" t="s">
        <v>76</v>
      </c>
      <c r="N1807" t="s">
        <v>216</v>
      </c>
      <c r="O1807" s="57">
        <v>46249.470104166663</v>
      </c>
      <c r="P1807" s="57">
        <v>46249.93677083333</v>
      </c>
      <c r="Q1807">
        <v>69366743</v>
      </c>
      <c r="S1807">
        <v>152522205161</v>
      </c>
      <c r="T1807" t="s">
        <v>12557</v>
      </c>
      <c r="U1807" t="s">
        <v>12558</v>
      </c>
      <c r="V1807" t="s">
        <v>12559</v>
      </c>
      <c r="Z1807">
        <v>114.31939389999999</v>
      </c>
      <c r="AA1807">
        <v>-8.5050603999999996</v>
      </c>
      <c r="AB1807" t="s">
        <v>12560</v>
      </c>
      <c r="AC1807" t="s">
        <v>217</v>
      </c>
      <c r="AL1807" t="s">
        <v>218</v>
      </c>
      <c r="AM1807" t="s">
        <v>10126</v>
      </c>
      <c r="AN1807" t="s">
        <v>6</v>
      </c>
      <c r="AO1807" t="s">
        <v>9996</v>
      </c>
      <c r="AP1807" s="57">
        <v>46250.333333333336</v>
      </c>
      <c r="AR1807" t="s">
        <v>219</v>
      </c>
      <c r="AS1807" t="s">
        <v>416</v>
      </c>
      <c r="AT1807" t="s">
        <v>221</v>
      </c>
      <c r="AU1807">
        <v>20260815</v>
      </c>
      <c r="AV1807" t="s">
        <v>222</v>
      </c>
      <c r="AW1807" t="s">
        <v>1052</v>
      </c>
      <c r="AX1807" t="s">
        <v>223</v>
      </c>
      <c r="BA1807" s="57">
        <v>46250.333333333336</v>
      </c>
      <c r="BB1807" t="s">
        <v>10126</v>
      </c>
      <c r="BC1807">
        <v>2026</v>
      </c>
      <c r="BD1807">
        <v>8</v>
      </c>
      <c r="BE1807">
        <v>15</v>
      </c>
      <c r="BF1807" s="6">
        <f t="shared" si="84"/>
        <v>46249</v>
      </c>
      <c r="BG1807">
        <f t="shared" si="85"/>
        <v>-1.3333333333357587</v>
      </c>
      <c r="BH1807" t="str">
        <f t="shared" si="86"/>
        <v>COMPLY</v>
      </c>
      <c r="BI1807" t="str">
        <f>VLOOKUP(H1807,Sheet2!$A$1:$B$270,2,FALSE)</f>
        <v>BANYUWANGI</v>
      </c>
    </row>
    <row r="1808" spans="1:61">
      <c r="A1808">
        <v>1807</v>
      </c>
      <c r="B1808">
        <v>1002510772</v>
      </c>
      <c r="C1808">
        <v>3</v>
      </c>
      <c r="D1808" t="s">
        <v>49</v>
      </c>
      <c r="E1808">
        <v>4</v>
      </c>
      <c r="F1808" t="s">
        <v>252</v>
      </c>
      <c r="G1808" t="s">
        <v>255</v>
      </c>
      <c r="H1808" t="s">
        <v>886</v>
      </c>
      <c r="I1808" t="s">
        <v>213</v>
      </c>
      <c r="J1808" t="s">
        <v>214</v>
      </c>
      <c r="K1808" t="s">
        <v>149</v>
      </c>
      <c r="L1808" t="s">
        <v>215</v>
      </c>
      <c r="M1808" t="s">
        <v>76</v>
      </c>
      <c r="N1808" t="s">
        <v>216</v>
      </c>
      <c r="O1808" s="57">
        <v>46239.599259259259</v>
      </c>
      <c r="P1808" s="57">
        <v>46240.717106481483</v>
      </c>
      <c r="Q1808">
        <v>69359264</v>
      </c>
      <c r="S1808">
        <v>142206131307</v>
      </c>
      <c r="T1808" t="s">
        <v>2152</v>
      </c>
      <c r="U1808" t="s">
        <v>2153</v>
      </c>
      <c r="V1808" t="s">
        <v>2154</v>
      </c>
      <c r="Z1808">
        <v>109.08673815429199</v>
      </c>
      <c r="AA1808">
        <v>-7.08829097806563</v>
      </c>
      <c r="AB1808" t="s">
        <v>2155</v>
      </c>
      <c r="AC1808" t="s">
        <v>217</v>
      </c>
      <c r="AL1808" t="s">
        <v>218</v>
      </c>
      <c r="AM1808" t="s">
        <v>2156</v>
      </c>
      <c r="AN1808" t="s">
        <v>6</v>
      </c>
      <c r="AO1808" s="57">
        <v>46150.601111111115</v>
      </c>
      <c r="AP1808" s="57">
        <v>46240.541666666664</v>
      </c>
      <c r="AR1808" t="s">
        <v>219</v>
      </c>
      <c r="AS1808" t="s">
        <v>886</v>
      </c>
      <c r="AT1808" t="s">
        <v>231</v>
      </c>
      <c r="AU1808">
        <v>20260806</v>
      </c>
      <c r="AV1808" t="s">
        <v>222</v>
      </c>
      <c r="AW1808" t="s">
        <v>1014</v>
      </c>
      <c r="AX1808" t="s">
        <v>223</v>
      </c>
      <c r="BA1808" s="57">
        <v>46240.541666666664</v>
      </c>
      <c r="BB1808" t="s">
        <v>2156</v>
      </c>
      <c r="BC1808">
        <v>2026</v>
      </c>
      <c r="BD1808">
        <v>8</v>
      </c>
      <c r="BE1808">
        <v>6</v>
      </c>
      <c r="BF1808" s="6">
        <f t="shared" si="84"/>
        <v>46240</v>
      </c>
      <c r="BG1808">
        <f t="shared" si="85"/>
        <v>-0.54166666666424135</v>
      </c>
      <c r="BH1808" t="str">
        <f t="shared" si="86"/>
        <v>COMPLY</v>
      </c>
      <c r="BI1808" t="e">
        <f>VLOOKUP(H1808,Sheet2!$A$1:$B$270,2,FALSE)</f>
        <v>#N/A</v>
      </c>
    </row>
    <row r="1809" spans="1:61">
      <c r="A1809">
        <v>1808</v>
      </c>
      <c r="B1809">
        <v>1002512110</v>
      </c>
      <c r="C1809">
        <v>3</v>
      </c>
      <c r="D1809" t="s">
        <v>59</v>
      </c>
      <c r="E1809">
        <v>4</v>
      </c>
      <c r="F1809" t="s">
        <v>567</v>
      </c>
      <c r="G1809" t="s">
        <v>609</v>
      </c>
      <c r="H1809" t="s">
        <v>610</v>
      </c>
      <c r="I1809" t="s">
        <v>213</v>
      </c>
      <c r="J1809" t="s">
        <v>214</v>
      </c>
      <c r="K1809" t="s">
        <v>149</v>
      </c>
      <c r="M1809" t="s">
        <v>76</v>
      </c>
      <c r="N1809" t="s">
        <v>216</v>
      </c>
      <c r="O1809" s="57">
        <v>46240.487013888887</v>
      </c>
      <c r="P1809" s="57">
        <v>46240.515370370369</v>
      </c>
      <c r="Q1809">
        <v>69356387</v>
      </c>
      <c r="S1809">
        <v>146130138414</v>
      </c>
      <c r="T1809" t="s">
        <v>2157</v>
      </c>
      <c r="U1809" t="s">
        <v>2158</v>
      </c>
      <c r="V1809" t="s">
        <v>2159</v>
      </c>
      <c r="Z1809">
        <v>110.414720358895</v>
      </c>
      <c r="AA1809">
        <v>-7.76147078141428</v>
      </c>
      <c r="AB1809" t="s">
        <v>2160</v>
      </c>
      <c r="AC1809" t="s">
        <v>290</v>
      </c>
      <c r="AL1809" t="s">
        <v>218</v>
      </c>
      <c r="AM1809" t="s">
        <v>2161</v>
      </c>
      <c r="AN1809" t="s">
        <v>6</v>
      </c>
      <c r="AO1809" s="57">
        <v>46181.496516203704</v>
      </c>
      <c r="AR1809" t="s">
        <v>219</v>
      </c>
      <c r="AS1809" t="s">
        <v>610</v>
      </c>
      <c r="AT1809" t="s">
        <v>231</v>
      </c>
      <c r="AU1809">
        <v>20260806</v>
      </c>
      <c r="AV1809" t="s">
        <v>222</v>
      </c>
      <c r="AW1809" t="s">
        <v>563</v>
      </c>
      <c r="AX1809" t="s">
        <v>223</v>
      </c>
      <c r="BA1809" s="57">
        <v>46240.291666666664</v>
      </c>
      <c r="BB1809" t="s">
        <v>2161</v>
      </c>
      <c r="BC1809">
        <v>2026</v>
      </c>
      <c r="BD1809">
        <v>8</v>
      </c>
      <c r="BE1809">
        <v>6</v>
      </c>
      <c r="BF1809" s="6">
        <f t="shared" si="84"/>
        <v>46240</v>
      </c>
      <c r="BG1809">
        <f t="shared" si="85"/>
        <v>-0.29166666666424135</v>
      </c>
      <c r="BH1809" t="str">
        <f t="shared" si="86"/>
        <v>COMPLY</v>
      </c>
      <c r="BI1809" t="e">
        <f>VLOOKUP(H1809,Sheet2!$A$1:$B$270,2,FALSE)</f>
        <v>#N/A</v>
      </c>
    </row>
    <row r="1810" spans="1:61">
      <c r="A1810">
        <v>1809</v>
      </c>
      <c r="B1810">
        <v>1002514579</v>
      </c>
      <c r="C1810">
        <v>3</v>
      </c>
      <c r="D1810" t="s">
        <v>34</v>
      </c>
      <c r="E1810">
        <v>5</v>
      </c>
      <c r="F1810" t="s">
        <v>585</v>
      </c>
      <c r="G1810" t="s">
        <v>83</v>
      </c>
      <c r="H1810" t="s">
        <v>325</v>
      </c>
      <c r="I1810" t="s">
        <v>213</v>
      </c>
      <c r="J1810" t="s">
        <v>214</v>
      </c>
      <c r="K1810" t="s">
        <v>149</v>
      </c>
      <c r="L1810" t="s">
        <v>215</v>
      </c>
      <c r="M1810" t="s">
        <v>575</v>
      </c>
      <c r="N1810" t="s">
        <v>216</v>
      </c>
      <c r="O1810" s="57">
        <v>46241.555509259262</v>
      </c>
      <c r="P1810" s="57">
        <v>46243.681307870371</v>
      </c>
      <c r="Q1810">
        <v>69360741</v>
      </c>
      <c r="S1810">
        <v>172401793415</v>
      </c>
      <c r="T1810" t="s">
        <v>4736</v>
      </c>
      <c r="U1810" t="s">
        <v>4956</v>
      </c>
      <c r="V1810" t="s">
        <v>4957</v>
      </c>
      <c r="Z1810">
        <v>115.23094810000001</v>
      </c>
      <c r="AA1810">
        <v>-8.6773299999999995</v>
      </c>
      <c r="AB1810" t="s">
        <v>4739</v>
      </c>
      <c r="AC1810" t="s">
        <v>237</v>
      </c>
      <c r="AL1810" t="s">
        <v>218</v>
      </c>
      <c r="AM1810" t="s">
        <v>4958</v>
      </c>
      <c r="AN1810" t="s">
        <v>6</v>
      </c>
      <c r="AO1810" s="57">
        <v>46211.559479166666</v>
      </c>
      <c r="AP1810" s="57">
        <v>46242.541666666664</v>
      </c>
      <c r="AQ1810" t="s">
        <v>248</v>
      </c>
      <c r="AR1810" t="s">
        <v>14</v>
      </c>
      <c r="AS1810" t="s">
        <v>325</v>
      </c>
      <c r="AT1810" t="s">
        <v>231</v>
      </c>
      <c r="AV1810" t="s">
        <v>4959</v>
      </c>
      <c r="AW1810" t="s">
        <v>1018</v>
      </c>
      <c r="AX1810" t="s">
        <v>223</v>
      </c>
      <c r="BA1810" s="57">
        <v>46242.541666666664</v>
      </c>
      <c r="BB1810" t="s">
        <v>4958</v>
      </c>
      <c r="BF1810" s="6" t="e">
        <f t="shared" si="84"/>
        <v>#NUM!</v>
      </c>
      <c r="BG1810" t="e">
        <f t="shared" si="85"/>
        <v>#NUM!</v>
      </c>
      <c r="BH1810" t="e">
        <f t="shared" si="86"/>
        <v>#NUM!</v>
      </c>
      <c r="BI1810" t="str">
        <f>VLOOKUP(H1810,Sheet2!$A$1:$B$270,2,FALSE)</f>
        <v>SANUR</v>
      </c>
    </row>
    <row r="1811" spans="1:61">
      <c r="A1811">
        <v>1810</v>
      </c>
      <c r="B1811">
        <v>1002520090</v>
      </c>
      <c r="C1811">
        <v>3</v>
      </c>
      <c r="D1811" t="s">
        <v>55</v>
      </c>
      <c r="E1811">
        <v>5</v>
      </c>
      <c r="F1811" t="s">
        <v>265</v>
      </c>
      <c r="G1811" t="s">
        <v>122</v>
      </c>
      <c r="H1811" t="s">
        <v>348</v>
      </c>
      <c r="I1811" t="s">
        <v>213</v>
      </c>
      <c r="J1811" t="s">
        <v>214</v>
      </c>
      <c r="K1811" t="s">
        <v>149</v>
      </c>
      <c r="M1811" t="s">
        <v>76</v>
      </c>
      <c r="N1811" t="s">
        <v>216</v>
      </c>
      <c r="O1811" s="57">
        <v>46245.588564814818</v>
      </c>
      <c r="P1811" s="57">
        <v>46245.926504629628</v>
      </c>
      <c r="Q1811">
        <v>69361282</v>
      </c>
      <c r="S1811">
        <v>152443208733</v>
      </c>
      <c r="T1811" t="s">
        <v>5715</v>
      </c>
      <c r="U1811" t="s">
        <v>7565</v>
      </c>
      <c r="V1811" t="s">
        <v>7566</v>
      </c>
      <c r="Z1811">
        <v>112.42520500000001</v>
      </c>
      <c r="AA1811">
        <v>-7.3288700000000002</v>
      </c>
      <c r="AB1811" t="s">
        <v>5718</v>
      </c>
      <c r="AC1811" t="s">
        <v>217</v>
      </c>
      <c r="AL1811" t="s">
        <v>218</v>
      </c>
      <c r="AM1811" t="s">
        <v>7567</v>
      </c>
      <c r="AN1811" t="s">
        <v>6</v>
      </c>
      <c r="AO1811" s="57">
        <v>46334.590532407405</v>
      </c>
      <c r="AR1811" t="s">
        <v>219</v>
      </c>
      <c r="AS1811" t="s">
        <v>348</v>
      </c>
      <c r="AT1811" t="s">
        <v>231</v>
      </c>
      <c r="AU1811">
        <v>20260811</v>
      </c>
      <c r="AV1811" t="s">
        <v>222</v>
      </c>
      <c r="AW1811" t="s">
        <v>560</v>
      </c>
      <c r="AX1811" t="s">
        <v>223</v>
      </c>
      <c r="BA1811" s="57">
        <v>46245.291666666664</v>
      </c>
      <c r="BB1811" t="s">
        <v>7567</v>
      </c>
      <c r="BC1811">
        <v>2026</v>
      </c>
      <c r="BD1811">
        <v>8</v>
      </c>
      <c r="BE1811">
        <v>11</v>
      </c>
      <c r="BF1811" s="6">
        <f t="shared" si="84"/>
        <v>46245</v>
      </c>
      <c r="BG1811">
        <f t="shared" si="85"/>
        <v>-0.29166666666424135</v>
      </c>
      <c r="BH1811" t="str">
        <f t="shared" si="86"/>
        <v>COMPLY</v>
      </c>
      <c r="BI1811" t="str">
        <f>VLOOKUP(H1811,Sheet2!$A$1:$B$270,2,FALSE)</f>
        <v>GRESIK</v>
      </c>
    </row>
    <row r="1812" spans="1:61">
      <c r="A1812">
        <v>1811</v>
      </c>
      <c r="B1812">
        <v>1002515647</v>
      </c>
      <c r="C1812">
        <v>3</v>
      </c>
      <c r="D1812" t="s">
        <v>55</v>
      </c>
      <c r="E1812">
        <v>5</v>
      </c>
      <c r="F1812" t="s">
        <v>228</v>
      </c>
      <c r="G1812" t="s">
        <v>127</v>
      </c>
      <c r="H1812" t="s">
        <v>330</v>
      </c>
      <c r="I1812" t="s">
        <v>213</v>
      </c>
      <c r="J1812" t="s">
        <v>214</v>
      </c>
      <c r="K1812" t="s">
        <v>149</v>
      </c>
      <c r="L1812" t="s">
        <v>215</v>
      </c>
      <c r="M1812" t="s">
        <v>575</v>
      </c>
      <c r="N1812" t="s">
        <v>216</v>
      </c>
      <c r="O1812" s="57">
        <v>46242.397187499999</v>
      </c>
      <c r="P1812" s="57">
        <v>46246.636620370373</v>
      </c>
      <c r="Q1812">
        <v>69361256</v>
      </c>
      <c r="S1812">
        <v>152431232338</v>
      </c>
      <c r="T1812" t="s">
        <v>4970</v>
      </c>
      <c r="U1812" t="s">
        <v>4971</v>
      </c>
      <c r="V1812" t="s">
        <v>4972</v>
      </c>
      <c r="Z1812">
        <v>113.91540102660601</v>
      </c>
      <c r="AA1812">
        <v>-7.1790439618669497</v>
      </c>
      <c r="AB1812" t="s">
        <v>4973</v>
      </c>
      <c r="AC1812" t="s">
        <v>217</v>
      </c>
      <c r="AL1812" t="s">
        <v>218</v>
      </c>
      <c r="AM1812" t="s">
        <v>4974</v>
      </c>
      <c r="AN1812" t="s">
        <v>6</v>
      </c>
      <c r="AO1812" s="57">
        <v>46242.402685185189</v>
      </c>
      <c r="AP1812" s="57">
        <v>46243.333333333336</v>
      </c>
      <c r="AQ1812" t="s">
        <v>248</v>
      </c>
      <c r="AR1812" t="s">
        <v>14</v>
      </c>
      <c r="AS1812" t="s">
        <v>330</v>
      </c>
      <c r="AT1812" t="s">
        <v>231</v>
      </c>
      <c r="AV1812" t="s">
        <v>8491</v>
      </c>
      <c r="AW1812" t="s">
        <v>1010</v>
      </c>
      <c r="AX1812" t="s">
        <v>223</v>
      </c>
      <c r="BA1812" s="57">
        <v>46243.333333333336</v>
      </c>
      <c r="BB1812" t="s">
        <v>4974</v>
      </c>
      <c r="BF1812" s="6" t="e">
        <f t="shared" si="84"/>
        <v>#NUM!</v>
      </c>
      <c r="BG1812" t="e">
        <f t="shared" si="85"/>
        <v>#NUM!</v>
      </c>
      <c r="BH1812" t="e">
        <f t="shared" si="86"/>
        <v>#NUM!</v>
      </c>
      <c r="BI1812" t="str">
        <f>VLOOKUP(H1812,Sheet2!$A$1:$B$270,2,FALSE)</f>
        <v>MADURA</v>
      </c>
    </row>
    <row r="1813" spans="1:61">
      <c r="A1813">
        <v>1812</v>
      </c>
      <c r="B1813">
        <v>1002504404</v>
      </c>
      <c r="C1813">
        <v>3</v>
      </c>
      <c r="D1813" t="s">
        <v>45</v>
      </c>
      <c r="E1813">
        <v>5</v>
      </c>
      <c r="F1813" t="s">
        <v>211</v>
      </c>
      <c r="G1813" t="s">
        <v>110</v>
      </c>
      <c r="H1813" t="s">
        <v>239</v>
      </c>
      <c r="I1813" t="s">
        <v>9791</v>
      </c>
      <c r="J1813" t="s">
        <v>214</v>
      </c>
      <c r="K1813" t="s">
        <v>149</v>
      </c>
      <c r="M1813" t="s">
        <v>76</v>
      </c>
      <c r="N1813" t="s">
        <v>9792</v>
      </c>
      <c r="O1813" s="57">
        <v>46235.466932870368</v>
      </c>
      <c r="P1813" s="57">
        <v>46235.68346064815</v>
      </c>
      <c r="Q1813">
        <v>69356168</v>
      </c>
      <c r="S1813">
        <v>172616790145</v>
      </c>
      <c r="T1813" t="s">
        <v>12561</v>
      </c>
      <c r="U1813" t="s">
        <v>11612</v>
      </c>
      <c r="V1813" t="s">
        <v>12562</v>
      </c>
      <c r="Z1813">
        <v>118.696022</v>
      </c>
      <c r="AA1813">
        <v>-8.5178539999999998</v>
      </c>
      <c r="AB1813" t="s">
        <v>12563</v>
      </c>
      <c r="AC1813" t="s">
        <v>226</v>
      </c>
      <c r="AL1813" t="s">
        <v>218</v>
      </c>
      <c r="AM1813" t="s">
        <v>10309</v>
      </c>
      <c r="AN1813" t="s">
        <v>6</v>
      </c>
      <c r="AO1813" s="57">
        <v>46030.475983796299</v>
      </c>
      <c r="AR1813" t="s">
        <v>219</v>
      </c>
      <c r="AS1813" t="s">
        <v>239</v>
      </c>
      <c r="AT1813" t="s">
        <v>221</v>
      </c>
      <c r="AU1813">
        <v>20260801</v>
      </c>
      <c r="AV1813" t="s">
        <v>222</v>
      </c>
      <c r="AW1813" t="s">
        <v>10096</v>
      </c>
      <c r="AX1813" t="s">
        <v>223</v>
      </c>
      <c r="BA1813" s="57">
        <v>25569.291666666668</v>
      </c>
      <c r="BB1813" t="s">
        <v>10309</v>
      </c>
      <c r="BC1813">
        <v>2026</v>
      </c>
      <c r="BD1813">
        <v>8</v>
      </c>
      <c r="BE1813">
        <v>1</v>
      </c>
      <c r="BF1813" s="6">
        <f t="shared" si="84"/>
        <v>46235</v>
      </c>
      <c r="BG1813">
        <f t="shared" si="85"/>
        <v>20665.708333333332</v>
      </c>
      <c r="BH1813" t="str">
        <f t="shared" si="86"/>
        <v>NOT COMPLY</v>
      </c>
      <c r="BI1813" t="str">
        <f>VLOOKUP(H1813,Sheet2!$A$1:$B$270,2,FALSE)</f>
        <v>BIMA</v>
      </c>
    </row>
    <row r="1814" spans="1:61">
      <c r="A1814">
        <v>1813</v>
      </c>
      <c r="B1814">
        <v>1002505585</v>
      </c>
      <c r="C1814">
        <v>3</v>
      </c>
      <c r="D1814" t="s">
        <v>42</v>
      </c>
      <c r="E1814">
        <v>5</v>
      </c>
      <c r="F1814" t="s">
        <v>233</v>
      </c>
      <c r="G1814" t="s">
        <v>101</v>
      </c>
      <c r="H1814" t="s">
        <v>437</v>
      </c>
      <c r="I1814" t="s">
        <v>213</v>
      </c>
      <c r="J1814" t="s">
        <v>214</v>
      </c>
      <c r="K1814" t="s">
        <v>149</v>
      </c>
      <c r="M1814" t="s">
        <v>76</v>
      </c>
      <c r="N1814" t="s">
        <v>216</v>
      </c>
      <c r="O1814" s="57">
        <v>46237.386562500003</v>
      </c>
      <c r="P1814" s="57">
        <v>46237.659259259257</v>
      </c>
      <c r="Q1814">
        <v>69357203</v>
      </c>
      <c r="S1814">
        <v>152331250891</v>
      </c>
      <c r="T1814" t="s">
        <v>2162</v>
      </c>
      <c r="U1814" t="s">
        <v>2163</v>
      </c>
      <c r="V1814" t="s">
        <v>2164</v>
      </c>
      <c r="Z1814">
        <v>112.4925449</v>
      </c>
      <c r="AA1814">
        <v>-7.4150343999999997</v>
      </c>
      <c r="AB1814" t="s">
        <v>2165</v>
      </c>
      <c r="AC1814" t="s">
        <v>230</v>
      </c>
      <c r="AL1814" t="s">
        <v>218</v>
      </c>
      <c r="AM1814" t="s">
        <v>2166</v>
      </c>
      <c r="AN1814" t="s">
        <v>6</v>
      </c>
      <c r="AO1814" s="57">
        <v>46089.392812500002</v>
      </c>
      <c r="AP1814" s="57">
        <v>46238.333333333336</v>
      </c>
      <c r="AR1814" t="s">
        <v>219</v>
      </c>
      <c r="AS1814" t="s">
        <v>437</v>
      </c>
      <c r="AT1814" t="s">
        <v>231</v>
      </c>
      <c r="AU1814">
        <v>20260803</v>
      </c>
      <c r="AV1814" t="s">
        <v>222</v>
      </c>
      <c r="AW1814" t="s">
        <v>562</v>
      </c>
      <c r="AX1814" t="s">
        <v>223</v>
      </c>
      <c r="BA1814" s="57">
        <v>46238.333333333336</v>
      </c>
      <c r="BB1814" t="s">
        <v>2166</v>
      </c>
      <c r="BC1814">
        <v>2026</v>
      </c>
      <c r="BD1814">
        <v>8</v>
      </c>
      <c r="BE1814">
        <v>3</v>
      </c>
      <c r="BF1814" s="6">
        <f t="shared" si="84"/>
        <v>46237</v>
      </c>
      <c r="BG1814">
        <f t="shared" si="85"/>
        <v>-1.3333333333357587</v>
      </c>
      <c r="BH1814" t="str">
        <f t="shared" si="86"/>
        <v>COMPLY</v>
      </c>
      <c r="BI1814" t="str">
        <f>VLOOKUP(H1814,Sheet2!$A$1:$B$270,2,FALSE)</f>
        <v>SIDOARJO</v>
      </c>
    </row>
    <row r="1815" spans="1:61">
      <c r="A1815">
        <v>1814</v>
      </c>
      <c r="B1815">
        <v>1002527835</v>
      </c>
      <c r="C1815">
        <v>3</v>
      </c>
      <c r="D1815" t="s">
        <v>38</v>
      </c>
      <c r="E1815">
        <v>5</v>
      </c>
      <c r="F1815" t="s">
        <v>250</v>
      </c>
      <c r="G1815" t="s">
        <v>91</v>
      </c>
      <c r="H1815" t="s">
        <v>408</v>
      </c>
      <c r="I1815" t="s">
        <v>213</v>
      </c>
      <c r="J1815" t="s">
        <v>214</v>
      </c>
      <c r="K1815" t="s">
        <v>149</v>
      </c>
      <c r="L1815" t="s">
        <v>215</v>
      </c>
      <c r="M1815" t="s">
        <v>76</v>
      </c>
      <c r="N1815" t="s">
        <v>216</v>
      </c>
      <c r="O1815" s="57">
        <v>46249.415925925925</v>
      </c>
      <c r="P1815" s="57">
        <v>46249.61515046296</v>
      </c>
      <c r="Q1815">
        <v>69366622</v>
      </c>
      <c r="S1815">
        <v>152718219109</v>
      </c>
      <c r="T1815" t="s">
        <v>12564</v>
      </c>
      <c r="U1815" t="s">
        <v>12565</v>
      </c>
      <c r="V1815" t="s">
        <v>12566</v>
      </c>
      <c r="Z1815">
        <v>112.5292129</v>
      </c>
      <c r="AA1815">
        <v>-8.1402958999999999</v>
      </c>
      <c r="AB1815" t="s">
        <v>12567</v>
      </c>
      <c r="AC1815" t="s">
        <v>237</v>
      </c>
      <c r="AL1815" t="s">
        <v>218</v>
      </c>
      <c r="AM1815" t="s">
        <v>10126</v>
      </c>
      <c r="AN1815" t="s">
        <v>6</v>
      </c>
      <c r="AO1815" t="s">
        <v>12568</v>
      </c>
      <c r="AP1815" s="57">
        <v>46250.333333333336</v>
      </c>
      <c r="AR1815" t="s">
        <v>219</v>
      </c>
      <c r="AS1815" t="s">
        <v>408</v>
      </c>
      <c r="AT1815" t="s">
        <v>231</v>
      </c>
      <c r="AU1815">
        <v>20260815</v>
      </c>
      <c r="AV1815" t="s">
        <v>222</v>
      </c>
      <c r="AW1815" t="s">
        <v>1023</v>
      </c>
      <c r="AX1815" t="s">
        <v>223</v>
      </c>
      <c r="BA1815" s="57">
        <v>46250.333333333336</v>
      </c>
      <c r="BB1815" t="s">
        <v>10126</v>
      </c>
      <c r="BC1815">
        <v>2026</v>
      </c>
      <c r="BD1815">
        <v>8</v>
      </c>
      <c r="BE1815">
        <v>15</v>
      </c>
      <c r="BF1815" s="6">
        <f t="shared" si="84"/>
        <v>46249</v>
      </c>
      <c r="BG1815">
        <f t="shared" si="85"/>
        <v>-1.3333333333357587</v>
      </c>
      <c r="BH1815" t="str">
        <f t="shared" si="86"/>
        <v>COMPLY</v>
      </c>
      <c r="BI1815" t="str">
        <f>VLOOKUP(H1815,Sheet2!$A$1:$B$270,2,FALSE)</f>
        <v>MALANG</v>
      </c>
    </row>
    <row r="1816" spans="1:61">
      <c r="A1816">
        <v>1815</v>
      </c>
      <c r="B1816">
        <v>1002526375</v>
      </c>
      <c r="C1816">
        <v>3</v>
      </c>
      <c r="D1816" t="s">
        <v>42</v>
      </c>
      <c r="E1816">
        <v>5</v>
      </c>
      <c r="F1816" t="s">
        <v>102</v>
      </c>
      <c r="G1816" t="s">
        <v>99</v>
      </c>
      <c r="H1816" t="s">
        <v>287</v>
      </c>
      <c r="I1816" t="s">
        <v>213</v>
      </c>
      <c r="J1816" t="s">
        <v>214</v>
      </c>
      <c r="K1816" t="s">
        <v>149</v>
      </c>
      <c r="L1816" t="s">
        <v>215</v>
      </c>
      <c r="M1816" t="s">
        <v>76</v>
      </c>
      <c r="N1816" t="s">
        <v>216</v>
      </c>
      <c r="O1816" s="57">
        <v>46248.552048611113</v>
      </c>
      <c r="P1816" s="57">
        <v>46248.666979166665</v>
      </c>
      <c r="Q1816">
        <v>69366028</v>
      </c>
      <c r="S1816">
        <v>152519203966</v>
      </c>
      <c r="T1816" t="s">
        <v>12569</v>
      </c>
      <c r="U1816" t="s">
        <v>12570</v>
      </c>
      <c r="V1816" t="s">
        <v>12571</v>
      </c>
      <c r="Z1816">
        <v>114.15111925452899</v>
      </c>
      <c r="AA1816">
        <v>-8.3914654383496199</v>
      </c>
      <c r="AB1816" t="s">
        <v>12572</v>
      </c>
      <c r="AC1816" t="s">
        <v>217</v>
      </c>
      <c r="AL1816" t="s">
        <v>218</v>
      </c>
      <c r="AM1816" t="s">
        <v>12573</v>
      </c>
      <c r="AN1816" t="s">
        <v>6</v>
      </c>
      <c r="AO1816" t="s">
        <v>10009</v>
      </c>
      <c r="AP1816" s="57">
        <v>46249.541666666664</v>
      </c>
      <c r="AR1816" t="s">
        <v>219</v>
      </c>
      <c r="AS1816" t="s">
        <v>287</v>
      </c>
      <c r="AT1816" t="s">
        <v>221</v>
      </c>
      <c r="AU1816">
        <v>20260814</v>
      </c>
      <c r="AV1816" t="s">
        <v>222</v>
      </c>
      <c r="AW1816" t="s">
        <v>1052</v>
      </c>
      <c r="AX1816" t="s">
        <v>223</v>
      </c>
      <c r="BA1816" s="57">
        <v>46249.541666666664</v>
      </c>
      <c r="BB1816" t="s">
        <v>12573</v>
      </c>
      <c r="BC1816">
        <v>2026</v>
      </c>
      <c r="BD1816">
        <v>8</v>
      </c>
      <c r="BE1816">
        <v>14</v>
      </c>
      <c r="BF1816" s="6">
        <f t="shared" si="84"/>
        <v>46248</v>
      </c>
      <c r="BG1816">
        <f t="shared" si="85"/>
        <v>-1.5416666666642413</v>
      </c>
      <c r="BH1816" t="str">
        <f t="shared" si="86"/>
        <v>COMPLY</v>
      </c>
      <c r="BI1816" t="str">
        <f>VLOOKUP(H1816,Sheet2!$A$1:$B$270,2,FALSE)</f>
        <v>BANYUWANGI</v>
      </c>
    </row>
    <row r="1817" spans="1:61">
      <c r="A1817">
        <v>1816</v>
      </c>
      <c r="B1817">
        <v>1002524026</v>
      </c>
      <c r="C1817">
        <v>3</v>
      </c>
      <c r="D1817" t="s">
        <v>51</v>
      </c>
      <c r="E1817">
        <v>4</v>
      </c>
      <c r="F1817" t="s">
        <v>273</v>
      </c>
      <c r="G1817" t="s">
        <v>273</v>
      </c>
      <c r="H1817" t="s">
        <v>939</v>
      </c>
      <c r="I1817" t="s">
        <v>213</v>
      </c>
      <c r="J1817" t="s">
        <v>214</v>
      </c>
      <c r="K1817" t="s">
        <v>149</v>
      </c>
      <c r="M1817" t="s">
        <v>76</v>
      </c>
      <c r="N1817" t="s">
        <v>216</v>
      </c>
      <c r="O1817" s="57">
        <v>46247.499351851853</v>
      </c>
      <c r="P1817" s="57">
        <v>46248.324745370373</v>
      </c>
      <c r="Q1817">
        <v>69362784</v>
      </c>
      <c r="S1817">
        <v>141456115409</v>
      </c>
      <c r="T1817" t="s">
        <v>6728</v>
      </c>
      <c r="U1817" t="s">
        <v>9398</v>
      </c>
      <c r="V1817" t="s">
        <v>9399</v>
      </c>
      <c r="Z1817">
        <v>110.656704879073</v>
      </c>
      <c r="AA1817">
        <v>-6.8965009604495702</v>
      </c>
      <c r="AB1817" t="s">
        <v>6731</v>
      </c>
      <c r="AC1817" t="s">
        <v>290</v>
      </c>
      <c r="AL1817" t="s">
        <v>218</v>
      </c>
      <c r="AM1817" t="s">
        <v>9400</v>
      </c>
      <c r="AN1817" t="s">
        <v>6</v>
      </c>
      <c r="AO1817" t="s">
        <v>9250</v>
      </c>
      <c r="AR1817" t="s">
        <v>219</v>
      </c>
      <c r="AS1817" t="s">
        <v>939</v>
      </c>
      <c r="AT1817" t="s">
        <v>231</v>
      </c>
      <c r="AU1817">
        <v>20260814</v>
      </c>
      <c r="AV1817" t="s">
        <v>222</v>
      </c>
      <c r="AW1817" t="s">
        <v>561</v>
      </c>
      <c r="AX1817" t="s">
        <v>223</v>
      </c>
      <c r="BA1817" s="57">
        <v>46247.291666666664</v>
      </c>
      <c r="BB1817" t="s">
        <v>9400</v>
      </c>
      <c r="BC1817">
        <v>2026</v>
      </c>
      <c r="BD1817">
        <v>8</v>
      </c>
      <c r="BE1817">
        <v>14</v>
      </c>
      <c r="BF1817" s="6">
        <f t="shared" si="84"/>
        <v>46248</v>
      </c>
      <c r="BG1817">
        <f t="shared" si="85"/>
        <v>0.70833333333575865</v>
      </c>
      <c r="BH1817" t="str">
        <f t="shared" si="86"/>
        <v>COMPLY</v>
      </c>
      <c r="BI1817" t="e">
        <f>VLOOKUP(H1817,Sheet2!$A$1:$B$270,2,FALSE)</f>
        <v>#N/A</v>
      </c>
    </row>
    <row r="1818" spans="1:61">
      <c r="A1818">
        <v>1817</v>
      </c>
      <c r="B1818">
        <v>1002511654</v>
      </c>
      <c r="C1818">
        <v>3</v>
      </c>
      <c r="D1818" t="s">
        <v>55</v>
      </c>
      <c r="E1818">
        <v>5</v>
      </c>
      <c r="F1818" t="s">
        <v>265</v>
      </c>
      <c r="G1818" t="s">
        <v>122</v>
      </c>
      <c r="H1818" t="s">
        <v>297</v>
      </c>
      <c r="I1818" t="s">
        <v>213</v>
      </c>
      <c r="J1818" t="s">
        <v>214</v>
      </c>
      <c r="K1818" t="s">
        <v>149</v>
      </c>
      <c r="L1818" t="s">
        <v>215</v>
      </c>
      <c r="M1818" t="s">
        <v>76</v>
      </c>
      <c r="N1818" t="s">
        <v>216</v>
      </c>
      <c r="O1818" s="57">
        <v>46240.407604166663</v>
      </c>
      <c r="P1818" s="57">
        <v>46241.566018518519</v>
      </c>
      <c r="Q1818">
        <v>69359665</v>
      </c>
      <c r="S1818">
        <v>152446246167</v>
      </c>
      <c r="T1818" t="s">
        <v>2172</v>
      </c>
      <c r="U1818" t="s">
        <v>2173</v>
      </c>
      <c r="V1818" t="s">
        <v>2174</v>
      </c>
      <c r="Z1818">
        <v>112.583199106156</v>
      </c>
      <c r="AA1818">
        <v>-7.1738093872094097</v>
      </c>
      <c r="AB1818" t="s">
        <v>2175</v>
      </c>
      <c r="AC1818" t="s">
        <v>217</v>
      </c>
      <c r="AL1818" t="s">
        <v>218</v>
      </c>
      <c r="AM1818" t="s">
        <v>2176</v>
      </c>
      <c r="AN1818" t="s">
        <v>6</v>
      </c>
      <c r="AO1818" s="57">
        <v>46181.413252314815</v>
      </c>
      <c r="AP1818" s="57">
        <v>46241.416666666664</v>
      </c>
      <c r="AQ1818" t="s">
        <v>248</v>
      </c>
      <c r="AR1818" t="s">
        <v>219</v>
      </c>
      <c r="AS1818" t="s">
        <v>297</v>
      </c>
      <c r="AT1818" t="s">
        <v>231</v>
      </c>
      <c r="AU1818">
        <v>20260807</v>
      </c>
      <c r="AV1818" t="s">
        <v>222</v>
      </c>
      <c r="AW1818" t="s">
        <v>1010</v>
      </c>
      <c r="AX1818" t="s">
        <v>223</v>
      </c>
      <c r="BA1818" s="57">
        <v>46241.416666666664</v>
      </c>
      <c r="BB1818" t="s">
        <v>2176</v>
      </c>
      <c r="BC1818">
        <v>2026</v>
      </c>
      <c r="BD1818">
        <v>8</v>
      </c>
      <c r="BE1818">
        <v>7</v>
      </c>
      <c r="BF1818" s="6">
        <f t="shared" si="84"/>
        <v>46241</v>
      </c>
      <c r="BG1818">
        <f t="shared" si="85"/>
        <v>-0.41666666666424135</v>
      </c>
      <c r="BH1818" t="str">
        <f t="shared" si="86"/>
        <v>COMPLY</v>
      </c>
      <c r="BI1818" t="str">
        <f>VLOOKUP(H1818,Sheet2!$A$1:$B$270,2,FALSE)</f>
        <v>GRESIK</v>
      </c>
    </row>
    <row r="1819" spans="1:61">
      <c r="A1819">
        <v>1818</v>
      </c>
      <c r="B1819">
        <v>1002524394</v>
      </c>
      <c r="C1819">
        <v>3</v>
      </c>
      <c r="D1819" t="s">
        <v>49</v>
      </c>
      <c r="E1819">
        <v>4</v>
      </c>
      <c r="F1819" t="s">
        <v>252</v>
      </c>
      <c r="G1819" t="s">
        <v>931</v>
      </c>
      <c r="H1819" t="s">
        <v>932</v>
      </c>
      <c r="I1819" t="s">
        <v>213</v>
      </c>
      <c r="J1819" t="s">
        <v>214</v>
      </c>
      <c r="K1819" t="s">
        <v>149</v>
      </c>
      <c r="L1819" t="s">
        <v>215</v>
      </c>
      <c r="M1819" t="s">
        <v>76</v>
      </c>
      <c r="N1819" t="s">
        <v>216</v>
      </c>
      <c r="O1819" s="57">
        <v>46247.586770833332</v>
      </c>
      <c r="P1819" s="57">
        <v>46248.529479166667</v>
      </c>
      <c r="Q1819">
        <v>69365225</v>
      </c>
      <c r="S1819">
        <v>142212126738</v>
      </c>
      <c r="T1819" t="s">
        <v>9401</v>
      </c>
      <c r="U1819" t="s">
        <v>9402</v>
      </c>
      <c r="V1819" t="s">
        <v>9403</v>
      </c>
      <c r="Z1819">
        <v>109.159308336675</v>
      </c>
      <c r="AA1819">
        <v>-6.8954124690654401</v>
      </c>
      <c r="AB1819" t="s">
        <v>9404</v>
      </c>
      <c r="AC1819" t="s">
        <v>217</v>
      </c>
      <c r="AL1819" t="s">
        <v>218</v>
      </c>
      <c r="AM1819" t="s">
        <v>9405</v>
      </c>
      <c r="AN1819" t="s">
        <v>6</v>
      </c>
      <c r="AO1819" t="s">
        <v>8888</v>
      </c>
      <c r="AP1819" s="57">
        <v>46248.541666666664</v>
      </c>
      <c r="AR1819" t="s">
        <v>219</v>
      </c>
      <c r="AS1819" t="s">
        <v>932</v>
      </c>
      <c r="AT1819" t="s">
        <v>231</v>
      </c>
      <c r="AU1819">
        <v>20260814</v>
      </c>
      <c r="AV1819" t="s">
        <v>222</v>
      </c>
      <c r="AW1819" t="s">
        <v>1010</v>
      </c>
      <c r="AX1819" t="s">
        <v>223</v>
      </c>
      <c r="BA1819" s="57">
        <v>46248.541666666664</v>
      </c>
      <c r="BB1819" t="s">
        <v>9405</v>
      </c>
      <c r="BC1819">
        <v>2026</v>
      </c>
      <c r="BD1819">
        <v>8</v>
      </c>
      <c r="BE1819">
        <v>14</v>
      </c>
      <c r="BF1819" s="6">
        <f t="shared" si="84"/>
        <v>46248</v>
      </c>
      <c r="BG1819">
        <f t="shared" si="85"/>
        <v>-0.54166666666424135</v>
      </c>
      <c r="BH1819" t="str">
        <f t="shared" si="86"/>
        <v>COMPLY</v>
      </c>
      <c r="BI1819" t="e">
        <f>VLOOKUP(H1819,Sheet2!$A$1:$B$270,2,FALSE)</f>
        <v>#N/A</v>
      </c>
    </row>
    <row r="1820" spans="1:61">
      <c r="A1820">
        <v>1819</v>
      </c>
      <c r="B1820">
        <v>1002519051</v>
      </c>
      <c r="C1820">
        <v>3</v>
      </c>
      <c r="D1820" t="s">
        <v>59</v>
      </c>
      <c r="E1820">
        <v>4</v>
      </c>
      <c r="F1820" t="s">
        <v>224</v>
      </c>
      <c r="G1820" t="s">
        <v>224</v>
      </c>
      <c r="H1820" t="s">
        <v>975</v>
      </c>
      <c r="I1820" t="s">
        <v>213</v>
      </c>
      <c r="J1820" t="s">
        <v>214</v>
      </c>
      <c r="K1820" t="s">
        <v>149</v>
      </c>
      <c r="L1820" t="s">
        <v>215</v>
      </c>
      <c r="M1820" t="s">
        <v>575</v>
      </c>
      <c r="N1820" t="s">
        <v>216</v>
      </c>
      <c r="O1820" s="57">
        <v>46245.401354166665</v>
      </c>
      <c r="P1820" s="57">
        <v>46247.744050925925</v>
      </c>
      <c r="Q1820">
        <v>69362958</v>
      </c>
      <c r="S1820">
        <v>143387115922</v>
      </c>
      <c r="T1820" t="s">
        <v>7568</v>
      </c>
      <c r="U1820" t="s">
        <v>7569</v>
      </c>
      <c r="V1820" t="s">
        <v>7570</v>
      </c>
      <c r="Z1820">
        <v>109.062595</v>
      </c>
      <c r="AA1820">
        <v>-7.4956149999999999</v>
      </c>
      <c r="AB1820" t="s">
        <v>7571</v>
      </c>
      <c r="AC1820" t="s">
        <v>237</v>
      </c>
      <c r="AL1820" t="s">
        <v>218</v>
      </c>
      <c r="AM1820" t="s">
        <v>6974</v>
      </c>
      <c r="AN1820" t="s">
        <v>6</v>
      </c>
      <c r="AO1820" s="57">
        <v>46334.402962962966</v>
      </c>
      <c r="AP1820" s="57">
        <v>46246.333333333336</v>
      </c>
      <c r="AQ1820" t="s">
        <v>903</v>
      </c>
      <c r="AR1820" t="s">
        <v>14</v>
      </c>
      <c r="AS1820" t="s">
        <v>975</v>
      </c>
      <c r="AT1820" t="s">
        <v>231</v>
      </c>
      <c r="AV1820" t="s">
        <v>9406</v>
      </c>
      <c r="AW1820" t="s">
        <v>1020</v>
      </c>
      <c r="AX1820" t="s">
        <v>223</v>
      </c>
      <c r="BA1820" s="57">
        <v>46246.333333333336</v>
      </c>
      <c r="BB1820" t="s">
        <v>6974</v>
      </c>
      <c r="BF1820" s="6" t="e">
        <f t="shared" si="84"/>
        <v>#NUM!</v>
      </c>
      <c r="BG1820" t="e">
        <f t="shared" si="85"/>
        <v>#NUM!</v>
      </c>
      <c r="BH1820" t="e">
        <f t="shared" si="86"/>
        <v>#NUM!</v>
      </c>
      <c r="BI1820" t="e">
        <f>VLOOKUP(H1820,Sheet2!$A$1:$B$270,2,FALSE)</f>
        <v>#N/A</v>
      </c>
    </row>
    <row r="1821" spans="1:61">
      <c r="A1821">
        <v>1820</v>
      </c>
      <c r="B1821">
        <v>1002506582</v>
      </c>
      <c r="C1821">
        <v>3</v>
      </c>
      <c r="D1821" t="s">
        <v>49</v>
      </c>
      <c r="E1821">
        <v>4</v>
      </c>
      <c r="F1821" t="s">
        <v>246</v>
      </c>
      <c r="G1821" t="s">
        <v>549</v>
      </c>
      <c r="H1821" t="s">
        <v>928</v>
      </c>
      <c r="I1821" t="s">
        <v>9798</v>
      </c>
      <c r="J1821" t="s">
        <v>214</v>
      </c>
      <c r="K1821" t="s">
        <v>149</v>
      </c>
      <c r="M1821" t="s">
        <v>76</v>
      </c>
      <c r="N1821" t="s">
        <v>9799</v>
      </c>
      <c r="O1821" s="57">
        <v>46237.727314814816</v>
      </c>
      <c r="P1821" s="57">
        <v>46238.651122685187</v>
      </c>
      <c r="Q1821">
        <v>69357813</v>
      </c>
      <c r="S1821">
        <v>146457106136</v>
      </c>
      <c r="T1821" t="s">
        <v>12574</v>
      </c>
      <c r="U1821" t="s">
        <v>12575</v>
      </c>
      <c r="V1821" t="s">
        <v>12576</v>
      </c>
      <c r="Z1821">
        <v>110.19840687</v>
      </c>
      <c r="AA1821">
        <v>-6.920584957</v>
      </c>
      <c r="AB1821" t="s">
        <v>12577</v>
      </c>
      <c r="AC1821" t="s">
        <v>226</v>
      </c>
      <c r="AL1821" t="s">
        <v>218</v>
      </c>
      <c r="AM1821" t="s">
        <v>10032</v>
      </c>
      <c r="AN1821" t="s">
        <v>6</v>
      </c>
      <c r="AO1821" s="57">
        <v>46089.735925925925</v>
      </c>
      <c r="AR1821" t="s">
        <v>219</v>
      </c>
      <c r="AS1821" t="s">
        <v>928</v>
      </c>
      <c r="AT1821" t="s">
        <v>231</v>
      </c>
      <c r="AU1821">
        <v>20260804</v>
      </c>
      <c r="AV1821" t="s">
        <v>222</v>
      </c>
      <c r="AW1821" t="s">
        <v>9797</v>
      </c>
      <c r="AX1821" t="s">
        <v>223</v>
      </c>
      <c r="BA1821" s="57">
        <v>46238.541666666664</v>
      </c>
      <c r="BB1821" t="s">
        <v>10032</v>
      </c>
      <c r="BC1821">
        <v>2026</v>
      </c>
      <c r="BD1821">
        <v>8</v>
      </c>
      <c r="BE1821">
        <v>4</v>
      </c>
      <c r="BF1821" s="6">
        <f t="shared" si="84"/>
        <v>46238</v>
      </c>
      <c r="BG1821">
        <f t="shared" si="85"/>
        <v>-0.54166666666424135</v>
      </c>
      <c r="BH1821" t="str">
        <f t="shared" si="86"/>
        <v>COMPLY</v>
      </c>
      <c r="BI1821" t="e">
        <f>VLOOKUP(H1821,Sheet2!$A$1:$B$270,2,FALSE)</f>
        <v>#N/A</v>
      </c>
    </row>
    <row r="1822" spans="1:61">
      <c r="A1822">
        <v>1821</v>
      </c>
      <c r="B1822">
        <v>1002524431</v>
      </c>
      <c r="C1822">
        <v>3</v>
      </c>
      <c r="D1822" t="s">
        <v>38</v>
      </c>
      <c r="E1822">
        <v>5</v>
      </c>
      <c r="F1822" t="s">
        <v>92</v>
      </c>
      <c r="G1822" t="s">
        <v>95</v>
      </c>
      <c r="H1822" t="s">
        <v>396</v>
      </c>
      <c r="I1822" t="s">
        <v>10039</v>
      </c>
      <c r="J1822" t="s">
        <v>214</v>
      </c>
      <c r="K1822" t="s">
        <v>149</v>
      </c>
      <c r="M1822" t="s">
        <v>225</v>
      </c>
      <c r="N1822" t="s">
        <v>10040</v>
      </c>
      <c r="O1822" s="57">
        <v>46247.592719907407</v>
      </c>
      <c r="P1822" s="57">
        <v>46247.596192129633</v>
      </c>
      <c r="Q1822">
        <v>69365224</v>
      </c>
      <c r="S1822">
        <v>152621201267</v>
      </c>
      <c r="T1822" t="s">
        <v>12578</v>
      </c>
      <c r="U1822" t="s">
        <v>12579</v>
      </c>
      <c r="V1822" t="s">
        <v>12580</v>
      </c>
      <c r="Z1822">
        <v>111.37383228058199</v>
      </c>
      <c r="AA1822">
        <v>-8.2599009832022094</v>
      </c>
      <c r="AB1822" t="s">
        <v>12581</v>
      </c>
      <c r="AC1822" t="s">
        <v>226</v>
      </c>
      <c r="AL1822" t="s">
        <v>218</v>
      </c>
      <c r="AM1822" t="s">
        <v>12582</v>
      </c>
      <c r="AN1822" t="s">
        <v>6</v>
      </c>
      <c r="AO1822" t="s">
        <v>8888</v>
      </c>
      <c r="AR1822" t="s">
        <v>18</v>
      </c>
      <c r="AS1822" t="s">
        <v>396</v>
      </c>
      <c r="AT1822" t="s">
        <v>231</v>
      </c>
      <c r="AV1822" t="s">
        <v>227</v>
      </c>
      <c r="AW1822" t="s">
        <v>10046</v>
      </c>
      <c r="AX1822" t="s">
        <v>223</v>
      </c>
      <c r="BA1822" s="57">
        <v>46247.854166666664</v>
      </c>
      <c r="BB1822" t="s">
        <v>12582</v>
      </c>
      <c r="BF1822" s="6" t="e">
        <f t="shared" si="84"/>
        <v>#NUM!</v>
      </c>
      <c r="BG1822" t="e">
        <f t="shared" si="85"/>
        <v>#NUM!</v>
      </c>
      <c r="BH1822" t="e">
        <f t="shared" si="86"/>
        <v>#NUM!</v>
      </c>
      <c r="BI1822" t="str">
        <f>VLOOKUP(H1822,Sheet2!$A$1:$B$270,2,FALSE)</f>
        <v>PONOROGO</v>
      </c>
    </row>
    <row r="1823" spans="1:61">
      <c r="A1823">
        <v>1822</v>
      </c>
      <c r="B1823">
        <v>1002517364</v>
      </c>
      <c r="C1823">
        <v>3</v>
      </c>
      <c r="D1823" t="s">
        <v>49</v>
      </c>
      <c r="E1823">
        <v>4</v>
      </c>
      <c r="F1823" t="s">
        <v>252</v>
      </c>
      <c r="G1823" t="s">
        <v>931</v>
      </c>
      <c r="H1823" t="s">
        <v>932</v>
      </c>
      <c r="I1823" t="s">
        <v>213</v>
      </c>
      <c r="J1823" t="s">
        <v>214</v>
      </c>
      <c r="K1823" t="s">
        <v>149</v>
      </c>
      <c r="M1823" t="s">
        <v>76</v>
      </c>
      <c r="N1823" t="s">
        <v>216</v>
      </c>
      <c r="O1823" s="57">
        <v>46244.465787037036</v>
      </c>
      <c r="P1823" s="57">
        <v>46244.557812500003</v>
      </c>
      <c r="Q1823">
        <v>69358089</v>
      </c>
      <c r="S1823">
        <v>142212126153</v>
      </c>
      <c r="T1823" t="s">
        <v>3546</v>
      </c>
      <c r="U1823" t="s">
        <v>6396</v>
      </c>
      <c r="V1823" t="s">
        <v>6397</v>
      </c>
      <c r="Z1823">
        <v>109.132043</v>
      </c>
      <c r="AA1823">
        <v>-6.8589640000000003</v>
      </c>
      <c r="AB1823" t="s">
        <v>3549</v>
      </c>
      <c r="AC1823" t="s">
        <v>226</v>
      </c>
      <c r="AL1823" t="s">
        <v>218</v>
      </c>
      <c r="AM1823" t="s">
        <v>6398</v>
      </c>
      <c r="AN1823" t="s">
        <v>6</v>
      </c>
      <c r="AO1823" s="57">
        <v>46303.486157407409</v>
      </c>
      <c r="AR1823" t="s">
        <v>219</v>
      </c>
      <c r="AS1823" t="s">
        <v>932</v>
      </c>
      <c r="AT1823" t="s">
        <v>231</v>
      </c>
      <c r="AU1823">
        <v>20260810</v>
      </c>
      <c r="AV1823" t="s">
        <v>222</v>
      </c>
      <c r="AW1823" t="s">
        <v>561</v>
      </c>
      <c r="AX1823" t="s">
        <v>223</v>
      </c>
      <c r="BA1823" s="57">
        <v>46244.291666666664</v>
      </c>
      <c r="BB1823" t="s">
        <v>6398</v>
      </c>
      <c r="BC1823">
        <v>2026</v>
      </c>
      <c r="BD1823">
        <v>8</v>
      </c>
      <c r="BE1823">
        <v>10</v>
      </c>
      <c r="BF1823" s="6">
        <f t="shared" si="84"/>
        <v>46244</v>
      </c>
      <c r="BG1823">
        <f t="shared" si="85"/>
        <v>-0.29166666666424135</v>
      </c>
      <c r="BH1823" t="str">
        <f t="shared" si="86"/>
        <v>COMPLY</v>
      </c>
      <c r="BI1823" t="e">
        <f>VLOOKUP(H1823,Sheet2!$A$1:$B$270,2,FALSE)</f>
        <v>#N/A</v>
      </c>
    </row>
    <row r="1824" spans="1:61">
      <c r="A1824">
        <v>1823</v>
      </c>
      <c r="B1824">
        <v>1002517006</v>
      </c>
      <c r="C1824">
        <v>3</v>
      </c>
      <c r="D1824" t="s">
        <v>38</v>
      </c>
      <c r="E1824">
        <v>5</v>
      </c>
      <c r="F1824" t="s">
        <v>92</v>
      </c>
      <c r="G1824" t="s">
        <v>94</v>
      </c>
      <c r="H1824" t="s">
        <v>476</v>
      </c>
      <c r="I1824" t="s">
        <v>213</v>
      </c>
      <c r="J1824" t="s">
        <v>214</v>
      </c>
      <c r="K1824" t="s">
        <v>149</v>
      </c>
      <c r="L1824" t="s">
        <v>215</v>
      </c>
      <c r="M1824" t="s">
        <v>76</v>
      </c>
      <c r="N1824" t="s">
        <v>216</v>
      </c>
      <c r="O1824" s="57">
        <v>46244.388854166667</v>
      </c>
      <c r="P1824" s="57">
        <v>46244.686585648145</v>
      </c>
      <c r="Q1824">
        <v>69362103</v>
      </c>
      <c r="S1824">
        <v>152634205526</v>
      </c>
      <c r="T1824" t="s">
        <v>6399</v>
      </c>
      <c r="U1824" t="s">
        <v>6400</v>
      </c>
      <c r="V1824" t="s">
        <v>6401</v>
      </c>
      <c r="Z1824">
        <v>111.22532699999999</v>
      </c>
      <c r="AA1824">
        <v>-7.4103079999999997</v>
      </c>
      <c r="AB1824" t="s">
        <v>6402</v>
      </c>
      <c r="AC1824" t="s">
        <v>237</v>
      </c>
      <c r="AL1824" t="s">
        <v>218</v>
      </c>
      <c r="AM1824" t="s">
        <v>6403</v>
      </c>
      <c r="AN1824" t="s">
        <v>6</v>
      </c>
      <c r="AO1824" s="57">
        <v>46303.392835648148</v>
      </c>
      <c r="AP1824" s="57">
        <v>46245.333333333336</v>
      </c>
      <c r="AR1824" t="s">
        <v>219</v>
      </c>
      <c r="AS1824" t="s">
        <v>476</v>
      </c>
      <c r="AT1824" t="s">
        <v>231</v>
      </c>
      <c r="AU1824">
        <v>20260810</v>
      </c>
      <c r="AV1824" t="s">
        <v>222</v>
      </c>
      <c r="AW1824" t="s">
        <v>1010</v>
      </c>
      <c r="AX1824" t="s">
        <v>223</v>
      </c>
      <c r="BA1824" s="57">
        <v>46245.333333333336</v>
      </c>
      <c r="BB1824" t="s">
        <v>6403</v>
      </c>
      <c r="BC1824">
        <v>2026</v>
      </c>
      <c r="BD1824">
        <v>8</v>
      </c>
      <c r="BE1824">
        <v>10</v>
      </c>
      <c r="BF1824" s="6">
        <f t="shared" si="84"/>
        <v>46244</v>
      </c>
      <c r="BG1824">
        <f t="shared" si="85"/>
        <v>-1.3333333333357587</v>
      </c>
      <c r="BH1824" t="str">
        <f t="shared" si="86"/>
        <v>COMPLY</v>
      </c>
      <c r="BI1824" t="str">
        <f>VLOOKUP(H1824,Sheet2!$A$1:$B$270,2,FALSE)</f>
        <v>MADIUN</v>
      </c>
    </row>
    <row r="1825" spans="1:61">
      <c r="A1825">
        <v>1824</v>
      </c>
      <c r="B1825">
        <v>1002530375</v>
      </c>
      <c r="C1825">
        <v>3</v>
      </c>
      <c r="D1825" t="s">
        <v>38</v>
      </c>
      <c r="E1825">
        <v>5</v>
      </c>
      <c r="F1825" t="s">
        <v>90</v>
      </c>
      <c r="G1825" t="s">
        <v>90</v>
      </c>
      <c r="H1825" t="s">
        <v>354</v>
      </c>
      <c r="I1825" t="s">
        <v>213</v>
      </c>
      <c r="J1825" t="s">
        <v>214</v>
      </c>
      <c r="K1825" t="s">
        <v>149</v>
      </c>
      <c r="L1825" t="s">
        <v>215</v>
      </c>
      <c r="M1825" t="s">
        <v>225</v>
      </c>
      <c r="N1825" t="s">
        <v>216</v>
      </c>
      <c r="O1825" s="57">
        <v>46251.324953703705</v>
      </c>
      <c r="P1825" s="57">
        <v>46252.338252314818</v>
      </c>
      <c r="Q1825">
        <v>69367793</v>
      </c>
      <c r="S1825">
        <v>152639219504</v>
      </c>
      <c r="T1825" t="s">
        <v>12583</v>
      </c>
      <c r="U1825" t="s">
        <v>12584</v>
      </c>
      <c r="V1825" t="s">
        <v>12585</v>
      </c>
      <c r="Z1825">
        <v>112.215031</v>
      </c>
      <c r="AA1825">
        <v>-7.7059810000000004</v>
      </c>
      <c r="AB1825" t="s">
        <v>12586</v>
      </c>
      <c r="AC1825" t="s">
        <v>237</v>
      </c>
      <c r="AL1825" t="s">
        <v>218</v>
      </c>
      <c r="AM1825" t="s">
        <v>9825</v>
      </c>
      <c r="AN1825" t="s">
        <v>6</v>
      </c>
      <c r="AO1825" t="s">
        <v>11828</v>
      </c>
      <c r="AP1825" s="57">
        <v>46252.333333333336</v>
      </c>
      <c r="AR1825" t="s">
        <v>18</v>
      </c>
      <c r="AS1825" t="s">
        <v>354</v>
      </c>
      <c r="AT1825" t="s">
        <v>231</v>
      </c>
      <c r="AV1825" t="s">
        <v>227</v>
      </c>
      <c r="AW1825" t="s">
        <v>1023</v>
      </c>
      <c r="AX1825" t="s">
        <v>223</v>
      </c>
      <c r="BA1825" s="57">
        <v>46252.333333333336</v>
      </c>
      <c r="BB1825" t="s">
        <v>9825</v>
      </c>
      <c r="BF1825" s="6" t="e">
        <f t="shared" si="84"/>
        <v>#NUM!</v>
      </c>
      <c r="BG1825" t="e">
        <f t="shared" si="85"/>
        <v>#NUM!</v>
      </c>
      <c r="BH1825" t="e">
        <f t="shared" si="86"/>
        <v>#NUM!</v>
      </c>
      <c r="BI1825" t="str">
        <f>VLOOKUP(H1825,Sheet2!$A$1:$B$270,2,FALSE)</f>
        <v>KEDIRI</v>
      </c>
    </row>
    <row r="1826" spans="1:61">
      <c r="A1826">
        <v>1825</v>
      </c>
      <c r="B1826">
        <v>1002519243</v>
      </c>
      <c r="C1826">
        <v>3</v>
      </c>
      <c r="D1826" t="s">
        <v>34</v>
      </c>
      <c r="E1826">
        <v>5</v>
      </c>
      <c r="F1826" t="s">
        <v>573</v>
      </c>
      <c r="G1826" t="s">
        <v>82</v>
      </c>
      <c r="H1826" t="s">
        <v>410</v>
      </c>
      <c r="I1826" t="s">
        <v>213</v>
      </c>
      <c r="J1826" t="s">
        <v>214</v>
      </c>
      <c r="K1826" t="s">
        <v>149</v>
      </c>
      <c r="M1826" t="s">
        <v>236</v>
      </c>
      <c r="N1826" t="s">
        <v>216</v>
      </c>
      <c r="O1826" s="57">
        <v>46245.433009259257</v>
      </c>
      <c r="P1826" s="57">
        <v>46245.506921296299</v>
      </c>
      <c r="Q1826">
        <v>69363029</v>
      </c>
      <c r="S1826">
        <v>172404209325</v>
      </c>
      <c r="T1826" t="s">
        <v>7196</v>
      </c>
      <c r="U1826" t="s">
        <v>7572</v>
      </c>
      <c r="Z1826">
        <v>115.60172439999999</v>
      </c>
      <c r="AA1826">
        <v>-8.4147517000000001</v>
      </c>
      <c r="AB1826" t="s">
        <v>7199</v>
      </c>
      <c r="AC1826" t="s">
        <v>230</v>
      </c>
      <c r="AO1826" s="57">
        <v>46334.444328703707</v>
      </c>
      <c r="AR1826" t="s">
        <v>312</v>
      </c>
      <c r="AS1826" t="s">
        <v>410</v>
      </c>
      <c r="AT1826" t="s">
        <v>231</v>
      </c>
      <c r="AV1826" t="s">
        <v>6955</v>
      </c>
      <c r="AW1826" t="s">
        <v>972</v>
      </c>
      <c r="AX1826" t="s">
        <v>223</v>
      </c>
      <c r="BF1826" s="6" t="e">
        <f t="shared" si="84"/>
        <v>#NUM!</v>
      </c>
      <c r="BG1826" t="e">
        <f t="shared" si="85"/>
        <v>#NUM!</v>
      </c>
      <c r="BH1826" t="e">
        <f t="shared" si="86"/>
        <v>#NUM!</v>
      </c>
      <c r="BI1826" t="str">
        <f>VLOOKUP(H1826,Sheet2!$A$1:$B$270,2,FALSE)</f>
        <v>KLUNGKUNG</v>
      </c>
    </row>
    <row r="1827" spans="1:61">
      <c r="A1827">
        <v>1826</v>
      </c>
      <c r="B1827">
        <v>1002525204</v>
      </c>
      <c r="C1827">
        <v>3</v>
      </c>
      <c r="D1827" t="s">
        <v>38</v>
      </c>
      <c r="E1827">
        <v>5</v>
      </c>
      <c r="F1827" t="s">
        <v>250</v>
      </c>
      <c r="G1827" t="s">
        <v>87</v>
      </c>
      <c r="H1827" t="s">
        <v>430</v>
      </c>
      <c r="I1827" t="s">
        <v>213</v>
      </c>
      <c r="J1827" t="s">
        <v>214</v>
      </c>
      <c r="K1827" t="s">
        <v>149</v>
      </c>
      <c r="L1827" t="s">
        <v>215</v>
      </c>
      <c r="M1827" t="s">
        <v>76</v>
      </c>
      <c r="N1827" t="s">
        <v>216</v>
      </c>
      <c r="O1827" s="57">
        <v>46247.774953703702</v>
      </c>
      <c r="P1827" s="57">
        <v>46248.494502314818</v>
      </c>
      <c r="Q1827">
        <v>69365519</v>
      </c>
      <c r="S1827">
        <v>152721299884</v>
      </c>
      <c r="T1827" t="s">
        <v>9407</v>
      </c>
      <c r="U1827" t="s">
        <v>9408</v>
      </c>
      <c r="V1827" t="s">
        <v>9409</v>
      </c>
      <c r="Z1827">
        <v>112.683423198759</v>
      </c>
      <c r="AA1827">
        <v>-7.9098472693809301</v>
      </c>
      <c r="AB1827" t="s">
        <v>9410</v>
      </c>
      <c r="AC1827" t="s">
        <v>217</v>
      </c>
      <c r="AL1827" t="s">
        <v>218</v>
      </c>
      <c r="AM1827" t="s">
        <v>9411</v>
      </c>
      <c r="AN1827" t="s">
        <v>6</v>
      </c>
      <c r="AO1827" t="s">
        <v>9274</v>
      </c>
      <c r="AP1827" s="57">
        <v>46248.625</v>
      </c>
      <c r="AR1827" t="s">
        <v>219</v>
      </c>
      <c r="AS1827" t="s">
        <v>430</v>
      </c>
      <c r="AT1827" t="s">
        <v>231</v>
      </c>
      <c r="AU1827">
        <v>20260814</v>
      </c>
      <c r="AV1827" t="s">
        <v>222</v>
      </c>
      <c r="AW1827" t="s">
        <v>642</v>
      </c>
      <c r="AX1827" t="s">
        <v>223</v>
      </c>
      <c r="BA1827" s="57">
        <v>46248.625</v>
      </c>
      <c r="BB1827" t="s">
        <v>9411</v>
      </c>
      <c r="BC1827">
        <v>2026</v>
      </c>
      <c r="BD1827">
        <v>8</v>
      </c>
      <c r="BE1827">
        <v>14</v>
      </c>
      <c r="BF1827" s="6">
        <f t="shared" si="84"/>
        <v>46248</v>
      </c>
      <c r="BG1827">
        <f t="shared" si="85"/>
        <v>-0.625</v>
      </c>
      <c r="BH1827" t="str">
        <f t="shared" si="86"/>
        <v>COMPLY</v>
      </c>
      <c r="BI1827" t="str">
        <f>VLOOKUP(H1827,Sheet2!$A$1:$B$270,2,FALSE)</f>
        <v>BATU</v>
      </c>
    </row>
    <row r="1828" spans="1:61">
      <c r="A1828">
        <v>1827</v>
      </c>
      <c r="B1828">
        <v>1002524181</v>
      </c>
      <c r="C1828">
        <v>3</v>
      </c>
      <c r="D1828" t="s">
        <v>59</v>
      </c>
      <c r="E1828">
        <v>4</v>
      </c>
      <c r="F1828" t="s">
        <v>224</v>
      </c>
      <c r="G1828" t="s">
        <v>224</v>
      </c>
      <c r="H1828" t="s">
        <v>911</v>
      </c>
      <c r="I1828" t="s">
        <v>213</v>
      </c>
      <c r="J1828" t="s">
        <v>214</v>
      </c>
      <c r="K1828" t="s">
        <v>149</v>
      </c>
      <c r="M1828" t="s">
        <v>76</v>
      </c>
      <c r="N1828" t="s">
        <v>216</v>
      </c>
      <c r="O1828" s="57">
        <v>46247.547210648147</v>
      </c>
      <c r="P1828" s="57">
        <v>46247.656840277778</v>
      </c>
      <c r="Q1828">
        <v>69362850</v>
      </c>
      <c r="S1828">
        <v>146303609839</v>
      </c>
      <c r="T1828" t="s">
        <v>7917</v>
      </c>
      <c r="U1828" t="s">
        <v>9412</v>
      </c>
      <c r="V1828" t="s">
        <v>9413</v>
      </c>
      <c r="Z1828">
        <v>109.21255410000001</v>
      </c>
      <c r="AA1828">
        <v>-7.4129988999999998</v>
      </c>
      <c r="AB1828" t="s">
        <v>7920</v>
      </c>
      <c r="AC1828" t="s">
        <v>290</v>
      </c>
      <c r="AL1828" t="s">
        <v>218</v>
      </c>
      <c r="AM1828" t="s">
        <v>8079</v>
      </c>
      <c r="AN1828" t="s">
        <v>6</v>
      </c>
      <c r="AO1828" t="s">
        <v>8950</v>
      </c>
      <c r="AR1828" t="s">
        <v>219</v>
      </c>
      <c r="AS1828" t="s">
        <v>911</v>
      </c>
      <c r="AT1828" t="s">
        <v>231</v>
      </c>
      <c r="AU1828">
        <v>20260813</v>
      </c>
      <c r="AV1828" t="s">
        <v>222</v>
      </c>
      <c r="AW1828" t="s">
        <v>634</v>
      </c>
      <c r="AX1828" t="s">
        <v>223</v>
      </c>
      <c r="BA1828" s="57">
        <v>46247.291666666664</v>
      </c>
      <c r="BB1828" t="s">
        <v>8079</v>
      </c>
      <c r="BC1828">
        <v>2026</v>
      </c>
      <c r="BD1828">
        <v>8</v>
      </c>
      <c r="BE1828">
        <v>13</v>
      </c>
      <c r="BF1828" s="6">
        <f t="shared" si="84"/>
        <v>46247</v>
      </c>
      <c r="BG1828">
        <f t="shared" si="85"/>
        <v>-0.29166666666424135</v>
      </c>
      <c r="BH1828" t="str">
        <f t="shared" si="86"/>
        <v>COMPLY</v>
      </c>
      <c r="BI1828" t="e">
        <f>VLOOKUP(H1828,Sheet2!$A$1:$B$270,2,FALSE)</f>
        <v>#N/A</v>
      </c>
    </row>
    <row r="1829" spans="1:61">
      <c r="A1829">
        <v>1828</v>
      </c>
      <c r="B1829">
        <v>1002512894</v>
      </c>
      <c r="C1829">
        <v>3</v>
      </c>
      <c r="D1829" t="s">
        <v>55</v>
      </c>
      <c r="E1829">
        <v>5</v>
      </c>
      <c r="F1829" t="s">
        <v>228</v>
      </c>
      <c r="G1829" t="s">
        <v>121</v>
      </c>
      <c r="H1829" t="s">
        <v>342</v>
      </c>
      <c r="I1829" t="s">
        <v>213</v>
      </c>
      <c r="J1829" t="s">
        <v>214</v>
      </c>
      <c r="K1829" t="s">
        <v>149</v>
      </c>
      <c r="M1829" t="s">
        <v>76</v>
      </c>
      <c r="N1829" t="s">
        <v>216</v>
      </c>
      <c r="O1829" s="57">
        <v>46240.643657407411</v>
      </c>
      <c r="P1829" s="57">
        <v>46240.727766203701</v>
      </c>
      <c r="Q1829">
        <v>69298619</v>
      </c>
      <c r="S1829">
        <v>152434913493</v>
      </c>
      <c r="T1829" t="s">
        <v>2184</v>
      </c>
      <c r="U1829" t="s">
        <v>2185</v>
      </c>
      <c r="V1829" t="s">
        <v>2186</v>
      </c>
      <c r="Z1829">
        <v>113.209640110584</v>
      </c>
      <c r="AA1829">
        <v>-7.06344143783154</v>
      </c>
      <c r="AB1829" t="s">
        <v>2187</v>
      </c>
      <c r="AC1829" t="s">
        <v>230</v>
      </c>
      <c r="AL1829" t="s">
        <v>218</v>
      </c>
      <c r="AM1829" t="s">
        <v>2188</v>
      </c>
      <c r="AN1829" t="s">
        <v>6</v>
      </c>
      <c r="AO1829" s="57">
        <v>46181.652824074074</v>
      </c>
      <c r="AR1829" t="s">
        <v>219</v>
      </c>
      <c r="AS1829" t="s">
        <v>342</v>
      </c>
      <c r="AT1829" t="s">
        <v>231</v>
      </c>
      <c r="AU1829">
        <v>20260806</v>
      </c>
      <c r="AV1829" t="s">
        <v>222</v>
      </c>
      <c r="AW1829" t="s">
        <v>563</v>
      </c>
      <c r="AX1829" t="s">
        <v>223</v>
      </c>
      <c r="BA1829" s="57">
        <v>46240.291666666664</v>
      </c>
      <c r="BB1829" t="s">
        <v>2188</v>
      </c>
      <c r="BC1829">
        <v>2026</v>
      </c>
      <c r="BD1829">
        <v>8</v>
      </c>
      <c r="BE1829">
        <v>6</v>
      </c>
      <c r="BF1829" s="6">
        <f t="shared" si="84"/>
        <v>46240</v>
      </c>
      <c r="BG1829">
        <f t="shared" si="85"/>
        <v>-0.29166666666424135</v>
      </c>
      <c r="BH1829" t="str">
        <f t="shared" si="86"/>
        <v>COMPLY</v>
      </c>
      <c r="BI1829" t="str">
        <f>VLOOKUP(H1829,Sheet2!$A$1:$B$270,2,FALSE)</f>
        <v>MADURA</v>
      </c>
    </row>
    <row r="1830" spans="1:61">
      <c r="A1830">
        <v>1829</v>
      </c>
      <c r="B1830">
        <v>1002510565</v>
      </c>
      <c r="C1830">
        <v>3</v>
      </c>
      <c r="D1830" t="s">
        <v>45</v>
      </c>
      <c r="E1830">
        <v>5</v>
      </c>
      <c r="F1830" t="s">
        <v>211</v>
      </c>
      <c r="G1830" t="s">
        <v>112</v>
      </c>
      <c r="H1830" t="s">
        <v>267</v>
      </c>
      <c r="I1830" t="s">
        <v>213</v>
      </c>
      <c r="J1830" t="s">
        <v>214</v>
      </c>
      <c r="K1830" t="s">
        <v>149</v>
      </c>
      <c r="L1830" t="s">
        <v>215</v>
      </c>
      <c r="M1830" t="s">
        <v>76</v>
      </c>
      <c r="N1830" t="s">
        <v>216</v>
      </c>
      <c r="O1830" s="57">
        <v>46239.563842592594</v>
      </c>
      <c r="P1830" s="57">
        <v>46241.599444444444</v>
      </c>
      <c r="Q1830">
        <v>69359155</v>
      </c>
      <c r="S1830">
        <v>172601796082</v>
      </c>
      <c r="T1830" t="s">
        <v>2189</v>
      </c>
      <c r="U1830" t="s">
        <v>2190</v>
      </c>
      <c r="V1830" t="s">
        <v>2191</v>
      </c>
      <c r="Z1830">
        <v>116.142519862084</v>
      </c>
      <c r="AA1830">
        <v>-8.5480137834756302</v>
      </c>
      <c r="AB1830" t="s">
        <v>2192</v>
      </c>
      <c r="AC1830" t="s">
        <v>237</v>
      </c>
      <c r="AL1830" t="s">
        <v>218</v>
      </c>
      <c r="AM1830" t="s">
        <v>1198</v>
      </c>
      <c r="AN1830" t="s">
        <v>6</v>
      </c>
      <c r="AO1830" s="57">
        <v>46150.56925925926</v>
      </c>
      <c r="AP1830" s="57">
        <v>46241.333333333336</v>
      </c>
      <c r="AR1830" t="s">
        <v>219</v>
      </c>
      <c r="AS1830" t="s">
        <v>267</v>
      </c>
      <c r="AT1830" t="s">
        <v>231</v>
      </c>
      <c r="AU1830">
        <v>20260807</v>
      </c>
      <c r="AV1830" t="s">
        <v>222</v>
      </c>
      <c r="AW1830" t="s">
        <v>1023</v>
      </c>
      <c r="AX1830" t="s">
        <v>223</v>
      </c>
      <c r="BA1830" s="57">
        <v>46241.333333333336</v>
      </c>
      <c r="BB1830" t="s">
        <v>1198</v>
      </c>
      <c r="BC1830">
        <v>2026</v>
      </c>
      <c r="BD1830">
        <v>8</v>
      </c>
      <c r="BE1830">
        <v>7</v>
      </c>
      <c r="BF1830" s="6">
        <f t="shared" si="84"/>
        <v>46241</v>
      </c>
      <c r="BG1830">
        <f t="shared" si="85"/>
        <v>-0.33333333333575865</v>
      </c>
      <c r="BH1830" t="str">
        <f t="shared" si="86"/>
        <v>COMPLY</v>
      </c>
      <c r="BI1830" t="str">
        <f>VLOOKUP(H1830,Sheet2!$A$1:$B$270,2,FALSE)</f>
        <v>MATARAM</v>
      </c>
    </row>
    <row r="1831" spans="1:61">
      <c r="A1831">
        <v>1830</v>
      </c>
      <c r="B1831">
        <v>1002512279</v>
      </c>
      <c r="C1831">
        <v>3</v>
      </c>
      <c r="D1831" t="s">
        <v>45</v>
      </c>
      <c r="E1831">
        <v>5</v>
      </c>
      <c r="F1831" t="s">
        <v>113</v>
      </c>
      <c r="G1831" t="s">
        <v>109</v>
      </c>
      <c r="H1831" t="s">
        <v>388</v>
      </c>
      <c r="I1831" t="s">
        <v>9791</v>
      </c>
      <c r="J1831" t="s">
        <v>214</v>
      </c>
      <c r="K1831" t="s">
        <v>149</v>
      </c>
      <c r="M1831" t="s">
        <v>225</v>
      </c>
      <c r="N1831" t="s">
        <v>10931</v>
      </c>
      <c r="O1831" s="57">
        <v>46240.535254629627</v>
      </c>
      <c r="P1831" s="57">
        <v>46240.537812499999</v>
      </c>
      <c r="Q1831">
        <v>69359932</v>
      </c>
      <c r="S1831">
        <v>172515213789</v>
      </c>
      <c r="T1831" t="s">
        <v>12587</v>
      </c>
      <c r="U1831" t="s">
        <v>12588</v>
      </c>
      <c r="V1831" t="s">
        <v>12589</v>
      </c>
      <c r="Z1831">
        <v>124.518772750924</v>
      </c>
      <c r="AA1831">
        <v>-8.2194814372521403</v>
      </c>
      <c r="AB1831" t="s">
        <v>12590</v>
      </c>
      <c r="AC1831" t="s">
        <v>226</v>
      </c>
      <c r="AL1831" t="s">
        <v>218</v>
      </c>
      <c r="AM1831" t="s">
        <v>10936</v>
      </c>
      <c r="AN1831" t="s">
        <v>6</v>
      </c>
      <c r="AO1831" s="57">
        <v>46181.538668981484</v>
      </c>
      <c r="AR1831" t="s">
        <v>18</v>
      </c>
      <c r="AS1831" t="s">
        <v>388</v>
      </c>
      <c r="AT1831" t="s">
        <v>231</v>
      </c>
      <c r="AV1831" t="s">
        <v>227</v>
      </c>
      <c r="AW1831" t="s">
        <v>10046</v>
      </c>
      <c r="AX1831" t="s">
        <v>223</v>
      </c>
      <c r="BA1831" s="57">
        <v>46240.5</v>
      </c>
      <c r="BB1831" t="s">
        <v>10936</v>
      </c>
      <c r="BF1831" s="6" t="e">
        <f t="shared" si="84"/>
        <v>#NUM!</v>
      </c>
      <c r="BG1831" t="e">
        <f t="shared" si="85"/>
        <v>#NUM!</v>
      </c>
      <c r="BH1831" t="e">
        <f t="shared" si="86"/>
        <v>#NUM!</v>
      </c>
      <c r="BI1831" t="str">
        <f>VLOOKUP(H1831,Sheet2!$A$1:$B$270,2,FALSE)</f>
        <v>ATAMBUA</v>
      </c>
    </row>
    <row r="1832" spans="1:61">
      <c r="A1832">
        <v>1831</v>
      </c>
      <c r="B1832">
        <v>1002513933</v>
      </c>
      <c r="C1832">
        <v>3</v>
      </c>
      <c r="D1832" t="s">
        <v>45</v>
      </c>
      <c r="E1832">
        <v>5</v>
      </c>
      <c r="F1832" t="s">
        <v>113</v>
      </c>
      <c r="G1832" t="s">
        <v>109</v>
      </c>
      <c r="H1832" t="s">
        <v>327</v>
      </c>
      <c r="I1832" t="s">
        <v>213</v>
      </c>
      <c r="J1832" t="s">
        <v>214</v>
      </c>
      <c r="K1832" t="s">
        <v>149</v>
      </c>
      <c r="L1832" t="s">
        <v>215</v>
      </c>
      <c r="M1832" t="s">
        <v>76</v>
      </c>
      <c r="N1832" t="s">
        <v>216</v>
      </c>
      <c r="O1832" s="57">
        <v>46241.409675925926</v>
      </c>
      <c r="P1832" s="57">
        <v>46244.679270833331</v>
      </c>
      <c r="Q1832">
        <v>69360488</v>
      </c>
      <c r="S1832">
        <v>172520214431</v>
      </c>
      <c r="T1832" t="s">
        <v>4988</v>
      </c>
      <c r="U1832" t="s">
        <v>4989</v>
      </c>
      <c r="V1832" t="s">
        <v>4990</v>
      </c>
      <c r="Z1832">
        <v>124.3112177</v>
      </c>
      <c r="AA1832">
        <v>-9.8968697999999993</v>
      </c>
      <c r="AB1832" t="s">
        <v>4991</v>
      </c>
      <c r="AC1832" t="s">
        <v>237</v>
      </c>
      <c r="AL1832" t="s">
        <v>218</v>
      </c>
      <c r="AM1832" t="s">
        <v>4992</v>
      </c>
      <c r="AN1832" t="s">
        <v>6</v>
      </c>
      <c r="AO1832" s="57">
        <v>46211.413402777776</v>
      </c>
      <c r="AP1832" s="57">
        <v>46244.333333333336</v>
      </c>
      <c r="AR1832" t="s">
        <v>219</v>
      </c>
      <c r="AS1832" t="s">
        <v>327</v>
      </c>
      <c r="AT1832" t="s">
        <v>221</v>
      </c>
      <c r="AU1832">
        <v>20260810</v>
      </c>
      <c r="AV1832" t="s">
        <v>222</v>
      </c>
      <c r="AW1832" t="s">
        <v>4993</v>
      </c>
      <c r="AX1832" t="s">
        <v>223</v>
      </c>
      <c r="BA1832" s="57">
        <v>46244.333333333336</v>
      </c>
      <c r="BB1832" t="s">
        <v>4992</v>
      </c>
      <c r="BC1832">
        <v>2026</v>
      </c>
      <c r="BD1832">
        <v>8</v>
      </c>
      <c r="BE1832">
        <v>10</v>
      </c>
      <c r="BF1832" s="6">
        <f t="shared" si="84"/>
        <v>46244</v>
      </c>
      <c r="BG1832">
        <f t="shared" si="85"/>
        <v>-0.33333333333575865</v>
      </c>
      <c r="BH1832" t="str">
        <f t="shared" si="86"/>
        <v>COMPLY</v>
      </c>
      <c r="BI1832" t="str">
        <f>VLOOKUP(H1832,Sheet2!$A$1:$B$270,2,FALSE)</f>
        <v>ATAMBUA</v>
      </c>
    </row>
    <row r="1833" spans="1:61">
      <c r="A1833">
        <v>1832</v>
      </c>
      <c r="B1833">
        <v>1002505723</v>
      </c>
      <c r="C1833">
        <v>3</v>
      </c>
      <c r="D1833" t="s">
        <v>51</v>
      </c>
      <c r="E1833">
        <v>4</v>
      </c>
      <c r="F1833" t="s">
        <v>235</v>
      </c>
      <c r="G1833" t="s">
        <v>584</v>
      </c>
      <c r="H1833" t="s">
        <v>895</v>
      </c>
      <c r="I1833" t="s">
        <v>213</v>
      </c>
      <c r="J1833" t="s">
        <v>214</v>
      </c>
      <c r="K1833" t="s">
        <v>149</v>
      </c>
      <c r="L1833" t="s">
        <v>215</v>
      </c>
      <c r="M1833" t="s">
        <v>76</v>
      </c>
      <c r="N1833" t="s">
        <v>216</v>
      </c>
      <c r="O1833" s="57">
        <v>46237.42496527778</v>
      </c>
      <c r="P1833" s="57">
        <v>46237.673159722224</v>
      </c>
      <c r="Q1833">
        <v>69357306</v>
      </c>
      <c r="S1833">
        <v>146527605351</v>
      </c>
      <c r="T1833" t="s">
        <v>2198</v>
      </c>
      <c r="U1833" t="s">
        <v>2199</v>
      </c>
      <c r="V1833" t="s">
        <v>2200</v>
      </c>
      <c r="Z1833">
        <v>110.81580390000001</v>
      </c>
      <c r="AA1833">
        <v>-7.6048957000000001</v>
      </c>
      <c r="AB1833" t="s">
        <v>2201</v>
      </c>
      <c r="AC1833" t="s">
        <v>237</v>
      </c>
      <c r="AL1833" t="s">
        <v>218</v>
      </c>
      <c r="AM1833" t="s">
        <v>1430</v>
      </c>
      <c r="AN1833" t="s">
        <v>6</v>
      </c>
      <c r="AO1833" s="57">
        <v>46089.444699074076</v>
      </c>
      <c r="AP1833" s="57">
        <v>46238.333333333336</v>
      </c>
      <c r="AR1833" t="s">
        <v>219</v>
      </c>
      <c r="AS1833" t="s">
        <v>895</v>
      </c>
      <c r="AT1833" t="s">
        <v>231</v>
      </c>
      <c r="AU1833">
        <v>20260803</v>
      </c>
      <c r="AV1833" t="s">
        <v>222</v>
      </c>
      <c r="AW1833" t="s">
        <v>1010</v>
      </c>
      <c r="AX1833" t="s">
        <v>223</v>
      </c>
      <c r="BA1833" s="57">
        <v>46238.333333333336</v>
      </c>
      <c r="BB1833" t="s">
        <v>1430</v>
      </c>
      <c r="BC1833">
        <v>2026</v>
      </c>
      <c r="BD1833">
        <v>8</v>
      </c>
      <c r="BE1833">
        <v>3</v>
      </c>
      <c r="BF1833" s="6">
        <f t="shared" si="84"/>
        <v>46237</v>
      </c>
      <c r="BG1833">
        <f t="shared" si="85"/>
        <v>-1.3333333333357587</v>
      </c>
      <c r="BH1833" t="str">
        <f t="shared" si="86"/>
        <v>COMPLY</v>
      </c>
      <c r="BI1833" t="e">
        <f>VLOOKUP(H1833,Sheet2!$A$1:$B$270,2,FALSE)</f>
        <v>#N/A</v>
      </c>
    </row>
    <row r="1834" spans="1:61">
      <c r="A1834">
        <v>1833</v>
      </c>
      <c r="B1834">
        <v>1002523347</v>
      </c>
      <c r="C1834">
        <v>3</v>
      </c>
      <c r="D1834" t="s">
        <v>42</v>
      </c>
      <c r="E1834">
        <v>5</v>
      </c>
      <c r="F1834" t="s">
        <v>102</v>
      </c>
      <c r="G1834" t="s">
        <v>108</v>
      </c>
      <c r="H1834" t="s">
        <v>346</v>
      </c>
      <c r="I1834" t="s">
        <v>213</v>
      </c>
      <c r="J1834" t="s">
        <v>214</v>
      </c>
      <c r="K1834" t="s">
        <v>149</v>
      </c>
      <c r="L1834" t="s">
        <v>215</v>
      </c>
      <c r="M1834" t="s">
        <v>76</v>
      </c>
      <c r="N1834" t="s">
        <v>216</v>
      </c>
      <c r="O1834" s="57">
        <v>46247.368703703702</v>
      </c>
      <c r="P1834" s="57">
        <v>46248.588449074072</v>
      </c>
      <c r="Q1834">
        <v>69364746</v>
      </c>
      <c r="S1834">
        <v>152531208003</v>
      </c>
      <c r="T1834" t="s">
        <v>9414</v>
      </c>
      <c r="U1834" t="s">
        <v>9415</v>
      </c>
      <c r="V1834" t="s">
        <v>9416</v>
      </c>
      <c r="Z1834">
        <v>113.720754</v>
      </c>
      <c r="AA1834">
        <v>-7.763674</v>
      </c>
      <c r="AB1834" t="s">
        <v>9417</v>
      </c>
      <c r="AC1834" t="s">
        <v>237</v>
      </c>
      <c r="AL1834" t="s">
        <v>218</v>
      </c>
      <c r="AM1834" t="s">
        <v>9418</v>
      </c>
      <c r="AN1834" t="s">
        <v>6</v>
      </c>
      <c r="AO1834" t="s">
        <v>8858</v>
      </c>
      <c r="AP1834" s="57">
        <v>46248.333333333336</v>
      </c>
      <c r="AR1834" t="s">
        <v>219</v>
      </c>
      <c r="AS1834" t="s">
        <v>346</v>
      </c>
      <c r="AT1834" t="s">
        <v>231</v>
      </c>
      <c r="AU1834">
        <v>20260814</v>
      </c>
      <c r="AV1834" t="s">
        <v>222</v>
      </c>
      <c r="AW1834" t="s">
        <v>1010</v>
      </c>
      <c r="AX1834" t="s">
        <v>223</v>
      </c>
      <c r="BA1834" s="57">
        <v>46248.333333333336</v>
      </c>
      <c r="BB1834" t="s">
        <v>9418</v>
      </c>
      <c r="BC1834">
        <v>2026</v>
      </c>
      <c r="BD1834">
        <v>8</v>
      </c>
      <c r="BE1834">
        <v>14</v>
      </c>
      <c r="BF1834" s="6">
        <f t="shared" si="84"/>
        <v>46248</v>
      </c>
      <c r="BG1834">
        <f t="shared" si="85"/>
        <v>-0.33333333333575865</v>
      </c>
      <c r="BH1834" t="str">
        <f t="shared" si="86"/>
        <v>COMPLY</v>
      </c>
      <c r="BI1834" t="str">
        <f>VLOOKUP(H1834,Sheet2!$A$1:$B$270,2,FALSE)</f>
        <v>BANYUWANGI</v>
      </c>
    </row>
    <row r="1835" spans="1:61">
      <c r="A1835">
        <v>1834</v>
      </c>
      <c r="B1835">
        <v>1002527675</v>
      </c>
      <c r="C1835">
        <v>3</v>
      </c>
      <c r="D1835" t="s">
        <v>42</v>
      </c>
      <c r="E1835">
        <v>5</v>
      </c>
      <c r="F1835" t="s">
        <v>102</v>
      </c>
      <c r="G1835" t="s">
        <v>99</v>
      </c>
      <c r="H1835" t="s">
        <v>287</v>
      </c>
      <c r="I1835" t="s">
        <v>213</v>
      </c>
      <c r="J1835" t="s">
        <v>214</v>
      </c>
      <c r="K1835" t="s">
        <v>149</v>
      </c>
      <c r="L1835" t="s">
        <v>215</v>
      </c>
      <c r="M1835" t="s">
        <v>76</v>
      </c>
      <c r="N1835" t="s">
        <v>216</v>
      </c>
      <c r="O1835" s="57">
        <v>46249.34579861111</v>
      </c>
      <c r="P1835" s="57">
        <v>46250.718402777777</v>
      </c>
      <c r="Q1835">
        <v>69366488</v>
      </c>
      <c r="S1835">
        <v>152519203806</v>
      </c>
      <c r="T1835" t="s">
        <v>12591</v>
      </c>
      <c r="U1835" t="s">
        <v>12592</v>
      </c>
      <c r="V1835" t="s">
        <v>12593</v>
      </c>
      <c r="Z1835">
        <v>114.16127108037399</v>
      </c>
      <c r="AA1835">
        <v>-8.3891704913751202</v>
      </c>
      <c r="AB1835" t="s">
        <v>12594</v>
      </c>
      <c r="AC1835" t="s">
        <v>217</v>
      </c>
      <c r="AL1835" t="s">
        <v>218</v>
      </c>
      <c r="AM1835" t="s">
        <v>12595</v>
      </c>
      <c r="AN1835" t="s">
        <v>6</v>
      </c>
      <c r="AO1835" t="s">
        <v>10127</v>
      </c>
      <c r="AP1835" s="57">
        <v>46252.541666666664</v>
      </c>
      <c r="AR1835" t="s">
        <v>219</v>
      </c>
      <c r="AS1835" t="s">
        <v>287</v>
      </c>
      <c r="AT1835" t="s">
        <v>231</v>
      </c>
      <c r="AU1835">
        <v>20260816</v>
      </c>
      <c r="AV1835" t="s">
        <v>222</v>
      </c>
      <c r="AW1835" t="s">
        <v>1015</v>
      </c>
      <c r="AX1835" t="s">
        <v>223</v>
      </c>
      <c r="BA1835" s="57">
        <v>46252.541666666664</v>
      </c>
      <c r="BB1835" t="s">
        <v>12595</v>
      </c>
      <c r="BC1835">
        <v>2026</v>
      </c>
      <c r="BD1835">
        <v>8</v>
      </c>
      <c r="BE1835">
        <v>16</v>
      </c>
      <c r="BF1835" s="6">
        <f t="shared" si="84"/>
        <v>46250</v>
      </c>
      <c r="BG1835">
        <f t="shared" si="85"/>
        <v>-2.5416666666642413</v>
      </c>
      <c r="BH1835" t="str">
        <f t="shared" si="86"/>
        <v>COMPLY</v>
      </c>
      <c r="BI1835" t="str">
        <f>VLOOKUP(H1835,Sheet2!$A$1:$B$270,2,FALSE)</f>
        <v>BANYUWANGI</v>
      </c>
    </row>
    <row r="1836" spans="1:61">
      <c r="A1836">
        <v>1835</v>
      </c>
      <c r="B1836">
        <v>1002518620</v>
      </c>
      <c r="C1836">
        <v>3</v>
      </c>
      <c r="D1836" t="s">
        <v>34</v>
      </c>
      <c r="E1836">
        <v>5</v>
      </c>
      <c r="F1836" t="s">
        <v>573</v>
      </c>
      <c r="G1836" t="s">
        <v>82</v>
      </c>
      <c r="H1836" t="s">
        <v>534</v>
      </c>
      <c r="I1836" t="s">
        <v>213</v>
      </c>
      <c r="J1836" t="s">
        <v>214</v>
      </c>
      <c r="K1836" t="s">
        <v>149</v>
      </c>
      <c r="M1836" t="s">
        <v>76</v>
      </c>
      <c r="N1836" t="s">
        <v>216</v>
      </c>
      <c r="O1836" s="57">
        <v>46244.729467592595</v>
      </c>
      <c r="P1836" s="57">
        <v>46244.859907407408</v>
      </c>
      <c r="Q1836">
        <v>69358353</v>
      </c>
      <c r="S1836">
        <v>172404695128</v>
      </c>
      <c r="T1836" t="s">
        <v>3287</v>
      </c>
      <c r="U1836" t="s">
        <v>3288</v>
      </c>
      <c r="V1836" t="s">
        <v>6404</v>
      </c>
      <c r="Z1836">
        <v>115.5149833</v>
      </c>
      <c r="AA1836">
        <v>-8.4994475000000005</v>
      </c>
      <c r="AB1836" t="s">
        <v>3290</v>
      </c>
      <c r="AC1836" t="s">
        <v>230</v>
      </c>
      <c r="AL1836" t="s">
        <v>218</v>
      </c>
      <c r="AM1836" t="s">
        <v>6405</v>
      </c>
      <c r="AN1836" t="s">
        <v>6</v>
      </c>
      <c r="AO1836" s="57">
        <v>46303.736030092594</v>
      </c>
      <c r="AR1836" t="s">
        <v>219</v>
      </c>
      <c r="AS1836" t="s">
        <v>534</v>
      </c>
      <c r="AT1836" t="s">
        <v>231</v>
      </c>
      <c r="AU1836">
        <v>20260810</v>
      </c>
      <c r="AV1836" t="s">
        <v>222</v>
      </c>
      <c r="AW1836" t="s">
        <v>634</v>
      </c>
      <c r="AX1836" t="s">
        <v>223</v>
      </c>
      <c r="BA1836" s="57">
        <v>46244.291666666664</v>
      </c>
      <c r="BB1836" t="s">
        <v>6405</v>
      </c>
      <c r="BC1836">
        <v>2026</v>
      </c>
      <c r="BD1836">
        <v>8</v>
      </c>
      <c r="BE1836">
        <v>10</v>
      </c>
      <c r="BF1836" s="6">
        <f t="shared" si="84"/>
        <v>46244</v>
      </c>
      <c r="BG1836">
        <f t="shared" si="85"/>
        <v>-0.29166666666424135</v>
      </c>
      <c r="BH1836" t="str">
        <f t="shared" si="86"/>
        <v>COMPLY</v>
      </c>
      <c r="BI1836" t="str">
        <f>VLOOKUP(H1836,Sheet2!$A$1:$B$270,2,FALSE)</f>
        <v>KLUNGKUNG</v>
      </c>
    </row>
    <row r="1837" spans="1:61">
      <c r="A1837">
        <v>1836</v>
      </c>
      <c r="B1837">
        <v>1002528465</v>
      </c>
      <c r="C1837">
        <v>3</v>
      </c>
      <c r="D1837" t="s">
        <v>55</v>
      </c>
      <c r="E1837">
        <v>5</v>
      </c>
      <c r="F1837" t="s">
        <v>228</v>
      </c>
      <c r="G1837" t="s">
        <v>127</v>
      </c>
      <c r="H1837" t="s">
        <v>374</v>
      </c>
      <c r="I1837" t="s">
        <v>213</v>
      </c>
      <c r="J1837" t="s">
        <v>214</v>
      </c>
      <c r="K1837" t="s">
        <v>149</v>
      </c>
      <c r="L1837" t="s">
        <v>215</v>
      </c>
      <c r="M1837" t="s">
        <v>76</v>
      </c>
      <c r="N1837" t="s">
        <v>216</v>
      </c>
      <c r="O1837" s="57">
        <v>46249.604131944441</v>
      </c>
      <c r="P1837" s="57">
        <v>46250.605092592596</v>
      </c>
      <c r="Q1837">
        <v>69366972</v>
      </c>
      <c r="S1837">
        <v>152430203852</v>
      </c>
      <c r="T1837" t="s">
        <v>12596</v>
      </c>
      <c r="U1837" t="s">
        <v>12597</v>
      </c>
      <c r="V1837" t="s">
        <v>12598</v>
      </c>
      <c r="Z1837">
        <v>114.066630005836</v>
      </c>
      <c r="AA1837">
        <v>-6.9932784981045</v>
      </c>
      <c r="AB1837" t="s">
        <v>12599</v>
      </c>
      <c r="AC1837" t="s">
        <v>217</v>
      </c>
      <c r="AL1837" t="s">
        <v>218</v>
      </c>
      <c r="AM1837" t="s">
        <v>10905</v>
      </c>
      <c r="AN1837" t="s">
        <v>6</v>
      </c>
      <c r="AO1837" t="s">
        <v>10076</v>
      </c>
      <c r="AP1837" s="57">
        <v>46250.541666666664</v>
      </c>
      <c r="AR1837" t="s">
        <v>219</v>
      </c>
      <c r="AS1837" t="s">
        <v>374</v>
      </c>
      <c r="AT1837" t="s">
        <v>231</v>
      </c>
      <c r="AU1837">
        <v>20260816</v>
      </c>
      <c r="AV1837" t="s">
        <v>222</v>
      </c>
      <c r="AW1837" t="s">
        <v>1015</v>
      </c>
      <c r="AX1837" t="s">
        <v>223</v>
      </c>
      <c r="BA1837" s="57">
        <v>46250.541666666664</v>
      </c>
      <c r="BB1837" t="s">
        <v>10905</v>
      </c>
      <c r="BC1837">
        <v>2026</v>
      </c>
      <c r="BD1837">
        <v>8</v>
      </c>
      <c r="BE1837">
        <v>16</v>
      </c>
      <c r="BF1837" s="6">
        <f t="shared" si="84"/>
        <v>46250</v>
      </c>
      <c r="BG1837">
        <f t="shared" si="85"/>
        <v>-0.54166666666424135</v>
      </c>
      <c r="BH1837" t="str">
        <f t="shared" si="86"/>
        <v>COMPLY</v>
      </c>
      <c r="BI1837" t="str">
        <f>VLOOKUP(H1837,Sheet2!$A$1:$B$270,2,FALSE)</f>
        <v>MADURA</v>
      </c>
    </row>
    <row r="1838" spans="1:61">
      <c r="A1838">
        <v>1837</v>
      </c>
      <c r="B1838">
        <v>1002519352</v>
      </c>
      <c r="C1838">
        <v>3</v>
      </c>
      <c r="D1838" t="s">
        <v>45</v>
      </c>
      <c r="E1838">
        <v>5</v>
      </c>
      <c r="F1838" t="s">
        <v>211</v>
      </c>
      <c r="G1838" t="s">
        <v>116</v>
      </c>
      <c r="H1838" t="s">
        <v>272</v>
      </c>
      <c r="I1838" t="s">
        <v>9791</v>
      </c>
      <c r="J1838" t="s">
        <v>214</v>
      </c>
      <c r="K1838" t="s">
        <v>149</v>
      </c>
      <c r="M1838" t="s">
        <v>10590</v>
      </c>
      <c r="N1838" t="s">
        <v>10136</v>
      </c>
      <c r="O1838" s="57">
        <v>46245.44976851852</v>
      </c>
      <c r="P1838" s="57">
        <v>46246.317314814813</v>
      </c>
      <c r="Q1838">
        <v>69359384</v>
      </c>
      <c r="T1838" t="s">
        <v>11810</v>
      </c>
      <c r="V1838" t="s">
        <v>11812</v>
      </c>
      <c r="Z1838">
        <v>116.541</v>
      </c>
      <c r="AA1838">
        <v>-8.3842999999999996</v>
      </c>
      <c r="AB1838" t="s">
        <v>11813</v>
      </c>
      <c r="AC1838" t="s">
        <v>226</v>
      </c>
      <c r="AL1838" t="s">
        <v>218</v>
      </c>
      <c r="AM1838" t="s">
        <v>11813</v>
      </c>
      <c r="AN1838" t="s">
        <v>6</v>
      </c>
      <c r="AO1838" s="57">
        <v>46334.455185185187</v>
      </c>
      <c r="AR1838" t="s">
        <v>566</v>
      </c>
      <c r="AS1838" t="s">
        <v>272</v>
      </c>
      <c r="AT1838" t="s">
        <v>231</v>
      </c>
      <c r="AV1838" t="s">
        <v>10590</v>
      </c>
      <c r="AW1838" t="s">
        <v>10181</v>
      </c>
      <c r="AX1838" t="s">
        <v>223</v>
      </c>
      <c r="BA1838" s="57">
        <v>46239.5</v>
      </c>
      <c r="BB1838" t="s">
        <v>11813</v>
      </c>
      <c r="BF1838" s="6" t="e">
        <f t="shared" si="84"/>
        <v>#NUM!</v>
      </c>
      <c r="BG1838" t="e">
        <f t="shared" si="85"/>
        <v>#NUM!</v>
      </c>
      <c r="BH1838" t="e">
        <f t="shared" si="86"/>
        <v>#NUM!</v>
      </c>
      <c r="BI1838" t="str">
        <f>VLOOKUP(H1838,Sheet2!$A$1:$B$270,2,FALSE)</f>
        <v>SELONG</v>
      </c>
    </row>
    <row r="1839" spans="1:61">
      <c r="A1839">
        <v>1838</v>
      </c>
      <c r="B1839">
        <v>1002510485</v>
      </c>
      <c r="C1839">
        <v>3</v>
      </c>
      <c r="D1839" t="s">
        <v>59</v>
      </c>
      <c r="E1839">
        <v>4</v>
      </c>
      <c r="F1839" t="s">
        <v>243</v>
      </c>
      <c r="G1839" t="s">
        <v>261</v>
      </c>
      <c r="H1839" t="s">
        <v>262</v>
      </c>
      <c r="I1839" t="s">
        <v>213</v>
      </c>
      <c r="J1839" t="s">
        <v>214</v>
      </c>
      <c r="K1839" t="s">
        <v>149</v>
      </c>
      <c r="L1839" t="s">
        <v>215</v>
      </c>
      <c r="M1839" t="s">
        <v>76</v>
      </c>
      <c r="N1839" t="s">
        <v>216</v>
      </c>
      <c r="O1839" s="57">
        <v>46239.552037037036</v>
      </c>
      <c r="P1839" s="57">
        <v>46240.618854166663</v>
      </c>
      <c r="Q1839">
        <v>69359150</v>
      </c>
      <c r="S1839">
        <v>141373127400</v>
      </c>
      <c r="T1839" t="s">
        <v>2203</v>
      </c>
      <c r="U1839" t="s">
        <v>2204</v>
      </c>
      <c r="V1839" t="s">
        <v>2205</v>
      </c>
      <c r="Z1839">
        <v>109.9151334</v>
      </c>
      <c r="AA1839">
        <v>-7.3044403000000004</v>
      </c>
      <c r="AB1839" t="s">
        <v>2206</v>
      </c>
      <c r="AC1839" t="s">
        <v>237</v>
      </c>
      <c r="AL1839" t="s">
        <v>218</v>
      </c>
      <c r="AM1839" t="s">
        <v>2207</v>
      </c>
      <c r="AN1839" t="s">
        <v>6</v>
      </c>
      <c r="AO1839" s="57">
        <v>46150.559479166666</v>
      </c>
      <c r="AP1839" s="57">
        <v>46240.541666666664</v>
      </c>
      <c r="AR1839" t="s">
        <v>219</v>
      </c>
      <c r="AS1839" t="s">
        <v>262</v>
      </c>
      <c r="AT1839" t="s">
        <v>231</v>
      </c>
      <c r="AU1839">
        <v>20260806</v>
      </c>
      <c r="AV1839" t="s">
        <v>222</v>
      </c>
      <c r="AW1839" t="s">
        <v>1010</v>
      </c>
      <c r="AX1839" t="s">
        <v>223</v>
      </c>
      <c r="BA1839" s="57">
        <v>46240.541666666664</v>
      </c>
      <c r="BB1839" t="s">
        <v>2207</v>
      </c>
      <c r="BC1839">
        <v>2026</v>
      </c>
      <c r="BD1839">
        <v>8</v>
      </c>
      <c r="BE1839">
        <v>6</v>
      </c>
      <c r="BF1839" s="6">
        <f t="shared" si="84"/>
        <v>46240</v>
      </c>
      <c r="BG1839">
        <f t="shared" si="85"/>
        <v>-0.54166666666424135</v>
      </c>
      <c r="BH1839" t="str">
        <f t="shared" si="86"/>
        <v>COMPLY</v>
      </c>
      <c r="BI1839" t="e">
        <f>VLOOKUP(H1839,Sheet2!$A$1:$B$270,2,FALSE)</f>
        <v>#N/A</v>
      </c>
    </row>
    <row r="1840" spans="1:61">
      <c r="A1840">
        <v>1839</v>
      </c>
      <c r="B1840">
        <v>1002506129</v>
      </c>
      <c r="C1840">
        <v>3</v>
      </c>
      <c r="D1840" t="s">
        <v>55</v>
      </c>
      <c r="E1840">
        <v>5</v>
      </c>
      <c r="F1840" t="s">
        <v>265</v>
      </c>
      <c r="G1840" t="s">
        <v>122</v>
      </c>
      <c r="H1840" t="s">
        <v>348</v>
      </c>
      <c r="I1840" t="s">
        <v>213</v>
      </c>
      <c r="J1840" t="s">
        <v>214</v>
      </c>
      <c r="K1840" t="s">
        <v>149</v>
      </c>
      <c r="M1840" t="s">
        <v>76</v>
      </c>
      <c r="N1840" t="s">
        <v>216</v>
      </c>
      <c r="O1840" s="57">
        <v>46237.57267361111</v>
      </c>
      <c r="P1840" s="57">
        <v>46237.667222222219</v>
      </c>
      <c r="Q1840">
        <v>69356780</v>
      </c>
      <c r="S1840">
        <v>152443206745</v>
      </c>
      <c r="T1840" t="s">
        <v>2208</v>
      </c>
      <c r="U1840" t="s">
        <v>2209</v>
      </c>
      <c r="V1840" t="s">
        <v>2210</v>
      </c>
      <c r="Z1840">
        <v>112.4450432</v>
      </c>
      <c r="AA1840">
        <v>-7.2681991999999997</v>
      </c>
      <c r="AB1840" t="s">
        <v>2211</v>
      </c>
      <c r="AC1840" t="s">
        <v>217</v>
      </c>
      <c r="AL1840" t="s">
        <v>218</v>
      </c>
      <c r="AM1840" t="s">
        <v>2212</v>
      </c>
      <c r="AN1840" t="s">
        <v>6</v>
      </c>
      <c r="AO1840" s="57">
        <v>46089.580300925925</v>
      </c>
      <c r="AR1840" t="s">
        <v>219</v>
      </c>
      <c r="AS1840" t="s">
        <v>348</v>
      </c>
      <c r="AT1840" t="s">
        <v>231</v>
      </c>
      <c r="AU1840">
        <v>20260803</v>
      </c>
      <c r="AV1840" t="s">
        <v>222</v>
      </c>
      <c r="AW1840" t="s">
        <v>562</v>
      </c>
      <c r="AX1840" t="s">
        <v>223</v>
      </c>
      <c r="BA1840" s="57">
        <v>46237.291666666664</v>
      </c>
      <c r="BB1840" t="s">
        <v>2212</v>
      </c>
      <c r="BC1840">
        <v>2026</v>
      </c>
      <c r="BD1840">
        <v>8</v>
      </c>
      <c r="BE1840">
        <v>3</v>
      </c>
      <c r="BF1840" s="6">
        <f t="shared" si="84"/>
        <v>46237</v>
      </c>
      <c r="BG1840">
        <f t="shared" si="85"/>
        <v>-0.29166666666424135</v>
      </c>
      <c r="BH1840" t="str">
        <f t="shared" si="86"/>
        <v>COMPLY</v>
      </c>
      <c r="BI1840" t="str">
        <f>VLOOKUP(H1840,Sheet2!$A$1:$B$270,2,FALSE)</f>
        <v>GRESIK</v>
      </c>
    </row>
    <row r="1841" spans="1:61">
      <c r="A1841">
        <v>1840</v>
      </c>
      <c r="B1841">
        <v>1002525688</v>
      </c>
      <c r="C1841">
        <v>3</v>
      </c>
      <c r="D1841" t="s">
        <v>59</v>
      </c>
      <c r="E1841">
        <v>4</v>
      </c>
      <c r="F1841" t="s">
        <v>224</v>
      </c>
      <c r="G1841" t="s">
        <v>607</v>
      </c>
      <c r="H1841" t="s">
        <v>4532</v>
      </c>
      <c r="I1841" t="s">
        <v>9798</v>
      </c>
      <c r="J1841" t="s">
        <v>214</v>
      </c>
      <c r="K1841" t="s">
        <v>149</v>
      </c>
      <c r="M1841" t="s">
        <v>76</v>
      </c>
      <c r="N1841" t="s">
        <v>9799</v>
      </c>
      <c r="O1841" s="57">
        <v>46248.407673611109</v>
      </c>
      <c r="P1841" s="57">
        <v>46249.422291666669</v>
      </c>
      <c r="Q1841">
        <v>69365706</v>
      </c>
      <c r="S1841">
        <v>146389104317</v>
      </c>
      <c r="T1841" t="s">
        <v>12600</v>
      </c>
      <c r="U1841" t="s">
        <v>12601</v>
      </c>
      <c r="V1841" t="s">
        <v>12602</v>
      </c>
      <c r="Z1841">
        <v>109.214832</v>
      </c>
      <c r="AA1841">
        <v>-7.5642500000000004</v>
      </c>
      <c r="AB1841" t="s">
        <v>12603</v>
      </c>
      <c r="AC1841" t="s">
        <v>9804</v>
      </c>
      <c r="AL1841" t="s">
        <v>218</v>
      </c>
      <c r="AM1841" t="s">
        <v>12603</v>
      </c>
      <c r="AN1841" t="s">
        <v>6</v>
      </c>
      <c r="AO1841" t="s">
        <v>11310</v>
      </c>
      <c r="AR1841" t="s">
        <v>219</v>
      </c>
      <c r="AS1841" t="s">
        <v>4532</v>
      </c>
      <c r="AT1841" t="s">
        <v>231</v>
      </c>
      <c r="AU1841">
        <v>20260815</v>
      </c>
      <c r="AV1841" t="s">
        <v>222</v>
      </c>
      <c r="AW1841" t="s">
        <v>9797</v>
      </c>
      <c r="AX1841" t="s">
        <v>223</v>
      </c>
      <c r="BA1841" s="57">
        <v>46249.604166666664</v>
      </c>
      <c r="BB1841" t="s">
        <v>12603</v>
      </c>
      <c r="BC1841">
        <v>2026</v>
      </c>
      <c r="BD1841">
        <v>8</v>
      </c>
      <c r="BE1841">
        <v>15</v>
      </c>
      <c r="BF1841" s="6">
        <f t="shared" si="84"/>
        <v>46249</v>
      </c>
      <c r="BG1841">
        <f t="shared" si="85"/>
        <v>-0.60416666666424135</v>
      </c>
      <c r="BH1841" t="str">
        <f t="shared" si="86"/>
        <v>COMPLY</v>
      </c>
      <c r="BI1841" t="e">
        <f>VLOOKUP(H1841,Sheet2!$A$1:$B$270,2,FALSE)</f>
        <v>#N/A</v>
      </c>
    </row>
    <row r="1842" spans="1:61">
      <c r="A1842">
        <v>1841</v>
      </c>
      <c r="B1842">
        <v>1002511509</v>
      </c>
      <c r="C1842">
        <v>3</v>
      </c>
      <c r="D1842" t="s">
        <v>49</v>
      </c>
      <c r="E1842">
        <v>4</v>
      </c>
      <c r="F1842" t="s">
        <v>246</v>
      </c>
      <c r="G1842" t="s">
        <v>247</v>
      </c>
      <c r="H1842" t="s">
        <v>615</v>
      </c>
      <c r="I1842" t="s">
        <v>9798</v>
      </c>
      <c r="J1842" t="s">
        <v>214</v>
      </c>
      <c r="K1842" t="s">
        <v>149</v>
      </c>
      <c r="M1842" t="s">
        <v>575</v>
      </c>
      <c r="N1842" t="s">
        <v>9799</v>
      </c>
      <c r="O1842" s="57">
        <v>46240.371724537035</v>
      </c>
      <c r="P1842" s="57">
        <v>46241.372106481482</v>
      </c>
      <c r="Q1842">
        <v>69359593</v>
      </c>
      <c r="S1842">
        <v>141420144939</v>
      </c>
      <c r="T1842" t="s">
        <v>12604</v>
      </c>
      <c r="U1842" t="s">
        <v>12605</v>
      </c>
      <c r="V1842" t="s">
        <v>12606</v>
      </c>
      <c r="Z1842">
        <v>110.303393</v>
      </c>
      <c r="AA1842">
        <v>-7.0073460000000001</v>
      </c>
      <c r="AB1842" t="s">
        <v>12607</v>
      </c>
      <c r="AC1842" t="s">
        <v>226</v>
      </c>
      <c r="AL1842" t="s">
        <v>218</v>
      </c>
      <c r="AM1842" t="s">
        <v>10032</v>
      </c>
      <c r="AN1842" t="s">
        <v>6</v>
      </c>
      <c r="AO1842" s="57">
        <v>46181.382453703707</v>
      </c>
      <c r="AQ1842" t="s">
        <v>564</v>
      </c>
      <c r="AR1842" t="s">
        <v>14</v>
      </c>
      <c r="AS1842" t="s">
        <v>615</v>
      </c>
      <c r="AT1842" t="s">
        <v>231</v>
      </c>
      <c r="AV1842" t="s">
        <v>12608</v>
      </c>
      <c r="AW1842" t="s">
        <v>9797</v>
      </c>
      <c r="AX1842" t="s">
        <v>223</v>
      </c>
      <c r="BA1842" s="57">
        <v>46240.541666666664</v>
      </c>
      <c r="BB1842" t="s">
        <v>10032</v>
      </c>
      <c r="BF1842" s="6" t="e">
        <f t="shared" si="84"/>
        <v>#NUM!</v>
      </c>
      <c r="BG1842" t="e">
        <f t="shared" si="85"/>
        <v>#NUM!</v>
      </c>
      <c r="BH1842" t="e">
        <f t="shared" si="86"/>
        <v>#NUM!</v>
      </c>
      <c r="BI1842" t="e">
        <f>VLOOKUP(H1842,Sheet2!$A$1:$B$270,2,FALSE)</f>
        <v>#N/A</v>
      </c>
    </row>
    <row r="1843" spans="1:61">
      <c r="A1843">
        <v>1842</v>
      </c>
      <c r="B1843">
        <v>1002529642</v>
      </c>
      <c r="C1843">
        <v>3</v>
      </c>
      <c r="D1843" t="s">
        <v>38</v>
      </c>
      <c r="E1843">
        <v>5</v>
      </c>
      <c r="F1843" t="s">
        <v>90</v>
      </c>
      <c r="G1843" t="s">
        <v>90</v>
      </c>
      <c r="H1843" t="s">
        <v>468</v>
      </c>
      <c r="I1843" t="s">
        <v>213</v>
      </c>
      <c r="J1843" t="s">
        <v>214</v>
      </c>
      <c r="K1843" t="s">
        <v>149</v>
      </c>
      <c r="L1843" t="s">
        <v>215</v>
      </c>
      <c r="M1843" t="s">
        <v>277</v>
      </c>
      <c r="N1843" t="s">
        <v>216</v>
      </c>
      <c r="O1843" s="57">
        <v>46250.555520833332</v>
      </c>
      <c r="P1843" s="57">
        <v>46251.860868055555</v>
      </c>
      <c r="Q1843">
        <v>69367512</v>
      </c>
      <c r="S1843">
        <v>152652209194</v>
      </c>
      <c r="T1843" t="s">
        <v>12609</v>
      </c>
      <c r="U1843" t="s">
        <v>12610</v>
      </c>
      <c r="V1843" t="s">
        <v>12611</v>
      </c>
      <c r="Z1843">
        <v>112.1445061</v>
      </c>
      <c r="AA1843">
        <v>-7.6765584000000002</v>
      </c>
      <c r="AB1843" t="s">
        <v>12612</v>
      </c>
      <c r="AC1843" t="s">
        <v>237</v>
      </c>
      <c r="AL1843" t="s">
        <v>218</v>
      </c>
      <c r="AM1843" t="s">
        <v>9844</v>
      </c>
      <c r="AN1843" t="s">
        <v>6</v>
      </c>
      <c r="AO1843" t="s">
        <v>9845</v>
      </c>
      <c r="AP1843" s="57">
        <v>46251.541666666664</v>
      </c>
      <c r="AQ1843" t="s">
        <v>248</v>
      </c>
      <c r="AR1843" t="s">
        <v>278</v>
      </c>
      <c r="AS1843" t="s">
        <v>468</v>
      </c>
      <c r="AT1843" t="s">
        <v>231</v>
      </c>
      <c r="AV1843" t="s">
        <v>12613</v>
      </c>
      <c r="AW1843" t="s">
        <v>642</v>
      </c>
      <c r="AX1843" t="s">
        <v>223</v>
      </c>
      <c r="BA1843" s="57">
        <v>46251.541666666664</v>
      </c>
      <c r="BB1843" t="s">
        <v>9844</v>
      </c>
      <c r="BF1843" s="6" t="e">
        <f t="shared" si="84"/>
        <v>#NUM!</v>
      </c>
      <c r="BG1843" t="e">
        <f t="shared" si="85"/>
        <v>#NUM!</v>
      </c>
      <c r="BH1843" t="e">
        <f t="shared" si="86"/>
        <v>#NUM!</v>
      </c>
      <c r="BI1843" t="str">
        <f>VLOOKUP(H1843,Sheet2!$A$1:$B$270,2,FALSE)</f>
        <v>KEDIRI</v>
      </c>
    </row>
    <row r="1844" spans="1:61">
      <c r="A1844">
        <v>1843</v>
      </c>
      <c r="B1844">
        <v>1002514147</v>
      </c>
      <c r="C1844">
        <v>3</v>
      </c>
      <c r="D1844" t="s">
        <v>34</v>
      </c>
      <c r="E1844">
        <v>5</v>
      </c>
      <c r="F1844" t="s">
        <v>585</v>
      </c>
      <c r="G1844" t="s">
        <v>81</v>
      </c>
      <c r="H1844" t="s">
        <v>358</v>
      </c>
      <c r="I1844" t="s">
        <v>213</v>
      </c>
      <c r="J1844" t="s">
        <v>214</v>
      </c>
      <c r="K1844" t="s">
        <v>149</v>
      </c>
      <c r="M1844" t="s">
        <v>575</v>
      </c>
      <c r="N1844" t="s">
        <v>216</v>
      </c>
      <c r="O1844" s="57">
        <v>46241.444166666668</v>
      </c>
      <c r="P1844" s="57">
        <v>46243.685706018521</v>
      </c>
      <c r="Q1844">
        <v>69360590</v>
      </c>
      <c r="S1844">
        <v>172416429234</v>
      </c>
      <c r="T1844" t="s">
        <v>4724</v>
      </c>
      <c r="U1844" t="s">
        <v>5005</v>
      </c>
      <c r="V1844" t="s">
        <v>5006</v>
      </c>
      <c r="Z1844">
        <v>115.17276699999999</v>
      </c>
      <c r="AA1844">
        <v>-8.6546070000000004</v>
      </c>
      <c r="AB1844" t="s">
        <v>4727</v>
      </c>
      <c r="AC1844" t="s">
        <v>230</v>
      </c>
      <c r="AL1844" t="s">
        <v>218</v>
      </c>
      <c r="AM1844" t="s">
        <v>5007</v>
      </c>
      <c r="AN1844" t="s">
        <v>6</v>
      </c>
      <c r="AO1844" s="57">
        <v>46211.455092592594</v>
      </c>
      <c r="AP1844" s="57">
        <v>46242.541666666664</v>
      </c>
      <c r="AR1844" t="s">
        <v>14</v>
      </c>
      <c r="AS1844" t="s">
        <v>358</v>
      </c>
      <c r="AT1844" t="s">
        <v>231</v>
      </c>
      <c r="AV1844" t="s">
        <v>5008</v>
      </c>
      <c r="AW1844" t="s">
        <v>561</v>
      </c>
      <c r="AX1844" t="s">
        <v>223</v>
      </c>
      <c r="BA1844" s="57">
        <v>46242.541666666664</v>
      </c>
      <c r="BB1844" t="s">
        <v>5007</v>
      </c>
      <c r="BF1844" s="6" t="e">
        <f t="shared" si="84"/>
        <v>#NUM!</v>
      </c>
      <c r="BG1844" t="e">
        <f t="shared" si="85"/>
        <v>#NUM!</v>
      </c>
      <c r="BH1844" t="e">
        <f t="shared" si="86"/>
        <v>#NUM!</v>
      </c>
      <c r="BI1844" t="str">
        <f>VLOOKUP(H1844,Sheet2!$A$1:$B$270,2,FALSE)</f>
        <v>JIMBARAN</v>
      </c>
    </row>
    <row r="1845" spans="1:61">
      <c r="A1845">
        <v>1844</v>
      </c>
      <c r="B1845">
        <v>1002526295</v>
      </c>
      <c r="C1845">
        <v>3</v>
      </c>
      <c r="D1845" t="s">
        <v>38</v>
      </c>
      <c r="E1845">
        <v>5</v>
      </c>
      <c r="F1845" t="s">
        <v>90</v>
      </c>
      <c r="G1845" t="s">
        <v>93</v>
      </c>
      <c r="H1845" t="s">
        <v>302</v>
      </c>
      <c r="I1845" t="s">
        <v>213</v>
      </c>
      <c r="J1845" t="s">
        <v>214</v>
      </c>
      <c r="K1845" t="s">
        <v>149</v>
      </c>
      <c r="L1845" t="s">
        <v>215</v>
      </c>
      <c r="M1845" t="s">
        <v>277</v>
      </c>
      <c r="N1845" t="s">
        <v>216</v>
      </c>
      <c r="O1845" s="57">
        <v>46248.511759259258</v>
      </c>
      <c r="P1845" s="57">
        <v>46249.578055555554</v>
      </c>
      <c r="Q1845">
        <v>69365973</v>
      </c>
      <c r="S1845">
        <v>152611229890</v>
      </c>
      <c r="T1845" t="s">
        <v>1064</v>
      </c>
      <c r="U1845" t="s">
        <v>12614</v>
      </c>
      <c r="V1845" t="s">
        <v>12615</v>
      </c>
      <c r="Z1845">
        <v>111.95304896682499</v>
      </c>
      <c r="AA1845">
        <v>-7.5856469579924397</v>
      </c>
      <c r="AB1845" t="s">
        <v>12616</v>
      </c>
      <c r="AC1845" t="s">
        <v>217</v>
      </c>
      <c r="AL1845" t="s">
        <v>218</v>
      </c>
      <c r="AM1845" t="s">
        <v>10171</v>
      </c>
      <c r="AN1845" t="s">
        <v>6</v>
      </c>
      <c r="AO1845" t="s">
        <v>9965</v>
      </c>
      <c r="AP1845" s="57">
        <v>46249.541666666664</v>
      </c>
      <c r="AQ1845" t="s">
        <v>564</v>
      </c>
      <c r="AR1845" t="s">
        <v>278</v>
      </c>
      <c r="AS1845" t="s">
        <v>302</v>
      </c>
      <c r="AT1845" t="s">
        <v>231</v>
      </c>
      <c r="AV1845" t="s">
        <v>12617</v>
      </c>
      <c r="AW1845" t="s">
        <v>10585</v>
      </c>
      <c r="AX1845" t="s">
        <v>223</v>
      </c>
      <c r="BA1845" s="57">
        <v>46249.541666666664</v>
      </c>
      <c r="BB1845" t="s">
        <v>10171</v>
      </c>
      <c r="BF1845" s="6" t="e">
        <f t="shared" si="84"/>
        <v>#NUM!</v>
      </c>
      <c r="BG1845" t="e">
        <f t="shared" si="85"/>
        <v>#NUM!</v>
      </c>
      <c r="BH1845" t="e">
        <f t="shared" si="86"/>
        <v>#NUM!</v>
      </c>
      <c r="BI1845" t="str">
        <f>VLOOKUP(H1845,Sheet2!$A$1:$B$270,2,FALSE)</f>
        <v>NGANJUK</v>
      </c>
    </row>
    <row r="1846" spans="1:61">
      <c r="A1846">
        <v>1845</v>
      </c>
      <c r="B1846">
        <v>1002509372</v>
      </c>
      <c r="C1846">
        <v>3</v>
      </c>
      <c r="D1846" t="s">
        <v>51</v>
      </c>
      <c r="E1846">
        <v>4</v>
      </c>
      <c r="F1846" t="s">
        <v>273</v>
      </c>
      <c r="G1846" t="s">
        <v>569</v>
      </c>
      <c r="H1846" t="s">
        <v>4701</v>
      </c>
      <c r="I1846" t="s">
        <v>10039</v>
      </c>
      <c r="J1846" t="s">
        <v>214</v>
      </c>
      <c r="K1846" t="s">
        <v>149</v>
      </c>
      <c r="M1846" t="s">
        <v>76</v>
      </c>
      <c r="N1846" t="s">
        <v>10348</v>
      </c>
      <c r="O1846" s="57">
        <v>46238.733437499999</v>
      </c>
      <c r="P1846" s="57">
        <v>46239.608101851853</v>
      </c>
      <c r="Q1846">
        <v>69358634</v>
      </c>
      <c r="S1846">
        <v>141568113898</v>
      </c>
      <c r="T1846" t="s">
        <v>12618</v>
      </c>
      <c r="U1846" t="s">
        <v>12619</v>
      </c>
      <c r="V1846" t="s">
        <v>12620</v>
      </c>
      <c r="Z1846">
        <v>110.890092395761</v>
      </c>
      <c r="AA1846">
        <v>-7.0779137924534501</v>
      </c>
      <c r="AB1846" t="s">
        <v>12621</v>
      </c>
      <c r="AC1846" t="s">
        <v>226</v>
      </c>
      <c r="AL1846" t="s">
        <v>218</v>
      </c>
      <c r="AM1846" t="s">
        <v>10032</v>
      </c>
      <c r="AN1846" t="s">
        <v>6</v>
      </c>
      <c r="AO1846" s="57">
        <v>46120.735902777778</v>
      </c>
      <c r="AR1846" t="s">
        <v>219</v>
      </c>
      <c r="AS1846" t="s">
        <v>4701</v>
      </c>
      <c r="AT1846" t="s">
        <v>231</v>
      </c>
      <c r="AU1846">
        <v>20260805</v>
      </c>
      <c r="AV1846" t="s">
        <v>222</v>
      </c>
      <c r="AW1846" t="s">
        <v>12622</v>
      </c>
      <c r="AX1846" t="s">
        <v>223</v>
      </c>
      <c r="BA1846" s="57">
        <v>46239.520833333336</v>
      </c>
      <c r="BB1846" t="s">
        <v>10032</v>
      </c>
      <c r="BC1846">
        <v>2026</v>
      </c>
      <c r="BD1846">
        <v>8</v>
      </c>
      <c r="BE1846">
        <v>5</v>
      </c>
      <c r="BF1846" s="6">
        <f t="shared" si="84"/>
        <v>46239</v>
      </c>
      <c r="BG1846">
        <f t="shared" si="85"/>
        <v>-0.52083333333575865</v>
      </c>
      <c r="BH1846" t="str">
        <f t="shared" si="86"/>
        <v>COMPLY</v>
      </c>
      <c r="BI1846" t="e">
        <f>VLOOKUP(H1846,Sheet2!$A$1:$B$270,2,FALSE)</f>
        <v>#N/A</v>
      </c>
    </row>
    <row r="1847" spans="1:61">
      <c r="A1847">
        <v>1846</v>
      </c>
      <c r="B1847">
        <v>1002512336</v>
      </c>
      <c r="C1847">
        <v>3</v>
      </c>
      <c r="D1847" t="s">
        <v>51</v>
      </c>
      <c r="E1847">
        <v>4</v>
      </c>
      <c r="F1847" t="s">
        <v>273</v>
      </c>
      <c r="G1847" t="s">
        <v>569</v>
      </c>
      <c r="H1847" t="s">
        <v>632</v>
      </c>
      <c r="I1847" t="s">
        <v>213</v>
      </c>
      <c r="J1847" t="s">
        <v>214</v>
      </c>
      <c r="K1847" t="s">
        <v>149</v>
      </c>
      <c r="M1847" t="s">
        <v>76</v>
      </c>
      <c r="N1847" t="s">
        <v>216</v>
      </c>
      <c r="O1847" s="57">
        <v>46240.549907407411</v>
      </c>
      <c r="P1847" s="57">
        <v>46240.606562499997</v>
      </c>
      <c r="Q1847">
        <v>69358101</v>
      </c>
      <c r="S1847">
        <v>142516104973</v>
      </c>
      <c r="T1847" t="s">
        <v>2223</v>
      </c>
      <c r="U1847" t="s">
        <v>2224</v>
      </c>
      <c r="V1847" t="s">
        <v>2225</v>
      </c>
      <c r="Z1847">
        <v>110.625400927041</v>
      </c>
      <c r="AA1847">
        <v>-7.0507905047561996</v>
      </c>
      <c r="AB1847" t="s">
        <v>2226</v>
      </c>
      <c r="AC1847" t="s">
        <v>291</v>
      </c>
      <c r="AL1847" t="s">
        <v>218</v>
      </c>
      <c r="AM1847" t="s">
        <v>2227</v>
      </c>
      <c r="AN1847" t="s">
        <v>6</v>
      </c>
      <c r="AO1847" s="57">
        <v>46181.559259259258</v>
      </c>
      <c r="AR1847" t="s">
        <v>219</v>
      </c>
      <c r="AS1847" t="s">
        <v>632</v>
      </c>
      <c r="AT1847" t="s">
        <v>231</v>
      </c>
      <c r="AU1847">
        <v>20260806</v>
      </c>
      <c r="AV1847" t="s">
        <v>222</v>
      </c>
      <c r="AW1847" t="s">
        <v>915</v>
      </c>
      <c r="AX1847" t="s">
        <v>223</v>
      </c>
      <c r="BA1847" s="57">
        <v>46240.291666666664</v>
      </c>
      <c r="BB1847" t="s">
        <v>2227</v>
      </c>
      <c r="BC1847">
        <v>2026</v>
      </c>
      <c r="BD1847">
        <v>8</v>
      </c>
      <c r="BE1847">
        <v>6</v>
      </c>
      <c r="BF1847" s="6">
        <f t="shared" si="84"/>
        <v>46240</v>
      </c>
      <c r="BG1847">
        <f t="shared" si="85"/>
        <v>-0.29166666666424135</v>
      </c>
      <c r="BH1847" t="str">
        <f t="shared" si="86"/>
        <v>COMPLY</v>
      </c>
      <c r="BI1847" t="e">
        <f>VLOOKUP(H1847,Sheet2!$A$1:$B$270,2,FALSE)</f>
        <v>#N/A</v>
      </c>
    </row>
    <row r="1848" spans="1:61">
      <c r="A1848">
        <v>1847</v>
      </c>
      <c r="B1848">
        <v>1002518428</v>
      </c>
      <c r="C1848">
        <v>3</v>
      </c>
      <c r="D1848" t="s">
        <v>49</v>
      </c>
      <c r="E1848">
        <v>4</v>
      </c>
      <c r="F1848" t="s">
        <v>246</v>
      </c>
      <c r="G1848" t="s">
        <v>247</v>
      </c>
      <c r="H1848" t="s">
        <v>930</v>
      </c>
      <c r="I1848" t="s">
        <v>213</v>
      </c>
      <c r="J1848" t="s">
        <v>214</v>
      </c>
      <c r="K1848" t="s">
        <v>149</v>
      </c>
      <c r="M1848" t="s">
        <v>76</v>
      </c>
      <c r="N1848" t="s">
        <v>608</v>
      </c>
      <c r="O1848" s="57">
        <v>46244.673368055555</v>
      </c>
      <c r="P1848" s="57">
        <v>46244.725104166668</v>
      </c>
      <c r="Q1848">
        <v>69359679</v>
      </c>
      <c r="S1848">
        <v>142410346072</v>
      </c>
      <c r="T1848" t="s">
        <v>2936</v>
      </c>
      <c r="U1848" t="s">
        <v>2937</v>
      </c>
      <c r="V1848" t="s">
        <v>6407</v>
      </c>
      <c r="Z1848">
        <v>110.4451365</v>
      </c>
      <c r="AA1848">
        <v>-6.9993068000000003</v>
      </c>
      <c r="AB1848" t="s">
        <v>2938</v>
      </c>
      <c r="AC1848" t="s">
        <v>291</v>
      </c>
      <c r="AL1848" t="s">
        <v>218</v>
      </c>
      <c r="AM1848" t="s">
        <v>6408</v>
      </c>
      <c r="AN1848" t="s">
        <v>6</v>
      </c>
      <c r="AO1848" s="57">
        <v>46303.673692129632</v>
      </c>
      <c r="AR1848" t="s">
        <v>219</v>
      </c>
      <c r="AS1848" t="s">
        <v>930</v>
      </c>
      <c r="AT1848" t="s">
        <v>231</v>
      </c>
      <c r="AU1848">
        <v>20260810</v>
      </c>
      <c r="AV1848" t="s">
        <v>222</v>
      </c>
      <c r="AW1848" t="s">
        <v>571</v>
      </c>
      <c r="AX1848" t="s">
        <v>223</v>
      </c>
      <c r="BA1848" s="57">
        <v>46244.291666666664</v>
      </c>
      <c r="BB1848" t="s">
        <v>6408</v>
      </c>
      <c r="BC1848">
        <v>2026</v>
      </c>
      <c r="BD1848">
        <v>8</v>
      </c>
      <c r="BE1848">
        <v>10</v>
      </c>
      <c r="BF1848" s="6">
        <f t="shared" si="84"/>
        <v>46244</v>
      </c>
      <c r="BG1848">
        <f t="shared" si="85"/>
        <v>-0.29166666666424135</v>
      </c>
      <c r="BH1848" t="str">
        <f t="shared" si="86"/>
        <v>COMPLY</v>
      </c>
      <c r="BI1848" t="e">
        <f>VLOOKUP(H1848,Sheet2!$A$1:$B$270,2,FALSE)</f>
        <v>#N/A</v>
      </c>
    </row>
    <row r="1849" spans="1:61">
      <c r="A1849">
        <v>1848</v>
      </c>
      <c r="B1849">
        <v>1002505942</v>
      </c>
      <c r="C1849">
        <v>3</v>
      </c>
      <c r="D1849" t="s">
        <v>55</v>
      </c>
      <c r="E1849">
        <v>5</v>
      </c>
      <c r="F1849" t="s">
        <v>228</v>
      </c>
      <c r="G1849" t="s">
        <v>121</v>
      </c>
      <c r="H1849" t="s">
        <v>387</v>
      </c>
      <c r="I1849" t="s">
        <v>213</v>
      </c>
      <c r="J1849" t="s">
        <v>214</v>
      </c>
      <c r="K1849" t="s">
        <v>149</v>
      </c>
      <c r="M1849" t="s">
        <v>575</v>
      </c>
      <c r="N1849" t="s">
        <v>216</v>
      </c>
      <c r="O1849" s="57">
        <v>46237.496840277781</v>
      </c>
      <c r="P1849" s="57">
        <v>46240.591400462959</v>
      </c>
      <c r="Q1849">
        <v>69357423</v>
      </c>
      <c r="S1849">
        <v>152435221607</v>
      </c>
      <c r="T1849" t="s">
        <v>2233</v>
      </c>
      <c r="U1849" t="s">
        <v>2234</v>
      </c>
      <c r="V1849" t="s">
        <v>2235</v>
      </c>
      <c r="Z1849">
        <v>112.72248449999999</v>
      </c>
      <c r="AA1849">
        <v>-7.1712109000000002</v>
      </c>
      <c r="AB1849" t="s">
        <v>2236</v>
      </c>
      <c r="AC1849" t="s">
        <v>230</v>
      </c>
      <c r="AL1849" t="s">
        <v>218</v>
      </c>
      <c r="AM1849" t="s">
        <v>2237</v>
      </c>
      <c r="AN1849" t="s">
        <v>6</v>
      </c>
      <c r="AO1849" s="57">
        <v>46089.507256944446</v>
      </c>
      <c r="AP1849" s="57">
        <v>46238.541666666664</v>
      </c>
      <c r="AQ1849" t="s">
        <v>903</v>
      </c>
      <c r="AR1849" t="s">
        <v>14</v>
      </c>
      <c r="AS1849" t="s">
        <v>387</v>
      </c>
      <c r="AT1849" t="s">
        <v>231</v>
      </c>
      <c r="AV1849" t="s">
        <v>2238</v>
      </c>
      <c r="AW1849" t="s">
        <v>560</v>
      </c>
      <c r="AX1849" t="s">
        <v>223</v>
      </c>
      <c r="BA1849" s="57">
        <v>46238.541666666664</v>
      </c>
      <c r="BB1849" t="s">
        <v>2237</v>
      </c>
      <c r="BF1849" s="6" t="e">
        <f t="shared" si="84"/>
        <v>#NUM!</v>
      </c>
      <c r="BG1849" t="e">
        <f t="shared" si="85"/>
        <v>#NUM!</v>
      </c>
      <c r="BH1849" t="e">
        <f t="shared" si="86"/>
        <v>#NUM!</v>
      </c>
      <c r="BI1849" t="str">
        <f>VLOOKUP(H1849,Sheet2!$A$1:$B$270,2,FALSE)</f>
        <v>MADURA</v>
      </c>
    </row>
    <row r="1850" spans="1:61">
      <c r="A1850">
        <v>1849</v>
      </c>
      <c r="B1850">
        <v>1002517395</v>
      </c>
      <c r="C1850">
        <v>3</v>
      </c>
      <c r="D1850" t="s">
        <v>49</v>
      </c>
      <c r="E1850">
        <v>4</v>
      </c>
      <c r="F1850" t="s">
        <v>246</v>
      </c>
      <c r="G1850" t="s">
        <v>588</v>
      </c>
      <c r="H1850" t="s">
        <v>589</v>
      </c>
      <c r="I1850" t="s">
        <v>213</v>
      </c>
      <c r="J1850" t="s">
        <v>214</v>
      </c>
      <c r="K1850" t="s">
        <v>149</v>
      </c>
      <c r="M1850" t="s">
        <v>76</v>
      </c>
      <c r="N1850" t="s">
        <v>216</v>
      </c>
      <c r="O1850" s="57">
        <v>46244.471342592595</v>
      </c>
      <c r="P1850" s="57">
        <v>46244.551458333335</v>
      </c>
      <c r="Q1850">
        <v>69361228</v>
      </c>
      <c r="S1850">
        <v>142434111364</v>
      </c>
      <c r="T1850" t="s">
        <v>5096</v>
      </c>
      <c r="U1850" t="s">
        <v>6414</v>
      </c>
      <c r="V1850" t="s">
        <v>6415</v>
      </c>
      <c r="Z1850">
        <v>110.507481</v>
      </c>
      <c r="AA1850">
        <v>-7.3395080000000004</v>
      </c>
      <c r="AB1850" t="s">
        <v>5099</v>
      </c>
      <c r="AC1850" t="s">
        <v>217</v>
      </c>
      <c r="AL1850" t="s">
        <v>218</v>
      </c>
      <c r="AM1850" t="s">
        <v>6416</v>
      </c>
      <c r="AN1850" t="s">
        <v>6</v>
      </c>
      <c r="AO1850" s="57">
        <v>46303.486157407409</v>
      </c>
      <c r="AR1850" t="s">
        <v>219</v>
      </c>
      <c r="AS1850" t="s">
        <v>589</v>
      </c>
      <c r="AT1850" t="s">
        <v>231</v>
      </c>
      <c r="AU1850">
        <v>20260810</v>
      </c>
      <c r="AV1850" t="s">
        <v>222</v>
      </c>
      <c r="AW1850" t="s">
        <v>561</v>
      </c>
      <c r="AX1850" t="s">
        <v>223</v>
      </c>
      <c r="BA1850" s="57">
        <v>46244.291666666664</v>
      </c>
      <c r="BB1850" t="s">
        <v>6416</v>
      </c>
      <c r="BC1850">
        <v>2026</v>
      </c>
      <c r="BD1850">
        <v>8</v>
      </c>
      <c r="BE1850">
        <v>10</v>
      </c>
      <c r="BF1850" s="6">
        <f t="shared" si="84"/>
        <v>46244</v>
      </c>
      <c r="BG1850">
        <f t="shared" si="85"/>
        <v>-0.29166666666424135</v>
      </c>
      <c r="BH1850" t="str">
        <f t="shared" si="86"/>
        <v>COMPLY</v>
      </c>
      <c r="BI1850" t="e">
        <f>VLOOKUP(H1850,Sheet2!$A$1:$B$270,2,FALSE)</f>
        <v>#N/A</v>
      </c>
    </row>
    <row r="1851" spans="1:61">
      <c r="A1851">
        <v>1850</v>
      </c>
      <c r="B1851">
        <v>1002517248</v>
      </c>
      <c r="C1851">
        <v>3</v>
      </c>
      <c r="D1851" t="s">
        <v>45</v>
      </c>
      <c r="E1851">
        <v>5</v>
      </c>
      <c r="F1851" t="s">
        <v>211</v>
      </c>
      <c r="G1851" t="s">
        <v>115</v>
      </c>
      <c r="H1851" t="s">
        <v>279</v>
      </c>
      <c r="I1851" t="s">
        <v>213</v>
      </c>
      <c r="J1851" t="s">
        <v>214</v>
      </c>
      <c r="K1851" t="s">
        <v>149</v>
      </c>
      <c r="L1851" t="s">
        <v>215</v>
      </c>
      <c r="M1851" t="s">
        <v>76</v>
      </c>
      <c r="N1851" t="s">
        <v>216</v>
      </c>
      <c r="O1851" s="57">
        <v>46244.43954861111</v>
      </c>
      <c r="P1851" s="57">
        <v>46244.762442129628</v>
      </c>
      <c r="Q1851">
        <v>69362237</v>
      </c>
      <c r="S1851">
        <v>172603791357</v>
      </c>
      <c r="T1851" t="s">
        <v>6417</v>
      </c>
      <c r="U1851" t="s">
        <v>6418</v>
      </c>
      <c r="V1851" t="s">
        <v>6419</v>
      </c>
      <c r="Z1851">
        <v>116.345808282494</v>
      </c>
      <c r="AA1851">
        <v>-8.6511543781027402</v>
      </c>
      <c r="AB1851" t="s">
        <v>6420</v>
      </c>
      <c r="AC1851" t="s">
        <v>217</v>
      </c>
      <c r="AL1851" t="s">
        <v>218</v>
      </c>
      <c r="AM1851" t="s">
        <v>6421</v>
      </c>
      <c r="AN1851" t="s">
        <v>6</v>
      </c>
      <c r="AO1851" s="57">
        <v>46303.444293981483</v>
      </c>
      <c r="AP1851" s="57">
        <v>46245.333333333336</v>
      </c>
      <c r="AR1851" t="s">
        <v>219</v>
      </c>
      <c r="AS1851" t="s">
        <v>279</v>
      </c>
      <c r="AT1851" t="s">
        <v>231</v>
      </c>
      <c r="AU1851">
        <v>20260810</v>
      </c>
      <c r="AV1851" t="s">
        <v>222</v>
      </c>
      <c r="AW1851" t="s">
        <v>924</v>
      </c>
      <c r="AX1851" t="s">
        <v>223</v>
      </c>
      <c r="BA1851" s="57">
        <v>46245.333333333336</v>
      </c>
      <c r="BB1851" t="s">
        <v>6421</v>
      </c>
      <c r="BC1851">
        <v>2026</v>
      </c>
      <c r="BD1851">
        <v>8</v>
      </c>
      <c r="BE1851">
        <v>10</v>
      </c>
      <c r="BF1851" s="6">
        <f t="shared" si="84"/>
        <v>46244</v>
      </c>
      <c r="BG1851">
        <f t="shared" si="85"/>
        <v>-1.3333333333357587</v>
      </c>
      <c r="BH1851" t="str">
        <f t="shared" si="86"/>
        <v>COMPLY</v>
      </c>
      <c r="BI1851" t="str">
        <f>VLOOKUP(H1851,Sheet2!$A$1:$B$270,2,FALSE)</f>
        <v>SELONG</v>
      </c>
    </row>
    <row r="1852" spans="1:61">
      <c r="A1852">
        <v>1851</v>
      </c>
      <c r="B1852">
        <v>1002529586</v>
      </c>
      <c r="C1852">
        <v>3</v>
      </c>
      <c r="D1852" t="s">
        <v>51</v>
      </c>
      <c r="E1852">
        <v>4</v>
      </c>
      <c r="F1852" t="s">
        <v>235</v>
      </c>
      <c r="G1852" t="s">
        <v>584</v>
      </c>
      <c r="H1852" t="s">
        <v>617</v>
      </c>
      <c r="I1852" t="s">
        <v>213</v>
      </c>
      <c r="J1852" t="s">
        <v>214</v>
      </c>
      <c r="K1852" t="s">
        <v>149</v>
      </c>
      <c r="M1852" t="s">
        <v>76</v>
      </c>
      <c r="N1852" t="s">
        <v>216</v>
      </c>
      <c r="O1852" s="57">
        <v>46250.525231481479</v>
      </c>
      <c r="P1852" s="57">
        <v>46250.892395833333</v>
      </c>
      <c r="Q1852">
        <v>69366366</v>
      </c>
      <c r="R1852">
        <v>2716011973</v>
      </c>
      <c r="S1852">
        <v>142505403045</v>
      </c>
      <c r="T1852" t="s">
        <v>12623</v>
      </c>
      <c r="U1852" t="s">
        <v>12624</v>
      </c>
      <c r="V1852" t="s">
        <v>12625</v>
      </c>
      <c r="Z1852">
        <v>110.7685</v>
      </c>
      <c r="AA1852">
        <v>-7.5533999999999999</v>
      </c>
      <c r="AB1852" t="s">
        <v>12626</v>
      </c>
      <c r="AC1852" t="s">
        <v>217</v>
      </c>
      <c r="AL1852" t="s">
        <v>218</v>
      </c>
      <c r="AM1852" t="s">
        <v>12627</v>
      </c>
      <c r="AN1852" t="s">
        <v>6</v>
      </c>
      <c r="AO1852" t="s">
        <v>10751</v>
      </c>
      <c r="AR1852" t="s">
        <v>219</v>
      </c>
      <c r="AS1852" t="s">
        <v>617</v>
      </c>
      <c r="AT1852" t="s">
        <v>231</v>
      </c>
      <c r="AU1852">
        <v>20260816</v>
      </c>
      <c r="AV1852" t="s">
        <v>222</v>
      </c>
      <c r="AW1852" t="s">
        <v>596</v>
      </c>
      <c r="AX1852" t="s">
        <v>223</v>
      </c>
      <c r="BA1852" s="57">
        <v>46250.291666666664</v>
      </c>
      <c r="BB1852" t="s">
        <v>12627</v>
      </c>
      <c r="BC1852">
        <v>2026</v>
      </c>
      <c r="BD1852">
        <v>8</v>
      </c>
      <c r="BE1852">
        <v>16</v>
      </c>
      <c r="BF1852" s="6">
        <f t="shared" si="84"/>
        <v>46250</v>
      </c>
      <c r="BG1852">
        <f t="shared" si="85"/>
        <v>-0.29166666666424135</v>
      </c>
      <c r="BH1852" t="str">
        <f t="shared" si="86"/>
        <v>COMPLY</v>
      </c>
      <c r="BI1852" t="e">
        <f>VLOOKUP(H1852,Sheet2!$A$1:$B$270,2,FALSE)</f>
        <v>#N/A</v>
      </c>
    </row>
    <row r="1853" spans="1:61">
      <c r="A1853">
        <v>1852</v>
      </c>
      <c r="B1853">
        <v>1002528747</v>
      </c>
      <c r="C1853">
        <v>3</v>
      </c>
      <c r="D1853" t="s">
        <v>59</v>
      </c>
      <c r="E1853">
        <v>4</v>
      </c>
      <c r="F1853" t="s">
        <v>567</v>
      </c>
      <c r="G1853" t="s">
        <v>609</v>
      </c>
      <c r="H1853" t="s">
        <v>610</v>
      </c>
      <c r="I1853" t="s">
        <v>213</v>
      </c>
      <c r="J1853" t="s">
        <v>214</v>
      </c>
      <c r="K1853" t="s">
        <v>149</v>
      </c>
      <c r="L1853" t="s">
        <v>215</v>
      </c>
      <c r="M1853" t="s">
        <v>575</v>
      </c>
      <c r="N1853" t="s">
        <v>216</v>
      </c>
      <c r="O1853" s="57">
        <v>46249.707592592589</v>
      </c>
      <c r="P1853" s="57">
        <v>46251.488449074073</v>
      </c>
      <c r="Q1853">
        <v>69367168</v>
      </c>
      <c r="S1853">
        <v>146130138582</v>
      </c>
      <c r="T1853" t="s">
        <v>11765</v>
      </c>
      <c r="U1853" t="s">
        <v>12628</v>
      </c>
      <c r="V1853" t="s">
        <v>12629</v>
      </c>
      <c r="Z1853">
        <v>110.4351126</v>
      </c>
      <c r="AA1853">
        <v>-7.7388512</v>
      </c>
      <c r="AB1853" t="s">
        <v>11768</v>
      </c>
      <c r="AC1853" t="s">
        <v>237</v>
      </c>
      <c r="AL1853" t="s">
        <v>218</v>
      </c>
      <c r="AM1853" t="s">
        <v>12630</v>
      </c>
      <c r="AN1853" t="s">
        <v>6</v>
      </c>
      <c r="AO1853" t="s">
        <v>12631</v>
      </c>
      <c r="AP1853" s="57">
        <v>46250.541666666664</v>
      </c>
      <c r="AQ1853" t="s">
        <v>564</v>
      </c>
      <c r="AR1853" t="s">
        <v>14</v>
      </c>
      <c r="AS1853" t="s">
        <v>610</v>
      </c>
      <c r="AT1853" t="s">
        <v>231</v>
      </c>
      <c r="AV1853" t="s">
        <v>12632</v>
      </c>
      <c r="AW1853" t="s">
        <v>1014</v>
      </c>
      <c r="AX1853" t="s">
        <v>223</v>
      </c>
      <c r="BA1853" s="57">
        <v>46250.541666666664</v>
      </c>
      <c r="BB1853" t="s">
        <v>12630</v>
      </c>
      <c r="BF1853" s="6" t="e">
        <f t="shared" si="84"/>
        <v>#NUM!</v>
      </c>
      <c r="BG1853" t="e">
        <f t="shared" si="85"/>
        <v>#NUM!</v>
      </c>
      <c r="BH1853" t="e">
        <f t="shared" si="86"/>
        <v>#NUM!</v>
      </c>
      <c r="BI1853" t="e">
        <f>VLOOKUP(H1853,Sheet2!$A$1:$B$270,2,FALSE)</f>
        <v>#N/A</v>
      </c>
    </row>
    <row r="1854" spans="1:61">
      <c r="A1854">
        <v>1853</v>
      </c>
      <c r="B1854">
        <v>1002514096</v>
      </c>
      <c r="C1854">
        <v>3</v>
      </c>
      <c r="D1854" t="s">
        <v>34</v>
      </c>
      <c r="E1854">
        <v>5</v>
      </c>
      <c r="F1854" t="s">
        <v>585</v>
      </c>
      <c r="G1854" t="s">
        <v>81</v>
      </c>
      <c r="H1854" t="s">
        <v>358</v>
      </c>
      <c r="I1854" t="s">
        <v>213</v>
      </c>
      <c r="J1854" t="s">
        <v>214</v>
      </c>
      <c r="K1854" t="s">
        <v>149</v>
      </c>
      <c r="M1854" t="s">
        <v>76</v>
      </c>
      <c r="N1854" t="s">
        <v>216</v>
      </c>
      <c r="O1854" s="57">
        <v>46241.437789351854</v>
      </c>
      <c r="P1854" s="57">
        <v>46245.332939814813</v>
      </c>
      <c r="Q1854">
        <v>69360540</v>
      </c>
      <c r="S1854">
        <v>172416429089</v>
      </c>
      <c r="T1854" t="s">
        <v>4724</v>
      </c>
      <c r="U1854" t="s">
        <v>5019</v>
      </c>
      <c r="V1854" t="s">
        <v>5020</v>
      </c>
      <c r="Z1854">
        <v>115.1773062</v>
      </c>
      <c r="AA1854">
        <v>-8.7052385000000001</v>
      </c>
      <c r="AB1854" t="s">
        <v>4727</v>
      </c>
      <c r="AC1854" t="s">
        <v>230</v>
      </c>
      <c r="AL1854" t="s">
        <v>218</v>
      </c>
      <c r="AM1854" t="s">
        <v>5021</v>
      </c>
      <c r="AN1854" t="s">
        <v>6</v>
      </c>
      <c r="AO1854" s="57">
        <v>46211.444398148145</v>
      </c>
      <c r="AP1854" s="57">
        <v>46242.541666666664</v>
      </c>
      <c r="AQ1854" t="s">
        <v>248</v>
      </c>
      <c r="AR1854" t="s">
        <v>219</v>
      </c>
      <c r="AS1854" t="s">
        <v>358</v>
      </c>
      <c r="AT1854" t="s">
        <v>231</v>
      </c>
      <c r="AU1854">
        <v>20260811</v>
      </c>
      <c r="AV1854" t="s">
        <v>222</v>
      </c>
      <c r="AW1854" t="s">
        <v>591</v>
      </c>
      <c r="AX1854" t="s">
        <v>223</v>
      </c>
      <c r="BA1854" s="57">
        <v>46242.541666666664</v>
      </c>
      <c r="BB1854" t="s">
        <v>5021</v>
      </c>
      <c r="BC1854">
        <v>2026</v>
      </c>
      <c r="BD1854">
        <v>8</v>
      </c>
      <c r="BE1854">
        <v>11</v>
      </c>
      <c r="BF1854" s="6">
        <f t="shared" si="84"/>
        <v>46245</v>
      </c>
      <c r="BG1854">
        <f t="shared" si="85"/>
        <v>2.4583333333357587</v>
      </c>
      <c r="BH1854" t="str">
        <f t="shared" si="86"/>
        <v>NOT COMPLY</v>
      </c>
      <c r="BI1854" t="str">
        <f>VLOOKUP(H1854,Sheet2!$A$1:$B$270,2,FALSE)</f>
        <v>JIMBARAN</v>
      </c>
    </row>
    <row r="1855" spans="1:61">
      <c r="A1855">
        <v>1854</v>
      </c>
      <c r="B1855">
        <v>1002524704</v>
      </c>
      <c r="C1855">
        <v>3</v>
      </c>
      <c r="D1855" t="s">
        <v>49</v>
      </c>
      <c r="E1855">
        <v>4</v>
      </c>
      <c r="F1855" t="s">
        <v>246</v>
      </c>
      <c r="G1855" t="s">
        <v>247</v>
      </c>
      <c r="H1855" t="s">
        <v>925</v>
      </c>
      <c r="I1855" t="s">
        <v>213</v>
      </c>
      <c r="J1855" t="s">
        <v>214</v>
      </c>
      <c r="K1855" t="s">
        <v>149</v>
      </c>
      <c r="M1855" t="s">
        <v>602</v>
      </c>
      <c r="N1855" t="s">
        <v>608</v>
      </c>
      <c r="O1855" s="57">
        <v>46247.645266203705</v>
      </c>
      <c r="P1855" s="57">
        <v>46248.712812500002</v>
      </c>
      <c r="Q1855">
        <v>68988943</v>
      </c>
      <c r="S1855">
        <v>142406122744</v>
      </c>
      <c r="T1855" t="s">
        <v>3259</v>
      </c>
      <c r="U1855" t="s">
        <v>9419</v>
      </c>
      <c r="Z1855">
        <v>110.415910208426</v>
      </c>
      <c r="AA1855">
        <v>-6.9788112100569002</v>
      </c>
      <c r="AB1855" t="s">
        <v>9420</v>
      </c>
      <c r="AC1855" t="s">
        <v>226</v>
      </c>
      <c r="AO1855" t="s">
        <v>8955</v>
      </c>
      <c r="AR1855" t="s">
        <v>5</v>
      </c>
      <c r="AS1855" t="s">
        <v>925</v>
      </c>
      <c r="AT1855" t="s">
        <v>231</v>
      </c>
      <c r="AV1855" t="s">
        <v>9444</v>
      </c>
      <c r="AW1855" t="s">
        <v>568</v>
      </c>
      <c r="AX1855" t="s">
        <v>223</v>
      </c>
      <c r="BF1855" s="6" t="e">
        <f t="shared" si="84"/>
        <v>#NUM!</v>
      </c>
      <c r="BG1855" t="e">
        <f t="shared" si="85"/>
        <v>#NUM!</v>
      </c>
      <c r="BH1855" t="e">
        <f t="shared" si="86"/>
        <v>#NUM!</v>
      </c>
      <c r="BI1855" t="e">
        <f>VLOOKUP(H1855,Sheet2!$A$1:$B$270,2,FALSE)</f>
        <v>#N/A</v>
      </c>
    </row>
    <row r="1856" spans="1:61">
      <c r="A1856">
        <v>1855</v>
      </c>
      <c r="B1856">
        <v>1002520042</v>
      </c>
      <c r="C1856">
        <v>3</v>
      </c>
      <c r="D1856" t="s">
        <v>42</v>
      </c>
      <c r="E1856">
        <v>5</v>
      </c>
      <c r="F1856" t="s">
        <v>233</v>
      </c>
      <c r="G1856" t="s">
        <v>101</v>
      </c>
      <c r="H1856" t="s">
        <v>263</v>
      </c>
      <c r="I1856" t="s">
        <v>213</v>
      </c>
      <c r="J1856" t="s">
        <v>214</v>
      </c>
      <c r="K1856" t="s">
        <v>149</v>
      </c>
      <c r="M1856" t="s">
        <v>76</v>
      </c>
      <c r="N1856" t="s">
        <v>216</v>
      </c>
      <c r="O1856" s="57">
        <v>46245.582048611112</v>
      </c>
      <c r="P1856" s="57">
        <v>46246.522766203707</v>
      </c>
      <c r="Q1856">
        <v>69363390</v>
      </c>
      <c r="S1856">
        <v>152316232062</v>
      </c>
      <c r="T1856" t="s">
        <v>7573</v>
      </c>
      <c r="U1856" t="s">
        <v>7574</v>
      </c>
      <c r="V1856" t="s">
        <v>7575</v>
      </c>
      <c r="Z1856">
        <v>112.6644804</v>
      </c>
      <c r="AA1856">
        <v>-7.4511836000000002</v>
      </c>
      <c r="AB1856" t="s">
        <v>7576</v>
      </c>
      <c r="AC1856" t="s">
        <v>291</v>
      </c>
      <c r="AL1856" t="s">
        <v>218</v>
      </c>
      <c r="AM1856" t="s">
        <v>7577</v>
      </c>
      <c r="AN1856" t="s">
        <v>6</v>
      </c>
      <c r="AO1856" s="57">
        <v>46334.590532407405</v>
      </c>
      <c r="AP1856" s="57">
        <v>46246.625</v>
      </c>
      <c r="AR1856" t="s">
        <v>219</v>
      </c>
      <c r="AS1856" t="s">
        <v>263</v>
      </c>
      <c r="AT1856" t="s">
        <v>231</v>
      </c>
      <c r="AU1856">
        <v>20260812</v>
      </c>
      <c r="AV1856" t="s">
        <v>222</v>
      </c>
      <c r="AW1856" t="s">
        <v>561</v>
      </c>
      <c r="AX1856" t="s">
        <v>223</v>
      </c>
      <c r="BA1856" s="57">
        <v>46246.625</v>
      </c>
      <c r="BB1856" t="s">
        <v>7577</v>
      </c>
      <c r="BC1856">
        <v>2026</v>
      </c>
      <c r="BD1856">
        <v>8</v>
      </c>
      <c r="BE1856">
        <v>12</v>
      </c>
      <c r="BF1856" s="6">
        <f t="shared" si="84"/>
        <v>46246</v>
      </c>
      <c r="BG1856">
        <f t="shared" si="85"/>
        <v>-0.625</v>
      </c>
      <c r="BH1856" t="str">
        <f t="shared" si="86"/>
        <v>COMPLY</v>
      </c>
      <c r="BI1856" t="str">
        <f>VLOOKUP(H1856,Sheet2!$A$1:$B$270,2,FALSE)</f>
        <v>SIDOARJO</v>
      </c>
    </row>
    <row r="1857" spans="1:61">
      <c r="A1857">
        <v>1856</v>
      </c>
      <c r="B1857">
        <v>1002507818</v>
      </c>
      <c r="C1857">
        <v>3</v>
      </c>
      <c r="D1857" t="s">
        <v>59</v>
      </c>
      <c r="E1857">
        <v>4</v>
      </c>
      <c r="F1857" t="s">
        <v>243</v>
      </c>
      <c r="G1857" t="s">
        <v>557</v>
      </c>
      <c r="H1857" t="s">
        <v>977</v>
      </c>
      <c r="I1857" t="s">
        <v>213</v>
      </c>
      <c r="J1857" t="s">
        <v>214</v>
      </c>
      <c r="K1857" t="s">
        <v>149</v>
      </c>
      <c r="M1857" t="s">
        <v>76</v>
      </c>
      <c r="N1857" t="s">
        <v>608</v>
      </c>
      <c r="O1857" s="57">
        <v>46238.488564814812</v>
      </c>
      <c r="P1857" s="57">
        <v>46241.707569444443</v>
      </c>
      <c r="Q1857">
        <v>69232724</v>
      </c>
      <c r="S1857">
        <v>142141120151</v>
      </c>
      <c r="T1857" t="s">
        <v>2255</v>
      </c>
      <c r="U1857" t="s">
        <v>2256</v>
      </c>
      <c r="V1857" t="s">
        <v>2257</v>
      </c>
      <c r="Z1857">
        <v>109.6849694</v>
      </c>
      <c r="AA1857">
        <v>-7.6910796000000001</v>
      </c>
      <c r="AB1857" t="s">
        <v>2258</v>
      </c>
      <c r="AC1857" t="s">
        <v>290</v>
      </c>
      <c r="AL1857" t="s">
        <v>218</v>
      </c>
      <c r="AM1857" t="s">
        <v>2259</v>
      </c>
      <c r="AN1857" t="s">
        <v>6</v>
      </c>
      <c r="AO1857" s="57">
        <v>46120.496689814812</v>
      </c>
      <c r="AP1857" s="57">
        <v>46241.541666666664</v>
      </c>
      <c r="AR1857" t="s">
        <v>219</v>
      </c>
      <c r="AS1857" t="s">
        <v>977</v>
      </c>
      <c r="AT1857" t="s">
        <v>231</v>
      </c>
      <c r="AU1857">
        <v>20260807</v>
      </c>
      <c r="AV1857" t="s">
        <v>222</v>
      </c>
      <c r="AW1857" t="s">
        <v>561</v>
      </c>
      <c r="AX1857" t="s">
        <v>223</v>
      </c>
      <c r="BA1857" s="57">
        <v>46241.541666666664</v>
      </c>
      <c r="BB1857" t="s">
        <v>2259</v>
      </c>
      <c r="BC1857">
        <v>2026</v>
      </c>
      <c r="BD1857">
        <v>8</v>
      </c>
      <c r="BE1857">
        <v>7</v>
      </c>
      <c r="BF1857" s="6">
        <f t="shared" si="84"/>
        <v>46241</v>
      </c>
      <c r="BG1857">
        <f t="shared" si="85"/>
        <v>-0.54166666666424135</v>
      </c>
      <c r="BH1857" t="str">
        <f t="shared" si="86"/>
        <v>COMPLY</v>
      </c>
      <c r="BI1857" t="e">
        <f>VLOOKUP(H1857,Sheet2!$A$1:$B$270,2,FALSE)</f>
        <v>#N/A</v>
      </c>
    </row>
    <row r="1858" spans="1:61">
      <c r="A1858">
        <v>1857</v>
      </c>
      <c r="B1858">
        <v>1002505203</v>
      </c>
      <c r="C1858">
        <v>3</v>
      </c>
      <c r="D1858" t="s">
        <v>59</v>
      </c>
      <c r="E1858">
        <v>4</v>
      </c>
      <c r="F1858" t="s">
        <v>243</v>
      </c>
      <c r="G1858" t="s">
        <v>261</v>
      </c>
      <c r="H1858" t="s">
        <v>262</v>
      </c>
      <c r="I1858" t="s">
        <v>213</v>
      </c>
      <c r="J1858" t="s">
        <v>214</v>
      </c>
      <c r="K1858" t="s">
        <v>149</v>
      </c>
      <c r="L1858" t="s">
        <v>215</v>
      </c>
      <c r="M1858" t="s">
        <v>76</v>
      </c>
      <c r="N1858" t="s">
        <v>216</v>
      </c>
      <c r="O1858" s="57">
        <v>46236.508287037039</v>
      </c>
      <c r="P1858" s="57">
        <v>46236.705949074072</v>
      </c>
      <c r="Q1858">
        <v>69357011</v>
      </c>
      <c r="S1858">
        <v>141373127180</v>
      </c>
      <c r="T1858" t="s">
        <v>2265</v>
      </c>
      <c r="U1858" t="s">
        <v>2266</v>
      </c>
      <c r="V1858" t="s">
        <v>2267</v>
      </c>
      <c r="Z1858">
        <v>109.900926004458</v>
      </c>
      <c r="AA1858">
        <v>-7.3623733819532102</v>
      </c>
      <c r="AB1858" t="s">
        <v>2268</v>
      </c>
      <c r="AC1858" t="s">
        <v>237</v>
      </c>
      <c r="AL1858" t="s">
        <v>218</v>
      </c>
      <c r="AM1858" t="s">
        <v>2269</v>
      </c>
      <c r="AN1858" t="s">
        <v>6</v>
      </c>
      <c r="AO1858" s="57">
        <v>46061.517291666663</v>
      </c>
      <c r="AP1858" s="57">
        <v>46237.541666666664</v>
      </c>
      <c r="AR1858" t="s">
        <v>219</v>
      </c>
      <c r="AS1858" t="s">
        <v>262</v>
      </c>
      <c r="AT1858" t="s">
        <v>231</v>
      </c>
      <c r="AU1858">
        <v>20260802</v>
      </c>
      <c r="AV1858" t="s">
        <v>222</v>
      </c>
      <c r="AW1858" t="s">
        <v>1010</v>
      </c>
      <c r="AX1858" t="s">
        <v>223</v>
      </c>
      <c r="BA1858" s="57">
        <v>46237.541666666664</v>
      </c>
      <c r="BB1858" t="s">
        <v>2269</v>
      </c>
      <c r="BC1858">
        <v>2026</v>
      </c>
      <c r="BD1858">
        <v>8</v>
      </c>
      <c r="BE1858">
        <v>2</v>
      </c>
      <c r="BF1858" s="6">
        <f t="shared" si="84"/>
        <v>46236</v>
      </c>
      <c r="BG1858">
        <f t="shared" si="85"/>
        <v>-1.5416666666642413</v>
      </c>
      <c r="BH1858" t="str">
        <f t="shared" si="86"/>
        <v>COMPLY</v>
      </c>
      <c r="BI1858" t="e">
        <f>VLOOKUP(H1858,Sheet2!$A$1:$B$270,2,FALSE)</f>
        <v>#N/A</v>
      </c>
    </row>
    <row r="1859" spans="1:61">
      <c r="A1859">
        <v>1858</v>
      </c>
      <c r="B1859">
        <v>1002515500</v>
      </c>
      <c r="C1859">
        <v>3</v>
      </c>
      <c r="D1859" t="s">
        <v>55</v>
      </c>
      <c r="E1859">
        <v>5</v>
      </c>
      <c r="F1859" t="s">
        <v>265</v>
      </c>
      <c r="G1859" t="s">
        <v>125</v>
      </c>
      <c r="H1859" t="s">
        <v>417</v>
      </c>
      <c r="I1859" t="s">
        <v>213</v>
      </c>
      <c r="J1859" t="s">
        <v>214</v>
      </c>
      <c r="K1859" t="s">
        <v>149</v>
      </c>
      <c r="L1859" t="s">
        <v>215</v>
      </c>
      <c r="M1859" t="s">
        <v>76</v>
      </c>
      <c r="N1859" t="s">
        <v>216</v>
      </c>
      <c r="O1859" s="57">
        <v>46241.803425925929</v>
      </c>
      <c r="P1859" s="57">
        <v>46242.828020833331</v>
      </c>
      <c r="Q1859">
        <v>69361169</v>
      </c>
      <c r="S1859">
        <v>152448205816</v>
      </c>
      <c r="T1859" t="s">
        <v>5036</v>
      </c>
      <c r="U1859" t="s">
        <v>5037</v>
      </c>
      <c r="V1859" t="s">
        <v>5038</v>
      </c>
      <c r="Z1859">
        <v>112.33197199999999</v>
      </c>
      <c r="AA1859">
        <v>-6.8681869999999998</v>
      </c>
      <c r="AB1859" t="s">
        <v>5039</v>
      </c>
      <c r="AC1859" t="s">
        <v>237</v>
      </c>
      <c r="AL1859" t="s">
        <v>218</v>
      </c>
      <c r="AM1859" t="s">
        <v>5040</v>
      </c>
      <c r="AN1859" t="s">
        <v>6</v>
      </c>
      <c r="AO1859" s="57">
        <v>46211.809363425928</v>
      </c>
      <c r="AP1859" s="57">
        <v>46243.416666666664</v>
      </c>
      <c r="AR1859" t="s">
        <v>219</v>
      </c>
      <c r="AS1859" t="s">
        <v>417</v>
      </c>
      <c r="AT1859" t="s">
        <v>231</v>
      </c>
      <c r="AU1859">
        <v>20260808</v>
      </c>
      <c r="AV1859" t="s">
        <v>222</v>
      </c>
      <c r="AW1859" t="s">
        <v>1014</v>
      </c>
      <c r="AX1859" t="s">
        <v>223</v>
      </c>
      <c r="BA1859" s="57">
        <v>46243.416666666664</v>
      </c>
      <c r="BB1859" t="s">
        <v>5040</v>
      </c>
      <c r="BC1859">
        <v>2026</v>
      </c>
      <c r="BD1859">
        <v>8</v>
      </c>
      <c r="BE1859">
        <v>8</v>
      </c>
      <c r="BF1859" s="6">
        <f t="shared" ref="BF1859:BF1922" si="87">DATE(BC1859,BD1859,BE1859)</f>
        <v>46242</v>
      </c>
      <c r="BG1859">
        <f t="shared" ref="BG1859:BG1922" si="88">BF1859-BA1859</f>
        <v>-1.4166666666642413</v>
      </c>
      <c r="BH1859" t="str">
        <f t="shared" ref="BH1859:BH1922" si="89">IF(BG1859=1,"COMPLY",IF(BG1859&lt;1,"COMPLY","NOT COMPLY"))</f>
        <v>COMPLY</v>
      </c>
      <c r="BI1859" t="str">
        <f>VLOOKUP(H1859,Sheet2!$A$1:$B$270,2,FALSE)</f>
        <v>GRESIK</v>
      </c>
    </row>
    <row r="1860" spans="1:61">
      <c r="A1860">
        <v>1859</v>
      </c>
      <c r="B1860">
        <v>1002527577</v>
      </c>
      <c r="C1860">
        <v>3</v>
      </c>
      <c r="D1860" t="s">
        <v>42</v>
      </c>
      <c r="E1860">
        <v>5</v>
      </c>
      <c r="F1860" t="s">
        <v>233</v>
      </c>
      <c r="G1860" t="s">
        <v>101</v>
      </c>
      <c r="H1860" t="s">
        <v>263</v>
      </c>
      <c r="I1860" t="s">
        <v>213</v>
      </c>
      <c r="J1860" t="s">
        <v>214</v>
      </c>
      <c r="K1860" t="s">
        <v>149</v>
      </c>
      <c r="M1860" t="s">
        <v>555</v>
      </c>
      <c r="N1860" t="s">
        <v>216</v>
      </c>
      <c r="O1860" s="57">
        <v>46249.061469907407</v>
      </c>
      <c r="P1860" s="57">
        <v>46251.742835648147</v>
      </c>
      <c r="Q1860">
        <v>69366503</v>
      </c>
      <c r="S1860">
        <v>152316232148</v>
      </c>
      <c r="T1860" t="s">
        <v>12633</v>
      </c>
      <c r="U1860" t="s">
        <v>12634</v>
      </c>
      <c r="Z1860">
        <v>112.70334219999999</v>
      </c>
      <c r="AA1860">
        <v>-7.4407699000000003</v>
      </c>
      <c r="AB1860" t="s">
        <v>12635</v>
      </c>
      <c r="AC1860" t="s">
        <v>230</v>
      </c>
      <c r="AO1860" t="s">
        <v>10679</v>
      </c>
      <c r="AR1860" t="s">
        <v>6</v>
      </c>
      <c r="AS1860" t="s">
        <v>263</v>
      </c>
      <c r="AT1860" t="s">
        <v>231</v>
      </c>
      <c r="AV1860" t="s">
        <v>8832</v>
      </c>
      <c r="AW1860" t="s">
        <v>561</v>
      </c>
      <c r="AX1860" t="s">
        <v>223</v>
      </c>
      <c r="BF1860" s="6" t="e">
        <f t="shared" si="87"/>
        <v>#NUM!</v>
      </c>
      <c r="BG1860" t="e">
        <f t="shared" si="88"/>
        <v>#NUM!</v>
      </c>
      <c r="BH1860" t="e">
        <f t="shared" si="89"/>
        <v>#NUM!</v>
      </c>
      <c r="BI1860" t="str">
        <f>VLOOKUP(H1860,Sheet2!$A$1:$B$270,2,FALSE)</f>
        <v>SIDOARJO</v>
      </c>
    </row>
    <row r="1861" spans="1:61">
      <c r="A1861">
        <v>1860</v>
      </c>
      <c r="B1861">
        <v>1002524710</v>
      </c>
      <c r="C1861">
        <v>3</v>
      </c>
      <c r="D1861" t="s">
        <v>51</v>
      </c>
      <c r="E1861">
        <v>4</v>
      </c>
      <c r="F1861" t="s">
        <v>235</v>
      </c>
      <c r="G1861" t="s">
        <v>952</v>
      </c>
      <c r="H1861" t="s">
        <v>953</v>
      </c>
      <c r="I1861" t="s">
        <v>213</v>
      </c>
      <c r="J1861" t="s">
        <v>214</v>
      </c>
      <c r="K1861" t="s">
        <v>149</v>
      </c>
      <c r="L1861" t="s">
        <v>215</v>
      </c>
      <c r="M1861" t="s">
        <v>76</v>
      </c>
      <c r="N1861" t="s">
        <v>216</v>
      </c>
      <c r="O1861" s="57">
        <v>46247.643703703703</v>
      </c>
      <c r="P1861" s="57">
        <v>46249.365960648145</v>
      </c>
      <c r="Q1861">
        <v>69365350</v>
      </c>
      <c r="S1861">
        <v>143553212788</v>
      </c>
      <c r="T1861" t="s">
        <v>9421</v>
      </c>
      <c r="U1861" t="s">
        <v>9422</v>
      </c>
      <c r="V1861" t="s">
        <v>9423</v>
      </c>
      <c r="Z1861">
        <v>110.574873219376</v>
      </c>
      <c r="AA1861">
        <v>-7.5010089616666296</v>
      </c>
      <c r="AB1861" t="s">
        <v>9424</v>
      </c>
      <c r="AC1861" t="s">
        <v>237</v>
      </c>
      <c r="AL1861" t="s">
        <v>218</v>
      </c>
      <c r="AM1861" t="s">
        <v>9336</v>
      </c>
      <c r="AN1861" t="s">
        <v>6</v>
      </c>
      <c r="AO1861" t="s">
        <v>8955</v>
      </c>
      <c r="AP1861" s="57">
        <v>46248.541666666664</v>
      </c>
      <c r="AR1861" t="s">
        <v>219</v>
      </c>
      <c r="AS1861" t="s">
        <v>953</v>
      </c>
      <c r="AT1861" t="s">
        <v>231</v>
      </c>
      <c r="AU1861">
        <v>20260815</v>
      </c>
      <c r="AV1861" t="s">
        <v>222</v>
      </c>
      <c r="AW1861" t="s">
        <v>1010</v>
      </c>
      <c r="AX1861" t="s">
        <v>223</v>
      </c>
      <c r="BA1861" s="57">
        <v>46248.541666666664</v>
      </c>
      <c r="BB1861" t="s">
        <v>9336</v>
      </c>
      <c r="BC1861">
        <v>2026</v>
      </c>
      <c r="BD1861">
        <v>8</v>
      </c>
      <c r="BE1861">
        <v>15</v>
      </c>
      <c r="BF1861" s="6">
        <f t="shared" si="87"/>
        <v>46249</v>
      </c>
      <c r="BG1861">
        <f t="shared" si="88"/>
        <v>0.45833333333575865</v>
      </c>
      <c r="BH1861" t="str">
        <f t="shared" si="89"/>
        <v>COMPLY</v>
      </c>
      <c r="BI1861" t="e">
        <f>VLOOKUP(H1861,Sheet2!$A$1:$B$270,2,FALSE)</f>
        <v>#N/A</v>
      </c>
    </row>
    <row r="1862" spans="1:61">
      <c r="A1862">
        <v>1861</v>
      </c>
      <c r="B1862">
        <v>1002524584</v>
      </c>
      <c r="C1862">
        <v>3</v>
      </c>
      <c r="D1862" t="s">
        <v>59</v>
      </c>
      <c r="E1862">
        <v>4</v>
      </c>
      <c r="F1862" t="s">
        <v>224</v>
      </c>
      <c r="G1862" t="s">
        <v>224</v>
      </c>
      <c r="H1862" t="s">
        <v>911</v>
      </c>
      <c r="I1862" t="s">
        <v>213</v>
      </c>
      <c r="J1862" t="s">
        <v>214</v>
      </c>
      <c r="K1862" t="s">
        <v>149</v>
      </c>
      <c r="M1862" t="s">
        <v>76</v>
      </c>
      <c r="N1862" t="s">
        <v>216</v>
      </c>
      <c r="O1862" s="57">
        <v>46247.621203703704</v>
      </c>
      <c r="P1862" s="57">
        <v>46247.684328703705</v>
      </c>
      <c r="Q1862">
        <v>69363570</v>
      </c>
      <c r="S1862">
        <v>146303609844</v>
      </c>
      <c r="T1862" t="s">
        <v>7422</v>
      </c>
      <c r="U1862" t="s">
        <v>9425</v>
      </c>
      <c r="V1862" t="s">
        <v>9426</v>
      </c>
      <c r="Z1862">
        <v>109.190772</v>
      </c>
      <c r="AA1862">
        <v>-7.5299259999999997</v>
      </c>
      <c r="AB1862" t="s">
        <v>7425</v>
      </c>
      <c r="AC1862" t="s">
        <v>290</v>
      </c>
      <c r="AL1862" t="s">
        <v>218</v>
      </c>
      <c r="AM1862" t="s">
        <v>9427</v>
      </c>
      <c r="AN1862" t="s">
        <v>6</v>
      </c>
      <c r="AO1862" t="s">
        <v>8894</v>
      </c>
      <c r="AR1862" t="s">
        <v>219</v>
      </c>
      <c r="AS1862" t="s">
        <v>911</v>
      </c>
      <c r="AT1862" t="s">
        <v>231</v>
      </c>
      <c r="AU1862">
        <v>20260813</v>
      </c>
      <c r="AV1862" t="s">
        <v>222</v>
      </c>
      <c r="AW1862" t="s">
        <v>595</v>
      </c>
      <c r="AX1862" t="s">
        <v>223</v>
      </c>
      <c r="BA1862" s="57">
        <v>46247.291666666664</v>
      </c>
      <c r="BB1862" t="s">
        <v>9427</v>
      </c>
      <c r="BC1862">
        <v>2026</v>
      </c>
      <c r="BD1862">
        <v>8</v>
      </c>
      <c r="BE1862">
        <v>13</v>
      </c>
      <c r="BF1862" s="6">
        <f t="shared" si="87"/>
        <v>46247</v>
      </c>
      <c r="BG1862">
        <f t="shared" si="88"/>
        <v>-0.29166666666424135</v>
      </c>
      <c r="BH1862" t="str">
        <f t="shared" si="89"/>
        <v>COMPLY</v>
      </c>
      <c r="BI1862" t="e">
        <f>VLOOKUP(H1862,Sheet2!$A$1:$B$270,2,FALSE)</f>
        <v>#N/A</v>
      </c>
    </row>
    <row r="1863" spans="1:61">
      <c r="A1863">
        <v>1862</v>
      </c>
      <c r="B1863">
        <v>1002517068</v>
      </c>
      <c r="C1863">
        <v>3</v>
      </c>
      <c r="D1863" t="s">
        <v>34</v>
      </c>
      <c r="E1863">
        <v>5</v>
      </c>
      <c r="F1863" t="s">
        <v>585</v>
      </c>
      <c r="G1863" t="s">
        <v>81</v>
      </c>
      <c r="H1863" t="s">
        <v>406</v>
      </c>
      <c r="I1863" t="s">
        <v>213</v>
      </c>
      <c r="J1863" t="s">
        <v>214</v>
      </c>
      <c r="K1863" t="s">
        <v>149</v>
      </c>
      <c r="M1863" t="s">
        <v>76</v>
      </c>
      <c r="N1863" t="s">
        <v>216</v>
      </c>
      <c r="O1863" s="57">
        <v>46244.401238425926</v>
      </c>
      <c r="P1863" s="57">
        <v>46251.352129629631</v>
      </c>
      <c r="Q1863">
        <v>69359763</v>
      </c>
      <c r="S1863">
        <v>172417225457</v>
      </c>
      <c r="T1863" t="s">
        <v>1446</v>
      </c>
      <c r="U1863" t="s">
        <v>6422</v>
      </c>
      <c r="V1863" t="s">
        <v>6423</v>
      </c>
      <c r="Z1863">
        <v>115.186062015069</v>
      </c>
      <c r="AA1863">
        <v>-8.8184369656314203</v>
      </c>
      <c r="AB1863" t="s">
        <v>1448</v>
      </c>
      <c r="AC1863" t="s">
        <v>230</v>
      </c>
      <c r="AL1863" t="s">
        <v>218</v>
      </c>
      <c r="AM1863" t="s">
        <v>6424</v>
      </c>
      <c r="AN1863" t="s">
        <v>6</v>
      </c>
      <c r="AO1863" s="57">
        <v>46303.402800925927</v>
      </c>
      <c r="AR1863" t="s">
        <v>219</v>
      </c>
      <c r="AS1863" t="s">
        <v>406</v>
      </c>
      <c r="AT1863" t="s">
        <v>231</v>
      </c>
      <c r="AU1863">
        <v>20260817</v>
      </c>
      <c r="AV1863" t="s">
        <v>222</v>
      </c>
      <c r="AW1863" t="s">
        <v>560</v>
      </c>
      <c r="AX1863" t="s">
        <v>223</v>
      </c>
      <c r="BA1863" s="57">
        <v>46244.291666666664</v>
      </c>
      <c r="BB1863" t="s">
        <v>6424</v>
      </c>
      <c r="BC1863">
        <v>2026</v>
      </c>
      <c r="BD1863">
        <v>8</v>
      </c>
      <c r="BE1863">
        <v>17</v>
      </c>
      <c r="BF1863" s="6">
        <f t="shared" si="87"/>
        <v>46251</v>
      </c>
      <c r="BG1863">
        <f t="shared" si="88"/>
        <v>6.7083333333357587</v>
      </c>
      <c r="BH1863" t="str">
        <f t="shared" si="89"/>
        <v>NOT COMPLY</v>
      </c>
      <c r="BI1863" t="str">
        <f>VLOOKUP(H1863,Sheet2!$A$1:$B$270,2,FALSE)</f>
        <v>JIMBARAN</v>
      </c>
    </row>
    <row r="1864" spans="1:61">
      <c r="A1864">
        <v>1863</v>
      </c>
      <c r="B1864">
        <v>1002522888</v>
      </c>
      <c r="C1864">
        <v>3</v>
      </c>
      <c r="D1864" t="s">
        <v>59</v>
      </c>
      <c r="E1864">
        <v>4</v>
      </c>
      <c r="F1864" t="s">
        <v>243</v>
      </c>
      <c r="G1864" t="s">
        <v>261</v>
      </c>
      <c r="H1864" t="s">
        <v>262</v>
      </c>
      <c r="I1864" t="s">
        <v>10039</v>
      </c>
      <c r="J1864" t="s">
        <v>214</v>
      </c>
      <c r="K1864" t="s">
        <v>149</v>
      </c>
      <c r="M1864" t="s">
        <v>76</v>
      </c>
      <c r="N1864" t="s">
        <v>10348</v>
      </c>
      <c r="O1864" s="57">
        <v>46246.688935185186</v>
      </c>
      <c r="P1864" s="57">
        <v>46247.429432870369</v>
      </c>
      <c r="Q1864">
        <v>69361245</v>
      </c>
      <c r="S1864">
        <v>141373127442</v>
      </c>
      <c r="T1864" t="s">
        <v>12636</v>
      </c>
      <c r="U1864" t="s">
        <v>12637</v>
      </c>
      <c r="V1864" t="s">
        <v>12638</v>
      </c>
      <c r="Z1864">
        <v>109.85622511</v>
      </c>
      <c r="AA1864">
        <v>-7.4180847700000001</v>
      </c>
      <c r="AB1864" t="s">
        <v>10631</v>
      </c>
      <c r="AC1864" t="s">
        <v>226</v>
      </c>
      <c r="AL1864" t="s">
        <v>218</v>
      </c>
      <c r="AM1864" t="s">
        <v>10032</v>
      </c>
      <c r="AN1864" t="s">
        <v>6</v>
      </c>
      <c r="AO1864" s="57">
        <v>46364.694432870368</v>
      </c>
      <c r="AR1864" t="s">
        <v>219</v>
      </c>
      <c r="AS1864" t="s">
        <v>262</v>
      </c>
      <c r="AT1864" t="s">
        <v>231</v>
      </c>
      <c r="AU1864">
        <v>20260813</v>
      </c>
      <c r="AV1864" t="s">
        <v>222</v>
      </c>
      <c r="AW1864" t="s">
        <v>9797</v>
      </c>
      <c r="AX1864" t="s">
        <v>223</v>
      </c>
      <c r="BA1864" s="57">
        <v>46246.708333333336</v>
      </c>
      <c r="BB1864" t="s">
        <v>10032</v>
      </c>
      <c r="BC1864">
        <v>2026</v>
      </c>
      <c r="BD1864">
        <v>8</v>
      </c>
      <c r="BE1864">
        <v>13</v>
      </c>
      <c r="BF1864" s="6">
        <f t="shared" si="87"/>
        <v>46247</v>
      </c>
      <c r="BG1864">
        <f t="shared" si="88"/>
        <v>0.29166666666424135</v>
      </c>
      <c r="BH1864" t="str">
        <f t="shared" si="89"/>
        <v>COMPLY</v>
      </c>
      <c r="BI1864" t="e">
        <f>VLOOKUP(H1864,Sheet2!$A$1:$B$270,2,FALSE)</f>
        <v>#N/A</v>
      </c>
    </row>
    <row r="1865" spans="1:61">
      <c r="A1865">
        <v>1864</v>
      </c>
      <c r="B1865">
        <v>1002506163</v>
      </c>
      <c r="C1865">
        <v>3</v>
      </c>
      <c r="D1865" t="s">
        <v>34</v>
      </c>
      <c r="E1865">
        <v>5</v>
      </c>
      <c r="F1865" t="s">
        <v>573</v>
      </c>
      <c r="G1865" t="s">
        <v>85</v>
      </c>
      <c r="H1865" t="s">
        <v>365</v>
      </c>
      <c r="I1865" t="s">
        <v>213</v>
      </c>
      <c r="J1865" t="s">
        <v>214</v>
      </c>
      <c r="K1865" t="s">
        <v>149</v>
      </c>
      <c r="M1865" t="s">
        <v>586</v>
      </c>
      <c r="N1865" t="s">
        <v>216</v>
      </c>
      <c r="O1865" s="57">
        <v>46237.57953703704</v>
      </c>
      <c r="P1865" s="57">
        <v>46239.396898148145</v>
      </c>
      <c r="Q1865">
        <v>69357579</v>
      </c>
      <c r="S1865">
        <v>172414214569</v>
      </c>
      <c r="T1865" t="s">
        <v>1171</v>
      </c>
      <c r="U1865" t="s">
        <v>1172</v>
      </c>
      <c r="V1865" t="s">
        <v>2277</v>
      </c>
      <c r="Z1865">
        <v>115.1589243</v>
      </c>
      <c r="AA1865">
        <v>-8.3022460999999996</v>
      </c>
      <c r="AB1865" t="s">
        <v>2278</v>
      </c>
      <c r="AC1865" t="s">
        <v>230</v>
      </c>
      <c r="AL1865" t="s">
        <v>218</v>
      </c>
      <c r="AM1865" t="s">
        <v>2279</v>
      </c>
      <c r="AN1865" t="s">
        <v>6</v>
      </c>
      <c r="AO1865" s="57">
        <v>46089.580300925925</v>
      </c>
      <c r="AP1865" s="57">
        <v>46238.625</v>
      </c>
      <c r="AQ1865" t="s">
        <v>248</v>
      </c>
      <c r="AR1865" t="s">
        <v>14</v>
      </c>
      <c r="AS1865" t="s">
        <v>365</v>
      </c>
      <c r="AT1865" t="s">
        <v>221</v>
      </c>
      <c r="AV1865" t="s">
        <v>587</v>
      </c>
      <c r="AW1865" t="s">
        <v>561</v>
      </c>
      <c r="AX1865" t="s">
        <v>223</v>
      </c>
      <c r="BA1865" s="57">
        <v>46238.625</v>
      </c>
      <c r="BB1865" t="s">
        <v>2279</v>
      </c>
      <c r="BF1865" s="6" t="e">
        <f t="shared" si="87"/>
        <v>#NUM!</v>
      </c>
      <c r="BG1865" t="e">
        <f t="shared" si="88"/>
        <v>#NUM!</v>
      </c>
      <c r="BH1865" t="e">
        <f t="shared" si="89"/>
        <v>#NUM!</v>
      </c>
      <c r="BI1865" t="str">
        <f>VLOOKUP(H1865,Sheet2!$A$1:$B$270,2,FALSE)</f>
        <v>TABANAN</v>
      </c>
    </row>
    <row r="1866" spans="1:61">
      <c r="A1866">
        <v>1865</v>
      </c>
      <c r="B1866">
        <v>1002529293</v>
      </c>
      <c r="C1866">
        <v>3</v>
      </c>
      <c r="D1866" t="s">
        <v>55</v>
      </c>
      <c r="E1866">
        <v>5</v>
      </c>
      <c r="F1866" t="s">
        <v>228</v>
      </c>
      <c r="G1866" t="s">
        <v>127</v>
      </c>
      <c r="H1866" t="s">
        <v>432</v>
      </c>
      <c r="I1866" t="s">
        <v>213</v>
      </c>
      <c r="J1866" t="s">
        <v>214</v>
      </c>
      <c r="K1866" t="s">
        <v>149</v>
      </c>
      <c r="M1866" t="s">
        <v>225</v>
      </c>
      <c r="N1866" t="s">
        <v>216</v>
      </c>
      <c r="O1866" s="57">
        <v>46250.393553240741</v>
      </c>
      <c r="P1866" s="57">
        <v>46251.701770833337</v>
      </c>
      <c r="Q1866">
        <v>69367310</v>
      </c>
      <c r="S1866">
        <v>152427203174</v>
      </c>
      <c r="T1866" t="s">
        <v>12639</v>
      </c>
      <c r="U1866" t="s">
        <v>12640</v>
      </c>
      <c r="V1866" t="s">
        <v>12641</v>
      </c>
      <c r="Z1866">
        <v>113.55024722017301</v>
      </c>
      <c r="AA1866">
        <v>-6.9318079243892203</v>
      </c>
      <c r="AB1866" t="s">
        <v>12642</v>
      </c>
      <c r="AC1866" t="s">
        <v>230</v>
      </c>
      <c r="AL1866" t="s">
        <v>218</v>
      </c>
      <c r="AM1866" t="s">
        <v>12643</v>
      </c>
      <c r="AN1866" t="s">
        <v>6</v>
      </c>
      <c r="AO1866" t="s">
        <v>10152</v>
      </c>
      <c r="AP1866" s="57">
        <v>46251.541666666664</v>
      </c>
      <c r="AR1866" t="s">
        <v>18</v>
      </c>
      <c r="AS1866" t="s">
        <v>432</v>
      </c>
      <c r="AT1866" t="s">
        <v>221</v>
      </c>
      <c r="AV1866" t="s">
        <v>227</v>
      </c>
      <c r="AW1866" t="s">
        <v>561</v>
      </c>
      <c r="AX1866" t="s">
        <v>223</v>
      </c>
      <c r="BA1866" s="57">
        <v>46251.541666666664</v>
      </c>
      <c r="BB1866" t="s">
        <v>12643</v>
      </c>
      <c r="BF1866" s="6" t="e">
        <f t="shared" si="87"/>
        <v>#NUM!</v>
      </c>
      <c r="BG1866" t="e">
        <f t="shared" si="88"/>
        <v>#NUM!</v>
      </c>
      <c r="BH1866" t="e">
        <f t="shared" si="89"/>
        <v>#NUM!</v>
      </c>
      <c r="BI1866" t="str">
        <f>VLOOKUP(H1866,Sheet2!$A$1:$B$270,2,FALSE)</f>
        <v>MADURA</v>
      </c>
    </row>
    <row r="1867" spans="1:61">
      <c r="A1867">
        <v>1866</v>
      </c>
      <c r="B1867">
        <v>1002513992</v>
      </c>
      <c r="C1867">
        <v>3</v>
      </c>
      <c r="D1867" t="s">
        <v>38</v>
      </c>
      <c r="E1867">
        <v>5</v>
      </c>
      <c r="F1867" t="s">
        <v>92</v>
      </c>
      <c r="G1867" t="s">
        <v>94</v>
      </c>
      <c r="H1867" t="s">
        <v>337</v>
      </c>
      <c r="I1867" t="s">
        <v>213</v>
      </c>
      <c r="J1867" t="s">
        <v>214</v>
      </c>
      <c r="K1867" t="s">
        <v>149</v>
      </c>
      <c r="L1867" t="s">
        <v>215</v>
      </c>
      <c r="M1867" t="s">
        <v>76</v>
      </c>
      <c r="N1867" t="s">
        <v>216</v>
      </c>
      <c r="O1867" s="57">
        <v>46241.418020833335</v>
      </c>
      <c r="P1867" s="57">
        <v>46242.621331018519</v>
      </c>
      <c r="Q1867">
        <v>69360512</v>
      </c>
      <c r="S1867">
        <v>152603215986</v>
      </c>
      <c r="T1867" t="s">
        <v>5049</v>
      </c>
      <c r="U1867" t="s">
        <v>5050</v>
      </c>
      <c r="V1867" t="s">
        <v>5051</v>
      </c>
      <c r="Z1867">
        <v>111.327721</v>
      </c>
      <c r="AA1867">
        <v>-7.666207</v>
      </c>
      <c r="AB1867" t="s">
        <v>5052</v>
      </c>
      <c r="AC1867" t="s">
        <v>237</v>
      </c>
      <c r="AL1867" t="s">
        <v>218</v>
      </c>
      <c r="AM1867" t="s">
        <v>5053</v>
      </c>
      <c r="AN1867" t="s">
        <v>6</v>
      </c>
      <c r="AO1867" s="57">
        <v>46211.423703703702</v>
      </c>
      <c r="AP1867" s="57">
        <v>46242.333333333336</v>
      </c>
      <c r="AR1867" t="s">
        <v>219</v>
      </c>
      <c r="AS1867" t="s">
        <v>337</v>
      </c>
      <c r="AT1867" t="s">
        <v>231</v>
      </c>
      <c r="AU1867">
        <v>20260808</v>
      </c>
      <c r="AV1867" t="s">
        <v>222</v>
      </c>
      <c r="AW1867" t="s">
        <v>1012</v>
      </c>
      <c r="AX1867" t="s">
        <v>223</v>
      </c>
      <c r="BA1867" s="57">
        <v>46242.333333333336</v>
      </c>
      <c r="BB1867" t="s">
        <v>5053</v>
      </c>
      <c r="BC1867">
        <v>2026</v>
      </c>
      <c r="BD1867">
        <v>8</v>
      </c>
      <c r="BE1867">
        <v>8</v>
      </c>
      <c r="BF1867" s="6">
        <f t="shared" si="87"/>
        <v>46242</v>
      </c>
      <c r="BG1867">
        <f t="shared" si="88"/>
        <v>-0.33333333333575865</v>
      </c>
      <c r="BH1867" t="str">
        <f t="shared" si="89"/>
        <v>COMPLY</v>
      </c>
      <c r="BI1867" t="str">
        <f>VLOOKUP(H1867,Sheet2!$A$1:$B$270,2,FALSE)</f>
        <v>MADIUN</v>
      </c>
    </row>
    <row r="1868" spans="1:61">
      <c r="A1868">
        <v>1867</v>
      </c>
      <c r="B1868">
        <v>1002505949</v>
      </c>
      <c r="C1868">
        <v>3</v>
      </c>
      <c r="D1868" t="s">
        <v>59</v>
      </c>
      <c r="E1868">
        <v>4</v>
      </c>
      <c r="F1868" t="s">
        <v>567</v>
      </c>
      <c r="G1868" t="s">
        <v>902</v>
      </c>
      <c r="H1868" t="s">
        <v>923</v>
      </c>
      <c r="I1868" t="s">
        <v>213</v>
      </c>
      <c r="J1868" t="s">
        <v>214</v>
      </c>
      <c r="K1868" t="s">
        <v>149</v>
      </c>
      <c r="M1868" t="s">
        <v>76</v>
      </c>
      <c r="N1868" t="s">
        <v>216</v>
      </c>
      <c r="O1868" s="57">
        <v>46237.498622685183</v>
      </c>
      <c r="P1868" s="57">
        <v>46237.881643518522</v>
      </c>
      <c r="Q1868">
        <v>69354475</v>
      </c>
      <c r="R1868">
        <v>2745040071</v>
      </c>
      <c r="S1868">
        <v>146129128455</v>
      </c>
      <c r="T1868" t="s">
        <v>1149</v>
      </c>
      <c r="U1868" t="s">
        <v>1150</v>
      </c>
      <c r="V1868" t="s">
        <v>2280</v>
      </c>
      <c r="Z1868">
        <v>110.3728</v>
      </c>
      <c r="AA1868">
        <v>-7.9061000000000003</v>
      </c>
      <c r="AB1868" t="s">
        <v>1151</v>
      </c>
      <c r="AC1868" t="s">
        <v>291</v>
      </c>
      <c r="AL1868" t="s">
        <v>218</v>
      </c>
      <c r="AM1868" t="s">
        <v>2281</v>
      </c>
      <c r="AN1868" t="s">
        <v>6</v>
      </c>
      <c r="AO1868" s="57">
        <v>46089.507256944446</v>
      </c>
      <c r="AR1868" t="s">
        <v>219</v>
      </c>
      <c r="AS1868" t="s">
        <v>923</v>
      </c>
      <c r="AT1868" t="s">
        <v>231</v>
      </c>
      <c r="AU1868">
        <v>20260803</v>
      </c>
      <c r="AV1868" t="s">
        <v>222</v>
      </c>
      <c r="AW1868" t="s">
        <v>927</v>
      </c>
      <c r="AX1868" t="s">
        <v>223</v>
      </c>
      <c r="BA1868" s="57">
        <v>46237.291666666664</v>
      </c>
      <c r="BB1868" t="s">
        <v>2281</v>
      </c>
      <c r="BC1868">
        <v>2026</v>
      </c>
      <c r="BD1868">
        <v>8</v>
      </c>
      <c r="BE1868">
        <v>3</v>
      </c>
      <c r="BF1868" s="6">
        <f t="shared" si="87"/>
        <v>46237</v>
      </c>
      <c r="BG1868">
        <f t="shared" si="88"/>
        <v>-0.29166666666424135</v>
      </c>
      <c r="BH1868" t="str">
        <f t="shared" si="89"/>
        <v>COMPLY</v>
      </c>
      <c r="BI1868" t="e">
        <f>VLOOKUP(H1868,Sheet2!$A$1:$B$270,2,FALSE)</f>
        <v>#N/A</v>
      </c>
    </row>
    <row r="1869" spans="1:61">
      <c r="A1869">
        <v>1868</v>
      </c>
      <c r="B1869">
        <v>1002510971</v>
      </c>
      <c r="C1869">
        <v>3</v>
      </c>
      <c r="D1869" t="s">
        <v>42</v>
      </c>
      <c r="E1869">
        <v>5</v>
      </c>
      <c r="F1869" t="s">
        <v>233</v>
      </c>
      <c r="G1869" t="s">
        <v>101</v>
      </c>
      <c r="H1869" t="s">
        <v>234</v>
      </c>
      <c r="I1869" t="s">
        <v>213</v>
      </c>
      <c r="J1869" t="s">
        <v>214</v>
      </c>
      <c r="K1869" t="s">
        <v>149</v>
      </c>
      <c r="M1869" t="s">
        <v>76</v>
      </c>
      <c r="N1869" t="s">
        <v>216</v>
      </c>
      <c r="O1869" s="57">
        <v>46239.63480324074</v>
      </c>
      <c r="P1869" s="57">
        <v>46244.896921296298</v>
      </c>
      <c r="Q1869">
        <v>69359358</v>
      </c>
      <c r="S1869">
        <v>152327226300</v>
      </c>
      <c r="T1869" t="s">
        <v>2282</v>
      </c>
      <c r="U1869" t="s">
        <v>2283</v>
      </c>
      <c r="V1869" t="s">
        <v>5054</v>
      </c>
      <c r="Z1869">
        <v>112.6917643</v>
      </c>
      <c r="AA1869">
        <v>-7.5022266999999996</v>
      </c>
      <c r="AB1869" t="s">
        <v>2284</v>
      </c>
      <c r="AC1869" t="s">
        <v>230</v>
      </c>
      <c r="AL1869" t="s">
        <v>218</v>
      </c>
      <c r="AM1869" t="s">
        <v>5055</v>
      </c>
      <c r="AN1869" t="s">
        <v>6</v>
      </c>
      <c r="AO1869" s="57">
        <v>46150.642604166664</v>
      </c>
      <c r="AP1869" s="57">
        <v>46244.333333333336</v>
      </c>
      <c r="AR1869" t="s">
        <v>219</v>
      </c>
      <c r="AS1869" t="s">
        <v>234</v>
      </c>
      <c r="AT1869" t="s">
        <v>231</v>
      </c>
      <c r="AU1869">
        <v>20260810</v>
      </c>
      <c r="AV1869" t="s">
        <v>222</v>
      </c>
      <c r="AW1869" t="s">
        <v>561</v>
      </c>
      <c r="AX1869" t="s">
        <v>223</v>
      </c>
      <c r="BA1869" s="57">
        <v>46244.333333333336</v>
      </c>
      <c r="BB1869" t="s">
        <v>5055</v>
      </c>
      <c r="BC1869">
        <v>2026</v>
      </c>
      <c r="BD1869">
        <v>8</v>
      </c>
      <c r="BE1869">
        <v>10</v>
      </c>
      <c r="BF1869" s="6">
        <f t="shared" si="87"/>
        <v>46244</v>
      </c>
      <c r="BG1869">
        <f t="shared" si="88"/>
        <v>-0.33333333333575865</v>
      </c>
      <c r="BH1869" t="str">
        <f t="shared" si="89"/>
        <v>COMPLY</v>
      </c>
      <c r="BI1869" t="str">
        <f>VLOOKUP(H1869,Sheet2!$A$1:$B$270,2,FALSE)</f>
        <v>SIDOARJO</v>
      </c>
    </row>
    <row r="1870" spans="1:61">
      <c r="A1870">
        <v>1869</v>
      </c>
      <c r="B1870">
        <v>1002506288</v>
      </c>
      <c r="C1870">
        <v>3</v>
      </c>
      <c r="D1870" t="s">
        <v>49</v>
      </c>
      <c r="E1870">
        <v>4</v>
      </c>
      <c r="F1870" t="s">
        <v>246</v>
      </c>
      <c r="G1870" t="s">
        <v>549</v>
      </c>
      <c r="H1870" t="s">
        <v>550</v>
      </c>
      <c r="I1870" t="s">
        <v>213</v>
      </c>
      <c r="J1870" t="s">
        <v>214</v>
      </c>
      <c r="K1870" t="s">
        <v>149</v>
      </c>
      <c r="M1870" t="s">
        <v>575</v>
      </c>
      <c r="N1870" t="s">
        <v>216</v>
      </c>
      <c r="O1870" s="57">
        <v>46237.613912037035</v>
      </c>
      <c r="P1870" s="57">
        <v>46239.699699074074</v>
      </c>
      <c r="Q1870">
        <v>69357653</v>
      </c>
      <c r="R1870">
        <v>2946102028</v>
      </c>
      <c r="S1870">
        <v>143407106619</v>
      </c>
      <c r="T1870" t="s">
        <v>2285</v>
      </c>
      <c r="U1870" t="s">
        <v>2286</v>
      </c>
      <c r="V1870" t="s">
        <v>2287</v>
      </c>
      <c r="Z1870">
        <v>110.1415463</v>
      </c>
      <c r="AA1870">
        <v>-6.9662455000000003</v>
      </c>
      <c r="AB1870" t="s">
        <v>2288</v>
      </c>
      <c r="AC1870" t="s">
        <v>291</v>
      </c>
      <c r="AL1870" t="s">
        <v>218</v>
      </c>
      <c r="AM1870" t="s">
        <v>2289</v>
      </c>
      <c r="AN1870" t="s">
        <v>6</v>
      </c>
      <c r="AO1870" s="57">
        <v>46089.621736111112</v>
      </c>
      <c r="AP1870" s="57">
        <v>46239</v>
      </c>
      <c r="AQ1870" t="s">
        <v>248</v>
      </c>
      <c r="AR1870" t="s">
        <v>14</v>
      </c>
      <c r="AS1870" t="s">
        <v>550</v>
      </c>
      <c r="AT1870" t="s">
        <v>231</v>
      </c>
      <c r="AV1870" t="s">
        <v>2290</v>
      </c>
      <c r="AW1870" t="s">
        <v>1068</v>
      </c>
      <c r="AX1870" t="s">
        <v>223</v>
      </c>
      <c r="BA1870" s="57">
        <v>46239.541666666664</v>
      </c>
      <c r="BB1870" t="s">
        <v>2289</v>
      </c>
      <c r="BF1870" s="6" t="e">
        <f t="shared" si="87"/>
        <v>#NUM!</v>
      </c>
      <c r="BG1870" t="e">
        <f t="shared" si="88"/>
        <v>#NUM!</v>
      </c>
      <c r="BH1870" t="e">
        <f t="shared" si="89"/>
        <v>#NUM!</v>
      </c>
      <c r="BI1870" t="e">
        <f>VLOOKUP(H1870,Sheet2!$A$1:$B$270,2,FALSE)</f>
        <v>#N/A</v>
      </c>
    </row>
    <row r="1871" spans="1:61">
      <c r="A1871">
        <v>1870</v>
      </c>
      <c r="B1871">
        <v>1002520957</v>
      </c>
      <c r="C1871">
        <v>3</v>
      </c>
      <c r="D1871" t="s">
        <v>55</v>
      </c>
      <c r="E1871">
        <v>5</v>
      </c>
      <c r="F1871" t="s">
        <v>228</v>
      </c>
      <c r="G1871" t="s">
        <v>121</v>
      </c>
      <c r="H1871" t="s">
        <v>447</v>
      </c>
      <c r="I1871" t="s">
        <v>213</v>
      </c>
      <c r="J1871" t="s">
        <v>214</v>
      </c>
      <c r="K1871" t="s">
        <v>149</v>
      </c>
      <c r="M1871" t="s">
        <v>76</v>
      </c>
      <c r="N1871" t="s">
        <v>216</v>
      </c>
      <c r="O1871" s="57">
        <v>46245.761111111111</v>
      </c>
      <c r="P1871" s="57">
        <v>46245.800358796296</v>
      </c>
      <c r="Q1871">
        <v>69361988</v>
      </c>
      <c r="S1871">
        <v>152438208670</v>
      </c>
      <c r="T1871" t="s">
        <v>4597</v>
      </c>
      <c r="U1871" t="s">
        <v>7578</v>
      </c>
      <c r="V1871" t="s">
        <v>7579</v>
      </c>
      <c r="Z1871">
        <v>113.341708447361</v>
      </c>
      <c r="AA1871">
        <v>-7.1201683809366498</v>
      </c>
      <c r="AB1871" t="s">
        <v>4600</v>
      </c>
      <c r="AC1871" t="s">
        <v>217</v>
      </c>
      <c r="AL1871" t="s">
        <v>218</v>
      </c>
      <c r="AM1871" t="s">
        <v>7580</v>
      </c>
      <c r="AN1871" t="s">
        <v>6</v>
      </c>
      <c r="AO1871" s="57">
        <v>46334.777662037035</v>
      </c>
      <c r="AR1871" t="s">
        <v>219</v>
      </c>
      <c r="AS1871" t="s">
        <v>447</v>
      </c>
      <c r="AT1871" t="s">
        <v>221</v>
      </c>
      <c r="AU1871">
        <v>20260811</v>
      </c>
      <c r="AV1871" t="s">
        <v>222</v>
      </c>
      <c r="AW1871" t="s">
        <v>561</v>
      </c>
      <c r="AX1871" t="s">
        <v>223</v>
      </c>
      <c r="BA1871" s="57">
        <v>46245.291666666664</v>
      </c>
      <c r="BB1871" t="s">
        <v>7580</v>
      </c>
      <c r="BC1871">
        <v>2026</v>
      </c>
      <c r="BD1871">
        <v>8</v>
      </c>
      <c r="BE1871">
        <v>11</v>
      </c>
      <c r="BF1871" s="6">
        <f t="shared" si="87"/>
        <v>46245</v>
      </c>
      <c r="BG1871">
        <f t="shared" si="88"/>
        <v>-0.29166666666424135</v>
      </c>
      <c r="BH1871" t="str">
        <f t="shared" si="89"/>
        <v>COMPLY</v>
      </c>
      <c r="BI1871" t="str">
        <f>VLOOKUP(H1871,Sheet2!$A$1:$B$270,2,FALSE)</f>
        <v>MADURA</v>
      </c>
    </row>
    <row r="1872" spans="1:61">
      <c r="A1872">
        <v>1871</v>
      </c>
      <c r="B1872">
        <v>1002515443</v>
      </c>
      <c r="C1872">
        <v>3</v>
      </c>
      <c r="D1872" t="s">
        <v>45</v>
      </c>
      <c r="E1872">
        <v>5</v>
      </c>
      <c r="F1872" t="s">
        <v>211</v>
      </c>
      <c r="G1872" t="s">
        <v>112</v>
      </c>
      <c r="H1872" t="s">
        <v>244</v>
      </c>
      <c r="I1872" t="s">
        <v>213</v>
      </c>
      <c r="J1872" t="s">
        <v>214</v>
      </c>
      <c r="K1872" t="s">
        <v>149</v>
      </c>
      <c r="L1872" t="s">
        <v>215</v>
      </c>
      <c r="M1872" t="s">
        <v>76</v>
      </c>
      <c r="N1872" t="s">
        <v>216</v>
      </c>
      <c r="O1872" s="57">
        <v>46241.757592592592</v>
      </c>
      <c r="P1872" s="57">
        <v>46242.611400462964</v>
      </c>
      <c r="Q1872">
        <v>69361130</v>
      </c>
      <c r="S1872">
        <v>172605804112</v>
      </c>
      <c r="T1872" t="s">
        <v>5056</v>
      </c>
      <c r="U1872" t="s">
        <v>5057</v>
      </c>
      <c r="V1872" t="s">
        <v>5058</v>
      </c>
      <c r="Z1872">
        <v>116.25655576586701</v>
      </c>
      <c r="AA1872">
        <v>-8.5915671472383899</v>
      </c>
      <c r="AB1872" t="s">
        <v>5059</v>
      </c>
      <c r="AC1872" t="s">
        <v>217</v>
      </c>
      <c r="AL1872" t="s">
        <v>218</v>
      </c>
      <c r="AM1872" t="s">
        <v>5060</v>
      </c>
      <c r="AN1872" t="s">
        <v>6</v>
      </c>
      <c r="AO1872" s="57">
        <v>46211.767870370371</v>
      </c>
      <c r="AP1872" s="57">
        <v>46242.625</v>
      </c>
      <c r="AQ1872" t="s">
        <v>903</v>
      </c>
      <c r="AR1872" t="s">
        <v>219</v>
      </c>
      <c r="AS1872" t="s">
        <v>244</v>
      </c>
      <c r="AT1872" t="s">
        <v>221</v>
      </c>
      <c r="AU1872">
        <v>20260808</v>
      </c>
      <c r="AV1872" t="s">
        <v>222</v>
      </c>
      <c r="AW1872" t="s">
        <v>5061</v>
      </c>
      <c r="AX1872" t="s">
        <v>223</v>
      </c>
      <c r="BA1872" s="57">
        <v>46242.625</v>
      </c>
      <c r="BB1872" t="s">
        <v>5060</v>
      </c>
      <c r="BC1872">
        <v>2026</v>
      </c>
      <c r="BD1872">
        <v>8</v>
      </c>
      <c r="BE1872">
        <v>8</v>
      </c>
      <c r="BF1872" s="6">
        <f t="shared" si="87"/>
        <v>46242</v>
      </c>
      <c r="BG1872">
        <f t="shared" si="88"/>
        <v>-0.625</v>
      </c>
      <c r="BH1872" t="str">
        <f t="shared" si="89"/>
        <v>COMPLY</v>
      </c>
      <c r="BI1872" t="str">
        <f>VLOOKUP(H1872,Sheet2!$A$1:$B$270,2,FALSE)</f>
        <v>MATARAM</v>
      </c>
    </row>
    <row r="1873" spans="1:61">
      <c r="A1873">
        <v>1872</v>
      </c>
      <c r="B1873">
        <v>1002528326</v>
      </c>
      <c r="C1873">
        <v>3</v>
      </c>
      <c r="D1873" t="s">
        <v>38</v>
      </c>
      <c r="E1873">
        <v>5</v>
      </c>
      <c r="F1873" t="s">
        <v>90</v>
      </c>
      <c r="G1873" t="s">
        <v>93</v>
      </c>
      <c r="H1873" t="s">
        <v>302</v>
      </c>
      <c r="I1873" t="s">
        <v>213</v>
      </c>
      <c r="J1873" t="s">
        <v>214</v>
      </c>
      <c r="K1873" t="s">
        <v>149</v>
      </c>
      <c r="L1873" t="s">
        <v>215</v>
      </c>
      <c r="M1873" t="s">
        <v>76</v>
      </c>
      <c r="N1873" t="s">
        <v>216</v>
      </c>
      <c r="O1873" s="57">
        <v>46249.558298611111</v>
      </c>
      <c r="P1873" s="57">
        <v>46249.852638888886</v>
      </c>
      <c r="Q1873">
        <v>69366886</v>
      </c>
      <c r="S1873">
        <v>152611229896</v>
      </c>
      <c r="T1873" t="s">
        <v>9784</v>
      </c>
      <c r="U1873" t="s">
        <v>12644</v>
      </c>
      <c r="V1873" t="s">
        <v>12645</v>
      </c>
      <c r="Z1873">
        <v>112.037883885204</v>
      </c>
      <c r="AA1873">
        <v>-7.5990889849493497</v>
      </c>
      <c r="AB1873" t="s">
        <v>12646</v>
      </c>
      <c r="AC1873" t="s">
        <v>217</v>
      </c>
      <c r="AL1873" t="s">
        <v>218</v>
      </c>
      <c r="AM1873" t="s">
        <v>10107</v>
      </c>
      <c r="AN1873" t="s">
        <v>6</v>
      </c>
      <c r="AO1873" t="s">
        <v>9889</v>
      </c>
      <c r="AP1873" s="57">
        <v>46250.541666666664</v>
      </c>
      <c r="AR1873" t="s">
        <v>219</v>
      </c>
      <c r="AS1873" t="s">
        <v>302</v>
      </c>
      <c r="AT1873" t="s">
        <v>231</v>
      </c>
      <c r="AU1873">
        <v>20260815</v>
      </c>
      <c r="AV1873" t="s">
        <v>222</v>
      </c>
      <c r="AW1873" t="s">
        <v>1023</v>
      </c>
      <c r="AX1873" t="s">
        <v>223</v>
      </c>
      <c r="BA1873" s="57">
        <v>46250.541666666664</v>
      </c>
      <c r="BB1873" t="s">
        <v>10107</v>
      </c>
      <c r="BC1873">
        <v>2026</v>
      </c>
      <c r="BD1873">
        <v>8</v>
      </c>
      <c r="BE1873">
        <v>15</v>
      </c>
      <c r="BF1873" s="6">
        <f t="shared" si="87"/>
        <v>46249</v>
      </c>
      <c r="BG1873">
        <f t="shared" si="88"/>
        <v>-1.5416666666642413</v>
      </c>
      <c r="BH1873" t="str">
        <f t="shared" si="89"/>
        <v>COMPLY</v>
      </c>
      <c r="BI1873" t="str">
        <f>VLOOKUP(H1873,Sheet2!$A$1:$B$270,2,FALSE)</f>
        <v>NGANJUK</v>
      </c>
    </row>
    <row r="1874" spans="1:61">
      <c r="A1874">
        <v>1873</v>
      </c>
      <c r="B1874">
        <v>1002511698</v>
      </c>
      <c r="C1874">
        <v>3</v>
      </c>
      <c r="D1874" t="s">
        <v>51</v>
      </c>
      <c r="E1874">
        <v>4</v>
      </c>
      <c r="F1874" t="s">
        <v>235</v>
      </c>
      <c r="G1874" t="s">
        <v>584</v>
      </c>
      <c r="H1874" t="s">
        <v>895</v>
      </c>
      <c r="I1874" t="s">
        <v>213</v>
      </c>
      <c r="J1874" t="s">
        <v>214</v>
      </c>
      <c r="K1874" t="s">
        <v>149</v>
      </c>
      <c r="L1874" t="s">
        <v>2296</v>
      </c>
      <c r="M1874" t="s">
        <v>76</v>
      </c>
      <c r="N1874" t="s">
        <v>216</v>
      </c>
      <c r="O1874" s="57">
        <v>46240.419062499997</v>
      </c>
      <c r="P1874" s="57">
        <v>46241.97314814815</v>
      </c>
      <c r="Q1874">
        <v>69359698</v>
      </c>
      <c r="R1874">
        <v>2715722888</v>
      </c>
      <c r="T1874" t="s">
        <v>2297</v>
      </c>
      <c r="U1874" t="s">
        <v>2298</v>
      </c>
      <c r="V1874" t="s">
        <v>2299</v>
      </c>
      <c r="Z1874">
        <v>110.80818960000001</v>
      </c>
      <c r="AA1874">
        <v>-7.6112785000000001</v>
      </c>
      <c r="AB1874" t="s">
        <v>2300</v>
      </c>
      <c r="AC1874" t="s">
        <v>226</v>
      </c>
      <c r="AL1874" t="s">
        <v>218</v>
      </c>
      <c r="AM1874" t="s">
        <v>2301</v>
      </c>
      <c r="AN1874" t="s">
        <v>6</v>
      </c>
      <c r="AO1874" s="57">
        <v>46181.423634259256</v>
      </c>
      <c r="AR1874" t="s">
        <v>219</v>
      </c>
      <c r="AS1874" t="s">
        <v>895</v>
      </c>
      <c r="AT1874" t="s">
        <v>231</v>
      </c>
      <c r="AU1874">
        <v>20260807</v>
      </c>
      <c r="AV1874" t="s">
        <v>222</v>
      </c>
      <c r="AW1874" t="s">
        <v>2302</v>
      </c>
      <c r="AX1874" t="s">
        <v>223</v>
      </c>
      <c r="BA1874" s="57">
        <v>46241.625</v>
      </c>
      <c r="BB1874" t="s">
        <v>2301</v>
      </c>
      <c r="BC1874">
        <v>2026</v>
      </c>
      <c r="BD1874">
        <v>8</v>
      </c>
      <c r="BE1874">
        <v>7</v>
      </c>
      <c r="BF1874" s="6">
        <f t="shared" si="87"/>
        <v>46241</v>
      </c>
      <c r="BG1874">
        <f t="shared" si="88"/>
        <v>-0.625</v>
      </c>
      <c r="BH1874" t="str">
        <f t="shared" si="89"/>
        <v>COMPLY</v>
      </c>
      <c r="BI1874" t="e">
        <f>VLOOKUP(H1874,Sheet2!$A$1:$B$270,2,FALSE)</f>
        <v>#N/A</v>
      </c>
    </row>
    <row r="1875" spans="1:61">
      <c r="A1875">
        <v>1874</v>
      </c>
      <c r="B1875">
        <v>1002521260</v>
      </c>
      <c r="C1875">
        <v>3</v>
      </c>
      <c r="D1875" t="s">
        <v>55</v>
      </c>
      <c r="E1875">
        <v>5</v>
      </c>
      <c r="F1875" t="s">
        <v>265</v>
      </c>
      <c r="G1875" t="s">
        <v>125</v>
      </c>
      <c r="H1875" t="s">
        <v>332</v>
      </c>
      <c r="I1875" t="s">
        <v>213</v>
      </c>
      <c r="J1875" t="s">
        <v>214</v>
      </c>
      <c r="K1875" t="s">
        <v>149</v>
      </c>
      <c r="L1875" t="s">
        <v>215</v>
      </c>
      <c r="M1875" t="s">
        <v>76</v>
      </c>
      <c r="N1875" t="s">
        <v>216</v>
      </c>
      <c r="O1875" s="57">
        <v>46246.363842592589</v>
      </c>
      <c r="P1875" s="57">
        <v>46246.641898148147</v>
      </c>
      <c r="Q1875">
        <v>69363852</v>
      </c>
      <c r="S1875">
        <v>152441211808</v>
      </c>
      <c r="T1875" t="s">
        <v>8492</v>
      </c>
      <c r="U1875" t="s">
        <v>8493</v>
      </c>
      <c r="V1875" t="s">
        <v>8494</v>
      </c>
      <c r="Z1875">
        <v>112.162963</v>
      </c>
      <c r="AA1875">
        <v>-7.10867</v>
      </c>
      <c r="AB1875" t="s">
        <v>8495</v>
      </c>
      <c r="AC1875" t="s">
        <v>237</v>
      </c>
      <c r="AL1875" t="s">
        <v>218</v>
      </c>
      <c r="AM1875" t="s">
        <v>8496</v>
      </c>
      <c r="AN1875" t="s">
        <v>6</v>
      </c>
      <c r="AO1875" s="57">
        <v>46364.372129629628</v>
      </c>
      <c r="AP1875" s="57">
        <v>46247.416666666664</v>
      </c>
      <c r="AR1875" t="s">
        <v>219</v>
      </c>
      <c r="AS1875" t="s">
        <v>332</v>
      </c>
      <c r="AT1875" t="s">
        <v>231</v>
      </c>
      <c r="AU1875">
        <v>20260812</v>
      </c>
      <c r="AV1875" t="s">
        <v>222</v>
      </c>
      <c r="AW1875" t="s">
        <v>1010</v>
      </c>
      <c r="AX1875" t="s">
        <v>223</v>
      </c>
      <c r="BA1875" s="57">
        <v>46247.416666666664</v>
      </c>
      <c r="BB1875" t="s">
        <v>8496</v>
      </c>
      <c r="BC1875">
        <v>2026</v>
      </c>
      <c r="BD1875">
        <v>8</v>
      </c>
      <c r="BE1875">
        <v>12</v>
      </c>
      <c r="BF1875" s="6">
        <f t="shared" si="87"/>
        <v>46246</v>
      </c>
      <c r="BG1875">
        <f t="shared" si="88"/>
        <v>-1.4166666666642413</v>
      </c>
      <c r="BH1875" t="str">
        <f t="shared" si="89"/>
        <v>COMPLY</v>
      </c>
      <c r="BI1875" t="str">
        <f>VLOOKUP(H1875,Sheet2!$A$1:$B$270,2,FALSE)</f>
        <v>GRESIK</v>
      </c>
    </row>
    <row r="1876" spans="1:61">
      <c r="A1876">
        <v>1875</v>
      </c>
      <c r="B1876">
        <v>1002516021</v>
      </c>
      <c r="C1876">
        <v>3</v>
      </c>
      <c r="D1876" t="s">
        <v>59</v>
      </c>
      <c r="E1876">
        <v>4</v>
      </c>
      <c r="F1876" t="s">
        <v>224</v>
      </c>
      <c r="G1876" t="s">
        <v>607</v>
      </c>
      <c r="H1876" t="s">
        <v>913</v>
      </c>
      <c r="I1876" t="s">
        <v>213</v>
      </c>
      <c r="J1876" t="s">
        <v>214</v>
      </c>
      <c r="K1876" t="s">
        <v>149</v>
      </c>
      <c r="L1876" t="s">
        <v>215</v>
      </c>
      <c r="M1876" t="s">
        <v>575</v>
      </c>
      <c r="N1876" t="s">
        <v>216</v>
      </c>
      <c r="O1876" s="57">
        <v>46242.595092592594</v>
      </c>
      <c r="P1876" s="57">
        <v>46243.469849537039</v>
      </c>
      <c r="Q1876">
        <v>69361512</v>
      </c>
      <c r="S1876">
        <v>143385101825</v>
      </c>
      <c r="T1876" t="s">
        <v>4936</v>
      </c>
      <c r="U1876" t="s">
        <v>5068</v>
      </c>
      <c r="V1876" t="s">
        <v>5069</v>
      </c>
      <c r="Z1876">
        <v>109.289160283906</v>
      </c>
      <c r="AA1876">
        <v>-7.5965705368032399</v>
      </c>
      <c r="AB1876" t="s">
        <v>4939</v>
      </c>
      <c r="AC1876" t="s">
        <v>237</v>
      </c>
      <c r="AL1876" t="s">
        <v>218</v>
      </c>
      <c r="AM1876" t="s">
        <v>5070</v>
      </c>
      <c r="AN1876" t="s">
        <v>6</v>
      </c>
      <c r="AO1876" s="57">
        <v>46242.60119212963</v>
      </c>
      <c r="AP1876" s="57">
        <v>46246.541666666664</v>
      </c>
      <c r="AQ1876" t="s">
        <v>1033</v>
      </c>
      <c r="AR1876" t="s">
        <v>14</v>
      </c>
      <c r="AS1876" t="s">
        <v>913</v>
      </c>
      <c r="AT1876" t="s">
        <v>231</v>
      </c>
      <c r="AV1876" t="s">
        <v>5071</v>
      </c>
      <c r="AW1876" t="s">
        <v>1021</v>
      </c>
      <c r="AX1876" t="s">
        <v>223</v>
      </c>
      <c r="BA1876" s="57">
        <v>46246.541666666664</v>
      </c>
      <c r="BB1876" t="s">
        <v>5070</v>
      </c>
      <c r="BF1876" s="6" t="e">
        <f t="shared" si="87"/>
        <v>#NUM!</v>
      </c>
      <c r="BG1876" t="e">
        <f t="shared" si="88"/>
        <v>#NUM!</v>
      </c>
      <c r="BH1876" t="e">
        <f t="shared" si="89"/>
        <v>#NUM!</v>
      </c>
      <c r="BI1876" t="e">
        <f>VLOOKUP(H1876,Sheet2!$A$1:$B$270,2,FALSE)</f>
        <v>#N/A</v>
      </c>
    </row>
    <row r="1877" spans="1:61">
      <c r="A1877">
        <v>1876</v>
      </c>
      <c r="B1877">
        <v>1002523924</v>
      </c>
      <c r="C1877">
        <v>3</v>
      </c>
      <c r="D1877" t="s">
        <v>38</v>
      </c>
      <c r="E1877">
        <v>5</v>
      </c>
      <c r="F1877" t="s">
        <v>250</v>
      </c>
      <c r="G1877" t="s">
        <v>87</v>
      </c>
      <c r="H1877" t="s">
        <v>362</v>
      </c>
      <c r="I1877" t="s">
        <v>213</v>
      </c>
      <c r="J1877" t="s">
        <v>214</v>
      </c>
      <c r="K1877" t="s">
        <v>149</v>
      </c>
      <c r="M1877" t="s">
        <v>76</v>
      </c>
      <c r="N1877" t="s">
        <v>608</v>
      </c>
      <c r="O1877" s="57">
        <v>46247.477013888885</v>
      </c>
      <c r="P1877" s="57">
        <v>46247.677986111114</v>
      </c>
      <c r="Q1877">
        <v>69361537</v>
      </c>
      <c r="S1877">
        <v>152707239251</v>
      </c>
      <c r="T1877" t="s">
        <v>4674</v>
      </c>
      <c r="U1877" t="s">
        <v>4675</v>
      </c>
      <c r="V1877" t="s">
        <v>9428</v>
      </c>
      <c r="Z1877">
        <v>112.55397929999999</v>
      </c>
      <c r="AA1877">
        <v>-7.8981211</v>
      </c>
      <c r="AB1877" t="s">
        <v>4677</v>
      </c>
      <c r="AC1877" t="s">
        <v>290</v>
      </c>
      <c r="AL1877" t="s">
        <v>218</v>
      </c>
      <c r="AM1877" t="s">
        <v>9429</v>
      </c>
      <c r="AN1877" t="s">
        <v>6</v>
      </c>
      <c r="AO1877" t="s">
        <v>8913</v>
      </c>
      <c r="AR1877" t="s">
        <v>219</v>
      </c>
      <c r="AS1877" t="s">
        <v>362</v>
      </c>
      <c r="AT1877" t="s">
        <v>231</v>
      </c>
      <c r="AU1877">
        <v>20260813</v>
      </c>
      <c r="AV1877" t="s">
        <v>222</v>
      </c>
      <c r="AW1877" t="s">
        <v>5980</v>
      </c>
      <c r="AX1877" t="s">
        <v>223</v>
      </c>
      <c r="BA1877" s="57">
        <v>46247.291666666664</v>
      </c>
      <c r="BB1877" t="s">
        <v>9429</v>
      </c>
      <c r="BC1877">
        <v>2026</v>
      </c>
      <c r="BD1877">
        <v>8</v>
      </c>
      <c r="BE1877">
        <v>13</v>
      </c>
      <c r="BF1877" s="6">
        <f t="shared" si="87"/>
        <v>46247</v>
      </c>
      <c r="BG1877">
        <f t="shared" si="88"/>
        <v>-0.29166666666424135</v>
      </c>
      <c r="BH1877" t="str">
        <f t="shared" si="89"/>
        <v>COMPLY</v>
      </c>
      <c r="BI1877" t="str">
        <f>VLOOKUP(H1877,Sheet2!$A$1:$B$270,2,FALSE)</f>
        <v>BATU</v>
      </c>
    </row>
    <row r="1878" spans="1:61">
      <c r="A1878">
        <v>1877</v>
      </c>
      <c r="B1878">
        <v>1002510065</v>
      </c>
      <c r="C1878">
        <v>3</v>
      </c>
      <c r="D1878" t="s">
        <v>38</v>
      </c>
      <c r="E1878">
        <v>5</v>
      </c>
      <c r="F1878" t="s">
        <v>90</v>
      </c>
      <c r="G1878" t="s">
        <v>93</v>
      </c>
      <c r="H1878" t="s">
        <v>302</v>
      </c>
      <c r="I1878" t="s">
        <v>213</v>
      </c>
      <c r="J1878" t="s">
        <v>214</v>
      </c>
      <c r="K1878" t="s">
        <v>149</v>
      </c>
      <c r="L1878" t="s">
        <v>215</v>
      </c>
      <c r="M1878" t="s">
        <v>76</v>
      </c>
      <c r="N1878" t="s">
        <v>216</v>
      </c>
      <c r="O1878" s="57">
        <v>46239.451342592591</v>
      </c>
      <c r="P1878" s="57">
        <v>46239.566631944443</v>
      </c>
      <c r="Q1878">
        <v>69358917</v>
      </c>
      <c r="S1878">
        <v>152611229845</v>
      </c>
      <c r="T1878" t="s">
        <v>1064</v>
      </c>
      <c r="U1878" t="s">
        <v>986</v>
      </c>
      <c r="V1878" t="s">
        <v>2306</v>
      </c>
      <c r="Z1878">
        <v>111.825032159686</v>
      </c>
      <c r="AA1878">
        <v>-7.7098028833542003</v>
      </c>
      <c r="AB1878" t="s">
        <v>2307</v>
      </c>
      <c r="AC1878" t="s">
        <v>217</v>
      </c>
      <c r="AL1878" t="s">
        <v>218</v>
      </c>
      <c r="AM1878" t="s">
        <v>2012</v>
      </c>
      <c r="AN1878" t="s">
        <v>6</v>
      </c>
      <c r="AO1878" s="57">
        <v>46150.454826388886</v>
      </c>
      <c r="AP1878" s="57">
        <v>46240.333333333336</v>
      </c>
      <c r="AR1878" t="s">
        <v>219</v>
      </c>
      <c r="AS1878" t="s">
        <v>302</v>
      </c>
      <c r="AT1878" t="s">
        <v>231</v>
      </c>
      <c r="AU1878">
        <v>20260805</v>
      </c>
      <c r="AV1878" t="s">
        <v>222</v>
      </c>
      <c r="AW1878" t="s">
        <v>1023</v>
      </c>
      <c r="AX1878" t="s">
        <v>223</v>
      </c>
      <c r="BA1878" s="57">
        <v>46240.333333333336</v>
      </c>
      <c r="BB1878" t="s">
        <v>2012</v>
      </c>
      <c r="BC1878">
        <v>2026</v>
      </c>
      <c r="BD1878">
        <v>8</v>
      </c>
      <c r="BE1878">
        <v>5</v>
      </c>
      <c r="BF1878" s="6">
        <f t="shared" si="87"/>
        <v>46239</v>
      </c>
      <c r="BG1878">
        <f t="shared" si="88"/>
        <v>-1.3333333333357587</v>
      </c>
      <c r="BH1878" t="str">
        <f t="shared" si="89"/>
        <v>COMPLY</v>
      </c>
      <c r="BI1878" t="str">
        <f>VLOOKUP(H1878,Sheet2!$A$1:$B$270,2,FALSE)</f>
        <v>NGANJUK</v>
      </c>
    </row>
    <row r="1879" spans="1:61">
      <c r="A1879">
        <v>1878</v>
      </c>
      <c r="B1879">
        <v>1002515426</v>
      </c>
      <c r="C1879">
        <v>3</v>
      </c>
      <c r="D1879" t="s">
        <v>42</v>
      </c>
      <c r="E1879">
        <v>5</v>
      </c>
      <c r="F1879" t="s">
        <v>233</v>
      </c>
      <c r="G1879" t="s">
        <v>101</v>
      </c>
      <c r="H1879" t="s">
        <v>390</v>
      </c>
      <c r="I1879" t="s">
        <v>213</v>
      </c>
      <c r="J1879" t="s">
        <v>214</v>
      </c>
      <c r="K1879" t="s">
        <v>149</v>
      </c>
      <c r="M1879" t="s">
        <v>76</v>
      </c>
      <c r="N1879" t="s">
        <v>216</v>
      </c>
      <c r="O1879" s="57">
        <v>46241.744606481479</v>
      </c>
      <c r="P1879" s="57">
        <v>46241.89162037037</v>
      </c>
      <c r="Q1879">
        <v>69357539</v>
      </c>
      <c r="R1879">
        <v>3135910052</v>
      </c>
      <c r="S1879">
        <v>152317261833</v>
      </c>
      <c r="T1879" t="s">
        <v>1007</v>
      </c>
      <c r="U1879" t="s">
        <v>5072</v>
      </c>
      <c r="V1879" t="s">
        <v>5073</v>
      </c>
      <c r="Z1879">
        <v>112.730757754762</v>
      </c>
      <c r="AA1879">
        <v>-7.3948873954626704</v>
      </c>
      <c r="AB1879" t="s">
        <v>1008</v>
      </c>
      <c r="AC1879" t="s">
        <v>1028</v>
      </c>
      <c r="AL1879" t="s">
        <v>218</v>
      </c>
      <c r="AM1879" t="s">
        <v>2915</v>
      </c>
      <c r="AN1879" t="s">
        <v>6</v>
      </c>
      <c r="AO1879" s="57">
        <v>46211.746342592596</v>
      </c>
      <c r="AR1879" t="s">
        <v>219</v>
      </c>
      <c r="AS1879" t="s">
        <v>390</v>
      </c>
      <c r="AT1879" t="s">
        <v>231</v>
      </c>
      <c r="AU1879">
        <v>20260807</v>
      </c>
      <c r="AV1879" t="s">
        <v>222</v>
      </c>
      <c r="AW1879" t="s">
        <v>561</v>
      </c>
      <c r="AX1879" t="s">
        <v>223</v>
      </c>
      <c r="BA1879" s="57">
        <v>46241.291666666664</v>
      </c>
      <c r="BB1879" t="s">
        <v>2915</v>
      </c>
      <c r="BC1879">
        <v>2026</v>
      </c>
      <c r="BD1879">
        <v>8</v>
      </c>
      <c r="BE1879">
        <v>7</v>
      </c>
      <c r="BF1879" s="6">
        <f t="shared" si="87"/>
        <v>46241</v>
      </c>
      <c r="BG1879">
        <f t="shared" si="88"/>
        <v>-0.29166666666424135</v>
      </c>
      <c r="BH1879" t="str">
        <f t="shared" si="89"/>
        <v>COMPLY</v>
      </c>
      <c r="BI1879" t="str">
        <f>VLOOKUP(H1879,Sheet2!$A$1:$B$270,2,FALSE)</f>
        <v>SIDOARJO</v>
      </c>
    </row>
    <row r="1880" spans="1:61">
      <c r="A1880">
        <v>1879</v>
      </c>
      <c r="B1880">
        <v>1002523117</v>
      </c>
      <c r="C1880">
        <v>3</v>
      </c>
      <c r="D1880" t="s">
        <v>55</v>
      </c>
      <c r="E1880">
        <v>5</v>
      </c>
      <c r="F1880" t="s">
        <v>265</v>
      </c>
      <c r="G1880" t="s">
        <v>125</v>
      </c>
      <c r="H1880" t="s">
        <v>332</v>
      </c>
      <c r="I1880" t="s">
        <v>213</v>
      </c>
      <c r="J1880" t="s">
        <v>214</v>
      </c>
      <c r="K1880" t="s">
        <v>149</v>
      </c>
      <c r="L1880" t="s">
        <v>215</v>
      </c>
      <c r="M1880" t="s">
        <v>575</v>
      </c>
      <c r="N1880" t="s">
        <v>216</v>
      </c>
      <c r="O1880" s="57">
        <v>46246.782592592594</v>
      </c>
      <c r="P1880" s="57">
        <v>46248.367893518516</v>
      </c>
      <c r="Q1880">
        <v>69364646</v>
      </c>
      <c r="S1880">
        <v>152441211302</v>
      </c>
      <c r="T1880" t="s">
        <v>8497</v>
      </c>
      <c r="U1880" t="s">
        <v>8498</v>
      </c>
      <c r="V1880" t="s">
        <v>8499</v>
      </c>
      <c r="Z1880">
        <v>112.163656018674</v>
      </c>
      <c r="AA1880">
        <v>-7.2336870410418497</v>
      </c>
      <c r="AB1880" t="s">
        <v>8500</v>
      </c>
      <c r="AC1880" t="s">
        <v>217</v>
      </c>
      <c r="AL1880" t="s">
        <v>218</v>
      </c>
      <c r="AM1880" t="s">
        <v>8501</v>
      </c>
      <c r="AN1880" t="s">
        <v>6</v>
      </c>
      <c r="AO1880" s="57">
        <v>46364.788275462961</v>
      </c>
      <c r="AP1880" s="57">
        <v>46247.625</v>
      </c>
      <c r="AR1880" t="s">
        <v>14</v>
      </c>
      <c r="AS1880" t="s">
        <v>332</v>
      </c>
      <c r="AT1880" t="s">
        <v>231</v>
      </c>
      <c r="AV1880" t="s">
        <v>9430</v>
      </c>
      <c r="AW1880" t="s">
        <v>1010</v>
      </c>
      <c r="AX1880" t="s">
        <v>223</v>
      </c>
      <c r="BA1880" s="57">
        <v>46247.625</v>
      </c>
      <c r="BB1880" t="s">
        <v>8501</v>
      </c>
      <c r="BF1880" s="6" t="e">
        <f t="shared" si="87"/>
        <v>#NUM!</v>
      </c>
      <c r="BG1880" t="e">
        <f t="shared" si="88"/>
        <v>#NUM!</v>
      </c>
      <c r="BH1880" t="e">
        <f t="shared" si="89"/>
        <v>#NUM!</v>
      </c>
      <c r="BI1880" t="str">
        <f>VLOOKUP(H1880,Sheet2!$A$1:$B$270,2,FALSE)</f>
        <v>GRESIK</v>
      </c>
    </row>
    <row r="1881" spans="1:61">
      <c r="A1881">
        <v>1880</v>
      </c>
      <c r="B1881">
        <v>1002521694</v>
      </c>
      <c r="C1881">
        <v>3</v>
      </c>
      <c r="D1881" t="s">
        <v>34</v>
      </c>
      <c r="E1881">
        <v>5</v>
      </c>
      <c r="F1881" t="s">
        <v>573</v>
      </c>
      <c r="G1881" t="s">
        <v>82</v>
      </c>
      <c r="H1881" t="s">
        <v>268</v>
      </c>
      <c r="I1881" t="s">
        <v>213</v>
      </c>
      <c r="J1881" t="s">
        <v>214</v>
      </c>
      <c r="K1881" t="s">
        <v>149</v>
      </c>
      <c r="M1881" t="s">
        <v>76</v>
      </c>
      <c r="N1881" t="s">
        <v>216</v>
      </c>
      <c r="O1881" s="57">
        <v>46246.461296296293</v>
      </c>
      <c r="P1881" s="57">
        <v>46248.698055555556</v>
      </c>
      <c r="Q1881">
        <v>69364031</v>
      </c>
      <c r="S1881">
        <v>172428815793</v>
      </c>
      <c r="T1881" t="s">
        <v>8502</v>
      </c>
      <c r="U1881" t="s">
        <v>12647</v>
      </c>
      <c r="V1881" t="s">
        <v>8503</v>
      </c>
      <c r="Z1881">
        <v>115.4005705</v>
      </c>
      <c r="AA1881">
        <v>-8.5313443000000007</v>
      </c>
      <c r="AB1881" t="s">
        <v>8504</v>
      </c>
      <c r="AC1881" t="s">
        <v>230</v>
      </c>
      <c r="AL1881" t="s">
        <v>218</v>
      </c>
      <c r="AM1881" t="s">
        <v>8505</v>
      </c>
      <c r="AN1881" t="s">
        <v>6</v>
      </c>
      <c r="AO1881" s="57">
        <v>46364.465601851851</v>
      </c>
      <c r="AP1881" s="57">
        <v>46248.625</v>
      </c>
      <c r="AR1881" t="s">
        <v>219</v>
      </c>
      <c r="AS1881" t="s">
        <v>268</v>
      </c>
      <c r="AT1881" t="s">
        <v>231</v>
      </c>
      <c r="AU1881">
        <v>20260814</v>
      </c>
      <c r="AV1881" t="s">
        <v>222</v>
      </c>
      <c r="AW1881" t="s">
        <v>561</v>
      </c>
      <c r="AX1881" t="s">
        <v>223</v>
      </c>
      <c r="BA1881" s="57">
        <v>46248.625</v>
      </c>
      <c r="BB1881" t="s">
        <v>8505</v>
      </c>
      <c r="BC1881">
        <v>2026</v>
      </c>
      <c r="BD1881">
        <v>8</v>
      </c>
      <c r="BE1881">
        <v>14</v>
      </c>
      <c r="BF1881" s="6">
        <f t="shared" si="87"/>
        <v>46248</v>
      </c>
      <c r="BG1881">
        <f t="shared" si="88"/>
        <v>-0.625</v>
      </c>
      <c r="BH1881" t="str">
        <f t="shared" si="89"/>
        <v>COMPLY</v>
      </c>
      <c r="BI1881" t="str">
        <f>VLOOKUP(H1881,Sheet2!$A$1:$B$270,2,FALSE)</f>
        <v>KLUNGKUNG</v>
      </c>
    </row>
    <row r="1882" spans="1:61">
      <c r="A1882">
        <v>1881</v>
      </c>
      <c r="B1882">
        <v>1002524380</v>
      </c>
      <c r="C1882">
        <v>3</v>
      </c>
      <c r="D1882" t="s">
        <v>42</v>
      </c>
      <c r="E1882">
        <v>5</v>
      </c>
      <c r="F1882" t="s">
        <v>233</v>
      </c>
      <c r="G1882" t="s">
        <v>105</v>
      </c>
      <c r="H1882" t="s">
        <v>381</v>
      </c>
      <c r="I1882" t="s">
        <v>213</v>
      </c>
      <c r="J1882" t="s">
        <v>214</v>
      </c>
      <c r="K1882" t="s">
        <v>149</v>
      </c>
      <c r="M1882" t="s">
        <v>76</v>
      </c>
      <c r="N1882" t="s">
        <v>216</v>
      </c>
      <c r="O1882" s="57">
        <v>46247.585300925923</v>
      </c>
      <c r="P1882" s="57">
        <v>46248.774606481478</v>
      </c>
      <c r="Q1882">
        <v>69365201</v>
      </c>
      <c r="S1882">
        <v>152312243273</v>
      </c>
      <c r="T1882" t="s">
        <v>9431</v>
      </c>
      <c r="U1882" t="s">
        <v>9432</v>
      </c>
      <c r="V1882" t="s">
        <v>12648</v>
      </c>
      <c r="Z1882">
        <v>112.4654173</v>
      </c>
      <c r="AA1882">
        <v>-7.4815414999999996</v>
      </c>
      <c r="AB1882" t="s">
        <v>9433</v>
      </c>
      <c r="AC1882" t="s">
        <v>230</v>
      </c>
      <c r="AL1882" t="s">
        <v>218</v>
      </c>
      <c r="AM1882" t="s">
        <v>12649</v>
      </c>
      <c r="AN1882" t="s">
        <v>6</v>
      </c>
      <c r="AO1882" t="s">
        <v>8888</v>
      </c>
      <c r="AP1882" s="57">
        <v>46249.541666666664</v>
      </c>
      <c r="AR1882" t="s">
        <v>219</v>
      </c>
      <c r="AS1882" t="s">
        <v>381</v>
      </c>
      <c r="AT1882" t="s">
        <v>231</v>
      </c>
      <c r="AU1882">
        <v>20260814</v>
      </c>
      <c r="AV1882" t="s">
        <v>222</v>
      </c>
      <c r="AW1882" t="s">
        <v>561</v>
      </c>
      <c r="AX1882" t="s">
        <v>223</v>
      </c>
      <c r="BA1882" s="57">
        <v>46249.541666666664</v>
      </c>
      <c r="BB1882" t="s">
        <v>12649</v>
      </c>
      <c r="BC1882">
        <v>2026</v>
      </c>
      <c r="BD1882">
        <v>8</v>
      </c>
      <c r="BE1882">
        <v>14</v>
      </c>
      <c r="BF1882" s="6">
        <f t="shared" si="87"/>
        <v>46248</v>
      </c>
      <c r="BG1882">
        <f t="shared" si="88"/>
        <v>-1.5416666666642413</v>
      </c>
      <c r="BH1882" t="str">
        <f t="shared" si="89"/>
        <v>COMPLY</v>
      </c>
      <c r="BI1882" t="str">
        <f>VLOOKUP(H1882,Sheet2!$A$1:$B$270,2,FALSE)</f>
        <v>MOJOKERTO</v>
      </c>
    </row>
    <row r="1883" spans="1:61">
      <c r="A1883">
        <v>1882</v>
      </c>
      <c r="B1883">
        <v>1002515676</v>
      </c>
      <c r="C1883">
        <v>3</v>
      </c>
      <c r="D1883" t="s">
        <v>51</v>
      </c>
      <c r="E1883">
        <v>4</v>
      </c>
      <c r="F1883" t="s">
        <v>235</v>
      </c>
      <c r="G1883" t="s">
        <v>957</v>
      </c>
      <c r="H1883" t="s">
        <v>5576</v>
      </c>
      <c r="I1883" t="s">
        <v>10039</v>
      </c>
      <c r="J1883" t="s">
        <v>214</v>
      </c>
      <c r="K1883" t="s">
        <v>149</v>
      </c>
      <c r="M1883" t="s">
        <v>76</v>
      </c>
      <c r="N1883" t="s">
        <v>10348</v>
      </c>
      <c r="O1883" s="57">
        <v>46242.412905092591</v>
      </c>
      <c r="P1883" s="57">
        <v>46243.501342592594</v>
      </c>
      <c r="Q1883">
        <v>69273052</v>
      </c>
      <c r="S1883">
        <v>143554101240</v>
      </c>
      <c r="T1883" t="s">
        <v>12650</v>
      </c>
      <c r="U1883" t="s">
        <v>12651</v>
      </c>
      <c r="V1883" t="s">
        <v>12652</v>
      </c>
      <c r="Z1883">
        <v>110.92357952778301</v>
      </c>
      <c r="AA1883">
        <v>-7.8137831621543201</v>
      </c>
      <c r="AB1883" t="s">
        <v>12653</v>
      </c>
      <c r="AC1883" t="s">
        <v>226</v>
      </c>
      <c r="AL1883" t="s">
        <v>218</v>
      </c>
      <c r="AM1883" t="s">
        <v>10032</v>
      </c>
      <c r="AN1883" t="s">
        <v>6</v>
      </c>
      <c r="AO1883" s="57">
        <v>46242.423668981479</v>
      </c>
      <c r="AR1883" t="s">
        <v>219</v>
      </c>
      <c r="AS1883" t="s">
        <v>5576</v>
      </c>
      <c r="AT1883" t="s">
        <v>231</v>
      </c>
      <c r="AU1883">
        <v>20260809</v>
      </c>
      <c r="AV1883" t="s">
        <v>222</v>
      </c>
      <c r="AW1883" t="s">
        <v>10135</v>
      </c>
      <c r="AX1883" t="s">
        <v>223</v>
      </c>
      <c r="BA1883" s="57">
        <v>46242.5625</v>
      </c>
      <c r="BB1883" t="s">
        <v>10032</v>
      </c>
      <c r="BC1883">
        <v>2026</v>
      </c>
      <c r="BD1883">
        <v>8</v>
      </c>
      <c r="BE1883">
        <v>9</v>
      </c>
      <c r="BF1883" s="6">
        <f t="shared" si="87"/>
        <v>46243</v>
      </c>
      <c r="BG1883">
        <f t="shared" si="88"/>
        <v>0.4375</v>
      </c>
      <c r="BH1883" t="str">
        <f t="shared" si="89"/>
        <v>COMPLY</v>
      </c>
      <c r="BI1883" t="e">
        <f>VLOOKUP(H1883,Sheet2!$A$1:$B$270,2,FALSE)</f>
        <v>#N/A</v>
      </c>
    </row>
    <row r="1884" spans="1:61">
      <c r="A1884">
        <v>1883</v>
      </c>
      <c r="B1884">
        <v>1002525181</v>
      </c>
      <c r="C1884">
        <v>3</v>
      </c>
      <c r="D1884" t="s">
        <v>55</v>
      </c>
      <c r="E1884">
        <v>5</v>
      </c>
      <c r="F1884" t="s">
        <v>265</v>
      </c>
      <c r="G1884" t="s">
        <v>123</v>
      </c>
      <c r="H1884" t="s">
        <v>293</v>
      </c>
      <c r="I1884" t="s">
        <v>213</v>
      </c>
      <c r="J1884" t="s">
        <v>214</v>
      </c>
      <c r="K1884" t="s">
        <v>149</v>
      </c>
      <c r="L1884" t="s">
        <v>215</v>
      </c>
      <c r="M1884" t="s">
        <v>76</v>
      </c>
      <c r="N1884" t="s">
        <v>216</v>
      </c>
      <c r="O1884" s="57">
        <v>46247.757592592592</v>
      </c>
      <c r="P1884" s="57">
        <v>46248.924837962964</v>
      </c>
      <c r="Q1884">
        <v>69365525</v>
      </c>
      <c r="S1884">
        <v>152401227428</v>
      </c>
      <c r="T1884" t="s">
        <v>9434</v>
      </c>
      <c r="U1884" t="s">
        <v>12654</v>
      </c>
      <c r="V1884" t="s">
        <v>9435</v>
      </c>
      <c r="Z1884">
        <v>112.7364699</v>
      </c>
      <c r="AA1884">
        <v>-7.2463784999999996</v>
      </c>
      <c r="AB1884" t="s">
        <v>9436</v>
      </c>
      <c r="AC1884" t="s">
        <v>237</v>
      </c>
      <c r="AL1884" t="s">
        <v>218</v>
      </c>
      <c r="AM1884" t="s">
        <v>9437</v>
      </c>
      <c r="AN1884" t="s">
        <v>6</v>
      </c>
      <c r="AO1884" t="s">
        <v>9010</v>
      </c>
      <c r="AP1884" s="57">
        <v>46248.625</v>
      </c>
      <c r="AR1884" t="s">
        <v>219</v>
      </c>
      <c r="AS1884" t="s">
        <v>293</v>
      </c>
      <c r="AT1884" t="s">
        <v>352</v>
      </c>
      <c r="AU1884">
        <v>20260814</v>
      </c>
      <c r="AV1884" t="s">
        <v>222</v>
      </c>
      <c r="AW1884" t="s">
        <v>4520</v>
      </c>
      <c r="AX1884" t="s">
        <v>223</v>
      </c>
      <c r="BA1884" s="57">
        <v>46248.625</v>
      </c>
      <c r="BB1884" t="s">
        <v>9437</v>
      </c>
      <c r="BC1884">
        <v>2026</v>
      </c>
      <c r="BD1884">
        <v>8</v>
      </c>
      <c r="BE1884">
        <v>14</v>
      </c>
      <c r="BF1884" s="6">
        <f t="shared" si="87"/>
        <v>46248</v>
      </c>
      <c r="BG1884">
        <f t="shared" si="88"/>
        <v>-0.625</v>
      </c>
      <c r="BH1884" t="str">
        <f t="shared" si="89"/>
        <v>COMPLY</v>
      </c>
      <c r="BI1884" t="str">
        <f>VLOOKUP(H1884,Sheet2!$A$1:$B$270,2,FALSE)</f>
        <v>SURABAYA UTARA</v>
      </c>
    </row>
    <row r="1885" spans="1:61">
      <c r="A1885">
        <v>1884</v>
      </c>
      <c r="B1885">
        <v>1002528383</v>
      </c>
      <c r="C1885">
        <v>3</v>
      </c>
      <c r="D1885" t="s">
        <v>42</v>
      </c>
      <c r="E1885">
        <v>5</v>
      </c>
      <c r="F1885" t="s">
        <v>102</v>
      </c>
      <c r="G1885" t="s">
        <v>100</v>
      </c>
      <c r="H1885" t="s">
        <v>282</v>
      </c>
      <c r="I1885" t="s">
        <v>213</v>
      </c>
      <c r="J1885" t="s">
        <v>214</v>
      </c>
      <c r="K1885" t="s">
        <v>149</v>
      </c>
      <c r="L1885" t="s">
        <v>215</v>
      </c>
      <c r="M1885" t="s">
        <v>225</v>
      </c>
      <c r="N1885" t="s">
        <v>216</v>
      </c>
      <c r="O1885" s="57">
        <v>46249.574965277781</v>
      </c>
      <c r="P1885" s="57">
        <v>46250.547326388885</v>
      </c>
      <c r="Q1885">
        <v>69366931</v>
      </c>
      <c r="S1885">
        <v>152507223627</v>
      </c>
      <c r="T1885" t="s">
        <v>12655</v>
      </c>
      <c r="U1885" t="s">
        <v>12656</v>
      </c>
      <c r="V1885" t="s">
        <v>12657</v>
      </c>
      <c r="Z1885">
        <v>113.904833</v>
      </c>
      <c r="AA1885">
        <v>-7.8723890000000001</v>
      </c>
      <c r="AB1885" t="s">
        <v>12658</v>
      </c>
      <c r="AC1885" t="s">
        <v>237</v>
      </c>
      <c r="AL1885" t="s">
        <v>218</v>
      </c>
      <c r="AM1885" t="s">
        <v>12659</v>
      </c>
      <c r="AN1885" t="s">
        <v>6</v>
      </c>
      <c r="AO1885" t="s">
        <v>11105</v>
      </c>
      <c r="AP1885" s="57">
        <v>46250.541666666664</v>
      </c>
      <c r="AR1885" t="s">
        <v>18</v>
      </c>
      <c r="AS1885" t="s">
        <v>282</v>
      </c>
      <c r="AT1885" t="s">
        <v>231</v>
      </c>
      <c r="AV1885" t="s">
        <v>227</v>
      </c>
      <c r="AW1885" t="s">
        <v>1014</v>
      </c>
      <c r="AX1885" t="s">
        <v>223</v>
      </c>
      <c r="BA1885" s="57">
        <v>46250.541666666664</v>
      </c>
      <c r="BB1885" t="s">
        <v>12659</v>
      </c>
      <c r="BF1885" s="6" t="e">
        <f t="shared" si="87"/>
        <v>#NUM!</v>
      </c>
      <c r="BG1885" t="e">
        <f t="shared" si="88"/>
        <v>#NUM!</v>
      </c>
      <c r="BH1885" t="e">
        <f t="shared" si="89"/>
        <v>#NUM!</v>
      </c>
      <c r="BI1885" t="str">
        <f>VLOOKUP(H1885,Sheet2!$A$1:$B$270,2,FALSE)</f>
        <v>JEMBER</v>
      </c>
    </row>
    <row r="1886" spans="1:61">
      <c r="A1886">
        <v>1885</v>
      </c>
      <c r="B1886">
        <v>1002531168</v>
      </c>
      <c r="C1886">
        <v>3</v>
      </c>
      <c r="D1886" t="s">
        <v>45</v>
      </c>
      <c r="E1886">
        <v>5</v>
      </c>
      <c r="F1886" t="s">
        <v>211</v>
      </c>
      <c r="G1886" t="s">
        <v>115</v>
      </c>
      <c r="H1886" t="s">
        <v>405</v>
      </c>
      <c r="I1886" t="s">
        <v>213</v>
      </c>
      <c r="J1886" t="s">
        <v>214</v>
      </c>
      <c r="K1886" t="s">
        <v>149</v>
      </c>
      <c r="L1886" t="s">
        <v>215</v>
      </c>
      <c r="M1886" t="s">
        <v>240</v>
      </c>
      <c r="N1886" t="s">
        <v>216</v>
      </c>
      <c r="O1886" s="57">
        <v>46251.654131944444</v>
      </c>
      <c r="P1886" s="57">
        <v>46251.65556712963</v>
      </c>
      <c r="Q1886">
        <v>69368258</v>
      </c>
      <c r="S1886">
        <v>172602204110</v>
      </c>
      <c r="T1886" t="s">
        <v>12660</v>
      </c>
      <c r="U1886" t="s">
        <v>12661</v>
      </c>
      <c r="V1886" t="s">
        <v>12662</v>
      </c>
      <c r="Z1886">
        <v>116.184095554053</v>
      </c>
      <c r="AA1886">
        <v>-8.7222067072436698</v>
      </c>
      <c r="AB1886" t="s">
        <v>12663</v>
      </c>
      <c r="AC1886" t="s">
        <v>217</v>
      </c>
      <c r="AL1886" t="s">
        <v>218</v>
      </c>
      <c r="AM1886" t="s">
        <v>12021</v>
      </c>
      <c r="AN1886" t="s">
        <v>6</v>
      </c>
      <c r="AO1886" t="s">
        <v>11532</v>
      </c>
      <c r="AP1886" s="57">
        <v>46252.625</v>
      </c>
      <c r="AR1886" t="s">
        <v>241</v>
      </c>
      <c r="AS1886" t="s">
        <v>405</v>
      </c>
      <c r="AT1886" t="s">
        <v>231</v>
      </c>
      <c r="AV1886" t="s">
        <v>240</v>
      </c>
      <c r="AW1886" t="s">
        <v>1018</v>
      </c>
      <c r="AX1886" t="s">
        <v>223</v>
      </c>
      <c r="BA1886" s="57">
        <v>46252.625</v>
      </c>
      <c r="BB1886" t="s">
        <v>12021</v>
      </c>
      <c r="BF1886" s="6" t="e">
        <f t="shared" si="87"/>
        <v>#NUM!</v>
      </c>
      <c r="BG1886" t="e">
        <f t="shared" si="88"/>
        <v>#NUM!</v>
      </c>
      <c r="BH1886" t="e">
        <f t="shared" si="89"/>
        <v>#NUM!</v>
      </c>
      <c r="BI1886" t="str">
        <f>VLOOKUP(H1886,Sheet2!$A$1:$B$270,2,FALSE)</f>
        <v>SELONG</v>
      </c>
    </row>
    <row r="1887" spans="1:61">
      <c r="A1887">
        <v>1886</v>
      </c>
      <c r="B1887">
        <v>1002515474</v>
      </c>
      <c r="C1887">
        <v>3</v>
      </c>
      <c r="D1887" t="s">
        <v>49</v>
      </c>
      <c r="E1887">
        <v>4</v>
      </c>
      <c r="F1887" t="s">
        <v>246</v>
      </c>
      <c r="G1887" t="s">
        <v>324</v>
      </c>
      <c r="H1887" t="s">
        <v>887</v>
      </c>
      <c r="I1887" t="s">
        <v>9798</v>
      </c>
      <c r="J1887" t="s">
        <v>214</v>
      </c>
      <c r="K1887" t="s">
        <v>149</v>
      </c>
      <c r="M1887" t="s">
        <v>76</v>
      </c>
      <c r="N1887" t="s">
        <v>9799</v>
      </c>
      <c r="O1887" s="57">
        <v>46241.777731481481</v>
      </c>
      <c r="P1887" s="57">
        <v>46242.693483796298</v>
      </c>
      <c r="Q1887">
        <v>69163478</v>
      </c>
      <c r="S1887">
        <v>146425112650</v>
      </c>
      <c r="T1887" t="s">
        <v>11943</v>
      </c>
      <c r="U1887" t="s">
        <v>12664</v>
      </c>
      <c r="V1887" t="s">
        <v>12665</v>
      </c>
      <c r="Z1887">
        <v>110.40917248</v>
      </c>
      <c r="AA1887">
        <v>-7.1275149610000001</v>
      </c>
      <c r="AB1887" t="s">
        <v>11946</v>
      </c>
      <c r="AC1887" t="s">
        <v>226</v>
      </c>
      <c r="AL1887" t="s">
        <v>218</v>
      </c>
      <c r="AM1887" t="s">
        <v>11947</v>
      </c>
      <c r="AN1887" t="s">
        <v>6</v>
      </c>
      <c r="AO1887" s="57">
        <v>46211.788310185184</v>
      </c>
      <c r="AR1887" t="s">
        <v>219</v>
      </c>
      <c r="AS1887" t="s">
        <v>887</v>
      </c>
      <c r="AT1887" t="s">
        <v>231</v>
      </c>
      <c r="AU1887">
        <v>20260808</v>
      </c>
      <c r="AV1887" t="s">
        <v>222</v>
      </c>
      <c r="AW1887" t="s">
        <v>10141</v>
      </c>
      <c r="AX1887" t="s">
        <v>223</v>
      </c>
      <c r="BA1887" s="57">
        <v>46242.5</v>
      </c>
      <c r="BB1887" t="s">
        <v>11947</v>
      </c>
      <c r="BC1887">
        <v>2026</v>
      </c>
      <c r="BD1887">
        <v>8</v>
      </c>
      <c r="BE1887">
        <v>8</v>
      </c>
      <c r="BF1887" s="6">
        <f t="shared" si="87"/>
        <v>46242</v>
      </c>
      <c r="BG1887">
        <f t="shared" si="88"/>
        <v>-0.5</v>
      </c>
      <c r="BH1887" t="str">
        <f t="shared" si="89"/>
        <v>COMPLY</v>
      </c>
      <c r="BI1887" t="e">
        <f>VLOOKUP(H1887,Sheet2!$A$1:$B$270,2,FALSE)</f>
        <v>#N/A</v>
      </c>
    </row>
    <row r="1888" spans="1:61">
      <c r="A1888">
        <v>1887</v>
      </c>
      <c r="B1888">
        <v>1002530783</v>
      </c>
      <c r="C1888">
        <v>3</v>
      </c>
      <c r="D1888" t="s">
        <v>45</v>
      </c>
      <c r="E1888">
        <v>5</v>
      </c>
      <c r="F1888" t="s">
        <v>211</v>
      </c>
      <c r="G1888" t="s">
        <v>112</v>
      </c>
      <c r="H1888" t="s">
        <v>244</v>
      </c>
      <c r="I1888" t="s">
        <v>213</v>
      </c>
      <c r="J1888" t="s">
        <v>214</v>
      </c>
      <c r="K1888" t="s">
        <v>149</v>
      </c>
      <c r="L1888" t="s">
        <v>215</v>
      </c>
      <c r="M1888" t="s">
        <v>240</v>
      </c>
      <c r="N1888" t="s">
        <v>216</v>
      </c>
      <c r="O1888" s="57">
        <v>46251.516631944447</v>
      </c>
      <c r="P1888" s="57">
        <v>46251.518067129633</v>
      </c>
      <c r="Q1888">
        <v>69368031</v>
      </c>
      <c r="S1888">
        <v>172605804168</v>
      </c>
      <c r="T1888" t="s">
        <v>12666</v>
      </c>
      <c r="U1888" t="s">
        <v>12667</v>
      </c>
      <c r="V1888" t="s">
        <v>12668</v>
      </c>
      <c r="Z1888">
        <v>116.28827154636301</v>
      </c>
      <c r="AA1888">
        <v>-8.5684566177334496</v>
      </c>
      <c r="AB1888" t="s">
        <v>12669</v>
      </c>
      <c r="AC1888" t="s">
        <v>217</v>
      </c>
      <c r="AL1888" t="s">
        <v>218</v>
      </c>
      <c r="AM1888" t="s">
        <v>10505</v>
      </c>
      <c r="AN1888" t="s">
        <v>6</v>
      </c>
      <c r="AO1888" t="s">
        <v>10756</v>
      </c>
      <c r="AP1888" s="57">
        <v>46252.541666666664</v>
      </c>
      <c r="AR1888" t="s">
        <v>241</v>
      </c>
      <c r="AS1888" t="s">
        <v>244</v>
      </c>
      <c r="AT1888" t="s">
        <v>231</v>
      </c>
      <c r="AV1888" t="s">
        <v>240</v>
      </c>
      <c r="AW1888" t="s">
        <v>924</v>
      </c>
      <c r="AX1888" t="s">
        <v>223</v>
      </c>
      <c r="BA1888" s="57">
        <v>46252.541666666664</v>
      </c>
      <c r="BB1888" t="s">
        <v>10505</v>
      </c>
      <c r="BF1888" s="6" t="e">
        <f t="shared" si="87"/>
        <v>#NUM!</v>
      </c>
      <c r="BG1888" t="e">
        <f t="shared" si="88"/>
        <v>#NUM!</v>
      </c>
      <c r="BH1888" t="e">
        <f t="shared" si="89"/>
        <v>#NUM!</v>
      </c>
      <c r="BI1888" t="str">
        <f>VLOOKUP(H1888,Sheet2!$A$1:$B$270,2,FALSE)</f>
        <v>MATARAM</v>
      </c>
    </row>
    <row r="1889" spans="1:61">
      <c r="A1889">
        <v>1888</v>
      </c>
      <c r="B1889">
        <v>1002514990</v>
      </c>
      <c r="C1889">
        <v>3</v>
      </c>
      <c r="D1889" t="s">
        <v>38</v>
      </c>
      <c r="E1889">
        <v>5</v>
      </c>
      <c r="F1889" t="s">
        <v>250</v>
      </c>
      <c r="G1889" t="s">
        <v>87</v>
      </c>
      <c r="H1889" t="s">
        <v>251</v>
      </c>
      <c r="I1889" t="s">
        <v>9798</v>
      </c>
      <c r="J1889" t="s">
        <v>214</v>
      </c>
      <c r="K1889" t="s">
        <v>149</v>
      </c>
      <c r="M1889" t="s">
        <v>76</v>
      </c>
      <c r="N1889" t="s">
        <v>9867</v>
      </c>
      <c r="O1889" s="57">
        <v>46241.631747685184</v>
      </c>
      <c r="P1889" s="57">
        <v>46246.553472222222</v>
      </c>
      <c r="Q1889">
        <v>69360945</v>
      </c>
      <c r="S1889">
        <v>152702231243</v>
      </c>
      <c r="T1889" t="s">
        <v>12670</v>
      </c>
      <c r="U1889" t="s">
        <v>12671</v>
      </c>
      <c r="V1889" t="s">
        <v>12672</v>
      </c>
      <c r="Z1889">
        <v>112.68332221164199</v>
      </c>
      <c r="AA1889">
        <v>-7.9406774908751299</v>
      </c>
      <c r="AB1889" t="s">
        <v>12673</v>
      </c>
      <c r="AC1889" t="s">
        <v>226</v>
      </c>
      <c r="AL1889" t="s">
        <v>218</v>
      </c>
      <c r="AM1889" t="s">
        <v>12674</v>
      </c>
      <c r="AN1889" t="s">
        <v>6</v>
      </c>
      <c r="AO1889" s="57">
        <v>46211.642800925925</v>
      </c>
      <c r="AR1889" t="s">
        <v>219</v>
      </c>
      <c r="AS1889" t="s">
        <v>251</v>
      </c>
      <c r="AT1889" t="s">
        <v>231</v>
      </c>
      <c r="AU1889">
        <v>20260812</v>
      </c>
      <c r="AV1889" t="s">
        <v>222</v>
      </c>
      <c r="AW1889" t="s">
        <v>10166</v>
      </c>
      <c r="AX1889" t="s">
        <v>223</v>
      </c>
      <c r="BA1889" s="57">
        <v>46248.5</v>
      </c>
      <c r="BB1889" t="s">
        <v>12674</v>
      </c>
      <c r="BC1889">
        <v>2026</v>
      </c>
      <c r="BD1889">
        <v>8</v>
      </c>
      <c r="BE1889">
        <v>12</v>
      </c>
      <c r="BF1889" s="6">
        <f t="shared" si="87"/>
        <v>46246</v>
      </c>
      <c r="BG1889">
        <f t="shared" si="88"/>
        <v>-2.5</v>
      </c>
      <c r="BH1889" t="str">
        <f t="shared" si="89"/>
        <v>COMPLY</v>
      </c>
      <c r="BI1889" t="str">
        <f>VLOOKUP(H1889,Sheet2!$A$1:$B$270,2,FALSE)</f>
        <v>BATU</v>
      </c>
    </row>
    <row r="1890" spans="1:61">
      <c r="A1890">
        <v>1889</v>
      </c>
      <c r="B1890">
        <v>1002506820</v>
      </c>
      <c r="C1890">
        <v>3</v>
      </c>
      <c r="D1890" t="s">
        <v>55</v>
      </c>
      <c r="E1890">
        <v>5</v>
      </c>
      <c r="F1890" t="s">
        <v>265</v>
      </c>
      <c r="G1890" t="s">
        <v>128</v>
      </c>
      <c r="H1890" t="s">
        <v>412</v>
      </c>
      <c r="I1890" t="s">
        <v>213</v>
      </c>
      <c r="J1890" t="s">
        <v>214</v>
      </c>
      <c r="K1890" t="s">
        <v>149</v>
      </c>
      <c r="L1890" t="s">
        <v>215</v>
      </c>
      <c r="M1890" t="s">
        <v>76</v>
      </c>
      <c r="N1890" t="s">
        <v>216</v>
      </c>
      <c r="O1890" s="57">
        <v>46238.372881944444</v>
      </c>
      <c r="P1890" s="57">
        <v>46238.680937500001</v>
      </c>
      <c r="Q1890">
        <v>69357941</v>
      </c>
      <c r="S1890">
        <v>152424213290</v>
      </c>
      <c r="T1890" t="s">
        <v>2324</v>
      </c>
      <c r="U1890" t="s">
        <v>2325</v>
      </c>
      <c r="V1890" t="s">
        <v>2326</v>
      </c>
      <c r="Z1890">
        <v>112.6990909</v>
      </c>
      <c r="AA1890">
        <v>-7.3133687999999903</v>
      </c>
      <c r="AB1890" t="s">
        <v>2327</v>
      </c>
      <c r="AC1890" t="s">
        <v>237</v>
      </c>
      <c r="AL1890" t="s">
        <v>218</v>
      </c>
      <c r="AM1890" t="s">
        <v>1468</v>
      </c>
      <c r="AN1890" t="s">
        <v>6</v>
      </c>
      <c r="AO1890" s="57">
        <v>46120.382361111115</v>
      </c>
      <c r="AP1890" s="57">
        <v>46239.333333333336</v>
      </c>
      <c r="AR1890" t="s">
        <v>219</v>
      </c>
      <c r="AS1890" t="s">
        <v>412</v>
      </c>
      <c r="AT1890" t="s">
        <v>221</v>
      </c>
      <c r="AU1890">
        <v>20260804</v>
      </c>
      <c r="AV1890" t="s">
        <v>222</v>
      </c>
      <c r="AW1890" t="s">
        <v>1004</v>
      </c>
      <c r="AX1890" t="s">
        <v>223</v>
      </c>
      <c r="BA1890" s="57">
        <v>46239.333333333336</v>
      </c>
      <c r="BB1890" t="s">
        <v>1468</v>
      </c>
      <c r="BC1890">
        <v>2026</v>
      </c>
      <c r="BD1890">
        <v>8</v>
      </c>
      <c r="BE1890">
        <v>4</v>
      </c>
      <c r="BF1890" s="6">
        <f t="shared" si="87"/>
        <v>46238</v>
      </c>
      <c r="BG1890">
        <f t="shared" si="88"/>
        <v>-1.3333333333357587</v>
      </c>
      <c r="BH1890" t="str">
        <f t="shared" si="89"/>
        <v>COMPLY</v>
      </c>
      <c r="BI1890" t="str">
        <f>VLOOKUP(H1890,Sheet2!$A$1:$B$270,2,FALSE)</f>
        <v>SURABAYA UTARA</v>
      </c>
    </row>
    <row r="1891" spans="1:61">
      <c r="A1891">
        <v>1890</v>
      </c>
      <c r="B1891">
        <v>1002506461</v>
      </c>
      <c r="C1891">
        <v>3</v>
      </c>
      <c r="D1891" t="s">
        <v>49</v>
      </c>
      <c r="E1891">
        <v>4</v>
      </c>
      <c r="F1891" t="s">
        <v>246</v>
      </c>
      <c r="G1891" t="s">
        <v>247</v>
      </c>
      <c r="H1891" t="s">
        <v>675</v>
      </c>
      <c r="I1891" t="s">
        <v>213</v>
      </c>
      <c r="J1891" t="s">
        <v>214</v>
      </c>
      <c r="K1891" t="s">
        <v>149</v>
      </c>
      <c r="L1891" t="s">
        <v>215</v>
      </c>
      <c r="M1891" t="s">
        <v>76</v>
      </c>
      <c r="N1891" t="s">
        <v>216</v>
      </c>
      <c r="O1891" s="57">
        <v>46237.666620370372</v>
      </c>
      <c r="P1891" s="57">
        <v>46238.582881944443</v>
      </c>
      <c r="Q1891">
        <v>69357740</v>
      </c>
      <c r="S1891">
        <v>141408117790</v>
      </c>
      <c r="T1891" t="s">
        <v>2328</v>
      </c>
      <c r="U1891" t="s">
        <v>2329</v>
      </c>
      <c r="V1891" t="s">
        <v>2330</v>
      </c>
      <c r="Z1891">
        <v>110.4322815</v>
      </c>
      <c r="AA1891">
        <v>-7.0059246999999996</v>
      </c>
      <c r="AB1891" t="s">
        <v>2331</v>
      </c>
      <c r="AC1891" t="s">
        <v>237</v>
      </c>
      <c r="AL1891" t="s">
        <v>218</v>
      </c>
      <c r="AM1891" t="s">
        <v>1110</v>
      </c>
      <c r="AN1891" t="s">
        <v>6</v>
      </c>
      <c r="AO1891" s="57">
        <v>46089.674050925925</v>
      </c>
      <c r="AP1891" s="57">
        <v>46238.541666666664</v>
      </c>
      <c r="AR1891" t="s">
        <v>219</v>
      </c>
      <c r="AS1891" t="s">
        <v>675</v>
      </c>
      <c r="AT1891" t="s">
        <v>231</v>
      </c>
      <c r="AU1891">
        <v>20260804</v>
      </c>
      <c r="AV1891" t="s">
        <v>222</v>
      </c>
      <c r="AW1891" t="s">
        <v>1024</v>
      </c>
      <c r="AX1891" t="s">
        <v>223</v>
      </c>
      <c r="BA1891" s="57">
        <v>46238.541666666664</v>
      </c>
      <c r="BB1891" t="s">
        <v>1110</v>
      </c>
      <c r="BC1891">
        <v>2026</v>
      </c>
      <c r="BD1891">
        <v>8</v>
      </c>
      <c r="BE1891">
        <v>4</v>
      </c>
      <c r="BF1891" s="6">
        <f t="shared" si="87"/>
        <v>46238</v>
      </c>
      <c r="BG1891">
        <f t="shared" si="88"/>
        <v>-0.54166666666424135</v>
      </c>
      <c r="BH1891" t="str">
        <f t="shared" si="89"/>
        <v>COMPLY</v>
      </c>
      <c r="BI1891" t="e">
        <f>VLOOKUP(H1891,Sheet2!$A$1:$B$270,2,FALSE)</f>
        <v>#N/A</v>
      </c>
    </row>
    <row r="1892" spans="1:61">
      <c r="A1892">
        <v>1891</v>
      </c>
      <c r="B1892">
        <v>1002530645</v>
      </c>
      <c r="C1892">
        <v>3</v>
      </c>
      <c r="D1892" t="s">
        <v>42</v>
      </c>
      <c r="E1892">
        <v>5</v>
      </c>
      <c r="F1892" t="s">
        <v>233</v>
      </c>
      <c r="G1892" t="s">
        <v>105</v>
      </c>
      <c r="H1892" t="s">
        <v>299</v>
      </c>
      <c r="I1892" t="s">
        <v>213</v>
      </c>
      <c r="J1892" t="s">
        <v>214</v>
      </c>
      <c r="K1892" t="s">
        <v>149</v>
      </c>
      <c r="M1892" t="s">
        <v>602</v>
      </c>
      <c r="N1892" t="s">
        <v>216</v>
      </c>
      <c r="O1892" s="57">
        <v>46251.463946759257</v>
      </c>
      <c r="P1892" s="57">
        <v>46251.485949074071</v>
      </c>
      <c r="Q1892">
        <v>69367937</v>
      </c>
      <c r="S1892">
        <v>152313204553</v>
      </c>
      <c r="T1892" t="s">
        <v>12675</v>
      </c>
      <c r="U1892" t="s">
        <v>12676</v>
      </c>
      <c r="Z1892">
        <v>112.390987</v>
      </c>
      <c r="AA1892">
        <v>-7.426946</v>
      </c>
      <c r="AB1892" t="s">
        <v>12677</v>
      </c>
      <c r="AC1892" t="s">
        <v>230</v>
      </c>
      <c r="AO1892" t="s">
        <v>10842</v>
      </c>
      <c r="AR1892" t="s">
        <v>5</v>
      </c>
      <c r="AS1892" t="s">
        <v>299</v>
      </c>
      <c r="AT1892" t="s">
        <v>352</v>
      </c>
      <c r="AV1892" t="s">
        <v>12678</v>
      </c>
      <c r="AW1892" t="s">
        <v>561</v>
      </c>
      <c r="AX1892" t="s">
        <v>223</v>
      </c>
      <c r="BF1892" s="6" t="e">
        <f t="shared" si="87"/>
        <v>#NUM!</v>
      </c>
      <c r="BG1892" t="e">
        <f t="shared" si="88"/>
        <v>#NUM!</v>
      </c>
      <c r="BH1892" t="e">
        <f t="shared" si="89"/>
        <v>#NUM!</v>
      </c>
      <c r="BI1892" t="str">
        <f>VLOOKUP(H1892,Sheet2!$A$1:$B$270,2,FALSE)</f>
        <v>MOJOKERTO</v>
      </c>
    </row>
    <row r="1893" spans="1:61">
      <c r="A1893">
        <v>1892</v>
      </c>
      <c r="B1893">
        <v>1002505973</v>
      </c>
      <c r="C1893">
        <v>3</v>
      </c>
      <c r="D1893" t="s">
        <v>45</v>
      </c>
      <c r="E1893">
        <v>5</v>
      </c>
      <c r="F1893" t="s">
        <v>113</v>
      </c>
      <c r="G1893" t="s">
        <v>120</v>
      </c>
      <c r="H1893" t="s">
        <v>318</v>
      </c>
      <c r="I1893" t="s">
        <v>213</v>
      </c>
      <c r="J1893" t="s">
        <v>214</v>
      </c>
      <c r="K1893" t="s">
        <v>149</v>
      </c>
      <c r="L1893" t="s">
        <v>215</v>
      </c>
      <c r="M1893" t="s">
        <v>76</v>
      </c>
      <c r="N1893" t="s">
        <v>216</v>
      </c>
      <c r="O1893" s="57">
        <v>46237.509675925925</v>
      </c>
      <c r="P1893" s="57">
        <v>46238.621296296296</v>
      </c>
      <c r="Q1893">
        <v>69357447</v>
      </c>
      <c r="S1893">
        <v>172517222495</v>
      </c>
      <c r="T1893" t="s">
        <v>2332</v>
      </c>
      <c r="U1893" t="s">
        <v>2333</v>
      </c>
      <c r="V1893" t="s">
        <v>2334</v>
      </c>
      <c r="Z1893">
        <v>120.2604204</v>
      </c>
      <c r="AA1893">
        <v>-9.6529159</v>
      </c>
      <c r="AB1893" t="s">
        <v>2335</v>
      </c>
      <c r="AC1893" t="s">
        <v>237</v>
      </c>
      <c r="AL1893" t="s">
        <v>218</v>
      </c>
      <c r="AM1893" t="s">
        <v>2336</v>
      </c>
      <c r="AN1893" t="s">
        <v>6</v>
      </c>
      <c r="AO1893" s="57">
        <v>46089.517650462964</v>
      </c>
      <c r="AP1893" s="57">
        <v>46239.333333333336</v>
      </c>
      <c r="AR1893" t="s">
        <v>219</v>
      </c>
      <c r="AS1893" t="s">
        <v>318</v>
      </c>
      <c r="AT1893" t="s">
        <v>231</v>
      </c>
      <c r="AU1893">
        <v>20260804</v>
      </c>
      <c r="AV1893" t="s">
        <v>222</v>
      </c>
      <c r="AW1893" t="s">
        <v>1010</v>
      </c>
      <c r="AX1893" t="s">
        <v>223</v>
      </c>
      <c r="BA1893" s="57">
        <v>46239.333333333336</v>
      </c>
      <c r="BB1893" t="s">
        <v>2336</v>
      </c>
      <c r="BC1893">
        <v>2026</v>
      </c>
      <c r="BD1893">
        <v>8</v>
      </c>
      <c r="BE1893">
        <v>4</v>
      </c>
      <c r="BF1893" s="6">
        <f t="shared" si="87"/>
        <v>46238</v>
      </c>
      <c r="BG1893">
        <f t="shared" si="88"/>
        <v>-1.3333333333357587</v>
      </c>
      <c r="BH1893" t="str">
        <f t="shared" si="89"/>
        <v>COMPLY</v>
      </c>
      <c r="BI1893" t="str">
        <f>VLOOKUP(H1893,Sheet2!$A$1:$B$270,2,FALSE)</f>
        <v>WAINGAPU</v>
      </c>
    </row>
    <row r="1894" spans="1:61">
      <c r="A1894">
        <v>1893</v>
      </c>
      <c r="B1894">
        <v>1002506123</v>
      </c>
      <c r="C1894">
        <v>3</v>
      </c>
      <c r="D1894" t="s">
        <v>59</v>
      </c>
      <c r="E1894">
        <v>4</v>
      </c>
      <c r="F1894" t="s">
        <v>567</v>
      </c>
      <c r="G1894" t="s">
        <v>609</v>
      </c>
      <c r="H1894" t="s">
        <v>956</v>
      </c>
      <c r="I1894" t="s">
        <v>213</v>
      </c>
      <c r="J1894" t="s">
        <v>214</v>
      </c>
      <c r="K1894" t="s">
        <v>149</v>
      </c>
      <c r="M1894" t="s">
        <v>76</v>
      </c>
      <c r="N1894" t="s">
        <v>216</v>
      </c>
      <c r="O1894" s="57">
        <v>46237.56858796296</v>
      </c>
      <c r="P1894" s="57">
        <v>46239.660069444442</v>
      </c>
      <c r="Q1894">
        <v>69357520</v>
      </c>
      <c r="S1894">
        <v>143132123217</v>
      </c>
      <c r="T1894" t="s">
        <v>2337</v>
      </c>
      <c r="U1894" t="s">
        <v>2338</v>
      </c>
      <c r="V1894" t="s">
        <v>2339</v>
      </c>
      <c r="Z1894">
        <v>110.40456578135399</v>
      </c>
      <c r="AA1894">
        <v>-7.8152104703287097</v>
      </c>
      <c r="AB1894" t="s">
        <v>2340</v>
      </c>
      <c r="AC1894" t="s">
        <v>226</v>
      </c>
      <c r="AL1894" t="s">
        <v>218</v>
      </c>
      <c r="AM1894" t="s">
        <v>2341</v>
      </c>
      <c r="AN1894" t="s">
        <v>6</v>
      </c>
      <c r="AO1894" s="57">
        <v>46089.569618055553</v>
      </c>
      <c r="AP1894" s="57">
        <v>46239.666666666664</v>
      </c>
      <c r="AR1894" t="s">
        <v>219</v>
      </c>
      <c r="AS1894" t="s">
        <v>956</v>
      </c>
      <c r="AT1894" t="s">
        <v>231</v>
      </c>
      <c r="AU1894">
        <v>20260805</v>
      </c>
      <c r="AV1894" t="s">
        <v>222</v>
      </c>
      <c r="AW1894" t="s">
        <v>568</v>
      </c>
      <c r="AX1894" t="s">
        <v>223</v>
      </c>
      <c r="BA1894" s="57">
        <v>46239.666666666664</v>
      </c>
      <c r="BB1894" t="s">
        <v>2341</v>
      </c>
      <c r="BC1894">
        <v>2026</v>
      </c>
      <c r="BD1894">
        <v>8</v>
      </c>
      <c r="BE1894">
        <v>5</v>
      </c>
      <c r="BF1894" s="6">
        <f t="shared" si="87"/>
        <v>46239</v>
      </c>
      <c r="BG1894">
        <f t="shared" si="88"/>
        <v>-0.66666666666424135</v>
      </c>
      <c r="BH1894" t="str">
        <f t="shared" si="89"/>
        <v>COMPLY</v>
      </c>
      <c r="BI1894" t="e">
        <f>VLOOKUP(H1894,Sheet2!$A$1:$B$270,2,FALSE)</f>
        <v>#N/A</v>
      </c>
    </row>
    <row r="1895" spans="1:61">
      <c r="A1895">
        <v>1894</v>
      </c>
      <c r="B1895">
        <v>1002512160</v>
      </c>
      <c r="C1895">
        <v>3</v>
      </c>
      <c r="D1895" t="s">
        <v>51</v>
      </c>
      <c r="E1895">
        <v>4</v>
      </c>
      <c r="F1895" t="s">
        <v>273</v>
      </c>
      <c r="G1895" t="s">
        <v>339</v>
      </c>
      <c r="H1895" t="s">
        <v>1075</v>
      </c>
      <c r="I1895" t="s">
        <v>213</v>
      </c>
      <c r="J1895" t="s">
        <v>214</v>
      </c>
      <c r="K1895" t="s">
        <v>149</v>
      </c>
      <c r="L1895" t="s">
        <v>215</v>
      </c>
      <c r="M1895" t="s">
        <v>76</v>
      </c>
      <c r="N1895" t="s">
        <v>216</v>
      </c>
      <c r="O1895" s="57">
        <v>46240.495092592595</v>
      </c>
      <c r="P1895" s="57">
        <v>46242.380219907405</v>
      </c>
      <c r="Q1895">
        <v>69359888</v>
      </c>
      <c r="S1895">
        <v>142552107745</v>
      </c>
      <c r="T1895" t="s">
        <v>2342</v>
      </c>
      <c r="U1895" t="s">
        <v>2343</v>
      </c>
      <c r="V1895" t="s">
        <v>2344</v>
      </c>
      <c r="Z1895">
        <v>111.594678</v>
      </c>
      <c r="AA1895">
        <v>-7.1478570000000001</v>
      </c>
      <c r="AB1895" t="s">
        <v>2345</v>
      </c>
      <c r="AC1895" t="s">
        <v>237</v>
      </c>
      <c r="AL1895" t="s">
        <v>218</v>
      </c>
      <c r="AM1895" t="s">
        <v>2346</v>
      </c>
      <c r="AN1895" t="s">
        <v>6</v>
      </c>
      <c r="AO1895" s="57">
        <v>46181.496516203704</v>
      </c>
      <c r="AP1895" s="57">
        <v>46241.333333333336</v>
      </c>
      <c r="AR1895" t="s">
        <v>219</v>
      </c>
      <c r="AS1895" t="s">
        <v>1075</v>
      </c>
      <c r="AT1895" t="s">
        <v>231</v>
      </c>
      <c r="AU1895">
        <v>20260808</v>
      </c>
      <c r="AV1895" t="s">
        <v>222</v>
      </c>
      <c r="AW1895" t="s">
        <v>238</v>
      </c>
      <c r="AX1895" t="s">
        <v>223</v>
      </c>
      <c r="BA1895" s="57">
        <v>46241.333333333336</v>
      </c>
      <c r="BB1895" t="s">
        <v>2346</v>
      </c>
      <c r="BC1895">
        <v>2026</v>
      </c>
      <c r="BD1895">
        <v>8</v>
      </c>
      <c r="BE1895">
        <v>8</v>
      </c>
      <c r="BF1895" s="6">
        <f t="shared" si="87"/>
        <v>46242</v>
      </c>
      <c r="BG1895">
        <f t="shared" si="88"/>
        <v>0.66666666666424135</v>
      </c>
      <c r="BH1895" t="str">
        <f t="shared" si="89"/>
        <v>COMPLY</v>
      </c>
      <c r="BI1895" t="e">
        <f>VLOOKUP(H1895,Sheet2!$A$1:$B$270,2,FALSE)</f>
        <v>#N/A</v>
      </c>
    </row>
    <row r="1896" spans="1:61">
      <c r="A1896">
        <v>1895</v>
      </c>
      <c r="B1896">
        <v>1002526221</v>
      </c>
      <c r="C1896">
        <v>3</v>
      </c>
      <c r="D1896" t="s">
        <v>38</v>
      </c>
      <c r="E1896">
        <v>5</v>
      </c>
      <c r="F1896" t="s">
        <v>92</v>
      </c>
      <c r="G1896" t="s">
        <v>95</v>
      </c>
      <c r="H1896" t="s">
        <v>478</v>
      </c>
      <c r="I1896" t="s">
        <v>213</v>
      </c>
      <c r="J1896" t="s">
        <v>214</v>
      </c>
      <c r="K1896" t="s">
        <v>149</v>
      </c>
      <c r="L1896" t="s">
        <v>215</v>
      </c>
      <c r="M1896" t="s">
        <v>76</v>
      </c>
      <c r="N1896" t="s">
        <v>216</v>
      </c>
      <c r="O1896" s="57">
        <v>46248.486759259256</v>
      </c>
      <c r="P1896" s="57">
        <v>46249.777743055558</v>
      </c>
      <c r="Q1896">
        <v>69365957</v>
      </c>
      <c r="S1896">
        <v>152614209519</v>
      </c>
      <c r="T1896" t="s">
        <v>10291</v>
      </c>
      <c r="U1896" t="s">
        <v>9143</v>
      </c>
      <c r="V1896" t="s">
        <v>12679</v>
      </c>
      <c r="Z1896">
        <v>111.371033079922</v>
      </c>
      <c r="AA1896">
        <v>-7.9048101543606997</v>
      </c>
      <c r="AB1896" t="s">
        <v>12680</v>
      </c>
      <c r="AC1896" t="s">
        <v>217</v>
      </c>
      <c r="AL1896" t="s">
        <v>218</v>
      </c>
      <c r="AM1896" t="s">
        <v>12681</v>
      </c>
      <c r="AN1896" t="s">
        <v>6</v>
      </c>
      <c r="AO1896" t="s">
        <v>12372</v>
      </c>
      <c r="AP1896" s="57">
        <v>46249.625</v>
      </c>
      <c r="AR1896" t="s">
        <v>219</v>
      </c>
      <c r="AS1896" t="s">
        <v>478</v>
      </c>
      <c r="AT1896" t="s">
        <v>231</v>
      </c>
      <c r="AU1896">
        <v>20260815</v>
      </c>
      <c r="AV1896" t="s">
        <v>222</v>
      </c>
      <c r="AW1896" t="s">
        <v>1023</v>
      </c>
      <c r="AX1896" t="s">
        <v>223</v>
      </c>
      <c r="BA1896" s="57">
        <v>46249.625</v>
      </c>
      <c r="BB1896" t="s">
        <v>12681</v>
      </c>
      <c r="BC1896">
        <v>2026</v>
      </c>
      <c r="BD1896">
        <v>8</v>
      </c>
      <c r="BE1896">
        <v>15</v>
      </c>
      <c r="BF1896" s="6">
        <f t="shared" si="87"/>
        <v>46249</v>
      </c>
      <c r="BG1896">
        <f t="shared" si="88"/>
        <v>-0.625</v>
      </c>
      <c r="BH1896" t="str">
        <f t="shared" si="89"/>
        <v>COMPLY</v>
      </c>
      <c r="BI1896" t="str">
        <f>VLOOKUP(H1896,Sheet2!$A$1:$B$270,2,FALSE)</f>
        <v>PONOROGO</v>
      </c>
    </row>
    <row r="1897" spans="1:61">
      <c r="A1897">
        <v>1896</v>
      </c>
      <c r="B1897">
        <v>1002514869</v>
      </c>
      <c r="C1897">
        <v>3</v>
      </c>
      <c r="D1897" t="s">
        <v>59</v>
      </c>
      <c r="E1897">
        <v>4</v>
      </c>
      <c r="F1897" t="s">
        <v>567</v>
      </c>
      <c r="G1897" t="s">
        <v>1001</v>
      </c>
      <c r="H1897" t="s">
        <v>1002</v>
      </c>
      <c r="I1897" t="s">
        <v>10039</v>
      </c>
      <c r="J1897" t="s">
        <v>214</v>
      </c>
      <c r="K1897" t="s">
        <v>149</v>
      </c>
      <c r="M1897" t="s">
        <v>575</v>
      </c>
      <c r="N1897" t="s">
        <v>10348</v>
      </c>
      <c r="O1897" s="57">
        <v>46241.609155092592</v>
      </c>
      <c r="P1897" s="57">
        <v>46244.559236111112</v>
      </c>
      <c r="Q1897">
        <v>69360892</v>
      </c>
      <c r="S1897">
        <v>143135115045</v>
      </c>
      <c r="T1897" t="s">
        <v>11345</v>
      </c>
      <c r="U1897" t="s">
        <v>11623</v>
      </c>
      <c r="V1897" t="s">
        <v>12682</v>
      </c>
      <c r="Z1897">
        <v>110.602915</v>
      </c>
      <c r="AA1897">
        <v>-7.9619270000000002</v>
      </c>
      <c r="AB1897" t="s">
        <v>11348</v>
      </c>
      <c r="AC1897" t="s">
        <v>226</v>
      </c>
      <c r="AL1897" t="s">
        <v>218</v>
      </c>
      <c r="AM1897" t="s">
        <v>12683</v>
      </c>
      <c r="AN1897" t="s">
        <v>6</v>
      </c>
      <c r="AO1897" s="57">
        <v>46211.611134259256</v>
      </c>
      <c r="AQ1897" t="s">
        <v>248</v>
      </c>
      <c r="AR1897" t="s">
        <v>14</v>
      </c>
      <c r="AS1897" t="s">
        <v>1002</v>
      </c>
      <c r="AT1897" t="s">
        <v>231</v>
      </c>
      <c r="AV1897" t="s">
        <v>12684</v>
      </c>
      <c r="AW1897" t="s">
        <v>12685</v>
      </c>
      <c r="AX1897" t="s">
        <v>223</v>
      </c>
      <c r="BA1897" s="57">
        <v>46241.5</v>
      </c>
      <c r="BB1897" t="s">
        <v>12683</v>
      </c>
      <c r="BF1897" s="6" t="e">
        <f t="shared" si="87"/>
        <v>#NUM!</v>
      </c>
      <c r="BG1897" t="e">
        <f t="shared" si="88"/>
        <v>#NUM!</v>
      </c>
      <c r="BH1897" t="e">
        <f t="shared" si="89"/>
        <v>#NUM!</v>
      </c>
      <c r="BI1897" t="e">
        <f>VLOOKUP(H1897,Sheet2!$A$1:$B$270,2,FALSE)</f>
        <v>#N/A</v>
      </c>
    </row>
    <row r="1898" spans="1:61">
      <c r="A1898">
        <v>1897</v>
      </c>
      <c r="B1898">
        <v>1002508067</v>
      </c>
      <c r="C1898">
        <v>3</v>
      </c>
      <c r="D1898" t="s">
        <v>55</v>
      </c>
      <c r="E1898">
        <v>5</v>
      </c>
      <c r="F1898" t="s">
        <v>313</v>
      </c>
      <c r="G1898" t="s">
        <v>124</v>
      </c>
      <c r="H1898" t="s">
        <v>336</v>
      </c>
      <c r="I1898" t="s">
        <v>213</v>
      </c>
      <c r="J1898" t="s">
        <v>214</v>
      </c>
      <c r="K1898" t="s">
        <v>149</v>
      </c>
      <c r="L1898" t="s">
        <v>215</v>
      </c>
      <c r="M1898" t="s">
        <v>586</v>
      </c>
      <c r="N1898" t="s">
        <v>216</v>
      </c>
      <c r="O1898" s="57">
        <v>46238.534675925926</v>
      </c>
      <c r="P1898" s="57">
        <v>46244.39439814815</v>
      </c>
      <c r="Q1898">
        <v>69358254</v>
      </c>
      <c r="S1898">
        <v>152306253168</v>
      </c>
      <c r="T1898" t="s">
        <v>1101</v>
      </c>
      <c r="U1898" t="s">
        <v>2347</v>
      </c>
      <c r="V1898" t="s">
        <v>2348</v>
      </c>
      <c r="Z1898">
        <v>112.7351173</v>
      </c>
      <c r="AA1898">
        <v>-7.3094443999999896</v>
      </c>
      <c r="AB1898" t="s">
        <v>2349</v>
      </c>
      <c r="AC1898" t="s">
        <v>237</v>
      </c>
      <c r="AL1898" t="s">
        <v>218</v>
      </c>
      <c r="AM1898" t="s">
        <v>2350</v>
      </c>
      <c r="AN1898" t="s">
        <v>6</v>
      </c>
      <c r="AO1898" s="57">
        <v>46120.538240740738</v>
      </c>
      <c r="AP1898" s="57">
        <v>46239.458333333336</v>
      </c>
      <c r="AQ1898" t="s">
        <v>248</v>
      </c>
      <c r="AR1898" t="s">
        <v>14</v>
      </c>
      <c r="AS1898" t="s">
        <v>336</v>
      </c>
      <c r="AT1898" t="s">
        <v>231</v>
      </c>
      <c r="AV1898" t="s">
        <v>587</v>
      </c>
      <c r="AW1898" t="s">
        <v>1014</v>
      </c>
      <c r="AX1898" t="s">
        <v>223</v>
      </c>
      <c r="BA1898" s="57">
        <v>46239.458333333336</v>
      </c>
      <c r="BB1898" t="s">
        <v>2350</v>
      </c>
      <c r="BF1898" s="6" t="e">
        <f t="shared" si="87"/>
        <v>#NUM!</v>
      </c>
      <c r="BG1898" t="e">
        <f t="shared" si="88"/>
        <v>#NUM!</v>
      </c>
      <c r="BH1898" t="e">
        <f t="shared" si="89"/>
        <v>#NUM!</v>
      </c>
      <c r="BI1898" t="str">
        <f>VLOOKUP(H1898,Sheet2!$A$1:$B$270,2,FALSE)</f>
        <v>SURABAYA SELATAN</v>
      </c>
    </row>
    <row r="1899" spans="1:61">
      <c r="A1899">
        <v>1898</v>
      </c>
      <c r="B1899">
        <v>1002518804</v>
      </c>
      <c r="C1899">
        <v>3</v>
      </c>
      <c r="D1899" t="s">
        <v>55</v>
      </c>
      <c r="E1899">
        <v>5</v>
      </c>
      <c r="F1899" t="s">
        <v>265</v>
      </c>
      <c r="G1899" t="s">
        <v>128</v>
      </c>
      <c r="H1899" t="s">
        <v>386</v>
      </c>
      <c r="I1899" t="s">
        <v>213</v>
      </c>
      <c r="J1899" t="s">
        <v>214</v>
      </c>
      <c r="K1899" t="s">
        <v>149</v>
      </c>
      <c r="L1899" t="s">
        <v>215</v>
      </c>
      <c r="M1899" t="s">
        <v>76</v>
      </c>
      <c r="N1899" t="s">
        <v>216</v>
      </c>
      <c r="O1899" s="57">
        <v>46245.336782407408</v>
      </c>
      <c r="P1899" s="57">
        <v>46245.933796296296</v>
      </c>
      <c r="Q1899">
        <v>69362846</v>
      </c>
      <c r="S1899">
        <v>152409278340</v>
      </c>
      <c r="T1899" t="s">
        <v>7581</v>
      </c>
      <c r="U1899" t="s">
        <v>7582</v>
      </c>
      <c r="V1899" t="s">
        <v>7583</v>
      </c>
      <c r="Z1899">
        <v>112.69767109999999</v>
      </c>
      <c r="AA1899">
        <v>-7.2659530999999999</v>
      </c>
      <c r="AB1899" t="s">
        <v>7584</v>
      </c>
      <c r="AC1899" t="s">
        <v>217</v>
      </c>
      <c r="AL1899" t="s">
        <v>218</v>
      </c>
      <c r="AM1899" t="s">
        <v>7585</v>
      </c>
      <c r="AN1899" t="s">
        <v>6</v>
      </c>
      <c r="AO1899" s="57">
        <v>46334.340717592589</v>
      </c>
      <c r="AP1899" s="57">
        <v>46246.541666666664</v>
      </c>
      <c r="AR1899" t="s">
        <v>219</v>
      </c>
      <c r="AS1899" t="s">
        <v>386</v>
      </c>
      <c r="AT1899" t="s">
        <v>231</v>
      </c>
      <c r="AU1899">
        <v>20260811</v>
      </c>
      <c r="AV1899" t="s">
        <v>222</v>
      </c>
      <c r="AW1899" t="s">
        <v>1010</v>
      </c>
      <c r="AX1899" t="s">
        <v>223</v>
      </c>
      <c r="BA1899" s="57">
        <v>46246.541666666664</v>
      </c>
      <c r="BB1899" t="s">
        <v>7585</v>
      </c>
      <c r="BC1899">
        <v>2026</v>
      </c>
      <c r="BD1899">
        <v>8</v>
      </c>
      <c r="BE1899">
        <v>11</v>
      </c>
      <c r="BF1899" s="6">
        <f t="shared" si="87"/>
        <v>46245</v>
      </c>
      <c r="BG1899">
        <f t="shared" si="88"/>
        <v>-1.5416666666642413</v>
      </c>
      <c r="BH1899" t="str">
        <f t="shared" si="89"/>
        <v>COMPLY</v>
      </c>
      <c r="BI1899" t="str">
        <f>VLOOKUP(H1899,Sheet2!$A$1:$B$270,2,FALSE)</f>
        <v>SURABAYA UTARA</v>
      </c>
    </row>
    <row r="1900" spans="1:61">
      <c r="A1900">
        <v>1899</v>
      </c>
      <c r="B1900">
        <v>1002505987</v>
      </c>
      <c r="C1900">
        <v>3</v>
      </c>
      <c r="D1900" t="s">
        <v>38</v>
      </c>
      <c r="E1900">
        <v>5</v>
      </c>
      <c r="F1900" t="s">
        <v>90</v>
      </c>
      <c r="G1900" t="s">
        <v>98</v>
      </c>
      <c r="H1900" t="s">
        <v>301</v>
      </c>
      <c r="I1900" t="s">
        <v>213</v>
      </c>
      <c r="J1900" t="s">
        <v>214</v>
      </c>
      <c r="K1900" t="s">
        <v>149</v>
      </c>
      <c r="L1900" t="s">
        <v>215</v>
      </c>
      <c r="M1900" t="s">
        <v>76</v>
      </c>
      <c r="N1900" t="s">
        <v>216</v>
      </c>
      <c r="O1900" s="57">
        <v>46237.520104166666</v>
      </c>
      <c r="P1900" s="57">
        <v>46238.649143518516</v>
      </c>
      <c r="Q1900">
        <v>69357452</v>
      </c>
      <c r="S1900">
        <v>152606246370</v>
      </c>
      <c r="T1900" t="s">
        <v>1917</v>
      </c>
      <c r="U1900" t="s">
        <v>2351</v>
      </c>
      <c r="V1900" t="s">
        <v>2352</v>
      </c>
      <c r="Z1900">
        <v>111.900997012853</v>
      </c>
      <c r="AA1900">
        <v>-8.0732220346341208</v>
      </c>
      <c r="AB1900" t="s">
        <v>2353</v>
      </c>
      <c r="AC1900" t="s">
        <v>217</v>
      </c>
      <c r="AL1900" t="s">
        <v>218</v>
      </c>
      <c r="AM1900" t="s">
        <v>2354</v>
      </c>
      <c r="AN1900" t="s">
        <v>6</v>
      </c>
      <c r="AO1900" s="57">
        <v>46089.527777777781</v>
      </c>
      <c r="AP1900" s="57">
        <v>46238.541666666664</v>
      </c>
      <c r="AR1900" t="s">
        <v>219</v>
      </c>
      <c r="AS1900" t="s">
        <v>301</v>
      </c>
      <c r="AT1900" t="s">
        <v>231</v>
      </c>
      <c r="AU1900">
        <v>20260804</v>
      </c>
      <c r="AV1900" t="s">
        <v>222</v>
      </c>
      <c r="AW1900" t="s">
        <v>955</v>
      </c>
      <c r="AX1900" t="s">
        <v>223</v>
      </c>
      <c r="BA1900" s="57">
        <v>46238.541666666664</v>
      </c>
      <c r="BB1900" t="s">
        <v>2354</v>
      </c>
      <c r="BC1900">
        <v>2026</v>
      </c>
      <c r="BD1900">
        <v>8</v>
      </c>
      <c r="BE1900">
        <v>4</v>
      </c>
      <c r="BF1900" s="6">
        <f t="shared" si="87"/>
        <v>46238</v>
      </c>
      <c r="BG1900">
        <f t="shared" si="88"/>
        <v>-0.54166666666424135</v>
      </c>
      <c r="BH1900" t="str">
        <f t="shared" si="89"/>
        <v>COMPLY</v>
      </c>
      <c r="BI1900" t="str">
        <f>VLOOKUP(H1900,Sheet2!$A$1:$B$270,2,FALSE)</f>
        <v>BLITAR</v>
      </c>
    </row>
    <row r="1901" spans="1:61">
      <c r="A1901">
        <v>1900</v>
      </c>
      <c r="B1901">
        <v>1002529399</v>
      </c>
      <c r="C1901">
        <v>3</v>
      </c>
      <c r="D1901" t="s">
        <v>42</v>
      </c>
      <c r="E1901">
        <v>5</v>
      </c>
      <c r="F1901" t="s">
        <v>102</v>
      </c>
      <c r="G1901" t="s">
        <v>108</v>
      </c>
      <c r="H1901" t="s">
        <v>506</v>
      </c>
      <c r="I1901" t="s">
        <v>213</v>
      </c>
      <c r="J1901" t="s">
        <v>214</v>
      </c>
      <c r="K1901" t="s">
        <v>149</v>
      </c>
      <c r="L1901" t="s">
        <v>215</v>
      </c>
      <c r="M1901" t="s">
        <v>76</v>
      </c>
      <c r="N1901" t="s">
        <v>216</v>
      </c>
      <c r="O1901" s="57">
        <v>46250.441620370373</v>
      </c>
      <c r="P1901" s="57">
        <v>46250.802256944444</v>
      </c>
      <c r="Q1901">
        <v>69367375</v>
      </c>
      <c r="S1901">
        <v>152529201010</v>
      </c>
      <c r="T1901" t="s">
        <v>12686</v>
      </c>
      <c r="U1901" t="s">
        <v>12687</v>
      </c>
      <c r="V1901" t="s">
        <v>12688</v>
      </c>
      <c r="Z1901">
        <v>113.80352428472099</v>
      </c>
      <c r="AA1901">
        <v>-7.7764714042430096</v>
      </c>
      <c r="AB1901" t="s">
        <v>12689</v>
      </c>
      <c r="AC1901" t="s">
        <v>237</v>
      </c>
      <c r="AL1901" t="s">
        <v>218</v>
      </c>
      <c r="AM1901" t="s">
        <v>12690</v>
      </c>
      <c r="AN1901" t="s">
        <v>6</v>
      </c>
      <c r="AO1901" t="s">
        <v>11865</v>
      </c>
      <c r="AP1901" s="57">
        <v>46251.333333333336</v>
      </c>
      <c r="AR1901" t="s">
        <v>219</v>
      </c>
      <c r="AS1901" t="s">
        <v>506</v>
      </c>
      <c r="AT1901" t="s">
        <v>231</v>
      </c>
      <c r="AU1901">
        <v>20260816</v>
      </c>
      <c r="AV1901" t="s">
        <v>222</v>
      </c>
      <c r="AW1901" t="s">
        <v>10585</v>
      </c>
      <c r="AX1901" t="s">
        <v>223</v>
      </c>
      <c r="BA1901" s="57">
        <v>46251.333333333336</v>
      </c>
      <c r="BB1901" t="s">
        <v>12690</v>
      </c>
      <c r="BC1901">
        <v>2026</v>
      </c>
      <c r="BD1901">
        <v>8</v>
      </c>
      <c r="BE1901">
        <v>16</v>
      </c>
      <c r="BF1901" s="6">
        <f t="shared" si="87"/>
        <v>46250</v>
      </c>
      <c r="BG1901">
        <f t="shared" si="88"/>
        <v>-1.3333333333357587</v>
      </c>
      <c r="BH1901" t="str">
        <f t="shared" si="89"/>
        <v>COMPLY</v>
      </c>
      <c r="BI1901" t="str">
        <f>VLOOKUP(H1901,Sheet2!$A$1:$B$270,2,FALSE)</f>
        <v>BANYUWANGI</v>
      </c>
    </row>
    <row r="1902" spans="1:61">
      <c r="A1902">
        <v>1901</v>
      </c>
      <c r="B1902">
        <v>1002504347</v>
      </c>
      <c r="C1902">
        <v>3</v>
      </c>
      <c r="D1902" t="s">
        <v>34</v>
      </c>
      <c r="E1902">
        <v>5</v>
      </c>
      <c r="F1902" t="s">
        <v>585</v>
      </c>
      <c r="G1902" t="s">
        <v>83</v>
      </c>
      <c r="H1902" t="s">
        <v>325</v>
      </c>
      <c r="I1902" t="s">
        <v>213</v>
      </c>
      <c r="J1902" t="s">
        <v>214</v>
      </c>
      <c r="K1902" t="s">
        <v>149</v>
      </c>
      <c r="L1902" t="s">
        <v>215</v>
      </c>
      <c r="M1902" t="s">
        <v>76</v>
      </c>
      <c r="N1902" t="s">
        <v>216</v>
      </c>
      <c r="O1902" s="57">
        <v>46235.430520833332</v>
      </c>
      <c r="P1902" s="57">
        <v>46236.748252314814</v>
      </c>
      <c r="Q1902">
        <v>69356625</v>
      </c>
      <c r="S1902">
        <v>172401793316</v>
      </c>
      <c r="T1902" t="s">
        <v>2355</v>
      </c>
      <c r="U1902" t="s">
        <v>2356</v>
      </c>
      <c r="V1902" t="s">
        <v>2357</v>
      </c>
      <c r="Z1902">
        <v>115.2305997</v>
      </c>
      <c r="AA1902">
        <v>-8.6845496000000004</v>
      </c>
      <c r="AB1902" t="s">
        <v>2358</v>
      </c>
      <c r="AC1902" t="s">
        <v>237</v>
      </c>
      <c r="AL1902" t="s">
        <v>218</v>
      </c>
      <c r="AM1902" t="s">
        <v>2359</v>
      </c>
      <c r="AN1902" t="s">
        <v>6</v>
      </c>
      <c r="AO1902" s="57">
        <v>46030.434212962966</v>
      </c>
      <c r="AP1902" s="57">
        <v>46236.333333333336</v>
      </c>
      <c r="AR1902" t="s">
        <v>219</v>
      </c>
      <c r="AS1902" t="s">
        <v>325</v>
      </c>
      <c r="AT1902" t="s">
        <v>231</v>
      </c>
      <c r="AU1902">
        <v>20260802</v>
      </c>
      <c r="AV1902" t="s">
        <v>222</v>
      </c>
      <c r="AW1902" t="s">
        <v>1022</v>
      </c>
      <c r="AX1902" t="s">
        <v>223</v>
      </c>
      <c r="BA1902" s="57">
        <v>46236.333333333336</v>
      </c>
      <c r="BB1902" t="s">
        <v>2359</v>
      </c>
      <c r="BC1902">
        <v>2026</v>
      </c>
      <c r="BD1902">
        <v>8</v>
      </c>
      <c r="BE1902">
        <v>2</v>
      </c>
      <c r="BF1902" s="6">
        <f t="shared" si="87"/>
        <v>46236</v>
      </c>
      <c r="BG1902">
        <f t="shared" si="88"/>
        <v>-0.33333333333575865</v>
      </c>
      <c r="BH1902" t="str">
        <f t="shared" si="89"/>
        <v>COMPLY</v>
      </c>
      <c r="BI1902" t="str">
        <f>VLOOKUP(H1902,Sheet2!$A$1:$B$270,2,FALSE)</f>
        <v>SANUR</v>
      </c>
    </row>
    <row r="1903" spans="1:61">
      <c r="A1903">
        <v>1902</v>
      </c>
      <c r="B1903">
        <v>1002517415</v>
      </c>
      <c r="C1903">
        <v>3</v>
      </c>
      <c r="D1903" t="s">
        <v>59</v>
      </c>
      <c r="E1903">
        <v>4</v>
      </c>
      <c r="F1903" t="s">
        <v>567</v>
      </c>
      <c r="G1903" t="s">
        <v>609</v>
      </c>
      <c r="H1903" t="s">
        <v>620</v>
      </c>
      <c r="I1903" t="s">
        <v>213</v>
      </c>
      <c r="J1903" t="s">
        <v>214</v>
      </c>
      <c r="K1903" t="s">
        <v>149</v>
      </c>
      <c r="M1903" t="s">
        <v>586</v>
      </c>
      <c r="N1903" t="s">
        <v>608</v>
      </c>
      <c r="O1903" s="57">
        <v>46244.476412037038</v>
      </c>
      <c r="P1903" s="57">
        <v>46247.458807870367</v>
      </c>
      <c r="Q1903">
        <v>68988943</v>
      </c>
      <c r="S1903">
        <v>146131120575</v>
      </c>
      <c r="T1903" t="s">
        <v>3259</v>
      </c>
      <c r="U1903" t="s">
        <v>3272</v>
      </c>
      <c r="V1903" t="s">
        <v>6429</v>
      </c>
      <c r="Z1903">
        <v>110.4013092</v>
      </c>
      <c r="AA1903">
        <v>-7.7817561</v>
      </c>
      <c r="AB1903" t="s">
        <v>6430</v>
      </c>
      <c r="AC1903" t="s">
        <v>226</v>
      </c>
      <c r="AL1903" t="s">
        <v>218</v>
      </c>
      <c r="AM1903" t="s">
        <v>6431</v>
      </c>
      <c r="AN1903" t="s">
        <v>6</v>
      </c>
      <c r="AO1903" s="57">
        <v>46303.486157407409</v>
      </c>
      <c r="AP1903" s="57">
        <v>46245.625</v>
      </c>
      <c r="AQ1903" t="s">
        <v>564</v>
      </c>
      <c r="AR1903" t="s">
        <v>14</v>
      </c>
      <c r="AS1903" t="s">
        <v>620</v>
      </c>
      <c r="AT1903" t="s">
        <v>231</v>
      </c>
      <c r="AV1903" t="s">
        <v>587</v>
      </c>
      <c r="AW1903" t="s">
        <v>561</v>
      </c>
      <c r="AX1903" t="s">
        <v>223</v>
      </c>
      <c r="BA1903" s="57">
        <v>46245.625</v>
      </c>
      <c r="BB1903" t="s">
        <v>6431</v>
      </c>
      <c r="BF1903" s="6" t="e">
        <f t="shared" si="87"/>
        <v>#NUM!</v>
      </c>
      <c r="BG1903" t="e">
        <f t="shared" si="88"/>
        <v>#NUM!</v>
      </c>
      <c r="BH1903" t="e">
        <f t="shared" si="89"/>
        <v>#NUM!</v>
      </c>
      <c r="BI1903" t="e">
        <f>VLOOKUP(H1903,Sheet2!$A$1:$B$270,2,FALSE)</f>
        <v>#N/A</v>
      </c>
    </row>
    <row r="1904" spans="1:61">
      <c r="A1904">
        <v>1903</v>
      </c>
      <c r="B1904">
        <v>1002513766</v>
      </c>
      <c r="C1904">
        <v>3</v>
      </c>
      <c r="D1904" t="s">
        <v>45</v>
      </c>
      <c r="E1904">
        <v>5</v>
      </c>
      <c r="F1904" t="s">
        <v>211</v>
      </c>
      <c r="G1904" t="s">
        <v>110</v>
      </c>
      <c r="H1904" t="s">
        <v>319</v>
      </c>
      <c r="I1904" t="s">
        <v>213</v>
      </c>
      <c r="J1904" t="s">
        <v>214</v>
      </c>
      <c r="K1904" t="s">
        <v>149</v>
      </c>
      <c r="M1904" t="s">
        <v>76</v>
      </c>
      <c r="N1904" t="s">
        <v>216</v>
      </c>
      <c r="O1904" s="57">
        <v>46241.378506944442</v>
      </c>
      <c r="P1904" s="57">
        <v>46241.577037037037</v>
      </c>
      <c r="Q1904">
        <v>69358680</v>
      </c>
      <c r="S1904">
        <v>172611786194</v>
      </c>
      <c r="T1904" t="s">
        <v>1846</v>
      </c>
      <c r="U1904" t="s">
        <v>5083</v>
      </c>
      <c r="V1904" t="s">
        <v>5084</v>
      </c>
      <c r="Z1904">
        <v>118.46000119999999</v>
      </c>
      <c r="AA1904">
        <v>-8.5314552999999993</v>
      </c>
      <c r="AB1904" t="s">
        <v>1849</v>
      </c>
      <c r="AC1904" t="s">
        <v>290</v>
      </c>
      <c r="AL1904" t="s">
        <v>218</v>
      </c>
      <c r="AM1904" t="s">
        <v>5085</v>
      </c>
      <c r="AN1904" t="s">
        <v>6</v>
      </c>
      <c r="AO1904" s="57">
        <v>46211.382592592592</v>
      </c>
      <c r="AR1904" t="s">
        <v>219</v>
      </c>
      <c r="AS1904" t="s">
        <v>319</v>
      </c>
      <c r="AT1904" t="s">
        <v>231</v>
      </c>
      <c r="AU1904">
        <v>20260807</v>
      </c>
      <c r="AV1904" t="s">
        <v>222</v>
      </c>
      <c r="AW1904" t="s">
        <v>561</v>
      </c>
      <c r="AX1904" t="s">
        <v>223</v>
      </c>
      <c r="BA1904" s="57">
        <v>46241.291666666664</v>
      </c>
      <c r="BB1904" t="s">
        <v>5085</v>
      </c>
      <c r="BC1904">
        <v>2026</v>
      </c>
      <c r="BD1904">
        <v>8</v>
      </c>
      <c r="BE1904">
        <v>7</v>
      </c>
      <c r="BF1904" s="6">
        <f t="shared" si="87"/>
        <v>46241</v>
      </c>
      <c r="BG1904">
        <f t="shared" si="88"/>
        <v>-0.29166666666424135</v>
      </c>
      <c r="BH1904" t="str">
        <f t="shared" si="89"/>
        <v>COMPLY</v>
      </c>
      <c r="BI1904" t="str">
        <f>VLOOKUP(H1904,Sheet2!$A$1:$B$270,2,FALSE)</f>
        <v>BIMA</v>
      </c>
    </row>
    <row r="1905" spans="1:61">
      <c r="A1905">
        <v>1904</v>
      </c>
      <c r="B1905">
        <v>1002506207</v>
      </c>
      <c r="C1905">
        <v>3</v>
      </c>
      <c r="D1905" t="s">
        <v>45</v>
      </c>
      <c r="E1905">
        <v>5</v>
      </c>
      <c r="F1905" t="s">
        <v>211</v>
      </c>
      <c r="G1905" t="s">
        <v>115</v>
      </c>
      <c r="H1905" t="s">
        <v>279</v>
      </c>
      <c r="I1905" t="s">
        <v>213</v>
      </c>
      <c r="J1905" t="s">
        <v>214</v>
      </c>
      <c r="K1905" t="s">
        <v>149</v>
      </c>
      <c r="L1905" t="s">
        <v>215</v>
      </c>
      <c r="M1905" t="s">
        <v>76</v>
      </c>
      <c r="N1905" t="s">
        <v>216</v>
      </c>
      <c r="O1905" s="57">
        <v>46237.59302083333</v>
      </c>
      <c r="P1905" s="57">
        <v>46238.605370370373</v>
      </c>
      <c r="Q1905">
        <v>69357593</v>
      </c>
      <c r="S1905">
        <v>172603791527</v>
      </c>
      <c r="T1905" t="s">
        <v>2360</v>
      </c>
      <c r="U1905" t="s">
        <v>2361</v>
      </c>
      <c r="V1905" t="s">
        <v>2362</v>
      </c>
      <c r="Z1905">
        <v>116.34333360940199</v>
      </c>
      <c r="AA1905">
        <v>-8.6760711724175295</v>
      </c>
      <c r="AB1905" t="s">
        <v>2363</v>
      </c>
      <c r="AC1905" t="s">
        <v>217</v>
      </c>
      <c r="AL1905" t="s">
        <v>218</v>
      </c>
      <c r="AM1905" t="s">
        <v>2364</v>
      </c>
      <c r="AN1905" t="s">
        <v>6</v>
      </c>
      <c r="AO1905" s="57">
        <v>46089.611215277779</v>
      </c>
      <c r="AP1905" s="57">
        <v>46238.541666666664</v>
      </c>
      <c r="AR1905" t="s">
        <v>219</v>
      </c>
      <c r="AS1905" t="s">
        <v>279</v>
      </c>
      <c r="AT1905" t="s">
        <v>231</v>
      </c>
      <c r="AU1905">
        <v>20260804</v>
      </c>
      <c r="AV1905" t="s">
        <v>222</v>
      </c>
      <c r="AW1905" t="s">
        <v>924</v>
      </c>
      <c r="AX1905" t="s">
        <v>223</v>
      </c>
      <c r="BA1905" s="57">
        <v>46238.541666666664</v>
      </c>
      <c r="BB1905" t="s">
        <v>2364</v>
      </c>
      <c r="BC1905">
        <v>2026</v>
      </c>
      <c r="BD1905">
        <v>8</v>
      </c>
      <c r="BE1905">
        <v>4</v>
      </c>
      <c r="BF1905" s="6">
        <f t="shared" si="87"/>
        <v>46238</v>
      </c>
      <c r="BG1905">
        <f t="shared" si="88"/>
        <v>-0.54166666666424135</v>
      </c>
      <c r="BH1905" t="str">
        <f t="shared" si="89"/>
        <v>COMPLY</v>
      </c>
      <c r="BI1905" t="str">
        <f>VLOOKUP(H1905,Sheet2!$A$1:$B$270,2,FALSE)</f>
        <v>SELONG</v>
      </c>
    </row>
    <row r="1906" spans="1:61">
      <c r="A1906">
        <v>1905</v>
      </c>
      <c r="B1906">
        <v>1002516945</v>
      </c>
      <c r="C1906">
        <v>3</v>
      </c>
      <c r="D1906" t="s">
        <v>55</v>
      </c>
      <c r="E1906">
        <v>5</v>
      </c>
      <c r="F1906" t="s">
        <v>313</v>
      </c>
      <c r="G1906" t="s">
        <v>128</v>
      </c>
      <c r="H1906" t="s">
        <v>428</v>
      </c>
      <c r="I1906" t="s">
        <v>213</v>
      </c>
      <c r="J1906" t="s">
        <v>214</v>
      </c>
      <c r="K1906" t="s">
        <v>149</v>
      </c>
      <c r="M1906" t="s">
        <v>76</v>
      </c>
      <c r="N1906" t="s">
        <v>216</v>
      </c>
      <c r="O1906" s="57">
        <v>46244.387719907405</v>
      </c>
      <c r="P1906" s="57">
        <v>46244.670347222222</v>
      </c>
      <c r="Q1906">
        <v>69362114</v>
      </c>
      <c r="S1906">
        <v>152301273580</v>
      </c>
      <c r="T1906" t="s">
        <v>6432</v>
      </c>
      <c r="U1906" t="s">
        <v>6433</v>
      </c>
      <c r="V1906" t="s">
        <v>6434</v>
      </c>
      <c r="Z1906">
        <v>112.73893219999999</v>
      </c>
      <c r="AA1906">
        <v>-7.2915653000000002</v>
      </c>
      <c r="AB1906" t="s">
        <v>6435</v>
      </c>
      <c r="AC1906" t="s">
        <v>230</v>
      </c>
      <c r="AL1906" t="s">
        <v>218</v>
      </c>
      <c r="AM1906" t="s">
        <v>6436</v>
      </c>
      <c r="AN1906" t="s">
        <v>6</v>
      </c>
      <c r="AO1906" s="57">
        <v>46303.392835648148</v>
      </c>
      <c r="AP1906" s="57">
        <v>46245.541666666664</v>
      </c>
      <c r="AR1906" t="s">
        <v>219</v>
      </c>
      <c r="AS1906" t="s">
        <v>428</v>
      </c>
      <c r="AT1906" t="s">
        <v>570</v>
      </c>
      <c r="AU1906">
        <v>20260810</v>
      </c>
      <c r="AV1906" t="s">
        <v>222</v>
      </c>
      <c r="AW1906" t="s">
        <v>5980</v>
      </c>
      <c r="AX1906" t="s">
        <v>223</v>
      </c>
      <c r="BA1906" s="57">
        <v>46245.541666666664</v>
      </c>
      <c r="BB1906" t="s">
        <v>6436</v>
      </c>
      <c r="BC1906">
        <v>2026</v>
      </c>
      <c r="BD1906">
        <v>8</v>
      </c>
      <c r="BE1906">
        <v>10</v>
      </c>
      <c r="BF1906" s="6">
        <f t="shared" si="87"/>
        <v>46244</v>
      </c>
      <c r="BG1906">
        <f t="shared" si="88"/>
        <v>-1.5416666666642413</v>
      </c>
      <c r="BH1906" t="str">
        <f t="shared" si="89"/>
        <v>COMPLY</v>
      </c>
      <c r="BI1906" t="str">
        <f>VLOOKUP(H1906,Sheet2!$A$1:$B$270,2,FALSE)</f>
        <v>SURABAYA UTARA</v>
      </c>
    </row>
    <row r="1907" spans="1:61">
      <c r="A1907">
        <v>1906</v>
      </c>
      <c r="B1907">
        <v>1002515842</v>
      </c>
      <c r="C1907">
        <v>3</v>
      </c>
      <c r="D1907" t="s">
        <v>51</v>
      </c>
      <c r="E1907">
        <v>4</v>
      </c>
      <c r="F1907" t="s">
        <v>273</v>
      </c>
      <c r="G1907" t="s">
        <v>569</v>
      </c>
      <c r="H1907" t="s">
        <v>4701</v>
      </c>
      <c r="I1907" t="s">
        <v>213</v>
      </c>
      <c r="J1907" t="s">
        <v>214</v>
      </c>
      <c r="K1907" t="s">
        <v>149</v>
      </c>
      <c r="L1907" t="s">
        <v>215</v>
      </c>
      <c r="M1907" t="s">
        <v>575</v>
      </c>
      <c r="N1907" t="s">
        <v>216</v>
      </c>
      <c r="O1907" s="57">
        <v>46242.499259259261</v>
      </c>
      <c r="P1907" s="57">
        <v>46245.692974537036</v>
      </c>
      <c r="Q1907">
        <v>69361390</v>
      </c>
      <c r="S1907">
        <v>141568113904</v>
      </c>
      <c r="T1907" t="s">
        <v>5086</v>
      </c>
      <c r="U1907" t="s">
        <v>5087</v>
      </c>
      <c r="V1907" t="s">
        <v>5088</v>
      </c>
      <c r="Z1907">
        <v>110.92130698836699</v>
      </c>
      <c r="AA1907">
        <v>-7.02527454543403</v>
      </c>
      <c r="AB1907" t="s">
        <v>5089</v>
      </c>
      <c r="AC1907" t="s">
        <v>237</v>
      </c>
      <c r="AL1907" t="s">
        <v>218</v>
      </c>
      <c r="AM1907" t="s">
        <v>5090</v>
      </c>
      <c r="AN1907" t="s">
        <v>6</v>
      </c>
      <c r="AO1907" s="57">
        <v>46242.506747685184</v>
      </c>
      <c r="AP1907" s="57">
        <v>46243.541666666664</v>
      </c>
      <c r="AR1907" t="s">
        <v>14</v>
      </c>
      <c r="AS1907" t="s">
        <v>4701</v>
      </c>
      <c r="AT1907" t="s">
        <v>231</v>
      </c>
      <c r="AV1907" t="s">
        <v>7586</v>
      </c>
      <c r="AW1907" t="s">
        <v>1021</v>
      </c>
      <c r="AX1907" t="s">
        <v>223</v>
      </c>
      <c r="BA1907" s="57">
        <v>46243.541666666664</v>
      </c>
      <c r="BB1907" t="s">
        <v>5090</v>
      </c>
      <c r="BF1907" s="6" t="e">
        <f t="shared" si="87"/>
        <v>#NUM!</v>
      </c>
      <c r="BG1907" t="e">
        <f t="shared" si="88"/>
        <v>#NUM!</v>
      </c>
      <c r="BH1907" t="e">
        <f t="shared" si="89"/>
        <v>#NUM!</v>
      </c>
      <c r="BI1907" t="e">
        <f>VLOOKUP(H1907,Sheet2!$A$1:$B$270,2,FALSE)</f>
        <v>#N/A</v>
      </c>
    </row>
    <row r="1908" spans="1:61">
      <c r="A1908">
        <v>1907</v>
      </c>
      <c r="B1908">
        <v>1002510097</v>
      </c>
      <c r="C1908">
        <v>3</v>
      </c>
      <c r="D1908" t="s">
        <v>42</v>
      </c>
      <c r="E1908">
        <v>5</v>
      </c>
      <c r="F1908" t="s">
        <v>233</v>
      </c>
      <c r="G1908" t="s">
        <v>103</v>
      </c>
      <c r="H1908" t="s">
        <v>401</v>
      </c>
      <c r="I1908" t="s">
        <v>213</v>
      </c>
      <c r="J1908" t="s">
        <v>214</v>
      </c>
      <c r="K1908" t="s">
        <v>149</v>
      </c>
      <c r="M1908" t="s">
        <v>76</v>
      </c>
      <c r="N1908" t="s">
        <v>216</v>
      </c>
      <c r="O1908" s="57">
        <v>46239.457650462966</v>
      </c>
      <c r="P1908" s="57">
        <v>46240.823541666665</v>
      </c>
      <c r="Q1908">
        <v>69358945</v>
      </c>
      <c r="S1908">
        <v>152318240530</v>
      </c>
      <c r="T1908" t="s">
        <v>2374</v>
      </c>
      <c r="U1908" t="s">
        <v>2375</v>
      </c>
      <c r="V1908" t="s">
        <v>2376</v>
      </c>
      <c r="Z1908">
        <v>112.2182945</v>
      </c>
      <c r="AA1908">
        <v>-7.5307591</v>
      </c>
      <c r="AB1908" t="s">
        <v>2377</v>
      </c>
      <c r="AC1908" t="s">
        <v>230</v>
      </c>
      <c r="AL1908" t="s">
        <v>218</v>
      </c>
      <c r="AM1908" t="s">
        <v>2378</v>
      </c>
      <c r="AN1908" t="s">
        <v>6</v>
      </c>
      <c r="AO1908" s="57">
        <v>46150.475636574076</v>
      </c>
      <c r="AP1908" s="57">
        <v>46241.625</v>
      </c>
      <c r="AR1908" t="s">
        <v>219</v>
      </c>
      <c r="AS1908" t="s">
        <v>401</v>
      </c>
      <c r="AT1908" t="s">
        <v>231</v>
      </c>
      <c r="AU1908">
        <v>20260806</v>
      </c>
      <c r="AV1908" t="s">
        <v>222</v>
      </c>
      <c r="AW1908" t="s">
        <v>562</v>
      </c>
      <c r="AX1908" t="s">
        <v>223</v>
      </c>
      <c r="BA1908" s="57">
        <v>46241.625</v>
      </c>
      <c r="BB1908" t="s">
        <v>2378</v>
      </c>
      <c r="BC1908">
        <v>2026</v>
      </c>
      <c r="BD1908">
        <v>8</v>
      </c>
      <c r="BE1908">
        <v>6</v>
      </c>
      <c r="BF1908" s="6">
        <f t="shared" si="87"/>
        <v>46240</v>
      </c>
      <c r="BG1908">
        <f t="shared" si="88"/>
        <v>-1.625</v>
      </c>
      <c r="BH1908" t="str">
        <f t="shared" si="89"/>
        <v>COMPLY</v>
      </c>
      <c r="BI1908" t="str">
        <f>VLOOKUP(H1908,Sheet2!$A$1:$B$270,2,FALSE)</f>
        <v>MOJOKERTO</v>
      </c>
    </row>
    <row r="1909" spans="1:61">
      <c r="A1909">
        <v>1908</v>
      </c>
      <c r="B1909">
        <v>1002506060</v>
      </c>
      <c r="C1909">
        <v>3</v>
      </c>
      <c r="D1909" t="s">
        <v>38</v>
      </c>
      <c r="E1909">
        <v>5</v>
      </c>
      <c r="F1909" t="s">
        <v>92</v>
      </c>
      <c r="G1909" t="s">
        <v>97</v>
      </c>
      <c r="H1909" t="s">
        <v>350</v>
      </c>
      <c r="I1909" t="s">
        <v>213</v>
      </c>
      <c r="J1909" t="s">
        <v>214</v>
      </c>
      <c r="K1909" t="s">
        <v>149</v>
      </c>
      <c r="L1909" t="s">
        <v>215</v>
      </c>
      <c r="M1909" t="s">
        <v>76</v>
      </c>
      <c r="N1909" t="s">
        <v>216</v>
      </c>
      <c r="O1909" s="57">
        <v>46237.551365740743</v>
      </c>
      <c r="P1909" s="57">
        <v>46238.620138888888</v>
      </c>
      <c r="Q1909">
        <v>69357479</v>
      </c>
      <c r="S1909">
        <v>152648206699</v>
      </c>
      <c r="T1909" t="s">
        <v>2379</v>
      </c>
      <c r="U1909" t="s">
        <v>2380</v>
      </c>
      <c r="V1909" t="s">
        <v>2381</v>
      </c>
      <c r="Z1909">
        <v>111.801662072539</v>
      </c>
      <c r="AA1909">
        <v>-6.7924671514779904</v>
      </c>
      <c r="AB1909" t="s">
        <v>2382</v>
      </c>
      <c r="AC1909" t="s">
        <v>217</v>
      </c>
      <c r="AL1909" t="s">
        <v>218</v>
      </c>
      <c r="AM1909" t="s">
        <v>2383</v>
      </c>
      <c r="AN1909" t="s">
        <v>6</v>
      </c>
      <c r="AO1909" s="57">
        <v>46089.559490740743</v>
      </c>
      <c r="AP1909" s="57">
        <v>46238.541666666664</v>
      </c>
      <c r="AR1909" t="s">
        <v>219</v>
      </c>
      <c r="AS1909" t="s">
        <v>350</v>
      </c>
      <c r="AT1909" t="s">
        <v>231</v>
      </c>
      <c r="AU1909">
        <v>20260804</v>
      </c>
      <c r="AV1909" t="s">
        <v>222</v>
      </c>
      <c r="AW1909" t="s">
        <v>1010</v>
      </c>
      <c r="AX1909" t="s">
        <v>223</v>
      </c>
      <c r="BA1909" s="57">
        <v>46238.541666666664</v>
      </c>
      <c r="BB1909" t="s">
        <v>2383</v>
      </c>
      <c r="BC1909">
        <v>2026</v>
      </c>
      <c r="BD1909">
        <v>8</v>
      </c>
      <c r="BE1909">
        <v>4</v>
      </c>
      <c r="BF1909" s="6">
        <f t="shared" si="87"/>
        <v>46238</v>
      </c>
      <c r="BG1909">
        <f t="shared" si="88"/>
        <v>-0.54166666666424135</v>
      </c>
      <c r="BH1909" t="str">
        <f t="shared" si="89"/>
        <v>COMPLY</v>
      </c>
      <c r="BI1909" t="str">
        <f>VLOOKUP(H1909,Sheet2!$A$1:$B$270,2,FALSE)</f>
        <v>BOJONEGORO</v>
      </c>
    </row>
    <row r="1910" spans="1:61">
      <c r="A1910">
        <v>1909</v>
      </c>
      <c r="B1910">
        <v>1002521164</v>
      </c>
      <c r="C1910">
        <v>3</v>
      </c>
      <c r="D1910" t="s">
        <v>45</v>
      </c>
      <c r="E1910">
        <v>5</v>
      </c>
      <c r="F1910" t="s">
        <v>113</v>
      </c>
      <c r="G1910" t="s">
        <v>111</v>
      </c>
      <c r="H1910" t="s">
        <v>257</v>
      </c>
      <c r="I1910" t="s">
        <v>213</v>
      </c>
      <c r="J1910" t="s">
        <v>214</v>
      </c>
      <c r="K1910" t="s">
        <v>149</v>
      </c>
      <c r="L1910" t="s">
        <v>215</v>
      </c>
      <c r="M1910" t="s">
        <v>240</v>
      </c>
      <c r="N1910" t="s">
        <v>216</v>
      </c>
      <c r="O1910" s="57">
        <v>46246.332592592589</v>
      </c>
      <c r="P1910" s="57">
        <v>46246.333344907405</v>
      </c>
      <c r="Q1910">
        <v>69363788</v>
      </c>
      <c r="S1910">
        <v>172506789008</v>
      </c>
      <c r="T1910" t="s">
        <v>8506</v>
      </c>
      <c r="U1910" t="s">
        <v>8507</v>
      </c>
      <c r="V1910" t="s">
        <v>8508</v>
      </c>
      <c r="Z1910">
        <v>121.668233</v>
      </c>
      <c r="AA1910">
        <v>-8.8336962000000003</v>
      </c>
      <c r="AB1910" t="s">
        <v>8509</v>
      </c>
      <c r="AC1910" t="s">
        <v>237</v>
      </c>
      <c r="AL1910" t="s">
        <v>218</v>
      </c>
      <c r="AM1910" t="s">
        <v>8510</v>
      </c>
      <c r="AN1910" t="s">
        <v>6</v>
      </c>
      <c r="AO1910" s="57">
        <v>46364.340682870374</v>
      </c>
      <c r="AP1910" s="57">
        <v>46253.333333333336</v>
      </c>
      <c r="AR1910" t="s">
        <v>241</v>
      </c>
      <c r="AS1910" t="s">
        <v>257</v>
      </c>
      <c r="AT1910" t="s">
        <v>231</v>
      </c>
      <c r="AV1910" t="s">
        <v>240</v>
      </c>
      <c r="AW1910" t="s">
        <v>1010</v>
      </c>
      <c r="AX1910" t="s">
        <v>223</v>
      </c>
      <c r="BA1910" s="57">
        <v>46253.333333333336</v>
      </c>
      <c r="BB1910" t="s">
        <v>8510</v>
      </c>
      <c r="BF1910" s="6" t="e">
        <f t="shared" si="87"/>
        <v>#NUM!</v>
      </c>
      <c r="BG1910" t="e">
        <f t="shared" si="88"/>
        <v>#NUM!</v>
      </c>
      <c r="BH1910" t="e">
        <f t="shared" si="89"/>
        <v>#NUM!</v>
      </c>
      <c r="BI1910" t="str">
        <f>VLOOKUP(H1910,Sheet2!$A$1:$B$270,2,FALSE)</f>
        <v>ENDE</v>
      </c>
    </row>
    <row r="1911" spans="1:61">
      <c r="A1911">
        <v>1910</v>
      </c>
      <c r="B1911">
        <v>1002520175</v>
      </c>
      <c r="C1911">
        <v>3</v>
      </c>
      <c r="D1911" t="s">
        <v>55</v>
      </c>
      <c r="E1911">
        <v>5</v>
      </c>
      <c r="F1911" t="s">
        <v>313</v>
      </c>
      <c r="G1911" t="s">
        <v>124</v>
      </c>
      <c r="H1911" t="s">
        <v>397</v>
      </c>
      <c r="I1911" t="s">
        <v>213</v>
      </c>
      <c r="J1911" t="s">
        <v>214</v>
      </c>
      <c r="K1911" t="s">
        <v>149</v>
      </c>
      <c r="L1911" t="s">
        <v>215</v>
      </c>
      <c r="M1911" t="s">
        <v>586</v>
      </c>
      <c r="N1911" t="s">
        <v>216</v>
      </c>
      <c r="O1911" s="57">
        <v>46245.599270833336</v>
      </c>
      <c r="P1911" s="57">
        <v>46252.357025462959</v>
      </c>
      <c r="Q1911">
        <v>69363447</v>
      </c>
      <c r="S1911">
        <v>152302236728</v>
      </c>
      <c r="T1911" t="s">
        <v>7587</v>
      </c>
      <c r="U1911" t="s">
        <v>7588</v>
      </c>
      <c r="V1911" t="s">
        <v>7589</v>
      </c>
      <c r="Z1911">
        <v>112.7191832</v>
      </c>
      <c r="AA1911">
        <v>-7.3804387</v>
      </c>
      <c r="AB1911" t="s">
        <v>7590</v>
      </c>
      <c r="AC1911" t="s">
        <v>237</v>
      </c>
      <c r="AL1911" t="s">
        <v>218</v>
      </c>
      <c r="AM1911" t="s">
        <v>7112</v>
      </c>
      <c r="AN1911" t="s">
        <v>6</v>
      </c>
      <c r="AO1911" s="57">
        <v>46334.610983796294</v>
      </c>
      <c r="AP1911" s="57">
        <v>46246.541666666664</v>
      </c>
      <c r="AQ1911" t="s">
        <v>248</v>
      </c>
      <c r="AR1911" t="s">
        <v>14</v>
      </c>
      <c r="AS1911" t="s">
        <v>397</v>
      </c>
      <c r="AT1911" t="s">
        <v>231</v>
      </c>
      <c r="AV1911" t="s">
        <v>587</v>
      </c>
      <c r="AW1911" t="s">
        <v>1014</v>
      </c>
      <c r="AX1911" t="s">
        <v>223</v>
      </c>
      <c r="BA1911" s="57">
        <v>46246.541666666664</v>
      </c>
      <c r="BB1911" t="s">
        <v>7112</v>
      </c>
      <c r="BF1911" s="6" t="e">
        <f t="shared" si="87"/>
        <v>#NUM!</v>
      </c>
      <c r="BG1911" t="e">
        <f t="shared" si="88"/>
        <v>#NUM!</v>
      </c>
      <c r="BH1911" t="e">
        <f t="shared" si="89"/>
        <v>#NUM!</v>
      </c>
      <c r="BI1911" t="str">
        <f>VLOOKUP(H1911,Sheet2!$A$1:$B$270,2,FALSE)</f>
        <v>SURABAYA SELATAN</v>
      </c>
    </row>
    <row r="1912" spans="1:61">
      <c r="A1912">
        <v>1911</v>
      </c>
      <c r="B1912">
        <v>1002520749</v>
      </c>
      <c r="C1912">
        <v>3</v>
      </c>
      <c r="D1912" t="s">
        <v>42</v>
      </c>
      <c r="E1912">
        <v>5</v>
      </c>
      <c r="F1912" t="s">
        <v>102</v>
      </c>
      <c r="G1912" t="s">
        <v>99</v>
      </c>
      <c r="H1912" t="s">
        <v>287</v>
      </c>
      <c r="I1912" t="s">
        <v>213</v>
      </c>
      <c r="J1912" t="s">
        <v>214</v>
      </c>
      <c r="K1912" t="s">
        <v>149</v>
      </c>
      <c r="M1912" t="s">
        <v>76</v>
      </c>
      <c r="N1912" t="s">
        <v>608</v>
      </c>
      <c r="O1912" s="57">
        <v>46245.689560185187</v>
      </c>
      <c r="P1912" s="57">
        <v>46247.602916666663</v>
      </c>
      <c r="Q1912">
        <v>69363632</v>
      </c>
      <c r="S1912">
        <v>152519203623</v>
      </c>
      <c r="T1912" t="s">
        <v>650</v>
      </c>
      <c r="U1912" t="s">
        <v>7591</v>
      </c>
      <c r="V1912" t="s">
        <v>8511</v>
      </c>
      <c r="Z1912">
        <v>114.146401</v>
      </c>
      <c r="AA1912">
        <v>-8.3624670999999999</v>
      </c>
      <c r="AB1912" t="s">
        <v>7592</v>
      </c>
      <c r="AC1912" t="s">
        <v>616</v>
      </c>
      <c r="AL1912" t="s">
        <v>218</v>
      </c>
      <c r="AM1912" t="s">
        <v>8512</v>
      </c>
      <c r="AN1912" t="s">
        <v>6</v>
      </c>
      <c r="AO1912" s="57">
        <v>46334.694293981483</v>
      </c>
      <c r="AP1912" s="57">
        <v>46247.333333333336</v>
      </c>
      <c r="AR1912" t="s">
        <v>219</v>
      </c>
      <c r="AS1912" t="s">
        <v>287</v>
      </c>
      <c r="AT1912" t="s">
        <v>231</v>
      </c>
      <c r="AU1912">
        <v>20260813</v>
      </c>
      <c r="AV1912" t="s">
        <v>222</v>
      </c>
      <c r="AW1912" t="s">
        <v>561</v>
      </c>
      <c r="AX1912" t="s">
        <v>223</v>
      </c>
      <c r="BA1912" s="57">
        <v>46247.333333333336</v>
      </c>
      <c r="BB1912" t="s">
        <v>8512</v>
      </c>
      <c r="BC1912">
        <v>2026</v>
      </c>
      <c r="BD1912">
        <v>8</v>
      </c>
      <c r="BE1912">
        <v>13</v>
      </c>
      <c r="BF1912" s="6">
        <f t="shared" si="87"/>
        <v>46247</v>
      </c>
      <c r="BG1912">
        <f t="shared" si="88"/>
        <v>-0.33333333333575865</v>
      </c>
      <c r="BH1912" t="str">
        <f t="shared" si="89"/>
        <v>COMPLY</v>
      </c>
      <c r="BI1912" t="str">
        <f>VLOOKUP(H1912,Sheet2!$A$1:$B$270,2,FALSE)</f>
        <v>BANYUWANGI</v>
      </c>
    </row>
    <row r="1913" spans="1:61">
      <c r="A1913">
        <v>1912</v>
      </c>
      <c r="B1913">
        <v>1002520733</v>
      </c>
      <c r="C1913">
        <v>3</v>
      </c>
      <c r="D1913" t="s">
        <v>55</v>
      </c>
      <c r="E1913">
        <v>5</v>
      </c>
      <c r="F1913" t="s">
        <v>265</v>
      </c>
      <c r="G1913" t="s">
        <v>128</v>
      </c>
      <c r="H1913" t="s">
        <v>311</v>
      </c>
      <c r="I1913" t="s">
        <v>213</v>
      </c>
      <c r="J1913" t="s">
        <v>214</v>
      </c>
      <c r="K1913" t="s">
        <v>149</v>
      </c>
      <c r="M1913" t="s">
        <v>236</v>
      </c>
      <c r="N1913" t="s">
        <v>216</v>
      </c>
      <c r="O1913" s="57">
        <v>46245.686828703707</v>
      </c>
      <c r="P1913" s="57">
        <v>46249.005740740744</v>
      </c>
      <c r="Q1913">
        <v>69363631</v>
      </c>
      <c r="S1913">
        <v>152417233945</v>
      </c>
      <c r="T1913" t="s">
        <v>7593</v>
      </c>
      <c r="U1913" t="s">
        <v>7594</v>
      </c>
      <c r="V1913" t="s">
        <v>8513</v>
      </c>
      <c r="Z1913">
        <v>112.5748854</v>
      </c>
      <c r="AA1913">
        <v>-7.3779021</v>
      </c>
      <c r="AB1913" t="s">
        <v>7595</v>
      </c>
      <c r="AC1913" t="s">
        <v>291</v>
      </c>
      <c r="AL1913" t="s">
        <v>218</v>
      </c>
      <c r="AM1913" t="s">
        <v>8514</v>
      </c>
      <c r="AN1913" t="s">
        <v>6</v>
      </c>
      <c r="AO1913" s="57">
        <v>46334.694293981483</v>
      </c>
      <c r="AP1913" s="57">
        <v>46247.333333333336</v>
      </c>
      <c r="AR1913" t="s">
        <v>12</v>
      </c>
      <c r="AS1913" t="s">
        <v>311</v>
      </c>
      <c r="AT1913" t="s">
        <v>231</v>
      </c>
      <c r="AV1913" t="s">
        <v>917</v>
      </c>
      <c r="AW1913" t="s">
        <v>560</v>
      </c>
      <c r="AX1913" t="s">
        <v>223</v>
      </c>
      <c r="BA1913" s="57">
        <v>46247.333333333336</v>
      </c>
      <c r="BB1913" t="s">
        <v>8514</v>
      </c>
      <c r="BF1913" s="6" t="e">
        <f t="shared" si="87"/>
        <v>#NUM!</v>
      </c>
      <c r="BG1913" t="e">
        <f t="shared" si="88"/>
        <v>#NUM!</v>
      </c>
      <c r="BH1913" t="e">
        <f t="shared" si="89"/>
        <v>#NUM!</v>
      </c>
      <c r="BI1913" t="str">
        <f>VLOOKUP(H1913,Sheet2!$A$1:$B$270,2,FALSE)</f>
        <v>SURABAYA UTARA</v>
      </c>
    </row>
    <row r="1914" spans="1:61">
      <c r="A1914">
        <v>1913</v>
      </c>
      <c r="B1914">
        <v>1002508007</v>
      </c>
      <c r="C1914">
        <v>3</v>
      </c>
      <c r="D1914" t="s">
        <v>51</v>
      </c>
      <c r="E1914">
        <v>4</v>
      </c>
      <c r="F1914" t="s">
        <v>273</v>
      </c>
      <c r="G1914" t="s">
        <v>295</v>
      </c>
      <c r="H1914" t="s">
        <v>901</v>
      </c>
      <c r="I1914" t="s">
        <v>213</v>
      </c>
      <c r="J1914" t="s">
        <v>214</v>
      </c>
      <c r="K1914" t="s">
        <v>149</v>
      </c>
      <c r="M1914" t="s">
        <v>933</v>
      </c>
      <c r="N1914" t="s">
        <v>216</v>
      </c>
      <c r="O1914" s="57">
        <v>46238.51871527778</v>
      </c>
      <c r="P1914" s="57">
        <v>46244.719293981485</v>
      </c>
      <c r="Q1914">
        <v>69358221</v>
      </c>
      <c r="R1914">
        <v>2955162063</v>
      </c>
      <c r="S1914">
        <v>142551119447</v>
      </c>
      <c r="T1914" t="s">
        <v>949</v>
      </c>
      <c r="U1914" t="s">
        <v>2389</v>
      </c>
      <c r="V1914" t="s">
        <v>2390</v>
      </c>
      <c r="Z1914">
        <v>111.0626635</v>
      </c>
      <c r="AA1914">
        <v>-6.6565117000000003</v>
      </c>
      <c r="AB1914" t="s">
        <v>2391</v>
      </c>
      <c r="AC1914" t="s">
        <v>226</v>
      </c>
      <c r="AL1914" t="s">
        <v>218</v>
      </c>
      <c r="AM1914" t="s">
        <v>2392</v>
      </c>
      <c r="AN1914" t="s">
        <v>6</v>
      </c>
      <c r="AO1914" s="57">
        <v>46120.527719907404</v>
      </c>
      <c r="AP1914" s="57">
        <v>46240.333333333336</v>
      </c>
      <c r="AQ1914" t="s">
        <v>248</v>
      </c>
      <c r="AR1914" t="s">
        <v>12</v>
      </c>
      <c r="AS1914" t="s">
        <v>901</v>
      </c>
      <c r="AT1914" t="s">
        <v>231</v>
      </c>
      <c r="AV1914" t="s">
        <v>917</v>
      </c>
      <c r="AW1914" t="s">
        <v>613</v>
      </c>
      <c r="AX1914" t="s">
        <v>223</v>
      </c>
      <c r="BA1914" s="57">
        <v>46240.333333333336</v>
      </c>
      <c r="BB1914" t="s">
        <v>2392</v>
      </c>
      <c r="BF1914" s="6" t="e">
        <f t="shared" si="87"/>
        <v>#NUM!</v>
      </c>
      <c r="BG1914" t="e">
        <f t="shared" si="88"/>
        <v>#NUM!</v>
      </c>
      <c r="BH1914" t="e">
        <f t="shared" si="89"/>
        <v>#NUM!</v>
      </c>
      <c r="BI1914" t="e">
        <f>VLOOKUP(H1914,Sheet2!$A$1:$B$270,2,FALSE)</f>
        <v>#N/A</v>
      </c>
    </row>
    <row r="1915" spans="1:61">
      <c r="A1915">
        <v>1914</v>
      </c>
      <c r="B1915">
        <v>1002519962</v>
      </c>
      <c r="C1915">
        <v>3</v>
      </c>
      <c r="D1915" t="s">
        <v>38</v>
      </c>
      <c r="E1915">
        <v>5</v>
      </c>
      <c r="F1915" t="s">
        <v>90</v>
      </c>
      <c r="G1915" t="s">
        <v>90</v>
      </c>
      <c r="H1915" t="s">
        <v>459</v>
      </c>
      <c r="I1915" t="s">
        <v>213</v>
      </c>
      <c r="J1915" t="s">
        <v>214</v>
      </c>
      <c r="K1915" t="s">
        <v>149</v>
      </c>
      <c r="L1915" t="s">
        <v>215</v>
      </c>
      <c r="M1915" t="s">
        <v>76</v>
      </c>
      <c r="N1915" t="s">
        <v>216</v>
      </c>
      <c r="O1915" s="57">
        <v>46245.572870370372</v>
      </c>
      <c r="P1915" s="57">
        <v>46245.826157407406</v>
      </c>
      <c r="Q1915">
        <v>69363353</v>
      </c>
      <c r="S1915">
        <v>152640225882</v>
      </c>
      <c r="T1915" t="s">
        <v>7596</v>
      </c>
      <c r="U1915" t="s">
        <v>7597</v>
      </c>
      <c r="V1915" t="s">
        <v>7598</v>
      </c>
      <c r="Z1915">
        <v>111.987056024372</v>
      </c>
      <c r="AA1915">
        <v>-7.7741479156884701</v>
      </c>
      <c r="AB1915" t="s">
        <v>7599</v>
      </c>
      <c r="AC1915" t="s">
        <v>217</v>
      </c>
      <c r="AL1915" t="s">
        <v>218</v>
      </c>
      <c r="AM1915" t="s">
        <v>7102</v>
      </c>
      <c r="AN1915" t="s">
        <v>6</v>
      </c>
      <c r="AO1915" s="57">
        <v>46334.579965277779</v>
      </c>
      <c r="AP1915" s="57">
        <v>46246.541666666664</v>
      </c>
      <c r="AR1915" t="s">
        <v>219</v>
      </c>
      <c r="AS1915" t="s">
        <v>459</v>
      </c>
      <c r="AT1915" t="s">
        <v>231</v>
      </c>
      <c r="AU1915">
        <v>20260811</v>
      </c>
      <c r="AV1915" t="s">
        <v>222</v>
      </c>
      <c r="AW1915" t="s">
        <v>1010</v>
      </c>
      <c r="AX1915" t="s">
        <v>223</v>
      </c>
      <c r="BA1915" s="57">
        <v>46246.541666666664</v>
      </c>
      <c r="BB1915" t="s">
        <v>7102</v>
      </c>
      <c r="BC1915">
        <v>2026</v>
      </c>
      <c r="BD1915">
        <v>8</v>
      </c>
      <c r="BE1915">
        <v>11</v>
      </c>
      <c r="BF1915" s="6">
        <f t="shared" si="87"/>
        <v>46245</v>
      </c>
      <c r="BG1915">
        <f t="shared" si="88"/>
        <v>-1.5416666666642413</v>
      </c>
      <c r="BH1915" t="str">
        <f t="shared" si="89"/>
        <v>COMPLY</v>
      </c>
      <c r="BI1915" t="str">
        <f>VLOOKUP(H1915,Sheet2!$A$1:$B$270,2,FALSE)</f>
        <v>KEDIRI</v>
      </c>
    </row>
    <row r="1916" spans="1:61">
      <c r="A1916">
        <v>1915</v>
      </c>
      <c r="B1916">
        <v>1002521248</v>
      </c>
      <c r="C1916">
        <v>3</v>
      </c>
      <c r="D1916" t="s">
        <v>55</v>
      </c>
      <c r="E1916">
        <v>5</v>
      </c>
      <c r="F1916" t="s">
        <v>265</v>
      </c>
      <c r="G1916" t="s">
        <v>128</v>
      </c>
      <c r="H1916" t="s">
        <v>360</v>
      </c>
      <c r="I1916" t="s">
        <v>213</v>
      </c>
      <c r="J1916" t="s">
        <v>214</v>
      </c>
      <c r="K1916" t="s">
        <v>149</v>
      </c>
      <c r="M1916" t="s">
        <v>76</v>
      </c>
      <c r="N1916" t="s">
        <v>216</v>
      </c>
      <c r="O1916" s="57">
        <v>46246.364328703705</v>
      </c>
      <c r="P1916" s="57">
        <v>46247.804675925923</v>
      </c>
      <c r="Q1916">
        <v>69363846</v>
      </c>
      <c r="S1916">
        <v>152412248277</v>
      </c>
      <c r="T1916" t="s">
        <v>8515</v>
      </c>
      <c r="U1916" t="s">
        <v>8516</v>
      </c>
      <c r="V1916" t="s">
        <v>9438</v>
      </c>
      <c r="Z1916">
        <v>112.6528909</v>
      </c>
      <c r="AA1916">
        <v>-7.2698945999999998</v>
      </c>
      <c r="AB1916" t="s">
        <v>8517</v>
      </c>
      <c r="AC1916" t="s">
        <v>230</v>
      </c>
      <c r="AL1916" t="s">
        <v>218</v>
      </c>
      <c r="AM1916" t="s">
        <v>9439</v>
      </c>
      <c r="AN1916" t="s">
        <v>6</v>
      </c>
      <c r="AO1916" s="57">
        <v>46364.372129629628</v>
      </c>
      <c r="AP1916" s="57">
        <v>46248.541666666664</v>
      </c>
      <c r="AR1916" t="s">
        <v>219</v>
      </c>
      <c r="AS1916" t="s">
        <v>360</v>
      </c>
      <c r="AT1916" t="s">
        <v>570</v>
      </c>
      <c r="AU1916">
        <v>20260813</v>
      </c>
      <c r="AV1916" t="s">
        <v>222</v>
      </c>
      <c r="AW1916" t="s">
        <v>8518</v>
      </c>
      <c r="AX1916" t="s">
        <v>223</v>
      </c>
      <c r="BA1916" s="57">
        <v>46248.541666666664</v>
      </c>
      <c r="BB1916" t="s">
        <v>9439</v>
      </c>
      <c r="BC1916">
        <v>2026</v>
      </c>
      <c r="BD1916">
        <v>8</v>
      </c>
      <c r="BE1916">
        <v>13</v>
      </c>
      <c r="BF1916" s="6">
        <f t="shared" si="87"/>
        <v>46247</v>
      </c>
      <c r="BG1916">
        <f t="shared" si="88"/>
        <v>-1.5416666666642413</v>
      </c>
      <c r="BH1916" t="str">
        <f t="shared" si="89"/>
        <v>COMPLY</v>
      </c>
      <c r="BI1916" t="str">
        <f>VLOOKUP(H1916,Sheet2!$A$1:$B$270,2,FALSE)</f>
        <v>SURABAYA UTARA</v>
      </c>
    </row>
    <row r="1917" spans="1:61">
      <c r="A1917">
        <v>1916</v>
      </c>
      <c r="B1917">
        <v>1002515578</v>
      </c>
      <c r="C1917">
        <v>3</v>
      </c>
      <c r="D1917" t="s">
        <v>49</v>
      </c>
      <c r="E1917">
        <v>4</v>
      </c>
      <c r="F1917" t="s">
        <v>246</v>
      </c>
      <c r="G1917" t="s">
        <v>588</v>
      </c>
      <c r="H1917" t="s">
        <v>589</v>
      </c>
      <c r="I1917" t="s">
        <v>213</v>
      </c>
      <c r="J1917" t="s">
        <v>214</v>
      </c>
      <c r="K1917" t="s">
        <v>149</v>
      </c>
      <c r="L1917" t="s">
        <v>215</v>
      </c>
      <c r="M1917" t="s">
        <v>575</v>
      </c>
      <c r="N1917" t="s">
        <v>216</v>
      </c>
      <c r="O1917" s="57">
        <v>46242.353437500002</v>
      </c>
      <c r="P1917" s="57">
        <v>46244.471342592595</v>
      </c>
      <c r="Q1917">
        <v>69361228</v>
      </c>
      <c r="S1917">
        <v>142434111349</v>
      </c>
      <c r="T1917" t="s">
        <v>5096</v>
      </c>
      <c r="U1917" t="s">
        <v>5097</v>
      </c>
      <c r="V1917" t="s">
        <v>5098</v>
      </c>
      <c r="Z1917">
        <v>110.50780930000001</v>
      </c>
      <c r="AA1917">
        <v>-7.3395962999999904</v>
      </c>
      <c r="AB1917" t="s">
        <v>5099</v>
      </c>
      <c r="AC1917" t="s">
        <v>237</v>
      </c>
      <c r="AL1917" t="s">
        <v>218</v>
      </c>
      <c r="AM1917" t="s">
        <v>5100</v>
      </c>
      <c r="AN1917" t="s">
        <v>6</v>
      </c>
      <c r="AO1917" s="57">
        <v>46242.360983796294</v>
      </c>
      <c r="AP1917" s="57">
        <v>46243.333333333336</v>
      </c>
      <c r="AQ1917" t="s">
        <v>248</v>
      </c>
      <c r="AR1917" t="s">
        <v>14</v>
      </c>
      <c r="AS1917" t="s">
        <v>589</v>
      </c>
      <c r="AT1917" t="s">
        <v>231</v>
      </c>
      <c r="AV1917" t="s">
        <v>6437</v>
      </c>
      <c r="AW1917" t="s">
        <v>1018</v>
      </c>
      <c r="AX1917" t="s">
        <v>223</v>
      </c>
      <c r="BA1917" s="57">
        <v>46243.333333333336</v>
      </c>
      <c r="BB1917" t="s">
        <v>5100</v>
      </c>
      <c r="BF1917" s="6" t="e">
        <f t="shared" si="87"/>
        <v>#NUM!</v>
      </c>
      <c r="BG1917" t="e">
        <f t="shared" si="88"/>
        <v>#NUM!</v>
      </c>
      <c r="BH1917" t="e">
        <f t="shared" si="89"/>
        <v>#NUM!</v>
      </c>
      <c r="BI1917" t="e">
        <f>VLOOKUP(H1917,Sheet2!$A$1:$B$270,2,FALSE)</f>
        <v>#N/A</v>
      </c>
    </row>
    <row r="1918" spans="1:61">
      <c r="A1918">
        <v>1917</v>
      </c>
      <c r="B1918">
        <v>1002528397</v>
      </c>
      <c r="C1918">
        <v>3</v>
      </c>
      <c r="D1918" t="s">
        <v>55</v>
      </c>
      <c r="E1918">
        <v>5</v>
      </c>
      <c r="F1918" t="s">
        <v>265</v>
      </c>
      <c r="G1918" t="s">
        <v>123</v>
      </c>
      <c r="H1918" t="s">
        <v>271</v>
      </c>
      <c r="I1918" t="s">
        <v>213</v>
      </c>
      <c r="J1918" t="s">
        <v>214</v>
      </c>
      <c r="K1918" t="s">
        <v>149</v>
      </c>
      <c r="M1918" t="s">
        <v>240</v>
      </c>
      <c r="N1918" t="s">
        <v>216</v>
      </c>
      <c r="O1918" s="57">
        <v>46249.58017361111</v>
      </c>
      <c r="P1918" s="57">
        <v>46251.631967592592</v>
      </c>
      <c r="Q1918">
        <v>69366947</v>
      </c>
      <c r="S1918">
        <v>152407282101</v>
      </c>
      <c r="T1918" t="s">
        <v>12691</v>
      </c>
      <c r="U1918" t="s">
        <v>12692</v>
      </c>
      <c r="V1918" t="s">
        <v>12693</v>
      </c>
      <c r="Z1918">
        <v>112.76783090000001</v>
      </c>
      <c r="AA1918">
        <v>-7.2589440999999999</v>
      </c>
      <c r="AB1918" t="s">
        <v>12694</v>
      </c>
      <c r="AC1918" t="s">
        <v>230</v>
      </c>
      <c r="AL1918" t="s">
        <v>218</v>
      </c>
      <c r="AM1918" t="s">
        <v>12695</v>
      </c>
      <c r="AN1918" t="s">
        <v>6</v>
      </c>
      <c r="AO1918" t="s">
        <v>9789</v>
      </c>
      <c r="AP1918" s="57">
        <v>46252.541666666664</v>
      </c>
      <c r="AR1918" t="s">
        <v>241</v>
      </c>
      <c r="AS1918" t="s">
        <v>271</v>
      </c>
      <c r="AT1918" t="s">
        <v>231</v>
      </c>
      <c r="AV1918" t="s">
        <v>240</v>
      </c>
      <c r="AW1918" t="s">
        <v>561</v>
      </c>
      <c r="AX1918" t="s">
        <v>223</v>
      </c>
      <c r="BA1918" s="57">
        <v>46252.541666666664</v>
      </c>
      <c r="BB1918" t="s">
        <v>12695</v>
      </c>
      <c r="BF1918" s="6" t="e">
        <f t="shared" si="87"/>
        <v>#NUM!</v>
      </c>
      <c r="BG1918" t="e">
        <f t="shared" si="88"/>
        <v>#NUM!</v>
      </c>
      <c r="BH1918" t="e">
        <f t="shared" si="89"/>
        <v>#NUM!</v>
      </c>
      <c r="BI1918" t="str">
        <f>VLOOKUP(H1918,Sheet2!$A$1:$B$270,2,FALSE)</f>
        <v>SURABAYA UTARA</v>
      </c>
    </row>
    <row r="1919" spans="1:61">
      <c r="A1919">
        <v>1918</v>
      </c>
      <c r="B1919">
        <v>1002519081</v>
      </c>
      <c r="C1919">
        <v>3</v>
      </c>
      <c r="D1919" t="s">
        <v>51</v>
      </c>
      <c r="E1919">
        <v>4</v>
      </c>
      <c r="F1919" t="s">
        <v>235</v>
      </c>
      <c r="G1919" t="s">
        <v>584</v>
      </c>
      <c r="H1919" t="s">
        <v>1061</v>
      </c>
      <c r="I1919" t="s">
        <v>213</v>
      </c>
      <c r="J1919" t="s">
        <v>214</v>
      </c>
      <c r="K1919" t="s">
        <v>149</v>
      </c>
      <c r="M1919" t="s">
        <v>76</v>
      </c>
      <c r="N1919" t="s">
        <v>216</v>
      </c>
      <c r="O1919" s="57">
        <v>46245.406469907408</v>
      </c>
      <c r="P1919" s="57">
        <v>46248.545717592591</v>
      </c>
      <c r="Q1919">
        <v>69362963</v>
      </c>
      <c r="S1919">
        <v>142566102281</v>
      </c>
      <c r="T1919" t="s">
        <v>7257</v>
      </c>
      <c r="U1919" t="s">
        <v>7258</v>
      </c>
      <c r="V1919" t="s">
        <v>9440</v>
      </c>
      <c r="Z1919">
        <v>110.82818589999999</v>
      </c>
      <c r="AA1919">
        <v>-7.5403699</v>
      </c>
      <c r="AB1919" t="s">
        <v>7259</v>
      </c>
      <c r="AC1919" t="s">
        <v>291</v>
      </c>
      <c r="AL1919" t="s">
        <v>218</v>
      </c>
      <c r="AM1919" t="s">
        <v>9093</v>
      </c>
      <c r="AN1919" t="s">
        <v>6</v>
      </c>
      <c r="AO1919" s="57">
        <v>46334.41300925926</v>
      </c>
      <c r="AP1919" s="57">
        <v>46248.333333333336</v>
      </c>
      <c r="AR1919" t="s">
        <v>219</v>
      </c>
      <c r="AS1919" t="s">
        <v>1061</v>
      </c>
      <c r="AT1919" t="s">
        <v>231</v>
      </c>
      <c r="AU1919">
        <v>20260814</v>
      </c>
      <c r="AV1919" t="s">
        <v>222</v>
      </c>
      <c r="AW1919" t="s">
        <v>561</v>
      </c>
      <c r="AX1919" t="s">
        <v>223</v>
      </c>
      <c r="BA1919" s="57">
        <v>46248.333333333336</v>
      </c>
      <c r="BB1919" t="s">
        <v>9093</v>
      </c>
      <c r="BC1919">
        <v>2026</v>
      </c>
      <c r="BD1919">
        <v>8</v>
      </c>
      <c r="BE1919">
        <v>14</v>
      </c>
      <c r="BF1919" s="6">
        <f t="shared" si="87"/>
        <v>46248</v>
      </c>
      <c r="BG1919">
        <f t="shared" si="88"/>
        <v>-0.33333333333575865</v>
      </c>
      <c r="BH1919" t="str">
        <f t="shared" si="89"/>
        <v>COMPLY</v>
      </c>
      <c r="BI1919" t="e">
        <f>VLOOKUP(H1919,Sheet2!$A$1:$B$270,2,FALSE)</f>
        <v>#N/A</v>
      </c>
    </row>
    <row r="1920" spans="1:61">
      <c r="A1920">
        <v>1919</v>
      </c>
      <c r="B1920">
        <v>1002507103</v>
      </c>
      <c r="C1920">
        <v>3</v>
      </c>
      <c r="D1920" t="s">
        <v>38</v>
      </c>
      <c r="E1920">
        <v>5</v>
      </c>
      <c r="F1920" t="s">
        <v>92</v>
      </c>
      <c r="G1920" t="s">
        <v>97</v>
      </c>
      <c r="H1920" t="s">
        <v>400</v>
      </c>
      <c r="I1920" t="s">
        <v>213</v>
      </c>
      <c r="J1920" t="s">
        <v>214</v>
      </c>
      <c r="K1920" t="s">
        <v>149</v>
      </c>
      <c r="L1920" t="s">
        <v>215</v>
      </c>
      <c r="M1920" t="s">
        <v>575</v>
      </c>
      <c r="N1920" t="s">
        <v>216</v>
      </c>
      <c r="O1920" s="57">
        <v>46238.407592592594</v>
      </c>
      <c r="P1920" s="57">
        <v>46242.517534722225</v>
      </c>
      <c r="Q1920">
        <v>69358013</v>
      </c>
      <c r="S1920">
        <v>152645203670</v>
      </c>
      <c r="T1920" t="s">
        <v>2393</v>
      </c>
      <c r="U1920" t="s">
        <v>2394</v>
      </c>
      <c r="V1920" t="s">
        <v>2395</v>
      </c>
      <c r="Z1920">
        <v>111.722955049638</v>
      </c>
      <c r="AA1920">
        <v>-7.0150902159156399</v>
      </c>
      <c r="AB1920" t="s">
        <v>2396</v>
      </c>
      <c r="AC1920" t="s">
        <v>237</v>
      </c>
      <c r="AL1920" t="s">
        <v>218</v>
      </c>
      <c r="AM1920" t="s">
        <v>2397</v>
      </c>
      <c r="AN1920" t="s">
        <v>6</v>
      </c>
      <c r="AO1920" s="57">
        <v>46120.413553240738</v>
      </c>
      <c r="AP1920" s="57">
        <v>46239.333333333336</v>
      </c>
      <c r="AQ1920" t="s">
        <v>564</v>
      </c>
      <c r="AR1920" t="s">
        <v>14</v>
      </c>
      <c r="AS1920" t="s">
        <v>400</v>
      </c>
      <c r="AT1920" t="s">
        <v>231</v>
      </c>
      <c r="AV1920" t="s">
        <v>5101</v>
      </c>
      <c r="AW1920" t="s">
        <v>1045</v>
      </c>
      <c r="AX1920" t="s">
        <v>223</v>
      </c>
      <c r="BA1920" s="57">
        <v>46239.333333333336</v>
      </c>
      <c r="BB1920" t="s">
        <v>2397</v>
      </c>
      <c r="BF1920" s="6" t="e">
        <f t="shared" si="87"/>
        <v>#NUM!</v>
      </c>
      <c r="BG1920" t="e">
        <f t="shared" si="88"/>
        <v>#NUM!</v>
      </c>
      <c r="BH1920" t="e">
        <f t="shared" si="89"/>
        <v>#NUM!</v>
      </c>
      <c r="BI1920" t="str">
        <f>VLOOKUP(H1920,Sheet2!$A$1:$B$270,2,FALSE)</f>
        <v>BOJONEGORO</v>
      </c>
    </row>
    <row r="1921" spans="1:61">
      <c r="A1921">
        <v>1920</v>
      </c>
      <c r="B1921">
        <v>1002504611</v>
      </c>
      <c r="C1921">
        <v>3</v>
      </c>
      <c r="D1921" t="s">
        <v>38</v>
      </c>
      <c r="E1921">
        <v>5</v>
      </c>
      <c r="F1921" t="s">
        <v>90</v>
      </c>
      <c r="G1921" t="s">
        <v>98</v>
      </c>
      <c r="H1921" t="s">
        <v>301</v>
      </c>
      <c r="I1921" t="s">
        <v>213</v>
      </c>
      <c r="J1921" t="s">
        <v>214</v>
      </c>
      <c r="K1921" t="s">
        <v>149</v>
      </c>
      <c r="L1921" t="s">
        <v>215</v>
      </c>
      <c r="M1921" t="s">
        <v>76</v>
      </c>
      <c r="N1921" t="s">
        <v>216</v>
      </c>
      <c r="O1921" s="57">
        <v>46235.582592592589</v>
      </c>
      <c r="P1921" s="57">
        <v>46236.58388888889</v>
      </c>
      <c r="Q1921">
        <v>69356768</v>
      </c>
      <c r="S1921">
        <v>152606246179</v>
      </c>
      <c r="T1921" t="s">
        <v>2398</v>
      </c>
      <c r="U1921" t="s">
        <v>2399</v>
      </c>
      <c r="V1921" t="s">
        <v>2400</v>
      </c>
      <c r="Z1921">
        <v>111.93244199999999</v>
      </c>
      <c r="AA1921">
        <v>-8.0037260000000003</v>
      </c>
      <c r="AB1921" t="s">
        <v>2401</v>
      </c>
      <c r="AC1921" t="s">
        <v>237</v>
      </c>
      <c r="AL1921" t="s">
        <v>218</v>
      </c>
      <c r="AM1921" t="s">
        <v>2402</v>
      </c>
      <c r="AN1921" t="s">
        <v>6</v>
      </c>
      <c r="AO1921" s="57">
        <v>46030.590185185189</v>
      </c>
      <c r="AP1921" s="57">
        <v>46236.541666666664</v>
      </c>
      <c r="AR1921" t="s">
        <v>219</v>
      </c>
      <c r="AS1921" t="s">
        <v>301</v>
      </c>
      <c r="AT1921" t="s">
        <v>231</v>
      </c>
      <c r="AU1921">
        <v>20260802</v>
      </c>
      <c r="AV1921" t="s">
        <v>222</v>
      </c>
      <c r="AW1921" t="s">
        <v>1010</v>
      </c>
      <c r="AX1921" t="s">
        <v>223</v>
      </c>
      <c r="BA1921" s="57">
        <v>46236.541666666664</v>
      </c>
      <c r="BB1921" t="s">
        <v>2402</v>
      </c>
      <c r="BC1921">
        <v>2026</v>
      </c>
      <c r="BD1921">
        <v>8</v>
      </c>
      <c r="BE1921">
        <v>2</v>
      </c>
      <c r="BF1921" s="6">
        <f t="shared" si="87"/>
        <v>46236</v>
      </c>
      <c r="BG1921">
        <f t="shared" si="88"/>
        <v>-0.54166666666424135</v>
      </c>
      <c r="BH1921" t="str">
        <f t="shared" si="89"/>
        <v>COMPLY</v>
      </c>
      <c r="BI1921" t="str">
        <f>VLOOKUP(H1921,Sheet2!$A$1:$B$270,2,FALSE)</f>
        <v>BLITAR</v>
      </c>
    </row>
    <row r="1922" spans="1:61">
      <c r="A1922">
        <v>1921</v>
      </c>
      <c r="B1922">
        <v>1002523750</v>
      </c>
      <c r="C1922">
        <v>3</v>
      </c>
      <c r="D1922" t="s">
        <v>45</v>
      </c>
      <c r="E1922">
        <v>5</v>
      </c>
      <c r="F1922" t="s">
        <v>211</v>
      </c>
      <c r="G1922" t="s">
        <v>116</v>
      </c>
      <c r="H1922" t="s">
        <v>272</v>
      </c>
      <c r="I1922" t="s">
        <v>213</v>
      </c>
      <c r="J1922" t="s">
        <v>214</v>
      </c>
      <c r="K1922" t="s">
        <v>149</v>
      </c>
      <c r="M1922" t="s">
        <v>555</v>
      </c>
      <c r="N1922" t="s">
        <v>216</v>
      </c>
      <c r="O1922" s="57">
        <v>46247.444039351853</v>
      </c>
      <c r="P1922" s="57">
        <v>46250.615868055553</v>
      </c>
      <c r="Q1922">
        <v>69364895</v>
      </c>
      <c r="S1922">
        <v>172604213972</v>
      </c>
      <c r="T1922" t="s">
        <v>9441</v>
      </c>
      <c r="U1922" t="s">
        <v>1058</v>
      </c>
      <c r="Z1922">
        <v>116.0433773</v>
      </c>
      <c r="AA1922">
        <v>-8.3538440000000005</v>
      </c>
      <c r="AB1922" t="s">
        <v>9442</v>
      </c>
      <c r="AC1922" t="s">
        <v>291</v>
      </c>
      <c r="AO1922" t="s">
        <v>9443</v>
      </c>
      <c r="AR1922" t="s">
        <v>6</v>
      </c>
      <c r="AS1922" t="s">
        <v>272</v>
      </c>
      <c r="AT1922" t="s">
        <v>221</v>
      </c>
      <c r="AV1922" t="s">
        <v>12696</v>
      </c>
      <c r="AW1922" t="s">
        <v>1081</v>
      </c>
      <c r="AX1922" t="s">
        <v>223</v>
      </c>
      <c r="BF1922" s="6" t="e">
        <f t="shared" si="87"/>
        <v>#NUM!</v>
      </c>
      <c r="BG1922" t="e">
        <f t="shared" si="88"/>
        <v>#NUM!</v>
      </c>
      <c r="BH1922" t="e">
        <f t="shared" si="89"/>
        <v>#NUM!</v>
      </c>
      <c r="BI1922" t="str">
        <f>VLOOKUP(H1922,Sheet2!$A$1:$B$270,2,FALSE)</f>
        <v>SELONG</v>
      </c>
    </row>
    <row r="1923" spans="1:61">
      <c r="A1923">
        <v>1922</v>
      </c>
      <c r="B1923">
        <v>1002516422</v>
      </c>
      <c r="C1923">
        <v>3</v>
      </c>
      <c r="D1923" t="s">
        <v>55</v>
      </c>
      <c r="E1923">
        <v>5</v>
      </c>
      <c r="F1923" t="s">
        <v>313</v>
      </c>
      <c r="G1923" t="s">
        <v>124</v>
      </c>
      <c r="H1923" t="s">
        <v>315</v>
      </c>
      <c r="I1923" t="s">
        <v>213</v>
      </c>
      <c r="J1923" t="s">
        <v>214</v>
      </c>
      <c r="K1923" t="s">
        <v>149</v>
      </c>
      <c r="L1923" t="s">
        <v>215</v>
      </c>
      <c r="M1923" t="s">
        <v>586</v>
      </c>
      <c r="N1923" t="s">
        <v>216</v>
      </c>
      <c r="O1923" s="57">
        <v>46243.486770833333</v>
      </c>
      <c r="P1923" s="57">
        <v>46245.579791666663</v>
      </c>
      <c r="Q1923">
        <v>69361782</v>
      </c>
      <c r="S1923">
        <v>152308241996</v>
      </c>
      <c r="T1923" t="s">
        <v>5102</v>
      </c>
      <c r="U1923" t="s">
        <v>5103</v>
      </c>
      <c r="V1923" t="s">
        <v>5104</v>
      </c>
      <c r="Z1923">
        <v>112.751086</v>
      </c>
      <c r="AA1923">
        <v>-7.3037729999999996</v>
      </c>
      <c r="AB1923" t="s">
        <v>5105</v>
      </c>
      <c r="AC1923" t="s">
        <v>237</v>
      </c>
      <c r="AL1923" t="s">
        <v>218</v>
      </c>
      <c r="AM1923" t="s">
        <v>4799</v>
      </c>
      <c r="AN1923" t="s">
        <v>6</v>
      </c>
      <c r="AO1923" s="57">
        <v>46273.496423611112</v>
      </c>
      <c r="AP1923" s="57">
        <v>46244.333333333336</v>
      </c>
      <c r="AQ1923" t="s">
        <v>248</v>
      </c>
      <c r="AR1923" t="s">
        <v>14</v>
      </c>
      <c r="AS1923" t="s">
        <v>315</v>
      </c>
      <c r="AT1923" t="s">
        <v>231</v>
      </c>
      <c r="AV1923" t="s">
        <v>587</v>
      </c>
      <c r="AW1923" t="s">
        <v>5106</v>
      </c>
      <c r="AX1923" t="s">
        <v>223</v>
      </c>
      <c r="BA1923" s="57">
        <v>46244.333333333336</v>
      </c>
      <c r="BB1923" t="s">
        <v>4799</v>
      </c>
      <c r="BF1923" s="6" t="e">
        <f t="shared" ref="BF1923:BF1986" si="90">DATE(BC1923,BD1923,BE1923)</f>
        <v>#NUM!</v>
      </c>
      <c r="BG1923" t="e">
        <f t="shared" ref="BG1923:BG1986" si="91">BF1923-BA1923</f>
        <v>#NUM!</v>
      </c>
      <c r="BH1923" t="e">
        <f t="shared" ref="BH1923:BH1986" si="92">IF(BG1923=1,"COMPLY",IF(BG1923&lt;1,"COMPLY","NOT COMPLY"))</f>
        <v>#NUM!</v>
      </c>
      <c r="BI1923" t="str">
        <f>VLOOKUP(H1923,Sheet2!$A$1:$B$270,2,FALSE)</f>
        <v>SURABAYA SELATAN</v>
      </c>
    </row>
    <row r="1924" spans="1:61">
      <c r="A1924">
        <v>1923</v>
      </c>
      <c r="B1924">
        <v>1002512245</v>
      </c>
      <c r="C1924">
        <v>3</v>
      </c>
      <c r="D1924" t="s">
        <v>55</v>
      </c>
      <c r="E1924">
        <v>5</v>
      </c>
      <c r="F1924" t="s">
        <v>265</v>
      </c>
      <c r="G1924" t="s">
        <v>126</v>
      </c>
      <c r="H1924" t="s">
        <v>266</v>
      </c>
      <c r="I1924" t="s">
        <v>213</v>
      </c>
      <c r="J1924" t="s">
        <v>214</v>
      </c>
      <c r="K1924" t="s">
        <v>149</v>
      </c>
      <c r="L1924" t="s">
        <v>215</v>
      </c>
      <c r="M1924" t="s">
        <v>575</v>
      </c>
      <c r="N1924" t="s">
        <v>216</v>
      </c>
      <c r="O1924" s="57">
        <v>46240.524259259262</v>
      </c>
      <c r="P1924" s="57">
        <v>46244.675717592596</v>
      </c>
      <c r="Q1924">
        <v>69359904</v>
      </c>
      <c r="S1924">
        <v>152413167553</v>
      </c>
      <c r="T1924" t="s">
        <v>2408</v>
      </c>
      <c r="U1924" t="s">
        <v>2409</v>
      </c>
      <c r="V1924" t="s">
        <v>2410</v>
      </c>
      <c r="Z1924">
        <v>112.75182599999999</v>
      </c>
      <c r="AA1924">
        <v>-7.2598849999999997</v>
      </c>
      <c r="AB1924" t="s">
        <v>2411</v>
      </c>
      <c r="AC1924" t="s">
        <v>217</v>
      </c>
      <c r="AL1924" t="s">
        <v>218</v>
      </c>
      <c r="AM1924" t="s">
        <v>1564</v>
      </c>
      <c r="AN1924" t="s">
        <v>6</v>
      </c>
      <c r="AO1924" s="57">
        <v>46181.52789351852</v>
      </c>
      <c r="AP1924" s="57">
        <v>46241.541666666664</v>
      </c>
      <c r="AQ1924" t="s">
        <v>248</v>
      </c>
      <c r="AR1924" t="s">
        <v>14</v>
      </c>
      <c r="AS1924" t="s">
        <v>266</v>
      </c>
      <c r="AT1924" t="s">
        <v>231</v>
      </c>
      <c r="AV1924" t="s">
        <v>6442</v>
      </c>
      <c r="AW1924" t="s">
        <v>1023</v>
      </c>
      <c r="AX1924" t="s">
        <v>223</v>
      </c>
      <c r="BA1924" s="57">
        <v>46241.541666666664</v>
      </c>
      <c r="BB1924" t="s">
        <v>1564</v>
      </c>
      <c r="BF1924" s="6" t="e">
        <f t="shared" si="90"/>
        <v>#NUM!</v>
      </c>
      <c r="BG1924" t="e">
        <f t="shared" si="91"/>
        <v>#NUM!</v>
      </c>
      <c r="BH1924" t="e">
        <f t="shared" si="92"/>
        <v>#NUM!</v>
      </c>
      <c r="BI1924" t="str">
        <f>VLOOKUP(H1924,Sheet2!$A$1:$B$270,2,FALSE)</f>
        <v>SURABAYA SELATAN</v>
      </c>
    </row>
    <row r="1925" spans="1:61">
      <c r="A1925">
        <v>1924</v>
      </c>
      <c r="B1925">
        <v>1002522844</v>
      </c>
      <c r="C1925">
        <v>3</v>
      </c>
      <c r="D1925" t="s">
        <v>55</v>
      </c>
      <c r="E1925">
        <v>5</v>
      </c>
      <c r="F1925" t="s">
        <v>313</v>
      </c>
      <c r="G1925" t="s">
        <v>126</v>
      </c>
      <c r="H1925" t="s">
        <v>314</v>
      </c>
      <c r="I1925" t="s">
        <v>213</v>
      </c>
      <c r="J1925" t="s">
        <v>214</v>
      </c>
      <c r="K1925" t="s">
        <v>149</v>
      </c>
      <c r="L1925" t="s">
        <v>215</v>
      </c>
      <c r="M1925" t="s">
        <v>76</v>
      </c>
      <c r="N1925" t="s">
        <v>216</v>
      </c>
      <c r="O1925" s="57">
        <v>46246.680532407408</v>
      </c>
      <c r="P1925" s="57">
        <v>46247.575266203705</v>
      </c>
      <c r="Q1925">
        <v>69364502</v>
      </c>
      <c r="S1925">
        <v>152320246260</v>
      </c>
      <c r="T1925" t="s">
        <v>8519</v>
      </c>
      <c r="U1925" t="s">
        <v>8520</v>
      </c>
      <c r="V1925" t="s">
        <v>8521</v>
      </c>
      <c r="Z1925">
        <v>112.75926200000001</v>
      </c>
      <c r="AA1925">
        <v>-7.3012714000000001</v>
      </c>
      <c r="AB1925" t="s">
        <v>8522</v>
      </c>
      <c r="AC1925" t="s">
        <v>237</v>
      </c>
      <c r="AL1925" t="s">
        <v>218</v>
      </c>
      <c r="AM1925" t="s">
        <v>8523</v>
      </c>
      <c r="AN1925" t="s">
        <v>6</v>
      </c>
      <c r="AO1925" s="57">
        <v>46364.684687499997</v>
      </c>
      <c r="AP1925" s="57">
        <v>46251.541666666664</v>
      </c>
      <c r="AR1925" t="s">
        <v>219</v>
      </c>
      <c r="AS1925" t="s">
        <v>314</v>
      </c>
      <c r="AT1925" t="s">
        <v>231</v>
      </c>
      <c r="AU1925">
        <v>20260813</v>
      </c>
      <c r="AV1925" t="s">
        <v>222</v>
      </c>
      <c r="AW1925" t="s">
        <v>974</v>
      </c>
      <c r="AX1925" t="s">
        <v>223</v>
      </c>
      <c r="BA1925" s="57">
        <v>46251.541666666664</v>
      </c>
      <c r="BB1925" t="s">
        <v>8523</v>
      </c>
      <c r="BC1925">
        <v>2026</v>
      </c>
      <c r="BD1925">
        <v>8</v>
      </c>
      <c r="BE1925">
        <v>13</v>
      </c>
      <c r="BF1925" s="6">
        <f t="shared" si="90"/>
        <v>46247</v>
      </c>
      <c r="BG1925">
        <f t="shared" si="91"/>
        <v>-4.5416666666642413</v>
      </c>
      <c r="BH1925" t="str">
        <f t="shared" si="92"/>
        <v>COMPLY</v>
      </c>
      <c r="BI1925" t="str">
        <f>VLOOKUP(H1925,Sheet2!$A$1:$B$270,2,FALSE)</f>
        <v>SURABAYA SELATAN</v>
      </c>
    </row>
    <row r="1926" spans="1:61">
      <c r="A1926">
        <v>1925</v>
      </c>
      <c r="B1926">
        <v>1002530538</v>
      </c>
      <c r="C1926">
        <v>3</v>
      </c>
      <c r="D1926" t="s">
        <v>38</v>
      </c>
      <c r="E1926">
        <v>5</v>
      </c>
      <c r="F1926" t="s">
        <v>250</v>
      </c>
      <c r="G1926" t="s">
        <v>87</v>
      </c>
      <c r="H1926" t="s">
        <v>430</v>
      </c>
      <c r="I1926" t="s">
        <v>213</v>
      </c>
      <c r="J1926" t="s">
        <v>214</v>
      </c>
      <c r="K1926" t="s">
        <v>149</v>
      </c>
      <c r="L1926" t="s">
        <v>215</v>
      </c>
      <c r="M1926" t="s">
        <v>76</v>
      </c>
      <c r="N1926" t="s">
        <v>216</v>
      </c>
      <c r="O1926" s="57">
        <v>46251.418703703705</v>
      </c>
      <c r="P1926" s="57">
        <v>46251.876944444448</v>
      </c>
      <c r="Q1926">
        <v>69367905</v>
      </c>
      <c r="S1926">
        <v>152721298740</v>
      </c>
      <c r="T1926" t="s">
        <v>9407</v>
      </c>
      <c r="U1926" t="s">
        <v>12697</v>
      </c>
      <c r="V1926" t="s">
        <v>12698</v>
      </c>
      <c r="Z1926">
        <v>112.684249319136</v>
      </c>
      <c r="AA1926">
        <v>-7.91022518336207</v>
      </c>
      <c r="AB1926" t="s">
        <v>12699</v>
      </c>
      <c r="AC1926" t="s">
        <v>217</v>
      </c>
      <c r="AL1926" t="s">
        <v>218</v>
      </c>
      <c r="AM1926" t="s">
        <v>12700</v>
      </c>
      <c r="AN1926" t="s">
        <v>6</v>
      </c>
      <c r="AO1926" t="s">
        <v>9977</v>
      </c>
      <c r="AP1926" s="57">
        <v>46252.333333333336</v>
      </c>
      <c r="AR1926" t="s">
        <v>219</v>
      </c>
      <c r="AS1926" t="s">
        <v>430</v>
      </c>
      <c r="AT1926" t="s">
        <v>231</v>
      </c>
      <c r="AU1926">
        <v>20260817</v>
      </c>
      <c r="AV1926" t="s">
        <v>222</v>
      </c>
      <c r="AW1926" t="s">
        <v>642</v>
      </c>
      <c r="AX1926" t="s">
        <v>223</v>
      </c>
      <c r="BA1926" s="57">
        <v>46252.333333333336</v>
      </c>
      <c r="BB1926" t="s">
        <v>12700</v>
      </c>
      <c r="BC1926">
        <v>2026</v>
      </c>
      <c r="BD1926">
        <v>8</v>
      </c>
      <c r="BE1926">
        <v>17</v>
      </c>
      <c r="BF1926" s="6">
        <f t="shared" si="90"/>
        <v>46251</v>
      </c>
      <c r="BG1926">
        <f t="shared" si="91"/>
        <v>-1.3333333333357587</v>
      </c>
      <c r="BH1926" t="str">
        <f t="shared" si="92"/>
        <v>COMPLY</v>
      </c>
      <c r="BI1926" t="str">
        <f>VLOOKUP(H1926,Sheet2!$A$1:$B$270,2,FALSE)</f>
        <v>BATU</v>
      </c>
    </row>
    <row r="1927" spans="1:61">
      <c r="A1927">
        <v>1926</v>
      </c>
      <c r="B1927">
        <v>1002517230</v>
      </c>
      <c r="C1927">
        <v>3</v>
      </c>
      <c r="D1927" t="s">
        <v>51</v>
      </c>
      <c r="E1927">
        <v>4</v>
      </c>
      <c r="F1927" t="s">
        <v>273</v>
      </c>
      <c r="G1927" t="s">
        <v>569</v>
      </c>
      <c r="H1927" t="s">
        <v>907</v>
      </c>
      <c r="I1927" t="s">
        <v>213</v>
      </c>
      <c r="J1927" t="s">
        <v>214</v>
      </c>
      <c r="K1927" t="s">
        <v>149</v>
      </c>
      <c r="M1927" t="s">
        <v>76</v>
      </c>
      <c r="N1927" t="s">
        <v>216</v>
      </c>
      <c r="O1927" s="57">
        <v>46244.434837962966</v>
      </c>
      <c r="P1927" s="57">
        <v>46244.673472222225</v>
      </c>
      <c r="Q1927">
        <v>69361025</v>
      </c>
      <c r="S1927">
        <v>142509107229</v>
      </c>
      <c r="T1927" t="s">
        <v>4816</v>
      </c>
      <c r="U1927" t="s">
        <v>6443</v>
      </c>
      <c r="V1927" t="s">
        <v>6444</v>
      </c>
      <c r="Z1927">
        <v>111.13602040252501</v>
      </c>
      <c r="AA1927">
        <v>-7.0904512744156003</v>
      </c>
      <c r="AB1927" t="s">
        <v>4819</v>
      </c>
      <c r="AC1927" t="s">
        <v>291</v>
      </c>
      <c r="AL1927" t="s">
        <v>218</v>
      </c>
      <c r="AM1927" t="s">
        <v>6445</v>
      </c>
      <c r="AN1927" t="s">
        <v>6</v>
      </c>
      <c r="AO1927" s="57">
        <v>46303.444293981483</v>
      </c>
      <c r="AR1927" t="s">
        <v>219</v>
      </c>
      <c r="AS1927" t="s">
        <v>907</v>
      </c>
      <c r="AT1927" t="s">
        <v>231</v>
      </c>
      <c r="AU1927">
        <v>20260810</v>
      </c>
      <c r="AV1927" t="s">
        <v>222</v>
      </c>
      <c r="AW1927" t="s">
        <v>1026</v>
      </c>
      <c r="AX1927" t="s">
        <v>223</v>
      </c>
      <c r="BA1927" s="57">
        <v>46244.291666666664</v>
      </c>
      <c r="BB1927" t="s">
        <v>6445</v>
      </c>
      <c r="BC1927">
        <v>2026</v>
      </c>
      <c r="BD1927">
        <v>8</v>
      </c>
      <c r="BE1927">
        <v>10</v>
      </c>
      <c r="BF1927" s="6">
        <f t="shared" si="90"/>
        <v>46244</v>
      </c>
      <c r="BG1927">
        <f t="shared" si="91"/>
        <v>-0.29166666666424135</v>
      </c>
      <c r="BH1927" t="str">
        <f t="shared" si="92"/>
        <v>COMPLY</v>
      </c>
      <c r="BI1927" t="e">
        <f>VLOOKUP(H1927,Sheet2!$A$1:$B$270,2,FALSE)</f>
        <v>#N/A</v>
      </c>
    </row>
    <row r="1928" spans="1:61">
      <c r="A1928">
        <v>1927</v>
      </c>
      <c r="B1928">
        <v>1002519464</v>
      </c>
      <c r="C1928">
        <v>3</v>
      </c>
      <c r="D1928" t="s">
        <v>55</v>
      </c>
      <c r="E1928">
        <v>5</v>
      </c>
      <c r="F1928" t="s">
        <v>265</v>
      </c>
      <c r="G1928" t="s">
        <v>128</v>
      </c>
      <c r="H1928" t="s">
        <v>360</v>
      </c>
      <c r="I1928" t="s">
        <v>213</v>
      </c>
      <c r="J1928" t="s">
        <v>214</v>
      </c>
      <c r="K1928" t="s">
        <v>149</v>
      </c>
      <c r="L1928" t="s">
        <v>606</v>
      </c>
      <c r="M1928" t="s">
        <v>286</v>
      </c>
      <c r="N1928" t="s">
        <v>216</v>
      </c>
      <c r="O1928" s="57">
        <v>46245.46802083333</v>
      </c>
      <c r="P1928" s="57">
        <v>46245.768495370372</v>
      </c>
      <c r="Q1928">
        <v>69363110</v>
      </c>
      <c r="R1928">
        <v>3135923028</v>
      </c>
      <c r="S1928">
        <v>152412248793</v>
      </c>
      <c r="T1928" t="s">
        <v>7600</v>
      </c>
      <c r="U1928" t="s">
        <v>7601</v>
      </c>
      <c r="V1928" t="s">
        <v>7602</v>
      </c>
      <c r="Z1928">
        <v>112.64777580000001</v>
      </c>
      <c r="AA1928">
        <v>-7.2585898000000002</v>
      </c>
      <c r="AB1928" t="s">
        <v>7603</v>
      </c>
      <c r="AC1928" t="s">
        <v>217</v>
      </c>
      <c r="AL1928" t="s">
        <v>218</v>
      </c>
      <c r="AM1928" t="s">
        <v>7604</v>
      </c>
      <c r="AN1928" t="s">
        <v>6</v>
      </c>
      <c r="AO1928" s="57">
        <v>46334.486145833333</v>
      </c>
      <c r="AP1928" s="57">
        <v>46246.416666666664</v>
      </c>
      <c r="AR1928" t="s">
        <v>241</v>
      </c>
      <c r="AS1928" t="s">
        <v>360</v>
      </c>
      <c r="AT1928" t="s">
        <v>231</v>
      </c>
      <c r="AV1928" t="s">
        <v>905</v>
      </c>
      <c r="AW1928" t="s">
        <v>7605</v>
      </c>
      <c r="AX1928" t="s">
        <v>223</v>
      </c>
      <c r="BA1928" s="57">
        <v>46246.416666666664</v>
      </c>
      <c r="BB1928" t="s">
        <v>7604</v>
      </c>
      <c r="BF1928" s="6" t="e">
        <f t="shared" si="90"/>
        <v>#NUM!</v>
      </c>
      <c r="BG1928" t="e">
        <f t="shared" si="91"/>
        <v>#NUM!</v>
      </c>
      <c r="BH1928" t="e">
        <f t="shared" si="92"/>
        <v>#NUM!</v>
      </c>
      <c r="BI1928" t="str">
        <f>VLOOKUP(H1928,Sheet2!$A$1:$B$270,2,FALSE)</f>
        <v>SURABAYA UTARA</v>
      </c>
    </row>
    <row r="1929" spans="1:61">
      <c r="A1929">
        <v>1928</v>
      </c>
      <c r="B1929">
        <v>1002508356</v>
      </c>
      <c r="C1929">
        <v>3</v>
      </c>
      <c r="D1929" t="s">
        <v>38</v>
      </c>
      <c r="E1929">
        <v>5</v>
      </c>
      <c r="F1929" t="s">
        <v>90</v>
      </c>
      <c r="G1929" t="s">
        <v>90</v>
      </c>
      <c r="H1929" t="s">
        <v>419</v>
      </c>
      <c r="I1929" t="s">
        <v>213</v>
      </c>
      <c r="J1929" t="s">
        <v>214</v>
      </c>
      <c r="K1929" t="s">
        <v>149</v>
      </c>
      <c r="L1929" t="s">
        <v>215</v>
      </c>
      <c r="M1929" t="s">
        <v>76</v>
      </c>
      <c r="N1929" t="s">
        <v>216</v>
      </c>
      <c r="O1929" s="57">
        <v>46238.577037037037</v>
      </c>
      <c r="P1929" s="57">
        <v>46239.424976851849</v>
      </c>
      <c r="Q1929">
        <v>69358325</v>
      </c>
      <c r="S1929">
        <v>152610241454</v>
      </c>
      <c r="T1929" t="s">
        <v>2419</v>
      </c>
      <c r="U1929" t="s">
        <v>2420</v>
      </c>
      <c r="V1929" t="s">
        <v>2421</v>
      </c>
      <c r="Z1929">
        <v>112.03705157186501</v>
      </c>
      <c r="AA1929">
        <v>-7.7964092157564204</v>
      </c>
      <c r="AB1929" t="s">
        <v>2422</v>
      </c>
      <c r="AC1929" t="s">
        <v>237</v>
      </c>
      <c r="AL1929" t="s">
        <v>218</v>
      </c>
      <c r="AM1929" t="s">
        <v>2423</v>
      </c>
      <c r="AN1929" t="s">
        <v>6</v>
      </c>
      <c r="AO1929" s="57">
        <v>46120.579826388886</v>
      </c>
      <c r="AP1929" s="57">
        <v>46239.541666666664</v>
      </c>
      <c r="AR1929" t="s">
        <v>219</v>
      </c>
      <c r="AS1929" t="s">
        <v>419</v>
      </c>
      <c r="AT1929" t="s">
        <v>231</v>
      </c>
      <c r="AU1929">
        <v>20260805</v>
      </c>
      <c r="AV1929" t="s">
        <v>222</v>
      </c>
      <c r="AW1929" t="s">
        <v>1023</v>
      </c>
      <c r="AX1929" t="s">
        <v>223</v>
      </c>
      <c r="BA1929" s="57">
        <v>46239.541666666664</v>
      </c>
      <c r="BB1929" t="s">
        <v>2423</v>
      </c>
      <c r="BC1929">
        <v>2026</v>
      </c>
      <c r="BD1929">
        <v>8</v>
      </c>
      <c r="BE1929">
        <v>5</v>
      </c>
      <c r="BF1929" s="6">
        <f t="shared" si="90"/>
        <v>46239</v>
      </c>
      <c r="BG1929">
        <f t="shared" si="91"/>
        <v>-0.54166666666424135</v>
      </c>
      <c r="BH1929" t="str">
        <f t="shared" si="92"/>
        <v>COMPLY</v>
      </c>
      <c r="BI1929" t="str">
        <f>VLOOKUP(H1929,Sheet2!$A$1:$B$270,2,FALSE)</f>
        <v>KEDIRI</v>
      </c>
    </row>
    <row r="1930" spans="1:61">
      <c r="A1930">
        <v>1929</v>
      </c>
      <c r="B1930">
        <v>1002530374</v>
      </c>
      <c r="C1930">
        <v>3</v>
      </c>
      <c r="D1930" t="s">
        <v>55</v>
      </c>
      <c r="E1930">
        <v>5</v>
      </c>
      <c r="F1930" t="s">
        <v>228</v>
      </c>
      <c r="G1930" t="s">
        <v>121</v>
      </c>
      <c r="H1930" t="s">
        <v>284</v>
      </c>
      <c r="I1930" t="s">
        <v>213</v>
      </c>
      <c r="J1930" t="s">
        <v>214</v>
      </c>
      <c r="K1930" t="s">
        <v>149</v>
      </c>
      <c r="L1930" t="s">
        <v>215</v>
      </c>
      <c r="M1930" t="s">
        <v>240</v>
      </c>
      <c r="N1930" t="s">
        <v>216</v>
      </c>
      <c r="O1930" s="57">
        <v>46251.324953703705</v>
      </c>
      <c r="P1930" s="57">
        <v>46251.32640046296</v>
      </c>
      <c r="Q1930">
        <v>69367794</v>
      </c>
      <c r="S1930">
        <v>152437905638</v>
      </c>
      <c r="T1930" t="s">
        <v>12701</v>
      </c>
      <c r="U1930" t="s">
        <v>12702</v>
      </c>
      <c r="V1930" t="s">
        <v>12703</v>
      </c>
      <c r="Z1930">
        <v>113.236959055066</v>
      </c>
      <c r="AA1930">
        <v>-7.0389981482099699</v>
      </c>
      <c r="AB1930" t="s">
        <v>12704</v>
      </c>
      <c r="AC1930" t="s">
        <v>217</v>
      </c>
      <c r="AL1930" t="s">
        <v>218</v>
      </c>
      <c r="AM1930" t="s">
        <v>9903</v>
      </c>
      <c r="AN1930" t="s">
        <v>6</v>
      </c>
      <c r="AO1930" t="s">
        <v>11828</v>
      </c>
      <c r="AP1930" s="57">
        <v>46252.625</v>
      </c>
      <c r="AR1930" t="s">
        <v>241</v>
      </c>
      <c r="AS1930" t="s">
        <v>284</v>
      </c>
      <c r="AT1930" t="s">
        <v>231</v>
      </c>
      <c r="AV1930" t="s">
        <v>240</v>
      </c>
      <c r="AW1930" t="s">
        <v>1021</v>
      </c>
      <c r="AX1930" t="s">
        <v>223</v>
      </c>
      <c r="BA1930" s="57">
        <v>46252.625</v>
      </c>
      <c r="BB1930" t="s">
        <v>9903</v>
      </c>
      <c r="BF1930" s="6" t="e">
        <f t="shared" si="90"/>
        <v>#NUM!</v>
      </c>
      <c r="BG1930" t="e">
        <f t="shared" si="91"/>
        <v>#NUM!</v>
      </c>
      <c r="BH1930" t="e">
        <f t="shared" si="92"/>
        <v>#NUM!</v>
      </c>
      <c r="BI1930" t="str">
        <f>VLOOKUP(H1930,Sheet2!$A$1:$B$270,2,FALSE)</f>
        <v>MADURA</v>
      </c>
    </row>
    <row r="1931" spans="1:61">
      <c r="A1931">
        <v>1930</v>
      </c>
      <c r="B1931">
        <v>1002514357</v>
      </c>
      <c r="C1931">
        <v>3</v>
      </c>
      <c r="D1931" t="s">
        <v>59</v>
      </c>
      <c r="E1931">
        <v>4</v>
      </c>
      <c r="F1931" t="s">
        <v>224</v>
      </c>
      <c r="G1931" t="s">
        <v>224</v>
      </c>
      <c r="H1931" t="s">
        <v>911</v>
      </c>
      <c r="I1931" t="s">
        <v>213</v>
      </c>
      <c r="J1931" t="s">
        <v>214</v>
      </c>
      <c r="K1931" t="s">
        <v>149</v>
      </c>
      <c r="M1931" t="s">
        <v>76</v>
      </c>
      <c r="N1931" t="s">
        <v>216</v>
      </c>
      <c r="O1931" s="57">
        <v>46241.480520833335</v>
      </c>
      <c r="P1931" s="57">
        <v>46241.546712962961</v>
      </c>
      <c r="Q1931">
        <v>69358365</v>
      </c>
      <c r="S1931">
        <v>146303609728</v>
      </c>
      <c r="T1931" t="s">
        <v>1990</v>
      </c>
      <c r="U1931" t="s">
        <v>5107</v>
      </c>
      <c r="V1931" t="s">
        <v>5108</v>
      </c>
      <c r="Z1931">
        <v>109.2428989</v>
      </c>
      <c r="AA1931">
        <v>-7.4509164999999999</v>
      </c>
      <c r="AB1931" t="s">
        <v>1993</v>
      </c>
      <c r="AC1931" t="s">
        <v>290</v>
      </c>
      <c r="AL1931" t="s">
        <v>218</v>
      </c>
      <c r="AM1931" t="s">
        <v>5109</v>
      </c>
      <c r="AN1931" t="s">
        <v>6</v>
      </c>
      <c r="AO1931" s="57">
        <v>46211.486273148148</v>
      </c>
      <c r="AR1931" t="s">
        <v>219</v>
      </c>
      <c r="AS1931" t="s">
        <v>911</v>
      </c>
      <c r="AT1931" t="s">
        <v>231</v>
      </c>
      <c r="AU1931">
        <v>20260807</v>
      </c>
      <c r="AV1931" t="s">
        <v>222</v>
      </c>
      <c r="AW1931" t="s">
        <v>563</v>
      </c>
      <c r="AX1931" t="s">
        <v>223</v>
      </c>
      <c r="BA1931" s="57">
        <v>46241.291666666664</v>
      </c>
      <c r="BB1931" t="s">
        <v>5109</v>
      </c>
      <c r="BC1931">
        <v>2026</v>
      </c>
      <c r="BD1931">
        <v>8</v>
      </c>
      <c r="BE1931">
        <v>7</v>
      </c>
      <c r="BF1931" s="6">
        <f t="shared" si="90"/>
        <v>46241</v>
      </c>
      <c r="BG1931">
        <f t="shared" si="91"/>
        <v>-0.29166666666424135</v>
      </c>
      <c r="BH1931" t="str">
        <f t="shared" si="92"/>
        <v>COMPLY</v>
      </c>
      <c r="BI1931" t="e">
        <f>VLOOKUP(H1931,Sheet2!$A$1:$B$270,2,FALSE)</f>
        <v>#N/A</v>
      </c>
    </row>
    <row r="1932" spans="1:61">
      <c r="A1932">
        <v>1931</v>
      </c>
      <c r="B1932">
        <v>1002510055</v>
      </c>
      <c r="C1932">
        <v>3</v>
      </c>
      <c r="D1932" t="s">
        <v>55</v>
      </c>
      <c r="E1932">
        <v>5</v>
      </c>
      <c r="F1932" t="s">
        <v>265</v>
      </c>
      <c r="G1932" t="s">
        <v>128</v>
      </c>
      <c r="H1932" t="s">
        <v>412</v>
      </c>
      <c r="I1932" t="s">
        <v>213</v>
      </c>
      <c r="J1932" t="s">
        <v>214</v>
      </c>
      <c r="K1932" t="s">
        <v>149</v>
      </c>
      <c r="L1932" t="s">
        <v>215</v>
      </c>
      <c r="M1932" t="s">
        <v>586</v>
      </c>
      <c r="N1932" t="s">
        <v>216</v>
      </c>
      <c r="O1932" s="57">
        <v>46239.449259259258</v>
      </c>
      <c r="P1932" s="57">
        <v>46244.39984953704</v>
      </c>
      <c r="Q1932">
        <v>69358916</v>
      </c>
      <c r="S1932">
        <v>152424213432</v>
      </c>
      <c r="T1932" t="s">
        <v>2429</v>
      </c>
      <c r="U1932" t="s">
        <v>2430</v>
      </c>
      <c r="V1932" t="s">
        <v>2431</v>
      </c>
      <c r="Z1932">
        <v>112.69563220000001</v>
      </c>
      <c r="AA1932">
        <v>-7.3047093999999904</v>
      </c>
      <c r="AB1932" t="s">
        <v>2432</v>
      </c>
      <c r="AC1932" t="s">
        <v>217</v>
      </c>
      <c r="AL1932" t="s">
        <v>218</v>
      </c>
      <c r="AM1932" t="s">
        <v>2433</v>
      </c>
      <c r="AN1932" t="s">
        <v>6</v>
      </c>
      <c r="AO1932" s="57">
        <v>46150.454826388886</v>
      </c>
      <c r="AP1932" s="57">
        <v>46241.625</v>
      </c>
      <c r="AQ1932" t="s">
        <v>564</v>
      </c>
      <c r="AR1932" t="s">
        <v>14</v>
      </c>
      <c r="AS1932" t="s">
        <v>412</v>
      </c>
      <c r="AT1932" t="s">
        <v>231</v>
      </c>
      <c r="AV1932" t="s">
        <v>587</v>
      </c>
      <c r="AW1932" t="s">
        <v>1014</v>
      </c>
      <c r="AX1932" t="s">
        <v>223</v>
      </c>
      <c r="BA1932" s="57">
        <v>46241.625</v>
      </c>
      <c r="BB1932" t="s">
        <v>2433</v>
      </c>
      <c r="BF1932" s="6" t="e">
        <f t="shared" si="90"/>
        <v>#NUM!</v>
      </c>
      <c r="BG1932" t="e">
        <f t="shared" si="91"/>
        <v>#NUM!</v>
      </c>
      <c r="BH1932" t="e">
        <f t="shared" si="92"/>
        <v>#NUM!</v>
      </c>
      <c r="BI1932" t="str">
        <f>VLOOKUP(H1932,Sheet2!$A$1:$B$270,2,FALSE)</f>
        <v>SURABAYA UTARA</v>
      </c>
    </row>
    <row r="1933" spans="1:61">
      <c r="A1933">
        <v>1932</v>
      </c>
      <c r="B1933">
        <v>1002522517</v>
      </c>
      <c r="C1933">
        <v>3</v>
      </c>
      <c r="D1933" t="s">
        <v>42</v>
      </c>
      <c r="E1933">
        <v>5</v>
      </c>
      <c r="F1933" t="s">
        <v>102</v>
      </c>
      <c r="G1933" t="s">
        <v>102</v>
      </c>
      <c r="H1933" t="s">
        <v>370</v>
      </c>
      <c r="I1933" t="s">
        <v>213</v>
      </c>
      <c r="J1933" t="s">
        <v>214</v>
      </c>
      <c r="K1933" t="s">
        <v>149</v>
      </c>
      <c r="M1933" t="s">
        <v>76</v>
      </c>
      <c r="N1933" t="s">
        <v>216</v>
      </c>
      <c r="O1933" s="57">
        <v>46246.624525462961</v>
      </c>
      <c r="P1933" s="57">
        <v>46246.786979166667</v>
      </c>
      <c r="Q1933">
        <v>69364407</v>
      </c>
      <c r="S1933">
        <v>152501280901</v>
      </c>
      <c r="T1933" t="s">
        <v>8524</v>
      </c>
      <c r="U1933" t="s">
        <v>8525</v>
      </c>
      <c r="V1933" t="s">
        <v>8526</v>
      </c>
      <c r="Z1933">
        <v>113.65709529999999</v>
      </c>
      <c r="AA1933">
        <v>-8.1932024000000006</v>
      </c>
      <c r="AB1933" t="s">
        <v>8527</v>
      </c>
      <c r="AC1933" t="s">
        <v>230</v>
      </c>
      <c r="AL1933" t="s">
        <v>218</v>
      </c>
      <c r="AM1933" t="s">
        <v>8528</v>
      </c>
      <c r="AN1933" t="s">
        <v>6</v>
      </c>
      <c r="AO1933" s="57">
        <v>46364.632418981484</v>
      </c>
      <c r="AP1933" s="57">
        <v>46247.541666666664</v>
      </c>
      <c r="AR1933" t="s">
        <v>219</v>
      </c>
      <c r="AS1933" t="s">
        <v>370</v>
      </c>
      <c r="AT1933" t="s">
        <v>231</v>
      </c>
      <c r="AU1933">
        <v>20260812</v>
      </c>
      <c r="AV1933" t="s">
        <v>222</v>
      </c>
      <c r="AW1933" t="s">
        <v>582</v>
      </c>
      <c r="AX1933" t="s">
        <v>223</v>
      </c>
      <c r="BA1933" s="57">
        <v>46247.541666666664</v>
      </c>
      <c r="BB1933" t="s">
        <v>8528</v>
      </c>
      <c r="BC1933">
        <v>2026</v>
      </c>
      <c r="BD1933">
        <v>8</v>
      </c>
      <c r="BE1933">
        <v>12</v>
      </c>
      <c r="BF1933" s="6">
        <f t="shared" si="90"/>
        <v>46246</v>
      </c>
      <c r="BG1933">
        <f t="shared" si="91"/>
        <v>-1.5416666666642413</v>
      </c>
      <c r="BH1933" t="str">
        <f t="shared" si="92"/>
        <v>COMPLY</v>
      </c>
      <c r="BI1933" t="str">
        <f>VLOOKUP(H1933,Sheet2!$A$1:$B$270,2,FALSE)</f>
        <v>JEMBER</v>
      </c>
    </row>
    <row r="1934" spans="1:61">
      <c r="A1934">
        <v>1933</v>
      </c>
      <c r="B1934">
        <v>1002528760</v>
      </c>
      <c r="C1934">
        <v>3</v>
      </c>
      <c r="D1934" t="s">
        <v>42</v>
      </c>
      <c r="E1934">
        <v>5</v>
      </c>
      <c r="F1934" t="s">
        <v>106</v>
      </c>
      <c r="G1934" t="s">
        <v>107</v>
      </c>
      <c r="H1934" t="s">
        <v>264</v>
      </c>
      <c r="I1934" t="s">
        <v>213</v>
      </c>
      <c r="J1934" t="s">
        <v>214</v>
      </c>
      <c r="K1934" t="s">
        <v>149</v>
      </c>
      <c r="M1934" t="s">
        <v>76</v>
      </c>
      <c r="N1934" t="s">
        <v>216</v>
      </c>
      <c r="O1934" s="57">
        <v>46249.717037037037</v>
      </c>
      <c r="P1934" s="57">
        <v>46250.826215277775</v>
      </c>
      <c r="Q1934">
        <v>69367169</v>
      </c>
      <c r="S1934">
        <v>152505340843</v>
      </c>
      <c r="T1934" t="s">
        <v>12705</v>
      </c>
      <c r="U1934" t="s">
        <v>12706</v>
      </c>
      <c r="V1934" t="s">
        <v>12707</v>
      </c>
      <c r="Z1934">
        <v>113.0982048</v>
      </c>
      <c r="AA1934">
        <v>-7.9607549999999998</v>
      </c>
      <c r="AB1934" t="s">
        <v>12708</v>
      </c>
      <c r="AC1934" t="s">
        <v>230</v>
      </c>
      <c r="AL1934" t="s">
        <v>218</v>
      </c>
      <c r="AM1934" t="s">
        <v>11168</v>
      </c>
      <c r="AN1934" t="s">
        <v>6</v>
      </c>
      <c r="AO1934" t="s">
        <v>11169</v>
      </c>
      <c r="AP1934" s="57">
        <v>46251.541666666664</v>
      </c>
      <c r="AR1934" t="s">
        <v>219</v>
      </c>
      <c r="AS1934" t="s">
        <v>264</v>
      </c>
      <c r="AT1934" t="s">
        <v>352</v>
      </c>
      <c r="AU1934">
        <v>20260816</v>
      </c>
      <c r="AV1934" t="s">
        <v>222</v>
      </c>
      <c r="AW1934" t="s">
        <v>561</v>
      </c>
      <c r="AX1934" t="s">
        <v>223</v>
      </c>
      <c r="BA1934" s="57">
        <v>46251.541666666664</v>
      </c>
      <c r="BB1934" t="s">
        <v>11168</v>
      </c>
      <c r="BC1934">
        <v>2026</v>
      </c>
      <c r="BD1934">
        <v>8</v>
      </c>
      <c r="BE1934">
        <v>16</v>
      </c>
      <c r="BF1934" s="6">
        <f t="shared" si="90"/>
        <v>46250</v>
      </c>
      <c r="BG1934">
        <f t="shared" si="91"/>
        <v>-1.5416666666642413</v>
      </c>
      <c r="BH1934" t="str">
        <f t="shared" si="92"/>
        <v>COMPLY</v>
      </c>
      <c r="BI1934" t="str">
        <f>VLOOKUP(H1934,Sheet2!$A$1:$B$270,2,FALSE)</f>
        <v>PROBOLINGGO</v>
      </c>
    </row>
    <row r="1935" spans="1:61">
      <c r="A1935">
        <v>1934</v>
      </c>
      <c r="B1935">
        <v>1002520589</v>
      </c>
      <c r="C1935">
        <v>3</v>
      </c>
      <c r="D1935" t="s">
        <v>34</v>
      </c>
      <c r="E1935">
        <v>5</v>
      </c>
      <c r="F1935" t="s">
        <v>573</v>
      </c>
      <c r="G1935" t="s">
        <v>85</v>
      </c>
      <c r="H1935" t="s">
        <v>285</v>
      </c>
      <c r="I1935" t="s">
        <v>213</v>
      </c>
      <c r="J1935" t="s">
        <v>214</v>
      </c>
      <c r="K1935" t="s">
        <v>149</v>
      </c>
      <c r="M1935" t="s">
        <v>76</v>
      </c>
      <c r="N1935" t="s">
        <v>216</v>
      </c>
      <c r="O1935" s="57">
        <v>46245.661261574074</v>
      </c>
      <c r="P1935" s="57">
        <v>46246.396724537037</v>
      </c>
      <c r="Q1935">
        <v>69360940</v>
      </c>
      <c r="S1935">
        <v>172413244411</v>
      </c>
      <c r="T1935" t="s">
        <v>4730</v>
      </c>
      <c r="U1935" t="s">
        <v>4731</v>
      </c>
      <c r="V1935" t="s">
        <v>7606</v>
      </c>
      <c r="Z1935">
        <v>115.199639056949</v>
      </c>
      <c r="AA1935">
        <v>-8.5484513543408092</v>
      </c>
      <c r="AB1935" t="s">
        <v>4733</v>
      </c>
      <c r="AC1935" t="s">
        <v>230</v>
      </c>
      <c r="AL1935" t="s">
        <v>218</v>
      </c>
      <c r="AM1935" t="s">
        <v>7607</v>
      </c>
      <c r="AN1935" t="s">
        <v>6</v>
      </c>
      <c r="AO1935" s="57">
        <v>46334.663356481484</v>
      </c>
      <c r="AR1935" t="s">
        <v>219</v>
      </c>
      <c r="AS1935" t="s">
        <v>285</v>
      </c>
      <c r="AT1935" t="s">
        <v>231</v>
      </c>
      <c r="AU1935">
        <v>20260812</v>
      </c>
      <c r="AV1935" t="s">
        <v>222</v>
      </c>
      <c r="AW1935" t="s">
        <v>5369</v>
      </c>
      <c r="AX1935" t="s">
        <v>223</v>
      </c>
      <c r="BA1935" s="57">
        <v>46245.291666666664</v>
      </c>
      <c r="BB1935" t="s">
        <v>7607</v>
      </c>
      <c r="BC1935">
        <v>2026</v>
      </c>
      <c r="BD1935">
        <v>8</v>
      </c>
      <c r="BE1935">
        <v>12</v>
      </c>
      <c r="BF1935" s="6">
        <f t="shared" si="90"/>
        <v>46246</v>
      </c>
      <c r="BG1935">
        <f t="shared" si="91"/>
        <v>0.70833333333575865</v>
      </c>
      <c r="BH1935" t="str">
        <f t="shared" si="92"/>
        <v>COMPLY</v>
      </c>
      <c r="BI1935" t="str">
        <f>VLOOKUP(H1935,Sheet2!$A$1:$B$270,2,FALSE)</f>
        <v>TABANAN</v>
      </c>
    </row>
    <row r="1936" spans="1:61">
      <c r="A1936">
        <v>1935</v>
      </c>
      <c r="B1936">
        <v>1002511135</v>
      </c>
      <c r="C1936">
        <v>3</v>
      </c>
      <c r="D1936" t="s">
        <v>49</v>
      </c>
      <c r="E1936">
        <v>4</v>
      </c>
      <c r="F1936" t="s">
        <v>246</v>
      </c>
      <c r="G1936" t="s">
        <v>324</v>
      </c>
      <c r="H1936" t="s">
        <v>887</v>
      </c>
      <c r="I1936" t="s">
        <v>9798</v>
      </c>
      <c r="J1936" t="s">
        <v>214</v>
      </c>
      <c r="K1936" t="s">
        <v>149</v>
      </c>
      <c r="M1936" t="s">
        <v>933</v>
      </c>
      <c r="N1936" t="s">
        <v>9799</v>
      </c>
      <c r="O1936" s="57">
        <v>46239.675405092596</v>
      </c>
      <c r="P1936" s="57">
        <v>46244.445381944446</v>
      </c>
      <c r="Q1936">
        <v>69163478</v>
      </c>
      <c r="S1936">
        <v>146425112628</v>
      </c>
      <c r="T1936" t="s">
        <v>11943</v>
      </c>
      <c r="U1936" t="s">
        <v>12709</v>
      </c>
      <c r="V1936" t="s">
        <v>12710</v>
      </c>
      <c r="Z1936">
        <v>110.4089932</v>
      </c>
      <c r="AA1936">
        <v>-7.1262653999999896</v>
      </c>
      <c r="AB1936" t="s">
        <v>11946</v>
      </c>
      <c r="AC1936" t="s">
        <v>226</v>
      </c>
      <c r="AL1936" t="s">
        <v>218</v>
      </c>
      <c r="AM1936" t="s">
        <v>12711</v>
      </c>
      <c r="AN1936" t="s">
        <v>6</v>
      </c>
      <c r="AO1936" s="57">
        <v>46150.684386574074</v>
      </c>
      <c r="AQ1936" t="s">
        <v>903</v>
      </c>
      <c r="AR1936" t="s">
        <v>12</v>
      </c>
      <c r="AS1936" t="s">
        <v>887</v>
      </c>
      <c r="AT1936" t="s">
        <v>231</v>
      </c>
      <c r="AV1936" t="s">
        <v>917</v>
      </c>
      <c r="AW1936" t="s">
        <v>10536</v>
      </c>
      <c r="AX1936" t="s">
        <v>223</v>
      </c>
      <c r="BA1936" s="57">
        <v>46240.5</v>
      </c>
      <c r="BB1936" t="s">
        <v>12711</v>
      </c>
      <c r="BF1936" s="6" t="e">
        <f t="shared" si="90"/>
        <v>#NUM!</v>
      </c>
      <c r="BG1936" t="e">
        <f t="shared" si="91"/>
        <v>#NUM!</v>
      </c>
      <c r="BH1936" t="e">
        <f t="shared" si="92"/>
        <v>#NUM!</v>
      </c>
      <c r="BI1936" t="e">
        <f>VLOOKUP(H1936,Sheet2!$A$1:$B$270,2,FALSE)</f>
        <v>#N/A</v>
      </c>
    </row>
    <row r="1937" spans="1:61">
      <c r="A1937">
        <v>1936</v>
      </c>
      <c r="B1937">
        <v>1002508966</v>
      </c>
      <c r="C1937">
        <v>3</v>
      </c>
      <c r="D1937" t="s">
        <v>45</v>
      </c>
      <c r="E1937">
        <v>5</v>
      </c>
      <c r="F1937" t="s">
        <v>211</v>
      </c>
      <c r="G1937" t="s">
        <v>112</v>
      </c>
      <c r="H1937" t="s">
        <v>267</v>
      </c>
      <c r="I1937" t="s">
        <v>213</v>
      </c>
      <c r="J1937" t="s">
        <v>214</v>
      </c>
      <c r="K1937" t="s">
        <v>149</v>
      </c>
      <c r="L1937" t="s">
        <v>215</v>
      </c>
      <c r="M1937" t="s">
        <v>76</v>
      </c>
      <c r="N1937" t="s">
        <v>216</v>
      </c>
      <c r="O1937" s="57">
        <v>46238.652037037034</v>
      </c>
      <c r="P1937" s="57">
        <v>46240.409571759257</v>
      </c>
      <c r="Q1937">
        <v>69358481</v>
      </c>
      <c r="S1937">
        <v>172601796803</v>
      </c>
      <c r="T1937" t="s">
        <v>2434</v>
      </c>
      <c r="U1937" t="s">
        <v>2435</v>
      </c>
      <c r="V1937" t="s">
        <v>2436</v>
      </c>
      <c r="Z1937">
        <v>116.093574</v>
      </c>
      <c r="AA1937">
        <v>-8.5835260000000009</v>
      </c>
      <c r="AB1937" t="s">
        <v>2437</v>
      </c>
      <c r="AC1937" t="s">
        <v>237</v>
      </c>
      <c r="AL1937" t="s">
        <v>218</v>
      </c>
      <c r="AM1937" t="s">
        <v>2438</v>
      </c>
      <c r="AN1937" t="s">
        <v>6</v>
      </c>
      <c r="AO1937" s="57">
        <v>46120.652789351851</v>
      </c>
      <c r="AP1937" s="57">
        <v>46241.541666666664</v>
      </c>
      <c r="AR1937" t="s">
        <v>219</v>
      </c>
      <c r="AS1937" t="s">
        <v>267</v>
      </c>
      <c r="AT1937" t="s">
        <v>231</v>
      </c>
      <c r="AU1937">
        <v>20260806</v>
      </c>
      <c r="AV1937" t="s">
        <v>222</v>
      </c>
      <c r="AW1937" t="s">
        <v>1010</v>
      </c>
      <c r="AX1937" t="s">
        <v>223</v>
      </c>
      <c r="BA1937" s="57">
        <v>46241.541666666664</v>
      </c>
      <c r="BB1937" t="s">
        <v>2438</v>
      </c>
      <c r="BC1937">
        <v>2026</v>
      </c>
      <c r="BD1937">
        <v>8</v>
      </c>
      <c r="BE1937">
        <v>6</v>
      </c>
      <c r="BF1937" s="6">
        <f t="shared" si="90"/>
        <v>46240</v>
      </c>
      <c r="BG1937">
        <f t="shared" si="91"/>
        <v>-1.5416666666642413</v>
      </c>
      <c r="BH1937" t="str">
        <f t="shared" si="92"/>
        <v>COMPLY</v>
      </c>
      <c r="BI1937" t="str">
        <f>VLOOKUP(H1937,Sheet2!$A$1:$B$270,2,FALSE)</f>
        <v>MATARAM</v>
      </c>
    </row>
    <row r="1938" spans="1:61">
      <c r="A1938">
        <v>1937</v>
      </c>
      <c r="B1938">
        <v>1002527735</v>
      </c>
      <c r="C1938">
        <v>3</v>
      </c>
      <c r="D1938" t="s">
        <v>45</v>
      </c>
      <c r="E1938">
        <v>5</v>
      </c>
      <c r="F1938" t="s">
        <v>211</v>
      </c>
      <c r="G1938" t="s">
        <v>112</v>
      </c>
      <c r="H1938" t="s">
        <v>244</v>
      </c>
      <c r="I1938" t="s">
        <v>213</v>
      </c>
      <c r="J1938" t="s">
        <v>214</v>
      </c>
      <c r="K1938" t="s">
        <v>149</v>
      </c>
      <c r="L1938" t="s">
        <v>215</v>
      </c>
      <c r="M1938" t="s">
        <v>575</v>
      </c>
      <c r="N1938" t="s">
        <v>216</v>
      </c>
      <c r="O1938" s="57">
        <v>46249.372870370367</v>
      </c>
      <c r="P1938" s="57">
        <v>46250.516458333332</v>
      </c>
      <c r="Q1938">
        <v>69366556</v>
      </c>
      <c r="S1938">
        <v>172605804154</v>
      </c>
      <c r="T1938" t="s">
        <v>12712</v>
      </c>
      <c r="U1938" t="s">
        <v>12713</v>
      </c>
      <c r="V1938" t="s">
        <v>12714</v>
      </c>
      <c r="Z1938">
        <v>116.158783212304</v>
      </c>
      <c r="AA1938">
        <v>-8.6605564980489405</v>
      </c>
      <c r="AB1938" t="s">
        <v>12715</v>
      </c>
      <c r="AC1938" t="s">
        <v>217</v>
      </c>
      <c r="AL1938" t="s">
        <v>218</v>
      </c>
      <c r="AM1938" t="s">
        <v>12716</v>
      </c>
      <c r="AN1938" t="s">
        <v>6</v>
      </c>
      <c r="AO1938" t="s">
        <v>9883</v>
      </c>
      <c r="AP1938" s="57">
        <v>46250.333333333336</v>
      </c>
      <c r="AQ1938" t="s">
        <v>903</v>
      </c>
      <c r="AR1938" t="s">
        <v>14</v>
      </c>
      <c r="AS1938" t="s">
        <v>244</v>
      </c>
      <c r="AT1938" t="s">
        <v>231</v>
      </c>
      <c r="AV1938" t="s">
        <v>12717</v>
      </c>
      <c r="AW1938" t="s">
        <v>551</v>
      </c>
      <c r="AX1938" t="s">
        <v>223</v>
      </c>
      <c r="BA1938" s="57">
        <v>46250.333333333336</v>
      </c>
      <c r="BB1938" t="s">
        <v>12716</v>
      </c>
      <c r="BF1938" s="6" t="e">
        <f t="shared" si="90"/>
        <v>#NUM!</v>
      </c>
      <c r="BG1938" t="e">
        <f t="shared" si="91"/>
        <v>#NUM!</v>
      </c>
      <c r="BH1938" t="e">
        <f t="shared" si="92"/>
        <v>#NUM!</v>
      </c>
      <c r="BI1938" t="str">
        <f>VLOOKUP(H1938,Sheet2!$A$1:$B$270,2,FALSE)</f>
        <v>MATARAM</v>
      </c>
    </row>
    <row r="1939" spans="1:61">
      <c r="A1939">
        <v>1938</v>
      </c>
      <c r="B1939">
        <v>1002526007</v>
      </c>
      <c r="C1939">
        <v>3</v>
      </c>
      <c r="D1939" t="s">
        <v>38</v>
      </c>
      <c r="E1939">
        <v>5</v>
      </c>
      <c r="F1939" t="s">
        <v>250</v>
      </c>
      <c r="G1939" t="s">
        <v>91</v>
      </c>
      <c r="H1939" t="s">
        <v>408</v>
      </c>
      <c r="I1939" t="s">
        <v>213</v>
      </c>
      <c r="J1939" t="s">
        <v>214</v>
      </c>
      <c r="K1939" t="s">
        <v>149</v>
      </c>
      <c r="L1939" t="s">
        <v>215</v>
      </c>
      <c r="M1939" t="s">
        <v>575</v>
      </c>
      <c r="N1939" t="s">
        <v>216</v>
      </c>
      <c r="O1939" s="57">
        <v>46248.456203703703</v>
      </c>
      <c r="P1939" s="57">
        <v>46249.61141203704</v>
      </c>
      <c r="Q1939">
        <v>69365852</v>
      </c>
      <c r="S1939">
        <v>152718203207</v>
      </c>
      <c r="T1939" t="s">
        <v>12718</v>
      </c>
      <c r="U1939" t="s">
        <v>12719</v>
      </c>
      <c r="V1939" t="s">
        <v>12720</v>
      </c>
      <c r="Z1939">
        <v>112.5710673131</v>
      </c>
      <c r="AA1939">
        <v>-8.1388622573827103</v>
      </c>
      <c r="AB1939" t="s">
        <v>12721</v>
      </c>
      <c r="AC1939" t="s">
        <v>237</v>
      </c>
      <c r="AL1939" t="s">
        <v>218</v>
      </c>
      <c r="AM1939" t="s">
        <v>12722</v>
      </c>
      <c r="AN1939" t="s">
        <v>6</v>
      </c>
      <c r="AO1939" t="s">
        <v>10951</v>
      </c>
      <c r="AP1939" s="57">
        <v>46249.333333333336</v>
      </c>
      <c r="AR1939" t="s">
        <v>14</v>
      </c>
      <c r="AS1939" t="s">
        <v>408</v>
      </c>
      <c r="AT1939" t="s">
        <v>231</v>
      </c>
      <c r="AV1939" t="s">
        <v>12723</v>
      </c>
      <c r="AW1939" t="s">
        <v>1023</v>
      </c>
      <c r="AX1939" t="s">
        <v>223</v>
      </c>
      <c r="BA1939" s="57">
        <v>46249.333333333336</v>
      </c>
      <c r="BB1939" t="s">
        <v>12722</v>
      </c>
      <c r="BF1939" s="6" t="e">
        <f t="shared" si="90"/>
        <v>#NUM!</v>
      </c>
      <c r="BG1939" t="e">
        <f t="shared" si="91"/>
        <v>#NUM!</v>
      </c>
      <c r="BH1939" t="e">
        <f t="shared" si="92"/>
        <v>#NUM!</v>
      </c>
      <c r="BI1939" t="str">
        <f>VLOOKUP(H1939,Sheet2!$A$1:$B$270,2,FALSE)</f>
        <v>MALANG</v>
      </c>
    </row>
    <row r="1940" spans="1:61">
      <c r="A1940">
        <v>1939</v>
      </c>
      <c r="B1940">
        <v>1002525837</v>
      </c>
      <c r="C1940">
        <v>3</v>
      </c>
      <c r="D1940" t="s">
        <v>55</v>
      </c>
      <c r="E1940">
        <v>5</v>
      </c>
      <c r="F1940" t="s">
        <v>265</v>
      </c>
      <c r="G1940" t="s">
        <v>122</v>
      </c>
      <c r="H1940" t="s">
        <v>355</v>
      </c>
      <c r="I1940" t="s">
        <v>9791</v>
      </c>
      <c r="J1940" t="s">
        <v>214</v>
      </c>
      <c r="K1940" t="s">
        <v>149</v>
      </c>
      <c r="M1940" t="s">
        <v>76</v>
      </c>
      <c r="N1940" t="s">
        <v>9792</v>
      </c>
      <c r="O1940" s="57">
        <v>46248.429930555554</v>
      </c>
      <c r="P1940" s="57">
        <v>46249.546064814815</v>
      </c>
      <c r="Q1940">
        <v>63556350</v>
      </c>
      <c r="S1940">
        <v>152421262325</v>
      </c>
      <c r="T1940" t="s">
        <v>12724</v>
      </c>
      <c r="U1940" t="s">
        <v>12725</v>
      </c>
      <c r="V1940" t="s">
        <v>12726</v>
      </c>
      <c r="Z1940">
        <v>112.61608425181301</v>
      </c>
      <c r="AA1940">
        <v>-7.1580743380513496</v>
      </c>
      <c r="AB1940" t="s">
        <v>12727</v>
      </c>
      <c r="AC1940" t="s">
        <v>291</v>
      </c>
      <c r="AL1940" t="s">
        <v>218</v>
      </c>
      <c r="AM1940" t="s">
        <v>12728</v>
      </c>
      <c r="AN1940" t="s">
        <v>6</v>
      </c>
      <c r="AO1940" t="s">
        <v>10228</v>
      </c>
      <c r="AR1940" t="s">
        <v>219</v>
      </c>
      <c r="AS1940" t="s">
        <v>355</v>
      </c>
      <c r="AT1940" t="s">
        <v>231</v>
      </c>
      <c r="AU1940">
        <v>20260815</v>
      </c>
      <c r="AV1940" t="s">
        <v>222</v>
      </c>
      <c r="AW1940" t="s">
        <v>12729</v>
      </c>
      <c r="AX1940" t="s">
        <v>223</v>
      </c>
      <c r="BA1940" s="57">
        <v>46248.5</v>
      </c>
      <c r="BB1940" t="s">
        <v>12728</v>
      </c>
      <c r="BC1940">
        <v>2026</v>
      </c>
      <c r="BD1940">
        <v>8</v>
      </c>
      <c r="BE1940">
        <v>15</v>
      </c>
      <c r="BF1940" s="6">
        <f t="shared" si="90"/>
        <v>46249</v>
      </c>
      <c r="BG1940">
        <f t="shared" si="91"/>
        <v>0.5</v>
      </c>
      <c r="BH1940" t="str">
        <f t="shared" si="92"/>
        <v>COMPLY</v>
      </c>
      <c r="BI1940" t="str">
        <f>VLOOKUP(H1940,Sheet2!$A$1:$B$270,2,FALSE)</f>
        <v>GRESIK</v>
      </c>
    </row>
    <row r="1941" spans="1:61">
      <c r="A1941">
        <v>1940</v>
      </c>
      <c r="B1941">
        <v>1002527656</v>
      </c>
      <c r="C1941">
        <v>3</v>
      </c>
      <c r="D1941" t="s">
        <v>55</v>
      </c>
      <c r="E1941">
        <v>5</v>
      </c>
      <c r="F1941" t="s">
        <v>228</v>
      </c>
      <c r="G1941" t="s">
        <v>121</v>
      </c>
      <c r="H1941" t="s">
        <v>284</v>
      </c>
      <c r="I1941" t="s">
        <v>213</v>
      </c>
      <c r="J1941" t="s">
        <v>214</v>
      </c>
      <c r="K1941" t="s">
        <v>149</v>
      </c>
      <c r="L1941" t="s">
        <v>215</v>
      </c>
      <c r="M1941" t="s">
        <v>76</v>
      </c>
      <c r="N1941" t="s">
        <v>216</v>
      </c>
      <c r="O1941" s="57">
        <v>46249.336759259262</v>
      </c>
      <c r="P1941" s="57">
        <v>46250.696759259263</v>
      </c>
      <c r="Q1941">
        <v>69366531</v>
      </c>
      <c r="S1941">
        <v>152437905629</v>
      </c>
      <c r="T1941" t="s">
        <v>12730</v>
      </c>
      <c r="U1941" t="s">
        <v>12731</v>
      </c>
      <c r="V1941" t="s">
        <v>12732</v>
      </c>
      <c r="Z1941">
        <v>113.336961865425</v>
      </c>
      <c r="AA1941">
        <v>-7.0106071241343404</v>
      </c>
      <c r="AB1941" t="s">
        <v>12733</v>
      </c>
      <c r="AC1941" t="s">
        <v>217</v>
      </c>
      <c r="AL1941" t="s">
        <v>218</v>
      </c>
      <c r="AM1941" t="s">
        <v>12734</v>
      </c>
      <c r="AN1941" t="s">
        <v>6</v>
      </c>
      <c r="AO1941" t="s">
        <v>10281</v>
      </c>
      <c r="AP1941" s="57">
        <v>46250.541666666664</v>
      </c>
      <c r="AR1941" t="s">
        <v>219</v>
      </c>
      <c r="AS1941" t="s">
        <v>284</v>
      </c>
      <c r="AT1941" t="s">
        <v>221</v>
      </c>
      <c r="AU1941">
        <v>20260816</v>
      </c>
      <c r="AV1941" t="s">
        <v>222</v>
      </c>
      <c r="AW1941" t="s">
        <v>947</v>
      </c>
      <c r="AX1941" t="s">
        <v>223</v>
      </c>
      <c r="BA1941" s="57">
        <v>46250.541666666664</v>
      </c>
      <c r="BB1941" t="s">
        <v>12734</v>
      </c>
      <c r="BC1941">
        <v>2026</v>
      </c>
      <c r="BD1941">
        <v>8</v>
      </c>
      <c r="BE1941">
        <v>16</v>
      </c>
      <c r="BF1941" s="6">
        <f t="shared" si="90"/>
        <v>46250</v>
      </c>
      <c r="BG1941">
        <f t="shared" si="91"/>
        <v>-0.54166666666424135</v>
      </c>
      <c r="BH1941" t="str">
        <f t="shared" si="92"/>
        <v>COMPLY</v>
      </c>
      <c r="BI1941" t="str">
        <f>VLOOKUP(H1941,Sheet2!$A$1:$B$270,2,FALSE)</f>
        <v>MADURA</v>
      </c>
    </row>
    <row r="1942" spans="1:61">
      <c r="A1942">
        <v>1941</v>
      </c>
      <c r="B1942">
        <v>1002530725</v>
      </c>
      <c r="C1942">
        <v>3</v>
      </c>
      <c r="D1942" t="s">
        <v>42</v>
      </c>
      <c r="E1942">
        <v>5</v>
      </c>
      <c r="F1942" t="s">
        <v>102</v>
      </c>
      <c r="G1942" t="s">
        <v>100</v>
      </c>
      <c r="H1942" t="s">
        <v>282</v>
      </c>
      <c r="I1942" t="s">
        <v>213</v>
      </c>
      <c r="J1942" t="s">
        <v>214</v>
      </c>
      <c r="K1942" t="s">
        <v>149</v>
      </c>
      <c r="L1942" t="s">
        <v>215</v>
      </c>
      <c r="M1942" t="s">
        <v>225</v>
      </c>
      <c r="N1942" t="s">
        <v>216</v>
      </c>
      <c r="O1942" s="57">
        <v>46251.493715277778</v>
      </c>
      <c r="P1942" s="57">
        <v>46252.337199074071</v>
      </c>
      <c r="Q1942">
        <v>69367991</v>
      </c>
      <c r="S1942">
        <v>152507224160</v>
      </c>
      <c r="T1942" t="s">
        <v>12735</v>
      </c>
      <c r="U1942" t="s">
        <v>12736</v>
      </c>
      <c r="V1942" t="s">
        <v>12737</v>
      </c>
      <c r="Z1942">
        <v>113.93628881914699</v>
      </c>
      <c r="AA1942">
        <v>-7.9915905652136603</v>
      </c>
      <c r="AB1942" t="s">
        <v>12738</v>
      </c>
      <c r="AC1942" t="s">
        <v>237</v>
      </c>
      <c r="AL1942" t="s">
        <v>218</v>
      </c>
      <c r="AM1942" t="s">
        <v>9825</v>
      </c>
      <c r="AN1942" t="s">
        <v>6</v>
      </c>
      <c r="AO1942" t="s">
        <v>10251</v>
      </c>
      <c r="AP1942" s="57">
        <v>46252.333333333336</v>
      </c>
      <c r="AR1942" t="s">
        <v>18</v>
      </c>
      <c r="AS1942" t="s">
        <v>282</v>
      </c>
      <c r="AT1942" t="s">
        <v>231</v>
      </c>
      <c r="AV1942" t="s">
        <v>227</v>
      </c>
      <c r="AW1942" t="s">
        <v>943</v>
      </c>
      <c r="AX1942" t="s">
        <v>223</v>
      </c>
      <c r="BA1942" s="57">
        <v>46252.333333333336</v>
      </c>
      <c r="BB1942" t="s">
        <v>9825</v>
      </c>
      <c r="BF1942" s="6" t="e">
        <f t="shared" si="90"/>
        <v>#NUM!</v>
      </c>
      <c r="BG1942" t="e">
        <f t="shared" si="91"/>
        <v>#NUM!</v>
      </c>
      <c r="BH1942" t="e">
        <f t="shared" si="92"/>
        <v>#NUM!</v>
      </c>
      <c r="BI1942" t="str">
        <f>VLOOKUP(H1942,Sheet2!$A$1:$B$270,2,FALSE)</f>
        <v>JEMBER</v>
      </c>
    </row>
    <row r="1943" spans="1:61">
      <c r="A1943">
        <v>1942</v>
      </c>
      <c r="B1943">
        <v>1002509440</v>
      </c>
      <c r="C1943">
        <v>3</v>
      </c>
      <c r="D1943" t="s">
        <v>45</v>
      </c>
      <c r="E1943">
        <v>5</v>
      </c>
      <c r="F1943" t="s">
        <v>211</v>
      </c>
      <c r="G1943" t="s">
        <v>115</v>
      </c>
      <c r="H1943" t="s">
        <v>279</v>
      </c>
      <c r="I1943" t="s">
        <v>213</v>
      </c>
      <c r="J1943" t="s">
        <v>214</v>
      </c>
      <c r="K1943" t="s">
        <v>149</v>
      </c>
      <c r="L1943" t="s">
        <v>215</v>
      </c>
      <c r="M1943" t="s">
        <v>76</v>
      </c>
      <c r="N1943" t="s">
        <v>216</v>
      </c>
      <c r="O1943" s="57">
        <v>46238.778425925928</v>
      </c>
      <c r="P1943" s="57">
        <v>46239.867465277777</v>
      </c>
      <c r="Q1943">
        <v>69358678</v>
      </c>
      <c r="S1943">
        <v>172603791541</v>
      </c>
      <c r="T1943" t="s">
        <v>2447</v>
      </c>
      <c r="U1943" t="s">
        <v>2448</v>
      </c>
      <c r="V1943" t="s">
        <v>2449</v>
      </c>
      <c r="Z1943">
        <v>116.27560640486</v>
      </c>
      <c r="AA1943">
        <v>-8.7088697400020791</v>
      </c>
      <c r="AB1943" t="s">
        <v>2450</v>
      </c>
      <c r="AC1943" t="s">
        <v>237</v>
      </c>
      <c r="AL1943" t="s">
        <v>218</v>
      </c>
      <c r="AM1943" t="s">
        <v>2451</v>
      </c>
      <c r="AN1943" t="s">
        <v>6</v>
      </c>
      <c r="AO1943" s="57">
        <v>46120.788576388892</v>
      </c>
      <c r="AP1943" s="57">
        <v>46239.625</v>
      </c>
      <c r="AR1943" t="s">
        <v>219</v>
      </c>
      <c r="AS1943" t="s">
        <v>279</v>
      </c>
      <c r="AT1943" t="s">
        <v>231</v>
      </c>
      <c r="AU1943">
        <v>20260805</v>
      </c>
      <c r="AV1943" t="s">
        <v>222</v>
      </c>
      <c r="AW1943" t="s">
        <v>1021</v>
      </c>
      <c r="AX1943" t="s">
        <v>223</v>
      </c>
      <c r="BA1943" s="57">
        <v>46239.625</v>
      </c>
      <c r="BB1943" t="s">
        <v>2451</v>
      </c>
      <c r="BC1943">
        <v>2026</v>
      </c>
      <c r="BD1943">
        <v>8</v>
      </c>
      <c r="BE1943">
        <v>5</v>
      </c>
      <c r="BF1943" s="6">
        <f t="shared" si="90"/>
        <v>46239</v>
      </c>
      <c r="BG1943">
        <f t="shared" si="91"/>
        <v>-0.625</v>
      </c>
      <c r="BH1943" t="str">
        <f t="shared" si="92"/>
        <v>COMPLY</v>
      </c>
      <c r="BI1943" t="str">
        <f>VLOOKUP(H1943,Sheet2!$A$1:$B$270,2,FALSE)</f>
        <v>SELONG</v>
      </c>
    </row>
    <row r="1944" spans="1:61">
      <c r="A1944">
        <v>1943</v>
      </c>
      <c r="B1944">
        <v>1002527961</v>
      </c>
      <c r="C1944">
        <v>3</v>
      </c>
      <c r="D1944" t="s">
        <v>38</v>
      </c>
      <c r="E1944">
        <v>5</v>
      </c>
      <c r="F1944" t="s">
        <v>92</v>
      </c>
      <c r="G1944" t="s">
        <v>95</v>
      </c>
      <c r="H1944" t="s">
        <v>478</v>
      </c>
      <c r="I1944" t="s">
        <v>213</v>
      </c>
      <c r="J1944" t="s">
        <v>214</v>
      </c>
      <c r="K1944" t="s">
        <v>149</v>
      </c>
      <c r="L1944" t="s">
        <v>215</v>
      </c>
      <c r="M1944" t="s">
        <v>76</v>
      </c>
      <c r="N1944" t="s">
        <v>216</v>
      </c>
      <c r="O1944" s="57">
        <v>46249.451354166667</v>
      </c>
      <c r="P1944" s="57">
        <v>46250.753541666665</v>
      </c>
      <c r="Q1944">
        <v>69366708</v>
      </c>
      <c r="S1944">
        <v>152614209523</v>
      </c>
      <c r="T1944" t="s">
        <v>12739</v>
      </c>
      <c r="U1944" t="s">
        <v>12740</v>
      </c>
      <c r="V1944" t="s">
        <v>12741</v>
      </c>
      <c r="Z1944">
        <v>111.40521099999999</v>
      </c>
      <c r="AA1944">
        <v>-7.8617869999999996</v>
      </c>
      <c r="AB1944" t="s">
        <v>12742</v>
      </c>
      <c r="AC1944" t="s">
        <v>237</v>
      </c>
      <c r="AL1944" t="s">
        <v>218</v>
      </c>
      <c r="AM1944" t="s">
        <v>12743</v>
      </c>
      <c r="AN1944" t="s">
        <v>6</v>
      </c>
      <c r="AO1944" t="s">
        <v>9834</v>
      </c>
      <c r="AP1944" s="57">
        <v>46250.625</v>
      </c>
      <c r="AR1944" t="s">
        <v>219</v>
      </c>
      <c r="AS1944" t="s">
        <v>478</v>
      </c>
      <c r="AT1944" t="s">
        <v>231</v>
      </c>
      <c r="AU1944">
        <v>20260816</v>
      </c>
      <c r="AV1944" t="s">
        <v>222</v>
      </c>
      <c r="AW1944" t="s">
        <v>1014</v>
      </c>
      <c r="AX1944" t="s">
        <v>223</v>
      </c>
      <c r="BA1944" s="57">
        <v>46250.625</v>
      </c>
      <c r="BB1944" t="s">
        <v>12743</v>
      </c>
      <c r="BC1944">
        <v>2026</v>
      </c>
      <c r="BD1944">
        <v>8</v>
      </c>
      <c r="BE1944">
        <v>16</v>
      </c>
      <c r="BF1944" s="6">
        <f t="shared" si="90"/>
        <v>46250</v>
      </c>
      <c r="BG1944">
        <f t="shared" si="91"/>
        <v>-0.625</v>
      </c>
      <c r="BH1944" t="str">
        <f t="shared" si="92"/>
        <v>COMPLY</v>
      </c>
      <c r="BI1944" t="str">
        <f>VLOOKUP(H1944,Sheet2!$A$1:$B$270,2,FALSE)</f>
        <v>PONOROGO</v>
      </c>
    </row>
    <row r="1945" spans="1:61">
      <c r="A1945">
        <v>1944</v>
      </c>
      <c r="B1945">
        <v>1002529837</v>
      </c>
      <c r="C1945">
        <v>3</v>
      </c>
      <c r="D1945" t="s">
        <v>55</v>
      </c>
      <c r="E1945">
        <v>5</v>
      </c>
      <c r="F1945" t="s">
        <v>228</v>
      </c>
      <c r="G1945" t="s">
        <v>121</v>
      </c>
      <c r="H1945" t="s">
        <v>342</v>
      </c>
      <c r="I1945" t="s">
        <v>213</v>
      </c>
      <c r="J1945" t="s">
        <v>214</v>
      </c>
      <c r="K1945" t="s">
        <v>149</v>
      </c>
      <c r="L1945" t="s">
        <v>215</v>
      </c>
      <c r="M1945" t="s">
        <v>76</v>
      </c>
      <c r="N1945" t="s">
        <v>216</v>
      </c>
      <c r="O1945" s="57">
        <v>46250.632592592592</v>
      </c>
      <c r="P1945" s="57">
        <v>46251.783379629633</v>
      </c>
      <c r="Q1945">
        <v>69367625</v>
      </c>
      <c r="S1945">
        <v>152434913724</v>
      </c>
      <c r="T1945" t="s">
        <v>12744</v>
      </c>
      <c r="U1945" t="s">
        <v>11702</v>
      </c>
      <c r="V1945" t="s">
        <v>12745</v>
      </c>
      <c r="Z1945">
        <v>113.347348049283</v>
      </c>
      <c r="AA1945">
        <v>-7.1739281437965996</v>
      </c>
      <c r="AB1945" t="s">
        <v>12746</v>
      </c>
      <c r="AC1945" t="s">
        <v>217</v>
      </c>
      <c r="AL1945" t="s">
        <v>218</v>
      </c>
      <c r="AM1945" t="s">
        <v>12747</v>
      </c>
      <c r="AN1945" t="s">
        <v>6</v>
      </c>
      <c r="AO1945" t="s">
        <v>12748</v>
      </c>
      <c r="AP1945" s="57">
        <v>46251.541666666664</v>
      </c>
      <c r="AR1945" t="s">
        <v>219</v>
      </c>
      <c r="AS1945" t="s">
        <v>342</v>
      </c>
      <c r="AT1945" t="s">
        <v>231</v>
      </c>
      <c r="AU1945">
        <v>20260817</v>
      </c>
      <c r="AV1945" t="s">
        <v>222</v>
      </c>
      <c r="AW1945" t="s">
        <v>1018</v>
      </c>
      <c r="AX1945" t="s">
        <v>223</v>
      </c>
      <c r="BA1945" s="57">
        <v>46251.541666666664</v>
      </c>
      <c r="BB1945" t="s">
        <v>12747</v>
      </c>
      <c r="BC1945">
        <v>2026</v>
      </c>
      <c r="BD1945">
        <v>8</v>
      </c>
      <c r="BE1945">
        <v>17</v>
      </c>
      <c r="BF1945" s="6">
        <f t="shared" si="90"/>
        <v>46251</v>
      </c>
      <c r="BG1945">
        <f t="shared" si="91"/>
        <v>-0.54166666666424135</v>
      </c>
      <c r="BH1945" t="str">
        <f t="shared" si="92"/>
        <v>COMPLY</v>
      </c>
      <c r="BI1945" t="str">
        <f>VLOOKUP(H1945,Sheet2!$A$1:$B$270,2,FALSE)</f>
        <v>MADURA</v>
      </c>
    </row>
    <row r="1946" spans="1:61">
      <c r="A1946">
        <v>1945</v>
      </c>
      <c r="B1946">
        <v>1002530779</v>
      </c>
      <c r="C1946">
        <v>3</v>
      </c>
      <c r="D1946" t="s">
        <v>45</v>
      </c>
      <c r="E1946">
        <v>5</v>
      </c>
      <c r="F1946" t="s">
        <v>211</v>
      </c>
      <c r="G1946" t="s">
        <v>112</v>
      </c>
      <c r="H1946" t="s">
        <v>267</v>
      </c>
      <c r="I1946" t="s">
        <v>213</v>
      </c>
      <c r="J1946" t="s">
        <v>214</v>
      </c>
      <c r="K1946" t="s">
        <v>149</v>
      </c>
      <c r="M1946" t="s">
        <v>76</v>
      </c>
      <c r="N1946" t="s">
        <v>216</v>
      </c>
      <c r="O1946" s="57">
        <v>46251.516273148147</v>
      </c>
      <c r="P1946" s="57">
        <v>46251.652071759258</v>
      </c>
      <c r="Q1946">
        <v>69366085</v>
      </c>
      <c r="S1946">
        <v>172601797046</v>
      </c>
      <c r="T1946" t="s">
        <v>9890</v>
      </c>
      <c r="U1946" t="s">
        <v>12749</v>
      </c>
      <c r="V1946" t="s">
        <v>12750</v>
      </c>
      <c r="Z1946">
        <v>116.111975970168</v>
      </c>
      <c r="AA1946">
        <v>-8.6390640413035804</v>
      </c>
      <c r="AB1946" t="s">
        <v>9893</v>
      </c>
      <c r="AC1946" t="s">
        <v>217</v>
      </c>
      <c r="AL1946" t="s">
        <v>218</v>
      </c>
      <c r="AM1946" t="s">
        <v>12751</v>
      </c>
      <c r="AN1946" t="s">
        <v>6</v>
      </c>
      <c r="AO1946" t="s">
        <v>10756</v>
      </c>
      <c r="AR1946" t="s">
        <v>219</v>
      </c>
      <c r="AS1946" t="s">
        <v>267</v>
      </c>
      <c r="AT1946" t="s">
        <v>231</v>
      </c>
      <c r="AU1946">
        <v>20260817</v>
      </c>
      <c r="AV1946" t="s">
        <v>222</v>
      </c>
      <c r="AW1946" t="s">
        <v>950</v>
      </c>
      <c r="AX1946" t="s">
        <v>223</v>
      </c>
      <c r="BA1946" s="57">
        <v>46251.291666666664</v>
      </c>
      <c r="BB1946" t="s">
        <v>12751</v>
      </c>
      <c r="BC1946">
        <v>2026</v>
      </c>
      <c r="BD1946">
        <v>8</v>
      </c>
      <c r="BE1946">
        <v>17</v>
      </c>
      <c r="BF1946" s="6">
        <f t="shared" si="90"/>
        <v>46251</v>
      </c>
      <c r="BG1946">
        <f t="shared" si="91"/>
        <v>-0.29166666666424135</v>
      </c>
      <c r="BH1946" t="str">
        <f t="shared" si="92"/>
        <v>COMPLY</v>
      </c>
      <c r="BI1946" t="str">
        <f>VLOOKUP(H1946,Sheet2!$A$1:$B$270,2,FALSE)</f>
        <v>MATARAM</v>
      </c>
    </row>
    <row r="1947" spans="1:61">
      <c r="A1947">
        <v>1946</v>
      </c>
      <c r="B1947">
        <v>1002521419</v>
      </c>
      <c r="C1947">
        <v>3</v>
      </c>
      <c r="D1947" t="s">
        <v>45</v>
      </c>
      <c r="E1947">
        <v>5</v>
      </c>
      <c r="F1947" t="s">
        <v>211</v>
      </c>
      <c r="G1947" t="s">
        <v>110</v>
      </c>
      <c r="H1947" t="s">
        <v>249</v>
      </c>
      <c r="I1947" t="s">
        <v>213</v>
      </c>
      <c r="J1947" t="s">
        <v>214</v>
      </c>
      <c r="K1947" t="s">
        <v>149</v>
      </c>
      <c r="M1947" t="s">
        <v>76</v>
      </c>
      <c r="N1947" t="s">
        <v>216</v>
      </c>
      <c r="O1947" s="57">
        <v>46246.402453703704</v>
      </c>
      <c r="P1947" s="57">
        <v>46246.578657407408</v>
      </c>
      <c r="Q1947">
        <v>69356981</v>
      </c>
      <c r="S1947">
        <v>172616801850</v>
      </c>
      <c r="T1947" t="s">
        <v>1253</v>
      </c>
      <c r="U1947" t="s">
        <v>8529</v>
      </c>
      <c r="V1947" t="s">
        <v>8530</v>
      </c>
      <c r="Z1947">
        <v>118.7165505</v>
      </c>
      <c r="AA1947">
        <v>-8.4636201</v>
      </c>
      <c r="AB1947" t="s">
        <v>1256</v>
      </c>
      <c r="AC1947" t="s">
        <v>290</v>
      </c>
      <c r="AL1947" t="s">
        <v>218</v>
      </c>
      <c r="AM1947" t="s">
        <v>1257</v>
      </c>
      <c r="AN1947" t="s">
        <v>6</v>
      </c>
      <c r="AO1947" s="57">
        <v>46364.403136574074</v>
      </c>
      <c r="AR1947" t="s">
        <v>219</v>
      </c>
      <c r="AS1947" t="s">
        <v>249</v>
      </c>
      <c r="AT1947" t="s">
        <v>231</v>
      </c>
      <c r="AU1947">
        <v>20260812</v>
      </c>
      <c r="AV1947" t="s">
        <v>222</v>
      </c>
      <c r="AW1947" t="s">
        <v>563</v>
      </c>
      <c r="AX1947" t="s">
        <v>223</v>
      </c>
      <c r="BA1947" s="57">
        <v>46246.291666666664</v>
      </c>
      <c r="BB1947" t="s">
        <v>1257</v>
      </c>
      <c r="BC1947">
        <v>2026</v>
      </c>
      <c r="BD1947">
        <v>8</v>
      </c>
      <c r="BE1947">
        <v>12</v>
      </c>
      <c r="BF1947" s="6">
        <f t="shared" si="90"/>
        <v>46246</v>
      </c>
      <c r="BG1947">
        <f t="shared" si="91"/>
        <v>-0.29166666666424135</v>
      </c>
      <c r="BH1947" t="str">
        <f t="shared" si="92"/>
        <v>COMPLY</v>
      </c>
      <c r="BI1947" t="str">
        <f>VLOOKUP(H1947,Sheet2!$A$1:$B$270,2,FALSE)</f>
        <v>BIMA</v>
      </c>
    </row>
    <row r="1948" spans="1:61">
      <c r="A1948">
        <v>1947</v>
      </c>
      <c r="B1948">
        <v>1002523782</v>
      </c>
      <c r="C1948">
        <v>3</v>
      </c>
      <c r="D1948" t="s">
        <v>55</v>
      </c>
      <c r="E1948">
        <v>5</v>
      </c>
      <c r="F1948" t="s">
        <v>228</v>
      </c>
      <c r="G1948" t="s">
        <v>121</v>
      </c>
      <c r="H1948" t="s">
        <v>447</v>
      </c>
      <c r="I1948" t="s">
        <v>213</v>
      </c>
      <c r="J1948" t="s">
        <v>214</v>
      </c>
      <c r="K1948" t="s">
        <v>149</v>
      </c>
      <c r="M1948" t="s">
        <v>575</v>
      </c>
      <c r="N1948" t="s">
        <v>216</v>
      </c>
      <c r="O1948" s="57">
        <v>46247.452141203707</v>
      </c>
      <c r="P1948" s="57">
        <v>46249.382175925923</v>
      </c>
      <c r="Q1948">
        <v>69364878</v>
      </c>
      <c r="S1948">
        <v>152438209340</v>
      </c>
      <c r="T1948" t="s">
        <v>9445</v>
      </c>
      <c r="U1948" t="s">
        <v>12752</v>
      </c>
      <c r="V1948" t="s">
        <v>9446</v>
      </c>
      <c r="Z1948">
        <v>113.37155</v>
      </c>
      <c r="AA1948">
        <v>-7.1305319999999996</v>
      </c>
      <c r="AB1948" t="s">
        <v>9447</v>
      </c>
      <c r="AC1948" t="s">
        <v>230</v>
      </c>
      <c r="AL1948" t="s">
        <v>218</v>
      </c>
      <c r="AM1948" t="s">
        <v>8868</v>
      </c>
      <c r="AN1948" t="s">
        <v>6</v>
      </c>
      <c r="AO1948" t="s">
        <v>9443</v>
      </c>
      <c r="AP1948" s="57">
        <v>46248.333333333336</v>
      </c>
      <c r="AQ1948" t="s">
        <v>248</v>
      </c>
      <c r="AR1948" t="s">
        <v>14</v>
      </c>
      <c r="AS1948" t="s">
        <v>447</v>
      </c>
      <c r="AT1948" t="s">
        <v>231</v>
      </c>
      <c r="AV1948" t="s">
        <v>12753</v>
      </c>
      <c r="AW1948" t="s">
        <v>634</v>
      </c>
      <c r="AX1948" t="s">
        <v>223</v>
      </c>
      <c r="BA1948" s="57">
        <v>46248.333333333336</v>
      </c>
      <c r="BB1948" t="s">
        <v>8868</v>
      </c>
      <c r="BF1948" s="6" t="e">
        <f t="shared" si="90"/>
        <v>#NUM!</v>
      </c>
      <c r="BG1948" t="e">
        <f t="shared" si="91"/>
        <v>#NUM!</v>
      </c>
      <c r="BH1948" t="e">
        <f t="shared" si="92"/>
        <v>#NUM!</v>
      </c>
      <c r="BI1948" t="str">
        <f>VLOOKUP(H1948,Sheet2!$A$1:$B$270,2,FALSE)</f>
        <v>MADURA</v>
      </c>
    </row>
    <row r="1949" spans="1:61">
      <c r="A1949">
        <v>1948</v>
      </c>
      <c r="B1949">
        <v>1002527948</v>
      </c>
      <c r="C1949">
        <v>3</v>
      </c>
      <c r="D1949" t="s">
        <v>42</v>
      </c>
      <c r="E1949">
        <v>5</v>
      </c>
      <c r="F1949" t="s">
        <v>233</v>
      </c>
      <c r="G1949" t="s">
        <v>105</v>
      </c>
      <c r="H1949" t="s">
        <v>303</v>
      </c>
      <c r="I1949" t="s">
        <v>213</v>
      </c>
      <c r="J1949" t="s">
        <v>214</v>
      </c>
      <c r="K1949" t="s">
        <v>149</v>
      </c>
      <c r="M1949" t="s">
        <v>76</v>
      </c>
      <c r="N1949" t="s">
        <v>216</v>
      </c>
      <c r="O1949" s="57">
        <v>46249.449756944443</v>
      </c>
      <c r="P1949" s="57">
        <v>46249.753506944442</v>
      </c>
      <c r="Q1949">
        <v>69366684</v>
      </c>
      <c r="S1949">
        <v>152324211130</v>
      </c>
      <c r="T1949" t="s">
        <v>11449</v>
      </c>
      <c r="U1949" t="s">
        <v>11450</v>
      </c>
      <c r="V1949" t="s">
        <v>12754</v>
      </c>
      <c r="Z1949">
        <v>112.55973815917901</v>
      </c>
      <c r="AA1949">
        <v>-7.6341469858578996</v>
      </c>
      <c r="AB1949" t="s">
        <v>11452</v>
      </c>
      <c r="AC1949" t="s">
        <v>230</v>
      </c>
      <c r="AL1949" t="s">
        <v>218</v>
      </c>
      <c r="AM1949" t="s">
        <v>12755</v>
      </c>
      <c r="AN1949" t="s">
        <v>6</v>
      </c>
      <c r="AO1949" t="s">
        <v>9834</v>
      </c>
      <c r="AP1949" s="57">
        <v>46250.333333333336</v>
      </c>
      <c r="AR1949" t="s">
        <v>219</v>
      </c>
      <c r="AS1949" t="s">
        <v>303</v>
      </c>
      <c r="AT1949" t="s">
        <v>221</v>
      </c>
      <c r="AU1949">
        <v>20260815</v>
      </c>
      <c r="AV1949" t="s">
        <v>222</v>
      </c>
      <c r="AW1949" t="s">
        <v>950</v>
      </c>
      <c r="AX1949" t="s">
        <v>223</v>
      </c>
      <c r="BA1949" s="57">
        <v>46250.333333333336</v>
      </c>
      <c r="BB1949" t="s">
        <v>12755</v>
      </c>
      <c r="BC1949">
        <v>2026</v>
      </c>
      <c r="BD1949">
        <v>8</v>
      </c>
      <c r="BE1949">
        <v>15</v>
      </c>
      <c r="BF1949" s="6">
        <f t="shared" si="90"/>
        <v>46249</v>
      </c>
      <c r="BG1949">
        <f t="shared" si="91"/>
        <v>-1.3333333333357587</v>
      </c>
      <c r="BH1949" t="str">
        <f t="shared" si="92"/>
        <v>COMPLY</v>
      </c>
      <c r="BI1949" t="str">
        <f>VLOOKUP(H1949,Sheet2!$A$1:$B$270,2,FALSE)</f>
        <v>MOJOKERTO</v>
      </c>
    </row>
    <row r="1950" spans="1:61">
      <c r="A1950">
        <v>1949</v>
      </c>
      <c r="B1950">
        <v>1002527872</v>
      </c>
      <c r="C1950">
        <v>3</v>
      </c>
      <c r="D1950" t="s">
        <v>55</v>
      </c>
      <c r="E1950">
        <v>5</v>
      </c>
      <c r="F1950" t="s">
        <v>313</v>
      </c>
      <c r="G1950" t="s">
        <v>124</v>
      </c>
      <c r="H1950" t="s">
        <v>315</v>
      </c>
      <c r="I1950" t="s">
        <v>213</v>
      </c>
      <c r="J1950" t="s">
        <v>214</v>
      </c>
      <c r="K1950" t="s">
        <v>149</v>
      </c>
      <c r="L1950" t="s">
        <v>215</v>
      </c>
      <c r="M1950" t="s">
        <v>286</v>
      </c>
      <c r="N1950" t="s">
        <v>216</v>
      </c>
      <c r="O1950" s="57">
        <v>46249.428437499999</v>
      </c>
      <c r="P1950" s="57">
        <v>46249.689629629633</v>
      </c>
      <c r="Q1950">
        <v>69366658</v>
      </c>
      <c r="S1950">
        <v>152308242762</v>
      </c>
      <c r="T1950" t="s">
        <v>8792</v>
      </c>
      <c r="U1950" t="s">
        <v>12756</v>
      </c>
      <c r="V1950" t="s">
        <v>12757</v>
      </c>
      <c r="Z1950">
        <v>112.74478379999999</v>
      </c>
      <c r="AA1950">
        <v>-7.3030520000000001</v>
      </c>
      <c r="AB1950" t="s">
        <v>12758</v>
      </c>
      <c r="AC1950" t="s">
        <v>217</v>
      </c>
      <c r="AL1950" t="s">
        <v>218</v>
      </c>
      <c r="AM1950" t="s">
        <v>12759</v>
      </c>
      <c r="AN1950" t="s">
        <v>6</v>
      </c>
      <c r="AO1950" t="s">
        <v>10748</v>
      </c>
      <c r="AP1950" s="57">
        <v>46250.333333333336</v>
      </c>
      <c r="AR1950" t="s">
        <v>241</v>
      </c>
      <c r="AS1950" t="s">
        <v>315</v>
      </c>
      <c r="AT1950" t="s">
        <v>231</v>
      </c>
      <c r="AV1950" t="s">
        <v>905</v>
      </c>
      <c r="AW1950" t="s">
        <v>1014</v>
      </c>
      <c r="AX1950" t="s">
        <v>223</v>
      </c>
      <c r="BA1950" s="57">
        <v>46250.333333333336</v>
      </c>
      <c r="BB1950" t="s">
        <v>12759</v>
      </c>
      <c r="BF1950" s="6" t="e">
        <f t="shared" si="90"/>
        <v>#NUM!</v>
      </c>
      <c r="BG1950" t="e">
        <f t="shared" si="91"/>
        <v>#NUM!</v>
      </c>
      <c r="BH1950" t="e">
        <f t="shared" si="92"/>
        <v>#NUM!</v>
      </c>
      <c r="BI1950" t="str">
        <f>VLOOKUP(H1950,Sheet2!$A$1:$B$270,2,FALSE)</f>
        <v>SURABAYA SELATAN</v>
      </c>
    </row>
    <row r="1951" spans="1:61">
      <c r="A1951">
        <v>1950</v>
      </c>
      <c r="B1951">
        <v>1002514448</v>
      </c>
      <c r="C1951">
        <v>3</v>
      </c>
      <c r="D1951" t="s">
        <v>59</v>
      </c>
      <c r="E1951">
        <v>4</v>
      </c>
      <c r="F1951" t="s">
        <v>567</v>
      </c>
      <c r="G1951" t="s">
        <v>609</v>
      </c>
      <c r="H1951" t="s">
        <v>610</v>
      </c>
      <c r="I1951" t="s">
        <v>213</v>
      </c>
      <c r="J1951" t="s">
        <v>214</v>
      </c>
      <c r="K1951" t="s">
        <v>149</v>
      </c>
      <c r="L1951" t="s">
        <v>215</v>
      </c>
      <c r="M1951" t="s">
        <v>76</v>
      </c>
      <c r="N1951" t="s">
        <v>216</v>
      </c>
      <c r="O1951" s="57">
        <v>46241.49927083333</v>
      </c>
      <c r="P1951" s="57">
        <v>46242.667013888888</v>
      </c>
      <c r="Q1951">
        <v>69360692</v>
      </c>
      <c r="S1951">
        <v>146130138433</v>
      </c>
      <c r="T1951" t="s">
        <v>5117</v>
      </c>
      <c r="U1951" t="s">
        <v>5118</v>
      </c>
      <c r="V1951" t="s">
        <v>5119</v>
      </c>
      <c r="Z1951">
        <v>110.38864700000001</v>
      </c>
      <c r="AA1951">
        <v>-7.7112689999999997</v>
      </c>
      <c r="AB1951" t="s">
        <v>5120</v>
      </c>
      <c r="AC1951" t="s">
        <v>237</v>
      </c>
      <c r="AL1951" t="s">
        <v>218</v>
      </c>
      <c r="AM1951" t="s">
        <v>5121</v>
      </c>
      <c r="AN1951" t="s">
        <v>6</v>
      </c>
      <c r="AO1951" s="57">
        <v>46211.50708333333</v>
      </c>
      <c r="AP1951" s="57">
        <v>46242.625</v>
      </c>
      <c r="AR1951" t="s">
        <v>219</v>
      </c>
      <c r="AS1951" t="s">
        <v>610</v>
      </c>
      <c r="AT1951" t="s">
        <v>231</v>
      </c>
      <c r="AU1951">
        <v>20260808</v>
      </c>
      <c r="AV1951" t="s">
        <v>222</v>
      </c>
      <c r="AW1951" t="s">
        <v>1014</v>
      </c>
      <c r="AX1951" t="s">
        <v>223</v>
      </c>
      <c r="BA1951" s="57">
        <v>46242.625</v>
      </c>
      <c r="BB1951" t="s">
        <v>5121</v>
      </c>
      <c r="BC1951">
        <v>2026</v>
      </c>
      <c r="BD1951">
        <v>8</v>
      </c>
      <c r="BE1951">
        <v>8</v>
      </c>
      <c r="BF1951" s="6">
        <f t="shared" si="90"/>
        <v>46242</v>
      </c>
      <c r="BG1951">
        <f t="shared" si="91"/>
        <v>-0.625</v>
      </c>
      <c r="BH1951" t="str">
        <f t="shared" si="92"/>
        <v>COMPLY</v>
      </c>
      <c r="BI1951" t="e">
        <f>VLOOKUP(H1951,Sheet2!$A$1:$B$270,2,FALSE)</f>
        <v>#N/A</v>
      </c>
    </row>
    <row r="1952" spans="1:61">
      <c r="A1952">
        <v>1951</v>
      </c>
      <c r="B1952">
        <v>1002512762</v>
      </c>
      <c r="C1952">
        <v>3</v>
      </c>
      <c r="D1952" t="s">
        <v>45</v>
      </c>
      <c r="E1952">
        <v>5</v>
      </c>
      <c r="F1952" t="s">
        <v>113</v>
      </c>
      <c r="G1952" t="s">
        <v>111</v>
      </c>
      <c r="H1952" t="s">
        <v>347</v>
      </c>
      <c r="I1952" t="s">
        <v>9791</v>
      </c>
      <c r="J1952" t="s">
        <v>214</v>
      </c>
      <c r="K1952" t="s">
        <v>149</v>
      </c>
      <c r="M1952" t="s">
        <v>277</v>
      </c>
      <c r="N1952" t="s">
        <v>9792</v>
      </c>
      <c r="O1952" s="57">
        <v>46240.618831018517</v>
      </c>
      <c r="P1952" s="57">
        <v>46247.7812962963</v>
      </c>
      <c r="Q1952">
        <v>69360079</v>
      </c>
      <c r="S1952">
        <v>172511797090</v>
      </c>
      <c r="T1952" t="s">
        <v>12760</v>
      </c>
      <c r="U1952" t="s">
        <v>9806</v>
      </c>
      <c r="V1952" t="s">
        <v>12761</v>
      </c>
      <c r="Z1952">
        <v>121.26620638222499</v>
      </c>
      <c r="AA1952">
        <v>-8.56523375687628</v>
      </c>
      <c r="AB1952" t="s">
        <v>12762</v>
      </c>
      <c r="AC1952" t="s">
        <v>226</v>
      </c>
      <c r="AL1952" t="s">
        <v>218</v>
      </c>
      <c r="AM1952" t="s">
        <v>214</v>
      </c>
      <c r="AN1952" t="s">
        <v>6</v>
      </c>
      <c r="AO1952" s="57">
        <v>46181.621979166666</v>
      </c>
      <c r="AQ1952" t="s">
        <v>1033</v>
      </c>
      <c r="AR1952" t="s">
        <v>278</v>
      </c>
      <c r="AS1952" t="s">
        <v>347</v>
      </c>
      <c r="AT1952" t="s">
        <v>231</v>
      </c>
      <c r="AV1952" t="s">
        <v>12763</v>
      </c>
      <c r="AW1952" t="s">
        <v>10046</v>
      </c>
      <c r="AX1952" t="s">
        <v>223</v>
      </c>
      <c r="BA1952" s="57">
        <v>46240.5</v>
      </c>
      <c r="BB1952" t="s">
        <v>214</v>
      </c>
      <c r="BF1952" s="6" t="e">
        <f t="shared" si="90"/>
        <v>#NUM!</v>
      </c>
      <c r="BG1952" t="e">
        <f t="shared" si="91"/>
        <v>#NUM!</v>
      </c>
      <c r="BH1952" t="e">
        <f t="shared" si="92"/>
        <v>#NUM!</v>
      </c>
      <c r="BI1952" t="str">
        <f>VLOOKUP(H1952,Sheet2!$A$1:$B$270,2,FALSE)</f>
        <v>ENDE</v>
      </c>
    </row>
    <row r="1953" spans="1:61">
      <c r="A1953">
        <v>1952</v>
      </c>
      <c r="B1953">
        <v>1002522619</v>
      </c>
      <c r="C1953">
        <v>3</v>
      </c>
      <c r="D1953" t="s">
        <v>42</v>
      </c>
      <c r="E1953">
        <v>5</v>
      </c>
      <c r="F1953" t="s">
        <v>102</v>
      </c>
      <c r="G1953" t="s">
        <v>102</v>
      </c>
      <c r="H1953" t="s">
        <v>370</v>
      </c>
      <c r="I1953" t="s">
        <v>213</v>
      </c>
      <c r="J1953" t="s">
        <v>214</v>
      </c>
      <c r="K1953" t="s">
        <v>149</v>
      </c>
      <c r="M1953" t="s">
        <v>76</v>
      </c>
      <c r="N1953" t="s">
        <v>216</v>
      </c>
      <c r="O1953" s="57">
        <v>46246.642511574071</v>
      </c>
      <c r="P1953" s="57">
        <v>46247.556076388886</v>
      </c>
      <c r="Q1953">
        <v>69364436</v>
      </c>
      <c r="S1953">
        <v>152501280910</v>
      </c>
      <c r="T1953" t="s">
        <v>8531</v>
      </c>
      <c r="U1953" t="s">
        <v>8525</v>
      </c>
      <c r="V1953" t="s">
        <v>8532</v>
      </c>
      <c r="Z1953">
        <v>113.65709529999999</v>
      </c>
      <c r="AA1953">
        <v>-8.1932024000000006</v>
      </c>
      <c r="AB1953" t="s">
        <v>8533</v>
      </c>
      <c r="AC1953" t="s">
        <v>230</v>
      </c>
      <c r="AL1953" t="s">
        <v>218</v>
      </c>
      <c r="AM1953" t="s">
        <v>8111</v>
      </c>
      <c r="AN1953" t="s">
        <v>6</v>
      </c>
      <c r="AO1953" s="57">
        <v>46364.652662037035</v>
      </c>
      <c r="AP1953" s="57">
        <v>46247.541666666664</v>
      </c>
      <c r="AR1953" t="s">
        <v>219</v>
      </c>
      <c r="AS1953" t="s">
        <v>370</v>
      </c>
      <c r="AT1953" t="s">
        <v>231</v>
      </c>
      <c r="AU1953">
        <v>20260813</v>
      </c>
      <c r="AV1953" t="s">
        <v>222</v>
      </c>
      <c r="AW1953" t="s">
        <v>582</v>
      </c>
      <c r="AX1953" t="s">
        <v>223</v>
      </c>
      <c r="BA1953" s="57">
        <v>46247.541666666664</v>
      </c>
      <c r="BB1953" t="s">
        <v>8111</v>
      </c>
      <c r="BC1953">
        <v>2026</v>
      </c>
      <c r="BD1953">
        <v>8</v>
      </c>
      <c r="BE1953">
        <v>13</v>
      </c>
      <c r="BF1953" s="6">
        <f t="shared" si="90"/>
        <v>46247</v>
      </c>
      <c r="BG1953">
        <f t="shared" si="91"/>
        <v>-0.54166666666424135</v>
      </c>
      <c r="BH1953" t="str">
        <f t="shared" si="92"/>
        <v>COMPLY</v>
      </c>
      <c r="BI1953" t="str">
        <f>VLOOKUP(H1953,Sheet2!$A$1:$B$270,2,FALSE)</f>
        <v>JEMBER</v>
      </c>
    </row>
    <row r="1954" spans="1:61">
      <c r="A1954">
        <v>1953</v>
      </c>
      <c r="B1954">
        <v>1002506195</v>
      </c>
      <c r="C1954">
        <v>3</v>
      </c>
      <c r="D1954" t="s">
        <v>55</v>
      </c>
      <c r="E1954">
        <v>5</v>
      </c>
      <c r="F1954" t="s">
        <v>265</v>
      </c>
      <c r="G1954" t="s">
        <v>128</v>
      </c>
      <c r="H1954" t="s">
        <v>386</v>
      </c>
      <c r="I1954" t="s">
        <v>9798</v>
      </c>
      <c r="J1954" t="s">
        <v>214</v>
      </c>
      <c r="K1954" t="s">
        <v>149</v>
      </c>
      <c r="M1954" t="s">
        <v>76</v>
      </c>
      <c r="N1954" t="s">
        <v>9867</v>
      </c>
      <c r="O1954" s="57">
        <v>46237.589270833334</v>
      </c>
      <c r="P1954" s="57">
        <v>46237.745555555557</v>
      </c>
      <c r="Q1954">
        <v>66208255</v>
      </c>
      <c r="S1954">
        <v>152409278285</v>
      </c>
      <c r="T1954" t="s">
        <v>12764</v>
      </c>
      <c r="U1954" t="s">
        <v>12765</v>
      </c>
      <c r="V1954" t="s">
        <v>12766</v>
      </c>
      <c r="Z1954">
        <v>112.695668392578</v>
      </c>
      <c r="AA1954">
        <v>-7.3005234740162104</v>
      </c>
      <c r="AB1954" t="s">
        <v>12767</v>
      </c>
      <c r="AC1954" t="s">
        <v>291</v>
      </c>
      <c r="AL1954" t="s">
        <v>218</v>
      </c>
      <c r="AM1954" t="s">
        <v>4826</v>
      </c>
      <c r="AN1954" t="s">
        <v>6</v>
      </c>
      <c r="AO1954" s="57">
        <v>46089.590624999997</v>
      </c>
      <c r="AR1954" t="s">
        <v>219</v>
      </c>
      <c r="AS1954" t="s">
        <v>386</v>
      </c>
      <c r="AT1954" t="s">
        <v>231</v>
      </c>
      <c r="AU1954">
        <v>20260803</v>
      </c>
      <c r="AV1954" t="s">
        <v>222</v>
      </c>
      <c r="AW1954" t="s">
        <v>11027</v>
      </c>
      <c r="AX1954" t="s">
        <v>223</v>
      </c>
      <c r="BA1954" s="57">
        <v>46237.5</v>
      </c>
      <c r="BB1954" t="s">
        <v>4826</v>
      </c>
      <c r="BC1954">
        <v>2026</v>
      </c>
      <c r="BD1954">
        <v>8</v>
      </c>
      <c r="BE1954">
        <v>3</v>
      </c>
      <c r="BF1954" s="6">
        <f t="shared" si="90"/>
        <v>46237</v>
      </c>
      <c r="BG1954">
        <f t="shared" si="91"/>
        <v>-0.5</v>
      </c>
      <c r="BH1954" t="str">
        <f t="shared" si="92"/>
        <v>COMPLY</v>
      </c>
      <c r="BI1954" t="str">
        <f>VLOOKUP(H1954,Sheet2!$A$1:$B$270,2,FALSE)</f>
        <v>SURABAYA UTARA</v>
      </c>
    </row>
    <row r="1955" spans="1:61">
      <c r="A1955">
        <v>1954</v>
      </c>
      <c r="B1955">
        <v>1002530855</v>
      </c>
      <c r="C1955">
        <v>3</v>
      </c>
      <c r="D1955" t="s">
        <v>55</v>
      </c>
      <c r="E1955">
        <v>5</v>
      </c>
      <c r="F1955" t="s">
        <v>228</v>
      </c>
      <c r="G1955" t="s">
        <v>121</v>
      </c>
      <c r="H1955" t="s">
        <v>447</v>
      </c>
      <c r="I1955" t="s">
        <v>213</v>
      </c>
      <c r="J1955" t="s">
        <v>214</v>
      </c>
      <c r="K1955" t="s">
        <v>149</v>
      </c>
      <c r="L1955" t="s">
        <v>215</v>
      </c>
      <c r="M1955" t="s">
        <v>240</v>
      </c>
      <c r="N1955" t="s">
        <v>216</v>
      </c>
      <c r="O1955" s="57">
        <v>46251.547881944447</v>
      </c>
      <c r="P1955" s="57">
        <v>46251.550011574072</v>
      </c>
      <c r="Q1955">
        <v>69368092</v>
      </c>
      <c r="S1955">
        <v>152438209348</v>
      </c>
      <c r="T1955" t="s">
        <v>12768</v>
      </c>
      <c r="U1955" t="s">
        <v>12769</v>
      </c>
      <c r="V1955" t="s">
        <v>12770</v>
      </c>
      <c r="Z1955">
        <v>113.32154285162601</v>
      </c>
      <c r="AA1955">
        <v>-7.1039069620857296</v>
      </c>
      <c r="AB1955" t="s">
        <v>12771</v>
      </c>
      <c r="AC1955" t="s">
        <v>217</v>
      </c>
      <c r="AL1955" t="s">
        <v>218</v>
      </c>
      <c r="AM1955" t="s">
        <v>11818</v>
      </c>
      <c r="AN1955" t="s">
        <v>6</v>
      </c>
      <c r="AO1955" t="s">
        <v>9904</v>
      </c>
      <c r="AP1955" s="57">
        <v>46252.541666666664</v>
      </c>
      <c r="AR1955" t="s">
        <v>241</v>
      </c>
      <c r="AS1955" t="s">
        <v>447</v>
      </c>
      <c r="AT1955" t="s">
        <v>221</v>
      </c>
      <c r="AV1955" t="s">
        <v>240</v>
      </c>
      <c r="AW1955" t="s">
        <v>981</v>
      </c>
      <c r="AX1955" t="s">
        <v>223</v>
      </c>
      <c r="BA1955" s="57">
        <v>46252.541666666664</v>
      </c>
      <c r="BB1955" t="s">
        <v>11818</v>
      </c>
      <c r="BF1955" s="6" t="e">
        <f t="shared" si="90"/>
        <v>#NUM!</v>
      </c>
      <c r="BG1955" t="e">
        <f t="shared" si="91"/>
        <v>#NUM!</v>
      </c>
      <c r="BH1955" t="e">
        <f t="shared" si="92"/>
        <v>#NUM!</v>
      </c>
      <c r="BI1955" t="str">
        <f>VLOOKUP(H1955,Sheet2!$A$1:$B$270,2,FALSE)</f>
        <v>MADURA</v>
      </c>
    </row>
    <row r="1956" spans="1:61">
      <c r="A1956">
        <v>1955</v>
      </c>
      <c r="B1956">
        <v>1002529461</v>
      </c>
      <c r="C1956">
        <v>3</v>
      </c>
      <c r="D1956" t="s">
        <v>42</v>
      </c>
      <c r="E1956">
        <v>5</v>
      </c>
      <c r="F1956" t="s">
        <v>233</v>
      </c>
      <c r="G1956" t="s">
        <v>105</v>
      </c>
      <c r="H1956" t="s">
        <v>381</v>
      </c>
      <c r="I1956" t="s">
        <v>213</v>
      </c>
      <c r="J1956" t="s">
        <v>214</v>
      </c>
      <c r="K1956" t="s">
        <v>149</v>
      </c>
      <c r="M1956" t="s">
        <v>372</v>
      </c>
      <c r="N1956" t="s">
        <v>216</v>
      </c>
      <c r="O1956" s="57">
        <v>46250.463773148149</v>
      </c>
      <c r="P1956" s="57">
        <v>46250.46533564815</v>
      </c>
      <c r="Q1956">
        <v>69367387</v>
      </c>
      <c r="S1956">
        <v>152312243054</v>
      </c>
      <c r="T1956" t="s">
        <v>10620</v>
      </c>
      <c r="U1956" t="s">
        <v>12772</v>
      </c>
      <c r="Z1956">
        <v>112.42238835582</v>
      </c>
      <c r="AA1956">
        <v>-7.51440931834835</v>
      </c>
      <c r="AB1956" t="s">
        <v>10622</v>
      </c>
      <c r="AC1956" t="s">
        <v>226</v>
      </c>
      <c r="AO1956" t="s">
        <v>12773</v>
      </c>
      <c r="AR1956" t="s">
        <v>334</v>
      </c>
      <c r="AS1956" t="s">
        <v>381</v>
      </c>
      <c r="AT1956" t="s">
        <v>231</v>
      </c>
      <c r="AV1956" t="s">
        <v>373</v>
      </c>
      <c r="AW1956" t="s">
        <v>604</v>
      </c>
      <c r="AX1956" t="s">
        <v>223</v>
      </c>
      <c r="BF1956" s="6" t="e">
        <f t="shared" si="90"/>
        <v>#NUM!</v>
      </c>
      <c r="BG1956" t="e">
        <f t="shared" si="91"/>
        <v>#NUM!</v>
      </c>
      <c r="BH1956" t="e">
        <f t="shared" si="92"/>
        <v>#NUM!</v>
      </c>
      <c r="BI1956" t="str">
        <f>VLOOKUP(H1956,Sheet2!$A$1:$B$270,2,FALSE)</f>
        <v>MOJOKERTO</v>
      </c>
    </row>
    <row r="1957" spans="1:61">
      <c r="A1957">
        <v>1956</v>
      </c>
      <c r="B1957">
        <v>1002520052</v>
      </c>
      <c r="C1957">
        <v>3</v>
      </c>
      <c r="D1957" t="s">
        <v>51</v>
      </c>
      <c r="E1957">
        <v>4</v>
      </c>
      <c r="F1957" t="s">
        <v>235</v>
      </c>
      <c r="G1957" t="s">
        <v>6375</v>
      </c>
      <c r="H1957" t="s">
        <v>6376</v>
      </c>
      <c r="I1957" t="s">
        <v>213</v>
      </c>
      <c r="J1957" t="s">
        <v>214</v>
      </c>
      <c r="K1957" t="s">
        <v>149</v>
      </c>
      <c r="L1957" t="s">
        <v>215</v>
      </c>
      <c r="M1957" t="s">
        <v>76</v>
      </c>
      <c r="N1957" t="s">
        <v>216</v>
      </c>
      <c r="O1957" s="57">
        <v>46245.582592592589</v>
      </c>
      <c r="P1957" s="57">
        <v>46247.588969907411</v>
      </c>
      <c r="Q1957">
        <v>69363383</v>
      </c>
      <c r="S1957">
        <v>146565009779</v>
      </c>
      <c r="T1957" t="s">
        <v>7608</v>
      </c>
      <c r="U1957" t="s">
        <v>7609</v>
      </c>
      <c r="V1957" t="s">
        <v>7610</v>
      </c>
      <c r="Z1957">
        <v>110.8866654</v>
      </c>
      <c r="AA1957">
        <v>-7.4192309999999999</v>
      </c>
      <c r="AB1957" t="s">
        <v>7611</v>
      </c>
      <c r="AC1957" t="s">
        <v>237</v>
      </c>
      <c r="AL1957" t="s">
        <v>218</v>
      </c>
      <c r="AM1957" t="s">
        <v>7426</v>
      </c>
      <c r="AN1957" t="s">
        <v>6</v>
      </c>
      <c r="AO1957" s="57">
        <v>46334.590532407405</v>
      </c>
      <c r="AP1957" s="57">
        <v>46246.541666666664</v>
      </c>
      <c r="AR1957" t="s">
        <v>219</v>
      </c>
      <c r="AS1957" t="s">
        <v>6376</v>
      </c>
      <c r="AT1957" t="s">
        <v>231</v>
      </c>
      <c r="AU1957">
        <v>20260813</v>
      </c>
      <c r="AV1957" t="s">
        <v>222</v>
      </c>
      <c r="AW1957" t="s">
        <v>1014</v>
      </c>
      <c r="AX1957" t="s">
        <v>223</v>
      </c>
      <c r="BA1957" s="57">
        <v>46246.541666666664</v>
      </c>
      <c r="BB1957" t="s">
        <v>7426</v>
      </c>
      <c r="BC1957">
        <v>2026</v>
      </c>
      <c r="BD1957">
        <v>8</v>
      </c>
      <c r="BE1957">
        <v>13</v>
      </c>
      <c r="BF1957" s="6">
        <f t="shared" si="90"/>
        <v>46247</v>
      </c>
      <c r="BG1957">
        <f t="shared" si="91"/>
        <v>0.45833333333575865</v>
      </c>
      <c r="BH1957" t="str">
        <f t="shared" si="92"/>
        <v>COMPLY</v>
      </c>
      <c r="BI1957" t="e">
        <f>VLOOKUP(H1957,Sheet2!$A$1:$B$270,2,FALSE)</f>
        <v>#N/A</v>
      </c>
    </row>
    <row r="1958" spans="1:61">
      <c r="A1958">
        <v>1957</v>
      </c>
      <c r="B1958">
        <v>1002522660</v>
      </c>
      <c r="C1958">
        <v>3</v>
      </c>
      <c r="D1958" t="s">
        <v>49</v>
      </c>
      <c r="E1958">
        <v>4</v>
      </c>
      <c r="F1958" t="s">
        <v>252</v>
      </c>
      <c r="G1958" t="s">
        <v>252</v>
      </c>
      <c r="H1958" t="s">
        <v>676</v>
      </c>
      <c r="I1958" t="s">
        <v>213</v>
      </c>
      <c r="J1958" t="s">
        <v>214</v>
      </c>
      <c r="K1958" t="s">
        <v>149</v>
      </c>
      <c r="M1958" t="s">
        <v>76</v>
      </c>
      <c r="N1958" t="s">
        <v>216</v>
      </c>
      <c r="O1958" s="57">
        <v>46246.649930555555</v>
      </c>
      <c r="P1958" s="57">
        <v>46246.720324074071</v>
      </c>
      <c r="Q1958">
        <v>69363561</v>
      </c>
      <c r="S1958">
        <v>146285103795</v>
      </c>
      <c r="T1958" t="s">
        <v>7355</v>
      </c>
      <c r="U1958" t="s">
        <v>8534</v>
      </c>
      <c r="V1958" t="s">
        <v>8535</v>
      </c>
      <c r="Z1958">
        <v>109.652074</v>
      </c>
      <c r="AA1958">
        <v>-6.9767479999999997</v>
      </c>
      <c r="AB1958" t="s">
        <v>7358</v>
      </c>
      <c r="AC1958" t="s">
        <v>226</v>
      </c>
      <c r="AL1958" t="s">
        <v>218</v>
      </c>
      <c r="AM1958" t="s">
        <v>8352</v>
      </c>
      <c r="AN1958" t="s">
        <v>6</v>
      </c>
      <c r="AO1958" s="57">
        <v>46364.652662037035</v>
      </c>
      <c r="AR1958" t="s">
        <v>219</v>
      </c>
      <c r="AS1958" t="s">
        <v>676</v>
      </c>
      <c r="AT1958" t="s">
        <v>231</v>
      </c>
      <c r="AU1958">
        <v>20260812</v>
      </c>
      <c r="AV1958" t="s">
        <v>222</v>
      </c>
      <c r="AW1958" t="s">
        <v>562</v>
      </c>
      <c r="AX1958" t="s">
        <v>223</v>
      </c>
      <c r="BA1958" s="57">
        <v>46246.291666666664</v>
      </c>
      <c r="BB1958" t="s">
        <v>8352</v>
      </c>
      <c r="BC1958">
        <v>2026</v>
      </c>
      <c r="BD1958">
        <v>8</v>
      </c>
      <c r="BE1958">
        <v>12</v>
      </c>
      <c r="BF1958" s="6">
        <f t="shared" si="90"/>
        <v>46246</v>
      </c>
      <c r="BG1958">
        <f t="shared" si="91"/>
        <v>-0.29166666666424135</v>
      </c>
      <c r="BH1958" t="str">
        <f t="shared" si="92"/>
        <v>COMPLY</v>
      </c>
      <c r="BI1958" t="e">
        <f>VLOOKUP(H1958,Sheet2!$A$1:$B$270,2,FALSE)</f>
        <v>#N/A</v>
      </c>
    </row>
    <row r="1959" spans="1:61">
      <c r="A1959">
        <v>1958</v>
      </c>
      <c r="B1959">
        <v>1002515512</v>
      </c>
      <c r="C1959">
        <v>3</v>
      </c>
      <c r="D1959" t="s">
        <v>42</v>
      </c>
      <c r="E1959">
        <v>5</v>
      </c>
      <c r="F1959" t="s">
        <v>102</v>
      </c>
      <c r="G1959" t="s">
        <v>102</v>
      </c>
      <c r="H1959" t="s">
        <v>370</v>
      </c>
      <c r="I1959" t="s">
        <v>213</v>
      </c>
      <c r="J1959" t="s">
        <v>214</v>
      </c>
      <c r="K1959" t="s">
        <v>149</v>
      </c>
      <c r="L1959" t="s">
        <v>215</v>
      </c>
      <c r="M1959" t="s">
        <v>76</v>
      </c>
      <c r="N1959" t="s">
        <v>216</v>
      </c>
      <c r="O1959" s="57">
        <v>46241.818009259259</v>
      </c>
      <c r="P1959" s="57">
        <v>46241.9059375</v>
      </c>
      <c r="Q1959">
        <v>69361163</v>
      </c>
      <c r="S1959">
        <v>152501280888</v>
      </c>
      <c r="T1959" t="s">
        <v>5122</v>
      </c>
      <c r="U1959" t="s">
        <v>5123</v>
      </c>
      <c r="V1959" t="s">
        <v>5124</v>
      </c>
      <c r="Z1959">
        <v>113.643553107976</v>
      </c>
      <c r="AA1959">
        <v>-8.1936041443613803</v>
      </c>
      <c r="AB1959" t="s">
        <v>5125</v>
      </c>
      <c r="AC1959" t="s">
        <v>217</v>
      </c>
      <c r="AL1959" t="s">
        <v>218</v>
      </c>
      <c r="AM1959" t="s">
        <v>5126</v>
      </c>
      <c r="AN1959" t="s">
        <v>6</v>
      </c>
      <c r="AO1959" s="57">
        <v>46211.819525462961</v>
      </c>
      <c r="AP1959" s="57">
        <v>46243.333333333336</v>
      </c>
      <c r="AR1959" t="s">
        <v>219</v>
      </c>
      <c r="AS1959" t="s">
        <v>370</v>
      </c>
      <c r="AT1959" t="s">
        <v>231</v>
      </c>
      <c r="AU1959">
        <v>20260807</v>
      </c>
      <c r="AV1959" t="s">
        <v>222</v>
      </c>
      <c r="AW1959" t="s">
        <v>1010</v>
      </c>
      <c r="AX1959" t="s">
        <v>223</v>
      </c>
      <c r="BA1959" s="57">
        <v>46243.333333333336</v>
      </c>
      <c r="BB1959" t="s">
        <v>5126</v>
      </c>
      <c r="BC1959">
        <v>2026</v>
      </c>
      <c r="BD1959">
        <v>8</v>
      </c>
      <c r="BE1959">
        <v>7</v>
      </c>
      <c r="BF1959" s="6">
        <f t="shared" si="90"/>
        <v>46241</v>
      </c>
      <c r="BG1959">
        <f t="shared" si="91"/>
        <v>-2.3333333333357587</v>
      </c>
      <c r="BH1959" t="str">
        <f t="shared" si="92"/>
        <v>COMPLY</v>
      </c>
      <c r="BI1959" t="str">
        <f>VLOOKUP(H1959,Sheet2!$A$1:$B$270,2,FALSE)</f>
        <v>JEMBER</v>
      </c>
    </row>
    <row r="1960" spans="1:61">
      <c r="A1960">
        <v>1959</v>
      </c>
      <c r="B1960">
        <v>1002523864</v>
      </c>
      <c r="C1960">
        <v>3</v>
      </c>
      <c r="D1960" t="s">
        <v>34</v>
      </c>
      <c r="E1960">
        <v>5</v>
      </c>
      <c r="F1960" t="s">
        <v>585</v>
      </c>
      <c r="G1960" t="s">
        <v>83</v>
      </c>
      <c r="H1960" t="s">
        <v>389</v>
      </c>
      <c r="I1960" t="s">
        <v>213</v>
      </c>
      <c r="J1960" t="s">
        <v>214</v>
      </c>
      <c r="K1960" t="s">
        <v>149</v>
      </c>
      <c r="M1960" t="s">
        <v>76</v>
      </c>
      <c r="N1960" t="s">
        <v>216</v>
      </c>
      <c r="O1960" s="57">
        <v>46247.468252314815</v>
      </c>
      <c r="P1960" s="57">
        <v>46247.653275462966</v>
      </c>
      <c r="Q1960">
        <v>69361068</v>
      </c>
      <c r="S1960">
        <v>172422212485</v>
      </c>
      <c r="T1960" t="s">
        <v>7878</v>
      </c>
      <c r="U1960" t="s">
        <v>7879</v>
      </c>
      <c r="V1960" t="s">
        <v>9448</v>
      </c>
      <c r="Z1960">
        <v>115.25737001</v>
      </c>
      <c r="AA1960">
        <v>-8.6508100189999997</v>
      </c>
      <c r="AB1960" t="s">
        <v>7881</v>
      </c>
      <c r="AC1960" t="s">
        <v>217</v>
      </c>
      <c r="AL1960" t="s">
        <v>218</v>
      </c>
      <c r="AM1960" t="s">
        <v>7882</v>
      </c>
      <c r="AN1960" t="s">
        <v>6</v>
      </c>
      <c r="AO1960" t="s">
        <v>8851</v>
      </c>
      <c r="AR1960" t="s">
        <v>219</v>
      </c>
      <c r="AS1960" t="s">
        <v>389</v>
      </c>
      <c r="AT1960" t="s">
        <v>646</v>
      </c>
      <c r="AU1960">
        <v>20260813</v>
      </c>
      <c r="AV1960" t="s">
        <v>222</v>
      </c>
      <c r="AW1960" t="s">
        <v>561</v>
      </c>
      <c r="AX1960" t="s">
        <v>223</v>
      </c>
      <c r="BA1960" s="57">
        <v>46247.291666666664</v>
      </c>
      <c r="BB1960" t="s">
        <v>7882</v>
      </c>
      <c r="BC1960">
        <v>2026</v>
      </c>
      <c r="BD1960">
        <v>8</v>
      </c>
      <c r="BE1960">
        <v>13</v>
      </c>
      <c r="BF1960" s="6">
        <f t="shared" si="90"/>
        <v>46247</v>
      </c>
      <c r="BG1960">
        <f t="shared" si="91"/>
        <v>-0.29166666666424135</v>
      </c>
      <c r="BH1960" t="str">
        <f t="shared" si="92"/>
        <v>COMPLY</v>
      </c>
      <c r="BI1960" t="str">
        <f>VLOOKUP(H1960,Sheet2!$A$1:$B$270,2,FALSE)</f>
        <v>SANUR</v>
      </c>
    </row>
    <row r="1961" spans="1:61">
      <c r="A1961">
        <v>1960</v>
      </c>
      <c r="B1961">
        <v>1002521332</v>
      </c>
      <c r="C1961">
        <v>3</v>
      </c>
      <c r="D1961" t="s">
        <v>38</v>
      </c>
      <c r="E1961">
        <v>5</v>
      </c>
      <c r="F1961" t="s">
        <v>92</v>
      </c>
      <c r="G1961" t="s">
        <v>95</v>
      </c>
      <c r="H1961" t="s">
        <v>532</v>
      </c>
      <c r="I1961" t="s">
        <v>213</v>
      </c>
      <c r="J1961" t="s">
        <v>214</v>
      </c>
      <c r="K1961" t="s">
        <v>149</v>
      </c>
      <c r="L1961" t="s">
        <v>215</v>
      </c>
      <c r="M1961" t="s">
        <v>76</v>
      </c>
      <c r="N1961" t="s">
        <v>216</v>
      </c>
      <c r="O1961" s="57">
        <v>46246.380520833336</v>
      </c>
      <c r="P1961" s="57">
        <v>46247.828564814816</v>
      </c>
      <c r="Q1961">
        <v>69363840</v>
      </c>
      <c r="S1961">
        <v>152618204331</v>
      </c>
      <c r="T1961" t="s">
        <v>8536</v>
      </c>
      <c r="U1961" t="s">
        <v>8537</v>
      </c>
      <c r="V1961" t="s">
        <v>8538</v>
      </c>
      <c r="Z1961">
        <v>111.53113</v>
      </c>
      <c r="AA1961">
        <v>-7.9640959999999996</v>
      </c>
      <c r="AB1961" t="s">
        <v>8539</v>
      </c>
      <c r="AC1961" t="s">
        <v>237</v>
      </c>
      <c r="AL1961" t="s">
        <v>218</v>
      </c>
      <c r="AM1961" t="s">
        <v>8019</v>
      </c>
      <c r="AN1961" t="s">
        <v>6</v>
      </c>
      <c r="AO1961" s="57">
        <v>46364.382175925923</v>
      </c>
      <c r="AP1961" s="57">
        <v>46247.333333333336</v>
      </c>
      <c r="AR1961" t="s">
        <v>219</v>
      </c>
      <c r="AS1961" t="s">
        <v>532</v>
      </c>
      <c r="AT1961" t="s">
        <v>231</v>
      </c>
      <c r="AU1961">
        <v>20260813</v>
      </c>
      <c r="AV1961" t="s">
        <v>222</v>
      </c>
      <c r="AW1961" t="s">
        <v>1010</v>
      </c>
      <c r="AX1961" t="s">
        <v>223</v>
      </c>
      <c r="BA1961" s="57">
        <v>46247.333333333336</v>
      </c>
      <c r="BB1961" t="s">
        <v>8019</v>
      </c>
      <c r="BC1961">
        <v>2026</v>
      </c>
      <c r="BD1961">
        <v>8</v>
      </c>
      <c r="BE1961">
        <v>13</v>
      </c>
      <c r="BF1961" s="6">
        <f t="shared" si="90"/>
        <v>46247</v>
      </c>
      <c r="BG1961">
        <f t="shared" si="91"/>
        <v>-0.33333333333575865</v>
      </c>
      <c r="BH1961" t="str">
        <f t="shared" si="92"/>
        <v>COMPLY</v>
      </c>
      <c r="BI1961" t="str">
        <f>VLOOKUP(H1961,Sheet2!$A$1:$B$270,2,FALSE)</f>
        <v>PONOROGO</v>
      </c>
    </row>
    <row r="1962" spans="1:61">
      <c r="A1962">
        <v>1961</v>
      </c>
      <c r="B1962">
        <v>1002519029</v>
      </c>
      <c r="C1962">
        <v>3</v>
      </c>
      <c r="D1962" t="s">
        <v>38</v>
      </c>
      <c r="E1962">
        <v>5</v>
      </c>
      <c r="F1962" t="s">
        <v>250</v>
      </c>
      <c r="G1962" t="s">
        <v>87</v>
      </c>
      <c r="H1962" t="s">
        <v>251</v>
      </c>
      <c r="I1962" t="s">
        <v>9791</v>
      </c>
      <c r="J1962" t="s">
        <v>214</v>
      </c>
      <c r="K1962" t="s">
        <v>149</v>
      </c>
      <c r="M1962" t="s">
        <v>76</v>
      </c>
      <c r="N1962" t="s">
        <v>9792</v>
      </c>
      <c r="O1962" s="57">
        <v>46245.397812499999</v>
      </c>
      <c r="P1962" s="57">
        <v>46245.734444444446</v>
      </c>
      <c r="Q1962">
        <v>69362948</v>
      </c>
      <c r="S1962">
        <v>152702232194</v>
      </c>
      <c r="T1962" t="s">
        <v>12774</v>
      </c>
      <c r="U1962" t="s">
        <v>12775</v>
      </c>
      <c r="V1962" t="s">
        <v>12776</v>
      </c>
      <c r="Z1962">
        <v>112.64238130774</v>
      </c>
      <c r="AA1962">
        <v>-7.94084784400268</v>
      </c>
      <c r="AB1962" t="s">
        <v>12777</v>
      </c>
      <c r="AC1962" t="s">
        <v>226</v>
      </c>
      <c r="AL1962" t="s">
        <v>218</v>
      </c>
      <c r="AM1962" t="s">
        <v>12777</v>
      </c>
      <c r="AN1962" t="s">
        <v>6</v>
      </c>
      <c r="AO1962" s="57">
        <v>46334.402962962966</v>
      </c>
      <c r="AR1962" t="s">
        <v>219</v>
      </c>
      <c r="AS1962" t="s">
        <v>251</v>
      </c>
      <c r="AT1962" t="s">
        <v>231</v>
      </c>
      <c r="AU1962">
        <v>20260811</v>
      </c>
      <c r="AV1962" t="s">
        <v>222</v>
      </c>
      <c r="AW1962" t="s">
        <v>7548</v>
      </c>
      <c r="AX1962" t="s">
        <v>223</v>
      </c>
      <c r="BA1962" s="57">
        <v>46245.520833333336</v>
      </c>
      <c r="BB1962" t="s">
        <v>12777</v>
      </c>
      <c r="BC1962">
        <v>2026</v>
      </c>
      <c r="BD1962">
        <v>8</v>
      </c>
      <c r="BE1962">
        <v>11</v>
      </c>
      <c r="BF1962" s="6">
        <f t="shared" si="90"/>
        <v>46245</v>
      </c>
      <c r="BG1962">
        <f t="shared" si="91"/>
        <v>-0.52083333333575865</v>
      </c>
      <c r="BH1962" t="str">
        <f t="shared" si="92"/>
        <v>COMPLY</v>
      </c>
      <c r="BI1962" t="str">
        <f>VLOOKUP(H1962,Sheet2!$A$1:$B$270,2,FALSE)</f>
        <v>BATU</v>
      </c>
    </row>
    <row r="1963" spans="1:61">
      <c r="A1963">
        <v>1962</v>
      </c>
      <c r="B1963">
        <v>1002518525</v>
      </c>
      <c r="C1963">
        <v>3</v>
      </c>
      <c r="D1963" t="s">
        <v>59</v>
      </c>
      <c r="E1963">
        <v>4</v>
      </c>
      <c r="F1963" t="s">
        <v>224</v>
      </c>
      <c r="G1963" t="s">
        <v>224</v>
      </c>
      <c r="H1963" t="s">
        <v>911</v>
      </c>
      <c r="I1963" t="s">
        <v>213</v>
      </c>
      <c r="J1963" t="s">
        <v>214</v>
      </c>
      <c r="K1963" t="s">
        <v>149</v>
      </c>
      <c r="M1963" t="s">
        <v>76</v>
      </c>
      <c r="N1963" t="s">
        <v>216</v>
      </c>
      <c r="O1963" s="57">
        <v>46244.699143518519</v>
      </c>
      <c r="P1963" s="57">
        <v>46244.781342592592</v>
      </c>
      <c r="Q1963">
        <v>69361427</v>
      </c>
      <c r="S1963">
        <v>146303609786</v>
      </c>
      <c r="T1963" t="s">
        <v>5415</v>
      </c>
      <c r="U1963" t="s">
        <v>6446</v>
      </c>
      <c r="V1963" t="s">
        <v>6447</v>
      </c>
      <c r="Z1963">
        <v>109.182956581889</v>
      </c>
      <c r="AA1963">
        <v>-7.41658743935385</v>
      </c>
      <c r="AB1963" t="s">
        <v>5418</v>
      </c>
      <c r="AC1963" t="s">
        <v>290</v>
      </c>
      <c r="AL1963" t="s">
        <v>218</v>
      </c>
      <c r="AM1963" t="s">
        <v>6448</v>
      </c>
      <c r="AN1963" t="s">
        <v>6</v>
      </c>
      <c r="AO1963" s="57">
        <v>46303.705127314817</v>
      </c>
      <c r="AR1963" t="s">
        <v>219</v>
      </c>
      <c r="AS1963" t="s">
        <v>911</v>
      </c>
      <c r="AT1963" t="s">
        <v>231</v>
      </c>
      <c r="AU1963">
        <v>20260810</v>
      </c>
      <c r="AV1963" t="s">
        <v>222</v>
      </c>
      <c r="AW1963" t="s">
        <v>634</v>
      </c>
      <c r="AX1963" t="s">
        <v>223</v>
      </c>
      <c r="BA1963" s="57">
        <v>46244.291666666664</v>
      </c>
      <c r="BB1963" t="s">
        <v>6448</v>
      </c>
      <c r="BC1963">
        <v>2026</v>
      </c>
      <c r="BD1963">
        <v>8</v>
      </c>
      <c r="BE1963">
        <v>10</v>
      </c>
      <c r="BF1963" s="6">
        <f t="shared" si="90"/>
        <v>46244</v>
      </c>
      <c r="BG1963">
        <f t="shared" si="91"/>
        <v>-0.29166666666424135</v>
      </c>
      <c r="BH1963" t="str">
        <f t="shared" si="92"/>
        <v>COMPLY</v>
      </c>
      <c r="BI1963" t="e">
        <f>VLOOKUP(H1963,Sheet2!$A$1:$B$270,2,FALSE)</f>
        <v>#N/A</v>
      </c>
    </row>
    <row r="1964" spans="1:61">
      <c r="A1964">
        <v>1963</v>
      </c>
      <c r="B1964">
        <v>1002510128</v>
      </c>
      <c r="C1964">
        <v>3</v>
      </c>
      <c r="D1964" t="s">
        <v>55</v>
      </c>
      <c r="E1964">
        <v>5</v>
      </c>
      <c r="F1964" t="s">
        <v>313</v>
      </c>
      <c r="G1964" t="s">
        <v>124</v>
      </c>
      <c r="H1964" t="s">
        <v>315</v>
      </c>
      <c r="I1964" t="s">
        <v>213</v>
      </c>
      <c r="J1964" t="s">
        <v>214</v>
      </c>
      <c r="K1964" t="s">
        <v>149</v>
      </c>
      <c r="M1964" t="s">
        <v>76</v>
      </c>
      <c r="N1964" t="s">
        <v>216</v>
      </c>
      <c r="O1964" s="57">
        <v>46239.463784722226</v>
      </c>
      <c r="P1964" s="57">
        <v>46239.59615740741</v>
      </c>
      <c r="Q1964">
        <v>69357389</v>
      </c>
      <c r="S1964">
        <v>152308242977</v>
      </c>
      <c r="T1964" t="s">
        <v>2485</v>
      </c>
      <c r="U1964" t="s">
        <v>2486</v>
      </c>
      <c r="V1964" t="s">
        <v>2487</v>
      </c>
      <c r="Z1964">
        <v>112.73573810000001</v>
      </c>
      <c r="AA1964">
        <v>-7.3183878919999996</v>
      </c>
      <c r="AB1964" t="s">
        <v>2488</v>
      </c>
      <c r="AC1964" t="s">
        <v>217</v>
      </c>
      <c r="AL1964" t="s">
        <v>218</v>
      </c>
      <c r="AM1964" t="s">
        <v>2489</v>
      </c>
      <c r="AN1964" t="s">
        <v>6</v>
      </c>
      <c r="AO1964" s="57">
        <v>46150.475636574076</v>
      </c>
      <c r="AR1964" t="s">
        <v>219</v>
      </c>
      <c r="AS1964" t="s">
        <v>315</v>
      </c>
      <c r="AT1964" t="s">
        <v>231</v>
      </c>
      <c r="AU1964">
        <v>20260805</v>
      </c>
      <c r="AV1964" t="s">
        <v>222</v>
      </c>
      <c r="AW1964" t="s">
        <v>582</v>
      </c>
      <c r="AX1964" t="s">
        <v>223</v>
      </c>
      <c r="BA1964" s="57">
        <v>46239.291666666664</v>
      </c>
      <c r="BB1964" t="s">
        <v>2489</v>
      </c>
      <c r="BC1964">
        <v>2026</v>
      </c>
      <c r="BD1964">
        <v>8</v>
      </c>
      <c r="BE1964">
        <v>5</v>
      </c>
      <c r="BF1964" s="6">
        <f t="shared" si="90"/>
        <v>46239</v>
      </c>
      <c r="BG1964">
        <f t="shared" si="91"/>
        <v>-0.29166666666424135</v>
      </c>
      <c r="BH1964" t="str">
        <f t="shared" si="92"/>
        <v>COMPLY</v>
      </c>
      <c r="BI1964" t="str">
        <f>VLOOKUP(H1964,Sheet2!$A$1:$B$270,2,FALSE)</f>
        <v>SURABAYA SELATAN</v>
      </c>
    </row>
    <row r="1965" spans="1:61">
      <c r="A1965">
        <v>1964</v>
      </c>
      <c r="B1965">
        <v>1002509040</v>
      </c>
      <c r="C1965">
        <v>3</v>
      </c>
      <c r="D1965" t="s">
        <v>42</v>
      </c>
      <c r="E1965">
        <v>5</v>
      </c>
      <c r="F1965" t="s">
        <v>106</v>
      </c>
      <c r="G1965" t="s">
        <v>104</v>
      </c>
      <c r="H1965" t="s">
        <v>425</v>
      </c>
      <c r="I1965" t="s">
        <v>213</v>
      </c>
      <c r="J1965" t="s">
        <v>214</v>
      </c>
      <c r="K1965" t="s">
        <v>149</v>
      </c>
      <c r="M1965" t="s">
        <v>76</v>
      </c>
      <c r="N1965" t="s">
        <v>216</v>
      </c>
      <c r="O1965" s="57">
        <v>46238.663981481484</v>
      </c>
      <c r="P1965" s="57">
        <v>46239.625659722224</v>
      </c>
      <c r="Q1965">
        <v>69358498</v>
      </c>
      <c r="S1965">
        <v>152504261492</v>
      </c>
      <c r="T1965" t="s">
        <v>2490</v>
      </c>
      <c r="U1965" t="s">
        <v>2491</v>
      </c>
      <c r="V1965" t="s">
        <v>2492</v>
      </c>
      <c r="Z1965">
        <v>113.22537079999999</v>
      </c>
      <c r="AA1965">
        <v>-8.1253221</v>
      </c>
      <c r="AB1965" t="s">
        <v>2493</v>
      </c>
      <c r="AC1965" t="s">
        <v>230</v>
      </c>
      <c r="AL1965" t="s">
        <v>218</v>
      </c>
      <c r="AM1965" t="s">
        <v>2494</v>
      </c>
      <c r="AN1965" t="s">
        <v>6</v>
      </c>
      <c r="AO1965" s="57">
        <v>46120.684421296297</v>
      </c>
      <c r="AP1965" s="57">
        <v>46239.541666666664</v>
      </c>
      <c r="AR1965" t="s">
        <v>219</v>
      </c>
      <c r="AS1965" t="s">
        <v>425</v>
      </c>
      <c r="AT1965" t="s">
        <v>231</v>
      </c>
      <c r="AU1965">
        <v>20260805</v>
      </c>
      <c r="AV1965" t="s">
        <v>222</v>
      </c>
      <c r="AW1965" t="s">
        <v>561</v>
      </c>
      <c r="AX1965" t="s">
        <v>223</v>
      </c>
      <c r="BA1965" s="57">
        <v>46239.541666666664</v>
      </c>
      <c r="BB1965" t="s">
        <v>2494</v>
      </c>
      <c r="BC1965">
        <v>2026</v>
      </c>
      <c r="BD1965">
        <v>8</v>
      </c>
      <c r="BE1965">
        <v>5</v>
      </c>
      <c r="BF1965" s="6">
        <f t="shared" si="90"/>
        <v>46239</v>
      </c>
      <c r="BG1965">
        <f t="shared" si="91"/>
        <v>-0.54166666666424135</v>
      </c>
      <c r="BH1965" t="str">
        <f t="shared" si="92"/>
        <v>COMPLY</v>
      </c>
      <c r="BI1965" t="str">
        <f>VLOOKUP(H1965,Sheet2!$A$1:$B$270,2,FALSE)</f>
        <v>PROBOLINGGO</v>
      </c>
    </row>
    <row r="1966" spans="1:61">
      <c r="A1966">
        <v>1965</v>
      </c>
      <c r="B1966">
        <v>1002511870</v>
      </c>
      <c r="C1966">
        <v>3</v>
      </c>
      <c r="D1966" t="s">
        <v>34</v>
      </c>
      <c r="E1966">
        <v>5</v>
      </c>
      <c r="F1966" t="s">
        <v>585</v>
      </c>
      <c r="G1966" t="s">
        <v>81</v>
      </c>
      <c r="H1966" t="s">
        <v>322</v>
      </c>
      <c r="I1966" t="s">
        <v>213</v>
      </c>
      <c r="J1966" t="s">
        <v>214</v>
      </c>
      <c r="K1966" t="s">
        <v>149</v>
      </c>
      <c r="M1966" t="s">
        <v>602</v>
      </c>
      <c r="N1966" t="s">
        <v>216</v>
      </c>
      <c r="O1966" s="57">
        <v>46240.450497685182</v>
      </c>
      <c r="P1966" s="57">
        <v>46246.782222222224</v>
      </c>
      <c r="Q1966">
        <v>69359749</v>
      </c>
      <c r="S1966">
        <v>172415798468</v>
      </c>
      <c r="T1966" t="s">
        <v>1446</v>
      </c>
      <c r="U1966" t="s">
        <v>1447</v>
      </c>
      <c r="Z1966">
        <v>115.182647</v>
      </c>
      <c r="AA1966">
        <v>-8.8198720000000002</v>
      </c>
      <c r="AB1966" t="s">
        <v>1448</v>
      </c>
      <c r="AC1966" t="s">
        <v>230</v>
      </c>
      <c r="AO1966" s="57">
        <v>46181.455231481479</v>
      </c>
      <c r="AR1966" t="s">
        <v>5</v>
      </c>
      <c r="AS1966" t="s">
        <v>322</v>
      </c>
      <c r="AT1966" t="s">
        <v>231</v>
      </c>
      <c r="AV1966" t="s">
        <v>8540</v>
      </c>
      <c r="AW1966" t="s">
        <v>562</v>
      </c>
      <c r="AX1966" t="s">
        <v>223</v>
      </c>
      <c r="BF1966" s="6" t="e">
        <f t="shared" si="90"/>
        <v>#NUM!</v>
      </c>
      <c r="BG1966" t="e">
        <f t="shared" si="91"/>
        <v>#NUM!</v>
      </c>
      <c r="BH1966" t="e">
        <f t="shared" si="92"/>
        <v>#NUM!</v>
      </c>
      <c r="BI1966" t="str">
        <f>VLOOKUP(H1966,Sheet2!$A$1:$B$270,2,FALSE)</f>
        <v>JIMBARAN</v>
      </c>
    </row>
    <row r="1967" spans="1:61">
      <c r="A1967">
        <v>1966</v>
      </c>
      <c r="B1967">
        <v>1002507692</v>
      </c>
      <c r="C1967">
        <v>3</v>
      </c>
      <c r="D1967" t="s">
        <v>38</v>
      </c>
      <c r="E1967">
        <v>5</v>
      </c>
      <c r="F1967" t="s">
        <v>90</v>
      </c>
      <c r="G1967" t="s">
        <v>90</v>
      </c>
      <c r="H1967" t="s">
        <v>419</v>
      </c>
      <c r="I1967" t="s">
        <v>213</v>
      </c>
      <c r="J1967" t="s">
        <v>214</v>
      </c>
      <c r="K1967" t="s">
        <v>149</v>
      </c>
      <c r="L1967" t="s">
        <v>215</v>
      </c>
      <c r="M1967" t="s">
        <v>76</v>
      </c>
      <c r="N1967" t="s">
        <v>216</v>
      </c>
      <c r="O1967" s="57">
        <v>46238.470092592594</v>
      </c>
      <c r="P1967" s="57">
        <v>46238.655069444445</v>
      </c>
      <c r="Q1967">
        <v>69358122</v>
      </c>
      <c r="S1967">
        <v>152610241452</v>
      </c>
      <c r="T1967" t="s">
        <v>2500</v>
      </c>
      <c r="U1967" t="s">
        <v>2501</v>
      </c>
      <c r="V1967" t="s">
        <v>2502</v>
      </c>
      <c r="Z1967">
        <v>112.02931087464</v>
      </c>
      <c r="AA1967">
        <v>-7.8403035584790599</v>
      </c>
      <c r="AB1967" t="s">
        <v>2503</v>
      </c>
      <c r="AC1967" t="s">
        <v>217</v>
      </c>
      <c r="AL1967" t="s">
        <v>218</v>
      </c>
      <c r="AM1967" t="s">
        <v>2504</v>
      </c>
      <c r="AN1967" t="s">
        <v>6</v>
      </c>
      <c r="AO1967" s="57">
        <v>46120.476157407407</v>
      </c>
      <c r="AP1967" s="57">
        <v>46239.541666666664</v>
      </c>
      <c r="AR1967" t="s">
        <v>219</v>
      </c>
      <c r="AS1967" t="s">
        <v>419</v>
      </c>
      <c r="AT1967" t="s">
        <v>231</v>
      </c>
      <c r="AU1967">
        <v>20260804</v>
      </c>
      <c r="AV1967" t="s">
        <v>222</v>
      </c>
      <c r="AW1967" t="s">
        <v>1015</v>
      </c>
      <c r="AX1967" t="s">
        <v>223</v>
      </c>
      <c r="BA1967" s="57">
        <v>46239.541666666664</v>
      </c>
      <c r="BB1967" t="s">
        <v>2504</v>
      </c>
      <c r="BC1967">
        <v>2026</v>
      </c>
      <c r="BD1967">
        <v>8</v>
      </c>
      <c r="BE1967">
        <v>4</v>
      </c>
      <c r="BF1967" s="6">
        <f t="shared" si="90"/>
        <v>46238</v>
      </c>
      <c r="BG1967">
        <f t="shared" si="91"/>
        <v>-1.5416666666642413</v>
      </c>
      <c r="BH1967" t="str">
        <f t="shared" si="92"/>
        <v>COMPLY</v>
      </c>
      <c r="BI1967" t="str">
        <f>VLOOKUP(H1967,Sheet2!$A$1:$B$270,2,FALSE)</f>
        <v>KEDIRI</v>
      </c>
    </row>
    <row r="1968" spans="1:61">
      <c r="A1968">
        <v>1967</v>
      </c>
      <c r="B1968">
        <v>1002523271</v>
      </c>
      <c r="C1968">
        <v>3</v>
      </c>
      <c r="D1968" t="s">
        <v>34</v>
      </c>
      <c r="E1968">
        <v>5</v>
      </c>
      <c r="F1968" t="s">
        <v>585</v>
      </c>
      <c r="G1968" t="s">
        <v>83</v>
      </c>
      <c r="H1968" t="s">
        <v>389</v>
      </c>
      <c r="I1968" t="s">
        <v>213</v>
      </c>
      <c r="J1968" t="s">
        <v>214</v>
      </c>
      <c r="K1968" t="s">
        <v>149</v>
      </c>
      <c r="M1968" t="s">
        <v>277</v>
      </c>
      <c r="N1968" t="s">
        <v>216</v>
      </c>
      <c r="O1968" s="57">
        <v>46247.346018518518</v>
      </c>
      <c r="P1968" s="57">
        <v>46248.58997685185</v>
      </c>
      <c r="Q1968">
        <v>69364693</v>
      </c>
      <c r="S1968">
        <v>172422212718</v>
      </c>
      <c r="T1968" t="s">
        <v>9449</v>
      </c>
      <c r="U1968" t="s">
        <v>9450</v>
      </c>
      <c r="V1968" t="s">
        <v>9451</v>
      </c>
      <c r="Z1968">
        <v>115.2321053</v>
      </c>
      <c r="AA1968">
        <v>-8.6343876999999996</v>
      </c>
      <c r="AB1968" t="s">
        <v>9452</v>
      </c>
      <c r="AC1968" t="s">
        <v>230</v>
      </c>
      <c r="AL1968" t="s">
        <v>218</v>
      </c>
      <c r="AM1968" t="s">
        <v>9453</v>
      </c>
      <c r="AN1968" t="s">
        <v>6</v>
      </c>
      <c r="AO1968" t="s">
        <v>9175</v>
      </c>
      <c r="AP1968" s="57">
        <v>46248.541666666664</v>
      </c>
      <c r="AQ1968" t="s">
        <v>564</v>
      </c>
      <c r="AR1968" t="s">
        <v>278</v>
      </c>
      <c r="AS1968" t="s">
        <v>389</v>
      </c>
      <c r="AT1968" t="s">
        <v>231</v>
      </c>
      <c r="AV1968" t="s">
        <v>12778</v>
      </c>
      <c r="AW1968" t="s">
        <v>561</v>
      </c>
      <c r="AX1968" t="s">
        <v>223</v>
      </c>
      <c r="BA1968" s="57">
        <v>46248.541666666664</v>
      </c>
      <c r="BB1968" t="s">
        <v>9453</v>
      </c>
      <c r="BF1968" s="6" t="e">
        <f t="shared" si="90"/>
        <v>#NUM!</v>
      </c>
      <c r="BG1968" t="e">
        <f t="shared" si="91"/>
        <v>#NUM!</v>
      </c>
      <c r="BH1968" t="e">
        <f t="shared" si="92"/>
        <v>#NUM!</v>
      </c>
      <c r="BI1968" t="str">
        <f>VLOOKUP(H1968,Sheet2!$A$1:$B$270,2,FALSE)</f>
        <v>SANUR</v>
      </c>
    </row>
    <row r="1969" spans="1:61">
      <c r="A1969">
        <v>1968</v>
      </c>
      <c r="B1969">
        <v>1002518415</v>
      </c>
      <c r="C1969">
        <v>3</v>
      </c>
      <c r="D1969" t="s">
        <v>34</v>
      </c>
      <c r="E1969">
        <v>5</v>
      </c>
      <c r="F1969" t="s">
        <v>573</v>
      </c>
      <c r="G1969" t="s">
        <v>79</v>
      </c>
      <c r="H1969" t="s">
        <v>471</v>
      </c>
      <c r="I1969" t="s">
        <v>213</v>
      </c>
      <c r="J1969" t="s">
        <v>214</v>
      </c>
      <c r="K1969" t="s">
        <v>149</v>
      </c>
      <c r="M1969" t="s">
        <v>76</v>
      </c>
      <c r="N1969" t="s">
        <v>216</v>
      </c>
      <c r="O1969" s="57">
        <v>46244.671770833331</v>
      </c>
      <c r="P1969" s="57">
        <v>46246.595138888886</v>
      </c>
      <c r="Q1969">
        <v>69362707</v>
      </c>
      <c r="S1969">
        <v>172407213929</v>
      </c>
      <c r="T1969" t="s">
        <v>6204</v>
      </c>
      <c r="U1969" t="s">
        <v>6205</v>
      </c>
      <c r="V1969" t="s">
        <v>6454</v>
      </c>
      <c r="Z1969">
        <v>115.3020191</v>
      </c>
      <c r="AA1969">
        <v>-8.5440394000000008</v>
      </c>
      <c r="AB1969" t="s">
        <v>6207</v>
      </c>
      <c r="AC1969" t="s">
        <v>230</v>
      </c>
      <c r="AL1969" t="s">
        <v>218</v>
      </c>
      <c r="AM1969" t="s">
        <v>6208</v>
      </c>
      <c r="AN1969" t="s">
        <v>6</v>
      </c>
      <c r="AO1969" s="57">
        <v>46303.673692129632</v>
      </c>
      <c r="AP1969" s="57">
        <v>46245.625</v>
      </c>
      <c r="AR1969" t="s">
        <v>219</v>
      </c>
      <c r="AS1969" t="s">
        <v>471</v>
      </c>
      <c r="AT1969" t="s">
        <v>231</v>
      </c>
      <c r="AU1969">
        <v>20260812</v>
      </c>
      <c r="AV1969" t="s">
        <v>222</v>
      </c>
      <c r="AW1969" t="s">
        <v>561</v>
      </c>
      <c r="AX1969" t="s">
        <v>223</v>
      </c>
      <c r="BA1969" s="57">
        <v>46245.625</v>
      </c>
      <c r="BB1969" t="s">
        <v>6208</v>
      </c>
      <c r="BC1969">
        <v>2026</v>
      </c>
      <c r="BD1969">
        <v>8</v>
      </c>
      <c r="BE1969">
        <v>12</v>
      </c>
      <c r="BF1969" s="6">
        <f t="shared" si="90"/>
        <v>46246</v>
      </c>
      <c r="BG1969">
        <f t="shared" si="91"/>
        <v>0.375</v>
      </c>
      <c r="BH1969" t="str">
        <f t="shared" si="92"/>
        <v>COMPLY</v>
      </c>
      <c r="BI1969" t="str">
        <f>VLOOKUP(H1969,Sheet2!$A$1:$B$270,2,FALSE)</f>
        <v>GIANYAR</v>
      </c>
    </row>
    <row r="1970" spans="1:61">
      <c r="A1970">
        <v>1969</v>
      </c>
      <c r="B1970">
        <v>1002519584</v>
      </c>
      <c r="C1970">
        <v>3</v>
      </c>
      <c r="D1970" t="s">
        <v>42</v>
      </c>
      <c r="E1970">
        <v>5</v>
      </c>
      <c r="F1970" t="s">
        <v>106</v>
      </c>
      <c r="G1970" t="s">
        <v>106</v>
      </c>
      <c r="H1970" t="s">
        <v>375</v>
      </c>
      <c r="I1970" t="s">
        <v>213</v>
      </c>
      <c r="J1970" t="s">
        <v>214</v>
      </c>
      <c r="K1970" t="s">
        <v>149</v>
      </c>
      <c r="M1970" t="s">
        <v>76</v>
      </c>
      <c r="N1970" t="s">
        <v>216</v>
      </c>
      <c r="O1970" s="57">
        <v>46245.486932870372</v>
      </c>
      <c r="P1970" s="57">
        <v>46246.600127314814</v>
      </c>
      <c r="Q1970">
        <v>69363187</v>
      </c>
      <c r="S1970">
        <v>152731203846</v>
      </c>
      <c r="T1970" t="s">
        <v>7612</v>
      </c>
      <c r="U1970" t="s">
        <v>7613</v>
      </c>
      <c r="V1970" t="s">
        <v>7614</v>
      </c>
      <c r="Z1970">
        <v>112.89175109999999</v>
      </c>
      <c r="AA1970">
        <v>-7.7297317999999997</v>
      </c>
      <c r="AB1970" t="s">
        <v>7615</v>
      </c>
      <c r="AC1970" t="s">
        <v>230</v>
      </c>
      <c r="AL1970" t="s">
        <v>218</v>
      </c>
      <c r="AM1970" t="s">
        <v>7616</v>
      </c>
      <c r="AN1970" t="s">
        <v>6</v>
      </c>
      <c r="AO1970" s="57">
        <v>46334.496863425928</v>
      </c>
      <c r="AP1970" s="57">
        <v>46247.333333333336</v>
      </c>
      <c r="AR1970" t="s">
        <v>219</v>
      </c>
      <c r="AS1970" t="s">
        <v>375</v>
      </c>
      <c r="AT1970" t="s">
        <v>231</v>
      </c>
      <c r="AU1970">
        <v>20260812</v>
      </c>
      <c r="AV1970" t="s">
        <v>222</v>
      </c>
      <c r="AW1970" t="s">
        <v>582</v>
      </c>
      <c r="AX1970" t="s">
        <v>223</v>
      </c>
      <c r="BA1970" s="57">
        <v>46247.333333333336</v>
      </c>
      <c r="BB1970" t="s">
        <v>7616</v>
      </c>
      <c r="BC1970">
        <v>2026</v>
      </c>
      <c r="BD1970">
        <v>8</v>
      </c>
      <c r="BE1970">
        <v>12</v>
      </c>
      <c r="BF1970" s="6">
        <f t="shared" si="90"/>
        <v>46246</v>
      </c>
      <c r="BG1970">
        <f t="shared" si="91"/>
        <v>-1.3333333333357587</v>
      </c>
      <c r="BH1970" t="str">
        <f t="shared" si="92"/>
        <v>COMPLY</v>
      </c>
      <c r="BI1970" t="str">
        <f>VLOOKUP(H1970,Sheet2!$A$1:$B$270,2,FALSE)</f>
        <v>PASURUAN</v>
      </c>
    </row>
    <row r="1971" spans="1:61">
      <c r="A1971">
        <v>1970</v>
      </c>
      <c r="B1971">
        <v>1002507002</v>
      </c>
      <c r="C1971">
        <v>3</v>
      </c>
      <c r="D1971" t="s">
        <v>42</v>
      </c>
      <c r="E1971">
        <v>5</v>
      </c>
      <c r="F1971" t="s">
        <v>102</v>
      </c>
      <c r="G1971" t="s">
        <v>108</v>
      </c>
      <c r="H1971" t="s">
        <v>393</v>
      </c>
      <c r="I1971" t="s">
        <v>213</v>
      </c>
      <c r="J1971" t="s">
        <v>214</v>
      </c>
      <c r="K1971" t="s">
        <v>149</v>
      </c>
      <c r="M1971" t="s">
        <v>1039</v>
      </c>
      <c r="N1971" t="s">
        <v>216</v>
      </c>
      <c r="O1971" s="57">
        <v>46238.399398148147</v>
      </c>
      <c r="P1971" s="57">
        <v>46246.449328703704</v>
      </c>
      <c r="Q1971">
        <v>69358005</v>
      </c>
      <c r="S1971">
        <v>152506219051</v>
      </c>
      <c r="T1971" t="s">
        <v>2505</v>
      </c>
      <c r="U1971" t="s">
        <v>1051</v>
      </c>
      <c r="V1971" t="s">
        <v>2506</v>
      </c>
      <c r="Z1971">
        <v>114.0233145</v>
      </c>
      <c r="AA1971">
        <v>-7.7001004999999996</v>
      </c>
      <c r="AB1971" t="s">
        <v>2507</v>
      </c>
      <c r="AC1971" t="s">
        <v>291</v>
      </c>
      <c r="AL1971" t="s">
        <v>218</v>
      </c>
      <c r="AM1971" t="s">
        <v>2508</v>
      </c>
      <c r="AN1971" t="s">
        <v>6</v>
      </c>
      <c r="AO1971" s="57">
        <v>46120.403333333335</v>
      </c>
      <c r="AP1971" s="57">
        <v>46239.333333333336</v>
      </c>
      <c r="AS1971" t="s">
        <v>393</v>
      </c>
      <c r="AT1971" t="s">
        <v>231</v>
      </c>
      <c r="AV1971" t="s">
        <v>1039</v>
      </c>
      <c r="AW1971" t="s">
        <v>561</v>
      </c>
      <c r="AX1971" t="s">
        <v>223</v>
      </c>
      <c r="BA1971" s="57">
        <v>46239.333333333336</v>
      </c>
      <c r="BB1971" t="s">
        <v>2508</v>
      </c>
      <c r="BF1971" s="6" t="e">
        <f t="shared" si="90"/>
        <v>#NUM!</v>
      </c>
      <c r="BG1971" t="e">
        <f t="shared" si="91"/>
        <v>#NUM!</v>
      </c>
      <c r="BH1971" t="e">
        <f t="shared" si="92"/>
        <v>#NUM!</v>
      </c>
      <c r="BI1971" t="str">
        <f>VLOOKUP(H1971,Sheet2!$A$1:$B$270,2,FALSE)</f>
        <v>BANYUWANGI</v>
      </c>
    </row>
    <row r="1972" spans="1:61">
      <c r="A1972">
        <v>1971</v>
      </c>
      <c r="B1972">
        <v>1002512663</v>
      </c>
      <c r="C1972">
        <v>3</v>
      </c>
      <c r="D1972" t="s">
        <v>55</v>
      </c>
      <c r="E1972">
        <v>5</v>
      </c>
      <c r="F1972" t="s">
        <v>313</v>
      </c>
      <c r="G1972" t="s">
        <v>124</v>
      </c>
      <c r="H1972" t="s">
        <v>397</v>
      </c>
      <c r="I1972" t="s">
        <v>213</v>
      </c>
      <c r="J1972" t="s">
        <v>214</v>
      </c>
      <c r="K1972" t="s">
        <v>149</v>
      </c>
      <c r="L1972" t="s">
        <v>215</v>
      </c>
      <c r="M1972" t="s">
        <v>76</v>
      </c>
      <c r="N1972" t="s">
        <v>216</v>
      </c>
      <c r="O1972" s="57">
        <v>46240.601365740738</v>
      </c>
      <c r="P1972" s="57">
        <v>46242.342777777776</v>
      </c>
      <c r="Q1972">
        <v>69360037</v>
      </c>
      <c r="S1972">
        <v>152302236655</v>
      </c>
      <c r="T1972" t="s">
        <v>2509</v>
      </c>
      <c r="U1972" t="s">
        <v>2510</v>
      </c>
      <c r="V1972" t="s">
        <v>2511</v>
      </c>
      <c r="Z1972">
        <v>112.74784099999999</v>
      </c>
      <c r="AA1972">
        <v>-7.3433039999999998</v>
      </c>
      <c r="AB1972" t="s">
        <v>2512</v>
      </c>
      <c r="AC1972" t="s">
        <v>237</v>
      </c>
      <c r="AL1972" t="s">
        <v>218</v>
      </c>
      <c r="AM1972" t="s">
        <v>2513</v>
      </c>
      <c r="AN1972" t="s">
        <v>6</v>
      </c>
      <c r="AO1972" s="57">
        <v>46181.611122685186</v>
      </c>
      <c r="AP1972" s="57">
        <v>46241.541666666664</v>
      </c>
      <c r="AR1972" t="s">
        <v>219</v>
      </c>
      <c r="AS1972" t="s">
        <v>397</v>
      </c>
      <c r="AT1972" t="s">
        <v>231</v>
      </c>
      <c r="AU1972">
        <v>20260808</v>
      </c>
      <c r="AV1972" t="s">
        <v>222</v>
      </c>
      <c r="AW1972" t="s">
        <v>1018</v>
      </c>
      <c r="AX1972" t="s">
        <v>223</v>
      </c>
      <c r="BA1972" s="57">
        <v>46241.541666666664</v>
      </c>
      <c r="BB1972" t="s">
        <v>2513</v>
      </c>
      <c r="BC1972">
        <v>2026</v>
      </c>
      <c r="BD1972">
        <v>8</v>
      </c>
      <c r="BE1972">
        <v>8</v>
      </c>
      <c r="BF1972" s="6">
        <f t="shared" si="90"/>
        <v>46242</v>
      </c>
      <c r="BG1972">
        <f t="shared" si="91"/>
        <v>0.45833333333575865</v>
      </c>
      <c r="BH1972" t="str">
        <f t="shared" si="92"/>
        <v>COMPLY</v>
      </c>
      <c r="BI1972" t="str">
        <f>VLOOKUP(H1972,Sheet2!$A$1:$B$270,2,FALSE)</f>
        <v>SURABAYA SELATAN</v>
      </c>
    </row>
    <row r="1973" spans="1:61">
      <c r="A1973">
        <v>1972</v>
      </c>
      <c r="B1973">
        <v>1002529493</v>
      </c>
      <c r="C1973">
        <v>3</v>
      </c>
      <c r="D1973" t="s">
        <v>38</v>
      </c>
      <c r="E1973">
        <v>5</v>
      </c>
      <c r="F1973" t="s">
        <v>92</v>
      </c>
      <c r="G1973" t="s">
        <v>95</v>
      </c>
      <c r="H1973" t="s">
        <v>245</v>
      </c>
      <c r="I1973" t="s">
        <v>213</v>
      </c>
      <c r="J1973" t="s">
        <v>214</v>
      </c>
      <c r="K1973" t="s">
        <v>149</v>
      </c>
      <c r="L1973" t="s">
        <v>215</v>
      </c>
      <c r="M1973" t="s">
        <v>76</v>
      </c>
      <c r="N1973" t="s">
        <v>216</v>
      </c>
      <c r="O1973" s="57">
        <v>46250.476342592592</v>
      </c>
      <c r="P1973" s="57">
        <v>46251.788831018515</v>
      </c>
      <c r="Q1973">
        <v>69367403</v>
      </c>
      <c r="S1973">
        <v>152604231013</v>
      </c>
      <c r="T1973" t="s">
        <v>12779</v>
      </c>
      <c r="U1973" t="s">
        <v>12780</v>
      </c>
      <c r="V1973" t="s">
        <v>12781</v>
      </c>
      <c r="Z1973">
        <v>111.4544179</v>
      </c>
      <c r="AA1973">
        <v>-7.7991372999999999</v>
      </c>
      <c r="AB1973" t="s">
        <v>12782</v>
      </c>
      <c r="AC1973" t="s">
        <v>217</v>
      </c>
      <c r="AL1973" t="s">
        <v>218</v>
      </c>
      <c r="AM1973" t="s">
        <v>10272</v>
      </c>
      <c r="AN1973" t="s">
        <v>6</v>
      </c>
      <c r="AO1973" t="s">
        <v>10273</v>
      </c>
      <c r="AP1973" s="57">
        <v>46251.333333333336</v>
      </c>
      <c r="AR1973" t="s">
        <v>219</v>
      </c>
      <c r="AS1973" t="s">
        <v>245</v>
      </c>
      <c r="AT1973" t="s">
        <v>231</v>
      </c>
      <c r="AU1973">
        <v>20260817</v>
      </c>
      <c r="AV1973" t="s">
        <v>222</v>
      </c>
      <c r="AW1973" t="s">
        <v>1015</v>
      </c>
      <c r="AX1973" t="s">
        <v>223</v>
      </c>
      <c r="BA1973" s="57">
        <v>46251.333333333336</v>
      </c>
      <c r="BB1973" t="s">
        <v>10272</v>
      </c>
      <c r="BC1973">
        <v>2026</v>
      </c>
      <c r="BD1973">
        <v>8</v>
      </c>
      <c r="BE1973">
        <v>17</v>
      </c>
      <c r="BF1973" s="6">
        <f t="shared" si="90"/>
        <v>46251</v>
      </c>
      <c r="BG1973">
        <f t="shared" si="91"/>
        <v>-0.33333333333575865</v>
      </c>
      <c r="BH1973" t="str">
        <f t="shared" si="92"/>
        <v>COMPLY</v>
      </c>
      <c r="BI1973" t="str">
        <f>VLOOKUP(H1973,Sheet2!$A$1:$B$270,2,FALSE)</f>
        <v>PONOROGO</v>
      </c>
    </row>
    <row r="1974" spans="1:61">
      <c r="A1974">
        <v>1973</v>
      </c>
      <c r="B1974">
        <v>1002505702</v>
      </c>
      <c r="C1974">
        <v>3</v>
      </c>
      <c r="D1974" t="s">
        <v>55</v>
      </c>
      <c r="E1974">
        <v>5</v>
      </c>
      <c r="F1974" t="s">
        <v>265</v>
      </c>
      <c r="G1974" t="s">
        <v>126</v>
      </c>
      <c r="H1974" t="s">
        <v>266</v>
      </c>
      <c r="I1974" t="s">
        <v>213</v>
      </c>
      <c r="J1974" t="s">
        <v>214</v>
      </c>
      <c r="K1974" t="s">
        <v>149</v>
      </c>
      <c r="M1974" t="s">
        <v>76</v>
      </c>
      <c r="N1974" t="s">
        <v>216</v>
      </c>
      <c r="O1974" s="57">
        <v>46237.420115740744</v>
      </c>
      <c r="P1974" s="57">
        <v>46239.678055555552</v>
      </c>
      <c r="Q1974">
        <v>69357300</v>
      </c>
      <c r="S1974">
        <v>152413166948</v>
      </c>
      <c r="T1974" t="s">
        <v>2514</v>
      </c>
      <c r="U1974" t="s">
        <v>2515</v>
      </c>
      <c r="V1974" t="s">
        <v>2516</v>
      </c>
      <c r="Z1974">
        <v>112.7337153</v>
      </c>
      <c r="AA1974">
        <v>-7.2573363000000004</v>
      </c>
      <c r="AB1974" t="s">
        <v>2517</v>
      </c>
      <c r="AC1974" t="s">
        <v>230</v>
      </c>
      <c r="AL1974" t="s">
        <v>218</v>
      </c>
      <c r="AM1974" t="s">
        <v>2518</v>
      </c>
      <c r="AN1974" t="s">
        <v>6</v>
      </c>
      <c r="AO1974" s="57">
        <v>46089.424085648148</v>
      </c>
      <c r="AP1974" s="57">
        <v>46239.333333333336</v>
      </c>
      <c r="AR1974" t="s">
        <v>219</v>
      </c>
      <c r="AS1974" t="s">
        <v>266</v>
      </c>
      <c r="AT1974" t="s">
        <v>231</v>
      </c>
      <c r="AU1974">
        <v>20260805</v>
      </c>
      <c r="AV1974" t="s">
        <v>222</v>
      </c>
      <c r="AW1974" t="s">
        <v>561</v>
      </c>
      <c r="AX1974" t="s">
        <v>223</v>
      </c>
      <c r="BA1974" s="57">
        <v>46239.333333333336</v>
      </c>
      <c r="BB1974" t="s">
        <v>2518</v>
      </c>
      <c r="BC1974">
        <v>2026</v>
      </c>
      <c r="BD1974">
        <v>8</v>
      </c>
      <c r="BE1974">
        <v>5</v>
      </c>
      <c r="BF1974" s="6">
        <f t="shared" si="90"/>
        <v>46239</v>
      </c>
      <c r="BG1974">
        <f t="shared" si="91"/>
        <v>-0.33333333333575865</v>
      </c>
      <c r="BH1974" t="str">
        <f t="shared" si="92"/>
        <v>COMPLY</v>
      </c>
      <c r="BI1974" t="str">
        <f>VLOOKUP(H1974,Sheet2!$A$1:$B$270,2,FALSE)</f>
        <v>SURABAYA SELATAN</v>
      </c>
    </row>
    <row r="1975" spans="1:61">
      <c r="A1975">
        <v>1974</v>
      </c>
      <c r="B1975">
        <v>1002512014</v>
      </c>
      <c r="C1975">
        <v>3</v>
      </c>
      <c r="D1975" t="s">
        <v>38</v>
      </c>
      <c r="E1975">
        <v>5</v>
      </c>
      <c r="F1975" t="s">
        <v>90</v>
      </c>
      <c r="G1975" t="s">
        <v>98</v>
      </c>
      <c r="H1975" t="s">
        <v>301</v>
      </c>
      <c r="I1975" t="s">
        <v>213</v>
      </c>
      <c r="J1975" t="s">
        <v>214</v>
      </c>
      <c r="K1975" t="s">
        <v>149</v>
      </c>
      <c r="L1975" t="s">
        <v>215</v>
      </c>
      <c r="M1975" t="s">
        <v>76</v>
      </c>
      <c r="N1975" t="s">
        <v>216</v>
      </c>
      <c r="O1975" s="57">
        <v>46240.472175925926</v>
      </c>
      <c r="P1975" s="57">
        <v>46240.836296296293</v>
      </c>
      <c r="Q1975">
        <v>69359813</v>
      </c>
      <c r="S1975">
        <v>152606246204</v>
      </c>
      <c r="T1975" t="s">
        <v>2519</v>
      </c>
      <c r="U1975" t="s">
        <v>2520</v>
      </c>
      <c r="V1975" t="s">
        <v>2521</v>
      </c>
      <c r="Z1975">
        <v>111.899716435584</v>
      </c>
      <c r="AA1975">
        <v>-8.0913445215996394</v>
      </c>
      <c r="AB1975" t="s">
        <v>2522</v>
      </c>
      <c r="AC1975" t="s">
        <v>237</v>
      </c>
      <c r="AL1975" t="s">
        <v>218</v>
      </c>
      <c r="AM1975" t="s">
        <v>2523</v>
      </c>
      <c r="AN1975" t="s">
        <v>6</v>
      </c>
      <c r="AO1975" s="57">
        <v>46181.476226851853</v>
      </c>
      <c r="AP1975" s="57">
        <v>46241.333333333336</v>
      </c>
      <c r="AR1975" t="s">
        <v>219</v>
      </c>
      <c r="AS1975" t="s">
        <v>301</v>
      </c>
      <c r="AT1975" t="s">
        <v>231</v>
      </c>
      <c r="AU1975">
        <v>20260806</v>
      </c>
      <c r="AV1975" t="s">
        <v>222</v>
      </c>
      <c r="AW1975" t="s">
        <v>1010</v>
      </c>
      <c r="AX1975" t="s">
        <v>223</v>
      </c>
      <c r="BA1975" s="57">
        <v>46241.333333333336</v>
      </c>
      <c r="BB1975" t="s">
        <v>2523</v>
      </c>
      <c r="BC1975">
        <v>2026</v>
      </c>
      <c r="BD1975">
        <v>8</v>
      </c>
      <c r="BE1975">
        <v>6</v>
      </c>
      <c r="BF1975" s="6">
        <f t="shared" si="90"/>
        <v>46240</v>
      </c>
      <c r="BG1975">
        <f t="shared" si="91"/>
        <v>-1.3333333333357587</v>
      </c>
      <c r="BH1975" t="str">
        <f t="shared" si="92"/>
        <v>COMPLY</v>
      </c>
      <c r="BI1975" t="str">
        <f>VLOOKUP(H1975,Sheet2!$A$1:$B$270,2,FALSE)</f>
        <v>BLITAR</v>
      </c>
    </row>
    <row r="1976" spans="1:61">
      <c r="A1976">
        <v>1975</v>
      </c>
      <c r="B1976">
        <v>1002516404</v>
      </c>
      <c r="C1976">
        <v>3</v>
      </c>
      <c r="D1976" t="s">
        <v>45</v>
      </c>
      <c r="E1976">
        <v>5</v>
      </c>
      <c r="F1976" t="s">
        <v>211</v>
      </c>
      <c r="G1976" t="s">
        <v>110</v>
      </c>
      <c r="H1976" t="s">
        <v>455</v>
      </c>
      <c r="I1976" t="s">
        <v>213</v>
      </c>
      <c r="J1976" t="s">
        <v>214</v>
      </c>
      <c r="K1976" t="s">
        <v>149</v>
      </c>
      <c r="M1976" t="s">
        <v>76</v>
      </c>
      <c r="N1976" t="s">
        <v>216</v>
      </c>
      <c r="O1976" s="57">
        <v>46243.473240740743</v>
      </c>
      <c r="P1976" s="57">
        <v>46245.844594907408</v>
      </c>
      <c r="Q1976">
        <v>69361794</v>
      </c>
      <c r="S1976">
        <v>172610305461</v>
      </c>
      <c r="T1976" t="s">
        <v>5136</v>
      </c>
      <c r="U1976" t="s">
        <v>5137</v>
      </c>
      <c r="V1976" t="s">
        <v>6455</v>
      </c>
      <c r="Z1976">
        <v>119.012289182055</v>
      </c>
      <c r="AA1976">
        <v>-8.5878288891298205</v>
      </c>
      <c r="AB1976" t="s">
        <v>5138</v>
      </c>
      <c r="AC1976" t="s">
        <v>5139</v>
      </c>
      <c r="AL1976" t="s">
        <v>218</v>
      </c>
      <c r="AM1976" t="s">
        <v>6456</v>
      </c>
      <c r="AN1976" t="s">
        <v>6</v>
      </c>
      <c r="AO1976" s="57">
        <v>46273.475694444445</v>
      </c>
      <c r="AP1976" s="57">
        <v>46245.333333333336</v>
      </c>
      <c r="AR1976" t="s">
        <v>219</v>
      </c>
      <c r="AS1976" t="s">
        <v>455</v>
      </c>
      <c r="AT1976" t="s">
        <v>231</v>
      </c>
      <c r="AU1976">
        <v>20260811</v>
      </c>
      <c r="AV1976" t="s">
        <v>222</v>
      </c>
      <c r="AW1976" t="s">
        <v>560</v>
      </c>
      <c r="AX1976" t="s">
        <v>223</v>
      </c>
      <c r="BA1976" s="57">
        <v>46245.333333333336</v>
      </c>
      <c r="BB1976" t="s">
        <v>6456</v>
      </c>
      <c r="BC1976">
        <v>2026</v>
      </c>
      <c r="BD1976">
        <v>8</v>
      </c>
      <c r="BE1976">
        <v>11</v>
      </c>
      <c r="BF1976" s="6">
        <f t="shared" si="90"/>
        <v>46245</v>
      </c>
      <c r="BG1976">
        <f t="shared" si="91"/>
        <v>-0.33333333333575865</v>
      </c>
      <c r="BH1976" t="str">
        <f t="shared" si="92"/>
        <v>COMPLY</v>
      </c>
      <c r="BI1976" t="str">
        <f>VLOOKUP(H1976,Sheet2!$A$1:$B$270,2,FALSE)</f>
        <v>BIMA</v>
      </c>
    </row>
    <row r="1977" spans="1:61">
      <c r="A1977">
        <v>1976</v>
      </c>
      <c r="B1977">
        <v>1002524460</v>
      </c>
      <c r="C1977">
        <v>3</v>
      </c>
      <c r="D1977" t="s">
        <v>55</v>
      </c>
      <c r="E1977">
        <v>5</v>
      </c>
      <c r="F1977" t="s">
        <v>265</v>
      </c>
      <c r="G1977" t="s">
        <v>125</v>
      </c>
      <c r="H1977" t="s">
        <v>332</v>
      </c>
      <c r="I1977" t="s">
        <v>213</v>
      </c>
      <c r="J1977" t="s">
        <v>214</v>
      </c>
      <c r="K1977" t="s">
        <v>149</v>
      </c>
      <c r="M1977" t="s">
        <v>76</v>
      </c>
      <c r="N1977" t="s">
        <v>216</v>
      </c>
      <c r="O1977" s="57">
        <v>46247.600428240738</v>
      </c>
      <c r="P1977" s="57">
        <v>46247.625520833331</v>
      </c>
      <c r="Q1977">
        <v>69363052</v>
      </c>
      <c r="S1977">
        <v>152441211610</v>
      </c>
      <c r="T1977" t="s">
        <v>7489</v>
      </c>
      <c r="U1977" t="s">
        <v>9454</v>
      </c>
      <c r="V1977" t="s">
        <v>9455</v>
      </c>
      <c r="Z1977">
        <v>112.15132699999999</v>
      </c>
      <c r="AA1977">
        <v>-7.2396130000000003</v>
      </c>
      <c r="AB1977" t="s">
        <v>7492</v>
      </c>
      <c r="AC1977" t="s">
        <v>230</v>
      </c>
      <c r="AL1977" t="s">
        <v>218</v>
      </c>
      <c r="AM1977" t="s">
        <v>9456</v>
      </c>
      <c r="AN1977" t="s">
        <v>6</v>
      </c>
      <c r="AO1977" t="s">
        <v>8888</v>
      </c>
      <c r="AR1977" t="s">
        <v>219</v>
      </c>
      <c r="AS1977" t="s">
        <v>332</v>
      </c>
      <c r="AT1977" t="s">
        <v>231</v>
      </c>
      <c r="AU1977">
        <v>20260813</v>
      </c>
      <c r="AV1977" t="s">
        <v>222</v>
      </c>
      <c r="AW1977" t="s">
        <v>582</v>
      </c>
      <c r="AX1977" t="s">
        <v>223</v>
      </c>
      <c r="BA1977" s="57">
        <v>46247.291666666664</v>
      </c>
      <c r="BB1977" t="s">
        <v>9456</v>
      </c>
      <c r="BC1977">
        <v>2026</v>
      </c>
      <c r="BD1977">
        <v>8</v>
      </c>
      <c r="BE1977">
        <v>13</v>
      </c>
      <c r="BF1977" s="6">
        <f t="shared" si="90"/>
        <v>46247</v>
      </c>
      <c r="BG1977">
        <f t="shared" si="91"/>
        <v>-0.29166666666424135</v>
      </c>
      <c r="BH1977" t="str">
        <f t="shared" si="92"/>
        <v>COMPLY</v>
      </c>
      <c r="BI1977" t="str">
        <f>VLOOKUP(H1977,Sheet2!$A$1:$B$270,2,FALSE)</f>
        <v>GRESIK</v>
      </c>
    </row>
    <row r="1978" spans="1:61">
      <c r="A1978">
        <v>1977</v>
      </c>
      <c r="B1978">
        <v>1002514427</v>
      </c>
      <c r="C1978">
        <v>3</v>
      </c>
      <c r="D1978" t="s">
        <v>59</v>
      </c>
      <c r="E1978">
        <v>4</v>
      </c>
      <c r="F1978" t="s">
        <v>224</v>
      </c>
      <c r="G1978" t="s">
        <v>607</v>
      </c>
      <c r="H1978" t="s">
        <v>4532</v>
      </c>
      <c r="I1978" t="s">
        <v>213</v>
      </c>
      <c r="J1978" t="s">
        <v>214</v>
      </c>
      <c r="K1978" t="s">
        <v>149</v>
      </c>
      <c r="L1978" t="s">
        <v>215</v>
      </c>
      <c r="M1978" t="s">
        <v>76</v>
      </c>
      <c r="N1978" t="s">
        <v>216</v>
      </c>
      <c r="O1978" s="57">
        <v>46241.495104166665</v>
      </c>
      <c r="P1978" s="57">
        <v>46242.483877314815</v>
      </c>
      <c r="Q1978">
        <v>69360685</v>
      </c>
      <c r="S1978">
        <v>146389104313</v>
      </c>
      <c r="T1978" t="s">
        <v>5140</v>
      </c>
      <c r="U1978" t="s">
        <v>5141</v>
      </c>
      <c r="V1978" t="s">
        <v>5142</v>
      </c>
      <c r="Z1978">
        <v>109.20383959999999</v>
      </c>
      <c r="AA1978">
        <v>-7.5618238</v>
      </c>
      <c r="AB1978" t="s">
        <v>5143</v>
      </c>
      <c r="AC1978" t="s">
        <v>237</v>
      </c>
      <c r="AL1978" t="s">
        <v>218</v>
      </c>
      <c r="AM1978" t="s">
        <v>5144</v>
      </c>
      <c r="AN1978" t="s">
        <v>6</v>
      </c>
      <c r="AO1978" s="57">
        <v>46211.496574074074</v>
      </c>
      <c r="AP1978" s="57">
        <v>46242.333333333336</v>
      </c>
      <c r="AR1978" t="s">
        <v>219</v>
      </c>
      <c r="AS1978" t="s">
        <v>4532</v>
      </c>
      <c r="AT1978" t="s">
        <v>231</v>
      </c>
      <c r="AU1978">
        <v>20260808</v>
      </c>
      <c r="AV1978" t="s">
        <v>222</v>
      </c>
      <c r="AW1978" t="s">
        <v>1010</v>
      </c>
      <c r="AX1978" t="s">
        <v>223</v>
      </c>
      <c r="BA1978" s="57">
        <v>46242.333333333336</v>
      </c>
      <c r="BB1978" t="s">
        <v>5144</v>
      </c>
      <c r="BC1978">
        <v>2026</v>
      </c>
      <c r="BD1978">
        <v>8</v>
      </c>
      <c r="BE1978">
        <v>8</v>
      </c>
      <c r="BF1978" s="6">
        <f t="shared" si="90"/>
        <v>46242</v>
      </c>
      <c r="BG1978">
        <f t="shared" si="91"/>
        <v>-0.33333333333575865</v>
      </c>
      <c r="BH1978" t="str">
        <f t="shared" si="92"/>
        <v>COMPLY</v>
      </c>
      <c r="BI1978" t="e">
        <f>VLOOKUP(H1978,Sheet2!$A$1:$B$270,2,FALSE)</f>
        <v>#N/A</v>
      </c>
    </row>
    <row r="1979" spans="1:61">
      <c r="A1979">
        <v>1978</v>
      </c>
      <c r="B1979">
        <v>1002506290</v>
      </c>
      <c r="C1979">
        <v>3</v>
      </c>
      <c r="D1979" t="s">
        <v>38</v>
      </c>
      <c r="E1979">
        <v>5</v>
      </c>
      <c r="F1979" t="s">
        <v>92</v>
      </c>
      <c r="G1979" t="s">
        <v>97</v>
      </c>
      <c r="H1979" t="s">
        <v>350</v>
      </c>
      <c r="I1979" t="s">
        <v>213</v>
      </c>
      <c r="J1979" t="s">
        <v>214</v>
      </c>
      <c r="K1979" t="s">
        <v>149</v>
      </c>
      <c r="L1979" t="s">
        <v>215</v>
      </c>
      <c r="M1979" t="s">
        <v>76</v>
      </c>
      <c r="N1979" t="s">
        <v>216</v>
      </c>
      <c r="O1979" s="57">
        <v>46237.611770833333</v>
      </c>
      <c r="P1979" s="57">
        <v>46238.552129629628</v>
      </c>
      <c r="Q1979">
        <v>69357654</v>
      </c>
      <c r="S1979">
        <v>152648206870</v>
      </c>
      <c r="T1979" t="s">
        <v>2524</v>
      </c>
      <c r="U1979" t="s">
        <v>2525</v>
      </c>
      <c r="V1979" t="s">
        <v>2526</v>
      </c>
      <c r="Z1979">
        <v>111.773783063468</v>
      </c>
      <c r="AA1979">
        <v>-6.8162836291817799</v>
      </c>
      <c r="AB1979" t="s">
        <v>2527</v>
      </c>
      <c r="AC1979" t="s">
        <v>237</v>
      </c>
      <c r="AL1979" t="s">
        <v>218</v>
      </c>
      <c r="AM1979" t="s">
        <v>2528</v>
      </c>
      <c r="AN1979" t="s">
        <v>6</v>
      </c>
      <c r="AO1979" s="57">
        <v>46089.621736111112</v>
      </c>
      <c r="AP1979" s="57">
        <v>46239.625</v>
      </c>
      <c r="AR1979" t="s">
        <v>219</v>
      </c>
      <c r="AS1979" t="s">
        <v>350</v>
      </c>
      <c r="AT1979" t="s">
        <v>231</v>
      </c>
      <c r="AU1979">
        <v>20260804</v>
      </c>
      <c r="AV1979" t="s">
        <v>222</v>
      </c>
      <c r="AW1979" t="s">
        <v>1014</v>
      </c>
      <c r="AX1979" t="s">
        <v>223</v>
      </c>
      <c r="BA1979" s="57">
        <v>46239.625</v>
      </c>
      <c r="BB1979" t="s">
        <v>2528</v>
      </c>
      <c r="BC1979">
        <v>2026</v>
      </c>
      <c r="BD1979">
        <v>8</v>
      </c>
      <c r="BE1979">
        <v>4</v>
      </c>
      <c r="BF1979" s="6">
        <f t="shared" si="90"/>
        <v>46238</v>
      </c>
      <c r="BG1979">
        <f t="shared" si="91"/>
        <v>-1.625</v>
      </c>
      <c r="BH1979" t="str">
        <f t="shared" si="92"/>
        <v>COMPLY</v>
      </c>
      <c r="BI1979" t="str">
        <f>VLOOKUP(H1979,Sheet2!$A$1:$B$270,2,FALSE)</f>
        <v>BOJONEGORO</v>
      </c>
    </row>
    <row r="1980" spans="1:61">
      <c r="A1980">
        <v>1979</v>
      </c>
      <c r="B1980">
        <v>1002526767</v>
      </c>
      <c r="C1980">
        <v>3</v>
      </c>
      <c r="D1980" t="s">
        <v>38</v>
      </c>
      <c r="E1980">
        <v>5</v>
      </c>
      <c r="F1980" t="s">
        <v>92</v>
      </c>
      <c r="G1980" t="s">
        <v>92</v>
      </c>
      <c r="H1980" t="s">
        <v>519</v>
      </c>
      <c r="I1980" t="s">
        <v>213</v>
      </c>
      <c r="J1980" t="s">
        <v>214</v>
      </c>
      <c r="K1980" t="s">
        <v>149</v>
      </c>
      <c r="L1980" t="s">
        <v>215</v>
      </c>
      <c r="M1980" t="s">
        <v>76</v>
      </c>
      <c r="N1980" t="s">
        <v>216</v>
      </c>
      <c r="O1980" s="57">
        <v>46248.62427083333</v>
      </c>
      <c r="P1980" s="57">
        <v>46249.489305555559</v>
      </c>
      <c r="Q1980">
        <v>69366189</v>
      </c>
      <c r="S1980">
        <v>152630205419</v>
      </c>
      <c r="T1980" t="s">
        <v>10877</v>
      </c>
      <c r="U1980" t="s">
        <v>12783</v>
      </c>
      <c r="V1980" t="s">
        <v>12784</v>
      </c>
      <c r="Z1980">
        <v>111.509331464767</v>
      </c>
      <c r="AA1980">
        <v>-7.7472570099922997</v>
      </c>
      <c r="AB1980" t="s">
        <v>12785</v>
      </c>
      <c r="AC1980" t="s">
        <v>237</v>
      </c>
      <c r="AL1980" t="s">
        <v>218</v>
      </c>
      <c r="AM1980" t="s">
        <v>10202</v>
      </c>
      <c r="AN1980" t="s">
        <v>6</v>
      </c>
      <c r="AO1980" t="s">
        <v>10203</v>
      </c>
      <c r="AP1980" s="57">
        <v>46249.541666666664</v>
      </c>
      <c r="AR1980" t="s">
        <v>219</v>
      </c>
      <c r="AS1980" t="s">
        <v>519</v>
      </c>
      <c r="AT1980" t="s">
        <v>231</v>
      </c>
      <c r="AU1980">
        <v>20260815</v>
      </c>
      <c r="AV1980" t="s">
        <v>222</v>
      </c>
      <c r="AW1980" t="s">
        <v>1023</v>
      </c>
      <c r="AX1980" t="s">
        <v>223</v>
      </c>
      <c r="BA1980" s="57">
        <v>46249.541666666664</v>
      </c>
      <c r="BB1980" t="s">
        <v>10202</v>
      </c>
      <c r="BC1980">
        <v>2026</v>
      </c>
      <c r="BD1980">
        <v>8</v>
      </c>
      <c r="BE1980">
        <v>15</v>
      </c>
      <c r="BF1980" s="6">
        <f t="shared" si="90"/>
        <v>46249</v>
      </c>
      <c r="BG1980">
        <f t="shared" si="91"/>
        <v>-0.54166666666424135</v>
      </c>
      <c r="BH1980" t="str">
        <f t="shared" si="92"/>
        <v>COMPLY</v>
      </c>
      <c r="BI1980" t="str">
        <f>VLOOKUP(H1980,Sheet2!$A$1:$B$270,2,FALSE)</f>
        <v>MADIUN</v>
      </c>
    </row>
    <row r="1981" spans="1:61">
      <c r="A1981">
        <v>1980</v>
      </c>
      <c r="B1981">
        <v>1002512070</v>
      </c>
      <c r="C1981">
        <v>3</v>
      </c>
      <c r="D1981" t="s">
        <v>55</v>
      </c>
      <c r="E1981">
        <v>5</v>
      </c>
      <c r="F1981" t="s">
        <v>265</v>
      </c>
      <c r="G1981" t="s">
        <v>123</v>
      </c>
      <c r="H1981" t="s">
        <v>293</v>
      </c>
      <c r="I1981" t="s">
        <v>213</v>
      </c>
      <c r="J1981" t="s">
        <v>214</v>
      </c>
      <c r="K1981" t="s">
        <v>149</v>
      </c>
      <c r="L1981" t="s">
        <v>215</v>
      </c>
      <c r="M1981" t="s">
        <v>76</v>
      </c>
      <c r="N1981" t="s">
        <v>216</v>
      </c>
      <c r="O1981" s="57">
        <v>46240.480509259258</v>
      </c>
      <c r="P1981" s="57">
        <v>46240.721504629626</v>
      </c>
      <c r="Q1981">
        <v>69359824</v>
      </c>
      <c r="S1981">
        <v>152401227334</v>
      </c>
      <c r="T1981" t="s">
        <v>2529</v>
      </c>
      <c r="U1981" t="s">
        <v>2530</v>
      </c>
      <c r="V1981" t="s">
        <v>2531</v>
      </c>
      <c r="Z1981">
        <v>112.72704999893899</v>
      </c>
      <c r="AA1981">
        <v>-7.2329230407138203</v>
      </c>
      <c r="AB1981" t="s">
        <v>2532</v>
      </c>
      <c r="AC1981" t="s">
        <v>217</v>
      </c>
      <c r="AL1981" t="s">
        <v>218</v>
      </c>
      <c r="AM1981" t="s">
        <v>2533</v>
      </c>
      <c r="AN1981" t="s">
        <v>6</v>
      </c>
      <c r="AO1981" s="57">
        <v>46181.486018518517</v>
      </c>
      <c r="AP1981" s="57">
        <v>46245.333333333336</v>
      </c>
      <c r="AR1981" t="s">
        <v>219</v>
      </c>
      <c r="AS1981" t="s">
        <v>293</v>
      </c>
      <c r="AT1981" t="s">
        <v>221</v>
      </c>
      <c r="AU1981">
        <v>20260806</v>
      </c>
      <c r="AV1981" t="s">
        <v>222</v>
      </c>
      <c r="AW1981" t="s">
        <v>981</v>
      </c>
      <c r="AX1981" t="s">
        <v>223</v>
      </c>
      <c r="BA1981" s="57">
        <v>46245.333333333336</v>
      </c>
      <c r="BB1981" t="s">
        <v>2533</v>
      </c>
      <c r="BC1981">
        <v>2026</v>
      </c>
      <c r="BD1981">
        <v>8</v>
      </c>
      <c r="BE1981">
        <v>6</v>
      </c>
      <c r="BF1981" s="6">
        <f t="shared" si="90"/>
        <v>46240</v>
      </c>
      <c r="BG1981">
        <f t="shared" si="91"/>
        <v>-5.3333333333357587</v>
      </c>
      <c r="BH1981" t="str">
        <f t="shared" si="92"/>
        <v>COMPLY</v>
      </c>
      <c r="BI1981" t="str">
        <f>VLOOKUP(H1981,Sheet2!$A$1:$B$270,2,FALSE)</f>
        <v>SURABAYA UTARA</v>
      </c>
    </row>
    <row r="1982" spans="1:61">
      <c r="A1982">
        <v>1981</v>
      </c>
      <c r="B1982">
        <v>1002519031</v>
      </c>
      <c r="C1982">
        <v>3</v>
      </c>
      <c r="D1982" t="s">
        <v>45</v>
      </c>
      <c r="E1982">
        <v>5</v>
      </c>
      <c r="F1982" t="s">
        <v>211</v>
      </c>
      <c r="G1982" t="s">
        <v>115</v>
      </c>
      <c r="H1982" t="s">
        <v>279</v>
      </c>
      <c r="I1982" t="s">
        <v>213</v>
      </c>
      <c r="J1982" t="s">
        <v>214</v>
      </c>
      <c r="K1982" t="s">
        <v>149</v>
      </c>
      <c r="L1982" t="s">
        <v>215</v>
      </c>
      <c r="M1982" t="s">
        <v>76</v>
      </c>
      <c r="N1982" t="s">
        <v>216</v>
      </c>
      <c r="O1982" s="57">
        <v>46245.397870370369</v>
      </c>
      <c r="P1982" s="57">
        <v>46245.87096064815</v>
      </c>
      <c r="Q1982">
        <v>69362955</v>
      </c>
      <c r="S1982">
        <v>172603791552</v>
      </c>
      <c r="T1982" t="s">
        <v>7617</v>
      </c>
      <c r="U1982" t="s">
        <v>7618</v>
      </c>
      <c r="V1982" t="s">
        <v>7619</v>
      </c>
      <c r="Z1982">
        <v>116.315898299217</v>
      </c>
      <c r="AA1982">
        <v>-8.6114852980139194</v>
      </c>
      <c r="AB1982" t="s">
        <v>7620</v>
      </c>
      <c r="AC1982" t="s">
        <v>217</v>
      </c>
      <c r="AL1982" t="s">
        <v>218</v>
      </c>
      <c r="AM1982" t="s">
        <v>7407</v>
      </c>
      <c r="AN1982" t="s">
        <v>6</v>
      </c>
      <c r="AO1982" s="57">
        <v>46334.402962962966</v>
      </c>
      <c r="AP1982" s="57">
        <v>46246.333333333336</v>
      </c>
      <c r="AR1982" t="s">
        <v>219</v>
      </c>
      <c r="AS1982" t="s">
        <v>279</v>
      </c>
      <c r="AT1982" t="s">
        <v>231</v>
      </c>
      <c r="AU1982">
        <v>20260811</v>
      </c>
      <c r="AV1982" t="s">
        <v>222</v>
      </c>
      <c r="AW1982" t="s">
        <v>1018</v>
      </c>
      <c r="AX1982" t="s">
        <v>223</v>
      </c>
      <c r="BA1982" s="57">
        <v>46246.333333333336</v>
      </c>
      <c r="BB1982" t="s">
        <v>7407</v>
      </c>
      <c r="BC1982">
        <v>2026</v>
      </c>
      <c r="BD1982">
        <v>8</v>
      </c>
      <c r="BE1982">
        <v>11</v>
      </c>
      <c r="BF1982" s="6">
        <f t="shared" si="90"/>
        <v>46245</v>
      </c>
      <c r="BG1982">
        <f t="shared" si="91"/>
        <v>-1.3333333333357587</v>
      </c>
      <c r="BH1982" t="str">
        <f t="shared" si="92"/>
        <v>COMPLY</v>
      </c>
      <c r="BI1982" t="str">
        <f>VLOOKUP(H1982,Sheet2!$A$1:$B$270,2,FALSE)</f>
        <v>SELONG</v>
      </c>
    </row>
    <row r="1983" spans="1:61">
      <c r="A1983">
        <v>1982</v>
      </c>
      <c r="B1983">
        <v>1002512229</v>
      </c>
      <c r="C1983">
        <v>3</v>
      </c>
      <c r="D1983" t="s">
        <v>45</v>
      </c>
      <c r="E1983">
        <v>5</v>
      </c>
      <c r="F1983" t="s">
        <v>113</v>
      </c>
      <c r="G1983" t="s">
        <v>113</v>
      </c>
      <c r="H1983" t="s">
        <v>323</v>
      </c>
      <c r="I1983" t="s">
        <v>213</v>
      </c>
      <c r="J1983" t="s">
        <v>214</v>
      </c>
      <c r="K1983" t="s">
        <v>149</v>
      </c>
      <c r="L1983" t="s">
        <v>215</v>
      </c>
      <c r="M1983" t="s">
        <v>76</v>
      </c>
      <c r="N1983" t="s">
        <v>216</v>
      </c>
      <c r="O1983" s="57">
        <v>46240.51662037037</v>
      </c>
      <c r="P1983" s="57">
        <v>46245.59070601852</v>
      </c>
      <c r="Q1983">
        <v>69359916</v>
      </c>
      <c r="S1983">
        <v>172503813554</v>
      </c>
      <c r="T1983" t="s">
        <v>2547</v>
      </c>
      <c r="U1983" t="s">
        <v>2548</v>
      </c>
      <c r="V1983" t="s">
        <v>2549</v>
      </c>
      <c r="Z1983">
        <v>123.66292249999999</v>
      </c>
      <c r="AA1983">
        <v>-10.1499592</v>
      </c>
      <c r="AB1983" t="s">
        <v>2550</v>
      </c>
      <c r="AC1983" t="s">
        <v>237</v>
      </c>
      <c r="AL1983" t="s">
        <v>218</v>
      </c>
      <c r="AM1983" t="s">
        <v>2513</v>
      </c>
      <c r="AN1983" t="s">
        <v>6</v>
      </c>
      <c r="AO1983" s="57">
        <v>46181.517847222225</v>
      </c>
      <c r="AP1983" s="57">
        <v>46241.541666666664</v>
      </c>
      <c r="AR1983" t="s">
        <v>219</v>
      </c>
      <c r="AS1983" t="s">
        <v>323</v>
      </c>
      <c r="AT1983" t="s">
        <v>231</v>
      </c>
      <c r="AU1983">
        <v>20260811</v>
      </c>
      <c r="AV1983" t="s">
        <v>222</v>
      </c>
      <c r="AW1983" t="s">
        <v>1014</v>
      </c>
      <c r="AX1983" t="s">
        <v>223</v>
      </c>
      <c r="BA1983" s="57">
        <v>46241.541666666664</v>
      </c>
      <c r="BB1983" t="s">
        <v>2513</v>
      </c>
      <c r="BC1983">
        <v>2026</v>
      </c>
      <c r="BD1983">
        <v>8</v>
      </c>
      <c r="BE1983">
        <v>11</v>
      </c>
      <c r="BF1983" s="6">
        <f t="shared" si="90"/>
        <v>46245</v>
      </c>
      <c r="BG1983">
        <f t="shared" si="91"/>
        <v>3.4583333333357587</v>
      </c>
      <c r="BH1983" t="str">
        <f t="shared" si="92"/>
        <v>NOT COMPLY</v>
      </c>
      <c r="BI1983" t="str">
        <f>VLOOKUP(H1983,Sheet2!$A$1:$B$270,2,FALSE)</f>
        <v>KUPANG</v>
      </c>
    </row>
    <row r="1984" spans="1:61">
      <c r="A1984">
        <v>1983</v>
      </c>
      <c r="B1984">
        <v>1002523647</v>
      </c>
      <c r="C1984">
        <v>3</v>
      </c>
      <c r="D1984" t="s">
        <v>51</v>
      </c>
      <c r="E1984">
        <v>4</v>
      </c>
      <c r="F1984" t="s">
        <v>273</v>
      </c>
      <c r="G1984" t="s">
        <v>295</v>
      </c>
      <c r="H1984" t="s">
        <v>901</v>
      </c>
      <c r="I1984" t="s">
        <v>213</v>
      </c>
      <c r="J1984" t="s">
        <v>214</v>
      </c>
      <c r="K1984" t="s">
        <v>149</v>
      </c>
      <c r="M1984" t="s">
        <v>575</v>
      </c>
      <c r="N1984" t="s">
        <v>216</v>
      </c>
      <c r="O1984" s="57">
        <v>46247.426921296297</v>
      </c>
      <c r="P1984" s="57">
        <v>46249.643148148149</v>
      </c>
      <c r="Q1984">
        <v>69364853</v>
      </c>
      <c r="S1984">
        <v>142551119494</v>
      </c>
      <c r="T1984" t="s">
        <v>9457</v>
      </c>
      <c r="U1984" t="s">
        <v>9458</v>
      </c>
      <c r="V1984" t="s">
        <v>9459</v>
      </c>
      <c r="Z1984">
        <v>111.0367706</v>
      </c>
      <c r="AA1984">
        <v>-6.7480839000000001</v>
      </c>
      <c r="AB1984" t="s">
        <v>9460</v>
      </c>
      <c r="AC1984" t="s">
        <v>226</v>
      </c>
      <c r="AL1984" t="s">
        <v>218</v>
      </c>
      <c r="AM1984" t="s">
        <v>9461</v>
      </c>
      <c r="AN1984" t="s">
        <v>6</v>
      </c>
      <c r="AO1984" t="s">
        <v>8847</v>
      </c>
      <c r="AP1984" s="57">
        <v>46248.541666666664</v>
      </c>
      <c r="AQ1984" t="s">
        <v>564</v>
      </c>
      <c r="AR1984" t="s">
        <v>14</v>
      </c>
      <c r="AS1984" t="s">
        <v>901</v>
      </c>
      <c r="AT1984" t="s">
        <v>231</v>
      </c>
      <c r="AV1984" t="s">
        <v>12786</v>
      </c>
      <c r="AW1984" t="s">
        <v>562</v>
      </c>
      <c r="AX1984" t="s">
        <v>223</v>
      </c>
      <c r="BA1984" s="57">
        <v>46248.541666666664</v>
      </c>
      <c r="BB1984" t="s">
        <v>9461</v>
      </c>
      <c r="BF1984" s="6" t="e">
        <f t="shared" si="90"/>
        <v>#NUM!</v>
      </c>
      <c r="BG1984" t="e">
        <f t="shared" si="91"/>
        <v>#NUM!</v>
      </c>
      <c r="BH1984" t="e">
        <f t="shared" si="92"/>
        <v>#NUM!</v>
      </c>
      <c r="BI1984" t="e">
        <f>VLOOKUP(H1984,Sheet2!$A$1:$B$270,2,FALSE)</f>
        <v>#N/A</v>
      </c>
    </row>
    <row r="1985" spans="1:61">
      <c r="A1985">
        <v>1984</v>
      </c>
      <c r="B1985">
        <v>1002509526</v>
      </c>
      <c r="C1985">
        <v>3</v>
      </c>
      <c r="D1985" t="s">
        <v>38</v>
      </c>
      <c r="E1985">
        <v>5</v>
      </c>
      <c r="F1985" t="s">
        <v>92</v>
      </c>
      <c r="G1985" t="s">
        <v>94</v>
      </c>
      <c r="H1985" t="s">
        <v>452</v>
      </c>
      <c r="I1985" t="s">
        <v>213</v>
      </c>
      <c r="J1985" t="s">
        <v>214</v>
      </c>
      <c r="K1985" t="s">
        <v>149</v>
      </c>
      <c r="L1985" t="s">
        <v>215</v>
      </c>
      <c r="M1985" t="s">
        <v>76</v>
      </c>
      <c r="N1985" t="s">
        <v>216</v>
      </c>
      <c r="O1985" s="57">
        <v>46239.340937499997</v>
      </c>
      <c r="P1985" s="57">
        <v>46239.854814814818</v>
      </c>
      <c r="Q1985">
        <v>69358722</v>
      </c>
      <c r="S1985">
        <v>152635205068</v>
      </c>
      <c r="T1985" t="s">
        <v>2556</v>
      </c>
      <c r="U1985" t="s">
        <v>2557</v>
      </c>
      <c r="V1985" t="s">
        <v>2558</v>
      </c>
      <c r="Z1985">
        <v>111.207784949098</v>
      </c>
      <c r="AA1985">
        <v>-7.4987047736103003</v>
      </c>
      <c r="AB1985" t="s">
        <v>2559</v>
      </c>
      <c r="AC1985" t="s">
        <v>237</v>
      </c>
      <c r="AL1985" t="s">
        <v>218</v>
      </c>
      <c r="AM1985" t="s">
        <v>1453</v>
      </c>
      <c r="AN1985" t="s">
        <v>6</v>
      </c>
      <c r="AO1985" s="57">
        <v>46150.351134259261</v>
      </c>
      <c r="AP1985" s="57">
        <v>46240.333333333336</v>
      </c>
      <c r="AR1985" t="s">
        <v>219</v>
      </c>
      <c r="AS1985" t="s">
        <v>452</v>
      </c>
      <c r="AT1985" t="s">
        <v>231</v>
      </c>
      <c r="AU1985">
        <v>20260805</v>
      </c>
      <c r="AV1985" t="s">
        <v>222</v>
      </c>
      <c r="AW1985" t="s">
        <v>1018</v>
      </c>
      <c r="AX1985" t="s">
        <v>223</v>
      </c>
      <c r="BA1985" s="57">
        <v>46240.333333333336</v>
      </c>
      <c r="BB1985" t="s">
        <v>1453</v>
      </c>
      <c r="BC1985">
        <v>2026</v>
      </c>
      <c r="BD1985">
        <v>8</v>
      </c>
      <c r="BE1985">
        <v>5</v>
      </c>
      <c r="BF1985" s="6">
        <f t="shared" si="90"/>
        <v>46239</v>
      </c>
      <c r="BG1985">
        <f t="shared" si="91"/>
        <v>-1.3333333333357587</v>
      </c>
      <c r="BH1985" t="str">
        <f t="shared" si="92"/>
        <v>COMPLY</v>
      </c>
      <c r="BI1985" t="str">
        <f>VLOOKUP(H1985,Sheet2!$A$1:$B$270,2,FALSE)</f>
        <v>MADIUN</v>
      </c>
    </row>
    <row r="1986" spans="1:61">
      <c r="A1986">
        <v>1985</v>
      </c>
      <c r="B1986">
        <v>1002523889</v>
      </c>
      <c r="C1986">
        <v>3</v>
      </c>
      <c r="D1986" t="s">
        <v>51</v>
      </c>
      <c r="E1986">
        <v>4</v>
      </c>
      <c r="F1986" t="s">
        <v>273</v>
      </c>
      <c r="G1986" t="s">
        <v>273</v>
      </c>
      <c r="H1986" t="s">
        <v>946</v>
      </c>
      <c r="I1986" t="s">
        <v>213</v>
      </c>
      <c r="J1986" t="s">
        <v>214</v>
      </c>
      <c r="K1986" t="s">
        <v>149</v>
      </c>
      <c r="L1986" t="s">
        <v>215</v>
      </c>
      <c r="M1986" t="s">
        <v>76</v>
      </c>
      <c r="N1986" t="s">
        <v>216</v>
      </c>
      <c r="O1986" s="57">
        <v>46247.470092592594</v>
      </c>
      <c r="P1986" s="57">
        <v>46248.455995370372</v>
      </c>
      <c r="Q1986">
        <v>69364948</v>
      </c>
      <c r="S1986">
        <v>142401145776</v>
      </c>
      <c r="T1986" t="s">
        <v>9462</v>
      </c>
      <c r="U1986" t="s">
        <v>9463</v>
      </c>
      <c r="V1986" t="s">
        <v>9464</v>
      </c>
      <c r="Z1986">
        <v>110.91049599999999</v>
      </c>
      <c r="AA1986">
        <v>-6.7915900000000002</v>
      </c>
      <c r="AB1986" t="s">
        <v>9465</v>
      </c>
      <c r="AC1986" t="s">
        <v>237</v>
      </c>
      <c r="AL1986" t="s">
        <v>218</v>
      </c>
      <c r="AM1986" t="s">
        <v>9466</v>
      </c>
      <c r="AN1986" t="s">
        <v>6</v>
      </c>
      <c r="AO1986" t="s">
        <v>8851</v>
      </c>
      <c r="AP1986" s="57">
        <v>46248.333333333336</v>
      </c>
      <c r="AR1986" t="s">
        <v>219</v>
      </c>
      <c r="AS1986" t="s">
        <v>946</v>
      </c>
      <c r="AT1986" t="s">
        <v>231</v>
      </c>
      <c r="AU1986">
        <v>20260814</v>
      </c>
      <c r="AV1986" t="s">
        <v>222</v>
      </c>
      <c r="AW1986" t="s">
        <v>1010</v>
      </c>
      <c r="AX1986" t="s">
        <v>223</v>
      </c>
      <c r="BA1986" s="57">
        <v>46248.333333333336</v>
      </c>
      <c r="BB1986" t="s">
        <v>9466</v>
      </c>
      <c r="BC1986">
        <v>2026</v>
      </c>
      <c r="BD1986">
        <v>8</v>
      </c>
      <c r="BE1986">
        <v>14</v>
      </c>
      <c r="BF1986" s="6">
        <f t="shared" si="90"/>
        <v>46248</v>
      </c>
      <c r="BG1986">
        <f t="shared" si="91"/>
        <v>-0.33333333333575865</v>
      </c>
      <c r="BH1986" t="str">
        <f t="shared" si="92"/>
        <v>COMPLY</v>
      </c>
      <c r="BI1986" t="e">
        <f>VLOOKUP(H1986,Sheet2!$A$1:$B$270,2,FALSE)</f>
        <v>#N/A</v>
      </c>
    </row>
    <row r="1987" spans="1:61">
      <c r="A1987">
        <v>1986</v>
      </c>
      <c r="B1987">
        <v>1002514033</v>
      </c>
      <c r="C1987">
        <v>3</v>
      </c>
      <c r="D1987" t="s">
        <v>38</v>
      </c>
      <c r="E1987">
        <v>5</v>
      </c>
      <c r="F1987" t="s">
        <v>90</v>
      </c>
      <c r="G1987" t="s">
        <v>98</v>
      </c>
      <c r="H1987" t="s">
        <v>301</v>
      </c>
      <c r="I1987" t="s">
        <v>213</v>
      </c>
      <c r="J1987" t="s">
        <v>214</v>
      </c>
      <c r="K1987" t="s">
        <v>149</v>
      </c>
      <c r="L1987" t="s">
        <v>215</v>
      </c>
      <c r="M1987" t="s">
        <v>76</v>
      </c>
      <c r="N1987" t="s">
        <v>216</v>
      </c>
      <c r="O1987" s="57">
        <v>46241.424953703703</v>
      </c>
      <c r="P1987" s="57">
        <v>46242.772037037037</v>
      </c>
      <c r="Q1987">
        <v>69360519</v>
      </c>
      <c r="S1987">
        <v>152606246396</v>
      </c>
      <c r="T1987" t="s">
        <v>5150</v>
      </c>
      <c r="U1987" t="s">
        <v>5151</v>
      </c>
      <c r="V1987" t="s">
        <v>5152</v>
      </c>
      <c r="Z1987">
        <v>111.892640599999</v>
      </c>
      <c r="AA1987">
        <v>-8.1282428105297004</v>
      </c>
      <c r="AB1987" t="s">
        <v>5153</v>
      </c>
      <c r="AC1987" t="s">
        <v>237</v>
      </c>
      <c r="AL1987" t="s">
        <v>218</v>
      </c>
      <c r="AM1987" t="s">
        <v>5154</v>
      </c>
      <c r="AN1987" t="s">
        <v>6</v>
      </c>
      <c r="AO1987" s="57">
        <v>46211.434212962966</v>
      </c>
      <c r="AP1987" s="57">
        <v>46242.333333333336</v>
      </c>
      <c r="AR1987" t="s">
        <v>219</v>
      </c>
      <c r="AS1987" t="s">
        <v>301</v>
      </c>
      <c r="AT1987" t="s">
        <v>231</v>
      </c>
      <c r="AU1987">
        <v>20260808</v>
      </c>
      <c r="AV1987" t="s">
        <v>222</v>
      </c>
      <c r="AW1987" t="s">
        <v>1010</v>
      </c>
      <c r="AX1987" t="s">
        <v>223</v>
      </c>
      <c r="BA1987" s="57">
        <v>46242.333333333336</v>
      </c>
      <c r="BB1987" t="s">
        <v>5154</v>
      </c>
      <c r="BC1987">
        <v>2026</v>
      </c>
      <c r="BD1987">
        <v>8</v>
      </c>
      <c r="BE1987">
        <v>8</v>
      </c>
      <c r="BF1987" s="6">
        <f t="shared" ref="BF1987:BF2050" si="93">DATE(BC1987,BD1987,BE1987)</f>
        <v>46242</v>
      </c>
      <c r="BG1987">
        <f t="shared" ref="BG1987:BG2050" si="94">BF1987-BA1987</f>
        <v>-0.33333333333575865</v>
      </c>
      <c r="BH1987" t="str">
        <f t="shared" ref="BH1987:BH2050" si="95">IF(BG1987=1,"COMPLY",IF(BG1987&lt;1,"COMPLY","NOT COMPLY"))</f>
        <v>COMPLY</v>
      </c>
      <c r="BI1987" t="str">
        <f>VLOOKUP(H1987,Sheet2!$A$1:$B$270,2,FALSE)</f>
        <v>BLITAR</v>
      </c>
    </row>
    <row r="1988" spans="1:61">
      <c r="A1988">
        <v>1987</v>
      </c>
      <c r="B1988">
        <v>1002525727</v>
      </c>
      <c r="C1988">
        <v>3</v>
      </c>
      <c r="D1988" t="s">
        <v>59</v>
      </c>
      <c r="E1988">
        <v>4</v>
      </c>
      <c r="F1988" t="s">
        <v>224</v>
      </c>
      <c r="G1988" t="s">
        <v>320</v>
      </c>
      <c r="H1988" t="s">
        <v>321</v>
      </c>
      <c r="I1988" t="s">
        <v>213</v>
      </c>
      <c r="J1988" t="s">
        <v>214</v>
      </c>
      <c r="K1988" t="s">
        <v>149</v>
      </c>
      <c r="L1988" t="s">
        <v>215</v>
      </c>
      <c r="M1988" t="s">
        <v>76</v>
      </c>
      <c r="N1988" t="s">
        <v>216</v>
      </c>
      <c r="O1988" s="57">
        <v>46248.413854166669</v>
      </c>
      <c r="P1988" s="57">
        <v>46249.446180555555</v>
      </c>
      <c r="Q1988">
        <v>69365735</v>
      </c>
      <c r="S1988">
        <v>146372102961</v>
      </c>
      <c r="T1988" t="s">
        <v>12787</v>
      </c>
      <c r="U1988" t="s">
        <v>12788</v>
      </c>
      <c r="V1988" t="s">
        <v>12789</v>
      </c>
      <c r="Z1988">
        <v>109.71178999999999</v>
      </c>
      <c r="AA1988">
        <v>-7.3172629999999996</v>
      </c>
      <c r="AB1988" t="s">
        <v>12790</v>
      </c>
      <c r="AC1988" t="s">
        <v>237</v>
      </c>
      <c r="AL1988" t="s">
        <v>218</v>
      </c>
      <c r="AM1988" t="s">
        <v>12791</v>
      </c>
      <c r="AN1988" t="s">
        <v>6</v>
      </c>
      <c r="AO1988" t="s">
        <v>9814</v>
      </c>
      <c r="AP1988" s="57">
        <v>46250.541666666664</v>
      </c>
      <c r="AR1988" t="s">
        <v>219</v>
      </c>
      <c r="AS1988" t="s">
        <v>321</v>
      </c>
      <c r="AT1988" t="s">
        <v>231</v>
      </c>
      <c r="AU1988">
        <v>20260815</v>
      </c>
      <c r="AV1988" t="s">
        <v>222</v>
      </c>
      <c r="AW1988" t="s">
        <v>1015</v>
      </c>
      <c r="AX1988" t="s">
        <v>223</v>
      </c>
      <c r="BA1988" s="57">
        <v>46250.541666666664</v>
      </c>
      <c r="BB1988" t="s">
        <v>12791</v>
      </c>
      <c r="BC1988">
        <v>2026</v>
      </c>
      <c r="BD1988">
        <v>8</v>
      </c>
      <c r="BE1988">
        <v>15</v>
      </c>
      <c r="BF1988" s="6">
        <f t="shared" si="93"/>
        <v>46249</v>
      </c>
      <c r="BG1988">
        <f t="shared" si="94"/>
        <v>-1.5416666666642413</v>
      </c>
      <c r="BH1988" t="str">
        <f t="shared" si="95"/>
        <v>COMPLY</v>
      </c>
      <c r="BI1988" t="e">
        <f>VLOOKUP(H1988,Sheet2!$A$1:$B$270,2,FALSE)</f>
        <v>#N/A</v>
      </c>
    </row>
    <row r="1989" spans="1:61">
      <c r="A1989">
        <v>1988</v>
      </c>
      <c r="B1989">
        <v>1002521702</v>
      </c>
      <c r="C1989">
        <v>3</v>
      </c>
      <c r="D1989" t="s">
        <v>59</v>
      </c>
      <c r="E1989">
        <v>4</v>
      </c>
      <c r="F1989" t="s">
        <v>567</v>
      </c>
      <c r="G1989" t="s">
        <v>906</v>
      </c>
      <c r="H1989" t="s">
        <v>918</v>
      </c>
      <c r="I1989" t="s">
        <v>213</v>
      </c>
      <c r="J1989" t="s">
        <v>214</v>
      </c>
      <c r="K1989" t="s">
        <v>149</v>
      </c>
      <c r="L1989" t="s">
        <v>215</v>
      </c>
      <c r="M1989" t="s">
        <v>236</v>
      </c>
      <c r="N1989" t="s">
        <v>216</v>
      </c>
      <c r="O1989" s="57">
        <v>46246.462453703702</v>
      </c>
      <c r="P1989" s="57">
        <v>46249.170358796298</v>
      </c>
      <c r="Q1989">
        <v>69364032</v>
      </c>
      <c r="S1989">
        <v>146144118570</v>
      </c>
      <c r="T1989" t="s">
        <v>8541</v>
      </c>
      <c r="U1989" t="s">
        <v>8542</v>
      </c>
      <c r="V1989" t="s">
        <v>8543</v>
      </c>
      <c r="Z1989">
        <v>110.3891236</v>
      </c>
      <c r="AA1989">
        <v>-7.6807092999999904</v>
      </c>
      <c r="AB1989" t="s">
        <v>8544</v>
      </c>
      <c r="AC1989" t="s">
        <v>237</v>
      </c>
      <c r="AL1989" t="s">
        <v>218</v>
      </c>
      <c r="AM1989" t="s">
        <v>8545</v>
      </c>
      <c r="AN1989" t="s">
        <v>6</v>
      </c>
      <c r="AO1989" s="57">
        <v>46364.465601851851</v>
      </c>
      <c r="AP1989" s="57">
        <v>46248.416666666664</v>
      </c>
      <c r="AR1989" t="s">
        <v>12</v>
      </c>
      <c r="AS1989" t="s">
        <v>918</v>
      </c>
      <c r="AT1989" t="s">
        <v>231</v>
      </c>
      <c r="AV1989" t="s">
        <v>917</v>
      </c>
      <c r="AW1989" t="s">
        <v>642</v>
      </c>
      <c r="AX1989" t="s">
        <v>223</v>
      </c>
      <c r="AZ1989" t="s">
        <v>917</v>
      </c>
      <c r="BA1989" s="57">
        <v>46248.416666666664</v>
      </c>
      <c r="BB1989" t="s">
        <v>8545</v>
      </c>
      <c r="BF1989" s="6" t="e">
        <f t="shared" si="93"/>
        <v>#NUM!</v>
      </c>
      <c r="BG1989" t="e">
        <f t="shared" si="94"/>
        <v>#NUM!</v>
      </c>
      <c r="BH1989" t="e">
        <f t="shared" si="95"/>
        <v>#NUM!</v>
      </c>
      <c r="BI1989" t="e">
        <f>VLOOKUP(H1989,Sheet2!$A$1:$B$270,2,FALSE)</f>
        <v>#N/A</v>
      </c>
    </row>
    <row r="1990" spans="1:61">
      <c r="A1990">
        <v>1989</v>
      </c>
      <c r="B1990">
        <v>1002530940</v>
      </c>
      <c r="C1990">
        <v>3</v>
      </c>
      <c r="D1990" t="s">
        <v>55</v>
      </c>
      <c r="E1990">
        <v>5</v>
      </c>
      <c r="F1990" t="s">
        <v>228</v>
      </c>
      <c r="G1990" t="s">
        <v>121</v>
      </c>
      <c r="H1990" t="s">
        <v>447</v>
      </c>
      <c r="I1990" t="s">
        <v>213</v>
      </c>
      <c r="J1990" t="s">
        <v>214</v>
      </c>
      <c r="K1990" t="s">
        <v>149</v>
      </c>
      <c r="L1990" t="s">
        <v>215</v>
      </c>
      <c r="M1990" t="s">
        <v>240</v>
      </c>
      <c r="N1990" t="s">
        <v>216</v>
      </c>
      <c r="O1990" s="57">
        <v>46251.57912037037</v>
      </c>
      <c r="P1990" s="57">
        <v>46251.580567129633</v>
      </c>
      <c r="Q1990">
        <v>69368137</v>
      </c>
      <c r="S1990">
        <v>152438209349</v>
      </c>
      <c r="T1990" t="s">
        <v>12792</v>
      </c>
      <c r="U1990" t="s">
        <v>12793</v>
      </c>
      <c r="V1990" t="s">
        <v>12794</v>
      </c>
      <c r="Z1990">
        <v>113.313693031668</v>
      </c>
      <c r="AA1990">
        <v>-7.1352178462506402</v>
      </c>
      <c r="AB1990" t="s">
        <v>12795</v>
      </c>
      <c r="AC1990" t="s">
        <v>217</v>
      </c>
      <c r="AL1990" t="s">
        <v>218</v>
      </c>
      <c r="AM1990" t="s">
        <v>12796</v>
      </c>
      <c r="AN1990" t="s">
        <v>6</v>
      </c>
      <c r="AO1990" t="s">
        <v>10444</v>
      </c>
      <c r="AP1990" s="57">
        <v>46252.625</v>
      </c>
      <c r="AR1990" t="s">
        <v>241</v>
      </c>
      <c r="AS1990" t="s">
        <v>447</v>
      </c>
      <c r="AT1990" t="s">
        <v>231</v>
      </c>
      <c r="AV1990" t="s">
        <v>240</v>
      </c>
      <c r="AW1990" t="s">
        <v>1018</v>
      </c>
      <c r="AX1990" t="s">
        <v>223</v>
      </c>
      <c r="BA1990" s="57">
        <v>46252.625</v>
      </c>
      <c r="BB1990" t="s">
        <v>12796</v>
      </c>
      <c r="BF1990" s="6" t="e">
        <f t="shared" si="93"/>
        <v>#NUM!</v>
      </c>
      <c r="BG1990" t="e">
        <f t="shared" si="94"/>
        <v>#NUM!</v>
      </c>
      <c r="BH1990" t="e">
        <f t="shared" si="95"/>
        <v>#NUM!</v>
      </c>
      <c r="BI1990" t="str">
        <f>VLOOKUP(H1990,Sheet2!$A$1:$B$270,2,FALSE)</f>
        <v>MADURA</v>
      </c>
    </row>
    <row r="1991" spans="1:61">
      <c r="A1991">
        <v>1990</v>
      </c>
      <c r="B1991">
        <v>1002527242</v>
      </c>
      <c r="C1991">
        <v>3</v>
      </c>
      <c r="D1991" t="s">
        <v>59</v>
      </c>
      <c r="E1991">
        <v>4</v>
      </c>
      <c r="F1991" t="s">
        <v>224</v>
      </c>
      <c r="G1991" t="s">
        <v>320</v>
      </c>
      <c r="H1991" t="s">
        <v>321</v>
      </c>
      <c r="I1991" t="s">
        <v>213</v>
      </c>
      <c r="J1991" t="s">
        <v>214</v>
      </c>
      <c r="K1991" t="s">
        <v>149</v>
      </c>
      <c r="L1991" t="s">
        <v>215</v>
      </c>
      <c r="M1991" t="s">
        <v>76</v>
      </c>
      <c r="N1991" t="s">
        <v>216</v>
      </c>
      <c r="O1991" s="57">
        <v>46248.701354166667</v>
      </c>
      <c r="P1991" s="57">
        <v>46249.50440972222</v>
      </c>
      <c r="Q1991">
        <v>69366376</v>
      </c>
      <c r="S1991">
        <v>146372103277</v>
      </c>
      <c r="T1991" t="s">
        <v>12797</v>
      </c>
      <c r="U1991" t="s">
        <v>12798</v>
      </c>
      <c r="V1991" t="s">
        <v>12799</v>
      </c>
      <c r="Z1991">
        <v>109.691266</v>
      </c>
      <c r="AA1991">
        <v>-7.4610709999999996</v>
      </c>
      <c r="AB1991" t="s">
        <v>12800</v>
      </c>
      <c r="AC1991" t="s">
        <v>237</v>
      </c>
      <c r="AL1991" t="s">
        <v>218</v>
      </c>
      <c r="AM1991" t="s">
        <v>12801</v>
      </c>
      <c r="AN1991" t="s">
        <v>6</v>
      </c>
      <c r="AO1991" t="s">
        <v>11654</v>
      </c>
      <c r="AP1991" s="57">
        <v>46251.333333333336</v>
      </c>
      <c r="AR1991" t="s">
        <v>219</v>
      </c>
      <c r="AS1991" t="s">
        <v>321</v>
      </c>
      <c r="AT1991" t="s">
        <v>231</v>
      </c>
      <c r="AU1991">
        <v>20260815</v>
      </c>
      <c r="AV1991" t="s">
        <v>222</v>
      </c>
      <c r="AW1991" t="s">
        <v>1015</v>
      </c>
      <c r="AX1991" t="s">
        <v>223</v>
      </c>
      <c r="BA1991" s="57">
        <v>46251.333333333336</v>
      </c>
      <c r="BB1991" t="s">
        <v>12801</v>
      </c>
      <c r="BC1991">
        <v>2026</v>
      </c>
      <c r="BD1991">
        <v>8</v>
      </c>
      <c r="BE1991">
        <v>15</v>
      </c>
      <c r="BF1991" s="6">
        <f t="shared" si="93"/>
        <v>46249</v>
      </c>
      <c r="BG1991">
        <f t="shared" si="94"/>
        <v>-2.3333333333357587</v>
      </c>
      <c r="BH1991" t="str">
        <f t="shared" si="95"/>
        <v>COMPLY</v>
      </c>
      <c r="BI1991" t="e">
        <f>VLOOKUP(H1991,Sheet2!$A$1:$B$270,2,FALSE)</f>
        <v>#N/A</v>
      </c>
    </row>
    <row r="1992" spans="1:61">
      <c r="A1992">
        <v>1991</v>
      </c>
      <c r="B1992">
        <v>1002529850</v>
      </c>
      <c r="C1992">
        <v>3</v>
      </c>
      <c r="D1992" t="s">
        <v>49</v>
      </c>
      <c r="E1992">
        <v>4</v>
      </c>
      <c r="F1992" t="s">
        <v>252</v>
      </c>
      <c r="G1992" t="s">
        <v>553</v>
      </c>
      <c r="H1992" t="s">
        <v>559</v>
      </c>
      <c r="I1992" t="s">
        <v>213</v>
      </c>
      <c r="J1992" t="s">
        <v>214</v>
      </c>
      <c r="K1992" t="s">
        <v>149</v>
      </c>
      <c r="M1992" t="s">
        <v>76</v>
      </c>
      <c r="N1992" t="s">
        <v>216</v>
      </c>
      <c r="O1992" s="57">
        <v>46250.639074074075</v>
      </c>
      <c r="P1992" s="57">
        <v>46250.662534722222</v>
      </c>
      <c r="Q1992">
        <v>69364332</v>
      </c>
      <c r="S1992">
        <v>146281108287</v>
      </c>
      <c r="T1992" t="s">
        <v>8282</v>
      </c>
      <c r="U1992" t="s">
        <v>12802</v>
      </c>
      <c r="V1992" t="s">
        <v>12803</v>
      </c>
      <c r="Z1992">
        <v>109.06211225396299</v>
      </c>
      <c r="AA1992">
        <v>-7.3309132781576301</v>
      </c>
      <c r="AB1992" t="s">
        <v>8285</v>
      </c>
      <c r="AC1992" t="s">
        <v>217</v>
      </c>
      <c r="AL1992" t="s">
        <v>218</v>
      </c>
      <c r="AM1992" t="s">
        <v>9169</v>
      </c>
      <c r="AN1992" t="s">
        <v>6</v>
      </c>
      <c r="AO1992" t="s">
        <v>12748</v>
      </c>
      <c r="AR1992" t="s">
        <v>219</v>
      </c>
      <c r="AS1992" t="s">
        <v>559</v>
      </c>
      <c r="AT1992" t="s">
        <v>231</v>
      </c>
      <c r="AU1992">
        <v>20260816</v>
      </c>
      <c r="AV1992" t="s">
        <v>222</v>
      </c>
      <c r="AW1992" t="s">
        <v>561</v>
      </c>
      <c r="AX1992" t="s">
        <v>223</v>
      </c>
      <c r="BA1992" s="57">
        <v>46250.291666666664</v>
      </c>
      <c r="BB1992" t="s">
        <v>9169</v>
      </c>
      <c r="BC1992">
        <v>2026</v>
      </c>
      <c r="BD1992">
        <v>8</v>
      </c>
      <c r="BE1992">
        <v>16</v>
      </c>
      <c r="BF1992" s="6">
        <f t="shared" si="93"/>
        <v>46250</v>
      </c>
      <c r="BG1992">
        <f t="shared" si="94"/>
        <v>-0.29166666666424135</v>
      </c>
      <c r="BH1992" t="str">
        <f t="shared" si="95"/>
        <v>COMPLY</v>
      </c>
      <c r="BI1992" t="e">
        <f>VLOOKUP(H1992,Sheet2!$A$1:$B$270,2,FALSE)</f>
        <v>#N/A</v>
      </c>
    </row>
    <row r="1993" spans="1:61">
      <c r="A1993">
        <v>1992</v>
      </c>
      <c r="B1993">
        <v>1002530587</v>
      </c>
      <c r="C1993">
        <v>3</v>
      </c>
      <c r="D1993" t="s">
        <v>55</v>
      </c>
      <c r="E1993">
        <v>5</v>
      </c>
      <c r="F1993" t="s">
        <v>228</v>
      </c>
      <c r="G1993" t="s">
        <v>121</v>
      </c>
      <c r="H1993" t="s">
        <v>447</v>
      </c>
      <c r="I1993" t="s">
        <v>213</v>
      </c>
      <c r="J1993" t="s">
        <v>214</v>
      </c>
      <c r="K1993" t="s">
        <v>149</v>
      </c>
      <c r="L1993" t="s">
        <v>215</v>
      </c>
      <c r="M1993" t="s">
        <v>240</v>
      </c>
      <c r="N1993" t="s">
        <v>216</v>
      </c>
      <c r="O1993" s="57">
        <v>46251.43953703704</v>
      </c>
      <c r="P1993" s="57">
        <v>46251.440289351849</v>
      </c>
      <c r="Q1993">
        <v>69367912</v>
      </c>
      <c r="S1993">
        <v>152438209196</v>
      </c>
      <c r="T1993" t="s">
        <v>12804</v>
      </c>
      <c r="U1993" t="s">
        <v>12805</v>
      </c>
      <c r="V1993" t="s">
        <v>12806</v>
      </c>
      <c r="Z1993">
        <v>113.432417996227</v>
      </c>
      <c r="AA1993">
        <v>-6.96115296759071</v>
      </c>
      <c r="AB1993" t="s">
        <v>12807</v>
      </c>
      <c r="AC1993" t="s">
        <v>217</v>
      </c>
      <c r="AL1993" t="s">
        <v>218</v>
      </c>
      <c r="AM1993" t="s">
        <v>12808</v>
      </c>
      <c r="AN1993" t="s">
        <v>6</v>
      </c>
      <c r="AO1993" t="s">
        <v>12809</v>
      </c>
      <c r="AP1993" s="57">
        <v>46252.541666666664</v>
      </c>
      <c r="AR1993" t="s">
        <v>241</v>
      </c>
      <c r="AS1993" t="s">
        <v>447</v>
      </c>
      <c r="AT1993" t="s">
        <v>221</v>
      </c>
      <c r="AV1993" t="s">
        <v>240</v>
      </c>
      <c r="AW1993" t="s">
        <v>1004</v>
      </c>
      <c r="AX1993" t="s">
        <v>223</v>
      </c>
      <c r="BA1993" s="57">
        <v>46252.541666666664</v>
      </c>
      <c r="BB1993" t="s">
        <v>12808</v>
      </c>
      <c r="BF1993" s="6" t="e">
        <f t="shared" si="93"/>
        <v>#NUM!</v>
      </c>
      <c r="BG1993" t="e">
        <f t="shared" si="94"/>
        <v>#NUM!</v>
      </c>
      <c r="BH1993" t="e">
        <f t="shared" si="95"/>
        <v>#NUM!</v>
      </c>
      <c r="BI1993" t="str">
        <f>VLOOKUP(H1993,Sheet2!$A$1:$B$270,2,FALSE)</f>
        <v>MADURA</v>
      </c>
    </row>
    <row r="1994" spans="1:61">
      <c r="A1994">
        <v>1993</v>
      </c>
      <c r="B1994">
        <v>1002524376</v>
      </c>
      <c r="C1994">
        <v>3</v>
      </c>
      <c r="D1994" t="s">
        <v>55</v>
      </c>
      <c r="E1994">
        <v>5</v>
      </c>
      <c r="F1994" t="s">
        <v>265</v>
      </c>
      <c r="G1994" t="s">
        <v>122</v>
      </c>
      <c r="H1994" t="s">
        <v>297</v>
      </c>
      <c r="I1994" t="s">
        <v>213</v>
      </c>
      <c r="J1994" t="s">
        <v>214</v>
      </c>
      <c r="K1994" t="s">
        <v>149</v>
      </c>
      <c r="L1994" t="s">
        <v>215</v>
      </c>
      <c r="M1994" t="s">
        <v>76</v>
      </c>
      <c r="N1994" t="s">
        <v>216</v>
      </c>
      <c r="O1994" s="57">
        <v>46247.583298611113</v>
      </c>
      <c r="P1994" s="57">
        <v>46248.925798611112</v>
      </c>
      <c r="Q1994">
        <v>69365198</v>
      </c>
      <c r="S1994">
        <v>152446246196</v>
      </c>
      <c r="T1994" t="s">
        <v>9467</v>
      </c>
      <c r="U1994" t="s">
        <v>9468</v>
      </c>
      <c r="V1994" t="s">
        <v>9469</v>
      </c>
      <c r="Z1994">
        <v>112.572727762162</v>
      </c>
      <c r="AA1994">
        <v>-7.24864814847641</v>
      </c>
      <c r="AB1994" t="s">
        <v>9470</v>
      </c>
      <c r="AC1994" t="s">
        <v>217</v>
      </c>
      <c r="AL1994" t="s">
        <v>218</v>
      </c>
      <c r="AM1994" t="s">
        <v>9471</v>
      </c>
      <c r="AN1994" t="s">
        <v>6</v>
      </c>
      <c r="AO1994" t="s">
        <v>8888</v>
      </c>
      <c r="AP1994" s="57">
        <v>46248.541666666664</v>
      </c>
      <c r="AR1994" t="s">
        <v>219</v>
      </c>
      <c r="AS1994" t="s">
        <v>297</v>
      </c>
      <c r="AT1994" t="s">
        <v>231</v>
      </c>
      <c r="AU1994">
        <v>20260814</v>
      </c>
      <c r="AV1994" t="s">
        <v>222</v>
      </c>
      <c r="AW1994" t="s">
        <v>1012</v>
      </c>
      <c r="AX1994" t="s">
        <v>223</v>
      </c>
      <c r="BA1994" s="57">
        <v>46248.541666666664</v>
      </c>
      <c r="BB1994" t="s">
        <v>9471</v>
      </c>
      <c r="BC1994">
        <v>2026</v>
      </c>
      <c r="BD1994">
        <v>8</v>
      </c>
      <c r="BE1994">
        <v>14</v>
      </c>
      <c r="BF1994" s="6">
        <f t="shared" si="93"/>
        <v>46248</v>
      </c>
      <c r="BG1994">
        <f t="shared" si="94"/>
        <v>-0.54166666666424135</v>
      </c>
      <c r="BH1994" t="str">
        <f t="shared" si="95"/>
        <v>COMPLY</v>
      </c>
      <c r="BI1994" t="str">
        <f>VLOOKUP(H1994,Sheet2!$A$1:$B$270,2,FALSE)</f>
        <v>GRESIK</v>
      </c>
    </row>
    <row r="1995" spans="1:61">
      <c r="A1995">
        <v>1994</v>
      </c>
      <c r="B1995">
        <v>1002506779</v>
      </c>
      <c r="C1995">
        <v>3</v>
      </c>
      <c r="D1995" t="s">
        <v>42</v>
      </c>
      <c r="E1995">
        <v>5</v>
      </c>
      <c r="F1995" t="s">
        <v>106</v>
      </c>
      <c r="G1995" t="s">
        <v>104</v>
      </c>
      <c r="H1995" t="s">
        <v>507</v>
      </c>
      <c r="I1995" t="s">
        <v>213</v>
      </c>
      <c r="J1995" t="s">
        <v>214</v>
      </c>
      <c r="K1995" t="s">
        <v>149</v>
      </c>
      <c r="M1995" t="s">
        <v>76</v>
      </c>
      <c r="N1995" t="s">
        <v>216</v>
      </c>
      <c r="O1995" s="57">
        <v>46238.357546296298</v>
      </c>
      <c r="P1995" s="57">
        <v>46239.700798611113</v>
      </c>
      <c r="Q1995">
        <v>69357919</v>
      </c>
      <c r="S1995">
        <v>152542208048</v>
      </c>
      <c r="T1995" t="s">
        <v>2568</v>
      </c>
      <c r="U1995" t="s">
        <v>2569</v>
      </c>
      <c r="V1995" t="s">
        <v>2570</v>
      </c>
      <c r="Z1995">
        <v>113.13930860000001</v>
      </c>
      <c r="AA1995">
        <v>-8.2252443</v>
      </c>
      <c r="AB1995" t="s">
        <v>2571</v>
      </c>
      <c r="AC1995" t="s">
        <v>230</v>
      </c>
      <c r="AL1995" t="s">
        <v>218</v>
      </c>
      <c r="AM1995" t="s">
        <v>2572</v>
      </c>
      <c r="AN1995" t="s">
        <v>6</v>
      </c>
      <c r="AO1995" s="57">
        <v>46120.36136574074</v>
      </c>
      <c r="AP1995" s="57">
        <v>46239.333333333336</v>
      </c>
      <c r="AR1995" t="s">
        <v>219</v>
      </c>
      <c r="AS1995" t="s">
        <v>507</v>
      </c>
      <c r="AT1995" t="s">
        <v>231</v>
      </c>
      <c r="AU1995">
        <v>20260805</v>
      </c>
      <c r="AV1995" t="s">
        <v>222</v>
      </c>
      <c r="AW1995" t="s">
        <v>561</v>
      </c>
      <c r="AX1995" t="s">
        <v>223</v>
      </c>
      <c r="BA1995" s="57">
        <v>46239.333333333336</v>
      </c>
      <c r="BB1995" t="s">
        <v>2572</v>
      </c>
      <c r="BC1995">
        <v>2026</v>
      </c>
      <c r="BD1995">
        <v>8</v>
      </c>
      <c r="BE1995">
        <v>5</v>
      </c>
      <c r="BF1995" s="6">
        <f t="shared" si="93"/>
        <v>46239</v>
      </c>
      <c r="BG1995">
        <f t="shared" si="94"/>
        <v>-0.33333333333575865</v>
      </c>
      <c r="BH1995" t="str">
        <f t="shared" si="95"/>
        <v>COMPLY</v>
      </c>
      <c r="BI1995" t="str">
        <f>VLOOKUP(H1995,Sheet2!$A$1:$B$270,2,FALSE)</f>
        <v>PROBOLINGGO</v>
      </c>
    </row>
    <row r="1996" spans="1:61">
      <c r="A1996">
        <v>1995</v>
      </c>
      <c r="B1996">
        <v>1002522159</v>
      </c>
      <c r="C1996">
        <v>3</v>
      </c>
      <c r="D1996" t="s">
        <v>59</v>
      </c>
      <c r="E1996">
        <v>4</v>
      </c>
      <c r="F1996" t="s">
        <v>243</v>
      </c>
      <c r="G1996" t="s">
        <v>899</v>
      </c>
      <c r="H1996" t="s">
        <v>948</v>
      </c>
      <c r="I1996" t="s">
        <v>213</v>
      </c>
      <c r="J1996" t="s">
        <v>214</v>
      </c>
      <c r="K1996" t="s">
        <v>149</v>
      </c>
      <c r="L1996" t="s">
        <v>215</v>
      </c>
      <c r="M1996" t="s">
        <v>76</v>
      </c>
      <c r="N1996" t="s">
        <v>216</v>
      </c>
      <c r="O1996" s="57">
        <v>46246.56386574074</v>
      </c>
      <c r="P1996" s="57">
        <v>46247.689351851855</v>
      </c>
      <c r="Q1996">
        <v>69364247</v>
      </c>
      <c r="S1996">
        <v>142138510557</v>
      </c>
      <c r="T1996" t="s">
        <v>8546</v>
      </c>
      <c r="U1996" t="s">
        <v>8547</v>
      </c>
      <c r="V1996" t="s">
        <v>8548</v>
      </c>
      <c r="Z1996">
        <v>110.0505996</v>
      </c>
      <c r="AA1996">
        <v>-7.6604540999999999</v>
      </c>
      <c r="AB1996" t="s">
        <v>8549</v>
      </c>
      <c r="AC1996" t="s">
        <v>237</v>
      </c>
      <c r="AL1996" t="s">
        <v>218</v>
      </c>
      <c r="AM1996" t="s">
        <v>8550</v>
      </c>
      <c r="AN1996" t="s">
        <v>6</v>
      </c>
      <c r="AO1996" s="57">
        <v>46364.569351851853</v>
      </c>
      <c r="AP1996" s="57">
        <v>46251.541666666664</v>
      </c>
      <c r="AR1996" t="s">
        <v>219</v>
      </c>
      <c r="AS1996" t="s">
        <v>948</v>
      </c>
      <c r="AT1996" t="s">
        <v>231</v>
      </c>
      <c r="AU1996">
        <v>20260813</v>
      </c>
      <c r="AV1996" t="s">
        <v>222</v>
      </c>
      <c r="AW1996" t="s">
        <v>1027</v>
      </c>
      <c r="AX1996" t="s">
        <v>223</v>
      </c>
      <c r="BA1996" s="57">
        <v>46251.541666666664</v>
      </c>
      <c r="BB1996" t="s">
        <v>8550</v>
      </c>
      <c r="BC1996">
        <v>2026</v>
      </c>
      <c r="BD1996">
        <v>8</v>
      </c>
      <c r="BE1996">
        <v>13</v>
      </c>
      <c r="BF1996" s="6">
        <f t="shared" si="93"/>
        <v>46247</v>
      </c>
      <c r="BG1996">
        <f t="shared" si="94"/>
        <v>-4.5416666666642413</v>
      </c>
      <c r="BH1996" t="str">
        <f t="shared" si="95"/>
        <v>COMPLY</v>
      </c>
      <c r="BI1996" t="e">
        <f>VLOOKUP(H1996,Sheet2!$A$1:$B$270,2,FALSE)</f>
        <v>#N/A</v>
      </c>
    </row>
    <row r="1997" spans="1:61">
      <c r="A1997">
        <v>1996</v>
      </c>
      <c r="B1997">
        <v>1002529473</v>
      </c>
      <c r="C1997">
        <v>3</v>
      </c>
      <c r="D1997" t="s">
        <v>51</v>
      </c>
      <c r="E1997">
        <v>4</v>
      </c>
      <c r="F1997" t="s">
        <v>235</v>
      </c>
      <c r="G1997" t="s">
        <v>584</v>
      </c>
      <c r="H1997" t="s">
        <v>617</v>
      </c>
      <c r="I1997" t="s">
        <v>213</v>
      </c>
      <c r="J1997" t="s">
        <v>214</v>
      </c>
      <c r="K1997" t="s">
        <v>149</v>
      </c>
      <c r="M1997" t="s">
        <v>372</v>
      </c>
      <c r="N1997" t="s">
        <v>216</v>
      </c>
      <c r="O1997" s="57">
        <v>46250.467951388891</v>
      </c>
      <c r="P1997" s="57">
        <v>46250.469780092593</v>
      </c>
      <c r="Q1997">
        <v>69367364</v>
      </c>
      <c r="S1997">
        <v>142505403042</v>
      </c>
      <c r="T1997" t="s">
        <v>12810</v>
      </c>
      <c r="U1997" t="s">
        <v>12811</v>
      </c>
      <c r="Z1997">
        <v>110.80446000000001</v>
      </c>
      <c r="AA1997">
        <v>-7.5405360000000003</v>
      </c>
      <c r="AB1997" t="s">
        <v>12812</v>
      </c>
      <c r="AC1997" t="s">
        <v>226</v>
      </c>
      <c r="AO1997" t="s">
        <v>10273</v>
      </c>
      <c r="AR1997" t="s">
        <v>334</v>
      </c>
      <c r="AS1997" t="s">
        <v>617</v>
      </c>
      <c r="AT1997" t="s">
        <v>231</v>
      </c>
      <c r="AV1997" t="s">
        <v>373</v>
      </c>
      <c r="AW1997" t="s">
        <v>561</v>
      </c>
      <c r="AX1997" t="s">
        <v>223</v>
      </c>
      <c r="BF1997" s="6" t="e">
        <f t="shared" si="93"/>
        <v>#NUM!</v>
      </c>
      <c r="BG1997" t="e">
        <f t="shared" si="94"/>
        <v>#NUM!</v>
      </c>
      <c r="BH1997" t="e">
        <f t="shared" si="95"/>
        <v>#NUM!</v>
      </c>
      <c r="BI1997" t="e">
        <f>VLOOKUP(H1997,Sheet2!$A$1:$B$270,2,FALSE)</f>
        <v>#N/A</v>
      </c>
    </row>
    <row r="1998" spans="1:61">
      <c r="A1998">
        <v>1997</v>
      </c>
      <c r="B1998">
        <v>1002505691</v>
      </c>
      <c r="C1998">
        <v>3</v>
      </c>
      <c r="D1998" t="s">
        <v>59</v>
      </c>
      <c r="E1998">
        <v>4</v>
      </c>
      <c r="F1998" t="s">
        <v>567</v>
      </c>
      <c r="G1998" t="s">
        <v>609</v>
      </c>
      <c r="H1998" t="s">
        <v>936</v>
      </c>
      <c r="I1998" t="s">
        <v>213</v>
      </c>
      <c r="J1998" t="s">
        <v>214</v>
      </c>
      <c r="K1998" t="s">
        <v>149</v>
      </c>
      <c r="M1998" t="s">
        <v>586</v>
      </c>
      <c r="N1998" t="s">
        <v>216</v>
      </c>
      <c r="O1998" s="57">
        <v>46237.417048611111</v>
      </c>
      <c r="P1998" s="57">
        <v>46245.407824074071</v>
      </c>
      <c r="Q1998">
        <v>69357297</v>
      </c>
      <c r="S1998">
        <v>146113146871</v>
      </c>
      <c r="T1998" t="s">
        <v>2573</v>
      </c>
      <c r="U1998" t="s">
        <v>2574</v>
      </c>
      <c r="V1998" t="s">
        <v>2575</v>
      </c>
      <c r="Z1998">
        <v>110.366873</v>
      </c>
      <c r="AA1998">
        <v>-7.7908432999999997</v>
      </c>
      <c r="AB1998" t="s">
        <v>2576</v>
      </c>
      <c r="AC1998" t="s">
        <v>290</v>
      </c>
      <c r="AL1998" t="s">
        <v>218</v>
      </c>
      <c r="AM1998" t="s">
        <v>2577</v>
      </c>
      <c r="AN1998" t="s">
        <v>6</v>
      </c>
      <c r="AO1998" s="57">
        <v>46089.424085648148</v>
      </c>
      <c r="AP1998" s="57">
        <v>46239.541666666664</v>
      </c>
      <c r="AQ1998" t="s">
        <v>248</v>
      </c>
      <c r="AR1998" t="s">
        <v>14</v>
      </c>
      <c r="AS1998" t="s">
        <v>936</v>
      </c>
      <c r="AT1998" t="s">
        <v>231</v>
      </c>
      <c r="AV1998" t="s">
        <v>587</v>
      </c>
      <c r="AW1998" t="s">
        <v>561</v>
      </c>
      <c r="AX1998" t="s">
        <v>223</v>
      </c>
      <c r="BA1998" s="57">
        <v>46239.541666666664</v>
      </c>
      <c r="BB1998" t="s">
        <v>2577</v>
      </c>
      <c r="BF1998" s="6" t="e">
        <f t="shared" si="93"/>
        <v>#NUM!</v>
      </c>
      <c r="BG1998" t="e">
        <f t="shared" si="94"/>
        <v>#NUM!</v>
      </c>
      <c r="BH1998" t="e">
        <f t="shared" si="95"/>
        <v>#NUM!</v>
      </c>
      <c r="BI1998" t="e">
        <f>VLOOKUP(H1998,Sheet2!$A$1:$B$270,2,FALSE)</f>
        <v>#N/A</v>
      </c>
    </row>
    <row r="1999" spans="1:61">
      <c r="A1999">
        <v>1998</v>
      </c>
      <c r="B1999">
        <v>1002523500</v>
      </c>
      <c r="C1999">
        <v>3</v>
      </c>
      <c r="D1999" t="s">
        <v>45</v>
      </c>
      <c r="E1999">
        <v>5</v>
      </c>
      <c r="F1999" t="s">
        <v>113</v>
      </c>
      <c r="G1999" t="s">
        <v>113</v>
      </c>
      <c r="H1999" t="s">
        <v>418</v>
      </c>
      <c r="I1999" t="s">
        <v>9798</v>
      </c>
      <c r="J1999" t="s">
        <v>214</v>
      </c>
      <c r="K1999" t="s">
        <v>149</v>
      </c>
      <c r="M1999" t="s">
        <v>225</v>
      </c>
      <c r="N1999" t="s">
        <v>10821</v>
      </c>
      <c r="O1999" s="57">
        <v>46247.400011574071</v>
      </c>
      <c r="P1999" s="57">
        <v>46247.402696759258</v>
      </c>
      <c r="Q1999">
        <v>67991343</v>
      </c>
      <c r="R1999">
        <v>3808479386</v>
      </c>
      <c r="S1999">
        <v>172502311454</v>
      </c>
      <c r="T1999" t="s">
        <v>12813</v>
      </c>
      <c r="U1999" t="s">
        <v>12814</v>
      </c>
      <c r="V1999" t="s">
        <v>12815</v>
      </c>
      <c r="Z1999">
        <v>123.6093334</v>
      </c>
      <c r="AA1999">
        <v>-10.170774099999999</v>
      </c>
      <c r="AB1999" t="s">
        <v>12816</v>
      </c>
      <c r="AC1999" t="s">
        <v>226</v>
      </c>
      <c r="AL1999" t="s">
        <v>218</v>
      </c>
      <c r="AM1999" t="s">
        <v>12817</v>
      </c>
      <c r="AN1999" t="s">
        <v>6</v>
      </c>
      <c r="AO1999" t="s">
        <v>8864</v>
      </c>
      <c r="AR1999" t="s">
        <v>18</v>
      </c>
      <c r="AS1999" t="s">
        <v>418</v>
      </c>
      <c r="AT1999" t="s">
        <v>231</v>
      </c>
      <c r="AV1999" t="s">
        <v>227</v>
      </c>
      <c r="AW1999" t="s">
        <v>11271</v>
      </c>
      <c r="AX1999" t="s">
        <v>223</v>
      </c>
      <c r="BA1999" s="57">
        <v>46247.5625</v>
      </c>
      <c r="BB1999" t="s">
        <v>12817</v>
      </c>
      <c r="BF1999" s="6" t="e">
        <f t="shared" si="93"/>
        <v>#NUM!</v>
      </c>
      <c r="BG1999" t="e">
        <f t="shared" si="94"/>
        <v>#NUM!</v>
      </c>
      <c r="BH1999" t="e">
        <f t="shared" si="95"/>
        <v>#NUM!</v>
      </c>
      <c r="BI1999" t="str">
        <f>VLOOKUP(H1999,Sheet2!$A$1:$B$270,2,FALSE)</f>
        <v>KUPANG</v>
      </c>
    </row>
    <row r="2000" spans="1:61">
      <c r="A2000">
        <v>1999</v>
      </c>
      <c r="B2000">
        <v>1002520743</v>
      </c>
      <c r="C2000">
        <v>3</v>
      </c>
      <c r="D2000" t="s">
        <v>49</v>
      </c>
      <c r="E2000">
        <v>4</v>
      </c>
      <c r="F2000" t="s">
        <v>252</v>
      </c>
      <c r="G2000" t="s">
        <v>252</v>
      </c>
      <c r="H2000" t="s">
        <v>1063</v>
      </c>
      <c r="I2000" t="s">
        <v>213</v>
      </c>
      <c r="J2000" t="s">
        <v>214</v>
      </c>
      <c r="K2000" t="s">
        <v>149</v>
      </c>
      <c r="M2000" t="s">
        <v>602</v>
      </c>
      <c r="N2000" t="s">
        <v>216</v>
      </c>
      <c r="O2000" s="57">
        <v>46245.690995370373</v>
      </c>
      <c r="P2000" s="57">
        <v>46247.728692129633</v>
      </c>
      <c r="Q2000">
        <v>69363621</v>
      </c>
      <c r="S2000">
        <v>146219104085</v>
      </c>
      <c r="T2000" t="s">
        <v>7621</v>
      </c>
      <c r="U2000" t="s">
        <v>7023</v>
      </c>
      <c r="Z2000">
        <v>109.607975</v>
      </c>
      <c r="AA2000">
        <v>-7.0326461</v>
      </c>
      <c r="AB2000" t="s">
        <v>7025</v>
      </c>
      <c r="AC2000" t="s">
        <v>226</v>
      </c>
      <c r="AO2000" s="57">
        <v>46334.694293981483</v>
      </c>
      <c r="AR2000" t="s">
        <v>5</v>
      </c>
      <c r="AS2000" t="s">
        <v>1063</v>
      </c>
      <c r="AT2000" t="s">
        <v>231</v>
      </c>
      <c r="AV2000" t="s">
        <v>9244</v>
      </c>
      <c r="AW2000" t="s">
        <v>561</v>
      </c>
      <c r="AX2000" t="s">
        <v>223</v>
      </c>
      <c r="BF2000" s="6" t="e">
        <f t="shared" si="93"/>
        <v>#NUM!</v>
      </c>
      <c r="BG2000" t="e">
        <f t="shared" si="94"/>
        <v>#NUM!</v>
      </c>
      <c r="BH2000" t="e">
        <f t="shared" si="95"/>
        <v>#NUM!</v>
      </c>
      <c r="BI2000" t="e">
        <f>VLOOKUP(H2000,Sheet2!$A$1:$B$270,2,FALSE)</f>
        <v>#N/A</v>
      </c>
    </row>
    <row r="2001" spans="1:61">
      <c r="A2001">
        <v>2000</v>
      </c>
      <c r="B2001">
        <v>1002522508</v>
      </c>
      <c r="C2001">
        <v>3</v>
      </c>
      <c r="D2001" t="s">
        <v>49</v>
      </c>
      <c r="E2001">
        <v>4</v>
      </c>
      <c r="F2001" t="s">
        <v>246</v>
      </c>
      <c r="G2001" t="s">
        <v>588</v>
      </c>
      <c r="H2001" t="s">
        <v>589</v>
      </c>
      <c r="I2001" t="s">
        <v>213</v>
      </c>
      <c r="J2001" t="s">
        <v>214</v>
      </c>
      <c r="K2001" t="s">
        <v>149</v>
      </c>
      <c r="L2001" t="s">
        <v>215</v>
      </c>
      <c r="M2001" t="s">
        <v>76</v>
      </c>
      <c r="N2001" t="s">
        <v>216</v>
      </c>
      <c r="O2001" s="57">
        <v>46246.622199074074</v>
      </c>
      <c r="P2001" s="57">
        <v>46248.533078703702</v>
      </c>
      <c r="Q2001">
        <v>69364388</v>
      </c>
      <c r="S2001">
        <v>142434111387</v>
      </c>
      <c r="T2001" t="s">
        <v>8551</v>
      </c>
      <c r="U2001" t="s">
        <v>8552</v>
      </c>
      <c r="V2001" t="s">
        <v>8553</v>
      </c>
      <c r="Z2001">
        <v>110.49893299999999</v>
      </c>
      <c r="AA2001">
        <v>-7.3405969999999998</v>
      </c>
      <c r="AB2001" t="s">
        <v>8554</v>
      </c>
      <c r="AC2001" t="s">
        <v>237</v>
      </c>
      <c r="AL2001" t="s">
        <v>218</v>
      </c>
      <c r="AM2001" t="s">
        <v>8555</v>
      </c>
      <c r="AN2001" t="s">
        <v>6</v>
      </c>
      <c r="AO2001" s="57">
        <v>46364.632418981484</v>
      </c>
      <c r="AP2001" s="57">
        <v>46248.333333333336</v>
      </c>
      <c r="AR2001" t="s">
        <v>219</v>
      </c>
      <c r="AS2001" t="s">
        <v>589</v>
      </c>
      <c r="AT2001" t="s">
        <v>231</v>
      </c>
      <c r="AU2001">
        <v>20260814</v>
      </c>
      <c r="AV2001" t="s">
        <v>222</v>
      </c>
      <c r="AW2001" t="s">
        <v>1010</v>
      </c>
      <c r="AX2001" t="s">
        <v>223</v>
      </c>
      <c r="BA2001" s="57">
        <v>46248.333333333336</v>
      </c>
      <c r="BB2001" t="s">
        <v>8555</v>
      </c>
      <c r="BC2001">
        <v>2026</v>
      </c>
      <c r="BD2001">
        <v>8</v>
      </c>
      <c r="BE2001">
        <v>14</v>
      </c>
      <c r="BF2001" s="6">
        <f t="shared" si="93"/>
        <v>46248</v>
      </c>
      <c r="BG2001">
        <f t="shared" si="94"/>
        <v>-0.33333333333575865</v>
      </c>
      <c r="BH2001" t="str">
        <f t="shared" si="95"/>
        <v>COMPLY</v>
      </c>
      <c r="BI2001" t="e">
        <f>VLOOKUP(H2001,Sheet2!$A$1:$B$270,2,FALSE)</f>
        <v>#N/A</v>
      </c>
    </row>
    <row r="2002" spans="1:61">
      <c r="A2002">
        <v>2001</v>
      </c>
      <c r="B2002">
        <v>1002516230</v>
      </c>
      <c r="C2002">
        <v>3</v>
      </c>
      <c r="D2002" t="s">
        <v>38</v>
      </c>
      <c r="E2002">
        <v>5</v>
      </c>
      <c r="F2002" t="s">
        <v>92</v>
      </c>
      <c r="G2002" t="s">
        <v>92</v>
      </c>
      <c r="H2002" t="s">
        <v>308</v>
      </c>
      <c r="I2002" t="s">
        <v>213</v>
      </c>
      <c r="J2002" t="s">
        <v>214</v>
      </c>
      <c r="K2002" t="s">
        <v>149</v>
      </c>
      <c r="L2002" t="s">
        <v>215</v>
      </c>
      <c r="M2002" t="s">
        <v>76</v>
      </c>
      <c r="N2002" t="s">
        <v>216</v>
      </c>
      <c r="O2002" s="57">
        <v>46242.813854166663</v>
      </c>
      <c r="P2002" s="57">
        <v>46245.366157407407</v>
      </c>
      <c r="Q2002">
        <v>69361668</v>
      </c>
      <c r="S2002">
        <v>152601214986</v>
      </c>
      <c r="T2002" t="s">
        <v>5173</v>
      </c>
      <c r="U2002" t="s">
        <v>5174</v>
      </c>
      <c r="V2002" t="s">
        <v>5175</v>
      </c>
      <c r="Z2002">
        <v>111.53434900000001</v>
      </c>
      <c r="AA2002">
        <v>-7.6062919999999998</v>
      </c>
      <c r="AB2002" t="s">
        <v>5176</v>
      </c>
      <c r="AC2002" t="s">
        <v>237</v>
      </c>
      <c r="AL2002" t="s">
        <v>218</v>
      </c>
      <c r="AM2002" t="s">
        <v>5114</v>
      </c>
      <c r="AN2002" t="s">
        <v>6</v>
      </c>
      <c r="AO2002" s="57">
        <v>46242.819247685184</v>
      </c>
      <c r="AP2002" s="57">
        <v>46244.333333333336</v>
      </c>
      <c r="AR2002" t="s">
        <v>219</v>
      </c>
      <c r="AS2002" t="s">
        <v>308</v>
      </c>
      <c r="AT2002" t="s">
        <v>231</v>
      </c>
      <c r="AU2002">
        <v>20260811</v>
      </c>
      <c r="AV2002" t="s">
        <v>222</v>
      </c>
      <c r="AW2002" t="s">
        <v>1010</v>
      </c>
      <c r="AX2002" t="s">
        <v>223</v>
      </c>
      <c r="BA2002" s="57">
        <v>46244.333333333336</v>
      </c>
      <c r="BB2002" t="s">
        <v>5114</v>
      </c>
      <c r="BC2002">
        <v>2026</v>
      </c>
      <c r="BD2002">
        <v>8</v>
      </c>
      <c r="BE2002">
        <v>11</v>
      </c>
      <c r="BF2002" s="6">
        <f t="shared" si="93"/>
        <v>46245</v>
      </c>
      <c r="BG2002">
        <f t="shared" si="94"/>
        <v>0.66666666666424135</v>
      </c>
      <c r="BH2002" t="str">
        <f t="shared" si="95"/>
        <v>COMPLY</v>
      </c>
      <c r="BI2002" t="str">
        <f>VLOOKUP(H2002,Sheet2!$A$1:$B$270,2,FALSE)</f>
        <v>MADIUN</v>
      </c>
    </row>
    <row r="2003" spans="1:61">
      <c r="A2003">
        <v>2002</v>
      </c>
      <c r="B2003">
        <v>1002526959</v>
      </c>
      <c r="C2003">
        <v>3</v>
      </c>
      <c r="D2003" t="s">
        <v>55</v>
      </c>
      <c r="E2003">
        <v>5</v>
      </c>
      <c r="F2003" t="s">
        <v>313</v>
      </c>
      <c r="G2003" t="s">
        <v>124</v>
      </c>
      <c r="H2003" t="s">
        <v>397</v>
      </c>
      <c r="I2003" t="s">
        <v>213</v>
      </c>
      <c r="J2003" t="s">
        <v>214</v>
      </c>
      <c r="K2003" t="s">
        <v>149</v>
      </c>
      <c r="L2003" t="s">
        <v>215</v>
      </c>
      <c r="M2003" t="s">
        <v>586</v>
      </c>
      <c r="N2003" t="s">
        <v>216</v>
      </c>
      <c r="O2003" s="57">
        <v>46248.651342592595</v>
      </c>
      <c r="P2003" s="57">
        <v>46252.357870370368</v>
      </c>
      <c r="Q2003">
        <v>69366269</v>
      </c>
      <c r="S2003">
        <v>152302236765</v>
      </c>
      <c r="T2003" t="s">
        <v>7587</v>
      </c>
      <c r="U2003" t="s">
        <v>12818</v>
      </c>
      <c r="V2003" t="s">
        <v>12819</v>
      </c>
      <c r="Z2003">
        <v>112.716719</v>
      </c>
      <c r="AA2003">
        <v>-7.3806709000000001</v>
      </c>
      <c r="AB2003" t="s">
        <v>12820</v>
      </c>
      <c r="AC2003" t="s">
        <v>237</v>
      </c>
      <c r="AL2003" t="s">
        <v>218</v>
      </c>
      <c r="AM2003" t="s">
        <v>12821</v>
      </c>
      <c r="AN2003" t="s">
        <v>6</v>
      </c>
      <c r="AO2003" t="s">
        <v>9858</v>
      </c>
      <c r="AP2003" s="57">
        <v>46249.541666666664</v>
      </c>
      <c r="AQ2003" t="s">
        <v>564</v>
      </c>
      <c r="AR2003" t="s">
        <v>14</v>
      </c>
      <c r="AS2003" t="s">
        <v>397</v>
      </c>
      <c r="AT2003" t="s">
        <v>231</v>
      </c>
      <c r="AV2003" t="s">
        <v>587</v>
      </c>
      <c r="AW2003" t="s">
        <v>1014</v>
      </c>
      <c r="AX2003" t="s">
        <v>223</v>
      </c>
      <c r="BA2003" s="57">
        <v>46249.541666666664</v>
      </c>
      <c r="BB2003" t="s">
        <v>12821</v>
      </c>
      <c r="BF2003" s="6" t="e">
        <f t="shared" si="93"/>
        <v>#NUM!</v>
      </c>
      <c r="BG2003" t="e">
        <f t="shared" si="94"/>
        <v>#NUM!</v>
      </c>
      <c r="BH2003" t="e">
        <f t="shared" si="95"/>
        <v>#NUM!</v>
      </c>
      <c r="BI2003" t="str">
        <f>VLOOKUP(H2003,Sheet2!$A$1:$B$270,2,FALSE)</f>
        <v>SURABAYA SELATAN</v>
      </c>
    </row>
    <row r="2004" spans="1:61">
      <c r="A2004">
        <v>2003</v>
      </c>
      <c r="B2004">
        <v>1002522773</v>
      </c>
      <c r="C2004">
        <v>3</v>
      </c>
      <c r="D2004" t="s">
        <v>34</v>
      </c>
      <c r="E2004">
        <v>5</v>
      </c>
      <c r="F2004" t="s">
        <v>585</v>
      </c>
      <c r="G2004" t="s">
        <v>86</v>
      </c>
      <c r="H2004" t="s">
        <v>276</v>
      </c>
      <c r="I2004" t="s">
        <v>213</v>
      </c>
      <c r="J2004" t="s">
        <v>214</v>
      </c>
      <c r="K2004" t="s">
        <v>149</v>
      </c>
      <c r="M2004" t="s">
        <v>76</v>
      </c>
      <c r="N2004" t="s">
        <v>216</v>
      </c>
      <c r="O2004" s="57">
        <v>46246.667638888888</v>
      </c>
      <c r="P2004" s="57">
        <v>46247.663252314815</v>
      </c>
      <c r="Q2004">
        <v>69364484</v>
      </c>
      <c r="S2004">
        <v>172418757502</v>
      </c>
      <c r="T2004" t="s">
        <v>8556</v>
      </c>
      <c r="U2004" t="s">
        <v>8557</v>
      </c>
      <c r="V2004" t="s">
        <v>8558</v>
      </c>
      <c r="Z2004">
        <v>115.1946403</v>
      </c>
      <c r="AA2004">
        <v>-8.6226292000000004</v>
      </c>
      <c r="AB2004" t="s">
        <v>8559</v>
      </c>
      <c r="AC2004" t="s">
        <v>230</v>
      </c>
      <c r="AL2004" t="s">
        <v>218</v>
      </c>
      <c r="AM2004" t="s">
        <v>8560</v>
      </c>
      <c r="AN2004" t="s">
        <v>6</v>
      </c>
      <c r="AO2004" s="57">
        <v>46364.673472222225</v>
      </c>
      <c r="AP2004" s="57">
        <v>46247.625</v>
      </c>
      <c r="AR2004" t="s">
        <v>219</v>
      </c>
      <c r="AS2004" t="s">
        <v>276</v>
      </c>
      <c r="AT2004" t="s">
        <v>231</v>
      </c>
      <c r="AU2004">
        <v>20260813</v>
      </c>
      <c r="AV2004" t="s">
        <v>222</v>
      </c>
      <c r="AW2004" t="s">
        <v>561</v>
      </c>
      <c r="AX2004" t="s">
        <v>223</v>
      </c>
      <c r="BA2004" s="57">
        <v>46247.625</v>
      </c>
      <c r="BB2004" t="s">
        <v>8560</v>
      </c>
      <c r="BC2004">
        <v>2026</v>
      </c>
      <c r="BD2004">
        <v>8</v>
      </c>
      <c r="BE2004">
        <v>13</v>
      </c>
      <c r="BF2004" s="6">
        <f t="shared" si="93"/>
        <v>46247</v>
      </c>
      <c r="BG2004">
        <f t="shared" si="94"/>
        <v>-0.625</v>
      </c>
      <c r="BH2004" t="str">
        <f t="shared" si="95"/>
        <v>COMPLY</v>
      </c>
      <c r="BI2004" t="str">
        <f>VLOOKUP(H2004,Sheet2!$A$1:$B$270,2,FALSE)</f>
        <v>UBUNG</v>
      </c>
    </row>
    <row r="2005" spans="1:61">
      <c r="A2005">
        <v>2004</v>
      </c>
      <c r="B2005">
        <v>1002517886</v>
      </c>
      <c r="C2005">
        <v>3</v>
      </c>
      <c r="D2005" t="s">
        <v>51</v>
      </c>
      <c r="E2005">
        <v>4</v>
      </c>
      <c r="F2005" t="s">
        <v>235</v>
      </c>
      <c r="G2005" t="s">
        <v>584</v>
      </c>
      <c r="H2005" t="s">
        <v>617</v>
      </c>
      <c r="I2005" t="s">
        <v>213</v>
      </c>
      <c r="J2005" t="s">
        <v>214</v>
      </c>
      <c r="K2005" t="s">
        <v>149</v>
      </c>
      <c r="M2005" t="s">
        <v>76</v>
      </c>
      <c r="N2005" t="s">
        <v>216</v>
      </c>
      <c r="O2005" s="57">
        <v>46244.581145833334</v>
      </c>
      <c r="P2005" s="57">
        <v>46246.600127314814</v>
      </c>
      <c r="Q2005">
        <v>69362508</v>
      </c>
      <c r="S2005">
        <v>142505403180</v>
      </c>
      <c r="T2005" t="s">
        <v>6466</v>
      </c>
      <c r="U2005" t="s">
        <v>8561</v>
      </c>
      <c r="V2005" t="s">
        <v>7622</v>
      </c>
      <c r="Z2005">
        <v>110.814350631216</v>
      </c>
      <c r="AA2005">
        <v>-7.5820766089246296</v>
      </c>
      <c r="AB2005" t="s">
        <v>6467</v>
      </c>
      <c r="AC2005" t="s">
        <v>291</v>
      </c>
      <c r="AL2005" t="s">
        <v>218</v>
      </c>
      <c r="AM2005" t="s">
        <v>7623</v>
      </c>
      <c r="AN2005" t="s">
        <v>6</v>
      </c>
      <c r="AO2005" s="57">
        <v>46303.590266203704</v>
      </c>
      <c r="AP2005" s="57">
        <v>46246.541666666664</v>
      </c>
      <c r="AR2005" t="s">
        <v>219</v>
      </c>
      <c r="AS2005" t="s">
        <v>617</v>
      </c>
      <c r="AT2005" t="s">
        <v>231</v>
      </c>
      <c r="AU2005">
        <v>20260812</v>
      </c>
      <c r="AV2005" t="s">
        <v>222</v>
      </c>
      <c r="AW2005" t="s">
        <v>561</v>
      </c>
      <c r="AX2005" t="s">
        <v>223</v>
      </c>
      <c r="BA2005" s="57">
        <v>46246.541666666664</v>
      </c>
      <c r="BB2005" t="s">
        <v>7623</v>
      </c>
      <c r="BC2005">
        <v>2026</v>
      </c>
      <c r="BD2005">
        <v>8</v>
      </c>
      <c r="BE2005">
        <v>12</v>
      </c>
      <c r="BF2005" s="6">
        <f t="shared" si="93"/>
        <v>46246</v>
      </c>
      <c r="BG2005">
        <f t="shared" si="94"/>
        <v>-0.54166666666424135</v>
      </c>
      <c r="BH2005" t="str">
        <f t="shared" si="95"/>
        <v>COMPLY</v>
      </c>
      <c r="BI2005" t="e">
        <f>VLOOKUP(H2005,Sheet2!$A$1:$B$270,2,FALSE)</f>
        <v>#N/A</v>
      </c>
    </row>
    <row r="2006" spans="1:61">
      <c r="A2006">
        <v>2005</v>
      </c>
      <c r="B2006">
        <v>1002525616</v>
      </c>
      <c r="C2006">
        <v>3</v>
      </c>
      <c r="D2006" t="s">
        <v>51</v>
      </c>
      <c r="E2006">
        <v>4</v>
      </c>
      <c r="F2006" t="s">
        <v>273</v>
      </c>
      <c r="G2006" t="s">
        <v>339</v>
      </c>
      <c r="H2006" t="s">
        <v>1075</v>
      </c>
      <c r="I2006" t="s">
        <v>213</v>
      </c>
      <c r="J2006" t="s">
        <v>214</v>
      </c>
      <c r="K2006" t="s">
        <v>149</v>
      </c>
      <c r="L2006" t="s">
        <v>215</v>
      </c>
      <c r="M2006" t="s">
        <v>76</v>
      </c>
      <c r="N2006" t="s">
        <v>216</v>
      </c>
      <c r="O2006" s="57">
        <v>46248.393020833333</v>
      </c>
      <c r="P2006" s="57">
        <v>46249.591840277775</v>
      </c>
      <c r="Q2006">
        <v>69365677</v>
      </c>
      <c r="S2006">
        <v>142552107776</v>
      </c>
      <c r="T2006" t="s">
        <v>12822</v>
      </c>
      <c r="U2006" t="s">
        <v>1754</v>
      </c>
      <c r="V2006" t="s">
        <v>12823</v>
      </c>
      <c r="Z2006">
        <v>111.59342599999999</v>
      </c>
      <c r="AA2006">
        <v>-7.1407860000000003</v>
      </c>
      <c r="AB2006" t="s">
        <v>12824</v>
      </c>
      <c r="AC2006" t="s">
        <v>237</v>
      </c>
      <c r="AL2006" t="s">
        <v>218</v>
      </c>
      <c r="AM2006" t="s">
        <v>12825</v>
      </c>
      <c r="AN2006" t="s">
        <v>6</v>
      </c>
      <c r="AO2006" t="s">
        <v>9839</v>
      </c>
      <c r="AP2006" s="57">
        <v>46249.333333333336</v>
      </c>
      <c r="AR2006" t="s">
        <v>219</v>
      </c>
      <c r="AS2006" t="s">
        <v>1075</v>
      </c>
      <c r="AT2006" t="s">
        <v>231</v>
      </c>
      <c r="AU2006">
        <v>20260815</v>
      </c>
      <c r="AV2006" t="s">
        <v>222</v>
      </c>
      <c r="AW2006" t="s">
        <v>1010</v>
      </c>
      <c r="AX2006" t="s">
        <v>223</v>
      </c>
      <c r="BA2006" s="57">
        <v>46249.333333333336</v>
      </c>
      <c r="BB2006" t="s">
        <v>12825</v>
      </c>
      <c r="BC2006">
        <v>2026</v>
      </c>
      <c r="BD2006">
        <v>8</v>
      </c>
      <c r="BE2006">
        <v>15</v>
      </c>
      <c r="BF2006" s="6">
        <f t="shared" si="93"/>
        <v>46249</v>
      </c>
      <c r="BG2006">
        <f t="shared" si="94"/>
        <v>-0.33333333333575865</v>
      </c>
      <c r="BH2006" t="str">
        <f t="shared" si="95"/>
        <v>COMPLY</v>
      </c>
      <c r="BI2006" t="e">
        <f>VLOOKUP(H2006,Sheet2!$A$1:$B$270,2,FALSE)</f>
        <v>#N/A</v>
      </c>
    </row>
    <row r="2007" spans="1:61">
      <c r="A2007">
        <v>2006</v>
      </c>
      <c r="B2007">
        <v>1002514843</v>
      </c>
      <c r="C2007">
        <v>3</v>
      </c>
      <c r="D2007" t="s">
        <v>45</v>
      </c>
      <c r="E2007">
        <v>5</v>
      </c>
      <c r="F2007" t="s">
        <v>113</v>
      </c>
      <c r="G2007" t="s">
        <v>113</v>
      </c>
      <c r="H2007" t="s">
        <v>418</v>
      </c>
      <c r="I2007" t="s">
        <v>213</v>
      </c>
      <c r="J2007" t="s">
        <v>214</v>
      </c>
      <c r="K2007" t="s">
        <v>149</v>
      </c>
      <c r="L2007" t="s">
        <v>215</v>
      </c>
      <c r="M2007" t="s">
        <v>277</v>
      </c>
      <c r="N2007" t="s">
        <v>216</v>
      </c>
      <c r="O2007" s="57">
        <v>46241.603425925925</v>
      </c>
      <c r="P2007" s="57">
        <v>46244.563368055555</v>
      </c>
      <c r="Q2007">
        <v>69360888</v>
      </c>
      <c r="S2007">
        <v>172502311392</v>
      </c>
      <c r="T2007" t="s">
        <v>5188</v>
      </c>
      <c r="U2007" t="s">
        <v>5189</v>
      </c>
      <c r="V2007" t="s">
        <v>5190</v>
      </c>
      <c r="Z2007">
        <v>123.609710410237</v>
      </c>
      <c r="AA2007">
        <v>-10.169551645376099</v>
      </c>
      <c r="AB2007" t="s">
        <v>5191</v>
      </c>
      <c r="AC2007" t="s">
        <v>217</v>
      </c>
      <c r="AL2007" t="s">
        <v>218</v>
      </c>
      <c r="AM2007" t="s">
        <v>5192</v>
      </c>
      <c r="AN2007" t="s">
        <v>6</v>
      </c>
      <c r="AO2007" s="57">
        <v>46211.611134259256</v>
      </c>
      <c r="AP2007" s="57">
        <v>46242.541666666664</v>
      </c>
      <c r="AQ2007" t="s">
        <v>564</v>
      </c>
      <c r="AR2007" t="s">
        <v>278</v>
      </c>
      <c r="AS2007" t="s">
        <v>418</v>
      </c>
      <c r="AT2007" t="s">
        <v>231</v>
      </c>
      <c r="AV2007" t="s">
        <v>6468</v>
      </c>
      <c r="AW2007" t="s">
        <v>1010</v>
      </c>
      <c r="AX2007" t="s">
        <v>223</v>
      </c>
      <c r="BA2007" s="57">
        <v>46242.541666666664</v>
      </c>
      <c r="BB2007" t="s">
        <v>5192</v>
      </c>
      <c r="BF2007" s="6" t="e">
        <f t="shared" si="93"/>
        <v>#NUM!</v>
      </c>
      <c r="BG2007" t="e">
        <f t="shared" si="94"/>
        <v>#NUM!</v>
      </c>
      <c r="BH2007" t="e">
        <f t="shared" si="95"/>
        <v>#NUM!</v>
      </c>
      <c r="BI2007" t="str">
        <f>VLOOKUP(H2007,Sheet2!$A$1:$B$270,2,FALSE)</f>
        <v>KUPANG</v>
      </c>
    </row>
    <row r="2008" spans="1:61">
      <c r="A2008">
        <v>2007</v>
      </c>
      <c r="B2008">
        <v>1002514379</v>
      </c>
      <c r="C2008">
        <v>3</v>
      </c>
      <c r="D2008" t="s">
        <v>45</v>
      </c>
      <c r="E2008">
        <v>5</v>
      </c>
      <c r="F2008" t="s">
        <v>211</v>
      </c>
      <c r="G2008" t="s">
        <v>110</v>
      </c>
      <c r="H2008" t="s">
        <v>239</v>
      </c>
      <c r="I2008" t="s">
        <v>213</v>
      </c>
      <c r="J2008" t="s">
        <v>214</v>
      </c>
      <c r="K2008" t="s">
        <v>149</v>
      </c>
      <c r="L2008" t="s">
        <v>215</v>
      </c>
      <c r="M2008" t="s">
        <v>575</v>
      </c>
      <c r="N2008" t="s">
        <v>216</v>
      </c>
      <c r="O2008" s="57">
        <v>46241.483310185184</v>
      </c>
      <c r="P2008" s="57">
        <v>46243.670381944445</v>
      </c>
      <c r="Q2008">
        <v>69360666</v>
      </c>
      <c r="S2008">
        <v>172616790168</v>
      </c>
      <c r="T2008" t="s">
        <v>4942</v>
      </c>
      <c r="U2008" t="s">
        <v>5193</v>
      </c>
      <c r="V2008" t="s">
        <v>5194</v>
      </c>
      <c r="Z2008">
        <v>118.66921786218801</v>
      </c>
      <c r="AA2008">
        <v>-8.6906542293912299</v>
      </c>
      <c r="AB2008" t="s">
        <v>4945</v>
      </c>
      <c r="AC2008" t="s">
        <v>217</v>
      </c>
      <c r="AL2008" t="s">
        <v>218</v>
      </c>
      <c r="AM2008" t="s">
        <v>5195</v>
      </c>
      <c r="AN2008" t="s">
        <v>6</v>
      </c>
      <c r="AO2008" s="57">
        <v>46211.486273148148</v>
      </c>
      <c r="AP2008" s="57">
        <v>46242.333333333336</v>
      </c>
      <c r="AR2008" t="s">
        <v>14</v>
      </c>
      <c r="AS2008" t="s">
        <v>239</v>
      </c>
      <c r="AT2008" t="s">
        <v>221</v>
      </c>
      <c r="AV2008" t="s">
        <v>5196</v>
      </c>
      <c r="AW2008" t="s">
        <v>5197</v>
      </c>
      <c r="AX2008" t="s">
        <v>223</v>
      </c>
      <c r="BA2008" s="57">
        <v>46242.333333333336</v>
      </c>
      <c r="BB2008" t="s">
        <v>5195</v>
      </c>
      <c r="BF2008" s="6" t="e">
        <f t="shared" si="93"/>
        <v>#NUM!</v>
      </c>
      <c r="BG2008" t="e">
        <f t="shared" si="94"/>
        <v>#NUM!</v>
      </c>
      <c r="BH2008" t="e">
        <f t="shared" si="95"/>
        <v>#NUM!</v>
      </c>
      <c r="BI2008" t="str">
        <f>VLOOKUP(H2008,Sheet2!$A$1:$B$270,2,FALSE)</f>
        <v>BIMA</v>
      </c>
    </row>
    <row r="2009" spans="1:61">
      <c r="A2009">
        <v>2008</v>
      </c>
      <c r="B2009">
        <v>1002510341</v>
      </c>
      <c r="C2009">
        <v>3</v>
      </c>
      <c r="D2009" t="s">
        <v>45</v>
      </c>
      <c r="E2009">
        <v>5</v>
      </c>
      <c r="F2009" t="s">
        <v>113</v>
      </c>
      <c r="G2009" t="s">
        <v>111</v>
      </c>
      <c r="H2009" t="s">
        <v>257</v>
      </c>
      <c r="I2009" t="s">
        <v>213</v>
      </c>
      <c r="J2009" t="s">
        <v>214</v>
      </c>
      <c r="K2009" t="s">
        <v>149</v>
      </c>
      <c r="L2009" t="s">
        <v>215</v>
      </c>
      <c r="M2009" t="s">
        <v>76</v>
      </c>
      <c r="N2009" t="s">
        <v>216</v>
      </c>
      <c r="O2009" s="57">
        <v>46239.50203703704</v>
      </c>
      <c r="P2009" s="57">
        <v>46240.926678240743</v>
      </c>
      <c r="Q2009">
        <v>69359071</v>
      </c>
      <c r="S2009">
        <v>172506788951</v>
      </c>
      <c r="T2009" t="s">
        <v>2578</v>
      </c>
      <c r="U2009" t="s">
        <v>2579</v>
      </c>
      <c r="V2009" t="s">
        <v>2580</v>
      </c>
      <c r="Z2009">
        <v>121.657813</v>
      </c>
      <c r="AA2009">
        <v>-8.8376468999999993</v>
      </c>
      <c r="AB2009" t="s">
        <v>2581</v>
      </c>
      <c r="AC2009" t="s">
        <v>237</v>
      </c>
      <c r="AL2009" t="s">
        <v>218</v>
      </c>
      <c r="AM2009" t="s">
        <v>2582</v>
      </c>
      <c r="AN2009" t="s">
        <v>6</v>
      </c>
      <c r="AO2009" s="57">
        <v>46150.506828703707</v>
      </c>
      <c r="AP2009" s="57">
        <v>46240.333333333336</v>
      </c>
      <c r="AR2009" t="s">
        <v>219</v>
      </c>
      <c r="AS2009" t="s">
        <v>257</v>
      </c>
      <c r="AT2009" t="s">
        <v>231</v>
      </c>
      <c r="AU2009">
        <v>20260806</v>
      </c>
      <c r="AV2009" t="s">
        <v>222</v>
      </c>
      <c r="AW2009" t="s">
        <v>1021</v>
      </c>
      <c r="AX2009" t="s">
        <v>223</v>
      </c>
      <c r="BA2009" s="57">
        <v>46240.333333333336</v>
      </c>
      <c r="BB2009" t="s">
        <v>2582</v>
      </c>
      <c r="BC2009">
        <v>2026</v>
      </c>
      <c r="BD2009">
        <v>8</v>
      </c>
      <c r="BE2009">
        <v>6</v>
      </c>
      <c r="BF2009" s="6">
        <f t="shared" si="93"/>
        <v>46240</v>
      </c>
      <c r="BG2009">
        <f t="shared" si="94"/>
        <v>-0.33333333333575865</v>
      </c>
      <c r="BH2009" t="str">
        <f t="shared" si="95"/>
        <v>COMPLY</v>
      </c>
      <c r="BI2009" t="str">
        <f>VLOOKUP(H2009,Sheet2!$A$1:$B$270,2,FALSE)</f>
        <v>ENDE</v>
      </c>
    </row>
    <row r="2010" spans="1:61">
      <c r="A2010">
        <v>2009</v>
      </c>
      <c r="B2010">
        <v>1002505020</v>
      </c>
      <c r="C2010">
        <v>3</v>
      </c>
      <c r="D2010" t="s">
        <v>42</v>
      </c>
      <c r="E2010">
        <v>5</v>
      </c>
      <c r="F2010" t="s">
        <v>102</v>
      </c>
      <c r="G2010" t="s">
        <v>100</v>
      </c>
      <c r="H2010" t="s">
        <v>282</v>
      </c>
      <c r="I2010" t="s">
        <v>213</v>
      </c>
      <c r="J2010" t="s">
        <v>214</v>
      </c>
      <c r="K2010" t="s">
        <v>149</v>
      </c>
      <c r="L2010" t="s">
        <v>215</v>
      </c>
      <c r="M2010" t="s">
        <v>76</v>
      </c>
      <c r="N2010" t="s">
        <v>216</v>
      </c>
      <c r="O2010" s="57">
        <v>46236.343009259261</v>
      </c>
      <c r="P2010" s="57">
        <v>46236.866018518522</v>
      </c>
      <c r="Q2010">
        <v>69356934</v>
      </c>
      <c r="S2010">
        <v>152507225958</v>
      </c>
      <c r="T2010" t="s">
        <v>2583</v>
      </c>
      <c r="U2010" t="s">
        <v>2584</v>
      </c>
      <c r="V2010" t="s">
        <v>2585</v>
      </c>
      <c r="Z2010">
        <v>113.830169637324</v>
      </c>
      <c r="AA2010">
        <v>-7.93602077639125</v>
      </c>
      <c r="AB2010" t="s">
        <v>2586</v>
      </c>
      <c r="AC2010" t="s">
        <v>237</v>
      </c>
      <c r="AL2010" t="s">
        <v>218</v>
      </c>
      <c r="AM2010" t="s">
        <v>2587</v>
      </c>
      <c r="AN2010" t="s">
        <v>6</v>
      </c>
      <c r="AO2010" s="57">
        <v>46061.350636574076</v>
      </c>
      <c r="AP2010" s="57">
        <v>46237.333333333336</v>
      </c>
      <c r="AR2010" t="s">
        <v>219</v>
      </c>
      <c r="AS2010" t="s">
        <v>282</v>
      </c>
      <c r="AT2010" t="s">
        <v>231</v>
      </c>
      <c r="AU2010">
        <v>20260802</v>
      </c>
      <c r="AV2010" t="s">
        <v>222</v>
      </c>
      <c r="AW2010" t="s">
        <v>1018</v>
      </c>
      <c r="AX2010" t="s">
        <v>223</v>
      </c>
      <c r="BA2010" s="57">
        <v>46237.333333333336</v>
      </c>
      <c r="BB2010" t="s">
        <v>2587</v>
      </c>
      <c r="BC2010">
        <v>2026</v>
      </c>
      <c r="BD2010">
        <v>8</v>
      </c>
      <c r="BE2010">
        <v>2</v>
      </c>
      <c r="BF2010" s="6">
        <f t="shared" si="93"/>
        <v>46236</v>
      </c>
      <c r="BG2010">
        <f t="shared" si="94"/>
        <v>-1.3333333333357587</v>
      </c>
      <c r="BH2010" t="str">
        <f t="shared" si="95"/>
        <v>COMPLY</v>
      </c>
      <c r="BI2010" t="str">
        <f>VLOOKUP(H2010,Sheet2!$A$1:$B$270,2,FALSE)</f>
        <v>JEMBER</v>
      </c>
    </row>
    <row r="2011" spans="1:61">
      <c r="A2011">
        <v>2010</v>
      </c>
      <c r="B2011">
        <v>1002517902</v>
      </c>
      <c r="C2011">
        <v>3</v>
      </c>
      <c r="D2011" t="s">
        <v>42</v>
      </c>
      <c r="E2011">
        <v>5</v>
      </c>
      <c r="F2011" t="s">
        <v>102</v>
      </c>
      <c r="G2011" t="s">
        <v>108</v>
      </c>
      <c r="H2011" t="s">
        <v>341</v>
      </c>
      <c r="I2011" t="s">
        <v>213</v>
      </c>
      <c r="J2011" t="s">
        <v>214</v>
      </c>
      <c r="K2011" t="s">
        <v>149</v>
      </c>
      <c r="L2011" t="s">
        <v>215</v>
      </c>
      <c r="M2011" t="s">
        <v>76</v>
      </c>
      <c r="N2011" t="s">
        <v>216</v>
      </c>
      <c r="O2011" s="57">
        <v>46244.582592592589</v>
      </c>
      <c r="P2011" s="57">
        <v>46245.733460648145</v>
      </c>
      <c r="Q2011">
        <v>69362464</v>
      </c>
      <c r="S2011">
        <v>152527209095</v>
      </c>
      <c r="T2011" t="s">
        <v>6474</v>
      </c>
      <c r="U2011" t="s">
        <v>6475</v>
      </c>
      <c r="V2011" t="s">
        <v>6476</v>
      </c>
      <c r="Z2011">
        <v>114.275181</v>
      </c>
      <c r="AA2011">
        <v>-7.7532899999999998</v>
      </c>
      <c r="AB2011" t="s">
        <v>6477</v>
      </c>
      <c r="AC2011" t="s">
        <v>237</v>
      </c>
      <c r="AL2011" t="s">
        <v>218</v>
      </c>
      <c r="AM2011" t="s">
        <v>6478</v>
      </c>
      <c r="AN2011" t="s">
        <v>6</v>
      </c>
      <c r="AO2011" s="57">
        <v>46303.590266203704</v>
      </c>
      <c r="AP2011" s="57">
        <v>46245.541666666664</v>
      </c>
      <c r="AR2011" t="s">
        <v>219</v>
      </c>
      <c r="AS2011" t="s">
        <v>341</v>
      </c>
      <c r="AT2011" t="s">
        <v>231</v>
      </c>
      <c r="AU2011">
        <v>20260811</v>
      </c>
      <c r="AV2011" t="s">
        <v>222</v>
      </c>
      <c r="AW2011" t="s">
        <v>1012</v>
      </c>
      <c r="AX2011" t="s">
        <v>223</v>
      </c>
      <c r="BA2011" s="57">
        <v>46245.541666666664</v>
      </c>
      <c r="BB2011" t="s">
        <v>6478</v>
      </c>
      <c r="BC2011">
        <v>2026</v>
      </c>
      <c r="BD2011">
        <v>8</v>
      </c>
      <c r="BE2011">
        <v>11</v>
      </c>
      <c r="BF2011" s="6">
        <f t="shared" si="93"/>
        <v>46245</v>
      </c>
      <c r="BG2011">
        <f t="shared" si="94"/>
        <v>-0.54166666666424135</v>
      </c>
      <c r="BH2011" t="str">
        <f t="shared" si="95"/>
        <v>COMPLY</v>
      </c>
      <c r="BI2011" t="str">
        <f>VLOOKUP(H2011,Sheet2!$A$1:$B$270,2,FALSE)</f>
        <v>BANYUWANGI</v>
      </c>
    </row>
    <row r="2012" spans="1:61">
      <c r="A2012">
        <v>2011</v>
      </c>
      <c r="B2012">
        <v>1002529430</v>
      </c>
      <c r="C2012">
        <v>3</v>
      </c>
      <c r="D2012" t="s">
        <v>45</v>
      </c>
      <c r="E2012">
        <v>5</v>
      </c>
      <c r="F2012" t="s">
        <v>211</v>
      </c>
      <c r="G2012" t="s">
        <v>118</v>
      </c>
      <c r="H2012" t="s">
        <v>488</v>
      </c>
      <c r="I2012" t="s">
        <v>213</v>
      </c>
      <c r="J2012" t="s">
        <v>214</v>
      </c>
      <c r="K2012" t="s">
        <v>149</v>
      </c>
      <c r="L2012" t="s">
        <v>215</v>
      </c>
      <c r="M2012" t="s">
        <v>225</v>
      </c>
      <c r="N2012" t="s">
        <v>216</v>
      </c>
      <c r="O2012" s="57">
        <v>46250.450659722221</v>
      </c>
      <c r="P2012" s="57">
        <v>46251.337650462963</v>
      </c>
      <c r="Q2012">
        <v>69367383</v>
      </c>
      <c r="S2012">
        <v>172607203825</v>
      </c>
      <c r="T2012" t="s">
        <v>12826</v>
      </c>
      <c r="U2012" t="s">
        <v>12827</v>
      </c>
      <c r="V2012" t="s">
        <v>12828</v>
      </c>
      <c r="Z2012">
        <v>116.940004080533</v>
      </c>
      <c r="AA2012">
        <v>-8.5213360972809493</v>
      </c>
      <c r="AB2012" t="s">
        <v>12829</v>
      </c>
      <c r="AC2012" t="s">
        <v>217</v>
      </c>
      <c r="AL2012" t="s">
        <v>218</v>
      </c>
      <c r="AM2012" t="s">
        <v>10454</v>
      </c>
      <c r="AN2012" t="s">
        <v>6</v>
      </c>
      <c r="AO2012" t="s">
        <v>9852</v>
      </c>
      <c r="AP2012" s="57">
        <v>46251.333333333336</v>
      </c>
      <c r="AR2012" t="s">
        <v>18</v>
      </c>
      <c r="AS2012" t="s">
        <v>488</v>
      </c>
      <c r="AT2012" t="s">
        <v>231</v>
      </c>
      <c r="AV2012" t="s">
        <v>227</v>
      </c>
      <c r="AW2012" t="s">
        <v>1012</v>
      </c>
      <c r="AX2012" t="s">
        <v>223</v>
      </c>
      <c r="BA2012" s="57">
        <v>46251.333333333336</v>
      </c>
      <c r="BB2012" t="s">
        <v>10454</v>
      </c>
      <c r="BF2012" s="6" t="e">
        <f t="shared" si="93"/>
        <v>#NUM!</v>
      </c>
      <c r="BG2012" t="e">
        <f t="shared" si="94"/>
        <v>#NUM!</v>
      </c>
      <c r="BH2012" t="e">
        <f t="shared" si="95"/>
        <v>#NUM!</v>
      </c>
      <c r="BI2012" t="str">
        <f>VLOOKUP(H2012,Sheet2!$A$1:$B$270,2,FALSE)</f>
        <v>SUMBAWA</v>
      </c>
    </row>
    <row r="2013" spans="1:61">
      <c r="A2013">
        <v>2012</v>
      </c>
      <c r="B2013">
        <v>1002522377</v>
      </c>
      <c r="C2013">
        <v>3</v>
      </c>
      <c r="D2013" t="s">
        <v>34</v>
      </c>
      <c r="E2013">
        <v>5</v>
      </c>
      <c r="F2013" t="s">
        <v>573</v>
      </c>
      <c r="G2013" t="s">
        <v>79</v>
      </c>
      <c r="H2013" t="s">
        <v>288</v>
      </c>
      <c r="I2013" t="s">
        <v>213</v>
      </c>
      <c r="J2013" t="s">
        <v>214</v>
      </c>
      <c r="K2013" t="s">
        <v>149</v>
      </c>
      <c r="M2013" t="s">
        <v>76</v>
      </c>
      <c r="N2013" t="s">
        <v>216</v>
      </c>
      <c r="O2013" s="57">
        <v>46246.599236111113</v>
      </c>
      <c r="P2013" s="57">
        <v>46247.525949074072</v>
      </c>
      <c r="Q2013">
        <v>69364340</v>
      </c>
      <c r="S2013">
        <v>172408247752</v>
      </c>
      <c r="T2013" t="s">
        <v>8466</v>
      </c>
      <c r="U2013" t="s">
        <v>8467</v>
      </c>
      <c r="V2013" t="s">
        <v>8562</v>
      </c>
      <c r="Z2013">
        <v>115.2902917</v>
      </c>
      <c r="AA2013">
        <v>-8.5277806999999992</v>
      </c>
      <c r="AB2013" t="s">
        <v>8469</v>
      </c>
      <c r="AC2013" t="s">
        <v>230</v>
      </c>
      <c r="AL2013" t="s">
        <v>218</v>
      </c>
      <c r="AM2013" t="s">
        <v>8563</v>
      </c>
      <c r="AN2013" t="s">
        <v>6</v>
      </c>
      <c r="AO2013" s="57">
        <v>46364.61109953704</v>
      </c>
      <c r="AP2013" s="57">
        <v>46247.541666666664</v>
      </c>
      <c r="AR2013" t="s">
        <v>219</v>
      </c>
      <c r="AS2013" t="s">
        <v>288</v>
      </c>
      <c r="AT2013" t="s">
        <v>231</v>
      </c>
      <c r="AU2013">
        <v>20260813</v>
      </c>
      <c r="AV2013" t="s">
        <v>222</v>
      </c>
      <c r="AW2013" t="s">
        <v>561</v>
      </c>
      <c r="AX2013" t="s">
        <v>223</v>
      </c>
      <c r="BA2013" s="57">
        <v>46247.541666666664</v>
      </c>
      <c r="BB2013" t="s">
        <v>8563</v>
      </c>
      <c r="BC2013">
        <v>2026</v>
      </c>
      <c r="BD2013">
        <v>8</v>
      </c>
      <c r="BE2013">
        <v>13</v>
      </c>
      <c r="BF2013" s="6">
        <f t="shared" si="93"/>
        <v>46247</v>
      </c>
      <c r="BG2013">
        <f t="shared" si="94"/>
        <v>-0.54166666666424135</v>
      </c>
      <c r="BH2013" t="str">
        <f t="shared" si="95"/>
        <v>COMPLY</v>
      </c>
      <c r="BI2013" t="str">
        <f>VLOOKUP(H2013,Sheet2!$A$1:$B$270,2,FALSE)</f>
        <v>GIANYAR</v>
      </c>
    </row>
    <row r="2014" spans="1:61">
      <c r="A2014">
        <v>2013</v>
      </c>
      <c r="B2014">
        <v>1002515400</v>
      </c>
      <c r="C2014">
        <v>3</v>
      </c>
      <c r="D2014" t="s">
        <v>59</v>
      </c>
      <c r="E2014">
        <v>4</v>
      </c>
      <c r="F2014" t="s">
        <v>567</v>
      </c>
      <c r="G2014" t="s">
        <v>609</v>
      </c>
      <c r="H2014" t="s">
        <v>936</v>
      </c>
      <c r="I2014" t="s">
        <v>213</v>
      </c>
      <c r="J2014" t="s">
        <v>214</v>
      </c>
      <c r="K2014" t="s">
        <v>149</v>
      </c>
      <c r="L2014" t="s">
        <v>215</v>
      </c>
      <c r="M2014" t="s">
        <v>575</v>
      </c>
      <c r="N2014" t="s">
        <v>216</v>
      </c>
      <c r="O2014" s="57">
        <v>46241.726365740738</v>
      </c>
      <c r="P2014" s="57">
        <v>46245.637685185182</v>
      </c>
      <c r="Q2014">
        <v>69361092</v>
      </c>
      <c r="S2014">
        <v>146113146974</v>
      </c>
      <c r="T2014" t="s">
        <v>5207</v>
      </c>
      <c r="U2014" t="s">
        <v>5208</v>
      </c>
      <c r="V2014" t="s">
        <v>5209</v>
      </c>
      <c r="Z2014">
        <v>110.376828</v>
      </c>
      <c r="AA2014">
        <v>-7.7809100000000004</v>
      </c>
      <c r="AB2014" t="s">
        <v>5210</v>
      </c>
      <c r="AC2014" t="s">
        <v>237</v>
      </c>
      <c r="AL2014" t="s">
        <v>218</v>
      </c>
      <c r="AM2014" t="s">
        <v>5211</v>
      </c>
      <c r="AN2014" t="s">
        <v>6</v>
      </c>
      <c r="AO2014" s="57">
        <v>46211.736238425925</v>
      </c>
      <c r="AP2014" s="57">
        <v>46243.583333333336</v>
      </c>
      <c r="AQ2014" t="s">
        <v>248</v>
      </c>
      <c r="AR2014" t="s">
        <v>14</v>
      </c>
      <c r="AS2014" t="s">
        <v>936</v>
      </c>
      <c r="AT2014" t="s">
        <v>231</v>
      </c>
      <c r="AV2014" t="s">
        <v>7624</v>
      </c>
      <c r="AW2014" t="s">
        <v>1010</v>
      </c>
      <c r="AX2014" t="s">
        <v>223</v>
      </c>
      <c r="BA2014" s="57">
        <v>46243.583333333336</v>
      </c>
      <c r="BB2014" t="s">
        <v>5211</v>
      </c>
      <c r="BF2014" s="6" t="e">
        <f t="shared" si="93"/>
        <v>#NUM!</v>
      </c>
      <c r="BG2014" t="e">
        <f t="shared" si="94"/>
        <v>#NUM!</v>
      </c>
      <c r="BH2014" t="e">
        <f t="shared" si="95"/>
        <v>#NUM!</v>
      </c>
      <c r="BI2014" t="e">
        <f>VLOOKUP(H2014,Sheet2!$A$1:$B$270,2,FALSE)</f>
        <v>#N/A</v>
      </c>
    </row>
    <row r="2015" spans="1:61">
      <c r="A2015">
        <v>2014</v>
      </c>
      <c r="B2015">
        <v>1002523588</v>
      </c>
      <c r="C2015">
        <v>3</v>
      </c>
      <c r="D2015" t="s">
        <v>34</v>
      </c>
      <c r="E2015">
        <v>5</v>
      </c>
      <c r="F2015" t="s">
        <v>585</v>
      </c>
      <c r="G2015" t="s">
        <v>86</v>
      </c>
      <c r="H2015" t="s">
        <v>426</v>
      </c>
      <c r="I2015" t="s">
        <v>213</v>
      </c>
      <c r="J2015" t="s">
        <v>214</v>
      </c>
      <c r="K2015" t="s">
        <v>149</v>
      </c>
      <c r="L2015" t="s">
        <v>215</v>
      </c>
      <c r="M2015" t="s">
        <v>575</v>
      </c>
      <c r="N2015" t="s">
        <v>216</v>
      </c>
      <c r="O2015" s="57">
        <v>46247.416620370372</v>
      </c>
      <c r="P2015" s="57">
        <v>46250.739699074074</v>
      </c>
      <c r="Q2015">
        <v>69364819</v>
      </c>
      <c r="S2015">
        <v>172419207148</v>
      </c>
      <c r="T2015" t="s">
        <v>9472</v>
      </c>
      <c r="U2015" t="s">
        <v>9473</v>
      </c>
      <c r="V2015" t="s">
        <v>9474</v>
      </c>
      <c r="Z2015">
        <v>115.187797062098</v>
      </c>
      <c r="AA2015">
        <v>-8.6671579942048904</v>
      </c>
      <c r="AB2015" t="s">
        <v>9475</v>
      </c>
      <c r="AC2015" t="s">
        <v>217</v>
      </c>
      <c r="AL2015" t="s">
        <v>218</v>
      </c>
      <c r="AM2015" t="s">
        <v>9476</v>
      </c>
      <c r="AN2015" t="s">
        <v>6</v>
      </c>
      <c r="AO2015" t="s">
        <v>8900</v>
      </c>
      <c r="AP2015" s="57">
        <v>46248.333333333336</v>
      </c>
      <c r="AQ2015" t="s">
        <v>564</v>
      </c>
      <c r="AR2015" t="s">
        <v>14</v>
      </c>
      <c r="AS2015" t="s">
        <v>426</v>
      </c>
      <c r="AT2015" t="s">
        <v>231</v>
      </c>
      <c r="AV2015" t="s">
        <v>12830</v>
      </c>
      <c r="AW2015" t="s">
        <v>1010</v>
      </c>
      <c r="AX2015" t="s">
        <v>223</v>
      </c>
      <c r="BA2015" s="57">
        <v>46248.333333333336</v>
      </c>
      <c r="BB2015" t="s">
        <v>9476</v>
      </c>
      <c r="BF2015" s="6" t="e">
        <f t="shared" si="93"/>
        <v>#NUM!</v>
      </c>
      <c r="BG2015" t="e">
        <f t="shared" si="94"/>
        <v>#NUM!</v>
      </c>
      <c r="BH2015" t="e">
        <f t="shared" si="95"/>
        <v>#NUM!</v>
      </c>
      <c r="BI2015" t="str">
        <f>VLOOKUP(H2015,Sheet2!$A$1:$B$270,2,FALSE)</f>
        <v>UBUNG</v>
      </c>
    </row>
    <row r="2016" spans="1:61">
      <c r="A2016">
        <v>2015</v>
      </c>
      <c r="B2016">
        <v>1002526029</v>
      </c>
      <c r="C2016">
        <v>3</v>
      </c>
      <c r="D2016" t="s">
        <v>55</v>
      </c>
      <c r="E2016">
        <v>5</v>
      </c>
      <c r="F2016" t="s">
        <v>265</v>
      </c>
      <c r="G2016" t="s">
        <v>126</v>
      </c>
      <c r="H2016" t="s">
        <v>266</v>
      </c>
      <c r="I2016" t="s">
        <v>9791</v>
      </c>
      <c r="J2016" t="s">
        <v>214</v>
      </c>
      <c r="K2016" t="s">
        <v>149</v>
      </c>
      <c r="M2016" t="s">
        <v>76</v>
      </c>
      <c r="N2016" t="s">
        <v>9792</v>
      </c>
      <c r="O2016" s="57">
        <v>46248.459074074075</v>
      </c>
      <c r="P2016" s="57">
        <v>46248.659548611111</v>
      </c>
      <c r="Q2016">
        <v>69232660</v>
      </c>
      <c r="S2016">
        <v>152413167672</v>
      </c>
      <c r="T2016" t="s">
        <v>10370</v>
      </c>
      <c r="U2016" t="s">
        <v>12831</v>
      </c>
      <c r="V2016" t="s">
        <v>12832</v>
      </c>
      <c r="Z2016">
        <v>112.73745156214</v>
      </c>
      <c r="AA2016">
        <v>-7.2570272460170804</v>
      </c>
      <c r="AB2016" t="s">
        <v>12833</v>
      </c>
      <c r="AC2016" t="s">
        <v>226</v>
      </c>
      <c r="AL2016" t="s">
        <v>218</v>
      </c>
      <c r="AM2016" t="s">
        <v>12833</v>
      </c>
      <c r="AN2016" t="s">
        <v>6</v>
      </c>
      <c r="AO2016" t="s">
        <v>10951</v>
      </c>
      <c r="AR2016" t="s">
        <v>219</v>
      </c>
      <c r="AS2016" t="s">
        <v>266</v>
      </c>
      <c r="AT2016" t="s">
        <v>231</v>
      </c>
      <c r="AU2016">
        <v>20260814</v>
      </c>
      <c r="AV2016" t="s">
        <v>222</v>
      </c>
      <c r="AW2016" t="s">
        <v>12834</v>
      </c>
      <c r="AX2016" t="s">
        <v>223</v>
      </c>
      <c r="BA2016" s="57">
        <v>46248.541666666664</v>
      </c>
      <c r="BB2016" t="s">
        <v>12833</v>
      </c>
      <c r="BC2016">
        <v>2026</v>
      </c>
      <c r="BD2016">
        <v>8</v>
      </c>
      <c r="BE2016">
        <v>14</v>
      </c>
      <c r="BF2016" s="6">
        <f t="shared" si="93"/>
        <v>46248</v>
      </c>
      <c r="BG2016">
        <f t="shared" si="94"/>
        <v>-0.54166666666424135</v>
      </c>
      <c r="BH2016" t="str">
        <f t="shared" si="95"/>
        <v>COMPLY</v>
      </c>
      <c r="BI2016" t="str">
        <f>VLOOKUP(H2016,Sheet2!$A$1:$B$270,2,FALSE)</f>
        <v>SURABAYA SELATAN</v>
      </c>
    </row>
    <row r="2017" spans="1:61">
      <c r="A2017">
        <v>2016</v>
      </c>
      <c r="B2017">
        <v>1002513253</v>
      </c>
      <c r="C2017">
        <v>3</v>
      </c>
      <c r="D2017" t="s">
        <v>49</v>
      </c>
      <c r="E2017">
        <v>4</v>
      </c>
      <c r="F2017" t="s">
        <v>246</v>
      </c>
      <c r="G2017" t="s">
        <v>247</v>
      </c>
      <c r="H2017" t="s">
        <v>925</v>
      </c>
      <c r="I2017" t="s">
        <v>213</v>
      </c>
      <c r="J2017" t="s">
        <v>214</v>
      </c>
      <c r="K2017" t="s">
        <v>149</v>
      </c>
      <c r="M2017" t="s">
        <v>575</v>
      </c>
      <c r="N2017" t="s">
        <v>216</v>
      </c>
      <c r="O2017" s="57">
        <v>46240.707037037035</v>
      </c>
      <c r="P2017" s="57">
        <v>46249.505497685182</v>
      </c>
      <c r="Q2017">
        <v>69360260</v>
      </c>
      <c r="S2017">
        <v>142406119775</v>
      </c>
      <c r="T2017" t="s">
        <v>2608</v>
      </c>
      <c r="U2017" t="s">
        <v>1122</v>
      </c>
      <c r="V2017" t="s">
        <v>9477</v>
      </c>
      <c r="Z2017">
        <v>110.4123384</v>
      </c>
      <c r="AA2017">
        <v>-6.9829374</v>
      </c>
      <c r="AB2017" t="s">
        <v>2609</v>
      </c>
      <c r="AC2017" t="s">
        <v>226</v>
      </c>
      <c r="AL2017" t="s">
        <v>218</v>
      </c>
      <c r="AM2017" t="s">
        <v>9478</v>
      </c>
      <c r="AN2017" t="s">
        <v>6</v>
      </c>
      <c r="AO2017" s="57">
        <v>46181.726400462961</v>
      </c>
      <c r="AP2017" s="57">
        <v>46248.333333333336</v>
      </c>
      <c r="AQ2017" t="s">
        <v>564</v>
      </c>
      <c r="AR2017" t="s">
        <v>14</v>
      </c>
      <c r="AS2017" t="s">
        <v>925</v>
      </c>
      <c r="AT2017" t="s">
        <v>231</v>
      </c>
      <c r="AV2017" t="s">
        <v>12835</v>
      </c>
      <c r="AW2017" t="s">
        <v>561</v>
      </c>
      <c r="AX2017" t="s">
        <v>223</v>
      </c>
      <c r="BA2017" s="57">
        <v>46248.333333333336</v>
      </c>
      <c r="BB2017" t="s">
        <v>9478</v>
      </c>
      <c r="BF2017" s="6" t="e">
        <f t="shared" si="93"/>
        <v>#NUM!</v>
      </c>
      <c r="BG2017" t="e">
        <f t="shared" si="94"/>
        <v>#NUM!</v>
      </c>
      <c r="BH2017" t="e">
        <f t="shared" si="95"/>
        <v>#NUM!</v>
      </c>
      <c r="BI2017" t="e">
        <f>VLOOKUP(H2017,Sheet2!$A$1:$B$270,2,FALSE)</f>
        <v>#N/A</v>
      </c>
    </row>
    <row r="2018" spans="1:61">
      <c r="A2018">
        <v>2017</v>
      </c>
      <c r="B2018">
        <v>1002506605</v>
      </c>
      <c r="C2018">
        <v>3</v>
      </c>
      <c r="D2018" t="s">
        <v>42</v>
      </c>
      <c r="E2018">
        <v>5</v>
      </c>
      <c r="F2018" t="s">
        <v>233</v>
      </c>
      <c r="G2018" t="s">
        <v>101</v>
      </c>
      <c r="H2018" t="s">
        <v>390</v>
      </c>
      <c r="I2018" t="s">
        <v>213</v>
      </c>
      <c r="J2018" t="s">
        <v>214</v>
      </c>
      <c r="K2018" t="s">
        <v>149</v>
      </c>
      <c r="L2018" t="s">
        <v>606</v>
      </c>
      <c r="M2018" t="s">
        <v>575</v>
      </c>
      <c r="N2018" t="s">
        <v>216</v>
      </c>
      <c r="O2018" s="57">
        <v>46237.756203703706</v>
      </c>
      <c r="P2018" s="57">
        <v>46241.74459490741</v>
      </c>
      <c r="Q2018">
        <v>69357539</v>
      </c>
      <c r="R2018">
        <v>3135910043</v>
      </c>
      <c r="S2018">
        <v>152317261788</v>
      </c>
      <c r="T2018" t="s">
        <v>1007</v>
      </c>
      <c r="U2018" t="s">
        <v>2610</v>
      </c>
      <c r="V2018" t="s">
        <v>2611</v>
      </c>
      <c r="Z2018">
        <v>112.730757754762</v>
      </c>
      <c r="AA2018">
        <v>-7.3948873954626704</v>
      </c>
      <c r="AB2018" t="s">
        <v>1008</v>
      </c>
      <c r="AC2018" t="s">
        <v>1028</v>
      </c>
      <c r="AL2018" t="s">
        <v>218</v>
      </c>
      <c r="AM2018" t="s">
        <v>1376</v>
      </c>
      <c r="AN2018" t="s">
        <v>6</v>
      </c>
      <c r="AO2018" s="57">
        <v>46089.757118055553</v>
      </c>
      <c r="AP2018" s="57">
        <v>46238.625</v>
      </c>
      <c r="AQ2018" t="s">
        <v>248</v>
      </c>
      <c r="AR2018" t="s">
        <v>14</v>
      </c>
      <c r="AS2018" t="s">
        <v>390</v>
      </c>
      <c r="AT2018" t="s">
        <v>231</v>
      </c>
      <c r="AV2018" t="s">
        <v>5217</v>
      </c>
      <c r="AW2018" t="s">
        <v>978</v>
      </c>
      <c r="AX2018" t="s">
        <v>223</v>
      </c>
      <c r="BA2018" s="57">
        <v>46238.625</v>
      </c>
      <c r="BB2018" t="s">
        <v>1376</v>
      </c>
      <c r="BF2018" s="6" t="e">
        <f t="shared" si="93"/>
        <v>#NUM!</v>
      </c>
      <c r="BG2018" t="e">
        <f t="shared" si="94"/>
        <v>#NUM!</v>
      </c>
      <c r="BH2018" t="e">
        <f t="shared" si="95"/>
        <v>#NUM!</v>
      </c>
      <c r="BI2018" t="str">
        <f>VLOOKUP(H2018,Sheet2!$A$1:$B$270,2,FALSE)</f>
        <v>SIDOARJO</v>
      </c>
    </row>
    <row r="2019" spans="1:61">
      <c r="A2019">
        <v>2018</v>
      </c>
      <c r="B2019">
        <v>1002516470</v>
      </c>
      <c r="C2019">
        <v>3</v>
      </c>
      <c r="D2019" t="s">
        <v>49</v>
      </c>
      <c r="E2019">
        <v>4</v>
      </c>
      <c r="F2019" t="s">
        <v>252</v>
      </c>
      <c r="G2019" t="s">
        <v>252</v>
      </c>
      <c r="H2019" t="s">
        <v>1063</v>
      </c>
      <c r="I2019" t="s">
        <v>213</v>
      </c>
      <c r="J2019" t="s">
        <v>214</v>
      </c>
      <c r="K2019" t="s">
        <v>149</v>
      </c>
      <c r="M2019" t="s">
        <v>76</v>
      </c>
      <c r="N2019" t="s">
        <v>216</v>
      </c>
      <c r="O2019" s="57">
        <v>46243.534062500003</v>
      </c>
      <c r="P2019" s="57">
        <v>46243.792187500003</v>
      </c>
      <c r="Q2019">
        <v>69360724</v>
      </c>
      <c r="S2019">
        <v>146219104015</v>
      </c>
      <c r="T2019" t="s">
        <v>4752</v>
      </c>
      <c r="U2019" t="s">
        <v>5218</v>
      </c>
      <c r="V2019" t="s">
        <v>5219</v>
      </c>
      <c r="Z2019">
        <v>109.57646200000001</v>
      </c>
      <c r="AA2019">
        <v>-7.0226421212957604</v>
      </c>
      <c r="AB2019" t="s">
        <v>4755</v>
      </c>
      <c r="AC2019" t="s">
        <v>217</v>
      </c>
      <c r="AL2019" t="s">
        <v>218</v>
      </c>
      <c r="AM2019" t="s">
        <v>5220</v>
      </c>
      <c r="AN2019" t="s">
        <v>6</v>
      </c>
      <c r="AO2019" s="57">
        <v>46273.549039351848</v>
      </c>
      <c r="AR2019" t="s">
        <v>219</v>
      </c>
      <c r="AS2019" t="s">
        <v>1063</v>
      </c>
      <c r="AT2019" t="s">
        <v>231</v>
      </c>
      <c r="AU2019">
        <v>20260809</v>
      </c>
      <c r="AV2019" t="s">
        <v>222</v>
      </c>
      <c r="AW2019" t="s">
        <v>561</v>
      </c>
      <c r="AX2019" t="s">
        <v>223</v>
      </c>
      <c r="BA2019" s="57">
        <v>46243.291666666664</v>
      </c>
      <c r="BB2019" t="s">
        <v>5220</v>
      </c>
      <c r="BC2019">
        <v>2026</v>
      </c>
      <c r="BD2019">
        <v>8</v>
      </c>
      <c r="BE2019">
        <v>9</v>
      </c>
      <c r="BF2019" s="6">
        <f t="shared" si="93"/>
        <v>46243</v>
      </c>
      <c r="BG2019">
        <f t="shared" si="94"/>
        <v>-0.29166666666424135</v>
      </c>
      <c r="BH2019" t="str">
        <f t="shared" si="95"/>
        <v>COMPLY</v>
      </c>
      <c r="BI2019" t="e">
        <f>VLOOKUP(H2019,Sheet2!$A$1:$B$270,2,FALSE)</f>
        <v>#N/A</v>
      </c>
    </row>
    <row r="2020" spans="1:61">
      <c r="A2020">
        <v>2019</v>
      </c>
      <c r="B2020">
        <v>1002520918</v>
      </c>
      <c r="C2020">
        <v>3</v>
      </c>
      <c r="D2020" t="s">
        <v>59</v>
      </c>
      <c r="E2020">
        <v>4</v>
      </c>
      <c r="F2020" t="s">
        <v>224</v>
      </c>
      <c r="G2020" t="s">
        <v>581</v>
      </c>
      <c r="H2020" t="s">
        <v>647</v>
      </c>
      <c r="I2020" t="s">
        <v>213</v>
      </c>
      <c r="J2020" t="s">
        <v>214</v>
      </c>
      <c r="K2020" t="s">
        <v>149</v>
      </c>
      <c r="L2020" t="s">
        <v>215</v>
      </c>
      <c r="M2020" t="s">
        <v>76</v>
      </c>
      <c r="N2020" t="s">
        <v>216</v>
      </c>
      <c r="O2020" s="57">
        <v>46245.732604166667</v>
      </c>
      <c r="P2020" s="57">
        <v>46246.569143518522</v>
      </c>
      <c r="Q2020">
        <v>69363664</v>
      </c>
      <c r="S2020">
        <v>143363111019</v>
      </c>
      <c r="T2020" t="s">
        <v>7625</v>
      </c>
      <c r="U2020" t="s">
        <v>8564</v>
      </c>
      <c r="V2020" t="s">
        <v>7626</v>
      </c>
      <c r="Z2020">
        <v>109.355762292403</v>
      </c>
      <c r="AA2020">
        <v>-7.3582562665557996</v>
      </c>
      <c r="AB2020" t="s">
        <v>7627</v>
      </c>
      <c r="AC2020" t="s">
        <v>237</v>
      </c>
      <c r="AL2020" t="s">
        <v>218</v>
      </c>
      <c r="AM2020" t="s">
        <v>7628</v>
      </c>
      <c r="AN2020" t="s">
        <v>6</v>
      </c>
      <c r="AO2020" s="57">
        <v>46334.735960648148</v>
      </c>
      <c r="AP2020" s="57">
        <v>46248.416666666664</v>
      </c>
      <c r="AR2020" t="s">
        <v>219</v>
      </c>
      <c r="AS2020" t="s">
        <v>647</v>
      </c>
      <c r="AT2020" t="s">
        <v>231</v>
      </c>
      <c r="AU2020">
        <v>20260812</v>
      </c>
      <c r="AV2020" t="s">
        <v>222</v>
      </c>
      <c r="AW2020" t="s">
        <v>1020</v>
      </c>
      <c r="AX2020" t="s">
        <v>223</v>
      </c>
      <c r="BA2020" s="57">
        <v>46248.416666666664</v>
      </c>
      <c r="BB2020" t="s">
        <v>7628</v>
      </c>
      <c r="BC2020">
        <v>2026</v>
      </c>
      <c r="BD2020">
        <v>8</v>
      </c>
      <c r="BE2020">
        <v>12</v>
      </c>
      <c r="BF2020" s="6">
        <f t="shared" si="93"/>
        <v>46246</v>
      </c>
      <c r="BG2020">
        <f t="shared" si="94"/>
        <v>-2.4166666666642413</v>
      </c>
      <c r="BH2020" t="str">
        <f t="shared" si="95"/>
        <v>COMPLY</v>
      </c>
      <c r="BI2020" t="e">
        <f>VLOOKUP(H2020,Sheet2!$A$1:$B$270,2,FALSE)</f>
        <v>#N/A</v>
      </c>
    </row>
    <row r="2021" spans="1:61">
      <c r="A2021">
        <v>2020</v>
      </c>
      <c r="B2021">
        <v>1002506074</v>
      </c>
      <c r="C2021">
        <v>3</v>
      </c>
      <c r="D2021" t="s">
        <v>59</v>
      </c>
      <c r="E2021">
        <v>4</v>
      </c>
      <c r="F2021" t="s">
        <v>567</v>
      </c>
      <c r="G2021" t="s">
        <v>1001</v>
      </c>
      <c r="H2021" t="s">
        <v>1002</v>
      </c>
      <c r="I2021" t="s">
        <v>213</v>
      </c>
      <c r="J2021" t="s">
        <v>214</v>
      </c>
      <c r="K2021" t="s">
        <v>149</v>
      </c>
      <c r="M2021" t="s">
        <v>236</v>
      </c>
      <c r="N2021" t="s">
        <v>216</v>
      </c>
      <c r="O2021" s="57">
        <v>46237.555277777778</v>
      </c>
      <c r="P2021" s="57">
        <v>46247.630358796298</v>
      </c>
      <c r="Q2021">
        <v>69357501</v>
      </c>
      <c r="S2021">
        <v>143135115012</v>
      </c>
      <c r="T2021" t="s">
        <v>2612</v>
      </c>
      <c r="Z2021">
        <v>110.39949324208</v>
      </c>
      <c r="AA2021">
        <v>-7.8815152131208004</v>
      </c>
      <c r="AB2021" t="s">
        <v>2613</v>
      </c>
      <c r="AC2021" t="s">
        <v>290</v>
      </c>
      <c r="AO2021" s="57">
        <v>46089.559490740743</v>
      </c>
      <c r="AR2021" t="s">
        <v>312</v>
      </c>
      <c r="AS2021" t="s">
        <v>1002</v>
      </c>
      <c r="AT2021" t="s">
        <v>231</v>
      </c>
      <c r="AV2021" t="s">
        <v>5539</v>
      </c>
      <c r="AW2021" t="s">
        <v>561</v>
      </c>
      <c r="AX2021" t="s">
        <v>223</v>
      </c>
      <c r="AZ2021" t="s">
        <v>5539</v>
      </c>
      <c r="BF2021" s="6" t="e">
        <f t="shared" si="93"/>
        <v>#NUM!</v>
      </c>
      <c r="BG2021" t="e">
        <f t="shared" si="94"/>
        <v>#NUM!</v>
      </c>
      <c r="BH2021" t="e">
        <f t="shared" si="95"/>
        <v>#NUM!</v>
      </c>
      <c r="BI2021" t="e">
        <f>VLOOKUP(H2021,Sheet2!$A$1:$B$270,2,FALSE)</f>
        <v>#N/A</v>
      </c>
    </row>
    <row r="2022" spans="1:61">
      <c r="A2022">
        <v>2021</v>
      </c>
      <c r="B2022">
        <v>1002524013</v>
      </c>
      <c r="C2022">
        <v>3</v>
      </c>
      <c r="D2022" t="s">
        <v>49</v>
      </c>
      <c r="E2022">
        <v>4</v>
      </c>
      <c r="F2022" t="s">
        <v>246</v>
      </c>
      <c r="G2022" t="s">
        <v>247</v>
      </c>
      <c r="H2022" t="s">
        <v>615</v>
      </c>
      <c r="I2022" t="s">
        <v>213</v>
      </c>
      <c r="J2022" t="s">
        <v>214</v>
      </c>
      <c r="K2022" t="s">
        <v>149</v>
      </c>
      <c r="L2022" t="s">
        <v>215</v>
      </c>
      <c r="M2022" t="s">
        <v>76</v>
      </c>
      <c r="N2022" t="s">
        <v>216</v>
      </c>
      <c r="O2022" s="57">
        <v>46247.495787037034</v>
      </c>
      <c r="P2022" s="57">
        <v>46248.457037037035</v>
      </c>
      <c r="Q2022">
        <v>69365026</v>
      </c>
      <c r="S2022">
        <v>141420142179</v>
      </c>
      <c r="T2022" t="s">
        <v>9479</v>
      </c>
      <c r="U2022" t="s">
        <v>9480</v>
      </c>
      <c r="V2022" t="s">
        <v>9481</v>
      </c>
      <c r="Z2022">
        <v>110.36762338131599</v>
      </c>
      <c r="AA2022">
        <v>-6.9919992830347804</v>
      </c>
      <c r="AB2022" t="s">
        <v>9482</v>
      </c>
      <c r="AC2022" t="s">
        <v>217</v>
      </c>
      <c r="AL2022" t="s">
        <v>218</v>
      </c>
      <c r="AM2022" t="s">
        <v>9483</v>
      </c>
      <c r="AN2022" t="s">
        <v>6</v>
      </c>
      <c r="AO2022" t="s">
        <v>8841</v>
      </c>
      <c r="AP2022" s="57">
        <v>46248.333333333336</v>
      </c>
      <c r="AR2022" t="s">
        <v>219</v>
      </c>
      <c r="AS2022" t="s">
        <v>615</v>
      </c>
      <c r="AT2022" t="s">
        <v>231</v>
      </c>
      <c r="AU2022">
        <v>20260814</v>
      </c>
      <c r="AV2022" t="s">
        <v>222</v>
      </c>
      <c r="AW2022" t="s">
        <v>1010</v>
      </c>
      <c r="AX2022" t="s">
        <v>223</v>
      </c>
      <c r="BA2022" s="57">
        <v>46248.333333333336</v>
      </c>
      <c r="BB2022" t="s">
        <v>9483</v>
      </c>
      <c r="BC2022">
        <v>2026</v>
      </c>
      <c r="BD2022">
        <v>8</v>
      </c>
      <c r="BE2022">
        <v>14</v>
      </c>
      <c r="BF2022" s="6">
        <f t="shared" si="93"/>
        <v>46248</v>
      </c>
      <c r="BG2022">
        <f t="shared" si="94"/>
        <v>-0.33333333333575865</v>
      </c>
      <c r="BH2022" t="str">
        <f t="shared" si="95"/>
        <v>COMPLY</v>
      </c>
      <c r="BI2022" t="e">
        <f>VLOOKUP(H2022,Sheet2!$A$1:$B$270,2,FALSE)</f>
        <v>#N/A</v>
      </c>
    </row>
    <row r="2023" spans="1:61">
      <c r="A2023">
        <v>2022</v>
      </c>
      <c r="B2023">
        <v>1002524429</v>
      </c>
      <c r="C2023">
        <v>3</v>
      </c>
      <c r="D2023" t="s">
        <v>45</v>
      </c>
      <c r="E2023">
        <v>5</v>
      </c>
      <c r="F2023" t="s">
        <v>211</v>
      </c>
      <c r="G2023" t="s">
        <v>110</v>
      </c>
      <c r="H2023" t="s">
        <v>455</v>
      </c>
      <c r="I2023" t="s">
        <v>213</v>
      </c>
      <c r="J2023" t="s">
        <v>214</v>
      </c>
      <c r="K2023" t="s">
        <v>149</v>
      </c>
      <c r="M2023" t="s">
        <v>76</v>
      </c>
      <c r="N2023" t="s">
        <v>216</v>
      </c>
      <c r="O2023" s="57">
        <v>46247.593506944446</v>
      </c>
      <c r="P2023" s="57">
        <v>46249.620856481481</v>
      </c>
      <c r="Q2023">
        <v>69365238</v>
      </c>
      <c r="S2023">
        <v>172610305727</v>
      </c>
      <c r="T2023" t="s">
        <v>9484</v>
      </c>
      <c r="U2023" t="s">
        <v>9485</v>
      </c>
      <c r="V2023" t="s">
        <v>9486</v>
      </c>
      <c r="Z2023">
        <v>119.01000310000001</v>
      </c>
      <c r="AA2023">
        <v>-8.5281903999999997</v>
      </c>
      <c r="AB2023" t="s">
        <v>9487</v>
      </c>
      <c r="AC2023" t="s">
        <v>290</v>
      </c>
      <c r="AL2023" t="s">
        <v>218</v>
      </c>
      <c r="AM2023" t="s">
        <v>9488</v>
      </c>
      <c r="AN2023" t="s">
        <v>6</v>
      </c>
      <c r="AO2023" t="s">
        <v>8888</v>
      </c>
      <c r="AP2023" s="57">
        <v>46248.541666666664</v>
      </c>
      <c r="AR2023" t="s">
        <v>219</v>
      </c>
      <c r="AS2023" t="s">
        <v>455</v>
      </c>
      <c r="AT2023" t="s">
        <v>221</v>
      </c>
      <c r="AU2023">
        <v>20260815</v>
      </c>
      <c r="AV2023" t="s">
        <v>222</v>
      </c>
      <c r="AW2023" t="s">
        <v>633</v>
      </c>
      <c r="AX2023" t="s">
        <v>223</v>
      </c>
      <c r="BA2023" s="57">
        <v>46248.541666666664</v>
      </c>
      <c r="BB2023" t="s">
        <v>9488</v>
      </c>
      <c r="BC2023">
        <v>2026</v>
      </c>
      <c r="BD2023">
        <v>8</v>
      </c>
      <c r="BE2023">
        <v>15</v>
      </c>
      <c r="BF2023" s="6">
        <f t="shared" si="93"/>
        <v>46249</v>
      </c>
      <c r="BG2023">
        <f t="shared" si="94"/>
        <v>0.45833333333575865</v>
      </c>
      <c r="BH2023" t="str">
        <f t="shared" si="95"/>
        <v>COMPLY</v>
      </c>
      <c r="BI2023" t="str">
        <f>VLOOKUP(H2023,Sheet2!$A$1:$B$270,2,FALSE)</f>
        <v>BIMA</v>
      </c>
    </row>
    <row r="2024" spans="1:61">
      <c r="A2024">
        <v>2023</v>
      </c>
      <c r="B2024">
        <v>1002511998</v>
      </c>
      <c r="C2024">
        <v>3</v>
      </c>
      <c r="D2024" t="s">
        <v>42</v>
      </c>
      <c r="E2024">
        <v>5</v>
      </c>
      <c r="F2024" t="s">
        <v>106</v>
      </c>
      <c r="G2024" t="s">
        <v>106</v>
      </c>
      <c r="H2024" t="s">
        <v>338</v>
      </c>
      <c r="I2024" t="s">
        <v>213</v>
      </c>
      <c r="J2024" t="s">
        <v>214</v>
      </c>
      <c r="K2024" t="s">
        <v>149</v>
      </c>
      <c r="M2024" t="s">
        <v>586</v>
      </c>
      <c r="N2024" t="s">
        <v>216</v>
      </c>
      <c r="O2024" s="57">
        <v>46240.470312500001</v>
      </c>
      <c r="P2024" s="57">
        <v>46244.449131944442</v>
      </c>
      <c r="Q2024">
        <v>69359810</v>
      </c>
      <c r="S2024">
        <v>152744222130</v>
      </c>
      <c r="T2024" t="s">
        <v>2615</v>
      </c>
      <c r="U2024" t="s">
        <v>2616</v>
      </c>
      <c r="V2024" t="s">
        <v>2617</v>
      </c>
      <c r="Z2024">
        <v>112.7719518</v>
      </c>
      <c r="AA2024">
        <v>-7.6037894000000001</v>
      </c>
      <c r="AB2024" t="s">
        <v>2618</v>
      </c>
      <c r="AC2024" t="s">
        <v>230</v>
      </c>
      <c r="AL2024" t="s">
        <v>218</v>
      </c>
      <c r="AM2024" t="s">
        <v>2619</v>
      </c>
      <c r="AN2024" t="s">
        <v>6</v>
      </c>
      <c r="AO2024" s="57">
        <v>46181.476226851853</v>
      </c>
      <c r="AP2024" s="57">
        <v>46241.625</v>
      </c>
      <c r="AQ2024" t="s">
        <v>564</v>
      </c>
      <c r="AR2024" t="s">
        <v>14</v>
      </c>
      <c r="AS2024" t="s">
        <v>338</v>
      </c>
      <c r="AT2024" t="s">
        <v>231</v>
      </c>
      <c r="AV2024" t="s">
        <v>587</v>
      </c>
      <c r="AW2024" t="s">
        <v>562</v>
      </c>
      <c r="AX2024" t="s">
        <v>223</v>
      </c>
      <c r="BA2024" s="57">
        <v>46241.625</v>
      </c>
      <c r="BB2024" t="s">
        <v>2619</v>
      </c>
      <c r="BF2024" s="6" t="e">
        <f t="shared" si="93"/>
        <v>#NUM!</v>
      </c>
      <c r="BG2024" t="e">
        <f t="shared" si="94"/>
        <v>#NUM!</v>
      </c>
      <c r="BH2024" t="e">
        <f t="shared" si="95"/>
        <v>#NUM!</v>
      </c>
      <c r="BI2024" t="str">
        <f>VLOOKUP(H2024,Sheet2!$A$1:$B$270,2,FALSE)</f>
        <v>PASURUAN</v>
      </c>
    </row>
    <row r="2025" spans="1:61">
      <c r="A2025">
        <v>2024</v>
      </c>
      <c r="B2025">
        <v>1002504615</v>
      </c>
      <c r="C2025">
        <v>3</v>
      </c>
      <c r="D2025" t="s">
        <v>42</v>
      </c>
      <c r="E2025">
        <v>5</v>
      </c>
      <c r="F2025" t="s">
        <v>233</v>
      </c>
      <c r="G2025" t="s">
        <v>101</v>
      </c>
      <c r="H2025" t="s">
        <v>263</v>
      </c>
      <c r="I2025" t="s">
        <v>213</v>
      </c>
      <c r="J2025" t="s">
        <v>214</v>
      </c>
      <c r="K2025" t="s">
        <v>149</v>
      </c>
      <c r="L2025" t="s">
        <v>215</v>
      </c>
      <c r="M2025" t="s">
        <v>76</v>
      </c>
      <c r="N2025" t="s">
        <v>216</v>
      </c>
      <c r="O2025" s="57">
        <v>46235.584675925929</v>
      </c>
      <c r="P2025" s="57">
        <v>46236.737384259257</v>
      </c>
      <c r="Q2025">
        <v>69356771</v>
      </c>
      <c r="S2025">
        <v>152316231788</v>
      </c>
      <c r="T2025" t="s">
        <v>2620</v>
      </c>
      <c r="U2025" t="s">
        <v>2621</v>
      </c>
      <c r="V2025" t="s">
        <v>2622</v>
      </c>
      <c r="Z2025">
        <v>112.69931760028101</v>
      </c>
      <c r="AA2025">
        <v>-7.4548780867412701</v>
      </c>
      <c r="AB2025" t="s">
        <v>2623</v>
      </c>
      <c r="AC2025" t="s">
        <v>217</v>
      </c>
      <c r="AL2025" t="s">
        <v>218</v>
      </c>
      <c r="AM2025" t="s">
        <v>2624</v>
      </c>
      <c r="AN2025" t="s">
        <v>6</v>
      </c>
      <c r="AO2025" s="57">
        <v>46030.590185185189</v>
      </c>
      <c r="AP2025" s="57">
        <v>46236.541666666664</v>
      </c>
      <c r="AR2025" t="s">
        <v>219</v>
      </c>
      <c r="AS2025" t="s">
        <v>263</v>
      </c>
      <c r="AT2025" t="s">
        <v>231</v>
      </c>
      <c r="AU2025">
        <v>20260802</v>
      </c>
      <c r="AV2025" t="s">
        <v>222</v>
      </c>
      <c r="AW2025" t="s">
        <v>1012</v>
      </c>
      <c r="AX2025" t="s">
        <v>223</v>
      </c>
      <c r="BA2025" s="57">
        <v>46236.541666666664</v>
      </c>
      <c r="BB2025" t="s">
        <v>2624</v>
      </c>
      <c r="BC2025">
        <v>2026</v>
      </c>
      <c r="BD2025">
        <v>8</v>
      </c>
      <c r="BE2025">
        <v>2</v>
      </c>
      <c r="BF2025" s="6">
        <f t="shared" si="93"/>
        <v>46236</v>
      </c>
      <c r="BG2025">
        <f t="shared" si="94"/>
        <v>-0.54166666666424135</v>
      </c>
      <c r="BH2025" t="str">
        <f t="shared" si="95"/>
        <v>COMPLY</v>
      </c>
      <c r="BI2025" t="str">
        <f>VLOOKUP(H2025,Sheet2!$A$1:$B$270,2,FALSE)</f>
        <v>SIDOARJO</v>
      </c>
    </row>
    <row r="2026" spans="1:61">
      <c r="A2026">
        <v>2025</v>
      </c>
      <c r="B2026">
        <v>1002513701</v>
      </c>
      <c r="C2026">
        <v>3</v>
      </c>
      <c r="D2026" t="s">
        <v>34</v>
      </c>
      <c r="E2026">
        <v>5</v>
      </c>
      <c r="F2026" t="s">
        <v>573</v>
      </c>
      <c r="G2026" t="s">
        <v>82</v>
      </c>
      <c r="H2026" t="s">
        <v>534</v>
      </c>
      <c r="I2026" t="s">
        <v>213</v>
      </c>
      <c r="J2026" t="s">
        <v>214</v>
      </c>
      <c r="K2026" t="s">
        <v>149</v>
      </c>
      <c r="M2026" t="s">
        <v>76</v>
      </c>
      <c r="N2026" t="s">
        <v>216</v>
      </c>
      <c r="O2026" s="57">
        <v>46241.358171296299</v>
      </c>
      <c r="P2026" s="57">
        <v>46242.259571759256</v>
      </c>
      <c r="Q2026">
        <v>69360400</v>
      </c>
      <c r="S2026">
        <v>172404695124</v>
      </c>
      <c r="T2026" t="s">
        <v>5225</v>
      </c>
      <c r="U2026" t="s">
        <v>5226</v>
      </c>
      <c r="V2026" t="s">
        <v>5227</v>
      </c>
      <c r="Z2026">
        <v>115.519049</v>
      </c>
      <c r="AA2026">
        <v>-8.4828019000000001</v>
      </c>
      <c r="AB2026" t="s">
        <v>5228</v>
      </c>
      <c r="AC2026" t="s">
        <v>230</v>
      </c>
      <c r="AL2026" t="s">
        <v>218</v>
      </c>
      <c r="AM2026" t="s">
        <v>5229</v>
      </c>
      <c r="AN2026" t="s">
        <v>6</v>
      </c>
      <c r="AO2026" s="57">
        <v>46211.361435185187</v>
      </c>
      <c r="AP2026" s="57">
        <v>46242.333333333336</v>
      </c>
      <c r="AR2026" t="s">
        <v>219</v>
      </c>
      <c r="AS2026" t="s">
        <v>534</v>
      </c>
      <c r="AT2026" t="s">
        <v>231</v>
      </c>
      <c r="AU2026">
        <v>20260808</v>
      </c>
      <c r="AV2026" t="s">
        <v>222</v>
      </c>
      <c r="AW2026" t="s">
        <v>561</v>
      </c>
      <c r="AX2026" t="s">
        <v>223</v>
      </c>
      <c r="BA2026" s="57">
        <v>46242.333333333336</v>
      </c>
      <c r="BB2026" t="s">
        <v>5229</v>
      </c>
      <c r="BC2026">
        <v>2026</v>
      </c>
      <c r="BD2026">
        <v>8</v>
      </c>
      <c r="BE2026">
        <v>8</v>
      </c>
      <c r="BF2026" s="6">
        <f t="shared" si="93"/>
        <v>46242</v>
      </c>
      <c r="BG2026">
        <f t="shared" si="94"/>
        <v>-0.33333333333575865</v>
      </c>
      <c r="BH2026" t="str">
        <f t="shared" si="95"/>
        <v>COMPLY</v>
      </c>
      <c r="BI2026" t="str">
        <f>VLOOKUP(H2026,Sheet2!$A$1:$B$270,2,FALSE)</f>
        <v>KLUNGKUNG</v>
      </c>
    </row>
    <row r="2027" spans="1:61">
      <c r="A2027">
        <v>2026</v>
      </c>
      <c r="B2027">
        <v>1002512273</v>
      </c>
      <c r="C2027">
        <v>3</v>
      </c>
      <c r="D2027" t="s">
        <v>49</v>
      </c>
      <c r="E2027">
        <v>4</v>
      </c>
      <c r="F2027" t="s">
        <v>252</v>
      </c>
      <c r="G2027" t="s">
        <v>252</v>
      </c>
      <c r="H2027" t="s">
        <v>1063</v>
      </c>
      <c r="I2027" t="s">
        <v>213</v>
      </c>
      <c r="J2027" t="s">
        <v>214</v>
      </c>
      <c r="K2027" t="s">
        <v>149</v>
      </c>
      <c r="M2027" t="s">
        <v>76</v>
      </c>
      <c r="N2027" t="s">
        <v>216</v>
      </c>
      <c r="O2027" s="57">
        <v>46240.535370370373</v>
      </c>
      <c r="P2027" s="57">
        <v>46240.572662037041</v>
      </c>
      <c r="Q2027">
        <v>69358326</v>
      </c>
      <c r="S2027">
        <v>146219104079</v>
      </c>
      <c r="T2027" t="s">
        <v>2462</v>
      </c>
      <c r="U2027" t="s">
        <v>2625</v>
      </c>
      <c r="V2027" t="s">
        <v>2626</v>
      </c>
      <c r="Z2027">
        <v>109.63893764718399</v>
      </c>
      <c r="AA2027">
        <v>-7.2212600906906497</v>
      </c>
      <c r="AB2027" t="s">
        <v>2465</v>
      </c>
      <c r="AC2027" t="s">
        <v>290</v>
      </c>
      <c r="AL2027" t="s">
        <v>218</v>
      </c>
      <c r="AM2027" t="s">
        <v>2627</v>
      </c>
      <c r="AN2027" t="s">
        <v>6</v>
      </c>
      <c r="AO2027" s="57">
        <v>46181.538668981484</v>
      </c>
      <c r="AR2027" t="s">
        <v>219</v>
      </c>
      <c r="AS2027" t="s">
        <v>1063</v>
      </c>
      <c r="AT2027" t="s">
        <v>231</v>
      </c>
      <c r="AU2027">
        <v>20260806</v>
      </c>
      <c r="AV2027" t="s">
        <v>222</v>
      </c>
      <c r="AW2027" t="s">
        <v>561</v>
      </c>
      <c r="AX2027" t="s">
        <v>223</v>
      </c>
      <c r="BA2027" s="57">
        <v>46240.291666666664</v>
      </c>
      <c r="BB2027" t="s">
        <v>2627</v>
      </c>
      <c r="BC2027">
        <v>2026</v>
      </c>
      <c r="BD2027">
        <v>8</v>
      </c>
      <c r="BE2027">
        <v>6</v>
      </c>
      <c r="BF2027" s="6">
        <f t="shared" si="93"/>
        <v>46240</v>
      </c>
      <c r="BG2027">
        <f t="shared" si="94"/>
        <v>-0.29166666666424135</v>
      </c>
      <c r="BH2027" t="str">
        <f t="shared" si="95"/>
        <v>COMPLY</v>
      </c>
      <c r="BI2027" t="e">
        <f>VLOOKUP(H2027,Sheet2!$A$1:$B$270,2,FALSE)</f>
        <v>#N/A</v>
      </c>
    </row>
    <row r="2028" spans="1:61">
      <c r="A2028">
        <v>2027</v>
      </c>
      <c r="B2028">
        <v>1002529465</v>
      </c>
      <c r="C2028">
        <v>3</v>
      </c>
      <c r="D2028" t="s">
        <v>51</v>
      </c>
      <c r="E2028">
        <v>4</v>
      </c>
      <c r="F2028" t="s">
        <v>235</v>
      </c>
      <c r="G2028" t="s">
        <v>584</v>
      </c>
      <c r="H2028" t="s">
        <v>617</v>
      </c>
      <c r="I2028" t="s">
        <v>213</v>
      </c>
      <c r="J2028" t="s">
        <v>214</v>
      </c>
      <c r="K2028" t="s">
        <v>149</v>
      </c>
      <c r="M2028" t="s">
        <v>372</v>
      </c>
      <c r="N2028" t="s">
        <v>216</v>
      </c>
      <c r="O2028" s="57">
        <v>46250.464733796296</v>
      </c>
      <c r="P2028" s="57">
        <v>46250.466990740744</v>
      </c>
      <c r="Q2028">
        <v>69367361</v>
      </c>
      <c r="S2028">
        <v>142505403041</v>
      </c>
      <c r="T2028" t="s">
        <v>12810</v>
      </c>
      <c r="U2028" t="s">
        <v>12811</v>
      </c>
      <c r="Z2028">
        <v>110.80446000000001</v>
      </c>
      <c r="AA2028">
        <v>-7.5405360000000003</v>
      </c>
      <c r="AB2028" t="s">
        <v>12812</v>
      </c>
      <c r="AC2028" t="s">
        <v>226</v>
      </c>
      <c r="AO2028" t="s">
        <v>12773</v>
      </c>
      <c r="AR2028" t="s">
        <v>334</v>
      </c>
      <c r="AS2028" t="s">
        <v>617</v>
      </c>
      <c r="AT2028" t="s">
        <v>231</v>
      </c>
      <c r="AV2028" t="s">
        <v>373</v>
      </c>
      <c r="AW2028" t="s">
        <v>591</v>
      </c>
      <c r="AX2028" t="s">
        <v>223</v>
      </c>
      <c r="BF2028" s="6" t="e">
        <f t="shared" si="93"/>
        <v>#NUM!</v>
      </c>
      <c r="BG2028" t="e">
        <f t="shared" si="94"/>
        <v>#NUM!</v>
      </c>
      <c r="BH2028" t="e">
        <f t="shared" si="95"/>
        <v>#NUM!</v>
      </c>
      <c r="BI2028" t="e">
        <f>VLOOKUP(H2028,Sheet2!$A$1:$B$270,2,FALSE)</f>
        <v>#N/A</v>
      </c>
    </row>
    <row r="2029" spans="1:61">
      <c r="A2029">
        <v>2028</v>
      </c>
      <c r="B2029">
        <v>1002526852</v>
      </c>
      <c r="C2029">
        <v>3</v>
      </c>
      <c r="D2029" t="s">
        <v>49</v>
      </c>
      <c r="E2029">
        <v>4</v>
      </c>
      <c r="F2029" t="s">
        <v>252</v>
      </c>
      <c r="G2029" t="s">
        <v>553</v>
      </c>
      <c r="H2029" t="s">
        <v>603</v>
      </c>
      <c r="I2029" t="s">
        <v>9798</v>
      </c>
      <c r="J2029" t="s">
        <v>214</v>
      </c>
      <c r="K2029" t="s">
        <v>149</v>
      </c>
      <c r="M2029" t="s">
        <v>76</v>
      </c>
      <c r="N2029" t="s">
        <v>9799</v>
      </c>
      <c r="O2029" s="57">
        <v>46248.634421296294</v>
      </c>
      <c r="P2029" s="57">
        <v>46248.674050925925</v>
      </c>
      <c r="Q2029">
        <v>4999323</v>
      </c>
      <c r="S2029">
        <v>142214106730</v>
      </c>
      <c r="T2029" t="s">
        <v>11350</v>
      </c>
      <c r="U2029" t="s">
        <v>11351</v>
      </c>
      <c r="V2029" t="s">
        <v>12836</v>
      </c>
      <c r="Z2029">
        <v>108.884861</v>
      </c>
      <c r="AA2029">
        <v>-6.9354440000000004</v>
      </c>
      <c r="AB2029" t="s">
        <v>11353</v>
      </c>
      <c r="AC2029" t="s">
        <v>226</v>
      </c>
      <c r="AL2029" t="s">
        <v>218</v>
      </c>
      <c r="AM2029" t="s">
        <v>10481</v>
      </c>
      <c r="AN2029" t="s">
        <v>6</v>
      </c>
      <c r="AO2029" t="s">
        <v>10095</v>
      </c>
      <c r="AR2029" t="s">
        <v>219</v>
      </c>
      <c r="AS2029" t="s">
        <v>603</v>
      </c>
      <c r="AT2029" t="s">
        <v>231</v>
      </c>
      <c r="AU2029">
        <v>20260814</v>
      </c>
      <c r="AV2029" t="s">
        <v>222</v>
      </c>
      <c r="AW2029" t="s">
        <v>11349</v>
      </c>
      <c r="AX2029" t="s">
        <v>223</v>
      </c>
      <c r="BA2029" s="57">
        <v>25569.291666666668</v>
      </c>
      <c r="BB2029" t="s">
        <v>10481</v>
      </c>
      <c r="BC2029">
        <v>2026</v>
      </c>
      <c r="BD2029">
        <v>8</v>
      </c>
      <c r="BE2029">
        <v>14</v>
      </c>
      <c r="BF2029" s="6">
        <f t="shared" si="93"/>
        <v>46248</v>
      </c>
      <c r="BG2029">
        <f t="shared" si="94"/>
        <v>20678.708333333332</v>
      </c>
      <c r="BH2029" t="str">
        <f t="shared" si="95"/>
        <v>NOT COMPLY</v>
      </c>
      <c r="BI2029" t="e">
        <f>VLOOKUP(H2029,Sheet2!$A$1:$B$270,2,FALSE)</f>
        <v>#N/A</v>
      </c>
    </row>
    <row r="2030" spans="1:61">
      <c r="A2030">
        <v>2029</v>
      </c>
      <c r="B2030">
        <v>1002510843</v>
      </c>
      <c r="C2030">
        <v>3</v>
      </c>
      <c r="D2030" t="s">
        <v>42</v>
      </c>
      <c r="E2030">
        <v>5</v>
      </c>
      <c r="F2030" t="s">
        <v>233</v>
      </c>
      <c r="G2030" t="s">
        <v>105</v>
      </c>
      <c r="H2030" t="s">
        <v>269</v>
      </c>
      <c r="I2030" t="s">
        <v>213</v>
      </c>
      <c r="J2030" t="s">
        <v>214</v>
      </c>
      <c r="K2030" t="s">
        <v>149</v>
      </c>
      <c r="M2030" t="s">
        <v>575</v>
      </c>
      <c r="N2030" t="s">
        <v>216</v>
      </c>
      <c r="O2030" s="57">
        <v>46239.609710648147</v>
      </c>
      <c r="P2030" s="57">
        <v>46240.86409722222</v>
      </c>
      <c r="Q2030">
        <v>69359281</v>
      </c>
      <c r="S2030">
        <v>152321202948</v>
      </c>
      <c r="T2030" t="s">
        <v>2628</v>
      </c>
      <c r="U2030" t="s">
        <v>2629</v>
      </c>
      <c r="V2030" t="s">
        <v>2630</v>
      </c>
      <c r="Z2030">
        <v>112.6093259</v>
      </c>
      <c r="AA2030">
        <v>-7.5503302000000003</v>
      </c>
      <c r="AB2030" t="s">
        <v>2631</v>
      </c>
      <c r="AC2030" t="s">
        <v>230</v>
      </c>
      <c r="AL2030" t="s">
        <v>218</v>
      </c>
      <c r="AM2030" t="s">
        <v>2619</v>
      </c>
      <c r="AN2030" t="s">
        <v>6</v>
      </c>
      <c r="AO2030" s="57">
        <v>46150.610949074071</v>
      </c>
      <c r="AP2030" s="57">
        <v>46241.625</v>
      </c>
      <c r="AQ2030" t="s">
        <v>564</v>
      </c>
      <c r="AR2030" t="s">
        <v>14</v>
      </c>
      <c r="AS2030" t="s">
        <v>269</v>
      </c>
      <c r="AT2030" t="s">
        <v>231</v>
      </c>
      <c r="AV2030" t="s">
        <v>2632</v>
      </c>
      <c r="AW2030" t="s">
        <v>997</v>
      </c>
      <c r="AX2030" t="s">
        <v>223</v>
      </c>
      <c r="BA2030" s="57">
        <v>46241.625</v>
      </c>
      <c r="BB2030" t="s">
        <v>2619</v>
      </c>
      <c r="BF2030" s="6" t="e">
        <f t="shared" si="93"/>
        <v>#NUM!</v>
      </c>
      <c r="BG2030" t="e">
        <f t="shared" si="94"/>
        <v>#NUM!</v>
      </c>
      <c r="BH2030" t="e">
        <f t="shared" si="95"/>
        <v>#NUM!</v>
      </c>
      <c r="BI2030" t="str">
        <f>VLOOKUP(H2030,Sheet2!$A$1:$B$270,2,FALSE)</f>
        <v>MOJOKERTO</v>
      </c>
    </row>
    <row r="2031" spans="1:61">
      <c r="A2031">
        <v>2030</v>
      </c>
      <c r="B2031">
        <v>1002517513</v>
      </c>
      <c r="C2031">
        <v>3</v>
      </c>
      <c r="D2031" t="s">
        <v>38</v>
      </c>
      <c r="E2031">
        <v>5</v>
      </c>
      <c r="F2031" t="s">
        <v>92</v>
      </c>
      <c r="G2031" t="s">
        <v>89</v>
      </c>
      <c r="H2031" t="s">
        <v>407</v>
      </c>
      <c r="I2031" t="s">
        <v>213</v>
      </c>
      <c r="J2031" t="s">
        <v>214</v>
      </c>
      <c r="K2031" t="s">
        <v>149</v>
      </c>
      <c r="L2031" t="s">
        <v>215</v>
      </c>
      <c r="M2031" t="s">
        <v>76</v>
      </c>
      <c r="N2031" t="s">
        <v>216</v>
      </c>
      <c r="O2031" s="57">
        <v>46244.490925925929</v>
      </c>
      <c r="P2031" s="57">
        <v>46245.628287037034</v>
      </c>
      <c r="Q2031">
        <v>69362316</v>
      </c>
      <c r="S2031">
        <v>152642207930</v>
      </c>
      <c r="T2031" t="s">
        <v>6487</v>
      </c>
      <c r="U2031" t="s">
        <v>6488</v>
      </c>
      <c r="V2031" t="s">
        <v>6489</v>
      </c>
      <c r="Z2031">
        <v>112.042487945559</v>
      </c>
      <c r="AA2031">
        <v>-7.1268679460563202</v>
      </c>
      <c r="AB2031" t="s">
        <v>6490</v>
      </c>
      <c r="AC2031" t="s">
        <v>237</v>
      </c>
      <c r="AL2031" t="s">
        <v>218</v>
      </c>
      <c r="AM2031" t="s">
        <v>6491</v>
      </c>
      <c r="AN2031" t="s">
        <v>6</v>
      </c>
      <c r="AO2031" s="57">
        <v>46303.496307870373</v>
      </c>
      <c r="AP2031" s="57">
        <v>46245.333333333336</v>
      </c>
      <c r="AR2031" t="s">
        <v>219</v>
      </c>
      <c r="AS2031" t="s">
        <v>407</v>
      </c>
      <c r="AT2031" t="s">
        <v>231</v>
      </c>
      <c r="AU2031">
        <v>20260811</v>
      </c>
      <c r="AV2031" t="s">
        <v>222</v>
      </c>
      <c r="AW2031" t="s">
        <v>1014</v>
      </c>
      <c r="AX2031" t="s">
        <v>223</v>
      </c>
      <c r="BA2031" s="57">
        <v>46245.333333333336</v>
      </c>
      <c r="BB2031" t="s">
        <v>6491</v>
      </c>
      <c r="BC2031">
        <v>2026</v>
      </c>
      <c r="BD2031">
        <v>8</v>
      </c>
      <c r="BE2031">
        <v>11</v>
      </c>
      <c r="BF2031" s="6">
        <f t="shared" si="93"/>
        <v>46245</v>
      </c>
      <c r="BG2031">
        <f t="shared" si="94"/>
        <v>-0.33333333333575865</v>
      </c>
      <c r="BH2031" t="str">
        <f t="shared" si="95"/>
        <v>COMPLY</v>
      </c>
      <c r="BI2031" t="str">
        <f>VLOOKUP(H2031,Sheet2!$A$1:$B$270,2,FALSE)</f>
        <v>BOJONEGORO</v>
      </c>
    </row>
    <row r="2032" spans="1:61">
      <c r="A2032">
        <v>2031</v>
      </c>
      <c r="B2032">
        <v>1002521498</v>
      </c>
      <c r="C2032">
        <v>3</v>
      </c>
      <c r="D2032" t="s">
        <v>38</v>
      </c>
      <c r="E2032">
        <v>5</v>
      </c>
      <c r="F2032" t="s">
        <v>92</v>
      </c>
      <c r="G2032" t="s">
        <v>92</v>
      </c>
      <c r="H2032" t="s">
        <v>482</v>
      </c>
      <c r="I2032" t="s">
        <v>213</v>
      </c>
      <c r="J2032" t="s">
        <v>214</v>
      </c>
      <c r="K2032" t="s">
        <v>149</v>
      </c>
      <c r="M2032" t="s">
        <v>76</v>
      </c>
      <c r="N2032" t="s">
        <v>216</v>
      </c>
      <c r="O2032" s="57">
        <v>46246.419745370367</v>
      </c>
      <c r="P2032" s="57">
        <v>46246.53974537037</v>
      </c>
      <c r="Q2032">
        <v>69361565</v>
      </c>
      <c r="S2032">
        <v>152632206653</v>
      </c>
      <c r="T2032" t="s">
        <v>6033</v>
      </c>
      <c r="U2032" t="s">
        <v>8565</v>
      </c>
      <c r="V2032" t="s">
        <v>8566</v>
      </c>
      <c r="Z2032">
        <v>111.62013450000001</v>
      </c>
      <c r="AA2032">
        <v>-7.5787487999999996</v>
      </c>
      <c r="AB2032" t="s">
        <v>6036</v>
      </c>
      <c r="AC2032" t="s">
        <v>217</v>
      </c>
      <c r="AL2032" t="s">
        <v>218</v>
      </c>
      <c r="AM2032" t="s">
        <v>8567</v>
      </c>
      <c r="AN2032" t="s">
        <v>6</v>
      </c>
      <c r="AO2032" s="57">
        <v>46364.444363425922</v>
      </c>
      <c r="AR2032" t="s">
        <v>219</v>
      </c>
      <c r="AS2032" t="s">
        <v>482</v>
      </c>
      <c r="AT2032" t="s">
        <v>231</v>
      </c>
      <c r="AU2032">
        <v>20260812</v>
      </c>
      <c r="AV2032" t="s">
        <v>222</v>
      </c>
      <c r="AW2032" t="s">
        <v>562</v>
      </c>
      <c r="AX2032" t="s">
        <v>223</v>
      </c>
      <c r="BA2032" s="57">
        <v>46246.291666666664</v>
      </c>
      <c r="BB2032" t="s">
        <v>8567</v>
      </c>
      <c r="BC2032">
        <v>2026</v>
      </c>
      <c r="BD2032">
        <v>8</v>
      </c>
      <c r="BE2032">
        <v>12</v>
      </c>
      <c r="BF2032" s="6">
        <f t="shared" si="93"/>
        <v>46246</v>
      </c>
      <c r="BG2032">
        <f t="shared" si="94"/>
        <v>-0.29166666666424135</v>
      </c>
      <c r="BH2032" t="str">
        <f t="shared" si="95"/>
        <v>COMPLY</v>
      </c>
      <c r="BI2032" t="str">
        <f>VLOOKUP(H2032,Sheet2!$A$1:$B$270,2,FALSE)</f>
        <v>MADIUN</v>
      </c>
    </row>
    <row r="2033" spans="1:61">
      <c r="A2033">
        <v>2032</v>
      </c>
      <c r="B2033">
        <v>1002504406</v>
      </c>
      <c r="C2033">
        <v>3</v>
      </c>
      <c r="D2033" t="s">
        <v>38</v>
      </c>
      <c r="E2033">
        <v>5</v>
      </c>
      <c r="F2033" t="s">
        <v>90</v>
      </c>
      <c r="G2033" t="s">
        <v>98</v>
      </c>
      <c r="H2033" t="s">
        <v>403</v>
      </c>
      <c r="I2033" t="s">
        <v>213</v>
      </c>
      <c r="J2033" t="s">
        <v>214</v>
      </c>
      <c r="K2033" t="s">
        <v>149</v>
      </c>
      <c r="L2033" t="s">
        <v>215</v>
      </c>
      <c r="M2033" t="s">
        <v>76</v>
      </c>
      <c r="N2033" t="s">
        <v>216</v>
      </c>
      <c r="O2033" s="57">
        <v>46235.46802083333</v>
      </c>
      <c r="P2033" s="57">
        <v>46236.638831018521</v>
      </c>
      <c r="Q2033">
        <v>69356635</v>
      </c>
      <c r="S2033">
        <v>152624201712</v>
      </c>
      <c r="T2033" t="s">
        <v>2638</v>
      </c>
      <c r="U2033" t="s">
        <v>2639</v>
      </c>
      <c r="V2033" t="s">
        <v>2640</v>
      </c>
      <c r="Z2033">
        <v>111.930992</v>
      </c>
      <c r="AA2033">
        <v>-8.2003079999999997</v>
      </c>
      <c r="AB2033" t="s">
        <v>2641</v>
      </c>
      <c r="AC2033" t="s">
        <v>237</v>
      </c>
      <c r="AL2033" t="s">
        <v>218</v>
      </c>
      <c r="AM2033" t="s">
        <v>2642</v>
      </c>
      <c r="AN2033" t="s">
        <v>6</v>
      </c>
      <c r="AO2033" s="57">
        <v>46030.475983796299</v>
      </c>
      <c r="AP2033" s="57">
        <v>46236.333333333336</v>
      </c>
      <c r="AR2033" t="s">
        <v>219</v>
      </c>
      <c r="AS2033" t="s">
        <v>403</v>
      </c>
      <c r="AT2033" t="s">
        <v>231</v>
      </c>
      <c r="AU2033">
        <v>20260802</v>
      </c>
      <c r="AV2033" t="s">
        <v>222</v>
      </c>
      <c r="AW2033" t="s">
        <v>1015</v>
      </c>
      <c r="AX2033" t="s">
        <v>223</v>
      </c>
      <c r="BA2033" s="57">
        <v>46236.333333333336</v>
      </c>
      <c r="BB2033" t="s">
        <v>2642</v>
      </c>
      <c r="BC2033">
        <v>2026</v>
      </c>
      <c r="BD2033">
        <v>8</v>
      </c>
      <c r="BE2033">
        <v>2</v>
      </c>
      <c r="BF2033" s="6">
        <f t="shared" si="93"/>
        <v>46236</v>
      </c>
      <c r="BG2033">
        <f t="shared" si="94"/>
        <v>-0.33333333333575865</v>
      </c>
      <c r="BH2033" t="str">
        <f t="shared" si="95"/>
        <v>COMPLY</v>
      </c>
      <c r="BI2033" t="str">
        <f>VLOOKUP(H2033,Sheet2!$A$1:$B$270,2,FALSE)</f>
        <v>BLITAR</v>
      </c>
    </row>
    <row r="2034" spans="1:61">
      <c r="A2034">
        <v>2033</v>
      </c>
      <c r="B2034">
        <v>1002505962</v>
      </c>
      <c r="C2034">
        <v>3</v>
      </c>
      <c r="D2034" t="s">
        <v>55</v>
      </c>
      <c r="E2034">
        <v>5</v>
      </c>
      <c r="F2034" t="s">
        <v>265</v>
      </c>
      <c r="G2034" t="s">
        <v>122</v>
      </c>
      <c r="H2034" t="s">
        <v>355</v>
      </c>
      <c r="I2034" t="s">
        <v>213</v>
      </c>
      <c r="J2034" t="s">
        <v>214</v>
      </c>
      <c r="K2034" t="s">
        <v>149</v>
      </c>
      <c r="L2034" t="s">
        <v>215</v>
      </c>
      <c r="M2034" t="s">
        <v>286</v>
      </c>
      <c r="N2034" t="s">
        <v>216</v>
      </c>
      <c r="O2034" s="57">
        <v>46237.503425925926</v>
      </c>
      <c r="P2034" s="57">
        <v>46239.582858796297</v>
      </c>
      <c r="Q2034">
        <v>69357433</v>
      </c>
      <c r="S2034">
        <v>152421261491</v>
      </c>
      <c r="T2034" t="s">
        <v>2643</v>
      </c>
      <c r="U2034" t="s">
        <v>2644</v>
      </c>
      <c r="V2034" t="s">
        <v>2645</v>
      </c>
      <c r="Z2034">
        <v>112.581851</v>
      </c>
      <c r="AA2034">
        <v>-7.1695700000000002</v>
      </c>
      <c r="AB2034" t="s">
        <v>2646</v>
      </c>
      <c r="AC2034" t="s">
        <v>237</v>
      </c>
      <c r="AL2034" t="s">
        <v>218</v>
      </c>
      <c r="AM2034" t="s">
        <v>2647</v>
      </c>
      <c r="AN2034" t="s">
        <v>6</v>
      </c>
      <c r="AO2034" s="57">
        <v>46089.507256944446</v>
      </c>
      <c r="AP2034" s="57">
        <v>46240.625</v>
      </c>
      <c r="AR2034" t="s">
        <v>241</v>
      </c>
      <c r="AS2034" t="s">
        <v>355</v>
      </c>
      <c r="AT2034" t="s">
        <v>231</v>
      </c>
      <c r="AV2034" t="s">
        <v>1055</v>
      </c>
      <c r="AW2034" t="s">
        <v>642</v>
      </c>
      <c r="AX2034" t="s">
        <v>223</v>
      </c>
      <c r="BA2034" s="57">
        <v>46240.625</v>
      </c>
      <c r="BB2034" t="s">
        <v>2647</v>
      </c>
      <c r="BF2034" s="6" t="e">
        <f t="shared" si="93"/>
        <v>#NUM!</v>
      </c>
      <c r="BG2034" t="e">
        <f t="shared" si="94"/>
        <v>#NUM!</v>
      </c>
      <c r="BH2034" t="e">
        <f t="shared" si="95"/>
        <v>#NUM!</v>
      </c>
      <c r="BI2034" t="str">
        <f>VLOOKUP(H2034,Sheet2!$A$1:$B$270,2,FALSE)</f>
        <v>GRESIK</v>
      </c>
    </row>
    <row r="2035" spans="1:61">
      <c r="A2035">
        <v>2034</v>
      </c>
      <c r="B2035">
        <v>1002529779</v>
      </c>
      <c r="C2035">
        <v>3</v>
      </c>
      <c r="D2035" t="s">
        <v>55</v>
      </c>
      <c r="E2035">
        <v>5</v>
      </c>
      <c r="F2035" t="s">
        <v>228</v>
      </c>
      <c r="G2035" t="s">
        <v>121</v>
      </c>
      <c r="H2035" t="s">
        <v>447</v>
      </c>
      <c r="I2035" t="s">
        <v>213</v>
      </c>
      <c r="J2035" t="s">
        <v>214</v>
      </c>
      <c r="K2035" t="s">
        <v>149</v>
      </c>
      <c r="L2035" t="s">
        <v>215</v>
      </c>
      <c r="M2035" t="s">
        <v>76</v>
      </c>
      <c r="N2035" t="s">
        <v>216</v>
      </c>
      <c r="O2035" s="57">
        <v>46250.605509259258</v>
      </c>
      <c r="P2035" s="57">
        <v>46251.917233796295</v>
      </c>
      <c r="Q2035">
        <v>69367591</v>
      </c>
      <c r="S2035">
        <v>152438209192</v>
      </c>
      <c r="T2035" t="s">
        <v>12837</v>
      </c>
      <c r="U2035" t="s">
        <v>12793</v>
      </c>
      <c r="V2035" t="s">
        <v>12838</v>
      </c>
      <c r="Z2035">
        <v>113.313695043325</v>
      </c>
      <c r="AA2035">
        <v>-7.1352038737041301</v>
      </c>
      <c r="AB2035" t="s">
        <v>12839</v>
      </c>
      <c r="AC2035" t="s">
        <v>217</v>
      </c>
      <c r="AL2035" t="s">
        <v>218</v>
      </c>
      <c r="AM2035" t="s">
        <v>12840</v>
      </c>
      <c r="AN2035" t="s">
        <v>6</v>
      </c>
      <c r="AO2035" t="s">
        <v>9783</v>
      </c>
      <c r="AP2035" s="57">
        <v>46251.541666666664</v>
      </c>
      <c r="AR2035" t="s">
        <v>219</v>
      </c>
      <c r="AS2035" t="s">
        <v>447</v>
      </c>
      <c r="AT2035" t="s">
        <v>231</v>
      </c>
      <c r="AU2035">
        <v>20260817</v>
      </c>
      <c r="AV2035" t="s">
        <v>222</v>
      </c>
      <c r="AW2035" t="s">
        <v>1018</v>
      </c>
      <c r="AX2035" t="s">
        <v>223</v>
      </c>
      <c r="BA2035" s="57">
        <v>46251.541666666664</v>
      </c>
      <c r="BB2035" t="s">
        <v>12840</v>
      </c>
      <c r="BC2035">
        <v>2026</v>
      </c>
      <c r="BD2035">
        <v>8</v>
      </c>
      <c r="BE2035">
        <v>17</v>
      </c>
      <c r="BF2035" s="6">
        <f t="shared" si="93"/>
        <v>46251</v>
      </c>
      <c r="BG2035">
        <f t="shared" si="94"/>
        <v>-0.54166666666424135</v>
      </c>
      <c r="BH2035" t="str">
        <f t="shared" si="95"/>
        <v>COMPLY</v>
      </c>
      <c r="BI2035" t="str">
        <f>VLOOKUP(H2035,Sheet2!$A$1:$B$270,2,FALSE)</f>
        <v>MADURA</v>
      </c>
    </row>
    <row r="2036" spans="1:61">
      <c r="A2036">
        <v>2035</v>
      </c>
      <c r="B2036">
        <v>1002506595</v>
      </c>
      <c r="C2036">
        <v>3</v>
      </c>
      <c r="D2036" t="s">
        <v>55</v>
      </c>
      <c r="E2036">
        <v>5</v>
      </c>
      <c r="F2036" t="s">
        <v>313</v>
      </c>
      <c r="G2036" t="s">
        <v>128</v>
      </c>
      <c r="H2036" t="s">
        <v>428</v>
      </c>
      <c r="I2036" t="s">
        <v>213</v>
      </c>
      <c r="J2036" t="s">
        <v>214</v>
      </c>
      <c r="K2036" t="s">
        <v>149</v>
      </c>
      <c r="L2036" t="s">
        <v>215</v>
      </c>
      <c r="M2036" t="s">
        <v>76</v>
      </c>
      <c r="N2036" t="s">
        <v>216</v>
      </c>
      <c r="O2036" s="57">
        <v>46237.741620370369</v>
      </c>
      <c r="P2036" s="57">
        <v>46238.584398148145</v>
      </c>
      <c r="Q2036">
        <v>69357804</v>
      </c>
      <c r="S2036">
        <v>152301273517</v>
      </c>
      <c r="T2036" t="s">
        <v>2648</v>
      </c>
      <c r="U2036" t="s">
        <v>2649</v>
      </c>
      <c r="V2036" t="s">
        <v>2650</v>
      </c>
      <c r="Z2036">
        <v>112.7227149</v>
      </c>
      <c r="AA2036">
        <v>-7.2939425</v>
      </c>
      <c r="AB2036" t="s">
        <v>2651</v>
      </c>
      <c r="AC2036" t="s">
        <v>217</v>
      </c>
      <c r="AL2036" t="s">
        <v>218</v>
      </c>
      <c r="AM2036" t="s">
        <v>2652</v>
      </c>
      <c r="AN2036" t="s">
        <v>6</v>
      </c>
      <c r="AO2036" s="57">
        <v>46089.746388888889</v>
      </c>
      <c r="AP2036" s="57">
        <v>46238.625</v>
      </c>
      <c r="AR2036" t="s">
        <v>219</v>
      </c>
      <c r="AS2036" t="s">
        <v>428</v>
      </c>
      <c r="AT2036" t="s">
        <v>231</v>
      </c>
      <c r="AU2036">
        <v>20260804</v>
      </c>
      <c r="AV2036" t="s">
        <v>222</v>
      </c>
      <c r="AW2036" t="s">
        <v>1014</v>
      </c>
      <c r="AX2036" t="s">
        <v>223</v>
      </c>
      <c r="BA2036" s="57">
        <v>46238.625</v>
      </c>
      <c r="BB2036" t="s">
        <v>2652</v>
      </c>
      <c r="BC2036">
        <v>2026</v>
      </c>
      <c r="BD2036">
        <v>8</v>
      </c>
      <c r="BE2036">
        <v>4</v>
      </c>
      <c r="BF2036" s="6">
        <f t="shared" si="93"/>
        <v>46238</v>
      </c>
      <c r="BG2036">
        <f t="shared" si="94"/>
        <v>-0.625</v>
      </c>
      <c r="BH2036" t="str">
        <f t="shared" si="95"/>
        <v>COMPLY</v>
      </c>
      <c r="BI2036" t="str">
        <f>VLOOKUP(H2036,Sheet2!$A$1:$B$270,2,FALSE)</f>
        <v>SURABAYA UTARA</v>
      </c>
    </row>
    <row r="2037" spans="1:61">
      <c r="A2037">
        <v>2036</v>
      </c>
      <c r="B2037">
        <v>1002522852</v>
      </c>
      <c r="C2037">
        <v>3</v>
      </c>
      <c r="D2037" t="s">
        <v>59</v>
      </c>
      <c r="E2037">
        <v>4</v>
      </c>
      <c r="F2037" t="s">
        <v>567</v>
      </c>
      <c r="G2037" t="s">
        <v>609</v>
      </c>
      <c r="H2037" t="s">
        <v>936</v>
      </c>
      <c r="I2037" t="s">
        <v>213</v>
      </c>
      <c r="J2037" t="s">
        <v>214</v>
      </c>
      <c r="K2037" t="s">
        <v>149</v>
      </c>
      <c r="M2037" t="s">
        <v>555</v>
      </c>
      <c r="N2037" t="s">
        <v>216</v>
      </c>
      <c r="O2037" s="57">
        <v>46246.683425925927</v>
      </c>
      <c r="P2037" s="57">
        <v>46248.820162037038</v>
      </c>
      <c r="Q2037">
        <v>69364506</v>
      </c>
      <c r="S2037">
        <v>146113146021</v>
      </c>
      <c r="T2037" t="s">
        <v>8568</v>
      </c>
      <c r="U2037" t="s">
        <v>8569</v>
      </c>
      <c r="Z2037">
        <v>110.3890773</v>
      </c>
      <c r="AA2037">
        <v>-7.7640744000000002</v>
      </c>
      <c r="AB2037" t="s">
        <v>8570</v>
      </c>
      <c r="AC2037" t="s">
        <v>291</v>
      </c>
      <c r="AO2037" s="57">
        <v>46364.684687499997</v>
      </c>
      <c r="AR2037" t="s">
        <v>6</v>
      </c>
      <c r="AS2037" t="s">
        <v>936</v>
      </c>
      <c r="AT2037" t="s">
        <v>231</v>
      </c>
      <c r="AV2037" t="s">
        <v>12841</v>
      </c>
      <c r="AW2037" t="s">
        <v>915</v>
      </c>
      <c r="AX2037" t="s">
        <v>223</v>
      </c>
      <c r="BF2037" s="6" t="e">
        <f t="shared" si="93"/>
        <v>#NUM!</v>
      </c>
      <c r="BG2037" t="e">
        <f t="shared" si="94"/>
        <v>#NUM!</v>
      </c>
      <c r="BH2037" t="e">
        <f t="shared" si="95"/>
        <v>#NUM!</v>
      </c>
      <c r="BI2037" t="e">
        <f>VLOOKUP(H2037,Sheet2!$A$1:$B$270,2,FALSE)</f>
        <v>#N/A</v>
      </c>
    </row>
    <row r="2038" spans="1:61">
      <c r="A2038">
        <v>2037</v>
      </c>
      <c r="B2038">
        <v>1002523753</v>
      </c>
      <c r="C2038">
        <v>3</v>
      </c>
      <c r="D2038" t="s">
        <v>55</v>
      </c>
      <c r="E2038">
        <v>5</v>
      </c>
      <c r="F2038" t="s">
        <v>228</v>
      </c>
      <c r="G2038" t="s">
        <v>121</v>
      </c>
      <c r="H2038" t="s">
        <v>342</v>
      </c>
      <c r="I2038" t="s">
        <v>213</v>
      </c>
      <c r="J2038" t="s">
        <v>214</v>
      </c>
      <c r="K2038" t="s">
        <v>149</v>
      </c>
      <c r="L2038" t="s">
        <v>215</v>
      </c>
      <c r="M2038" t="s">
        <v>76</v>
      </c>
      <c r="N2038" t="s">
        <v>216</v>
      </c>
      <c r="O2038" s="57">
        <v>46247.443009259259</v>
      </c>
      <c r="P2038" s="57">
        <v>46248.8200462963</v>
      </c>
      <c r="Q2038">
        <v>69364897</v>
      </c>
      <c r="S2038">
        <v>152434913651</v>
      </c>
      <c r="T2038" t="s">
        <v>9490</v>
      </c>
      <c r="U2038" t="s">
        <v>12842</v>
      </c>
      <c r="V2038" t="s">
        <v>9491</v>
      </c>
      <c r="Z2038">
        <v>113.310126028954</v>
      </c>
      <c r="AA2038">
        <v>-7.2174189098930599</v>
      </c>
      <c r="AB2038" t="s">
        <v>9492</v>
      </c>
      <c r="AC2038" t="s">
        <v>217</v>
      </c>
      <c r="AL2038" t="s">
        <v>218</v>
      </c>
      <c r="AM2038" t="s">
        <v>9493</v>
      </c>
      <c r="AN2038" t="s">
        <v>6</v>
      </c>
      <c r="AO2038" t="s">
        <v>8847</v>
      </c>
      <c r="AP2038" s="57">
        <v>46248.333333333336</v>
      </c>
      <c r="AR2038" t="s">
        <v>219</v>
      </c>
      <c r="AS2038" t="s">
        <v>342</v>
      </c>
      <c r="AT2038" t="s">
        <v>231</v>
      </c>
      <c r="AU2038">
        <v>20260814</v>
      </c>
      <c r="AV2038" t="s">
        <v>222</v>
      </c>
      <c r="AW2038" t="s">
        <v>1010</v>
      </c>
      <c r="AX2038" t="s">
        <v>223</v>
      </c>
      <c r="BA2038" s="57">
        <v>46248.333333333336</v>
      </c>
      <c r="BB2038" t="s">
        <v>9493</v>
      </c>
      <c r="BC2038">
        <v>2026</v>
      </c>
      <c r="BD2038">
        <v>8</v>
      </c>
      <c r="BE2038">
        <v>14</v>
      </c>
      <c r="BF2038" s="6">
        <f t="shared" si="93"/>
        <v>46248</v>
      </c>
      <c r="BG2038">
        <f t="shared" si="94"/>
        <v>-0.33333333333575865</v>
      </c>
      <c r="BH2038" t="str">
        <f t="shared" si="95"/>
        <v>COMPLY</v>
      </c>
      <c r="BI2038" t="str">
        <f>VLOOKUP(H2038,Sheet2!$A$1:$B$270,2,FALSE)</f>
        <v>MADURA</v>
      </c>
    </row>
    <row r="2039" spans="1:61">
      <c r="A2039">
        <v>2038</v>
      </c>
      <c r="B2039">
        <v>1002523311</v>
      </c>
      <c r="C2039">
        <v>3</v>
      </c>
      <c r="D2039" t="s">
        <v>34</v>
      </c>
      <c r="E2039">
        <v>5</v>
      </c>
      <c r="F2039" t="s">
        <v>573</v>
      </c>
      <c r="G2039" t="s">
        <v>80</v>
      </c>
      <c r="H2039" t="s">
        <v>340</v>
      </c>
      <c r="I2039" t="s">
        <v>213</v>
      </c>
      <c r="J2039" t="s">
        <v>214</v>
      </c>
      <c r="K2039" t="s">
        <v>149</v>
      </c>
      <c r="L2039" t="s">
        <v>215</v>
      </c>
      <c r="M2039" t="s">
        <v>76</v>
      </c>
      <c r="N2039" t="s">
        <v>216</v>
      </c>
      <c r="O2039" s="57">
        <v>46247.356215277781</v>
      </c>
      <c r="P2039" s="57">
        <v>46248.698761574073</v>
      </c>
      <c r="Q2039">
        <v>69364719</v>
      </c>
      <c r="S2039">
        <v>172411226108</v>
      </c>
      <c r="T2039" t="s">
        <v>9494</v>
      </c>
      <c r="U2039" t="s">
        <v>9495</v>
      </c>
      <c r="V2039" t="s">
        <v>9496</v>
      </c>
      <c r="Z2039">
        <v>114.678906097989</v>
      </c>
      <c r="AA2039">
        <v>-8.3717910843062295</v>
      </c>
      <c r="AB2039" t="s">
        <v>9497</v>
      </c>
      <c r="AC2039" t="s">
        <v>237</v>
      </c>
      <c r="AL2039" t="s">
        <v>218</v>
      </c>
      <c r="AM2039" t="s">
        <v>9498</v>
      </c>
      <c r="AN2039" t="s">
        <v>6</v>
      </c>
      <c r="AO2039" t="s">
        <v>8869</v>
      </c>
      <c r="AP2039" s="57">
        <v>46248.333333333336</v>
      </c>
      <c r="AR2039" t="s">
        <v>219</v>
      </c>
      <c r="AS2039" t="s">
        <v>340</v>
      </c>
      <c r="AT2039" t="s">
        <v>231</v>
      </c>
      <c r="AU2039">
        <v>20260814</v>
      </c>
      <c r="AV2039" t="s">
        <v>222</v>
      </c>
      <c r="AW2039" t="s">
        <v>1010</v>
      </c>
      <c r="AX2039" t="s">
        <v>223</v>
      </c>
      <c r="BA2039" s="57">
        <v>46248.333333333336</v>
      </c>
      <c r="BB2039" t="s">
        <v>9498</v>
      </c>
      <c r="BC2039">
        <v>2026</v>
      </c>
      <c r="BD2039">
        <v>8</v>
      </c>
      <c r="BE2039">
        <v>14</v>
      </c>
      <c r="BF2039" s="6">
        <f t="shared" si="93"/>
        <v>46248</v>
      </c>
      <c r="BG2039">
        <f t="shared" si="94"/>
        <v>-0.33333333333575865</v>
      </c>
      <c r="BH2039" t="str">
        <f t="shared" si="95"/>
        <v>COMPLY</v>
      </c>
      <c r="BI2039" t="str">
        <f>VLOOKUP(H2039,Sheet2!$A$1:$B$270,2,FALSE)</f>
        <v>TABANAN</v>
      </c>
    </row>
    <row r="2040" spans="1:61">
      <c r="A2040">
        <v>2039</v>
      </c>
      <c r="B2040">
        <v>1002526112</v>
      </c>
      <c r="C2040">
        <v>3</v>
      </c>
      <c r="D2040" t="s">
        <v>55</v>
      </c>
      <c r="E2040">
        <v>5</v>
      </c>
      <c r="F2040" t="s">
        <v>228</v>
      </c>
      <c r="G2040" t="s">
        <v>127</v>
      </c>
      <c r="H2040" t="s">
        <v>229</v>
      </c>
      <c r="I2040" t="s">
        <v>213</v>
      </c>
      <c r="J2040" t="s">
        <v>214</v>
      </c>
      <c r="K2040" t="s">
        <v>149</v>
      </c>
      <c r="M2040" t="s">
        <v>76</v>
      </c>
      <c r="N2040" t="s">
        <v>216</v>
      </c>
      <c r="O2040" s="57">
        <v>46248.47184027778</v>
      </c>
      <c r="P2040" s="57">
        <v>46249.779594907406</v>
      </c>
      <c r="Q2040">
        <v>69365900</v>
      </c>
      <c r="S2040">
        <v>152426928216</v>
      </c>
      <c r="T2040" t="s">
        <v>12843</v>
      </c>
      <c r="U2040" t="s">
        <v>12844</v>
      </c>
      <c r="V2040" t="s">
        <v>12845</v>
      </c>
      <c r="Z2040">
        <v>113.529182175918</v>
      </c>
      <c r="AA2040">
        <v>-7.2353664990009996</v>
      </c>
      <c r="AB2040" t="s">
        <v>12846</v>
      </c>
      <c r="AC2040" t="s">
        <v>230</v>
      </c>
      <c r="AL2040" t="s">
        <v>218</v>
      </c>
      <c r="AM2040" t="s">
        <v>12847</v>
      </c>
      <c r="AN2040" t="s">
        <v>6</v>
      </c>
      <c r="AO2040" t="s">
        <v>10172</v>
      </c>
      <c r="AP2040" s="57">
        <v>46249.625</v>
      </c>
      <c r="AR2040" t="s">
        <v>219</v>
      </c>
      <c r="AS2040" t="s">
        <v>229</v>
      </c>
      <c r="AT2040" t="s">
        <v>221</v>
      </c>
      <c r="AU2040">
        <v>20260815</v>
      </c>
      <c r="AV2040" t="s">
        <v>222</v>
      </c>
      <c r="AW2040" t="s">
        <v>561</v>
      </c>
      <c r="AX2040" t="s">
        <v>223</v>
      </c>
      <c r="BA2040" s="57">
        <v>46249.625</v>
      </c>
      <c r="BB2040" t="s">
        <v>12847</v>
      </c>
      <c r="BC2040">
        <v>2026</v>
      </c>
      <c r="BD2040">
        <v>8</v>
      </c>
      <c r="BE2040">
        <v>15</v>
      </c>
      <c r="BF2040" s="6">
        <f t="shared" si="93"/>
        <v>46249</v>
      </c>
      <c r="BG2040">
        <f t="shared" si="94"/>
        <v>-0.625</v>
      </c>
      <c r="BH2040" t="str">
        <f t="shared" si="95"/>
        <v>COMPLY</v>
      </c>
      <c r="BI2040" t="str">
        <f>VLOOKUP(H2040,Sheet2!$A$1:$B$270,2,FALSE)</f>
        <v>MADURA</v>
      </c>
    </row>
    <row r="2041" spans="1:61">
      <c r="A2041">
        <v>2040</v>
      </c>
      <c r="B2041">
        <v>1002528839</v>
      </c>
      <c r="C2041">
        <v>3</v>
      </c>
      <c r="D2041" t="s">
        <v>38</v>
      </c>
      <c r="E2041">
        <v>5</v>
      </c>
      <c r="F2041" t="s">
        <v>90</v>
      </c>
      <c r="G2041" t="s">
        <v>93</v>
      </c>
      <c r="H2041" t="s">
        <v>302</v>
      </c>
      <c r="I2041" t="s">
        <v>213</v>
      </c>
      <c r="J2041" t="s">
        <v>214</v>
      </c>
      <c r="K2041" t="s">
        <v>149</v>
      </c>
      <c r="L2041" t="s">
        <v>215</v>
      </c>
      <c r="M2041" t="s">
        <v>76</v>
      </c>
      <c r="N2041" t="s">
        <v>216</v>
      </c>
      <c r="O2041" s="57">
        <v>46249.753437500003</v>
      </c>
      <c r="P2041" s="57">
        <v>46250.677476851852</v>
      </c>
      <c r="Q2041">
        <v>69367191</v>
      </c>
      <c r="S2041">
        <v>152611229767</v>
      </c>
      <c r="T2041" t="s">
        <v>12848</v>
      </c>
      <c r="U2041" t="s">
        <v>12849</v>
      </c>
      <c r="V2041" t="s">
        <v>12850</v>
      </c>
      <c r="Z2041">
        <v>111.9039764</v>
      </c>
      <c r="AA2041">
        <v>-7.6373272999999999</v>
      </c>
      <c r="AB2041" t="s">
        <v>12851</v>
      </c>
      <c r="AC2041" t="s">
        <v>217</v>
      </c>
      <c r="AL2041" t="s">
        <v>218</v>
      </c>
      <c r="AM2041" t="s">
        <v>12852</v>
      </c>
      <c r="AN2041" t="s">
        <v>6</v>
      </c>
      <c r="AO2041" t="s">
        <v>11336</v>
      </c>
      <c r="AP2041" s="57">
        <v>46250.625</v>
      </c>
      <c r="AR2041" t="s">
        <v>219</v>
      </c>
      <c r="AS2041" t="s">
        <v>302</v>
      </c>
      <c r="AT2041" t="s">
        <v>231</v>
      </c>
      <c r="AU2041">
        <v>20260816</v>
      </c>
      <c r="AV2041" t="s">
        <v>222</v>
      </c>
      <c r="AW2041" t="s">
        <v>1023</v>
      </c>
      <c r="AX2041" t="s">
        <v>223</v>
      </c>
      <c r="BA2041" s="57">
        <v>46250.625</v>
      </c>
      <c r="BB2041" t="s">
        <v>12852</v>
      </c>
      <c r="BC2041">
        <v>2026</v>
      </c>
      <c r="BD2041">
        <v>8</v>
      </c>
      <c r="BE2041">
        <v>16</v>
      </c>
      <c r="BF2041" s="6">
        <f t="shared" si="93"/>
        <v>46250</v>
      </c>
      <c r="BG2041">
        <f t="shared" si="94"/>
        <v>-0.625</v>
      </c>
      <c r="BH2041" t="str">
        <f t="shared" si="95"/>
        <v>COMPLY</v>
      </c>
      <c r="BI2041" t="str">
        <f>VLOOKUP(H2041,Sheet2!$A$1:$B$270,2,FALSE)</f>
        <v>NGANJUK</v>
      </c>
    </row>
    <row r="2042" spans="1:61">
      <c r="A2042">
        <v>2041</v>
      </c>
      <c r="B2042">
        <v>1002512205</v>
      </c>
      <c r="C2042">
        <v>3</v>
      </c>
      <c r="D2042" t="s">
        <v>55</v>
      </c>
      <c r="E2042">
        <v>5</v>
      </c>
      <c r="F2042" t="s">
        <v>265</v>
      </c>
      <c r="G2042" t="s">
        <v>126</v>
      </c>
      <c r="H2042" t="s">
        <v>266</v>
      </c>
      <c r="I2042" t="s">
        <v>213</v>
      </c>
      <c r="J2042" t="s">
        <v>214</v>
      </c>
      <c r="K2042" t="s">
        <v>149</v>
      </c>
      <c r="M2042" t="s">
        <v>575</v>
      </c>
      <c r="N2042" t="s">
        <v>216</v>
      </c>
      <c r="O2042" s="57">
        <v>46240.518194444441</v>
      </c>
      <c r="P2042" s="57">
        <v>46245.647974537038</v>
      </c>
      <c r="Q2042">
        <v>69359891</v>
      </c>
      <c r="S2042">
        <v>152413167551</v>
      </c>
      <c r="T2042" t="s">
        <v>2655</v>
      </c>
      <c r="U2042" t="s">
        <v>2656</v>
      </c>
      <c r="V2042" t="s">
        <v>2657</v>
      </c>
      <c r="Z2042">
        <v>112.7384881</v>
      </c>
      <c r="AA2042">
        <v>-7.2670082999999996</v>
      </c>
      <c r="AB2042" t="s">
        <v>2658</v>
      </c>
      <c r="AC2042" t="s">
        <v>291</v>
      </c>
      <c r="AL2042" t="s">
        <v>218</v>
      </c>
      <c r="AM2042" t="s">
        <v>2659</v>
      </c>
      <c r="AN2042" t="s">
        <v>6</v>
      </c>
      <c r="AO2042" s="57">
        <v>46181.52789351852</v>
      </c>
      <c r="AP2042" s="57">
        <v>46244.541666666664</v>
      </c>
      <c r="AQ2042" t="s">
        <v>248</v>
      </c>
      <c r="AR2042" t="s">
        <v>14</v>
      </c>
      <c r="AS2042" t="s">
        <v>266</v>
      </c>
      <c r="AT2042" t="s">
        <v>231</v>
      </c>
      <c r="AV2042" t="s">
        <v>7629</v>
      </c>
      <c r="AW2042" t="s">
        <v>561</v>
      </c>
      <c r="AX2042" t="s">
        <v>223</v>
      </c>
      <c r="BA2042" s="57">
        <v>46244.541666666664</v>
      </c>
      <c r="BB2042" t="s">
        <v>2659</v>
      </c>
      <c r="BF2042" s="6" t="e">
        <f t="shared" si="93"/>
        <v>#NUM!</v>
      </c>
      <c r="BG2042" t="e">
        <f t="shared" si="94"/>
        <v>#NUM!</v>
      </c>
      <c r="BH2042" t="e">
        <f t="shared" si="95"/>
        <v>#NUM!</v>
      </c>
      <c r="BI2042" t="str">
        <f>VLOOKUP(H2042,Sheet2!$A$1:$B$270,2,FALSE)</f>
        <v>SURABAYA SELATAN</v>
      </c>
    </row>
    <row r="2043" spans="1:61">
      <c r="A2043">
        <v>2042</v>
      </c>
      <c r="B2043">
        <v>1002526108</v>
      </c>
      <c r="C2043">
        <v>3</v>
      </c>
      <c r="D2043" t="s">
        <v>42</v>
      </c>
      <c r="E2043">
        <v>5</v>
      </c>
      <c r="F2043" t="s">
        <v>102</v>
      </c>
      <c r="G2043" t="s">
        <v>100</v>
      </c>
      <c r="H2043" t="s">
        <v>282</v>
      </c>
      <c r="I2043" t="s">
        <v>213</v>
      </c>
      <c r="J2043" t="s">
        <v>214</v>
      </c>
      <c r="K2043" t="s">
        <v>149</v>
      </c>
      <c r="L2043" t="s">
        <v>215</v>
      </c>
      <c r="M2043" t="s">
        <v>76</v>
      </c>
      <c r="N2043" t="s">
        <v>216</v>
      </c>
      <c r="O2043" s="57">
        <v>46248.47079861111</v>
      </c>
      <c r="P2043" s="57">
        <v>46249.446180555555</v>
      </c>
      <c r="Q2043">
        <v>69365896</v>
      </c>
      <c r="S2043">
        <v>152507223604</v>
      </c>
      <c r="T2043" t="s">
        <v>12853</v>
      </c>
      <c r="U2043" t="s">
        <v>12854</v>
      </c>
      <c r="V2043" t="s">
        <v>12855</v>
      </c>
      <c r="Z2043">
        <v>113.77542699999999</v>
      </c>
      <c r="AA2043">
        <v>-8.0238219999999991</v>
      </c>
      <c r="AB2043" t="s">
        <v>12856</v>
      </c>
      <c r="AC2043" t="s">
        <v>237</v>
      </c>
      <c r="AL2043" t="s">
        <v>218</v>
      </c>
      <c r="AM2043" t="s">
        <v>12857</v>
      </c>
      <c r="AN2043" t="s">
        <v>6</v>
      </c>
      <c r="AO2043" t="s">
        <v>10172</v>
      </c>
      <c r="AP2043" s="57">
        <v>46249.333333333336</v>
      </c>
      <c r="AR2043" t="s">
        <v>219</v>
      </c>
      <c r="AS2043" t="s">
        <v>282</v>
      </c>
      <c r="AT2043" t="s">
        <v>221</v>
      </c>
      <c r="AU2043">
        <v>20260815</v>
      </c>
      <c r="AV2043" t="s">
        <v>222</v>
      </c>
      <c r="AW2043" t="s">
        <v>1052</v>
      </c>
      <c r="AX2043" t="s">
        <v>223</v>
      </c>
      <c r="BA2043" s="57">
        <v>46249.333333333336</v>
      </c>
      <c r="BB2043" t="s">
        <v>12857</v>
      </c>
      <c r="BC2043">
        <v>2026</v>
      </c>
      <c r="BD2043">
        <v>8</v>
      </c>
      <c r="BE2043">
        <v>15</v>
      </c>
      <c r="BF2043" s="6">
        <f t="shared" si="93"/>
        <v>46249</v>
      </c>
      <c r="BG2043">
        <f t="shared" si="94"/>
        <v>-0.33333333333575865</v>
      </c>
      <c r="BH2043" t="str">
        <f t="shared" si="95"/>
        <v>COMPLY</v>
      </c>
      <c r="BI2043" t="str">
        <f>VLOOKUP(H2043,Sheet2!$A$1:$B$270,2,FALSE)</f>
        <v>JEMBER</v>
      </c>
    </row>
    <row r="2044" spans="1:61">
      <c r="A2044">
        <v>2043</v>
      </c>
      <c r="B2044">
        <v>1002516061</v>
      </c>
      <c r="C2044">
        <v>3</v>
      </c>
      <c r="D2044" t="s">
        <v>42</v>
      </c>
      <c r="E2044">
        <v>5</v>
      </c>
      <c r="F2044" t="s">
        <v>233</v>
      </c>
      <c r="G2044" t="s">
        <v>103</v>
      </c>
      <c r="H2044" t="s">
        <v>401</v>
      </c>
      <c r="I2044" t="s">
        <v>213</v>
      </c>
      <c r="J2044" t="s">
        <v>214</v>
      </c>
      <c r="K2044" t="s">
        <v>149</v>
      </c>
      <c r="M2044" t="s">
        <v>76</v>
      </c>
      <c r="N2044" t="s">
        <v>216</v>
      </c>
      <c r="O2044" s="57">
        <v>46242.622013888889</v>
      </c>
      <c r="P2044" s="57">
        <v>46243.832233796296</v>
      </c>
      <c r="Q2044">
        <v>69361529</v>
      </c>
      <c r="S2044">
        <v>152318240700</v>
      </c>
      <c r="T2044" t="s">
        <v>5248</v>
      </c>
      <c r="U2044" t="s">
        <v>5249</v>
      </c>
      <c r="V2044" t="s">
        <v>5250</v>
      </c>
      <c r="Z2044">
        <v>112.2403523</v>
      </c>
      <c r="AA2044">
        <v>-7.6107962999999996</v>
      </c>
      <c r="AB2044" t="s">
        <v>5251</v>
      </c>
      <c r="AC2044" t="s">
        <v>230</v>
      </c>
      <c r="AL2044" t="s">
        <v>218</v>
      </c>
      <c r="AM2044" t="s">
        <v>5252</v>
      </c>
      <c r="AN2044" t="s">
        <v>6</v>
      </c>
      <c r="AO2044" s="57">
        <v>46242.631979166668</v>
      </c>
      <c r="AP2044" s="57">
        <v>46244.541666666664</v>
      </c>
      <c r="AR2044" t="s">
        <v>219</v>
      </c>
      <c r="AS2044" t="s">
        <v>401</v>
      </c>
      <c r="AT2044" t="s">
        <v>231</v>
      </c>
      <c r="AU2044">
        <v>20260809</v>
      </c>
      <c r="AV2044" t="s">
        <v>222</v>
      </c>
      <c r="AW2044" t="s">
        <v>915</v>
      </c>
      <c r="AX2044" t="s">
        <v>223</v>
      </c>
      <c r="BA2044" s="57">
        <v>46244.541666666664</v>
      </c>
      <c r="BB2044" t="s">
        <v>5252</v>
      </c>
      <c r="BC2044">
        <v>2026</v>
      </c>
      <c r="BD2044">
        <v>8</v>
      </c>
      <c r="BE2044">
        <v>9</v>
      </c>
      <c r="BF2044" s="6">
        <f t="shared" si="93"/>
        <v>46243</v>
      </c>
      <c r="BG2044">
        <f t="shared" si="94"/>
        <v>-1.5416666666642413</v>
      </c>
      <c r="BH2044" t="str">
        <f t="shared" si="95"/>
        <v>COMPLY</v>
      </c>
      <c r="BI2044" t="str">
        <f>VLOOKUP(H2044,Sheet2!$A$1:$B$270,2,FALSE)</f>
        <v>MOJOKERTO</v>
      </c>
    </row>
    <row r="2045" spans="1:61">
      <c r="A2045">
        <v>2044</v>
      </c>
      <c r="B2045">
        <v>1002515329</v>
      </c>
      <c r="C2045">
        <v>3</v>
      </c>
      <c r="D2045" t="s">
        <v>42</v>
      </c>
      <c r="E2045">
        <v>5</v>
      </c>
      <c r="F2045" t="s">
        <v>102</v>
      </c>
      <c r="G2045" t="s">
        <v>99</v>
      </c>
      <c r="H2045" t="s">
        <v>287</v>
      </c>
      <c r="I2045" t="s">
        <v>213</v>
      </c>
      <c r="J2045" t="s">
        <v>214</v>
      </c>
      <c r="K2045" t="s">
        <v>149</v>
      </c>
      <c r="L2045" t="s">
        <v>606</v>
      </c>
      <c r="M2045" t="s">
        <v>76</v>
      </c>
      <c r="N2045" t="s">
        <v>216</v>
      </c>
      <c r="O2045" s="57">
        <v>46241.695092592592</v>
      </c>
      <c r="P2045" s="57">
        <v>46241.927581018521</v>
      </c>
      <c r="Q2045">
        <v>69361056</v>
      </c>
      <c r="R2045">
        <v>3332811023</v>
      </c>
      <c r="S2045">
        <v>152519203437</v>
      </c>
      <c r="T2045" t="s">
        <v>5253</v>
      </c>
      <c r="U2045" t="s">
        <v>5254</v>
      </c>
      <c r="V2045" t="s">
        <v>5255</v>
      </c>
      <c r="Z2045">
        <v>114.15409918874499</v>
      </c>
      <c r="AA2045">
        <v>-8.2954870488716494</v>
      </c>
      <c r="AB2045" t="s">
        <v>5256</v>
      </c>
      <c r="AC2045" t="s">
        <v>217</v>
      </c>
      <c r="AL2045" t="s">
        <v>218</v>
      </c>
      <c r="AM2045" t="s">
        <v>5257</v>
      </c>
      <c r="AN2045" t="s">
        <v>6</v>
      </c>
      <c r="AO2045" s="57">
        <v>46211.70521990741</v>
      </c>
      <c r="AP2045" s="57">
        <v>46242.541666666664</v>
      </c>
      <c r="AR2045" t="s">
        <v>219</v>
      </c>
      <c r="AS2045" t="s">
        <v>287</v>
      </c>
      <c r="AT2045" t="s">
        <v>231</v>
      </c>
      <c r="AU2045">
        <v>20260807</v>
      </c>
      <c r="AV2045" t="s">
        <v>222</v>
      </c>
      <c r="AW2045" t="s">
        <v>941</v>
      </c>
      <c r="AX2045" t="s">
        <v>223</v>
      </c>
      <c r="BA2045" s="57">
        <v>46242.541666666664</v>
      </c>
      <c r="BB2045" t="s">
        <v>5257</v>
      </c>
      <c r="BC2045">
        <v>2026</v>
      </c>
      <c r="BD2045">
        <v>8</v>
      </c>
      <c r="BE2045">
        <v>7</v>
      </c>
      <c r="BF2045" s="6">
        <f t="shared" si="93"/>
        <v>46241</v>
      </c>
      <c r="BG2045">
        <f t="shared" si="94"/>
        <v>-1.5416666666642413</v>
      </c>
      <c r="BH2045" t="str">
        <f t="shared" si="95"/>
        <v>COMPLY</v>
      </c>
      <c r="BI2045" t="str">
        <f>VLOOKUP(H2045,Sheet2!$A$1:$B$270,2,FALSE)</f>
        <v>BANYUWANGI</v>
      </c>
    </row>
    <row r="2046" spans="1:61">
      <c r="A2046">
        <v>2045</v>
      </c>
      <c r="B2046">
        <v>1002505176</v>
      </c>
      <c r="C2046">
        <v>3</v>
      </c>
      <c r="D2046" t="s">
        <v>55</v>
      </c>
      <c r="E2046">
        <v>5</v>
      </c>
      <c r="F2046" t="s">
        <v>265</v>
      </c>
      <c r="G2046" t="s">
        <v>128</v>
      </c>
      <c r="H2046" t="s">
        <v>412</v>
      </c>
      <c r="I2046" t="s">
        <v>213</v>
      </c>
      <c r="J2046" t="s">
        <v>214</v>
      </c>
      <c r="K2046" t="s">
        <v>149</v>
      </c>
      <c r="L2046" t="s">
        <v>215</v>
      </c>
      <c r="M2046" t="s">
        <v>76</v>
      </c>
      <c r="N2046" t="s">
        <v>216</v>
      </c>
      <c r="O2046" s="57">
        <v>46236.488842592589</v>
      </c>
      <c r="P2046" s="57">
        <v>46236.857719907406</v>
      </c>
      <c r="Q2046">
        <v>69356997</v>
      </c>
      <c r="S2046">
        <v>152424213147</v>
      </c>
      <c r="T2046" t="s">
        <v>2671</v>
      </c>
      <c r="U2046" t="s">
        <v>2672</v>
      </c>
      <c r="V2046" t="s">
        <v>2673</v>
      </c>
      <c r="Z2046">
        <v>112.6418224</v>
      </c>
      <c r="AA2046">
        <v>-7.3048986999999999</v>
      </c>
      <c r="AB2046" t="s">
        <v>2674</v>
      </c>
      <c r="AC2046" t="s">
        <v>237</v>
      </c>
      <c r="AL2046" t="s">
        <v>218</v>
      </c>
      <c r="AM2046" t="s">
        <v>2675</v>
      </c>
      <c r="AN2046" t="s">
        <v>6</v>
      </c>
      <c r="AO2046" s="57">
        <v>46061.496400462966</v>
      </c>
      <c r="AP2046" s="57">
        <v>46237.333333333336</v>
      </c>
      <c r="AR2046" t="s">
        <v>219</v>
      </c>
      <c r="AS2046" t="s">
        <v>412</v>
      </c>
      <c r="AT2046" t="s">
        <v>231</v>
      </c>
      <c r="AU2046">
        <v>20260802</v>
      </c>
      <c r="AV2046" t="s">
        <v>222</v>
      </c>
      <c r="AW2046" t="s">
        <v>1020</v>
      </c>
      <c r="AX2046" t="s">
        <v>223</v>
      </c>
      <c r="BA2046" s="57">
        <v>46237.333333333336</v>
      </c>
      <c r="BB2046" t="s">
        <v>2675</v>
      </c>
      <c r="BC2046">
        <v>2026</v>
      </c>
      <c r="BD2046">
        <v>8</v>
      </c>
      <c r="BE2046">
        <v>2</v>
      </c>
      <c r="BF2046" s="6">
        <f t="shared" si="93"/>
        <v>46236</v>
      </c>
      <c r="BG2046">
        <f t="shared" si="94"/>
        <v>-1.3333333333357587</v>
      </c>
      <c r="BH2046" t="str">
        <f t="shared" si="95"/>
        <v>COMPLY</v>
      </c>
      <c r="BI2046" t="str">
        <f>VLOOKUP(H2046,Sheet2!$A$1:$B$270,2,FALSE)</f>
        <v>SURABAYA UTARA</v>
      </c>
    </row>
    <row r="2047" spans="1:61">
      <c r="A2047">
        <v>2046</v>
      </c>
      <c r="B2047">
        <v>1002530035</v>
      </c>
      <c r="C2047">
        <v>3</v>
      </c>
      <c r="D2047" t="s">
        <v>55</v>
      </c>
      <c r="E2047">
        <v>5</v>
      </c>
      <c r="F2047" t="s">
        <v>228</v>
      </c>
      <c r="G2047" t="s">
        <v>121</v>
      </c>
      <c r="H2047" t="s">
        <v>447</v>
      </c>
      <c r="I2047" t="s">
        <v>213</v>
      </c>
      <c r="J2047" t="s">
        <v>214</v>
      </c>
      <c r="K2047" t="s">
        <v>149</v>
      </c>
      <c r="L2047" t="s">
        <v>215</v>
      </c>
      <c r="M2047" t="s">
        <v>286</v>
      </c>
      <c r="N2047" t="s">
        <v>216</v>
      </c>
      <c r="O2047" s="57">
        <v>46250.743703703702</v>
      </c>
      <c r="P2047" s="57">
        <v>46251.605474537035</v>
      </c>
      <c r="Q2047">
        <v>69367734</v>
      </c>
      <c r="S2047">
        <v>152438209193</v>
      </c>
      <c r="T2047" t="s">
        <v>12858</v>
      </c>
      <c r="U2047" t="s">
        <v>12859</v>
      </c>
      <c r="V2047" t="s">
        <v>12860</v>
      </c>
      <c r="Z2047">
        <v>113.357399962842</v>
      </c>
      <c r="AA2047">
        <v>-7.0551528375906303</v>
      </c>
      <c r="AB2047" t="s">
        <v>12861</v>
      </c>
      <c r="AC2047" t="s">
        <v>217</v>
      </c>
      <c r="AL2047" t="s">
        <v>218</v>
      </c>
      <c r="AM2047" t="s">
        <v>12862</v>
      </c>
      <c r="AN2047" t="s">
        <v>6</v>
      </c>
      <c r="AO2047" t="s">
        <v>11300</v>
      </c>
      <c r="AP2047" s="57">
        <v>46251.625</v>
      </c>
      <c r="AR2047" t="s">
        <v>241</v>
      </c>
      <c r="AS2047" t="s">
        <v>447</v>
      </c>
      <c r="AT2047" t="s">
        <v>231</v>
      </c>
      <c r="AV2047" t="s">
        <v>905</v>
      </c>
      <c r="AW2047" t="s">
        <v>1018</v>
      </c>
      <c r="AX2047" t="s">
        <v>223</v>
      </c>
      <c r="BA2047" s="57">
        <v>46251.625</v>
      </c>
      <c r="BB2047" t="s">
        <v>12862</v>
      </c>
      <c r="BF2047" s="6" t="e">
        <f t="shared" si="93"/>
        <v>#NUM!</v>
      </c>
      <c r="BG2047" t="e">
        <f t="shared" si="94"/>
        <v>#NUM!</v>
      </c>
      <c r="BH2047" t="e">
        <f t="shared" si="95"/>
        <v>#NUM!</v>
      </c>
      <c r="BI2047" t="str">
        <f>VLOOKUP(H2047,Sheet2!$A$1:$B$270,2,FALSE)</f>
        <v>MADURA</v>
      </c>
    </row>
    <row r="2048" spans="1:61">
      <c r="A2048">
        <v>2047</v>
      </c>
      <c r="B2048">
        <v>1002515884</v>
      </c>
      <c r="C2048">
        <v>3</v>
      </c>
      <c r="D2048" t="s">
        <v>45</v>
      </c>
      <c r="E2048">
        <v>5</v>
      </c>
      <c r="F2048" t="s">
        <v>211</v>
      </c>
      <c r="G2048" t="s">
        <v>118</v>
      </c>
      <c r="H2048" t="s">
        <v>464</v>
      </c>
      <c r="I2048" t="s">
        <v>9798</v>
      </c>
      <c r="J2048" t="s">
        <v>214</v>
      </c>
      <c r="K2048" t="s">
        <v>149</v>
      </c>
      <c r="M2048" t="s">
        <v>76</v>
      </c>
      <c r="N2048" t="s">
        <v>10252</v>
      </c>
      <c r="O2048" s="57">
        <v>46242.523761574077</v>
      </c>
      <c r="P2048" s="57">
        <v>46242.746527777781</v>
      </c>
      <c r="Q2048">
        <v>69352476</v>
      </c>
      <c r="S2048">
        <v>172608206119</v>
      </c>
      <c r="T2048" t="s">
        <v>12863</v>
      </c>
      <c r="U2048" t="s">
        <v>12864</v>
      </c>
      <c r="V2048" t="s">
        <v>12865</v>
      </c>
      <c r="Z2048">
        <v>116.751861487901</v>
      </c>
      <c r="AA2048">
        <v>-8.9103248053306405</v>
      </c>
      <c r="AB2048" t="s">
        <v>12866</v>
      </c>
      <c r="AC2048" t="s">
        <v>226</v>
      </c>
      <c r="AL2048" t="s">
        <v>218</v>
      </c>
      <c r="AM2048" t="s">
        <v>10309</v>
      </c>
      <c r="AN2048" t="s">
        <v>6</v>
      </c>
      <c r="AO2048" s="57">
        <v>46242.527673611112</v>
      </c>
      <c r="AR2048" t="s">
        <v>219</v>
      </c>
      <c r="AS2048" t="s">
        <v>464</v>
      </c>
      <c r="AT2048" t="s">
        <v>231</v>
      </c>
      <c r="AU2048">
        <v>20260808</v>
      </c>
      <c r="AV2048" t="s">
        <v>222</v>
      </c>
      <c r="AW2048" t="s">
        <v>8022</v>
      </c>
      <c r="AX2048" t="s">
        <v>223</v>
      </c>
      <c r="BA2048" s="57">
        <v>25569.291666666668</v>
      </c>
      <c r="BB2048" t="s">
        <v>10309</v>
      </c>
      <c r="BC2048">
        <v>2026</v>
      </c>
      <c r="BD2048">
        <v>8</v>
      </c>
      <c r="BE2048">
        <v>8</v>
      </c>
      <c r="BF2048" s="6">
        <f t="shared" si="93"/>
        <v>46242</v>
      </c>
      <c r="BG2048">
        <f t="shared" si="94"/>
        <v>20672.708333333332</v>
      </c>
      <c r="BH2048" t="str">
        <f t="shared" si="95"/>
        <v>NOT COMPLY</v>
      </c>
      <c r="BI2048" t="str">
        <f>VLOOKUP(H2048,Sheet2!$A$1:$B$270,2,FALSE)</f>
        <v>SUMBAWA</v>
      </c>
    </row>
    <row r="2049" spans="1:61">
      <c r="A2049">
        <v>2048</v>
      </c>
      <c r="B2049">
        <v>1002510492</v>
      </c>
      <c r="C2049">
        <v>3</v>
      </c>
      <c r="D2049" t="s">
        <v>59</v>
      </c>
      <c r="E2049">
        <v>4</v>
      </c>
      <c r="F2049" t="s">
        <v>567</v>
      </c>
      <c r="G2049" t="s">
        <v>609</v>
      </c>
      <c r="H2049" t="s">
        <v>611</v>
      </c>
      <c r="I2049" t="s">
        <v>213</v>
      </c>
      <c r="J2049" t="s">
        <v>214</v>
      </c>
      <c r="K2049" t="s">
        <v>149</v>
      </c>
      <c r="L2049" t="s">
        <v>215</v>
      </c>
      <c r="M2049" t="s">
        <v>76</v>
      </c>
      <c r="N2049" t="s">
        <v>216</v>
      </c>
      <c r="O2049" s="57">
        <v>46239.553425925929</v>
      </c>
      <c r="P2049" s="57">
        <v>46240.584745370368</v>
      </c>
      <c r="Q2049">
        <v>69359151</v>
      </c>
      <c r="S2049">
        <v>141114227818</v>
      </c>
      <c r="T2049" t="s">
        <v>2676</v>
      </c>
      <c r="U2049" t="s">
        <v>2677</v>
      </c>
      <c r="V2049" t="s">
        <v>2678</v>
      </c>
      <c r="Z2049">
        <v>110.3229844</v>
      </c>
      <c r="AA2049">
        <v>-7.8278512999999998</v>
      </c>
      <c r="AB2049" t="s">
        <v>2679</v>
      </c>
      <c r="AC2049" t="s">
        <v>237</v>
      </c>
      <c r="AL2049" t="s">
        <v>218</v>
      </c>
      <c r="AM2049" t="s">
        <v>1415</v>
      </c>
      <c r="AN2049" t="s">
        <v>6</v>
      </c>
      <c r="AO2049" s="57">
        <v>46150.559479166666</v>
      </c>
      <c r="AP2049" s="57">
        <v>46240.541666666664</v>
      </c>
      <c r="AR2049" t="s">
        <v>219</v>
      </c>
      <c r="AS2049" t="s">
        <v>611</v>
      </c>
      <c r="AT2049" t="s">
        <v>231</v>
      </c>
      <c r="AU2049">
        <v>20260806</v>
      </c>
      <c r="AV2049" t="s">
        <v>222</v>
      </c>
      <c r="AW2049" t="s">
        <v>1014</v>
      </c>
      <c r="AX2049" t="s">
        <v>223</v>
      </c>
      <c r="BA2049" s="57">
        <v>46240.541666666664</v>
      </c>
      <c r="BB2049" t="s">
        <v>1415</v>
      </c>
      <c r="BC2049">
        <v>2026</v>
      </c>
      <c r="BD2049">
        <v>8</v>
      </c>
      <c r="BE2049">
        <v>6</v>
      </c>
      <c r="BF2049" s="6">
        <f t="shared" si="93"/>
        <v>46240</v>
      </c>
      <c r="BG2049">
        <f t="shared" si="94"/>
        <v>-0.54166666666424135</v>
      </c>
      <c r="BH2049" t="str">
        <f t="shared" si="95"/>
        <v>COMPLY</v>
      </c>
      <c r="BI2049" t="e">
        <f>VLOOKUP(H2049,Sheet2!$A$1:$B$270,2,FALSE)</f>
        <v>#N/A</v>
      </c>
    </row>
    <row r="2050" spans="1:61">
      <c r="A2050">
        <v>2049</v>
      </c>
      <c r="B2050">
        <v>1002525459</v>
      </c>
      <c r="C2050">
        <v>3</v>
      </c>
      <c r="D2050" t="s">
        <v>55</v>
      </c>
      <c r="E2050">
        <v>5</v>
      </c>
      <c r="F2050" t="s">
        <v>313</v>
      </c>
      <c r="G2050" t="s">
        <v>126</v>
      </c>
      <c r="H2050" t="s">
        <v>363</v>
      </c>
      <c r="I2050" t="s">
        <v>213</v>
      </c>
      <c r="J2050" t="s">
        <v>214</v>
      </c>
      <c r="K2050" t="s">
        <v>149</v>
      </c>
      <c r="L2050" t="s">
        <v>215</v>
      </c>
      <c r="M2050" t="s">
        <v>76</v>
      </c>
      <c r="N2050" t="s">
        <v>216</v>
      </c>
      <c r="O2050" s="57">
        <v>46248.355520833335</v>
      </c>
      <c r="P2050" s="57">
        <v>46248.656180555554</v>
      </c>
      <c r="Q2050">
        <v>69365628</v>
      </c>
      <c r="S2050">
        <v>152310255730</v>
      </c>
      <c r="T2050" t="s">
        <v>12867</v>
      </c>
      <c r="U2050" t="s">
        <v>12868</v>
      </c>
      <c r="V2050" t="s">
        <v>12869</v>
      </c>
      <c r="Z2050">
        <v>112.79013449999999</v>
      </c>
      <c r="AA2050">
        <v>-7.3276243999999897</v>
      </c>
      <c r="AB2050" t="s">
        <v>12870</v>
      </c>
      <c r="AC2050" t="s">
        <v>237</v>
      </c>
      <c r="AL2050" t="s">
        <v>218</v>
      </c>
      <c r="AM2050" t="s">
        <v>12871</v>
      </c>
      <c r="AN2050" t="s">
        <v>6</v>
      </c>
      <c r="AO2050" t="s">
        <v>10062</v>
      </c>
      <c r="AP2050" s="57">
        <v>46249.333333333336</v>
      </c>
      <c r="AR2050" t="s">
        <v>219</v>
      </c>
      <c r="AS2050" t="s">
        <v>363</v>
      </c>
      <c r="AT2050" t="s">
        <v>231</v>
      </c>
      <c r="AU2050">
        <v>20260814</v>
      </c>
      <c r="AV2050" t="s">
        <v>222</v>
      </c>
      <c r="AW2050" t="s">
        <v>1010</v>
      </c>
      <c r="AX2050" t="s">
        <v>223</v>
      </c>
      <c r="BA2050" s="57">
        <v>46249.333333333336</v>
      </c>
      <c r="BB2050" t="s">
        <v>12871</v>
      </c>
      <c r="BC2050">
        <v>2026</v>
      </c>
      <c r="BD2050">
        <v>8</v>
      </c>
      <c r="BE2050">
        <v>14</v>
      </c>
      <c r="BF2050" s="6">
        <f t="shared" si="93"/>
        <v>46248</v>
      </c>
      <c r="BG2050">
        <f t="shared" si="94"/>
        <v>-1.3333333333357587</v>
      </c>
      <c r="BH2050" t="str">
        <f t="shared" si="95"/>
        <v>COMPLY</v>
      </c>
      <c r="BI2050" t="str">
        <f>VLOOKUP(H2050,Sheet2!$A$1:$B$270,2,FALSE)</f>
        <v>SURABAYA SELATAN</v>
      </c>
    </row>
    <row r="2051" spans="1:61">
      <c r="A2051">
        <v>2050</v>
      </c>
      <c r="B2051">
        <v>1002517632</v>
      </c>
      <c r="C2051">
        <v>3</v>
      </c>
      <c r="D2051" t="s">
        <v>42</v>
      </c>
      <c r="E2051">
        <v>5</v>
      </c>
      <c r="F2051" t="s">
        <v>102</v>
      </c>
      <c r="G2051" t="s">
        <v>108</v>
      </c>
      <c r="H2051" t="s">
        <v>346</v>
      </c>
      <c r="I2051" t="s">
        <v>213</v>
      </c>
      <c r="J2051" t="s">
        <v>214</v>
      </c>
      <c r="K2051" t="s">
        <v>149</v>
      </c>
      <c r="L2051" t="s">
        <v>215</v>
      </c>
      <c r="M2051" t="s">
        <v>76</v>
      </c>
      <c r="N2051" t="s">
        <v>216</v>
      </c>
      <c r="O2051" s="57">
        <v>46244.524282407408</v>
      </c>
      <c r="P2051" s="57">
        <v>46245.674212962964</v>
      </c>
      <c r="Q2051">
        <v>69362378</v>
      </c>
      <c r="S2051">
        <v>152531208024</v>
      </c>
      <c r="T2051" t="s">
        <v>6497</v>
      </c>
      <c r="U2051" t="s">
        <v>6498</v>
      </c>
      <c r="V2051" t="s">
        <v>6499</v>
      </c>
      <c r="Z2051">
        <v>113.685</v>
      </c>
      <c r="AA2051">
        <v>-7.7777219999999998</v>
      </c>
      <c r="AB2051" t="s">
        <v>6500</v>
      </c>
      <c r="AC2051" t="s">
        <v>237</v>
      </c>
      <c r="AL2051" t="s">
        <v>218</v>
      </c>
      <c r="AM2051" t="s">
        <v>6501</v>
      </c>
      <c r="AN2051" t="s">
        <v>6</v>
      </c>
      <c r="AO2051" s="57">
        <v>46303.527696759258</v>
      </c>
      <c r="AP2051" s="57">
        <v>46245.541666666664</v>
      </c>
      <c r="AR2051" t="s">
        <v>219</v>
      </c>
      <c r="AS2051" t="s">
        <v>346</v>
      </c>
      <c r="AT2051" t="s">
        <v>231</v>
      </c>
      <c r="AU2051">
        <v>20260811</v>
      </c>
      <c r="AV2051" t="s">
        <v>222</v>
      </c>
      <c r="AW2051" t="s">
        <v>1018</v>
      </c>
      <c r="AX2051" t="s">
        <v>223</v>
      </c>
      <c r="BA2051" s="57">
        <v>46245.541666666664</v>
      </c>
      <c r="BB2051" t="s">
        <v>6501</v>
      </c>
      <c r="BC2051">
        <v>2026</v>
      </c>
      <c r="BD2051">
        <v>8</v>
      </c>
      <c r="BE2051">
        <v>11</v>
      </c>
      <c r="BF2051" s="6">
        <f t="shared" ref="BF2051:BF2114" si="96">DATE(BC2051,BD2051,BE2051)</f>
        <v>46245</v>
      </c>
      <c r="BG2051">
        <f t="shared" ref="BG2051:BG2114" si="97">BF2051-BA2051</f>
        <v>-0.54166666666424135</v>
      </c>
      <c r="BH2051" t="str">
        <f t="shared" ref="BH2051:BH2114" si="98">IF(BG2051=1,"COMPLY",IF(BG2051&lt;1,"COMPLY","NOT COMPLY"))</f>
        <v>COMPLY</v>
      </c>
      <c r="BI2051" t="str">
        <f>VLOOKUP(H2051,Sheet2!$A$1:$B$270,2,FALSE)</f>
        <v>BANYUWANGI</v>
      </c>
    </row>
    <row r="2052" spans="1:61">
      <c r="A2052">
        <v>2051</v>
      </c>
      <c r="B2052">
        <v>1002521676</v>
      </c>
      <c r="C2052">
        <v>3</v>
      </c>
      <c r="D2052" t="s">
        <v>34</v>
      </c>
      <c r="E2052">
        <v>5</v>
      </c>
      <c r="F2052" t="s">
        <v>573</v>
      </c>
      <c r="G2052" t="s">
        <v>82</v>
      </c>
      <c r="H2052" t="s">
        <v>268</v>
      </c>
      <c r="I2052" t="s">
        <v>213</v>
      </c>
      <c r="J2052" t="s">
        <v>214</v>
      </c>
      <c r="K2052" t="s">
        <v>149</v>
      </c>
      <c r="M2052" t="s">
        <v>76</v>
      </c>
      <c r="N2052" t="s">
        <v>216</v>
      </c>
      <c r="O2052" s="57">
        <v>46246.45815972222</v>
      </c>
      <c r="P2052" s="57">
        <v>46248.698067129626</v>
      </c>
      <c r="Q2052">
        <v>69364002</v>
      </c>
      <c r="S2052">
        <v>172428815490</v>
      </c>
      <c r="T2052" t="s">
        <v>8502</v>
      </c>
      <c r="U2052" t="s">
        <v>12647</v>
      </c>
      <c r="V2052" t="s">
        <v>8571</v>
      </c>
      <c r="Z2052">
        <v>115.4005705</v>
      </c>
      <c r="AA2052">
        <v>-8.5313443000000007</v>
      </c>
      <c r="AB2052" t="s">
        <v>8504</v>
      </c>
      <c r="AC2052" t="s">
        <v>230</v>
      </c>
      <c r="AL2052" t="s">
        <v>218</v>
      </c>
      <c r="AM2052" t="s">
        <v>8572</v>
      </c>
      <c r="AN2052" t="s">
        <v>6</v>
      </c>
      <c r="AO2052" s="57">
        <v>46364.465601851851</v>
      </c>
      <c r="AP2052" s="57">
        <v>46248.625</v>
      </c>
      <c r="AR2052" t="s">
        <v>219</v>
      </c>
      <c r="AS2052" t="s">
        <v>268</v>
      </c>
      <c r="AT2052" t="s">
        <v>231</v>
      </c>
      <c r="AU2052">
        <v>20260814</v>
      </c>
      <c r="AV2052" t="s">
        <v>222</v>
      </c>
      <c r="AW2052" t="s">
        <v>582</v>
      </c>
      <c r="AX2052" t="s">
        <v>223</v>
      </c>
      <c r="BA2052" s="57">
        <v>46248.625</v>
      </c>
      <c r="BB2052" t="s">
        <v>8572</v>
      </c>
      <c r="BC2052">
        <v>2026</v>
      </c>
      <c r="BD2052">
        <v>8</v>
      </c>
      <c r="BE2052">
        <v>14</v>
      </c>
      <c r="BF2052" s="6">
        <f t="shared" si="96"/>
        <v>46248</v>
      </c>
      <c r="BG2052">
        <f t="shared" si="97"/>
        <v>-0.625</v>
      </c>
      <c r="BH2052" t="str">
        <f t="shared" si="98"/>
        <v>COMPLY</v>
      </c>
      <c r="BI2052" t="str">
        <f>VLOOKUP(H2052,Sheet2!$A$1:$B$270,2,FALSE)</f>
        <v>KLUNGKUNG</v>
      </c>
    </row>
    <row r="2053" spans="1:61">
      <c r="A2053">
        <v>2052</v>
      </c>
      <c r="B2053">
        <v>1002529454</v>
      </c>
      <c r="C2053">
        <v>3</v>
      </c>
      <c r="D2053" t="s">
        <v>59</v>
      </c>
      <c r="E2053">
        <v>4</v>
      </c>
      <c r="F2053" t="s">
        <v>243</v>
      </c>
      <c r="G2053" t="s">
        <v>557</v>
      </c>
      <c r="H2053" t="s">
        <v>8876</v>
      </c>
      <c r="I2053" t="s">
        <v>213</v>
      </c>
      <c r="J2053" t="s">
        <v>214</v>
      </c>
      <c r="K2053" t="s">
        <v>149</v>
      </c>
      <c r="L2053" t="s">
        <v>215</v>
      </c>
      <c r="M2053" t="s">
        <v>240</v>
      </c>
      <c r="N2053" t="s">
        <v>216</v>
      </c>
      <c r="O2053" s="57">
        <v>46250.459687499999</v>
      </c>
      <c r="P2053" s="57">
        <v>46250.461122685185</v>
      </c>
      <c r="Q2053">
        <v>69367358</v>
      </c>
      <c r="S2053">
        <v>146140112181</v>
      </c>
      <c r="T2053" t="s">
        <v>12872</v>
      </c>
      <c r="U2053" t="s">
        <v>12873</v>
      </c>
      <c r="V2053" t="s">
        <v>12874</v>
      </c>
      <c r="Z2053">
        <v>109.5209674</v>
      </c>
      <c r="AA2053">
        <v>-7.6095490999999997</v>
      </c>
      <c r="AB2053" t="s">
        <v>12875</v>
      </c>
      <c r="AC2053" t="s">
        <v>237</v>
      </c>
      <c r="AL2053" t="s">
        <v>218</v>
      </c>
      <c r="AM2053" t="s">
        <v>12876</v>
      </c>
      <c r="AN2053" t="s">
        <v>6</v>
      </c>
      <c r="AO2053" t="s">
        <v>12773</v>
      </c>
      <c r="AP2053" s="57">
        <v>46255.333333333336</v>
      </c>
      <c r="AR2053" t="s">
        <v>241</v>
      </c>
      <c r="AS2053" t="s">
        <v>8876</v>
      </c>
      <c r="AT2053" t="s">
        <v>231</v>
      </c>
      <c r="AV2053" t="s">
        <v>240</v>
      </c>
      <c r="AW2053" t="s">
        <v>1021</v>
      </c>
      <c r="AX2053" t="s">
        <v>223</v>
      </c>
      <c r="BA2053" s="57">
        <v>46255.333333333336</v>
      </c>
      <c r="BB2053" t="s">
        <v>12876</v>
      </c>
      <c r="BF2053" s="6" t="e">
        <f t="shared" si="96"/>
        <v>#NUM!</v>
      </c>
      <c r="BG2053" t="e">
        <f t="shared" si="97"/>
        <v>#NUM!</v>
      </c>
      <c r="BH2053" t="e">
        <f t="shared" si="98"/>
        <v>#NUM!</v>
      </c>
      <c r="BI2053" t="e">
        <f>VLOOKUP(H2053,Sheet2!$A$1:$B$270,2,FALSE)</f>
        <v>#N/A</v>
      </c>
    </row>
    <row r="2054" spans="1:61">
      <c r="A2054">
        <v>2053</v>
      </c>
      <c r="B2054">
        <v>1002519042</v>
      </c>
      <c r="C2054">
        <v>3</v>
      </c>
      <c r="D2054" t="s">
        <v>55</v>
      </c>
      <c r="E2054">
        <v>5</v>
      </c>
      <c r="F2054" t="s">
        <v>265</v>
      </c>
      <c r="G2054" t="s">
        <v>123</v>
      </c>
      <c r="H2054" t="s">
        <v>271</v>
      </c>
      <c r="I2054" t="s">
        <v>213</v>
      </c>
      <c r="J2054" t="s">
        <v>214</v>
      </c>
      <c r="K2054" t="s">
        <v>149</v>
      </c>
      <c r="M2054" t="s">
        <v>76</v>
      </c>
      <c r="N2054" t="s">
        <v>216</v>
      </c>
      <c r="O2054" s="57">
        <v>46245.403298611112</v>
      </c>
      <c r="P2054" s="57">
        <v>46245.827546296299</v>
      </c>
      <c r="Q2054">
        <v>69362900</v>
      </c>
      <c r="S2054">
        <v>152407282063</v>
      </c>
      <c r="T2054" t="s">
        <v>7630</v>
      </c>
      <c r="U2054" t="s">
        <v>7631</v>
      </c>
      <c r="V2054" t="s">
        <v>7632</v>
      </c>
      <c r="Z2054">
        <v>112.7792422</v>
      </c>
      <c r="AA2054">
        <v>-7.2132356</v>
      </c>
      <c r="AB2054" t="s">
        <v>7633</v>
      </c>
      <c r="AC2054" t="s">
        <v>230</v>
      </c>
      <c r="AL2054" t="s">
        <v>218</v>
      </c>
      <c r="AM2054" t="s">
        <v>7634</v>
      </c>
      <c r="AN2054" t="s">
        <v>6</v>
      </c>
      <c r="AO2054" s="57">
        <v>46334.41300925926</v>
      </c>
      <c r="AP2054" s="57">
        <v>46246.416666666664</v>
      </c>
      <c r="AR2054" t="s">
        <v>219</v>
      </c>
      <c r="AS2054" t="s">
        <v>271</v>
      </c>
      <c r="AT2054" t="s">
        <v>231</v>
      </c>
      <c r="AU2054">
        <v>20260811</v>
      </c>
      <c r="AV2054" t="s">
        <v>222</v>
      </c>
      <c r="AW2054" t="s">
        <v>568</v>
      </c>
      <c r="AX2054" t="s">
        <v>223</v>
      </c>
      <c r="BA2054" s="57">
        <v>46246.416666666664</v>
      </c>
      <c r="BB2054" t="s">
        <v>7634</v>
      </c>
      <c r="BC2054">
        <v>2026</v>
      </c>
      <c r="BD2054">
        <v>8</v>
      </c>
      <c r="BE2054">
        <v>11</v>
      </c>
      <c r="BF2054" s="6">
        <f t="shared" si="96"/>
        <v>46245</v>
      </c>
      <c r="BG2054">
        <f t="shared" si="97"/>
        <v>-1.4166666666642413</v>
      </c>
      <c r="BH2054" t="str">
        <f t="shared" si="98"/>
        <v>COMPLY</v>
      </c>
      <c r="BI2054" t="str">
        <f>VLOOKUP(H2054,Sheet2!$A$1:$B$270,2,FALSE)</f>
        <v>SURABAYA UTARA</v>
      </c>
    </row>
    <row r="2055" spans="1:61">
      <c r="A2055">
        <v>2054</v>
      </c>
      <c r="B2055">
        <v>1002522868</v>
      </c>
      <c r="C2055">
        <v>3</v>
      </c>
      <c r="D2055" t="s">
        <v>59</v>
      </c>
      <c r="E2055">
        <v>4</v>
      </c>
      <c r="F2055" t="s">
        <v>567</v>
      </c>
      <c r="G2055" t="s">
        <v>609</v>
      </c>
      <c r="H2055" t="s">
        <v>936</v>
      </c>
      <c r="I2055" t="s">
        <v>213</v>
      </c>
      <c r="J2055" t="s">
        <v>214</v>
      </c>
      <c r="K2055" t="s">
        <v>149</v>
      </c>
      <c r="L2055" t="s">
        <v>215</v>
      </c>
      <c r="M2055" t="s">
        <v>575</v>
      </c>
      <c r="N2055" t="s">
        <v>216</v>
      </c>
      <c r="O2055" s="57">
        <v>46246.685381944444</v>
      </c>
      <c r="P2055" s="57">
        <v>46248.67087962963</v>
      </c>
      <c r="Q2055">
        <v>69364503</v>
      </c>
      <c r="S2055">
        <v>146113146023</v>
      </c>
      <c r="T2055" t="s">
        <v>8573</v>
      </c>
      <c r="U2055" t="s">
        <v>8574</v>
      </c>
      <c r="V2055" t="s">
        <v>8575</v>
      </c>
      <c r="Z2055">
        <v>110.3468496</v>
      </c>
      <c r="AA2055">
        <v>-7.7789608000000001</v>
      </c>
      <c r="AB2055" t="s">
        <v>8576</v>
      </c>
      <c r="AC2055" t="s">
        <v>237</v>
      </c>
      <c r="AL2055" t="s">
        <v>218</v>
      </c>
      <c r="AM2055" t="s">
        <v>8577</v>
      </c>
      <c r="AN2055" t="s">
        <v>6</v>
      </c>
      <c r="AO2055" s="57">
        <v>46364.694432870368</v>
      </c>
      <c r="AP2055" s="57">
        <v>46247.541666666664</v>
      </c>
      <c r="AR2055" t="s">
        <v>14</v>
      </c>
      <c r="AS2055" t="s">
        <v>936</v>
      </c>
      <c r="AT2055" t="s">
        <v>231</v>
      </c>
      <c r="AV2055" t="s">
        <v>12877</v>
      </c>
      <c r="AW2055" t="s">
        <v>955</v>
      </c>
      <c r="AX2055" t="s">
        <v>223</v>
      </c>
      <c r="BA2055" s="57">
        <v>46247.541666666664</v>
      </c>
      <c r="BB2055" t="s">
        <v>8577</v>
      </c>
      <c r="BF2055" s="6" t="e">
        <f t="shared" si="96"/>
        <v>#NUM!</v>
      </c>
      <c r="BG2055" t="e">
        <f t="shared" si="97"/>
        <v>#NUM!</v>
      </c>
      <c r="BH2055" t="e">
        <f t="shared" si="98"/>
        <v>#NUM!</v>
      </c>
      <c r="BI2055" t="e">
        <f>VLOOKUP(H2055,Sheet2!$A$1:$B$270,2,FALSE)</f>
        <v>#N/A</v>
      </c>
    </row>
    <row r="2056" spans="1:61">
      <c r="A2056">
        <v>2055</v>
      </c>
      <c r="B2056">
        <v>1002530708</v>
      </c>
      <c r="C2056">
        <v>3</v>
      </c>
      <c r="D2056" t="s">
        <v>38</v>
      </c>
      <c r="E2056">
        <v>5</v>
      </c>
      <c r="F2056" t="s">
        <v>90</v>
      </c>
      <c r="G2056" t="s">
        <v>93</v>
      </c>
      <c r="H2056" t="s">
        <v>317</v>
      </c>
      <c r="I2056" t="s">
        <v>213</v>
      </c>
      <c r="J2056" t="s">
        <v>214</v>
      </c>
      <c r="K2056" t="s">
        <v>149</v>
      </c>
      <c r="L2056" t="s">
        <v>215</v>
      </c>
      <c r="M2056" t="s">
        <v>225</v>
      </c>
      <c r="N2056" t="s">
        <v>216</v>
      </c>
      <c r="O2056" s="57">
        <v>46251.48746527778</v>
      </c>
      <c r="P2056" s="57">
        <v>46252.339918981481</v>
      </c>
      <c r="Q2056">
        <v>69367977</v>
      </c>
      <c r="S2056">
        <v>152641205611</v>
      </c>
      <c r="T2056" t="s">
        <v>12387</v>
      </c>
      <c r="U2056" t="s">
        <v>12878</v>
      </c>
      <c r="V2056" t="s">
        <v>12879</v>
      </c>
      <c r="Z2056">
        <v>112.02146675437599</v>
      </c>
      <c r="AA2056">
        <v>-7.6081465874870799</v>
      </c>
      <c r="AB2056" t="s">
        <v>12880</v>
      </c>
      <c r="AC2056" t="s">
        <v>217</v>
      </c>
      <c r="AL2056" t="s">
        <v>218</v>
      </c>
      <c r="AM2056" t="s">
        <v>9825</v>
      </c>
      <c r="AN2056" t="s">
        <v>6</v>
      </c>
      <c r="AO2056" t="s">
        <v>10251</v>
      </c>
      <c r="AP2056" s="57">
        <v>46252.333333333336</v>
      </c>
      <c r="AR2056" t="s">
        <v>18</v>
      </c>
      <c r="AS2056" t="s">
        <v>317</v>
      </c>
      <c r="AT2056" t="s">
        <v>231</v>
      </c>
      <c r="AV2056" t="s">
        <v>227</v>
      </c>
      <c r="AW2056" t="s">
        <v>1014</v>
      </c>
      <c r="AX2056" t="s">
        <v>223</v>
      </c>
      <c r="BA2056" s="57">
        <v>46252.333333333336</v>
      </c>
      <c r="BB2056" t="s">
        <v>9825</v>
      </c>
      <c r="BF2056" s="6" t="e">
        <f t="shared" si="96"/>
        <v>#NUM!</v>
      </c>
      <c r="BG2056" t="e">
        <f t="shared" si="97"/>
        <v>#NUM!</v>
      </c>
      <c r="BH2056" t="e">
        <f t="shared" si="98"/>
        <v>#NUM!</v>
      </c>
      <c r="BI2056" t="str">
        <f>VLOOKUP(H2056,Sheet2!$A$1:$B$270,2,FALSE)</f>
        <v>NGANJUK</v>
      </c>
    </row>
    <row r="2057" spans="1:61">
      <c r="A2057">
        <v>2056</v>
      </c>
      <c r="B2057">
        <v>1002507947</v>
      </c>
      <c r="C2057">
        <v>3</v>
      </c>
      <c r="D2057" t="s">
        <v>51</v>
      </c>
      <c r="E2057">
        <v>4</v>
      </c>
      <c r="F2057" t="s">
        <v>273</v>
      </c>
      <c r="G2057" t="s">
        <v>273</v>
      </c>
      <c r="H2057" t="s">
        <v>946</v>
      </c>
      <c r="I2057" t="s">
        <v>213</v>
      </c>
      <c r="J2057" t="s">
        <v>214</v>
      </c>
      <c r="K2057" t="s">
        <v>149</v>
      </c>
      <c r="M2057" t="s">
        <v>240</v>
      </c>
      <c r="N2057" t="s">
        <v>216</v>
      </c>
      <c r="O2057" s="57">
        <v>46238.50503472222</v>
      </c>
      <c r="P2057" s="57">
        <v>46247.490300925929</v>
      </c>
      <c r="Q2057">
        <v>69358163</v>
      </c>
      <c r="R2057">
        <v>2916948103</v>
      </c>
      <c r="S2057">
        <v>142401145962</v>
      </c>
      <c r="T2057" t="s">
        <v>949</v>
      </c>
      <c r="U2057" t="s">
        <v>1132</v>
      </c>
      <c r="V2057" t="s">
        <v>9499</v>
      </c>
      <c r="Z2057">
        <v>110.8317335</v>
      </c>
      <c r="AA2057">
        <v>-6.7781691000000004</v>
      </c>
      <c r="AB2057" t="s">
        <v>2685</v>
      </c>
      <c r="AC2057" t="s">
        <v>226</v>
      </c>
      <c r="AL2057" t="s">
        <v>218</v>
      </c>
      <c r="AM2057" t="s">
        <v>9500</v>
      </c>
      <c r="AN2057" t="s">
        <v>6</v>
      </c>
      <c r="AO2057" s="57">
        <v>46120.506863425922</v>
      </c>
      <c r="AP2057" s="57">
        <v>46254.541666666664</v>
      </c>
      <c r="AR2057" t="s">
        <v>241</v>
      </c>
      <c r="AS2057" t="s">
        <v>946</v>
      </c>
      <c r="AT2057" t="s">
        <v>231</v>
      </c>
      <c r="AV2057" t="s">
        <v>240</v>
      </c>
      <c r="AW2057" t="s">
        <v>604</v>
      </c>
      <c r="AX2057" t="s">
        <v>223</v>
      </c>
      <c r="BA2057" s="57">
        <v>46254.541666666664</v>
      </c>
      <c r="BB2057" t="s">
        <v>9500</v>
      </c>
      <c r="BF2057" s="6" t="e">
        <f t="shared" si="96"/>
        <v>#NUM!</v>
      </c>
      <c r="BG2057" t="e">
        <f t="shared" si="97"/>
        <v>#NUM!</v>
      </c>
      <c r="BH2057" t="e">
        <f t="shared" si="98"/>
        <v>#NUM!</v>
      </c>
      <c r="BI2057" t="e">
        <f>VLOOKUP(H2057,Sheet2!$A$1:$B$270,2,FALSE)</f>
        <v>#N/A</v>
      </c>
    </row>
    <row r="2058" spans="1:61">
      <c r="A2058">
        <v>2057</v>
      </c>
      <c r="B2058">
        <v>1002528752</v>
      </c>
      <c r="C2058">
        <v>3</v>
      </c>
      <c r="D2058" t="s">
        <v>51</v>
      </c>
      <c r="E2058">
        <v>4</v>
      </c>
      <c r="F2058" t="s">
        <v>273</v>
      </c>
      <c r="G2058" t="s">
        <v>295</v>
      </c>
      <c r="H2058" t="s">
        <v>10418</v>
      </c>
      <c r="I2058" t="s">
        <v>213</v>
      </c>
      <c r="J2058" t="s">
        <v>214</v>
      </c>
      <c r="K2058" t="s">
        <v>149</v>
      </c>
      <c r="M2058" t="s">
        <v>372</v>
      </c>
      <c r="N2058" t="s">
        <v>216</v>
      </c>
      <c r="O2058" s="57">
        <v>46249.710625</v>
      </c>
      <c r="P2058" s="57">
        <v>46249.712546296294</v>
      </c>
      <c r="Q2058">
        <v>69367154</v>
      </c>
      <c r="S2058">
        <v>142599106005</v>
      </c>
      <c r="T2058" t="s">
        <v>9457</v>
      </c>
      <c r="U2058" t="s">
        <v>12881</v>
      </c>
      <c r="Z2058">
        <v>111.051912</v>
      </c>
      <c r="AA2058">
        <v>-6.541315</v>
      </c>
      <c r="AB2058" t="s">
        <v>12882</v>
      </c>
      <c r="AC2058" t="s">
        <v>290</v>
      </c>
      <c r="AO2058" t="s">
        <v>12631</v>
      </c>
      <c r="AR2058" t="s">
        <v>334</v>
      </c>
      <c r="AS2058" t="s">
        <v>10418</v>
      </c>
      <c r="AT2058" t="s">
        <v>231</v>
      </c>
      <c r="AV2058" t="s">
        <v>373</v>
      </c>
      <c r="AW2058" t="s">
        <v>561</v>
      </c>
      <c r="AX2058" t="s">
        <v>223</v>
      </c>
      <c r="BF2058" s="6" t="e">
        <f t="shared" si="96"/>
        <v>#NUM!</v>
      </c>
      <c r="BG2058" t="e">
        <f t="shared" si="97"/>
        <v>#NUM!</v>
      </c>
      <c r="BH2058" t="e">
        <f t="shared" si="98"/>
        <v>#NUM!</v>
      </c>
      <c r="BI2058" t="e">
        <f>VLOOKUP(H2058,Sheet2!$A$1:$B$270,2,FALSE)</f>
        <v>#N/A</v>
      </c>
    </row>
    <row r="2059" spans="1:61">
      <c r="A2059">
        <v>2058</v>
      </c>
      <c r="B2059">
        <v>1002519587</v>
      </c>
      <c r="C2059">
        <v>3</v>
      </c>
      <c r="D2059" t="s">
        <v>51</v>
      </c>
      <c r="E2059">
        <v>4</v>
      </c>
      <c r="F2059" t="s">
        <v>235</v>
      </c>
      <c r="G2059" t="s">
        <v>6375</v>
      </c>
      <c r="H2059" t="s">
        <v>6376</v>
      </c>
      <c r="I2059" t="s">
        <v>213</v>
      </c>
      <c r="J2059" t="s">
        <v>214</v>
      </c>
      <c r="K2059" t="s">
        <v>149</v>
      </c>
      <c r="L2059" t="s">
        <v>215</v>
      </c>
      <c r="M2059" t="s">
        <v>575</v>
      </c>
      <c r="N2059" t="s">
        <v>216</v>
      </c>
      <c r="O2059" s="57">
        <v>46245.486759259256</v>
      </c>
      <c r="P2059" s="57">
        <v>46247.488935185182</v>
      </c>
      <c r="Q2059">
        <v>69363186</v>
      </c>
      <c r="S2059">
        <v>146565009628</v>
      </c>
      <c r="T2059" t="s">
        <v>7635</v>
      </c>
      <c r="U2059" t="s">
        <v>7636</v>
      </c>
      <c r="V2059" t="s">
        <v>7637</v>
      </c>
      <c r="Z2059">
        <v>111.02344600000001</v>
      </c>
      <c r="AA2059">
        <v>-7.4204400999999898</v>
      </c>
      <c r="AB2059" t="s">
        <v>7638</v>
      </c>
      <c r="AC2059" t="s">
        <v>237</v>
      </c>
      <c r="AL2059" t="s">
        <v>218</v>
      </c>
      <c r="AM2059" t="s">
        <v>6974</v>
      </c>
      <c r="AN2059" t="s">
        <v>6</v>
      </c>
      <c r="AO2059" s="57">
        <v>46334.496863425928</v>
      </c>
      <c r="AP2059" s="57">
        <v>46246.333333333336</v>
      </c>
      <c r="AR2059" t="s">
        <v>14</v>
      </c>
      <c r="AS2059" t="s">
        <v>6376</v>
      </c>
      <c r="AT2059" t="s">
        <v>231</v>
      </c>
      <c r="AV2059" t="s">
        <v>9501</v>
      </c>
      <c r="AW2059" t="s">
        <v>1014</v>
      </c>
      <c r="AX2059" t="s">
        <v>223</v>
      </c>
      <c r="BA2059" s="57">
        <v>46246.333333333336</v>
      </c>
      <c r="BB2059" t="s">
        <v>6974</v>
      </c>
      <c r="BF2059" s="6" t="e">
        <f t="shared" si="96"/>
        <v>#NUM!</v>
      </c>
      <c r="BG2059" t="e">
        <f t="shared" si="97"/>
        <v>#NUM!</v>
      </c>
      <c r="BH2059" t="e">
        <f t="shared" si="98"/>
        <v>#NUM!</v>
      </c>
      <c r="BI2059" t="e">
        <f>VLOOKUP(H2059,Sheet2!$A$1:$B$270,2,FALSE)</f>
        <v>#N/A</v>
      </c>
    </row>
    <row r="2060" spans="1:61">
      <c r="A2060">
        <v>2059</v>
      </c>
      <c r="B2060">
        <v>1002516910</v>
      </c>
      <c r="C2060">
        <v>3</v>
      </c>
      <c r="D2060" t="s">
        <v>34</v>
      </c>
      <c r="E2060">
        <v>5</v>
      </c>
      <c r="F2060" t="s">
        <v>573</v>
      </c>
      <c r="G2060" t="s">
        <v>85</v>
      </c>
      <c r="H2060" t="s">
        <v>285</v>
      </c>
      <c r="I2060" t="s">
        <v>9798</v>
      </c>
      <c r="J2060" t="s">
        <v>214</v>
      </c>
      <c r="K2060" t="s">
        <v>149</v>
      </c>
      <c r="M2060" t="s">
        <v>277</v>
      </c>
      <c r="N2060" t="s">
        <v>9799</v>
      </c>
      <c r="O2060" s="57">
        <v>46244.37363425926</v>
      </c>
      <c r="P2060" s="57">
        <v>46245.446666666663</v>
      </c>
      <c r="Q2060">
        <v>18240326</v>
      </c>
      <c r="S2060">
        <v>172413244391</v>
      </c>
      <c r="T2060" t="s">
        <v>12883</v>
      </c>
      <c r="U2060" t="s">
        <v>12884</v>
      </c>
      <c r="V2060" t="s">
        <v>12885</v>
      </c>
      <c r="Z2060">
        <v>115.031977271163</v>
      </c>
      <c r="AA2060">
        <v>-8.5020519486404993</v>
      </c>
      <c r="AB2060" t="s">
        <v>12886</v>
      </c>
      <c r="AC2060" t="s">
        <v>291</v>
      </c>
      <c r="AL2060" t="s">
        <v>218</v>
      </c>
      <c r="AM2060" t="s">
        <v>12887</v>
      </c>
      <c r="AN2060" t="s">
        <v>6</v>
      </c>
      <c r="AO2060" s="57">
        <v>46303.392835648148</v>
      </c>
      <c r="AQ2060" t="s">
        <v>248</v>
      </c>
      <c r="AR2060" t="s">
        <v>278</v>
      </c>
      <c r="AS2060" t="s">
        <v>285</v>
      </c>
      <c r="AT2060" t="s">
        <v>221</v>
      </c>
      <c r="AV2060" t="s">
        <v>12888</v>
      </c>
      <c r="AW2060" t="s">
        <v>10347</v>
      </c>
      <c r="AX2060" t="s">
        <v>223</v>
      </c>
      <c r="BA2060" s="57">
        <v>46244.5</v>
      </c>
      <c r="BB2060" t="s">
        <v>12887</v>
      </c>
      <c r="BF2060" s="6" t="e">
        <f t="shared" si="96"/>
        <v>#NUM!</v>
      </c>
      <c r="BG2060" t="e">
        <f t="shared" si="97"/>
        <v>#NUM!</v>
      </c>
      <c r="BH2060" t="e">
        <f t="shared" si="98"/>
        <v>#NUM!</v>
      </c>
      <c r="BI2060" t="str">
        <f>VLOOKUP(H2060,Sheet2!$A$1:$B$270,2,FALSE)</f>
        <v>TABANAN</v>
      </c>
    </row>
    <row r="2061" spans="1:61">
      <c r="A2061">
        <v>2060</v>
      </c>
      <c r="B2061">
        <v>1002506139</v>
      </c>
      <c r="C2061">
        <v>3</v>
      </c>
      <c r="D2061" t="s">
        <v>49</v>
      </c>
      <c r="E2061">
        <v>4</v>
      </c>
      <c r="F2061" t="s">
        <v>246</v>
      </c>
      <c r="G2061" t="s">
        <v>247</v>
      </c>
      <c r="H2061" t="s">
        <v>615</v>
      </c>
      <c r="I2061" t="s">
        <v>213</v>
      </c>
      <c r="J2061" t="s">
        <v>214</v>
      </c>
      <c r="K2061" t="s">
        <v>149</v>
      </c>
      <c r="L2061" t="s">
        <v>215</v>
      </c>
      <c r="M2061" t="s">
        <v>76</v>
      </c>
      <c r="N2061" t="s">
        <v>216</v>
      </c>
      <c r="O2061" s="57">
        <v>46237.572187500002</v>
      </c>
      <c r="P2061" s="57">
        <v>46238.822766203702</v>
      </c>
      <c r="Q2061">
        <v>69357570</v>
      </c>
      <c r="S2061">
        <v>141420144914</v>
      </c>
      <c r="T2061" t="s">
        <v>2695</v>
      </c>
      <c r="U2061" t="s">
        <v>2696</v>
      </c>
      <c r="V2061" t="s">
        <v>2697</v>
      </c>
      <c r="Z2061">
        <v>110.3768634</v>
      </c>
      <c r="AA2061">
        <v>-6.9914904999999896</v>
      </c>
      <c r="AB2061" t="s">
        <v>2698</v>
      </c>
      <c r="AC2061" t="s">
        <v>237</v>
      </c>
      <c r="AL2061" t="s">
        <v>218</v>
      </c>
      <c r="AM2061" t="s">
        <v>2383</v>
      </c>
      <c r="AN2061" t="s">
        <v>6</v>
      </c>
      <c r="AO2061" s="57">
        <v>46089.580300925925</v>
      </c>
      <c r="AP2061" s="57">
        <v>46238.541666666664</v>
      </c>
      <c r="AR2061" t="s">
        <v>219</v>
      </c>
      <c r="AS2061" t="s">
        <v>615</v>
      </c>
      <c r="AT2061" t="s">
        <v>231</v>
      </c>
      <c r="AU2061">
        <v>20260804</v>
      </c>
      <c r="AV2061" t="s">
        <v>222</v>
      </c>
      <c r="AW2061" t="s">
        <v>238</v>
      </c>
      <c r="AX2061" t="s">
        <v>223</v>
      </c>
      <c r="BA2061" s="57">
        <v>46238.541666666664</v>
      </c>
      <c r="BB2061" t="s">
        <v>2383</v>
      </c>
      <c r="BC2061">
        <v>2026</v>
      </c>
      <c r="BD2061">
        <v>8</v>
      </c>
      <c r="BE2061">
        <v>4</v>
      </c>
      <c r="BF2061" s="6">
        <f t="shared" si="96"/>
        <v>46238</v>
      </c>
      <c r="BG2061">
        <f t="shared" si="97"/>
        <v>-0.54166666666424135</v>
      </c>
      <c r="BH2061" t="str">
        <f t="shared" si="98"/>
        <v>COMPLY</v>
      </c>
      <c r="BI2061" t="e">
        <f>VLOOKUP(H2061,Sheet2!$A$1:$B$270,2,FALSE)</f>
        <v>#N/A</v>
      </c>
    </row>
    <row r="2062" spans="1:61">
      <c r="A2062">
        <v>2061</v>
      </c>
      <c r="B2062">
        <v>1002505991</v>
      </c>
      <c r="C2062">
        <v>3</v>
      </c>
      <c r="D2062" t="s">
        <v>59</v>
      </c>
      <c r="E2062">
        <v>4</v>
      </c>
      <c r="F2062" t="s">
        <v>243</v>
      </c>
      <c r="G2062" t="s">
        <v>261</v>
      </c>
      <c r="H2062" t="s">
        <v>262</v>
      </c>
      <c r="I2062" t="s">
        <v>213</v>
      </c>
      <c r="J2062" t="s">
        <v>214</v>
      </c>
      <c r="K2062" t="s">
        <v>149</v>
      </c>
      <c r="L2062" t="s">
        <v>215</v>
      </c>
      <c r="M2062" t="s">
        <v>76</v>
      </c>
      <c r="N2062" t="s">
        <v>216</v>
      </c>
      <c r="O2062" s="57">
        <v>46237.522175925929</v>
      </c>
      <c r="P2062" s="57">
        <v>46238.537870370368</v>
      </c>
      <c r="Q2062">
        <v>69357455</v>
      </c>
      <c r="S2062">
        <v>141373127384</v>
      </c>
      <c r="T2062" t="s">
        <v>2704</v>
      </c>
      <c r="U2062" t="s">
        <v>2705</v>
      </c>
      <c r="V2062" t="s">
        <v>2706</v>
      </c>
      <c r="Z2062">
        <v>109.96109300000001</v>
      </c>
      <c r="AA2062">
        <v>-7.3871729999999998</v>
      </c>
      <c r="AB2062" t="s">
        <v>2707</v>
      </c>
      <c r="AC2062" t="s">
        <v>237</v>
      </c>
      <c r="AL2062" t="s">
        <v>218</v>
      </c>
      <c r="AM2062" t="s">
        <v>2708</v>
      </c>
      <c r="AN2062" t="s">
        <v>6</v>
      </c>
      <c r="AO2062" s="57">
        <v>46089.527777777781</v>
      </c>
      <c r="AP2062" s="57">
        <v>46238.541666666664</v>
      </c>
      <c r="AR2062" t="s">
        <v>219</v>
      </c>
      <c r="AS2062" t="s">
        <v>262</v>
      </c>
      <c r="AT2062" t="s">
        <v>231</v>
      </c>
      <c r="AU2062">
        <v>20260804</v>
      </c>
      <c r="AV2062" t="s">
        <v>222</v>
      </c>
      <c r="AW2062" t="s">
        <v>238</v>
      </c>
      <c r="AX2062" t="s">
        <v>223</v>
      </c>
      <c r="BA2062" s="57">
        <v>46238.541666666664</v>
      </c>
      <c r="BB2062" t="s">
        <v>2708</v>
      </c>
      <c r="BC2062">
        <v>2026</v>
      </c>
      <c r="BD2062">
        <v>8</v>
      </c>
      <c r="BE2062">
        <v>4</v>
      </c>
      <c r="BF2062" s="6">
        <f t="shared" si="96"/>
        <v>46238</v>
      </c>
      <c r="BG2062">
        <f t="shared" si="97"/>
        <v>-0.54166666666424135</v>
      </c>
      <c r="BH2062" t="str">
        <f t="shared" si="98"/>
        <v>COMPLY</v>
      </c>
      <c r="BI2062" t="e">
        <f>VLOOKUP(H2062,Sheet2!$A$1:$B$270,2,FALSE)</f>
        <v>#N/A</v>
      </c>
    </row>
    <row r="2063" spans="1:61">
      <c r="A2063">
        <v>2062</v>
      </c>
      <c r="B2063">
        <v>1002526815</v>
      </c>
      <c r="C2063">
        <v>3</v>
      </c>
      <c r="D2063" t="s">
        <v>38</v>
      </c>
      <c r="E2063">
        <v>5</v>
      </c>
      <c r="F2063" t="s">
        <v>90</v>
      </c>
      <c r="G2063" t="s">
        <v>93</v>
      </c>
      <c r="H2063" t="s">
        <v>302</v>
      </c>
      <c r="I2063" t="s">
        <v>213</v>
      </c>
      <c r="J2063" t="s">
        <v>214</v>
      </c>
      <c r="K2063" t="s">
        <v>149</v>
      </c>
      <c r="M2063" t="s">
        <v>76</v>
      </c>
      <c r="N2063" t="s">
        <v>216</v>
      </c>
      <c r="O2063" s="57">
        <v>46248.630949074075</v>
      </c>
      <c r="P2063" s="57">
        <v>46248.745613425926</v>
      </c>
      <c r="Q2063">
        <v>69365765</v>
      </c>
      <c r="S2063">
        <v>152611229893</v>
      </c>
      <c r="T2063" t="s">
        <v>11062</v>
      </c>
      <c r="U2063" t="s">
        <v>12889</v>
      </c>
      <c r="V2063" t="s">
        <v>12890</v>
      </c>
      <c r="Z2063">
        <v>111.9449151</v>
      </c>
      <c r="AA2063">
        <v>-7.6046595000000003</v>
      </c>
      <c r="AB2063" t="s">
        <v>11065</v>
      </c>
      <c r="AC2063" t="s">
        <v>217</v>
      </c>
      <c r="AL2063" t="s">
        <v>218</v>
      </c>
      <c r="AM2063" t="s">
        <v>12891</v>
      </c>
      <c r="AN2063" t="s">
        <v>6</v>
      </c>
      <c r="AO2063" t="s">
        <v>10203</v>
      </c>
      <c r="AR2063" t="s">
        <v>219</v>
      </c>
      <c r="AS2063" t="s">
        <v>302</v>
      </c>
      <c r="AT2063" t="s">
        <v>231</v>
      </c>
      <c r="AU2063">
        <v>20260814</v>
      </c>
      <c r="AV2063" t="s">
        <v>222</v>
      </c>
      <c r="AW2063" t="s">
        <v>561</v>
      </c>
      <c r="AX2063" t="s">
        <v>223</v>
      </c>
      <c r="BA2063" s="57">
        <v>46248.291666666664</v>
      </c>
      <c r="BB2063" t="s">
        <v>12891</v>
      </c>
      <c r="BC2063">
        <v>2026</v>
      </c>
      <c r="BD2063">
        <v>8</v>
      </c>
      <c r="BE2063">
        <v>14</v>
      </c>
      <c r="BF2063" s="6">
        <f t="shared" si="96"/>
        <v>46248</v>
      </c>
      <c r="BG2063">
        <f t="shared" si="97"/>
        <v>-0.29166666666424135</v>
      </c>
      <c r="BH2063" t="str">
        <f t="shared" si="98"/>
        <v>COMPLY</v>
      </c>
      <c r="BI2063" t="str">
        <f>VLOOKUP(H2063,Sheet2!$A$1:$B$270,2,FALSE)</f>
        <v>NGANJUK</v>
      </c>
    </row>
    <row r="2064" spans="1:61">
      <c r="A2064">
        <v>2063</v>
      </c>
      <c r="B2064">
        <v>1002528294</v>
      </c>
      <c r="C2064">
        <v>3</v>
      </c>
      <c r="D2064" t="s">
        <v>55</v>
      </c>
      <c r="E2064">
        <v>5</v>
      </c>
      <c r="F2064" t="s">
        <v>228</v>
      </c>
      <c r="G2064" t="s">
        <v>127</v>
      </c>
      <c r="H2064" t="s">
        <v>374</v>
      </c>
      <c r="I2064" t="s">
        <v>213</v>
      </c>
      <c r="J2064" t="s">
        <v>214</v>
      </c>
      <c r="K2064" t="s">
        <v>149</v>
      </c>
      <c r="L2064" t="s">
        <v>215</v>
      </c>
      <c r="M2064" t="s">
        <v>277</v>
      </c>
      <c r="N2064" t="s">
        <v>216</v>
      </c>
      <c r="O2064" s="57">
        <v>46249.545104166667</v>
      </c>
      <c r="P2064" s="57">
        <v>46250.707592592589</v>
      </c>
      <c r="Q2064">
        <v>69366870</v>
      </c>
      <c r="S2064">
        <v>152430203851</v>
      </c>
      <c r="T2064" t="s">
        <v>12596</v>
      </c>
      <c r="U2064" t="s">
        <v>12597</v>
      </c>
      <c r="V2064" t="s">
        <v>12892</v>
      </c>
      <c r="Z2064">
        <v>114.066617265343</v>
      </c>
      <c r="AA2064">
        <v>-6.9932146039905803</v>
      </c>
      <c r="AB2064" t="s">
        <v>12893</v>
      </c>
      <c r="AC2064" t="s">
        <v>217</v>
      </c>
      <c r="AL2064" t="s">
        <v>218</v>
      </c>
      <c r="AM2064" t="s">
        <v>10870</v>
      </c>
      <c r="AN2064" t="s">
        <v>6</v>
      </c>
      <c r="AO2064" t="s">
        <v>9916</v>
      </c>
      <c r="AP2064" s="57">
        <v>46250.541666666664</v>
      </c>
      <c r="AQ2064" t="s">
        <v>248</v>
      </c>
      <c r="AR2064" t="s">
        <v>278</v>
      </c>
      <c r="AS2064" t="s">
        <v>374</v>
      </c>
      <c r="AT2064" t="s">
        <v>231</v>
      </c>
      <c r="AV2064" t="s">
        <v>12894</v>
      </c>
      <c r="AW2064" t="s">
        <v>1015</v>
      </c>
      <c r="AX2064" t="s">
        <v>223</v>
      </c>
      <c r="BA2064" s="57">
        <v>46250.541666666664</v>
      </c>
      <c r="BB2064" t="s">
        <v>10870</v>
      </c>
      <c r="BF2064" s="6" t="e">
        <f t="shared" si="96"/>
        <v>#NUM!</v>
      </c>
      <c r="BG2064" t="e">
        <f t="shared" si="97"/>
        <v>#NUM!</v>
      </c>
      <c r="BH2064" t="e">
        <f t="shared" si="98"/>
        <v>#NUM!</v>
      </c>
      <c r="BI2064" t="str">
        <f>VLOOKUP(H2064,Sheet2!$A$1:$B$270,2,FALSE)</f>
        <v>MADURA</v>
      </c>
    </row>
    <row r="2065" spans="1:61">
      <c r="A2065">
        <v>2064</v>
      </c>
      <c r="B2065">
        <v>1002509336</v>
      </c>
      <c r="C2065">
        <v>3</v>
      </c>
      <c r="D2065" t="s">
        <v>49</v>
      </c>
      <c r="E2065">
        <v>4</v>
      </c>
      <c r="F2065" t="s">
        <v>246</v>
      </c>
      <c r="G2065" t="s">
        <v>247</v>
      </c>
      <c r="H2065" t="s">
        <v>675</v>
      </c>
      <c r="I2065" t="s">
        <v>9791</v>
      </c>
      <c r="J2065" t="s">
        <v>214</v>
      </c>
      <c r="K2065" t="s">
        <v>149</v>
      </c>
      <c r="M2065" t="s">
        <v>277</v>
      </c>
      <c r="N2065" t="s">
        <v>9792</v>
      </c>
      <c r="O2065" s="57">
        <v>46238.720011574071</v>
      </c>
      <c r="P2065" s="57">
        <v>46246.626435185186</v>
      </c>
      <c r="Q2065">
        <v>69358580</v>
      </c>
      <c r="S2065">
        <v>141408117894</v>
      </c>
      <c r="T2065" t="s">
        <v>12895</v>
      </c>
      <c r="U2065" t="s">
        <v>12896</v>
      </c>
      <c r="V2065" t="s">
        <v>12897</v>
      </c>
      <c r="Z2065">
        <v>110.406071</v>
      </c>
      <c r="AA2065">
        <v>-6.9923409999999997</v>
      </c>
      <c r="AB2065" t="s">
        <v>12898</v>
      </c>
      <c r="AC2065" t="s">
        <v>226</v>
      </c>
      <c r="AL2065" t="s">
        <v>218</v>
      </c>
      <c r="AM2065" t="s">
        <v>10032</v>
      </c>
      <c r="AN2065" t="s">
        <v>6</v>
      </c>
      <c r="AO2065" s="57">
        <v>46120.726145833331</v>
      </c>
      <c r="AQ2065" t="s">
        <v>248</v>
      </c>
      <c r="AR2065" t="s">
        <v>278</v>
      </c>
      <c r="AS2065" t="s">
        <v>675</v>
      </c>
      <c r="AT2065" t="s">
        <v>231</v>
      </c>
      <c r="AV2065" t="s">
        <v>12899</v>
      </c>
      <c r="AW2065" t="s">
        <v>10046</v>
      </c>
      <c r="AX2065" t="s">
        <v>223</v>
      </c>
      <c r="BA2065" s="57">
        <v>46239.520833333336</v>
      </c>
      <c r="BB2065" t="s">
        <v>10032</v>
      </c>
      <c r="BF2065" s="6" t="e">
        <f t="shared" si="96"/>
        <v>#NUM!</v>
      </c>
      <c r="BG2065" t="e">
        <f t="shared" si="97"/>
        <v>#NUM!</v>
      </c>
      <c r="BH2065" t="e">
        <f t="shared" si="98"/>
        <v>#NUM!</v>
      </c>
      <c r="BI2065" t="e">
        <f>VLOOKUP(H2065,Sheet2!$A$1:$B$270,2,FALSE)</f>
        <v>#N/A</v>
      </c>
    </row>
    <row r="2066" spans="1:61">
      <c r="A2066">
        <v>2065</v>
      </c>
      <c r="B2066">
        <v>1002504426</v>
      </c>
      <c r="C2066">
        <v>3</v>
      </c>
      <c r="D2066" t="s">
        <v>38</v>
      </c>
      <c r="E2066">
        <v>5</v>
      </c>
      <c r="F2066" t="s">
        <v>250</v>
      </c>
      <c r="G2066" t="s">
        <v>87</v>
      </c>
      <c r="H2066" t="s">
        <v>292</v>
      </c>
      <c r="I2066" t="s">
        <v>213</v>
      </c>
      <c r="J2066" t="s">
        <v>214</v>
      </c>
      <c r="K2066" t="s">
        <v>149</v>
      </c>
      <c r="L2066" t="s">
        <v>215</v>
      </c>
      <c r="M2066" t="s">
        <v>76</v>
      </c>
      <c r="N2066" t="s">
        <v>216</v>
      </c>
      <c r="O2066" s="57">
        <v>46235.476342592592</v>
      </c>
      <c r="P2066" s="57">
        <v>46235.775277777779</v>
      </c>
      <c r="Q2066">
        <v>69356638</v>
      </c>
      <c r="S2066">
        <v>152711247262</v>
      </c>
      <c r="T2066" t="s">
        <v>2709</v>
      </c>
      <c r="U2066" t="s">
        <v>2710</v>
      </c>
      <c r="V2066" t="s">
        <v>2711</v>
      </c>
      <c r="Z2066">
        <v>112.61902259999999</v>
      </c>
      <c r="AA2066">
        <v>-7.9082356999999996</v>
      </c>
      <c r="AB2066" t="s">
        <v>2712</v>
      </c>
      <c r="AC2066" t="s">
        <v>217</v>
      </c>
      <c r="AL2066" t="s">
        <v>218</v>
      </c>
      <c r="AM2066" t="s">
        <v>2713</v>
      </c>
      <c r="AN2066" t="s">
        <v>6</v>
      </c>
      <c r="AO2066" s="57">
        <v>46030.485995370371</v>
      </c>
      <c r="AP2066" s="57">
        <v>46236.333333333336</v>
      </c>
      <c r="AR2066" t="s">
        <v>219</v>
      </c>
      <c r="AS2066" t="s">
        <v>292</v>
      </c>
      <c r="AT2066" t="s">
        <v>231</v>
      </c>
      <c r="AU2066">
        <v>20260801</v>
      </c>
      <c r="AV2066" t="s">
        <v>222</v>
      </c>
      <c r="AW2066" t="s">
        <v>1010</v>
      </c>
      <c r="AX2066" t="s">
        <v>223</v>
      </c>
      <c r="BA2066" s="57">
        <v>46236.333333333336</v>
      </c>
      <c r="BB2066" t="s">
        <v>2713</v>
      </c>
      <c r="BC2066">
        <v>2026</v>
      </c>
      <c r="BD2066">
        <v>8</v>
      </c>
      <c r="BE2066">
        <v>1</v>
      </c>
      <c r="BF2066" s="6">
        <f t="shared" si="96"/>
        <v>46235</v>
      </c>
      <c r="BG2066">
        <f t="shared" si="97"/>
        <v>-1.3333333333357587</v>
      </c>
      <c r="BH2066" t="str">
        <f t="shared" si="98"/>
        <v>COMPLY</v>
      </c>
      <c r="BI2066" t="str">
        <f>VLOOKUP(H2066,Sheet2!$A$1:$B$270,2,FALSE)</f>
        <v>BATU</v>
      </c>
    </row>
    <row r="2067" spans="1:61">
      <c r="A2067">
        <v>2066</v>
      </c>
      <c r="B2067">
        <v>1002527144</v>
      </c>
      <c r="C2067">
        <v>3</v>
      </c>
      <c r="D2067" t="s">
        <v>59</v>
      </c>
      <c r="E2067">
        <v>4</v>
      </c>
      <c r="F2067" t="s">
        <v>243</v>
      </c>
      <c r="G2067" t="s">
        <v>243</v>
      </c>
      <c r="H2067" t="s">
        <v>7984</v>
      </c>
      <c r="I2067" t="s">
        <v>213</v>
      </c>
      <c r="J2067" t="s">
        <v>214</v>
      </c>
      <c r="K2067" t="s">
        <v>149</v>
      </c>
      <c r="L2067" t="s">
        <v>215</v>
      </c>
      <c r="M2067" t="s">
        <v>277</v>
      </c>
      <c r="N2067" t="s">
        <v>216</v>
      </c>
      <c r="O2067" s="57">
        <v>46248.682604166665</v>
      </c>
      <c r="P2067" s="57">
        <v>46251.351134259261</v>
      </c>
      <c r="Q2067">
        <v>69366335</v>
      </c>
      <c r="S2067">
        <v>146175114877</v>
      </c>
      <c r="T2067" t="s">
        <v>12900</v>
      </c>
      <c r="U2067" t="s">
        <v>12901</v>
      </c>
      <c r="V2067" t="s">
        <v>12902</v>
      </c>
      <c r="Z2067">
        <v>110.2251371</v>
      </c>
      <c r="AA2067">
        <v>-7.5103572999999999</v>
      </c>
      <c r="AB2067" t="s">
        <v>12903</v>
      </c>
      <c r="AC2067" t="s">
        <v>237</v>
      </c>
      <c r="AL2067" t="s">
        <v>218</v>
      </c>
      <c r="AM2067" t="s">
        <v>12904</v>
      </c>
      <c r="AN2067" t="s">
        <v>6</v>
      </c>
      <c r="AO2067" t="s">
        <v>10002</v>
      </c>
      <c r="AP2067" s="57">
        <v>46249.625</v>
      </c>
      <c r="AQ2067" t="s">
        <v>248</v>
      </c>
      <c r="AR2067" t="s">
        <v>278</v>
      </c>
      <c r="AS2067" t="s">
        <v>7984</v>
      </c>
      <c r="AT2067" t="s">
        <v>231</v>
      </c>
      <c r="AV2067" t="s">
        <v>12905</v>
      </c>
      <c r="AW2067" t="s">
        <v>1021</v>
      </c>
      <c r="AX2067" t="s">
        <v>223</v>
      </c>
      <c r="BA2067" s="57">
        <v>46249.625</v>
      </c>
      <c r="BB2067" t="s">
        <v>12904</v>
      </c>
      <c r="BF2067" s="6" t="e">
        <f t="shared" si="96"/>
        <v>#NUM!</v>
      </c>
      <c r="BG2067" t="e">
        <f t="shared" si="97"/>
        <v>#NUM!</v>
      </c>
      <c r="BH2067" t="e">
        <f t="shared" si="98"/>
        <v>#NUM!</v>
      </c>
      <c r="BI2067" t="e">
        <f>VLOOKUP(H2067,Sheet2!$A$1:$B$270,2,FALSE)</f>
        <v>#N/A</v>
      </c>
    </row>
    <row r="2068" spans="1:61">
      <c r="A2068">
        <v>2067</v>
      </c>
      <c r="B2068">
        <v>1002515239</v>
      </c>
      <c r="C2068">
        <v>3</v>
      </c>
      <c r="D2068" t="s">
        <v>59</v>
      </c>
      <c r="E2068">
        <v>4</v>
      </c>
      <c r="F2068" t="s">
        <v>567</v>
      </c>
      <c r="G2068" t="s">
        <v>1001</v>
      </c>
      <c r="H2068" t="s">
        <v>1002</v>
      </c>
      <c r="I2068" t="s">
        <v>213</v>
      </c>
      <c r="J2068" t="s">
        <v>214</v>
      </c>
      <c r="K2068" t="s">
        <v>149</v>
      </c>
      <c r="L2068" t="s">
        <v>215</v>
      </c>
      <c r="M2068" t="s">
        <v>586</v>
      </c>
      <c r="N2068" t="s">
        <v>216</v>
      </c>
      <c r="O2068" s="57">
        <v>46241.678425925929</v>
      </c>
      <c r="P2068" s="57">
        <v>46245.4065162037</v>
      </c>
      <c r="Q2068">
        <v>69361039</v>
      </c>
      <c r="S2068">
        <v>143135115049</v>
      </c>
      <c r="T2068" t="s">
        <v>5268</v>
      </c>
      <c r="U2068" t="s">
        <v>5269</v>
      </c>
      <c r="V2068" t="s">
        <v>5270</v>
      </c>
      <c r="Z2068">
        <v>110.7095832</v>
      </c>
      <c r="AA2068">
        <v>-7.969087</v>
      </c>
      <c r="AB2068" t="s">
        <v>5271</v>
      </c>
      <c r="AC2068" t="s">
        <v>237</v>
      </c>
      <c r="AL2068" t="s">
        <v>218</v>
      </c>
      <c r="AM2068" t="s">
        <v>5272</v>
      </c>
      <c r="AN2068" t="s">
        <v>6</v>
      </c>
      <c r="AO2068" s="57">
        <v>46211.684444444443</v>
      </c>
      <c r="AP2068" s="57">
        <v>46243.333333333336</v>
      </c>
      <c r="AQ2068" t="s">
        <v>248</v>
      </c>
      <c r="AR2068" t="s">
        <v>14</v>
      </c>
      <c r="AS2068" t="s">
        <v>1002</v>
      </c>
      <c r="AT2068" t="s">
        <v>231</v>
      </c>
      <c r="AV2068" t="s">
        <v>587</v>
      </c>
      <c r="AW2068" t="s">
        <v>1010</v>
      </c>
      <c r="AX2068" t="s">
        <v>223</v>
      </c>
      <c r="BA2068" s="57">
        <v>46243.333333333336</v>
      </c>
      <c r="BB2068" t="s">
        <v>5272</v>
      </c>
      <c r="BF2068" s="6" t="e">
        <f t="shared" si="96"/>
        <v>#NUM!</v>
      </c>
      <c r="BG2068" t="e">
        <f t="shared" si="97"/>
        <v>#NUM!</v>
      </c>
      <c r="BH2068" t="e">
        <f t="shared" si="98"/>
        <v>#NUM!</v>
      </c>
      <c r="BI2068" t="e">
        <f>VLOOKUP(H2068,Sheet2!$A$1:$B$270,2,FALSE)</f>
        <v>#N/A</v>
      </c>
    </row>
    <row r="2069" spans="1:61">
      <c r="A2069">
        <v>2068</v>
      </c>
      <c r="B2069">
        <v>1002516805</v>
      </c>
      <c r="C2069">
        <v>3</v>
      </c>
      <c r="D2069" t="s">
        <v>55</v>
      </c>
      <c r="E2069">
        <v>5</v>
      </c>
      <c r="F2069" t="s">
        <v>228</v>
      </c>
      <c r="G2069" t="s">
        <v>127</v>
      </c>
      <c r="H2069" t="s">
        <v>495</v>
      </c>
      <c r="I2069" t="s">
        <v>213</v>
      </c>
      <c r="J2069" t="s">
        <v>214</v>
      </c>
      <c r="K2069" t="s">
        <v>149</v>
      </c>
      <c r="L2069" t="s">
        <v>215</v>
      </c>
      <c r="M2069" t="s">
        <v>586</v>
      </c>
      <c r="N2069" t="s">
        <v>216</v>
      </c>
      <c r="O2069" s="57">
        <v>46244.351354166669</v>
      </c>
      <c r="P2069" s="57">
        <v>46245.580347222225</v>
      </c>
      <c r="Q2069">
        <v>69362048</v>
      </c>
      <c r="S2069">
        <v>152429209475</v>
      </c>
      <c r="T2069" t="s">
        <v>6512</v>
      </c>
      <c r="U2069" t="s">
        <v>5824</v>
      </c>
      <c r="V2069" t="s">
        <v>6513</v>
      </c>
      <c r="Z2069">
        <v>113.804009892046</v>
      </c>
      <c r="AA2069">
        <v>-6.8921395332846602</v>
      </c>
      <c r="AB2069" t="s">
        <v>6514</v>
      </c>
      <c r="AC2069" t="s">
        <v>217</v>
      </c>
      <c r="AL2069" t="s">
        <v>218</v>
      </c>
      <c r="AM2069" t="s">
        <v>6491</v>
      </c>
      <c r="AN2069" t="s">
        <v>6</v>
      </c>
      <c r="AO2069" s="57">
        <v>46303.361180555556</v>
      </c>
      <c r="AP2069" s="57">
        <v>46245.333333333336</v>
      </c>
      <c r="AQ2069" t="s">
        <v>248</v>
      </c>
      <c r="AR2069" t="s">
        <v>14</v>
      </c>
      <c r="AS2069" t="s">
        <v>495</v>
      </c>
      <c r="AT2069" t="s">
        <v>231</v>
      </c>
      <c r="AV2069" t="s">
        <v>587</v>
      </c>
      <c r="AW2069" t="s">
        <v>1015</v>
      </c>
      <c r="AX2069" t="s">
        <v>223</v>
      </c>
      <c r="BA2069" s="57">
        <v>46245.333333333336</v>
      </c>
      <c r="BB2069" t="s">
        <v>6491</v>
      </c>
      <c r="BF2069" s="6" t="e">
        <f t="shared" si="96"/>
        <v>#NUM!</v>
      </c>
      <c r="BG2069" t="e">
        <f t="shared" si="97"/>
        <v>#NUM!</v>
      </c>
      <c r="BH2069" t="e">
        <f t="shared" si="98"/>
        <v>#NUM!</v>
      </c>
      <c r="BI2069" t="str">
        <f>VLOOKUP(H2069,Sheet2!$A$1:$B$270,2,FALSE)</f>
        <v>MADURA</v>
      </c>
    </row>
    <row r="2070" spans="1:61">
      <c r="A2070">
        <v>2069</v>
      </c>
      <c r="B2070">
        <v>1002518424</v>
      </c>
      <c r="C2070">
        <v>3</v>
      </c>
      <c r="D2070" t="s">
        <v>55</v>
      </c>
      <c r="E2070">
        <v>5</v>
      </c>
      <c r="F2070" t="s">
        <v>265</v>
      </c>
      <c r="G2070" t="s">
        <v>126</v>
      </c>
      <c r="H2070" t="s">
        <v>266</v>
      </c>
      <c r="I2070" t="s">
        <v>213</v>
      </c>
      <c r="J2070" t="s">
        <v>214</v>
      </c>
      <c r="K2070" t="s">
        <v>149</v>
      </c>
      <c r="M2070" t="s">
        <v>76</v>
      </c>
      <c r="N2070" t="s">
        <v>216</v>
      </c>
      <c r="O2070" s="57">
        <v>46244.672800925924</v>
      </c>
      <c r="P2070" s="57">
        <v>46244.792118055557</v>
      </c>
      <c r="Q2070">
        <v>69359895</v>
      </c>
      <c r="S2070">
        <v>152413167608</v>
      </c>
      <c r="T2070" t="s">
        <v>2408</v>
      </c>
      <c r="U2070" t="s">
        <v>6316</v>
      </c>
      <c r="V2070" t="s">
        <v>6515</v>
      </c>
      <c r="Z2070">
        <v>112.7513218</v>
      </c>
      <c r="AA2070">
        <v>-7.2599382439999998</v>
      </c>
      <c r="AB2070" t="s">
        <v>3001</v>
      </c>
      <c r="AC2070" t="s">
        <v>217</v>
      </c>
      <c r="AL2070" t="s">
        <v>218</v>
      </c>
      <c r="AM2070" t="s">
        <v>6516</v>
      </c>
      <c r="AN2070" t="s">
        <v>6</v>
      </c>
      <c r="AO2070" s="57">
        <v>46303.673692129632</v>
      </c>
      <c r="AR2070" t="s">
        <v>219</v>
      </c>
      <c r="AS2070" t="s">
        <v>266</v>
      </c>
      <c r="AT2070" t="s">
        <v>231</v>
      </c>
      <c r="AU2070">
        <v>20260810</v>
      </c>
      <c r="AV2070" t="s">
        <v>222</v>
      </c>
      <c r="AW2070" t="s">
        <v>561</v>
      </c>
      <c r="AX2070" t="s">
        <v>223</v>
      </c>
      <c r="BA2070" s="57">
        <v>46244.291666666664</v>
      </c>
      <c r="BB2070" t="s">
        <v>6516</v>
      </c>
      <c r="BC2070">
        <v>2026</v>
      </c>
      <c r="BD2070">
        <v>8</v>
      </c>
      <c r="BE2070">
        <v>10</v>
      </c>
      <c r="BF2070" s="6">
        <f t="shared" si="96"/>
        <v>46244</v>
      </c>
      <c r="BG2070">
        <f t="shared" si="97"/>
        <v>-0.29166666666424135</v>
      </c>
      <c r="BH2070" t="str">
        <f t="shared" si="98"/>
        <v>COMPLY</v>
      </c>
      <c r="BI2070" t="str">
        <f>VLOOKUP(H2070,Sheet2!$A$1:$B$270,2,FALSE)</f>
        <v>SURABAYA SELATAN</v>
      </c>
    </row>
    <row r="2071" spans="1:61">
      <c r="A2071">
        <v>2070</v>
      </c>
      <c r="B2071">
        <v>1002508835</v>
      </c>
      <c r="C2071">
        <v>3</v>
      </c>
      <c r="D2071" t="s">
        <v>45</v>
      </c>
      <c r="E2071">
        <v>5</v>
      </c>
      <c r="F2071" t="s">
        <v>113</v>
      </c>
      <c r="G2071" t="s">
        <v>114</v>
      </c>
      <c r="H2071" t="s">
        <v>367</v>
      </c>
      <c r="I2071" t="s">
        <v>213</v>
      </c>
      <c r="J2071" t="s">
        <v>214</v>
      </c>
      <c r="K2071" t="s">
        <v>149</v>
      </c>
      <c r="L2071" t="s">
        <v>215</v>
      </c>
      <c r="M2071" t="s">
        <v>76</v>
      </c>
      <c r="N2071" t="s">
        <v>216</v>
      </c>
      <c r="O2071" s="57">
        <v>46238.635370370372</v>
      </c>
      <c r="P2071" s="57">
        <v>46239.925127314818</v>
      </c>
      <c r="Q2071">
        <v>69358435</v>
      </c>
      <c r="S2071">
        <v>172514216865</v>
      </c>
      <c r="T2071" t="s">
        <v>2714</v>
      </c>
      <c r="U2071" t="s">
        <v>2715</v>
      </c>
      <c r="V2071" t="s">
        <v>2716</v>
      </c>
      <c r="Z2071">
        <v>120.4581323</v>
      </c>
      <c r="AA2071">
        <v>-8.5996983999999994</v>
      </c>
      <c r="AB2071" t="s">
        <v>2717</v>
      </c>
      <c r="AC2071" t="s">
        <v>237</v>
      </c>
      <c r="AL2071" t="s">
        <v>218</v>
      </c>
      <c r="AM2071" t="s">
        <v>1706</v>
      </c>
      <c r="AN2071" t="s">
        <v>6</v>
      </c>
      <c r="AO2071" s="57">
        <v>46120.64298611111</v>
      </c>
      <c r="AP2071" s="57">
        <v>46239.541666666664</v>
      </c>
      <c r="AR2071" t="s">
        <v>219</v>
      </c>
      <c r="AS2071" t="s">
        <v>367</v>
      </c>
      <c r="AT2071" t="s">
        <v>231</v>
      </c>
      <c r="AU2071">
        <v>20260805</v>
      </c>
      <c r="AV2071" t="s">
        <v>222</v>
      </c>
      <c r="AW2071" t="s">
        <v>1014</v>
      </c>
      <c r="AX2071" t="s">
        <v>223</v>
      </c>
      <c r="BA2071" s="57">
        <v>46239.541666666664</v>
      </c>
      <c r="BB2071" t="s">
        <v>1706</v>
      </c>
      <c r="BC2071">
        <v>2026</v>
      </c>
      <c r="BD2071">
        <v>8</v>
      </c>
      <c r="BE2071">
        <v>5</v>
      </c>
      <c r="BF2071" s="6">
        <f t="shared" si="96"/>
        <v>46239</v>
      </c>
      <c r="BG2071">
        <f t="shared" si="97"/>
        <v>-0.54166666666424135</v>
      </c>
      <c r="BH2071" t="str">
        <f t="shared" si="98"/>
        <v>COMPLY</v>
      </c>
      <c r="BI2071" t="str">
        <f>VLOOKUP(H2071,Sheet2!$A$1:$B$270,2,FALSE)</f>
        <v>LABOAN BAJO</v>
      </c>
    </row>
    <row r="2072" spans="1:61">
      <c r="A2072">
        <v>2071</v>
      </c>
      <c r="B2072">
        <v>1002530707</v>
      </c>
      <c r="C2072">
        <v>3</v>
      </c>
      <c r="D2072" t="s">
        <v>59</v>
      </c>
      <c r="E2072">
        <v>4</v>
      </c>
      <c r="F2072" t="s">
        <v>224</v>
      </c>
      <c r="G2072" t="s">
        <v>320</v>
      </c>
      <c r="H2072" t="s">
        <v>4613</v>
      </c>
      <c r="I2072" t="s">
        <v>213</v>
      </c>
      <c r="J2072" t="s">
        <v>214</v>
      </c>
      <c r="K2072" t="s">
        <v>149</v>
      </c>
      <c r="L2072" t="s">
        <v>215</v>
      </c>
      <c r="M2072" t="s">
        <v>240</v>
      </c>
      <c r="N2072" t="s">
        <v>216</v>
      </c>
      <c r="O2072" s="57">
        <v>46251.48746527778</v>
      </c>
      <c r="P2072" s="57">
        <v>46251.488900462966</v>
      </c>
      <c r="Q2072">
        <v>69367954</v>
      </c>
      <c r="S2072">
        <v>143395108597</v>
      </c>
      <c r="T2072" t="s">
        <v>12906</v>
      </c>
      <c r="U2072" t="s">
        <v>12907</v>
      </c>
      <c r="V2072" t="s">
        <v>12908</v>
      </c>
      <c r="Z2072">
        <v>109.540885</v>
      </c>
      <c r="AA2072">
        <v>-7.4685790000000001</v>
      </c>
      <c r="AB2072" t="s">
        <v>12909</v>
      </c>
      <c r="AC2072" t="s">
        <v>237</v>
      </c>
      <c r="AL2072" t="s">
        <v>218</v>
      </c>
      <c r="AM2072" t="s">
        <v>12910</v>
      </c>
      <c r="AN2072" t="s">
        <v>6</v>
      </c>
      <c r="AO2072" t="s">
        <v>10251</v>
      </c>
      <c r="AP2072" s="57">
        <v>46254.333333333336</v>
      </c>
      <c r="AR2072" t="s">
        <v>241</v>
      </c>
      <c r="AS2072" t="s">
        <v>4613</v>
      </c>
      <c r="AT2072" t="s">
        <v>231</v>
      </c>
      <c r="AV2072" t="s">
        <v>240</v>
      </c>
      <c r="AW2072" t="s">
        <v>1010</v>
      </c>
      <c r="AX2072" t="s">
        <v>223</v>
      </c>
      <c r="BA2072" s="57">
        <v>46254.333333333336</v>
      </c>
      <c r="BB2072" t="s">
        <v>12910</v>
      </c>
      <c r="BF2072" s="6" t="e">
        <f t="shared" si="96"/>
        <v>#NUM!</v>
      </c>
      <c r="BG2072" t="e">
        <f t="shared" si="97"/>
        <v>#NUM!</v>
      </c>
      <c r="BH2072" t="e">
        <f t="shared" si="98"/>
        <v>#NUM!</v>
      </c>
      <c r="BI2072" t="e">
        <f>VLOOKUP(H2072,Sheet2!$A$1:$B$270,2,FALSE)</f>
        <v>#N/A</v>
      </c>
    </row>
    <row r="2073" spans="1:61">
      <c r="A2073">
        <v>2072</v>
      </c>
      <c r="B2073">
        <v>1002523815</v>
      </c>
      <c r="C2073">
        <v>3</v>
      </c>
      <c r="D2073" t="s">
        <v>38</v>
      </c>
      <c r="E2073">
        <v>5</v>
      </c>
      <c r="F2073" t="s">
        <v>92</v>
      </c>
      <c r="G2073" t="s">
        <v>95</v>
      </c>
      <c r="H2073" t="s">
        <v>532</v>
      </c>
      <c r="I2073" t="s">
        <v>213</v>
      </c>
      <c r="J2073" t="s">
        <v>214</v>
      </c>
      <c r="K2073" t="s">
        <v>149</v>
      </c>
      <c r="L2073" t="s">
        <v>215</v>
      </c>
      <c r="M2073" t="s">
        <v>575</v>
      </c>
      <c r="N2073" t="s">
        <v>216</v>
      </c>
      <c r="O2073" s="57">
        <v>46247.45553240741</v>
      </c>
      <c r="P2073" s="57">
        <v>46249.465601851851</v>
      </c>
      <c r="Q2073">
        <v>69364932</v>
      </c>
      <c r="S2073">
        <v>152618204333</v>
      </c>
      <c r="T2073" t="s">
        <v>9502</v>
      </c>
      <c r="U2073" t="s">
        <v>8272</v>
      </c>
      <c r="V2073" t="s">
        <v>9503</v>
      </c>
      <c r="Z2073">
        <v>111.515766084194</v>
      </c>
      <c r="AA2073">
        <v>-7.9218241181200204</v>
      </c>
      <c r="AB2073" t="s">
        <v>9504</v>
      </c>
      <c r="AC2073" t="s">
        <v>217</v>
      </c>
      <c r="AL2073" t="s">
        <v>218</v>
      </c>
      <c r="AM2073" t="s">
        <v>9505</v>
      </c>
      <c r="AN2073" t="s">
        <v>6</v>
      </c>
      <c r="AO2073" t="s">
        <v>9039</v>
      </c>
      <c r="AP2073" s="57">
        <v>46248.333333333336</v>
      </c>
      <c r="AQ2073" t="s">
        <v>903</v>
      </c>
      <c r="AR2073" t="s">
        <v>14</v>
      </c>
      <c r="AS2073" t="s">
        <v>532</v>
      </c>
      <c r="AT2073" t="s">
        <v>231</v>
      </c>
      <c r="AV2073" t="s">
        <v>12911</v>
      </c>
      <c r="AW2073" t="s">
        <v>1010</v>
      </c>
      <c r="AX2073" t="s">
        <v>223</v>
      </c>
      <c r="BA2073" s="57">
        <v>46248.333333333336</v>
      </c>
      <c r="BB2073" t="s">
        <v>9505</v>
      </c>
      <c r="BF2073" s="6" t="e">
        <f t="shared" si="96"/>
        <v>#NUM!</v>
      </c>
      <c r="BG2073" t="e">
        <f t="shared" si="97"/>
        <v>#NUM!</v>
      </c>
      <c r="BH2073" t="e">
        <f t="shared" si="98"/>
        <v>#NUM!</v>
      </c>
      <c r="BI2073" t="str">
        <f>VLOOKUP(H2073,Sheet2!$A$1:$B$270,2,FALSE)</f>
        <v>PONOROGO</v>
      </c>
    </row>
    <row r="2074" spans="1:61">
      <c r="A2074">
        <v>2073</v>
      </c>
      <c r="B2074">
        <v>1002518675</v>
      </c>
      <c r="C2074">
        <v>3</v>
      </c>
      <c r="D2074" t="s">
        <v>38</v>
      </c>
      <c r="E2074">
        <v>5</v>
      </c>
      <c r="F2074" t="s">
        <v>92</v>
      </c>
      <c r="G2074" t="s">
        <v>95</v>
      </c>
      <c r="H2074" t="s">
        <v>532</v>
      </c>
      <c r="I2074" t="s">
        <v>213</v>
      </c>
      <c r="J2074" t="s">
        <v>214</v>
      </c>
      <c r="K2074" t="s">
        <v>149</v>
      </c>
      <c r="L2074" t="s">
        <v>215</v>
      </c>
      <c r="M2074" t="s">
        <v>76</v>
      </c>
      <c r="N2074" t="s">
        <v>216</v>
      </c>
      <c r="O2074" s="57">
        <v>46244.764548611114</v>
      </c>
      <c r="P2074" s="57">
        <v>46245.560196759259</v>
      </c>
      <c r="Q2074">
        <v>69362787</v>
      </c>
      <c r="S2074">
        <v>152618204327</v>
      </c>
      <c r="T2074" t="s">
        <v>6517</v>
      </c>
      <c r="U2074" t="s">
        <v>7639</v>
      </c>
      <c r="V2074" t="s">
        <v>6518</v>
      </c>
      <c r="Z2074">
        <v>111.486725807189</v>
      </c>
      <c r="AA2074">
        <v>-7.98715764775715</v>
      </c>
      <c r="AB2074" t="s">
        <v>6519</v>
      </c>
      <c r="AC2074" t="s">
        <v>217</v>
      </c>
      <c r="AL2074" t="s">
        <v>218</v>
      </c>
      <c r="AM2074" t="s">
        <v>6520</v>
      </c>
      <c r="AN2074" t="s">
        <v>6</v>
      </c>
      <c r="AO2074" s="57">
        <v>46303.777662037035</v>
      </c>
      <c r="AP2074" s="57">
        <v>46245.625</v>
      </c>
      <c r="AR2074" t="s">
        <v>219</v>
      </c>
      <c r="AS2074" t="s">
        <v>532</v>
      </c>
      <c r="AT2074" t="s">
        <v>231</v>
      </c>
      <c r="AU2074">
        <v>20260811</v>
      </c>
      <c r="AV2074" t="s">
        <v>222</v>
      </c>
      <c r="AW2074" t="s">
        <v>1023</v>
      </c>
      <c r="AX2074" t="s">
        <v>223</v>
      </c>
      <c r="BA2074" s="57">
        <v>46245.625</v>
      </c>
      <c r="BB2074" t="s">
        <v>6520</v>
      </c>
      <c r="BC2074">
        <v>2026</v>
      </c>
      <c r="BD2074">
        <v>8</v>
      </c>
      <c r="BE2074">
        <v>11</v>
      </c>
      <c r="BF2074" s="6">
        <f t="shared" si="96"/>
        <v>46245</v>
      </c>
      <c r="BG2074">
        <f t="shared" si="97"/>
        <v>-0.625</v>
      </c>
      <c r="BH2074" t="str">
        <f t="shared" si="98"/>
        <v>COMPLY</v>
      </c>
      <c r="BI2074" t="str">
        <f>VLOOKUP(H2074,Sheet2!$A$1:$B$270,2,FALSE)</f>
        <v>PONOROGO</v>
      </c>
    </row>
    <row r="2075" spans="1:61">
      <c r="A2075">
        <v>2074</v>
      </c>
      <c r="B2075">
        <v>1002518467</v>
      </c>
      <c r="C2075">
        <v>3</v>
      </c>
      <c r="D2075" t="s">
        <v>45</v>
      </c>
      <c r="E2075">
        <v>5</v>
      </c>
      <c r="F2075" t="s">
        <v>113</v>
      </c>
      <c r="G2075" t="s">
        <v>114</v>
      </c>
      <c r="H2075" t="s">
        <v>367</v>
      </c>
      <c r="I2075" t="s">
        <v>213</v>
      </c>
      <c r="J2075" t="s">
        <v>214</v>
      </c>
      <c r="K2075" t="s">
        <v>149</v>
      </c>
      <c r="L2075" t="s">
        <v>215</v>
      </c>
      <c r="M2075" t="s">
        <v>76</v>
      </c>
      <c r="N2075" t="s">
        <v>216</v>
      </c>
      <c r="O2075" s="57">
        <v>46244.682592592595</v>
      </c>
      <c r="P2075" s="57">
        <v>46245.692766203705</v>
      </c>
      <c r="Q2075">
        <v>69362689</v>
      </c>
      <c r="S2075">
        <v>172514216917</v>
      </c>
      <c r="T2075" t="s">
        <v>6521</v>
      </c>
      <c r="U2075" t="s">
        <v>6522</v>
      </c>
      <c r="V2075" t="s">
        <v>6523</v>
      </c>
      <c r="Z2075">
        <v>120.4713756</v>
      </c>
      <c r="AA2075">
        <v>-8.6111687999999997</v>
      </c>
      <c r="AB2075" t="s">
        <v>6524</v>
      </c>
      <c r="AC2075" t="s">
        <v>237</v>
      </c>
      <c r="AL2075" t="s">
        <v>218</v>
      </c>
      <c r="AM2075" t="s">
        <v>6525</v>
      </c>
      <c r="AN2075" t="s">
        <v>6</v>
      </c>
      <c r="AO2075" s="57">
        <v>46303.684467592589</v>
      </c>
      <c r="AP2075" s="57">
        <v>46245.541666666664</v>
      </c>
      <c r="AR2075" t="s">
        <v>219</v>
      </c>
      <c r="AS2075" t="s">
        <v>367</v>
      </c>
      <c r="AT2075" t="s">
        <v>231</v>
      </c>
      <c r="AU2075">
        <v>20260811</v>
      </c>
      <c r="AV2075" t="s">
        <v>222</v>
      </c>
      <c r="AW2075" t="s">
        <v>1014</v>
      </c>
      <c r="AX2075" t="s">
        <v>223</v>
      </c>
      <c r="BA2075" s="57">
        <v>46245.541666666664</v>
      </c>
      <c r="BB2075" t="s">
        <v>6525</v>
      </c>
      <c r="BC2075">
        <v>2026</v>
      </c>
      <c r="BD2075">
        <v>8</v>
      </c>
      <c r="BE2075">
        <v>11</v>
      </c>
      <c r="BF2075" s="6">
        <f t="shared" si="96"/>
        <v>46245</v>
      </c>
      <c r="BG2075">
        <f t="shared" si="97"/>
        <v>-0.54166666666424135</v>
      </c>
      <c r="BH2075" t="str">
        <f t="shared" si="98"/>
        <v>COMPLY</v>
      </c>
      <c r="BI2075" t="str">
        <f>VLOOKUP(H2075,Sheet2!$A$1:$B$270,2,FALSE)</f>
        <v>LABOAN BAJO</v>
      </c>
    </row>
    <row r="2076" spans="1:61">
      <c r="A2076">
        <v>2075</v>
      </c>
      <c r="B2076">
        <v>1002529643</v>
      </c>
      <c r="C2076">
        <v>3</v>
      </c>
      <c r="D2076" t="s">
        <v>55</v>
      </c>
      <c r="E2076">
        <v>5</v>
      </c>
      <c r="F2076" t="s">
        <v>228</v>
      </c>
      <c r="G2076" t="s">
        <v>121</v>
      </c>
      <c r="H2076" t="s">
        <v>447</v>
      </c>
      <c r="I2076" t="s">
        <v>213</v>
      </c>
      <c r="J2076" t="s">
        <v>214</v>
      </c>
      <c r="K2076" t="s">
        <v>149</v>
      </c>
      <c r="L2076" t="s">
        <v>215</v>
      </c>
      <c r="M2076" t="s">
        <v>225</v>
      </c>
      <c r="N2076" t="s">
        <v>216</v>
      </c>
      <c r="O2076" s="57">
        <v>46250.555532407408</v>
      </c>
      <c r="P2076" s="57">
        <v>46252.359722222223</v>
      </c>
      <c r="Q2076">
        <v>69367509</v>
      </c>
      <c r="S2076">
        <v>152438209353</v>
      </c>
      <c r="T2076" t="s">
        <v>12912</v>
      </c>
      <c r="U2076" t="s">
        <v>12913</v>
      </c>
      <c r="V2076" t="s">
        <v>12914</v>
      </c>
      <c r="Z2076">
        <v>113.36547609418599</v>
      </c>
      <c r="AA2076">
        <v>-7.04116201082969</v>
      </c>
      <c r="AB2076" t="s">
        <v>12915</v>
      </c>
      <c r="AC2076" t="s">
        <v>217</v>
      </c>
      <c r="AL2076" t="s">
        <v>218</v>
      </c>
      <c r="AM2076" t="s">
        <v>12916</v>
      </c>
      <c r="AN2076" t="s">
        <v>6</v>
      </c>
      <c r="AO2076" t="s">
        <v>9845</v>
      </c>
      <c r="AP2076" s="57">
        <v>46251.541666666664</v>
      </c>
      <c r="AR2076" t="s">
        <v>18</v>
      </c>
      <c r="AS2076" t="s">
        <v>447</v>
      </c>
      <c r="AT2076" t="s">
        <v>231</v>
      </c>
      <c r="AV2076" t="s">
        <v>227</v>
      </c>
      <c r="AW2076" t="s">
        <v>1023</v>
      </c>
      <c r="AX2076" t="s">
        <v>223</v>
      </c>
      <c r="BA2076" s="57">
        <v>46251.541666666664</v>
      </c>
      <c r="BB2076" t="s">
        <v>12916</v>
      </c>
      <c r="BF2076" s="6" t="e">
        <f t="shared" si="96"/>
        <v>#NUM!</v>
      </c>
      <c r="BG2076" t="e">
        <f t="shared" si="97"/>
        <v>#NUM!</v>
      </c>
      <c r="BH2076" t="e">
        <f t="shared" si="98"/>
        <v>#NUM!</v>
      </c>
      <c r="BI2076" t="str">
        <f>VLOOKUP(H2076,Sheet2!$A$1:$B$270,2,FALSE)</f>
        <v>MADURA</v>
      </c>
    </row>
    <row r="2077" spans="1:61">
      <c r="A2077">
        <v>2076</v>
      </c>
      <c r="B2077">
        <v>1002508720</v>
      </c>
      <c r="C2077">
        <v>3</v>
      </c>
      <c r="D2077" t="s">
        <v>59</v>
      </c>
      <c r="E2077">
        <v>4</v>
      </c>
      <c r="F2077" t="s">
        <v>243</v>
      </c>
      <c r="G2077" t="s">
        <v>896</v>
      </c>
      <c r="H2077" t="s">
        <v>897</v>
      </c>
      <c r="I2077" t="s">
        <v>213</v>
      </c>
      <c r="J2077" t="s">
        <v>214</v>
      </c>
      <c r="K2077" t="s">
        <v>149</v>
      </c>
      <c r="M2077" t="s">
        <v>970</v>
      </c>
      <c r="N2077" t="s">
        <v>216</v>
      </c>
      <c r="O2077" s="57">
        <v>46238.620763888888</v>
      </c>
      <c r="P2077" s="57">
        <v>46238.621759259258</v>
      </c>
      <c r="Q2077">
        <v>69358420</v>
      </c>
      <c r="S2077">
        <v>142164113610</v>
      </c>
      <c r="T2077" t="s">
        <v>2718</v>
      </c>
      <c r="Z2077">
        <v>110.36181670000001</v>
      </c>
      <c r="AA2077">
        <v>-7.5316444000000002</v>
      </c>
      <c r="AB2077" t="s">
        <v>2719</v>
      </c>
      <c r="AC2077" t="s">
        <v>290</v>
      </c>
      <c r="AO2077" s="57">
        <v>46120.621724537035</v>
      </c>
      <c r="AR2077" t="s">
        <v>6</v>
      </c>
      <c r="AS2077" t="s">
        <v>897</v>
      </c>
      <c r="AT2077" t="s">
        <v>231</v>
      </c>
      <c r="AV2077" t="s">
        <v>971</v>
      </c>
      <c r="AW2077" t="s">
        <v>582</v>
      </c>
      <c r="AX2077" t="s">
        <v>223</v>
      </c>
      <c r="BF2077" s="6" t="e">
        <f t="shared" si="96"/>
        <v>#NUM!</v>
      </c>
      <c r="BG2077" t="e">
        <f t="shared" si="97"/>
        <v>#NUM!</v>
      </c>
      <c r="BH2077" t="e">
        <f t="shared" si="98"/>
        <v>#NUM!</v>
      </c>
      <c r="BI2077" t="e">
        <f>VLOOKUP(H2077,Sheet2!$A$1:$B$270,2,FALSE)</f>
        <v>#N/A</v>
      </c>
    </row>
    <row r="2078" spans="1:61">
      <c r="A2078">
        <v>2077</v>
      </c>
      <c r="B2078">
        <v>1002527764</v>
      </c>
      <c r="C2078">
        <v>3</v>
      </c>
      <c r="D2078" t="s">
        <v>45</v>
      </c>
      <c r="E2078">
        <v>5</v>
      </c>
      <c r="F2078" t="s">
        <v>211</v>
      </c>
      <c r="G2078" t="s">
        <v>116</v>
      </c>
      <c r="H2078" t="s">
        <v>366</v>
      </c>
      <c r="I2078" t="s">
        <v>213</v>
      </c>
      <c r="J2078" t="s">
        <v>214</v>
      </c>
      <c r="K2078" t="s">
        <v>149</v>
      </c>
      <c r="L2078" t="s">
        <v>215</v>
      </c>
      <c r="M2078" t="s">
        <v>76</v>
      </c>
      <c r="N2078" t="s">
        <v>216</v>
      </c>
      <c r="O2078" s="57">
        <v>46249.389537037037</v>
      </c>
      <c r="P2078" s="57">
        <v>46249.785486111112</v>
      </c>
      <c r="Q2078">
        <v>69366584</v>
      </c>
      <c r="S2078">
        <v>172619203351</v>
      </c>
      <c r="T2078" t="s">
        <v>12917</v>
      </c>
      <c r="U2078" t="s">
        <v>12918</v>
      </c>
      <c r="V2078" t="s">
        <v>12919</v>
      </c>
      <c r="Z2078">
        <v>116.5179878</v>
      </c>
      <c r="AA2078">
        <v>-8.7673185</v>
      </c>
      <c r="AB2078" t="s">
        <v>12920</v>
      </c>
      <c r="AC2078" t="s">
        <v>217</v>
      </c>
      <c r="AL2078" t="s">
        <v>218</v>
      </c>
      <c r="AM2078" t="s">
        <v>12921</v>
      </c>
      <c r="AN2078" t="s">
        <v>6</v>
      </c>
      <c r="AO2078" t="s">
        <v>9949</v>
      </c>
      <c r="AP2078" s="57">
        <v>46252.625</v>
      </c>
      <c r="AR2078" t="s">
        <v>219</v>
      </c>
      <c r="AS2078" t="s">
        <v>366</v>
      </c>
      <c r="AT2078" t="s">
        <v>231</v>
      </c>
      <c r="AU2078">
        <v>20260815</v>
      </c>
      <c r="AV2078" t="s">
        <v>222</v>
      </c>
      <c r="AW2078" t="s">
        <v>1018</v>
      </c>
      <c r="AX2078" t="s">
        <v>223</v>
      </c>
      <c r="BA2078" s="57">
        <v>46252.625</v>
      </c>
      <c r="BB2078" t="s">
        <v>12921</v>
      </c>
      <c r="BC2078">
        <v>2026</v>
      </c>
      <c r="BD2078">
        <v>8</v>
      </c>
      <c r="BE2078">
        <v>15</v>
      </c>
      <c r="BF2078" s="6">
        <f t="shared" si="96"/>
        <v>46249</v>
      </c>
      <c r="BG2078">
        <f t="shared" si="97"/>
        <v>-3.625</v>
      </c>
      <c r="BH2078" t="str">
        <f t="shared" si="98"/>
        <v>COMPLY</v>
      </c>
      <c r="BI2078" t="str">
        <f>VLOOKUP(H2078,Sheet2!$A$1:$B$270,2,FALSE)</f>
        <v>SELONG</v>
      </c>
    </row>
    <row r="2079" spans="1:61">
      <c r="A2079">
        <v>2078</v>
      </c>
      <c r="B2079">
        <v>1002511482</v>
      </c>
      <c r="C2079">
        <v>3</v>
      </c>
      <c r="D2079" t="s">
        <v>34</v>
      </c>
      <c r="E2079">
        <v>5</v>
      </c>
      <c r="F2079" t="s">
        <v>573</v>
      </c>
      <c r="G2079" t="s">
        <v>82</v>
      </c>
      <c r="H2079" t="s">
        <v>268</v>
      </c>
      <c r="I2079" t="s">
        <v>213</v>
      </c>
      <c r="J2079" t="s">
        <v>214</v>
      </c>
      <c r="K2079" t="s">
        <v>149</v>
      </c>
      <c r="M2079" t="s">
        <v>76</v>
      </c>
      <c r="N2079" t="s">
        <v>216</v>
      </c>
      <c r="O2079" s="57">
        <v>46240.364675925928</v>
      </c>
      <c r="P2079" s="57">
        <v>46242.257893518516</v>
      </c>
      <c r="Q2079">
        <v>69359573</v>
      </c>
      <c r="S2079">
        <v>172428815945</v>
      </c>
      <c r="T2079" t="s">
        <v>2720</v>
      </c>
      <c r="U2079" t="s">
        <v>2721</v>
      </c>
      <c r="V2079" t="s">
        <v>2722</v>
      </c>
      <c r="Z2079">
        <v>115.4234185</v>
      </c>
      <c r="AA2079">
        <v>-8.5456836999999997</v>
      </c>
      <c r="AB2079" t="s">
        <v>2723</v>
      </c>
      <c r="AC2079" t="s">
        <v>230</v>
      </c>
      <c r="AL2079" t="s">
        <v>218</v>
      </c>
      <c r="AM2079" t="s">
        <v>2619</v>
      </c>
      <c r="AN2079" t="s">
        <v>6</v>
      </c>
      <c r="AO2079" s="57">
        <v>46181.371574074074</v>
      </c>
      <c r="AP2079" s="57">
        <v>46241.625</v>
      </c>
      <c r="AR2079" t="s">
        <v>219</v>
      </c>
      <c r="AS2079" t="s">
        <v>268</v>
      </c>
      <c r="AT2079" t="s">
        <v>231</v>
      </c>
      <c r="AU2079">
        <v>20260808</v>
      </c>
      <c r="AV2079" t="s">
        <v>222</v>
      </c>
      <c r="AW2079" t="s">
        <v>561</v>
      </c>
      <c r="AX2079" t="s">
        <v>223</v>
      </c>
      <c r="BA2079" s="57">
        <v>46241.625</v>
      </c>
      <c r="BB2079" t="s">
        <v>2619</v>
      </c>
      <c r="BC2079">
        <v>2026</v>
      </c>
      <c r="BD2079">
        <v>8</v>
      </c>
      <c r="BE2079">
        <v>8</v>
      </c>
      <c r="BF2079" s="6">
        <f t="shared" si="96"/>
        <v>46242</v>
      </c>
      <c r="BG2079">
        <f t="shared" si="97"/>
        <v>0.375</v>
      </c>
      <c r="BH2079" t="str">
        <f t="shared" si="98"/>
        <v>COMPLY</v>
      </c>
      <c r="BI2079" t="str">
        <f>VLOOKUP(H2079,Sheet2!$A$1:$B$270,2,FALSE)</f>
        <v>KLUNGKUNG</v>
      </c>
    </row>
    <row r="2080" spans="1:61">
      <c r="A2080">
        <v>2079</v>
      </c>
      <c r="B2080">
        <v>1002526951</v>
      </c>
      <c r="C2080">
        <v>3</v>
      </c>
      <c r="D2080" t="s">
        <v>38</v>
      </c>
      <c r="E2080">
        <v>5</v>
      </c>
      <c r="F2080" t="s">
        <v>250</v>
      </c>
      <c r="G2080" t="s">
        <v>87</v>
      </c>
      <c r="H2080" t="s">
        <v>528</v>
      </c>
      <c r="I2080" t="s">
        <v>213</v>
      </c>
      <c r="J2080" t="s">
        <v>214</v>
      </c>
      <c r="K2080" t="s">
        <v>149</v>
      </c>
      <c r="M2080" t="s">
        <v>76</v>
      </c>
      <c r="N2080" t="s">
        <v>216</v>
      </c>
      <c r="O2080" s="57">
        <v>46248.650543981479</v>
      </c>
      <c r="P2080" s="57">
        <v>46248.678923611114</v>
      </c>
      <c r="Q2080">
        <v>69364593</v>
      </c>
      <c r="S2080">
        <v>152724202008</v>
      </c>
      <c r="T2080" t="s">
        <v>8685</v>
      </c>
      <c r="U2080" t="s">
        <v>12922</v>
      </c>
      <c r="V2080" t="s">
        <v>12923</v>
      </c>
      <c r="Z2080">
        <v>112.3769033</v>
      </c>
      <c r="AA2080">
        <v>-7.8712147999999997</v>
      </c>
      <c r="AB2080" t="s">
        <v>8688</v>
      </c>
      <c r="AC2080" t="s">
        <v>290</v>
      </c>
      <c r="AL2080" t="s">
        <v>218</v>
      </c>
      <c r="AM2080" t="s">
        <v>12924</v>
      </c>
      <c r="AN2080" t="s">
        <v>6</v>
      </c>
      <c r="AO2080" t="s">
        <v>9858</v>
      </c>
      <c r="AR2080" t="s">
        <v>219</v>
      </c>
      <c r="AS2080" t="s">
        <v>528</v>
      </c>
      <c r="AT2080" t="s">
        <v>231</v>
      </c>
      <c r="AU2080">
        <v>20260814</v>
      </c>
      <c r="AV2080" t="s">
        <v>222</v>
      </c>
      <c r="AW2080" t="s">
        <v>562</v>
      </c>
      <c r="AX2080" t="s">
        <v>223</v>
      </c>
      <c r="BA2080" s="57">
        <v>46248.291666666664</v>
      </c>
      <c r="BB2080" t="s">
        <v>12924</v>
      </c>
      <c r="BC2080">
        <v>2026</v>
      </c>
      <c r="BD2080">
        <v>8</v>
      </c>
      <c r="BE2080">
        <v>14</v>
      </c>
      <c r="BF2080" s="6">
        <f t="shared" si="96"/>
        <v>46248</v>
      </c>
      <c r="BG2080">
        <f t="shared" si="97"/>
        <v>-0.29166666666424135</v>
      </c>
      <c r="BH2080" t="str">
        <f t="shared" si="98"/>
        <v>COMPLY</v>
      </c>
      <c r="BI2080" t="str">
        <f>VLOOKUP(H2080,Sheet2!$A$1:$B$270,2,FALSE)</f>
        <v>BATU</v>
      </c>
    </row>
    <row r="2081" spans="1:61">
      <c r="A2081">
        <v>2080</v>
      </c>
      <c r="B2081">
        <v>1002527916</v>
      </c>
      <c r="C2081">
        <v>3</v>
      </c>
      <c r="D2081" t="s">
        <v>38</v>
      </c>
      <c r="E2081">
        <v>5</v>
      </c>
      <c r="F2081" t="s">
        <v>250</v>
      </c>
      <c r="G2081" t="s">
        <v>87</v>
      </c>
      <c r="H2081" t="s">
        <v>362</v>
      </c>
      <c r="I2081" t="s">
        <v>213</v>
      </c>
      <c r="J2081" t="s">
        <v>214</v>
      </c>
      <c r="K2081" t="s">
        <v>149</v>
      </c>
      <c r="L2081" t="s">
        <v>215</v>
      </c>
      <c r="M2081" t="s">
        <v>76</v>
      </c>
      <c r="N2081" t="s">
        <v>216</v>
      </c>
      <c r="O2081" s="57">
        <v>46249.440925925926</v>
      </c>
      <c r="P2081" s="57">
        <v>46250.516099537039</v>
      </c>
      <c r="Q2081">
        <v>69366679</v>
      </c>
      <c r="S2081">
        <v>152707239259</v>
      </c>
      <c r="T2081" t="s">
        <v>12925</v>
      </c>
      <c r="U2081" t="s">
        <v>12926</v>
      </c>
      <c r="V2081" t="s">
        <v>12927</v>
      </c>
      <c r="Z2081">
        <v>112.5275436</v>
      </c>
      <c r="AA2081">
        <v>-7.8526680000000004</v>
      </c>
      <c r="AB2081" t="s">
        <v>12928</v>
      </c>
      <c r="AC2081" t="s">
        <v>237</v>
      </c>
      <c r="AL2081" t="s">
        <v>218</v>
      </c>
      <c r="AM2081" t="s">
        <v>12929</v>
      </c>
      <c r="AN2081" t="s">
        <v>6</v>
      </c>
      <c r="AO2081" t="s">
        <v>10748</v>
      </c>
      <c r="AP2081" s="57">
        <v>46252.625</v>
      </c>
      <c r="AR2081" t="s">
        <v>219</v>
      </c>
      <c r="AS2081" t="s">
        <v>362</v>
      </c>
      <c r="AT2081" t="s">
        <v>231</v>
      </c>
      <c r="AU2081">
        <v>20260816</v>
      </c>
      <c r="AV2081" t="s">
        <v>222</v>
      </c>
      <c r="AW2081" t="s">
        <v>1012</v>
      </c>
      <c r="AX2081" t="s">
        <v>223</v>
      </c>
      <c r="BA2081" s="57">
        <v>46252.625</v>
      </c>
      <c r="BB2081" t="s">
        <v>12929</v>
      </c>
      <c r="BC2081">
        <v>2026</v>
      </c>
      <c r="BD2081">
        <v>8</v>
      </c>
      <c r="BE2081">
        <v>16</v>
      </c>
      <c r="BF2081" s="6">
        <f t="shared" si="96"/>
        <v>46250</v>
      </c>
      <c r="BG2081">
        <f t="shared" si="97"/>
        <v>-2.625</v>
      </c>
      <c r="BH2081" t="str">
        <f t="shared" si="98"/>
        <v>COMPLY</v>
      </c>
      <c r="BI2081" t="str">
        <f>VLOOKUP(H2081,Sheet2!$A$1:$B$270,2,FALSE)</f>
        <v>BATU</v>
      </c>
    </row>
    <row r="2082" spans="1:61">
      <c r="A2082">
        <v>2081</v>
      </c>
      <c r="B2082">
        <v>1002525434</v>
      </c>
      <c r="C2082">
        <v>3</v>
      </c>
      <c r="D2082" t="s">
        <v>38</v>
      </c>
      <c r="E2082">
        <v>5</v>
      </c>
      <c r="F2082" t="s">
        <v>90</v>
      </c>
      <c r="G2082" t="s">
        <v>96</v>
      </c>
      <c r="H2082" t="s">
        <v>489</v>
      </c>
      <c r="I2082" t="s">
        <v>213</v>
      </c>
      <c r="J2082" t="s">
        <v>214</v>
      </c>
      <c r="K2082" t="s">
        <v>149</v>
      </c>
      <c r="L2082" t="s">
        <v>215</v>
      </c>
      <c r="M2082" t="s">
        <v>76</v>
      </c>
      <c r="N2082" t="s">
        <v>216</v>
      </c>
      <c r="O2082" s="57">
        <v>46248.347175925926</v>
      </c>
      <c r="P2082" s="57">
        <v>46248.571006944447</v>
      </c>
      <c r="Q2082">
        <v>69365597</v>
      </c>
      <c r="S2082">
        <v>152638204279</v>
      </c>
      <c r="T2082" t="s">
        <v>12930</v>
      </c>
      <c r="U2082" t="s">
        <v>12931</v>
      </c>
      <c r="V2082" t="s">
        <v>12932</v>
      </c>
      <c r="Z2082">
        <v>111.799316485942</v>
      </c>
      <c r="AA2082">
        <v>-8.0708862934772796</v>
      </c>
      <c r="AB2082" t="s">
        <v>12933</v>
      </c>
      <c r="AC2082" t="s">
        <v>217</v>
      </c>
      <c r="AL2082" t="s">
        <v>218</v>
      </c>
      <c r="AM2082" t="s">
        <v>12934</v>
      </c>
      <c r="AN2082" t="s">
        <v>6</v>
      </c>
      <c r="AO2082" t="s">
        <v>12468</v>
      </c>
      <c r="AP2082" s="57">
        <v>46249.333333333336</v>
      </c>
      <c r="AR2082" t="s">
        <v>219</v>
      </c>
      <c r="AS2082" t="s">
        <v>489</v>
      </c>
      <c r="AT2082" t="s">
        <v>231</v>
      </c>
      <c r="AU2082">
        <v>20260814</v>
      </c>
      <c r="AV2082" t="s">
        <v>222</v>
      </c>
      <c r="AW2082" t="s">
        <v>1015</v>
      </c>
      <c r="AX2082" t="s">
        <v>223</v>
      </c>
      <c r="BA2082" s="57">
        <v>46249.333333333336</v>
      </c>
      <c r="BB2082" t="s">
        <v>12934</v>
      </c>
      <c r="BC2082">
        <v>2026</v>
      </c>
      <c r="BD2082">
        <v>8</v>
      </c>
      <c r="BE2082">
        <v>14</v>
      </c>
      <c r="BF2082" s="6">
        <f t="shared" si="96"/>
        <v>46248</v>
      </c>
      <c r="BG2082">
        <f t="shared" si="97"/>
        <v>-1.3333333333357587</v>
      </c>
      <c r="BH2082" t="str">
        <f t="shared" si="98"/>
        <v>COMPLY</v>
      </c>
      <c r="BI2082" t="str">
        <f>VLOOKUP(H2082,Sheet2!$A$1:$B$270,2,FALSE)</f>
        <v>PONOROGO</v>
      </c>
    </row>
    <row r="2083" spans="1:61">
      <c r="A2083">
        <v>2082</v>
      </c>
      <c r="B2083">
        <v>1002505202</v>
      </c>
      <c r="C2083">
        <v>3</v>
      </c>
      <c r="D2083" t="s">
        <v>59</v>
      </c>
      <c r="E2083">
        <v>4</v>
      </c>
      <c r="F2083" t="s">
        <v>243</v>
      </c>
      <c r="G2083" t="s">
        <v>261</v>
      </c>
      <c r="H2083" t="s">
        <v>262</v>
      </c>
      <c r="I2083" t="s">
        <v>213</v>
      </c>
      <c r="J2083" t="s">
        <v>214</v>
      </c>
      <c r="K2083" t="s">
        <v>149</v>
      </c>
      <c r="L2083" t="s">
        <v>215</v>
      </c>
      <c r="M2083" t="s">
        <v>76</v>
      </c>
      <c r="N2083" t="s">
        <v>216</v>
      </c>
      <c r="O2083" s="57">
        <v>46236.507592592592</v>
      </c>
      <c r="P2083" s="57">
        <v>46237.65520833333</v>
      </c>
      <c r="Q2083">
        <v>69357010</v>
      </c>
      <c r="S2083">
        <v>141373127174</v>
      </c>
      <c r="T2083" t="s">
        <v>2729</v>
      </c>
      <c r="U2083" t="s">
        <v>2730</v>
      </c>
      <c r="V2083" t="s">
        <v>2731</v>
      </c>
      <c r="Z2083">
        <v>109.85920900000001</v>
      </c>
      <c r="AA2083">
        <v>-7.3038100000000004</v>
      </c>
      <c r="AB2083" t="s">
        <v>2732</v>
      </c>
      <c r="AC2083" t="s">
        <v>237</v>
      </c>
      <c r="AL2083" t="s">
        <v>218</v>
      </c>
      <c r="AM2083" t="s">
        <v>2733</v>
      </c>
      <c r="AN2083" t="s">
        <v>6</v>
      </c>
      <c r="AO2083" s="57">
        <v>46061.517291666663</v>
      </c>
      <c r="AP2083" s="57">
        <v>46237.541666666664</v>
      </c>
      <c r="AR2083" t="s">
        <v>219</v>
      </c>
      <c r="AS2083" t="s">
        <v>262</v>
      </c>
      <c r="AT2083" t="s">
        <v>231</v>
      </c>
      <c r="AU2083">
        <v>20260803</v>
      </c>
      <c r="AV2083" t="s">
        <v>222</v>
      </c>
      <c r="AW2083" t="s">
        <v>1023</v>
      </c>
      <c r="AX2083" t="s">
        <v>223</v>
      </c>
      <c r="BA2083" s="57">
        <v>46237.541666666664</v>
      </c>
      <c r="BB2083" t="s">
        <v>2733</v>
      </c>
      <c r="BC2083">
        <v>2026</v>
      </c>
      <c r="BD2083">
        <v>8</v>
      </c>
      <c r="BE2083">
        <v>3</v>
      </c>
      <c r="BF2083" s="6">
        <f t="shared" si="96"/>
        <v>46237</v>
      </c>
      <c r="BG2083">
        <f t="shared" si="97"/>
        <v>-0.54166666666424135</v>
      </c>
      <c r="BH2083" t="str">
        <f t="shared" si="98"/>
        <v>COMPLY</v>
      </c>
      <c r="BI2083" t="e">
        <f>VLOOKUP(H2083,Sheet2!$A$1:$B$270,2,FALSE)</f>
        <v>#N/A</v>
      </c>
    </row>
    <row r="2084" spans="1:61">
      <c r="A2084">
        <v>2083</v>
      </c>
      <c r="B2084">
        <v>1002516474</v>
      </c>
      <c r="C2084">
        <v>3</v>
      </c>
      <c r="D2084" t="s">
        <v>59</v>
      </c>
      <c r="E2084">
        <v>4</v>
      </c>
      <c r="F2084" t="s">
        <v>243</v>
      </c>
      <c r="G2084" t="s">
        <v>243</v>
      </c>
      <c r="H2084" t="s">
        <v>294</v>
      </c>
      <c r="I2084" t="s">
        <v>213</v>
      </c>
      <c r="J2084" t="s">
        <v>214</v>
      </c>
      <c r="K2084" t="s">
        <v>149</v>
      </c>
      <c r="L2084" t="s">
        <v>215</v>
      </c>
      <c r="M2084" t="s">
        <v>76</v>
      </c>
      <c r="N2084" t="s">
        <v>216</v>
      </c>
      <c r="O2084" s="57">
        <v>46243.539537037039</v>
      </c>
      <c r="P2084" s="57">
        <v>46244.525949074072</v>
      </c>
      <c r="Q2084">
        <v>69361859</v>
      </c>
      <c r="S2084">
        <v>146137149690</v>
      </c>
      <c r="T2084" t="s">
        <v>5273</v>
      </c>
      <c r="U2084" t="s">
        <v>5274</v>
      </c>
      <c r="V2084" t="s">
        <v>5275</v>
      </c>
      <c r="Z2084">
        <v>110.2285598</v>
      </c>
      <c r="AA2084">
        <v>-7.4346449999999997</v>
      </c>
      <c r="AB2084" t="s">
        <v>5276</v>
      </c>
      <c r="AC2084" t="s">
        <v>237</v>
      </c>
      <c r="AL2084" t="s">
        <v>218</v>
      </c>
      <c r="AM2084" t="s">
        <v>5277</v>
      </c>
      <c r="AN2084" t="s">
        <v>6</v>
      </c>
      <c r="AO2084" s="57">
        <v>46273.549039351848</v>
      </c>
      <c r="AP2084" s="57">
        <v>46244.375</v>
      </c>
      <c r="AR2084" t="s">
        <v>219</v>
      </c>
      <c r="AS2084" t="s">
        <v>294</v>
      </c>
      <c r="AT2084" t="s">
        <v>231</v>
      </c>
      <c r="AU2084">
        <v>20260810</v>
      </c>
      <c r="AV2084" t="s">
        <v>222</v>
      </c>
      <c r="AW2084" t="s">
        <v>1027</v>
      </c>
      <c r="AX2084" t="s">
        <v>223</v>
      </c>
      <c r="BA2084" s="57">
        <v>46244.375</v>
      </c>
      <c r="BB2084" t="s">
        <v>5277</v>
      </c>
      <c r="BC2084">
        <v>2026</v>
      </c>
      <c r="BD2084">
        <v>8</v>
      </c>
      <c r="BE2084">
        <v>10</v>
      </c>
      <c r="BF2084" s="6">
        <f t="shared" si="96"/>
        <v>46244</v>
      </c>
      <c r="BG2084">
        <f t="shared" si="97"/>
        <v>-0.375</v>
      </c>
      <c r="BH2084" t="str">
        <f t="shared" si="98"/>
        <v>COMPLY</v>
      </c>
      <c r="BI2084" t="e">
        <f>VLOOKUP(H2084,Sheet2!$A$1:$B$270,2,FALSE)</f>
        <v>#N/A</v>
      </c>
    </row>
    <row r="2085" spans="1:61">
      <c r="A2085">
        <v>2084</v>
      </c>
      <c r="B2085">
        <v>1002510365</v>
      </c>
      <c r="C2085">
        <v>3</v>
      </c>
      <c r="D2085" t="s">
        <v>42</v>
      </c>
      <c r="E2085">
        <v>5</v>
      </c>
      <c r="F2085" t="s">
        <v>102</v>
      </c>
      <c r="G2085" t="s">
        <v>102</v>
      </c>
      <c r="H2085" t="s">
        <v>370</v>
      </c>
      <c r="I2085" t="s">
        <v>213</v>
      </c>
      <c r="J2085" t="s">
        <v>214</v>
      </c>
      <c r="K2085" t="s">
        <v>149</v>
      </c>
      <c r="L2085" t="s">
        <v>215</v>
      </c>
      <c r="M2085" t="s">
        <v>76</v>
      </c>
      <c r="N2085" t="s">
        <v>216</v>
      </c>
      <c r="O2085" s="57">
        <v>46239.511805555558</v>
      </c>
      <c r="P2085" s="57">
        <v>46239.795057870368</v>
      </c>
      <c r="Q2085">
        <v>69359061</v>
      </c>
      <c r="S2085">
        <v>152501280161</v>
      </c>
      <c r="T2085" t="s">
        <v>2744</v>
      </c>
      <c r="U2085" t="s">
        <v>2745</v>
      </c>
      <c r="V2085" t="s">
        <v>2746</v>
      </c>
      <c r="Z2085">
        <v>113.705505095422</v>
      </c>
      <c r="AA2085">
        <v>-8.1649478805913205</v>
      </c>
      <c r="AB2085" t="s">
        <v>2747</v>
      </c>
      <c r="AC2085" t="s">
        <v>217</v>
      </c>
      <c r="AL2085" t="s">
        <v>218</v>
      </c>
      <c r="AM2085" t="s">
        <v>2156</v>
      </c>
      <c r="AN2085" t="s">
        <v>6</v>
      </c>
      <c r="AO2085" s="57">
        <v>46150.528032407405</v>
      </c>
      <c r="AP2085" s="57">
        <v>46240.541666666664</v>
      </c>
      <c r="AR2085" t="s">
        <v>219</v>
      </c>
      <c r="AS2085" t="s">
        <v>370</v>
      </c>
      <c r="AT2085" t="s">
        <v>231</v>
      </c>
      <c r="AU2085">
        <v>20260805</v>
      </c>
      <c r="AV2085" t="s">
        <v>222</v>
      </c>
      <c r="AW2085" t="s">
        <v>1010</v>
      </c>
      <c r="AX2085" t="s">
        <v>223</v>
      </c>
      <c r="BA2085" s="57">
        <v>46240.541666666664</v>
      </c>
      <c r="BB2085" t="s">
        <v>2156</v>
      </c>
      <c r="BC2085">
        <v>2026</v>
      </c>
      <c r="BD2085">
        <v>8</v>
      </c>
      <c r="BE2085">
        <v>5</v>
      </c>
      <c r="BF2085" s="6">
        <f t="shared" si="96"/>
        <v>46239</v>
      </c>
      <c r="BG2085">
        <f t="shared" si="97"/>
        <v>-1.5416666666642413</v>
      </c>
      <c r="BH2085" t="str">
        <f t="shared" si="98"/>
        <v>COMPLY</v>
      </c>
      <c r="BI2085" t="str">
        <f>VLOOKUP(H2085,Sheet2!$A$1:$B$270,2,FALSE)</f>
        <v>JEMBER</v>
      </c>
    </row>
    <row r="2086" spans="1:61">
      <c r="A2086">
        <v>2085</v>
      </c>
      <c r="B2086">
        <v>1002506772</v>
      </c>
      <c r="C2086">
        <v>3</v>
      </c>
      <c r="D2086" t="s">
        <v>59</v>
      </c>
      <c r="E2086">
        <v>4</v>
      </c>
      <c r="F2086" t="s">
        <v>243</v>
      </c>
      <c r="G2086" t="s">
        <v>261</v>
      </c>
      <c r="H2086" t="s">
        <v>262</v>
      </c>
      <c r="I2086" t="s">
        <v>213</v>
      </c>
      <c r="J2086" t="s">
        <v>214</v>
      </c>
      <c r="K2086" t="s">
        <v>149</v>
      </c>
      <c r="L2086" t="s">
        <v>215</v>
      </c>
      <c r="M2086" t="s">
        <v>76</v>
      </c>
      <c r="N2086" t="s">
        <v>216</v>
      </c>
      <c r="O2086" s="57">
        <v>46238.354131944441</v>
      </c>
      <c r="P2086" s="57">
        <v>46238.752175925925</v>
      </c>
      <c r="Q2086">
        <v>69357918</v>
      </c>
      <c r="S2086">
        <v>141373127387</v>
      </c>
      <c r="T2086" t="s">
        <v>2748</v>
      </c>
      <c r="U2086" t="s">
        <v>2749</v>
      </c>
      <c r="V2086" t="s">
        <v>2750</v>
      </c>
      <c r="Z2086">
        <v>109.898872</v>
      </c>
      <c r="AA2086">
        <v>-7.3585649999999996</v>
      </c>
      <c r="AB2086" t="s">
        <v>2751</v>
      </c>
      <c r="AC2086" t="s">
        <v>237</v>
      </c>
      <c r="AL2086" t="s">
        <v>218</v>
      </c>
      <c r="AM2086" t="s">
        <v>1468</v>
      </c>
      <c r="AN2086" t="s">
        <v>6</v>
      </c>
      <c r="AO2086" s="57">
        <v>46120.36136574074</v>
      </c>
      <c r="AP2086" s="57">
        <v>46239.333333333336</v>
      </c>
      <c r="AR2086" t="s">
        <v>219</v>
      </c>
      <c r="AS2086" t="s">
        <v>262</v>
      </c>
      <c r="AT2086" t="s">
        <v>231</v>
      </c>
      <c r="AU2086">
        <v>20260804</v>
      </c>
      <c r="AV2086" t="s">
        <v>222</v>
      </c>
      <c r="AW2086" t="s">
        <v>1010</v>
      </c>
      <c r="AX2086" t="s">
        <v>223</v>
      </c>
      <c r="BA2086" s="57">
        <v>46239.333333333336</v>
      </c>
      <c r="BB2086" t="s">
        <v>1468</v>
      </c>
      <c r="BC2086">
        <v>2026</v>
      </c>
      <c r="BD2086">
        <v>8</v>
      </c>
      <c r="BE2086">
        <v>4</v>
      </c>
      <c r="BF2086" s="6">
        <f t="shared" si="96"/>
        <v>46238</v>
      </c>
      <c r="BG2086">
        <f t="shared" si="97"/>
        <v>-1.3333333333357587</v>
      </c>
      <c r="BH2086" t="str">
        <f t="shared" si="98"/>
        <v>COMPLY</v>
      </c>
      <c r="BI2086" t="e">
        <f>VLOOKUP(H2086,Sheet2!$A$1:$B$270,2,FALSE)</f>
        <v>#N/A</v>
      </c>
    </row>
    <row r="2087" spans="1:61">
      <c r="A2087">
        <v>2086</v>
      </c>
      <c r="B2087">
        <v>1002506014</v>
      </c>
      <c r="C2087">
        <v>3</v>
      </c>
      <c r="D2087" t="s">
        <v>45</v>
      </c>
      <c r="E2087">
        <v>5</v>
      </c>
      <c r="F2087" t="s">
        <v>211</v>
      </c>
      <c r="G2087" t="s">
        <v>116</v>
      </c>
      <c r="H2087" t="s">
        <v>272</v>
      </c>
      <c r="I2087" t="s">
        <v>213</v>
      </c>
      <c r="J2087" t="s">
        <v>214</v>
      </c>
      <c r="K2087" t="s">
        <v>149</v>
      </c>
      <c r="M2087" t="s">
        <v>76</v>
      </c>
      <c r="N2087" t="s">
        <v>216</v>
      </c>
      <c r="O2087" s="57">
        <v>46237.5391087963</v>
      </c>
      <c r="P2087" s="57">
        <v>46237.653101851851</v>
      </c>
      <c r="Q2087">
        <v>69356496</v>
      </c>
      <c r="S2087">
        <v>172604214071</v>
      </c>
      <c r="T2087" t="s">
        <v>2752</v>
      </c>
      <c r="U2087" t="s">
        <v>2753</v>
      </c>
      <c r="V2087" t="s">
        <v>2754</v>
      </c>
      <c r="Z2087">
        <v>116.15921289000001</v>
      </c>
      <c r="AA2087">
        <v>-8.350918021</v>
      </c>
      <c r="AB2087" t="s">
        <v>2755</v>
      </c>
      <c r="AC2087" t="s">
        <v>217</v>
      </c>
      <c r="AL2087" t="s">
        <v>218</v>
      </c>
      <c r="AM2087" t="s">
        <v>2756</v>
      </c>
      <c r="AN2087" t="s">
        <v>6</v>
      </c>
      <c r="AO2087" s="57">
        <v>46089.549050925925</v>
      </c>
      <c r="AR2087" t="s">
        <v>219</v>
      </c>
      <c r="AS2087" t="s">
        <v>272</v>
      </c>
      <c r="AT2087" t="s">
        <v>231</v>
      </c>
      <c r="AU2087">
        <v>20260803</v>
      </c>
      <c r="AV2087" t="s">
        <v>222</v>
      </c>
      <c r="AW2087" t="s">
        <v>561</v>
      </c>
      <c r="AX2087" t="s">
        <v>223</v>
      </c>
      <c r="BA2087" s="57">
        <v>46237.291666666664</v>
      </c>
      <c r="BB2087" t="s">
        <v>2756</v>
      </c>
      <c r="BC2087">
        <v>2026</v>
      </c>
      <c r="BD2087">
        <v>8</v>
      </c>
      <c r="BE2087">
        <v>3</v>
      </c>
      <c r="BF2087" s="6">
        <f t="shared" si="96"/>
        <v>46237</v>
      </c>
      <c r="BG2087">
        <f t="shared" si="97"/>
        <v>-0.29166666666424135</v>
      </c>
      <c r="BH2087" t="str">
        <f t="shared" si="98"/>
        <v>COMPLY</v>
      </c>
      <c r="BI2087" t="str">
        <f>VLOOKUP(H2087,Sheet2!$A$1:$B$270,2,FALSE)</f>
        <v>SELONG</v>
      </c>
    </row>
    <row r="2088" spans="1:61">
      <c r="A2088">
        <v>2087</v>
      </c>
      <c r="B2088">
        <v>1002519684</v>
      </c>
      <c r="C2088">
        <v>3</v>
      </c>
      <c r="D2088" t="s">
        <v>55</v>
      </c>
      <c r="E2088">
        <v>5</v>
      </c>
      <c r="F2088" t="s">
        <v>265</v>
      </c>
      <c r="G2088" t="s">
        <v>126</v>
      </c>
      <c r="H2088" t="s">
        <v>266</v>
      </c>
      <c r="I2088" t="s">
        <v>213</v>
      </c>
      <c r="J2088" t="s">
        <v>214</v>
      </c>
      <c r="K2088" t="s">
        <v>149</v>
      </c>
      <c r="M2088" t="s">
        <v>76</v>
      </c>
      <c r="N2088" t="s">
        <v>216</v>
      </c>
      <c r="O2088" s="57">
        <v>46245.505671296298</v>
      </c>
      <c r="P2088" s="57">
        <v>46248.344108796293</v>
      </c>
      <c r="Q2088">
        <v>69363201</v>
      </c>
      <c r="S2088">
        <v>152413167617</v>
      </c>
      <c r="T2088" t="s">
        <v>7640</v>
      </c>
      <c r="U2088" t="s">
        <v>7641</v>
      </c>
      <c r="V2088" t="s">
        <v>7642</v>
      </c>
      <c r="Z2088">
        <v>112.7306169</v>
      </c>
      <c r="AA2088">
        <v>-7.2599831000000004</v>
      </c>
      <c r="AB2088" t="s">
        <v>7643</v>
      </c>
      <c r="AC2088" t="s">
        <v>230</v>
      </c>
      <c r="AL2088" t="s">
        <v>218</v>
      </c>
      <c r="AM2088" t="s">
        <v>7644</v>
      </c>
      <c r="AN2088" t="s">
        <v>6</v>
      </c>
      <c r="AO2088" s="57">
        <v>46334.507453703707</v>
      </c>
      <c r="AP2088" s="57">
        <v>46247.333333333336</v>
      </c>
      <c r="AR2088" t="s">
        <v>219</v>
      </c>
      <c r="AS2088" t="s">
        <v>266</v>
      </c>
      <c r="AT2088" t="s">
        <v>231</v>
      </c>
      <c r="AU2088">
        <v>20260814</v>
      </c>
      <c r="AV2088" t="s">
        <v>222</v>
      </c>
      <c r="AW2088" t="s">
        <v>561</v>
      </c>
      <c r="AX2088" t="s">
        <v>223</v>
      </c>
      <c r="BA2088" s="57">
        <v>46247.333333333336</v>
      </c>
      <c r="BB2088" t="s">
        <v>7644</v>
      </c>
      <c r="BC2088">
        <v>2026</v>
      </c>
      <c r="BD2088">
        <v>8</v>
      </c>
      <c r="BE2088">
        <v>14</v>
      </c>
      <c r="BF2088" s="6">
        <f t="shared" si="96"/>
        <v>46248</v>
      </c>
      <c r="BG2088">
        <f t="shared" si="97"/>
        <v>0.66666666666424135</v>
      </c>
      <c r="BH2088" t="str">
        <f t="shared" si="98"/>
        <v>COMPLY</v>
      </c>
      <c r="BI2088" t="str">
        <f>VLOOKUP(H2088,Sheet2!$A$1:$B$270,2,FALSE)</f>
        <v>SURABAYA SELATAN</v>
      </c>
    </row>
    <row r="2089" spans="1:61">
      <c r="A2089">
        <v>2088</v>
      </c>
      <c r="B2089">
        <v>1002531262</v>
      </c>
      <c r="C2089">
        <v>3</v>
      </c>
      <c r="D2089" t="s">
        <v>51</v>
      </c>
      <c r="E2089">
        <v>4</v>
      </c>
      <c r="F2089" t="s">
        <v>235</v>
      </c>
      <c r="G2089" t="s">
        <v>584</v>
      </c>
      <c r="H2089" t="s">
        <v>617</v>
      </c>
      <c r="I2089" t="s">
        <v>213</v>
      </c>
      <c r="J2089" t="s">
        <v>214</v>
      </c>
      <c r="K2089" t="s">
        <v>149</v>
      </c>
      <c r="L2089" t="s">
        <v>215</v>
      </c>
      <c r="M2089" t="s">
        <v>240</v>
      </c>
      <c r="N2089" t="s">
        <v>216</v>
      </c>
      <c r="O2089" s="57">
        <v>46251.687465277777</v>
      </c>
      <c r="P2089" s="57">
        <v>46251.688900462963</v>
      </c>
      <c r="Q2089">
        <v>69368297</v>
      </c>
      <c r="S2089">
        <v>142505403211</v>
      </c>
      <c r="T2089" t="s">
        <v>12935</v>
      </c>
      <c r="U2089" t="s">
        <v>12936</v>
      </c>
      <c r="V2089" t="s">
        <v>12937</v>
      </c>
      <c r="Z2089">
        <v>110.767556088253</v>
      </c>
      <c r="AA2089">
        <v>-7.5542061870282398</v>
      </c>
      <c r="AB2089" t="s">
        <v>12938</v>
      </c>
      <c r="AC2089" t="s">
        <v>237</v>
      </c>
      <c r="AL2089" t="s">
        <v>218</v>
      </c>
      <c r="AM2089" t="s">
        <v>12939</v>
      </c>
      <c r="AN2089" t="s">
        <v>6</v>
      </c>
      <c r="AO2089" t="s">
        <v>12151</v>
      </c>
      <c r="AP2089" s="57">
        <v>46254.333333333336</v>
      </c>
      <c r="AR2089" t="s">
        <v>241</v>
      </c>
      <c r="AS2089" t="s">
        <v>617</v>
      </c>
      <c r="AT2089" t="s">
        <v>231</v>
      </c>
      <c r="AV2089" t="s">
        <v>240</v>
      </c>
      <c r="AW2089" t="s">
        <v>1020</v>
      </c>
      <c r="AX2089" t="s">
        <v>223</v>
      </c>
      <c r="BA2089" s="57">
        <v>46254.333333333336</v>
      </c>
      <c r="BB2089" t="s">
        <v>12939</v>
      </c>
      <c r="BF2089" s="6" t="e">
        <f t="shared" si="96"/>
        <v>#NUM!</v>
      </c>
      <c r="BG2089" t="e">
        <f t="shared" si="97"/>
        <v>#NUM!</v>
      </c>
      <c r="BH2089" t="e">
        <f t="shared" si="98"/>
        <v>#NUM!</v>
      </c>
      <c r="BI2089" t="e">
        <f>VLOOKUP(H2089,Sheet2!$A$1:$B$270,2,FALSE)</f>
        <v>#N/A</v>
      </c>
    </row>
    <row r="2090" spans="1:61">
      <c r="A2090">
        <v>2089</v>
      </c>
      <c r="B2090">
        <v>1002513148</v>
      </c>
      <c r="C2090">
        <v>3</v>
      </c>
      <c r="D2090" t="s">
        <v>59</v>
      </c>
      <c r="E2090">
        <v>4</v>
      </c>
      <c r="F2090" t="s">
        <v>224</v>
      </c>
      <c r="G2090" t="s">
        <v>607</v>
      </c>
      <c r="H2090" t="s">
        <v>913</v>
      </c>
      <c r="I2090" t="s">
        <v>213</v>
      </c>
      <c r="J2090" t="s">
        <v>214</v>
      </c>
      <c r="K2090" t="s">
        <v>149</v>
      </c>
      <c r="L2090" t="s">
        <v>215</v>
      </c>
      <c r="M2090" t="s">
        <v>76</v>
      </c>
      <c r="N2090" t="s">
        <v>216</v>
      </c>
      <c r="O2090" s="57">
        <v>46240.686759259261</v>
      </c>
      <c r="P2090" s="57">
        <v>46241.555486111109</v>
      </c>
      <c r="Q2090">
        <v>69360248</v>
      </c>
      <c r="S2090">
        <v>143385101937</v>
      </c>
      <c r="T2090" t="s">
        <v>2761</v>
      </c>
      <c r="U2090" t="s">
        <v>5286</v>
      </c>
      <c r="V2090" t="s">
        <v>2763</v>
      </c>
      <c r="Z2090">
        <v>109.353478</v>
      </c>
      <c r="AA2090">
        <v>-7.6089570000000002</v>
      </c>
      <c r="AB2090" t="s">
        <v>2764</v>
      </c>
      <c r="AC2090" t="s">
        <v>237</v>
      </c>
      <c r="AL2090" t="s">
        <v>218</v>
      </c>
      <c r="AM2090" t="s">
        <v>2765</v>
      </c>
      <c r="AN2090" t="s">
        <v>6</v>
      </c>
      <c r="AO2090" s="57">
        <v>46181.695405092592</v>
      </c>
      <c r="AP2090" s="57">
        <v>46243.333333333336</v>
      </c>
      <c r="AR2090" t="s">
        <v>219</v>
      </c>
      <c r="AS2090" t="s">
        <v>913</v>
      </c>
      <c r="AT2090" t="s">
        <v>231</v>
      </c>
      <c r="AU2090">
        <v>20260807</v>
      </c>
      <c r="AV2090" t="s">
        <v>222</v>
      </c>
      <c r="AW2090" t="s">
        <v>1023</v>
      </c>
      <c r="AX2090" t="s">
        <v>223</v>
      </c>
      <c r="BA2090" s="57">
        <v>46243.333333333336</v>
      </c>
      <c r="BB2090" t="s">
        <v>2765</v>
      </c>
      <c r="BC2090">
        <v>2026</v>
      </c>
      <c r="BD2090">
        <v>8</v>
      </c>
      <c r="BE2090">
        <v>7</v>
      </c>
      <c r="BF2090" s="6">
        <f t="shared" si="96"/>
        <v>46241</v>
      </c>
      <c r="BG2090">
        <f t="shared" si="97"/>
        <v>-2.3333333333357587</v>
      </c>
      <c r="BH2090" t="str">
        <f t="shared" si="98"/>
        <v>COMPLY</v>
      </c>
      <c r="BI2090" t="e">
        <f>VLOOKUP(H2090,Sheet2!$A$1:$B$270,2,FALSE)</f>
        <v>#N/A</v>
      </c>
    </row>
    <row r="2091" spans="1:61">
      <c r="A2091">
        <v>2090</v>
      </c>
      <c r="B2091">
        <v>1002510174</v>
      </c>
      <c r="C2091">
        <v>3</v>
      </c>
      <c r="D2091" t="s">
        <v>59</v>
      </c>
      <c r="E2091">
        <v>4</v>
      </c>
      <c r="F2091" t="s">
        <v>224</v>
      </c>
      <c r="G2091" t="s">
        <v>224</v>
      </c>
      <c r="H2091" t="s">
        <v>911</v>
      </c>
      <c r="I2091" t="s">
        <v>213</v>
      </c>
      <c r="J2091" t="s">
        <v>214</v>
      </c>
      <c r="K2091" t="s">
        <v>149</v>
      </c>
      <c r="L2091" t="s">
        <v>215</v>
      </c>
      <c r="M2091" t="s">
        <v>76</v>
      </c>
      <c r="N2091" t="s">
        <v>216</v>
      </c>
      <c r="O2091" s="57">
        <v>46239.472187500003</v>
      </c>
      <c r="P2091" s="57">
        <v>46240.582754629628</v>
      </c>
      <c r="Q2091">
        <v>69358993</v>
      </c>
      <c r="S2091">
        <v>146303609683</v>
      </c>
      <c r="T2091" t="s">
        <v>2771</v>
      </c>
      <c r="U2091" t="s">
        <v>2772</v>
      </c>
      <c r="V2091" t="s">
        <v>2773</v>
      </c>
      <c r="Z2091">
        <v>109.2377888</v>
      </c>
      <c r="AA2091">
        <v>-7.4100881000000003</v>
      </c>
      <c r="AB2091" t="s">
        <v>2774</v>
      </c>
      <c r="AC2091" t="s">
        <v>237</v>
      </c>
      <c r="AL2091" t="s">
        <v>218</v>
      </c>
      <c r="AM2091" t="s">
        <v>2592</v>
      </c>
      <c r="AN2091" t="s">
        <v>6</v>
      </c>
      <c r="AO2091" s="57">
        <v>46150.475636574076</v>
      </c>
      <c r="AP2091" s="57">
        <v>46240.333333333336</v>
      </c>
      <c r="AR2091" t="s">
        <v>219</v>
      </c>
      <c r="AS2091" t="s">
        <v>911</v>
      </c>
      <c r="AT2091" t="s">
        <v>231</v>
      </c>
      <c r="AU2091">
        <v>20260806</v>
      </c>
      <c r="AV2091" t="s">
        <v>222</v>
      </c>
      <c r="AW2091" t="s">
        <v>1021</v>
      </c>
      <c r="AX2091" t="s">
        <v>223</v>
      </c>
      <c r="BA2091" s="57">
        <v>46240.333333333336</v>
      </c>
      <c r="BB2091" t="s">
        <v>2592</v>
      </c>
      <c r="BC2091">
        <v>2026</v>
      </c>
      <c r="BD2091">
        <v>8</v>
      </c>
      <c r="BE2091">
        <v>6</v>
      </c>
      <c r="BF2091" s="6">
        <f t="shared" si="96"/>
        <v>46240</v>
      </c>
      <c r="BG2091">
        <f t="shared" si="97"/>
        <v>-0.33333333333575865</v>
      </c>
      <c r="BH2091" t="str">
        <f t="shared" si="98"/>
        <v>COMPLY</v>
      </c>
      <c r="BI2091" t="e">
        <f>VLOOKUP(H2091,Sheet2!$A$1:$B$270,2,FALSE)</f>
        <v>#N/A</v>
      </c>
    </row>
    <row r="2092" spans="1:61">
      <c r="A2092">
        <v>2091</v>
      </c>
      <c r="B2092">
        <v>1002506322</v>
      </c>
      <c r="C2092">
        <v>3</v>
      </c>
      <c r="D2092" t="s">
        <v>34</v>
      </c>
      <c r="E2092">
        <v>5</v>
      </c>
      <c r="F2092" t="s">
        <v>573</v>
      </c>
      <c r="G2092" t="s">
        <v>84</v>
      </c>
      <c r="H2092" t="s">
        <v>253</v>
      </c>
      <c r="I2092" t="s">
        <v>213</v>
      </c>
      <c r="J2092" t="s">
        <v>214</v>
      </c>
      <c r="K2092" t="s">
        <v>149</v>
      </c>
      <c r="M2092" t="s">
        <v>933</v>
      </c>
      <c r="N2092" t="s">
        <v>216</v>
      </c>
      <c r="O2092" s="57">
        <v>46237.621828703705</v>
      </c>
      <c r="P2092" s="57">
        <v>46239.406759259262</v>
      </c>
      <c r="Q2092">
        <v>69353114</v>
      </c>
      <c r="S2092">
        <v>172425707959</v>
      </c>
      <c r="T2092" t="s">
        <v>994</v>
      </c>
      <c r="U2092" t="s">
        <v>1117</v>
      </c>
      <c r="V2092" t="s">
        <v>2775</v>
      </c>
      <c r="Z2092">
        <v>114.973015235703</v>
      </c>
      <c r="AA2092">
        <v>-8.18761870275946</v>
      </c>
      <c r="AB2092" t="s">
        <v>1118</v>
      </c>
      <c r="AC2092" t="s">
        <v>226</v>
      </c>
      <c r="AL2092" t="s">
        <v>218</v>
      </c>
      <c r="AM2092" t="s">
        <v>2776</v>
      </c>
      <c r="AN2092" t="s">
        <v>6</v>
      </c>
      <c r="AO2092" s="57">
        <v>46089.632280092592</v>
      </c>
      <c r="AQ2092" t="s">
        <v>564</v>
      </c>
      <c r="AR2092" t="s">
        <v>12</v>
      </c>
      <c r="AS2092" t="s">
        <v>253</v>
      </c>
      <c r="AT2092" t="s">
        <v>231</v>
      </c>
      <c r="AV2092" t="s">
        <v>917</v>
      </c>
      <c r="AW2092" t="s">
        <v>2777</v>
      </c>
      <c r="AX2092" t="s">
        <v>223</v>
      </c>
      <c r="BA2092" s="57">
        <v>46237.291666666664</v>
      </c>
      <c r="BB2092" t="s">
        <v>2776</v>
      </c>
      <c r="BF2092" s="6" t="e">
        <f t="shared" si="96"/>
        <v>#NUM!</v>
      </c>
      <c r="BG2092" t="e">
        <f t="shared" si="97"/>
        <v>#NUM!</v>
      </c>
      <c r="BH2092" t="e">
        <f t="shared" si="98"/>
        <v>#NUM!</v>
      </c>
      <c r="BI2092" t="str">
        <f>VLOOKUP(H2092,Sheet2!$A$1:$B$270,2,FALSE)</f>
        <v>SINGARAJA</v>
      </c>
    </row>
    <row r="2093" spans="1:61">
      <c r="A2093">
        <v>2092</v>
      </c>
      <c r="B2093">
        <v>1002516563</v>
      </c>
      <c r="C2093">
        <v>3</v>
      </c>
      <c r="D2093" t="s">
        <v>45</v>
      </c>
      <c r="E2093">
        <v>5</v>
      </c>
      <c r="F2093" t="s">
        <v>211</v>
      </c>
      <c r="G2093" t="s">
        <v>118</v>
      </c>
      <c r="H2093" t="s">
        <v>464</v>
      </c>
      <c r="I2093" t="s">
        <v>213</v>
      </c>
      <c r="J2093" t="s">
        <v>214</v>
      </c>
      <c r="K2093" t="s">
        <v>149</v>
      </c>
      <c r="L2093" t="s">
        <v>215</v>
      </c>
      <c r="M2093" t="s">
        <v>575</v>
      </c>
      <c r="N2093" t="s">
        <v>216</v>
      </c>
      <c r="O2093" s="57">
        <v>46243.647870370369</v>
      </c>
      <c r="P2093" s="57">
        <v>46247.403379629628</v>
      </c>
      <c r="Q2093">
        <v>69361913</v>
      </c>
      <c r="S2093">
        <v>172608206126</v>
      </c>
      <c r="T2093" t="s">
        <v>5294</v>
      </c>
      <c r="U2093" t="s">
        <v>4485</v>
      </c>
      <c r="V2093" t="s">
        <v>5295</v>
      </c>
      <c r="Z2093">
        <v>116.74930060762701</v>
      </c>
      <c r="AA2093">
        <v>-8.9167805375867299</v>
      </c>
      <c r="AB2093" t="s">
        <v>5296</v>
      </c>
      <c r="AC2093" t="s">
        <v>237</v>
      </c>
      <c r="AL2093" t="s">
        <v>218</v>
      </c>
      <c r="AM2093" t="s">
        <v>5297</v>
      </c>
      <c r="AN2093" t="s">
        <v>6</v>
      </c>
      <c r="AO2093" s="57">
        <v>46273.652592592596</v>
      </c>
      <c r="AP2093" s="57">
        <v>46244.541666666664</v>
      </c>
      <c r="AR2093" t="s">
        <v>14</v>
      </c>
      <c r="AS2093" t="s">
        <v>464</v>
      </c>
      <c r="AT2093" t="s">
        <v>231</v>
      </c>
      <c r="AV2093" t="s">
        <v>9506</v>
      </c>
      <c r="AW2093" t="s">
        <v>1014</v>
      </c>
      <c r="AX2093" t="s">
        <v>223</v>
      </c>
      <c r="BA2093" s="57">
        <v>46244.541666666664</v>
      </c>
      <c r="BB2093" t="s">
        <v>5297</v>
      </c>
      <c r="BF2093" s="6" t="e">
        <f t="shared" si="96"/>
        <v>#NUM!</v>
      </c>
      <c r="BG2093" t="e">
        <f t="shared" si="97"/>
        <v>#NUM!</v>
      </c>
      <c r="BH2093" t="e">
        <f t="shared" si="98"/>
        <v>#NUM!</v>
      </c>
      <c r="BI2093" t="str">
        <f>VLOOKUP(H2093,Sheet2!$A$1:$B$270,2,FALSE)</f>
        <v>SUMBAWA</v>
      </c>
    </row>
    <row r="2094" spans="1:61">
      <c r="A2094">
        <v>2093</v>
      </c>
      <c r="B2094">
        <v>1002522328</v>
      </c>
      <c r="C2094">
        <v>3</v>
      </c>
      <c r="D2094" t="s">
        <v>42</v>
      </c>
      <c r="E2094">
        <v>5</v>
      </c>
      <c r="F2094" t="s">
        <v>233</v>
      </c>
      <c r="G2094" t="s">
        <v>105</v>
      </c>
      <c r="H2094" t="s">
        <v>381</v>
      </c>
      <c r="I2094" t="s">
        <v>213</v>
      </c>
      <c r="J2094" t="s">
        <v>214</v>
      </c>
      <c r="K2094" t="s">
        <v>149</v>
      </c>
      <c r="M2094" t="s">
        <v>76</v>
      </c>
      <c r="N2094" t="s">
        <v>216</v>
      </c>
      <c r="O2094" s="57">
        <v>46246.590277777781</v>
      </c>
      <c r="P2094" s="57">
        <v>46246.803576388891</v>
      </c>
      <c r="Q2094">
        <v>69364325</v>
      </c>
      <c r="S2094">
        <v>152312243268</v>
      </c>
      <c r="T2094" t="s">
        <v>8578</v>
      </c>
      <c r="U2094" t="s">
        <v>8579</v>
      </c>
      <c r="V2094" t="s">
        <v>8580</v>
      </c>
      <c r="Z2094">
        <v>112.48319619999999</v>
      </c>
      <c r="AA2094">
        <v>-7.5173069000000003</v>
      </c>
      <c r="AB2094" t="s">
        <v>8581</v>
      </c>
      <c r="AC2094" t="s">
        <v>230</v>
      </c>
      <c r="AL2094" t="s">
        <v>218</v>
      </c>
      <c r="AM2094" t="s">
        <v>8582</v>
      </c>
      <c r="AN2094" t="s">
        <v>6</v>
      </c>
      <c r="AO2094" s="57">
        <v>46364.61109953704</v>
      </c>
      <c r="AP2094" s="57">
        <v>46247.541666666664</v>
      </c>
      <c r="AR2094" t="s">
        <v>219</v>
      </c>
      <c r="AS2094" t="s">
        <v>381</v>
      </c>
      <c r="AT2094" t="s">
        <v>966</v>
      </c>
      <c r="AU2094">
        <v>20260812</v>
      </c>
      <c r="AV2094" t="s">
        <v>222</v>
      </c>
      <c r="AW2094" t="s">
        <v>590</v>
      </c>
      <c r="AX2094" t="s">
        <v>223</v>
      </c>
      <c r="BA2094" s="57">
        <v>46247.541666666664</v>
      </c>
      <c r="BB2094" t="s">
        <v>8582</v>
      </c>
      <c r="BC2094">
        <v>2026</v>
      </c>
      <c r="BD2094">
        <v>8</v>
      </c>
      <c r="BE2094">
        <v>12</v>
      </c>
      <c r="BF2094" s="6">
        <f t="shared" si="96"/>
        <v>46246</v>
      </c>
      <c r="BG2094">
        <f t="shared" si="97"/>
        <v>-1.5416666666642413</v>
      </c>
      <c r="BH2094" t="str">
        <f t="shared" si="98"/>
        <v>COMPLY</v>
      </c>
      <c r="BI2094" t="str">
        <f>VLOOKUP(H2094,Sheet2!$A$1:$B$270,2,FALSE)</f>
        <v>MOJOKERTO</v>
      </c>
    </row>
    <row r="2095" spans="1:61">
      <c r="A2095">
        <v>2094</v>
      </c>
      <c r="B2095">
        <v>1002516819</v>
      </c>
      <c r="C2095">
        <v>3</v>
      </c>
      <c r="D2095" t="s">
        <v>55</v>
      </c>
      <c r="E2095">
        <v>5</v>
      </c>
      <c r="F2095" t="s">
        <v>265</v>
      </c>
      <c r="G2095" t="s">
        <v>122</v>
      </c>
      <c r="H2095" t="s">
        <v>348</v>
      </c>
      <c r="I2095" t="s">
        <v>213</v>
      </c>
      <c r="J2095" t="s">
        <v>214</v>
      </c>
      <c r="K2095" t="s">
        <v>149</v>
      </c>
      <c r="M2095" t="s">
        <v>76</v>
      </c>
      <c r="N2095" t="s">
        <v>216</v>
      </c>
      <c r="O2095" s="57">
        <v>46244.355219907404</v>
      </c>
      <c r="P2095" s="57">
        <v>46245.809398148151</v>
      </c>
      <c r="Q2095">
        <v>69362038</v>
      </c>
      <c r="S2095">
        <v>152443207465</v>
      </c>
      <c r="T2095" t="s">
        <v>6527</v>
      </c>
      <c r="U2095" t="s">
        <v>6528</v>
      </c>
      <c r="V2095" t="s">
        <v>6529</v>
      </c>
      <c r="Z2095">
        <v>112.4871285</v>
      </c>
      <c r="AA2095">
        <v>-7.2671915</v>
      </c>
      <c r="AB2095" t="s">
        <v>6530</v>
      </c>
      <c r="AC2095" t="s">
        <v>230</v>
      </c>
      <c r="AL2095" t="s">
        <v>218</v>
      </c>
      <c r="AM2095" t="s">
        <v>6531</v>
      </c>
      <c r="AN2095" t="s">
        <v>6</v>
      </c>
      <c r="AO2095" s="57">
        <v>46303.361180555556</v>
      </c>
      <c r="AP2095" s="57">
        <v>46245.541666666664</v>
      </c>
      <c r="AR2095" t="s">
        <v>219</v>
      </c>
      <c r="AS2095" t="s">
        <v>348</v>
      </c>
      <c r="AT2095" t="s">
        <v>231</v>
      </c>
      <c r="AU2095">
        <v>20260811</v>
      </c>
      <c r="AV2095" t="s">
        <v>222</v>
      </c>
      <c r="AW2095" t="s">
        <v>561</v>
      </c>
      <c r="AX2095" t="s">
        <v>223</v>
      </c>
      <c r="BA2095" s="57">
        <v>46245.541666666664</v>
      </c>
      <c r="BB2095" t="s">
        <v>6531</v>
      </c>
      <c r="BC2095">
        <v>2026</v>
      </c>
      <c r="BD2095">
        <v>8</v>
      </c>
      <c r="BE2095">
        <v>11</v>
      </c>
      <c r="BF2095" s="6">
        <f t="shared" si="96"/>
        <v>46245</v>
      </c>
      <c r="BG2095">
        <f t="shared" si="97"/>
        <v>-0.54166666666424135</v>
      </c>
      <c r="BH2095" t="str">
        <f t="shared" si="98"/>
        <v>COMPLY</v>
      </c>
      <c r="BI2095" t="str">
        <f>VLOOKUP(H2095,Sheet2!$A$1:$B$270,2,FALSE)</f>
        <v>GRESIK</v>
      </c>
    </row>
    <row r="2096" spans="1:61">
      <c r="A2096">
        <v>2095</v>
      </c>
      <c r="B2096">
        <v>1002519717</v>
      </c>
      <c r="C2096">
        <v>3</v>
      </c>
      <c r="D2096" t="s">
        <v>51</v>
      </c>
      <c r="E2096">
        <v>4</v>
      </c>
      <c r="F2096" t="s">
        <v>273</v>
      </c>
      <c r="G2096" t="s">
        <v>339</v>
      </c>
      <c r="H2096" t="s">
        <v>1075</v>
      </c>
      <c r="I2096" t="s">
        <v>213</v>
      </c>
      <c r="J2096" t="s">
        <v>214</v>
      </c>
      <c r="K2096" t="s">
        <v>149</v>
      </c>
      <c r="L2096" t="s">
        <v>215</v>
      </c>
      <c r="M2096" t="s">
        <v>225</v>
      </c>
      <c r="N2096" t="s">
        <v>216</v>
      </c>
      <c r="O2096" s="57">
        <v>46245.514537037037</v>
      </c>
      <c r="P2096" s="57">
        <v>46246.55265046296</v>
      </c>
      <c r="Q2096">
        <v>69363239</v>
      </c>
      <c r="S2096">
        <v>142552107762</v>
      </c>
      <c r="T2096" t="s">
        <v>7645</v>
      </c>
      <c r="U2096" t="s">
        <v>7646</v>
      </c>
      <c r="V2096" t="s">
        <v>7647</v>
      </c>
      <c r="Z2096">
        <v>111.5505526</v>
      </c>
      <c r="AA2096">
        <v>-7.1586190999999904</v>
      </c>
      <c r="AB2096" t="s">
        <v>7648</v>
      </c>
      <c r="AC2096" t="s">
        <v>237</v>
      </c>
      <c r="AL2096" t="s">
        <v>218</v>
      </c>
      <c r="AM2096" t="s">
        <v>7649</v>
      </c>
      <c r="AN2096" t="s">
        <v>6</v>
      </c>
      <c r="AO2096" s="57">
        <v>46334.51761574074</v>
      </c>
      <c r="AP2096" s="57">
        <v>46246.541666666664</v>
      </c>
      <c r="AR2096" t="s">
        <v>18</v>
      </c>
      <c r="AS2096" t="s">
        <v>1075</v>
      </c>
      <c r="AT2096" t="s">
        <v>231</v>
      </c>
      <c r="AV2096" t="s">
        <v>227</v>
      </c>
      <c r="AW2096" t="s">
        <v>1010</v>
      </c>
      <c r="AX2096" t="s">
        <v>223</v>
      </c>
      <c r="BA2096" s="57">
        <v>46246.541666666664</v>
      </c>
      <c r="BB2096" t="s">
        <v>7649</v>
      </c>
      <c r="BF2096" s="6" t="e">
        <f t="shared" si="96"/>
        <v>#NUM!</v>
      </c>
      <c r="BG2096" t="e">
        <f t="shared" si="97"/>
        <v>#NUM!</v>
      </c>
      <c r="BH2096" t="e">
        <f t="shared" si="98"/>
        <v>#NUM!</v>
      </c>
      <c r="BI2096" t="e">
        <f>VLOOKUP(H2096,Sheet2!$A$1:$B$270,2,FALSE)</f>
        <v>#N/A</v>
      </c>
    </row>
    <row r="2097" spans="1:61">
      <c r="A2097">
        <v>2096</v>
      </c>
      <c r="B2097">
        <v>1002518218</v>
      </c>
      <c r="C2097">
        <v>3</v>
      </c>
      <c r="D2097" t="s">
        <v>38</v>
      </c>
      <c r="E2097">
        <v>5</v>
      </c>
      <c r="F2097" t="s">
        <v>90</v>
      </c>
      <c r="G2097" t="s">
        <v>93</v>
      </c>
      <c r="H2097" t="s">
        <v>302</v>
      </c>
      <c r="I2097" t="s">
        <v>213</v>
      </c>
      <c r="J2097" t="s">
        <v>214</v>
      </c>
      <c r="K2097" t="s">
        <v>149</v>
      </c>
      <c r="L2097" t="s">
        <v>215</v>
      </c>
      <c r="M2097" t="s">
        <v>76</v>
      </c>
      <c r="N2097" t="s">
        <v>216</v>
      </c>
      <c r="O2097" s="57">
        <v>46244.632592592592</v>
      </c>
      <c r="P2097" s="57">
        <v>46244.786423611113</v>
      </c>
      <c r="Q2097">
        <v>69362627</v>
      </c>
      <c r="S2097">
        <v>152611229872</v>
      </c>
      <c r="T2097" t="s">
        <v>6532</v>
      </c>
      <c r="U2097" t="s">
        <v>6533</v>
      </c>
      <c r="V2097" t="s">
        <v>6534</v>
      </c>
      <c r="Z2097">
        <v>111.920222781557</v>
      </c>
      <c r="AA2097">
        <v>-7.6007293486941299</v>
      </c>
      <c r="AB2097" t="s">
        <v>6535</v>
      </c>
      <c r="AC2097" t="s">
        <v>237</v>
      </c>
      <c r="AL2097" t="s">
        <v>218</v>
      </c>
      <c r="AM2097" t="s">
        <v>6536</v>
      </c>
      <c r="AN2097" t="s">
        <v>6</v>
      </c>
      <c r="AO2097" s="57">
        <v>46303.642812500002</v>
      </c>
      <c r="AP2097" s="57">
        <v>46245.541666666664</v>
      </c>
      <c r="AR2097" t="s">
        <v>219</v>
      </c>
      <c r="AS2097" t="s">
        <v>302</v>
      </c>
      <c r="AT2097" t="s">
        <v>231</v>
      </c>
      <c r="AU2097">
        <v>20260810</v>
      </c>
      <c r="AV2097" t="s">
        <v>222</v>
      </c>
      <c r="AW2097" t="s">
        <v>1010</v>
      </c>
      <c r="AX2097" t="s">
        <v>223</v>
      </c>
      <c r="BA2097" s="57">
        <v>46245.541666666664</v>
      </c>
      <c r="BB2097" t="s">
        <v>6536</v>
      </c>
      <c r="BC2097">
        <v>2026</v>
      </c>
      <c r="BD2097">
        <v>8</v>
      </c>
      <c r="BE2097">
        <v>10</v>
      </c>
      <c r="BF2097" s="6">
        <f t="shared" si="96"/>
        <v>46244</v>
      </c>
      <c r="BG2097">
        <f t="shared" si="97"/>
        <v>-1.5416666666642413</v>
      </c>
      <c r="BH2097" t="str">
        <f t="shared" si="98"/>
        <v>COMPLY</v>
      </c>
      <c r="BI2097" t="str">
        <f>VLOOKUP(H2097,Sheet2!$A$1:$B$270,2,FALSE)</f>
        <v>NGANJUK</v>
      </c>
    </row>
    <row r="2098" spans="1:61">
      <c r="A2098">
        <v>2097</v>
      </c>
      <c r="B2098">
        <v>1002514829</v>
      </c>
      <c r="C2098">
        <v>3</v>
      </c>
      <c r="D2098" t="s">
        <v>55</v>
      </c>
      <c r="E2098">
        <v>5</v>
      </c>
      <c r="F2098" t="s">
        <v>265</v>
      </c>
      <c r="G2098" t="s">
        <v>128</v>
      </c>
      <c r="H2098" t="s">
        <v>274</v>
      </c>
      <c r="I2098" t="s">
        <v>213</v>
      </c>
      <c r="J2098" t="s">
        <v>214</v>
      </c>
      <c r="K2098" t="s">
        <v>149</v>
      </c>
      <c r="L2098" t="s">
        <v>215</v>
      </c>
      <c r="M2098" t="s">
        <v>76</v>
      </c>
      <c r="N2098" t="s">
        <v>216</v>
      </c>
      <c r="O2098" s="57">
        <v>46241.601365740738</v>
      </c>
      <c r="P2098" s="57">
        <v>46242.766469907408</v>
      </c>
      <c r="Q2098">
        <v>69360876</v>
      </c>
      <c r="S2098">
        <v>152418251057</v>
      </c>
      <c r="T2098" t="s">
        <v>5298</v>
      </c>
      <c r="U2098" t="s">
        <v>5299</v>
      </c>
      <c r="V2098" t="s">
        <v>5300</v>
      </c>
      <c r="Z2098">
        <v>112.703339</v>
      </c>
      <c r="AA2098">
        <v>-7.2574899999999998</v>
      </c>
      <c r="AB2098" t="s">
        <v>5301</v>
      </c>
      <c r="AC2098" t="s">
        <v>237</v>
      </c>
      <c r="AL2098" t="s">
        <v>218</v>
      </c>
      <c r="AM2098" t="s">
        <v>5302</v>
      </c>
      <c r="AN2098" t="s">
        <v>6</v>
      </c>
      <c r="AO2098" s="57">
        <v>46211.611134259256</v>
      </c>
      <c r="AP2098" s="57">
        <v>46243.541666666664</v>
      </c>
      <c r="AR2098" t="s">
        <v>219</v>
      </c>
      <c r="AS2098" t="s">
        <v>274</v>
      </c>
      <c r="AT2098" t="s">
        <v>231</v>
      </c>
      <c r="AU2098">
        <v>20260808</v>
      </c>
      <c r="AV2098" t="s">
        <v>222</v>
      </c>
      <c r="AW2098" t="s">
        <v>1021</v>
      </c>
      <c r="AX2098" t="s">
        <v>223</v>
      </c>
      <c r="BA2098" s="57">
        <v>46243.541666666664</v>
      </c>
      <c r="BB2098" t="s">
        <v>5302</v>
      </c>
      <c r="BC2098">
        <v>2026</v>
      </c>
      <c r="BD2098">
        <v>8</v>
      </c>
      <c r="BE2098">
        <v>8</v>
      </c>
      <c r="BF2098" s="6">
        <f t="shared" si="96"/>
        <v>46242</v>
      </c>
      <c r="BG2098">
        <f t="shared" si="97"/>
        <v>-1.5416666666642413</v>
      </c>
      <c r="BH2098" t="str">
        <f t="shared" si="98"/>
        <v>COMPLY</v>
      </c>
      <c r="BI2098" t="str">
        <f>VLOOKUP(H2098,Sheet2!$A$1:$B$270,2,FALSE)</f>
        <v>SURABAYA UTARA</v>
      </c>
    </row>
    <row r="2099" spans="1:61">
      <c r="A2099">
        <v>2098</v>
      </c>
      <c r="B2099">
        <v>1002519128</v>
      </c>
      <c r="C2099">
        <v>3</v>
      </c>
      <c r="D2099" t="s">
        <v>49</v>
      </c>
      <c r="E2099">
        <v>4</v>
      </c>
      <c r="F2099" t="s">
        <v>252</v>
      </c>
      <c r="G2099" t="s">
        <v>553</v>
      </c>
      <c r="H2099" t="s">
        <v>559</v>
      </c>
      <c r="I2099" t="s">
        <v>213</v>
      </c>
      <c r="J2099" t="s">
        <v>214</v>
      </c>
      <c r="K2099" t="s">
        <v>149</v>
      </c>
      <c r="M2099" t="s">
        <v>555</v>
      </c>
      <c r="N2099" t="s">
        <v>216</v>
      </c>
      <c r="O2099" s="57">
        <v>46245.414467592593</v>
      </c>
      <c r="P2099" s="57">
        <v>46248.703923611109</v>
      </c>
      <c r="Q2099">
        <v>69362974</v>
      </c>
      <c r="S2099">
        <v>146281107958</v>
      </c>
      <c r="T2099" t="s">
        <v>7650</v>
      </c>
      <c r="U2099" t="s">
        <v>7550</v>
      </c>
      <c r="Z2099">
        <v>108.9867514</v>
      </c>
      <c r="AA2099">
        <v>-7.1551226999999997</v>
      </c>
      <c r="AB2099" t="s">
        <v>7651</v>
      </c>
      <c r="AC2099" t="s">
        <v>226</v>
      </c>
      <c r="AO2099" s="57">
        <v>46334.42396990741</v>
      </c>
      <c r="AR2099" t="s">
        <v>6</v>
      </c>
      <c r="AS2099" t="s">
        <v>559</v>
      </c>
      <c r="AT2099" t="s">
        <v>231</v>
      </c>
      <c r="AV2099" t="s">
        <v>8969</v>
      </c>
      <c r="AW2099" t="s">
        <v>561</v>
      </c>
      <c r="AX2099" t="s">
        <v>223</v>
      </c>
      <c r="BF2099" s="6" t="e">
        <f t="shared" si="96"/>
        <v>#NUM!</v>
      </c>
      <c r="BG2099" t="e">
        <f t="shared" si="97"/>
        <v>#NUM!</v>
      </c>
      <c r="BH2099" t="e">
        <f t="shared" si="98"/>
        <v>#NUM!</v>
      </c>
      <c r="BI2099" t="e">
        <f>VLOOKUP(H2099,Sheet2!$A$1:$B$270,2,FALSE)</f>
        <v>#N/A</v>
      </c>
    </row>
    <row r="2100" spans="1:61">
      <c r="A2100">
        <v>2099</v>
      </c>
      <c r="B2100">
        <v>1002526103</v>
      </c>
      <c r="C2100">
        <v>3</v>
      </c>
      <c r="D2100" t="s">
        <v>38</v>
      </c>
      <c r="E2100">
        <v>5</v>
      </c>
      <c r="F2100" t="s">
        <v>250</v>
      </c>
      <c r="G2100" t="s">
        <v>91</v>
      </c>
      <c r="H2100" t="s">
        <v>408</v>
      </c>
      <c r="I2100" t="s">
        <v>213</v>
      </c>
      <c r="J2100" t="s">
        <v>214</v>
      </c>
      <c r="K2100" t="s">
        <v>149</v>
      </c>
      <c r="L2100" t="s">
        <v>215</v>
      </c>
      <c r="M2100" t="s">
        <v>76</v>
      </c>
      <c r="N2100" t="s">
        <v>216</v>
      </c>
      <c r="O2100" s="57">
        <v>46248.47078703704</v>
      </c>
      <c r="P2100" s="57">
        <v>46248.664166666669</v>
      </c>
      <c r="Q2100">
        <v>69365906</v>
      </c>
      <c r="S2100">
        <v>152718219107</v>
      </c>
      <c r="T2100" t="s">
        <v>12940</v>
      </c>
      <c r="U2100" t="s">
        <v>12941</v>
      </c>
      <c r="V2100" t="s">
        <v>12942</v>
      </c>
      <c r="Z2100">
        <v>112.5753127</v>
      </c>
      <c r="AA2100">
        <v>-8.1320823999999998</v>
      </c>
      <c r="AB2100" t="s">
        <v>12943</v>
      </c>
      <c r="AC2100" t="s">
        <v>237</v>
      </c>
      <c r="AL2100" t="s">
        <v>218</v>
      </c>
      <c r="AM2100" t="s">
        <v>12857</v>
      </c>
      <c r="AN2100" t="s">
        <v>6</v>
      </c>
      <c r="AO2100" t="s">
        <v>10172</v>
      </c>
      <c r="AP2100" s="57">
        <v>46249.333333333336</v>
      </c>
      <c r="AR2100" t="s">
        <v>219</v>
      </c>
      <c r="AS2100" t="s">
        <v>408</v>
      </c>
      <c r="AT2100" t="s">
        <v>231</v>
      </c>
      <c r="AU2100">
        <v>20260814</v>
      </c>
      <c r="AV2100" t="s">
        <v>222</v>
      </c>
      <c r="AW2100" t="s">
        <v>1023</v>
      </c>
      <c r="AX2100" t="s">
        <v>223</v>
      </c>
      <c r="BA2100" s="57">
        <v>46249.333333333336</v>
      </c>
      <c r="BB2100" t="s">
        <v>12857</v>
      </c>
      <c r="BC2100">
        <v>2026</v>
      </c>
      <c r="BD2100">
        <v>8</v>
      </c>
      <c r="BE2100">
        <v>14</v>
      </c>
      <c r="BF2100" s="6">
        <f t="shared" si="96"/>
        <v>46248</v>
      </c>
      <c r="BG2100">
        <f t="shared" si="97"/>
        <v>-1.3333333333357587</v>
      </c>
      <c r="BH2100" t="str">
        <f t="shared" si="98"/>
        <v>COMPLY</v>
      </c>
      <c r="BI2100" t="str">
        <f>VLOOKUP(H2100,Sheet2!$A$1:$B$270,2,FALSE)</f>
        <v>MALANG</v>
      </c>
    </row>
    <row r="2101" spans="1:61">
      <c r="A2101">
        <v>2100</v>
      </c>
      <c r="B2101">
        <v>1002530742</v>
      </c>
      <c r="C2101">
        <v>3</v>
      </c>
      <c r="D2101" t="s">
        <v>45</v>
      </c>
      <c r="E2101">
        <v>5</v>
      </c>
      <c r="F2101" t="s">
        <v>211</v>
      </c>
      <c r="G2101" t="s">
        <v>110</v>
      </c>
      <c r="H2101" t="s">
        <v>249</v>
      </c>
      <c r="I2101" t="s">
        <v>213</v>
      </c>
      <c r="J2101" t="s">
        <v>214</v>
      </c>
      <c r="K2101" t="s">
        <v>149</v>
      </c>
      <c r="L2101" t="s">
        <v>215</v>
      </c>
      <c r="M2101" t="s">
        <v>225</v>
      </c>
      <c r="N2101" t="s">
        <v>216</v>
      </c>
      <c r="O2101" s="57">
        <v>46251.499965277777</v>
      </c>
      <c r="P2101" s="57">
        <v>46252.337835648148</v>
      </c>
      <c r="Q2101">
        <v>69367998</v>
      </c>
      <c r="S2101">
        <v>172616801892</v>
      </c>
      <c r="T2101" t="s">
        <v>12944</v>
      </c>
      <c r="U2101" t="s">
        <v>12945</v>
      </c>
      <c r="V2101" t="s">
        <v>12946</v>
      </c>
      <c r="Z2101">
        <v>118.732635</v>
      </c>
      <c r="AA2101">
        <v>-8.4748439999999992</v>
      </c>
      <c r="AB2101" t="s">
        <v>12947</v>
      </c>
      <c r="AC2101" t="s">
        <v>237</v>
      </c>
      <c r="AL2101" t="s">
        <v>218</v>
      </c>
      <c r="AM2101" t="s">
        <v>10250</v>
      </c>
      <c r="AN2101" t="s">
        <v>6</v>
      </c>
      <c r="AO2101" t="s">
        <v>10706</v>
      </c>
      <c r="AP2101" s="57">
        <v>46252.333333333336</v>
      </c>
      <c r="AR2101" t="s">
        <v>18</v>
      </c>
      <c r="AS2101" t="s">
        <v>249</v>
      </c>
      <c r="AT2101" t="s">
        <v>570</v>
      </c>
      <c r="AV2101" t="s">
        <v>227</v>
      </c>
      <c r="AW2101" t="s">
        <v>4548</v>
      </c>
      <c r="AX2101" t="s">
        <v>223</v>
      </c>
      <c r="BA2101" s="57">
        <v>46252.333333333336</v>
      </c>
      <c r="BB2101" t="s">
        <v>10250</v>
      </c>
      <c r="BF2101" s="6" t="e">
        <f t="shared" si="96"/>
        <v>#NUM!</v>
      </c>
      <c r="BG2101" t="e">
        <f t="shared" si="97"/>
        <v>#NUM!</v>
      </c>
      <c r="BH2101" t="e">
        <f t="shared" si="98"/>
        <v>#NUM!</v>
      </c>
      <c r="BI2101" t="str">
        <f>VLOOKUP(H2101,Sheet2!$A$1:$B$270,2,FALSE)</f>
        <v>BIMA</v>
      </c>
    </row>
    <row r="2102" spans="1:61">
      <c r="A2102">
        <v>2101</v>
      </c>
      <c r="B2102">
        <v>1002513456</v>
      </c>
      <c r="C2102">
        <v>3</v>
      </c>
      <c r="D2102" t="s">
        <v>38</v>
      </c>
      <c r="E2102">
        <v>5</v>
      </c>
      <c r="F2102" t="s">
        <v>90</v>
      </c>
      <c r="G2102" t="s">
        <v>98</v>
      </c>
      <c r="H2102" t="s">
        <v>518</v>
      </c>
      <c r="I2102" t="s">
        <v>213</v>
      </c>
      <c r="J2102" t="s">
        <v>214</v>
      </c>
      <c r="K2102" t="s">
        <v>149</v>
      </c>
      <c r="L2102" t="s">
        <v>215</v>
      </c>
      <c r="M2102" t="s">
        <v>76</v>
      </c>
      <c r="N2102" t="s">
        <v>216</v>
      </c>
      <c r="O2102" s="57">
        <v>46240.782592592594</v>
      </c>
      <c r="P2102" s="57">
        <v>46241.546076388891</v>
      </c>
      <c r="Q2102">
        <v>69360334</v>
      </c>
      <c r="S2102">
        <v>152637211080</v>
      </c>
      <c r="T2102" t="s">
        <v>2786</v>
      </c>
      <c r="U2102" t="s">
        <v>2787</v>
      </c>
      <c r="V2102" t="s">
        <v>2788</v>
      </c>
      <c r="Z2102">
        <v>111.993217035581</v>
      </c>
      <c r="AA2102">
        <v>-8.0962161328539093</v>
      </c>
      <c r="AB2102" t="s">
        <v>2789</v>
      </c>
      <c r="AC2102" t="s">
        <v>237</v>
      </c>
      <c r="AL2102" t="s">
        <v>218</v>
      </c>
      <c r="AM2102" t="s">
        <v>2790</v>
      </c>
      <c r="AN2102" t="s">
        <v>6</v>
      </c>
      <c r="AO2102" s="57">
        <v>46181.788773148146</v>
      </c>
      <c r="AP2102" s="57">
        <v>46241.625</v>
      </c>
      <c r="AR2102" t="s">
        <v>219</v>
      </c>
      <c r="AS2102" t="s">
        <v>518</v>
      </c>
      <c r="AT2102" t="s">
        <v>231</v>
      </c>
      <c r="AU2102">
        <v>20260807</v>
      </c>
      <c r="AV2102" t="s">
        <v>222</v>
      </c>
      <c r="AW2102" t="s">
        <v>1010</v>
      </c>
      <c r="AX2102" t="s">
        <v>223</v>
      </c>
      <c r="BA2102" s="57">
        <v>46241.625</v>
      </c>
      <c r="BB2102" t="s">
        <v>2790</v>
      </c>
      <c r="BC2102">
        <v>2026</v>
      </c>
      <c r="BD2102">
        <v>8</v>
      </c>
      <c r="BE2102">
        <v>7</v>
      </c>
      <c r="BF2102" s="6">
        <f t="shared" si="96"/>
        <v>46241</v>
      </c>
      <c r="BG2102">
        <f t="shared" si="97"/>
        <v>-0.625</v>
      </c>
      <c r="BH2102" t="str">
        <f t="shared" si="98"/>
        <v>COMPLY</v>
      </c>
      <c r="BI2102" t="str">
        <f>VLOOKUP(H2102,Sheet2!$A$1:$B$270,2,FALSE)</f>
        <v>BLITAR</v>
      </c>
    </row>
    <row r="2103" spans="1:61">
      <c r="A2103">
        <v>2102</v>
      </c>
      <c r="B2103">
        <v>1002506198</v>
      </c>
      <c r="C2103">
        <v>3</v>
      </c>
      <c r="D2103" t="s">
        <v>51</v>
      </c>
      <c r="E2103">
        <v>4</v>
      </c>
      <c r="F2103" t="s">
        <v>273</v>
      </c>
      <c r="G2103" t="s">
        <v>273</v>
      </c>
      <c r="H2103" t="s">
        <v>939</v>
      </c>
      <c r="I2103" t="s">
        <v>9798</v>
      </c>
      <c r="J2103" t="s">
        <v>214</v>
      </c>
      <c r="K2103" t="s">
        <v>149</v>
      </c>
      <c r="M2103" t="s">
        <v>933</v>
      </c>
      <c r="N2103" t="s">
        <v>9867</v>
      </c>
      <c r="O2103" s="57">
        <v>46237.590601851851</v>
      </c>
      <c r="P2103" s="57">
        <v>46240.422627314816</v>
      </c>
      <c r="Q2103">
        <v>66038855</v>
      </c>
      <c r="S2103">
        <v>141456115368</v>
      </c>
      <c r="T2103" t="s">
        <v>10264</v>
      </c>
      <c r="U2103" t="s">
        <v>12948</v>
      </c>
      <c r="V2103" t="s">
        <v>12949</v>
      </c>
      <c r="Z2103">
        <v>110.63458622024601</v>
      </c>
      <c r="AA2103">
        <v>-6.8955533297486502</v>
      </c>
      <c r="AB2103" t="s">
        <v>10267</v>
      </c>
      <c r="AC2103" t="s">
        <v>9804</v>
      </c>
      <c r="AL2103" t="s">
        <v>218</v>
      </c>
      <c r="AM2103" t="s">
        <v>10267</v>
      </c>
      <c r="AN2103" t="s">
        <v>6</v>
      </c>
      <c r="AO2103" s="57">
        <v>46089.611215277779</v>
      </c>
      <c r="AQ2103" t="s">
        <v>903</v>
      </c>
      <c r="AR2103" t="s">
        <v>12</v>
      </c>
      <c r="AS2103" t="s">
        <v>939</v>
      </c>
      <c r="AT2103" t="s">
        <v>231</v>
      </c>
      <c r="AV2103" t="s">
        <v>917</v>
      </c>
      <c r="AW2103" t="s">
        <v>10536</v>
      </c>
      <c r="AX2103" t="s">
        <v>223</v>
      </c>
      <c r="BA2103" s="57">
        <v>46237.604166666664</v>
      </c>
      <c r="BB2103" t="s">
        <v>10267</v>
      </c>
      <c r="BF2103" s="6" t="e">
        <f t="shared" si="96"/>
        <v>#NUM!</v>
      </c>
      <c r="BG2103" t="e">
        <f t="shared" si="97"/>
        <v>#NUM!</v>
      </c>
      <c r="BH2103" t="e">
        <f t="shared" si="98"/>
        <v>#NUM!</v>
      </c>
      <c r="BI2103" t="e">
        <f>VLOOKUP(H2103,Sheet2!$A$1:$B$270,2,FALSE)</f>
        <v>#N/A</v>
      </c>
    </row>
    <row r="2104" spans="1:61">
      <c r="A2104">
        <v>2103</v>
      </c>
      <c r="B2104">
        <v>1002526757</v>
      </c>
      <c r="C2104">
        <v>3</v>
      </c>
      <c r="D2104" t="s">
        <v>49</v>
      </c>
      <c r="E2104">
        <v>4</v>
      </c>
      <c r="F2104" t="s">
        <v>252</v>
      </c>
      <c r="G2104" t="s">
        <v>553</v>
      </c>
      <c r="H2104" t="s">
        <v>968</v>
      </c>
      <c r="I2104" t="s">
        <v>9798</v>
      </c>
      <c r="J2104" t="s">
        <v>214</v>
      </c>
      <c r="K2104" t="s">
        <v>149</v>
      </c>
      <c r="M2104" t="s">
        <v>277</v>
      </c>
      <c r="N2104" t="s">
        <v>9799</v>
      </c>
      <c r="O2104" s="57">
        <v>46248.623576388891</v>
      </c>
      <c r="P2104" s="57">
        <v>46249.471701388888</v>
      </c>
      <c r="Q2104">
        <v>69366186</v>
      </c>
      <c r="S2104">
        <v>146284106806</v>
      </c>
      <c r="T2104" t="s">
        <v>12237</v>
      </c>
      <c r="U2104" t="s">
        <v>12238</v>
      </c>
      <c r="V2104" t="s">
        <v>12950</v>
      </c>
      <c r="Z2104">
        <v>109.003361909143</v>
      </c>
      <c r="AA2104">
        <v>-6.8651246236648902</v>
      </c>
      <c r="AB2104" t="s">
        <v>12951</v>
      </c>
      <c r="AC2104" t="s">
        <v>9804</v>
      </c>
      <c r="AL2104" t="s">
        <v>218</v>
      </c>
      <c r="AM2104" t="s">
        <v>12951</v>
      </c>
      <c r="AN2104" t="s">
        <v>6</v>
      </c>
      <c r="AO2104" t="s">
        <v>10203</v>
      </c>
      <c r="AQ2104" t="s">
        <v>248</v>
      </c>
      <c r="AR2104" t="s">
        <v>278</v>
      </c>
      <c r="AS2104" t="s">
        <v>968</v>
      </c>
      <c r="AT2104" t="s">
        <v>231</v>
      </c>
      <c r="AV2104" t="s">
        <v>12952</v>
      </c>
      <c r="AW2104" t="s">
        <v>10135</v>
      </c>
      <c r="AX2104" t="s">
        <v>223</v>
      </c>
      <c r="BA2104" s="57">
        <v>46251.583333333336</v>
      </c>
      <c r="BB2104" t="s">
        <v>12951</v>
      </c>
      <c r="BF2104" s="6" t="e">
        <f t="shared" si="96"/>
        <v>#NUM!</v>
      </c>
      <c r="BG2104" t="e">
        <f t="shared" si="97"/>
        <v>#NUM!</v>
      </c>
      <c r="BH2104" t="e">
        <f t="shared" si="98"/>
        <v>#NUM!</v>
      </c>
      <c r="BI2104" t="e">
        <f>VLOOKUP(H2104,Sheet2!$A$1:$B$270,2,FALSE)</f>
        <v>#N/A</v>
      </c>
    </row>
    <row r="2105" spans="1:61">
      <c r="A2105">
        <v>2104</v>
      </c>
      <c r="B2105">
        <v>1002525010</v>
      </c>
      <c r="C2105">
        <v>3</v>
      </c>
      <c r="D2105" t="s">
        <v>51</v>
      </c>
      <c r="E2105">
        <v>4</v>
      </c>
      <c r="F2105" t="s">
        <v>235</v>
      </c>
      <c r="G2105" t="s">
        <v>4880</v>
      </c>
      <c r="H2105" t="s">
        <v>9507</v>
      </c>
      <c r="I2105" t="s">
        <v>213</v>
      </c>
      <c r="J2105" t="s">
        <v>214</v>
      </c>
      <c r="K2105" t="s">
        <v>149</v>
      </c>
      <c r="M2105" t="s">
        <v>555</v>
      </c>
      <c r="N2105" t="s">
        <v>216</v>
      </c>
      <c r="O2105" s="57">
        <v>46247.700312499997</v>
      </c>
      <c r="P2105" s="57">
        <v>46249.557592592595</v>
      </c>
      <c r="Q2105">
        <v>69365458</v>
      </c>
      <c r="S2105">
        <v>146550124286</v>
      </c>
      <c r="T2105" t="s">
        <v>9508</v>
      </c>
      <c r="U2105" t="s">
        <v>9509</v>
      </c>
      <c r="Z2105">
        <v>110.6030023</v>
      </c>
      <c r="AA2105">
        <v>-7.6865955000000001</v>
      </c>
      <c r="AB2105" t="s">
        <v>9510</v>
      </c>
      <c r="AC2105" t="s">
        <v>230</v>
      </c>
      <c r="AO2105" t="s">
        <v>9511</v>
      </c>
      <c r="AR2105" t="s">
        <v>6</v>
      </c>
      <c r="AS2105" t="s">
        <v>9507</v>
      </c>
      <c r="AT2105" t="s">
        <v>231</v>
      </c>
      <c r="AV2105" t="s">
        <v>12953</v>
      </c>
      <c r="AW2105" t="s">
        <v>959</v>
      </c>
      <c r="AX2105" t="s">
        <v>223</v>
      </c>
      <c r="BF2105" s="6" t="e">
        <f t="shared" si="96"/>
        <v>#NUM!</v>
      </c>
      <c r="BG2105" t="e">
        <f t="shared" si="97"/>
        <v>#NUM!</v>
      </c>
      <c r="BH2105" t="e">
        <f t="shared" si="98"/>
        <v>#NUM!</v>
      </c>
      <c r="BI2105" t="e">
        <f>VLOOKUP(H2105,Sheet2!$A$1:$B$270,2,FALSE)</f>
        <v>#N/A</v>
      </c>
    </row>
    <row r="2106" spans="1:61">
      <c r="A2106">
        <v>2105</v>
      </c>
      <c r="B2106">
        <v>1002508380</v>
      </c>
      <c r="C2106">
        <v>3</v>
      </c>
      <c r="D2106" t="s">
        <v>38</v>
      </c>
      <c r="E2106">
        <v>5</v>
      </c>
      <c r="F2106" t="s">
        <v>250</v>
      </c>
      <c r="G2106" t="s">
        <v>87</v>
      </c>
      <c r="H2106" t="s">
        <v>430</v>
      </c>
      <c r="I2106" t="s">
        <v>9798</v>
      </c>
      <c r="J2106" t="s">
        <v>214</v>
      </c>
      <c r="K2106" t="s">
        <v>149</v>
      </c>
      <c r="M2106" t="s">
        <v>277</v>
      </c>
      <c r="N2106" t="s">
        <v>9799</v>
      </c>
      <c r="O2106" s="57">
        <v>46238.580995370372</v>
      </c>
      <c r="P2106" s="57">
        <v>46239.747337962966</v>
      </c>
      <c r="Q2106">
        <v>69358331</v>
      </c>
      <c r="S2106">
        <v>152721299532</v>
      </c>
      <c r="T2106" t="s">
        <v>10023</v>
      </c>
      <c r="U2106" t="s">
        <v>12954</v>
      </c>
      <c r="V2106" t="s">
        <v>12955</v>
      </c>
      <c r="Z2106">
        <v>112.685223323286</v>
      </c>
      <c r="AA2106">
        <v>-7.8624026641690898</v>
      </c>
      <c r="AB2106" t="s">
        <v>12956</v>
      </c>
      <c r="AC2106" t="s">
        <v>9804</v>
      </c>
      <c r="AL2106" t="s">
        <v>218</v>
      </c>
      <c r="AM2106" t="s">
        <v>12956</v>
      </c>
      <c r="AN2106" t="s">
        <v>6</v>
      </c>
      <c r="AO2106" s="57">
        <v>46120.590613425928</v>
      </c>
      <c r="AQ2106" t="s">
        <v>903</v>
      </c>
      <c r="AR2106" t="s">
        <v>278</v>
      </c>
      <c r="AS2106" t="s">
        <v>430</v>
      </c>
      <c r="AT2106" t="s">
        <v>231</v>
      </c>
      <c r="AV2106" t="s">
        <v>12957</v>
      </c>
      <c r="AW2106" t="s">
        <v>9797</v>
      </c>
      <c r="AX2106" t="s">
        <v>223</v>
      </c>
      <c r="BA2106" s="57">
        <v>46238.5625</v>
      </c>
      <c r="BB2106" t="s">
        <v>12956</v>
      </c>
      <c r="BF2106" s="6" t="e">
        <f t="shared" si="96"/>
        <v>#NUM!</v>
      </c>
      <c r="BG2106" t="e">
        <f t="shared" si="97"/>
        <v>#NUM!</v>
      </c>
      <c r="BH2106" t="e">
        <f t="shared" si="98"/>
        <v>#NUM!</v>
      </c>
      <c r="BI2106" t="str">
        <f>VLOOKUP(H2106,Sheet2!$A$1:$B$270,2,FALSE)</f>
        <v>BATU</v>
      </c>
    </row>
    <row r="2107" spans="1:61">
      <c r="A2107">
        <v>2106</v>
      </c>
      <c r="B2107">
        <v>1002518364</v>
      </c>
      <c r="C2107">
        <v>3</v>
      </c>
      <c r="D2107" t="s">
        <v>38</v>
      </c>
      <c r="E2107">
        <v>5</v>
      </c>
      <c r="F2107" t="s">
        <v>92</v>
      </c>
      <c r="G2107" t="s">
        <v>94</v>
      </c>
      <c r="H2107" t="s">
        <v>337</v>
      </c>
      <c r="I2107" t="s">
        <v>213</v>
      </c>
      <c r="J2107" t="s">
        <v>214</v>
      </c>
      <c r="K2107" t="s">
        <v>149</v>
      </c>
      <c r="L2107" t="s">
        <v>215</v>
      </c>
      <c r="M2107" t="s">
        <v>76</v>
      </c>
      <c r="N2107" t="s">
        <v>216</v>
      </c>
      <c r="O2107" s="57">
        <v>46244.660381944443</v>
      </c>
      <c r="P2107" s="57">
        <v>46245.484942129631</v>
      </c>
      <c r="Q2107">
        <v>69362655</v>
      </c>
      <c r="S2107">
        <v>152603215873</v>
      </c>
      <c r="T2107" t="s">
        <v>6537</v>
      </c>
      <c r="U2107" t="s">
        <v>6538</v>
      </c>
      <c r="V2107" t="s">
        <v>6539</v>
      </c>
      <c r="Z2107">
        <v>111.3357355</v>
      </c>
      <c r="AA2107">
        <v>-7.7476133999999997</v>
      </c>
      <c r="AB2107" t="s">
        <v>6540</v>
      </c>
      <c r="AC2107" t="s">
        <v>237</v>
      </c>
      <c r="AL2107" t="s">
        <v>218</v>
      </c>
      <c r="AM2107" t="s">
        <v>6541</v>
      </c>
      <c r="AN2107" t="s">
        <v>6</v>
      </c>
      <c r="AO2107" s="57">
        <v>46303.663252314815</v>
      </c>
      <c r="AP2107" s="57">
        <v>46245.541666666664</v>
      </c>
      <c r="AR2107" t="s">
        <v>219</v>
      </c>
      <c r="AS2107" t="s">
        <v>337</v>
      </c>
      <c r="AT2107" t="s">
        <v>231</v>
      </c>
      <c r="AU2107">
        <v>20260811</v>
      </c>
      <c r="AV2107" t="s">
        <v>222</v>
      </c>
      <c r="AW2107" t="s">
        <v>1010</v>
      </c>
      <c r="AX2107" t="s">
        <v>223</v>
      </c>
      <c r="BA2107" s="57">
        <v>46245.541666666664</v>
      </c>
      <c r="BB2107" t="s">
        <v>6541</v>
      </c>
      <c r="BC2107">
        <v>2026</v>
      </c>
      <c r="BD2107">
        <v>8</v>
      </c>
      <c r="BE2107">
        <v>11</v>
      </c>
      <c r="BF2107" s="6">
        <f t="shared" si="96"/>
        <v>46245</v>
      </c>
      <c r="BG2107">
        <f t="shared" si="97"/>
        <v>-0.54166666666424135</v>
      </c>
      <c r="BH2107" t="str">
        <f t="shared" si="98"/>
        <v>COMPLY</v>
      </c>
      <c r="BI2107" t="str">
        <f>VLOOKUP(H2107,Sheet2!$A$1:$B$270,2,FALSE)</f>
        <v>MADIUN</v>
      </c>
    </row>
    <row r="2108" spans="1:61">
      <c r="A2108">
        <v>2107</v>
      </c>
      <c r="B2108">
        <v>1002522714</v>
      </c>
      <c r="C2108">
        <v>3</v>
      </c>
      <c r="D2108" t="s">
        <v>34</v>
      </c>
      <c r="E2108">
        <v>5</v>
      </c>
      <c r="F2108" t="s">
        <v>585</v>
      </c>
      <c r="G2108" t="s">
        <v>86</v>
      </c>
      <c r="H2108" t="s">
        <v>276</v>
      </c>
      <c r="I2108" t="s">
        <v>213</v>
      </c>
      <c r="J2108" t="s">
        <v>214</v>
      </c>
      <c r="K2108" t="s">
        <v>149</v>
      </c>
      <c r="M2108" t="s">
        <v>76</v>
      </c>
      <c r="N2108" t="s">
        <v>216</v>
      </c>
      <c r="O2108" s="57">
        <v>46246.660324074073</v>
      </c>
      <c r="P2108" s="57">
        <v>46247.660543981481</v>
      </c>
      <c r="Q2108">
        <v>69364468</v>
      </c>
      <c r="S2108">
        <v>172418757499</v>
      </c>
      <c r="T2108" t="s">
        <v>8556</v>
      </c>
      <c r="U2108" t="s">
        <v>8557</v>
      </c>
      <c r="V2108" t="s">
        <v>8583</v>
      </c>
      <c r="Z2108">
        <v>115.1946403</v>
      </c>
      <c r="AA2108">
        <v>-8.6226292000000004</v>
      </c>
      <c r="AB2108" t="s">
        <v>8559</v>
      </c>
      <c r="AC2108" t="s">
        <v>230</v>
      </c>
      <c r="AL2108" t="s">
        <v>218</v>
      </c>
      <c r="AM2108" t="s">
        <v>8584</v>
      </c>
      <c r="AN2108" t="s">
        <v>6</v>
      </c>
      <c r="AO2108" s="57">
        <v>46364.663321759261</v>
      </c>
      <c r="AP2108" s="57">
        <v>46247.625</v>
      </c>
      <c r="AR2108" t="s">
        <v>219</v>
      </c>
      <c r="AS2108" t="s">
        <v>276</v>
      </c>
      <c r="AT2108" t="s">
        <v>231</v>
      </c>
      <c r="AU2108">
        <v>20260813</v>
      </c>
      <c r="AV2108" t="s">
        <v>222</v>
      </c>
      <c r="AW2108" t="s">
        <v>561</v>
      </c>
      <c r="AX2108" t="s">
        <v>223</v>
      </c>
      <c r="BA2108" s="57">
        <v>46247.625</v>
      </c>
      <c r="BB2108" t="s">
        <v>8584</v>
      </c>
      <c r="BC2108">
        <v>2026</v>
      </c>
      <c r="BD2108">
        <v>8</v>
      </c>
      <c r="BE2108">
        <v>13</v>
      </c>
      <c r="BF2108" s="6">
        <f t="shared" si="96"/>
        <v>46247</v>
      </c>
      <c r="BG2108">
        <f t="shared" si="97"/>
        <v>-0.625</v>
      </c>
      <c r="BH2108" t="str">
        <f t="shared" si="98"/>
        <v>COMPLY</v>
      </c>
      <c r="BI2108" t="str">
        <f>VLOOKUP(H2108,Sheet2!$A$1:$B$270,2,FALSE)</f>
        <v>UBUNG</v>
      </c>
    </row>
    <row r="2109" spans="1:61">
      <c r="A2109">
        <v>2108</v>
      </c>
      <c r="B2109">
        <v>1002514707</v>
      </c>
      <c r="C2109">
        <v>3</v>
      </c>
      <c r="D2109" t="s">
        <v>42</v>
      </c>
      <c r="E2109">
        <v>5</v>
      </c>
      <c r="F2109" t="s">
        <v>102</v>
      </c>
      <c r="G2109" t="s">
        <v>102</v>
      </c>
      <c r="H2109" t="s">
        <v>376</v>
      </c>
      <c r="I2109" t="s">
        <v>213</v>
      </c>
      <c r="J2109" t="s">
        <v>214</v>
      </c>
      <c r="K2109" t="s">
        <v>149</v>
      </c>
      <c r="L2109" t="s">
        <v>215</v>
      </c>
      <c r="M2109" t="s">
        <v>76</v>
      </c>
      <c r="N2109" t="s">
        <v>216</v>
      </c>
      <c r="O2109" s="57">
        <v>46241.57912037037</v>
      </c>
      <c r="P2109" s="57">
        <v>46241.67659722222</v>
      </c>
      <c r="Q2109">
        <v>69360815</v>
      </c>
      <c r="S2109">
        <v>152513202840</v>
      </c>
      <c r="T2109" t="s">
        <v>5303</v>
      </c>
      <c r="U2109" t="s">
        <v>5304</v>
      </c>
      <c r="V2109" t="s">
        <v>5305</v>
      </c>
      <c r="Z2109">
        <v>113.43891410000001</v>
      </c>
      <c r="AA2109">
        <v>-8.1858673</v>
      </c>
      <c r="AB2109" t="s">
        <v>5306</v>
      </c>
      <c r="AC2109" t="s">
        <v>237</v>
      </c>
      <c r="AL2109" t="s">
        <v>218</v>
      </c>
      <c r="AM2109" t="s">
        <v>5307</v>
      </c>
      <c r="AN2109" t="s">
        <v>6</v>
      </c>
      <c r="AO2109" s="57">
        <v>46211.579745370371</v>
      </c>
      <c r="AP2109" s="57">
        <v>46242.541666666664</v>
      </c>
      <c r="AR2109" t="s">
        <v>219</v>
      </c>
      <c r="AS2109" t="s">
        <v>376</v>
      </c>
      <c r="AT2109" t="s">
        <v>231</v>
      </c>
      <c r="AU2109">
        <v>20260807</v>
      </c>
      <c r="AV2109" t="s">
        <v>222</v>
      </c>
      <c r="AW2109" t="s">
        <v>1010</v>
      </c>
      <c r="AX2109" t="s">
        <v>223</v>
      </c>
      <c r="BA2109" s="57">
        <v>46242.541666666664</v>
      </c>
      <c r="BB2109" t="s">
        <v>5307</v>
      </c>
      <c r="BC2109">
        <v>2026</v>
      </c>
      <c r="BD2109">
        <v>8</v>
      </c>
      <c r="BE2109">
        <v>7</v>
      </c>
      <c r="BF2109" s="6">
        <f t="shared" si="96"/>
        <v>46241</v>
      </c>
      <c r="BG2109">
        <f t="shared" si="97"/>
        <v>-1.5416666666642413</v>
      </c>
      <c r="BH2109" t="str">
        <f t="shared" si="98"/>
        <v>COMPLY</v>
      </c>
      <c r="BI2109" t="str">
        <f>VLOOKUP(H2109,Sheet2!$A$1:$B$270,2,FALSE)</f>
        <v>JEMBER</v>
      </c>
    </row>
    <row r="2110" spans="1:61">
      <c r="A2110">
        <v>2109</v>
      </c>
      <c r="B2110">
        <v>1002510890</v>
      </c>
      <c r="C2110">
        <v>3</v>
      </c>
      <c r="D2110" t="s">
        <v>45</v>
      </c>
      <c r="E2110">
        <v>5</v>
      </c>
      <c r="F2110" t="s">
        <v>211</v>
      </c>
      <c r="G2110" t="s">
        <v>112</v>
      </c>
      <c r="H2110" t="s">
        <v>267</v>
      </c>
      <c r="I2110" t="s">
        <v>213</v>
      </c>
      <c r="J2110" t="s">
        <v>214</v>
      </c>
      <c r="K2110" t="s">
        <v>149</v>
      </c>
      <c r="L2110" t="s">
        <v>215</v>
      </c>
      <c r="M2110" t="s">
        <v>565</v>
      </c>
      <c r="N2110" t="s">
        <v>216</v>
      </c>
      <c r="O2110" s="57">
        <v>46239.617685185185</v>
      </c>
      <c r="P2110" s="57">
        <v>46239.617685185185</v>
      </c>
      <c r="Q2110">
        <v>69355300</v>
      </c>
      <c r="T2110" t="s">
        <v>1180</v>
      </c>
      <c r="V2110" t="s">
        <v>1181</v>
      </c>
      <c r="Z2110">
        <v>116.08622</v>
      </c>
      <c r="AA2110">
        <v>-8.5436499999999995</v>
      </c>
      <c r="AB2110" t="s">
        <v>1182</v>
      </c>
      <c r="AC2110" t="s">
        <v>237</v>
      </c>
      <c r="AL2110" t="s">
        <v>218</v>
      </c>
      <c r="AM2110" t="s">
        <v>1183</v>
      </c>
      <c r="AN2110" t="s">
        <v>6</v>
      </c>
      <c r="AO2110" s="57">
        <v>46150.621377314812</v>
      </c>
      <c r="AP2110" s="57">
        <v>46234</v>
      </c>
      <c r="AR2110" t="s">
        <v>566</v>
      </c>
      <c r="AS2110" t="s">
        <v>267</v>
      </c>
      <c r="AT2110" t="s">
        <v>231</v>
      </c>
      <c r="AV2110" t="s">
        <v>2795</v>
      </c>
      <c r="AW2110" t="s">
        <v>919</v>
      </c>
      <c r="AX2110" t="s">
        <v>223</v>
      </c>
      <c r="BA2110" s="57">
        <v>46234.416666666664</v>
      </c>
      <c r="BB2110" t="s">
        <v>1183</v>
      </c>
      <c r="BF2110" s="6" t="e">
        <f t="shared" si="96"/>
        <v>#NUM!</v>
      </c>
      <c r="BG2110" t="e">
        <f t="shared" si="97"/>
        <v>#NUM!</v>
      </c>
      <c r="BH2110" t="e">
        <f t="shared" si="98"/>
        <v>#NUM!</v>
      </c>
      <c r="BI2110" t="str">
        <f>VLOOKUP(H2110,Sheet2!$A$1:$B$270,2,FALSE)</f>
        <v>MATARAM</v>
      </c>
    </row>
    <row r="2111" spans="1:61">
      <c r="A2111">
        <v>2110</v>
      </c>
      <c r="B2111">
        <v>1002520340</v>
      </c>
      <c r="C2111">
        <v>3</v>
      </c>
      <c r="D2111" t="s">
        <v>38</v>
      </c>
      <c r="E2111">
        <v>5</v>
      </c>
      <c r="F2111" t="s">
        <v>90</v>
      </c>
      <c r="G2111" t="s">
        <v>93</v>
      </c>
      <c r="H2111" t="s">
        <v>317</v>
      </c>
      <c r="I2111" t="s">
        <v>213</v>
      </c>
      <c r="J2111" t="s">
        <v>214</v>
      </c>
      <c r="K2111" t="s">
        <v>149</v>
      </c>
      <c r="L2111" t="s">
        <v>215</v>
      </c>
      <c r="M2111" t="s">
        <v>76</v>
      </c>
      <c r="N2111" t="s">
        <v>216</v>
      </c>
      <c r="O2111" s="57">
        <v>46245.629120370373</v>
      </c>
      <c r="P2111" s="57">
        <v>46246.37190972222</v>
      </c>
      <c r="Q2111">
        <v>69363513</v>
      </c>
      <c r="S2111">
        <v>152641205607</v>
      </c>
      <c r="T2111" t="s">
        <v>7652</v>
      </c>
      <c r="U2111" t="s">
        <v>7653</v>
      </c>
      <c r="V2111" t="s">
        <v>7654</v>
      </c>
      <c r="Z2111">
        <v>112.0134274</v>
      </c>
      <c r="AA2111">
        <v>-7.6636949999999997</v>
      </c>
      <c r="AB2111" t="s">
        <v>7655</v>
      </c>
      <c r="AC2111" t="s">
        <v>217</v>
      </c>
      <c r="AL2111" t="s">
        <v>218</v>
      </c>
      <c r="AM2111" t="s">
        <v>7585</v>
      </c>
      <c r="AN2111" t="s">
        <v>6</v>
      </c>
      <c r="AO2111" s="57">
        <v>46334.632141203707</v>
      </c>
      <c r="AP2111" s="57">
        <v>46246.541666666664</v>
      </c>
      <c r="AR2111" t="s">
        <v>219</v>
      </c>
      <c r="AS2111" t="s">
        <v>317</v>
      </c>
      <c r="AT2111" t="s">
        <v>231</v>
      </c>
      <c r="AU2111">
        <v>20260812</v>
      </c>
      <c r="AV2111" t="s">
        <v>222</v>
      </c>
      <c r="AW2111" t="s">
        <v>1012</v>
      </c>
      <c r="AX2111" t="s">
        <v>223</v>
      </c>
      <c r="BA2111" s="57">
        <v>46246.541666666664</v>
      </c>
      <c r="BB2111" t="s">
        <v>7585</v>
      </c>
      <c r="BC2111">
        <v>2026</v>
      </c>
      <c r="BD2111">
        <v>8</v>
      </c>
      <c r="BE2111">
        <v>12</v>
      </c>
      <c r="BF2111" s="6">
        <f t="shared" si="96"/>
        <v>46246</v>
      </c>
      <c r="BG2111">
        <f t="shared" si="97"/>
        <v>-0.54166666666424135</v>
      </c>
      <c r="BH2111" t="str">
        <f t="shared" si="98"/>
        <v>COMPLY</v>
      </c>
      <c r="BI2111" t="str">
        <f>VLOOKUP(H2111,Sheet2!$A$1:$B$270,2,FALSE)</f>
        <v>NGANJUK</v>
      </c>
    </row>
    <row r="2112" spans="1:61">
      <c r="A2112">
        <v>2111</v>
      </c>
      <c r="B2112">
        <v>1002514414</v>
      </c>
      <c r="C2112">
        <v>3</v>
      </c>
      <c r="D2112" t="s">
        <v>42</v>
      </c>
      <c r="E2112">
        <v>5</v>
      </c>
      <c r="F2112" t="s">
        <v>102</v>
      </c>
      <c r="G2112" t="s">
        <v>100</v>
      </c>
      <c r="H2112" t="s">
        <v>282</v>
      </c>
      <c r="I2112" t="s">
        <v>213</v>
      </c>
      <c r="J2112" t="s">
        <v>214</v>
      </c>
      <c r="K2112" t="s">
        <v>149</v>
      </c>
      <c r="L2112" t="s">
        <v>215</v>
      </c>
      <c r="M2112" t="s">
        <v>76</v>
      </c>
      <c r="N2112" t="s">
        <v>216</v>
      </c>
      <c r="O2112" s="57">
        <v>46241.491631944446</v>
      </c>
      <c r="P2112" s="57">
        <v>46242.644861111112</v>
      </c>
      <c r="Q2112">
        <v>69360678</v>
      </c>
      <c r="S2112">
        <v>152507225606</v>
      </c>
      <c r="T2112" t="s">
        <v>5308</v>
      </c>
      <c r="U2112" t="s">
        <v>5309</v>
      </c>
      <c r="V2112" t="s">
        <v>5310</v>
      </c>
      <c r="Z2112">
        <v>113.81268583238101</v>
      </c>
      <c r="AA2112">
        <v>-7.9142809290876599</v>
      </c>
      <c r="AB2112" t="s">
        <v>5311</v>
      </c>
      <c r="AC2112" t="s">
        <v>217</v>
      </c>
      <c r="AL2112" t="s">
        <v>218</v>
      </c>
      <c r="AM2112" t="s">
        <v>5312</v>
      </c>
      <c r="AN2112" t="s">
        <v>6</v>
      </c>
      <c r="AO2112" s="57">
        <v>46211.496574074074</v>
      </c>
      <c r="AP2112" s="57">
        <v>46242.333333333336</v>
      </c>
      <c r="AR2112" t="s">
        <v>219</v>
      </c>
      <c r="AS2112" t="s">
        <v>282</v>
      </c>
      <c r="AT2112" t="s">
        <v>231</v>
      </c>
      <c r="AU2112">
        <v>20260808</v>
      </c>
      <c r="AV2112" t="s">
        <v>222</v>
      </c>
      <c r="AW2112" t="s">
        <v>1018</v>
      </c>
      <c r="AX2112" t="s">
        <v>223</v>
      </c>
      <c r="BA2112" s="57">
        <v>46242.333333333336</v>
      </c>
      <c r="BB2112" t="s">
        <v>5312</v>
      </c>
      <c r="BC2112">
        <v>2026</v>
      </c>
      <c r="BD2112">
        <v>8</v>
      </c>
      <c r="BE2112">
        <v>8</v>
      </c>
      <c r="BF2112" s="6">
        <f t="shared" si="96"/>
        <v>46242</v>
      </c>
      <c r="BG2112">
        <f t="shared" si="97"/>
        <v>-0.33333333333575865</v>
      </c>
      <c r="BH2112" t="str">
        <f t="shared" si="98"/>
        <v>COMPLY</v>
      </c>
      <c r="BI2112" t="str">
        <f>VLOOKUP(H2112,Sheet2!$A$1:$B$270,2,FALSE)</f>
        <v>JEMBER</v>
      </c>
    </row>
    <row r="2113" spans="1:61">
      <c r="A2113">
        <v>2112</v>
      </c>
      <c r="B2113">
        <v>1002507761</v>
      </c>
      <c r="C2113">
        <v>3</v>
      </c>
      <c r="D2113" t="s">
        <v>38</v>
      </c>
      <c r="E2113">
        <v>5</v>
      </c>
      <c r="F2113" t="s">
        <v>250</v>
      </c>
      <c r="G2113" t="s">
        <v>91</v>
      </c>
      <c r="H2113" t="s">
        <v>527</v>
      </c>
      <c r="I2113" t="s">
        <v>213</v>
      </c>
      <c r="J2113" t="s">
        <v>214</v>
      </c>
      <c r="K2113" t="s">
        <v>149</v>
      </c>
      <c r="L2113" t="s">
        <v>215</v>
      </c>
      <c r="M2113" t="s">
        <v>76</v>
      </c>
      <c r="N2113" t="s">
        <v>216</v>
      </c>
      <c r="O2113" s="57">
        <v>46238.478437500002</v>
      </c>
      <c r="P2113" s="57">
        <v>46238.619988425926</v>
      </c>
      <c r="Q2113">
        <v>69358143</v>
      </c>
      <c r="S2113">
        <v>152705284843</v>
      </c>
      <c r="T2113" t="s">
        <v>2796</v>
      </c>
      <c r="U2113" t="s">
        <v>2797</v>
      </c>
      <c r="V2113" t="s">
        <v>2798</v>
      </c>
      <c r="Z2113">
        <v>112.6729254</v>
      </c>
      <c r="AA2113">
        <v>-7.9821304</v>
      </c>
      <c r="AB2113" t="s">
        <v>2799</v>
      </c>
      <c r="AC2113" t="s">
        <v>237</v>
      </c>
      <c r="AL2113" t="s">
        <v>218</v>
      </c>
      <c r="AM2113" t="s">
        <v>2800</v>
      </c>
      <c r="AN2113" t="s">
        <v>6</v>
      </c>
      <c r="AO2113" s="57">
        <v>46120.48636574074</v>
      </c>
      <c r="AP2113" s="57">
        <v>46239.333333333336</v>
      </c>
      <c r="AR2113" t="s">
        <v>219</v>
      </c>
      <c r="AS2113" t="s">
        <v>527</v>
      </c>
      <c r="AT2113" t="s">
        <v>231</v>
      </c>
      <c r="AU2113">
        <v>20260804</v>
      </c>
      <c r="AV2113" t="s">
        <v>222</v>
      </c>
      <c r="AW2113" t="s">
        <v>1015</v>
      </c>
      <c r="AX2113" t="s">
        <v>223</v>
      </c>
      <c r="BA2113" s="57">
        <v>46239.333333333336</v>
      </c>
      <c r="BB2113" t="s">
        <v>2800</v>
      </c>
      <c r="BC2113">
        <v>2026</v>
      </c>
      <c r="BD2113">
        <v>8</v>
      </c>
      <c r="BE2113">
        <v>4</v>
      </c>
      <c r="BF2113" s="6">
        <f t="shared" si="96"/>
        <v>46238</v>
      </c>
      <c r="BG2113">
        <f t="shared" si="97"/>
        <v>-1.3333333333357587</v>
      </c>
      <c r="BH2113" t="str">
        <f t="shared" si="98"/>
        <v>COMPLY</v>
      </c>
      <c r="BI2113" t="str">
        <f>VLOOKUP(H2113,Sheet2!$A$1:$B$270,2,FALSE)</f>
        <v>MALANG</v>
      </c>
    </row>
    <row r="2114" spans="1:61">
      <c r="A2114">
        <v>2113</v>
      </c>
      <c r="B2114">
        <v>1002513464</v>
      </c>
      <c r="C2114">
        <v>3</v>
      </c>
      <c r="D2114" t="s">
        <v>38</v>
      </c>
      <c r="E2114">
        <v>5</v>
      </c>
      <c r="F2114" t="s">
        <v>92</v>
      </c>
      <c r="G2114" t="s">
        <v>92</v>
      </c>
      <c r="H2114" t="s">
        <v>256</v>
      </c>
      <c r="I2114" t="s">
        <v>213</v>
      </c>
      <c r="J2114" t="s">
        <v>214</v>
      </c>
      <c r="K2114" t="s">
        <v>149</v>
      </c>
      <c r="L2114" t="s">
        <v>215</v>
      </c>
      <c r="M2114" t="s">
        <v>76</v>
      </c>
      <c r="N2114" t="s">
        <v>216</v>
      </c>
      <c r="O2114" s="57">
        <v>46240.793078703704</v>
      </c>
      <c r="P2114" s="57">
        <v>46241.687280092592</v>
      </c>
      <c r="Q2114">
        <v>69360347</v>
      </c>
      <c r="S2114">
        <v>152631206949</v>
      </c>
      <c r="T2114" t="s">
        <v>2806</v>
      </c>
      <c r="U2114" t="s">
        <v>5318</v>
      </c>
      <c r="V2114" t="s">
        <v>2807</v>
      </c>
      <c r="Z2114">
        <v>111.42734299999999</v>
      </c>
      <c r="AA2114">
        <v>-7.5500769999999999</v>
      </c>
      <c r="AB2114" t="s">
        <v>2808</v>
      </c>
      <c r="AC2114" t="s">
        <v>237</v>
      </c>
      <c r="AL2114" t="s">
        <v>218</v>
      </c>
      <c r="AM2114" t="s">
        <v>2093</v>
      </c>
      <c r="AN2114" t="s">
        <v>6</v>
      </c>
      <c r="AO2114" s="57">
        <v>46181.79886574074</v>
      </c>
      <c r="AP2114" s="57">
        <v>46241.625</v>
      </c>
      <c r="AR2114" t="s">
        <v>219</v>
      </c>
      <c r="AS2114" t="s">
        <v>256</v>
      </c>
      <c r="AT2114" t="s">
        <v>231</v>
      </c>
      <c r="AU2114">
        <v>20260807</v>
      </c>
      <c r="AV2114" t="s">
        <v>222</v>
      </c>
      <c r="AW2114" t="s">
        <v>1010</v>
      </c>
      <c r="AX2114" t="s">
        <v>223</v>
      </c>
      <c r="BA2114" s="57">
        <v>46241.625</v>
      </c>
      <c r="BB2114" t="s">
        <v>2093</v>
      </c>
      <c r="BC2114">
        <v>2026</v>
      </c>
      <c r="BD2114">
        <v>8</v>
      </c>
      <c r="BE2114">
        <v>7</v>
      </c>
      <c r="BF2114" s="6">
        <f t="shared" si="96"/>
        <v>46241</v>
      </c>
      <c r="BG2114">
        <f t="shared" si="97"/>
        <v>-0.625</v>
      </c>
      <c r="BH2114" t="str">
        <f t="shared" si="98"/>
        <v>COMPLY</v>
      </c>
      <c r="BI2114" t="str">
        <f>VLOOKUP(H2114,Sheet2!$A$1:$B$270,2,FALSE)</f>
        <v>MADIUN</v>
      </c>
    </row>
    <row r="2115" spans="1:61">
      <c r="A2115">
        <v>2114</v>
      </c>
      <c r="B2115">
        <v>1002513051</v>
      </c>
      <c r="C2115">
        <v>3</v>
      </c>
      <c r="D2115" t="s">
        <v>51</v>
      </c>
      <c r="E2115">
        <v>4</v>
      </c>
      <c r="F2115" t="s">
        <v>273</v>
      </c>
      <c r="G2115" t="s">
        <v>295</v>
      </c>
      <c r="H2115" t="s">
        <v>1043</v>
      </c>
      <c r="I2115" t="s">
        <v>213</v>
      </c>
      <c r="J2115" t="s">
        <v>214</v>
      </c>
      <c r="K2115" t="s">
        <v>149</v>
      </c>
      <c r="M2115" t="s">
        <v>76</v>
      </c>
      <c r="N2115" t="s">
        <v>216</v>
      </c>
      <c r="O2115" s="57">
        <v>46240.669791666667</v>
      </c>
      <c r="P2115" s="57">
        <v>46240.838634259257</v>
      </c>
      <c r="Q2115">
        <v>69359310</v>
      </c>
      <c r="S2115">
        <v>141571105598</v>
      </c>
      <c r="T2115" t="s">
        <v>1729</v>
      </c>
      <c r="U2115" t="s">
        <v>2809</v>
      </c>
      <c r="V2115" t="s">
        <v>2810</v>
      </c>
      <c r="Z2115">
        <v>111.200972100996</v>
      </c>
      <c r="AA2115">
        <v>-6.7138903372497802</v>
      </c>
      <c r="AB2115" t="s">
        <v>1732</v>
      </c>
      <c r="AC2115" t="s">
        <v>290</v>
      </c>
      <c r="AL2115" t="s">
        <v>218</v>
      </c>
      <c r="AM2115" t="s">
        <v>2811</v>
      </c>
      <c r="AN2115" t="s">
        <v>6</v>
      </c>
      <c r="AO2115" s="57">
        <v>46181.673981481479</v>
      </c>
      <c r="AR2115" t="s">
        <v>219</v>
      </c>
      <c r="AS2115" t="s">
        <v>1043</v>
      </c>
      <c r="AT2115" t="s">
        <v>231</v>
      </c>
      <c r="AU2115">
        <v>20260806</v>
      </c>
      <c r="AV2115" t="s">
        <v>222</v>
      </c>
      <c r="AW2115" t="s">
        <v>561</v>
      </c>
      <c r="AX2115" t="s">
        <v>223</v>
      </c>
      <c r="BA2115" s="57">
        <v>46240.291666666664</v>
      </c>
      <c r="BB2115" t="s">
        <v>2811</v>
      </c>
      <c r="BC2115">
        <v>2026</v>
      </c>
      <c r="BD2115">
        <v>8</v>
      </c>
      <c r="BE2115">
        <v>6</v>
      </c>
      <c r="BF2115" s="6">
        <f t="shared" ref="BF2115:BF2178" si="99">DATE(BC2115,BD2115,BE2115)</f>
        <v>46240</v>
      </c>
      <c r="BG2115">
        <f t="shared" ref="BG2115:BG2178" si="100">BF2115-BA2115</f>
        <v>-0.29166666666424135</v>
      </c>
      <c r="BH2115" t="str">
        <f t="shared" ref="BH2115:BH2178" si="101">IF(BG2115=1,"COMPLY",IF(BG2115&lt;1,"COMPLY","NOT COMPLY"))</f>
        <v>COMPLY</v>
      </c>
      <c r="BI2115" t="e">
        <f>VLOOKUP(H2115,Sheet2!$A$1:$B$270,2,FALSE)</f>
        <v>#N/A</v>
      </c>
    </row>
    <row r="2116" spans="1:61">
      <c r="A2116">
        <v>2115</v>
      </c>
      <c r="B2116">
        <v>1002518294</v>
      </c>
      <c r="C2116">
        <v>3</v>
      </c>
      <c r="D2116" t="s">
        <v>34</v>
      </c>
      <c r="E2116">
        <v>5</v>
      </c>
      <c r="F2116" t="s">
        <v>573</v>
      </c>
      <c r="G2116" t="s">
        <v>79</v>
      </c>
      <c r="H2116" t="s">
        <v>471</v>
      </c>
      <c r="I2116" t="s">
        <v>213</v>
      </c>
      <c r="J2116" t="s">
        <v>214</v>
      </c>
      <c r="K2116" t="s">
        <v>149</v>
      </c>
      <c r="M2116" t="s">
        <v>76</v>
      </c>
      <c r="N2116" t="s">
        <v>216</v>
      </c>
      <c r="O2116" s="57">
        <v>46244.647638888891</v>
      </c>
      <c r="P2116" s="57">
        <v>46248.340624999997</v>
      </c>
      <c r="Q2116">
        <v>69362644</v>
      </c>
      <c r="S2116">
        <v>172407213925</v>
      </c>
      <c r="T2116" t="s">
        <v>6542</v>
      </c>
      <c r="U2116" t="s">
        <v>6543</v>
      </c>
      <c r="V2116" t="s">
        <v>7656</v>
      </c>
      <c r="Z2116">
        <v>115.3084132</v>
      </c>
      <c r="AA2116">
        <v>-8.5483568000000005</v>
      </c>
      <c r="AB2116" t="s">
        <v>6544</v>
      </c>
      <c r="AC2116" t="s">
        <v>230</v>
      </c>
      <c r="AL2116" t="s">
        <v>218</v>
      </c>
      <c r="AM2116" t="s">
        <v>7657</v>
      </c>
      <c r="AN2116" t="s">
        <v>6</v>
      </c>
      <c r="AO2116" s="57">
        <v>46303.652731481481</v>
      </c>
      <c r="AP2116" s="57">
        <v>46246.541666666664</v>
      </c>
      <c r="AR2116" t="s">
        <v>219</v>
      </c>
      <c r="AS2116" t="s">
        <v>471</v>
      </c>
      <c r="AT2116" t="s">
        <v>231</v>
      </c>
      <c r="AU2116">
        <v>20260814</v>
      </c>
      <c r="AV2116" t="s">
        <v>222</v>
      </c>
      <c r="AW2116" t="s">
        <v>561</v>
      </c>
      <c r="AX2116" t="s">
        <v>223</v>
      </c>
      <c r="BA2116" s="57">
        <v>46246.541666666664</v>
      </c>
      <c r="BB2116" t="s">
        <v>7657</v>
      </c>
      <c r="BC2116">
        <v>2026</v>
      </c>
      <c r="BD2116">
        <v>8</v>
      </c>
      <c r="BE2116">
        <v>14</v>
      </c>
      <c r="BF2116" s="6">
        <f t="shared" si="99"/>
        <v>46248</v>
      </c>
      <c r="BG2116">
        <f t="shared" si="100"/>
        <v>1.4583333333357587</v>
      </c>
      <c r="BH2116" t="str">
        <f t="shared" si="101"/>
        <v>NOT COMPLY</v>
      </c>
      <c r="BI2116" t="str">
        <f>VLOOKUP(H2116,Sheet2!$A$1:$B$270,2,FALSE)</f>
        <v>GIANYAR</v>
      </c>
    </row>
    <row r="2117" spans="1:61">
      <c r="A2117">
        <v>2116</v>
      </c>
      <c r="B2117">
        <v>1002504815</v>
      </c>
      <c r="C2117">
        <v>3</v>
      </c>
      <c r="D2117" t="s">
        <v>49</v>
      </c>
      <c r="E2117">
        <v>4</v>
      </c>
      <c r="F2117" t="s">
        <v>246</v>
      </c>
      <c r="G2117" t="s">
        <v>247</v>
      </c>
      <c r="H2117" t="s">
        <v>969</v>
      </c>
      <c r="I2117" t="s">
        <v>213</v>
      </c>
      <c r="J2117" t="s">
        <v>214</v>
      </c>
      <c r="K2117" t="s">
        <v>149</v>
      </c>
      <c r="L2117" t="s">
        <v>215</v>
      </c>
      <c r="M2117" t="s">
        <v>575</v>
      </c>
      <c r="N2117" t="s">
        <v>216</v>
      </c>
      <c r="O2117" s="57">
        <v>46235.682592592595</v>
      </c>
      <c r="P2117" s="57">
        <v>46238.4530787037</v>
      </c>
      <c r="Q2117">
        <v>69356840</v>
      </c>
      <c r="S2117">
        <v>146422108899</v>
      </c>
      <c r="T2117" t="s">
        <v>2118</v>
      </c>
      <c r="U2117" t="s">
        <v>2812</v>
      </c>
      <c r="V2117" t="s">
        <v>2813</v>
      </c>
      <c r="Z2117">
        <v>110.427595</v>
      </c>
      <c r="AA2117">
        <v>-7.0173350000000001</v>
      </c>
      <c r="AB2117" t="s">
        <v>2121</v>
      </c>
      <c r="AC2117" t="s">
        <v>237</v>
      </c>
      <c r="AL2117" t="s">
        <v>218</v>
      </c>
      <c r="AM2117" t="s">
        <v>2814</v>
      </c>
      <c r="AN2117" t="s">
        <v>6</v>
      </c>
      <c r="AO2117" s="57">
        <v>46030.68409722222</v>
      </c>
      <c r="AP2117" s="57">
        <v>46236.541666666664</v>
      </c>
      <c r="AR2117" t="s">
        <v>14</v>
      </c>
      <c r="AS2117" t="s">
        <v>969</v>
      </c>
      <c r="AT2117" t="s">
        <v>231</v>
      </c>
      <c r="AV2117" t="s">
        <v>2815</v>
      </c>
      <c r="AW2117" t="s">
        <v>1018</v>
      </c>
      <c r="AX2117" t="s">
        <v>223</v>
      </c>
      <c r="BA2117" s="57">
        <v>46236.541666666664</v>
      </c>
      <c r="BB2117" t="s">
        <v>2814</v>
      </c>
      <c r="BF2117" s="6" t="e">
        <f t="shared" si="99"/>
        <v>#NUM!</v>
      </c>
      <c r="BG2117" t="e">
        <f t="shared" si="100"/>
        <v>#NUM!</v>
      </c>
      <c r="BH2117" t="e">
        <f t="shared" si="101"/>
        <v>#NUM!</v>
      </c>
      <c r="BI2117" t="e">
        <f>VLOOKUP(H2117,Sheet2!$A$1:$B$270,2,FALSE)</f>
        <v>#N/A</v>
      </c>
    </row>
    <row r="2118" spans="1:61">
      <c r="A2118">
        <v>2117</v>
      </c>
      <c r="B2118">
        <v>1002505999</v>
      </c>
      <c r="C2118">
        <v>3</v>
      </c>
      <c r="D2118" t="s">
        <v>59</v>
      </c>
      <c r="E2118">
        <v>4</v>
      </c>
      <c r="F2118" t="s">
        <v>224</v>
      </c>
      <c r="G2118" t="s">
        <v>607</v>
      </c>
      <c r="H2118" t="s">
        <v>922</v>
      </c>
      <c r="I2118" t="s">
        <v>9798</v>
      </c>
      <c r="J2118" t="s">
        <v>214</v>
      </c>
      <c r="K2118" t="s">
        <v>149</v>
      </c>
      <c r="M2118" t="s">
        <v>76</v>
      </c>
      <c r="N2118" t="s">
        <v>9867</v>
      </c>
      <c r="O2118" s="57">
        <v>46237.53019675926</v>
      </c>
      <c r="P2118" s="57">
        <v>46238.81145833333</v>
      </c>
      <c r="Q2118">
        <v>66038855</v>
      </c>
      <c r="S2118">
        <v>143361126175</v>
      </c>
      <c r="T2118" t="s">
        <v>10264</v>
      </c>
      <c r="U2118" t="s">
        <v>12958</v>
      </c>
      <c r="V2118" t="s">
        <v>12959</v>
      </c>
      <c r="Z2118">
        <v>109.009497830604</v>
      </c>
      <c r="AA2118">
        <v>-7.7232983847480696</v>
      </c>
      <c r="AB2118" t="s">
        <v>10267</v>
      </c>
      <c r="AC2118" t="s">
        <v>9804</v>
      </c>
      <c r="AL2118" t="s">
        <v>218</v>
      </c>
      <c r="AM2118" t="s">
        <v>10267</v>
      </c>
      <c r="AN2118" t="s">
        <v>6</v>
      </c>
      <c r="AO2118" s="57">
        <v>46089.538298611114</v>
      </c>
      <c r="AR2118" t="s">
        <v>219</v>
      </c>
      <c r="AS2118" t="s">
        <v>922</v>
      </c>
      <c r="AT2118" t="s">
        <v>231</v>
      </c>
      <c r="AU2118">
        <v>20260804</v>
      </c>
      <c r="AV2118" t="s">
        <v>222</v>
      </c>
      <c r="AW2118" t="s">
        <v>10426</v>
      </c>
      <c r="AX2118" t="s">
        <v>223</v>
      </c>
      <c r="BA2118" s="57">
        <v>46237.5625</v>
      </c>
      <c r="BB2118" t="s">
        <v>10267</v>
      </c>
      <c r="BC2118">
        <v>2026</v>
      </c>
      <c r="BD2118">
        <v>8</v>
      </c>
      <c r="BE2118">
        <v>4</v>
      </c>
      <c r="BF2118" s="6">
        <f t="shared" si="99"/>
        <v>46238</v>
      </c>
      <c r="BG2118">
        <f t="shared" si="100"/>
        <v>0.4375</v>
      </c>
      <c r="BH2118" t="str">
        <f t="shared" si="101"/>
        <v>COMPLY</v>
      </c>
      <c r="BI2118" t="e">
        <f>VLOOKUP(H2118,Sheet2!$A$1:$B$270,2,FALSE)</f>
        <v>#N/A</v>
      </c>
    </row>
    <row r="2119" spans="1:61">
      <c r="A2119">
        <v>2118</v>
      </c>
      <c r="B2119">
        <v>1002518852</v>
      </c>
      <c r="C2119">
        <v>3</v>
      </c>
      <c r="D2119" t="s">
        <v>38</v>
      </c>
      <c r="E2119">
        <v>5</v>
      </c>
      <c r="F2119" t="s">
        <v>92</v>
      </c>
      <c r="G2119" t="s">
        <v>92</v>
      </c>
      <c r="H2119" t="s">
        <v>308</v>
      </c>
      <c r="I2119" t="s">
        <v>213</v>
      </c>
      <c r="J2119" t="s">
        <v>214</v>
      </c>
      <c r="K2119" t="s">
        <v>149</v>
      </c>
      <c r="M2119" t="s">
        <v>76</v>
      </c>
      <c r="N2119" t="s">
        <v>216</v>
      </c>
      <c r="O2119" s="57">
        <v>46245.355902777781</v>
      </c>
      <c r="P2119" s="57">
        <v>46246.367048611108</v>
      </c>
      <c r="Q2119">
        <v>69361634</v>
      </c>
      <c r="S2119">
        <v>152601215002</v>
      </c>
      <c r="T2119" t="s">
        <v>5420</v>
      </c>
      <c r="U2119" t="s">
        <v>7658</v>
      </c>
      <c r="V2119" t="s">
        <v>7659</v>
      </c>
      <c r="Z2119">
        <v>111.53443799999999</v>
      </c>
      <c r="AA2119">
        <v>-7.6061719999999999</v>
      </c>
      <c r="AB2119" t="s">
        <v>5422</v>
      </c>
      <c r="AC2119" t="s">
        <v>217</v>
      </c>
      <c r="AL2119" t="s">
        <v>218</v>
      </c>
      <c r="AM2119" t="s">
        <v>7660</v>
      </c>
      <c r="AN2119" t="s">
        <v>6</v>
      </c>
      <c r="AO2119" s="57">
        <v>46334.361238425925</v>
      </c>
      <c r="AR2119" t="s">
        <v>219</v>
      </c>
      <c r="AS2119" t="s">
        <v>308</v>
      </c>
      <c r="AT2119" t="s">
        <v>231</v>
      </c>
      <c r="AU2119">
        <v>20260812</v>
      </c>
      <c r="AV2119" t="s">
        <v>222</v>
      </c>
      <c r="AW2119" t="s">
        <v>561</v>
      </c>
      <c r="AX2119" t="s">
        <v>223</v>
      </c>
      <c r="BA2119" s="57">
        <v>46245.291666666664</v>
      </c>
      <c r="BB2119" t="s">
        <v>7660</v>
      </c>
      <c r="BC2119">
        <v>2026</v>
      </c>
      <c r="BD2119">
        <v>8</v>
      </c>
      <c r="BE2119">
        <v>12</v>
      </c>
      <c r="BF2119" s="6">
        <f t="shared" si="99"/>
        <v>46246</v>
      </c>
      <c r="BG2119">
        <f t="shared" si="100"/>
        <v>0.70833333333575865</v>
      </c>
      <c r="BH2119" t="str">
        <f t="shared" si="101"/>
        <v>COMPLY</v>
      </c>
      <c r="BI2119" t="str">
        <f>VLOOKUP(H2119,Sheet2!$A$1:$B$270,2,FALSE)</f>
        <v>MADIUN</v>
      </c>
    </row>
    <row r="2120" spans="1:61">
      <c r="A2120">
        <v>2119</v>
      </c>
      <c r="B2120">
        <v>1002507259</v>
      </c>
      <c r="C2120">
        <v>3</v>
      </c>
      <c r="D2120" t="s">
        <v>45</v>
      </c>
      <c r="E2120">
        <v>5</v>
      </c>
      <c r="F2120" t="s">
        <v>113</v>
      </c>
      <c r="G2120" t="s">
        <v>117</v>
      </c>
      <c r="H2120" t="s">
        <v>421</v>
      </c>
      <c r="I2120" t="s">
        <v>213</v>
      </c>
      <c r="J2120" t="s">
        <v>214</v>
      </c>
      <c r="K2120" t="s">
        <v>149</v>
      </c>
      <c r="L2120" t="s">
        <v>215</v>
      </c>
      <c r="M2120" t="s">
        <v>565</v>
      </c>
      <c r="N2120" t="s">
        <v>216</v>
      </c>
      <c r="O2120" s="57">
        <v>46238.4218287037</v>
      </c>
      <c r="P2120" s="57">
        <v>46238.421840277777</v>
      </c>
      <c r="Q2120">
        <v>69355302</v>
      </c>
      <c r="T2120" t="s">
        <v>1175</v>
      </c>
      <c r="V2120" t="s">
        <v>1176</v>
      </c>
      <c r="Z2120">
        <v>122.93213799999999</v>
      </c>
      <c r="AA2120">
        <v>-8.3319700000000001</v>
      </c>
      <c r="AB2120" t="s">
        <v>1177</v>
      </c>
      <c r="AC2120" t="s">
        <v>237</v>
      </c>
      <c r="AL2120" t="s">
        <v>218</v>
      </c>
      <c r="AM2120" t="s">
        <v>1111</v>
      </c>
      <c r="AN2120" t="s">
        <v>6</v>
      </c>
      <c r="AO2120" s="57">
        <v>46120.423993055556</v>
      </c>
      <c r="AP2120" s="57">
        <v>46234</v>
      </c>
      <c r="AR2120" t="s">
        <v>566</v>
      </c>
      <c r="AS2120" t="s">
        <v>421</v>
      </c>
      <c r="AT2120" t="s">
        <v>221</v>
      </c>
      <c r="AV2120" t="s">
        <v>2816</v>
      </c>
      <c r="AW2120" t="s">
        <v>965</v>
      </c>
      <c r="AX2120" t="s">
        <v>223</v>
      </c>
      <c r="BA2120" s="57">
        <v>46234.541666666664</v>
      </c>
      <c r="BB2120" t="s">
        <v>1111</v>
      </c>
      <c r="BF2120" s="6" t="e">
        <f t="shared" si="99"/>
        <v>#NUM!</v>
      </c>
      <c r="BG2120" t="e">
        <f t="shared" si="100"/>
        <v>#NUM!</v>
      </c>
      <c r="BH2120" t="e">
        <f t="shared" si="101"/>
        <v>#NUM!</v>
      </c>
      <c r="BI2120" t="str">
        <f>VLOOKUP(H2120,Sheet2!$A$1:$B$270,2,FALSE)</f>
        <v>MAUMERE</v>
      </c>
    </row>
    <row r="2121" spans="1:61">
      <c r="A2121">
        <v>2120</v>
      </c>
      <c r="B2121">
        <v>1002527866</v>
      </c>
      <c r="C2121">
        <v>3</v>
      </c>
      <c r="D2121" t="s">
        <v>55</v>
      </c>
      <c r="E2121">
        <v>5</v>
      </c>
      <c r="F2121" t="s">
        <v>228</v>
      </c>
      <c r="G2121" t="s">
        <v>127</v>
      </c>
      <c r="H2121" t="s">
        <v>432</v>
      </c>
      <c r="I2121" t="s">
        <v>213</v>
      </c>
      <c r="J2121" t="s">
        <v>214</v>
      </c>
      <c r="K2121" t="s">
        <v>149</v>
      </c>
      <c r="M2121" t="s">
        <v>575</v>
      </c>
      <c r="N2121" t="s">
        <v>216</v>
      </c>
      <c r="O2121" s="57">
        <v>46249.427939814814</v>
      </c>
      <c r="P2121" s="57">
        <v>46251.555671296293</v>
      </c>
      <c r="Q2121">
        <v>69366655</v>
      </c>
      <c r="S2121">
        <v>152427202989</v>
      </c>
      <c r="T2121" t="s">
        <v>10302</v>
      </c>
      <c r="U2121" t="s">
        <v>12960</v>
      </c>
      <c r="V2121" t="s">
        <v>12961</v>
      </c>
      <c r="Z2121">
        <v>113.5911509</v>
      </c>
      <c r="AA2121">
        <v>-7.0348664999999997</v>
      </c>
      <c r="AB2121" t="s">
        <v>10305</v>
      </c>
      <c r="AC2121" t="s">
        <v>230</v>
      </c>
      <c r="AL2121" t="s">
        <v>218</v>
      </c>
      <c r="AM2121" t="s">
        <v>12962</v>
      </c>
      <c r="AN2121" t="s">
        <v>6</v>
      </c>
      <c r="AO2121" t="s">
        <v>10748</v>
      </c>
      <c r="AP2121" s="57">
        <v>46250.333333333336</v>
      </c>
      <c r="AQ2121" t="s">
        <v>248</v>
      </c>
      <c r="AR2121" t="s">
        <v>14</v>
      </c>
      <c r="AS2121" t="s">
        <v>432</v>
      </c>
      <c r="AT2121" t="s">
        <v>221</v>
      </c>
      <c r="AV2121" t="s">
        <v>12963</v>
      </c>
      <c r="AW2121" t="s">
        <v>633</v>
      </c>
      <c r="AX2121" t="s">
        <v>223</v>
      </c>
      <c r="BA2121" s="57">
        <v>46250.333333333336</v>
      </c>
      <c r="BB2121" t="s">
        <v>12962</v>
      </c>
      <c r="BF2121" s="6" t="e">
        <f t="shared" si="99"/>
        <v>#NUM!</v>
      </c>
      <c r="BG2121" t="e">
        <f t="shared" si="100"/>
        <v>#NUM!</v>
      </c>
      <c r="BH2121" t="e">
        <f t="shared" si="101"/>
        <v>#NUM!</v>
      </c>
      <c r="BI2121" t="str">
        <f>VLOOKUP(H2121,Sheet2!$A$1:$B$270,2,FALSE)</f>
        <v>MADURA</v>
      </c>
    </row>
    <row r="2122" spans="1:61">
      <c r="A2122">
        <v>2121</v>
      </c>
      <c r="B2122">
        <v>1002517354</v>
      </c>
      <c r="C2122">
        <v>3</v>
      </c>
      <c r="D2122" t="s">
        <v>42</v>
      </c>
      <c r="E2122">
        <v>5</v>
      </c>
      <c r="F2122" t="s">
        <v>102</v>
      </c>
      <c r="G2122" t="s">
        <v>102</v>
      </c>
      <c r="H2122" t="s">
        <v>376</v>
      </c>
      <c r="I2122" t="s">
        <v>213</v>
      </c>
      <c r="J2122" t="s">
        <v>214</v>
      </c>
      <c r="K2122" t="s">
        <v>149</v>
      </c>
      <c r="M2122" t="s">
        <v>76</v>
      </c>
      <c r="N2122" t="s">
        <v>216</v>
      </c>
      <c r="O2122" s="57">
        <v>46244.464548611111</v>
      </c>
      <c r="P2122" s="57">
        <v>46244.70689814815</v>
      </c>
      <c r="Q2122">
        <v>69360737</v>
      </c>
      <c r="S2122">
        <v>152513202841</v>
      </c>
      <c r="T2122" t="s">
        <v>4656</v>
      </c>
      <c r="U2122" t="s">
        <v>6545</v>
      </c>
      <c r="V2122" t="s">
        <v>6546</v>
      </c>
      <c r="Z2122">
        <v>113.4261643</v>
      </c>
      <c r="AA2122">
        <v>-8.2553830999999995</v>
      </c>
      <c r="AB2122" t="s">
        <v>4659</v>
      </c>
      <c r="AC2122" t="s">
        <v>217</v>
      </c>
      <c r="AL2122" t="s">
        <v>218</v>
      </c>
      <c r="AM2122" t="s">
        <v>6547</v>
      </c>
      <c r="AN2122" t="s">
        <v>6</v>
      </c>
      <c r="AO2122" s="57">
        <v>46303.465555555558</v>
      </c>
      <c r="AR2122" t="s">
        <v>219</v>
      </c>
      <c r="AS2122" t="s">
        <v>376</v>
      </c>
      <c r="AT2122" t="s">
        <v>231</v>
      </c>
      <c r="AU2122">
        <v>20260810</v>
      </c>
      <c r="AV2122" t="s">
        <v>222</v>
      </c>
      <c r="AW2122" t="s">
        <v>595</v>
      </c>
      <c r="AX2122" t="s">
        <v>223</v>
      </c>
      <c r="BA2122" s="57">
        <v>46244.291666666664</v>
      </c>
      <c r="BB2122" t="s">
        <v>6547</v>
      </c>
      <c r="BC2122">
        <v>2026</v>
      </c>
      <c r="BD2122">
        <v>8</v>
      </c>
      <c r="BE2122">
        <v>10</v>
      </c>
      <c r="BF2122" s="6">
        <f t="shared" si="99"/>
        <v>46244</v>
      </c>
      <c r="BG2122">
        <f t="shared" si="100"/>
        <v>-0.29166666666424135</v>
      </c>
      <c r="BH2122" t="str">
        <f t="shared" si="101"/>
        <v>COMPLY</v>
      </c>
      <c r="BI2122" t="str">
        <f>VLOOKUP(H2122,Sheet2!$A$1:$B$270,2,FALSE)</f>
        <v>JEMBER</v>
      </c>
    </row>
    <row r="2123" spans="1:61">
      <c r="A2123">
        <v>2122</v>
      </c>
      <c r="B2123">
        <v>1002520619</v>
      </c>
      <c r="C2123">
        <v>3</v>
      </c>
      <c r="D2123" t="s">
        <v>38</v>
      </c>
      <c r="E2123">
        <v>5</v>
      </c>
      <c r="F2123" t="s">
        <v>250</v>
      </c>
      <c r="G2123" t="s">
        <v>91</v>
      </c>
      <c r="H2123" t="s">
        <v>398</v>
      </c>
      <c r="I2123" t="s">
        <v>213</v>
      </c>
      <c r="J2123" t="s">
        <v>214</v>
      </c>
      <c r="K2123" t="s">
        <v>149</v>
      </c>
      <c r="L2123" t="s">
        <v>215</v>
      </c>
      <c r="M2123" t="s">
        <v>286</v>
      </c>
      <c r="N2123" t="s">
        <v>216</v>
      </c>
      <c r="O2123" s="57">
        <v>46245.666620370372</v>
      </c>
      <c r="P2123" s="57">
        <v>46246.488553240742</v>
      </c>
      <c r="Q2123">
        <v>69363581</v>
      </c>
      <c r="S2123">
        <v>152703903065</v>
      </c>
      <c r="T2123" t="s">
        <v>7661</v>
      </c>
      <c r="U2123" t="s">
        <v>7662</v>
      </c>
      <c r="V2123" t="s">
        <v>7663</v>
      </c>
      <c r="Z2123">
        <v>112.5975167</v>
      </c>
      <c r="AA2123">
        <v>-7.9672351999999904</v>
      </c>
      <c r="AB2123" t="s">
        <v>7664</v>
      </c>
      <c r="AC2123" t="s">
        <v>237</v>
      </c>
      <c r="AL2123" t="s">
        <v>218</v>
      </c>
      <c r="AM2123" t="s">
        <v>7665</v>
      </c>
      <c r="AN2123" t="s">
        <v>6</v>
      </c>
      <c r="AO2123" s="57">
        <v>46334.673483796294</v>
      </c>
      <c r="AP2123" s="57">
        <v>46246.625</v>
      </c>
      <c r="AR2123" t="s">
        <v>241</v>
      </c>
      <c r="AS2123" t="s">
        <v>398</v>
      </c>
      <c r="AT2123" t="s">
        <v>231</v>
      </c>
      <c r="AV2123" t="s">
        <v>905</v>
      </c>
      <c r="AW2123" t="s">
        <v>1023</v>
      </c>
      <c r="AX2123" t="s">
        <v>223</v>
      </c>
      <c r="BA2123" s="57">
        <v>46246.625</v>
      </c>
      <c r="BB2123" t="s">
        <v>7665</v>
      </c>
      <c r="BF2123" s="6" t="e">
        <f t="shared" si="99"/>
        <v>#NUM!</v>
      </c>
      <c r="BG2123" t="e">
        <f t="shared" si="100"/>
        <v>#NUM!</v>
      </c>
      <c r="BH2123" t="e">
        <f t="shared" si="101"/>
        <v>#NUM!</v>
      </c>
      <c r="BI2123" t="str">
        <f>VLOOKUP(H2123,Sheet2!$A$1:$B$270,2,FALSE)</f>
        <v>MALANG</v>
      </c>
    </row>
    <row r="2124" spans="1:61">
      <c r="A2124">
        <v>2123</v>
      </c>
      <c r="B2124">
        <v>1002510985</v>
      </c>
      <c r="C2124">
        <v>3</v>
      </c>
      <c r="D2124" t="s">
        <v>42</v>
      </c>
      <c r="E2124">
        <v>5</v>
      </c>
      <c r="F2124" t="s">
        <v>233</v>
      </c>
      <c r="G2124" t="s">
        <v>101</v>
      </c>
      <c r="H2124" t="s">
        <v>437</v>
      </c>
      <c r="I2124" t="s">
        <v>9798</v>
      </c>
      <c r="J2124" t="s">
        <v>214</v>
      </c>
      <c r="K2124" t="s">
        <v>149</v>
      </c>
      <c r="M2124" t="s">
        <v>76</v>
      </c>
      <c r="N2124" t="s">
        <v>9799</v>
      </c>
      <c r="O2124" s="57">
        <v>46239.636388888888</v>
      </c>
      <c r="P2124" s="57">
        <v>46239.730254629627</v>
      </c>
      <c r="Q2124">
        <v>69355920</v>
      </c>
      <c r="S2124">
        <v>152331250919</v>
      </c>
      <c r="T2124" t="s">
        <v>12964</v>
      </c>
      <c r="U2124" t="s">
        <v>12965</v>
      </c>
      <c r="V2124" t="s">
        <v>12966</v>
      </c>
      <c r="Z2124">
        <v>112.58791008</v>
      </c>
      <c r="AA2124">
        <v>-7.396018604</v>
      </c>
      <c r="AB2124" t="s">
        <v>12967</v>
      </c>
      <c r="AC2124" t="s">
        <v>226</v>
      </c>
      <c r="AL2124" t="s">
        <v>218</v>
      </c>
      <c r="AM2124" t="s">
        <v>4826</v>
      </c>
      <c r="AN2124" t="s">
        <v>6</v>
      </c>
      <c r="AO2124" s="57">
        <v>46150.642604166664</v>
      </c>
      <c r="AR2124" t="s">
        <v>219</v>
      </c>
      <c r="AS2124" t="s">
        <v>437</v>
      </c>
      <c r="AT2124" t="s">
        <v>231</v>
      </c>
      <c r="AU2124">
        <v>20260805</v>
      </c>
      <c r="AV2124" t="s">
        <v>222</v>
      </c>
      <c r="AW2124" t="s">
        <v>11650</v>
      </c>
      <c r="AX2124" t="s">
        <v>223</v>
      </c>
      <c r="BA2124" s="57">
        <v>25569.291666666668</v>
      </c>
      <c r="BB2124" t="s">
        <v>4826</v>
      </c>
      <c r="BC2124">
        <v>2026</v>
      </c>
      <c r="BD2124">
        <v>8</v>
      </c>
      <c r="BE2124">
        <v>5</v>
      </c>
      <c r="BF2124" s="6">
        <f t="shared" si="99"/>
        <v>46239</v>
      </c>
      <c r="BG2124">
        <f t="shared" si="100"/>
        <v>20669.708333333332</v>
      </c>
      <c r="BH2124" t="str">
        <f t="shared" si="101"/>
        <v>NOT COMPLY</v>
      </c>
      <c r="BI2124" t="str">
        <f>VLOOKUP(H2124,Sheet2!$A$1:$B$270,2,FALSE)</f>
        <v>SIDOARJO</v>
      </c>
    </row>
    <row r="2125" spans="1:61">
      <c r="A2125">
        <v>2124</v>
      </c>
      <c r="B2125">
        <v>1002529554</v>
      </c>
      <c r="C2125">
        <v>3</v>
      </c>
      <c r="D2125" t="s">
        <v>38</v>
      </c>
      <c r="E2125">
        <v>5</v>
      </c>
      <c r="F2125" t="s">
        <v>250</v>
      </c>
      <c r="G2125" t="s">
        <v>91</v>
      </c>
      <c r="H2125" t="s">
        <v>422</v>
      </c>
      <c r="I2125" t="s">
        <v>213</v>
      </c>
      <c r="J2125" t="s">
        <v>214</v>
      </c>
      <c r="K2125" t="s">
        <v>149</v>
      </c>
      <c r="L2125" t="s">
        <v>215</v>
      </c>
      <c r="M2125" t="s">
        <v>76</v>
      </c>
      <c r="N2125" t="s">
        <v>216</v>
      </c>
      <c r="O2125" s="57">
        <v>46250.501354166663</v>
      </c>
      <c r="P2125" s="57">
        <v>46250.683541666665</v>
      </c>
      <c r="Q2125">
        <v>69367448</v>
      </c>
      <c r="S2125">
        <v>152715213793</v>
      </c>
      <c r="T2125" t="s">
        <v>12968</v>
      </c>
      <c r="U2125" t="s">
        <v>12969</v>
      </c>
      <c r="V2125" t="s">
        <v>12970</v>
      </c>
      <c r="Z2125">
        <v>112.654429770291</v>
      </c>
      <c r="AA2125">
        <v>-8.1431931887268405</v>
      </c>
      <c r="AB2125" t="s">
        <v>12971</v>
      </c>
      <c r="AC2125" t="s">
        <v>237</v>
      </c>
      <c r="AL2125" t="s">
        <v>218</v>
      </c>
      <c r="AM2125" t="s">
        <v>11864</v>
      </c>
      <c r="AN2125" t="s">
        <v>6</v>
      </c>
      <c r="AO2125" t="s">
        <v>10614</v>
      </c>
      <c r="AP2125" s="57">
        <v>46251.333333333336</v>
      </c>
      <c r="AR2125" t="s">
        <v>219</v>
      </c>
      <c r="AS2125" t="s">
        <v>422</v>
      </c>
      <c r="AT2125" t="s">
        <v>231</v>
      </c>
      <c r="AU2125">
        <v>20260816</v>
      </c>
      <c r="AV2125" t="s">
        <v>222</v>
      </c>
      <c r="AW2125" t="s">
        <v>10585</v>
      </c>
      <c r="AX2125" t="s">
        <v>223</v>
      </c>
      <c r="BA2125" s="57">
        <v>46251.333333333336</v>
      </c>
      <c r="BB2125" t="s">
        <v>11864</v>
      </c>
      <c r="BC2125">
        <v>2026</v>
      </c>
      <c r="BD2125">
        <v>8</v>
      </c>
      <c r="BE2125">
        <v>16</v>
      </c>
      <c r="BF2125" s="6">
        <f t="shared" si="99"/>
        <v>46250</v>
      </c>
      <c r="BG2125">
        <f t="shared" si="100"/>
        <v>-1.3333333333357587</v>
      </c>
      <c r="BH2125" t="str">
        <f t="shared" si="101"/>
        <v>COMPLY</v>
      </c>
      <c r="BI2125" t="str">
        <f>VLOOKUP(H2125,Sheet2!$A$1:$B$270,2,FALSE)</f>
        <v>MALANG</v>
      </c>
    </row>
    <row r="2126" spans="1:61">
      <c r="A2126">
        <v>2125</v>
      </c>
      <c r="B2126">
        <v>1002513953</v>
      </c>
      <c r="C2126">
        <v>3</v>
      </c>
      <c r="D2126" t="s">
        <v>49</v>
      </c>
      <c r="E2126">
        <v>4</v>
      </c>
      <c r="F2126" t="s">
        <v>246</v>
      </c>
      <c r="G2126" t="s">
        <v>324</v>
      </c>
      <c r="H2126" t="s">
        <v>934</v>
      </c>
      <c r="I2126" t="s">
        <v>213</v>
      </c>
      <c r="J2126" t="s">
        <v>214</v>
      </c>
      <c r="K2126" t="s">
        <v>149</v>
      </c>
      <c r="L2126" t="s">
        <v>215</v>
      </c>
      <c r="M2126" t="s">
        <v>76</v>
      </c>
      <c r="N2126" t="s">
        <v>216</v>
      </c>
      <c r="O2126" s="57">
        <v>46241.412453703706</v>
      </c>
      <c r="P2126" s="57">
        <v>46241.910324074073</v>
      </c>
      <c r="Q2126">
        <v>69360509</v>
      </c>
      <c r="S2126">
        <v>141411101909</v>
      </c>
      <c r="T2126" t="s">
        <v>5319</v>
      </c>
      <c r="U2126" t="s">
        <v>5320</v>
      </c>
      <c r="V2126" t="s">
        <v>5321</v>
      </c>
      <c r="Z2126">
        <v>110.385673977434</v>
      </c>
      <c r="AA2126">
        <v>-7.2096624873537403</v>
      </c>
      <c r="AB2126" t="s">
        <v>5322</v>
      </c>
      <c r="AC2126" t="s">
        <v>217</v>
      </c>
      <c r="AL2126" t="s">
        <v>218</v>
      </c>
      <c r="AM2126" t="s">
        <v>5323</v>
      </c>
      <c r="AN2126" t="s">
        <v>6</v>
      </c>
      <c r="AO2126" s="57">
        <v>46211.413402777776</v>
      </c>
      <c r="AP2126" s="57">
        <v>46243.333333333336</v>
      </c>
      <c r="AR2126" t="s">
        <v>219</v>
      </c>
      <c r="AS2126" t="s">
        <v>934</v>
      </c>
      <c r="AT2126" t="s">
        <v>231</v>
      </c>
      <c r="AU2126">
        <v>20260807</v>
      </c>
      <c r="AV2126" t="s">
        <v>222</v>
      </c>
      <c r="AW2126" t="s">
        <v>1012</v>
      </c>
      <c r="AX2126" t="s">
        <v>223</v>
      </c>
      <c r="BA2126" s="57">
        <v>46243.333333333336</v>
      </c>
      <c r="BB2126" t="s">
        <v>5323</v>
      </c>
      <c r="BC2126">
        <v>2026</v>
      </c>
      <c r="BD2126">
        <v>8</v>
      </c>
      <c r="BE2126">
        <v>7</v>
      </c>
      <c r="BF2126" s="6">
        <f t="shared" si="99"/>
        <v>46241</v>
      </c>
      <c r="BG2126">
        <f t="shared" si="100"/>
        <v>-2.3333333333357587</v>
      </c>
      <c r="BH2126" t="str">
        <f t="shared" si="101"/>
        <v>COMPLY</v>
      </c>
      <c r="BI2126" t="e">
        <f>VLOOKUP(H2126,Sheet2!$A$1:$B$270,2,FALSE)</f>
        <v>#N/A</v>
      </c>
    </row>
    <row r="2127" spans="1:61">
      <c r="A2127">
        <v>2126</v>
      </c>
      <c r="B2127">
        <v>1002516443</v>
      </c>
      <c r="C2127">
        <v>3</v>
      </c>
      <c r="D2127" t="s">
        <v>59</v>
      </c>
      <c r="E2127">
        <v>4</v>
      </c>
      <c r="F2127" t="s">
        <v>567</v>
      </c>
      <c r="G2127" t="s">
        <v>902</v>
      </c>
      <c r="H2127" t="s">
        <v>923</v>
      </c>
      <c r="I2127" t="s">
        <v>213</v>
      </c>
      <c r="J2127" t="s">
        <v>214</v>
      </c>
      <c r="K2127" t="s">
        <v>149</v>
      </c>
      <c r="L2127" t="s">
        <v>215</v>
      </c>
      <c r="M2127" t="s">
        <v>575</v>
      </c>
      <c r="N2127" t="s">
        <v>216</v>
      </c>
      <c r="O2127" s="57">
        <v>46243.503425925926</v>
      </c>
      <c r="P2127" s="57">
        <v>46245.561666666668</v>
      </c>
      <c r="Q2127">
        <v>69361817</v>
      </c>
      <c r="S2127">
        <v>146129128559</v>
      </c>
      <c r="T2127" t="s">
        <v>5324</v>
      </c>
      <c r="U2127" t="s">
        <v>5325</v>
      </c>
      <c r="V2127" t="s">
        <v>5326</v>
      </c>
      <c r="Z2127">
        <v>110.40861099999999</v>
      </c>
      <c r="AA2127">
        <v>-7.8619719999999997</v>
      </c>
      <c r="AB2127" t="s">
        <v>5327</v>
      </c>
      <c r="AC2127" t="s">
        <v>237</v>
      </c>
      <c r="AL2127" t="s">
        <v>218</v>
      </c>
      <c r="AM2127" t="s">
        <v>5328</v>
      </c>
      <c r="AN2127" t="s">
        <v>6</v>
      </c>
      <c r="AO2127" s="57">
        <v>46273.506828703707</v>
      </c>
      <c r="AP2127" s="57">
        <v>46245.375</v>
      </c>
      <c r="AR2127" t="s">
        <v>14</v>
      </c>
      <c r="AS2127" t="s">
        <v>923</v>
      </c>
      <c r="AT2127" t="s">
        <v>231</v>
      </c>
      <c r="AV2127" t="s">
        <v>7666</v>
      </c>
      <c r="AW2127" t="s">
        <v>1014</v>
      </c>
      <c r="AX2127" t="s">
        <v>223</v>
      </c>
      <c r="BA2127" s="57">
        <v>46245.375</v>
      </c>
      <c r="BB2127" t="s">
        <v>5328</v>
      </c>
      <c r="BF2127" s="6" t="e">
        <f t="shared" si="99"/>
        <v>#NUM!</v>
      </c>
      <c r="BG2127" t="e">
        <f t="shared" si="100"/>
        <v>#NUM!</v>
      </c>
      <c r="BH2127" t="e">
        <f t="shared" si="101"/>
        <v>#NUM!</v>
      </c>
      <c r="BI2127" t="e">
        <f>VLOOKUP(H2127,Sheet2!$A$1:$B$270,2,FALSE)</f>
        <v>#N/A</v>
      </c>
    </row>
    <row r="2128" spans="1:61">
      <c r="A2128">
        <v>2127</v>
      </c>
      <c r="B2128">
        <v>1002516358</v>
      </c>
      <c r="C2128">
        <v>3</v>
      </c>
      <c r="D2128" t="s">
        <v>38</v>
      </c>
      <c r="E2128">
        <v>5</v>
      </c>
      <c r="F2128" t="s">
        <v>90</v>
      </c>
      <c r="G2128" t="s">
        <v>90</v>
      </c>
      <c r="H2128" t="s">
        <v>354</v>
      </c>
      <c r="I2128" t="s">
        <v>213</v>
      </c>
      <c r="J2128" t="s">
        <v>214</v>
      </c>
      <c r="K2128" t="s">
        <v>149</v>
      </c>
      <c r="M2128" t="s">
        <v>76</v>
      </c>
      <c r="N2128" t="s">
        <v>216</v>
      </c>
      <c r="O2128" s="57">
        <v>46243.426307870373</v>
      </c>
      <c r="P2128" s="57">
        <v>46243.759884259256</v>
      </c>
      <c r="Q2128">
        <v>69351005</v>
      </c>
      <c r="S2128">
        <v>152639219402</v>
      </c>
      <c r="T2128" t="s">
        <v>5329</v>
      </c>
      <c r="U2128" t="s">
        <v>5330</v>
      </c>
      <c r="V2128" t="s">
        <v>5331</v>
      </c>
      <c r="Z2128">
        <v>112.236242931213</v>
      </c>
      <c r="AA2128">
        <v>-7.7515946976328003</v>
      </c>
      <c r="AB2128" t="s">
        <v>5332</v>
      </c>
      <c r="AC2128" t="s">
        <v>230</v>
      </c>
      <c r="AL2128" t="s">
        <v>218</v>
      </c>
      <c r="AM2128" t="s">
        <v>5333</v>
      </c>
      <c r="AN2128" t="s">
        <v>6</v>
      </c>
      <c r="AO2128" s="57">
        <v>46273.434502314813</v>
      </c>
      <c r="AR2128" t="s">
        <v>219</v>
      </c>
      <c r="AS2128" t="s">
        <v>354</v>
      </c>
      <c r="AT2128" t="s">
        <v>231</v>
      </c>
      <c r="AU2128">
        <v>20260809</v>
      </c>
      <c r="AV2128" t="s">
        <v>222</v>
      </c>
      <c r="AW2128" t="s">
        <v>634</v>
      </c>
      <c r="AX2128" t="s">
        <v>223</v>
      </c>
      <c r="BA2128" s="57">
        <v>46243.291666666664</v>
      </c>
      <c r="BB2128" t="s">
        <v>5333</v>
      </c>
      <c r="BC2128">
        <v>2026</v>
      </c>
      <c r="BD2128">
        <v>8</v>
      </c>
      <c r="BE2128">
        <v>9</v>
      </c>
      <c r="BF2128" s="6">
        <f t="shared" si="99"/>
        <v>46243</v>
      </c>
      <c r="BG2128">
        <f t="shared" si="100"/>
        <v>-0.29166666666424135</v>
      </c>
      <c r="BH2128" t="str">
        <f t="shared" si="101"/>
        <v>COMPLY</v>
      </c>
      <c r="BI2128" t="str">
        <f>VLOOKUP(H2128,Sheet2!$A$1:$B$270,2,FALSE)</f>
        <v>KEDIRI</v>
      </c>
    </row>
    <row r="2129" spans="1:61">
      <c r="A2129">
        <v>2128</v>
      </c>
      <c r="B2129">
        <v>1002519145</v>
      </c>
      <c r="C2129">
        <v>3</v>
      </c>
      <c r="D2129" t="s">
        <v>38</v>
      </c>
      <c r="E2129">
        <v>5</v>
      </c>
      <c r="F2129" t="s">
        <v>90</v>
      </c>
      <c r="G2129" t="s">
        <v>90</v>
      </c>
      <c r="H2129" t="s">
        <v>480</v>
      </c>
      <c r="I2129" t="s">
        <v>213</v>
      </c>
      <c r="J2129" t="s">
        <v>214</v>
      </c>
      <c r="K2129" t="s">
        <v>149</v>
      </c>
      <c r="L2129" t="s">
        <v>215</v>
      </c>
      <c r="M2129" t="s">
        <v>76</v>
      </c>
      <c r="N2129" t="s">
        <v>216</v>
      </c>
      <c r="O2129" s="57">
        <v>46245.415925925925</v>
      </c>
      <c r="P2129" s="57">
        <v>46245.6796875</v>
      </c>
      <c r="Q2129">
        <v>69362993</v>
      </c>
      <c r="S2129">
        <v>152625207359</v>
      </c>
      <c r="T2129" t="s">
        <v>7667</v>
      </c>
      <c r="U2129" t="s">
        <v>7668</v>
      </c>
      <c r="V2129" t="s">
        <v>7669</v>
      </c>
      <c r="Z2129">
        <v>112.09904899999999</v>
      </c>
      <c r="AA2129">
        <v>-7.7564820000000001</v>
      </c>
      <c r="AB2129" t="s">
        <v>7670</v>
      </c>
      <c r="AC2129" t="s">
        <v>237</v>
      </c>
      <c r="AL2129" t="s">
        <v>218</v>
      </c>
      <c r="AM2129" t="s">
        <v>7671</v>
      </c>
      <c r="AN2129" t="s">
        <v>6</v>
      </c>
      <c r="AO2129" s="57">
        <v>46334.42396990741</v>
      </c>
      <c r="AP2129" s="57">
        <v>46248.333333333336</v>
      </c>
      <c r="AR2129" t="s">
        <v>219</v>
      </c>
      <c r="AS2129" t="s">
        <v>480</v>
      </c>
      <c r="AT2129" t="s">
        <v>231</v>
      </c>
      <c r="AU2129">
        <v>20260811</v>
      </c>
      <c r="AV2129" t="s">
        <v>222</v>
      </c>
      <c r="AW2129" t="s">
        <v>1010</v>
      </c>
      <c r="AX2129" t="s">
        <v>223</v>
      </c>
      <c r="BA2129" s="57">
        <v>46248.333333333336</v>
      </c>
      <c r="BB2129" t="s">
        <v>7671</v>
      </c>
      <c r="BC2129">
        <v>2026</v>
      </c>
      <c r="BD2129">
        <v>8</v>
      </c>
      <c r="BE2129">
        <v>11</v>
      </c>
      <c r="BF2129" s="6">
        <f t="shared" si="99"/>
        <v>46245</v>
      </c>
      <c r="BG2129">
        <f t="shared" si="100"/>
        <v>-3.3333333333357587</v>
      </c>
      <c r="BH2129" t="str">
        <f t="shared" si="101"/>
        <v>COMPLY</v>
      </c>
      <c r="BI2129" t="str">
        <f>VLOOKUP(H2129,Sheet2!$A$1:$B$270,2,FALSE)</f>
        <v>KEDIRI</v>
      </c>
    </row>
    <row r="2130" spans="1:61">
      <c r="A2130">
        <v>2129</v>
      </c>
      <c r="B2130">
        <v>1002524369</v>
      </c>
      <c r="C2130">
        <v>3</v>
      </c>
      <c r="D2130" t="s">
        <v>49</v>
      </c>
      <c r="E2130">
        <v>4</v>
      </c>
      <c r="F2130" t="s">
        <v>246</v>
      </c>
      <c r="G2130" t="s">
        <v>247</v>
      </c>
      <c r="H2130" t="s">
        <v>930</v>
      </c>
      <c r="I2130" t="s">
        <v>213</v>
      </c>
      <c r="J2130" t="s">
        <v>214</v>
      </c>
      <c r="K2130" t="s">
        <v>149</v>
      </c>
      <c r="M2130" t="s">
        <v>240</v>
      </c>
      <c r="N2130" t="s">
        <v>216</v>
      </c>
      <c r="O2130" s="57">
        <v>46247.582974537036</v>
      </c>
      <c r="P2130" s="57">
        <v>46251.541678240741</v>
      </c>
      <c r="Q2130">
        <v>69365218</v>
      </c>
      <c r="S2130">
        <v>142410346122</v>
      </c>
      <c r="T2130" t="s">
        <v>9512</v>
      </c>
      <c r="U2130" t="s">
        <v>9308</v>
      </c>
      <c r="V2130" t="s">
        <v>12972</v>
      </c>
      <c r="Z2130">
        <v>110.50471916697001</v>
      </c>
      <c r="AA2130">
        <v>-7.02306447049539</v>
      </c>
      <c r="AB2130" t="s">
        <v>9513</v>
      </c>
      <c r="AC2130" t="s">
        <v>226</v>
      </c>
      <c r="AL2130" t="s">
        <v>218</v>
      </c>
      <c r="AM2130" t="s">
        <v>12973</v>
      </c>
      <c r="AN2130" t="s">
        <v>6</v>
      </c>
      <c r="AO2130" t="s">
        <v>8888</v>
      </c>
      <c r="AP2130" s="57">
        <v>46252.458333333336</v>
      </c>
      <c r="AR2130" t="s">
        <v>241</v>
      </c>
      <c r="AS2130" t="s">
        <v>930</v>
      </c>
      <c r="AT2130" t="s">
        <v>231</v>
      </c>
      <c r="AV2130" t="s">
        <v>240</v>
      </c>
      <c r="AW2130" t="s">
        <v>561</v>
      </c>
      <c r="AX2130" t="s">
        <v>223</v>
      </c>
      <c r="BA2130" s="57">
        <v>46252.458333333336</v>
      </c>
      <c r="BB2130" t="s">
        <v>12973</v>
      </c>
      <c r="BF2130" s="6" t="e">
        <f t="shared" si="99"/>
        <v>#NUM!</v>
      </c>
      <c r="BG2130" t="e">
        <f t="shared" si="100"/>
        <v>#NUM!</v>
      </c>
      <c r="BH2130" t="e">
        <f t="shared" si="101"/>
        <v>#NUM!</v>
      </c>
      <c r="BI2130" t="e">
        <f>VLOOKUP(H2130,Sheet2!$A$1:$B$270,2,FALSE)</f>
        <v>#N/A</v>
      </c>
    </row>
    <row r="2131" spans="1:61">
      <c r="A2131">
        <v>2130</v>
      </c>
      <c r="B2131">
        <v>1002524443</v>
      </c>
      <c r="C2131">
        <v>3</v>
      </c>
      <c r="D2131" t="s">
        <v>59</v>
      </c>
      <c r="E2131">
        <v>4</v>
      </c>
      <c r="F2131" t="s">
        <v>243</v>
      </c>
      <c r="G2131" t="s">
        <v>557</v>
      </c>
      <c r="H2131" t="s">
        <v>977</v>
      </c>
      <c r="I2131" t="s">
        <v>213</v>
      </c>
      <c r="J2131" t="s">
        <v>214</v>
      </c>
      <c r="K2131" t="s">
        <v>149</v>
      </c>
      <c r="L2131" t="s">
        <v>215</v>
      </c>
      <c r="M2131" t="s">
        <v>76</v>
      </c>
      <c r="N2131" t="s">
        <v>216</v>
      </c>
      <c r="O2131" s="57">
        <v>46247.595092592594</v>
      </c>
      <c r="P2131" s="57">
        <v>46249.660949074074</v>
      </c>
      <c r="Q2131">
        <v>69365241</v>
      </c>
      <c r="S2131">
        <v>142141120206</v>
      </c>
      <c r="T2131" t="s">
        <v>9514</v>
      </c>
      <c r="U2131" t="s">
        <v>9515</v>
      </c>
      <c r="V2131" t="s">
        <v>9516</v>
      </c>
      <c r="Z2131">
        <v>109.63938020000001</v>
      </c>
      <c r="AA2131">
        <v>-7.6916194000000004</v>
      </c>
      <c r="AB2131" t="s">
        <v>9517</v>
      </c>
      <c r="AC2131" t="s">
        <v>237</v>
      </c>
      <c r="AL2131" t="s">
        <v>218</v>
      </c>
      <c r="AM2131" t="s">
        <v>9518</v>
      </c>
      <c r="AN2131" t="s">
        <v>6</v>
      </c>
      <c r="AO2131" t="s">
        <v>8888</v>
      </c>
      <c r="AP2131" s="57">
        <v>46248.625</v>
      </c>
      <c r="AR2131" t="s">
        <v>219</v>
      </c>
      <c r="AS2131" t="s">
        <v>977</v>
      </c>
      <c r="AT2131" t="s">
        <v>231</v>
      </c>
      <c r="AU2131">
        <v>20260815</v>
      </c>
      <c r="AV2131" t="s">
        <v>222</v>
      </c>
      <c r="AW2131" t="s">
        <v>1012</v>
      </c>
      <c r="AX2131" t="s">
        <v>223</v>
      </c>
      <c r="BA2131" s="57">
        <v>46248.625</v>
      </c>
      <c r="BB2131" t="s">
        <v>9518</v>
      </c>
      <c r="BC2131">
        <v>2026</v>
      </c>
      <c r="BD2131">
        <v>8</v>
      </c>
      <c r="BE2131">
        <v>15</v>
      </c>
      <c r="BF2131" s="6">
        <f t="shared" si="99"/>
        <v>46249</v>
      </c>
      <c r="BG2131">
        <f t="shared" si="100"/>
        <v>0.375</v>
      </c>
      <c r="BH2131" t="str">
        <f t="shared" si="101"/>
        <v>COMPLY</v>
      </c>
      <c r="BI2131" t="e">
        <f>VLOOKUP(H2131,Sheet2!$A$1:$B$270,2,FALSE)</f>
        <v>#N/A</v>
      </c>
    </row>
    <row r="2132" spans="1:61">
      <c r="A2132">
        <v>2131</v>
      </c>
      <c r="B2132">
        <v>1002511183</v>
      </c>
      <c r="C2132">
        <v>3</v>
      </c>
      <c r="D2132" t="s">
        <v>42</v>
      </c>
      <c r="E2132">
        <v>5</v>
      </c>
      <c r="F2132" t="s">
        <v>233</v>
      </c>
      <c r="G2132" t="s">
        <v>105</v>
      </c>
      <c r="H2132" t="s">
        <v>299</v>
      </c>
      <c r="I2132" t="s">
        <v>213</v>
      </c>
      <c r="J2132" t="s">
        <v>214</v>
      </c>
      <c r="K2132" t="s">
        <v>149</v>
      </c>
      <c r="M2132" t="s">
        <v>575</v>
      </c>
      <c r="N2132" t="s">
        <v>216</v>
      </c>
      <c r="O2132" s="57">
        <v>46239.700416666667</v>
      </c>
      <c r="P2132" s="57">
        <v>46241.801550925928</v>
      </c>
      <c r="Q2132">
        <v>69359412</v>
      </c>
      <c r="S2132">
        <v>152313206023</v>
      </c>
      <c r="T2132" t="s">
        <v>1104</v>
      </c>
      <c r="U2132" t="s">
        <v>1080</v>
      </c>
      <c r="V2132" t="s">
        <v>2824</v>
      </c>
      <c r="Z2132">
        <v>112.40062810000001</v>
      </c>
      <c r="AA2132">
        <v>-7.4250100999999997</v>
      </c>
      <c r="AB2132" t="s">
        <v>2825</v>
      </c>
      <c r="AC2132" t="s">
        <v>230</v>
      </c>
      <c r="AL2132" t="s">
        <v>218</v>
      </c>
      <c r="AM2132" t="s">
        <v>2826</v>
      </c>
      <c r="AN2132" t="s">
        <v>6</v>
      </c>
      <c r="AO2132" s="57">
        <v>46150.705266203702</v>
      </c>
      <c r="AP2132" s="57">
        <v>46241.541666666664</v>
      </c>
      <c r="AQ2132" t="s">
        <v>564</v>
      </c>
      <c r="AR2132" t="s">
        <v>14</v>
      </c>
      <c r="AS2132" t="s">
        <v>299</v>
      </c>
      <c r="AT2132" t="s">
        <v>352</v>
      </c>
      <c r="AV2132" t="s">
        <v>5334</v>
      </c>
      <c r="AW2132" t="s">
        <v>561</v>
      </c>
      <c r="AX2132" t="s">
        <v>223</v>
      </c>
      <c r="BA2132" s="57">
        <v>46241.541666666664</v>
      </c>
      <c r="BB2132" t="s">
        <v>2826</v>
      </c>
      <c r="BF2132" s="6" t="e">
        <f t="shared" si="99"/>
        <v>#NUM!</v>
      </c>
      <c r="BG2132" t="e">
        <f t="shared" si="100"/>
        <v>#NUM!</v>
      </c>
      <c r="BH2132" t="e">
        <f t="shared" si="101"/>
        <v>#NUM!</v>
      </c>
      <c r="BI2132" t="str">
        <f>VLOOKUP(H2132,Sheet2!$A$1:$B$270,2,FALSE)</f>
        <v>MOJOKERTO</v>
      </c>
    </row>
    <row r="2133" spans="1:61">
      <c r="A2133">
        <v>2132</v>
      </c>
      <c r="B2133">
        <v>1002505967</v>
      </c>
      <c r="C2133">
        <v>3</v>
      </c>
      <c r="D2133" t="s">
        <v>42</v>
      </c>
      <c r="E2133">
        <v>5</v>
      </c>
      <c r="F2133" t="s">
        <v>106</v>
      </c>
      <c r="G2133" t="s">
        <v>104</v>
      </c>
      <c r="H2133" t="s">
        <v>485</v>
      </c>
      <c r="I2133" t="s">
        <v>213</v>
      </c>
      <c r="J2133" t="s">
        <v>214</v>
      </c>
      <c r="K2133" t="s">
        <v>149</v>
      </c>
      <c r="L2133" t="s">
        <v>215</v>
      </c>
      <c r="M2133" t="s">
        <v>76</v>
      </c>
      <c r="N2133" t="s">
        <v>216</v>
      </c>
      <c r="O2133" s="57">
        <v>46237.505520833336</v>
      </c>
      <c r="P2133" s="57">
        <v>46237.650081018517</v>
      </c>
      <c r="Q2133">
        <v>69357436</v>
      </c>
      <c r="S2133">
        <v>152534203448</v>
      </c>
      <c r="T2133" t="s">
        <v>2827</v>
      </c>
      <c r="U2133" t="s">
        <v>2828</v>
      </c>
      <c r="V2133" t="s">
        <v>2829</v>
      </c>
      <c r="Z2133">
        <v>113.14289800822699</v>
      </c>
      <c r="AA2133">
        <v>-8.1303610952687304</v>
      </c>
      <c r="AB2133" t="s">
        <v>2830</v>
      </c>
      <c r="AC2133" t="s">
        <v>217</v>
      </c>
      <c r="AL2133" t="s">
        <v>218</v>
      </c>
      <c r="AM2133" t="s">
        <v>2017</v>
      </c>
      <c r="AN2133" t="s">
        <v>6</v>
      </c>
      <c r="AO2133" s="57">
        <v>46089.507256944446</v>
      </c>
      <c r="AP2133" s="57">
        <v>46238.541666666664</v>
      </c>
      <c r="AR2133" t="s">
        <v>219</v>
      </c>
      <c r="AS2133" t="s">
        <v>485</v>
      </c>
      <c r="AT2133" t="s">
        <v>221</v>
      </c>
      <c r="AU2133">
        <v>20260803</v>
      </c>
      <c r="AV2133" t="s">
        <v>222</v>
      </c>
      <c r="AW2133" t="s">
        <v>1086</v>
      </c>
      <c r="AX2133" t="s">
        <v>223</v>
      </c>
      <c r="BA2133" s="57">
        <v>46238.541666666664</v>
      </c>
      <c r="BB2133" t="s">
        <v>2017</v>
      </c>
      <c r="BC2133">
        <v>2026</v>
      </c>
      <c r="BD2133">
        <v>8</v>
      </c>
      <c r="BE2133">
        <v>3</v>
      </c>
      <c r="BF2133" s="6">
        <f t="shared" si="99"/>
        <v>46237</v>
      </c>
      <c r="BG2133">
        <f t="shared" si="100"/>
        <v>-1.5416666666642413</v>
      </c>
      <c r="BH2133" t="str">
        <f t="shared" si="101"/>
        <v>COMPLY</v>
      </c>
      <c r="BI2133" t="str">
        <f>VLOOKUP(H2133,Sheet2!$A$1:$B$270,2,FALSE)</f>
        <v>PROBOLINGGO</v>
      </c>
    </row>
    <row r="2134" spans="1:61">
      <c r="A2134">
        <v>2133</v>
      </c>
      <c r="B2134">
        <v>1002526711</v>
      </c>
      <c r="C2134">
        <v>3</v>
      </c>
      <c r="D2134" t="s">
        <v>59</v>
      </c>
      <c r="E2134">
        <v>4</v>
      </c>
      <c r="F2134" t="s">
        <v>224</v>
      </c>
      <c r="G2134" t="s">
        <v>581</v>
      </c>
      <c r="H2134" t="s">
        <v>647</v>
      </c>
      <c r="I2134" t="s">
        <v>213</v>
      </c>
      <c r="J2134" t="s">
        <v>214</v>
      </c>
      <c r="K2134" t="s">
        <v>149</v>
      </c>
      <c r="M2134" t="s">
        <v>236</v>
      </c>
      <c r="N2134" t="s">
        <v>216</v>
      </c>
      <c r="O2134" s="57">
        <v>46248.619351851848</v>
      </c>
      <c r="P2134" s="57">
        <v>46252.084155092591</v>
      </c>
      <c r="Q2134">
        <v>69366177</v>
      </c>
      <c r="S2134">
        <v>143363111750</v>
      </c>
      <c r="T2134" t="s">
        <v>10173</v>
      </c>
      <c r="U2134" t="s">
        <v>12974</v>
      </c>
      <c r="Z2134">
        <v>109.34751707116401</v>
      </c>
      <c r="AA2134">
        <v>-7.3726583591926804</v>
      </c>
      <c r="AB2134" t="s">
        <v>12975</v>
      </c>
      <c r="AC2134" t="s">
        <v>217</v>
      </c>
      <c r="AO2134" t="s">
        <v>10576</v>
      </c>
      <c r="AR2134" t="s">
        <v>312</v>
      </c>
      <c r="AS2134" t="s">
        <v>647</v>
      </c>
      <c r="AT2134" t="s">
        <v>231</v>
      </c>
      <c r="AV2134" t="s">
        <v>904</v>
      </c>
      <c r="AW2134" t="s">
        <v>634</v>
      </c>
      <c r="AX2134" t="s">
        <v>223</v>
      </c>
      <c r="AZ2134" t="s">
        <v>904</v>
      </c>
      <c r="BF2134" s="6" t="e">
        <f t="shared" si="99"/>
        <v>#NUM!</v>
      </c>
      <c r="BG2134" t="e">
        <f t="shared" si="100"/>
        <v>#NUM!</v>
      </c>
      <c r="BH2134" t="e">
        <f t="shared" si="101"/>
        <v>#NUM!</v>
      </c>
      <c r="BI2134" t="e">
        <f>VLOOKUP(H2134,Sheet2!$A$1:$B$270,2,FALSE)</f>
        <v>#N/A</v>
      </c>
    </row>
    <row r="2135" spans="1:61">
      <c r="A2135">
        <v>2134</v>
      </c>
      <c r="B2135">
        <v>1002508676</v>
      </c>
      <c r="C2135">
        <v>3</v>
      </c>
      <c r="D2135" t="s">
        <v>59</v>
      </c>
      <c r="E2135">
        <v>4</v>
      </c>
      <c r="F2135" t="s">
        <v>243</v>
      </c>
      <c r="G2135" t="s">
        <v>896</v>
      </c>
      <c r="H2135" t="s">
        <v>897</v>
      </c>
      <c r="I2135" t="s">
        <v>213</v>
      </c>
      <c r="J2135" t="s">
        <v>214</v>
      </c>
      <c r="K2135" t="s">
        <v>149</v>
      </c>
      <c r="M2135" t="s">
        <v>970</v>
      </c>
      <c r="N2135" t="s">
        <v>216</v>
      </c>
      <c r="O2135" s="57">
        <v>46238.615393518521</v>
      </c>
      <c r="P2135" s="57">
        <v>46238.61613425926</v>
      </c>
      <c r="Q2135">
        <v>69358406</v>
      </c>
      <c r="S2135">
        <v>142164113608</v>
      </c>
      <c r="T2135" t="s">
        <v>2831</v>
      </c>
      <c r="Z2135">
        <v>110.3616889</v>
      </c>
      <c r="AA2135">
        <v>-7.5318167000000003</v>
      </c>
      <c r="AB2135" t="s">
        <v>2832</v>
      </c>
      <c r="AC2135" t="s">
        <v>290</v>
      </c>
      <c r="AO2135" s="57">
        <v>46120.621724537035</v>
      </c>
      <c r="AR2135" t="s">
        <v>6</v>
      </c>
      <c r="AS2135" t="s">
        <v>897</v>
      </c>
      <c r="AT2135" t="s">
        <v>231</v>
      </c>
      <c r="AV2135" t="s">
        <v>971</v>
      </c>
      <c r="AW2135" t="s">
        <v>561</v>
      </c>
      <c r="AX2135" t="s">
        <v>223</v>
      </c>
      <c r="BF2135" s="6" t="e">
        <f t="shared" si="99"/>
        <v>#NUM!</v>
      </c>
      <c r="BG2135" t="e">
        <f t="shared" si="100"/>
        <v>#NUM!</v>
      </c>
      <c r="BH2135" t="e">
        <f t="shared" si="101"/>
        <v>#NUM!</v>
      </c>
      <c r="BI2135" t="e">
        <f>VLOOKUP(H2135,Sheet2!$A$1:$B$270,2,FALSE)</f>
        <v>#N/A</v>
      </c>
    </row>
    <row r="2136" spans="1:61">
      <c r="A2136">
        <v>2135</v>
      </c>
      <c r="B2136">
        <v>1002504604</v>
      </c>
      <c r="C2136">
        <v>3</v>
      </c>
      <c r="D2136" t="s">
        <v>55</v>
      </c>
      <c r="E2136">
        <v>5</v>
      </c>
      <c r="F2136" t="s">
        <v>228</v>
      </c>
      <c r="G2136" t="s">
        <v>127</v>
      </c>
      <c r="H2136" t="s">
        <v>330</v>
      </c>
      <c r="I2136" t="s">
        <v>213</v>
      </c>
      <c r="J2136" t="s">
        <v>214</v>
      </c>
      <c r="K2136" t="s">
        <v>149</v>
      </c>
      <c r="L2136" t="s">
        <v>215</v>
      </c>
      <c r="M2136" t="s">
        <v>76</v>
      </c>
      <c r="N2136" t="s">
        <v>216</v>
      </c>
      <c r="O2136" s="57">
        <v>46235.580509259256</v>
      </c>
      <c r="P2136" s="57">
        <v>46236.449004629627</v>
      </c>
      <c r="Q2136">
        <v>69356739</v>
      </c>
      <c r="S2136">
        <v>152431232263</v>
      </c>
      <c r="T2136" t="s">
        <v>2833</v>
      </c>
      <c r="U2136" t="s">
        <v>2834</v>
      </c>
      <c r="V2136" t="s">
        <v>2835</v>
      </c>
      <c r="Z2136">
        <v>113.793256245553</v>
      </c>
      <c r="AA2136">
        <v>-7.0943380093368802</v>
      </c>
      <c r="AB2136" t="s">
        <v>2836</v>
      </c>
      <c r="AC2136" t="s">
        <v>217</v>
      </c>
      <c r="AL2136" t="s">
        <v>218</v>
      </c>
      <c r="AM2136" t="s">
        <v>2837</v>
      </c>
      <c r="AN2136" t="s">
        <v>6</v>
      </c>
      <c r="AO2136" s="57">
        <v>46030.590185185189</v>
      </c>
      <c r="AP2136" s="57">
        <v>46236.541666666664</v>
      </c>
      <c r="AR2136" t="s">
        <v>219</v>
      </c>
      <c r="AS2136" t="s">
        <v>330</v>
      </c>
      <c r="AT2136" t="s">
        <v>231</v>
      </c>
      <c r="AU2136">
        <v>20260802</v>
      </c>
      <c r="AV2136" t="s">
        <v>222</v>
      </c>
      <c r="AW2136" t="s">
        <v>1015</v>
      </c>
      <c r="AX2136" t="s">
        <v>223</v>
      </c>
      <c r="BA2136" s="57">
        <v>46236.541666666664</v>
      </c>
      <c r="BB2136" t="s">
        <v>2837</v>
      </c>
      <c r="BC2136">
        <v>2026</v>
      </c>
      <c r="BD2136">
        <v>8</v>
      </c>
      <c r="BE2136">
        <v>2</v>
      </c>
      <c r="BF2136" s="6">
        <f t="shared" si="99"/>
        <v>46236</v>
      </c>
      <c r="BG2136">
        <f t="shared" si="100"/>
        <v>-0.54166666666424135</v>
      </c>
      <c r="BH2136" t="str">
        <f t="shared" si="101"/>
        <v>COMPLY</v>
      </c>
      <c r="BI2136" t="str">
        <f>VLOOKUP(H2136,Sheet2!$A$1:$B$270,2,FALSE)</f>
        <v>MADURA</v>
      </c>
    </row>
    <row r="2137" spans="1:61">
      <c r="A2137">
        <v>2136</v>
      </c>
      <c r="B2137">
        <v>1002525869</v>
      </c>
      <c r="C2137">
        <v>3</v>
      </c>
      <c r="D2137" t="s">
        <v>38</v>
      </c>
      <c r="E2137">
        <v>5</v>
      </c>
      <c r="F2137" t="s">
        <v>92</v>
      </c>
      <c r="G2137" t="s">
        <v>97</v>
      </c>
      <c r="H2137" t="s">
        <v>254</v>
      </c>
      <c r="I2137" t="s">
        <v>213</v>
      </c>
      <c r="J2137" t="s">
        <v>214</v>
      </c>
      <c r="K2137" t="s">
        <v>149</v>
      </c>
      <c r="L2137" t="s">
        <v>215</v>
      </c>
      <c r="M2137" t="s">
        <v>76</v>
      </c>
      <c r="N2137" t="s">
        <v>216</v>
      </c>
      <c r="O2137" s="57">
        <v>46248.433287037034</v>
      </c>
      <c r="P2137" s="57">
        <v>46249.528877314813</v>
      </c>
      <c r="Q2137">
        <v>69365791</v>
      </c>
      <c r="S2137">
        <v>152612240249</v>
      </c>
      <c r="T2137" t="s">
        <v>12976</v>
      </c>
      <c r="U2137" t="s">
        <v>12977</v>
      </c>
      <c r="V2137" t="s">
        <v>12978</v>
      </c>
      <c r="Z2137">
        <v>112.05223161525301</v>
      </c>
      <c r="AA2137">
        <v>-6.8872037567760698</v>
      </c>
      <c r="AB2137" t="s">
        <v>12979</v>
      </c>
      <c r="AC2137" t="s">
        <v>237</v>
      </c>
      <c r="AL2137" t="s">
        <v>218</v>
      </c>
      <c r="AM2137" t="s">
        <v>12980</v>
      </c>
      <c r="AN2137" t="s">
        <v>6</v>
      </c>
      <c r="AO2137" t="s">
        <v>10228</v>
      </c>
      <c r="AP2137" s="57">
        <v>46255.333333333336</v>
      </c>
      <c r="AR2137" t="s">
        <v>219</v>
      </c>
      <c r="AS2137" t="s">
        <v>254</v>
      </c>
      <c r="AT2137" t="s">
        <v>231</v>
      </c>
      <c r="AU2137">
        <v>20260815</v>
      </c>
      <c r="AV2137" t="s">
        <v>222</v>
      </c>
      <c r="AW2137" t="s">
        <v>1010</v>
      </c>
      <c r="AX2137" t="s">
        <v>223</v>
      </c>
      <c r="BA2137" s="57">
        <v>46255.333333333336</v>
      </c>
      <c r="BB2137" t="s">
        <v>12980</v>
      </c>
      <c r="BC2137">
        <v>2026</v>
      </c>
      <c r="BD2137">
        <v>8</v>
      </c>
      <c r="BE2137">
        <v>15</v>
      </c>
      <c r="BF2137" s="6">
        <f t="shared" si="99"/>
        <v>46249</v>
      </c>
      <c r="BG2137">
        <f t="shared" si="100"/>
        <v>-6.3333333333357587</v>
      </c>
      <c r="BH2137" t="str">
        <f t="shared" si="101"/>
        <v>COMPLY</v>
      </c>
      <c r="BI2137" t="str">
        <f>VLOOKUP(H2137,Sheet2!$A$1:$B$270,2,FALSE)</f>
        <v>BOJONEGORO</v>
      </c>
    </row>
    <row r="2138" spans="1:61">
      <c r="A2138">
        <v>2137</v>
      </c>
      <c r="B2138">
        <v>1002519438</v>
      </c>
      <c r="C2138">
        <v>3</v>
      </c>
      <c r="D2138" t="s">
        <v>42</v>
      </c>
      <c r="E2138">
        <v>5</v>
      </c>
      <c r="F2138" t="s">
        <v>233</v>
      </c>
      <c r="G2138" t="s">
        <v>101</v>
      </c>
      <c r="H2138" t="s">
        <v>234</v>
      </c>
      <c r="I2138" t="s">
        <v>213</v>
      </c>
      <c r="J2138" t="s">
        <v>214</v>
      </c>
      <c r="K2138" t="s">
        <v>149</v>
      </c>
      <c r="M2138" t="s">
        <v>286</v>
      </c>
      <c r="N2138" t="s">
        <v>216</v>
      </c>
      <c r="O2138" s="57">
        <v>46245.465914351851</v>
      </c>
      <c r="P2138" s="57">
        <v>46246.410069444442</v>
      </c>
      <c r="Q2138">
        <v>69363108</v>
      </c>
      <c r="S2138">
        <v>152327226345</v>
      </c>
      <c r="T2138" t="s">
        <v>6986</v>
      </c>
      <c r="U2138" t="s">
        <v>7672</v>
      </c>
      <c r="V2138" t="s">
        <v>7673</v>
      </c>
      <c r="Z2138">
        <v>112.64543329999999</v>
      </c>
      <c r="AA2138">
        <v>-7.4735848999999996</v>
      </c>
      <c r="AB2138" t="s">
        <v>6989</v>
      </c>
      <c r="AC2138" t="s">
        <v>230</v>
      </c>
      <c r="AL2138" t="s">
        <v>218</v>
      </c>
      <c r="AM2138" t="s">
        <v>7674</v>
      </c>
      <c r="AN2138" t="s">
        <v>6</v>
      </c>
      <c r="AO2138" s="57">
        <v>46334.486145833333</v>
      </c>
      <c r="AP2138" s="57">
        <v>46246.541666666664</v>
      </c>
      <c r="AR2138" t="s">
        <v>241</v>
      </c>
      <c r="AS2138" t="s">
        <v>234</v>
      </c>
      <c r="AT2138" t="s">
        <v>231</v>
      </c>
      <c r="AV2138" t="s">
        <v>1055</v>
      </c>
      <c r="AW2138" t="s">
        <v>561</v>
      </c>
      <c r="AX2138" t="s">
        <v>223</v>
      </c>
      <c r="BA2138" s="57">
        <v>46246.541666666664</v>
      </c>
      <c r="BB2138" t="s">
        <v>7674</v>
      </c>
      <c r="BF2138" s="6" t="e">
        <f t="shared" si="99"/>
        <v>#NUM!</v>
      </c>
      <c r="BG2138" t="e">
        <f t="shared" si="100"/>
        <v>#NUM!</v>
      </c>
      <c r="BH2138" t="e">
        <f t="shared" si="101"/>
        <v>#NUM!</v>
      </c>
      <c r="BI2138" t="str">
        <f>VLOOKUP(H2138,Sheet2!$A$1:$B$270,2,FALSE)</f>
        <v>SIDOARJO</v>
      </c>
    </row>
    <row r="2139" spans="1:61">
      <c r="A2139">
        <v>2138</v>
      </c>
      <c r="B2139">
        <v>1002514820</v>
      </c>
      <c r="C2139">
        <v>3</v>
      </c>
      <c r="D2139" t="s">
        <v>51</v>
      </c>
      <c r="E2139">
        <v>4</v>
      </c>
      <c r="F2139" t="s">
        <v>273</v>
      </c>
      <c r="G2139" t="s">
        <v>600</v>
      </c>
      <c r="H2139" t="s">
        <v>4821</v>
      </c>
      <c r="I2139" t="s">
        <v>213</v>
      </c>
      <c r="J2139" t="s">
        <v>214</v>
      </c>
      <c r="K2139" t="s">
        <v>149</v>
      </c>
      <c r="M2139" t="s">
        <v>76</v>
      </c>
      <c r="N2139" t="s">
        <v>216</v>
      </c>
      <c r="O2139" s="57">
        <v>46241.603159722225</v>
      </c>
      <c r="P2139" s="57">
        <v>46244.52847222222</v>
      </c>
      <c r="Q2139">
        <v>69360858</v>
      </c>
      <c r="R2139">
        <v>2955161013</v>
      </c>
      <c r="S2139">
        <v>142598105500</v>
      </c>
      <c r="T2139" t="s">
        <v>949</v>
      </c>
      <c r="U2139" t="s">
        <v>5335</v>
      </c>
      <c r="V2139" t="s">
        <v>5336</v>
      </c>
      <c r="Z2139">
        <v>111.61727759999999</v>
      </c>
      <c r="AA2139">
        <v>-6.6934297999999997</v>
      </c>
      <c r="AB2139" t="s">
        <v>5337</v>
      </c>
      <c r="AC2139" t="s">
        <v>226</v>
      </c>
      <c r="AL2139" t="s">
        <v>218</v>
      </c>
      <c r="AM2139" t="s">
        <v>5338</v>
      </c>
      <c r="AN2139" t="s">
        <v>6</v>
      </c>
      <c r="AO2139" s="57">
        <v>46211.611134259256</v>
      </c>
      <c r="AP2139" s="57">
        <v>46243.541666666664</v>
      </c>
      <c r="AR2139" t="s">
        <v>219</v>
      </c>
      <c r="AS2139" t="s">
        <v>4821</v>
      </c>
      <c r="AT2139" t="s">
        <v>231</v>
      </c>
      <c r="AU2139">
        <v>20260810</v>
      </c>
      <c r="AV2139" t="s">
        <v>222</v>
      </c>
      <c r="AW2139" t="s">
        <v>927</v>
      </c>
      <c r="AX2139" t="s">
        <v>223</v>
      </c>
      <c r="BA2139" s="57">
        <v>46243.541666666664</v>
      </c>
      <c r="BB2139" t="s">
        <v>5338</v>
      </c>
      <c r="BC2139">
        <v>2026</v>
      </c>
      <c r="BD2139">
        <v>8</v>
      </c>
      <c r="BE2139">
        <v>10</v>
      </c>
      <c r="BF2139" s="6">
        <f t="shared" si="99"/>
        <v>46244</v>
      </c>
      <c r="BG2139">
        <f t="shared" si="100"/>
        <v>0.45833333333575865</v>
      </c>
      <c r="BH2139" t="str">
        <f t="shared" si="101"/>
        <v>COMPLY</v>
      </c>
      <c r="BI2139" t="e">
        <f>VLOOKUP(H2139,Sheet2!$A$1:$B$270,2,FALSE)</f>
        <v>#N/A</v>
      </c>
    </row>
    <row r="2140" spans="1:61">
      <c r="A2140">
        <v>2139</v>
      </c>
      <c r="B2140">
        <v>1002526836</v>
      </c>
      <c r="C2140">
        <v>3</v>
      </c>
      <c r="D2140" t="s">
        <v>42</v>
      </c>
      <c r="E2140">
        <v>5</v>
      </c>
      <c r="F2140" t="s">
        <v>102</v>
      </c>
      <c r="G2140" t="s">
        <v>108</v>
      </c>
      <c r="H2140" t="s">
        <v>346</v>
      </c>
      <c r="I2140" t="s">
        <v>213</v>
      </c>
      <c r="J2140" t="s">
        <v>214</v>
      </c>
      <c r="K2140" t="s">
        <v>149</v>
      </c>
      <c r="L2140" t="s">
        <v>215</v>
      </c>
      <c r="M2140" t="s">
        <v>76</v>
      </c>
      <c r="N2140" t="s">
        <v>216</v>
      </c>
      <c r="O2140" s="57">
        <v>46248.632604166669</v>
      </c>
      <c r="P2140" s="57">
        <v>46248.786666666667</v>
      </c>
      <c r="Q2140">
        <v>69366222</v>
      </c>
      <c r="S2140">
        <v>152531208028</v>
      </c>
      <c r="T2140" t="s">
        <v>1006</v>
      </c>
      <c r="U2140" t="s">
        <v>12981</v>
      </c>
      <c r="V2140" t="s">
        <v>12982</v>
      </c>
      <c r="Z2140">
        <v>113.703571</v>
      </c>
      <c r="AA2140">
        <v>-7.7638759999999998</v>
      </c>
      <c r="AB2140" t="s">
        <v>12983</v>
      </c>
      <c r="AC2140" t="s">
        <v>237</v>
      </c>
      <c r="AL2140" t="s">
        <v>218</v>
      </c>
      <c r="AM2140" t="s">
        <v>10405</v>
      </c>
      <c r="AN2140" t="s">
        <v>6</v>
      </c>
      <c r="AO2140" t="s">
        <v>10095</v>
      </c>
      <c r="AP2140" s="57">
        <v>46249.541666666664</v>
      </c>
      <c r="AR2140" t="s">
        <v>219</v>
      </c>
      <c r="AS2140" t="s">
        <v>346</v>
      </c>
      <c r="AT2140" t="s">
        <v>221</v>
      </c>
      <c r="AU2140">
        <v>20260814</v>
      </c>
      <c r="AV2140" t="s">
        <v>222</v>
      </c>
      <c r="AW2140" t="s">
        <v>1052</v>
      </c>
      <c r="AX2140" t="s">
        <v>223</v>
      </c>
      <c r="BA2140" s="57">
        <v>46249.541666666664</v>
      </c>
      <c r="BB2140" t="s">
        <v>10405</v>
      </c>
      <c r="BC2140">
        <v>2026</v>
      </c>
      <c r="BD2140">
        <v>8</v>
      </c>
      <c r="BE2140">
        <v>14</v>
      </c>
      <c r="BF2140" s="6">
        <f t="shared" si="99"/>
        <v>46248</v>
      </c>
      <c r="BG2140">
        <f t="shared" si="100"/>
        <v>-1.5416666666642413</v>
      </c>
      <c r="BH2140" t="str">
        <f t="shared" si="101"/>
        <v>COMPLY</v>
      </c>
      <c r="BI2140" t="str">
        <f>VLOOKUP(H2140,Sheet2!$A$1:$B$270,2,FALSE)</f>
        <v>BANYUWANGI</v>
      </c>
    </row>
    <row r="2141" spans="1:61">
      <c r="A2141">
        <v>2140</v>
      </c>
      <c r="B2141">
        <v>1002521867</v>
      </c>
      <c r="C2141">
        <v>3</v>
      </c>
      <c r="D2141" t="s">
        <v>49</v>
      </c>
      <c r="E2141">
        <v>4</v>
      </c>
      <c r="F2141" t="s">
        <v>246</v>
      </c>
      <c r="G2141" t="s">
        <v>247</v>
      </c>
      <c r="H2141" t="s">
        <v>630</v>
      </c>
      <c r="I2141" t="s">
        <v>213</v>
      </c>
      <c r="J2141" t="s">
        <v>214</v>
      </c>
      <c r="K2141" t="s">
        <v>149</v>
      </c>
      <c r="M2141" t="s">
        <v>76</v>
      </c>
      <c r="N2141" t="s">
        <v>608</v>
      </c>
      <c r="O2141" s="57">
        <v>46246.49150462963</v>
      </c>
      <c r="P2141" s="57">
        <v>46249.676863425928</v>
      </c>
      <c r="Q2141">
        <v>69364103</v>
      </c>
      <c r="S2141">
        <v>141423136360</v>
      </c>
      <c r="T2141" t="s">
        <v>8585</v>
      </c>
      <c r="U2141" t="s">
        <v>8586</v>
      </c>
      <c r="V2141" t="s">
        <v>12984</v>
      </c>
      <c r="Z2141">
        <v>110.4374365</v>
      </c>
      <c r="AA2141">
        <v>-7.0574035000000004</v>
      </c>
      <c r="AB2141" t="s">
        <v>8587</v>
      </c>
      <c r="AC2141" t="s">
        <v>616</v>
      </c>
      <c r="AL2141" t="s">
        <v>218</v>
      </c>
      <c r="AM2141" t="s">
        <v>11211</v>
      </c>
      <c r="AN2141" t="s">
        <v>6</v>
      </c>
      <c r="AO2141" s="57">
        <v>46364.496782407405</v>
      </c>
      <c r="AP2141" s="57">
        <v>46249.541666666664</v>
      </c>
      <c r="AR2141" t="s">
        <v>219</v>
      </c>
      <c r="AS2141" t="s">
        <v>630</v>
      </c>
      <c r="AT2141" t="s">
        <v>231</v>
      </c>
      <c r="AU2141">
        <v>20260815</v>
      </c>
      <c r="AV2141" t="s">
        <v>222</v>
      </c>
      <c r="AW2141" t="s">
        <v>562</v>
      </c>
      <c r="AX2141" t="s">
        <v>223</v>
      </c>
      <c r="BA2141" s="57">
        <v>46249.541666666664</v>
      </c>
      <c r="BB2141" t="s">
        <v>11211</v>
      </c>
      <c r="BC2141">
        <v>2026</v>
      </c>
      <c r="BD2141">
        <v>8</v>
      </c>
      <c r="BE2141">
        <v>15</v>
      </c>
      <c r="BF2141" s="6">
        <f t="shared" si="99"/>
        <v>46249</v>
      </c>
      <c r="BG2141">
        <f t="shared" si="100"/>
        <v>-0.54166666666424135</v>
      </c>
      <c r="BH2141" t="str">
        <f t="shared" si="101"/>
        <v>COMPLY</v>
      </c>
      <c r="BI2141" t="e">
        <f>VLOOKUP(H2141,Sheet2!$A$1:$B$270,2,FALSE)</f>
        <v>#N/A</v>
      </c>
    </row>
    <row r="2142" spans="1:61">
      <c r="A2142">
        <v>2141</v>
      </c>
      <c r="B2142">
        <v>1002530542</v>
      </c>
      <c r="C2142">
        <v>3</v>
      </c>
      <c r="D2142" t="s">
        <v>42</v>
      </c>
      <c r="E2142">
        <v>5</v>
      </c>
      <c r="F2142" t="s">
        <v>233</v>
      </c>
      <c r="G2142" t="s">
        <v>103</v>
      </c>
      <c r="H2142" t="s">
        <v>401</v>
      </c>
      <c r="I2142" t="s">
        <v>213</v>
      </c>
      <c r="J2142" t="s">
        <v>214</v>
      </c>
      <c r="K2142" t="s">
        <v>149</v>
      </c>
      <c r="M2142" t="s">
        <v>76</v>
      </c>
      <c r="N2142" t="s">
        <v>216</v>
      </c>
      <c r="O2142" s="57">
        <v>46251.420659722222</v>
      </c>
      <c r="P2142" s="57">
        <v>46251.800312500003</v>
      </c>
      <c r="Q2142">
        <v>69367909</v>
      </c>
      <c r="S2142">
        <v>152318242388</v>
      </c>
      <c r="T2142" t="s">
        <v>12985</v>
      </c>
      <c r="U2142" t="s">
        <v>12986</v>
      </c>
      <c r="V2142" t="s">
        <v>12987</v>
      </c>
      <c r="Z2142">
        <v>112.27169790000001</v>
      </c>
      <c r="AA2142">
        <v>-7.5783063999999998</v>
      </c>
      <c r="AB2142" t="s">
        <v>12988</v>
      </c>
      <c r="AC2142" t="s">
        <v>230</v>
      </c>
      <c r="AL2142" t="s">
        <v>218</v>
      </c>
      <c r="AM2142" t="s">
        <v>12989</v>
      </c>
      <c r="AN2142" t="s">
        <v>6</v>
      </c>
      <c r="AO2142" t="s">
        <v>9977</v>
      </c>
      <c r="AP2142" s="57">
        <v>46252.333333333336</v>
      </c>
      <c r="AR2142" t="s">
        <v>219</v>
      </c>
      <c r="AS2142" t="s">
        <v>401</v>
      </c>
      <c r="AT2142" t="s">
        <v>221</v>
      </c>
      <c r="AU2142">
        <v>20260817</v>
      </c>
      <c r="AV2142" t="s">
        <v>222</v>
      </c>
      <c r="AW2142" t="s">
        <v>561</v>
      </c>
      <c r="AX2142" t="s">
        <v>223</v>
      </c>
      <c r="BA2142" s="57">
        <v>46252.333333333336</v>
      </c>
      <c r="BB2142" t="s">
        <v>12989</v>
      </c>
      <c r="BC2142">
        <v>2026</v>
      </c>
      <c r="BD2142">
        <v>8</v>
      </c>
      <c r="BE2142">
        <v>17</v>
      </c>
      <c r="BF2142" s="6">
        <f t="shared" si="99"/>
        <v>46251</v>
      </c>
      <c r="BG2142">
        <f t="shared" si="100"/>
        <v>-1.3333333333357587</v>
      </c>
      <c r="BH2142" t="str">
        <f t="shared" si="101"/>
        <v>COMPLY</v>
      </c>
      <c r="BI2142" t="str">
        <f>VLOOKUP(H2142,Sheet2!$A$1:$B$270,2,FALSE)</f>
        <v>MOJOKERTO</v>
      </c>
    </row>
    <row r="2143" spans="1:61">
      <c r="A2143">
        <v>2142</v>
      </c>
      <c r="B2143">
        <v>1002516384</v>
      </c>
      <c r="C2143">
        <v>3</v>
      </c>
      <c r="D2143" t="s">
        <v>51</v>
      </c>
      <c r="E2143">
        <v>4</v>
      </c>
      <c r="F2143" t="s">
        <v>273</v>
      </c>
      <c r="G2143" t="s">
        <v>273</v>
      </c>
      <c r="H2143" t="s">
        <v>946</v>
      </c>
      <c r="I2143" t="s">
        <v>213</v>
      </c>
      <c r="J2143" t="s">
        <v>214</v>
      </c>
      <c r="K2143" t="s">
        <v>149</v>
      </c>
      <c r="M2143" t="s">
        <v>933</v>
      </c>
      <c r="N2143" t="s">
        <v>608</v>
      </c>
      <c r="O2143" s="57">
        <v>46243.45412037037</v>
      </c>
      <c r="P2143" s="57">
        <v>46244.693657407406</v>
      </c>
      <c r="Q2143">
        <v>69361768</v>
      </c>
      <c r="S2143">
        <v>142401146001</v>
      </c>
      <c r="T2143" t="s">
        <v>5342</v>
      </c>
      <c r="U2143" t="s">
        <v>5343</v>
      </c>
      <c r="V2143" t="s">
        <v>5344</v>
      </c>
      <c r="Z2143">
        <v>110.91332540000001</v>
      </c>
      <c r="AA2143">
        <v>-6.7864544999999996</v>
      </c>
      <c r="AB2143" t="s">
        <v>5345</v>
      </c>
      <c r="AC2143" t="s">
        <v>290</v>
      </c>
      <c r="AL2143" t="s">
        <v>218</v>
      </c>
      <c r="AM2143" t="s">
        <v>5346</v>
      </c>
      <c r="AN2143" t="s">
        <v>6</v>
      </c>
      <c r="AO2143" s="57">
        <v>46273.454664351855</v>
      </c>
      <c r="AP2143" s="57">
        <v>46244.541666666664</v>
      </c>
      <c r="AQ2143" t="s">
        <v>903</v>
      </c>
      <c r="AR2143" t="s">
        <v>12</v>
      </c>
      <c r="AS2143" t="s">
        <v>946</v>
      </c>
      <c r="AT2143" t="s">
        <v>231</v>
      </c>
      <c r="AV2143" t="s">
        <v>917</v>
      </c>
      <c r="AW2143" t="s">
        <v>561</v>
      </c>
      <c r="AX2143" t="s">
        <v>223</v>
      </c>
      <c r="BA2143" s="57">
        <v>46244.541666666664</v>
      </c>
      <c r="BB2143" t="s">
        <v>5346</v>
      </c>
      <c r="BF2143" s="6" t="e">
        <f t="shared" si="99"/>
        <v>#NUM!</v>
      </c>
      <c r="BG2143" t="e">
        <f t="shared" si="100"/>
        <v>#NUM!</v>
      </c>
      <c r="BH2143" t="e">
        <f t="shared" si="101"/>
        <v>#NUM!</v>
      </c>
      <c r="BI2143" t="e">
        <f>VLOOKUP(H2143,Sheet2!$A$1:$B$270,2,FALSE)</f>
        <v>#N/A</v>
      </c>
    </row>
    <row r="2144" spans="1:61">
      <c r="A2144">
        <v>2143</v>
      </c>
      <c r="B2144">
        <v>1002525255</v>
      </c>
      <c r="C2144">
        <v>3</v>
      </c>
      <c r="D2144" t="s">
        <v>59</v>
      </c>
      <c r="E2144">
        <v>4</v>
      </c>
      <c r="F2144" t="s">
        <v>567</v>
      </c>
      <c r="G2144" t="s">
        <v>609</v>
      </c>
      <c r="H2144" t="s">
        <v>936</v>
      </c>
      <c r="I2144" t="s">
        <v>9791</v>
      </c>
      <c r="J2144" t="s">
        <v>214</v>
      </c>
      <c r="K2144" t="s">
        <v>149</v>
      </c>
      <c r="M2144" t="s">
        <v>277</v>
      </c>
      <c r="N2144" t="s">
        <v>10136</v>
      </c>
      <c r="O2144" s="57">
        <v>46247.805752314816</v>
      </c>
      <c r="P2144" s="57">
        <v>46248.528344907405</v>
      </c>
      <c r="Q2144">
        <v>69365539</v>
      </c>
      <c r="S2144">
        <v>146113145649</v>
      </c>
      <c r="T2144" t="s">
        <v>10532</v>
      </c>
      <c r="U2144" t="s">
        <v>12990</v>
      </c>
      <c r="V2144" t="s">
        <v>12991</v>
      </c>
      <c r="Z2144">
        <v>110.363869341816</v>
      </c>
      <c r="AA2144">
        <v>-7.7995483737339599</v>
      </c>
      <c r="AB2144" t="s">
        <v>10535</v>
      </c>
      <c r="AC2144" t="s">
        <v>226</v>
      </c>
      <c r="AL2144" t="s">
        <v>218</v>
      </c>
      <c r="AM2144" t="s">
        <v>10535</v>
      </c>
      <c r="AN2144" t="s">
        <v>6</v>
      </c>
      <c r="AO2144" t="s">
        <v>9069</v>
      </c>
      <c r="AQ2144" t="s">
        <v>564</v>
      </c>
      <c r="AR2144" t="s">
        <v>278</v>
      </c>
      <c r="AS2144" t="s">
        <v>936</v>
      </c>
      <c r="AT2144" t="s">
        <v>231</v>
      </c>
      <c r="AV2144" t="s">
        <v>12992</v>
      </c>
      <c r="AW2144" t="s">
        <v>1081</v>
      </c>
      <c r="AX2144" t="s">
        <v>223</v>
      </c>
      <c r="BA2144" s="57">
        <v>46247.729166666664</v>
      </c>
      <c r="BB2144" t="s">
        <v>10535</v>
      </c>
      <c r="BF2144" s="6" t="e">
        <f t="shared" si="99"/>
        <v>#NUM!</v>
      </c>
      <c r="BG2144" t="e">
        <f t="shared" si="100"/>
        <v>#NUM!</v>
      </c>
      <c r="BH2144" t="e">
        <f t="shared" si="101"/>
        <v>#NUM!</v>
      </c>
      <c r="BI2144" t="e">
        <f>VLOOKUP(H2144,Sheet2!$A$1:$B$270,2,FALSE)</f>
        <v>#N/A</v>
      </c>
    </row>
    <row r="2145" spans="1:61">
      <c r="A2145">
        <v>2144</v>
      </c>
      <c r="B2145">
        <v>1002509899</v>
      </c>
      <c r="C2145">
        <v>3</v>
      </c>
      <c r="D2145" t="s">
        <v>42</v>
      </c>
      <c r="E2145">
        <v>5</v>
      </c>
      <c r="F2145" t="s">
        <v>106</v>
      </c>
      <c r="G2145" t="s">
        <v>107</v>
      </c>
      <c r="H2145" t="s">
        <v>481</v>
      </c>
      <c r="I2145" t="s">
        <v>213</v>
      </c>
      <c r="J2145" t="s">
        <v>214</v>
      </c>
      <c r="K2145" t="s">
        <v>149</v>
      </c>
      <c r="M2145" t="s">
        <v>76</v>
      </c>
      <c r="N2145" t="s">
        <v>216</v>
      </c>
      <c r="O2145" s="57">
        <v>46239.423611111109</v>
      </c>
      <c r="P2145" s="57">
        <v>46239.710752314815</v>
      </c>
      <c r="Q2145">
        <v>69358860</v>
      </c>
      <c r="S2145">
        <v>152530201997</v>
      </c>
      <c r="T2145" t="s">
        <v>2848</v>
      </c>
      <c r="U2145" t="s">
        <v>2849</v>
      </c>
      <c r="V2145" t="s">
        <v>2850</v>
      </c>
      <c r="Z2145">
        <v>113.12125090000001</v>
      </c>
      <c r="AA2145">
        <v>-7.7387446000000004</v>
      </c>
      <c r="AB2145" t="s">
        <v>2851</v>
      </c>
      <c r="AC2145" t="s">
        <v>230</v>
      </c>
      <c r="AL2145" t="s">
        <v>218</v>
      </c>
      <c r="AM2145" t="s">
        <v>2852</v>
      </c>
      <c r="AN2145" t="s">
        <v>6</v>
      </c>
      <c r="AO2145" s="57">
        <v>46150.44427083333</v>
      </c>
      <c r="AP2145" s="57">
        <v>46240.333333333336</v>
      </c>
      <c r="AR2145" t="s">
        <v>219</v>
      </c>
      <c r="AS2145" t="s">
        <v>481</v>
      </c>
      <c r="AT2145" t="s">
        <v>221</v>
      </c>
      <c r="AU2145">
        <v>20260805</v>
      </c>
      <c r="AV2145" t="s">
        <v>222</v>
      </c>
      <c r="AW2145" t="s">
        <v>633</v>
      </c>
      <c r="AX2145" t="s">
        <v>223</v>
      </c>
      <c r="BA2145" s="57">
        <v>46240.333333333336</v>
      </c>
      <c r="BB2145" t="s">
        <v>2852</v>
      </c>
      <c r="BC2145">
        <v>2026</v>
      </c>
      <c r="BD2145">
        <v>8</v>
      </c>
      <c r="BE2145">
        <v>5</v>
      </c>
      <c r="BF2145" s="6">
        <f t="shared" si="99"/>
        <v>46239</v>
      </c>
      <c r="BG2145">
        <f t="shared" si="100"/>
        <v>-1.3333333333357587</v>
      </c>
      <c r="BH2145" t="str">
        <f t="shared" si="101"/>
        <v>COMPLY</v>
      </c>
      <c r="BI2145" t="str">
        <f>VLOOKUP(H2145,Sheet2!$A$1:$B$270,2,FALSE)</f>
        <v>PROBOLINGGO</v>
      </c>
    </row>
    <row r="2146" spans="1:61">
      <c r="A2146">
        <v>2145</v>
      </c>
      <c r="B2146">
        <v>1002511694</v>
      </c>
      <c r="C2146">
        <v>3</v>
      </c>
      <c r="D2146" t="s">
        <v>59</v>
      </c>
      <c r="E2146">
        <v>4</v>
      </c>
      <c r="F2146" t="s">
        <v>567</v>
      </c>
      <c r="G2146" t="s">
        <v>609</v>
      </c>
      <c r="H2146" t="s">
        <v>936</v>
      </c>
      <c r="I2146" t="s">
        <v>10039</v>
      </c>
      <c r="J2146" t="s">
        <v>214</v>
      </c>
      <c r="K2146" t="s">
        <v>149</v>
      </c>
      <c r="M2146" t="s">
        <v>575</v>
      </c>
      <c r="N2146" t="s">
        <v>10921</v>
      </c>
      <c r="O2146" s="57">
        <v>46240.41609953704</v>
      </c>
      <c r="P2146" s="57">
        <v>46241.640949074077</v>
      </c>
      <c r="Q2146">
        <v>69359687</v>
      </c>
      <c r="S2146">
        <v>146113146945</v>
      </c>
      <c r="T2146" t="s">
        <v>10922</v>
      </c>
      <c r="U2146" t="s">
        <v>12993</v>
      </c>
      <c r="V2146" t="s">
        <v>12994</v>
      </c>
      <c r="Z2146">
        <v>110.373635735267</v>
      </c>
      <c r="AA2146">
        <v>-7.7732081848755996</v>
      </c>
      <c r="AB2146" t="s">
        <v>10925</v>
      </c>
      <c r="AC2146" t="s">
        <v>226</v>
      </c>
      <c r="AL2146" t="s">
        <v>218</v>
      </c>
      <c r="AM2146" t="s">
        <v>10925</v>
      </c>
      <c r="AN2146" t="s">
        <v>6</v>
      </c>
      <c r="AO2146" s="57">
        <v>46181.423634259256</v>
      </c>
      <c r="AR2146" t="s">
        <v>14</v>
      </c>
      <c r="AS2146" t="s">
        <v>936</v>
      </c>
      <c r="AT2146" t="s">
        <v>231</v>
      </c>
      <c r="AV2146" t="s">
        <v>12995</v>
      </c>
      <c r="AW2146" t="s">
        <v>9797</v>
      </c>
      <c r="AX2146" t="s">
        <v>223</v>
      </c>
      <c r="BA2146" s="57">
        <v>46240.5</v>
      </c>
      <c r="BB2146" t="s">
        <v>10925</v>
      </c>
      <c r="BF2146" s="6" t="e">
        <f t="shared" si="99"/>
        <v>#NUM!</v>
      </c>
      <c r="BG2146" t="e">
        <f t="shared" si="100"/>
        <v>#NUM!</v>
      </c>
      <c r="BH2146" t="e">
        <f t="shared" si="101"/>
        <v>#NUM!</v>
      </c>
      <c r="BI2146" t="e">
        <f>VLOOKUP(H2146,Sheet2!$A$1:$B$270,2,FALSE)</f>
        <v>#N/A</v>
      </c>
    </row>
    <row r="2147" spans="1:61">
      <c r="A2147">
        <v>2146</v>
      </c>
      <c r="B2147">
        <v>1002508869</v>
      </c>
      <c r="C2147">
        <v>3</v>
      </c>
      <c r="D2147" t="s">
        <v>34</v>
      </c>
      <c r="E2147">
        <v>5</v>
      </c>
      <c r="F2147" t="s">
        <v>573</v>
      </c>
      <c r="G2147" t="s">
        <v>79</v>
      </c>
      <c r="H2147" t="s">
        <v>471</v>
      </c>
      <c r="I2147" t="s">
        <v>213</v>
      </c>
      <c r="J2147" t="s">
        <v>214</v>
      </c>
      <c r="K2147" t="s">
        <v>149</v>
      </c>
      <c r="M2147" t="s">
        <v>76</v>
      </c>
      <c r="N2147" t="s">
        <v>216</v>
      </c>
      <c r="O2147" s="57">
        <v>46238.640659722223</v>
      </c>
      <c r="P2147" s="57">
        <v>46241.398831018516</v>
      </c>
      <c r="Q2147">
        <v>69358442</v>
      </c>
      <c r="S2147">
        <v>172407213203</v>
      </c>
      <c r="T2147" t="s">
        <v>2853</v>
      </c>
      <c r="U2147" t="s">
        <v>2854</v>
      </c>
      <c r="V2147" t="s">
        <v>2855</v>
      </c>
      <c r="Z2147">
        <v>115.2998659</v>
      </c>
      <c r="AA2147">
        <v>-8.5620264000000006</v>
      </c>
      <c r="AB2147" t="s">
        <v>2856</v>
      </c>
      <c r="AC2147" t="s">
        <v>230</v>
      </c>
      <c r="AL2147" t="s">
        <v>218</v>
      </c>
      <c r="AM2147" t="s">
        <v>2857</v>
      </c>
      <c r="AN2147" t="s">
        <v>6</v>
      </c>
      <c r="AO2147" s="57">
        <v>46120.64298611111</v>
      </c>
      <c r="AP2147" s="57">
        <v>46240.333333333336</v>
      </c>
      <c r="AR2147" t="s">
        <v>219</v>
      </c>
      <c r="AS2147" t="s">
        <v>471</v>
      </c>
      <c r="AT2147" t="s">
        <v>231</v>
      </c>
      <c r="AU2147">
        <v>20260807</v>
      </c>
      <c r="AV2147" t="s">
        <v>222</v>
      </c>
      <c r="AW2147" t="s">
        <v>561</v>
      </c>
      <c r="AX2147" t="s">
        <v>223</v>
      </c>
      <c r="BA2147" s="57">
        <v>46240.333333333336</v>
      </c>
      <c r="BB2147" t="s">
        <v>2857</v>
      </c>
      <c r="BC2147">
        <v>2026</v>
      </c>
      <c r="BD2147">
        <v>8</v>
      </c>
      <c r="BE2147">
        <v>7</v>
      </c>
      <c r="BF2147" s="6">
        <f t="shared" si="99"/>
        <v>46241</v>
      </c>
      <c r="BG2147">
        <f t="shared" si="100"/>
        <v>0.66666666666424135</v>
      </c>
      <c r="BH2147" t="str">
        <f t="shared" si="101"/>
        <v>COMPLY</v>
      </c>
      <c r="BI2147" t="str">
        <f>VLOOKUP(H2147,Sheet2!$A$1:$B$270,2,FALSE)</f>
        <v>GIANYAR</v>
      </c>
    </row>
    <row r="2148" spans="1:61">
      <c r="A2148">
        <v>2147</v>
      </c>
      <c r="B2148">
        <v>1002521954</v>
      </c>
      <c r="C2148">
        <v>3</v>
      </c>
      <c r="D2148" t="s">
        <v>59</v>
      </c>
      <c r="E2148">
        <v>4</v>
      </c>
      <c r="F2148" t="s">
        <v>224</v>
      </c>
      <c r="G2148" t="s">
        <v>607</v>
      </c>
      <c r="H2148" t="s">
        <v>5937</v>
      </c>
      <c r="I2148" t="s">
        <v>213</v>
      </c>
      <c r="J2148" t="s">
        <v>214</v>
      </c>
      <c r="K2148" t="s">
        <v>149</v>
      </c>
      <c r="L2148" t="s">
        <v>215</v>
      </c>
      <c r="M2148" t="s">
        <v>76</v>
      </c>
      <c r="N2148" t="s">
        <v>216</v>
      </c>
      <c r="O2148" s="57">
        <v>46246.505509259259</v>
      </c>
      <c r="P2148" s="57">
        <v>46247.528460648151</v>
      </c>
      <c r="Q2148">
        <v>69364113</v>
      </c>
      <c r="S2148">
        <v>143390112851</v>
      </c>
      <c r="T2148" t="s">
        <v>8588</v>
      </c>
      <c r="U2148" t="s">
        <v>8589</v>
      </c>
      <c r="V2148" t="s">
        <v>8590</v>
      </c>
      <c r="Z2148">
        <v>108.795159</v>
      </c>
      <c r="AA2148">
        <v>-7.4868189999999997</v>
      </c>
      <c r="AB2148" t="s">
        <v>8591</v>
      </c>
      <c r="AC2148" t="s">
        <v>237</v>
      </c>
      <c r="AL2148" t="s">
        <v>218</v>
      </c>
      <c r="AM2148" t="s">
        <v>8121</v>
      </c>
      <c r="AN2148" t="s">
        <v>6</v>
      </c>
      <c r="AO2148" s="57">
        <v>46364.507094907407</v>
      </c>
      <c r="AP2148" s="57">
        <v>46248.333333333336</v>
      </c>
      <c r="AR2148" t="s">
        <v>219</v>
      </c>
      <c r="AS2148" t="s">
        <v>5937</v>
      </c>
      <c r="AT2148" t="s">
        <v>231</v>
      </c>
      <c r="AU2148">
        <v>20260813</v>
      </c>
      <c r="AV2148" t="s">
        <v>222</v>
      </c>
      <c r="AW2148" t="s">
        <v>1015</v>
      </c>
      <c r="AX2148" t="s">
        <v>223</v>
      </c>
      <c r="BA2148" s="57">
        <v>46248.333333333336</v>
      </c>
      <c r="BB2148" t="s">
        <v>8121</v>
      </c>
      <c r="BC2148">
        <v>2026</v>
      </c>
      <c r="BD2148">
        <v>8</v>
      </c>
      <c r="BE2148">
        <v>13</v>
      </c>
      <c r="BF2148" s="6">
        <f t="shared" si="99"/>
        <v>46247</v>
      </c>
      <c r="BG2148">
        <f t="shared" si="100"/>
        <v>-1.3333333333357587</v>
      </c>
      <c r="BH2148" t="str">
        <f t="shared" si="101"/>
        <v>COMPLY</v>
      </c>
      <c r="BI2148" t="e">
        <f>VLOOKUP(H2148,Sheet2!$A$1:$B$270,2,FALSE)</f>
        <v>#N/A</v>
      </c>
    </row>
    <row r="2149" spans="1:61">
      <c r="A2149">
        <v>2148</v>
      </c>
      <c r="B2149">
        <v>1002510227</v>
      </c>
      <c r="C2149">
        <v>3</v>
      </c>
      <c r="D2149" t="s">
        <v>55</v>
      </c>
      <c r="E2149">
        <v>5</v>
      </c>
      <c r="F2149" t="s">
        <v>265</v>
      </c>
      <c r="G2149" t="s">
        <v>128</v>
      </c>
      <c r="H2149" t="s">
        <v>386</v>
      </c>
      <c r="I2149" t="s">
        <v>213</v>
      </c>
      <c r="J2149" t="s">
        <v>214</v>
      </c>
      <c r="K2149" t="s">
        <v>149</v>
      </c>
      <c r="L2149" t="s">
        <v>215</v>
      </c>
      <c r="M2149" t="s">
        <v>76</v>
      </c>
      <c r="N2149" t="s">
        <v>216</v>
      </c>
      <c r="O2149" s="57">
        <v>46239.478425925925</v>
      </c>
      <c r="P2149" s="57">
        <v>46240.677777777775</v>
      </c>
      <c r="Q2149">
        <v>69358979</v>
      </c>
      <c r="S2149">
        <v>152409278315</v>
      </c>
      <c r="T2149" t="s">
        <v>2858</v>
      </c>
      <c r="U2149" t="s">
        <v>2859</v>
      </c>
      <c r="V2149" t="s">
        <v>2860</v>
      </c>
      <c r="Z2149">
        <v>112.6905166</v>
      </c>
      <c r="AA2149">
        <v>-7.2803180000000003</v>
      </c>
      <c r="AB2149" t="s">
        <v>2861</v>
      </c>
      <c r="AC2149" t="s">
        <v>237</v>
      </c>
      <c r="AL2149" t="s">
        <v>218</v>
      </c>
      <c r="AM2149" t="s">
        <v>2862</v>
      </c>
      <c r="AN2149" t="s">
        <v>6</v>
      </c>
      <c r="AO2149" s="57">
        <v>46150.486030092594</v>
      </c>
      <c r="AP2149" s="57">
        <v>46240.625</v>
      </c>
      <c r="AR2149" t="s">
        <v>219</v>
      </c>
      <c r="AS2149" t="s">
        <v>386</v>
      </c>
      <c r="AT2149" t="s">
        <v>231</v>
      </c>
      <c r="AU2149">
        <v>20260806</v>
      </c>
      <c r="AV2149" t="s">
        <v>222</v>
      </c>
      <c r="AW2149" t="s">
        <v>1010</v>
      </c>
      <c r="AX2149" t="s">
        <v>223</v>
      </c>
      <c r="BA2149" s="57">
        <v>46240.625</v>
      </c>
      <c r="BB2149" t="s">
        <v>2862</v>
      </c>
      <c r="BC2149">
        <v>2026</v>
      </c>
      <c r="BD2149">
        <v>8</v>
      </c>
      <c r="BE2149">
        <v>6</v>
      </c>
      <c r="BF2149" s="6">
        <f t="shared" si="99"/>
        <v>46240</v>
      </c>
      <c r="BG2149">
        <f t="shared" si="100"/>
        <v>-0.625</v>
      </c>
      <c r="BH2149" t="str">
        <f t="shared" si="101"/>
        <v>COMPLY</v>
      </c>
      <c r="BI2149" t="str">
        <f>VLOOKUP(H2149,Sheet2!$A$1:$B$270,2,FALSE)</f>
        <v>SURABAYA UTARA</v>
      </c>
    </row>
    <row r="2150" spans="1:61">
      <c r="A2150">
        <v>2149</v>
      </c>
      <c r="B2150">
        <v>1002530085</v>
      </c>
      <c r="C2150">
        <v>3</v>
      </c>
      <c r="D2150" t="s">
        <v>34</v>
      </c>
      <c r="E2150">
        <v>5</v>
      </c>
      <c r="F2150" t="s">
        <v>573</v>
      </c>
      <c r="G2150" t="s">
        <v>85</v>
      </c>
      <c r="H2150" t="s">
        <v>285</v>
      </c>
      <c r="I2150" t="s">
        <v>213</v>
      </c>
      <c r="J2150" t="s">
        <v>214</v>
      </c>
      <c r="K2150" t="s">
        <v>149</v>
      </c>
      <c r="L2150" t="s">
        <v>215</v>
      </c>
      <c r="M2150" t="s">
        <v>225</v>
      </c>
      <c r="N2150" t="s">
        <v>216</v>
      </c>
      <c r="O2150" s="57">
        <v>46250.790925925925</v>
      </c>
      <c r="P2150" s="57">
        <v>46252.337812500002</v>
      </c>
      <c r="Q2150">
        <v>69367771</v>
      </c>
      <c r="S2150">
        <v>172413244471</v>
      </c>
      <c r="T2150" t="s">
        <v>12996</v>
      </c>
      <c r="U2150" t="s">
        <v>12997</v>
      </c>
      <c r="V2150" t="s">
        <v>12998</v>
      </c>
      <c r="Z2150">
        <v>115.1864965</v>
      </c>
      <c r="AA2150">
        <v>-8.4912195999999902</v>
      </c>
      <c r="AB2150" t="s">
        <v>12999</v>
      </c>
      <c r="AC2150" t="s">
        <v>237</v>
      </c>
      <c r="AL2150" t="s">
        <v>218</v>
      </c>
      <c r="AM2150" t="s">
        <v>13000</v>
      </c>
      <c r="AN2150" t="s">
        <v>6</v>
      </c>
      <c r="AO2150" t="s">
        <v>12245</v>
      </c>
      <c r="AP2150" s="57">
        <v>46252.333333333336</v>
      </c>
      <c r="AR2150" t="s">
        <v>18</v>
      </c>
      <c r="AS2150" t="s">
        <v>285</v>
      </c>
      <c r="AT2150" t="s">
        <v>231</v>
      </c>
      <c r="AV2150" t="s">
        <v>227</v>
      </c>
      <c r="AW2150" t="s">
        <v>1010</v>
      </c>
      <c r="AX2150" t="s">
        <v>223</v>
      </c>
      <c r="BA2150" s="57">
        <v>46252.333333333336</v>
      </c>
      <c r="BB2150" t="s">
        <v>13000</v>
      </c>
      <c r="BF2150" s="6" t="e">
        <f t="shared" si="99"/>
        <v>#NUM!</v>
      </c>
      <c r="BG2150" t="e">
        <f t="shared" si="100"/>
        <v>#NUM!</v>
      </c>
      <c r="BH2150" t="e">
        <f t="shared" si="101"/>
        <v>#NUM!</v>
      </c>
      <c r="BI2150" t="str">
        <f>VLOOKUP(H2150,Sheet2!$A$1:$B$270,2,FALSE)</f>
        <v>TABANAN</v>
      </c>
    </row>
    <row r="2151" spans="1:61">
      <c r="A2151">
        <v>2150</v>
      </c>
      <c r="B2151">
        <v>1002511717</v>
      </c>
      <c r="C2151">
        <v>3</v>
      </c>
      <c r="D2151" t="s">
        <v>51</v>
      </c>
      <c r="E2151">
        <v>4</v>
      </c>
      <c r="F2151" t="s">
        <v>273</v>
      </c>
      <c r="G2151" t="s">
        <v>898</v>
      </c>
      <c r="H2151" t="s">
        <v>4800</v>
      </c>
      <c r="I2151" t="s">
        <v>9798</v>
      </c>
      <c r="J2151" t="s">
        <v>214</v>
      </c>
      <c r="K2151" t="s">
        <v>149</v>
      </c>
      <c r="M2151" t="s">
        <v>76</v>
      </c>
      <c r="N2151" t="s">
        <v>9867</v>
      </c>
      <c r="O2151" s="57">
        <v>46240.421307870369</v>
      </c>
      <c r="P2151" s="57">
        <v>46240.635208333333</v>
      </c>
      <c r="Q2151">
        <v>66038855</v>
      </c>
      <c r="S2151">
        <v>142539117719</v>
      </c>
      <c r="T2151" t="s">
        <v>10264</v>
      </c>
      <c r="U2151" t="s">
        <v>13001</v>
      </c>
      <c r="V2151" t="s">
        <v>13002</v>
      </c>
      <c r="Z2151">
        <v>110.66405399999999</v>
      </c>
      <c r="AA2151">
        <v>-6.6003980000000002</v>
      </c>
      <c r="AB2151" t="s">
        <v>10267</v>
      </c>
      <c r="AC2151" t="s">
        <v>9804</v>
      </c>
      <c r="AL2151" t="s">
        <v>218</v>
      </c>
      <c r="AM2151" t="s">
        <v>10267</v>
      </c>
      <c r="AN2151" t="s">
        <v>6</v>
      </c>
      <c r="AO2151" s="57">
        <v>46181.423634259256</v>
      </c>
      <c r="AR2151" t="s">
        <v>219</v>
      </c>
      <c r="AS2151" t="s">
        <v>4800</v>
      </c>
      <c r="AT2151" t="s">
        <v>231</v>
      </c>
      <c r="AU2151">
        <v>20260806</v>
      </c>
      <c r="AV2151" t="s">
        <v>222</v>
      </c>
      <c r="AW2151" t="s">
        <v>10141</v>
      </c>
      <c r="AX2151" t="s">
        <v>223</v>
      </c>
      <c r="BA2151" s="57">
        <v>46240.5</v>
      </c>
      <c r="BB2151" t="s">
        <v>10267</v>
      </c>
      <c r="BC2151">
        <v>2026</v>
      </c>
      <c r="BD2151">
        <v>8</v>
      </c>
      <c r="BE2151">
        <v>6</v>
      </c>
      <c r="BF2151" s="6">
        <f t="shared" si="99"/>
        <v>46240</v>
      </c>
      <c r="BG2151">
        <f t="shared" si="100"/>
        <v>-0.5</v>
      </c>
      <c r="BH2151" t="str">
        <f t="shared" si="101"/>
        <v>COMPLY</v>
      </c>
      <c r="BI2151" t="e">
        <f>VLOOKUP(H2151,Sheet2!$A$1:$B$270,2,FALSE)</f>
        <v>#N/A</v>
      </c>
    </row>
    <row r="2152" spans="1:61">
      <c r="A2152">
        <v>2151</v>
      </c>
      <c r="B2152">
        <v>1002512768</v>
      </c>
      <c r="C2152">
        <v>3</v>
      </c>
      <c r="D2152" t="s">
        <v>55</v>
      </c>
      <c r="E2152">
        <v>5</v>
      </c>
      <c r="F2152" t="s">
        <v>313</v>
      </c>
      <c r="G2152" t="s">
        <v>126</v>
      </c>
      <c r="H2152" t="s">
        <v>382</v>
      </c>
      <c r="I2152" t="s">
        <v>213</v>
      </c>
      <c r="J2152" t="s">
        <v>214</v>
      </c>
      <c r="K2152" t="s">
        <v>149</v>
      </c>
      <c r="L2152" t="s">
        <v>215</v>
      </c>
      <c r="M2152" t="s">
        <v>76</v>
      </c>
      <c r="N2152" t="s">
        <v>216</v>
      </c>
      <c r="O2152" s="57">
        <v>46240.620104166665</v>
      </c>
      <c r="P2152" s="57">
        <v>46241.874155092592</v>
      </c>
      <c r="Q2152">
        <v>69360080</v>
      </c>
      <c r="S2152">
        <v>152303246805</v>
      </c>
      <c r="T2152" t="s">
        <v>2869</v>
      </c>
      <c r="U2152" t="s">
        <v>2870</v>
      </c>
      <c r="V2152" t="s">
        <v>2871</v>
      </c>
      <c r="Z2152">
        <v>112.79629509999999</v>
      </c>
      <c r="AA2152">
        <v>-7.2612380999999999</v>
      </c>
      <c r="AB2152" t="s">
        <v>2872</v>
      </c>
      <c r="AC2152" t="s">
        <v>237</v>
      </c>
      <c r="AL2152" t="s">
        <v>218</v>
      </c>
      <c r="AM2152" t="s">
        <v>2873</v>
      </c>
      <c r="AN2152" t="s">
        <v>6</v>
      </c>
      <c r="AO2152" s="57">
        <v>46181.621979166666</v>
      </c>
      <c r="AP2152" s="57">
        <v>46242.625</v>
      </c>
      <c r="AR2152" t="s">
        <v>219</v>
      </c>
      <c r="AS2152" t="s">
        <v>382</v>
      </c>
      <c r="AT2152" t="s">
        <v>231</v>
      </c>
      <c r="AU2152">
        <v>20260807</v>
      </c>
      <c r="AV2152" t="s">
        <v>222</v>
      </c>
      <c r="AW2152" t="s">
        <v>1018</v>
      </c>
      <c r="AX2152" t="s">
        <v>223</v>
      </c>
      <c r="BA2152" s="57">
        <v>46242.625</v>
      </c>
      <c r="BB2152" t="s">
        <v>2873</v>
      </c>
      <c r="BC2152">
        <v>2026</v>
      </c>
      <c r="BD2152">
        <v>8</v>
      </c>
      <c r="BE2152">
        <v>7</v>
      </c>
      <c r="BF2152" s="6">
        <f t="shared" si="99"/>
        <v>46241</v>
      </c>
      <c r="BG2152">
        <f t="shared" si="100"/>
        <v>-1.625</v>
      </c>
      <c r="BH2152" t="str">
        <f t="shared" si="101"/>
        <v>COMPLY</v>
      </c>
      <c r="BI2152" t="str">
        <f>VLOOKUP(H2152,Sheet2!$A$1:$B$270,2,FALSE)</f>
        <v>SURABAYA SELATAN</v>
      </c>
    </row>
    <row r="2153" spans="1:61">
      <c r="A2153">
        <v>2152</v>
      </c>
      <c r="B2153">
        <v>1002523697</v>
      </c>
      <c r="C2153">
        <v>3</v>
      </c>
      <c r="D2153" t="s">
        <v>42</v>
      </c>
      <c r="E2153">
        <v>5</v>
      </c>
      <c r="F2153" t="s">
        <v>233</v>
      </c>
      <c r="G2153" t="s">
        <v>105</v>
      </c>
      <c r="H2153" t="s">
        <v>444</v>
      </c>
      <c r="I2153" t="s">
        <v>213</v>
      </c>
      <c r="J2153" t="s">
        <v>214</v>
      </c>
      <c r="K2153" t="s">
        <v>149</v>
      </c>
      <c r="M2153" t="s">
        <v>277</v>
      </c>
      <c r="N2153" t="s">
        <v>216</v>
      </c>
      <c r="O2153" s="57">
        <v>46247.434374999997</v>
      </c>
      <c r="P2153" s="57">
        <v>46252.350289351853</v>
      </c>
      <c r="Q2153">
        <v>69364877</v>
      </c>
      <c r="R2153">
        <v>3215217037</v>
      </c>
      <c r="S2153">
        <v>152330220706</v>
      </c>
      <c r="T2153" t="s">
        <v>9519</v>
      </c>
      <c r="U2153" t="s">
        <v>9520</v>
      </c>
      <c r="V2153" t="s">
        <v>9521</v>
      </c>
      <c r="Z2153">
        <v>112.5595477</v>
      </c>
      <c r="AA2153">
        <v>-7.5436052</v>
      </c>
      <c r="AB2153" t="s">
        <v>9522</v>
      </c>
      <c r="AC2153" t="s">
        <v>230</v>
      </c>
      <c r="AL2153" t="s">
        <v>218</v>
      </c>
      <c r="AM2153" t="s">
        <v>9523</v>
      </c>
      <c r="AN2153" t="s">
        <v>6</v>
      </c>
      <c r="AO2153" t="s">
        <v>8847</v>
      </c>
      <c r="AP2153" s="57">
        <v>46248.541666666664</v>
      </c>
      <c r="AQ2153" t="s">
        <v>6867</v>
      </c>
      <c r="AR2153" t="s">
        <v>278</v>
      </c>
      <c r="AS2153" t="s">
        <v>444</v>
      </c>
      <c r="AT2153" t="s">
        <v>231</v>
      </c>
      <c r="AV2153" t="s">
        <v>13003</v>
      </c>
      <c r="AW2153" t="s">
        <v>613</v>
      </c>
      <c r="AX2153" t="s">
        <v>223</v>
      </c>
      <c r="BA2153" s="57">
        <v>46248.541666666664</v>
      </c>
      <c r="BB2153" t="s">
        <v>9523</v>
      </c>
      <c r="BF2153" s="6" t="e">
        <f t="shared" si="99"/>
        <v>#NUM!</v>
      </c>
      <c r="BG2153" t="e">
        <f t="shared" si="100"/>
        <v>#NUM!</v>
      </c>
      <c r="BH2153" t="e">
        <f t="shared" si="101"/>
        <v>#NUM!</v>
      </c>
      <c r="BI2153" t="str">
        <f>VLOOKUP(H2153,Sheet2!$A$1:$B$270,2,FALSE)</f>
        <v>MOJOKERTO</v>
      </c>
    </row>
    <row r="2154" spans="1:61">
      <c r="A2154">
        <v>2153</v>
      </c>
      <c r="B2154">
        <v>1002530813</v>
      </c>
      <c r="C2154">
        <v>3</v>
      </c>
      <c r="D2154" t="s">
        <v>38</v>
      </c>
      <c r="E2154">
        <v>5</v>
      </c>
      <c r="F2154" t="s">
        <v>90</v>
      </c>
      <c r="G2154" t="s">
        <v>88</v>
      </c>
      <c r="H2154" t="s">
        <v>351</v>
      </c>
      <c r="I2154" t="s">
        <v>213</v>
      </c>
      <c r="J2154" t="s">
        <v>214</v>
      </c>
      <c r="K2154" t="s">
        <v>149</v>
      </c>
      <c r="L2154" t="s">
        <v>215</v>
      </c>
      <c r="M2154" t="s">
        <v>76</v>
      </c>
      <c r="N2154" t="s">
        <v>216</v>
      </c>
      <c r="O2154" s="57">
        <v>46251.529120370367</v>
      </c>
      <c r="P2154" s="57">
        <v>46251.861921296295</v>
      </c>
      <c r="Q2154">
        <v>69368050</v>
      </c>
      <c r="S2154">
        <v>152736205291</v>
      </c>
      <c r="T2154" t="s">
        <v>13004</v>
      </c>
      <c r="U2154" t="s">
        <v>13005</v>
      </c>
      <c r="V2154" t="s">
        <v>13006</v>
      </c>
      <c r="Z2154">
        <v>112.069109156727</v>
      </c>
      <c r="AA2154">
        <v>-8.0603231178690606</v>
      </c>
      <c r="AB2154" t="s">
        <v>13007</v>
      </c>
      <c r="AC2154" t="s">
        <v>217</v>
      </c>
      <c r="AL2154" t="s">
        <v>218</v>
      </c>
      <c r="AM2154" t="s">
        <v>10505</v>
      </c>
      <c r="AN2154" t="s">
        <v>6</v>
      </c>
      <c r="AO2154" t="s">
        <v>11264</v>
      </c>
      <c r="AP2154" s="57">
        <v>46252.541666666664</v>
      </c>
      <c r="AR2154" t="s">
        <v>219</v>
      </c>
      <c r="AS2154" t="s">
        <v>351</v>
      </c>
      <c r="AT2154" t="s">
        <v>231</v>
      </c>
      <c r="AU2154">
        <v>20260817</v>
      </c>
      <c r="AV2154" t="s">
        <v>222</v>
      </c>
      <c r="AW2154" t="s">
        <v>1020</v>
      </c>
      <c r="AX2154" t="s">
        <v>223</v>
      </c>
      <c r="BA2154" s="57">
        <v>46252.541666666664</v>
      </c>
      <c r="BB2154" t="s">
        <v>10505</v>
      </c>
      <c r="BC2154">
        <v>2026</v>
      </c>
      <c r="BD2154">
        <v>8</v>
      </c>
      <c r="BE2154">
        <v>17</v>
      </c>
      <c r="BF2154" s="6">
        <f t="shared" si="99"/>
        <v>46251</v>
      </c>
      <c r="BG2154">
        <f t="shared" si="100"/>
        <v>-1.5416666666642413</v>
      </c>
      <c r="BH2154" t="str">
        <f t="shared" si="101"/>
        <v>COMPLY</v>
      </c>
      <c r="BI2154" t="str">
        <f>VLOOKUP(H2154,Sheet2!$A$1:$B$270,2,FALSE)</f>
        <v>BLITAR</v>
      </c>
    </row>
    <row r="2155" spans="1:61">
      <c r="A2155">
        <v>2154</v>
      </c>
      <c r="B2155">
        <v>1002518990</v>
      </c>
      <c r="C2155">
        <v>3</v>
      </c>
      <c r="D2155" t="s">
        <v>55</v>
      </c>
      <c r="E2155">
        <v>5</v>
      </c>
      <c r="F2155" t="s">
        <v>265</v>
      </c>
      <c r="G2155" t="s">
        <v>122</v>
      </c>
      <c r="H2155" t="s">
        <v>484</v>
      </c>
      <c r="I2155" t="s">
        <v>213</v>
      </c>
      <c r="J2155" t="s">
        <v>214</v>
      </c>
      <c r="K2155" t="s">
        <v>149</v>
      </c>
      <c r="L2155" t="s">
        <v>215</v>
      </c>
      <c r="M2155" t="s">
        <v>76</v>
      </c>
      <c r="N2155" t="s">
        <v>216</v>
      </c>
      <c r="O2155" s="57">
        <v>46245.3909375</v>
      </c>
      <c r="P2155" s="57">
        <v>46247.475439814814</v>
      </c>
      <c r="Q2155">
        <v>69362929</v>
      </c>
      <c r="S2155">
        <v>152453209408</v>
      </c>
      <c r="T2155" t="s">
        <v>7675</v>
      </c>
      <c r="U2155" t="s">
        <v>7676</v>
      </c>
      <c r="V2155" t="s">
        <v>7677</v>
      </c>
      <c r="Z2155">
        <v>112.6618996</v>
      </c>
      <c r="AA2155">
        <v>-5.8468058000000003</v>
      </c>
      <c r="AB2155" t="s">
        <v>7678</v>
      </c>
      <c r="AC2155" t="s">
        <v>217</v>
      </c>
      <c r="AL2155" t="s">
        <v>218</v>
      </c>
      <c r="AM2155" t="s">
        <v>7426</v>
      </c>
      <c r="AN2155" t="s">
        <v>6</v>
      </c>
      <c r="AO2155" s="57">
        <v>46334.402962962966</v>
      </c>
      <c r="AP2155" s="57">
        <v>46246.541666666664</v>
      </c>
      <c r="AQ2155" t="s">
        <v>248</v>
      </c>
      <c r="AR2155" t="s">
        <v>219</v>
      </c>
      <c r="AS2155" t="s">
        <v>484</v>
      </c>
      <c r="AT2155" t="s">
        <v>231</v>
      </c>
      <c r="AU2155">
        <v>20260813</v>
      </c>
      <c r="AV2155" t="s">
        <v>222</v>
      </c>
      <c r="AW2155" t="s">
        <v>1014</v>
      </c>
      <c r="AX2155" t="s">
        <v>223</v>
      </c>
      <c r="BA2155" s="57">
        <v>46246.541666666664</v>
      </c>
      <c r="BB2155" t="s">
        <v>7426</v>
      </c>
      <c r="BC2155">
        <v>2026</v>
      </c>
      <c r="BD2155">
        <v>8</v>
      </c>
      <c r="BE2155">
        <v>13</v>
      </c>
      <c r="BF2155" s="6">
        <f t="shared" si="99"/>
        <v>46247</v>
      </c>
      <c r="BG2155">
        <f t="shared" si="100"/>
        <v>0.45833333333575865</v>
      </c>
      <c r="BH2155" t="str">
        <f t="shared" si="101"/>
        <v>COMPLY</v>
      </c>
      <c r="BI2155" t="str">
        <f>VLOOKUP(H2155,Sheet2!$A$1:$B$270,2,FALSE)</f>
        <v>GRESIK</v>
      </c>
    </row>
    <row r="2156" spans="1:61">
      <c r="A2156">
        <v>2155</v>
      </c>
      <c r="B2156">
        <v>1002529358</v>
      </c>
      <c r="C2156">
        <v>3</v>
      </c>
      <c r="D2156" t="s">
        <v>55</v>
      </c>
      <c r="E2156">
        <v>5</v>
      </c>
      <c r="F2156" t="s">
        <v>228</v>
      </c>
      <c r="G2156" t="s">
        <v>127</v>
      </c>
      <c r="H2156" t="s">
        <v>229</v>
      </c>
      <c r="I2156" t="s">
        <v>213</v>
      </c>
      <c r="J2156" t="s">
        <v>214</v>
      </c>
      <c r="K2156" t="s">
        <v>149</v>
      </c>
      <c r="M2156" t="s">
        <v>602</v>
      </c>
      <c r="N2156" t="s">
        <v>13008</v>
      </c>
      <c r="O2156" s="57">
        <v>46250.433009259257</v>
      </c>
      <c r="P2156" s="57">
        <v>46250.464108796295</v>
      </c>
      <c r="Q2156">
        <v>69367342</v>
      </c>
      <c r="S2156">
        <v>152426928229</v>
      </c>
      <c r="T2156" t="s">
        <v>13009</v>
      </c>
      <c r="U2156" t="s">
        <v>13010</v>
      </c>
      <c r="Z2156">
        <v>113.49128861649901</v>
      </c>
      <c r="AA2156">
        <v>-7.12536549551064</v>
      </c>
      <c r="AB2156" t="s">
        <v>13011</v>
      </c>
      <c r="AC2156" t="s">
        <v>230</v>
      </c>
      <c r="AO2156" t="s">
        <v>12349</v>
      </c>
      <c r="AR2156" t="s">
        <v>5</v>
      </c>
      <c r="AS2156" t="s">
        <v>229</v>
      </c>
      <c r="AT2156" t="s">
        <v>570</v>
      </c>
      <c r="AV2156" t="s">
        <v>8619</v>
      </c>
      <c r="AW2156" t="s">
        <v>11464</v>
      </c>
      <c r="AX2156" t="s">
        <v>223</v>
      </c>
      <c r="BF2156" s="6" t="e">
        <f t="shared" si="99"/>
        <v>#NUM!</v>
      </c>
      <c r="BG2156" t="e">
        <f t="shared" si="100"/>
        <v>#NUM!</v>
      </c>
      <c r="BH2156" t="e">
        <f t="shared" si="101"/>
        <v>#NUM!</v>
      </c>
      <c r="BI2156" t="str">
        <f>VLOOKUP(H2156,Sheet2!$A$1:$B$270,2,FALSE)</f>
        <v>MADURA</v>
      </c>
    </row>
    <row r="2157" spans="1:61">
      <c r="A2157">
        <v>2156</v>
      </c>
      <c r="B2157">
        <v>1002531503</v>
      </c>
      <c r="C2157">
        <v>3</v>
      </c>
      <c r="D2157" t="s">
        <v>49</v>
      </c>
      <c r="E2157">
        <v>4</v>
      </c>
      <c r="F2157" t="s">
        <v>252</v>
      </c>
      <c r="G2157" t="s">
        <v>554</v>
      </c>
      <c r="H2157" t="s">
        <v>640</v>
      </c>
      <c r="I2157" t="s">
        <v>213</v>
      </c>
      <c r="J2157" t="s">
        <v>214</v>
      </c>
      <c r="K2157" t="s">
        <v>149</v>
      </c>
      <c r="L2157" t="s">
        <v>215</v>
      </c>
      <c r="M2157" t="s">
        <v>240</v>
      </c>
      <c r="N2157" t="s">
        <v>216</v>
      </c>
      <c r="O2157" s="57">
        <v>46251.789548611108</v>
      </c>
      <c r="P2157" s="57">
        <v>46251.790289351855</v>
      </c>
      <c r="Q2157">
        <v>69368409</v>
      </c>
      <c r="S2157">
        <v>142213107400</v>
      </c>
      <c r="T2157" t="s">
        <v>10429</v>
      </c>
      <c r="U2157" t="s">
        <v>13012</v>
      </c>
      <c r="V2157" t="s">
        <v>13013</v>
      </c>
      <c r="Z2157">
        <v>109.326224</v>
      </c>
      <c r="AA2157">
        <v>-7.1000529999999999</v>
      </c>
      <c r="AB2157" t="s">
        <v>13014</v>
      </c>
      <c r="AC2157" t="s">
        <v>237</v>
      </c>
      <c r="AL2157" t="s">
        <v>218</v>
      </c>
      <c r="AM2157" t="s">
        <v>12528</v>
      </c>
      <c r="AN2157" t="s">
        <v>6</v>
      </c>
      <c r="AO2157" t="s">
        <v>10696</v>
      </c>
      <c r="AP2157" s="57">
        <v>46252.625</v>
      </c>
      <c r="AR2157" t="s">
        <v>241</v>
      </c>
      <c r="AS2157" t="s">
        <v>640</v>
      </c>
      <c r="AT2157" t="s">
        <v>231</v>
      </c>
      <c r="AV2157" t="s">
        <v>240</v>
      </c>
      <c r="AW2157" t="s">
        <v>1010</v>
      </c>
      <c r="AX2157" t="s">
        <v>223</v>
      </c>
      <c r="BA2157" s="57">
        <v>46252.625</v>
      </c>
      <c r="BB2157" t="s">
        <v>12528</v>
      </c>
      <c r="BF2157" s="6" t="e">
        <f t="shared" si="99"/>
        <v>#NUM!</v>
      </c>
      <c r="BG2157" t="e">
        <f t="shared" si="100"/>
        <v>#NUM!</v>
      </c>
      <c r="BH2157" t="e">
        <f t="shared" si="101"/>
        <v>#NUM!</v>
      </c>
      <c r="BI2157" t="e">
        <f>VLOOKUP(H2157,Sheet2!$A$1:$B$270,2,FALSE)</f>
        <v>#N/A</v>
      </c>
    </row>
    <row r="2158" spans="1:61">
      <c r="A2158">
        <v>2157</v>
      </c>
      <c r="B2158">
        <v>1002521756</v>
      </c>
      <c r="C2158">
        <v>3</v>
      </c>
      <c r="D2158" t="s">
        <v>49</v>
      </c>
      <c r="E2158">
        <v>4</v>
      </c>
      <c r="F2158" t="s">
        <v>252</v>
      </c>
      <c r="G2158" t="s">
        <v>931</v>
      </c>
      <c r="H2158" t="s">
        <v>932</v>
      </c>
      <c r="I2158" t="s">
        <v>213</v>
      </c>
      <c r="J2158" t="s">
        <v>214</v>
      </c>
      <c r="K2158" t="s">
        <v>149</v>
      </c>
      <c r="M2158" t="s">
        <v>236</v>
      </c>
      <c r="N2158" t="s">
        <v>216</v>
      </c>
      <c r="O2158" s="57">
        <v>46246.472488425927</v>
      </c>
      <c r="P2158" s="57">
        <v>46246.586747685185</v>
      </c>
      <c r="Q2158">
        <v>69364050</v>
      </c>
      <c r="S2158">
        <v>142212126188</v>
      </c>
      <c r="T2158" t="s">
        <v>8592</v>
      </c>
      <c r="U2158" t="s">
        <v>8593</v>
      </c>
      <c r="Z2158">
        <v>108.9867514</v>
      </c>
      <c r="AA2158">
        <v>-7.1551226999999997</v>
      </c>
      <c r="AB2158" t="s">
        <v>8594</v>
      </c>
      <c r="AC2158" t="s">
        <v>226</v>
      </c>
      <c r="AO2158" s="57">
        <v>46364.486018518517</v>
      </c>
      <c r="AR2158" t="s">
        <v>312</v>
      </c>
      <c r="AS2158" t="s">
        <v>932</v>
      </c>
      <c r="AT2158" t="s">
        <v>231</v>
      </c>
      <c r="AV2158" t="s">
        <v>1089</v>
      </c>
      <c r="AW2158" t="s">
        <v>950</v>
      </c>
      <c r="AX2158" t="s">
        <v>223</v>
      </c>
      <c r="AZ2158" t="s">
        <v>1089</v>
      </c>
      <c r="BF2158" s="6" t="e">
        <f t="shared" si="99"/>
        <v>#NUM!</v>
      </c>
      <c r="BG2158" t="e">
        <f t="shared" si="100"/>
        <v>#NUM!</v>
      </c>
      <c r="BH2158" t="e">
        <f t="shared" si="101"/>
        <v>#NUM!</v>
      </c>
      <c r="BI2158" t="e">
        <f>VLOOKUP(H2158,Sheet2!$A$1:$B$270,2,FALSE)</f>
        <v>#N/A</v>
      </c>
    </row>
    <row r="2159" spans="1:61">
      <c r="A2159">
        <v>2158</v>
      </c>
      <c r="B2159">
        <v>1002509805</v>
      </c>
      <c r="C2159">
        <v>3</v>
      </c>
      <c r="D2159" t="s">
        <v>42</v>
      </c>
      <c r="E2159">
        <v>5</v>
      </c>
      <c r="F2159" t="s">
        <v>233</v>
      </c>
      <c r="G2159" t="s">
        <v>101</v>
      </c>
      <c r="H2159" t="s">
        <v>437</v>
      </c>
      <c r="I2159" t="s">
        <v>213</v>
      </c>
      <c r="J2159" t="s">
        <v>214</v>
      </c>
      <c r="K2159" t="s">
        <v>149</v>
      </c>
      <c r="M2159" t="s">
        <v>575</v>
      </c>
      <c r="N2159" t="s">
        <v>216</v>
      </c>
      <c r="O2159" s="57">
        <v>46239.404328703706</v>
      </c>
      <c r="P2159" s="57">
        <v>46248.380324074074</v>
      </c>
      <c r="Q2159">
        <v>69358841</v>
      </c>
      <c r="S2159">
        <v>152331250912</v>
      </c>
      <c r="T2159" t="s">
        <v>2879</v>
      </c>
      <c r="U2159" t="s">
        <v>2880</v>
      </c>
      <c r="V2159" t="s">
        <v>2881</v>
      </c>
      <c r="Z2159">
        <v>112.62424470000001</v>
      </c>
      <c r="AA2159">
        <v>-7.4491252000000001</v>
      </c>
      <c r="AB2159" t="s">
        <v>2882</v>
      </c>
      <c r="AC2159" t="s">
        <v>230</v>
      </c>
      <c r="AL2159" t="s">
        <v>218</v>
      </c>
      <c r="AM2159" t="s">
        <v>1791</v>
      </c>
      <c r="AN2159" t="s">
        <v>6</v>
      </c>
      <c r="AO2159" s="57">
        <v>46150.413344907407</v>
      </c>
      <c r="AP2159" s="57">
        <v>46241.333333333336</v>
      </c>
      <c r="AQ2159" t="s">
        <v>564</v>
      </c>
      <c r="AR2159" t="s">
        <v>14</v>
      </c>
      <c r="AS2159" t="s">
        <v>437</v>
      </c>
      <c r="AT2159" t="s">
        <v>231</v>
      </c>
      <c r="AV2159" t="s">
        <v>9524</v>
      </c>
      <c r="AW2159" t="s">
        <v>591</v>
      </c>
      <c r="AX2159" t="s">
        <v>223</v>
      </c>
      <c r="BA2159" s="57">
        <v>46241.333333333336</v>
      </c>
      <c r="BB2159" t="s">
        <v>1791</v>
      </c>
      <c r="BF2159" s="6" t="e">
        <f t="shared" si="99"/>
        <v>#NUM!</v>
      </c>
      <c r="BG2159" t="e">
        <f t="shared" si="100"/>
        <v>#NUM!</v>
      </c>
      <c r="BH2159" t="e">
        <f t="shared" si="101"/>
        <v>#NUM!</v>
      </c>
      <c r="BI2159" t="str">
        <f>VLOOKUP(H2159,Sheet2!$A$1:$B$270,2,FALSE)</f>
        <v>SIDOARJO</v>
      </c>
    </row>
    <row r="2160" spans="1:61">
      <c r="A2160">
        <v>2159</v>
      </c>
      <c r="B2160">
        <v>1002517333</v>
      </c>
      <c r="C2160">
        <v>3</v>
      </c>
      <c r="D2160" t="s">
        <v>55</v>
      </c>
      <c r="E2160">
        <v>5</v>
      </c>
      <c r="F2160" t="s">
        <v>313</v>
      </c>
      <c r="G2160" t="s">
        <v>126</v>
      </c>
      <c r="H2160" t="s">
        <v>314</v>
      </c>
      <c r="I2160" t="s">
        <v>9798</v>
      </c>
      <c r="J2160" t="s">
        <v>214</v>
      </c>
      <c r="K2160" t="s">
        <v>149</v>
      </c>
      <c r="M2160" t="s">
        <v>76</v>
      </c>
      <c r="N2160" t="s">
        <v>10821</v>
      </c>
      <c r="O2160" s="57">
        <v>46244.459224537037</v>
      </c>
      <c r="P2160" s="57">
        <v>46244.734953703701</v>
      </c>
      <c r="Q2160">
        <v>16180954</v>
      </c>
      <c r="S2160">
        <v>152320246242</v>
      </c>
      <c r="T2160" t="s">
        <v>13015</v>
      </c>
      <c r="U2160" t="s">
        <v>13016</v>
      </c>
      <c r="V2160" t="s">
        <v>13017</v>
      </c>
      <c r="Z2160">
        <v>112.75587373805</v>
      </c>
      <c r="AA2160">
        <v>-7.2916631144471298</v>
      </c>
      <c r="AB2160" t="s">
        <v>13018</v>
      </c>
      <c r="AC2160" t="s">
        <v>226</v>
      </c>
      <c r="AL2160" t="s">
        <v>218</v>
      </c>
      <c r="AM2160" t="s">
        <v>13019</v>
      </c>
      <c r="AN2160" t="s">
        <v>6</v>
      </c>
      <c r="AO2160" s="57">
        <v>46303.465555555558</v>
      </c>
      <c r="AR2160" t="s">
        <v>219</v>
      </c>
      <c r="AS2160" t="s">
        <v>314</v>
      </c>
      <c r="AT2160" t="s">
        <v>231</v>
      </c>
      <c r="AU2160">
        <v>20260810</v>
      </c>
      <c r="AV2160" t="s">
        <v>222</v>
      </c>
      <c r="AW2160" t="s">
        <v>9797</v>
      </c>
      <c r="AX2160" t="s">
        <v>223</v>
      </c>
      <c r="BA2160" s="57">
        <v>46244.5</v>
      </c>
      <c r="BB2160" t="s">
        <v>13019</v>
      </c>
      <c r="BC2160">
        <v>2026</v>
      </c>
      <c r="BD2160">
        <v>8</v>
      </c>
      <c r="BE2160">
        <v>10</v>
      </c>
      <c r="BF2160" s="6">
        <f t="shared" si="99"/>
        <v>46244</v>
      </c>
      <c r="BG2160">
        <f t="shared" si="100"/>
        <v>-0.5</v>
      </c>
      <c r="BH2160" t="str">
        <f t="shared" si="101"/>
        <v>COMPLY</v>
      </c>
      <c r="BI2160" t="str">
        <f>VLOOKUP(H2160,Sheet2!$A$1:$B$270,2,FALSE)</f>
        <v>SURABAYA SELATAN</v>
      </c>
    </row>
    <row r="2161" spans="1:61">
      <c r="A2161">
        <v>2160</v>
      </c>
      <c r="B2161">
        <v>1002523522</v>
      </c>
      <c r="C2161">
        <v>3</v>
      </c>
      <c r="D2161" t="s">
        <v>59</v>
      </c>
      <c r="E2161">
        <v>4</v>
      </c>
      <c r="F2161" t="s">
        <v>243</v>
      </c>
      <c r="G2161" t="s">
        <v>635</v>
      </c>
      <c r="H2161" t="s">
        <v>5077</v>
      </c>
      <c r="I2161" t="s">
        <v>9798</v>
      </c>
      <c r="J2161" t="s">
        <v>214</v>
      </c>
      <c r="K2161" t="s">
        <v>149</v>
      </c>
      <c r="M2161" t="s">
        <v>76</v>
      </c>
      <c r="N2161" t="s">
        <v>9799</v>
      </c>
      <c r="O2161" s="57">
        <v>46247.404826388891</v>
      </c>
      <c r="P2161" s="57">
        <v>46247.539247685185</v>
      </c>
      <c r="Q2161">
        <v>69364806</v>
      </c>
      <c r="S2161">
        <v>146149124364</v>
      </c>
      <c r="T2161" t="s">
        <v>13020</v>
      </c>
      <c r="U2161" t="s">
        <v>13021</v>
      </c>
      <c r="V2161" t="s">
        <v>13022</v>
      </c>
      <c r="Z2161">
        <v>110.178054</v>
      </c>
      <c r="AA2161">
        <v>-7.3226620000000002</v>
      </c>
      <c r="AB2161" t="s">
        <v>13023</v>
      </c>
      <c r="AC2161" t="s">
        <v>291</v>
      </c>
      <c r="AL2161" t="s">
        <v>218</v>
      </c>
      <c r="AM2161">
        <v>85719376544</v>
      </c>
      <c r="AN2161" t="s">
        <v>6</v>
      </c>
      <c r="AO2161" t="s">
        <v>8938</v>
      </c>
      <c r="AR2161" t="s">
        <v>219</v>
      </c>
      <c r="AS2161" t="s">
        <v>5077</v>
      </c>
      <c r="AT2161" t="s">
        <v>231</v>
      </c>
      <c r="AU2161">
        <v>20260813</v>
      </c>
      <c r="AV2161" t="s">
        <v>222</v>
      </c>
      <c r="AW2161" t="s">
        <v>10347</v>
      </c>
      <c r="AX2161" t="s">
        <v>223</v>
      </c>
      <c r="BA2161" s="57">
        <v>46247.5</v>
      </c>
      <c r="BB2161">
        <v>85719376544</v>
      </c>
      <c r="BC2161">
        <v>2026</v>
      </c>
      <c r="BD2161">
        <v>8</v>
      </c>
      <c r="BE2161">
        <v>13</v>
      </c>
      <c r="BF2161" s="6">
        <f t="shared" si="99"/>
        <v>46247</v>
      </c>
      <c r="BG2161">
        <f t="shared" si="100"/>
        <v>-0.5</v>
      </c>
      <c r="BH2161" t="str">
        <f t="shared" si="101"/>
        <v>COMPLY</v>
      </c>
      <c r="BI2161" t="e">
        <f>VLOOKUP(H2161,Sheet2!$A$1:$B$270,2,FALSE)</f>
        <v>#N/A</v>
      </c>
    </row>
    <row r="2162" spans="1:61">
      <c r="A2162">
        <v>2161</v>
      </c>
      <c r="B2162">
        <v>1002529479</v>
      </c>
      <c r="C2162">
        <v>3</v>
      </c>
      <c r="D2162" t="s">
        <v>42</v>
      </c>
      <c r="E2162">
        <v>5</v>
      </c>
      <c r="F2162" t="s">
        <v>233</v>
      </c>
      <c r="G2162" t="s">
        <v>105</v>
      </c>
      <c r="H2162" t="s">
        <v>381</v>
      </c>
      <c r="I2162" t="s">
        <v>213</v>
      </c>
      <c r="J2162" t="s">
        <v>214</v>
      </c>
      <c r="K2162" t="s">
        <v>149</v>
      </c>
      <c r="M2162" t="s">
        <v>372</v>
      </c>
      <c r="N2162" t="s">
        <v>216</v>
      </c>
      <c r="O2162" s="57">
        <v>46250.471030092594</v>
      </c>
      <c r="P2162" s="57">
        <v>46250.472280092596</v>
      </c>
      <c r="Q2162">
        <v>69367393</v>
      </c>
      <c r="S2162">
        <v>152312243067</v>
      </c>
      <c r="T2162" t="s">
        <v>10620</v>
      </c>
      <c r="U2162" t="s">
        <v>12772</v>
      </c>
      <c r="Z2162">
        <v>112.42235639369299</v>
      </c>
      <c r="AA2162">
        <v>-7.5144349147699296</v>
      </c>
      <c r="AB2162" t="s">
        <v>10622</v>
      </c>
      <c r="AC2162" t="s">
        <v>226</v>
      </c>
      <c r="AO2162" t="s">
        <v>10273</v>
      </c>
      <c r="AR2162" t="s">
        <v>334</v>
      </c>
      <c r="AS2162" t="s">
        <v>381</v>
      </c>
      <c r="AT2162" t="s">
        <v>231</v>
      </c>
      <c r="AV2162" t="s">
        <v>373</v>
      </c>
      <c r="AW2162" t="s">
        <v>561</v>
      </c>
      <c r="AX2162" t="s">
        <v>223</v>
      </c>
      <c r="BF2162" s="6" t="e">
        <f t="shared" si="99"/>
        <v>#NUM!</v>
      </c>
      <c r="BG2162" t="e">
        <f t="shared" si="100"/>
        <v>#NUM!</v>
      </c>
      <c r="BH2162" t="e">
        <f t="shared" si="101"/>
        <v>#NUM!</v>
      </c>
      <c r="BI2162" t="str">
        <f>VLOOKUP(H2162,Sheet2!$A$1:$B$270,2,FALSE)</f>
        <v>MOJOKERTO</v>
      </c>
    </row>
    <row r="2163" spans="1:61">
      <c r="A2163">
        <v>2162</v>
      </c>
      <c r="B2163">
        <v>1002510872</v>
      </c>
      <c r="C2163">
        <v>3</v>
      </c>
      <c r="D2163" t="s">
        <v>45</v>
      </c>
      <c r="E2163">
        <v>5</v>
      </c>
      <c r="F2163" t="s">
        <v>211</v>
      </c>
      <c r="G2163" t="s">
        <v>118</v>
      </c>
      <c r="H2163" t="s">
        <v>283</v>
      </c>
      <c r="I2163" t="s">
        <v>213</v>
      </c>
      <c r="J2163" t="s">
        <v>214</v>
      </c>
      <c r="K2163" t="s">
        <v>149</v>
      </c>
      <c r="L2163" t="s">
        <v>215</v>
      </c>
      <c r="M2163" t="s">
        <v>236</v>
      </c>
      <c r="N2163" t="s">
        <v>216</v>
      </c>
      <c r="O2163" s="57">
        <v>46239.614675925928</v>
      </c>
      <c r="P2163" s="57">
        <v>46250.468923611108</v>
      </c>
      <c r="Q2163">
        <v>69333730</v>
      </c>
      <c r="S2163">
        <v>172610203612</v>
      </c>
      <c r="T2163" t="s">
        <v>1029</v>
      </c>
      <c r="U2163" t="s">
        <v>1030</v>
      </c>
      <c r="V2163" t="s">
        <v>1031</v>
      </c>
      <c r="Z2163">
        <v>116.83274</v>
      </c>
      <c r="AA2163">
        <v>-8.7546210000000002</v>
      </c>
      <c r="AB2163" t="s">
        <v>1032</v>
      </c>
      <c r="AC2163" t="s">
        <v>217</v>
      </c>
      <c r="AL2163" t="s">
        <v>218</v>
      </c>
      <c r="AM2163" t="s">
        <v>1100</v>
      </c>
      <c r="AN2163" t="s">
        <v>6</v>
      </c>
      <c r="AO2163" s="57">
        <v>46150.621377314812</v>
      </c>
      <c r="AP2163" s="57">
        <v>46228</v>
      </c>
      <c r="AR2163" t="s">
        <v>312</v>
      </c>
      <c r="AS2163" t="s">
        <v>283</v>
      </c>
      <c r="AT2163" t="s">
        <v>231</v>
      </c>
      <c r="AV2163" t="s">
        <v>13024</v>
      </c>
      <c r="AW2163" t="s">
        <v>985</v>
      </c>
      <c r="AX2163" t="s">
        <v>223</v>
      </c>
      <c r="BA2163" s="57">
        <v>46228.541666666664</v>
      </c>
      <c r="BB2163" t="s">
        <v>1100</v>
      </c>
      <c r="BF2163" s="6" t="e">
        <f t="shared" si="99"/>
        <v>#NUM!</v>
      </c>
      <c r="BG2163" t="e">
        <f t="shared" si="100"/>
        <v>#NUM!</v>
      </c>
      <c r="BH2163" t="e">
        <f t="shared" si="101"/>
        <v>#NUM!</v>
      </c>
      <c r="BI2163" t="str">
        <f>VLOOKUP(H2163,Sheet2!$A$1:$B$270,2,FALSE)</f>
        <v>SUMBAWA</v>
      </c>
    </row>
    <row r="2164" spans="1:61">
      <c r="A2164">
        <v>2163</v>
      </c>
      <c r="B2164">
        <v>1002517499</v>
      </c>
      <c r="C2164">
        <v>3</v>
      </c>
      <c r="D2164" t="s">
        <v>38</v>
      </c>
      <c r="E2164">
        <v>5</v>
      </c>
      <c r="F2164" t="s">
        <v>92</v>
      </c>
      <c r="G2164" t="s">
        <v>95</v>
      </c>
      <c r="H2164" t="s">
        <v>245</v>
      </c>
      <c r="I2164" t="s">
        <v>213</v>
      </c>
      <c r="J2164" t="s">
        <v>214</v>
      </c>
      <c r="K2164" t="s">
        <v>149</v>
      </c>
      <c r="L2164" t="s">
        <v>215</v>
      </c>
      <c r="M2164" t="s">
        <v>76</v>
      </c>
      <c r="N2164" t="s">
        <v>216</v>
      </c>
      <c r="O2164" s="57">
        <v>46244.488854166666</v>
      </c>
      <c r="P2164" s="57">
        <v>46245.904710648145</v>
      </c>
      <c r="Q2164">
        <v>69362314</v>
      </c>
      <c r="S2164">
        <v>152604231084</v>
      </c>
      <c r="T2164" t="s">
        <v>6556</v>
      </c>
      <c r="U2164" t="s">
        <v>6557</v>
      </c>
      <c r="V2164" t="s">
        <v>6558</v>
      </c>
      <c r="Z2164">
        <v>111.480836</v>
      </c>
      <c r="AA2164">
        <v>-7.8407840000000002</v>
      </c>
      <c r="AB2164" t="s">
        <v>6559</v>
      </c>
      <c r="AC2164" t="s">
        <v>237</v>
      </c>
      <c r="AL2164" t="s">
        <v>218</v>
      </c>
      <c r="AM2164" t="s">
        <v>6491</v>
      </c>
      <c r="AN2164" t="s">
        <v>6</v>
      </c>
      <c r="AO2164" s="57">
        <v>46303.496307870373</v>
      </c>
      <c r="AP2164" s="57">
        <v>46245.333333333336</v>
      </c>
      <c r="AR2164" t="s">
        <v>219</v>
      </c>
      <c r="AS2164" t="s">
        <v>245</v>
      </c>
      <c r="AT2164" t="s">
        <v>231</v>
      </c>
      <c r="AU2164">
        <v>20260811</v>
      </c>
      <c r="AV2164" t="s">
        <v>222</v>
      </c>
      <c r="AW2164" t="s">
        <v>1010</v>
      </c>
      <c r="AX2164" t="s">
        <v>223</v>
      </c>
      <c r="BA2164" s="57">
        <v>46245.333333333336</v>
      </c>
      <c r="BB2164" t="s">
        <v>6491</v>
      </c>
      <c r="BC2164">
        <v>2026</v>
      </c>
      <c r="BD2164">
        <v>8</v>
      </c>
      <c r="BE2164">
        <v>11</v>
      </c>
      <c r="BF2164" s="6">
        <f t="shared" si="99"/>
        <v>46245</v>
      </c>
      <c r="BG2164">
        <f t="shared" si="100"/>
        <v>-0.33333333333575865</v>
      </c>
      <c r="BH2164" t="str">
        <f t="shared" si="101"/>
        <v>COMPLY</v>
      </c>
      <c r="BI2164" t="str">
        <f>VLOOKUP(H2164,Sheet2!$A$1:$B$270,2,FALSE)</f>
        <v>PONOROGO</v>
      </c>
    </row>
    <row r="2165" spans="1:61">
      <c r="A2165">
        <v>2164</v>
      </c>
      <c r="B2165">
        <v>1002531567</v>
      </c>
      <c r="C2165">
        <v>3</v>
      </c>
      <c r="D2165" t="s">
        <v>38</v>
      </c>
      <c r="E2165">
        <v>5</v>
      </c>
      <c r="F2165" t="s">
        <v>90</v>
      </c>
      <c r="G2165" t="s">
        <v>90</v>
      </c>
      <c r="H2165" t="s">
        <v>354</v>
      </c>
      <c r="I2165" t="s">
        <v>213</v>
      </c>
      <c r="J2165" t="s">
        <v>214</v>
      </c>
      <c r="K2165" t="s">
        <v>149</v>
      </c>
      <c r="M2165" t="s">
        <v>76</v>
      </c>
      <c r="N2165" t="s">
        <v>216</v>
      </c>
      <c r="O2165" s="57">
        <v>46251.822951388887</v>
      </c>
      <c r="P2165" s="57">
        <v>46251.848298611112</v>
      </c>
      <c r="Q2165">
        <v>69366716</v>
      </c>
      <c r="S2165">
        <v>152639219425</v>
      </c>
      <c r="T2165" t="s">
        <v>12038</v>
      </c>
      <c r="U2165" t="s">
        <v>13025</v>
      </c>
      <c r="V2165" t="s">
        <v>13026</v>
      </c>
      <c r="Z2165">
        <v>112.2672221</v>
      </c>
      <c r="AA2165">
        <v>-7.865049</v>
      </c>
      <c r="AB2165" t="s">
        <v>12041</v>
      </c>
      <c r="AC2165" t="s">
        <v>217</v>
      </c>
      <c r="AL2165" t="s">
        <v>218</v>
      </c>
      <c r="AM2165" t="s">
        <v>13027</v>
      </c>
      <c r="AN2165" t="s">
        <v>6</v>
      </c>
      <c r="AO2165" t="s">
        <v>12106</v>
      </c>
      <c r="AR2165" t="s">
        <v>219</v>
      </c>
      <c r="AS2165" t="s">
        <v>354</v>
      </c>
      <c r="AT2165" t="s">
        <v>231</v>
      </c>
      <c r="AU2165">
        <v>20260817</v>
      </c>
      <c r="AV2165" t="s">
        <v>222</v>
      </c>
      <c r="AW2165" t="s">
        <v>604</v>
      </c>
      <c r="AX2165" t="s">
        <v>223</v>
      </c>
      <c r="BA2165" s="57">
        <v>46251.291666666664</v>
      </c>
      <c r="BB2165" t="s">
        <v>13027</v>
      </c>
      <c r="BC2165">
        <v>2026</v>
      </c>
      <c r="BD2165">
        <v>8</v>
      </c>
      <c r="BE2165">
        <v>17</v>
      </c>
      <c r="BF2165" s="6">
        <f t="shared" si="99"/>
        <v>46251</v>
      </c>
      <c r="BG2165">
        <f t="shared" si="100"/>
        <v>-0.29166666666424135</v>
      </c>
      <c r="BH2165" t="str">
        <f t="shared" si="101"/>
        <v>COMPLY</v>
      </c>
      <c r="BI2165" t="str">
        <f>VLOOKUP(H2165,Sheet2!$A$1:$B$270,2,FALSE)</f>
        <v>KEDIRI</v>
      </c>
    </row>
    <row r="2166" spans="1:61">
      <c r="A2166">
        <v>2165</v>
      </c>
      <c r="B2166">
        <v>1002525504</v>
      </c>
      <c r="C2166">
        <v>3</v>
      </c>
      <c r="D2166" t="s">
        <v>55</v>
      </c>
      <c r="E2166">
        <v>5</v>
      </c>
      <c r="F2166" t="s">
        <v>228</v>
      </c>
      <c r="G2166" t="s">
        <v>121</v>
      </c>
      <c r="H2166" t="s">
        <v>454</v>
      </c>
      <c r="I2166" t="s">
        <v>213</v>
      </c>
      <c r="J2166" t="s">
        <v>214</v>
      </c>
      <c r="K2166" t="s">
        <v>149</v>
      </c>
      <c r="M2166" t="s">
        <v>277</v>
      </c>
      <c r="N2166" t="s">
        <v>216</v>
      </c>
      <c r="O2166" s="57">
        <v>46248.368009259262</v>
      </c>
      <c r="P2166" s="57">
        <v>46249.587337962963</v>
      </c>
      <c r="Q2166">
        <v>69365643</v>
      </c>
      <c r="S2166">
        <v>152436202079</v>
      </c>
      <c r="T2166" t="s">
        <v>13028</v>
      </c>
      <c r="U2166" t="s">
        <v>13029</v>
      </c>
      <c r="V2166" t="s">
        <v>13030</v>
      </c>
      <c r="Z2166">
        <v>112.72248449999999</v>
      </c>
      <c r="AA2166">
        <v>-7.1712109000000002</v>
      </c>
      <c r="AB2166" t="s">
        <v>13031</v>
      </c>
      <c r="AC2166" t="s">
        <v>230</v>
      </c>
      <c r="AL2166" t="s">
        <v>218</v>
      </c>
      <c r="AM2166" t="s">
        <v>13032</v>
      </c>
      <c r="AN2166" t="s">
        <v>6</v>
      </c>
      <c r="AO2166" t="s">
        <v>9922</v>
      </c>
      <c r="AP2166" s="57">
        <v>46249.333333333336</v>
      </c>
      <c r="AQ2166" t="s">
        <v>248</v>
      </c>
      <c r="AR2166" t="s">
        <v>278</v>
      </c>
      <c r="AS2166" t="s">
        <v>454</v>
      </c>
      <c r="AT2166" t="s">
        <v>231</v>
      </c>
      <c r="AV2166" t="s">
        <v>13033</v>
      </c>
      <c r="AW2166" t="s">
        <v>562</v>
      </c>
      <c r="AX2166" t="s">
        <v>223</v>
      </c>
      <c r="BA2166" s="57">
        <v>46249.333333333336</v>
      </c>
      <c r="BB2166" t="s">
        <v>13032</v>
      </c>
      <c r="BF2166" s="6" t="e">
        <f t="shared" si="99"/>
        <v>#NUM!</v>
      </c>
      <c r="BG2166" t="e">
        <f t="shared" si="100"/>
        <v>#NUM!</v>
      </c>
      <c r="BH2166" t="e">
        <f t="shared" si="101"/>
        <v>#NUM!</v>
      </c>
      <c r="BI2166" t="str">
        <f>VLOOKUP(H2166,Sheet2!$A$1:$B$270,2,FALSE)</f>
        <v>MADURA</v>
      </c>
    </row>
    <row r="2167" spans="1:61">
      <c r="A2167">
        <v>2166</v>
      </c>
      <c r="B2167">
        <v>1002529602</v>
      </c>
      <c r="C2167">
        <v>3</v>
      </c>
      <c r="D2167" t="s">
        <v>55</v>
      </c>
      <c r="E2167">
        <v>5</v>
      </c>
      <c r="F2167" t="s">
        <v>265</v>
      </c>
      <c r="G2167" t="s">
        <v>125</v>
      </c>
      <c r="H2167" t="s">
        <v>417</v>
      </c>
      <c r="I2167" t="s">
        <v>213</v>
      </c>
      <c r="J2167" t="s">
        <v>214</v>
      </c>
      <c r="K2167" t="s">
        <v>149</v>
      </c>
      <c r="L2167" t="s">
        <v>215</v>
      </c>
      <c r="M2167" t="s">
        <v>76</v>
      </c>
      <c r="N2167" t="s">
        <v>216</v>
      </c>
      <c r="O2167" s="57">
        <v>46250.534675925926</v>
      </c>
      <c r="P2167" s="57">
        <v>46251.809467592589</v>
      </c>
      <c r="Q2167">
        <v>69367459</v>
      </c>
      <c r="S2167">
        <v>152448204711</v>
      </c>
      <c r="T2167" t="s">
        <v>13034</v>
      </c>
      <c r="U2167" t="s">
        <v>13035</v>
      </c>
      <c r="V2167" t="s">
        <v>13036</v>
      </c>
      <c r="Z2167">
        <v>112.387642</v>
      </c>
      <c r="AA2167">
        <v>-6.8819189999999999</v>
      </c>
      <c r="AB2167" t="s">
        <v>13037</v>
      </c>
      <c r="AC2167" t="s">
        <v>237</v>
      </c>
      <c r="AL2167" t="s">
        <v>218</v>
      </c>
      <c r="AM2167" t="s">
        <v>9782</v>
      </c>
      <c r="AN2167" t="s">
        <v>6</v>
      </c>
      <c r="AO2167" t="s">
        <v>10359</v>
      </c>
      <c r="AP2167" s="57">
        <v>46251.541666666664</v>
      </c>
      <c r="AQ2167" t="s">
        <v>248</v>
      </c>
      <c r="AR2167" t="s">
        <v>219</v>
      </c>
      <c r="AS2167" t="s">
        <v>417</v>
      </c>
      <c r="AT2167" t="s">
        <v>231</v>
      </c>
      <c r="AU2167">
        <v>20260817</v>
      </c>
      <c r="AV2167" t="s">
        <v>222</v>
      </c>
      <c r="AW2167" t="s">
        <v>1012</v>
      </c>
      <c r="AX2167" t="s">
        <v>223</v>
      </c>
      <c r="BA2167" s="57">
        <v>46251.541666666664</v>
      </c>
      <c r="BB2167" t="s">
        <v>9782</v>
      </c>
      <c r="BC2167">
        <v>2026</v>
      </c>
      <c r="BD2167">
        <v>8</v>
      </c>
      <c r="BE2167">
        <v>17</v>
      </c>
      <c r="BF2167" s="6">
        <f t="shared" si="99"/>
        <v>46251</v>
      </c>
      <c r="BG2167">
        <f t="shared" si="100"/>
        <v>-0.54166666666424135</v>
      </c>
      <c r="BH2167" t="str">
        <f t="shared" si="101"/>
        <v>COMPLY</v>
      </c>
      <c r="BI2167" t="str">
        <f>VLOOKUP(H2167,Sheet2!$A$1:$B$270,2,FALSE)</f>
        <v>GRESIK</v>
      </c>
    </row>
    <row r="2168" spans="1:61">
      <c r="A2168">
        <v>2167</v>
      </c>
      <c r="B2168">
        <v>1002516813</v>
      </c>
      <c r="C2168">
        <v>3</v>
      </c>
      <c r="D2168" t="s">
        <v>34</v>
      </c>
      <c r="E2168">
        <v>5</v>
      </c>
      <c r="F2168" t="s">
        <v>573</v>
      </c>
      <c r="G2168" t="s">
        <v>79</v>
      </c>
      <c r="H2168" t="s">
        <v>471</v>
      </c>
      <c r="I2168" t="s">
        <v>213</v>
      </c>
      <c r="J2168" t="s">
        <v>214</v>
      </c>
      <c r="K2168" t="s">
        <v>149</v>
      </c>
      <c r="M2168" t="s">
        <v>76</v>
      </c>
      <c r="N2168" t="s">
        <v>216</v>
      </c>
      <c r="O2168" s="57">
        <v>46244.354004629633</v>
      </c>
      <c r="P2168" s="57">
        <v>46246.396921296298</v>
      </c>
      <c r="Q2168">
        <v>69362051</v>
      </c>
      <c r="S2168">
        <v>172407213194</v>
      </c>
      <c r="T2168" t="s">
        <v>6570</v>
      </c>
      <c r="U2168" t="s">
        <v>6571</v>
      </c>
      <c r="V2168" t="s">
        <v>6572</v>
      </c>
      <c r="Z2168">
        <v>115.3355323</v>
      </c>
      <c r="AA2168">
        <v>-8.5723724000000008</v>
      </c>
      <c r="AB2168" t="s">
        <v>6573</v>
      </c>
      <c r="AC2168" t="s">
        <v>230</v>
      </c>
      <c r="AL2168" t="s">
        <v>218</v>
      </c>
      <c r="AM2168" t="s">
        <v>6574</v>
      </c>
      <c r="AN2168" t="s">
        <v>6</v>
      </c>
      <c r="AO2168" s="57">
        <v>46303.361180555556</v>
      </c>
      <c r="AP2168" s="57">
        <v>46245.333333333336</v>
      </c>
      <c r="AR2168" t="s">
        <v>219</v>
      </c>
      <c r="AS2168" t="s">
        <v>471</v>
      </c>
      <c r="AT2168" t="s">
        <v>231</v>
      </c>
      <c r="AU2168">
        <v>20260812</v>
      </c>
      <c r="AV2168" t="s">
        <v>222</v>
      </c>
      <c r="AW2168" t="s">
        <v>561</v>
      </c>
      <c r="AX2168" t="s">
        <v>223</v>
      </c>
      <c r="BA2168" s="57">
        <v>46245.333333333336</v>
      </c>
      <c r="BB2168" t="s">
        <v>6574</v>
      </c>
      <c r="BC2168">
        <v>2026</v>
      </c>
      <c r="BD2168">
        <v>8</v>
      </c>
      <c r="BE2168">
        <v>12</v>
      </c>
      <c r="BF2168" s="6">
        <f t="shared" si="99"/>
        <v>46246</v>
      </c>
      <c r="BG2168">
        <f t="shared" si="100"/>
        <v>0.66666666666424135</v>
      </c>
      <c r="BH2168" t="str">
        <f t="shared" si="101"/>
        <v>COMPLY</v>
      </c>
      <c r="BI2168" t="str">
        <f>VLOOKUP(H2168,Sheet2!$A$1:$B$270,2,FALSE)</f>
        <v>GIANYAR</v>
      </c>
    </row>
    <row r="2169" spans="1:61">
      <c r="A2169">
        <v>2168</v>
      </c>
      <c r="B2169">
        <v>1002524688</v>
      </c>
      <c r="C2169">
        <v>3</v>
      </c>
      <c r="D2169" t="s">
        <v>59</v>
      </c>
      <c r="E2169">
        <v>4</v>
      </c>
      <c r="F2169" t="s">
        <v>567</v>
      </c>
      <c r="G2169" t="s">
        <v>906</v>
      </c>
      <c r="H2169" t="s">
        <v>918</v>
      </c>
      <c r="I2169" t="s">
        <v>213</v>
      </c>
      <c r="J2169" t="s">
        <v>214</v>
      </c>
      <c r="K2169" t="s">
        <v>149</v>
      </c>
      <c r="L2169" t="s">
        <v>215</v>
      </c>
      <c r="M2169" t="s">
        <v>76</v>
      </c>
      <c r="N2169" t="s">
        <v>216</v>
      </c>
      <c r="O2169" s="57">
        <v>46247.640925925924</v>
      </c>
      <c r="P2169" s="57">
        <v>46248.750254629631</v>
      </c>
      <c r="Q2169">
        <v>69365345</v>
      </c>
      <c r="S2169">
        <v>146144119894</v>
      </c>
      <c r="T2169" t="s">
        <v>9525</v>
      </c>
      <c r="U2169" t="s">
        <v>9526</v>
      </c>
      <c r="V2169" t="s">
        <v>9527</v>
      </c>
      <c r="Z2169">
        <v>110.4179738</v>
      </c>
      <c r="AA2169">
        <v>-7.7086901999999897</v>
      </c>
      <c r="AB2169" t="s">
        <v>9528</v>
      </c>
      <c r="AC2169" t="s">
        <v>237</v>
      </c>
      <c r="AL2169" t="s">
        <v>218</v>
      </c>
      <c r="AM2169" t="s">
        <v>9529</v>
      </c>
      <c r="AN2169" t="s">
        <v>6</v>
      </c>
      <c r="AO2169" t="s">
        <v>8831</v>
      </c>
      <c r="AP2169" s="57">
        <v>46248.5</v>
      </c>
      <c r="AR2169" t="s">
        <v>219</v>
      </c>
      <c r="AS2169" t="s">
        <v>918</v>
      </c>
      <c r="AT2169" t="s">
        <v>231</v>
      </c>
      <c r="AU2169">
        <v>20260814</v>
      </c>
      <c r="AV2169" t="s">
        <v>222</v>
      </c>
      <c r="AW2169" t="s">
        <v>1027</v>
      </c>
      <c r="AX2169" t="s">
        <v>223</v>
      </c>
      <c r="BA2169" s="57">
        <v>46248.5</v>
      </c>
      <c r="BB2169" t="s">
        <v>9529</v>
      </c>
      <c r="BC2169">
        <v>2026</v>
      </c>
      <c r="BD2169">
        <v>8</v>
      </c>
      <c r="BE2169">
        <v>14</v>
      </c>
      <c r="BF2169" s="6">
        <f t="shared" si="99"/>
        <v>46248</v>
      </c>
      <c r="BG2169">
        <f t="shared" si="100"/>
        <v>-0.5</v>
      </c>
      <c r="BH2169" t="str">
        <f t="shared" si="101"/>
        <v>COMPLY</v>
      </c>
      <c r="BI2169" t="e">
        <f>VLOOKUP(H2169,Sheet2!$A$1:$B$270,2,FALSE)</f>
        <v>#N/A</v>
      </c>
    </row>
    <row r="2170" spans="1:61">
      <c r="A2170">
        <v>2169</v>
      </c>
      <c r="B2170">
        <v>1002516331</v>
      </c>
      <c r="C2170">
        <v>3</v>
      </c>
      <c r="D2170" t="s">
        <v>38</v>
      </c>
      <c r="E2170">
        <v>5</v>
      </c>
      <c r="F2170" t="s">
        <v>250</v>
      </c>
      <c r="G2170" t="s">
        <v>87</v>
      </c>
      <c r="H2170" t="s">
        <v>435</v>
      </c>
      <c r="I2170" t="s">
        <v>213</v>
      </c>
      <c r="J2170" t="s">
        <v>214</v>
      </c>
      <c r="K2170" t="s">
        <v>149</v>
      </c>
      <c r="L2170" t="s">
        <v>215</v>
      </c>
      <c r="M2170" t="s">
        <v>76</v>
      </c>
      <c r="N2170" t="s">
        <v>216</v>
      </c>
      <c r="O2170" s="57">
        <v>46243.403425925928</v>
      </c>
      <c r="P2170" s="57">
        <v>46243.784571759257</v>
      </c>
      <c r="Q2170">
        <v>69361747</v>
      </c>
      <c r="S2170">
        <v>152717204931</v>
      </c>
      <c r="T2170" t="s">
        <v>5360</v>
      </c>
      <c r="U2170" t="s">
        <v>5361</v>
      </c>
      <c r="V2170" t="s">
        <v>5362</v>
      </c>
      <c r="Z2170">
        <v>112.761312872171</v>
      </c>
      <c r="AA2170">
        <v>-7.9952177753545399</v>
      </c>
      <c r="AB2170" t="s">
        <v>5363</v>
      </c>
      <c r="AC2170" t="s">
        <v>217</v>
      </c>
      <c r="AL2170" t="s">
        <v>218</v>
      </c>
      <c r="AM2170" t="s">
        <v>4799</v>
      </c>
      <c r="AN2170" t="s">
        <v>6</v>
      </c>
      <c r="AO2170" s="57">
        <v>46273.413229166668</v>
      </c>
      <c r="AP2170" s="57">
        <v>46244.333333333336</v>
      </c>
      <c r="AR2170" t="s">
        <v>219</v>
      </c>
      <c r="AS2170" t="s">
        <v>435</v>
      </c>
      <c r="AT2170" t="s">
        <v>231</v>
      </c>
      <c r="AU2170">
        <v>20260809</v>
      </c>
      <c r="AV2170" t="s">
        <v>222</v>
      </c>
      <c r="AW2170" t="s">
        <v>642</v>
      </c>
      <c r="AX2170" t="s">
        <v>223</v>
      </c>
      <c r="BA2170" s="57">
        <v>46244.333333333336</v>
      </c>
      <c r="BB2170" t="s">
        <v>4799</v>
      </c>
      <c r="BC2170">
        <v>2026</v>
      </c>
      <c r="BD2170">
        <v>8</v>
      </c>
      <c r="BE2170">
        <v>9</v>
      </c>
      <c r="BF2170" s="6">
        <f t="shared" si="99"/>
        <v>46243</v>
      </c>
      <c r="BG2170">
        <f t="shared" si="100"/>
        <v>-1.3333333333357587</v>
      </c>
      <c r="BH2170" t="str">
        <f t="shared" si="101"/>
        <v>COMPLY</v>
      </c>
      <c r="BI2170" t="str">
        <f>VLOOKUP(H2170,Sheet2!$A$1:$B$270,2,FALSE)</f>
        <v>BATU</v>
      </c>
    </row>
    <row r="2171" spans="1:61">
      <c r="A2171">
        <v>2170</v>
      </c>
      <c r="B2171">
        <v>1002527672</v>
      </c>
      <c r="C2171">
        <v>3</v>
      </c>
      <c r="D2171" t="s">
        <v>55</v>
      </c>
      <c r="E2171">
        <v>5</v>
      </c>
      <c r="F2171" t="s">
        <v>228</v>
      </c>
      <c r="G2171" t="s">
        <v>121</v>
      </c>
      <c r="H2171" t="s">
        <v>284</v>
      </c>
      <c r="I2171" t="s">
        <v>213</v>
      </c>
      <c r="J2171" t="s">
        <v>214</v>
      </c>
      <c r="K2171" t="s">
        <v>149</v>
      </c>
      <c r="L2171" t="s">
        <v>215</v>
      </c>
      <c r="M2171" t="s">
        <v>76</v>
      </c>
      <c r="N2171" t="s">
        <v>216</v>
      </c>
      <c r="O2171" s="57">
        <v>46249.34578703704</v>
      </c>
      <c r="P2171" s="57">
        <v>46251.898333333331</v>
      </c>
      <c r="Q2171">
        <v>69365873</v>
      </c>
      <c r="S2171">
        <v>152437905619</v>
      </c>
      <c r="T2171" t="s">
        <v>13038</v>
      </c>
      <c r="U2171" t="s">
        <v>13039</v>
      </c>
      <c r="V2171" t="s">
        <v>13040</v>
      </c>
      <c r="Z2171">
        <v>113.211982995271</v>
      </c>
      <c r="AA2171">
        <v>-6.8989649751130999</v>
      </c>
      <c r="AB2171" t="s">
        <v>13041</v>
      </c>
      <c r="AC2171" t="s">
        <v>217</v>
      </c>
      <c r="AL2171" t="s">
        <v>218</v>
      </c>
      <c r="AM2171" t="s">
        <v>13042</v>
      </c>
      <c r="AN2171" t="s">
        <v>6</v>
      </c>
      <c r="AO2171" t="s">
        <v>10127</v>
      </c>
      <c r="AP2171" s="57">
        <v>46252.333333333336</v>
      </c>
      <c r="AR2171" t="s">
        <v>219</v>
      </c>
      <c r="AS2171" t="s">
        <v>284</v>
      </c>
      <c r="AT2171" t="s">
        <v>231</v>
      </c>
      <c r="AU2171">
        <v>20260817</v>
      </c>
      <c r="AV2171" t="s">
        <v>222</v>
      </c>
      <c r="AW2171" t="s">
        <v>1018</v>
      </c>
      <c r="AX2171" t="s">
        <v>223</v>
      </c>
      <c r="BA2171" s="57">
        <v>46252.333333333336</v>
      </c>
      <c r="BB2171" t="s">
        <v>13042</v>
      </c>
      <c r="BC2171">
        <v>2026</v>
      </c>
      <c r="BD2171">
        <v>8</v>
      </c>
      <c r="BE2171">
        <v>17</v>
      </c>
      <c r="BF2171" s="6">
        <f t="shared" si="99"/>
        <v>46251</v>
      </c>
      <c r="BG2171">
        <f t="shared" si="100"/>
        <v>-1.3333333333357587</v>
      </c>
      <c r="BH2171" t="str">
        <f t="shared" si="101"/>
        <v>COMPLY</v>
      </c>
      <c r="BI2171" t="str">
        <f>VLOOKUP(H2171,Sheet2!$A$1:$B$270,2,FALSE)</f>
        <v>MADURA</v>
      </c>
    </row>
    <row r="2172" spans="1:61">
      <c r="A2172">
        <v>2171</v>
      </c>
      <c r="B2172">
        <v>1002520222</v>
      </c>
      <c r="C2172">
        <v>3</v>
      </c>
      <c r="D2172" t="s">
        <v>49</v>
      </c>
      <c r="E2172">
        <v>4</v>
      </c>
      <c r="F2172" t="s">
        <v>252</v>
      </c>
      <c r="G2172" t="s">
        <v>553</v>
      </c>
      <c r="H2172" t="s">
        <v>968</v>
      </c>
      <c r="I2172" t="s">
        <v>213</v>
      </c>
      <c r="J2172" t="s">
        <v>214</v>
      </c>
      <c r="K2172" t="s">
        <v>149</v>
      </c>
      <c r="L2172" t="s">
        <v>215</v>
      </c>
      <c r="M2172" t="s">
        <v>76</v>
      </c>
      <c r="N2172" t="s">
        <v>216</v>
      </c>
      <c r="O2172" s="57">
        <v>46245.607592592591</v>
      </c>
      <c r="P2172" s="57">
        <v>46246.563101851854</v>
      </c>
      <c r="Q2172">
        <v>69363457</v>
      </c>
      <c r="S2172">
        <v>146284106669</v>
      </c>
      <c r="T2172" t="s">
        <v>7679</v>
      </c>
      <c r="U2172" t="s">
        <v>8595</v>
      </c>
      <c r="V2172" t="s">
        <v>7680</v>
      </c>
      <c r="Z2172">
        <v>109.012076519429</v>
      </c>
      <c r="AA2172">
        <v>-6.9380690695069296</v>
      </c>
      <c r="AB2172" t="s">
        <v>7681</v>
      </c>
      <c r="AC2172" t="s">
        <v>217</v>
      </c>
      <c r="AL2172" t="s">
        <v>218</v>
      </c>
      <c r="AM2172" t="s">
        <v>7682</v>
      </c>
      <c r="AN2172" t="s">
        <v>6</v>
      </c>
      <c r="AO2172" s="57">
        <v>46334.610983796294</v>
      </c>
      <c r="AP2172" s="57">
        <v>46246.541666666664</v>
      </c>
      <c r="AR2172" t="s">
        <v>219</v>
      </c>
      <c r="AS2172" t="s">
        <v>968</v>
      </c>
      <c r="AT2172" t="s">
        <v>231</v>
      </c>
      <c r="AU2172">
        <v>20260812</v>
      </c>
      <c r="AV2172" t="s">
        <v>222</v>
      </c>
      <c r="AW2172" t="s">
        <v>919</v>
      </c>
      <c r="AX2172" t="s">
        <v>223</v>
      </c>
      <c r="BA2172" s="57">
        <v>46246.541666666664</v>
      </c>
      <c r="BB2172" t="s">
        <v>7682</v>
      </c>
      <c r="BC2172">
        <v>2026</v>
      </c>
      <c r="BD2172">
        <v>8</v>
      </c>
      <c r="BE2172">
        <v>12</v>
      </c>
      <c r="BF2172" s="6">
        <f t="shared" si="99"/>
        <v>46246</v>
      </c>
      <c r="BG2172">
        <f t="shared" si="100"/>
        <v>-0.54166666666424135</v>
      </c>
      <c r="BH2172" t="str">
        <f t="shared" si="101"/>
        <v>COMPLY</v>
      </c>
      <c r="BI2172" t="e">
        <f>VLOOKUP(H2172,Sheet2!$A$1:$B$270,2,FALSE)</f>
        <v>#N/A</v>
      </c>
    </row>
    <row r="2173" spans="1:61">
      <c r="A2173">
        <v>2172</v>
      </c>
      <c r="B2173">
        <v>1002521538</v>
      </c>
      <c r="C2173">
        <v>3</v>
      </c>
      <c r="D2173" t="s">
        <v>38</v>
      </c>
      <c r="E2173">
        <v>5</v>
      </c>
      <c r="F2173" t="s">
        <v>92</v>
      </c>
      <c r="G2173" t="s">
        <v>95</v>
      </c>
      <c r="H2173" t="s">
        <v>478</v>
      </c>
      <c r="I2173" t="s">
        <v>213</v>
      </c>
      <c r="J2173" t="s">
        <v>214</v>
      </c>
      <c r="K2173" t="s">
        <v>149</v>
      </c>
      <c r="L2173" t="s">
        <v>215</v>
      </c>
      <c r="M2173" t="s">
        <v>76</v>
      </c>
      <c r="N2173" t="s">
        <v>216</v>
      </c>
      <c r="O2173" s="57">
        <v>46246.428425925929</v>
      </c>
      <c r="P2173" s="57">
        <v>46247.684328703705</v>
      </c>
      <c r="Q2173">
        <v>69363922</v>
      </c>
      <c r="S2173">
        <v>152614209515</v>
      </c>
      <c r="T2173" t="s">
        <v>8596</v>
      </c>
      <c r="U2173" t="s">
        <v>8597</v>
      </c>
      <c r="V2173" t="s">
        <v>8598</v>
      </c>
      <c r="Z2173">
        <v>111.34801899999999</v>
      </c>
      <c r="AA2173">
        <v>-7.8723200000000002</v>
      </c>
      <c r="AB2173" t="s">
        <v>8599</v>
      </c>
      <c r="AC2173" t="s">
        <v>237</v>
      </c>
      <c r="AL2173" t="s">
        <v>218</v>
      </c>
      <c r="AM2173" t="s">
        <v>8216</v>
      </c>
      <c r="AN2173" t="s">
        <v>6</v>
      </c>
      <c r="AO2173" s="57">
        <v>46364.444363425922</v>
      </c>
      <c r="AP2173" s="57">
        <v>46247.333333333336</v>
      </c>
      <c r="AR2173" t="s">
        <v>219</v>
      </c>
      <c r="AS2173" t="s">
        <v>478</v>
      </c>
      <c r="AT2173" t="s">
        <v>231</v>
      </c>
      <c r="AU2173">
        <v>20260813</v>
      </c>
      <c r="AV2173" t="s">
        <v>222</v>
      </c>
      <c r="AW2173" t="s">
        <v>1010</v>
      </c>
      <c r="AX2173" t="s">
        <v>223</v>
      </c>
      <c r="BA2173" s="57">
        <v>46247.333333333336</v>
      </c>
      <c r="BB2173" t="s">
        <v>8216</v>
      </c>
      <c r="BC2173">
        <v>2026</v>
      </c>
      <c r="BD2173">
        <v>8</v>
      </c>
      <c r="BE2173">
        <v>13</v>
      </c>
      <c r="BF2173" s="6">
        <f t="shared" si="99"/>
        <v>46247</v>
      </c>
      <c r="BG2173">
        <f t="shared" si="100"/>
        <v>-0.33333333333575865</v>
      </c>
      <c r="BH2173" t="str">
        <f t="shared" si="101"/>
        <v>COMPLY</v>
      </c>
      <c r="BI2173" t="str">
        <f>VLOOKUP(H2173,Sheet2!$A$1:$B$270,2,FALSE)</f>
        <v>PONOROGO</v>
      </c>
    </row>
    <row r="2174" spans="1:61">
      <c r="A2174">
        <v>2173</v>
      </c>
      <c r="B2174">
        <v>1002528303</v>
      </c>
      <c r="C2174">
        <v>3</v>
      </c>
      <c r="D2174" t="s">
        <v>59</v>
      </c>
      <c r="E2174">
        <v>4</v>
      </c>
      <c r="F2174" t="s">
        <v>567</v>
      </c>
      <c r="G2174" t="s">
        <v>609</v>
      </c>
      <c r="H2174" t="s">
        <v>936</v>
      </c>
      <c r="I2174" t="s">
        <v>213</v>
      </c>
      <c r="J2174" t="s">
        <v>214</v>
      </c>
      <c r="K2174" t="s">
        <v>149</v>
      </c>
      <c r="M2174" t="s">
        <v>76</v>
      </c>
      <c r="N2174" t="s">
        <v>216</v>
      </c>
      <c r="O2174" s="57">
        <v>46249.550486111111</v>
      </c>
      <c r="P2174" s="57">
        <v>46249.599953703706</v>
      </c>
      <c r="Q2174">
        <v>69364986</v>
      </c>
      <c r="S2174">
        <v>146113147015</v>
      </c>
      <c r="T2174" t="s">
        <v>8991</v>
      </c>
      <c r="U2174" t="s">
        <v>13043</v>
      </c>
      <c r="V2174" t="s">
        <v>13044</v>
      </c>
      <c r="Z2174">
        <v>110.36206900000001</v>
      </c>
      <c r="AA2174">
        <v>-7.7976720000000004</v>
      </c>
      <c r="AB2174" t="s">
        <v>8994</v>
      </c>
      <c r="AC2174" t="s">
        <v>226</v>
      </c>
      <c r="AL2174" t="s">
        <v>218</v>
      </c>
      <c r="AM2174" t="s">
        <v>13045</v>
      </c>
      <c r="AN2174" t="s">
        <v>6</v>
      </c>
      <c r="AO2174" t="s">
        <v>9889</v>
      </c>
      <c r="AR2174" t="s">
        <v>219</v>
      </c>
      <c r="AS2174" t="s">
        <v>936</v>
      </c>
      <c r="AT2174" t="s">
        <v>231</v>
      </c>
      <c r="AU2174">
        <v>20260815</v>
      </c>
      <c r="AV2174" t="s">
        <v>222</v>
      </c>
      <c r="AW2174" t="s">
        <v>561</v>
      </c>
      <c r="AX2174" t="s">
        <v>223</v>
      </c>
      <c r="BA2174" s="57">
        <v>46249.291666666664</v>
      </c>
      <c r="BB2174" t="s">
        <v>13045</v>
      </c>
      <c r="BC2174">
        <v>2026</v>
      </c>
      <c r="BD2174">
        <v>8</v>
      </c>
      <c r="BE2174">
        <v>15</v>
      </c>
      <c r="BF2174" s="6">
        <f t="shared" si="99"/>
        <v>46249</v>
      </c>
      <c r="BG2174">
        <f t="shared" si="100"/>
        <v>-0.29166666666424135</v>
      </c>
      <c r="BH2174" t="str">
        <f t="shared" si="101"/>
        <v>COMPLY</v>
      </c>
      <c r="BI2174" t="e">
        <f>VLOOKUP(H2174,Sheet2!$A$1:$B$270,2,FALSE)</f>
        <v>#N/A</v>
      </c>
    </row>
    <row r="2175" spans="1:61">
      <c r="A2175">
        <v>2174</v>
      </c>
      <c r="B2175">
        <v>1002529188</v>
      </c>
      <c r="C2175">
        <v>3</v>
      </c>
      <c r="D2175" t="s">
        <v>49</v>
      </c>
      <c r="E2175">
        <v>4</v>
      </c>
      <c r="F2175" t="s">
        <v>246</v>
      </c>
      <c r="G2175" t="s">
        <v>247</v>
      </c>
      <c r="H2175" t="s">
        <v>930</v>
      </c>
      <c r="I2175" t="s">
        <v>213</v>
      </c>
      <c r="J2175" t="s">
        <v>214</v>
      </c>
      <c r="K2175" t="s">
        <v>149</v>
      </c>
      <c r="M2175" t="s">
        <v>602</v>
      </c>
      <c r="N2175" t="s">
        <v>216</v>
      </c>
      <c r="O2175" s="57">
        <v>46250.297731481478</v>
      </c>
      <c r="P2175" s="57">
        <v>46250.313796296294</v>
      </c>
      <c r="Q2175">
        <v>69367265</v>
      </c>
      <c r="S2175">
        <v>142410346160</v>
      </c>
      <c r="T2175" t="s">
        <v>11636</v>
      </c>
      <c r="U2175" t="s">
        <v>13046</v>
      </c>
      <c r="Z2175">
        <v>110.563886</v>
      </c>
      <c r="AA2175">
        <v>-7.0405720000000001</v>
      </c>
      <c r="AB2175" t="s">
        <v>13047</v>
      </c>
      <c r="AC2175" t="s">
        <v>226</v>
      </c>
      <c r="AO2175" t="s">
        <v>13048</v>
      </c>
      <c r="AR2175" t="s">
        <v>5</v>
      </c>
      <c r="AS2175" t="s">
        <v>930</v>
      </c>
      <c r="AT2175" t="s">
        <v>231</v>
      </c>
      <c r="AV2175" t="s">
        <v>13049</v>
      </c>
      <c r="AW2175" t="s">
        <v>561</v>
      </c>
      <c r="AX2175" t="s">
        <v>223</v>
      </c>
      <c r="BF2175" s="6" t="e">
        <f t="shared" si="99"/>
        <v>#NUM!</v>
      </c>
      <c r="BG2175" t="e">
        <f t="shared" si="100"/>
        <v>#NUM!</v>
      </c>
      <c r="BH2175" t="e">
        <f t="shared" si="101"/>
        <v>#NUM!</v>
      </c>
      <c r="BI2175" t="e">
        <f>VLOOKUP(H2175,Sheet2!$A$1:$B$270,2,FALSE)</f>
        <v>#N/A</v>
      </c>
    </row>
    <row r="2176" spans="1:61">
      <c r="A2176">
        <v>2175</v>
      </c>
      <c r="B2176">
        <v>1002525887</v>
      </c>
      <c r="C2176">
        <v>3</v>
      </c>
      <c r="D2176" t="s">
        <v>59</v>
      </c>
      <c r="E2176">
        <v>4</v>
      </c>
      <c r="F2176" t="s">
        <v>224</v>
      </c>
      <c r="G2176" t="s">
        <v>224</v>
      </c>
      <c r="H2176" t="s">
        <v>911</v>
      </c>
      <c r="I2176" t="s">
        <v>9791</v>
      </c>
      <c r="J2176" t="s">
        <v>214</v>
      </c>
      <c r="K2176" t="s">
        <v>149</v>
      </c>
      <c r="M2176" t="s">
        <v>575</v>
      </c>
      <c r="N2176" t="s">
        <v>9792</v>
      </c>
      <c r="O2176" s="57">
        <v>46248.436215277776</v>
      </c>
      <c r="P2176" s="57">
        <v>46248.470104166663</v>
      </c>
      <c r="Q2176">
        <v>69365763</v>
      </c>
      <c r="S2176">
        <v>146303609291</v>
      </c>
      <c r="T2176" t="s">
        <v>11338</v>
      </c>
      <c r="U2176" t="s">
        <v>13050</v>
      </c>
      <c r="V2176" t="s">
        <v>13051</v>
      </c>
      <c r="Z2176">
        <v>109.21427</v>
      </c>
      <c r="AA2176">
        <v>-7.4880089999999999</v>
      </c>
      <c r="AB2176" t="s">
        <v>11341</v>
      </c>
      <c r="AC2176" t="s">
        <v>217</v>
      </c>
      <c r="AL2176" t="s">
        <v>218</v>
      </c>
      <c r="AM2176" t="s">
        <v>13052</v>
      </c>
      <c r="AN2176" t="s">
        <v>6</v>
      </c>
      <c r="AO2176" t="s">
        <v>10228</v>
      </c>
      <c r="AQ2176" t="s">
        <v>564</v>
      </c>
      <c r="AR2176" t="s">
        <v>14</v>
      </c>
      <c r="AS2176" t="s">
        <v>911</v>
      </c>
      <c r="AT2176" t="s">
        <v>231</v>
      </c>
      <c r="AV2176" t="s">
        <v>13053</v>
      </c>
      <c r="AW2176" t="s">
        <v>11343</v>
      </c>
      <c r="AX2176" t="s">
        <v>223</v>
      </c>
      <c r="BA2176" s="57">
        <v>46248.875</v>
      </c>
      <c r="BB2176" t="s">
        <v>13052</v>
      </c>
      <c r="BF2176" s="6" t="e">
        <f t="shared" si="99"/>
        <v>#NUM!</v>
      </c>
      <c r="BG2176" t="e">
        <f t="shared" si="100"/>
        <v>#NUM!</v>
      </c>
      <c r="BH2176" t="e">
        <f t="shared" si="101"/>
        <v>#NUM!</v>
      </c>
      <c r="BI2176" t="e">
        <f>VLOOKUP(H2176,Sheet2!$A$1:$B$270,2,FALSE)</f>
        <v>#N/A</v>
      </c>
    </row>
    <row r="2177" spans="1:61">
      <c r="A2177">
        <v>2176</v>
      </c>
      <c r="B2177">
        <v>1002524422</v>
      </c>
      <c r="C2177">
        <v>3</v>
      </c>
      <c r="D2177" t="s">
        <v>49</v>
      </c>
      <c r="E2177">
        <v>4</v>
      </c>
      <c r="F2177" t="s">
        <v>246</v>
      </c>
      <c r="G2177" t="s">
        <v>549</v>
      </c>
      <c r="H2177" t="s">
        <v>5682</v>
      </c>
      <c r="I2177" t="s">
        <v>213</v>
      </c>
      <c r="J2177" t="s">
        <v>214</v>
      </c>
      <c r="K2177" t="s">
        <v>149</v>
      </c>
      <c r="L2177" t="s">
        <v>215</v>
      </c>
      <c r="M2177" t="s">
        <v>76</v>
      </c>
      <c r="N2177" t="s">
        <v>216</v>
      </c>
      <c r="O2177" s="57">
        <v>46247.590937499997</v>
      </c>
      <c r="P2177" s="57">
        <v>46248.877893518518</v>
      </c>
      <c r="Q2177">
        <v>69365233</v>
      </c>
      <c r="S2177">
        <v>141409102268</v>
      </c>
      <c r="T2177" t="s">
        <v>9530</v>
      </c>
      <c r="U2177" t="s">
        <v>9531</v>
      </c>
      <c r="V2177" t="s">
        <v>9532</v>
      </c>
      <c r="Z2177">
        <v>110.04906941811601</v>
      </c>
      <c r="AA2177">
        <v>-7.0864599348386497</v>
      </c>
      <c r="AB2177" t="s">
        <v>9533</v>
      </c>
      <c r="AC2177" t="s">
        <v>237</v>
      </c>
      <c r="AL2177" t="s">
        <v>218</v>
      </c>
      <c r="AM2177" t="s">
        <v>9192</v>
      </c>
      <c r="AN2177" t="s">
        <v>6</v>
      </c>
      <c r="AO2177" t="s">
        <v>8888</v>
      </c>
      <c r="AP2177" s="57">
        <v>46248.541666666664</v>
      </c>
      <c r="AR2177" t="s">
        <v>219</v>
      </c>
      <c r="AS2177" t="s">
        <v>5682</v>
      </c>
      <c r="AT2177" t="s">
        <v>231</v>
      </c>
      <c r="AU2177">
        <v>20260814</v>
      </c>
      <c r="AV2177" t="s">
        <v>222</v>
      </c>
      <c r="AW2177" t="s">
        <v>1021</v>
      </c>
      <c r="AX2177" t="s">
        <v>223</v>
      </c>
      <c r="BA2177" s="57">
        <v>46248.541666666664</v>
      </c>
      <c r="BB2177" t="s">
        <v>9192</v>
      </c>
      <c r="BC2177">
        <v>2026</v>
      </c>
      <c r="BD2177">
        <v>8</v>
      </c>
      <c r="BE2177">
        <v>14</v>
      </c>
      <c r="BF2177" s="6">
        <f t="shared" si="99"/>
        <v>46248</v>
      </c>
      <c r="BG2177">
        <f t="shared" si="100"/>
        <v>-0.54166666666424135</v>
      </c>
      <c r="BH2177" t="str">
        <f t="shared" si="101"/>
        <v>COMPLY</v>
      </c>
      <c r="BI2177" t="e">
        <f>VLOOKUP(H2177,Sheet2!$A$1:$B$270,2,FALSE)</f>
        <v>#N/A</v>
      </c>
    </row>
    <row r="2178" spans="1:61">
      <c r="A2178">
        <v>2177</v>
      </c>
      <c r="B2178">
        <v>1002525644</v>
      </c>
      <c r="C2178">
        <v>3</v>
      </c>
      <c r="D2178" t="s">
        <v>42</v>
      </c>
      <c r="E2178">
        <v>5</v>
      </c>
      <c r="F2178" t="s">
        <v>102</v>
      </c>
      <c r="G2178" t="s">
        <v>102</v>
      </c>
      <c r="H2178" t="s">
        <v>458</v>
      </c>
      <c r="I2178" t="s">
        <v>213</v>
      </c>
      <c r="J2178" t="s">
        <v>214</v>
      </c>
      <c r="K2178" t="s">
        <v>149</v>
      </c>
      <c r="L2178" t="s">
        <v>215</v>
      </c>
      <c r="M2178" t="s">
        <v>76</v>
      </c>
      <c r="N2178" t="s">
        <v>216</v>
      </c>
      <c r="O2178" s="57">
        <v>46248.397870370369</v>
      </c>
      <c r="P2178" s="57">
        <v>46249.533043981479</v>
      </c>
      <c r="Q2178">
        <v>69365701</v>
      </c>
      <c r="S2178">
        <v>152538203666</v>
      </c>
      <c r="T2178" t="s">
        <v>13054</v>
      </c>
      <c r="U2178" t="s">
        <v>13055</v>
      </c>
      <c r="V2178" t="s">
        <v>13056</v>
      </c>
      <c r="Z2178">
        <v>113.890311</v>
      </c>
      <c r="AA2178">
        <v>-8.0999970000000001</v>
      </c>
      <c r="AB2178" t="s">
        <v>13057</v>
      </c>
      <c r="AC2178" t="s">
        <v>237</v>
      </c>
      <c r="AL2178" t="s">
        <v>218</v>
      </c>
      <c r="AM2178" t="s">
        <v>11309</v>
      </c>
      <c r="AN2178" t="s">
        <v>6</v>
      </c>
      <c r="AO2178" t="s">
        <v>9839</v>
      </c>
      <c r="AP2178" s="57">
        <v>46249.333333333336</v>
      </c>
      <c r="AR2178" t="s">
        <v>219</v>
      </c>
      <c r="AS2178" t="s">
        <v>458</v>
      </c>
      <c r="AT2178" t="s">
        <v>221</v>
      </c>
      <c r="AU2178">
        <v>20260815</v>
      </c>
      <c r="AV2178" t="s">
        <v>222</v>
      </c>
      <c r="AW2178" t="s">
        <v>890</v>
      </c>
      <c r="AX2178" t="s">
        <v>223</v>
      </c>
      <c r="BA2178" s="57">
        <v>46249.333333333336</v>
      </c>
      <c r="BB2178" t="s">
        <v>11309</v>
      </c>
      <c r="BC2178">
        <v>2026</v>
      </c>
      <c r="BD2178">
        <v>8</v>
      </c>
      <c r="BE2178">
        <v>15</v>
      </c>
      <c r="BF2178" s="6">
        <f t="shared" si="99"/>
        <v>46249</v>
      </c>
      <c r="BG2178">
        <f t="shared" si="100"/>
        <v>-0.33333333333575865</v>
      </c>
      <c r="BH2178" t="str">
        <f t="shared" si="101"/>
        <v>COMPLY</v>
      </c>
      <c r="BI2178" t="str">
        <f>VLOOKUP(H2178,Sheet2!$A$1:$B$270,2,FALSE)</f>
        <v>JEMBER</v>
      </c>
    </row>
    <row r="2179" spans="1:61">
      <c r="A2179">
        <v>2178</v>
      </c>
      <c r="B2179">
        <v>1002527820</v>
      </c>
      <c r="C2179">
        <v>3</v>
      </c>
      <c r="D2179" t="s">
        <v>34</v>
      </c>
      <c r="E2179">
        <v>5</v>
      </c>
      <c r="F2179" t="s">
        <v>573</v>
      </c>
      <c r="G2179" t="s">
        <v>82</v>
      </c>
      <c r="H2179" t="s">
        <v>410</v>
      </c>
      <c r="I2179" t="s">
        <v>213</v>
      </c>
      <c r="J2179" t="s">
        <v>214</v>
      </c>
      <c r="K2179" t="s">
        <v>149</v>
      </c>
      <c r="M2179" t="s">
        <v>76</v>
      </c>
      <c r="N2179" t="s">
        <v>216</v>
      </c>
      <c r="O2179" s="57">
        <v>46249.407407407409</v>
      </c>
      <c r="P2179" s="57">
        <v>46249.572152777779</v>
      </c>
      <c r="Q2179">
        <v>69363051</v>
      </c>
      <c r="S2179">
        <v>172404209342</v>
      </c>
      <c r="T2179" t="s">
        <v>7196</v>
      </c>
      <c r="U2179" t="s">
        <v>9929</v>
      </c>
      <c r="V2179" t="s">
        <v>13058</v>
      </c>
      <c r="Z2179">
        <v>115.614019</v>
      </c>
      <c r="AA2179">
        <v>-8.3507639999999999</v>
      </c>
      <c r="AB2179" t="s">
        <v>7199</v>
      </c>
      <c r="AC2179" t="s">
        <v>230</v>
      </c>
      <c r="AL2179" t="s">
        <v>218</v>
      </c>
      <c r="AM2179" t="s">
        <v>13059</v>
      </c>
      <c r="AN2179" t="s">
        <v>6</v>
      </c>
      <c r="AO2179" t="s">
        <v>9932</v>
      </c>
      <c r="AQ2179" t="s">
        <v>564</v>
      </c>
      <c r="AR2179" t="s">
        <v>219</v>
      </c>
      <c r="AS2179" t="s">
        <v>410</v>
      </c>
      <c r="AT2179" t="s">
        <v>231</v>
      </c>
      <c r="AU2179">
        <v>20260815</v>
      </c>
      <c r="AV2179" t="s">
        <v>222</v>
      </c>
      <c r="AW2179" t="s">
        <v>571</v>
      </c>
      <c r="AX2179" t="s">
        <v>223</v>
      </c>
      <c r="BA2179" s="57">
        <v>46249.291666666664</v>
      </c>
      <c r="BB2179" t="s">
        <v>13059</v>
      </c>
      <c r="BC2179">
        <v>2026</v>
      </c>
      <c r="BD2179">
        <v>8</v>
      </c>
      <c r="BE2179">
        <v>15</v>
      </c>
      <c r="BF2179" s="6">
        <f t="shared" ref="BF2179:BF2242" si="102">DATE(BC2179,BD2179,BE2179)</f>
        <v>46249</v>
      </c>
      <c r="BG2179">
        <f t="shared" ref="BG2179:BG2242" si="103">BF2179-BA2179</f>
        <v>-0.29166666666424135</v>
      </c>
      <c r="BH2179" t="str">
        <f t="shared" ref="BH2179:BH2242" si="104">IF(BG2179=1,"COMPLY",IF(BG2179&lt;1,"COMPLY","NOT COMPLY"))</f>
        <v>COMPLY</v>
      </c>
      <c r="BI2179" t="str">
        <f>VLOOKUP(H2179,Sheet2!$A$1:$B$270,2,FALSE)</f>
        <v>KLUNGKUNG</v>
      </c>
    </row>
    <row r="2180" spans="1:61">
      <c r="A2180">
        <v>2179</v>
      </c>
      <c r="B2180">
        <v>1002511405</v>
      </c>
      <c r="C2180">
        <v>3</v>
      </c>
      <c r="D2180" t="s">
        <v>55</v>
      </c>
      <c r="E2180">
        <v>5</v>
      </c>
      <c r="F2180" t="s">
        <v>265</v>
      </c>
      <c r="G2180" t="s">
        <v>128</v>
      </c>
      <c r="H2180" t="s">
        <v>274</v>
      </c>
      <c r="I2180" t="s">
        <v>213</v>
      </c>
      <c r="J2180" t="s">
        <v>214</v>
      </c>
      <c r="K2180" t="s">
        <v>149</v>
      </c>
      <c r="L2180" t="s">
        <v>215</v>
      </c>
      <c r="M2180" t="s">
        <v>76</v>
      </c>
      <c r="N2180" t="s">
        <v>216</v>
      </c>
      <c r="O2180" s="57">
        <v>46240.318703703706</v>
      </c>
      <c r="P2180" s="57">
        <v>46244.566770833335</v>
      </c>
      <c r="Q2180">
        <v>69359530</v>
      </c>
      <c r="S2180">
        <v>152418250708</v>
      </c>
      <c r="T2180" t="s">
        <v>2902</v>
      </c>
      <c r="U2180" t="s">
        <v>2903</v>
      </c>
      <c r="V2180" t="s">
        <v>2904</v>
      </c>
      <c r="Z2180">
        <v>112.6863508</v>
      </c>
      <c r="AA2180">
        <v>-7.2367782999999903</v>
      </c>
      <c r="AB2180" t="s">
        <v>2905</v>
      </c>
      <c r="AC2180" t="s">
        <v>237</v>
      </c>
      <c r="AL2180" t="s">
        <v>218</v>
      </c>
      <c r="AM2180" t="s">
        <v>2906</v>
      </c>
      <c r="AN2180" t="s">
        <v>6</v>
      </c>
      <c r="AO2180" s="57">
        <v>46181.319456018522</v>
      </c>
      <c r="AP2180" s="57">
        <v>46245.333333333336</v>
      </c>
      <c r="AR2180" t="s">
        <v>219</v>
      </c>
      <c r="AS2180" t="s">
        <v>274</v>
      </c>
      <c r="AT2180" t="s">
        <v>231</v>
      </c>
      <c r="AU2180">
        <v>20260810</v>
      </c>
      <c r="AV2180" t="s">
        <v>222</v>
      </c>
      <c r="AW2180" t="s">
        <v>1023</v>
      </c>
      <c r="AX2180" t="s">
        <v>223</v>
      </c>
      <c r="BA2180" s="57">
        <v>46245.333333333336</v>
      </c>
      <c r="BB2180" t="s">
        <v>2906</v>
      </c>
      <c r="BC2180">
        <v>2026</v>
      </c>
      <c r="BD2180">
        <v>8</v>
      </c>
      <c r="BE2180">
        <v>10</v>
      </c>
      <c r="BF2180" s="6">
        <f t="shared" si="102"/>
        <v>46244</v>
      </c>
      <c r="BG2180">
        <f t="shared" si="103"/>
        <v>-1.3333333333357587</v>
      </c>
      <c r="BH2180" t="str">
        <f t="shared" si="104"/>
        <v>COMPLY</v>
      </c>
      <c r="BI2180" t="str">
        <f>VLOOKUP(H2180,Sheet2!$A$1:$B$270,2,FALSE)</f>
        <v>SURABAYA UTARA</v>
      </c>
    </row>
    <row r="2181" spans="1:61">
      <c r="A2181">
        <v>2180</v>
      </c>
      <c r="B2181">
        <v>1002509403</v>
      </c>
      <c r="C2181">
        <v>3</v>
      </c>
      <c r="D2181" t="s">
        <v>49</v>
      </c>
      <c r="E2181">
        <v>4</v>
      </c>
      <c r="F2181" t="s">
        <v>252</v>
      </c>
      <c r="G2181" t="s">
        <v>252</v>
      </c>
      <c r="H2181" t="s">
        <v>909</v>
      </c>
      <c r="I2181" t="s">
        <v>213</v>
      </c>
      <c r="J2181" t="s">
        <v>214</v>
      </c>
      <c r="K2181" t="s">
        <v>149</v>
      </c>
      <c r="M2181" t="s">
        <v>76</v>
      </c>
      <c r="N2181" t="s">
        <v>216</v>
      </c>
      <c r="O2181" s="57">
        <v>46238.753495370373</v>
      </c>
      <c r="P2181" s="57">
        <v>46238.78765046296</v>
      </c>
      <c r="Q2181">
        <v>69357831</v>
      </c>
      <c r="S2181">
        <v>142202154687</v>
      </c>
      <c r="T2181" t="s">
        <v>2911</v>
      </c>
      <c r="U2181" t="s">
        <v>2912</v>
      </c>
      <c r="V2181" t="s">
        <v>2913</v>
      </c>
      <c r="Z2181">
        <v>109.668244</v>
      </c>
      <c r="AA2181">
        <v>-6.9062729999999997</v>
      </c>
      <c r="AB2181" t="s">
        <v>2914</v>
      </c>
      <c r="AC2181" t="s">
        <v>290</v>
      </c>
      <c r="AL2181" t="s">
        <v>218</v>
      </c>
      <c r="AM2181" t="s">
        <v>2915</v>
      </c>
      <c r="AN2181" t="s">
        <v>6</v>
      </c>
      <c r="AO2181" s="57">
        <v>46120.756874999999</v>
      </c>
      <c r="AR2181" t="s">
        <v>219</v>
      </c>
      <c r="AS2181" t="s">
        <v>909</v>
      </c>
      <c r="AT2181" t="s">
        <v>231</v>
      </c>
      <c r="AU2181">
        <v>20260804</v>
      </c>
      <c r="AV2181" t="s">
        <v>222</v>
      </c>
      <c r="AW2181" t="s">
        <v>562</v>
      </c>
      <c r="AX2181" t="s">
        <v>223</v>
      </c>
      <c r="BA2181" s="57">
        <v>46238.291666666664</v>
      </c>
      <c r="BB2181" t="s">
        <v>2915</v>
      </c>
      <c r="BC2181">
        <v>2026</v>
      </c>
      <c r="BD2181">
        <v>8</v>
      </c>
      <c r="BE2181">
        <v>4</v>
      </c>
      <c r="BF2181" s="6">
        <f t="shared" si="102"/>
        <v>46238</v>
      </c>
      <c r="BG2181">
        <f t="shared" si="103"/>
        <v>-0.29166666666424135</v>
      </c>
      <c r="BH2181" t="str">
        <f t="shared" si="104"/>
        <v>COMPLY</v>
      </c>
      <c r="BI2181" t="e">
        <f>VLOOKUP(H2181,Sheet2!$A$1:$B$270,2,FALSE)</f>
        <v>#N/A</v>
      </c>
    </row>
    <row r="2182" spans="1:61">
      <c r="A2182">
        <v>2181</v>
      </c>
      <c r="B2182">
        <v>1002524072</v>
      </c>
      <c r="C2182">
        <v>3</v>
      </c>
      <c r="D2182" t="s">
        <v>34</v>
      </c>
      <c r="E2182">
        <v>5</v>
      </c>
      <c r="F2182" t="s">
        <v>573</v>
      </c>
      <c r="G2182" t="s">
        <v>85</v>
      </c>
      <c r="H2182" t="s">
        <v>285</v>
      </c>
      <c r="I2182" t="s">
        <v>213</v>
      </c>
      <c r="J2182" t="s">
        <v>214</v>
      </c>
      <c r="K2182" t="s">
        <v>149</v>
      </c>
      <c r="M2182" t="s">
        <v>76</v>
      </c>
      <c r="N2182" t="s">
        <v>216</v>
      </c>
      <c r="O2182" s="57">
        <v>46247.513923611114</v>
      </c>
      <c r="P2182" s="57">
        <v>46247.715231481481</v>
      </c>
      <c r="Q2182">
        <v>69365040</v>
      </c>
      <c r="S2182">
        <v>172413244435</v>
      </c>
      <c r="T2182" t="s">
        <v>5464</v>
      </c>
      <c r="U2182" t="s">
        <v>5465</v>
      </c>
      <c r="V2182" t="s">
        <v>9534</v>
      </c>
      <c r="Z2182">
        <v>115.2225619</v>
      </c>
      <c r="AA2182">
        <v>-8.3272320999999998</v>
      </c>
      <c r="AB2182" t="s">
        <v>5467</v>
      </c>
      <c r="AC2182" t="s">
        <v>230</v>
      </c>
      <c r="AL2182" t="s">
        <v>218</v>
      </c>
      <c r="AM2182" t="s">
        <v>9004</v>
      </c>
      <c r="AN2182" t="s">
        <v>6</v>
      </c>
      <c r="AO2182" t="s">
        <v>8875</v>
      </c>
      <c r="AP2182" s="57">
        <v>46248.541666666664</v>
      </c>
      <c r="AR2182" t="s">
        <v>219</v>
      </c>
      <c r="AS2182" t="s">
        <v>285</v>
      </c>
      <c r="AT2182" t="s">
        <v>231</v>
      </c>
      <c r="AU2182">
        <v>20260813</v>
      </c>
      <c r="AV2182" t="s">
        <v>222</v>
      </c>
      <c r="AW2182" t="s">
        <v>596</v>
      </c>
      <c r="AX2182" t="s">
        <v>223</v>
      </c>
      <c r="BA2182" s="57">
        <v>46248.541666666664</v>
      </c>
      <c r="BB2182" t="s">
        <v>9004</v>
      </c>
      <c r="BC2182">
        <v>2026</v>
      </c>
      <c r="BD2182">
        <v>8</v>
      </c>
      <c r="BE2182">
        <v>13</v>
      </c>
      <c r="BF2182" s="6">
        <f t="shared" si="102"/>
        <v>46247</v>
      </c>
      <c r="BG2182">
        <f t="shared" si="103"/>
        <v>-1.5416666666642413</v>
      </c>
      <c r="BH2182" t="str">
        <f t="shared" si="104"/>
        <v>COMPLY</v>
      </c>
      <c r="BI2182" t="str">
        <f>VLOOKUP(H2182,Sheet2!$A$1:$B$270,2,FALSE)</f>
        <v>TABANAN</v>
      </c>
    </row>
    <row r="2183" spans="1:61">
      <c r="A2183">
        <v>2182</v>
      </c>
      <c r="B2183">
        <v>1002519391</v>
      </c>
      <c r="C2183">
        <v>3</v>
      </c>
      <c r="D2183" t="s">
        <v>49</v>
      </c>
      <c r="E2183">
        <v>4</v>
      </c>
      <c r="F2183" t="s">
        <v>252</v>
      </c>
      <c r="G2183" t="s">
        <v>554</v>
      </c>
      <c r="H2183" t="s">
        <v>558</v>
      </c>
      <c r="I2183" t="s">
        <v>213</v>
      </c>
      <c r="J2183" t="s">
        <v>214</v>
      </c>
      <c r="K2183" t="s">
        <v>149</v>
      </c>
      <c r="L2183" t="s">
        <v>215</v>
      </c>
      <c r="M2183" t="s">
        <v>933</v>
      </c>
      <c r="N2183" t="s">
        <v>216</v>
      </c>
      <c r="O2183" s="57">
        <v>46245.455520833333</v>
      </c>
      <c r="P2183" s="57">
        <v>46247.360752314817</v>
      </c>
      <c r="Q2183">
        <v>69363041</v>
      </c>
      <c r="S2183">
        <v>142278112666</v>
      </c>
      <c r="T2183" t="s">
        <v>6281</v>
      </c>
      <c r="U2183" t="s">
        <v>6282</v>
      </c>
      <c r="V2183" t="s">
        <v>7683</v>
      </c>
      <c r="Z2183">
        <v>109.331064</v>
      </c>
      <c r="AA2183">
        <v>-6.9062650000000003</v>
      </c>
      <c r="AB2183" t="s">
        <v>7684</v>
      </c>
      <c r="AC2183" t="s">
        <v>237</v>
      </c>
      <c r="AL2183" t="s">
        <v>218</v>
      </c>
      <c r="AM2183" t="s">
        <v>7685</v>
      </c>
      <c r="AN2183" t="s">
        <v>6</v>
      </c>
      <c r="AO2183" s="57">
        <v>46334.465520833335</v>
      </c>
      <c r="AP2183" s="57">
        <v>46246.333333333336</v>
      </c>
      <c r="AQ2183" t="s">
        <v>248</v>
      </c>
      <c r="AR2183" t="s">
        <v>12</v>
      </c>
      <c r="AS2183" t="s">
        <v>558</v>
      </c>
      <c r="AT2183" t="s">
        <v>231</v>
      </c>
      <c r="AV2183" t="s">
        <v>917</v>
      </c>
      <c r="AW2183" t="s">
        <v>1020</v>
      </c>
      <c r="AX2183" t="s">
        <v>223</v>
      </c>
      <c r="BA2183" s="57">
        <v>46246.333333333336</v>
      </c>
      <c r="BB2183" t="s">
        <v>7685</v>
      </c>
      <c r="BF2183" s="6" t="e">
        <f t="shared" si="102"/>
        <v>#NUM!</v>
      </c>
      <c r="BG2183" t="e">
        <f t="shared" si="103"/>
        <v>#NUM!</v>
      </c>
      <c r="BH2183" t="e">
        <f t="shared" si="104"/>
        <v>#NUM!</v>
      </c>
      <c r="BI2183" t="e">
        <f>VLOOKUP(H2183,Sheet2!$A$1:$B$270,2,FALSE)</f>
        <v>#N/A</v>
      </c>
    </row>
    <row r="2184" spans="1:61">
      <c r="A2184">
        <v>2183</v>
      </c>
      <c r="B2184">
        <v>1002512799</v>
      </c>
      <c r="C2184">
        <v>3</v>
      </c>
      <c r="D2184" t="s">
        <v>59</v>
      </c>
      <c r="E2184">
        <v>4</v>
      </c>
      <c r="F2184" t="s">
        <v>567</v>
      </c>
      <c r="G2184" t="s">
        <v>906</v>
      </c>
      <c r="H2184" t="s">
        <v>920</v>
      </c>
      <c r="I2184" t="s">
        <v>213</v>
      </c>
      <c r="J2184" t="s">
        <v>214</v>
      </c>
      <c r="K2184" t="s">
        <v>149</v>
      </c>
      <c r="M2184" t="s">
        <v>970</v>
      </c>
      <c r="N2184" t="s">
        <v>216</v>
      </c>
      <c r="O2184" s="57">
        <v>46240.626886574071</v>
      </c>
      <c r="P2184" s="57">
        <v>46240.628217592595</v>
      </c>
      <c r="Q2184">
        <v>69360084</v>
      </c>
      <c r="S2184">
        <v>146136128911</v>
      </c>
      <c r="T2184" t="s">
        <v>1494</v>
      </c>
      <c r="Z2184">
        <v>110.249332241266</v>
      </c>
      <c r="AA2184">
        <v>-7.8075403090454598</v>
      </c>
      <c r="AB2184" t="s">
        <v>1497</v>
      </c>
      <c r="AC2184" t="s">
        <v>291</v>
      </c>
      <c r="AO2184" s="57">
        <v>46181.642870370371</v>
      </c>
      <c r="AR2184" t="s">
        <v>6</v>
      </c>
      <c r="AS2184" t="s">
        <v>920</v>
      </c>
      <c r="AT2184" t="s">
        <v>231</v>
      </c>
      <c r="AV2184" t="s">
        <v>971</v>
      </c>
      <c r="AW2184" t="s">
        <v>582</v>
      </c>
      <c r="AX2184" t="s">
        <v>223</v>
      </c>
      <c r="BF2184" s="6" t="e">
        <f t="shared" si="102"/>
        <v>#NUM!</v>
      </c>
      <c r="BG2184" t="e">
        <f t="shared" si="103"/>
        <v>#NUM!</v>
      </c>
      <c r="BH2184" t="e">
        <f t="shared" si="104"/>
        <v>#NUM!</v>
      </c>
      <c r="BI2184" t="e">
        <f>VLOOKUP(H2184,Sheet2!$A$1:$B$270,2,FALSE)</f>
        <v>#N/A</v>
      </c>
    </row>
    <row r="2185" spans="1:61">
      <c r="A2185">
        <v>2184</v>
      </c>
      <c r="B2185">
        <v>1002517816</v>
      </c>
      <c r="C2185">
        <v>3</v>
      </c>
      <c r="D2185" t="s">
        <v>38</v>
      </c>
      <c r="E2185">
        <v>5</v>
      </c>
      <c r="F2185" t="s">
        <v>92</v>
      </c>
      <c r="G2185" t="s">
        <v>92</v>
      </c>
      <c r="H2185" t="s">
        <v>519</v>
      </c>
      <c r="I2185" t="s">
        <v>213</v>
      </c>
      <c r="J2185" t="s">
        <v>214</v>
      </c>
      <c r="K2185" t="s">
        <v>149</v>
      </c>
      <c r="M2185" t="s">
        <v>76</v>
      </c>
      <c r="N2185" t="s">
        <v>216</v>
      </c>
      <c r="O2185" s="57">
        <v>46244.570509259262</v>
      </c>
      <c r="P2185" s="57">
        <v>46244.699814814812</v>
      </c>
      <c r="Q2185">
        <v>69359801</v>
      </c>
      <c r="S2185">
        <v>152630205415</v>
      </c>
      <c r="T2185" t="s">
        <v>4209</v>
      </c>
      <c r="U2185" t="s">
        <v>6579</v>
      </c>
      <c r="V2185" t="s">
        <v>6580</v>
      </c>
      <c r="Z2185">
        <v>111.5326754</v>
      </c>
      <c r="AA2185">
        <v>-7.7295334999999996</v>
      </c>
      <c r="AB2185" t="s">
        <v>4212</v>
      </c>
      <c r="AC2185" t="s">
        <v>217</v>
      </c>
      <c r="AL2185" t="s">
        <v>218</v>
      </c>
      <c r="AM2185" t="s">
        <v>6581</v>
      </c>
      <c r="AN2185" t="s">
        <v>6</v>
      </c>
      <c r="AO2185" s="57">
        <v>46303.579675925925</v>
      </c>
      <c r="AR2185" t="s">
        <v>219</v>
      </c>
      <c r="AS2185" t="s">
        <v>519</v>
      </c>
      <c r="AT2185" t="s">
        <v>231</v>
      </c>
      <c r="AU2185">
        <v>20260810</v>
      </c>
      <c r="AV2185" t="s">
        <v>222</v>
      </c>
      <c r="AW2185" t="s">
        <v>562</v>
      </c>
      <c r="AX2185" t="s">
        <v>223</v>
      </c>
      <c r="BA2185" s="57">
        <v>46244.291666666664</v>
      </c>
      <c r="BB2185" t="s">
        <v>6581</v>
      </c>
      <c r="BC2185">
        <v>2026</v>
      </c>
      <c r="BD2185">
        <v>8</v>
      </c>
      <c r="BE2185">
        <v>10</v>
      </c>
      <c r="BF2185" s="6">
        <f t="shared" si="102"/>
        <v>46244</v>
      </c>
      <c r="BG2185">
        <f t="shared" si="103"/>
        <v>-0.29166666666424135</v>
      </c>
      <c r="BH2185" t="str">
        <f t="shared" si="104"/>
        <v>COMPLY</v>
      </c>
      <c r="BI2185" t="str">
        <f>VLOOKUP(H2185,Sheet2!$A$1:$B$270,2,FALSE)</f>
        <v>MADIUN</v>
      </c>
    </row>
    <row r="2186" spans="1:61">
      <c r="A2186">
        <v>2185</v>
      </c>
      <c r="B2186">
        <v>1002523448</v>
      </c>
      <c r="C2186">
        <v>3</v>
      </c>
      <c r="D2186" t="s">
        <v>59</v>
      </c>
      <c r="E2186">
        <v>4</v>
      </c>
      <c r="F2186" t="s">
        <v>567</v>
      </c>
      <c r="G2186" t="s">
        <v>609</v>
      </c>
      <c r="H2186" t="s">
        <v>611</v>
      </c>
      <c r="I2186" t="s">
        <v>213</v>
      </c>
      <c r="J2186" t="s">
        <v>214</v>
      </c>
      <c r="K2186" t="s">
        <v>149</v>
      </c>
      <c r="L2186" t="s">
        <v>606</v>
      </c>
      <c r="M2186" t="s">
        <v>575</v>
      </c>
      <c r="N2186" t="s">
        <v>216</v>
      </c>
      <c r="O2186" s="57">
        <v>46247.388854166667</v>
      </c>
      <c r="P2186" s="57">
        <v>46247.624016203707</v>
      </c>
      <c r="Q2186">
        <v>69364787</v>
      </c>
      <c r="R2186">
        <v>2745060873</v>
      </c>
      <c r="S2186">
        <v>141114227918</v>
      </c>
      <c r="T2186" t="s">
        <v>9535</v>
      </c>
      <c r="U2186" t="s">
        <v>9536</v>
      </c>
      <c r="V2186" t="s">
        <v>9537</v>
      </c>
      <c r="Z2186">
        <v>110.357856</v>
      </c>
      <c r="AA2186">
        <v>-7.8092240000000004</v>
      </c>
      <c r="AB2186" t="s">
        <v>9538</v>
      </c>
      <c r="AC2186" t="s">
        <v>237</v>
      </c>
      <c r="AL2186" t="s">
        <v>218</v>
      </c>
      <c r="AM2186" t="s">
        <v>9539</v>
      </c>
      <c r="AN2186" t="s">
        <v>6</v>
      </c>
      <c r="AO2186" t="s">
        <v>8864</v>
      </c>
      <c r="AP2186" s="57">
        <v>46248.333333333336</v>
      </c>
      <c r="AR2186" t="s">
        <v>14</v>
      </c>
      <c r="AS2186" t="s">
        <v>611</v>
      </c>
      <c r="AT2186" t="s">
        <v>231</v>
      </c>
      <c r="AV2186" t="s">
        <v>9540</v>
      </c>
      <c r="AW2186" t="s">
        <v>9541</v>
      </c>
      <c r="AX2186" t="s">
        <v>223</v>
      </c>
      <c r="BA2186" s="57">
        <v>46248.333333333336</v>
      </c>
      <c r="BB2186" t="s">
        <v>9539</v>
      </c>
      <c r="BF2186" s="6" t="e">
        <f t="shared" si="102"/>
        <v>#NUM!</v>
      </c>
      <c r="BG2186" t="e">
        <f t="shared" si="103"/>
        <v>#NUM!</v>
      </c>
      <c r="BH2186" t="e">
        <f t="shared" si="104"/>
        <v>#NUM!</v>
      </c>
      <c r="BI2186" t="e">
        <f>VLOOKUP(H2186,Sheet2!$A$1:$B$270,2,FALSE)</f>
        <v>#N/A</v>
      </c>
    </row>
    <row r="2187" spans="1:61">
      <c r="A2187">
        <v>2186</v>
      </c>
      <c r="B2187">
        <v>1002514413</v>
      </c>
      <c r="C2187">
        <v>3</v>
      </c>
      <c r="D2187" t="s">
        <v>55</v>
      </c>
      <c r="E2187">
        <v>5</v>
      </c>
      <c r="F2187" t="s">
        <v>313</v>
      </c>
      <c r="G2187" t="s">
        <v>124</v>
      </c>
      <c r="H2187" t="s">
        <v>336</v>
      </c>
      <c r="I2187" t="s">
        <v>213</v>
      </c>
      <c r="J2187" t="s">
        <v>214</v>
      </c>
      <c r="K2187" t="s">
        <v>149</v>
      </c>
      <c r="L2187" t="s">
        <v>215</v>
      </c>
      <c r="M2187" t="s">
        <v>76</v>
      </c>
      <c r="N2187" t="s">
        <v>216</v>
      </c>
      <c r="O2187" s="57">
        <v>46241.491631944446</v>
      </c>
      <c r="P2187" s="57">
        <v>46242.600949074076</v>
      </c>
      <c r="Q2187">
        <v>69360679</v>
      </c>
      <c r="S2187">
        <v>152306253187</v>
      </c>
      <c r="T2187" t="s">
        <v>5370</v>
      </c>
      <c r="U2187" t="s">
        <v>5371</v>
      </c>
      <c r="V2187" t="s">
        <v>5372</v>
      </c>
      <c r="Z2187">
        <v>112.726981831705</v>
      </c>
      <c r="AA2187">
        <v>-7.3456357125932303</v>
      </c>
      <c r="AB2187" t="s">
        <v>5373</v>
      </c>
      <c r="AC2187" t="s">
        <v>237</v>
      </c>
      <c r="AL2187" t="s">
        <v>218</v>
      </c>
      <c r="AM2187" t="s">
        <v>5374</v>
      </c>
      <c r="AN2187" t="s">
        <v>6</v>
      </c>
      <c r="AO2187" s="57">
        <v>46211.496574074074</v>
      </c>
      <c r="AP2187" s="57">
        <v>46244.625</v>
      </c>
      <c r="AR2187" t="s">
        <v>219</v>
      </c>
      <c r="AS2187" t="s">
        <v>336</v>
      </c>
      <c r="AT2187" t="s">
        <v>231</v>
      </c>
      <c r="AU2187">
        <v>20260808</v>
      </c>
      <c r="AV2187" t="s">
        <v>222</v>
      </c>
      <c r="AW2187" t="s">
        <v>1022</v>
      </c>
      <c r="AX2187" t="s">
        <v>223</v>
      </c>
      <c r="BA2187" s="57">
        <v>46244.625</v>
      </c>
      <c r="BB2187" t="s">
        <v>5374</v>
      </c>
      <c r="BC2187">
        <v>2026</v>
      </c>
      <c r="BD2187">
        <v>8</v>
      </c>
      <c r="BE2187">
        <v>8</v>
      </c>
      <c r="BF2187" s="6">
        <f t="shared" si="102"/>
        <v>46242</v>
      </c>
      <c r="BG2187">
        <f t="shared" si="103"/>
        <v>-2.625</v>
      </c>
      <c r="BH2187" t="str">
        <f t="shared" si="104"/>
        <v>COMPLY</v>
      </c>
      <c r="BI2187" t="str">
        <f>VLOOKUP(H2187,Sheet2!$A$1:$B$270,2,FALSE)</f>
        <v>SURABAYA SELATAN</v>
      </c>
    </row>
    <row r="2188" spans="1:61">
      <c r="A2188">
        <v>2187</v>
      </c>
      <c r="B2188">
        <v>1002505626</v>
      </c>
      <c r="C2188">
        <v>3</v>
      </c>
      <c r="D2188" t="s">
        <v>49</v>
      </c>
      <c r="E2188">
        <v>4</v>
      </c>
      <c r="F2188" t="s">
        <v>252</v>
      </c>
      <c r="G2188" t="s">
        <v>931</v>
      </c>
      <c r="H2188" t="s">
        <v>932</v>
      </c>
      <c r="I2188" t="s">
        <v>213</v>
      </c>
      <c r="J2188" t="s">
        <v>214</v>
      </c>
      <c r="K2188" t="s">
        <v>149</v>
      </c>
      <c r="M2188" t="s">
        <v>76</v>
      </c>
      <c r="N2188" t="s">
        <v>216</v>
      </c>
      <c r="O2188" s="57">
        <v>46237.398842592593</v>
      </c>
      <c r="P2188" s="57">
        <v>46238.553877314815</v>
      </c>
      <c r="Q2188">
        <v>69357235</v>
      </c>
      <c r="S2188">
        <v>142212126634</v>
      </c>
      <c r="T2188" t="s">
        <v>2916</v>
      </c>
      <c r="U2188" t="s">
        <v>2917</v>
      </c>
      <c r="V2188" t="s">
        <v>2918</v>
      </c>
      <c r="Z2188">
        <v>109.189907312393</v>
      </c>
      <c r="AA2188">
        <v>-6.89574875935919</v>
      </c>
      <c r="AB2188" t="s">
        <v>2919</v>
      </c>
      <c r="AC2188" t="s">
        <v>226</v>
      </c>
      <c r="AL2188" t="s">
        <v>218</v>
      </c>
      <c r="AM2188" t="s">
        <v>2920</v>
      </c>
      <c r="AN2188" t="s">
        <v>6</v>
      </c>
      <c r="AO2188" s="57">
        <v>46089.402928240743</v>
      </c>
      <c r="AP2188" s="57">
        <v>46238.541666666664</v>
      </c>
      <c r="AR2188" t="s">
        <v>219</v>
      </c>
      <c r="AS2188" t="s">
        <v>932</v>
      </c>
      <c r="AT2188" t="s">
        <v>231</v>
      </c>
      <c r="AU2188">
        <v>20260804</v>
      </c>
      <c r="AV2188" t="s">
        <v>222</v>
      </c>
      <c r="AW2188" t="s">
        <v>561</v>
      </c>
      <c r="AX2188" t="s">
        <v>223</v>
      </c>
      <c r="BA2188" s="57">
        <v>46238.541666666664</v>
      </c>
      <c r="BB2188" t="s">
        <v>2920</v>
      </c>
      <c r="BC2188">
        <v>2026</v>
      </c>
      <c r="BD2188">
        <v>8</v>
      </c>
      <c r="BE2188">
        <v>4</v>
      </c>
      <c r="BF2188" s="6">
        <f t="shared" si="102"/>
        <v>46238</v>
      </c>
      <c r="BG2188">
        <f t="shared" si="103"/>
        <v>-0.54166666666424135</v>
      </c>
      <c r="BH2188" t="str">
        <f t="shared" si="104"/>
        <v>COMPLY</v>
      </c>
      <c r="BI2188" t="e">
        <f>VLOOKUP(H2188,Sheet2!$A$1:$B$270,2,FALSE)</f>
        <v>#N/A</v>
      </c>
    </row>
    <row r="2189" spans="1:61">
      <c r="A2189">
        <v>2188</v>
      </c>
      <c r="B2189">
        <v>1002520723</v>
      </c>
      <c r="C2189">
        <v>3</v>
      </c>
      <c r="D2189" t="s">
        <v>42</v>
      </c>
      <c r="E2189">
        <v>5</v>
      </c>
      <c r="F2189" t="s">
        <v>233</v>
      </c>
      <c r="G2189" t="s">
        <v>105</v>
      </c>
      <c r="H2189" t="s">
        <v>299</v>
      </c>
      <c r="I2189" t="s">
        <v>213</v>
      </c>
      <c r="J2189" t="s">
        <v>214</v>
      </c>
      <c r="K2189" t="s">
        <v>149</v>
      </c>
      <c r="M2189" t="s">
        <v>76</v>
      </c>
      <c r="N2189" t="s">
        <v>216</v>
      </c>
      <c r="O2189" s="57">
        <v>46245.684999999998</v>
      </c>
      <c r="P2189" s="57">
        <v>46247.454143518517</v>
      </c>
      <c r="Q2189">
        <v>69363633</v>
      </c>
      <c r="R2189">
        <v>3215215032</v>
      </c>
      <c r="S2189">
        <v>152313204940</v>
      </c>
      <c r="T2189" t="s">
        <v>7686</v>
      </c>
      <c r="U2189" t="s">
        <v>7687</v>
      </c>
      <c r="V2189" t="s">
        <v>8600</v>
      </c>
      <c r="Z2189">
        <v>112.46213590000001</v>
      </c>
      <c r="AA2189">
        <v>-7.4041848999999997</v>
      </c>
      <c r="AB2189" t="s">
        <v>7688</v>
      </c>
      <c r="AC2189" t="s">
        <v>230</v>
      </c>
      <c r="AL2189" t="s">
        <v>218</v>
      </c>
      <c r="AM2189" t="s">
        <v>8601</v>
      </c>
      <c r="AN2189" t="s">
        <v>6</v>
      </c>
      <c r="AO2189" s="57">
        <v>46334.694293981483</v>
      </c>
      <c r="AP2189" s="57">
        <v>46247.541666666664</v>
      </c>
      <c r="AR2189" t="s">
        <v>219</v>
      </c>
      <c r="AS2189" t="s">
        <v>299</v>
      </c>
      <c r="AT2189" t="s">
        <v>231</v>
      </c>
      <c r="AU2189">
        <v>20260813</v>
      </c>
      <c r="AV2189" t="s">
        <v>222</v>
      </c>
      <c r="AW2189" t="s">
        <v>927</v>
      </c>
      <c r="AX2189" t="s">
        <v>223</v>
      </c>
      <c r="BA2189" s="57">
        <v>46247.541666666664</v>
      </c>
      <c r="BB2189" t="s">
        <v>8601</v>
      </c>
      <c r="BC2189">
        <v>2026</v>
      </c>
      <c r="BD2189">
        <v>8</v>
      </c>
      <c r="BE2189">
        <v>13</v>
      </c>
      <c r="BF2189" s="6">
        <f t="shared" si="102"/>
        <v>46247</v>
      </c>
      <c r="BG2189">
        <f t="shared" si="103"/>
        <v>-0.54166666666424135</v>
      </c>
      <c r="BH2189" t="str">
        <f t="shared" si="104"/>
        <v>COMPLY</v>
      </c>
      <c r="BI2189" t="str">
        <f>VLOOKUP(H2189,Sheet2!$A$1:$B$270,2,FALSE)</f>
        <v>MOJOKERTO</v>
      </c>
    </row>
    <row r="2190" spans="1:61">
      <c r="A2190">
        <v>2189</v>
      </c>
      <c r="B2190">
        <v>1002519686</v>
      </c>
      <c r="C2190">
        <v>3</v>
      </c>
      <c r="D2190" t="s">
        <v>59</v>
      </c>
      <c r="E2190">
        <v>4</v>
      </c>
      <c r="F2190" t="s">
        <v>224</v>
      </c>
      <c r="G2190" t="s">
        <v>224</v>
      </c>
      <c r="H2190" t="s">
        <v>911</v>
      </c>
      <c r="I2190" t="s">
        <v>213</v>
      </c>
      <c r="J2190" t="s">
        <v>214</v>
      </c>
      <c r="K2190" t="s">
        <v>149</v>
      </c>
      <c r="M2190" t="s">
        <v>236</v>
      </c>
      <c r="N2190" t="s">
        <v>216</v>
      </c>
      <c r="O2190" s="57">
        <v>46245.50640046296</v>
      </c>
      <c r="P2190" s="57">
        <v>46249.084282407406</v>
      </c>
      <c r="Q2190">
        <v>69363227</v>
      </c>
      <c r="S2190">
        <v>146303609809</v>
      </c>
      <c r="T2190" t="s">
        <v>7689</v>
      </c>
      <c r="U2190" t="s">
        <v>7690</v>
      </c>
      <c r="Z2190">
        <v>109.286965728835</v>
      </c>
      <c r="AA2190">
        <v>-7.4079166893025699</v>
      </c>
      <c r="AB2190" t="s">
        <v>7691</v>
      </c>
      <c r="AC2190" t="s">
        <v>217</v>
      </c>
      <c r="AO2190" s="57">
        <v>46334.507453703707</v>
      </c>
      <c r="AR2190" t="s">
        <v>312</v>
      </c>
      <c r="AS2190" t="s">
        <v>911</v>
      </c>
      <c r="AT2190" t="s">
        <v>231</v>
      </c>
      <c r="AV2190" t="s">
        <v>904</v>
      </c>
      <c r="AW2190" t="s">
        <v>634</v>
      </c>
      <c r="AX2190" t="s">
        <v>223</v>
      </c>
      <c r="AZ2190" t="s">
        <v>904</v>
      </c>
      <c r="BF2190" s="6" t="e">
        <f t="shared" si="102"/>
        <v>#NUM!</v>
      </c>
      <c r="BG2190" t="e">
        <f t="shared" si="103"/>
        <v>#NUM!</v>
      </c>
      <c r="BH2190" t="e">
        <f t="shared" si="104"/>
        <v>#NUM!</v>
      </c>
      <c r="BI2190" t="e">
        <f>VLOOKUP(H2190,Sheet2!$A$1:$B$270,2,FALSE)</f>
        <v>#N/A</v>
      </c>
    </row>
    <row r="2191" spans="1:61">
      <c r="A2191">
        <v>2190</v>
      </c>
      <c r="B2191">
        <v>1002514242</v>
      </c>
      <c r="C2191">
        <v>3</v>
      </c>
      <c r="D2191" t="s">
        <v>42</v>
      </c>
      <c r="E2191">
        <v>5</v>
      </c>
      <c r="F2191" t="s">
        <v>102</v>
      </c>
      <c r="G2191" t="s">
        <v>99</v>
      </c>
      <c r="H2191" t="s">
        <v>287</v>
      </c>
      <c r="I2191" t="s">
        <v>213</v>
      </c>
      <c r="J2191" t="s">
        <v>214</v>
      </c>
      <c r="K2191" t="s">
        <v>149</v>
      </c>
      <c r="L2191" t="s">
        <v>215</v>
      </c>
      <c r="M2191" t="s">
        <v>76</v>
      </c>
      <c r="N2191" t="s">
        <v>216</v>
      </c>
      <c r="O2191" s="57">
        <v>46241.457592592589</v>
      </c>
      <c r="P2191" s="57">
        <v>46242.519201388888</v>
      </c>
      <c r="Q2191">
        <v>69360576</v>
      </c>
      <c r="S2191">
        <v>152519203436</v>
      </c>
      <c r="T2191" t="s">
        <v>5375</v>
      </c>
      <c r="U2191" t="s">
        <v>5376</v>
      </c>
      <c r="V2191" t="s">
        <v>5377</v>
      </c>
      <c r="Z2191">
        <v>114.1615197</v>
      </c>
      <c r="AA2191">
        <v>-8.3713940000000004</v>
      </c>
      <c r="AB2191" t="s">
        <v>5378</v>
      </c>
      <c r="AC2191" t="s">
        <v>217</v>
      </c>
      <c r="AL2191" t="s">
        <v>218</v>
      </c>
      <c r="AM2191" t="s">
        <v>5379</v>
      </c>
      <c r="AN2191" t="s">
        <v>6</v>
      </c>
      <c r="AO2191" s="57">
        <v>46211.465613425928</v>
      </c>
      <c r="AP2191" s="57">
        <v>46242.541666666664</v>
      </c>
      <c r="AR2191" t="s">
        <v>219</v>
      </c>
      <c r="AS2191" t="s">
        <v>287</v>
      </c>
      <c r="AT2191" t="s">
        <v>221</v>
      </c>
      <c r="AU2191">
        <v>20260808</v>
      </c>
      <c r="AV2191" t="s">
        <v>222</v>
      </c>
      <c r="AW2191" t="s">
        <v>1004</v>
      </c>
      <c r="AX2191" t="s">
        <v>223</v>
      </c>
      <c r="BA2191" s="57">
        <v>46242.541666666664</v>
      </c>
      <c r="BB2191" t="s">
        <v>5379</v>
      </c>
      <c r="BC2191">
        <v>2026</v>
      </c>
      <c r="BD2191">
        <v>8</v>
      </c>
      <c r="BE2191">
        <v>8</v>
      </c>
      <c r="BF2191" s="6">
        <f t="shared" si="102"/>
        <v>46242</v>
      </c>
      <c r="BG2191">
        <f t="shared" si="103"/>
        <v>-0.54166666666424135</v>
      </c>
      <c r="BH2191" t="str">
        <f t="shared" si="104"/>
        <v>COMPLY</v>
      </c>
      <c r="BI2191" t="str">
        <f>VLOOKUP(H2191,Sheet2!$A$1:$B$270,2,FALSE)</f>
        <v>BANYUWANGI</v>
      </c>
    </row>
    <row r="2192" spans="1:61">
      <c r="A2192">
        <v>2191</v>
      </c>
      <c r="B2192">
        <v>1002513746</v>
      </c>
      <c r="C2192">
        <v>3</v>
      </c>
      <c r="D2192" t="s">
        <v>49</v>
      </c>
      <c r="E2192">
        <v>4</v>
      </c>
      <c r="F2192" t="s">
        <v>246</v>
      </c>
      <c r="G2192" t="s">
        <v>247</v>
      </c>
      <c r="H2192" t="s">
        <v>615</v>
      </c>
      <c r="I2192" t="s">
        <v>9798</v>
      </c>
      <c r="J2192" t="s">
        <v>214</v>
      </c>
      <c r="K2192" t="s">
        <v>149</v>
      </c>
      <c r="M2192" t="s">
        <v>76</v>
      </c>
      <c r="N2192" t="s">
        <v>9799</v>
      </c>
      <c r="O2192" s="57">
        <v>46241.372118055559</v>
      </c>
      <c r="P2192" s="57">
        <v>46241.522638888891</v>
      </c>
      <c r="Q2192">
        <v>69359593</v>
      </c>
      <c r="S2192">
        <v>141420144955</v>
      </c>
      <c r="T2192" t="s">
        <v>12604</v>
      </c>
      <c r="U2192" t="s">
        <v>12605</v>
      </c>
      <c r="V2192" t="s">
        <v>13060</v>
      </c>
      <c r="Z2192">
        <v>110.303393</v>
      </c>
      <c r="AA2192">
        <v>-7.0073460000000001</v>
      </c>
      <c r="AB2192" t="s">
        <v>12607</v>
      </c>
      <c r="AC2192" t="s">
        <v>226</v>
      </c>
      <c r="AL2192" t="s">
        <v>218</v>
      </c>
      <c r="AM2192" t="s">
        <v>10032</v>
      </c>
      <c r="AN2192" t="s">
        <v>6</v>
      </c>
      <c r="AO2192" s="57">
        <v>46211.382592592592</v>
      </c>
      <c r="AR2192" t="s">
        <v>219</v>
      </c>
      <c r="AS2192" t="s">
        <v>615</v>
      </c>
      <c r="AT2192" t="s">
        <v>231</v>
      </c>
      <c r="AU2192">
        <v>20260807</v>
      </c>
      <c r="AV2192" t="s">
        <v>222</v>
      </c>
      <c r="AW2192" t="s">
        <v>10482</v>
      </c>
      <c r="AX2192" t="s">
        <v>223</v>
      </c>
      <c r="BA2192" s="57">
        <v>25569.291666666668</v>
      </c>
      <c r="BB2192" t="s">
        <v>10032</v>
      </c>
      <c r="BC2192">
        <v>2026</v>
      </c>
      <c r="BD2192">
        <v>8</v>
      </c>
      <c r="BE2192">
        <v>7</v>
      </c>
      <c r="BF2192" s="6">
        <f t="shared" si="102"/>
        <v>46241</v>
      </c>
      <c r="BG2192">
        <f t="shared" si="103"/>
        <v>20671.708333333332</v>
      </c>
      <c r="BH2192" t="str">
        <f t="shared" si="104"/>
        <v>NOT COMPLY</v>
      </c>
      <c r="BI2192" t="e">
        <f>VLOOKUP(H2192,Sheet2!$A$1:$B$270,2,FALSE)</f>
        <v>#N/A</v>
      </c>
    </row>
    <row r="2193" spans="1:61">
      <c r="A2193">
        <v>2192</v>
      </c>
      <c r="B2193">
        <v>1002516163</v>
      </c>
      <c r="C2193">
        <v>3</v>
      </c>
      <c r="D2193" t="s">
        <v>38</v>
      </c>
      <c r="E2193">
        <v>5</v>
      </c>
      <c r="F2193" t="s">
        <v>90</v>
      </c>
      <c r="G2193" t="s">
        <v>98</v>
      </c>
      <c r="H2193" t="s">
        <v>301</v>
      </c>
      <c r="I2193" t="s">
        <v>213</v>
      </c>
      <c r="J2193" t="s">
        <v>214</v>
      </c>
      <c r="K2193" t="s">
        <v>149</v>
      </c>
      <c r="L2193" t="s">
        <v>215</v>
      </c>
      <c r="M2193" t="s">
        <v>575</v>
      </c>
      <c r="N2193" t="s">
        <v>216</v>
      </c>
      <c r="O2193" s="57">
        <v>46242.693009259259</v>
      </c>
      <c r="P2193" s="57">
        <v>46244.466932870368</v>
      </c>
      <c r="Q2193">
        <v>69361598</v>
      </c>
      <c r="S2193">
        <v>152606246410</v>
      </c>
      <c r="T2193" t="s">
        <v>5380</v>
      </c>
      <c r="U2193" t="s">
        <v>5381</v>
      </c>
      <c r="V2193" t="s">
        <v>5382</v>
      </c>
      <c r="Z2193">
        <v>111.87048928221</v>
      </c>
      <c r="AA2193">
        <v>-8.0452815348623403</v>
      </c>
      <c r="AB2193" t="s">
        <v>5383</v>
      </c>
      <c r="AC2193" t="s">
        <v>237</v>
      </c>
      <c r="AL2193" t="s">
        <v>218</v>
      </c>
      <c r="AM2193" t="s">
        <v>5384</v>
      </c>
      <c r="AN2193" t="s">
        <v>6</v>
      </c>
      <c r="AO2193" s="57">
        <v>46242.694560185184</v>
      </c>
      <c r="AP2193" s="57">
        <v>46243.541666666664</v>
      </c>
      <c r="AR2193" t="s">
        <v>14</v>
      </c>
      <c r="AS2193" t="s">
        <v>301</v>
      </c>
      <c r="AT2193" t="s">
        <v>231</v>
      </c>
      <c r="AV2193" t="s">
        <v>6582</v>
      </c>
      <c r="AW2193" t="s">
        <v>1012</v>
      </c>
      <c r="AX2193" t="s">
        <v>223</v>
      </c>
      <c r="BA2193" s="57">
        <v>46243.541666666664</v>
      </c>
      <c r="BB2193" t="s">
        <v>5384</v>
      </c>
      <c r="BF2193" s="6" t="e">
        <f t="shared" si="102"/>
        <v>#NUM!</v>
      </c>
      <c r="BG2193" t="e">
        <f t="shared" si="103"/>
        <v>#NUM!</v>
      </c>
      <c r="BH2193" t="e">
        <f t="shared" si="104"/>
        <v>#NUM!</v>
      </c>
      <c r="BI2193" t="str">
        <f>VLOOKUP(H2193,Sheet2!$A$1:$B$270,2,FALSE)</f>
        <v>BLITAR</v>
      </c>
    </row>
    <row r="2194" spans="1:61">
      <c r="A2194">
        <v>2193</v>
      </c>
      <c r="B2194">
        <v>1002525157</v>
      </c>
      <c r="C2194">
        <v>3</v>
      </c>
      <c r="D2194" t="s">
        <v>59</v>
      </c>
      <c r="E2194">
        <v>4</v>
      </c>
      <c r="F2194" t="s">
        <v>224</v>
      </c>
      <c r="G2194" t="s">
        <v>224</v>
      </c>
      <c r="H2194" t="s">
        <v>975</v>
      </c>
      <c r="I2194" t="s">
        <v>213</v>
      </c>
      <c r="J2194" t="s">
        <v>214</v>
      </c>
      <c r="K2194" t="s">
        <v>149</v>
      </c>
      <c r="M2194" t="s">
        <v>76</v>
      </c>
      <c r="N2194" t="s">
        <v>216</v>
      </c>
      <c r="O2194" s="57">
        <v>46247.744050925925</v>
      </c>
      <c r="P2194" s="57">
        <v>46247.836851851855</v>
      </c>
      <c r="Q2194">
        <v>69362958</v>
      </c>
      <c r="S2194">
        <v>143387116072</v>
      </c>
      <c r="T2194" t="s">
        <v>7568</v>
      </c>
      <c r="U2194" t="s">
        <v>9542</v>
      </c>
      <c r="V2194" t="s">
        <v>9543</v>
      </c>
      <c r="Z2194">
        <v>109.062558</v>
      </c>
      <c r="AA2194">
        <v>-7.4956230000000001</v>
      </c>
      <c r="AB2194" t="s">
        <v>7571</v>
      </c>
      <c r="AC2194" t="s">
        <v>290</v>
      </c>
      <c r="AL2194" t="s">
        <v>218</v>
      </c>
      <c r="AM2194" t="s">
        <v>9544</v>
      </c>
      <c r="AN2194" t="s">
        <v>6</v>
      </c>
      <c r="AO2194" t="s">
        <v>9545</v>
      </c>
      <c r="AR2194" t="s">
        <v>219</v>
      </c>
      <c r="AS2194" t="s">
        <v>975</v>
      </c>
      <c r="AT2194" t="s">
        <v>231</v>
      </c>
      <c r="AU2194">
        <v>20260813</v>
      </c>
      <c r="AV2194" t="s">
        <v>222</v>
      </c>
      <c r="AW2194" t="s">
        <v>634</v>
      </c>
      <c r="AX2194" t="s">
        <v>223</v>
      </c>
      <c r="BA2194" s="57">
        <v>46247.291666666664</v>
      </c>
      <c r="BB2194" t="s">
        <v>9544</v>
      </c>
      <c r="BC2194">
        <v>2026</v>
      </c>
      <c r="BD2194">
        <v>8</v>
      </c>
      <c r="BE2194">
        <v>13</v>
      </c>
      <c r="BF2194" s="6">
        <f t="shared" si="102"/>
        <v>46247</v>
      </c>
      <c r="BG2194">
        <f t="shared" si="103"/>
        <v>-0.29166666666424135</v>
      </c>
      <c r="BH2194" t="str">
        <f t="shared" si="104"/>
        <v>COMPLY</v>
      </c>
      <c r="BI2194" t="e">
        <f>VLOOKUP(H2194,Sheet2!$A$1:$B$270,2,FALSE)</f>
        <v>#N/A</v>
      </c>
    </row>
    <row r="2195" spans="1:61">
      <c r="A2195">
        <v>2194</v>
      </c>
      <c r="B2195">
        <v>1002524904</v>
      </c>
      <c r="C2195">
        <v>3</v>
      </c>
      <c r="D2195" t="s">
        <v>51</v>
      </c>
      <c r="E2195">
        <v>4</v>
      </c>
      <c r="F2195" t="s">
        <v>273</v>
      </c>
      <c r="G2195" t="s">
        <v>569</v>
      </c>
      <c r="H2195" t="s">
        <v>632</v>
      </c>
      <c r="I2195" t="s">
        <v>213</v>
      </c>
      <c r="J2195" t="s">
        <v>214</v>
      </c>
      <c r="K2195" t="s">
        <v>149</v>
      </c>
      <c r="M2195" t="s">
        <v>76</v>
      </c>
      <c r="N2195" t="s">
        <v>216</v>
      </c>
      <c r="O2195" s="57">
        <v>46247.679594907408</v>
      </c>
      <c r="P2195" s="57">
        <v>46248.578773148147</v>
      </c>
      <c r="Q2195">
        <v>69363257</v>
      </c>
      <c r="S2195">
        <v>142516104517</v>
      </c>
      <c r="T2195" t="s">
        <v>7215</v>
      </c>
      <c r="U2195" t="s">
        <v>9546</v>
      </c>
      <c r="V2195" t="s">
        <v>9547</v>
      </c>
      <c r="Z2195">
        <v>110.67169111</v>
      </c>
      <c r="AA2195">
        <v>-7.0595498839999999</v>
      </c>
      <c r="AB2195" t="s">
        <v>7218</v>
      </c>
      <c r="AC2195" t="s">
        <v>291</v>
      </c>
      <c r="AL2195" t="s">
        <v>218</v>
      </c>
      <c r="AM2195" t="s">
        <v>9548</v>
      </c>
      <c r="AN2195" t="s">
        <v>6</v>
      </c>
      <c r="AO2195" t="s">
        <v>8942</v>
      </c>
      <c r="AR2195" t="s">
        <v>219</v>
      </c>
      <c r="AS2195" t="s">
        <v>632</v>
      </c>
      <c r="AT2195" t="s">
        <v>231</v>
      </c>
      <c r="AU2195">
        <v>20260814</v>
      </c>
      <c r="AV2195" t="s">
        <v>222</v>
      </c>
      <c r="AW2195" t="s">
        <v>561</v>
      </c>
      <c r="AX2195" t="s">
        <v>223</v>
      </c>
      <c r="BA2195" s="57">
        <v>46247.291666666664</v>
      </c>
      <c r="BB2195" t="s">
        <v>9548</v>
      </c>
      <c r="BC2195">
        <v>2026</v>
      </c>
      <c r="BD2195">
        <v>8</v>
      </c>
      <c r="BE2195">
        <v>14</v>
      </c>
      <c r="BF2195" s="6">
        <f t="shared" si="102"/>
        <v>46248</v>
      </c>
      <c r="BG2195">
        <f t="shared" si="103"/>
        <v>0.70833333333575865</v>
      </c>
      <c r="BH2195" t="str">
        <f t="shared" si="104"/>
        <v>COMPLY</v>
      </c>
      <c r="BI2195" t="e">
        <f>VLOOKUP(H2195,Sheet2!$A$1:$B$270,2,FALSE)</f>
        <v>#N/A</v>
      </c>
    </row>
    <row r="2196" spans="1:61">
      <c r="A2196">
        <v>2195</v>
      </c>
      <c r="B2196">
        <v>1002506542</v>
      </c>
      <c r="C2196">
        <v>3</v>
      </c>
      <c r="D2196" t="s">
        <v>45</v>
      </c>
      <c r="E2196">
        <v>5</v>
      </c>
      <c r="F2196" t="s">
        <v>211</v>
      </c>
      <c r="G2196" t="s">
        <v>110</v>
      </c>
      <c r="H2196" t="s">
        <v>479</v>
      </c>
      <c r="I2196" t="s">
        <v>213</v>
      </c>
      <c r="J2196" t="s">
        <v>214</v>
      </c>
      <c r="K2196" t="s">
        <v>149</v>
      </c>
      <c r="L2196" t="s">
        <v>215</v>
      </c>
      <c r="M2196" t="s">
        <v>575</v>
      </c>
      <c r="N2196" t="s">
        <v>216</v>
      </c>
      <c r="O2196" s="57">
        <v>46237.697187500002</v>
      </c>
      <c r="P2196" s="57">
        <v>46242.498449074075</v>
      </c>
      <c r="Q2196">
        <v>69357755</v>
      </c>
      <c r="S2196">
        <v>172617203039</v>
      </c>
      <c r="T2196" t="s">
        <v>2932</v>
      </c>
      <c r="U2196" t="s">
        <v>2933</v>
      </c>
      <c r="V2196" t="s">
        <v>2934</v>
      </c>
      <c r="Z2196">
        <v>118.569523</v>
      </c>
      <c r="AA2196">
        <v>-8.5263609999999996</v>
      </c>
      <c r="AB2196" t="s">
        <v>2935</v>
      </c>
      <c r="AC2196" t="s">
        <v>237</v>
      </c>
      <c r="AL2196" t="s">
        <v>218</v>
      </c>
      <c r="AM2196" t="s">
        <v>2383</v>
      </c>
      <c r="AN2196" t="s">
        <v>6</v>
      </c>
      <c r="AO2196" s="57">
        <v>46089.704780092594</v>
      </c>
      <c r="AP2196" s="57">
        <v>46238.541666666664</v>
      </c>
      <c r="AQ2196" t="s">
        <v>903</v>
      </c>
      <c r="AR2196" t="s">
        <v>14</v>
      </c>
      <c r="AS2196" t="s">
        <v>479</v>
      </c>
      <c r="AT2196" t="s">
        <v>221</v>
      </c>
      <c r="AV2196" t="s">
        <v>5385</v>
      </c>
      <c r="AW2196" t="s">
        <v>910</v>
      </c>
      <c r="AX2196" t="s">
        <v>223</v>
      </c>
      <c r="BA2196" s="57">
        <v>46238.541666666664</v>
      </c>
      <c r="BB2196" t="s">
        <v>2383</v>
      </c>
      <c r="BF2196" s="6" t="e">
        <f t="shared" si="102"/>
        <v>#NUM!</v>
      </c>
      <c r="BG2196" t="e">
        <f t="shared" si="103"/>
        <v>#NUM!</v>
      </c>
      <c r="BH2196" t="e">
        <f t="shared" si="104"/>
        <v>#NUM!</v>
      </c>
      <c r="BI2196" t="str">
        <f>VLOOKUP(H2196,Sheet2!$A$1:$B$270,2,FALSE)</f>
        <v>BIMA</v>
      </c>
    </row>
    <row r="2197" spans="1:61">
      <c r="A2197">
        <v>2196</v>
      </c>
      <c r="B2197">
        <v>1002507666</v>
      </c>
      <c r="C2197">
        <v>3</v>
      </c>
      <c r="D2197" t="s">
        <v>49</v>
      </c>
      <c r="E2197">
        <v>4</v>
      </c>
      <c r="F2197" t="s">
        <v>252</v>
      </c>
      <c r="G2197" t="s">
        <v>554</v>
      </c>
      <c r="H2197" t="s">
        <v>640</v>
      </c>
      <c r="I2197" t="s">
        <v>213</v>
      </c>
      <c r="J2197" t="s">
        <v>214</v>
      </c>
      <c r="K2197" t="s">
        <v>149</v>
      </c>
      <c r="M2197" t="s">
        <v>933</v>
      </c>
      <c r="N2197" t="s">
        <v>216</v>
      </c>
      <c r="O2197" s="57">
        <v>46238.470567129632</v>
      </c>
      <c r="P2197" s="57">
        <v>46240.410173611112</v>
      </c>
      <c r="Q2197">
        <v>69358113</v>
      </c>
      <c r="R2197">
        <v>2846131004</v>
      </c>
      <c r="S2197">
        <v>142213107363</v>
      </c>
      <c r="T2197" t="s">
        <v>949</v>
      </c>
      <c r="U2197" t="s">
        <v>2939</v>
      </c>
      <c r="V2197" t="s">
        <v>2940</v>
      </c>
      <c r="Z2197">
        <v>109.2400177</v>
      </c>
      <c r="AA2197">
        <v>-7.0606057</v>
      </c>
      <c r="AB2197" t="s">
        <v>2941</v>
      </c>
      <c r="AC2197" t="s">
        <v>226</v>
      </c>
      <c r="AL2197" t="s">
        <v>218</v>
      </c>
      <c r="AM2197" t="s">
        <v>2942</v>
      </c>
      <c r="AN2197" t="s">
        <v>6</v>
      </c>
      <c r="AO2197" s="57">
        <v>46120.476157407407</v>
      </c>
      <c r="AP2197" s="57">
        <v>46240.333333333336</v>
      </c>
      <c r="AR2197" t="s">
        <v>12</v>
      </c>
      <c r="AS2197" t="s">
        <v>640</v>
      </c>
      <c r="AT2197" t="s">
        <v>231</v>
      </c>
      <c r="AV2197" t="s">
        <v>917</v>
      </c>
      <c r="AW2197" t="s">
        <v>954</v>
      </c>
      <c r="AX2197" t="s">
        <v>223</v>
      </c>
      <c r="BA2197" s="57">
        <v>46240.333333333336</v>
      </c>
      <c r="BB2197" t="s">
        <v>2942</v>
      </c>
      <c r="BF2197" s="6" t="e">
        <f t="shared" si="102"/>
        <v>#NUM!</v>
      </c>
      <c r="BG2197" t="e">
        <f t="shared" si="103"/>
        <v>#NUM!</v>
      </c>
      <c r="BH2197" t="e">
        <f t="shared" si="104"/>
        <v>#NUM!</v>
      </c>
      <c r="BI2197" t="e">
        <f>VLOOKUP(H2197,Sheet2!$A$1:$B$270,2,FALSE)</f>
        <v>#N/A</v>
      </c>
    </row>
    <row r="2198" spans="1:61">
      <c r="A2198">
        <v>2197</v>
      </c>
      <c r="B2198">
        <v>1002506111</v>
      </c>
      <c r="C2198">
        <v>3</v>
      </c>
      <c r="D2198" t="s">
        <v>45</v>
      </c>
      <c r="E2198">
        <v>5</v>
      </c>
      <c r="F2198" t="s">
        <v>211</v>
      </c>
      <c r="G2198" t="s">
        <v>118</v>
      </c>
      <c r="H2198" t="s">
        <v>212</v>
      </c>
      <c r="I2198" t="s">
        <v>213</v>
      </c>
      <c r="J2198" t="s">
        <v>214</v>
      </c>
      <c r="K2198" t="s">
        <v>149</v>
      </c>
      <c r="M2198" t="s">
        <v>76</v>
      </c>
      <c r="N2198" t="s">
        <v>216</v>
      </c>
      <c r="O2198" s="57">
        <v>46237.564421296294</v>
      </c>
      <c r="P2198" s="57">
        <v>46237.615034722221</v>
      </c>
      <c r="Q2198">
        <v>69356666</v>
      </c>
      <c r="S2198">
        <v>172606792070</v>
      </c>
      <c r="T2198" t="s">
        <v>1214</v>
      </c>
      <c r="U2198" t="s">
        <v>1809</v>
      </c>
      <c r="V2198" t="s">
        <v>2943</v>
      </c>
      <c r="Z2198">
        <v>117.4524673</v>
      </c>
      <c r="AA2198">
        <v>-8.5887779000000002</v>
      </c>
      <c r="AB2198" t="s">
        <v>2944</v>
      </c>
      <c r="AC2198" t="s">
        <v>2945</v>
      </c>
      <c r="AL2198" t="s">
        <v>218</v>
      </c>
      <c r="AM2198" t="s">
        <v>2946</v>
      </c>
      <c r="AN2198" t="s">
        <v>6</v>
      </c>
      <c r="AO2198" s="57">
        <v>46089.569618055553</v>
      </c>
      <c r="AR2198" t="s">
        <v>219</v>
      </c>
      <c r="AS2198" t="s">
        <v>212</v>
      </c>
      <c r="AT2198" t="s">
        <v>231</v>
      </c>
      <c r="AU2198">
        <v>20260803</v>
      </c>
      <c r="AV2198" t="s">
        <v>222</v>
      </c>
      <c r="AW2198" t="s">
        <v>561</v>
      </c>
      <c r="AX2198" t="s">
        <v>223</v>
      </c>
      <c r="BA2198" s="57">
        <v>46237.291666666664</v>
      </c>
      <c r="BB2198" t="s">
        <v>2946</v>
      </c>
      <c r="BC2198">
        <v>2026</v>
      </c>
      <c r="BD2198">
        <v>8</v>
      </c>
      <c r="BE2198">
        <v>3</v>
      </c>
      <c r="BF2198" s="6">
        <f t="shared" si="102"/>
        <v>46237</v>
      </c>
      <c r="BG2198">
        <f t="shared" si="103"/>
        <v>-0.29166666666424135</v>
      </c>
      <c r="BH2198" t="str">
        <f t="shared" si="104"/>
        <v>COMPLY</v>
      </c>
      <c r="BI2198" t="str">
        <f>VLOOKUP(H2198,Sheet2!$A$1:$B$270,2,FALSE)</f>
        <v>SUMBAWA</v>
      </c>
    </row>
    <row r="2199" spans="1:61">
      <c r="A2199">
        <v>2198</v>
      </c>
      <c r="B2199">
        <v>1002525776</v>
      </c>
      <c r="C2199">
        <v>3</v>
      </c>
      <c r="D2199" t="s">
        <v>55</v>
      </c>
      <c r="E2199">
        <v>5</v>
      </c>
      <c r="F2199" t="s">
        <v>313</v>
      </c>
      <c r="G2199" t="s">
        <v>126</v>
      </c>
      <c r="H2199" t="s">
        <v>314</v>
      </c>
      <c r="I2199" t="s">
        <v>213</v>
      </c>
      <c r="J2199" t="s">
        <v>214</v>
      </c>
      <c r="K2199" t="s">
        <v>149</v>
      </c>
      <c r="M2199" t="s">
        <v>76</v>
      </c>
      <c r="N2199" t="s">
        <v>216</v>
      </c>
      <c r="O2199" s="57">
        <v>46248.42287037037</v>
      </c>
      <c r="P2199" s="57">
        <v>46249.685439814813</v>
      </c>
      <c r="Q2199">
        <v>69365747</v>
      </c>
      <c r="S2199">
        <v>152320246276</v>
      </c>
      <c r="T2199" t="s">
        <v>13061</v>
      </c>
      <c r="U2199" t="s">
        <v>13062</v>
      </c>
      <c r="V2199" t="s">
        <v>13063</v>
      </c>
      <c r="Z2199">
        <v>112.75801800000001</v>
      </c>
      <c r="AA2199">
        <v>-7.2755777000000004</v>
      </c>
      <c r="AB2199" t="s">
        <v>13064</v>
      </c>
      <c r="AC2199" t="s">
        <v>230</v>
      </c>
      <c r="AL2199" t="s">
        <v>218</v>
      </c>
      <c r="AM2199" t="s">
        <v>13065</v>
      </c>
      <c r="AN2199" t="s">
        <v>6</v>
      </c>
      <c r="AO2199" t="s">
        <v>9814</v>
      </c>
      <c r="AP2199" s="57">
        <v>46252.333333333336</v>
      </c>
      <c r="AR2199" t="s">
        <v>219</v>
      </c>
      <c r="AS2199" t="s">
        <v>314</v>
      </c>
      <c r="AT2199" t="s">
        <v>231</v>
      </c>
      <c r="AU2199">
        <v>20260815</v>
      </c>
      <c r="AV2199" t="s">
        <v>222</v>
      </c>
      <c r="AW2199" t="s">
        <v>561</v>
      </c>
      <c r="AX2199" t="s">
        <v>223</v>
      </c>
      <c r="BA2199" s="57">
        <v>46252.333333333336</v>
      </c>
      <c r="BB2199" t="s">
        <v>13065</v>
      </c>
      <c r="BC2199">
        <v>2026</v>
      </c>
      <c r="BD2199">
        <v>8</v>
      </c>
      <c r="BE2199">
        <v>15</v>
      </c>
      <c r="BF2199" s="6">
        <f t="shared" si="102"/>
        <v>46249</v>
      </c>
      <c r="BG2199">
        <f t="shared" si="103"/>
        <v>-3.3333333333357587</v>
      </c>
      <c r="BH2199" t="str">
        <f t="shared" si="104"/>
        <v>COMPLY</v>
      </c>
      <c r="BI2199" t="str">
        <f>VLOOKUP(H2199,Sheet2!$A$1:$B$270,2,FALSE)</f>
        <v>SURABAYA SELATAN</v>
      </c>
    </row>
    <row r="2200" spans="1:61">
      <c r="A2200">
        <v>2199</v>
      </c>
      <c r="B2200">
        <v>1002526311</v>
      </c>
      <c r="C2200">
        <v>3</v>
      </c>
      <c r="D2200" t="s">
        <v>59</v>
      </c>
      <c r="E2200">
        <v>4</v>
      </c>
      <c r="F2200" t="s">
        <v>567</v>
      </c>
      <c r="G2200" t="s">
        <v>609</v>
      </c>
      <c r="H2200" t="s">
        <v>936</v>
      </c>
      <c r="I2200" t="s">
        <v>213</v>
      </c>
      <c r="J2200" t="s">
        <v>214</v>
      </c>
      <c r="K2200" t="s">
        <v>149</v>
      </c>
      <c r="L2200" t="s">
        <v>215</v>
      </c>
      <c r="M2200" t="s">
        <v>225</v>
      </c>
      <c r="N2200" t="s">
        <v>216</v>
      </c>
      <c r="O2200" s="57">
        <v>46248.520092592589</v>
      </c>
      <c r="P2200" s="57">
        <v>46249.546620370369</v>
      </c>
      <c r="Q2200">
        <v>69365999</v>
      </c>
      <c r="S2200">
        <v>146113147002</v>
      </c>
      <c r="T2200" t="s">
        <v>650</v>
      </c>
      <c r="U2200" t="s">
        <v>13066</v>
      </c>
      <c r="V2200" t="s">
        <v>13067</v>
      </c>
      <c r="Z2200">
        <v>110.3616918</v>
      </c>
      <c r="AA2200">
        <v>-7.7553269999999896</v>
      </c>
      <c r="AB2200" t="s">
        <v>13068</v>
      </c>
      <c r="AC2200" t="s">
        <v>237</v>
      </c>
      <c r="AL2200" t="s">
        <v>218</v>
      </c>
      <c r="AM2200" t="s">
        <v>13069</v>
      </c>
      <c r="AN2200" t="s">
        <v>6</v>
      </c>
      <c r="AO2200" t="s">
        <v>9965</v>
      </c>
      <c r="AP2200" s="57">
        <v>46249.541666666664</v>
      </c>
      <c r="AR2200" t="s">
        <v>18</v>
      </c>
      <c r="AS2200" t="s">
        <v>936</v>
      </c>
      <c r="AT2200" t="s">
        <v>231</v>
      </c>
      <c r="AV2200" t="s">
        <v>227</v>
      </c>
      <c r="AW2200" t="s">
        <v>1010</v>
      </c>
      <c r="AX2200" t="s">
        <v>223</v>
      </c>
      <c r="BA2200" s="57">
        <v>46249.541666666664</v>
      </c>
      <c r="BB2200" t="s">
        <v>13069</v>
      </c>
      <c r="BF2200" s="6" t="e">
        <f t="shared" si="102"/>
        <v>#NUM!</v>
      </c>
      <c r="BG2200" t="e">
        <f t="shared" si="103"/>
        <v>#NUM!</v>
      </c>
      <c r="BH2200" t="e">
        <f t="shared" si="104"/>
        <v>#NUM!</v>
      </c>
      <c r="BI2200" t="e">
        <f>VLOOKUP(H2200,Sheet2!$A$1:$B$270,2,FALSE)</f>
        <v>#N/A</v>
      </c>
    </row>
    <row r="2201" spans="1:61">
      <c r="A2201">
        <v>2200</v>
      </c>
      <c r="B2201">
        <v>1002518608</v>
      </c>
      <c r="C2201">
        <v>3</v>
      </c>
      <c r="D2201" t="s">
        <v>55</v>
      </c>
      <c r="E2201">
        <v>5</v>
      </c>
      <c r="F2201" t="s">
        <v>265</v>
      </c>
      <c r="G2201" t="s">
        <v>122</v>
      </c>
      <c r="H2201" t="s">
        <v>355</v>
      </c>
      <c r="I2201" t="s">
        <v>213</v>
      </c>
      <c r="J2201" t="s">
        <v>214</v>
      </c>
      <c r="K2201" t="s">
        <v>149</v>
      </c>
      <c r="L2201" t="s">
        <v>215</v>
      </c>
      <c r="M2201" t="s">
        <v>76</v>
      </c>
      <c r="N2201" t="s">
        <v>216</v>
      </c>
      <c r="O2201" s="57">
        <v>46244.722175925926</v>
      </c>
      <c r="P2201" s="57">
        <v>46246.660925925928</v>
      </c>
      <c r="Q2201">
        <v>69362751</v>
      </c>
      <c r="S2201">
        <v>152421262262</v>
      </c>
      <c r="T2201" t="s">
        <v>6585</v>
      </c>
      <c r="U2201" t="s">
        <v>6586</v>
      </c>
      <c r="V2201" t="s">
        <v>6587</v>
      </c>
      <c r="Z2201">
        <v>112.572677806019</v>
      </c>
      <c r="AA2201">
        <v>-7.0877669537364696</v>
      </c>
      <c r="AB2201" t="s">
        <v>6588</v>
      </c>
      <c r="AC2201" t="s">
        <v>217</v>
      </c>
      <c r="AL2201" t="s">
        <v>218</v>
      </c>
      <c r="AM2201" t="s">
        <v>6589</v>
      </c>
      <c r="AN2201" t="s">
        <v>6</v>
      </c>
      <c r="AO2201" s="57">
        <v>46303.736030092594</v>
      </c>
      <c r="AP2201" s="57">
        <v>46245.625</v>
      </c>
      <c r="AR2201" t="s">
        <v>219</v>
      </c>
      <c r="AS2201" t="s">
        <v>355</v>
      </c>
      <c r="AT2201" t="s">
        <v>231</v>
      </c>
      <c r="AU2201">
        <v>20260812</v>
      </c>
      <c r="AV2201" t="s">
        <v>222</v>
      </c>
      <c r="AW2201" t="s">
        <v>1010</v>
      </c>
      <c r="AX2201" t="s">
        <v>223</v>
      </c>
      <c r="BA2201" s="57">
        <v>46245.625</v>
      </c>
      <c r="BB2201" t="s">
        <v>6589</v>
      </c>
      <c r="BC2201">
        <v>2026</v>
      </c>
      <c r="BD2201">
        <v>8</v>
      </c>
      <c r="BE2201">
        <v>12</v>
      </c>
      <c r="BF2201" s="6">
        <f t="shared" si="102"/>
        <v>46246</v>
      </c>
      <c r="BG2201">
        <f t="shared" si="103"/>
        <v>0.375</v>
      </c>
      <c r="BH2201" t="str">
        <f t="shared" si="104"/>
        <v>COMPLY</v>
      </c>
      <c r="BI2201" t="str">
        <f>VLOOKUP(H2201,Sheet2!$A$1:$B$270,2,FALSE)</f>
        <v>GRESIK</v>
      </c>
    </row>
    <row r="2202" spans="1:61">
      <c r="A2202">
        <v>2201</v>
      </c>
      <c r="B2202">
        <v>1002508839</v>
      </c>
      <c r="C2202">
        <v>3</v>
      </c>
      <c r="D2202" t="s">
        <v>59</v>
      </c>
      <c r="E2202">
        <v>4</v>
      </c>
      <c r="F2202" t="s">
        <v>243</v>
      </c>
      <c r="G2202" t="s">
        <v>896</v>
      </c>
      <c r="H2202" t="s">
        <v>897</v>
      </c>
      <c r="I2202" t="s">
        <v>213</v>
      </c>
      <c r="J2202" t="s">
        <v>214</v>
      </c>
      <c r="K2202" t="s">
        <v>149</v>
      </c>
      <c r="M2202" t="s">
        <v>1878</v>
      </c>
      <c r="N2202" t="s">
        <v>216</v>
      </c>
      <c r="O2202" s="57">
        <v>46238.636817129627</v>
      </c>
      <c r="P2202" s="57">
        <v>46238.639606481483</v>
      </c>
      <c r="Q2202">
        <v>69358453</v>
      </c>
      <c r="S2202">
        <v>142164113614</v>
      </c>
      <c r="T2202" t="s">
        <v>2955</v>
      </c>
      <c r="Z2202">
        <v>110.3606111</v>
      </c>
      <c r="AA2202">
        <v>-7.5323972000000001</v>
      </c>
      <c r="AB2202" t="s">
        <v>2956</v>
      </c>
      <c r="AC2202" t="s">
        <v>290</v>
      </c>
      <c r="AO2202" s="57">
        <v>46120.64298611111</v>
      </c>
      <c r="AS2202" t="s">
        <v>897</v>
      </c>
      <c r="AT2202" t="s">
        <v>231</v>
      </c>
      <c r="AV2202" t="s">
        <v>1878</v>
      </c>
      <c r="AW2202" t="s">
        <v>595</v>
      </c>
      <c r="AX2202" t="s">
        <v>223</v>
      </c>
      <c r="BF2202" s="6" t="e">
        <f t="shared" si="102"/>
        <v>#NUM!</v>
      </c>
      <c r="BG2202" t="e">
        <f t="shared" si="103"/>
        <v>#NUM!</v>
      </c>
      <c r="BH2202" t="e">
        <f t="shared" si="104"/>
        <v>#NUM!</v>
      </c>
      <c r="BI2202" t="e">
        <f>VLOOKUP(H2202,Sheet2!$A$1:$B$270,2,FALSE)</f>
        <v>#N/A</v>
      </c>
    </row>
    <row r="2203" spans="1:61">
      <c r="A2203">
        <v>2202</v>
      </c>
      <c r="B2203">
        <v>1002520212</v>
      </c>
      <c r="C2203">
        <v>3</v>
      </c>
      <c r="D2203" t="s">
        <v>45</v>
      </c>
      <c r="E2203">
        <v>5</v>
      </c>
      <c r="F2203" t="s">
        <v>211</v>
      </c>
      <c r="G2203" t="s">
        <v>112</v>
      </c>
      <c r="H2203" t="s">
        <v>244</v>
      </c>
      <c r="I2203" t="s">
        <v>9791</v>
      </c>
      <c r="J2203" t="s">
        <v>214</v>
      </c>
      <c r="K2203" t="s">
        <v>149</v>
      </c>
      <c r="M2203" t="s">
        <v>76</v>
      </c>
      <c r="N2203" t="s">
        <v>9792</v>
      </c>
      <c r="O2203" s="57">
        <v>46245.606817129628</v>
      </c>
      <c r="P2203" s="57">
        <v>46245.645798611113</v>
      </c>
      <c r="Q2203">
        <v>69362860</v>
      </c>
      <c r="S2203">
        <v>172605804132</v>
      </c>
      <c r="T2203" t="s">
        <v>13070</v>
      </c>
      <c r="U2203" t="s">
        <v>13071</v>
      </c>
      <c r="V2203" t="s">
        <v>13072</v>
      </c>
      <c r="Z2203">
        <v>116.17500320000001</v>
      </c>
      <c r="AA2203">
        <v>-8.6624917000000003</v>
      </c>
      <c r="AB2203" t="s">
        <v>13073</v>
      </c>
      <c r="AC2203" t="s">
        <v>226</v>
      </c>
      <c r="AL2203" t="s">
        <v>218</v>
      </c>
      <c r="AM2203" t="s">
        <v>214</v>
      </c>
      <c r="AN2203" t="s">
        <v>6</v>
      </c>
      <c r="AO2203" s="57">
        <v>46334.610983796294</v>
      </c>
      <c r="AR2203" t="s">
        <v>219</v>
      </c>
      <c r="AS2203" t="s">
        <v>244</v>
      </c>
      <c r="AT2203" t="s">
        <v>231</v>
      </c>
      <c r="AU2203">
        <v>20260811</v>
      </c>
      <c r="AV2203" t="s">
        <v>222</v>
      </c>
      <c r="AW2203" t="s">
        <v>9797</v>
      </c>
      <c r="AX2203" t="s">
        <v>223</v>
      </c>
      <c r="BA2203" s="57">
        <v>25569.291666666668</v>
      </c>
      <c r="BB2203" t="s">
        <v>214</v>
      </c>
      <c r="BC2203">
        <v>2026</v>
      </c>
      <c r="BD2203">
        <v>8</v>
      </c>
      <c r="BE2203">
        <v>11</v>
      </c>
      <c r="BF2203" s="6">
        <f t="shared" si="102"/>
        <v>46245</v>
      </c>
      <c r="BG2203">
        <f t="shared" si="103"/>
        <v>20675.708333333332</v>
      </c>
      <c r="BH2203" t="str">
        <f t="shared" si="104"/>
        <v>NOT COMPLY</v>
      </c>
      <c r="BI2203" t="str">
        <f>VLOOKUP(H2203,Sheet2!$A$1:$B$270,2,FALSE)</f>
        <v>MATARAM</v>
      </c>
    </row>
    <row r="2204" spans="1:61">
      <c r="A2204">
        <v>2203</v>
      </c>
      <c r="B2204">
        <v>1002508430</v>
      </c>
      <c r="C2204">
        <v>3</v>
      </c>
      <c r="D2204" t="s">
        <v>55</v>
      </c>
      <c r="E2204">
        <v>5</v>
      </c>
      <c r="F2204" t="s">
        <v>265</v>
      </c>
      <c r="G2204" t="s">
        <v>128</v>
      </c>
      <c r="H2204" t="s">
        <v>360</v>
      </c>
      <c r="I2204" t="s">
        <v>213</v>
      </c>
      <c r="J2204" t="s">
        <v>214</v>
      </c>
      <c r="K2204" t="s">
        <v>149</v>
      </c>
      <c r="L2204" t="s">
        <v>215</v>
      </c>
      <c r="M2204" t="s">
        <v>586</v>
      </c>
      <c r="N2204" t="s">
        <v>216</v>
      </c>
      <c r="O2204" s="57">
        <v>46238.586759259262</v>
      </c>
      <c r="P2204" s="57">
        <v>46244.398935185185</v>
      </c>
      <c r="Q2204">
        <v>69358335</v>
      </c>
      <c r="S2204">
        <v>152412248707</v>
      </c>
      <c r="T2204" t="s">
        <v>2962</v>
      </c>
      <c r="U2204" t="s">
        <v>2963</v>
      </c>
      <c r="V2204" t="s">
        <v>2964</v>
      </c>
      <c r="Z2204">
        <v>112.6550977</v>
      </c>
      <c r="AA2204">
        <v>-7.2534036000000004</v>
      </c>
      <c r="AB2204" t="s">
        <v>2965</v>
      </c>
      <c r="AC2204" t="s">
        <v>237</v>
      </c>
      <c r="AL2204" t="s">
        <v>218</v>
      </c>
      <c r="AM2204" t="s">
        <v>2966</v>
      </c>
      <c r="AN2204" t="s">
        <v>6</v>
      </c>
      <c r="AO2204" s="57">
        <v>46120.590613425928</v>
      </c>
      <c r="AP2204" s="57">
        <v>46239.5</v>
      </c>
      <c r="AQ2204" t="s">
        <v>248</v>
      </c>
      <c r="AR2204" t="s">
        <v>14</v>
      </c>
      <c r="AS2204" t="s">
        <v>360</v>
      </c>
      <c r="AT2204" t="s">
        <v>231</v>
      </c>
      <c r="AV2204" t="s">
        <v>587</v>
      </c>
      <c r="AW2204" t="s">
        <v>1022</v>
      </c>
      <c r="AX2204" t="s">
        <v>223</v>
      </c>
      <c r="BA2204" s="57">
        <v>46239.5</v>
      </c>
      <c r="BB2204" t="s">
        <v>2966</v>
      </c>
      <c r="BF2204" s="6" t="e">
        <f t="shared" si="102"/>
        <v>#NUM!</v>
      </c>
      <c r="BG2204" t="e">
        <f t="shared" si="103"/>
        <v>#NUM!</v>
      </c>
      <c r="BH2204" t="e">
        <f t="shared" si="104"/>
        <v>#NUM!</v>
      </c>
      <c r="BI2204" t="str">
        <f>VLOOKUP(H2204,Sheet2!$A$1:$B$270,2,FALSE)</f>
        <v>SURABAYA UTARA</v>
      </c>
    </row>
    <row r="2205" spans="1:61">
      <c r="A2205">
        <v>2204</v>
      </c>
      <c r="B2205">
        <v>1002524890</v>
      </c>
      <c r="C2205">
        <v>3</v>
      </c>
      <c r="D2205" t="s">
        <v>49</v>
      </c>
      <c r="E2205">
        <v>4</v>
      </c>
      <c r="F2205" t="s">
        <v>252</v>
      </c>
      <c r="G2205" t="s">
        <v>255</v>
      </c>
      <c r="H2205" t="s">
        <v>556</v>
      </c>
      <c r="I2205" t="s">
        <v>213</v>
      </c>
      <c r="J2205" t="s">
        <v>214</v>
      </c>
      <c r="K2205" t="s">
        <v>149</v>
      </c>
      <c r="L2205" t="s">
        <v>215</v>
      </c>
      <c r="M2205" t="s">
        <v>225</v>
      </c>
      <c r="N2205" t="s">
        <v>216</v>
      </c>
      <c r="O2205" s="57">
        <v>46247.677037037036</v>
      </c>
      <c r="P2205" s="57">
        <v>46248.550856481481</v>
      </c>
      <c r="Q2205">
        <v>69365428</v>
      </c>
      <c r="S2205">
        <v>142283119783</v>
      </c>
      <c r="T2205" t="s">
        <v>9549</v>
      </c>
      <c r="U2205" t="s">
        <v>9071</v>
      </c>
      <c r="V2205" t="s">
        <v>9550</v>
      </c>
      <c r="Z2205">
        <v>109.15015099999999</v>
      </c>
      <c r="AA2205">
        <v>-7.001538</v>
      </c>
      <c r="AB2205" t="s">
        <v>9551</v>
      </c>
      <c r="AC2205" t="s">
        <v>237</v>
      </c>
      <c r="AL2205" t="s">
        <v>218</v>
      </c>
      <c r="AM2205" t="s">
        <v>9552</v>
      </c>
      <c r="AN2205" t="s">
        <v>6</v>
      </c>
      <c r="AO2205" t="s">
        <v>8942</v>
      </c>
      <c r="AP2205" s="57">
        <v>46248.541666666664</v>
      </c>
      <c r="AR2205" t="s">
        <v>18</v>
      </c>
      <c r="AS2205" t="s">
        <v>556</v>
      </c>
      <c r="AT2205" t="s">
        <v>231</v>
      </c>
      <c r="AV2205" t="s">
        <v>227</v>
      </c>
      <c r="AW2205" t="s">
        <v>1014</v>
      </c>
      <c r="AX2205" t="s">
        <v>223</v>
      </c>
      <c r="BA2205" s="57">
        <v>46248.541666666664</v>
      </c>
      <c r="BB2205" t="s">
        <v>9552</v>
      </c>
      <c r="BF2205" s="6" t="e">
        <f t="shared" si="102"/>
        <v>#NUM!</v>
      </c>
      <c r="BG2205" t="e">
        <f t="shared" si="103"/>
        <v>#NUM!</v>
      </c>
      <c r="BH2205" t="e">
        <f t="shared" si="104"/>
        <v>#NUM!</v>
      </c>
      <c r="BI2205" t="e">
        <f>VLOOKUP(H2205,Sheet2!$A$1:$B$270,2,FALSE)</f>
        <v>#N/A</v>
      </c>
    </row>
    <row r="2206" spans="1:61">
      <c r="A2206">
        <v>2205</v>
      </c>
      <c r="B2206">
        <v>1002524427</v>
      </c>
      <c r="C2206">
        <v>3</v>
      </c>
      <c r="D2206" t="s">
        <v>49</v>
      </c>
      <c r="E2206">
        <v>4</v>
      </c>
      <c r="F2206" t="s">
        <v>252</v>
      </c>
      <c r="G2206" t="s">
        <v>255</v>
      </c>
      <c r="H2206" t="s">
        <v>886</v>
      </c>
      <c r="I2206" t="s">
        <v>213</v>
      </c>
      <c r="J2206" t="s">
        <v>214</v>
      </c>
      <c r="K2206" t="s">
        <v>149</v>
      </c>
      <c r="M2206" t="s">
        <v>76</v>
      </c>
      <c r="N2206" t="s">
        <v>216</v>
      </c>
      <c r="O2206" s="57">
        <v>46247.593194444446</v>
      </c>
      <c r="P2206" s="57">
        <v>46247.766886574071</v>
      </c>
      <c r="Q2206">
        <v>69364532</v>
      </c>
      <c r="S2206">
        <v>142206131321</v>
      </c>
      <c r="T2206" t="s">
        <v>8036</v>
      </c>
      <c r="U2206" t="s">
        <v>9553</v>
      </c>
      <c r="V2206" t="s">
        <v>9554</v>
      </c>
      <c r="Z2206">
        <v>109.150856</v>
      </c>
      <c r="AA2206">
        <v>-7.1566169999999998</v>
      </c>
      <c r="AB2206" t="s">
        <v>8039</v>
      </c>
      <c r="AC2206" t="s">
        <v>217</v>
      </c>
      <c r="AL2206" t="s">
        <v>218</v>
      </c>
      <c r="AM2206" t="s">
        <v>9555</v>
      </c>
      <c r="AN2206" t="s">
        <v>6</v>
      </c>
      <c r="AO2206" t="s">
        <v>8888</v>
      </c>
      <c r="AR2206" t="s">
        <v>219</v>
      </c>
      <c r="AS2206" t="s">
        <v>886</v>
      </c>
      <c r="AT2206" t="s">
        <v>231</v>
      </c>
      <c r="AU2206">
        <v>20260813</v>
      </c>
      <c r="AV2206" t="s">
        <v>222</v>
      </c>
      <c r="AW2206" t="s">
        <v>560</v>
      </c>
      <c r="AX2206" t="s">
        <v>223</v>
      </c>
      <c r="BA2206" s="57">
        <v>46247.291666666664</v>
      </c>
      <c r="BB2206" t="s">
        <v>9555</v>
      </c>
      <c r="BC2206">
        <v>2026</v>
      </c>
      <c r="BD2206">
        <v>8</v>
      </c>
      <c r="BE2206">
        <v>13</v>
      </c>
      <c r="BF2206" s="6">
        <f t="shared" si="102"/>
        <v>46247</v>
      </c>
      <c r="BG2206">
        <f t="shared" si="103"/>
        <v>-0.29166666666424135</v>
      </c>
      <c r="BH2206" t="str">
        <f t="shared" si="104"/>
        <v>COMPLY</v>
      </c>
      <c r="BI2206" t="e">
        <f>VLOOKUP(H2206,Sheet2!$A$1:$B$270,2,FALSE)</f>
        <v>#N/A</v>
      </c>
    </row>
    <row r="2207" spans="1:61">
      <c r="A2207">
        <v>2206</v>
      </c>
      <c r="B2207">
        <v>1002510332</v>
      </c>
      <c r="C2207">
        <v>3</v>
      </c>
      <c r="D2207" t="s">
        <v>51</v>
      </c>
      <c r="E2207">
        <v>4</v>
      </c>
      <c r="F2207" t="s">
        <v>235</v>
      </c>
      <c r="G2207" t="s">
        <v>584</v>
      </c>
      <c r="H2207" t="s">
        <v>908</v>
      </c>
      <c r="I2207" t="s">
        <v>213</v>
      </c>
      <c r="J2207" t="s">
        <v>214</v>
      </c>
      <c r="K2207" t="s">
        <v>149</v>
      </c>
      <c r="L2207" t="s">
        <v>215</v>
      </c>
      <c r="M2207" t="s">
        <v>76</v>
      </c>
      <c r="N2207" t="s">
        <v>216</v>
      </c>
      <c r="O2207" s="57">
        <v>46239.499259259261</v>
      </c>
      <c r="P2207" s="57">
        <v>46240.388819444444</v>
      </c>
      <c r="Q2207">
        <v>69359048</v>
      </c>
      <c r="S2207">
        <v>143555101543</v>
      </c>
      <c r="T2207" t="s">
        <v>2969</v>
      </c>
      <c r="U2207" t="s">
        <v>2970</v>
      </c>
      <c r="V2207" t="s">
        <v>2971</v>
      </c>
      <c r="Z2207">
        <v>110.854668617248</v>
      </c>
      <c r="AA2207">
        <v>-7.7044264554728503</v>
      </c>
      <c r="AB2207" t="s">
        <v>2972</v>
      </c>
      <c r="AC2207" t="s">
        <v>217</v>
      </c>
      <c r="AL2207" t="s">
        <v>218</v>
      </c>
      <c r="AM2207" t="s">
        <v>2973</v>
      </c>
      <c r="AN2207" t="s">
        <v>6</v>
      </c>
      <c r="AO2207" s="57">
        <v>46150.506828703707</v>
      </c>
      <c r="AP2207" s="57">
        <v>46240.333333333336</v>
      </c>
      <c r="AR2207" t="s">
        <v>219</v>
      </c>
      <c r="AS2207" t="s">
        <v>908</v>
      </c>
      <c r="AT2207" t="s">
        <v>231</v>
      </c>
      <c r="AU2207">
        <v>20260806</v>
      </c>
      <c r="AV2207" t="s">
        <v>222</v>
      </c>
      <c r="AW2207" t="s">
        <v>1018</v>
      </c>
      <c r="AX2207" t="s">
        <v>223</v>
      </c>
      <c r="BA2207" s="57">
        <v>46240.333333333336</v>
      </c>
      <c r="BB2207" t="s">
        <v>2973</v>
      </c>
      <c r="BC2207">
        <v>2026</v>
      </c>
      <c r="BD2207">
        <v>8</v>
      </c>
      <c r="BE2207">
        <v>6</v>
      </c>
      <c r="BF2207" s="6">
        <f t="shared" si="102"/>
        <v>46240</v>
      </c>
      <c r="BG2207">
        <f t="shared" si="103"/>
        <v>-0.33333333333575865</v>
      </c>
      <c r="BH2207" t="str">
        <f t="shared" si="104"/>
        <v>COMPLY</v>
      </c>
      <c r="BI2207" t="e">
        <f>VLOOKUP(H2207,Sheet2!$A$1:$B$270,2,FALSE)</f>
        <v>#N/A</v>
      </c>
    </row>
    <row r="2208" spans="1:61">
      <c r="A2208">
        <v>2207</v>
      </c>
      <c r="B2208">
        <v>1002517054</v>
      </c>
      <c r="C2208">
        <v>3</v>
      </c>
      <c r="D2208" t="s">
        <v>45</v>
      </c>
      <c r="E2208">
        <v>5</v>
      </c>
      <c r="F2208" t="s">
        <v>113</v>
      </c>
      <c r="G2208" t="s">
        <v>113</v>
      </c>
      <c r="H2208" t="s">
        <v>418</v>
      </c>
      <c r="I2208" t="s">
        <v>213</v>
      </c>
      <c r="J2208" t="s">
        <v>214</v>
      </c>
      <c r="K2208" t="s">
        <v>149</v>
      </c>
      <c r="M2208" t="s">
        <v>225</v>
      </c>
      <c r="N2208" t="s">
        <v>216</v>
      </c>
      <c r="O2208" s="57">
        <v>46244.39947916667</v>
      </c>
      <c r="P2208" s="57">
        <v>46245.338391203702</v>
      </c>
      <c r="Q2208">
        <v>69362133</v>
      </c>
      <c r="S2208">
        <v>172502311412</v>
      </c>
      <c r="T2208" t="s">
        <v>4358</v>
      </c>
      <c r="U2208" t="s">
        <v>4359</v>
      </c>
      <c r="V2208" t="s">
        <v>6595</v>
      </c>
      <c r="Z2208">
        <v>123.609579649547</v>
      </c>
      <c r="AA2208">
        <v>-10.158573709740701</v>
      </c>
      <c r="AB2208" t="s">
        <v>4360</v>
      </c>
      <c r="AC2208" t="s">
        <v>291</v>
      </c>
      <c r="AL2208" t="s">
        <v>218</v>
      </c>
      <c r="AM2208" t="s">
        <v>6596</v>
      </c>
      <c r="AN2208" t="s">
        <v>6</v>
      </c>
      <c r="AO2208" s="57">
        <v>46303.402800925927</v>
      </c>
      <c r="AP2208" s="57">
        <v>46245.333333333336</v>
      </c>
      <c r="AR2208" t="s">
        <v>18</v>
      </c>
      <c r="AS2208" t="s">
        <v>418</v>
      </c>
      <c r="AT2208" t="s">
        <v>221</v>
      </c>
      <c r="AV2208" t="s">
        <v>227</v>
      </c>
      <c r="AW2208" t="s">
        <v>568</v>
      </c>
      <c r="AX2208" t="s">
        <v>223</v>
      </c>
      <c r="BA2208" s="57">
        <v>46245.333333333336</v>
      </c>
      <c r="BB2208" t="s">
        <v>6596</v>
      </c>
      <c r="BF2208" s="6" t="e">
        <f t="shared" si="102"/>
        <v>#NUM!</v>
      </c>
      <c r="BG2208" t="e">
        <f t="shared" si="103"/>
        <v>#NUM!</v>
      </c>
      <c r="BH2208" t="e">
        <f t="shared" si="104"/>
        <v>#NUM!</v>
      </c>
      <c r="BI2208" t="str">
        <f>VLOOKUP(H2208,Sheet2!$A$1:$B$270,2,FALSE)</f>
        <v>KUPANG</v>
      </c>
    </row>
    <row r="2209" spans="1:61">
      <c r="A2209">
        <v>2208</v>
      </c>
      <c r="B2209">
        <v>1002514969</v>
      </c>
      <c r="C2209">
        <v>3</v>
      </c>
      <c r="D2209" t="s">
        <v>49</v>
      </c>
      <c r="E2209">
        <v>4</v>
      </c>
      <c r="F2209" t="s">
        <v>252</v>
      </c>
      <c r="G2209" t="s">
        <v>553</v>
      </c>
      <c r="H2209" t="s">
        <v>603</v>
      </c>
      <c r="I2209" t="s">
        <v>213</v>
      </c>
      <c r="J2209" t="s">
        <v>214</v>
      </c>
      <c r="K2209" t="s">
        <v>149</v>
      </c>
      <c r="L2209" t="s">
        <v>215</v>
      </c>
      <c r="M2209" t="s">
        <v>575</v>
      </c>
      <c r="N2209" t="s">
        <v>216</v>
      </c>
      <c r="O2209" s="57">
        <v>46241.628437500003</v>
      </c>
      <c r="P2209" s="57">
        <v>46244.692083333335</v>
      </c>
      <c r="Q2209">
        <v>69360947</v>
      </c>
      <c r="S2209">
        <v>142214106567</v>
      </c>
      <c r="T2209" t="s">
        <v>5401</v>
      </c>
      <c r="U2209" t="s">
        <v>5402</v>
      </c>
      <c r="V2209" t="s">
        <v>5403</v>
      </c>
      <c r="Z2209">
        <v>108.88763899999999</v>
      </c>
      <c r="AA2209">
        <v>-6.9416589999999996</v>
      </c>
      <c r="AB2209" t="s">
        <v>5404</v>
      </c>
      <c r="AC2209" t="s">
        <v>237</v>
      </c>
      <c r="AL2209" t="s">
        <v>218</v>
      </c>
      <c r="AM2209" t="s">
        <v>5405</v>
      </c>
      <c r="AN2209" t="s">
        <v>6</v>
      </c>
      <c r="AO2209" s="57">
        <v>46211.642800925925</v>
      </c>
      <c r="AP2209" s="57">
        <v>46242.541666666664</v>
      </c>
      <c r="AQ2209" t="s">
        <v>564</v>
      </c>
      <c r="AR2209" t="s">
        <v>14</v>
      </c>
      <c r="AS2209" t="s">
        <v>603</v>
      </c>
      <c r="AT2209" t="s">
        <v>231</v>
      </c>
      <c r="AV2209" t="s">
        <v>6597</v>
      </c>
      <c r="AW2209" t="s">
        <v>1018</v>
      </c>
      <c r="AX2209" t="s">
        <v>223</v>
      </c>
      <c r="BA2209" s="57">
        <v>46242.541666666664</v>
      </c>
      <c r="BB2209" t="s">
        <v>5405</v>
      </c>
      <c r="BF2209" s="6" t="e">
        <f t="shared" si="102"/>
        <v>#NUM!</v>
      </c>
      <c r="BG2209" t="e">
        <f t="shared" si="103"/>
        <v>#NUM!</v>
      </c>
      <c r="BH2209" t="e">
        <f t="shared" si="104"/>
        <v>#NUM!</v>
      </c>
      <c r="BI2209" t="e">
        <f>VLOOKUP(H2209,Sheet2!$A$1:$B$270,2,FALSE)</f>
        <v>#N/A</v>
      </c>
    </row>
    <row r="2210" spans="1:61">
      <c r="A2210">
        <v>2209</v>
      </c>
      <c r="B2210">
        <v>1002529345</v>
      </c>
      <c r="C2210">
        <v>3</v>
      </c>
      <c r="D2210" t="s">
        <v>55</v>
      </c>
      <c r="E2210">
        <v>5</v>
      </c>
      <c r="F2210" t="s">
        <v>228</v>
      </c>
      <c r="G2210" t="s">
        <v>121</v>
      </c>
      <c r="H2210" t="s">
        <v>342</v>
      </c>
      <c r="I2210" t="s">
        <v>213</v>
      </c>
      <c r="J2210" t="s">
        <v>214</v>
      </c>
      <c r="K2210" t="s">
        <v>149</v>
      </c>
      <c r="M2210" t="s">
        <v>286</v>
      </c>
      <c r="N2210" t="s">
        <v>216</v>
      </c>
      <c r="O2210" s="57">
        <v>46250.425497685188</v>
      </c>
      <c r="P2210" s="57">
        <v>46251.604189814818</v>
      </c>
      <c r="Q2210">
        <v>69367322</v>
      </c>
      <c r="S2210">
        <v>152434913100</v>
      </c>
      <c r="T2210" t="s">
        <v>13074</v>
      </c>
      <c r="U2210" t="s">
        <v>13075</v>
      </c>
      <c r="V2210" t="s">
        <v>13076</v>
      </c>
      <c r="Z2210">
        <v>113.3218936</v>
      </c>
      <c r="AA2210">
        <v>-7.1118223</v>
      </c>
      <c r="AB2210" t="s">
        <v>13077</v>
      </c>
      <c r="AC2210" t="s">
        <v>230</v>
      </c>
      <c r="AL2210" t="s">
        <v>218</v>
      </c>
      <c r="AM2210" t="s">
        <v>13078</v>
      </c>
      <c r="AN2210" t="s">
        <v>6</v>
      </c>
      <c r="AO2210" t="s">
        <v>12349</v>
      </c>
      <c r="AP2210" s="57">
        <v>46252.333333333336</v>
      </c>
      <c r="AR2210" t="s">
        <v>241</v>
      </c>
      <c r="AS2210" t="s">
        <v>342</v>
      </c>
      <c r="AT2210" t="s">
        <v>231</v>
      </c>
      <c r="AV2210" t="s">
        <v>905</v>
      </c>
      <c r="AW2210" t="s">
        <v>562</v>
      </c>
      <c r="AX2210" t="s">
        <v>223</v>
      </c>
      <c r="BA2210" s="57">
        <v>46252.333333333336</v>
      </c>
      <c r="BB2210" t="s">
        <v>13078</v>
      </c>
      <c r="BF2210" s="6" t="e">
        <f t="shared" si="102"/>
        <v>#NUM!</v>
      </c>
      <c r="BG2210" t="e">
        <f t="shared" si="103"/>
        <v>#NUM!</v>
      </c>
      <c r="BH2210" t="e">
        <f t="shared" si="104"/>
        <v>#NUM!</v>
      </c>
      <c r="BI2210" t="str">
        <f>VLOOKUP(H2210,Sheet2!$A$1:$B$270,2,FALSE)</f>
        <v>MADURA</v>
      </c>
    </row>
    <row r="2211" spans="1:61">
      <c r="A2211">
        <v>2210</v>
      </c>
      <c r="B2211">
        <v>1002523742</v>
      </c>
      <c r="C2211">
        <v>3</v>
      </c>
      <c r="D2211" t="s">
        <v>42</v>
      </c>
      <c r="E2211">
        <v>5</v>
      </c>
      <c r="F2211" t="s">
        <v>233</v>
      </c>
      <c r="G2211" t="s">
        <v>103</v>
      </c>
      <c r="H2211" t="s">
        <v>300</v>
      </c>
      <c r="I2211" t="s">
        <v>213</v>
      </c>
      <c r="J2211" t="s">
        <v>214</v>
      </c>
      <c r="K2211" t="s">
        <v>149</v>
      </c>
      <c r="M2211" t="s">
        <v>76</v>
      </c>
      <c r="N2211" t="s">
        <v>216</v>
      </c>
      <c r="O2211" s="57">
        <v>46247.442048611112</v>
      </c>
      <c r="P2211" s="57">
        <v>46247.901261574072</v>
      </c>
      <c r="Q2211">
        <v>69364896</v>
      </c>
      <c r="S2211">
        <v>152319208888</v>
      </c>
      <c r="T2211" t="s">
        <v>9556</v>
      </c>
      <c r="U2211" t="s">
        <v>9557</v>
      </c>
      <c r="V2211" t="s">
        <v>9558</v>
      </c>
      <c r="Z2211">
        <v>112.3433189</v>
      </c>
      <c r="AA2211">
        <v>-7.5704522000000001</v>
      </c>
      <c r="AB2211" t="s">
        <v>9559</v>
      </c>
      <c r="AC2211" t="s">
        <v>230</v>
      </c>
      <c r="AL2211" t="s">
        <v>218</v>
      </c>
      <c r="AM2211" t="s">
        <v>9560</v>
      </c>
      <c r="AN2211" t="s">
        <v>6</v>
      </c>
      <c r="AO2211" t="s">
        <v>8847</v>
      </c>
      <c r="AP2211" s="57">
        <v>46248.541666666664</v>
      </c>
      <c r="AR2211" t="s">
        <v>219</v>
      </c>
      <c r="AS2211" t="s">
        <v>300</v>
      </c>
      <c r="AT2211" t="s">
        <v>231</v>
      </c>
      <c r="AU2211">
        <v>20260813</v>
      </c>
      <c r="AV2211" t="s">
        <v>222</v>
      </c>
      <c r="AW2211" t="s">
        <v>560</v>
      </c>
      <c r="AX2211" t="s">
        <v>223</v>
      </c>
      <c r="BA2211" s="57">
        <v>46248.541666666664</v>
      </c>
      <c r="BB2211" t="s">
        <v>9560</v>
      </c>
      <c r="BC2211">
        <v>2026</v>
      </c>
      <c r="BD2211">
        <v>8</v>
      </c>
      <c r="BE2211">
        <v>13</v>
      </c>
      <c r="BF2211" s="6">
        <f t="shared" si="102"/>
        <v>46247</v>
      </c>
      <c r="BG2211">
        <f t="shared" si="103"/>
        <v>-1.5416666666642413</v>
      </c>
      <c r="BH2211" t="str">
        <f t="shared" si="104"/>
        <v>COMPLY</v>
      </c>
      <c r="BI2211" t="str">
        <f>VLOOKUP(H2211,Sheet2!$A$1:$B$270,2,FALSE)</f>
        <v>MOJOKERTO</v>
      </c>
    </row>
    <row r="2212" spans="1:61">
      <c r="A2212">
        <v>2211</v>
      </c>
      <c r="B2212">
        <v>1002522089</v>
      </c>
      <c r="C2212">
        <v>3</v>
      </c>
      <c r="D2212" t="s">
        <v>59</v>
      </c>
      <c r="E2212">
        <v>4</v>
      </c>
      <c r="F2212" t="s">
        <v>224</v>
      </c>
      <c r="G2212" t="s">
        <v>607</v>
      </c>
      <c r="H2212" t="s">
        <v>922</v>
      </c>
      <c r="I2212" t="s">
        <v>9798</v>
      </c>
      <c r="J2212" t="s">
        <v>214</v>
      </c>
      <c r="K2212" t="s">
        <v>149</v>
      </c>
      <c r="M2212" t="s">
        <v>76</v>
      </c>
      <c r="N2212" t="s">
        <v>9799</v>
      </c>
      <c r="O2212" s="57">
        <v>46246.551793981482</v>
      </c>
      <c r="P2212" s="57">
        <v>46248.40556712963</v>
      </c>
      <c r="Q2212">
        <v>69364214</v>
      </c>
      <c r="S2212">
        <v>143361127270</v>
      </c>
      <c r="T2212" t="s">
        <v>13079</v>
      </c>
      <c r="U2212" t="s">
        <v>11661</v>
      </c>
      <c r="V2212" t="s">
        <v>13080</v>
      </c>
      <c r="Z2212">
        <v>109.01395599999999</v>
      </c>
      <c r="AA2212">
        <v>-7.7367309999999998</v>
      </c>
      <c r="AB2212" t="s">
        <v>11960</v>
      </c>
      <c r="AC2212" t="s">
        <v>9804</v>
      </c>
      <c r="AL2212" t="s">
        <v>218</v>
      </c>
      <c r="AM2212" t="s">
        <v>11960</v>
      </c>
      <c r="AN2212" t="s">
        <v>6</v>
      </c>
      <c r="AO2212" s="57">
        <v>46364.569351851853</v>
      </c>
      <c r="AR2212" t="s">
        <v>219</v>
      </c>
      <c r="AS2212" t="s">
        <v>922</v>
      </c>
      <c r="AT2212" t="s">
        <v>231</v>
      </c>
      <c r="AU2212">
        <v>20260814</v>
      </c>
      <c r="AV2212" t="s">
        <v>222</v>
      </c>
      <c r="AW2212" t="s">
        <v>10046</v>
      </c>
      <c r="AX2212" t="s">
        <v>223</v>
      </c>
      <c r="BA2212" s="57">
        <v>46247.5625</v>
      </c>
      <c r="BB2212" t="s">
        <v>11960</v>
      </c>
      <c r="BC2212">
        <v>2026</v>
      </c>
      <c r="BD2212">
        <v>8</v>
      </c>
      <c r="BE2212">
        <v>14</v>
      </c>
      <c r="BF2212" s="6">
        <f t="shared" si="102"/>
        <v>46248</v>
      </c>
      <c r="BG2212">
        <f t="shared" si="103"/>
        <v>0.4375</v>
      </c>
      <c r="BH2212" t="str">
        <f t="shared" si="104"/>
        <v>COMPLY</v>
      </c>
      <c r="BI2212" t="e">
        <f>VLOOKUP(H2212,Sheet2!$A$1:$B$270,2,FALSE)</f>
        <v>#N/A</v>
      </c>
    </row>
    <row r="2213" spans="1:61">
      <c r="A2213">
        <v>2212</v>
      </c>
      <c r="B2213">
        <v>1002509335</v>
      </c>
      <c r="C2213">
        <v>3</v>
      </c>
      <c r="D2213" t="s">
        <v>42</v>
      </c>
      <c r="E2213">
        <v>5</v>
      </c>
      <c r="F2213" t="s">
        <v>233</v>
      </c>
      <c r="G2213" t="s">
        <v>101</v>
      </c>
      <c r="H2213" t="s">
        <v>263</v>
      </c>
      <c r="I2213" t="s">
        <v>213</v>
      </c>
      <c r="J2213" t="s">
        <v>214</v>
      </c>
      <c r="K2213" t="s">
        <v>149</v>
      </c>
      <c r="M2213" t="s">
        <v>76</v>
      </c>
      <c r="N2213" t="s">
        <v>216</v>
      </c>
      <c r="O2213" s="57">
        <v>46238.720671296294</v>
      </c>
      <c r="P2213" s="57">
        <v>46240.838402777779</v>
      </c>
      <c r="Q2213">
        <v>69358577</v>
      </c>
      <c r="S2213">
        <v>152316231899</v>
      </c>
      <c r="T2213" t="s">
        <v>2977</v>
      </c>
      <c r="U2213" t="s">
        <v>2978</v>
      </c>
      <c r="V2213" t="s">
        <v>2979</v>
      </c>
      <c r="Z2213">
        <v>112.711331469803</v>
      </c>
      <c r="AA2213">
        <v>-7.4497235507133599</v>
      </c>
      <c r="AB2213" t="s">
        <v>2980</v>
      </c>
      <c r="AC2213" t="s">
        <v>226</v>
      </c>
      <c r="AL2213" t="s">
        <v>218</v>
      </c>
      <c r="AM2213" t="s">
        <v>2981</v>
      </c>
      <c r="AN2213" t="s">
        <v>6</v>
      </c>
      <c r="AO2213" s="57">
        <v>46120.726145833331</v>
      </c>
      <c r="AP2213" s="57">
        <v>46240.541666666664</v>
      </c>
      <c r="AQ2213" t="s">
        <v>248</v>
      </c>
      <c r="AR2213" t="s">
        <v>219</v>
      </c>
      <c r="AS2213" t="s">
        <v>263</v>
      </c>
      <c r="AT2213" t="s">
        <v>231</v>
      </c>
      <c r="AU2213">
        <v>20260806</v>
      </c>
      <c r="AV2213" t="s">
        <v>222</v>
      </c>
      <c r="AW2213" t="s">
        <v>561</v>
      </c>
      <c r="AX2213" t="s">
        <v>223</v>
      </c>
      <c r="BA2213" s="57">
        <v>46240.541666666664</v>
      </c>
      <c r="BB2213" t="s">
        <v>2981</v>
      </c>
      <c r="BC2213">
        <v>2026</v>
      </c>
      <c r="BD2213">
        <v>8</v>
      </c>
      <c r="BE2213">
        <v>6</v>
      </c>
      <c r="BF2213" s="6">
        <f t="shared" si="102"/>
        <v>46240</v>
      </c>
      <c r="BG2213">
        <f t="shared" si="103"/>
        <v>-0.54166666666424135</v>
      </c>
      <c r="BH2213" t="str">
        <f t="shared" si="104"/>
        <v>COMPLY</v>
      </c>
      <c r="BI2213" t="str">
        <f>VLOOKUP(H2213,Sheet2!$A$1:$B$270,2,FALSE)</f>
        <v>SIDOARJO</v>
      </c>
    </row>
    <row r="2214" spans="1:61">
      <c r="A2214">
        <v>2213</v>
      </c>
      <c r="B2214">
        <v>1002525060</v>
      </c>
      <c r="C2214">
        <v>3</v>
      </c>
      <c r="D2214" t="s">
        <v>55</v>
      </c>
      <c r="E2214">
        <v>5</v>
      </c>
      <c r="F2214" t="s">
        <v>228</v>
      </c>
      <c r="G2214" t="s">
        <v>127</v>
      </c>
      <c r="H2214" t="s">
        <v>496</v>
      </c>
      <c r="I2214" t="s">
        <v>213</v>
      </c>
      <c r="J2214" t="s">
        <v>214</v>
      </c>
      <c r="K2214" t="s">
        <v>149</v>
      </c>
      <c r="L2214" t="s">
        <v>215</v>
      </c>
      <c r="M2214" t="s">
        <v>76</v>
      </c>
      <c r="N2214" t="s">
        <v>216</v>
      </c>
      <c r="O2214" s="57">
        <v>46247.709699074076</v>
      </c>
      <c r="P2214" s="57">
        <v>46248.511203703703</v>
      </c>
      <c r="Q2214">
        <v>69365461</v>
      </c>
      <c r="S2214">
        <v>152428209681</v>
      </c>
      <c r="T2214" t="s">
        <v>8970</v>
      </c>
      <c r="U2214" t="s">
        <v>8971</v>
      </c>
      <c r="V2214" t="s">
        <v>9561</v>
      </c>
      <c r="Z2214">
        <v>113.744212053716</v>
      </c>
      <c r="AA2214">
        <v>-7.1146328289999303</v>
      </c>
      <c r="AB2214" t="s">
        <v>9562</v>
      </c>
      <c r="AC2214" t="s">
        <v>217</v>
      </c>
      <c r="AL2214" t="s">
        <v>218</v>
      </c>
      <c r="AM2214" t="s">
        <v>9563</v>
      </c>
      <c r="AN2214" t="s">
        <v>6</v>
      </c>
      <c r="AO2214" t="s">
        <v>9123</v>
      </c>
      <c r="AP2214" s="57">
        <v>46248.541666666664</v>
      </c>
      <c r="AR2214" t="s">
        <v>219</v>
      </c>
      <c r="AS2214" t="s">
        <v>496</v>
      </c>
      <c r="AT2214" t="s">
        <v>231</v>
      </c>
      <c r="AU2214">
        <v>20260814</v>
      </c>
      <c r="AV2214" t="s">
        <v>222</v>
      </c>
      <c r="AW2214" t="s">
        <v>1015</v>
      </c>
      <c r="AX2214" t="s">
        <v>223</v>
      </c>
      <c r="BA2214" s="57">
        <v>46248.541666666664</v>
      </c>
      <c r="BB2214" t="s">
        <v>9563</v>
      </c>
      <c r="BC2214">
        <v>2026</v>
      </c>
      <c r="BD2214">
        <v>8</v>
      </c>
      <c r="BE2214">
        <v>14</v>
      </c>
      <c r="BF2214" s="6">
        <f t="shared" si="102"/>
        <v>46248</v>
      </c>
      <c r="BG2214">
        <f t="shared" si="103"/>
        <v>-0.54166666666424135</v>
      </c>
      <c r="BH2214" t="str">
        <f t="shared" si="104"/>
        <v>COMPLY</v>
      </c>
      <c r="BI2214" t="str">
        <f>VLOOKUP(H2214,Sheet2!$A$1:$B$270,2,FALSE)</f>
        <v>MADURA</v>
      </c>
    </row>
    <row r="2215" spans="1:61">
      <c r="A2215">
        <v>2214</v>
      </c>
      <c r="B2215">
        <v>1002527369</v>
      </c>
      <c r="C2215">
        <v>3</v>
      </c>
      <c r="D2215" t="s">
        <v>42</v>
      </c>
      <c r="E2215">
        <v>5</v>
      </c>
      <c r="F2215" t="s">
        <v>233</v>
      </c>
      <c r="G2215" t="s">
        <v>101</v>
      </c>
      <c r="H2215" t="s">
        <v>390</v>
      </c>
      <c r="I2215" t="s">
        <v>213</v>
      </c>
      <c r="J2215" t="s">
        <v>214</v>
      </c>
      <c r="K2215" t="s">
        <v>149</v>
      </c>
      <c r="M2215" t="s">
        <v>76</v>
      </c>
      <c r="N2215" t="s">
        <v>216</v>
      </c>
      <c r="O2215" s="57">
        <v>46248.746041666665</v>
      </c>
      <c r="P2215" s="57">
        <v>46251.39508101852</v>
      </c>
      <c r="Q2215">
        <v>69366419</v>
      </c>
      <c r="S2215">
        <v>152317261885</v>
      </c>
      <c r="T2215" t="s">
        <v>13081</v>
      </c>
      <c r="U2215" t="s">
        <v>13082</v>
      </c>
      <c r="V2215" t="s">
        <v>13083</v>
      </c>
      <c r="Z2215">
        <v>112.7658874</v>
      </c>
      <c r="AA2215">
        <v>-7.4090828000000002</v>
      </c>
      <c r="AB2215" t="s">
        <v>13084</v>
      </c>
      <c r="AC2215" t="s">
        <v>230</v>
      </c>
      <c r="AL2215" t="s">
        <v>218</v>
      </c>
      <c r="AM2215" t="s">
        <v>11361</v>
      </c>
      <c r="AN2215" t="s">
        <v>6</v>
      </c>
      <c r="AO2215" t="s">
        <v>9820</v>
      </c>
      <c r="AP2215" s="57">
        <v>46249.625</v>
      </c>
      <c r="AR2215" t="s">
        <v>219</v>
      </c>
      <c r="AS2215" t="s">
        <v>390</v>
      </c>
      <c r="AT2215" t="s">
        <v>221</v>
      </c>
      <c r="AU2215">
        <v>20260817</v>
      </c>
      <c r="AV2215" t="s">
        <v>222</v>
      </c>
      <c r="AW2215" t="s">
        <v>561</v>
      </c>
      <c r="AX2215" t="s">
        <v>223</v>
      </c>
      <c r="BA2215" s="57">
        <v>46249.625</v>
      </c>
      <c r="BB2215" t="s">
        <v>11361</v>
      </c>
      <c r="BC2215">
        <v>2026</v>
      </c>
      <c r="BD2215">
        <v>8</v>
      </c>
      <c r="BE2215">
        <v>17</v>
      </c>
      <c r="BF2215" s="6">
        <f t="shared" si="102"/>
        <v>46251</v>
      </c>
      <c r="BG2215">
        <f t="shared" si="103"/>
        <v>1.375</v>
      </c>
      <c r="BH2215" t="str">
        <f t="shared" si="104"/>
        <v>NOT COMPLY</v>
      </c>
      <c r="BI2215" t="str">
        <f>VLOOKUP(H2215,Sheet2!$A$1:$B$270,2,FALSE)</f>
        <v>SIDOARJO</v>
      </c>
    </row>
    <row r="2216" spans="1:61">
      <c r="A2216">
        <v>2215</v>
      </c>
      <c r="B2216">
        <v>1002522616</v>
      </c>
      <c r="C2216">
        <v>3</v>
      </c>
      <c r="D2216" t="s">
        <v>55</v>
      </c>
      <c r="E2216">
        <v>5</v>
      </c>
      <c r="F2216" t="s">
        <v>265</v>
      </c>
      <c r="G2216" t="s">
        <v>128</v>
      </c>
      <c r="H2216" t="s">
        <v>274</v>
      </c>
      <c r="I2216" t="s">
        <v>213</v>
      </c>
      <c r="J2216" t="s">
        <v>214</v>
      </c>
      <c r="K2216" t="s">
        <v>149</v>
      </c>
      <c r="L2216" t="s">
        <v>215</v>
      </c>
      <c r="M2216" t="s">
        <v>76</v>
      </c>
      <c r="N2216" t="s">
        <v>216</v>
      </c>
      <c r="O2216" s="57">
        <v>46246.641631944447</v>
      </c>
      <c r="P2216" s="57">
        <v>46247.681423611109</v>
      </c>
      <c r="Q2216">
        <v>69364434</v>
      </c>
      <c r="S2216">
        <v>152418251773</v>
      </c>
      <c r="T2216" t="s">
        <v>8602</v>
      </c>
      <c r="U2216" t="s">
        <v>8603</v>
      </c>
      <c r="V2216" t="s">
        <v>8604</v>
      </c>
      <c r="Z2216">
        <v>112.6898894</v>
      </c>
      <c r="AA2216">
        <v>-7.2567634999999999</v>
      </c>
      <c r="AB2216" t="s">
        <v>8605</v>
      </c>
      <c r="AC2216" t="s">
        <v>237</v>
      </c>
      <c r="AL2216" t="s">
        <v>218</v>
      </c>
      <c r="AM2216" t="s">
        <v>8606</v>
      </c>
      <c r="AN2216" t="s">
        <v>6</v>
      </c>
      <c r="AO2216" s="57">
        <v>46364.642789351848</v>
      </c>
      <c r="AP2216" s="57">
        <v>46249.333333333336</v>
      </c>
      <c r="AR2216" t="s">
        <v>219</v>
      </c>
      <c r="AS2216" t="s">
        <v>274</v>
      </c>
      <c r="AT2216" t="s">
        <v>231</v>
      </c>
      <c r="AU2216">
        <v>20260813</v>
      </c>
      <c r="AV2216" t="s">
        <v>222</v>
      </c>
      <c r="AW2216" t="s">
        <v>1014</v>
      </c>
      <c r="AX2216" t="s">
        <v>223</v>
      </c>
      <c r="BA2216" s="57">
        <v>46249.333333333336</v>
      </c>
      <c r="BB2216" t="s">
        <v>8606</v>
      </c>
      <c r="BC2216">
        <v>2026</v>
      </c>
      <c r="BD2216">
        <v>8</v>
      </c>
      <c r="BE2216">
        <v>13</v>
      </c>
      <c r="BF2216" s="6">
        <f t="shared" si="102"/>
        <v>46247</v>
      </c>
      <c r="BG2216">
        <f t="shared" si="103"/>
        <v>-2.3333333333357587</v>
      </c>
      <c r="BH2216" t="str">
        <f t="shared" si="104"/>
        <v>COMPLY</v>
      </c>
      <c r="BI2216" t="str">
        <f>VLOOKUP(H2216,Sheet2!$A$1:$B$270,2,FALSE)</f>
        <v>SURABAYA UTARA</v>
      </c>
    </row>
    <row r="2217" spans="1:61">
      <c r="A2217">
        <v>2216</v>
      </c>
      <c r="B2217">
        <v>1002531419</v>
      </c>
      <c r="C2217">
        <v>3</v>
      </c>
      <c r="D2217" t="s">
        <v>38</v>
      </c>
      <c r="E2217">
        <v>5</v>
      </c>
      <c r="F2217" t="s">
        <v>90</v>
      </c>
      <c r="G2217" t="s">
        <v>96</v>
      </c>
      <c r="H2217" t="s">
        <v>517</v>
      </c>
      <c r="I2217" t="s">
        <v>213</v>
      </c>
      <c r="J2217" t="s">
        <v>214</v>
      </c>
      <c r="K2217" t="s">
        <v>149</v>
      </c>
      <c r="L2217" t="s">
        <v>215</v>
      </c>
      <c r="M2217" t="s">
        <v>240</v>
      </c>
      <c r="N2217" t="s">
        <v>216</v>
      </c>
      <c r="O2217" s="57">
        <v>46251.75204861111</v>
      </c>
      <c r="P2217" s="57">
        <v>46251.754178240742</v>
      </c>
      <c r="Q2217">
        <v>69368386</v>
      </c>
      <c r="S2217">
        <v>152623202625</v>
      </c>
      <c r="T2217" t="s">
        <v>13085</v>
      </c>
      <c r="U2217" t="s">
        <v>13086</v>
      </c>
      <c r="V2217" t="s">
        <v>13087</v>
      </c>
      <c r="Z2217">
        <v>111.719157061206</v>
      </c>
      <c r="AA2217">
        <v>-8.2827015590437902</v>
      </c>
      <c r="AB2217" t="s">
        <v>13088</v>
      </c>
      <c r="AC2217" t="s">
        <v>237</v>
      </c>
      <c r="AL2217" t="s">
        <v>218</v>
      </c>
      <c r="AM2217" t="s">
        <v>13089</v>
      </c>
      <c r="AN2217" t="s">
        <v>6</v>
      </c>
      <c r="AO2217" t="s">
        <v>9983</v>
      </c>
      <c r="AP2217" s="57">
        <v>46252.625</v>
      </c>
      <c r="AR2217" t="s">
        <v>241</v>
      </c>
      <c r="AS2217" t="s">
        <v>517</v>
      </c>
      <c r="AT2217" t="s">
        <v>231</v>
      </c>
      <c r="AV2217" t="s">
        <v>240</v>
      </c>
      <c r="AW2217" t="s">
        <v>1010</v>
      </c>
      <c r="AX2217" t="s">
        <v>223</v>
      </c>
      <c r="BA2217" s="57">
        <v>46252.625</v>
      </c>
      <c r="BB2217" t="s">
        <v>13089</v>
      </c>
      <c r="BF2217" s="6" t="e">
        <f t="shared" si="102"/>
        <v>#NUM!</v>
      </c>
      <c r="BG2217" t="e">
        <f t="shared" si="103"/>
        <v>#NUM!</v>
      </c>
      <c r="BH2217" t="e">
        <f t="shared" si="104"/>
        <v>#NUM!</v>
      </c>
      <c r="BI2217" t="str">
        <f>VLOOKUP(H2217,Sheet2!$A$1:$B$270,2,FALSE)</f>
        <v>PONOROGO</v>
      </c>
    </row>
    <row r="2218" spans="1:61">
      <c r="A2218">
        <v>2217</v>
      </c>
      <c r="B2218">
        <v>1002515996</v>
      </c>
      <c r="C2218">
        <v>3</v>
      </c>
      <c r="D2218" t="s">
        <v>55</v>
      </c>
      <c r="E2218">
        <v>5</v>
      </c>
      <c r="F2218" t="s">
        <v>228</v>
      </c>
      <c r="G2218" t="s">
        <v>121</v>
      </c>
      <c r="H2218" t="s">
        <v>454</v>
      </c>
      <c r="I2218" t="s">
        <v>213</v>
      </c>
      <c r="J2218" t="s">
        <v>214</v>
      </c>
      <c r="K2218" t="s">
        <v>149</v>
      </c>
      <c r="M2218" t="s">
        <v>575</v>
      </c>
      <c r="N2218" t="s">
        <v>216</v>
      </c>
      <c r="O2218" s="57">
        <v>46242.582372685189</v>
      </c>
      <c r="P2218" s="57">
        <v>46245.420335648145</v>
      </c>
      <c r="Q2218">
        <v>69361506</v>
      </c>
      <c r="S2218">
        <v>152436204353</v>
      </c>
      <c r="T2218" t="s">
        <v>1640</v>
      </c>
      <c r="U2218" t="s">
        <v>5424</v>
      </c>
      <c r="V2218" t="s">
        <v>5425</v>
      </c>
      <c r="Z2218">
        <v>112.7226233</v>
      </c>
      <c r="AA2218">
        <v>-7.1128659000000001</v>
      </c>
      <c r="AB2218" t="s">
        <v>5426</v>
      </c>
      <c r="AC2218" t="s">
        <v>230</v>
      </c>
      <c r="AL2218" t="s">
        <v>218</v>
      </c>
      <c r="AM2218" t="s">
        <v>5427</v>
      </c>
      <c r="AN2218" t="s">
        <v>6</v>
      </c>
      <c r="AO2218" s="57">
        <v>46242.590624999997</v>
      </c>
      <c r="AP2218" s="57">
        <v>46243.625</v>
      </c>
      <c r="AQ2218" t="s">
        <v>903</v>
      </c>
      <c r="AR2218" t="s">
        <v>14</v>
      </c>
      <c r="AS2218" t="s">
        <v>454</v>
      </c>
      <c r="AT2218" t="s">
        <v>231</v>
      </c>
      <c r="AV2218" t="s">
        <v>7692</v>
      </c>
      <c r="AW2218" t="s">
        <v>561</v>
      </c>
      <c r="AX2218" t="s">
        <v>223</v>
      </c>
      <c r="BA2218" s="57">
        <v>46243.625</v>
      </c>
      <c r="BB2218" t="s">
        <v>5427</v>
      </c>
      <c r="BF2218" s="6" t="e">
        <f t="shared" si="102"/>
        <v>#NUM!</v>
      </c>
      <c r="BG2218" t="e">
        <f t="shared" si="103"/>
        <v>#NUM!</v>
      </c>
      <c r="BH2218" t="e">
        <f t="shared" si="104"/>
        <v>#NUM!</v>
      </c>
      <c r="BI2218" t="str">
        <f>VLOOKUP(H2218,Sheet2!$A$1:$B$270,2,FALSE)</f>
        <v>MADURA</v>
      </c>
    </row>
    <row r="2219" spans="1:61">
      <c r="A2219">
        <v>2218</v>
      </c>
      <c r="B2219">
        <v>1002528479</v>
      </c>
      <c r="C2219">
        <v>3</v>
      </c>
      <c r="D2219" t="s">
        <v>38</v>
      </c>
      <c r="E2219">
        <v>5</v>
      </c>
      <c r="F2219" t="s">
        <v>250</v>
      </c>
      <c r="G2219" t="s">
        <v>91</v>
      </c>
      <c r="H2219" t="s">
        <v>408</v>
      </c>
      <c r="I2219" t="s">
        <v>213</v>
      </c>
      <c r="J2219" t="s">
        <v>214</v>
      </c>
      <c r="K2219" t="s">
        <v>149</v>
      </c>
      <c r="M2219" t="s">
        <v>76</v>
      </c>
      <c r="N2219" t="s">
        <v>216</v>
      </c>
      <c r="O2219" s="57">
        <v>46249.61142361111</v>
      </c>
      <c r="P2219" s="57">
        <v>46249.70585648148</v>
      </c>
      <c r="Q2219">
        <v>69365852</v>
      </c>
      <c r="S2219">
        <v>152718219056</v>
      </c>
      <c r="T2219" t="s">
        <v>12718</v>
      </c>
      <c r="U2219" t="s">
        <v>13090</v>
      </c>
      <c r="V2219" t="s">
        <v>13091</v>
      </c>
      <c r="Z2219">
        <v>112.5476316</v>
      </c>
      <c r="AA2219">
        <v>-8.1417306000000007</v>
      </c>
      <c r="AB2219" t="s">
        <v>12721</v>
      </c>
      <c r="AC2219" t="s">
        <v>290</v>
      </c>
      <c r="AL2219" t="s">
        <v>218</v>
      </c>
      <c r="AM2219" t="s">
        <v>13092</v>
      </c>
      <c r="AN2219" t="s">
        <v>6</v>
      </c>
      <c r="AO2219" t="s">
        <v>11700</v>
      </c>
      <c r="AR2219" t="s">
        <v>219</v>
      </c>
      <c r="AS2219" t="s">
        <v>408</v>
      </c>
      <c r="AT2219" t="s">
        <v>231</v>
      </c>
      <c r="AU2219">
        <v>20260815</v>
      </c>
      <c r="AV2219" t="s">
        <v>222</v>
      </c>
      <c r="AW2219" t="s">
        <v>1026</v>
      </c>
      <c r="AX2219" t="s">
        <v>223</v>
      </c>
      <c r="BA2219" s="57">
        <v>46249.291666666664</v>
      </c>
      <c r="BB2219" t="s">
        <v>13092</v>
      </c>
      <c r="BC2219">
        <v>2026</v>
      </c>
      <c r="BD2219">
        <v>8</v>
      </c>
      <c r="BE2219">
        <v>15</v>
      </c>
      <c r="BF2219" s="6">
        <f t="shared" si="102"/>
        <v>46249</v>
      </c>
      <c r="BG2219">
        <f t="shared" si="103"/>
        <v>-0.29166666666424135</v>
      </c>
      <c r="BH2219" t="str">
        <f t="shared" si="104"/>
        <v>COMPLY</v>
      </c>
      <c r="BI2219" t="str">
        <f>VLOOKUP(H2219,Sheet2!$A$1:$B$270,2,FALSE)</f>
        <v>MALANG</v>
      </c>
    </row>
    <row r="2220" spans="1:61">
      <c r="A2220">
        <v>2219</v>
      </c>
      <c r="B2220">
        <v>1002521472</v>
      </c>
      <c r="C2220">
        <v>3</v>
      </c>
      <c r="D2220" t="s">
        <v>49</v>
      </c>
      <c r="E2220">
        <v>4</v>
      </c>
      <c r="F2220" t="s">
        <v>246</v>
      </c>
      <c r="G2220" t="s">
        <v>247</v>
      </c>
      <c r="H2220" t="s">
        <v>8607</v>
      </c>
      <c r="I2220" t="s">
        <v>213</v>
      </c>
      <c r="J2220" t="s">
        <v>214</v>
      </c>
      <c r="K2220" t="s">
        <v>149</v>
      </c>
      <c r="L2220" t="s">
        <v>215</v>
      </c>
      <c r="M2220" t="s">
        <v>76</v>
      </c>
      <c r="N2220" t="s">
        <v>216</v>
      </c>
      <c r="O2220" s="57">
        <v>46246.413842592592</v>
      </c>
      <c r="P2220" s="57">
        <v>46247.77685185185</v>
      </c>
      <c r="Q2220">
        <v>69363930</v>
      </c>
      <c r="S2220">
        <v>143415115325</v>
      </c>
      <c r="T2220" t="s">
        <v>8608</v>
      </c>
      <c r="U2220" t="s">
        <v>8609</v>
      </c>
      <c r="V2220" t="s">
        <v>8610</v>
      </c>
      <c r="Z2220">
        <v>110.281769</v>
      </c>
      <c r="AA2220">
        <v>-7.1044799999999997</v>
      </c>
      <c r="AB2220" t="s">
        <v>8611</v>
      </c>
      <c r="AC2220" t="s">
        <v>237</v>
      </c>
      <c r="AL2220" t="s">
        <v>218</v>
      </c>
      <c r="AM2220" t="s">
        <v>8612</v>
      </c>
      <c r="AN2220" t="s">
        <v>6</v>
      </c>
      <c r="AO2220" s="57">
        <v>46364.444363425922</v>
      </c>
      <c r="AP2220" s="57">
        <v>46247.333333333336</v>
      </c>
      <c r="AR2220" t="s">
        <v>219</v>
      </c>
      <c r="AS2220" t="s">
        <v>8607</v>
      </c>
      <c r="AT2220" t="s">
        <v>231</v>
      </c>
      <c r="AU2220">
        <v>20260813</v>
      </c>
      <c r="AV2220" t="s">
        <v>222</v>
      </c>
      <c r="AW2220" t="s">
        <v>1010</v>
      </c>
      <c r="AX2220" t="s">
        <v>223</v>
      </c>
      <c r="BA2220" s="57">
        <v>46247.333333333336</v>
      </c>
      <c r="BB2220" t="s">
        <v>8612</v>
      </c>
      <c r="BC2220">
        <v>2026</v>
      </c>
      <c r="BD2220">
        <v>8</v>
      </c>
      <c r="BE2220">
        <v>13</v>
      </c>
      <c r="BF2220" s="6">
        <f t="shared" si="102"/>
        <v>46247</v>
      </c>
      <c r="BG2220">
        <f t="shared" si="103"/>
        <v>-0.33333333333575865</v>
      </c>
      <c r="BH2220" t="str">
        <f t="shared" si="104"/>
        <v>COMPLY</v>
      </c>
      <c r="BI2220" t="e">
        <f>VLOOKUP(H2220,Sheet2!$A$1:$B$270,2,FALSE)</f>
        <v>#N/A</v>
      </c>
    </row>
    <row r="2221" spans="1:61">
      <c r="A2221">
        <v>2220</v>
      </c>
      <c r="B2221">
        <v>1002529276</v>
      </c>
      <c r="C2221">
        <v>3</v>
      </c>
      <c r="D2221" t="s">
        <v>42</v>
      </c>
      <c r="E2221">
        <v>5</v>
      </c>
      <c r="F2221" t="s">
        <v>233</v>
      </c>
      <c r="G2221" t="s">
        <v>103</v>
      </c>
      <c r="H2221" t="s">
        <v>300</v>
      </c>
      <c r="I2221" t="s">
        <v>213</v>
      </c>
      <c r="J2221" t="s">
        <v>214</v>
      </c>
      <c r="K2221" t="s">
        <v>149</v>
      </c>
      <c r="L2221" t="s">
        <v>215</v>
      </c>
      <c r="M2221" t="s">
        <v>277</v>
      </c>
      <c r="N2221" t="s">
        <v>216</v>
      </c>
      <c r="O2221" s="57">
        <v>46250.382592592592</v>
      </c>
      <c r="P2221" s="57">
        <v>46251.45722222222</v>
      </c>
      <c r="Q2221">
        <v>69367308</v>
      </c>
      <c r="S2221">
        <v>152319208892</v>
      </c>
      <c r="T2221" t="s">
        <v>13093</v>
      </c>
      <c r="U2221" t="s">
        <v>13094</v>
      </c>
      <c r="V2221" t="s">
        <v>13095</v>
      </c>
      <c r="Z2221">
        <v>112.4144268</v>
      </c>
      <c r="AA2221">
        <v>-7.5602213000000003</v>
      </c>
      <c r="AB2221" t="s">
        <v>13096</v>
      </c>
      <c r="AC2221" t="s">
        <v>237</v>
      </c>
      <c r="AL2221" t="s">
        <v>218</v>
      </c>
      <c r="AM2221" t="s">
        <v>12407</v>
      </c>
      <c r="AN2221" t="s">
        <v>6</v>
      </c>
      <c r="AO2221" t="s">
        <v>9989</v>
      </c>
      <c r="AP2221" s="57">
        <v>46251.333333333336</v>
      </c>
      <c r="AQ2221" t="s">
        <v>903</v>
      </c>
      <c r="AR2221" t="s">
        <v>278</v>
      </c>
      <c r="AS2221" t="s">
        <v>300</v>
      </c>
      <c r="AT2221" t="s">
        <v>231</v>
      </c>
      <c r="AV2221" t="s">
        <v>13097</v>
      </c>
      <c r="AW2221" t="s">
        <v>1010</v>
      </c>
      <c r="AX2221" t="s">
        <v>223</v>
      </c>
      <c r="BA2221" s="57">
        <v>46251.333333333336</v>
      </c>
      <c r="BB2221" t="s">
        <v>12407</v>
      </c>
      <c r="BF2221" s="6" t="e">
        <f t="shared" si="102"/>
        <v>#NUM!</v>
      </c>
      <c r="BG2221" t="e">
        <f t="shared" si="103"/>
        <v>#NUM!</v>
      </c>
      <c r="BH2221" t="e">
        <f t="shared" si="104"/>
        <v>#NUM!</v>
      </c>
      <c r="BI2221" t="str">
        <f>VLOOKUP(H2221,Sheet2!$A$1:$B$270,2,FALSE)</f>
        <v>MOJOKERTO</v>
      </c>
    </row>
    <row r="2222" spans="1:61">
      <c r="A2222">
        <v>2221</v>
      </c>
      <c r="B2222">
        <v>1002514708</v>
      </c>
      <c r="C2222">
        <v>3</v>
      </c>
      <c r="D2222" t="s">
        <v>51</v>
      </c>
      <c r="E2222">
        <v>4</v>
      </c>
      <c r="F2222" t="s">
        <v>273</v>
      </c>
      <c r="G2222" t="s">
        <v>339</v>
      </c>
      <c r="H2222" t="s">
        <v>962</v>
      </c>
      <c r="I2222" t="s">
        <v>213</v>
      </c>
      <c r="J2222" t="s">
        <v>214</v>
      </c>
      <c r="K2222" t="s">
        <v>149</v>
      </c>
      <c r="L2222" t="s">
        <v>215</v>
      </c>
      <c r="M2222" t="s">
        <v>76</v>
      </c>
      <c r="N2222" t="s">
        <v>216</v>
      </c>
      <c r="O2222" s="57">
        <v>46241.57912037037</v>
      </c>
      <c r="P2222" s="57">
        <v>46245.664606481485</v>
      </c>
      <c r="Q2222">
        <v>69360813</v>
      </c>
      <c r="S2222">
        <v>141569115694</v>
      </c>
      <c r="T2222" t="s">
        <v>5177</v>
      </c>
      <c r="U2222" t="s">
        <v>5178</v>
      </c>
      <c r="V2222" t="s">
        <v>5428</v>
      </c>
      <c r="Z2222">
        <v>111.4781053</v>
      </c>
      <c r="AA2222">
        <v>-6.9687655999999896</v>
      </c>
      <c r="AB2222" t="s">
        <v>5429</v>
      </c>
      <c r="AC2222" t="s">
        <v>237</v>
      </c>
      <c r="AL2222" t="s">
        <v>218</v>
      </c>
      <c r="AM2222" t="s">
        <v>5430</v>
      </c>
      <c r="AN2222" t="s">
        <v>6</v>
      </c>
      <c r="AO2222" s="57">
        <v>46211.579745370371</v>
      </c>
      <c r="AP2222" s="57">
        <v>46245.333333333336</v>
      </c>
      <c r="AR2222" t="s">
        <v>219</v>
      </c>
      <c r="AS2222" t="s">
        <v>962</v>
      </c>
      <c r="AT2222" t="s">
        <v>231</v>
      </c>
      <c r="AU2222">
        <v>20260811</v>
      </c>
      <c r="AV2222" t="s">
        <v>222</v>
      </c>
      <c r="AW2222" t="s">
        <v>1020</v>
      </c>
      <c r="AX2222" t="s">
        <v>223</v>
      </c>
      <c r="BA2222" s="57">
        <v>46245.333333333336</v>
      </c>
      <c r="BB2222" t="s">
        <v>5430</v>
      </c>
      <c r="BC2222">
        <v>2026</v>
      </c>
      <c r="BD2222">
        <v>8</v>
      </c>
      <c r="BE2222">
        <v>11</v>
      </c>
      <c r="BF2222" s="6">
        <f t="shared" si="102"/>
        <v>46245</v>
      </c>
      <c r="BG2222">
        <f t="shared" si="103"/>
        <v>-0.33333333333575865</v>
      </c>
      <c r="BH2222" t="str">
        <f t="shared" si="104"/>
        <v>COMPLY</v>
      </c>
      <c r="BI2222" t="e">
        <f>VLOOKUP(H2222,Sheet2!$A$1:$B$270,2,FALSE)</f>
        <v>#N/A</v>
      </c>
    </row>
    <row r="2223" spans="1:61">
      <c r="A2223">
        <v>2222</v>
      </c>
      <c r="B2223">
        <v>1002528753</v>
      </c>
      <c r="C2223">
        <v>3</v>
      </c>
      <c r="D2223" t="s">
        <v>45</v>
      </c>
      <c r="E2223">
        <v>5</v>
      </c>
      <c r="F2223" t="s">
        <v>211</v>
      </c>
      <c r="G2223" t="s">
        <v>116</v>
      </c>
      <c r="H2223" t="s">
        <v>272</v>
      </c>
      <c r="I2223" t="s">
        <v>213</v>
      </c>
      <c r="J2223" t="s">
        <v>214</v>
      </c>
      <c r="K2223" t="s">
        <v>149</v>
      </c>
      <c r="M2223" t="s">
        <v>76</v>
      </c>
      <c r="N2223" t="s">
        <v>216</v>
      </c>
      <c r="O2223" s="57">
        <v>46249.711435185185</v>
      </c>
      <c r="P2223" s="57">
        <v>46249.836643518516</v>
      </c>
      <c r="Q2223">
        <v>69365514</v>
      </c>
      <c r="S2223">
        <v>172604214109</v>
      </c>
      <c r="T2223" t="s">
        <v>9005</v>
      </c>
      <c r="U2223" t="s">
        <v>13098</v>
      </c>
      <c r="V2223" t="s">
        <v>13099</v>
      </c>
      <c r="Z2223">
        <v>116.285967513446</v>
      </c>
      <c r="AA2223">
        <v>-8.2668767125524507</v>
      </c>
      <c r="AB2223" t="s">
        <v>9008</v>
      </c>
      <c r="AC2223" t="s">
        <v>217</v>
      </c>
      <c r="AL2223" t="s">
        <v>218</v>
      </c>
      <c r="AM2223" t="s">
        <v>13100</v>
      </c>
      <c r="AN2223" t="s">
        <v>6</v>
      </c>
      <c r="AO2223" t="s">
        <v>12631</v>
      </c>
      <c r="AR2223" t="s">
        <v>219</v>
      </c>
      <c r="AS2223" t="s">
        <v>272</v>
      </c>
      <c r="AT2223" t="s">
        <v>231</v>
      </c>
      <c r="AU2223">
        <v>20260815</v>
      </c>
      <c r="AV2223" t="s">
        <v>222</v>
      </c>
      <c r="AW2223" t="s">
        <v>561</v>
      </c>
      <c r="AX2223" t="s">
        <v>223</v>
      </c>
      <c r="BA2223" s="57">
        <v>46249.291666666664</v>
      </c>
      <c r="BB2223" t="s">
        <v>13100</v>
      </c>
      <c r="BC2223">
        <v>2026</v>
      </c>
      <c r="BD2223">
        <v>8</v>
      </c>
      <c r="BE2223">
        <v>15</v>
      </c>
      <c r="BF2223" s="6">
        <f t="shared" si="102"/>
        <v>46249</v>
      </c>
      <c r="BG2223">
        <f t="shared" si="103"/>
        <v>-0.29166666666424135</v>
      </c>
      <c r="BH2223" t="str">
        <f t="shared" si="104"/>
        <v>COMPLY</v>
      </c>
      <c r="BI2223" t="str">
        <f>VLOOKUP(H2223,Sheet2!$A$1:$B$270,2,FALSE)</f>
        <v>SELONG</v>
      </c>
    </row>
    <row r="2224" spans="1:61">
      <c r="A2224">
        <v>2223</v>
      </c>
      <c r="B2224">
        <v>1002520590</v>
      </c>
      <c r="C2224">
        <v>3</v>
      </c>
      <c r="D2224" t="s">
        <v>34</v>
      </c>
      <c r="E2224">
        <v>5</v>
      </c>
      <c r="F2224" t="s">
        <v>573</v>
      </c>
      <c r="G2224" t="s">
        <v>79</v>
      </c>
      <c r="H2224" t="s">
        <v>471</v>
      </c>
      <c r="I2224" t="s">
        <v>213</v>
      </c>
      <c r="J2224" t="s">
        <v>214</v>
      </c>
      <c r="K2224" t="s">
        <v>149</v>
      </c>
      <c r="M2224" t="s">
        <v>277</v>
      </c>
      <c r="N2224" t="s">
        <v>216</v>
      </c>
      <c r="O2224" s="57">
        <v>46245.661678240744</v>
      </c>
      <c r="P2224" s="57">
        <v>46246.718449074076</v>
      </c>
      <c r="Q2224">
        <v>69363562</v>
      </c>
      <c r="S2224">
        <v>172407213934</v>
      </c>
      <c r="T2224" t="s">
        <v>7693</v>
      </c>
      <c r="U2224" t="s">
        <v>7694</v>
      </c>
      <c r="V2224" t="s">
        <v>7695</v>
      </c>
      <c r="Z2224">
        <v>115.3063915</v>
      </c>
      <c r="AA2224">
        <v>-8.5350055999999999</v>
      </c>
      <c r="AB2224" t="s">
        <v>7696</v>
      </c>
      <c r="AC2224" t="s">
        <v>230</v>
      </c>
      <c r="AL2224" t="s">
        <v>218</v>
      </c>
      <c r="AM2224" t="s">
        <v>7697</v>
      </c>
      <c r="AN2224" t="s">
        <v>6</v>
      </c>
      <c r="AO2224" s="57">
        <v>46334.663356481484</v>
      </c>
      <c r="AP2224" s="57">
        <v>46246.625</v>
      </c>
      <c r="AQ2224" t="s">
        <v>564</v>
      </c>
      <c r="AR2224" t="s">
        <v>278</v>
      </c>
      <c r="AS2224" t="s">
        <v>471</v>
      </c>
      <c r="AT2224" t="s">
        <v>231</v>
      </c>
      <c r="AV2224" t="s">
        <v>8613</v>
      </c>
      <c r="AW2224" t="s">
        <v>582</v>
      </c>
      <c r="AX2224" t="s">
        <v>223</v>
      </c>
      <c r="BA2224" s="57">
        <v>46246.625</v>
      </c>
      <c r="BB2224" t="s">
        <v>7697</v>
      </c>
      <c r="BF2224" s="6" t="e">
        <f t="shared" si="102"/>
        <v>#NUM!</v>
      </c>
      <c r="BG2224" t="e">
        <f t="shared" si="103"/>
        <v>#NUM!</v>
      </c>
      <c r="BH2224" t="e">
        <f t="shared" si="104"/>
        <v>#NUM!</v>
      </c>
      <c r="BI2224" t="str">
        <f>VLOOKUP(H2224,Sheet2!$A$1:$B$270,2,FALSE)</f>
        <v>GIANYAR</v>
      </c>
    </row>
    <row r="2225" spans="1:61">
      <c r="A2225">
        <v>2224</v>
      </c>
      <c r="B2225">
        <v>1002520399</v>
      </c>
      <c r="C2225">
        <v>3</v>
      </c>
      <c r="D2225" t="s">
        <v>45</v>
      </c>
      <c r="E2225">
        <v>5</v>
      </c>
      <c r="F2225" t="s">
        <v>211</v>
      </c>
      <c r="G2225" t="s">
        <v>110</v>
      </c>
      <c r="H2225" t="s">
        <v>455</v>
      </c>
      <c r="I2225" t="s">
        <v>213</v>
      </c>
      <c r="J2225" t="s">
        <v>214</v>
      </c>
      <c r="K2225" t="s">
        <v>149</v>
      </c>
      <c r="M2225" t="s">
        <v>225</v>
      </c>
      <c r="N2225" t="s">
        <v>216</v>
      </c>
      <c r="O2225" s="57">
        <v>46245.637881944444</v>
      </c>
      <c r="P2225" s="57">
        <v>46245.641956018517</v>
      </c>
      <c r="Q2225">
        <v>69361211</v>
      </c>
      <c r="S2225">
        <v>172610305721</v>
      </c>
      <c r="T2225" t="s">
        <v>4543</v>
      </c>
      <c r="U2225" t="s">
        <v>7698</v>
      </c>
      <c r="V2225" t="s">
        <v>7699</v>
      </c>
      <c r="Z2225">
        <v>119.0125233</v>
      </c>
      <c r="AA2225">
        <v>-8.5866559999999996</v>
      </c>
      <c r="AB2225" t="s">
        <v>4546</v>
      </c>
      <c r="AC2225" t="s">
        <v>290</v>
      </c>
      <c r="AL2225" t="s">
        <v>218</v>
      </c>
      <c r="AM2225" t="s">
        <v>7700</v>
      </c>
      <c r="AN2225" t="s">
        <v>6</v>
      </c>
      <c r="AO2225" s="57">
        <v>46334.642939814818</v>
      </c>
      <c r="AR2225" t="s">
        <v>18</v>
      </c>
      <c r="AS2225" t="s">
        <v>455</v>
      </c>
      <c r="AT2225" t="s">
        <v>570</v>
      </c>
      <c r="AV2225" t="s">
        <v>227</v>
      </c>
      <c r="AW2225" t="s">
        <v>561</v>
      </c>
      <c r="AX2225" t="s">
        <v>223</v>
      </c>
      <c r="BA2225" s="57">
        <v>46245.291666666664</v>
      </c>
      <c r="BB2225" t="s">
        <v>7700</v>
      </c>
      <c r="BF2225" s="6" t="e">
        <f t="shared" si="102"/>
        <v>#NUM!</v>
      </c>
      <c r="BG2225" t="e">
        <f t="shared" si="103"/>
        <v>#NUM!</v>
      </c>
      <c r="BH2225" t="e">
        <f t="shared" si="104"/>
        <v>#NUM!</v>
      </c>
      <c r="BI2225" t="str">
        <f>VLOOKUP(H2225,Sheet2!$A$1:$B$270,2,FALSE)</f>
        <v>BIMA</v>
      </c>
    </row>
    <row r="2226" spans="1:61">
      <c r="A2226">
        <v>2225</v>
      </c>
      <c r="B2226">
        <v>1002514823</v>
      </c>
      <c r="C2226">
        <v>3</v>
      </c>
      <c r="D2226" t="s">
        <v>59</v>
      </c>
      <c r="E2226">
        <v>4</v>
      </c>
      <c r="F2226" t="s">
        <v>243</v>
      </c>
      <c r="G2226" t="s">
        <v>243</v>
      </c>
      <c r="H2226" t="s">
        <v>294</v>
      </c>
      <c r="I2226" t="s">
        <v>213</v>
      </c>
      <c r="J2226" t="s">
        <v>214</v>
      </c>
      <c r="K2226" t="s">
        <v>149</v>
      </c>
      <c r="L2226" t="s">
        <v>215</v>
      </c>
      <c r="M2226" t="s">
        <v>76</v>
      </c>
      <c r="N2226" t="s">
        <v>216</v>
      </c>
      <c r="O2226" s="57">
        <v>46241.599976851852</v>
      </c>
      <c r="P2226" s="57">
        <v>46242.608564814815</v>
      </c>
      <c r="Q2226">
        <v>69360875</v>
      </c>
      <c r="S2226">
        <v>146137149234</v>
      </c>
      <c r="T2226" t="s">
        <v>5432</v>
      </c>
      <c r="U2226" t="s">
        <v>5433</v>
      </c>
      <c r="V2226" t="s">
        <v>5434</v>
      </c>
      <c r="Z2226">
        <v>110.22133100000001</v>
      </c>
      <c r="AA2226">
        <v>-7.4565130000000002</v>
      </c>
      <c r="AB2226" t="s">
        <v>5435</v>
      </c>
      <c r="AC2226" t="s">
        <v>237</v>
      </c>
      <c r="AL2226" t="s">
        <v>218</v>
      </c>
      <c r="AM2226" t="s">
        <v>5436</v>
      </c>
      <c r="AN2226" t="s">
        <v>6</v>
      </c>
      <c r="AO2226" s="57">
        <v>46211.601087962961</v>
      </c>
      <c r="AP2226" s="57">
        <v>46247.541666666664</v>
      </c>
      <c r="AR2226" t="s">
        <v>219</v>
      </c>
      <c r="AS2226" t="s">
        <v>294</v>
      </c>
      <c r="AT2226" t="s">
        <v>231</v>
      </c>
      <c r="AU2226">
        <v>20260808</v>
      </c>
      <c r="AV2226" t="s">
        <v>222</v>
      </c>
      <c r="AW2226" t="s">
        <v>1022</v>
      </c>
      <c r="AX2226" t="s">
        <v>223</v>
      </c>
      <c r="BA2226" s="57">
        <v>46247.541666666664</v>
      </c>
      <c r="BB2226" t="s">
        <v>5436</v>
      </c>
      <c r="BC2226">
        <v>2026</v>
      </c>
      <c r="BD2226">
        <v>8</v>
      </c>
      <c r="BE2226">
        <v>8</v>
      </c>
      <c r="BF2226" s="6">
        <f t="shared" si="102"/>
        <v>46242</v>
      </c>
      <c r="BG2226">
        <f t="shared" si="103"/>
        <v>-5.5416666666642413</v>
      </c>
      <c r="BH2226" t="str">
        <f t="shared" si="104"/>
        <v>COMPLY</v>
      </c>
      <c r="BI2226" t="e">
        <f>VLOOKUP(H2226,Sheet2!$A$1:$B$270,2,FALSE)</f>
        <v>#N/A</v>
      </c>
    </row>
    <row r="2227" spans="1:61">
      <c r="A2227">
        <v>2226</v>
      </c>
      <c r="B2227">
        <v>1002521905</v>
      </c>
      <c r="C2227">
        <v>3</v>
      </c>
      <c r="D2227" t="s">
        <v>45</v>
      </c>
      <c r="E2227">
        <v>5</v>
      </c>
      <c r="F2227" t="s">
        <v>211</v>
      </c>
      <c r="G2227" t="s">
        <v>118</v>
      </c>
      <c r="H2227" t="s">
        <v>212</v>
      </c>
      <c r="I2227" t="s">
        <v>213</v>
      </c>
      <c r="J2227" t="s">
        <v>214</v>
      </c>
      <c r="K2227" t="s">
        <v>149</v>
      </c>
      <c r="L2227" t="s">
        <v>215</v>
      </c>
      <c r="M2227" t="s">
        <v>76</v>
      </c>
      <c r="N2227" t="s">
        <v>216</v>
      </c>
      <c r="O2227" s="57">
        <v>46246.495092592595</v>
      </c>
      <c r="P2227" s="57">
        <v>46247.5237037037</v>
      </c>
      <c r="Q2227">
        <v>69364134</v>
      </c>
      <c r="S2227">
        <v>172606791485</v>
      </c>
      <c r="T2227" t="s">
        <v>8614</v>
      </c>
      <c r="U2227" t="s">
        <v>8615</v>
      </c>
      <c r="V2227" t="s">
        <v>8616</v>
      </c>
      <c r="Z2227">
        <v>117.490567432391</v>
      </c>
      <c r="AA2227">
        <v>-8.5242771774300792</v>
      </c>
      <c r="AB2227" t="s">
        <v>8617</v>
      </c>
      <c r="AC2227" t="s">
        <v>237</v>
      </c>
      <c r="AL2227" t="s">
        <v>218</v>
      </c>
      <c r="AM2227" t="s">
        <v>8065</v>
      </c>
      <c r="AN2227" t="s">
        <v>6</v>
      </c>
      <c r="AO2227" s="57">
        <v>46364.496782407405</v>
      </c>
      <c r="AP2227" s="57">
        <v>46247.333333333336</v>
      </c>
      <c r="AR2227" t="s">
        <v>219</v>
      </c>
      <c r="AS2227" t="s">
        <v>212</v>
      </c>
      <c r="AT2227" t="s">
        <v>231</v>
      </c>
      <c r="AU2227">
        <v>20260813</v>
      </c>
      <c r="AV2227" t="s">
        <v>222</v>
      </c>
      <c r="AW2227" t="s">
        <v>1018</v>
      </c>
      <c r="AX2227" t="s">
        <v>223</v>
      </c>
      <c r="BA2227" s="57">
        <v>46247.333333333336</v>
      </c>
      <c r="BB2227" t="s">
        <v>8065</v>
      </c>
      <c r="BC2227">
        <v>2026</v>
      </c>
      <c r="BD2227">
        <v>8</v>
      </c>
      <c r="BE2227">
        <v>13</v>
      </c>
      <c r="BF2227" s="6">
        <f t="shared" si="102"/>
        <v>46247</v>
      </c>
      <c r="BG2227">
        <f t="shared" si="103"/>
        <v>-0.33333333333575865</v>
      </c>
      <c r="BH2227" t="str">
        <f t="shared" si="104"/>
        <v>COMPLY</v>
      </c>
      <c r="BI2227" t="str">
        <f>VLOOKUP(H2227,Sheet2!$A$1:$B$270,2,FALSE)</f>
        <v>SUMBAWA</v>
      </c>
    </row>
    <row r="2228" spans="1:61">
      <c r="A2228">
        <v>2227</v>
      </c>
      <c r="B2228">
        <v>1002519831</v>
      </c>
      <c r="C2228">
        <v>3</v>
      </c>
      <c r="D2228" t="s">
        <v>55</v>
      </c>
      <c r="E2228">
        <v>5</v>
      </c>
      <c r="F2228" t="s">
        <v>265</v>
      </c>
      <c r="G2228" t="s">
        <v>126</v>
      </c>
      <c r="H2228" t="s">
        <v>266</v>
      </c>
      <c r="I2228" t="s">
        <v>213</v>
      </c>
      <c r="J2228" t="s">
        <v>214</v>
      </c>
      <c r="K2228" t="s">
        <v>149</v>
      </c>
      <c r="M2228" t="s">
        <v>76</v>
      </c>
      <c r="N2228" t="s">
        <v>216</v>
      </c>
      <c r="O2228" s="57">
        <v>46245.553564814814</v>
      </c>
      <c r="P2228" s="57">
        <v>46245.643599537034</v>
      </c>
      <c r="Q2228">
        <v>69360168</v>
      </c>
      <c r="S2228">
        <v>152413167623</v>
      </c>
      <c r="T2228" t="s">
        <v>2921</v>
      </c>
      <c r="U2228" t="s">
        <v>7701</v>
      </c>
      <c r="V2228" t="s">
        <v>7702</v>
      </c>
      <c r="Z2228">
        <v>112.75060000000001</v>
      </c>
      <c r="AA2228">
        <v>-7.2561</v>
      </c>
      <c r="AB2228" t="s">
        <v>2924</v>
      </c>
      <c r="AC2228" t="s">
        <v>217</v>
      </c>
      <c r="AL2228" t="s">
        <v>218</v>
      </c>
      <c r="AM2228" t="s">
        <v>5162</v>
      </c>
      <c r="AN2228" t="s">
        <v>6</v>
      </c>
      <c r="AO2228" s="57">
        <v>46334.569282407407</v>
      </c>
      <c r="AR2228" t="s">
        <v>219</v>
      </c>
      <c r="AS2228" t="s">
        <v>266</v>
      </c>
      <c r="AT2228" t="s">
        <v>231</v>
      </c>
      <c r="AU2228">
        <v>20260811</v>
      </c>
      <c r="AV2228" t="s">
        <v>222</v>
      </c>
      <c r="AW2228" t="s">
        <v>561</v>
      </c>
      <c r="AX2228" t="s">
        <v>223</v>
      </c>
      <c r="BA2228" s="57">
        <v>46245.291666666664</v>
      </c>
      <c r="BB2228" t="s">
        <v>5162</v>
      </c>
      <c r="BC2228">
        <v>2026</v>
      </c>
      <c r="BD2228">
        <v>8</v>
      </c>
      <c r="BE2228">
        <v>11</v>
      </c>
      <c r="BF2228" s="6">
        <f t="shared" si="102"/>
        <v>46245</v>
      </c>
      <c r="BG2228">
        <f t="shared" si="103"/>
        <v>-0.29166666666424135</v>
      </c>
      <c r="BH2228" t="str">
        <f t="shared" si="104"/>
        <v>COMPLY</v>
      </c>
      <c r="BI2228" t="str">
        <f>VLOOKUP(H2228,Sheet2!$A$1:$B$270,2,FALSE)</f>
        <v>SURABAYA SELATAN</v>
      </c>
    </row>
    <row r="2229" spans="1:61">
      <c r="A2229">
        <v>2228</v>
      </c>
      <c r="B2229">
        <v>1002524153</v>
      </c>
      <c r="C2229">
        <v>3</v>
      </c>
      <c r="D2229" t="s">
        <v>55</v>
      </c>
      <c r="E2229">
        <v>5</v>
      </c>
      <c r="F2229" t="s">
        <v>228</v>
      </c>
      <c r="G2229" t="s">
        <v>121</v>
      </c>
      <c r="H2229" t="s">
        <v>447</v>
      </c>
      <c r="I2229" t="s">
        <v>213</v>
      </c>
      <c r="J2229" t="s">
        <v>214</v>
      </c>
      <c r="K2229" t="s">
        <v>149</v>
      </c>
      <c r="L2229" t="s">
        <v>215</v>
      </c>
      <c r="M2229" t="s">
        <v>76</v>
      </c>
      <c r="N2229" t="s">
        <v>216</v>
      </c>
      <c r="O2229" s="57">
        <v>46247.540937500002</v>
      </c>
      <c r="P2229" s="57">
        <v>46248.880324074074</v>
      </c>
      <c r="Q2229">
        <v>69365096</v>
      </c>
      <c r="S2229">
        <v>152438209187</v>
      </c>
      <c r="T2229" t="s">
        <v>9564</v>
      </c>
      <c r="U2229" t="s">
        <v>2126</v>
      </c>
      <c r="V2229" t="s">
        <v>9565</v>
      </c>
      <c r="Z2229">
        <v>113.331013396382</v>
      </c>
      <c r="AA2229">
        <v>-7.1178825784872597</v>
      </c>
      <c r="AB2229" t="s">
        <v>9566</v>
      </c>
      <c r="AC2229" t="s">
        <v>217</v>
      </c>
      <c r="AL2229" t="s">
        <v>218</v>
      </c>
      <c r="AM2229" t="s">
        <v>9336</v>
      </c>
      <c r="AN2229" t="s">
        <v>6</v>
      </c>
      <c r="AO2229" t="s">
        <v>8950</v>
      </c>
      <c r="AP2229" s="57">
        <v>46248.541666666664</v>
      </c>
      <c r="AR2229" t="s">
        <v>219</v>
      </c>
      <c r="AS2229" t="s">
        <v>447</v>
      </c>
      <c r="AT2229" t="s">
        <v>221</v>
      </c>
      <c r="AU2229">
        <v>20260814</v>
      </c>
      <c r="AV2229" t="s">
        <v>222</v>
      </c>
      <c r="AW2229" t="s">
        <v>979</v>
      </c>
      <c r="AX2229" t="s">
        <v>223</v>
      </c>
      <c r="BA2229" s="57">
        <v>46248.541666666664</v>
      </c>
      <c r="BB2229" t="s">
        <v>9336</v>
      </c>
      <c r="BC2229">
        <v>2026</v>
      </c>
      <c r="BD2229">
        <v>8</v>
      </c>
      <c r="BE2229">
        <v>14</v>
      </c>
      <c r="BF2229" s="6">
        <f t="shared" si="102"/>
        <v>46248</v>
      </c>
      <c r="BG2229">
        <f t="shared" si="103"/>
        <v>-0.54166666666424135</v>
      </c>
      <c r="BH2229" t="str">
        <f t="shared" si="104"/>
        <v>COMPLY</v>
      </c>
      <c r="BI2229" t="str">
        <f>VLOOKUP(H2229,Sheet2!$A$1:$B$270,2,FALSE)</f>
        <v>MADURA</v>
      </c>
    </row>
    <row r="2230" spans="1:61">
      <c r="A2230">
        <v>2229</v>
      </c>
      <c r="B2230">
        <v>1002521010</v>
      </c>
      <c r="C2230">
        <v>3</v>
      </c>
      <c r="D2230" t="s">
        <v>51</v>
      </c>
      <c r="E2230">
        <v>4</v>
      </c>
      <c r="F2230" t="s">
        <v>273</v>
      </c>
      <c r="G2230" t="s">
        <v>273</v>
      </c>
      <c r="H2230" t="s">
        <v>946</v>
      </c>
      <c r="I2230" t="s">
        <v>213</v>
      </c>
      <c r="J2230" t="s">
        <v>214</v>
      </c>
      <c r="K2230" t="s">
        <v>149</v>
      </c>
      <c r="L2230" t="s">
        <v>215</v>
      </c>
      <c r="M2230" t="s">
        <v>277</v>
      </c>
      <c r="N2230" t="s">
        <v>216</v>
      </c>
      <c r="O2230" s="57">
        <v>46245.805509259262</v>
      </c>
      <c r="P2230" s="57">
        <v>46246.811863425923</v>
      </c>
      <c r="Q2230">
        <v>69363751</v>
      </c>
      <c r="S2230">
        <v>142401145559</v>
      </c>
      <c r="T2230" t="s">
        <v>7703</v>
      </c>
      <c r="U2230" t="s">
        <v>7704</v>
      </c>
      <c r="V2230" t="s">
        <v>7705</v>
      </c>
      <c r="Z2230">
        <v>110.80042</v>
      </c>
      <c r="AA2230">
        <v>-6.811731</v>
      </c>
      <c r="AB2230" t="s">
        <v>7706</v>
      </c>
      <c r="AC2230" t="s">
        <v>237</v>
      </c>
      <c r="AL2230" t="s">
        <v>218</v>
      </c>
      <c r="AM2230" t="s">
        <v>7707</v>
      </c>
      <c r="AN2230" t="s">
        <v>6</v>
      </c>
      <c r="AO2230" s="57">
        <v>46334.81927083333</v>
      </c>
      <c r="AP2230" s="57">
        <v>46252.333333333336</v>
      </c>
      <c r="AQ2230" t="s">
        <v>248</v>
      </c>
      <c r="AR2230" t="s">
        <v>278</v>
      </c>
      <c r="AS2230" t="s">
        <v>946</v>
      </c>
      <c r="AT2230" t="s">
        <v>231</v>
      </c>
      <c r="AV2230" t="s">
        <v>8618</v>
      </c>
      <c r="AW2230" t="s">
        <v>598</v>
      </c>
      <c r="AX2230" t="s">
        <v>223</v>
      </c>
      <c r="BA2230" s="57">
        <v>46252.333333333336</v>
      </c>
      <c r="BB2230" t="s">
        <v>7707</v>
      </c>
      <c r="BF2230" s="6" t="e">
        <f t="shared" si="102"/>
        <v>#NUM!</v>
      </c>
      <c r="BG2230" t="e">
        <f t="shared" si="103"/>
        <v>#NUM!</v>
      </c>
      <c r="BH2230" t="e">
        <f t="shared" si="104"/>
        <v>#NUM!</v>
      </c>
      <c r="BI2230" t="e">
        <f>VLOOKUP(H2230,Sheet2!$A$1:$B$270,2,FALSE)</f>
        <v>#N/A</v>
      </c>
    </row>
    <row r="2231" spans="1:61">
      <c r="A2231">
        <v>2230</v>
      </c>
      <c r="B2231">
        <v>1002514722</v>
      </c>
      <c r="C2231">
        <v>3</v>
      </c>
      <c r="D2231" t="s">
        <v>34</v>
      </c>
      <c r="E2231">
        <v>5</v>
      </c>
      <c r="F2231" t="s">
        <v>573</v>
      </c>
      <c r="G2231" t="s">
        <v>84</v>
      </c>
      <c r="H2231" t="s">
        <v>329</v>
      </c>
      <c r="I2231" t="s">
        <v>213</v>
      </c>
      <c r="J2231" t="s">
        <v>214</v>
      </c>
      <c r="K2231" t="s">
        <v>149</v>
      </c>
      <c r="M2231" t="s">
        <v>240</v>
      </c>
      <c r="N2231" t="s">
        <v>216</v>
      </c>
      <c r="O2231" s="57">
        <v>46241.583101851851</v>
      </c>
      <c r="P2231" s="57">
        <v>46251.601400462961</v>
      </c>
      <c r="Q2231">
        <v>69360829</v>
      </c>
      <c r="S2231">
        <v>172405798387</v>
      </c>
      <c r="T2231" t="s">
        <v>5442</v>
      </c>
      <c r="U2231" t="s">
        <v>5443</v>
      </c>
      <c r="V2231" t="s">
        <v>13101</v>
      </c>
      <c r="Z2231">
        <v>115.3523768</v>
      </c>
      <c r="AA2231">
        <v>-8.4671231999999996</v>
      </c>
      <c r="AB2231" t="s">
        <v>5444</v>
      </c>
      <c r="AC2231" t="s">
        <v>230</v>
      </c>
      <c r="AL2231" t="s">
        <v>218</v>
      </c>
      <c r="AM2231" t="s">
        <v>11009</v>
      </c>
      <c r="AN2231" t="s">
        <v>6</v>
      </c>
      <c r="AO2231" s="57">
        <v>46211.590300925927</v>
      </c>
      <c r="AP2231" s="57">
        <v>46252.541666666664</v>
      </c>
      <c r="AR2231" t="s">
        <v>241</v>
      </c>
      <c r="AS2231" t="s">
        <v>329</v>
      </c>
      <c r="AT2231" t="s">
        <v>231</v>
      </c>
      <c r="AV2231" t="s">
        <v>240</v>
      </c>
      <c r="AW2231" t="s">
        <v>1081</v>
      </c>
      <c r="AX2231" t="s">
        <v>223</v>
      </c>
      <c r="BA2231" s="57">
        <v>46252.541666666664</v>
      </c>
      <c r="BB2231" t="s">
        <v>11009</v>
      </c>
      <c r="BF2231" s="6" t="e">
        <f t="shared" si="102"/>
        <v>#NUM!</v>
      </c>
      <c r="BG2231" t="e">
        <f t="shared" si="103"/>
        <v>#NUM!</v>
      </c>
      <c r="BH2231" t="e">
        <f t="shared" si="104"/>
        <v>#NUM!</v>
      </c>
      <c r="BI2231" t="str">
        <f>VLOOKUP(H2231,Sheet2!$A$1:$B$270,2,FALSE)</f>
        <v>SINGARAJA</v>
      </c>
    </row>
    <row r="2232" spans="1:61">
      <c r="A2232">
        <v>2231</v>
      </c>
      <c r="B2232">
        <v>1002505414</v>
      </c>
      <c r="C2232">
        <v>3</v>
      </c>
      <c r="D2232" t="s">
        <v>45</v>
      </c>
      <c r="E2232">
        <v>5</v>
      </c>
      <c r="F2232" t="s">
        <v>211</v>
      </c>
      <c r="G2232" t="s">
        <v>112</v>
      </c>
      <c r="H2232" t="s">
        <v>244</v>
      </c>
      <c r="I2232" t="s">
        <v>213</v>
      </c>
      <c r="J2232" t="s">
        <v>214</v>
      </c>
      <c r="K2232" t="s">
        <v>149</v>
      </c>
      <c r="L2232" t="s">
        <v>215</v>
      </c>
      <c r="M2232" t="s">
        <v>76</v>
      </c>
      <c r="N2232" t="s">
        <v>216</v>
      </c>
      <c r="O2232" s="57">
        <v>46236.790937500002</v>
      </c>
      <c r="P2232" s="57">
        <v>46237.779861111114</v>
      </c>
      <c r="Q2232">
        <v>69357115</v>
      </c>
      <c r="S2232">
        <v>172605804072</v>
      </c>
      <c r="T2232" t="s">
        <v>3003</v>
      </c>
      <c r="U2232" t="s">
        <v>3004</v>
      </c>
      <c r="V2232" t="s">
        <v>3005</v>
      </c>
      <c r="Z2232">
        <v>116.15962748263</v>
      </c>
      <c r="AA2232">
        <v>-8.66535221961038</v>
      </c>
      <c r="AB2232" t="s">
        <v>3006</v>
      </c>
      <c r="AC2232" t="s">
        <v>237</v>
      </c>
      <c r="AL2232" t="s">
        <v>218</v>
      </c>
      <c r="AM2232" t="s">
        <v>3007</v>
      </c>
      <c r="AN2232" t="s">
        <v>6</v>
      </c>
      <c r="AO2232" s="57">
        <v>46061.798506944448</v>
      </c>
      <c r="AP2232" s="57">
        <v>46238.333333333336</v>
      </c>
      <c r="AR2232" t="s">
        <v>219</v>
      </c>
      <c r="AS2232" t="s">
        <v>244</v>
      </c>
      <c r="AT2232" t="s">
        <v>231</v>
      </c>
      <c r="AU2232">
        <v>20260803</v>
      </c>
      <c r="AV2232" t="s">
        <v>222</v>
      </c>
      <c r="AW2232" t="s">
        <v>1010</v>
      </c>
      <c r="AX2232" t="s">
        <v>223</v>
      </c>
      <c r="BA2232" s="57">
        <v>46238.333333333336</v>
      </c>
      <c r="BB2232" t="s">
        <v>3007</v>
      </c>
      <c r="BC2232">
        <v>2026</v>
      </c>
      <c r="BD2232">
        <v>8</v>
      </c>
      <c r="BE2232">
        <v>3</v>
      </c>
      <c r="BF2232" s="6">
        <f t="shared" si="102"/>
        <v>46237</v>
      </c>
      <c r="BG2232">
        <f t="shared" si="103"/>
        <v>-1.3333333333357587</v>
      </c>
      <c r="BH2232" t="str">
        <f t="shared" si="104"/>
        <v>COMPLY</v>
      </c>
      <c r="BI2232" t="str">
        <f>VLOOKUP(H2232,Sheet2!$A$1:$B$270,2,FALSE)</f>
        <v>MATARAM</v>
      </c>
    </row>
    <row r="2233" spans="1:61">
      <c r="A2233">
        <v>2232</v>
      </c>
      <c r="B2233">
        <v>1002504359</v>
      </c>
      <c r="C2233">
        <v>3</v>
      </c>
      <c r="D2233" t="s">
        <v>51</v>
      </c>
      <c r="E2233">
        <v>4</v>
      </c>
      <c r="F2233" t="s">
        <v>235</v>
      </c>
      <c r="G2233" t="s">
        <v>584</v>
      </c>
      <c r="H2233" t="s">
        <v>895</v>
      </c>
      <c r="I2233" t="s">
        <v>213</v>
      </c>
      <c r="J2233" t="s">
        <v>214</v>
      </c>
      <c r="K2233" t="s">
        <v>149</v>
      </c>
      <c r="M2233" t="s">
        <v>76</v>
      </c>
      <c r="N2233" t="s">
        <v>216</v>
      </c>
      <c r="O2233" s="57">
        <v>46235.43818287037</v>
      </c>
      <c r="P2233" s="57">
        <v>46235.599421296298</v>
      </c>
      <c r="Q2233">
        <v>69355729</v>
      </c>
      <c r="S2233">
        <v>146527604804</v>
      </c>
      <c r="T2233" t="s">
        <v>1188</v>
      </c>
      <c r="U2233" t="s">
        <v>3008</v>
      </c>
      <c r="V2233" t="s">
        <v>3009</v>
      </c>
      <c r="Z2233">
        <v>110.8105</v>
      </c>
      <c r="AA2233">
        <v>-7.6069000000000004</v>
      </c>
      <c r="AB2233" t="s">
        <v>1189</v>
      </c>
      <c r="AC2233" t="s">
        <v>291</v>
      </c>
      <c r="AL2233" t="s">
        <v>218</v>
      </c>
      <c r="AM2233" t="s">
        <v>3010</v>
      </c>
      <c r="AN2233" t="s">
        <v>6</v>
      </c>
      <c r="AO2233" s="57">
        <v>46030.444282407407</v>
      </c>
      <c r="AR2233" t="s">
        <v>219</v>
      </c>
      <c r="AS2233" t="s">
        <v>895</v>
      </c>
      <c r="AT2233" t="s">
        <v>231</v>
      </c>
      <c r="AU2233">
        <v>20260801</v>
      </c>
      <c r="AV2233" t="s">
        <v>222</v>
      </c>
      <c r="AW2233" t="s">
        <v>596</v>
      </c>
      <c r="AX2233" t="s">
        <v>223</v>
      </c>
      <c r="BA2233" s="57">
        <v>46235.291666666664</v>
      </c>
      <c r="BB2233" t="s">
        <v>3010</v>
      </c>
      <c r="BC2233">
        <v>2026</v>
      </c>
      <c r="BD2233">
        <v>8</v>
      </c>
      <c r="BE2233">
        <v>1</v>
      </c>
      <c r="BF2233" s="6">
        <f t="shared" si="102"/>
        <v>46235</v>
      </c>
      <c r="BG2233">
        <f t="shared" si="103"/>
        <v>-0.29166666666424135</v>
      </c>
      <c r="BH2233" t="str">
        <f t="shared" si="104"/>
        <v>COMPLY</v>
      </c>
      <c r="BI2233" t="e">
        <f>VLOOKUP(H2233,Sheet2!$A$1:$B$270,2,FALSE)</f>
        <v>#N/A</v>
      </c>
    </row>
    <row r="2234" spans="1:61">
      <c r="A2234">
        <v>2233</v>
      </c>
      <c r="B2234">
        <v>1002514233</v>
      </c>
      <c r="C2234">
        <v>3</v>
      </c>
      <c r="D2234" t="s">
        <v>51</v>
      </c>
      <c r="E2234">
        <v>4</v>
      </c>
      <c r="F2234" t="s">
        <v>273</v>
      </c>
      <c r="G2234" t="s">
        <v>295</v>
      </c>
      <c r="H2234" t="s">
        <v>901</v>
      </c>
      <c r="I2234" t="s">
        <v>213</v>
      </c>
      <c r="J2234" t="s">
        <v>214</v>
      </c>
      <c r="K2234" t="s">
        <v>149</v>
      </c>
      <c r="L2234" t="s">
        <v>215</v>
      </c>
      <c r="M2234" t="s">
        <v>933</v>
      </c>
      <c r="N2234" t="s">
        <v>216</v>
      </c>
      <c r="O2234" s="57">
        <v>46241.455509259256</v>
      </c>
      <c r="P2234" s="57">
        <v>46244.401122685187</v>
      </c>
      <c r="Q2234">
        <v>69360621</v>
      </c>
      <c r="S2234">
        <v>142551119467</v>
      </c>
      <c r="T2234" t="s">
        <v>5445</v>
      </c>
      <c r="U2234" t="s">
        <v>5446</v>
      </c>
      <c r="V2234" t="s">
        <v>5447</v>
      </c>
      <c r="Z2234">
        <v>110.90396174032701</v>
      </c>
      <c r="AA2234">
        <v>-6.9382654468967697</v>
      </c>
      <c r="AB2234" t="s">
        <v>5448</v>
      </c>
      <c r="AC2234" t="s">
        <v>237</v>
      </c>
      <c r="AL2234" t="s">
        <v>218</v>
      </c>
      <c r="AM2234" t="s">
        <v>5449</v>
      </c>
      <c r="AN2234" t="s">
        <v>6</v>
      </c>
      <c r="AO2234" s="57">
        <v>46211.465613425928</v>
      </c>
      <c r="AP2234" s="57">
        <v>46242.333333333336</v>
      </c>
      <c r="AQ2234" t="s">
        <v>248</v>
      </c>
      <c r="AR2234" t="s">
        <v>12</v>
      </c>
      <c r="AS2234" t="s">
        <v>901</v>
      </c>
      <c r="AT2234" t="s">
        <v>231</v>
      </c>
      <c r="AV2234" t="s">
        <v>917</v>
      </c>
      <c r="AW2234" t="s">
        <v>1021</v>
      </c>
      <c r="AX2234" t="s">
        <v>223</v>
      </c>
      <c r="BA2234" s="57">
        <v>46242.333333333336</v>
      </c>
      <c r="BB2234" t="s">
        <v>5449</v>
      </c>
      <c r="BF2234" s="6" t="e">
        <f t="shared" si="102"/>
        <v>#NUM!</v>
      </c>
      <c r="BG2234" t="e">
        <f t="shared" si="103"/>
        <v>#NUM!</v>
      </c>
      <c r="BH2234" t="e">
        <f t="shared" si="104"/>
        <v>#NUM!</v>
      </c>
      <c r="BI2234" t="e">
        <f>VLOOKUP(H2234,Sheet2!$A$1:$B$270,2,FALSE)</f>
        <v>#N/A</v>
      </c>
    </row>
    <row r="2235" spans="1:61">
      <c r="A2235">
        <v>2234</v>
      </c>
      <c r="B2235">
        <v>1002504544</v>
      </c>
      <c r="C2235">
        <v>3</v>
      </c>
      <c r="D2235" t="s">
        <v>42</v>
      </c>
      <c r="E2235">
        <v>5</v>
      </c>
      <c r="F2235" t="s">
        <v>233</v>
      </c>
      <c r="G2235" t="s">
        <v>103</v>
      </c>
      <c r="H2235" t="s">
        <v>371</v>
      </c>
      <c r="I2235" t="s">
        <v>213</v>
      </c>
      <c r="J2235" t="s">
        <v>214</v>
      </c>
      <c r="K2235" t="s">
        <v>149</v>
      </c>
      <c r="M2235" t="s">
        <v>76</v>
      </c>
      <c r="N2235" t="s">
        <v>1016</v>
      </c>
      <c r="O2235" s="57">
        <v>46235.541342592594</v>
      </c>
      <c r="P2235" s="57">
        <v>46237.83457175926</v>
      </c>
      <c r="Q2235">
        <v>69356702</v>
      </c>
      <c r="S2235">
        <v>152333218438</v>
      </c>
      <c r="T2235" t="s">
        <v>1105</v>
      </c>
      <c r="U2235" t="s">
        <v>3016</v>
      </c>
      <c r="V2235" t="s">
        <v>3017</v>
      </c>
      <c r="Z2235">
        <v>112.2683546</v>
      </c>
      <c r="AA2235">
        <v>-7.4190288000000004</v>
      </c>
      <c r="AB2235" t="s">
        <v>3018</v>
      </c>
      <c r="AC2235" t="s">
        <v>226</v>
      </c>
      <c r="AL2235" t="s">
        <v>218</v>
      </c>
      <c r="AM2235" t="s">
        <v>3019</v>
      </c>
      <c r="AN2235" t="s">
        <v>6</v>
      </c>
      <c r="AO2235" s="57">
        <v>46030.548541666663</v>
      </c>
      <c r="AP2235" s="57">
        <v>46238.333333333336</v>
      </c>
      <c r="AR2235" t="s">
        <v>219</v>
      </c>
      <c r="AS2235" t="s">
        <v>371</v>
      </c>
      <c r="AT2235" t="s">
        <v>231</v>
      </c>
      <c r="AU2235">
        <v>20260803</v>
      </c>
      <c r="AV2235" t="s">
        <v>222</v>
      </c>
      <c r="AW2235" t="s">
        <v>560</v>
      </c>
      <c r="AX2235" t="s">
        <v>223</v>
      </c>
      <c r="BA2235" s="57">
        <v>46238.333333333336</v>
      </c>
      <c r="BB2235" t="s">
        <v>3019</v>
      </c>
      <c r="BC2235">
        <v>2026</v>
      </c>
      <c r="BD2235">
        <v>8</v>
      </c>
      <c r="BE2235">
        <v>3</v>
      </c>
      <c r="BF2235" s="6">
        <f t="shared" si="102"/>
        <v>46237</v>
      </c>
      <c r="BG2235">
        <f t="shared" si="103"/>
        <v>-1.3333333333357587</v>
      </c>
      <c r="BH2235" t="str">
        <f t="shared" si="104"/>
        <v>COMPLY</v>
      </c>
      <c r="BI2235" t="str">
        <f>VLOOKUP(H2235,Sheet2!$A$1:$B$270,2,FALSE)</f>
        <v>MOJOKERTO</v>
      </c>
    </row>
    <row r="2236" spans="1:61">
      <c r="A2236">
        <v>2235</v>
      </c>
      <c r="B2236">
        <v>1002510937</v>
      </c>
      <c r="C2236">
        <v>3</v>
      </c>
      <c r="D2236" t="s">
        <v>59</v>
      </c>
      <c r="E2236">
        <v>4</v>
      </c>
      <c r="F2236" t="s">
        <v>224</v>
      </c>
      <c r="G2236" t="s">
        <v>224</v>
      </c>
      <c r="H2236" t="s">
        <v>1044</v>
      </c>
      <c r="I2236" t="s">
        <v>213</v>
      </c>
      <c r="J2236" t="s">
        <v>214</v>
      </c>
      <c r="K2236" t="s">
        <v>149</v>
      </c>
      <c r="L2236" t="s">
        <v>215</v>
      </c>
      <c r="M2236" t="s">
        <v>575</v>
      </c>
      <c r="N2236" t="s">
        <v>216</v>
      </c>
      <c r="O2236" s="57">
        <v>46239.626342592594</v>
      </c>
      <c r="P2236" s="57">
        <v>46241.496018518519</v>
      </c>
      <c r="Q2236">
        <v>69359347</v>
      </c>
      <c r="S2236">
        <v>146374601248</v>
      </c>
      <c r="T2236" t="s">
        <v>3020</v>
      </c>
      <c r="U2236" t="s">
        <v>3021</v>
      </c>
      <c r="V2236" t="s">
        <v>3022</v>
      </c>
      <c r="Z2236">
        <v>109.2979802</v>
      </c>
      <c r="AA2236">
        <v>-7.4743869999999903</v>
      </c>
      <c r="AB2236" t="s">
        <v>3023</v>
      </c>
      <c r="AC2236" t="s">
        <v>237</v>
      </c>
      <c r="AL2236" t="s">
        <v>218</v>
      </c>
      <c r="AM2236" t="s">
        <v>1800</v>
      </c>
      <c r="AN2236" t="s">
        <v>6</v>
      </c>
      <c r="AO2236" s="57">
        <v>46150.632303240738</v>
      </c>
      <c r="AP2236" s="57">
        <v>46240.541666666664</v>
      </c>
      <c r="AR2236" t="s">
        <v>14</v>
      </c>
      <c r="AS2236" t="s">
        <v>1044</v>
      </c>
      <c r="AT2236" t="s">
        <v>231</v>
      </c>
      <c r="AV2236" t="s">
        <v>5450</v>
      </c>
      <c r="AW2236" t="s">
        <v>1018</v>
      </c>
      <c r="AX2236" t="s">
        <v>223</v>
      </c>
      <c r="BA2236" s="57">
        <v>46240.541666666664</v>
      </c>
      <c r="BB2236" t="s">
        <v>1800</v>
      </c>
      <c r="BF2236" s="6" t="e">
        <f t="shared" si="102"/>
        <v>#NUM!</v>
      </c>
      <c r="BG2236" t="e">
        <f t="shared" si="103"/>
        <v>#NUM!</v>
      </c>
      <c r="BH2236" t="e">
        <f t="shared" si="104"/>
        <v>#NUM!</v>
      </c>
      <c r="BI2236" t="e">
        <f>VLOOKUP(H2236,Sheet2!$A$1:$B$270,2,FALSE)</f>
        <v>#N/A</v>
      </c>
    </row>
    <row r="2237" spans="1:61">
      <c r="A2237">
        <v>2236</v>
      </c>
      <c r="B2237">
        <v>1002523847</v>
      </c>
      <c r="C2237">
        <v>3</v>
      </c>
      <c r="D2237" t="s">
        <v>38</v>
      </c>
      <c r="E2237">
        <v>5</v>
      </c>
      <c r="F2237" t="s">
        <v>250</v>
      </c>
      <c r="G2237" t="s">
        <v>91</v>
      </c>
      <c r="H2237" t="s">
        <v>398</v>
      </c>
      <c r="I2237" t="s">
        <v>213</v>
      </c>
      <c r="J2237" t="s">
        <v>214</v>
      </c>
      <c r="K2237" t="s">
        <v>149</v>
      </c>
      <c r="M2237" t="s">
        <v>76</v>
      </c>
      <c r="N2237" t="s">
        <v>216</v>
      </c>
      <c r="O2237" s="57">
        <v>46247.462187500001</v>
      </c>
      <c r="P2237" s="57">
        <v>46247.677870370368</v>
      </c>
      <c r="Q2237">
        <v>69362183</v>
      </c>
      <c r="S2237">
        <v>152703903526</v>
      </c>
      <c r="T2237" t="s">
        <v>6626</v>
      </c>
      <c r="U2237" t="s">
        <v>9567</v>
      </c>
      <c r="V2237" t="s">
        <v>9568</v>
      </c>
      <c r="Z2237">
        <v>112.58058432259</v>
      </c>
      <c r="AA2237">
        <v>-7.9681756861570703</v>
      </c>
      <c r="AB2237" t="s">
        <v>6629</v>
      </c>
      <c r="AC2237" t="s">
        <v>217</v>
      </c>
      <c r="AL2237" t="s">
        <v>218</v>
      </c>
      <c r="AM2237" t="s">
        <v>9569</v>
      </c>
      <c r="AN2237" t="s">
        <v>6</v>
      </c>
      <c r="AO2237" t="s">
        <v>9039</v>
      </c>
      <c r="AR2237" t="s">
        <v>219</v>
      </c>
      <c r="AS2237" t="s">
        <v>398</v>
      </c>
      <c r="AT2237" t="s">
        <v>231</v>
      </c>
      <c r="AU2237">
        <v>20260813</v>
      </c>
      <c r="AV2237" t="s">
        <v>222</v>
      </c>
      <c r="AW2237" t="s">
        <v>561</v>
      </c>
      <c r="AX2237" t="s">
        <v>223</v>
      </c>
      <c r="BA2237" s="57">
        <v>46247.291666666664</v>
      </c>
      <c r="BB2237" t="s">
        <v>9569</v>
      </c>
      <c r="BC2237">
        <v>2026</v>
      </c>
      <c r="BD2237">
        <v>8</v>
      </c>
      <c r="BE2237">
        <v>13</v>
      </c>
      <c r="BF2237" s="6">
        <f t="shared" si="102"/>
        <v>46247</v>
      </c>
      <c r="BG2237">
        <f t="shared" si="103"/>
        <v>-0.29166666666424135</v>
      </c>
      <c r="BH2237" t="str">
        <f t="shared" si="104"/>
        <v>COMPLY</v>
      </c>
      <c r="BI2237" t="str">
        <f>VLOOKUP(H2237,Sheet2!$A$1:$B$270,2,FALSE)</f>
        <v>MALANG</v>
      </c>
    </row>
    <row r="2238" spans="1:61">
      <c r="A2238">
        <v>2237</v>
      </c>
      <c r="B2238">
        <v>1002519207</v>
      </c>
      <c r="C2238">
        <v>3</v>
      </c>
      <c r="D2238" t="s">
        <v>45</v>
      </c>
      <c r="E2238">
        <v>5</v>
      </c>
      <c r="F2238" t="s">
        <v>211</v>
      </c>
      <c r="G2238" t="s">
        <v>115</v>
      </c>
      <c r="H2238" t="s">
        <v>279</v>
      </c>
      <c r="I2238" t="s">
        <v>213</v>
      </c>
      <c r="J2238" t="s">
        <v>214</v>
      </c>
      <c r="K2238" t="s">
        <v>149</v>
      </c>
      <c r="L2238" t="s">
        <v>215</v>
      </c>
      <c r="M2238" t="s">
        <v>76</v>
      </c>
      <c r="N2238" t="s">
        <v>216</v>
      </c>
      <c r="O2238" s="57">
        <v>46245.426342592589</v>
      </c>
      <c r="P2238" s="57">
        <v>46245.629687499997</v>
      </c>
      <c r="Q2238">
        <v>69363017</v>
      </c>
      <c r="S2238">
        <v>172603791553</v>
      </c>
      <c r="T2238" t="s">
        <v>7708</v>
      </c>
      <c r="U2238" t="s">
        <v>7709</v>
      </c>
      <c r="V2238" t="s">
        <v>7710</v>
      </c>
      <c r="Z2238">
        <v>116.326938606798</v>
      </c>
      <c r="AA2238">
        <v>-8.6596516296268007</v>
      </c>
      <c r="AB2238" t="s">
        <v>7711</v>
      </c>
      <c r="AC2238" t="s">
        <v>217</v>
      </c>
      <c r="AL2238" t="s">
        <v>218</v>
      </c>
      <c r="AM2238" t="s">
        <v>7712</v>
      </c>
      <c r="AN2238" t="s">
        <v>6</v>
      </c>
      <c r="AO2238" s="57">
        <v>46334.444328703707</v>
      </c>
      <c r="AP2238" s="57">
        <v>46246.333333333336</v>
      </c>
      <c r="AR2238" t="s">
        <v>219</v>
      </c>
      <c r="AS2238" t="s">
        <v>279</v>
      </c>
      <c r="AT2238" t="s">
        <v>231</v>
      </c>
      <c r="AU2238">
        <v>20260811</v>
      </c>
      <c r="AV2238" t="s">
        <v>222</v>
      </c>
      <c r="AW2238" t="s">
        <v>924</v>
      </c>
      <c r="AX2238" t="s">
        <v>223</v>
      </c>
      <c r="BA2238" s="57">
        <v>46246.333333333336</v>
      </c>
      <c r="BB2238" t="s">
        <v>7712</v>
      </c>
      <c r="BC2238">
        <v>2026</v>
      </c>
      <c r="BD2238">
        <v>8</v>
      </c>
      <c r="BE2238">
        <v>11</v>
      </c>
      <c r="BF2238" s="6">
        <f t="shared" si="102"/>
        <v>46245</v>
      </c>
      <c r="BG2238">
        <f t="shared" si="103"/>
        <v>-1.3333333333357587</v>
      </c>
      <c r="BH2238" t="str">
        <f t="shared" si="104"/>
        <v>COMPLY</v>
      </c>
      <c r="BI2238" t="str">
        <f>VLOOKUP(H2238,Sheet2!$A$1:$B$270,2,FALSE)</f>
        <v>SELONG</v>
      </c>
    </row>
    <row r="2239" spans="1:61">
      <c r="A2239">
        <v>2238</v>
      </c>
      <c r="B2239">
        <v>1002504901</v>
      </c>
      <c r="C2239">
        <v>3</v>
      </c>
      <c r="D2239" t="s">
        <v>55</v>
      </c>
      <c r="E2239">
        <v>5</v>
      </c>
      <c r="F2239" t="s">
        <v>265</v>
      </c>
      <c r="G2239" t="s">
        <v>128</v>
      </c>
      <c r="H2239" t="s">
        <v>311</v>
      </c>
      <c r="I2239" t="s">
        <v>213</v>
      </c>
      <c r="J2239" t="s">
        <v>214</v>
      </c>
      <c r="K2239" t="s">
        <v>149</v>
      </c>
      <c r="L2239" t="s">
        <v>215</v>
      </c>
      <c r="M2239" t="s">
        <v>76</v>
      </c>
      <c r="N2239" t="s">
        <v>216</v>
      </c>
      <c r="O2239" s="57">
        <v>46235.753425925926</v>
      </c>
      <c r="P2239" s="57">
        <v>46236.824421296296</v>
      </c>
      <c r="Q2239">
        <v>69356897</v>
      </c>
      <c r="S2239">
        <v>152417233628</v>
      </c>
      <c r="T2239" t="s">
        <v>3028</v>
      </c>
      <c r="U2239" t="s">
        <v>3029</v>
      </c>
      <c r="V2239" t="s">
        <v>3030</v>
      </c>
      <c r="Z2239">
        <v>112.61263599999999</v>
      </c>
      <c r="AA2239">
        <v>-7.3531412999999999</v>
      </c>
      <c r="AB2239" t="s">
        <v>3031</v>
      </c>
      <c r="AC2239" t="s">
        <v>1067</v>
      </c>
      <c r="AL2239" t="s">
        <v>218</v>
      </c>
      <c r="AM2239" t="s">
        <v>3032</v>
      </c>
      <c r="AN2239" t="s">
        <v>6</v>
      </c>
      <c r="AO2239" s="57">
        <v>46030.757187499999</v>
      </c>
      <c r="AP2239" s="57">
        <v>46236.625</v>
      </c>
      <c r="AR2239" t="s">
        <v>219</v>
      </c>
      <c r="AS2239" t="s">
        <v>311</v>
      </c>
      <c r="AT2239" t="s">
        <v>231</v>
      </c>
      <c r="AU2239">
        <v>20260802</v>
      </c>
      <c r="AV2239" t="s">
        <v>222</v>
      </c>
      <c r="AW2239" t="s">
        <v>1025</v>
      </c>
      <c r="AX2239" t="s">
        <v>223</v>
      </c>
      <c r="BA2239" s="57">
        <v>46236.625</v>
      </c>
      <c r="BB2239" t="s">
        <v>3032</v>
      </c>
      <c r="BC2239">
        <v>2026</v>
      </c>
      <c r="BD2239">
        <v>8</v>
      </c>
      <c r="BE2239">
        <v>2</v>
      </c>
      <c r="BF2239" s="6">
        <f t="shared" si="102"/>
        <v>46236</v>
      </c>
      <c r="BG2239">
        <f t="shared" si="103"/>
        <v>-0.625</v>
      </c>
      <c r="BH2239" t="str">
        <f t="shared" si="104"/>
        <v>COMPLY</v>
      </c>
      <c r="BI2239" t="str">
        <f>VLOOKUP(H2239,Sheet2!$A$1:$B$270,2,FALSE)</f>
        <v>SURABAYA UTARA</v>
      </c>
    </row>
    <row r="2240" spans="1:61">
      <c r="A2240">
        <v>2239</v>
      </c>
      <c r="B2240">
        <v>1002525150</v>
      </c>
      <c r="C2240">
        <v>3</v>
      </c>
      <c r="D2240" t="s">
        <v>49</v>
      </c>
      <c r="E2240">
        <v>4</v>
      </c>
      <c r="F2240" t="s">
        <v>246</v>
      </c>
      <c r="G2240" t="s">
        <v>247</v>
      </c>
      <c r="H2240" t="s">
        <v>630</v>
      </c>
      <c r="I2240" t="s">
        <v>213</v>
      </c>
      <c r="J2240" t="s">
        <v>214</v>
      </c>
      <c r="K2240" t="s">
        <v>149</v>
      </c>
      <c r="L2240" t="s">
        <v>215</v>
      </c>
      <c r="M2240" t="s">
        <v>277</v>
      </c>
      <c r="N2240" t="s">
        <v>216</v>
      </c>
      <c r="O2240" s="57">
        <v>46247.738842592589</v>
      </c>
      <c r="P2240" s="57">
        <v>46248.601018518515</v>
      </c>
      <c r="Q2240">
        <v>69365498</v>
      </c>
      <c r="S2240">
        <v>141423136380</v>
      </c>
      <c r="T2240" t="s">
        <v>9570</v>
      </c>
      <c r="U2240" t="s">
        <v>9571</v>
      </c>
      <c r="V2240" t="s">
        <v>9572</v>
      </c>
      <c r="Z2240">
        <v>110.437667</v>
      </c>
      <c r="AA2240">
        <v>-7.0662229999999999</v>
      </c>
      <c r="AB2240" t="s">
        <v>9573</v>
      </c>
      <c r="AC2240" t="s">
        <v>237</v>
      </c>
      <c r="AL2240" t="s">
        <v>218</v>
      </c>
      <c r="AM2240" t="s">
        <v>9091</v>
      </c>
      <c r="AN2240" t="s">
        <v>6</v>
      </c>
      <c r="AO2240" t="s">
        <v>9545</v>
      </c>
      <c r="AP2240" s="57">
        <v>46248.625</v>
      </c>
      <c r="AQ2240" t="s">
        <v>248</v>
      </c>
      <c r="AR2240" t="s">
        <v>278</v>
      </c>
      <c r="AS2240" t="s">
        <v>630</v>
      </c>
      <c r="AT2240" t="s">
        <v>231</v>
      </c>
      <c r="AV2240" t="s">
        <v>13102</v>
      </c>
      <c r="AW2240" t="s">
        <v>1010</v>
      </c>
      <c r="AX2240" t="s">
        <v>223</v>
      </c>
      <c r="BA2240" s="57">
        <v>46248.625</v>
      </c>
      <c r="BB2240" t="s">
        <v>9091</v>
      </c>
      <c r="BF2240" s="6" t="e">
        <f t="shared" si="102"/>
        <v>#NUM!</v>
      </c>
      <c r="BG2240" t="e">
        <f t="shared" si="103"/>
        <v>#NUM!</v>
      </c>
      <c r="BH2240" t="e">
        <f t="shared" si="104"/>
        <v>#NUM!</v>
      </c>
      <c r="BI2240" t="e">
        <f>VLOOKUP(H2240,Sheet2!$A$1:$B$270,2,FALSE)</f>
        <v>#N/A</v>
      </c>
    </row>
    <row r="2241" spans="1:61">
      <c r="A2241">
        <v>2240</v>
      </c>
      <c r="B2241">
        <v>1002523504</v>
      </c>
      <c r="C2241">
        <v>3</v>
      </c>
      <c r="D2241" t="s">
        <v>59</v>
      </c>
      <c r="E2241">
        <v>4</v>
      </c>
      <c r="F2241" t="s">
        <v>243</v>
      </c>
      <c r="G2241" t="s">
        <v>243</v>
      </c>
      <c r="H2241" t="s">
        <v>294</v>
      </c>
      <c r="I2241" t="s">
        <v>9791</v>
      </c>
      <c r="J2241" t="s">
        <v>214</v>
      </c>
      <c r="K2241" t="s">
        <v>149</v>
      </c>
      <c r="M2241" t="s">
        <v>76</v>
      </c>
      <c r="N2241" t="s">
        <v>9792</v>
      </c>
      <c r="O2241" s="57">
        <v>46247.401053240741</v>
      </c>
      <c r="P2241" s="57">
        <v>46247.817037037035</v>
      </c>
      <c r="Q2241">
        <v>65243041</v>
      </c>
      <c r="S2241">
        <v>146137149740</v>
      </c>
      <c r="T2241" t="s">
        <v>13103</v>
      </c>
      <c r="U2241" t="s">
        <v>13104</v>
      </c>
      <c r="V2241" t="s">
        <v>13105</v>
      </c>
      <c r="Z2241">
        <v>110.21968302000001</v>
      </c>
      <c r="AA2241">
        <v>-7.4698610260000002</v>
      </c>
      <c r="AB2241" t="s">
        <v>13106</v>
      </c>
      <c r="AC2241" t="s">
        <v>226</v>
      </c>
      <c r="AL2241" t="s">
        <v>218</v>
      </c>
      <c r="AM2241" t="s">
        <v>10417</v>
      </c>
      <c r="AN2241" t="s">
        <v>6</v>
      </c>
      <c r="AO2241" t="s">
        <v>8864</v>
      </c>
      <c r="AR2241" t="s">
        <v>219</v>
      </c>
      <c r="AS2241" t="s">
        <v>294</v>
      </c>
      <c r="AT2241" t="s">
        <v>231</v>
      </c>
      <c r="AU2241">
        <v>20260813</v>
      </c>
      <c r="AV2241" t="s">
        <v>222</v>
      </c>
      <c r="AW2241" t="s">
        <v>10181</v>
      </c>
      <c r="AX2241" t="s">
        <v>223</v>
      </c>
      <c r="BA2241" s="57">
        <v>46247.5</v>
      </c>
      <c r="BB2241" t="s">
        <v>10417</v>
      </c>
      <c r="BC2241">
        <v>2026</v>
      </c>
      <c r="BD2241">
        <v>8</v>
      </c>
      <c r="BE2241">
        <v>13</v>
      </c>
      <c r="BF2241" s="6">
        <f t="shared" si="102"/>
        <v>46247</v>
      </c>
      <c r="BG2241">
        <f t="shared" si="103"/>
        <v>-0.5</v>
      </c>
      <c r="BH2241" t="str">
        <f t="shared" si="104"/>
        <v>COMPLY</v>
      </c>
      <c r="BI2241" t="e">
        <f>VLOOKUP(H2241,Sheet2!$A$1:$B$270,2,FALSE)</f>
        <v>#N/A</v>
      </c>
    </row>
    <row r="2242" spans="1:61">
      <c r="A2242">
        <v>2241</v>
      </c>
      <c r="B2242">
        <v>1002513377</v>
      </c>
      <c r="C2242">
        <v>3</v>
      </c>
      <c r="D2242" t="s">
        <v>34</v>
      </c>
      <c r="E2242">
        <v>5</v>
      </c>
      <c r="F2242" t="s">
        <v>573</v>
      </c>
      <c r="G2242" t="s">
        <v>84</v>
      </c>
      <c r="H2242" t="s">
        <v>242</v>
      </c>
      <c r="I2242" t="s">
        <v>213</v>
      </c>
      <c r="J2242" t="s">
        <v>214</v>
      </c>
      <c r="K2242" t="s">
        <v>149</v>
      </c>
      <c r="L2242" t="s">
        <v>215</v>
      </c>
      <c r="M2242" t="s">
        <v>575</v>
      </c>
      <c r="N2242" t="s">
        <v>216</v>
      </c>
      <c r="O2242" s="57">
        <v>46240.738842592589</v>
      </c>
      <c r="P2242" s="57">
        <v>46244.50340277778</v>
      </c>
      <c r="Q2242">
        <v>69360310</v>
      </c>
      <c r="S2242">
        <v>172424836833</v>
      </c>
      <c r="T2242" t="s">
        <v>3048</v>
      </c>
      <c r="U2242" t="s">
        <v>3049</v>
      </c>
      <c r="V2242" t="s">
        <v>3050</v>
      </c>
      <c r="Z2242">
        <v>115.31634630000001</v>
      </c>
      <c r="AA2242">
        <v>-8.1173664999999993</v>
      </c>
      <c r="AB2242" t="s">
        <v>3051</v>
      </c>
      <c r="AC2242" t="s">
        <v>237</v>
      </c>
      <c r="AL2242" t="s">
        <v>218</v>
      </c>
      <c r="AM2242" t="s">
        <v>3052</v>
      </c>
      <c r="AN2242" t="s">
        <v>6</v>
      </c>
      <c r="AO2242" s="57">
        <v>46181.746898148151</v>
      </c>
      <c r="AP2242" s="57">
        <v>46241.625</v>
      </c>
      <c r="AQ2242" t="s">
        <v>248</v>
      </c>
      <c r="AR2242" t="s">
        <v>14</v>
      </c>
      <c r="AS2242" t="s">
        <v>242</v>
      </c>
      <c r="AT2242" t="s">
        <v>231</v>
      </c>
      <c r="AV2242" t="s">
        <v>6623</v>
      </c>
      <c r="AW2242" t="s">
        <v>1010</v>
      </c>
      <c r="AX2242" t="s">
        <v>223</v>
      </c>
      <c r="BA2242" s="57">
        <v>46241.625</v>
      </c>
      <c r="BB2242" t="s">
        <v>3052</v>
      </c>
      <c r="BF2242" s="6" t="e">
        <f t="shared" si="102"/>
        <v>#NUM!</v>
      </c>
      <c r="BG2242" t="e">
        <f t="shared" si="103"/>
        <v>#NUM!</v>
      </c>
      <c r="BH2242" t="e">
        <f t="shared" si="104"/>
        <v>#NUM!</v>
      </c>
      <c r="BI2242" t="str">
        <f>VLOOKUP(H2242,Sheet2!$A$1:$B$270,2,FALSE)</f>
        <v>SINGARAJA</v>
      </c>
    </row>
    <row r="2243" spans="1:61">
      <c r="A2243">
        <v>2242</v>
      </c>
      <c r="B2243">
        <v>1002514447</v>
      </c>
      <c r="C2243">
        <v>3</v>
      </c>
      <c r="D2243" t="s">
        <v>49</v>
      </c>
      <c r="E2243">
        <v>4</v>
      </c>
      <c r="F2243" t="s">
        <v>246</v>
      </c>
      <c r="G2243" t="s">
        <v>247</v>
      </c>
      <c r="H2243" t="s">
        <v>630</v>
      </c>
      <c r="I2243" t="s">
        <v>213</v>
      </c>
      <c r="J2243" t="s">
        <v>214</v>
      </c>
      <c r="K2243" t="s">
        <v>149</v>
      </c>
      <c r="L2243" t="s">
        <v>215</v>
      </c>
      <c r="M2243" t="s">
        <v>76</v>
      </c>
      <c r="N2243" t="s">
        <v>216</v>
      </c>
      <c r="O2243" s="57">
        <v>46241.499259259261</v>
      </c>
      <c r="P2243" s="57">
        <v>46242.477013888885</v>
      </c>
      <c r="Q2243">
        <v>69360706</v>
      </c>
      <c r="S2243">
        <v>141423136616</v>
      </c>
      <c r="T2243" t="s">
        <v>5469</v>
      </c>
      <c r="U2243" t="s">
        <v>5470</v>
      </c>
      <c r="V2243" t="s">
        <v>5471</v>
      </c>
      <c r="Z2243">
        <v>110.4248197</v>
      </c>
      <c r="AA2243">
        <v>-7.0689788</v>
      </c>
      <c r="AB2243" t="s">
        <v>5472</v>
      </c>
      <c r="AC2243" t="s">
        <v>237</v>
      </c>
      <c r="AL2243" t="s">
        <v>218</v>
      </c>
      <c r="AM2243" t="s">
        <v>5473</v>
      </c>
      <c r="AN2243" t="s">
        <v>6</v>
      </c>
      <c r="AO2243" s="57">
        <v>46211.50708333333</v>
      </c>
      <c r="AP2243" s="57">
        <v>46242.333333333336</v>
      </c>
      <c r="AR2243" t="s">
        <v>219</v>
      </c>
      <c r="AS2243" t="s">
        <v>630</v>
      </c>
      <c r="AT2243" t="s">
        <v>231</v>
      </c>
      <c r="AU2243">
        <v>20260808</v>
      </c>
      <c r="AV2243" t="s">
        <v>222</v>
      </c>
      <c r="AW2243" t="s">
        <v>1018</v>
      </c>
      <c r="AX2243" t="s">
        <v>223</v>
      </c>
      <c r="BA2243" s="57">
        <v>46242.333333333336</v>
      </c>
      <c r="BB2243" t="s">
        <v>5473</v>
      </c>
      <c r="BC2243">
        <v>2026</v>
      </c>
      <c r="BD2243">
        <v>8</v>
      </c>
      <c r="BE2243">
        <v>8</v>
      </c>
      <c r="BF2243" s="6">
        <f t="shared" ref="BF2243:BF2306" si="105">DATE(BC2243,BD2243,BE2243)</f>
        <v>46242</v>
      </c>
      <c r="BG2243">
        <f t="shared" ref="BG2243:BG2306" si="106">BF2243-BA2243</f>
        <v>-0.33333333333575865</v>
      </c>
      <c r="BH2243" t="str">
        <f t="shared" ref="BH2243:BH2306" si="107">IF(BG2243=1,"COMPLY",IF(BG2243&lt;1,"COMPLY","NOT COMPLY"))</f>
        <v>COMPLY</v>
      </c>
      <c r="BI2243" t="e">
        <f>VLOOKUP(H2243,Sheet2!$A$1:$B$270,2,FALSE)</f>
        <v>#N/A</v>
      </c>
    </row>
    <row r="2244" spans="1:61">
      <c r="A2244">
        <v>2243</v>
      </c>
      <c r="B2244">
        <v>1002511579</v>
      </c>
      <c r="C2244">
        <v>3</v>
      </c>
      <c r="D2244" t="s">
        <v>34</v>
      </c>
      <c r="E2244">
        <v>5</v>
      </c>
      <c r="F2244" t="s">
        <v>585</v>
      </c>
      <c r="G2244" t="s">
        <v>83</v>
      </c>
      <c r="H2244" t="s">
        <v>325</v>
      </c>
      <c r="I2244" t="s">
        <v>213</v>
      </c>
      <c r="J2244" t="s">
        <v>214</v>
      </c>
      <c r="K2244" t="s">
        <v>149</v>
      </c>
      <c r="M2244" t="s">
        <v>76</v>
      </c>
      <c r="N2244" t="s">
        <v>216</v>
      </c>
      <c r="O2244" s="57">
        <v>46240.394062500003</v>
      </c>
      <c r="P2244" s="57">
        <v>46242.746655092589</v>
      </c>
      <c r="Q2244">
        <v>69359635</v>
      </c>
      <c r="R2244">
        <v>3612108221</v>
      </c>
      <c r="S2244">
        <v>172401792899</v>
      </c>
      <c r="T2244" t="s">
        <v>1116</v>
      </c>
      <c r="U2244" t="s">
        <v>3058</v>
      </c>
      <c r="V2244" t="s">
        <v>3059</v>
      </c>
      <c r="Z2244">
        <v>115.2377549</v>
      </c>
      <c r="AA2244">
        <v>-8.6363982999999998</v>
      </c>
      <c r="AB2244" t="s">
        <v>3060</v>
      </c>
      <c r="AC2244" t="s">
        <v>230</v>
      </c>
      <c r="AL2244" t="s">
        <v>218</v>
      </c>
      <c r="AM2244" t="s">
        <v>3061</v>
      </c>
      <c r="AN2244" t="s">
        <v>6</v>
      </c>
      <c r="AO2244" s="57">
        <v>46181.402685185189</v>
      </c>
      <c r="AP2244" s="57">
        <v>46241.541666666664</v>
      </c>
      <c r="AQ2244" t="s">
        <v>248</v>
      </c>
      <c r="AR2244" t="s">
        <v>219</v>
      </c>
      <c r="AS2244" t="s">
        <v>325</v>
      </c>
      <c r="AT2244" t="s">
        <v>231</v>
      </c>
      <c r="AU2244">
        <v>20260808</v>
      </c>
      <c r="AV2244" t="s">
        <v>222</v>
      </c>
      <c r="AW2244" t="s">
        <v>984</v>
      </c>
      <c r="AX2244" t="s">
        <v>223</v>
      </c>
      <c r="BA2244" s="57">
        <v>46241.541666666664</v>
      </c>
      <c r="BB2244" t="s">
        <v>3061</v>
      </c>
      <c r="BC2244">
        <v>2026</v>
      </c>
      <c r="BD2244">
        <v>8</v>
      </c>
      <c r="BE2244">
        <v>8</v>
      </c>
      <c r="BF2244" s="6">
        <f t="shared" si="105"/>
        <v>46242</v>
      </c>
      <c r="BG2244">
        <f t="shared" si="106"/>
        <v>0.45833333333575865</v>
      </c>
      <c r="BH2244" t="str">
        <f t="shared" si="107"/>
        <v>COMPLY</v>
      </c>
      <c r="BI2244" t="str">
        <f>VLOOKUP(H2244,Sheet2!$A$1:$B$270,2,FALSE)</f>
        <v>SANUR</v>
      </c>
    </row>
    <row r="2245" spans="1:61">
      <c r="A2245">
        <v>2244</v>
      </c>
      <c r="B2245">
        <v>1002522351</v>
      </c>
      <c r="C2245">
        <v>3</v>
      </c>
      <c r="D2245" t="s">
        <v>45</v>
      </c>
      <c r="E2245">
        <v>5</v>
      </c>
      <c r="F2245" t="s">
        <v>211</v>
      </c>
      <c r="G2245" t="s">
        <v>115</v>
      </c>
      <c r="H2245" t="s">
        <v>279</v>
      </c>
      <c r="I2245" t="s">
        <v>213</v>
      </c>
      <c r="J2245" t="s">
        <v>214</v>
      </c>
      <c r="K2245" t="s">
        <v>149</v>
      </c>
      <c r="L2245" t="s">
        <v>215</v>
      </c>
      <c r="M2245" t="s">
        <v>76</v>
      </c>
      <c r="N2245" t="s">
        <v>216</v>
      </c>
      <c r="O2245" s="57">
        <v>46246.59302083333</v>
      </c>
      <c r="P2245" s="57">
        <v>46247.642025462963</v>
      </c>
      <c r="Q2245">
        <v>69364321</v>
      </c>
      <c r="S2245">
        <v>172603791564</v>
      </c>
      <c r="T2245" t="s">
        <v>8620</v>
      </c>
      <c r="U2245" t="s">
        <v>8621</v>
      </c>
      <c r="V2245" t="s">
        <v>8622</v>
      </c>
      <c r="Z2245">
        <v>116.37182060000001</v>
      </c>
      <c r="AA2245">
        <v>-8.6352674999999994</v>
      </c>
      <c r="AB2245" t="s">
        <v>8623</v>
      </c>
      <c r="AC2245" t="s">
        <v>217</v>
      </c>
      <c r="AL2245" t="s">
        <v>218</v>
      </c>
      <c r="AM2245" t="s">
        <v>8031</v>
      </c>
      <c r="AN2245" t="s">
        <v>6</v>
      </c>
      <c r="AO2245" s="57">
        <v>46364.61109953704</v>
      </c>
      <c r="AP2245" s="57">
        <v>46247.541666666664</v>
      </c>
      <c r="AR2245" t="s">
        <v>219</v>
      </c>
      <c r="AS2245" t="s">
        <v>279</v>
      </c>
      <c r="AT2245" t="s">
        <v>231</v>
      </c>
      <c r="AU2245">
        <v>20260813</v>
      </c>
      <c r="AV2245" t="s">
        <v>222</v>
      </c>
      <c r="AW2245" t="s">
        <v>1012</v>
      </c>
      <c r="AX2245" t="s">
        <v>223</v>
      </c>
      <c r="BA2245" s="57">
        <v>46247.541666666664</v>
      </c>
      <c r="BB2245" t="s">
        <v>8031</v>
      </c>
      <c r="BC2245">
        <v>2026</v>
      </c>
      <c r="BD2245">
        <v>8</v>
      </c>
      <c r="BE2245">
        <v>13</v>
      </c>
      <c r="BF2245" s="6">
        <f t="shared" si="105"/>
        <v>46247</v>
      </c>
      <c r="BG2245">
        <f t="shared" si="106"/>
        <v>-0.54166666666424135</v>
      </c>
      <c r="BH2245" t="str">
        <f t="shared" si="107"/>
        <v>COMPLY</v>
      </c>
      <c r="BI2245" t="str">
        <f>VLOOKUP(H2245,Sheet2!$A$1:$B$270,2,FALSE)</f>
        <v>SELONG</v>
      </c>
    </row>
    <row r="2246" spans="1:61">
      <c r="A2246">
        <v>2245</v>
      </c>
      <c r="B2246">
        <v>1002517570</v>
      </c>
      <c r="C2246">
        <v>3</v>
      </c>
      <c r="D2246" t="s">
        <v>38</v>
      </c>
      <c r="E2246">
        <v>5</v>
      </c>
      <c r="F2246" t="s">
        <v>250</v>
      </c>
      <c r="G2246" t="s">
        <v>91</v>
      </c>
      <c r="H2246" t="s">
        <v>527</v>
      </c>
      <c r="I2246" t="s">
        <v>213</v>
      </c>
      <c r="J2246" t="s">
        <v>214</v>
      </c>
      <c r="K2246" t="s">
        <v>149</v>
      </c>
      <c r="M2246" t="s">
        <v>76</v>
      </c>
      <c r="N2246" t="s">
        <v>216</v>
      </c>
      <c r="O2246" s="57">
        <v>46244.501631944448</v>
      </c>
      <c r="P2246" s="57">
        <v>46244.595543981479</v>
      </c>
      <c r="Q2246">
        <v>69359794</v>
      </c>
      <c r="S2246">
        <v>152705284873</v>
      </c>
      <c r="T2246" t="s">
        <v>3566</v>
      </c>
      <c r="U2246" t="s">
        <v>6624</v>
      </c>
      <c r="V2246" t="s">
        <v>6625</v>
      </c>
      <c r="Z2246">
        <v>112.66998769999999</v>
      </c>
      <c r="AA2246">
        <v>-7.9717034</v>
      </c>
      <c r="AB2246" t="s">
        <v>3624</v>
      </c>
      <c r="AC2246" t="s">
        <v>290</v>
      </c>
      <c r="AL2246" t="s">
        <v>218</v>
      </c>
      <c r="AM2246" t="s">
        <v>6481</v>
      </c>
      <c r="AN2246" t="s">
        <v>6</v>
      </c>
      <c r="AO2246" s="57">
        <v>46303.506898148145</v>
      </c>
      <c r="AR2246" t="s">
        <v>219</v>
      </c>
      <c r="AS2246" t="s">
        <v>527</v>
      </c>
      <c r="AT2246" t="s">
        <v>231</v>
      </c>
      <c r="AU2246">
        <v>20260810</v>
      </c>
      <c r="AV2246" t="s">
        <v>222</v>
      </c>
      <c r="AW2246" t="s">
        <v>561</v>
      </c>
      <c r="AX2246" t="s">
        <v>223</v>
      </c>
      <c r="BA2246" s="57">
        <v>46244.291666666664</v>
      </c>
      <c r="BB2246" t="s">
        <v>6481</v>
      </c>
      <c r="BC2246">
        <v>2026</v>
      </c>
      <c r="BD2246">
        <v>8</v>
      </c>
      <c r="BE2246">
        <v>10</v>
      </c>
      <c r="BF2246" s="6">
        <f t="shared" si="105"/>
        <v>46244</v>
      </c>
      <c r="BG2246">
        <f t="shared" si="106"/>
        <v>-0.29166666666424135</v>
      </c>
      <c r="BH2246" t="str">
        <f t="shared" si="107"/>
        <v>COMPLY</v>
      </c>
      <c r="BI2246" t="str">
        <f>VLOOKUP(H2246,Sheet2!$A$1:$B$270,2,FALSE)</f>
        <v>MALANG</v>
      </c>
    </row>
    <row r="2247" spans="1:61">
      <c r="A2247">
        <v>2246</v>
      </c>
      <c r="B2247">
        <v>1002514390</v>
      </c>
      <c r="C2247">
        <v>3</v>
      </c>
      <c r="D2247" t="s">
        <v>51</v>
      </c>
      <c r="E2247">
        <v>4</v>
      </c>
      <c r="F2247" t="s">
        <v>273</v>
      </c>
      <c r="G2247" t="s">
        <v>569</v>
      </c>
      <c r="H2247" t="s">
        <v>632</v>
      </c>
      <c r="I2247" t="s">
        <v>213</v>
      </c>
      <c r="J2247" t="s">
        <v>214</v>
      </c>
      <c r="K2247" t="s">
        <v>149</v>
      </c>
      <c r="L2247" t="s">
        <v>215</v>
      </c>
      <c r="M2247" t="s">
        <v>76</v>
      </c>
      <c r="N2247" t="s">
        <v>216</v>
      </c>
      <c r="O2247" s="57">
        <v>46241.486759259256</v>
      </c>
      <c r="P2247" s="57">
        <v>46241.659768518519</v>
      </c>
      <c r="Q2247">
        <v>69360642</v>
      </c>
      <c r="S2247">
        <v>142516104725</v>
      </c>
      <c r="T2247" t="s">
        <v>5474</v>
      </c>
      <c r="U2247" t="s">
        <v>5475</v>
      </c>
      <c r="V2247" t="s">
        <v>5476</v>
      </c>
      <c r="Z2247">
        <v>110.660107</v>
      </c>
      <c r="AA2247">
        <v>-7.0517044999999996</v>
      </c>
      <c r="AB2247" t="s">
        <v>5477</v>
      </c>
      <c r="AC2247" t="s">
        <v>237</v>
      </c>
      <c r="AL2247" t="s">
        <v>218</v>
      </c>
      <c r="AM2247" t="s">
        <v>5478</v>
      </c>
      <c r="AN2247" t="s">
        <v>6</v>
      </c>
      <c r="AO2247" s="57">
        <v>46211.496574074074</v>
      </c>
      <c r="AP2247" s="57">
        <v>46244.333333333336</v>
      </c>
      <c r="AR2247" t="s">
        <v>219</v>
      </c>
      <c r="AS2247" t="s">
        <v>632</v>
      </c>
      <c r="AT2247" t="s">
        <v>231</v>
      </c>
      <c r="AU2247">
        <v>20260807</v>
      </c>
      <c r="AV2247" t="s">
        <v>222</v>
      </c>
      <c r="AW2247" t="s">
        <v>1010</v>
      </c>
      <c r="AX2247" t="s">
        <v>223</v>
      </c>
      <c r="BA2247" s="57">
        <v>46244.333333333336</v>
      </c>
      <c r="BB2247" t="s">
        <v>5478</v>
      </c>
      <c r="BC2247">
        <v>2026</v>
      </c>
      <c r="BD2247">
        <v>8</v>
      </c>
      <c r="BE2247">
        <v>7</v>
      </c>
      <c r="BF2247" s="6">
        <f t="shared" si="105"/>
        <v>46241</v>
      </c>
      <c r="BG2247">
        <f t="shared" si="106"/>
        <v>-3.3333333333357587</v>
      </c>
      <c r="BH2247" t="str">
        <f t="shared" si="107"/>
        <v>COMPLY</v>
      </c>
      <c r="BI2247" t="e">
        <f>VLOOKUP(H2247,Sheet2!$A$1:$B$270,2,FALSE)</f>
        <v>#N/A</v>
      </c>
    </row>
    <row r="2248" spans="1:61">
      <c r="A2248">
        <v>2247</v>
      </c>
      <c r="B2248">
        <v>1002512900</v>
      </c>
      <c r="C2248">
        <v>3</v>
      </c>
      <c r="D2248" t="s">
        <v>59</v>
      </c>
      <c r="E2248">
        <v>4</v>
      </c>
      <c r="F2248" t="s">
        <v>567</v>
      </c>
      <c r="G2248" t="s">
        <v>906</v>
      </c>
      <c r="H2248" t="s">
        <v>920</v>
      </c>
      <c r="I2248" t="s">
        <v>213</v>
      </c>
      <c r="J2248" t="s">
        <v>214</v>
      </c>
      <c r="K2248" t="s">
        <v>149</v>
      </c>
      <c r="M2248" t="s">
        <v>970</v>
      </c>
      <c r="N2248" t="s">
        <v>216</v>
      </c>
      <c r="O2248" s="57">
        <v>46240.644884259258</v>
      </c>
      <c r="P2248" s="57">
        <v>46240.646018518521</v>
      </c>
      <c r="Q2248">
        <v>69360166</v>
      </c>
      <c r="S2248">
        <v>146136130074</v>
      </c>
      <c r="T2248" t="s">
        <v>1494</v>
      </c>
      <c r="Z2248">
        <v>110.14196505769399</v>
      </c>
      <c r="AA2248">
        <v>-7.6890022438008003</v>
      </c>
      <c r="AB2248" t="s">
        <v>1497</v>
      </c>
      <c r="AC2248" t="s">
        <v>291</v>
      </c>
      <c r="AO2248" s="57">
        <v>46181.652824074074</v>
      </c>
      <c r="AR2248" t="s">
        <v>6</v>
      </c>
      <c r="AS2248" t="s">
        <v>920</v>
      </c>
      <c r="AT2248" t="s">
        <v>231</v>
      </c>
      <c r="AV2248" t="s">
        <v>971</v>
      </c>
      <c r="AW2248" t="s">
        <v>561</v>
      </c>
      <c r="AX2248" t="s">
        <v>223</v>
      </c>
      <c r="BF2248" s="6" t="e">
        <f t="shared" si="105"/>
        <v>#NUM!</v>
      </c>
      <c r="BG2248" t="e">
        <f t="shared" si="106"/>
        <v>#NUM!</v>
      </c>
      <c r="BH2248" t="e">
        <f t="shared" si="107"/>
        <v>#NUM!</v>
      </c>
      <c r="BI2248" t="e">
        <f>VLOOKUP(H2248,Sheet2!$A$1:$B$270,2,FALSE)</f>
        <v>#N/A</v>
      </c>
    </row>
    <row r="2249" spans="1:61">
      <c r="A2249">
        <v>2248</v>
      </c>
      <c r="B2249">
        <v>1002517507</v>
      </c>
      <c r="C2249">
        <v>3</v>
      </c>
      <c r="D2249" t="s">
        <v>59</v>
      </c>
      <c r="E2249">
        <v>4</v>
      </c>
      <c r="F2249" t="s">
        <v>567</v>
      </c>
      <c r="G2249" t="s">
        <v>609</v>
      </c>
      <c r="H2249" t="s">
        <v>610</v>
      </c>
      <c r="I2249" t="s">
        <v>213</v>
      </c>
      <c r="J2249" t="s">
        <v>214</v>
      </c>
      <c r="K2249" t="s">
        <v>149</v>
      </c>
      <c r="L2249" t="s">
        <v>215</v>
      </c>
      <c r="M2249" t="s">
        <v>580</v>
      </c>
      <c r="N2249" t="s">
        <v>216</v>
      </c>
      <c r="O2249" s="57">
        <v>46244.490034722221</v>
      </c>
      <c r="P2249" s="57">
        <v>46244.547951388886</v>
      </c>
      <c r="Q2249">
        <v>69360675</v>
      </c>
      <c r="T2249" t="s">
        <v>5902</v>
      </c>
      <c r="V2249" t="s">
        <v>5903</v>
      </c>
      <c r="Z2249">
        <v>110.38863000000001</v>
      </c>
      <c r="AA2249">
        <v>-7.7110519999999996</v>
      </c>
      <c r="AB2249" t="s">
        <v>5904</v>
      </c>
      <c r="AC2249" t="s">
        <v>237</v>
      </c>
      <c r="AL2249" t="s">
        <v>218</v>
      </c>
      <c r="AM2249" t="s">
        <v>5905</v>
      </c>
      <c r="AN2249" t="s">
        <v>6</v>
      </c>
      <c r="AO2249" s="57">
        <v>46303.496307870373</v>
      </c>
      <c r="AP2249" s="57">
        <v>46242</v>
      </c>
      <c r="AR2249" t="s">
        <v>566</v>
      </c>
      <c r="AS2249" t="s">
        <v>610</v>
      </c>
      <c r="AT2249" t="s">
        <v>231</v>
      </c>
      <c r="AV2249" t="s">
        <v>989</v>
      </c>
      <c r="AW2249" t="s">
        <v>1014</v>
      </c>
      <c r="AX2249" t="s">
        <v>223</v>
      </c>
      <c r="BA2249" s="57">
        <v>46242.333333333336</v>
      </c>
      <c r="BB2249" t="s">
        <v>5905</v>
      </c>
      <c r="BF2249" s="6" t="e">
        <f t="shared" si="105"/>
        <v>#NUM!</v>
      </c>
      <c r="BG2249" t="e">
        <f t="shared" si="106"/>
        <v>#NUM!</v>
      </c>
      <c r="BH2249" t="e">
        <f t="shared" si="107"/>
        <v>#NUM!</v>
      </c>
      <c r="BI2249" t="e">
        <f>VLOOKUP(H2249,Sheet2!$A$1:$B$270,2,FALSE)</f>
        <v>#N/A</v>
      </c>
    </row>
    <row r="2250" spans="1:61">
      <c r="A2250">
        <v>2249</v>
      </c>
      <c r="B2250">
        <v>1002526624</v>
      </c>
      <c r="C2250">
        <v>3</v>
      </c>
      <c r="D2250" t="s">
        <v>49</v>
      </c>
      <c r="E2250">
        <v>4</v>
      </c>
      <c r="F2250" t="s">
        <v>252</v>
      </c>
      <c r="G2250" t="s">
        <v>255</v>
      </c>
      <c r="H2250" t="s">
        <v>912</v>
      </c>
      <c r="I2250" t="s">
        <v>213</v>
      </c>
      <c r="J2250" t="s">
        <v>214</v>
      </c>
      <c r="K2250" t="s">
        <v>149</v>
      </c>
      <c r="M2250" t="s">
        <v>76</v>
      </c>
      <c r="N2250" t="s">
        <v>216</v>
      </c>
      <c r="O2250" s="57">
        <v>46248.609085648146</v>
      </c>
      <c r="P2250" s="57">
        <v>46248.694224537037</v>
      </c>
      <c r="Q2250">
        <v>69365129</v>
      </c>
      <c r="S2250">
        <v>146282105555</v>
      </c>
      <c r="T2250" t="s">
        <v>9768</v>
      </c>
      <c r="U2250" t="s">
        <v>13107</v>
      </c>
      <c r="V2250" t="s">
        <v>13108</v>
      </c>
      <c r="Z2250">
        <v>109.18682</v>
      </c>
      <c r="AA2250">
        <v>-6.92483</v>
      </c>
      <c r="AB2250" t="s">
        <v>9771</v>
      </c>
      <c r="AC2250" t="s">
        <v>290</v>
      </c>
      <c r="AL2250" t="s">
        <v>218</v>
      </c>
      <c r="AM2250" t="s">
        <v>13109</v>
      </c>
      <c r="AN2250" t="s">
        <v>6</v>
      </c>
      <c r="AO2250" t="s">
        <v>10440</v>
      </c>
      <c r="AR2250" t="s">
        <v>219</v>
      </c>
      <c r="AS2250" t="s">
        <v>912</v>
      </c>
      <c r="AT2250" t="s">
        <v>231</v>
      </c>
      <c r="AU2250">
        <v>20260814</v>
      </c>
      <c r="AV2250" t="s">
        <v>222</v>
      </c>
      <c r="AW2250" t="s">
        <v>561</v>
      </c>
      <c r="AX2250" t="s">
        <v>223</v>
      </c>
      <c r="BA2250" s="57">
        <v>46248.291666666664</v>
      </c>
      <c r="BB2250" t="s">
        <v>13109</v>
      </c>
      <c r="BC2250">
        <v>2026</v>
      </c>
      <c r="BD2250">
        <v>8</v>
      </c>
      <c r="BE2250">
        <v>14</v>
      </c>
      <c r="BF2250" s="6">
        <f t="shared" si="105"/>
        <v>46248</v>
      </c>
      <c r="BG2250">
        <f t="shared" si="106"/>
        <v>-0.29166666666424135</v>
      </c>
      <c r="BH2250" t="str">
        <f t="shared" si="107"/>
        <v>COMPLY</v>
      </c>
      <c r="BI2250" t="e">
        <f>VLOOKUP(H2250,Sheet2!$A$1:$B$270,2,FALSE)</f>
        <v>#N/A</v>
      </c>
    </row>
    <row r="2251" spans="1:61">
      <c r="A2251">
        <v>2250</v>
      </c>
      <c r="B2251">
        <v>1002524145</v>
      </c>
      <c r="C2251">
        <v>3</v>
      </c>
      <c r="D2251" t="s">
        <v>38</v>
      </c>
      <c r="E2251">
        <v>5</v>
      </c>
      <c r="F2251" t="s">
        <v>90</v>
      </c>
      <c r="G2251" t="s">
        <v>90</v>
      </c>
      <c r="H2251" t="s">
        <v>354</v>
      </c>
      <c r="I2251" t="s">
        <v>213</v>
      </c>
      <c r="J2251" t="s">
        <v>214</v>
      </c>
      <c r="K2251" t="s">
        <v>149</v>
      </c>
      <c r="L2251" t="s">
        <v>215</v>
      </c>
      <c r="M2251" t="s">
        <v>76</v>
      </c>
      <c r="N2251" t="s">
        <v>216</v>
      </c>
      <c r="O2251" s="57">
        <v>46247.534675925926</v>
      </c>
      <c r="P2251" s="57">
        <v>46248.398819444446</v>
      </c>
      <c r="Q2251">
        <v>69365108</v>
      </c>
      <c r="S2251">
        <v>152639219494</v>
      </c>
      <c r="T2251" t="s">
        <v>9574</v>
      </c>
      <c r="U2251" t="s">
        <v>9575</v>
      </c>
      <c r="V2251" t="s">
        <v>9576</v>
      </c>
      <c r="Z2251">
        <v>112.20415804535099</v>
      </c>
      <c r="AA2251">
        <v>-7.71741621632055</v>
      </c>
      <c r="AB2251" t="s">
        <v>9577</v>
      </c>
      <c r="AC2251" t="s">
        <v>217</v>
      </c>
      <c r="AL2251" t="s">
        <v>218</v>
      </c>
      <c r="AM2251" t="s">
        <v>9192</v>
      </c>
      <c r="AN2251" t="s">
        <v>6</v>
      </c>
      <c r="AO2251" t="s">
        <v>9187</v>
      </c>
      <c r="AP2251" s="57">
        <v>46248.541666666664</v>
      </c>
      <c r="AR2251" t="s">
        <v>219</v>
      </c>
      <c r="AS2251" t="s">
        <v>354</v>
      </c>
      <c r="AT2251" t="s">
        <v>231</v>
      </c>
      <c r="AU2251">
        <v>20260814</v>
      </c>
      <c r="AV2251" t="s">
        <v>222</v>
      </c>
      <c r="AW2251" t="s">
        <v>1010</v>
      </c>
      <c r="AX2251" t="s">
        <v>223</v>
      </c>
      <c r="BA2251" s="57">
        <v>46248.541666666664</v>
      </c>
      <c r="BB2251" t="s">
        <v>9192</v>
      </c>
      <c r="BC2251">
        <v>2026</v>
      </c>
      <c r="BD2251">
        <v>8</v>
      </c>
      <c r="BE2251">
        <v>14</v>
      </c>
      <c r="BF2251" s="6">
        <f t="shared" si="105"/>
        <v>46248</v>
      </c>
      <c r="BG2251">
        <f t="shared" si="106"/>
        <v>-0.54166666666424135</v>
      </c>
      <c r="BH2251" t="str">
        <f t="shared" si="107"/>
        <v>COMPLY</v>
      </c>
      <c r="BI2251" t="str">
        <f>VLOOKUP(H2251,Sheet2!$A$1:$B$270,2,FALSE)</f>
        <v>KEDIRI</v>
      </c>
    </row>
    <row r="2252" spans="1:61">
      <c r="A2252">
        <v>2251</v>
      </c>
      <c r="B2252">
        <v>1002526374</v>
      </c>
      <c r="C2252">
        <v>3</v>
      </c>
      <c r="D2252" t="s">
        <v>42</v>
      </c>
      <c r="E2252">
        <v>5</v>
      </c>
      <c r="F2252" t="s">
        <v>102</v>
      </c>
      <c r="G2252" t="s">
        <v>108</v>
      </c>
      <c r="H2252" t="s">
        <v>506</v>
      </c>
      <c r="I2252" t="s">
        <v>213</v>
      </c>
      <c r="J2252" t="s">
        <v>214</v>
      </c>
      <c r="K2252" t="s">
        <v>149</v>
      </c>
      <c r="L2252" t="s">
        <v>215</v>
      </c>
      <c r="M2252" t="s">
        <v>76</v>
      </c>
      <c r="N2252" t="s">
        <v>216</v>
      </c>
      <c r="O2252" s="57">
        <v>46248.552060185182</v>
      </c>
      <c r="P2252" s="57">
        <v>46249.456620370373</v>
      </c>
      <c r="Q2252">
        <v>69366050</v>
      </c>
      <c r="S2252">
        <v>152529201005</v>
      </c>
      <c r="T2252" t="s">
        <v>13110</v>
      </c>
      <c r="U2252" t="s">
        <v>13111</v>
      </c>
      <c r="V2252" t="s">
        <v>13112</v>
      </c>
      <c r="Z2252">
        <v>113.801372</v>
      </c>
      <c r="AA2252">
        <v>-7.7767080000000002</v>
      </c>
      <c r="AB2252" t="s">
        <v>13113</v>
      </c>
      <c r="AC2252" t="s">
        <v>237</v>
      </c>
      <c r="AL2252" t="s">
        <v>218</v>
      </c>
      <c r="AM2252" t="s">
        <v>10008</v>
      </c>
      <c r="AN2252" t="s">
        <v>6</v>
      </c>
      <c r="AO2252" t="s">
        <v>10009</v>
      </c>
      <c r="AP2252" s="57">
        <v>46249.541666666664</v>
      </c>
      <c r="AR2252" t="s">
        <v>219</v>
      </c>
      <c r="AS2252" t="s">
        <v>506</v>
      </c>
      <c r="AT2252" t="s">
        <v>221</v>
      </c>
      <c r="AU2252">
        <v>20260815</v>
      </c>
      <c r="AV2252" t="s">
        <v>222</v>
      </c>
      <c r="AW2252" t="s">
        <v>1052</v>
      </c>
      <c r="AX2252" t="s">
        <v>223</v>
      </c>
      <c r="BA2252" s="57">
        <v>46249.541666666664</v>
      </c>
      <c r="BB2252" t="s">
        <v>10008</v>
      </c>
      <c r="BC2252">
        <v>2026</v>
      </c>
      <c r="BD2252">
        <v>8</v>
      </c>
      <c r="BE2252">
        <v>15</v>
      </c>
      <c r="BF2252" s="6">
        <f t="shared" si="105"/>
        <v>46249</v>
      </c>
      <c r="BG2252">
        <f t="shared" si="106"/>
        <v>-0.54166666666424135</v>
      </c>
      <c r="BH2252" t="str">
        <f t="shared" si="107"/>
        <v>COMPLY</v>
      </c>
      <c r="BI2252" t="str">
        <f>VLOOKUP(H2252,Sheet2!$A$1:$B$270,2,FALSE)</f>
        <v>BANYUWANGI</v>
      </c>
    </row>
    <row r="2253" spans="1:61">
      <c r="A2253">
        <v>2252</v>
      </c>
      <c r="B2253">
        <v>1002524285</v>
      </c>
      <c r="C2253">
        <v>3</v>
      </c>
      <c r="D2253" t="s">
        <v>45</v>
      </c>
      <c r="E2253">
        <v>5</v>
      </c>
      <c r="F2253" t="s">
        <v>113</v>
      </c>
      <c r="G2253" t="s">
        <v>109</v>
      </c>
      <c r="H2253" t="s">
        <v>307</v>
      </c>
      <c r="I2253" t="s">
        <v>213</v>
      </c>
      <c r="J2253" t="s">
        <v>214</v>
      </c>
      <c r="K2253" t="s">
        <v>149</v>
      </c>
      <c r="M2253" t="s">
        <v>225</v>
      </c>
      <c r="N2253" t="s">
        <v>216</v>
      </c>
      <c r="O2253" s="57">
        <v>46247.568483796298</v>
      </c>
      <c r="P2253" s="57">
        <v>46248.650949074072</v>
      </c>
      <c r="Q2253">
        <v>69365156</v>
      </c>
      <c r="S2253">
        <v>172521216613</v>
      </c>
      <c r="T2253" t="s">
        <v>9578</v>
      </c>
      <c r="U2253" t="s">
        <v>9579</v>
      </c>
      <c r="V2253" t="s">
        <v>9580</v>
      </c>
      <c r="Z2253">
        <v>124.89242089968801</v>
      </c>
      <c r="AA2253">
        <v>-9.1078109557641191</v>
      </c>
      <c r="AB2253" t="s">
        <v>9581</v>
      </c>
      <c r="AC2253" t="s">
        <v>291</v>
      </c>
      <c r="AL2253" t="s">
        <v>218</v>
      </c>
      <c r="AM2253" t="s">
        <v>8960</v>
      </c>
      <c r="AN2253" t="s">
        <v>6</v>
      </c>
      <c r="AO2253" t="s">
        <v>9141</v>
      </c>
      <c r="AP2253" s="57">
        <v>46248.625</v>
      </c>
      <c r="AR2253" t="s">
        <v>18</v>
      </c>
      <c r="AS2253" t="s">
        <v>307</v>
      </c>
      <c r="AT2253" t="s">
        <v>231</v>
      </c>
      <c r="AV2253" t="s">
        <v>227</v>
      </c>
      <c r="AW2253" t="s">
        <v>915</v>
      </c>
      <c r="AX2253" t="s">
        <v>223</v>
      </c>
      <c r="BA2253" s="57">
        <v>46248.625</v>
      </c>
      <c r="BB2253" t="s">
        <v>8960</v>
      </c>
      <c r="BF2253" s="6" t="e">
        <f t="shared" si="105"/>
        <v>#NUM!</v>
      </c>
      <c r="BG2253" t="e">
        <f t="shared" si="106"/>
        <v>#NUM!</v>
      </c>
      <c r="BH2253" t="e">
        <f t="shared" si="107"/>
        <v>#NUM!</v>
      </c>
      <c r="BI2253" t="str">
        <f>VLOOKUP(H2253,Sheet2!$A$1:$B$270,2,FALSE)</f>
        <v>ATAMBUA</v>
      </c>
    </row>
    <row r="2254" spans="1:61">
      <c r="A2254">
        <v>2253</v>
      </c>
      <c r="B2254">
        <v>1002514785</v>
      </c>
      <c r="C2254">
        <v>3</v>
      </c>
      <c r="D2254" t="s">
        <v>42</v>
      </c>
      <c r="E2254">
        <v>5</v>
      </c>
      <c r="F2254" t="s">
        <v>106</v>
      </c>
      <c r="G2254" t="s">
        <v>104</v>
      </c>
      <c r="H2254" t="s">
        <v>507</v>
      </c>
      <c r="I2254" t="s">
        <v>213</v>
      </c>
      <c r="J2254" t="s">
        <v>214</v>
      </c>
      <c r="K2254" t="s">
        <v>149</v>
      </c>
      <c r="L2254" t="s">
        <v>215</v>
      </c>
      <c r="M2254" t="s">
        <v>76</v>
      </c>
      <c r="N2254" t="s">
        <v>216</v>
      </c>
      <c r="O2254" s="57">
        <v>46241.593032407407</v>
      </c>
      <c r="P2254" s="57">
        <v>46242.702719907407</v>
      </c>
      <c r="Q2254">
        <v>69360822</v>
      </c>
      <c r="S2254">
        <v>152542208065</v>
      </c>
      <c r="T2254" t="s">
        <v>5489</v>
      </c>
      <c r="U2254" t="s">
        <v>5490</v>
      </c>
      <c r="V2254" t="s">
        <v>5491</v>
      </c>
      <c r="Z2254">
        <v>112.99661602824899</v>
      </c>
      <c r="AA2254">
        <v>-8.1810568909643901</v>
      </c>
      <c r="AB2254" t="s">
        <v>5492</v>
      </c>
      <c r="AC2254" t="s">
        <v>217</v>
      </c>
      <c r="AL2254" t="s">
        <v>218</v>
      </c>
      <c r="AM2254" t="s">
        <v>5493</v>
      </c>
      <c r="AN2254" t="s">
        <v>6</v>
      </c>
      <c r="AO2254" s="57">
        <v>46211.601087962961</v>
      </c>
      <c r="AP2254" s="57">
        <v>46242.541666666664</v>
      </c>
      <c r="AR2254" t="s">
        <v>219</v>
      </c>
      <c r="AS2254" t="s">
        <v>507</v>
      </c>
      <c r="AT2254" t="s">
        <v>221</v>
      </c>
      <c r="AU2254">
        <v>20260808</v>
      </c>
      <c r="AV2254" t="s">
        <v>222</v>
      </c>
      <c r="AW2254" t="s">
        <v>926</v>
      </c>
      <c r="AX2254" t="s">
        <v>223</v>
      </c>
      <c r="BA2254" s="57">
        <v>46242.541666666664</v>
      </c>
      <c r="BB2254" t="s">
        <v>5493</v>
      </c>
      <c r="BC2254">
        <v>2026</v>
      </c>
      <c r="BD2254">
        <v>8</v>
      </c>
      <c r="BE2254">
        <v>8</v>
      </c>
      <c r="BF2254" s="6">
        <f t="shared" si="105"/>
        <v>46242</v>
      </c>
      <c r="BG2254">
        <f t="shared" si="106"/>
        <v>-0.54166666666424135</v>
      </c>
      <c r="BH2254" t="str">
        <f t="shared" si="107"/>
        <v>COMPLY</v>
      </c>
      <c r="BI2254" t="str">
        <f>VLOOKUP(H2254,Sheet2!$A$1:$B$270,2,FALSE)</f>
        <v>PROBOLINGGO</v>
      </c>
    </row>
    <row r="2255" spans="1:61">
      <c r="A2255">
        <v>2254</v>
      </c>
      <c r="B2255">
        <v>1002505939</v>
      </c>
      <c r="C2255">
        <v>3</v>
      </c>
      <c r="D2255" t="s">
        <v>59</v>
      </c>
      <c r="E2255">
        <v>4</v>
      </c>
      <c r="F2255" t="s">
        <v>224</v>
      </c>
      <c r="G2255" t="s">
        <v>320</v>
      </c>
      <c r="H2255" t="s">
        <v>321</v>
      </c>
      <c r="I2255" t="s">
        <v>213</v>
      </c>
      <c r="J2255" t="s">
        <v>214</v>
      </c>
      <c r="K2255" t="s">
        <v>149</v>
      </c>
      <c r="L2255" t="s">
        <v>215</v>
      </c>
      <c r="M2255" t="s">
        <v>76</v>
      </c>
      <c r="N2255" t="s">
        <v>216</v>
      </c>
      <c r="O2255" s="57">
        <v>46237.495104166665</v>
      </c>
      <c r="P2255" s="57">
        <v>46238.511990740742</v>
      </c>
      <c r="Q2255">
        <v>69357425</v>
      </c>
      <c r="S2255">
        <v>146372103877</v>
      </c>
      <c r="T2255" t="s">
        <v>3067</v>
      </c>
      <c r="U2255" t="s">
        <v>3068</v>
      </c>
      <c r="V2255" t="s">
        <v>3069</v>
      </c>
      <c r="Z2255">
        <v>109.597503</v>
      </c>
      <c r="AA2255">
        <v>-7.4142950000000001</v>
      </c>
      <c r="AB2255" t="s">
        <v>3070</v>
      </c>
      <c r="AC2255" t="s">
        <v>237</v>
      </c>
      <c r="AL2255" t="s">
        <v>218</v>
      </c>
      <c r="AM2255" t="s">
        <v>2017</v>
      </c>
      <c r="AN2255" t="s">
        <v>6</v>
      </c>
      <c r="AO2255" s="57">
        <v>46089.496550925927</v>
      </c>
      <c r="AP2255" s="57">
        <v>46238.541666666664</v>
      </c>
      <c r="AR2255" t="s">
        <v>219</v>
      </c>
      <c r="AS2255" t="s">
        <v>321</v>
      </c>
      <c r="AT2255" t="s">
        <v>231</v>
      </c>
      <c r="AU2255">
        <v>20260804</v>
      </c>
      <c r="AV2255" t="s">
        <v>222</v>
      </c>
      <c r="AW2255" t="s">
        <v>1010</v>
      </c>
      <c r="AX2255" t="s">
        <v>223</v>
      </c>
      <c r="BA2255" s="57">
        <v>46238.541666666664</v>
      </c>
      <c r="BB2255" t="s">
        <v>2017</v>
      </c>
      <c r="BC2255">
        <v>2026</v>
      </c>
      <c r="BD2255">
        <v>8</v>
      </c>
      <c r="BE2255">
        <v>4</v>
      </c>
      <c r="BF2255" s="6">
        <f t="shared" si="105"/>
        <v>46238</v>
      </c>
      <c r="BG2255">
        <f t="shared" si="106"/>
        <v>-0.54166666666424135</v>
      </c>
      <c r="BH2255" t="str">
        <f t="shared" si="107"/>
        <v>COMPLY</v>
      </c>
      <c r="BI2255" t="e">
        <f>VLOOKUP(H2255,Sheet2!$A$1:$B$270,2,FALSE)</f>
        <v>#N/A</v>
      </c>
    </row>
    <row r="2256" spans="1:61">
      <c r="A2256">
        <v>2255</v>
      </c>
      <c r="B2256">
        <v>1002508367</v>
      </c>
      <c r="C2256">
        <v>3</v>
      </c>
      <c r="D2256" t="s">
        <v>59</v>
      </c>
      <c r="E2256">
        <v>4</v>
      </c>
      <c r="F2256" t="s">
        <v>243</v>
      </c>
      <c r="G2256" t="s">
        <v>896</v>
      </c>
      <c r="H2256" t="s">
        <v>897</v>
      </c>
      <c r="I2256" t="s">
        <v>213</v>
      </c>
      <c r="J2256" t="s">
        <v>214</v>
      </c>
      <c r="K2256" t="s">
        <v>149</v>
      </c>
      <c r="M2256" t="s">
        <v>970</v>
      </c>
      <c r="N2256" t="s">
        <v>216</v>
      </c>
      <c r="O2256" s="57">
        <v>46238.583032407405</v>
      </c>
      <c r="P2256" s="57">
        <v>46238.584201388891</v>
      </c>
      <c r="Q2256">
        <v>69358328</v>
      </c>
      <c r="S2256">
        <v>142164113603</v>
      </c>
      <c r="T2256" t="s">
        <v>3071</v>
      </c>
      <c r="Z2256">
        <v>110.3626</v>
      </c>
      <c r="AA2256">
        <v>-7.5319611000000002</v>
      </c>
      <c r="AB2256" t="s">
        <v>3072</v>
      </c>
      <c r="AC2256" t="s">
        <v>290</v>
      </c>
      <c r="AO2256" s="57">
        <v>46120.590613425928</v>
      </c>
      <c r="AR2256" t="s">
        <v>6</v>
      </c>
      <c r="AS2256" t="s">
        <v>897</v>
      </c>
      <c r="AT2256" t="s">
        <v>231</v>
      </c>
      <c r="AV2256" t="s">
        <v>971</v>
      </c>
      <c r="AW2256" t="s">
        <v>561</v>
      </c>
      <c r="AX2256" t="s">
        <v>223</v>
      </c>
      <c r="BF2256" s="6" t="e">
        <f t="shared" si="105"/>
        <v>#NUM!</v>
      </c>
      <c r="BG2256" t="e">
        <f t="shared" si="106"/>
        <v>#NUM!</v>
      </c>
      <c r="BH2256" t="e">
        <f t="shared" si="107"/>
        <v>#NUM!</v>
      </c>
      <c r="BI2256" t="e">
        <f>VLOOKUP(H2256,Sheet2!$A$1:$B$270,2,FALSE)</f>
        <v>#N/A</v>
      </c>
    </row>
    <row r="2257" spans="1:61">
      <c r="A2257">
        <v>2256</v>
      </c>
      <c r="B2257">
        <v>1002506073</v>
      </c>
      <c r="C2257">
        <v>3</v>
      </c>
      <c r="D2257" t="s">
        <v>49</v>
      </c>
      <c r="E2257">
        <v>4</v>
      </c>
      <c r="F2257" t="s">
        <v>252</v>
      </c>
      <c r="G2257" t="s">
        <v>553</v>
      </c>
      <c r="H2257" t="s">
        <v>968</v>
      </c>
      <c r="I2257" t="s">
        <v>213</v>
      </c>
      <c r="J2257" t="s">
        <v>214</v>
      </c>
      <c r="K2257" t="s">
        <v>149</v>
      </c>
      <c r="M2257" t="s">
        <v>76</v>
      </c>
      <c r="N2257" t="s">
        <v>216</v>
      </c>
      <c r="O2257" s="57">
        <v>46237.555289351854</v>
      </c>
      <c r="P2257" s="57">
        <v>46237.809537037036</v>
      </c>
      <c r="Q2257">
        <v>69355738</v>
      </c>
      <c r="S2257">
        <v>146284108497</v>
      </c>
      <c r="T2257" t="s">
        <v>1161</v>
      </c>
      <c r="U2257" t="s">
        <v>3073</v>
      </c>
      <c r="V2257" t="s">
        <v>3074</v>
      </c>
      <c r="Z2257">
        <v>109.051605</v>
      </c>
      <c r="AA2257">
        <v>-6.873977</v>
      </c>
      <c r="AB2257" t="s">
        <v>1190</v>
      </c>
      <c r="AC2257" t="s">
        <v>290</v>
      </c>
      <c r="AL2257" t="s">
        <v>218</v>
      </c>
      <c r="AM2257" t="s">
        <v>3075</v>
      </c>
      <c r="AN2257" t="s">
        <v>6</v>
      </c>
      <c r="AO2257" s="57">
        <v>46089.559490740743</v>
      </c>
      <c r="AR2257" t="s">
        <v>219</v>
      </c>
      <c r="AS2257" t="s">
        <v>968</v>
      </c>
      <c r="AT2257" t="s">
        <v>231</v>
      </c>
      <c r="AU2257">
        <v>20260803</v>
      </c>
      <c r="AV2257" t="s">
        <v>222</v>
      </c>
      <c r="AW2257" t="s">
        <v>561</v>
      </c>
      <c r="AX2257" t="s">
        <v>223</v>
      </c>
      <c r="BA2257" s="57">
        <v>46237.291666666664</v>
      </c>
      <c r="BB2257" t="s">
        <v>3075</v>
      </c>
      <c r="BC2257">
        <v>2026</v>
      </c>
      <c r="BD2257">
        <v>8</v>
      </c>
      <c r="BE2257">
        <v>3</v>
      </c>
      <c r="BF2257" s="6">
        <f t="shared" si="105"/>
        <v>46237</v>
      </c>
      <c r="BG2257">
        <f t="shared" si="106"/>
        <v>-0.29166666666424135</v>
      </c>
      <c r="BH2257" t="str">
        <f t="shared" si="107"/>
        <v>COMPLY</v>
      </c>
      <c r="BI2257" t="e">
        <f>VLOOKUP(H2257,Sheet2!$A$1:$B$270,2,FALSE)</f>
        <v>#N/A</v>
      </c>
    </row>
    <row r="2258" spans="1:61">
      <c r="A2258">
        <v>2257</v>
      </c>
      <c r="B2258">
        <v>1002528943</v>
      </c>
      <c r="C2258">
        <v>3</v>
      </c>
      <c r="D2258" t="s">
        <v>55</v>
      </c>
      <c r="E2258">
        <v>5</v>
      </c>
      <c r="F2258" t="s">
        <v>265</v>
      </c>
      <c r="G2258" t="s">
        <v>125</v>
      </c>
      <c r="H2258" t="s">
        <v>332</v>
      </c>
      <c r="I2258" t="s">
        <v>213</v>
      </c>
      <c r="J2258" t="s">
        <v>214</v>
      </c>
      <c r="K2258" t="s">
        <v>149</v>
      </c>
      <c r="L2258" t="s">
        <v>215</v>
      </c>
      <c r="M2258" t="s">
        <v>76</v>
      </c>
      <c r="N2258" t="s">
        <v>216</v>
      </c>
      <c r="O2258" s="57">
        <v>46249.830509259256</v>
      </c>
      <c r="P2258" s="57">
        <v>46251.46980324074</v>
      </c>
      <c r="Q2258">
        <v>69367220</v>
      </c>
      <c r="S2258">
        <v>152441211986</v>
      </c>
      <c r="T2258" t="s">
        <v>13114</v>
      </c>
      <c r="U2258" t="s">
        <v>13115</v>
      </c>
      <c r="V2258" t="s">
        <v>13116</v>
      </c>
      <c r="Z2258">
        <v>112.20326300000001</v>
      </c>
      <c r="AA2258">
        <v>-7.0792799999999998</v>
      </c>
      <c r="AB2258" t="s">
        <v>13117</v>
      </c>
      <c r="AC2258" t="s">
        <v>237</v>
      </c>
      <c r="AL2258" t="s">
        <v>218</v>
      </c>
      <c r="AM2258" t="s">
        <v>13118</v>
      </c>
      <c r="AN2258" t="s">
        <v>6</v>
      </c>
      <c r="AO2258" t="s">
        <v>13119</v>
      </c>
      <c r="AP2258" s="57">
        <v>46251.416666666664</v>
      </c>
      <c r="AR2258" t="s">
        <v>219</v>
      </c>
      <c r="AS2258" t="s">
        <v>332</v>
      </c>
      <c r="AT2258" t="s">
        <v>231</v>
      </c>
      <c r="AU2258">
        <v>20260817</v>
      </c>
      <c r="AV2258" t="s">
        <v>222</v>
      </c>
      <c r="AW2258" t="s">
        <v>1018</v>
      </c>
      <c r="AX2258" t="s">
        <v>223</v>
      </c>
      <c r="BA2258" s="57">
        <v>46251.416666666664</v>
      </c>
      <c r="BB2258" t="s">
        <v>13118</v>
      </c>
      <c r="BC2258">
        <v>2026</v>
      </c>
      <c r="BD2258">
        <v>8</v>
      </c>
      <c r="BE2258">
        <v>17</v>
      </c>
      <c r="BF2258" s="6">
        <f t="shared" si="105"/>
        <v>46251</v>
      </c>
      <c r="BG2258">
        <f t="shared" si="106"/>
        <v>-0.41666666666424135</v>
      </c>
      <c r="BH2258" t="str">
        <f t="shared" si="107"/>
        <v>COMPLY</v>
      </c>
      <c r="BI2258" t="str">
        <f>VLOOKUP(H2258,Sheet2!$A$1:$B$270,2,FALSE)</f>
        <v>GRESIK</v>
      </c>
    </row>
    <row r="2259" spans="1:61">
      <c r="A2259">
        <v>2258</v>
      </c>
      <c r="B2259">
        <v>1002505710</v>
      </c>
      <c r="C2259">
        <v>3</v>
      </c>
      <c r="D2259" t="s">
        <v>59</v>
      </c>
      <c r="E2259">
        <v>4</v>
      </c>
      <c r="F2259" t="s">
        <v>567</v>
      </c>
      <c r="G2259" t="s">
        <v>609</v>
      </c>
      <c r="H2259" t="s">
        <v>610</v>
      </c>
      <c r="I2259" t="s">
        <v>213</v>
      </c>
      <c r="J2259" t="s">
        <v>214</v>
      </c>
      <c r="K2259" t="s">
        <v>149</v>
      </c>
      <c r="L2259" t="s">
        <v>215</v>
      </c>
      <c r="M2259" t="s">
        <v>76</v>
      </c>
      <c r="N2259" t="s">
        <v>216</v>
      </c>
      <c r="O2259" s="57">
        <v>46237.4221875</v>
      </c>
      <c r="P2259" s="57">
        <v>46237.718194444446</v>
      </c>
      <c r="Q2259">
        <v>69357303</v>
      </c>
      <c r="S2259">
        <v>146130138354</v>
      </c>
      <c r="T2259" t="s">
        <v>3076</v>
      </c>
      <c r="U2259" t="s">
        <v>3077</v>
      </c>
      <c r="V2259" t="s">
        <v>3078</v>
      </c>
      <c r="Z2259">
        <v>110.39970819</v>
      </c>
      <c r="AA2259">
        <v>-7.7535689290000001</v>
      </c>
      <c r="AB2259" t="s">
        <v>3079</v>
      </c>
      <c r="AC2259" t="s">
        <v>237</v>
      </c>
      <c r="AL2259" t="s">
        <v>218</v>
      </c>
      <c r="AM2259" t="s">
        <v>3080</v>
      </c>
      <c r="AN2259" t="s">
        <v>6</v>
      </c>
      <c r="AO2259" s="57">
        <v>46089.424085648148</v>
      </c>
      <c r="AP2259" s="57">
        <v>46239.625</v>
      </c>
      <c r="AR2259" t="s">
        <v>219</v>
      </c>
      <c r="AS2259" t="s">
        <v>610</v>
      </c>
      <c r="AT2259" t="s">
        <v>231</v>
      </c>
      <c r="AU2259">
        <v>20260803</v>
      </c>
      <c r="AV2259" t="s">
        <v>222</v>
      </c>
      <c r="AW2259" t="s">
        <v>974</v>
      </c>
      <c r="AX2259" t="s">
        <v>223</v>
      </c>
      <c r="BA2259" s="57">
        <v>46239.625</v>
      </c>
      <c r="BB2259" t="s">
        <v>3080</v>
      </c>
      <c r="BC2259">
        <v>2026</v>
      </c>
      <c r="BD2259">
        <v>8</v>
      </c>
      <c r="BE2259">
        <v>3</v>
      </c>
      <c r="BF2259" s="6">
        <f t="shared" si="105"/>
        <v>46237</v>
      </c>
      <c r="BG2259">
        <f t="shared" si="106"/>
        <v>-2.625</v>
      </c>
      <c r="BH2259" t="str">
        <f t="shared" si="107"/>
        <v>COMPLY</v>
      </c>
      <c r="BI2259" t="e">
        <f>VLOOKUP(H2259,Sheet2!$A$1:$B$270,2,FALSE)</f>
        <v>#N/A</v>
      </c>
    </row>
    <row r="2260" spans="1:61">
      <c r="A2260">
        <v>2259</v>
      </c>
      <c r="B2260">
        <v>1002504474</v>
      </c>
      <c r="C2260">
        <v>3</v>
      </c>
      <c r="D2260" t="s">
        <v>34</v>
      </c>
      <c r="E2260">
        <v>5</v>
      </c>
      <c r="F2260" t="s">
        <v>573</v>
      </c>
      <c r="G2260" t="s">
        <v>84</v>
      </c>
      <c r="H2260" t="s">
        <v>536</v>
      </c>
      <c r="I2260" t="s">
        <v>213</v>
      </c>
      <c r="J2260" t="s">
        <v>214</v>
      </c>
      <c r="K2260" t="s">
        <v>149</v>
      </c>
      <c r="M2260" t="s">
        <v>76</v>
      </c>
      <c r="N2260" t="s">
        <v>216</v>
      </c>
      <c r="O2260" s="57">
        <v>46235.496539351851</v>
      </c>
      <c r="P2260" s="57">
        <v>46236.48909722222</v>
      </c>
      <c r="Q2260">
        <v>69349184</v>
      </c>
      <c r="S2260">
        <v>172426206472</v>
      </c>
      <c r="T2260" t="s">
        <v>1099</v>
      </c>
      <c r="U2260" t="s">
        <v>3081</v>
      </c>
      <c r="V2260" t="s">
        <v>3082</v>
      </c>
      <c r="Z2260">
        <v>115.03358028836</v>
      </c>
      <c r="AA2260">
        <v>-8.1555806872343695</v>
      </c>
      <c r="AB2260" t="s">
        <v>1095</v>
      </c>
      <c r="AC2260" t="s">
        <v>230</v>
      </c>
      <c r="AL2260" t="s">
        <v>218</v>
      </c>
      <c r="AM2260" t="s">
        <v>3083</v>
      </c>
      <c r="AN2260" t="s">
        <v>6</v>
      </c>
      <c r="AO2260" s="57">
        <v>46030.506851851853</v>
      </c>
      <c r="AR2260" t="s">
        <v>219</v>
      </c>
      <c r="AS2260" t="s">
        <v>536</v>
      </c>
      <c r="AT2260" t="s">
        <v>221</v>
      </c>
      <c r="AU2260">
        <v>20260802</v>
      </c>
      <c r="AV2260" t="s">
        <v>222</v>
      </c>
      <c r="AW2260" t="s">
        <v>560</v>
      </c>
      <c r="AX2260" t="s">
        <v>223</v>
      </c>
      <c r="BA2260" s="57">
        <v>46235.291666666664</v>
      </c>
      <c r="BB2260" t="s">
        <v>3083</v>
      </c>
      <c r="BC2260">
        <v>2026</v>
      </c>
      <c r="BD2260">
        <v>8</v>
      </c>
      <c r="BE2260">
        <v>2</v>
      </c>
      <c r="BF2260" s="6">
        <f t="shared" si="105"/>
        <v>46236</v>
      </c>
      <c r="BG2260">
        <f t="shared" si="106"/>
        <v>0.70833333333575865</v>
      </c>
      <c r="BH2260" t="str">
        <f t="shared" si="107"/>
        <v>COMPLY</v>
      </c>
      <c r="BI2260" t="str">
        <f>VLOOKUP(H2260,Sheet2!$A$1:$B$270,2,FALSE)</f>
        <v>SINGARAJA</v>
      </c>
    </row>
    <row r="2261" spans="1:61">
      <c r="A2261">
        <v>2260</v>
      </c>
      <c r="B2261">
        <v>1002509852</v>
      </c>
      <c r="C2261">
        <v>3</v>
      </c>
      <c r="D2261" t="s">
        <v>59</v>
      </c>
      <c r="E2261">
        <v>4</v>
      </c>
      <c r="F2261" t="s">
        <v>243</v>
      </c>
      <c r="G2261" t="s">
        <v>896</v>
      </c>
      <c r="H2261" t="s">
        <v>914</v>
      </c>
      <c r="I2261" t="s">
        <v>213</v>
      </c>
      <c r="J2261" t="s">
        <v>214</v>
      </c>
      <c r="K2261" t="s">
        <v>149</v>
      </c>
      <c r="M2261" t="s">
        <v>1085</v>
      </c>
      <c r="N2261" t="s">
        <v>216</v>
      </c>
      <c r="O2261" s="57">
        <v>46239.413842592592</v>
      </c>
      <c r="P2261" s="57">
        <v>46239.555798611109</v>
      </c>
      <c r="Q2261">
        <v>69358850</v>
      </c>
      <c r="S2261">
        <v>142164113620</v>
      </c>
      <c r="T2261" t="s">
        <v>3084</v>
      </c>
      <c r="U2261" t="s">
        <v>3085</v>
      </c>
      <c r="V2261" t="s">
        <v>3086</v>
      </c>
      <c r="Z2261">
        <v>110.3618694</v>
      </c>
      <c r="AA2261">
        <v>-7.5320916999999996</v>
      </c>
      <c r="AB2261" t="s">
        <v>3087</v>
      </c>
      <c r="AC2261" t="s">
        <v>290</v>
      </c>
      <c r="AL2261" t="s">
        <v>218</v>
      </c>
      <c r="AM2261" t="s">
        <v>3088</v>
      </c>
      <c r="AN2261" t="s">
        <v>6</v>
      </c>
      <c r="AO2261" s="57">
        <v>46150.423564814817</v>
      </c>
      <c r="AP2261" s="57">
        <v>46240</v>
      </c>
      <c r="AR2261" t="s">
        <v>6</v>
      </c>
      <c r="AS2261" t="s">
        <v>914</v>
      </c>
      <c r="AT2261" t="s">
        <v>231</v>
      </c>
      <c r="AV2261" t="s">
        <v>3089</v>
      </c>
      <c r="AW2261" t="s">
        <v>595</v>
      </c>
      <c r="AX2261" t="s">
        <v>223</v>
      </c>
      <c r="BA2261" s="57">
        <v>46240.625</v>
      </c>
      <c r="BB2261" t="s">
        <v>3088</v>
      </c>
      <c r="BF2261" s="6" t="e">
        <f t="shared" si="105"/>
        <v>#NUM!</v>
      </c>
      <c r="BG2261" t="e">
        <f t="shared" si="106"/>
        <v>#NUM!</v>
      </c>
      <c r="BH2261" t="e">
        <f t="shared" si="107"/>
        <v>#NUM!</v>
      </c>
      <c r="BI2261" t="e">
        <f>VLOOKUP(H2261,Sheet2!$A$1:$B$270,2,FALSE)</f>
        <v>#N/A</v>
      </c>
    </row>
    <row r="2262" spans="1:61">
      <c r="A2262">
        <v>2261</v>
      </c>
      <c r="B2262">
        <v>1002516002</v>
      </c>
      <c r="C2262">
        <v>3</v>
      </c>
      <c r="D2262" t="s">
        <v>49</v>
      </c>
      <c r="E2262">
        <v>4</v>
      </c>
      <c r="F2262" t="s">
        <v>246</v>
      </c>
      <c r="G2262" t="s">
        <v>324</v>
      </c>
      <c r="H2262" t="s">
        <v>625</v>
      </c>
      <c r="I2262" t="s">
        <v>213</v>
      </c>
      <c r="J2262" t="s">
        <v>214</v>
      </c>
      <c r="K2262" t="s">
        <v>149</v>
      </c>
      <c r="L2262" t="s">
        <v>215</v>
      </c>
      <c r="M2262" t="s">
        <v>933</v>
      </c>
      <c r="N2262" t="s">
        <v>216</v>
      </c>
      <c r="O2262" s="57">
        <v>46242.585381944446</v>
      </c>
      <c r="P2262" s="57">
        <v>46244.446932870371</v>
      </c>
      <c r="Q2262">
        <v>69361493</v>
      </c>
      <c r="S2262">
        <v>141459107617</v>
      </c>
      <c r="T2262" t="s">
        <v>5494</v>
      </c>
      <c r="U2262" t="s">
        <v>5495</v>
      </c>
      <c r="V2262" t="s">
        <v>5496</v>
      </c>
      <c r="Z2262">
        <v>110.28978634625599</v>
      </c>
      <c r="AA2262">
        <v>-7.30687604846403</v>
      </c>
      <c r="AB2262" t="s">
        <v>5497</v>
      </c>
      <c r="AC2262" t="s">
        <v>217</v>
      </c>
      <c r="AL2262" t="s">
        <v>218</v>
      </c>
      <c r="AM2262" t="s">
        <v>5498</v>
      </c>
      <c r="AN2262" t="s">
        <v>6</v>
      </c>
      <c r="AO2262" s="57">
        <v>46242.590624999997</v>
      </c>
      <c r="AP2262" s="57">
        <v>46243.541666666664</v>
      </c>
      <c r="AQ2262" t="s">
        <v>248</v>
      </c>
      <c r="AR2262" t="s">
        <v>12</v>
      </c>
      <c r="AS2262" t="s">
        <v>625</v>
      </c>
      <c r="AT2262" t="s">
        <v>231</v>
      </c>
      <c r="AV2262" t="s">
        <v>917</v>
      </c>
      <c r="AW2262" t="s">
        <v>1012</v>
      </c>
      <c r="AX2262" t="s">
        <v>223</v>
      </c>
      <c r="BA2262" s="57">
        <v>46243.541666666664</v>
      </c>
      <c r="BB2262" t="s">
        <v>5498</v>
      </c>
      <c r="BF2262" s="6" t="e">
        <f t="shared" si="105"/>
        <v>#NUM!</v>
      </c>
      <c r="BG2262" t="e">
        <f t="shared" si="106"/>
        <v>#NUM!</v>
      </c>
      <c r="BH2262" t="e">
        <f t="shared" si="107"/>
        <v>#NUM!</v>
      </c>
      <c r="BI2262" t="e">
        <f>VLOOKUP(H2262,Sheet2!$A$1:$B$270,2,FALSE)</f>
        <v>#N/A</v>
      </c>
    </row>
    <row r="2263" spans="1:61">
      <c r="A2263">
        <v>2262</v>
      </c>
      <c r="B2263">
        <v>1002522147</v>
      </c>
      <c r="C2263">
        <v>3</v>
      </c>
      <c r="D2263" t="s">
        <v>38</v>
      </c>
      <c r="E2263">
        <v>5</v>
      </c>
      <c r="F2263" t="s">
        <v>90</v>
      </c>
      <c r="G2263" t="s">
        <v>98</v>
      </c>
      <c r="H2263" t="s">
        <v>301</v>
      </c>
      <c r="I2263" t="s">
        <v>213</v>
      </c>
      <c r="J2263" t="s">
        <v>214</v>
      </c>
      <c r="K2263" t="s">
        <v>149</v>
      </c>
      <c r="L2263" t="s">
        <v>215</v>
      </c>
      <c r="M2263" t="s">
        <v>76</v>
      </c>
      <c r="N2263" t="s">
        <v>216</v>
      </c>
      <c r="O2263" s="57">
        <v>46246.561759259261</v>
      </c>
      <c r="P2263" s="57">
        <v>46247.735752314817</v>
      </c>
      <c r="Q2263">
        <v>69364241</v>
      </c>
      <c r="S2263">
        <v>152606246233</v>
      </c>
      <c r="T2263" t="s">
        <v>8624</v>
      </c>
      <c r="U2263" t="s">
        <v>8625</v>
      </c>
      <c r="V2263" t="s">
        <v>8626</v>
      </c>
      <c r="Z2263">
        <v>111.88957499999999</v>
      </c>
      <c r="AA2263">
        <v>-8.0598919999999996</v>
      </c>
      <c r="AB2263" t="s">
        <v>8627</v>
      </c>
      <c r="AC2263" t="s">
        <v>237</v>
      </c>
      <c r="AL2263" t="s">
        <v>218</v>
      </c>
      <c r="AM2263" t="s">
        <v>8262</v>
      </c>
      <c r="AN2263" t="s">
        <v>6</v>
      </c>
      <c r="AO2263" s="57">
        <v>46364.569351851853</v>
      </c>
      <c r="AP2263" s="57">
        <v>46247.541666666664</v>
      </c>
      <c r="AR2263" t="s">
        <v>219</v>
      </c>
      <c r="AS2263" t="s">
        <v>301</v>
      </c>
      <c r="AT2263" t="s">
        <v>231</v>
      </c>
      <c r="AU2263">
        <v>20260813</v>
      </c>
      <c r="AV2263" t="s">
        <v>222</v>
      </c>
      <c r="AW2263" t="s">
        <v>1012</v>
      </c>
      <c r="AX2263" t="s">
        <v>223</v>
      </c>
      <c r="BA2263" s="57">
        <v>46247.541666666664</v>
      </c>
      <c r="BB2263" t="s">
        <v>8262</v>
      </c>
      <c r="BC2263">
        <v>2026</v>
      </c>
      <c r="BD2263">
        <v>8</v>
      </c>
      <c r="BE2263">
        <v>13</v>
      </c>
      <c r="BF2263" s="6">
        <f t="shared" si="105"/>
        <v>46247</v>
      </c>
      <c r="BG2263">
        <f t="shared" si="106"/>
        <v>-0.54166666666424135</v>
      </c>
      <c r="BH2263" t="str">
        <f t="shared" si="107"/>
        <v>COMPLY</v>
      </c>
      <c r="BI2263" t="str">
        <f>VLOOKUP(H2263,Sheet2!$A$1:$B$270,2,FALSE)</f>
        <v>BLITAR</v>
      </c>
    </row>
    <row r="2264" spans="1:61">
      <c r="A2264">
        <v>2263</v>
      </c>
      <c r="B2264">
        <v>1002513622</v>
      </c>
      <c r="C2264">
        <v>3</v>
      </c>
      <c r="D2264" t="s">
        <v>38</v>
      </c>
      <c r="E2264">
        <v>5</v>
      </c>
      <c r="F2264" t="s">
        <v>250</v>
      </c>
      <c r="G2264" t="s">
        <v>91</v>
      </c>
      <c r="H2264" t="s">
        <v>398</v>
      </c>
      <c r="I2264" t="s">
        <v>213</v>
      </c>
      <c r="J2264" t="s">
        <v>214</v>
      </c>
      <c r="K2264" t="s">
        <v>149</v>
      </c>
      <c r="L2264" t="s">
        <v>215</v>
      </c>
      <c r="M2264" t="s">
        <v>575</v>
      </c>
      <c r="N2264" t="s">
        <v>216</v>
      </c>
      <c r="O2264" s="57">
        <v>46241.315925925926</v>
      </c>
      <c r="P2264" s="57">
        <v>46247.539293981485</v>
      </c>
      <c r="Q2264">
        <v>69360378</v>
      </c>
      <c r="S2264">
        <v>152703903454</v>
      </c>
      <c r="T2264" t="s">
        <v>5501</v>
      </c>
      <c r="U2264" t="s">
        <v>5502</v>
      </c>
      <c r="V2264" t="s">
        <v>5503</v>
      </c>
      <c r="Z2264">
        <v>112.610063</v>
      </c>
      <c r="AA2264">
        <v>-7.9408779999999899</v>
      </c>
      <c r="AB2264" t="s">
        <v>5504</v>
      </c>
      <c r="AC2264" t="s">
        <v>237</v>
      </c>
      <c r="AL2264" t="s">
        <v>218</v>
      </c>
      <c r="AM2264" t="s">
        <v>5505</v>
      </c>
      <c r="AN2264" t="s">
        <v>6</v>
      </c>
      <c r="AO2264" s="57">
        <v>46211.31927083333</v>
      </c>
      <c r="AP2264" s="57">
        <v>46242.333333333336</v>
      </c>
      <c r="AR2264" t="s">
        <v>14</v>
      </c>
      <c r="AS2264" t="s">
        <v>398</v>
      </c>
      <c r="AT2264" t="s">
        <v>231</v>
      </c>
      <c r="AV2264" t="s">
        <v>9582</v>
      </c>
      <c r="AW2264" t="s">
        <v>1010</v>
      </c>
      <c r="AX2264" t="s">
        <v>223</v>
      </c>
      <c r="BA2264" s="57">
        <v>46242.333333333336</v>
      </c>
      <c r="BB2264" t="s">
        <v>5505</v>
      </c>
      <c r="BF2264" s="6" t="e">
        <f t="shared" si="105"/>
        <v>#NUM!</v>
      </c>
      <c r="BG2264" t="e">
        <f t="shared" si="106"/>
        <v>#NUM!</v>
      </c>
      <c r="BH2264" t="e">
        <f t="shared" si="107"/>
        <v>#NUM!</v>
      </c>
      <c r="BI2264" t="str">
        <f>VLOOKUP(H2264,Sheet2!$A$1:$B$270,2,FALSE)</f>
        <v>MALANG</v>
      </c>
    </row>
    <row r="2265" spans="1:61">
      <c r="A2265">
        <v>2264</v>
      </c>
      <c r="B2265">
        <v>1002505697</v>
      </c>
      <c r="C2265">
        <v>3</v>
      </c>
      <c r="D2265" t="s">
        <v>38</v>
      </c>
      <c r="E2265">
        <v>5</v>
      </c>
      <c r="F2265" t="s">
        <v>92</v>
      </c>
      <c r="G2265" t="s">
        <v>95</v>
      </c>
      <c r="H2265" t="s">
        <v>361</v>
      </c>
      <c r="I2265" t="s">
        <v>213</v>
      </c>
      <c r="J2265" t="s">
        <v>214</v>
      </c>
      <c r="K2265" t="s">
        <v>149</v>
      </c>
      <c r="L2265" t="s">
        <v>215</v>
      </c>
      <c r="M2265" t="s">
        <v>76</v>
      </c>
      <c r="N2265" t="s">
        <v>216</v>
      </c>
      <c r="O2265" s="57">
        <v>46237.41810185185</v>
      </c>
      <c r="P2265" s="57">
        <v>46239.663472222222</v>
      </c>
      <c r="Q2265">
        <v>69357298</v>
      </c>
      <c r="S2265">
        <v>152607221758</v>
      </c>
      <c r="T2265" t="s">
        <v>3099</v>
      </c>
      <c r="U2265" t="s">
        <v>3100</v>
      </c>
      <c r="V2265" t="s">
        <v>3101</v>
      </c>
      <c r="Z2265">
        <v>111.112409457564</v>
      </c>
      <c r="AA2265">
        <v>-8.1950832134515696</v>
      </c>
      <c r="AB2265" t="s">
        <v>3102</v>
      </c>
      <c r="AC2265" t="s">
        <v>217</v>
      </c>
      <c r="AL2265" t="s">
        <v>218</v>
      </c>
      <c r="AM2265" t="s">
        <v>3103</v>
      </c>
      <c r="AN2265" t="s">
        <v>6</v>
      </c>
      <c r="AO2265" s="57">
        <v>46089.424085648148</v>
      </c>
      <c r="AP2265" s="57">
        <v>46240.333333333336</v>
      </c>
      <c r="AR2265" t="s">
        <v>219</v>
      </c>
      <c r="AS2265" t="s">
        <v>361</v>
      </c>
      <c r="AT2265" t="s">
        <v>231</v>
      </c>
      <c r="AU2265">
        <v>20260805</v>
      </c>
      <c r="AV2265" t="s">
        <v>222</v>
      </c>
      <c r="AW2265" t="s">
        <v>1015</v>
      </c>
      <c r="AX2265" t="s">
        <v>223</v>
      </c>
      <c r="BA2265" s="57">
        <v>46240.333333333336</v>
      </c>
      <c r="BB2265" t="s">
        <v>3103</v>
      </c>
      <c r="BC2265">
        <v>2026</v>
      </c>
      <c r="BD2265">
        <v>8</v>
      </c>
      <c r="BE2265">
        <v>5</v>
      </c>
      <c r="BF2265" s="6">
        <f t="shared" si="105"/>
        <v>46239</v>
      </c>
      <c r="BG2265">
        <f t="shared" si="106"/>
        <v>-1.3333333333357587</v>
      </c>
      <c r="BH2265" t="str">
        <f t="shared" si="107"/>
        <v>COMPLY</v>
      </c>
      <c r="BI2265" t="str">
        <f>VLOOKUP(H2265,Sheet2!$A$1:$B$270,2,FALSE)</f>
        <v>PONOROGO</v>
      </c>
    </row>
    <row r="2266" spans="1:61">
      <c r="A2266">
        <v>2265</v>
      </c>
      <c r="B2266">
        <v>1002520698</v>
      </c>
      <c r="C2266">
        <v>3</v>
      </c>
      <c r="D2266" t="s">
        <v>34</v>
      </c>
      <c r="E2266">
        <v>5</v>
      </c>
      <c r="F2266" t="s">
        <v>585</v>
      </c>
      <c r="G2266" t="s">
        <v>86</v>
      </c>
      <c r="H2266" t="s">
        <v>276</v>
      </c>
      <c r="I2266" t="s">
        <v>213</v>
      </c>
      <c r="J2266" t="s">
        <v>214</v>
      </c>
      <c r="K2266" t="s">
        <v>149</v>
      </c>
      <c r="M2266" t="s">
        <v>236</v>
      </c>
      <c r="N2266" t="s">
        <v>216</v>
      </c>
      <c r="O2266" s="57">
        <v>46245.681018518517</v>
      </c>
      <c r="P2266" s="57">
        <v>46247.551238425927</v>
      </c>
      <c r="Q2266">
        <v>69363617</v>
      </c>
      <c r="S2266">
        <v>172418757475</v>
      </c>
      <c r="T2266" t="s">
        <v>7713</v>
      </c>
      <c r="U2266" t="s">
        <v>7714</v>
      </c>
      <c r="Z2266">
        <v>115.18095601121099</v>
      </c>
      <c r="AA2266">
        <v>-8.6345891867194702</v>
      </c>
      <c r="AB2266" t="s">
        <v>7715</v>
      </c>
      <c r="AC2266" t="s">
        <v>230</v>
      </c>
      <c r="AO2266" s="57">
        <v>46334.694293981483</v>
      </c>
      <c r="AR2266" t="s">
        <v>312</v>
      </c>
      <c r="AS2266" t="s">
        <v>276</v>
      </c>
      <c r="AT2266" t="s">
        <v>231</v>
      </c>
      <c r="AV2266" t="s">
        <v>1089</v>
      </c>
      <c r="AW2266" t="s">
        <v>568</v>
      </c>
      <c r="AX2266" t="s">
        <v>223</v>
      </c>
      <c r="BF2266" s="6" t="e">
        <f t="shared" si="105"/>
        <v>#NUM!</v>
      </c>
      <c r="BG2266" t="e">
        <f t="shared" si="106"/>
        <v>#NUM!</v>
      </c>
      <c r="BH2266" t="e">
        <f t="shared" si="107"/>
        <v>#NUM!</v>
      </c>
      <c r="BI2266" t="str">
        <f>VLOOKUP(H2266,Sheet2!$A$1:$B$270,2,FALSE)</f>
        <v>UBUNG</v>
      </c>
    </row>
    <row r="2267" spans="1:61">
      <c r="A2267">
        <v>2266</v>
      </c>
      <c r="B2267">
        <v>1002531274</v>
      </c>
      <c r="C2267">
        <v>3</v>
      </c>
      <c r="D2267" t="s">
        <v>34</v>
      </c>
      <c r="E2267">
        <v>5</v>
      </c>
      <c r="F2267" t="s">
        <v>573</v>
      </c>
      <c r="G2267" t="s">
        <v>84</v>
      </c>
      <c r="H2267" t="s">
        <v>242</v>
      </c>
      <c r="I2267" t="s">
        <v>213</v>
      </c>
      <c r="J2267" t="s">
        <v>214</v>
      </c>
      <c r="K2267" t="s">
        <v>149</v>
      </c>
      <c r="L2267" t="s">
        <v>215</v>
      </c>
      <c r="M2267" t="s">
        <v>240</v>
      </c>
      <c r="N2267" t="s">
        <v>216</v>
      </c>
      <c r="O2267" s="57">
        <v>46251.68953703704</v>
      </c>
      <c r="P2267" s="57">
        <v>46251.690289351849</v>
      </c>
      <c r="Q2267">
        <v>69368298</v>
      </c>
      <c r="S2267">
        <v>172424836625</v>
      </c>
      <c r="T2267" t="s">
        <v>13120</v>
      </c>
      <c r="U2267" t="s">
        <v>13121</v>
      </c>
      <c r="V2267" t="s">
        <v>13122</v>
      </c>
      <c r="Z2267">
        <v>115.08611399999999</v>
      </c>
      <c r="AA2267">
        <v>-8.1474449999999994</v>
      </c>
      <c r="AB2267" t="s">
        <v>13123</v>
      </c>
      <c r="AC2267" t="s">
        <v>237</v>
      </c>
      <c r="AL2267" t="s">
        <v>218</v>
      </c>
      <c r="AM2267" t="s">
        <v>13124</v>
      </c>
      <c r="AN2267" t="s">
        <v>6</v>
      </c>
      <c r="AO2267" t="s">
        <v>12151</v>
      </c>
      <c r="AP2267" s="57">
        <v>46256.333333333336</v>
      </c>
      <c r="AR2267" t="s">
        <v>241</v>
      </c>
      <c r="AS2267" t="s">
        <v>242</v>
      </c>
      <c r="AT2267" t="s">
        <v>231</v>
      </c>
      <c r="AV2267" t="s">
        <v>240</v>
      </c>
      <c r="AW2267" t="s">
        <v>1021</v>
      </c>
      <c r="AX2267" t="s">
        <v>223</v>
      </c>
      <c r="BA2267" s="57">
        <v>46256.333333333336</v>
      </c>
      <c r="BB2267" t="s">
        <v>13124</v>
      </c>
      <c r="BF2267" s="6" t="e">
        <f t="shared" si="105"/>
        <v>#NUM!</v>
      </c>
      <c r="BG2267" t="e">
        <f t="shared" si="106"/>
        <v>#NUM!</v>
      </c>
      <c r="BH2267" t="e">
        <f t="shared" si="107"/>
        <v>#NUM!</v>
      </c>
      <c r="BI2267" t="str">
        <f>VLOOKUP(H2267,Sheet2!$A$1:$B$270,2,FALSE)</f>
        <v>SINGARAJA</v>
      </c>
    </row>
    <row r="2268" spans="1:61">
      <c r="A2268">
        <v>2267</v>
      </c>
      <c r="B2268">
        <v>1002530772</v>
      </c>
      <c r="C2268">
        <v>3</v>
      </c>
      <c r="D2268" t="s">
        <v>45</v>
      </c>
      <c r="E2268">
        <v>5</v>
      </c>
      <c r="F2268" t="s">
        <v>211</v>
      </c>
      <c r="G2268" t="s">
        <v>115</v>
      </c>
      <c r="H2268" t="s">
        <v>279</v>
      </c>
      <c r="I2268" t="s">
        <v>213</v>
      </c>
      <c r="J2268" t="s">
        <v>214</v>
      </c>
      <c r="K2268" t="s">
        <v>149</v>
      </c>
      <c r="L2268" t="s">
        <v>215</v>
      </c>
      <c r="M2268" t="s">
        <v>240</v>
      </c>
      <c r="N2268" t="s">
        <v>216</v>
      </c>
      <c r="O2268" s="57">
        <v>46251.512465277781</v>
      </c>
      <c r="P2268" s="57">
        <v>46251.51390046296</v>
      </c>
      <c r="Q2268">
        <v>69368029</v>
      </c>
      <c r="S2268">
        <v>172603791596</v>
      </c>
      <c r="T2268" t="s">
        <v>13125</v>
      </c>
      <c r="U2268" t="s">
        <v>10390</v>
      </c>
      <c r="V2268" t="s">
        <v>13126</v>
      </c>
      <c r="Z2268">
        <v>116.373887993395</v>
      </c>
      <c r="AA2268">
        <v>-8.6498742715522194</v>
      </c>
      <c r="AB2268" t="s">
        <v>13127</v>
      </c>
      <c r="AC2268" t="s">
        <v>217</v>
      </c>
      <c r="AL2268" t="s">
        <v>218</v>
      </c>
      <c r="AM2268" t="s">
        <v>10505</v>
      </c>
      <c r="AN2268" t="s">
        <v>6</v>
      </c>
      <c r="AO2268" t="s">
        <v>10756</v>
      </c>
      <c r="AP2268" s="57">
        <v>46252.541666666664</v>
      </c>
      <c r="AR2268" t="s">
        <v>241</v>
      </c>
      <c r="AS2268" t="s">
        <v>279</v>
      </c>
      <c r="AT2268" t="s">
        <v>231</v>
      </c>
      <c r="AV2268" t="s">
        <v>240</v>
      </c>
      <c r="AW2268" t="s">
        <v>1021</v>
      </c>
      <c r="AX2268" t="s">
        <v>223</v>
      </c>
      <c r="BA2268" s="57">
        <v>46252.541666666664</v>
      </c>
      <c r="BB2268" t="s">
        <v>10505</v>
      </c>
      <c r="BF2268" s="6" t="e">
        <f t="shared" si="105"/>
        <v>#NUM!</v>
      </c>
      <c r="BG2268" t="e">
        <f t="shared" si="106"/>
        <v>#NUM!</v>
      </c>
      <c r="BH2268" t="e">
        <f t="shared" si="107"/>
        <v>#NUM!</v>
      </c>
      <c r="BI2268" t="str">
        <f>VLOOKUP(H2268,Sheet2!$A$1:$B$270,2,FALSE)</f>
        <v>SELONG</v>
      </c>
    </row>
    <row r="2269" spans="1:61">
      <c r="A2269">
        <v>2268</v>
      </c>
      <c r="B2269">
        <v>1002530703</v>
      </c>
      <c r="C2269">
        <v>3</v>
      </c>
      <c r="D2269" t="s">
        <v>49</v>
      </c>
      <c r="E2269">
        <v>4</v>
      </c>
      <c r="F2269" t="s">
        <v>246</v>
      </c>
      <c r="G2269" t="s">
        <v>549</v>
      </c>
      <c r="H2269" t="s">
        <v>550</v>
      </c>
      <c r="I2269" t="s">
        <v>213</v>
      </c>
      <c r="J2269" t="s">
        <v>214</v>
      </c>
      <c r="K2269" t="s">
        <v>149</v>
      </c>
      <c r="L2269" t="s">
        <v>215</v>
      </c>
      <c r="M2269" t="s">
        <v>277</v>
      </c>
      <c r="N2269" t="s">
        <v>216</v>
      </c>
      <c r="O2269" s="57">
        <v>46251.487453703703</v>
      </c>
      <c r="P2269" s="57">
        <v>46251.781284722223</v>
      </c>
      <c r="Q2269">
        <v>69367980</v>
      </c>
      <c r="S2269">
        <v>143407106669</v>
      </c>
      <c r="T2269" t="s">
        <v>5911</v>
      </c>
      <c r="U2269" t="s">
        <v>13128</v>
      </c>
      <c r="V2269" t="s">
        <v>13129</v>
      </c>
      <c r="Z2269">
        <v>110.064123055065</v>
      </c>
      <c r="AA2269">
        <v>-6.9323295335919601</v>
      </c>
      <c r="AB2269" t="s">
        <v>13130</v>
      </c>
      <c r="AC2269" t="s">
        <v>237</v>
      </c>
      <c r="AL2269" t="s">
        <v>218</v>
      </c>
      <c r="AM2269" t="s">
        <v>10250</v>
      </c>
      <c r="AN2269" t="s">
        <v>6</v>
      </c>
      <c r="AO2269" t="s">
        <v>10251</v>
      </c>
      <c r="AP2269" s="57">
        <v>46252.333333333336</v>
      </c>
      <c r="AR2269" t="s">
        <v>9827</v>
      </c>
      <c r="AS2269" t="s">
        <v>550</v>
      </c>
      <c r="AT2269" t="s">
        <v>231</v>
      </c>
      <c r="AV2269" t="s">
        <v>13131</v>
      </c>
      <c r="AW2269" t="s">
        <v>1023</v>
      </c>
      <c r="AX2269" t="s">
        <v>223</v>
      </c>
      <c r="BA2269" s="57">
        <v>46252.333333333336</v>
      </c>
      <c r="BB2269" t="s">
        <v>10250</v>
      </c>
      <c r="BF2269" s="6" t="e">
        <f t="shared" si="105"/>
        <v>#NUM!</v>
      </c>
      <c r="BG2269" t="e">
        <f t="shared" si="106"/>
        <v>#NUM!</v>
      </c>
      <c r="BH2269" t="e">
        <f t="shared" si="107"/>
        <v>#NUM!</v>
      </c>
      <c r="BI2269" t="e">
        <f>VLOOKUP(H2269,Sheet2!$A$1:$B$270,2,FALSE)</f>
        <v>#N/A</v>
      </c>
    </row>
    <row r="2270" spans="1:61">
      <c r="A2270">
        <v>2269</v>
      </c>
      <c r="B2270">
        <v>1002524986</v>
      </c>
      <c r="C2270">
        <v>3</v>
      </c>
      <c r="D2270" t="s">
        <v>55</v>
      </c>
      <c r="E2270">
        <v>5</v>
      </c>
      <c r="F2270" t="s">
        <v>265</v>
      </c>
      <c r="G2270" t="s">
        <v>128</v>
      </c>
      <c r="H2270" t="s">
        <v>360</v>
      </c>
      <c r="I2270" t="s">
        <v>213</v>
      </c>
      <c r="J2270" t="s">
        <v>214</v>
      </c>
      <c r="K2270" t="s">
        <v>149</v>
      </c>
      <c r="L2270" t="s">
        <v>215</v>
      </c>
      <c r="M2270" t="s">
        <v>277</v>
      </c>
      <c r="N2270" t="s">
        <v>216</v>
      </c>
      <c r="O2270" s="57">
        <v>46247.693715277775</v>
      </c>
      <c r="P2270" s="57">
        <v>46248.770879629628</v>
      </c>
      <c r="Q2270">
        <v>69365455</v>
      </c>
      <c r="S2270">
        <v>152412248844</v>
      </c>
      <c r="T2270" t="s">
        <v>9583</v>
      </c>
      <c r="U2270" t="s">
        <v>9584</v>
      </c>
      <c r="V2270" t="s">
        <v>9585</v>
      </c>
      <c r="Z2270">
        <v>112.64260396082901</v>
      </c>
      <c r="AA2270">
        <v>-7.2773569950387103</v>
      </c>
      <c r="AB2270" t="s">
        <v>9586</v>
      </c>
      <c r="AC2270" t="s">
        <v>1067</v>
      </c>
      <c r="AL2270" t="s">
        <v>218</v>
      </c>
      <c r="AM2270" t="s">
        <v>9587</v>
      </c>
      <c r="AN2270" t="s">
        <v>6</v>
      </c>
      <c r="AO2270" t="s">
        <v>8882</v>
      </c>
      <c r="AP2270" s="57">
        <v>46249.5</v>
      </c>
      <c r="AQ2270" t="s">
        <v>248</v>
      </c>
      <c r="AR2270" t="s">
        <v>278</v>
      </c>
      <c r="AS2270" t="s">
        <v>360</v>
      </c>
      <c r="AT2270" t="s">
        <v>231</v>
      </c>
      <c r="AV2270" t="s">
        <v>13132</v>
      </c>
      <c r="AW2270" t="s">
        <v>1027</v>
      </c>
      <c r="AX2270" t="s">
        <v>223</v>
      </c>
      <c r="BA2270" s="57">
        <v>46249.5</v>
      </c>
      <c r="BB2270" t="s">
        <v>9587</v>
      </c>
      <c r="BF2270" s="6" t="e">
        <f t="shared" si="105"/>
        <v>#NUM!</v>
      </c>
      <c r="BG2270" t="e">
        <f t="shared" si="106"/>
        <v>#NUM!</v>
      </c>
      <c r="BH2270" t="e">
        <f t="shared" si="107"/>
        <v>#NUM!</v>
      </c>
      <c r="BI2270" t="str">
        <f>VLOOKUP(H2270,Sheet2!$A$1:$B$270,2,FALSE)</f>
        <v>SURABAYA UTARA</v>
      </c>
    </row>
    <row r="2271" spans="1:61">
      <c r="A2271">
        <v>2270</v>
      </c>
      <c r="B2271">
        <v>1002515787</v>
      </c>
      <c r="C2271">
        <v>3</v>
      </c>
      <c r="D2271" t="s">
        <v>55</v>
      </c>
      <c r="E2271">
        <v>5</v>
      </c>
      <c r="F2271" t="s">
        <v>228</v>
      </c>
      <c r="G2271" t="s">
        <v>127</v>
      </c>
      <c r="H2271" t="s">
        <v>229</v>
      </c>
      <c r="I2271" t="s">
        <v>213</v>
      </c>
      <c r="J2271" t="s">
        <v>214</v>
      </c>
      <c r="K2271" t="s">
        <v>149</v>
      </c>
      <c r="L2271" t="s">
        <v>215</v>
      </c>
      <c r="M2271" t="s">
        <v>76</v>
      </c>
      <c r="N2271" t="s">
        <v>216</v>
      </c>
      <c r="O2271" s="57">
        <v>46242.466620370367</v>
      </c>
      <c r="P2271" s="57">
        <v>46243.888437499998</v>
      </c>
      <c r="Q2271">
        <v>69361357</v>
      </c>
      <c r="S2271">
        <v>152426928056</v>
      </c>
      <c r="T2271" t="s">
        <v>5510</v>
      </c>
      <c r="U2271" t="s">
        <v>5511</v>
      </c>
      <c r="V2271" t="s">
        <v>5512</v>
      </c>
      <c r="Z2271">
        <v>113.46332542598201</v>
      </c>
      <c r="AA2271">
        <v>-7.1380190005300497</v>
      </c>
      <c r="AB2271" t="s">
        <v>5513</v>
      </c>
      <c r="AC2271" t="s">
        <v>217</v>
      </c>
      <c r="AL2271" t="s">
        <v>218</v>
      </c>
      <c r="AM2271" t="s">
        <v>5514</v>
      </c>
      <c r="AN2271" t="s">
        <v>6</v>
      </c>
      <c r="AO2271" s="57">
        <v>46242.476041666669</v>
      </c>
      <c r="AP2271" s="57">
        <v>46243.333333333336</v>
      </c>
      <c r="AR2271" t="s">
        <v>219</v>
      </c>
      <c r="AS2271" t="s">
        <v>229</v>
      </c>
      <c r="AT2271" t="s">
        <v>231</v>
      </c>
      <c r="AU2271">
        <v>20260809</v>
      </c>
      <c r="AV2271" t="s">
        <v>222</v>
      </c>
      <c r="AW2271" t="s">
        <v>1021</v>
      </c>
      <c r="AX2271" t="s">
        <v>223</v>
      </c>
      <c r="BA2271" s="57">
        <v>46243.333333333336</v>
      </c>
      <c r="BB2271" t="s">
        <v>5514</v>
      </c>
      <c r="BC2271">
        <v>2026</v>
      </c>
      <c r="BD2271">
        <v>8</v>
      </c>
      <c r="BE2271">
        <v>9</v>
      </c>
      <c r="BF2271" s="6">
        <f t="shared" si="105"/>
        <v>46243</v>
      </c>
      <c r="BG2271">
        <f t="shared" si="106"/>
        <v>-0.33333333333575865</v>
      </c>
      <c r="BH2271" t="str">
        <f t="shared" si="107"/>
        <v>COMPLY</v>
      </c>
      <c r="BI2271" t="str">
        <f>VLOOKUP(H2271,Sheet2!$A$1:$B$270,2,FALSE)</f>
        <v>MADURA</v>
      </c>
    </row>
    <row r="2272" spans="1:61">
      <c r="A2272">
        <v>2271</v>
      </c>
      <c r="B2272">
        <v>1002526164</v>
      </c>
      <c r="C2272">
        <v>3</v>
      </c>
      <c r="D2272" t="s">
        <v>55</v>
      </c>
      <c r="E2272">
        <v>5</v>
      </c>
      <c r="F2272" t="s">
        <v>265</v>
      </c>
      <c r="G2272" t="s">
        <v>123</v>
      </c>
      <c r="H2272" t="s">
        <v>395</v>
      </c>
      <c r="I2272" t="s">
        <v>213</v>
      </c>
      <c r="J2272" t="s">
        <v>214</v>
      </c>
      <c r="K2272" t="s">
        <v>149</v>
      </c>
      <c r="L2272" t="s">
        <v>215</v>
      </c>
      <c r="M2272" t="s">
        <v>76</v>
      </c>
      <c r="N2272" t="s">
        <v>216</v>
      </c>
      <c r="O2272" s="57">
        <v>46248.478425925925</v>
      </c>
      <c r="P2272" s="57">
        <v>46248.692129629628</v>
      </c>
      <c r="Q2272">
        <v>69365924</v>
      </c>
      <c r="S2272">
        <v>152404213637</v>
      </c>
      <c r="T2272" t="s">
        <v>5870</v>
      </c>
      <c r="U2272" t="s">
        <v>13133</v>
      </c>
      <c r="V2272" t="s">
        <v>13134</v>
      </c>
      <c r="Z2272">
        <v>112.74694529788199</v>
      </c>
      <c r="AA2272">
        <v>-7.2423527296308396</v>
      </c>
      <c r="AB2272" t="s">
        <v>13135</v>
      </c>
      <c r="AC2272" t="s">
        <v>237</v>
      </c>
      <c r="AL2272" t="s">
        <v>218</v>
      </c>
      <c r="AM2272" t="s">
        <v>13136</v>
      </c>
      <c r="AN2272" t="s">
        <v>6</v>
      </c>
      <c r="AO2272" t="s">
        <v>10172</v>
      </c>
      <c r="AP2272" s="57">
        <v>46249.416666666664</v>
      </c>
      <c r="AR2272" t="s">
        <v>219</v>
      </c>
      <c r="AS2272" t="s">
        <v>395</v>
      </c>
      <c r="AT2272" t="s">
        <v>231</v>
      </c>
      <c r="AU2272">
        <v>20260814</v>
      </c>
      <c r="AV2272" t="s">
        <v>222</v>
      </c>
      <c r="AW2272" t="s">
        <v>1020</v>
      </c>
      <c r="AX2272" t="s">
        <v>223</v>
      </c>
      <c r="BA2272" s="57">
        <v>46249.416666666664</v>
      </c>
      <c r="BB2272" t="s">
        <v>13136</v>
      </c>
      <c r="BC2272">
        <v>2026</v>
      </c>
      <c r="BD2272">
        <v>8</v>
      </c>
      <c r="BE2272">
        <v>14</v>
      </c>
      <c r="BF2272" s="6">
        <f t="shared" si="105"/>
        <v>46248</v>
      </c>
      <c r="BG2272">
        <f t="shared" si="106"/>
        <v>-1.4166666666642413</v>
      </c>
      <c r="BH2272" t="str">
        <f t="shared" si="107"/>
        <v>COMPLY</v>
      </c>
      <c r="BI2272" t="str">
        <f>VLOOKUP(H2272,Sheet2!$A$1:$B$270,2,FALSE)</f>
        <v>SURABAYA UTARA</v>
      </c>
    </row>
    <row r="2273" spans="1:61">
      <c r="A2273">
        <v>2272</v>
      </c>
      <c r="B2273">
        <v>1002515802</v>
      </c>
      <c r="C2273">
        <v>3</v>
      </c>
      <c r="D2273" t="s">
        <v>38</v>
      </c>
      <c r="E2273">
        <v>5</v>
      </c>
      <c r="F2273" t="s">
        <v>90</v>
      </c>
      <c r="G2273" t="s">
        <v>98</v>
      </c>
      <c r="H2273" t="s">
        <v>301</v>
      </c>
      <c r="I2273" t="s">
        <v>213</v>
      </c>
      <c r="J2273" t="s">
        <v>214</v>
      </c>
      <c r="K2273" t="s">
        <v>149</v>
      </c>
      <c r="L2273" t="s">
        <v>215</v>
      </c>
      <c r="M2273" t="s">
        <v>76</v>
      </c>
      <c r="N2273" t="s">
        <v>216</v>
      </c>
      <c r="O2273" s="57">
        <v>46242.472893518519</v>
      </c>
      <c r="P2273" s="57">
        <v>46243.76121527778</v>
      </c>
      <c r="Q2273">
        <v>69361366</v>
      </c>
      <c r="S2273">
        <v>152606246405</v>
      </c>
      <c r="T2273" t="s">
        <v>5515</v>
      </c>
      <c r="U2273" t="s">
        <v>5516</v>
      </c>
      <c r="V2273" t="s">
        <v>5517</v>
      </c>
      <c r="Z2273">
        <v>111.912828133028</v>
      </c>
      <c r="AA2273">
        <v>-8.0405224629432901</v>
      </c>
      <c r="AB2273" t="s">
        <v>5518</v>
      </c>
      <c r="AC2273" t="s">
        <v>237</v>
      </c>
      <c r="AL2273" t="s">
        <v>218</v>
      </c>
      <c r="AM2273" t="s">
        <v>5519</v>
      </c>
      <c r="AN2273" t="s">
        <v>6</v>
      </c>
      <c r="AO2273" s="57">
        <v>46242.476041666669</v>
      </c>
      <c r="AP2273" s="57">
        <v>46243.333333333336</v>
      </c>
      <c r="AR2273" t="s">
        <v>219</v>
      </c>
      <c r="AS2273" t="s">
        <v>301</v>
      </c>
      <c r="AT2273" t="s">
        <v>231</v>
      </c>
      <c r="AU2273">
        <v>20260809</v>
      </c>
      <c r="AV2273" t="s">
        <v>222</v>
      </c>
      <c r="AW2273" t="s">
        <v>1010</v>
      </c>
      <c r="AX2273" t="s">
        <v>223</v>
      </c>
      <c r="BA2273" s="57">
        <v>46243.333333333336</v>
      </c>
      <c r="BB2273" t="s">
        <v>5519</v>
      </c>
      <c r="BC2273">
        <v>2026</v>
      </c>
      <c r="BD2273">
        <v>8</v>
      </c>
      <c r="BE2273">
        <v>9</v>
      </c>
      <c r="BF2273" s="6">
        <f t="shared" si="105"/>
        <v>46243</v>
      </c>
      <c r="BG2273">
        <f t="shared" si="106"/>
        <v>-0.33333333333575865</v>
      </c>
      <c r="BH2273" t="str">
        <f t="shared" si="107"/>
        <v>COMPLY</v>
      </c>
      <c r="BI2273" t="str">
        <f>VLOOKUP(H2273,Sheet2!$A$1:$B$270,2,FALSE)</f>
        <v>BLITAR</v>
      </c>
    </row>
    <row r="2274" spans="1:61">
      <c r="A2274">
        <v>2273</v>
      </c>
      <c r="B2274">
        <v>1002520989</v>
      </c>
      <c r="C2274">
        <v>3</v>
      </c>
      <c r="D2274" t="s">
        <v>51</v>
      </c>
      <c r="E2274">
        <v>4</v>
      </c>
      <c r="F2274" t="s">
        <v>273</v>
      </c>
      <c r="G2274" t="s">
        <v>273</v>
      </c>
      <c r="H2274" t="s">
        <v>939</v>
      </c>
      <c r="I2274" t="s">
        <v>213</v>
      </c>
      <c r="J2274" t="s">
        <v>214</v>
      </c>
      <c r="K2274" t="s">
        <v>149</v>
      </c>
      <c r="L2274" t="s">
        <v>215</v>
      </c>
      <c r="M2274" t="s">
        <v>76</v>
      </c>
      <c r="N2274" t="s">
        <v>216</v>
      </c>
      <c r="O2274" s="57">
        <v>46245.778425925928</v>
      </c>
      <c r="P2274" s="57">
        <v>46246.790590277778</v>
      </c>
      <c r="Q2274">
        <v>69363742</v>
      </c>
      <c r="S2274">
        <v>141456115397</v>
      </c>
      <c r="T2274" t="s">
        <v>7716</v>
      </c>
      <c r="U2274" t="s">
        <v>7717</v>
      </c>
      <c r="V2274" t="s">
        <v>7718</v>
      </c>
      <c r="Z2274">
        <v>110.613349</v>
      </c>
      <c r="AA2274">
        <v>-6.9114990000000001</v>
      </c>
      <c r="AB2274" t="s">
        <v>7719</v>
      </c>
      <c r="AC2274" t="s">
        <v>237</v>
      </c>
      <c r="AL2274" t="s">
        <v>218</v>
      </c>
      <c r="AM2274" t="s">
        <v>7720</v>
      </c>
      <c r="AN2274" t="s">
        <v>6</v>
      </c>
      <c r="AO2274" s="57">
        <v>46334.788518518515</v>
      </c>
      <c r="AP2274" s="57">
        <v>46246.625</v>
      </c>
      <c r="AR2274" t="s">
        <v>219</v>
      </c>
      <c r="AS2274" t="s">
        <v>939</v>
      </c>
      <c r="AT2274" t="s">
        <v>231</v>
      </c>
      <c r="AU2274">
        <v>20260812</v>
      </c>
      <c r="AV2274" t="s">
        <v>222</v>
      </c>
      <c r="AW2274" t="s">
        <v>1010</v>
      </c>
      <c r="AX2274" t="s">
        <v>223</v>
      </c>
      <c r="BA2274" s="57">
        <v>46246.625</v>
      </c>
      <c r="BB2274" t="s">
        <v>7720</v>
      </c>
      <c r="BC2274">
        <v>2026</v>
      </c>
      <c r="BD2274">
        <v>8</v>
      </c>
      <c r="BE2274">
        <v>12</v>
      </c>
      <c r="BF2274" s="6">
        <f t="shared" si="105"/>
        <v>46246</v>
      </c>
      <c r="BG2274">
        <f t="shared" si="106"/>
        <v>-0.625</v>
      </c>
      <c r="BH2274" t="str">
        <f t="shared" si="107"/>
        <v>COMPLY</v>
      </c>
      <c r="BI2274" t="e">
        <f>VLOOKUP(H2274,Sheet2!$A$1:$B$270,2,FALSE)</f>
        <v>#N/A</v>
      </c>
    </row>
    <row r="2275" spans="1:61">
      <c r="A2275">
        <v>2274</v>
      </c>
      <c r="B2275">
        <v>1002520411</v>
      </c>
      <c r="C2275">
        <v>3</v>
      </c>
      <c r="D2275" t="s">
        <v>59</v>
      </c>
      <c r="E2275">
        <v>4</v>
      </c>
      <c r="F2275" t="s">
        <v>567</v>
      </c>
      <c r="G2275" t="s">
        <v>609</v>
      </c>
      <c r="H2275" t="s">
        <v>936</v>
      </c>
      <c r="I2275" t="s">
        <v>213</v>
      </c>
      <c r="J2275" t="s">
        <v>214</v>
      </c>
      <c r="K2275" t="s">
        <v>149</v>
      </c>
      <c r="M2275" t="s">
        <v>76</v>
      </c>
      <c r="N2275" t="s">
        <v>216</v>
      </c>
      <c r="O2275" s="57">
        <v>46245.637696759259</v>
      </c>
      <c r="P2275" s="57">
        <v>46245.727199074077</v>
      </c>
      <c r="Q2275">
        <v>69361092</v>
      </c>
      <c r="S2275">
        <v>146113146006</v>
      </c>
      <c r="T2275" t="s">
        <v>5207</v>
      </c>
      <c r="U2275" t="s">
        <v>6792</v>
      </c>
      <c r="V2275" t="s">
        <v>7721</v>
      </c>
      <c r="Z2275">
        <v>110.37690000000001</v>
      </c>
      <c r="AA2275">
        <v>-7.7809999999999997</v>
      </c>
      <c r="AB2275" t="s">
        <v>5210</v>
      </c>
      <c r="AC2275" t="s">
        <v>290</v>
      </c>
      <c r="AL2275" t="s">
        <v>218</v>
      </c>
      <c r="AM2275" t="s">
        <v>6794</v>
      </c>
      <c r="AN2275" t="s">
        <v>6</v>
      </c>
      <c r="AO2275" s="57">
        <v>46334.642939814818</v>
      </c>
      <c r="AR2275" t="s">
        <v>219</v>
      </c>
      <c r="AS2275" t="s">
        <v>936</v>
      </c>
      <c r="AT2275" t="s">
        <v>231</v>
      </c>
      <c r="AU2275">
        <v>20260811</v>
      </c>
      <c r="AV2275" t="s">
        <v>222</v>
      </c>
      <c r="AW2275" t="s">
        <v>563</v>
      </c>
      <c r="AX2275" t="s">
        <v>223</v>
      </c>
      <c r="BA2275" s="57">
        <v>46245.291666666664</v>
      </c>
      <c r="BB2275" t="s">
        <v>6794</v>
      </c>
      <c r="BC2275">
        <v>2026</v>
      </c>
      <c r="BD2275">
        <v>8</v>
      </c>
      <c r="BE2275">
        <v>11</v>
      </c>
      <c r="BF2275" s="6">
        <f t="shared" si="105"/>
        <v>46245</v>
      </c>
      <c r="BG2275">
        <f t="shared" si="106"/>
        <v>-0.29166666666424135</v>
      </c>
      <c r="BH2275" t="str">
        <f t="shared" si="107"/>
        <v>COMPLY</v>
      </c>
      <c r="BI2275" t="e">
        <f>VLOOKUP(H2275,Sheet2!$A$1:$B$270,2,FALSE)</f>
        <v>#N/A</v>
      </c>
    </row>
    <row r="2276" spans="1:61">
      <c r="A2276">
        <v>2275</v>
      </c>
      <c r="B2276">
        <v>1002516495</v>
      </c>
      <c r="C2276">
        <v>3</v>
      </c>
      <c r="D2276" t="s">
        <v>38</v>
      </c>
      <c r="E2276">
        <v>5</v>
      </c>
      <c r="F2276" t="s">
        <v>92</v>
      </c>
      <c r="G2276" t="s">
        <v>89</v>
      </c>
      <c r="H2276" t="s">
        <v>409</v>
      </c>
      <c r="I2276" t="s">
        <v>213</v>
      </c>
      <c r="J2276" t="s">
        <v>214</v>
      </c>
      <c r="K2276" t="s">
        <v>149</v>
      </c>
      <c r="L2276" t="s">
        <v>215</v>
      </c>
      <c r="M2276" t="s">
        <v>933</v>
      </c>
      <c r="N2276" t="s">
        <v>216</v>
      </c>
      <c r="O2276" s="57">
        <v>46243.559699074074</v>
      </c>
      <c r="P2276" s="57">
        <v>46245.505729166667</v>
      </c>
      <c r="Q2276">
        <v>69361886</v>
      </c>
      <c r="S2276">
        <v>152609258256</v>
      </c>
      <c r="T2276" t="s">
        <v>5524</v>
      </c>
      <c r="U2276" t="s">
        <v>5525</v>
      </c>
      <c r="V2276" t="s">
        <v>5526</v>
      </c>
      <c r="Z2276">
        <v>111.845803186297</v>
      </c>
      <c r="AA2276">
        <v>-7.0707779287582699</v>
      </c>
      <c r="AB2276" t="s">
        <v>5527</v>
      </c>
      <c r="AC2276" t="s">
        <v>217</v>
      </c>
      <c r="AL2276" t="s">
        <v>218</v>
      </c>
      <c r="AM2276" t="s">
        <v>5528</v>
      </c>
      <c r="AN2276" t="s">
        <v>6</v>
      </c>
      <c r="AO2276" s="57">
        <v>46273.569282407407</v>
      </c>
      <c r="AP2276" s="57">
        <v>46244.541666666664</v>
      </c>
      <c r="AQ2276" t="s">
        <v>564</v>
      </c>
      <c r="AR2276" t="s">
        <v>12</v>
      </c>
      <c r="AS2276" t="s">
        <v>409</v>
      </c>
      <c r="AT2276" t="s">
        <v>231</v>
      </c>
      <c r="AV2276" t="s">
        <v>917</v>
      </c>
      <c r="AW2276" t="s">
        <v>1010</v>
      </c>
      <c r="AX2276" t="s">
        <v>223</v>
      </c>
      <c r="BA2276" s="57">
        <v>46244.541666666664</v>
      </c>
      <c r="BB2276" t="s">
        <v>5528</v>
      </c>
      <c r="BF2276" s="6" t="e">
        <f t="shared" si="105"/>
        <v>#NUM!</v>
      </c>
      <c r="BG2276" t="e">
        <f t="shared" si="106"/>
        <v>#NUM!</v>
      </c>
      <c r="BH2276" t="e">
        <f t="shared" si="107"/>
        <v>#NUM!</v>
      </c>
      <c r="BI2276" t="str">
        <f>VLOOKUP(H2276,Sheet2!$A$1:$B$270,2,FALSE)</f>
        <v>BOJONEGORO</v>
      </c>
    </row>
    <row r="2277" spans="1:61">
      <c r="A2277">
        <v>2276</v>
      </c>
      <c r="B2277">
        <v>1002513460</v>
      </c>
      <c r="C2277">
        <v>3</v>
      </c>
      <c r="D2277" t="s">
        <v>59</v>
      </c>
      <c r="E2277">
        <v>4</v>
      </c>
      <c r="F2277" t="s">
        <v>243</v>
      </c>
      <c r="G2277" t="s">
        <v>243</v>
      </c>
      <c r="H2277" t="s">
        <v>294</v>
      </c>
      <c r="I2277" t="s">
        <v>213</v>
      </c>
      <c r="J2277" t="s">
        <v>214</v>
      </c>
      <c r="K2277" t="s">
        <v>149</v>
      </c>
      <c r="L2277" t="s">
        <v>215</v>
      </c>
      <c r="M2277" t="s">
        <v>76</v>
      </c>
      <c r="N2277" t="s">
        <v>216</v>
      </c>
      <c r="O2277" s="57">
        <v>46240.790937500002</v>
      </c>
      <c r="P2277" s="57">
        <v>46241.495925925927</v>
      </c>
      <c r="Q2277">
        <v>69360346</v>
      </c>
      <c r="S2277">
        <v>146137149674</v>
      </c>
      <c r="T2277" t="s">
        <v>3118</v>
      </c>
      <c r="U2277" t="s">
        <v>5529</v>
      </c>
      <c r="V2277" t="s">
        <v>3119</v>
      </c>
      <c r="Z2277">
        <v>110.2047543</v>
      </c>
      <c r="AA2277">
        <v>-7.5060150999999999</v>
      </c>
      <c r="AB2277" t="s">
        <v>3120</v>
      </c>
      <c r="AC2277" t="s">
        <v>237</v>
      </c>
      <c r="AL2277" t="s">
        <v>218</v>
      </c>
      <c r="AM2277" t="s">
        <v>3121</v>
      </c>
      <c r="AN2277" t="s">
        <v>6</v>
      </c>
      <c r="AO2277" s="57">
        <v>46181.79886574074</v>
      </c>
      <c r="AP2277" s="57">
        <v>46246.333333333336</v>
      </c>
      <c r="AR2277" t="s">
        <v>219</v>
      </c>
      <c r="AS2277" t="s">
        <v>294</v>
      </c>
      <c r="AT2277" t="s">
        <v>231</v>
      </c>
      <c r="AU2277">
        <v>20260807</v>
      </c>
      <c r="AV2277" t="s">
        <v>222</v>
      </c>
      <c r="AW2277" t="s">
        <v>1014</v>
      </c>
      <c r="AX2277" t="s">
        <v>223</v>
      </c>
      <c r="BA2277" s="57">
        <v>46246.333333333336</v>
      </c>
      <c r="BB2277" t="s">
        <v>3121</v>
      </c>
      <c r="BC2277">
        <v>2026</v>
      </c>
      <c r="BD2277">
        <v>8</v>
      </c>
      <c r="BE2277">
        <v>7</v>
      </c>
      <c r="BF2277" s="6">
        <f t="shared" si="105"/>
        <v>46241</v>
      </c>
      <c r="BG2277">
        <f t="shared" si="106"/>
        <v>-5.3333333333357587</v>
      </c>
      <c r="BH2277" t="str">
        <f t="shared" si="107"/>
        <v>COMPLY</v>
      </c>
      <c r="BI2277" t="e">
        <f>VLOOKUP(H2277,Sheet2!$A$1:$B$270,2,FALSE)</f>
        <v>#N/A</v>
      </c>
    </row>
    <row r="2278" spans="1:61">
      <c r="A2278">
        <v>2277</v>
      </c>
      <c r="B2278">
        <v>1002508290</v>
      </c>
      <c r="C2278">
        <v>3</v>
      </c>
      <c r="D2278" t="s">
        <v>34</v>
      </c>
      <c r="E2278">
        <v>5</v>
      </c>
      <c r="F2278" t="s">
        <v>585</v>
      </c>
      <c r="G2278" t="s">
        <v>86</v>
      </c>
      <c r="H2278" t="s">
        <v>276</v>
      </c>
      <c r="I2278" t="s">
        <v>10039</v>
      </c>
      <c r="J2278" t="s">
        <v>214</v>
      </c>
      <c r="K2278" t="s">
        <v>149</v>
      </c>
      <c r="M2278" t="s">
        <v>76</v>
      </c>
      <c r="N2278" t="s">
        <v>11714</v>
      </c>
      <c r="O2278" s="57">
        <v>46238.568831018521</v>
      </c>
      <c r="P2278" s="57">
        <v>46239.531631944446</v>
      </c>
      <c r="Q2278">
        <v>69353729</v>
      </c>
      <c r="S2278">
        <v>172418758164</v>
      </c>
      <c r="T2278" t="s">
        <v>13137</v>
      </c>
      <c r="U2278" t="s">
        <v>13138</v>
      </c>
      <c r="V2278" t="s">
        <v>13139</v>
      </c>
      <c r="Z2278">
        <v>115.19796150000001</v>
      </c>
      <c r="AA2278">
        <v>-8.6380736000000002</v>
      </c>
      <c r="AB2278" t="s">
        <v>13140</v>
      </c>
      <c r="AC2278" t="s">
        <v>291</v>
      </c>
      <c r="AL2278" t="s">
        <v>218</v>
      </c>
      <c r="AM2278" t="s">
        <v>13140</v>
      </c>
      <c r="AN2278" t="s">
        <v>6</v>
      </c>
      <c r="AO2278" s="57">
        <v>46120.569340277776</v>
      </c>
      <c r="AR2278" t="s">
        <v>219</v>
      </c>
      <c r="AS2278" t="s">
        <v>276</v>
      </c>
      <c r="AT2278" t="s">
        <v>221</v>
      </c>
      <c r="AU2278">
        <v>20260805</v>
      </c>
      <c r="AV2278" t="s">
        <v>222</v>
      </c>
      <c r="AW2278" t="s">
        <v>12392</v>
      </c>
      <c r="AX2278" t="s">
        <v>223</v>
      </c>
      <c r="BA2278" s="57">
        <v>25569.291666666668</v>
      </c>
      <c r="BB2278" t="s">
        <v>13140</v>
      </c>
      <c r="BC2278">
        <v>2026</v>
      </c>
      <c r="BD2278">
        <v>8</v>
      </c>
      <c r="BE2278">
        <v>5</v>
      </c>
      <c r="BF2278" s="6">
        <f t="shared" si="105"/>
        <v>46239</v>
      </c>
      <c r="BG2278">
        <f t="shared" si="106"/>
        <v>20669.708333333332</v>
      </c>
      <c r="BH2278" t="str">
        <f t="shared" si="107"/>
        <v>NOT COMPLY</v>
      </c>
      <c r="BI2278" t="str">
        <f>VLOOKUP(H2278,Sheet2!$A$1:$B$270,2,FALSE)</f>
        <v>UBUNG</v>
      </c>
    </row>
    <row r="2279" spans="1:61">
      <c r="A2279">
        <v>2278</v>
      </c>
      <c r="B2279">
        <v>1002524713</v>
      </c>
      <c r="C2279">
        <v>3</v>
      </c>
      <c r="D2279" t="s">
        <v>55</v>
      </c>
      <c r="E2279">
        <v>5</v>
      </c>
      <c r="F2279" t="s">
        <v>265</v>
      </c>
      <c r="G2279" t="s">
        <v>122</v>
      </c>
      <c r="H2279" t="s">
        <v>297</v>
      </c>
      <c r="I2279" t="s">
        <v>213</v>
      </c>
      <c r="J2279" t="s">
        <v>214</v>
      </c>
      <c r="K2279" t="s">
        <v>149</v>
      </c>
      <c r="M2279" t="s">
        <v>555</v>
      </c>
      <c r="N2279" t="s">
        <v>216</v>
      </c>
      <c r="O2279" s="57">
        <v>46247.645266203705</v>
      </c>
      <c r="P2279" s="57">
        <v>46251.45884259259</v>
      </c>
      <c r="Q2279">
        <v>69365318</v>
      </c>
      <c r="S2279">
        <v>152446245967</v>
      </c>
      <c r="T2279" t="s">
        <v>8828</v>
      </c>
      <c r="U2279" t="s">
        <v>8829</v>
      </c>
      <c r="Z2279">
        <v>112.6001687</v>
      </c>
      <c r="AA2279">
        <v>-7.2463372000000001</v>
      </c>
      <c r="AB2279" t="s">
        <v>8830</v>
      </c>
      <c r="AC2279" t="s">
        <v>230</v>
      </c>
      <c r="AO2279" t="s">
        <v>8955</v>
      </c>
      <c r="AR2279" t="s">
        <v>6</v>
      </c>
      <c r="AS2279" t="s">
        <v>297</v>
      </c>
      <c r="AT2279" t="s">
        <v>231</v>
      </c>
      <c r="AV2279" t="s">
        <v>12429</v>
      </c>
      <c r="AW2279" t="s">
        <v>561</v>
      </c>
      <c r="AX2279" t="s">
        <v>223</v>
      </c>
      <c r="BF2279" s="6" t="e">
        <f t="shared" si="105"/>
        <v>#NUM!</v>
      </c>
      <c r="BG2279" t="e">
        <f t="shared" si="106"/>
        <v>#NUM!</v>
      </c>
      <c r="BH2279" t="e">
        <f t="shared" si="107"/>
        <v>#NUM!</v>
      </c>
      <c r="BI2279" t="str">
        <f>VLOOKUP(H2279,Sheet2!$A$1:$B$270,2,FALSE)</f>
        <v>GRESIK</v>
      </c>
    </row>
    <row r="2280" spans="1:61">
      <c r="A2280">
        <v>2279</v>
      </c>
      <c r="B2280">
        <v>1002522997</v>
      </c>
      <c r="C2280">
        <v>3</v>
      </c>
      <c r="D2280" t="s">
        <v>38</v>
      </c>
      <c r="E2280">
        <v>5</v>
      </c>
      <c r="F2280" t="s">
        <v>90</v>
      </c>
      <c r="G2280" t="s">
        <v>90</v>
      </c>
      <c r="H2280" t="s">
        <v>354</v>
      </c>
      <c r="I2280" t="s">
        <v>213</v>
      </c>
      <c r="J2280" t="s">
        <v>214</v>
      </c>
      <c r="K2280" t="s">
        <v>149</v>
      </c>
      <c r="L2280" t="s">
        <v>215</v>
      </c>
      <c r="M2280" t="s">
        <v>76</v>
      </c>
      <c r="N2280" t="s">
        <v>216</v>
      </c>
      <c r="O2280" s="57">
        <v>46246.712453703702</v>
      </c>
      <c r="P2280" s="57">
        <v>46247.849722222221</v>
      </c>
      <c r="Q2280">
        <v>69364561</v>
      </c>
      <c r="S2280">
        <v>152639219489</v>
      </c>
      <c r="T2280" t="s">
        <v>8628</v>
      </c>
      <c r="U2280" t="s">
        <v>8629</v>
      </c>
      <c r="V2280" t="s">
        <v>8630</v>
      </c>
      <c r="Z2280">
        <v>112.123064</v>
      </c>
      <c r="AA2280">
        <v>-7.7805470000000003</v>
      </c>
      <c r="AB2280" t="s">
        <v>8631</v>
      </c>
      <c r="AC2280" t="s">
        <v>237</v>
      </c>
      <c r="AL2280" t="s">
        <v>218</v>
      </c>
      <c r="AM2280" t="s">
        <v>8035</v>
      </c>
      <c r="AN2280" t="s">
        <v>6</v>
      </c>
      <c r="AO2280" s="57">
        <v>46364.715636574074</v>
      </c>
      <c r="AP2280" s="57">
        <v>46247.625</v>
      </c>
      <c r="AR2280" t="s">
        <v>219</v>
      </c>
      <c r="AS2280" t="s">
        <v>354</v>
      </c>
      <c r="AT2280" t="s">
        <v>231</v>
      </c>
      <c r="AU2280">
        <v>20260813</v>
      </c>
      <c r="AV2280" t="s">
        <v>222</v>
      </c>
      <c r="AW2280" t="s">
        <v>1010</v>
      </c>
      <c r="AX2280" t="s">
        <v>223</v>
      </c>
      <c r="BA2280" s="57">
        <v>46247.625</v>
      </c>
      <c r="BB2280" t="s">
        <v>8035</v>
      </c>
      <c r="BC2280">
        <v>2026</v>
      </c>
      <c r="BD2280">
        <v>8</v>
      </c>
      <c r="BE2280">
        <v>13</v>
      </c>
      <c r="BF2280" s="6">
        <f t="shared" si="105"/>
        <v>46247</v>
      </c>
      <c r="BG2280">
        <f t="shared" si="106"/>
        <v>-0.625</v>
      </c>
      <c r="BH2280" t="str">
        <f t="shared" si="107"/>
        <v>COMPLY</v>
      </c>
      <c r="BI2280" t="str">
        <f>VLOOKUP(H2280,Sheet2!$A$1:$B$270,2,FALSE)</f>
        <v>KEDIRI</v>
      </c>
    </row>
    <row r="2281" spans="1:61">
      <c r="A2281">
        <v>2280</v>
      </c>
      <c r="B2281">
        <v>1002511712</v>
      </c>
      <c r="C2281">
        <v>3</v>
      </c>
      <c r="D2281" t="s">
        <v>38</v>
      </c>
      <c r="E2281">
        <v>5</v>
      </c>
      <c r="F2281" t="s">
        <v>250</v>
      </c>
      <c r="G2281" t="s">
        <v>91</v>
      </c>
      <c r="H2281" t="s">
        <v>398</v>
      </c>
      <c r="I2281" t="s">
        <v>213</v>
      </c>
      <c r="J2281" t="s">
        <v>214</v>
      </c>
      <c r="K2281" t="s">
        <v>149</v>
      </c>
      <c r="L2281" t="s">
        <v>215</v>
      </c>
      <c r="M2281" t="s">
        <v>76</v>
      </c>
      <c r="N2281" t="s">
        <v>216</v>
      </c>
      <c r="O2281" s="57">
        <v>46240.420104166667</v>
      </c>
      <c r="P2281" s="57">
        <v>46241.694918981484</v>
      </c>
      <c r="Q2281">
        <v>69359682</v>
      </c>
      <c r="S2281">
        <v>152703903442</v>
      </c>
      <c r="T2281" t="s">
        <v>3132</v>
      </c>
      <c r="U2281" t="s">
        <v>3133</v>
      </c>
      <c r="V2281" t="s">
        <v>3134</v>
      </c>
      <c r="Z2281">
        <v>112.61115340000001</v>
      </c>
      <c r="AA2281">
        <v>-7.9431544999999897</v>
      </c>
      <c r="AB2281" t="s">
        <v>3135</v>
      </c>
      <c r="AC2281" t="s">
        <v>237</v>
      </c>
      <c r="AL2281" t="s">
        <v>218</v>
      </c>
      <c r="AM2281" t="s">
        <v>3136</v>
      </c>
      <c r="AN2281" t="s">
        <v>6</v>
      </c>
      <c r="AO2281" s="57">
        <v>46181.423634259256</v>
      </c>
      <c r="AP2281" s="57">
        <v>46241.625</v>
      </c>
      <c r="AR2281" t="s">
        <v>219</v>
      </c>
      <c r="AS2281" t="s">
        <v>398</v>
      </c>
      <c r="AT2281" t="s">
        <v>231</v>
      </c>
      <c r="AU2281">
        <v>20260807</v>
      </c>
      <c r="AV2281" t="s">
        <v>222</v>
      </c>
      <c r="AW2281" t="s">
        <v>1014</v>
      </c>
      <c r="AX2281" t="s">
        <v>223</v>
      </c>
      <c r="BA2281" s="57">
        <v>46241.625</v>
      </c>
      <c r="BB2281" t="s">
        <v>3136</v>
      </c>
      <c r="BC2281">
        <v>2026</v>
      </c>
      <c r="BD2281">
        <v>8</v>
      </c>
      <c r="BE2281">
        <v>7</v>
      </c>
      <c r="BF2281" s="6">
        <f t="shared" si="105"/>
        <v>46241</v>
      </c>
      <c r="BG2281">
        <f t="shared" si="106"/>
        <v>-0.625</v>
      </c>
      <c r="BH2281" t="str">
        <f t="shared" si="107"/>
        <v>COMPLY</v>
      </c>
      <c r="BI2281" t="str">
        <f>VLOOKUP(H2281,Sheet2!$A$1:$B$270,2,FALSE)</f>
        <v>MALANG</v>
      </c>
    </row>
    <row r="2282" spans="1:61">
      <c r="A2282">
        <v>2281</v>
      </c>
      <c r="B2282">
        <v>1002508759</v>
      </c>
      <c r="C2282">
        <v>3</v>
      </c>
      <c r="D2282" t="s">
        <v>49</v>
      </c>
      <c r="E2282">
        <v>4</v>
      </c>
      <c r="F2282" t="s">
        <v>252</v>
      </c>
      <c r="G2282" t="s">
        <v>255</v>
      </c>
      <c r="H2282" t="s">
        <v>556</v>
      </c>
      <c r="I2282" t="s">
        <v>9791</v>
      </c>
      <c r="J2282" t="s">
        <v>214</v>
      </c>
      <c r="K2282" t="s">
        <v>149</v>
      </c>
      <c r="M2282" t="s">
        <v>575</v>
      </c>
      <c r="N2282" t="s">
        <v>9792</v>
      </c>
      <c r="O2282" s="57">
        <v>46238.625196759262</v>
      </c>
      <c r="P2282" s="57">
        <v>46239.512071759258</v>
      </c>
      <c r="Q2282">
        <v>69358397</v>
      </c>
      <c r="S2282">
        <v>142283119895</v>
      </c>
      <c r="T2282" t="s">
        <v>10477</v>
      </c>
      <c r="U2282" t="s">
        <v>13141</v>
      </c>
      <c r="V2282" t="s">
        <v>13142</v>
      </c>
      <c r="Z2282">
        <v>109.12062349999999</v>
      </c>
      <c r="AA2282">
        <v>-6.9910202000000004</v>
      </c>
      <c r="AB2282" t="s">
        <v>10480</v>
      </c>
      <c r="AC2282" t="s">
        <v>226</v>
      </c>
      <c r="AL2282" t="s">
        <v>218</v>
      </c>
      <c r="AM2282" t="s">
        <v>10481</v>
      </c>
      <c r="AN2282" t="s">
        <v>6</v>
      </c>
      <c r="AO2282" s="57">
        <v>46120.632395833331</v>
      </c>
      <c r="AR2282" t="s">
        <v>14</v>
      </c>
      <c r="AS2282" t="s">
        <v>556</v>
      </c>
      <c r="AT2282" t="s">
        <v>231</v>
      </c>
      <c r="AV2282" t="s">
        <v>13143</v>
      </c>
      <c r="AW2282" t="s">
        <v>13144</v>
      </c>
      <c r="AX2282" t="s">
        <v>223</v>
      </c>
      <c r="BA2282" s="57">
        <v>46238.5</v>
      </c>
      <c r="BB2282" t="s">
        <v>10481</v>
      </c>
      <c r="BF2282" s="6" t="e">
        <f t="shared" si="105"/>
        <v>#NUM!</v>
      </c>
      <c r="BG2282" t="e">
        <f t="shared" si="106"/>
        <v>#NUM!</v>
      </c>
      <c r="BH2282" t="e">
        <f t="shared" si="107"/>
        <v>#NUM!</v>
      </c>
      <c r="BI2282" t="e">
        <f>VLOOKUP(H2282,Sheet2!$A$1:$B$270,2,FALSE)</f>
        <v>#N/A</v>
      </c>
    </row>
    <row r="2283" spans="1:61">
      <c r="A2283">
        <v>2282</v>
      </c>
      <c r="B2283">
        <v>1002515948</v>
      </c>
      <c r="C2283">
        <v>3</v>
      </c>
      <c r="D2283" t="s">
        <v>55</v>
      </c>
      <c r="E2283">
        <v>5</v>
      </c>
      <c r="F2283" t="s">
        <v>228</v>
      </c>
      <c r="G2283" t="s">
        <v>121</v>
      </c>
      <c r="H2283" t="s">
        <v>387</v>
      </c>
      <c r="I2283" t="s">
        <v>213</v>
      </c>
      <c r="J2283" t="s">
        <v>214</v>
      </c>
      <c r="K2283" t="s">
        <v>149</v>
      </c>
      <c r="M2283" t="s">
        <v>586</v>
      </c>
      <c r="N2283" t="s">
        <v>216</v>
      </c>
      <c r="O2283" s="57">
        <v>46242.561041666668</v>
      </c>
      <c r="P2283" s="57">
        <v>46245.577465277776</v>
      </c>
      <c r="Q2283">
        <v>69361470</v>
      </c>
      <c r="S2283">
        <v>152435910022</v>
      </c>
      <c r="T2283" t="s">
        <v>5534</v>
      </c>
      <c r="U2283" t="s">
        <v>5535</v>
      </c>
      <c r="V2283" t="s">
        <v>5536</v>
      </c>
      <c r="Z2283">
        <v>112.73725520000001</v>
      </c>
      <c r="AA2283">
        <v>-7.0491945999999999</v>
      </c>
      <c r="AB2283" t="s">
        <v>5537</v>
      </c>
      <c r="AC2283" t="s">
        <v>230</v>
      </c>
      <c r="AL2283" t="s">
        <v>218</v>
      </c>
      <c r="AM2283" t="s">
        <v>5538</v>
      </c>
      <c r="AN2283" t="s">
        <v>6</v>
      </c>
      <c r="AO2283" s="57">
        <v>46242.569351851853</v>
      </c>
      <c r="AP2283" s="57">
        <v>46243.541666666664</v>
      </c>
      <c r="AQ2283" t="s">
        <v>248</v>
      </c>
      <c r="AR2283" t="s">
        <v>14</v>
      </c>
      <c r="AS2283" t="s">
        <v>387</v>
      </c>
      <c r="AT2283" t="s">
        <v>231</v>
      </c>
      <c r="AV2283" t="s">
        <v>587</v>
      </c>
      <c r="AW2283" t="s">
        <v>561</v>
      </c>
      <c r="AX2283" t="s">
        <v>223</v>
      </c>
      <c r="BA2283" s="57">
        <v>46243.541666666664</v>
      </c>
      <c r="BB2283" t="s">
        <v>5538</v>
      </c>
      <c r="BF2283" s="6" t="e">
        <f t="shared" si="105"/>
        <v>#NUM!</v>
      </c>
      <c r="BG2283" t="e">
        <f t="shared" si="106"/>
        <v>#NUM!</v>
      </c>
      <c r="BH2283" t="e">
        <f t="shared" si="107"/>
        <v>#NUM!</v>
      </c>
      <c r="BI2283" t="str">
        <f>VLOOKUP(H2283,Sheet2!$A$1:$B$270,2,FALSE)</f>
        <v>MADURA</v>
      </c>
    </row>
    <row r="2284" spans="1:61">
      <c r="A2284">
        <v>2283</v>
      </c>
      <c r="B2284">
        <v>1002531003</v>
      </c>
      <c r="C2284">
        <v>3</v>
      </c>
      <c r="D2284" t="s">
        <v>38</v>
      </c>
      <c r="E2284">
        <v>5</v>
      </c>
      <c r="F2284" t="s">
        <v>90</v>
      </c>
      <c r="G2284" t="s">
        <v>93</v>
      </c>
      <c r="H2284" t="s">
        <v>302</v>
      </c>
      <c r="I2284" t="s">
        <v>213</v>
      </c>
      <c r="J2284" t="s">
        <v>214</v>
      </c>
      <c r="K2284" t="s">
        <v>149</v>
      </c>
      <c r="L2284" t="s">
        <v>215</v>
      </c>
      <c r="M2284" t="s">
        <v>240</v>
      </c>
      <c r="N2284" t="s">
        <v>216</v>
      </c>
      <c r="O2284" s="57">
        <v>46251.604131944441</v>
      </c>
      <c r="P2284" s="57">
        <v>46251.60565972222</v>
      </c>
      <c r="Q2284">
        <v>69368175</v>
      </c>
      <c r="S2284">
        <v>152611229772</v>
      </c>
      <c r="T2284" t="s">
        <v>13145</v>
      </c>
      <c r="U2284" t="s">
        <v>13146</v>
      </c>
      <c r="V2284" t="s">
        <v>13147</v>
      </c>
      <c r="Z2284">
        <v>111.876524873077</v>
      </c>
      <c r="AA2284">
        <v>-7.6171880475252101</v>
      </c>
      <c r="AB2284" t="s">
        <v>13148</v>
      </c>
      <c r="AC2284" t="s">
        <v>217</v>
      </c>
      <c r="AL2284" t="s">
        <v>218</v>
      </c>
      <c r="AM2284" t="s">
        <v>10021</v>
      </c>
      <c r="AN2284" t="s">
        <v>6</v>
      </c>
      <c r="AO2284" t="s">
        <v>10022</v>
      </c>
      <c r="AP2284" s="57">
        <v>46252.541666666664</v>
      </c>
      <c r="AR2284" t="s">
        <v>241</v>
      </c>
      <c r="AS2284" t="s">
        <v>302</v>
      </c>
      <c r="AT2284" t="s">
        <v>231</v>
      </c>
      <c r="AV2284" t="s">
        <v>240</v>
      </c>
      <c r="AW2284" t="s">
        <v>1015</v>
      </c>
      <c r="AX2284" t="s">
        <v>223</v>
      </c>
      <c r="BA2284" s="57">
        <v>46252.541666666664</v>
      </c>
      <c r="BB2284" t="s">
        <v>10021</v>
      </c>
      <c r="BF2284" s="6" t="e">
        <f t="shared" si="105"/>
        <v>#NUM!</v>
      </c>
      <c r="BG2284" t="e">
        <f t="shared" si="106"/>
        <v>#NUM!</v>
      </c>
      <c r="BH2284" t="e">
        <f t="shared" si="107"/>
        <v>#NUM!</v>
      </c>
      <c r="BI2284" t="str">
        <f>VLOOKUP(H2284,Sheet2!$A$1:$B$270,2,FALSE)</f>
        <v>NGANJUK</v>
      </c>
    </row>
    <row r="2285" spans="1:61">
      <c r="A2285">
        <v>2284</v>
      </c>
      <c r="B2285">
        <v>1002510500</v>
      </c>
      <c r="C2285">
        <v>3</v>
      </c>
      <c r="D2285" t="s">
        <v>42</v>
      </c>
      <c r="E2285">
        <v>5</v>
      </c>
      <c r="F2285" t="s">
        <v>106</v>
      </c>
      <c r="G2285" t="s">
        <v>106</v>
      </c>
      <c r="H2285" t="s">
        <v>375</v>
      </c>
      <c r="I2285" t="s">
        <v>213</v>
      </c>
      <c r="J2285" t="s">
        <v>214</v>
      </c>
      <c r="K2285" t="s">
        <v>149</v>
      </c>
      <c r="M2285" t="s">
        <v>76</v>
      </c>
      <c r="N2285" t="s">
        <v>216</v>
      </c>
      <c r="O2285" s="57">
        <v>46239.556064814817</v>
      </c>
      <c r="P2285" s="57">
        <v>46240.661770833336</v>
      </c>
      <c r="Q2285">
        <v>69359173</v>
      </c>
      <c r="S2285">
        <v>152731203673</v>
      </c>
      <c r="T2285" t="s">
        <v>3137</v>
      </c>
      <c r="U2285" t="s">
        <v>3138</v>
      </c>
      <c r="V2285" t="s">
        <v>3139</v>
      </c>
      <c r="Z2285">
        <v>112.9018069</v>
      </c>
      <c r="AA2285">
        <v>-7.6961456000000004</v>
      </c>
      <c r="AB2285" t="s">
        <v>3140</v>
      </c>
      <c r="AC2285" t="s">
        <v>230</v>
      </c>
      <c r="AL2285" t="s">
        <v>218</v>
      </c>
      <c r="AM2285" t="s">
        <v>3141</v>
      </c>
      <c r="AN2285" t="s">
        <v>6</v>
      </c>
      <c r="AO2285" s="57">
        <v>46150.559479166666</v>
      </c>
      <c r="AP2285" s="57">
        <v>46241.333333333336</v>
      </c>
      <c r="AR2285" t="s">
        <v>219</v>
      </c>
      <c r="AS2285" t="s">
        <v>375</v>
      </c>
      <c r="AT2285" t="s">
        <v>231</v>
      </c>
      <c r="AU2285">
        <v>20260806</v>
      </c>
      <c r="AV2285" t="s">
        <v>222</v>
      </c>
      <c r="AW2285" t="s">
        <v>562</v>
      </c>
      <c r="AX2285" t="s">
        <v>223</v>
      </c>
      <c r="BA2285" s="57">
        <v>46241.333333333336</v>
      </c>
      <c r="BB2285" t="s">
        <v>3141</v>
      </c>
      <c r="BC2285">
        <v>2026</v>
      </c>
      <c r="BD2285">
        <v>8</v>
      </c>
      <c r="BE2285">
        <v>6</v>
      </c>
      <c r="BF2285" s="6">
        <f t="shared" si="105"/>
        <v>46240</v>
      </c>
      <c r="BG2285">
        <f t="shared" si="106"/>
        <v>-1.3333333333357587</v>
      </c>
      <c r="BH2285" t="str">
        <f t="shared" si="107"/>
        <v>COMPLY</v>
      </c>
      <c r="BI2285" t="str">
        <f>VLOOKUP(H2285,Sheet2!$A$1:$B$270,2,FALSE)</f>
        <v>PASURUAN</v>
      </c>
    </row>
    <row r="2286" spans="1:61">
      <c r="A2286">
        <v>2285</v>
      </c>
      <c r="B2286">
        <v>1002512816</v>
      </c>
      <c r="C2286">
        <v>3</v>
      </c>
      <c r="D2286" t="s">
        <v>59</v>
      </c>
      <c r="E2286">
        <v>4</v>
      </c>
      <c r="F2286" t="s">
        <v>567</v>
      </c>
      <c r="G2286" t="s">
        <v>1001</v>
      </c>
      <c r="H2286" t="s">
        <v>1002</v>
      </c>
      <c r="I2286" t="s">
        <v>213</v>
      </c>
      <c r="J2286" t="s">
        <v>214</v>
      </c>
      <c r="K2286" t="s">
        <v>149</v>
      </c>
      <c r="M2286" t="s">
        <v>970</v>
      </c>
      <c r="N2286" t="s">
        <v>216</v>
      </c>
      <c r="O2286" s="57">
        <v>46240.628738425927</v>
      </c>
      <c r="P2286" s="57">
        <v>46240.63003472222</v>
      </c>
      <c r="Q2286">
        <v>69360131</v>
      </c>
      <c r="S2286">
        <v>143135115034</v>
      </c>
      <c r="T2286" t="s">
        <v>1494</v>
      </c>
      <c r="Z2286">
        <v>110.733663308782</v>
      </c>
      <c r="AA2286">
        <v>-8.0604997679575305</v>
      </c>
      <c r="AB2286" t="s">
        <v>1497</v>
      </c>
      <c r="AC2286" t="s">
        <v>291</v>
      </c>
      <c r="AO2286" s="57">
        <v>46181.642870370371</v>
      </c>
      <c r="AR2286" t="s">
        <v>6</v>
      </c>
      <c r="AS2286" t="s">
        <v>1002</v>
      </c>
      <c r="AT2286" t="s">
        <v>231</v>
      </c>
      <c r="AV2286" t="s">
        <v>971</v>
      </c>
      <c r="AW2286" t="s">
        <v>561</v>
      </c>
      <c r="AX2286" t="s">
        <v>223</v>
      </c>
      <c r="BF2286" s="6" t="e">
        <f t="shared" si="105"/>
        <v>#NUM!</v>
      </c>
      <c r="BG2286" t="e">
        <f t="shared" si="106"/>
        <v>#NUM!</v>
      </c>
      <c r="BH2286" t="e">
        <f t="shared" si="107"/>
        <v>#NUM!</v>
      </c>
      <c r="BI2286" t="e">
        <f>VLOOKUP(H2286,Sheet2!$A$1:$B$270,2,FALSE)</f>
        <v>#N/A</v>
      </c>
    </row>
    <row r="2287" spans="1:61">
      <c r="A2287">
        <v>2286</v>
      </c>
      <c r="B2287">
        <v>1002510571</v>
      </c>
      <c r="C2287">
        <v>3</v>
      </c>
      <c r="D2287" t="s">
        <v>59</v>
      </c>
      <c r="E2287">
        <v>4</v>
      </c>
      <c r="F2287" t="s">
        <v>567</v>
      </c>
      <c r="G2287" t="s">
        <v>609</v>
      </c>
      <c r="H2287" t="s">
        <v>611</v>
      </c>
      <c r="I2287" t="s">
        <v>213</v>
      </c>
      <c r="J2287" t="s">
        <v>214</v>
      </c>
      <c r="K2287" t="s">
        <v>149</v>
      </c>
      <c r="M2287" t="s">
        <v>76</v>
      </c>
      <c r="N2287" t="s">
        <v>216</v>
      </c>
      <c r="O2287" s="57">
        <v>46239.565324074072</v>
      </c>
      <c r="P2287" s="57">
        <v>46241.266851851855</v>
      </c>
      <c r="Q2287">
        <v>69359198</v>
      </c>
      <c r="S2287">
        <v>141114227800</v>
      </c>
      <c r="T2287" t="s">
        <v>991</v>
      </c>
      <c r="U2287" t="s">
        <v>992</v>
      </c>
      <c r="V2287" t="s">
        <v>3142</v>
      </c>
      <c r="Z2287">
        <v>110.3861309</v>
      </c>
      <c r="AA2287">
        <v>-7.8130996000000001</v>
      </c>
      <c r="AB2287" t="s">
        <v>3143</v>
      </c>
      <c r="AC2287" t="s">
        <v>290</v>
      </c>
      <c r="AL2287" t="s">
        <v>218</v>
      </c>
      <c r="AM2287" t="s">
        <v>1657</v>
      </c>
      <c r="AN2287" t="s">
        <v>6</v>
      </c>
      <c r="AO2287" s="57">
        <v>46150.56925925926</v>
      </c>
      <c r="AP2287" s="57">
        <v>46240.541666666664</v>
      </c>
      <c r="AR2287" t="s">
        <v>219</v>
      </c>
      <c r="AS2287" t="s">
        <v>611</v>
      </c>
      <c r="AT2287" t="s">
        <v>231</v>
      </c>
      <c r="AU2287">
        <v>20260807</v>
      </c>
      <c r="AV2287" t="s">
        <v>222</v>
      </c>
      <c r="AW2287" t="s">
        <v>561</v>
      </c>
      <c r="AX2287" t="s">
        <v>223</v>
      </c>
      <c r="BA2287" s="57">
        <v>46240.541666666664</v>
      </c>
      <c r="BB2287" t="s">
        <v>1657</v>
      </c>
      <c r="BC2287">
        <v>2026</v>
      </c>
      <c r="BD2287">
        <v>8</v>
      </c>
      <c r="BE2287">
        <v>7</v>
      </c>
      <c r="BF2287" s="6">
        <f t="shared" si="105"/>
        <v>46241</v>
      </c>
      <c r="BG2287">
        <f t="shared" si="106"/>
        <v>0.45833333333575865</v>
      </c>
      <c r="BH2287" t="str">
        <f t="shared" si="107"/>
        <v>COMPLY</v>
      </c>
      <c r="BI2287" t="e">
        <f>VLOOKUP(H2287,Sheet2!$A$1:$B$270,2,FALSE)</f>
        <v>#N/A</v>
      </c>
    </row>
    <row r="2288" spans="1:61">
      <c r="A2288">
        <v>2287</v>
      </c>
      <c r="B2288">
        <v>1002520750</v>
      </c>
      <c r="C2288">
        <v>3</v>
      </c>
      <c r="D2288" t="s">
        <v>59</v>
      </c>
      <c r="E2288">
        <v>4</v>
      </c>
      <c r="F2288" t="s">
        <v>243</v>
      </c>
      <c r="G2288" t="s">
        <v>635</v>
      </c>
      <c r="H2288" t="s">
        <v>636</v>
      </c>
      <c r="I2288" t="s">
        <v>213</v>
      </c>
      <c r="J2288" t="s">
        <v>214</v>
      </c>
      <c r="K2288" t="s">
        <v>149</v>
      </c>
      <c r="L2288" t="s">
        <v>215</v>
      </c>
      <c r="M2288" t="s">
        <v>76</v>
      </c>
      <c r="N2288" t="s">
        <v>216</v>
      </c>
      <c r="O2288" s="57">
        <v>46245.688854166663</v>
      </c>
      <c r="P2288" s="57">
        <v>46246.481956018521</v>
      </c>
      <c r="Q2288">
        <v>69363622</v>
      </c>
      <c r="S2288">
        <v>141149112906</v>
      </c>
      <c r="T2288" t="s">
        <v>7722</v>
      </c>
      <c r="U2288" t="s">
        <v>7723</v>
      </c>
      <c r="V2288" t="s">
        <v>7724</v>
      </c>
      <c r="Z2288">
        <v>110.07258040000001</v>
      </c>
      <c r="AA2288">
        <v>-7.2578883999999899</v>
      </c>
      <c r="AB2288" t="s">
        <v>7725</v>
      </c>
      <c r="AC2288" t="s">
        <v>237</v>
      </c>
      <c r="AL2288" t="s">
        <v>218</v>
      </c>
      <c r="AM2288" t="s">
        <v>7726</v>
      </c>
      <c r="AN2288" t="s">
        <v>6</v>
      </c>
      <c r="AO2288" s="57">
        <v>46334.694293981483</v>
      </c>
      <c r="AP2288" s="57">
        <v>46246.541666666664</v>
      </c>
      <c r="AR2288" t="s">
        <v>219</v>
      </c>
      <c r="AS2288" t="s">
        <v>636</v>
      </c>
      <c r="AT2288" t="s">
        <v>231</v>
      </c>
      <c r="AU2288">
        <v>20260812</v>
      </c>
      <c r="AV2288" t="s">
        <v>222</v>
      </c>
      <c r="AW2288" t="s">
        <v>1014</v>
      </c>
      <c r="AX2288" t="s">
        <v>223</v>
      </c>
      <c r="BA2288" s="57">
        <v>46246.541666666664</v>
      </c>
      <c r="BB2288" t="s">
        <v>7726</v>
      </c>
      <c r="BC2288">
        <v>2026</v>
      </c>
      <c r="BD2288">
        <v>8</v>
      </c>
      <c r="BE2288">
        <v>12</v>
      </c>
      <c r="BF2288" s="6">
        <f t="shared" si="105"/>
        <v>46246</v>
      </c>
      <c r="BG2288">
        <f t="shared" si="106"/>
        <v>-0.54166666666424135</v>
      </c>
      <c r="BH2288" t="str">
        <f t="shared" si="107"/>
        <v>COMPLY</v>
      </c>
      <c r="BI2288" t="e">
        <f>VLOOKUP(H2288,Sheet2!$A$1:$B$270,2,FALSE)</f>
        <v>#N/A</v>
      </c>
    </row>
    <row r="2289" spans="1:61">
      <c r="A2289">
        <v>2288</v>
      </c>
      <c r="B2289">
        <v>1002517085</v>
      </c>
      <c r="C2289">
        <v>3</v>
      </c>
      <c r="D2289" t="s">
        <v>55</v>
      </c>
      <c r="E2289">
        <v>5</v>
      </c>
      <c r="F2289" t="s">
        <v>265</v>
      </c>
      <c r="G2289" t="s">
        <v>126</v>
      </c>
      <c r="H2289" t="s">
        <v>266</v>
      </c>
      <c r="I2289" t="s">
        <v>213</v>
      </c>
      <c r="J2289" t="s">
        <v>214</v>
      </c>
      <c r="K2289" t="s">
        <v>149</v>
      </c>
      <c r="M2289" t="s">
        <v>76</v>
      </c>
      <c r="N2289" t="s">
        <v>216</v>
      </c>
      <c r="O2289" s="57">
        <v>46244.408379629633</v>
      </c>
      <c r="P2289" s="57">
        <v>46244.601446759261</v>
      </c>
      <c r="Q2289">
        <v>69362165</v>
      </c>
      <c r="S2289">
        <v>152413167598</v>
      </c>
      <c r="T2289" t="s">
        <v>6639</v>
      </c>
      <c r="U2289" t="s">
        <v>6640</v>
      </c>
      <c r="V2289" t="s">
        <v>6641</v>
      </c>
      <c r="Z2289">
        <v>112.7299569</v>
      </c>
      <c r="AA2289">
        <v>-7.2508828999999997</v>
      </c>
      <c r="AB2289" t="s">
        <v>6642</v>
      </c>
      <c r="AC2289" t="s">
        <v>291</v>
      </c>
      <c r="AL2289" t="s">
        <v>218</v>
      </c>
      <c r="AM2289" t="s">
        <v>6643</v>
      </c>
      <c r="AN2289" t="s">
        <v>6</v>
      </c>
      <c r="AO2289" s="57">
        <v>46303.413599537038</v>
      </c>
      <c r="AP2289" s="57">
        <v>46245.333333333336</v>
      </c>
      <c r="AR2289" t="s">
        <v>219</v>
      </c>
      <c r="AS2289" t="s">
        <v>266</v>
      </c>
      <c r="AT2289" t="s">
        <v>231</v>
      </c>
      <c r="AU2289">
        <v>20260810</v>
      </c>
      <c r="AV2289" t="s">
        <v>222</v>
      </c>
      <c r="AW2289" t="s">
        <v>561</v>
      </c>
      <c r="AX2289" t="s">
        <v>223</v>
      </c>
      <c r="BA2289" s="57">
        <v>46245.333333333336</v>
      </c>
      <c r="BB2289" t="s">
        <v>6643</v>
      </c>
      <c r="BC2289">
        <v>2026</v>
      </c>
      <c r="BD2289">
        <v>8</v>
      </c>
      <c r="BE2289">
        <v>10</v>
      </c>
      <c r="BF2289" s="6">
        <f t="shared" si="105"/>
        <v>46244</v>
      </c>
      <c r="BG2289">
        <f t="shared" si="106"/>
        <v>-1.3333333333357587</v>
      </c>
      <c r="BH2289" t="str">
        <f t="shared" si="107"/>
        <v>COMPLY</v>
      </c>
      <c r="BI2289" t="str">
        <f>VLOOKUP(H2289,Sheet2!$A$1:$B$270,2,FALSE)</f>
        <v>SURABAYA SELATAN</v>
      </c>
    </row>
    <row r="2290" spans="1:61">
      <c r="A2290">
        <v>2289</v>
      </c>
      <c r="B2290">
        <v>1002512805</v>
      </c>
      <c r="C2290">
        <v>3</v>
      </c>
      <c r="D2290" t="s">
        <v>55</v>
      </c>
      <c r="E2290">
        <v>5</v>
      </c>
      <c r="F2290" t="s">
        <v>265</v>
      </c>
      <c r="G2290" t="s">
        <v>128</v>
      </c>
      <c r="H2290" t="s">
        <v>412</v>
      </c>
      <c r="I2290" t="s">
        <v>213</v>
      </c>
      <c r="J2290" t="s">
        <v>214</v>
      </c>
      <c r="K2290" t="s">
        <v>149</v>
      </c>
      <c r="L2290" t="s">
        <v>215</v>
      </c>
      <c r="M2290" t="s">
        <v>76</v>
      </c>
      <c r="N2290" t="s">
        <v>216</v>
      </c>
      <c r="O2290" s="57">
        <v>46240.627060185187</v>
      </c>
      <c r="P2290" s="57">
        <v>46241.58216435185</v>
      </c>
      <c r="Q2290">
        <v>69360125</v>
      </c>
      <c r="S2290">
        <v>152424212991</v>
      </c>
      <c r="T2290" t="s">
        <v>3154</v>
      </c>
      <c r="U2290" t="s">
        <v>3155</v>
      </c>
      <c r="V2290" t="s">
        <v>3156</v>
      </c>
      <c r="Z2290">
        <v>112.65170406550099</v>
      </c>
      <c r="AA2290">
        <v>-7.3160850226120697</v>
      </c>
      <c r="AB2290" t="s">
        <v>3157</v>
      </c>
      <c r="AC2290" t="s">
        <v>217</v>
      </c>
      <c r="AL2290" t="s">
        <v>218</v>
      </c>
      <c r="AM2290" t="s">
        <v>3158</v>
      </c>
      <c r="AN2290" t="s">
        <v>6</v>
      </c>
      <c r="AO2290" s="57">
        <v>46181.642870370371</v>
      </c>
      <c r="AP2290" s="57">
        <v>46241.5</v>
      </c>
      <c r="AR2290" t="s">
        <v>219</v>
      </c>
      <c r="AS2290" t="s">
        <v>412</v>
      </c>
      <c r="AT2290" t="s">
        <v>221</v>
      </c>
      <c r="AU2290">
        <v>20260807</v>
      </c>
      <c r="AV2290" t="s">
        <v>222</v>
      </c>
      <c r="AW2290" t="s">
        <v>1037</v>
      </c>
      <c r="AX2290" t="s">
        <v>223</v>
      </c>
      <c r="BA2290" s="57">
        <v>46241.5</v>
      </c>
      <c r="BB2290" t="s">
        <v>3158</v>
      </c>
      <c r="BC2290">
        <v>2026</v>
      </c>
      <c r="BD2290">
        <v>8</v>
      </c>
      <c r="BE2290">
        <v>7</v>
      </c>
      <c r="BF2290" s="6">
        <f t="shared" si="105"/>
        <v>46241</v>
      </c>
      <c r="BG2290">
        <f t="shared" si="106"/>
        <v>-0.5</v>
      </c>
      <c r="BH2290" t="str">
        <f t="shared" si="107"/>
        <v>COMPLY</v>
      </c>
      <c r="BI2290" t="str">
        <f>VLOOKUP(H2290,Sheet2!$A$1:$B$270,2,FALSE)</f>
        <v>SURABAYA UTARA</v>
      </c>
    </row>
    <row r="2291" spans="1:61">
      <c r="A2291">
        <v>2290</v>
      </c>
      <c r="B2291">
        <v>1002505719</v>
      </c>
      <c r="C2291">
        <v>3</v>
      </c>
      <c r="D2291" t="s">
        <v>49</v>
      </c>
      <c r="E2291">
        <v>4</v>
      </c>
      <c r="F2291" t="s">
        <v>252</v>
      </c>
      <c r="G2291" t="s">
        <v>255</v>
      </c>
      <c r="H2291" t="s">
        <v>886</v>
      </c>
      <c r="I2291" t="s">
        <v>213</v>
      </c>
      <c r="J2291" t="s">
        <v>214</v>
      </c>
      <c r="K2291" t="s">
        <v>149</v>
      </c>
      <c r="M2291" t="s">
        <v>76</v>
      </c>
      <c r="N2291" t="s">
        <v>216</v>
      </c>
      <c r="O2291" s="57">
        <v>46237.425393518519</v>
      </c>
      <c r="P2291" s="57">
        <v>46239.726400462961</v>
      </c>
      <c r="Q2291">
        <v>69357283</v>
      </c>
      <c r="S2291">
        <v>142206131308</v>
      </c>
      <c r="T2291" t="s">
        <v>3159</v>
      </c>
      <c r="U2291" t="s">
        <v>3160</v>
      </c>
      <c r="V2291" t="s">
        <v>3161</v>
      </c>
      <c r="Z2291">
        <v>109.1620116</v>
      </c>
      <c r="AA2291">
        <v>-7.1951413999999998</v>
      </c>
      <c r="AB2291" t="s">
        <v>3162</v>
      </c>
      <c r="AC2291" t="s">
        <v>226</v>
      </c>
      <c r="AL2291" t="s">
        <v>218</v>
      </c>
      <c r="AM2291" t="s">
        <v>3163</v>
      </c>
      <c r="AN2291" t="s">
        <v>6</v>
      </c>
      <c r="AO2291" s="57">
        <v>46089.444699074076</v>
      </c>
      <c r="AP2291" s="57">
        <v>46240.333333333336</v>
      </c>
      <c r="AR2291" t="s">
        <v>219</v>
      </c>
      <c r="AS2291" t="s">
        <v>886</v>
      </c>
      <c r="AT2291" t="s">
        <v>231</v>
      </c>
      <c r="AU2291">
        <v>20260805</v>
      </c>
      <c r="AV2291" t="s">
        <v>222</v>
      </c>
      <c r="AW2291" t="s">
        <v>561</v>
      </c>
      <c r="AX2291" t="s">
        <v>223</v>
      </c>
      <c r="BA2291" s="57">
        <v>46240.333333333336</v>
      </c>
      <c r="BB2291" t="s">
        <v>3163</v>
      </c>
      <c r="BC2291">
        <v>2026</v>
      </c>
      <c r="BD2291">
        <v>8</v>
      </c>
      <c r="BE2291">
        <v>5</v>
      </c>
      <c r="BF2291" s="6">
        <f t="shared" si="105"/>
        <v>46239</v>
      </c>
      <c r="BG2291">
        <f t="shared" si="106"/>
        <v>-1.3333333333357587</v>
      </c>
      <c r="BH2291" t="str">
        <f t="shared" si="107"/>
        <v>COMPLY</v>
      </c>
      <c r="BI2291" t="e">
        <f>VLOOKUP(H2291,Sheet2!$A$1:$B$270,2,FALSE)</f>
        <v>#N/A</v>
      </c>
    </row>
    <row r="2292" spans="1:61">
      <c r="A2292">
        <v>2291</v>
      </c>
      <c r="B2292">
        <v>1002511443</v>
      </c>
      <c r="C2292">
        <v>3</v>
      </c>
      <c r="D2292" t="s">
        <v>55</v>
      </c>
      <c r="E2292">
        <v>5</v>
      </c>
      <c r="F2292" t="s">
        <v>265</v>
      </c>
      <c r="G2292" t="s">
        <v>125</v>
      </c>
      <c r="H2292" t="s">
        <v>415</v>
      </c>
      <c r="I2292" t="s">
        <v>213</v>
      </c>
      <c r="J2292" t="s">
        <v>214</v>
      </c>
      <c r="K2292" t="s">
        <v>149</v>
      </c>
      <c r="M2292" t="s">
        <v>236</v>
      </c>
      <c r="N2292" t="s">
        <v>216</v>
      </c>
      <c r="O2292" s="57">
        <v>46240.351400462961</v>
      </c>
      <c r="P2292" s="57">
        <v>46243.426006944443</v>
      </c>
      <c r="Q2292">
        <v>69359541</v>
      </c>
      <c r="S2292">
        <v>152433910083</v>
      </c>
      <c r="T2292" t="s">
        <v>3164</v>
      </c>
      <c r="U2292" t="s">
        <v>3165</v>
      </c>
      <c r="Z2292">
        <v>112.4032284</v>
      </c>
      <c r="AA2292">
        <v>-7.1241047999999996</v>
      </c>
      <c r="AB2292" t="s">
        <v>3166</v>
      </c>
      <c r="AC2292" t="s">
        <v>230</v>
      </c>
      <c r="AO2292" s="57">
        <v>46181.361018518517</v>
      </c>
      <c r="AR2292" t="s">
        <v>312</v>
      </c>
      <c r="AS2292" t="s">
        <v>415</v>
      </c>
      <c r="AT2292" t="s">
        <v>231</v>
      </c>
      <c r="AV2292" t="s">
        <v>5539</v>
      </c>
      <c r="AW2292" t="s">
        <v>582</v>
      </c>
      <c r="AX2292" t="s">
        <v>223</v>
      </c>
      <c r="AZ2292" t="s">
        <v>5539</v>
      </c>
      <c r="BF2292" s="6" t="e">
        <f t="shared" si="105"/>
        <v>#NUM!</v>
      </c>
      <c r="BG2292" t="e">
        <f t="shared" si="106"/>
        <v>#NUM!</v>
      </c>
      <c r="BH2292" t="e">
        <f t="shared" si="107"/>
        <v>#NUM!</v>
      </c>
      <c r="BI2292" t="str">
        <f>VLOOKUP(H2292,Sheet2!$A$1:$B$270,2,FALSE)</f>
        <v>GRESIK</v>
      </c>
    </row>
    <row r="2293" spans="1:61">
      <c r="A2293">
        <v>2292</v>
      </c>
      <c r="B2293">
        <v>1002519067</v>
      </c>
      <c r="C2293">
        <v>3</v>
      </c>
      <c r="D2293" t="s">
        <v>49</v>
      </c>
      <c r="E2293">
        <v>4</v>
      </c>
      <c r="F2293" t="s">
        <v>246</v>
      </c>
      <c r="G2293" t="s">
        <v>247</v>
      </c>
      <c r="H2293" t="s">
        <v>925</v>
      </c>
      <c r="I2293" t="s">
        <v>9791</v>
      </c>
      <c r="J2293" t="s">
        <v>214</v>
      </c>
      <c r="K2293" t="s">
        <v>149</v>
      </c>
      <c r="M2293" t="s">
        <v>225</v>
      </c>
      <c r="N2293" t="s">
        <v>9792</v>
      </c>
      <c r="O2293" s="57">
        <v>46245.403935185182</v>
      </c>
      <c r="P2293" s="57">
        <v>46245.407187500001</v>
      </c>
      <c r="Q2293">
        <v>69362959</v>
      </c>
      <c r="S2293">
        <v>142406122649</v>
      </c>
      <c r="T2293" t="s">
        <v>13149</v>
      </c>
      <c r="U2293" t="s">
        <v>13150</v>
      </c>
      <c r="V2293" t="s">
        <v>13151</v>
      </c>
      <c r="Z2293">
        <v>110.422920459097</v>
      </c>
      <c r="AA2293">
        <v>-6.9696238283097403</v>
      </c>
      <c r="AB2293" t="s">
        <v>13152</v>
      </c>
      <c r="AC2293" t="s">
        <v>226</v>
      </c>
      <c r="AL2293" t="s">
        <v>218</v>
      </c>
      <c r="AM2293" t="s">
        <v>10032</v>
      </c>
      <c r="AN2293" t="s">
        <v>6</v>
      </c>
      <c r="AO2293" s="57">
        <v>46334.41300925926</v>
      </c>
      <c r="AR2293" t="s">
        <v>18</v>
      </c>
      <c r="AS2293" t="s">
        <v>925</v>
      </c>
      <c r="AT2293" t="s">
        <v>231</v>
      </c>
      <c r="AV2293" t="s">
        <v>227</v>
      </c>
      <c r="AW2293" t="s">
        <v>10046</v>
      </c>
      <c r="AX2293" t="s">
        <v>223</v>
      </c>
      <c r="BA2293" s="57">
        <v>46245.541666666664</v>
      </c>
      <c r="BB2293" t="s">
        <v>10032</v>
      </c>
      <c r="BF2293" s="6" t="e">
        <f t="shared" si="105"/>
        <v>#NUM!</v>
      </c>
      <c r="BG2293" t="e">
        <f t="shared" si="106"/>
        <v>#NUM!</v>
      </c>
      <c r="BH2293" t="e">
        <f t="shared" si="107"/>
        <v>#NUM!</v>
      </c>
      <c r="BI2293" t="e">
        <f>VLOOKUP(H2293,Sheet2!$A$1:$B$270,2,FALSE)</f>
        <v>#N/A</v>
      </c>
    </row>
    <row r="2294" spans="1:61">
      <c r="A2294">
        <v>2293</v>
      </c>
      <c r="B2294">
        <v>1002531330</v>
      </c>
      <c r="C2294">
        <v>3</v>
      </c>
      <c r="D2294" t="s">
        <v>51</v>
      </c>
      <c r="E2294">
        <v>4</v>
      </c>
      <c r="F2294" t="s">
        <v>273</v>
      </c>
      <c r="G2294" t="s">
        <v>339</v>
      </c>
      <c r="H2294" t="s">
        <v>4684</v>
      </c>
      <c r="I2294" t="s">
        <v>213</v>
      </c>
      <c r="J2294" t="s">
        <v>214</v>
      </c>
      <c r="K2294" t="s">
        <v>149</v>
      </c>
      <c r="L2294" t="s">
        <v>215</v>
      </c>
      <c r="M2294" t="s">
        <v>240</v>
      </c>
      <c r="N2294" t="s">
        <v>216</v>
      </c>
      <c r="O2294" s="57">
        <v>46251.710370370369</v>
      </c>
      <c r="P2294" s="57">
        <v>46251.711122685185</v>
      </c>
      <c r="Q2294">
        <v>69368311</v>
      </c>
      <c r="S2294">
        <v>142519105206</v>
      </c>
      <c r="T2294" t="s">
        <v>11783</v>
      </c>
      <c r="U2294" t="s">
        <v>11784</v>
      </c>
      <c r="V2294" t="s">
        <v>13153</v>
      </c>
      <c r="Z2294">
        <v>111.1441159</v>
      </c>
      <c r="AA2294">
        <v>-6.9181242999999997</v>
      </c>
      <c r="AB2294" t="s">
        <v>13154</v>
      </c>
      <c r="AC2294" t="s">
        <v>237</v>
      </c>
      <c r="AL2294" t="s">
        <v>218</v>
      </c>
      <c r="AM2294" t="s">
        <v>10505</v>
      </c>
      <c r="AN2294" t="s">
        <v>6</v>
      </c>
      <c r="AO2294" t="s">
        <v>10500</v>
      </c>
      <c r="AP2294" s="57">
        <v>46252.541666666664</v>
      </c>
      <c r="AR2294" t="s">
        <v>241</v>
      </c>
      <c r="AS2294" t="s">
        <v>4684</v>
      </c>
      <c r="AT2294" t="s">
        <v>231</v>
      </c>
      <c r="AV2294" t="s">
        <v>240</v>
      </c>
      <c r="AW2294" t="s">
        <v>642</v>
      </c>
      <c r="AX2294" t="s">
        <v>223</v>
      </c>
      <c r="BA2294" s="57">
        <v>46252.541666666664</v>
      </c>
      <c r="BB2294" t="s">
        <v>10505</v>
      </c>
      <c r="BF2294" s="6" t="e">
        <f t="shared" si="105"/>
        <v>#NUM!</v>
      </c>
      <c r="BG2294" t="e">
        <f t="shared" si="106"/>
        <v>#NUM!</v>
      </c>
      <c r="BH2294" t="e">
        <f t="shared" si="107"/>
        <v>#NUM!</v>
      </c>
      <c r="BI2294" t="e">
        <f>VLOOKUP(H2294,Sheet2!$A$1:$B$270,2,FALSE)</f>
        <v>#N/A</v>
      </c>
    </row>
    <row r="2295" spans="1:61">
      <c r="A2295">
        <v>2294</v>
      </c>
      <c r="B2295">
        <v>1002515804</v>
      </c>
      <c r="C2295">
        <v>3</v>
      </c>
      <c r="D2295" t="s">
        <v>55</v>
      </c>
      <c r="E2295">
        <v>5</v>
      </c>
      <c r="F2295" t="s">
        <v>228</v>
      </c>
      <c r="G2295" t="s">
        <v>127</v>
      </c>
      <c r="H2295" t="s">
        <v>496</v>
      </c>
      <c r="I2295" t="s">
        <v>213</v>
      </c>
      <c r="J2295" t="s">
        <v>214</v>
      </c>
      <c r="K2295" t="s">
        <v>149</v>
      </c>
      <c r="M2295" t="s">
        <v>76</v>
      </c>
      <c r="N2295" t="s">
        <v>216</v>
      </c>
      <c r="O2295" s="57">
        <v>46242.474016203705</v>
      </c>
      <c r="P2295" s="57">
        <v>46242.699004629627</v>
      </c>
      <c r="Q2295">
        <v>69361145</v>
      </c>
      <c r="S2295">
        <v>152428209498</v>
      </c>
      <c r="T2295" t="s">
        <v>5540</v>
      </c>
      <c r="U2295" t="s">
        <v>5541</v>
      </c>
      <c r="V2295" t="s">
        <v>5542</v>
      </c>
      <c r="Z2295">
        <v>113.687455</v>
      </c>
      <c r="AA2295">
        <v>-7.0253519999999998</v>
      </c>
      <c r="AB2295" t="s">
        <v>5543</v>
      </c>
      <c r="AC2295" t="s">
        <v>217</v>
      </c>
      <c r="AL2295" t="s">
        <v>218</v>
      </c>
      <c r="AM2295" t="s">
        <v>5544</v>
      </c>
      <c r="AN2295" t="s">
        <v>6</v>
      </c>
      <c r="AO2295" s="57">
        <v>46242.476041666669</v>
      </c>
      <c r="AR2295" t="s">
        <v>219</v>
      </c>
      <c r="AS2295" t="s">
        <v>496</v>
      </c>
      <c r="AT2295" t="s">
        <v>231</v>
      </c>
      <c r="AU2295">
        <v>20260808</v>
      </c>
      <c r="AV2295" t="s">
        <v>222</v>
      </c>
      <c r="AW2295" t="s">
        <v>591</v>
      </c>
      <c r="AX2295" t="s">
        <v>223</v>
      </c>
      <c r="BA2295" s="57">
        <v>46242.291666666664</v>
      </c>
      <c r="BB2295" t="s">
        <v>5544</v>
      </c>
      <c r="BC2295">
        <v>2026</v>
      </c>
      <c r="BD2295">
        <v>8</v>
      </c>
      <c r="BE2295">
        <v>8</v>
      </c>
      <c r="BF2295" s="6">
        <f t="shared" si="105"/>
        <v>46242</v>
      </c>
      <c r="BG2295">
        <f t="shared" si="106"/>
        <v>-0.29166666666424135</v>
      </c>
      <c r="BH2295" t="str">
        <f t="shared" si="107"/>
        <v>COMPLY</v>
      </c>
      <c r="BI2295" t="str">
        <f>VLOOKUP(H2295,Sheet2!$A$1:$B$270,2,FALSE)</f>
        <v>MADURA</v>
      </c>
    </row>
    <row r="2296" spans="1:61">
      <c r="A2296">
        <v>2295</v>
      </c>
      <c r="B2296">
        <v>1002515631</v>
      </c>
      <c r="C2296">
        <v>3</v>
      </c>
      <c r="D2296" t="s">
        <v>55</v>
      </c>
      <c r="E2296">
        <v>5</v>
      </c>
      <c r="F2296" t="s">
        <v>228</v>
      </c>
      <c r="G2296" t="s">
        <v>121</v>
      </c>
      <c r="H2296" t="s">
        <v>284</v>
      </c>
      <c r="I2296" t="s">
        <v>213</v>
      </c>
      <c r="J2296" t="s">
        <v>214</v>
      </c>
      <c r="K2296" t="s">
        <v>149</v>
      </c>
      <c r="L2296" t="s">
        <v>215</v>
      </c>
      <c r="M2296" t="s">
        <v>76</v>
      </c>
      <c r="N2296" t="s">
        <v>216</v>
      </c>
      <c r="O2296" s="57">
        <v>46242.386770833335</v>
      </c>
      <c r="P2296" s="57">
        <v>46243.437939814816</v>
      </c>
      <c r="Q2296">
        <v>69361240</v>
      </c>
      <c r="S2296">
        <v>152437905586</v>
      </c>
      <c r="T2296" t="s">
        <v>5545</v>
      </c>
      <c r="U2296" t="s">
        <v>5546</v>
      </c>
      <c r="V2296" t="s">
        <v>5547</v>
      </c>
      <c r="Z2296">
        <v>113.275085315108</v>
      </c>
      <c r="AA2296">
        <v>-7.0632842062431296</v>
      </c>
      <c r="AB2296" t="s">
        <v>5548</v>
      </c>
      <c r="AC2296" t="s">
        <v>217</v>
      </c>
      <c r="AL2296" t="s">
        <v>218</v>
      </c>
      <c r="AM2296" t="s">
        <v>5549</v>
      </c>
      <c r="AN2296" t="s">
        <v>6</v>
      </c>
      <c r="AO2296" s="57">
        <v>46242.39266203704</v>
      </c>
      <c r="AP2296" s="57">
        <v>46243.333333333336</v>
      </c>
      <c r="AR2296" t="s">
        <v>219</v>
      </c>
      <c r="AS2296" t="s">
        <v>284</v>
      </c>
      <c r="AT2296" t="s">
        <v>221</v>
      </c>
      <c r="AU2296">
        <v>20260809</v>
      </c>
      <c r="AV2296" t="s">
        <v>222</v>
      </c>
      <c r="AW2296" t="s">
        <v>979</v>
      </c>
      <c r="AX2296" t="s">
        <v>223</v>
      </c>
      <c r="BA2296" s="57">
        <v>46243.333333333336</v>
      </c>
      <c r="BB2296" t="s">
        <v>5549</v>
      </c>
      <c r="BC2296">
        <v>2026</v>
      </c>
      <c r="BD2296">
        <v>8</v>
      </c>
      <c r="BE2296">
        <v>9</v>
      </c>
      <c r="BF2296" s="6">
        <f t="shared" si="105"/>
        <v>46243</v>
      </c>
      <c r="BG2296">
        <f t="shared" si="106"/>
        <v>-0.33333333333575865</v>
      </c>
      <c r="BH2296" t="str">
        <f t="shared" si="107"/>
        <v>COMPLY</v>
      </c>
      <c r="BI2296" t="str">
        <f>VLOOKUP(H2296,Sheet2!$A$1:$B$270,2,FALSE)</f>
        <v>MADURA</v>
      </c>
    </row>
    <row r="2297" spans="1:61">
      <c r="A2297">
        <v>2296</v>
      </c>
      <c r="B2297">
        <v>1002527870</v>
      </c>
      <c r="C2297">
        <v>3</v>
      </c>
      <c r="D2297" t="s">
        <v>55</v>
      </c>
      <c r="E2297">
        <v>5</v>
      </c>
      <c r="F2297" t="s">
        <v>228</v>
      </c>
      <c r="G2297" t="s">
        <v>127</v>
      </c>
      <c r="H2297" t="s">
        <v>496</v>
      </c>
      <c r="I2297" t="s">
        <v>213</v>
      </c>
      <c r="J2297" t="s">
        <v>214</v>
      </c>
      <c r="K2297" t="s">
        <v>149</v>
      </c>
      <c r="L2297" t="s">
        <v>215</v>
      </c>
      <c r="M2297" t="s">
        <v>76</v>
      </c>
      <c r="N2297" t="s">
        <v>216</v>
      </c>
      <c r="O2297" s="57">
        <v>46249.428437499999</v>
      </c>
      <c r="P2297" s="57">
        <v>46249.752696759257</v>
      </c>
      <c r="Q2297">
        <v>69366631</v>
      </c>
      <c r="S2297">
        <v>152428209682</v>
      </c>
      <c r="T2297" t="s">
        <v>11747</v>
      </c>
      <c r="U2297" t="s">
        <v>8971</v>
      </c>
      <c r="V2297" t="s">
        <v>13155</v>
      </c>
      <c r="Z2297">
        <v>113.744173832237</v>
      </c>
      <c r="AA2297">
        <v>-7.1146344924729901</v>
      </c>
      <c r="AB2297" t="s">
        <v>13156</v>
      </c>
      <c r="AC2297" t="s">
        <v>217</v>
      </c>
      <c r="AL2297" t="s">
        <v>218</v>
      </c>
      <c r="AM2297" t="s">
        <v>11750</v>
      </c>
      <c r="AN2297" t="s">
        <v>6</v>
      </c>
      <c r="AO2297" t="s">
        <v>10748</v>
      </c>
      <c r="AP2297" s="57">
        <v>46250.333333333336</v>
      </c>
      <c r="AR2297" t="s">
        <v>219</v>
      </c>
      <c r="AS2297" t="s">
        <v>496</v>
      </c>
      <c r="AT2297" t="s">
        <v>231</v>
      </c>
      <c r="AU2297">
        <v>20260815</v>
      </c>
      <c r="AV2297" t="s">
        <v>222</v>
      </c>
      <c r="AW2297" t="s">
        <v>1015</v>
      </c>
      <c r="AX2297" t="s">
        <v>223</v>
      </c>
      <c r="BA2297" s="57">
        <v>46250.333333333336</v>
      </c>
      <c r="BB2297" t="s">
        <v>11750</v>
      </c>
      <c r="BC2297">
        <v>2026</v>
      </c>
      <c r="BD2297">
        <v>8</v>
      </c>
      <c r="BE2297">
        <v>15</v>
      </c>
      <c r="BF2297" s="6">
        <f t="shared" si="105"/>
        <v>46249</v>
      </c>
      <c r="BG2297">
        <f t="shared" si="106"/>
        <v>-1.3333333333357587</v>
      </c>
      <c r="BH2297" t="str">
        <f t="shared" si="107"/>
        <v>COMPLY</v>
      </c>
      <c r="BI2297" t="str">
        <f>VLOOKUP(H2297,Sheet2!$A$1:$B$270,2,FALSE)</f>
        <v>MADURA</v>
      </c>
    </row>
    <row r="2298" spans="1:61">
      <c r="A2298">
        <v>2297</v>
      </c>
      <c r="B2298">
        <v>1002508600</v>
      </c>
      <c r="C2298">
        <v>3</v>
      </c>
      <c r="D2298" t="s">
        <v>55</v>
      </c>
      <c r="E2298">
        <v>5</v>
      </c>
      <c r="F2298" t="s">
        <v>265</v>
      </c>
      <c r="G2298" t="s">
        <v>126</v>
      </c>
      <c r="H2298" t="s">
        <v>266</v>
      </c>
      <c r="I2298" t="s">
        <v>9798</v>
      </c>
      <c r="J2298" t="s">
        <v>214</v>
      </c>
      <c r="K2298" t="s">
        <v>149</v>
      </c>
      <c r="M2298" t="s">
        <v>76</v>
      </c>
      <c r="N2298" t="s">
        <v>10252</v>
      </c>
      <c r="O2298" s="57">
        <v>46238.607407407406</v>
      </c>
      <c r="P2298" s="57">
        <v>46238.72351851852</v>
      </c>
      <c r="Q2298">
        <v>15769645</v>
      </c>
      <c r="S2298">
        <v>152413167514</v>
      </c>
      <c r="T2298" t="s">
        <v>12261</v>
      </c>
      <c r="U2298" t="s">
        <v>13157</v>
      </c>
      <c r="V2298" t="s">
        <v>13158</v>
      </c>
      <c r="Z2298">
        <v>112.72008099999999</v>
      </c>
      <c r="AA2298">
        <v>-7.2578240000000003</v>
      </c>
      <c r="AB2298" t="s">
        <v>13159</v>
      </c>
      <c r="AC2298" t="s">
        <v>291</v>
      </c>
      <c r="AL2298" t="s">
        <v>218</v>
      </c>
      <c r="AM2298" t="s">
        <v>13160</v>
      </c>
      <c r="AN2298" t="s">
        <v>6</v>
      </c>
      <c r="AO2298" s="57">
        <v>46120.611273148148</v>
      </c>
      <c r="AR2298" t="s">
        <v>219</v>
      </c>
      <c r="AS2298" t="s">
        <v>266</v>
      </c>
      <c r="AT2298" t="s">
        <v>231</v>
      </c>
      <c r="AU2298">
        <v>20260804</v>
      </c>
      <c r="AV2298" t="s">
        <v>222</v>
      </c>
      <c r="AW2298" t="s">
        <v>10536</v>
      </c>
      <c r="AX2298" t="s">
        <v>223</v>
      </c>
      <c r="BA2298" s="57">
        <v>46238.5</v>
      </c>
      <c r="BB2298" t="s">
        <v>13160</v>
      </c>
      <c r="BC2298">
        <v>2026</v>
      </c>
      <c r="BD2298">
        <v>8</v>
      </c>
      <c r="BE2298">
        <v>4</v>
      </c>
      <c r="BF2298" s="6">
        <f t="shared" si="105"/>
        <v>46238</v>
      </c>
      <c r="BG2298">
        <f t="shared" si="106"/>
        <v>-0.5</v>
      </c>
      <c r="BH2298" t="str">
        <f t="shared" si="107"/>
        <v>COMPLY</v>
      </c>
      <c r="BI2298" t="str">
        <f>VLOOKUP(H2298,Sheet2!$A$1:$B$270,2,FALSE)</f>
        <v>SURABAYA SELATAN</v>
      </c>
    </row>
    <row r="2299" spans="1:61">
      <c r="A2299">
        <v>2298</v>
      </c>
      <c r="B2299">
        <v>1002525630</v>
      </c>
      <c r="C2299">
        <v>3</v>
      </c>
      <c r="D2299" t="s">
        <v>51</v>
      </c>
      <c r="E2299">
        <v>4</v>
      </c>
      <c r="F2299" t="s">
        <v>273</v>
      </c>
      <c r="G2299" t="s">
        <v>569</v>
      </c>
      <c r="H2299" t="s">
        <v>1050</v>
      </c>
      <c r="I2299" t="s">
        <v>213</v>
      </c>
      <c r="J2299" t="s">
        <v>214</v>
      </c>
      <c r="K2299" t="s">
        <v>149</v>
      </c>
      <c r="L2299" t="s">
        <v>215</v>
      </c>
      <c r="M2299" t="s">
        <v>76</v>
      </c>
      <c r="N2299" t="s">
        <v>216</v>
      </c>
      <c r="O2299" s="57">
        <v>46248.395787037036</v>
      </c>
      <c r="P2299" s="57">
        <v>46249.684513888889</v>
      </c>
      <c r="Q2299">
        <v>69365699</v>
      </c>
      <c r="S2299">
        <v>142521103398</v>
      </c>
      <c r="T2299" t="s">
        <v>13161</v>
      </c>
      <c r="U2299" t="s">
        <v>13162</v>
      </c>
      <c r="V2299" t="s">
        <v>13163</v>
      </c>
      <c r="Z2299">
        <v>110.8028869</v>
      </c>
      <c r="AA2299">
        <v>-7.1764748999999997</v>
      </c>
      <c r="AB2299" t="s">
        <v>13164</v>
      </c>
      <c r="AC2299" t="s">
        <v>237</v>
      </c>
      <c r="AL2299" t="s">
        <v>218</v>
      </c>
      <c r="AM2299" t="s">
        <v>10261</v>
      </c>
      <c r="AN2299" t="s">
        <v>6</v>
      </c>
      <c r="AO2299" t="s">
        <v>9839</v>
      </c>
      <c r="AP2299" s="57">
        <v>46249.541666666664</v>
      </c>
      <c r="AR2299" t="s">
        <v>219</v>
      </c>
      <c r="AS2299" t="s">
        <v>1050</v>
      </c>
      <c r="AT2299" t="s">
        <v>231</v>
      </c>
      <c r="AU2299">
        <v>20260815</v>
      </c>
      <c r="AV2299" t="s">
        <v>222</v>
      </c>
      <c r="AW2299" t="s">
        <v>1010</v>
      </c>
      <c r="AX2299" t="s">
        <v>223</v>
      </c>
      <c r="BA2299" s="57">
        <v>46249.541666666664</v>
      </c>
      <c r="BB2299" t="s">
        <v>10261</v>
      </c>
      <c r="BC2299">
        <v>2026</v>
      </c>
      <c r="BD2299">
        <v>8</v>
      </c>
      <c r="BE2299">
        <v>15</v>
      </c>
      <c r="BF2299" s="6">
        <f t="shared" si="105"/>
        <v>46249</v>
      </c>
      <c r="BG2299">
        <f t="shared" si="106"/>
        <v>-0.54166666666424135</v>
      </c>
      <c r="BH2299" t="str">
        <f t="shared" si="107"/>
        <v>COMPLY</v>
      </c>
      <c r="BI2299" t="e">
        <f>VLOOKUP(H2299,Sheet2!$A$1:$B$270,2,FALSE)</f>
        <v>#N/A</v>
      </c>
    </row>
    <row r="2300" spans="1:61">
      <c r="A2300">
        <v>2299</v>
      </c>
      <c r="B2300">
        <v>1002519676</v>
      </c>
      <c r="C2300">
        <v>3</v>
      </c>
      <c r="D2300" t="s">
        <v>45</v>
      </c>
      <c r="E2300">
        <v>5</v>
      </c>
      <c r="F2300" t="s">
        <v>211</v>
      </c>
      <c r="G2300" t="s">
        <v>115</v>
      </c>
      <c r="H2300" t="s">
        <v>405</v>
      </c>
      <c r="I2300" t="s">
        <v>213</v>
      </c>
      <c r="J2300" t="s">
        <v>214</v>
      </c>
      <c r="K2300" t="s">
        <v>149</v>
      </c>
      <c r="L2300" t="s">
        <v>606</v>
      </c>
      <c r="M2300" t="s">
        <v>225</v>
      </c>
      <c r="N2300" t="s">
        <v>216</v>
      </c>
      <c r="O2300" s="57">
        <v>46245.503425925926</v>
      </c>
      <c r="P2300" s="57">
        <v>46246.640763888892</v>
      </c>
      <c r="Q2300">
        <v>69363199</v>
      </c>
      <c r="R2300">
        <v>3707702032</v>
      </c>
      <c r="S2300">
        <v>172602203927</v>
      </c>
      <c r="T2300" t="s">
        <v>7727</v>
      </c>
      <c r="U2300" t="s">
        <v>7728</v>
      </c>
      <c r="V2300" t="s">
        <v>7729</v>
      </c>
      <c r="Z2300">
        <v>116.128697</v>
      </c>
      <c r="AA2300">
        <v>-8.6841050000000006</v>
      </c>
      <c r="AB2300" t="s">
        <v>7730</v>
      </c>
      <c r="AC2300" t="s">
        <v>237</v>
      </c>
      <c r="AL2300" t="s">
        <v>218</v>
      </c>
      <c r="AM2300" t="s">
        <v>7731</v>
      </c>
      <c r="AN2300" t="s">
        <v>6</v>
      </c>
      <c r="AO2300" s="57">
        <v>46334.507453703707</v>
      </c>
      <c r="AP2300" s="57">
        <v>46246.625</v>
      </c>
      <c r="AR2300" t="s">
        <v>18</v>
      </c>
      <c r="AS2300" t="s">
        <v>405</v>
      </c>
      <c r="AT2300" t="s">
        <v>231</v>
      </c>
      <c r="AV2300" t="s">
        <v>227</v>
      </c>
      <c r="AW2300" t="s">
        <v>983</v>
      </c>
      <c r="AX2300" t="s">
        <v>223</v>
      </c>
      <c r="BA2300" s="57">
        <v>46246.625</v>
      </c>
      <c r="BB2300" t="s">
        <v>7731</v>
      </c>
      <c r="BF2300" s="6" t="e">
        <f t="shared" si="105"/>
        <v>#NUM!</v>
      </c>
      <c r="BG2300" t="e">
        <f t="shared" si="106"/>
        <v>#NUM!</v>
      </c>
      <c r="BH2300" t="e">
        <f t="shared" si="107"/>
        <v>#NUM!</v>
      </c>
      <c r="BI2300" t="str">
        <f>VLOOKUP(H2300,Sheet2!$A$1:$B$270,2,FALSE)</f>
        <v>SELONG</v>
      </c>
    </row>
    <row r="2301" spans="1:61">
      <c r="A2301">
        <v>2300</v>
      </c>
      <c r="B2301">
        <v>1002531219</v>
      </c>
      <c r="C2301">
        <v>3</v>
      </c>
      <c r="D2301" t="s">
        <v>45</v>
      </c>
      <c r="E2301">
        <v>5</v>
      </c>
      <c r="F2301" t="s">
        <v>211</v>
      </c>
      <c r="G2301" t="s">
        <v>110</v>
      </c>
      <c r="H2301" t="s">
        <v>455</v>
      </c>
      <c r="I2301" t="s">
        <v>213</v>
      </c>
      <c r="J2301" t="s">
        <v>214</v>
      </c>
      <c r="K2301" t="s">
        <v>149</v>
      </c>
      <c r="L2301" t="s">
        <v>215</v>
      </c>
      <c r="M2301" t="s">
        <v>240</v>
      </c>
      <c r="N2301" t="s">
        <v>216</v>
      </c>
      <c r="O2301" s="57">
        <v>46251.67287037037</v>
      </c>
      <c r="P2301" s="57">
        <v>46251.673622685186</v>
      </c>
      <c r="Q2301">
        <v>69368242</v>
      </c>
      <c r="S2301">
        <v>172610305734</v>
      </c>
      <c r="T2301" t="s">
        <v>13165</v>
      </c>
      <c r="U2301" t="s">
        <v>13166</v>
      </c>
      <c r="V2301" t="s">
        <v>13167</v>
      </c>
      <c r="Z2301">
        <v>118.916659</v>
      </c>
      <c r="AA2301">
        <v>-8.3661630000000002</v>
      </c>
      <c r="AB2301" t="s">
        <v>13168</v>
      </c>
      <c r="AC2301" t="s">
        <v>237</v>
      </c>
      <c r="AL2301" t="s">
        <v>218</v>
      </c>
      <c r="AM2301" t="s">
        <v>13169</v>
      </c>
      <c r="AN2301" t="s">
        <v>6</v>
      </c>
      <c r="AO2301" t="s">
        <v>13170</v>
      </c>
      <c r="AP2301" s="57">
        <v>46252.541666666664</v>
      </c>
      <c r="AR2301" t="s">
        <v>241</v>
      </c>
      <c r="AS2301" t="s">
        <v>455</v>
      </c>
      <c r="AT2301" t="s">
        <v>231</v>
      </c>
      <c r="AV2301" t="s">
        <v>240</v>
      </c>
      <c r="AW2301" t="s">
        <v>1012</v>
      </c>
      <c r="AX2301" t="s">
        <v>223</v>
      </c>
      <c r="BA2301" s="57">
        <v>46252.541666666664</v>
      </c>
      <c r="BB2301" t="s">
        <v>13169</v>
      </c>
      <c r="BF2301" s="6" t="e">
        <f t="shared" si="105"/>
        <v>#NUM!</v>
      </c>
      <c r="BG2301" t="e">
        <f t="shared" si="106"/>
        <v>#NUM!</v>
      </c>
      <c r="BH2301" t="e">
        <f t="shared" si="107"/>
        <v>#NUM!</v>
      </c>
      <c r="BI2301" t="str">
        <f>VLOOKUP(H2301,Sheet2!$A$1:$B$270,2,FALSE)</f>
        <v>BIMA</v>
      </c>
    </row>
    <row r="2302" spans="1:61">
      <c r="A2302">
        <v>2301</v>
      </c>
      <c r="B2302">
        <v>1002522728</v>
      </c>
      <c r="C2302">
        <v>3</v>
      </c>
      <c r="D2302" t="s">
        <v>42</v>
      </c>
      <c r="E2302">
        <v>5</v>
      </c>
      <c r="F2302" t="s">
        <v>233</v>
      </c>
      <c r="G2302" t="s">
        <v>103</v>
      </c>
      <c r="H2302" t="s">
        <v>401</v>
      </c>
      <c r="I2302" t="s">
        <v>213</v>
      </c>
      <c r="J2302" t="s">
        <v>214</v>
      </c>
      <c r="K2302" t="s">
        <v>149</v>
      </c>
      <c r="M2302" t="s">
        <v>76</v>
      </c>
      <c r="N2302" t="s">
        <v>216</v>
      </c>
      <c r="O2302" s="57">
        <v>46246.662175925929</v>
      </c>
      <c r="P2302" s="57">
        <v>46247.913888888892</v>
      </c>
      <c r="Q2302">
        <v>69364478</v>
      </c>
      <c r="S2302">
        <v>152318240866</v>
      </c>
      <c r="T2302" t="s">
        <v>8632</v>
      </c>
      <c r="U2302" t="s">
        <v>8633</v>
      </c>
      <c r="V2302" t="s">
        <v>9588</v>
      </c>
      <c r="Z2302">
        <v>112.2461531</v>
      </c>
      <c r="AA2302">
        <v>-7.6142173</v>
      </c>
      <c r="AB2302" t="s">
        <v>8634</v>
      </c>
      <c r="AC2302" t="s">
        <v>230</v>
      </c>
      <c r="AL2302" t="s">
        <v>218</v>
      </c>
      <c r="AM2302" t="s">
        <v>9589</v>
      </c>
      <c r="AN2302" t="s">
        <v>6</v>
      </c>
      <c r="AO2302" s="57">
        <v>46364.663321759261</v>
      </c>
      <c r="AP2302" s="57">
        <v>46248.333333333336</v>
      </c>
      <c r="AR2302" t="s">
        <v>219</v>
      </c>
      <c r="AS2302" t="s">
        <v>401</v>
      </c>
      <c r="AT2302" t="s">
        <v>231</v>
      </c>
      <c r="AU2302">
        <v>20260813</v>
      </c>
      <c r="AV2302" t="s">
        <v>222</v>
      </c>
      <c r="AW2302" t="s">
        <v>560</v>
      </c>
      <c r="AX2302" t="s">
        <v>223</v>
      </c>
      <c r="BA2302" s="57">
        <v>46248.333333333336</v>
      </c>
      <c r="BB2302" t="s">
        <v>9589</v>
      </c>
      <c r="BC2302">
        <v>2026</v>
      </c>
      <c r="BD2302">
        <v>8</v>
      </c>
      <c r="BE2302">
        <v>13</v>
      </c>
      <c r="BF2302" s="6">
        <f t="shared" si="105"/>
        <v>46247</v>
      </c>
      <c r="BG2302">
        <f t="shared" si="106"/>
        <v>-1.3333333333357587</v>
      </c>
      <c r="BH2302" t="str">
        <f t="shared" si="107"/>
        <v>COMPLY</v>
      </c>
      <c r="BI2302" t="str">
        <f>VLOOKUP(H2302,Sheet2!$A$1:$B$270,2,FALSE)</f>
        <v>MOJOKERTO</v>
      </c>
    </row>
    <row r="2303" spans="1:61">
      <c r="A2303">
        <v>2302</v>
      </c>
      <c r="B2303">
        <v>1002528477</v>
      </c>
      <c r="C2303">
        <v>3</v>
      </c>
      <c r="D2303" t="s">
        <v>38</v>
      </c>
      <c r="E2303">
        <v>5</v>
      </c>
      <c r="F2303" t="s">
        <v>90</v>
      </c>
      <c r="G2303" t="s">
        <v>93</v>
      </c>
      <c r="H2303" t="s">
        <v>391</v>
      </c>
      <c r="I2303" t="s">
        <v>213</v>
      </c>
      <c r="J2303" t="s">
        <v>214</v>
      </c>
      <c r="K2303" t="s">
        <v>149</v>
      </c>
      <c r="L2303" t="s">
        <v>215</v>
      </c>
      <c r="M2303" t="s">
        <v>76</v>
      </c>
      <c r="N2303" t="s">
        <v>216</v>
      </c>
      <c r="O2303" s="57">
        <v>46249.61037037037</v>
      </c>
      <c r="P2303" s="57">
        <v>46251.77306712963</v>
      </c>
      <c r="Q2303">
        <v>69366977</v>
      </c>
      <c r="S2303">
        <v>152615203203</v>
      </c>
      <c r="T2303" t="s">
        <v>13171</v>
      </c>
      <c r="U2303" t="s">
        <v>13172</v>
      </c>
      <c r="V2303" t="s">
        <v>13173</v>
      </c>
      <c r="Z2303">
        <v>112.101025097072</v>
      </c>
      <c r="AA2303">
        <v>-7.59035289503956</v>
      </c>
      <c r="AB2303" t="s">
        <v>13174</v>
      </c>
      <c r="AC2303" t="s">
        <v>217</v>
      </c>
      <c r="AL2303" t="s">
        <v>218</v>
      </c>
      <c r="AM2303" t="s">
        <v>11978</v>
      </c>
      <c r="AN2303" t="s">
        <v>6</v>
      </c>
      <c r="AO2303" t="s">
        <v>10076</v>
      </c>
      <c r="AP2303" s="57">
        <v>46250.541666666664</v>
      </c>
      <c r="AR2303" t="s">
        <v>219</v>
      </c>
      <c r="AS2303" t="s">
        <v>391</v>
      </c>
      <c r="AT2303" t="s">
        <v>231</v>
      </c>
      <c r="AU2303">
        <v>20260817</v>
      </c>
      <c r="AV2303" t="s">
        <v>222</v>
      </c>
      <c r="AW2303" t="s">
        <v>1010</v>
      </c>
      <c r="AX2303" t="s">
        <v>223</v>
      </c>
      <c r="BA2303" s="57">
        <v>46250.541666666664</v>
      </c>
      <c r="BB2303" t="s">
        <v>11978</v>
      </c>
      <c r="BC2303">
        <v>2026</v>
      </c>
      <c r="BD2303">
        <v>8</v>
      </c>
      <c r="BE2303">
        <v>17</v>
      </c>
      <c r="BF2303" s="6">
        <f t="shared" si="105"/>
        <v>46251</v>
      </c>
      <c r="BG2303">
        <f t="shared" si="106"/>
        <v>0.45833333333575865</v>
      </c>
      <c r="BH2303" t="str">
        <f t="shared" si="107"/>
        <v>COMPLY</v>
      </c>
      <c r="BI2303" t="str">
        <f>VLOOKUP(H2303,Sheet2!$A$1:$B$270,2,FALSE)</f>
        <v>NGANJUK</v>
      </c>
    </row>
    <row r="2304" spans="1:61">
      <c r="A2304">
        <v>2303</v>
      </c>
      <c r="B2304">
        <v>1002521245</v>
      </c>
      <c r="C2304">
        <v>3</v>
      </c>
      <c r="D2304" t="s">
        <v>49</v>
      </c>
      <c r="E2304">
        <v>4</v>
      </c>
      <c r="F2304" t="s">
        <v>252</v>
      </c>
      <c r="G2304" t="s">
        <v>553</v>
      </c>
      <c r="H2304" t="s">
        <v>559</v>
      </c>
      <c r="I2304" t="s">
        <v>213</v>
      </c>
      <c r="J2304" t="s">
        <v>214</v>
      </c>
      <c r="K2304" t="s">
        <v>149</v>
      </c>
      <c r="L2304" t="s">
        <v>215</v>
      </c>
      <c r="M2304" t="s">
        <v>575</v>
      </c>
      <c r="N2304" t="s">
        <v>216</v>
      </c>
      <c r="O2304" s="57">
        <v>46246.3596875</v>
      </c>
      <c r="P2304" s="57">
        <v>46248.666087962964</v>
      </c>
      <c r="Q2304">
        <v>69363832</v>
      </c>
      <c r="S2304">
        <v>146281108024</v>
      </c>
      <c r="T2304" t="s">
        <v>8635</v>
      </c>
      <c r="U2304" t="s">
        <v>8636</v>
      </c>
      <c r="V2304" t="s">
        <v>8637</v>
      </c>
      <c r="Z2304">
        <v>109.01260259999999</v>
      </c>
      <c r="AA2304">
        <v>-7.2654399999999999</v>
      </c>
      <c r="AB2304" t="s">
        <v>8638</v>
      </c>
      <c r="AC2304" t="s">
        <v>217</v>
      </c>
      <c r="AL2304" t="s">
        <v>218</v>
      </c>
      <c r="AM2304" t="s">
        <v>8639</v>
      </c>
      <c r="AN2304" t="s">
        <v>6</v>
      </c>
      <c r="AO2304" s="57">
        <v>46364.361018518517</v>
      </c>
      <c r="AP2304" s="57">
        <v>46247.333333333336</v>
      </c>
      <c r="AQ2304" t="s">
        <v>564</v>
      </c>
      <c r="AR2304" t="s">
        <v>14</v>
      </c>
      <c r="AS2304" t="s">
        <v>559</v>
      </c>
      <c r="AT2304" t="s">
        <v>231</v>
      </c>
      <c r="AV2304" t="s">
        <v>13175</v>
      </c>
      <c r="AW2304" t="s">
        <v>1018</v>
      </c>
      <c r="AX2304" t="s">
        <v>223</v>
      </c>
      <c r="BA2304" s="57">
        <v>46247.333333333336</v>
      </c>
      <c r="BB2304" t="s">
        <v>8639</v>
      </c>
      <c r="BF2304" s="6" t="e">
        <f t="shared" si="105"/>
        <v>#NUM!</v>
      </c>
      <c r="BG2304" t="e">
        <f t="shared" si="106"/>
        <v>#NUM!</v>
      </c>
      <c r="BH2304" t="e">
        <f t="shared" si="107"/>
        <v>#NUM!</v>
      </c>
      <c r="BI2304" t="e">
        <f>VLOOKUP(H2304,Sheet2!$A$1:$B$270,2,FALSE)</f>
        <v>#N/A</v>
      </c>
    </row>
    <row r="2305" spans="1:61">
      <c r="A2305">
        <v>2304</v>
      </c>
      <c r="B2305">
        <v>1002504436</v>
      </c>
      <c r="C2305">
        <v>3</v>
      </c>
      <c r="D2305" t="s">
        <v>45</v>
      </c>
      <c r="E2305">
        <v>5</v>
      </c>
      <c r="F2305" t="s">
        <v>211</v>
      </c>
      <c r="G2305" t="s">
        <v>118</v>
      </c>
      <c r="H2305" t="s">
        <v>212</v>
      </c>
      <c r="I2305" t="s">
        <v>213</v>
      </c>
      <c r="J2305" t="s">
        <v>214</v>
      </c>
      <c r="K2305" t="s">
        <v>149</v>
      </c>
      <c r="L2305" t="s">
        <v>215</v>
      </c>
      <c r="M2305" t="s">
        <v>575</v>
      </c>
      <c r="N2305" t="s">
        <v>216</v>
      </c>
      <c r="O2305" s="57">
        <v>46235.480520833335</v>
      </c>
      <c r="P2305" s="57">
        <v>46237.564421296294</v>
      </c>
      <c r="Q2305">
        <v>69356666</v>
      </c>
      <c r="S2305">
        <v>172606810517</v>
      </c>
      <c r="T2305" t="s">
        <v>1214</v>
      </c>
      <c r="U2305" t="s">
        <v>1215</v>
      </c>
      <c r="V2305" t="s">
        <v>3167</v>
      </c>
      <c r="Z2305">
        <v>117.4378584</v>
      </c>
      <c r="AA2305">
        <v>-8.6448596000000002</v>
      </c>
      <c r="AB2305" t="s">
        <v>2944</v>
      </c>
      <c r="AC2305" t="s">
        <v>237</v>
      </c>
      <c r="AL2305" t="s">
        <v>218</v>
      </c>
      <c r="AM2305" t="s">
        <v>2359</v>
      </c>
      <c r="AN2305" t="s">
        <v>6</v>
      </c>
      <c r="AO2305" s="57">
        <v>46030.485995370371</v>
      </c>
      <c r="AP2305" s="57">
        <v>46236.333333333336</v>
      </c>
      <c r="AQ2305" t="s">
        <v>903</v>
      </c>
      <c r="AR2305" t="s">
        <v>14</v>
      </c>
      <c r="AS2305" t="s">
        <v>212</v>
      </c>
      <c r="AT2305" t="s">
        <v>231</v>
      </c>
      <c r="AV2305" t="s">
        <v>3168</v>
      </c>
      <c r="AW2305" t="s">
        <v>1010</v>
      </c>
      <c r="AX2305" t="s">
        <v>223</v>
      </c>
      <c r="BA2305" s="57">
        <v>46236.333333333336</v>
      </c>
      <c r="BB2305" t="s">
        <v>2359</v>
      </c>
      <c r="BF2305" s="6" t="e">
        <f t="shared" si="105"/>
        <v>#NUM!</v>
      </c>
      <c r="BG2305" t="e">
        <f t="shared" si="106"/>
        <v>#NUM!</v>
      </c>
      <c r="BH2305" t="e">
        <f t="shared" si="107"/>
        <v>#NUM!</v>
      </c>
      <c r="BI2305" t="str">
        <f>VLOOKUP(H2305,Sheet2!$A$1:$B$270,2,FALSE)</f>
        <v>SUMBAWA</v>
      </c>
    </row>
    <row r="2306" spans="1:61">
      <c r="A2306">
        <v>2305</v>
      </c>
      <c r="B2306">
        <v>1002522148</v>
      </c>
      <c r="C2306">
        <v>3</v>
      </c>
      <c r="D2306" t="s">
        <v>55</v>
      </c>
      <c r="E2306">
        <v>5</v>
      </c>
      <c r="F2306" t="s">
        <v>228</v>
      </c>
      <c r="G2306" t="s">
        <v>121</v>
      </c>
      <c r="H2306" t="s">
        <v>284</v>
      </c>
      <c r="I2306" t="s">
        <v>213</v>
      </c>
      <c r="J2306" t="s">
        <v>214</v>
      </c>
      <c r="K2306" t="s">
        <v>149</v>
      </c>
      <c r="L2306" t="s">
        <v>215</v>
      </c>
      <c r="M2306" t="s">
        <v>575</v>
      </c>
      <c r="N2306" t="s">
        <v>216</v>
      </c>
      <c r="O2306" s="57">
        <v>46246.562465277777</v>
      </c>
      <c r="P2306" s="57">
        <v>46248.608206018522</v>
      </c>
      <c r="Q2306">
        <v>69364224</v>
      </c>
      <c r="S2306">
        <v>152437905607</v>
      </c>
      <c r="T2306" t="s">
        <v>8640</v>
      </c>
      <c r="U2306" t="s">
        <v>7310</v>
      </c>
      <c r="V2306" t="s">
        <v>8641</v>
      </c>
      <c r="Z2306">
        <v>113.270641900599</v>
      </c>
      <c r="AA2306">
        <v>-7.0412871239064101</v>
      </c>
      <c r="AB2306" t="s">
        <v>8642</v>
      </c>
      <c r="AC2306" t="s">
        <v>217</v>
      </c>
      <c r="AL2306" t="s">
        <v>218</v>
      </c>
      <c r="AM2306" t="s">
        <v>8643</v>
      </c>
      <c r="AN2306" t="s">
        <v>6</v>
      </c>
      <c r="AO2306" s="57">
        <v>46364.569351851853</v>
      </c>
      <c r="AP2306" s="57">
        <v>46247.541666666664</v>
      </c>
      <c r="AQ2306" t="s">
        <v>248</v>
      </c>
      <c r="AR2306" t="s">
        <v>14</v>
      </c>
      <c r="AS2306" t="s">
        <v>284</v>
      </c>
      <c r="AT2306" t="s">
        <v>221</v>
      </c>
      <c r="AV2306" t="s">
        <v>13176</v>
      </c>
      <c r="AW2306" t="s">
        <v>979</v>
      </c>
      <c r="AX2306" t="s">
        <v>223</v>
      </c>
      <c r="BA2306" s="57">
        <v>46247.541666666664</v>
      </c>
      <c r="BB2306" t="s">
        <v>8643</v>
      </c>
      <c r="BF2306" s="6" t="e">
        <f t="shared" si="105"/>
        <v>#NUM!</v>
      </c>
      <c r="BG2306" t="e">
        <f t="shared" si="106"/>
        <v>#NUM!</v>
      </c>
      <c r="BH2306" t="e">
        <f t="shared" si="107"/>
        <v>#NUM!</v>
      </c>
      <c r="BI2306" t="str">
        <f>VLOOKUP(H2306,Sheet2!$A$1:$B$270,2,FALSE)</f>
        <v>MADURA</v>
      </c>
    </row>
    <row r="2307" spans="1:61">
      <c r="A2307">
        <v>2306</v>
      </c>
      <c r="B2307">
        <v>1002515601</v>
      </c>
      <c r="C2307">
        <v>3</v>
      </c>
      <c r="D2307" t="s">
        <v>59</v>
      </c>
      <c r="E2307">
        <v>4</v>
      </c>
      <c r="F2307" t="s">
        <v>243</v>
      </c>
      <c r="G2307" t="s">
        <v>261</v>
      </c>
      <c r="H2307" t="s">
        <v>262</v>
      </c>
      <c r="I2307" t="s">
        <v>10039</v>
      </c>
      <c r="J2307" t="s">
        <v>214</v>
      </c>
      <c r="K2307" t="s">
        <v>149</v>
      </c>
      <c r="M2307" t="s">
        <v>586</v>
      </c>
      <c r="N2307" t="s">
        <v>10348</v>
      </c>
      <c r="O2307" s="57">
        <v>46242.36855324074</v>
      </c>
      <c r="P2307" s="57">
        <v>46246.541365740741</v>
      </c>
      <c r="Q2307">
        <v>69361245</v>
      </c>
      <c r="S2307">
        <v>141373127415</v>
      </c>
      <c r="T2307" t="s">
        <v>12636</v>
      </c>
      <c r="U2307" t="s">
        <v>13177</v>
      </c>
      <c r="V2307" t="s">
        <v>13178</v>
      </c>
      <c r="Z2307">
        <v>109.855791</v>
      </c>
      <c r="AA2307">
        <v>-7.4181439999999998</v>
      </c>
      <c r="AB2307" t="s">
        <v>10631</v>
      </c>
      <c r="AC2307" t="s">
        <v>226</v>
      </c>
      <c r="AL2307" t="s">
        <v>218</v>
      </c>
      <c r="AM2307" t="s">
        <v>10032</v>
      </c>
      <c r="AN2307" t="s">
        <v>6</v>
      </c>
      <c r="AO2307" s="57">
        <v>46242.371562499997</v>
      </c>
      <c r="AQ2307" t="s">
        <v>248</v>
      </c>
      <c r="AR2307" t="s">
        <v>14</v>
      </c>
      <c r="AS2307" t="s">
        <v>262</v>
      </c>
      <c r="AT2307" t="s">
        <v>231</v>
      </c>
      <c r="AV2307" t="s">
        <v>587</v>
      </c>
      <c r="AW2307" t="s">
        <v>10027</v>
      </c>
      <c r="AX2307" t="s">
        <v>223</v>
      </c>
      <c r="BA2307" s="57">
        <v>46242.541666666664</v>
      </c>
      <c r="BB2307" t="s">
        <v>10032</v>
      </c>
      <c r="BF2307" s="6" t="e">
        <f t="shared" ref="BF2307:BF2370" si="108">DATE(BC2307,BD2307,BE2307)</f>
        <v>#NUM!</v>
      </c>
      <c r="BG2307" t="e">
        <f t="shared" ref="BG2307:BG2370" si="109">BF2307-BA2307</f>
        <v>#NUM!</v>
      </c>
      <c r="BH2307" t="e">
        <f t="shared" ref="BH2307:BH2370" si="110">IF(BG2307=1,"COMPLY",IF(BG2307&lt;1,"COMPLY","NOT COMPLY"))</f>
        <v>#NUM!</v>
      </c>
      <c r="BI2307" t="e">
        <f>VLOOKUP(H2307,Sheet2!$A$1:$B$270,2,FALSE)</f>
        <v>#N/A</v>
      </c>
    </row>
    <row r="2308" spans="1:61">
      <c r="A2308">
        <v>2307</v>
      </c>
      <c r="B2308">
        <v>1002513438</v>
      </c>
      <c r="C2308">
        <v>3</v>
      </c>
      <c r="D2308" t="s">
        <v>38</v>
      </c>
      <c r="E2308">
        <v>5</v>
      </c>
      <c r="F2308" t="s">
        <v>90</v>
      </c>
      <c r="G2308" t="s">
        <v>90</v>
      </c>
      <c r="H2308" t="s">
        <v>419</v>
      </c>
      <c r="I2308" t="s">
        <v>213</v>
      </c>
      <c r="J2308" t="s">
        <v>214</v>
      </c>
      <c r="K2308" t="s">
        <v>149</v>
      </c>
      <c r="L2308" t="s">
        <v>215</v>
      </c>
      <c r="M2308" t="s">
        <v>76</v>
      </c>
      <c r="N2308" t="s">
        <v>216</v>
      </c>
      <c r="O2308" s="57">
        <v>46240.768020833333</v>
      </c>
      <c r="P2308" s="57">
        <v>46241.7031712963</v>
      </c>
      <c r="Q2308">
        <v>69360323</v>
      </c>
      <c r="S2308">
        <v>152610241469</v>
      </c>
      <c r="T2308" t="s">
        <v>3173</v>
      </c>
      <c r="U2308" t="s">
        <v>3174</v>
      </c>
      <c r="V2308" t="s">
        <v>3175</v>
      </c>
      <c r="Z2308">
        <v>112.040719</v>
      </c>
      <c r="AA2308">
        <v>-7.8081211000000001</v>
      </c>
      <c r="AB2308" t="s">
        <v>3176</v>
      </c>
      <c r="AC2308" t="s">
        <v>237</v>
      </c>
      <c r="AL2308" t="s">
        <v>218</v>
      </c>
      <c r="AM2308" t="s">
        <v>3177</v>
      </c>
      <c r="AN2308" t="s">
        <v>6</v>
      </c>
      <c r="AO2308" s="57">
        <v>46181.777743055558</v>
      </c>
      <c r="AP2308" s="57">
        <v>46242.333333333336</v>
      </c>
      <c r="AR2308" t="s">
        <v>219</v>
      </c>
      <c r="AS2308" t="s">
        <v>419</v>
      </c>
      <c r="AT2308" t="s">
        <v>231</v>
      </c>
      <c r="AU2308">
        <v>20260807</v>
      </c>
      <c r="AV2308" t="s">
        <v>222</v>
      </c>
      <c r="AW2308" t="s">
        <v>1010</v>
      </c>
      <c r="AX2308" t="s">
        <v>223</v>
      </c>
      <c r="BA2308" s="57">
        <v>46242.333333333336</v>
      </c>
      <c r="BB2308" t="s">
        <v>3177</v>
      </c>
      <c r="BC2308">
        <v>2026</v>
      </c>
      <c r="BD2308">
        <v>8</v>
      </c>
      <c r="BE2308">
        <v>7</v>
      </c>
      <c r="BF2308" s="6">
        <f t="shared" si="108"/>
        <v>46241</v>
      </c>
      <c r="BG2308">
        <f t="shared" si="109"/>
        <v>-1.3333333333357587</v>
      </c>
      <c r="BH2308" t="str">
        <f t="shared" si="110"/>
        <v>COMPLY</v>
      </c>
      <c r="BI2308" t="str">
        <f>VLOOKUP(H2308,Sheet2!$A$1:$B$270,2,FALSE)</f>
        <v>KEDIRI</v>
      </c>
    </row>
    <row r="2309" spans="1:61">
      <c r="A2309">
        <v>2308</v>
      </c>
      <c r="B2309">
        <v>1002531104</v>
      </c>
      <c r="C2309">
        <v>3</v>
      </c>
      <c r="D2309" t="s">
        <v>55</v>
      </c>
      <c r="E2309">
        <v>5</v>
      </c>
      <c r="F2309" t="s">
        <v>228</v>
      </c>
      <c r="G2309" t="s">
        <v>127</v>
      </c>
      <c r="H2309" t="s">
        <v>229</v>
      </c>
      <c r="I2309" t="s">
        <v>213</v>
      </c>
      <c r="J2309" t="s">
        <v>214</v>
      </c>
      <c r="K2309" t="s">
        <v>149</v>
      </c>
      <c r="L2309" t="s">
        <v>215</v>
      </c>
      <c r="M2309" t="s">
        <v>240</v>
      </c>
      <c r="N2309" t="s">
        <v>216</v>
      </c>
      <c r="O2309" s="57">
        <v>46251.633287037039</v>
      </c>
      <c r="P2309" s="57">
        <v>46251.634733796294</v>
      </c>
      <c r="Q2309">
        <v>69368221</v>
      </c>
      <c r="S2309">
        <v>152426928276</v>
      </c>
      <c r="T2309" t="s">
        <v>13179</v>
      </c>
      <c r="U2309" t="s">
        <v>13180</v>
      </c>
      <c r="V2309" t="s">
        <v>13181</v>
      </c>
      <c r="Z2309">
        <v>113.43908759999999</v>
      </c>
      <c r="AA2309">
        <v>-7.1277887</v>
      </c>
      <c r="AB2309" t="s">
        <v>13182</v>
      </c>
      <c r="AC2309" t="s">
        <v>217</v>
      </c>
      <c r="AL2309" t="s">
        <v>218</v>
      </c>
      <c r="AM2309" t="s">
        <v>12021</v>
      </c>
      <c r="AN2309" t="s">
        <v>6</v>
      </c>
      <c r="AO2309" t="s">
        <v>12166</v>
      </c>
      <c r="AP2309" s="57">
        <v>46252.625</v>
      </c>
      <c r="AR2309" t="s">
        <v>241</v>
      </c>
      <c r="AS2309" t="s">
        <v>229</v>
      </c>
      <c r="AT2309" t="s">
        <v>231</v>
      </c>
      <c r="AV2309" t="s">
        <v>240</v>
      </c>
      <c r="AW2309" t="s">
        <v>1023</v>
      </c>
      <c r="AX2309" t="s">
        <v>223</v>
      </c>
      <c r="BA2309" s="57">
        <v>46252.625</v>
      </c>
      <c r="BB2309" t="s">
        <v>12021</v>
      </c>
      <c r="BF2309" s="6" t="e">
        <f t="shared" si="108"/>
        <v>#NUM!</v>
      </c>
      <c r="BG2309" t="e">
        <f t="shared" si="109"/>
        <v>#NUM!</v>
      </c>
      <c r="BH2309" t="e">
        <f t="shared" si="110"/>
        <v>#NUM!</v>
      </c>
      <c r="BI2309" t="str">
        <f>VLOOKUP(H2309,Sheet2!$A$1:$B$270,2,FALSE)</f>
        <v>MADURA</v>
      </c>
    </row>
    <row r="2310" spans="1:61">
      <c r="A2310">
        <v>2309</v>
      </c>
      <c r="B2310">
        <v>1002520201</v>
      </c>
      <c r="C2310">
        <v>3</v>
      </c>
      <c r="D2310" t="s">
        <v>42</v>
      </c>
      <c r="E2310">
        <v>5</v>
      </c>
      <c r="F2310" t="s">
        <v>106</v>
      </c>
      <c r="G2310" t="s">
        <v>106</v>
      </c>
      <c r="H2310" t="s">
        <v>474</v>
      </c>
      <c r="I2310" t="s">
        <v>213</v>
      </c>
      <c r="J2310" t="s">
        <v>214</v>
      </c>
      <c r="K2310" t="s">
        <v>149</v>
      </c>
      <c r="M2310" t="s">
        <v>76</v>
      </c>
      <c r="N2310" t="s">
        <v>216</v>
      </c>
      <c r="O2310" s="57">
        <v>46245.604722222219</v>
      </c>
      <c r="P2310" s="57">
        <v>46246.600474537037</v>
      </c>
      <c r="Q2310">
        <v>69363469</v>
      </c>
      <c r="S2310">
        <v>152738203176</v>
      </c>
      <c r="T2310" t="s">
        <v>7732</v>
      </c>
      <c r="U2310" t="s">
        <v>7733</v>
      </c>
      <c r="V2310" t="s">
        <v>7734</v>
      </c>
      <c r="Z2310">
        <v>113.0707646</v>
      </c>
      <c r="AA2310">
        <v>-7.7184077000000002</v>
      </c>
      <c r="AB2310" t="s">
        <v>7735</v>
      </c>
      <c r="AC2310" t="s">
        <v>230</v>
      </c>
      <c r="AL2310" t="s">
        <v>218</v>
      </c>
      <c r="AM2310" t="s">
        <v>7736</v>
      </c>
      <c r="AN2310" t="s">
        <v>6</v>
      </c>
      <c r="AO2310" s="57">
        <v>46334.610983796294</v>
      </c>
      <c r="AP2310" s="57">
        <v>46246.541666666664</v>
      </c>
      <c r="AR2310" t="s">
        <v>219</v>
      </c>
      <c r="AS2310" t="s">
        <v>474</v>
      </c>
      <c r="AT2310" t="s">
        <v>231</v>
      </c>
      <c r="AU2310">
        <v>20260812</v>
      </c>
      <c r="AV2310" t="s">
        <v>222</v>
      </c>
      <c r="AW2310" t="s">
        <v>562</v>
      </c>
      <c r="AX2310" t="s">
        <v>223</v>
      </c>
      <c r="BA2310" s="57">
        <v>46246.541666666664</v>
      </c>
      <c r="BB2310" t="s">
        <v>7736</v>
      </c>
      <c r="BC2310">
        <v>2026</v>
      </c>
      <c r="BD2310">
        <v>8</v>
      </c>
      <c r="BE2310">
        <v>12</v>
      </c>
      <c r="BF2310" s="6">
        <f t="shared" si="108"/>
        <v>46246</v>
      </c>
      <c r="BG2310">
        <f t="shared" si="109"/>
        <v>-0.54166666666424135</v>
      </c>
      <c r="BH2310" t="str">
        <f t="shared" si="110"/>
        <v>COMPLY</v>
      </c>
      <c r="BI2310" t="str">
        <f>VLOOKUP(H2310,Sheet2!$A$1:$B$270,2,FALSE)</f>
        <v>PASURUAN</v>
      </c>
    </row>
    <row r="2311" spans="1:61">
      <c r="A2311">
        <v>2310</v>
      </c>
      <c r="B2311">
        <v>1002504378</v>
      </c>
      <c r="C2311">
        <v>3</v>
      </c>
      <c r="D2311" t="s">
        <v>59</v>
      </c>
      <c r="E2311">
        <v>4</v>
      </c>
      <c r="F2311" t="s">
        <v>224</v>
      </c>
      <c r="G2311" t="s">
        <v>320</v>
      </c>
      <c r="H2311" t="s">
        <v>321</v>
      </c>
      <c r="I2311" t="s">
        <v>213</v>
      </c>
      <c r="J2311" t="s">
        <v>214</v>
      </c>
      <c r="K2311" t="s">
        <v>149</v>
      </c>
      <c r="M2311" t="s">
        <v>76</v>
      </c>
      <c r="N2311" t="s">
        <v>216</v>
      </c>
      <c r="O2311" s="57">
        <v>46235.448599537034</v>
      </c>
      <c r="P2311" s="57">
        <v>46235.487129629626</v>
      </c>
      <c r="Q2311">
        <v>69355162</v>
      </c>
      <c r="S2311">
        <v>146372103592</v>
      </c>
      <c r="T2311" t="s">
        <v>1162</v>
      </c>
      <c r="U2311" t="s">
        <v>3183</v>
      </c>
      <c r="V2311" t="s">
        <v>3184</v>
      </c>
      <c r="Z2311">
        <v>109.600122</v>
      </c>
      <c r="AA2311">
        <v>-7.3503530000000001</v>
      </c>
      <c r="AB2311" t="s">
        <v>1163</v>
      </c>
      <c r="AC2311" t="s">
        <v>290</v>
      </c>
      <c r="AL2311" t="s">
        <v>218</v>
      </c>
      <c r="AM2311" t="s">
        <v>3185</v>
      </c>
      <c r="AN2311" t="s">
        <v>6</v>
      </c>
      <c r="AO2311" s="57">
        <v>46030.454791666663</v>
      </c>
      <c r="AR2311" t="s">
        <v>219</v>
      </c>
      <c r="AS2311" t="s">
        <v>321</v>
      </c>
      <c r="AT2311" t="s">
        <v>231</v>
      </c>
      <c r="AU2311">
        <v>20260801</v>
      </c>
      <c r="AV2311" t="s">
        <v>222</v>
      </c>
      <c r="AW2311" t="s">
        <v>561</v>
      </c>
      <c r="AX2311" t="s">
        <v>223</v>
      </c>
      <c r="BA2311" s="57">
        <v>46235.291666666664</v>
      </c>
      <c r="BB2311" t="s">
        <v>3185</v>
      </c>
      <c r="BC2311">
        <v>2026</v>
      </c>
      <c r="BD2311">
        <v>8</v>
      </c>
      <c r="BE2311">
        <v>1</v>
      </c>
      <c r="BF2311" s="6">
        <f t="shared" si="108"/>
        <v>46235</v>
      </c>
      <c r="BG2311">
        <f t="shared" si="109"/>
        <v>-0.29166666666424135</v>
      </c>
      <c r="BH2311" t="str">
        <f t="shared" si="110"/>
        <v>COMPLY</v>
      </c>
      <c r="BI2311" t="e">
        <f>VLOOKUP(H2311,Sheet2!$A$1:$B$270,2,FALSE)</f>
        <v>#N/A</v>
      </c>
    </row>
    <row r="2312" spans="1:61">
      <c r="A2312">
        <v>2311</v>
      </c>
      <c r="B2312">
        <v>1002519837</v>
      </c>
      <c r="C2312">
        <v>3</v>
      </c>
      <c r="D2312" t="s">
        <v>38</v>
      </c>
      <c r="E2312">
        <v>5</v>
      </c>
      <c r="F2312" t="s">
        <v>92</v>
      </c>
      <c r="G2312" t="s">
        <v>97</v>
      </c>
      <c r="H2312" t="s">
        <v>350</v>
      </c>
      <c r="I2312" t="s">
        <v>213</v>
      </c>
      <c r="J2312" t="s">
        <v>214</v>
      </c>
      <c r="K2312" t="s">
        <v>149</v>
      </c>
      <c r="L2312" t="s">
        <v>215</v>
      </c>
      <c r="M2312" t="s">
        <v>277</v>
      </c>
      <c r="N2312" t="s">
        <v>216</v>
      </c>
      <c r="O2312" s="57">
        <v>46245.553425925929</v>
      </c>
      <c r="P2312" s="57">
        <v>46246.814421296294</v>
      </c>
      <c r="Q2312">
        <v>69363313</v>
      </c>
      <c r="S2312">
        <v>152648207051</v>
      </c>
      <c r="T2312" t="s">
        <v>7737</v>
      </c>
      <c r="U2312" t="s">
        <v>7738</v>
      </c>
      <c r="V2312" t="s">
        <v>7739</v>
      </c>
      <c r="Z2312">
        <v>111.756662186893</v>
      </c>
      <c r="AA2312">
        <v>-6.7776431502374201</v>
      </c>
      <c r="AB2312" t="s">
        <v>7740</v>
      </c>
      <c r="AC2312" t="s">
        <v>237</v>
      </c>
      <c r="AL2312" t="s">
        <v>218</v>
      </c>
      <c r="AM2312" t="s">
        <v>7741</v>
      </c>
      <c r="AN2312" t="s">
        <v>6</v>
      </c>
      <c r="AO2312" s="57">
        <v>46334.569282407407</v>
      </c>
      <c r="AP2312" s="57">
        <v>46246.625</v>
      </c>
      <c r="AQ2312" t="s">
        <v>564</v>
      </c>
      <c r="AR2312" t="s">
        <v>278</v>
      </c>
      <c r="AS2312" t="s">
        <v>350</v>
      </c>
      <c r="AT2312" t="s">
        <v>231</v>
      </c>
      <c r="AV2312" t="s">
        <v>8644</v>
      </c>
      <c r="AW2312" t="s">
        <v>1014</v>
      </c>
      <c r="AX2312" t="s">
        <v>223</v>
      </c>
      <c r="BA2312" s="57">
        <v>46246.625</v>
      </c>
      <c r="BB2312" t="s">
        <v>7741</v>
      </c>
      <c r="BF2312" s="6" t="e">
        <f t="shared" si="108"/>
        <v>#NUM!</v>
      </c>
      <c r="BG2312" t="e">
        <f t="shared" si="109"/>
        <v>#NUM!</v>
      </c>
      <c r="BH2312" t="e">
        <f t="shared" si="110"/>
        <v>#NUM!</v>
      </c>
      <c r="BI2312" t="str">
        <f>VLOOKUP(H2312,Sheet2!$A$1:$B$270,2,FALSE)</f>
        <v>BOJONEGORO</v>
      </c>
    </row>
    <row r="2313" spans="1:61">
      <c r="A2313">
        <v>2312</v>
      </c>
      <c r="B2313">
        <v>1002516587</v>
      </c>
      <c r="C2313">
        <v>3</v>
      </c>
      <c r="D2313" t="s">
        <v>34</v>
      </c>
      <c r="E2313">
        <v>5</v>
      </c>
      <c r="F2313" t="s">
        <v>585</v>
      </c>
      <c r="G2313" t="s">
        <v>83</v>
      </c>
      <c r="H2313" t="s">
        <v>389</v>
      </c>
      <c r="I2313" t="s">
        <v>213</v>
      </c>
      <c r="J2313" t="s">
        <v>214</v>
      </c>
      <c r="K2313" t="s">
        <v>149</v>
      </c>
      <c r="M2313" t="s">
        <v>76</v>
      </c>
      <c r="N2313" t="s">
        <v>216</v>
      </c>
      <c r="O2313" s="57">
        <v>46243.678831018522</v>
      </c>
      <c r="P2313" s="57">
        <v>46244.670115740744</v>
      </c>
      <c r="Q2313">
        <v>69360114</v>
      </c>
      <c r="S2313">
        <v>172422212704</v>
      </c>
      <c r="T2313" t="s">
        <v>1242</v>
      </c>
      <c r="U2313" t="s">
        <v>5551</v>
      </c>
      <c r="V2313" t="s">
        <v>5552</v>
      </c>
      <c r="Z2313">
        <v>115.251884</v>
      </c>
      <c r="AA2313">
        <v>-8.6410959999999992</v>
      </c>
      <c r="AB2313" t="s">
        <v>1245</v>
      </c>
      <c r="AC2313" t="s">
        <v>230</v>
      </c>
      <c r="AL2313" t="s">
        <v>218</v>
      </c>
      <c r="AM2313" t="s">
        <v>5553</v>
      </c>
      <c r="AN2313" t="s">
        <v>6</v>
      </c>
      <c r="AO2313" s="57">
        <v>46273.684212962966</v>
      </c>
      <c r="AR2313" t="s">
        <v>219</v>
      </c>
      <c r="AS2313" t="s">
        <v>389</v>
      </c>
      <c r="AT2313" t="s">
        <v>231</v>
      </c>
      <c r="AU2313">
        <v>20260810</v>
      </c>
      <c r="AV2313" t="s">
        <v>222</v>
      </c>
      <c r="AW2313" t="s">
        <v>561</v>
      </c>
      <c r="AX2313" t="s">
        <v>223</v>
      </c>
      <c r="BA2313" s="57">
        <v>46243.291666666664</v>
      </c>
      <c r="BB2313" t="s">
        <v>5553</v>
      </c>
      <c r="BC2313">
        <v>2026</v>
      </c>
      <c r="BD2313">
        <v>8</v>
      </c>
      <c r="BE2313">
        <v>10</v>
      </c>
      <c r="BF2313" s="6">
        <f t="shared" si="108"/>
        <v>46244</v>
      </c>
      <c r="BG2313">
        <f t="shared" si="109"/>
        <v>0.70833333333575865</v>
      </c>
      <c r="BH2313" t="str">
        <f t="shared" si="110"/>
        <v>COMPLY</v>
      </c>
      <c r="BI2313" t="str">
        <f>VLOOKUP(H2313,Sheet2!$A$1:$B$270,2,FALSE)</f>
        <v>SANUR</v>
      </c>
    </row>
    <row r="2314" spans="1:61">
      <c r="A2314">
        <v>2313</v>
      </c>
      <c r="B2314">
        <v>1002516964</v>
      </c>
      <c r="C2314">
        <v>3</v>
      </c>
      <c r="D2314" t="s">
        <v>55</v>
      </c>
      <c r="E2314">
        <v>5</v>
      </c>
      <c r="F2314" t="s">
        <v>313</v>
      </c>
      <c r="G2314" t="s">
        <v>126</v>
      </c>
      <c r="H2314" t="s">
        <v>314</v>
      </c>
      <c r="I2314" t="s">
        <v>213</v>
      </c>
      <c r="J2314" t="s">
        <v>214</v>
      </c>
      <c r="K2314" t="s">
        <v>149</v>
      </c>
      <c r="M2314" t="s">
        <v>76</v>
      </c>
      <c r="N2314" t="s">
        <v>216</v>
      </c>
      <c r="O2314" s="57">
        <v>46244.384976851848</v>
      </c>
      <c r="P2314" s="57">
        <v>46245.607662037037</v>
      </c>
      <c r="Q2314">
        <v>69362098</v>
      </c>
      <c r="S2314">
        <v>152320246238</v>
      </c>
      <c r="T2314" t="s">
        <v>6659</v>
      </c>
      <c r="U2314" t="s">
        <v>6660</v>
      </c>
      <c r="V2314" t="s">
        <v>6661</v>
      </c>
      <c r="Z2314">
        <v>112.7538989</v>
      </c>
      <c r="AA2314">
        <v>-7.2605101000000003</v>
      </c>
      <c r="AB2314" t="s">
        <v>6662</v>
      </c>
      <c r="AC2314" t="s">
        <v>291</v>
      </c>
      <c r="AL2314" t="s">
        <v>218</v>
      </c>
      <c r="AM2314" t="s">
        <v>6663</v>
      </c>
      <c r="AN2314" t="s">
        <v>6</v>
      </c>
      <c r="AO2314" s="57">
        <v>46303.392835648148</v>
      </c>
      <c r="AP2314" s="57">
        <v>46247.625</v>
      </c>
      <c r="AR2314" t="s">
        <v>219</v>
      </c>
      <c r="AS2314" t="s">
        <v>314</v>
      </c>
      <c r="AT2314" t="s">
        <v>231</v>
      </c>
      <c r="AU2314">
        <v>20260811</v>
      </c>
      <c r="AV2314" t="s">
        <v>222</v>
      </c>
      <c r="AW2314" t="s">
        <v>561</v>
      </c>
      <c r="AX2314" t="s">
        <v>223</v>
      </c>
      <c r="BA2314" s="57">
        <v>46247.625</v>
      </c>
      <c r="BB2314" t="s">
        <v>6663</v>
      </c>
      <c r="BC2314">
        <v>2026</v>
      </c>
      <c r="BD2314">
        <v>8</v>
      </c>
      <c r="BE2314">
        <v>11</v>
      </c>
      <c r="BF2314" s="6">
        <f t="shared" si="108"/>
        <v>46245</v>
      </c>
      <c r="BG2314">
        <f t="shared" si="109"/>
        <v>-2.625</v>
      </c>
      <c r="BH2314" t="str">
        <f t="shared" si="110"/>
        <v>COMPLY</v>
      </c>
      <c r="BI2314" t="str">
        <f>VLOOKUP(H2314,Sheet2!$A$1:$B$270,2,FALSE)</f>
        <v>SURABAYA SELATAN</v>
      </c>
    </row>
    <row r="2315" spans="1:61">
      <c r="A2315">
        <v>2314</v>
      </c>
      <c r="B2315">
        <v>1002526479</v>
      </c>
      <c r="C2315">
        <v>3</v>
      </c>
      <c r="D2315" t="s">
        <v>38</v>
      </c>
      <c r="E2315">
        <v>5</v>
      </c>
      <c r="F2315" t="s">
        <v>92</v>
      </c>
      <c r="G2315" t="s">
        <v>97</v>
      </c>
      <c r="H2315" t="s">
        <v>254</v>
      </c>
      <c r="I2315" t="s">
        <v>213</v>
      </c>
      <c r="J2315" t="s">
        <v>214</v>
      </c>
      <c r="K2315" t="s">
        <v>149</v>
      </c>
      <c r="L2315" t="s">
        <v>215</v>
      </c>
      <c r="M2315" t="s">
        <v>76</v>
      </c>
      <c r="N2315" t="s">
        <v>216</v>
      </c>
      <c r="O2315" s="57">
        <v>46248.588842592595</v>
      </c>
      <c r="P2315" s="57">
        <v>46249.667442129627</v>
      </c>
      <c r="Q2315">
        <v>69366073</v>
      </c>
      <c r="S2315">
        <v>152612240327</v>
      </c>
      <c r="T2315" t="s">
        <v>13183</v>
      </c>
      <c r="U2315" t="s">
        <v>13184</v>
      </c>
      <c r="V2315" t="s">
        <v>13185</v>
      </c>
      <c r="Z2315">
        <v>112.05316809999999</v>
      </c>
      <c r="AA2315">
        <v>-6.8929875999999997</v>
      </c>
      <c r="AB2315" t="s">
        <v>13186</v>
      </c>
      <c r="AC2315" t="s">
        <v>237</v>
      </c>
      <c r="AL2315" t="s">
        <v>218</v>
      </c>
      <c r="AM2315" t="s">
        <v>13187</v>
      </c>
      <c r="AN2315" t="s">
        <v>6</v>
      </c>
      <c r="AO2315" t="s">
        <v>9895</v>
      </c>
      <c r="AP2315" s="57">
        <v>46254.541666666664</v>
      </c>
      <c r="AR2315" t="s">
        <v>219</v>
      </c>
      <c r="AS2315" t="s">
        <v>254</v>
      </c>
      <c r="AT2315" t="s">
        <v>231</v>
      </c>
      <c r="AU2315">
        <v>20260815</v>
      </c>
      <c r="AV2315" t="s">
        <v>222</v>
      </c>
      <c r="AW2315" t="s">
        <v>1010</v>
      </c>
      <c r="AX2315" t="s">
        <v>223</v>
      </c>
      <c r="BA2315" s="57">
        <v>46254.541666666664</v>
      </c>
      <c r="BB2315" t="s">
        <v>13187</v>
      </c>
      <c r="BC2315">
        <v>2026</v>
      </c>
      <c r="BD2315">
        <v>8</v>
      </c>
      <c r="BE2315">
        <v>15</v>
      </c>
      <c r="BF2315" s="6">
        <f t="shared" si="108"/>
        <v>46249</v>
      </c>
      <c r="BG2315">
        <f t="shared" si="109"/>
        <v>-5.5416666666642413</v>
      </c>
      <c r="BH2315" t="str">
        <f t="shared" si="110"/>
        <v>COMPLY</v>
      </c>
      <c r="BI2315" t="str">
        <f>VLOOKUP(H2315,Sheet2!$A$1:$B$270,2,FALSE)</f>
        <v>BOJONEGORO</v>
      </c>
    </row>
    <row r="2316" spans="1:61">
      <c r="A2316">
        <v>2315</v>
      </c>
      <c r="B2316">
        <v>1002521368</v>
      </c>
      <c r="C2316">
        <v>3</v>
      </c>
      <c r="D2316" t="s">
        <v>42</v>
      </c>
      <c r="E2316">
        <v>5</v>
      </c>
      <c r="F2316" t="s">
        <v>102</v>
      </c>
      <c r="G2316" t="s">
        <v>100</v>
      </c>
      <c r="H2316" t="s">
        <v>443</v>
      </c>
      <c r="I2316" t="s">
        <v>213</v>
      </c>
      <c r="J2316" t="s">
        <v>214</v>
      </c>
      <c r="K2316" t="s">
        <v>149</v>
      </c>
      <c r="M2316" t="s">
        <v>277</v>
      </c>
      <c r="N2316" t="s">
        <v>216</v>
      </c>
      <c r="O2316" s="57">
        <v>46246.392430555556</v>
      </c>
      <c r="P2316" s="57">
        <v>46248.743113425924</v>
      </c>
      <c r="Q2316">
        <v>69363888</v>
      </c>
      <c r="S2316">
        <v>152526201571</v>
      </c>
      <c r="T2316" t="s">
        <v>8645</v>
      </c>
      <c r="U2316" t="s">
        <v>8387</v>
      </c>
      <c r="V2316" t="s">
        <v>8646</v>
      </c>
      <c r="Z2316">
        <v>114.0030976</v>
      </c>
      <c r="AA2316">
        <v>-7.8382443000000004</v>
      </c>
      <c r="AB2316" t="s">
        <v>8647</v>
      </c>
      <c r="AC2316" t="s">
        <v>230</v>
      </c>
      <c r="AL2316" t="s">
        <v>218</v>
      </c>
      <c r="AM2316" t="s">
        <v>8648</v>
      </c>
      <c r="AN2316" t="s">
        <v>6</v>
      </c>
      <c r="AO2316" s="57">
        <v>46364.403136574074</v>
      </c>
      <c r="AP2316" s="57">
        <v>46247.333333333336</v>
      </c>
      <c r="AQ2316" t="s">
        <v>564</v>
      </c>
      <c r="AR2316" t="s">
        <v>278</v>
      </c>
      <c r="AS2316" t="s">
        <v>443</v>
      </c>
      <c r="AT2316" t="s">
        <v>966</v>
      </c>
      <c r="AV2316" t="s">
        <v>13188</v>
      </c>
      <c r="AW2316" t="s">
        <v>982</v>
      </c>
      <c r="AX2316" t="s">
        <v>223</v>
      </c>
      <c r="BA2316" s="57">
        <v>46247.333333333336</v>
      </c>
      <c r="BB2316" t="s">
        <v>8648</v>
      </c>
      <c r="BF2316" s="6" t="e">
        <f t="shared" si="108"/>
        <v>#NUM!</v>
      </c>
      <c r="BG2316" t="e">
        <f t="shared" si="109"/>
        <v>#NUM!</v>
      </c>
      <c r="BH2316" t="e">
        <f t="shared" si="110"/>
        <v>#NUM!</v>
      </c>
      <c r="BI2316" t="str">
        <f>VLOOKUP(H2316,Sheet2!$A$1:$B$270,2,FALSE)</f>
        <v>JEMBER</v>
      </c>
    </row>
    <row r="2317" spans="1:61">
      <c r="A2317">
        <v>2316</v>
      </c>
      <c r="B2317">
        <v>1002505928</v>
      </c>
      <c r="C2317">
        <v>3</v>
      </c>
      <c r="D2317" t="s">
        <v>59</v>
      </c>
      <c r="E2317">
        <v>4</v>
      </c>
      <c r="F2317" t="s">
        <v>224</v>
      </c>
      <c r="G2317" t="s">
        <v>224</v>
      </c>
      <c r="H2317" t="s">
        <v>975</v>
      </c>
      <c r="I2317" t="s">
        <v>213</v>
      </c>
      <c r="J2317" t="s">
        <v>214</v>
      </c>
      <c r="K2317" t="s">
        <v>149</v>
      </c>
      <c r="M2317" t="s">
        <v>76</v>
      </c>
      <c r="N2317" t="s">
        <v>216</v>
      </c>
      <c r="O2317" s="57">
        <v>46237.493391203701</v>
      </c>
      <c r="P2317" s="57">
        <v>46237.564479166664</v>
      </c>
      <c r="Q2317">
        <v>69355234</v>
      </c>
      <c r="S2317">
        <v>143387117685</v>
      </c>
      <c r="T2317" t="s">
        <v>1158</v>
      </c>
      <c r="U2317" t="s">
        <v>3196</v>
      </c>
      <c r="V2317" t="s">
        <v>3197</v>
      </c>
      <c r="Z2317">
        <v>109.06545164266601</v>
      </c>
      <c r="AA2317">
        <v>-7.5101454762065396</v>
      </c>
      <c r="AB2317" t="s">
        <v>1159</v>
      </c>
      <c r="AC2317" t="s">
        <v>290</v>
      </c>
      <c r="AL2317" t="s">
        <v>218</v>
      </c>
      <c r="AM2317" t="s">
        <v>3198</v>
      </c>
      <c r="AN2317" t="s">
        <v>6</v>
      </c>
      <c r="AO2317" s="57">
        <v>46089.496550925927</v>
      </c>
      <c r="AR2317" t="s">
        <v>219</v>
      </c>
      <c r="AS2317" t="s">
        <v>975</v>
      </c>
      <c r="AT2317" t="s">
        <v>231</v>
      </c>
      <c r="AU2317">
        <v>20260803</v>
      </c>
      <c r="AV2317" t="s">
        <v>222</v>
      </c>
      <c r="AW2317" t="s">
        <v>571</v>
      </c>
      <c r="AX2317" t="s">
        <v>223</v>
      </c>
      <c r="BA2317" s="57">
        <v>46237.291666666664</v>
      </c>
      <c r="BB2317" t="s">
        <v>3198</v>
      </c>
      <c r="BC2317">
        <v>2026</v>
      </c>
      <c r="BD2317">
        <v>8</v>
      </c>
      <c r="BE2317">
        <v>3</v>
      </c>
      <c r="BF2317" s="6">
        <f t="shared" si="108"/>
        <v>46237</v>
      </c>
      <c r="BG2317">
        <f t="shared" si="109"/>
        <v>-0.29166666666424135</v>
      </c>
      <c r="BH2317" t="str">
        <f t="shared" si="110"/>
        <v>COMPLY</v>
      </c>
      <c r="BI2317" t="e">
        <f>VLOOKUP(H2317,Sheet2!$A$1:$B$270,2,FALSE)</f>
        <v>#N/A</v>
      </c>
    </row>
    <row r="2318" spans="1:61">
      <c r="A2318">
        <v>2317</v>
      </c>
      <c r="B2318">
        <v>1002514449</v>
      </c>
      <c r="C2318">
        <v>3</v>
      </c>
      <c r="D2318" t="s">
        <v>59</v>
      </c>
      <c r="E2318">
        <v>4</v>
      </c>
      <c r="F2318" t="s">
        <v>567</v>
      </c>
      <c r="G2318" t="s">
        <v>609</v>
      </c>
      <c r="H2318" t="s">
        <v>610</v>
      </c>
      <c r="I2318" t="s">
        <v>213</v>
      </c>
      <c r="J2318" t="s">
        <v>214</v>
      </c>
      <c r="K2318" t="s">
        <v>149</v>
      </c>
      <c r="L2318" t="s">
        <v>215</v>
      </c>
      <c r="M2318" t="s">
        <v>933</v>
      </c>
      <c r="N2318" t="s">
        <v>216</v>
      </c>
      <c r="O2318" s="57">
        <v>46241.49927083333</v>
      </c>
      <c r="P2318" s="57">
        <v>46244.489849537036</v>
      </c>
      <c r="Q2318">
        <v>69360708</v>
      </c>
      <c r="S2318">
        <v>146130138434</v>
      </c>
      <c r="T2318" t="s">
        <v>5554</v>
      </c>
      <c r="U2318" t="s">
        <v>5118</v>
      </c>
      <c r="V2318" t="s">
        <v>5555</v>
      </c>
      <c r="Z2318">
        <v>110.38862570000001</v>
      </c>
      <c r="AA2318">
        <v>-7.7112805999999896</v>
      </c>
      <c r="AB2318" t="s">
        <v>5556</v>
      </c>
      <c r="AC2318" t="s">
        <v>237</v>
      </c>
      <c r="AL2318" t="s">
        <v>218</v>
      </c>
      <c r="AM2318" t="s">
        <v>5557</v>
      </c>
      <c r="AN2318" t="s">
        <v>6</v>
      </c>
      <c r="AO2318" s="57">
        <v>46211.50708333333</v>
      </c>
      <c r="AP2318" s="57">
        <v>46243.541666666664</v>
      </c>
      <c r="AQ2318" t="s">
        <v>564</v>
      </c>
      <c r="AR2318" t="s">
        <v>12</v>
      </c>
      <c r="AS2318" t="s">
        <v>610</v>
      </c>
      <c r="AT2318" t="s">
        <v>231</v>
      </c>
      <c r="AV2318" t="s">
        <v>917</v>
      </c>
      <c r="AW2318" t="s">
        <v>1014</v>
      </c>
      <c r="AX2318" t="s">
        <v>223</v>
      </c>
      <c r="BA2318" s="57">
        <v>46243.541666666664</v>
      </c>
      <c r="BB2318" t="s">
        <v>5557</v>
      </c>
      <c r="BF2318" s="6" t="e">
        <f t="shared" si="108"/>
        <v>#NUM!</v>
      </c>
      <c r="BG2318" t="e">
        <f t="shared" si="109"/>
        <v>#NUM!</v>
      </c>
      <c r="BH2318" t="e">
        <f t="shared" si="110"/>
        <v>#NUM!</v>
      </c>
      <c r="BI2318" t="e">
        <f>VLOOKUP(H2318,Sheet2!$A$1:$B$270,2,FALSE)</f>
        <v>#N/A</v>
      </c>
    </row>
    <row r="2319" spans="1:61">
      <c r="A2319">
        <v>2318</v>
      </c>
      <c r="B2319">
        <v>1002531162</v>
      </c>
      <c r="C2319">
        <v>3</v>
      </c>
      <c r="D2319" t="s">
        <v>42</v>
      </c>
      <c r="E2319">
        <v>5</v>
      </c>
      <c r="F2319" t="s">
        <v>233</v>
      </c>
      <c r="G2319" t="s">
        <v>105</v>
      </c>
      <c r="H2319" t="s">
        <v>299</v>
      </c>
      <c r="I2319" t="s">
        <v>213</v>
      </c>
      <c r="J2319" t="s">
        <v>214</v>
      </c>
      <c r="K2319" t="s">
        <v>149</v>
      </c>
      <c r="L2319" t="s">
        <v>215</v>
      </c>
      <c r="M2319" t="s">
        <v>76</v>
      </c>
      <c r="N2319" t="s">
        <v>216</v>
      </c>
      <c r="O2319" s="57">
        <v>46251.652037037034</v>
      </c>
      <c r="P2319" s="57">
        <v>46251.86922453704</v>
      </c>
      <c r="Q2319">
        <v>69368256</v>
      </c>
      <c r="S2319">
        <v>152313205656</v>
      </c>
      <c r="T2319" t="s">
        <v>13189</v>
      </c>
      <c r="U2319" t="s">
        <v>13190</v>
      </c>
      <c r="V2319" t="s">
        <v>13191</v>
      </c>
      <c r="Z2319">
        <v>112.390982955694</v>
      </c>
      <c r="AA2319">
        <v>-7.4269488525726404</v>
      </c>
      <c r="AB2319" t="s">
        <v>13192</v>
      </c>
      <c r="AC2319" t="s">
        <v>217</v>
      </c>
      <c r="AL2319" t="s">
        <v>218</v>
      </c>
      <c r="AM2319" t="s">
        <v>10102</v>
      </c>
      <c r="AN2319" t="s">
        <v>6</v>
      </c>
      <c r="AO2319" t="s">
        <v>13193</v>
      </c>
      <c r="AP2319" s="57">
        <v>46252.541666666664</v>
      </c>
      <c r="AR2319" t="s">
        <v>219</v>
      </c>
      <c r="AS2319" t="s">
        <v>299</v>
      </c>
      <c r="AT2319" t="s">
        <v>231</v>
      </c>
      <c r="AU2319">
        <v>20260817</v>
      </c>
      <c r="AV2319" t="s">
        <v>222</v>
      </c>
      <c r="AW2319" t="s">
        <v>1015</v>
      </c>
      <c r="AX2319" t="s">
        <v>223</v>
      </c>
      <c r="BA2319" s="57">
        <v>46252.541666666664</v>
      </c>
      <c r="BB2319" t="s">
        <v>10102</v>
      </c>
      <c r="BC2319">
        <v>2026</v>
      </c>
      <c r="BD2319">
        <v>8</v>
      </c>
      <c r="BE2319">
        <v>17</v>
      </c>
      <c r="BF2319" s="6">
        <f t="shared" si="108"/>
        <v>46251</v>
      </c>
      <c r="BG2319">
        <f t="shared" si="109"/>
        <v>-1.5416666666642413</v>
      </c>
      <c r="BH2319" t="str">
        <f t="shared" si="110"/>
        <v>COMPLY</v>
      </c>
      <c r="BI2319" t="str">
        <f>VLOOKUP(H2319,Sheet2!$A$1:$B$270,2,FALSE)</f>
        <v>MOJOKERTO</v>
      </c>
    </row>
    <row r="2320" spans="1:61">
      <c r="A2320">
        <v>2319</v>
      </c>
      <c r="B2320">
        <v>1002519706</v>
      </c>
      <c r="C2320">
        <v>3</v>
      </c>
      <c r="D2320" t="s">
        <v>51</v>
      </c>
      <c r="E2320">
        <v>4</v>
      </c>
      <c r="F2320" t="s">
        <v>273</v>
      </c>
      <c r="G2320" t="s">
        <v>339</v>
      </c>
      <c r="H2320" t="s">
        <v>962</v>
      </c>
      <c r="I2320" t="s">
        <v>213</v>
      </c>
      <c r="J2320" t="s">
        <v>214</v>
      </c>
      <c r="K2320" t="s">
        <v>149</v>
      </c>
      <c r="L2320" t="s">
        <v>215</v>
      </c>
      <c r="M2320" t="s">
        <v>76</v>
      </c>
      <c r="N2320" t="s">
        <v>216</v>
      </c>
      <c r="O2320" s="57">
        <v>46245.510370370372</v>
      </c>
      <c r="P2320" s="57">
        <v>46246.527638888889</v>
      </c>
      <c r="Q2320">
        <v>69363247</v>
      </c>
      <c r="S2320">
        <v>141569115721</v>
      </c>
      <c r="T2320" t="s">
        <v>7314</v>
      </c>
      <c r="U2320" t="s">
        <v>7315</v>
      </c>
      <c r="V2320" t="s">
        <v>7742</v>
      </c>
      <c r="Z2320">
        <v>111.41297659999999</v>
      </c>
      <c r="AA2320">
        <v>-6.9759814999999996</v>
      </c>
      <c r="AB2320" t="s">
        <v>7743</v>
      </c>
      <c r="AC2320" t="s">
        <v>237</v>
      </c>
      <c r="AL2320" t="s">
        <v>218</v>
      </c>
      <c r="AM2320" t="s">
        <v>7744</v>
      </c>
      <c r="AN2320" t="s">
        <v>6</v>
      </c>
      <c r="AO2320" s="57">
        <v>46334.51761574074</v>
      </c>
      <c r="AP2320" s="57">
        <v>46246.541666666664</v>
      </c>
      <c r="AR2320" t="s">
        <v>219</v>
      </c>
      <c r="AS2320" t="s">
        <v>962</v>
      </c>
      <c r="AT2320" t="s">
        <v>231</v>
      </c>
      <c r="AU2320">
        <v>20260812</v>
      </c>
      <c r="AV2320" t="s">
        <v>222</v>
      </c>
      <c r="AW2320" t="s">
        <v>1022</v>
      </c>
      <c r="AX2320" t="s">
        <v>223</v>
      </c>
      <c r="BA2320" s="57">
        <v>46246.541666666664</v>
      </c>
      <c r="BB2320" t="s">
        <v>7744</v>
      </c>
      <c r="BC2320">
        <v>2026</v>
      </c>
      <c r="BD2320">
        <v>8</v>
      </c>
      <c r="BE2320">
        <v>12</v>
      </c>
      <c r="BF2320" s="6">
        <f t="shared" si="108"/>
        <v>46246</v>
      </c>
      <c r="BG2320">
        <f t="shared" si="109"/>
        <v>-0.54166666666424135</v>
      </c>
      <c r="BH2320" t="str">
        <f t="shared" si="110"/>
        <v>COMPLY</v>
      </c>
      <c r="BI2320" t="e">
        <f>VLOOKUP(H2320,Sheet2!$A$1:$B$270,2,FALSE)</f>
        <v>#N/A</v>
      </c>
    </row>
    <row r="2321" spans="1:61">
      <c r="A2321">
        <v>2320</v>
      </c>
      <c r="B2321">
        <v>1002519286</v>
      </c>
      <c r="C2321">
        <v>3</v>
      </c>
      <c r="D2321" t="s">
        <v>49</v>
      </c>
      <c r="E2321">
        <v>4</v>
      </c>
      <c r="F2321" t="s">
        <v>252</v>
      </c>
      <c r="G2321" t="s">
        <v>553</v>
      </c>
      <c r="H2321" t="s">
        <v>559</v>
      </c>
      <c r="I2321" t="s">
        <v>213</v>
      </c>
      <c r="J2321" t="s">
        <v>214</v>
      </c>
      <c r="K2321" t="s">
        <v>149</v>
      </c>
      <c r="M2321" t="s">
        <v>575</v>
      </c>
      <c r="N2321" t="s">
        <v>216</v>
      </c>
      <c r="O2321" s="57">
        <v>46245.439513888887</v>
      </c>
      <c r="P2321" s="57">
        <v>46247.516377314816</v>
      </c>
      <c r="Q2321">
        <v>69363057</v>
      </c>
      <c r="S2321">
        <v>146281107959</v>
      </c>
      <c r="T2321" t="s">
        <v>7745</v>
      </c>
      <c r="U2321" t="s">
        <v>7746</v>
      </c>
      <c r="V2321" t="s">
        <v>8649</v>
      </c>
      <c r="Z2321">
        <v>109.0044565</v>
      </c>
      <c r="AA2321">
        <v>-7.2608404999999996</v>
      </c>
      <c r="AB2321" t="s">
        <v>7747</v>
      </c>
      <c r="AC2321" t="s">
        <v>226</v>
      </c>
      <c r="AL2321" t="s">
        <v>218</v>
      </c>
      <c r="AM2321" t="s">
        <v>8111</v>
      </c>
      <c r="AN2321" t="s">
        <v>6</v>
      </c>
      <c r="AO2321" s="57">
        <v>46334.444328703707</v>
      </c>
      <c r="AP2321" s="57">
        <v>46247.541666666664</v>
      </c>
      <c r="AR2321" t="s">
        <v>14</v>
      </c>
      <c r="AS2321" t="s">
        <v>559</v>
      </c>
      <c r="AT2321" t="s">
        <v>231</v>
      </c>
      <c r="AV2321" t="s">
        <v>9590</v>
      </c>
      <c r="AW2321" t="s">
        <v>561</v>
      </c>
      <c r="AX2321" t="s">
        <v>223</v>
      </c>
      <c r="BA2321" s="57">
        <v>46247.541666666664</v>
      </c>
      <c r="BB2321" t="s">
        <v>8111</v>
      </c>
      <c r="BF2321" s="6" t="e">
        <f t="shared" si="108"/>
        <v>#NUM!</v>
      </c>
      <c r="BG2321" t="e">
        <f t="shared" si="109"/>
        <v>#NUM!</v>
      </c>
      <c r="BH2321" t="e">
        <f t="shared" si="110"/>
        <v>#NUM!</v>
      </c>
      <c r="BI2321" t="e">
        <f>VLOOKUP(H2321,Sheet2!$A$1:$B$270,2,FALSE)</f>
        <v>#N/A</v>
      </c>
    </row>
    <row r="2322" spans="1:61">
      <c r="A2322">
        <v>2321</v>
      </c>
      <c r="B2322">
        <v>1002530001</v>
      </c>
      <c r="C2322">
        <v>3</v>
      </c>
      <c r="D2322" t="s">
        <v>55</v>
      </c>
      <c r="E2322">
        <v>5</v>
      </c>
      <c r="F2322" t="s">
        <v>228</v>
      </c>
      <c r="G2322" t="s">
        <v>127</v>
      </c>
      <c r="H2322" t="s">
        <v>229</v>
      </c>
      <c r="I2322" t="s">
        <v>213</v>
      </c>
      <c r="J2322" t="s">
        <v>214</v>
      </c>
      <c r="K2322" t="s">
        <v>149</v>
      </c>
      <c r="L2322" t="s">
        <v>215</v>
      </c>
      <c r="M2322" t="s">
        <v>76</v>
      </c>
      <c r="N2322" t="s">
        <v>216</v>
      </c>
      <c r="O2322" s="57">
        <v>46250.722187500003</v>
      </c>
      <c r="P2322" s="57">
        <v>46251.476979166669</v>
      </c>
      <c r="Q2322">
        <v>69367720</v>
      </c>
      <c r="S2322">
        <v>152426928241</v>
      </c>
      <c r="T2322" t="s">
        <v>13194</v>
      </c>
      <c r="U2322" t="s">
        <v>13195</v>
      </c>
      <c r="V2322" t="s">
        <v>13196</v>
      </c>
      <c r="Z2322">
        <v>113.41527801007</v>
      </c>
      <c r="AA2322">
        <v>-7.1342151486160104</v>
      </c>
      <c r="AB2322" t="s">
        <v>13197</v>
      </c>
      <c r="AC2322" t="s">
        <v>217</v>
      </c>
      <c r="AL2322" t="s">
        <v>218</v>
      </c>
      <c r="AM2322" t="s">
        <v>13198</v>
      </c>
      <c r="AN2322" t="s">
        <v>6</v>
      </c>
      <c r="AO2322" t="s">
        <v>11957</v>
      </c>
      <c r="AP2322" s="57">
        <v>46251.625</v>
      </c>
      <c r="AR2322" t="s">
        <v>219</v>
      </c>
      <c r="AS2322" t="s">
        <v>229</v>
      </c>
      <c r="AT2322" t="s">
        <v>231</v>
      </c>
      <c r="AU2322">
        <v>20260817</v>
      </c>
      <c r="AV2322" t="s">
        <v>222</v>
      </c>
      <c r="AW2322" t="s">
        <v>1018</v>
      </c>
      <c r="AX2322" t="s">
        <v>223</v>
      </c>
      <c r="BA2322" s="57">
        <v>46251.625</v>
      </c>
      <c r="BB2322" t="s">
        <v>13198</v>
      </c>
      <c r="BC2322">
        <v>2026</v>
      </c>
      <c r="BD2322">
        <v>8</v>
      </c>
      <c r="BE2322">
        <v>17</v>
      </c>
      <c r="BF2322" s="6">
        <f t="shared" si="108"/>
        <v>46251</v>
      </c>
      <c r="BG2322">
        <f t="shared" si="109"/>
        <v>-0.625</v>
      </c>
      <c r="BH2322" t="str">
        <f t="shared" si="110"/>
        <v>COMPLY</v>
      </c>
      <c r="BI2322" t="str">
        <f>VLOOKUP(H2322,Sheet2!$A$1:$B$270,2,FALSE)</f>
        <v>MADURA</v>
      </c>
    </row>
    <row r="2323" spans="1:61">
      <c r="A2323">
        <v>2322</v>
      </c>
      <c r="B2323">
        <v>1002511256</v>
      </c>
      <c r="C2323">
        <v>3</v>
      </c>
      <c r="D2323" t="s">
        <v>42</v>
      </c>
      <c r="E2323">
        <v>5</v>
      </c>
      <c r="F2323" t="s">
        <v>106</v>
      </c>
      <c r="G2323" t="s">
        <v>107</v>
      </c>
      <c r="H2323" t="s">
        <v>434</v>
      </c>
      <c r="I2323" t="s">
        <v>213</v>
      </c>
      <c r="J2323" t="s">
        <v>214</v>
      </c>
      <c r="K2323" t="s">
        <v>149</v>
      </c>
      <c r="M2323" t="s">
        <v>76</v>
      </c>
      <c r="N2323" t="s">
        <v>216</v>
      </c>
      <c r="O2323" s="57">
        <v>46239.722326388888</v>
      </c>
      <c r="P2323" s="57">
        <v>46240.668611111112</v>
      </c>
      <c r="Q2323">
        <v>69359441</v>
      </c>
      <c r="S2323">
        <v>152528204011</v>
      </c>
      <c r="T2323" t="s">
        <v>3203</v>
      </c>
      <c r="U2323" t="s">
        <v>3204</v>
      </c>
      <c r="V2323" t="s">
        <v>3205</v>
      </c>
      <c r="Z2323">
        <v>112.99459640000001</v>
      </c>
      <c r="AA2323">
        <v>-7.9194627999999998</v>
      </c>
      <c r="AB2323" t="s">
        <v>3206</v>
      </c>
      <c r="AC2323" t="s">
        <v>230</v>
      </c>
      <c r="AL2323" t="s">
        <v>218</v>
      </c>
      <c r="AM2323" t="s">
        <v>3207</v>
      </c>
      <c r="AN2323" t="s">
        <v>6</v>
      </c>
      <c r="AO2323" s="57">
        <v>46150.726076388892</v>
      </c>
      <c r="AP2323" s="57">
        <v>46241.541666666664</v>
      </c>
      <c r="AR2323" t="s">
        <v>219</v>
      </c>
      <c r="AS2323" t="s">
        <v>434</v>
      </c>
      <c r="AT2323" t="s">
        <v>231</v>
      </c>
      <c r="AU2323">
        <v>20260806</v>
      </c>
      <c r="AV2323" t="s">
        <v>222</v>
      </c>
      <c r="AW2323" t="s">
        <v>561</v>
      </c>
      <c r="AX2323" t="s">
        <v>223</v>
      </c>
      <c r="BA2323" s="57">
        <v>46241.541666666664</v>
      </c>
      <c r="BB2323" t="s">
        <v>3207</v>
      </c>
      <c r="BC2323">
        <v>2026</v>
      </c>
      <c r="BD2323">
        <v>8</v>
      </c>
      <c r="BE2323">
        <v>6</v>
      </c>
      <c r="BF2323" s="6">
        <f t="shared" si="108"/>
        <v>46240</v>
      </c>
      <c r="BG2323">
        <f t="shared" si="109"/>
        <v>-1.5416666666642413</v>
      </c>
      <c r="BH2323" t="str">
        <f t="shared" si="110"/>
        <v>COMPLY</v>
      </c>
      <c r="BI2323" t="str">
        <f>VLOOKUP(H2323,Sheet2!$A$1:$B$270,2,FALSE)</f>
        <v>PROBOLINGGO</v>
      </c>
    </row>
    <row r="2324" spans="1:61">
      <c r="A2324">
        <v>2323</v>
      </c>
      <c r="B2324">
        <v>1002519296</v>
      </c>
      <c r="C2324">
        <v>3</v>
      </c>
      <c r="D2324" t="s">
        <v>42</v>
      </c>
      <c r="E2324">
        <v>5</v>
      </c>
      <c r="F2324" t="s">
        <v>106</v>
      </c>
      <c r="G2324" t="s">
        <v>107</v>
      </c>
      <c r="H2324" t="s">
        <v>434</v>
      </c>
      <c r="I2324" t="s">
        <v>213</v>
      </c>
      <c r="J2324" t="s">
        <v>214</v>
      </c>
      <c r="K2324" t="s">
        <v>149</v>
      </c>
      <c r="M2324" t="s">
        <v>76</v>
      </c>
      <c r="N2324" t="s">
        <v>216</v>
      </c>
      <c r="O2324" s="57">
        <v>46245.441006944442</v>
      </c>
      <c r="P2324" s="57">
        <v>46246.734930555554</v>
      </c>
      <c r="Q2324">
        <v>69363062</v>
      </c>
      <c r="S2324">
        <v>152528204017</v>
      </c>
      <c r="T2324" t="s">
        <v>7748</v>
      </c>
      <c r="U2324" t="s">
        <v>7749</v>
      </c>
      <c r="V2324" t="s">
        <v>7750</v>
      </c>
      <c r="Z2324">
        <v>112.9646427</v>
      </c>
      <c r="AA2324">
        <v>-7.9231110999999999</v>
      </c>
      <c r="AB2324" t="s">
        <v>7751</v>
      </c>
      <c r="AC2324" t="s">
        <v>230</v>
      </c>
      <c r="AL2324" t="s">
        <v>218</v>
      </c>
      <c r="AM2324" t="s">
        <v>7263</v>
      </c>
      <c r="AN2324" t="s">
        <v>6</v>
      </c>
      <c r="AO2324" s="57">
        <v>46334.444328703707</v>
      </c>
      <c r="AP2324" s="57">
        <v>46246.541666666664</v>
      </c>
      <c r="AR2324" t="s">
        <v>219</v>
      </c>
      <c r="AS2324" t="s">
        <v>434</v>
      </c>
      <c r="AT2324" t="s">
        <v>231</v>
      </c>
      <c r="AU2324">
        <v>20260812</v>
      </c>
      <c r="AV2324" t="s">
        <v>222</v>
      </c>
      <c r="AW2324" t="s">
        <v>562</v>
      </c>
      <c r="AX2324" t="s">
        <v>223</v>
      </c>
      <c r="BA2324" s="57">
        <v>46246.541666666664</v>
      </c>
      <c r="BB2324" t="s">
        <v>7263</v>
      </c>
      <c r="BC2324">
        <v>2026</v>
      </c>
      <c r="BD2324">
        <v>8</v>
      </c>
      <c r="BE2324">
        <v>12</v>
      </c>
      <c r="BF2324" s="6">
        <f t="shared" si="108"/>
        <v>46246</v>
      </c>
      <c r="BG2324">
        <f t="shared" si="109"/>
        <v>-0.54166666666424135</v>
      </c>
      <c r="BH2324" t="str">
        <f t="shared" si="110"/>
        <v>COMPLY</v>
      </c>
      <c r="BI2324" t="str">
        <f>VLOOKUP(H2324,Sheet2!$A$1:$B$270,2,FALSE)</f>
        <v>PROBOLINGGO</v>
      </c>
    </row>
    <row r="2325" spans="1:61">
      <c r="A2325">
        <v>2324</v>
      </c>
      <c r="B2325">
        <v>1002524496</v>
      </c>
      <c r="C2325">
        <v>3</v>
      </c>
      <c r="D2325" t="s">
        <v>42</v>
      </c>
      <c r="E2325">
        <v>5</v>
      </c>
      <c r="F2325" t="s">
        <v>102</v>
      </c>
      <c r="G2325" t="s">
        <v>99</v>
      </c>
      <c r="H2325" t="s">
        <v>349</v>
      </c>
      <c r="I2325" t="s">
        <v>213</v>
      </c>
      <c r="J2325" t="s">
        <v>214</v>
      </c>
      <c r="K2325" t="s">
        <v>149</v>
      </c>
      <c r="L2325" t="s">
        <v>606</v>
      </c>
      <c r="M2325" t="s">
        <v>76</v>
      </c>
      <c r="N2325" t="s">
        <v>216</v>
      </c>
      <c r="O2325" s="57">
        <v>46247.604131944441</v>
      </c>
      <c r="P2325" s="57">
        <v>46248.72184027778</v>
      </c>
      <c r="Q2325">
        <v>69365250</v>
      </c>
      <c r="R2325">
        <v>3332817007</v>
      </c>
      <c r="S2325">
        <v>152516206919</v>
      </c>
      <c r="T2325" t="s">
        <v>9591</v>
      </c>
      <c r="U2325" t="s">
        <v>9592</v>
      </c>
      <c r="V2325" t="s">
        <v>9593</v>
      </c>
      <c r="Z2325">
        <v>114.249541573226</v>
      </c>
      <c r="AA2325">
        <v>-8.3563315976011801</v>
      </c>
      <c r="AB2325" t="s">
        <v>9594</v>
      </c>
      <c r="AC2325" t="s">
        <v>217</v>
      </c>
      <c r="AL2325" t="s">
        <v>218</v>
      </c>
      <c r="AM2325" t="s">
        <v>8483</v>
      </c>
      <c r="AN2325" t="s">
        <v>6</v>
      </c>
      <c r="AO2325" t="s">
        <v>8888</v>
      </c>
      <c r="AP2325" s="57">
        <v>46248.541666666664</v>
      </c>
      <c r="AR2325" t="s">
        <v>219</v>
      </c>
      <c r="AS2325" t="s">
        <v>349</v>
      </c>
      <c r="AT2325" t="s">
        <v>231</v>
      </c>
      <c r="AU2325">
        <v>20260814</v>
      </c>
      <c r="AV2325" t="s">
        <v>222</v>
      </c>
      <c r="AW2325" t="s">
        <v>941</v>
      </c>
      <c r="AX2325" t="s">
        <v>223</v>
      </c>
      <c r="BA2325" s="57">
        <v>46248.541666666664</v>
      </c>
      <c r="BB2325" t="s">
        <v>8483</v>
      </c>
      <c r="BC2325">
        <v>2026</v>
      </c>
      <c r="BD2325">
        <v>8</v>
      </c>
      <c r="BE2325">
        <v>14</v>
      </c>
      <c r="BF2325" s="6">
        <f t="shared" si="108"/>
        <v>46248</v>
      </c>
      <c r="BG2325">
        <f t="shared" si="109"/>
        <v>-0.54166666666424135</v>
      </c>
      <c r="BH2325" t="str">
        <f t="shared" si="110"/>
        <v>COMPLY</v>
      </c>
      <c r="BI2325" t="str">
        <f>VLOOKUP(H2325,Sheet2!$A$1:$B$270,2,FALSE)</f>
        <v>BANYUWANGI</v>
      </c>
    </row>
    <row r="2326" spans="1:61">
      <c r="A2326">
        <v>2325</v>
      </c>
      <c r="B2326">
        <v>1002505994</v>
      </c>
      <c r="C2326">
        <v>3</v>
      </c>
      <c r="D2326" t="s">
        <v>51</v>
      </c>
      <c r="E2326">
        <v>4</v>
      </c>
      <c r="F2326" t="s">
        <v>273</v>
      </c>
      <c r="G2326" t="s">
        <v>898</v>
      </c>
      <c r="H2326" t="s">
        <v>4800</v>
      </c>
      <c r="I2326" t="s">
        <v>9798</v>
      </c>
      <c r="J2326" t="s">
        <v>214</v>
      </c>
      <c r="K2326" t="s">
        <v>149</v>
      </c>
      <c r="M2326" t="s">
        <v>933</v>
      </c>
      <c r="N2326" t="s">
        <v>9867</v>
      </c>
      <c r="O2326" s="57">
        <v>46237.525497685187</v>
      </c>
      <c r="P2326" s="57">
        <v>46239.384074074071</v>
      </c>
      <c r="Q2326">
        <v>66038855</v>
      </c>
      <c r="S2326">
        <v>142539117474</v>
      </c>
      <c r="T2326" t="s">
        <v>10264</v>
      </c>
      <c r="U2326" t="s">
        <v>13199</v>
      </c>
      <c r="V2326" t="s">
        <v>13200</v>
      </c>
      <c r="Z2326">
        <v>110.66379101096599</v>
      </c>
      <c r="AA2326">
        <v>-6.5994853946696104</v>
      </c>
      <c r="AB2326" t="s">
        <v>10267</v>
      </c>
      <c r="AC2326" t="s">
        <v>9804</v>
      </c>
      <c r="AL2326" t="s">
        <v>218</v>
      </c>
      <c r="AM2326" t="s">
        <v>10267</v>
      </c>
      <c r="AN2326" t="s">
        <v>6</v>
      </c>
      <c r="AO2326" s="57">
        <v>46089.527777777781</v>
      </c>
      <c r="AQ2326" t="s">
        <v>248</v>
      </c>
      <c r="AR2326" t="s">
        <v>12</v>
      </c>
      <c r="AS2326" t="s">
        <v>4800</v>
      </c>
      <c r="AT2326" t="s">
        <v>231</v>
      </c>
      <c r="AV2326" t="s">
        <v>917</v>
      </c>
      <c r="AW2326" t="s">
        <v>10536</v>
      </c>
      <c r="AX2326" t="s">
        <v>223</v>
      </c>
      <c r="BA2326" s="57">
        <v>46237.5625</v>
      </c>
      <c r="BB2326" t="s">
        <v>10267</v>
      </c>
      <c r="BF2326" s="6" t="e">
        <f t="shared" si="108"/>
        <v>#NUM!</v>
      </c>
      <c r="BG2326" t="e">
        <f t="shared" si="109"/>
        <v>#NUM!</v>
      </c>
      <c r="BH2326" t="e">
        <f t="shared" si="110"/>
        <v>#NUM!</v>
      </c>
      <c r="BI2326" t="e">
        <f>VLOOKUP(H2326,Sheet2!$A$1:$B$270,2,FALSE)</f>
        <v>#N/A</v>
      </c>
    </row>
    <row r="2327" spans="1:61">
      <c r="A2327">
        <v>2326</v>
      </c>
      <c r="B2327">
        <v>1002527825</v>
      </c>
      <c r="C2327">
        <v>3</v>
      </c>
      <c r="D2327" t="s">
        <v>49</v>
      </c>
      <c r="E2327">
        <v>4</v>
      </c>
      <c r="F2327" t="s">
        <v>246</v>
      </c>
      <c r="G2327" t="s">
        <v>324</v>
      </c>
      <c r="H2327" t="s">
        <v>976</v>
      </c>
      <c r="I2327" t="s">
        <v>213</v>
      </c>
      <c r="J2327" t="s">
        <v>214</v>
      </c>
      <c r="K2327" t="s">
        <v>149</v>
      </c>
      <c r="L2327" t="s">
        <v>215</v>
      </c>
      <c r="M2327" t="s">
        <v>76</v>
      </c>
      <c r="N2327" t="s">
        <v>216</v>
      </c>
      <c r="O2327" s="57">
        <v>46249.409675925926</v>
      </c>
      <c r="P2327" s="57">
        <v>46249.803715277776</v>
      </c>
      <c r="Q2327">
        <v>69366617</v>
      </c>
      <c r="S2327">
        <v>141459107979</v>
      </c>
      <c r="T2327" t="s">
        <v>13201</v>
      </c>
      <c r="U2327" t="s">
        <v>13202</v>
      </c>
      <c r="V2327" t="s">
        <v>13203</v>
      </c>
      <c r="Z2327">
        <v>110.4302114</v>
      </c>
      <c r="AA2327">
        <v>-7.1841704000000002</v>
      </c>
      <c r="AB2327" t="s">
        <v>13204</v>
      </c>
      <c r="AC2327" t="s">
        <v>237</v>
      </c>
      <c r="AL2327" t="s">
        <v>218</v>
      </c>
      <c r="AM2327" t="s">
        <v>11304</v>
      </c>
      <c r="AN2327" t="s">
        <v>6</v>
      </c>
      <c r="AO2327" t="s">
        <v>9932</v>
      </c>
      <c r="AP2327" s="57">
        <v>46250.333333333336</v>
      </c>
      <c r="AR2327" t="s">
        <v>219</v>
      </c>
      <c r="AS2327" t="s">
        <v>976</v>
      </c>
      <c r="AT2327" t="s">
        <v>231</v>
      </c>
      <c r="AU2327">
        <v>20260815</v>
      </c>
      <c r="AV2327" t="s">
        <v>222</v>
      </c>
      <c r="AW2327" t="s">
        <v>1015</v>
      </c>
      <c r="AX2327" t="s">
        <v>223</v>
      </c>
      <c r="BA2327" s="57">
        <v>46250.333333333336</v>
      </c>
      <c r="BB2327" t="s">
        <v>11304</v>
      </c>
      <c r="BC2327">
        <v>2026</v>
      </c>
      <c r="BD2327">
        <v>8</v>
      </c>
      <c r="BE2327">
        <v>15</v>
      </c>
      <c r="BF2327" s="6">
        <f t="shared" si="108"/>
        <v>46249</v>
      </c>
      <c r="BG2327">
        <f t="shared" si="109"/>
        <v>-1.3333333333357587</v>
      </c>
      <c r="BH2327" t="str">
        <f t="shared" si="110"/>
        <v>COMPLY</v>
      </c>
      <c r="BI2327" t="e">
        <f>VLOOKUP(H2327,Sheet2!$A$1:$B$270,2,FALSE)</f>
        <v>#N/A</v>
      </c>
    </row>
    <row r="2328" spans="1:61">
      <c r="A2328">
        <v>2327</v>
      </c>
      <c r="B2328">
        <v>1002519223</v>
      </c>
      <c r="C2328">
        <v>3</v>
      </c>
      <c r="D2328" t="s">
        <v>38</v>
      </c>
      <c r="E2328">
        <v>5</v>
      </c>
      <c r="F2328" t="s">
        <v>90</v>
      </c>
      <c r="G2328" t="s">
        <v>90</v>
      </c>
      <c r="H2328" t="s">
        <v>459</v>
      </c>
      <c r="I2328" t="s">
        <v>213</v>
      </c>
      <c r="J2328" t="s">
        <v>214</v>
      </c>
      <c r="K2328" t="s">
        <v>149</v>
      </c>
      <c r="L2328" t="s">
        <v>215</v>
      </c>
      <c r="M2328" t="s">
        <v>76</v>
      </c>
      <c r="N2328" t="s">
        <v>216</v>
      </c>
      <c r="O2328" s="57">
        <v>46245.428425925929</v>
      </c>
      <c r="P2328" s="57">
        <v>46245.692800925928</v>
      </c>
      <c r="Q2328">
        <v>69363004</v>
      </c>
      <c r="S2328">
        <v>152640225877</v>
      </c>
      <c r="T2328" t="s">
        <v>7752</v>
      </c>
      <c r="U2328" t="s">
        <v>7753</v>
      </c>
      <c r="V2328" t="s">
        <v>7754</v>
      </c>
      <c r="Z2328">
        <v>111.93897843360899</v>
      </c>
      <c r="AA2328">
        <v>-7.71024476939676</v>
      </c>
      <c r="AB2328" t="s">
        <v>7755</v>
      </c>
      <c r="AC2328" t="s">
        <v>217</v>
      </c>
      <c r="AL2328" t="s">
        <v>218</v>
      </c>
      <c r="AM2328" t="s">
        <v>6974</v>
      </c>
      <c r="AN2328" t="s">
        <v>6</v>
      </c>
      <c r="AO2328" s="57">
        <v>46334.444328703707</v>
      </c>
      <c r="AP2328" s="57">
        <v>46246.333333333336</v>
      </c>
      <c r="AR2328" t="s">
        <v>219</v>
      </c>
      <c r="AS2328" t="s">
        <v>459</v>
      </c>
      <c r="AT2328" t="s">
        <v>231</v>
      </c>
      <c r="AU2328">
        <v>20260811</v>
      </c>
      <c r="AV2328" t="s">
        <v>222</v>
      </c>
      <c r="AW2328" t="s">
        <v>1010</v>
      </c>
      <c r="AX2328" t="s">
        <v>223</v>
      </c>
      <c r="BA2328" s="57">
        <v>46246.333333333336</v>
      </c>
      <c r="BB2328" t="s">
        <v>6974</v>
      </c>
      <c r="BC2328">
        <v>2026</v>
      </c>
      <c r="BD2328">
        <v>8</v>
      </c>
      <c r="BE2328">
        <v>11</v>
      </c>
      <c r="BF2328" s="6">
        <f t="shared" si="108"/>
        <v>46245</v>
      </c>
      <c r="BG2328">
        <f t="shared" si="109"/>
        <v>-1.3333333333357587</v>
      </c>
      <c r="BH2328" t="str">
        <f t="shared" si="110"/>
        <v>COMPLY</v>
      </c>
      <c r="BI2328" t="str">
        <f>VLOOKUP(H2328,Sheet2!$A$1:$B$270,2,FALSE)</f>
        <v>KEDIRI</v>
      </c>
    </row>
    <row r="2329" spans="1:61">
      <c r="A2329">
        <v>2328</v>
      </c>
      <c r="B2329">
        <v>1002508902</v>
      </c>
      <c r="C2329">
        <v>3</v>
      </c>
      <c r="D2329" t="s">
        <v>34</v>
      </c>
      <c r="E2329">
        <v>5</v>
      </c>
      <c r="F2329" t="s">
        <v>573</v>
      </c>
      <c r="G2329" t="s">
        <v>79</v>
      </c>
      <c r="H2329" t="s">
        <v>471</v>
      </c>
      <c r="I2329" t="s">
        <v>213</v>
      </c>
      <c r="J2329" t="s">
        <v>214</v>
      </c>
      <c r="K2329" t="s">
        <v>149</v>
      </c>
      <c r="M2329" t="s">
        <v>76</v>
      </c>
      <c r="N2329" t="s">
        <v>216</v>
      </c>
      <c r="O2329" s="57">
        <v>46238.645381944443</v>
      </c>
      <c r="P2329" s="57">
        <v>46241.33452546296</v>
      </c>
      <c r="Q2329">
        <v>69358460</v>
      </c>
      <c r="S2329">
        <v>172407213204</v>
      </c>
      <c r="T2329" t="s">
        <v>3210</v>
      </c>
      <c r="U2329" t="s">
        <v>3211</v>
      </c>
      <c r="V2329" t="s">
        <v>3212</v>
      </c>
      <c r="Z2329">
        <v>115.3215168</v>
      </c>
      <c r="AA2329">
        <v>-8.5734911</v>
      </c>
      <c r="AB2329" t="s">
        <v>3213</v>
      </c>
      <c r="AC2329" t="s">
        <v>230</v>
      </c>
      <c r="AL2329" t="s">
        <v>218</v>
      </c>
      <c r="AM2329" t="s">
        <v>2289</v>
      </c>
      <c r="AN2329" t="s">
        <v>6</v>
      </c>
      <c r="AO2329" s="57">
        <v>46120.652789351851</v>
      </c>
      <c r="AP2329" s="57">
        <v>46239.541666666664</v>
      </c>
      <c r="AR2329" t="s">
        <v>219</v>
      </c>
      <c r="AS2329" t="s">
        <v>471</v>
      </c>
      <c r="AT2329" t="s">
        <v>231</v>
      </c>
      <c r="AU2329">
        <v>20260807</v>
      </c>
      <c r="AV2329" t="s">
        <v>222</v>
      </c>
      <c r="AW2329" t="s">
        <v>591</v>
      </c>
      <c r="AX2329" t="s">
        <v>223</v>
      </c>
      <c r="BA2329" s="57">
        <v>46239.541666666664</v>
      </c>
      <c r="BB2329" t="s">
        <v>2289</v>
      </c>
      <c r="BC2329">
        <v>2026</v>
      </c>
      <c r="BD2329">
        <v>8</v>
      </c>
      <c r="BE2329">
        <v>7</v>
      </c>
      <c r="BF2329" s="6">
        <f t="shared" si="108"/>
        <v>46241</v>
      </c>
      <c r="BG2329">
        <f t="shared" si="109"/>
        <v>1.4583333333357587</v>
      </c>
      <c r="BH2329" t="str">
        <f t="shared" si="110"/>
        <v>NOT COMPLY</v>
      </c>
      <c r="BI2329" t="str">
        <f>VLOOKUP(H2329,Sheet2!$A$1:$B$270,2,FALSE)</f>
        <v>GIANYAR</v>
      </c>
    </row>
    <row r="2330" spans="1:61">
      <c r="A2330">
        <v>2329</v>
      </c>
      <c r="B2330">
        <v>1002505592</v>
      </c>
      <c r="C2330">
        <v>3</v>
      </c>
      <c r="D2330" t="s">
        <v>49</v>
      </c>
      <c r="E2330">
        <v>4</v>
      </c>
      <c r="F2330" t="s">
        <v>252</v>
      </c>
      <c r="G2330" t="s">
        <v>553</v>
      </c>
      <c r="H2330" t="s">
        <v>1076</v>
      </c>
      <c r="I2330" t="s">
        <v>213</v>
      </c>
      <c r="J2330" t="s">
        <v>214</v>
      </c>
      <c r="K2330" t="s">
        <v>149</v>
      </c>
      <c r="L2330" t="s">
        <v>215</v>
      </c>
      <c r="M2330" t="s">
        <v>236</v>
      </c>
      <c r="N2330" t="s">
        <v>216</v>
      </c>
      <c r="O2330" s="57">
        <v>46237.38789351852</v>
      </c>
      <c r="P2330" s="57">
        <v>46239.37877314815</v>
      </c>
      <c r="Q2330">
        <v>69355675</v>
      </c>
      <c r="T2330" t="s">
        <v>1161</v>
      </c>
      <c r="V2330" t="s">
        <v>1164</v>
      </c>
      <c r="Z2330">
        <v>108.87929</v>
      </c>
      <c r="AA2330">
        <v>-6.8726000000000003</v>
      </c>
      <c r="AB2330" t="s">
        <v>1165</v>
      </c>
      <c r="AC2330" t="s">
        <v>237</v>
      </c>
      <c r="AL2330" t="s">
        <v>218</v>
      </c>
      <c r="AM2330" t="s">
        <v>1166</v>
      </c>
      <c r="AN2330" t="s">
        <v>6</v>
      </c>
      <c r="AO2330" s="57">
        <v>46089.392812500002</v>
      </c>
      <c r="AP2330" s="57">
        <v>46235</v>
      </c>
      <c r="AR2330" t="s">
        <v>312</v>
      </c>
      <c r="AS2330" t="s">
        <v>1076</v>
      </c>
      <c r="AT2330" t="s">
        <v>231</v>
      </c>
      <c r="AV2330" t="s">
        <v>3214</v>
      </c>
      <c r="AW2330" t="s">
        <v>1018</v>
      </c>
      <c r="AX2330" t="s">
        <v>223</v>
      </c>
      <c r="AZ2330" t="s">
        <v>3214</v>
      </c>
      <c r="BA2330" s="57">
        <v>46235.333333333336</v>
      </c>
      <c r="BB2330" t="s">
        <v>1166</v>
      </c>
      <c r="BF2330" s="6" t="e">
        <f t="shared" si="108"/>
        <v>#NUM!</v>
      </c>
      <c r="BG2330" t="e">
        <f t="shared" si="109"/>
        <v>#NUM!</v>
      </c>
      <c r="BH2330" t="e">
        <f t="shared" si="110"/>
        <v>#NUM!</v>
      </c>
      <c r="BI2330" t="e">
        <f>VLOOKUP(H2330,Sheet2!$A$1:$B$270,2,FALSE)</f>
        <v>#N/A</v>
      </c>
    </row>
    <row r="2331" spans="1:61">
      <c r="A2331">
        <v>2330</v>
      </c>
      <c r="B2331">
        <v>1002512393</v>
      </c>
      <c r="C2331">
        <v>3</v>
      </c>
      <c r="D2331" t="s">
        <v>42</v>
      </c>
      <c r="E2331">
        <v>5</v>
      </c>
      <c r="F2331" t="s">
        <v>233</v>
      </c>
      <c r="G2331" t="s">
        <v>101</v>
      </c>
      <c r="H2331" t="s">
        <v>390</v>
      </c>
      <c r="I2331" t="s">
        <v>213</v>
      </c>
      <c r="J2331" t="s">
        <v>214</v>
      </c>
      <c r="K2331" t="s">
        <v>149</v>
      </c>
      <c r="L2331" t="s">
        <v>215</v>
      </c>
      <c r="M2331" t="s">
        <v>76</v>
      </c>
      <c r="N2331" t="s">
        <v>216</v>
      </c>
      <c r="O2331" s="57">
        <v>46240.559687499997</v>
      </c>
      <c r="P2331" s="57">
        <v>46241.614594907405</v>
      </c>
      <c r="Q2331">
        <v>69359962</v>
      </c>
      <c r="S2331">
        <v>152317261813</v>
      </c>
      <c r="T2331" t="s">
        <v>3215</v>
      </c>
      <c r="U2331" t="s">
        <v>3216</v>
      </c>
      <c r="V2331" t="s">
        <v>3217</v>
      </c>
      <c r="Z2331">
        <v>112.7206841</v>
      </c>
      <c r="AA2331">
        <v>-7.3978486999999999</v>
      </c>
      <c r="AB2331" t="s">
        <v>3218</v>
      </c>
      <c r="AC2331" t="s">
        <v>237</v>
      </c>
      <c r="AL2331" t="s">
        <v>218</v>
      </c>
      <c r="AM2331" t="s">
        <v>3219</v>
      </c>
      <c r="AN2331" t="s">
        <v>6</v>
      </c>
      <c r="AO2331" s="57">
        <v>46181.569502314815</v>
      </c>
      <c r="AP2331" s="57">
        <v>46241.625</v>
      </c>
      <c r="AR2331" t="s">
        <v>219</v>
      </c>
      <c r="AS2331" t="s">
        <v>390</v>
      </c>
      <c r="AT2331" t="s">
        <v>231</v>
      </c>
      <c r="AU2331">
        <v>20260807</v>
      </c>
      <c r="AV2331" t="s">
        <v>222</v>
      </c>
      <c r="AW2331" t="s">
        <v>1014</v>
      </c>
      <c r="AX2331" t="s">
        <v>223</v>
      </c>
      <c r="BA2331" s="57">
        <v>46241.625</v>
      </c>
      <c r="BB2331" t="s">
        <v>3219</v>
      </c>
      <c r="BC2331">
        <v>2026</v>
      </c>
      <c r="BD2331">
        <v>8</v>
      </c>
      <c r="BE2331">
        <v>7</v>
      </c>
      <c r="BF2331" s="6">
        <f t="shared" si="108"/>
        <v>46241</v>
      </c>
      <c r="BG2331">
        <f t="shared" si="109"/>
        <v>-0.625</v>
      </c>
      <c r="BH2331" t="str">
        <f t="shared" si="110"/>
        <v>COMPLY</v>
      </c>
      <c r="BI2331" t="str">
        <f>VLOOKUP(H2331,Sheet2!$A$1:$B$270,2,FALSE)</f>
        <v>SIDOARJO</v>
      </c>
    </row>
    <row r="2332" spans="1:61">
      <c r="A2332">
        <v>2331</v>
      </c>
      <c r="B2332">
        <v>1002516600</v>
      </c>
      <c r="C2332">
        <v>3</v>
      </c>
      <c r="D2332" t="s">
        <v>45</v>
      </c>
      <c r="E2332">
        <v>5</v>
      </c>
      <c r="F2332" t="s">
        <v>211</v>
      </c>
      <c r="G2332" t="s">
        <v>116</v>
      </c>
      <c r="H2332" t="s">
        <v>359</v>
      </c>
      <c r="I2332" t="s">
        <v>9791</v>
      </c>
      <c r="J2332" t="s">
        <v>214</v>
      </c>
      <c r="K2332" t="s">
        <v>149</v>
      </c>
      <c r="M2332" t="s">
        <v>933</v>
      </c>
      <c r="N2332" t="s">
        <v>9792</v>
      </c>
      <c r="O2332" s="57">
        <v>46243.694861111115</v>
      </c>
      <c r="P2332" s="57">
        <v>46244.759398148148</v>
      </c>
      <c r="Q2332">
        <v>69361952</v>
      </c>
      <c r="S2332">
        <v>172620205018</v>
      </c>
      <c r="T2332" t="s">
        <v>11182</v>
      </c>
      <c r="U2332" t="s">
        <v>11183</v>
      </c>
      <c r="V2332" t="s">
        <v>13205</v>
      </c>
      <c r="Z2332">
        <v>116.53228161176401</v>
      </c>
      <c r="AA2332">
        <v>-8.6046895246647708</v>
      </c>
      <c r="AB2332" t="s">
        <v>13206</v>
      </c>
      <c r="AC2332" t="s">
        <v>290</v>
      </c>
      <c r="AL2332" t="s">
        <v>218</v>
      </c>
      <c r="AM2332" t="s">
        <v>13207</v>
      </c>
      <c r="AN2332" t="s">
        <v>6</v>
      </c>
      <c r="AO2332" s="57">
        <v>46273.704733796294</v>
      </c>
      <c r="AQ2332" t="s">
        <v>248</v>
      </c>
      <c r="AR2332" t="s">
        <v>12</v>
      </c>
      <c r="AS2332" t="s">
        <v>359</v>
      </c>
      <c r="AT2332" t="s">
        <v>231</v>
      </c>
      <c r="AV2332" t="s">
        <v>917</v>
      </c>
      <c r="AW2332" t="s">
        <v>10046</v>
      </c>
      <c r="AX2332" t="s">
        <v>223</v>
      </c>
      <c r="BA2332" s="57">
        <v>46243.5</v>
      </c>
      <c r="BB2332" t="s">
        <v>13207</v>
      </c>
      <c r="BF2332" s="6" t="e">
        <f t="shared" si="108"/>
        <v>#NUM!</v>
      </c>
      <c r="BG2332" t="e">
        <f t="shared" si="109"/>
        <v>#NUM!</v>
      </c>
      <c r="BH2332" t="e">
        <f t="shared" si="110"/>
        <v>#NUM!</v>
      </c>
      <c r="BI2332" t="str">
        <f>VLOOKUP(H2332,Sheet2!$A$1:$B$270,2,FALSE)</f>
        <v>SELONG</v>
      </c>
    </row>
    <row r="2333" spans="1:61">
      <c r="A2333">
        <v>2332</v>
      </c>
      <c r="B2333">
        <v>1002511661</v>
      </c>
      <c r="C2333">
        <v>3</v>
      </c>
      <c r="D2333" t="s">
        <v>49</v>
      </c>
      <c r="E2333">
        <v>4</v>
      </c>
      <c r="F2333" t="s">
        <v>252</v>
      </c>
      <c r="G2333" t="s">
        <v>554</v>
      </c>
      <c r="H2333" t="s">
        <v>640</v>
      </c>
      <c r="I2333" t="s">
        <v>213</v>
      </c>
      <c r="J2333" t="s">
        <v>214</v>
      </c>
      <c r="K2333" t="s">
        <v>149</v>
      </c>
      <c r="M2333" t="s">
        <v>580</v>
      </c>
      <c r="N2333" t="s">
        <v>216</v>
      </c>
      <c r="O2333" s="57">
        <v>46240.409560185188</v>
      </c>
      <c r="P2333" s="57">
        <v>46240.756284722222</v>
      </c>
      <c r="Q2333">
        <v>69358113</v>
      </c>
      <c r="T2333" t="s">
        <v>949</v>
      </c>
      <c r="V2333" t="s">
        <v>2940</v>
      </c>
      <c r="Z2333">
        <v>109.239997</v>
      </c>
      <c r="AA2333">
        <v>-7.0606</v>
      </c>
      <c r="AB2333" t="s">
        <v>2941</v>
      </c>
      <c r="AC2333" t="s">
        <v>226</v>
      </c>
      <c r="AL2333" t="s">
        <v>218</v>
      </c>
      <c r="AM2333" t="s">
        <v>2942</v>
      </c>
      <c r="AN2333" t="s">
        <v>6</v>
      </c>
      <c r="AO2333" s="57">
        <v>46181.413252314815</v>
      </c>
      <c r="AP2333" s="57">
        <v>46240</v>
      </c>
      <c r="AR2333" t="s">
        <v>566</v>
      </c>
      <c r="AS2333" t="s">
        <v>640</v>
      </c>
      <c r="AT2333" t="s">
        <v>231</v>
      </c>
      <c r="AV2333" t="s">
        <v>989</v>
      </c>
      <c r="AW2333" t="s">
        <v>954</v>
      </c>
      <c r="AX2333" t="s">
        <v>223</v>
      </c>
      <c r="BA2333" s="57">
        <v>46240.333333333336</v>
      </c>
      <c r="BB2333" t="s">
        <v>2942</v>
      </c>
      <c r="BF2333" s="6" t="e">
        <f t="shared" si="108"/>
        <v>#NUM!</v>
      </c>
      <c r="BG2333" t="e">
        <f t="shared" si="109"/>
        <v>#NUM!</v>
      </c>
      <c r="BH2333" t="e">
        <f t="shared" si="110"/>
        <v>#NUM!</v>
      </c>
      <c r="BI2333" t="e">
        <f>VLOOKUP(H2333,Sheet2!$A$1:$B$270,2,FALSE)</f>
        <v>#N/A</v>
      </c>
    </row>
    <row r="2334" spans="1:61">
      <c r="A2334">
        <v>2333</v>
      </c>
      <c r="B2334">
        <v>1002514199</v>
      </c>
      <c r="C2334">
        <v>3</v>
      </c>
      <c r="D2334" t="s">
        <v>34</v>
      </c>
      <c r="E2334">
        <v>5</v>
      </c>
      <c r="F2334" t="s">
        <v>573</v>
      </c>
      <c r="G2334" t="s">
        <v>84</v>
      </c>
      <c r="H2334" t="s">
        <v>242</v>
      </c>
      <c r="I2334" t="s">
        <v>213</v>
      </c>
      <c r="J2334" t="s">
        <v>214</v>
      </c>
      <c r="K2334" t="s">
        <v>149</v>
      </c>
      <c r="M2334" t="s">
        <v>76</v>
      </c>
      <c r="N2334" t="s">
        <v>216</v>
      </c>
      <c r="O2334" s="57">
        <v>46241.450648148151</v>
      </c>
      <c r="P2334" s="57">
        <v>46242.396701388891</v>
      </c>
      <c r="Q2334">
        <v>69357509</v>
      </c>
      <c r="S2334">
        <v>172424836842</v>
      </c>
      <c r="T2334" t="s">
        <v>1648</v>
      </c>
      <c r="U2334" t="s">
        <v>5563</v>
      </c>
      <c r="V2334" t="s">
        <v>5564</v>
      </c>
      <c r="Z2334">
        <v>115.098439174446</v>
      </c>
      <c r="AA2334">
        <v>-8.12850882318142</v>
      </c>
      <c r="AB2334" t="s">
        <v>1651</v>
      </c>
      <c r="AC2334" t="s">
        <v>230</v>
      </c>
      <c r="AL2334" t="s">
        <v>218</v>
      </c>
      <c r="AM2334" t="s">
        <v>5565</v>
      </c>
      <c r="AN2334" t="s">
        <v>6</v>
      </c>
      <c r="AO2334" s="57">
        <v>46211.455092592594</v>
      </c>
      <c r="AR2334" t="s">
        <v>219</v>
      </c>
      <c r="AS2334" t="s">
        <v>242</v>
      </c>
      <c r="AT2334" t="s">
        <v>221</v>
      </c>
      <c r="AU2334">
        <v>20260808</v>
      </c>
      <c r="AV2334" t="s">
        <v>222</v>
      </c>
      <c r="AW2334" t="s">
        <v>571</v>
      </c>
      <c r="AX2334" t="s">
        <v>223</v>
      </c>
      <c r="BA2334" s="57">
        <v>46241.291666666664</v>
      </c>
      <c r="BB2334" t="s">
        <v>5565</v>
      </c>
      <c r="BC2334">
        <v>2026</v>
      </c>
      <c r="BD2334">
        <v>8</v>
      </c>
      <c r="BE2334">
        <v>8</v>
      </c>
      <c r="BF2334" s="6">
        <f t="shared" si="108"/>
        <v>46242</v>
      </c>
      <c r="BG2334">
        <f t="shared" si="109"/>
        <v>0.70833333333575865</v>
      </c>
      <c r="BH2334" t="str">
        <f t="shared" si="110"/>
        <v>COMPLY</v>
      </c>
      <c r="BI2334" t="str">
        <f>VLOOKUP(H2334,Sheet2!$A$1:$B$270,2,FALSE)</f>
        <v>SINGARAJA</v>
      </c>
    </row>
    <row r="2335" spans="1:61">
      <c r="A2335">
        <v>2334</v>
      </c>
      <c r="B2335">
        <v>1002512387</v>
      </c>
      <c r="C2335">
        <v>3</v>
      </c>
      <c r="D2335" t="s">
        <v>38</v>
      </c>
      <c r="E2335">
        <v>5</v>
      </c>
      <c r="F2335" t="s">
        <v>250</v>
      </c>
      <c r="G2335" t="s">
        <v>87</v>
      </c>
      <c r="H2335" t="s">
        <v>430</v>
      </c>
      <c r="I2335" t="s">
        <v>213</v>
      </c>
      <c r="J2335" t="s">
        <v>214</v>
      </c>
      <c r="K2335" t="s">
        <v>149</v>
      </c>
      <c r="M2335" t="s">
        <v>76</v>
      </c>
      <c r="N2335" t="s">
        <v>216</v>
      </c>
      <c r="O2335" s="57">
        <v>46240.559039351851</v>
      </c>
      <c r="P2335" s="57">
        <v>46240.630798611113</v>
      </c>
      <c r="Q2335">
        <v>69358315</v>
      </c>
      <c r="S2335">
        <v>152721299700</v>
      </c>
      <c r="T2335" t="s">
        <v>3225</v>
      </c>
      <c r="U2335" t="s">
        <v>3226</v>
      </c>
      <c r="V2335" t="s">
        <v>3227</v>
      </c>
      <c r="Z2335">
        <v>112.73863489999999</v>
      </c>
      <c r="AA2335">
        <v>-7.9160344</v>
      </c>
      <c r="AB2335" t="s">
        <v>3228</v>
      </c>
      <c r="AC2335" t="s">
        <v>290</v>
      </c>
      <c r="AL2335" t="s">
        <v>218</v>
      </c>
      <c r="AM2335" t="s">
        <v>3229</v>
      </c>
      <c r="AN2335" t="s">
        <v>6</v>
      </c>
      <c r="AO2335" s="57">
        <v>46181.569502314815</v>
      </c>
      <c r="AR2335" t="s">
        <v>219</v>
      </c>
      <c r="AS2335" t="s">
        <v>430</v>
      </c>
      <c r="AT2335" t="s">
        <v>231</v>
      </c>
      <c r="AU2335">
        <v>20260806</v>
      </c>
      <c r="AV2335" t="s">
        <v>222</v>
      </c>
      <c r="AW2335" t="s">
        <v>561</v>
      </c>
      <c r="AX2335" t="s">
        <v>223</v>
      </c>
      <c r="BA2335" s="57">
        <v>46240.291666666664</v>
      </c>
      <c r="BB2335" t="s">
        <v>3229</v>
      </c>
      <c r="BC2335">
        <v>2026</v>
      </c>
      <c r="BD2335">
        <v>8</v>
      </c>
      <c r="BE2335">
        <v>6</v>
      </c>
      <c r="BF2335" s="6">
        <f t="shared" si="108"/>
        <v>46240</v>
      </c>
      <c r="BG2335">
        <f t="shared" si="109"/>
        <v>-0.29166666666424135</v>
      </c>
      <c r="BH2335" t="str">
        <f t="shared" si="110"/>
        <v>COMPLY</v>
      </c>
      <c r="BI2335" t="str">
        <f>VLOOKUP(H2335,Sheet2!$A$1:$B$270,2,FALSE)</f>
        <v>BATU</v>
      </c>
    </row>
    <row r="2336" spans="1:61">
      <c r="A2336">
        <v>2335</v>
      </c>
      <c r="B2336">
        <v>1002520314</v>
      </c>
      <c r="C2336">
        <v>3</v>
      </c>
      <c r="D2336" t="s">
        <v>42</v>
      </c>
      <c r="E2336">
        <v>5</v>
      </c>
      <c r="F2336" t="s">
        <v>106</v>
      </c>
      <c r="G2336" t="s">
        <v>107</v>
      </c>
      <c r="H2336" t="s">
        <v>264</v>
      </c>
      <c r="I2336" t="s">
        <v>213</v>
      </c>
      <c r="J2336" t="s">
        <v>214</v>
      </c>
      <c r="K2336" t="s">
        <v>149</v>
      </c>
      <c r="M2336" t="s">
        <v>76</v>
      </c>
      <c r="N2336" t="s">
        <v>216</v>
      </c>
      <c r="O2336" s="57">
        <v>46245.626192129632</v>
      </c>
      <c r="P2336" s="57">
        <v>46246.473252314812</v>
      </c>
      <c r="Q2336">
        <v>69363511</v>
      </c>
      <c r="S2336">
        <v>152505340825</v>
      </c>
      <c r="T2336" t="s">
        <v>7756</v>
      </c>
      <c r="U2336" t="s">
        <v>7757</v>
      </c>
      <c r="V2336" t="s">
        <v>7758</v>
      </c>
      <c r="Z2336">
        <v>113.2203813</v>
      </c>
      <c r="AA2336">
        <v>-7.7702065999999999</v>
      </c>
      <c r="AB2336" t="s">
        <v>7759</v>
      </c>
      <c r="AC2336" t="s">
        <v>230</v>
      </c>
      <c r="AL2336" t="s">
        <v>218</v>
      </c>
      <c r="AM2336" t="s">
        <v>7760</v>
      </c>
      <c r="AN2336" t="s">
        <v>6</v>
      </c>
      <c r="AO2336" s="57">
        <v>46334.632141203707</v>
      </c>
      <c r="AP2336" s="57">
        <v>46246.541666666664</v>
      </c>
      <c r="AR2336" t="s">
        <v>219</v>
      </c>
      <c r="AS2336" t="s">
        <v>264</v>
      </c>
      <c r="AT2336" t="s">
        <v>231</v>
      </c>
      <c r="AU2336">
        <v>20260812</v>
      </c>
      <c r="AV2336" t="s">
        <v>222</v>
      </c>
      <c r="AW2336" t="s">
        <v>561</v>
      </c>
      <c r="AX2336" t="s">
        <v>223</v>
      </c>
      <c r="BA2336" s="57">
        <v>46246.541666666664</v>
      </c>
      <c r="BB2336" t="s">
        <v>7760</v>
      </c>
      <c r="BC2336">
        <v>2026</v>
      </c>
      <c r="BD2336">
        <v>8</v>
      </c>
      <c r="BE2336">
        <v>12</v>
      </c>
      <c r="BF2336" s="6">
        <f t="shared" si="108"/>
        <v>46246</v>
      </c>
      <c r="BG2336">
        <f t="shared" si="109"/>
        <v>-0.54166666666424135</v>
      </c>
      <c r="BH2336" t="str">
        <f t="shared" si="110"/>
        <v>COMPLY</v>
      </c>
      <c r="BI2336" t="str">
        <f>VLOOKUP(H2336,Sheet2!$A$1:$B$270,2,FALSE)</f>
        <v>PROBOLINGGO</v>
      </c>
    </row>
    <row r="2337" spans="1:61">
      <c r="A2337">
        <v>2336</v>
      </c>
      <c r="B2337">
        <v>1002517433</v>
      </c>
      <c r="C2337">
        <v>3</v>
      </c>
      <c r="D2337" t="s">
        <v>49</v>
      </c>
      <c r="E2337">
        <v>4</v>
      </c>
      <c r="F2337" t="s">
        <v>246</v>
      </c>
      <c r="G2337" t="s">
        <v>247</v>
      </c>
      <c r="H2337" t="s">
        <v>925</v>
      </c>
      <c r="I2337" t="s">
        <v>213</v>
      </c>
      <c r="J2337" t="s">
        <v>214</v>
      </c>
      <c r="K2337" t="s">
        <v>149</v>
      </c>
      <c r="M2337" t="s">
        <v>933</v>
      </c>
      <c r="N2337" t="s">
        <v>608</v>
      </c>
      <c r="O2337" s="57">
        <v>46244.478622685187</v>
      </c>
      <c r="P2337" s="57">
        <v>46247.434756944444</v>
      </c>
      <c r="Q2337">
        <v>68988943</v>
      </c>
      <c r="S2337">
        <v>142406122706</v>
      </c>
      <c r="T2337" t="s">
        <v>3259</v>
      </c>
      <c r="U2337" t="s">
        <v>6682</v>
      </c>
      <c r="V2337" t="s">
        <v>6683</v>
      </c>
      <c r="Z2337">
        <v>110.41603619999999</v>
      </c>
      <c r="AA2337">
        <v>-6.978529</v>
      </c>
      <c r="AB2337" t="s">
        <v>6684</v>
      </c>
      <c r="AC2337" t="s">
        <v>226</v>
      </c>
      <c r="AL2337" t="s">
        <v>218</v>
      </c>
      <c r="AM2337" t="s">
        <v>6685</v>
      </c>
      <c r="AN2337" t="s">
        <v>6</v>
      </c>
      <c r="AO2337" s="57">
        <v>46303.486157407409</v>
      </c>
      <c r="AP2337" s="57">
        <v>46245.541666666664</v>
      </c>
      <c r="AQ2337" t="s">
        <v>248</v>
      </c>
      <c r="AR2337" t="s">
        <v>12</v>
      </c>
      <c r="AS2337" t="s">
        <v>925</v>
      </c>
      <c r="AT2337" t="s">
        <v>231</v>
      </c>
      <c r="AV2337" t="s">
        <v>917</v>
      </c>
      <c r="AW2337" t="s">
        <v>561</v>
      </c>
      <c r="AX2337" t="s">
        <v>223</v>
      </c>
      <c r="BA2337" s="57">
        <v>46245.541666666664</v>
      </c>
      <c r="BB2337" t="s">
        <v>6685</v>
      </c>
      <c r="BF2337" s="6" t="e">
        <f t="shared" si="108"/>
        <v>#NUM!</v>
      </c>
      <c r="BG2337" t="e">
        <f t="shared" si="109"/>
        <v>#NUM!</v>
      </c>
      <c r="BH2337" t="e">
        <f t="shared" si="110"/>
        <v>#NUM!</v>
      </c>
      <c r="BI2337" t="e">
        <f>VLOOKUP(H2337,Sheet2!$A$1:$B$270,2,FALSE)</f>
        <v>#N/A</v>
      </c>
    </row>
    <row r="2338" spans="1:61">
      <c r="A2338">
        <v>2337</v>
      </c>
      <c r="B2338">
        <v>1002506592</v>
      </c>
      <c r="C2338">
        <v>3</v>
      </c>
      <c r="D2338" t="s">
        <v>34</v>
      </c>
      <c r="E2338">
        <v>5</v>
      </c>
      <c r="F2338" t="s">
        <v>585</v>
      </c>
      <c r="G2338" t="s">
        <v>81</v>
      </c>
      <c r="H2338" t="s">
        <v>322</v>
      </c>
      <c r="I2338" t="s">
        <v>213</v>
      </c>
      <c r="J2338" t="s">
        <v>214</v>
      </c>
      <c r="K2338" t="s">
        <v>149</v>
      </c>
      <c r="M2338" t="s">
        <v>76</v>
      </c>
      <c r="N2338" t="s">
        <v>216</v>
      </c>
      <c r="O2338" s="57">
        <v>46237.739328703705</v>
      </c>
      <c r="P2338" s="57">
        <v>46238.446203703701</v>
      </c>
      <c r="Q2338">
        <v>69356742</v>
      </c>
      <c r="S2338">
        <v>172415798673</v>
      </c>
      <c r="T2338" t="s">
        <v>1041</v>
      </c>
      <c r="U2338" t="s">
        <v>3230</v>
      </c>
      <c r="V2338" t="s">
        <v>3231</v>
      </c>
      <c r="Z2338">
        <v>115.17363687</v>
      </c>
      <c r="AA2338">
        <v>-8.754737531</v>
      </c>
      <c r="AB2338" t="s">
        <v>2876</v>
      </c>
      <c r="AC2338" t="s">
        <v>217</v>
      </c>
      <c r="AL2338" t="s">
        <v>218</v>
      </c>
      <c r="AM2338" t="s">
        <v>3232</v>
      </c>
      <c r="AN2338" t="s">
        <v>6</v>
      </c>
      <c r="AO2338" s="57">
        <v>46089.746388888889</v>
      </c>
      <c r="AR2338" t="s">
        <v>219</v>
      </c>
      <c r="AS2338" t="s">
        <v>322</v>
      </c>
      <c r="AT2338" t="s">
        <v>231</v>
      </c>
      <c r="AU2338">
        <v>20260804</v>
      </c>
      <c r="AV2338" t="s">
        <v>222</v>
      </c>
      <c r="AW2338" t="s">
        <v>561</v>
      </c>
      <c r="AX2338" t="s">
        <v>223</v>
      </c>
      <c r="BA2338" s="57">
        <v>46237.291666666664</v>
      </c>
      <c r="BB2338" t="s">
        <v>3232</v>
      </c>
      <c r="BC2338">
        <v>2026</v>
      </c>
      <c r="BD2338">
        <v>8</v>
      </c>
      <c r="BE2338">
        <v>4</v>
      </c>
      <c r="BF2338" s="6">
        <f t="shared" si="108"/>
        <v>46238</v>
      </c>
      <c r="BG2338">
        <f t="shared" si="109"/>
        <v>0.70833333333575865</v>
      </c>
      <c r="BH2338" t="str">
        <f t="shared" si="110"/>
        <v>COMPLY</v>
      </c>
      <c r="BI2338" t="str">
        <f>VLOOKUP(H2338,Sheet2!$A$1:$B$270,2,FALSE)</f>
        <v>JIMBARAN</v>
      </c>
    </row>
    <row r="2339" spans="1:61">
      <c r="A2339">
        <v>2338</v>
      </c>
      <c r="B2339">
        <v>1002510709</v>
      </c>
      <c r="C2339">
        <v>3</v>
      </c>
      <c r="D2339" t="s">
        <v>59</v>
      </c>
      <c r="E2339">
        <v>4</v>
      </c>
      <c r="F2339" t="s">
        <v>243</v>
      </c>
      <c r="G2339" t="s">
        <v>243</v>
      </c>
      <c r="H2339" t="s">
        <v>294</v>
      </c>
      <c r="I2339" t="s">
        <v>213</v>
      </c>
      <c r="J2339" t="s">
        <v>214</v>
      </c>
      <c r="K2339" t="s">
        <v>149</v>
      </c>
      <c r="M2339" t="s">
        <v>76</v>
      </c>
      <c r="N2339" t="s">
        <v>216</v>
      </c>
      <c r="O2339" s="57">
        <v>46239.591111111113</v>
      </c>
      <c r="P2339" s="57">
        <v>46241.312916666669</v>
      </c>
      <c r="Q2339">
        <v>69359242</v>
      </c>
      <c r="S2339">
        <v>146137149183</v>
      </c>
      <c r="T2339" t="s">
        <v>3233</v>
      </c>
      <c r="U2339" t="s">
        <v>3234</v>
      </c>
      <c r="V2339" t="s">
        <v>3235</v>
      </c>
      <c r="Z2339">
        <v>110.32652330000001</v>
      </c>
      <c r="AA2339">
        <v>-7.3696593000000004</v>
      </c>
      <c r="AB2339" t="s">
        <v>3236</v>
      </c>
      <c r="AC2339" t="s">
        <v>226</v>
      </c>
      <c r="AL2339" t="s">
        <v>218</v>
      </c>
      <c r="AM2339" t="s">
        <v>3237</v>
      </c>
      <c r="AN2339" t="s">
        <v>6</v>
      </c>
      <c r="AO2339" s="57">
        <v>46150.601111111115</v>
      </c>
      <c r="AP2339" s="57">
        <v>46247.333333333336</v>
      </c>
      <c r="AR2339" t="s">
        <v>219</v>
      </c>
      <c r="AS2339" t="s">
        <v>294</v>
      </c>
      <c r="AT2339" t="s">
        <v>231</v>
      </c>
      <c r="AU2339">
        <v>20260807</v>
      </c>
      <c r="AV2339" t="s">
        <v>222</v>
      </c>
      <c r="AW2339" t="s">
        <v>561</v>
      </c>
      <c r="AX2339" t="s">
        <v>223</v>
      </c>
      <c r="BA2339" s="57">
        <v>46247.333333333336</v>
      </c>
      <c r="BB2339" t="s">
        <v>3237</v>
      </c>
      <c r="BC2339">
        <v>2026</v>
      </c>
      <c r="BD2339">
        <v>8</v>
      </c>
      <c r="BE2339">
        <v>7</v>
      </c>
      <c r="BF2339" s="6">
        <f t="shared" si="108"/>
        <v>46241</v>
      </c>
      <c r="BG2339">
        <f t="shared" si="109"/>
        <v>-6.3333333333357587</v>
      </c>
      <c r="BH2339" t="str">
        <f t="shared" si="110"/>
        <v>COMPLY</v>
      </c>
      <c r="BI2339" t="e">
        <f>VLOOKUP(H2339,Sheet2!$A$1:$B$270,2,FALSE)</f>
        <v>#N/A</v>
      </c>
    </row>
    <row r="2340" spans="1:61">
      <c r="A2340">
        <v>2339</v>
      </c>
      <c r="B2340">
        <v>1002530694</v>
      </c>
      <c r="C2340">
        <v>3</v>
      </c>
      <c r="D2340" t="s">
        <v>55</v>
      </c>
      <c r="E2340">
        <v>5</v>
      </c>
      <c r="F2340" t="s">
        <v>228</v>
      </c>
      <c r="G2340" t="s">
        <v>121</v>
      </c>
      <c r="H2340" t="s">
        <v>387</v>
      </c>
      <c r="I2340" t="s">
        <v>213</v>
      </c>
      <c r="J2340" t="s">
        <v>214</v>
      </c>
      <c r="K2340" t="s">
        <v>149</v>
      </c>
      <c r="L2340" t="s">
        <v>215</v>
      </c>
      <c r="M2340" t="s">
        <v>240</v>
      </c>
      <c r="N2340" t="s">
        <v>216</v>
      </c>
      <c r="O2340" s="57">
        <v>46251.48537037037</v>
      </c>
      <c r="P2340" s="57">
        <v>46251.486122685186</v>
      </c>
      <c r="Q2340">
        <v>69367975</v>
      </c>
      <c r="S2340">
        <v>152435222811</v>
      </c>
      <c r="T2340" t="s">
        <v>13208</v>
      </c>
      <c r="U2340" t="s">
        <v>13209</v>
      </c>
      <c r="V2340" t="s">
        <v>13210</v>
      </c>
      <c r="Z2340">
        <v>112.741118855774</v>
      </c>
      <c r="AA2340">
        <v>-7.0992810448970802</v>
      </c>
      <c r="AB2340" t="s">
        <v>13211</v>
      </c>
      <c r="AC2340" t="s">
        <v>217</v>
      </c>
      <c r="AL2340" t="s">
        <v>218</v>
      </c>
      <c r="AM2340" t="s">
        <v>13212</v>
      </c>
      <c r="AN2340" t="s">
        <v>6</v>
      </c>
      <c r="AO2340" t="s">
        <v>10742</v>
      </c>
      <c r="AP2340" s="57">
        <v>46252.541666666664</v>
      </c>
      <c r="AR2340" t="s">
        <v>241</v>
      </c>
      <c r="AS2340" t="s">
        <v>387</v>
      </c>
      <c r="AT2340" t="s">
        <v>221</v>
      </c>
      <c r="AV2340" t="s">
        <v>240</v>
      </c>
      <c r="AW2340" t="s">
        <v>947</v>
      </c>
      <c r="AX2340" t="s">
        <v>223</v>
      </c>
      <c r="BA2340" s="57">
        <v>46252.541666666664</v>
      </c>
      <c r="BB2340" t="s">
        <v>13212</v>
      </c>
      <c r="BF2340" s="6" t="e">
        <f t="shared" si="108"/>
        <v>#NUM!</v>
      </c>
      <c r="BG2340" t="e">
        <f t="shared" si="109"/>
        <v>#NUM!</v>
      </c>
      <c r="BH2340" t="e">
        <f t="shared" si="110"/>
        <v>#NUM!</v>
      </c>
      <c r="BI2340" t="str">
        <f>VLOOKUP(H2340,Sheet2!$A$1:$B$270,2,FALSE)</f>
        <v>MADURA</v>
      </c>
    </row>
    <row r="2341" spans="1:61">
      <c r="A2341">
        <v>2340</v>
      </c>
      <c r="B2341">
        <v>1002505763</v>
      </c>
      <c r="C2341">
        <v>3</v>
      </c>
      <c r="D2341" t="s">
        <v>45</v>
      </c>
      <c r="E2341">
        <v>5</v>
      </c>
      <c r="F2341" t="s">
        <v>113</v>
      </c>
      <c r="G2341" t="s">
        <v>109</v>
      </c>
      <c r="H2341" t="s">
        <v>388</v>
      </c>
      <c r="I2341" t="s">
        <v>9798</v>
      </c>
      <c r="J2341" t="s">
        <v>214</v>
      </c>
      <c r="K2341" t="s">
        <v>149</v>
      </c>
      <c r="M2341" t="s">
        <v>258</v>
      </c>
      <c r="N2341" t="s">
        <v>9799</v>
      </c>
      <c r="O2341" s="57">
        <v>46237.437349537038</v>
      </c>
      <c r="P2341" s="57">
        <v>46248.421701388892</v>
      </c>
      <c r="Q2341">
        <v>69357273</v>
      </c>
      <c r="S2341">
        <v>172515213498</v>
      </c>
      <c r="T2341" t="s">
        <v>13213</v>
      </c>
      <c r="U2341" t="s">
        <v>13214</v>
      </c>
      <c r="V2341" t="s">
        <v>13215</v>
      </c>
      <c r="Z2341">
        <v>124.535782640501</v>
      </c>
      <c r="AA2341">
        <v>-8.2188334798349896</v>
      </c>
      <c r="AB2341" t="s">
        <v>13216</v>
      </c>
      <c r="AC2341" t="s">
        <v>9804</v>
      </c>
      <c r="AL2341" t="s">
        <v>218</v>
      </c>
      <c r="AM2341" t="s">
        <v>13216</v>
      </c>
      <c r="AN2341" t="s">
        <v>6</v>
      </c>
      <c r="AO2341" s="57">
        <v>46089.444699074076</v>
      </c>
      <c r="AR2341" t="s">
        <v>259</v>
      </c>
      <c r="AS2341" t="s">
        <v>388</v>
      </c>
      <c r="AT2341" t="s">
        <v>231</v>
      </c>
      <c r="AV2341" t="s">
        <v>260</v>
      </c>
      <c r="AW2341" t="s">
        <v>10482</v>
      </c>
      <c r="AX2341" t="s">
        <v>223</v>
      </c>
      <c r="BA2341" s="57">
        <v>46237.541666666664</v>
      </c>
      <c r="BB2341" t="s">
        <v>13216</v>
      </c>
      <c r="BF2341" s="6" t="e">
        <f t="shared" si="108"/>
        <v>#NUM!</v>
      </c>
      <c r="BG2341" t="e">
        <f t="shared" si="109"/>
        <v>#NUM!</v>
      </c>
      <c r="BH2341" t="e">
        <f t="shared" si="110"/>
        <v>#NUM!</v>
      </c>
      <c r="BI2341" t="str">
        <f>VLOOKUP(H2341,Sheet2!$A$1:$B$270,2,FALSE)</f>
        <v>ATAMBUA</v>
      </c>
    </row>
    <row r="2342" spans="1:61">
      <c r="A2342">
        <v>2341</v>
      </c>
      <c r="B2342">
        <v>1002509667</v>
      </c>
      <c r="C2342">
        <v>3</v>
      </c>
      <c r="D2342" t="s">
        <v>45</v>
      </c>
      <c r="E2342">
        <v>5</v>
      </c>
      <c r="F2342" t="s">
        <v>211</v>
      </c>
      <c r="G2342" t="s">
        <v>112</v>
      </c>
      <c r="H2342" t="s">
        <v>267</v>
      </c>
      <c r="I2342" t="s">
        <v>213</v>
      </c>
      <c r="J2342" t="s">
        <v>214</v>
      </c>
      <c r="K2342" t="s">
        <v>149</v>
      </c>
      <c r="L2342" t="s">
        <v>215</v>
      </c>
      <c r="M2342" t="s">
        <v>76</v>
      </c>
      <c r="N2342" t="s">
        <v>216</v>
      </c>
      <c r="O2342" s="57">
        <v>46239.374282407407</v>
      </c>
      <c r="P2342" s="57">
        <v>46240.541006944448</v>
      </c>
      <c r="Q2342">
        <v>69358763</v>
      </c>
      <c r="S2342">
        <v>172601796813</v>
      </c>
      <c r="T2342" t="s">
        <v>1547</v>
      </c>
      <c r="U2342" t="s">
        <v>1548</v>
      </c>
      <c r="V2342" t="s">
        <v>3243</v>
      </c>
      <c r="Z2342">
        <v>116.11249789999999</v>
      </c>
      <c r="AA2342">
        <v>-8.5882553000000001</v>
      </c>
      <c r="AB2342" t="s">
        <v>3244</v>
      </c>
      <c r="AC2342" t="s">
        <v>217</v>
      </c>
      <c r="AL2342" t="s">
        <v>218</v>
      </c>
      <c r="AM2342" t="s">
        <v>3245</v>
      </c>
      <c r="AN2342" t="s">
        <v>6</v>
      </c>
      <c r="AO2342" s="57">
        <v>46150.392326388886</v>
      </c>
      <c r="AP2342" s="57">
        <v>46240.625</v>
      </c>
      <c r="AR2342" t="s">
        <v>219</v>
      </c>
      <c r="AS2342" t="s">
        <v>267</v>
      </c>
      <c r="AT2342" t="s">
        <v>231</v>
      </c>
      <c r="AU2342">
        <v>20260806</v>
      </c>
      <c r="AV2342" t="s">
        <v>222</v>
      </c>
      <c r="AW2342" t="s">
        <v>1012</v>
      </c>
      <c r="AX2342" t="s">
        <v>223</v>
      </c>
      <c r="BA2342" s="57">
        <v>46240.625</v>
      </c>
      <c r="BB2342" t="s">
        <v>3245</v>
      </c>
      <c r="BC2342">
        <v>2026</v>
      </c>
      <c r="BD2342">
        <v>8</v>
      </c>
      <c r="BE2342">
        <v>6</v>
      </c>
      <c r="BF2342" s="6">
        <f t="shared" si="108"/>
        <v>46240</v>
      </c>
      <c r="BG2342">
        <f t="shared" si="109"/>
        <v>-0.625</v>
      </c>
      <c r="BH2342" t="str">
        <f t="shared" si="110"/>
        <v>COMPLY</v>
      </c>
      <c r="BI2342" t="str">
        <f>VLOOKUP(H2342,Sheet2!$A$1:$B$270,2,FALSE)</f>
        <v>MATARAM</v>
      </c>
    </row>
    <row r="2343" spans="1:61">
      <c r="A2343">
        <v>2342</v>
      </c>
      <c r="B2343">
        <v>1002515583</v>
      </c>
      <c r="C2343">
        <v>3</v>
      </c>
      <c r="D2343" t="s">
        <v>59</v>
      </c>
      <c r="E2343">
        <v>4</v>
      </c>
      <c r="F2343" t="s">
        <v>224</v>
      </c>
      <c r="G2343" t="s">
        <v>581</v>
      </c>
      <c r="H2343" t="s">
        <v>1069</v>
      </c>
      <c r="I2343" t="s">
        <v>213</v>
      </c>
      <c r="J2343" t="s">
        <v>214</v>
      </c>
      <c r="K2343" t="s">
        <v>149</v>
      </c>
      <c r="L2343" t="s">
        <v>215</v>
      </c>
      <c r="M2343" t="s">
        <v>575</v>
      </c>
      <c r="N2343" t="s">
        <v>216</v>
      </c>
      <c r="O2343" s="57">
        <v>46242.357592592591</v>
      </c>
      <c r="P2343" s="57">
        <v>46244.539131944446</v>
      </c>
      <c r="Q2343">
        <v>69361219</v>
      </c>
      <c r="S2343">
        <v>146394104897</v>
      </c>
      <c r="T2343" t="s">
        <v>5571</v>
      </c>
      <c r="U2343" t="s">
        <v>5572</v>
      </c>
      <c r="V2343" t="s">
        <v>5573</v>
      </c>
      <c r="Z2343">
        <v>109.335966</v>
      </c>
      <c r="AA2343">
        <v>-7.2959639999999997</v>
      </c>
      <c r="AB2343" t="s">
        <v>5574</v>
      </c>
      <c r="AC2343" t="s">
        <v>237</v>
      </c>
      <c r="AL2343" t="s">
        <v>218</v>
      </c>
      <c r="AM2343" t="s">
        <v>5575</v>
      </c>
      <c r="AN2343" t="s">
        <v>6</v>
      </c>
      <c r="AO2343" s="57">
        <v>46242.360983796294</v>
      </c>
      <c r="AP2343" s="57">
        <v>46243.625</v>
      </c>
      <c r="AQ2343" t="s">
        <v>248</v>
      </c>
      <c r="AR2343" t="s">
        <v>14</v>
      </c>
      <c r="AS2343" t="s">
        <v>1069</v>
      </c>
      <c r="AT2343" t="s">
        <v>231</v>
      </c>
      <c r="AV2343" t="s">
        <v>6686</v>
      </c>
      <c r="AW2343" t="s">
        <v>1014</v>
      </c>
      <c r="AX2343" t="s">
        <v>223</v>
      </c>
      <c r="BA2343" s="57">
        <v>46243.625</v>
      </c>
      <c r="BB2343" t="s">
        <v>5575</v>
      </c>
      <c r="BF2343" s="6" t="e">
        <f t="shared" si="108"/>
        <v>#NUM!</v>
      </c>
      <c r="BG2343" t="e">
        <f t="shared" si="109"/>
        <v>#NUM!</v>
      </c>
      <c r="BH2343" t="e">
        <f t="shared" si="110"/>
        <v>#NUM!</v>
      </c>
      <c r="BI2343" t="e">
        <f>VLOOKUP(H2343,Sheet2!$A$1:$B$270,2,FALSE)</f>
        <v>#N/A</v>
      </c>
    </row>
    <row r="2344" spans="1:61">
      <c r="A2344">
        <v>2343</v>
      </c>
      <c r="B2344">
        <v>1002522637</v>
      </c>
      <c r="C2344">
        <v>3</v>
      </c>
      <c r="D2344" t="s">
        <v>49</v>
      </c>
      <c r="E2344">
        <v>4</v>
      </c>
      <c r="F2344" t="s">
        <v>252</v>
      </c>
      <c r="G2344" t="s">
        <v>252</v>
      </c>
      <c r="H2344" t="s">
        <v>676</v>
      </c>
      <c r="I2344" t="s">
        <v>213</v>
      </c>
      <c r="J2344" t="s">
        <v>214</v>
      </c>
      <c r="K2344" t="s">
        <v>149</v>
      </c>
      <c r="L2344" t="s">
        <v>215</v>
      </c>
      <c r="M2344" t="s">
        <v>76</v>
      </c>
      <c r="N2344" t="s">
        <v>216</v>
      </c>
      <c r="O2344" s="57">
        <v>46246.645092592589</v>
      </c>
      <c r="P2344" s="57">
        <v>46247.577743055554</v>
      </c>
      <c r="Q2344">
        <v>69364438</v>
      </c>
      <c r="S2344">
        <v>146285103793</v>
      </c>
      <c r="T2344" t="s">
        <v>8650</v>
      </c>
      <c r="U2344" t="s">
        <v>8651</v>
      </c>
      <c r="V2344" t="s">
        <v>8652</v>
      </c>
      <c r="Z2344">
        <v>109.6441954</v>
      </c>
      <c r="AA2344">
        <v>-6.9931412999999996</v>
      </c>
      <c r="AB2344" t="s">
        <v>8653</v>
      </c>
      <c r="AC2344" t="s">
        <v>237</v>
      </c>
      <c r="AL2344" t="s">
        <v>218</v>
      </c>
      <c r="AM2344" t="s">
        <v>8654</v>
      </c>
      <c r="AN2344" t="s">
        <v>6</v>
      </c>
      <c r="AO2344" s="57">
        <v>46364.652662037035</v>
      </c>
      <c r="AP2344" s="57">
        <v>46247.625</v>
      </c>
      <c r="AR2344" t="s">
        <v>219</v>
      </c>
      <c r="AS2344" t="s">
        <v>676</v>
      </c>
      <c r="AT2344" t="s">
        <v>231</v>
      </c>
      <c r="AU2344">
        <v>20260813</v>
      </c>
      <c r="AV2344" t="s">
        <v>222</v>
      </c>
      <c r="AW2344" t="s">
        <v>1010</v>
      </c>
      <c r="AX2344" t="s">
        <v>223</v>
      </c>
      <c r="BA2344" s="57">
        <v>46247.625</v>
      </c>
      <c r="BB2344" t="s">
        <v>8654</v>
      </c>
      <c r="BC2344">
        <v>2026</v>
      </c>
      <c r="BD2344">
        <v>8</v>
      </c>
      <c r="BE2344">
        <v>13</v>
      </c>
      <c r="BF2344" s="6">
        <f t="shared" si="108"/>
        <v>46247</v>
      </c>
      <c r="BG2344">
        <f t="shared" si="109"/>
        <v>-0.625</v>
      </c>
      <c r="BH2344" t="str">
        <f t="shared" si="110"/>
        <v>COMPLY</v>
      </c>
      <c r="BI2344" t="e">
        <f>VLOOKUP(H2344,Sheet2!$A$1:$B$270,2,FALSE)</f>
        <v>#N/A</v>
      </c>
    </row>
    <row r="2345" spans="1:61">
      <c r="A2345">
        <v>2344</v>
      </c>
      <c r="B2345">
        <v>1002517083</v>
      </c>
      <c r="C2345">
        <v>3</v>
      </c>
      <c r="D2345" t="s">
        <v>55</v>
      </c>
      <c r="E2345">
        <v>5</v>
      </c>
      <c r="F2345" t="s">
        <v>265</v>
      </c>
      <c r="G2345" t="s">
        <v>123</v>
      </c>
      <c r="H2345" t="s">
        <v>395</v>
      </c>
      <c r="I2345" t="s">
        <v>9791</v>
      </c>
      <c r="J2345" t="s">
        <v>214</v>
      </c>
      <c r="K2345" t="s">
        <v>149</v>
      </c>
      <c r="M2345" t="s">
        <v>76</v>
      </c>
      <c r="N2345" t="s">
        <v>9792</v>
      </c>
      <c r="O2345" s="57">
        <v>46244.404039351852</v>
      </c>
      <c r="P2345" s="57">
        <v>46245.772303240738</v>
      </c>
      <c r="Q2345">
        <v>56583609</v>
      </c>
      <c r="S2345">
        <v>152404213503</v>
      </c>
      <c r="T2345" t="s">
        <v>13217</v>
      </c>
      <c r="U2345" t="s">
        <v>13218</v>
      </c>
      <c r="V2345" t="s">
        <v>13219</v>
      </c>
      <c r="Z2345">
        <v>112.74917055084499</v>
      </c>
      <c r="AA2345">
        <v>-7.2316215852285302</v>
      </c>
      <c r="AB2345" t="s">
        <v>13220</v>
      </c>
      <c r="AC2345" t="s">
        <v>226</v>
      </c>
      <c r="AL2345" t="s">
        <v>218</v>
      </c>
      <c r="AM2345" t="s">
        <v>13220</v>
      </c>
      <c r="AN2345" t="s">
        <v>6</v>
      </c>
      <c r="AO2345" s="57">
        <v>46303.413599537038</v>
      </c>
      <c r="AR2345" t="s">
        <v>219</v>
      </c>
      <c r="AS2345" t="s">
        <v>395</v>
      </c>
      <c r="AT2345" t="s">
        <v>231</v>
      </c>
      <c r="AU2345">
        <v>20260811</v>
      </c>
      <c r="AV2345" t="s">
        <v>222</v>
      </c>
      <c r="AW2345" t="s">
        <v>10046</v>
      </c>
      <c r="AX2345" t="s">
        <v>223</v>
      </c>
      <c r="BA2345" s="57">
        <v>46244.520833333336</v>
      </c>
      <c r="BB2345" t="s">
        <v>13220</v>
      </c>
      <c r="BC2345">
        <v>2026</v>
      </c>
      <c r="BD2345">
        <v>8</v>
      </c>
      <c r="BE2345">
        <v>11</v>
      </c>
      <c r="BF2345" s="6">
        <f t="shared" si="108"/>
        <v>46245</v>
      </c>
      <c r="BG2345">
        <f t="shared" si="109"/>
        <v>0.47916666666424135</v>
      </c>
      <c r="BH2345" t="str">
        <f t="shared" si="110"/>
        <v>COMPLY</v>
      </c>
      <c r="BI2345" t="str">
        <f>VLOOKUP(H2345,Sheet2!$A$1:$B$270,2,FALSE)</f>
        <v>SURABAYA UTARA</v>
      </c>
    </row>
    <row r="2346" spans="1:61">
      <c r="A2346">
        <v>2345</v>
      </c>
      <c r="B2346">
        <v>1002524111</v>
      </c>
      <c r="C2346">
        <v>3</v>
      </c>
      <c r="D2346" t="s">
        <v>55</v>
      </c>
      <c r="E2346">
        <v>5</v>
      </c>
      <c r="F2346" t="s">
        <v>265</v>
      </c>
      <c r="G2346" t="s">
        <v>123</v>
      </c>
      <c r="H2346" t="s">
        <v>395</v>
      </c>
      <c r="I2346" t="s">
        <v>9791</v>
      </c>
      <c r="J2346" t="s">
        <v>214</v>
      </c>
      <c r="K2346" t="s">
        <v>149</v>
      </c>
      <c r="M2346" t="s">
        <v>76</v>
      </c>
      <c r="N2346" t="s">
        <v>9792</v>
      </c>
      <c r="O2346" s="57">
        <v>46247.524224537039</v>
      </c>
      <c r="P2346" s="57">
        <v>46248.838842592595</v>
      </c>
      <c r="Q2346">
        <v>68983250</v>
      </c>
      <c r="S2346">
        <v>152404213611</v>
      </c>
      <c r="T2346" t="s">
        <v>13221</v>
      </c>
      <c r="U2346" t="s">
        <v>13222</v>
      </c>
      <c r="V2346" t="s">
        <v>13223</v>
      </c>
      <c r="Z2346">
        <v>112.74611694201801</v>
      </c>
      <c r="AA2346">
        <v>-7.2293465322514399</v>
      </c>
      <c r="AB2346" t="s">
        <v>13224</v>
      </c>
      <c r="AC2346" t="s">
        <v>226</v>
      </c>
      <c r="AL2346" t="s">
        <v>218</v>
      </c>
      <c r="AM2346" t="s">
        <v>13224</v>
      </c>
      <c r="AN2346" t="s">
        <v>6</v>
      </c>
      <c r="AO2346" t="s">
        <v>9080</v>
      </c>
      <c r="AR2346" t="s">
        <v>219</v>
      </c>
      <c r="AS2346" t="s">
        <v>395</v>
      </c>
      <c r="AT2346" t="s">
        <v>231</v>
      </c>
      <c r="AU2346">
        <v>20260814</v>
      </c>
      <c r="AV2346" t="s">
        <v>222</v>
      </c>
      <c r="AW2346" t="s">
        <v>10027</v>
      </c>
      <c r="AX2346" t="s">
        <v>223</v>
      </c>
      <c r="BA2346" s="57">
        <v>46247.5625</v>
      </c>
      <c r="BB2346" t="s">
        <v>13224</v>
      </c>
      <c r="BC2346">
        <v>2026</v>
      </c>
      <c r="BD2346">
        <v>8</v>
      </c>
      <c r="BE2346">
        <v>14</v>
      </c>
      <c r="BF2346" s="6">
        <f t="shared" si="108"/>
        <v>46248</v>
      </c>
      <c r="BG2346">
        <f t="shared" si="109"/>
        <v>0.4375</v>
      </c>
      <c r="BH2346" t="str">
        <f t="shared" si="110"/>
        <v>COMPLY</v>
      </c>
      <c r="BI2346" t="str">
        <f>VLOOKUP(H2346,Sheet2!$A$1:$B$270,2,FALSE)</f>
        <v>SURABAYA UTARA</v>
      </c>
    </row>
    <row r="2347" spans="1:61">
      <c r="A2347">
        <v>2346</v>
      </c>
      <c r="B2347">
        <v>1002527184</v>
      </c>
      <c r="C2347">
        <v>3</v>
      </c>
      <c r="D2347" t="s">
        <v>49</v>
      </c>
      <c r="E2347">
        <v>4</v>
      </c>
      <c r="F2347" t="s">
        <v>252</v>
      </c>
      <c r="G2347" t="s">
        <v>255</v>
      </c>
      <c r="H2347" t="s">
        <v>556</v>
      </c>
      <c r="I2347" t="s">
        <v>213</v>
      </c>
      <c r="J2347" t="s">
        <v>214</v>
      </c>
      <c r="K2347" t="s">
        <v>149</v>
      </c>
      <c r="L2347" t="s">
        <v>215</v>
      </c>
      <c r="M2347" t="s">
        <v>76</v>
      </c>
      <c r="N2347" t="s">
        <v>216</v>
      </c>
      <c r="O2347" s="57">
        <v>46248.690937500003</v>
      </c>
      <c r="P2347" s="57">
        <v>46249.615983796299</v>
      </c>
      <c r="Q2347">
        <v>69366350</v>
      </c>
      <c r="S2347">
        <v>142283119607</v>
      </c>
      <c r="T2347" t="s">
        <v>13225</v>
      </c>
      <c r="U2347" t="s">
        <v>13226</v>
      </c>
      <c r="V2347" t="s">
        <v>13227</v>
      </c>
      <c r="Z2347">
        <v>109.1268804</v>
      </c>
      <c r="AA2347">
        <v>-6.9630562999999999</v>
      </c>
      <c r="AB2347" t="s">
        <v>13228</v>
      </c>
      <c r="AC2347" t="s">
        <v>237</v>
      </c>
      <c r="AL2347" t="s">
        <v>218</v>
      </c>
      <c r="AM2347" t="s">
        <v>10202</v>
      </c>
      <c r="AN2347" t="s">
        <v>6</v>
      </c>
      <c r="AO2347" t="s">
        <v>10002</v>
      </c>
      <c r="AP2347" s="57">
        <v>46249.541666666664</v>
      </c>
      <c r="AR2347" t="s">
        <v>219</v>
      </c>
      <c r="AS2347" t="s">
        <v>556</v>
      </c>
      <c r="AT2347" t="s">
        <v>231</v>
      </c>
      <c r="AU2347">
        <v>20260815</v>
      </c>
      <c r="AV2347" t="s">
        <v>222</v>
      </c>
      <c r="AW2347" t="s">
        <v>1021</v>
      </c>
      <c r="AX2347" t="s">
        <v>223</v>
      </c>
      <c r="BA2347" s="57">
        <v>46249.541666666664</v>
      </c>
      <c r="BB2347" t="s">
        <v>10202</v>
      </c>
      <c r="BC2347">
        <v>2026</v>
      </c>
      <c r="BD2347">
        <v>8</v>
      </c>
      <c r="BE2347">
        <v>15</v>
      </c>
      <c r="BF2347" s="6">
        <f t="shared" si="108"/>
        <v>46249</v>
      </c>
      <c r="BG2347">
        <f t="shared" si="109"/>
        <v>-0.54166666666424135</v>
      </c>
      <c r="BH2347" t="str">
        <f t="shared" si="110"/>
        <v>COMPLY</v>
      </c>
      <c r="BI2347" t="e">
        <f>VLOOKUP(H2347,Sheet2!$A$1:$B$270,2,FALSE)</f>
        <v>#N/A</v>
      </c>
    </row>
    <row r="2348" spans="1:61">
      <c r="A2348">
        <v>2347</v>
      </c>
      <c r="B2348">
        <v>1002514430</v>
      </c>
      <c r="C2348">
        <v>3</v>
      </c>
      <c r="D2348" t="s">
        <v>59</v>
      </c>
      <c r="E2348">
        <v>4</v>
      </c>
      <c r="F2348" t="s">
        <v>224</v>
      </c>
      <c r="G2348" t="s">
        <v>224</v>
      </c>
      <c r="H2348" t="s">
        <v>1044</v>
      </c>
      <c r="I2348" t="s">
        <v>213</v>
      </c>
      <c r="J2348" t="s">
        <v>214</v>
      </c>
      <c r="K2348" t="s">
        <v>149</v>
      </c>
      <c r="M2348" t="s">
        <v>76</v>
      </c>
      <c r="N2348" t="s">
        <v>216</v>
      </c>
      <c r="O2348" s="57">
        <v>46241.496018518519</v>
      </c>
      <c r="P2348" s="57">
        <v>46241.59097222222</v>
      </c>
      <c r="Q2348">
        <v>69359347</v>
      </c>
      <c r="S2348">
        <v>146374601254</v>
      </c>
      <c r="T2348" t="s">
        <v>3020</v>
      </c>
      <c r="U2348" t="s">
        <v>5597</v>
      </c>
      <c r="V2348" t="s">
        <v>5598</v>
      </c>
      <c r="Z2348">
        <v>109.2979445</v>
      </c>
      <c r="AA2348">
        <v>-7.4742898999999996</v>
      </c>
      <c r="AB2348" t="s">
        <v>3023</v>
      </c>
      <c r="AC2348" t="s">
        <v>290</v>
      </c>
      <c r="AL2348" t="s">
        <v>218</v>
      </c>
      <c r="AM2348" t="s">
        <v>5599</v>
      </c>
      <c r="AN2348" t="s">
        <v>6</v>
      </c>
      <c r="AO2348" s="57">
        <v>46211.496574074074</v>
      </c>
      <c r="AR2348" t="s">
        <v>219</v>
      </c>
      <c r="AS2348" t="s">
        <v>1044</v>
      </c>
      <c r="AT2348" t="s">
        <v>231</v>
      </c>
      <c r="AU2348">
        <v>20260807</v>
      </c>
      <c r="AV2348" t="s">
        <v>222</v>
      </c>
      <c r="AW2348" t="s">
        <v>560</v>
      </c>
      <c r="AX2348" t="s">
        <v>223</v>
      </c>
      <c r="BA2348" s="57">
        <v>46241.291666666664</v>
      </c>
      <c r="BB2348" t="s">
        <v>5599</v>
      </c>
      <c r="BC2348">
        <v>2026</v>
      </c>
      <c r="BD2348">
        <v>8</v>
      </c>
      <c r="BE2348">
        <v>7</v>
      </c>
      <c r="BF2348" s="6">
        <f t="shared" si="108"/>
        <v>46241</v>
      </c>
      <c r="BG2348">
        <f t="shared" si="109"/>
        <v>-0.29166666666424135</v>
      </c>
      <c r="BH2348" t="str">
        <f t="shared" si="110"/>
        <v>COMPLY</v>
      </c>
      <c r="BI2348" t="e">
        <f>VLOOKUP(H2348,Sheet2!$A$1:$B$270,2,FALSE)</f>
        <v>#N/A</v>
      </c>
    </row>
    <row r="2349" spans="1:61">
      <c r="A2349">
        <v>2348</v>
      </c>
      <c r="B2349">
        <v>1002528727</v>
      </c>
      <c r="C2349">
        <v>3</v>
      </c>
      <c r="D2349" t="s">
        <v>49</v>
      </c>
      <c r="E2349">
        <v>4</v>
      </c>
      <c r="F2349" t="s">
        <v>252</v>
      </c>
      <c r="G2349" t="s">
        <v>553</v>
      </c>
      <c r="H2349" t="s">
        <v>559</v>
      </c>
      <c r="I2349" t="s">
        <v>213</v>
      </c>
      <c r="J2349" t="s">
        <v>214</v>
      </c>
      <c r="K2349" t="s">
        <v>149</v>
      </c>
      <c r="M2349" t="s">
        <v>76</v>
      </c>
      <c r="N2349" t="s">
        <v>216</v>
      </c>
      <c r="O2349" s="57">
        <v>46249.699629629627</v>
      </c>
      <c r="P2349" s="57">
        <v>46249.725682870368</v>
      </c>
      <c r="Q2349">
        <v>69363445</v>
      </c>
      <c r="S2349">
        <v>146281108285</v>
      </c>
      <c r="T2349" t="s">
        <v>7552</v>
      </c>
      <c r="U2349" t="s">
        <v>13229</v>
      </c>
      <c r="V2349" t="s">
        <v>13230</v>
      </c>
      <c r="Z2349">
        <v>109.0171977</v>
      </c>
      <c r="AA2349">
        <v>-7.2361803</v>
      </c>
      <c r="AB2349" t="s">
        <v>7554</v>
      </c>
      <c r="AC2349" t="s">
        <v>226</v>
      </c>
      <c r="AL2349" t="s">
        <v>218</v>
      </c>
      <c r="AM2349" t="s">
        <v>13231</v>
      </c>
      <c r="AN2349" t="s">
        <v>6</v>
      </c>
      <c r="AO2349" t="s">
        <v>10108</v>
      </c>
      <c r="AR2349" t="s">
        <v>219</v>
      </c>
      <c r="AS2349" t="s">
        <v>559</v>
      </c>
      <c r="AT2349" t="s">
        <v>231</v>
      </c>
      <c r="AU2349">
        <v>20260815</v>
      </c>
      <c r="AV2349" t="s">
        <v>222</v>
      </c>
      <c r="AW2349" t="s">
        <v>634</v>
      </c>
      <c r="AX2349" t="s">
        <v>223</v>
      </c>
      <c r="BA2349" s="57">
        <v>46249.291666666664</v>
      </c>
      <c r="BB2349" t="s">
        <v>13231</v>
      </c>
      <c r="BC2349">
        <v>2026</v>
      </c>
      <c r="BD2349">
        <v>8</v>
      </c>
      <c r="BE2349">
        <v>15</v>
      </c>
      <c r="BF2349" s="6">
        <f t="shared" si="108"/>
        <v>46249</v>
      </c>
      <c r="BG2349">
        <f t="shared" si="109"/>
        <v>-0.29166666666424135</v>
      </c>
      <c r="BH2349" t="str">
        <f t="shared" si="110"/>
        <v>COMPLY</v>
      </c>
      <c r="BI2349" t="e">
        <f>VLOOKUP(H2349,Sheet2!$A$1:$B$270,2,FALSE)</f>
        <v>#N/A</v>
      </c>
    </row>
    <row r="2350" spans="1:61">
      <c r="A2350">
        <v>2349</v>
      </c>
      <c r="B2350">
        <v>1002516361</v>
      </c>
      <c r="C2350">
        <v>3</v>
      </c>
      <c r="D2350" t="s">
        <v>34</v>
      </c>
      <c r="E2350">
        <v>5</v>
      </c>
      <c r="F2350" t="s">
        <v>573</v>
      </c>
      <c r="G2350" t="s">
        <v>85</v>
      </c>
      <c r="H2350" t="s">
        <v>285</v>
      </c>
      <c r="I2350" t="s">
        <v>213</v>
      </c>
      <c r="J2350" t="s">
        <v>214</v>
      </c>
      <c r="K2350" t="s">
        <v>149</v>
      </c>
      <c r="M2350" t="s">
        <v>76</v>
      </c>
      <c r="N2350" t="s">
        <v>216</v>
      </c>
      <c r="O2350" s="57">
        <v>46243.426793981482</v>
      </c>
      <c r="P2350" s="57">
        <v>46245.332268518519</v>
      </c>
      <c r="Q2350">
        <v>69360552</v>
      </c>
      <c r="S2350">
        <v>172413244382</v>
      </c>
      <c r="T2350" t="s">
        <v>4724</v>
      </c>
      <c r="U2350" t="s">
        <v>5600</v>
      </c>
      <c r="V2350" t="s">
        <v>5601</v>
      </c>
      <c r="Z2350">
        <v>115.1337</v>
      </c>
      <c r="AA2350">
        <v>-8.5526999999999997</v>
      </c>
      <c r="AB2350" t="s">
        <v>4727</v>
      </c>
      <c r="AC2350" t="s">
        <v>230</v>
      </c>
      <c r="AL2350" t="s">
        <v>218</v>
      </c>
      <c r="AM2350" t="s">
        <v>5602</v>
      </c>
      <c r="AN2350" t="s">
        <v>6</v>
      </c>
      <c r="AO2350" s="57">
        <v>46273.434502314813</v>
      </c>
      <c r="AR2350" t="s">
        <v>219</v>
      </c>
      <c r="AS2350" t="s">
        <v>285</v>
      </c>
      <c r="AT2350" t="s">
        <v>231</v>
      </c>
      <c r="AU2350">
        <v>20260811</v>
      </c>
      <c r="AV2350" t="s">
        <v>222</v>
      </c>
      <c r="AW2350" t="s">
        <v>634</v>
      </c>
      <c r="AX2350" t="s">
        <v>223</v>
      </c>
      <c r="BA2350" s="57">
        <v>46243.291666666664</v>
      </c>
      <c r="BB2350" t="s">
        <v>5602</v>
      </c>
      <c r="BC2350">
        <v>2026</v>
      </c>
      <c r="BD2350">
        <v>8</v>
      </c>
      <c r="BE2350">
        <v>11</v>
      </c>
      <c r="BF2350" s="6">
        <f t="shared" si="108"/>
        <v>46245</v>
      </c>
      <c r="BG2350">
        <f t="shared" si="109"/>
        <v>1.7083333333357587</v>
      </c>
      <c r="BH2350" t="str">
        <f t="shared" si="110"/>
        <v>NOT COMPLY</v>
      </c>
      <c r="BI2350" t="str">
        <f>VLOOKUP(H2350,Sheet2!$A$1:$B$270,2,FALSE)</f>
        <v>TABANAN</v>
      </c>
    </row>
    <row r="2351" spans="1:61">
      <c r="A2351">
        <v>2350</v>
      </c>
      <c r="B2351">
        <v>1002512024</v>
      </c>
      <c r="C2351">
        <v>3</v>
      </c>
      <c r="D2351" t="s">
        <v>59</v>
      </c>
      <c r="E2351">
        <v>4</v>
      </c>
      <c r="F2351" t="s">
        <v>567</v>
      </c>
      <c r="G2351" t="s">
        <v>609</v>
      </c>
      <c r="H2351" t="s">
        <v>620</v>
      </c>
      <c r="I2351" t="s">
        <v>213</v>
      </c>
      <c r="J2351" t="s">
        <v>214</v>
      </c>
      <c r="K2351" t="s">
        <v>149</v>
      </c>
      <c r="M2351" t="s">
        <v>236</v>
      </c>
      <c r="N2351" t="s">
        <v>608</v>
      </c>
      <c r="O2351" s="57">
        <v>46240.477569444447</v>
      </c>
      <c r="P2351" s="57">
        <v>46244.084155092591</v>
      </c>
      <c r="Q2351">
        <v>68988943</v>
      </c>
      <c r="S2351">
        <v>146131120549</v>
      </c>
      <c r="T2351" t="s">
        <v>3259</v>
      </c>
      <c r="U2351" t="s">
        <v>3272</v>
      </c>
      <c r="Z2351">
        <v>110.40086100000001</v>
      </c>
      <c r="AA2351">
        <v>-7.7831450000000002</v>
      </c>
      <c r="AB2351" t="s">
        <v>3273</v>
      </c>
      <c r="AC2351" t="s">
        <v>226</v>
      </c>
      <c r="AO2351" s="57">
        <v>46181.486018518517</v>
      </c>
      <c r="AR2351" t="s">
        <v>312</v>
      </c>
      <c r="AS2351" t="s">
        <v>620</v>
      </c>
      <c r="AT2351" t="s">
        <v>231</v>
      </c>
      <c r="AV2351" t="s">
        <v>904</v>
      </c>
      <c r="AW2351" t="s">
        <v>604</v>
      </c>
      <c r="AX2351" t="s">
        <v>223</v>
      </c>
      <c r="AZ2351" t="s">
        <v>904</v>
      </c>
      <c r="BF2351" s="6" t="e">
        <f t="shared" si="108"/>
        <v>#NUM!</v>
      </c>
      <c r="BG2351" t="e">
        <f t="shared" si="109"/>
        <v>#NUM!</v>
      </c>
      <c r="BH2351" t="e">
        <f t="shared" si="110"/>
        <v>#NUM!</v>
      </c>
      <c r="BI2351" t="e">
        <f>VLOOKUP(H2351,Sheet2!$A$1:$B$270,2,FALSE)</f>
        <v>#N/A</v>
      </c>
    </row>
    <row r="2352" spans="1:61">
      <c r="A2352">
        <v>2351</v>
      </c>
      <c r="B2352">
        <v>1002518529</v>
      </c>
      <c r="C2352">
        <v>3</v>
      </c>
      <c r="D2352" t="s">
        <v>51</v>
      </c>
      <c r="E2352">
        <v>4</v>
      </c>
      <c r="F2352" t="s">
        <v>235</v>
      </c>
      <c r="G2352" t="s">
        <v>584</v>
      </c>
      <c r="H2352" t="s">
        <v>908</v>
      </c>
      <c r="I2352" t="s">
        <v>213</v>
      </c>
      <c r="J2352" t="s">
        <v>214</v>
      </c>
      <c r="K2352" t="s">
        <v>149</v>
      </c>
      <c r="L2352" t="s">
        <v>215</v>
      </c>
      <c r="M2352" t="s">
        <v>76</v>
      </c>
      <c r="N2352" t="s">
        <v>216</v>
      </c>
      <c r="O2352" s="57">
        <v>46244.697881944441</v>
      </c>
      <c r="P2352" s="57">
        <v>46246.591435185182</v>
      </c>
      <c r="Q2352">
        <v>69362733</v>
      </c>
      <c r="S2352">
        <v>143555101853</v>
      </c>
      <c r="T2352" t="s">
        <v>6687</v>
      </c>
      <c r="U2352" t="s">
        <v>6688</v>
      </c>
      <c r="V2352" t="s">
        <v>6689</v>
      </c>
      <c r="Z2352">
        <v>110.796819</v>
      </c>
      <c r="AA2352">
        <v>-7.73529</v>
      </c>
      <c r="AB2352" t="s">
        <v>6690</v>
      </c>
      <c r="AC2352" t="s">
        <v>237</v>
      </c>
      <c r="AL2352" t="s">
        <v>218</v>
      </c>
      <c r="AM2352" t="s">
        <v>6269</v>
      </c>
      <c r="AN2352" t="s">
        <v>6</v>
      </c>
      <c r="AO2352" s="57">
        <v>46303.705127314817</v>
      </c>
      <c r="AP2352" s="57">
        <v>46245.541666666664</v>
      </c>
      <c r="AR2352" t="s">
        <v>219</v>
      </c>
      <c r="AS2352" t="s">
        <v>908</v>
      </c>
      <c r="AT2352" t="s">
        <v>231</v>
      </c>
      <c r="AU2352">
        <v>20260812</v>
      </c>
      <c r="AV2352" t="s">
        <v>222</v>
      </c>
      <c r="AW2352" t="s">
        <v>238</v>
      </c>
      <c r="AX2352" t="s">
        <v>223</v>
      </c>
      <c r="BA2352" s="57">
        <v>46245.541666666664</v>
      </c>
      <c r="BB2352" t="s">
        <v>6269</v>
      </c>
      <c r="BC2352">
        <v>2026</v>
      </c>
      <c r="BD2352">
        <v>8</v>
      </c>
      <c r="BE2352">
        <v>12</v>
      </c>
      <c r="BF2352" s="6">
        <f t="shared" si="108"/>
        <v>46246</v>
      </c>
      <c r="BG2352">
        <f t="shared" si="109"/>
        <v>0.45833333333575865</v>
      </c>
      <c r="BH2352" t="str">
        <f t="shared" si="110"/>
        <v>COMPLY</v>
      </c>
      <c r="BI2352" t="e">
        <f>VLOOKUP(H2352,Sheet2!$A$1:$B$270,2,FALSE)</f>
        <v>#N/A</v>
      </c>
    </row>
    <row r="2353" spans="1:61">
      <c r="A2353">
        <v>2352</v>
      </c>
      <c r="B2353">
        <v>1002516650</v>
      </c>
      <c r="C2353">
        <v>3</v>
      </c>
      <c r="D2353" t="s">
        <v>45</v>
      </c>
      <c r="E2353">
        <v>5</v>
      </c>
      <c r="F2353" t="s">
        <v>211</v>
      </c>
      <c r="G2353" t="s">
        <v>112</v>
      </c>
      <c r="H2353" t="s">
        <v>267</v>
      </c>
      <c r="I2353" t="s">
        <v>213</v>
      </c>
      <c r="J2353" t="s">
        <v>214</v>
      </c>
      <c r="K2353" t="s">
        <v>149</v>
      </c>
      <c r="L2353" t="s">
        <v>215</v>
      </c>
      <c r="M2353" t="s">
        <v>225</v>
      </c>
      <c r="N2353" t="s">
        <v>216</v>
      </c>
      <c r="O2353" s="57">
        <v>46243.804120370369</v>
      </c>
      <c r="P2353" s="57">
        <v>46245.546851851854</v>
      </c>
      <c r="Q2353">
        <v>69361984</v>
      </c>
      <c r="S2353">
        <v>172601795352</v>
      </c>
      <c r="T2353" t="s">
        <v>5603</v>
      </c>
      <c r="U2353" t="s">
        <v>5604</v>
      </c>
      <c r="V2353" t="s">
        <v>5605</v>
      </c>
      <c r="Z2353">
        <v>116.1337049</v>
      </c>
      <c r="AA2353">
        <v>-8.5692354999999996</v>
      </c>
      <c r="AB2353" t="s">
        <v>5606</v>
      </c>
      <c r="AC2353" t="s">
        <v>237</v>
      </c>
      <c r="AL2353" t="s">
        <v>218</v>
      </c>
      <c r="AM2353" t="s">
        <v>5607</v>
      </c>
      <c r="AN2353" t="s">
        <v>6</v>
      </c>
      <c r="AO2353" s="57">
        <v>46273.809166666666</v>
      </c>
      <c r="AP2353" s="57">
        <v>46245.541666666664</v>
      </c>
      <c r="AR2353" t="s">
        <v>18</v>
      </c>
      <c r="AS2353" t="s">
        <v>267</v>
      </c>
      <c r="AT2353" t="s">
        <v>231</v>
      </c>
      <c r="AV2353" t="s">
        <v>227</v>
      </c>
      <c r="AW2353" t="s">
        <v>1010</v>
      </c>
      <c r="AX2353" t="s">
        <v>223</v>
      </c>
      <c r="BA2353" s="57">
        <v>46245.541666666664</v>
      </c>
      <c r="BB2353" t="s">
        <v>5607</v>
      </c>
      <c r="BF2353" s="6" t="e">
        <f t="shared" si="108"/>
        <v>#NUM!</v>
      </c>
      <c r="BG2353" t="e">
        <f t="shared" si="109"/>
        <v>#NUM!</v>
      </c>
      <c r="BH2353" t="e">
        <f t="shared" si="110"/>
        <v>#NUM!</v>
      </c>
      <c r="BI2353" t="str">
        <f>VLOOKUP(H2353,Sheet2!$A$1:$B$270,2,FALSE)</f>
        <v>MATARAM</v>
      </c>
    </row>
    <row r="2354" spans="1:61">
      <c r="A2354">
        <v>2353</v>
      </c>
      <c r="B2354">
        <v>1002509157</v>
      </c>
      <c r="C2354">
        <v>3</v>
      </c>
      <c r="D2354" t="s">
        <v>55</v>
      </c>
      <c r="E2354">
        <v>5</v>
      </c>
      <c r="F2354" t="s">
        <v>228</v>
      </c>
      <c r="G2354" t="s">
        <v>127</v>
      </c>
      <c r="H2354" t="s">
        <v>330</v>
      </c>
      <c r="I2354" t="s">
        <v>213</v>
      </c>
      <c r="J2354" t="s">
        <v>214</v>
      </c>
      <c r="K2354" t="s">
        <v>149</v>
      </c>
      <c r="L2354" t="s">
        <v>215</v>
      </c>
      <c r="M2354" t="s">
        <v>575</v>
      </c>
      <c r="N2354" t="s">
        <v>216</v>
      </c>
      <c r="O2354" s="57">
        <v>46238.683287037034</v>
      </c>
      <c r="P2354" s="57">
        <v>46241.565740740742</v>
      </c>
      <c r="Q2354">
        <v>69358552</v>
      </c>
      <c r="S2354">
        <v>152431232303</v>
      </c>
      <c r="T2354" t="s">
        <v>3274</v>
      </c>
      <c r="U2354" t="s">
        <v>3275</v>
      </c>
      <c r="V2354" t="s">
        <v>3276</v>
      </c>
      <c r="Z2354">
        <v>113.869573809206</v>
      </c>
      <c r="AA2354">
        <v>-7.0706787763099204</v>
      </c>
      <c r="AB2354" t="s">
        <v>3277</v>
      </c>
      <c r="AC2354" t="s">
        <v>217</v>
      </c>
      <c r="AL2354" t="s">
        <v>218</v>
      </c>
      <c r="AM2354" t="s">
        <v>3278</v>
      </c>
      <c r="AN2354" t="s">
        <v>6</v>
      </c>
      <c r="AO2354" s="57">
        <v>46120.684421296297</v>
      </c>
      <c r="AP2354" s="57">
        <v>46239.541666666664</v>
      </c>
      <c r="AQ2354" t="s">
        <v>248</v>
      </c>
      <c r="AR2354" t="s">
        <v>14</v>
      </c>
      <c r="AS2354" t="s">
        <v>330</v>
      </c>
      <c r="AT2354" t="s">
        <v>231</v>
      </c>
      <c r="AV2354" t="s">
        <v>5608</v>
      </c>
      <c r="AW2354" t="s">
        <v>1015</v>
      </c>
      <c r="AX2354" t="s">
        <v>223</v>
      </c>
      <c r="BA2354" s="57">
        <v>46239.541666666664</v>
      </c>
      <c r="BB2354" t="s">
        <v>3278</v>
      </c>
      <c r="BF2354" s="6" t="e">
        <f t="shared" si="108"/>
        <v>#NUM!</v>
      </c>
      <c r="BG2354" t="e">
        <f t="shared" si="109"/>
        <v>#NUM!</v>
      </c>
      <c r="BH2354" t="e">
        <f t="shared" si="110"/>
        <v>#NUM!</v>
      </c>
      <c r="BI2354" t="str">
        <f>VLOOKUP(H2354,Sheet2!$A$1:$B$270,2,FALSE)</f>
        <v>MADURA</v>
      </c>
    </row>
    <row r="2355" spans="1:61">
      <c r="A2355">
        <v>2354</v>
      </c>
      <c r="B2355">
        <v>1002529578</v>
      </c>
      <c r="C2355">
        <v>3</v>
      </c>
      <c r="D2355" t="s">
        <v>45</v>
      </c>
      <c r="E2355">
        <v>5</v>
      </c>
      <c r="F2355" t="s">
        <v>211</v>
      </c>
      <c r="G2355" t="s">
        <v>112</v>
      </c>
      <c r="H2355" t="s">
        <v>244</v>
      </c>
      <c r="I2355" t="s">
        <v>213</v>
      </c>
      <c r="J2355" t="s">
        <v>214</v>
      </c>
      <c r="K2355" t="s">
        <v>149</v>
      </c>
      <c r="M2355" t="s">
        <v>76</v>
      </c>
      <c r="N2355" t="s">
        <v>216</v>
      </c>
      <c r="O2355" s="57">
        <v>46250.516469907408</v>
      </c>
      <c r="P2355" s="57">
        <v>46250.818020833336</v>
      </c>
      <c r="Q2355">
        <v>69366556</v>
      </c>
      <c r="S2355">
        <v>172605804161</v>
      </c>
      <c r="T2355" t="s">
        <v>12712</v>
      </c>
      <c r="U2355" t="s">
        <v>13232</v>
      </c>
      <c r="V2355" t="s">
        <v>13233</v>
      </c>
      <c r="Z2355">
        <v>116.15997249999999</v>
      </c>
      <c r="AA2355">
        <v>-8.6660261999999992</v>
      </c>
      <c r="AB2355" t="s">
        <v>12715</v>
      </c>
      <c r="AC2355" t="s">
        <v>217</v>
      </c>
      <c r="AL2355" t="s">
        <v>218</v>
      </c>
      <c r="AM2355" t="s">
        <v>13234</v>
      </c>
      <c r="AN2355" t="s">
        <v>6</v>
      </c>
      <c r="AO2355" t="s">
        <v>11454</v>
      </c>
      <c r="AR2355" t="s">
        <v>219</v>
      </c>
      <c r="AS2355" t="s">
        <v>244</v>
      </c>
      <c r="AT2355" t="s">
        <v>231</v>
      </c>
      <c r="AU2355">
        <v>20260816</v>
      </c>
      <c r="AV2355" t="s">
        <v>222</v>
      </c>
      <c r="AW2355" t="s">
        <v>561</v>
      </c>
      <c r="AX2355" t="s">
        <v>223</v>
      </c>
      <c r="BA2355" s="57">
        <v>46250.291666666664</v>
      </c>
      <c r="BB2355" t="s">
        <v>13234</v>
      </c>
      <c r="BC2355">
        <v>2026</v>
      </c>
      <c r="BD2355">
        <v>8</v>
      </c>
      <c r="BE2355">
        <v>16</v>
      </c>
      <c r="BF2355" s="6">
        <f t="shared" si="108"/>
        <v>46250</v>
      </c>
      <c r="BG2355">
        <f t="shared" si="109"/>
        <v>-0.29166666666424135</v>
      </c>
      <c r="BH2355" t="str">
        <f t="shared" si="110"/>
        <v>COMPLY</v>
      </c>
      <c r="BI2355" t="str">
        <f>VLOOKUP(H2355,Sheet2!$A$1:$B$270,2,FALSE)</f>
        <v>MATARAM</v>
      </c>
    </row>
    <row r="2356" spans="1:61">
      <c r="A2356">
        <v>2355</v>
      </c>
      <c r="B2356">
        <v>1002511112</v>
      </c>
      <c r="C2356">
        <v>3</v>
      </c>
      <c r="D2356" t="s">
        <v>55</v>
      </c>
      <c r="E2356">
        <v>5</v>
      </c>
      <c r="F2356" t="s">
        <v>265</v>
      </c>
      <c r="G2356" t="s">
        <v>126</v>
      </c>
      <c r="H2356" t="s">
        <v>266</v>
      </c>
      <c r="I2356" t="s">
        <v>213</v>
      </c>
      <c r="J2356" t="s">
        <v>214</v>
      </c>
      <c r="K2356" t="s">
        <v>149</v>
      </c>
      <c r="M2356" t="s">
        <v>76</v>
      </c>
      <c r="N2356" t="s">
        <v>216</v>
      </c>
      <c r="O2356" s="57">
        <v>46239.673333333332</v>
      </c>
      <c r="P2356" s="57">
        <v>46239.740578703706</v>
      </c>
      <c r="Q2356">
        <v>69351286</v>
      </c>
      <c r="S2356">
        <v>152413167540</v>
      </c>
      <c r="T2356" t="s">
        <v>1106</v>
      </c>
      <c r="U2356" t="s">
        <v>3284</v>
      </c>
      <c r="V2356" t="s">
        <v>3285</v>
      </c>
      <c r="Z2356">
        <v>112.749053</v>
      </c>
      <c r="AA2356">
        <v>-7.2652659999999996</v>
      </c>
      <c r="AB2356" t="s">
        <v>1107</v>
      </c>
      <c r="AC2356" t="s">
        <v>230</v>
      </c>
      <c r="AL2356" t="s">
        <v>218</v>
      </c>
      <c r="AM2356" t="s">
        <v>3286</v>
      </c>
      <c r="AN2356" t="s">
        <v>6</v>
      </c>
      <c r="AO2356" s="57">
        <v>46150.673819444448</v>
      </c>
      <c r="AR2356" t="s">
        <v>219</v>
      </c>
      <c r="AS2356" t="s">
        <v>266</v>
      </c>
      <c r="AT2356" t="s">
        <v>221</v>
      </c>
      <c r="AU2356">
        <v>20260805</v>
      </c>
      <c r="AV2356" t="s">
        <v>222</v>
      </c>
      <c r="AW2356" t="s">
        <v>942</v>
      </c>
      <c r="AX2356" t="s">
        <v>223</v>
      </c>
      <c r="BA2356" s="57">
        <v>46239.291666666664</v>
      </c>
      <c r="BB2356" t="s">
        <v>3286</v>
      </c>
      <c r="BC2356">
        <v>2026</v>
      </c>
      <c r="BD2356">
        <v>8</v>
      </c>
      <c r="BE2356">
        <v>5</v>
      </c>
      <c r="BF2356" s="6">
        <f t="shared" si="108"/>
        <v>46239</v>
      </c>
      <c r="BG2356">
        <f t="shared" si="109"/>
        <v>-0.29166666666424135</v>
      </c>
      <c r="BH2356" t="str">
        <f t="shared" si="110"/>
        <v>COMPLY</v>
      </c>
      <c r="BI2356" t="str">
        <f>VLOOKUP(H2356,Sheet2!$A$1:$B$270,2,FALSE)</f>
        <v>SURABAYA SELATAN</v>
      </c>
    </row>
    <row r="2357" spans="1:61">
      <c r="A2357">
        <v>2356</v>
      </c>
      <c r="B2357">
        <v>1002522176</v>
      </c>
      <c r="C2357">
        <v>3</v>
      </c>
      <c r="D2357" t="s">
        <v>49</v>
      </c>
      <c r="E2357">
        <v>4</v>
      </c>
      <c r="F2357" t="s">
        <v>252</v>
      </c>
      <c r="G2357" t="s">
        <v>255</v>
      </c>
      <c r="H2357" t="s">
        <v>886</v>
      </c>
      <c r="I2357" t="s">
        <v>213</v>
      </c>
      <c r="J2357" t="s">
        <v>214</v>
      </c>
      <c r="K2357" t="s">
        <v>149</v>
      </c>
      <c r="M2357" t="s">
        <v>933</v>
      </c>
      <c r="N2357" t="s">
        <v>216</v>
      </c>
      <c r="O2357" s="57">
        <v>46246.569108796299</v>
      </c>
      <c r="P2357" s="57">
        <v>46248.37</v>
      </c>
      <c r="Q2357">
        <v>69364249</v>
      </c>
      <c r="S2357">
        <v>142206131318</v>
      </c>
      <c r="T2357" t="s">
        <v>8655</v>
      </c>
      <c r="U2357" t="s">
        <v>8656</v>
      </c>
      <c r="V2357" t="s">
        <v>8657</v>
      </c>
      <c r="Z2357">
        <v>109.0895076</v>
      </c>
      <c r="AA2357">
        <v>-7.0709571999999996</v>
      </c>
      <c r="AB2357" t="s">
        <v>8658</v>
      </c>
      <c r="AC2357" t="s">
        <v>226</v>
      </c>
      <c r="AL2357" t="s">
        <v>218</v>
      </c>
      <c r="AM2357" t="s">
        <v>8659</v>
      </c>
      <c r="AN2357" t="s">
        <v>6</v>
      </c>
      <c r="AO2357" s="57">
        <v>46364.579872685186</v>
      </c>
      <c r="AP2357" s="57">
        <v>46247.541666666664</v>
      </c>
      <c r="AQ2357" t="s">
        <v>248</v>
      </c>
      <c r="AR2357" t="s">
        <v>12</v>
      </c>
      <c r="AS2357" t="s">
        <v>886</v>
      </c>
      <c r="AT2357" t="s">
        <v>231</v>
      </c>
      <c r="AV2357" t="s">
        <v>917</v>
      </c>
      <c r="AW2357" t="s">
        <v>561</v>
      </c>
      <c r="AX2357" t="s">
        <v>223</v>
      </c>
      <c r="BA2357" s="57">
        <v>46247.541666666664</v>
      </c>
      <c r="BB2357" t="s">
        <v>8659</v>
      </c>
      <c r="BF2357" s="6" t="e">
        <f t="shared" si="108"/>
        <v>#NUM!</v>
      </c>
      <c r="BG2357" t="e">
        <f t="shared" si="109"/>
        <v>#NUM!</v>
      </c>
      <c r="BH2357" t="e">
        <f t="shared" si="110"/>
        <v>#NUM!</v>
      </c>
      <c r="BI2357" t="e">
        <f>VLOOKUP(H2357,Sheet2!$A$1:$B$270,2,FALSE)</f>
        <v>#N/A</v>
      </c>
    </row>
    <row r="2358" spans="1:61">
      <c r="A2358">
        <v>2357</v>
      </c>
      <c r="B2358">
        <v>1002508543</v>
      </c>
      <c r="C2358">
        <v>3</v>
      </c>
      <c r="D2358" t="s">
        <v>34</v>
      </c>
      <c r="E2358">
        <v>5</v>
      </c>
      <c r="F2358" t="s">
        <v>573</v>
      </c>
      <c r="G2358" t="s">
        <v>82</v>
      </c>
      <c r="H2358" t="s">
        <v>534</v>
      </c>
      <c r="I2358" t="s">
        <v>213</v>
      </c>
      <c r="J2358" t="s">
        <v>214</v>
      </c>
      <c r="K2358" t="s">
        <v>149</v>
      </c>
      <c r="M2358" t="s">
        <v>575</v>
      </c>
      <c r="N2358" t="s">
        <v>216</v>
      </c>
      <c r="O2358" s="57">
        <v>46238.601666666669</v>
      </c>
      <c r="P2358" s="57">
        <v>46244.729456018518</v>
      </c>
      <c r="Q2358">
        <v>69358353</v>
      </c>
      <c r="S2358">
        <v>172404695095</v>
      </c>
      <c r="T2358" t="s">
        <v>3287</v>
      </c>
      <c r="U2358" t="s">
        <v>3288</v>
      </c>
      <c r="V2358" t="s">
        <v>3289</v>
      </c>
      <c r="Z2358">
        <v>115.50443869999999</v>
      </c>
      <c r="AA2358">
        <v>-8.5056940999999995</v>
      </c>
      <c r="AB2358" t="s">
        <v>3290</v>
      </c>
      <c r="AC2358" t="s">
        <v>230</v>
      </c>
      <c r="AL2358" t="s">
        <v>218</v>
      </c>
      <c r="AM2358" t="s">
        <v>3291</v>
      </c>
      <c r="AN2358" t="s">
        <v>6</v>
      </c>
      <c r="AO2358" s="57">
        <v>46120.611273148148</v>
      </c>
      <c r="AP2358" s="57">
        <v>46240.333333333336</v>
      </c>
      <c r="AQ2358" t="s">
        <v>248</v>
      </c>
      <c r="AR2358" t="s">
        <v>14</v>
      </c>
      <c r="AS2358" t="s">
        <v>534</v>
      </c>
      <c r="AT2358" t="s">
        <v>231</v>
      </c>
      <c r="AV2358" t="s">
        <v>6691</v>
      </c>
      <c r="AW2358" t="s">
        <v>560</v>
      </c>
      <c r="AX2358" t="s">
        <v>223</v>
      </c>
      <c r="BA2358" s="57">
        <v>46240.333333333336</v>
      </c>
      <c r="BB2358" t="s">
        <v>3291</v>
      </c>
      <c r="BF2358" s="6" t="e">
        <f t="shared" si="108"/>
        <v>#NUM!</v>
      </c>
      <c r="BG2358" t="e">
        <f t="shared" si="109"/>
        <v>#NUM!</v>
      </c>
      <c r="BH2358" t="e">
        <f t="shared" si="110"/>
        <v>#NUM!</v>
      </c>
      <c r="BI2358" t="str">
        <f>VLOOKUP(H2358,Sheet2!$A$1:$B$270,2,FALSE)</f>
        <v>KLUNGKUNG</v>
      </c>
    </row>
    <row r="2359" spans="1:61">
      <c r="A2359">
        <v>2358</v>
      </c>
      <c r="B2359">
        <v>1002509382</v>
      </c>
      <c r="C2359">
        <v>3</v>
      </c>
      <c r="D2359" t="s">
        <v>49</v>
      </c>
      <c r="E2359">
        <v>4</v>
      </c>
      <c r="F2359" t="s">
        <v>246</v>
      </c>
      <c r="G2359" t="s">
        <v>247</v>
      </c>
      <c r="H2359" t="s">
        <v>630</v>
      </c>
      <c r="I2359" t="s">
        <v>9791</v>
      </c>
      <c r="J2359" t="s">
        <v>214</v>
      </c>
      <c r="K2359" t="s">
        <v>149</v>
      </c>
      <c r="M2359" t="s">
        <v>76</v>
      </c>
      <c r="N2359" t="s">
        <v>9792</v>
      </c>
      <c r="O2359" s="57">
        <v>46238.738877314812</v>
      </c>
      <c r="P2359" s="57">
        <v>46239.705671296295</v>
      </c>
      <c r="Q2359">
        <v>69358626</v>
      </c>
      <c r="S2359">
        <v>141423136289</v>
      </c>
      <c r="T2359" t="s">
        <v>13235</v>
      </c>
      <c r="U2359" t="s">
        <v>13236</v>
      </c>
      <c r="V2359" t="s">
        <v>13237</v>
      </c>
      <c r="Z2359">
        <v>110.44135</v>
      </c>
      <c r="AA2359">
        <v>-7.0710899999999999</v>
      </c>
      <c r="AB2359" t="s">
        <v>13238</v>
      </c>
      <c r="AC2359" t="s">
        <v>226</v>
      </c>
      <c r="AL2359" t="s">
        <v>218</v>
      </c>
      <c r="AM2359" t="s">
        <v>10032</v>
      </c>
      <c r="AN2359" t="s">
        <v>6</v>
      </c>
      <c r="AO2359" s="57">
        <v>46120.746469907404</v>
      </c>
      <c r="AR2359" t="s">
        <v>219</v>
      </c>
      <c r="AS2359" t="s">
        <v>630</v>
      </c>
      <c r="AT2359" t="s">
        <v>231</v>
      </c>
      <c r="AU2359">
        <v>20260805</v>
      </c>
      <c r="AV2359" t="s">
        <v>222</v>
      </c>
      <c r="AW2359" t="s">
        <v>13239</v>
      </c>
      <c r="AX2359" t="s">
        <v>223</v>
      </c>
      <c r="BA2359" s="57">
        <v>46239.541666666664</v>
      </c>
      <c r="BB2359" t="s">
        <v>10032</v>
      </c>
      <c r="BC2359">
        <v>2026</v>
      </c>
      <c r="BD2359">
        <v>8</v>
      </c>
      <c r="BE2359">
        <v>5</v>
      </c>
      <c r="BF2359" s="6">
        <f t="shared" si="108"/>
        <v>46239</v>
      </c>
      <c r="BG2359">
        <f t="shared" si="109"/>
        <v>-0.54166666666424135</v>
      </c>
      <c r="BH2359" t="str">
        <f t="shared" si="110"/>
        <v>COMPLY</v>
      </c>
      <c r="BI2359" t="e">
        <f>VLOOKUP(H2359,Sheet2!$A$1:$B$270,2,FALSE)</f>
        <v>#N/A</v>
      </c>
    </row>
    <row r="2360" spans="1:61">
      <c r="A2360">
        <v>2359</v>
      </c>
      <c r="B2360">
        <v>1002510278</v>
      </c>
      <c r="C2360">
        <v>3</v>
      </c>
      <c r="D2360" t="s">
        <v>38</v>
      </c>
      <c r="E2360">
        <v>5</v>
      </c>
      <c r="F2360" t="s">
        <v>250</v>
      </c>
      <c r="G2360" t="s">
        <v>87</v>
      </c>
      <c r="H2360" t="s">
        <v>251</v>
      </c>
      <c r="I2360" t="s">
        <v>213</v>
      </c>
      <c r="J2360" t="s">
        <v>214</v>
      </c>
      <c r="K2360" t="s">
        <v>149</v>
      </c>
      <c r="M2360" t="s">
        <v>76</v>
      </c>
      <c r="N2360" t="s">
        <v>608</v>
      </c>
      <c r="O2360" s="57">
        <v>46239.492152777777</v>
      </c>
      <c r="P2360" s="57">
        <v>46240.680914351855</v>
      </c>
      <c r="Q2360">
        <v>68937486</v>
      </c>
      <c r="S2360">
        <v>152702232113</v>
      </c>
      <c r="T2360" t="s">
        <v>3297</v>
      </c>
      <c r="U2360" t="s">
        <v>3298</v>
      </c>
      <c r="V2360" t="s">
        <v>3299</v>
      </c>
      <c r="Z2360">
        <v>112.6377789</v>
      </c>
      <c r="AA2360">
        <v>-7.9402726000000001</v>
      </c>
      <c r="AB2360" t="s">
        <v>3300</v>
      </c>
      <c r="AC2360" t="s">
        <v>291</v>
      </c>
      <c r="AL2360" t="s">
        <v>218</v>
      </c>
      <c r="AM2360" t="s">
        <v>3301</v>
      </c>
      <c r="AN2360" t="s">
        <v>6</v>
      </c>
      <c r="AO2360" s="57">
        <v>46150.49690972222</v>
      </c>
      <c r="AP2360" s="57">
        <v>46240.541666666664</v>
      </c>
      <c r="AR2360" t="s">
        <v>219</v>
      </c>
      <c r="AS2360" t="s">
        <v>251</v>
      </c>
      <c r="AT2360" t="s">
        <v>221</v>
      </c>
      <c r="AU2360">
        <v>20260806</v>
      </c>
      <c r="AV2360" t="s">
        <v>222</v>
      </c>
      <c r="AW2360" t="s">
        <v>3302</v>
      </c>
      <c r="AX2360" t="s">
        <v>223</v>
      </c>
      <c r="BA2360" s="57">
        <v>46240.541666666664</v>
      </c>
      <c r="BB2360" t="s">
        <v>3301</v>
      </c>
      <c r="BC2360">
        <v>2026</v>
      </c>
      <c r="BD2360">
        <v>8</v>
      </c>
      <c r="BE2360">
        <v>6</v>
      </c>
      <c r="BF2360" s="6">
        <f t="shared" si="108"/>
        <v>46240</v>
      </c>
      <c r="BG2360">
        <f t="shared" si="109"/>
        <v>-0.54166666666424135</v>
      </c>
      <c r="BH2360" t="str">
        <f t="shared" si="110"/>
        <v>COMPLY</v>
      </c>
      <c r="BI2360" t="str">
        <f>VLOOKUP(H2360,Sheet2!$A$1:$B$270,2,FALSE)</f>
        <v>BATU</v>
      </c>
    </row>
    <row r="2361" spans="1:61">
      <c r="A2361">
        <v>2360</v>
      </c>
      <c r="B2361">
        <v>1002506193</v>
      </c>
      <c r="C2361">
        <v>3</v>
      </c>
      <c r="D2361" t="s">
        <v>51</v>
      </c>
      <c r="E2361">
        <v>4</v>
      </c>
      <c r="F2361" t="s">
        <v>273</v>
      </c>
      <c r="G2361" t="s">
        <v>295</v>
      </c>
      <c r="H2361" t="s">
        <v>901</v>
      </c>
      <c r="I2361" t="s">
        <v>9798</v>
      </c>
      <c r="J2361" t="s">
        <v>214</v>
      </c>
      <c r="K2361" t="s">
        <v>149</v>
      </c>
      <c r="M2361" t="s">
        <v>933</v>
      </c>
      <c r="N2361" t="s">
        <v>9799</v>
      </c>
      <c r="O2361" s="57">
        <v>46237.589386574073</v>
      </c>
      <c r="P2361" s="57">
        <v>46240.545277777775</v>
      </c>
      <c r="Q2361">
        <v>69357583</v>
      </c>
      <c r="S2361">
        <v>142551119437</v>
      </c>
      <c r="T2361" t="s">
        <v>13240</v>
      </c>
      <c r="U2361" t="s">
        <v>13241</v>
      </c>
      <c r="V2361" t="s">
        <v>13242</v>
      </c>
      <c r="Z2361">
        <v>110.9408</v>
      </c>
      <c r="AA2361">
        <v>-6.7044240000000004</v>
      </c>
      <c r="AB2361" t="s">
        <v>13243</v>
      </c>
      <c r="AC2361" t="s">
        <v>9804</v>
      </c>
      <c r="AL2361" t="s">
        <v>218</v>
      </c>
      <c r="AM2361" t="s">
        <v>13243</v>
      </c>
      <c r="AN2361" t="s">
        <v>6</v>
      </c>
      <c r="AO2361" s="57">
        <v>46089.590624999997</v>
      </c>
      <c r="AQ2361" t="s">
        <v>903</v>
      </c>
      <c r="AR2361" t="s">
        <v>12</v>
      </c>
      <c r="AS2361" t="s">
        <v>901</v>
      </c>
      <c r="AT2361" t="s">
        <v>231</v>
      </c>
      <c r="AV2361" t="s">
        <v>917</v>
      </c>
      <c r="AW2361" t="s">
        <v>10003</v>
      </c>
      <c r="AX2361" t="s">
        <v>223</v>
      </c>
      <c r="BA2361" s="57">
        <v>46237.541666666664</v>
      </c>
      <c r="BB2361" t="s">
        <v>13243</v>
      </c>
      <c r="BF2361" s="6" t="e">
        <f t="shared" si="108"/>
        <v>#NUM!</v>
      </c>
      <c r="BG2361" t="e">
        <f t="shared" si="109"/>
        <v>#NUM!</v>
      </c>
      <c r="BH2361" t="e">
        <f t="shared" si="110"/>
        <v>#NUM!</v>
      </c>
      <c r="BI2361" t="e">
        <f>VLOOKUP(H2361,Sheet2!$A$1:$B$270,2,FALSE)</f>
        <v>#N/A</v>
      </c>
    </row>
    <row r="2362" spans="1:61">
      <c r="A2362">
        <v>2361</v>
      </c>
      <c r="B2362">
        <v>1002523548</v>
      </c>
      <c r="C2362">
        <v>3</v>
      </c>
      <c r="D2362" t="s">
        <v>34</v>
      </c>
      <c r="E2362">
        <v>5</v>
      </c>
      <c r="F2362" t="s">
        <v>573</v>
      </c>
      <c r="G2362" t="s">
        <v>82</v>
      </c>
      <c r="H2362" t="s">
        <v>268</v>
      </c>
      <c r="I2362" t="s">
        <v>213</v>
      </c>
      <c r="J2362" t="s">
        <v>214</v>
      </c>
      <c r="K2362" t="s">
        <v>149</v>
      </c>
      <c r="M2362" t="s">
        <v>970</v>
      </c>
      <c r="N2362" t="s">
        <v>216</v>
      </c>
      <c r="O2362" s="57">
        <v>46247.410150462965</v>
      </c>
      <c r="P2362" s="57">
        <v>46247.411597222221</v>
      </c>
      <c r="Q2362">
        <v>69364827</v>
      </c>
      <c r="T2362" t="s">
        <v>7241</v>
      </c>
      <c r="Z2362">
        <v>115.44125</v>
      </c>
      <c r="AA2362">
        <v>-8.4669620000000005</v>
      </c>
      <c r="AB2362" t="s">
        <v>7244</v>
      </c>
      <c r="AC2362" t="s">
        <v>230</v>
      </c>
      <c r="AL2362" t="s">
        <v>218</v>
      </c>
      <c r="AM2362" s="58">
        <v>25569</v>
      </c>
      <c r="AN2362" t="s">
        <v>6</v>
      </c>
      <c r="AO2362" t="s">
        <v>8938</v>
      </c>
      <c r="AR2362" t="s">
        <v>6</v>
      </c>
      <c r="AS2362" t="s">
        <v>268</v>
      </c>
      <c r="AT2362" t="s">
        <v>231</v>
      </c>
      <c r="AV2362" t="s">
        <v>971</v>
      </c>
      <c r="AW2362" t="s">
        <v>8946</v>
      </c>
      <c r="AX2362" t="s">
        <v>223</v>
      </c>
      <c r="BA2362" s="57">
        <v>25569</v>
      </c>
      <c r="BB2362" s="58">
        <v>25569</v>
      </c>
      <c r="BF2362" s="6" t="e">
        <f t="shared" si="108"/>
        <v>#NUM!</v>
      </c>
      <c r="BG2362" t="e">
        <f t="shared" si="109"/>
        <v>#NUM!</v>
      </c>
      <c r="BH2362" t="e">
        <f t="shared" si="110"/>
        <v>#NUM!</v>
      </c>
      <c r="BI2362" t="str">
        <f>VLOOKUP(H2362,Sheet2!$A$1:$B$270,2,FALSE)</f>
        <v>KLUNGKUNG</v>
      </c>
    </row>
    <row r="2363" spans="1:61">
      <c r="A2363">
        <v>2362</v>
      </c>
      <c r="B2363">
        <v>1002510604</v>
      </c>
      <c r="C2363">
        <v>3</v>
      </c>
      <c r="D2363" t="s">
        <v>59</v>
      </c>
      <c r="E2363">
        <v>4</v>
      </c>
      <c r="F2363" t="s">
        <v>567</v>
      </c>
      <c r="G2363" t="s">
        <v>906</v>
      </c>
      <c r="H2363" t="s">
        <v>920</v>
      </c>
      <c r="I2363" t="s">
        <v>213</v>
      </c>
      <c r="J2363" t="s">
        <v>214</v>
      </c>
      <c r="K2363" t="s">
        <v>149</v>
      </c>
      <c r="M2363" t="s">
        <v>555</v>
      </c>
      <c r="N2363" t="s">
        <v>216</v>
      </c>
      <c r="O2363" s="57">
        <v>46239.570196759261</v>
      </c>
      <c r="P2363" s="57">
        <v>46241.640138888892</v>
      </c>
      <c r="Q2363">
        <v>69359206</v>
      </c>
      <c r="S2363">
        <v>146136130060</v>
      </c>
      <c r="T2363" t="s">
        <v>3316</v>
      </c>
      <c r="Z2363">
        <v>110.246213</v>
      </c>
      <c r="AA2363">
        <v>-7.8643509765776596</v>
      </c>
      <c r="AB2363" t="s">
        <v>3317</v>
      </c>
      <c r="AC2363" t="s">
        <v>290</v>
      </c>
      <c r="AO2363" s="57">
        <v>46150.579699074071</v>
      </c>
      <c r="AR2363" t="s">
        <v>6</v>
      </c>
      <c r="AS2363" t="s">
        <v>920</v>
      </c>
      <c r="AT2363" t="s">
        <v>231</v>
      </c>
      <c r="AV2363" t="s">
        <v>988</v>
      </c>
      <c r="AW2363" t="s">
        <v>562</v>
      </c>
      <c r="AX2363" t="s">
        <v>223</v>
      </c>
      <c r="BF2363" s="6" t="e">
        <f t="shared" si="108"/>
        <v>#NUM!</v>
      </c>
      <c r="BG2363" t="e">
        <f t="shared" si="109"/>
        <v>#NUM!</v>
      </c>
      <c r="BH2363" t="e">
        <f t="shared" si="110"/>
        <v>#NUM!</v>
      </c>
      <c r="BI2363" t="e">
        <f>VLOOKUP(H2363,Sheet2!$A$1:$B$270,2,FALSE)</f>
        <v>#N/A</v>
      </c>
    </row>
    <row r="2364" spans="1:61">
      <c r="A2364">
        <v>2363</v>
      </c>
      <c r="B2364">
        <v>1002525943</v>
      </c>
      <c r="C2364">
        <v>3</v>
      </c>
      <c r="D2364" t="s">
        <v>59</v>
      </c>
      <c r="E2364">
        <v>4</v>
      </c>
      <c r="F2364" t="s">
        <v>243</v>
      </c>
      <c r="G2364" t="s">
        <v>243</v>
      </c>
      <c r="H2364" t="s">
        <v>294</v>
      </c>
      <c r="I2364" t="s">
        <v>213</v>
      </c>
      <c r="J2364" t="s">
        <v>214</v>
      </c>
      <c r="K2364" t="s">
        <v>149</v>
      </c>
      <c r="L2364" t="s">
        <v>215</v>
      </c>
      <c r="M2364" t="s">
        <v>76</v>
      </c>
      <c r="N2364" t="s">
        <v>216</v>
      </c>
      <c r="O2364" s="57">
        <v>46248.445092592592</v>
      </c>
      <c r="P2364" s="57">
        <v>46249.656226851854</v>
      </c>
      <c r="Q2364">
        <v>69365828</v>
      </c>
      <c r="S2364">
        <v>146137149756</v>
      </c>
      <c r="T2364" t="s">
        <v>13244</v>
      </c>
      <c r="U2364" t="s">
        <v>13245</v>
      </c>
      <c r="V2364" t="s">
        <v>13246</v>
      </c>
      <c r="Z2364">
        <v>110.2786116</v>
      </c>
      <c r="AA2364">
        <v>-7.5021559</v>
      </c>
      <c r="AB2364" t="s">
        <v>13247</v>
      </c>
      <c r="AC2364" t="s">
        <v>237</v>
      </c>
      <c r="AL2364" t="s">
        <v>218</v>
      </c>
      <c r="AM2364" t="s">
        <v>13248</v>
      </c>
      <c r="AN2364" t="s">
        <v>6</v>
      </c>
      <c r="AO2364" t="s">
        <v>9910</v>
      </c>
      <c r="AP2364" s="57">
        <v>46249.625</v>
      </c>
      <c r="AR2364" t="s">
        <v>219</v>
      </c>
      <c r="AS2364" t="s">
        <v>294</v>
      </c>
      <c r="AT2364" t="s">
        <v>231</v>
      </c>
      <c r="AU2364">
        <v>20260815</v>
      </c>
      <c r="AV2364" t="s">
        <v>222</v>
      </c>
      <c r="AW2364" t="s">
        <v>1010</v>
      </c>
      <c r="AX2364" t="s">
        <v>223</v>
      </c>
      <c r="BA2364" s="57">
        <v>46249.625</v>
      </c>
      <c r="BB2364" t="s">
        <v>13248</v>
      </c>
      <c r="BC2364">
        <v>2026</v>
      </c>
      <c r="BD2364">
        <v>8</v>
      </c>
      <c r="BE2364">
        <v>15</v>
      </c>
      <c r="BF2364" s="6">
        <f t="shared" si="108"/>
        <v>46249</v>
      </c>
      <c r="BG2364">
        <f t="shared" si="109"/>
        <v>-0.625</v>
      </c>
      <c r="BH2364" t="str">
        <f t="shared" si="110"/>
        <v>COMPLY</v>
      </c>
      <c r="BI2364" t="e">
        <f>VLOOKUP(H2364,Sheet2!$A$1:$B$270,2,FALSE)</f>
        <v>#N/A</v>
      </c>
    </row>
    <row r="2365" spans="1:61">
      <c r="A2365">
        <v>2364</v>
      </c>
      <c r="B2365">
        <v>1002516852</v>
      </c>
      <c r="C2365">
        <v>3</v>
      </c>
      <c r="D2365" t="s">
        <v>34</v>
      </c>
      <c r="E2365">
        <v>5</v>
      </c>
      <c r="F2365" t="s">
        <v>573</v>
      </c>
      <c r="G2365" t="s">
        <v>79</v>
      </c>
      <c r="H2365" t="s">
        <v>471</v>
      </c>
      <c r="I2365" t="s">
        <v>213</v>
      </c>
      <c r="J2365" t="s">
        <v>214</v>
      </c>
      <c r="K2365" t="s">
        <v>149</v>
      </c>
      <c r="M2365" t="s">
        <v>76</v>
      </c>
      <c r="N2365" t="s">
        <v>216</v>
      </c>
      <c r="O2365" s="57">
        <v>46244.362407407411</v>
      </c>
      <c r="P2365" s="57">
        <v>46245.67895833333</v>
      </c>
      <c r="Q2365">
        <v>69362072</v>
      </c>
      <c r="S2365">
        <v>172407213745</v>
      </c>
      <c r="T2365" t="s">
        <v>6692</v>
      </c>
      <c r="U2365" t="s">
        <v>6693</v>
      </c>
      <c r="V2365" t="s">
        <v>6694</v>
      </c>
      <c r="Z2365">
        <v>115.3343012</v>
      </c>
      <c r="AA2365">
        <v>-8.5726931000000004</v>
      </c>
      <c r="AB2365" t="s">
        <v>6695</v>
      </c>
      <c r="AC2365" t="s">
        <v>230</v>
      </c>
      <c r="AL2365" t="s">
        <v>218</v>
      </c>
      <c r="AM2365" t="s">
        <v>6696</v>
      </c>
      <c r="AN2365" t="s">
        <v>6</v>
      </c>
      <c r="AO2365" s="57">
        <v>46303.371365740742</v>
      </c>
      <c r="AP2365" s="57">
        <v>46245.333333333336</v>
      </c>
      <c r="AR2365" t="s">
        <v>219</v>
      </c>
      <c r="AS2365" t="s">
        <v>471</v>
      </c>
      <c r="AT2365" t="s">
        <v>231</v>
      </c>
      <c r="AU2365">
        <v>20260811</v>
      </c>
      <c r="AV2365" t="s">
        <v>222</v>
      </c>
      <c r="AW2365" t="s">
        <v>972</v>
      </c>
      <c r="AX2365" t="s">
        <v>223</v>
      </c>
      <c r="BA2365" s="57">
        <v>46245.333333333336</v>
      </c>
      <c r="BB2365" t="s">
        <v>6696</v>
      </c>
      <c r="BC2365">
        <v>2026</v>
      </c>
      <c r="BD2365">
        <v>8</v>
      </c>
      <c r="BE2365">
        <v>11</v>
      </c>
      <c r="BF2365" s="6">
        <f t="shared" si="108"/>
        <v>46245</v>
      </c>
      <c r="BG2365">
        <f t="shared" si="109"/>
        <v>-0.33333333333575865</v>
      </c>
      <c r="BH2365" t="str">
        <f t="shared" si="110"/>
        <v>COMPLY</v>
      </c>
      <c r="BI2365" t="str">
        <f>VLOOKUP(H2365,Sheet2!$A$1:$B$270,2,FALSE)</f>
        <v>GIANYAR</v>
      </c>
    </row>
    <row r="2366" spans="1:61">
      <c r="A2366">
        <v>2365</v>
      </c>
      <c r="B2366">
        <v>1002525785</v>
      </c>
      <c r="C2366">
        <v>3</v>
      </c>
      <c r="D2366" t="s">
        <v>42</v>
      </c>
      <c r="E2366">
        <v>5</v>
      </c>
      <c r="F2366" t="s">
        <v>106</v>
      </c>
      <c r="G2366" t="s">
        <v>107</v>
      </c>
      <c r="H2366" t="s">
        <v>264</v>
      </c>
      <c r="I2366" t="s">
        <v>9791</v>
      </c>
      <c r="J2366" t="s">
        <v>214</v>
      </c>
      <c r="K2366" t="s">
        <v>149</v>
      </c>
      <c r="M2366" t="s">
        <v>76</v>
      </c>
      <c r="N2366" t="s">
        <v>9792</v>
      </c>
      <c r="O2366" s="57">
        <v>46248.422083333331</v>
      </c>
      <c r="P2366" s="57">
        <v>46249.800439814811</v>
      </c>
      <c r="Q2366">
        <v>69365740</v>
      </c>
      <c r="S2366">
        <v>152505340839</v>
      </c>
      <c r="T2366" t="s">
        <v>13249</v>
      </c>
      <c r="U2366" t="s">
        <v>13250</v>
      </c>
      <c r="V2366" t="s">
        <v>13251</v>
      </c>
      <c r="Z2366">
        <v>113.21791883204899</v>
      </c>
      <c r="AA2366">
        <v>-7.7272742282131999</v>
      </c>
      <c r="AB2366" t="s">
        <v>10540</v>
      </c>
      <c r="AC2366" t="s">
        <v>226</v>
      </c>
      <c r="AL2366" t="s">
        <v>218</v>
      </c>
      <c r="AM2366" t="s">
        <v>10088</v>
      </c>
      <c r="AN2366" t="s">
        <v>6</v>
      </c>
      <c r="AO2366" t="s">
        <v>9814</v>
      </c>
      <c r="AR2366" t="s">
        <v>219</v>
      </c>
      <c r="AS2366" t="s">
        <v>264</v>
      </c>
      <c r="AT2366" t="s">
        <v>231</v>
      </c>
      <c r="AU2366">
        <v>20260815</v>
      </c>
      <c r="AV2366" t="s">
        <v>222</v>
      </c>
      <c r="AW2366" t="s">
        <v>10166</v>
      </c>
      <c r="AX2366" t="s">
        <v>223</v>
      </c>
      <c r="BA2366" s="57">
        <v>46248.541666666664</v>
      </c>
      <c r="BB2366" t="s">
        <v>10088</v>
      </c>
      <c r="BC2366">
        <v>2026</v>
      </c>
      <c r="BD2366">
        <v>8</v>
      </c>
      <c r="BE2366">
        <v>15</v>
      </c>
      <c r="BF2366" s="6">
        <f t="shared" si="108"/>
        <v>46249</v>
      </c>
      <c r="BG2366">
        <f t="shared" si="109"/>
        <v>0.45833333333575865</v>
      </c>
      <c r="BH2366" t="str">
        <f t="shared" si="110"/>
        <v>COMPLY</v>
      </c>
      <c r="BI2366" t="str">
        <f>VLOOKUP(H2366,Sheet2!$A$1:$B$270,2,FALSE)</f>
        <v>PROBOLINGGO</v>
      </c>
    </row>
    <row r="2367" spans="1:61">
      <c r="A2367">
        <v>2366</v>
      </c>
      <c r="B2367">
        <v>1002515323</v>
      </c>
      <c r="C2367">
        <v>3</v>
      </c>
      <c r="D2367" t="s">
        <v>49</v>
      </c>
      <c r="E2367">
        <v>4</v>
      </c>
      <c r="F2367" t="s">
        <v>246</v>
      </c>
      <c r="G2367" t="s">
        <v>247</v>
      </c>
      <c r="H2367" t="s">
        <v>675</v>
      </c>
      <c r="I2367" t="s">
        <v>213</v>
      </c>
      <c r="J2367" t="s">
        <v>214</v>
      </c>
      <c r="K2367" t="s">
        <v>149</v>
      </c>
      <c r="M2367" t="s">
        <v>76</v>
      </c>
      <c r="N2367" t="s">
        <v>216</v>
      </c>
      <c r="O2367" s="57">
        <v>46241.695370370369</v>
      </c>
      <c r="P2367" s="57">
        <v>46242.475902777776</v>
      </c>
      <c r="Q2367">
        <v>69359416</v>
      </c>
      <c r="S2367">
        <v>141408116054</v>
      </c>
      <c r="T2367" t="s">
        <v>3493</v>
      </c>
      <c r="U2367" t="s">
        <v>5611</v>
      </c>
      <c r="V2367" t="s">
        <v>5612</v>
      </c>
      <c r="Z2367">
        <v>110.433022666528</v>
      </c>
      <c r="AA2367">
        <v>-7.0020713229609797</v>
      </c>
      <c r="AB2367" t="s">
        <v>3496</v>
      </c>
      <c r="AC2367" t="s">
        <v>217</v>
      </c>
      <c r="AL2367" t="s">
        <v>218</v>
      </c>
      <c r="AM2367" t="s">
        <v>5613</v>
      </c>
      <c r="AN2367" t="s">
        <v>6</v>
      </c>
      <c r="AO2367" s="57">
        <v>46211.70521990741</v>
      </c>
      <c r="AR2367" t="s">
        <v>219</v>
      </c>
      <c r="AS2367" t="s">
        <v>675</v>
      </c>
      <c r="AT2367" t="s">
        <v>231</v>
      </c>
      <c r="AU2367">
        <v>20260808</v>
      </c>
      <c r="AV2367" t="s">
        <v>222</v>
      </c>
      <c r="AW2367" t="s">
        <v>561</v>
      </c>
      <c r="AX2367" t="s">
        <v>223</v>
      </c>
      <c r="BA2367" s="57">
        <v>46241.291666666664</v>
      </c>
      <c r="BB2367" t="s">
        <v>5613</v>
      </c>
      <c r="BC2367">
        <v>2026</v>
      </c>
      <c r="BD2367">
        <v>8</v>
      </c>
      <c r="BE2367">
        <v>8</v>
      </c>
      <c r="BF2367" s="6">
        <f t="shared" si="108"/>
        <v>46242</v>
      </c>
      <c r="BG2367">
        <f t="shared" si="109"/>
        <v>0.70833333333575865</v>
      </c>
      <c r="BH2367" t="str">
        <f t="shared" si="110"/>
        <v>COMPLY</v>
      </c>
      <c r="BI2367" t="e">
        <f>VLOOKUP(H2367,Sheet2!$A$1:$B$270,2,FALSE)</f>
        <v>#N/A</v>
      </c>
    </row>
    <row r="2368" spans="1:61">
      <c r="A2368">
        <v>2367</v>
      </c>
      <c r="B2368">
        <v>1002529656</v>
      </c>
      <c r="C2368">
        <v>3</v>
      </c>
      <c r="D2368" t="s">
        <v>55</v>
      </c>
      <c r="E2368">
        <v>5</v>
      </c>
      <c r="F2368" t="s">
        <v>228</v>
      </c>
      <c r="G2368" t="s">
        <v>121</v>
      </c>
      <c r="H2368" t="s">
        <v>342</v>
      </c>
      <c r="I2368" t="s">
        <v>213</v>
      </c>
      <c r="J2368" t="s">
        <v>214</v>
      </c>
      <c r="K2368" t="s">
        <v>149</v>
      </c>
      <c r="L2368" t="s">
        <v>215</v>
      </c>
      <c r="M2368" t="s">
        <v>76</v>
      </c>
      <c r="N2368" t="s">
        <v>216</v>
      </c>
      <c r="O2368" s="57">
        <v>46250.561759259261</v>
      </c>
      <c r="P2368" s="57">
        <v>46251.520682870374</v>
      </c>
      <c r="Q2368">
        <v>69367518</v>
      </c>
      <c r="S2368">
        <v>152434913722</v>
      </c>
      <c r="T2368" t="s">
        <v>13252</v>
      </c>
      <c r="U2368" t="s">
        <v>13253</v>
      </c>
      <c r="V2368" t="s">
        <v>13254</v>
      </c>
      <c r="Z2368">
        <v>113.158331103622</v>
      </c>
      <c r="AA2368">
        <v>-7.0577804585147401</v>
      </c>
      <c r="AB2368" t="s">
        <v>13255</v>
      </c>
      <c r="AC2368" t="s">
        <v>217</v>
      </c>
      <c r="AL2368" t="s">
        <v>218</v>
      </c>
      <c r="AM2368" t="s">
        <v>9782</v>
      </c>
      <c r="AN2368" t="s">
        <v>6</v>
      </c>
      <c r="AO2368" t="s">
        <v>9845</v>
      </c>
      <c r="AP2368" s="57">
        <v>46251.541666666664</v>
      </c>
      <c r="AR2368" t="s">
        <v>219</v>
      </c>
      <c r="AS2368" t="s">
        <v>342</v>
      </c>
      <c r="AT2368" t="s">
        <v>231</v>
      </c>
      <c r="AU2368">
        <v>20260817</v>
      </c>
      <c r="AV2368" t="s">
        <v>222</v>
      </c>
      <c r="AW2368" t="s">
        <v>1010</v>
      </c>
      <c r="AX2368" t="s">
        <v>223</v>
      </c>
      <c r="BA2368" s="57">
        <v>46251.541666666664</v>
      </c>
      <c r="BB2368" t="s">
        <v>9782</v>
      </c>
      <c r="BC2368">
        <v>2026</v>
      </c>
      <c r="BD2368">
        <v>8</v>
      </c>
      <c r="BE2368">
        <v>17</v>
      </c>
      <c r="BF2368" s="6">
        <f t="shared" si="108"/>
        <v>46251</v>
      </c>
      <c r="BG2368">
        <f t="shared" si="109"/>
        <v>-0.54166666666424135</v>
      </c>
      <c r="BH2368" t="str">
        <f t="shared" si="110"/>
        <v>COMPLY</v>
      </c>
      <c r="BI2368" t="str">
        <f>VLOOKUP(H2368,Sheet2!$A$1:$B$270,2,FALSE)</f>
        <v>MADURA</v>
      </c>
    </row>
    <row r="2369" spans="1:61">
      <c r="A2369">
        <v>2368</v>
      </c>
      <c r="B2369">
        <v>1002505808</v>
      </c>
      <c r="C2369">
        <v>3</v>
      </c>
      <c r="D2369" t="s">
        <v>45</v>
      </c>
      <c r="E2369">
        <v>5</v>
      </c>
      <c r="F2369" t="s">
        <v>211</v>
      </c>
      <c r="G2369" t="s">
        <v>116</v>
      </c>
      <c r="H2369" t="s">
        <v>366</v>
      </c>
      <c r="I2369" t="s">
        <v>213</v>
      </c>
      <c r="J2369" t="s">
        <v>214</v>
      </c>
      <c r="K2369" t="s">
        <v>149</v>
      </c>
      <c r="L2369" t="s">
        <v>215</v>
      </c>
      <c r="M2369" t="s">
        <v>76</v>
      </c>
      <c r="N2369" t="s">
        <v>216</v>
      </c>
      <c r="O2369" s="57">
        <v>46237.453425925924</v>
      </c>
      <c r="P2369" s="57">
        <v>46237.779513888891</v>
      </c>
      <c r="Q2369">
        <v>69357366</v>
      </c>
      <c r="S2369">
        <v>172619203316</v>
      </c>
      <c r="T2369" t="s">
        <v>3323</v>
      </c>
      <c r="U2369" t="s">
        <v>3324</v>
      </c>
      <c r="V2369" t="s">
        <v>3325</v>
      </c>
      <c r="Z2369">
        <v>116.518315896391</v>
      </c>
      <c r="AA2369">
        <v>-8.5526921828589799</v>
      </c>
      <c r="AB2369" t="s">
        <v>3326</v>
      </c>
      <c r="AC2369" t="s">
        <v>217</v>
      </c>
      <c r="AL2369" t="s">
        <v>218</v>
      </c>
      <c r="AM2369" t="s">
        <v>3327</v>
      </c>
      <c r="AN2369" t="s">
        <v>6</v>
      </c>
      <c r="AO2369" s="57">
        <v>46089.454942129632</v>
      </c>
      <c r="AP2369" s="57">
        <v>46238.625</v>
      </c>
      <c r="AR2369" t="s">
        <v>219</v>
      </c>
      <c r="AS2369" t="s">
        <v>366</v>
      </c>
      <c r="AT2369" t="s">
        <v>231</v>
      </c>
      <c r="AU2369">
        <v>20260803</v>
      </c>
      <c r="AV2369" t="s">
        <v>222</v>
      </c>
      <c r="AW2369" t="s">
        <v>1018</v>
      </c>
      <c r="AX2369" t="s">
        <v>223</v>
      </c>
      <c r="BA2369" s="57">
        <v>46238.625</v>
      </c>
      <c r="BB2369" t="s">
        <v>3327</v>
      </c>
      <c r="BC2369">
        <v>2026</v>
      </c>
      <c r="BD2369">
        <v>8</v>
      </c>
      <c r="BE2369">
        <v>3</v>
      </c>
      <c r="BF2369" s="6">
        <f t="shared" si="108"/>
        <v>46237</v>
      </c>
      <c r="BG2369">
        <f t="shared" si="109"/>
        <v>-1.625</v>
      </c>
      <c r="BH2369" t="str">
        <f t="shared" si="110"/>
        <v>COMPLY</v>
      </c>
      <c r="BI2369" t="str">
        <f>VLOOKUP(H2369,Sheet2!$A$1:$B$270,2,FALSE)</f>
        <v>SELONG</v>
      </c>
    </row>
    <row r="2370" spans="1:61">
      <c r="A2370">
        <v>2369</v>
      </c>
      <c r="B2370">
        <v>1002510586</v>
      </c>
      <c r="C2370">
        <v>3</v>
      </c>
      <c r="D2370" t="s">
        <v>34</v>
      </c>
      <c r="E2370">
        <v>5</v>
      </c>
      <c r="F2370" t="s">
        <v>573</v>
      </c>
      <c r="G2370" t="s">
        <v>84</v>
      </c>
      <c r="H2370" t="s">
        <v>253</v>
      </c>
      <c r="I2370" t="s">
        <v>213</v>
      </c>
      <c r="J2370" t="s">
        <v>214</v>
      </c>
      <c r="K2370" t="s">
        <v>149</v>
      </c>
      <c r="M2370" t="s">
        <v>575</v>
      </c>
      <c r="N2370" t="s">
        <v>216</v>
      </c>
      <c r="O2370" s="57">
        <v>46239.567106481481</v>
      </c>
      <c r="P2370" s="57">
        <v>46241.534571759257</v>
      </c>
      <c r="Q2370">
        <v>69359202</v>
      </c>
      <c r="S2370">
        <v>172425707974</v>
      </c>
      <c r="T2370" t="s">
        <v>3328</v>
      </c>
      <c r="U2370" t="s">
        <v>3329</v>
      </c>
      <c r="V2370" t="s">
        <v>3330</v>
      </c>
      <c r="Z2370">
        <v>114.9183065</v>
      </c>
      <c r="AA2370">
        <v>-8.2022200000000005</v>
      </c>
      <c r="AB2370" t="s">
        <v>3331</v>
      </c>
      <c r="AC2370" t="s">
        <v>230</v>
      </c>
      <c r="AL2370" t="s">
        <v>218</v>
      </c>
      <c r="AM2370" t="s">
        <v>3332</v>
      </c>
      <c r="AN2370" t="s">
        <v>6</v>
      </c>
      <c r="AO2370" s="57">
        <v>46150.56925925926</v>
      </c>
      <c r="AP2370" s="57">
        <v>46240.541666666664</v>
      </c>
      <c r="AQ2370" t="s">
        <v>248</v>
      </c>
      <c r="AR2370" t="s">
        <v>14</v>
      </c>
      <c r="AS2370" t="s">
        <v>253</v>
      </c>
      <c r="AT2370" t="s">
        <v>231</v>
      </c>
      <c r="AV2370" t="s">
        <v>5617</v>
      </c>
      <c r="AW2370" t="s">
        <v>562</v>
      </c>
      <c r="AX2370" t="s">
        <v>223</v>
      </c>
      <c r="BA2370" s="57">
        <v>46240.541666666664</v>
      </c>
      <c r="BB2370" t="s">
        <v>3332</v>
      </c>
      <c r="BF2370" s="6" t="e">
        <f t="shared" si="108"/>
        <v>#NUM!</v>
      </c>
      <c r="BG2370" t="e">
        <f t="shared" si="109"/>
        <v>#NUM!</v>
      </c>
      <c r="BH2370" t="e">
        <f t="shared" si="110"/>
        <v>#NUM!</v>
      </c>
      <c r="BI2370" t="str">
        <f>VLOOKUP(H2370,Sheet2!$A$1:$B$270,2,FALSE)</f>
        <v>SINGARAJA</v>
      </c>
    </row>
    <row r="2371" spans="1:61">
      <c r="A2371">
        <v>2370</v>
      </c>
      <c r="B2371">
        <v>1002530007</v>
      </c>
      <c r="C2371">
        <v>3</v>
      </c>
      <c r="D2371" t="s">
        <v>45</v>
      </c>
      <c r="E2371">
        <v>5</v>
      </c>
      <c r="F2371" t="s">
        <v>113</v>
      </c>
      <c r="G2371" t="s">
        <v>111</v>
      </c>
      <c r="H2371" t="s">
        <v>347</v>
      </c>
      <c r="I2371" t="s">
        <v>9791</v>
      </c>
      <c r="J2371" t="s">
        <v>214</v>
      </c>
      <c r="K2371" t="s">
        <v>149</v>
      </c>
      <c r="M2371" t="s">
        <v>277</v>
      </c>
      <c r="N2371" t="s">
        <v>9792</v>
      </c>
      <c r="O2371" s="57">
        <v>46250.729039351849</v>
      </c>
      <c r="P2371" s="57">
        <v>46252.349108796298</v>
      </c>
      <c r="Q2371">
        <v>69367718</v>
      </c>
      <c r="S2371">
        <v>172511797013</v>
      </c>
      <c r="T2371" t="s">
        <v>13256</v>
      </c>
      <c r="U2371" t="s">
        <v>13257</v>
      </c>
      <c r="V2371" t="s">
        <v>13258</v>
      </c>
      <c r="Z2371">
        <v>121.26731700000001</v>
      </c>
      <c r="AA2371">
        <v>-8.563682</v>
      </c>
      <c r="AB2371" t="s">
        <v>13259</v>
      </c>
      <c r="AC2371" t="s">
        <v>226</v>
      </c>
      <c r="AL2371" t="s">
        <v>218</v>
      </c>
      <c r="AM2371" t="s">
        <v>214</v>
      </c>
      <c r="AN2371" t="s">
        <v>6</v>
      </c>
      <c r="AO2371" t="s">
        <v>10716</v>
      </c>
      <c r="AR2371" t="s">
        <v>9827</v>
      </c>
      <c r="AS2371" t="s">
        <v>347</v>
      </c>
      <c r="AT2371" t="s">
        <v>231</v>
      </c>
      <c r="AV2371" t="s">
        <v>13260</v>
      </c>
      <c r="AW2371" t="s">
        <v>982</v>
      </c>
      <c r="AX2371" t="s">
        <v>223</v>
      </c>
      <c r="BA2371" s="57">
        <v>46250.5</v>
      </c>
      <c r="BB2371" t="s">
        <v>214</v>
      </c>
      <c r="BF2371" s="6" t="e">
        <f t="shared" ref="BF2371:BF2434" si="111">DATE(BC2371,BD2371,BE2371)</f>
        <v>#NUM!</v>
      </c>
      <c r="BG2371" t="e">
        <f t="shared" ref="BG2371:BG2434" si="112">BF2371-BA2371</f>
        <v>#NUM!</v>
      </c>
      <c r="BH2371" t="e">
        <f t="shared" ref="BH2371:BH2434" si="113">IF(BG2371=1,"COMPLY",IF(BG2371&lt;1,"COMPLY","NOT COMPLY"))</f>
        <v>#NUM!</v>
      </c>
      <c r="BI2371" t="str">
        <f>VLOOKUP(H2371,Sheet2!$A$1:$B$270,2,FALSE)</f>
        <v>ENDE</v>
      </c>
    </row>
    <row r="2372" spans="1:61">
      <c r="A2372">
        <v>2371</v>
      </c>
      <c r="B2372">
        <v>1002526038</v>
      </c>
      <c r="C2372">
        <v>3</v>
      </c>
      <c r="D2372" t="s">
        <v>38</v>
      </c>
      <c r="E2372">
        <v>5</v>
      </c>
      <c r="F2372" t="s">
        <v>90</v>
      </c>
      <c r="G2372" t="s">
        <v>93</v>
      </c>
      <c r="H2372" t="s">
        <v>302</v>
      </c>
      <c r="I2372" t="s">
        <v>213</v>
      </c>
      <c r="J2372" t="s">
        <v>214</v>
      </c>
      <c r="K2372" t="s">
        <v>149</v>
      </c>
      <c r="L2372" t="s">
        <v>215</v>
      </c>
      <c r="M2372" t="s">
        <v>76</v>
      </c>
      <c r="N2372" t="s">
        <v>216</v>
      </c>
      <c r="O2372" s="57">
        <v>46248.459675925929</v>
      </c>
      <c r="P2372" s="57">
        <v>46248.681932870371</v>
      </c>
      <c r="Q2372">
        <v>69365866</v>
      </c>
      <c r="S2372">
        <v>152611229889</v>
      </c>
      <c r="T2372" t="s">
        <v>1064</v>
      </c>
      <c r="U2372" t="s">
        <v>13261</v>
      </c>
      <c r="V2372" t="s">
        <v>13262</v>
      </c>
      <c r="Z2372">
        <v>111.95304896682499</v>
      </c>
      <c r="AA2372">
        <v>-7.5856469579924397</v>
      </c>
      <c r="AB2372" t="s">
        <v>13263</v>
      </c>
      <c r="AC2372" t="s">
        <v>217</v>
      </c>
      <c r="AL2372" t="s">
        <v>218</v>
      </c>
      <c r="AM2372" t="s">
        <v>11309</v>
      </c>
      <c r="AN2372" t="s">
        <v>6</v>
      </c>
      <c r="AO2372" t="s">
        <v>10951</v>
      </c>
      <c r="AP2372" s="57">
        <v>46249.333333333336</v>
      </c>
      <c r="AR2372" t="s">
        <v>219</v>
      </c>
      <c r="AS2372" t="s">
        <v>302</v>
      </c>
      <c r="AT2372" t="s">
        <v>231</v>
      </c>
      <c r="AU2372">
        <v>20260814</v>
      </c>
      <c r="AV2372" t="s">
        <v>222</v>
      </c>
      <c r="AW2372" t="s">
        <v>10585</v>
      </c>
      <c r="AX2372" t="s">
        <v>223</v>
      </c>
      <c r="BA2372" s="57">
        <v>46249.333333333336</v>
      </c>
      <c r="BB2372" t="s">
        <v>11309</v>
      </c>
      <c r="BC2372">
        <v>2026</v>
      </c>
      <c r="BD2372">
        <v>8</v>
      </c>
      <c r="BE2372">
        <v>14</v>
      </c>
      <c r="BF2372" s="6">
        <f t="shared" si="111"/>
        <v>46248</v>
      </c>
      <c r="BG2372">
        <f t="shared" si="112"/>
        <v>-1.3333333333357587</v>
      </c>
      <c r="BH2372" t="str">
        <f t="shared" si="113"/>
        <v>COMPLY</v>
      </c>
      <c r="BI2372" t="str">
        <f>VLOOKUP(H2372,Sheet2!$A$1:$B$270,2,FALSE)</f>
        <v>NGANJUK</v>
      </c>
    </row>
    <row r="2373" spans="1:61">
      <c r="A2373">
        <v>2372</v>
      </c>
      <c r="B2373">
        <v>1002518299</v>
      </c>
      <c r="C2373">
        <v>3</v>
      </c>
      <c r="D2373" t="s">
        <v>38</v>
      </c>
      <c r="E2373">
        <v>5</v>
      </c>
      <c r="F2373" t="s">
        <v>90</v>
      </c>
      <c r="G2373" t="s">
        <v>98</v>
      </c>
      <c r="H2373" t="s">
        <v>301</v>
      </c>
      <c r="I2373" t="s">
        <v>213</v>
      </c>
      <c r="J2373" t="s">
        <v>214</v>
      </c>
      <c r="K2373" t="s">
        <v>149</v>
      </c>
      <c r="L2373" t="s">
        <v>215</v>
      </c>
      <c r="M2373" t="s">
        <v>76</v>
      </c>
      <c r="N2373" t="s">
        <v>216</v>
      </c>
      <c r="O2373" s="57">
        <v>46244.647187499999</v>
      </c>
      <c r="P2373" s="57">
        <v>46245.578402777777</v>
      </c>
      <c r="Q2373">
        <v>69362665</v>
      </c>
      <c r="S2373">
        <v>152606246419</v>
      </c>
      <c r="T2373" t="s">
        <v>6697</v>
      </c>
      <c r="U2373" t="s">
        <v>6698</v>
      </c>
      <c r="V2373" t="s">
        <v>6699</v>
      </c>
      <c r="Z2373">
        <v>111.83997658896</v>
      </c>
      <c r="AA2373">
        <v>-8.0846277665930302</v>
      </c>
      <c r="AB2373" t="s">
        <v>6700</v>
      </c>
      <c r="AC2373" t="s">
        <v>237</v>
      </c>
      <c r="AL2373" t="s">
        <v>218</v>
      </c>
      <c r="AM2373" t="s">
        <v>6478</v>
      </c>
      <c r="AN2373" t="s">
        <v>6</v>
      </c>
      <c r="AO2373" s="57">
        <v>46303.652731481481</v>
      </c>
      <c r="AP2373" s="57">
        <v>46245.541666666664</v>
      </c>
      <c r="AR2373" t="s">
        <v>219</v>
      </c>
      <c r="AS2373" t="s">
        <v>301</v>
      </c>
      <c r="AT2373" t="s">
        <v>231</v>
      </c>
      <c r="AU2373">
        <v>20260811</v>
      </c>
      <c r="AV2373" t="s">
        <v>222</v>
      </c>
      <c r="AW2373" t="s">
        <v>1010</v>
      </c>
      <c r="AX2373" t="s">
        <v>223</v>
      </c>
      <c r="BA2373" s="57">
        <v>46245.541666666664</v>
      </c>
      <c r="BB2373" t="s">
        <v>6478</v>
      </c>
      <c r="BC2373">
        <v>2026</v>
      </c>
      <c r="BD2373">
        <v>8</v>
      </c>
      <c r="BE2373">
        <v>11</v>
      </c>
      <c r="BF2373" s="6">
        <f t="shared" si="111"/>
        <v>46245</v>
      </c>
      <c r="BG2373">
        <f t="shared" si="112"/>
        <v>-0.54166666666424135</v>
      </c>
      <c r="BH2373" t="str">
        <f t="shared" si="113"/>
        <v>COMPLY</v>
      </c>
      <c r="BI2373" t="str">
        <f>VLOOKUP(H2373,Sheet2!$A$1:$B$270,2,FALSE)</f>
        <v>BLITAR</v>
      </c>
    </row>
    <row r="2374" spans="1:61">
      <c r="A2374">
        <v>2373</v>
      </c>
      <c r="B2374">
        <v>1002510009</v>
      </c>
      <c r="C2374">
        <v>3</v>
      </c>
      <c r="D2374" t="s">
        <v>51</v>
      </c>
      <c r="E2374">
        <v>4</v>
      </c>
      <c r="F2374" t="s">
        <v>235</v>
      </c>
      <c r="G2374" t="s">
        <v>584</v>
      </c>
      <c r="H2374" t="s">
        <v>1061</v>
      </c>
      <c r="I2374" t="s">
        <v>213</v>
      </c>
      <c r="J2374" t="s">
        <v>214</v>
      </c>
      <c r="K2374" t="s">
        <v>149</v>
      </c>
      <c r="M2374" t="s">
        <v>76</v>
      </c>
      <c r="N2374" t="s">
        <v>216</v>
      </c>
      <c r="O2374" s="57">
        <v>46239.441122685188</v>
      </c>
      <c r="P2374" s="57">
        <v>46241.627349537041</v>
      </c>
      <c r="Q2374">
        <v>69358931</v>
      </c>
      <c r="S2374">
        <v>142566101746</v>
      </c>
      <c r="T2374" t="s">
        <v>3062</v>
      </c>
      <c r="U2374" t="s">
        <v>3063</v>
      </c>
      <c r="V2374" t="s">
        <v>3333</v>
      </c>
      <c r="Z2374">
        <v>110.85869461297899</v>
      </c>
      <c r="AA2374">
        <v>-7.54846924536721</v>
      </c>
      <c r="AB2374" t="s">
        <v>3334</v>
      </c>
      <c r="AC2374" t="s">
        <v>226</v>
      </c>
      <c r="AL2374" t="s">
        <v>218</v>
      </c>
      <c r="AM2374" t="s">
        <v>3335</v>
      </c>
      <c r="AN2374" t="s">
        <v>6</v>
      </c>
      <c r="AO2374" s="57">
        <v>46150.44427083333</v>
      </c>
      <c r="AP2374" s="57">
        <v>46241.541666666664</v>
      </c>
      <c r="AR2374" t="s">
        <v>219</v>
      </c>
      <c r="AS2374" t="s">
        <v>1061</v>
      </c>
      <c r="AT2374" t="s">
        <v>231</v>
      </c>
      <c r="AU2374">
        <v>20260807</v>
      </c>
      <c r="AV2374" t="s">
        <v>222</v>
      </c>
      <c r="AW2374" t="s">
        <v>560</v>
      </c>
      <c r="AX2374" t="s">
        <v>223</v>
      </c>
      <c r="BA2374" s="57">
        <v>46241.541666666664</v>
      </c>
      <c r="BB2374" t="s">
        <v>3335</v>
      </c>
      <c r="BC2374">
        <v>2026</v>
      </c>
      <c r="BD2374">
        <v>8</v>
      </c>
      <c r="BE2374">
        <v>7</v>
      </c>
      <c r="BF2374" s="6">
        <f t="shared" si="111"/>
        <v>46241</v>
      </c>
      <c r="BG2374">
        <f t="shared" si="112"/>
        <v>-0.54166666666424135</v>
      </c>
      <c r="BH2374" t="str">
        <f t="shared" si="113"/>
        <v>COMPLY</v>
      </c>
      <c r="BI2374" t="e">
        <f>VLOOKUP(H2374,Sheet2!$A$1:$B$270,2,FALSE)</f>
        <v>#N/A</v>
      </c>
    </row>
    <row r="2375" spans="1:61">
      <c r="A2375">
        <v>2374</v>
      </c>
      <c r="B2375">
        <v>1002510312</v>
      </c>
      <c r="C2375">
        <v>3</v>
      </c>
      <c r="D2375" t="s">
        <v>42</v>
      </c>
      <c r="E2375">
        <v>5</v>
      </c>
      <c r="F2375" t="s">
        <v>106</v>
      </c>
      <c r="G2375" t="s">
        <v>107</v>
      </c>
      <c r="H2375" t="s">
        <v>264</v>
      </c>
      <c r="I2375" t="s">
        <v>213</v>
      </c>
      <c r="J2375" t="s">
        <v>214</v>
      </c>
      <c r="K2375" t="s">
        <v>149</v>
      </c>
      <c r="M2375" t="s">
        <v>76</v>
      </c>
      <c r="N2375" t="s">
        <v>216</v>
      </c>
      <c r="O2375" s="57">
        <v>46239.494722222225</v>
      </c>
      <c r="P2375" s="57">
        <v>46240.433657407404</v>
      </c>
      <c r="Q2375">
        <v>69359043</v>
      </c>
      <c r="S2375">
        <v>152505340794</v>
      </c>
      <c r="T2375" t="s">
        <v>3336</v>
      </c>
      <c r="U2375" t="s">
        <v>3337</v>
      </c>
      <c r="V2375" t="s">
        <v>3338</v>
      </c>
      <c r="Z2375">
        <v>113.2100081</v>
      </c>
      <c r="AA2375">
        <v>-7.7512401999999998</v>
      </c>
      <c r="AB2375" t="s">
        <v>3339</v>
      </c>
      <c r="AC2375" t="s">
        <v>230</v>
      </c>
      <c r="AL2375" t="s">
        <v>218</v>
      </c>
      <c r="AM2375" t="s">
        <v>3340</v>
      </c>
      <c r="AN2375" t="s">
        <v>6</v>
      </c>
      <c r="AO2375" s="57">
        <v>46150.49690972222</v>
      </c>
      <c r="AP2375" s="57">
        <v>46240.541666666664</v>
      </c>
      <c r="AR2375" t="s">
        <v>219</v>
      </c>
      <c r="AS2375" t="s">
        <v>264</v>
      </c>
      <c r="AT2375" t="s">
        <v>231</v>
      </c>
      <c r="AU2375">
        <v>20260806</v>
      </c>
      <c r="AV2375" t="s">
        <v>222</v>
      </c>
      <c r="AW2375" t="s">
        <v>591</v>
      </c>
      <c r="AX2375" t="s">
        <v>223</v>
      </c>
      <c r="BA2375" s="57">
        <v>46240.541666666664</v>
      </c>
      <c r="BB2375" t="s">
        <v>3340</v>
      </c>
      <c r="BC2375">
        <v>2026</v>
      </c>
      <c r="BD2375">
        <v>8</v>
      </c>
      <c r="BE2375">
        <v>6</v>
      </c>
      <c r="BF2375" s="6">
        <f t="shared" si="111"/>
        <v>46240</v>
      </c>
      <c r="BG2375">
        <f t="shared" si="112"/>
        <v>-0.54166666666424135</v>
      </c>
      <c r="BH2375" t="str">
        <f t="shared" si="113"/>
        <v>COMPLY</v>
      </c>
      <c r="BI2375" t="str">
        <f>VLOOKUP(H2375,Sheet2!$A$1:$B$270,2,FALSE)</f>
        <v>PROBOLINGGO</v>
      </c>
    </row>
    <row r="2376" spans="1:61">
      <c r="A2376">
        <v>2375</v>
      </c>
      <c r="B2376">
        <v>1002516466</v>
      </c>
      <c r="C2376">
        <v>3</v>
      </c>
      <c r="D2376" t="s">
        <v>42</v>
      </c>
      <c r="E2376">
        <v>5</v>
      </c>
      <c r="F2376" t="s">
        <v>233</v>
      </c>
      <c r="G2376" t="s">
        <v>101</v>
      </c>
      <c r="H2376" t="s">
        <v>511</v>
      </c>
      <c r="I2376" t="s">
        <v>213</v>
      </c>
      <c r="J2376" t="s">
        <v>214</v>
      </c>
      <c r="K2376" t="s">
        <v>149</v>
      </c>
      <c r="L2376" t="s">
        <v>215</v>
      </c>
      <c r="M2376" t="s">
        <v>277</v>
      </c>
      <c r="N2376" t="s">
        <v>216</v>
      </c>
      <c r="O2376" s="57">
        <v>46243.522881944446</v>
      </c>
      <c r="P2376" s="57">
        <v>46247.606979166667</v>
      </c>
      <c r="Q2376">
        <v>69361839</v>
      </c>
      <c r="S2376">
        <v>152328218211</v>
      </c>
      <c r="T2376" t="s">
        <v>5621</v>
      </c>
      <c r="U2376" t="s">
        <v>5622</v>
      </c>
      <c r="V2376" t="s">
        <v>5623</v>
      </c>
      <c r="Z2376">
        <v>112.68094790000001</v>
      </c>
      <c r="AA2376">
        <v>-7.4049961</v>
      </c>
      <c r="AB2376" t="s">
        <v>5624</v>
      </c>
      <c r="AC2376" t="s">
        <v>217</v>
      </c>
      <c r="AL2376" t="s">
        <v>218</v>
      </c>
      <c r="AM2376" t="s">
        <v>5625</v>
      </c>
      <c r="AN2376" t="s">
        <v>6</v>
      </c>
      <c r="AO2376" s="57">
        <v>46273.527696759258</v>
      </c>
      <c r="AP2376" s="57">
        <v>46244.541666666664</v>
      </c>
      <c r="AQ2376" t="s">
        <v>6867</v>
      </c>
      <c r="AR2376" t="s">
        <v>278</v>
      </c>
      <c r="AS2376" t="s">
        <v>511</v>
      </c>
      <c r="AT2376" t="s">
        <v>231</v>
      </c>
      <c r="AV2376" t="s">
        <v>9595</v>
      </c>
      <c r="AW2376" t="s">
        <v>1022</v>
      </c>
      <c r="AX2376" t="s">
        <v>223</v>
      </c>
      <c r="BA2376" s="57">
        <v>46244.541666666664</v>
      </c>
      <c r="BB2376" t="s">
        <v>5625</v>
      </c>
      <c r="BF2376" s="6" t="e">
        <f t="shared" si="111"/>
        <v>#NUM!</v>
      </c>
      <c r="BG2376" t="e">
        <f t="shared" si="112"/>
        <v>#NUM!</v>
      </c>
      <c r="BH2376" t="e">
        <f t="shared" si="113"/>
        <v>#NUM!</v>
      </c>
      <c r="BI2376" t="str">
        <f>VLOOKUP(H2376,Sheet2!$A$1:$B$270,2,FALSE)</f>
        <v>SIDOARJO</v>
      </c>
    </row>
    <row r="2377" spans="1:61">
      <c r="A2377">
        <v>2376</v>
      </c>
      <c r="B2377">
        <v>1002513640</v>
      </c>
      <c r="C2377">
        <v>3</v>
      </c>
      <c r="D2377" t="s">
        <v>59</v>
      </c>
      <c r="E2377">
        <v>4</v>
      </c>
      <c r="F2377" t="s">
        <v>224</v>
      </c>
      <c r="G2377" t="s">
        <v>581</v>
      </c>
      <c r="H2377" t="s">
        <v>647</v>
      </c>
      <c r="I2377" t="s">
        <v>213</v>
      </c>
      <c r="J2377" t="s">
        <v>214</v>
      </c>
      <c r="K2377" t="s">
        <v>149</v>
      </c>
      <c r="L2377" t="s">
        <v>215</v>
      </c>
      <c r="M2377" t="s">
        <v>76</v>
      </c>
      <c r="N2377" t="s">
        <v>216</v>
      </c>
      <c r="O2377" s="57">
        <v>46241.327037037037</v>
      </c>
      <c r="P2377" s="57">
        <v>46241.53229166667</v>
      </c>
      <c r="Q2377">
        <v>69360380</v>
      </c>
      <c r="S2377">
        <v>143363111977</v>
      </c>
      <c r="T2377" t="s">
        <v>5626</v>
      </c>
      <c r="U2377" t="s">
        <v>5627</v>
      </c>
      <c r="V2377" t="s">
        <v>5628</v>
      </c>
      <c r="Z2377">
        <v>109.3744169</v>
      </c>
      <c r="AA2377">
        <v>-7.3975834000000003</v>
      </c>
      <c r="AB2377" t="s">
        <v>5629</v>
      </c>
      <c r="AC2377" t="s">
        <v>237</v>
      </c>
      <c r="AL2377" t="s">
        <v>218</v>
      </c>
      <c r="AM2377" t="s">
        <v>5630</v>
      </c>
      <c r="AN2377" t="s">
        <v>6</v>
      </c>
      <c r="AO2377" s="57">
        <v>46211.330023148148</v>
      </c>
      <c r="AP2377" s="57">
        <v>46248.333333333336</v>
      </c>
      <c r="AR2377" t="s">
        <v>219</v>
      </c>
      <c r="AS2377" t="s">
        <v>647</v>
      </c>
      <c r="AT2377" t="s">
        <v>231</v>
      </c>
      <c r="AU2377">
        <v>20260807</v>
      </c>
      <c r="AV2377" t="s">
        <v>222</v>
      </c>
      <c r="AW2377" t="s">
        <v>1010</v>
      </c>
      <c r="AX2377" t="s">
        <v>223</v>
      </c>
      <c r="BA2377" s="57">
        <v>46248.333333333336</v>
      </c>
      <c r="BB2377" t="s">
        <v>5630</v>
      </c>
      <c r="BC2377">
        <v>2026</v>
      </c>
      <c r="BD2377">
        <v>8</v>
      </c>
      <c r="BE2377">
        <v>7</v>
      </c>
      <c r="BF2377" s="6">
        <f t="shared" si="111"/>
        <v>46241</v>
      </c>
      <c r="BG2377">
        <f t="shared" si="112"/>
        <v>-7.3333333333357587</v>
      </c>
      <c r="BH2377" t="str">
        <f t="shared" si="113"/>
        <v>COMPLY</v>
      </c>
      <c r="BI2377" t="e">
        <f>VLOOKUP(H2377,Sheet2!$A$1:$B$270,2,FALSE)</f>
        <v>#N/A</v>
      </c>
    </row>
    <row r="2378" spans="1:61">
      <c r="A2378">
        <v>2377</v>
      </c>
      <c r="B2378">
        <v>1002531408</v>
      </c>
      <c r="C2378">
        <v>3</v>
      </c>
      <c r="D2378" t="s">
        <v>38</v>
      </c>
      <c r="E2378">
        <v>5</v>
      </c>
      <c r="F2378" t="s">
        <v>92</v>
      </c>
      <c r="G2378" t="s">
        <v>97</v>
      </c>
      <c r="H2378" t="s">
        <v>254</v>
      </c>
      <c r="I2378" t="s">
        <v>213</v>
      </c>
      <c r="J2378" t="s">
        <v>214</v>
      </c>
      <c r="K2378" t="s">
        <v>149</v>
      </c>
      <c r="L2378" t="s">
        <v>215</v>
      </c>
      <c r="M2378" t="s">
        <v>240</v>
      </c>
      <c r="N2378" t="s">
        <v>216</v>
      </c>
      <c r="O2378" s="57">
        <v>46251.747974537036</v>
      </c>
      <c r="P2378" s="57">
        <v>46251.750011574077</v>
      </c>
      <c r="Q2378">
        <v>69368365</v>
      </c>
      <c r="S2378">
        <v>152612240473</v>
      </c>
      <c r="T2378" t="s">
        <v>13264</v>
      </c>
      <c r="U2378" t="s">
        <v>13265</v>
      </c>
      <c r="V2378" t="s">
        <v>13266</v>
      </c>
      <c r="Z2378">
        <v>112.04176560000001</v>
      </c>
      <c r="AA2378">
        <v>-6.8979374999999896</v>
      </c>
      <c r="AB2378" t="s">
        <v>13267</v>
      </c>
      <c r="AC2378" t="s">
        <v>217</v>
      </c>
      <c r="AL2378" t="s">
        <v>218</v>
      </c>
      <c r="AM2378" t="s">
        <v>13268</v>
      </c>
      <c r="AN2378" t="s">
        <v>6</v>
      </c>
      <c r="AO2378" t="s">
        <v>9983</v>
      </c>
      <c r="AP2378" s="57">
        <v>46253.416666666664</v>
      </c>
      <c r="AR2378" t="s">
        <v>241</v>
      </c>
      <c r="AS2378" t="s">
        <v>254</v>
      </c>
      <c r="AT2378" t="s">
        <v>231</v>
      </c>
      <c r="AV2378" t="s">
        <v>240</v>
      </c>
      <c r="AW2378" t="s">
        <v>1015</v>
      </c>
      <c r="AX2378" t="s">
        <v>223</v>
      </c>
      <c r="BA2378" s="57">
        <v>46253.416666666664</v>
      </c>
      <c r="BB2378" t="s">
        <v>13268</v>
      </c>
      <c r="BF2378" s="6" t="e">
        <f t="shared" si="111"/>
        <v>#NUM!</v>
      </c>
      <c r="BG2378" t="e">
        <f t="shared" si="112"/>
        <v>#NUM!</v>
      </c>
      <c r="BH2378" t="e">
        <f t="shared" si="113"/>
        <v>#NUM!</v>
      </c>
      <c r="BI2378" t="str">
        <f>VLOOKUP(H2378,Sheet2!$A$1:$B$270,2,FALSE)</f>
        <v>BOJONEGORO</v>
      </c>
    </row>
    <row r="2379" spans="1:61">
      <c r="A2379">
        <v>2378</v>
      </c>
      <c r="B2379">
        <v>1002522368</v>
      </c>
      <c r="C2379">
        <v>3</v>
      </c>
      <c r="D2379" t="s">
        <v>38</v>
      </c>
      <c r="E2379">
        <v>5</v>
      </c>
      <c r="F2379" t="s">
        <v>90</v>
      </c>
      <c r="G2379" t="s">
        <v>88</v>
      </c>
      <c r="H2379" t="s">
        <v>436</v>
      </c>
      <c r="I2379" t="s">
        <v>213</v>
      </c>
      <c r="J2379" t="s">
        <v>214</v>
      </c>
      <c r="K2379" t="s">
        <v>149</v>
      </c>
      <c r="L2379" t="s">
        <v>215</v>
      </c>
      <c r="M2379" t="s">
        <v>76</v>
      </c>
      <c r="N2379" t="s">
        <v>216</v>
      </c>
      <c r="O2379" s="57">
        <v>46246.597175925926</v>
      </c>
      <c r="P2379" s="57">
        <v>46247.301238425927</v>
      </c>
      <c r="Q2379">
        <v>69364334</v>
      </c>
      <c r="S2379">
        <v>152730235381</v>
      </c>
      <c r="T2379" t="s">
        <v>8660</v>
      </c>
      <c r="U2379" t="s">
        <v>8661</v>
      </c>
      <c r="V2379" t="s">
        <v>8662</v>
      </c>
      <c r="Z2379">
        <v>112.18516700000001</v>
      </c>
      <c r="AA2379">
        <v>-8.0815420000000007</v>
      </c>
      <c r="AB2379" t="s">
        <v>8663</v>
      </c>
      <c r="AC2379" t="s">
        <v>237</v>
      </c>
      <c r="AL2379" t="s">
        <v>218</v>
      </c>
      <c r="AM2379" t="s">
        <v>8040</v>
      </c>
      <c r="AN2379" t="s">
        <v>6</v>
      </c>
      <c r="AO2379" s="57">
        <v>46364.61109953704</v>
      </c>
      <c r="AP2379" s="57">
        <v>46247.541666666664</v>
      </c>
      <c r="AQ2379" t="s">
        <v>903</v>
      </c>
      <c r="AR2379" t="s">
        <v>219</v>
      </c>
      <c r="AS2379" t="s">
        <v>436</v>
      </c>
      <c r="AT2379" t="s">
        <v>231</v>
      </c>
      <c r="AU2379">
        <v>20260813</v>
      </c>
      <c r="AV2379" t="s">
        <v>222</v>
      </c>
      <c r="AW2379" t="s">
        <v>1023</v>
      </c>
      <c r="AX2379" t="s">
        <v>223</v>
      </c>
      <c r="BA2379" s="57">
        <v>46247.541666666664</v>
      </c>
      <c r="BB2379" t="s">
        <v>8040</v>
      </c>
      <c r="BC2379">
        <v>2026</v>
      </c>
      <c r="BD2379">
        <v>8</v>
      </c>
      <c r="BE2379">
        <v>13</v>
      </c>
      <c r="BF2379" s="6">
        <f t="shared" si="111"/>
        <v>46247</v>
      </c>
      <c r="BG2379">
        <f t="shared" si="112"/>
        <v>-0.54166666666424135</v>
      </c>
      <c r="BH2379" t="str">
        <f t="shared" si="113"/>
        <v>COMPLY</v>
      </c>
      <c r="BI2379" t="str">
        <f>VLOOKUP(H2379,Sheet2!$A$1:$B$270,2,FALSE)</f>
        <v>BLITAR</v>
      </c>
    </row>
    <row r="2380" spans="1:61">
      <c r="A2380">
        <v>2379</v>
      </c>
      <c r="B2380">
        <v>1002525456</v>
      </c>
      <c r="C2380">
        <v>3</v>
      </c>
      <c r="D2380" t="s">
        <v>55</v>
      </c>
      <c r="E2380">
        <v>5</v>
      </c>
      <c r="F2380" t="s">
        <v>228</v>
      </c>
      <c r="G2380" t="s">
        <v>127</v>
      </c>
      <c r="H2380" t="s">
        <v>432</v>
      </c>
      <c r="I2380" t="s">
        <v>213</v>
      </c>
      <c r="J2380" t="s">
        <v>214</v>
      </c>
      <c r="K2380" t="s">
        <v>149</v>
      </c>
      <c r="M2380" t="s">
        <v>76</v>
      </c>
      <c r="N2380" t="s">
        <v>216</v>
      </c>
      <c r="O2380" s="57">
        <v>46248.355023148149</v>
      </c>
      <c r="P2380" s="57">
        <v>46248.449270833335</v>
      </c>
      <c r="Q2380">
        <v>69362518</v>
      </c>
      <c r="S2380">
        <v>152427205706</v>
      </c>
      <c r="T2380" t="s">
        <v>6357</v>
      </c>
      <c r="U2380" t="s">
        <v>13269</v>
      </c>
      <c r="V2380" t="s">
        <v>13270</v>
      </c>
      <c r="Z2380">
        <v>113.54683496956601</v>
      </c>
      <c r="AA2380">
        <v>-7.0365661211882999</v>
      </c>
      <c r="AB2380" t="s">
        <v>6360</v>
      </c>
      <c r="AC2380" t="s">
        <v>230</v>
      </c>
      <c r="AL2380" t="s">
        <v>218</v>
      </c>
      <c r="AM2380" t="s">
        <v>13271</v>
      </c>
      <c r="AN2380" t="s">
        <v>6</v>
      </c>
      <c r="AO2380" t="s">
        <v>10062</v>
      </c>
      <c r="AR2380" t="s">
        <v>219</v>
      </c>
      <c r="AS2380" t="s">
        <v>432</v>
      </c>
      <c r="AT2380" t="s">
        <v>231</v>
      </c>
      <c r="AU2380">
        <v>20260814</v>
      </c>
      <c r="AV2380" t="s">
        <v>222</v>
      </c>
      <c r="AW2380" t="s">
        <v>563</v>
      </c>
      <c r="AX2380" t="s">
        <v>223</v>
      </c>
      <c r="BA2380" s="57">
        <v>46248.291666666664</v>
      </c>
      <c r="BB2380" t="s">
        <v>13271</v>
      </c>
      <c r="BC2380">
        <v>2026</v>
      </c>
      <c r="BD2380">
        <v>8</v>
      </c>
      <c r="BE2380">
        <v>14</v>
      </c>
      <c r="BF2380" s="6">
        <f t="shared" si="111"/>
        <v>46248</v>
      </c>
      <c r="BG2380">
        <f t="shared" si="112"/>
        <v>-0.29166666666424135</v>
      </c>
      <c r="BH2380" t="str">
        <f t="shared" si="113"/>
        <v>COMPLY</v>
      </c>
      <c r="BI2380" t="str">
        <f>VLOOKUP(H2380,Sheet2!$A$1:$B$270,2,FALSE)</f>
        <v>MADURA</v>
      </c>
    </row>
    <row r="2381" spans="1:61">
      <c r="A2381">
        <v>2380</v>
      </c>
      <c r="B2381">
        <v>1002528942</v>
      </c>
      <c r="C2381">
        <v>3</v>
      </c>
      <c r="D2381" t="s">
        <v>42</v>
      </c>
      <c r="E2381">
        <v>5</v>
      </c>
      <c r="F2381" t="s">
        <v>233</v>
      </c>
      <c r="G2381" t="s">
        <v>106</v>
      </c>
      <c r="H2381" t="s">
        <v>424</v>
      </c>
      <c r="I2381" t="s">
        <v>213</v>
      </c>
      <c r="J2381" t="s">
        <v>214</v>
      </c>
      <c r="K2381" t="s">
        <v>149</v>
      </c>
      <c r="M2381" t="s">
        <v>76</v>
      </c>
      <c r="N2381" t="s">
        <v>216</v>
      </c>
      <c r="O2381" s="57">
        <v>46249.830509259256</v>
      </c>
      <c r="P2381" s="57">
        <v>46250.552129629628</v>
      </c>
      <c r="Q2381">
        <v>69367219</v>
      </c>
      <c r="S2381">
        <v>152740208015</v>
      </c>
      <c r="T2381" t="s">
        <v>13272</v>
      </c>
      <c r="U2381" t="s">
        <v>13273</v>
      </c>
      <c r="V2381" t="s">
        <v>13274</v>
      </c>
      <c r="Z2381">
        <v>112.7419491</v>
      </c>
      <c r="AA2381">
        <v>-7.7728443</v>
      </c>
      <c r="AB2381" t="s">
        <v>13275</v>
      </c>
      <c r="AC2381" t="s">
        <v>230</v>
      </c>
      <c r="AL2381" t="s">
        <v>218</v>
      </c>
      <c r="AM2381" t="s">
        <v>13276</v>
      </c>
      <c r="AN2381" t="s">
        <v>6</v>
      </c>
      <c r="AO2381" t="s">
        <v>13119</v>
      </c>
      <c r="AP2381" s="57">
        <v>46251.333333333336</v>
      </c>
      <c r="AR2381" t="s">
        <v>219</v>
      </c>
      <c r="AS2381" t="s">
        <v>424</v>
      </c>
      <c r="AT2381" t="s">
        <v>231</v>
      </c>
      <c r="AU2381">
        <v>20260816</v>
      </c>
      <c r="AV2381" t="s">
        <v>222</v>
      </c>
      <c r="AW2381" t="s">
        <v>561</v>
      </c>
      <c r="AX2381" t="s">
        <v>223</v>
      </c>
      <c r="BA2381" s="57">
        <v>46251.333333333336</v>
      </c>
      <c r="BB2381" t="s">
        <v>13276</v>
      </c>
      <c r="BC2381">
        <v>2026</v>
      </c>
      <c r="BD2381">
        <v>8</v>
      </c>
      <c r="BE2381">
        <v>16</v>
      </c>
      <c r="BF2381" s="6">
        <f t="shared" si="111"/>
        <v>46250</v>
      </c>
      <c r="BG2381">
        <f t="shared" si="112"/>
        <v>-1.3333333333357587</v>
      </c>
      <c r="BH2381" t="str">
        <f t="shared" si="113"/>
        <v>COMPLY</v>
      </c>
      <c r="BI2381" t="str">
        <f>VLOOKUP(H2381,Sheet2!$A$1:$B$270,2,FALSE)</f>
        <v>PASURUAN</v>
      </c>
    </row>
    <row r="2382" spans="1:61">
      <c r="A2382">
        <v>2381</v>
      </c>
      <c r="B2382">
        <v>1002511891</v>
      </c>
      <c r="C2382">
        <v>3</v>
      </c>
      <c r="D2382" t="s">
        <v>55</v>
      </c>
      <c r="E2382">
        <v>5</v>
      </c>
      <c r="F2382" t="s">
        <v>265</v>
      </c>
      <c r="G2382" t="s">
        <v>126</v>
      </c>
      <c r="H2382" t="s">
        <v>266</v>
      </c>
      <c r="I2382" t="s">
        <v>213</v>
      </c>
      <c r="J2382" t="s">
        <v>214</v>
      </c>
      <c r="K2382" t="s">
        <v>149</v>
      </c>
      <c r="L2382" t="s">
        <v>215</v>
      </c>
      <c r="M2382" t="s">
        <v>586</v>
      </c>
      <c r="N2382" t="s">
        <v>216</v>
      </c>
      <c r="O2382" s="57">
        <v>46240.4534375</v>
      </c>
      <c r="P2382" s="57">
        <v>46247.377916666665</v>
      </c>
      <c r="Q2382">
        <v>69359764</v>
      </c>
      <c r="S2382">
        <v>152413166990</v>
      </c>
      <c r="T2382" t="s">
        <v>2408</v>
      </c>
      <c r="U2382" t="s">
        <v>3312</v>
      </c>
      <c r="V2382" t="s">
        <v>3367</v>
      </c>
      <c r="Z2382">
        <v>112.75182599999999</v>
      </c>
      <c r="AA2382">
        <v>-7.2598849999999997</v>
      </c>
      <c r="AB2382" t="s">
        <v>3368</v>
      </c>
      <c r="AC2382" t="s">
        <v>217</v>
      </c>
      <c r="AL2382" t="s">
        <v>218</v>
      </c>
      <c r="AM2382" t="s">
        <v>3369</v>
      </c>
      <c r="AN2382" t="s">
        <v>6</v>
      </c>
      <c r="AO2382" s="57">
        <v>46181.455231481479</v>
      </c>
      <c r="AP2382" s="57">
        <v>46241.333333333336</v>
      </c>
      <c r="AQ2382" t="s">
        <v>248</v>
      </c>
      <c r="AR2382" t="s">
        <v>14</v>
      </c>
      <c r="AS2382" t="s">
        <v>266</v>
      </c>
      <c r="AT2382" t="s">
        <v>231</v>
      </c>
      <c r="AV2382" t="s">
        <v>587</v>
      </c>
      <c r="AW2382" t="s">
        <v>1023</v>
      </c>
      <c r="AX2382" t="s">
        <v>223</v>
      </c>
      <c r="BA2382" s="57">
        <v>46241.333333333336</v>
      </c>
      <c r="BB2382" t="s">
        <v>3369</v>
      </c>
      <c r="BF2382" s="6" t="e">
        <f t="shared" si="111"/>
        <v>#NUM!</v>
      </c>
      <c r="BG2382" t="e">
        <f t="shared" si="112"/>
        <v>#NUM!</v>
      </c>
      <c r="BH2382" t="e">
        <f t="shared" si="113"/>
        <v>#NUM!</v>
      </c>
      <c r="BI2382" t="str">
        <f>VLOOKUP(H2382,Sheet2!$A$1:$B$270,2,FALSE)</f>
        <v>SURABAYA SELATAN</v>
      </c>
    </row>
    <row r="2383" spans="1:61">
      <c r="A2383">
        <v>2382</v>
      </c>
      <c r="B2383">
        <v>1002515642</v>
      </c>
      <c r="C2383">
        <v>3</v>
      </c>
      <c r="D2383" t="s">
        <v>51</v>
      </c>
      <c r="E2383">
        <v>4</v>
      </c>
      <c r="F2383" t="s">
        <v>273</v>
      </c>
      <c r="G2383" t="s">
        <v>339</v>
      </c>
      <c r="H2383" t="s">
        <v>962</v>
      </c>
      <c r="I2383" t="s">
        <v>213</v>
      </c>
      <c r="J2383" t="s">
        <v>214</v>
      </c>
      <c r="K2383" t="s">
        <v>149</v>
      </c>
      <c r="L2383" t="s">
        <v>215</v>
      </c>
      <c r="M2383" t="s">
        <v>76</v>
      </c>
      <c r="N2383" t="s">
        <v>216</v>
      </c>
      <c r="O2383" s="57">
        <v>46242.39371527778</v>
      </c>
      <c r="P2383" s="57">
        <v>46245.681747685187</v>
      </c>
      <c r="Q2383">
        <v>69361265</v>
      </c>
      <c r="S2383">
        <v>141569115697</v>
      </c>
      <c r="T2383" t="s">
        <v>5177</v>
      </c>
      <c r="U2383" t="s">
        <v>5634</v>
      </c>
      <c r="V2383" t="s">
        <v>5635</v>
      </c>
      <c r="Z2383">
        <v>111.4781053</v>
      </c>
      <c r="AA2383">
        <v>-6.9687655999999896</v>
      </c>
      <c r="AB2383" t="s">
        <v>5636</v>
      </c>
      <c r="AC2383" t="s">
        <v>237</v>
      </c>
      <c r="AL2383" t="s">
        <v>218</v>
      </c>
      <c r="AM2383" t="s">
        <v>5637</v>
      </c>
      <c r="AN2383" t="s">
        <v>6</v>
      </c>
      <c r="AO2383" s="57">
        <v>46242.402685185189</v>
      </c>
      <c r="AP2383" s="57">
        <v>46245.333333333336</v>
      </c>
      <c r="AR2383" t="s">
        <v>219</v>
      </c>
      <c r="AS2383" t="s">
        <v>962</v>
      </c>
      <c r="AT2383" t="s">
        <v>231</v>
      </c>
      <c r="AU2383">
        <v>20260811</v>
      </c>
      <c r="AV2383" t="s">
        <v>222</v>
      </c>
      <c r="AW2383" t="s">
        <v>1021</v>
      </c>
      <c r="AX2383" t="s">
        <v>223</v>
      </c>
      <c r="BA2383" s="57">
        <v>46245.333333333336</v>
      </c>
      <c r="BB2383" t="s">
        <v>5637</v>
      </c>
      <c r="BC2383">
        <v>2026</v>
      </c>
      <c r="BD2383">
        <v>8</v>
      </c>
      <c r="BE2383">
        <v>11</v>
      </c>
      <c r="BF2383" s="6">
        <f t="shared" si="111"/>
        <v>46245</v>
      </c>
      <c r="BG2383">
        <f t="shared" si="112"/>
        <v>-0.33333333333575865</v>
      </c>
      <c r="BH2383" t="str">
        <f t="shared" si="113"/>
        <v>COMPLY</v>
      </c>
      <c r="BI2383" t="e">
        <f>VLOOKUP(H2383,Sheet2!$A$1:$B$270,2,FALSE)</f>
        <v>#N/A</v>
      </c>
    </row>
    <row r="2384" spans="1:61">
      <c r="A2384">
        <v>2383</v>
      </c>
      <c r="B2384">
        <v>1002508644</v>
      </c>
      <c r="C2384">
        <v>3</v>
      </c>
      <c r="D2384" t="s">
        <v>49</v>
      </c>
      <c r="E2384">
        <v>4</v>
      </c>
      <c r="F2384" t="s">
        <v>246</v>
      </c>
      <c r="G2384" t="s">
        <v>549</v>
      </c>
      <c r="H2384" t="s">
        <v>550</v>
      </c>
      <c r="I2384" t="s">
        <v>213</v>
      </c>
      <c r="J2384" t="s">
        <v>214</v>
      </c>
      <c r="K2384" t="s">
        <v>149</v>
      </c>
      <c r="M2384" t="s">
        <v>236</v>
      </c>
      <c r="N2384" t="s">
        <v>216</v>
      </c>
      <c r="O2384" s="57">
        <v>46238.61513888889</v>
      </c>
      <c r="P2384" s="57">
        <v>46239.483935185184</v>
      </c>
      <c r="Q2384">
        <v>69358362</v>
      </c>
      <c r="R2384">
        <v>2946102024</v>
      </c>
      <c r="S2384">
        <v>143407106627</v>
      </c>
      <c r="T2384" t="s">
        <v>3370</v>
      </c>
      <c r="U2384" t="s">
        <v>3371</v>
      </c>
      <c r="Z2384">
        <v>110.0445857</v>
      </c>
      <c r="AA2384">
        <v>-6.9671436</v>
      </c>
      <c r="AB2384" t="s">
        <v>3372</v>
      </c>
      <c r="AC2384" t="s">
        <v>226</v>
      </c>
      <c r="AO2384" s="57">
        <v>46120.621724537035</v>
      </c>
      <c r="AR2384" t="s">
        <v>312</v>
      </c>
      <c r="AS2384" t="s">
        <v>550</v>
      </c>
      <c r="AT2384" t="s">
        <v>231</v>
      </c>
      <c r="AV2384" t="s">
        <v>1167</v>
      </c>
      <c r="AW2384" t="s">
        <v>613</v>
      </c>
      <c r="AX2384" t="s">
        <v>223</v>
      </c>
      <c r="BF2384" s="6" t="e">
        <f t="shared" si="111"/>
        <v>#NUM!</v>
      </c>
      <c r="BG2384" t="e">
        <f t="shared" si="112"/>
        <v>#NUM!</v>
      </c>
      <c r="BH2384" t="e">
        <f t="shared" si="113"/>
        <v>#NUM!</v>
      </c>
      <c r="BI2384" t="e">
        <f>VLOOKUP(H2384,Sheet2!$A$1:$B$270,2,FALSE)</f>
        <v>#N/A</v>
      </c>
    </row>
    <row r="2385" spans="1:61">
      <c r="A2385">
        <v>2384</v>
      </c>
      <c r="B2385">
        <v>1002530912</v>
      </c>
      <c r="C2385">
        <v>3</v>
      </c>
      <c r="D2385" t="s">
        <v>55</v>
      </c>
      <c r="E2385">
        <v>5</v>
      </c>
      <c r="F2385" t="s">
        <v>228</v>
      </c>
      <c r="G2385" t="s">
        <v>127</v>
      </c>
      <c r="H2385" t="s">
        <v>229</v>
      </c>
      <c r="I2385" t="s">
        <v>213</v>
      </c>
      <c r="J2385" t="s">
        <v>214</v>
      </c>
      <c r="K2385" t="s">
        <v>149</v>
      </c>
      <c r="L2385" t="s">
        <v>215</v>
      </c>
      <c r="M2385" t="s">
        <v>240</v>
      </c>
      <c r="N2385" t="s">
        <v>216</v>
      </c>
      <c r="O2385" s="57">
        <v>46251.566620370373</v>
      </c>
      <c r="P2385" s="57">
        <v>46251.568067129629</v>
      </c>
      <c r="Q2385">
        <v>69368116</v>
      </c>
      <c r="S2385">
        <v>152426928271</v>
      </c>
      <c r="T2385" t="s">
        <v>13277</v>
      </c>
      <c r="U2385" t="s">
        <v>13278</v>
      </c>
      <c r="V2385" t="s">
        <v>13279</v>
      </c>
      <c r="Z2385">
        <v>113.4611032</v>
      </c>
      <c r="AA2385">
        <v>-7.0873062999999998</v>
      </c>
      <c r="AB2385" t="s">
        <v>13280</v>
      </c>
      <c r="AC2385" t="s">
        <v>217</v>
      </c>
      <c r="AL2385" t="s">
        <v>218</v>
      </c>
      <c r="AM2385" t="s">
        <v>13281</v>
      </c>
      <c r="AN2385" t="s">
        <v>6</v>
      </c>
      <c r="AO2385" t="s">
        <v>10146</v>
      </c>
      <c r="AP2385" s="57">
        <v>46252.625</v>
      </c>
      <c r="AR2385" t="s">
        <v>241</v>
      </c>
      <c r="AS2385" t="s">
        <v>229</v>
      </c>
      <c r="AT2385" t="s">
        <v>231</v>
      </c>
      <c r="AV2385" t="s">
        <v>240</v>
      </c>
      <c r="AW2385" t="s">
        <v>1023</v>
      </c>
      <c r="AX2385" t="s">
        <v>223</v>
      </c>
      <c r="BA2385" s="57">
        <v>46252.625</v>
      </c>
      <c r="BB2385" t="s">
        <v>13281</v>
      </c>
      <c r="BF2385" s="6" t="e">
        <f t="shared" si="111"/>
        <v>#NUM!</v>
      </c>
      <c r="BG2385" t="e">
        <f t="shared" si="112"/>
        <v>#NUM!</v>
      </c>
      <c r="BH2385" t="e">
        <f t="shared" si="113"/>
        <v>#NUM!</v>
      </c>
      <c r="BI2385" t="str">
        <f>VLOOKUP(H2385,Sheet2!$A$1:$B$270,2,FALSE)</f>
        <v>MADURA</v>
      </c>
    </row>
    <row r="2386" spans="1:61">
      <c r="A2386">
        <v>2385</v>
      </c>
      <c r="B2386">
        <v>1002527739</v>
      </c>
      <c r="C2386">
        <v>3</v>
      </c>
      <c r="D2386" t="s">
        <v>38</v>
      </c>
      <c r="E2386">
        <v>5</v>
      </c>
      <c r="F2386" t="s">
        <v>90</v>
      </c>
      <c r="G2386" t="s">
        <v>98</v>
      </c>
      <c r="H2386" t="s">
        <v>301</v>
      </c>
      <c r="I2386" t="s">
        <v>213</v>
      </c>
      <c r="J2386" t="s">
        <v>214</v>
      </c>
      <c r="K2386" t="s">
        <v>149</v>
      </c>
      <c r="L2386" t="s">
        <v>215</v>
      </c>
      <c r="M2386" t="s">
        <v>76</v>
      </c>
      <c r="N2386" t="s">
        <v>216</v>
      </c>
      <c r="O2386" s="57">
        <v>46249.3749537037</v>
      </c>
      <c r="P2386" s="57">
        <v>46249.810300925928</v>
      </c>
      <c r="Q2386">
        <v>69366574</v>
      </c>
      <c r="S2386">
        <v>152606246435</v>
      </c>
      <c r="T2386" t="s">
        <v>13282</v>
      </c>
      <c r="U2386" t="s">
        <v>13283</v>
      </c>
      <c r="V2386" t="s">
        <v>13284</v>
      </c>
      <c r="Z2386">
        <v>111.918203353772</v>
      </c>
      <c r="AA2386">
        <v>-8.0296601265738499</v>
      </c>
      <c r="AB2386" t="s">
        <v>13285</v>
      </c>
      <c r="AC2386" t="s">
        <v>237</v>
      </c>
      <c r="AL2386" t="s">
        <v>218</v>
      </c>
      <c r="AM2386" t="s">
        <v>13286</v>
      </c>
      <c r="AN2386" t="s">
        <v>6</v>
      </c>
      <c r="AO2386" t="s">
        <v>9883</v>
      </c>
      <c r="AP2386" s="57">
        <v>46253.333333333336</v>
      </c>
      <c r="AR2386" t="s">
        <v>219</v>
      </c>
      <c r="AS2386" t="s">
        <v>301</v>
      </c>
      <c r="AT2386" t="s">
        <v>231</v>
      </c>
      <c r="AU2386">
        <v>20260815</v>
      </c>
      <c r="AV2386" t="s">
        <v>222</v>
      </c>
      <c r="AW2386" t="s">
        <v>1020</v>
      </c>
      <c r="AX2386" t="s">
        <v>223</v>
      </c>
      <c r="BA2386" s="57">
        <v>46253.333333333336</v>
      </c>
      <c r="BB2386" t="s">
        <v>13286</v>
      </c>
      <c r="BC2386">
        <v>2026</v>
      </c>
      <c r="BD2386">
        <v>8</v>
      </c>
      <c r="BE2386">
        <v>15</v>
      </c>
      <c r="BF2386" s="6">
        <f t="shared" si="111"/>
        <v>46249</v>
      </c>
      <c r="BG2386">
        <f t="shared" si="112"/>
        <v>-4.3333333333357587</v>
      </c>
      <c r="BH2386" t="str">
        <f t="shared" si="113"/>
        <v>COMPLY</v>
      </c>
      <c r="BI2386" t="str">
        <f>VLOOKUP(H2386,Sheet2!$A$1:$B$270,2,FALSE)</f>
        <v>BLITAR</v>
      </c>
    </row>
    <row r="2387" spans="1:61">
      <c r="A2387">
        <v>2386</v>
      </c>
      <c r="B2387">
        <v>1002525659</v>
      </c>
      <c r="C2387">
        <v>3</v>
      </c>
      <c r="D2387" t="s">
        <v>49</v>
      </c>
      <c r="E2387">
        <v>4</v>
      </c>
      <c r="F2387" t="s">
        <v>246</v>
      </c>
      <c r="G2387" t="s">
        <v>549</v>
      </c>
      <c r="H2387" t="s">
        <v>5682</v>
      </c>
      <c r="I2387" t="s">
        <v>213</v>
      </c>
      <c r="J2387" t="s">
        <v>214</v>
      </c>
      <c r="K2387" t="s">
        <v>149</v>
      </c>
      <c r="L2387" t="s">
        <v>215</v>
      </c>
      <c r="M2387" t="s">
        <v>277</v>
      </c>
      <c r="N2387" t="s">
        <v>216</v>
      </c>
      <c r="O2387" s="57">
        <v>46248.399965277778</v>
      </c>
      <c r="P2387" s="57">
        <v>46249.729479166665</v>
      </c>
      <c r="Q2387">
        <v>69365678</v>
      </c>
      <c r="S2387">
        <v>141409102270</v>
      </c>
      <c r="T2387" t="s">
        <v>13287</v>
      </c>
      <c r="U2387" t="s">
        <v>13288</v>
      </c>
      <c r="V2387" t="s">
        <v>13289</v>
      </c>
      <c r="Z2387">
        <v>110.00635</v>
      </c>
      <c r="AA2387">
        <v>-7.1218120000000003</v>
      </c>
      <c r="AB2387" t="s">
        <v>13290</v>
      </c>
      <c r="AC2387" t="s">
        <v>237</v>
      </c>
      <c r="AL2387" t="s">
        <v>218</v>
      </c>
      <c r="AM2387" t="s">
        <v>13291</v>
      </c>
      <c r="AN2387" t="s">
        <v>6</v>
      </c>
      <c r="AO2387" t="s">
        <v>9839</v>
      </c>
      <c r="AP2387" s="57">
        <v>46249.333333333336</v>
      </c>
      <c r="AQ2387" t="s">
        <v>564</v>
      </c>
      <c r="AR2387" t="s">
        <v>278</v>
      </c>
      <c r="AS2387" t="s">
        <v>5682</v>
      </c>
      <c r="AT2387" t="s">
        <v>231</v>
      </c>
      <c r="AV2387" t="s">
        <v>13292</v>
      </c>
      <c r="AW2387" t="s">
        <v>1010</v>
      </c>
      <c r="AX2387" t="s">
        <v>223</v>
      </c>
      <c r="BA2387" s="57">
        <v>46249.333333333336</v>
      </c>
      <c r="BB2387" t="s">
        <v>13291</v>
      </c>
      <c r="BF2387" s="6" t="e">
        <f t="shared" si="111"/>
        <v>#NUM!</v>
      </c>
      <c r="BG2387" t="e">
        <f t="shared" si="112"/>
        <v>#NUM!</v>
      </c>
      <c r="BH2387" t="e">
        <f t="shared" si="113"/>
        <v>#NUM!</v>
      </c>
      <c r="BI2387" t="e">
        <f>VLOOKUP(H2387,Sheet2!$A$1:$B$270,2,FALSE)</f>
        <v>#N/A</v>
      </c>
    </row>
    <row r="2388" spans="1:61">
      <c r="A2388">
        <v>2387</v>
      </c>
      <c r="B2388">
        <v>1002529897</v>
      </c>
      <c r="C2388">
        <v>3</v>
      </c>
      <c r="D2388" t="s">
        <v>45</v>
      </c>
      <c r="E2388">
        <v>5</v>
      </c>
      <c r="F2388" t="s">
        <v>113</v>
      </c>
      <c r="G2388" t="s">
        <v>117</v>
      </c>
      <c r="H2388" t="s">
        <v>466</v>
      </c>
      <c r="I2388" t="s">
        <v>9791</v>
      </c>
      <c r="J2388" t="s">
        <v>214</v>
      </c>
      <c r="K2388" t="s">
        <v>149</v>
      </c>
      <c r="M2388" t="s">
        <v>258</v>
      </c>
      <c r="N2388" t="s">
        <v>9792</v>
      </c>
      <c r="O2388" s="57">
        <v>46250.662141203706</v>
      </c>
      <c r="P2388" s="57">
        <v>46251.796446759261</v>
      </c>
      <c r="Q2388">
        <v>69367665</v>
      </c>
      <c r="S2388">
        <v>172508208619</v>
      </c>
      <c r="T2388" t="s">
        <v>13293</v>
      </c>
      <c r="U2388" t="s">
        <v>12338</v>
      </c>
      <c r="V2388" t="s">
        <v>13294</v>
      </c>
      <c r="Z2388">
        <v>122.213752</v>
      </c>
      <c r="AA2388">
        <v>-8.6242819999999991</v>
      </c>
      <c r="AB2388" t="s">
        <v>13295</v>
      </c>
      <c r="AC2388" t="s">
        <v>226</v>
      </c>
      <c r="AL2388" t="s">
        <v>218</v>
      </c>
      <c r="AM2388" t="s">
        <v>214</v>
      </c>
      <c r="AN2388" t="s">
        <v>6</v>
      </c>
      <c r="AO2388" t="s">
        <v>12341</v>
      </c>
      <c r="AR2388" t="s">
        <v>259</v>
      </c>
      <c r="AS2388" t="s">
        <v>466</v>
      </c>
      <c r="AT2388" t="s">
        <v>231</v>
      </c>
      <c r="AV2388" t="s">
        <v>260</v>
      </c>
      <c r="AW2388" t="s">
        <v>982</v>
      </c>
      <c r="AX2388" t="s">
        <v>223</v>
      </c>
      <c r="BA2388" s="57">
        <v>46250.5</v>
      </c>
      <c r="BB2388" t="s">
        <v>214</v>
      </c>
      <c r="BF2388" s="6" t="e">
        <f t="shared" si="111"/>
        <v>#NUM!</v>
      </c>
      <c r="BG2388" t="e">
        <f t="shared" si="112"/>
        <v>#NUM!</v>
      </c>
      <c r="BH2388" t="e">
        <f t="shared" si="113"/>
        <v>#NUM!</v>
      </c>
      <c r="BI2388" t="str">
        <f>VLOOKUP(H2388,Sheet2!$A$1:$B$270,2,FALSE)</f>
        <v>MAUMERE</v>
      </c>
    </row>
    <row r="2389" spans="1:61">
      <c r="A2389">
        <v>2388</v>
      </c>
      <c r="B2389">
        <v>1002516066</v>
      </c>
      <c r="C2389">
        <v>3</v>
      </c>
      <c r="D2389" t="s">
        <v>38</v>
      </c>
      <c r="E2389">
        <v>5</v>
      </c>
      <c r="F2389" t="s">
        <v>90</v>
      </c>
      <c r="G2389" t="s">
        <v>98</v>
      </c>
      <c r="H2389" t="s">
        <v>404</v>
      </c>
      <c r="I2389" t="s">
        <v>213</v>
      </c>
      <c r="J2389" t="s">
        <v>214</v>
      </c>
      <c r="K2389" t="s">
        <v>149</v>
      </c>
      <c r="L2389" t="s">
        <v>215</v>
      </c>
      <c r="M2389" t="s">
        <v>575</v>
      </c>
      <c r="N2389" t="s">
        <v>216</v>
      </c>
      <c r="O2389" s="57">
        <v>46242.626354166663</v>
      </c>
      <c r="P2389" s="57">
        <v>46244.488668981481</v>
      </c>
      <c r="Q2389">
        <v>69361530</v>
      </c>
      <c r="S2389">
        <v>152622208696</v>
      </c>
      <c r="T2389" t="s">
        <v>5638</v>
      </c>
      <c r="U2389" t="s">
        <v>5639</v>
      </c>
      <c r="V2389" t="s">
        <v>5640</v>
      </c>
      <c r="Z2389">
        <v>111.823612317792</v>
      </c>
      <c r="AA2389">
        <v>-8.2103714641529209</v>
      </c>
      <c r="AB2389" t="s">
        <v>5641</v>
      </c>
      <c r="AC2389" t="s">
        <v>237</v>
      </c>
      <c r="AL2389" t="s">
        <v>218</v>
      </c>
      <c r="AM2389" t="s">
        <v>5642</v>
      </c>
      <c r="AN2389" t="s">
        <v>6</v>
      </c>
      <c r="AO2389" s="57">
        <v>46242.631979166668</v>
      </c>
      <c r="AP2389" s="57">
        <v>46243.541666666664</v>
      </c>
      <c r="AR2389" t="s">
        <v>14</v>
      </c>
      <c r="AS2389" t="s">
        <v>404</v>
      </c>
      <c r="AT2389" t="s">
        <v>231</v>
      </c>
      <c r="AV2389" t="s">
        <v>6701</v>
      </c>
      <c r="AW2389" t="s">
        <v>1010</v>
      </c>
      <c r="AX2389" t="s">
        <v>223</v>
      </c>
      <c r="BA2389" s="57">
        <v>46243.541666666664</v>
      </c>
      <c r="BB2389" t="s">
        <v>5642</v>
      </c>
      <c r="BF2389" s="6" t="e">
        <f t="shared" si="111"/>
        <v>#NUM!</v>
      </c>
      <c r="BG2389" t="e">
        <f t="shared" si="112"/>
        <v>#NUM!</v>
      </c>
      <c r="BH2389" t="e">
        <f t="shared" si="113"/>
        <v>#NUM!</v>
      </c>
      <c r="BI2389" t="str">
        <f>VLOOKUP(H2389,Sheet2!$A$1:$B$270,2,FALSE)</f>
        <v>BLITAR</v>
      </c>
    </row>
    <row r="2390" spans="1:61">
      <c r="A2390">
        <v>2389</v>
      </c>
      <c r="B2390">
        <v>1002524555</v>
      </c>
      <c r="C2390">
        <v>3</v>
      </c>
      <c r="D2390" t="s">
        <v>42</v>
      </c>
      <c r="E2390">
        <v>5</v>
      </c>
      <c r="F2390" t="s">
        <v>233</v>
      </c>
      <c r="G2390" t="s">
        <v>105</v>
      </c>
      <c r="H2390" t="s">
        <v>381</v>
      </c>
      <c r="I2390" t="s">
        <v>213</v>
      </c>
      <c r="J2390" t="s">
        <v>214</v>
      </c>
      <c r="K2390" t="s">
        <v>149</v>
      </c>
      <c r="M2390" t="s">
        <v>76</v>
      </c>
      <c r="N2390" t="s">
        <v>608</v>
      </c>
      <c r="O2390" s="57">
        <v>46247.615925925929</v>
      </c>
      <c r="P2390" s="57">
        <v>46251.828483796293</v>
      </c>
      <c r="Q2390">
        <v>69365261</v>
      </c>
      <c r="S2390">
        <v>152312243274</v>
      </c>
      <c r="T2390" t="s">
        <v>9596</v>
      </c>
      <c r="U2390" t="s">
        <v>9597</v>
      </c>
      <c r="V2390" t="s">
        <v>13296</v>
      </c>
      <c r="Z2390">
        <v>112.43199130000001</v>
      </c>
      <c r="AA2390">
        <v>-7.4738692000000002</v>
      </c>
      <c r="AB2390" t="s">
        <v>9598</v>
      </c>
      <c r="AC2390" t="s">
        <v>226</v>
      </c>
      <c r="AL2390" t="s">
        <v>218</v>
      </c>
      <c r="AM2390" t="s">
        <v>11171</v>
      </c>
      <c r="AN2390" t="s">
        <v>6</v>
      </c>
      <c r="AO2390" t="s">
        <v>8894</v>
      </c>
      <c r="AP2390" s="57">
        <v>46251.333333333336</v>
      </c>
      <c r="AR2390" t="s">
        <v>219</v>
      </c>
      <c r="AS2390" t="s">
        <v>381</v>
      </c>
      <c r="AT2390" t="s">
        <v>231</v>
      </c>
      <c r="AU2390">
        <v>20260817</v>
      </c>
      <c r="AV2390" t="s">
        <v>222</v>
      </c>
      <c r="AW2390" t="s">
        <v>561</v>
      </c>
      <c r="AX2390" t="s">
        <v>223</v>
      </c>
      <c r="BA2390" s="57">
        <v>46251.333333333336</v>
      </c>
      <c r="BB2390" t="s">
        <v>11171</v>
      </c>
      <c r="BC2390">
        <v>2026</v>
      </c>
      <c r="BD2390">
        <v>8</v>
      </c>
      <c r="BE2390">
        <v>17</v>
      </c>
      <c r="BF2390" s="6">
        <f t="shared" si="111"/>
        <v>46251</v>
      </c>
      <c r="BG2390">
        <f t="shared" si="112"/>
        <v>-0.33333333333575865</v>
      </c>
      <c r="BH2390" t="str">
        <f t="shared" si="113"/>
        <v>COMPLY</v>
      </c>
      <c r="BI2390" t="str">
        <f>VLOOKUP(H2390,Sheet2!$A$1:$B$270,2,FALSE)</f>
        <v>MOJOKERTO</v>
      </c>
    </row>
    <row r="2391" spans="1:61">
      <c r="A2391">
        <v>2390</v>
      </c>
      <c r="B2391">
        <v>1002524852</v>
      </c>
      <c r="C2391">
        <v>3</v>
      </c>
      <c r="D2391" t="s">
        <v>51</v>
      </c>
      <c r="E2391">
        <v>4</v>
      </c>
      <c r="F2391" t="s">
        <v>273</v>
      </c>
      <c r="G2391" t="s">
        <v>339</v>
      </c>
      <c r="H2391" t="s">
        <v>1075</v>
      </c>
      <c r="I2391" t="s">
        <v>213</v>
      </c>
      <c r="J2391" t="s">
        <v>214</v>
      </c>
      <c r="K2391" t="s">
        <v>149</v>
      </c>
      <c r="L2391" t="s">
        <v>215</v>
      </c>
      <c r="M2391" t="s">
        <v>225</v>
      </c>
      <c r="N2391" t="s">
        <v>216</v>
      </c>
      <c r="O2391" s="57">
        <v>46247.670092592591</v>
      </c>
      <c r="P2391" s="57">
        <v>46248.550995370373</v>
      </c>
      <c r="Q2391">
        <v>69365406</v>
      </c>
      <c r="S2391">
        <v>142552107772</v>
      </c>
      <c r="T2391" t="s">
        <v>9599</v>
      </c>
      <c r="U2391" t="s">
        <v>9600</v>
      </c>
      <c r="V2391" t="s">
        <v>9601</v>
      </c>
      <c r="Z2391">
        <v>111.57089000000001</v>
      </c>
      <c r="AA2391">
        <v>-7.1166099999999997</v>
      </c>
      <c r="AB2391" t="s">
        <v>9602</v>
      </c>
      <c r="AC2391" t="s">
        <v>237</v>
      </c>
      <c r="AL2391" t="s">
        <v>218</v>
      </c>
      <c r="AM2391" t="s">
        <v>9603</v>
      </c>
      <c r="AN2391" t="s">
        <v>6</v>
      </c>
      <c r="AO2391" t="s">
        <v>8975</v>
      </c>
      <c r="AP2391" s="57">
        <v>46248.541666666664</v>
      </c>
      <c r="AR2391" t="s">
        <v>18</v>
      </c>
      <c r="AS2391" t="s">
        <v>1075</v>
      </c>
      <c r="AT2391" t="s">
        <v>231</v>
      </c>
      <c r="AV2391" t="s">
        <v>227</v>
      </c>
      <c r="AW2391" t="s">
        <v>974</v>
      </c>
      <c r="AX2391" t="s">
        <v>223</v>
      </c>
      <c r="BA2391" s="57">
        <v>46248.541666666664</v>
      </c>
      <c r="BB2391" t="s">
        <v>9603</v>
      </c>
      <c r="BF2391" s="6" t="e">
        <f t="shared" si="111"/>
        <v>#NUM!</v>
      </c>
      <c r="BG2391" t="e">
        <f t="shared" si="112"/>
        <v>#NUM!</v>
      </c>
      <c r="BH2391" t="e">
        <f t="shared" si="113"/>
        <v>#NUM!</v>
      </c>
      <c r="BI2391" t="e">
        <f>VLOOKUP(H2391,Sheet2!$A$1:$B$270,2,FALSE)</f>
        <v>#N/A</v>
      </c>
    </row>
    <row r="2392" spans="1:61">
      <c r="A2392">
        <v>2391</v>
      </c>
      <c r="B2392">
        <v>1002527989</v>
      </c>
      <c r="C2392">
        <v>3</v>
      </c>
      <c r="D2392" t="s">
        <v>42</v>
      </c>
      <c r="E2392">
        <v>5</v>
      </c>
      <c r="F2392" t="s">
        <v>102</v>
      </c>
      <c r="G2392" t="s">
        <v>100</v>
      </c>
      <c r="H2392" t="s">
        <v>282</v>
      </c>
      <c r="I2392" t="s">
        <v>213</v>
      </c>
      <c r="J2392" t="s">
        <v>214</v>
      </c>
      <c r="K2392" t="s">
        <v>149</v>
      </c>
      <c r="L2392" t="s">
        <v>215</v>
      </c>
      <c r="M2392" t="s">
        <v>76</v>
      </c>
      <c r="N2392" t="s">
        <v>216</v>
      </c>
      <c r="O2392" s="57">
        <v>46249.460381944446</v>
      </c>
      <c r="P2392" s="57">
        <v>46249.68136574074</v>
      </c>
      <c r="Q2392">
        <v>69366727</v>
      </c>
      <c r="S2392">
        <v>152507223623</v>
      </c>
      <c r="T2392" t="s">
        <v>13297</v>
      </c>
      <c r="U2392" t="s">
        <v>13298</v>
      </c>
      <c r="V2392" t="s">
        <v>13299</v>
      </c>
      <c r="Z2392">
        <v>113.922738814453</v>
      </c>
      <c r="AA2392">
        <v>-7.96362185977857</v>
      </c>
      <c r="AB2392" t="s">
        <v>13300</v>
      </c>
      <c r="AC2392" t="s">
        <v>237</v>
      </c>
      <c r="AL2392" t="s">
        <v>218</v>
      </c>
      <c r="AM2392" t="s">
        <v>13301</v>
      </c>
      <c r="AN2392" t="s">
        <v>6</v>
      </c>
      <c r="AO2392" t="s">
        <v>10324</v>
      </c>
      <c r="AP2392" s="57">
        <v>46252.333333333336</v>
      </c>
      <c r="AR2392" t="s">
        <v>219</v>
      </c>
      <c r="AS2392" t="s">
        <v>282</v>
      </c>
      <c r="AT2392" t="s">
        <v>231</v>
      </c>
      <c r="AU2392">
        <v>20260815</v>
      </c>
      <c r="AV2392" t="s">
        <v>222</v>
      </c>
      <c r="AW2392" t="s">
        <v>1015</v>
      </c>
      <c r="AX2392" t="s">
        <v>223</v>
      </c>
      <c r="BA2392" s="57">
        <v>46252.333333333336</v>
      </c>
      <c r="BB2392" t="s">
        <v>13301</v>
      </c>
      <c r="BC2392">
        <v>2026</v>
      </c>
      <c r="BD2392">
        <v>8</v>
      </c>
      <c r="BE2392">
        <v>15</v>
      </c>
      <c r="BF2392" s="6">
        <f t="shared" si="111"/>
        <v>46249</v>
      </c>
      <c r="BG2392">
        <f t="shared" si="112"/>
        <v>-3.3333333333357587</v>
      </c>
      <c r="BH2392" t="str">
        <f t="shared" si="113"/>
        <v>COMPLY</v>
      </c>
      <c r="BI2392" t="str">
        <f>VLOOKUP(H2392,Sheet2!$A$1:$B$270,2,FALSE)</f>
        <v>JEMBER</v>
      </c>
    </row>
    <row r="2393" spans="1:61">
      <c r="A2393">
        <v>2392</v>
      </c>
      <c r="B2393">
        <v>1002509103</v>
      </c>
      <c r="C2393">
        <v>3</v>
      </c>
      <c r="D2393" t="s">
        <v>59</v>
      </c>
      <c r="E2393">
        <v>4</v>
      </c>
      <c r="F2393" t="s">
        <v>567</v>
      </c>
      <c r="G2393" t="s">
        <v>609</v>
      </c>
      <c r="H2393" t="s">
        <v>956</v>
      </c>
      <c r="I2393" t="s">
        <v>9791</v>
      </c>
      <c r="J2393" t="s">
        <v>214</v>
      </c>
      <c r="K2393" t="s">
        <v>149</v>
      </c>
      <c r="M2393" t="s">
        <v>76</v>
      </c>
      <c r="N2393" t="s">
        <v>9792</v>
      </c>
      <c r="O2393" s="57">
        <v>46238.675127314818</v>
      </c>
      <c r="P2393" s="57">
        <v>46239.666712962964</v>
      </c>
      <c r="Q2393">
        <v>69357594</v>
      </c>
      <c r="S2393">
        <v>143132123510</v>
      </c>
      <c r="T2393" t="s">
        <v>10342</v>
      </c>
      <c r="U2393" t="s">
        <v>13302</v>
      </c>
      <c r="V2393" t="s">
        <v>13303</v>
      </c>
      <c r="Z2393">
        <v>110.401989999999</v>
      </c>
      <c r="AA2393">
        <v>-7.8092316801445802</v>
      </c>
      <c r="AB2393" t="s">
        <v>10345</v>
      </c>
      <c r="AC2393" t="s">
        <v>226</v>
      </c>
      <c r="AL2393" t="s">
        <v>218</v>
      </c>
      <c r="AM2393" t="s">
        <v>13304</v>
      </c>
      <c r="AN2393" t="s">
        <v>6</v>
      </c>
      <c r="AO2393" s="57">
        <v>46120.684421296297</v>
      </c>
      <c r="AR2393" t="s">
        <v>219</v>
      </c>
      <c r="AS2393" t="s">
        <v>956</v>
      </c>
      <c r="AT2393" t="s">
        <v>231</v>
      </c>
      <c r="AU2393">
        <v>20260805</v>
      </c>
      <c r="AV2393" t="s">
        <v>222</v>
      </c>
      <c r="AW2393" t="s">
        <v>13305</v>
      </c>
      <c r="AX2393" t="s">
        <v>223</v>
      </c>
      <c r="BA2393" s="57">
        <v>25569.291666666668</v>
      </c>
      <c r="BB2393" t="s">
        <v>13304</v>
      </c>
      <c r="BC2393">
        <v>2026</v>
      </c>
      <c r="BD2393">
        <v>8</v>
      </c>
      <c r="BE2393">
        <v>5</v>
      </c>
      <c r="BF2393" s="6">
        <f t="shared" si="111"/>
        <v>46239</v>
      </c>
      <c r="BG2393">
        <f t="shared" si="112"/>
        <v>20669.708333333332</v>
      </c>
      <c r="BH2393" t="str">
        <f t="shared" si="113"/>
        <v>NOT COMPLY</v>
      </c>
      <c r="BI2393" t="e">
        <f>VLOOKUP(H2393,Sheet2!$A$1:$B$270,2,FALSE)</f>
        <v>#N/A</v>
      </c>
    </row>
    <row r="2394" spans="1:61">
      <c r="A2394">
        <v>2393</v>
      </c>
      <c r="B2394">
        <v>1002506272</v>
      </c>
      <c r="C2394">
        <v>3</v>
      </c>
      <c r="D2394" t="s">
        <v>51</v>
      </c>
      <c r="E2394">
        <v>4</v>
      </c>
      <c r="F2394" t="s">
        <v>273</v>
      </c>
      <c r="G2394" t="s">
        <v>569</v>
      </c>
      <c r="H2394" t="s">
        <v>907</v>
      </c>
      <c r="I2394" t="s">
        <v>9798</v>
      </c>
      <c r="J2394" t="s">
        <v>214</v>
      </c>
      <c r="K2394" t="s">
        <v>149</v>
      </c>
      <c r="M2394" t="s">
        <v>76</v>
      </c>
      <c r="N2394" t="s">
        <v>9799</v>
      </c>
      <c r="O2394" s="57">
        <v>46237.605752314812</v>
      </c>
      <c r="P2394" s="57">
        <v>46237.696979166663</v>
      </c>
      <c r="Q2394">
        <v>69354593</v>
      </c>
      <c r="S2394">
        <v>142509107161</v>
      </c>
      <c r="T2394" t="s">
        <v>10963</v>
      </c>
      <c r="U2394" t="s">
        <v>10964</v>
      </c>
      <c r="V2394" t="s">
        <v>13306</v>
      </c>
      <c r="Z2394">
        <v>111.2190464</v>
      </c>
      <c r="AA2394">
        <v>-7.1790421999999996</v>
      </c>
      <c r="AB2394" t="s">
        <v>10966</v>
      </c>
      <c r="AC2394" t="s">
        <v>226</v>
      </c>
      <c r="AL2394" t="s">
        <v>218</v>
      </c>
      <c r="AM2394" t="s">
        <v>4826</v>
      </c>
      <c r="AN2394" t="s">
        <v>6</v>
      </c>
      <c r="AO2394" s="57">
        <v>46089.611215277779</v>
      </c>
      <c r="AR2394" t="s">
        <v>219</v>
      </c>
      <c r="AS2394" t="s">
        <v>907</v>
      </c>
      <c r="AT2394" t="s">
        <v>231</v>
      </c>
      <c r="AU2394">
        <v>20260803</v>
      </c>
      <c r="AV2394" t="s">
        <v>222</v>
      </c>
      <c r="AW2394" t="s">
        <v>10027</v>
      </c>
      <c r="AX2394" t="s">
        <v>223</v>
      </c>
      <c r="BA2394" s="57">
        <v>25569.291666666668</v>
      </c>
      <c r="BB2394" t="s">
        <v>4826</v>
      </c>
      <c r="BC2394">
        <v>2026</v>
      </c>
      <c r="BD2394">
        <v>8</v>
      </c>
      <c r="BE2394">
        <v>3</v>
      </c>
      <c r="BF2394" s="6">
        <f t="shared" si="111"/>
        <v>46237</v>
      </c>
      <c r="BG2394">
        <f t="shared" si="112"/>
        <v>20667.708333333332</v>
      </c>
      <c r="BH2394" t="str">
        <f t="shared" si="113"/>
        <v>NOT COMPLY</v>
      </c>
      <c r="BI2394" t="e">
        <f>VLOOKUP(H2394,Sheet2!$A$1:$B$270,2,FALSE)</f>
        <v>#N/A</v>
      </c>
    </row>
    <row r="2395" spans="1:61">
      <c r="A2395">
        <v>2394</v>
      </c>
      <c r="B2395">
        <v>1002530041</v>
      </c>
      <c r="C2395">
        <v>3</v>
      </c>
      <c r="D2395" t="s">
        <v>38</v>
      </c>
      <c r="E2395">
        <v>5</v>
      </c>
      <c r="F2395" t="s">
        <v>250</v>
      </c>
      <c r="G2395" t="s">
        <v>91</v>
      </c>
      <c r="H2395" t="s">
        <v>413</v>
      </c>
      <c r="I2395" t="s">
        <v>213</v>
      </c>
      <c r="J2395" t="s">
        <v>214</v>
      </c>
      <c r="K2395" t="s">
        <v>149</v>
      </c>
      <c r="L2395" t="s">
        <v>215</v>
      </c>
      <c r="M2395" t="s">
        <v>286</v>
      </c>
      <c r="N2395" t="s">
        <v>216</v>
      </c>
      <c r="O2395" s="57">
        <v>46250.745787037034</v>
      </c>
      <c r="P2395" s="57">
        <v>46252.208078703705</v>
      </c>
      <c r="Q2395">
        <v>69367735</v>
      </c>
      <c r="S2395">
        <v>152701227219</v>
      </c>
      <c r="T2395" t="s">
        <v>13307</v>
      </c>
      <c r="U2395" t="s">
        <v>13308</v>
      </c>
      <c r="V2395" t="s">
        <v>13309</v>
      </c>
      <c r="Z2395">
        <v>112.63425936761899</v>
      </c>
      <c r="AA2395">
        <v>-7.9920212719270296</v>
      </c>
      <c r="AB2395" t="s">
        <v>13310</v>
      </c>
      <c r="AC2395" t="s">
        <v>237</v>
      </c>
      <c r="AL2395" t="s">
        <v>218</v>
      </c>
      <c r="AM2395" t="s">
        <v>10014</v>
      </c>
      <c r="AN2395" t="s">
        <v>6</v>
      </c>
      <c r="AO2395" t="s">
        <v>11300</v>
      </c>
      <c r="AP2395" s="57">
        <v>46252.333333333336</v>
      </c>
      <c r="AR2395" t="s">
        <v>241</v>
      </c>
      <c r="AS2395" t="s">
        <v>413</v>
      </c>
      <c r="AT2395" t="s">
        <v>231</v>
      </c>
      <c r="AV2395" t="s">
        <v>905</v>
      </c>
      <c r="AW2395" t="s">
        <v>1018</v>
      </c>
      <c r="AX2395" t="s">
        <v>223</v>
      </c>
      <c r="BA2395" s="57">
        <v>46252.333333333336</v>
      </c>
      <c r="BB2395" t="s">
        <v>10014</v>
      </c>
      <c r="BF2395" s="6" t="e">
        <f t="shared" si="111"/>
        <v>#NUM!</v>
      </c>
      <c r="BG2395" t="e">
        <f t="shared" si="112"/>
        <v>#NUM!</v>
      </c>
      <c r="BH2395" t="e">
        <f t="shared" si="113"/>
        <v>#NUM!</v>
      </c>
      <c r="BI2395" t="str">
        <f>VLOOKUP(H2395,Sheet2!$A$1:$B$270,2,FALSE)</f>
        <v>MALANG</v>
      </c>
    </row>
    <row r="2396" spans="1:61">
      <c r="A2396">
        <v>2395</v>
      </c>
      <c r="B2396">
        <v>1002527145</v>
      </c>
      <c r="C2396">
        <v>3</v>
      </c>
      <c r="D2396" t="s">
        <v>42</v>
      </c>
      <c r="E2396">
        <v>5</v>
      </c>
      <c r="F2396" t="s">
        <v>102</v>
      </c>
      <c r="G2396" t="s">
        <v>108</v>
      </c>
      <c r="H2396" t="s">
        <v>506</v>
      </c>
      <c r="I2396" t="s">
        <v>213</v>
      </c>
      <c r="J2396" t="s">
        <v>214</v>
      </c>
      <c r="K2396" t="s">
        <v>149</v>
      </c>
      <c r="L2396" t="s">
        <v>215</v>
      </c>
      <c r="M2396" t="s">
        <v>76</v>
      </c>
      <c r="N2396" t="s">
        <v>216</v>
      </c>
      <c r="O2396" s="57">
        <v>46248.682604166665</v>
      </c>
      <c r="P2396" s="57">
        <v>46248.796759259261</v>
      </c>
      <c r="Q2396">
        <v>69366336</v>
      </c>
      <c r="S2396">
        <v>152529201008</v>
      </c>
      <c r="T2396" t="s">
        <v>13311</v>
      </c>
      <c r="U2396" t="s">
        <v>13312</v>
      </c>
      <c r="V2396" t="s">
        <v>13313</v>
      </c>
      <c r="Z2396">
        <v>113.79522299999999</v>
      </c>
      <c r="AA2396">
        <v>-7.7742589999999998</v>
      </c>
      <c r="AB2396" t="s">
        <v>13314</v>
      </c>
      <c r="AC2396" t="s">
        <v>237</v>
      </c>
      <c r="AL2396" t="s">
        <v>218</v>
      </c>
      <c r="AM2396" t="s">
        <v>13315</v>
      </c>
      <c r="AN2396" t="s">
        <v>6</v>
      </c>
      <c r="AO2396" t="s">
        <v>10002</v>
      </c>
      <c r="AP2396" s="57">
        <v>46249.541666666664</v>
      </c>
      <c r="AR2396" t="s">
        <v>219</v>
      </c>
      <c r="AS2396" t="s">
        <v>506</v>
      </c>
      <c r="AT2396" t="s">
        <v>231</v>
      </c>
      <c r="AU2396">
        <v>20260814</v>
      </c>
      <c r="AV2396" t="s">
        <v>222</v>
      </c>
      <c r="AW2396" t="s">
        <v>10585</v>
      </c>
      <c r="AX2396" t="s">
        <v>223</v>
      </c>
      <c r="BA2396" s="57">
        <v>46249.541666666664</v>
      </c>
      <c r="BB2396" t="s">
        <v>13315</v>
      </c>
      <c r="BC2396">
        <v>2026</v>
      </c>
      <c r="BD2396">
        <v>8</v>
      </c>
      <c r="BE2396">
        <v>14</v>
      </c>
      <c r="BF2396" s="6">
        <f t="shared" si="111"/>
        <v>46248</v>
      </c>
      <c r="BG2396">
        <f t="shared" si="112"/>
        <v>-1.5416666666642413</v>
      </c>
      <c r="BH2396" t="str">
        <f t="shared" si="113"/>
        <v>COMPLY</v>
      </c>
      <c r="BI2396" t="str">
        <f>VLOOKUP(H2396,Sheet2!$A$1:$B$270,2,FALSE)</f>
        <v>BANYUWANGI</v>
      </c>
    </row>
    <row r="2397" spans="1:61">
      <c r="A2397">
        <v>2396</v>
      </c>
      <c r="B2397">
        <v>1002528364</v>
      </c>
      <c r="C2397">
        <v>3</v>
      </c>
      <c r="D2397" t="s">
        <v>59</v>
      </c>
      <c r="E2397">
        <v>4</v>
      </c>
      <c r="F2397" t="s">
        <v>567</v>
      </c>
      <c r="G2397" t="s">
        <v>906</v>
      </c>
      <c r="H2397" t="s">
        <v>920</v>
      </c>
      <c r="I2397" t="s">
        <v>213</v>
      </c>
      <c r="J2397" t="s">
        <v>214</v>
      </c>
      <c r="K2397" t="s">
        <v>149</v>
      </c>
      <c r="L2397" t="s">
        <v>215</v>
      </c>
      <c r="M2397" t="s">
        <v>225</v>
      </c>
      <c r="N2397" t="s">
        <v>216</v>
      </c>
      <c r="O2397" s="57">
        <v>46249.568715277775</v>
      </c>
      <c r="P2397" s="57">
        <v>46250.473715277774</v>
      </c>
      <c r="Q2397">
        <v>69366921</v>
      </c>
      <c r="S2397">
        <v>146136130182</v>
      </c>
      <c r="T2397" t="s">
        <v>13316</v>
      </c>
      <c r="U2397" t="s">
        <v>13317</v>
      </c>
      <c r="V2397" t="s">
        <v>13318</v>
      </c>
      <c r="Z2397">
        <v>110.322833</v>
      </c>
      <c r="AA2397">
        <v>-7.7813330000000001</v>
      </c>
      <c r="AB2397" t="s">
        <v>13319</v>
      </c>
      <c r="AC2397" t="s">
        <v>237</v>
      </c>
      <c r="AL2397" t="s">
        <v>218</v>
      </c>
      <c r="AM2397" t="s">
        <v>13320</v>
      </c>
      <c r="AN2397" t="s">
        <v>6</v>
      </c>
      <c r="AO2397" t="s">
        <v>9889</v>
      </c>
      <c r="AP2397" s="57">
        <v>46250.458333333336</v>
      </c>
      <c r="AR2397" t="s">
        <v>18</v>
      </c>
      <c r="AS2397" t="s">
        <v>920</v>
      </c>
      <c r="AT2397" t="s">
        <v>231</v>
      </c>
      <c r="AV2397" t="s">
        <v>227</v>
      </c>
      <c r="AW2397" t="s">
        <v>1014</v>
      </c>
      <c r="AX2397" t="s">
        <v>223</v>
      </c>
      <c r="BA2397" s="57">
        <v>46250.458333333336</v>
      </c>
      <c r="BB2397" t="s">
        <v>13320</v>
      </c>
      <c r="BF2397" s="6" t="e">
        <f t="shared" si="111"/>
        <v>#NUM!</v>
      </c>
      <c r="BG2397" t="e">
        <f t="shared" si="112"/>
        <v>#NUM!</v>
      </c>
      <c r="BH2397" t="e">
        <f t="shared" si="113"/>
        <v>#NUM!</v>
      </c>
      <c r="BI2397" t="e">
        <f>VLOOKUP(H2397,Sheet2!$A$1:$B$270,2,FALSE)</f>
        <v>#N/A</v>
      </c>
    </row>
    <row r="2398" spans="1:61">
      <c r="A2398">
        <v>2397</v>
      </c>
      <c r="B2398">
        <v>1002526080</v>
      </c>
      <c r="C2398">
        <v>3</v>
      </c>
      <c r="D2398" t="s">
        <v>38</v>
      </c>
      <c r="E2398">
        <v>5</v>
      </c>
      <c r="F2398" t="s">
        <v>92</v>
      </c>
      <c r="G2398" t="s">
        <v>92</v>
      </c>
      <c r="H2398" t="s">
        <v>256</v>
      </c>
      <c r="I2398" t="s">
        <v>213</v>
      </c>
      <c r="J2398" t="s">
        <v>214</v>
      </c>
      <c r="K2398" t="s">
        <v>149</v>
      </c>
      <c r="L2398" t="s">
        <v>215</v>
      </c>
      <c r="M2398" t="s">
        <v>76</v>
      </c>
      <c r="N2398" t="s">
        <v>216</v>
      </c>
      <c r="O2398" s="57">
        <v>46248.466631944444</v>
      </c>
      <c r="P2398" s="57">
        <v>46248.641423611109</v>
      </c>
      <c r="Q2398">
        <v>69365881</v>
      </c>
      <c r="R2398" t="s">
        <v>4826</v>
      </c>
      <c r="S2398">
        <v>-152631207308</v>
      </c>
      <c r="T2398" t="s">
        <v>13321</v>
      </c>
      <c r="U2398" t="s">
        <v>13322</v>
      </c>
      <c r="V2398" t="s">
        <v>13323</v>
      </c>
      <c r="Z2398">
        <v>111.439783112469</v>
      </c>
      <c r="AA2398">
        <v>-7.5879619036654002</v>
      </c>
      <c r="AB2398" t="s">
        <v>13324</v>
      </c>
      <c r="AC2398" t="s">
        <v>237</v>
      </c>
      <c r="AL2398" t="s">
        <v>218</v>
      </c>
      <c r="AM2398" t="s">
        <v>13325</v>
      </c>
      <c r="AN2398" t="s">
        <v>6</v>
      </c>
      <c r="AO2398" t="s">
        <v>10172</v>
      </c>
      <c r="AP2398" s="57">
        <v>46249.333333333336</v>
      </c>
      <c r="AR2398" t="s">
        <v>219</v>
      </c>
      <c r="AS2398" t="s">
        <v>256</v>
      </c>
      <c r="AT2398" t="s">
        <v>231</v>
      </c>
      <c r="AU2398">
        <v>20260814</v>
      </c>
      <c r="AV2398" t="s">
        <v>222</v>
      </c>
      <c r="AW2398" t="s">
        <v>1010</v>
      </c>
      <c r="AX2398" t="s">
        <v>223</v>
      </c>
      <c r="BA2398" s="57">
        <v>46249.333333333336</v>
      </c>
      <c r="BB2398" t="s">
        <v>13325</v>
      </c>
      <c r="BC2398">
        <v>2026</v>
      </c>
      <c r="BD2398">
        <v>8</v>
      </c>
      <c r="BE2398">
        <v>14</v>
      </c>
      <c r="BF2398" s="6">
        <f t="shared" si="111"/>
        <v>46248</v>
      </c>
      <c r="BG2398">
        <f t="shared" si="112"/>
        <v>-1.3333333333357587</v>
      </c>
      <c r="BH2398" t="str">
        <f t="shared" si="113"/>
        <v>COMPLY</v>
      </c>
      <c r="BI2398" t="str">
        <f>VLOOKUP(H2398,Sheet2!$A$1:$B$270,2,FALSE)</f>
        <v>MADIUN</v>
      </c>
    </row>
    <row r="2399" spans="1:61">
      <c r="A2399">
        <v>2398</v>
      </c>
      <c r="B2399">
        <v>1002513130</v>
      </c>
      <c r="C2399">
        <v>3</v>
      </c>
      <c r="D2399" t="s">
        <v>51</v>
      </c>
      <c r="E2399">
        <v>4</v>
      </c>
      <c r="F2399" t="s">
        <v>235</v>
      </c>
      <c r="G2399" t="s">
        <v>584</v>
      </c>
      <c r="H2399" t="s">
        <v>617</v>
      </c>
      <c r="I2399" t="s">
        <v>213</v>
      </c>
      <c r="J2399" t="s">
        <v>214</v>
      </c>
      <c r="K2399" t="s">
        <v>149</v>
      </c>
      <c r="M2399" t="s">
        <v>236</v>
      </c>
      <c r="N2399" t="s">
        <v>216</v>
      </c>
      <c r="O2399" s="57">
        <v>46240.685011574074</v>
      </c>
      <c r="P2399" s="57">
        <v>46242.326099537036</v>
      </c>
      <c r="Q2399">
        <v>69360227</v>
      </c>
      <c r="S2399">
        <v>142505403880</v>
      </c>
      <c r="T2399" t="s">
        <v>3392</v>
      </c>
      <c r="U2399" t="s">
        <v>3393</v>
      </c>
      <c r="Z2399">
        <v>110.77004479999999</v>
      </c>
      <c r="AA2399">
        <v>-7.5434258999999999</v>
      </c>
      <c r="AB2399" t="s">
        <v>3394</v>
      </c>
      <c r="AC2399" t="s">
        <v>226</v>
      </c>
      <c r="AO2399" s="57">
        <v>46181.695405092592</v>
      </c>
      <c r="AR2399" t="s">
        <v>312</v>
      </c>
      <c r="AS2399" t="s">
        <v>617</v>
      </c>
      <c r="AT2399" t="s">
        <v>231</v>
      </c>
      <c r="AV2399" t="s">
        <v>1074</v>
      </c>
      <c r="AW2399" t="s">
        <v>604</v>
      </c>
      <c r="AX2399" t="s">
        <v>223</v>
      </c>
      <c r="AZ2399" t="s">
        <v>1074</v>
      </c>
      <c r="BF2399" s="6" t="e">
        <f t="shared" si="111"/>
        <v>#NUM!</v>
      </c>
      <c r="BG2399" t="e">
        <f t="shared" si="112"/>
        <v>#NUM!</v>
      </c>
      <c r="BH2399" t="e">
        <f t="shared" si="113"/>
        <v>#NUM!</v>
      </c>
      <c r="BI2399" t="e">
        <f>VLOOKUP(H2399,Sheet2!$A$1:$B$270,2,FALSE)</f>
        <v>#N/A</v>
      </c>
    </row>
    <row r="2400" spans="1:61">
      <c r="A2400">
        <v>2399</v>
      </c>
      <c r="B2400">
        <v>1002509553</v>
      </c>
      <c r="C2400">
        <v>3</v>
      </c>
      <c r="D2400" t="s">
        <v>42</v>
      </c>
      <c r="E2400">
        <v>5</v>
      </c>
      <c r="F2400" t="s">
        <v>102</v>
      </c>
      <c r="G2400" t="s">
        <v>100</v>
      </c>
      <c r="H2400" t="s">
        <v>282</v>
      </c>
      <c r="I2400" t="s">
        <v>213</v>
      </c>
      <c r="J2400" t="s">
        <v>214</v>
      </c>
      <c r="K2400" t="s">
        <v>149</v>
      </c>
      <c r="L2400" t="s">
        <v>215</v>
      </c>
      <c r="M2400" t="s">
        <v>76</v>
      </c>
      <c r="N2400" t="s">
        <v>216</v>
      </c>
      <c r="O2400" s="57">
        <v>46239.349270833336</v>
      </c>
      <c r="P2400" s="57">
        <v>46239.604039351849</v>
      </c>
      <c r="Q2400">
        <v>69358751</v>
      </c>
      <c r="S2400">
        <v>152507225426</v>
      </c>
      <c r="T2400" t="s">
        <v>3395</v>
      </c>
      <c r="U2400" t="s">
        <v>3396</v>
      </c>
      <c r="V2400" t="s">
        <v>3397</v>
      </c>
      <c r="Z2400">
        <v>113.916465990795</v>
      </c>
      <c r="AA2400">
        <v>-7.9224904052311196</v>
      </c>
      <c r="AB2400" t="s">
        <v>3398</v>
      </c>
      <c r="AC2400" t="s">
        <v>237</v>
      </c>
      <c r="AL2400" t="s">
        <v>218</v>
      </c>
      <c r="AM2400" t="s">
        <v>1840</v>
      </c>
      <c r="AN2400" t="s">
        <v>6</v>
      </c>
      <c r="AO2400" s="57">
        <v>46150.351134259261</v>
      </c>
      <c r="AP2400" s="57">
        <v>46240.333333333336</v>
      </c>
      <c r="AR2400" t="s">
        <v>219</v>
      </c>
      <c r="AS2400" t="s">
        <v>282</v>
      </c>
      <c r="AT2400" t="s">
        <v>231</v>
      </c>
      <c r="AU2400">
        <v>20260805</v>
      </c>
      <c r="AV2400" t="s">
        <v>222</v>
      </c>
      <c r="AW2400" t="s">
        <v>1018</v>
      </c>
      <c r="AX2400" t="s">
        <v>223</v>
      </c>
      <c r="BA2400" s="57">
        <v>46240.333333333336</v>
      </c>
      <c r="BB2400" t="s">
        <v>1840</v>
      </c>
      <c r="BC2400">
        <v>2026</v>
      </c>
      <c r="BD2400">
        <v>8</v>
      </c>
      <c r="BE2400">
        <v>5</v>
      </c>
      <c r="BF2400" s="6">
        <f t="shared" si="111"/>
        <v>46239</v>
      </c>
      <c r="BG2400">
        <f t="shared" si="112"/>
        <v>-1.3333333333357587</v>
      </c>
      <c r="BH2400" t="str">
        <f t="shared" si="113"/>
        <v>COMPLY</v>
      </c>
      <c r="BI2400" t="str">
        <f>VLOOKUP(H2400,Sheet2!$A$1:$B$270,2,FALSE)</f>
        <v>JEMBER</v>
      </c>
    </row>
    <row r="2401" spans="1:61">
      <c r="A2401">
        <v>2400</v>
      </c>
      <c r="B2401">
        <v>1002504477</v>
      </c>
      <c r="C2401">
        <v>3</v>
      </c>
      <c r="D2401" t="s">
        <v>51</v>
      </c>
      <c r="E2401">
        <v>4</v>
      </c>
      <c r="F2401" t="s">
        <v>273</v>
      </c>
      <c r="G2401" t="s">
        <v>273</v>
      </c>
      <c r="H2401" t="s">
        <v>939</v>
      </c>
      <c r="I2401" t="s">
        <v>213</v>
      </c>
      <c r="J2401" t="s">
        <v>214</v>
      </c>
      <c r="K2401" t="s">
        <v>149</v>
      </c>
      <c r="L2401" t="s">
        <v>215</v>
      </c>
      <c r="M2401" t="s">
        <v>575</v>
      </c>
      <c r="N2401" t="s">
        <v>216</v>
      </c>
      <c r="O2401" s="57">
        <v>46235.497175925928</v>
      </c>
      <c r="P2401" s="57">
        <v>46237.676805555559</v>
      </c>
      <c r="Q2401">
        <v>69356680</v>
      </c>
      <c r="S2401">
        <v>141456115363</v>
      </c>
      <c r="T2401" t="s">
        <v>2127</v>
      </c>
      <c r="U2401" t="s">
        <v>3399</v>
      </c>
      <c r="V2401" t="s">
        <v>3400</v>
      </c>
      <c r="Z2401">
        <v>110.60361899999999</v>
      </c>
      <c r="AA2401">
        <v>-6.9164899999999996</v>
      </c>
      <c r="AB2401" t="s">
        <v>2130</v>
      </c>
      <c r="AC2401" t="s">
        <v>237</v>
      </c>
      <c r="AL2401" t="s">
        <v>218</v>
      </c>
      <c r="AM2401" t="s">
        <v>3401</v>
      </c>
      <c r="AN2401" t="s">
        <v>6</v>
      </c>
      <c r="AO2401" s="57">
        <v>46030.506851851853</v>
      </c>
      <c r="AP2401" s="57">
        <v>46236.333333333336</v>
      </c>
      <c r="AR2401" t="s">
        <v>14</v>
      </c>
      <c r="AS2401" t="s">
        <v>939</v>
      </c>
      <c r="AT2401" t="s">
        <v>231</v>
      </c>
      <c r="AV2401" t="s">
        <v>3402</v>
      </c>
      <c r="AW2401" t="s">
        <v>1014</v>
      </c>
      <c r="AX2401" t="s">
        <v>223</v>
      </c>
      <c r="BA2401" s="57">
        <v>46236.333333333336</v>
      </c>
      <c r="BB2401" t="s">
        <v>3401</v>
      </c>
      <c r="BF2401" s="6" t="e">
        <f t="shared" si="111"/>
        <v>#NUM!</v>
      </c>
      <c r="BG2401" t="e">
        <f t="shared" si="112"/>
        <v>#NUM!</v>
      </c>
      <c r="BH2401" t="e">
        <f t="shared" si="113"/>
        <v>#NUM!</v>
      </c>
      <c r="BI2401" t="e">
        <f>VLOOKUP(H2401,Sheet2!$A$1:$B$270,2,FALSE)</f>
        <v>#N/A</v>
      </c>
    </row>
    <row r="2402" spans="1:61">
      <c r="A2402">
        <v>2401</v>
      </c>
      <c r="B2402">
        <v>1002511262</v>
      </c>
      <c r="C2402">
        <v>3</v>
      </c>
      <c r="D2402" t="s">
        <v>45</v>
      </c>
      <c r="E2402">
        <v>5</v>
      </c>
      <c r="F2402" t="s">
        <v>211</v>
      </c>
      <c r="G2402" t="s">
        <v>112</v>
      </c>
      <c r="H2402" t="s">
        <v>267</v>
      </c>
      <c r="I2402" t="s">
        <v>213</v>
      </c>
      <c r="J2402" t="s">
        <v>214</v>
      </c>
      <c r="K2402" t="s">
        <v>149</v>
      </c>
      <c r="L2402" t="s">
        <v>215</v>
      </c>
      <c r="M2402" t="s">
        <v>76</v>
      </c>
      <c r="N2402" t="s">
        <v>216</v>
      </c>
      <c r="O2402" s="57">
        <v>46239.726354166669</v>
      </c>
      <c r="P2402" s="57">
        <v>46240.704571759263</v>
      </c>
      <c r="Q2402">
        <v>69359443</v>
      </c>
      <c r="S2402">
        <v>172601796827</v>
      </c>
      <c r="T2402" t="s">
        <v>3403</v>
      </c>
      <c r="U2402" t="s">
        <v>3404</v>
      </c>
      <c r="V2402" t="s">
        <v>3405</v>
      </c>
      <c r="Z2402">
        <v>116.10231667757</v>
      </c>
      <c r="AA2402">
        <v>-8.54190479447389</v>
      </c>
      <c r="AB2402" t="s">
        <v>3406</v>
      </c>
      <c r="AC2402" t="s">
        <v>217</v>
      </c>
      <c r="AL2402" t="s">
        <v>218</v>
      </c>
      <c r="AM2402" t="s">
        <v>3407</v>
      </c>
      <c r="AN2402" t="s">
        <v>6</v>
      </c>
      <c r="AO2402" s="57">
        <v>46150.735949074071</v>
      </c>
      <c r="AP2402" s="57">
        <v>46241.541666666664</v>
      </c>
      <c r="AR2402" t="s">
        <v>219</v>
      </c>
      <c r="AS2402" t="s">
        <v>267</v>
      </c>
      <c r="AT2402" t="s">
        <v>221</v>
      </c>
      <c r="AU2402">
        <v>20260806</v>
      </c>
      <c r="AV2402" t="s">
        <v>222</v>
      </c>
      <c r="AW2402" t="s">
        <v>1004</v>
      </c>
      <c r="AX2402" t="s">
        <v>223</v>
      </c>
      <c r="BA2402" s="57">
        <v>46241.541666666664</v>
      </c>
      <c r="BB2402" t="s">
        <v>3407</v>
      </c>
      <c r="BC2402">
        <v>2026</v>
      </c>
      <c r="BD2402">
        <v>8</v>
      </c>
      <c r="BE2402">
        <v>6</v>
      </c>
      <c r="BF2402" s="6">
        <f t="shared" si="111"/>
        <v>46240</v>
      </c>
      <c r="BG2402">
        <f t="shared" si="112"/>
        <v>-1.5416666666642413</v>
      </c>
      <c r="BH2402" t="str">
        <f t="shared" si="113"/>
        <v>COMPLY</v>
      </c>
      <c r="BI2402" t="str">
        <f>VLOOKUP(H2402,Sheet2!$A$1:$B$270,2,FALSE)</f>
        <v>MATARAM</v>
      </c>
    </row>
    <row r="2403" spans="1:61">
      <c r="A2403">
        <v>2402</v>
      </c>
      <c r="B2403">
        <v>1002511662</v>
      </c>
      <c r="C2403">
        <v>3</v>
      </c>
      <c r="D2403" t="s">
        <v>42</v>
      </c>
      <c r="E2403">
        <v>5</v>
      </c>
      <c r="F2403" t="s">
        <v>102</v>
      </c>
      <c r="G2403" t="s">
        <v>99</v>
      </c>
      <c r="H2403" t="s">
        <v>460</v>
      </c>
      <c r="I2403" t="s">
        <v>213</v>
      </c>
      <c r="J2403" t="s">
        <v>214</v>
      </c>
      <c r="K2403" t="s">
        <v>149</v>
      </c>
      <c r="L2403" t="s">
        <v>606</v>
      </c>
      <c r="M2403" t="s">
        <v>76</v>
      </c>
      <c r="N2403" t="s">
        <v>216</v>
      </c>
      <c r="O2403" s="57">
        <v>46240.409687500003</v>
      </c>
      <c r="P2403" s="57">
        <v>46241.644224537034</v>
      </c>
      <c r="Q2403">
        <v>69359669</v>
      </c>
      <c r="R2403">
        <v>3332818002</v>
      </c>
      <c r="S2403">
        <v>152518202021</v>
      </c>
      <c r="T2403" t="s">
        <v>1152</v>
      </c>
      <c r="U2403" t="s">
        <v>3408</v>
      </c>
      <c r="V2403" t="s">
        <v>3409</v>
      </c>
      <c r="Z2403">
        <v>114.4022956</v>
      </c>
      <c r="AA2403">
        <v>-7.9943971999999999</v>
      </c>
      <c r="AB2403" t="s">
        <v>3410</v>
      </c>
      <c r="AC2403" t="s">
        <v>217</v>
      </c>
      <c r="AL2403" t="s">
        <v>218</v>
      </c>
      <c r="AM2403" t="s">
        <v>3411</v>
      </c>
      <c r="AN2403" t="s">
        <v>6</v>
      </c>
      <c r="AO2403" s="57">
        <v>46181.413252314815</v>
      </c>
      <c r="AP2403" s="57">
        <v>46241.333333333336</v>
      </c>
      <c r="AR2403" t="s">
        <v>219</v>
      </c>
      <c r="AS2403" t="s">
        <v>460</v>
      </c>
      <c r="AT2403" t="s">
        <v>231</v>
      </c>
      <c r="AU2403">
        <v>20260807</v>
      </c>
      <c r="AV2403" t="s">
        <v>222</v>
      </c>
      <c r="AW2403" t="s">
        <v>3412</v>
      </c>
      <c r="AX2403" t="s">
        <v>223</v>
      </c>
      <c r="BA2403" s="57">
        <v>46241.333333333336</v>
      </c>
      <c r="BB2403" t="s">
        <v>3411</v>
      </c>
      <c r="BC2403">
        <v>2026</v>
      </c>
      <c r="BD2403">
        <v>8</v>
      </c>
      <c r="BE2403">
        <v>7</v>
      </c>
      <c r="BF2403" s="6">
        <f t="shared" si="111"/>
        <v>46241</v>
      </c>
      <c r="BG2403">
        <f t="shared" si="112"/>
        <v>-0.33333333333575865</v>
      </c>
      <c r="BH2403" t="str">
        <f t="shared" si="113"/>
        <v>COMPLY</v>
      </c>
      <c r="BI2403" t="str">
        <f>VLOOKUP(H2403,Sheet2!$A$1:$B$270,2,FALSE)</f>
        <v>BANYUWANGI</v>
      </c>
    </row>
    <row r="2404" spans="1:61">
      <c r="A2404">
        <v>2403</v>
      </c>
      <c r="B2404">
        <v>1002529379</v>
      </c>
      <c r="C2404">
        <v>3</v>
      </c>
      <c r="D2404" t="s">
        <v>55</v>
      </c>
      <c r="E2404">
        <v>5</v>
      </c>
      <c r="F2404" t="s">
        <v>228</v>
      </c>
      <c r="G2404" t="s">
        <v>127</v>
      </c>
      <c r="H2404" t="s">
        <v>330</v>
      </c>
      <c r="I2404" t="s">
        <v>213</v>
      </c>
      <c r="J2404" t="s">
        <v>214</v>
      </c>
      <c r="K2404" t="s">
        <v>149</v>
      </c>
      <c r="L2404" t="s">
        <v>215</v>
      </c>
      <c r="M2404" t="s">
        <v>286</v>
      </c>
      <c r="N2404" t="s">
        <v>216</v>
      </c>
      <c r="O2404" s="57">
        <v>46250.436759259261</v>
      </c>
      <c r="P2404" s="57">
        <v>46250.90079861111</v>
      </c>
      <c r="Q2404">
        <v>69367368</v>
      </c>
      <c r="S2404">
        <v>152431232398</v>
      </c>
      <c r="T2404" t="s">
        <v>13326</v>
      </c>
      <c r="U2404" t="s">
        <v>13327</v>
      </c>
      <c r="V2404" t="s">
        <v>13328</v>
      </c>
      <c r="Z2404">
        <v>113.81699077784999</v>
      </c>
      <c r="AA2404">
        <v>-6.9888308479023102</v>
      </c>
      <c r="AB2404" t="s">
        <v>13329</v>
      </c>
      <c r="AC2404" t="s">
        <v>217</v>
      </c>
      <c r="AL2404" t="s">
        <v>218</v>
      </c>
      <c r="AM2404" t="s">
        <v>10454</v>
      </c>
      <c r="AN2404" t="s">
        <v>6</v>
      </c>
      <c r="AO2404" t="s">
        <v>11865</v>
      </c>
      <c r="AP2404" s="57">
        <v>46251.333333333336</v>
      </c>
      <c r="AR2404" t="s">
        <v>241</v>
      </c>
      <c r="AS2404" t="s">
        <v>330</v>
      </c>
      <c r="AT2404" t="s">
        <v>231</v>
      </c>
      <c r="AV2404" t="s">
        <v>905</v>
      </c>
      <c r="AW2404" t="s">
        <v>1018</v>
      </c>
      <c r="AX2404" t="s">
        <v>223</v>
      </c>
      <c r="BA2404" s="57">
        <v>46251.333333333336</v>
      </c>
      <c r="BB2404" t="s">
        <v>10454</v>
      </c>
      <c r="BF2404" s="6" t="e">
        <f t="shared" si="111"/>
        <v>#NUM!</v>
      </c>
      <c r="BG2404" t="e">
        <f t="shared" si="112"/>
        <v>#NUM!</v>
      </c>
      <c r="BH2404" t="e">
        <f t="shared" si="113"/>
        <v>#NUM!</v>
      </c>
      <c r="BI2404" t="str">
        <f>VLOOKUP(H2404,Sheet2!$A$1:$B$270,2,FALSE)</f>
        <v>MADURA</v>
      </c>
    </row>
    <row r="2405" spans="1:61">
      <c r="A2405">
        <v>2404</v>
      </c>
      <c r="B2405">
        <v>1002530735</v>
      </c>
      <c r="C2405">
        <v>3</v>
      </c>
      <c r="D2405" t="s">
        <v>38</v>
      </c>
      <c r="E2405">
        <v>5</v>
      </c>
      <c r="F2405" t="s">
        <v>250</v>
      </c>
      <c r="G2405" t="s">
        <v>87</v>
      </c>
      <c r="H2405" t="s">
        <v>430</v>
      </c>
      <c r="I2405" t="s">
        <v>213</v>
      </c>
      <c r="J2405" t="s">
        <v>214</v>
      </c>
      <c r="K2405" t="s">
        <v>149</v>
      </c>
      <c r="L2405" t="s">
        <v>215</v>
      </c>
      <c r="M2405" t="s">
        <v>240</v>
      </c>
      <c r="N2405" t="s">
        <v>216</v>
      </c>
      <c r="O2405" s="57">
        <v>46251.497870370367</v>
      </c>
      <c r="P2405" s="57">
        <v>46251.498622685183</v>
      </c>
      <c r="Q2405">
        <v>69367961</v>
      </c>
      <c r="S2405">
        <v>152721298738</v>
      </c>
      <c r="T2405" t="s">
        <v>13330</v>
      </c>
      <c r="U2405" t="s">
        <v>13331</v>
      </c>
      <c r="V2405" t="s">
        <v>13332</v>
      </c>
      <c r="Z2405">
        <v>112.6691462</v>
      </c>
      <c r="AA2405">
        <v>-7.8915310999999901</v>
      </c>
      <c r="AB2405" t="s">
        <v>13333</v>
      </c>
      <c r="AC2405" t="s">
        <v>237</v>
      </c>
      <c r="AL2405" t="s">
        <v>218</v>
      </c>
      <c r="AM2405" t="s">
        <v>12363</v>
      </c>
      <c r="AN2405" t="s">
        <v>6</v>
      </c>
      <c r="AO2405" t="s">
        <v>10706</v>
      </c>
      <c r="AP2405" s="57">
        <v>46253.333333333336</v>
      </c>
      <c r="AR2405" t="s">
        <v>241</v>
      </c>
      <c r="AS2405" t="s">
        <v>430</v>
      </c>
      <c r="AT2405" t="s">
        <v>231</v>
      </c>
      <c r="AV2405" t="s">
        <v>240</v>
      </c>
      <c r="AW2405" t="s">
        <v>1014</v>
      </c>
      <c r="AX2405" t="s">
        <v>223</v>
      </c>
      <c r="BA2405" s="57">
        <v>46253.333333333336</v>
      </c>
      <c r="BB2405" t="s">
        <v>12363</v>
      </c>
      <c r="BF2405" s="6" t="e">
        <f t="shared" si="111"/>
        <v>#NUM!</v>
      </c>
      <c r="BG2405" t="e">
        <f t="shared" si="112"/>
        <v>#NUM!</v>
      </c>
      <c r="BH2405" t="e">
        <f t="shared" si="113"/>
        <v>#NUM!</v>
      </c>
      <c r="BI2405" t="str">
        <f>VLOOKUP(H2405,Sheet2!$A$1:$B$270,2,FALSE)</f>
        <v>BATU</v>
      </c>
    </row>
    <row r="2406" spans="1:61">
      <c r="A2406">
        <v>2405</v>
      </c>
      <c r="B2406">
        <v>1002529474</v>
      </c>
      <c r="C2406">
        <v>3</v>
      </c>
      <c r="D2406" t="s">
        <v>42</v>
      </c>
      <c r="E2406">
        <v>5</v>
      </c>
      <c r="F2406" t="s">
        <v>106</v>
      </c>
      <c r="G2406" t="s">
        <v>107</v>
      </c>
      <c r="H2406" t="s">
        <v>264</v>
      </c>
      <c r="I2406" t="s">
        <v>213</v>
      </c>
      <c r="J2406" t="s">
        <v>214</v>
      </c>
      <c r="K2406" t="s">
        <v>149</v>
      </c>
      <c r="M2406" t="s">
        <v>236</v>
      </c>
      <c r="N2406" t="s">
        <v>216</v>
      </c>
      <c r="O2406" s="57">
        <v>46250.468194444446</v>
      </c>
      <c r="P2406" s="57">
        <v>46250.777280092596</v>
      </c>
      <c r="Q2406">
        <v>69367391</v>
      </c>
      <c r="S2406">
        <v>152505340846</v>
      </c>
      <c r="T2406" t="s">
        <v>13334</v>
      </c>
      <c r="U2406" t="s">
        <v>13335</v>
      </c>
      <c r="Z2406">
        <v>113.21584009999999</v>
      </c>
      <c r="AA2406">
        <v>-7.7441461</v>
      </c>
      <c r="AB2406" t="s">
        <v>13336</v>
      </c>
      <c r="AC2406" t="s">
        <v>230</v>
      </c>
      <c r="AO2406" t="s">
        <v>10273</v>
      </c>
      <c r="AR2406" t="s">
        <v>312</v>
      </c>
      <c r="AS2406" t="s">
        <v>264</v>
      </c>
      <c r="AT2406" t="s">
        <v>231</v>
      </c>
      <c r="AV2406" t="s">
        <v>13337</v>
      </c>
      <c r="AW2406" t="s">
        <v>591</v>
      </c>
      <c r="AX2406" t="s">
        <v>223</v>
      </c>
      <c r="BF2406" s="6" t="e">
        <f t="shared" si="111"/>
        <v>#NUM!</v>
      </c>
      <c r="BG2406" t="e">
        <f t="shared" si="112"/>
        <v>#NUM!</v>
      </c>
      <c r="BH2406" t="e">
        <f t="shared" si="113"/>
        <v>#NUM!</v>
      </c>
      <c r="BI2406" t="str">
        <f>VLOOKUP(H2406,Sheet2!$A$1:$B$270,2,FALSE)</f>
        <v>PROBOLINGGO</v>
      </c>
    </row>
    <row r="2407" spans="1:61">
      <c r="A2407">
        <v>2406</v>
      </c>
      <c r="B2407">
        <v>1002530752</v>
      </c>
      <c r="C2407">
        <v>3</v>
      </c>
      <c r="D2407" t="s">
        <v>38</v>
      </c>
      <c r="E2407">
        <v>5</v>
      </c>
      <c r="F2407" t="s">
        <v>90</v>
      </c>
      <c r="G2407" t="s">
        <v>93</v>
      </c>
      <c r="H2407" t="s">
        <v>317</v>
      </c>
      <c r="I2407" t="s">
        <v>213</v>
      </c>
      <c r="J2407" t="s">
        <v>214</v>
      </c>
      <c r="K2407" t="s">
        <v>149</v>
      </c>
      <c r="L2407" t="s">
        <v>215</v>
      </c>
      <c r="M2407" t="s">
        <v>240</v>
      </c>
      <c r="N2407" t="s">
        <v>216</v>
      </c>
      <c r="O2407" s="57">
        <v>46251.504120370373</v>
      </c>
      <c r="P2407" s="57">
        <v>46251.505567129629</v>
      </c>
      <c r="Q2407">
        <v>69367964</v>
      </c>
      <c r="S2407">
        <v>152641205612</v>
      </c>
      <c r="T2407" t="s">
        <v>13338</v>
      </c>
      <c r="U2407" t="s">
        <v>13339</v>
      </c>
      <c r="V2407" t="s">
        <v>13340</v>
      </c>
      <c r="Z2407">
        <v>112.03703179999999</v>
      </c>
      <c r="AA2407">
        <v>-7.6380673999999997</v>
      </c>
      <c r="AB2407" t="s">
        <v>13341</v>
      </c>
      <c r="AC2407" t="s">
        <v>237</v>
      </c>
      <c r="AL2407" t="s">
        <v>218</v>
      </c>
      <c r="AM2407" t="s">
        <v>13342</v>
      </c>
      <c r="AN2407" t="s">
        <v>6</v>
      </c>
      <c r="AO2407" t="s">
        <v>10706</v>
      </c>
      <c r="AP2407" s="57">
        <v>46252.541666666664</v>
      </c>
      <c r="AR2407" t="s">
        <v>241</v>
      </c>
      <c r="AS2407" t="s">
        <v>317</v>
      </c>
      <c r="AT2407" t="s">
        <v>231</v>
      </c>
      <c r="AV2407" t="s">
        <v>240</v>
      </c>
      <c r="AW2407" t="s">
        <v>1015</v>
      </c>
      <c r="AX2407" t="s">
        <v>223</v>
      </c>
      <c r="BA2407" s="57">
        <v>46252.541666666664</v>
      </c>
      <c r="BB2407" t="s">
        <v>13342</v>
      </c>
      <c r="BF2407" s="6" t="e">
        <f t="shared" si="111"/>
        <v>#NUM!</v>
      </c>
      <c r="BG2407" t="e">
        <f t="shared" si="112"/>
        <v>#NUM!</v>
      </c>
      <c r="BH2407" t="e">
        <f t="shared" si="113"/>
        <v>#NUM!</v>
      </c>
      <c r="BI2407" t="str">
        <f>VLOOKUP(H2407,Sheet2!$A$1:$B$270,2,FALSE)</f>
        <v>NGANJUK</v>
      </c>
    </row>
    <row r="2408" spans="1:61">
      <c r="A2408">
        <v>2407</v>
      </c>
      <c r="B2408">
        <v>1002528953</v>
      </c>
      <c r="C2408">
        <v>3</v>
      </c>
      <c r="D2408" t="s">
        <v>55</v>
      </c>
      <c r="E2408">
        <v>5</v>
      </c>
      <c r="F2408" t="s">
        <v>265</v>
      </c>
      <c r="G2408" t="s">
        <v>128</v>
      </c>
      <c r="H2408" t="s">
        <v>274</v>
      </c>
      <c r="I2408" t="s">
        <v>213</v>
      </c>
      <c r="J2408" t="s">
        <v>214</v>
      </c>
      <c r="K2408" t="s">
        <v>149</v>
      </c>
      <c r="L2408" t="s">
        <v>215</v>
      </c>
      <c r="M2408" t="s">
        <v>76</v>
      </c>
      <c r="N2408" t="s">
        <v>216</v>
      </c>
      <c r="O2408" s="57">
        <v>46249.836770833332</v>
      </c>
      <c r="P2408" s="57">
        <v>46250.743831018517</v>
      </c>
      <c r="Q2408">
        <v>69367241</v>
      </c>
      <c r="S2408">
        <v>152418250685</v>
      </c>
      <c r="T2408" t="s">
        <v>13343</v>
      </c>
      <c r="U2408" t="s">
        <v>13344</v>
      </c>
      <c r="V2408" t="s">
        <v>13345</v>
      </c>
      <c r="Z2408">
        <v>112.651935070753</v>
      </c>
      <c r="AA2408">
        <v>-7.2103310636794502</v>
      </c>
      <c r="AB2408" t="s">
        <v>13346</v>
      </c>
      <c r="AC2408" t="s">
        <v>217</v>
      </c>
      <c r="AL2408" t="s">
        <v>218</v>
      </c>
      <c r="AM2408" t="s">
        <v>13347</v>
      </c>
      <c r="AN2408" t="s">
        <v>6</v>
      </c>
      <c r="AO2408" t="s">
        <v>13119</v>
      </c>
      <c r="AP2408" s="57">
        <v>46251.625</v>
      </c>
      <c r="AR2408" t="s">
        <v>219</v>
      </c>
      <c r="AS2408" t="s">
        <v>274</v>
      </c>
      <c r="AT2408" t="s">
        <v>231</v>
      </c>
      <c r="AU2408">
        <v>20260816</v>
      </c>
      <c r="AV2408" t="s">
        <v>222</v>
      </c>
      <c r="AW2408" t="s">
        <v>1018</v>
      </c>
      <c r="AX2408" t="s">
        <v>223</v>
      </c>
      <c r="BA2408" s="57">
        <v>46251.625</v>
      </c>
      <c r="BB2408" t="s">
        <v>13347</v>
      </c>
      <c r="BC2408">
        <v>2026</v>
      </c>
      <c r="BD2408">
        <v>8</v>
      </c>
      <c r="BE2408">
        <v>16</v>
      </c>
      <c r="BF2408" s="6">
        <f t="shared" si="111"/>
        <v>46250</v>
      </c>
      <c r="BG2408">
        <f t="shared" si="112"/>
        <v>-1.625</v>
      </c>
      <c r="BH2408" t="str">
        <f t="shared" si="113"/>
        <v>COMPLY</v>
      </c>
      <c r="BI2408" t="str">
        <f>VLOOKUP(H2408,Sheet2!$A$1:$B$270,2,FALSE)</f>
        <v>SURABAYA UTARA</v>
      </c>
    </row>
    <row r="2409" spans="1:61">
      <c r="A2409">
        <v>2408</v>
      </c>
      <c r="B2409">
        <v>1002520019</v>
      </c>
      <c r="C2409">
        <v>3</v>
      </c>
      <c r="D2409" t="s">
        <v>51</v>
      </c>
      <c r="E2409">
        <v>4</v>
      </c>
      <c r="F2409" t="s">
        <v>273</v>
      </c>
      <c r="G2409" t="s">
        <v>273</v>
      </c>
      <c r="H2409" t="s">
        <v>946</v>
      </c>
      <c r="I2409" t="s">
        <v>213</v>
      </c>
      <c r="J2409" t="s">
        <v>214</v>
      </c>
      <c r="K2409" t="s">
        <v>149</v>
      </c>
      <c r="L2409" t="s">
        <v>215</v>
      </c>
      <c r="M2409" t="s">
        <v>76</v>
      </c>
      <c r="N2409" t="s">
        <v>216</v>
      </c>
      <c r="O2409" s="57">
        <v>46245.579131944447</v>
      </c>
      <c r="P2409" s="57">
        <v>46246.635509259257</v>
      </c>
      <c r="Q2409">
        <v>69363376</v>
      </c>
      <c r="S2409">
        <v>142401145766</v>
      </c>
      <c r="T2409" t="s">
        <v>7761</v>
      </c>
      <c r="U2409" t="s">
        <v>7762</v>
      </c>
      <c r="V2409" t="s">
        <v>7763</v>
      </c>
      <c r="Z2409">
        <v>110.84754599999999</v>
      </c>
      <c r="AA2409">
        <v>-6.7594018</v>
      </c>
      <c r="AB2409" t="s">
        <v>7764</v>
      </c>
      <c r="AC2409" t="s">
        <v>237</v>
      </c>
      <c r="AL2409" t="s">
        <v>218</v>
      </c>
      <c r="AM2409" t="s">
        <v>7330</v>
      </c>
      <c r="AN2409" t="s">
        <v>6</v>
      </c>
      <c r="AO2409" s="57">
        <v>46334.579965277779</v>
      </c>
      <c r="AP2409" s="57">
        <v>46246.541666666664</v>
      </c>
      <c r="AR2409" t="s">
        <v>219</v>
      </c>
      <c r="AS2409" t="s">
        <v>946</v>
      </c>
      <c r="AT2409" t="s">
        <v>231</v>
      </c>
      <c r="AU2409">
        <v>20260812</v>
      </c>
      <c r="AV2409" t="s">
        <v>222</v>
      </c>
      <c r="AW2409" t="s">
        <v>1010</v>
      </c>
      <c r="AX2409" t="s">
        <v>223</v>
      </c>
      <c r="BA2409" s="57">
        <v>46246.541666666664</v>
      </c>
      <c r="BB2409" t="s">
        <v>7330</v>
      </c>
      <c r="BC2409">
        <v>2026</v>
      </c>
      <c r="BD2409">
        <v>8</v>
      </c>
      <c r="BE2409">
        <v>12</v>
      </c>
      <c r="BF2409" s="6">
        <f t="shared" si="111"/>
        <v>46246</v>
      </c>
      <c r="BG2409">
        <f t="shared" si="112"/>
        <v>-0.54166666666424135</v>
      </c>
      <c r="BH2409" t="str">
        <f t="shared" si="113"/>
        <v>COMPLY</v>
      </c>
      <c r="BI2409" t="e">
        <f>VLOOKUP(H2409,Sheet2!$A$1:$B$270,2,FALSE)</f>
        <v>#N/A</v>
      </c>
    </row>
    <row r="2410" spans="1:61">
      <c r="A2410">
        <v>2409</v>
      </c>
      <c r="B2410">
        <v>1002511320</v>
      </c>
      <c r="C2410">
        <v>3</v>
      </c>
      <c r="D2410" t="s">
        <v>38</v>
      </c>
      <c r="E2410">
        <v>5</v>
      </c>
      <c r="F2410" t="s">
        <v>90</v>
      </c>
      <c r="G2410" t="s">
        <v>96</v>
      </c>
      <c r="H2410" t="s">
        <v>289</v>
      </c>
      <c r="I2410" t="s">
        <v>213</v>
      </c>
      <c r="J2410" t="s">
        <v>214</v>
      </c>
      <c r="K2410" t="s">
        <v>149</v>
      </c>
      <c r="L2410" t="s">
        <v>215</v>
      </c>
      <c r="M2410" t="s">
        <v>76</v>
      </c>
      <c r="N2410" t="s">
        <v>216</v>
      </c>
      <c r="O2410" s="57">
        <v>46239.778425925928</v>
      </c>
      <c r="P2410" s="57">
        <v>46240.408564814818</v>
      </c>
      <c r="Q2410">
        <v>69359482</v>
      </c>
      <c r="S2410">
        <v>152608207567</v>
      </c>
      <c r="T2410" t="s">
        <v>3422</v>
      </c>
      <c r="U2410" t="s">
        <v>3423</v>
      </c>
      <c r="V2410" t="s">
        <v>3424</v>
      </c>
      <c r="Z2410">
        <v>111.664558551369</v>
      </c>
      <c r="AA2410">
        <v>-8.0801276114188596</v>
      </c>
      <c r="AB2410" t="s">
        <v>3425</v>
      </c>
      <c r="AC2410" t="s">
        <v>237</v>
      </c>
      <c r="AL2410" t="s">
        <v>218</v>
      </c>
      <c r="AM2410" t="s">
        <v>3426</v>
      </c>
      <c r="AN2410" t="s">
        <v>6</v>
      </c>
      <c r="AO2410" s="57">
        <v>46150.788159722222</v>
      </c>
      <c r="AP2410" s="57">
        <v>46240.625</v>
      </c>
      <c r="AR2410" t="s">
        <v>219</v>
      </c>
      <c r="AS2410" t="s">
        <v>289</v>
      </c>
      <c r="AT2410" t="s">
        <v>231</v>
      </c>
      <c r="AU2410">
        <v>20260806</v>
      </c>
      <c r="AV2410" t="s">
        <v>222</v>
      </c>
      <c r="AW2410" t="s">
        <v>1010</v>
      </c>
      <c r="AX2410" t="s">
        <v>223</v>
      </c>
      <c r="BA2410" s="57">
        <v>46240.625</v>
      </c>
      <c r="BB2410" t="s">
        <v>3426</v>
      </c>
      <c r="BC2410">
        <v>2026</v>
      </c>
      <c r="BD2410">
        <v>8</v>
      </c>
      <c r="BE2410">
        <v>6</v>
      </c>
      <c r="BF2410" s="6">
        <f t="shared" si="111"/>
        <v>46240</v>
      </c>
      <c r="BG2410">
        <f t="shared" si="112"/>
        <v>-0.625</v>
      </c>
      <c r="BH2410" t="str">
        <f t="shared" si="113"/>
        <v>COMPLY</v>
      </c>
      <c r="BI2410" t="str">
        <f>VLOOKUP(H2410,Sheet2!$A$1:$B$270,2,FALSE)</f>
        <v>PONOROGO</v>
      </c>
    </row>
    <row r="2411" spans="1:61">
      <c r="A2411">
        <v>2410</v>
      </c>
      <c r="B2411">
        <v>1002520663</v>
      </c>
      <c r="C2411">
        <v>3</v>
      </c>
      <c r="D2411" t="s">
        <v>42</v>
      </c>
      <c r="E2411">
        <v>5</v>
      </c>
      <c r="F2411" t="s">
        <v>233</v>
      </c>
      <c r="G2411" t="s">
        <v>105</v>
      </c>
      <c r="H2411" t="s">
        <v>380</v>
      </c>
      <c r="I2411" t="s">
        <v>213</v>
      </c>
      <c r="J2411" t="s">
        <v>214</v>
      </c>
      <c r="K2411" t="s">
        <v>149</v>
      </c>
      <c r="M2411" t="s">
        <v>76</v>
      </c>
      <c r="N2411" t="s">
        <v>216</v>
      </c>
      <c r="O2411" s="57">
        <v>46245.676944444444</v>
      </c>
      <c r="P2411" s="57">
        <v>46246.729594907411</v>
      </c>
      <c r="Q2411">
        <v>69363611</v>
      </c>
      <c r="S2411">
        <v>152329216949</v>
      </c>
      <c r="T2411" t="s">
        <v>7765</v>
      </c>
      <c r="U2411" t="s">
        <v>7766</v>
      </c>
      <c r="V2411" t="s">
        <v>7767</v>
      </c>
      <c r="Z2411">
        <v>112.519558668136</v>
      </c>
      <c r="AA2411">
        <v>-7.5841850661147996</v>
      </c>
      <c r="AB2411" t="s">
        <v>7768</v>
      </c>
      <c r="AC2411" t="s">
        <v>230</v>
      </c>
      <c r="AL2411" t="s">
        <v>218</v>
      </c>
      <c r="AM2411" t="s">
        <v>7026</v>
      </c>
      <c r="AN2411" t="s">
        <v>6</v>
      </c>
      <c r="AO2411" s="57">
        <v>46334.694293981483</v>
      </c>
      <c r="AP2411" s="57">
        <v>46246.625</v>
      </c>
      <c r="AR2411" t="s">
        <v>219</v>
      </c>
      <c r="AS2411" t="s">
        <v>380</v>
      </c>
      <c r="AT2411" t="s">
        <v>966</v>
      </c>
      <c r="AU2411">
        <v>20260812</v>
      </c>
      <c r="AV2411" t="s">
        <v>222</v>
      </c>
      <c r="AW2411" t="s">
        <v>982</v>
      </c>
      <c r="AX2411" t="s">
        <v>223</v>
      </c>
      <c r="BA2411" s="57">
        <v>46246.625</v>
      </c>
      <c r="BB2411" t="s">
        <v>7026</v>
      </c>
      <c r="BC2411">
        <v>2026</v>
      </c>
      <c r="BD2411">
        <v>8</v>
      </c>
      <c r="BE2411">
        <v>12</v>
      </c>
      <c r="BF2411" s="6">
        <f t="shared" si="111"/>
        <v>46246</v>
      </c>
      <c r="BG2411">
        <f t="shared" si="112"/>
        <v>-0.625</v>
      </c>
      <c r="BH2411" t="str">
        <f t="shared" si="113"/>
        <v>COMPLY</v>
      </c>
      <c r="BI2411" t="str">
        <f>VLOOKUP(H2411,Sheet2!$A$1:$B$270,2,FALSE)</f>
        <v>MOJOKERTO</v>
      </c>
    </row>
    <row r="2412" spans="1:61">
      <c r="A2412">
        <v>2411</v>
      </c>
      <c r="B2412">
        <v>1002521746</v>
      </c>
      <c r="C2412">
        <v>3</v>
      </c>
      <c r="D2412" t="s">
        <v>55</v>
      </c>
      <c r="E2412">
        <v>5</v>
      </c>
      <c r="F2412" t="s">
        <v>265</v>
      </c>
      <c r="G2412" t="s">
        <v>125</v>
      </c>
      <c r="H2412" t="s">
        <v>332</v>
      </c>
      <c r="I2412" t="s">
        <v>213</v>
      </c>
      <c r="J2412" t="s">
        <v>214</v>
      </c>
      <c r="K2412" t="s">
        <v>149</v>
      </c>
      <c r="L2412" t="s">
        <v>215</v>
      </c>
      <c r="M2412" t="s">
        <v>76</v>
      </c>
      <c r="N2412" t="s">
        <v>216</v>
      </c>
      <c r="O2412" s="57">
        <v>46246.470092592594</v>
      </c>
      <c r="P2412" s="57">
        <v>46246.814942129633</v>
      </c>
      <c r="Q2412">
        <v>69364047</v>
      </c>
      <c r="S2412">
        <v>152441211300</v>
      </c>
      <c r="T2412" t="s">
        <v>8664</v>
      </c>
      <c r="U2412" t="s">
        <v>8665</v>
      </c>
      <c r="V2412" t="s">
        <v>8666</v>
      </c>
      <c r="Z2412">
        <v>112.103714011609</v>
      </c>
      <c r="AA2412">
        <v>-7.1356480008665297</v>
      </c>
      <c r="AB2412" t="s">
        <v>8667</v>
      </c>
      <c r="AC2412" t="s">
        <v>217</v>
      </c>
      <c r="AL2412" t="s">
        <v>218</v>
      </c>
      <c r="AM2412" t="s">
        <v>8668</v>
      </c>
      <c r="AN2412" t="s">
        <v>6</v>
      </c>
      <c r="AO2412" s="57">
        <v>46364.486018518517</v>
      </c>
      <c r="AP2412" s="57">
        <v>46247.416666666664</v>
      </c>
      <c r="AR2412" t="s">
        <v>219</v>
      </c>
      <c r="AS2412" t="s">
        <v>332</v>
      </c>
      <c r="AT2412" t="s">
        <v>231</v>
      </c>
      <c r="AU2412">
        <v>20260812</v>
      </c>
      <c r="AV2412" t="s">
        <v>222</v>
      </c>
      <c r="AW2412" t="s">
        <v>1018</v>
      </c>
      <c r="AX2412" t="s">
        <v>223</v>
      </c>
      <c r="BA2412" s="57">
        <v>46247.416666666664</v>
      </c>
      <c r="BB2412" t="s">
        <v>8668</v>
      </c>
      <c r="BC2412">
        <v>2026</v>
      </c>
      <c r="BD2412">
        <v>8</v>
      </c>
      <c r="BE2412">
        <v>12</v>
      </c>
      <c r="BF2412" s="6">
        <f t="shared" si="111"/>
        <v>46246</v>
      </c>
      <c r="BG2412">
        <f t="shared" si="112"/>
        <v>-1.4166666666642413</v>
      </c>
      <c r="BH2412" t="str">
        <f t="shared" si="113"/>
        <v>COMPLY</v>
      </c>
      <c r="BI2412" t="str">
        <f>VLOOKUP(H2412,Sheet2!$A$1:$B$270,2,FALSE)</f>
        <v>GRESIK</v>
      </c>
    </row>
    <row r="2413" spans="1:61">
      <c r="A2413">
        <v>2412</v>
      </c>
      <c r="B2413">
        <v>1002527090</v>
      </c>
      <c r="C2413">
        <v>3</v>
      </c>
      <c r="D2413" t="s">
        <v>55</v>
      </c>
      <c r="E2413">
        <v>5</v>
      </c>
      <c r="F2413" t="s">
        <v>228</v>
      </c>
      <c r="G2413" t="s">
        <v>127</v>
      </c>
      <c r="H2413" t="s">
        <v>330</v>
      </c>
      <c r="I2413" t="s">
        <v>213</v>
      </c>
      <c r="J2413" t="s">
        <v>214</v>
      </c>
      <c r="K2413" t="s">
        <v>149</v>
      </c>
      <c r="L2413" t="s">
        <v>215</v>
      </c>
      <c r="M2413" t="s">
        <v>76</v>
      </c>
      <c r="N2413" t="s">
        <v>216</v>
      </c>
      <c r="O2413" s="57">
        <v>46248.672175925924</v>
      </c>
      <c r="P2413" s="57">
        <v>46249.58116898148</v>
      </c>
      <c r="Q2413">
        <v>69366323</v>
      </c>
      <c r="S2413">
        <v>152431232386</v>
      </c>
      <c r="T2413" t="s">
        <v>2833</v>
      </c>
      <c r="U2413" t="s">
        <v>13348</v>
      </c>
      <c r="V2413" t="s">
        <v>13349</v>
      </c>
      <c r="Z2413">
        <v>113.80946215242101</v>
      </c>
      <c r="AA2413">
        <v>-7.10616500760728</v>
      </c>
      <c r="AB2413" t="s">
        <v>13350</v>
      </c>
      <c r="AC2413" t="s">
        <v>217</v>
      </c>
      <c r="AL2413" t="s">
        <v>218</v>
      </c>
      <c r="AM2413" t="s">
        <v>13351</v>
      </c>
      <c r="AN2413" t="s">
        <v>6</v>
      </c>
      <c r="AO2413" t="s">
        <v>9938</v>
      </c>
      <c r="AP2413" s="57">
        <v>46249.541666666664</v>
      </c>
      <c r="AR2413" t="s">
        <v>219</v>
      </c>
      <c r="AS2413" t="s">
        <v>330</v>
      </c>
      <c r="AT2413" t="s">
        <v>231</v>
      </c>
      <c r="AU2413">
        <v>20260815</v>
      </c>
      <c r="AV2413" t="s">
        <v>222</v>
      </c>
      <c r="AW2413" t="s">
        <v>1015</v>
      </c>
      <c r="AX2413" t="s">
        <v>223</v>
      </c>
      <c r="BA2413" s="57">
        <v>46249.541666666664</v>
      </c>
      <c r="BB2413" t="s">
        <v>13351</v>
      </c>
      <c r="BC2413">
        <v>2026</v>
      </c>
      <c r="BD2413">
        <v>8</v>
      </c>
      <c r="BE2413">
        <v>15</v>
      </c>
      <c r="BF2413" s="6">
        <f t="shared" si="111"/>
        <v>46249</v>
      </c>
      <c r="BG2413">
        <f t="shared" si="112"/>
        <v>-0.54166666666424135</v>
      </c>
      <c r="BH2413" t="str">
        <f t="shared" si="113"/>
        <v>COMPLY</v>
      </c>
      <c r="BI2413" t="str">
        <f>VLOOKUP(H2413,Sheet2!$A$1:$B$270,2,FALSE)</f>
        <v>MADURA</v>
      </c>
    </row>
    <row r="2414" spans="1:61">
      <c r="A2414">
        <v>2413</v>
      </c>
      <c r="B2414">
        <v>1002504482</v>
      </c>
      <c r="C2414">
        <v>3</v>
      </c>
      <c r="D2414" t="s">
        <v>42</v>
      </c>
      <c r="E2414">
        <v>5</v>
      </c>
      <c r="F2414" t="s">
        <v>233</v>
      </c>
      <c r="G2414" t="s">
        <v>103</v>
      </c>
      <c r="H2414" t="s">
        <v>401</v>
      </c>
      <c r="I2414" t="s">
        <v>213</v>
      </c>
      <c r="J2414" t="s">
        <v>214</v>
      </c>
      <c r="K2414" t="s">
        <v>149</v>
      </c>
      <c r="M2414" t="s">
        <v>76</v>
      </c>
      <c r="N2414" t="s">
        <v>216</v>
      </c>
      <c r="O2414" s="57">
        <v>46235.50136574074</v>
      </c>
      <c r="P2414" s="57">
        <v>46235.689247685186</v>
      </c>
      <c r="Q2414">
        <v>69356688</v>
      </c>
      <c r="S2414">
        <v>152318240203</v>
      </c>
      <c r="T2414" t="s">
        <v>3432</v>
      </c>
      <c r="U2414" t="s">
        <v>3433</v>
      </c>
      <c r="V2414" t="s">
        <v>3434</v>
      </c>
      <c r="Z2414">
        <v>112.2746909</v>
      </c>
      <c r="AA2414">
        <v>-7.5449947000000002</v>
      </c>
      <c r="AB2414" t="s">
        <v>3435</v>
      </c>
      <c r="AC2414" t="s">
        <v>230</v>
      </c>
      <c r="AL2414" t="s">
        <v>218</v>
      </c>
      <c r="AM2414" t="s">
        <v>3436</v>
      </c>
      <c r="AN2414" t="s">
        <v>6</v>
      </c>
      <c r="AO2414" s="57">
        <v>46030.506851851853</v>
      </c>
      <c r="AP2414" s="57">
        <v>46236.541666666664</v>
      </c>
      <c r="AR2414" t="s">
        <v>219</v>
      </c>
      <c r="AS2414" t="s">
        <v>401</v>
      </c>
      <c r="AT2414" t="s">
        <v>231</v>
      </c>
      <c r="AU2414">
        <v>20260801</v>
      </c>
      <c r="AV2414" t="s">
        <v>222</v>
      </c>
      <c r="AW2414" t="s">
        <v>561</v>
      </c>
      <c r="AX2414" t="s">
        <v>223</v>
      </c>
      <c r="BA2414" s="57">
        <v>46236.541666666664</v>
      </c>
      <c r="BB2414" t="s">
        <v>3436</v>
      </c>
      <c r="BC2414">
        <v>2026</v>
      </c>
      <c r="BD2414">
        <v>8</v>
      </c>
      <c r="BE2414">
        <v>1</v>
      </c>
      <c r="BF2414" s="6">
        <f t="shared" si="111"/>
        <v>46235</v>
      </c>
      <c r="BG2414">
        <f t="shared" si="112"/>
        <v>-1.5416666666642413</v>
      </c>
      <c r="BH2414" t="str">
        <f t="shared" si="113"/>
        <v>COMPLY</v>
      </c>
      <c r="BI2414" t="str">
        <f>VLOOKUP(H2414,Sheet2!$A$1:$B$270,2,FALSE)</f>
        <v>MOJOKERTO</v>
      </c>
    </row>
    <row r="2415" spans="1:61">
      <c r="A2415">
        <v>2414</v>
      </c>
      <c r="B2415">
        <v>1002513511</v>
      </c>
      <c r="C2415">
        <v>3</v>
      </c>
      <c r="D2415" t="s">
        <v>42</v>
      </c>
      <c r="E2415">
        <v>5</v>
      </c>
      <c r="F2415" t="s">
        <v>233</v>
      </c>
      <c r="G2415" t="s">
        <v>105</v>
      </c>
      <c r="H2415" t="s">
        <v>269</v>
      </c>
      <c r="I2415" t="s">
        <v>213</v>
      </c>
      <c r="J2415" t="s">
        <v>214</v>
      </c>
      <c r="K2415" t="s">
        <v>149</v>
      </c>
      <c r="M2415" t="s">
        <v>76</v>
      </c>
      <c r="N2415" t="s">
        <v>216</v>
      </c>
      <c r="O2415" s="57">
        <v>46240.864108796297</v>
      </c>
      <c r="P2415" s="57">
        <v>46240.954317129632</v>
      </c>
      <c r="Q2415">
        <v>69359281</v>
      </c>
      <c r="S2415">
        <v>152321202950</v>
      </c>
      <c r="T2415" t="s">
        <v>2628</v>
      </c>
      <c r="U2415" t="s">
        <v>2629</v>
      </c>
      <c r="V2415" t="s">
        <v>3439</v>
      </c>
      <c r="Z2415">
        <v>112.609212</v>
      </c>
      <c r="AA2415">
        <v>-7.5502820000000002</v>
      </c>
      <c r="AB2415" t="s">
        <v>3440</v>
      </c>
      <c r="AC2415" t="s">
        <v>230</v>
      </c>
      <c r="AL2415" t="s">
        <v>218</v>
      </c>
      <c r="AM2415" t="s">
        <v>3441</v>
      </c>
      <c r="AN2415" t="s">
        <v>6</v>
      </c>
      <c r="AO2415" s="57">
        <v>46181.871655092589</v>
      </c>
      <c r="AR2415" t="s">
        <v>219</v>
      </c>
      <c r="AS2415" t="s">
        <v>269</v>
      </c>
      <c r="AT2415" t="s">
        <v>231</v>
      </c>
      <c r="AU2415">
        <v>20260806</v>
      </c>
      <c r="AV2415" t="s">
        <v>222</v>
      </c>
      <c r="AW2415" t="s">
        <v>560</v>
      </c>
      <c r="AX2415" t="s">
        <v>223</v>
      </c>
      <c r="BA2415" s="57">
        <v>46240.291666666664</v>
      </c>
      <c r="BB2415" t="s">
        <v>3441</v>
      </c>
      <c r="BC2415">
        <v>2026</v>
      </c>
      <c r="BD2415">
        <v>8</v>
      </c>
      <c r="BE2415">
        <v>6</v>
      </c>
      <c r="BF2415" s="6">
        <f t="shared" si="111"/>
        <v>46240</v>
      </c>
      <c r="BG2415">
        <f t="shared" si="112"/>
        <v>-0.29166666666424135</v>
      </c>
      <c r="BH2415" t="str">
        <f t="shared" si="113"/>
        <v>COMPLY</v>
      </c>
      <c r="BI2415" t="str">
        <f>VLOOKUP(H2415,Sheet2!$A$1:$B$270,2,FALSE)</f>
        <v>MOJOKERTO</v>
      </c>
    </row>
    <row r="2416" spans="1:61">
      <c r="A2416">
        <v>2415</v>
      </c>
      <c r="B2416">
        <v>1002509866</v>
      </c>
      <c r="C2416">
        <v>3</v>
      </c>
      <c r="D2416" t="s">
        <v>38</v>
      </c>
      <c r="E2416">
        <v>5</v>
      </c>
      <c r="F2416" t="s">
        <v>250</v>
      </c>
      <c r="G2416" t="s">
        <v>91</v>
      </c>
      <c r="H2416" t="s">
        <v>331</v>
      </c>
      <c r="I2416" t="s">
        <v>213</v>
      </c>
      <c r="J2416" t="s">
        <v>214</v>
      </c>
      <c r="K2416" t="s">
        <v>149</v>
      </c>
      <c r="L2416" t="s">
        <v>215</v>
      </c>
      <c r="M2416" t="s">
        <v>76</v>
      </c>
      <c r="N2416" t="s">
        <v>216</v>
      </c>
      <c r="O2416" s="57">
        <v>46239.415925925925</v>
      </c>
      <c r="P2416" s="57">
        <v>46241.613310185188</v>
      </c>
      <c r="Q2416">
        <v>69358853</v>
      </c>
      <c r="S2416">
        <v>152704231400</v>
      </c>
      <c r="T2416" t="s">
        <v>3442</v>
      </c>
      <c r="U2416" t="s">
        <v>3443</v>
      </c>
      <c r="V2416" t="s">
        <v>3444</v>
      </c>
      <c r="Z2416">
        <v>112.59609560784899</v>
      </c>
      <c r="AA2416">
        <v>-8.0549348346724692</v>
      </c>
      <c r="AB2416" t="s">
        <v>3445</v>
      </c>
      <c r="AC2416" t="s">
        <v>237</v>
      </c>
      <c r="AL2416" t="s">
        <v>218</v>
      </c>
      <c r="AM2416" t="s">
        <v>3446</v>
      </c>
      <c r="AN2416" t="s">
        <v>6</v>
      </c>
      <c r="AO2416" s="57">
        <v>46150.423564814817</v>
      </c>
      <c r="AP2416" s="57">
        <v>46242.333333333336</v>
      </c>
      <c r="AR2416" t="s">
        <v>219</v>
      </c>
      <c r="AS2416" t="s">
        <v>331</v>
      </c>
      <c r="AT2416" t="s">
        <v>231</v>
      </c>
      <c r="AU2416">
        <v>20260807</v>
      </c>
      <c r="AV2416" t="s">
        <v>222</v>
      </c>
      <c r="AW2416" t="s">
        <v>1018</v>
      </c>
      <c r="AX2416" t="s">
        <v>223</v>
      </c>
      <c r="BA2416" s="57">
        <v>46242.333333333336</v>
      </c>
      <c r="BB2416" t="s">
        <v>3446</v>
      </c>
      <c r="BC2416">
        <v>2026</v>
      </c>
      <c r="BD2416">
        <v>8</v>
      </c>
      <c r="BE2416">
        <v>7</v>
      </c>
      <c r="BF2416" s="6">
        <f t="shared" si="111"/>
        <v>46241</v>
      </c>
      <c r="BG2416">
        <f t="shared" si="112"/>
        <v>-1.3333333333357587</v>
      </c>
      <c r="BH2416" t="str">
        <f t="shared" si="113"/>
        <v>COMPLY</v>
      </c>
      <c r="BI2416" t="str">
        <f>VLOOKUP(H2416,Sheet2!$A$1:$B$270,2,FALSE)</f>
        <v>MALANG</v>
      </c>
    </row>
    <row r="2417" spans="1:61">
      <c r="A2417">
        <v>2416</v>
      </c>
      <c r="B2417">
        <v>1002525290</v>
      </c>
      <c r="C2417">
        <v>3</v>
      </c>
      <c r="D2417" t="s">
        <v>38</v>
      </c>
      <c r="E2417">
        <v>5</v>
      </c>
      <c r="F2417" t="s">
        <v>92</v>
      </c>
      <c r="G2417" t="s">
        <v>94</v>
      </c>
      <c r="H2417" t="s">
        <v>462</v>
      </c>
      <c r="I2417" t="s">
        <v>213</v>
      </c>
      <c r="J2417" t="s">
        <v>214</v>
      </c>
      <c r="K2417" t="s">
        <v>149</v>
      </c>
      <c r="L2417" t="s">
        <v>215</v>
      </c>
      <c r="M2417" t="s">
        <v>76</v>
      </c>
      <c r="N2417" t="s">
        <v>216</v>
      </c>
      <c r="O2417" s="57">
        <v>46247.827048611114</v>
      </c>
      <c r="P2417" s="57">
        <v>46248.835694444446</v>
      </c>
      <c r="Q2417">
        <v>69365554</v>
      </c>
      <c r="S2417">
        <v>152605224551</v>
      </c>
      <c r="T2417" t="s">
        <v>9604</v>
      </c>
      <c r="U2417" t="s">
        <v>13352</v>
      </c>
      <c r="V2417" t="s">
        <v>9605</v>
      </c>
      <c r="Z2417">
        <v>111.438466165642</v>
      </c>
      <c r="AA2417">
        <v>-7.4271625193646003</v>
      </c>
      <c r="AB2417" t="s">
        <v>9606</v>
      </c>
      <c r="AC2417" t="s">
        <v>237</v>
      </c>
      <c r="AL2417" t="s">
        <v>218</v>
      </c>
      <c r="AM2417" t="s">
        <v>9331</v>
      </c>
      <c r="AN2417" t="s">
        <v>6</v>
      </c>
      <c r="AO2417" t="s">
        <v>9607</v>
      </c>
      <c r="AP2417" s="57">
        <v>46249.333333333336</v>
      </c>
      <c r="AR2417" t="s">
        <v>219</v>
      </c>
      <c r="AS2417" t="s">
        <v>462</v>
      </c>
      <c r="AT2417" t="s">
        <v>231</v>
      </c>
      <c r="AU2417">
        <v>20260814</v>
      </c>
      <c r="AV2417" t="s">
        <v>222</v>
      </c>
      <c r="AW2417" t="s">
        <v>1010</v>
      </c>
      <c r="AX2417" t="s">
        <v>223</v>
      </c>
      <c r="BA2417" s="57">
        <v>46249.333333333336</v>
      </c>
      <c r="BB2417" t="s">
        <v>9331</v>
      </c>
      <c r="BC2417">
        <v>2026</v>
      </c>
      <c r="BD2417">
        <v>8</v>
      </c>
      <c r="BE2417">
        <v>14</v>
      </c>
      <c r="BF2417" s="6">
        <f t="shared" si="111"/>
        <v>46248</v>
      </c>
      <c r="BG2417">
        <f t="shared" si="112"/>
        <v>-1.3333333333357587</v>
      </c>
      <c r="BH2417" t="str">
        <f t="shared" si="113"/>
        <v>COMPLY</v>
      </c>
      <c r="BI2417" t="str">
        <f>VLOOKUP(H2417,Sheet2!$A$1:$B$270,2,FALSE)</f>
        <v>MADIUN</v>
      </c>
    </row>
    <row r="2418" spans="1:61">
      <c r="A2418">
        <v>2417</v>
      </c>
      <c r="B2418">
        <v>1002524447</v>
      </c>
      <c r="C2418">
        <v>3</v>
      </c>
      <c r="D2418" t="s">
        <v>59</v>
      </c>
      <c r="E2418">
        <v>4</v>
      </c>
      <c r="F2418" t="s">
        <v>567</v>
      </c>
      <c r="G2418" t="s">
        <v>609</v>
      </c>
      <c r="H2418" t="s">
        <v>611</v>
      </c>
      <c r="I2418" t="s">
        <v>213</v>
      </c>
      <c r="J2418" t="s">
        <v>214</v>
      </c>
      <c r="K2418" t="s">
        <v>149</v>
      </c>
      <c r="M2418" t="s">
        <v>225</v>
      </c>
      <c r="N2418" t="s">
        <v>608</v>
      </c>
      <c r="O2418" s="57">
        <v>46247.60015046296</v>
      </c>
      <c r="P2418" s="57">
        <v>46251.549143518518</v>
      </c>
      <c r="Q2418">
        <v>69365242</v>
      </c>
      <c r="S2418">
        <v>141114227924</v>
      </c>
      <c r="T2418" t="s">
        <v>9608</v>
      </c>
      <c r="U2418" t="s">
        <v>9609</v>
      </c>
      <c r="V2418" t="s">
        <v>13353</v>
      </c>
      <c r="Z2418">
        <v>110.369451521546</v>
      </c>
      <c r="AA2418">
        <v>-7.8062614023047301</v>
      </c>
      <c r="AB2418" t="s">
        <v>9610</v>
      </c>
      <c r="AC2418" t="s">
        <v>290</v>
      </c>
      <c r="AL2418" t="s">
        <v>218</v>
      </c>
      <c r="AM2418" t="s">
        <v>11168</v>
      </c>
      <c r="AN2418" t="s">
        <v>6</v>
      </c>
      <c r="AO2418" t="s">
        <v>8888</v>
      </c>
      <c r="AP2418" s="57">
        <v>46251.541666666664</v>
      </c>
      <c r="AR2418" t="s">
        <v>18</v>
      </c>
      <c r="AS2418" t="s">
        <v>611</v>
      </c>
      <c r="AT2418" t="s">
        <v>231</v>
      </c>
      <c r="AV2418" t="s">
        <v>227</v>
      </c>
      <c r="AW2418" t="s">
        <v>582</v>
      </c>
      <c r="AX2418" t="s">
        <v>223</v>
      </c>
      <c r="BA2418" s="57">
        <v>46251.541666666664</v>
      </c>
      <c r="BB2418" t="s">
        <v>11168</v>
      </c>
      <c r="BF2418" s="6" t="e">
        <f t="shared" si="111"/>
        <v>#NUM!</v>
      </c>
      <c r="BG2418" t="e">
        <f t="shared" si="112"/>
        <v>#NUM!</v>
      </c>
      <c r="BH2418" t="e">
        <f t="shared" si="113"/>
        <v>#NUM!</v>
      </c>
      <c r="BI2418" t="e">
        <f>VLOOKUP(H2418,Sheet2!$A$1:$B$270,2,FALSE)</f>
        <v>#N/A</v>
      </c>
    </row>
    <row r="2419" spans="1:61">
      <c r="A2419">
        <v>2418</v>
      </c>
      <c r="B2419">
        <v>1002508576</v>
      </c>
      <c r="C2419">
        <v>3</v>
      </c>
      <c r="D2419" t="s">
        <v>59</v>
      </c>
      <c r="E2419">
        <v>4</v>
      </c>
      <c r="F2419" t="s">
        <v>243</v>
      </c>
      <c r="G2419" t="s">
        <v>896</v>
      </c>
      <c r="H2419" t="s">
        <v>897</v>
      </c>
      <c r="I2419" t="s">
        <v>213</v>
      </c>
      <c r="J2419" t="s">
        <v>214</v>
      </c>
      <c r="K2419" t="s">
        <v>149</v>
      </c>
      <c r="M2419" t="s">
        <v>236</v>
      </c>
      <c r="N2419" t="s">
        <v>216</v>
      </c>
      <c r="O2419" s="57">
        <v>46238.606273148151</v>
      </c>
      <c r="P2419" s="57">
        <v>46238.767337962963</v>
      </c>
      <c r="Q2419">
        <v>69358354</v>
      </c>
      <c r="S2419">
        <v>142164113606</v>
      </c>
      <c r="T2419" t="s">
        <v>3084</v>
      </c>
      <c r="Z2419">
        <v>110.3618694</v>
      </c>
      <c r="AA2419">
        <v>-7.5320916999999996</v>
      </c>
      <c r="AB2419" t="s">
        <v>3087</v>
      </c>
      <c r="AC2419" t="s">
        <v>290</v>
      </c>
      <c r="AO2419" s="57">
        <v>46120.611273148148</v>
      </c>
      <c r="AR2419" t="s">
        <v>312</v>
      </c>
      <c r="AS2419" t="s">
        <v>897</v>
      </c>
      <c r="AT2419" t="s">
        <v>231</v>
      </c>
      <c r="AV2419" t="s">
        <v>1011</v>
      </c>
      <c r="AW2419" t="s">
        <v>572</v>
      </c>
      <c r="AX2419" t="s">
        <v>223</v>
      </c>
      <c r="BF2419" s="6" t="e">
        <f t="shared" si="111"/>
        <v>#NUM!</v>
      </c>
      <c r="BG2419" t="e">
        <f t="shared" si="112"/>
        <v>#NUM!</v>
      </c>
      <c r="BH2419" t="e">
        <f t="shared" si="113"/>
        <v>#NUM!</v>
      </c>
      <c r="BI2419" t="e">
        <f>VLOOKUP(H2419,Sheet2!$A$1:$B$270,2,FALSE)</f>
        <v>#N/A</v>
      </c>
    </row>
    <row r="2420" spans="1:61">
      <c r="A2420">
        <v>2419</v>
      </c>
      <c r="B2420">
        <v>1002530081</v>
      </c>
      <c r="C2420">
        <v>3</v>
      </c>
      <c r="D2420" t="s">
        <v>38</v>
      </c>
      <c r="E2420">
        <v>5</v>
      </c>
      <c r="F2420" t="s">
        <v>92</v>
      </c>
      <c r="G2420" t="s">
        <v>94</v>
      </c>
      <c r="H2420" t="s">
        <v>452</v>
      </c>
      <c r="I2420" t="s">
        <v>213</v>
      </c>
      <c r="J2420" t="s">
        <v>214</v>
      </c>
      <c r="K2420" t="s">
        <v>149</v>
      </c>
      <c r="L2420" t="s">
        <v>215</v>
      </c>
      <c r="M2420" t="s">
        <v>225</v>
      </c>
      <c r="N2420" t="s">
        <v>216</v>
      </c>
      <c r="O2420" s="57">
        <v>46250.785370370373</v>
      </c>
      <c r="P2420" s="57">
        <v>46252.337650462963</v>
      </c>
      <c r="Q2420">
        <v>69367758</v>
      </c>
      <c r="S2420">
        <v>152635205073</v>
      </c>
      <c r="T2420" t="s">
        <v>13354</v>
      </c>
      <c r="U2420" t="s">
        <v>13355</v>
      </c>
      <c r="V2420" t="s">
        <v>13356</v>
      </c>
      <c r="Z2420">
        <v>111.31110184407299</v>
      </c>
      <c r="AA2420">
        <v>-7.4915197101077498</v>
      </c>
      <c r="AB2420" t="s">
        <v>13357</v>
      </c>
      <c r="AC2420" t="s">
        <v>237</v>
      </c>
      <c r="AL2420" t="s">
        <v>218</v>
      </c>
      <c r="AM2420" t="s">
        <v>13358</v>
      </c>
      <c r="AN2420" t="s">
        <v>6</v>
      </c>
      <c r="AO2420" t="s">
        <v>13359</v>
      </c>
      <c r="AP2420" s="57">
        <v>46252.333333333336</v>
      </c>
      <c r="AR2420" t="s">
        <v>18</v>
      </c>
      <c r="AS2420" t="s">
        <v>452</v>
      </c>
      <c r="AT2420" t="s">
        <v>231</v>
      </c>
      <c r="AV2420" t="s">
        <v>227</v>
      </c>
      <c r="AW2420" t="s">
        <v>1010</v>
      </c>
      <c r="AX2420" t="s">
        <v>223</v>
      </c>
      <c r="BA2420" s="57">
        <v>46252.333333333336</v>
      </c>
      <c r="BB2420" t="s">
        <v>13358</v>
      </c>
      <c r="BF2420" s="6" t="e">
        <f t="shared" si="111"/>
        <v>#NUM!</v>
      </c>
      <c r="BG2420" t="e">
        <f t="shared" si="112"/>
        <v>#NUM!</v>
      </c>
      <c r="BH2420" t="e">
        <f t="shared" si="113"/>
        <v>#NUM!</v>
      </c>
      <c r="BI2420" t="str">
        <f>VLOOKUP(H2420,Sheet2!$A$1:$B$270,2,FALSE)</f>
        <v>MADIUN</v>
      </c>
    </row>
    <row r="2421" spans="1:61">
      <c r="A2421">
        <v>2420</v>
      </c>
      <c r="B2421">
        <v>1002521306</v>
      </c>
      <c r="C2421">
        <v>3</v>
      </c>
      <c r="D2421" t="s">
        <v>38</v>
      </c>
      <c r="E2421">
        <v>5</v>
      </c>
      <c r="F2421" t="s">
        <v>92</v>
      </c>
      <c r="G2421" t="s">
        <v>92</v>
      </c>
      <c r="H2421" t="s">
        <v>482</v>
      </c>
      <c r="I2421" t="s">
        <v>213</v>
      </c>
      <c r="J2421" t="s">
        <v>214</v>
      </c>
      <c r="K2421" t="s">
        <v>149</v>
      </c>
      <c r="M2421" t="s">
        <v>76</v>
      </c>
      <c r="N2421" t="s">
        <v>216</v>
      </c>
      <c r="O2421" s="57">
        <v>46246.376909722225</v>
      </c>
      <c r="P2421" s="57">
        <v>46246.578101851854</v>
      </c>
      <c r="Q2421">
        <v>69361592</v>
      </c>
      <c r="S2421">
        <v>152632201400</v>
      </c>
      <c r="T2421" t="s">
        <v>5027</v>
      </c>
      <c r="U2421" t="s">
        <v>8045</v>
      </c>
      <c r="V2421" t="s">
        <v>8669</v>
      </c>
      <c r="Z2421">
        <v>111.65669800000001</v>
      </c>
      <c r="AA2421">
        <v>-7.5392479999999997</v>
      </c>
      <c r="AB2421" t="s">
        <v>5030</v>
      </c>
      <c r="AC2421" t="s">
        <v>8670</v>
      </c>
      <c r="AL2421" t="s">
        <v>218</v>
      </c>
      <c r="AM2421" t="s">
        <v>6969</v>
      </c>
      <c r="AN2421" t="s">
        <v>6</v>
      </c>
      <c r="AO2421" s="57">
        <v>46364.382175925923</v>
      </c>
      <c r="AR2421" t="s">
        <v>219</v>
      </c>
      <c r="AS2421" t="s">
        <v>482</v>
      </c>
      <c r="AT2421" t="s">
        <v>231</v>
      </c>
      <c r="AU2421">
        <v>20260812</v>
      </c>
      <c r="AV2421" t="s">
        <v>222</v>
      </c>
      <c r="AW2421" t="s">
        <v>562</v>
      </c>
      <c r="AX2421" t="s">
        <v>223</v>
      </c>
      <c r="BA2421" s="57">
        <v>46246.291666666664</v>
      </c>
      <c r="BB2421" t="s">
        <v>6969</v>
      </c>
      <c r="BC2421">
        <v>2026</v>
      </c>
      <c r="BD2421">
        <v>8</v>
      </c>
      <c r="BE2421">
        <v>12</v>
      </c>
      <c r="BF2421" s="6">
        <f t="shared" si="111"/>
        <v>46246</v>
      </c>
      <c r="BG2421">
        <f t="shared" si="112"/>
        <v>-0.29166666666424135</v>
      </c>
      <c r="BH2421" t="str">
        <f t="shared" si="113"/>
        <v>COMPLY</v>
      </c>
      <c r="BI2421" t="str">
        <f>VLOOKUP(H2421,Sheet2!$A$1:$B$270,2,FALSE)</f>
        <v>MADIUN</v>
      </c>
    </row>
    <row r="2422" spans="1:61">
      <c r="A2422">
        <v>2421</v>
      </c>
      <c r="B2422">
        <v>1002506373</v>
      </c>
      <c r="C2422">
        <v>3</v>
      </c>
      <c r="D2422" t="s">
        <v>42</v>
      </c>
      <c r="E2422">
        <v>5</v>
      </c>
      <c r="F2422" t="s">
        <v>106</v>
      </c>
      <c r="G2422" t="s">
        <v>106</v>
      </c>
      <c r="H2422" t="s">
        <v>345</v>
      </c>
      <c r="I2422" t="s">
        <v>213</v>
      </c>
      <c r="J2422" t="s">
        <v>214</v>
      </c>
      <c r="K2422" t="s">
        <v>149</v>
      </c>
      <c r="M2422" t="s">
        <v>933</v>
      </c>
      <c r="N2422" t="s">
        <v>608</v>
      </c>
      <c r="O2422" s="57">
        <v>46237.638657407406</v>
      </c>
      <c r="P2422" s="57">
        <v>46239.491967592592</v>
      </c>
      <c r="Q2422">
        <v>69357695</v>
      </c>
      <c r="S2422">
        <v>152729256368</v>
      </c>
      <c r="T2422" t="s">
        <v>3447</v>
      </c>
      <c r="U2422" t="s">
        <v>1788</v>
      </c>
      <c r="V2422" t="s">
        <v>3448</v>
      </c>
      <c r="Z2422">
        <v>106.823590353645</v>
      </c>
      <c r="AA2422">
        <v>-6.1833448719873303</v>
      </c>
      <c r="AB2422" t="s">
        <v>3449</v>
      </c>
      <c r="AC2422" t="s">
        <v>290</v>
      </c>
      <c r="AL2422" t="s">
        <v>218</v>
      </c>
      <c r="AM2422" t="s">
        <v>1316</v>
      </c>
      <c r="AN2422" t="s">
        <v>6</v>
      </c>
      <c r="AO2422" s="57">
        <v>46089.642777777779</v>
      </c>
      <c r="AP2422" s="57">
        <v>46238.541666666664</v>
      </c>
      <c r="AQ2422" t="s">
        <v>248</v>
      </c>
      <c r="AR2422" t="s">
        <v>12</v>
      </c>
      <c r="AS2422" t="s">
        <v>345</v>
      </c>
      <c r="AT2422" t="s">
        <v>231</v>
      </c>
      <c r="AV2422" t="s">
        <v>917</v>
      </c>
      <c r="AW2422" t="s">
        <v>967</v>
      </c>
      <c r="AX2422" t="s">
        <v>223</v>
      </c>
      <c r="BA2422" s="57">
        <v>46238.541666666664</v>
      </c>
      <c r="BB2422" t="s">
        <v>1316</v>
      </c>
      <c r="BF2422" s="6" t="e">
        <f t="shared" si="111"/>
        <v>#NUM!</v>
      </c>
      <c r="BG2422" t="e">
        <f t="shared" si="112"/>
        <v>#NUM!</v>
      </c>
      <c r="BH2422" t="e">
        <f t="shared" si="113"/>
        <v>#NUM!</v>
      </c>
      <c r="BI2422" t="str">
        <f>VLOOKUP(H2422,Sheet2!$A$1:$B$270,2,FALSE)</f>
        <v>PASURUAN</v>
      </c>
    </row>
    <row r="2423" spans="1:61">
      <c r="A2423">
        <v>2422</v>
      </c>
      <c r="B2423">
        <v>1002530838</v>
      </c>
      <c r="C2423">
        <v>3</v>
      </c>
      <c r="D2423" t="s">
        <v>59</v>
      </c>
      <c r="E2423">
        <v>4</v>
      </c>
      <c r="F2423" t="s">
        <v>567</v>
      </c>
      <c r="G2423" t="s">
        <v>609</v>
      </c>
      <c r="H2423" t="s">
        <v>611</v>
      </c>
      <c r="I2423" t="s">
        <v>213</v>
      </c>
      <c r="J2423" t="s">
        <v>214</v>
      </c>
      <c r="K2423" t="s">
        <v>149</v>
      </c>
      <c r="L2423" t="s">
        <v>215</v>
      </c>
      <c r="M2423" t="s">
        <v>240</v>
      </c>
      <c r="N2423" t="s">
        <v>216</v>
      </c>
      <c r="O2423" s="57">
        <v>46251.541631944441</v>
      </c>
      <c r="P2423" s="57">
        <v>46251.543067129627</v>
      </c>
      <c r="Q2423">
        <v>69368065</v>
      </c>
      <c r="S2423">
        <v>141114228045</v>
      </c>
      <c r="T2423" t="s">
        <v>13360</v>
      </c>
      <c r="U2423" t="s">
        <v>13361</v>
      </c>
      <c r="V2423" t="s">
        <v>13362</v>
      </c>
      <c r="Z2423">
        <v>110.38226760000001</v>
      </c>
      <c r="AA2423">
        <v>-7.8447711</v>
      </c>
      <c r="AB2423" t="s">
        <v>13363</v>
      </c>
      <c r="AC2423" t="s">
        <v>237</v>
      </c>
      <c r="AL2423" t="s">
        <v>218</v>
      </c>
      <c r="AM2423" t="s">
        <v>10021</v>
      </c>
      <c r="AN2423" t="s">
        <v>6</v>
      </c>
      <c r="AO2423" t="s">
        <v>9904</v>
      </c>
      <c r="AP2423" s="57">
        <v>46252.541666666664</v>
      </c>
      <c r="AR2423" t="s">
        <v>241</v>
      </c>
      <c r="AS2423" t="s">
        <v>611</v>
      </c>
      <c r="AT2423" t="s">
        <v>231</v>
      </c>
      <c r="AV2423" t="s">
        <v>240</v>
      </c>
      <c r="AW2423" t="s">
        <v>1020</v>
      </c>
      <c r="AX2423" t="s">
        <v>223</v>
      </c>
      <c r="BA2423" s="57">
        <v>46252.541666666664</v>
      </c>
      <c r="BB2423" t="s">
        <v>10021</v>
      </c>
      <c r="BF2423" s="6" t="e">
        <f t="shared" si="111"/>
        <v>#NUM!</v>
      </c>
      <c r="BG2423" t="e">
        <f t="shared" si="112"/>
        <v>#NUM!</v>
      </c>
      <c r="BH2423" t="e">
        <f t="shared" si="113"/>
        <v>#NUM!</v>
      </c>
      <c r="BI2423" t="e">
        <f>VLOOKUP(H2423,Sheet2!$A$1:$B$270,2,FALSE)</f>
        <v>#N/A</v>
      </c>
    </row>
    <row r="2424" spans="1:61">
      <c r="A2424">
        <v>2423</v>
      </c>
      <c r="B2424">
        <v>1002525416</v>
      </c>
      <c r="C2424">
        <v>3</v>
      </c>
      <c r="D2424" t="s">
        <v>59</v>
      </c>
      <c r="E2424">
        <v>4</v>
      </c>
      <c r="F2424" t="s">
        <v>224</v>
      </c>
      <c r="G2424" t="s">
        <v>320</v>
      </c>
      <c r="H2424" t="s">
        <v>321</v>
      </c>
      <c r="I2424" t="s">
        <v>213</v>
      </c>
      <c r="J2424" t="s">
        <v>214</v>
      </c>
      <c r="K2424" t="s">
        <v>149</v>
      </c>
      <c r="L2424" t="s">
        <v>215</v>
      </c>
      <c r="M2424" t="s">
        <v>76</v>
      </c>
      <c r="N2424" t="s">
        <v>216</v>
      </c>
      <c r="O2424" s="57">
        <v>46248.338842592595</v>
      </c>
      <c r="P2424" s="57">
        <v>46248.580914351849</v>
      </c>
      <c r="Q2424">
        <v>69365588</v>
      </c>
      <c r="S2424">
        <v>146372102788</v>
      </c>
      <c r="T2424" t="s">
        <v>13364</v>
      </c>
      <c r="U2424" t="s">
        <v>13365</v>
      </c>
      <c r="V2424" t="s">
        <v>13366</v>
      </c>
      <c r="Z2424">
        <v>109.736986</v>
      </c>
      <c r="AA2424">
        <v>-7.350835</v>
      </c>
      <c r="AB2424" t="s">
        <v>13367</v>
      </c>
      <c r="AC2424" t="s">
        <v>237</v>
      </c>
      <c r="AL2424" t="s">
        <v>218</v>
      </c>
      <c r="AM2424" t="s">
        <v>13368</v>
      </c>
      <c r="AN2424" t="s">
        <v>6</v>
      </c>
      <c r="AO2424" t="s">
        <v>10940</v>
      </c>
      <c r="AP2424" s="57">
        <v>46249.625</v>
      </c>
      <c r="AR2424" t="s">
        <v>219</v>
      </c>
      <c r="AS2424" t="s">
        <v>321</v>
      </c>
      <c r="AT2424" t="s">
        <v>231</v>
      </c>
      <c r="AU2424">
        <v>20260814</v>
      </c>
      <c r="AV2424" t="s">
        <v>222</v>
      </c>
      <c r="AW2424" t="s">
        <v>1015</v>
      </c>
      <c r="AX2424" t="s">
        <v>223</v>
      </c>
      <c r="BA2424" s="57">
        <v>46249.625</v>
      </c>
      <c r="BB2424" t="s">
        <v>13368</v>
      </c>
      <c r="BC2424">
        <v>2026</v>
      </c>
      <c r="BD2424">
        <v>8</v>
      </c>
      <c r="BE2424">
        <v>14</v>
      </c>
      <c r="BF2424" s="6">
        <f t="shared" si="111"/>
        <v>46248</v>
      </c>
      <c r="BG2424">
        <f t="shared" si="112"/>
        <v>-1.625</v>
      </c>
      <c r="BH2424" t="str">
        <f t="shared" si="113"/>
        <v>COMPLY</v>
      </c>
      <c r="BI2424" t="e">
        <f>VLOOKUP(H2424,Sheet2!$A$1:$B$270,2,FALSE)</f>
        <v>#N/A</v>
      </c>
    </row>
    <row r="2425" spans="1:61">
      <c r="A2425">
        <v>2424</v>
      </c>
      <c r="B2425">
        <v>1002509800</v>
      </c>
      <c r="C2425">
        <v>3</v>
      </c>
      <c r="D2425" t="s">
        <v>55</v>
      </c>
      <c r="E2425">
        <v>5</v>
      </c>
      <c r="F2425" t="s">
        <v>313</v>
      </c>
      <c r="G2425" t="s">
        <v>126</v>
      </c>
      <c r="H2425" t="s">
        <v>363</v>
      </c>
      <c r="I2425" t="s">
        <v>213</v>
      </c>
      <c r="J2425" t="s">
        <v>214</v>
      </c>
      <c r="K2425" t="s">
        <v>149</v>
      </c>
      <c r="L2425" t="s">
        <v>215</v>
      </c>
      <c r="M2425" t="s">
        <v>76</v>
      </c>
      <c r="N2425" t="s">
        <v>216</v>
      </c>
      <c r="O2425" s="57">
        <v>46239.403425925928</v>
      </c>
      <c r="P2425" s="57">
        <v>46240.5858912037</v>
      </c>
      <c r="Q2425">
        <v>69358819</v>
      </c>
      <c r="S2425">
        <v>152310255209</v>
      </c>
      <c r="T2425" t="s">
        <v>3450</v>
      </c>
      <c r="U2425" t="s">
        <v>3451</v>
      </c>
      <c r="V2425" t="s">
        <v>3452</v>
      </c>
      <c r="Z2425">
        <v>112.772194688266</v>
      </c>
      <c r="AA2425">
        <v>-7.3204054514343699</v>
      </c>
      <c r="AB2425" t="s">
        <v>3453</v>
      </c>
      <c r="AC2425" t="s">
        <v>237</v>
      </c>
      <c r="AL2425" t="s">
        <v>218</v>
      </c>
      <c r="AM2425" t="s">
        <v>3454</v>
      </c>
      <c r="AN2425" t="s">
        <v>6</v>
      </c>
      <c r="AO2425" s="57">
        <v>46150.413344907407</v>
      </c>
      <c r="AP2425" s="57">
        <v>46240.333333333336</v>
      </c>
      <c r="AQ2425" t="s">
        <v>248</v>
      </c>
      <c r="AR2425" t="s">
        <v>219</v>
      </c>
      <c r="AS2425" t="s">
        <v>363</v>
      </c>
      <c r="AT2425" t="s">
        <v>231</v>
      </c>
      <c r="AU2425">
        <v>20260806</v>
      </c>
      <c r="AV2425" t="s">
        <v>222</v>
      </c>
      <c r="AW2425" t="s">
        <v>1023</v>
      </c>
      <c r="AX2425" t="s">
        <v>223</v>
      </c>
      <c r="BA2425" s="57">
        <v>46240.333333333336</v>
      </c>
      <c r="BB2425" t="s">
        <v>3454</v>
      </c>
      <c r="BC2425">
        <v>2026</v>
      </c>
      <c r="BD2425">
        <v>8</v>
      </c>
      <c r="BE2425">
        <v>6</v>
      </c>
      <c r="BF2425" s="6">
        <f t="shared" si="111"/>
        <v>46240</v>
      </c>
      <c r="BG2425">
        <f t="shared" si="112"/>
        <v>-0.33333333333575865</v>
      </c>
      <c r="BH2425" t="str">
        <f t="shared" si="113"/>
        <v>COMPLY</v>
      </c>
      <c r="BI2425" t="str">
        <f>VLOOKUP(H2425,Sheet2!$A$1:$B$270,2,FALSE)</f>
        <v>SURABAYA SELATAN</v>
      </c>
    </row>
    <row r="2426" spans="1:61">
      <c r="A2426">
        <v>2425</v>
      </c>
      <c r="B2426">
        <v>1002530383</v>
      </c>
      <c r="C2426">
        <v>3</v>
      </c>
      <c r="D2426" t="s">
        <v>38</v>
      </c>
      <c r="E2426">
        <v>5</v>
      </c>
      <c r="F2426" t="s">
        <v>250</v>
      </c>
      <c r="G2426" t="s">
        <v>87</v>
      </c>
      <c r="H2426" t="s">
        <v>362</v>
      </c>
      <c r="I2426" t="s">
        <v>213</v>
      </c>
      <c r="J2426" t="s">
        <v>214</v>
      </c>
      <c r="K2426" t="s">
        <v>149</v>
      </c>
      <c r="L2426" t="s">
        <v>215</v>
      </c>
      <c r="M2426" t="s">
        <v>286</v>
      </c>
      <c r="N2426" t="s">
        <v>216</v>
      </c>
      <c r="O2426" s="57">
        <v>46251.33121527778</v>
      </c>
      <c r="P2426" s="57">
        <v>46252.208784722221</v>
      </c>
      <c r="Q2426">
        <v>69367808</v>
      </c>
      <c r="S2426">
        <v>152707239265</v>
      </c>
      <c r="T2426" t="s">
        <v>11824</v>
      </c>
      <c r="U2426" t="s">
        <v>11825</v>
      </c>
      <c r="V2426" t="s">
        <v>13369</v>
      </c>
      <c r="Z2426">
        <v>112.5300441</v>
      </c>
      <c r="AA2426">
        <v>-7.8345248999999999</v>
      </c>
      <c r="AB2426" t="s">
        <v>13370</v>
      </c>
      <c r="AC2426" t="s">
        <v>237</v>
      </c>
      <c r="AL2426" t="s">
        <v>218</v>
      </c>
      <c r="AM2426" t="s">
        <v>9825</v>
      </c>
      <c r="AN2426" t="s">
        <v>6</v>
      </c>
      <c r="AO2426" t="s">
        <v>9826</v>
      </c>
      <c r="AP2426" s="57">
        <v>46252.333333333336</v>
      </c>
      <c r="AR2426" t="s">
        <v>241</v>
      </c>
      <c r="AS2426" t="s">
        <v>362</v>
      </c>
      <c r="AT2426" t="s">
        <v>231</v>
      </c>
      <c r="AV2426" t="s">
        <v>905</v>
      </c>
      <c r="AW2426" t="s">
        <v>1014</v>
      </c>
      <c r="AX2426" t="s">
        <v>223</v>
      </c>
      <c r="BA2426" s="57">
        <v>46252.333333333336</v>
      </c>
      <c r="BB2426" t="s">
        <v>9825</v>
      </c>
      <c r="BF2426" s="6" t="e">
        <f t="shared" si="111"/>
        <v>#NUM!</v>
      </c>
      <c r="BG2426" t="e">
        <f t="shared" si="112"/>
        <v>#NUM!</v>
      </c>
      <c r="BH2426" t="e">
        <f t="shared" si="113"/>
        <v>#NUM!</v>
      </c>
      <c r="BI2426" t="str">
        <f>VLOOKUP(H2426,Sheet2!$A$1:$B$270,2,FALSE)</f>
        <v>BATU</v>
      </c>
    </row>
    <row r="2427" spans="1:61">
      <c r="A2427">
        <v>2426</v>
      </c>
      <c r="B2427">
        <v>1002527009</v>
      </c>
      <c r="C2427">
        <v>3</v>
      </c>
      <c r="D2427" t="s">
        <v>42</v>
      </c>
      <c r="E2427">
        <v>5</v>
      </c>
      <c r="F2427" t="s">
        <v>106</v>
      </c>
      <c r="G2427" t="s">
        <v>107</v>
      </c>
      <c r="H2427" t="s">
        <v>442</v>
      </c>
      <c r="I2427" t="s">
        <v>213</v>
      </c>
      <c r="J2427" t="s">
        <v>214</v>
      </c>
      <c r="K2427" t="s">
        <v>149</v>
      </c>
      <c r="L2427" t="s">
        <v>215</v>
      </c>
      <c r="M2427" t="s">
        <v>76</v>
      </c>
      <c r="N2427" t="s">
        <v>216</v>
      </c>
      <c r="O2427" s="57">
        <v>46248.659675925926</v>
      </c>
      <c r="P2427" s="57">
        <v>46248.734826388885</v>
      </c>
      <c r="Q2427">
        <v>69366280</v>
      </c>
      <c r="S2427">
        <v>152511206411</v>
      </c>
      <c r="T2427" t="s">
        <v>13371</v>
      </c>
      <c r="U2427" t="s">
        <v>13372</v>
      </c>
      <c r="V2427" t="s">
        <v>13373</v>
      </c>
      <c r="Z2427">
        <v>113.2548</v>
      </c>
      <c r="AA2427">
        <v>-7.8305809999999996</v>
      </c>
      <c r="AB2427" t="s">
        <v>13374</v>
      </c>
      <c r="AC2427" t="s">
        <v>237</v>
      </c>
      <c r="AL2427" t="s">
        <v>218</v>
      </c>
      <c r="AM2427" t="s">
        <v>10008</v>
      </c>
      <c r="AN2427" t="s">
        <v>6</v>
      </c>
      <c r="AO2427" t="s">
        <v>10295</v>
      </c>
      <c r="AP2427" s="57">
        <v>46249.541666666664</v>
      </c>
      <c r="AR2427" t="s">
        <v>219</v>
      </c>
      <c r="AS2427" t="s">
        <v>442</v>
      </c>
      <c r="AT2427" t="s">
        <v>231</v>
      </c>
      <c r="AU2427">
        <v>20260814</v>
      </c>
      <c r="AV2427" t="s">
        <v>222</v>
      </c>
      <c r="AW2427" t="s">
        <v>1023</v>
      </c>
      <c r="AX2427" t="s">
        <v>223</v>
      </c>
      <c r="BA2427" s="57">
        <v>46249.541666666664</v>
      </c>
      <c r="BB2427" t="s">
        <v>10008</v>
      </c>
      <c r="BC2427">
        <v>2026</v>
      </c>
      <c r="BD2427">
        <v>8</v>
      </c>
      <c r="BE2427">
        <v>14</v>
      </c>
      <c r="BF2427" s="6">
        <f t="shared" si="111"/>
        <v>46248</v>
      </c>
      <c r="BG2427">
        <f t="shared" si="112"/>
        <v>-1.5416666666642413</v>
      </c>
      <c r="BH2427" t="str">
        <f t="shared" si="113"/>
        <v>COMPLY</v>
      </c>
      <c r="BI2427" t="str">
        <f>VLOOKUP(H2427,Sheet2!$A$1:$B$270,2,FALSE)</f>
        <v>PROBOLINGGO</v>
      </c>
    </row>
    <row r="2428" spans="1:61">
      <c r="A2428">
        <v>2427</v>
      </c>
      <c r="B2428">
        <v>1002508924</v>
      </c>
      <c r="C2428">
        <v>3</v>
      </c>
      <c r="D2428" t="s">
        <v>45</v>
      </c>
      <c r="E2428">
        <v>5</v>
      </c>
      <c r="F2428" t="s">
        <v>113</v>
      </c>
      <c r="G2428" t="s">
        <v>117</v>
      </c>
      <c r="H2428" t="s">
        <v>466</v>
      </c>
      <c r="I2428" t="s">
        <v>213</v>
      </c>
      <c r="J2428" t="s">
        <v>214</v>
      </c>
      <c r="K2428" t="s">
        <v>149</v>
      </c>
      <c r="M2428" t="s">
        <v>76</v>
      </c>
      <c r="N2428" t="s">
        <v>216</v>
      </c>
      <c r="O2428" s="57">
        <v>46238.648310185185</v>
      </c>
      <c r="P2428" s="57">
        <v>46244.399085648147</v>
      </c>
      <c r="Q2428">
        <v>69358398</v>
      </c>
      <c r="S2428">
        <v>172508208833</v>
      </c>
      <c r="T2428" t="s">
        <v>3458</v>
      </c>
      <c r="U2428" t="s">
        <v>3459</v>
      </c>
      <c r="V2428" t="s">
        <v>3460</v>
      </c>
      <c r="Z2428">
        <v>122.2079088</v>
      </c>
      <c r="AA2428">
        <v>-8.6173681000000002</v>
      </c>
      <c r="AB2428" t="s">
        <v>3461</v>
      </c>
      <c r="AC2428" t="s">
        <v>226</v>
      </c>
      <c r="AL2428" t="s">
        <v>218</v>
      </c>
      <c r="AM2428" t="s">
        <v>3462</v>
      </c>
      <c r="AN2428" t="s">
        <v>6</v>
      </c>
      <c r="AO2428" s="57">
        <v>46120.652789351851</v>
      </c>
      <c r="AP2428" s="57">
        <v>46240.541666666664</v>
      </c>
      <c r="AR2428" t="s">
        <v>219</v>
      </c>
      <c r="AS2428" t="s">
        <v>466</v>
      </c>
      <c r="AT2428" t="s">
        <v>231</v>
      </c>
      <c r="AU2428">
        <v>20260810</v>
      </c>
      <c r="AV2428" t="s">
        <v>222</v>
      </c>
      <c r="AW2428" t="s">
        <v>561</v>
      </c>
      <c r="AX2428" t="s">
        <v>223</v>
      </c>
      <c r="BA2428" s="57">
        <v>46240.541666666664</v>
      </c>
      <c r="BB2428" t="s">
        <v>3462</v>
      </c>
      <c r="BC2428">
        <v>2026</v>
      </c>
      <c r="BD2428">
        <v>8</v>
      </c>
      <c r="BE2428">
        <v>10</v>
      </c>
      <c r="BF2428" s="6">
        <f t="shared" si="111"/>
        <v>46244</v>
      </c>
      <c r="BG2428">
        <f t="shared" si="112"/>
        <v>3.4583333333357587</v>
      </c>
      <c r="BH2428" t="str">
        <f t="shared" si="113"/>
        <v>NOT COMPLY</v>
      </c>
      <c r="BI2428" t="str">
        <f>VLOOKUP(H2428,Sheet2!$A$1:$B$270,2,FALSE)</f>
        <v>MAUMERE</v>
      </c>
    </row>
    <row r="2429" spans="1:61">
      <c r="A2429">
        <v>2428</v>
      </c>
      <c r="B2429">
        <v>1002514486</v>
      </c>
      <c r="C2429">
        <v>3</v>
      </c>
      <c r="D2429" t="s">
        <v>59</v>
      </c>
      <c r="E2429">
        <v>4</v>
      </c>
      <c r="F2429" t="s">
        <v>224</v>
      </c>
      <c r="G2429" t="s">
        <v>224</v>
      </c>
      <c r="H2429" t="s">
        <v>975</v>
      </c>
      <c r="I2429" t="s">
        <v>213</v>
      </c>
      <c r="J2429" t="s">
        <v>214</v>
      </c>
      <c r="K2429" t="s">
        <v>149</v>
      </c>
      <c r="L2429" t="s">
        <v>215</v>
      </c>
      <c r="M2429" t="s">
        <v>575</v>
      </c>
      <c r="N2429" t="s">
        <v>216</v>
      </c>
      <c r="O2429" s="57">
        <v>46241.520092592589</v>
      </c>
      <c r="P2429" s="57">
        <v>46246.4765625</v>
      </c>
      <c r="Q2429">
        <v>69360725</v>
      </c>
      <c r="S2429">
        <v>143387115765</v>
      </c>
      <c r="T2429" t="s">
        <v>5667</v>
      </c>
      <c r="U2429" t="s">
        <v>5668</v>
      </c>
      <c r="V2429" t="s">
        <v>5669</v>
      </c>
      <c r="Z2429">
        <v>109.0817299</v>
      </c>
      <c r="AA2429">
        <v>-7.3860070999999996</v>
      </c>
      <c r="AB2429" t="s">
        <v>5670</v>
      </c>
      <c r="AC2429" t="s">
        <v>237</v>
      </c>
      <c r="AL2429" t="s">
        <v>218</v>
      </c>
      <c r="AM2429" t="s">
        <v>5671</v>
      </c>
      <c r="AN2429" t="s">
        <v>6</v>
      </c>
      <c r="AO2429" s="57">
        <v>46211.52783564815</v>
      </c>
      <c r="AP2429" s="57">
        <v>46242.541666666664</v>
      </c>
      <c r="AR2429" t="s">
        <v>14</v>
      </c>
      <c r="AS2429" t="s">
        <v>975</v>
      </c>
      <c r="AT2429" t="s">
        <v>231</v>
      </c>
      <c r="AV2429" t="s">
        <v>8671</v>
      </c>
      <c r="AW2429" t="s">
        <v>1012</v>
      </c>
      <c r="AX2429" t="s">
        <v>223</v>
      </c>
      <c r="BA2429" s="57">
        <v>46242.541666666664</v>
      </c>
      <c r="BB2429" t="s">
        <v>5671</v>
      </c>
      <c r="BF2429" s="6" t="e">
        <f t="shared" si="111"/>
        <v>#NUM!</v>
      </c>
      <c r="BG2429" t="e">
        <f t="shared" si="112"/>
        <v>#NUM!</v>
      </c>
      <c r="BH2429" t="e">
        <f t="shared" si="113"/>
        <v>#NUM!</v>
      </c>
      <c r="BI2429" t="e">
        <f>VLOOKUP(H2429,Sheet2!$A$1:$B$270,2,FALSE)</f>
        <v>#N/A</v>
      </c>
    </row>
    <row r="2430" spans="1:61">
      <c r="A2430">
        <v>2429</v>
      </c>
      <c r="B2430">
        <v>1002511123</v>
      </c>
      <c r="C2430">
        <v>3</v>
      </c>
      <c r="D2430" t="s">
        <v>49</v>
      </c>
      <c r="E2430">
        <v>4</v>
      </c>
      <c r="F2430" t="s">
        <v>246</v>
      </c>
      <c r="G2430" t="s">
        <v>247</v>
      </c>
      <c r="H2430" t="s">
        <v>630</v>
      </c>
      <c r="I2430" t="s">
        <v>9798</v>
      </c>
      <c r="J2430" t="s">
        <v>214</v>
      </c>
      <c r="K2430" t="s">
        <v>149</v>
      </c>
      <c r="M2430" t="s">
        <v>933</v>
      </c>
      <c r="N2430" t="s">
        <v>9799</v>
      </c>
      <c r="O2430" s="57">
        <v>46239.671782407408</v>
      </c>
      <c r="P2430" s="57">
        <v>46244.566157407404</v>
      </c>
      <c r="Q2430">
        <v>69163478</v>
      </c>
      <c r="S2430">
        <v>141423136588</v>
      </c>
      <c r="T2430" t="s">
        <v>11943</v>
      </c>
      <c r="U2430" t="s">
        <v>13375</v>
      </c>
      <c r="V2430" t="s">
        <v>13376</v>
      </c>
      <c r="Z2430">
        <v>110.4143749</v>
      </c>
      <c r="AA2430">
        <v>-7.0648571999999996</v>
      </c>
      <c r="AB2430" t="s">
        <v>11946</v>
      </c>
      <c r="AC2430" t="s">
        <v>226</v>
      </c>
      <c r="AL2430" t="s">
        <v>218</v>
      </c>
      <c r="AM2430" t="s">
        <v>12711</v>
      </c>
      <c r="AN2430" t="s">
        <v>6</v>
      </c>
      <c r="AO2430" s="57">
        <v>46150.673819444448</v>
      </c>
      <c r="AQ2430" t="s">
        <v>248</v>
      </c>
      <c r="AR2430" t="s">
        <v>12</v>
      </c>
      <c r="AS2430" t="s">
        <v>630</v>
      </c>
      <c r="AT2430" t="s">
        <v>231</v>
      </c>
      <c r="AV2430" t="s">
        <v>917</v>
      </c>
      <c r="AW2430" t="s">
        <v>10536</v>
      </c>
      <c r="AX2430" t="s">
        <v>223</v>
      </c>
      <c r="BA2430" s="57">
        <v>46240.5</v>
      </c>
      <c r="BB2430" t="s">
        <v>12711</v>
      </c>
      <c r="BF2430" s="6" t="e">
        <f t="shared" si="111"/>
        <v>#NUM!</v>
      </c>
      <c r="BG2430" t="e">
        <f t="shared" si="112"/>
        <v>#NUM!</v>
      </c>
      <c r="BH2430" t="e">
        <f t="shared" si="113"/>
        <v>#NUM!</v>
      </c>
      <c r="BI2430" t="e">
        <f>VLOOKUP(H2430,Sheet2!$A$1:$B$270,2,FALSE)</f>
        <v>#N/A</v>
      </c>
    </row>
    <row r="2431" spans="1:61">
      <c r="A2431">
        <v>2430</v>
      </c>
      <c r="B2431">
        <v>1002516979</v>
      </c>
      <c r="C2431">
        <v>3</v>
      </c>
      <c r="D2431" t="s">
        <v>49</v>
      </c>
      <c r="E2431">
        <v>4</v>
      </c>
      <c r="F2431" t="s">
        <v>252</v>
      </c>
      <c r="G2431" t="s">
        <v>553</v>
      </c>
      <c r="H2431" t="s">
        <v>603</v>
      </c>
      <c r="I2431" t="s">
        <v>213</v>
      </c>
      <c r="J2431" t="s">
        <v>214</v>
      </c>
      <c r="K2431" t="s">
        <v>149</v>
      </c>
      <c r="L2431" t="s">
        <v>215</v>
      </c>
      <c r="M2431" t="s">
        <v>76</v>
      </c>
      <c r="N2431" t="s">
        <v>216</v>
      </c>
      <c r="O2431" s="57">
        <v>46244.385370370372</v>
      </c>
      <c r="P2431" s="57">
        <v>46245.563761574071</v>
      </c>
      <c r="Q2431">
        <v>69362120</v>
      </c>
      <c r="S2431">
        <v>142214106571</v>
      </c>
      <c r="T2431" t="s">
        <v>6721</v>
      </c>
      <c r="U2431" t="s">
        <v>6722</v>
      </c>
      <c r="V2431" t="s">
        <v>6723</v>
      </c>
      <c r="Z2431">
        <v>108.86221500000001</v>
      </c>
      <c r="AA2431">
        <v>-6.9548930000000002</v>
      </c>
      <c r="AB2431" t="s">
        <v>6724</v>
      </c>
      <c r="AC2431" t="s">
        <v>237</v>
      </c>
      <c r="AL2431" t="s">
        <v>218</v>
      </c>
      <c r="AM2431" t="s">
        <v>6630</v>
      </c>
      <c r="AN2431" t="s">
        <v>6</v>
      </c>
      <c r="AO2431" s="57">
        <v>46303.392835648148</v>
      </c>
      <c r="AP2431" s="57">
        <v>46245.333333333336</v>
      </c>
      <c r="AR2431" t="s">
        <v>219</v>
      </c>
      <c r="AS2431" t="s">
        <v>603</v>
      </c>
      <c r="AT2431" t="s">
        <v>231</v>
      </c>
      <c r="AU2431">
        <v>20260811</v>
      </c>
      <c r="AV2431" t="s">
        <v>222</v>
      </c>
      <c r="AW2431" t="s">
        <v>1014</v>
      </c>
      <c r="AX2431" t="s">
        <v>223</v>
      </c>
      <c r="BA2431" s="57">
        <v>46245.333333333336</v>
      </c>
      <c r="BB2431" t="s">
        <v>6630</v>
      </c>
      <c r="BC2431">
        <v>2026</v>
      </c>
      <c r="BD2431">
        <v>8</v>
      </c>
      <c r="BE2431">
        <v>11</v>
      </c>
      <c r="BF2431" s="6">
        <f t="shared" si="111"/>
        <v>46245</v>
      </c>
      <c r="BG2431">
        <f t="shared" si="112"/>
        <v>-0.33333333333575865</v>
      </c>
      <c r="BH2431" t="str">
        <f t="shared" si="113"/>
        <v>COMPLY</v>
      </c>
      <c r="BI2431" t="e">
        <f>VLOOKUP(H2431,Sheet2!$A$1:$B$270,2,FALSE)</f>
        <v>#N/A</v>
      </c>
    </row>
    <row r="2432" spans="1:61">
      <c r="A2432">
        <v>2431</v>
      </c>
      <c r="B2432">
        <v>1002523123</v>
      </c>
      <c r="C2432">
        <v>3</v>
      </c>
      <c r="D2432" t="s">
        <v>55</v>
      </c>
      <c r="E2432">
        <v>5</v>
      </c>
      <c r="F2432" t="s">
        <v>228</v>
      </c>
      <c r="G2432" t="s">
        <v>127</v>
      </c>
      <c r="H2432" t="s">
        <v>330</v>
      </c>
      <c r="I2432" t="s">
        <v>213</v>
      </c>
      <c r="J2432" t="s">
        <v>214</v>
      </c>
      <c r="K2432" t="s">
        <v>149</v>
      </c>
      <c r="L2432" t="s">
        <v>215</v>
      </c>
      <c r="M2432" t="s">
        <v>76</v>
      </c>
      <c r="N2432" t="s">
        <v>216</v>
      </c>
      <c r="O2432" s="57">
        <v>46246.788842592592</v>
      </c>
      <c r="P2432" s="57">
        <v>46248.341053240743</v>
      </c>
      <c r="Q2432">
        <v>69364630</v>
      </c>
      <c r="S2432">
        <v>152431232362</v>
      </c>
      <c r="T2432" t="s">
        <v>8672</v>
      </c>
      <c r="U2432" t="s">
        <v>8673</v>
      </c>
      <c r="V2432" t="s">
        <v>8674</v>
      </c>
      <c r="Z2432">
        <v>113.85424733161901</v>
      </c>
      <c r="AA2432">
        <v>-7.02678443033557</v>
      </c>
      <c r="AB2432" t="s">
        <v>8675</v>
      </c>
      <c r="AC2432" t="s">
        <v>217</v>
      </c>
      <c r="AL2432" t="s">
        <v>218</v>
      </c>
      <c r="AM2432" t="s">
        <v>8676</v>
      </c>
      <c r="AN2432" t="s">
        <v>6</v>
      </c>
      <c r="AO2432" s="57">
        <v>46364.798796296294</v>
      </c>
      <c r="AP2432" s="57">
        <v>46247.625</v>
      </c>
      <c r="AR2432" t="s">
        <v>219</v>
      </c>
      <c r="AS2432" t="s">
        <v>330</v>
      </c>
      <c r="AT2432" t="s">
        <v>231</v>
      </c>
      <c r="AU2432">
        <v>20260814</v>
      </c>
      <c r="AV2432" t="s">
        <v>222</v>
      </c>
      <c r="AW2432" t="s">
        <v>1018</v>
      </c>
      <c r="AX2432" t="s">
        <v>223</v>
      </c>
      <c r="BA2432" s="57">
        <v>46247.625</v>
      </c>
      <c r="BB2432" t="s">
        <v>8676</v>
      </c>
      <c r="BC2432">
        <v>2026</v>
      </c>
      <c r="BD2432">
        <v>8</v>
      </c>
      <c r="BE2432">
        <v>14</v>
      </c>
      <c r="BF2432" s="6">
        <f t="shared" si="111"/>
        <v>46248</v>
      </c>
      <c r="BG2432">
        <f t="shared" si="112"/>
        <v>0.375</v>
      </c>
      <c r="BH2432" t="str">
        <f t="shared" si="113"/>
        <v>COMPLY</v>
      </c>
      <c r="BI2432" t="str">
        <f>VLOOKUP(H2432,Sheet2!$A$1:$B$270,2,FALSE)</f>
        <v>MADURA</v>
      </c>
    </row>
    <row r="2433" spans="1:61">
      <c r="A2433">
        <v>2432</v>
      </c>
      <c r="B2433">
        <v>1002513643</v>
      </c>
      <c r="C2433">
        <v>3</v>
      </c>
      <c r="D2433" t="s">
        <v>49</v>
      </c>
      <c r="E2433">
        <v>4</v>
      </c>
      <c r="F2433" t="s">
        <v>246</v>
      </c>
      <c r="G2433" t="s">
        <v>549</v>
      </c>
      <c r="H2433" t="s">
        <v>5682</v>
      </c>
      <c r="I2433" t="s">
        <v>213</v>
      </c>
      <c r="J2433" t="s">
        <v>214</v>
      </c>
      <c r="K2433" t="s">
        <v>149</v>
      </c>
      <c r="L2433" t="s">
        <v>215</v>
      </c>
      <c r="M2433" t="s">
        <v>76</v>
      </c>
      <c r="N2433" t="s">
        <v>216</v>
      </c>
      <c r="O2433" s="57">
        <v>46241.329131944447</v>
      </c>
      <c r="P2433" s="57">
        <v>46241.858055555553</v>
      </c>
      <c r="Q2433">
        <v>69360394</v>
      </c>
      <c r="S2433">
        <v>141409102108</v>
      </c>
      <c r="T2433" t="s">
        <v>5683</v>
      </c>
      <c r="U2433" t="s">
        <v>5684</v>
      </c>
      <c r="V2433" t="s">
        <v>5685</v>
      </c>
      <c r="Z2433">
        <v>110.04719073426099</v>
      </c>
      <c r="AA2433">
        <v>-7.0794245506639601</v>
      </c>
      <c r="AB2433" t="s">
        <v>5686</v>
      </c>
      <c r="AC2433" t="s">
        <v>237</v>
      </c>
      <c r="AL2433" t="s">
        <v>218</v>
      </c>
      <c r="AM2433" t="s">
        <v>5687</v>
      </c>
      <c r="AN2433" t="s">
        <v>6</v>
      </c>
      <c r="AO2433" s="57">
        <v>46211.330023148148</v>
      </c>
      <c r="AP2433" s="57">
        <v>46242.333333333336</v>
      </c>
      <c r="AR2433" t="s">
        <v>219</v>
      </c>
      <c r="AS2433" t="s">
        <v>5682</v>
      </c>
      <c r="AT2433" t="s">
        <v>231</v>
      </c>
      <c r="AU2433">
        <v>20260807</v>
      </c>
      <c r="AV2433" t="s">
        <v>222</v>
      </c>
      <c r="AW2433" t="s">
        <v>1018</v>
      </c>
      <c r="AX2433" t="s">
        <v>223</v>
      </c>
      <c r="BA2433" s="57">
        <v>46242.333333333336</v>
      </c>
      <c r="BB2433" t="s">
        <v>5687</v>
      </c>
      <c r="BC2433">
        <v>2026</v>
      </c>
      <c r="BD2433">
        <v>8</v>
      </c>
      <c r="BE2433">
        <v>7</v>
      </c>
      <c r="BF2433" s="6">
        <f t="shared" si="111"/>
        <v>46241</v>
      </c>
      <c r="BG2433">
        <f t="shared" si="112"/>
        <v>-1.3333333333357587</v>
      </c>
      <c r="BH2433" t="str">
        <f t="shared" si="113"/>
        <v>COMPLY</v>
      </c>
      <c r="BI2433" t="e">
        <f>VLOOKUP(H2433,Sheet2!$A$1:$B$270,2,FALSE)</f>
        <v>#N/A</v>
      </c>
    </row>
    <row r="2434" spans="1:61">
      <c r="A2434">
        <v>2433</v>
      </c>
      <c r="B2434">
        <v>1002517704</v>
      </c>
      <c r="C2434">
        <v>3</v>
      </c>
      <c r="D2434" t="s">
        <v>55</v>
      </c>
      <c r="E2434">
        <v>5</v>
      </c>
      <c r="F2434" t="s">
        <v>265</v>
      </c>
      <c r="G2434" t="s">
        <v>125</v>
      </c>
      <c r="H2434" t="s">
        <v>417</v>
      </c>
      <c r="I2434" t="s">
        <v>213</v>
      </c>
      <c r="J2434" t="s">
        <v>214</v>
      </c>
      <c r="K2434" t="s">
        <v>149</v>
      </c>
      <c r="M2434" t="s">
        <v>76</v>
      </c>
      <c r="N2434" t="s">
        <v>216</v>
      </c>
      <c r="O2434" s="57">
        <v>46244.554467592592</v>
      </c>
      <c r="P2434" s="57">
        <v>46244.628020833334</v>
      </c>
      <c r="Q2434">
        <v>69356754</v>
      </c>
      <c r="S2434">
        <v>152448204557</v>
      </c>
      <c r="T2434" t="s">
        <v>2551</v>
      </c>
      <c r="U2434" t="s">
        <v>6725</v>
      </c>
      <c r="V2434" t="s">
        <v>6726</v>
      </c>
      <c r="Z2434">
        <v>112.279774</v>
      </c>
      <c r="AA2434">
        <v>-6.8722849999999998</v>
      </c>
      <c r="AB2434" t="s">
        <v>2554</v>
      </c>
      <c r="AC2434" t="s">
        <v>217</v>
      </c>
      <c r="AL2434" t="s">
        <v>218</v>
      </c>
      <c r="AM2434" t="s">
        <v>6727</v>
      </c>
      <c r="AN2434" t="s">
        <v>6</v>
      </c>
      <c r="AO2434" s="57">
        <v>46303.559421296297</v>
      </c>
      <c r="AR2434" t="s">
        <v>219</v>
      </c>
      <c r="AS2434" t="s">
        <v>417</v>
      </c>
      <c r="AT2434" t="s">
        <v>231</v>
      </c>
      <c r="AU2434">
        <v>20260810</v>
      </c>
      <c r="AV2434" t="s">
        <v>222</v>
      </c>
      <c r="AW2434" t="s">
        <v>596</v>
      </c>
      <c r="AX2434" t="s">
        <v>223</v>
      </c>
      <c r="BA2434" s="57">
        <v>46244.291666666664</v>
      </c>
      <c r="BB2434" t="s">
        <v>6727</v>
      </c>
      <c r="BC2434">
        <v>2026</v>
      </c>
      <c r="BD2434">
        <v>8</v>
      </c>
      <c r="BE2434">
        <v>10</v>
      </c>
      <c r="BF2434" s="6">
        <f t="shared" si="111"/>
        <v>46244</v>
      </c>
      <c r="BG2434">
        <f t="shared" si="112"/>
        <v>-0.29166666666424135</v>
      </c>
      <c r="BH2434" t="str">
        <f t="shared" si="113"/>
        <v>COMPLY</v>
      </c>
      <c r="BI2434" t="str">
        <f>VLOOKUP(H2434,Sheet2!$A$1:$B$270,2,FALSE)</f>
        <v>GRESIK</v>
      </c>
    </row>
    <row r="2435" spans="1:61">
      <c r="A2435">
        <v>2434</v>
      </c>
      <c r="B2435">
        <v>1002510546</v>
      </c>
      <c r="C2435">
        <v>3</v>
      </c>
      <c r="D2435" t="s">
        <v>45</v>
      </c>
      <c r="E2435">
        <v>5</v>
      </c>
      <c r="F2435" t="s">
        <v>113</v>
      </c>
      <c r="G2435" t="s">
        <v>113</v>
      </c>
      <c r="H2435" t="s">
        <v>418</v>
      </c>
      <c r="I2435" t="s">
        <v>213</v>
      </c>
      <c r="J2435" t="s">
        <v>214</v>
      </c>
      <c r="K2435" t="s">
        <v>149</v>
      </c>
      <c r="L2435" t="s">
        <v>215</v>
      </c>
      <c r="M2435" t="s">
        <v>76</v>
      </c>
      <c r="N2435" t="s">
        <v>216</v>
      </c>
      <c r="O2435" s="57">
        <v>46239.56177083333</v>
      </c>
      <c r="P2435" s="57">
        <v>46244.670682870368</v>
      </c>
      <c r="Q2435">
        <v>69359152</v>
      </c>
      <c r="S2435">
        <v>172502311369</v>
      </c>
      <c r="T2435" t="s">
        <v>3471</v>
      </c>
      <c r="U2435" t="s">
        <v>1318</v>
      </c>
      <c r="V2435" t="s">
        <v>3472</v>
      </c>
      <c r="Z2435">
        <v>123.616453818976</v>
      </c>
      <c r="AA2435">
        <v>-10.158361841174999</v>
      </c>
      <c r="AB2435" t="s">
        <v>3473</v>
      </c>
      <c r="AC2435" t="s">
        <v>217</v>
      </c>
      <c r="AL2435" t="s">
        <v>218</v>
      </c>
      <c r="AM2435" t="s">
        <v>1321</v>
      </c>
      <c r="AN2435" t="s">
        <v>6</v>
      </c>
      <c r="AO2435" s="57">
        <v>46150.56925925926</v>
      </c>
      <c r="AP2435" s="57">
        <v>46240.541666666664</v>
      </c>
      <c r="AR2435" t="s">
        <v>219</v>
      </c>
      <c r="AS2435" t="s">
        <v>418</v>
      </c>
      <c r="AT2435" t="s">
        <v>231</v>
      </c>
      <c r="AU2435">
        <v>20260810</v>
      </c>
      <c r="AV2435" t="s">
        <v>222</v>
      </c>
      <c r="AW2435" t="s">
        <v>1010</v>
      </c>
      <c r="AX2435" t="s">
        <v>223</v>
      </c>
      <c r="BA2435" s="57">
        <v>46240.541666666664</v>
      </c>
      <c r="BB2435" t="s">
        <v>1321</v>
      </c>
      <c r="BC2435">
        <v>2026</v>
      </c>
      <c r="BD2435">
        <v>8</v>
      </c>
      <c r="BE2435">
        <v>10</v>
      </c>
      <c r="BF2435" s="6">
        <f t="shared" ref="BF2435:BF2498" si="114">DATE(BC2435,BD2435,BE2435)</f>
        <v>46244</v>
      </c>
      <c r="BG2435">
        <f t="shared" ref="BG2435:BG2498" si="115">BF2435-BA2435</f>
        <v>3.4583333333357587</v>
      </c>
      <c r="BH2435" t="str">
        <f t="shared" ref="BH2435:BH2498" si="116">IF(BG2435=1,"COMPLY",IF(BG2435&lt;1,"COMPLY","NOT COMPLY"))</f>
        <v>NOT COMPLY</v>
      </c>
      <c r="BI2435" t="str">
        <f>VLOOKUP(H2435,Sheet2!$A$1:$B$270,2,FALSE)</f>
        <v>KUPANG</v>
      </c>
    </row>
    <row r="2436" spans="1:61">
      <c r="A2436">
        <v>2435</v>
      </c>
      <c r="B2436">
        <v>1002520038</v>
      </c>
      <c r="C2436">
        <v>3</v>
      </c>
      <c r="D2436" t="s">
        <v>59</v>
      </c>
      <c r="E2436">
        <v>4</v>
      </c>
      <c r="F2436" t="s">
        <v>224</v>
      </c>
      <c r="G2436" t="s">
        <v>224</v>
      </c>
      <c r="H2436" t="s">
        <v>975</v>
      </c>
      <c r="I2436" t="s">
        <v>213</v>
      </c>
      <c r="J2436" t="s">
        <v>214</v>
      </c>
      <c r="K2436" t="s">
        <v>149</v>
      </c>
      <c r="M2436" t="s">
        <v>76</v>
      </c>
      <c r="N2436" t="s">
        <v>216</v>
      </c>
      <c r="O2436" s="57">
        <v>46245.582187499997</v>
      </c>
      <c r="P2436" s="57">
        <v>46245.869803240741</v>
      </c>
      <c r="Q2436">
        <v>69361613</v>
      </c>
      <c r="S2436">
        <v>143387116069</v>
      </c>
      <c r="T2436" t="s">
        <v>5000</v>
      </c>
      <c r="U2436" t="s">
        <v>7769</v>
      </c>
      <c r="V2436" t="s">
        <v>7770</v>
      </c>
      <c r="Z2436">
        <v>109.0979607</v>
      </c>
      <c r="AA2436">
        <v>-7.5302166000000001</v>
      </c>
      <c r="AB2436" t="s">
        <v>5003</v>
      </c>
      <c r="AC2436" t="s">
        <v>290</v>
      </c>
      <c r="AL2436" t="s">
        <v>218</v>
      </c>
      <c r="AM2436" t="s">
        <v>7771</v>
      </c>
      <c r="AN2436" t="s">
        <v>6</v>
      </c>
      <c r="AO2436" s="57">
        <v>46334.590532407405</v>
      </c>
      <c r="AR2436" t="s">
        <v>219</v>
      </c>
      <c r="AS2436" t="s">
        <v>975</v>
      </c>
      <c r="AT2436" t="s">
        <v>231</v>
      </c>
      <c r="AU2436">
        <v>20260811</v>
      </c>
      <c r="AV2436" t="s">
        <v>222</v>
      </c>
      <c r="AW2436" t="s">
        <v>591</v>
      </c>
      <c r="AX2436" t="s">
        <v>223</v>
      </c>
      <c r="BA2436" s="57">
        <v>46245.291666666664</v>
      </c>
      <c r="BB2436" t="s">
        <v>7771</v>
      </c>
      <c r="BC2436">
        <v>2026</v>
      </c>
      <c r="BD2436">
        <v>8</v>
      </c>
      <c r="BE2436">
        <v>11</v>
      </c>
      <c r="BF2436" s="6">
        <f t="shared" si="114"/>
        <v>46245</v>
      </c>
      <c r="BG2436">
        <f t="shared" si="115"/>
        <v>-0.29166666666424135</v>
      </c>
      <c r="BH2436" t="str">
        <f t="shared" si="116"/>
        <v>COMPLY</v>
      </c>
      <c r="BI2436" t="e">
        <f>VLOOKUP(H2436,Sheet2!$A$1:$B$270,2,FALSE)</f>
        <v>#N/A</v>
      </c>
    </row>
    <row r="2437" spans="1:61">
      <c r="A2437">
        <v>2436</v>
      </c>
      <c r="B2437">
        <v>1002526418</v>
      </c>
      <c r="C2437">
        <v>3</v>
      </c>
      <c r="D2437" t="s">
        <v>45</v>
      </c>
      <c r="E2437">
        <v>5</v>
      </c>
      <c r="F2437" t="s">
        <v>211</v>
      </c>
      <c r="G2437" t="s">
        <v>112</v>
      </c>
      <c r="H2437" t="s">
        <v>244</v>
      </c>
      <c r="I2437" t="s">
        <v>213</v>
      </c>
      <c r="J2437" t="s">
        <v>214</v>
      </c>
      <c r="K2437" t="s">
        <v>149</v>
      </c>
      <c r="L2437" t="s">
        <v>215</v>
      </c>
      <c r="M2437" t="s">
        <v>575</v>
      </c>
      <c r="N2437" t="s">
        <v>216</v>
      </c>
      <c r="O2437" s="57">
        <v>46248.569398148145</v>
      </c>
      <c r="P2437" s="57">
        <v>46250.554606481484</v>
      </c>
      <c r="Q2437">
        <v>69366042</v>
      </c>
      <c r="S2437">
        <v>172605804148</v>
      </c>
      <c r="T2437" t="s">
        <v>10314</v>
      </c>
      <c r="U2437" t="s">
        <v>13377</v>
      </c>
      <c r="V2437" t="s">
        <v>13378</v>
      </c>
      <c r="Z2437">
        <v>116.244514994323</v>
      </c>
      <c r="AA2437">
        <v>-8.5408318742717597</v>
      </c>
      <c r="AB2437" t="s">
        <v>10317</v>
      </c>
      <c r="AC2437" t="s">
        <v>217</v>
      </c>
      <c r="AL2437" t="s">
        <v>218</v>
      </c>
      <c r="AM2437" t="s">
        <v>13379</v>
      </c>
      <c r="AN2437" t="s">
        <v>6</v>
      </c>
      <c r="AO2437" t="s">
        <v>9895</v>
      </c>
      <c r="AP2437" s="57">
        <v>46249.541666666664</v>
      </c>
      <c r="AR2437" t="s">
        <v>14</v>
      </c>
      <c r="AS2437" t="s">
        <v>244</v>
      </c>
      <c r="AT2437" t="s">
        <v>352</v>
      </c>
      <c r="AV2437" t="s">
        <v>13380</v>
      </c>
      <c r="AW2437" t="s">
        <v>13381</v>
      </c>
      <c r="AX2437" t="s">
        <v>223</v>
      </c>
      <c r="BA2437" s="57">
        <v>46249.541666666664</v>
      </c>
      <c r="BB2437" t="s">
        <v>13379</v>
      </c>
      <c r="BF2437" s="6" t="e">
        <f t="shared" si="114"/>
        <v>#NUM!</v>
      </c>
      <c r="BG2437" t="e">
        <f t="shared" si="115"/>
        <v>#NUM!</v>
      </c>
      <c r="BH2437" t="e">
        <f t="shared" si="116"/>
        <v>#NUM!</v>
      </c>
      <c r="BI2437" t="str">
        <f>VLOOKUP(H2437,Sheet2!$A$1:$B$270,2,FALSE)</f>
        <v>MATARAM</v>
      </c>
    </row>
    <row r="2438" spans="1:61">
      <c r="A2438">
        <v>2437</v>
      </c>
      <c r="B2438">
        <v>1002529555</v>
      </c>
      <c r="C2438">
        <v>3</v>
      </c>
      <c r="D2438" t="s">
        <v>45</v>
      </c>
      <c r="E2438">
        <v>5</v>
      </c>
      <c r="F2438" t="s">
        <v>211</v>
      </c>
      <c r="G2438" t="s">
        <v>116</v>
      </c>
      <c r="H2438" t="s">
        <v>272</v>
      </c>
      <c r="I2438" t="s">
        <v>9791</v>
      </c>
      <c r="J2438" t="s">
        <v>214</v>
      </c>
      <c r="K2438" t="s">
        <v>149</v>
      </c>
      <c r="M2438" t="s">
        <v>225</v>
      </c>
      <c r="N2438" t="s">
        <v>10136</v>
      </c>
      <c r="O2438" s="57">
        <v>46250.501608796294</v>
      </c>
      <c r="P2438" s="57">
        <v>46250.504363425927</v>
      </c>
      <c r="Q2438">
        <v>69359384</v>
      </c>
      <c r="S2438">
        <v>172604214114</v>
      </c>
      <c r="T2438" t="s">
        <v>13382</v>
      </c>
      <c r="U2438" t="s">
        <v>11811</v>
      </c>
      <c r="V2438" t="s">
        <v>13383</v>
      </c>
      <c r="Z2438">
        <v>116.5415411</v>
      </c>
      <c r="AA2438">
        <v>-8.3845065999999999</v>
      </c>
      <c r="AB2438" t="s">
        <v>13384</v>
      </c>
      <c r="AC2438" t="s">
        <v>226</v>
      </c>
      <c r="AL2438" t="s">
        <v>218</v>
      </c>
      <c r="AM2438" t="s">
        <v>11851</v>
      </c>
      <c r="AN2438" t="s">
        <v>6</v>
      </c>
      <c r="AO2438" t="s">
        <v>10614</v>
      </c>
      <c r="AR2438" t="s">
        <v>18</v>
      </c>
      <c r="AS2438" t="s">
        <v>272</v>
      </c>
      <c r="AT2438" t="s">
        <v>231</v>
      </c>
      <c r="AV2438" t="s">
        <v>227</v>
      </c>
      <c r="AW2438" t="s">
        <v>9797</v>
      </c>
      <c r="AX2438" t="s">
        <v>223</v>
      </c>
      <c r="BA2438" s="57">
        <v>46250.5</v>
      </c>
      <c r="BB2438" t="s">
        <v>11851</v>
      </c>
      <c r="BF2438" s="6" t="e">
        <f t="shared" si="114"/>
        <v>#NUM!</v>
      </c>
      <c r="BG2438" t="e">
        <f t="shared" si="115"/>
        <v>#NUM!</v>
      </c>
      <c r="BH2438" t="e">
        <f t="shared" si="116"/>
        <v>#NUM!</v>
      </c>
      <c r="BI2438" t="str">
        <f>VLOOKUP(H2438,Sheet2!$A$1:$B$270,2,FALSE)</f>
        <v>SELONG</v>
      </c>
    </row>
    <row r="2439" spans="1:61">
      <c r="A2439">
        <v>2438</v>
      </c>
      <c r="B2439">
        <v>1002507969</v>
      </c>
      <c r="C2439">
        <v>3</v>
      </c>
      <c r="D2439" t="s">
        <v>59</v>
      </c>
      <c r="E2439">
        <v>4</v>
      </c>
      <c r="F2439" t="s">
        <v>243</v>
      </c>
      <c r="G2439" t="s">
        <v>899</v>
      </c>
      <c r="H2439" t="s">
        <v>948</v>
      </c>
      <c r="I2439" t="s">
        <v>213</v>
      </c>
      <c r="J2439" t="s">
        <v>214</v>
      </c>
      <c r="K2439" t="s">
        <v>149</v>
      </c>
      <c r="L2439" t="s">
        <v>215</v>
      </c>
      <c r="M2439" t="s">
        <v>76</v>
      </c>
      <c r="N2439" t="s">
        <v>216</v>
      </c>
      <c r="O2439" s="57">
        <v>46238.505509259259</v>
      </c>
      <c r="P2439" s="57">
        <v>46239.925115740742</v>
      </c>
      <c r="Q2439">
        <v>69358215</v>
      </c>
      <c r="S2439">
        <v>142138510520</v>
      </c>
      <c r="T2439" t="s">
        <v>3474</v>
      </c>
      <c r="U2439" t="s">
        <v>3475</v>
      </c>
      <c r="V2439" t="s">
        <v>3476</v>
      </c>
      <c r="Z2439">
        <v>110.03760370000001</v>
      </c>
      <c r="AA2439">
        <v>-7.6728223</v>
      </c>
      <c r="AB2439" t="s">
        <v>3477</v>
      </c>
      <c r="AC2439" t="s">
        <v>237</v>
      </c>
      <c r="AL2439" t="s">
        <v>218</v>
      </c>
      <c r="AM2439" t="s">
        <v>3478</v>
      </c>
      <c r="AN2439" t="s">
        <v>6</v>
      </c>
      <c r="AO2439" s="57">
        <v>46120.506863425922</v>
      </c>
      <c r="AP2439" s="57">
        <v>46242.625</v>
      </c>
      <c r="AR2439" t="s">
        <v>219</v>
      </c>
      <c r="AS2439" t="s">
        <v>948</v>
      </c>
      <c r="AT2439" t="s">
        <v>231</v>
      </c>
      <c r="AU2439">
        <v>20260805</v>
      </c>
      <c r="AV2439" t="s">
        <v>222</v>
      </c>
      <c r="AW2439" t="s">
        <v>1027</v>
      </c>
      <c r="AX2439" t="s">
        <v>223</v>
      </c>
      <c r="BA2439" s="57">
        <v>46242.625</v>
      </c>
      <c r="BB2439" t="s">
        <v>3478</v>
      </c>
      <c r="BC2439">
        <v>2026</v>
      </c>
      <c r="BD2439">
        <v>8</v>
      </c>
      <c r="BE2439">
        <v>5</v>
      </c>
      <c r="BF2439" s="6">
        <f t="shared" si="114"/>
        <v>46239</v>
      </c>
      <c r="BG2439">
        <f t="shared" si="115"/>
        <v>-3.625</v>
      </c>
      <c r="BH2439" t="str">
        <f t="shared" si="116"/>
        <v>COMPLY</v>
      </c>
      <c r="BI2439" t="e">
        <f>VLOOKUP(H2439,Sheet2!$A$1:$B$270,2,FALSE)</f>
        <v>#N/A</v>
      </c>
    </row>
    <row r="2440" spans="1:61">
      <c r="A2440">
        <v>2439</v>
      </c>
      <c r="B2440">
        <v>1002507376</v>
      </c>
      <c r="C2440">
        <v>3</v>
      </c>
      <c r="D2440" t="s">
        <v>42</v>
      </c>
      <c r="E2440">
        <v>5</v>
      </c>
      <c r="F2440" t="s">
        <v>233</v>
      </c>
      <c r="G2440" t="s">
        <v>101</v>
      </c>
      <c r="H2440" t="s">
        <v>263</v>
      </c>
      <c r="I2440" t="s">
        <v>213</v>
      </c>
      <c r="J2440" t="s">
        <v>214</v>
      </c>
      <c r="K2440" t="s">
        <v>149</v>
      </c>
      <c r="M2440" t="s">
        <v>76</v>
      </c>
      <c r="N2440" t="s">
        <v>216</v>
      </c>
      <c r="O2440" s="57">
        <v>46238.435671296298</v>
      </c>
      <c r="P2440" s="57">
        <v>46240.675694444442</v>
      </c>
      <c r="Q2440">
        <v>69358055</v>
      </c>
      <c r="S2440">
        <v>152316231880</v>
      </c>
      <c r="T2440" t="s">
        <v>3483</v>
      </c>
      <c r="U2440" t="s">
        <v>3484</v>
      </c>
      <c r="V2440" t="s">
        <v>3485</v>
      </c>
      <c r="Z2440">
        <v>112.70062</v>
      </c>
      <c r="AA2440">
        <v>-7.4406451999999996</v>
      </c>
      <c r="AB2440" t="s">
        <v>3486</v>
      </c>
      <c r="AC2440" t="s">
        <v>230</v>
      </c>
      <c r="AL2440" t="s">
        <v>218</v>
      </c>
      <c r="AM2440" t="s">
        <v>3487</v>
      </c>
      <c r="AN2440" t="s">
        <v>6</v>
      </c>
      <c r="AO2440" s="57">
        <v>46120.444444444445</v>
      </c>
      <c r="AP2440" s="57">
        <v>46240.333333333336</v>
      </c>
      <c r="AR2440" t="s">
        <v>219</v>
      </c>
      <c r="AS2440" t="s">
        <v>263</v>
      </c>
      <c r="AT2440" t="s">
        <v>570</v>
      </c>
      <c r="AU2440">
        <v>20260806</v>
      </c>
      <c r="AV2440" t="s">
        <v>222</v>
      </c>
      <c r="AW2440" t="s">
        <v>1071</v>
      </c>
      <c r="AX2440" t="s">
        <v>223</v>
      </c>
      <c r="BA2440" s="57">
        <v>46240.333333333336</v>
      </c>
      <c r="BB2440" t="s">
        <v>3487</v>
      </c>
      <c r="BC2440">
        <v>2026</v>
      </c>
      <c r="BD2440">
        <v>8</v>
      </c>
      <c r="BE2440">
        <v>6</v>
      </c>
      <c r="BF2440" s="6">
        <f t="shared" si="114"/>
        <v>46240</v>
      </c>
      <c r="BG2440">
        <f t="shared" si="115"/>
        <v>-0.33333333333575865</v>
      </c>
      <c r="BH2440" t="str">
        <f t="shared" si="116"/>
        <v>COMPLY</v>
      </c>
      <c r="BI2440" t="str">
        <f>VLOOKUP(H2440,Sheet2!$A$1:$B$270,2,FALSE)</f>
        <v>SIDOARJO</v>
      </c>
    </row>
    <row r="2441" spans="1:61">
      <c r="A2441">
        <v>2440</v>
      </c>
      <c r="B2441">
        <v>1002507748</v>
      </c>
      <c r="C2441">
        <v>3</v>
      </c>
      <c r="D2441" t="s">
        <v>38</v>
      </c>
      <c r="E2441">
        <v>5</v>
      </c>
      <c r="F2441" t="s">
        <v>250</v>
      </c>
      <c r="G2441" t="s">
        <v>91</v>
      </c>
      <c r="H2441" t="s">
        <v>446</v>
      </c>
      <c r="I2441" t="s">
        <v>213</v>
      </c>
      <c r="J2441" t="s">
        <v>214</v>
      </c>
      <c r="K2441" t="s">
        <v>149</v>
      </c>
      <c r="L2441" t="s">
        <v>215</v>
      </c>
      <c r="M2441" t="s">
        <v>76</v>
      </c>
      <c r="N2441" t="s">
        <v>216</v>
      </c>
      <c r="O2441" s="57">
        <v>46238.476354166669</v>
      </c>
      <c r="P2441" s="57">
        <v>46238.657916666663</v>
      </c>
      <c r="Q2441">
        <v>69358154</v>
      </c>
      <c r="S2441">
        <v>152708209566</v>
      </c>
      <c r="T2441" t="s">
        <v>3488</v>
      </c>
      <c r="U2441" t="s">
        <v>3489</v>
      </c>
      <c r="V2441" t="s">
        <v>3490</v>
      </c>
      <c r="Z2441">
        <v>112.6346786</v>
      </c>
      <c r="AA2441">
        <v>-8.0158488000000006</v>
      </c>
      <c r="AB2441" t="s">
        <v>3491</v>
      </c>
      <c r="AC2441" t="s">
        <v>237</v>
      </c>
      <c r="AL2441" t="s">
        <v>218</v>
      </c>
      <c r="AM2441" t="s">
        <v>3492</v>
      </c>
      <c r="AN2441" t="s">
        <v>6</v>
      </c>
      <c r="AO2441" s="57">
        <v>46120.48636574074</v>
      </c>
      <c r="AP2441" s="57">
        <v>46239.541666666664</v>
      </c>
      <c r="AR2441" t="s">
        <v>219</v>
      </c>
      <c r="AS2441" t="s">
        <v>446</v>
      </c>
      <c r="AT2441" t="s">
        <v>231</v>
      </c>
      <c r="AU2441">
        <v>20260804</v>
      </c>
      <c r="AV2441" t="s">
        <v>222</v>
      </c>
      <c r="AW2441" t="s">
        <v>1010</v>
      </c>
      <c r="AX2441" t="s">
        <v>223</v>
      </c>
      <c r="BA2441" s="57">
        <v>46239.541666666664</v>
      </c>
      <c r="BB2441" t="s">
        <v>3492</v>
      </c>
      <c r="BC2441">
        <v>2026</v>
      </c>
      <c r="BD2441">
        <v>8</v>
      </c>
      <c r="BE2441">
        <v>4</v>
      </c>
      <c r="BF2441" s="6">
        <f t="shared" si="114"/>
        <v>46238</v>
      </c>
      <c r="BG2441">
        <f t="shared" si="115"/>
        <v>-1.5416666666642413</v>
      </c>
      <c r="BH2441" t="str">
        <f t="shared" si="116"/>
        <v>COMPLY</v>
      </c>
      <c r="BI2441" t="str">
        <f>VLOOKUP(H2441,Sheet2!$A$1:$B$270,2,FALSE)</f>
        <v>MALANG</v>
      </c>
    </row>
    <row r="2442" spans="1:61">
      <c r="A2442">
        <v>2441</v>
      </c>
      <c r="B2442">
        <v>1002511215</v>
      </c>
      <c r="C2442">
        <v>3</v>
      </c>
      <c r="D2442" t="s">
        <v>49</v>
      </c>
      <c r="E2442">
        <v>4</v>
      </c>
      <c r="F2442" t="s">
        <v>246</v>
      </c>
      <c r="G2442" t="s">
        <v>247</v>
      </c>
      <c r="H2442" t="s">
        <v>969</v>
      </c>
      <c r="I2442" t="s">
        <v>213</v>
      </c>
      <c r="J2442" t="s">
        <v>214</v>
      </c>
      <c r="K2442" t="s">
        <v>149</v>
      </c>
      <c r="L2442" t="s">
        <v>215</v>
      </c>
      <c r="M2442" t="s">
        <v>575</v>
      </c>
      <c r="N2442" t="s">
        <v>216</v>
      </c>
      <c r="O2442" s="57">
        <v>46239.705509259256</v>
      </c>
      <c r="P2442" s="57">
        <v>46241.6953587963</v>
      </c>
      <c r="Q2442">
        <v>69359416</v>
      </c>
      <c r="S2442">
        <v>146422108928</v>
      </c>
      <c r="T2442" t="s">
        <v>3493</v>
      </c>
      <c r="U2442" t="s">
        <v>3494</v>
      </c>
      <c r="V2442" t="s">
        <v>3495</v>
      </c>
      <c r="Z2442">
        <v>110.432676</v>
      </c>
      <c r="AA2442">
        <v>-7.0021639999999996</v>
      </c>
      <c r="AB2442" t="s">
        <v>3496</v>
      </c>
      <c r="AC2442" t="s">
        <v>237</v>
      </c>
      <c r="AL2442" t="s">
        <v>218</v>
      </c>
      <c r="AM2442" t="s">
        <v>3497</v>
      </c>
      <c r="AN2442" t="s">
        <v>6</v>
      </c>
      <c r="AO2442" s="57">
        <v>46150.715601851851</v>
      </c>
      <c r="AP2442" s="57">
        <v>46240.541666666664</v>
      </c>
      <c r="AR2442" t="s">
        <v>14</v>
      </c>
      <c r="AS2442" t="s">
        <v>969</v>
      </c>
      <c r="AT2442" t="s">
        <v>231</v>
      </c>
      <c r="AV2442" t="s">
        <v>5701</v>
      </c>
      <c r="AW2442" t="s">
        <v>999</v>
      </c>
      <c r="AX2442" t="s">
        <v>223</v>
      </c>
      <c r="BA2442" s="57">
        <v>46240.541666666664</v>
      </c>
      <c r="BB2442" t="s">
        <v>3497</v>
      </c>
      <c r="BF2442" s="6" t="e">
        <f t="shared" si="114"/>
        <v>#NUM!</v>
      </c>
      <c r="BG2442" t="e">
        <f t="shared" si="115"/>
        <v>#NUM!</v>
      </c>
      <c r="BH2442" t="e">
        <f t="shared" si="116"/>
        <v>#NUM!</v>
      </c>
      <c r="BI2442" t="e">
        <f>VLOOKUP(H2442,Sheet2!$A$1:$B$270,2,FALSE)</f>
        <v>#N/A</v>
      </c>
    </row>
    <row r="2443" spans="1:61">
      <c r="A2443">
        <v>2442</v>
      </c>
      <c r="B2443">
        <v>1002512141</v>
      </c>
      <c r="C2443">
        <v>3</v>
      </c>
      <c r="D2443" t="s">
        <v>55</v>
      </c>
      <c r="E2443">
        <v>5</v>
      </c>
      <c r="F2443" t="s">
        <v>313</v>
      </c>
      <c r="G2443" t="s">
        <v>124</v>
      </c>
      <c r="H2443" t="s">
        <v>397</v>
      </c>
      <c r="I2443" t="s">
        <v>213</v>
      </c>
      <c r="J2443" t="s">
        <v>214</v>
      </c>
      <c r="K2443" t="s">
        <v>149</v>
      </c>
      <c r="M2443" t="s">
        <v>76</v>
      </c>
      <c r="N2443" t="s">
        <v>608</v>
      </c>
      <c r="O2443" s="57">
        <v>46240.493252314816</v>
      </c>
      <c r="P2443" s="57">
        <v>46241.675092592595</v>
      </c>
      <c r="Q2443">
        <v>69359876</v>
      </c>
      <c r="R2443">
        <v>3135940016</v>
      </c>
      <c r="S2443">
        <v>152302236649</v>
      </c>
      <c r="T2443" t="s">
        <v>3498</v>
      </c>
      <c r="U2443" t="s">
        <v>3499</v>
      </c>
      <c r="V2443" t="s">
        <v>3500</v>
      </c>
      <c r="Z2443">
        <v>112.7682696</v>
      </c>
      <c r="AA2443">
        <v>-7.3534416</v>
      </c>
      <c r="AB2443" t="s">
        <v>3501</v>
      </c>
      <c r="AC2443" t="s">
        <v>290</v>
      </c>
      <c r="AL2443" t="s">
        <v>218</v>
      </c>
      <c r="AM2443" t="s">
        <v>3502</v>
      </c>
      <c r="AN2443" t="s">
        <v>6</v>
      </c>
      <c r="AO2443" s="57">
        <v>46181.496516203704</v>
      </c>
      <c r="AP2443" s="57">
        <v>46241.541666666664</v>
      </c>
      <c r="AR2443" t="s">
        <v>219</v>
      </c>
      <c r="AS2443" t="s">
        <v>397</v>
      </c>
      <c r="AT2443" t="s">
        <v>231</v>
      </c>
      <c r="AU2443">
        <v>20260807</v>
      </c>
      <c r="AV2443" t="s">
        <v>222</v>
      </c>
      <c r="AW2443" t="s">
        <v>613</v>
      </c>
      <c r="AX2443" t="s">
        <v>223</v>
      </c>
      <c r="BA2443" s="57">
        <v>46241.541666666664</v>
      </c>
      <c r="BB2443" t="s">
        <v>3502</v>
      </c>
      <c r="BC2443">
        <v>2026</v>
      </c>
      <c r="BD2443">
        <v>8</v>
      </c>
      <c r="BE2443">
        <v>7</v>
      </c>
      <c r="BF2443" s="6">
        <f t="shared" si="114"/>
        <v>46241</v>
      </c>
      <c r="BG2443">
        <f t="shared" si="115"/>
        <v>-0.54166666666424135</v>
      </c>
      <c r="BH2443" t="str">
        <f t="shared" si="116"/>
        <v>COMPLY</v>
      </c>
      <c r="BI2443" t="str">
        <f>VLOOKUP(H2443,Sheet2!$A$1:$B$270,2,FALSE)</f>
        <v>SURABAYA SELATAN</v>
      </c>
    </row>
    <row r="2444" spans="1:61">
      <c r="A2444">
        <v>2443</v>
      </c>
      <c r="B2444">
        <v>1002530402</v>
      </c>
      <c r="C2444">
        <v>3</v>
      </c>
      <c r="D2444" t="s">
        <v>55</v>
      </c>
      <c r="E2444">
        <v>5</v>
      </c>
      <c r="F2444" t="s">
        <v>228</v>
      </c>
      <c r="G2444" t="s">
        <v>121</v>
      </c>
      <c r="H2444" t="s">
        <v>491</v>
      </c>
      <c r="I2444" t="s">
        <v>213</v>
      </c>
      <c r="J2444" t="s">
        <v>214</v>
      </c>
      <c r="K2444" t="s">
        <v>149</v>
      </c>
      <c r="M2444" t="s">
        <v>240</v>
      </c>
      <c r="N2444" t="s">
        <v>216</v>
      </c>
      <c r="O2444" s="57">
        <v>46251.349953703706</v>
      </c>
      <c r="P2444" s="57">
        <v>46251.550011574072</v>
      </c>
      <c r="Q2444">
        <v>69367803</v>
      </c>
      <c r="S2444">
        <v>152458900518</v>
      </c>
      <c r="T2444" t="s">
        <v>13385</v>
      </c>
      <c r="U2444" t="s">
        <v>13386</v>
      </c>
      <c r="V2444" t="s">
        <v>13387</v>
      </c>
      <c r="Z2444">
        <v>113.0835714</v>
      </c>
      <c r="AA2444">
        <v>-6.8926363999999998</v>
      </c>
      <c r="AB2444" t="s">
        <v>13388</v>
      </c>
      <c r="AC2444" t="s">
        <v>230</v>
      </c>
      <c r="AL2444" t="s">
        <v>218</v>
      </c>
      <c r="AM2444" t="s">
        <v>11009</v>
      </c>
      <c r="AN2444" t="s">
        <v>6</v>
      </c>
      <c r="AO2444" t="s">
        <v>9826</v>
      </c>
      <c r="AP2444" s="57">
        <v>46252.541666666664</v>
      </c>
      <c r="AR2444" t="s">
        <v>241</v>
      </c>
      <c r="AS2444" t="s">
        <v>491</v>
      </c>
      <c r="AT2444" t="s">
        <v>231</v>
      </c>
      <c r="AV2444" t="s">
        <v>240</v>
      </c>
      <c r="AW2444" t="s">
        <v>561</v>
      </c>
      <c r="AX2444" t="s">
        <v>223</v>
      </c>
      <c r="BA2444" s="57">
        <v>46252.541666666664</v>
      </c>
      <c r="BB2444" t="s">
        <v>11009</v>
      </c>
      <c r="BF2444" s="6" t="e">
        <f t="shared" si="114"/>
        <v>#NUM!</v>
      </c>
      <c r="BG2444" t="e">
        <f t="shared" si="115"/>
        <v>#NUM!</v>
      </c>
      <c r="BH2444" t="e">
        <f t="shared" si="116"/>
        <v>#NUM!</v>
      </c>
      <c r="BI2444" t="str">
        <f>VLOOKUP(H2444,Sheet2!$A$1:$B$270,2,FALSE)</f>
        <v>MADURA</v>
      </c>
    </row>
    <row r="2445" spans="1:61">
      <c r="A2445">
        <v>2444</v>
      </c>
      <c r="B2445">
        <v>1002510110</v>
      </c>
      <c r="C2445">
        <v>3</v>
      </c>
      <c r="D2445" t="s">
        <v>38</v>
      </c>
      <c r="E2445">
        <v>5</v>
      </c>
      <c r="F2445" t="s">
        <v>92</v>
      </c>
      <c r="G2445" t="s">
        <v>89</v>
      </c>
      <c r="H2445" t="s">
        <v>409</v>
      </c>
      <c r="I2445" t="s">
        <v>213</v>
      </c>
      <c r="J2445" t="s">
        <v>214</v>
      </c>
      <c r="K2445" t="s">
        <v>149</v>
      </c>
      <c r="L2445" t="s">
        <v>215</v>
      </c>
      <c r="M2445" t="s">
        <v>76</v>
      </c>
      <c r="N2445" t="s">
        <v>216</v>
      </c>
      <c r="O2445" s="57">
        <v>46239.459675925929</v>
      </c>
      <c r="P2445" s="57">
        <v>46239.872673611113</v>
      </c>
      <c r="Q2445">
        <v>69358947</v>
      </c>
      <c r="S2445">
        <v>152609258525</v>
      </c>
      <c r="T2445" t="s">
        <v>3503</v>
      </c>
      <c r="U2445" t="s">
        <v>3504</v>
      </c>
      <c r="V2445" t="s">
        <v>3505</v>
      </c>
      <c r="Z2445">
        <v>111.764422</v>
      </c>
      <c r="AA2445">
        <v>-7.2351890000000001</v>
      </c>
      <c r="AB2445" t="s">
        <v>3506</v>
      </c>
      <c r="AC2445" t="s">
        <v>237</v>
      </c>
      <c r="AL2445" t="s">
        <v>218</v>
      </c>
      <c r="AM2445" t="s">
        <v>3507</v>
      </c>
      <c r="AN2445" t="s">
        <v>6</v>
      </c>
      <c r="AO2445" s="57">
        <v>46150.475636574076</v>
      </c>
      <c r="AP2445" s="57">
        <v>46240.333333333336</v>
      </c>
      <c r="AR2445" t="s">
        <v>219</v>
      </c>
      <c r="AS2445" t="s">
        <v>409</v>
      </c>
      <c r="AT2445" t="s">
        <v>231</v>
      </c>
      <c r="AU2445">
        <v>20260805</v>
      </c>
      <c r="AV2445" t="s">
        <v>222</v>
      </c>
      <c r="AW2445" t="s">
        <v>1010</v>
      </c>
      <c r="AX2445" t="s">
        <v>223</v>
      </c>
      <c r="BA2445" s="57">
        <v>46240.333333333336</v>
      </c>
      <c r="BB2445" t="s">
        <v>3507</v>
      </c>
      <c r="BC2445">
        <v>2026</v>
      </c>
      <c r="BD2445">
        <v>8</v>
      </c>
      <c r="BE2445">
        <v>5</v>
      </c>
      <c r="BF2445" s="6">
        <f t="shared" si="114"/>
        <v>46239</v>
      </c>
      <c r="BG2445">
        <f t="shared" si="115"/>
        <v>-1.3333333333357587</v>
      </c>
      <c r="BH2445" t="str">
        <f t="shared" si="116"/>
        <v>COMPLY</v>
      </c>
      <c r="BI2445" t="str">
        <f>VLOOKUP(H2445,Sheet2!$A$1:$B$270,2,FALSE)</f>
        <v>BOJONEGORO</v>
      </c>
    </row>
    <row r="2446" spans="1:61">
      <c r="A2446">
        <v>2445</v>
      </c>
      <c r="B2446">
        <v>1002515872</v>
      </c>
      <c r="C2446">
        <v>3</v>
      </c>
      <c r="D2446" t="s">
        <v>38</v>
      </c>
      <c r="E2446">
        <v>5</v>
      </c>
      <c r="F2446" t="s">
        <v>92</v>
      </c>
      <c r="G2446" t="s">
        <v>97</v>
      </c>
      <c r="H2446" t="s">
        <v>400</v>
      </c>
      <c r="I2446" t="s">
        <v>213</v>
      </c>
      <c r="J2446" t="s">
        <v>214</v>
      </c>
      <c r="K2446" t="s">
        <v>149</v>
      </c>
      <c r="M2446" t="s">
        <v>76</v>
      </c>
      <c r="N2446" t="s">
        <v>216</v>
      </c>
      <c r="O2446" s="57">
        <v>46242.517546296294</v>
      </c>
      <c r="P2446" s="57">
        <v>46242.771608796298</v>
      </c>
      <c r="Q2446">
        <v>69358013</v>
      </c>
      <c r="S2446">
        <v>152645204490</v>
      </c>
      <c r="T2446" t="s">
        <v>2393</v>
      </c>
      <c r="U2446" t="s">
        <v>5702</v>
      </c>
      <c r="V2446" t="s">
        <v>5703</v>
      </c>
      <c r="Z2446">
        <v>111.721199</v>
      </c>
      <c r="AA2446">
        <v>-7.0123540000000002</v>
      </c>
      <c r="AB2446" t="s">
        <v>2396</v>
      </c>
      <c r="AC2446" t="s">
        <v>230</v>
      </c>
      <c r="AL2446" t="s">
        <v>218</v>
      </c>
      <c r="AM2446" t="s">
        <v>5704</v>
      </c>
      <c r="AN2446" t="s">
        <v>6</v>
      </c>
      <c r="AO2446" s="57">
        <v>46242.527673611112</v>
      </c>
      <c r="AR2446" t="s">
        <v>219</v>
      </c>
      <c r="AS2446" t="s">
        <v>400</v>
      </c>
      <c r="AT2446" t="s">
        <v>231</v>
      </c>
      <c r="AU2446">
        <v>20260808</v>
      </c>
      <c r="AV2446" t="s">
        <v>222</v>
      </c>
      <c r="AW2446" t="s">
        <v>591</v>
      </c>
      <c r="AX2446" t="s">
        <v>223</v>
      </c>
      <c r="BA2446" s="57">
        <v>46242.291666666664</v>
      </c>
      <c r="BB2446" t="s">
        <v>5704</v>
      </c>
      <c r="BC2446">
        <v>2026</v>
      </c>
      <c r="BD2446">
        <v>8</v>
      </c>
      <c r="BE2446">
        <v>8</v>
      </c>
      <c r="BF2446" s="6">
        <f t="shared" si="114"/>
        <v>46242</v>
      </c>
      <c r="BG2446">
        <f t="shared" si="115"/>
        <v>-0.29166666666424135</v>
      </c>
      <c r="BH2446" t="str">
        <f t="shared" si="116"/>
        <v>COMPLY</v>
      </c>
      <c r="BI2446" t="str">
        <f>VLOOKUP(H2446,Sheet2!$A$1:$B$270,2,FALSE)</f>
        <v>BOJONEGORO</v>
      </c>
    </row>
    <row r="2447" spans="1:61">
      <c r="A2447">
        <v>2446</v>
      </c>
      <c r="B2447">
        <v>1002518665</v>
      </c>
      <c r="C2447">
        <v>3</v>
      </c>
      <c r="D2447" t="s">
        <v>51</v>
      </c>
      <c r="E2447">
        <v>4</v>
      </c>
      <c r="F2447" t="s">
        <v>273</v>
      </c>
      <c r="G2447" t="s">
        <v>273</v>
      </c>
      <c r="H2447" t="s">
        <v>939</v>
      </c>
      <c r="I2447" t="s">
        <v>213</v>
      </c>
      <c r="J2447" t="s">
        <v>214</v>
      </c>
      <c r="K2447" t="s">
        <v>149</v>
      </c>
      <c r="L2447" t="s">
        <v>215</v>
      </c>
      <c r="M2447" t="s">
        <v>575</v>
      </c>
      <c r="N2447" t="s">
        <v>216</v>
      </c>
      <c r="O2447" s="57">
        <v>46244.756215277775</v>
      </c>
      <c r="P2447" s="57">
        <v>46247.499340277776</v>
      </c>
      <c r="Q2447">
        <v>69362784</v>
      </c>
      <c r="S2447">
        <v>141456115297</v>
      </c>
      <c r="T2447" t="s">
        <v>6728</v>
      </c>
      <c r="U2447" t="s">
        <v>6729</v>
      </c>
      <c r="V2447" t="s">
        <v>6730</v>
      </c>
      <c r="Z2447">
        <v>110.656087</v>
      </c>
      <c r="AA2447">
        <v>-6.8962630000000003</v>
      </c>
      <c r="AB2447" t="s">
        <v>6731</v>
      </c>
      <c r="AC2447" t="s">
        <v>237</v>
      </c>
      <c r="AL2447" t="s">
        <v>218</v>
      </c>
      <c r="AM2447" t="s">
        <v>6732</v>
      </c>
      <c r="AN2447" t="s">
        <v>6</v>
      </c>
      <c r="AO2447" s="57">
        <v>46303.777662037035</v>
      </c>
      <c r="AP2447" s="57">
        <v>46245.625</v>
      </c>
      <c r="AQ2447" t="s">
        <v>248</v>
      </c>
      <c r="AR2447" t="s">
        <v>14</v>
      </c>
      <c r="AS2447" t="s">
        <v>939</v>
      </c>
      <c r="AT2447" t="s">
        <v>231</v>
      </c>
      <c r="AV2447" t="s">
        <v>9611</v>
      </c>
      <c r="AW2447" t="s">
        <v>1018</v>
      </c>
      <c r="AX2447" t="s">
        <v>223</v>
      </c>
      <c r="BA2447" s="57">
        <v>46245.625</v>
      </c>
      <c r="BB2447" t="s">
        <v>6732</v>
      </c>
      <c r="BF2447" s="6" t="e">
        <f t="shared" si="114"/>
        <v>#NUM!</v>
      </c>
      <c r="BG2447" t="e">
        <f t="shared" si="115"/>
        <v>#NUM!</v>
      </c>
      <c r="BH2447" t="e">
        <f t="shared" si="116"/>
        <v>#NUM!</v>
      </c>
      <c r="BI2447" t="e">
        <f>VLOOKUP(H2447,Sheet2!$A$1:$B$270,2,FALSE)</f>
        <v>#N/A</v>
      </c>
    </row>
    <row r="2448" spans="1:61">
      <c r="A2448">
        <v>2447</v>
      </c>
      <c r="B2448">
        <v>1002524343</v>
      </c>
      <c r="C2448">
        <v>3</v>
      </c>
      <c r="D2448" t="s">
        <v>55</v>
      </c>
      <c r="E2448">
        <v>5</v>
      </c>
      <c r="F2448" t="s">
        <v>228</v>
      </c>
      <c r="G2448" t="s">
        <v>121</v>
      </c>
      <c r="H2448" t="s">
        <v>284</v>
      </c>
      <c r="I2448" t="s">
        <v>213</v>
      </c>
      <c r="J2448" t="s">
        <v>214</v>
      </c>
      <c r="K2448" t="s">
        <v>149</v>
      </c>
      <c r="L2448" t="s">
        <v>215</v>
      </c>
      <c r="M2448" t="s">
        <v>76</v>
      </c>
      <c r="N2448" t="s">
        <v>216</v>
      </c>
      <c r="O2448" s="57">
        <v>46247.576354166667</v>
      </c>
      <c r="P2448" s="57">
        <v>46248.731006944443</v>
      </c>
      <c r="Q2448">
        <v>69365193</v>
      </c>
      <c r="S2448">
        <v>152437905623</v>
      </c>
      <c r="T2448" t="s">
        <v>9612</v>
      </c>
      <c r="U2448" t="s">
        <v>13389</v>
      </c>
      <c r="V2448" t="s">
        <v>9613</v>
      </c>
      <c r="Z2448">
        <v>113.15019596368001</v>
      </c>
      <c r="AA2448">
        <v>-6.9185270793189204</v>
      </c>
      <c r="AB2448" t="s">
        <v>9614</v>
      </c>
      <c r="AC2448" t="s">
        <v>217</v>
      </c>
      <c r="AL2448" t="s">
        <v>218</v>
      </c>
      <c r="AM2448" t="s">
        <v>9615</v>
      </c>
      <c r="AN2448" t="s">
        <v>6</v>
      </c>
      <c r="AO2448" t="s">
        <v>9033</v>
      </c>
      <c r="AP2448" s="57">
        <v>46248.541666666664</v>
      </c>
      <c r="AR2448" t="s">
        <v>219</v>
      </c>
      <c r="AS2448" t="s">
        <v>284</v>
      </c>
      <c r="AT2448" t="s">
        <v>221</v>
      </c>
      <c r="AU2448">
        <v>20260814</v>
      </c>
      <c r="AV2448" t="s">
        <v>222</v>
      </c>
      <c r="AW2448" t="s">
        <v>979</v>
      </c>
      <c r="AX2448" t="s">
        <v>223</v>
      </c>
      <c r="BA2448" s="57">
        <v>46248.541666666664</v>
      </c>
      <c r="BB2448" t="s">
        <v>9615</v>
      </c>
      <c r="BC2448">
        <v>2026</v>
      </c>
      <c r="BD2448">
        <v>8</v>
      </c>
      <c r="BE2448">
        <v>14</v>
      </c>
      <c r="BF2448" s="6">
        <f t="shared" si="114"/>
        <v>46248</v>
      </c>
      <c r="BG2448">
        <f t="shared" si="115"/>
        <v>-0.54166666666424135</v>
      </c>
      <c r="BH2448" t="str">
        <f t="shared" si="116"/>
        <v>COMPLY</v>
      </c>
      <c r="BI2448" t="str">
        <f>VLOOKUP(H2448,Sheet2!$A$1:$B$270,2,FALSE)</f>
        <v>MADURA</v>
      </c>
    </row>
    <row r="2449" spans="1:61">
      <c r="A2449">
        <v>2448</v>
      </c>
      <c r="B2449">
        <v>1002530911</v>
      </c>
      <c r="C2449">
        <v>3</v>
      </c>
      <c r="D2449" t="s">
        <v>38</v>
      </c>
      <c r="E2449">
        <v>5</v>
      </c>
      <c r="F2449" t="s">
        <v>90</v>
      </c>
      <c r="G2449" t="s">
        <v>96</v>
      </c>
      <c r="H2449" t="s">
        <v>517</v>
      </c>
      <c r="I2449" t="s">
        <v>213</v>
      </c>
      <c r="J2449" t="s">
        <v>214</v>
      </c>
      <c r="K2449" t="s">
        <v>149</v>
      </c>
      <c r="L2449" t="s">
        <v>215</v>
      </c>
      <c r="M2449" t="s">
        <v>240</v>
      </c>
      <c r="N2449" t="s">
        <v>216</v>
      </c>
      <c r="O2449" s="57">
        <v>46251.566620370373</v>
      </c>
      <c r="P2449" s="57">
        <v>46251.568067129629</v>
      </c>
      <c r="Q2449">
        <v>69368125</v>
      </c>
      <c r="S2449">
        <v>152623202624</v>
      </c>
      <c r="T2449" t="s">
        <v>13085</v>
      </c>
      <c r="U2449" t="s">
        <v>13390</v>
      </c>
      <c r="V2449" t="s">
        <v>13391</v>
      </c>
      <c r="Z2449">
        <v>111.726141013511</v>
      </c>
      <c r="AA2449">
        <v>-8.2865235893455296</v>
      </c>
      <c r="AB2449" t="s">
        <v>13392</v>
      </c>
      <c r="AC2449" t="s">
        <v>237</v>
      </c>
      <c r="AL2449" t="s">
        <v>218</v>
      </c>
      <c r="AM2449" t="s">
        <v>10505</v>
      </c>
      <c r="AN2449" t="s">
        <v>6</v>
      </c>
      <c r="AO2449" t="s">
        <v>10146</v>
      </c>
      <c r="AP2449" s="57">
        <v>46252.541666666664</v>
      </c>
      <c r="AR2449" t="s">
        <v>241</v>
      </c>
      <c r="AS2449" t="s">
        <v>517</v>
      </c>
      <c r="AT2449" t="s">
        <v>231</v>
      </c>
      <c r="AV2449" t="s">
        <v>240</v>
      </c>
      <c r="AW2449" t="s">
        <v>1018</v>
      </c>
      <c r="AX2449" t="s">
        <v>223</v>
      </c>
      <c r="BA2449" s="57">
        <v>46252.541666666664</v>
      </c>
      <c r="BB2449" t="s">
        <v>10505</v>
      </c>
      <c r="BF2449" s="6" t="e">
        <f t="shared" si="114"/>
        <v>#NUM!</v>
      </c>
      <c r="BG2449" t="e">
        <f t="shared" si="115"/>
        <v>#NUM!</v>
      </c>
      <c r="BH2449" t="e">
        <f t="shared" si="116"/>
        <v>#NUM!</v>
      </c>
      <c r="BI2449" t="str">
        <f>VLOOKUP(H2449,Sheet2!$A$1:$B$270,2,FALSE)</f>
        <v>PONOROGO</v>
      </c>
    </row>
    <row r="2450" spans="1:61">
      <c r="A2450">
        <v>2449</v>
      </c>
      <c r="B2450">
        <v>1002513948</v>
      </c>
      <c r="C2450">
        <v>3</v>
      </c>
      <c r="D2450" t="s">
        <v>38</v>
      </c>
      <c r="E2450">
        <v>5</v>
      </c>
      <c r="F2450" t="s">
        <v>92</v>
      </c>
      <c r="G2450" t="s">
        <v>94</v>
      </c>
      <c r="H2450" t="s">
        <v>462</v>
      </c>
      <c r="I2450" t="s">
        <v>213</v>
      </c>
      <c r="J2450" t="s">
        <v>214</v>
      </c>
      <c r="K2450" t="s">
        <v>149</v>
      </c>
      <c r="L2450" t="s">
        <v>215</v>
      </c>
      <c r="M2450" t="s">
        <v>76</v>
      </c>
      <c r="N2450" t="s">
        <v>216</v>
      </c>
      <c r="O2450" s="57">
        <v>46241.411759259259</v>
      </c>
      <c r="P2450" s="57">
        <v>46242.486226851855</v>
      </c>
      <c r="Q2450">
        <v>69360491</v>
      </c>
      <c r="S2450">
        <v>152605224714</v>
      </c>
      <c r="T2450" t="s">
        <v>5710</v>
      </c>
      <c r="U2450" t="s">
        <v>5711</v>
      </c>
      <c r="V2450" t="s">
        <v>5712</v>
      </c>
      <c r="Z2450">
        <v>111.42888232784399</v>
      </c>
      <c r="AA2450">
        <v>-7.4960584584111398</v>
      </c>
      <c r="AB2450" t="s">
        <v>5713</v>
      </c>
      <c r="AC2450" t="s">
        <v>237</v>
      </c>
      <c r="AL2450" t="s">
        <v>218</v>
      </c>
      <c r="AM2450" t="s">
        <v>5714</v>
      </c>
      <c r="AN2450" t="s">
        <v>6</v>
      </c>
      <c r="AO2450" s="57">
        <v>46211.413402777776</v>
      </c>
      <c r="AP2450" s="57">
        <v>46244.333333333336</v>
      </c>
      <c r="AR2450" t="s">
        <v>219</v>
      </c>
      <c r="AS2450" t="s">
        <v>462</v>
      </c>
      <c r="AT2450" t="s">
        <v>231</v>
      </c>
      <c r="AU2450">
        <v>20260808</v>
      </c>
      <c r="AV2450" t="s">
        <v>222</v>
      </c>
      <c r="AW2450" t="s">
        <v>1010</v>
      </c>
      <c r="AX2450" t="s">
        <v>223</v>
      </c>
      <c r="BA2450" s="57">
        <v>46244.333333333336</v>
      </c>
      <c r="BB2450" t="s">
        <v>5714</v>
      </c>
      <c r="BC2450">
        <v>2026</v>
      </c>
      <c r="BD2450">
        <v>8</v>
      </c>
      <c r="BE2450">
        <v>8</v>
      </c>
      <c r="BF2450" s="6">
        <f t="shared" si="114"/>
        <v>46242</v>
      </c>
      <c r="BG2450">
        <f t="shared" si="115"/>
        <v>-2.3333333333357587</v>
      </c>
      <c r="BH2450" t="str">
        <f t="shared" si="116"/>
        <v>COMPLY</v>
      </c>
      <c r="BI2450" t="str">
        <f>VLOOKUP(H2450,Sheet2!$A$1:$B$270,2,FALSE)</f>
        <v>MADIUN</v>
      </c>
    </row>
    <row r="2451" spans="1:61">
      <c r="A2451">
        <v>2450</v>
      </c>
      <c r="B2451">
        <v>1002523134</v>
      </c>
      <c r="C2451">
        <v>3</v>
      </c>
      <c r="D2451" t="s">
        <v>49</v>
      </c>
      <c r="E2451">
        <v>4</v>
      </c>
      <c r="F2451" t="s">
        <v>252</v>
      </c>
      <c r="G2451" t="s">
        <v>931</v>
      </c>
      <c r="H2451" t="s">
        <v>932</v>
      </c>
      <c r="I2451" t="s">
        <v>213</v>
      </c>
      <c r="J2451" t="s">
        <v>214</v>
      </c>
      <c r="K2451" t="s">
        <v>149</v>
      </c>
      <c r="M2451" t="s">
        <v>76</v>
      </c>
      <c r="N2451" t="s">
        <v>216</v>
      </c>
      <c r="O2451" s="57">
        <v>46246.798530092594</v>
      </c>
      <c r="P2451" s="57">
        <v>46247.648865740739</v>
      </c>
      <c r="Q2451">
        <v>69364652</v>
      </c>
      <c r="S2451">
        <v>142212126213</v>
      </c>
      <c r="T2451" t="s">
        <v>8677</v>
      </c>
      <c r="U2451" t="s">
        <v>9616</v>
      </c>
      <c r="V2451" t="s">
        <v>8678</v>
      </c>
      <c r="Z2451">
        <v>109.131389</v>
      </c>
      <c r="AA2451">
        <v>-6.8846920999999996</v>
      </c>
      <c r="AB2451" t="s">
        <v>8679</v>
      </c>
      <c r="AC2451" t="s">
        <v>226</v>
      </c>
      <c r="AL2451" t="s">
        <v>218</v>
      </c>
      <c r="AM2451" t="s">
        <v>8680</v>
      </c>
      <c r="AN2451" t="s">
        <v>6</v>
      </c>
      <c r="AO2451" s="57">
        <v>46364.809502314813</v>
      </c>
      <c r="AP2451" s="57">
        <v>46248.333333333336</v>
      </c>
      <c r="AR2451" t="s">
        <v>219</v>
      </c>
      <c r="AS2451" t="s">
        <v>932</v>
      </c>
      <c r="AT2451" t="s">
        <v>231</v>
      </c>
      <c r="AU2451">
        <v>20260813</v>
      </c>
      <c r="AV2451" t="s">
        <v>222</v>
      </c>
      <c r="AW2451" t="s">
        <v>561</v>
      </c>
      <c r="AX2451" t="s">
        <v>223</v>
      </c>
      <c r="BA2451" s="57">
        <v>46248.333333333336</v>
      </c>
      <c r="BB2451" t="s">
        <v>8680</v>
      </c>
      <c r="BC2451">
        <v>2026</v>
      </c>
      <c r="BD2451">
        <v>8</v>
      </c>
      <c r="BE2451">
        <v>13</v>
      </c>
      <c r="BF2451" s="6">
        <f t="shared" si="114"/>
        <v>46247</v>
      </c>
      <c r="BG2451">
        <f t="shared" si="115"/>
        <v>-1.3333333333357587</v>
      </c>
      <c r="BH2451" t="str">
        <f t="shared" si="116"/>
        <v>COMPLY</v>
      </c>
      <c r="BI2451" t="e">
        <f>VLOOKUP(H2451,Sheet2!$A$1:$B$270,2,FALSE)</f>
        <v>#N/A</v>
      </c>
    </row>
    <row r="2452" spans="1:61">
      <c r="A2452">
        <v>2451</v>
      </c>
      <c r="B2452">
        <v>1002527561</v>
      </c>
      <c r="C2452">
        <v>3</v>
      </c>
      <c r="D2452" t="s">
        <v>42</v>
      </c>
      <c r="E2452">
        <v>5</v>
      </c>
      <c r="F2452" t="s">
        <v>233</v>
      </c>
      <c r="G2452" t="s">
        <v>105</v>
      </c>
      <c r="H2452" t="s">
        <v>269</v>
      </c>
      <c r="I2452" t="s">
        <v>213</v>
      </c>
      <c r="J2452" t="s">
        <v>214</v>
      </c>
      <c r="K2452" t="s">
        <v>149</v>
      </c>
      <c r="M2452" t="s">
        <v>76</v>
      </c>
      <c r="N2452" t="s">
        <v>216</v>
      </c>
      <c r="O2452" s="57">
        <v>46249.028333333335</v>
      </c>
      <c r="P2452" s="57">
        <v>46249.760231481479</v>
      </c>
      <c r="Q2452">
        <v>69366501</v>
      </c>
      <c r="S2452">
        <v>152321203474</v>
      </c>
      <c r="T2452" t="s">
        <v>13393</v>
      </c>
      <c r="U2452" t="s">
        <v>13394</v>
      </c>
      <c r="V2452" t="s">
        <v>13395</v>
      </c>
      <c r="Z2452">
        <v>112.5839155</v>
      </c>
      <c r="AA2452">
        <v>-7.5694800999999998</v>
      </c>
      <c r="AB2452" t="s">
        <v>13396</v>
      </c>
      <c r="AC2452" t="s">
        <v>230</v>
      </c>
      <c r="AL2452" t="s">
        <v>218</v>
      </c>
      <c r="AM2452" t="s">
        <v>13397</v>
      </c>
      <c r="AN2452" t="s">
        <v>6</v>
      </c>
      <c r="AO2452" t="s">
        <v>10679</v>
      </c>
      <c r="AP2452" s="57">
        <v>46250.625</v>
      </c>
      <c r="AR2452" t="s">
        <v>219</v>
      </c>
      <c r="AS2452" t="s">
        <v>269</v>
      </c>
      <c r="AT2452" t="s">
        <v>966</v>
      </c>
      <c r="AU2452">
        <v>20260815</v>
      </c>
      <c r="AV2452" t="s">
        <v>222</v>
      </c>
      <c r="AW2452" t="s">
        <v>982</v>
      </c>
      <c r="AX2452" t="s">
        <v>223</v>
      </c>
      <c r="BA2452" s="57">
        <v>46250.625</v>
      </c>
      <c r="BB2452" t="s">
        <v>13397</v>
      </c>
      <c r="BC2452">
        <v>2026</v>
      </c>
      <c r="BD2452">
        <v>8</v>
      </c>
      <c r="BE2452">
        <v>15</v>
      </c>
      <c r="BF2452" s="6">
        <f t="shared" si="114"/>
        <v>46249</v>
      </c>
      <c r="BG2452">
        <f t="shared" si="115"/>
        <v>-1.625</v>
      </c>
      <c r="BH2452" t="str">
        <f t="shared" si="116"/>
        <v>COMPLY</v>
      </c>
      <c r="BI2452" t="str">
        <f>VLOOKUP(H2452,Sheet2!$A$1:$B$270,2,FALSE)</f>
        <v>MOJOKERTO</v>
      </c>
    </row>
    <row r="2453" spans="1:61">
      <c r="A2453">
        <v>2452</v>
      </c>
      <c r="B2453">
        <v>1002515707</v>
      </c>
      <c r="C2453">
        <v>3</v>
      </c>
      <c r="D2453" t="s">
        <v>55</v>
      </c>
      <c r="E2453">
        <v>5</v>
      </c>
      <c r="F2453" t="s">
        <v>265</v>
      </c>
      <c r="G2453" t="s">
        <v>122</v>
      </c>
      <c r="H2453" t="s">
        <v>348</v>
      </c>
      <c r="I2453" t="s">
        <v>213</v>
      </c>
      <c r="J2453" t="s">
        <v>214</v>
      </c>
      <c r="K2453" t="s">
        <v>149</v>
      </c>
      <c r="L2453" t="s">
        <v>215</v>
      </c>
      <c r="M2453" t="s">
        <v>575</v>
      </c>
      <c r="N2453" t="s">
        <v>216</v>
      </c>
      <c r="O2453" s="57">
        <v>46242.426354166666</v>
      </c>
      <c r="P2453" s="57">
        <v>46245.588564814818</v>
      </c>
      <c r="Q2453">
        <v>69361282</v>
      </c>
      <c r="S2453">
        <v>152443206923</v>
      </c>
      <c r="T2453" t="s">
        <v>5715</v>
      </c>
      <c r="U2453" t="s">
        <v>5716</v>
      </c>
      <c r="V2453" t="s">
        <v>5717</v>
      </c>
      <c r="Z2453">
        <v>112.425079531967</v>
      </c>
      <c r="AA2453">
        <v>-7.3290119174684198</v>
      </c>
      <c r="AB2453" t="s">
        <v>5718</v>
      </c>
      <c r="AC2453" t="s">
        <v>217</v>
      </c>
      <c r="AL2453" t="s">
        <v>218</v>
      </c>
      <c r="AM2453" t="s">
        <v>5514</v>
      </c>
      <c r="AN2453" t="s">
        <v>6</v>
      </c>
      <c r="AO2453" s="57">
        <v>46242.434189814812</v>
      </c>
      <c r="AP2453" s="57">
        <v>46243.333333333336</v>
      </c>
      <c r="AR2453" t="s">
        <v>14</v>
      </c>
      <c r="AS2453" t="s">
        <v>348</v>
      </c>
      <c r="AT2453" t="s">
        <v>231</v>
      </c>
      <c r="AV2453" t="s">
        <v>7772</v>
      </c>
      <c r="AW2453" t="s">
        <v>1012</v>
      </c>
      <c r="AX2453" t="s">
        <v>223</v>
      </c>
      <c r="BA2453" s="57">
        <v>46243.333333333336</v>
      </c>
      <c r="BB2453" t="s">
        <v>5514</v>
      </c>
      <c r="BF2453" s="6" t="e">
        <f t="shared" si="114"/>
        <v>#NUM!</v>
      </c>
      <c r="BG2453" t="e">
        <f t="shared" si="115"/>
        <v>#NUM!</v>
      </c>
      <c r="BH2453" t="e">
        <f t="shared" si="116"/>
        <v>#NUM!</v>
      </c>
      <c r="BI2453" t="str">
        <f>VLOOKUP(H2453,Sheet2!$A$1:$B$270,2,FALSE)</f>
        <v>GRESIK</v>
      </c>
    </row>
    <row r="2454" spans="1:61">
      <c r="A2454">
        <v>2453</v>
      </c>
      <c r="B2454">
        <v>1002514431</v>
      </c>
      <c r="C2454">
        <v>3</v>
      </c>
      <c r="D2454" t="s">
        <v>55</v>
      </c>
      <c r="E2454">
        <v>5</v>
      </c>
      <c r="F2454" t="s">
        <v>313</v>
      </c>
      <c r="G2454" t="s">
        <v>126</v>
      </c>
      <c r="H2454" t="s">
        <v>382</v>
      </c>
      <c r="I2454" t="s">
        <v>9798</v>
      </c>
      <c r="J2454" t="s">
        <v>214</v>
      </c>
      <c r="K2454" t="s">
        <v>149</v>
      </c>
      <c r="M2454" t="s">
        <v>586</v>
      </c>
      <c r="N2454" t="s">
        <v>10821</v>
      </c>
      <c r="O2454" s="57">
        <v>46241.495497685188</v>
      </c>
      <c r="P2454" s="57">
        <v>46247.387662037036</v>
      </c>
      <c r="Q2454">
        <v>16775233</v>
      </c>
      <c r="S2454">
        <v>152303247161</v>
      </c>
      <c r="T2454" t="s">
        <v>11158</v>
      </c>
      <c r="U2454" t="s">
        <v>13398</v>
      </c>
      <c r="V2454" t="s">
        <v>13399</v>
      </c>
      <c r="Z2454">
        <v>112.7820621</v>
      </c>
      <c r="AA2454">
        <v>-7.2741549000000001</v>
      </c>
      <c r="AB2454" t="s">
        <v>13400</v>
      </c>
      <c r="AC2454" t="s">
        <v>291</v>
      </c>
      <c r="AL2454" t="s">
        <v>218</v>
      </c>
      <c r="AM2454" t="s">
        <v>13401</v>
      </c>
      <c r="AN2454" t="s">
        <v>6</v>
      </c>
      <c r="AO2454" s="57">
        <v>46211.496574074074</v>
      </c>
      <c r="AQ2454" t="s">
        <v>248</v>
      </c>
      <c r="AR2454" t="s">
        <v>14</v>
      </c>
      <c r="AS2454" t="s">
        <v>382</v>
      </c>
      <c r="AT2454" t="s">
        <v>231</v>
      </c>
      <c r="AV2454" t="s">
        <v>587</v>
      </c>
      <c r="AW2454" t="s">
        <v>10347</v>
      </c>
      <c r="AX2454" t="s">
        <v>223</v>
      </c>
      <c r="BA2454" s="57">
        <v>46241.5</v>
      </c>
      <c r="BB2454" t="s">
        <v>13401</v>
      </c>
      <c r="BF2454" s="6" t="e">
        <f t="shared" si="114"/>
        <v>#NUM!</v>
      </c>
      <c r="BG2454" t="e">
        <f t="shared" si="115"/>
        <v>#NUM!</v>
      </c>
      <c r="BH2454" t="e">
        <f t="shared" si="116"/>
        <v>#NUM!</v>
      </c>
      <c r="BI2454" t="str">
        <f>VLOOKUP(H2454,Sheet2!$A$1:$B$270,2,FALSE)</f>
        <v>SURABAYA SELATAN</v>
      </c>
    </row>
    <row r="2455" spans="1:61">
      <c r="A2455">
        <v>2454</v>
      </c>
      <c r="B2455">
        <v>1002505943</v>
      </c>
      <c r="C2455">
        <v>3</v>
      </c>
      <c r="D2455" t="s">
        <v>42</v>
      </c>
      <c r="E2455">
        <v>5</v>
      </c>
      <c r="F2455" t="s">
        <v>233</v>
      </c>
      <c r="G2455" t="s">
        <v>101</v>
      </c>
      <c r="H2455" t="s">
        <v>263</v>
      </c>
      <c r="I2455" t="s">
        <v>213</v>
      </c>
      <c r="J2455" t="s">
        <v>214</v>
      </c>
      <c r="K2455" t="s">
        <v>149</v>
      </c>
      <c r="M2455" t="s">
        <v>76</v>
      </c>
      <c r="N2455" t="s">
        <v>216</v>
      </c>
      <c r="O2455" s="57">
        <v>46237.497256944444</v>
      </c>
      <c r="P2455" s="57">
        <v>46238.512604166666</v>
      </c>
      <c r="Q2455">
        <v>69357403</v>
      </c>
      <c r="S2455">
        <v>152316231839</v>
      </c>
      <c r="T2455" t="s">
        <v>3523</v>
      </c>
      <c r="U2455" t="s">
        <v>3524</v>
      </c>
      <c r="V2455" t="s">
        <v>3525</v>
      </c>
      <c r="Z2455">
        <v>112.72986899999999</v>
      </c>
      <c r="AA2455">
        <v>-7.4494984000000004</v>
      </c>
      <c r="AB2455" t="s">
        <v>3526</v>
      </c>
      <c r="AC2455" t="s">
        <v>230</v>
      </c>
      <c r="AL2455" t="s">
        <v>218</v>
      </c>
      <c r="AM2455" t="s">
        <v>3527</v>
      </c>
      <c r="AN2455" t="s">
        <v>6</v>
      </c>
      <c r="AO2455" s="57">
        <v>46089.507256944446</v>
      </c>
      <c r="AP2455" s="57">
        <v>46239.333333333336</v>
      </c>
      <c r="AR2455" t="s">
        <v>219</v>
      </c>
      <c r="AS2455" t="s">
        <v>263</v>
      </c>
      <c r="AT2455" t="s">
        <v>231</v>
      </c>
      <c r="AU2455">
        <v>20260804</v>
      </c>
      <c r="AV2455" t="s">
        <v>222</v>
      </c>
      <c r="AW2455" t="s">
        <v>561</v>
      </c>
      <c r="AX2455" t="s">
        <v>223</v>
      </c>
      <c r="BA2455" s="57">
        <v>46239.333333333336</v>
      </c>
      <c r="BB2455" t="s">
        <v>3527</v>
      </c>
      <c r="BC2455">
        <v>2026</v>
      </c>
      <c r="BD2455">
        <v>8</v>
      </c>
      <c r="BE2455">
        <v>4</v>
      </c>
      <c r="BF2455" s="6">
        <f t="shared" si="114"/>
        <v>46238</v>
      </c>
      <c r="BG2455">
        <f t="shared" si="115"/>
        <v>-1.3333333333357587</v>
      </c>
      <c r="BH2455" t="str">
        <f t="shared" si="116"/>
        <v>COMPLY</v>
      </c>
      <c r="BI2455" t="str">
        <f>VLOOKUP(H2455,Sheet2!$A$1:$B$270,2,FALSE)</f>
        <v>SIDOARJO</v>
      </c>
    </row>
    <row r="2456" spans="1:61">
      <c r="A2456">
        <v>2455</v>
      </c>
      <c r="B2456">
        <v>1002514433</v>
      </c>
      <c r="C2456">
        <v>3</v>
      </c>
      <c r="D2456" t="s">
        <v>51</v>
      </c>
      <c r="E2456">
        <v>4</v>
      </c>
      <c r="F2456" t="s">
        <v>273</v>
      </c>
      <c r="G2456" t="s">
        <v>295</v>
      </c>
      <c r="H2456" t="s">
        <v>901</v>
      </c>
      <c r="I2456" t="s">
        <v>213</v>
      </c>
      <c r="J2456" t="s">
        <v>214</v>
      </c>
      <c r="K2456" t="s">
        <v>149</v>
      </c>
      <c r="L2456" t="s">
        <v>215</v>
      </c>
      <c r="M2456" t="s">
        <v>76</v>
      </c>
      <c r="N2456" t="s">
        <v>216</v>
      </c>
      <c r="O2456" s="57">
        <v>46241.495787037034</v>
      </c>
      <c r="P2456" s="57">
        <v>46242.507881944446</v>
      </c>
      <c r="Q2456">
        <v>69360688</v>
      </c>
      <c r="S2456">
        <v>142551119470</v>
      </c>
      <c r="T2456" t="s">
        <v>5719</v>
      </c>
      <c r="U2456" t="s">
        <v>5720</v>
      </c>
      <c r="V2456" t="s">
        <v>5721</v>
      </c>
      <c r="Z2456">
        <v>111.04174068036799</v>
      </c>
      <c r="AA2456">
        <v>-6.75172001631881</v>
      </c>
      <c r="AB2456" t="s">
        <v>5722</v>
      </c>
      <c r="AC2456" t="s">
        <v>237</v>
      </c>
      <c r="AL2456" t="s">
        <v>218</v>
      </c>
      <c r="AM2456" t="s">
        <v>5723</v>
      </c>
      <c r="AN2456" t="s">
        <v>6</v>
      </c>
      <c r="AO2456" s="57">
        <v>46211.496574074074</v>
      </c>
      <c r="AP2456" s="57">
        <v>46242.333333333336</v>
      </c>
      <c r="AR2456" t="s">
        <v>219</v>
      </c>
      <c r="AS2456" t="s">
        <v>901</v>
      </c>
      <c r="AT2456" t="s">
        <v>231</v>
      </c>
      <c r="AU2456">
        <v>20260808</v>
      </c>
      <c r="AV2456" t="s">
        <v>222</v>
      </c>
      <c r="AW2456" t="s">
        <v>1012</v>
      </c>
      <c r="AX2456" t="s">
        <v>223</v>
      </c>
      <c r="BA2456" s="57">
        <v>46242.333333333336</v>
      </c>
      <c r="BB2456" t="s">
        <v>5723</v>
      </c>
      <c r="BC2456">
        <v>2026</v>
      </c>
      <c r="BD2456">
        <v>8</v>
      </c>
      <c r="BE2456">
        <v>8</v>
      </c>
      <c r="BF2456" s="6">
        <f t="shared" si="114"/>
        <v>46242</v>
      </c>
      <c r="BG2456">
        <f t="shared" si="115"/>
        <v>-0.33333333333575865</v>
      </c>
      <c r="BH2456" t="str">
        <f t="shared" si="116"/>
        <v>COMPLY</v>
      </c>
      <c r="BI2456" t="e">
        <f>VLOOKUP(H2456,Sheet2!$A$1:$B$270,2,FALSE)</f>
        <v>#N/A</v>
      </c>
    </row>
    <row r="2457" spans="1:61">
      <c r="A2457">
        <v>2456</v>
      </c>
      <c r="B2457">
        <v>1002512848</v>
      </c>
      <c r="C2457">
        <v>3</v>
      </c>
      <c r="D2457" t="s">
        <v>59</v>
      </c>
      <c r="E2457">
        <v>4</v>
      </c>
      <c r="F2457" t="s">
        <v>567</v>
      </c>
      <c r="G2457" t="s">
        <v>1001</v>
      </c>
      <c r="H2457" t="s">
        <v>1002</v>
      </c>
      <c r="I2457" t="s">
        <v>213</v>
      </c>
      <c r="J2457" t="s">
        <v>214</v>
      </c>
      <c r="K2457" t="s">
        <v>149</v>
      </c>
      <c r="M2457" t="s">
        <v>970</v>
      </c>
      <c r="N2457" t="s">
        <v>216</v>
      </c>
      <c r="O2457" s="57">
        <v>46240.63521990741</v>
      </c>
      <c r="P2457" s="57">
        <v>46240.636284722219</v>
      </c>
      <c r="Q2457">
        <v>69360119</v>
      </c>
      <c r="S2457">
        <v>143135115039</v>
      </c>
      <c r="T2457" t="s">
        <v>1494</v>
      </c>
      <c r="Z2457">
        <v>110.614745325736</v>
      </c>
      <c r="AA2457">
        <v>-7.92819645991176</v>
      </c>
      <c r="AB2457" t="s">
        <v>2930</v>
      </c>
      <c r="AC2457" t="s">
        <v>291</v>
      </c>
      <c r="AO2457" s="57">
        <v>46181.642870370371</v>
      </c>
      <c r="AR2457" t="s">
        <v>6</v>
      </c>
      <c r="AS2457" t="s">
        <v>1002</v>
      </c>
      <c r="AT2457" t="s">
        <v>231</v>
      </c>
      <c r="AV2457" t="s">
        <v>971</v>
      </c>
      <c r="AW2457" t="s">
        <v>582</v>
      </c>
      <c r="AX2457" t="s">
        <v>223</v>
      </c>
      <c r="BF2457" s="6" t="e">
        <f t="shared" si="114"/>
        <v>#NUM!</v>
      </c>
      <c r="BG2457" t="e">
        <f t="shared" si="115"/>
        <v>#NUM!</v>
      </c>
      <c r="BH2457" t="e">
        <f t="shared" si="116"/>
        <v>#NUM!</v>
      </c>
      <c r="BI2457" t="e">
        <f>VLOOKUP(H2457,Sheet2!$A$1:$B$270,2,FALSE)</f>
        <v>#N/A</v>
      </c>
    </row>
    <row r="2458" spans="1:61">
      <c r="A2458">
        <v>2457</v>
      </c>
      <c r="B2458">
        <v>1002505486</v>
      </c>
      <c r="C2458">
        <v>3</v>
      </c>
      <c r="D2458" t="s">
        <v>34</v>
      </c>
      <c r="E2458">
        <v>5</v>
      </c>
      <c r="F2458" t="s">
        <v>585</v>
      </c>
      <c r="G2458" t="s">
        <v>86</v>
      </c>
      <c r="H2458" t="s">
        <v>276</v>
      </c>
      <c r="I2458" t="s">
        <v>213</v>
      </c>
      <c r="J2458" t="s">
        <v>214</v>
      </c>
      <c r="K2458" t="s">
        <v>149</v>
      </c>
      <c r="L2458" t="s">
        <v>215</v>
      </c>
      <c r="M2458" t="s">
        <v>575</v>
      </c>
      <c r="N2458" t="s">
        <v>216</v>
      </c>
      <c r="O2458" s="57">
        <v>46237.351365740738</v>
      </c>
      <c r="P2458" s="57">
        <v>46239.582430555558</v>
      </c>
      <c r="Q2458">
        <v>69357156</v>
      </c>
      <c r="S2458">
        <v>172418758121</v>
      </c>
      <c r="T2458" t="s">
        <v>1232</v>
      </c>
      <c r="U2458" t="s">
        <v>3542</v>
      </c>
      <c r="V2458" t="s">
        <v>3543</v>
      </c>
      <c r="Z2458">
        <v>115.14787699999999</v>
      </c>
      <c r="AA2458">
        <v>-8.6551185000000004</v>
      </c>
      <c r="AB2458" t="s">
        <v>1235</v>
      </c>
      <c r="AC2458" t="s">
        <v>237</v>
      </c>
      <c r="AL2458" t="s">
        <v>218</v>
      </c>
      <c r="AM2458" t="s">
        <v>3544</v>
      </c>
      <c r="AN2458" t="s">
        <v>6</v>
      </c>
      <c r="AO2458" s="57">
        <v>46089.361111111109</v>
      </c>
      <c r="AP2458" s="57">
        <v>46238.333333333336</v>
      </c>
      <c r="AQ2458" t="s">
        <v>248</v>
      </c>
      <c r="AR2458" t="s">
        <v>14</v>
      </c>
      <c r="AS2458" t="s">
        <v>276</v>
      </c>
      <c r="AT2458" t="s">
        <v>231</v>
      </c>
      <c r="AV2458" t="s">
        <v>3545</v>
      </c>
      <c r="AW2458" t="s">
        <v>1014</v>
      </c>
      <c r="AX2458" t="s">
        <v>223</v>
      </c>
      <c r="BA2458" s="57">
        <v>46238.333333333336</v>
      </c>
      <c r="BB2458" t="s">
        <v>3544</v>
      </c>
      <c r="BF2458" s="6" t="e">
        <f t="shared" si="114"/>
        <v>#NUM!</v>
      </c>
      <c r="BG2458" t="e">
        <f t="shared" si="115"/>
        <v>#NUM!</v>
      </c>
      <c r="BH2458" t="e">
        <f t="shared" si="116"/>
        <v>#NUM!</v>
      </c>
      <c r="BI2458" t="str">
        <f>VLOOKUP(H2458,Sheet2!$A$1:$B$270,2,FALSE)</f>
        <v>UBUNG</v>
      </c>
    </row>
    <row r="2459" spans="1:61">
      <c r="A2459">
        <v>2458</v>
      </c>
      <c r="B2459">
        <v>1002507513</v>
      </c>
      <c r="C2459">
        <v>3</v>
      </c>
      <c r="D2459" t="s">
        <v>49</v>
      </c>
      <c r="E2459">
        <v>4</v>
      </c>
      <c r="F2459" t="s">
        <v>252</v>
      </c>
      <c r="G2459" t="s">
        <v>931</v>
      </c>
      <c r="H2459" t="s">
        <v>932</v>
      </c>
      <c r="I2459" t="s">
        <v>213</v>
      </c>
      <c r="J2459" t="s">
        <v>214</v>
      </c>
      <c r="K2459" t="s">
        <v>149</v>
      </c>
      <c r="L2459" t="s">
        <v>215</v>
      </c>
      <c r="M2459" t="s">
        <v>575</v>
      </c>
      <c r="N2459" t="s">
        <v>216</v>
      </c>
      <c r="O2459" s="57">
        <v>46238.449270833335</v>
      </c>
      <c r="P2459" s="57">
        <v>46244.465787037036</v>
      </c>
      <c r="Q2459">
        <v>69358089</v>
      </c>
      <c r="S2459">
        <v>142212126632</v>
      </c>
      <c r="T2459" t="s">
        <v>3546</v>
      </c>
      <c r="U2459" t="s">
        <v>3547</v>
      </c>
      <c r="V2459" t="s">
        <v>3548</v>
      </c>
      <c r="Z2459">
        <v>109.1320296</v>
      </c>
      <c r="AA2459">
        <v>-6.8582051000000002</v>
      </c>
      <c r="AB2459" t="s">
        <v>3549</v>
      </c>
      <c r="AC2459" t="s">
        <v>237</v>
      </c>
      <c r="AL2459" t="s">
        <v>218</v>
      </c>
      <c r="AM2459" t="s">
        <v>3550</v>
      </c>
      <c r="AN2459" t="s">
        <v>6</v>
      </c>
      <c r="AO2459" s="57">
        <v>46120.454953703702</v>
      </c>
      <c r="AP2459" s="57">
        <v>46239.333333333336</v>
      </c>
      <c r="AQ2459" t="s">
        <v>248</v>
      </c>
      <c r="AR2459" t="s">
        <v>14</v>
      </c>
      <c r="AS2459" t="s">
        <v>932</v>
      </c>
      <c r="AT2459" t="s">
        <v>231</v>
      </c>
      <c r="AV2459" t="s">
        <v>6736</v>
      </c>
      <c r="AW2459" t="s">
        <v>1018</v>
      </c>
      <c r="AX2459" t="s">
        <v>223</v>
      </c>
      <c r="BA2459" s="57">
        <v>46239.333333333336</v>
      </c>
      <c r="BB2459" t="s">
        <v>3550</v>
      </c>
      <c r="BF2459" s="6" t="e">
        <f t="shared" si="114"/>
        <v>#NUM!</v>
      </c>
      <c r="BG2459" t="e">
        <f t="shared" si="115"/>
        <v>#NUM!</v>
      </c>
      <c r="BH2459" t="e">
        <f t="shared" si="116"/>
        <v>#NUM!</v>
      </c>
      <c r="BI2459" t="e">
        <f>VLOOKUP(H2459,Sheet2!$A$1:$B$270,2,FALSE)</f>
        <v>#N/A</v>
      </c>
    </row>
    <row r="2460" spans="1:61">
      <c r="A2460">
        <v>2459</v>
      </c>
      <c r="B2460">
        <v>1002515743</v>
      </c>
      <c r="C2460">
        <v>3</v>
      </c>
      <c r="D2460" t="s">
        <v>45</v>
      </c>
      <c r="E2460">
        <v>5</v>
      </c>
      <c r="F2460" t="s">
        <v>211</v>
      </c>
      <c r="G2460" t="s">
        <v>112</v>
      </c>
      <c r="H2460" t="s">
        <v>267</v>
      </c>
      <c r="I2460" t="s">
        <v>9791</v>
      </c>
      <c r="J2460" t="s">
        <v>214</v>
      </c>
      <c r="K2460" t="s">
        <v>149</v>
      </c>
      <c r="M2460" t="s">
        <v>76</v>
      </c>
      <c r="N2460" t="s">
        <v>9792</v>
      </c>
      <c r="O2460" s="57">
        <v>46242.44394675926</v>
      </c>
      <c r="P2460" s="57">
        <v>46242.607407407406</v>
      </c>
      <c r="Q2460">
        <v>69360554</v>
      </c>
      <c r="S2460">
        <v>172601796152</v>
      </c>
      <c r="T2460" t="s">
        <v>10850</v>
      </c>
      <c r="U2460" t="s">
        <v>10307</v>
      </c>
      <c r="V2460" t="s">
        <v>13402</v>
      </c>
      <c r="Z2460">
        <v>116.13512914</v>
      </c>
      <c r="AA2460">
        <v>-8.5665815989999992</v>
      </c>
      <c r="AB2460" t="s">
        <v>10164</v>
      </c>
      <c r="AC2460" t="s">
        <v>226</v>
      </c>
      <c r="AL2460" t="s">
        <v>218</v>
      </c>
      <c r="AM2460" t="s">
        <v>10309</v>
      </c>
      <c r="AN2460" t="s">
        <v>6</v>
      </c>
      <c r="AO2460" s="57">
        <v>46242.444537037038</v>
      </c>
      <c r="AR2460" t="s">
        <v>219</v>
      </c>
      <c r="AS2460" t="s">
        <v>267</v>
      </c>
      <c r="AT2460" t="s">
        <v>231</v>
      </c>
      <c r="AU2460">
        <v>20260808</v>
      </c>
      <c r="AV2460" t="s">
        <v>222</v>
      </c>
      <c r="AW2460" t="s">
        <v>1071</v>
      </c>
      <c r="AX2460" t="s">
        <v>223</v>
      </c>
      <c r="BA2460" s="57">
        <v>25569.291666666668</v>
      </c>
      <c r="BB2460" t="s">
        <v>10309</v>
      </c>
      <c r="BC2460">
        <v>2026</v>
      </c>
      <c r="BD2460">
        <v>8</v>
      </c>
      <c r="BE2460">
        <v>8</v>
      </c>
      <c r="BF2460" s="6">
        <f t="shared" si="114"/>
        <v>46242</v>
      </c>
      <c r="BG2460">
        <f t="shared" si="115"/>
        <v>20672.708333333332</v>
      </c>
      <c r="BH2460" t="str">
        <f t="shared" si="116"/>
        <v>NOT COMPLY</v>
      </c>
      <c r="BI2460" t="str">
        <f>VLOOKUP(H2460,Sheet2!$A$1:$B$270,2,FALSE)</f>
        <v>MATARAM</v>
      </c>
    </row>
    <row r="2461" spans="1:61">
      <c r="A2461">
        <v>2460</v>
      </c>
      <c r="B2461">
        <v>1002507753</v>
      </c>
      <c r="C2461">
        <v>3</v>
      </c>
      <c r="D2461" t="s">
        <v>51</v>
      </c>
      <c r="E2461">
        <v>4</v>
      </c>
      <c r="F2461" t="s">
        <v>273</v>
      </c>
      <c r="G2461" t="s">
        <v>273</v>
      </c>
      <c r="H2461" t="s">
        <v>946</v>
      </c>
      <c r="I2461" t="s">
        <v>213</v>
      </c>
      <c r="J2461" t="s">
        <v>214</v>
      </c>
      <c r="K2461" t="s">
        <v>149</v>
      </c>
      <c r="M2461" t="s">
        <v>236</v>
      </c>
      <c r="N2461" t="s">
        <v>216</v>
      </c>
      <c r="O2461" s="57">
        <v>46238.480092592596</v>
      </c>
      <c r="P2461" s="57">
        <v>46241.64135416667</v>
      </c>
      <c r="Q2461">
        <v>69358150</v>
      </c>
      <c r="T2461" t="s">
        <v>949</v>
      </c>
      <c r="Z2461">
        <v>110.922179684658</v>
      </c>
      <c r="AA2461">
        <v>-6.8085195694748801</v>
      </c>
      <c r="AB2461" t="s">
        <v>3551</v>
      </c>
      <c r="AC2461" t="s">
        <v>226</v>
      </c>
      <c r="AL2461" t="s">
        <v>218</v>
      </c>
      <c r="AM2461" s="58">
        <v>25569</v>
      </c>
      <c r="AN2461" t="s">
        <v>6</v>
      </c>
      <c r="AO2461" s="57">
        <v>46120.48636574074</v>
      </c>
      <c r="AR2461" t="s">
        <v>312</v>
      </c>
      <c r="AS2461" t="s">
        <v>946</v>
      </c>
      <c r="AT2461" t="s">
        <v>231</v>
      </c>
      <c r="AV2461" t="s">
        <v>1167</v>
      </c>
      <c r="AW2461" t="s">
        <v>613</v>
      </c>
      <c r="AX2461" t="s">
        <v>223</v>
      </c>
      <c r="BA2461" s="57">
        <v>25569</v>
      </c>
      <c r="BB2461" s="58">
        <v>25569</v>
      </c>
      <c r="BF2461" s="6" t="e">
        <f t="shared" si="114"/>
        <v>#NUM!</v>
      </c>
      <c r="BG2461" t="e">
        <f t="shared" si="115"/>
        <v>#NUM!</v>
      </c>
      <c r="BH2461" t="e">
        <f t="shared" si="116"/>
        <v>#NUM!</v>
      </c>
      <c r="BI2461" t="e">
        <f>VLOOKUP(H2461,Sheet2!$A$1:$B$270,2,FALSE)</f>
        <v>#N/A</v>
      </c>
    </row>
    <row r="2462" spans="1:61">
      <c r="A2462">
        <v>2461</v>
      </c>
      <c r="B2462">
        <v>1002504618</v>
      </c>
      <c r="C2462">
        <v>3</v>
      </c>
      <c r="D2462" t="s">
        <v>55</v>
      </c>
      <c r="E2462">
        <v>5</v>
      </c>
      <c r="F2462" t="s">
        <v>265</v>
      </c>
      <c r="G2462" t="s">
        <v>122</v>
      </c>
      <c r="H2462" t="s">
        <v>484</v>
      </c>
      <c r="I2462" t="s">
        <v>213</v>
      </c>
      <c r="J2462" t="s">
        <v>214</v>
      </c>
      <c r="K2462" t="s">
        <v>149</v>
      </c>
      <c r="M2462" t="s">
        <v>236</v>
      </c>
      <c r="N2462" t="s">
        <v>216</v>
      </c>
      <c r="O2462" s="57">
        <v>46235.589583333334</v>
      </c>
      <c r="P2462" s="57">
        <v>46237.427928240744</v>
      </c>
      <c r="Q2462">
        <v>69356769</v>
      </c>
      <c r="S2462">
        <v>152453209051</v>
      </c>
      <c r="T2462" t="s">
        <v>3555</v>
      </c>
      <c r="U2462" t="s">
        <v>3556</v>
      </c>
      <c r="Z2462">
        <v>112.65204610000001</v>
      </c>
      <c r="AA2462">
        <v>-5.8493833999999998</v>
      </c>
      <c r="AB2462" t="s">
        <v>3557</v>
      </c>
      <c r="AC2462" t="s">
        <v>230</v>
      </c>
      <c r="AO2462" s="57">
        <v>46030.590185185189</v>
      </c>
      <c r="AR2462" t="s">
        <v>312</v>
      </c>
      <c r="AS2462" t="s">
        <v>484</v>
      </c>
      <c r="AT2462" t="s">
        <v>231</v>
      </c>
      <c r="AV2462" t="s">
        <v>1054</v>
      </c>
      <c r="AW2462" t="s">
        <v>595</v>
      </c>
      <c r="AX2462" t="s">
        <v>223</v>
      </c>
      <c r="AZ2462" t="s">
        <v>1054</v>
      </c>
      <c r="BF2462" s="6" t="e">
        <f t="shared" si="114"/>
        <v>#NUM!</v>
      </c>
      <c r="BG2462" t="e">
        <f t="shared" si="115"/>
        <v>#NUM!</v>
      </c>
      <c r="BH2462" t="e">
        <f t="shared" si="116"/>
        <v>#NUM!</v>
      </c>
      <c r="BI2462" t="str">
        <f>VLOOKUP(H2462,Sheet2!$A$1:$B$270,2,FALSE)</f>
        <v>GRESIK</v>
      </c>
    </row>
    <row r="2463" spans="1:61">
      <c r="A2463">
        <v>2462</v>
      </c>
      <c r="B2463">
        <v>1002518717</v>
      </c>
      <c r="C2463">
        <v>3</v>
      </c>
      <c r="D2463" t="s">
        <v>55</v>
      </c>
      <c r="E2463">
        <v>5</v>
      </c>
      <c r="F2463" t="s">
        <v>265</v>
      </c>
      <c r="G2463" t="s">
        <v>128</v>
      </c>
      <c r="H2463" t="s">
        <v>386</v>
      </c>
      <c r="I2463" t="s">
        <v>213</v>
      </c>
      <c r="J2463" t="s">
        <v>214</v>
      </c>
      <c r="K2463" t="s">
        <v>149</v>
      </c>
      <c r="L2463" t="s">
        <v>215</v>
      </c>
      <c r="M2463" t="s">
        <v>76</v>
      </c>
      <c r="N2463" t="s">
        <v>216</v>
      </c>
      <c r="O2463" s="57">
        <v>46244.805520833332</v>
      </c>
      <c r="P2463" s="57">
        <v>46245.601597222223</v>
      </c>
      <c r="Q2463">
        <v>69362802</v>
      </c>
      <c r="S2463">
        <v>152409278329</v>
      </c>
      <c r="T2463" t="s">
        <v>6737</v>
      </c>
      <c r="U2463" t="s">
        <v>6738</v>
      </c>
      <c r="V2463" t="s">
        <v>6739</v>
      </c>
      <c r="Z2463">
        <v>112.66074380000001</v>
      </c>
      <c r="AA2463">
        <v>-7.2865918000000001</v>
      </c>
      <c r="AB2463" t="s">
        <v>6740</v>
      </c>
      <c r="AC2463" t="s">
        <v>237</v>
      </c>
      <c r="AL2463" t="s">
        <v>218</v>
      </c>
      <c r="AM2463" t="s">
        <v>6741</v>
      </c>
      <c r="AN2463" t="s">
        <v>6</v>
      </c>
      <c r="AO2463" s="57">
        <v>46303.809363425928</v>
      </c>
      <c r="AP2463" s="57">
        <v>46246.333333333336</v>
      </c>
      <c r="AR2463" t="s">
        <v>219</v>
      </c>
      <c r="AS2463" t="s">
        <v>386</v>
      </c>
      <c r="AT2463" t="s">
        <v>231</v>
      </c>
      <c r="AU2463">
        <v>20260811</v>
      </c>
      <c r="AV2463" t="s">
        <v>222</v>
      </c>
      <c r="AW2463" t="s">
        <v>1010</v>
      </c>
      <c r="AX2463" t="s">
        <v>223</v>
      </c>
      <c r="BA2463" s="57">
        <v>46246.333333333336</v>
      </c>
      <c r="BB2463" t="s">
        <v>6741</v>
      </c>
      <c r="BC2463">
        <v>2026</v>
      </c>
      <c r="BD2463">
        <v>8</v>
      </c>
      <c r="BE2463">
        <v>11</v>
      </c>
      <c r="BF2463" s="6">
        <f t="shared" si="114"/>
        <v>46245</v>
      </c>
      <c r="BG2463">
        <f t="shared" si="115"/>
        <v>-1.3333333333357587</v>
      </c>
      <c r="BH2463" t="str">
        <f t="shared" si="116"/>
        <v>COMPLY</v>
      </c>
      <c r="BI2463" t="str">
        <f>VLOOKUP(H2463,Sheet2!$A$1:$B$270,2,FALSE)</f>
        <v>SURABAYA UTARA</v>
      </c>
    </row>
    <row r="2464" spans="1:61">
      <c r="A2464">
        <v>2463</v>
      </c>
      <c r="B2464">
        <v>1002530787</v>
      </c>
      <c r="C2464">
        <v>3</v>
      </c>
      <c r="D2464" t="s">
        <v>34</v>
      </c>
      <c r="E2464">
        <v>5</v>
      </c>
      <c r="F2464" t="s">
        <v>573</v>
      </c>
      <c r="G2464" t="s">
        <v>85</v>
      </c>
      <c r="H2464" t="s">
        <v>365</v>
      </c>
      <c r="I2464" t="s">
        <v>213</v>
      </c>
      <c r="J2464" t="s">
        <v>214</v>
      </c>
      <c r="K2464" t="s">
        <v>149</v>
      </c>
      <c r="M2464" t="s">
        <v>555</v>
      </c>
      <c r="N2464" t="s">
        <v>216</v>
      </c>
      <c r="O2464" s="57">
        <v>46251.518217592595</v>
      </c>
      <c r="P2464" s="57">
        <v>46251.773136574076</v>
      </c>
      <c r="Q2464">
        <v>69368032</v>
      </c>
      <c r="S2464">
        <v>172414214559</v>
      </c>
      <c r="T2464" t="s">
        <v>13403</v>
      </c>
      <c r="U2464" t="s">
        <v>13404</v>
      </c>
      <c r="Z2464">
        <v>115.1962702</v>
      </c>
      <c r="AA2464">
        <v>-8.4375184999999995</v>
      </c>
      <c r="AB2464" t="s">
        <v>13405</v>
      </c>
      <c r="AC2464" t="s">
        <v>230</v>
      </c>
      <c r="AO2464" t="s">
        <v>10756</v>
      </c>
      <c r="AR2464" t="s">
        <v>6</v>
      </c>
      <c r="AS2464" t="s">
        <v>365</v>
      </c>
      <c r="AT2464" t="s">
        <v>231</v>
      </c>
      <c r="AV2464" t="s">
        <v>5875</v>
      </c>
      <c r="AW2464" t="s">
        <v>561</v>
      </c>
      <c r="AX2464" t="s">
        <v>223</v>
      </c>
      <c r="BF2464" s="6" t="e">
        <f t="shared" si="114"/>
        <v>#NUM!</v>
      </c>
      <c r="BG2464" t="e">
        <f t="shared" si="115"/>
        <v>#NUM!</v>
      </c>
      <c r="BH2464" t="e">
        <f t="shared" si="116"/>
        <v>#NUM!</v>
      </c>
      <c r="BI2464" t="str">
        <f>VLOOKUP(H2464,Sheet2!$A$1:$B$270,2,FALSE)</f>
        <v>TABANAN</v>
      </c>
    </row>
    <row r="2465" spans="1:61">
      <c r="A2465">
        <v>2464</v>
      </c>
      <c r="B2465">
        <v>1002511235</v>
      </c>
      <c r="C2465">
        <v>3</v>
      </c>
      <c r="D2465" t="s">
        <v>55</v>
      </c>
      <c r="E2465">
        <v>5</v>
      </c>
      <c r="F2465" t="s">
        <v>265</v>
      </c>
      <c r="G2465" t="s">
        <v>123</v>
      </c>
      <c r="H2465" t="s">
        <v>395</v>
      </c>
      <c r="I2465" t="s">
        <v>213</v>
      </c>
      <c r="J2465" t="s">
        <v>214</v>
      </c>
      <c r="K2465" t="s">
        <v>149</v>
      </c>
      <c r="L2465" t="s">
        <v>215</v>
      </c>
      <c r="M2465" t="s">
        <v>586</v>
      </c>
      <c r="N2465" t="s">
        <v>216</v>
      </c>
      <c r="O2465" s="57">
        <v>46239.710370370369</v>
      </c>
      <c r="P2465" s="57">
        <v>46244.400925925926</v>
      </c>
      <c r="Q2465">
        <v>69359433</v>
      </c>
      <c r="S2465">
        <v>152404213363</v>
      </c>
      <c r="T2465" t="s">
        <v>3576</v>
      </c>
      <c r="U2465" t="s">
        <v>3577</v>
      </c>
      <c r="V2465" t="s">
        <v>3578</v>
      </c>
      <c r="Z2465">
        <v>112.7447628</v>
      </c>
      <c r="AA2465">
        <v>-7.2354738999999997</v>
      </c>
      <c r="AB2465" t="s">
        <v>3579</v>
      </c>
      <c r="AC2465" t="s">
        <v>237</v>
      </c>
      <c r="AL2465" t="s">
        <v>218</v>
      </c>
      <c r="AM2465" t="s">
        <v>3482</v>
      </c>
      <c r="AN2465" t="s">
        <v>6</v>
      </c>
      <c r="AO2465" s="57">
        <v>46150.715601851851</v>
      </c>
      <c r="AP2465" s="57">
        <v>46240.541666666664</v>
      </c>
      <c r="AQ2465" t="s">
        <v>248</v>
      </c>
      <c r="AR2465" t="s">
        <v>14</v>
      </c>
      <c r="AS2465" t="s">
        <v>395</v>
      </c>
      <c r="AT2465" t="s">
        <v>231</v>
      </c>
      <c r="AV2465" t="s">
        <v>587</v>
      </c>
      <c r="AW2465" t="s">
        <v>1010</v>
      </c>
      <c r="AX2465" t="s">
        <v>223</v>
      </c>
      <c r="BA2465" s="57">
        <v>46240.541666666664</v>
      </c>
      <c r="BB2465" t="s">
        <v>3482</v>
      </c>
      <c r="BF2465" s="6" t="e">
        <f t="shared" si="114"/>
        <v>#NUM!</v>
      </c>
      <c r="BG2465" t="e">
        <f t="shared" si="115"/>
        <v>#NUM!</v>
      </c>
      <c r="BH2465" t="e">
        <f t="shared" si="116"/>
        <v>#NUM!</v>
      </c>
      <c r="BI2465" t="str">
        <f>VLOOKUP(H2465,Sheet2!$A$1:$B$270,2,FALSE)</f>
        <v>SURABAYA UTARA</v>
      </c>
    </row>
    <row r="2466" spans="1:61">
      <c r="A2466">
        <v>2465</v>
      </c>
      <c r="B2466">
        <v>1002509994</v>
      </c>
      <c r="C2466">
        <v>3</v>
      </c>
      <c r="D2466" t="s">
        <v>45</v>
      </c>
      <c r="E2466">
        <v>5</v>
      </c>
      <c r="F2466" t="s">
        <v>211</v>
      </c>
      <c r="G2466" t="s">
        <v>116</v>
      </c>
      <c r="H2466" t="s">
        <v>272</v>
      </c>
      <c r="I2466" t="s">
        <v>213</v>
      </c>
      <c r="J2466" t="s">
        <v>214</v>
      </c>
      <c r="K2466" t="s">
        <v>149</v>
      </c>
      <c r="M2466" t="s">
        <v>76</v>
      </c>
      <c r="N2466" t="s">
        <v>216</v>
      </c>
      <c r="O2466" s="57">
        <v>46239.441331018519</v>
      </c>
      <c r="P2466" s="57">
        <v>46239.532951388886</v>
      </c>
      <c r="Q2466">
        <v>69357083</v>
      </c>
      <c r="S2466">
        <v>172604213915</v>
      </c>
      <c r="T2466" t="s">
        <v>3580</v>
      </c>
      <c r="U2466" t="s">
        <v>3581</v>
      </c>
      <c r="V2466" t="s">
        <v>3582</v>
      </c>
      <c r="Z2466">
        <v>116.4975355</v>
      </c>
      <c r="AA2466">
        <v>-8.3315584999999999</v>
      </c>
      <c r="AB2466" t="s">
        <v>3583</v>
      </c>
      <c r="AC2466" t="s">
        <v>217</v>
      </c>
      <c r="AL2466" t="s">
        <v>218</v>
      </c>
      <c r="AM2466" t="s">
        <v>3584</v>
      </c>
      <c r="AN2466" t="s">
        <v>6</v>
      </c>
      <c r="AO2466" s="57">
        <v>46150.44427083333</v>
      </c>
      <c r="AR2466" t="s">
        <v>219</v>
      </c>
      <c r="AS2466" t="s">
        <v>272</v>
      </c>
      <c r="AT2466" t="s">
        <v>231</v>
      </c>
      <c r="AU2466">
        <v>20260805</v>
      </c>
      <c r="AV2466" t="s">
        <v>222</v>
      </c>
      <c r="AW2466" t="s">
        <v>561</v>
      </c>
      <c r="AX2466" t="s">
        <v>223</v>
      </c>
      <c r="BA2466" s="57">
        <v>46239.291666666664</v>
      </c>
      <c r="BB2466" t="s">
        <v>3584</v>
      </c>
      <c r="BC2466">
        <v>2026</v>
      </c>
      <c r="BD2466">
        <v>8</v>
      </c>
      <c r="BE2466">
        <v>5</v>
      </c>
      <c r="BF2466" s="6">
        <f t="shared" si="114"/>
        <v>46239</v>
      </c>
      <c r="BG2466">
        <f t="shared" si="115"/>
        <v>-0.29166666666424135</v>
      </c>
      <c r="BH2466" t="str">
        <f t="shared" si="116"/>
        <v>COMPLY</v>
      </c>
      <c r="BI2466" t="str">
        <f>VLOOKUP(H2466,Sheet2!$A$1:$B$270,2,FALSE)</f>
        <v>SELONG</v>
      </c>
    </row>
    <row r="2467" spans="1:61">
      <c r="A2467">
        <v>2466</v>
      </c>
      <c r="B2467">
        <v>1002520649</v>
      </c>
      <c r="C2467">
        <v>3</v>
      </c>
      <c r="D2467" t="s">
        <v>34</v>
      </c>
      <c r="E2467">
        <v>5</v>
      </c>
      <c r="F2467" t="s">
        <v>573</v>
      </c>
      <c r="G2467" t="s">
        <v>79</v>
      </c>
      <c r="H2467" t="s">
        <v>471</v>
      </c>
      <c r="I2467" t="s">
        <v>213</v>
      </c>
      <c r="J2467" t="s">
        <v>214</v>
      </c>
      <c r="K2467" t="s">
        <v>149</v>
      </c>
      <c r="M2467" t="s">
        <v>76</v>
      </c>
      <c r="N2467" t="s">
        <v>216</v>
      </c>
      <c r="O2467" s="57">
        <v>46245.672638888886</v>
      </c>
      <c r="P2467" s="57">
        <v>46248.508298611108</v>
      </c>
      <c r="Q2467">
        <v>69363597</v>
      </c>
      <c r="S2467">
        <v>172407213935</v>
      </c>
      <c r="T2467" t="s">
        <v>7773</v>
      </c>
      <c r="U2467" t="s">
        <v>7774</v>
      </c>
      <c r="V2467" t="s">
        <v>8681</v>
      </c>
      <c r="Z2467">
        <v>115.3048615</v>
      </c>
      <c r="AA2467">
        <v>-8.5316741999999994</v>
      </c>
      <c r="AB2467" t="s">
        <v>7775</v>
      </c>
      <c r="AC2467" t="s">
        <v>230</v>
      </c>
      <c r="AL2467" t="s">
        <v>218</v>
      </c>
      <c r="AM2467" t="s">
        <v>8682</v>
      </c>
      <c r="AN2467" t="s">
        <v>6</v>
      </c>
      <c r="AO2467" s="57">
        <v>46334.673483796294</v>
      </c>
      <c r="AP2467" s="57">
        <v>46248.333333333336</v>
      </c>
      <c r="AR2467" t="s">
        <v>219</v>
      </c>
      <c r="AS2467" t="s">
        <v>471</v>
      </c>
      <c r="AT2467" t="s">
        <v>231</v>
      </c>
      <c r="AU2467">
        <v>20260814</v>
      </c>
      <c r="AV2467" t="s">
        <v>222</v>
      </c>
      <c r="AW2467" t="s">
        <v>562</v>
      </c>
      <c r="AX2467" t="s">
        <v>223</v>
      </c>
      <c r="BA2467" s="57">
        <v>46248.333333333336</v>
      </c>
      <c r="BB2467" t="s">
        <v>8682</v>
      </c>
      <c r="BC2467">
        <v>2026</v>
      </c>
      <c r="BD2467">
        <v>8</v>
      </c>
      <c r="BE2467">
        <v>14</v>
      </c>
      <c r="BF2467" s="6">
        <f t="shared" si="114"/>
        <v>46248</v>
      </c>
      <c r="BG2467">
        <f t="shared" si="115"/>
        <v>-0.33333333333575865</v>
      </c>
      <c r="BH2467" t="str">
        <f t="shared" si="116"/>
        <v>COMPLY</v>
      </c>
      <c r="BI2467" t="str">
        <f>VLOOKUP(H2467,Sheet2!$A$1:$B$270,2,FALSE)</f>
        <v>GIANYAR</v>
      </c>
    </row>
    <row r="2468" spans="1:61">
      <c r="A2468">
        <v>2467</v>
      </c>
      <c r="B2468">
        <v>1002516370</v>
      </c>
      <c r="C2468">
        <v>3</v>
      </c>
      <c r="D2468" t="s">
        <v>38</v>
      </c>
      <c r="E2468">
        <v>5</v>
      </c>
      <c r="F2468" t="s">
        <v>92</v>
      </c>
      <c r="G2468" t="s">
        <v>95</v>
      </c>
      <c r="H2468" t="s">
        <v>245</v>
      </c>
      <c r="I2468" t="s">
        <v>213</v>
      </c>
      <c r="J2468" t="s">
        <v>214</v>
      </c>
      <c r="K2468" t="s">
        <v>149</v>
      </c>
      <c r="L2468" t="s">
        <v>215</v>
      </c>
      <c r="M2468" t="s">
        <v>76</v>
      </c>
      <c r="N2468" t="s">
        <v>216</v>
      </c>
      <c r="O2468" s="57">
        <v>46243.434687499997</v>
      </c>
      <c r="P2468" s="57">
        <v>46243.856446759259</v>
      </c>
      <c r="Q2468">
        <v>69361759</v>
      </c>
      <c r="S2468">
        <v>152604231081</v>
      </c>
      <c r="T2468" t="s">
        <v>5724</v>
      </c>
      <c r="U2468" t="s">
        <v>5725</v>
      </c>
      <c r="V2468" t="s">
        <v>5726</v>
      </c>
      <c r="Z2468">
        <v>111.440313868224</v>
      </c>
      <c r="AA2468">
        <v>-7.9157188445847702</v>
      </c>
      <c r="AB2468" t="s">
        <v>5727</v>
      </c>
      <c r="AC2468" t="s">
        <v>217</v>
      </c>
      <c r="AL2468" t="s">
        <v>218</v>
      </c>
      <c r="AM2468" t="s">
        <v>5728</v>
      </c>
      <c r="AN2468" t="s">
        <v>6</v>
      </c>
      <c r="AO2468" s="57">
        <v>46273.444479166668</v>
      </c>
      <c r="AP2468" s="57">
        <v>46244.333333333336</v>
      </c>
      <c r="AR2468" t="s">
        <v>219</v>
      </c>
      <c r="AS2468" t="s">
        <v>245</v>
      </c>
      <c r="AT2468" t="s">
        <v>231</v>
      </c>
      <c r="AU2468">
        <v>20260809</v>
      </c>
      <c r="AV2468" t="s">
        <v>222</v>
      </c>
      <c r="AW2468" t="s">
        <v>1010</v>
      </c>
      <c r="AX2468" t="s">
        <v>223</v>
      </c>
      <c r="BA2468" s="57">
        <v>46244.333333333336</v>
      </c>
      <c r="BB2468" t="s">
        <v>5728</v>
      </c>
      <c r="BC2468">
        <v>2026</v>
      </c>
      <c r="BD2468">
        <v>8</v>
      </c>
      <c r="BE2468">
        <v>9</v>
      </c>
      <c r="BF2468" s="6">
        <f t="shared" si="114"/>
        <v>46243</v>
      </c>
      <c r="BG2468">
        <f t="shared" si="115"/>
        <v>-1.3333333333357587</v>
      </c>
      <c r="BH2468" t="str">
        <f t="shared" si="116"/>
        <v>COMPLY</v>
      </c>
      <c r="BI2468" t="str">
        <f>VLOOKUP(H2468,Sheet2!$A$1:$B$270,2,FALSE)</f>
        <v>PONOROGO</v>
      </c>
    </row>
    <row r="2469" spans="1:61">
      <c r="A2469">
        <v>2468</v>
      </c>
      <c r="B2469">
        <v>1002505735</v>
      </c>
      <c r="C2469">
        <v>3</v>
      </c>
      <c r="D2469" t="s">
        <v>38</v>
      </c>
      <c r="E2469">
        <v>5</v>
      </c>
      <c r="F2469" t="s">
        <v>90</v>
      </c>
      <c r="G2469" t="s">
        <v>96</v>
      </c>
      <c r="H2469" t="s">
        <v>289</v>
      </c>
      <c r="I2469" t="s">
        <v>213</v>
      </c>
      <c r="J2469" t="s">
        <v>214</v>
      </c>
      <c r="K2469" t="s">
        <v>149</v>
      </c>
      <c r="L2469" t="s">
        <v>215</v>
      </c>
      <c r="M2469" t="s">
        <v>76</v>
      </c>
      <c r="N2469" t="s">
        <v>216</v>
      </c>
      <c r="O2469" s="57">
        <v>46237.428449074076</v>
      </c>
      <c r="P2469" s="57">
        <v>46237.881643518522</v>
      </c>
      <c r="Q2469">
        <v>69357328</v>
      </c>
      <c r="S2469">
        <v>152608209005</v>
      </c>
      <c r="T2469" t="s">
        <v>3592</v>
      </c>
      <c r="U2469" t="s">
        <v>3593</v>
      </c>
      <c r="V2469" t="s">
        <v>3594</v>
      </c>
      <c r="Z2469">
        <v>111.693654234275</v>
      </c>
      <c r="AA2469">
        <v>-8.0854542202949098</v>
      </c>
      <c r="AB2469" t="s">
        <v>3595</v>
      </c>
      <c r="AC2469" t="s">
        <v>237</v>
      </c>
      <c r="AL2469" t="s">
        <v>218</v>
      </c>
      <c r="AM2469" t="s">
        <v>3544</v>
      </c>
      <c r="AN2469" t="s">
        <v>6</v>
      </c>
      <c r="AO2469" s="57">
        <v>46089.444699074076</v>
      </c>
      <c r="AP2469" s="57">
        <v>46238.333333333336</v>
      </c>
      <c r="AR2469" t="s">
        <v>219</v>
      </c>
      <c r="AS2469" t="s">
        <v>289</v>
      </c>
      <c r="AT2469" t="s">
        <v>231</v>
      </c>
      <c r="AU2469">
        <v>20260803</v>
      </c>
      <c r="AV2469" t="s">
        <v>222</v>
      </c>
      <c r="AW2469" t="s">
        <v>1010</v>
      </c>
      <c r="AX2469" t="s">
        <v>223</v>
      </c>
      <c r="BA2469" s="57">
        <v>46238.333333333336</v>
      </c>
      <c r="BB2469" t="s">
        <v>3544</v>
      </c>
      <c r="BC2469">
        <v>2026</v>
      </c>
      <c r="BD2469">
        <v>8</v>
      </c>
      <c r="BE2469">
        <v>3</v>
      </c>
      <c r="BF2469" s="6">
        <f t="shared" si="114"/>
        <v>46237</v>
      </c>
      <c r="BG2469">
        <f t="shared" si="115"/>
        <v>-1.3333333333357587</v>
      </c>
      <c r="BH2469" t="str">
        <f t="shared" si="116"/>
        <v>COMPLY</v>
      </c>
      <c r="BI2469" t="str">
        <f>VLOOKUP(H2469,Sheet2!$A$1:$B$270,2,FALSE)</f>
        <v>PONOROGO</v>
      </c>
    </row>
    <row r="2470" spans="1:61">
      <c r="A2470">
        <v>2469</v>
      </c>
      <c r="B2470">
        <v>1002524893</v>
      </c>
      <c r="C2470">
        <v>3</v>
      </c>
      <c r="D2470" t="s">
        <v>42</v>
      </c>
      <c r="E2470">
        <v>5</v>
      </c>
      <c r="F2470" t="s">
        <v>106</v>
      </c>
      <c r="G2470" t="s">
        <v>107</v>
      </c>
      <c r="H2470" t="s">
        <v>353</v>
      </c>
      <c r="I2470" t="s">
        <v>213</v>
      </c>
      <c r="J2470" t="s">
        <v>214</v>
      </c>
      <c r="K2470" t="s">
        <v>149</v>
      </c>
      <c r="M2470" t="s">
        <v>76</v>
      </c>
      <c r="N2470" t="s">
        <v>216</v>
      </c>
      <c r="O2470" s="57">
        <v>46247.678506944445</v>
      </c>
      <c r="P2470" s="57">
        <v>46248.579861111109</v>
      </c>
      <c r="Q2470">
        <v>69365411</v>
      </c>
      <c r="S2470">
        <v>152509216253</v>
      </c>
      <c r="T2470" t="s">
        <v>9617</v>
      </c>
      <c r="U2470" t="s">
        <v>9618</v>
      </c>
      <c r="V2470" t="s">
        <v>9619</v>
      </c>
      <c r="Z2470">
        <v>113.4004104</v>
      </c>
      <c r="AA2470">
        <v>-7.7616335000000003</v>
      </c>
      <c r="AB2470" t="s">
        <v>9620</v>
      </c>
      <c r="AC2470" t="s">
        <v>230</v>
      </c>
      <c r="AL2470" t="s">
        <v>218</v>
      </c>
      <c r="AM2470" t="s">
        <v>9621</v>
      </c>
      <c r="AN2470" t="s">
        <v>6</v>
      </c>
      <c r="AO2470" t="s">
        <v>8942</v>
      </c>
      <c r="AP2470" s="57">
        <v>46249.333333333336</v>
      </c>
      <c r="AR2470" t="s">
        <v>219</v>
      </c>
      <c r="AS2470" t="s">
        <v>353</v>
      </c>
      <c r="AT2470" t="s">
        <v>231</v>
      </c>
      <c r="AU2470">
        <v>20260814</v>
      </c>
      <c r="AV2470" t="s">
        <v>222</v>
      </c>
      <c r="AW2470" t="s">
        <v>561</v>
      </c>
      <c r="AX2470" t="s">
        <v>223</v>
      </c>
      <c r="BA2470" s="57">
        <v>46249.333333333336</v>
      </c>
      <c r="BB2470" t="s">
        <v>9621</v>
      </c>
      <c r="BC2470">
        <v>2026</v>
      </c>
      <c r="BD2470">
        <v>8</v>
      </c>
      <c r="BE2470">
        <v>14</v>
      </c>
      <c r="BF2470" s="6">
        <f t="shared" si="114"/>
        <v>46248</v>
      </c>
      <c r="BG2470">
        <f t="shared" si="115"/>
        <v>-1.3333333333357587</v>
      </c>
      <c r="BH2470" t="str">
        <f t="shared" si="116"/>
        <v>COMPLY</v>
      </c>
      <c r="BI2470" t="str">
        <f>VLOOKUP(H2470,Sheet2!$A$1:$B$270,2,FALSE)</f>
        <v>PROBOLINGGO</v>
      </c>
    </row>
    <row r="2471" spans="1:61">
      <c r="A2471">
        <v>2470</v>
      </c>
      <c r="B2471">
        <v>1002511457</v>
      </c>
      <c r="C2471">
        <v>3</v>
      </c>
      <c r="D2471" t="s">
        <v>34</v>
      </c>
      <c r="E2471">
        <v>5</v>
      </c>
      <c r="F2471" t="s">
        <v>585</v>
      </c>
      <c r="G2471" t="s">
        <v>86</v>
      </c>
      <c r="H2471" t="s">
        <v>305</v>
      </c>
      <c r="I2471" t="s">
        <v>213</v>
      </c>
      <c r="J2471" t="s">
        <v>214</v>
      </c>
      <c r="K2471" t="s">
        <v>149</v>
      </c>
      <c r="M2471" t="s">
        <v>76</v>
      </c>
      <c r="N2471" t="s">
        <v>216</v>
      </c>
      <c r="O2471" s="57">
        <v>46240.357349537036</v>
      </c>
      <c r="P2471" s="57">
        <v>46244.563518518517</v>
      </c>
      <c r="Q2471">
        <v>69359566</v>
      </c>
      <c r="R2471">
        <v>3619596940</v>
      </c>
      <c r="S2471">
        <v>172416797805</v>
      </c>
      <c r="T2471" t="s">
        <v>3596</v>
      </c>
      <c r="U2471" t="s">
        <v>3597</v>
      </c>
      <c r="V2471" t="s">
        <v>3598</v>
      </c>
      <c r="Z2471">
        <v>115.1828069</v>
      </c>
      <c r="AA2471">
        <v>-8.6849582000000005</v>
      </c>
      <c r="AB2471" t="s">
        <v>3599</v>
      </c>
      <c r="AC2471" t="s">
        <v>230</v>
      </c>
      <c r="AL2471" t="s">
        <v>218</v>
      </c>
      <c r="AM2471" t="s">
        <v>3600</v>
      </c>
      <c r="AN2471" t="s">
        <v>6</v>
      </c>
      <c r="AO2471" s="57">
        <v>46181.361018518517</v>
      </c>
      <c r="AP2471" s="57">
        <v>46241.541666666664</v>
      </c>
      <c r="AQ2471" t="s">
        <v>248</v>
      </c>
      <c r="AR2471" t="s">
        <v>219</v>
      </c>
      <c r="AS2471" t="s">
        <v>305</v>
      </c>
      <c r="AT2471" t="s">
        <v>231</v>
      </c>
      <c r="AU2471">
        <v>20260810</v>
      </c>
      <c r="AV2471" t="s">
        <v>222</v>
      </c>
      <c r="AW2471" t="s">
        <v>1049</v>
      </c>
      <c r="AX2471" t="s">
        <v>223</v>
      </c>
      <c r="BA2471" s="57">
        <v>46241.541666666664</v>
      </c>
      <c r="BB2471" t="s">
        <v>3600</v>
      </c>
      <c r="BC2471">
        <v>2026</v>
      </c>
      <c r="BD2471">
        <v>8</v>
      </c>
      <c r="BE2471">
        <v>10</v>
      </c>
      <c r="BF2471" s="6">
        <f t="shared" si="114"/>
        <v>46244</v>
      </c>
      <c r="BG2471">
        <f t="shared" si="115"/>
        <v>2.4583333333357587</v>
      </c>
      <c r="BH2471" t="str">
        <f t="shared" si="116"/>
        <v>NOT COMPLY</v>
      </c>
      <c r="BI2471" t="str">
        <f>VLOOKUP(H2471,Sheet2!$A$1:$B$270,2,FALSE)</f>
        <v>UBUNG</v>
      </c>
    </row>
    <row r="2472" spans="1:61">
      <c r="A2472">
        <v>2471</v>
      </c>
      <c r="B2472">
        <v>1002514736</v>
      </c>
      <c r="C2472">
        <v>3</v>
      </c>
      <c r="D2472" t="s">
        <v>51</v>
      </c>
      <c r="E2472">
        <v>4</v>
      </c>
      <c r="F2472" t="s">
        <v>273</v>
      </c>
      <c r="G2472" t="s">
        <v>273</v>
      </c>
      <c r="H2472" t="s">
        <v>939</v>
      </c>
      <c r="I2472" t="s">
        <v>213</v>
      </c>
      <c r="J2472" t="s">
        <v>214</v>
      </c>
      <c r="K2472" t="s">
        <v>149</v>
      </c>
      <c r="L2472" t="s">
        <v>215</v>
      </c>
      <c r="M2472" t="s">
        <v>933</v>
      </c>
      <c r="N2472" t="s">
        <v>216</v>
      </c>
      <c r="O2472" s="57">
        <v>46241.584687499999</v>
      </c>
      <c r="P2472" s="57">
        <v>46244.388807870368</v>
      </c>
      <c r="Q2472">
        <v>69360835</v>
      </c>
      <c r="S2472">
        <v>141456115388</v>
      </c>
      <c r="T2472" t="s">
        <v>5729</v>
      </c>
      <c r="U2472" t="s">
        <v>5730</v>
      </c>
      <c r="V2472" t="s">
        <v>5731</v>
      </c>
      <c r="Z2472">
        <v>110.61332747340199</v>
      </c>
      <c r="AA2472">
        <v>-6.7991515299220104</v>
      </c>
      <c r="AB2472" t="s">
        <v>5732</v>
      </c>
      <c r="AC2472" t="s">
        <v>217</v>
      </c>
      <c r="AL2472" t="s">
        <v>218</v>
      </c>
      <c r="AM2472" t="s">
        <v>5026</v>
      </c>
      <c r="AN2472" t="s">
        <v>6</v>
      </c>
      <c r="AO2472" s="57">
        <v>46211.590300925927</v>
      </c>
      <c r="AP2472" s="57">
        <v>46242.541666666664</v>
      </c>
      <c r="AQ2472" t="s">
        <v>903</v>
      </c>
      <c r="AR2472" t="s">
        <v>12</v>
      </c>
      <c r="AS2472" t="s">
        <v>939</v>
      </c>
      <c r="AT2472" t="s">
        <v>231</v>
      </c>
      <c r="AV2472" t="s">
        <v>917</v>
      </c>
      <c r="AW2472" t="s">
        <v>1021</v>
      </c>
      <c r="AX2472" t="s">
        <v>223</v>
      </c>
      <c r="BA2472" s="57">
        <v>46242.541666666664</v>
      </c>
      <c r="BB2472" t="s">
        <v>5026</v>
      </c>
      <c r="BF2472" s="6" t="e">
        <f t="shared" si="114"/>
        <v>#NUM!</v>
      </c>
      <c r="BG2472" t="e">
        <f t="shared" si="115"/>
        <v>#NUM!</v>
      </c>
      <c r="BH2472" t="e">
        <f t="shared" si="116"/>
        <v>#NUM!</v>
      </c>
      <c r="BI2472" t="e">
        <f>VLOOKUP(H2472,Sheet2!$A$1:$B$270,2,FALSE)</f>
        <v>#N/A</v>
      </c>
    </row>
    <row r="2473" spans="1:61">
      <c r="A2473">
        <v>2472</v>
      </c>
      <c r="B2473">
        <v>1002516175</v>
      </c>
      <c r="C2473">
        <v>3</v>
      </c>
      <c r="D2473" t="s">
        <v>34</v>
      </c>
      <c r="E2473">
        <v>5</v>
      </c>
      <c r="F2473" t="s">
        <v>585</v>
      </c>
      <c r="G2473" t="s">
        <v>83</v>
      </c>
      <c r="H2473" t="s">
        <v>402</v>
      </c>
      <c r="I2473" t="s">
        <v>213</v>
      </c>
      <c r="J2473" t="s">
        <v>214</v>
      </c>
      <c r="K2473" t="s">
        <v>149</v>
      </c>
      <c r="L2473" t="s">
        <v>215</v>
      </c>
      <c r="M2473" t="s">
        <v>575</v>
      </c>
      <c r="N2473" t="s">
        <v>216</v>
      </c>
      <c r="O2473" s="57">
        <v>46242.702037037037</v>
      </c>
      <c r="P2473" s="57">
        <v>46244.517418981479</v>
      </c>
      <c r="Q2473">
        <v>69361627</v>
      </c>
      <c r="S2473">
        <v>172401298255</v>
      </c>
      <c r="T2473" t="s">
        <v>5733</v>
      </c>
      <c r="U2473" t="s">
        <v>5734</v>
      </c>
      <c r="V2473" t="s">
        <v>5735</v>
      </c>
      <c r="Z2473">
        <v>115.2514189</v>
      </c>
      <c r="AA2473">
        <v>-8.6707909999999995</v>
      </c>
      <c r="AB2473" t="s">
        <v>5736</v>
      </c>
      <c r="AC2473" t="s">
        <v>237</v>
      </c>
      <c r="AL2473" t="s">
        <v>218</v>
      </c>
      <c r="AM2473" t="s">
        <v>4488</v>
      </c>
      <c r="AN2473" t="s">
        <v>6</v>
      </c>
      <c r="AO2473" s="57">
        <v>46242.704918981479</v>
      </c>
      <c r="AP2473" s="57">
        <v>46243.541666666664</v>
      </c>
      <c r="AR2473" t="s">
        <v>14</v>
      </c>
      <c r="AS2473" t="s">
        <v>402</v>
      </c>
      <c r="AT2473" t="s">
        <v>231</v>
      </c>
      <c r="AV2473" t="s">
        <v>6743</v>
      </c>
      <c r="AW2473" t="s">
        <v>1023</v>
      </c>
      <c r="AX2473" t="s">
        <v>223</v>
      </c>
      <c r="BA2473" s="57">
        <v>46243.541666666664</v>
      </c>
      <c r="BB2473" t="s">
        <v>4488</v>
      </c>
      <c r="BF2473" s="6" t="e">
        <f t="shared" si="114"/>
        <v>#NUM!</v>
      </c>
      <c r="BG2473" t="e">
        <f t="shared" si="115"/>
        <v>#NUM!</v>
      </c>
      <c r="BH2473" t="e">
        <f t="shared" si="116"/>
        <v>#NUM!</v>
      </c>
      <c r="BI2473" t="str">
        <f>VLOOKUP(H2473,Sheet2!$A$1:$B$270,2,FALSE)</f>
        <v>SANUR</v>
      </c>
    </row>
    <row r="2474" spans="1:61">
      <c r="A2474">
        <v>2473</v>
      </c>
      <c r="B2474">
        <v>1002505386</v>
      </c>
      <c r="C2474">
        <v>3</v>
      </c>
      <c r="D2474" t="s">
        <v>42</v>
      </c>
      <c r="E2474">
        <v>5</v>
      </c>
      <c r="F2474" t="s">
        <v>233</v>
      </c>
      <c r="G2474" t="s">
        <v>101</v>
      </c>
      <c r="H2474" t="s">
        <v>437</v>
      </c>
      <c r="I2474" t="s">
        <v>213</v>
      </c>
      <c r="J2474" t="s">
        <v>214</v>
      </c>
      <c r="K2474" t="s">
        <v>149</v>
      </c>
      <c r="M2474" t="s">
        <v>76</v>
      </c>
      <c r="N2474" t="s">
        <v>216</v>
      </c>
      <c r="O2474" s="57">
        <v>46236.696296296293</v>
      </c>
      <c r="P2474" s="57">
        <v>46238.868020833332</v>
      </c>
      <c r="Q2474">
        <v>69357103</v>
      </c>
      <c r="S2474">
        <v>152331250862</v>
      </c>
      <c r="T2474" t="s">
        <v>3601</v>
      </c>
      <c r="U2474" t="s">
        <v>3602</v>
      </c>
      <c r="V2474" t="s">
        <v>3603</v>
      </c>
      <c r="Z2474">
        <v>112.7178614</v>
      </c>
      <c r="AA2474">
        <v>-7.4460407999999996</v>
      </c>
      <c r="AB2474" t="s">
        <v>3604</v>
      </c>
      <c r="AC2474" t="s">
        <v>230</v>
      </c>
      <c r="AL2474" t="s">
        <v>218</v>
      </c>
      <c r="AM2474" t="s">
        <v>3605</v>
      </c>
      <c r="AN2474" t="s">
        <v>6</v>
      </c>
      <c r="AO2474" s="57">
        <v>46061.704722222225</v>
      </c>
      <c r="AP2474" s="57">
        <v>46239.541666666664</v>
      </c>
      <c r="AR2474" t="s">
        <v>219</v>
      </c>
      <c r="AS2474" t="s">
        <v>437</v>
      </c>
      <c r="AT2474" t="s">
        <v>231</v>
      </c>
      <c r="AU2474">
        <v>20260804</v>
      </c>
      <c r="AV2474" t="s">
        <v>222</v>
      </c>
      <c r="AW2474" t="s">
        <v>561</v>
      </c>
      <c r="AX2474" t="s">
        <v>223</v>
      </c>
      <c r="BA2474" s="57">
        <v>46239.541666666664</v>
      </c>
      <c r="BB2474" t="s">
        <v>3605</v>
      </c>
      <c r="BC2474">
        <v>2026</v>
      </c>
      <c r="BD2474">
        <v>8</v>
      </c>
      <c r="BE2474">
        <v>4</v>
      </c>
      <c r="BF2474" s="6">
        <f t="shared" si="114"/>
        <v>46238</v>
      </c>
      <c r="BG2474">
        <f t="shared" si="115"/>
        <v>-1.5416666666642413</v>
      </c>
      <c r="BH2474" t="str">
        <f t="shared" si="116"/>
        <v>COMPLY</v>
      </c>
      <c r="BI2474" t="str">
        <f>VLOOKUP(H2474,Sheet2!$A$1:$B$270,2,FALSE)</f>
        <v>SIDOARJO</v>
      </c>
    </row>
    <row r="2475" spans="1:61">
      <c r="A2475">
        <v>2474</v>
      </c>
      <c r="B2475">
        <v>1002517422</v>
      </c>
      <c r="C2475">
        <v>3</v>
      </c>
      <c r="D2475" t="s">
        <v>49</v>
      </c>
      <c r="E2475">
        <v>4</v>
      </c>
      <c r="F2475" t="s">
        <v>246</v>
      </c>
      <c r="G2475" t="s">
        <v>247</v>
      </c>
      <c r="H2475" t="s">
        <v>615</v>
      </c>
      <c r="I2475" t="s">
        <v>213</v>
      </c>
      <c r="J2475" t="s">
        <v>214</v>
      </c>
      <c r="K2475" t="s">
        <v>149</v>
      </c>
      <c r="M2475" t="s">
        <v>76</v>
      </c>
      <c r="N2475" t="s">
        <v>216</v>
      </c>
      <c r="O2475" s="57">
        <v>46244.475069444445</v>
      </c>
      <c r="P2475" s="57">
        <v>46244.539398148147</v>
      </c>
      <c r="Q2475">
        <v>69360718</v>
      </c>
      <c r="S2475">
        <v>141420144975</v>
      </c>
      <c r="T2475" t="s">
        <v>5437</v>
      </c>
      <c r="U2475" t="s">
        <v>6744</v>
      </c>
      <c r="V2475" t="s">
        <v>6745</v>
      </c>
      <c r="Z2475">
        <v>110.3305154</v>
      </c>
      <c r="AA2475">
        <v>-7.0006608999999997</v>
      </c>
      <c r="AB2475" t="s">
        <v>5440</v>
      </c>
      <c r="AC2475" t="s">
        <v>217</v>
      </c>
      <c r="AL2475" t="s">
        <v>218</v>
      </c>
      <c r="AM2475" t="s">
        <v>6746</v>
      </c>
      <c r="AN2475" t="s">
        <v>6</v>
      </c>
      <c r="AO2475" s="57">
        <v>46303.486157407409</v>
      </c>
      <c r="AR2475" t="s">
        <v>219</v>
      </c>
      <c r="AS2475" t="s">
        <v>615</v>
      </c>
      <c r="AT2475" t="s">
        <v>231</v>
      </c>
      <c r="AU2475">
        <v>20260810</v>
      </c>
      <c r="AV2475" t="s">
        <v>222</v>
      </c>
      <c r="AW2475" t="s">
        <v>596</v>
      </c>
      <c r="AX2475" t="s">
        <v>223</v>
      </c>
      <c r="BA2475" s="57">
        <v>46244.291666666664</v>
      </c>
      <c r="BB2475" t="s">
        <v>6746</v>
      </c>
      <c r="BC2475">
        <v>2026</v>
      </c>
      <c r="BD2475">
        <v>8</v>
      </c>
      <c r="BE2475">
        <v>10</v>
      </c>
      <c r="BF2475" s="6">
        <f t="shared" si="114"/>
        <v>46244</v>
      </c>
      <c r="BG2475">
        <f t="shared" si="115"/>
        <v>-0.29166666666424135</v>
      </c>
      <c r="BH2475" t="str">
        <f t="shared" si="116"/>
        <v>COMPLY</v>
      </c>
      <c r="BI2475" t="e">
        <f>VLOOKUP(H2475,Sheet2!$A$1:$B$270,2,FALSE)</f>
        <v>#N/A</v>
      </c>
    </row>
    <row r="2476" spans="1:61">
      <c r="A2476">
        <v>2475</v>
      </c>
      <c r="B2476">
        <v>1002504315</v>
      </c>
      <c r="C2476">
        <v>3</v>
      </c>
      <c r="D2476" t="s">
        <v>45</v>
      </c>
      <c r="E2476">
        <v>5</v>
      </c>
      <c r="F2476" t="s">
        <v>211</v>
      </c>
      <c r="G2476" t="s">
        <v>118</v>
      </c>
      <c r="H2476" t="s">
        <v>212</v>
      </c>
      <c r="I2476" t="s">
        <v>213</v>
      </c>
      <c r="J2476" t="s">
        <v>214</v>
      </c>
      <c r="K2476" t="s">
        <v>149</v>
      </c>
      <c r="L2476" t="s">
        <v>215</v>
      </c>
      <c r="M2476" t="s">
        <v>575</v>
      </c>
      <c r="N2476" t="s">
        <v>216</v>
      </c>
      <c r="O2476" s="57">
        <v>46235.413854166669</v>
      </c>
      <c r="P2476" s="57">
        <v>46237.752557870372</v>
      </c>
      <c r="Q2476">
        <v>69356609</v>
      </c>
      <c r="S2476">
        <v>172606810502</v>
      </c>
      <c r="T2476" t="s">
        <v>1214</v>
      </c>
      <c r="U2476" t="s">
        <v>1215</v>
      </c>
      <c r="V2476" t="s">
        <v>3606</v>
      </c>
      <c r="Z2476">
        <v>117.4378584</v>
      </c>
      <c r="AA2476">
        <v>-8.6448596000000002</v>
      </c>
      <c r="AB2476" t="s">
        <v>2445</v>
      </c>
      <c r="AC2476" t="s">
        <v>237</v>
      </c>
      <c r="AL2476" t="s">
        <v>218</v>
      </c>
      <c r="AM2476" t="s">
        <v>1625</v>
      </c>
      <c r="AN2476" t="s">
        <v>6</v>
      </c>
      <c r="AO2476" s="57">
        <v>46030.423437500001</v>
      </c>
      <c r="AP2476" s="57">
        <v>46236.333333333336</v>
      </c>
      <c r="AQ2476" t="s">
        <v>903</v>
      </c>
      <c r="AR2476" t="s">
        <v>14</v>
      </c>
      <c r="AS2476" t="s">
        <v>212</v>
      </c>
      <c r="AT2476" t="s">
        <v>231</v>
      </c>
      <c r="AV2476" t="s">
        <v>3607</v>
      </c>
      <c r="AW2476" t="s">
        <v>1010</v>
      </c>
      <c r="AX2476" t="s">
        <v>223</v>
      </c>
      <c r="BA2476" s="57">
        <v>46236.333333333336</v>
      </c>
      <c r="BB2476" t="s">
        <v>1625</v>
      </c>
      <c r="BF2476" s="6" t="e">
        <f t="shared" si="114"/>
        <v>#NUM!</v>
      </c>
      <c r="BG2476" t="e">
        <f t="shared" si="115"/>
        <v>#NUM!</v>
      </c>
      <c r="BH2476" t="e">
        <f t="shared" si="116"/>
        <v>#NUM!</v>
      </c>
      <c r="BI2476" t="str">
        <f>VLOOKUP(H2476,Sheet2!$A$1:$B$270,2,FALSE)</f>
        <v>SUMBAWA</v>
      </c>
    </row>
    <row r="2477" spans="1:61">
      <c r="A2477">
        <v>2476</v>
      </c>
      <c r="B2477">
        <v>1002529319</v>
      </c>
      <c r="C2477">
        <v>3</v>
      </c>
      <c r="D2477" t="s">
        <v>42</v>
      </c>
      <c r="E2477">
        <v>5</v>
      </c>
      <c r="F2477" t="s">
        <v>106</v>
      </c>
      <c r="G2477" t="s">
        <v>107</v>
      </c>
      <c r="H2477" t="s">
        <v>264</v>
      </c>
      <c r="I2477" t="s">
        <v>213</v>
      </c>
      <c r="J2477" t="s">
        <v>214</v>
      </c>
      <c r="K2477" t="s">
        <v>149</v>
      </c>
      <c r="M2477" t="s">
        <v>76</v>
      </c>
      <c r="N2477" t="s">
        <v>216</v>
      </c>
      <c r="O2477" s="57">
        <v>46250.418344907404</v>
      </c>
      <c r="P2477" s="57">
        <v>46250.663252314815</v>
      </c>
      <c r="Q2477">
        <v>69367336</v>
      </c>
      <c r="S2477">
        <v>152505340232</v>
      </c>
      <c r="T2477" t="s">
        <v>1527</v>
      </c>
      <c r="U2477" t="s">
        <v>13406</v>
      </c>
      <c r="V2477" t="s">
        <v>13407</v>
      </c>
      <c r="Z2477">
        <v>113.21584009999999</v>
      </c>
      <c r="AA2477">
        <v>-7.7441461</v>
      </c>
      <c r="AB2477" t="s">
        <v>13408</v>
      </c>
      <c r="AC2477" t="s">
        <v>230</v>
      </c>
      <c r="AL2477" t="s">
        <v>218</v>
      </c>
      <c r="AM2477" t="s">
        <v>13409</v>
      </c>
      <c r="AN2477" t="s">
        <v>6</v>
      </c>
      <c r="AO2477" t="s">
        <v>12349</v>
      </c>
      <c r="AP2477" s="57">
        <v>46251.333333333336</v>
      </c>
      <c r="AR2477" t="s">
        <v>219</v>
      </c>
      <c r="AS2477" t="s">
        <v>264</v>
      </c>
      <c r="AT2477" t="s">
        <v>221</v>
      </c>
      <c r="AU2477">
        <v>20260816</v>
      </c>
      <c r="AV2477" t="s">
        <v>222</v>
      </c>
      <c r="AW2477" t="s">
        <v>561</v>
      </c>
      <c r="AX2477" t="s">
        <v>223</v>
      </c>
      <c r="BA2477" s="57">
        <v>46251.333333333336</v>
      </c>
      <c r="BB2477" t="s">
        <v>13409</v>
      </c>
      <c r="BC2477">
        <v>2026</v>
      </c>
      <c r="BD2477">
        <v>8</v>
      </c>
      <c r="BE2477">
        <v>16</v>
      </c>
      <c r="BF2477" s="6">
        <f t="shared" si="114"/>
        <v>46250</v>
      </c>
      <c r="BG2477">
        <f t="shared" si="115"/>
        <v>-1.3333333333357587</v>
      </c>
      <c r="BH2477" t="str">
        <f t="shared" si="116"/>
        <v>COMPLY</v>
      </c>
      <c r="BI2477" t="str">
        <f>VLOOKUP(H2477,Sheet2!$A$1:$B$270,2,FALSE)</f>
        <v>PROBOLINGGO</v>
      </c>
    </row>
    <row r="2478" spans="1:61">
      <c r="A2478">
        <v>2477</v>
      </c>
      <c r="B2478">
        <v>1002516342</v>
      </c>
      <c r="C2478">
        <v>3</v>
      </c>
      <c r="D2478" t="s">
        <v>45</v>
      </c>
      <c r="E2478">
        <v>5</v>
      </c>
      <c r="F2478" t="s">
        <v>211</v>
      </c>
      <c r="G2478" t="s">
        <v>118</v>
      </c>
      <c r="H2478" t="s">
        <v>464</v>
      </c>
      <c r="I2478" t="s">
        <v>9798</v>
      </c>
      <c r="J2478" t="s">
        <v>214</v>
      </c>
      <c r="K2478" t="s">
        <v>149</v>
      </c>
      <c r="M2478" t="s">
        <v>76</v>
      </c>
      <c r="N2478" t="s">
        <v>10252</v>
      </c>
      <c r="O2478" s="57">
        <v>46243.41505787037</v>
      </c>
      <c r="P2478" s="57">
        <v>46243.847638888888</v>
      </c>
      <c r="Q2478">
        <v>69352463</v>
      </c>
      <c r="S2478">
        <v>172608206040</v>
      </c>
      <c r="T2478" t="s">
        <v>13410</v>
      </c>
      <c r="U2478" t="s">
        <v>10469</v>
      </c>
      <c r="V2478" t="s">
        <v>13411</v>
      </c>
      <c r="Z2478">
        <v>116.76269310000001</v>
      </c>
      <c r="AA2478">
        <v>-8.9664707000000003</v>
      </c>
      <c r="AB2478" t="s">
        <v>13412</v>
      </c>
      <c r="AC2478" t="s">
        <v>226</v>
      </c>
      <c r="AL2478" t="s">
        <v>218</v>
      </c>
      <c r="AM2478" t="s">
        <v>214</v>
      </c>
      <c r="AN2478" t="s">
        <v>6</v>
      </c>
      <c r="AO2478" s="57">
        <v>46273.423506944448</v>
      </c>
      <c r="AR2478" t="s">
        <v>219</v>
      </c>
      <c r="AS2478" t="s">
        <v>464</v>
      </c>
      <c r="AT2478" t="s">
        <v>231</v>
      </c>
      <c r="AU2478">
        <v>20260809</v>
      </c>
      <c r="AV2478" t="s">
        <v>222</v>
      </c>
      <c r="AW2478" t="s">
        <v>10166</v>
      </c>
      <c r="AX2478" t="s">
        <v>223</v>
      </c>
      <c r="BA2478" s="57">
        <v>25569.291666666668</v>
      </c>
      <c r="BB2478" t="s">
        <v>214</v>
      </c>
      <c r="BC2478">
        <v>2026</v>
      </c>
      <c r="BD2478">
        <v>8</v>
      </c>
      <c r="BE2478">
        <v>9</v>
      </c>
      <c r="BF2478" s="6">
        <f t="shared" si="114"/>
        <v>46243</v>
      </c>
      <c r="BG2478">
        <f t="shared" si="115"/>
        <v>20673.708333333332</v>
      </c>
      <c r="BH2478" t="str">
        <f t="shared" si="116"/>
        <v>NOT COMPLY</v>
      </c>
      <c r="BI2478" t="str">
        <f>VLOOKUP(H2478,Sheet2!$A$1:$B$270,2,FALSE)</f>
        <v>SUMBAWA</v>
      </c>
    </row>
    <row r="2479" spans="1:61">
      <c r="A2479">
        <v>2478</v>
      </c>
      <c r="B2479">
        <v>1002514536</v>
      </c>
      <c r="C2479">
        <v>3</v>
      </c>
      <c r="D2479" t="s">
        <v>59</v>
      </c>
      <c r="E2479">
        <v>4</v>
      </c>
      <c r="F2479" t="s">
        <v>567</v>
      </c>
      <c r="G2479" t="s">
        <v>609</v>
      </c>
      <c r="H2479" t="s">
        <v>956</v>
      </c>
      <c r="I2479" t="s">
        <v>213</v>
      </c>
      <c r="J2479" t="s">
        <v>214</v>
      </c>
      <c r="K2479" t="s">
        <v>149</v>
      </c>
      <c r="L2479" t="s">
        <v>215</v>
      </c>
      <c r="M2479" t="s">
        <v>575</v>
      </c>
      <c r="N2479" t="s">
        <v>216</v>
      </c>
      <c r="O2479" s="57">
        <v>46241.547175925924</v>
      </c>
      <c r="P2479" s="57">
        <v>46245.444340277776</v>
      </c>
      <c r="Q2479">
        <v>69360738</v>
      </c>
      <c r="S2479">
        <v>143132123533</v>
      </c>
      <c r="T2479" t="s">
        <v>5737</v>
      </c>
      <c r="U2479" t="s">
        <v>5738</v>
      </c>
      <c r="V2479" t="s">
        <v>5739</v>
      </c>
      <c r="Z2479">
        <v>110.3960871</v>
      </c>
      <c r="AA2479">
        <v>-7.8257329000000002</v>
      </c>
      <c r="AB2479" t="s">
        <v>5740</v>
      </c>
      <c r="AC2479" t="s">
        <v>237</v>
      </c>
      <c r="AL2479" t="s">
        <v>218</v>
      </c>
      <c r="AM2479" t="s">
        <v>5741</v>
      </c>
      <c r="AN2479" t="s">
        <v>6</v>
      </c>
      <c r="AO2479" s="57">
        <v>46211.548773148148</v>
      </c>
      <c r="AP2479" s="57">
        <v>46243.625</v>
      </c>
      <c r="AQ2479" t="s">
        <v>248</v>
      </c>
      <c r="AR2479" t="s">
        <v>14</v>
      </c>
      <c r="AS2479" t="s">
        <v>956</v>
      </c>
      <c r="AT2479" t="s">
        <v>231</v>
      </c>
      <c r="AV2479" t="s">
        <v>7776</v>
      </c>
      <c r="AW2479" t="s">
        <v>1025</v>
      </c>
      <c r="AX2479" t="s">
        <v>223</v>
      </c>
      <c r="BA2479" s="57">
        <v>46243.625</v>
      </c>
      <c r="BB2479" t="s">
        <v>5741</v>
      </c>
      <c r="BF2479" s="6" t="e">
        <f t="shared" si="114"/>
        <v>#NUM!</v>
      </c>
      <c r="BG2479" t="e">
        <f t="shared" si="115"/>
        <v>#NUM!</v>
      </c>
      <c r="BH2479" t="e">
        <f t="shared" si="116"/>
        <v>#NUM!</v>
      </c>
      <c r="BI2479" t="e">
        <f>VLOOKUP(H2479,Sheet2!$A$1:$B$270,2,FALSE)</f>
        <v>#N/A</v>
      </c>
    </row>
    <row r="2480" spans="1:61">
      <c r="A2480">
        <v>2479</v>
      </c>
      <c r="B2480">
        <v>1002511361</v>
      </c>
      <c r="C2480">
        <v>3</v>
      </c>
      <c r="D2480" t="s">
        <v>38</v>
      </c>
      <c r="E2480">
        <v>5</v>
      </c>
      <c r="F2480" t="s">
        <v>92</v>
      </c>
      <c r="G2480" t="s">
        <v>97</v>
      </c>
      <c r="H2480" t="s">
        <v>254</v>
      </c>
      <c r="I2480" t="s">
        <v>213</v>
      </c>
      <c r="J2480" t="s">
        <v>214</v>
      </c>
      <c r="K2480" t="s">
        <v>149</v>
      </c>
      <c r="L2480" t="s">
        <v>215</v>
      </c>
      <c r="M2480" t="s">
        <v>76</v>
      </c>
      <c r="N2480" t="s">
        <v>216</v>
      </c>
      <c r="O2480" s="57">
        <v>46239.818703703706</v>
      </c>
      <c r="P2480" s="57">
        <v>46241.477453703701</v>
      </c>
      <c r="Q2480">
        <v>69359513</v>
      </c>
      <c r="S2480">
        <v>152612222882</v>
      </c>
      <c r="T2480" t="s">
        <v>3610</v>
      </c>
      <c r="U2480" t="s">
        <v>3611</v>
      </c>
      <c r="V2480" t="s">
        <v>3612</v>
      </c>
      <c r="Z2480">
        <v>112.07901094508399</v>
      </c>
      <c r="AA2480">
        <v>-6.9143568979543302</v>
      </c>
      <c r="AB2480" t="s">
        <v>3613</v>
      </c>
      <c r="AC2480" t="s">
        <v>237</v>
      </c>
      <c r="AL2480" t="s">
        <v>218</v>
      </c>
      <c r="AM2480" t="s">
        <v>3614</v>
      </c>
      <c r="AN2480" t="s">
        <v>6</v>
      </c>
      <c r="AO2480" s="57">
        <v>46150.819328703707</v>
      </c>
      <c r="AP2480" s="57">
        <v>46241.625</v>
      </c>
      <c r="AR2480" t="s">
        <v>219</v>
      </c>
      <c r="AS2480" t="s">
        <v>254</v>
      </c>
      <c r="AT2480" t="s">
        <v>231</v>
      </c>
      <c r="AU2480">
        <v>20260807</v>
      </c>
      <c r="AV2480" t="s">
        <v>222</v>
      </c>
      <c r="AW2480" t="s">
        <v>1025</v>
      </c>
      <c r="AX2480" t="s">
        <v>223</v>
      </c>
      <c r="BA2480" s="57">
        <v>46241.625</v>
      </c>
      <c r="BB2480" t="s">
        <v>3614</v>
      </c>
      <c r="BC2480">
        <v>2026</v>
      </c>
      <c r="BD2480">
        <v>8</v>
      </c>
      <c r="BE2480">
        <v>7</v>
      </c>
      <c r="BF2480" s="6">
        <f t="shared" si="114"/>
        <v>46241</v>
      </c>
      <c r="BG2480">
        <f t="shared" si="115"/>
        <v>-0.625</v>
      </c>
      <c r="BH2480" t="str">
        <f t="shared" si="116"/>
        <v>COMPLY</v>
      </c>
      <c r="BI2480" t="str">
        <f>VLOOKUP(H2480,Sheet2!$A$1:$B$270,2,FALSE)</f>
        <v>BOJONEGORO</v>
      </c>
    </row>
    <row r="2481" spans="1:61">
      <c r="A2481">
        <v>2480</v>
      </c>
      <c r="B2481">
        <v>1002514504</v>
      </c>
      <c r="C2481">
        <v>3</v>
      </c>
      <c r="D2481" t="s">
        <v>34</v>
      </c>
      <c r="E2481">
        <v>5</v>
      </c>
      <c r="F2481" t="s">
        <v>573</v>
      </c>
      <c r="G2481" t="s">
        <v>84</v>
      </c>
      <c r="H2481" t="s">
        <v>253</v>
      </c>
      <c r="I2481" t="s">
        <v>213</v>
      </c>
      <c r="J2481" t="s">
        <v>214</v>
      </c>
      <c r="K2481" t="s">
        <v>149</v>
      </c>
      <c r="M2481" t="s">
        <v>76</v>
      </c>
      <c r="N2481" t="s">
        <v>216</v>
      </c>
      <c r="O2481" s="57">
        <v>46241.533275462964</v>
      </c>
      <c r="P2481" s="57">
        <v>46242.342175925929</v>
      </c>
      <c r="Q2481">
        <v>69359181</v>
      </c>
      <c r="S2481">
        <v>172425707991</v>
      </c>
      <c r="T2481" t="s">
        <v>3328</v>
      </c>
      <c r="U2481" t="s">
        <v>5074</v>
      </c>
      <c r="V2481" t="s">
        <v>5742</v>
      </c>
      <c r="Z2481">
        <v>114.9187</v>
      </c>
      <c r="AA2481">
        <v>-8.2026000000000003</v>
      </c>
      <c r="AB2481" t="s">
        <v>3331</v>
      </c>
      <c r="AC2481" t="s">
        <v>230</v>
      </c>
      <c r="AL2481" t="s">
        <v>218</v>
      </c>
      <c r="AM2481" t="s">
        <v>5743</v>
      </c>
      <c r="AN2481" t="s">
        <v>6</v>
      </c>
      <c r="AO2481" s="57">
        <v>46211.538344907407</v>
      </c>
      <c r="AR2481" t="s">
        <v>219</v>
      </c>
      <c r="AS2481" t="s">
        <v>253</v>
      </c>
      <c r="AT2481" t="s">
        <v>231</v>
      </c>
      <c r="AU2481">
        <v>20260808</v>
      </c>
      <c r="AV2481" t="s">
        <v>222</v>
      </c>
      <c r="AW2481" t="s">
        <v>560</v>
      </c>
      <c r="AX2481" t="s">
        <v>223</v>
      </c>
      <c r="BA2481" s="57">
        <v>46241.291666666664</v>
      </c>
      <c r="BB2481" t="s">
        <v>5743</v>
      </c>
      <c r="BC2481">
        <v>2026</v>
      </c>
      <c r="BD2481">
        <v>8</v>
      </c>
      <c r="BE2481">
        <v>8</v>
      </c>
      <c r="BF2481" s="6">
        <f t="shared" si="114"/>
        <v>46242</v>
      </c>
      <c r="BG2481">
        <f t="shared" si="115"/>
        <v>0.70833333333575865</v>
      </c>
      <c r="BH2481" t="str">
        <f t="shared" si="116"/>
        <v>COMPLY</v>
      </c>
      <c r="BI2481" t="str">
        <f>VLOOKUP(H2481,Sheet2!$A$1:$B$270,2,FALSE)</f>
        <v>SINGARAJA</v>
      </c>
    </row>
    <row r="2482" spans="1:61">
      <c r="A2482">
        <v>2481</v>
      </c>
      <c r="B2482">
        <v>1002519315</v>
      </c>
      <c r="C2482">
        <v>3</v>
      </c>
      <c r="D2482" t="s">
        <v>59</v>
      </c>
      <c r="E2482">
        <v>4</v>
      </c>
      <c r="F2482" t="s">
        <v>567</v>
      </c>
      <c r="G2482" t="s">
        <v>609</v>
      </c>
      <c r="H2482" t="s">
        <v>956</v>
      </c>
      <c r="I2482" t="s">
        <v>213</v>
      </c>
      <c r="J2482" t="s">
        <v>214</v>
      </c>
      <c r="K2482" t="s">
        <v>149</v>
      </c>
      <c r="M2482" t="s">
        <v>76</v>
      </c>
      <c r="N2482" t="s">
        <v>216</v>
      </c>
      <c r="O2482" s="57">
        <v>46245.444340277776</v>
      </c>
      <c r="P2482" s="57">
        <v>46245.830682870372</v>
      </c>
      <c r="Q2482">
        <v>69360738</v>
      </c>
      <c r="S2482">
        <v>143132123555</v>
      </c>
      <c r="T2482" t="s">
        <v>5737</v>
      </c>
      <c r="U2482" t="s">
        <v>7777</v>
      </c>
      <c r="V2482" t="s">
        <v>7778</v>
      </c>
      <c r="Z2482">
        <v>110.39603099999999</v>
      </c>
      <c r="AA2482">
        <v>-7.8255610000000004</v>
      </c>
      <c r="AB2482" t="s">
        <v>5740</v>
      </c>
      <c r="AC2482" t="s">
        <v>290</v>
      </c>
      <c r="AL2482" t="s">
        <v>218</v>
      </c>
      <c r="AM2482" t="s">
        <v>7779</v>
      </c>
      <c r="AN2482" t="s">
        <v>6</v>
      </c>
      <c r="AO2482" s="57">
        <v>46334.455185185187</v>
      </c>
      <c r="AR2482" t="s">
        <v>219</v>
      </c>
      <c r="AS2482" t="s">
        <v>956</v>
      </c>
      <c r="AT2482" t="s">
        <v>231</v>
      </c>
      <c r="AU2482">
        <v>20260811</v>
      </c>
      <c r="AV2482" t="s">
        <v>222</v>
      </c>
      <c r="AW2482" t="s">
        <v>582</v>
      </c>
      <c r="AX2482" t="s">
        <v>223</v>
      </c>
      <c r="BA2482" s="57">
        <v>46245.291666666664</v>
      </c>
      <c r="BB2482" t="s">
        <v>7779</v>
      </c>
      <c r="BC2482">
        <v>2026</v>
      </c>
      <c r="BD2482">
        <v>8</v>
      </c>
      <c r="BE2482">
        <v>11</v>
      </c>
      <c r="BF2482" s="6">
        <f t="shared" si="114"/>
        <v>46245</v>
      </c>
      <c r="BG2482">
        <f t="shared" si="115"/>
        <v>-0.29166666666424135</v>
      </c>
      <c r="BH2482" t="str">
        <f t="shared" si="116"/>
        <v>COMPLY</v>
      </c>
      <c r="BI2482" t="e">
        <f>VLOOKUP(H2482,Sheet2!$A$1:$B$270,2,FALSE)</f>
        <v>#N/A</v>
      </c>
    </row>
    <row r="2483" spans="1:61">
      <c r="A2483">
        <v>2482</v>
      </c>
      <c r="B2483">
        <v>1002522559</v>
      </c>
      <c r="C2483">
        <v>3</v>
      </c>
      <c r="D2483" t="s">
        <v>34</v>
      </c>
      <c r="E2483">
        <v>5</v>
      </c>
      <c r="F2483" t="s">
        <v>573</v>
      </c>
      <c r="G2483" t="s">
        <v>79</v>
      </c>
      <c r="H2483" t="s">
        <v>471</v>
      </c>
      <c r="I2483" t="s">
        <v>213</v>
      </c>
      <c r="J2483" t="s">
        <v>214</v>
      </c>
      <c r="K2483" t="s">
        <v>149</v>
      </c>
      <c r="M2483" t="s">
        <v>76</v>
      </c>
      <c r="N2483" t="s">
        <v>216</v>
      </c>
      <c r="O2483" s="57">
        <v>46246.632430555554</v>
      </c>
      <c r="P2483" s="57">
        <v>46247.357916666668</v>
      </c>
      <c r="Q2483">
        <v>69362670</v>
      </c>
      <c r="S2483">
        <v>172407214117</v>
      </c>
      <c r="T2483" t="s">
        <v>6204</v>
      </c>
      <c r="U2483" t="s">
        <v>6841</v>
      </c>
      <c r="V2483" t="s">
        <v>8683</v>
      </c>
      <c r="Z2483">
        <v>115.302030589059</v>
      </c>
      <c r="AA2483">
        <v>-8.5438805827079296</v>
      </c>
      <c r="AB2483" t="s">
        <v>6207</v>
      </c>
      <c r="AC2483" t="s">
        <v>230</v>
      </c>
      <c r="AL2483" t="s">
        <v>218</v>
      </c>
      <c r="AM2483" t="s">
        <v>8684</v>
      </c>
      <c r="AN2483" t="s">
        <v>6</v>
      </c>
      <c r="AO2483" s="57">
        <v>46364.642789351848</v>
      </c>
      <c r="AR2483" t="s">
        <v>219</v>
      </c>
      <c r="AS2483" t="s">
        <v>471</v>
      </c>
      <c r="AT2483" t="s">
        <v>231</v>
      </c>
      <c r="AU2483">
        <v>20260813</v>
      </c>
      <c r="AV2483" t="s">
        <v>222</v>
      </c>
      <c r="AW2483" t="s">
        <v>595</v>
      </c>
      <c r="AX2483" t="s">
        <v>223</v>
      </c>
      <c r="BA2483" s="57">
        <v>46246.291666666664</v>
      </c>
      <c r="BB2483" t="s">
        <v>8684</v>
      </c>
      <c r="BC2483">
        <v>2026</v>
      </c>
      <c r="BD2483">
        <v>8</v>
      </c>
      <c r="BE2483">
        <v>13</v>
      </c>
      <c r="BF2483" s="6">
        <f t="shared" si="114"/>
        <v>46247</v>
      </c>
      <c r="BG2483">
        <f t="shared" si="115"/>
        <v>0.70833333333575865</v>
      </c>
      <c r="BH2483" t="str">
        <f t="shared" si="116"/>
        <v>COMPLY</v>
      </c>
      <c r="BI2483" t="str">
        <f>VLOOKUP(H2483,Sheet2!$A$1:$B$270,2,FALSE)</f>
        <v>GIANYAR</v>
      </c>
    </row>
    <row r="2484" spans="1:61">
      <c r="A2484">
        <v>2483</v>
      </c>
      <c r="B2484">
        <v>1002520758</v>
      </c>
      <c r="C2484">
        <v>3</v>
      </c>
      <c r="D2484" t="s">
        <v>51</v>
      </c>
      <c r="E2484">
        <v>4</v>
      </c>
      <c r="F2484" t="s">
        <v>273</v>
      </c>
      <c r="G2484" t="s">
        <v>569</v>
      </c>
      <c r="H2484" t="s">
        <v>4701</v>
      </c>
      <c r="I2484" t="s">
        <v>213</v>
      </c>
      <c r="J2484" t="s">
        <v>214</v>
      </c>
      <c r="K2484" t="s">
        <v>149</v>
      </c>
      <c r="M2484" t="s">
        <v>76</v>
      </c>
      <c r="N2484" t="s">
        <v>216</v>
      </c>
      <c r="O2484" s="57">
        <v>46245.692974537036</v>
      </c>
      <c r="P2484" s="57">
        <v>46245.848703703705</v>
      </c>
      <c r="Q2484">
        <v>69361390</v>
      </c>
      <c r="S2484">
        <v>141568113914</v>
      </c>
      <c r="T2484" t="s">
        <v>5086</v>
      </c>
      <c r="U2484" t="s">
        <v>7780</v>
      </c>
      <c r="V2484" t="s">
        <v>7781</v>
      </c>
      <c r="Z2484">
        <v>110.9211</v>
      </c>
      <c r="AA2484">
        <v>-7.0257399999999999</v>
      </c>
      <c r="AB2484" t="s">
        <v>5089</v>
      </c>
      <c r="AC2484" t="s">
        <v>291</v>
      </c>
      <c r="AL2484" t="s">
        <v>218</v>
      </c>
      <c r="AM2484" t="s">
        <v>7782</v>
      </c>
      <c r="AN2484" t="s">
        <v>6</v>
      </c>
      <c r="AO2484" s="57">
        <v>46334.694293981483</v>
      </c>
      <c r="AR2484" t="s">
        <v>219</v>
      </c>
      <c r="AS2484" t="s">
        <v>4701</v>
      </c>
      <c r="AT2484" t="s">
        <v>231</v>
      </c>
      <c r="AU2484">
        <v>20260811</v>
      </c>
      <c r="AV2484" t="s">
        <v>222</v>
      </c>
      <c r="AW2484" t="s">
        <v>562</v>
      </c>
      <c r="AX2484" t="s">
        <v>223</v>
      </c>
      <c r="BA2484" s="57">
        <v>46245.291666666664</v>
      </c>
      <c r="BB2484" t="s">
        <v>7782</v>
      </c>
      <c r="BC2484">
        <v>2026</v>
      </c>
      <c r="BD2484">
        <v>8</v>
      </c>
      <c r="BE2484">
        <v>11</v>
      </c>
      <c r="BF2484" s="6">
        <f t="shared" si="114"/>
        <v>46245</v>
      </c>
      <c r="BG2484">
        <f t="shared" si="115"/>
        <v>-0.29166666666424135</v>
      </c>
      <c r="BH2484" t="str">
        <f t="shared" si="116"/>
        <v>COMPLY</v>
      </c>
      <c r="BI2484" t="e">
        <f>VLOOKUP(H2484,Sheet2!$A$1:$B$270,2,FALSE)</f>
        <v>#N/A</v>
      </c>
    </row>
    <row r="2485" spans="1:61">
      <c r="A2485">
        <v>2484</v>
      </c>
      <c r="B2485">
        <v>1002530098</v>
      </c>
      <c r="C2485">
        <v>3</v>
      </c>
      <c r="D2485" t="s">
        <v>45</v>
      </c>
      <c r="E2485">
        <v>5</v>
      </c>
      <c r="F2485" t="s">
        <v>211</v>
      </c>
      <c r="G2485" t="s">
        <v>112</v>
      </c>
      <c r="H2485" t="s">
        <v>267</v>
      </c>
      <c r="I2485" t="s">
        <v>213</v>
      </c>
      <c r="J2485" t="s">
        <v>214</v>
      </c>
      <c r="K2485" t="s">
        <v>149</v>
      </c>
      <c r="M2485" t="s">
        <v>76</v>
      </c>
      <c r="N2485" t="s">
        <v>216</v>
      </c>
      <c r="O2485" s="57">
        <v>46250.807303240741</v>
      </c>
      <c r="P2485" s="57">
        <v>46251.351736111108</v>
      </c>
      <c r="Q2485">
        <v>69366818</v>
      </c>
      <c r="S2485">
        <v>172601796366</v>
      </c>
      <c r="T2485" t="s">
        <v>11455</v>
      </c>
      <c r="U2485" t="s">
        <v>11877</v>
      </c>
      <c r="V2485" t="s">
        <v>13413</v>
      </c>
      <c r="Z2485">
        <v>116.14937810000001</v>
      </c>
      <c r="AA2485">
        <v>-8.5638907999999994</v>
      </c>
      <c r="AB2485" t="s">
        <v>11458</v>
      </c>
      <c r="AC2485" t="s">
        <v>290</v>
      </c>
      <c r="AL2485" t="s">
        <v>218</v>
      </c>
      <c r="AM2485" t="s">
        <v>11879</v>
      </c>
      <c r="AN2485" t="s">
        <v>6</v>
      </c>
      <c r="AO2485" t="s">
        <v>11574</v>
      </c>
      <c r="AR2485" t="s">
        <v>219</v>
      </c>
      <c r="AS2485" t="s">
        <v>267</v>
      </c>
      <c r="AT2485" t="s">
        <v>231</v>
      </c>
      <c r="AU2485">
        <v>20260817</v>
      </c>
      <c r="AV2485" t="s">
        <v>222</v>
      </c>
      <c r="AW2485" t="s">
        <v>604</v>
      </c>
      <c r="AX2485" t="s">
        <v>223</v>
      </c>
      <c r="BA2485" s="57">
        <v>46250.291666666664</v>
      </c>
      <c r="BB2485" t="s">
        <v>11879</v>
      </c>
      <c r="BC2485">
        <v>2026</v>
      </c>
      <c r="BD2485">
        <v>8</v>
      </c>
      <c r="BE2485">
        <v>17</v>
      </c>
      <c r="BF2485" s="6">
        <f t="shared" si="114"/>
        <v>46251</v>
      </c>
      <c r="BG2485">
        <f t="shared" si="115"/>
        <v>0.70833333333575865</v>
      </c>
      <c r="BH2485" t="str">
        <f t="shared" si="116"/>
        <v>COMPLY</v>
      </c>
      <c r="BI2485" t="str">
        <f>VLOOKUP(H2485,Sheet2!$A$1:$B$270,2,FALSE)</f>
        <v>MATARAM</v>
      </c>
    </row>
    <row r="2486" spans="1:61">
      <c r="A2486">
        <v>2485</v>
      </c>
      <c r="B2486">
        <v>1002514667</v>
      </c>
      <c r="C2486">
        <v>3</v>
      </c>
      <c r="D2486" t="s">
        <v>59</v>
      </c>
      <c r="E2486">
        <v>4</v>
      </c>
      <c r="F2486" t="s">
        <v>243</v>
      </c>
      <c r="G2486" t="s">
        <v>557</v>
      </c>
      <c r="H2486" t="s">
        <v>977</v>
      </c>
      <c r="I2486" t="s">
        <v>213</v>
      </c>
      <c r="J2486" t="s">
        <v>214</v>
      </c>
      <c r="K2486" t="s">
        <v>149</v>
      </c>
      <c r="M2486" t="s">
        <v>76</v>
      </c>
      <c r="N2486" t="s">
        <v>216</v>
      </c>
      <c r="O2486" s="57">
        <v>46241.615115740744</v>
      </c>
      <c r="P2486" s="57">
        <v>46243.501631944448</v>
      </c>
      <c r="Q2486">
        <v>69360793</v>
      </c>
      <c r="S2486">
        <v>142141120175</v>
      </c>
      <c r="T2486" t="s">
        <v>5748</v>
      </c>
      <c r="U2486" t="s">
        <v>5749</v>
      </c>
      <c r="V2486" t="s">
        <v>5750</v>
      </c>
      <c r="Z2486">
        <v>109.659964442253</v>
      </c>
      <c r="AA2486">
        <v>-7.6639983991637202</v>
      </c>
      <c r="AB2486" t="s">
        <v>5751</v>
      </c>
      <c r="AC2486" t="s">
        <v>291</v>
      </c>
      <c r="AL2486" t="s">
        <v>218</v>
      </c>
      <c r="AM2486" t="s">
        <v>4456</v>
      </c>
      <c r="AN2486" t="s">
        <v>6</v>
      </c>
      <c r="AO2486" s="57">
        <v>46211.622291666667</v>
      </c>
      <c r="AP2486" s="57">
        <v>46243.541666666664</v>
      </c>
      <c r="AR2486" t="s">
        <v>219</v>
      </c>
      <c r="AS2486" t="s">
        <v>977</v>
      </c>
      <c r="AT2486" t="s">
        <v>231</v>
      </c>
      <c r="AU2486">
        <v>20260809</v>
      </c>
      <c r="AV2486" t="s">
        <v>222</v>
      </c>
      <c r="AW2486" t="s">
        <v>915</v>
      </c>
      <c r="AX2486" t="s">
        <v>223</v>
      </c>
      <c r="BA2486" s="57">
        <v>46243.541666666664</v>
      </c>
      <c r="BB2486" t="s">
        <v>4456</v>
      </c>
      <c r="BC2486">
        <v>2026</v>
      </c>
      <c r="BD2486">
        <v>8</v>
      </c>
      <c r="BE2486">
        <v>9</v>
      </c>
      <c r="BF2486" s="6">
        <f t="shared" si="114"/>
        <v>46243</v>
      </c>
      <c r="BG2486">
        <f t="shared" si="115"/>
        <v>-0.54166666666424135</v>
      </c>
      <c r="BH2486" t="str">
        <f t="shared" si="116"/>
        <v>COMPLY</v>
      </c>
      <c r="BI2486" t="e">
        <f>VLOOKUP(H2486,Sheet2!$A$1:$B$270,2,FALSE)</f>
        <v>#N/A</v>
      </c>
    </row>
    <row r="2487" spans="1:61">
      <c r="A2487">
        <v>2486</v>
      </c>
      <c r="B2487">
        <v>1002511939</v>
      </c>
      <c r="C2487">
        <v>3</v>
      </c>
      <c r="D2487" t="s">
        <v>38</v>
      </c>
      <c r="E2487">
        <v>5</v>
      </c>
      <c r="F2487" t="s">
        <v>250</v>
      </c>
      <c r="G2487" t="s">
        <v>91</v>
      </c>
      <c r="H2487" t="s">
        <v>527</v>
      </c>
      <c r="I2487" t="s">
        <v>213</v>
      </c>
      <c r="J2487" t="s">
        <v>214</v>
      </c>
      <c r="K2487" t="s">
        <v>149</v>
      </c>
      <c r="L2487" t="s">
        <v>215</v>
      </c>
      <c r="M2487" t="s">
        <v>575</v>
      </c>
      <c r="N2487" t="s">
        <v>216</v>
      </c>
      <c r="O2487" s="57">
        <v>46240.461759259262</v>
      </c>
      <c r="P2487" s="57">
        <v>46244.501620370371</v>
      </c>
      <c r="Q2487">
        <v>69359794</v>
      </c>
      <c r="S2487">
        <v>152705284987</v>
      </c>
      <c r="T2487" t="s">
        <v>3566</v>
      </c>
      <c r="U2487" t="s">
        <v>3567</v>
      </c>
      <c r="V2487" t="s">
        <v>3623</v>
      </c>
      <c r="Z2487">
        <v>112.66926239999999</v>
      </c>
      <c r="AA2487">
        <v>-7.9709640999999998</v>
      </c>
      <c r="AB2487" t="s">
        <v>3624</v>
      </c>
      <c r="AC2487" t="s">
        <v>237</v>
      </c>
      <c r="AL2487" t="s">
        <v>218</v>
      </c>
      <c r="AM2487" t="s">
        <v>3570</v>
      </c>
      <c r="AN2487" t="s">
        <v>6</v>
      </c>
      <c r="AO2487" s="57">
        <v>46181.46534722222</v>
      </c>
      <c r="AP2487" s="57">
        <v>46241.333333333336</v>
      </c>
      <c r="AR2487" t="s">
        <v>14</v>
      </c>
      <c r="AS2487" t="s">
        <v>527</v>
      </c>
      <c r="AT2487" t="s">
        <v>231</v>
      </c>
      <c r="AV2487" t="s">
        <v>6755</v>
      </c>
      <c r="AW2487" t="s">
        <v>1014</v>
      </c>
      <c r="AX2487" t="s">
        <v>223</v>
      </c>
      <c r="BA2487" s="57">
        <v>46241.333333333336</v>
      </c>
      <c r="BB2487" t="s">
        <v>3570</v>
      </c>
      <c r="BF2487" s="6" t="e">
        <f t="shared" si="114"/>
        <v>#NUM!</v>
      </c>
      <c r="BG2487" t="e">
        <f t="shared" si="115"/>
        <v>#NUM!</v>
      </c>
      <c r="BH2487" t="e">
        <f t="shared" si="116"/>
        <v>#NUM!</v>
      </c>
      <c r="BI2487" t="str">
        <f>VLOOKUP(H2487,Sheet2!$A$1:$B$270,2,FALSE)</f>
        <v>MALANG</v>
      </c>
    </row>
    <row r="2488" spans="1:61">
      <c r="A2488">
        <v>2487</v>
      </c>
      <c r="B2488">
        <v>1002512969</v>
      </c>
      <c r="C2488">
        <v>3</v>
      </c>
      <c r="D2488" t="s">
        <v>51</v>
      </c>
      <c r="E2488">
        <v>4</v>
      </c>
      <c r="F2488" t="s">
        <v>273</v>
      </c>
      <c r="G2488" t="s">
        <v>273</v>
      </c>
      <c r="H2488" t="s">
        <v>946</v>
      </c>
      <c r="I2488" t="s">
        <v>213</v>
      </c>
      <c r="J2488" t="s">
        <v>214</v>
      </c>
      <c r="K2488" t="s">
        <v>149</v>
      </c>
      <c r="M2488" t="s">
        <v>76</v>
      </c>
      <c r="N2488" t="s">
        <v>216</v>
      </c>
      <c r="O2488" s="57">
        <v>46240.656412037039</v>
      </c>
      <c r="P2488" s="57">
        <v>46241.479305555556</v>
      </c>
      <c r="Q2488">
        <v>69358545</v>
      </c>
      <c r="S2488">
        <v>142401145988</v>
      </c>
      <c r="T2488" t="s">
        <v>1454</v>
      </c>
      <c r="U2488" t="s">
        <v>3625</v>
      </c>
      <c r="V2488" t="s">
        <v>3626</v>
      </c>
      <c r="Z2488">
        <v>110.930300992233</v>
      </c>
      <c r="AA2488">
        <v>-6.8027469760415196</v>
      </c>
      <c r="AB2488" t="s">
        <v>1457</v>
      </c>
      <c r="AC2488" t="s">
        <v>290</v>
      </c>
      <c r="AL2488" t="s">
        <v>218</v>
      </c>
      <c r="AM2488" t="s">
        <v>3627</v>
      </c>
      <c r="AN2488" t="s">
        <v>6</v>
      </c>
      <c r="AO2488" s="57">
        <v>46181.673981481479</v>
      </c>
      <c r="AR2488" t="s">
        <v>219</v>
      </c>
      <c r="AS2488" t="s">
        <v>946</v>
      </c>
      <c r="AT2488" t="s">
        <v>231</v>
      </c>
      <c r="AU2488">
        <v>20260807</v>
      </c>
      <c r="AV2488" t="s">
        <v>222</v>
      </c>
      <c r="AW2488" t="s">
        <v>582</v>
      </c>
      <c r="AX2488" t="s">
        <v>223</v>
      </c>
      <c r="BA2488" s="57">
        <v>46240.291666666664</v>
      </c>
      <c r="BB2488" t="s">
        <v>3627</v>
      </c>
      <c r="BC2488">
        <v>2026</v>
      </c>
      <c r="BD2488">
        <v>8</v>
      </c>
      <c r="BE2488">
        <v>7</v>
      </c>
      <c r="BF2488" s="6">
        <f t="shared" si="114"/>
        <v>46241</v>
      </c>
      <c r="BG2488">
        <f t="shared" si="115"/>
        <v>0.70833333333575865</v>
      </c>
      <c r="BH2488" t="str">
        <f t="shared" si="116"/>
        <v>COMPLY</v>
      </c>
      <c r="BI2488" t="e">
        <f>VLOOKUP(H2488,Sheet2!$A$1:$B$270,2,FALSE)</f>
        <v>#N/A</v>
      </c>
    </row>
    <row r="2489" spans="1:61">
      <c r="A2489">
        <v>2488</v>
      </c>
      <c r="B2489">
        <v>1002530025</v>
      </c>
      <c r="C2489">
        <v>3</v>
      </c>
      <c r="D2489" t="s">
        <v>34</v>
      </c>
      <c r="E2489">
        <v>5</v>
      </c>
      <c r="F2489" t="s">
        <v>585</v>
      </c>
      <c r="G2489" t="s">
        <v>86</v>
      </c>
      <c r="H2489" t="s">
        <v>426</v>
      </c>
      <c r="I2489" t="s">
        <v>213</v>
      </c>
      <c r="J2489" t="s">
        <v>214</v>
      </c>
      <c r="K2489" t="s">
        <v>149</v>
      </c>
      <c r="M2489" t="s">
        <v>76</v>
      </c>
      <c r="N2489" t="s">
        <v>216</v>
      </c>
      <c r="O2489" s="57">
        <v>46250.739710648151</v>
      </c>
      <c r="P2489" s="57">
        <v>46252.356805555559</v>
      </c>
      <c r="Q2489">
        <v>69364819</v>
      </c>
      <c r="S2489">
        <v>172419207160</v>
      </c>
      <c r="T2489" t="s">
        <v>9472</v>
      </c>
      <c r="U2489" t="s">
        <v>13414</v>
      </c>
      <c r="V2489" t="s">
        <v>13415</v>
      </c>
      <c r="Z2489">
        <v>115.18750541999999</v>
      </c>
      <c r="AA2489">
        <v>-8.6674322020000005</v>
      </c>
      <c r="AB2489" t="s">
        <v>9475</v>
      </c>
      <c r="AC2489" t="s">
        <v>217</v>
      </c>
      <c r="AL2489" t="s">
        <v>218</v>
      </c>
      <c r="AM2489" t="s">
        <v>13416</v>
      </c>
      <c r="AN2489" t="s">
        <v>6</v>
      </c>
      <c r="AO2489" t="s">
        <v>11300</v>
      </c>
      <c r="AR2489" t="s">
        <v>219</v>
      </c>
      <c r="AS2489" t="s">
        <v>426</v>
      </c>
      <c r="AT2489" t="s">
        <v>231</v>
      </c>
      <c r="AU2489">
        <v>20260818</v>
      </c>
      <c r="AV2489" t="s">
        <v>222</v>
      </c>
      <c r="AW2489" t="s">
        <v>561</v>
      </c>
      <c r="AX2489" t="s">
        <v>223</v>
      </c>
      <c r="BA2489" s="57">
        <v>46250.291666666664</v>
      </c>
      <c r="BB2489" t="s">
        <v>13416</v>
      </c>
      <c r="BC2489">
        <v>2026</v>
      </c>
      <c r="BD2489">
        <v>8</v>
      </c>
      <c r="BE2489">
        <v>18</v>
      </c>
      <c r="BF2489" s="6">
        <f t="shared" si="114"/>
        <v>46252</v>
      </c>
      <c r="BG2489">
        <f t="shared" si="115"/>
        <v>1.7083333333357587</v>
      </c>
      <c r="BH2489" t="str">
        <f t="shared" si="116"/>
        <v>NOT COMPLY</v>
      </c>
      <c r="BI2489" t="str">
        <f>VLOOKUP(H2489,Sheet2!$A$1:$B$270,2,FALSE)</f>
        <v>UBUNG</v>
      </c>
    </row>
    <row r="2490" spans="1:61">
      <c r="A2490">
        <v>2489</v>
      </c>
      <c r="B2490">
        <v>1002516387</v>
      </c>
      <c r="C2490">
        <v>3</v>
      </c>
      <c r="D2490" t="s">
        <v>51</v>
      </c>
      <c r="E2490">
        <v>4</v>
      </c>
      <c r="F2490" t="s">
        <v>273</v>
      </c>
      <c r="G2490" t="s">
        <v>295</v>
      </c>
      <c r="H2490" t="s">
        <v>901</v>
      </c>
      <c r="I2490" t="s">
        <v>213</v>
      </c>
      <c r="J2490" t="s">
        <v>214</v>
      </c>
      <c r="K2490" t="s">
        <v>149</v>
      </c>
      <c r="L2490" t="s">
        <v>215</v>
      </c>
      <c r="M2490" t="s">
        <v>76</v>
      </c>
      <c r="N2490" t="s">
        <v>216</v>
      </c>
      <c r="O2490" s="57">
        <v>46243.453425925924</v>
      </c>
      <c r="P2490" s="57">
        <v>46243.80127314815</v>
      </c>
      <c r="Q2490">
        <v>69361769</v>
      </c>
      <c r="S2490">
        <v>142551119471</v>
      </c>
      <c r="T2490" t="s">
        <v>5752</v>
      </c>
      <c r="U2490" t="s">
        <v>5753</v>
      </c>
      <c r="V2490" t="s">
        <v>5754</v>
      </c>
      <c r="Z2490">
        <v>110.98999000000001</v>
      </c>
      <c r="AA2490">
        <v>-6.781517</v>
      </c>
      <c r="AB2490" t="s">
        <v>5755</v>
      </c>
      <c r="AC2490" t="s">
        <v>237</v>
      </c>
      <c r="AL2490" t="s">
        <v>218</v>
      </c>
      <c r="AM2490" t="s">
        <v>4832</v>
      </c>
      <c r="AN2490" t="s">
        <v>6</v>
      </c>
      <c r="AO2490" s="57">
        <v>46273.454664351855</v>
      </c>
      <c r="AP2490" s="57">
        <v>46244.333333333336</v>
      </c>
      <c r="AR2490" t="s">
        <v>219</v>
      </c>
      <c r="AS2490" t="s">
        <v>901</v>
      </c>
      <c r="AT2490" t="s">
        <v>231</v>
      </c>
      <c r="AU2490">
        <v>20260809</v>
      </c>
      <c r="AV2490" t="s">
        <v>222</v>
      </c>
      <c r="AW2490" t="s">
        <v>1010</v>
      </c>
      <c r="AX2490" t="s">
        <v>223</v>
      </c>
      <c r="BA2490" s="57">
        <v>46244.333333333336</v>
      </c>
      <c r="BB2490" t="s">
        <v>4832</v>
      </c>
      <c r="BC2490">
        <v>2026</v>
      </c>
      <c r="BD2490">
        <v>8</v>
      </c>
      <c r="BE2490">
        <v>9</v>
      </c>
      <c r="BF2490" s="6">
        <f t="shared" si="114"/>
        <v>46243</v>
      </c>
      <c r="BG2490">
        <f t="shared" si="115"/>
        <v>-1.3333333333357587</v>
      </c>
      <c r="BH2490" t="str">
        <f t="shared" si="116"/>
        <v>COMPLY</v>
      </c>
      <c r="BI2490" t="e">
        <f>VLOOKUP(H2490,Sheet2!$A$1:$B$270,2,FALSE)</f>
        <v>#N/A</v>
      </c>
    </row>
    <row r="2491" spans="1:61">
      <c r="A2491">
        <v>2490</v>
      </c>
      <c r="B2491">
        <v>1002514892</v>
      </c>
      <c r="C2491">
        <v>3</v>
      </c>
      <c r="D2491" t="s">
        <v>55</v>
      </c>
      <c r="E2491">
        <v>5</v>
      </c>
      <c r="F2491" t="s">
        <v>265</v>
      </c>
      <c r="G2491" t="s">
        <v>125</v>
      </c>
      <c r="H2491" t="s">
        <v>415</v>
      </c>
      <c r="I2491" t="s">
        <v>213</v>
      </c>
      <c r="J2491" t="s">
        <v>214</v>
      </c>
      <c r="K2491" t="s">
        <v>149</v>
      </c>
      <c r="M2491" t="s">
        <v>76</v>
      </c>
      <c r="N2491" t="s">
        <v>216</v>
      </c>
      <c r="O2491" s="57">
        <v>46241.61383101852</v>
      </c>
      <c r="P2491" s="57">
        <v>46242.638715277775</v>
      </c>
      <c r="Q2491">
        <v>69360904</v>
      </c>
      <c r="S2491">
        <v>152433910087</v>
      </c>
      <c r="T2491" t="s">
        <v>5756</v>
      </c>
      <c r="U2491" t="s">
        <v>5757</v>
      </c>
      <c r="V2491" t="s">
        <v>5758</v>
      </c>
      <c r="Z2491">
        <v>112.32563810000001</v>
      </c>
      <c r="AA2491">
        <v>-7.1735312000000002</v>
      </c>
      <c r="AB2491" t="s">
        <v>5759</v>
      </c>
      <c r="AC2491" t="s">
        <v>230</v>
      </c>
      <c r="AL2491" t="s">
        <v>218</v>
      </c>
      <c r="AM2491" t="s">
        <v>4785</v>
      </c>
      <c r="AN2491" t="s">
        <v>6</v>
      </c>
      <c r="AO2491" s="57">
        <v>46211.622291666667</v>
      </c>
      <c r="AP2491" s="57">
        <v>46242.541666666664</v>
      </c>
      <c r="AR2491" t="s">
        <v>219</v>
      </c>
      <c r="AS2491" t="s">
        <v>415</v>
      </c>
      <c r="AT2491" t="s">
        <v>231</v>
      </c>
      <c r="AU2491">
        <v>20260808</v>
      </c>
      <c r="AV2491" t="s">
        <v>222</v>
      </c>
      <c r="AW2491" t="s">
        <v>591</v>
      </c>
      <c r="AX2491" t="s">
        <v>223</v>
      </c>
      <c r="BA2491" s="57">
        <v>46242.541666666664</v>
      </c>
      <c r="BB2491" t="s">
        <v>4785</v>
      </c>
      <c r="BC2491">
        <v>2026</v>
      </c>
      <c r="BD2491">
        <v>8</v>
      </c>
      <c r="BE2491">
        <v>8</v>
      </c>
      <c r="BF2491" s="6">
        <f t="shared" si="114"/>
        <v>46242</v>
      </c>
      <c r="BG2491">
        <f t="shared" si="115"/>
        <v>-0.54166666666424135</v>
      </c>
      <c r="BH2491" t="str">
        <f t="shared" si="116"/>
        <v>COMPLY</v>
      </c>
      <c r="BI2491" t="str">
        <f>VLOOKUP(H2491,Sheet2!$A$1:$B$270,2,FALSE)</f>
        <v>GRESIK</v>
      </c>
    </row>
    <row r="2492" spans="1:61">
      <c r="A2492">
        <v>2491</v>
      </c>
      <c r="B2492">
        <v>1002515315</v>
      </c>
      <c r="C2492">
        <v>3</v>
      </c>
      <c r="D2492" t="s">
        <v>55</v>
      </c>
      <c r="E2492">
        <v>5</v>
      </c>
      <c r="F2492" t="s">
        <v>228</v>
      </c>
      <c r="G2492" t="s">
        <v>121</v>
      </c>
      <c r="H2492" t="s">
        <v>284</v>
      </c>
      <c r="I2492" t="s">
        <v>213</v>
      </c>
      <c r="J2492" t="s">
        <v>214</v>
      </c>
      <c r="K2492" t="s">
        <v>149</v>
      </c>
      <c r="M2492" t="s">
        <v>586</v>
      </c>
      <c r="N2492" t="s">
        <v>216</v>
      </c>
      <c r="O2492" s="57">
        <v>46241.692939814813</v>
      </c>
      <c r="P2492" s="57">
        <v>46242.35527777778</v>
      </c>
      <c r="Q2492">
        <v>69355678</v>
      </c>
      <c r="S2492">
        <v>152437905581</v>
      </c>
      <c r="T2492" t="s">
        <v>5696</v>
      </c>
      <c r="U2492" t="s">
        <v>5697</v>
      </c>
      <c r="V2492" t="s">
        <v>5760</v>
      </c>
      <c r="Z2492">
        <v>113.274996174385</v>
      </c>
      <c r="AA2492">
        <v>-7.0617935059015604</v>
      </c>
      <c r="AB2492" t="s">
        <v>5699</v>
      </c>
      <c r="AC2492" t="s">
        <v>230</v>
      </c>
      <c r="AL2492" t="s">
        <v>218</v>
      </c>
      <c r="AM2492" t="s">
        <v>5700</v>
      </c>
      <c r="AN2492" t="s">
        <v>6</v>
      </c>
      <c r="AO2492" s="57">
        <v>46211.69458333333</v>
      </c>
      <c r="AQ2492" t="s">
        <v>248</v>
      </c>
      <c r="AR2492" t="s">
        <v>14</v>
      </c>
      <c r="AS2492" t="s">
        <v>284</v>
      </c>
      <c r="AT2492" t="s">
        <v>221</v>
      </c>
      <c r="AV2492" t="s">
        <v>587</v>
      </c>
      <c r="AW2492" t="s">
        <v>634</v>
      </c>
      <c r="AX2492" t="s">
        <v>223</v>
      </c>
      <c r="BA2492" s="57">
        <v>46241.291666666664</v>
      </c>
      <c r="BB2492" t="s">
        <v>5700</v>
      </c>
      <c r="BF2492" s="6" t="e">
        <f t="shared" si="114"/>
        <v>#NUM!</v>
      </c>
      <c r="BG2492" t="e">
        <f t="shared" si="115"/>
        <v>#NUM!</v>
      </c>
      <c r="BH2492" t="e">
        <f t="shared" si="116"/>
        <v>#NUM!</v>
      </c>
      <c r="BI2492" t="str">
        <f>VLOOKUP(H2492,Sheet2!$A$1:$B$270,2,FALSE)</f>
        <v>MADURA</v>
      </c>
    </row>
    <row r="2493" spans="1:61">
      <c r="A2493">
        <v>2492</v>
      </c>
      <c r="B2493">
        <v>1002523372</v>
      </c>
      <c r="C2493">
        <v>3</v>
      </c>
      <c r="D2493" t="s">
        <v>51</v>
      </c>
      <c r="E2493">
        <v>4</v>
      </c>
      <c r="F2493" t="s">
        <v>235</v>
      </c>
      <c r="G2493" t="s">
        <v>584</v>
      </c>
      <c r="H2493" t="s">
        <v>617</v>
      </c>
      <c r="I2493" t="s">
        <v>213</v>
      </c>
      <c r="J2493" t="s">
        <v>214</v>
      </c>
      <c r="K2493" t="s">
        <v>149</v>
      </c>
      <c r="M2493" t="s">
        <v>76</v>
      </c>
      <c r="N2493" t="s">
        <v>216</v>
      </c>
      <c r="O2493" s="57">
        <v>46247.376226851855</v>
      </c>
      <c r="P2493" s="57">
        <v>46249.367002314815</v>
      </c>
      <c r="Q2493">
        <v>69364750</v>
      </c>
      <c r="S2493">
        <v>142505404880</v>
      </c>
      <c r="T2493" t="s">
        <v>9622</v>
      </c>
      <c r="U2493" t="s">
        <v>9623</v>
      </c>
      <c r="V2493" t="s">
        <v>9624</v>
      </c>
      <c r="Z2493">
        <v>110.81119342783001</v>
      </c>
      <c r="AA2493">
        <v>-7.5612883064343199</v>
      </c>
      <c r="AB2493" t="s">
        <v>6467</v>
      </c>
      <c r="AC2493" t="s">
        <v>291</v>
      </c>
      <c r="AL2493" t="s">
        <v>218</v>
      </c>
      <c r="AM2493" t="s">
        <v>9625</v>
      </c>
      <c r="AN2493" t="s">
        <v>6</v>
      </c>
      <c r="AO2493" t="s">
        <v>8921</v>
      </c>
      <c r="AP2493" s="57">
        <v>46248.541666666664</v>
      </c>
      <c r="AR2493" t="s">
        <v>219</v>
      </c>
      <c r="AS2493" t="s">
        <v>617</v>
      </c>
      <c r="AT2493" t="s">
        <v>231</v>
      </c>
      <c r="AU2493">
        <v>20260815</v>
      </c>
      <c r="AV2493" t="s">
        <v>222</v>
      </c>
      <c r="AW2493" t="s">
        <v>562</v>
      </c>
      <c r="AX2493" t="s">
        <v>223</v>
      </c>
      <c r="BA2493" s="57">
        <v>46248.541666666664</v>
      </c>
      <c r="BB2493" t="s">
        <v>9625</v>
      </c>
      <c r="BC2493">
        <v>2026</v>
      </c>
      <c r="BD2493">
        <v>8</v>
      </c>
      <c r="BE2493">
        <v>15</v>
      </c>
      <c r="BF2493" s="6">
        <f t="shared" si="114"/>
        <v>46249</v>
      </c>
      <c r="BG2493">
        <f t="shared" si="115"/>
        <v>0.45833333333575865</v>
      </c>
      <c r="BH2493" t="str">
        <f t="shared" si="116"/>
        <v>COMPLY</v>
      </c>
      <c r="BI2493" t="e">
        <f>VLOOKUP(H2493,Sheet2!$A$1:$B$270,2,FALSE)</f>
        <v>#N/A</v>
      </c>
    </row>
    <row r="2494" spans="1:61">
      <c r="A2494">
        <v>2493</v>
      </c>
      <c r="B2494">
        <v>1002514648</v>
      </c>
      <c r="C2494">
        <v>3</v>
      </c>
      <c r="D2494" t="s">
        <v>55</v>
      </c>
      <c r="E2494">
        <v>5</v>
      </c>
      <c r="F2494" t="s">
        <v>265</v>
      </c>
      <c r="G2494" t="s">
        <v>122</v>
      </c>
      <c r="H2494" t="s">
        <v>356</v>
      </c>
      <c r="I2494" t="s">
        <v>213</v>
      </c>
      <c r="J2494" t="s">
        <v>214</v>
      </c>
      <c r="K2494" t="s">
        <v>149</v>
      </c>
      <c r="L2494" t="s">
        <v>215</v>
      </c>
      <c r="M2494" t="s">
        <v>575</v>
      </c>
      <c r="N2494" t="s">
        <v>216</v>
      </c>
      <c r="O2494" s="57">
        <v>46241.570092592592</v>
      </c>
      <c r="P2494" s="57">
        <v>46245.395787037036</v>
      </c>
      <c r="Q2494">
        <v>69360788</v>
      </c>
      <c r="S2494">
        <v>152451212126</v>
      </c>
      <c r="T2494" t="s">
        <v>5761</v>
      </c>
      <c r="U2494" t="s">
        <v>5762</v>
      </c>
      <c r="V2494" t="s">
        <v>5763</v>
      </c>
      <c r="Z2494">
        <v>112.47927222400899</v>
      </c>
      <c r="AA2494">
        <v>-6.9733407813484698</v>
      </c>
      <c r="AB2494" t="s">
        <v>5764</v>
      </c>
      <c r="AC2494" t="s">
        <v>217</v>
      </c>
      <c r="AL2494" t="s">
        <v>218</v>
      </c>
      <c r="AM2494" t="s">
        <v>5765</v>
      </c>
      <c r="AN2494" t="s">
        <v>6</v>
      </c>
      <c r="AO2494" s="57">
        <v>46211.579745370371</v>
      </c>
      <c r="AP2494" s="57">
        <v>46242.416666666664</v>
      </c>
      <c r="AQ2494" t="s">
        <v>248</v>
      </c>
      <c r="AR2494" t="s">
        <v>14</v>
      </c>
      <c r="AS2494" t="s">
        <v>356</v>
      </c>
      <c r="AT2494" t="s">
        <v>231</v>
      </c>
      <c r="AV2494" t="s">
        <v>7783</v>
      </c>
      <c r="AW2494" t="s">
        <v>1010</v>
      </c>
      <c r="AX2494" t="s">
        <v>223</v>
      </c>
      <c r="BA2494" s="57">
        <v>46242.416666666664</v>
      </c>
      <c r="BB2494" t="s">
        <v>5765</v>
      </c>
      <c r="BF2494" s="6" t="e">
        <f t="shared" si="114"/>
        <v>#NUM!</v>
      </c>
      <c r="BG2494" t="e">
        <f t="shared" si="115"/>
        <v>#NUM!</v>
      </c>
      <c r="BH2494" t="e">
        <f t="shared" si="116"/>
        <v>#NUM!</v>
      </c>
      <c r="BI2494" t="str">
        <f>VLOOKUP(H2494,Sheet2!$A$1:$B$270,2,FALSE)</f>
        <v>GRESIK</v>
      </c>
    </row>
    <row r="2495" spans="1:61">
      <c r="A2495">
        <v>2494</v>
      </c>
      <c r="B2495">
        <v>1002505220</v>
      </c>
      <c r="C2495">
        <v>3</v>
      </c>
      <c r="D2495" t="s">
        <v>59</v>
      </c>
      <c r="E2495">
        <v>4</v>
      </c>
      <c r="F2495" t="s">
        <v>243</v>
      </c>
      <c r="G2495" t="s">
        <v>899</v>
      </c>
      <c r="H2495" t="s">
        <v>948</v>
      </c>
      <c r="I2495" t="s">
        <v>213</v>
      </c>
      <c r="J2495" t="s">
        <v>214</v>
      </c>
      <c r="K2495" t="s">
        <v>149</v>
      </c>
      <c r="L2495" t="s">
        <v>215</v>
      </c>
      <c r="M2495" t="s">
        <v>933</v>
      </c>
      <c r="N2495" t="s">
        <v>216</v>
      </c>
      <c r="O2495" s="57">
        <v>46236.528425925928</v>
      </c>
      <c r="P2495" s="57">
        <v>46238.689409722225</v>
      </c>
      <c r="Q2495">
        <v>69356982</v>
      </c>
      <c r="S2495">
        <v>142138510430</v>
      </c>
      <c r="T2495" t="s">
        <v>3635</v>
      </c>
      <c r="U2495" t="s">
        <v>1121</v>
      </c>
      <c r="V2495" t="s">
        <v>3636</v>
      </c>
      <c r="Z2495">
        <v>110.0137514</v>
      </c>
      <c r="AA2495">
        <v>-7.7153964999999998</v>
      </c>
      <c r="AB2495" t="s">
        <v>3637</v>
      </c>
      <c r="AC2495" t="s">
        <v>237</v>
      </c>
      <c r="AL2495" t="s">
        <v>218</v>
      </c>
      <c r="AM2495" t="s">
        <v>3638</v>
      </c>
      <c r="AN2495" t="s">
        <v>6</v>
      </c>
      <c r="AO2495" s="57">
        <v>46061.537997685184</v>
      </c>
      <c r="AP2495" s="57">
        <v>46238.625</v>
      </c>
      <c r="AQ2495" t="s">
        <v>248</v>
      </c>
      <c r="AR2495" t="s">
        <v>12</v>
      </c>
      <c r="AS2495" t="s">
        <v>948</v>
      </c>
      <c r="AT2495" t="s">
        <v>231</v>
      </c>
      <c r="AV2495" t="s">
        <v>917</v>
      </c>
      <c r="AW2495" t="s">
        <v>1010</v>
      </c>
      <c r="AX2495" t="s">
        <v>223</v>
      </c>
      <c r="BA2495" s="57">
        <v>46238.625</v>
      </c>
      <c r="BB2495" t="s">
        <v>3638</v>
      </c>
      <c r="BF2495" s="6" t="e">
        <f t="shared" si="114"/>
        <v>#NUM!</v>
      </c>
      <c r="BG2495" t="e">
        <f t="shared" si="115"/>
        <v>#NUM!</v>
      </c>
      <c r="BH2495" t="e">
        <f t="shared" si="116"/>
        <v>#NUM!</v>
      </c>
      <c r="BI2495" t="e">
        <f>VLOOKUP(H2495,Sheet2!$A$1:$B$270,2,FALSE)</f>
        <v>#N/A</v>
      </c>
    </row>
    <row r="2496" spans="1:61">
      <c r="A2496">
        <v>2495</v>
      </c>
      <c r="B2496">
        <v>1002523039</v>
      </c>
      <c r="C2496">
        <v>3</v>
      </c>
      <c r="D2496" t="s">
        <v>38</v>
      </c>
      <c r="E2496">
        <v>5</v>
      </c>
      <c r="F2496" t="s">
        <v>250</v>
      </c>
      <c r="G2496" t="s">
        <v>87</v>
      </c>
      <c r="H2496" t="s">
        <v>528</v>
      </c>
      <c r="I2496" t="s">
        <v>213</v>
      </c>
      <c r="J2496" t="s">
        <v>214</v>
      </c>
      <c r="K2496" t="s">
        <v>149</v>
      </c>
      <c r="L2496" t="s">
        <v>215</v>
      </c>
      <c r="M2496" t="s">
        <v>575</v>
      </c>
      <c r="N2496" t="s">
        <v>216</v>
      </c>
      <c r="O2496" s="57">
        <v>46246.727037037039</v>
      </c>
      <c r="P2496" s="57">
        <v>46248.65053240741</v>
      </c>
      <c r="Q2496">
        <v>69364593</v>
      </c>
      <c r="S2496">
        <v>152724202004</v>
      </c>
      <c r="T2496" t="s">
        <v>8685</v>
      </c>
      <c r="U2496" t="s">
        <v>8686</v>
      </c>
      <c r="V2496" t="s">
        <v>8687</v>
      </c>
      <c r="Z2496">
        <v>112.37700516864</v>
      </c>
      <c r="AA2496">
        <v>-7.87173906386999</v>
      </c>
      <c r="AB2496" t="s">
        <v>8688</v>
      </c>
      <c r="AC2496" t="s">
        <v>237</v>
      </c>
      <c r="AL2496" t="s">
        <v>218</v>
      </c>
      <c r="AM2496" t="s">
        <v>8689</v>
      </c>
      <c r="AN2496" t="s">
        <v>6</v>
      </c>
      <c r="AO2496" s="57">
        <v>46364.736030092594</v>
      </c>
      <c r="AP2496" s="57">
        <v>46247.625</v>
      </c>
      <c r="AR2496" t="s">
        <v>14</v>
      </c>
      <c r="AS2496" t="s">
        <v>528</v>
      </c>
      <c r="AT2496" t="s">
        <v>231</v>
      </c>
      <c r="AV2496" t="s">
        <v>13417</v>
      </c>
      <c r="AW2496" t="s">
        <v>1010</v>
      </c>
      <c r="AX2496" t="s">
        <v>223</v>
      </c>
      <c r="BA2496" s="57">
        <v>46247.625</v>
      </c>
      <c r="BB2496" t="s">
        <v>8689</v>
      </c>
      <c r="BF2496" s="6" t="e">
        <f t="shared" si="114"/>
        <v>#NUM!</v>
      </c>
      <c r="BG2496" t="e">
        <f t="shared" si="115"/>
        <v>#NUM!</v>
      </c>
      <c r="BH2496" t="e">
        <f t="shared" si="116"/>
        <v>#NUM!</v>
      </c>
      <c r="BI2496" t="str">
        <f>VLOOKUP(H2496,Sheet2!$A$1:$B$270,2,FALSE)</f>
        <v>BATU</v>
      </c>
    </row>
    <row r="2497" spans="1:61">
      <c r="A2497">
        <v>2496</v>
      </c>
      <c r="B2497">
        <v>1002528612</v>
      </c>
      <c r="C2497">
        <v>3</v>
      </c>
      <c r="D2497" t="s">
        <v>38</v>
      </c>
      <c r="E2497">
        <v>5</v>
      </c>
      <c r="F2497" t="s">
        <v>90</v>
      </c>
      <c r="G2497" t="s">
        <v>90</v>
      </c>
      <c r="H2497" t="s">
        <v>354</v>
      </c>
      <c r="I2497" t="s">
        <v>213</v>
      </c>
      <c r="J2497" t="s">
        <v>214</v>
      </c>
      <c r="K2497" t="s">
        <v>149</v>
      </c>
      <c r="L2497" t="s">
        <v>215</v>
      </c>
      <c r="M2497" t="s">
        <v>76</v>
      </c>
      <c r="N2497" t="s">
        <v>216</v>
      </c>
      <c r="O2497" s="57">
        <v>46249.659687500003</v>
      </c>
      <c r="P2497" s="57">
        <v>46249.816562499997</v>
      </c>
      <c r="Q2497">
        <v>69367094</v>
      </c>
      <c r="S2497">
        <v>152639219500</v>
      </c>
      <c r="T2497" t="s">
        <v>13418</v>
      </c>
      <c r="U2497" t="s">
        <v>13419</v>
      </c>
      <c r="V2497" t="s">
        <v>13420</v>
      </c>
      <c r="Z2497">
        <v>112.210559906375</v>
      </c>
      <c r="AA2497">
        <v>-7.7943408069003803</v>
      </c>
      <c r="AB2497" t="s">
        <v>13421</v>
      </c>
      <c r="AC2497" t="s">
        <v>237</v>
      </c>
      <c r="AL2497" t="s">
        <v>218</v>
      </c>
      <c r="AM2497" t="s">
        <v>13422</v>
      </c>
      <c r="AN2497" t="s">
        <v>6</v>
      </c>
      <c r="AO2497" t="s">
        <v>10999</v>
      </c>
      <c r="AP2497" s="57">
        <v>46250.541666666664</v>
      </c>
      <c r="AR2497" t="s">
        <v>219</v>
      </c>
      <c r="AS2497" t="s">
        <v>354</v>
      </c>
      <c r="AT2497" t="s">
        <v>231</v>
      </c>
      <c r="AU2497">
        <v>20260815</v>
      </c>
      <c r="AV2497" t="s">
        <v>222</v>
      </c>
      <c r="AW2497" t="s">
        <v>642</v>
      </c>
      <c r="AX2497" t="s">
        <v>223</v>
      </c>
      <c r="BA2497" s="57">
        <v>46250.541666666664</v>
      </c>
      <c r="BB2497" t="s">
        <v>13422</v>
      </c>
      <c r="BC2497">
        <v>2026</v>
      </c>
      <c r="BD2497">
        <v>8</v>
      </c>
      <c r="BE2497">
        <v>15</v>
      </c>
      <c r="BF2497" s="6">
        <f t="shared" si="114"/>
        <v>46249</v>
      </c>
      <c r="BG2497">
        <f t="shared" si="115"/>
        <v>-1.5416666666642413</v>
      </c>
      <c r="BH2497" t="str">
        <f t="shared" si="116"/>
        <v>COMPLY</v>
      </c>
      <c r="BI2497" t="str">
        <f>VLOOKUP(H2497,Sheet2!$A$1:$B$270,2,FALSE)</f>
        <v>KEDIRI</v>
      </c>
    </row>
    <row r="2498" spans="1:61">
      <c r="A2498">
        <v>2497</v>
      </c>
      <c r="B2498">
        <v>1002511781</v>
      </c>
      <c r="C2498">
        <v>3</v>
      </c>
      <c r="D2498" t="s">
        <v>45</v>
      </c>
      <c r="E2498">
        <v>5</v>
      </c>
      <c r="F2498" t="s">
        <v>113</v>
      </c>
      <c r="G2498" t="s">
        <v>117</v>
      </c>
      <c r="H2498" t="s">
        <v>421</v>
      </c>
      <c r="I2498" t="s">
        <v>213</v>
      </c>
      <c r="J2498" t="s">
        <v>214</v>
      </c>
      <c r="K2498" t="s">
        <v>149</v>
      </c>
      <c r="M2498" t="s">
        <v>258</v>
      </c>
      <c r="N2498" t="s">
        <v>216</v>
      </c>
      <c r="O2498" s="57">
        <v>46240.436689814815</v>
      </c>
      <c r="P2498" s="57">
        <v>46241.667395833334</v>
      </c>
      <c r="Q2498">
        <v>69359722</v>
      </c>
      <c r="S2498">
        <v>172509796584</v>
      </c>
      <c r="T2498" t="s">
        <v>3643</v>
      </c>
      <c r="U2498" t="s">
        <v>3644</v>
      </c>
      <c r="V2498" t="s">
        <v>3645</v>
      </c>
      <c r="Z2498">
        <v>123.0191166</v>
      </c>
      <c r="AA2498">
        <v>-8.3128781000000007</v>
      </c>
      <c r="AB2498" t="s">
        <v>3646</v>
      </c>
      <c r="AC2498" t="s">
        <v>230</v>
      </c>
      <c r="AL2498" t="s">
        <v>218</v>
      </c>
      <c r="AM2498" t="s">
        <v>2567</v>
      </c>
      <c r="AN2498" t="s">
        <v>6</v>
      </c>
      <c r="AO2498" s="57">
        <v>46181.444374999999</v>
      </c>
      <c r="AP2498" s="57">
        <v>46242.333333333336</v>
      </c>
      <c r="AR2498" t="s">
        <v>259</v>
      </c>
      <c r="AS2498" t="s">
        <v>421</v>
      </c>
      <c r="AT2498" t="s">
        <v>221</v>
      </c>
      <c r="AV2498" t="s">
        <v>260</v>
      </c>
      <c r="AW2498" t="s">
        <v>562</v>
      </c>
      <c r="AX2498" t="s">
        <v>223</v>
      </c>
      <c r="BA2498" s="57">
        <v>46242.333333333336</v>
      </c>
      <c r="BB2498" t="s">
        <v>2567</v>
      </c>
      <c r="BF2498" s="6" t="e">
        <f t="shared" si="114"/>
        <v>#NUM!</v>
      </c>
      <c r="BG2498" t="e">
        <f t="shared" si="115"/>
        <v>#NUM!</v>
      </c>
      <c r="BH2498" t="e">
        <f t="shared" si="116"/>
        <v>#NUM!</v>
      </c>
      <c r="BI2498" t="str">
        <f>VLOOKUP(H2498,Sheet2!$A$1:$B$270,2,FALSE)</f>
        <v>MAUMERE</v>
      </c>
    </row>
    <row r="2499" spans="1:61">
      <c r="A2499">
        <v>2498</v>
      </c>
      <c r="B2499">
        <v>1002516608</v>
      </c>
      <c r="C2499">
        <v>3</v>
      </c>
      <c r="D2499" t="s">
        <v>49</v>
      </c>
      <c r="E2499">
        <v>4</v>
      </c>
      <c r="F2499" t="s">
        <v>252</v>
      </c>
      <c r="G2499" t="s">
        <v>553</v>
      </c>
      <c r="H2499" t="s">
        <v>603</v>
      </c>
      <c r="I2499" t="s">
        <v>213</v>
      </c>
      <c r="J2499" t="s">
        <v>214</v>
      </c>
      <c r="K2499" t="s">
        <v>149</v>
      </c>
      <c r="L2499" t="s">
        <v>215</v>
      </c>
      <c r="M2499" t="s">
        <v>76</v>
      </c>
      <c r="N2499" t="s">
        <v>216</v>
      </c>
      <c r="O2499" s="57">
        <v>46243.722175925926</v>
      </c>
      <c r="P2499" s="57">
        <v>46244.601203703707</v>
      </c>
      <c r="Q2499">
        <v>69361959</v>
      </c>
      <c r="S2499">
        <v>142214106575</v>
      </c>
      <c r="T2499" t="s">
        <v>1161</v>
      </c>
      <c r="U2499" t="s">
        <v>6761</v>
      </c>
      <c r="V2499" t="s">
        <v>5766</v>
      </c>
      <c r="Z2499">
        <v>108.883381</v>
      </c>
      <c r="AA2499">
        <v>-6.9371479999999996</v>
      </c>
      <c r="AB2499" t="s">
        <v>5767</v>
      </c>
      <c r="AC2499" t="s">
        <v>237</v>
      </c>
      <c r="AL2499" t="s">
        <v>218</v>
      </c>
      <c r="AM2499" t="s">
        <v>4601</v>
      </c>
      <c r="AN2499" t="s">
        <v>6</v>
      </c>
      <c r="AO2499" s="57">
        <v>46273.725787037038</v>
      </c>
      <c r="AP2499" s="57">
        <v>46244.625</v>
      </c>
      <c r="AR2499" t="s">
        <v>219</v>
      </c>
      <c r="AS2499" t="s">
        <v>603</v>
      </c>
      <c r="AT2499" t="s">
        <v>231</v>
      </c>
      <c r="AU2499">
        <v>20260810</v>
      </c>
      <c r="AV2499" t="s">
        <v>222</v>
      </c>
      <c r="AW2499" t="s">
        <v>1018</v>
      </c>
      <c r="AX2499" t="s">
        <v>223</v>
      </c>
      <c r="BA2499" s="57">
        <v>46244.625</v>
      </c>
      <c r="BB2499" t="s">
        <v>4601</v>
      </c>
      <c r="BC2499">
        <v>2026</v>
      </c>
      <c r="BD2499">
        <v>8</v>
      </c>
      <c r="BE2499">
        <v>10</v>
      </c>
      <c r="BF2499" s="6">
        <f t="shared" ref="BF2499:BF2562" si="117">DATE(BC2499,BD2499,BE2499)</f>
        <v>46244</v>
      </c>
      <c r="BG2499">
        <f t="shared" ref="BG2499:BG2562" si="118">BF2499-BA2499</f>
        <v>-0.625</v>
      </c>
      <c r="BH2499" t="str">
        <f t="shared" ref="BH2499:BH2562" si="119">IF(BG2499=1,"COMPLY",IF(BG2499&lt;1,"COMPLY","NOT COMPLY"))</f>
        <v>COMPLY</v>
      </c>
      <c r="BI2499" t="e">
        <f>VLOOKUP(H2499,Sheet2!$A$1:$B$270,2,FALSE)</f>
        <v>#N/A</v>
      </c>
    </row>
    <row r="2500" spans="1:61">
      <c r="A2500">
        <v>2499</v>
      </c>
      <c r="B2500">
        <v>1002514770</v>
      </c>
      <c r="C2500">
        <v>3</v>
      </c>
      <c r="D2500" t="s">
        <v>38</v>
      </c>
      <c r="E2500">
        <v>5</v>
      </c>
      <c r="F2500" t="s">
        <v>90</v>
      </c>
      <c r="G2500" t="s">
        <v>90</v>
      </c>
      <c r="H2500" t="s">
        <v>419</v>
      </c>
      <c r="I2500" t="s">
        <v>213</v>
      </c>
      <c r="J2500" t="s">
        <v>214</v>
      </c>
      <c r="K2500" t="s">
        <v>149</v>
      </c>
      <c r="L2500" t="s">
        <v>215</v>
      </c>
      <c r="M2500" t="s">
        <v>76</v>
      </c>
      <c r="N2500" t="s">
        <v>216</v>
      </c>
      <c r="O2500" s="57">
        <v>46241.589537037034</v>
      </c>
      <c r="P2500" s="57">
        <v>46242.565798611111</v>
      </c>
      <c r="Q2500">
        <v>69360847</v>
      </c>
      <c r="S2500">
        <v>152610241478</v>
      </c>
      <c r="T2500" t="s">
        <v>5768</v>
      </c>
      <c r="U2500" t="s">
        <v>5769</v>
      </c>
      <c r="V2500" t="s">
        <v>5770</v>
      </c>
      <c r="Z2500">
        <v>112.01673869043501</v>
      </c>
      <c r="AA2500">
        <v>-7.7782943481436098</v>
      </c>
      <c r="AB2500" t="s">
        <v>5771</v>
      </c>
      <c r="AC2500" t="s">
        <v>217</v>
      </c>
      <c r="AL2500" t="s">
        <v>218</v>
      </c>
      <c r="AM2500" t="s">
        <v>5772</v>
      </c>
      <c r="AN2500" t="s">
        <v>6</v>
      </c>
      <c r="AO2500" s="57">
        <v>46211.590300925927</v>
      </c>
      <c r="AP2500" s="57">
        <v>46242.541666666664</v>
      </c>
      <c r="AR2500" t="s">
        <v>219</v>
      </c>
      <c r="AS2500" t="s">
        <v>419</v>
      </c>
      <c r="AT2500" t="s">
        <v>231</v>
      </c>
      <c r="AU2500">
        <v>20260808</v>
      </c>
      <c r="AV2500" t="s">
        <v>222</v>
      </c>
      <c r="AW2500" t="s">
        <v>1010</v>
      </c>
      <c r="AX2500" t="s">
        <v>223</v>
      </c>
      <c r="BA2500" s="57">
        <v>46242.541666666664</v>
      </c>
      <c r="BB2500" t="s">
        <v>5772</v>
      </c>
      <c r="BC2500">
        <v>2026</v>
      </c>
      <c r="BD2500">
        <v>8</v>
      </c>
      <c r="BE2500">
        <v>8</v>
      </c>
      <c r="BF2500" s="6">
        <f t="shared" si="117"/>
        <v>46242</v>
      </c>
      <c r="BG2500">
        <f t="shared" si="118"/>
        <v>-0.54166666666424135</v>
      </c>
      <c r="BH2500" t="str">
        <f t="shared" si="119"/>
        <v>COMPLY</v>
      </c>
      <c r="BI2500" t="str">
        <f>VLOOKUP(H2500,Sheet2!$A$1:$B$270,2,FALSE)</f>
        <v>KEDIRI</v>
      </c>
    </row>
    <row r="2501" spans="1:61">
      <c r="A2501">
        <v>2500</v>
      </c>
      <c r="B2501">
        <v>1002528826</v>
      </c>
      <c r="C2501">
        <v>3</v>
      </c>
      <c r="D2501" t="s">
        <v>38</v>
      </c>
      <c r="E2501">
        <v>5</v>
      </c>
      <c r="F2501" t="s">
        <v>250</v>
      </c>
      <c r="G2501" t="s">
        <v>91</v>
      </c>
      <c r="H2501" t="s">
        <v>522</v>
      </c>
      <c r="I2501" t="s">
        <v>213</v>
      </c>
      <c r="J2501" t="s">
        <v>214</v>
      </c>
      <c r="K2501" t="s">
        <v>149</v>
      </c>
      <c r="L2501" t="s">
        <v>215</v>
      </c>
      <c r="M2501" t="s">
        <v>76</v>
      </c>
      <c r="N2501" t="s">
        <v>216</v>
      </c>
      <c r="O2501" s="57">
        <v>46249.745787037034</v>
      </c>
      <c r="P2501" s="57">
        <v>46250.631365740737</v>
      </c>
      <c r="Q2501">
        <v>69367187</v>
      </c>
      <c r="S2501">
        <v>152722205147</v>
      </c>
      <c r="T2501" t="s">
        <v>13423</v>
      </c>
      <c r="U2501" t="s">
        <v>13424</v>
      </c>
      <c r="V2501" t="s">
        <v>13425</v>
      </c>
      <c r="Z2501">
        <v>112.560414075851</v>
      </c>
      <c r="AA2501">
        <v>-8.2565219327422898</v>
      </c>
      <c r="AB2501" t="s">
        <v>13426</v>
      </c>
      <c r="AC2501" t="s">
        <v>217</v>
      </c>
      <c r="AL2501" t="s">
        <v>218</v>
      </c>
      <c r="AM2501" t="s">
        <v>13427</v>
      </c>
      <c r="AN2501" t="s">
        <v>6</v>
      </c>
      <c r="AO2501" t="s">
        <v>13428</v>
      </c>
      <c r="AP2501" s="57">
        <v>46250.625</v>
      </c>
      <c r="AR2501" t="s">
        <v>219</v>
      </c>
      <c r="AS2501" t="s">
        <v>522</v>
      </c>
      <c r="AT2501" t="s">
        <v>231</v>
      </c>
      <c r="AU2501">
        <v>20260816</v>
      </c>
      <c r="AV2501" t="s">
        <v>222</v>
      </c>
      <c r="AW2501" t="s">
        <v>1015</v>
      </c>
      <c r="AX2501" t="s">
        <v>223</v>
      </c>
      <c r="BA2501" s="57">
        <v>46250.625</v>
      </c>
      <c r="BB2501" t="s">
        <v>13427</v>
      </c>
      <c r="BC2501">
        <v>2026</v>
      </c>
      <c r="BD2501">
        <v>8</v>
      </c>
      <c r="BE2501">
        <v>16</v>
      </c>
      <c r="BF2501" s="6">
        <f t="shared" si="117"/>
        <v>46250</v>
      </c>
      <c r="BG2501">
        <f t="shared" si="118"/>
        <v>-0.625</v>
      </c>
      <c r="BH2501" t="str">
        <f t="shared" si="119"/>
        <v>COMPLY</v>
      </c>
      <c r="BI2501" t="str">
        <f>VLOOKUP(H2501,Sheet2!$A$1:$B$270,2,FALSE)</f>
        <v>MALANG</v>
      </c>
    </row>
    <row r="2502" spans="1:61">
      <c r="A2502">
        <v>2501</v>
      </c>
      <c r="B2502">
        <v>1002522854</v>
      </c>
      <c r="C2502">
        <v>3</v>
      </c>
      <c r="D2502" t="s">
        <v>45</v>
      </c>
      <c r="E2502">
        <v>5</v>
      </c>
      <c r="F2502" t="s">
        <v>211</v>
      </c>
      <c r="G2502" t="s">
        <v>118</v>
      </c>
      <c r="H2502" t="s">
        <v>464</v>
      </c>
      <c r="I2502" t="s">
        <v>213</v>
      </c>
      <c r="J2502" t="s">
        <v>214</v>
      </c>
      <c r="K2502" t="s">
        <v>149</v>
      </c>
      <c r="L2502" t="s">
        <v>215</v>
      </c>
      <c r="M2502" t="s">
        <v>575</v>
      </c>
      <c r="N2502" t="s">
        <v>216</v>
      </c>
      <c r="O2502" s="57">
        <v>46246.682592592595</v>
      </c>
      <c r="P2502" s="57">
        <v>46248.632731481484</v>
      </c>
      <c r="Q2502">
        <v>69364505</v>
      </c>
      <c r="S2502">
        <v>172608206144</v>
      </c>
      <c r="T2502" t="s">
        <v>8690</v>
      </c>
      <c r="U2502" t="s">
        <v>8691</v>
      </c>
      <c r="V2502" t="s">
        <v>8692</v>
      </c>
      <c r="Z2502">
        <v>116.75238858908401</v>
      </c>
      <c r="AA2502">
        <v>-8.9051814725208498</v>
      </c>
      <c r="AB2502" t="s">
        <v>8693</v>
      </c>
      <c r="AC2502" t="s">
        <v>217</v>
      </c>
      <c r="AL2502" t="s">
        <v>218</v>
      </c>
      <c r="AM2502" t="s">
        <v>8694</v>
      </c>
      <c r="AN2502" t="s">
        <v>6</v>
      </c>
      <c r="AO2502" s="57">
        <v>46364.684687499997</v>
      </c>
      <c r="AP2502" s="57">
        <v>46247.625</v>
      </c>
      <c r="AR2502" t="s">
        <v>14</v>
      </c>
      <c r="AS2502" t="s">
        <v>464</v>
      </c>
      <c r="AT2502" t="s">
        <v>231</v>
      </c>
      <c r="AV2502" t="s">
        <v>13429</v>
      </c>
      <c r="AW2502" t="s">
        <v>1012</v>
      </c>
      <c r="AX2502" t="s">
        <v>223</v>
      </c>
      <c r="BA2502" s="57">
        <v>46247.625</v>
      </c>
      <c r="BB2502" t="s">
        <v>8694</v>
      </c>
      <c r="BF2502" s="6" t="e">
        <f t="shared" si="117"/>
        <v>#NUM!</v>
      </c>
      <c r="BG2502" t="e">
        <f t="shared" si="118"/>
        <v>#NUM!</v>
      </c>
      <c r="BH2502" t="e">
        <f t="shared" si="119"/>
        <v>#NUM!</v>
      </c>
      <c r="BI2502" t="str">
        <f>VLOOKUP(H2502,Sheet2!$A$1:$B$270,2,FALSE)</f>
        <v>SUMBAWA</v>
      </c>
    </row>
    <row r="2503" spans="1:61">
      <c r="A2503">
        <v>2502</v>
      </c>
      <c r="B2503">
        <v>1002515473</v>
      </c>
      <c r="C2503">
        <v>3</v>
      </c>
      <c r="D2503" t="s">
        <v>55</v>
      </c>
      <c r="E2503">
        <v>5</v>
      </c>
      <c r="F2503" t="s">
        <v>228</v>
      </c>
      <c r="G2503" t="s">
        <v>127</v>
      </c>
      <c r="H2503" t="s">
        <v>495</v>
      </c>
      <c r="I2503" t="s">
        <v>213</v>
      </c>
      <c r="J2503" t="s">
        <v>214</v>
      </c>
      <c r="K2503" t="s">
        <v>149</v>
      </c>
      <c r="L2503" t="s">
        <v>215</v>
      </c>
      <c r="M2503" t="s">
        <v>575</v>
      </c>
      <c r="N2503" t="s">
        <v>216</v>
      </c>
      <c r="O2503" s="57">
        <v>46241.777037037034</v>
      </c>
      <c r="P2503" s="57">
        <v>46242.474004629628</v>
      </c>
      <c r="Q2503">
        <v>69361145</v>
      </c>
      <c r="S2503">
        <v>152429209473</v>
      </c>
      <c r="T2503" t="s">
        <v>5540</v>
      </c>
      <c r="U2503" t="s">
        <v>5773</v>
      </c>
      <c r="V2503" t="s">
        <v>5774</v>
      </c>
      <c r="Z2503">
        <v>113.653525225818</v>
      </c>
      <c r="AA2503">
        <v>-6.8891921076257701</v>
      </c>
      <c r="AB2503" t="s">
        <v>5543</v>
      </c>
      <c r="AC2503" t="s">
        <v>217</v>
      </c>
      <c r="AL2503" t="s">
        <v>218</v>
      </c>
      <c r="AM2503" t="s">
        <v>4575</v>
      </c>
      <c r="AN2503" t="s">
        <v>6</v>
      </c>
      <c r="AO2503" s="57">
        <v>46211.777650462966</v>
      </c>
      <c r="AP2503" s="57">
        <v>46242.625</v>
      </c>
      <c r="AQ2503" t="s">
        <v>248</v>
      </c>
      <c r="AR2503" t="s">
        <v>14</v>
      </c>
      <c r="AS2503" t="s">
        <v>495</v>
      </c>
      <c r="AT2503" t="s">
        <v>231</v>
      </c>
      <c r="AV2503" t="s">
        <v>5775</v>
      </c>
      <c r="AW2503" t="s">
        <v>1015</v>
      </c>
      <c r="AX2503" t="s">
        <v>223</v>
      </c>
      <c r="BA2503" s="57">
        <v>46242.625</v>
      </c>
      <c r="BB2503" t="s">
        <v>4575</v>
      </c>
      <c r="BF2503" s="6" t="e">
        <f t="shared" si="117"/>
        <v>#NUM!</v>
      </c>
      <c r="BG2503" t="e">
        <f t="shared" si="118"/>
        <v>#NUM!</v>
      </c>
      <c r="BH2503" t="e">
        <f t="shared" si="119"/>
        <v>#NUM!</v>
      </c>
      <c r="BI2503" t="str">
        <f>VLOOKUP(H2503,Sheet2!$A$1:$B$270,2,FALSE)</f>
        <v>MADURA</v>
      </c>
    </row>
    <row r="2504" spans="1:61">
      <c r="A2504">
        <v>2503</v>
      </c>
      <c r="B2504">
        <v>1002515673</v>
      </c>
      <c r="C2504">
        <v>3</v>
      </c>
      <c r="D2504" t="s">
        <v>38</v>
      </c>
      <c r="E2504">
        <v>5</v>
      </c>
      <c r="F2504" t="s">
        <v>90</v>
      </c>
      <c r="G2504" t="s">
        <v>93</v>
      </c>
      <c r="H2504" t="s">
        <v>317</v>
      </c>
      <c r="I2504" t="s">
        <v>213</v>
      </c>
      <c r="J2504" t="s">
        <v>214</v>
      </c>
      <c r="K2504" t="s">
        <v>149</v>
      </c>
      <c r="L2504" t="s">
        <v>215</v>
      </c>
      <c r="M2504" t="s">
        <v>76</v>
      </c>
      <c r="N2504" t="s">
        <v>216</v>
      </c>
      <c r="O2504" s="57">
        <v>46242.411759259259</v>
      </c>
      <c r="P2504" s="57">
        <v>46242.917175925926</v>
      </c>
      <c r="Q2504">
        <v>69361272</v>
      </c>
      <c r="S2504">
        <v>152641204883</v>
      </c>
      <c r="T2504" t="s">
        <v>5776</v>
      </c>
      <c r="U2504" t="s">
        <v>5777</v>
      </c>
      <c r="V2504" t="s">
        <v>5778</v>
      </c>
      <c r="Z2504">
        <v>112.058712</v>
      </c>
      <c r="AA2504">
        <v>-7.6771010000000004</v>
      </c>
      <c r="AB2504" t="s">
        <v>5779</v>
      </c>
      <c r="AC2504" t="s">
        <v>237</v>
      </c>
      <c r="AL2504" t="s">
        <v>218</v>
      </c>
      <c r="AM2504" t="s">
        <v>5780</v>
      </c>
      <c r="AN2504" t="s">
        <v>6</v>
      </c>
      <c r="AO2504" s="57">
        <v>46242.413252314815</v>
      </c>
      <c r="AP2504" s="57">
        <v>46243.333333333336</v>
      </c>
      <c r="AR2504" t="s">
        <v>219</v>
      </c>
      <c r="AS2504" t="s">
        <v>317</v>
      </c>
      <c r="AT2504" t="s">
        <v>231</v>
      </c>
      <c r="AU2504">
        <v>20260808</v>
      </c>
      <c r="AV2504" t="s">
        <v>222</v>
      </c>
      <c r="AW2504" t="s">
        <v>1023</v>
      </c>
      <c r="AX2504" t="s">
        <v>223</v>
      </c>
      <c r="BA2504" s="57">
        <v>46243.333333333336</v>
      </c>
      <c r="BB2504" t="s">
        <v>5780</v>
      </c>
      <c r="BC2504">
        <v>2026</v>
      </c>
      <c r="BD2504">
        <v>8</v>
      </c>
      <c r="BE2504">
        <v>8</v>
      </c>
      <c r="BF2504" s="6">
        <f t="shared" si="117"/>
        <v>46242</v>
      </c>
      <c r="BG2504">
        <f t="shared" si="118"/>
        <v>-1.3333333333357587</v>
      </c>
      <c r="BH2504" t="str">
        <f t="shared" si="119"/>
        <v>COMPLY</v>
      </c>
      <c r="BI2504" t="str">
        <f>VLOOKUP(H2504,Sheet2!$A$1:$B$270,2,FALSE)</f>
        <v>NGANJUK</v>
      </c>
    </row>
    <row r="2505" spans="1:61">
      <c r="A2505">
        <v>2504</v>
      </c>
      <c r="B2505">
        <v>1002518881</v>
      </c>
      <c r="C2505">
        <v>3</v>
      </c>
      <c r="D2505" t="s">
        <v>49</v>
      </c>
      <c r="E2505">
        <v>4</v>
      </c>
      <c r="F2505" t="s">
        <v>246</v>
      </c>
      <c r="G2505" t="s">
        <v>324</v>
      </c>
      <c r="H2505" t="s">
        <v>7784</v>
      </c>
      <c r="I2505" t="s">
        <v>213</v>
      </c>
      <c r="J2505" t="s">
        <v>214</v>
      </c>
      <c r="K2505" t="s">
        <v>149</v>
      </c>
      <c r="L2505" t="s">
        <v>215</v>
      </c>
      <c r="M2505" t="s">
        <v>76</v>
      </c>
      <c r="N2505" t="s">
        <v>216</v>
      </c>
      <c r="O2505" s="57">
        <v>46245.363854166666</v>
      </c>
      <c r="P2505" s="57">
        <v>46246.72252314815</v>
      </c>
      <c r="Q2505">
        <v>69362863</v>
      </c>
      <c r="S2505">
        <v>146460104574</v>
      </c>
      <c r="T2505" t="s">
        <v>7785</v>
      </c>
      <c r="U2505" t="s">
        <v>7786</v>
      </c>
      <c r="V2505" t="s">
        <v>7787</v>
      </c>
      <c r="Z2505">
        <v>110.4587355</v>
      </c>
      <c r="AA2505">
        <v>-7.1822832999999999</v>
      </c>
      <c r="AB2505" t="s">
        <v>7788</v>
      </c>
      <c r="AC2505" t="s">
        <v>237</v>
      </c>
      <c r="AL2505" t="s">
        <v>218</v>
      </c>
      <c r="AM2505" t="s">
        <v>7205</v>
      </c>
      <c r="AN2505" t="s">
        <v>6</v>
      </c>
      <c r="AO2505" s="57">
        <v>46334.372048611112</v>
      </c>
      <c r="AP2505" s="57">
        <v>46246.333333333336</v>
      </c>
      <c r="AR2505" t="s">
        <v>219</v>
      </c>
      <c r="AS2505" t="s">
        <v>7784</v>
      </c>
      <c r="AT2505" t="s">
        <v>231</v>
      </c>
      <c r="AU2505">
        <v>20260812</v>
      </c>
      <c r="AV2505" t="s">
        <v>222</v>
      </c>
      <c r="AW2505" t="s">
        <v>1014</v>
      </c>
      <c r="AX2505" t="s">
        <v>223</v>
      </c>
      <c r="BA2505" s="57">
        <v>46246.333333333336</v>
      </c>
      <c r="BB2505" t="s">
        <v>7205</v>
      </c>
      <c r="BC2505">
        <v>2026</v>
      </c>
      <c r="BD2505">
        <v>8</v>
      </c>
      <c r="BE2505">
        <v>12</v>
      </c>
      <c r="BF2505" s="6">
        <f t="shared" si="117"/>
        <v>46246</v>
      </c>
      <c r="BG2505">
        <f t="shared" si="118"/>
        <v>-0.33333333333575865</v>
      </c>
      <c r="BH2505" t="str">
        <f t="shared" si="119"/>
        <v>COMPLY</v>
      </c>
      <c r="BI2505" t="e">
        <f>VLOOKUP(H2505,Sheet2!$A$1:$B$270,2,FALSE)</f>
        <v>#N/A</v>
      </c>
    </row>
    <row r="2506" spans="1:61">
      <c r="A2506">
        <v>2505</v>
      </c>
      <c r="B2506">
        <v>1002527952</v>
      </c>
      <c r="C2506">
        <v>3</v>
      </c>
      <c r="D2506" t="s">
        <v>38</v>
      </c>
      <c r="E2506">
        <v>5</v>
      </c>
      <c r="F2506" t="s">
        <v>90</v>
      </c>
      <c r="G2506" t="s">
        <v>98</v>
      </c>
      <c r="H2506" t="s">
        <v>301</v>
      </c>
      <c r="I2506" t="s">
        <v>213</v>
      </c>
      <c r="J2506" t="s">
        <v>214</v>
      </c>
      <c r="K2506" t="s">
        <v>149</v>
      </c>
      <c r="L2506" t="s">
        <v>215</v>
      </c>
      <c r="M2506" t="s">
        <v>76</v>
      </c>
      <c r="N2506" t="s">
        <v>216</v>
      </c>
      <c r="O2506" s="57">
        <v>46249.449270833335</v>
      </c>
      <c r="P2506" s="57">
        <v>46250.349062499998</v>
      </c>
      <c r="Q2506">
        <v>69366694</v>
      </c>
      <c r="S2506">
        <v>152606246436</v>
      </c>
      <c r="T2506" t="s">
        <v>13430</v>
      </c>
      <c r="U2506" t="s">
        <v>13431</v>
      </c>
      <c r="V2506" t="s">
        <v>13432</v>
      </c>
      <c r="Z2506">
        <v>111.94133810698899</v>
      </c>
      <c r="AA2506">
        <v>-7.9663498572908003</v>
      </c>
      <c r="AB2506" t="s">
        <v>13433</v>
      </c>
      <c r="AC2506" t="s">
        <v>217</v>
      </c>
      <c r="AL2506" t="s">
        <v>218</v>
      </c>
      <c r="AM2506" t="s">
        <v>13434</v>
      </c>
      <c r="AN2506" t="s">
        <v>6</v>
      </c>
      <c r="AO2506" t="s">
        <v>9834</v>
      </c>
      <c r="AP2506" s="57">
        <v>46250.333333333336</v>
      </c>
      <c r="AR2506" t="s">
        <v>219</v>
      </c>
      <c r="AS2506" t="s">
        <v>301</v>
      </c>
      <c r="AT2506" t="s">
        <v>231</v>
      </c>
      <c r="AU2506">
        <v>20260816</v>
      </c>
      <c r="AV2506" t="s">
        <v>222</v>
      </c>
      <c r="AW2506" t="s">
        <v>1015</v>
      </c>
      <c r="AX2506" t="s">
        <v>223</v>
      </c>
      <c r="BA2506" s="57">
        <v>46250.333333333336</v>
      </c>
      <c r="BB2506" t="s">
        <v>13434</v>
      </c>
      <c r="BC2506">
        <v>2026</v>
      </c>
      <c r="BD2506">
        <v>8</v>
      </c>
      <c r="BE2506">
        <v>16</v>
      </c>
      <c r="BF2506" s="6">
        <f t="shared" si="117"/>
        <v>46250</v>
      </c>
      <c r="BG2506">
        <f t="shared" si="118"/>
        <v>-0.33333333333575865</v>
      </c>
      <c r="BH2506" t="str">
        <f t="shared" si="119"/>
        <v>COMPLY</v>
      </c>
      <c r="BI2506" t="str">
        <f>VLOOKUP(H2506,Sheet2!$A$1:$B$270,2,FALSE)</f>
        <v>BLITAR</v>
      </c>
    </row>
    <row r="2507" spans="1:61">
      <c r="A2507">
        <v>2506</v>
      </c>
      <c r="B2507">
        <v>1002514403</v>
      </c>
      <c r="C2507">
        <v>3</v>
      </c>
      <c r="D2507" t="s">
        <v>38</v>
      </c>
      <c r="E2507">
        <v>5</v>
      </c>
      <c r="F2507" t="s">
        <v>90</v>
      </c>
      <c r="G2507" t="s">
        <v>96</v>
      </c>
      <c r="H2507" t="s">
        <v>289</v>
      </c>
      <c r="I2507" t="s">
        <v>213</v>
      </c>
      <c r="J2507" t="s">
        <v>214</v>
      </c>
      <c r="K2507" t="s">
        <v>149</v>
      </c>
      <c r="L2507" t="s">
        <v>215</v>
      </c>
      <c r="M2507" t="s">
        <v>76</v>
      </c>
      <c r="N2507" t="s">
        <v>216</v>
      </c>
      <c r="O2507" s="57">
        <v>46241.488854166666</v>
      </c>
      <c r="P2507" s="57">
        <v>46242.762060185189</v>
      </c>
      <c r="Q2507">
        <v>69360643</v>
      </c>
      <c r="S2507">
        <v>152608207744</v>
      </c>
      <c r="T2507" t="s">
        <v>5781</v>
      </c>
      <c r="U2507" t="s">
        <v>5782</v>
      </c>
      <c r="V2507" t="s">
        <v>5783</v>
      </c>
      <c r="Z2507">
        <v>111.70748709175599</v>
      </c>
      <c r="AA2507">
        <v>-8.0617793118047505</v>
      </c>
      <c r="AB2507" t="s">
        <v>5784</v>
      </c>
      <c r="AC2507" t="s">
        <v>237</v>
      </c>
      <c r="AL2507" t="s">
        <v>218</v>
      </c>
      <c r="AM2507" t="s">
        <v>5785</v>
      </c>
      <c r="AN2507" t="s">
        <v>6</v>
      </c>
      <c r="AO2507" s="57">
        <v>46211.496574074074</v>
      </c>
      <c r="AP2507" s="57">
        <v>46242.333333333336</v>
      </c>
      <c r="AR2507" t="s">
        <v>219</v>
      </c>
      <c r="AS2507" t="s">
        <v>289</v>
      </c>
      <c r="AT2507" t="s">
        <v>231</v>
      </c>
      <c r="AU2507">
        <v>20260808</v>
      </c>
      <c r="AV2507" t="s">
        <v>222</v>
      </c>
      <c r="AW2507" t="s">
        <v>1010</v>
      </c>
      <c r="AX2507" t="s">
        <v>223</v>
      </c>
      <c r="BA2507" s="57">
        <v>46242.333333333336</v>
      </c>
      <c r="BB2507" t="s">
        <v>5785</v>
      </c>
      <c r="BC2507">
        <v>2026</v>
      </c>
      <c r="BD2507">
        <v>8</v>
      </c>
      <c r="BE2507">
        <v>8</v>
      </c>
      <c r="BF2507" s="6">
        <f t="shared" si="117"/>
        <v>46242</v>
      </c>
      <c r="BG2507">
        <f t="shared" si="118"/>
        <v>-0.33333333333575865</v>
      </c>
      <c r="BH2507" t="str">
        <f t="shared" si="119"/>
        <v>COMPLY</v>
      </c>
      <c r="BI2507" t="str">
        <f>VLOOKUP(H2507,Sheet2!$A$1:$B$270,2,FALSE)</f>
        <v>PONOROGO</v>
      </c>
    </row>
    <row r="2508" spans="1:61">
      <c r="A2508">
        <v>2507</v>
      </c>
      <c r="B2508">
        <v>1002529693</v>
      </c>
      <c r="C2508">
        <v>3</v>
      </c>
      <c r="D2508" t="s">
        <v>38</v>
      </c>
      <c r="E2508">
        <v>5</v>
      </c>
      <c r="F2508" t="s">
        <v>250</v>
      </c>
      <c r="G2508" t="s">
        <v>91</v>
      </c>
      <c r="H2508" t="s">
        <v>398</v>
      </c>
      <c r="I2508" t="s">
        <v>213</v>
      </c>
      <c r="J2508" t="s">
        <v>214</v>
      </c>
      <c r="K2508" t="s">
        <v>149</v>
      </c>
      <c r="L2508" t="s">
        <v>215</v>
      </c>
      <c r="M2508" t="s">
        <v>258</v>
      </c>
      <c r="N2508" t="s">
        <v>216</v>
      </c>
      <c r="O2508" s="57">
        <v>46250.574965277781</v>
      </c>
      <c r="P2508" s="57">
        <v>46251.880555555559</v>
      </c>
      <c r="Q2508">
        <v>69367540</v>
      </c>
      <c r="S2508">
        <v>152703903571</v>
      </c>
      <c r="T2508" t="s">
        <v>13435</v>
      </c>
      <c r="U2508" t="s">
        <v>13436</v>
      </c>
      <c r="V2508" t="s">
        <v>13437</v>
      </c>
      <c r="Z2508">
        <v>112.61200426668201</v>
      </c>
      <c r="AA2508">
        <v>-7.9450593526609099</v>
      </c>
      <c r="AB2508" t="s">
        <v>13438</v>
      </c>
      <c r="AC2508" t="s">
        <v>237</v>
      </c>
      <c r="AL2508" t="s">
        <v>218</v>
      </c>
      <c r="AM2508" t="s">
        <v>13439</v>
      </c>
      <c r="AN2508" t="s">
        <v>6</v>
      </c>
      <c r="AO2508" t="s">
        <v>10245</v>
      </c>
      <c r="AP2508" s="57">
        <v>46251.541666666664</v>
      </c>
      <c r="AR2508" t="s">
        <v>259</v>
      </c>
      <c r="AS2508" t="s">
        <v>398</v>
      </c>
      <c r="AT2508" t="s">
        <v>231</v>
      </c>
      <c r="AV2508" t="s">
        <v>260</v>
      </c>
      <c r="AW2508" t="s">
        <v>1021</v>
      </c>
      <c r="AX2508" t="s">
        <v>223</v>
      </c>
      <c r="BA2508" s="57">
        <v>46251.541666666664</v>
      </c>
      <c r="BB2508" t="s">
        <v>13439</v>
      </c>
      <c r="BF2508" s="6" t="e">
        <f t="shared" si="117"/>
        <v>#NUM!</v>
      </c>
      <c r="BG2508" t="e">
        <f t="shared" si="118"/>
        <v>#NUM!</v>
      </c>
      <c r="BH2508" t="e">
        <f t="shared" si="119"/>
        <v>#NUM!</v>
      </c>
      <c r="BI2508" t="str">
        <f>VLOOKUP(H2508,Sheet2!$A$1:$B$270,2,FALSE)</f>
        <v>MALANG</v>
      </c>
    </row>
    <row r="2509" spans="1:61">
      <c r="A2509">
        <v>2508</v>
      </c>
      <c r="B2509">
        <v>1002521270</v>
      </c>
      <c r="C2509">
        <v>3</v>
      </c>
      <c r="D2509" t="s">
        <v>51</v>
      </c>
      <c r="E2509">
        <v>4</v>
      </c>
      <c r="F2509" t="s">
        <v>273</v>
      </c>
      <c r="G2509" t="s">
        <v>569</v>
      </c>
      <c r="H2509" t="s">
        <v>8695</v>
      </c>
      <c r="I2509" t="s">
        <v>213</v>
      </c>
      <c r="J2509" t="s">
        <v>214</v>
      </c>
      <c r="K2509" t="s">
        <v>149</v>
      </c>
      <c r="L2509" t="s">
        <v>215</v>
      </c>
      <c r="M2509" t="s">
        <v>76</v>
      </c>
      <c r="N2509" t="s">
        <v>216</v>
      </c>
      <c r="O2509" s="57">
        <v>46246.365925925929</v>
      </c>
      <c r="P2509" s="57">
        <v>46247.93608796296</v>
      </c>
      <c r="Q2509">
        <v>69363855</v>
      </c>
      <c r="S2509">
        <v>142515101047</v>
      </c>
      <c r="T2509" t="s">
        <v>8696</v>
      </c>
      <c r="U2509" t="s">
        <v>8697</v>
      </c>
      <c r="V2509" t="s">
        <v>8698</v>
      </c>
      <c r="Z2509">
        <v>110.901409</v>
      </c>
      <c r="AA2509">
        <v>-7.1715039999999997</v>
      </c>
      <c r="AB2509" t="s">
        <v>8699</v>
      </c>
      <c r="AC2509" t="s">
        <v>237</v>
      </c>
      <c r="AL2509" t="s">
        <v>218</v>
      </c>
      <c r="AM2509" t="s">
        <v>8700</v>
      </c>
      <c r="AN2509" t="s">
        <v>6</v>
      </c>
      <c r="AO2509" s="57">
        <v>46364.372129629628</v>
      </c>
      <c r="AP2509" s="57">
        <v>46247.333333333336</v>
      </c>
      <c r="AR2509" t="s">
        <v>219</v>
      </c>
      <c r="AS2509" t="s">
        <v>8695</v>
      </c>
      <c r="AT2509" t="s">
        <v>231</v>
      </c>
      <c r="AU2509">
        <v>20260813</v>
      </c>
      <c r="AV2509" t="s">
        <v>222</v>
      </c>
      <c r="AW2509" t="s">
        <v>1010</v>
      </c>
      <c r="AX2509" t="s">
        <v>223</v>
      </c>
      <c r="BA2509" s="57">
        <v>46247.333333333336</v>
      </c>
      <c r="BB2509" t="s">
        <v>8700</v>
      </c>
      <c r="BC2509">
        <v>2026</v>
      </c>
      <c r="BD2509">
        <v>8</v>
      </c>
      <c r="BE2509">
        <v>13</v>
      </c>
      <c r="BF2509" s="6">
        <f t="shared" si="117"/>
        <v>46247</v>
      </c>
      <c r="BG2509">
        <f t="shared" si="118"/>
        <v>-0.33333333333575865</v>
      </c>
      <c r="BH2509" t="str">
        <f t="shared" si="119"/>
        <v>COMPLY</v>
      </c>
      <c r="BI2509" t="e">
        <f>VLOOKUP(H2509,Sheet2!$A$1:$B$270,2,FALSE)</f>
        <v>#N/A</v>
      </c>
    </row>
    <row r="2510" spans="1:61">
      <c r="A2510">
        <v>2509</v>
      </c>
      <c r="B2510">
        <v>1002512195</v>
      </c>
      <c r="C2510">
        <v>3</v>
      </c>
      <c r="D2510" t="s">
        <v>34</v>
      </c>
      <c r="E2510">
        <v>5</v>
      </c>
      <c r="F2510" t="s">
        <v>585</v>
      </c>
      <c r="G2510" t="s">
        <v>81</v>
      </c>
      <c r="H2510" t="s">
        <v>322</v>
      </c>
      <c r="I2510" t="s">
        <v>213</v>
      </c>
      <c r="J2510" t="s">
        <v>214</v>
      </c>
      <c r="K2510" t="s">
        <v>149</v>
      </c>
      <c r="M2510" t="s">
        <v>575</v>
      </c>
      <c r="N2510" t="s">
        <v>216</v>
      </c>
      <c r="O2510" s="57">
        <v>46240.503391203703</v>
      </c>
      <c r="P2510" s="57">
        <v>46243.581701388888</v>
      </c>
      <c r="Q2510">
        <v>69359907</v>
      </c>
      <c r="S2510">
        <v>172415798690</v>
      </c>
      <c r="T2510" t="s">
        <v>3655</v>
      </c>
      <c r="U2510" t="s">
        <v>3656</v>
      </c>
      <c r="V2510" t="s">
        <v>5786</v>
      </c>
      <c r="Z2510">
        <v>115.1409503</v>
      </c>
      <c r="AA2510">
        <v>-8.8218001000000008</v>
      </c>
      <c r="AB2510" t="s">
        <v>3657</v>
      </c>
      <c r="AC2510" t="s">
        <v>230</v>
      </c>
      <c r="AL2510" t="s">
        <v>218</v>
      </c>
      <c r="AM2510" t="s">
        <v>5787</v>
      </c>
      <c r="AN2510" t="s">
        <v>6</v>
      </c>
      <c r="AO2510" s="57">
        <v>46181.507314814815</v>
      </c>
      <c r="AP2510" s="57">
        <v>46242.541666666664</v>
      </c>
      <c r="AR2510" t="s">
        <v>14</v>
      </c>
      <c r="AS2510" t="s">
        <v>322</v>
      </c>
      <c r="AT2510" t="s">
        <v>231</v>
      </c>
      <c r="AV2510" t="s">
        <v>5788</v>
      </c>
      <c r="AW2510" t="s">
        <v>595</v>
      </c>
      <c r="AX2510" t="s">
        <v>223</v>
      </c>
      <c r="BA2510" s="57">
        <v>46242.541666666664</v>
      </c>
      <c r="BB2510" t="s">
        <v>5787</v>
      </c>
      <c r="BF2510" s="6" t="e">
        <f t="shared" si="117"/>
        <v>#NUM!</v>
      </c>
      <c r="BG2510" t="e">
        <f t="shared" si="118"/>
        <v>#NUM!</v>
      </c>
      <c r="BH2510" t="e">
        <f t="shared" si="119"/>
        <v>#NUM!</v>
      </c>
      <c r="BI2510" t="str">
        <f>VLOOKUP(H2510,Sheet2!$A$1:$B$270,2,FALSE)</f>
        <v>JIMBARAN</v>
      </c>
    </row>
    <row r="2511" spans="1:61">
      <c r="A2511">
        <v>2510</v>
      </c>
      <c r="B2511">
        <v>1002515522</v>
      </c>
      <c r="C2511">
        <v>3</v>
      </c>
      <c r="D2511" t="s">
        <v>51</v>
      </c>
      <c r="E2511">
        <v>4</v>
      </c>
      <c r="F2511" t="s">
        <v>273</v>
      </c>
      <c r="G2511" t="s">
        <v>569</v>
      </c>
      <c r="H2511" t="s">
        <v>907</v>
      </c>
      <c r="I2511" t="s">
        <v>9798</v>
      </c>
      <c r="J2511" t="s">
        <v>214</v>
      </c>
      <c r="K2511" t="s">
        <v>149</v>
      </c>
      <c r="M2511" t="s">
        <v>76</v>
      </c>
      <c r="N2511" t="s">
        <v>9799</v>
      </c>
      <c r="O2511" s="57">
        <v>46241.838854166665</v>
      </c>
      <c r="P2511" s="57">
        <v>46246.585057870368</v>
      </c>
      <c r="Q2511">
        <v>69361189</v>
      </c>
      <c r="S2511">
        <v>142509107169</v>
      </c>
      <c r="T2511" t="s">
        <v>13440</v>
      </c>
      <c r="U2511" t="s">
        <v>13441</v>
      </c>
      <c r="V2511" t="s">
        <v>13442</v>
      </c>
      <c r="Z2511">
        <v>111.2156152</v>
      </c>
      <c r="AA2511">
        <v>-7.0496254</v>
      </c>
      <c r="AB2511" t="s">
        <v>9803</v>
      </c>
      <c r="AC2511" t="s">
        <v>9804</v>
      </c>
      <c r="AL2511" t="s">
        <v>218</v>
      </c>
      <c r="AM2511" t="s">
        <v>9803</v>
      </c>
      <c r="AN2511" t="s">
        <v>6</v>
      </c>
      <c r="AO2511" s="57">
        <v>46211.840891203705</v>
      </c>
      <c r="AR2511" t="s">
        <v>219</v>
      </c>
      <c r="AS2511" t="s">
        <v>907</v>
      </c>
      <c r="AT2511" t="s">
        <v>231</v>
      </c>
      <c r="AU2511">
        <v>20260812</v>
      </c>
      <c r="AV2511" t="s">
        <v>222</v>
      </c>
      <c r="AW2511" t="s">
        <v>9797</v>
      </c>
      <c r="AX2511" t="s">
        <v>223</v>
      </c>
      <c r="BA2511" s="57">
        <v>46244.5625</v>
      </c>
      <c r="BB2511" t="s">
        <v>9803</v>
      </c>
      <c r="BC2511">
        <v>2026</v>
      </c>
      <c r="BD2511">
        <v>8</v>
      </c>
      <c r="BE2511">
        <v>12</v>
      </c>
      <c r="BF2511" s="6">
        <f t="shared" si="117"/>
        <v>46246</v>
      </c>
      <c r="BG2511">
        <f t="shared" si="118"/>
        <v>1.4375</v>
      </c>
      <c r="BH2511" t="str">
        <f t="shared" si="119"/>
        <v>NOT COMPLY</v>
      </c>
      <c r="BI2511" t="e">
        <f>VLOOKUP(H2511,Sheet2!$A$1:$B$270,2,FALSE)</f>
        <v>#N/A</v>
      </c>
    </row>
    <row r="2512" spans="1:61">
      <c r="A2512">
        <v>2511</v>
      </c>
      <c r="B2512">
        <v>1002519473</v>
      </c>
      <c r="C2512">
        <v>3</v>
      </c>
      <c r="D2512" t="s">
        <v>42</v>
      </c>
      <c r="E2512">
        <v>5</v>
      </c>
      <c r="F2512" t="s">
        <v>233</v>
      </c>
      <c r="G2512" t="s">
        <v>101</v>
      </c>
      <c r="H2512" t="s">
        <v>234</v>
      </c>
      <c r="I2512" t="s">
        <v>213</v>
      </c>
      <c r="J2512" t="s">
        <v>214</v>
      </c>
      <c r="K2512" t="s">
        <v>149</v>
      </c>
      <c r="M2512" t="s">
        <v>286</v>
      </c>
      <c r="N2512" t="s">
        <v>216</v>
      </c>
      <c r="O2512" s="57">
        <v>46245.470486111109</v>
      </c>
      <c r="P2512" s="57">
        <v>46246.412256944444</v>
      </c>
      <c r="Q2512">
        <v>69363119</v>
      </c>
      <c r="S2512">
        <v>152327226347</v>
      </c>
      <c r="T2512" t="s">
        <v>6986</v>
      </c>
      <c r="U2512" t="s">
        <v>6987</v>
      </c>
      <c r="V2512" t="s">
        <v>7789</v>
      </c>
      <c r="Z2512">
        <v>112.64730691909701</v>
      </c>
      <c r="AA2512">
        <v>-7.4741363238329699</v>
      </c>
      <c r="AB2512" t="s">
        <v>6989</v>
      </c>
      <c r="AC2512" t="s">
        <v>230</v>
      </c>
      <c r="AL2512" t="s">
        <v>218</v>
      </c>
      <c r="AM2512" t="s">
        <v>7790</v>
      </c>
      <c r="AN2512" t="s">
        <v>6</v>
      </c>
      <c r="AO2512" s="57">
        <v>46334.486145833333</v>
      </c>
      <c r="AP2512" s="57">
        <v>46246.625</v>
      </c>
      <c r="AR2512" t="s">
        <v>241</v>
      </c>
      <c r="AS2512" t="s">
        <v>234</v>
      </c>
      <c r="AT2512" t="s">
        <v>231</v>
      </c>
      <c r="AV2512" t="s">
        <v>1055</v>
      </c>
      <c r="AW2512" t="s">
        <v>561</v>
      </c>
      <c r="AX2512" t="s">
        <v>223</v>
      </c>
      <c r="BA2512" s="57">
        <v>46246.625</v>
      </c>
      <c r="BB2512" t="s">
        <v>7790</v>
      </c>
      <c r="BF2512" s="6" t="e">
        <f t="shared" si="117"/>
        <v>#NUM!</v>
      </c>
      <c r="BG2512" t="e">
        <f t="shared" si="118"/>
        <v>#NUM!</v>
      </c>
      <c r="BH2512" t="e">
        <f t="shared" si="119"/>
        <v>#NUM!</v>
      </c>
      <c r="BI2512" t="str">
        <f>VLOOKUP(H2512,Sheet2!$A$1:$B$270,2,FALSE)</f>
        <v>SIDOARJO</v>
      </c>
    </row>
    <row r="2513" spans="1:61">
      <c r="A2513">
        <v>2512</v>
      </c>
      <c r="B2513">
        <v>1002525242</v>
      </c>
      <c r="C2513">
        <v>3</v>
      </c>
      <c r="D2513" t="s">
        <v>51</v>
      </c>
      <c r="E2513">
        <v>4</v>
      </c>
      <c r="F2513" t="s">
        <v>235</v>
      </c>
      <c r="G2513" t="s">
        <v>952</v>
      </c>
      <c r="H2513" t="s">
        <v>953</v>
      </c>
      <c r="I2513" t="s">
        <v>213</v>
      </c>
      <c r="J2513" t="s">
        <v>214</v>
      </c>
      <c r="K2513" t="s">
        <v>149</v>
      </c>
      <c r="L2513" t="s">
        <v>215</v>
      </c>
      <c r="M2513" t="s">
        <v>76</v>
      </c>
      <c r="N2513" t="s">
        <v>216</v>
      </c>
      <c r="O2513" s="57">
        <v>46247.797175925924</v>
      </c>
      <c r="P2513" s="57">
        <v>46248.583229166667</v>
      </c>
      <c r="Q2513">
        <v>69365536</v>
      </c>
      <c r="S2513">
        <v>143553212617</v>
      </c>
      <c r="T2513" t="s">
        <v>9626</v>
      </c>
      <c r="U2513" t="s">
        <v>13443</v>
      </c>
      <c r="V2513" t="s">
        <v>9627</v>
      </c>
      <c r="Z2513">
        <v>110.542330741882</v>
      </c>
      <c r="AA2513">
        <v>-7.4500391527858998</v>
      </c>
      <c r="AB2513" t="s">
        <v>9628</v>
      </c>
      <c r="AC2513" t="s">
        <v>237</v>
      </c>
      <c r="AL2513" t="s">
        <v>218</v>
      </c>
      <c r="AM2513" t="s">
        <v>9629</v>
      </c>
      <c r="AN2513" t="s">
        <v>6</v>
      </c>
      <c r="AO2513" t="s">
        <v>9630</v>
      </c>
      <c r="AP2513" s="57">
        <v>46249.333333333336</v>
      </c>
      <c r="AR2513" t="s">
        <v>219</v>
      </c>
      <c r="AS2513" t="s">
        <v>953</v>
      </c>
      <c r="AT2513" t="s">
        <v>231</v>
      </c>
      <c r="AU2513">
        <v>20260814</v>
      </c>
      <c r="AV2513" t="s">
        <v>222</v>
      </c>
      <c r="AW2513" t="s">
        <v>1020</v>
      </c>
      <c r="AX2513" t="s">
        <v>223</v>
      </c>
      <c r="BA2513" s="57">
        <v>46249.333333333336</v>
      </c>
      <c r="BB2513" t="s">
        <v>9629</v>
      </c>
      <c r="BC2513">
        <v>2026</v>
      </c>
      <c r="BD2513">
        <v>8</v>
      </c>
      <c r="BE2513">
        <v>14</v>
      </c>
      <c r="BF2513" s="6">
        <f t="shared" si="117"/>
        <v>46248</v>
      </c>
      <c r="BG2513">
        <f t="shared" si="118"/>
        <v>-1.3333333333357587</v>
      </c>
      <c r="BH2513" t="str">
        <f t="shared" si="119"/>
        <v>COMPLY</v>
      </c>
      <c r="BI2513" t="e">
        <f>VLOOKUP(H2513,Sheet2!$A$1:$B$270,2,FALSE)</f>
        <v>#N/A</v>
      </c>
    </row>
    <row r="2514" spans="1:61">
      <c r="A2514">
        <v>2513</v>
      </c>
      <c r="B2514">
        <v>1002508987</v>
      </c>
      <c r="C2514">
        <v>3</v>
      </c>
      <c r="D2514" t="s">
        <v>55</v>
      </c>
      <c r="E2514">
        <v>5</v>
      </c>
      <c r="F2514" t="s">
        <v>228</v>
      </c>
      <c r="G2514" t="s">
        <v>121</v>
      </c>
      <c r="H2514" t="s">
        <v>454</v>
      </c>
      <c r="I2514" t="s">
        <v>213</v>
      </c>
      <c r="J2514" t="s">
        <v>214</v>
      </c>
      <c r="K2514" t="s">
        <v>149</v>
      </c>
      <c r="M2514" t="s">
        <v>236</v>
      </c>
      <c r="N2514" t="s">
        <v>216</v>
      </c>
      <c r="O2514" s="57">
        <v>46238.655694444446</v>
      </c>
      <c r="P2514" s="57">
        <v>46241.65898148148</v>
      </c>
      <c r="Q2514">
        <v>69358464</v>
      </c>
      <c r="S2514">
        <v>152436204011</v>
      </c>
      <c r="T2514" t="s">
        <v>1640</v>
      </c>
      <c r="U2514" t="s">
        <v>3673</v>
      </c>
      <c r="Z2514">
        <v>112.7226233</v>
      </c>
      <c r="AA2514">
        <v>-7.1128659000000001</v>
      </c>
      <c r="AB2514" t="s">
        <v>3674</v>
      </c>
      <c r="AC2514" t="s">
        <v>230</v>
      </c>
      <c r="AO2514" s="57">
        <v>46120.663356481484</v>
      </c>
      <c r="AR2514" t="s">
        <v>312</v>
      </c>
      <c r="AS2514" t="s">
        <v>454</v>
      </c>
      <c r="AT2514" t="s">
        <v>231</v>
      </c>
      <c r="AV2514" t="s">
        <v>5792</v>
      </c>
      <c r="AW2514" t="s">
        <v>560</v>
      </c>
      <c r="AX2514" t="s">
        <v>223</v>
      </c>
      <c r="BF2514" s="6" t="e">
        <f t="shared" si="117"/>
        <v>#NUM!</v>
      </c>
      <c r="BG2514" t="e">
        <f t="shared" si="118"/>
        <v>#NUM!</v>
      </c>
      <c r="BH2514" t="e">
        <f t="shared" si="119"/>
        <v>#NUM!</v>
      </c>
      <c r="BI2514" t="str">
        <f>VLOOKUP(H2514,Sheet2!$A$1:$B$270,2,FALSE)</f>
        <v>MADURA</v>
      </c>
    </row>
    <row r="2515" spans="1:61">
      <c r="A2515">
        <v>2514</v>
      </c>
      <c r="B2515">
        <v>1002527049</v>
      </c>
      <c r="C2515">
        <v>3</v>
      </c>
      <c r="D2515" t="s">
        <v>51</v>
      </c>
      <c r="E2515">
        <v>4</v>
      </c>
      <c r="F2515" t="s">
        <v>273</v>
      </c>
      <c r="G2515" t="s">
        <v>569</v>
      </c>
      <c r="H2515" t="s">
        <v>907</v>
      </c>
      <c r="I2515" t="s">
        <v>213</v>
      </c>
      <c r="J2515" t="s">
        <v>214</v>
      </c>
      <c r="K2515" t="s">
        <v>149</v>
      </c>
      <c r="M2515" t="s">
        <v>76</v>
      </c>
      <c r="N2515" t="s">
        <v>216</v>
      </c>
      <c r="O2515" s="57">
        <v>46248.667581018519</v>
      </c>
      <c r="P2515" s="57">
        <v>46249.388171296298</v>
      </c>
      <c r="Q2515">
        <v>69362839</v>
      </c>
      <c r="S2515">
        <v>142509107252</v>
      </c>
      <c r="T2515" t="s">
        <v>6970</v>
      </c>
      <c r="U2515" t="s">
        <v>13444</v>
      </c>
      <c r="V2515" t="s">
        <v>13445</v>
      </c>
      <c r="Z2515">
        <v>111.14060000000001</v>
      </c>
      <c r="AA2515">
        <v>-7.1637199999999996</v>
      </c>
      <c r="AB2515" t="s">
        <v>6973</v>
      </c>
      <c r="AC2515" t="s">
        <v>291</v>
      </c>
      <c r="AL2515" t="s">
        <v>218</v>
      </c>
      <c r="AM2515" t="s">
        <v>9544</v>
      </c>
      <c r="AN2515" t="s">
        <v>6</v>
      </c>
      <c r="AO2515" t="s">
        <v>9938</v>
      </c>
      <c r="AR2515" t="s">
        <v>219</v>
      </c>
      <c r="AS2515" t="s">
        <v>907</v>
      </c>
      <c r="AT2515" t="s">
        <v>231</v>
      </c>
      <c r="AU2515">
        <v>20260815</v>
      </c>
      <c r="AV2515" t="s">
        <v>222</v>
      </c>
      <c r="AW2515" t="s">
        <v>561</v>
      </c>
      <c r="AX2515" t="s">
        <v>223</v>
      </c>
      <c r="BA2515" s="57">
        <v>46248.291666666664</v>
      </c>
      <c r="BB2515" t="s">
        <v>9544</v>
      </c>
      <c r="BC2515">
        <v>2026</v>
      </c>
      <c r="BD2515">
        <v>8</v>
      </c>
      <c r="BE2515">
        <v>15</v>
      </c>
      <c r="BF2515" s="6">
        <f t="shared" si="117"/>
        <v>46249</v>
      </c>
      <c r="BG2515">
        <f t="shared" si="118"/>
        <v>0.70833333333575865</v>
      </c>
      <c r="BH2515" t="str">
        <f t="shared" si="119"/>
        <v>COMPLY</v>
      </c>
      <c r="BI2515" t="e">
        <f>VLOOKUP(H2515,Sheet2!$A$1:$B$270,2,FALSE)</f>
        <v>#N/A</v>
      </c>
    </row>
    <row r="2516" spans="1:61">
      <c r="A2516">
        <v>2515</v>
      </c>
      <c r="B2516">
        <v>1002524252</v>
      </c>
      <c r="C2516">
        <v>3</v>
      </c>
      <c r="D2516" t="s">
        <v>59</v>
      </c>
      <c r="E2516">
        <v>4</v>
      </c>
      <c r="F2516" t="s">
        <v>243</v>
      </c>
      <c r="G2516" t="s">
        <v>557</v>
      </c>
      <c r="H2516" t="s">
        <v>921</v>
      </c>
      <c r="I2516" t="s">
        <v>213</v>
      </c>
      <c r="J2516" t="s">
        <v>214</v>
      </c>
      <c r="K2516" t="s">
        <v>149</v>
      </c>
      <c r="L2516" t="s">
        <v>215</v>
      </c>
      <c r="M2516" t="s">
        <v>76</v>
      </c>
      <c r="N2516" t="s">
        <v>216</v>
      </c>
      <c r="O2516" s="57">
        <v>46247.559675925928</v>
      </c>
      <c r="P2516" s="57">
        <v>46248.481932870367</v>
      </c>
      <c r="Q2516">
        <v>69365150</v>
      </c>
      <c r="S2516">
        <v>141176104629</v>
      </c>
      <c r="T2516" t="s">
        <v>9631</v>
      </c>
      <c r="U2516" t="s">
        <v>9632</v>
      </c>
      <c r="V2516" t="s">
        <v>9633</v>
      </c>
      <c r="Z2516">
        <v>109.7312804</v>
      </c>
      <c r="AA2516">
        <v>-7.7212239999999897</v>
      </c>
      <c r="AB2516" t="s">
        <v>9634</v>
      </c>
      <c r="AC2516" t="s">
        <v>237</v>
      </c>
      <c r="AL2516" t="s">
        <v>218</v>
      </c>
      <c r="AM2516" t="s">
        <v>9635</v>
      </c>
      <c r="AN2516" t="s">
        <v>6</v>
      </c>
      <c r="AO2516" t="s">
        <v>9141</v>
      </c>
      <c r="AP2516" s="57">
        <v>46248.541666666664</v>
      </c>
      <c r="AR2516" t="s">
        <v>219</v>
      </c>
      <c r="AS2516" t="s">
        <v>921</v>
      </c>
      <c r="AT2516" t="s">
        <v>231</v>
      </c>
      <c r="AU2516">
        <v>20260814</v>
      </c>
      <c r="AV2516" t="s">
        <v>222</v>
      </c>
      <c r="AW2516" t="s">
        <v>1021</v>
      </c>
      <c r="AX2516" t="s">
        <v>223</v>
      </c>
      <c r="BA2516" s="57">
        <v>46248.541666666664</v>
      </c>
      <c r="BB2516" t="s">
        <v>9635</v>
      </c>
      <c r="BC2516">
        <v>2026</v>
      </c>
      <c r="BD2516">
        <v>8</v>
      </c>
      <c r="BE2516">
        <v>14</v>
      </c>
      <c r="BF2516" s="6">
        <f t="shared" si="117"/>
        <v>46248</v>
      </c>
      <c r="BG2516">
        <f t="shared" si="118"/>
        <v>-0.54166666666424135</v>
      </c>
      <c r="BH2516" t="str">
        <f t="shared" si="119"/>
        <v>COMPLY</v>
      </c>
      <c r="BI2516" t="e">
        <f>VLOOKUP(H2516,Sheet2!$A$1:$B$270,2,FALSE)</f>
        <v>#N/A</v>
      </c>
    </row>
    <row r="2517" spans="1:61">
      <c r="A2517">
        <v>2516</v>
      </c>
      <c r="B2517">
        <v>1002523821</v>
      </c>
      <c r="C2517">
        <v>3</v>
      </c>
      <c r="D2517" t="s">
        <v>55</v>
      </c>
      <c r="E2517">
        <v>5</v>
      </c>
      <c r="F2517" t="s">
        <v>265</v>
      </c>
      <c r="G2517" t="s">
        <v>128</v>
      </c>
      <c r="H2517" t="s">
        <v>461</v>
      </c>
      <c r="I2517" t="s">
        <v>9798</v>
      </c>
      <c r="J2517" t="s">
        <v>214</v>
      </c>
      <c r="K2517" t="s">
        <v>149</v>
      </c>
      <c r="M2517" t="s">
        <v>277</v>
      </c>
      <c r="N2517" t="s">
        <v>10821</v>
      </c>
      <c r="O2517" s="57">
        <v>46247.456666666665</v>
      </c>
      <c r="P2517" s="57">
        <v>46247.603344907409</v>
      </c>
      <c r="Q2517">
        <v>60251615</v>
      </c>
      <c r="S2517">
        <v>152415234867</v>
      </c>
      <c r="T2517" t="s">
        <v>13446</v>
      </c>
      <c r="U2517" t="s">
        <v>13447</v>
      </c>
      <c r="V2517" t="s">
        <v>13448</v>
      </c>
      <c r="Z2517">
        <v>112.6948242</v>
      </c>
      <c r="AA2517">
        <v>-7.3429013000000003</v>
      </c>
      <c r="AB2517" t="s">
        <v>13449</v>
      </c>
      <c r="AC2517" t="s">
        <v>226</v>
      </c>
      <c r="AL2517" t="s">
        <v>218</v>
      </c>
      <c r="AM2517" t="s">
        <v>13450</v>
      </c>
      <c r="AN2517" t="s">
        <v>6</v>
      </c>
      <c r="AO2517" t="s">
        <v>9039</v>
      </c>
      <c r="AQ2517" t="s">
        <v>248</v>
      </c>
      <c r="AR2517" t="s">
        <v>278</v>
      </c>
      <c r="AS2517" t="s">
        <v>461</v>
      </c>
      <c r="AT2517" t="s">
        <v>221</v>
      </c>
      <c r="AV2517" t="s">
        <v>13451</v>
      </c>
      <c r="AW2517" t="s">
        <v>11485</v>
      </c>
      <c r="AX2517" t="s">
        <v>223</v>
      </c>
      <c r="BA2517" s="57">
        <v>46247.625</v>
      </c>
      <c r="BB2517" t="s">
        <v>13450</v>
      </c>
      <c r="BF2517" s="6" t="e">
        <f t="shared" si="117"/>
        <v>#NUM!</v>
      </c>
      <c r="BG2517" t="e">
        <f t="shared" si="118"/>
        <v>#NUM!</v>
      </c>
      <c r="BH2517" t="e">
        <f t="shared" si="119"/>
        <v>#NUM!</v>
      </c>
      <c r="BI2517" t="str">
        <f>VLOOKUP(H2517,Sheet2!$A$1:$B$270,2,FALSE)</f>
        <v>SURABAYA UTARA</v>
      </c>
    </row>
    <row r="2518" spans="1:61">
      <c r="A2518">
        <v>2517</v>
      </c>
      <c r="B2518">
        <v>1002510416</v>
      </c>
      <c r="C2518">
        <v>3</v>
      </c>
      <c r="D2518" t="s">
        <v>34</v>
      </c>
      <c r="E2518">
        <v>5</v>
      </c>
      <c r="F2518" t="s">
        <v>585</v>
      </c>
      <c r="G2518" t="s">
        <v>81</v>
      </c>
      <c r="H2518" t="s">
        <v>322</v>
      </c>
      <c r="I2518" t="s">
        <v>213</v>
      </c>
      <c r="J2518" t="s">
        <v>214</v>
      </c>
      <c r="K2518" t="s">
        <v>149</v>
      </c>
      <c r="M2518" t="s">
        <v>602</v>
      </c>
      <c r="N2518" t="s">
        <v>216</v>
      </c>
      <c r="O2518" s="57">
        <v>46239.532361111109</v>
      </c>
      <c r="P2518" s="57">
        <v>46246.789143518516</v>
      </c>
      <c r="Q2518">
        <v>69359109</v>
      </c>
      <c r="S2518">
        <v>172415798687</v>
      </c>
      <c r="T2518" t="s">
        <v>3655</v>
      </c>
      <c r="U2518" t="s">
        <v>3675</v>
      </c>
      <c r="Z2518">
        <v>115.140953236957</v>
      </c>
      <c r="AA2518">
        <v>-8.8217404720708608</v>
      </c>
      <c r="AB2518" t="s">
        <v>3676</v>
      </c>
      <c r="AC2518" t="s">
        <v>230</v>
      </c>
      <c r="AO2518" s="57">
        <v>46150.538576388892</v>
      </c>
      <c r="AR2518" t="s">
        <v>5</v>
      </c>
      <c r="AS2518" t="s">
        <v>322</v>
      </c>
      <c r="AT2518" t="s">
        <v>231</v>
      </c>
      <c r="AV2518" t="s">
        <v>8701</v>
      </c>
      <c r="AW2518" t="s">
        <v>582</v>
      </c>
      <c r="AX2518" t="s">
        <v>223</v>
      </c>
      <c r="BF2518" s="6" t="e">
        <f t="shared" si="117"/>
        <v>#NUM!</v>
      </c>
      <c r="BG2518" t="e">
        <f t="shared" si="118"/>
        <v>#NUM!</v>
      </c>
      <c r="BH2518" t="e">
        <f t="shared" si="119"/>
        <v>#NUM!</v>
      </c>
      <c r="BI2518" t="str">
        <f>VLOOKUP(H2518,Sheet2!$A$1:$B$270,2,FALSE)</f>
        <v>JIMBARAN</v>
      </c>
    </row>
    <row r="2519" spans="1:61">
      <c r="A2519">
        <v>2518</v>
      </c>
      <c r="B2519">
        <v>1002518221</v>
      </c>
      <c r="C2519">
        <v>3</v>
      </c>
      <c r="D2519" t="s">
        <v>49</v>
      </c>
      <c r="E2519">
        <v>4</v>
      </c>
      <c r="F2519" t="s">
        <v>252</v>
      </c>
      <c r="G2519" t="s">
        <v>255</v>
      </c>
      <c r="H2519" t="s">
        <v>912</v>
      </c>
      <c r="I2519" t="s">
        <v>9791</v>
      </c>
      <c r="J2519" t="s">
        <v>214</v>
      </c>
      <c r="K2519" t="s">
        <v>149</v>
      </c>
      <c r="M2519" t="s">
        <v>575</v>
      </c>
      <c r="N2519" t="s">
        <v>9792</v>
      </c>
      <c r="O2519" s="57">
        <v>46244.632662037038</v>
      </c>
      <c r="P2519" s="57">
        <v>46246.506041666667</v>
      </c>
      <c r="Q2519">
        <v>69362612</v>
      </c>
      <c r="S2519">
        <v>146282105538</v>
      </c>
      <c r="T2519" t="s">
        <v>12374</v>
      </c>
      <c r="U2519" t="s">
        <v>6150</v>
      </c>
      <c r="V2519" t="s">
        <v>13452</v>
      </c>
      <c r="Z2519">
        <v>109.1386134</v>
      </c>
      <c r="AA2519">
        <v>-6.9529582999999997</v>
      </c>
      <c r="AB2519" t="s">
        <v>12377</v>
      </c>
      <c r="AC2519" t="s">
        <v>226</v>
      </c>
      <c r="AL2519" t="s">
        <v>218</v>
      </c>
      <c r="AM2519" t="s">
        <v>10936</v>
      </c>
      <c r="AN2519" t="s">
        <v>6</v>
      </c>
      <c r="AO2519" s="57">
        <v>46303.642812500002</v>
      </c>
      <c r="AQ2519" t="s">
        <v>564</v>
      </c>
      <c r="AR2519" t="s">
        <v>14</v>
      </c>
      <c r="AS2519" t="s">
        <v>912</v>
      </c>
      <c r="AT2519" t="s">
        <v>231</v>
      </c>
      <c r="AV2519" t="s">
        <v>13453</v>
      </c>
      <c r="AW2519" t="s">
        <v>10046</v>
      </c>
      <c r="AX2519" t="s">
        <v>223</v>
      </c>
      <c r="BA2519" s="57">
        <v>46244.5</v>
      </c>
      <c r="BB2519" t="s">
        <v>10936</v>
      </c>
      <c r="BF2519" s="6" t="e">
        <f t="shared" si="117"/>
        <v>#NUM!</v>
      </c>
      <c r="BG2519" t="e">
        <f t="shared" si="118"/>
        <v>#NUM!</v>
      </c>
      <c r="BH2519" t="e">
        <f t="shared" si="119"/>
        <v>#NUM!</v>
      </c>
      <c r="BI2519" t="e">
        <f>VLOOKUP(H2519,Sheet2!$A$1:$B$270,2,FALSE)</f>
        <v>#N/A</v>
      </c>
    </row>
    <row r="2520" spans="1:61">
      <c r="A2520">
        <v>2519</v>
      </c>
      <c r="B2520">
        <v>1002515891</v>
      </c>
      <c r="C2520">
        <v>3</v>
      </c>
      <c r="D2520" t="s">
        <v>38</v>
      </c>
      <c r="E2520">
        <v>5</v>
      </c>
      <c r="F2520" t="s">
        <v>90</v>
      </c>
      <c r="G2520" t="s">
        <v>98</v>
      </c>
      <c r="H2520" t="s">
        <v>301</v>
      </c>
      <c r="I2520" t="s">
        <v>213</v>
      </c>
      <c r="J2520" t="s">
        <v>214</v>
      </c>
      <c r="K2520" t="s">
        <v>149</v>
      </c>
      <c r="L2520" t="s">
        <v>215</v>
      </c>
      <c r="M2520" t="s">
        <v>76</v>
      </c>
      <c r="N2520" t="s">
        <v>216</v>
      </c>
      <c r="O2520" s="57">
        <v>46242.528425925928</v>
      </c>
      <c r="P2520" s="57">
        <v>46244.417488425926</v>
      </c>
      <c r="Q2520">
        <v>69361430</v>
      </c>
      <c r="S2520">
        <v>152606246406</v>
      </c>
      <c r="T2520" t="s">
        <v>5793</v>
      </c>
      <c r="U2520" t="s">
        <v>5794</v>
      </c>
      <c r="V2520" t="s">
        <v>5795</v>
      </c>
      <c r="Z2520">
        <v>111.87668556195</v>
      </c>
      <c r="AA2520">
        <v>-8.0668669997057592</v>
      </c>
      <c r="AB2520" t="s">
        <v>5796</v>
      </c>
      <c r="AC2520" t="s">
        <v>237</v>
      </c>
      <c r="AL2520" t="s">
        <v>218</v>
      </c>
      <c r="AM2520" t="s">
        <v>5797</v>
      </c>
      <c r="AN2520" t="s">
        <v>6</v>
      </c>
      <c r="AO2520" s="57">
        <v>46242.538217592592</v>
      </c>
      <c r="AP2520" s="57">
        <v>46243.541666666664</v>
      </c>
      <c r="AR2520" t="s">
        <v>219</v>
      </c>
      <c r="AS2520" t="s">
        <v>301</v>
      </c>
      <c r="AT2520" t="s">
        <v>231</v>
      </c>
      <c r="AU2520">
        <v>20260810</v>
      </c>
      <c r="AV2520" t="s">
        <v>222</v>
      </c>
      <c r="AW2520" t="s">
        <v>1010</v>
      </c>
      <c r="AX2520" t="s">
        <v>223</v>
      </c>
      <c r="BA2520" s="57">
        <v>46243.541666666664</v>
      </c>
      <c r="BB2520" t="s">
        <v>5797</v>
      </c>
      <c r="BC2520">
        <v>2026</v>
      </c>
      <c r="BD2520">
        <v>8</v>
      </c>
      <c r="BE2520">
        <v>10</v>
      </c>
      <c r="BF2520" s="6">
        <f t="shared" si="117"/>
        <v>46244</v>
      </c>
      <c r="BG2520">
        <f t="shared" si="118"/>
        <v>0.45833333333575865</v>
      </c>
      <c r="BH2520" t="str">
        <f t="shared" si="119"/>
        <v>COMPLY</v>
      </c>
      <c r="BI2520" t="str">
        <f>VLOOKUP(H2520,Sheet2!$A$1:$B$270,2,FALSE)</f>
        <v>BLITAR</v>
      </c>
    </row>
    <row r="2521" spans="1:61">
      <c r="A2521">
        <v>2520</v>
      </c>
      <c r="B2521">
        <v>1002519234</v>
      </c>
      <c r="C2521">
        <v>3</v>
      </c>
      <c r="D2521" t="s">
        <v>59</v>
      </c>
      <c r="E2521">
        <v>4</v>
      </c>
      <c r="F2521" t="s">
        <v>243</v>
      </c>
      <c r="G2521" t="s">
        <v>557</v>
      </c>
      <c r="H2521" t="s">
        <v>7791</v>
      </c>
      <c r="I2521" t="s">
        <v>213</v>
      </c>
      <c r="J2521" t="s">
        <v>214</v>
      </c>
      <c r="K2521" t="s">
        <v>149</v>
      </c>
      <c r="L2521" t="s">
        <v>215</v>
      </c>
      <c r="M2521" t="s">
        <v>575</v>
      </c>
      <c r="N2521" t="s">
        <v>216</v>
      </c>
      <c r="O2521" s="57">
        <v>46245.430509259262</v>
      </c>
      <c r="P2521" s="57">
        <v>46247.529479166667</v>
      </c>
      <c r="Q2521">
        <v>69363022</v>
      </c>
      <c r="S2521">
        <v>141177105416</v>
      </c>
      <c r="T2521" t="s">
        <v>7792</v>
      </c>
      <c r="U2521" t="s">
        <v>7793</v>
      </c>
      <c r="V2521" t="s">
        <v>7794</v>
      </c>
      <c r="Z2521">
        <v>109.507271</v>
      </c>
      <c r="AA2521">
        <v>-7.7346252</v>
      </c>
      <c r="AB2521" t="s">
        <v>7795</v>
      </c>
      <c r="AC2521" t="s">
        <v>237</v>
      </c>
      <c r="AL2521" t="s">
        <v>218</v>
      </c>
      <c r="AM2521" t="s">
        <v>7796</v>
      </c>
      <c r="AN2521" t="s">
        <v>6</v>
      </c>
      <c r="AO2521" s="57">
        <v>46334.444328703707</v>
      </c>
      <c r="AP2521" s="57">
        <v>46246.333333333336</v>
      </c>
      <c r="AQ2521" t="s">
        <v>248</v>
      </c>
      <c r="AR2521" t="s">
        <v>14</v>
      </c>
      <c r="AS2521" t="s">
        <v>7791</v>
      </c>
      <c r="AT2521" t="s">
        <v>231</v>
      </c>
      <c r="AV2521" t="s">
        <v>9636</v>
      </c>
      <c r="AW2521" t="s">
        <v>1014</v>
      </c>
      <c r="AX2521" t="s">
        <v>223</v>
      </c>
      <c r="BA2521" s="57">
        <v>46246.333333333336</v>
      </c>
      <c r="BB2521" t="s">
        <v>7796</v>
      </c>
      <c r="BF2521" s="6" t="e">
        <f t="shared" si="117"/>
        <v>#NUM!</v>
      </c>
      <c r="BG2521" t="e">
        <f t="shared" si="118"/>
        <v>#NUM!</v>
      </c>
      <c r="BH2521" t="e">
        <f t="shared" si="119"/>
        <v>#NUM!</v>
      </c>
      <c r="BI2521" t="e">
        <f>VLOOKUP(H2521,Sheet2!$A$1:$B$270,2,FALSE)</f>
        <v>#N/A</v>
      </c>
    </row>
    <row r="2522" spans="1:61">
      <c r="A2522">
        <v>2521</v>
      </c>
      <c r="B2522">
        <v>1002529691</v>
      </c>
      <c r="C2522">
        <v>3</v>
      </c>
      <c r="D2522" t="s">
        <v>49</v>
      </c>
      <c r="E2522">
        <v>4</v>
      </c>
      <c r="F2522" t="s">
        <v>252</v>
      </c>
      <c r="G2522" t="s">
        <v>553</v>
      </c>
      <c r="H2522" t="s">
        <v>945</v>
      </c>
      <c r="I2522" t="s">
        <v>213</v>
      </c>
      <c r="J2522" t="s">
        <v>214</v>
      </c>
      <c r="K2522" t="s">
        <v>149</v>
      </c>
      <c r="M2522" t="s">
        <v>76</v>
      </c>
      <c r="N2522" t="s">
        <v>216</v>
      </c>
      <c r="O2522" s="57">
        <v>46250.574594907404</v>
      </c>
      <c r="P2522" s="57">
        <v>46250.603310185186</v>
      </c>
      <c r="Q2522">
        <v>69366784</v>
      </c>
      <c r="S2522">
        <v>142205105761</v>
      </c>
      <c r="T2522" t="s">
        <v>10697</v>
      </c>
      <c r="U2522" t="s">
        <v>13454</v>
      </c>
      <c r="V2522" t="s">
        <v>13455</v>
      </c>
      <c r="Z2522">
        <v>108.943833542327</v>
      </c>
      <c r="AA2522">
        <v>-6.9124891086698801</v>
      </c>
      <c r="AB2522" t="s">
        <v>10700</v>
      </c>
      <c r="AC2522" t="s">
        <v>217</v>
      </c>
      <c r="AL2522" t="s">
        <v>218</v>
      </c>
      <c r="AM2522" t="s">
        <v>13456</v>
      </c>
      <c r="AN2522" t="s">
        <v>6</v>
      </c>
      <c r="AO2522" t="s">
        <v>10245</v>
      </c>
      <c r="AR2522" t="s">
        <v>219</v>
      </c>
      <c r="AS2522" t="s">
        <v>945</v>
      </c>
      <c r="AT2522" t="s">
        <v>231</v>
      </c>
      <c r="AU2522">
        <v>20260816</v>
      </c>
      <c r="AV2522" t="s">
        <v>222</v>
      </c>
      <c r="AW2522" t="s">
        <v>604</v>
      </c>
      <c r="AX2522" t="s">
        <v>223</v>
      </c>
      <c r="BA2522" s="57">
        <v>46250.291666666664</v>
      </c>
      <c r="BB2522" t="s">
        <v>13456</v>
      </c>
      <c r="BC2522">
        <v>2026</v>
      </c>
      <c r="BD2522">
        <v>8</v>
      </c>
      <c r="BE2522">
        <v>16</v>
      </c>
      <c r="BF2522" s="6">
        <f t="shared" si="117"/>
        <v>46250</v>
      </c>
      <c r="BG2522">
        <f t="shared" si="118"/>
        <v>-0.29166666666424135</v>
      </c>
      <c r="BH2522" t="str">
        <f t="shared" si="119"/>
        <v>COMPLY</v>
      </c>
      <c r="BI2522" t="e">
        <f>VLOOKUP(H2522,Sheet2!$A$1:$B$270,2,FALSE)</f>
        <v>#N/A</v>
      </c>
    </row>
    <row r="2523" spans="1:61">
      <c r="A2523">
        <v>2522</v>
      </c>
      <c r="B2523">
        <v>1002504523</v>
      </c>
      <c r="C2523">
        <v>3</v>
      </c>
      <c r="D2523" t="s">
        <v>51</v>
      </c>
      <c r="E2523">
        <v>4</v>
      </c>
      <c r="F2523" t="s">
        <v>273</v>
      </c>
      <c r="G2523" t="s">
        <v>898</v>
      </c>
      <c r="H2523" t="s">
        <v>940</v>
      </c>
      <c r="I2523" t="s">
        <v>213</v>
      </c>
      <c r="J2523" t="s">
        <v>214</v>
      </c>
      <c r="K2523" t="s">
        <v>149</v>
      </c>
      <c r="L2523" t="s">
        <v>215</v>
      </c>
      <c r="M2523" t="s">
        <v>76</v>
      </c>
      <c r="N2523" t="s">
        <v>216</v>
      </c>
      <c r="O2523" s="57">
        <v>46235.522175925929</v>
      </c>
      <c r="P2523" s="57">
        <v>46236.703055555554</v>
      </c>
      <c r="Q2523">
        <v>69356695</v>
      </c>
      <c r="S2523">
        <v>146593115331</v>
      </c>
      <c r="T2523" t="s">
        <v>3681</v>
      </c>
      <c r="U2523" t="s">
        <v>3682</v>
      </c>
      <c r="V2523" t="s">
        <v>3683</v>
      </c>
      <c r="Z2523">
        <v>110.7395842</v>
      </c>
      <c r="AA2523">
        <v>-6.6907300999999997</v>
      </c>
      <c r="AB2523" t="s">
        <v>3684</v>
      </c>
      <c r="AC2523" t="s">
        <v>237</v>
      </c>
      <c r="AL2523" t="s">
        <v>218</v>
      </c>
      <c r="AM2523" t="s">
        <v>3685</v>
      </c>
      <c r="AN2523" t="s">
        <v>6</v>
      </c>
      <c r="AO2523" s="57">
        <v>46030.528171296297</v>
      </c>
      <c r="AP2523" s="57">
        <v>46236.541666666664</v>
      </c>
      <c r="AR2523" t="s">
        <v>219</v>
      </c>
      <c r="AS2523" t="s">
        <v>940</v>
      </c>
      <c r="AT2523" t="s">
        <v>231</v>
      </c>
      <c r="AU2523">
        <v>20260802</v>
      </c>
      <c r="AV2523" t="s">
        <v>222</v>
      </c>
      <c r="AW2523" t="s">
        <v>1010</v>
      </c>
      <c r="AX2523" t="s">
        <v>223</v>
      </c>
      <c r="BA2523" s="57">
        <v>46236.541666666664</v>
      </c>
      <c r="BB2523" t="s">
        <v>3685</v>
      </c>
      <c r="BC2523">
        <v>2026</v>
      </c>
      <c r="BD2523">
        <v>8</v>
      </c>
      <c r="BE2523">
        <v>2</v>
      </c>
      <c r="BF2523" s="6">
        <f t="shared" si="117"/>
        <v>46236</v>
      </c>
      <c r="BG2523">
        <f t="shared" si="118"/>
        <v>-0.54166666666424135</v>
      </c>
      <c r="BH2523" t="str">
        <f t="shared" si="119"/>
        <v>COMPLY</v>
      </c>
      <c r="BI2523" t="e">
        <f>VLOOKUP(H2523,Sheet2!$A$1:$B$270,2,FALSE)</f>
        <v>#N/A</v>
      </c>
    </row>
    <row r="2524" spans="1:61">
      <c r="A2524">
        <v>2523</v>
      </c>
      <c r="B2524">
        <v>1002504535</v>
      </c>
      <c r="C2524">
        <v>3</v>
      </c>
      <c r="D2524" t="s">
        <v>38</v>
      </c>
      <c r="E2524">
        <v>5</v>
      </c>
      <c r="F2524" t="s">
        <v>250</v>
      </c>
      <c r="G2524" t="s">
        <v>87</v>
      </c>
      <c r="H2524" t="s">
        <v>362</v>
      </c>
      <c r="I2524" t="s">
        <v>213</v>
      </c>
      <c r="J2524" t="s">
        <v>214</v>
      </c>
      <c r="K2524" t="s">
        <v>149</v>
      </c>
      <c r="M2524" t="s">
        <v>76</v>
      </c>
      <c r="N2524" t="s">
        <v>216</v>
      </c>
      <c r="O2524" s="57">
        <v>46235.534282407411</v>
      </c>
      <c r="P2524" s="57">
        <v>46235.652222222219</v>
      </c>
      <c r="Q2524">
        <v>69343828</v>
      </c>
      <c r="S2524">
        <v>152707239166</v>
      </c>
      <c r="T2524" t="s">
        <v>1065</v>
      </c>
      <c r="U2524" t="s">
        <v>3691</v>
      </c>
      <c r="V2524" t="s">
        <v>3692</v>
      </c>
      <c r="Z2524">
        <v>112.443376</v>
      </c>
      <c r="AA2524">
        <v>-7.865888</v>
      </c>
      <c r="AB2524" t="s">
        <v>1066</v>
      </c>
      <c r="AC2524" t="s">
        <v>290</v>
      </c>
      <c r="AL2524" t="s">
        <v>218</v>
      </c>
      <c r="AM2524" t="s">
        <v>3693</v>
      </c>
      <c r="AN2524" t="s">
        <v>6</v>
      </c>
      <c r="AO2524" s="57">
        <v>46030.538043981483</v>
      </c>
      <c r="AR2524" t="s">
        <v>219</v>
      </c>
      <c r="AS2524" t="s">
        <v>362</v>
      </c>
      <c r="AT2524" t="s">
        <v>231</v>
      </c>
      <c r="AU2524">
        <v>20260801</v>
      </c>
      <c r="AV2524" t="s">
        <v>222</v>
      </c>
      <c r="AW2524" t="s">
        <v>562</v>
      </c>
      <c r="AX2524" t="s">
        <v>223</v>
      </c>
      <c r="BA2524" s="57">
        <v>46235.291666666664</v>
      </c>
      <c r="BB2524" t="s">
        <v>3693</v>
      </c>
      <c r="BC2524">
        <v>2026</v>
      </c>
      <c r="BD2524">
        <v>8</v>
      </c>
      <c r="BE2524">
        <v>1</v>
      </c>
      <c r="BF2524" s="6">
        <f t="shared" si="117"/>
        <v>46235</v>
      </c>
      <c r="BG2524">
        <f t="shared" si="118"/>
        <v>-0.29166666666424135</v>
      </c>
      <c r="BH2524" t="str">
        <f t="shared" si="119"/>
        <v>COMPLY</v>
      </c>
      <c r="BI2524" t="str">
        <f>VLOOKUP(H2524,Sheet2!$A$1:$B$270,2,FALSE)</f>
        <v>BATU</v>
      </c>
    </row>
    <row r="2525" spans="1:61">
      <c r="A2525">
        <v>2524</v>
      </c>
      <c r="B2525">
        <v>1002509901</v>
      </c>
      <c r="C2525">
        <v>3</v>
      </c>
      <c r="D2525" t="s">
        <v>55</v>
      </c>
      <c r="E2525">
        <v>5</v>
      </c>
      <c r="F2525" t="s">
        <v>265</v>
      </c>
      <c r="G2525" t="s">
        <v>122</v>
      </c>
      <c r="H2525" t="s">
        <v>348</v>
      </c>
      <c r="I2525" t="s">
        <v>213</v>
      </c>
      <c r="J2525" t="s">
        <v>214</v>
      </c>
      <c r="K2525" t="s">
        <v>149</v>
      </c>
      <c r="L2525" t="s">
        <v>215</v>
      </c>
      <c r="M2525" t="s">
        <v>76</v>
      </c>
      <c r="N2525" t="s">
        <v>216</v>
      </c>
      <c r="O2525" s="57">
        <v>46239.422881944447</v>
      </c>
      <c r="P2525" s="57">
        <v>46239.773958333331</v>
      </c>
      <c r="Q2525">
        <v>69358863</v>
      </c>
      <c r="S2525">
        <v>152443206746</v>
      </c>
      <c r="T2525" t="s">
        <v>3694</v>
      </c>
      <c r="U2525" t="s">
        <v>3695</v>
      </c>
      <c r="V2525" t="s">
        <v>3696</v>
      </c>
      <c r="Z2525">
        <v>112.499221153557</v>
      </c>
      <c r="AA2525">
        <v>-7.2514319732109804</v>
      </c>
      <c r="AB2525" t="s">
        <v>3697</v>
      </c>
      <c r="AC2525" t="s">
        <v>217</v>
      </c>
      <c r="AL2525" t="s">
        <v>218</v>
      </c>
      <c r="AM2525" t="s">
        <v>1821</v>
      </c>
      <c r="AN2525" t="s">
        <v>6</v>
      </c>
      <c r="AO2525" s="57">
        <v>46150.423564814817</v>
      </c>
      <c r="AP2525" s="57">
        <v>46240.333333333336</v>
      </c>
      <c r="AR2525" t="s">
        <v>219</v>
      </c>
      <c r="AS2525" t="s">
        <v>348</v>
      </c>
      <c r="AT2525" t="s">
        <v>231</v>
      </c>
      <c r="AU2525">
        <v>20260805</v>
      </c>
      <c r="AV2525" t="s">
        <v>222</v>
      </c>
      <c r="AW2525" t="s">
        <v>1021</v>
      </c>
      <c r="AX2525" t="s">
        <v>223</v>
      </c>
      <c r="BA2525" s="57">
        <v>46240.333333333336</v>
      </c>
      <c r="BB2525" t="s">
        <v>1821</v>
      </c>
      <c r="BC2525">
        <v>2026</v>
      </c>
      <c r="BD2525">
        <v>8</v>
      </c>
      <c r="BE2525">
        <v>5</v>
      </c>
      <c r="BF2525" s="6">
        <f t="shared" si="117"/>
        <v>46239</v>
      </c>
      <c r="BG2525">
        <f t="shared" si="118"/>
        <v>-1.3333333333357587</v>
      </c>
      <c r="BH2525" t="str">
        <f t="shared" si="119"/>
        <v>COMPLY</v>
      </c>
      <c r="BI2525" t="str">
        <f>VLOOKUP(H2525,Sheet2!$A$1:$B$270,2,FALSE)</f>
        <v>GRESIK</v>
      </c>
    </row>
    <row r="2526" spans="1:61">
      <c r="A2526">
        <v>2525</v>
      </c>
      <c r="B2526">
        <v>1002509255</v>
      </c>
      <c r="C2526">
        <v>3</v>
      </c>
      <c r="D2526" t="s">
        <v>59</v>
      </c>
      <c r="E2526">
        <v>4</v>
      </c>
      <c r="F2526" t="s">
        <v>243</v>
      </c>
      <c r="G2526" t="s">
        <v>261</v>
      </c>
      <c r="H2526" t="s">
        <v>262</v>
      </c>
      <c r="I2526" t="s">
        <v>213</v>
      </c>
      <c r="J2526" t="s">
        <v>214</v>
      </c>
      <c r="K2526" t="s">
        <v>149</v>
      </c>
      <c r="M2526" t="s">
        <v>970</v>
      </c>
      <c r="N2526" t="s">
        <v>216</v>
      </c>
      <c r="O2526" s="57">
        <v>46238.700150462966</v>
      </c>
      <c r="P2526" s="57">
        <v>46238.700856481482</v>
      </c>
      <c r="Q2526">
        <v>69358594</v>
      </c>
      <c r="S2526">
        <v>141373127388</v>
      </c>
      <c r="T2526" t="s">
        <v>2063</v>
      </c>
      <c r="Z2526">
        <v>109.970172317775</v>
      </c>
      <c r="AA2526">
        <v>-7.3364796434300503</v>
      </c>
      <c r="AB2526" t="s">
        <v>2064</v>
      </c>
      <c r="AC2526" t="s">
        <v>291</v>
      </c>
      <c r="AO2526" s="57">
        <v>46120.70517361111</v>
      </c>
      <c r="AR2526" t="s">
        <v>6</v>
      </c>
      <c r="AS2526" t="s">
        <v>262</v>
      </c>
      <c r="AT2526" t="s">
        <v>231</v>
      </c>
      <c r="AV2526" t="s">
        <v>971</v>
      </c>
      <c r="AW2526" t="s">
        <v>604</v>
      </c>
      <c r="AX2526" t="s">
        <v>223</v>
      </c>
      <c r="BF2526" s="6" t="e">
        <f t="shared" si="117"/>
        <v>#NUM!</v>
      </c>
      <c r="BG2526" t="e">
        <f t="shared" si="118"/>
        <v>#NUM!</v>
      </c>
      <c r="BH2526" t="e">
        <f t="shared" si="119"/>
        <v>#NUM!</v>
      </c>
      <c r="BI2526" t="e">
        <f>VLOOKUP(H2526,Sheet2!$A$1:$B$270,2,FALSE)</f>
        <v>#N/A</v>
      </c>
    </row>
    <row r="2527" spans="1:61">
      <c r="A2527">
        <v>2526</v>
      </c>
      <c r="B2527">
        <v>1002512038</v>
      </c>
      <c r="C2527">
        <v>3</v>
      </c>
      <c r="D2527" t="s">
        <v>59</v>
      </c>
      <c r="E2527">
        <v>4</v>
      </c>
      <c r="F2527" t="s">
        <v>243</v>
      </c>
      <c r="G2527" t="s">
        <v>557</v>
      </c>
      <c r="H2527" t="s">
        <v>921</v>
      </c>
      <c r="I2527" t="s">
        <v>213</v>
      </c>
      <c r="J2527" t="s">
        <v>214</v>
      </c>
      <c r="K2527" t="s">
        <v>149</v>
      </c>
      <c r="L2527" t="s">
        <v>215</v>
      </c>
      <c r="M2527" t="s">
        <v>76</v>
      </c>
      <c r="N2527" t="s">
        <v>216</v>
      </c>
      <c r="O2527" s="57">
        <v>46240.476354166669</v>
      </c>
      <c r="P2527" s="57">
        <v>46241.497858796298</v>
      </c>
      <c r="Q2527">
        <v>69359821</v>
      </c>
      <c r="S2527">
        <v>141176104947</v>
      </c>
      <c r="T2527" t="s">
        <v>3698</v>
      </c>
      <c r="U2527" t="s">
        <v>5807</v>
      </c>
      <c r="V2527" t="s">
        <v>3699</v>
      </c>
      <c r="Z2527">
        <v>109.793613614085</v>
      </c>
      <c r="AA2527">
        <v>-7.66375820832166</v>
      </c>
      <c r="AB2527" t="s">
        <v>3700</v>
      </c>
      <c r="AC2527" t="s">
        <v>237</v>
      </c>
      <c r="AL2527" t="s">
        <v>218</v>
      </c>
      <c r="AM2527" t="s">
        <v>3701</v>
      </c>
      <c r="AN2527" t="s">
        <v>6</v>
      </c>
      <c r="AO2527" s="57">
        <v>46181.486018518517</v>
      </c>
      <c r="AP2527" s="57">
        <v>46241.625</v>
      </c>
      <c r="AR2527" t="s">
        <v>219</v>
      </c>
      <c r="AS2527" t="s">
        <v>921</v>
      </c>
      <c r="AT2527" t="s">
        <v>231</v>
      </c>
      <c r="AU2527">
        <v>20260807</v>
      </c>
      <c r="AV2527" t="s">
        <v>222</v>
      </c>
      <c r="AW2527" t="s">
        <v>1014</v>
      </c>
      <c r="AX2527" t="s">
        <v>223</v>
      </c>
      <c r="BA2527" s="57">
        <v>46241.625</v>
      </c>
      <c r="BB2527" t="s">
        <v>3701</v>
      </c>
      <c r="BC2527">
        <v>2026</v>
      </c>
      <c r="BD2527">
        <v>8</v>
      </c>
      <c r="BE2527">
        <v>7</v>
      </c>
      <c r="BF2527" s="6">
        <f t="shared" si="117"/>
        <v>46241</v>
      </c>
      <c r="BG2527">
        <f t="shared" si="118"/>
        <v>-0.625</v>
      </c>
      <c r="BH2527" t="str">
        <f t="shared" si="119"/>
        <v>COMPLY</v>
      </c>
      <c r="BI2527" t="e">
        <f>VLOOKUP(H2527,Sheet2!$A$1:$B$270,2,FALSE)</f>
        <v>#N/A</v>
      </c>
    </row>
    <row r="2528" spans="1:61">
      <c r="A2528">
        <v>2527</v>
      </c>
      <c r="B2528">
        <v>1002521825</v>
      </c>
      <c r="C2528">
        <v>3</v>
      </c>
      <c r="D2528" t="s">
        <v>42</v>
      </c>
      <c r="E2528">
        <v>5</v>
      </c>
      <c r="F2528" t="s">
        <v>102</v>
      </c>
      <c r="G2528" t="s">
        <v>99</v>
      </c>
      <c r="H2528" t="s">
        <v>316</v>
      </c>
      <c r="I2528" t="s">
        <v>213</v>
      </c>
      <c r="J2528" t="s">
        <v>214</v>
      </c>
      <c r="K2528" t="s">
        <v>149</v>
      </c>
      <c r="L2528" t="s">
        <v>215</v>
      </c>
      <c r="M2528" t="s">
        <v>76</v>
      </c>
      <c r="N2528" t="s">
        <v>216</v>
      </c>
      <c r="O2528" s="57">
        <v>46246.482604166667</v>
      </c>
      <c r="P2528" s="57">
        <v>46247.742708333331</v>
      </c>
      <c r="Q2528">
        <v>69364082</v>
      </c>
      <c r="S2528">
        <v>152503269642</v>
      </c>
      <c r="T2528" t="s">
        <v>8702</v>
      </c>
      <c r="U2528" t="s">
        <v>8703</v>
      </c>
      <c r="V2528" t="s">
        <v>8704</v>
      </c>
      <c r="Z2528">
        <v>114.3692267</v>
      </c>
      <c r="AA2528">
        <v>-8.2192334999999996</v>
      </c>
      <c r="AB2528" t="s">
        <v>8705</v>
      </c>
      <c r="AC2528" t="s">
        <v>217</v>
      </c>
      <c r="AL2528" t="s">
        <v>218</v>
      </c>
      <c r="AM2528" t="s">
        <v>8216</v>
      </c>
      <c r="AN2528" t="s">
        <v>6</v>
      </c>
      <c r="AO2528" s="57">
        <v>46364.486018518517</v>
      </c>
      <c r="AP2528" s="57">
        <v>46247.333333333336</v>
      </c>
      <c r="AR2528" t="s">
        <v>219</v>
      </c>
      <c r="AS2528" t="s">
        <v>316</v>
      </c>
      <c r="AT2528" t="s">
        <v>231</v>
      </c>
      <c r="AU2528">
        <v>20260813</v>
      </c>
      <c r="AV2528" t="s">
        <v>222</v>
      </c>
      <c r="AW2528" t="s">
        <v>1015</v>
      </c>
      <c r="AX2528" t="s">
        <v>223</v>
      </c>
      <c r="BA2528" s="57">
        <v>46247.333333333336</v>
      </c>
      <c r="BB2528" t="s">
        <v>8216</v>
      </c>
      <c r="BC2528">
        <v>2026</v>
      </c>
      <c r="BD2528">
        <v>8</v>
      </c>
      <c r="BE2528">
        <v>13</v>
      </c>
      <c r="BF2528" s="6">
        <f t="shared" si="117"/>
        <v>46247</v>
      </c>
      <c r="BG2528">
        <f t="shared" si="118"/>
        <v>-0.33333333333575865</v>
      </c>
      <c r="BH2528" t="str">
        <f t="shared" si="119"/>
        <v>COMPLY</v>
      </c>
      <c r="BI2528" t="str">
        <f>VLOOKUP(H2528,Sheet2!$A$1:$B$270,2,FALSE)</f>
        <v>BANYUWANGI</v>
      </c>
    </row>
    <row r="2529" spans="1:61">
      <c r="A2529">
        <v>2528</v>
      </c>
      <c r="B2529">
        <v>1002530518</v>
      </c>
      <c r="C2529">
        <v>3</v>
      </c>
      <c r="D2529" t="s">
        <v>42</v>
      </c>
      <c r="E2529">
        <v>5</v>
      </c>
      <c r="F2529" t="s">
        <v>102</v>
      </c>
      <c r="G2529" t="s">
        <v>99</v>
      </c>
      <c r="H2529" t="s">
        <v>500</v>
      </c>
      <c r="I2529" t="s">
        <v>213</v>
      </c>
      <c r="J2529" t="s">
        <v>214</v>
      </c>
      <c r="K2529" t="s">
        <v>149</v>
      </c>
      <c r="L2529" t="s">
        <v>606</v>
      </c>
      <c r="M2529" t="s">
        <v>258</v>
      </c>
      <c r="N2529" t="s">
        <v>216</v>
      </c>
      <c r="O2529" s="57">
        <v>46251.410370370373</v>
      </c>
      <c r="P2529" s="57">
        <v>46252.325914351852</v>
      </c>
      <c r="Q2529">
        <v>69367883</v>
      </c>
      <c r="R2529">
        <v>3332816012</v>
      </c>
      <c r="S2529">
        <v>152521203440</v>
      </c>
      <c r="T2529" t="s">
        <v>13457</v>
      </c>
      <c r="U2529" t="s">
        <v>13458</v>
      </c>
      <c r="V2529" t="s">
        <v>13459</v>
      </c>
      <c r="Z2529">
        <v>114.05022393912</v>
      </c>
      <c r="AA2529">
        <v>-8.5839415905054199</v>
      </c>
      <c r="AB2529" t="s">
        <v>13460</v>
      </c>
      <c r="AC2529" t="s">
        <v>217</v>
      </c>
      <c r="AL2529" t="s">
        <v>218</v>
      </c>
      <c r="AM2529" t="s">
        <v>9825</v>
      </c>
      <c r="AN2529" t="s">
        <v>6</v>
      </c>
      <c r="AO2529" t="s">
        <v>9953</v>
      </c>
      <c r="AP2529" s="57">
        <v>46252.333333333336</v>
      </c>
      <c r="AR2529" t="s">
        <v>259</v>
      </c>
      <c r="AS2529" t="s">
        <v>500</v>
      </c>
      <c r="AT2529" t="s">
        <v>231</v>
      </c>
      <c r="AV2529" t="s">
        <v>260</v>
      </c>
      <c r="AW2529" t="s">
        <v>13461</v>
      </c>
      <c r="AX2529" t="s">
        <v>223</v>
      </c>
      <c r="BA2529" s="57">
        <v>46252.333333333336</v>
      </c>
      <c r="BB2529" t="s">
        <v>9825</v>
      </c>
      <c r="BF2529" s="6" t="e">
        <f t="shared" si="117"/>
        <v>#NUM!</v>
      </c>
      <c r="BG2529" t="e">
        <f t="shared" si="118"/>
        <v>#NUM!</v>
      </c>
      <c r="BH2529" t="e">
        <f t="shared" si="119"/>
        <v>#NUM!</v>
      </c>
      <c r="BI2529" t="str">
        <f>VLOOKUP(H2529,Sheet2!$A$1:$B$270,2,FALSE)</f>
        <v>BANYUWANGI</v>
      </c>
    </row>
    <row r="2530" spans="1:61">
      <c r="A2530">
        <v>2529</v>
      </c>
      <c r="B2530">
        <v>1002519528</v>
      </c>
      <c r="C2530">
        <v>3</v>
      </c>
      <c r="D2530" t="s">
        <v>42</v>
      </c>
      <c r="E2530">
        <v>5</v>
      </c>
      <c r="F2530" t="s">
        <v>233</v>
      </c>
      <c r="G2530" t="s">
        <v>106</v>
      </c>
      <c r="H2530" t="s">
        <v>424</v>
      </c>
      <c r="I2530" t="s">
        <v>213</v>
      </c>
      <c r="J2530" t="s">
        <v>214</v>
      </c>
      <c r="K2530" t="s">
        <v>149</v>
      </c>
      <c r="L2530" t="s">
        <v>215</v>
      </c>
      <c r="M2530" t="s">
        <v>277</v>
      </c>
      <c r="N2530" t="s">
        <v>216</v>
      </c>
      <c r="O2530" s="57">
        <v>46245.476342592592</v>
      </c>
      <c r="P2530" s="57">
        <v>46247.605590277781</v>
      </c>
      <c r="Q2530">
        <v>69363135</v>
      </c>
      <c r="S2530">
        <v>152740208090</v>
      </c>
      <c r="T2530" t="s">
        <v>7797</v>
      </c>
      <c r="U2530" t="s">
        <v>7798</v>
      </c>
      <c r="V2530" t="s">
        <v>7799</v>
      </c>
      <c r="Z2530">
        <v>112.7279127</v>
      </c>
      <c r="AA2530">
        <v>-7.7418033999999896</v>
      </c>
      <c r="AB2530" t="s">
        <v>7800</v>
      </c>
      <c r="AC2530" t="s">
        <v>237</v>
      </c>
      <c r="AL2530" t="s">
        <v>218</v>
      </c>
      <c r="AM2530" t="s">
        <v>7214</v>
      </c>
      <c r="AN2530" t="s">
        <v>6</v>
      </c>
      <c r="AO2530" s="57">
        <v>46334.486145833333</v>
      </c>
      <c r="AP2530" s="57">
        <v>46246.333333333336</v>
      </c>
      <c r="AQ2530" t="s">
        <v>6867</v>
      </c>
      <c r="AR2530" t="s">
        <v>278</v>
      </c>
      <c r="AS2530" t="s">
        <v>424</v>
      </c>
      <c r="AT2530" t="s">
        <v>231</v>
      </c>
      <c r="AV2530" t="s">
        <v>9637</v>
      </c>
      <c r="AW2530" t="s">
        <v>1010</v>
      </c>
      <c r="AX2530" t="s">
        <v>223</v>
      </c>
      <c r="BA2530" s="57">
        <v>46246.333333333336</v>
      </c>
      <c r="BB2530" t="s">
        <v>7214</v>
      </c>
      <c r="BF2530" s="6" t="e">
        <f t="shared" si="117"/>
        <v>#NUM!</v>
      </c>
      <c r="BG2530" t="e">
        <f t="shared" si="118"/>
        <v>#NUM!</v>
      </c>
      <c r="BH2530" t="e">
        <f t="shared" si="119"/>
        <v>#NUM!</v>
      </c>
      <c r="BI2530" t="str">
        <f>VLOOKUP(H2530,Sheet2!$A$1:$B$270,2,FALSE)</f>
        <v>PASURUAN</v>
      </c>
    </row>
    <row r="2531" spans="1:61">
      <c r="A2531">
        <v>2530</v>
      </c>
      <c r="B2531">
        <v>1002513247</v>
      </c>
      <c r="C2531">
        <v>3</v>
      </c>
      <c r="D2531" t="s">
        <v>38</v>
      </c>
      <c r="E2531">
        <v>5</v>
      </c>
      <c r="F2531" t="s">
        <v>92</v>
      </c>
      <c r="G2531" t="s">
        <v>92</v>
      </c>
      <c r="H2531" t="s">
        <v>308</v>
      </c>
      <c r="I2531" t="s">
        <v>10039</v>
      </c>
      <c r="J2531" t="s">
        <v>214</v>
      </c>
      <c r="K2531" t="s">
        <v>149</v>
      </c>
      <c r="M2531" t="s">
        <v>76</v>
      </c>
      <c r="N2531" t="s">
        <v>10040</v>
      </c>
      <c r="O2531" s="57">
        <v>46240.702939814815</v>
      </c>
      <c r="P2531" s="57">
        <v>46241.546354166669</v>
      </c>
      <c r="Q2531">
        <v>69360241</v>
      </c>
      <c r="S2531">
        <v>152601214979</v>
      </c>
      <c r="T2531" t="s">
        <v>13462</v>
      </c>
      <c r="U2531" t="s">
        <v>13463</v>
      </c>
      <c r="V2531" t="s">
        <v>13464</v>
      </c>
      <c r="Z2531">
        <v>111.529173825193</v>
      </c>
      <c r="AA2531">
        <v>-7.6427604080915996</v>
      </c>
      <c r="AB2531" t="s">
        <v>13465</v>
      </c>
      <c r="AC2531" t="s">
        <v>226</v>
      </c>
      <c r="AL2531" t="s">
        <v>218</v>
      </c>
      <c r="AM2531" t="s">
        <v>10045</v>
      </c>
      <c r="AN2531" t="s">
        <v>6</v>
      </c>
      <c r="AO2531" s="57">
        <v>46181.705231481479</v>
      </c>
      <c r="AR2531" t="s">
        <v>219</v>
      </c>
      <c r="AS2531" t="s">
        <v>308</v>
      </c>
      <c r="AT2531" t="s">
        <v>231</v>
      </c>
      <c r="AU2531">
        <v>20260807</v>
      </c>
      <c r="AV2531" t="s">
        <v>222</v>
      </c>
      <c r="AW2531" t="s">
        <v>9797</v>
      </c>
      <c r="AX2531" t="s">
        <v>223</v>
      </c>
      <c r="BA2531" s="57">
        <v>46240.854166666664</v>
      </c>
      <c r="BB2531" t="s">
        <v>10045</v>
      </c>
      <c r="BC2531">
        <v>2026</v>
      </c>
      <c r="BD2531">
        <v>8</v>
      </c>
      <c r="BE2531">
        <v>7</v>
      </c>
      <c r="BF2531" s="6">
        <f t="shared" si="117"/>
        <v>46241</v>
      </c>
      <c r="BG2531">
        <f t="shared" si="118"/>
        <v>0.14583333333575865</v>
      </c>
      <c r="BH2531" t="str">
        <f t="shared" si="119"/>
        <v>COMPLY</v>
      </c>
      <c r="BI2531" t="str">
        <f>VLOOKUP(H2531,Sheet2!$A$1:$B$270,2,FALSE)</f>
        <v>MADIUN</v>
      </c>
    </row>
    <row r="2532" spans="1:61">
      <c r="A2532">
        <v>2531</v>
      </c>
      <c r="B2532">
        <v>1002529609</v>
      </c>
      <c r="C2532">
        <v>3</v>
      </c>
      <c r="D2532" t="s">
        <v>38</v>
      </c>
      <c r="E2532">
        <v>5</v>
      </c>
      <c r="F2532" t="s">
        <v>92</v>
      </c>
      <c r="G2532" t="s">
        <v>95</v>
      </c>
      <c r="H2532" t="s">
        <v>245</v>
      </c>
      <c r="I2532" t="s">
        <v>213</v>
      </c>
      <c r="J2532" t="s">
        <v>214</v>
      </c>
      <c r="K2532" t="s">
        <v>149</v>
      </c>
      <c r="L2532" t="s">
        <v>215</v>
      </c>
      <c r="M2532" t="s">
        <v>76</v>
      </c>
      <c r="N2532" t="s">
        <v>216</v>
      </c>
      <c r="O2532" s="57">
        <v>46250.537453703706</v>
      </c>
      <c r="P2532" s="57">
        <v>46251.587696759256</v>
      </c>
      <c r="Q2532">
        <v>69367482</v>
      </c>
      <c r="S2532">
        <v>152604231014</v>
      </c>
      <c r="T2532" t="s">
        <v>13466</v>
      </c>
      <c r="U2532" t="s">
        <v>13467</v>
      </c>
      <c r="V2532" t="s">
        <v>13468</v>
      </c>
      <c r="Z2532">
        <v>111.482943892478</v>
      </c>
      <c r="AA2532">
        <v>-7.8120399719302496</v>
      </c>
      <c r="AB2532" t="s">
        <v>13469</v>
      </c>
      <c r="AC2532" t="s">
        <v>217</v>
      </c>
      <c r="AL2532" t="s">
        <v>218</v>
      </c>
      <c r="AM2532" t="s">
        <v>13470</v>
      </c>
      <c r="AN2532" t="s">
        <v>6</v>
      </c>
      <c r="AO2532" t="s">
        <v>10359</v>
      </c>
      <c r="AP2532" s="57">
        <v>46251.541666666664</v>
      </c>
      <c r="AR2532" t="s">
        <v>219</v>
      </c>
      <c r="AS2532" t="s">
        <v>245</v>
      </c>
      <c r="AT2532" t="s">
        <v>231</v>
      </c>
      <c r="AU2532">
        <v>20260817</v>
      </c>
      <c r="AV2532" t="s">
        <v>222</v>
      </c>
      <c r="AW2532" t="s">
        <v>1015</v>
      </c>
      <c r="AX2532" t="s">
        <v>223</v>
      </c>
      <c r="BA2532" s="57">
        <v>46251.541666666664</v>
      </c>
      <c r="BB2532" t="s">
        <v>13470</v>
      </c>
      <c r="BC2532">
        <v>2026</v>
      </c>
      <c r="BD2532">
        <v>8</v>
      </c>
      <c r="BE2532">
        <v>17</v>
      </c>
      <c r="BF2532" s="6">
        <f t="shared" si="117"/>
        <v>46251</v>
      </c>
      <c r="BG2532">
        <f t="shared" si="118"/>
        <v>-0.54166666666424135</v>
      </c>
      <c r="BH2532" t="str">
        <f t="shared" si="119"/>
        <v>COMPLY</v>
      </c>
      <c r="BI2532" t="str">
        <f>VLOOKUP(H2532,Sheet2!$A$1:$B$270,2,FALSE)</f>
        <v>PONOROGO</v>
      </c>
    </row>
    <row r="2533" spans="1:61">
      <c r="A2533">
        <v>2532</v>
      </c>
      <c r="B2533">
        <v>1002516335</v>
      </c>
      <c r="C2533">
        <v>3</v>
      </c>
      <c r="D2533" t="s">
        <v>55</v>
      </c>
      <c r="E2533">
        <v>5</v>
      </c>
      <c r="F2533" t="s">
        <v>228</v>
      </c>
      <c r="G2533" t="s">
        <v>121</v>
      </c>
      <c r="H2533" t="s">
        <v>447</v>
      </c>
      <c r="I2533" t="s">
        <v>213</v>
      </c>
      <c r="J2533" t="s">
        <v>214</v>
      </c>
      <c r="K2533" t="s">
        <v>149</v>
      </c>
      <c r="L2533" t="s">
        <v>215</v>
      </c>
      <c r="M2533" t="s">
        <v>76</v>
      </c>
      <c r="N2533" t="s">
        <v>216</v>
      </c>
      <c r="O2533" s="57">
        <v>46243.407592592594</v>
      </c>
      <c r="P2533" s="57">
        <v>46244.983159722222</v>
      </c>
      <c r="Q2533">
        <v>69361727</v>
      </c>
      <c r="S2533">
        <v>152438901624</v>
      </c>
      <c r="T2533" t="s">
        <v>5808</v>
      </c>
      <c r="U2533" t="s">
        <v>5809</v>
      </c>
      <c r="V2533" t="s">
        <v>5810</v>
      </c>
      <c r="Z2533">
        <v>113.387063518166</v>
      </c>
      <c r="AA2533">
        <v>-6.9797071256527898</v>
      </c>
      <c r="AB2533" t="s">
        <v>5811</v>
      </c>
      <c r="AC2533" t="s">
        <v>217</v>
      </c>
      <c r="AL2533" t="s">
        <v>218</v>
      </c>
      <c r="AM2533" t="s">
        <v>5812</v>
      </c>
      <c r="AN2533" t="s">
        <v>6</v>
      </c>
      <c r="AO2533" s="57">
        <v>46273.413229166668</v>
      </c>
      <c r="AP2533" s="57">
        <v>46244.333333333336</v>
      </c>
      <c r="AR2533" t="s">
        <v>219</v>
      </c>
      <c r="AS2533" t="s">
        <v>447</v>
      </c>
      <c r="AT2533" t="s">
        <v>221</v>
      </c>
      <c r="AU2533">
        <v>20260810</v>
      </c>
      <c r="AV2533" t="s">
        <v>222</v>
      </c>
      <c r="AW2533" t="s">
        <v>1004</v>
      </c>
      <c r="AX2533" t="s">
        <v>223</v>
      </c>
      <c r="BA2533" s="57">
        <v>46244.333333333336</v>
      </c>
      <c r="BB2533" t="s">
        <v>5812</v>
      </c>
      <c r="BC2533">
        <v>2026</v>
      </c>
      <c r="BD2533">
        <v>8</v>
      </c>
      <c r="BE2533">
        <v>10</v>
      </c>
      <c r="BF2533" s="6">
        <f t="shared" si="117"/>
        <v>46244</v>
      </c>
      <c r="BG2533">
        <f t="shared" si="118"/>
        <v>-0.33333333333575865</v>
      </c>
      <c r="BH2533" t="str">
        <f t="shared" si="119"/>
        <v>COMPLY</v>
      </c>
      <c r="BI2533" t="str">
        <f>VLOOKUP(H2533,Sheet2!$A$1:$B$270,2,FALSE)</f>
        <v>MADURA</v>
      </c>
    </row>
    <row r="2534" spans="1:61">
      <c r="A2534">
        <v>2533</v>
      </c>
      <c r="B2534">
        <v>1002521996</v>
      </c>
      <c r="C2534">
        <v>3</v>
      </c>
      <c r="D2534" t="s">
        <v>59</v>
      </c>
      <c r="E2534">
        <v>4</v>
      </c>
      <c r="F2534" t="s">
        <v>243</v>
      </c>
      <c r="G2534" t="s">
        <v>896</v>
      </c>
      <c r="H2534" t="s">
        <v>914</v>
      </c>
      <c r="I2534" t="s">
        <v>213</v>
      </c>
      <c r="J2534" t="s">
        <v>214</v>
      </c>
      <c r="K2534" t="s">
        <v>149</v>
      </c>
      <c r="M2534" t="s">
        <v>76</v>
      </c>
      <c r="N2534" t="s">
        <v>216</v>
      </c>
      <c r="O2534" s="57">
        <v>46246.522662037038</v>
      </c>
      <c r="P2534" s="57">
        <v>46249.672453703701</v>
      </c>
      <c r="Q2534">
        <v>69364158</v>
      </c>
      <c r="S2534">
        <v>141146114825</v>
      </c>
      <c r="T2534" t="s">
        <v>8706</v>
      </c>
      <c r="U2534" t="s">
        <v>8707</v>
      </c>
      <c r="V2534" t="s">
        <v>9638</v>
      </c>
      <c r="Z2534">
        <v>110.283558490874</v>
      </c>
      <c r="AA2534">
        <v>-7.5742070200745797</v>
      </c>
      <c r="AB2534" t="s">
        <v>8708</v>
      </c>
      <c r="AC2534" t="s">
        <v>226</v>
      </c>
      <c r="AL2534" t="s">
        <v>218</v>
      </c>
      <c r="AM2534" t="s">
        <v>9639</v>
      </c>
      <c r="AN2534" t="s">
        <v>6</v>
      </c>
      <c r="AO2534" s="57">
        <v>46364.527696759258</v>
      </c>
      <c r="AP2534" s="57">
        <v>46249.333333333336</v>
      </c>
      <c r="AR2534" t="s">
        <v>219</v>
      </c>
      <c r="AS2534" t="s">
        <v>914</v>
      </c>
      <c r="AT2534" t="s">
        <v>231</v>
      </c>
      <c r="AU2534">
        <v>20260815</v>
      </c>
      <c r="AV2534" t="s">
        <v>222</v>
      </c>
      <c r="AW2534" t="s">
        <v>561</v>
      </c>
      <c r="AX2534" t="s">
        <v>223</v>
      </c>
      <c r="BA2534" s="57">
        <v>46249.333333333336</v>
      </c>
      <c r="BB2534" t="s">
        <v>9639</v>
      </c>
      <c r="BC2534">
        <v>2026</v>
      </c>
      <c r="BD2534">
        <v>8</v>
      </c>
      <c r="BE2534">
        <v>15</v>
      </c>
      <c r="BF2534" s="6">
        <f t="shared" si="117"/>
        <v>46249</v>
      </c>
      <c r="BG2534">
        <f t="shared" si="118"/>
        <v>-0.33333333333575865</v>
      </c>
      <c r="BH2534" t="str">
        <f t="shared" si="119"/>
        <v>COMPLY</v>
      </c>
      <c r="BI2534" t="e">
        <f>VLOOKUP(H2534,Sheet2!$A$1:$B$270,2,FALSE)</f>
        <v>#N/A</v>
      </c>
    </row>
    <row r="2535" spans="1:61">
      <c r="A2535">
        <v>2534</v>
      </c>
      <c r="B2535">
        <v>1002515843</v>
      </c>
      <c r="C2535">
        <v>3</v>
      </c>
      <c r="D2535" t="s">
        <v>38</v>
      </c>
      <c r="E2535">
        <v>5</v>
      </c>
      <c r="F2535" t="s">
        <v>250</v>
      </c>
      <c r="G2535" t="s">
        <v>87</v>
      </c>
      <c r="H2535" t="s">
        <v>362</v>
      </c>
      <c r="I2535" t="s">
        <v>213</v>
      </c>
      <c r="J2535" t="s">
        <v>214</v>
      </c>
      <c r="K2535" t="s">
        <v>149</v>
      </c>
      <c r="L2535" t="s">
        <v>215</v>
      </c>
      <c r="M2535" t="s">
        <v>76</v>
      </c>
      <c r="N2535" t="s">
        <v>216</v>
      </c>
      <c r="O2535" s="57">
        <v>46242.499259259261</v>
      </c>
      <c r="P2535" s="57">
        <v>46242.732743055552</v>
      </c>
      <c r="Q2535">
        <v>69361389</v>
      </c>
      <c r="S2535">
        <v>152707239213</v>
      </c>
      <c r="T2535" t="s">
        <v>5813</v>
      </c>
      <c r="U2535" t="s">
        <v>5814</v>
      </c>
      <c r="V2535" t="s">
        <v>5815</v>
      </c>
      <c r="Z2535">
        <v>112.52765530000001</v>
      </c>
      <c r="AA2535">
        <v>-7.8930937999999999</v>
      </c>
      <c r="AB2535" t="s">
        <v>5816</v>
      </c>
      <c r="AC2535" t="s">
        <v>237</v>
      </c>
      <c r="AL2535" t="s">
        <v>218</v>
      </c>
      <c r="AM2535" t="s">
        <v>5323</v>
      </c>
      <c r="AN2535" t="s">
        <v>6</v>
      </c>
      <c r="AO2535" s="57">
        <v>46242.506747685184</v>
      </c>
      <c r="AP2535" s="57">
        <v>46243.333333333336</v>
      </c>
      <c r="AR2535" t="s">
        <v>219</v>
      </c>
      <c r="AS2535" t="s">
        <v>362</v>
      </c>
      <c r="AT2535" t="s">
        <v>231</v>
      </c>
      <c r="AU2535">
        <v>20260808</v>
      </c>
      <c r="AV2535" t="s">
        <v>222</v>
      </c>
      <c r="AW2535" t="s">
        <v>1010</v>
      </c>
      <c r="AX2535" t="s">
        <v>223</v>
      </c>
      <c r="BA2535" s="57">
        <v>46243.333333333336</v>
      </c>
      <c r="BB2535" t="s">
        <v>5323</v>
      </c>
      <c r="BC2535">
        <v>2026</v>
      </c>
      <c r="BD2535">
        <v>8</v>
      </c>
      <c r="BE2535">
        <v>8</v>
      </c>
      <c r="BF2535" s="6">
        <f t="shared" si="117"/>
        <v>46242</v>
      </c>
      <c r="BG2535">
        <f t="shared" si="118"/>
        <v>-1.3333333333357587</v>
      </c>
      <c r="BH2535" t="str">
        <f t="shared" si="119"/>
        <v>COMPLY</v>
      </c>
      <c r="BI2535" t="str">
        <f>VLOOKUP(H2535,Sheet2!$A$1:$B$270,2,FALSE)</f>
        <v>BATU</v>
      </c>
    </row>
    <row r="2536" spans="1:61">
      <c r="A2536">
        <v>2535</v>
      </c>
      <c r="B2536">
        <v>1002504919</v>
      </c>
      <c r="C2536">
        <v>3</v>
      </c>
      <c r="D2536" t="s">
        <v>55</v>
      </c>
      <c r="E2536">
        <v>5</v>
      </c>
      <c r="F2536" t="s">
        <v>228</v>
      </c>
      <c r="G2536" t="s">
        <v>121</v>
      </c>
      <c r="H2536" t="s">
        <v>387</v>
      </c>
      <c r="I2536" t="s">
        <v>213</v>
      </c>
      <c r="J2536" t="s">
        <v>214</v>
      </c>
      <c r="K2536" t="s">
        <v>149</v>
      </c>
      <c r="L2536" t="s">
        <v>215</v>
      </c>
      <c r="M2536" t="s">
        <v>586</v>
      </c>
      <c r="N2536" t="s">
        <v>216</v>
      </c>
      <c r="O2536" s="57">
        <v>46235.772175925929</v>
      </c>
      <c r="P2536" s="57">
        <v>46244.397962962961</v>
      </c>
      <c r="Q2536">
        <v>69356884</v>
      </c>
      <c r="S2536">
        <v>152435221230</v>
      </c>
      <c r="T2536" t="s">
        <v>3714</v>
      </c>
      <c r="U2536" t="s">
        <v>3715</v>
      </c>
      <c r="V2536" t="s">
        <v>3716</v>
      </c>
      <c r="Z2536">
        <v>112.799309572461</v>
      </c>
      <c r="AA2536">
        <v>-7.0604328102094396</v>
      </c>
      <c r="AB2536" t="s">
        <v>3717</v>
      </c>
      <c r="AC2536" t="s">
        <v>237</v>
      </c>
      <c r="AL2536" t="s">
        <v>218</v>
      </c>
      <c r="AM2536" t="s">
        <v>3718</v>
      </c>
      <c r="AN2536" t="s">
        <v>6</v>
      </c>
      <c r="AO2536" s="57">
        <v>46030.777662037035</v>
      </c>
      <c r="AP2536" s="57">
        <v>46236.625</v>
      </c>
      <c r="AQ2536" t="s">
        <v>248</v>
      </c>
      <c r="AR2536" t="s">
        <v>14</v>
      </c>
      <c r="AS2536" t="s">
        <v>387</v>
      </c>
      <c r="AT2536" t="s">
        <v>231</v>
      </c>
      <c r="AV2536" t="s">
        <v>587</v>
      </c>
      <c r="AW2536" t="s">
        <v>1014</v>
      </c>
      <c r="AX2536" t="s">
        <v>223</v>
      </c>
      <c r="BA2536" s="57">
        <v>46236.625</v>
      </c>
      <c r="BB2536" t="s">
        <v>3718</v>
      </c>
      <c r="BF2536" s="6" t="e">
        <f t="shared" si="117"/>
        <v>#NUM!</v>
      </c>
      <c r="BG2536" t="e">
        <f t="shared" si="118"/>
        <v>#NUM!</v>
      </c>
      <c r="BH2536" t="e">
        <f t="shared" si="119"/>
        <v>#NUM!</v>
      </c>
      <c r="BI2536" t="str">
        <f>VLOOKUP(H2536,Sheet2!$A$1:$B$270,2,FALSE)</f>
        <v>MADURA</v>
      </c>
    </row>
    <row r="2537" spans="1:61">
      <c r="A2537">
        <v>2536</v>
      </c>
      <c r="B2537">
        <v>1002518170</v>
      </c>
      <c r="C2537">
        <v>3</v>
      </c>
      <c r="D2537" t="s">
        <v>49</v>
      </c>
      <c r="E2537">
        <v>4</v>
      </c>
      <c r="F2537" t="s">
        <v>252</v>
      </c>
      <c r="G2537" t="s">
        <v>252</v>
      </c>
      <c r="H2537" t="s">
        <v>676</v>
      </c>
      <c r="I2537" t="s">
        <v>213</v>
      </c>
      <c r="J2537" t="s">
        <v>214</v>
      </c>
      <c r="K2537" t="s">
        <v>149</v>
      </c>
      <c r="L2537" t="s">
        <v>215</v>
      </c>
      <c r="M2537" t="s">
        <v>76</v>
      </c>
      <c r="N2537" t="s">
        <v>216</v>
      </c>
      <c r="O2537" s="57">
        <v>46244.6249537037</v>
      </c>
      <c r="P2537" s="57">
        <v>46246.475219907406</v>
      </c>
      <c r="Q2537">
        <v>69362598</v>
      </c>
      <c r="S2537">
        <v>146285103775</v>
      </c>
      <c r="T2537" t="s">
        <v>6766</v>
      </c>
      <c r="U2537" t="s">
        <v>6767</v>
      </c>
      <c r="V2537" t="s">
        <v>6768</v>
      </c>
      <c r="Z2537">
        <v>109.608548</v>
      </c>
      <c r="AA2537">
        <v>-6.9500789999999997</v>
      </c>
      <c r="AB2537" t="s">
        <v>6769</v>
      </c>
      <c r="AC2537" t="s">
        <v>237</v>
      </c>
      <c r="AL2537" t="s">
        <v>218</v>
      </c>
      <c r="AM2537" t="s">
        <v>6770</v>
      </c>
      <c r="AN2537" t="s">
        <v>6</v>
      </c>
      <c r="AO2537" s="57">
        <v>46303.631851851853</v>
      </c>
      <c r="AP2537" s="57">
        <v>46245.541666666664</v>
      </c>
      <c r="AR2537" t="s">
        <v>219</v>
      </c>
      <c r="AS2537" t="s">
        <v>676</v>
      </c>
      <c r="AT2537" t="s">
        <v>231</v>
      </c>
      <c r="AU2537">
        <v>20260812</v>
      </c>
      <c r="AV2537" t="s">
        <v>222</v>
      </c>
      <c r="AW2537" t="s">
        <v>1018</v>
      </c>
      <c r="AX2537" t="s">
        <v>223</v>
      </c>
      <c r="BA2537" s="57">
        <v>46245.541666666664</v>
      </c>
      <c r="BB2537" t="s">
        <v>6770</v>
      </c>
      <c r="BC2537">
        <v>2026</v>
      </c>
      <c r="BD2537">
        <v>8</v>
      </c>
      <c r="BE2537">
        <v>12</v>
      </c>
      <c r="BF2537" s="6">
        <f t="shared" si="117"/>
        <v>46246</v>
      </c>
      <c r="BG2537">
        <f t="shared" si="118"/>
        <v>0.45833333333575865</v>
      </c>
      <c r="BH2537" t="str">
        <f t="shared" si="119"/>
        <v>COMPLY</v>
      </c>
      <c r="BI2537" t="e">
        <f>VLOOKUP(H2537,Sheet2!$A$1:$B$270,2,FALSE)</f>
        <v>#N/A</v>
      </c>
    </row>
    <row r="2538" spans="1:61">
      <c r="A2538">
        <v>2537</v>
      </c>
      <c r="B2538">
        <v>1002514471</v>
      </c>
      <c r="C2538">
        <v>3</v>
      </c>
      <c r="D2538" t="s">
        <v>45</v>
      </c>
      <c r="E2538">
        <v>5</v>
      </c>
      <c r="F2538" t="s">
        <v>211</v>
      </c>
      <c r="G2538" t="s">
        <v>118</v>
      </c>
      <c r="H2538" t="s">
        <v>212</v>
      </c>
      <c r="I2538" t="s">
        <v>213</v>
      </c>
      <c r="J2538" t="s">
        <v>214</v>
      </c>
      <c r="K2538" t="s">
        <v>149</v>
      </c>
      <c r="L2538" t="s">
        <v>215</v>
      </c>
      <c r="M2538" t="s">
        <v>575</v>
      </c>
      <c r="N2538" t="s">
        <v>216</v>
      </c>
      <c r="O2538" s="57">
        <v>46241.514537037037</v>
      </c>
      <c r="P2538" s="57">
        <v>46244.553611111114</v>
      </c>
      <c r="Q2538">
        <v>69360715</v>
      </c>
      <c r="S2538">
        <v>172606792114</v>
      </c>
      <c r="T2538" t="s">
        <v>5817</v>
      </c>
      <c r="U2538" t="s">
        <v>5818</v>
      </c>
      <c r="V2538" t="s">
        <v>5819</v>
      </c>
      <c r="Z2538">
        <v>117.406251234387</v>
      </c>
      <c r="AA2538">
        <v>-8.4901076653998508</v>
      </c>
      <c r="AB2538" t="s">
        <v>5820</v>
      </c>
      <c r="AC2538" t="s">
        <v>237</v>
      </c>
      <c r="AL2538" t="s">
        <v>218</v>
      </c>
      <c r="AM2538" t="s">
        <v>4861</v>
      </c>
      <c r="AN2538" t="s">
        <v>6</v>
      </c>
      <c r="AO2538" s="57">
        <v>46211.517581018517</v>
      </c>
      <c r="AP2538" s="57">
        <v>46242.541666666664</v>
      </c>
      <c r="AQ2538" t="s">
        <v>903</v>
      </c>
      <c r="AR2538" t="s">
        <v>14</v>
      </c>
      <c r="AS2538" t="s">
        <v>212</v>
      </c>
      <c r="AT2538" t="s">
        <v>231</v>
      </c>
      <c r="AV2538" t="s">
        <v>6771</v>
      </c>
      <c r="AW2538" t="s">
        <v>1010</v>
      </c>
      <c r="AX2538" t="s">
        <v>223</v>
      </c>
      <c r="BA2538" s="57">
        <v>46242.541666666664</v>
      </c>
      <c r="BB2538" t="s">
        <v>4861</v>
      </c>
      <c r="BF2538" s="6" t="e">
        <f t="shared" si="117"/>
        <v>#NUM!</v>
      </c>
      <c r="BG2538" t="e">
        <f t="shared" si="118"/>
        <v>#NUM!</v>
      </c>
      <c r="BH2538" t="e">
        <f t="shared" si="119"/>
        <v>#NUM!</v>
      </c>
      <c r="BI2538" t="str">
        <f>VLOOKUP(H2538,Sheet2!$A$1:$B$270,2,FALSE)</f>
        <v>SUMBAWA</v>
      </c>
    </row>
    <row r="2539" spans="1:61">
      <c r="A2539">
        <v>2538</v>
      </c>
      <c r="B2539">
        <v>1002520600</v>
      </c>
      <c r="C2539">
        <v>3</v>
      </c>
      <c r="D2539" t="s">
        <v>59</v>
      </c>
      <c r="E2539">
        <v>4</v>
      </c>
      <c r="F2539" t="s">
        <v>567</v>
      </c>
      <c r="G2539" t="s">
        <v>609</v>
      </c>
      <c r="H2539" t="s">
        <v>611</v>
      </c>
      <c r="I2539" t="s">
        <v>213</v>
      </c>
      <c r="J2539" t="s">
        <v>214</v>
      </c>
      <c r="K2539" t="s">
        <v>149</v>
      </c>
      <c r="M2539" t="s">
        <v>76</v>
      </c>
      <c r="N2539" t="s">
        <v>216</v>
      </c>
      <c r="O2539" s="57">
        <v>46245.66269675926</v>
      </c>
      <c r="P2539" s="57">
        <v>46246.523935185185</v>
      </c>
      <c r="Q2539">
        <v>69363563</v>
      </c>
      <c r="R2539">
        <v>2745060952</v>
      </c>
      <c r="S2539">
        <v>141114227900</v>
      </c>
      <c r="T2539" t="s">
        <v>7801</v>
      </c>
      <c r="U2539" t="s">
        <v>7802</v>
      </c>
      <c r="V2539" t="s">
        <v>7803</v>
      </c>
      <c r="Z2539">
        <v>110.3660582</v>
      </c>
      <c r="AA2539">
        <v>-7.8230108999999999</v>
      </c>
      <c r="AB2539" t="s">
        <v>7804</v>
      </c>
      <c r="AC2539" t="s">
        <v>290</v>
      </c>
      <c r="AL2539" t="s">
        <v>218</v>
      </c>
      <c r="AM2539" t="s">
        <v>7805</v>
      </c>
      <c r="AN2539" t="s">
        <v>6</v>
      </c>
      <c r="AO2539" s="57">
        <v>46334.663356481484</v>
      </c>
      <c r="AP2539" s="57">
        <v>46247.333333333336</v>
      </c>
      <c r="AR2539" t="s">
        <v>219</v>
      </c>
      <c r="AS2539" t="s">
        <v>611</v>
      </c>
      <c r="AT2539" t="s">
        <v>231</v>
      </c>
      <c r="AU2539">
        <v>20260812</v>
      </c>
      <c r="AV2539" t="s">
        <v>222</v>
      </c>
      <c r="AW2539" t="s">
        <v>613</v>
      </c>
      <c r="AX2539" t="s">
        <v>223</v>
      </c>
      <c r="BA2539" s="57">
        <v>46247.333333333336</v>
      </c>
      <c r="BB2539" t="s">
        <v>7805</v>
      </c>
      <c r="BC2539">
        <v>2026</v>
      </c>
      <c r="BD2539">
        <v>8</v>
      </c>
      <c r="BE2539">
        <v>12</v>
      </c>
      <c r="BF2539" s="6">
        <f t="shared" si="117"/>
        <v>46246</v>
      </c>
      <c r="BG2539">
        <f t="shared" si="118"/>
        <v>-1.3333333333357587</v>
      </c>
      <c r="BH2539" t="str">
        <f t="shared" si="119"/>
        <v>COMPLY</v>
      </c>
      <c r="BI2539" t="e">
        <f>VLOOKUP(H2539,Sheet2!$A$1:$B$270,2,FALSE)</f>
        <v>#N/A</v>
      </c>
    </row>
    <row r="2540" spans="1:61">
      <c r="A2540">
        <v>2539</v>
      </c>
      <c r="B2540">
        <v>1002526301</v>
      </c>
      <c r="C2540">
        <v>3</v>
      </c>
      <c r="D2540" t="s">
        <v>51</v>
      </c>
      <c r="E2540">
        <v>4</v>
      </c>
      <c r="F2540" t="s">
        <v>235</v>
      </c>
      <c r="G2540" t="s">
        <v>584</v>
      </c>
      <c r="H2540" t="s">
        <v>908</v>
      </c>
      <c r="I2540" t="s">
        <v>213</v>
      </c>
      <c r="J2540" t="s">
        <v>214</v>
      </c>
      <c r="K2540" t="s">
        <v>149</v>
      </c>
      <c r="L2540" t="s">
        <v>215</v>
      </c>
      <c r="M2540" t="s">
        <v>76</v>
      </c>
      <c r="N2540" t="s">
        <v>216</v>
      </c>
      <c r="O2540" s="57">
        <v>46248.513842592591</v>
      </c>
      <c r="P2540" s="57">
        <v>46249.639062499999</v>
      </c>
      <c r="Q2540">
        <v>69365997</v>
      </c>
      <c r="S2540">
        <v>143555102292</v>
      </c>
      <c r="T2540" t="s">
        <v>13471</v>
      </c>
      <c r="U2540" t="s">
        <v>13472</v>
      </c>
      <c r="V2540" t="s">
        <v>13473</v>
      </c>
      <c r="Z2540">
        <v>110.9537749</v>
      </c>
      <c r="AA2540">
        <v>-7.7658282999999999</v>
      </c>
      <c r="AB2540" t="s">
        <v>13474</v>
      </c>
      <c r="AC2540" t="s">
        <v>237</v>
      </c>
      <c r="AL2540" t="s">
        <v>218</v>
      </c>
      <c r="AM2540" t="s">
        <v>13475</v>
      </c>
      <c r="AN2540" t="s">
        <v>6</v>
      </c>
      <c r="AO2540" t="s">
        <v>9965</v>
      </c>
      <c r="AP2540" s="57">
        <v>46249.541666666664</v>
      </c>
      <c r="AR2540" t="s">
        <v>219</v>
      </c>
      <c r="AS2540" t="s">
        <v>908</v>
      </c>
      <c r="AT2540" t="s">
        <v>231</v>
      </c>
      <c r="AU2540">
        <v>20260815</v>
      </c>
      <c r="AV2540" t="s">
        <v>222</v>
      </c>
      <c r="AW2540" t="s">
        <v>1021</v>
      </c>
      <c r="AX2540" t="s">
        <v>223</v>
      </c>
      <c r="BA2540" s="57">
        <v>46249.541666666664</v>
      </c>
      <c r="BB2540" t="s">
        <v>13475</v>
      </c>
      <c r="BC2540">
        <v>2026</v>
      </c>
      <c r="BD2540">
        <v>8</v>
      </c>
      <c r="BE2540">
        <v>15</v>
      </c>
      <c r="BF2540" s="6">
        <f t="shared" si="117"/>
        <v>46249</v>
      </c>
      <c r="BG2540">
        <f t="shared" si="118"/>
        <v>-0.54166666666424135</v>
      </c>
      <c r="BH2540" t="str">
        <f t="shared" si="119"/>
        <v>COMPLY</v>
      </c>
      <c r="BI2540" t="e">
        <f>VLOOKUP(H2540,Sheet2!$A$1:$B$270,2,FALSE)</f>
        <v>#N/A</v>
      </c>
    </row>
    <row r="2541" spans="1:61">
      <c r="A2541">
        <v>2540</v>
      </c>
      <c r="B2541">
        <v>1002523063</v>
      </c>
      <c r="C2541">
        <v>3</v>
      </c>
      <c r="D2541" t="s">
        <v>55</v>
      </c>
      <c r="E2541">
        <v>5</v>
      </c>
      <c r="F2541" t="s">
        <v>228</v>
      </c>
      <c r="G2541" t="s">
        <v>121</v>
      </c>
      <c r="H2541" t="s">
        <v>284</v>
      </c>
      <c r="I2541" t="s">
        <v>213</v>
      </c>
      <c r="J2541" t="s">
        <v>214</v>
      </c>
      <c r="K2541" t="s">
        <v>149</v>
      </c>
      <c r="M2541" t="s">
        <v>236</v>
      </c>
      <c r="N2541" t="s">
        <v>216</v>
      </c>
      <c r="O2541" s="57">
        <v>46246.746157407404</v>
      </c>
      <c r="P2541" s="57">
        <v>46248.426030092596</v>
      </c>
      <c r="Q2541">
        <v>69364590</v>
      </c>
      <c r="S2541">
        <v>152437905608</v>
      </c>
      <c r="T2541" t="s">
        <v>8709</v>
      </c>
      <c r="U2541" t="s">
        <v>8710</v>
      </c>
      <c r="Z2541">
        <v>113.39064620000001</v>
      </c>
      <c r="AA2541">
        <v>-6.9106610999999996</v>
      </c>
      <c r="AB2541" t="s">
        <v>8711</v>
      </c>
      <c r="AC2541" t="s">
        <v>230</v>
      </c>
      <c r="AO2541" s="57">
        <v>46364.74690972222</v>
      </c>
      <c r="AR2541" t="s">
        <v>312</v>
      </c>
      <c r="AS2541" t="s">
        <v>284</v>
      </c>
      <c r="AT2541" t="s">
        <v>221</v>
      </c>
      <c r="AV2541" t="s">
        <v>5539</v>
      </c>
      <c r="AW2541" t="s">
        <v>562</v>
      </c>
      <c r="AX2541" t="s">
        <v>223</v>
      </c>
      <c r="AZ2541" t="s">
        <v>5539</v>
      </c>
      <c r="BF2541" s="6" t="e">
        <f t="shared" si="117"/>
        <v>#NUM!</v>
      </c>
      <c r="BG2541" t="e">
        <f t="shared" si="118"/>
        <v>#NUM!</v>
      </c>
      <c r="BH2541" t="e">
        <f t="shared" si="119"/>
        <v>#NUM!</v>
      </c>
      <c r="BI2541" t="str">
        <f>VLOOKUP(H2541,Sheet2!$A$1:$B$270,2,FALSE)</f>
        <v>MADURA</v>
      </c>
    </row>
    <row r="2542" spans="1:61">
      <c r="A2542">
        <v>2541</v>
      </c>
      <c r="B2542">
        <v>1002514383</v>
      </c>
      <c r="C2542">
        <v>3</v>
      </c>
      <c r="D2542" t="s">
        <v>49</v>
      </c>
      <c r="E2542">
        <v>4</v>
      </c>
      <c r="F2542" t="s">
        <v>252</v>
      </c>
      <c r="G2542" t="s">
        <v>255</v>
      </c>
      <c r="H2542" t="s">
        <v>556</v>
      </c>
      <c r="I2542" t="s">
        <v>213</v>
      </c>
      <c r="J2542" t="s">
        <v>214</v>
      </c>
      <c r="K2542" t="s">
        <v>149</v>
      </c>
      <c r="M2542" t="s">
        <v>602</v>
      </c>
      <c r="N2542" t="s">
        <v>216</v>
      </c>
      <c r="O2542" s="57">
        <v>46241.486030092594</v>
      </c>
      <c r="P2542" s="57">
        <v>46246.743657407409</v>
      </c>
      <c r="Q2542">
        <v>69360663</v>
      </c>
      <c r="S2542">
        <v>142283119732</v>
      </c>
      <c r="T2542" t="s">
        <v>4995</v>
      </c>
      <c r="U2542" t="s">
        <v>5821</v>
      </c>
      <c r="Z2542">
        <v>109.124222</v>
      </c>
      <c r="AA2542">
        <v>-7.002014</v>
      </c>
      <c r="AB2542" t="s">
        <v>5822</v>
      </c>
      <c r="AC2542" t="s">
        <v>290</v>
      </c>
      <c r="AO2542" s="57">
        <v>46211.496574074074</v>
      </c>
      <c r="AR2542" t="s">
        <v>5</v>
      </c>
      <c r="AS2542" t="s">
        <v>556</v>
      </c>
      <c r="AT2542" t="s">
        <v>231</v>
      </c>
      <c r="AV2542" t="s">
        <v>8712</v>
      </c>
      <c r="AW2542" t="s">
        <v>561</v>
      </c>
      <c r="AX2542" t="s">
        <v>223</v>
      </c>
      <c r="BF2542" s="6" t="e">
        <f t="shared" si="117"/>
        <v>#NUM!</v>
      </c>
      <c r="BG2542" t="e">
        <f t="shared" si="118"/>
        <v>#NUM!</v>
      </c>
      <c r="BH2542" t="e">
        <f t="shared" si="119"/>
        <v>#NUM!</v>
      </c>
      <c r="BI2542" t="e">
        <f>VLOOKUP(H2542,Sheet2!$A$1:$B$270,2,FALSE)</f>
        <v>#N/A</v>
      </c>
    </row>
    <row r="2543" spans="1:61">
      <c r="A2543">
        <v>2542</v>
      </c>
      <c r="B2543">
        <v>1002516595</v>
      </c>
      <c r="C2543">
        <v>3</v>
      </c>
      <c r="D2543" t="s">
        <v>55</v>
      </c>
      <c r="E2543">
        <v>5</v>
      </c>
      <c r="F2543" t="s">
        <v>228</v>
      </c>
      <c r="G2543" t="s">
        <v>127</v>
      </c>
      <c r="H2543" t="s">
        <v>495</v>
      </c>
      <c r="I2543" t="s">
        <v>213</v>
      </c>
      <c r="J2543" t="s">
        <v>214</v>
      </c>
      <c r="K2543" t="s">
        <v>149</v>
      </c>
      <c r="L2543" t="s">
        <v>215</v>
      </c>
      <c r="M2543" t="s">
        <v>76</v>
      </c>
      <c r="N2543" t="s">
        <v>216</v>
      </c>
      <c r="O2543" s="57">
        <v>46243.68677083333</v>
      </c>
      <c r="P2543" s="57">
        <v>46244.407534722224</v>
      </c>
      <c r="Q2543">
        <v>69361948</v>
      </c>
      <c r="S2543">
        <v>152429209474</v>
      </c>
      <c r="T2543" t="s">
        <v>5823</v>
      </c>
      <c r="U2543" t="s">
        <v>5824</v>
      </c>
      <c r="V2543" t="s">
        <v>5825</v>
      </c>
      <c r="Z2543">
        <v>113.804009892046</v>
      </c>
      <c r="AA2543">
        <v>-6.8922204166440704</v>
      </c>
      <c r="AB2543" t="s">
        <v>5826</v>
      </c>
      <c r="AC2543" t="s">
        <v>217</v>
      </c>
      <c r="AL2543" t="s">
        <v>218</v>
      </c>
      <c r="AM2543" t="s">
        <v>4751</v>
      </c>
      <c r="AN2543" t="s">
        <v>6</v>
      </c>
      <c r="AO2543" s="57">
        <v>46273.694305555553</v>
      </c>
      <c r="AP2543" s="57">
        <v>46244.541666666664</v>
      </c>
      <c r="AR2543" t="s">
        <v>219</v>
      </c>
      <c r="AS2543" t="s">
        <v>495</v>
      </c>
      <c r="AT2543" t="s">
        <v>231</v>
      </c>
      <c r="AU2543">
        <v>20260810</v>
      </c>
      <c r="AV2543" t="s">
        <v>222</v>
      </c>
      <c r="AW2543" t="s">
        <v>1015</v>
      </c>
      <c r="AX2543" t="s">
        <v>223</v>
      </c>
      <c r="BA2543" s="57">
        <v>46244.541666666664</v>
      </c>
      <c r="BB2543" t="s">
        <v>4751</v>
      </c>
      <c r="BC2543">
        <v>2026</v>
      </c>
      <c r="BD2543">
        <v>8</v>
      </c>
      <c r="BE2543">
        <v>10</v>
      </c>
      <c r="BF2543" s="6">
        <f t="shared" si="117"/>
        <v>46244</v>
      </c>
      <c r="BG2543">
        <f t="shared" si="118"/>
        <v>-0.54166666666424135</v>
      </c>
      <c r="BH2543" t="str">
        <f t="shared" si="119"/>
        <v>COMPLY</v>
      </c>
      <c r="BI2543" t="str">
        <f>VLOOKUP(H2543,Sheet2!$A$1:$B$270,2,FALSE)</f>
        <v>MADURA</v>
      </c>
    </row>
    <row r="2544" spans="1:61">
      <c r="A2544">
        <v>2543</v>
      </c>
      <c r="B2544">
        <v>1002525993</v>
      </c>
      <c r="C2544">
        <v>3</v>
      </c>
      <c r="D2544" t="s">
        <v>59</v>
      </c>
      <c r="E2544">
        <v>4</v>
      </c>
      <c r="F2544" t="s">
        <v>243</v>
      </c>
      <c r="G2544" t="s">
        <v>261</v>
      </c>
      <c r="H2544" t="s">
        <v>262</v>
      </c>
      <c r="I2544" t="s">
        <v>213</v>
      </c>
      <c r="J2544" t="s">
        <v>214</v>
      </c>
      <c r="K2544" t="s">
        <v>149</v>
      </c>
      <c r="L2544" t="s">
        <v>215</v>
      </c>
      <c r="M2544" t="s">
        <v>76</v>
      </c>
      <c r="N2544" t="s">
        <v>216</v>
      </c>
      <c r="O2544" s="57">
        <v>46248.453425925924</v>
      </c>
      <c r="P2544" s="57">
        <v>46249.468333333331</v>
      </c>
      <c r="Q2544">
        <v>69365821</v>
      </c>
      <c r="S2544">
        <v>141373127451</v>
      </c>
      <c r="T2544" t="s">
        <v>13476</v>
      </c>
      <c r="U2544" t="s">
        <v>13477</v>
      </c>
      <c r="V2544" t="s">
        <v>13478</v>
      </c>
      <c r="Z2544">
        <v>109.796278</v>
      </c>
      <c r="AA2544">
        <v>-7.4120929999999996</v>
      </c>
      <c r="AB2544" t="s">
        <v>13479</v>
      </c>
      <c r="AC2544" t="s">
        <v>237</v>
      </c>
      <c r="AL2544" t="s">
        <v>218</v>
      </c>
      <c r="AM2544" t="s">
        <v>12722</v>
      </c>
      <c r="AN2544" t="s">
        <v>6</v>
      </c>
      <c r="AO2544" t="s">
        <v>9910</v>
      </c>
      <c r="AP2544" s="57">
        <v>46249.333333333336</v>
      </c>
      <c r="AR2544" t="s">
        <v>219</v>
      </c>
      <c r="AS2544" t="s">
        <v>262</v>
      </c>
      <c r="AT2544" t="s">
        <v>231</v>
      </c>
      <c r="AU2544">
        <v>20260815</v>
      </c>
      <c r="AV2544" t="s">
        <v>222</v>
      </c>
      <c r="AW2544" t="s">
        <v>1012</v>
      </c>
      <c r="AX2544" t="s">
        <v>223</v>
      </c>
      <c r="BA2544" s="57">
        <v>46249.333333333336</v>
      </c>
      <c r="BB2544" t="s">
        <v>12722</v>
      </c>
      <c r="BC2544">
        <v>2026</v>
      </c>
      <c r="BD2544">
        <v>8</v>
      </c>
      <c r="BE2544">
        <v>15</v>
      </c>
      <c r="BF2544" s="6">
        <f t="shared" si="117"/>
        <v>46249</v>
      </c>
      <c r="BG2544">
        <f t="shared" si="118"/>
        <v>-0.33333333333575865</v>
      </c>
      <c r="BH2544" t="str">
        <f t="shared" si="119"/>
        <v>COMPLY</v>
      </c>
      <c r="BI2544" t="e">
        <f>VLOOKUP(H2544,Sheet2!$A$1:$B$270,2,FALSE)</f>
        <v>#N/A</v>
      </c>
    </row>
    <row r="2545" spans="1:61">
      <c r="A2545">
        <v>2544</v>
      </c>
      <c r="B2545">
        <v>1002531242</v>
      </c>
      <c r="C2545">
        <v>3</v>
      </c>
      <c r="D2545" t="s">
        <v>38</v>
      </c>
      <c r="E2545">
        <v>5</v>
      </c>
      <c r="F2545" t="s">
        <v>92</v>
      </c>
      <c r="G2545" t="s">
        <v>89</v>
      </c>
      <c r="H2545" t="s">
        <v>270</v>
      </c>
      <c r="I2545" t="s">
        <v>213</v>
      </c>
      <c r="J2545" t="s">
        <v>214</v>
      </c>
      <c r="K2545" t="s">
        <v>149</v>
      </c>
      <c r="L2545" t="s">
        <v>215</v>
      </c>
      <c r="M2545" t="s">
        <v>240</v>
      </c>
      <c r="N2545" t="s">
        <v>216</v>
      </c>
      <c r="O2545" s="57">
        <v>46251.681215277778</v>
      </c>
      <c r="P2545" s="57">
        <v>46251.681956018518</v>
      </c>
      <c r="Q2545">
        <v>69368283</v>
      </c>
      <c r="S2545">
        <v>152643202394</v>
      </c>
      <c r="T2545" t="s">
        <v>13480</v>
      </c>
      <c r="U2545" t="s">
        <v>13481</v>
      </c>
      <c r="V2545" t="s">
        <v>13482</v>
      </c>
      <c r="Z2545">
        <v>111.8271879</v>
      </c>
      <c r="AA2545">
        <v>-7.1449569000000004</v>
      </c>
      <c r="AB2545" t="s">
        <v>13483</v>
      </c>
      <c r="AC2545" t="s">
        <v>237</v>
      </c>
      <c r="AL2545" t="s">
        <v>218</v>
      </c>
      <c r="AM2545" t="s">
        <v>10505</v>
      </c>
      <c r="AN2545" t="s">
        <v>6</v>
      </c>
      <c r="AO2545" t="s">
        <v>10611</v>
      </c>
      <c r="AP2545" s="57">
        <v>46252.541666666664</v>
      </c>
      <c r="AR2545" t="s">
        <v>241</v>
      </c>
      <c r="AS2545" t="s">
        <v>270</v>
      </c>
      <c r="AT2545" t="s">
        <v>231</v>
      </c>
      <c r="AV2545" t="s">
        <v>240</v>
      </c>
      <c r="AW2545" t="s">
        <v>1010</v>
      </c>
      <c r="AX2545" t="s">
        <v>223</v>
      </c>
      <c r="BA2545" s="57">
        <v>46252.541666666664</v>
      </c>
      <c r="BB2545" t="s">
        <v>10505</v>
      </c>
      <c r="BF2545" s="6" t="e">
        <f t="shared" si="117"/>
        <v>#NUM!</v>
      </c>
      <c r="BG2545" t="e">
        <f t="shared" si="118"/>
        <v>#NUM!</v>
      </c>
      <c r="BH2545" t="e">
        <f t="shared" si="119"/>
        <v>#NUM!</v>
      </c>
      <c r="BI2545" t="str">
        <f>VLOOKUP(H2545,Sheet2!$A$1:$B$270,2,FALSE)</f>
        <v>BOJONEGORO</v>
      </c>
    </row>
    <row r="2546" spans="1:61">
      <c r="A2546">
        <v>2545</v>
      </c>
      <c r="B2546">
        <v>1002517694</v>
      </c>
      <c r="C2546">
        <v>3</v>
      </c>
      <c r="D2546" t="s">
        <v>45</v>
      </c>
      <c r="E2546">
        <v>5</v>
      </c>
      <c r="F2546" t="s">
        <v>211</v>
      </c>
      <c r="G2546" t="s">
        <v>116</v>
      </c>
      <c r="H2546" t="s">
        <v>359</v>
      </c>
      <c r="I2546" t="s">
        <v>213</v>
      </c>
      <c r="J2546" t="s">
        <v>214</v>
      </c>
      <c r="K2546" t="s">
        <v>149</v>
      </c>
      <c r="L2546" t="s">
        <v>215</v>
      </c>
      <c r="M2546" t="s">
        <v>76</v>
      </c>
      <c r="N2546" t="s">
        <v>216</v>
      </c>
      <c r="O2546" s="57">
        <v>46244.547893518517</v>
      </c>
      <c r="P2546" s="57">
        <v>46244.734722222223</v>
      </c>
      <c r="Q2546">
        <v>69362412</v>
      </c>
      <c r="S2546">
        <v>172620205021</v>
      </c>
      <c r="T2546" t="s">
        <v>6775</v>
      </c>
      <c r="U2546" t="s">
        <v>6776</v>
      </c>
      <c r="V2546" t="s">
        <v>6777</v>
      </c>
      <c r="Z2546">
        <v>116.47072378546</v>
      </c>
      <c r="AA2546">
        <v>-8.6226522507887697</v>
      </c>
      <c r="AB2546" t="s">
        <v>6778</v>
      </c>
      <c r="AC2546" t="s">
        <v>217</v>
      </c>
      <c r="AL2546" t="s">
        <v>218</v>
      </c>
      <c r="AM2546" t="s">
        <v>6779</v>
      </c>
      <c r="AN2546" t="s">
        <v>6</v>
      </c>
      <c r="AO2546" s="57">
        <v>46303.548472222225</v>
      </c>
      <c r="AP2546" s="57">
        <v>46245.541666666664</v>
      </c>
      <c r="AR2546" t="s">
        <v>219</v>
      </c>
      <c r="AS2546" t="s">
        <v>359</v>
      </c>
      <c r="AT2546" t="s">
        <v>231</v>
      </c>
      <c r="AU2546">
        <v>20260810</v>
      </c>
      <c r="AV2546" t="s">
        <v>222</v>
      </c>
      <c r="AW2546" t="s">
        <v>1012</v>
      </c>
      <c r="AX2546" t="s">
        <v>223</v>
      </c>
      <c r="BA2546" s="57">
        <v>46245.541666666664</v>
      </c>
      <c r="BB2546" t="s">
        <v>6779</v>
      </c>
      <c r="BC2546">
        <v>2026</v>
      </c>
      <c r="BD2546">
        <v>8</v>
      </c>
      <c r="BE2546">
        <v>10</v>
      </c>
      <c r="BF2546" s="6">
        <f t="shared" si="117"/>
        <v>46244</v>
      </c>
      <c r="BG2546">
        <f t="shared" si="118"/>
        <v>-1.5416666666642413</v>
      </c>
      <c r="BH2546" t="str">
        <f t="shared" si="119"/>
        <v>COMPLY</v>
      </c>
      <c r="BI2546" t="str">
        <f>VLOOKUP(H2546,Sheet2!$A$1:$B$270,2,FALSE)</f>
        <v>SELONG</v>
      </c>
    </row>
    <row r="2547" spans="1:61">
      <c r="A2547">
        <v>2546</v>
      </c>
      <c r="B2547">
        <v>1002509390</v>
      </c>
      <c r="C2547">
        <v>3</v>
      </c>
      <c r="D2547" t="s">
        <v>34</v>
      </c>
      <c r="E2547">
        <v>5</v>
      </c>
      <c r="F2547" t="s">
        <v>585</v>
      </c>
      <c r="G2547" t="s">
        <v>83</v>
      </c>
      <c r="H2547" t="s">
        <v>325</v>
      </c>
      <c r="I2547" t="s">
        <v>213</v>
      </c>
      <c r="J2547" t="s">
        <v>214</v>
      </c>
      <c r="K2547" t="s">
        <v>149</v>
      </c>
      <c r="M2547" t="s">
        <v>76</v>
      </c>
      <c r="N2547" t="s">
        <v>216</v>
      </c>
      <c r="O2547" s="57">
        <v>46238.745567129627</v>
      </c>
      <c r="P2547" s="57">
        <v>46241.356840277775</v>
      </c>
      <c r="Q2547">
        <v>69358646</v>
      </c>
      <c r="S2547">
        <v>172401793385</v>
      </c>
      <c r="T2547" t="s">
        <v>3734</v>
      </c>
      <c r="U2547" t="s">
        <v>3735</v>
      </c>
      <c r="V2547" t="s">
        <v>3736</v>
      </c>
      <c r="Z2547">
        <v>115.225009</v>
      </c>
      <c r="AA2547">
        <v>-8.6527449999999995</v>
      </c>
      <c r="AB2547" t="s">
        <v>3737</v>
      </c>
      <c r="AC2547" t="s">
        <v>230</v>
      </c>
      <c r="AL2547" t="s">
        <v>218</v>
      </c>
      <c r="AM2547" t="s">
        <v>3738</v>
      </c>
      <c r="AN2547" t="s">
        <v>6</v>
      </c>
      <c r="AO2547" s="57">
        <v>46120.746469907404</v>
      </c>
      <c r="AP2547" s="57">
        <v>46240.541666666664</v>
      </c>
      <c r="AR2547" t="s">
        <v>219</v>
      </c>
      <c r="AS2547" t="s">
        <v>325</v>
      </c>
      <c r="AT2547" t="s">
        <v>646</v>
      </c>
      <c r="AU2547">
        <v>20260807</v>
      </c>
      <c r="AV2547" t="s">
        <v>222</v>
      </c>
      <c r="AW2547" t="s">
        <v>561</v>
      </c>
      <c r="AX2547" t="s">
        <v>223</v>
      </c>
      <c r="BA2547" s="57">
        <v>46240.541666666664</v>
      </c>
      <c r="BB2547" t="s">
        <v>3738</v>
      </c>
      <c r="BC2547">
        <v>2026</v>
      </c>
      <c r="BD2547">
        <v>8</v>
      </c>
      <c r="BE2547">
        <v>7</v>
      </c>
      <c r="BF2547" s="6">
        <f t="shared" si="117"/>
        <v>46241</v>
      </c>
      <c r="BG2547">
        <f t="shared" si="118"/>
        <v>0.45833333333575865</v>
      </c>
      <c r="BH2547" t="str">
        <f t="shared" si="119"/>
        <v>COMPLY</v>
      </c>
      <c r="BI2547" t="str">
        <f>VLOOKUP(H2547,Sheet2!$A$1:$B$270,2,FALSE)</f>
        <v>SANUR</v>
      </c>
    </row>
    <row r="2548" spans="1:61">
      <c r="A2548">
        <v>2547</v>
      </c>
      <c r="B2548">
        <v>1002510331</v>
      </c>
      <c r="C2548">
        <v>3</v>
      </c>
      <c r="D2548" t="s">
        <v>59</v>
      </c>
      <c r="E2548">
        <v>4</v>
      </c>
      <c r="F2548" t="s">
        <v>243</v>
      </c>
      <c r="G2548" t="s">
        <v>896</v>
      </c>
      <c r="H2548" t="s">
        <v>914</v>
      </c>
      <c r="I2548" t="s">
        <v>213</v>
      </c>
      <c r="J2548" t="s">
        <v>214</v>
      </c>
      <c r="K2548" t="s">
        <v>149</v>
      </c>
      <c r="L2548" t="s">
        <v>215</v>
      </c>
      <c r="M2548" t="s">
        <v>76</v>
      </c>
      <c r="N2548" t="s">
        <v>216</v>
      </c>
      <c r="O2548" s="57">
        <v>46239.499259259261</v>
      </c>
      <c r="P2548" s="57">
        <v>46240.601215277777</v>
      </c>
      <c r="Q2548">
        <v>69359049</v>
      </c>
      <c r="S2548">
        <v>141146114676</v>
      </c>
      <c r="T2548" t="s">
        <v>3739</v>
      </c>
      <c r="U2548" t="s">
        <v>3740</v>
      </c>
      <c r="V2548" t="s">
        <v>3741</v>
      </c>
      <c r="Z2548">
        <v>110.33840840000001</v>
      </c>
      <c r="AA2548">
        <v>-7.5934204000000003</v>
      </c>
      <c r="AB2548" t="s">
        <v>3742</v>
      </c>
      <c r="AC2548" t="s">
        <v>237</v>
      </c>
      <c r="AL2548" t="s">
        <v>218</v>
      </c>
      <c r="AM2548" t="s">
        <v>3743</v>
      </c>
      <c r="AN2548" t="s">
        <v>6</v>
      </c>
      <c r="AO2548" s="57">
        <v>46150.506828703707</v>
      </c>
      <c r="AP2548" s="57">
        <v>46240.541666666664</v>
      </c>
      <c r="AR2548" t="s">
        <v>219</v>
      </c>
      <c r="AS2548" t="s">
        <v>914</v>
      </c>
      <c r="AT2548" t="s">
        <v>231</v>
      </c>
      <c r="AU2548">
        <v>20260806</v>
      </c>
      <c r="AV2548" t="s">
        <v>222</v>
      </c>
      <c r="AW2548" t="s">
        <v>1014</v>
      </c>
      <c r="AX2548" t="s">
        <v>223</v>
      </c>
      <c r="BA2548" s="57">
        <v>46240.541666666664</v>
      </c>
      <c r="BB2548" t="s">
        <v>3743</v>
      </c>
      <c r="BC2548">
        <v>2026</v>
      </c>
      <c r="BD2548">
        <v>8</v>
      </c>
      <c r="BE2548">
        <v>6</v>
      </c>
      <c r="BF2548" s="6">
        <f t="shared" si="117"/>
        <v>46240</v>
      </c>
      <c r="BG2548">
        <f t="shared" si="118"/>
        <v>-0.54166666666424135</v>
      </c>
      <c r="BH2548" t="str">
        <f t="shared" si="119"/>
        <v>COMPLY</v>
      </c>
      <c r="BI2548" t="e">
        <f>VLOOKUP(H2548,Sheet2!$A$1:$B$270,2,FALSE)</f>
        <v>#N/A</v>
      </c>
    </row>
    <row r="2549" spans="1:61">
      <c r="A2549">
        <v>2548</v>
      </c>
      <c r="B2549">
        <v>1002506844</v>
      </c>
      <c r="C2549">
        <v>3</v>
      </c>
      <c r="D2549" t="s">
        <v>55</v>
      </c>
      <c r="E2549">
        <v>5</v>
      </c>
      <c r="F2549" t="s">
        <v>313</v>
      </c>
      <c r="G2549" t="s">
        <v>126</v>
      </c>
      <c r="H2549" t="s">
        <v>382</v>
      </c>
      <c r="I2549" t="s">
        <v>9791</v>
      </c>
      <c r="J2549" t="s">
        <v>214</v>
      </c>
      <c r="K2549" t="s">
        <v>149</v>
      </c>
      <c r="M2549" t="s">
        <v>76</v>
      </c>
      <c r="N2549" t="s">
        <v>9792</v>
      </c>
      <c r="O2549" s="57">
        <v>46238.38013888889</v>
      </c>
      <c r="P2549" s="57">
        <v>46239.809189814812</v>
      </c>
      <c r="Q2549">
        <v>68982560</v>
      </c>
      <c r="S2549">
        <v>152303243826</v>
      </c>
      <c r="T2549" t="s">
        <v>13484</v>
      </c>
      <c r="U2549" t="s">
        <v>13485</v>
      </c>
      <c r="V2549" t="s">
        <v>13486</v>
      </c>
      <c r="Z2549">
        <v>112.804993465403</v>
      </c>
      <c r="AA2549">
        <v>-7.2823717773085601</v>
      </c>
      <c r="AB2549" t="s">
        <v>13487</v>
      </c>
      <c r="AC2549" t="s">
        <v>226</v>
      </c>
      <c r="AL2549" t="s">
        <v>218</v>
      </c>
      <c r="AM2549" t="s">
        <v>13487</v>
      </c>
      <c r="AN2549" t="s">
        <v>6</v>
      </c>
      <c r="AO2549" s="57">
        <v>46120.382361111115</v>
      </c>
      <c r="AR2549" t="s">
        <v>219</v>
      </c>
      <c r="AS2549" t="s">
        <v>382</v>
      </c>
      <c r="AT2549" t="s">
        <v>231</v>
      </c>
      <c r="AU2549">
        <v>20260805</v>
      </c>
      <c r="AV2549" t="s">
        <v>222</v>
      </c>
      <c r="AW2549" t="s">
        <v>10046</v>
      </c>
      <c r="AX2549" t="s">
        <v>223</v>
      </c>
      <c r="BA2549" s="57">
        <v>46238.541666666664</v>
      </c>
      <c r="BB2549" t="s">
        <v>13487</v>
      </c>
      <c r="BC2549">
        <v>2026</v>
      </c>
      <c r="BD2549">
        <v>8</v>
      </c>
      <c r="BE2549">
        <v>5</v>
      </c>
      <c r="BF2549" s="6">
        <f t="shared" si="117"/>
        <v>46239</v>
      </c>
      <c r="BG2549">
        <f t="shared" si="118"/>
        <v>0.45833333333575865</v>
      </c>
      <c r="BH2549" t="str">
        <f t="shared" si="119"/>
        <v>COMPLY</v>
      </c>
      <c r="BI2549" t="str">
        <f>VLOOKUP(H2549,Sheet2!$A$1:$B$270,2,FALSE)</f>
        <v>SURABAYA SELATAN</v>
      </c>
    </row>
    <row r="2550" spans="1:61">
      <c r="A2550">
        <v>2549</v>
      </c>
      <c r="B2550">
        <v>1002527050</v>
      </c>
      <c r="C2550">
        <v>3</v>
      </c>
      <c r="D2550" t="s">
        <v>59</v>
      </c>
      <c r="E2550">
        <v>4</v>
      </c>
      <c r="F2550" t="s">
        <v>567</v>
      </c>
      <c r="G2550" t="s">
        <v>902</v>
      </c>
      <c r="H2550" t="s">
        <v>923</v>
      </c>
      <c r="I2550" t="s">
        <v>213</v>
      </c>
      <c r="J2550" t="s">
        <v>214</v>
      </c>
      <c r="K2550" t="s">
        <v>149</v>
      </c>
      <c r="L2550" t="s">
        <v>215</v>
      </c>
      <c r="M2550" t="s">
        <v>575</v>
      </c>
      <c r="N2550" t="s">
        <v>216</v>
      </c>
      <c r="O2550" s="57">
        <v>46248.666631944441</v>
      </c>
      <c r="P2550" s="57">
        <v>46251.612060185187</v>
      </c>
      <c r="Q2550">
        <v>69366310</v>
      </c>
      <c r="S2550">
        <v>146129128612</v>
      </c>
      <c r="T2550" t="s">
        <v>11044</v>
      </c>
      <c r="U2550" t="s">
        <v>13488</v>
      </c>
      <c r="V2550" t="s">
        <v>13489</v>
      </c>
      <c r="Z2550">
        <v>110.34189859999999</v>
      </c>
      <c r="AA2550">
        <v>-7.8528533999999999</v>
      </c>
      <c r="AB2550" t="s">
        <v>11047</v>
      </c>
      <c r="AC2550" t="s">
        <v>237</v>
      </c>
      <c r="AL2550" t="s">
        <v>218</v>
      </c>
      <c r="AM2550" t="s">
        <v>13490</v>
      </c>
      <c r="AN2550" t="s">
        <v>6</v>
      </c>
      <c r="AO2550" t="s">
        <v>9938</v>
      </c>
      <c r="AP2550" s="57">
        <v>46250.333333333336</v>
      </c>
      <c r="AR2550" t="s">
        <v>14</v>
      </c>
      <c r="AS2550" t="s">
        <v>923</v>
      </c>
      <c r="AT2550" t="s">
        <v>231</v>
      </c>
      <c r="AV2550" t="s">
        <v>13491</v>
      </c>
      <c r="AW2550" t="s">
        <v>1010</v>
      </c>
      <c r="AX2550" t="s">
        <v>223</v>
      </c>
      <c r="BA2550" s="57">
        <v>46250.333333333336</v>
      </c>
      <c r="BB2550" t="s">
        <v>13490</v>
      </c>
      <c r="BF2550" s="6" t="e">
        <f t="shared" si="117"/>
        <v>#NUM!</v>
      </c>
      <c r="BG2550" t="e">
        <f t="shared" si="118"/>
        <v>#NUM!</v>
      </c>
      <c r="BH2550" t="e">
        <f t="shared" si="119"/>
        <v>#NUM!</v>
      </c>
      <c r="BI2550" t="e">
        <f>VLOOKUP(H2550,Sheet2!$A$1:$B$270,2,FALSE)</f>
        <v>#N/A</v>
      </c>
    </row>
    <row r="2551" spans="1:61">
      <c r="A2551">
        <v>2550</v>
      </c>
      <c r="B2551">
        <v>1002527936</v>
      </c>
      <c r="C2551">
        <v>3</v>
      </c>
      <c r="D2551" t="s">
        <v>55</v>
      </c>
      <c r="E2551">
        <v>5</v>
      </c>
      <c r="F2551" t="s">
        <v>228</v>
      </c>
      <c r="G2551" t="s">
        <v>127</v>
      </c>
      <c r="H2551" t="s">
        <v>229</v>
      </c>
      <c r="I2551" t="s">
        <v>213</v>
      </c>
      <c r="J2551" t="s">
        <v>214</v>
      </c>
      <c r="K2551" t="s">
        <v>149</v>
      </c>
      <c r="M2551" t="s">
        <v>76</v>
      </c>
      <c r="N2551" t="s">
        <v>216</v>
      </c>
      <c r="O2551" s="57">
        <v>46249.447800925926</v>
      </c>
      <c r="P2551" s="57">
        <v>46249.575057870374</v>
      </c>
      <c r="Q2551">
        <v>69365776</v>
      </c>
      <c r="S2551">
        <v>152426928205</v>
      </c>
      <c r="T2551" t="s">
        <v>13492</v>
      </c>
      <c r="U2551" t="s">
        <v>13493</v>
      </c>
      <c r="V2551" t="s">
        <v>13494</v>
      </c>
      <c r="Z2551">
        <v>113.476433</v>
      </c>
      <c r="AA2551">
        <v>-7.2207052000000003</v>
      </c>
      <c r="AB2551" t="s">
        <v>13495</v>
      </c>
      <c r="AC2551" t="s">
        <v>230</v>
      </c>
      <c r="AL2551" t="s">
        <v>218</v>
      </c>
      <c r="AM2551" t="s">
        <v>13496</v>
      </c>
      <c r="AN2551" t="s">
        <v>6</v>
      </c>
      <c r="AO2551" t="s">
        <v>9834</v>
      </c>
      <c r="AR2551" t="s">
        <v>219</v>
      </c>
      <c r="AS2551" t="s">
        <v>229</v>
      </c>
      <c r="AT2551" t="s">
        <v>221</v>
      </c>
      <c r="AU2551">
        <v>20260815</v>
      </c>
      <c r="AV2551" t="s">
        <v>222</v>
      </c>
      <c r="AW2551" t="s">
        <v>561</v>
      </c>
      <c r="AX2551" t="s">
        <v>223</v>
      </c>
      <c r="BA2551" s="57">
        <v>46249.291666666664</v>
      </c>
      <c r="BB2551" t="s">
        <v>13496</v>
      </c>
      <c r="BC2551">
        <v>2026</v>
      </c>
      <c r="BD2551">
        <v>8</v>
      </c>
      <c r="BE2551">
        <v>15</v>
      </c>
      <c r="BF2551" s="6">
        <f t="shared" si="117"/>
        <v>46249</v>
      </c>
      <c r="BG2551">
        <f t="shared" si="118"/>
        <v>-0.29166666666424135</v>
      </c>
      <c r="BH2551" t="str">
        <f t="shared" si="119"/>
        <v>COMPLY</v>
      </c>
      <c r="BI2551" t="str">
        <f>VLOOKUP(H2551,Sheet2!$A$1:$B$270,2,FALSE)</f>
        <v>MADURA</v>
      </c>
    </row>
    <row r="2552" spans="1:61">
      <c r="A2552">
        <v>2551</v>
      </c>
      <c r="B2552">
        <v>1002521229</v>
      </c>
      <c r="C2552">
        <v>3</v>
      </c>
      <c r="D2552" t="s">
        <v>34</v>
      </c>
      <c r="E2552">
        <v>5</v>
      </c>
      <c r="F2552" t="s">
        <v>585</v>
      </c>
      <c r="G2552" t="s">
        <v>86</v>
      </c>
      <c r="H2552" t="s">
        <v>276</v>
      </c>
      <c r="I2552" t="s">
        <v>213</v>
      </c>
      <c r="J2552" t="s">
        <v>214</v>
      </c>
      <c r="K2552" t="s">
        <v>149</v>
      </c>
      <c r="M2552" t="s">
        <v>76</v>
      </c>
      <c r="N2552" t="s">
        <v>1016</v>
      </c>
      <c r="O2552" s="57">
        <v>46246.356990740744</v>
      </c>
      <c r="P2552" s="57">
        <v>46247.794768518521</v>
      </c>
      <c r="Q2552">
        <v>69363827</v>
      </c>
      <c r="S2552">
        <v>172418758371</v>
      </c>
      <c r="T2552" t="s">
        <v>8713</v>
      </c>
      <c r="U2552" t="s">
        <v>8714</v>
      </c>
      <c r="V2552" t="s">
        <v>8715</v>
      </c>
      <c r="Z2552">
        <v>115.20093</v>
      </c>
      <c r="AA2552">
        <v>-8.6287427999999995</v>
      </c>
      <c r="AB2552" t="s">
        <v>8716</v>
      </c>
      <c r="AC2552" t="s">
        <v>226</v>
      </c>
      <c r="AL2552" t="s">
        <v>218</v>
      </c>
      <c r="AM2552" t="s">
        <v>8717</v>
      </c>
      <c r="AN2552" t="s">
        <v>6</v>
      </c>
      <c r="AO2552" s="57">
        <v>46364.361018518517</v>
      </c>
      <c r="AP2552" s="57">
        <v>46247.541666666664</v>
      </c>
      <c r="AR2552" t="s">
        <v>219</v>
      </c>
      <c r="AS2552" t="s">
        <v>276</v>
      </c>
      <c r="AT2552" t="s">
        <v>221</v>
      </c>
      <c r="AU2552">
        <v>20260813</v>
      </c>
      <c r="AV2552" t="s">
        <v>222</v>
      </c>
      <c r="AW2552" t="s">
        <v>561</v>
      </c>
      <c r="AX2552" t="s">
        <v>223</v>
      </c>
      <c r="BA2552" s="57">
        <v>46247.541666666664</v>
      </c>
      <c r="BB2552" t="s">
        <v>8717</v>
      </c>
      <c r="BC2552">
        <v>2026</v>
      </c>
      <c r="BD2552">
        <v>8</v>
      </c>
      <c r="BE2552">
        <v>13</v>
      </c>
      <c r="BF2552" s="6">
        <f t="shared" si="117"/>
        <v>46247</v>
      </c>
      <c r="BG2552">
        <f t="shared" si="118"/>
        <v>-0.54166666666424135</v>
      </c>
      <c r="BH2552" t="str">
        <f t="shared" si="119"/>
        <v>COMPLY</v>
      </c>
      <c r="BI2552" t="str">
        <f>VLOOKUP(H2552,Sheet2!$A$1:$B$270,2,FALSE)</f>
        <v>UBUNG</v>
      </c>
    </row>
    <row r="2553" spans="1:61">
      <c r="A2553">
        <v>2552</v>
      </c>
      <c r="B2553">
        <v>1002505610</v>
      </c>
      <c r="C2553">
        <v>3</v>
      </c>
      <c r="D2553" t="s">
        <v>45</v>
      </c>
      <c r="E2553">
        <v>5</v>
      </c>
      <c r="F2553" t="s">
        <v>211</v>
      </c>
      <c r="G2553" t="s">
        <v>116</v>
      </c>
      <c r="H2553" t="s">
        <v>272</v>
      </c>
      <c r="I2553" t="s">
        <v>213</v>
      </c>
      <c r="J2553" t="s">
        <v>214</v>
      </c>
      <c r="K2553" t="s">
        <v>149</v>
      </c>
      <c r="M2553" t="s">
        <v>575</v>
      </c>
      <c r="N2553" t="s">
        <v>216</v>
      </c>
      <c r="O2553" s="57">
        <v>46237.395532407405</v>
      </c>
      <c r="P2553" s="57">
        <v>46248.680879629632</v>
      </c>
      <c r="Q2553">
        <v>69357231</v>
      </c>
      <c r="S2553">
        <v>172604214069</v>
      </c>
      <c r="T2553" t="s">
        <v>3752</v>
      </c>
      <c r="U2553" t="s">
        <v>3753</v>
      </c>
      <c r="V2553" t="s">
        <v>6781</v>
      </c>
      <c r="Z2553">
        <v>116.04406620624</v>
      </c>
      <c r="AA2553">
        <v>-8.3513482703951194</v>
      </c>
      <c r="AB2553" t="s">
        <v>3754</v>
      </c>
      <c r="AC2553" t="s">
        <v>291</v>
      </c>
      <c r="AL2553" t="s">
        <v>218</v>
      </c>
      <c r="AM2553" t="s">
        <v>6782</v>
      </c>
      <c r="AN2553" t="s">
        <v>6</v>
      </c>
      <c r="AO2553" s="57">
        <v>46089.402928240743</v>
      </c>
      <c r="AP2553" s="57">
        <v>46245.333333333336</v>
      </c>
      <c r="AR2553" t="s">
        <v>14</v>
      </c>
      <c r="AS2553" t="s">
        <v>272</v>
      </c>
      <c r="AT2553" t="s">
        <v>231</v>
      </c>
      <c r="AV2553" t="s">
        <v>13497</v>
      </c>
      <c r="AW2553" t="s">
        <v>561</v>
      </c>
      <c r="AX2553" t="s">
        <v>223</v>
      </c>
      <c r="BA2553" s="57">
        <v>46245.333333333336</v>
      </c>
      <c r="BB2553" t="s">
        <v>6782</v>
      </c>
      <c r="BF2553" s="6" t="e">
        <f t="shared" si="117"/>
        <v>#NUM!</v>
      </c>
      <c r="BG2553" t="e">
        <f t="shared" si="118"/>
        <v>#NUM!</v>
      </c>
      <c r="BH2553" t="e">
        <f t="shared" si="119"/>
        <v>#NUM!</v>
      </c>
      <c r="BI2553" t="str">
        <f>VLOOKUP(H2553,Sheet2!$A$1:$B$270,2,FALSE)</f>
        <v>SELONG</v>
      </c>
    </row>
    <row r="2554" spans="1:61">
      <c r="A2554">
        <v>2553</v>
      </c>
      <c r="B2554">
        <v>1002525429</v>
      </c>
      <c r="C2554">
        <v>3</v>
      </c>
      <c r="D2554" t="s">
        <v>45</v>
      </c>
      <c r="E2554">
        <v>5</v>
      </c>
      <c r="F2554" t="s">
        <v>211</v>
      </c>
      <c r="G2554" t="s">
        <v>115</v>
      </c>
      <c r="H2554" t="s">
        <v>279</v>
      </c>
      <c r="I2554" t="s">
        <v>213</v>
      </c>
      <c r="J2554" t="s">
        <v>214</v>
      </c>
      <c r="K2554" t="s">
        <v>149</v>
      </c>
      <c r="L2554" t="s">
        <v>215</v>
      </c>
      <c r="M2554" t="s">
        <v>277</v>
      </c>
      <c r="N2554" t="s">
        <v>216</v>
      </c>
      <c r="O2554" s="57">
        <v>46248.345092592594</v>
      </c>
      <c r="P2554" s="57">
        <v>46251.571944444448</v>
      </c>
      <c r="Q2554">
        <v>69365594</v>
      </c>
      <c r="S2554">
        <v>172603791381</v>
      </c>
      <c r="T2554" t="s">
        <v>13498</v>
      </c>
      <c r="U2554" t="s">
        <v>13499</v>
      </c>
      <c r="V2554" t="s">
        <v>13500</v>
      </c>
      <c r="Z2554">
        <v>116.281946</v>
      </c>
      <c r="AA2554">
        <v>-8.7148029999999999</v>
      </c>
      <c r="AB2554" t="s">
        <v>13501</v>
      </c>
      <c r="AC2554" t="s">
        <v>237</v>
      </c>
      <c r="AL2554" t="s">
        <v>218</v>
      </c>
      <c r="AM2554" t="s">
        <v>13502</v>
      </c>
      <c r="AN2554" t="s">
        <v>6</v>
      </c>
      <c r="AO2554" t="s">
        <v>12468</v>
      </c>
      <c r="AP2554" s="57">
        <v>46249.625</v>
      </c>
      <c r="AQ2554" t="s">
        <v>248</v>
      </c>
      <c r="AR2554" t="s">
        <v>278</v>
      </c>
      <c r="AS2554" t="s">
        <v>279</v>
      </c>
      <c r="AT2554" t="s">
        <v>231</v>
      </c>
      <c r="AV2554" t="s">
        <v>13503</v>
      </c>
      <c r="AW2554" t="s">
        <v>938</v>
      </c>
      <c r="AX2554" t="s">
        <v>223</v>
      </c>
      <c r="BA2554" s="57">
        <v>46249.625</v>
      </c>
      <c r="BB2554" t="s">
        <v>13502</v>
      </c>
      <c r="BF2554" s="6" t="e">
        <f t="shared" si="117"/>
        <v>#NUM!</v>
      </c>
      <c r="BG2554" t="e">
        <f t="shared" si="118"/>
        <v>#NUM!</v>
      </c>
      <c r="BH2554" t="e">
        <f t="shared" si="119"/>
        <v>#NUM!</v>
      </c>
      <c r="BI2554" t="str">
        <f>VLOOKUP(H2554,Sheet2!$A$1:$B$270,2,FALSE)</f>
        <v>SELONG</v>
      </c>
    </row>
    <row r="2555" spans="1:61">
      <c r="A2555">
        <v>2554</v>
      </c>
      <c r="B2555">
        <v>1002519567</v>
      </c>
      <c r="C2555">
        <v>3</v>
      </c>
      <c r="D2555" t="s">
        <v>38</v>
      </c>
      <c r="E2555">
        <v>5</v>
      </c>
      <c r="F2555" t="s">
        <v>90</v>
      </c>
      <c r="G2555" t="s">
        <v>90</v>
      </c>
      <c r="H2555" t="s">
        <v>354</v>
      </c>
      <c r="I2555" t="s">
        <v>213</v>
      </c>
      <c r="J2555" t="s">
        <v>214</v>
      </c>
      <c r="K2555" t="s">
        <v>149</v>
      </c>
      <c r="L2555" t="s">
        <v>215</v>
      </c>
      <c r="M2555" t="s">
        <v>76</v>
      </c>
      <c r="N2555" t="s">
        <v>216</v>
      </c>
      <c r="O2555" s="57">
        <v>46245.482592592591</v>
      </c>
      <c r="P2555" s="57">
        <v>46246.54415509259</v>
      </c>
      <c r="Q2555">
        <v>69363158</v>
      </c>
      <c r="S2555">
        <v>152639219486</v>
      </c>
      <c r="T2555" t="s">
        <v>7806</v>
      </c>
      <c r="U2555" t="s">
        <v>7807</v>
      </c>
      <c r="V2555" t="s">
        <v>7808</v>
      </c>
      <c r="Z2555">
        <v>112.1714284</v>
      </c>
      <c r="AA2555">
        <v>-7.7623531999999997</v>
      </c>
      <c r="AB2555" t="s">
        <v>7809</v>
      </c>
      <c r="AC2555" t="s">
        <v>237</v>
      </c>
      <c r="AL2555" t="s">
        <v>218</v>
      </c>
      <c r="AM2555" t="s">
        <v>6366</v>
      </c>
      <c r="AN2555" t="s">
        <v>6</v>
      </c>
      <c r="AO2555" s="57">
        <v>46334.486145833333</v>
      </c>
      <c r="AP2555" s="57">
        <v>46246.333333333336</v>
      </c>
      <c r="AR2555" t="s">
        <v>219</v>
      </c>
      <c r="AS2555" t="s">
        <v>354</v>
      </c>
      <c r="AT2555" t="s">
        <v>231</v>
      </c>
      <c r="AU2555">
        <v>20260812</v>
      </c>
      <c r="AV2555" t="s">
        <v>222</v>
      </c>
      <c r="AW2555" t="s">
        <v>1010</v>
      </c>
      <c r="AX2555" t="s">
        <v>223</v>
      </c>
      <c r="BA2555" s="57">
        <v>46246.333333333336</v>
      </c>
      <c r="BB2555" t="s">
        <v>6366</v>
      </c>
      <c r="BC2555">
        <v>2026</v>
      </c>
      <c r="BD2555">
        <v>8</v>
      </c>
      <c r="BE2555">
        <v>12</v>
      </c>
      <c r="BF2555" s="6">
        <f t="shared" si="117"/>
        <v>46246</v>
      </c>
      <c r="BG2555">
        <f t="shared" si="118"/>
        <v>-0.33333333333575865</v>
      </c>
      <c r="BH2555" t="str">
        <f t="shared" si="119"/>
        <v>COMPLY</v>
      </c>
      <c r="BI2555" t="str">
        <f>VLOOKUP(H2555,Sheet2!$A$1:$B$270,2,FALSE)</f>
        <v>KEDIRI</v>
      </c>
    </row>
    <row r="2556" spans="1:61">
      <c r="A2556">
        <v>2555</v>
      </c>
      <c r="B2556">
        <v>1002519670</v>
      </c>
      <c r="C2556">
        <v>3</v>
      </c>
      <c r="D2556" t="s">
        <v>59</v>
      </c>
      <c r="E2556">
        <v>4</v>
      </c>
      <c r="F2556" t="s">
        <v>567</v>
      </c>
      <c r="G2556" t="s">
        <v>609</v>
      </c>
      <c r="H2556" t="s">
        <v>611</v>
      </c>
      <c r="I2556" t="s">
        <v>213</v>
      </c>
      <c r="J2556" t="s">
        <v>214</v>
      </c>
      <c r="K2556" t="s">
        <v>149</v>
      </c>
      <c r="L2556" t="s">
        <v>606</v>
      </c>
      <c r="M2556" t="s">
        <v>76</v>
      </c>
      <c r="N2556" t="s">
        <v>216</v>
      </c>
      <c r="O2556" s="57">
        <v>46245.50203703704</v>
      </c>
      <c r="P2556" s="57">
        <v>46246.608124999999</v>
      </c>
      <c r="Q2556">
        <v>69363222</v>
      </c>
      <c r="R2556">
        <v>2742252324</v>
      </c>
      <c r="S2556">
        <v>141114227894</v>
      </c>
      <c r="T2556" t="s">
        <v>7810</v>
      </c>
      <c r="U2556" t="s">
        <v>8718</v>
      </c>
      <c r="V2556" t="s">
        <v>7811</v>
      </c>
      <c r="Z2556">
        <v>110.374210340951</v>
      </c>
      <c r="AA2556">
        <v>-7.8410032862288297</v>
      </c>
      <c r="AB2556" t="s">
        <v>7812</v>
      </c>
      <c r="AC2556" t="s">
        <v>237</v>
      </c>
      <c r="AL2556" t="s">
        <v>218</v>
      </c>
      <c r="AM2556" t="s">
        <v>7813</v>
      </c>
      <c r="AN2556" t="s">
        <v>6</v>
      </c>
      <c r="AO2556" s="57">
        <v>46334.507453703707</v>
      </c>
      <c r="AP2556" s="57">
        <v>46246.541666666664</v>
      </c>
      <c r="AR2556" t="s">
        <v>219</v>
      </c>
      <c r="AS2556" t="s">
        <v>611</v>
      </c>
      <c r="AT2556" t="s">
        <v>231</v>
      </c>
      <c r="AU2556">
        <v>20260812</v>
      </c>
      <c r="AV2556" t="s">
        <v>222</v>
      </c>
      <c r="AW2556" t="s">
        <v>983</v>
      </c>
      <c r="AX2556" t="s">
        <v>223</v>
      </c>
      <c r="BA2556" s="57">
        <v>46246.541666666664</v>
      </c>
      <c r="BB2556" t="s">
        <v>7813</v>
      </c>
      <c r="BC2556">
        <v>2026</v>
      </c>
      <c r="BD2556">
        <v>8</v>
      </c>
      <c r="BE2556">
        <v>12</v>
      </c>
      <c r="BF2556" s="6">
        <f t="shared" si="117"/>
        <v>46246</v>
      </c>
      <c r="BG2556">
        <f t="shared" si="118"/>
        <v>-0.54166666666424135</v>
      </c>
      <c r="BH2556" t="str">
        <f t="shared" si="119"/>
        <v>COMPLY</v>
      </c>
      <c r="BI2556" t="e">
        <f>VLOOKUP(H2556,Sheet2!$A$1:$B$270,2,FALSE)</f>
        <v>#N/A</v>
      </c>
    </row>
    <row r="2557" spans="1:61">
      <c r="A2557">
        <v>2556</v>
      </c>
      <c r="B2557">
        <v>1002515442</v>
      </c>
      <c r="C2557">
        <v>3</v>
      </c>
      <c r="D2557" t="s">
        <v>59</v>
      </c>
      <c r="E2557">
        <v>4</v>
      </c>
      <c r="F2557" t="s">
        <v>567</v>
      </c>
      <c r="G2557" t="s">
        <v>609</v>
      </c>
      <c r="H2557" t="s">
        <v>611</v>
      </c>
      <c r="I2557" t="s">
        <v>213</v>
      </c>
      <c r="J2557" t="s">
        <v>214</v>
      </c>
      <c r="K2557" t="s">
        <v>149</v>
      </c>
      <c r="M2557" t="s">
        <v>76</v>
      </c>
      <c r="N2557" t="s">
        <v>216</v>
      </c>
      <c r="O2557" s="57">
        <v>46241.757187499999</v>
      </c>
      <c r="P2557" s="57">
        <v>46241.941724537035</v>
      </c>
      <c r="Q2557">
        <v>69356259</v>
      </c>
      <c r="S2557">
        <v>141114227834</v>
      </c>
      <c r="T2557" t="s">
        <v>5842</v>
      </c>
      <c r="U2557" t="s">
        <v>5843</v>
      </c>
      <c r="V2557" t="s">
        <v>5844</v>
      </c>
      <c r="Z2557">
        <v>110.39221000000001</v>
      </c>
      <c r="AA2557">
        <v>-7.8263889999999998</v>
      </c>
      <c r="AB2557" t="s">
        <v>5845</v>
      </c>
      <c r="AC2557" t="s">
        <v>291</v>
      </c>
      <c r="AL2557" t="s">
        <v>218</v>
      </c>
      <c r="AM2557" t="s">
        <v>5846</v>
      </c>
      <c r="AN2557" t="s">
        <v>6</v>
      </c>
      <c r="AO2557" s="57">
        <v>46211.767870370371</v>
      </c>
      <c r="AR2557" t="s">
        <v>219</v>
      </c>
      <c r="AS2557" t="s">
        <v>611</v>
      </c>
      <c r="AT2557" t="s">
        <v>231</v>
      </c>
      <c r="AU2557">
        <v>20260807</v>
      </c>
      <c r="AV2557" t="s">
        <v>222</v>
      </c>
      <c r="AW2557" t="s">
        <v>560</v>
      </c>
      <c r="AX2557" t="s">
        <v>223</v>
      </c>
      <c r="BA2557" s="57">
        <v>46241.291666666664</v>
      </c>
      <c r="BB2557" t="s">
        <v>5846</v>
      </c>
      <c r="BC2557">
        <v>2026</v>
      </c>
      <c r="BD2557">
        <v>8</v>
      </c>
      <c r="BE2557">
        <v>7</v>
      </c>
      <c r="BF2557" s="6">
        <f t="shared" si="117"/>
        <v>46241</v>
      </c>
      <c r="BG2557">
        <f t="shared" si="118"/>
        <v>-0.29166666666424135</v>
      </c>
      <c r="BH2557" t="str">
        <f t="shared" si="119"/>
        <v>COMPLY</v>
      </c>
      <c r="BI2557" t="e">
        <f>VLOOKUP(H2557,Sheet2!$A$1:$B$270,2,FALSE)</f>
        <v>#N/A</v>
      </c>
    </row>
    <row r="2558" spans="1:61">
      <c r="A2558">
        <v>2557</v>
      </c>
      <c r="B2558">
        <v>1002528792</v>
      </c>
      <c r="C2558">
        <v>3</v>
      </c>
      <c r="D2558" t="s">
        <v>38</v>
      </c>
      <c r="E2558">
        <v>5</v>
      </c>
      <c r="F2558" t="s">
        <v>90</v>
      </c>
      <c r="G2558" t="s">
        <v>90</v>
      </c>
      <c r="H2558" t="s">
        <v>516</v>
      </c>
      <c r="I2558" t="s">
        <v>213</v>
      </c>
      <c r="J2558" t="s">
        <v>214</v>
      </c>
      <c r="K2558" t="s">
        <v>149</v>
      </c>
      <c r="L2558" t="s">
        <v>215</v>
      </c>
      <c r="M2558" t="s">
        <v>76</v>
      </c>
      <c r="N2558" t="s">
        <v>216</v>
      </c>
      <c r="O2558" s="57">
        <v>46249.728425925925</v>
      </c>
      <c r="P2558" s="57">
        <v>46251.585844907408</v>
      </c>
      <c r="Q2558">
        <v>69367173</v>
      </c>
      <c r="S2558">
        <v>152653205949</v>
      </c>
      <c r="T2558" t="s">
        <v>13504</v>
      </c>
      <c r="U2558" t="s">
        <v>13505</v>
      </c>
      <c r="V2558" t="s">
        <v>13506</v>
      </c>
      <c r="Z2558">
        <v>112.2767913</v>
      </c>
      <c r="AA2558">
        <v>-7.7633348</v>
      </c>
      <c r="AB2558" t="s">
        <v>13507</v>
      </c>
      <c r="AC2558" t="s">
        <v>237</v>
      </c>
      <c r="AL2558" t="s">
        <v>218</v>
      </c>
      <c r="AM2558" t="s">
        <v>11499</v>
      </c>
      <c r="AN2558" t="s">
        <v>6</v>
      </c>
      <c r="AO2558" t="s">
        <v>11169</v>
      </c>
      <c r="AP2558" s="57">
        <v>46250.625</v>
      </c>
      <c r="AR2558" t="s">
        <v>219</v>
      </c>
      <c r="AS2558" t="s">
        <v>516</v>
      </c>
      <c r="AT2558" t="s">
        <v>231</v>
      </c>
      <c r="AU2558">
        <v>20260817</v>
      </c>
      <c r="AV2558" t="s">
        <v>222</v>
      </c>
      <c r="AW2558" t="s">
        <v>1015</v>
      </c>
      <c r="AX2558" t="s">
        <v>223</v>
      </c>
      <c r="BA2558" s="57">
        <v>46250.625</v>
      </c>
      <c r="BB2558" t="s">
        <v>11499</v>
      </c>
      <c r="BC2558">
        <v>2026</v>
      </c>
      <c r="BD2558">
        <v>8</v>
      </c>
      <c r="BE2558">
        <v>17</v>
      </c>
      <c r="BF2558" s="6">
        <f t="shared" si="117"/>
        <v>46251</v>
      </c>
      <c r="BG2558">
        <f t="shared" si="118"/>
        <v>0.375</v>
      </c>
      <c r="BH2558" t="str">
        <f t="shared" si="119"/>
        <v>COMPLY</v>
      </c>
      <c r="BI2558" t="str">
        <f>VLOOKUP(H2558,Sheet2!$A$1:$B$270,2,FALSE)</f>
        <v>KEDIRI</v>
      </c>
    </row>
    <row r="2559" spans="1:61">
      <c r="A2559">
        <v>2558</v>
      </c>
      <c r="B2559">
        <v>1002520779</v>
      </c>
      <c r="C2559">
        <v>3</v>
      </c>
      <c r="D2559" t="s">
        <v>34</v>
      </c>
      <c r="E2559">
        <v>5</v>
      </c>
      <c r="F2559" t="s">
        <v>585</v>
      </c>
      <c r="G2559" t="s">
        <v>81</v>
      </c>
      <c r="H2559" t="s">
        <v>322</v>
      </c>
      <c r="I2559" t="s">
        <v>213</v>
      </c>
      <c r="J2559" t="s">
        <v>214</v>
      </c>
      <c r="K2559" t="s">
        <v>149</v>
      </c>
      <c r="M2559" t="s">
        <v>76</v>
      </c>
      <c r="N2559" t="s">
        <v>216</v>
      </c>
      <c r="O2559" s="57">
        <v>46245.695879629631</v>
      </c>
      <c r="P2559" s="57">
        <v>46248.339317129627</v>
      </c>
      <c r="Q2559">
        <v>69363675</v>
      </c>
      <c r="S2559">
        <v>172415798732</v>
      </c>
      <c r="T2559" t="s">
        <v>4724</v>
      </c>
      <c r="U2559" t="s">
        <v>7814</v>
      </c>
      <c r="V2559" t="s">
        <v>7815</v>
      </c>
      <c r="Z2559">
        <v>115.1776443</v>
      </c>
      <c r="AA2559">
        <v>-8.7611340999999996</v>
      </c>
      <c r="AB2559" t="s">
        <v>4727</v>
      </c>
      <c r="AC2559" t="s">
        <v>230</v>
      </c>
      <c r="AL2559" t="s">
        <v>218</v>
      </c>
      <c r="AM2559" t="s">
        <v>7816</v>
      </c>
      <c r="AN2559" t="s">
        <v>6</v>
      </c>
      <c r="AO2559" s="57">
        <v>46334.704837962963</v>
      </c>
      <c r="AP2559" s="57">
        <v>46246.625</v>
      </c>
      <c r="AR2559" t="s">
        <v>219</v>
      </c>
      <c r="AS2559" t="s">
        <v>322</v>
      </c>
      <c r="AT2559" t="s">
        <v>231</v>
      </c>
      <c r="AU2559">
        <v>20260814</v>
      </c>
      <c r="AV2559" t="s">
        <v>222</v>
      </c>
      <c r="AW2559" t="s">
        <v>562</v>
      </c>
      <c r="AX2559" t="s">
        <v>223</v>
      </c>
      <c r="BA2559" s="57">
        <v>46246.625</v>
      </c>
      <c r="BB2559" t="s">
        <v>7816</v>
      </c>
      <c r="BC2559">
        <v>2026</v>
      </c>
      <c r="BD2559">
        <v>8</v>
      </c>
      <c r="BE2559">
        <v>14</v>
      </c>
      <c r="BF2559" s="6">
        <f t="shared" si="117"/>
        <v>46248</v>
      </c>
      <c r="BG2559">
        <f t="shared" si="118"/>
        <v>1.375</v>
      </c>
      <c r="BH2559" t="str">
        <f t="shared" si="119"/>
        <v>NOT COMPLY</v>
      </c>
      <c r="BI2559" t="str">
        <f>VLOOKUP(H2559,Sheet2!$A$1:$B$270,2,FALSE)</f>
        <v>JIMBARAN</v>
      </c>
    </row>
    <row r="2560" spans="1:61">
      <c r="A2560">
        <v>2559</v>
      </c>
      <c r="B2560">
        <v>1002519132</v>
      </c>
      <c r="C2560">
        <v>3</v>
      </c>
      <c r="D2560" t="s">
        <v>45</v>
      </c>
      <c r="E2560">
        <v>5</v>
      </c>
      <c r="F2560" t="s">
        <v>211</v>
      </c>
      <c r="G2560" t="s">
        <v>112</v>
      </c>
      <c r="H2560" t="s">
        <v>244</v>
      </c>
      <c r="I2560" t="s">
        <v>213</v>
      </c>
      <c r="J2560" t="s">
        <v>214</v>
      </c>
      <c r="K2560" t="s">
        <v>149</v>
      </c>
      <c r="L2560" t="s">
        <v>215</v>
      </c>
      <c r="M2560" t="s">
        <v>575</v>
      </c>
      <c r="N2560" t="s">
        <v>216</v>
      </c>
      <c r="O2560" s="57">
        <v>46245.413842592592</v>
      </c>
      <c r="P2560" s="57">
        <v>46246.692442129628</v>
      </c>
      <c r="Q2560">
        <v>69362976</v>
      </c>
      <c r="S2560">
        <v>172605804129</v>
      </c>
      <c r="T2560" t="s">
        <v>7817</v>
      </c>
      <c r="U2560" t="s">
        <v>7818</v>
      </c>
      <c r="V2560" t="s">
        <v>7819</v>
      </c>
      <c r="Z2560">
        <v>116.178678162395</v>
      </c>
      <c r="AA2560">
        <v>-8.5979019912372205</v>
      </c>
      <c r="AB2560" t="s">
        <v>7820</v>
      </c>
      <c r="AC2560" t="s">
        <v>217</v>
      </c>
      <c r="AL2560" t="s">
        <v>218</v>
      </c>
      <c r="AM2560" t="s">
        <v>7407</v>
      </c>
      <c r="AN2560" t="s">
        <v>6</v>
      </c>
      <c r="AO2560" s="57">
        <v>46334.42396990741</v>
      </c>
      <c r="AP2560" s="57">
        <v>46246.333333333336</v>
      </c>
      <c r="AR2560" t="s">
        <v>14</v>
      </c>
      <c r="AS2560" t="s">
        <v>244</v>
      </c>
      <c r="AT2560" t="s">
        <v>231</v>
      </c>
      <c r="AV2560" t="s">
        <v>8719</v>
      </c>
      <c r="AW2560" t="s">
        <v>238</v>
      </c>
      <c r="AX2560" t="s">
        <v>223</v>
      </c>
      <c r="BA2560" s="57">
        <v>46246.333333333336</v>
      </c>
      <c r="BB2560" t="s">
        <v>7407</v>
      </c>
      <c r="BF2560" s="6" t="e">
        <f t="shared" si="117"/>
        <v>#NUM!</v>
      </c>
      <c r="BG2560" t="e">
        <f t="shared" si="118"/>
        <v>#NUM!</v>
      </c>
      <c r="BH2560" t="e">
        <f t="shared" si="119"/>
        <v>#NUM!</v>
      </c>
      <c r="BI2560" t="str">
        <f>VLOOKUP(H2560,Sheet2!$A$1:$B$270,2,FALSE)</f>
        <v>MATARAM</v>
      </c>
    </row>
    <row r="2561" spans="1:61">
      <c r="A2561">
        <v>2560</v>
      </c>
      <c r="B2561">
        <v>1002506617</v>
      </c>
      <c r="C2561">
        <v>3</v>
      </c>
      <c r="D2561" t="s">
        <v>49</v>
      </c>
      <c r="E2561">
        <v>4</v>
      </c>
      <c r="F2561" t="s">
        <v>252</v>
      </c>
      <c r="G2561" t="s">
        <v>252</v>
      </c>
      <c r="H2561" t="s">
        <v>909</v>
      </c>
      <c r="I2561" t="s">
        <v>213</v>
      </c>
      <c r="J2561" t="s">
        <v>214</v>
      </c>
      <c r="K2561" t="s">
        <v>149</v>
      </c>
      <c r="L2561" t="s">
        <v>215</v>
      </c>
      <c r="M2561" t="s">
        <v>575</v>
      </c>
      <c r="N2561" t="s">
        <v>216</v>
      </c>
      <c r="O2561" s="57">
        <v>46237.786770833336</v>
      </c>
      <c r="P2561" s="57">
        <v>46238.753483796296</v>
      </c>
      <c r="Q2561">
        <v>69357831</v>
      </c>
      <c r="S2561">
        <v>142202154680</v>
      </c>
      <c r="T2561" t="s">
        <v>2911</v>
      </c>
      <c r="U2561" t="s">
        <v>3760</v>
      </c>
      <c r="V2561" t="s">
        <v>3761</v>
      </c>
      <c r="Z2561">
        <v>109.668487</v>
      </c>
      <c r="AA2561">
        <v>-6.9063600000000003</v>
      </c>
      <c r="AB2561" t="s">
        <v>2914</v>
      </c>
      <c r="AC2561" t="s">
        <v>237</v>
      </c>
      <c r="AL2561" t="s">
        <v>218</v>
      </c>
      <c r="AM2561" t="s">
        <v>1376</v>
      </c>
      <c r="AN2561" t="s">
        <v>6</v>
      </c>
      <c r="AO2561" s="57">
        <v>46089.788449074076</v>
      </c>
      <c r="AP2561" s="57">
        <v>46238.625</v>
      </c>
      <c r="AQ2561" t="s">
        <v>564</v>
      </c>
      <c r="AR2561" t="s">
        <v>14</v>
      </c>
      <c r="AS2561" t="s">
        <v>909</v>
      </c>
      <c r="AT2561" t="s">
        <v>231</v>
      </c>
      <c r="AV2561" t="s">
        <v>3762</v>
      </c>
      <c r="AW2561" t="s">
        <v>1018</v>
      </c>
      <c r="AX2561" t="s">
        <v>223</v>
      </c>
      <c r="BA2561" s="57">
        <v>46238.625</v>
      </c>
      <c r="BB2561" t="s">
        <v>1376</v>
      </c>
      <c r="BF2561" s="6" t="e">
        <f t="shared" si="117"/>
        <v>#NUM!</v>
      </c>
      <c r="BG2561" t="e">
        <f t="shared" si="118"/>
        <v>#NUM!</v>
      </c>
      <c r="BH2561" t="e">
        <f t="shared" si="119"/>
        <v>#NUM!</v>
      </c>
      <c r="BI2561" t="e">
        <f>VLOOKUP(H2561,Sheet2!$A$1:$B$270,2,FALSE)</f>
        <v>#N/A</v>
      </c>
    </row>
    <row r="2562" spans="1:61">
      <c r="A2562">
        <v>2561</v>
      </c>
      <c r="B2562">
        <v>1002512590</v>
      </c>
      <c r="C2562">
        <v>3</v>
      </c>
      <c r="D2562" t="s">
        <v>42</v>
      </c>
      <c r="E2562">
        <v>5</v>
      </c>
      <c r="F2562" t="s">
        <v>233</v>
      </c>
      <c r="G2562" t="s">
        <v>101</v>
      </c>
      <c r="H2562" t="s">
        <v>511</v>
      </c>
      <c r="I2562" t="s">
        <v>213</v>
      </c>
      <c r="J2562" t="s">
        <v>214</v>
      </c>
      <c r="K2562" t="s">
        <v>149</v>
      </c>
      <c r="M2562" t="s">
        <v>76</v>
      </c>
      <c r="N2562" t="s">
        <v>216</v>
      </c>
      <c r="O2562" s="57">
        <v>46240.58934027778</v>
      </c>
      <c r="P2562" s="57">
        <v>46240.941331018519</v>
      </c>
      <c r="Q2562">
        <v>69360032</v>
      </c>
      <c r="S2562">
        <v>152328218205</v>
      </c>
      <c r="T2562" t="s">
        <v>3763</v>
      </c>
      <c r="U2562" t="s">
        <v>3764</v>
      </c>
      <c r="V2562" t="s">
        <v>3765</v>
      </c>
      <c r="Z2562">
        <v>112.6683032</v>
      </c>
      <c r="AA2562">
        <v>-7.4264871000000001</v>
      </c>
      <c r="AB2562" t="s">
        <v>3766</v>
      </c>
      <c r="AC2562" t="s">
        <v>230</v>
      </c>
      <c r="AL2562" t="s">
        <v>218</v>
      </c>
      <c r="AM2562" t="s">
        <v>3335</v>
      </c>
      <c r="AN2562" t="s">
        <v>6</v>
      </c>
      <c r="AO2562" s="57">
        <v>46181.590578703705</v>
      </c>
      <c r="AP2562" s="57">
        <v>46241.541666666664</v>
      </c>
      <c r="AR2562" t="s">
        <v>219</v>
      </c>
      <c r="AS2562" t="s">
        <v>511</v>
      </c>
      <c r="AT2562" t="s">
        <v>231</v>
      </c>
      <c r="AU2562">
        <v>20260806</v>
      </c>
      <c r="AV2562" t="s">
        <v>222</v>
      </c>
      <c r="AW2562" t="s">
        <v>562</v>
      </c>
      <c r="AX2562" t="s">
        <v>223</v>
      </c>
      <c r="BA2562" s="57">
        <v>46241.541666666664</v>
      </c>
      <c r="BB2562" t="s">
        <v>3335</v>
      </c>
      <c r="BC2562">
        <v>2026</v>
      </c>
      <c r="BD2562">
        <v>8</v>
      </c>
      <c r="BE2562">
        <v>6</v>
      </c>
      <c r="BF2562" s="6">
        <f t="shared" si="117"/>
        <v>46240</v>
      </c>
      <c r="BG2562">
        <f t="shared" si="118"/>
        <v>-1.5416666666642413</v>
      </c>
      <c r="BH2562" t="str">
        <f t="shared" si="119"/>
        <v>COMPLY</v>
      </c>
      <c r="BI2562" t="str">
        <f>VLOOKUP(H2562,Sheet2!$A$1:$B$270,2,FALSE)</f>
        <v>SIDOARJO</v>
      </c>
    </row>
    <row r="2563" spans="1:61">
      <c r="A2563">
        <v>2562</v>
      </c>
      <c r="B2563">
        <v>1002524821</v>
      </c>
      <c r="C2563">
        <v>3</v>
      </c>
      <c r="D2563" t="s">
        <v>49</v>
      </c>
      <c r="E2563">
        <v>4</v>
      </c>
      <c r="F2563" t="s">
        <v>246</v>
      </c>
      <c r="G2563" t="s">
        <v>247</v>
      </c>
      <c r="H2563" t="s">
        <v>925</v>
      </c>
      <c r="I2563" t="s">
        <v>213</v>
      </c>
      <c r="J2563" t="s">
        <v>214</v>
      </c>
      <c r="K2563" t="s">
        <v>149</v>
      </c>
      <c r="L2563" t="s">
        <v>215</v>
      </c>
      <c r="M2563" t="s">
        <v>76</v>
      </c>
      <c r="N2563" t="s">
        <v>216</v>
      </c>
      <c r="O2563" s="57">
        <v>46247.664537037039</v>
      </c>
      <c r="P2563" s="57">
        <v>46248.714999999997</v>
      </c>
      <c r="Q2563">
        <v>69365385</v>
      </c>
      <c r="S2563">
        <v>142406122745</v>
      </c>
      <c r="T2563" t="s">
        <v>9640</v>
      </c>
      <c r="U2563" t="s">
        <v>9641</v>
      </c>
      <c r="V2563" t="s">
        <v>9642</v>
      </c>
      <c r="Z2563">
        <v>110.41121200000001</v>
      </c>
      <c r="AA2563">
        <v>-6.965319</v>
      </c>
      <c r="AB2563" t="s">
        <v>9643</v>
      </c>
      <c r="AC2563" t="s">
        <v>237</v>
      </c>
      <c r="AL2563" t="s">
        <v>218</v>
      </c>
      <c r="AM2563" t="s">
        <v>9644</v>
      </c>
      <c r="AN2563" t="s">
        <v>6</v>
      </c>
      <c r="AO2563" t="s">
        <v>8975</v>
      </c>
      <c r="AP2563" s="57">
        <v>46248.541666666664</v>
      </c>
      <c r="AR2563" t="s">
        <v>219</v>
      </c>
      <c r="AS2563" t="s">
        <v>925</v>
      </c>
      <c r="AT2563" t="s">
        <v>231</v>
      </c>
      <c r="AU2563">
        <v>20260814</v>
      </c>
      <c r="AV2563" t="s">
        <v>222</v>
      </c>
      <c r="AW2563" t="s">
        <v>1010</v>
      </c>
      <c r="AX2563" t="s">
        <v>223</v>
      </c>
      <c r="BA2563" s="57">
        <v>46248.541666666664</v>
      </c>
      <c r="BB2563" t="s">
        <v>9644</v>
      </c>
      <c r="BC2563">
        <v>2026</v>
      </c>
      <c r="BD2563">
        <v>8</v>
      </c>
      <c r="BE2563">
        <v>14</v>
      </c>
      <c r="BF2563" s="6">
        <f t="shared" ref="BF2563:BF2626" si="120">DATE(BC2563,BD2563,BE2563)</f>
        <v>46248</v>
      </c>
      <c r="BG2563">
        <f t="shared" ref="BG2563:BG2626" si="121">BF2563-BA2563</f>
        <v>-0.54166666666424135</v>
      </c>
      <c r="BH2563" t="str">
        <f t="shared" ref="BH2563:BH2626" si="122">IF(BG2563=1,"COMPLY",IF(BG2563&lt;1,"COMPLY","NOT COMPLY"))</f>
        <v>COMPLY</v>
      </c>
      <c r="BI2563" t="e">
        <f>VLOOKUP(H2563,Sheet2!$A$1:$B$270,2,FALSE)</f>
        <v>#N/A</v>
      </c>
    </row>
    <row r="2564" spans="1:61">
      <c r="A2564">
        <v>2563</v>
      </c>
      <c r="B2564">
        <v>1002519431</v>
      </c>
      <c r="C2564">
        <v>3</v>
      </c>
      <c r="D2564" t="s">
        <v>49</v>
      </c>
      <c r="E2564">
        <v>4</v>
      </c>
      <c r="F2564" t="s">
        <v>246</v>
      </c>
      <c r="G2564" t="s">
        <v>247</v>
      </c>
      <c r="H2564" t="s">
        <v>930</v>
      </c>
      <c r="I2564" t="s">
        <v>213</v>
      </c>
      <c r="J2564" t="s">
        <v>214</v>
      </c>
      <c r="K2564" t="s">
        <v>149</v>
      </c>
      <c r="M2564" t="s">
        <v>76</v>
      </c>
      <c r="N2564" t="s">
        <v>216</v>
      </c>
      <c r="O2564" s="57">
        <v>46245.466365740744</v>
      </c>
      <c r="P2564" s="57">
        <v>46248.670659722222</v>
      </c>
      <c r="Q2564">
        <v>69363089</v>
      </c>
      <c r="S2564">
        <v>142410346136</v>
      </c>
      <c r="T2564" t="s">
        <v>7821</v>
      </c>
      <c r="U2564" t="s">
        <v>13508</v>
      </c>
      <c r="V2564" t="s">
        <v>9645</v>
      </c>
      <c r="Z2564">
        <v>110.4559172</v>
      </c>
      <c r="AA2564">
        <v>-6.9881637000000003</v>
      </c>
      <c r="AB2564" t="s">
        <v>13509</v>
      </c>
      <c r="AC2564" t="s">
        <v>226</v>
      </c>
      <c r="AL2564" t="s">
        <v>218</v>
      </c>
      <c r="AM2564" t="s">
        <v>9646</v>
      </c>
      <c r="AN2564" t="s">
        <v>6</v>
      </c>
      <c r="AO2564" s="57">
        <v>46334.486145833333</v>
      </c>
      <c r="AP2564" s="57">
        <v>46248.625</v>
      </c>
      <c r="AR2564" t="s">
        <v>219</v>
      </c>
      <c r="AS2564" t="s">
        <v>930</v>
      </c>
      <c r="AT2564" t="s">
        <v>231</v>
      </c>
      <c r="AU2564">
        <v>20260814</v>
      </c>
      <c r="AV2564" t="s">
        <v>222</v>
      </c>
      <c r="AW2564" t="s">
        <v>561</v>
      </c>
      <c r="AX2564" t="s">
        <v>223</v>
      </c>
      <c r="BA2564" s="57">
        <v>46248.625</v>
      </c>
      <c r="BB2564" t="s">
        <v>9646</v>
      </c>
      <c r="BC2564">
        <v>2026</v>
      </c>
      <c r="BD2564">
        <v>8</v>
      </c>
      <c r="BE2564">
        <v>14</v>
      </c>
      <c r="BF2564" s="6">
        <f t="shared" si="120"/>
        <v>46248</v>
      </c>
      <c r="BG2564">
        <f t="shared" si="121"/>
        <v>-0.625</v>
      </c>
      <c r="BH2564" t="str">
        <f t="shared" si="122"/>
        <v>COMPLY</v>
      </c>
      <c r="BI2564" t="e">
        <f>VLOOKUP(H2564,Sheet2!$A$1:$B$270,2,FALSE)</f>
        <v>#N/A</v>
      </c>
    </row>
    <row r="2565" spans="1:61">
      <c r="A2565">
        <v>2564</v>
      </c>
      <c r="B2565">
        <v>1002519942</v>
      </c>
      <c r="C2565">
        <v>3</v>
      </c>
      <c r="D2565" t="s">
        <v>38</v>
      </c>
      <c r="E2565">
        <v>5</v>
      </c>
      <c r="F2565" t="s">
        <v>250</v>
      </c>
      <c r="G2565" t="s">
        <v>91</v>
      </c>
      <c r="H2565" t="s">
        <v>331</v>
      </c>
      <c r="I2565" t="s">
        <v>213</v>
      </c>
      <c r="J2565" t="s">
        <v>214</v>
      </c>
      <c r="K2565" t="s">
        <v>149</v>
      </c>
      <c r="L2565" t="s">
        <v>215</v>
      </c>
      <c r="M2565" t="s">
        <v>76</v>
      </c>
      <c r="N2565" t="s">
        <v>216</v>
      </c>
      <c r="O2565" s="57">
        <v>46245.570104166669</v>
      </c>
      <c r="P2565" s="57">
        <v>46245.764999999999</v>
      </c>
      <c r="Q2565">
        <v>69363347</v>
      </c>
      <c r="S2565">
        <v>152704231011</v>
      </c>
      <c r="T2565" t="s">
        <v>7822</v>
      </c>
      <c r="U2565" t="s">
        <v>7823</v>
      </c>
      <c r="V2565" t="s">
        <v>7824</v>
      </c>
      <c r="Z2565">
        <v>112.626816426988</v>
      </c>
      <c r="AA2565">
        <v>-8.0578093960122708</v>
      </c>
      <c r="AB2565" t="s">
        <v>7825</v>
      </c>
      <c r="AC2565" t="s">
        <v>237</v>
      </c>
      <c r="AL2565" t="s">
        <v>218</v>
      </c>
      <c r="AM2565" t="s">
        <v>7826</v>
      </c>
      <c r="AN2565" t="s">
        <v>6</v>
      </c>
      <c r="AO2565" s="57">
        <v>46334.579965277779</v>
      </c>
      <c r="AP2565" s="57">
        <v>46248.333333333336</v>
      </c>
      <c r="AR2565" t="s">
        <v>219</v>
      </c>
      <c r="AS2565" t="s">
        <v>331</v>
      </c>
      <c r="AT2565" t="s">
        <v>231</v>
      </c>
      <c r="AU2565">
        <v>20260811</v>
      </c>
      <c r="AV2565" t="s">
        <v>222</v>
      </c>
      <c r="AW2565" t="s">
        <v>1010</v>
      </c>
      <c r="AX2565" t="s">
        <v>223</v>
      </c>
      <c r="BA2565" s="57">
        <v>46248.333333333336</v>
      </c>
      <c r="BB2565" t="s">
        <v>7826</v>
      </c>
      <c r="BC2565">
        <v>2026</v>
      </c>
      <c r="BD2565">
        <v>8</v>
      </c>
      <c r="BE2565">
        <v>11</v>
      </c>
      <c r="BF2565" s="6">
        <f t="shared" si="120"/>
        <v>46245</v>
      </c>
      <c r="BG2565">
        <f t="shared" si="121"/>
        <v>-3.3333333333357587</v>
      </c>
      <c r="BH2565" t="str">
        <f t="shared" si="122"/>
        <v>COMPLY</v>
      </c>
      <c r="BI2565" t="str">
        <f>VLOOKUP(H2565,Sheet2!$A$1:$B$270,2,FALSE)</f>
        <v>MALANG</v>
      </c>
    </row>
    <row r="2566" spans="1:61">
      <c r="A2566">
        <v>2565</v>
      </c>
      <c r="B2566">
        <v>1002529923</v>
      </c>
      <c r="C2566">
        <v>3</v>
      </c>
      <c r="D2566" t="s">
        <v>45</v>
      </c>
      <c r="E2566">
        <v>5</v>
      </c>
      <c r="F2566" t="s">
        <v>211</v>
      </c>
      <c r="G2566" t="s">
        <v>110</v>
      </c>
      <c r="H2566" t="s">
        <v>239</v>
      </c>
      <c r="I2566" t="s">
        <v>213</v>
      </c>
      <c r="J2566" t="s">
        <v>214</v>
      </c>
      <c r="K2566" t="s">
        <v>149</v>
      </c>
      <c r="M2566" t="s">
        <v>76</v>
      </c>
      <c r="N2566" t="s">
        <v>216</v>
      </c>
      <c r="O2566" s="57">
        <v>46250.67796296296</v>
      </c>
      <c r="P2566" s="57">
        <v>46251.426435185182</v>
      </c>
      <c r="Q2566">
        <v>69365657</v>
      </c>
      <c r="S2566">
        <v>172616790195</v>
      </c>
      <c r="T2566" t="s">
        <v>9917</v>
      </c>
      <c r="U2566" t="s">
        <v>13510</v>
      </c>
      <c r="V2566" t="s">
        <v>13511</v>
      </c>
      <c r="Z2566">
        <v>118.6929185</v>
      </c>
      <c r="AA2566">
        <v>-8.6547058000000003</v>
      </c>
      <c r="AB2566" t="s">
        <v>9920</v>
      </c>
      <c r="AC2566" t="s">
        <v>217</v>
      </c>
      <c r="AL2566" t="s">
        <v>218</v>
      </c>
      <c r="AM2566" t="s">
        <v>12891</v>
      </c>
      <c r="AN2566" t="s">
        <v>6</v>
      </c>
      <c r="AO2566" t="s">
        <v>10911</v>
      </c>
      <c r="AR2566" t="s">
        <v>219</v>
      </c>
      <c r="AS2566" t="s">
        <v>239</v>
      </c>
      <c r="AT2566" t="s">
        <v>221</v>
      </c>
      <c r="AU2566">
        <v>20260817</v>
      </c>
      <c r="AV2566" t="s">
        <v>222</v>
      </c>
      <c r="AW2566" t="s">
        <v>561</v>
      </c>
      <c r="AX2566" t="s">
        <v>223</v>
      </c>
      <c r="BA2566" s="57">
        <v>46250.291666666664</v>
      </c>
      <c r="BB2566" t="s">
        <v>12891</v>
      </c>
      <c r="BC2566">
        <v>2026</v>
      </c>
      <c r="BD2566">
        <v>8</v>
      </c>
      <c r="BE2566">
        <v>17</v>
      </c>
      <c r="BF2566" s="6">
        <f t="shared" si="120"/>
        <v>46251</v>
      </c>
      <c r="BG2566">
        <f t="shared" si="121"/>
        <v>0.70833333333575865</v>
      </c>
      <c r="BH2566" t="str">
        <f t="shared" si="122"/>
        <v>COMPLY</v>
      </c>
      <c r="BI2566" t="str">
        <f>VLOOKUP(H2566,Sheet2!$A$1:$B$270,2,FALSE)</f>
        <v>BIMA</v>
      </c>
    </row>
    <row r="2567" spans="1:61">
      <c r="A2567">
        <v>2566</v>
      </c>
      <c r="B2567">
        <v>1002511789</v>
      </c>
      <c r="C2567">
        <v>3</v>
      </c>
      <c r="D2567" t="s">
        <v>45</v>
      </c>
      <c r="E2567">
        <v>5</v>
      </c>
      <c r="F2567" t="s">
        <v>211</v>
      </c>
      <c r="G2567" t="s">
        <v>118</v>
      </c>
      <c r="H2567" t="s">
        <v>464</v>
      </c>
      <c r="I2567" t="s">
        <v>9798</v>
      </c>
      <c r="J2567" t="s">
        <v>214</v>
      </c>
      <c r="K2567" t="s">
        <v>149</v>
      </c>
      <c r="M2567" t="s">
        <v>575</v>
      </c>
      <c r="N2567" t="s">
        <v>10252</v>
      </c>
      <c r="O2567" s="57">
        <v>46240.43540509259</v>
      </c>
      <c r="P2567" s="57">
        <v>46245.598402777781</v>
      </c>
      <c r="Q2567">
        <v>69359720</v>
      </c>
      <c r="S2567">
        <v>172608206216</v>
      </c>
      <c r="T2567" t="s">
        <v>11089</v>
      </c>
      <c r="U2567" t="s">
        <v>13512</v>
      </c>
      <c r="V2567" t="s">
        <v>13513</v>
      </c>
      <c r="Z2567">
        <v>116.747383979809</v>
      </c>
      <c r="AA2567">
        <v>-8.9670166305174899</v>
      </c>
      <c r="AB2567" t="s">
        <v>10760</v>
      </c>
      <c r="AC2567" t="s">
        <v>226</v>
      </c>
      <c r="AL2567" t="s">
        <v>218</v>
      </c>
      <c r="AM2567" t="s">
        <v>214</v>
      </c>
      <c r="AN2567" t="s">
        <v>6</v>
      </c>
      <c r="AO2567" s="57">
        <v>46181.444374999999</v>
      </c>
      <c r="AR2567" t="s">
        <v>14</v>
      </c>
      <c r="AS2567" t="s">
        <v>464</v>
      </c>
      <c r="AT2567" t="s">
        <v>231</v>
      </c>
      <c r="AV2567" t="s">
        <v>13514</v>
      </c>
      <c r="AW2567" t="s">
        <v>8022</v>
      </c>
      <c r="AX2567" t="s">
        <v>223</v>
      </c>
      <c r="BA2567" s="57">
        <v>46240.5</v>
      </c>
      <c r="BB2567" t="s">
        <v>214</v>
      </c>
      <c r="BF2567" s="6" t="e">
        <f t="shared" si="120"/>
        <v>#NUM!</v>
      </c>
      <c r="BG2567" t="e">
        <f t="shared" si="121"/>
        <v>#NUM!</v>
      </c>
      <c r="BH2567" t="e">
        <f t="shared" si="122"/>
        <v>#NUM!</v>
      </c>
      <c r="BI2567" t="str">
        <f>VLOOKUP(H2567,Sheet2!$A$1:$B$270,2,FALSE)</f>
        <v>SUMBAWA</v>
      </c>
    </row>
    <row r="2568" spans="1:61">
      <c r="A2568">
        <v>2567</v>
      </c>
      <c r="B2568">
        <v>1002512367</v>
      </c>
      <c r="C2568">
        <v>3</v>
      </c>
      <c r="D2568" t="s">
        <v>55</v>
      </c>
      <c r="E2568">
        <v>5</v>
      </c>
      <c r="F2568" t="s">
        <v>313</v>
      </c>
      <c r="G2568" t="s">
        <v>124</v>
      </c>
      <c r="H2568" t="s">
        <v>397</v>
      </c>
      <c r="I2568" t="s">
        <v>213</v>
      </c>
      <c r="J2568" t="s">
        <v>214</v>
      </c>
      <c r="K2568" t="s">
        <v>149</v>
      </c>
      <c r="L2568" t="s">
        <v>215</v>
      </c>
      <c r="M2568" t="s">
        <v>586</v>
      </c>
      <c r="N2568" t="s">
        <v>216</v>
      </c>
      <c r="O2568" s="57">
        <v>46240.555520833332</v>
      </c>
      <c r="P2568" s="57">
        <v>46244.450787037036</v>
      </c>
      <c r="Q2568">
        <v>69359956</v>
      </c>
      <c r="S2568">
        <v>152302236654</v>
      </c>
      <c r="T2568" t="s">
        <v>3767</v>
      </c>
      <c r="U2568" t="s">
        <v>3768</v>
      </c>
      <c r="V2568" t="s">
        <v>3769</v>
      </c>
      <c r="Z2568">
        <v>112.7160377</v>
      </c>
      <c r="AA2568">
        <v>-7.3787247999999996</v>
      </c>
      <c r="AB2568" t="s">
        <v>3770</v>
      </c>
      <c r="AC2568" t="s">
        <v>237</v>
      </c>
      <c r="AL2568" t="s">
        <v>218</v>
      </c>
      <c r="AM2568" t="s">
        <v>3771</v>
      </c>
      <c r="AN2568" t="s">
        <v>6</v>
      </c>
      <c r="AO2568" s="57">
        <v>46181.559259259258</v>
      </c>
      <c r="AP2568" s="57">
        <v>46241.541666666664</v>
      </c>
      <c r="AQ2568" t="s">
        <v>564</v>
      </c>
      <c r="AR2568" t="s">
        <v>14</v>
      </c>
      <c r="AS2568" t="s">
        <v>397</v>
      </c>
      <c r="AT2568" t="s">
        <v>231</v>
      </c>
      <c r="AV2568" t="s">
        <v>587</v>
      </c>
      <c r="AW2568" t="s">
        <v>1010</v>
      </c>
      <c r="AX2568" t="s">
        <v>223</v>
      </c>
      <c r="BA2568" s="57">
        <v>46241.541666666664</v>
      </c>
      <c r="BB2568" t="s">
        <v>3771</v>
      </c>
      <c r="BF2568" s="6" t="e">
        <f t="shared" si="120"/>
        <v>#NUM!</v>
      </c>
      <c r="BG2568" t="e">
        <f t="shared" si="121"/>
        <v>#NUM!</v>
      </c>
      <c r="BH2568" t="e">
        <f t="shared" si="122"/>
        <v>#NUM!</v>
      </c>
      <c r="BI2568" t="str">
        <f>VLOOKUP(H2568,Sheet2!$A$1:$B$270,2,FALSE)</f>
        <v>SURABAYA SELATAN</v>
      </c>
    </row>
    <row r="2569" spans="1:61">
      <c r="A2569">
        <v>2568</v>
      </c>
      <c r="B2569">
        <v>1002531353</v>
      </c>
      <c r="C2569">
        <v>3</v>
      </c>
      <c r="D2569" t="s">
        <v>45</v>
      </c>
      <c r="E2569">
        <v>5</v>
      </c>
      <c r="F2569" t="s">
        <v>211</v>
      </c>
      <c r="G2569" t="s">
        <v>110</v>
      </c>
      <c r="H2569" t="s">
        <v>319</v>
      </c>
      <c r="I2569" t="s">
        <v>213</v>
      </c>
      <c r="J2569" t="s">
        <v>214</v>
      </c>
      <c r="K2569" t="s">
        <v>149</v>
      </c>
      <c r="L2569" t="s">
        <v>215</v>
      </c>
      <c r="M2569" t="s">
        <v>240</v>
      </c>
      <c r="N2569" t="s">
        <v>216</v>
      </c>
      <c r="O2569" s="57">
        <v>46251.72078703704</v>
      </c>
      <c r="P2569" s="57">
        <v>46251.722233796296</v>
      </c>
      <c r="Q2569">
        <v>69368348</v>
      </c>
      <c r="S2569">
        <v>172611786231</v>
      </c>
      <c r="T2569" t="s">
        <v>9669</v>
      </c>
      <c r="U2569" t="s">
        <v>9670</v>
      </c>
      <c r="V2569" t="s">
        <v>13515</v>
      </c>
      <c r="Z2569">
        <v>118.47471729999999</v>
      </c>
      <c r="AA2569">
        <v>-8.4966317999999994</v>
      </c>
      <c r="AB2569" t="s">
        <v>13516</v>
      </c>
      <c r="AC2569" t="s">
        <v>237</v>
      </c>
      <c r="AL2569" t="s">
        <v>218</v>
      </c>
      <c r="AM2569" t="s">
        <v>13517</v>
      </c>
      <c r="AN2569" t="s">
        <v>6</v>
      </c>
      <c r="AO2569" t="s">
        <v>11080</v>
      </c>
      <c r="AP2569" s="57">
        <v>46252.625</v>
      </c>
      <c r="AR2569" t="s">
        <v>241</v>
      </c>
      <c r="AS2569" t="s">
        <v>319</v>
      </c>
      <c r="AT2569" t="s">
        <v>231</v>
      </c>
      <c r="AV2569" t="s">
        <v>240</v>
      </c>
      <c r="AW2569" t="s">
        <v>1010</v>
      </c>
      <c r="AX2569" t="s">
        <v>223</v>
      </c>
      <c r="BA2569" s="57">
        <v>46252.625</v>
      </c>
      <c r="BB2569" t="s">
        <v>13517</v>
      </c>
      <c r="BF2569" s="6" t="e">
        <f t="shared" si="120"/>
        <v>#NUM!</v>
      </c>
      <c r="BG2569" t="e">
        <f t="shared" si="121"/>
        <v>#NUM!</v>
      </c>
      <c r="BH2569" t="e">
        <f t="shared" si="122"/>
        <v>#NUM!</v>
      </c>
      <c r="BI2569" t="str">
        <f>VLOOKUP(H2569,Sheet2!$A$1:$B$270,2,FALSE)</f>
        <v>BIMA</v>
      </c>
    </row>
    <row r="2570" spans="1:61">
      <c r="A2570">
        <v>2569</v>
      </c>
      <c r="B2570">
        <v>1002520790</v>
      </c>
      <c r="C2570">
        <v>3</v>
      </c>
      <c r="D2570" t="s">
        <v>49</v>
      </c>
      <c r="E2570">
        <v>4</v>
      </c>
      <c r="F2570" t="s">
        <v>246</v>
      </c>
      <c r="G2570" t="s">
        <v>588</v>
      </c>
      <c r="H2570" t="s">
        <v>589</v>
      </c>
      <c r="I2570" t="s">
        <v>213</v>
      </c>
      <c r="J2570" t="s">
        <v>214</v>
      </c>
      <c r="K2570" t="s">
        <v>149</v>
      </c>
      <c r="L2570" t="s">
        <v>215</v>
      </c>
      <c r="M2570" t="s">
        <v>76</v>
      </c>
      <c r="N2570" t="s">
        <v>216</v>
      </c>
      <c r="O2570" s="57">
        <v>46245.697187500002</v>
      </c>
      <c r="P2570" s="57">
        <v>46247.4765162037</v>
      </c>
      <c r="Q2570">
        <v>69363678</v>
      </c>
      <c r="S2570">
        <v>142434111379</v>
      </c>
      <c r="T2570" t="s">
        <v>5022</v>
      </c>
      <c r="U2570" t="s">
        <v>7827</v>
      </c>
      <c r="V2570" t="s">
        <v>7828</v>
      </c>
      <c r="Z2570">
        <v>110.4773311</v>
      </c>
      <c r="AA2570">
        <v>-7.3368434000000002</v>
      </c>
      <c r="AB2570" t="s">
        <v>7829</v>
      </c>
      <c r="AC2570" t="s">
        <v>237</v>
      </c>
      <c r="AL2570" t="s">
        <v>218</v>
      </c>
      <c r="AM2570" t="s">
        <v>7330</v>
      </c>
      <c r="AN2570" t="s">
        <v>6</v>
      </c>
      <c r="AO2570" s="57">
        <v>46334.704837962963</v>
      </c>
      <c r="AP2570" s="57">
        <v>46246.541666666664</v>
      </c>
      <c r="AR2570" t="s">
        <v>219</v>
      </c>
      <c r="AS2570" t="s">
        <v>589</v>
      </c>
      <c r="AT2570" t="s">
        <v>231</v>
      </c>
      <c r="AU2570">
        <v>20260813</v>
      </c>
      <c r="AV2570" t="s">
        <v>222</v>
      </c>
      <c r="AW2570" t="s">
        <v>1018</v>
      </c>
      <c r="AX2570" t="s">
        <v>223</v>
      </c>
      <c r="BA2570" s="57">
        <v>46246.541666666664</v>
      </c>
      <c r="BB2570" t="s">
        <v>7330</v>
      </c>
      <c r="BC2570">
        <v>2026</v>
      </c>
      <c r="BD2570">
        <v>8</v>
      </c>
      <c r="BE2570">
        <v>13</v>
      </c>
      <c r="BF2570" s="6">
        <f t="shared" si="120"/>
        <v>46247</v>
      </c>
      <c r="BG2570">
        <f t="shared" si="121"/>
        <v>0.45833333333575865</v>
      </c>
      <c r="BH2570" t="str">
        <f t="shared" si="122"/>
        <v>COMPLY</v>
      </c>
      <c r="BI2570" t="e">
        <f>VLOOKUP(H2570,Sheet2!$A$1:$B$270,2,FALSE)</f>
        <v>#N/A</v>
      </c>
    </row>
    <row r="2571" spans="1:61">
      <c r="A2571">
        <v>2570</v>
      </c>
      <c r="B2571">
        <v>1002527004</v>
      </c>
      <c r="C2571">
        <v>3</v>
      </c>
      <c r="D2571" t="s">
        <v>45</v>
      </c>
      <c r="E2571">
        <v>5</v>
      </c>
      <c r="F2571" t="s">
        <v>211</v>
      </c>
      <c r="G2571" t="s">
        <v>118</v>
      </c>
      <c r="H2571" t="s">
        <v>464</v>
      </c>
      <c r="I2571" t="s">
        <v>213</v>
      </c>
      <c r="J2571" t="s">
        <v>214</v>
      </c>
      <c r="K2571" t="s">
        <v>149</v>
      </c>
      <c r="M2571" t="s">
        <v>277</v>
      </c>
      <c r="N2571" t="s">
        <v>216</v>
      </c>
      <c r="O2571" s="57">
        <v>46248.660520833335</v>
      </c>
      <c r="P2571" s="57">
        <v>46249.618923611109</v>
      </c>
      <c r="Q2571">
        <v>69364540</v>
      </c>
      <c r="S2571">
        <v>172608206228</v>
      </c>
      <c r="T2571" t="s">
        <v>8807</v>
      </c>
      <c r="U2571" t="s">
        <v>10283</v>
      </c>
      <c r="V2571" t="s">
        <v>13518</v>
      </c>
      <c r="Z2571">
        <v>116.7523138</v>
      </c>
      <c r="AA2571">
        <v>-8.9049376999999996</v>
      </c>
      <c r="AB2571" t="s">
        <v>8810</v>
      </c>
      <c r="AC2571" t="s">
        <v>217</v>
      </c>
      <c r="AL2571" t="s">
        <v>218</v>
      </c>
      <c r="AM2571" t="s">
        <v>13519</v>
      </c>
      <c r="AN2571" t="s">
        <v>6</v>
      </c>
      <c r="AO2571" t="s">
        <v>10295</v>
      </c>
      <c r="AQ2571" t="s">
        <v>903</v>
      </c>
      <c r="AR2571" t="s">
        <v>278</v>
      </c>
      <c r="AS2571" t="s">
        <v>464</v>
      </c>
      <c r="AT2571" t="s">
        <v>221</v>
      </c>
      <c r="AV2571" t="s">
        <v>13520</v>
      </c>
      <c r="AW2571" t="s">
        <v>561</v>
      </c>
      <c r="AX2571" t="s">
        <v>223</v>
      </c>
      <c r="BA2571" s="57">
        <v>46248.291666666664</v>
      </c>
      <c r="BB2571" t="s">
        <v>13519</v>
      </c>
      <c r="BF2571" s="6" t="e">
        <f t="shared" si="120"/>
        <v>#NUM!</v>
      </c>
      <c r="BG2571" t="e">
        <f t="shared" si="121"/>
        <v>#NUM!</v>
      </c>
      <c r="BH2571" t="e">
        <f t="shared" si="122"/>
        <v>#NUM!</v>
      </c>
      <c r="BI2571" t="str">
        <f>VLOOKUP(H2571,Sheet2!$A$1:$B$270,2,FALSE)</f>
        <v>SUMBAWA</v>
      </c>
    </row>
    <row r="2572" spans="1:61">
      <c r="A2572">
        <v>2571</v>
      </c>
      <c r="B2572">
        <v>1002517004</v>
      </c>
      <c r="C2572">
        <v>3</v>
      </c>
      <c r="D2572" t="s">
        <v>42</v>
      </c>
      <c r="E2572">
        <v>5</v>
      </c>
      <c r="F2572" t="s">
        <v>233</v>
      </c>
      <c r="G2572" t="s">
        <v>101</v>
      </c>
      <c r="H2572" t="s">
        <v>263</v>
      </c>
      <c r="I2572" t="s">
        <v>213</v>
      </c>
      <c r="J2572" t="s">
        <v>214</v>
      </c>
      <c r="K2572" t="s">
        <v>149</v>
      </c>
      <c r="M2572" t="s">
        <v>76</v>
      </c>
      <c r="N2572" t="s">
        <v>216</v>
      </c>
      <c r="O2572" s="57">
        <v>46244.389340277776</v>
      </c>
      <c r="P2572" s="57">
        <v>46244.883321759262</v>
      </c>
      <c r="Q2572">
        <v>69362123</v>
      </c>
      <c r="S2572">
        <v>152316232009</v>
      </c>
      <c r="T2572" t="s">
        <v>6783</v>
      </c>
      <c r="U2572" t="s">
        <v>6784</v>
      </c>
      <c r="V2572" t="s">
        <v>6785</v>
      </c>
      <c r="Z2572">
        <v>112.7108266</v>
      </c>
      <c r="AA2572">
        <v>-7.4701079999999997</v>
      </c>
      <c r="AB2572" t="s">
        <v>6786</v>
      </c>
      <c r="AC2572" t="s">
        <v>230</v>
      </c>
      <c r="AL2572" t="s">
        <v>218</v>
      </c>
      <c r="AM2572" t="s">
        <v>6787</v>
      </c>
      <c r="AN2572" t="s">
        <v>6</v>
      </c>
      <c r="AO2572" s="57">
        <v>46303.392835648148</v>
      </c>
      <c r="AP2572" s="57">
        <v>46245.333333333336</v>
      </c>
      <c r="AR2572" t="s">
        <v>219</v>
      </c>
      <c r="AS2572" t="s">
        <v>263</v>
      </c>
      <c r="AT2572" t="s">
        <v>231</v>
      </c>
      <c r="AU2572">
        <v>20260810</v>
      </c>
      <c r="AV2572" t="s">
        <v>222</v>
      </c>
      <c r="AW2572" t="s">
        <v>561</v>
      </c>
      <c r="AX2572" t="s">
        <v>223</v>
      </c>
      <c r="BA2572" s="57">
        <v>46245.333333333336</v>
      </c>
      <c r="BB2572" t="s">
        <v>6787</v>
      </c>
      <c r="BC2572">
        <v>2026</v>
      </c>
      <c r="BD2572">
        <v>8</v>
      </c>
      <c r="BE2572">
        <v>10</v>
      </c>
      <c r="BF2572" s="6">
        <f t="shared" si="120"/>
        <v>46244</v>
      </c>
      <c r="BG2572">
        <f t="shared" si="121"/>
        <v>-1.3333333333357587</v>
      </c>
      <c r="BH2572" t="str">
        <f t="shared" si="122"/>
        <v>COMPLY</v>
      </c>
      <c r="BI2572" t="str">
        <f>VLOOKUP(H2572,Sheet2!$A$1:$B$270,2,FALSE)</f>
        <v>SIDOARJO</v>
      </c>
    </row>
    <row r="2573" spans="1:61">
      <c r="A2573">
        <v>2572</v>
      </c>
      <c r="B2573">
        <v>1002514209</v>
      </c>
      <c r="C2573">
        <v>3</v>
      </c>
      <c r="D2573" t="s">
        <v>45</v>
      </c>
      <c r="E2573">
        <v>5</v>
      </c>
      <c r="F2573" t="s">
        <v>211</v>
      </c>
      <c r="G2573" t="s">
        <v>112</v>
      </c>
      <c r="H2573" t="s">
        <v>267</v>
      </c>
      <c r="I2573" t="s">
        <v>9791</v>
      </c>
      <c r="J2573" t="s">
        <v>214</v>
      </c>
      <c r="K2573" t="s">
        <v>149</v>
      </c>
      <c r="M2573" t="s">
        <v>575</v>
      </c>
      <c r="N2573" t="s">
        <v>9792</v>
      </c>
      <c r="O2573" s="57">
        <v>46241.451620370368</v>
      </c>
      <c r="P2573" s="57">
        <v>46242.603078703702</v>
      </c>
      <c r="Q2573">
        <v>69360615</v>
      </c>
      <c r="S2573">
        <v>172601796870</v>
      </c>
      <c r="T2573" t="s">
        <v>11372</v>
      </c>
      <c r="U2573" t="s">
        <v>10162</v>
      </c>
      <c r="V2573" t="s">
        <v>13521</v>
      </c>
      <c r="Z2573">
        <v>116.1359752</v>
      </c>
      <c r="AA2573">
        <v>-8.5664175</v>
      </c>
      <c r="AB2573" t="s">
        <v>10164</v>
      </c>
      <c r="AC2573" t="s">
        <v>226</v>
      </c>
      <c r="AL2573" t="s">
        <v>218</v>
      </c>
      <c r="AM2573" t="s">
        <v>214</v>
      </c>
      <c r="AN2573" t="s">
        <v>6</v>
      </c>
      <c r="AO2573" s="57">
        <v>46211.455092592594</v>
      </c>
      <c r="AR2573" t="s">
        <v>14</v>
      </c>
      <c r="AS2573" t="s">
        <v>267</v>
      </c>
      <c r="AT2573" t="s">
        <v>231</v>
      </c>
      <c r="AV2573" t="s">
        <v>13522</v>
      </c>
      <c r="AW2573" t="s">
        <v>8022</v>
      </c>
      <c r="AX2573" t="s">
        <v>223</v>
      </c>
      <c r="BA2573" s="57">
        <v>46241.5</v>
      </c>
      <c r="BB2573" t="s">
        <v>214</v>
      </c>
      <c r="BF2573" s="6" t="e">
        <f t="shared" si="120"/>
        <v>#NUM!</v>
      </c>
      <c r="BG2573" t="e">
        <f t="shared" si="121"/>
        <v>#NUM!</v>
      </c>
      <c r="BH2573" t="e">
        <f t="shared" si="122"/>
        <v>#NUM!</v>
      </c>
      <c r="BI2573" t="str">
        <f>VLOOKUP(H2573,Sheet2!$A$1:$B$270,2,FALSE)</f>
        <v>MATARAM</v>
      </c>
    </row>
    <row r="2574" spans="1:61">
      <c r="A2574">
        <v>2573</v>
      </c>
      <c r="B2574">
        <v>1002505514</v>
      </c>
      <c r="C2574">
        <v>3</v>
      </c>
      <c r="D2574" t="s">
        <v>34</v>
      </c>
      <c r="E2574">
        <v>5</v>
      </c>
      <c r="F2574" t="s">
        <v>573</v>
      </c>
      <c r="G2574" t="s">
        <v>85</v>
      </c>
      <c r="H2574" t="s">
        <v>285</v>
      </c>
      <c r="I2574" t="s">
        <v>213</v>
      </c>
      <c r="J2574" t="s">
        <v>214</v>
      </c>
      <c r="K2574" t="s">
        <v>149</v>
      </c>
      <c r="L2574" t="s">
        <v>215</v>
      </c>
      <c r="M2574" t="s">
        <v>575</v>
      </c>
      <c r="N2574" t="s">
        <v>216</v>
      </c>
      <c r="O2574" s="57">
        <v>46237.361759259256</v>
      </c>
      <c r="P2574" s="57">
        <v>46239.609131944446</v>
      </c>
      <c r="Q2574">
        <v>69357177</v>
      </c>
      <c r="S2574">
        <v>172413244258</v>
      </c>
      <c r="T2574" t="s">
        <v>3772</v>
      </c>
      <c r="U2574" t="s">
        <v>3773</v>
      </c>
      <c r="V2574" t="s">
        <v>3774</v>
      </c>
      <c r="Z2574">
        <v>115.18002300000001</v>
      </c>
      <c r="AA2574">
        <v>-8.5135369000000001</v>
      </c>
      <c r="AB2574" t="s">
        <v>3775</v>
      </c>
      <c r="AC2574" t="s">
        <v>237</v>
      </c>
      <c r="AL2574" t="s">
        <v>218</v>
      </c>
      <c r="AM2574" t="s">
        <v>3776</v>
      </c>
      <c r="AN2574" t="s">
        <v>6</v>
      </c>
      <c r="AO2574" s="57">
        <v>46089.371631944443</v>
      </c>
      <c r="AP2574" s="57">
        <v>46238.333333333336</v>
      </c>
      <c r="AQ2574" t="s">
        <v>564</v>
      </c>
      <c r="AR2574" t="s">
        <v>14</v>
      </c>
      <c r="AS2574" t="s">
        <v>285</v>
      </c>
      <c r="AT2574" t="s">
        <v>231</v>
      </c>
      <c r="AV2574" t="s">
        <v>3777</v>
      </c>
      <c r="AW2574" t="s">
        <v>1014</v>
      </c>
      <c r="AX2574" t="s">
        <v>223</v>
      </c>
      <c r="BA2574" s="57">
        <v>46238.333333333336</v>
      </c>
      <c r="BB2574" t="s">
        <v>3776</v>
      </c>
      <c r="BF2574" s="6" t="e">
        <f t="shared" si="120"/>
        <v>#NUM!</v>
      </c>
      <c r="BG2574" t="e">
        <f t="shared" si="121"/>
        <v>#NUM!</v>
      </c>
      <c r="BH2574" t="e">
        <f t="shared" si="122"/>
        <v>#NUM!</v>
      </c>
      <c r="BI2574" t="str">
        <f>VLOOKUP(H2574,Sheet2!$A$1:$B$270,2,FALSE)</f>
        <v>TABANAN</v>
      </c>
    </row>
    <row r="2575" spans="1:61">
      <c r="A2575">
        <v>2574</v>
      </c>
      <c r="B2575">
        <v>1002518831</v>
      </c>
      <c r="C2575">
        <v>3</v>
      </c>
      <c r="D2575" t="s">
        <v>49</v>
      </c>
      <c r="E2575">
        <v>4</v>
      </c>
      <c r="F2575" t="s">
        <v>246</v>
      </c>
      <c r="G2575" t="s">
        <v>549</v>
      </c>
      <c r="H2575" t="s">
        <v>550</v>
      </c>
      <c r="I2575" t="s">
        <v>213</v>
      </c>
      <c r="J2575" t="s">
        <v>214</v>
      </c>
      <c r="K2575" t="s">
        <v>149</v>
      </c>
      <c r="L2575" t="s">
        <v>215</v>
      </c>
      <c r="M2575" t="s">
        <v>76</v>
      </c>
      <c r="N2575" t="s">
        <v>216</v>
      </c>
      <c r="O2575" s="57">
        <v>46245.349953703706</v>
      </c>
      <c r="P2575" s="57">
        <v>46246.471655092595</v>
      </c>
      <c r="Q2575">
        <v>69362854</v>
      </c>
      <c r="S2575">
        <v>143407106649</v>
      </c>
      <c r="T2575" t="s">
        <v>7830</v>
      </c>
      <c r="U2575" t="s">
        <v>7831</v>
      </c>
      <c r="V2575" t="s">
        <v>7832</v>
      </c>
      <c r="Z2575">
        <v>110.096524</v>
      </c>
      <c r="AA2575">
        <v>-6.9538440000000001</v>
      </c>
      <c r="AB2575" t="s">
        <v>7833</v>
      </c>
      <c r="AC2575" t="s">
        <v>237</v>
      </c>
      <c r="AL2575" t="s">
        <v>218</v>
      </c>
      <c r="AM2575" t="s">
        <v>7205</v>
      </c>
      <c r="AN2575" t="s">
        <v>6</v>
      </c>
      <c r="AO2575" s="57">
        <v>46334.361238425925</v>
      </c>
      <c r="AP2575" s="57">
        <v>46246.333333333336</v>
      </c>
      <c r="AR2575" t="s">
        <v>219</v>
      </c>
      <c r="AS2575" t="s">
        <v>550</v>
      </c>
      <c r="AT2575" t="s">
        <v>231</v>
      </c>
      <c r="AU2575">
        <v>20260812</v>
      </c>
      <c r="AV2575" t="s">
        <v>222</v>
      </c>
      <c r="AW2575" t="s">
        <v>1018</v>
      </c>
      <c r="AX2575" t="s">
        <v>223</v>
      </c>
      <c r="BA2575" s="57">
        <v>46246.333333333336</v>
      </c>
      <c r="BB2575" t="s">
        <v>7205</v>
      </c>
      <c r="BC2575">
        <v>2026</v>
      </c>
      <c r="BD2575">
        <v>8</v>
      </c>
      <c r="BE2575">
        <v>12</v>
      </c>
      <c r="BF2575" s="6">
        <f t="shared" si="120"/>
        <v>46246</v>
      </c>
      <c r="BG2575">
        <f t="shared" si="121"/>
        <v>-0.33333333333575865</v>
      </c>
      <c r="BH2575" t="str">
        <f t="shared" si="122"/>
        <v>COMPLY</v>
      </c>
      <c r="BI2575" t="e">
        <f>VLOOKUP(H2575,Sheet2!$A$1:$B$270,2,FALSE)</f>
        <v>#N/A</v>
      </c>
    </row>
    <row r="2576" spans="1:61">
      <c r="A2576">
        <v>2575</v>
      </c>
      <c r="B2576">
        <v>1002505152</v>
      </c>
      <c r="C2576">
        <v>3</v>
      </c>
      <c r="D2576" t="s">
        <v>34</v>
      </c>
      <c r="E2576">
        <v>5</v>
      </c>
      <c r="F2576" t="s">
        <v>585</v>
      </c>
      <c r="G2576" t="s">
        <v>81</v>
      </c>
      <c r="H2576" t="s">
        <v>358</v>
      </c>
      <c r="I2576" t="s">
        <v>213</v>
      </c>
      <c r="J2576" t="s">
        <v>214</v>
      </c>
      <c r="K2576" t="s">
        <v>149</v>
      </c>
      <c r="M2576" t="s">
        <v>76</v>
      </c>
      <c r="N2576" t="s">
        <v>216</v>
      </c>
      <c r="O2576" s="57">
        <v>46236.460856481484</v>
      </c>
      <c r="P2576" s="57">
        <v>46237.650659722225</v>
      </c>
      <c r="Q2576">
        <v>69356987</v>
      </c>
      <c r="S2576">
        <v>172416429200</v>
      </c>
      <c r="T2576" t="s">
        <v>3778</v>
      </c>
      <c r="U2576" t="s">
        <v>3779</v>
      </c>
      <c r="V2576" t="s">
        <v>3780</v>
      </c>
      <c r="Z2576">
        <v>115.17259919999999</v>
      </c>
      <c r="AA2576">
        <v>-8.7120022000000006</v>
      </c>
      <c r="AB2576" t="s">
        <v>3781</v>
      </c>
      <c r="AC2576" t="s">
        <v>290</v>
      </c>
      <c r="AL2576" t="s">
        <v>218</v>
      </c>
      <c r="AM2576" t="s">
        <v>3782</v>
      </c>
      <c r="AN2576" t="s">
        <v>6</v>
      </c>
      <c r="AO2576" s="57">
        <v>46061.465439814812</v>
      </c>
      <c r="AP2576" s="57">
        <v>46237.541666666664</v>
      </c>
      <c r="AR2576" t="s">
        <v>219</v>
      </c>
      <c r="AS2576" t="s">
        <v>358</v>
      </c>
      <c r="AT2576" t="s">
        <v>231</v>
      </c>
      <c r="AU2576">
        <v>20260803</v>
      </c>
      <c r="AV2576" t="s">
        <v>222</v>
      </c>
      <c r="AW2576" t="s">
        <v>561</v>
      </c>
      <c r="AX2576" t="s">
        <v>223</v>
      </c>
      <c r="BA2576" s="57">
        <v>46237.541666666664</v>
      </c>
      <c r="BB2576" t="s">
        <v>3782</v>
      </c>
      <c r="BC2576">
        <v>2026</v>
      </c>
      <c r="BD2576">
        <v>8</v>
      </c>
      <c r="BE2576">
        <v>3</v>
      </c>
      <c r="BF2576" s="6">
        <f t="shared" si="120"/>
        <v>46237</v>
      </c>
      <c r="BG2576">
        <f t="shared" si="121"/>
        <v>-0.54166666666424135</v>
      </c>
      <c r="BH2576" t="str">
        <f t="shared" si="122"/>
        <v>COMPLY</v>
      </c>
      <c r="BI2576" t="str">
        <f>VLOOKUP(H2576,Sheet2!$A$1:$B$270,2,FALSE)</f>
        <v>JIMBARAN</v>
      </c>
    </row>
    <row r="2577" spans="1:61">
      <c r="A2577">
        <v>2576</v>
      </c>
      <c r="B2577">
        <v>1002530854</v>
      </c>
      <c r="C2577">
        <v>3</v>
      </c>
      <c r="D2577" t="s">
        <v>38</v>
      </c>
      <c r="E2577">
        <v>5</v>
      </c>
      <c r="F2577" t="s">
        <v>92</v>
      </c>
      <c r="G2577" t="s">
        <v>94</v>
      </c>
      <c r="H2577" t="s">
        <v>476</v>
      </c>
      <c r="I2577" t="s">
        <v>213</v>
      </c>
      <c r="J2577" t="s">
        <v>214</v>
      </c>
      <c r="K2577" t="s">
        <v>149</v>
      </c>
      <c r="L2577" t="s">
        <v>215</v>
      </c>
      <c r="M2577" t="s">
        <v>240</v>
      </c>
      <c r="N2577" t="s">
        <v>216</v>
      </c>
      <c r="O2577" s="57">
        <v>46251.54787037037</v>
      </c>
      <c r="P2577" s="57">
        <v>46251.548634259256</v>
      </c>
      <c r="Q2577">
        <v>69368090</v>
      </c>
      <c r="S2577">
        <v>152634206961</v>
      </c>
      <c r="T2577" t="s">
        <v>13523</v>
      </c>
      <c r="U2577" t="s">
        <v>13524</v>
      </c>
      <c r="V2577" t="s">
        <v>13525</v>
      </c>
      <c r="Z2577">
        <v>111.26969320579001</v>
      </c>
      <c r="AA2577">
        <v>-7.4726446742129999</v>
      </c>
      <c r="AB2577" t="s">
        <v>13526</v>
      </c>
      <c r="AC2577" t="s">
        <v>237</v>
      </c>
      <c r="AL2577" t="s">
        <v>218</v>
      </c>
      <c r="AM2577" t="s">
        <v>13527</v>
      </c>
      <c r="AN2577" t="s">
        <v>6</v>
      </c>
      <c r="AO2577" t="s">
        <v>9904</v>
      </c>
      <c r="AP2577" s="57">
        <v>46252.541666666664</v>
      </c>
      <c r="AR2577" t="s">
        <v>241</v>
      </c>
      <c r="AS2577" t="s">
        <v>476</v>
      </c>
      <c r="AT2577" t="s">
        <v>231</v>
      </c>
      <c r="AV2577" t="s">
        <v>240</v>
      </c>
      <c r="AW2577" t="s">
        <v>943</v>
      </c>
      <c r="AX2577" t="s">
        <v>223</v>
      </c>
      <c r="BA2577" s="57">
        <v>46252.541666666664</v>
      </c>
      <c r="BB2577" t="s">
        <v>13527</v>
      </c>
      <c r="BF2577" s="6" t="e">
        <f t="shared" si="120"/>
        <v>#NUM!</v>
      </c>
      <c r="BG2577" t="e">
        <f t="shared" si="121"/>
        <v>#NUM!</v>
      </c>
      <c r="BH2577" t="e">
        <f t="shared" si="122"/>
        <v>#NUM!</v>
      </c>
      <c r="BI2577" t="str">
        <f>VLOOKUP(H2577,Sheet2!$A$1:$B$270,2,FALSE)</f>
        <v>MADIUN</v>
      </c>
    </row>
    <row r="2578" spans="1:61">
      <c r="A2578">
        <v>2577</v>
      </c>
      <c r="B2578">
        <v>1002517175</v>
      </c>
      <c r="C2578">
        <v>3</v>
      </c>
      <c r="D2578" t="s">
        <v>38</v>
      </c>
      <c r="E2578">
        <v>5</v>
      </c>
      <c r="F2578" t="s">
        <v>92</v>
      </c>
      <c r="G2578" t="s">
        <v>92</v>
      </c>
      <c r="H2578" t="s">
        <v>256</v>
      </c>
      <c r="I2578" t="s">
        <v>213</v>
      </c>
      <c r="J2578" t="s">
        <v>214</v>
      </c>
      <c r="K2578" t="s">
        <v>149</v>
      </c>
      <c r="M2578" t="s">
        <v>76</v>
      </c>
      <c r="N2578" t="s">
        <v>216</v>
      </c>
      <c r="O2578" s="57">
        <v>46244.426018518519</v>
      </c>
      <c r="P2578" s="57">
        <v>46244.671851851854</v>
      </c>
      <c r="Q2578">
        <v>69360846</v>
      </c>
      <c r="S2578">
        <v>152631206955</v>
      </c>
      <c r="T2578" t="s">
        <v>4695</v>
      </c>
      <c r="U2578" t="s">
        <v>6788</v>
      </c>
      <c r="V2578" t="s">
        <v>6789</v>
      </c>
      <c r="Z2578">
        <v>111.42711</v>
      </c>
      <c r="AA2578">
        <v>-7.5956219999999997</v>
      </c>
      <c r="AB2578" t="s">
        <v>4698</v>
      </c>
      <c r="AC2578" t="s">
        <v>1067</v>
      </c>
      <c r="AL2578" t="s">
        <v>218</v>
      </c>
      <c r="AM2578" t="s">
        <v>6790</v>
      </c>
      <c r="AN2578" t="s">
        <v>6</v>
      </c>
      <c r="AO2578" s="57">
        <v>46303.433958333335</v>
      </c>
      <c r="AR2578" t="s">
        <v>219</v>
      </c>
      <c r="AS2578" t="s">
        <v>256</v>
      </c>
      <c r="AT2578" t="s">
        <v>231</v>
      </c>
      <c r="AU2578">
        <v>20260810</v>
      </c>
      <c r="AV2578" t="s">
        <v>222</v>
      </c>
      <c r="AW2578" t="s">
        <v>562</v>
      </c>
      <c r="AX2578" t="s">
        <v>223</v>
      </c>
      <c r="BA2578" s="57">
        <v>46244.291666666664</v>
      </c>
      <c r="BB2578" t="s">
        <v>6790</v>
      </c>
      <c r="BC2578">
        <v>2026</v>
      </c>
      <c r="BD2578">
        <v>8</v>
      </c>
      <c r="BE2578">
        <v>10</v>
      </c>
      <c r="BF2578" s="6">
        <f t="shared" si="120"/>
        <v>46244</v>
      </c>
      <c r="BG2578">
        <f t="shared" si="121"/>
        <v>-0.29166666666424135</v>
      </c>
      <c r="BH2578" t="str">
        <f t="shared" si="122"/>
        <v>COMPLY</v>
      </c>
      <c r="BI2578" t="str">
        <f>VLOOKUP(H2578,Sheet2!$A$1:$B$270,2,FALSE)</f>
        <v>MADIUN</v>
      </c>
    </row>
    <row r="2579" spans="1:61">
      <c r="A2579">
        <v>2578</v>
      </c>
      <c r="B2579">
        <v>1002509689</v>
      </c>
      <c r="C2579">
        <v>3</v>
      </c>
      <c r="D2579" t="s">
        <v>42</v>
      </c>
      <c r="E2579">
        <v>5</v>
      </c>
      <c r="F2579" t="s">
        <v>106</v>
      </c>
      <c r="G2579" t="s">
        <v>106</v>
      </c>
      <c r="H2579" t="s">
        <v>345</v>
      </c>
      <c r="I2579" t="s">
        <v>213</v>
      </c>
      <c r="J2579" t="s">
        <v>214</v>
      </c>
      <c r="K2579" t="s">
        <v>149</v>
      </c>
      <c r="M2579" t="s">
        <v>933</v>
      </c>
      <c r="N2579" t="s">
        <v>608</v>
      </c>
      <c r="O2579" s="57">
        <v>46239.379155092596</v>
      </c>
      <c r="P2579" s="57">
        <v>46245.423009259262</v>
      </c>
      <c r="Q2579">
        <v>69358790</v>
      </c>
      <c r="S2579">
        <v>152729256690</v>
      </c>
      <c r="T2579" t="s">
        <v>3447</v>
      </c>
      <c r="U2579" t="s">
        <v>3783</v>
      </c>
      <c r="V2579" t="s">
        <v>3784</v>
      </c>
      <c r="Z2579">
        <v>106.82380199432301</v>
      </c>
      <c r="AA2579">
        <v>-6.1811742288990903</v>
      </c>
      <c r="AB2579" t="s">
        <v>3785</v>
      </c>
      <c r="AC2579" t="s">
        <v>290</v>
      </c>
      <c r="AL2579" t="s">
        <v>218</v>
      </c>
      <c r="AM2579" t="s">
        <v>2852</v>
      </c>
      <c r="AN2579" t="s">
        <v>6</v>
      </c>
      <c r="AO2579" s="57">
        <v>46150.392326388886</v>
      </c>
      <c r="AP2579" s="57">
        <v>46240.333333333336</v>
      </c>
      <c r="AQ2579" t="s">
        <v>248</v>
      </c>
      <c r="AR2579" t="s">
        <v>12</v>
      </c>
      <c r="AS2579" t="s">
        <v>345</v>
      </c>
      <c r="AT2579" t="s">
        <v>231</v>
      </c>
      <c r="AV2579" t="s">
        <v>917</v>
      </c>
      <c r="AW2579" t="s">
        <v>561</v>
      </c>
      <c r="AX2579" t="s">
        <v>223</v>
      </c>
      <c r="BA2579" s="57">
        <v>46240.333333333336</v>
      </c>
      <c r="BB2579" t="s">
        <v>2852</v>
      </c>
      <c r="BF2579" s="6" t="e">
        <f t="shared" si="120"/>
        <v>#NUM!</v>
      </c>
      <c r="BG2579" t="e">
        <f t="shared" si="121"/>
        <v>#NUM!</v>
      </c>
      <c r="BH2579" t="e">
        <f t="shared" si="122"/>
        <v>#NUM!</v>
      </c>
      <c r="BI2579" t="str">
        <f>VLOOKUP(H2579,Sheet2!$A$1:$B$270,2,FALSE)</f>
        <v>PASURUAN</v>
      </c>
    </row>
    <row r="2580" spans="1:61">
      <c r="A2580">
        <v>2579</v>
      </c>
      <c r="B2580">
        <v>1002515379</v>
      </c>
      <c r="C2580">
        <v>3</v>
      </c>
      <c r="D2580" t="s">
        <v>49</v>
      </c>
      <c r="E2580">
        <v>4</v>
      </c>
      <c r="F2580" t="s">
        <v>246</v>
      </c>
      <c r="G2580" t="s">
        <v>324</v>
      </c>
      <c r="H2580" t="s">
        <v>887</v>
      </c>
      <c r="I2580" t="s">
        <v>9791</v>
      </c>
      <c r="J2580" t="s">
        <v>214</v>
      </c>
      <c r="K2580" t="s">
        <v>149</v>
      </c>
      <c r="M2580" t="s">
        <v>575</v>
      </c>
      <c r="N2580" t="s">
        <v>9792</v>
      </c>
      <c r="O2580" s="57">
        <v>46241.708749999998</v>
      </c>
      <c r="P2580" s="57">
        <v>46244.517395833333</v>
      </c>
      <c r="Q2580">
        <v>69361061</v>
      </c>
      <c r="S2580">
        <v>146425112576</v>
      </c>
      <c r="T2580" t="s">
        <v>12512</v>
      </c>
      <c r="U2580" t="s">
        <v>13528</v>
      </c>
      <c r="V2580" t="s">
        <v>13529</v>
      </c>
      <c r="Z2580">
        <v>110.413394028412</v>
      </c>
      <c r="AA2580">
        <v>-7.1172689870702497</v>
      </c>
      <c r="AB2580" t="s">
        <v>12515</v>
      </c>
      <c r="AC2580" t="s">
        <v>226</v>
      </c>
      <c r="AL2580" t="s">
        <v>218</v>
      </c>
      <c r="AM2580" t="s">
        <v>10032</v>
      </c>
      <c r="AN2580" t="s">
        <v>6</v>
      </c>
      <c r="AO2580" s="57">
        <v>46211.715798611112</v>
      </c>
      <c r="AR2580" t="s">
        <v>14</v>
      </c>
      <c r="AS2580" t="s">
        <v>887</v>
      </c>
      <c r="AT2580" t="s">
        <v>231</v>
      </c>
      <c r="AV2580" t="s">
        <v>13530</v>
      </c>
      <c r="AW2580" t="s">
        <v>10046</v>
      </c>
      <c r="AX2580" t="s">
        <v>223</v>
      </c>
      <c r="BA2580" s="57">
        <v>46241.708333333336</v>
      </c>
      <c r="BB2580" t="s">
        <v>10032</v>
      </c>
      <c r="BF2580" s="6" t="e">
        <f t="shared" si="120"/>
        <v>#NUM!</v>
      </c>
      <c r="BG2580" t="e">
        <f t="shared" si="121"/>
        <v>#NUM!</v>
      </c>
      <c r="BH2580" t="e">
        <f t="shared" si="122"/>
        <v>#NUM!</v>
      </c>
      <c r="BI2580" t="e">
        <f>VLOOKUP(H2580,Sheet2!$A$1:$B$270,2,FALSE)</f>
        <v>#N/A</v>
      </c>
    </row>
    <row r="2581" spans="1:61">
      <c r="A2581">
        <v>2580</v>
      </c>
      <c r="B2581">
        <v>1002522993</v>
      </c>
      <c r="C2581">
        <v>3</v>
      </c>
      <c r="D2581" t="s">
        <v>55</v>
      </c>
      <c r="E2581">
        <v>5</v>
      </c>
      <c r="F2581" t="s">
        <v>265</v>
      </c>
      <c r="G2581" t="s">
        <v>122</v>
      </c>
      <c r="H2581" t="s">
        <v>355</v>
      </c>
      <c r="I2581" t="s">
        <v>213</v>
      </c>
      <c r="J2581" t="s">
        <v>214</v>
      </c>
      <c r="K2581" t="s">
        <v>149</v>
      </c>
      <c r="L2581" t="s">
        <v>215</v>
      </c>
      <c r="M2581" t="s">
        <v>575</v>
      </c>
      <c r="N2581" t="s">
        <v>216</v>
      </c>
      <c r="O2581" s="57">
        <v>46246.710393518515</v>
      </c>
      <c r="P2581" s="57">
        <v>46248.589236111111</v>
      </c>
      <c r="Q2581">
        <v>69364558</v>
      </c>
      <c r="S2581">
        <v>152421262295</v>
      </c>
      <c r="T2581" t="s">
        <v>8720</v>
      </c>
      <c r="U2581" t="s">
        <v>8721</v>
      </c>
      <c r="V2581" t="s">
        <v>8722</v>
      </c>
      <c r="Z2581">
        <v>112.6444604</v>
      </c>
      <c r="AA2581">
        <v>-7.1992704999999901</v>
      </c>
      <c r="AB2581" t="s">
        <v>8723</v>
      </c>
      <c r="AC2581" t="s">
        <v>217</v>
      </c>
      <c r="AL2581" t="s">
        <v>218</v>
      </c>
      <c r="AM2581" t="s">
        <v>8724</v>
      </c>
      <c r="AN2581" t="s">
        <v>6</v>
      </c>
      <c r="AO2581" s="57">
        <v>46364.715636574074</v>
      </c>
      <c r="AP2581" s="57">
        <v>46247.541666666664</v>
      </c>
      <c r="AR2581" t="s">
        <v>14</v>
      </c>
      <c r="AS2581" t="s">
        <v>355</v>
      </c>
      <c r="AT2581" t="s">
        <v>231</v>
      </c>
      <c r="AV2581" t="s">
        <v>13531</v>
      </c>
      <c r="AW2581" t="s">
        <v>1027</v>
      </c>
      <c r="AX2581" t="s">
        <v>223</v>
      </c>
      <c r="BA2581" s="57">
        <v>46247.541666666664</v>
      </c>
      <c r="BB2581" t="s">
        <v>8724</v>
      </c>
      <c r="BF2581" s="6" t="e">
        <f t="shared" si="120"/>
        <v>#NUM!</v>
      </c>
      <c r="BG2581" t="e">
        <f t="shared" si="121"/>
        <v>#NUM!</v>
      </c>
      <c r="BH2581" t="e">
        <f t="shared" si="122"/>
        <v>#NUM!</v>
      </c>
      <c r="BI2581" t="str">
        <f>VLOOKUP(H2581,Sheet2!$A$1:$B$270,2,FALSE)</f>
        <v>GRESIK</v>
      </c>
    </row>
    <row r="2582" spans="1:61">
      <c r="A2582">
        <v>2581</v>
      </c>
      <c r="B2582">
        <v>1002505549</v>
      </c>
      <c r="C2582">
        <v>3</v>
      </c>
      <c r="D2582" t="s">
        <v>34</v>
      </c>
      <c r="E2582">
        <v>5</v>
      </c>
      <c r="F2582" t="s">
        <v>573</v>
      </c>
      <c r="G2582" t="s">
        <v>79</v>
      </c>
      <c r="H2582" t="s">
        <v>288</v>
      </c>
      <c r="I2582" t="s">
        <v>213</v>
      </c>
      <c r="J2582" t="s">
        <v>214</v>
      </c>
      <c r="K2582" t="s">
        <v>149</v>
      </c>
      <c r="M2582" t="s">
        <v>76</v>
      </c>
      <c r="N2582" t="s">
        <v>216</v>
      </c>
      <c r="O2582" s="57">
        <v>46237.371249999997</v>
      </c>
      <c r="P2582" s="57">
        <v>46238.883750000001</v>
      </c>
      <c r="Q2582">
        <v>69357189</v>
      </c>
      <c r="S2582">
        <v>172408247850</v>
      </c>
      <c r="T2582" t="s">
        <v>3589</v>
      </c>
      <c r="U2582" t="s">
        <v>3590</v>
      </c>
      <c r="V2582" t="s">
        <v>3786</v>
      </c>
      <c r="Z2582">
        <v>115.2888986</v>
      </c>
      <c r="AA2582">
        <v>-8.5771531000000003</v>
      </c>
      <c r="AB2582" t="s">
        <v>3591</v>
      </c>
      <c r="AC2582" t="s">
        <v>230</v>
      </c>
      <c r="AL2582" t="s">
        <v>218</v>
      </c>
      <c r="AM2582" t="s">
        <v>3787</v>
      </c>
      <c r="AN2582" t="s">
        <v>6</v>
      </c>
      <c r="AO2582" s="57">
        <v>46089.371631944443</v>
      </c>
      <c r="AP2582" s="57">
        <v>46239.541666666664</v>
      </c>
      <c r="AR2582" t="s">
        <v>219</v>
      </c>
      <c r="AS2582" t="s">
        <v>288</v>
      </c>
      <c r="AT2582" t="s">
        <v>231</v>
      </c>
      <c r="AU2582">
        <v>20260804</v>
      </c>
      <c r="AV2582" t="s">
        <v>222</v>
      </c>
      <c r="AW2582" t="s">
        <v>595</v>
      </c>
      <c r="AX2582" t="s">
        <v>223</v>
      </c>
      <c r="BA2582" s="57">
        <v>46239.541666666664</v>
      </c>
      <c r="BB2582" t="s">
        <v>3787</v>
      </c>
      <c r="BC2582">
        <v>2026</v>
      </c>
      <c r="BD2582">
        <v>8</v>
      </c>
      <c r="BE2582">
        <v>4</v>
      </c>
      <c r="BF2582" s="6">
        <f t="shared" si="120"/>
        <v>46238</v>
      </c>
      <c r="BG2582">
        <f t="shared" si="121"/>
        <v>-1.5416666666642413</v>
      </c>
      <c r="BH2582" t="str">
        <f t="shared" si="122"/>
        <v>COMPLY</v>
      </c>
      <c r="BI2582" t="str">
        <f>VLOOKUP(H2582,Sheet2!$A$1:$B$270,2,FALSE)</f>
        <v>GIANYAR</v>
      </c>
    </row>
    <row r="2583" spans="1:61">
      <c r="A2583">
        <v>2582</v>
      </c>
      <c r="B2583">
        <v>1002515372</v>
      </c>
      <c r="C2583">
        <v>3</v>
      </c>
      <c r="D2583" t="s">
        <v>55</v>
      </c>
      <c r="E2583">
        <v>5</v>
      </c>
      <c r="F2583" t="s">
        <v>265</v>
      </c>
      <c r="G2583" t="s">
        <v>123</v>
      </c>
      <c r="H2583" t="s">
        <v>395</v>
      </c>
      <c r="I2583" t="s">
        <v>213</v>
      </c>
      <c r="J2583" t="s">
        <v>214</v>
      </c>
      <c r="K2583" t="s">
        <v>149</v>
      </c>
      <c r="L2583" t="s">
        <v>215</v>
      </c>
      <c r="M2583" t="s">
        <v>586</v>
      </c>
      <c r="N2583" t="s">
        <v>216</v>
      </c>
      <c r="O2583" s="57">
        <v>46241.706203703703</v>
      </c>
      <c r="P2583" s="57">
        <v>46247.371296296296</v>
      </c>
      <c r="Q2583">
        <v>69361062</v>
      </c>
      <c r="S2583">
        <v>152404213430</v>
      </c>
      <c r="T2583" t="s">
        <v>5870</v>
      </c>
      <c r="U2583" t="s">
        <v>5871</v>
      </c>
      <c r="V2583" t="s">
        <v>5872</v>
      </c>
      <c r="Z2583">
        <v>112.74720064418</v>
      </c>
      <c r="AA2583">
        <v>-7.2421215865025097</v>
      </c>
      <c r="AB2583" t="s">
        <v>5873</v>
      </c>
      <c r="AC2583" t="s">
        <v>237</v>
      </c>
      <c r="AL2583" t="s">
        <v>218</v>
      </c>
      <c r="AM2583" t="s">
        <v>5874</v>
      </c>
      <c r="AN2583" t="s">
        <v>6</v>
      </c>
      <c r="AO2583" s="57">
        <v>46211.715798611112</v>
      </c>
      <c r="AP2583" s="57">
        <v>46245.416666666664</v>
      </c>
      <c r="AQ2583" t="s">
        <v>248</v>
      </c>
      <c r="AR2583" t="s">
        <v>14</v>
      </c>
      <c r="AS2583" t="s">
        <v>395</v>
      </c>
      <c r="AT2583" t="s">
        <v>231</v>
      </c>
      <c r="AV2583" t="s">
        <v>587</v>
      </c>
      <c r="AW2583" t="s">
        <v>1023</v>
      </c>
      <c r="AX2583" t="s">
        <v>223</v>
      </c>
      <c r="BA2583" s="57">
        <v>46245.416666666664</v>
      </c>
      <c r="BB2583" t="s">
        <v>5874</v>
      </c>
      <c r="BF2583" s="6" t="e">
        <f t="shared" si="120"/>
        <v>#NUM!</v>
      </c>
      <c r="BG2583" t="e">
        <f t="shared" si="121"/>
        <v>#NUM!</v>
      </c>
      <c r="BH2583" t="e">
        <f t="shared" si="122"/>
        <v>#NUM!</v>
      </c>
      <c r="BI2583" t="str">
        <f>VLOOKUP(H2583,Sheet2!$A$1:$B$270,2,FALSE)</f>
        <v>SURABAYA UTARA</v>
      </c>
    </row>
    <row r="2584" spans="1:61">
      <c r="A2584">
        <v>2583</v>
      </c>
      <c r="B2584">
        <v>1002530760</v>
      </c>
      <c r="C2584">
        <v>3</v>
      </c>
      <c r="D2584" t="s">
        <v>38</v>
      </c>
      <c r="E2584">
        <v>5</v>
      </c>
      <c r="F2584" t="s">
        <v>90</v>
      </c>
      <c r="G2584" t="s">
        <v>93</v>
      </c>
      <c r="H2584" t="s">
        <v>302</v>
      </c>
      <c r="I2584" t="s">
        <v>213</v>
      </c>
      <c r="J2584" t="s">
        <v>214</v>
      </c>
      <c r="K2584" t="s">
        <v>149</v>
      </c>
      <c r="L2584" t="s">
        <v>215</v>
      </c>
      <c r="M2584" t="s">
        <v>76</v>
      </c>
      <c r="N2584" t="s">
        <v>216</v>
      </c>
      <c r="O2584" s="57">
        <v>46251.508298611108</v>
      </c>
      <c r="P2584" s="57">
        <v>46252.321446759262</v>
      </c>
      <c r="Q2584">
        <v>69368006</v>
      </c>
      <c r="S2584">
        <v>152611229906</v>
      </c>
      <c r="T2584" t="s">
        <v>12403</v>
      </c>
      <c r="U2584" t="s">
        <v>12404</v>
      </c>
      <c r="V2584" t="s">
        <v>13532</v>
      </c>
      <c r="Z2584">
        <v>111.9314471</v>
      </c>
      <c r="AA2584">
        <v>-7.6698537999999896</v>
      </c>
      <c r="AB2584" t="s">
        <v>13533</v>
      </c>
      <c r="AC2584" t="s">
        <v>237</v>
      </c>
      <c r="AL2584" t="s">
        <v>218</v>
      </c>
      <c r="AM2584" t="s">
        <v>13534</v>
      </c>
      <c r="AN2584" t="s">
        <v>6</v>
      </c>
      <c r="AO2584" t="s">
        <v>10756</v>
      </c>
      <c r="AP2584" s="57">
        <v>46252.541666666664</v>
      </c>
      <c r="AR2584" t="s">
        <v>219</v>
      </c>
      <c r="AS2584" t="s">
        <v>302</v>
      </c>
      <c r="AT2584" t="s">
        <v>231</v>
      </c>
      <c r="AU2584">
        <v>20260818</v>
      </c>
      <c r="AV2584" t="s">
        <v>222</v>
      </c>
      <c r="AW2584" t="s">
        <v>1015</v>
      </c>
      <c r="AX2584" t="s">
        <v>223</v>
      </c>
      <c r="BA2584" s="57">
        <v>46252.541666666664</v>
      </c>
      <c r="BB2584" t="s">
        <v>13534</v>
      </c>
      <c r="BC2584">
        <v>2026</v>
      </c>
      <c r="BD2584">
        <v>8</v>
      </c>
      <c r="BE2584">
        <v>18</v>
      </c>
      <c r="BF2584" s="6">
        <f t="shared" si="120"/>
        <v>46252</v>
      </c>
      <c r="BG2584">
        <f t="shared" si="121"/>
        <v>-0.54166666666424135</v>
      </c>
      <c r="BH2584" t="str">
        <f t="shared" si="122"/>
        <v>COMPLY</v>
      </c>
      <c r="BI2584" t="str">
        <f>VLOOKUP(H2584,Sheet2!$A$1:$B$270,2,FALSE)</f>
        <v>NGANJUK</v>
      </c>
    </row>
    <row r="2585" spans="1:61">
      <c r="A2585">
        <v>2584</v>
      </c>
      <c r="B2585">
        <v>1002512942</v>
      </c>
      <c r="C2585">
        <v>3</v>
      </c>
      <c r="D2585" t="s">
        <v>51</v>
      </c>
      <c r="E2585">
        <v>4</v>
      </c>
      <c r="F2585" t="s">
        <v>273</v>
      </c>
      <c r="G2585" t="s">
        <v>295</v>
      </c>
      <c r="H2585" t="s">
        <v>901</v>
      </c>
      <c r="I2585" t="s">
        <v>213</v>
      </c>
      <c r="J2585" t="s">
        <v>214</v>
      </c>
      <c r="K2585" t="s">
        <v>149</v>
      </c>
      <c r="M2585" t="s">
        <v>76</v>
      </c>
      <c r="N2585" t="s">
        <v>216</v>
      </c>
      <c r="O2585" s="57">
        <v>46240.652638888889</v>
      </c>
      <c r="P2585" s="57">
        <v>46249.52412037037</v>
      </c>
      <c r="Q2585">
        <v>69360172</v>
      </c>
      <c r="S2585">
        <v>142551119320</v>
      </c>
      <c r="T2585" t="s">
        <v>3788</v>
      </c>
      <c r="U2585" t="s">
        <v>11806</v>
      </c>
      <c r="V2585" t="s">
        <v>13535</v>
      </c>
      <c r="Z2585">
        <v>111.015390240481</v>
      </c>
      <c r="AA2585">
        <v>-6.7921805440204901</v>
      </c>
      <c r="AB2585" t="s">
        <v>3789</v>
      </c>
      <c r="AC2585" t="s">
        <v>290</v>
      </c>
      <c r="AL2585" t="s">
        <v>218</v>
      </c>
      <c r="AM2585" t="s">
        <v>11808</v>
      </c>
      <c r="AN2585" t="s">
        <v>6</v>
      </c>
      <c r="AO2585" s="57">
        <v>46181.673981481479</v>
      </c>
      <c r="AP2585" s="57">
        <v>46249.333333333336</v>
      </c>
      <c r="AR2585" t="s">
        <v>219</v>
      </c>
      <c r="AS2585" t="s">
        <v>901</v>
      </c>
      <c r="AT2585" t="s">
        <v>231</v>
      </c>
      <c r="AU2585">
        <v>20260815</v>
      </c>
      <c r="AV2585" t="s">
        <v>222</v>
      </c>
      <c r="AW2585" t="s">
        <v>591</v>
      </c>
      <c r="AX2585" t="s">
        <v>223</v>
      </c>
      <c r="BA2585" s="57">
        <v>46249.333333333336</v>
      </c>
      <c r="BB2585" t="s">
        <v>11808</v>
      </c>
      <c r="BC2585">
        <v>2026</v>
      </c>
      <c r="BD2585">
        <v>8</v>
      </c>
      <c r="BE2585">
        <v>15</v>
      </c>
      <c r="BF2585" s="6">
        <f t="shared" si="120"/>
        <v>46249</v>
      </c>
      <c r="BG2585">
        <f t="shared" si="121"/>
        <v>-0.33333333333575865</v>
      </c>
      <c r="BH2585" t="str">
        <f t="shared" si="122"/>
        <v>COMPLY</v>
      </c>
      <c r="BI2585" t="e">
        <f>VLOOKUP(H2585,Sheet2!$A$1:$B$270,2,FALSE)</f>
        <v>#N/A</v>
      </c>
    </row>
    <row r="2586" spans="1:61">
      <c r="A2586">
        <v>2585</v>
      </c>
      <c r="B2586">
        <v>1002525285</v>
      </c>
      <c r="C2586">
        <v>3</v>
      </c>
      <c r="D2586" t="s">
        <v>34</v>
      </c>
      <c r="E2586">
        <v>5</v>
      </c>
      <c r="F2586" t="s">
        <v>573</v>
      </c>
      <c r="G2586" t="s">
        <v>79</v>
      </c>
      <c r="H2586" t="s">
        <v>535</v>
      </c>
      <c r="I2586" t="s">
        <v>9791</v>
      </c>
      <c r="J2586" t="s">
        <v>214</v>
      </c>
      <c r="K2586" t="s">
        <v>149</v>
      </c>
      <c r="M2586" t="s">
        <v>76</v>
      </c>
      <c r="N2586" t="s">
        <v>10136</v>
      </c>
      <c r="O2586" s="57">
        <v>46247.822199074071</v>
      </c>
      <c r="P2586" s="57">
        <v>46248.705023148148</v>
      </c>
      <c r="Q2586">
        <v>69365553</v>
      </c>
      <c r="S2586">
        <v>172409210375</v>
      </c>
      <c r="T2586" t="s">
        <v>10137</v>
      </c>
      <c r="U2586" t="s">
        <v>10138</v>
      </c>
      <c r="V2586" t="s">
        <v>13536</v>
      </c>
      <c r="Z2586">
        <v>115.310956526506</v>
      </c>
      <c r="AA2586">
        <v>-8.4144495342988499</v>
      </c>
      <c r="AB2586" t="s">
        <v>10140</v>
      </c>
      <c r="AC2586" t="s">
        <v>226</v>
      </c>
      <c r="AL2586" t="s">
        <v>218</v>
      </c>
      <c r="AM2586" t="s">
        <v>10140</v>
      </c>
      <c r="AN2586" t="s">
        <v>6</v>
      </c>
      <c r="AO2586" t="s">
        <v>9607</v>
      </c>
      <c r="AR2586" t="s">
        <v>219</v>
      </c>
      <c r="AS2586" t="s">
        <v>535</v>
      </c>
      <c r="AT2586" t="s">
        <v>231</v>
      </c>
      <c r="AU2586">
        <v>20260814</v>
      </c>
      <c r="AV2586" t="s">
        <v>222</v>
      </c>
      <c r="AW2586" t="s">
        <v>10536</v>
      </c>
      <c r="AX2586" t="s">
        <v>223</v>
      </c>
      <c r="BA2586" s="57">
        <v>46247.604166666664</v>
      </c>
      <c r="BB2586" t="s">
        <v>10140</v>
      </c>
      <c r="BC2586">
        <v>2026</v>
      </c>
      <c r="BD2586">
        <v>8</v>
      </c>
      <c r="BE2586">
        <v>14</v>
      </c>
      <c r="BF2586" s="6">
        <f t="shared" si="120"/>
        <v>46248</v>
      </c>
      <c r="BG2586">
        <f t="shared" si="121"/>
        <v>0.39583333333575865</v>
      </c>
      <c r="BH2586" t="str">
        <f t="shared" si="122"/>
        <v>COMPLY</v>
      </c>
      <c r="BI2586" t="str">
        <f>VLOOKUP(H2586,Sheet2!$A$1:$B$270,2,FALSE)</f>
        <v>GIANYAR</v>
      </c>
    </row>
    <row r="2587" spans="1:61">
      <c r="A2587">
        <v>2586</v>
      </c>
      <c r="B2587">
        <v>1002525143</v>
      </c>
      <c r="C2587">
        <v>3</v>
      </c>
      <c r="D2587" t="s">
        <v>55</v>
      </c>
      <c r="E2587">
        <v>5</v>
      </c>
      <c r="F2587" t="s">
        <v>265</v>
      </c>
      <c r="G2587" t="s">
        <v>125</v>
      </c>
      <c r="H2587" t="s">
        <v>332</v>
      </c>
      <c r="I2587" t="s">
        <v>213</v>
      </c>
      <c r="J2587" t="s">
        <v>214</v>
      </c>
      <c r="K2587" t="s">
        <v>149</v>
      </c>
      <c r="L2587" t="s">
        <v>215</v>
      </c>
      <c r="M2587" t="s">
        <v>76</v>
      </c>
      <c r="N2587" t="s">
        <v>216</v>
      </c>
      <c r="O2587" s="57">
        <v>46247.73537037037</v>
      </c>
      <c r="P2587" s="57">
        <v>46248.840474537035</v>
      </c>
      <c r="Q2587">
        <v>69365507</v>
      </c>
      <c r="S2587">
        <v>152441211983</v>
      </c>
      <c r="T2587" t="s">
        <v>9647</v>
      </c>
      <c r="U2587" t="s">
        <v>13537</v>
      </c>
      <c r="V2587" t="s">
        <v>9648</v>
      </c>
      <c r="Z2587">
        <v>112.163845114409</v>
      </c>
      <c r="AA2587">
        <v>-7.1419518986506301</v>
      </c>
      <c r="AB2587" t="s">
        <v>9649</v>
      </c>
      <c r="AC2587" t="s">
        <v>217</v>
      </c>
      <c r="AL2587" t="s">
        <v>218</v>
      </c>
      <c r="AM2587" t="s">
        <v>9650</v>
      </c>
      <c r="AN2587" t="s">
        <v>6</v>
      </c>
      <c r="AO2587" t="s">
        <v>9651</v>
      </c>
      <c r="AP2587" s="57">
        <v>46248.625</v>
      </c>
      <c r="AR2587" t="s">
        <v>219</v>
      </c>
      <c r="AS2587" t="s">
        <v>332</v>
      </c>
      <c r="AT2587" t="s">
        <v>231</v>
      </c>
      <c r="AU2587">
        <v>20260814</v>
      </c>
      <c r="AV2587" t="s">
        <v>222</v>
      </c>
      <c r="AW2587" t="s">
        <v>1010</v>
      </c>
      <c r="AX2587" t="s">
        <v>223</v>
      </c>
      <c r="BA2587" s="57">
        <v>46248.625</v>
      </c>
      <c r="BB2587" t="s">
        <v>9650</v>
      </c>
      <c r="BC2587">
        <v>2026</v>
      </c>
      <c r="BD2587">
        <v>8</v>
      </c>
      <c r="BE2587">
        <v>14</v>
      </c>
      <c r="BF2587" s="6">
        <f t="shared" si="120"/>
        <v>46248</v>
      </c>
      <c r="BG2587">
        <f t="shared" si="121"/>
        <v>-0.625</v>
      </c>
      <c r="BH2587" t="str">
        <f t="shared" si="122"/>
        <v>COMPLY</v>
      </c>
      <c r="BI2587" t="str">
        <f>VLOOKUP(H2587,Sheet2!$A$1:$B$270,2,FALSE)</f>
        <v>GRESIK</v>
      </c>
    </row>
    <row r="2588" spans="1:61">
      <c r="A2588">
        <v>2587</v>
      </c>
      <c r="B2588">
        <v>1002505636</v>
      </c>
      <c r="C2588">
        <v>3</v>
      </c>
      <c r="D2588" t="s">
        <v>42</v>
      </c>
      <c r="E2588">
        <v>5</v>
      </c>
      <c r="F2588" t="s">
        <v>233</v>
      </c>
      <c r="G2588" t="s">
        <v>103</v>
      </c>
      <c r="H2588" t="s">
        <v>401</v>
      </c>
      <c r="I2588" t="s">
        <v>213</v>
      </c>
      <c r="J2588" t="s">
        <v>214</v>
      </c>
      <c r="K2588" t="s">
        <v>149</v>
      </c>
      <c r="M2588" t="s">
        <v>76</v>
      </c>
      <c r="N2588" t="s">
        <v>1016</v>
      </c>
      <c r="O2588" s="57">
        <v>46237.402129629627</v>
      </c>
      <c r="P2588" s="57">
        <v>46241.742824074077</v>
      </c>
      <c r="Q2588">
        <v>69357258</v>
      </c>
      <c r="S2588">
        <v>152318240364</v>
      </c>
      <c r="T2588" t="s">
        <v>1247</v>
      </c>
      <c r="U2588" t="s">
        <v>3797</v>
      </c>
      <c r="V2588" t="s">
        <v>3798</v>
      </c>
      <c r="Z2588">
        <v>112.2517919</v>
      </c>
      <c r="AA2588">
        <v>-7.537452</v>
      </c>
      <c r="AB2588" t="s">
        <v>3799</v>
      </c>
      <c r="AC2588" t="s">
        <v>226</v>
      </c>
      <c r="AL2588" t="s">
        <v>218</v>
      </c>
      <c r="AM2588" t="s">
        <v>3800</v>
      </c>
      <c r="AN2588" t="s">
        <v>6</v>
      </c>
      <c r="AO2588" s="57">
        <v>46089.402928240743</v>
      </c>
      <c r="AP2588" s="57">
        <v>46242.333333333336</v>
      </c>
      <c r="AR2588" t="s">
        <v>219</v>
      </c>
      <c r="AS2588" t="s">
        <v>401</v>
      </c>
      <c r="AT2588" t="s">
        <v>231</v>
      </c>
      <c r="AU2588">
        <v>20260807</v>
      </c>
      <c r="AV2588" t="s">
        <v>222</v>
      </c>
      <c r="AW2588" t="s">
        <v>596</v>
      </c>
      <c r="AX2588" t="s">
        <v>223</v>
      </c>
      <c r="BA2588" s="57">
        <v>46242.333333333336</v>
      </c>
      <c r="BB2588" t="s">
        <v>3800</v>
      </c>
      <c r="BC2588">
        <v>2026</v>
      </c>
      <c r="BD2588">
        <v>8</v>
      </c>
      <c r="BE2588">
        <v>7</v>
      </c>
      <c r="BF2588" s="6">
        <f t="shared" si="120"/>
        <v>46241</v>
      </c>
      <c r="BG2588">
        <f t="shared" si="121"/>
        <v>-1.3333333333357587</v>
      </c>
      <c r="BH2588" t="str">
        <f t="shared" si="122"/>
        <v>COMPLY</v>
      </c>
      <c r="BI2588" t="str">
        <f>VLOOKUP(H2588,Sheet2!$A$1:$B$270,2,FALSE)</f>
        <v>MOJOKERTO</v>
      </c>
    </row>
    <row r="2589" spans="1:61">
      <c r="A2589">
        <v>2588</v>
      </c>
      <c r="B2589">
        <v>1002509584</v>
      </c>
      <c r="C2589">
        <v>3</v>
      </c>
      <c r="D2589" t="s">
        <v>42</v>
      </c>
      <c r="E2589">
        <v>5</v>
      </c>
      <c r="F2589" t="s">
        <v>233</v>
      </c>
      <c r="G2589" t="s">
        <v>101</v>
      </c>
      <c r="H2589" t="s">
        <v>437</v>
      </c>
      <c r="I2589" t="s">
        <v>213</v>
      </c>
      <c r="J2589" t="s">
        <v>214</v>
      </c>
      <c r="K2589" t="s">
        <v>149</v>
      </c>
      <c r="L2589" t="s">
        <v>215</v>
      </c>
      <c r="M2589" t="s">
        <v>76</v>
      </c>
      <c r="N2589" t="s">
        <v>216</v>
      </c>
      <c r="O2589" s="57">
        <v>46239.358287037037</v>
      </c>
      <c r="P2589" s="57">
        <v>46239.577025462961</v>
      </c>
      <c r="Q2589">
        <v>69358755</v>
      </c>
      <c r="S2589">
        <v>152331250908</v>
      </c>
      <c r="T2589" t="s">
        <v>3804</v>
      </c>
      <c r="U2589" t="s">
        <v>3805</v>
      </c>
      <c r="V2589" t="s">
        <v>3806</v>
      </c>
      <c r="Z2589">
        <v>112.61096835136399</v>
      </c>
      <c r="AA2589">
        <v>-7.3851329556472098</v>
      </c>
      <c r="AB2589" t="s">
        <v>3807</v>
      </c>
      <c r="AC2589" t="s">
        <v>217</v>
      </c>
      <c r="AL2589" t="s">
        <v>218</v>
      </c>
      <c r="AM2589" t="s">
        <v>3808</v>
      </c>
      <c r="AN2589" t="s">
        <v>6</v>
      </c>
      <c r="AO2589" s="57">
        <v>46150.360949074071</v>
      </c>
      <c r="AP2589" s="57">
        <v>46240.333333333336</v>
      </c>
      <c r="AR2589" t="s">
        <v>219</v>
      </c>
      <c r="AS2589" t="s">
        <v>437</v>
      </c>
      <c r="AT2589" t="s">
        <v>231</v>
      </c>
      <c r="AU2589">
        <v>20260805</v>
      </c>
      <c r="AV2589" t="s">
        <v>222</v>
      </c>
      <c r="AW2589" t="s">
        <v>1012</v>
      </c>
      <c r="AX2589" t="s">
        <v>223</v>
      </c>
      <c r="BA2589" s="57">
        <v>46240.333333333336</v>
      </c>
      <c r="BB2589" t="s">
        <v>3808</v>
      </c>
      <c r="BC2589">
        <v>2026</v>
      </c>
      <c r="BD2589">
        <v>8</v>
      </c>
      <c r="BE2589">
        <v>5</v>
      </c>
      <c r="BF2589" s="6">
        <f t="shared" si="120"/>
        <v>46239</v>
      </c>
      <c r="BG2589">
        <f t="shared" si="121"/>
        <v>-1.3333333333357587</v>
      </c>
      <c r="BH2589" t="str">
        <f t="shared" si="122"/>
        <v>COMPLY</v>
      </c>
      <c r="BI2589" t="str">
        <f>VLOOKUP(H2589,Sheet2!$A$1:$B$270,2,FALSE)</f>
        <v>SIDOARJO</v>
      </c>
    </row>
    <row r="2590" spans="1:61">
      <c r="A2590">
        <v>2589</v>
      </c>
      <c r="B2590">
        <v>1002529742</v>
      </c>
      <c r="C2590">
        <v>3</v>
      </c>
      <c r="D2590" t="s">
        <v>55</v>
      </c>
      <c r="E2590">
        <v>5</v>
      </c>
      <c r="F2590" t="s">
        <v>228</v>
      </c>
      <c r="G2590" t="s">
        <v>121</v>
      </c>
      <c r="H2590" t="s">
        <v>342</v>
      </c>
      <c r="I2590" t="s">
        <v>213</v>
      </c>
      <c r="J2590" t="s">
        <v>214</v>
      </c>
      <c r="K2590" t="s">
        <v>149</v>
      </c>
      <c r="L2590" t="s">
        <v>215</v>
      </c>
      <c r="M2590" t="s">
        <v>286</v>
      </c>
      <c r="N2590" t="s">
        <v>216</v>
      </c>
      <c r="O2590" s="57">
        <v>46250.591620370367</v>
      </c>
      <c r="P2590" s="57">
        <v>46251.456145833334</v>
      </c>
      <c r="Q2590">
        <v>69367559</v>
      </c>
      <c r="S2590">
        <v>152434913691</v>
      </c>
      <c r="T2590" t="s">
        <v>13538</v>
      </c>
      <c r="U2590" t="s">
        <v>13539</v>
      </c>
      <c r="V2590" t="s">
        <v>13540</v>
      </c>
      <c r="Z2590">
        <v>113.20147108286599</v>
      </c>
      <c r="AA2590">
        <v>-7.1248650704601904</v>
      </c>
      <c r="AB2590" t="s">
        <v>13541</v>
      </c>
      <c r="AC2590" t="s">
        <v>217</v>
      </c>
      <c r="AL2590" t="s">
        <v>218</v>
      </c>
      <c r="AM2590" t="s">
        <v>13542</v>
      </c>
      <c r="AN2590" t="s">
        <v>6</v>
      </c>
      <c r="AO2590" t="s">
        <v>10220</v>
      </c>
      <c r="AP2590" s="57">
        <v>46251.541666666664</v>
      </c>
      <c r="AR2590" t="s">
        <v>241</v>
      </c>
      <c r="AS2590" t="s">
        <v>342</v>
      </c>
      <c r="AT2590" t="s">
        <v>231</v>
      </c>
      <c r="AV2590" t="s">
        <v>905</v>
      </c>
      <c r="AW2590" t="s">
        <v>1018</v>
      </c>
      <c r="AX2590" t="s">
        <v>223</v>
      </c>
      <c r="BA2590" s="57">
        <v>46251.541666666664</v>
      </c>
      <c r="BB2590" t="s">
        <v>13542</v>
      </c>
      <c r="BF2590" s="6" t="e">
        <f t="shared" si="120"/>
        <v>#NUM!</v>
      </c>
      <c r="BG2590" t="e">
        <f t="shared" si="121"/>
        <v>#NUM!</v>
      </c>
      <c r="BH2590" t="e">
        <f t="shared" si="122"/>
        <v>#NUM!</v>
      </c>
      <c r="BI2590" t="str">
        <f>VLOOKUP(H2590,Sheet2!$A$1:$B$270,2,FALSE)</f>
        <v>MADURA</v>
      </c>
    </row>
    <row r="2591" spans="1:61">
      <c r="A2591">
        <v>2590</v>
      </c>
      <c r="B2591">
        <v>1002505798</v>
      </c>
      <c r="C2591">
        <v>3</v>
      </c>
      <c r="D2591" t="s">
        <v>45</v>
      </c>
      <c r="E2591">
        <v>5</v>
      </c>
      <c r="F2591" t="s">
        <v>211</v>
      </c>
      <c r="G2591" t="s">
        <v>112</v>
      </c>
      <c r="H2591" t="s">
        <v>267</v>
      </c>
      <c r="I2591" t="s">
        <v>213</v>
      </c>
      <c r="J2591" t="s">
        <v>214</v>
      </c>
      <c r="K2591" t="s">
        <v>149</v>
      </c>
      <c r="M2591" t="s">
        <v>76</v>
      </c>
      <c r="N2591" t="s">
        <v>216</v>
      </c>
      <c r="O2591" s="57">
        <v>46237.449004629627</v>
      </c>
      <c r="P2591" s="57">
        <v>46237.5237037037</v>
      </c>
      <c r="Q2591">
        <v>69354442</v>
      </c>
      <c r="S2591">
        <v>172601796038</v>
      </c>
      <c r="T2591" t="s">
        <v>1144</v>
      </c>
      <c r="U2591" t="s">
        <v>3809</v>
      </c>
      <c r="V2591" t="s">
        <v>3810</v>
      </c>
      <c r="Z2591">
        <v>116.1460489</v>
      </c>
      <c r="AA2591">
        <v>-8.5499922999999995</v>
      </c>
      <c r="AB2591" t="s">
        <v>1145</v>
      </c>
      <c r="AC2591" t="s">
        <v>290</v>
      </c>
      <c r="AL2591" t="s">
        <v>218</v>
      </c>
      <c r="AM2591" t="s">
        <v>3811</v>
      </c>
      <c r="AN2591" t="s">
        <v>6</v>
      </c>
      <c r="AO2591" s="57">
        <v>46089.454942129632</v>
      </c>
      <c r="AR2591" t="s">
        <v>219</v>
      </c>
      <c r="AS2591" t="s">
        <v>267</v>
      </c>
      <c r="AT2591" t="s">
        <v>231</v>
      </c>
      <c r="AU2591">
        <v>20260803</v>
      </c>
      <c r="AV2591" t="s">
        <v>222</v>
      </c>
      <c r="AW2591" t="s">
        <v>561</v>
      </c>
      <c r="AX2591" t="s">
        <v>223</v>
      </c>
      <c r="BA2591" s="57">
        <v>46237.291666666664</v>
      </c>
      <c r="BB2591" t="s">
        <v>3811</v>
      </c>
      <c r="BC2591">
        <v>2026</v>
      </c>
      <c r="BD2591">
        <v>8</v>
      </c>
      <c r="BE2591">
        <v>3</v>
      </c>
      <c r="BF2591" s="6">
        <f t="shared" si="120"/>
        <v>46237</v>
      </c>
      <c r="BG2591">
        <f t="shared" si="121"/>
        <v>-0.29166666666424135</v>
      </c>
      <c r="BH2591" t="str">
        <f t="shared" si="122"/>
        <v>COMPLY</v>
      </c>
      <c r="BI2591" t="str">
        <f>VLOOKUP(H2591,Sheet2!$A$1:$B$270,2,FALSE)</f>
        <v>MATARAM</v>
      </c>
    </row>
    <row r="2592" spans="1:61">
      <c r="A2592">
        <v>2591</v>
      </c>
      <c r="B2592">
        <v>1002515534</v>
      </c>
      <c r="C2592">
        <v>3</v>
      </c>
      <c r="D2592" t="s">
        <v>51</v>
      </c>
      <c r="E2592">
        <v>4</v>
      </c>
      <c r="F2592" t="s">
        <v>235</v>
      </c>
      <c r="G2592" t="s">
        <v>6375</v>
      </c>
      <c r="H2592" t="s">
        <v>7416</v>
      </c>
      <c r="I2592" t="s">
        <v>9798</v>
      </c>
      <c r="J2592" t="s">
        <v>214</v>
      </c>
      <c r="K2592" t="s">
        <v>149</v>
      </c>
      <c r="M2592" t="s">
        <v>575</v>
      </c>
      <c r="N2592" t="s">
        <v>9799</v>
      </c>
      <c r="O2592" s="57">
        <v>46241.898680555554</v>
      </c>
      <c r="P2592" s="57">
        <v>46245.460555555554</v>
      </c>
      <c r="Q2592">
        <v>69361192</v>
      </c>
      <c r="S2592">
        <v>142567104386</v>
      </c>
      <c r="T2592" t="s">
        <v>12379</v>
      </c>
      <c r="U2592" t="s">
        <v>13543</v>
      </c>
      <c r="V2592" t="s">
        <v>13544</v>
      </c>
      <c r="Z2592">
        <v>111.052038433749</v>
      </c>
      <c r="AA2592">
        <v>-7.5369641526256999</v>
      </c>
      <c r="AB2592" t="s">
        <v>12240</v>
      </c>
      <c r="AC2592" t="s">
        <v>9804</v>
      </c>
      <c r="AL2592" t="s">
        <v>218</v>
      </c>
      <c r="AM2592" t="s">
        <v>12240</v>
      </c>
      <c r="AN2592" t="s">
        <v>6</v>
      </c>
      <c r="AO2592" s="57">
        <v>46211.902673611112</v>
      </c>
      <c r="AQ2592" t="s">
        <v>248</v>
      </c>
      <c r="AR2592" t="s">
        <v>14</v>
      </c>
      <c r="AS2592" t="s">
        <v>7416</v>
      </c>
      <c r="AT2592" t="s">
        <v>231</v>
      </c>
      <c r="AV2592" t="s">
        <v>13545</v>
      </c>
      <c r="AW2592" t="s">
        <v>9797</v>
      </c>
      <c r="AX2592" t="s">
        <v>223</v>
      </c>
      <c r="BA2592" s="57">
        <v>46244.541666666664</v>
      </c>
      <c r="BB2592" t="s">
        <v>12240</v>
      </c>
      <c r="BF2592" s="6" t="e">
        <f t="shared" si="120"/>
        <v>#NUM!</v>
      </c>
      <c r="BG2592" t="e">
        <f t="shared" si="121"/>
        <v>#NUM!</v>
      </c>
      <c r="BH2592" t="e">
        <f t="shared" si="122"/>
        <v>#NUM!</v>
      </c>
      <c r="BI2592" t="e">
        <f>VLOOKUP(H2592,Sheet2!$A$1:$B$270,2,FALSE)</f>
        <v>#N/A</v>
      </c>
    </row>
    <row r="2593" spans="1:61">
      <c r="A2593">
        <v>2592</v>
      </c>
      <c r="B2593">
        <v>1002515525</v>
      </c>
      <c r="C2593">
        <v>3</v>
      </c>
      <c r="D2593" t="s">
        <v>34</v>
      </c>
      <c r="E2593">
        <v>5</v>
      </c>
      <c r="F2593" t="s">
        <v>585</v>
      </c>
      <c r="G2593" t="s">
        <v>83</v>
      </c>
      <c r="H2593" t="s">
        <v>389</v>
      </c>
      <c r="I2593" t="s">
        <v>213</v>
      </c>
      <c r="J2593" t="s">
        <v>214</v>
      </c>
      <c r="K2593" t="s">
        <v>149</v>
      </c>
      <c r="M2593" t="s">
        <v>76</v>
      </c>
      <c r="N2593" t="s">
        <v>216</v>
      </c>
      <c r="O2593" s="57">
        <v>46241.849490740744</v>
      </c>
      <c r="P2593" s="57">
        <v>46245.333425925928</v>
      </c>
      <c r="Q2593">
        <v>69361182</v>
      </c>
      <c r="S2593">
        <v>172422212693</v>
      </c>
      <c r="T2593" t="s">
        <v>5876</v>
      </c>
      <c r="U2593" t="s">
        <v>5877</v>
      </c>
      <c r="V2593" t="s">
        <v>5878</v>
      </c>
      <c r="Z2593">
        <v>115.25141910000001</v>
      </c>
      <c r="AA2593">
        <v>-8.6425538999999993</v>
      </c>
      <c r="AB2593" t="s">
        <v>5879</v>
      </c>
      <c r="AC2593" t="s">
        <v>230</v>
      </c>
      <c r="AL2593" t="s">
        <v>218</v>
      </c>
      <c r="AM2593" t="s">
        <v>5880</v>
      </c>
      <c r="AN2593" t="s">
        <v>6</v>
      </c>
      <c r="AO2593" s="57">
        <v>46211.851064814815</v>
      </c>
      <c r="AP2593" s="57">
        <v>46244.541666666664</v>
      </c>
      <c r="AR2593" t="s">
        <v>219</v>
      </c>
      <c r="AS2593" t="s">
        <v>389</v>
      </c>
      <c r="AT2593" t="s">
        <v>231</v>
      </c>
      <c r="AU2593">
        <v>20260811</v>
      </c>
      <c r="AV2593" t="s">
        <v>222</v>
      </c>
      <c r="AW2593" t="s">
        <v>561</v>
      </c>
      <c r="AX2593" t="s">
        <v>223</v>
      </c>
      <c r="BA2593" s="57">
        <v>46244.541666666664</v>
      </c>
      <c r="BB2593" t="s">
        <v>5880</v>
      </c>
      <c r="BC2593">
        <v>2026</v>
      </c>
      <c r="BD2593">
        <v>8</v>
      </c>
      <c r="BE2593">
        <v>11</v>
      </c>
      <c r="BF2593" s="6">
        <f t="shared" si="120"/>
        <v>46245</v>
      </c>
      <c r="BG2593">
        <f t="shared" si="121"/>
        <v>0.45833333333575865</v>
      </c>
      <c r="BH2593" t="str">
        <f t="shared" si="122"/>
        <v>COMPLY</v>
      </c>
      <c r="BI2593" t="str">
        <f>VLOOKUP(H2593,Sheet2!$A$1:$B$270,2,FALSE)</f>
        <v>SANUR</v>
      </c>
    </row>
    <row r="2594" spans="1:61">
      <c r="A2594">
        <v>2593</v>
      </c>
      <c r="B2594">
        <v>1002504880</v>
      </c>
      <c r="C2594">
        <v>3</v>
      </c>
      <c r="D2594" t="s">
        <v>42</v>
      </c>
      <c r="E2594">
        <v>5</v>
      </c>
      <c r="F2594" t="s">
        <v>102</v>
      </c>
      <c r="G2594" t="s">
        <v>108</v>
      </c>
      <c r="H2594" t="s">
        <v>346</v>
      </c>
      <c r="I2594" t="s">
        <v>213</v>
      </c>
      <c r="J2594" t="s">
        <v>214</v>
      </c>
      <c r="K2594" t="s">
        <v>149</v>
      </c>
      <c r="L2594" t="s">
        <v>215</v>
      </c>
      <c r="M2594" t="s">
        <v>76</v>
      </c>
      <c r="N2594" t="s">
        <v>216</v>
      </c>
      <c r="O2594" s="57">
        <v>46235.728449074071</v>
      </c>
      <c r="P2594" s="57">
        <v>46236.828483796293</v>
      </c>
      <c r="Q2594">
        <v>69356893</v>
      </c>
      <c r="S2594">
        <v>152531208020</v>
      </c>
      <c r="T2594" t="s">
        <v>3812</v>
      </c>
      <c r="U2594" t="s">
        <v>3813</v>
      </c>
      <c r="V2594" t="s">
        <v>3814</v>
      </c>
      <c r="Z2594">
        <v>113.679743</v>
      </c>
      <c r="AA2594">
        <v>-7.7849649999999997</v>
      </c>
      <c r="AB2594" t="s">
        <v>3815</v>
      </c>
      <c r="AC2594" t="s">
        <v>237</v>
      </c>
      <c r="AL2594" t="s">
        <v>218</v>
      </c>
      <c r="AM2594" t="s">
        <v>3816</v>
      </c>
      <c r="AN2594" t="s">
        <v>6</v>
      </c>
      <c r="AO2594" s="57">
        <v>46030.735995370371</v>
      </c>
      <c r="AP2594" s="57">
        <v>46236.625</v>
      </c>
      <c r="AR2594" t="s">
        <v>219</v>
      </c>
      <c r="AS2594" t="s">
        <v>346</v>
      </c>
      <c r="AT2594" t="s">
        <v>221</v>
      </c>
      <c r="AU2594">
        <v>20260802</v>
      </c>
      <c r="AV2594" t="s">
        <v>222</v>
      </c>
      <c r="AW2594" t="s">
        <v>890</v>
      </c>
      <c r="AX2594" t="s">
        <v>223</v>
      </c>
      <c r="BA2594" s="57">
        <v>46236.625</v>
      </c>
      <c r="BB2594" t="s">
        <v>3816</v>
      </c>
      <c r="BC2594">
        <v>2026</v>
      </c>
      <c r="BD2594">
        <v>8</v>
      </c>
      <c r="BE2594">
        <v>2</v>
      </c>
      <c r="BF2594" s="6">
        <f t="shared" si="120"/>
        <v>46236</v>
      </c>
      <c r="BG2594">
        <f t="shared" si="121"/>
        <v>-0.625</v>
      </c>
      <c r="BH2594" t="str">
        <f t="shared" si="122"/>
        <v>COMPLY</v>
      </c>
      <c r="BI2594" t="str">
        <f>VLOOKUP(H2594,Sheet2!$A$1:$B$270,2,FALSE)</f>
        <v>BANYUWANGI</v>
      </c>
    </row>
    <row r="2595" spans="1:61">
      <c r="A2595">
        <v>2594</v>
      </c>
      <c r="B2595">
        <v>1002524255</v>
      </c>
      <c r="C2595">
        <v>3</v>
      </c>
      <c r="D2595" t="s">
        <v>49</v>
      </c>
      <c r="E2595">
        <v>4</v>
      </c>
      <c r="F2595" t="s">
        <v>246</v>
      </c>
      <c r="G2595" t="s">
        <v>247</v>
      </c>
      <c r="H2595" t="s">
        <v>925</v>
      </c>
      <c r="I2595" t="s">
        <v>213</v>
      </c>
      <c r="J2595" t="s">
        <v>214</v>
      </c>
      <c r="K2595" t="s">
        <v>149</v>
      </c>
      <c r="M2595" t="s">
        <v>76</v>
      </c>
      <c r="N2595" t="s">
        <v>216</v>
      </c>
      <c r="O2595" s="57">
        <v>46247.561851851853</v>
      </c>
      <c r="P2595" s="57">
        <v>46247.582499999997</v>
      </c>
      <c r="Q2595">
        <v>69362727</v>
      </c>
      <c r="S2595">
        <v>142406122738</v>
      </c>
      <c r="T2595" t="s">
        <v>6458</v>
      </c>
      <c r="U2595" t="s">
        <v>9652</v>
      </c>
      <c r="V2595" t="s">
        <v>9653</v>
      </c>
      <c r="Z2595">
        <v>110.41323853</v>
      </c>
      <c r="AA2595">
        <v>-6.9748945000000004</v>
      </c>
      <c r="AB2595" t="s">
        <v>6461</v>
      </c>
      <c r="AC2595" t="s">
        <v>217</v>
      </c>
      <c r="AL2595" t="s">
        <v>218</v>
      </c>
      <c r="AM2595" t="s">
        <v>9654</v>
      </c>
      <c r="AN2595" t="s">
        <v>6</v>
      </c>
      <c r="AO2595" t="s">
        <v>9141</v>
      </c>
      <c r="AR2595" t="s">
        <v>219</v>
      </c>
      <c r="AS2595" t="s">
        <v>925</v>
      </c>
      <c r="AT2595" t="s">
        <v>231</v>
      </c>
      <c r="AU2595">
        <v>20260813</v>
      </c>
      <c r="AV2595" t="s">
        <v>222</v>
      </c>
      <c r="AW2595" t="s">
        <v>604</v>
      </c>
      <c r="AX2595" t="s">
        <v>223</v>
      </c>
      <c r="BA2595" s="57">
        <v>46247.291666666664</v>
      </c>
      <c r="BB2595" t="s">
        <v>9654</v>
      </c>
      <c r="BC2595">
        <v>2026</v>
      </c>
      <c r="BD2595">
        <v>8</v>
      </c>
      <c r="BE2595">
        <v>13</v>
      </c>
      <c r="BF2595" s="6">
        <f t="shared" si="120"/>
        <v>46247</v>
      </c>
      <c r="BG2595">
        <f t="shared" si="121"/>
        <v>-0.29166666666424135</v>
      </c>
      <c r="BH2595" t="str">
        <f t="shared" si="122"/>
        <v>COMPLY</v>
      </c>
      <c r="BI2595" t="e">
        <f>VLOOKUP(H2595,Sheet2!$A$1:$B$270,2,FALSE)</f>
        <v>#N/A</v>
      </c>
    </row>
    <row r="2596" spans="1:61">
      <c r="A2596">
        <v>2595</v>
      </c>
      <c r="B2596">
        <v>1002511091</v>
      </c>
      <c r="C2596">
        <v>3</v>
      </c>
      <c r="D2596" t="s">
        <v>42</v>
      </c>
      <c r="E2596">
        <v>5</v>
      </c>
      <c r="F2596" t="s">
        <v>233</v>
      </c>
      <c r="G2596" t="s">
        <v>105</v>
      </c>
      <c r="H2596" t="s">
        <v>444</v>
      </c>
      <c r="I2596" t="s">
        <v>213</v>
      </c>
      <c r="J2596" t="s">
        <v>214</v>
      </c>
      <c r="K2596" t="s">
        <v>149</v>
      </c>
      <c r="M2596" t="s">
        <v>76</v>
      </c>
      <c r="N2596" t="s">
        <v>216</v>
      </c>
      <c r="O2596" s="57">
        <v>46239.663425925923</v>
      </c>
      <c r="P2596" s="57">
        <v>46240.695416666669</v>
      </c>
      <c r="Q2596">
        <v>69359399</v>
      </c>
      <c r="S2596">
        <v>152330220509</v>
      </c>
      <c r="T2596" t="s">
        <v>3817</v>
      </c>
      <c r="U2596" t="s">
        <v>3818</v>
      </c>
      <c r="V2596" t="s">
        <v>3819</v>
      </c>
      <c r="Z2596">
        <v>112.5310657</v>
      </c>
      <c r="AA2596">
        <v>-7.5017598000000003</v>
      </c>
      <c r="AB2596" t="s">
        <v>3820</v>
      </c>
      <c r="AC2596" t="s">
        <v>230</v>
      </c>
      <c r="AL2596" t="s">
        <v>218</v>
      </c>
      <c r="AM2596" t="s">
        <v>3600</v>
      </c>
      <c r="AN2596" t="s">
        <v>6</v>
      </c>
      <c r="AO2596" s="57">
        <v>46150.673819444448</v>
      </c>
      <c r="AP2596" s="57">
        <v>46241.541666666664</v>
      </c>
      <c r="AR2596" t="s">
        <v>219</v>
      </c>
      <c r="AS2596" t="s">
        <v>444</v>
      </c>
      <c r="AT2596" t="s">
        <v>231</v>
      </c>
      <c r="AU2596">
        <v>20260806</v>
      </c>
      <c r="AV2596" t="s">
        <v>222</v>
      </c>
      <c r="AW2596" t="s">
        <v>560</v>
      </c>
      <c r="AX2596" t="s">
        <v>223</v>
      </c>
      <c r="BA2596" s="57">
        <v>46241.541666666664</v>
      </c>
      <c r="BB2596" t="s">
        <v>3600</v>
      </c>
      <c r="BC2596">
        <v>2026</v>
      </c>
      <c r="BD2596">
        <v>8</v>
      </c>
      <c r="BE2596">
        <v>6</v>
      </c>
      <c r="BF2596" s="6">
        <f t="shared" si="120"/>
        <v>46240</v>
      </c>
      <c r="BG2596">
        <f t="shared" si="121"/>
        <v>-1.5416666666642413</v>
      </c>
      <c r="BH2596" t="str">
        <f t="shared" si="122"/>
        <v>COMPLY</v>
      </c>
      <c r="BI2596" t="str">
        <f>VLOOKUP(H2596,Sheet2!$A$1:$B$270,2,FALSE)</f>
        <v>MOJOKERTO</v>
      </c>
    </row>
    <row r="2597" spans="1:61">
      <c r="A2597">
        <v>2596</v>
      </c>
      <c r="B2597">
        <v>1002529613</v>
      </c>
      <c r="C2597">
        <v>3</v>
      </c>
      <c r="D2597" t="s">
        <v>38</v>
      </c>
      <c r="E2597">
        <v>5</v>
      </c>
      <c r="F2597" t="s">
        <v>90</v>
      </c>
      <c r="G2597" t="s">
        <v>96</v>
      </c>
      <c r="H2597" t="s">
        <v>289</v>
      </c>
      <c r="I2597" t="s">
        <v>213</v>
      </c>
      <c r="J2597" t="s">
        <v>214</v>
      </c>
      <c r="K2597" t="s">
        <v>149</v>
      </c>
      <c r="L2597" t="s">
        <v>215</v>
      </c>
      <c r="M2597" t="s">
        <v>76</v>
      </c>
      <c r="N2597" t="s">
        <v>216</v>
      </c>
      <c r="O2597" s="57">
        <v>46250.541620370372</v>
      </c>
      <c r="P2597" s="57">
        <v>46251.763553240744</v>
      </c>
      <c r="Q2597">
        <v>69367488</v>
      </c>
      <c r="S2597">
        <v>152608208104</v>
      </c>
      <c r="T2597" t="s">
        <v>13546</v>
      </c>
      <c r="U2597" t="s">
        <v>13547</v>
      </c>
      <c r="V2597" t="s">
        <v>13548</v>
      </c>
      <c r="Z2597">
        <v>111.7028756</v>
      </c>
      <c r="AA2597">
        <v>-8.1167841999999997</v>
      </c>
      <c r="AB2597" t="s">
        <v>13549</v>
      </c>
      <c r="AC2597" t="s">
        <v>237</v>
      </c>
      <c r="AL2597" t="s">
        <v>218</v>
      </c>
      <c r="AM2597" t="s">
        <v>13470</v>
      </c>
      <c r="AN2597" t="s">
        <v>6</v>
      </c>
      <c r="AO2597" t="s">
        <v>11075</v>
      </c>
      <c r="AP2597" s="57">
        <v>46251.541666666664</v>
      </c>
      <c r="AR2597" t="s">
        <v>219</v>
      </c>
      <c r="AS2597" t="s">
        <v>289</v>
      </c>
      <c r="AT2597" t="s">
        <v>352</v>
      </c>
      <c r="AU2597">
        <v>20260817</v>
      </c>
      <c r="AV2597" t="s">
        <v>222</v>
      </c>
      <c r="AW2597" t="s">
        <v>11405</v>
      </c>
      <c r="AX2597" t="s">
        <v>223</v>
      </c>
      <c r="BA2597" s="57">
        <v>46251.541666666664</v>
      </c>
      <c r="BB2597" t="s">
        <v>13470</v>
      </c>
      <c r="BC2597">
        <v>2026</v>
      </c>
      <c r="BD2597">
        <v>8</v>
      </c>
      <c r="BE2597">
        <v>17</v>
      </c>
      <c r="BF2597" s="6">
        <f t="shared" si="120"/>
        <v>46251</v>
      </c>
      <c r="BG2597">
        <f t="shared" si="121"/>
        <v>-0.54166666666424135</v>
      </c>
      <c r="BH2597" t="str">
        <f t="shared" si="122"/>
        <v>COMPLY</v>
      </c>
      <c r="BI2597" t="str">
        <f>VLOOKUP(H2597,Sheet2!$A$1:$B$270,2,FALSE)</f>
        <v>PONOROGO</v>
      </c>
    </row>
    <row r="2598" spans="1:61">
      <c r="A2598">
        <v>2597</v>
      </c>
      <c r="B2598">
        <v>1002527089</v>
      </c>
      <c r="C2598">
        <v>3</v>
      </c>
      <c r="D2598" t="s">
        <v>55</v>
      </c>
      <c r="E2598">
        <v>5</v>
      </c>
      <c r="F2598" t="s">
        <v>228</v>
      </c>
      <c r="G2598" t="s">
        <v>127</v>
      </c>
      <c r="H2598" t="s">
        <v>496</v>
      </c>
      <c r="I2598" t="s">
        <v>213</v>
      </c>
      <c r="J2598" t="s">
        <v>214</v>
      </c>
      <c r="K2598" t="s">
        <v>149</v>
      </c>
      <c r="L2598" t="s">
        <v>215</v>
      </c>
      <c r="M2598" t="s">
        <v>575</v>
      </c>
      <c r="N2598" t="s">
        <v>216</v>
      </c>
      <c r="O2598" s="57">
        <v>46248.672175925924</v>
      </c>
      <c r="P2598" s="57">
        <v>46250.672615740739</v>
      </c>
      <c r="Q2598">
        <v>69366322</v>
      </c>
      <c r="S2598">
        <v>152428208952</v>
      </c>
      <c r="T2598" t="s">
        <v>10663</v>
      </c>
      <c r="U2598" t="s">
        <v>13550</v>
      </c>
      <c r="V2598" t="s">
        <v>13551</v>
      </c>
      <c r="Z2598">
        <v>113.6116203</v>
      </c>
      <c r="AA2598">
        <v>-7.1047598999999897</v>
      </c>
      <c r="AB2598" t="s">
        <v>10666</v>
      </c>
      <c r="AC2598" t="s">
        <v>217</v>
      </c>
      <c r="AL2598" t="s">
        <v>218</v>
      </c>
      <c r="AM2598" t="s">
        <v>10008</v>
      </c>
      <c r="AN2598" t="s">
        <v>6</v>
      </c>
      <c r="AO2598" t="s">
        <v>9938</v>
      </c>
      <c r="AP2598" s="57">
        <v>46249.541666666664</v>
      </c>
      <c r="AQ2598" t="s">
        <v>248</v>
      </c>
      <c r="AR2598" t="s">
        <v>14</v>
      </c>
      <c r="AS2598" t="s">
        <v>496</v>
      </c>
      <c r="AT2598" t="s">
        <v>231</v>
      </c>
      <c r="AV2598" t="s">
        <v>13552</v>
      </c>
      <c r="AW2598" t="s">
        <v>1010</v>
      </c>
      <c r="AX2598" t="s">
        <v>223</v>
      </c>
      <c r="BA2598" s="57">
        <v>46249.541666666664</v>
      </c>
      <c r="BB2598" t="s">
        <v>10008</v>
      </c>
      <c r="BF2598" s="6" t="e">
        <f t="shared" si="120"/>
        <v>#NUM!</v>
      </c>
      <c r="BG2598" t="e">
        <f t="shared" si="121"/>
        <v>#NUM!</v>
      </c>
      <c r="BH2598" t="e">
        <f t="shared" si="122"/>
        <v>#NUM!</v>
      </c>
      <c r="BI2598" t="str">
        <f>VLOOKUP(H2598,Sheet2!$A$1:$B$270,2,FALSE)</f>
        <v>MADURA</v>
      </c>
    </row>
    <row r="2599" spans="1:61">
      <c r="A2599">
        <v>2598</v>
      </c>
      <c r="B2599">
        <v>1002524076</v>
      </c>
      <c r="C2599">
        <v>3</v>
      </c>
      <c r="D2599" t="s">
        <v>45</v>
      </c>
      <c r="E2599">
        <v>5</v>
      </c>
      <c r="F2599" t="s">
        <v>211</v>
      </c>
      <c r="G2599" t="s">
        <v>112</v>
      </c>
      <c r="H2599" t="s">
        <v>267</v>
      </c>
      <c r="I2599" t="s">
        <v>213</v>
      </c>
      <c r="J2599" t="s">
        <v>214</v>
      </c>
      <c r="K2599" t="s">
        <v>149</v>
      </c>
      <c r="L2599" t="s">
        <v>215</v>
      </c>
      <c r="M2599" t="s">
        <v>76</v>
      </c>
      <c r="N2599" t="s">
        <v>216</v>
      </c>
      <c r="O2599" s="57">
        <v>46247.513854166667</v>
      </c>
      <c r="P2599" s="57">
        <v>46247.804907407408</v>
      </c>
      <c r="Q2599">
        <v>69365060</v>
      </c>
      <c r="S2599">
        <v>172601796978</v>
      </c>
      <c r="T2599" t="s">
        <v>9655</v>
      </c>
      <c r="U2599" t="s">
        <v>9656</v>
      </c>
      <c r="V2599" t="s">
        <v>9657</v>
      </c>
      <c r="Z2599">
        <v>116.08535740000001</v>
      </c>
      <c r="AA2599">
        <v>-8.5393690000000007</v>
      </c>
      <c r="AB2599" t="s">
        <v>9658</v>
      </c>
      <c r="AC2599" t="s">
        <v>237</v>
      </c>
      <c r="AL2599" t="s">
        <v>218</v>
      </c>
      <c r="AM2599" t="s">
        <v>9659</v>
      </c>
      <c r="AN2599" t="s">
        <v>6</v>
      </c>
      <c r="AO2599" t="s">
        <v>8875</v>
      </c>
      <c r="AP2599" s="57">
        <v>46248.541666666664</v>
      </c>
      <c r="AR2599" t="s">
        <v>219</v>
      </c>
      <c r="AS2599" t="s">
        <v>267</v>
      </c>
      <c r="AT2599" t="s">
        <v>231</v>
      </c>
      <c r="AU2599">
        <v>20260813</v>
      </c>
      <c r="AV2599" t="s">
        <v>222</v>
      </c>
      <c r="AW2599" t="s">
        <v>1014</v>
      </c>
      <c r="AX2599" t="s">
        <v>223</v>
      </c>
      <c r="BA2599" s="57">
        <v>46248.541666666664</v>
      </c>
      <c r="BB2599" t="s">
        <v>9659</v>
      </c>
      <c r="BC2599">
        <v>2026</v>
      </c>
      <c r="BD2599">
        <v>8</v>
      </c>
      <c r="BE2599">
        <v>13</v>
      </c>
      <c r="BF2599" s="6">
        <f t="shared" si="120"/>
        <v>46247</v>
      </c>
      <c r="BG2599">
        <f t="shared" si="121"/>
        <v>-1.5416666666642413</v>
      </c>
      <c r="BH2599" t="str">
        <f t="shared" si="122"/>
        <v>COMPLY</v>
      </c>
      <c r="BI2599" t="str">
        <f>VLOOKUP(H2599,Sheet2!$A$1:$B$270,2,FALSE)</f>
        <v>MATARAM</v>
      </c>
    </row>
    <row r="2600" spans="1:61">
      <c r="A2600">
        <v>2599</v>
      </c>
      <c r="B2600">
        <v>1002528355</v>
      </c>
      <c r="C2600">
        <v>3</v>
      </c>
      <c r="D2600" t="s">
        <v>42</v>
      </c>
      <c r="E2600">
        <v>5</v>
      </c>
      <c r="F2600" t="s">
        <v>102</v>
      </c>
      <c r="G2600" t="s">
        <v>102</v>
      </c>
      <c r="H2600" t="s">
        <v>445</v>
      </c>
      <c r="I2600" t="s">
        <v>213</v>
      </c>
      <c r="J2600" t="s">
        <v>214</v>
      </c>
      <c r="K2600" t="s">
        <v>149</v>
      </c>
      <c r="L2600" t="s">
        <v>215</v>
      </c>
      <c r="M2600" t="s">
        <v>76</v>
      </c>
      <c r="N2600" t="s">
        <v>216</v>
      </c>
      <c r="O2600" s="57">
        <v>46249.565925925926</v>
      </c>
      <c r="P2600" s="57">
        <v>46249.811689814815</v>
      </c>
      <c r="Q2600">
        <v>69366892</v>
      </c>
      <c r="S2600">
        <v>152537204460</v>
      </c>
      <c r="T2600" t="s">
        <v>13553</v>
      </c>
      <c r="U2600" t="s">
        <v>13554</v>
      </c>
      <c r="V2600" t="s">
        <v>13555</v>
      </c>
      <c r="Z2600">
        <v>113.82305700000001</v>
      </c>
      <c r="AA2600">
        <v>-8.0311430000000001</v>
      </c>
      <c r="AB2600" t="s">
        <v>13556</v>
      </c>
      <c r="AC2600" t="s">
        <v>237</v>
      </c>
      <c r="AL2600" t="s">
        <v>218</v>
      </c>
      <c r="AM2600" t="s">
        <v>13557</v>
      </c>
      <c r="AN2600" t="s">
        <v>6</v>
      </c>
      <c r="AO2600" t="s">
        <v>9889</v>
      </c>
      <c r="AP2600" s="57">
        <v>46250.541666666664</v>
      </c>
      <c r="AR2600" t="s">
        <v>219</v>
      </c>
      <c r="AS2600" t="s">
        <v>445</v>
      </c>
      <c r="AT2600" t="s">
        <v>221</v>
      </c>
      <c r="AU2600">
        <v>20260815</v>
      </c>
      <c r="AV2600" t="s">
        <v>222</v>
      </c>
      <c r="AW2600" t="s">
        <v>1052</v>
      </c>
      <c r="AX2600" t="s">
        <v>223</v>
      </c>
      <c r="BA2600" s="57">
        <v>46250.541666666664</v>
      </c>
      <c r="BB2600" t="s">
        <v>13557</v>
      </c>
      <c r="BC2600">
        <v>2026</v>
      </c>
      <c r="BD2600">
        <v>8</v>
      </c>
      <c r="BE2600">
        <v>15</v>
      </c>
      <c r="BF2600" s="6">
        <f t="shared" si="120"/>
        <v>46249</v>
      </c>
      <c r="BG2600">
        <f t="shared" si="121"/>
        <v>-1.5416666666642413</v>
      </c>
      <c r="BH2600" t="str">
        <f t="shared" si="122"/>
        <v>COMPLY</v>
      </c>
      <c r="BI2600" t="str">
        <f>VLOOKUP(H2600,Sheet2!$A$1:$B$270,2,FALSE)</f>
        <v>JEMBER</v>
      </c>
    </row>
    <row r="2601" spans="1:61">
      <c r="A2601">
        <v>2600</v>
      </c>
      <c r="B2601">
        <v>1002516288</v>
      </c>
      <c r="C2601">
        <v>3</v>
      </c>
      <c r="D2601" t="s">
        <v>55</v>
      </c>
      <c r="E2601">
        <v>5</v>
      </c>
      <c r="F2601" t="s">
        <v>265</v>
      </c>
      <c r="G2601" t="s">
        <v>122</v>
      </c>
      <c r="H2601" t="s">
        <v>356</v>
      </c>
      <c r="I2601" t="s">
        <v>213</v>
      </c>
      <c r="J2601" t="s">
        <v>214</v>
      </c>
      <c r="K2601" t="s">
        <v>149</v>
      </c>
      <c r="L2601" t="s">
        <v>215</v>
      </c>
      <c r="M2601" t="s">
        <v>76</v>
      </c>
      <c r="N2601" t="s">
        <v>216</v>
      </c>
      <c r="O2601" s="57">
        <v>46243.361770833333</v>
      </c>
      <c r="P2601" s="57">
        <v>46244.883321759262</v>
      </c>
      <c r="Q2601">
        <v>69361698</v>
      </c>
      <c r="S2601">
        <v>152451212131</v>
      </c>
      <c r="T2601" t="s">
        <v>5881</v>
      </c>
      <c r="U2601" t="s">
        <v>5882</v>
      </c>
      <c r="V2601" t="s">
        <v>5883</v>
      </c>
      <c r="Z2601">
        <v>112.57840400000001</v>
      </c>
      <c r="AA2601">
        <v>-7.0550620000000004</v>
      </c>
      <c r="AB2601" t="s">
        <v>5884</v>
      </c>
      <c r="AC2601" t="s">
        <v>237</v>
      </c>
      <c r="AL2601" t="s">
        <v>218</v>
      </c>
      <c r="AM2601" t="s">
        <v>5885</v>
      </c>
      <c r="AN2601" t="s">
        <v>6</v>
      </c>
      <c r="AO2601" s="57">
        <v>46273.371516203704</v>
      </c>
      <c r="AP2601" s="57">
        <v>46244.333333333336</v>
      </c>
      <c r="AQ2601" t="s">
        <v>248</v>
      </c>
      <c r="AR2601" t="s">
        <v>219</v>
      </c>
      <c r="AS2601" t="s">
        <v>356</v>
      </c>
      <c r="AT2601" t="s">
        <v>231</v>
      </c>
      <c r="AU2601">
        <v>20260810</v>
      </c>
      <c r="AV2601" t="s">
        <v>222</v>
      </c>
      <c r="AW2601" t="s">
        <v>1010</v>
      </c>
      <c r="AX2601" t="s">
        <v>223</v>
      </c>
      <c r="BA2601" s="57">
        <v>46244.333333333336</v>
      </c>
      <c r="BB2601" t="s">
        <v>5885</v>
      </c>
      <c r="BC2601">
        <v>2026</v>
      </c>
      <c r="BD2601">
        <v>8</v>
      </c>
      <c r="BE2601">
        <v>10</v>
      </c>
      <c r="BF2601" s="6">
        <f t="shared" si="120"/>
        <v>46244</v>
      </c>
      <c r="BG2601">
        <f t="shared" si="121"/>
        <v>-0.33333333333575865</v>
      </c>
      <c r="BH2601" t="str">
        <f t="shared" si="122"/>
        <v>COMPLY</v>
      </c>
      <c r="BI2601" t="str">
        <f>VLOOKUP(H2601,Sheet2!$A$1:$B$270,2,FALSE)</f>
        <v>GRESIK</v>
      </c>
    </row>
    <row r="2602" spans="1:61">
      <c r="A2602">
        <v>2601</v>
      </c>
      <c r="B2602">
        <v>1002519267</v>
      </c>
      <c r="C2602">
        <v>3</v>
      </c>
      <c r="D2602" t="s">
        <v>55</v>
      </c>
      <c r="E2602">
        <v>5</v>
      </c>
      <c r="F2602" t="s">
        <v>265</v>
      </c>
      <c r="G2602" t="s">
        <v>128</v>
      </c>
      <c r="H2602" t="s">
        <v>360</v>
      </c>
      <c r="I2602" t="s">
        <v>213</v>
      </c>
      <c r="J2602" t="s">
        <v>214</v>
      </c>
      <c r="K2602" t="s">
        <v>149</v>
      </c>
      <c r="M2602" t="s">
        <v>236</v>
      </c>
      <c r="N2602" t="s">
        <v>216</v>
      </c>
      <c r="O2602" s="57">
        <v>46245.438356481478</v>
      </c>
      <c r="P2602" s="57">
        <v>46245.501851851855</v>
      </c>
      <c r="Q2602">
        <v>69363049</v>
      </c>
      <c r="S2602">
        <v>152412248791</v>
      </c>
      <c r="T2602" t="s">
        <v>7270</v>
      </c>
      <c r="U2602" t="s">
        <v>7834</v>
      </c>
      <c r="Z2602">
        <v>112.6329863</v>
      </c>
      <c r="AA2602">
        <v>-7.2439662</v>
      </c>
      <c r="AB2602" t="s">
        <v>7272</v>
      </c>
      <c r="AC2602" t="s">
        <v>230</v>
      </c>
      <c r="AO2602" s="57">
        <v>46334.444328703707</v>
      </c>
      <c r="AR2602" t="s">
        <v>312</v>
      </c>
      <c r="AS2602" t="s">
        <v>360</v>
      </c>
      <c r="AT2602" t="s">
        <v>231</v>
      </c>
      <c r="AV2602" t="s">
        <v>5539</v>
      </c>
      <c r="AW2602" t="s">
        <v>560</v>
      </c>
      <c r="AX2602" t="s">
        <v>223</v>
      </c>
      <c r="AZ2602" t="s">
        <v>5539</v>
      </c>
      <c r="BF2602" s="6" t="e">
        <f t="shared" si="120"/>
        <v>#NUM!</v>
      </c>
      <c r="BG2602" t="e">
        <f t="shared" si="121"/>
        <v>#NUM!</v>
      </c>
      <c r="BH2602" t="e">
        <f t="shared" si="122"/>
        <v>#NUM!</v>
      </c>
      <c r="BI2602" t="str">
        <f>VLOOKUP(H2602,Sheet2!$A$1:$B$270,2,FALSE)</f>
        <v>SURABAYA UTARA</v>
      </c>
    </row>
    <row r="2603" spans="1:61">
      <c r="A2603">
        <v>2602</v>
      </c>
      <c r="B2603">
        <v>1002519859</v>
      </c>
      <c r="C2603">
        <v>3</v>
      </c>
      <c r="D2603" t="s">
        <v>59</v>
      </c>
      <c r="E2603">
        <v>4</v>
      </c>
      <c r="F2603" t="s">
        <v>243</v>
      </c>
      <c r="G2603" t="s">
        <v>899</v>
      </c>
      <c r="H2603" t="s">
        <v>948</v>
      </c>
      <c r="I2603" t="s">
        <v>213</v>
      </c>
      <c r="J2603" t="s">
        <v>214</v>
      </c>
      <c r="K2603" t="s">
        <v>149</v>
      </c>
      <c r="M2603" t="s">
        <v>76</v>
      </c>
      <c r="N2603" t="s">
        <v>216</v>
      </c>
      <c r="O2603" s="57">
        <v>46245.559745370374</v>
      </c>
      <c r="P2603" s="57">
        <v>46246.612662037034</v>
      </c>
      <c r="Q2603">
        <v>69363316</v>
      </c>
      <c r="S2603">
        <v>142138510552</v>
      </c>
      <c r="T2603" t="s">
        <v>7835</v>
      </c>
      <c r="U2603" t="s">
        <v>7836</v>
      </c>
      <c r="V2603" t="s">
        <v>8725</v>
      </c>
      <c r="Z2603">
        <v>109.95320100000001</v>
      </c>
      <c r="AA2603">
        <v>-7.6811663000000001</v>
      </c>
      <c r="AB2603" t="s">
        <v>7837</v>
      </c>
      <c r="AC2603" t="s">
        <v>290</v>
      </c>
      <c r="AL2603" t="s">
        <v>218</v>
      </c>
      <c r="AM2603" t="s">
        <v>8726</v>
      </c>
      <c r="AN2603" t="s">
        <v>6</v>
      </c>
      <c r="AO2603" s="57">
        <v>46334.569282407407</v>
      </c>
      <c r="AP2603" s="57">
        <v>46247.333333333336</v>
      </c>
      <c r="AR2603" t="s">
        <v>219</v>
      </c>
      <c r="AS2603" t="s">
        <v>948</v>
      </c>
      <c r="AT2603" t="s">
        <v>231</v>
      </c>
      <c r="AU2603">
        <v>20260812</v>
      </c>
      <c r="AV2603" t="s">
        <v>222</v>
      </c>
      <c r="AW2603" t="s">
        <v>561</v>
      </c>
      <c r="AX2603" t="s">
        <v>223</v>
      </c>
      <c r="BA2603" s="57">
        <v>46247.333333333336</v>
      </c>
      <c r="BB2603" t="s">
        <v>8726</v>
      </c>
      <c r="BC2603">
        <v>2026</v>
      </c>
      <c r="BD2603">
        <v>8</v>
      </c>
      <c r="BE2603">
        <v>12</v>
      </c>
      <c r="BF2603" s="6">
        <f t="shared" si="120"/>
        <v>46246</v>
      </c>
      <c r="BG2603">
        <f t="shared" si="121"/>
        <v>-1.3333333333357587</v>
      </c>
      <c r="BH2603" t="str">
        <f t="shared" si="122"/>
        <v>COMPLY</v>
      </c>
      <c r="BI2603" t="e">
        <f>VLOOKUP(H2603,Sheet2!$A$1:$B$270,2,FALSE)</f>
        <v>#N/A</v>
      </c>
    </row>
    <row r="2604" spans="1:61">
      <c r="A2604">
        <v>2603</v>
      </c>
      <c r="B2604">
        <v>1002511740</v>
      </c>
      <c r="C2604">
        <v>3</v>
      </c>
      <c r="D2604" t="s">
        <v>38</v>
      </c>
      <c r="E2604">
        <v>5</v>
      </c>
      <c r="F2604" t="s">
        <v>92</v>
      </c>
      <c r="G2604" t="s">
        <v>92</v>
      </c>
      <c r="H2604" t="s">
        <v>308</v>
      </c>
      <c r="I2604" t="s">
        <v>10039</v>
      </c>
      <c r="J2604" t="s">
        <v>214</v>
      </c>
      <c r="K2604" t="s">
        <v>149</v>
      </c>
      <c r="M2604" t="s">
        <v>76</v>
      </c>
      <c r="N2604" t="s">
        <v>10040</v>
      </c>
      <c r="O2604" s="57">
        <v>46240.426898148151</v>
      </c>
      <c r="P2604" s="57">
        <v>46240.461909722224</v>
      </c>
      <c r="Q2604">
        <v>69351183</v>
      </c>
      <c r="S2604">
        <v>152601214974</v>
      </c>
      <c r="T2604" t="s">
        <v>13558</v>
      </c>
      <c r="U2604" t="s">
        <v>13559</v>
      </c>
      <c r="V2604" t="s">
        <v>13560</v>
      </c>
      <c r="Z2604">
        <v>111.5353073</v>
      </c>
      <c r="AA2604">
        <v>-7.6217192000000002</v>
      </c>
      <c r="AB2604" t="s">
        <v>13561</v>
      </c>
      <c r="AC2604" t="s">
        <v>226</v>
      </c>
      <c r="AL2604" t="s">
        <v>218</v>
      </c>
      <c r="AM2604" t="s">
        <v>10045</v>
      </c>
      <c r="AN2604" t="s">
        <v>6</v>
      </c>
      <c r="AO2604" s="57">
        <v>46181.434108796297</v>
      </c>
      <c r="AR2604" t="s">
        <v>219</v>
      </c>
      <c r="AS2604" t="s">
        <v>308</v>
      </c>
      <c r="AT2604" t="s">
        <v>231</v>
      </c>
      <c r="AU2604">
        <v>20260806</v>
      </c>
      <c r="AV2604" t="s">
        <v>222</v>
      </c>
      <c r="AW2604" t="s">
        <v>13562</v>
      </c>
      <c r="AX2604" t="s">
        <v>223</v>
      </c>
      <c r="BA2604" s="57">
        <v>25569.291666666668</v>
      </c>
      <c r="BB2604" t="s">
        <v>10045</v>
      </c>
      <c r="BC2604">
        <v>2026</v>
      </c>
      <c r="BD2604">
        <v>8</v>
      </c>
      <c r="BE2604">
        <v>6</v>
      </c>
      <c r="BF2604" s="6">
        <f t="shared" si="120"/>
        <v>46240</v>
      </c>
      <c r="BG2604">
        <f t="shared" si="121"/>
        <v>20670.708333333332</v>
      </c>
      <c r="BH2604" t="str">
        <f t="shared" si="122"/>
        <v>NOT COMPLY</v>
      </c>
      <c r="BI2604" t="str">
        <f>VLOOKUP(H2604,Sheet2!$A$1:$B$270,2,FALSE)</f>
        <v>MADIUN</v>
      </c>
    </row>
    <row r="2605" spans="1:61">
      <c r="A2605">
        <v>2604</v>
      </c>
      <c r="B2605">
        <v>1002516440</v>
      </c>
      <c r="C2605">
        <v>3</v>
      </c>
      <c r="D2605" t="s">
        <v>49</v>
      </c>
      <c r="E2605">
        <v>4</v>
      </c>
      <c r="F2605" t="s">
        <v>252</v>
      </c>
      <c r="G2605" t="s">
        <v>255</v>
      </c>
      <c r="H2605" t="s">
        <v>886</v>
      </c>
      <c r="I2605" t="s">
        <v>213</v>
      </c>
      <c r="J2605" t="s">
        <v>214</v>
      </c>
      <c r="K2605" t="s">
        <v>149</v>
      </c>
      <c r="L2605" t="s">
        <v>215</v>
      </c>
      <c r="M2605" t="s">
        <v>575</v>
      </c>
      <c r="N2605" t="s">
        <v>216</v>
      </c>
      <c r="O2605" s="57">
        <v>46243.501354166663</v>
      </c>
      <c r="P2605" s="57">
        <v>46244.625023148146</v>
      </c>
      <c r="Q2605">
        <v>69361814</v>
      </c>
      <c r="S2605">
        <v>142206131248</v>
      </c>
      <c r="T2605" t="s">
        <v>5886</v>
      </c>
      <c r="U2605" t="s">
        <v>5887</v>
      </c>
      <c r="V2605" t="s">
        <v>5888</v>
      </c>
      <c r="Z2605">
        <v>109.110665135085</v>
      </c>
      <c r="AA2605">
        <v>-7.0349149655362702</v>
      </c>
      <c r="AB2605" t="s">
        <v>5889</v>
      </c>
      <c r="AC2605" t="s">
        <v>217</v>
      </c>
      <c r="AL2605" t="s">
        <v>218</v>
      </c>
      <c r="AM2605" t="s">
        <v>4461</v>
      </c>
      <c r="AN2605" t="s">
        <v>6</v>
      </c>
      <c r="AO2605" s="57">
        <v>46273.506828703707</v>
      </c>
      <c r="AP2605" s="57">
        <v>46244.333333333336</v>
      </c>
      <c r="AR2605" t="s">
        <v>14</v>
      </c>
      <c r="AS2605" t="s">
        <v>886</v>
      </c>
      <c r="AT2605" t="s">
        <v>231</v>
      </c>
      <c r="AV2605" t="s">
        <v>6791</v>
      </c>
      <c r="AW2605" t="s">
        <v>1015</v>
      </c>
      <c r="AX2605" t="s">
        <v>223</v>
      </c>
      <c r="BA2605" s="57">
        <v>46244.333333333336</v>
      </c>
      <c r="BB2605" t="s">
        <v>4461</v>
      </c>
      <c r="BF2605" s="6" t="e">
        <f t="shared" si="120"/>
        <v>#NUM!</v>
      </c>
      <c r="BG2605" t="e">
        <f t="shared" si="121"/>
        <v>#NUM!</v>
      </c>
      <c r="BH2605" t="e">
        <f t="shared" si="122"/>
        <v>#NUM!</v>
      </c>
      <c r="BI2605" t="e">
        <f>VLOOKUP(H2605,Sheet2!$A$1:$B$270,2,FALSE)</f>
        <v>#N/A</v>
      </c>
    </row>
    <row r="2606" spans="1:61">
      <c r="A2606">
        <v>2605</v>
      </c>
      <c r="B2606">
        <v>1002526346</v>
      </c>
      <c r="C2606">
        <v>3</v>
      </c>
      <c r="D2606" t="s">
        <v>51</v>
      </c>
      <c r="E2606">
        <v>4</v>
      </c>
      <c r="F2606" t="s">
        <v>273</v>
      </c>
      <c r="G2606" t="s">
        <v>569</v>
      </c>
      <c r="H2606" t="s">
        <v>907</v>
      </c>
      <c r="I2606" t="s">
        <v>213</v>
      </c>
      <c r="J2606" t="s">
        <v>214</v>
      </c>
      <c r="K2606" t="s">
        <v>149</v>
      </c>
      <c r="M2606" t="s">
        <v>76</v>
      </c>
      <c r="N2606" t="s">
        <v>216</v>
      </c>
      <c r="O2606" s="57">
        <v>46248.541967592595</v>
      </c>
      <c r="P2606" s="57">
        <v>46248.596296296295</v>
      </c>
      <c r="Q2606">
        <v>69364199</v>
      </c>
      <c r="S2606">
        <v>142509107249</v>
      </c>
      <c r="T2606" t="s">
        <v>8056</v>
      </c>
      <c r="U2606" t="s">
        <v>11010</v>
      </c>
      <c r="V2606" t="s">
        <v>13563</v>
      </c>
      <c r="Z2606">
        <v>111.123853350822</v>
      </c>
      <c r="AA2606">
        <v>-7.1226551497995096</v>
      </c>
      <c r="AB2606" t="s">
        <v>8734</v>
      </c>
      <c r="AC2606" t="s">
        <v>291</v>
      </c>
      <c r="AL2606" t="s">
        <v>218</v>
      </c>
      <c r="AM2606" t="s">
        <v>13519</v>
      </c>
      <c r="AN2606" t="s">
        <v>6</v>
      </c>
      <c r="AO2606" t="s">
        <v>12157</v>
      </c>
      <c r="AR2606" t="s">
        <v>219</v>
      </c>
      <c r="AS2606" t="s">
        <v>907</v>
      </c>
      <c r="AT2606" t="s">
        <v>231</v>
      </c>
      <c r="AU2606">
        <v>20260814</v>
      </c>
      <c r="AV2606" t="s">
        <v>222</v>
      </c>
      <c r="AW2606" t="s">
        <v>561</v>
      </c>
      <c r="AX2606" t="s">
        <v>223</v>
      </c>
      <c r="BA2606" s="57">
        <v>46248.291666666664</v>
      </c>
      <c r="BB2606" t="s">
        <v>13519</v>
      </c>
      <c r="BC2606">
        <v>2026</v>
      </c>
      <c r="BD2606">
        <v>8</v>
      </c>
      <c r="BE2606">
        <v>14</v>
      </c>
      <c r="BF2606" s="6">
        <f t="shared" si="120"/>
        <v>46248</v>
      </c>
      <c r="BG2606">
        <f t="shared" si="121"/>
        <v>-0.29166666666424135</v>
      </c>
      <c r="BH2606" t="str">
        <f t="shared" si="122"/>
        <v>COMPLY</v>
      </c>
      <c r="BI2606" t="e">
        <f>VLOOKUP(H2606,Sheet2!$A$1:$B$270,2,FALSE)</f>
        <v>#N/A</v>
      </c>
    </row>
    <row r="2607" spans="1:61">
      <c r="A2607">
        <v>2606</v>
      </c>
      <c r="B2607">
        <v>1002525836</v>
      </c>
      <c r="C2607">
        <v>3</v>
      </c>
      <c r="D2607" t="s">
        <v>45</v>
      </c>
      <c r="E2607">
        <v>5</v>
      </c>
      <c r="F2607" t="s">
        <v>211</v>
      </c>
      <c r="G2607" t="s">
        <v>118</v>
      </c>
      <c r="H2607" t="s">
        <v>283</v>
      </c>
      <c r="I2607" t="s">
        <v>9791</v>
      </c>
      <c r="J2607" t="s">
        <v>214</v>
      </c>
      <c r="K2607" t="s">
        <v>149</v>
      </c>
      <c r="M2607" t="s">
        <v>225</v>
      </c>
      <c r="N2607" t="s">
        <v>9792</v>
      </c>
      <c r="O2607" s="57">
        <v>46248.429907407408</v>
      </c>
      <c r="P2607" s="57">
        <v>46248.433333333334</v>
      </c>
      <c r="Q2607">
        <v>69365760</v>
      </c>
      <c r="S2607">
        <v>172610203627</v>
      </c>
      <c r="T2607" t="s">
        <v>13564</v>
      </c>
      <c r="U2607" t="s">
        <v>13565</v>
      </c>
      <c r="V2607" t="s">
        <v>13566</v>
      </c>
      <c r="Z2607">
        <v>116.828306</v>
      </c>
      <c r="AA2607">
        <v>-8.7642410000000002</v>
      </c>
      <c r="AB2607" t="s">
        <v>13567</v>
      </c>
      <c r="AC2607" t="s">
        <v>291</v>
      </c>
      <c r="AL2607" t="s">
        <v>218</v>
      </c>
      <c r="AM2607" t="s">
        <v>214</v>
      </c>
      <c r="AN2607" t="s">
        <v>6</v>
      </c>
      <c r="AO2607" t="s">
        <v>10228</v>
      </c>
      <c r="AR2607" t="s">
        <v>18</v>
      </c>
      <c r="AS2607" t="s">
        <v>283</v>
      </c>
      <c r="AT2607" t="s">
        <v>231</v>
      </c>
      <c r="AV2607" t="s">
        <v>227</v>
      </c>
      <c r="AW2607" t="s">
        <v>9797</v>
      </c>
      <c r="AX2607" t="s">
        <v>223</v>
      </c>
      <c r="BA2607" s="57">
        <v>46248.5</v>
      </c>
      <c r="BB2607" t="s">
        <v>214</v>
      </c>
      <c r="BF2607" s="6" t="e">
        <f t="shared" si="120"/>
        <v>#NUM!</v>
      </c>
      <c r="BG2607" t="e">
        <f t="shared" si="121"/>
        <v>#NUM!</v>
      </c>
      <c r="BH2607" t="e">
        <f t="shared" si="122"/>
        <v>#NUM!</v>
      </c>
      <c r="BI2607" t="str">
        <f>VLOOKUP(H2607,Sheet2!$A$1:$B$270,2,FALSE)</f>
        <v>SUMBAWA</v>
      </c>
    </row>
    <row r="2608" spans="1:61">
      <c r="A2608">
        <v>2607</v>
      </c>
      <c r="B2608">
        <v>1002530367</v>
      </c>
      <c r="C2608">
        <v>3</v>
      </c>
      <c r="D2608" t="s">
        <v>38</v>
      </c>
      <c r="E2608">
        <v>5</v>
      </c>
      <c r="F2608" t="s">
        <v>90</v>
      </c>
      <c r="G2608" t="s">
        <v>90</v>
      </c>
      <c r="H2608" t="s">
        <v>468</v>
      </c>
      <c r="I2608" t="s">
        <v>213</v>
      </c>
      <c r="J2608" t="s">
        <v>214</v>
      </c>
      <c r="K2608" t="s">
        <v>149</v>
      </c>
      <c r="L2608" t="s">
        <v>215</v>
      </c>
      <c r="M2608" t="s">
        <v>76</v>
      </c>
      <c r="N2608" t="s">
        <v>216</v>
      </c>
      <c r="O2608" s="57">
        <v>46251.316631944443</v>
      </c>
      <c r="P2608" s="57">
        <v>46252.320868055554</v>
      </c>
      <c r="Q2608">
        <v>69367805</v>
      </c>
      <c r="S2608">
        <v>152652204461</v>
      </c>
      <c r="T2608" t="s">
        <v>13568</v>
      </c>
      <c r="U2608" t="s">
        <v>13569</v>
      </c>
      <c r="V2608" t="s">
        <v>13570</v>
      </c>
      <c r="Z2608">
        <v>112.121885307133</v>
      </c>
      <c r="AA2608">
        <v>-7.6930364559984001</v>
      </c>
      <c r="AB2608" t="s">
        <v>13571</v>
      </c>
      <c r="AC2608" t="s">
        <v>217</v>
      </c>
      <c r="AL2608" t="s">
        <v>218</v>
      </c>
      <c r="AM2608" t="s">
        <v>12318</v>
      </c>
      <c r="AN2608" t="s">
        <v>6</v>
      </c>
      <c r="AO2608" t="s">
        <v>13572</v>
      </c>
      <c r="AP2608" s="57">
        <v>46252.333333333336</v>
      </c>
      <c r="AR2608" t="s">
        <v>219</v>
      </c>
      <c r="AS2608" t="s">
        <v>468</v>
      </c>
      <c r="AT2608" t="s">
        <v>231</v>
      </c>
      <c r="AU2608">
        <v>20260818</v>
      </c>
      <c r="AV2608" t="s">
        <v>222</v>
      </c>
      <c r="AW2608" t="s">
        <v>1021</v>
      </c>
      <c r="AX2608" t="s">
        <v>223</v>
      </c>
      <c r="BA2608" s="57">
        <v>46252.333333333336</v>
      </c>
      <c r="BB2608" t="s">
        <v>12318</v>
      </c>
      <c r="BC2608">
        <v>2026</v>
      </c>
      <c r="BD2608">
        <v>8</v>
      </c>
      <c r="BE2608">
        <v>18</v>
      </c>
      <c r="BF2608" s="6">
        <f t="shared" si="120"/>
        <v>46252</v>
      </c>
      <c r="BG2608">
        <f t="shared" si="121"/>
        <v>-0.33333333333575865</v>
      </c>
      <c r="BH2608" t="str">
        <f t="shared" si="122"/>
        <v>COMPLY</v>
      </c>
      <c r="BI2608" t="str">
        <f>VLOOKUP(H2608,Sheet2!$A$1:$B$270,2,FALSE)</f>
        <v>KEDIRI</v>
      </c>
    </row>
    <row r="2609" spans="1:61">
      <c r="A2609">
        <v>2608</v>
      </c>
      <c r="B2609">
        <v>1002526478</v>
      </c>
      <c r="C2609">
        <v>3</v>
      </c>
      <c r="D2609" t="s">
        <v>45</v>
      </c>
      <c r="E2609">
        <v>5</v>
      </c>
      <c r="F2609" t="s">
        <v>211</v>
      </c>
      <c r="G2609" t="s">
        <v>112</v>
      </c>
      <c r="H2609" t="s">
        <v>267</v>
      </c>
      <c r="I2609" t="s">
        <v>213</v>
      </c>
      <c r="J2609" t="s">
        <v>214</v>
      </c>
      <c r="K2609" t="s">
        <v>149</v>
      </c>
      <c r="L2609" t="s">
        <v>215</v>
      </c>
      <c r="M2609" t="s">
        <v>76</v>
      </c>
      <c r="N2609" t="s">
        <v>216</v>
      </c>
      <c r="O2609" s="57">
        <v>46248.588842592595</v>
      </c>
      <c r="P2609" s="57">
        <v>46249.80672453704</v>
      </c>
      <c r="Q2609">
        <v>69366076</v>
      </c>
      <c r="S2609">
        <v>172601796999</v>
      </c>
      <c r="T2609" t="s">
        <v>13573</v>
      </c>
      <c r="U2609" t="s">
        <v>13574</v>
      </c>
      <c r="V2609" t="s">
        <v>13575</v>
      </c>
      <c r="Z2609">
        <v>116.113603077828</v>
      </c>
      <c r="AA2609">
        <v>-8.6262419017199807</v>
      </c>
      <c r="AB2609" t="s">
        <v>13576</v>
      </c>
      <c r="AC2609" t="s">
        <v>217</v>
      </c>
      <c r="AL2609" t="s">
        <v>218</v>
      </c>
      <c r="AM2609" t="s">
        <v>13490</v>
      </c>
      <c r="AN2609" t="s">
        <v>6</v>
      </c>
      <c r="AO2609" t="s">
        <v>9895</v>
      </c>
      <c r="AP2609" s="57">
        <v>46250.333333333336</v>
      </c>
      <c r="AQ2609" t="s">
        <v>903</v>
      </c>
      <c r="AR2609" t="s">
        <v>219</v>
      </c>
      <c r="AS2609" t="s">
        <v>267</v>
      </c>
      <c r="AT2609" t="s">
        <v>352</v>
      </c>
      <c r="AU2609">
        <v>20260815</v>
      </c>
      <c r="AV2609" t="s">
        <v>222</v>
      </c>
      <c r="AW2609" t="s">
        <v>13381</v>
      </c>
      <c r="AX2609" t="s">
        <v>223</v>
      </c>
      <c r="BA2609" s="57">
        <v>46250.333333333336</v>
      </c>
      <c r="BB2609" t="s">
        <v>13490</v>
      </c>
      <c r="BC2609">
        <v>2026</v>
      </c>
      <c r="BD2609">
        <v>8</v>
      </c>
      <c r="BE2609">
        <v>15</v>
      </c>
      <c r="BF2609" s="6">
        <f t="shared" si="120"/>
        <v>46249</v>
      </c>
      <c r="BG2609">
        <f t="shared" si="121"/>
        <v>-1.3333333333357587</v>
      </c>
      <c r="BH2609" t="str">
        <f t="shared" si="122"/>
        <v>COMPLY</v>
      </c>
      <c r="BI2609" t="str">
        <f>VLOOKUP(H2609,Sheet2!$A$1:$B$270,2,FALSE)</f>
        <v>MATARAM</v>
      </c>
    </row>
    <row r="2610" spans="1:61">
      <c r="A2610">
        <v>2609</v>
      </c>
      <c r="B2610">
        <v>1002530622</v>
      </c>
      <c r="C2610">
        <v>3</v>
      </c>
      <c r="D2610" t="s">
        <v>55</v>
      </c>
      <c r="E2610">
        <v>5</v>
      </c>
      <c r="F2610" t="s">
        <v>265</v>
      </c>
      <c r="G2610" t="s">
        <v>122</v>
      </c>
      <c r="H2610" t="s">
        <v>297</v>
      </c>
      <c r="I2610" t="s">
        <v>213</v>
      </c>
      <c r="J2610" t="s">
        <v>214</v>
      </c>
      <c r="K2610" t="s">
        <v>149</v>
      </c>
      <c r="L2610" t="s">
        <v>215</v>
      </c>
      <c r="M2610" t="s">
        <v>286</v>
      </c>
      <c r="N2610" t="s">
        <v>216</v>
      </c>
      <c r="O2610" s="57">
        <v>46251.454131944447</v>
      </c>
      <c r="P2610" s="57">
        <v>46251.750717592593</v>
      </c>
      <c r="Q2610">
        <v>69367920</v>
      </c>
      <c r="S2610">
        <v>152446246210</v>
      </c>
      <c r="T2610" t="s">
        <v>13577</v>
      </c>
      <c r="U2610" t="s">
        <v>13578</v>
      </c>
      <c r="V2610" t="s">
        <v>13579</v>
      </c>
      <c r="Z2610">
        <v>112.601707</v>
      </c>
      <c r="AA2610">
        <v>-7.2468415999999998</v>
      </c>
      <c r="AB2610" t="s">
        <v>13580</v>
      </c>
      <c r="AC2610" t="s">
        <v>237</v>
      </c>
      <c r="AL2610" t="s">
        <v>218</v>
      </c>
      <c r="AM2610" t="s">
        <v>12318</v>
      </c>
      <c r="AN2610" t="s">
        <v>6</v>
      </c>
      <c r="AO2610" t="s">
        <v>10690</v>
      </c>
      <c r="AP2610" s="57">
        <v>46252.333333333336</v>
      </c>
      <c r="AR2610" t="s">
        <v>241</v>
      </c>
      <c r="AS2610" t="s">
        <v>297</v>
      </c>
      <c r="AT2610" t="s">
        <v>231</v>
      </c>
      <c r="AV2610" t="s">
        <v>9160</v>
      </c>
      <c r="AW2610" t="s">
        <v>1012</v>
      </c>
      <c r="AX2610" t="s">
        <v>223</v>
      </c>
      <c r="BA2610" s="57">
        <v>46252.333333333336</v>
      </c>
      <c r="BB2610" t="s">
        <v>12318</v>
      </c>
      <c r="BF2610" s="6" t="e">
        <f t="shared" si="120"/>
        <v>#NUM!</v>
      </c>
      <c r="BG2610" t="e">
        <f t="shared" si="121"/>
        <v>#NUM!</v>
      </c>
      <c r="BH2610" t="e">
        <f t="shared" si="122"/>
        <v>#NUM!</v>
      </c>
      <c r="BI2610" t="str">
        <f>VLOOKUP(H2610,Sheet2!$A$1:$B$270,2,FALSE)</f>
        <v>GRESIK</v>
      </c>
    </row>
    <row r="2611" spans="1:61">
      <c r="A2611">
        <v>2610</v>
      </c>
      <c r="B2611">
        <v>1002509531</v>
      </c>
      <c r="C2611">
        <v>3</v>
      </c>
      <c r="D2611" t="s">
        <v>59</v>
      </c>
      <c r="E2611">
        <v>4</v>
      </c>
      <c r="F2611" t="s">
        <v>567</v>
      </c>
      <c r="G2611" t="s">
        <v>609</v>
      </c>
      <c r="H2611" t="s">
        <v>936</v>
      </c>
      <c r="I2611" t="s">
        <v>10039</v>
      </c>
      <c r="J2611" t="s">
        <v>214</v>
      </c>
      <c r="K2611" t="s">
        <v>149</v>
      </c>
      <c r="M2611" t="s">
        <v>933</v>
      </c>
      <c r="N2611" t="s">
        <v>10040</v>
      </c>
      <c r="O2611" s="57">
        <v>46239.343159722222</v>
      </c>
      <c r="P2611" s="57">
        <v>46239.379386574074</v>
      </c>
      <c r="Q2611">
        <v>69358724</v>
      </c>
      <c r="S2611">
        <v>146113146923</v>
      </c>
      <c r="T2611" t="s">
        <v>12006</v>
      </c>
      <c r="U2611" t="s">
        <v>13581</v>
      </c>
      <c r="V2611" t="s">
        <v>12007</v>
      </c>
      <c r="Z2611">
        <v>110.386370989722</v>
      </c>
      <c r="AA2611">
        <v>-7.7769795013858296</v>
      </c>
      <c r="AB2611" t="s">
        <v>12008</v>
      </c>
      <c r="AC2611" t="s">
        <v>226</v>
      </c>
      <c r="AL2611" t="s">
        <v>218</v>
      </c>
      <c r="AM2611" t="s">
        <v>12008</v>
      </c>
      <c r="AN2611" t="s">
        <v>6</v>
      </c>
      <c r="AO2611" s="57">
        <v>46150.351134259261</v>
      </c>
      <c r="AQ2611" t="s">
        <v>564</v>
      </c>
      <c r="AR2611" t="s">
        <v>12</v>
      </c>
      <c r="AS2611" t="s">
        <v>936</v>
      </c>
      <c r="AT2611" t="s">
        <v>231</v>
      </c>
      <c r="AV2611" t="s">
        <v>917</v>
      </c>
      <c r="AW2611" t="s">
        <v>9797</v>
      </c>
      <c r="AX2611" t="s">
        <v>223</v>
      </c>
      <c r="BA2611" s="57">
        <v>46239.5</v>
      </c>
      <c r="BB2611" t="s">
        <v>12008</v>
      </c>
      <c r="BF2611" s="6" t="e">
        <f t="shared" si="120"/>
        <v>#NUM!</v>
      </c>
      <c r="BG2611" t="e">
        <f t="shared" si="121"/>
        <v>#NUM!</v>
      </c>
      <c r="BH2611" t="e">
        <f t="shared" si="122"/>
        <v>#NUM!</v>
      </c>
      <c r="BI2611" t="e">
        <f>VLOOKUP(H2611,Sheet2!$A$1:$B$270,2,FALSE)</f>
        <v>#N/A</v>
      </c>
    </row>
    <row r="2612" spans="1:61">
      <c r="A2612">
        <v>2611</v>
      </c>
      <c r="B2612">
        <v>1002515666</v>
      </c>
      <c r="C2612">
        <v>3</v>
      </c>
      <c r="D2612" t="s">
        <v>55</v>
      </c>
      <c r="E2612">
        <v>5</v>
      </c>
      <c r="F2612" t="s">
        <v>265</v>
      </c>
      <c r="G2612" t="s">
        <v>122</v>
      </c>
      <c r="H2612" t="s">
        <v>348</v>
      </c>
      <c r="I2612" t="s">
        <v>213</v>
      </c>
      <c r="J2612" t="s">
        <v>214</v>
      </c>
      <c r="K2612" t="s">
        <v>149</v>
      </c>
      <c r="L2612" t="s">
        <v>215</v>
      </c>
      <c r="M2612" t="s">
        <v>76</v>
      </c>
      <c r="N2612" t="s">
        <v>216</v>
      </c>
      <c r="O2612" s="57">
        <v>46242.407592592594</v>
      </c>
      <c r="P2612" s="57">
        <v>46244.711527777778</v>
      </c>
      <c r="Q2612">
        <v>69361287</v>
      </c>
      <c r="S2612">
        <v>152443206921</v>
      </c>
      <c r="T2612" t="s">
        <v>5893</v>
      </c>
      <c r="U2612" t="s">
        <v>5716</v>
      </c>
      <c r="V2612" t="s">
        <v>5894</v>
      </c>
      <c r="Z2612">
        <v>112.424809</v>
      </c>
      <c r="AA2612">
        <v>-7.3290348999999999</v>
      </c>
      <c r="AB2612" t="s">
        <v>5895</v>
      </c>
      <c r="AC2612" t="s">
        <v>217</v>
      </c>
      <c r="AL2612" t="s">
        <v>218</v>
      </c>
      <c r="AM2612" t="s">
        <v>4482</v>
      </c>
      <c r="AN2612" t="s">
        <v>6</v>
      </c>
      <c r="AO2612" s="57">
        <v>46242.413252314815</v>
      </c>
      <c r="AP2612" s="57">
        <v>46244.333333333336</v>
      </c>
      <c r="AR2612" t="s">
        <v>219</v>
      </c>
      <c r="AS2612" t="s">
        <v>348</v>
      </c>
      <c r="AT2612" t="s">
        <v>231</v>
      </c>
      <c r="AU2612">
        <v>20260810</v>
      </c>
      <c r="AV2612" t="s">
        <v>222</v>
      </c>
      <c r="AW2612" t="s">
        <v>1010</v>
      </c>
      <c r="AX2612" t="s">
        <v>223</v>
      </c>
      <c r="BA2612" s="57">
        <v>46244.333333333336</v>
      </c>
      <c r="BB2612" t="s">
        <v>4482</v>
      </c>
      <c r="BC2612">
        <v>2026</v>
      </c>
      <c r="BD2612">
        <v>8</v>
      </c>
      <c r="BE2612">
        <v>10</v>
      </c>
      <c r="BF2612" s="6">
        <f t="shared" si="120"/>
        <v>46244</v>
      </c>
      <c r="BG2612">
        <f t="shared" si="121"/>
        <v>-0.33333333333575865</v>
      </c>
      <c r="BH2612" t="str">
        <f t="shared" si="122"/>
        <v>COMPLY</v>
      </c>
      <c r="BI2612" t="str">
        <f>VLOOKUP(H2612,Sheet2!$A$1:$B$270,2,FALSE)</f>
        <v>GRESIK</v>
      </c>
    </row>
    <row r="2613" spans="1:61">
      <c r="A2613">
        <v>2612</v>
      </c>
      <c r="B2613">
        <v>1002524600</v>
      </c>
      <c r="C2613">
        <v>3</v>
      </c>
      <c r="D2613" t="s">
        <v>59</v>
      </c>
      <c r="E2613">
        <v>4</v>
      </c>
      <c r="F2613" t="s">
        <v>567</v>
      </c>
      <c r="G2613" t="s">
        <v>609</v>
      </c>
      <c r="H2613" t="s">
        <v>611</v>
      </c>
      <c r="I2613" t="s">
        <v>213</v>
      </c>
      <c r="J2613" t="s">
        <v>214</v>
      </c>
      <c r="K2613" t="s">
        <v>149</v>
      </c>
      <c r="M2613" t="s">
        <v>76</v>
      </c>
      <c r="N2613" t="s">
        <v>216</v>
      </c>
      <c r="O2613" s="57">
        <v>46247.624027777776</v>
      </c>
      <c r="P2613" s="57">
        <v>46247.681817129633</v>
      </c>
      <c r="Q2613">
        <v>69364787</v>
      </c>
      <c r="R2613">
        <v>2745060358</v>
      </c>
      <c r="S2613">
        <v>141114227925</v>
      </c>
      <c r="T2613" t="s">
        <v>9535</v>
      </c>
      <c r="U2613" t="s">
        <v>9660</v>
      </c>
      <c r="V2613" t="s">
        <v>9661</v>
      </c>
      <c r="Z2613">
        <v>110.35768299999999</v>
      </c>
      <c r="AA2613">
        <v>-7.8096459999999999</v>
      </c>
      <c r="AB2613" t="s">
        <v>9538</v>
      </c>
      <c r="AC2613" t="s">
        <v>290</v>
      </c>
      <c r="AL2613" t="s">
        <v>218</v>
      </c>
      <c r="AM2613" t="s">
        <v>9662</v>
      </c>
      <c r="AN2613" t="s">
        <v>6</v>
      </c>
      <c r="AO2613" t="s">
        <v>9236</v>
      </c>
      <c r="AR2613" t="s">
        <v>219</v>
      </c>
      <c r="AS2613" t="s">
        <v>611</v>
      </c>
      <c r="AT2613" t="s">
        <v>231</v>
      </c>
      <c r="AU2613">
        <v>20260813</v>
      </c>
      <c r="AV2613" t="s">
        <v>222</v>
      </c>
      <c r="AW2613" t="s">
        <v>561</v>
      </c>
      <c r="AX2613" t="s">
        <v>223</v>
      </c>
      <c r="BA2613" s="57">
        <v>46247.291666666664</v>
      </c>
      <c r="BB2613" t="s">
        <v>9662</v>
      </c>
      <c r="BC2613">
        <v>2026</v>
      </c>
      <c r="BD2613">
        <v>8</v>
      </c>
      <c r="BE2613">
        <v>13</v>
      </c>
      <c r="BF2613" s="6">
        <f t="shared" si="120"/>
        <v>46247</v>
      </c>
      <c r="BG2613">
        <f t="shared" si="121"/>
        <v>-0.29166666666424135</v>
      </c>
      <c r="BH2613" t="str">
        <f t="shared" si="122"/>
        <v>COMPLY</v>
      </c>
      <c r="BI2613" t="e">
        <f>VLOOKUP(H2613,Sheet2!$A$1:$B$270,2,FALSE)</f>
        <v>#N/A</v>
      </c>
    </row>
    <row r="2614" spans="1:61">
      <c r="A2614">
        <v>2613</v>
      </c>
      <c r="B2614">
        <v>1002509018</v>
      </c>
      <c r="C2614">
        <v>3</v>
      </c>
      <c r="D2614" t="s">
        <v>59</v>
      </c>
      <c r="E2614">
        <v>4</v>
      </c>
      <c r="F2614" t="s">
        <v>567</v>
      </c>
      <c r="G2614" t="s">
        <v>609</v>
      </c>
      <c r="H2614" t="s">
        <v>610</v>
      </c>
      <c r="I2614" t="s">
        <v>213</v>
      </c>
      <c r="J2614" t="s">
        <v>214</v>
      </c>
      <c r="K2614" t="s">
        <v>149</v>
      </c>
      <c r="L2614" t="s">
        <v>215</v>
      </c>
      <c r="M2614" t="s">
        <v>76</v>
      </c>
      <c r="N2614" t="s">
        <v>216</v>
      </c>
      <c r="O2614" s="57">
        <v>46238.659675925926</v>
      </c>
      <c r="P2614" s="57">
        <v>46239.772685185184</v>
      </c>
      <c r="Q2614">
        <v>69358509</v>
      </c>
      <c r="S2614">
        <v>146130138387</v>
      </c>
      <c r="T2614" t="s">
        <v>3837</v>
      </c>
      <c r="U2614" t="s">
        <v>3838</v>
      </c>
      <c r="V2614" t="s">
        <v>3839</v>
      </c>
      <c r="Z2614">
        <v>110.399337</v>
      </c>
      <c r="AA2614">
        <v>-7.7344949999999999</v>
      </c>
      <c r="AB2614" t="s">
        <v>3840</v>
      </c>
      <c r="AC2614" t="s">
        <v>237</v>
      </c>
      <c r="AL2614" t="s">
        <v>218</v>
      </c>
      <c r="AM2614" t="s">
        <v>3103</v>
      </c>
      <c r="AN2614" t="s">
        <v>6</v>
      </c>
      <c r="AO2614" s="57">
        <v>46120.663356481484</v>
      </c>
      <c r="AP2614" s="57">
        <v>46240.333333333336</v>
      </c>
      <c r="AR2614" t="s">
        <v>219</v>
      </c>
      <c r="AS2614" t="s">
        <v>610</v>
      </c>
      <c r="AT2614" t="s">
        <v>231</v>
      </c>
      <c r="AU2614">
        <v>20260805</v>
      </c>
      <c r="AV2614" t="s">
        <v>222</v>
      </c>
      <c r="AW2614" t="s">
        <v>999</v>
      </c>
      <c r="AX2614" t="s">
        <v>223</v>
      </c>
      <c r="BA2614" s="57">
        <v>46240.333333333336</v>
      </c>
      <c r="BB2614" t="s">
        <v>3103</v>
      </c>
      <c r="BC2614">
        <v>2026</v>
      </c>
      <c r="BD2614">
        <v>8</v>
      </c>
      <c r="BE2614">
        <v>5</v>
      </c>
      <c r="BF2614" s="6">
        <f t="shared" si="120"/>
        <v>46239</v>
      </c>
      <c r="BG2614">
        <f t="shared" si="121"/>
        <v>-1.3333333333357587</v>
      </c>
      <c r="BH2614" t="str">
        <f t="shared" si="122"/>
        <v>COMPLY</v>
      </c>
      <c r="BI2614" t="e">
        <f>VLOOKUP(H2614,Sheet2!$A$1:$B$270,2,FALSE)</f>
        <v>#N/A</v>
      </c>
    </row>
    <row r="2615" spans="1:61">
      <c r="A2615">
        <v>2614</v>
      </c>
      <c r="B2615">
        <v>1002506125</v>
      </c>
      <c r="C2615">
        <v>3</v>
      </c>
      <c r="D2615" t="s">
        <v>42</v>
      </c>
      <c r="E2615">
        <v>5</v>
      </c>
      <c r="F2615" t="s">
        <v>233</v>
      </c>
      <c r="G2615" t="s">
        <v>101</v>
      </c>
      <c r="H2615" t="s">
        <v>390</v>
      </c>
      <c r="I2615" t="s">
        <v>213</v>
      </c>
      <c r="J2615" t="s">
        <v>214</v>
      </c>
      <c r="K2615" t="s">
        <v>149</v>
      </c>
      <c r="M2615" t="s">
        <v>575</v>
      </c>
      <c r="N2615" t="s">
        <v>216</v>
      </c>
      <c r="O2615" s="57">
        <v>46237.568252314813</v>
      </c>
      <c r="P2615" s="57">
        <v>46247.622870370367</v>
      </c>
      <c r="Q2615">
        <v>69357539</v>
      </c>
      <c r="R2615">
        <v>3135910041</v>
      </c>
      <c r="S2615">
        <v>152317261463</v>
      </c>
      <c r="T2615" t="s">
        <v>1007</v>
      </c>
      <c r="U2615" t="s">
        <v>2610</v>
      </c>
      <c r="V2615" t="s">
        <v>2611</v>
      </c>
      <c r="Z2615">
        <v>112.73104910000001</v>
      </c>
      <c r="AA2615">
        <v>-7.3949324000000001</v>
      </c>
      <c r="AB2615" t="s">
        <v>1008</v>
      </c>
      <c r="AC2615" t="s">
        <v>291</v>
      </c>
      <c r="AL2615" t="s">
        <v>218</v>
      </c>
      <c r="AM2615" t="s">
        <v>8727</v>
      </c>
      <c r="AN2615" t="s">
        <v>6</v>
      </c>
      <c r="AO2615" s="57">
        <v>46089.569618055553</v>
      </c>
      <c r="AP2615" s="57">
        <v>46249.333333333336</v>
      </c>
      <c r="AQ2615" t="s">
        <v>248</v>
      </c>
      <c r="AR2615" t="s">
        <v>14</v>
      </c>
      <c r="AS2615" t="s">
        <v>390</v>
      </c>
      <c r="AT2615" t="s">
        <v>231</v>
      </c>
      <c r="AV2615" t="s">
        <v>9663</v>
      </c>
      <c r="AW2615" t="s">
        <v>927</v>
      </c>
      <c r="AX2615" t="s">
        <v>223</v>
      </c>
      <c r="BA2615" s="57">
        <v>46249.333333333336</v>
      </c>
      <c r="BB2615" t="s">
        <v>8727</v>
      </c>
      <c r="BF2615" s="6" t="e">
        <f t="shared" si="120"/>
        <v>#NUM!</v>
      </c>
      <c r="BG2615" t="e">
        <f t="shared" si="121"/>
        <v>#NUM!</v>
      </c>
      <c r="BH2615" t="e">
        <f t="shared" si="122"/>
        <v>#NUM!</v>
      </c>
      <c r="BI2615" t="str">
        <f>VLOOKUP(H2615,Sheet2!$A$1:$B$270,2,FALSE)</f>
        <v>SIDOARJO</v>
      </c>
    </row>
    <row r="2616" spans="1:61">
      <c r="A2616">
        <v>2615</v>
      </c>
      <c r="B2616">
        <v>1002526367</v>
      </c>
      <c r="C2616">
        <v>3</v>
      </c>
      <c r="D2616" t="s">
        <v>38</v>
      </c>
      <c r="E2616">
        <v>5</v>
      </c>
      <c r="F2616" t="s">
        <v>92</v>
      </c>
      <c r="G2616" t="s">
        <v>95</v>
      </c>
      <c r="H2616" t="s">
        <v>530</v>
      </c>
      <c r="I2616" t="s">
        <v>213</v>
      </c>
      <c r="J2616" t="s">
        <v>214</v>
      </c>
      <c r="K2616" t="s">
        <v>149</v>
      </c>
      <c r="L2616" t="s">
        <v>215</v>
      </c>
      <c r="M2616" t="s">
        <v>76</v>
      </c>
      <c r="N2616" t="s">
        <v>216</v>
      </c>
      <c r="O2616" s="57">
        <v>46248.54787037037</v>
      </c>
      <c r="P2616" s="57">
        <v>46249.611087962963</v>
      </c>
      <c r="Q2616">
        <v>69366046</v>
      </c>
      <c r="S2616">
        <v>152617204747</v>
      </c>
      <c r="T2616" t="s">
        <v>13582</v>
      </c>
      <c r="U2616" t="s">
        <v>13583</v>
      </c>
      <c r="V2616" t="s">
        <v>13584</v>
      </c>
      <c r="Z2616">
        <v>111.66143976231599</v>
      </c>
      <c r="AA2616">
        <v>-7.9098196988432301</v>
      </c>
      <c r="AB2616" t="s">
        <v>13585</v>
      </c>
      <c r="AC2616" t="s">
        <v>217</v>
      </c>
      <c r="AL2616" t="s">
        <v>218</v>
      </c>
      <c r="AM2616" t="s">
        <v>13586</v>
      </c>
      <c r="AN2616" t="s">
        <v>6</v>
      </c>
      <c r="AO2616" t="s">
        <v>12157</v>
      </c>
      <c r="AP2616" s="57">
        <v>46249.625</v>
      </c>
      <c r="AR2616" t="s">
        <v>219</v>
      </c>
      <c r="AS2616" t="s">
        <v>530</v>
      </c>
      <c r="AT2616" t="s">
        <v>231</v>
      </c>
      <c r="AU2616">
        <v>20260815</v>
      </c>
      <c r="AV2616" t="s">
        <v>222</v>
      </c>
      <c r="AW2616" t="s">
        <v>1015</v>
      </c>
      <c r="AX2616" t="s">
        <v>223</v>
      </c>
      <c r="BA2616" s="57">
        <v>46249.625</v>
      </c>
      <c r="BB2616" t="s">
        <v>13586</v>
      </c>
      <c r="BC2616">
        <v>2026</v>
      </c>
      <c r="BD2616">
        <v>8</v>
      </c>
      <c r="BE2616">
        <v>15</v>
      </c>
      <c r="BF2616" s="6">
        <f t="shared" si="120"/>
        <v>46249</v>
      </c>
      <c r="BG2616">
        <f t="shared" si="121"/>
        <v>-0.625</v>
      </c>
      <c r="BH2616" t="str">
        <f t="shared" si="122"/>
        <v>COMPLY</v>
      </c>
      <c r="BI2616" t="str">
        <f>VLOOKUP(H2616,Sheet2!$A$1:$B$270,2,FALSE)</f>
        <v>PONOROGO</v>
      </c>
    </row>
    <row r="2617" spans="1:61">
      <c r="A2617">
        <v>2616</v>
      </c>
      <c r="B2617">
        <v>1002519133</v>
      </c>
      <c r="C2617">
        <v>3</v>
      </c>
      <c r="D2617" t="s">
        <v>51</v>
      </c>
      <c r="E2617">
        <v>4</v>
      </c>
      <c r="F2617" t="s">
        <v>273</v>
      </c>
      <c r="G2617" t="s">
        <v>339</v>
      </c>
      <c r="H2617" t="s">
        <v>1075</v>
      </c>
      <c r="I2617" t="s">
        <v>213</v>
      </c>
      <c r="J2617" t="s">
        <v>214</v>
      </c>
      <c r="K2617" t="s">
        <v>149</v>
      </c>
      <c r="L2617" t="s">
        <v>215</v>
      </c>
      <c r="M2617" t="s">
        <v>76</v>
      </c>
      <c r="N2617" t="s">
        <v>216</v>
      </c>
      <c r="O2617" s="57">
        <v>46245.413854166669</v>
      </c>
      <c r="P2617" s="57">
        <v>46247.592106481483</v>
      </c>
      <c r="Q2617">
        <v>69362970</v>
      </c>
      <c r="S2617">
        <v>142552107758</v>
      </c>
      <c r="T2617" t="s">
        <v>2342</v>
      </c>
      <c r="U2617" t="s">
        <v>7838</v>
      </c>
      <c r="V2617" t="s">
        <v>7839</v>
      </c>
      <c r="Z2617">
        <v>111.594678</v>
      </c>
      <c r="AA2617">
        <v>-7.1478570000000001</v>
      </c>
      <c r="AB2617" t="s">
        <v>7840</v>
      </c>
      <c r="AC2617" t="s">
        <v>237</v>
      </c>
      <c r="AL2617" t="s">
        <v>218</v>
      </c>
      <c r="AM2617" t="s">
        <v>7841</v>
      </c>
      <c r="AN2617" t="s">
        <v>6</v>
      </c>
      <c r="AO2617" s="57">
        <v>46334.42396990741</v>
      </c>
      <c r="AP2617" s="57">
        <v>46246.333333333336</v>
      </c>
      <c r="AR2617" t="s">
        <v>219</v>
      </c>
      <c r="AS2617" t="s">
        <v>1075</v>
      </c>
      <c r="AT2617" t="s">
        <v>231</v>
      </c>
      <c r="AU2617">
        <v>20260813</v>
      </c>
      <c r="AV2617" t="s">
        <v>222</v>
      </c>
      <c r="AW2617" t="s">
        <v>551</v>
      </c>
      <c r="AX2617" t="s">
        <v>223</v>
      </c>
      <c r="BA2617" s="57">
        <v>46246.333333333336</v>
      </c>
      <c r="BB2617" t="s">
        <v>7841</v>
      </c>
      <c r="BC2617">
        <v>2026</v>
      </c>
      <c r="BD2617">
        <v>8</v>
      </c>
      <c r="BE2617">
        <v>13</v>
      </c>
      <c r="BF2617" s="6">
        <f t="shared" si="120"/>
        <v>46247</v>
      </c>
      <c r="BG2617">
        <f t="shared" si="121"/>
        <v>0.66666666666424135</v>
      </c>
      <c r="BH2617" t="str">
        <f t="shared" si="122"/>
        <v>COMPLY</v>
      </c>
      <c r="BI2617" t="e">
        <f>VLOOKUP(H2617,Sheet2!$A$1:$B$270,2,FALSE)</f>
        <v>#N/A</v>
      </c>
    </row>
    <row r="2618" spans="1:61">
      <c r="A2618">
        <v>2617</v>
      </c>
      <c r="B2618">
        <v>1002511392</v>
      </c>
      <c r="C2618">
        <v>3</v>
      </c>
      <c r="D2618" t="s">
        <v>38</v>
      </c>
      <c r="E2618">
        <v>5</v>
      </c>
      <c r="F2618" t="s">
        <v>250</v>
      </c>
      <c r="G2618" t="s">
        <v>91</v>
      </c>
      <c r="H2618" t="s">
        <v>413</v>
      </c>
      <c r="I2618" t="s">
        <v>213</v>
      </c>
      <c r="J2618" t="s">
        <v>214</v>
      </c>
      <c r="K2618" t="s">
        <v>149</v>
      </c>
      <c r="L2618" t="s">
        <v>215</v>
      </c>
      <c r="M2618" t="s">
        <v>76</v>
      </c>
      <c r="N2618" t="s">
        <v>216</v>
      </c>
      <c r="O2618" s="57">
        <v>46240.299953703703</v>
      </c>
      <c r="P2618" s="57">
        <v>46240.846400462964</v>
      </c>
      <c r="Q2618">
        <v>69359503</v>
      </c>
      <c r="S2618">
        <v>152701227181</v>
      </c>
      <c r="T2618" t="s">
        <v>2291</v>
      </c>
      <c r="U2618" t="s">
        <v>2292</v>
      </c>
      <c r="V2618" t="s">
        <v>3845</v>
      </c>
      <c r="Z2618">
        <v>112.63413382549901</v>
      </c>
      <c r="AA2618">
        <v>-7.9692785021603401</v>
      </c>
      <c r="AB2618" t="s">
        <v>3846</v>
      </c>
      <c r="AC2618" t="s">
        <v>237</v>
      </c>
      <c r="AL2618" t="s">
        <v>218</v>
      </c>
      <c r="AM2618" t="s">
        <v>3847</v>
      </c>
      <c r="AN2618" t="s">
        <v>6</v>
      </c>
      <c r="AO2618" s="57">
        <v>46181.309328703705</v>
      </c>
      <c r="AP2618" s="57">
        <v>46241.333333333336</v>
      </c>
      <c r="AR2618" t="s">
        <v>219</v>
      </c>
      <c r="AS2618" t="s">
        <v>413</v>
      </c>
      <c r="AT2618" t="s">
        <v>231</v>
      </c>
      <c r="AU2618">
        <v>20260806</v>
      </c>
      <c r="AV2618" t="s">
        <v>222</v>
      </c>
      <c r="AW2618" t="s">
        <v>1021</v>
      </c>
      <c r="AX2618" t="s">
        <v>223</v>
      </c>
      <c r="BA2618" s="57">
        <v>46241.333333333336</v>
      </c>
      <c r="BB2618" t="s">
        <v>3847</v>
      </c>
      <c r="BC2618">
        <v>2026</v>
      </c>
      <c r="BD2618">
        <v>8</v>
      </c>
      <c r="BE2618">
        <v>6</v>
      </c>
      <c r="BF2618" s="6">
        <f t="shared" si="120"/>
        <v>46240</v>
      </c>
      <c r="BG2618">
        <f t="shared" si="121"/>
        <v>-1.3333333333357587</v>
      </c>
      <c r="BH2618" t="str">
        <f t="shared" si="122"/>
        <v>COMPLY</v>
      </c>
      <c r="BI2618" t="str">
        <f>VLOOKUP(H2618,Sheet2!$A$1:$B$270,2,FALSE)</f>
        <v>MALANG</v>
      </c>
    </row>
    <row r="2619" spans="1:61">
      <c r="A2619">
        <v>2618</v>
      </c>
      <c r="B2619">
        <v>1002528172</v>
      </c>
      <c r="C2619">
        <v>3</v>
      </c>
      <c r="D2619" t="s">
        <v>45</v>
      </c>
      <c r="E2619">
        <v>5</v>
      </c>
      <c r="F2619" t="s">
        <v>211</v>
      </c>
      <c r="G2619" t="s">
        <v>112</v>
      </c>
      <c r="H2619" t="s">
        <v>244</v>
      </c>
      <c r="I2619" t="s">
        <v>213</v>
      </c>
      <c r="J2619" t="s">
        <v>214</v>
      </c>
      <c r="K2619" t="s">
        <v>149</v>
      </c>
      <c r="L2619" t="s">
        <v>215</v>
      </c>
      <c r="M2619" t="s">
        <v>225</v>
      </c>
      <c r="N2619" t="s">
        <v>216</v>
      </c>
      <c r="O2619" s="57">
        <v>46249.506203703706</v>
      </c>
      <c r="P2619" s="57">
        <v>46250.546469907407</v>
      </c>
      <c r="Q2619">
        <v>69366797</v>
      </c>
      <c r="S2619">
        <v>172605804157</v>
      </c>
      <c r="T2619" t="s">
        <v>13587</v>
      </c>
      <c r="U2619" t="s">
        <v>13588</v>
      </c>
      <c r="V2619" t="s">
        <v>13589</v>
      </c>
      <c r="Z2619">
        <v>116.23456985619001</v>
      </c>
      <c r="AA2619">
        <v>-8.5934738728102893</v>
      </c>
      <c r="AB2619" t="s">
        <v>13590</v>
      </c>
      <c r="AC2619" t="s">
        <v>237</v>
      </c>
      <c r="AL2619" t="s">
        <v>218</v>
      </c>
      <c r="AM2619" t="s">
        <v>11978</v>
      </c>
      <c r="AN2619" t="s">
        <v>6</v>
      </c>
      <c r="AO2619" t="s">
        <v>9878</v>
      </c>
      <c r="AP2619" s="57">
        <v>46250.541666666664</v>
      </c>
      <c r="AR2619" t="s">
        <v>18</v>
      </c>
      <c r="AS2619" t="s">
        <v>244</v>
      </c>
      <c r="AT2619" t="s">
        <v>231</v>
      </c>
      <c r="AV2619" t="s">
        <v>227</v>
      </c>
      <c r="AW2619" t="s">
        <v>1021</v>
      </c>
      <c r="AX2619" t="s">
        <v>223</v>
      </c>
      <c r="BA2619" s="57">
        <v>46250.541666666664</v>
      </c>
      <c r="BB2619" t="s">
        <v>11978</v>
      </c>
      <c r="BF2619" s="6" t="e">
        <f t="shared" si="120"/>
        <v>#NUM!</v>
      </c>
      <c r="BG2619" t="e">
        <f t="shared" si="121"/>
        <v>#NUM!</v>
      </c>
      <c r="BH2619" t="e">
        <f t="shared" si="122"/>
        <v>#NUM!</v>
      </c>
      <c r="BI2619" t="str">
        <f>VLOOKUP(H2619,Sheet2!$A$1:$B$270,2,FALSE)</f>
        <v>MATARAM</v>
      </c>
    </row>
    <row r="2620" spans="1:61">
      <c r="A2620">
        <v>2619</v>
      </c>
      <c r="B2620">
        <v>1002523058</v>
      </c>
      <c r="C2620">
        <v>3</v>
      </c>
      <c r="D2620" t="s">
        <v>59</v>
      </c>
      <c r="E2620">
        <v>4</v>
      </c>
      <c r="F2620" t="s">
        <v>567</v>
      </c>
      <c r="G2620" t="s">
        <v>609</v>
      </c>
      <c r="H2620" t="s">
        <v>936</v>
      </c>
      <c r="I2620" t="s">
        <v>9791</v>
      </c>
      <c r="J2620" t="s">
        <v>214</v>
      </c>
      <c r="K2620" t="s">
        <v>149</v>
      </c>
      <c r="M2620" t="s">
        <v>277</v>
      </c>
      <c r="N2620" t="s">
        <v>10136</v>
      </c>
      <c r="O2620" s="57">
        <v>46246.740324074075</v>
      </c>
      <c r="P2620" s="57">
        <v>46248.476145833331</v>
      </c>
      <c r="Q2620">
        <v>69364611</v>
      </c>
      <c r="S2620">
        <v>146113145560</v>
      </c>
      <c r="T2620" t="s">
        <v>10532</v>
      </c>
      <c r="U2620" t="s">
        <v>10533</v>
      </c>
      <c r="V2620" t="s">
        <v>13591</v>
      </c>
      <c r="Z2620">
        <v>110.36428400250399</v>
      </c>
      <c r="AA2620">
        <v>-7.7998673316137896</v>
      </c>
      <c r="AB2620" t="s">
        <v>11483</v>
      </c>
      <c r="AC2620" t="s">
        <v>226</v>
      </c>
      <c r="AL2620" t="s">
        <v>218</v>
      </c>
      <c r="AM2620" t="s">
        <v>11483</v>
      </c>
      <c r="AN2620" t="s">
        <v>6</v>
      </c>
      <c r="AO2620" s="57">
        <v>46364.74690972222</v>
      </c>
      <c r="AQ2620" t="s">
        <v>248</v>
      </c>
      <c r="AR2620" t="s">
        <v>278</v>
      </c>
      <c r="AS2620" t="s">
        <v>936</v>
      </c>
      <c r="AT2620" t="s">
        <v>231</v>
      </c>
      <c r="AV2620" t="s">
        <v>13592</v>
      </c>
      <c r="AW2620" t="s">
        <v>12392</v>
      </c>
      <c r="AX2620" t="s">
        <v>223</v>
      </c>
      <c r="BA2620" s="57">
        <v>46246.541666666664</v>
      </c>
      <c r="BB2620" t="s">
        <v>11483</v>
      </c>
      <c r="BF2620" s="6" t="e">
        <f t="shared" si="120"/>
        <v>#NUM!</v>
      </c>
      <c r="BG2620" t="e">
        <f t="shared" si="121"/>
        <v>#NUM!</v>
      </c>
      <c r="BH2620" t="e">
        <f t="shared" si="122"/>
        <v>#NUM!</v>
      </c>
      <c r="BI2620" t="e">
        <f>VLOOKUP(H2620,Sheet2!$A$1:$B$270,2,FALSE)</f>
        <v>#N/A</v>
      </c>
    </row>
    <row r="2621" spans="1:61">
      <c r="A2621">
        <v>2620</v>
      </c>
      <c r="B2621">
        <v>1002522744</v>
      </c>
      <c r="C2621">
        <v>3</v>
      </c>
      <c r="D2621" t="s">
        <v>49</v>
      </c>
      <c r="E2621">
        <v>4</v>
      </c>
      <c r="F2621" t="s">
        <v>246</v>
      </c>
      <c r="G2621" t="s">
        <v>247</v>
      </c>
      <c r="H2621" t="s">
        <v>675</v>
      </c>
      <c r="I2621" t="s">
        <v>10039</v>
      </c>
      <c r="J2621" t="s">
        <v>214</v>
      </c>
      <c r="K2621" t="s">
        <v>149</v>
      </c>
      <c r="M2621" t="s">
        <v>76</v>
      </c>
      <c r="N2621" t="s">
        <v>10921</v>
      </c>
      <c r="O2621" s="57">
        <v>46246.663657407407</v>
      </c>
      <c r="P2621" s="57">
        <v>46247.554432870369</v>
      </c>
      <c r="Q2621">
        <v>31399380</v>
      </c>
      <c r="S2621">
        <v>141408116186</v>
      </c>
      <c r="T2621" t="s">
        <v>13593</v>
      </c>
      <c r="U2621" t="s">
        <v>13594</v>
      </c>
      <c r="V2621" t="s">
        <v>13595</v>
      </c>
      <c r="Z2621">
        <v>110.418832122468</v>
      </c>
      <c r="AA2621">
        <v>-7.0077755949569998</v>
      </c>
      <c r="AB2621" t="s">
        <v>13596</v>
      </c>
      <c r="AC2621" t="s">
        <v>226</v>
      </c>
      <c r="AL2621" t="s">
        <v>218</v>
      </c>
      <c r="AM2621" t="s">
        <v>13596</v>
      </c>
      <c r="AN2621" t="s">
        <v>6</v>
      </c>
      <c r="AO2621" s="57">
        <v>46364.673472222225</v>
      </c>
      <c r="AR2621" t="s">
        <v>219</v>
      </c>
      <c r="AS2621" t="s">
        <v>675</v>
      </c>
      <c r="AT2621" t="s">
        <v>231</v>
      </c>
      <c r="AU2621">
        <v>20260813</v>
      </c>
      <c r="AV2621" t="s">
        <v>222</v>
      </c>
      <c r="AW2621" t="s">
        <v>10268</v>
      </c>
      <c r="AX2621" t="s">
        <v>223</v>
      </c>
      <c r="BA2621" s="57">
        <v>46246.6875</v>
      </c>
      <c r="BB2621" t="s">
        <v>13596</v>
      </c>
      <c r="BC2621">
        <v>2026</v>
      </c>
      <c r="BD2621">
        <v>8</v>
      </c>
      <c r="BE2621">
        <v>13</v>
      </c>
      <c r="BF2621" s="6">
        <f t="shared" si="120"/>
        <v>46247</v>
      </c>
      <c r="BG2621">
        <f t="shared" si="121"/>
        <v>0.3125</v>
      </c>
      <c r="BH2621" t="str">
        <f t="shared" si="122"/>
        <v>COMPLY</v>
      </c>
      <c r="BI2621" t="e">
        <f>VLOOKUP(H2621,Sheet2!$A$1:$B$270,2,FALSE)</f>
        <v>#N/A</v>
      </c>
    </row>
    <row r="2622" spans="1:61">
      <c r="A2622">
        <v>2621</v>
      </c>
      <c r="B2622">
        <v>1002527414</v>
      </c>
      <c r="C2622">
        <v>3</v>
      </c>
      <c r="D2622" t="s">
        <v>55</v>
      </c>
      <c r="E2622">
        <v>5</v>
      </c>
      <c r="F2622" t="s">
        <v>228</v>
      </c>
      <c r="G2622" t="s">
        <v>127</v>
      </c>
      <c r="H2622" t="s">
        <v>374</v>
      </c>
      <c r="I2622" t="s">
        <v>213</v>
      </c>
      <c r="J2622" t="s">
        <v>214</v>
      </c>
      <c r="K2622" t="s">
        <v>149</v>
      </c>
      <c r="L2622" t="s">
        <v>215</v>
      </c>
      <c r="M2622" t="s">
        <v>286</v>
      </c>
      <c r="N2622" t="s">
        <v>216</v>
      </c>
      <c r="O2622" s="57">
        <v>46248.78052083333</v>
      </c>
      <c r="P2622" s="57">
        <v>46249.537152777775</v>
      </c>
      <c r="Q2622">
        <v>69366458</v>
      </c>
      <c r="S2622">
        <v>152430203677</v>
      </c>
      <c r="T2622" t="s">
        <v>11490</v>
      </c>
      <c r="U2622" t="s">
        <v>11491</v>
      </c>
      <c r="V2622" t="s">
        <v>11492</v>
      </c>
      <c r="Z2622">
        <v>114.096644930541</v>
      </c>
      <c r="AA2622">
        <v>-6.9761302691571601</v>
      </c>
      <c r="AB2622" t="s">
        <v>11493</v>
      </c>
      <c r="AC2622" t="s">
        <v>217</v>
      </c>
      <c r="AL2622" t="s">
        <v>218</v>
      </c>
      <c r="AM2622" t="s">
        <v>11494</v>
      </c>
      <c r="AN2622" t="s">
        <v>6</v>
      </c>
      <c r="AO2622" t="s">
        <v>10394</v>
      </c>
      <c r="AP2622" s="57">
        <v>46249.625</v>
      </c>
      <c r="AR2622" t="s">
        <v>241</v>
      </c>
      <c r="AS2622" t="s">
        <v>374</v>
      </c>
      <c r="AT2622" t="s">
        <v>231</v>
      </c>
      <c r="AV2622" t="s">
        <v>905</v>
      </c>
      <c r="AW2622" t="s">
        <v>1015</v>
      </c>
      <c r="AX2622" t="s">
        <v>223</v>
      </c>
      <c r="BA2622" s="57">
        <v>46249.625</v>
      </c>
      <c r="BB2622" t="s">
        <v>11494</v>
      </c>
      <c r="BF2622" s="6" t="e">
        <f t="shared" si="120"/>
        <v>#NUM!</v>
      </c>
      <c r="BG2622" t="e">
        <f t="shared" si="121"/>
        <v>#NUM!</v>
      </c>
      <c r="BH2622" t="e">
        <f t="shared" si="122"/>
        <v>#NUM!</v>
      </c>
      <c r="BI2622" t="str">
        <f>VLOOKUP(H2622,Sheet2!$A$1:$B$270,2,FALSE)</f>
        <v>MADURA</v>
      </c>
    </row>
    <row r="2623" spans="1:61">
      <c r="A2623">
        <v>2622</v>
      </c>
      <c r="B2623">
        <v>1002514010</v>
      </c>
      <c r="C2623">
        <v>3</v>
      </c>
      <c r="D2623" t="s">
        <v>51</v>
      </c>
      <c r="E2623">
        <v>4</v>
      </c>
      <c r="F2623" t="s">
        <v>273</v>
      </c>
      <c r="G2623" t="s">
        <v>273</v>
      </c>
      <c r="H2623" t="s">
        <v>946</v>
      </c>
      <c r="I2623" t="s">
        <v>213</v>
      </c>
      <c r="J2623" t="s">
        <v>214</v>
      </c>
      <c r="K2623" t="s">
        <v>149</v>
      </c>
      <c r="L2623" t="s">
        <v>215</v>
      </c>
      <c r="M2623" t="s">
        <v>933</v>
      </c>
      <c r="N2623" t="s">
        <v>216</v>
      </c>
      <c r="O2623" s="57">
        <v>46241.420810185184</v>
      </c>
      <c r="P2623" s="57">
        <v>46244.425092592595</v>
      </c>
      <c r="Q2623">
        <v>69360504</v>
      </c>
      <c r="S2623">
        <v>142401145992</v>
      </c>
      <c r="T2623" t="s">
        <v>5896</v>
      </c>
      <c r="U2623" t="s">
        <v>5897</v>
      </c>
      <c r="V2623" t="s">
        <v>5898</v>
      </c>
      <c r="Z2623">
        <v>110.897185207616</v>
      </c>
      <c r="AA2623">
        <v>-6.7436210606213001</v>
      </c>
      <c r="AB2623" t="s">
        <v>5899</v>
      </c>
      <c r="AC2623" t="s">
        <v>1067</v>
      </c>
      <c r="AL2623" t="s">
        <v>218</v>
      </c>
      <c r="AM2623" t="s">
        <v>5900</v>
      </c>
      <c r="AN2623" t="s">
        <v>6</v>
      </c>
      <c r="AO2623" s="57">
        <v>46211.423703703702</v>
      </c>
      <c r="AP2623" s="57">
        <v>46242.333333333336</v>
      </c>
      <c r="AQ2623" t="s">
        <v>903</v>
      </c>
      <c r="AR2623" t="s">
        <v>12</v>
      </c>
      <c r="AS2623" t="s">
        <v>946</v>
      </c>
      <c r="AT2623" t="s">
        <v>231</v>
      </c>
      <c r="AV2623" t="s">
        <v>917</v>
      </c>
      <c r="AW2623" t="s">
        <v>5901</v>
      </c>
      <c r="AX2623" t="s">
        <v>223</v>
      </c>
      <c r="BA2623" s="57">
        <v>46242.333333333336</v>
      </c>
      <c r="BB2623" t="s">
        <v>5900</v>
      </c>
      <c r="BF2623" s="6" t="e">
        <f t="shared" si="120"/>
        <v>#NUM!</v>
      </c>
      <c r="BG2623" t="e">
        <f t="shared" si="121"/>
        <v>#NUM!</v>
      </c>
      <c r="BH2623" t="e">
        <f t="shared" si="122"/>
        <v>#NUM!</v>
      </c>
      <c r="BI2623" t="e">
        <f>VLOOKUP(H2623,Sheet2!$A$1:$B$270,2,FALSE)</f>
        <v>#N/A</v>
      </c>
    </row>
    <row r="2624" spans="1:61">
      <c r="A2624">
        <v>2623</v>
      </c>
      <c r="B2624">
        <v>1002514402</v>
      </c>
      <c r="C2624">
        <v>3</v>
      </c>
      <c r="D2624" t="s">
        <v>59</v>
      </c>
      <c r="E2624">
        <v>4</v>
      </c>
      <c r="F2624" t="s">
        <v>567</v>
      </c>
      <c r="G2624" t="s">
        <v>609</v>
      </c>
      <c r="H2624" t="s">
        <v>610</v>
      </c>
      <c r="I2624" t="s">
        <v>213</v>
      </c>
      <c r="J2624" t="s">
        <v>214</v>
      </c>
      <c r="K2624" t="s">
        <v>149</v>
      </c>
      <c r="L2624" t="s">
        <v>215</v>
      </c>
      <c r="M2624" t="s">
        <v>933</v>
      </c>
      <c r="N2624" t="s">
        <v>216</v>
      </c>
      <c r="O2624" s="57">
        <v>46241.488842592589</v>
      </c>
      <c r="P2624" s="57">
        <v>46244.490648148145</v>
      </c>
      <c r="Q2624">
        <v>69360675</v>
      </c>
      <c r="S2624">
        <v>146130138396</v>
      </c>
      <c r="T2624" t="s">
        <v>5902</v>
      </c>
      <c r="U2624" t="s">
        <v>5118</v>
      </c>
      <c r="V2624" t="s">
        <v>5903</v>
      </c>
      <c r="Z2624">
        <v>110.38864700000001</v>
      </c>
      <c r="AA2624">
        <v>-7.7112689999999997</v>
      </c>
      <c r="AB2624" t="s">
        <v>5904</v>
      </c>
      <c r="AC2624" t="s">
        <v>237</v>
      </c>
      <c r="AL2624" t="s">
        <v>218</v>
      </c>
      <c r="AM2624" t="s">
        <v>5905</v>
      </c>
      <c r="AN2624" t="s">
        <v>6</v>
      </c>
      <c r="AO2624" s="57">
        <v>46211.496574074074</v>
      </c>
      <c r="AP2624" s="57">
        <v>46242.333333333336</v>
      </c>
      <c r="AQ2624" t="s">
        <v>564</v>
      </c>
      <c r="AR2624" t="s">
        <v>12</v>
      </c>
      <c r="AS2624" t="s">
        <v>610</v>
      </c>
      <c r="AT2624" t="s">
        <v>231</v>
      </c>
      <c r="AV2624" t="s">
        <v>917</v>
      </c>
      <c r="AW2624" t="s">
        <v>1014</v>
      </c>
      <c r="AX2624" t="s">
        <v>223</v>
      </c>
      <c r="BA2624" s="57">
        <v>46242.333333333336</v>
      </c>
      <c r="BB2624" t="s">
        <v>5905</v>
      </c>
      <c r="BF2624" s="6" t="e">
        <f t="shared" si="120"/>
        <v>#NUM!</v>
      </c>
      <c r="BG2624" t="e">
        <f t="shared" si="121"/>
        <v>#NUM!</v>
      </c>
      <c r="BH2624" t="e">
        <f t="shared" si="122"/>
        <v>#NUM!</v>
      </c>
      <c r="BI2624" t="e">
        <f>VLOOKUP(H2624,Sheet2!$A$1:$B$270,2,FALSE)</f>
        <v>#N/A</v>
      </c>
    </row>
    <row r="2625" spans="1:61">
      <c r="A2625">
        <v>2624</v>
      </c>
      <c r="B2625">
        <v>1002511909</v>
      </c>
      <c r="C2625">
        <v>3</v>
      </c>
      <c r="D2625" t="s">
        <v>51</v>
      </c>
      <c r="E2625">
        <v>4</v>
      </c>
      <c r="F2625" t="s">
        <v>273</v>
      </c>
      <c r="G2625" t="s">
        <v>273</v>
      </c>
      <c r="H2625" t="s">
        <v>939</v>
      </c>
      <c r="I2625" t="s">
        <v>9791</v>
      </c>
      <c r="J2625" t="s">
        <v>214</v>
      </c>
      <c r="K2625" t="s">
        <v>149</v>
      </c>
      <c r="M2625" t="s">
        <v>933</v>
      </c>
      <c r="N2625" t="s">
        <v>9792</v>
      </c>
      <c r="O2625" s="57">
        <v>46240.455972222226</v>
      </c>
      <c r="P2625" s="57">
        <v>46240.527418981481</v>
      </c>
      <c r="Q2625">
        <v>69359759</v>
      </c>
      <c r="S2625">
        <v>141456115378</v>
      </c>
      <c r="T2625" t="s">
        <v>10890</v>
      </c>
      <c r="U2625" t="s">
        <v>10397</v>
      </c>
      <c r="V2625" t="s">
        <v>10891</v>
      </c>
      <c r="Z2625">
        <v>110.619294893795</v>
      </c>
      <c r="AA2625">
        <v>-6.9095398257197997</v>
      </c>
      <c r="AB2625" t="s">
        <v>10892</v>
      </c>
      <c r="AC2625" t="s">
        <v>291</v>
      </c>
      <c r="AL2625" t="s">
        <v>218</v>
      </c>
      <c r="AM2625">
        <v>85641724199</v>
      </c>
      <c r="AN2625" t="s">
        <v>6</v>
      </c>
      <c r="AO2625" s="57">
        <v>46181.46534722222</v>
      </c>
      <c r="AQ2625" t="s">
        <v>564</v>
      </c>
      <c r="AR2625" t="s">
        <v>12</v>
      </c>
      <c r="AS2625" t="s">
        <v>939</v>
      </c>
      <c r="AT2625" t="s">
        <v>231</v>
      </c>
      <c r="AV2625" t="s">
        <v>917</v>
      </c>
      <c r="AW2625" t="s">
        <v>10893</v>
      </c>
      <c r="AX2625" t="s">
        <v>223</v>
      </c>
      <c r="BA2625" s="57">
        <v>46240.5</v>
      </c>
      <c r="BB2625">
        <v>85641724199</v>
      </c>
      <c r="BF2625" s="6" t="e">
        <f t="shared" si="120"/>
        <v>#NUM!</v>
      </c>
      <c r="BG2625" t="e">
        <f t="shared" si="121"/>
        <v>#NUM!</v>
      </c>
      <c r="BH2625" t="e">
        <f t="shared" si="122"/>
        <v>#NUM!</v>
      </c>
      <c r="BI2625" t="e">
        <f>VLOOKUP(H2625,Sheet2!$A$1:$B$270,2,FALSE)</f>
        <v>#N/A</v>
      </c>
    </row>
    <row r="2626" spans="1:61">
      <c r="A2626">
        <v>2625</v>
      </c>
      <c r="B2626">
        <v>1002518643</v>
      </c>
      <c r="C2626">
        <v>3</v>
      </c>
      <c r="D2626" t="s">
        <v>59</v>
      </c>
      <c r="E2626">
        <v>4</v>
      </c>
      <c r="F2626" t="s">
        <v>567</v>
      </c>
      <c r="G2626" t="s">
        <v>609</v>
      </c>
      <c r="H2626" t="s">
        <v>936</v>
      </c>
      <c r="I2626" t="s">
        <v>213</v>
      </c>
      <c r="J2626" t="s">
        <v>214</v>
      </c>
      <c r="K2626" t="s">
        <v>149</v>
      </c>
      <c r="M2626" t="s">
        <v>586</v>
      </c>
      <c r="N2626" t="s">
        <v>216</v>
      </c>
      <c r="O2626" s="57">
        <v>46244.744085648148</v>
      </c>
      <c r="P2626" s="57">
        <v>46245.636516203704</v>
      </c>
      <c r="Q2626">
        <v>69361092</v>
      </c>
      <c r="S2626">
        <v>146113146999</v>
      </c>
      <c r="T2626" t="s">
        <v>5207</v>
      </c>
      <c r="U2626" t="s">
        <v>6792</v>
      </c>
      <c r="V2626" t="s">
        <v>6793</v>
      </c>
      <c r="Z2626">
        <v>110.37690000000001</v>
      </c>
      <c r="AA2626">
        <v>-7.7809999999999997</v>
      </c>
      <c r="AB2626" t="s">
        <v>5210</v>
      </c>
      <c r="AC2626" t="s">
        <v>290</v>
      </c>
      <c r="AL2626" t="s">
        <v>218</v>
      </c>
      <c r="AM2626" t="s">
        <v>6794</v>
      </c>
      <c r="AN2626" t="s">
        <v>6</v>
      </c>
      <c r="AO2626" s="57">
        <v>46303.746493055558</v>
      </c>
      <c r="AR2626" t="s">
        <v>14</v>
      </c>
      <c r="AS2626" t="s">
        <v>936</v>
      </c>
      <c r="AT2626" t="s">
        <v>231</v>
      </c>
      <c r="AV2626" t="s">
        <v>587</v>
      </c>
      <c r="AW2626" t="s">
        <v>561</v>
      </c>
      <c r="AX2626" t="s">
        <v>223</v>
      </c>
      <c r="BA2626" s="57">
        <v>46244.291666666664</v>
      </c>
      <c r="BB2626" t="s">
        <v>6794</v>
      </c>
      <c r="BF2626" s="6" t="e">
        <f t="shared" si="120"/>
        <v>#NUM!</v>
      </c>
      <c r="BG2626" t="e">
        <f t="shared" si="121"/>
        <v>#NUM!</v>
      </c>
      <c r="BH2626" t="e">
        <f t="shared" si="122"/>
        <v>#NUM!</v>
      </c>
      <c r="BI2626" t="e">
        <f>VLOOKUP(H2626,Sheet2!$A$1:$B$270,2,FALSE)</f>
        <v>#N/A</v>
      </c>
    </row>
    <row r="2627" spans="1:61">
      <c r="A2627">
        <v>2626</v>
      </c>
      <c r="B2627">
        <v>1002516468</v>
      </c>
      <c r="C2627">
        <v>3</v>
      </c>
      <c r="D2627" t="s">
        <v>38</v>
      </c>
      <c r="E2627">
        <v>5</v>
      </c>
      <c r="F2627" t="s">
        <v>250</v>
      </c>
      <c r="G2627" t="s">
        <v>87</v>
      </c>
      <c r="H2627" t="s">
        <v>362</v>
      </c>
      <c r="I2627" t="s">
        <v>213</v>
      </c>
      <c r="J2627" t="s">
        <v>214</v>
      </c>
      <c r="K2627" t="s">
        <v>149</v>
      </c>
      <c r="L2627" t="s">
        <v>215</v>
      </c>
      <c r="M2627" t="s">
        <v>575</v>
      </c>
      <c r="N2627" t="s">
        <v>216</v>
      </c>
      <c r="O2627" s="57">
        <v>46243.53052083333</v>
      </c>
      <c r="P2627" s="57">
        <v>46245.554398148146</v>
      </c>
      <c r="Q2627">
        <v>69361856</v>
      </c>
      <c r="S2627">
        <v>152707239217</v>
      </c>
      <c r="T2627" t="s">
        <v>5906</v>
      </c>
      <c r="U2627" t="s">
        <v>5907</v>
      </c>
      <c r="V2627" t="s">
        <v>5908</v>
      </c>
      <c r="Z2627">
        <v>112.5392576</v>
      </c>
      <c r="AA2627">
        <v>-7.9115114000000002</v>
      </c>
      <c r="AB2627" t="s">
        <v>5909</v>
      </c>
      <c r="AC2627" t="s">
        <v>237</v>
      </c>
      <c r="AL2627" t="s">
        <v>218</v>
      </c>
      <c r="AM2627" t="s">
        <v>5910</v>
      </c>
      <c r="AN2627" t="s">
        <v>6</v>
      </c>
      <c r="AO2627" s="57">
        <v>46273.549039351848</v>
      </c>
      <c r="AP2627" s="57">
        <v>46244.541666666664</v>
      </c>
      <c r="AR2627" t="s">
        <v>14</v>
      </c>
      <c r="AS2627" t="s">
        <v>362</v>
      </c>
      <c r="AT2627" t="s">
        <v>231</v>
      </c>
      <c r="AV2627" t="s">
        <v>7842</v>
      </c>
      <c r="AW2627" t="s">
        <v>1010</v>
      </c>
      <c r="AX2627" t="s">
        <v>223</v>
      </c>
      <c r="BA2627" s="57">
        <v>46244.541666666664</v>
      </c>
      <c r="BB2627" t="s">
        <v>5910</v>
      </c>
      <c r="BF2627" s="6" t="e">
        <f t="shared" ref="BF2627:BF2690" si="123">DATE(BC2627,BD2627,BE2627)</f>
        <v>#NUM!</v>
      </c>
      <c r="BG2627" t="e">
        <f t="shared" ref="BG2627:BG2690" si="124">BF2627-BA2627</f>
        <v>#NUM!</v>
      </c>
      <c r="BH2627" t="e">
        <f t="shared" ref="BH2627:BH2690" si="125">IF(BG2627=1,"COMPLY",IF(BG2627&lt;1,"COMPLY","NOT COMPLY"))</f>
        <v>#NUM!</v>
      </c>
      <c r="BI2627" t="str">
        <f>VLOOKUP(H2627,Sheet2!$A$1:$B$270,2,FALSE)</f>
        <v>BATU</v>
      </c>
    </row>
    <row r="2628" spans="1:61">
      <c r="A2628">
        <v>2627</v>
      </c>
      <c r="B2628">
        <v>1002509826</v>
      </c>
      <c r="C2628">
        <v>3</v>
      </c>
      <c r="D2628" t="s">
        <v>34</v>
      </c>
      <c r="E2628">
        <v>5</v>
      </c>
      <c r="F2628" t="s">
        <v>573</v>
      </c>
      <c r="G2628" t="s">
        <v>84</v>
      </c>
      <c r="H2628" t="s">
        <v>253</v>
      </c>
      <c r="I2628" t="s">
        <v>213</v>
      </c>
      <c r="J2628" t="s">
        <v>214</v>
      </c>
      <c r="K2628" t="s">
        <v>149</v>
      </c>
      <c r="L2628" t="s">
        <v>215</v>
      </c>
      <c r="M2628" t="s">
        <v>76</v>
      </c>
      <c r="N2628" t="s">
        <v>216</v>
      </c>
      <c r="O2628" s="57">
        <v>46239.407604166663</v>
      </c>
      <c r="P2628" s="57">
        <v>46240.565717592595</v>
      </c>
      <c r="Q2628">
        <v>69358843</v>
      </c>
      <c r="S2628">
        <v>172425707971</v>
      </c>
      <c r="T2628" t="s">
        <v>3854</v>
      </c>
      <c r="U2628" t="s">
        <v>3855</v>
      </c>
      <c r="V2628" t="s">
        <v>3856</v>
      </c>
      <c r="Z2628">
        <v>114.77651419999999</v>
      </c>
      <c r="AA2628">
        <v>-8.1833846000000001</v>
      </c>
      <c r="AB2628" t="s">
        <v>3857</v>
      </c>
      <c r="AC2628" t="s">
        <v>217</v>
      </c>
      <c r="AL2628" t="s">
        <v>218</v>
      </c>
      <c r="AM2628" t="s">
        <v>1821</v>
      </c>
      <c r="AN2628" t="s">
        <v>6</v>
      </c>
      <c r="AO2628" s="57">
        <v>46150.413344907407</v>
      </c>
      <c r="AP2628" s="57">
        <v>46240.333333333336</v>
      </c>
      <c r="AR2628" t="s">
        <v>219</v>
      </c>
      <c r="AS2628" t="s">
        <v>253</v>
      </c>
      <c r="AT2628" t="s">
        <v>231</v>
      </c>
      <c r="AU2628">
        <v>20260806</v>
      </c>
      <c r="AV2628" t="s">
        <v>222</v>
      </c>
      <c r="AW2628" t="s">
        <v>1018</v>
      </c>
      <c r="AX2628" t="s">
        <v>223</v>
      </c>
      <c r="BA2628" s="57">
        <v>46240.333333333336</v>
      </c>
      <c r="BB2628" t="s">
        <v>1821</v>
      </c>
      <c r="BC2628">
        <v>2026</v>
      </c>
      <c r="BD2628">
        <v>8</v>
      </c>
      <c r="BE2628">
        <v>6</v>
      </c>
      <c r="BF2628" s="6">
        <f t="shared" si="123"/>
        <v>46240</v>
      </c>
      <c r="BG2628">
        <f t="shared" si="124"/>
        <v>-0.33333333333575865</v>
      </c>
      <c r="BH2628" t="str">
        <f t="shared" si="125"/>
        <v>COMPLY</v>
      </c>
      <c r="BI2628" t="str">
        <f>VLOOKUP(H2628,Sheet2!$A$1:$B$270,2,FALSE)</f>
        <v>SINGARAJA</v>
      </c>
    </row>
    <row r="2629" spans="1:61">
      <c r="A2629">
        <v>2628</v>
      </c>
      <c r="B2629">
        <v>1002531261</v>
      </c>
      <c r="C2629">
        <v>3</v>
      </c>
      <c r="D2629" t="s">
        <v>55</v>
      </c>
      <c r="E2629">
        <v>5</v>
      </c>
      <c r="F2629" t="s">
        <v>265</v>
      </c>
      <c r="G2629" t="s">
        <v>128</v>
      </c>
      <c r="H2629" t="s">
        <v>360</v>
      </c>
      <c r="I2629" t="s">
        <v>213</v>
      </c>
      <c r="J2629" t="s">
        <v>214</v>
      </c>
      <c r="K2629" t="s">
        <v>149</v>
      </c>
      <c r="L2629" t="s">
        <v>215</v>
      </c>
      <c r="M2629" t="s">
        <v>240</v>
      </c>
      <c r="N2629" t="s">
        <v>216</v>
      </c>
      <c r="O2629" s="57">
        <v>46251.687465277777</v>
      </c>
      <c r="P2629" s="57">
        <v>46251.688900462963</v>
      </c>
      <c r="Q2629">
        <v>69368296</v>
      </c>
      <c r="S2629">
        <v>152412247013</v>
      </c>
      <c r="T2629" t="s">
        <v>13597</v>
      </c>
      <c r="U2629" t="s">
        <v>13598</v>
      </c>
      <c r="V2629" t="s">
        <v>13599</v>
      </c>
      <c r="Z2629">
        <v>112.662988</v>
      </c>
      <c r="AA2629">
        <v>-7.2599720000000003</v>
      </c>
      <c r="AB2629" t="s">
        <v>13600</v>
      </c>
      <c r="AC2629" t="s">
        <v>237</v>
      </c>
      <c r="AL2629" t="s">
        <v>218</v>
      </c>
      <c r="AM2629" t="s">
        <v>13601</v>
      </c>
      <c r="AN2629" t="s">
        <v>6</v>
      </c>
      <c r="AO2629" t="s">
        <v>12151</v>
      </c>
      <c r="AP2629" s="57">
        <v>46252.541666666664</v>
      </c>
      <c r="AR2629" t="s">
        <v>241</v>
      </c>
      <c r="AS2629" t="s">
        <v>360</v>
      </c>
      <c r="AT2629" t="s">
        <v>231</v>
      </c>
      <c r="AV2629" t="s">
        <v>240</v>
      </c>
      <c r="AW2629" t="s">
        <v>1014</v>
      </c>
      <c r="AX2629" t="s">
        <v>223</v>
      </c>
      <c r="BA2629" s="57">
        <v>46252.541666666664</v>
      </c>
      <c r="BB2629" t="s">
        <v>13601</v>
      </c>
      <c r="BF2629" s="6" t="e">
        <f t="shared" si="123"/>
        <v>#NUM!</v>
      </c>
      <c r="BG2629" t="e">
        <f t="shared" si="124"/>
        <v>#NUM!</v>
      </c>
      <c r="BH2629" t="e">
        <f t="shared" si="125"/>
        <v>#NUM!</v>
      </c>
      <c r="BI2629" t="str">
        <f>VLOOKUP(H2629,Sheet2!$A$1:$B$270,2,FALSE)</f>
        <v>SURABAYA UTARA</v>
      </c>
    </row>
    <row r="2630" spans="1:61">
      <c r="A2630">
        <v>2629</v>
      </c>
      <c r="B2630">
        <v>1002527208</v>
      </c>
      <c r="C2630">
        <v>3</v>
      </c>
      <c r="D2630" t="s">
        <v>51</v>
      </c>
      <c r="E2630">
        <v>4</v>
      </c>
      <c r="F2630" t="s">
        <v>235</v>
      </c>
      <c r="G2630" t="s">
        <v>584</v>
      </c>
      <c r="H2630" t="s">
        <v>617</v>
      </c>
      <c r="I2630" t="s">
        <v>213</v>
      </c>
      <c r="J2630" t="s">
        <v>214</v>
      </c>
      <c r="K2630" t="s">
        <v>149</v>
      </c>
      <c r="L2630" t="s">
        <v>606</v>
      </c>
      <c r="M2630" t="s">
        <v>575</v>
      </c>
      <c r="N2630" t="s">
        <v>216</v>
      </c>
      <c r="O2630" s="57">
        <v>46248.695092592592</v>
      </c>
      <c r="P2630" s="57">
        <v>46250.525231481479</v>
      </c>
      <c r="Q2630">
        <v>69366366</v>
      </c>
      <c r="R2630">
        <v>2716011086</v>
      </c>
      <c r="S2630">
        <v>142505404801</v>
      </c>
      <c r="T2630" t="s">
        <v>12623</v>
      </c>
      <c r="U2630" t="s">
        <v>13602</v>
      </c>
      <c r="V2630" t="s">
        <v>13603</v>
      </c>
      <c r="Z2630">
        <v>110.768031589686</v>
      </c>
      <c r="AA2630">
        <v>-7.55307288677621</v>
      </c>
      <c r="AB2630" t="s">
        <v>12626</v>
      </c>
      <c r="AC2630" t="s">
        <v>217</v>
      </c>
      <c r="AL2630" t="s">
        <v>218</v>
      </c>
      <c r="AM2630" t="s">
        <v>10202</v>
      </c>
      <c r="AN2630" t="s">
        <v>6</v>
      </c>
      <c r="AO2630" t="s">
        <v>11654</v>
      </c>
      <c r="AP2630" s="57">
        <v>46249.541666666664</v>
      </c>
      <c r="AR2630" t="s">
        <v>14</v>
      </c>
      <c r="AS2630" t="s">
        <v>617</v>
      </c>
      <c r="AT2630" t="s">
        <v>231</v>
      </c>
      <c r="AV2630" t="s">
        <v>13604</v>
      </c>
      <c r="AW2630" t="s">
        <v>12484</v>
      </c>
      <c r="AX2630" t="s">
        <v>223</v>
      </c>
      <c r="BA2630" s="57">
        <v>46249.541666666664</v>
      </c>
      <c r="BB2630" t="s">
        <v>10202</v>
      </c>
      <c r="BF2630" s="6" t="e">
        <f t="shared" si="123"/>
        <v>#NUM!</v>
      </c>
      <c r="BG2630" t="e">
        <f t="shared" si="124"/>
        <v>#NUM!</v>
      </c>
      <c r="BH2630" t="e">
        <f t="shared" si="125"/>
        <v>#NUM!</v>
      </c>
      <c r="BI2630" t="e">
        <f>VLOOKUP(H2630,Sheet2!$A$1:$B$270,2,FALSE)</f>
        <v>#N/A</v>
      </c>
    </row>
    <row r="2631" spans="1:61">
      <c r="A2631">
        <v>2630</v>
      </c>
      <c r="B2631">
        <v>1002525983</v>
      </c>
      <c r="C2631">
        <v>3</v>
      </c>
      <c r="D2631" t="s">
        <v>55</v>
      </c>
      <c r="E2631">
        <v>5</v>
      </c>
      <c r="F2631" t="s">
        <v>265</v>
      </c>
      <c r="G2631" t="s">
        <v>126</v>
      </c>
      <c r="H2631" t="s">
        <v>266</v>
      </c>
      <c r="I2631" t="s">
        <v>213</v>
      </c>
      <c r="J2631" t="s">
        <v>214</v>
      </c>
      <c r="K2631" t="s">
        <v>149</v>
      </c>
      <c r="L2631" t="s">
        <v>215</v>
      </c>
      <c r="M2631" t="s">
        <v>76</v>
      </c>
      <c r="N2631" t="s">
        <v>216</v>
      </c>
      <c r="O2631" s="57">
        <v>46248.451354166667</v>
      </c>
      <c r="P2631" s="57">
        <v>46250.57880787037</v>
      </c>
      <c r="Q2631">
        <v>69365815</v>
      </c>
      <c r="S2631">
        <v>152413167183</v>
      </c>
      <c r="T2631" t="s">
        <v>13605</v>
      </c>
      <c r="U2631" t="s">
        <v>13606</v>
      </c>
      <c r="V2631" t="s">
        <v>13607</v>
      </c>
      <c r="Z2631">
        <v>112.7473229</v>
      </c>
      <c r="AA2631">
        <v>-7.2633963999999898</v>
      </c>
      <c r="AB2631" t="s">
        <v>13608</v>
      </c>
      <c r="AC2631" t="s">
        <v>217</v>
      </c>
      <c r="AL2631" t="s">
        <v>218</v>
      </c>
      <c r="AM2631" t="s">
        <v>13609</v>
      </c>
      <c r="AN2631" t="s">
        <v>6</v>
      </c>
      <c r="AO2631" t="s">
        <v>9910</v>
      </c>
      <c r="AP2631" s="57">
        <v>46251.625</v>
      </c>
      <c r="AR2631" t="s">
        <v>219</v>
      </c>
      <c r="AS2631" t="s">
        <v>266</v>
      </c>
      <c r="AT2631" t="s">
        <v>231</v>
      </c>
      <c r="AU2631">
        <v>20260816</v>
      </c>
      <c r="AV2631" t="s">
        <v>222</v>
      </c>
      <c r="AW2631" t="s">
        <v>1023</v>
      </c>
      <c r="AX2631" t="s">
        <v>223</v>
      </c>
      <c r="BA2631" s="57">
        <v>46251.625</v>
      </c>
      <c r="BB2631" t="s">
        <v>13609</v>
      </c>
      <c r="BC2631">
        <v>2026</v>
      </c>
      <c r="BD2631">
        <v>8</v>
      </c>
      <c r="BE2631">
        <v>16</v>
      </c>
      <c r="BF2631" s="6">
        <f t="shared" si="123"/>
        <v>46250</v>
      </c>
      <c r="BG2631">
        <f t="shared" si="124"/>
        <v>-1.625</v>
      </c>
      <c r="BH2631" t="str">
        <f t="shared" si="125"/>
        <v>COMPLY</v>
      </c>
      <c r="BI2631" t="str">
        <f>VLOOKUP(H2631,Sheet2!$A$1:$B$270,2,FALSE)</f>
        <v>SURABAYA SELATAN</v>
      </c>
    </row>
    <row r="2632" spans="1:61">
      <c r="A2632">
        <v>2631</v>
      </c>
      <c r="B2632">
        <v>1002509407</v>
      </c>
      <c r="C2632">
        <v>3</v>
      </c>
      <c r="D2632" t="s">
        <v>49</v>
      </c>
      <c r="E2632">
        <v>4</v>
      </c>
      <c r="F2632" t="s">
        <v>246</v>
      </c>
      <c r="G2632" t="s">
        <v>549</v>
      </c>
      <c r="H2632" t="s">
        <v>550</v>
      </c>
      <c r="I2632" t="s">
        <v>10039</v>
      </c>
      <c r="J2632" t="s">
        <v>214</v>
      </c>
      <c r="K2632" t="s">
        <v>149</v>
      </c>
      <c r="M2632" t="s">
        <v>76</v>
      </c>
      <c r="N2632" t="s">
        <v>10040</v>
      </c>
      <c r="O2632" s="57">
        <v>46238.75540509259</v>
      </c>
      <c r="P2632" s="57">
        <v>46239.644560185188</v>
      </c>
      <c r="Q2632">
        <v>69358667</v>
      </c>
      <c r="S2632">
        <v>143407106631</v>
      </c>
      <c r="T2632" t="s">
        <v>13610</v>
      </c>
      <c r="U2632" t="s">
        <v>13611</v>
      </c>
      <c r="V2632" t="s">
        <v>13612</v>
      </c>
      <c r="Z2632">
        <v>110.003983154582</v>
      </c>
      <c r="AA2632">
        <v>-6.9621135524300204</v>
      </c>
      <c r="AB2632" t="s">
        <v>13613</v>
      </c>
      <c r="AC2632" t="s">
        <v>226</v>
      </c>
      <c r="AL2632" t="s">
        <v>218</v>
      </c>
      <c r="AM2632" t="s">
        <v>10032</v>
      </c>
      <c r="AN2632" t="s">
        <v>6</v>
      </c>
      <c r="AO2632" s="57">
        <v>46120.756874999999</v>
      </c>
      <c r="AR2632" t="s">
        <v>219</v>
      </c>
      <c r="AS2632" t="s">
        <v>550</v>
      </c>
      <c r="AT2632" t="s">
        <v>231</v>
      </c>
      <c r="AU2632">
        <v>20260805</v>
      </c>
      <c r="AV2632" t="s">
        <v>222</v>
      </c>
      <c r="AW2632" t="s">
        <v>10046</v>
      </c>
      <c r="AX2632" t="s">
        <v>223</v>
      </c>
      <c r="BA2632" s="57">
        <v>46239.520833333336</v>
      </c>
      <c r="BB2632" t="s">
        <v>10032</v>
      </c>
      <c r="BC2632">
        <v>2026</v>
      </c>
      <c r="BD2632">
        <v>8</v>
      </c>
      <c r="BE2632">
        <v>5</v>
      </c>
      <c r="BF2632" s="6">
        <f t="shared" si="123"/>
        <v>46239</v>
      </c>
      <c r="BG2632">
        <f t="shared" si="124"/>
        <v>-0.52083333333575865</v>
      </c>
      <c r="BH2632" t="str">
        <f t="shared" si="125"/>
        <v>COMPLY</v>
      </c>
      <c r="BI2632" t="e">
        <f>VLOOKUP(H2632,Sheet2!$A$1:$B$270,2,FALSE)</f>
        <v>#N/A</v>
      </c>
    </row>
    <row r="2633" spans="1:61">
      <c r="A2633">
        <v>2632</v>
      </c>
      <c r="B2633">
        <v>1002522576</v>
      </c>
      <c r="C2633">
        <v>3</v>
      </c>
      <c r="D2633" t="s">
        <v>51</v>
      </c>
      <c r="E2633">
        <v>4</v>
      </c>
      <c r="F2633" t="s">
        <v>273</v>
      </c>
      <c r="G2633" t="s">
        <v>569</v>
      </c>
      <c r="H2633" t="s">
        <v>1050</v>
      </c>
      <c r="I2633" t="s">
        <v>213</v>
      </c>
      <c r="J2633" t="s">
        <v>214</v>
      </c>
      <c r="K2633" t="s">
        <v>149</v>
      </c>
      <c r="L2633" t="s">
        <v>215</v>
      </c>
      <c r="M2633" t="s">
        <v>76</v>
      </c>
      <c r="N2633" t="s">
        <v>216</v>
      </c>
      <c r="O2633" s="57">
        <v>46246.634675925925</v>
      </c>
      <c r="P2633" s="57">
        <v>46247.666805555556</v>
      </c>
      <c r="Q2633">
        <v>69364403</v>
      </c>
      <c r="S2633">
        <v>142521103427</v>
      </c>
      <c r="T2633" t="s">
        <v>8728</v>
      </c>
      <c r="U2633" t="s">
        <v>8729</v>
      </c>
      <c r="V2633" t="s">
        <v>8730</v>
      </c>
      <c r="Z2633">
        <v>110.8622</v>
      </c>
      <c r="AA2633">
        <v>-7.0557059999999998</v>
      </c>
      <c r="AB2633" t="s">
        <v>8731</v>
      </c>
      <c r="AC2633" t="s">
        <v>237</v>
      </c>
      <c r="AL2633" t="s">
        <v>218</v>
      </c>
      <c r="AM2633" t="s">
        <v>8262</v>
      </c>
      <c r="AN2633" t="s">
        <v>6</v>
      </c>
      <c r="AO2633" s="57">
        <v>46364.642789351848</v>
      </c>
      <c r="AP2633" s="57">
        <v>46247.541666666664</v>
      </c>
      <c r="AR2633" t="s">
        <v>219</v>
      </c>
      <c r="AS2633" t="s">
        <v>1050</v>
      </c>
      <c r="AT2633" t="s">
        <v>231</v>
      </c>
      <c r="AU2633">
        <v>20260813</v>
      </c>
      <c r="AV2633" t="s">
        <v>222</v>
      </c>
      <c r="AW2633" t="s">
        <v>1010</v>
      </c>
      <c r="AX2633" t="s">
        <v>223</v>
      </c>
      <c r="BA2633" s="57">
        <v>46247.541666666664</v>
      </c>
      <c r="BB2633" t="s">
        <v>8262</v>
      </c>
      <c r="BC2633">
        <v>2026</v>
      </c>
      <c r="BD2633">
        <v>8</v>
      </c>
      <c r="BE2633">
        <v>13</v>
      </c>
      <c r="BF2633" s="6">
        <f t="shared" si="123"/>
        <v>46247</v>
      </c>
      <c r="BG2633">
        <f t="shared" si="124"/>
        <v>-0.54166666666424135</v>
      </c>
      <c r="BH2633" t="str">
        <f t="shared" si="125"/>
        <v>COMPLY</v>
      </c>
      <c r="BI2633" t="e">
        <f>VLOOKUP(H2633,Sheet2!$A$1:$B$270,2,FALSE)</f>
        <v>#N/A</v>
      </c>
    </row>
    <row r="2634" spans="1:61">
      <c r="A2634">
        <v>2633</v>
      </c>
      <c r="B2634">
        <v>1002510296</v>
      </c>
      <c r="C2634">
        <v>3</v>
      </c>
      <c r="D2634" t="s">
        <v>45</v>
      </c>
      <c r="E2634">
        <v>5</v>
      </c>
      <c r="F2634" t="s">
        <v>211</v>
      </c>
      <c r="G2634" t="s">
        <v>115</v>
      </c>
      <c r="H2634" t="s">
        <v>279</v>
      </c>
      <c r="I2634" t="s">
        <v>213</v>
      </c>
      <c r="J2634" t="s">
        <v>214</v>
      </c>
      <c r="K2634" t="s">
        <v>149</v>
      </c>
      <c r="L2634" t="s">
        <v>215</v>
      </c>
      <c r="M2634" t="s">
        <v>76</v>
      </c>
      <c r="N2634" t="s">
        <v>216</v>
      </c>
      <c r="O2634" s="57">
        <v>46239.490925925929</v>
      </c>
      <c r="P2634" s="57">
        <v>46240.73101851852</v>
      </c>
      <c r="Q2634">
        <v>69359039</v>
      </c>
      <c r="S2634">
        <v>172603791542</v>
      </c>
      <c r="T2634" t="s">
        <v>3873</v>
      </c>
      <c r="U2634" t="s">
        <v>3874</v>
      </c>
      <c r="V2634" t="s">
        <v>3875</v>
      </c>
      <c r="Z2634">
        <v>116.277814106249</v>
      </c>
      <c r="AA2634">
        <v>-8.7091273234590592</v>
      </c>
      <c r="AB2634" t="s">
        <v>3876</v>
      </c>
      <c r="AC2634" t="s">
        <v>237</v>
      </c>
      <c r="AL2634" t="s">
        <v>218</v>
      </c>
      <c r="AM2634" t="s">
        <v>1675</v>
      </c>
      <c r="AN2634" t="s">
        <v>6</v>
      </c>
      <c r="AO2634" s="57">
        <v>46150.49690972222</v>
      </c>
      <c r="AP2634" s="57">
        <v>46240.333333333336</v>
      </c>
      <c r="AR2634" t="s">
        <v>219</v>
      </c>
      <c r="AS2634" t="s">
        <v>279</v>
      </c>
      <c r="AT2634" t="s">
        <v>231</v>
      </c>
      <c r="AU2634">
        <v>20260806</v>
      </c>
      <c r="AV2634" t="s">
        <v>222</v>
      </c>
      <c r="AW2634" t="s">
        <v>1021</v>
      </c>
      <c r="AX2634" t="s">
        <v>223</v>
      </c>
      <c r="BA2634" s="57">
        <v>46240.333333333336</v>
      </c>
      <c r="BB2634" t="s">
        <v>1675</v>
      </c>
      <c r="BC2634">
        <v>2026</v>
      </c>
      <c r="BD2634">
        <v>8</v>
      </c>
      <c r="BE2634">
        <v>6</v>
      </c>
      <c r="BF2634" s="6">
        <f t="shared" si="123"/>
        <v>46240</v>
      </c>
      <c r="BG2634">
        <f t="shared" si="124"/>
        <v>-0.33333333333575865</v>
      </c>
      <c r="BH2634" t="str">
        <f t="shared" si="125"/>
        <v>COMPLY</v>
      </c>
      <c r="BI2634" t="str">
        <f>VLOOKUP(H2634,Sheet2!$A$1:$B$270,2,FALSE)</f>
        <v>SELONG</v>
      </c>
    </row>
    <row r="2635" spans="1:61">
      <c r="A2635">
        <v>2634</v>
      </c>
      <c r="B2635">
        <v>1002526860</v>
      </c>
      <c r="C2635">
        <v>3</v>
      </c>
      <c r="D2635" t="s">
        <v>55</v>
      </c>
      <c r="E2635">
        <v>5</v>
      </c>
      <c r="F2635" t="s">
        <v>313</v>
      </c>
      <c r="G2635" t="s">
        <v>124</v>
      </c>
      <c r="H2635" t="s">
        <v>315</v>
      </c>
      <c r="I2635" t="s">
        <v>213</v>
      </c>
      <c r="J2635" t="s">
        <v>214</v>
      </c>
      <c r="K2635" t="s">
        <v>149</v>
      </c>
      <c r="L2635" t="s">
        <v>215</v>
      </c>
      <c r="M2635" t="s">
        <v>286</v>
      </c>
      <c r="N2635" t="s">
        <v>216</v>
      </c>
      <c r="O2635" s="57">
        <v>46248.635370370372</v>
      </c>
      <c r="P2635" s="57">
        <v>46249.686689814815</v>
      </c>
      <c r="Q2635">
        <v>69366227</v>
      </c>
      <c r="S2635">
        <v>152308243042</v>
      </c>
      <c r="T2635" t="s">
        <v>13614</v>
      </c>
      <c r="U2635" t="s">
        <v>13615</v>
      </c>
      <c r="V2635" t="s">
        <v>13616</v>
      </c>
      <c r="Z2635">
        <v>112.75520011782601</v>
      </c>
      <c r="AA2635">
        <v>-7.3056219877878803</v>
      </c>
      <c r="AB2635" t="s">
        <v>13617</v>
      </c>
      <c r="AC2635" t="s">
        <v>217</v>
      </c>
      <c r="AL2635" t="s">
        <v>218</v>
      </c>
      <c r="AM2635" t="s">
        <v>13618</v>
      </c>
      <c r="AN2635" t="s">
        <v>6</v>
      </c>
      <c r="AO2635" t="s">
        <v>10095</v>
      </c>
      <c r="AP2635" s="57">
        <v>46250.333333333336</v>
      </c>
      <c r="AR2635" t="s">
        <v>241</v>
      </c>
      <c r="AS2635" t="s">
        <v>315</v>
      </c>
      <c r="AT2635" t="s">
        <v>231</v>
      </c>
      <c r="AV2635" t="s">
        <v>905</v>
      </c>
      <c r="AW2635" t="s">
        <v>1014</v>
      </c>
      <c r="AX2635" t="s">
        <v>223</v>
      </c>
      <c r="BA2635" s="57">
        <v>46250.333333333336</v>
      </c>
      <c r="BB2635" t="s">
        <v>13618</v>
      </c>
      <c r="BF2635" s="6" t="e">
        <f t="shared" si="123"/>
        <v>#NUM!</v>
      </c>
      <c r="BG2635" t="e">
        <f t="shared" si="124"/>
        <v>#NUM!</v>
      </c>
      <c r="BH2635" t="e">
        <f t="shared" si="125"/>
        <v>#NUM!</v>
      </c>
      <c r="BI2635" t="str">
        <f>VLOOKUP(H2635,Sheet2!$A$1:$B$270,2,FALSE)</f>
        <v>SURABAYA SELATAN</v>
      </c>
    </row>
    <row r="2636" spans="1:61">
      <c r="A2636">
        <v>2635</v>
      </c>
      <c r="B2636">
        <v>1002510538</v>
      </c>
      <c r="C2636">
        <v>3</v>
      </c>
      <c r="D2636" t="s">
        <v>55</v>
      </c>
      <c r="E2636">
        <v>5</v>
      </c>
      <c r="F2636" t="s">
        <v>313</v>
      </c>
      <c r="G2636" t="s">
        <v>124</v>
      </c>
      <c r="H2636" t="s">
        <v>336</v>
      </c>
      <c r="I2636" t="s">
        <v>9791</v>
      </c>
      <c r="J2636" t="s">
        <v>214</v>
      </c>
      <c r="K2636" t="s">
        <v>149</v>
      </c>
      <c r="M2636" t="s">
        <v>76</v>
      </c>
      <c r="N2636" t="s">
        <v>9792</v>
      </c>
      <c r="O2636" s="57">
        <v>46239.56050925926</v>
      </c>
      <c r="P2636" s="57">
        <v>46245.54178240741</v>
      </c>
      <c r="Q2636">
        <v>16796888</v>
      </c>
      <c r="S2636">
        <v>152306251757</v>
      </c>
      <c r="T2636" t="s">
        <v>11841</v>
      </c>
      <c r="U2636" t="s">
        <v>13619</v>
      </c>
      <c r="V2636" t="s">
        <v>13620</v>
      </c>
      <c r="Z2636">
        <v>112.73294817170699</v>
      </c>
      <c r="AA2636">
        <v>-7.31096649990379</v>
      </c>
      <c r="AB2636" t="s">
        <v>13621</v>
      </c>
      <c r="AC2636" t="s">
        <v>291</v>
      </c>
      <c r="AL2636" t="s">
        <v>218</v>
      </c>
      <c r="AM2636" t="s">
        <v>13622</v>
      </c>
      <c r="AN2636" t="s">
        <v>6</v>
      </c>
      <c r="AO2636" s="57">
        <v>46150.56925925926</v>
      </c>
      <c r="AQ2636" t="s">
        <v>248</v>
      </c>
      <c r="AR2636" t="s">
        <v>219</v>
      </c>
      <c r="AS2636" t="s">
        <v>336</v>
      </c>
      <c r="AT2636" t="s">
        <v>231</v>
      </c>
      <c r="AU2636">
        <v>20260811</v>
      </c>
      <c r="AV2636" t="s">
        <v>222</v>
      </c>
      <c r="AW2636" t="s">
        <v>10400</v>
      </c>
      <c r="AX2636" t="s">
        <v>223</v>
      </c>
      <c r="BA2636" s="57">
        <v>46239.583333333336</v>
      </c>
      <c r="BB2636" t="s">
        <v>13622</v>
      </c>
      <c r="BC2636">
        <v>2026</v>
      </c>
      <c r="BD2636">
        <v>8</v>
      </c>
      <c r="BE2636">
        <v>11</v>
      </c>
      <c r="BF2636" s="6">
        <f t="shared" si="123"/>
        <v>46245</v>
      </c>
      <c r="BG2636">
        <f t="shared" si="124"/>
        <v>5.4166666666642413</v>
      </c>
      <c r="BH2636" t="str">
        <f t="shared" si="125"/>
        <v>NOT COMPLY</v>
      </c>
      <c r="BI2636" t="str">
        <f>VLOOKUP(H2636,Sheet2!$A$1:$B$270,2,FALSE)</f>
        <v>SURABAYA SELATAN</v>
      </c>
    </row>
    <row r="2637" spans="1:61">
      <c r="A2637">
        <v>2636</v>
      </c>
      <c r="B2637">
        <v>1002506573</v>
      </c>
      <c r="C2637">
        <v>3</v>
      </c>
      <c r="D2637" t="s">
        <v>49</v>
      </c>
      <c r="E2637">
        <v>4</v>
      </c>
      <c r="F2637" t="s">
        <v>246</v>
      </c>
      <c r="G2637" t="s">
        <v>247</v>
      </c>
      <c r="H2637" t="s">
        <v>624</v>
      </c>
      <c r="I2637" t="s">
        <v>213</v>
      </c>
      <c r="J2637" t="s">
        <v>214</v>
      </c>
      <c r="K2637" t="s">
        <v>149</v>
      </c>
      <c r="L2637" t="s">
        <v>215</v>
      </c>
      <c r="M2637" t="s">
        <v>76</v>
      </c>
      <c r="N2637" t="s">
        <v>216</v>
      </c>
      <c r="O2637" s="57">
        <v>46237.7187037037</v>
      </c>
      <c r="P2637" s="57">
        <v>46239.488854166666</v>
      </c>
      <c r="Q2637">
        <v>69357811</v>
      </c>
      <c r="S2637">
        <v>143424113003</v>
      </c>
      <c r="T2637" t="s">
        <v>3877</v>
      </c>
      <c r="U2637" t="s">
        <v>3878</v>
      </c>
      <c r="V2637" t="s">
        <v>3879</v>
      </c>
      <c r="Z2637">
        <v>110.4736679</v>
      </c>
      <c r="AA2637">
        <v>-6.9502135999999997</v>
      </c>
      <c r="AB2637" t="s">
        <v>3880</v>
      </c>
      <c r="AC2637" t="s">
        <v>217</v>
      </c>
      <c r="AL2637" t="s">
        <v>218</v>
      </c>
      <c r="AM2637" t="s">
        <v>3881</v>
      </c>
      <c r="AN2637" t="s">
        <v>6</v>
      </c>
      <c r="AO2637" s="57">
        <v>46089.725613425922</v>
      </c>
      <c r="AP2637" s="57">
        <v>46238.625</v>
      </c>
      <c r="AR2637" t="s">
        <v>219</v>
      </c>
      <c r="AS2637" t="s">
        <v>624</v>
      </c>
      <c r="AT2637" t="s">
        <v>231</v>
      </c>
      <c r="AU2637">
        <v>20260805</v>
      </c>
      <c r="AV2637" t="s">
        <v>222</v>
      </c>
      <c r="AW2637" t="s">
        <v>1022</v>
      </c>
      <c r="AX2637" t="s">
        <v>223</v>
      </c>
      <c r="BA2637" s="57">
        <v>46238.625</v>
      </c>
      <c r="BB2637" t="s">
        <v>3881</v>
      </c>
      <c r="BC2637">
        <v>2026</v>
      </c>
      <c r="BD2637">
        <v>8</v>
      </c>
      <c r="BE2637">
        <v>5</v>
      </c>
      <c r="BF2637" s="6">
        <f t="shared" si="123"/>
        <v>46239</v>
      </c>
      <c r="BG2637">
        <f t="shared" si="124"/>
        <v>0.375</v>
      </c>
      <c r="BH2637" t="str">
        <f t="shared" si="125"/>
        <v>COMPLY</v>
      </c>
      <c r="BI2637" t="e">
        <f>VLOOKUP(H2637,Sheet2!$A$1:$B$270,2,FALSE)</f>
        <v>#N/A</v>
      </c>
    </row>
    <row r="2638" spans="1:61">
      <c r="A2638">
        <v>2637</v>
      </c>
      <c r="B2638">
        <v>1002519252</v>
      </c>
      <c r="C2638">
        <v>3</v>
      </c>
      <c r="D2638" t="s">
        <v>38</v>
      </c>
      <c r="E2638">
        <v>5</v>
      </c>
      <c r="F2638" t="s">
        <v>250</v>
      </c>
      <c r="G2638" t="s">
        <v>87</v>
      </c>
      <c r="H2638" t="s">
        <v>292</v>
      </c>
      <c r="I2638" t="s">
        <v>213</v>
      </c>
      <c r="J2638" t="s">
        <v>214</v>
      </c>
      <c r="K2638" t="s">
        <v>149</v>
      </c>
      <c r="M2638" t="s">
        <v>76</v>
      </c>
      <c r="N2638" t="s">
        <v>216</v>
      </c>
      <c r="O2638" s="57">
        <v>46245.43414351852</v>
      </c>
      <c r="P2638" s="57">
        <v>46245.514733796299</v>
      </c>
      <c r="Q2638">
        <v>69361188</v>
      </c>
      <c r="S2638">
        <v>152711247347</v>
      </c>
      <c r="T2638" t="s">
        <v>4714</v>
      </c>
      <c r="U2638" t="s">
        <v>7843</v>
      </c>
      <c r="V2638" t="s">
        <v>7844</v>
      </c>
      <c r="Z2638">
        <v>112.6017008</v>
      </c>
      <c r="AA2638">
        <v>-7.8987278999999999</v>
      </c>
      <c r="AB2638" t="s">
        <v>4717</v>
      </c>
      <c r="AC2638" t="s">
        <v>290</v>
      </c>
      <c r="AL2638" t="s">
        <v>218</v>
      </c>
      <c r="AM2638" t="s">
        <v>7845</v>
      </c>
      <c r="AN2638" t="s">
        <v>6</v>
      </c>
      <c r="AO2638" s="57">
        <v>46334.444328703707</v>
      </c>
      <c r="AR2638" t="s">
        <v>219</v>
      </c>
      <c r="AS2638" t="s">
        <v>292</v>
      </c>
      <c r="AT2638" t="s">
        <v>231</v>
      </c>
      <c r="AU2638">
        <v>20260811</v>
      </c>
      <c r="AV2638" t="s">
        <v>222</v>
      </c>
      <c r="AW2638" t="s">
        <v>561</v>
      </c>
      <c r="AX2638" t="s">
        <v>223</v>
      </c>
      <c r="BA2638" s="57">
        <v>46245.291666666664</v>
      </c>
      <c r="BB2638" t="s">
        <v>7845</v>
      </c>
      <c r="BC2638">
        <v>2026</v>
      </c>
      <c r="BD2638">
        <v>8</v>
      </c>
      <c r="BE2638">
        <v>11</v>
      </c>
      <c r="BF2638" s="6">
        <f t="shared" si="123"/>
        <v>46245</v>
      </c>
      <c r="BG2638">
        <f t="shared" si="124"/>
        <v>-0.29166666666424135</v>
      </c>
      <c r="BH2638" t="str">
        <f t="shared" si="125"/>
        <v>COMPLY</v>
      </c>
      <c r="BI2638" t="str">
        <f>VLOOKUP(H2638,Sheet2!$A$1:$B$270,2,FALSE)</f>
        <v>BATU</v>
      </c>
    </row>
    <row r="2639" spans="1:61">
      <c r="A2639">
        <v>2638</v>
      </c>
      <c r="B2639">
        <v>1002523645</v>
      </c>
      <c r="C2639">
        <v>3</v>
      </c>
      <c r="D2639" t="s">
        <v>42</v>
      </c>
      <c r="E2639">
        <v>5</v>
      </c>
      <c r="F2639" t="s">
        <v>233</v>
      </c>
      <c r="G2639" t="s">
        <v>103</v>
      </c>
      <c r="H2639" t="s">
        <v>300</v>
      </c>
      <c r="I2639" t="s">
        <v>213</v>
      </c>
      <c r="J2639" t="s">
        <v>214</v>
      </c>
      <c r="K2639" t="s">
        <v>149</v>
      </c>
      <c r="M2639" t="s">
        <v>76</v>
      </c>
      <c r="N2639" t="s">
        <v>216</v>
      </c>
      <c r="O2639" s="57">
        <v>46247.425682870373</v>
      </c>
      <c r="P2639" s="57">
        <v>46247.681423611109</v>
      </c>
      <c r="Q2639">
        <v>69364869</v>
      </c>
      <c r="S2639">
        <v>152319208887</v>
      </c>
      <c r="T2639" t="s">
        <v>9664</v>
      </c>
      <c r="U2639" t="s">
        <v>9665</v>
      </c>
      <c r="V2639" t="s">
        <v>9666</v>
      </c>
      <c r="Z2639">
        <v>112.3318879</v>
      </c>
      <c r="AA2639">
        <v>-7.5733056000000003</v>
      </c>
      <c r="AB2639" t="s">
        <v>9667</v>
      </c>
      <c r="AC2639" t="s">
        <v>230</v>
      </c>
      <c r="AL2639" t="s">
        <v>218</v>
      </c>
      <c r="AM2639" t="s">
        <v>9668</v>
      </c>
      <c r="AN2639" t="s">
        <v>6</v>
      </c>
      <c r="AO2639" t="s">
        <v>8847</v>
      </c>
      <c r="AP2639" s="57">
        <v>46248.333333333336</v>
      </c>
      <c r="AR2639" t="s">
        <v>219</v>
      </c>
      <c r="AS2639" t="s">
        <v>300</v>
      </c>
      <c r="AT2639" t="s">
        <v>231</v>
      </c>
      <c r="AU2639">
        <v>20260813</v>
      </c>
      <c r="AV2639" t="s">
        <v>222</v>
      </c>
      <c r="AW2639" t="s">
        <v>596</v>
      </c>
      <c r="AX2639" t="s">
        <v>223</v>
      </c>
      <c r="BA2639" s="57">
        <v>46248.333333333336</v>
      </c>
      <c r="BB2639" t="s">
        <v>9668</v>
      </c>
      <c r="BC2639">
        <v>2026</v>
      </c>
      <c r="BD2639">
        <v>8</v>
      </c>
      <c r="BE2639">
        <v>13</v>
      </c>
      <c r="BF2639" s="6">
        <f t="shared" si="123"/>
        <v>46247</v>
      </c>
      <c r="BG2639">
        <f t="shared" si="124"/>
        <v>-1.3333333333357587</v>
      </c>
      <c r="BH2639" t="str">
        <f t="shared" si="125"/>
        <v>COMPLY</v>
      </c>
      <c r="BI2639" t="str">
        <f>VLOOKUP(H2639,Sheet2!$A$1:$B$270,2,FALSE)</f>
        <v>MOJOKERTO</v>
      </c>
    </row>
    <row r="2640" spans="1:61">
      <c r="A2640">
        <v>2639</v>
      </c>
      <c r="B2640">
        <v>1002506384</v>
      </c>
      <c r="C2640">
        <v>3</v>
      </c>
      <c r="D2640" t="s">
        <v>38</v>
      </c>
      <c r="E2640">
        <v>5</v>
      </c>
      <c r="F2640" t="s">
        <v>92</v>
      </c>
      <c r="G2640" t="s">
        <v>94</v>
      </c>
      <c r="H2640" t="s">
        <v>462</v>
      </c>
      <c r="I2640" t="s">
        <v>213</v>
      </c>
      <c r="J2640" t="s">
        <v>214</v>
      </c>
      <c r="K2640" t="s">
        <v>149</v>
      </c>
      <c r="L2640" t="s">
        <v>215</v>
      </c>
      <c r="M2640" t="s">
        <v>76</v>
      </c>
      <c r="N2640" t="s">
        <v>216</v>
      </c>
      <c r="O2640" s="57">
        <v>46237.6409375</v>
      </c>
      <c r="P2640" s="57">
        <v>46238.562002314815</v>
      </c>
      <c r="Q2640">
        <v>69357677</v>
      </c>
      <c r="S2640">
        <v>152605224368</v>
      </c>
      <c r="T2640" t="s">
        <v>3882</v>
      </c>
      <c r="U2640" t="s">
        <v>3883</v>
      </c>
      <c r="V2640" t="s">
        <v>3884</v>
      </c>
      <c r="Z2640">
        <v>111.442250508209</v>
      </c>
      <c r="AA2640">
        <v>-7.4167566663802598</v>
      </c>
      <c r="AB2640" t="s">
        <v>3885</v>
      </c>
      <c r="AC2640" t="s">
        <v>237</v>
      </c>
      <c r="AL2640" t="s">
        <v>218</v>
      </c>
      <c r="AM2640" t="s">
        <v>3886</v>
      </c>
      <c r="AN2640" t="s">
        <v>6</v>
      </c>
      <c r="AO2640" s="57">
        <v>46089.642777777779</v>
      </c>
      <c r="AP2640" s="57">
        <v>46238.541666666664</v>
      </c>
      <c r="AR2640" t="s">
        <v>219</v>
      </c>
      <c r="AS2640" t="s">
        <v>462</v>
      </c>
      <c r="AT2640" t="s">
        <v>231</v>
      </c>
      <c r="AU2640">
        <v>20260804</v>
      </c>
      <c r="AV2640" t="s">
        <v>222</v>
      </c>
      <c r="AW2640" t="s">
        <v>1014</v>
      </c>
      <c r="AX2640" t="s">
        <v>223</v>
      </c>
      <c r="BA2640" s="57">
        <v>46238.541666666664</v>
      </c>
      <c r="BB2640" t="s">
        <v>3886</v>
      </c>
      <c r="BC2640">
        <v>2026</v>
      </c>
      <c r="BD2640">
        <v>8</v>
      </c>
      <c r="BE2640">
        <v>4</v>
      </c>
      <c r="BF2640" s="6">
        <f t="shared" si="123"/>
        <v>46238</v>
      </c>
      <c r="BG2640">
        <f t="shared" si="124"/>
        <v>-0.54166666666424135</v>
      </c>
      <c r="BH2640" t="str">
        <f t="shared" si="125"/>
        <v>COMPLY</v>
      </c>
      <c r="BI2640" t="str">
        <f>VLOOKUP(H2640,Sheet2!$A$1:$B$270,2,FALSE)</f>
        <v>MADIUN</v>
      </c>
    </row>
    <row r="2641" spans="1:61">
      <c r="A2641">
        <v>2640</v>
      </c>
      <c r="B2641">
        <v>1002528221</v>
      </c>
      <c r="C2641">
        <v>3</v>
      </c>
      <c r="D2641" t="s">
        <v>55</v>
      </c>
      <c r="E2641">
        <v>5</v>
      </c>
      <c r="F2641" t="s">
        <v>228</v>
      </c>
      <c r="G2641" t="s">
        <v>127</v>
      </c>
      <c r="H2641" t="s">
        <v>495</v>
      </c>
      <c r="I2641" t="s">
        <v>213</v>
      </c>
      <c r="J2641" t="s">
        <v>214</v>
      </c>
      <c r="K2641" t="s">
        <v>149</v>
      </c>
      <c r="L2641" t="s">
        <v>215</v>
      </c>
      <c r="M2641" t="s">
        <v>76</v>
      </c>
      <c r="N2641" t="s">
        <v>216</v>
      </c>
      <c r="O2641" s="57">
        <v>46249.522175925929</v>
      </c>
      <c r="P2641" s="57">
        <v>46249.786874999998</v>
      </c>
      <c r="Q2641">
        <v>69366831</v>
      </c>
      <c r="S2641">
        <v>152429208592</v>
      </c>
      <c r="T2641" t="s">
        <v>13623</v>
      </c>
      <c r="U2641" t="s">
        <v>13624</v>
      </c>
      <c r="V2641" t="s">
        <v>13625</v>
      </c>
      <c r="Z2641">
        <v>113.751652166247</v>
      </c>
      <c r="AA2641">
        <v>-6.9027627619972902</v>
      </c>
      <c r="AB2641" t="s">
        <v>13626</v>
      </c>
      <c r="AC2641" t="s">
        <v>217</v>
      </c>
      <c r="AL2641" t="s">
        <v>218</v>
      </c>
      <c r="AM2641" t="s">
        <v>13627</v>
      </c>
      <c r="AN2641" t="s">
        <v>6</v>
      </c>
      <c r="AO2641" t="s">
        <v>10512</v>
      </c>
      <c r="AP2641" s="57">
        <v>46250.541666666664</v>
      </c>
      <c r="AR2641" t="s">
        <v>219</v>
      </c>
      <c r="AS2641" t="s">
        <v>495</v>
      </c>
      <c r="AT2641" t="s">
        <v>231</v>
      </c>
      <c r="AU2641">
        <v>20260815</v>
      </c>
      <c r="AV2641" t="s">
        <v>222</v>
      </c>
      <c r="AW2641" t="s">
        <v>1023</v>
      </c>
      <c r="AX2641" t="s">
        <v>223</v>
      </c>
      <c r="BA2641" s="57">
        <v>46250.541666666664</v>
      </c>
      <c r="BB2641" t="s">
        <v>13627</v>
      </c>
      <c r="BC2641">
        <v>2026</v>
      </c>
      <c r="BD2641">
        <v>8</v>
      </c>
      <c r="BE2641">
        <v>15</v>
      </c>
      <c r="BF2641" s="6">
        <f t="shared" si="123"/>
        <v>46249</v>
      </c>
      <c r="BG2641">
        <f t="shared" si="124"/>
        <v>-1.5416666666642413</v>
      </c>
      <c r="BH2641" t="str">
        <f t="shared" si="125"/>
        <v>COMPLY</v>
      </c>
      <c r="BI2641" t="str">
        <f>VLOOKUP(H2641,Sheet2!$A$1:$B$270,2,FALSE)</f>
        <v>MADURA</v>
      </c>
    </row>
    <row r="2642" spans="1:61">
      <c r="A2642">
        <v>2641</v>
      </c>
      <c r="B2642">
        <v>1002520964</v>
      </c>
      <c r="C2642">
        <v>3</v>
      </c>
      <c r="D2642" t="s">
        <v>59</v>
      </c>
      <c r="E2642">
        <v>4</v>
      </c>
      <c r="F2642" t="s">
        <v>567</v>
      </c>
      <c r="G2642" t="s">
        <v>609</v>
      </c>
      <c r="H2642" t="s">
        <v>610</v>
      </c>
      <c r="I2642" t="s">
        <v>213</v>
      </c>
      <c r="J2642" t="s">
        <v>214</v>
      </c>
      <c r="K2642" t="s">
        <v>149</v>
      </c>
      <c r="L2642" t="s">
        <v>215</v>
      </c>
      <c r="M2642" t="s">
        <v>76</v>
      </c>
      <c r="N2642" t="s">
        <v>216</v>
      </c>
      <c r="O2642" s="57">
        <v>46245.765925925924</v>
      </c>
      <c r="P2642" s="57">
        <v>46246.599768518521</v>
      </c>
      <c r="Q2642">
        <v>69363735</v>
      </c>
      <c r="S2642">
        <v>146130138521</v>
      </c>
      <c r="T2642" t="s">
        <v>7846</v>
      </c>
      <c r="U2642" t="s">
        <v>8732</v>
      </c>
      <c r="V2642" t="s">
        <v>7847</v>
      </c>
      <c r="Z2642">
        <v>110.43164640000001</v>
      </c>
      <c r="AA2642">
        <v>-7.7662468999999996</v>
      </c>
      <c r="AB2642" t="s">
        <v>7848</v>
      </c>
      <c r="AC2642" t="s">
        <v>237</v>
      </c>
      <c r="AL2642" t="s">
        <v>218</v>
      </c>
      <c r="AM2642" t="s">
        <v>7849</v>
      </c>
      <c r="AN2642" t="s">
        <v>6</v>
      </c>
      <c r="AO2642" s="57">
        <v>46334.777662037035</v>
      </c>
      <c r="AP2642" s="57">
        <v>46247.541666666664</v>
      </c>
      <c r="AR2642" t="s">
        <v>219</v>
      </c>
      <c r="AS2642" t="s">
        <v>610</v>
      </c>
      <c r="AT2642" t="s">
        <v>231</v>
      </c>
      <c r="AU2642">
        <v>20260812</v>
      </c>
      <c r="AV2642" t="s">
        <v>222</v>
      </c>
      <c r="AW2642" t="s">
        <v>1010</v>
      </c>
      <c r="AX2642" t="s">
        <v>223</v>
      </c>
      <c r="BA2642" s="57">
        <v>46247.541666666664</v>
      </c>
      <c r="BB2642" t="s">
        <v>7849</v>
      </c>
      <c r="BC2642">
        <v>2026</v>
      </c>
      <c r="BD2642">
        <v>8</v>
      </c>
      <c r="BE2642">
        <v>12</v>
      </c>
      <c r="BF2642" s="6">
        <f t="shared" si="123"/>
        <v>46246</v>
      </c>
      <c r="BG2642">
        <f t="shared" si="124"/>
        <v>-1.5416666666642413</v>
      </c>
      <c r="BH2642" t="str">
        <f t="shared" si="125"/>
        <v>COMPLY</v>
      </c>
      <c r="BI2642" t="e">
        <f>VLOOKUP(H2642,Sheet2!$A$1:$B$270,2,FALSE)</f>
        <v>#N/A</v>
      </c>
    </row>
    <row r="2643" spans="1:61">
      <c r="A2643">
        <v>2642</v>
      </c>
      <c r="B2643">
        <v>1002507520</v>
      </c>
      <c r="C2643">
        <v>3</v>
      </c>
      <c r="D2643" t="s">
        <v>59</v>
      </c>
      <c r="E2643">
        <v>4</v>
      </c>
      <c r="F2643" t="s">
        <v>243</v>
      </c>
      <c r="G2643" t="s">
        <v>896</v>
      </c>
      <c r="H2643" t="s">
        <v>897</v>
      </c>
      <c r="I2643" t="s">
        <v>213</v>
      </c>
      <c r="J2643" t="s">
        <v>214</v>
      </c>
      <c r="K2643" t="s">
        <v>149</v>
      </c>
      <c r="M2643" t="s">
        <v>565</v>
      </c>
      <c r="N2643" t="s">
        <v>216</v>
      </c>
      <c r="O2643" s="57">
        <v>46238.451817129629</v>
      </c>
      <c r="P2643" s="57">
        <v>46239.465856481482</v>
      </c>
      <c r="Q2643">
        <v>69358079</v>
      </c>
      <c r="S2643">
        <v>142164113590</v>
      </c>
      <c r="T2643" t="s">
        <v>3887</v>
      </c>
      <c r="U2643" t="s">
        <v>3888</v>
      </c>
      <c r="V2643" t="s">
        <v>3889</v>
      </c>
      <c r="Z2643">
        <v>110.3660648</v>
      </c>
      <c r="AA2643">
        <v>-7.5305109000000003</v>
      </c>
      <c r="AB2643" t="s">
        <v>3890</v>
      </c>
      <c r="AC2643" t="s">
        <v>290</v>
      </c>
      <c r="AL2643" t="s">
        <v>218</v>
      </c>
      <c r="AM2643" t="s">
        <v>3600</v>
      </c>
      <c r="AN2643" t="s">
        <v>6</v>
      </c>
      <c r="AO2643" s="57">
        <v>46120.454953703702</v>
      </c>
      <c r="AP2643" s="57">
        <v>46241.541666666664</v>
      </c>
      <c r="AR2643" t="s">
        <v>566</v>
      </c>
      <c r="AS2643" t="s">
        <v>897</v>
      </c>
      <c r="AT2643" t="s">
        <v>231</v>
      </c>
      <c r="AV2643" t="s">
        <v>891</v>
      </c>
      <c r="AW2643" t="s">
        <v>595</v>
      </c>
      <c r="AX2643" t="s">
        <v>223</v>
      </c>
      <c r="BA2643" s="57">
        <v>46241.541666666664</v>
      </c>
      <c r="BB2643" t="s">
        <v>3600</v>
      </c>
      <c r="BF2643" s="6" t="e">
        <f t="shared" si="123"/>
        <v>#NUM!</v>
      </c>
      <c r="BG2643" t="e">
        <f t="shared" si="124"/>
        <v>#NUM!</v>
      </c>
      <c r="BH2643" t="e">
        <f t="shared" si="125"/>
        <v>#NUM!</v>
      </c>
      <c r="BI2643" t="e">
        <f>VLOOKUP(H2643,Sheet2!$A$1:$B$270,2,FALSE)</f>
        <v>#N/A</v>
      </c>
    </row>
    <row r="2644" spans="1:61">
      <c r="A2644">
        <v>2643</v>
      </c>
      <c r="B2644">
        <v>1002509469</v>
      </c>
      <c r="C2644">
        <v>3</v>
      </c>
      <c r="D2644" t="s">
        <v>34</v>
      </c>
      <c r="E2644">
        <v>5</v>
      </c>
      <c r="F2644" t="s">
        <v>573</v>
      </c>
      <c r="G2644" t="s">
        <v>82</v>
      </c>
      <c r="H2644" t="s">
        <v>268</v>
      </c>
      <c r="I2644" t="s">
        <v>213</v>
      </c>
      <c r="J2644" t="s">
        <v>214</v>
      </c>
      <c r="K2644" t="s">
        <v>149</v>
      </c>
      <c r="M2644" t="s">
        <v>76</v>
      </c>
      <c r="N2644" t="s">
        <v>216</v>
      </c>
      <c r="O2644" s="57">
        <v>46238.823240740741</v>
      </c>
      <c r="P2644" s="57">
        <v>46238.851863425924</v>
      </c>
      <c r="Q2644">
        <v>69355711</v>
      </c>
      <c r="S2644">
        <v>172428815930</v>
      </c>
      <c r="T2644" t="s">
        <v>1154</v>
      </c>
      <c r="U2644" t="s">
        <v>3891</v>
      </c>
      <c r="V2644" t="s">
        <v>3892</v>
      </c>
      <c r="Z2644">
        <v>115.39841710070201</v>
      </c>
      <c r="AA2644">
        <v>-8.5292211905873305</v>
      </c>
      <c r="AB2644" t="s">
        <v>1155</v>
      </c>
      <c r="AC2644" t="s">
        <v>217</v>
      </c>
      <c r="AL2644" t="s">
        <v>218</v>
      </c>
      <c r="AM2644" t="s">
        <v>3893</v>
      </c>
      <c r="AN2644" t="s">
        <v>6</v>
      </c>
      <c r="AO2644" s="57">
        <v>46120.829675925925</v>
      </c>
      <c r="AR2644" t="s">
        <v>219</v>
      </c>
      <c r="AS2644" t="s">
        <v>268</v>
      </c>
      <c r="AT2644" t="s">
        <v>231</v>
      </c>
      <c r="AU2644">
        <v>20260804</v>
      </c>
      <c r="AV2644" t="s">
        <v>222</v>
      </c>
      <c r="AW2644" t="s">
        <v>562</v>
      </c>
      <c r="AX2644" t="s">
        <v>223</v>
      </c>
      <c r="BA2644" s="57">
        <v>46238.291666666664</v>
      </c>
      <c r="BB2644" t="s">
        <v>3893</v>
      </c>
      <c r="BC2644">
        <v>2026</v>
      </c>
      <c r="BD2644">
        <v>8</v>
      </c>
      <c r="BE2644">
        <v>4</v>
      </c>
      <c r="BF2644" s="6">
        <f t="shared" si="123"/>
        <v>46238</v>
      </c>
      <c r="BG2644">
        <f t="shared" si="124"/>
        <v>-0.29166666666424135</v>
      </c>
      <c r="BH2644" t="str">
        <f t="shared" si="125"/>
        <v>COMPLY</v>
      </c>
      <c r="BI2644" t="str">
        <f>VLOOKUP(H2644,Sheet2!$A$1:$B$270,2,FALSE)</f>
        <v>KLUNGKUNG</v>
      </c>
    </row>
    <row r="2645" spans="1:61">
      <c r="A2645">
        <v>2644</v>
      </c>
      <c r="B2645">
        <v>1002504930</v>
      </c>
      <c r="C2645">
        <v>3</v>
      </c>
      <c r="D2645" t="s">
        <v>49</v>
      </c>
      <c r="E2645">
        <v>4</v>
      </c>
      <c r="F2645" t="s">
        <v>246</v>
      </c>
      <c r="G2645" t="s">
        <v>549</v>
      </c>
      <c r="H2645" t="s">
        <v>928</v>
      </c>
      <c r="I2645" t="s">
        <v>213</v>
      </c>
      <c r="J2645" t="s">
        <v>214</v>
      </c>
      <c r="K2645" t="s">
        <v>149</v>
      </c>
      <c r="L2645" t="s">
        <v>215</v>
      </c>
      <c r="M2645" t="s">
        <v>76</v>
      </c>
      <c r="N2645" t="s">
        <v>216</v>
      </c>
      <c r="O2645" s="57">
        <v>46235.78328703704</v>
      </c>
      <c r="P2645" s="57">
        <v>46236.634328703702</v>
      </c>
      <c r="Q2645">
        <v>69356908</v>
      </c>
      <c r="S2645">
        <v>141457110816</v>
      </c>
      <c r="T2645" t="s">
        <v>3894</v>
      </c>
      <c r="U2645" t="s">
        <v>3895</v>
      </c>
      <c r="V2645" t="s">
        <v>3896</v>
      </c>
      <c r="Z2645">
        <v>110.25691933934201</v>
      </c>
      <c r="AA2645">
        <v>-6.9422208417194797</v>
      </c>
      <c r="AB2645" t="s">
        <v>3897</v>
      </c>
      <c r="AC2645" t="s">
        <v>237</v>
      </c>
      <c r="AL2645" t="s">
        <v>218</v>
      </c>
      <c r="AM2645" t="s">
        <v>3816</v>
      </c>
      <c r="AN2645" t="s">
        <v>6</v>
      </c>
      <c r="AO2645" s="57">
        <v>46030.788136574076</v>
      </c>
      <c r="AP2645" s="57">
        <v>46236.625</v>
      </c>
      <c r="AR2645" t="s">
        <v>219</v>
      </c>
      <c r="AS2645" t="s">
        <v>928</v>
      </c>
      <c r="AT2645" t="s">
        <v>231</v>
      </c>
      <c r="AU2645">
        <v>20260802</v>
      </c>
      <c r="AV2645" t="s">
        <v>222</v>
      </c>
      <c r="AW2645" t="s">
        <v>1018</v>
      </c>
      <c r="AX2645" t="s">
        <v>223</v>
      </c>
      <c r="BA2645" s="57">
        <v>46236.625</v>
      </c>
      <c r="BB2645" t="s">
        <v>3816</v>
      </c>
      <c r="BC2645">
        <v>2026</v>
      </c>
      <c r="BD2645">
        <v>8</v>
      </c>
      <c r="BE2645">
        <v>2</v>
      </c>
      <c r="BF2645" s="6">
        <f t="shared" si="123"/>
        <v>46236</v>
      </c>
      <c r="BG2645">
        <f t="shared" si="124"/>
        <v>-0.625</v>
      </c>
      <c r="BH2645" t="str">
        <f t="shared" si="125"/>
        <v>COMPLY</v>
      </c>
      <c r="BI2645" t="e">
        <f>VLOOKUP(H2645,Sheet2!$A$1:$B$270,2,FALSE)</f>
        <v>#N/A</v>
      </c>
    </row>
    <row r="2646" spans="1:61">
      <c r="A2646">
        <v>2645</v>
      </c>
      <c r="B2646">
        <v>1002514224</v>
      </c>
      <c r="C2646">
        <v>3</v>
      </c>
      <c r="D2646" t="s">
        <v>42</v>
      </c>
      <c r="E2646">
        <v>5</v>
      </c>
      <c r="F2646" t="s">
        <v>102</v>
      </c>
      <c r="G2646" t="s">
        <v>102</v>
      </c>
      <c r="H2646" t="s">
        <v>429</v>
      </c>
      <c r="I2646" t="s">
        <v>213</v>
      </c>
      <c r="J2646" t="s">
        <v>214</v>
      </c>
      <c r="K2646" t="s">
        <v>149</v>
      </c>
      <c r="L2646" t="s">
        <v>215</v>
      </c>
      <c r="M2646" t="s">
        <v>76</v>
      </c>
      <c r="N2646" t="s">
        <v>216</v>
      </c>
      <c r="O2646" s="57">
        <v>46241.4534375</v>
      </c>
      <c r="P2646" s="57">
        <v>46241.609606481485</v>
      </c>
      <c r="Q2646">
        <v>69360616</v>
      </c>
      <c r="S2646">
        <v>152502216729</v>
      </c>
      <c r="T2646" t="s">
        <v>5922</v>
      </c>
      <c r="U2646" t="s">
        <v>5923</v>
      </c>
      <c r="V2646" t="s">
        <v>5924</v>
      </c>
      <c r="Z2646">
        <v>113.7242911</v>
      </c>
      <c r="AA2646">
        <v>-8.1676392999999994</v>
      </c>
      <c r="AB2646" t="s">
        <v>5925</v>
      </c>
      <c r="AC2646" t="s">
        <v>237</v>
      </c>
      <c r="AL2646" t="s">
        <v>218</v>
      </c>
      <c r="AM2646" t="s">
        <v>5926</v>
      </c>
      <c r="AN2646" t="s">
        <v>6</v>
      </c>
      <c r="AO2646" s="57">
        <v>46211.455092592594</v>
      </c>
      <c r="AP2646" s="57">
        <v>46242.333333333336</v>
      </c>
      <c r="AR2646" t="s">
        <v>219</v>
      </c>
      <c r="AS2646" t="s">
        <v>429</v>
      </c>
      <c r="AT2646" t="s">
        <v>231</v>
      </c>
      <c r="AU2646">
        <v>20260807</v>
      </c>
      <c r="AV2646" t="s">
        <v>222</v>
      </c>
      <c r="AW2646" t="s">
        <v>1010</v>
      </c>
      <c r="AX2646" t="s">
        <v>223</v>
      </c>
      <c r="BA2646" s="57">
        <v>46242.333333333336</v>
      </c>
      <c r="BB2646" t="s">
        <v>5926</v>
      </c>
      <c r="BC2646">
        <v>2026</v>
      </c>
      <c r="BD2646">
        <v>8</v>
      </c>
      <c r="BE2646">
        <v>7</v>
      </c>
      <c r="BF2646" s="6">
        <f t="shared" si="123"/>
        <v>46241</v>
      </c>
      <c r="BG2646">
        <f t="shared" si="124"/>
        <v>-1.3333333333357587</v>
      </c>
      <c r="BH2646" t="str">
        <f t="shared" si="125"/>
        <v>COMPLY</v>
      </c>
      <c r="BI2646" t="str">
        <f>VLOOKUP(H2646,Sheet2!$A$1:$B$270,2,FALSE)</f>
        <v>JEMBER</v>
      </c>
    </row>
    <row r="2647" spans="1:61">
      <c r="A2647">
        <v>2646</v>
      </c>
      <c r="B2647">
        <v>1002524253</v>
      </c>
      <c r="C2647">
        <v>3</v>
      </c>
      <c r="D2647" t="s">
        <v>45</v>
      </c>
      <c r="E2647">
        <v>5</v>
      </c>
      <c r="F2647" t="s">
        <v>211</v>
      </c>
      <c r="G2647" t="s">
        <v>110</v>
      </c>
      <c r="H2647" t="s">
        <v>319</v>
      </c>
      <c r="I2647" t="s">
        <v>213</v>
      </c>
      <c r="J2647" t="s">
        <v>214</v>
      </c>
      <c r="K2647" t="s">
        <v>149</v>
      </c>
      <c r="M2647" t="s">
        <v>602</v>
      </c>
      <c r="N2647" t="s">
        <v>216</v>
      </c>
      <c r="O2647" s="57">
        <v>46247.560810185183</v>
      </c>
      <c r="P2647" s="57">
        <v>46248.486203703702</v>
      </c>
      <c r="Q2647">
        <v>69365151</v>
      </c>
      <c r="S2647">
        <v>172611786212</v>
      </c>
      <c r="T2647" t="s">
        <v>9669</v>
      </c>
      <c r="U2647" t="s">
        <v>9670</v>
      </c>
      <c r="Z2647">
        <v>118.431922</v>
      </c>
      <c r="AA2647">
        <v>-8.5391399999999997</v>
      </c>
      <c r="AB2647" t="s">
        <v>9671</v>
      </c>
      <c r="AC2647" t="s">
        <v>290</v>
      </c>
      <c r="AO2647" t="s">
        <v>9141</v>
      </c>
      <c r="AR2647" t="s">
        <v>5</v>
      </c>
      <c r="AS2647" t="s">
        <v>319</v>
      </c>
      <c r="AT2647" t="s">
        <v>231</v>
      </c>
      <c r="AV2647" t="s">
        <v>13628</v>
      </c>
      <c r="AW2647" t="s">
        <v>561</v>
      </c>
      <c r="AX2647" t="s">
        <v>223</v>
      </c>
      <c r="BF2647" s="6" t="e">
        <f t="shared" si="123"/>
        <v>#NUM!</v>
      </c>
      <c r="BG2647" t="e">
        <f t="shared" si="124"/>
        <v>#NUM!</v>
      </c>
      <c r="BH2647" t="e">
        <f t="shared" si="125"/>
        <v>#NUM!</v>
      </c>
      <c r="BI2647" t="str">
        <f>VLOOKUP(H2647,Sheet2!$A$1:$B$270,2,FALSE)</f>
        <v>BIMA</v>
      </c>
    </row>
    <row r="2648" spans="1:61">
      <c r="A2648">
        <v>2647</v>
      </c>
      <c r="B2648">
        <v>1002522048</v>
      </c>
      <c r="C2648">
        <v>3</v>
      </c>
      <c r="D2648" t="s">
        <v>51</v>
      </c>
      <c r="E2648">
        <v>4</v>
      </c>
      <c r="F2648" t="s">
        <v>273</v>
      </c>
      <c r="G2648" t="s">
        <v>569</v>
      </c>
      <c r="H2648" t="s">
        <v>907</v>
      </c>
      <c r="I2648" t="s">
        <v>213</v>
      </c>
      <c r="J2648" t="s">
        <v>214</v>
      </c>
      <c r="K2648" t="s">
        <v>149</v>
      </c>
      <c r="L2648" t="s">
        <v>215</v>
      </c>
      <c r="M2648" t="s">
        <v>575</v>
      </c>
      <c r="N2648" t="s">
        <v>216</v>
      </c>
      <c r="O2648" s="57">
        <v>46246.537569444445</v>
      </c>
      <c r="P2648" s="57">
        <v>46248.541956018518</v>
      </c>
      <c r="Q2648">
        <v>69364199</v>
      </c>
      <c r="S2648">
        <v>142509107238</v>
      </c>
      <c r="T2648" t="s">
        <v>8056</v>
      </c>
      <c r="U2648" t="s">
        <v>8057</v>
      </c>
      <c r="V2648" t="s">
        <v>8733</v>
      </c>
      <c r="Z2648">
        <v>111.1232792</v>
      </c>
      <c r="AA2648">
        <v>-7.1226444999999998</v>
      </c>
      <c r="AB2648" t="s">
        <v>8734</v>
      </c>
      <c r="AC2648" t="s">
        <v>237</v>
      </c>
      <c r="AL2648" t="s">
        <v>218</v>
      </c>
      <c r="AM2648" t="s">
        <v>8031</v>
      </c>
      <c r="AN2648" t="s">
        <v>6</v>
      </c>
      <c r="AO2648" s="57">
        <v>46364.538194444445</v>
      </c>
      <c r="AP2648" s="57">
        <v>46247.541666666664</v>
      </c>
      <c r="AQ2648" t="s">
        <v>564</v>
      </c>
      <c r="AR2648" t="s">
        <v>14</v>
      </c>
      <c r="AS2648" t="s">
        <v>907</v>
      </c>
      <c r="AT2648" t="s">
        <v>221</v>
      </c>
      <c r="AV2648" t="s">
        <v>13629</v>
      </c>
      <c r="AW2648" t="s">
        <v>1086</v>
      </c>
      <c r="AX2648" t="s">
        <v>223</v>
      </c>
      <c r="BA2648" s="57">
        <v>46247.541666666664</v>
      </c>
      <c r="BB2648" t="s">
        <v>8031</v>
      </c>
      <c r="BF2648" s="6" t="e">
        <f t="shared" si="123"/>
        <v>#NUM!</v>
      </c>
      <c r="BG2648" t="e">
        <f t="shared" si="124"/>
        <v>#NUM!</v>
      </c>
      <c r="BH2648" t="e">
        <f t="shared" si="125"/>
        <v>#NUM!</v>
      </c>
      <c r="BI2648" t="e">
        <f>VLOOKUP(H2648,Sheet2!$A$1:$B$270,2,FALSE)</f>
        <v>#N/A</v>
      </c>
    </row>
    <row r="2649" spans="1:61">
      <c r="A2649">
        <v>2648</v>
      </c>
      <c r="B2649">
        <v>1002523731</v>
      </c>
      <c r="C2649">
        <v>3</v>
      </c>
      <c r="D2649" t="s">
        <v>51</v>
      </c>
      <c r="E2649">
        <v>4</v>
      </c>
      <c r="F2649" t="s">
        <v>273</v>
      </c>
      <c r="G2649" t="s">
        <v>600</v>
      </c>
      <c r="H2649" t="s">
        <v>601</v>
      </c>
      <c r="I2649" t="s">
        <v>213</v>
      </c>
      <c r="J2649" t="s">
        <v>214</v>
      </c>
      <c r="K2649" t="s">
        <v>149</v>
      </c>
      <c r="L2649" t="s">
        <v>215</v>
      </c>
      <c r="M2649" t="s">
        <v>76</v>
      </c>
      <c r="N2649" t="s">
        <v>216</v>
      </c>
      <c r="O2649" s="57">
        <v>46247.440243055556</v>
      </c>
      <c r="P2649" s="57">
        <v>46249.509363425925</v>
      </c>
      <c r="Q2649">
        <v>69364892</v>
      </c>
      <c r="S2649">
        <v>142570111871</v>
      </c>
      <c r="T2649" t="s">
        <v>9672</v>
      </c>
      <c r="U2649" t="s">
        <v>9673</v>
      </c>
      <c r="V2649" t="s">
        <v>9674</v>
      </c>
      <c r="Z2649">
        <v>111.388127</v>
      </c>
      <c r="AA2649">
        <v>-6.8077810000000003</v>
      </c>
      <c r="AB2649" t="s">
        <v>9675</v>
      </c>
      <c r="AC2649" t="s">
        <v>237</v>
      </c>
      <c r="AL2649" t="s">
        <v>218</v>
      </c>
      <c r="AM2649" t="s">
        <v>9676</v>
      </c>
      <c r="AN2649" t="s">
        <v>6</v>
      </c>
      <c r="AO2649" t="s">
        <v>8847</v>
      </c>
      <c r="AP2649" s="57">
        <v>46249.541666666664</v>
      </c>
      <c r="AR2649" t="s">
        <v>219</v>
      </c>
      <c r="AS2649" t="s">
        <v>601</v>
      </c>
      <c r="AT2649" t="s">
        <v>231</v>
      </c>
      <c r="AU2649">
        <v>20260815</v>
      </c>
      <c r="AV2649" t="s">
        <v>222</v>
      </c>
      <c r="AW2649" t="s">
        <v>1015</v>
      </c>
      <c r="AX2649" t="s">
        <v>223</v>
      </c>
      <c r="BA2649" s="57">
        <v>46249.541666666664</v>
      </c>
      <c r="BB2649" t="s">
        <v>9676</v>
      </c>
      <c r="BC2649">
        <v>2026</v>
      </c>
      <c r="BD2649">
        <v>8</v>
      </c>
      <c r="BE2649">
        <v>15</v>
      </c>
      <c r="BF2649" s="6">
        <f t="shared" si="123"/>
        <v>46249</v>
      </c>
      <c r="BG2649">
        <f t="shared" si="124"/>
        <v>-0.54166666666424135</v>
      </c>
      <c r="BH2649" t="str">
        <f t="shared" si="125"/>
        <v>COMPLY</v>
      </c>
      <c r="BI2649" t="e">
        <f>VLOOKUP(H2649,Sheet2!$A$1:$B$270,2,FALSE)</f>
        <v>#N/A</v>
      </c>
    </row>
    <row r="2650" spans="1:61">
      <c r="A2650">
        <v>2649</v>
      </c>
      <c r="B2650">
        <v>1002518279</v>
      </c>
      <c r="C2650">
        <v>3</v>
      </c>
      <c r="D2650" t="s">
        <v>45</v>
      </c>
      <c r="E2650">
        <v>5</v>
      </c>
      <c r="F2650" t="s">
        <v>113</v>
      </c>
      <c r="G2650" t="s">
        <v>114</v>
      </c>
      <c r="H2650" t="s">
        <v>367</v>
      </c>
      <c r="I2650" t="s">
        <v>213</v>
      </c>
      <c r="J2650" t="s">
        <v>214</v>
      </c>
      <c r="K2650" t="s">
        <v>149</v>
      </c>
      <c r="L2650" t="s">
        <v>215</v>
      </c>
      <c r="M2650" t="s">
        <v>76</v>
      </c>
      <c r="N2650" t="s">
        <v>216</v>
      </c>
      <c r="O2650" s="57">
        <v>46244.64303240741</v>
      </c>
      <c r="P2650" s="57">
        <v>46247.640046296299</v>
      </c>
      <c r="Q2650">
        <v>69362623</v>
      </c>
      <c r="S2650">
        <v>172514216915</v>
      </c>
      <c r="T2650" t="s">
        <v>6800</v>
      </c>
      <c r="U2650" t="s">
        <v>6801</v>
      </c>
      <c r="V2650" t="s">
        <v>6802</v>
      </c>
      <c r="Z2650">
        <v>120.6082067</v>
      </c>
      <c r="AA2650">
        <v>-8.8148406000000001</v>
      </c>
      <c r="AB2650" t="s">
        <v>6803</v>
      </c>
      <c r="AC2650" t="s">
        <v>237</v>
      </c>
      <c r="AL2650" t="s">
        <v>218</v>
      </c>
      <c r="AM2650" t="s">
        <v>6804</v>
      </c>
      <c r="AN2650" t="s">
        <v>6</v>
      </c>
      <c r="AO2650" s="57">
        <v>46303.652731481481</v>
      </c>
      <c r="AP2650" s="57">
        <v>46245.541666666664</v>
      </c>
      <c r="AR2650" t="s">
        <v>219</v>
      </c>
      <c r="AS2650" t="s">
        <v>367</v>
      </c>
      <c r="AT2650" t="s">
        <v>231</v>
      </c>
      <c r="AU2650">
        <v>20260813</v>
      </c>
      <c r="AV2650" t="s">
        <v>222</v>
      </c>
      <c r="AW2650" t="s">
        <v>1010</v>
      </c>
      <c r="AX2650" t="s">
        <v>223</v>
      </c>
      <c r="BA2650" s="57">
        <v>46245.541666666664</v>
      </c>
      <c r="BB2650" t="s">
        <v>6804</v>
      </c>
      <c r="BC2650">
        <v>2026</v>
      </c>
      <c r="BD2650">
        <v>8</v>
      </c>
      <c r="BE2650">
        <v>13</v>
      </c>
      <c r="BF2650" s="6">
        <f t="shared" si="123"/>
        <v>46247</v>
      </c>
      <c r="BG2650">
        <f t="shared" si="124"/>
        <v>1.4583333333357587</v>
      </c>
      <c r="BH2650" t="str">
        <f t="shared" si="125"/>
        <v>NOT COMPLY</v>
      </c>
      <c r="BI2650" t="str">
        <f>VLOOKUP(H2650,Sheet2!$A$1:$B$270,2,FALSE)</f>
        <v>LABOAN BAJO</v>
      </c>
    </row>
    <row r="2651" spans="1:61">
      <c r="A2651">
        <v>2650</v>
      </c>
      <c r="B2651">
        <v>1002516285</v>
      </c>
      <c r="C2651">
        <v>3</v>
      </c>
      <c r="D2651" t="s">
        <v>42</v>
      </c>
      <c r="E2651">
        <v>5</v>
      </c>
      <c r="F2651" t="s">
        <v>102</v>
      </c>
      <c r="G2651" t="s">
        <v>100</v>
      </c>
      <c r="H2651" t="s">
        <v>282</v>
      </c>
      <c r="I2651" t="s">
        <v>213</v>
      </c>
      <c r="J2651" t="s">
        <v>214</v>
      </c>
      <c r="K2651" t="s">
        <v>149</v>
      </c>
      <c r="L2651" t="s">
        <v>215</v>
      </c>
      <c r="M2651" t="s">
        <v>76</v>
      </c>
      <c r="N2651" t="s">
        <v>216</v>
      </c>
      <c r="O2651" s="57">
        <v>46243.359675925924</v>
      </c>
      <c r="P2651" s="57">
        <v>46243.803298611114</v>
      </c>
      <c r="Q2651">
        <v>69361697</v>
      </c>
      <c r="S2651">
        <v>152507225782</v>
      </c>
      <c r="T2651" t="s">
        <v>5930</v>
      </c>
      <c r="U2651" t="s">
        <v>5931</v>
      </c>
      <c r="V2651" t="s">
        <v>5932</v>
      </c>
      <c r="Z2651">
        <v>113.77626718542101</v>
      </c>
      <c r="AA2651">
        <v>-7.8535140023004502</v>
      </c>
      <c r="AB2651" t="s">
        <v>5933</v>
      </c>
      <c r="AC2651" t="s">
        <v>237</v>
      </c>
      <c r="AL2651" t="s">
        <v>218</v>
      </c>
      <c r="AM2651" t="s">
        <v>5934</v>
      </c>
      <c r="AN2651" t="s">
        <v>6</v>
      </c>
      <c r="AO2651" s="57">
        <v>46273.360937500001</v>
      </c>
      <c r="AP2651" s="57">
        <v>46244.541666666664</v>
      </c>
      <c r="AR2651" t="s">
        <v>219</v>
      </c>
      <c r="AS2651" t="s">
        <v>282</v>
      </c>
      <c r="AT2651" t="s">
        <v>221</v>
      </c>
      <c r="AU2651">
        <v>20260809</v>
      </c>
      <c r="AV2651" t="s">
        <v>222</v>
      </c>
      <c r="AW2651" t="s">
        <v>890</v>
      </c>
      <c r="AX2651" t="s">
        <v>223</v>
      </c>
      <c r="BA2651" s="57">
        <v>46244.541666666664</v>
      </c>
      <c r="BB2651" t="s">
        <v>5934</v>
      </c>
      <c r="BC2651">
        <v>2026</v>
      </c>
      <c r="BD2651">
        <v>8</v>
      </c>
      <c r="BE2651">
        <v>9</v>
      </c>
      <c r="BF2651" s="6">
        <f t="shared" si="123"/>
        <v>46243</v>
      </c>
      <c r="BG2651">
        <f t="shared" si="124"/>
        <v>-1.5416666666642413</v>
      </c>
      <c r="BH2651" t="str">
        <f t="shared" si="125"/>
        <v>COMPLY</v>
      </c>
      <c r="BI2651" t="str">
        <f>VLOOKUP(H2651,Sheet2!$A$1:$B$270,2,FALSE)</f>
        <v>JEMBER</v>
      </c>
    </row>
    <row r="2652" spans="1:61">
      <c r="A2652">
        <v>2651</v>
      </c>
      <c r="B2652">
        <v>1002521889</v>
      </c>
      <c r="C2652">
        <v>3</v>
      </c>
      <c r="D2652" t="s">
        <v>42</v>
      </c>
      <c r="E2652">
        <v>5</v>
      </c>
      <c r="F2652" t="s">
        <v>102</v>
      </c>
      <c r="G2652" t="s">
        <v>108</v>
      </c>
      <c r="H2652" t="s">
        <v>506</v>
      </c>
      <c r="I2652" t="s">
        <v>213</v>
      </c>
      <c r="J2652" t="s">
        <v>214</v>
      </c>
      <c r="K2652" t="s">
        <v>149</v>
      </c>
      <c r="L2652" t="s">
        <v>215</v>
      </c>
      <c r="M2652" t="s">
        <v>76</v>
      </c>
      <c r="N2652" t="s">
        <v>216</v>
      </c>
      <c r="O2652" s="57">
        <v>46246.493009259262</v>
      </c>
      <c r="P2652" s="57">
        <v>46246.839745370373</v>
      </c>
      <c r="Q2652">
        <v>69364129</v>
      </c>
      <c r="S2652">
        <v>152529201004</v>
      </c>
      <c r="T2652" t="s">
        <v>8735</v>
      </c>
      <c r="U2652" t="s">
        <v>8736</v>
      </c>
      <c r="V2652" t="s">
        <v>8737</v>
      </c>
      <c r="Z2652">
        <v>113.845755</v>
      </c>
      <c r="AA2652">
        <v>-7.6859440000000001</v>
      </c>
      <c r="AB2652" t="s">
        <v>8738</v>
      </c>
      <c r="AC2652" t="s">
        <v>237</v>
      </c>
      <c r="AL2652" t="s">
        <v>218</v>
      </c>
      <c r="AM2652" t="s">
        <v>8281</v>
      </c>
      <c r="AN2652" t="s">
        <v>6</v>
      </c>
      <c r="AO2652" s="57">
        <v>46364.496782407405</v>
      </c>
      <c r="AP2652" s="57">
        <v>46247.333333333336</v>
      </c>
      <c r="AR2652" t="s">
        <v>219</v>
      </c>
      <c r="AS2652" t="s">
        <v>506</v>
      </c>
      <c r="AT2652" t="s">
        <v>231</v>
      </c>
      <c r="AU2652">
        <v>20260812</v>
      </c>
      <c r="AV2652" t="s">
        <v>222</v>
      </c>
      <c r="AW2652" t="s">
        <v>1010</v>
      </c>
      <c r="AX2652" t="s">
        <v>223</v>
      </c>
      <c r="BA2652" s="57">
        <v>46247.333333333336</v>
      </c>
      <c r="BB2652" t="s">
        <v>8281</v>
      </c>
      <c r="BC2652">
        <v>2026</v>
      </c>
      <c r="BD2652">
        <v>8</v>
      </c>
      <c r="BE2652">
        <v>12</v>
      </c>
      <c r="BF2652" s="6">
        <f t="shared" si="123"/>
        <v>46246</v>
      </c>
      <c r="BG2652">
        <f t="shared" si="124"/>
        <v>-1.3333333333357587</v>
      </c>
      <c r="BH2652" t="str">
        <f t="shared" si="125"/>
        <v>COMPLY</v>
      </c>
      <c r="BI2652" t="str">
        <f>VLOOKUP(H2652,Sheet2!$A$1:$B$270,2,FALSE)</f>
        <v>BANYUWANGI</v>
      </c>
    </row>
    <row r="2653" spans="1:61">
      <c r="A2653">
        <v>2652</v>
      </c>
      <c r="B2653">
        <v>1002525684</v>
      </c>
      <c r="C2653">
        <v>3</v>
      </c>
      <c r="D2653" t="s">
        <v>45</v>
      </c>
      <c r="E2653">
        <v>5</v>
      </c>
      <c r="F2653" t="s">
        <v>211</v>
      </c>
      <c r="G2653" t="s">
        <v>118</v>
      </c>
      <c r="H2653" t="s">
        <v>283</v>
      </c>
      <c r="I2653" t="s">
        <v>9791</v>
      </c>
      <c r="J2653" t="s">
        <v>214</v>
      </c>
      <c r="K2653" t="s">
        <v>149</v>
      </c>
      <c r="M2653" t="s">
        <v>225</v>
      </c>
      <c r="N2653" t="s">
        <v>9792</v>
      </c>
      <c r="O2653" s="57">
        <v>46248.404513888891</v>
      </c>
      <c r="P2653" s="57">
        <v>46248.406585648147</v>
      </c>
      <c r="Q2653">
        <v>69365697</v>
      </c>
      <c r="S2653">
        <v>172610203625</v>
      </c>
      <c r="T2653" t="s">
        <v>13630</v>
      </c>
      <c r="U2653" t="s">
        <v>13631</v>
      </c>
      <c r="V2653" t="s">
        <v>13632</v>
      </c>
      <c r="Z2653">
        <v>116.817718</v>
      </c>
      <c r="AA2653">
        <v>-8.7572650000000003</v>
      </c>
      <c r="AB2653" t="s">
        <v>13633</v>
      </c>
      <c r="AC2653" t="s">
        <v>291</v>
      </c>
      <c r="AL2653" t="s">
        <v>218</v>
      </c>
      <c r="AM2653" t="s">
        <v>214</v>
      </c>
      <c r="AN2653" t="s">
        <v>6</v>
      </c>
      <c r="AO2653" t="s">
        <v>11310</v>
      </c>
      <c r="AR2653" t="s">
        <v>18</v>
      </c>
      <c r="AS2653" t="s">
        <v>283</v>
      </c>
      <c r="AT2653" t="s">
        <v>231</v>
      </c>
      <c r="AV2653" t="s">
        <v>227</v>
      </c>
      <c r="AW2653" t="s">
        <v>1071</v>
      </c>
      <c r="AX2653" t="s">
        <v>223</v>
      </c>
      <c r="BA2653" s="57">
        <v>46248.520833333336</v>
      </c>
      <c r="BB2653" t="s">
        <v>214</v>
      </c>
      <c r="BF2653" s="6" t="e">
        <f t="shared" si="123"/>
        <v>#NUM!</v>
      </c>
      <c r="BG2653" t="e">
        <f t="shared" si="124"/>
        <v>#NUM!</v>
      </c>
      <c r="BH2653" t="e">
        <f t="shared" si="125"/>
        <v>#NUM!</v>
      </c>
      <c r="BI2653" t="str">
        <f>VLOOKUP(H2653,Sheet2!$A$1:$B$270,2,FALSE)</f>
        <v>SUMBAWA</v>
      </c>
    </row>
    <row r="2654" spans="1:61">
      <c r="A2654">
        <v>2653</v>
      </c>
      <c r="B2654">
        <v>1002516520</v>
      </c>
      <c r="C2654">
        <v>3</v>
      </c>
      <c r="D2654" t="s">
        <v>59</v>
      </c>
      <c r="E2654">
        <v>4</v>
      </c>
      <c r="F2654" t="s">
        <v>224</v>
      </c>
      <c r="G2654" t="s">
        <v>607</v>
      </c>
      <c r="H2654" t="s">
        <v>5937</v>
      </c>
      <c r="I2654" t="s">
        <v>213</v>
      </c>
      <c r="J2654" t="s">
        <v>214</v>
      </c>
      <c r="K2654" t="s">
        <v>149</v>
      </c>
      <c r="L2654" t="s">
        <v>215</v>
      </c>
      <c r="M2654" t="s">
        <v>76</v>
      </c>
      <c r="N2654" t="s">
        <v>216</v>
      </c>
      <c r="O2654" s="57">
        <v>46243.591643518521</v>
      </c>
      <c r="P2654" s="57">
        <v>46244.485208333332</v>
      </c>
      <c r="Q2654">
        <v>69361895</v>
      </c>
      <c r="S2654">
        <v>143390112667</v>
      </c>
      <c r="T2654" t="s">
        <v>5938</v>
      </c>
      <c r="U2654" t="s">
        <v>5939</v>
      </c>
      <c r="V2654" t="s">
        <v>5940</v>
      </c>
      <c r="Z2654">
        <v>108.798371</v>
      </c>
      <c r="AA2654">
        <v>-7.487152</v>
      </c>
      <c r="AB2654" t="s">
        <v>5941</v>
      </c>
      <c r="AC2654" t="s">
        <v>237</v>
      </c>
      <c r="AL2654" t="s">
        <v>218</v>
      </c>
      <c r="AM2654" t="s">
        <v>5942</v>
      </c>
      <c r="AN2654" t="s">
        <v>6</v>
      </c>
      <c r="AO2654" s="57">
        <v>46273.610949074071</v>
      </c>
      <c r="AP2654" s="57">
        <v>46244.541666666664</v>
      </c>
      <c r="AR2654" t="s">
        <v>219</v>
      </c>
      <c r="AS2654" t="s">
        <v>5937</v>
      </c>
      <c r="AT2654" t="s">
        <v>231</v>
      </c>
      <c r="AU2654">
        <v>20260810</v>
      </c>
      <c r="AV2654" t="s">
        <v>222</v>
      </c>
      <c r="AW2654" t="s">
        <v>1023</v>
      </c>
      <c r="AX2654" t="s">
        <v>223</v>
      </c>
      <c r="BA2654" s="57">
        <v>46244.541666666664</v>
      </c>
      <c r="BB2654" t="s">
        <v>5942</v>
      </c>
      <c r="BC2654">
        <v>2026</v>
      </c>
      <c r="BD2654">
        <v>8</v>
      </c>
      <c r="BE2654">
        <v>10</v>
      </c>
      <c r="BF2654" s="6">
        <f t="shared" si="123"/>
        <v>46244</v>
      </c>
      <c r="BG2654">
        <f t="shared" si="124"/>
        <v>-0.54166666666424135</v>
      </c>
      <c r="BH2654" t="str">
        <f t="shared" si="125"/>
        <v>COMPLY</v>
      </c>
      <c r="BI2654" t="e">
        <f>VLOOKUP(H2654,Sheet2!$A$1:$B$270,2,FALSE)</f>
        <v>#N/A</v>
      </c>
    </row>
    <row r="2655" spans="1:61">
      <c r="A2655">
        <v>2654</v>
      </c>
      <c r="B2655">
        <v>1002530384</v>
      </c>
      <c r="C2655">
        <v>3</v>
      </c>
      <c r="D2655" t="s">
        <v>55</v>
      </c>
      <c r="E2655">
        <v>5</v>
      </c>
      <c r="F2655" t="s">
        <v>228</v>
      </c>
      <c r="G2655" t="s">
        <v>127</v>
      </c>
      <c r="H2655" t="s">
        <v>229</v>
      </c>
      <c r="I2655" t="s">
        <v>213</v>
      </c>
      <c r="J2655" t="s">
        <v>214</v>
      </c>
      <c r="K2655" t="s">
        <v>149</v>
      </c>
      <c r="L2655" t="s">
        <v>215</v>
      </c>
      <c r="M2655" t="s">
        <v>76</v>
      </c>
      <c r="N2655" t="s">
        <v>216</v>
      </c>
      <c r="O2655" s="57">
        <v>46251.33121527778</v>
      </c>
      <c r="P2655" s="57">
        <v>46251.755254629628</v>
      </c>
      <c r="Q2655">
        <v>69367809</v>
      </c>
      <c r="S2655">
        <v>152426928247</v>
      </c>
      <c r="T2655" t="s">
        <v>13634</v>
      </c>
      <c r="U2655" t="s">
        <v>13635</v>
      </c>
      <c r="V2655" t="s">
        <v>13636</v>
      </c>
      <c r="Z2655">
        <v>113.41325430000001</v>
      </c>
      <c r="AA2655">
        <v>-7.057658</v>
      </c>
      <c r="AB2655" t="s">
        <v>13637</v>
      </c>
      <c r="AC2655" t="s">
        <v>217</v>
      </c>
      <c r="AL2655" t="s">
        <v>218</v>
      </c>
      <c r="AM2655" t="s">
        <v>12318</v>
      </c>
      <c r="AN2655" t="s">
        <v>6</v>
      </c>
      <c r="AO2655" t="s">
        <v>9826</v>
      </c>
      <c r="AP2655" s="57">
        <v>46252.333333333336</v>
      </c>
      <c r="AR2655" t="s">
        <v>219</v>
      </c>
      <c r="AS2655" t="s">
        <v>229</v>
      </c>
      <c r="AT2655" t="s">
        <v>231</v>
      </c>
      <c r="AU2655">
        <v>20260817</v>
      </c>
      <c r="AV2655" t="s">
        <v>222</v>
      </c>
      <c r="AW2655" t="s">
        <v>1021</v>
      </c>
      <c r="AX2655" t="s">
        <v>223</v>
      </c>
      <c r="BA2655" s="57">
        <v>46252.333333333336</v>
      </c>
      <c r="BB2655" t="s">
        <v>12318</v>
      </c>
      <c r="BC2655">
        <v>2026</v>
      </c>
      <c r="BD2655">
        <v>8</v>
      </c>
      <c r="BE2655">
        <v>17</v>
      </c>
      <c r="BF2655" s="6">
        <f t="shared" si="123"/>
        <v>46251</v>
      </c>
      <c r="BG2655">
        <f t="shared" si="124"/>
        <v>-1.3333333333357587</v>
      </c>
      <c r="BH2655" t="str">
        <f t="shared" si="125"/>
        <v>COMPLY</v>
      </c>
      <c r="BI2655" t="str">
        <f>VLOOKUP(H2655,Sheet2!$A$1:$B$270,2,FALSE)</f>
        <v>MADURA</v>
      </c>
    </row>
    <row r="2656" spans="1:61">
      <c r="A2656">
        <v>2655</v>
      </c>
      <c r="B2656">
        <v>1002522971</v>
      </c>
      <c r="C2656">
        <v>3</v>
      </c>
      <c r="D2656" t="s">
        <v>55</v>
      </c>
      <c r="E2656">
        <v>5</v>
      </c>
      <c r="F2656" t="s">
        <v>265</v>
      </c>
      <c r="G2656" t="s">
        <v>126</v>
      </c>
      <c r="H2656" t="s">
        <v>266</v>
      </c>
      <c r="I2656" t="s">
        <v>213</v>
      </c>
      <c r="J2656" t="s">
        <v>214</v>
      </c>
      <c r="K2656" t="s">
        <v>149</v>
      </c>
      <c r="L2656" t="s">
        <v>215</v>
      </c>
      <c r="M2656" t="s">
        <v>76</v>
      </c>
      <c r="N2656" t="s">
        <v>216</v>
      </c>
      <c r="O2656" s="57">
        <v>46246.704143518517</v>
      </c>
      <c r="P2656" s="57">
        <v>46248.413564814815</v>
      </c>
      <c r="Q2656">
        <v>69364515</v>
      </c>
      <c r="S2656">
        <v>152413167656</v>
      </c>
      <c r="T2656" t="s">
        <v>8739</v>
      </c>
      <c r="U2656" t="s">
        <v>9677</v>
      </c>
      <c r="V2656" t="s">
        <v>8740</v>
      </c>
      <c r="Z2656">
        <v>112.7295445</v>
      </c>
      <c r="AA2656">
        <v>-7.2557663999999997</v>
      </c>
      <c r="AB2656" t="s">
        <v>8741</v>
      </c>
      <c r="AC2656" t="s">
        <v>217</v>
      </c>
      <c r="AL2656" t="s">
        <v>218</v>
      </c>
      <c r="AM2656" t="s">
        <v>8014</v>
      </c>
      <c r="AN2656" t="s">
        <v>6</v>
      </c>
      <c r="AO2656" s="57">
        <v>46364.704791666663</v>
      </c>
      <c r="AP2656" s="57">
        <v>46247.625</v>
      </c>
      <c r="AR2656" t="s">
        <v>219</v>
      </c>
      <c r="AS2656" t="s">
        <v>266</v>
      </c>
      <c r="AT2656" t="s">
        <v>231</v>
      </c>
      <c r="AU2656">
        <v>20260814</v>
      </c>
      <c r="AV2656" t="s">
        <v>222</v>
      </c>
      <c r="AW2656" t="s">
        <v>1023</v>
      </c>
      <c r="AX2656" t="s">
        <v>223</v>
      </c>
      <c r="BA2656" s="57">
        <v>46247.625</v>
      </c>
      <c r="BB2656" t="s">
        <v>8014</v>
      </c>
      <c r="BC2656">
        <v>2026</v>
      </c>
      <c r="BD2656">
        <v>8</v>
      </c>
      <c r="BE2656">
        <v>14</v>
      </c>
      <c r="BF2656" s="6">
        <f t="shared" si="123"/>
        <v>46248</v>
      </c>
      <c r="BG2656">
        <f t="shared" si="124"/>
        <v>0.375</v>
      </c>
      <c r="BH2656" t="str">
        <f t="shared" si="125"/>
        <v>COMPLY</v>
      </c>
      <c r="BI2656" t="str">
        <f>VLOOKUP(H2656,Sheet2!$A$1:$B$270,2,FALSE)</f>
        <v>SURABAYA SELATAN</v>
      </c>
    </row>
    <row r="2657" spans="1:61">
      <c r="A2657">
        <v>2656</v>
      </c>
      <c r="B2657">
        <v>1002520591</v>
      </c>
      <c r="C2657">
        <v>3</v>
      </c>
      <c r="D2657" t="s">
        <v>49</v>
      </c>
      <c r="E2657">
        <v>4</v>
      </c>
      <c r="F2657" t="s">
        <v>252</v>
      </c>
      <c r="G2657" t="s">
        <v>553</v>
      </c>
      <c r="H2657" t="s">
        <v>559</v>
      </c>
      <c r="I2657" t="s">
        <v>10039</v>
      </c>
      <c r="J2657" t="s">
        <v>214</v>
      </c>
      <c r="K2657" t="s">
        <v>149</v>
      </c>
      <c r="M2657" t="s">
        <v>277</v>
      </c>
      <c r="N2657" t="s">
        <v>10040</v>
      </c>
      <c r="O2657" s="57">
        <v>46245.661134259259</v>
      </c>
      <c r="P2657" s="57">
        <v>46249.521747685183</v>
      </c>
      <c r="Q2657">
        <v>68987649</v>
      </c>
      <c r="S2657">
        <v>146281108023</v>
      </c>
      <c r="T2657" t="s">
        <v>13638</v>
      </c>
      <c r="U2657" t="s">
        <v>13639</v>
      </c>
      <c r="V2657" t="s">
        <v>13640</v>
      </c>
      <c r="Z2657">
        <v>108.9224119</v>
      </c>
      <c r="AA2657">
        <v>-7.2162191</v>
      </c>
      <c r="AB2657" t="s">
        <v>13641</v>
      </c>
      <c r="AC2657" t="s">
        <v>13642</v>
      </c>
      <c r="AL2657" t="s">
        <v>218</v>
      </c>
      <c r="AM2657" t="s">
        <v>13641</v>
      </c>
      <c r="AN2657" t="s">
        <v>6</v>
      </c>
      <c r="AO2657" s="57">
        <v>46334.663356481484</v>
      </c>
      <c r="AQ2657" t="s">
        <v>248</v>
      </c>
      <c r="AR2657" t="s">
        <v>278</v>
      </c>
      <c r="AS2657" t="s">
        <v>559</v>
      </c>
      <c r="AT2657" t="s">
        <v>231</v>
      </c>
      <c r="AV2657" t="s">
        <v>13643</v>
      </c>
      <c r="AW2657" t="s">
        <v>13644</v>
      </c>
      <c r="AX2657" t="s">
        <v>223</v>
      </c>
      <c r="BA2657" s="57">
        <v>46245.5</v>
      </c>
      <c r="BB2657" t="s">
        <v>13641</v>
      </c>
      <c r="BF2657" s="6" t="e">
        <f t="shared" si="123"/>
        <v>#NUM!</v>
      </c>
      <c r="BG2657" t="e">
        <f t="shared" si="124"/>
        <v>#NUM!</v>
      </c>
      <c r="BH2657" t="e">
        <f t="shared" si="125"/>
        <v>#NUM!</v>
      </c>
      <c r="BI2657" t="e">
        <f>VLOOKUP(H2657,Sheet2!$A$1:$B$270,2,FALSE)</f>
        <v>#N/A</v>
      </c>
    </row>
    <row r="2658" spans="1:61">
      <c r="A2658">
        <v>2657</v>
      </c>
      <c r="B2658">
        <v>1002505700</v>
      </c>
      <c r="C2658">
        <v>3</v>
      </c>
      <c r="D2658" t="s">
        <v>51</v>
      </c>
      <c r="E2658">
        <v>4</v>
      </c>
      <c r="F2658" t="s">
        <v>235</v>
      </c>
      <c r="G2658" t="s">
        <v>584</v>
      </c>
      <c r="H2658" t="s">
        <v>617</v>
      </c>
      <c r="I2658" t="s">
        <v>213</v>
      </c>
      <c r="J2658" t="s">
        <v>214</v>
      </c>
      <c r="K2658" t="s">
        <v>149</v>
      </c>
      <c r="M2658" t="s">
        <v>236</v>
      </c>
      <c r="N2658" t="s">
        <v>216</v>
      </c>
      <c r="O2658" s="57">
        <v>46237.419664351852</v>
      </c>
      <c r="P2658" s="57">
        <v>46251.473055555558</v>
      </c>
      <c r="Q2658">
        <v>69357277</v>
      </c>
      <c r="T2658" t="s">
        <v>3910</v>
      </c>
      <c r="Z2658">
        <v>110.76519</v>
      </c>
      <c r="AA2658">
        <v>-7.5410199999999996</v>
      </c>
      <c r="AB2658" t="s">
        <v>3911</v>
      </c>
      <c r="AC2658" t="s">
        <v>230</v>
      </c>
      <c r="AL2658" t="s">
        <v>218</v>
      </c>
      <c r="AM2658" s="58">
        <v>25569</v>
      </c>
      <c r="AN2658" t="s">
        <v>6</v>
      </c>
      <c r="AO2658" s="57">
        <v>46089.424085648148</v>
      </c>
      <c r="AR2658" t="s">
        <v>312</v>
      </c>
      <c r="AS2658" t="s">
        <v>617</v>
      </c>
      <c r="AT2658" t="s">
        <v>231</v>
      </c>
      <c r="AV2658" t="s">
        <v>5539</v>
      </c>
      <c r="AW2658" t="s">
        <v>560</v>
      </c>
      <c r="AX2658" t="s">
        <v>223</v>
      </c>
      <c r="AZ2658" t="s">
        <v>5539</v>
      </c>
      <c r="BA2658" s="57">
        <v>25569</v>
      </c>
      <c r="BB2658" s="58">
        <v>25569</v>
      </c>
      <c r="BF2658" s="6" t="e">
        <f t="shared" si="123"/>
        <v>#NUM!</v>
      </c>
      <c r="BG2658" t="e">
        <f t="shared" si="124"/>
        <v>#NUM!</v>
      </c>
      <c r="BH2658" t="e">
        <f t="shared" si="125"/>
        <v>#NUM!</v>
      </c>
      <c r="BI2658" t="e">
        <f>VLOOKUP(H2658,Sheet2!$A$1:$B$270,2,FALSE)</f>
        <v>#N/A</v>
      </c>
    </row>
    <row r="2659" spans="1:61">
      <c r="A2659">
        <v>2658</v>
      </c>
      <c r="B2659">
        <v>1002526780</v>
      </c>
      <c r="C2659">
        <v>3</v>
      </c>
      <c r="D2659" t="s">
        <v>45</v>
      </c>
      <c r="E2659">
        <v>5</v>
      </c>
      <c r="F2659" t="s">
        <v>113</v>
      </c>
      <c r="G2659" t="s">
        <v>109</v>
      </c>
      <c r="H2659" t="s">
        <v>423</v>
      </c>
      <c r="I2659" t="s">
        <v>213</v>
      </c>
      <c r="J2659" t="s">
        <v>214</v>
      </c>
      <c r="K2659" t="s">
        <v>149</v>
      </c>
      <c r="L2659" t="s">
        <v>215</v>
      </c>
      <c r="M2659" t="s">
        <v>225</v>
      </c>
      <c r="N2659" t="s">
        <v>216</v>
      </c>
      <c r="O2659" s="57">
        <v>46248.626342592594</v>
      </c>
      <c r="P2659" s="57">
        <v>46249.645578703705</v>
      </c>
      <c r="Q2659">
        <v>69366212</v>
      </c>
      <c r="S2659">
        <v>172518796988</v>
      </c>
      <c r="T2659" t="s">
        <v>13645</v>
      </c>
      <c r="U2659" t="s">
        <v>13646</v>
      </c>
      <c r="V2659" t="s">
        <v>13647</v>
      </c>
      <c r="Z2659">
        <v>124.505983576367</v>
      </c>
      <c r="AA2659">
        <v>-9.5136698416327992</v>
      </c>
      <c r="AB2659" t="s">
        <v>13648</v>
      </c>
      <c r="AC2659" t="s">
        <v>237</v>
      </c>
      <c r="AL2659" t="s">
        <v>218</v>
      </c>
      <c r="AM2659" t="s">
        <v>13586</v>
      </c>
      <c r="AN2659" t="s">
        <v>6</v>
      </c>
      <c r="AO2659" t="s">
        <v>10203</v>
      </c>
      <c r="AP2659" s="57">
        <v>46249.625</v>
      </c>
      <c r="AR2659" t="s">
        <v>18</v>
      </c>
      <c r="AS2659" t="s">
        <v>423</v>
      </c>
      <c r="AT2659" t="s">
        <v>231</v>
      </c>
      <c r="AV2659" t="s">
        <v>227</v>
      </c>
      <c r="AW2659" t="s">
        <v>1014</v>
      </c>
      <c r="AX2659" t="s">
        <v>223</v>
      </c>
      <c r="BA2659" s="57">
        <v>46249.625</v>
      </c>
      <c r="BB2659" t="s">
        <v>13586</v>
      </c>
      <c r="BF2659" s="6" t="e">
        <f t="shared" si="123"/>
        <v>#NUM!</v>
      </c>
      <c r="BG2659" t="e">
        <f t="shared" si="124"/>
        <v>#NUM!</v>
      </c>
      <c r="BH2659" t="e">
        <f t="shared" si="125"/>
        <v>#NUM!</v>
      </c>
      <c r="BI2659" t="str">
        <f>VLOOKUP(H2659,Sheet2!$A$1:$B$270,2,FALSE)</f>
        <v>ATAMBUA</v>
      </c>
    </row>
    <row r="2660" spans="1:61">
      <c r="A2660">
        <v>2659</v>
      </c>
      <c r="B2660">
        <v>1002504360</v>
      </c>
      <c r="C2660">
        <v>3</v>
      </c>
      <c r="D2660" t="s">
        <v>45</v>
      </c>
      <c r="E2660">
        <v>5</v>
      </c>
      <c r="F2660" t="s">
        <v>211</v>
      </c>
      <c r="G2660" t="s">
        <v>110</v>
      </c>
      <c r="H2660" t="s">
        <v>319</v>
      </c>
      <c r="I2660" t="s">
        <v>9791</v>
      </c>
      <c r="J2660" t="s">
        <v>214</v>
      </c>
      <c r="K2660" t="s">
        <v>149</v>
      </c>
      <c r="M2660" t="s">
        <v>76</v>
      </c>
      <c r="N2660" t="s">
        <v>9792</v>
      </c>
      <c r="O2660" s="57">
        <v>46235.438310185185</v>
      </c>
      <c r="P2660" s="57">
        <v>46235.652245370373</v>
      </c>
      <c r="Q2660">
        <v>69355460</v>
      </c>
      <c r="S2660">
        <v>172611786047</v>
      </c>
      <c r="T2660" t="s">
        <v>13649</v>
      </c>
      <c r="U2660" t="s">
        <v>5083</v>
      </c>
      <c r="V2660" t="s">
        <v>13650</v>
      </c>
      <c r="Z2660">
        <v>118.46000189211</v>
      </c>
      <c r="AA2660">
        <v>-8.5314708692604206</v>
      </c>
      <c r="AB2660" t="s">
        <v>13651</v>
      </c>
      <c r="AC2660" t="s">
        <v>226</v>
      </c>
      <c r="AL2660" t="s">
        <v>218</v>
      </c>
      <c r="AM2660" t="s">
        <v>10309</v>
      </c>
      <c r="AN2660" t="s">
        <v>6</v>
      </c>
      <c r="AO2660" s="57">
        <v>46030.444282407407</v>
      </c>
      <c r="AR2660" t="s">
        <v>219</v>
      </c>
      <c r="AS2660" t="s">
        <v>319</v>
      </c>
      <c r="AT2660" t="s">
        <v>221</v>
      </c>
      <c r="AU2660">
        <v>20260801</v>
      </c>
      <c r="AV2660" t="s">
        <v>222</v>
      </c>
      <c r="AW2660" t="s">
        <v>13652</v>
      </c>
      <c r="AX2660" t="s">
        <v>223</v>
      </c>
      <c r="BA2660" s="57">
        <v>25569.291666666668</v>
      </c>
      <c r="BB2660" t="s">
        <v>10309</v>
      </c>
      <c r="BC2660">
        <v>2026</v>
      </c>
      <c r="BD2660">
        <v>8</v>
      </c>
      <c r="BE2660">
        <v>1</v>
      </c>
      <c r="BF2660" s="6">
        <f t="shared" si="123"/>
        <v>46235</v>
      </c>
      <c r="BG2660">
        <f t="shared" si="124"/>
        <v>20665.708333333332</v>
      </c>
      <c r="BH2660" t="str">
        <f t="shared" si="125"/>
        <v>NOT COMPLY</v>
      </c>
      <c r="BI2660" t="str">
        <f>VLOOKUP(H2660,Sheet2!$A$1:$B$270,2,FALSE)</f>
        <v>BIMA</v>
      </c>
    </row>
    <row r="2661" spans="1:61">
      <c r="A2661">
        <v>2660</v>
      </c>
      <c r="B2661">
        <v>1002520854</v>
      </c>
      <c r="C2661">
        <v>3</v>
      </c>
      <c r="D2661" t="s">
        <v>42</v>
      </c>
      <c r="E2661">
        <v>5</v>
      </c>
      <c r="F2661" t="s">
        <v>233</v>
      </c>
      <c r="G2661" t="s">
        <v>101</v>
      </c>
      <c r="H2661" t="s">
        <v>437</v>
      </c>
      <c r="I2661" t="s">
        <v>213</v>
      </c>
      <c r="J2661" t="s">
        <v>214</v>
      </c>
      <c r="K2661" t="s">
        <v>149</v>
      </c>
      <c r="M2661" t="s">
        <v>76</v>
      </c>
      <c r="N2661" t="s">
        <v>216</v>
      </c>
      <c r="O2661" s="57">
        <v>46245.708923611113</v>
      </c>
      <c r="P2661" s="57">
        <v>46246.678900462961</v>
      </c>
      <c r="Q2661">
        <v>69363658</v>
      </c>
      <c r="S2661">
        <v>152331251030</v>
      </c>
      <c r="T2661" t="s">
        <v>7850</v>
      </c>
      <c r="U2661" t="s">
        <v>7851</v>
      </c>
      <c r="V2661" t="s">
        <v>7852</v>
      </c>
      <c r="Z2661">
        <v>112.5865337</v>
      </c>
      <c r="AA2661">
        <v>-7.4237736999999999</v>
      </c>
      <c r="AB2661" t="s">
        <v>7853</v>
      </c>
      <c r="AC2661" t="s">
        <v>230</v>
      </c>
      <c r="AL2661" t="s">
        <v>218</v>
      </c>
      <c r="AM2661" t="s">
        <v>7245</v>
      </c>
      <c r="AN2661" t="s">
        <v>6</v>
      </c>
      <c r="AO2661" s="57">
        <v>46334.715416666666</v>
      </c>
      <c r="AP2661" s="57">
        <v>46246.625</v>
      </c>
      <c r="AR2661" t="s">
        <v>219</v>
      </c>
      <c r="AS2661" t="s">
        <v>437</v>
      </c>
      <c r="AT2661" t="s">
        <v>231</v>
      </c>
      <c r="AU2661">
        <v>20260812</v>
      </c>
      <c r="AV2661" t="s">
        <v>222</v>
      </c>
      <c r="AW2661" t="s">
        <v>561</v>
      </c>
      <c r="AX2661" t="s">
        <v>223</v>
      </c>
      <c r="BA2661" s="57">
        <v>46246.625</v>
      </c>
      <c r="BB2661" t="s">
        <v>7245</v>
      </c>
      <c r="BC2661">
        <v>2026</v>
      </c>
      <c r="BD2661">
        <v>8</v>
      </c>
      <c r="BE2661">
        <v>12</v>
      </c>
      <c r="BF2661" s="6">
        <f t="shared" si="123"/>
        <v>46246</v>
      </c>
      <c r="BG2661">
        <f t="shared" si="124"/>
        <v>-0.625</v>
      </c>
      <c r="BH2661" t="str">
        <f t="shared" si="125"/>
        <v>COMPLY</v>
      </c>
      <c r="BI2661" t="str">
        <f>VLOOKUP(H2661,Sheet2!$A$1:$B$270,2,FALSE)</f>
        <v>SIDOARJO</v>
      </c>
    </row>
    <row r="2662" spans="1:61">
      <c r="A2662">
        <v>2661</v>
      </c>
      <c r="B2662">
        <v>1002522843</v>
      </c>
      <c r="C2662">
        <v>3</v>
      </c>
      <c r="D2662" t="s">
        <v>38</v>
      </c>
      <c r="E2662">
        <v>5</v>
      </c>
      <c r="F2662" t="s">
        <v>92</v>
      </c>
      <c r="G2662" t="s">
        <v>89</v>
      </c>
      <c r="H2662" t="s">
        <v>409</v>
      </c>
      <c r="I2662" t="s">
        <v>213</v>
      </c>
      <c r="J2662" t="s">
        <v>214</v>
      </c>
      <c r="K2662" t="s">
        <v>149</v>
      </c>
      <c r="L2662" t="s">
        <v>215</v>
      </c>
      <c r="M2662" t="s">
        <v>76</v>
      </c>
      <c r="N2662" t="s">
        <v>216</v>
      </c>
      <c r="O2662" s="57">
        <v>46246.680520833332</v>
      </c>
      <c r="P2662" s="57">
        <v>46247.608032407406</v>
      </c>
      <c r="Q2662">
        <v>69364501</v>
      </c>
      <c r="S2662">
        <v>152609258583</v>
      </c>
      <c r="T2662" t="s">
        <v>8742</v>
      </c>
      <c r="U2662" t="s">
        <v>8401</v>
      </c>
      <c r="V2662" t="s">
        <v>8743</v>
      </c>
      <c r="Z2662">
        <v>111.8772115</v>
      </c>
      <c r="AA2662">
        <v>-7.1664307999999899</v>
      </c>
      <c r="AB2662" t="s">
        <v>8744</v>
      </c>
      <c r="AC2662" t="s">
        <v>237</v>
      </c>
      <c r="AL2662" t="s">
        <v>218</v>
      </c>
      <c r="AM2662" t="s">
        <v>8745</v>
      </c>
      <c r="AN2662" t="s">
        <v>6</v>
      </c>
      <c r="AO2662" s="57">
        <v>46364.684687499997</v>
      </c>
      <c r="AP2662" s="57">
        <v>46248.625</v>
      </c>
      <c r="AR2662" t="s">
        <v>219</v>
      </c>
      <c r="AS2662" t="s">
        <v>409</v>
      </c>
      <c r="AT2662" t="s">
        <v>231</v>
      </c>
      <c r="AU2662">
        <v>20260813</v>
      </c>
      <c r="AV2662" t="s">
        <v>222</v>
      </c>
      <c r="AW2662" t="s">
        <v>1010</v>
      </c>
      <c r="AX2662" t="s">
        <v>223</v>
      </c>
      <c r="BA2662" s="57">
        <v>46248.625</v>
      </c>
      <c r="BB2662" t="s">
        <v>8745</v>
      </c>
      <c r="BC2662">
        <v>2026</v>
      </c>
      <c r="BD2662">
        <v>8</v>
      </c>
      <c r="BE2662">
        <v>13</v>
      </c>
      <c r="BF2662" s="6">
        <f t="shared" si="123"/>
        <v>46247</v>
      </c>
      <c r="BG2662">
        <f t="shared" si="124"/>
        <v>-1.625</v>
      </c>
      <c r="BH2662" t="str">
        <f t="shared" si="125"/>
        <v>COMPLY</v>
      </c>
      <c r="BI2662" t="str">
        <f>VLOOKUP(H2662,Sheet2!$A$1:$B$270,2,FALSE)</f>
        <v>BOJONEGORO</v>
      </c>
    </row>
    <row r="2663" spans="1:61">
      <c r="A2663">
        <v>2662</v>
      </c>
      <c r="B2663">
        <v>1002527421</v>
      </c>
      <c r="C2663">
        <v>3</v>
      </c>
      <c r="D2663" t="s">
        <v>55</v>
      </c>
      <c r="E2663">
        <v>5</v>
      </c>
      <c r="F2663" t="s">
        <v>228</v>
      </c>
      <c r="G2663" t="s">
        <v>127</v>
      </c>
      <c r="H2663" t="s">
        <v>374</v>
      </c>
      <c r="I2663" t="s">
        <v>213</v>
      </c>
      <c r="J2663" t="s">
        <v>214</v>
      </c>
      <c r="K2663" t="s">
        <v>149</v>
      </c>
      <c r="L2663" t="s">
        <v>215</v>
      </c>
      <c r="M2663" t="s">
        <v>76</v>
      </c>
      <c r="N2663" t="s">
        <v>216</v>
      </c>
      <c r="O2663" s="57">
        <v>46248.78398148148</v>
      </c>
      <c r="P2663" s="57">
        <v>46249.751157407409</v>
      </c>
      <c r="Q2663">
        <v>69366458</v>
      </c>
      <c r="S2663">
        <v>152430203677</v>
      </c>
      <c r="T2663" t="s">
        <v>11490</v>
      </c>
      <c r="U2663" t="s">
        <v>11491</v>
      </c>
      <c r="V2663" t="s">
        <v>11492</v>
      </c>
      <c r="Z2663">
        <v>114.096644930541</v>
      </c>
      <c r="AA2663">
        <v>-6.9761302691571601</v>
      </c>
      <c r="AB2663" t="s">
        <v>11493</v>
      </c>
      <c r="AC2663" t="s">
        <v>217</v>
      </c>
      <c r="AL2663" t="s">
        <v>218</v>
      </c>
      <c r="AM2663" t="s">
        <v>11494</v>
      </c>
      <c r="AN2663" t="s">
        <v>6</v>
      </c>
      <c r="AO2663" t="s">
        <v>10394</v>
      </c>
      <c r="AP2663" s="57">
        <v>46249.625</v>
      </c>
      <c r="AR2663" t="s">
        <v>219</v>
      </c>
      <c r="AS2663" t="s">
        <v>374</v>
      </c>
      <c r="AT2663" t="s">
        <v>231</v>
      </c>
      <c r="AU2663">
        <v>20260815</v>
      </c>
      <c r="AV2663" t="s">
        <v>222</v>
      </c>
      <c r="AW2663" t="s">
        <v>1015</v>
      </c>
      <c r="AX2663" t="s">
        <v>223</v>
      </c>
      <c r="BA2663" s="57">
        <v>46249.625</v>
      </c>
      <c r="BB2663" t="s">
        <v>11494</v>
      </c>
      <c r="BC2663">
        <v>2026</v>
      </c>
      <c r="BD2663">
        <v>8</v>
      </c>
      <c r="BE2663">
        <v>15</v>
      </c>
      <c r="BF2663" s="6">
        <f t="shared" si="123"/>
        <v>46249</v>
      </c>
      <c r="BG2663">
        <f t="shared" si="124"/>
        <v>-0.625</v>
      </c>
      <c r="BH2663" t="str">
        <f t="shared" si="125"/>
        <v>COMPLY</v>
      </c>
      <c r="BI2663" t="str">
        <f>VLOOKUP(H2663,Sheet2!$A$1:$B$270,2,FALSE)</f>
        <v>MADURA</v>
      </c>
    </row>
    <row r="2664" spans="1:61">
      <c r="A2664">
        <v>2663</v>
      </c>
      <c r="B2664">
        <v>1002525862</v>
      </c>
      <c r="C2664">
        <v>3</v>
      </c>
      <c r="D2664" t="s">
        <v>34</v>
      </c>
      <c r="E2664">
        <v>5</v>
      </c>
      <c r="F2664" t="s">
        <v>573</v>
      </c>
      <c r="G2664" t="s">
        <v>84</v>
      </c>
      <c r="H2664" t="s">
        <v>253</v>
      </c>
      <c r="I2664" t="s">
        <v>213</v>
      </c>
      <c r="J2664" t="s">
        <v>214</v>
      </c>
      <c r="K2664" t="s">
        <v>149</v>
      </c>
      <c r="L2664" t="s">
        <v>215</v>
      </c>
      <c r="M2664" t="s">
        <v>277</v>
      </c>
      <c r="N2664" t="s">
        <v>216</v>
      </c>
      <c r="O2664" s="57">
        <v>46248.432650462964</v>
      </c>
      <c r="P2664" s="57">
        <v>46251.352361111109</v>
      </c>
      <c r="Q2664">
        <v>69365778</v>
      </c>
      <c r="S2664">
        <v>172425708008</v>
      </c>
      <c r="T2664" t="s">
        <v>13653</v>
      </c>
      <c r="U2664" t="s">
        <v>13654</v>
      </c>
      <c r="V2664" t="s">
        <v>13655</v>
      </c>
      <c r="Z2664">
        <v>114.93952400000001</v>
      </c>
      <c r="AA2664">
        <v>-8.2210669999999997</v>
      </c>
      <c r="AB2664" t="s">
        <v>13656</v>
      </c>
      <c r="AC2664" t="s">
        <v>237</v>
      </c>
      <c r="AL2664" t="s">
        <v>218</v>
      </c>
      <c r="AM2664" t="s">
        <v>11309</v>
      </c>
      <c r="AN2664" t="s">
        <v>6</v>
      </c>
      <c r="AO2664" t="s">
        <v>10228</v>
      </c>
      <c r="AP2664" s="57">
        <v>46249.333333333336</v>
      </c>
      <c r="AQ2664" t="s">
        <v>564</v>
      </c>
      <c r="AR2664" t="s">
        <v>278</v>
      </c>
      <c r="AS2664" t="s">
        <v>253</v>
      </c>
      <c r="AT2664" t="s">
        <v>231</v>
      </c>
      <c r="AV2664" t="s">
        <v>13657</v>
      </c>
      <c r="AW2664" t="s">
        <v>1021</v>
      </c>
      <c r="AX2664" t="s">
        <v>223</v>
      </c>
      <c r="BA2664" s="57">
        <v>46249.333333333336</v>
      </c>
      <c r="BB2664" t="s">
        <v>11309</v>
      </c>
      <c r="BF2664" s="6" t="e">
        <f t="shared" si="123"/>
        <v>#NUM!</v>
      </c>
      <c r="BG2664" t="e">
        <f t="shared" si="124"/>
        <v>#NUM!</v>
      </c>
      <c r="BH2664" t="e">
        <f t="shared" si="125"/>
        <v>#NUM!</v>
      </c>
      <c r="BI2664" t="str">
        <f>VLOOKUP(H2664,Sheet2!$A$1:$B$270,2,FALSE)</f>
        <v>SINGARAJA</v>
      </c>
    </row>
    <row r="2665" spans="1:61">
      <c r="A2665">
        <v>2664</v>
      </c>
      <c r="B2665">
        <v>1002505398</v>
      </c>
      <c r="C2665">
        <v>3</v>
      </c>
      <c r="D2665" t="s">
        <v>45</v>
      </c>
      <c r="E2665">
        <v>5</v>
      </c>
      <c r="F2665" t="s">
        <v>211</v>
      </c>
      <c r="G2665" t="s">
        <v>116</v>
      </c>
      <c r="H2665" t="s">
        <v>272</v>
      </c>
      <c r="I2665" t="s">
        <v>213</v>
      </c>
      <c r="J2665" t="s">
        <v>214</v>
      </c>
      <c r="K2665" t="s">
        <v>149</v>
      </c>
      <c r="L2665" t="s">
        <v>215</v>
      </c>
      <c r="M2665" t="s">
        <v>575</v>
      </c>
      <c r="N2665" t="s">
        <v>216</v>
      </c>
      <c r="O2665" s="57">
        <v>46236.730520833335</v>
      </c>
      <c r="P2665" s="57">
        <v>46239.441319444442</v>
      </c>
      <c r="Q2665">
        <v>69357083</v>
      </c>
      <c r="S2665">
        <v>172604213894</v>
      </c>
      <c r="T2665" t="s">
        <v>3580</v>
      </c>
      <c r="U2665" t="s">
        <v>3914</v>
      </c>
      <c r="V2665" t="s">
        <v>3915</v>
      </c>
      <c r="Z2665">
        <v>116.497641764581</v>
      </c>
      <c r="AA2665">
        <v>-8.3319874821678201</v>
      </c>
      <c r="AB2665" t="s">
        <v>3583</v>
      </c>
      <c r="AC2665" t="s">
        <v>217</v>
      </c>
      <c r="AL2665" t="s">
        <v>218</v>
      </c>
      <c r="AM2665" t="s">
        <v>1692</v>
      </c>
      <c r="AN2665" t="s">
        <v>6</v>
      </c>
      <c r="AO2665" s="57">
        <v>46061.735879629632</v>
      </c>
      <c r="AP2665" s="57">
        <v>46237.625</v>
      </c>
      <c r="AR2665" t="s">
        <v>14</v>
      </c>
      <c r="AS2665" t="s">
        <v>272</v>
      </c>
      <c r="AT2665" t="s">
        <v>231</v>
      </c>
      <c r="AV2665" t="s">
        <v>3916</v>
      </c>
      <c r="AW2665" t="s">
        <v>1021</v>
      </c>
      <c r="AX2665" t="s">
        <v>223</v>
      </c>
      <c r="BA2665" s="57">
        <v>46237.625</v>
      </c>
      <c r="BB2665" t="s">
        <v>1692</v>
      </c>
      <c r="BF2665" s="6" t="e">
        <f t="shared" si="123"/>
        <v>#NUM!</v>
      </c>
      <c r="BG2665" t="e">
        <f t="shared" si="124"/>
        <v>#NUM!</v>
      </c>
      <c r="BH2665" t="e">
        <f t="shared" si="125"/>
        <v>#NUM!</v>
      </c>
      <c r="BI2665" t="str">
        <f>VLOOKUP(H2665,Sheet2!$A$1:$B$270,2,FALSE)</f>
        <v>SELONG</v>
      </c>
    </row>
    <row r="2666" spans="1:61">
      <c r="A2666">
        <v>2665</v>
      </c>
      <c r="B2666">
        <v>1002525169</v>
      </c>
      <c r="C2666">
        <v>3</v>
      </c>
      <c r="D2666" t="s">
        <v>55</v>
      </c>
      <c r="E2666">
        <v>5</v>
      </c>
      <c r="F2666" t="s">
        <v>228</v>
      </c>
      <c r="G2666" t="s">
        <v>121</v>
      </c>
      <c r="H2666" t="s">
        <v>284</v>
      </c>
      <c r="I2666" t="s">
        <v>213</v>
      </c>
      <c r="J2666" t="s">
        <v>214</v>
      </c>
      <c r="K2666" t="s">
        <v>149</v>
      </c>
      <c r="L2666" t="s">
        <v>215</v>
      </c>
      <c r="M2666" t="s">
        <v>76</v>
      </c>
      <c r="N2666" t="s">
        <v>216</v>
      </c>
      <c r="O2666" s="57">
        <v>46247.75204861111</v>
      </c>
      <c r="P2666" s="57">
        <v>46248.731006944443</v>
      </c>
      <c r="Q2666">
        <v>69365513</v>
      </c>
      <c r="S2666">
        <v>152437905624</v>
      </c>
      <c r="T2666" t="s">
        <v>9678</v>
      </c>
      <c r="U2666" t="s">
        <v>13658</v>
      </c>
      <c r="V2666" t="s">
        <v>9679</v>
      </c>
      <c r="Z2666">
        <v>113.212201930582</v>
      </c>
      <c r="AA2666">
        <v>-6.8978129848316403</v>
      </c>
      <c r="AB2666" t="s">
        <v>9680</v>
      </c>
      <c r="AC2666" t="s">
        <v>217</v>
      </c>
      <c r="AL2666" t="s">
        <v>218</v>
      </c>
      <c r="AM2666" t="s">
        <v>9122</v>
      </c>
      <c r="AN2666" t="s">
        <v>6</v>
      </c>
      <c r="AO2666" t="s">
        <v>9010</v>
      </c>
      <c r="AP2666" s="57">
        <v>46248.625</v>
      </c>
      <c r="AR2666" t="s">
        <v>219</v>
      </c>
      <c r="AS2666" t="s">
        <v>284</v>
      </c>
      <c r="AT2666" t="s">
        <v>231</v>
      </c>
      <c r="AU2666">
        <v>20260814</v>
      </c>
      <c r="AV2666" t="s">
        <v>222</v>
      </c>
      <c r="AW2666" t="s">
        <v>1018</v>
      </c>
      <c r="AX2666" t="s">
        <v>223</v>
      </c>
      <c r="BA2666" s="57">
        <v>46248.625</v>
      </c>
      <c r="BB2666" t="s">
        <v>9122</v>
      </c>
      <c r="BC2666">
        <v>2026</v>
      </c>
      <c r="BD2666">
        <v>8</v>
      </c>
      <c r="BE2666">
        <v>14</v>
      </c>
      <c r="BF2666" s="6">
        <f t="shared" si="123"/>
        <v>46248</v>
      </c>
      <c r="BG2666">
        <f t="shared" si="124"/>
        <v>-0.625</v>
      </c>
      <c r="BH2666" t="str">
        <f t="shared" si="125"/>
        <v>COMPLY</v>
      </c>
      <c r="BI2666" t="str">
        <f>VLOOKUP(H2666,Sheet2!$A$1:$B$270,2,FALSE)</f>
        <v>MADURA</v>
      </c>
    </row>
    <row r="2667" spans="1:61">
      <c r="A2667">
        <v>2666</v>
      </c>
      <c r="B2667">
        <v>1002513991</v>
      </c>
      <c r="C2667">
        <v>3</v>
      </c>
      <c r="D2667" t="s">
        <v>45</v>
      </c>
      <c r="E2667">
        <v>5</v>
      </c>
      <c r="F2667" t="s">
        <v>211</v>
      </c>
      <c r="G2667" t="s">
        <v>110</v>
      </c>
      <c r="H2667" t="s">
        <v>479</v>
      </c>
      <c r="I2667" t="s">
        <v>213</v>
      </c>
      <c r="J2667" t="s">
        <v>214</v>
      </c>
      <c r="K2667" t="s">
        <v>149</v>
      </c>
      <c r="L2667" t="s">
        <v>215</v>
      </c>
      <c r="M2667" t="s">
        <v>575</v>
      </c>
      <c r="N2667" t="s">
        <v>216</v>
      </c>
      <c r="O2667" s="57">
        <v>46241.418020833335</v>
      </c>
      <c r="P2667" s="57">
        <v>46242.792395833334</v>
      </c>
      <c r="Q2667">
        <v>69360511</v>
      </c>
      <c r="S2667">
        <v>172617203047</v>
      </c>
      <c r="T2667" t="s">
        <v>4526</v>
      </c>
      <c r="U2667" t="s">
        <v>5947</v>
      </c>
      <c r="V2667" t="s">
        <v>5948</v>
      </c>
      <c r="Z2667">
        <v>118.5814791</v>
      </c>
      <c r="AA2667">
        <v>-8.5120611000000004</v>
      </c>
      <c r="AB2667" t="s">
        <v>4529</v>
      </c>
      <c r="AC2667" t="s">
        <v>237</v>
      </c>
      <c r="AL2667" t="s">
        <v>218</v>
      </c>
      <c r="AM2667" t="s">
        <v>5949</v>
      </c>
      <c r="AN2667" t="s">
        <v>6</v>
      </c>
      <c r="AO2667" s="57">
        <v>46211.423703703702</v>
      </c>
      <c r="AP2667" s="57">
        <v>46242.541666666664</v>
      </c>
      <c r="AQ2667" t="s">
        <v>903</v>
      </c>
      <c r="AR2667" t="s">
        <v>14</v>
      </c>
      <c r="AS2667" t="s">
        <v>479</v>
      </c>
      <c r="AT2667" t="s">
        <v>221</v>
      </c>
      <c r="AV2667" t="s">
        <v>5950</v>
      </c>
      <c r="AW2667" t="s">
        <v>5951</v>
      </c>
      <c r="AX2667" t="s">
        <v>223</v>
      </c>
      <c r="BA2667" s="57">
        <v>46242.541666666664</v>
      </c>
      <c r="BB2667" t="s">
        <v>5949</v>
      </c>
      <c r="BF2667" s="6" t="e">
        <f t="shared" si="123"/>
        <v>#NUM!</v>
      </c>
      <c r="BG2667" t="e">
        <f t="shared" si="124"/>
        <v>#NUM!</v>
      </c>
      <c r="BH2667" t="e">
        <f t="shared" si="125"/>
        <v>#NUM!</v>
      </c>
      <c r="BI2667" t="str">
        <f>VLOOKUP(H2667,Sheet2!$A$1:$B$270,2,FALSE)</f>
        <v>BIMA</v>
      </c>
    </row>
    <row r="2668" spans="1:61">
      <c r="A2668">
        <v>2667</v>
      </c>
      <c r="B2668">
        <v>1002517590</v>
      </c>
      <c r="C2668">
        <v>3</v>
      </c>
      <c r="D2668" t="s">
        <v>49</v>
      </c>
      <c r="E2668">
        <v>4</v>
      </c>
      <c r="F2668" t="s">
        <v>252</v>
      </c>
      <c r="G2668" t="s">
        <v>255</v>
      </c>
      <c r="H2668" t="s">
        <v>556</v>
      </c>
      <c r="I2668" t="s">
        <v>213</v>
      </c>
      <c r="J2668" t="s">
        <v>214</v>
      </c>
      <c r="K2668" t="s">
        <v>149</v>
      </c>
      <c r="L2668" t="s">
        <v>215</v>
      </c>
      <c r="M2668" t="s">
        <v>575</v>
      </c>
      <c r="N2668" t="s">
        <v>216</v>
      </c>
      <c r="O2668" s="57">
        <v>46244.505520833336</v>
      </c>
      <c r="P2668" s="57">
        <v>46245.706770833334</v>
      </c>
      <c r="Q2668">
        <v>69362368</v>
      </c>
      <c r="S2668">
        <v>142283119755</v>
      </c>
      <c r="T2668" t="s">
        <v>6813</v>
      </c>
      <c r="U2668" t="s">
        <v>6814</v>
      </c>
      <c r="V2668" t="s">
        <v>6815</v>
      </c>
      <c r="Z2668">
        <v>109.1291394</v>
      </c>
      <c r="AA2668">
        <v>-7.0231688999999999</v>
      </c>
      <c r="AB2668" t="s">
        <v>6816</v>
      </c>
      <c r="AC2668" t="s">
        <v>237</v>
      </c>
      <c r="AL2668" t="s">
        <v>218</v>
      </c>
      <c r="AM2668" t="s">
        <v>6804</v>
      </c>
      <c r="AN2668" t="s">
        <v>6</v>
      </c>
      <c r="AO2668" s="57">
        <v>46303.506898148145</v>
      </c>
      <c r="AP2668" s="57">
        <v>46245.541666666664</v>
      </c>
      <c r="AR2668" t="s">
        <v>14</v>
      </c>
      <c r="AS2668" t="s">
        <v>556</v>
      </c>
      <c r="AT2668" t="s">
        <v>231</v>
      </c>
      <c r="AV2668" t="s">
        <v>7854</v>
      </c>
      <c r="AW2668" t="s">
        <v>1010</v>
      </c>
      <c r="AX2668" t="s">
        <v>223</v>
      </c>
      <c r="BA2668" s="57">
        <v>46245.541666666664</v>
      </c>
      <c r="BB2668" t="s">
        <v>6804</v>
      </c>
      <c r="BF2668" s="6" t="e">
        <f t="shared" si="123"/>
        <v>#NUM!</v>
      </c>
      <c r="BG2668" t="e">
        <f t="shared" si="124"/>
        <v>#NUM!</v>
      </c>
      <c r="BH2668" t="e">
        <f t="shared" si="125"/>
        <v>#NUM!</v>
      </c>
      <c r="BI2668" t="e">
        <f>VLOOKUP(H2668,Sheet2!$A$1:$B$270,2,FALSE)</f>
        <v>#N/A</v>
      </c>
    </row>
    <row r="2669" spans="1:61">
      <c r="A2669">
        <v>2668</v>
      </c>
      <c r="B2669">
        <v>1002526204</v>
      </c>
      <c r="C2669">
        <v>3</v>
      </c>
      <c r="D2669" t="s">
        <v>49</v>
      </c>
      <c r="E2669">
        <v>4</v>
      </c>
      <c r="F2669" t="s">
        <v>246</v>
      </c>
      <c r="G2669" t="s">
        <v>247</v>
      </c>
      <c r="H2669" t="s">
        <v>624</v>
      </c>
      <c r="I2669" t="s">
        <v>213</v>
      </c>
      <c r="J2669" t="s">
        <v>214</v>
      </c>
      <c r="K2669" t="s">
        <v>149</v>
      </c>
      <c r="M2669" t="s">
        <v>76</v>
      </c>
      <c r="N2669" t="s">
        <v>216</v>
      </c>
      <c r="O2669" s="57">
        <v>46248.485300925924</v>
      </c>
      <c r="P2669" s="57">
        <v>46249.508472222224</v>
      </c>
      <c r="Q2669">
        <v>69365950</v>
      </c>
      <c r="S2669">
        <v>143424113706</v>
      </c>
      <c r="T2669" t="s">
        <v>13659</v>
      </c>
      <c r="U2669" t="s">
        <v>13660</v>
      </c>
      <c r="V2669" t="s">
        <v>13661</v>
      </c>
      <c r="Z2669">
        <v>106.847913583159</v>
      </c>
      <c r="AA2669">
        <v>-6.1762045227519202</v>
      </c>
      <c r="AB2669" t="s">
        <v>13662</v>
      </c>
      <c r="AC2669" t="s">
        <v>226</v>
      </c>
      <c r="AL2669" t="s">
        <v>218</v>
      </c>
      <c r="AM2669" t="s">
        <v>13663</v>
      </c>
      <c r="AN2669" t="s">
        <v>6</v>
      </c>
      <c r="AO2669" t="s">
        <v>10172</v>
      </c>
      <c r="AP2669" s="57">
        <v>46250.333333333336</v>
      </c>
      <c r="AR2669" t="s">
        <v>219</v>
      </c>
      <c r="AS2669" t="s">
        <v>624</v>
      </c>
      <c r="AT2669" t="s">
        <v>231</v>
      </c>
      <c r="AU2669">
        <v>20260815</v>
      </c>
      <c r="AV2669" t="s">
        <v>222</v>
      </c>
      <c r="AW2669" t="s">
        <v>561</v>
      </c>
      <c r="AX2669" t="s">
        <v>223</v>
      </c>
      <c r="BA2669" s="57">
        <v>46250.333333333336</v>
      </c>
      <c r="BB2669" t="s">
        <v>13663</v>
      </c>
      <c r="BC2669">
        <v>2026</v>
      </c>
      <c r="BD2669">
        <v>8</v>
      </c>
      <c r="BE2669">
        <v>15</v>
      </c>
      <c r="BF2669" s="6">
        <f t="shared" si="123"/>
        <v>46249</v>
      </c>
      <c r="BG2669">
        <f t="shared" si="124"/>
        <v>-1.3333333333357587</v>
      </c>
      <c r="BH2669" t="str">
        <f t="shared" si="125"/>
        <v>COMPLY</v>
      </c>
      <c r="BI2669" t="e">
        <f>VLOOKUP(H2669,Sheet2!$A$1:$B$270,2,FALSE)</f>
        <v>#N/A</v>
      </c>
    </row>
    <row r="2670" spans="1:61">
      <c r="A2670">
        <v>2669</v>
      </c>
      <c r="B2670">
        <v>1002521375</v>
      </c>
      <c r="C2670">
        <v>3</v>
      </c>
      <c r="D2670" t="s">
        <v>49</v>
      </c>
      <c r="E2670">
        <v>4</v>
      </c>
      <c r="F2670" t="s">
        <v>252</v>
      </c>
      <c r="G2670" t="s">
        <v>255</v>
      </c>
      <c r="H2670" t="s">
        <v>912</v>
      </c>
      <c r="I2670" t="s">
        <v>213</v>
      </c>
      <c r="J2670" t="s">
        <v>214</v>
      </c>
      <c r="K2670" t="s">
        <v>149</v>
      </c>
      <c r="L2670" t="s">
        <v>215</v>
      </c>
      <c r="M2670" t="s">
        <v>76</v>
      </c>
      <c r="N2670" t="s">
        <v>216</v>
      </c>
      <c r="O2670" s="57">
        <v>46246.3909375</v>
      </c>
      <c r="P2670" s="57">
        <v>46246.792893518519</v>
      </c>
      <c r="Q2670">
        <v>69363890</v>
      </c>
      <c r="S2670">
        <v>146282105545</v>
      </c>
      <c r="T2670" t="s">
        <v>8746</v>
      </c>
      <c r="U2670" t="s">
        <v>8747</v>
      </c>
      <c r="V2670" t="s">
        <v>8748</v>
      </c>
      <c r="Z2670">
        <v>109.12540799999999</v>
      </c>
      <c r="AA2670">
        <v>-6.9307619999999996</v>
      </c>
      <c r="AB2670" t="s">
        <v>8749</v>
      </c>
      <c r="AC2670" t="s">
        <v>237</v>
      </c>
      <c r="AL2670" t="s">
        <v>218</v>
      </c>
      <c r="AM2670" t="s">
        <v>8750</v>
      </c>
      <c r="AN2670" t="s">
        <v>6</v>
      </c>
      <c r="AO2670" s="57">
        <v>46364.403136574074</v>
      </c>
      <c r="AP2670" s="57">
        <v>46247.333333333336</v>
      </c>
      <c r="AR2670" t="s">
        <v>219</v>
      </c>
      <c r="AS2670" t="s">
        <v>912</v>
      </c>
      <c r="AT2670" t="s">
        <v>231</v>
      </c>
      <c r="AU2670">
        <v>20260812</v>
      </c>
      <c r="AV2670" t="s">
        <v>222</v>
      </c>
      <c r="AW2670" t="s">
        <v>1018</v>
      </c>
      <c r="AX2670" t="s">
        <v>223</v>
      </c>
      <c r="BA2670" s="57">
        <v>46247.333333333336</v>
      </c>
      <c r="BB2670" t="s">
        <v>8750</v>
      </c>
      <c r="BC2670">
        <v>2026</v>
      </c>
      <c r="BD2670">
        <v>8</v>
      </c>
      <c r="BE2670">
        <v>12</v>
      </c>
      <c r="BF2670" s="6">
        <f t="shared" si="123"/>
        <v>46246</v>
      </c>
      <c r="BG2670">
        <f t="shared" si="124"/>
        <v>-1.3333333333357587</v>
      </c>
      <c r="BH2670" t="str">
        <f t="shared" si="125"/>
        <v>COMPLY</v>
      </c>
      <c r="BI2670" t="e">
        <f>VLOOKUP(H2670,Sheet2!$A$1:$B$270,2,FALSE)</f>
        <v>#N/A</v>
      </c>
    </row>
    <row r="2671" spans="1:61">
      <c r="A2671">
        <v>2670</v>
      </c>
      <c r="B2671">
        <v>1002511690</v>
      </c>
      <c r="C2671">
        <v>3</v>
      </c>
      <c r="D2671" t="s">
        <v>45</v>
      </c>
      <c r="E2671">
        <v>5</v>
      </c>
      <c r="F2671" t="s">
        <v>211</v>
      </c>
      <c r="G2671" t="s">
        <v>118</v>
      </c>
      <c r="H2671" t="s">
        <v>464</v>
      </c>
      <c r="I2671" t="s">
        <v>9798</v>
      </c>
      <c r="J2671" t="s">
        <v>214</v>
      </c>
      <c r="K2671" t="s">
        <v>149</v>
      </c>
      <c r="M2671" t="s">
        <v>76</v>
      </c>
      <c r="N2671" t="s">
        <v>10252</v>
      </c>
      <c r="O2671" s="57">
        <v>46240.415231481478</v>
      </c>
      <c r="P2671" s="57">
        <v>46240.560370370367</v>
      </c>
      <c r="Q2671">
        <v>69352623</v>
      </c>
      <c r="S2671">
        <v>172608206214</v>
      </c>
      <c r="T2671" t="s">
        <v>13664</v>
      </c>
      <c r="U2671" t="s">
        <v>13665</v>
      </c>
      <c r="V2671" t="s">
        <v>13666</v>
      </c>
      <c r="Z2671">
        <v>116.76226749999999</v>
      </c>
      <c r="AA2671">
        <v>-8.9674847999999994</v>
      </c>
      <c r="AB2671" t="s">
        <v>13667</v>
      </c>
      <c r="AC2671" t="s">
        <v>226</v>
      </c>
      <c r="AL2671" t="s">
        <v>218</v>
      </c>
      <c r="AM2671" t="s">
        <v>11851</v>
      </c>
      <c r="AN2671" t="s">
        <v>6</v>
      </c>
      <c r="AO2671" s="57">
        <v>46181.423634259256</v>
      </c>
      <c r="AR2671" t="s">
        <v>219</v>
      </c>
      <c r="AS2671" t="s">
        <v>464</v>
      </c>
      <c r="AT2671" t="s">
        <v>231</v>
      </c>
      <c r="AU2671">
        <v>20260806</v>
      </c>
      <c r="AV2671" t="s">
        <v>222</v>
      </c>
      <c r="AW2671" t="s">
        <v>8022</v>
      </c>
      <c r="AX2671" t="s">
        <v>223</v>
      </c>
      <c r="BA2671" s="57">
        <v>25569.291666666668</v>
      </c>
      <c r="BB2671" t="s">
        <v>11851</v>
      </c>
      <c r="BC2671">
        <v>2026</v>
      </c>
      <c r="BD2671">
        <v>8</v>
      </c>
      <c r="BE2671">
        <v>6</v>
      </c>
      <c r="BF2671" s="6">
        <f t="shared" si="123"/>
        <v>46240</v>
      </c>
      <c r="BG2671">
        <f t="shared" si="124"/>
        <v>20670.708333333332</v>
      </c>
      <c r="BH2671" t="str">
        <f t="shared" si="125"/>
        <v>NOT COMPLY</v>
      </c>
      <c r="BI2671" t="str">
        <f>VLOOKUP(H2671,Sheet2!$A$1:$B$270,2,FALSE)</f>
        <v>SUMBAWA</v>
      </c>
    </row>
    <row r="2672" spans="1:61">
      <c r="A2672">
        <v>2671</v>
      </c>
      <c r="B2672">
        <v>1002510598</v>
      </c>
      <c r="C2672">
        <v>3</v>
      </c>
      <c r="D2672" t="s">
        <v>34</v>
      </c>
      <c r="E2672">
        <v>5</v>
      </c>
      <c r="F2672" t="s">
        <v>585</v>
      </c>
      <c r="G2672" t="s">
        <v>83</v>
      </c>
      <c r="H2672" t="s">
        <v>325</v>
      </c>
      <c r="I2672" t="s">
        <v>213</v>
      </c>
      <c r="J2672" t="s">
        <v>214</v>
      </c>
      <c r="K2672" t="s">
        <v>149</v>
      </c>
      <c r="M2672" t="s">
        <v>76</v>
      </c>
      <c r="N2672" t="s">
        <v>216</v>
      </c>
      <c r="O2672" s="57">
        <v>46239.570231481484</v>
      </c>
      <c r="P2672" s="57">
        <v>46240.355069444442</v>
      </c>
      <c r="Q2672">
        <v>69357309</v>
      </c>
      <c r="S2672">
        <v>172401793397</v>
      </c>
      <c r="T2672" t="s">
        <v>3924</v>
      </c>
      <c r="U2672" t="s">
        <v>3925</v>
      </c>
      <c r="V2672" t="s">
        <v>3926</v>
      </c>
      <c r="Z2672">
        <v>115.2385</v>
      </c>
      <c r="AA2672">
        <v>-8.6734000000000009</v>
      </c>
      <c r="AB2672" t="s">
        <v>3927</v>
      </c>
      <c r="AC2672" t="s">
        <v>230</v>
      </c>
      <c r="AL2672" t="s">
        <v>218</v>
      </c>
      <c r="AM2672" t="s">
        <v>3928</v>
      </c>
      <c r="AN2672" t="s">
        <v>6</v>
      </c>
      <c r="AO2672" s="57">
        <v>46150.579699074071</v>
      </c>
      <c r="AR2672" t="s">
        <v>219</v>
      </c>
      <c r="AS2672" t="s">
        <v>325</v>
      </c>
      <c r="AT2672" t="s">
        <v>231</v>
      </c>
      <c r="AU2672">
        <v>20260806</v>
      </c>
      <c r="AV2672" t="s">
        <v>222</v>
      </c>
      <c r="AW2672" t="s">
        <v>561</v>
      </c>
      <c r="AX2672" t="s">
        <v>223</v>
      </c>
      <c r="BA2672" s="57">
        <v>46239.291666666664</v>
      </c>
      <c r="BB2672" t="s">
        <v>3928</v>
      </c>
      <c r="BC2672">
        <v>2026</v>
      </c>
      <c r="BD2672">
        <v>8</v>
      </c>
      <c r="BE2672">
        <v>6</v>
      </c>
      <c r="BF2672" s="6">
        <f t="shared" si="123"/>
        <v>46240</v>
      </c>
      <c r="BG2672">
        <f t="shared" si="124"/>
        <v>0.70833333333575865</v>
      </c>
      <c r="BH2672" t="str">
        <f t="shared" si="125"/>
        <v>COMPLY</v>
      </c>
      <c r="BI2672" t="str">
        <f>VLOOKUP(H2672,Sheet2!$A$1:$B$270,2,FALSE)</f>
        <v>SANUR</v>
      </c>
    </row>
    <row r="2673" spans="1:61">
      <c r="A2673">
        <v>2672</v>
      </c>
      <c r="B2673">
        <v>1002511623</v>
      </c>
      <c r="C2673">
        <v>3</v>
      </c>
      <c r="D2673" t="s">
        <v>59</v>
      </c>
      <c r="E2673">
        <v>4</v>
      </c>
      <c r="F2673" t="s">
        <v>224</v>
      </c>
      <c r="G2673" t="s">
        <v>607</v>
      </c>
      <c r="H2673" t="s">
        <v>964</v>
      </c>
      <c r="I2673" t="s">
        <v>213</v>
      </c>
      <c r="J2673" t="s">
        <v>214</v>
      </c>
      <c r="K2673" t="s">
        <v>149</v>
      </c>
      <c r="M2673" t="s">
        <v>236</v>
      </c>
      <c r="N2673" t="s">
        <v>216</v>
      </c>
      <c r="O2673" s="57">
        <v>46240.404548611114</v>
      </c>
      <c r="P2673" s="57">
        <v>46244.084085648145</v>
      </c>
      <c r="Q2673">
        <v>69359649</v>
      </c>
      <c r="S2673">
        <v>141362105046</v>
      </c>
      <c r="T2673" t="s">
        <v>3929</v>
      </c>
      <c r="U2673" t="s">
        <v>3930</v>
      </c>
      <c r="Z2673">
        <v>109.090851681036</v>
      </c>
      <c r="AA2673">
        <v>-7.66257153173835</v>
      </c>
      <c r="AB2673" t="s">
        <v>3931</v>
      </c>
      <c r="AC2673" t="s">
        <v>290</v>
      </c>
      <c r="AO2673" s="57">
        <v>46181.413252314815</v>
      </c>
      <c r="AR2673" t="s">
        <v>312</v>
      </c>
      <c r="AS2673" t="s">
        <v>964</v>
      </c>
      <c r="AT2673" t="s">
        <v>231</v>
      </c>
      <c r="AV2673" t="s">
        <v>904</v>
      </c>
      <c r="AW2673" t="s">
        <v>560</v>
      </c>
      <c r="AX2673" t="s">
        <v>223</v>
      </c>
      <c r="AZ2673" t="s">
        <v>904</v>
      </c>
      <c r="BF2673" s="6" t="e">
        <f t="shared" si="123"/>
        <v>#NUM!</v>
      </c>
      <c r="BG2673" t="e">
        <f t="shared" si="124"/>
        <v>#NUM!</v>
      </c>
      <c r="BH2673" t="e">
        <f t="shared" si="125"/>
        <v>#NUM!</v>
      </c>
      <c r="BI2673" t="e">
        <f>VLOOKUP(H2673,Sheet2!$A$1:$B$270,2,FALSE)</f>
        <v>#N/A</v>
      </c>
    </row>
    <row r="2674" spans="1:61">
      <c r="A2674">
        <v>2673</v>
      </c>
      <c r="B2674">
        <v>1002509821</v>
      </c>
      <c r="C2674">
        <v>3</v>
      </c>
      <c r="D2674" t="s">
        <v>42</v>
      </c>
      <c r="E2674">
        <v>5</v>
      </c>
      <c r="F2674" t="s">
        <v>233</v>
      </c>
      <c r="G2674" t="s">
        <v>101</v>
      </c>
      <c r="H2674" t="s">
        <v>437</v>
      </c>
      <c r="I2674" t="s">
        <v>213</v>
      </c>
      <c r="J2674" t="s">
        <v>214</v>
      </c>
      <c r="K2674" t="s">
        <v>149</v>
      </c>
      <c r="M2674" t="s">
        <v>575</v>
      </c>
      <c r="N2674" t="s">
        <v>216</v>
      </c>
      <c r="O2674" s="57">
        <v>46239.407743055555</v>
      </c>
      <c r="P2674" s="57">
        <v>46248.381863425922</v>
      </c>
      <c r="Q2674">
        <v>69358844</v>
      </c>
      <c r="S2674">
        <v>152331250913</v>
      </c>
      <c r="T2674" t="s">
        <v>3935</v>
      </c>
      <c r="U2674" t="s">
        <v>2880</v>
      </c>
      <c r="V2674" t="s">
        <v>3936</v>
      </c>
      <c r="Z2674">
        <v>112.62424470000001</v>
      </c>
      <c r="AA2674">
        <v>-7.4491252000000001</v>
      </c>
      <c r="AB2674" t="s">
        <v>3937</v>
      </c>
      <c r="AC2674" t="s">
        <v>230</v>
      </c>
      <c r="AL2674" t="s">
        <v>218</v>
      </c>
      <c r="AM2674" t="s">
        <v>1791</v>
      </c>
      <c r="AN2674" t="s">
        <v>6</v>
      </c>
      <c r="AO2674" s="57">
        <v>46150.413344907407</v>
      </c>
      <c r="AP2674" s="57">
        <v>46241.333333333336</v>
      </c>
      <c r="AQ2674" t="s">
        <v>564</v>
      </c>
      <c r="AR2674" t="s">
        <v>14</v>
      </c>
      <c r="AS2674" t="s">
        <v>437</v>
      </c>
      <c r="AT2674" t="s">
        <v>231</v>
      </c>
      <c r="AV2674" t="s">
        <v>9681</v>
      </c>
      <c r="AW2674" t="s">
        <v>561</v>
      </c>
      <c r="AX2674" t="s">
        <v>223</v>
      </c>
      <c r="BA2674" s="57">
        <v>46241.333333333336</v>
      </c>
      <c r="BB2674" t="s">
        <v>1791</v>
      </c>
      <c r="BF2674" s="6" t="e">
        <f t="shared" si="123"/>
        <v>#NUM!</v>
      </c>
      <c r="BG2674" t="e">
        <f t="shared" si="124"/>
        <v>#NUM!</v>
      </c>
      <c r="BH2674" t="e">
        <f t="shared" si="125"/>
        <v>#NUM!</v>
      </c>
      <c r="BI2674" t="str">
        <f>VLOOKUP(H2674,Sheet2!$A$1:$B$270,2,FALSE)</f>
        <v>SIDOARJO</v>
      </c>
    </row>
    <row r="2675" spans="1:61">
      <c r="A2675">
        <v>2674</v>
      </c>
      <c r="B2675">
        <v>1002516799</v>
      </c>
      <c r="C2675">
        <v>3</v>
      </c>
      <c r="D2675" t="s">
        <v>55</v>
      </c>
      <c r="E2675">
        <v>5</v>
      </c>
      <c r="F2675" t="s">
        <v>228</v>
      </c>
      <c r="G2675" t="s">
        <v>121</v>
      </c>
      <c r="H2675" t="s">
        <v>447</v>
      </c>
      <c r="I2675" t="s">
        <v>213</v>
      </c>
      <c r="J2675" t="s">
        <v>214</v>
      </c>
      <c r="K2675" t="s">
        <v>149</v>
      </c>
      <c r="L2675" t="s">
        <v>215</v>
      </c>
      <c r="M2675" t="s">
        <v>76</v>
      </c>
      <c r="N2675" t="s">
        <v>216</v>
      </c>
      <c r="O2675" s="57">
        <v>46244.349953703706</v>
      </c>
      <c r="P2675" s="57">
        <v>46244.781226851854</v>
      </c>
      <c r="Q2675">
        <v>69362047</v>
      </c>
      <c r="S2675">
        <v>152438901628</v>
      </c>
      <c r="T2675" t="s">
        <v>6822</v>
      </c>
      <c r="U2675" t="s">
        <v>6823</v>
      </c>
      <c r="V2675" t="s">
        <v>6824</v>
      </c>
      <c r="Z2675">
        <v>113.347449973225</v>
      </c>
      <c r="AA2675">
        <v>-7.0618371538331601</v>
      </c>
      <c r="AB2675" t="s">
        <v>6825</v>
      </c>
      <c r="AC2675" t="s">
        <v>217</v>
      </c>
      <c r="AL2675" t="s">
        <v>218</v>
      </c>
      <c r="AM2675" t="s">
        <v>6751</v>
      </c>
      <c r="AN2675" t="s">
        <v>6</v>
      </c>
      <c r="AO2675" s="57">
        <v>46303.361180555556</v>
      </c>
      <c r="AP2675" s="57">
        <v>46245.333333333336</v>
      </c>
      <c r="AR2675" t="s">
        <v>219</v>
      </c>
      <c r="AS2675" t="s">
        <v>447</v>
      </c>
      <c r="AT2675" t="s">
        <v>221</v>
      </c>
      <c r="AU2675">
        <v>20260810</v>
      </c>
      <c r="AV2675" t="s">
        <v>222</v>
      </c>
      <c r="AW2675" t="s">
        <v>979</v>
      </c>
      <c r="AX2675" t="s">
        <v>223</v>
      </c>
      <c r="BA2675" s="57">
        <v>46245.333333333336</v>
      </c>
      <c r="BB2675" t="s">
        <v>6751</v>
      </c>
      <c r="BC2675">
        <v>2026</v>
      </c>
      <c r="BD2675">
        <v>8</v>
      </c>
      <c r="BE2675">
        <v>10</v>
      </c>
      <c r="BF2675" s="6">
        <f t="shared" si="123"/>
        <v>46244</v>
      </c>
      <c r="BG2675">
        <f t="shared" si="124"/>
        <v>-1.3333333333357587</v>
      </c>
      <c r="BH2675" t="str">
        <f t="shared" si="125"/>
        <v>COMPLY</v>
      </c>
      <c r="BI2675" t="str">
        <f>VLOOKUP(H2675,Sheet2!$A$1:$B$270,2,FALSE)</f>
        <v>MADURA</v>
      </c>
    </row>
    <row r="2676" spans="1:61">
      <c r="A2676">
        <v>2675</v>
      </c>
      <c r="B2676">
        <v>1002525297</v>
      </c>
      <c r="C2676">
        <v>3</v>
      </c>
      <c r="D2676" t="s">
        <v>55</v>
      </c>
      <c r="E2676">
        <v>5</v>
      </c>
      <c r="F2676" t="s">
        <v>313</v>
      </c>
      <c r="G2676" t="s">
        <v>126</v>
      </c>
      <c r="H2676" t="s">
        <v>382</v>
      </c>
      <c r="I2676" t="s">
        <v>213</v>
      </c>
      <c r="J2676" t="s">
        <v>214</v>
      </c>
      <c r="K2676" t="s">
        <v>149</v>
      </c>
      <c r="M2676" t="s">
        <v>586</v>
      </c>
      <c r="N2676" t="s">
        <v>216</v>
      </c>
      <c r="O2676" s="57">
        <v>46247.836400462962</v>
      </c>
      <c r="P2676" s="57">
        <v>46248.353796296295</v>
      </c>
      <c r="Q2676">
        <v>69361781</v>
      </c>
      <c r="S2676">
        <v>152303248561</v>
      </c>
      <c r="T2676" t="s">
        <v>6103</v>
      </c>
      <c r="U2676" t="s">
        <v>9682</v>
      </c>
      <c r="V2676" t="s">
        <v>9683</v>
      </c>
      <c r="Z2676">
        <v>112.78255263</v>
      </c>
      <c r="AA2676">
        <v>-7.2667680749999999</v>
      </c>
      <c r="AB2676" t="s">
        <v>6106</v>
      </c>
      <c r="AC2676" t="s">
        <v>217</v>
      </c>
      <c r="AL2676" t="s">
        <v>218</v>
      </c>
      <c r="AM2676" t="s">
        <v>9684</v>
      </c>
      <c r="AN2676" t="s">
        <v>6</v>
      </c>
      <c r="AO2676" t="s">
        <v>9112</v>
      </c>
      <c r="AQ2676" t="s">
        <v>248</v>
      </c>
      <c r="AR2676" t="s">
        <v>14</v>
      </c>
      <c r="AS2676" t="s">
        <v>382</v>
      </c>
      <c r="AT2676" t="s">
        <v>231</v>
      </c>
      <c r="AV2676" t="s">
        <v>587</v>
      </c>
      <c r="AW2676" t="s">
        <v>562</v>
      </c>
      <c r="AX2676" t="s">
        <v>223</v>
      </c>
      <c r="BA2676" s="57">
        <v>46247.291666666664</v>
      </c>
      <c r="BB2676" t="s">
        <v>9684</v>
      </c>
      <c r="BF2676" s="6" t="e">
        <f t="shared" si="123"/>
        <v>#NUM!</v>
      </c>
      <c r="BG2676" t="e">
        <f t="shared" si="124"/>
        <v>#NUM!</v>
      </c>
      <c r="BH2676" t="e">
        <f t="shared" si="125"/>
        <v>#NUM!</v>
      </c>
      <c r="BI2676" t="str">
        <f>VLOOKUP(H2676,Sheet2!$A$1:$B$270,2,FALSE)</f>
        <v>SURABAYA SELATAN</v>
      </c>
    </row>
    <row r="2677" spans="1:61">
      <c r="A2677">
        <v>2676</v>
      </c>
      <c r="B2677">
        <v>1002507239</v>
      </c>
      <c r="C2677">
        <v>3</v>
      </c>
      <c r="D2677" t="s">
        <v>42</v>
      </c>
      <c r="E2677">
        <v>5</v>
      </c>
      <c r="F2677" t="s">
        <v>233</v>
      </c>
      <c r="G2677" t="s">
        <v>105</v>
      </c>
      <c r="H2677" t="s">
        <v>444</v>
      </c>
      <c r="I2677" t="s">
        <v>213</v>
      </c>
      <c r="J2677" t="s">
        <v>214</v>
      </c>
      <c r="K2677" t="s">
        <v>149</v>
      </c>
      <c r="M2677" t="s">
        <v>277</v>
      </c>
      <c r="N2677" t="s">
        <v>216</v>
      </c>
      <c r="O2677" s="57">
        <v>46238.420289351852</v>
      </c>
      <c r="P2677" s="57">
        <v>46247.64744212963</v>
      </c>
      <c r="Q2677">
        <v>69358024</v>
      </c>
      <c r="S2677">
        <v>152330220670</v>
      </c>
      <c r="T2677" t="s">
        <v>3938</v>
      </c>
      <c r="U2677" t="s">
        <v>3939</v>
      </c>
      <c r="V2677" t="s">
        <v>3940</v>
      </c>
      <c r="Z2677">
        <v>112.5595477</v>
      </c>
      <c r="AA2677">
        <v>-7.5436052</v>
      </c>
      <c r="AB2677" t="s">
        <v>3941</v>
      </c>
      <c r="AC2677" t="s">
        <v>230</v>
      </c>
      <c r="AL2677" t="s">
        <v>218</v>
      </c>
      <c r="AM2677" t="s">
        <v>3942</v>
      </c>
      <c r="AN2677" t="s">
        <v>6</v>
      </c>
      <c r="AO2677" s="57">
        <v>46120.423993055556</v>
      </c>
      <c r="AP2677" s="57">
        <v>46239.333333333336</v>
      </c>
      <c r="AQ2677" t="s">
        <v>6867</v>
      </c>
      <c r="AR2677" t="s">
        <v>278</v>
      </c>
      <c r="AS2677" t="s">
        <v>444</v>
      </c>
      <c r="AT2677" t="s">
        <v>231</v>
      </c>
      <c r="AV2677" t="s">
        <v>9685</v>
      </c>
      <c r="AW2677" t="s">
        <v>561</v>
      </c>
      <c r="AX2677" t="s">
        <v>223</v>
      </c>
      <c r="BA2677" s="57">
        <v>46239.333333333336</v>
      </c>
      <c r="BB2677" t="s">
        <v>3942</v>
      </c>
      <c r="BF2677" s="6" t="e">
        <f t="shared" si="123"/>
        <v>#NUM!</v>
      </c>
      <c r="BG2677" t="e">
        <f t="shared" si="124"/>
        <v>#NUM!</v>
      </c>
      <c r="BH2677" t="e">
        <f t="shared" si="125"/>
        <v>#NUM!</v>
      </c>
      <c r="BI2677" t="str">
        <f>VLOOKUP(H2677,Sheet2!$A$1:$B$270,2,FALSE)</f>
        <v>MOJOKERTO</v>
      </c>
    </row>
    <row r="2678" spans="1:61">
      <c r="A2678">
        <v>2677</v>
      </c>
      <c r="B2678">
        <v>1002517668</v>
      </c>
      <c r="C2678">
        <v>3</v>
      </c>
      <c r="D2678" t="s">
        <v>38</v>
      </c>
      <c r="E2678">
        <v>5</v>
      </c>
      <c r="F2678" t="s">
        <v>250</v>
      </c>
      <c r="G2678" t="s">
        <v>87</v>
      </c>
      <c r="H2678" t="s">
        <v>251</v>
      </c>
      <c r="I2678" t="s">
        <v>213</v>
      </c>
      <c r="J2678" t="s">
        <v>214</v>
      </c>
      <c r="K2678" t="s">
        <v>149</v>
      </c>
      <c r="M2678" t="s">
        <v>76</v>
      </c>
      <c r="N2678" t="s">
        <v>216</v>
      </c>
      <c r="O2678" s="57">
        <v>46244.539652777778</v>
      </c>
      <c r="P2678" s="57">
        <v>46244.596921296295</v>
      </c>
      <c r="Q2678">
        <v>69361415</v>
      </c>
      <c r="S2678">
        <v>152702232179</v>
      </c>
      <c r="T2678" t="s">
        <v>4669</v>
      </c>
      <c r="U2678" t="s">
        <v>6826</v>
      </c>
      <c r="V2678" t="s">
        <v>6827</v>
      </c>
      <c r="Z2678">
        <v>112.6529309</v>
      </c>
      <c r="AA2678">
        <v>-7.9227030999999997</v>
      </c>
      <c r="AB2678" t="s">
        <v>4672</v>
      </c>
      <c r="AC2678" t="s">
        <v>290</v>
      </c>
      <c r="AL2678" t="s">
        <v>218</v>
      </c>
      <c r="AM2678" t="s">
        <v>6828</v>
      </c>
      <c r="AN2678" t="s">
        <v>6</v>
      </c>
      <c r="AO2678" s="57">
        <v>46303.548472222225</v>
      </c>
      <c r="AR2678" t="s">
        <v>219</v>
      </c>
      <c r="AS2678" t="s">
        <v>251</v>
      </c>
      <c r="AT2678" t="s">
        <v>231</v>
      </c>
      <c r="AU2678">
        <v>20260810</v>
      </c>
      <c r="AV2678" t="s">
        <v>222</v>
      </c>
      <c r="AW2678" t="s">
        <v>1026</v>
      </c>
      <c r="AX2678" t="s">
        <v>223</v>
      </c>
      <c r="BA2678" s="57">
        <v>46244.291666666664</v>
      </c>
      <c r="BB2678" t="s">
        <v>6828</v>
      </c>
      <c r="BC2678">
        <v>2026</v>
      </c>
      <c r="BD2678">
        <v>8</v>
      </c>
      <c r="BE2678">
        <v>10</v>
      </c>
      <c r="BF2678" s="6">
        <f t="shared" si="123"/>
        <v>46244</v>
      </c>
      <c r="BG2678">
        <f t="shared" si="124"/>
        <v>-0.29166666666424135</v>
      </c>
      <c r="BH2678" t="str">
        <f t="shared" si="125"/>
        <v>COMPLY</v>
      </c>
      <c r="BI2678" t="str">
        <f>VLOOKUP(H2678,Sheet2!$A$1:$B$270,2,FALSE)</f>
        <v>BATU</v>
      </c>
    </row>
    <row r="2679" spans="1:61">
      <c r="A2679">
        <v>2678</v>
      </c>
      <c r="B2679">
        <v>1002509462</v>
      </c>
      <c r="C2679">
        <v>3</v>
      </c>
      <c r="D2679" t="s">
        <v>38</v>
      </c>
      <c r="E2679">
        <v>5</v>
      </c>
      <c r="F2679" t="s">
        <v>90</v>
      </c>
      <c r="G2679" t="s">
        <v>88</v>
      </c>
      <c r="H2679" t="s">
        <v>351</v>
      </c>
      <c r="I2679" t="s">
        <v>213</v>
      </c>
      <c r="J2679" t="s">
        <v>214</v>
      </c>
      <c r="K2679" t="s">
        <v>149</v>
      </c>
      <c r="L2679" t="s">
        <v>215</v>
      </c>
      <c r="M2679" t="s">
        <v>76</v>
      </c>
      <c r="N2679" t="s">
        <v>216</v>
      </c>
      <c r="O2679" s="57">
        <v>46238.802037037036</v>
      </c>
      <c r="P2679" s="57">
        <v>46239.773726851854</v>
      </c>
      <c r="Q2679">
        <v>69358694</v>
      </c>
      <c r="S2679">
        <v>152736209282</v>
      </c>
      <c r="T2679" t="s">
        <v>3943</v>
      </c>
      <c r="U2679" t="s">
        <v>3944</v>
      </c>
      <c r="V2679" t="s">
        <v>3945</v>
      </c>
      <c r="Z2679">
        <v>112.012428</v>
      </c>
      <c r="AA2679">
        <v>-8.0506139999999995</v>
      </c>
      <c r="AB2679" t="s">
        <v>3946</v>
      </c>
      <c r="AC2679" t="s">
        <v>237</v>
      </c>
      <c r="AL2679" t="s">
        <v>218</v>
      </c>
      <c r="AM2679" t="s">
        <v>3947</v>
      </c>
      <c r="AN2679" t="s">
        <v>6</v>
      </c>
      <c r="AO2679" s="57">
        <v>46120.809166666666</v>
      </c>
      <c r="AP2679" s="57">
        <v>46240.333333333336</v>
      </c>
      <c r="AR2679" t="s">
        <v>219</v>
      </c>
      <c r="AS2679" t="s">
        <v>351</v>
      </c>
      <c r="AT2679" t="s">
        <v>231</v>
      </c>
      <c r="AU2679">
        <v>20260805</v>
      </c>
      <c r="AV2679" t="s">
        <v>222</v>
      </c>
      <c r="AW2679" t="s">
        <v>1014</v>
      </c>
      <c r="AX2679" t="s">
        <v>223</v>
      </c>
      <c r="BA2679" s="57">
        <v>46240.333333333336</v>
      </c>
      <c r="BB2679" t="s">
        <v>3947</v>
      </c>
      <c r="BC2679">
        <v>2026</v>
      </c>
      <c r="BD2679">
        <v>8</v>
      </c>
      <c r="BE2679">
        <v>5</v>
      </c>
      <c r="BF2679" s="6">
        <f t="shared" si="123"/>
        <v>46239</v>
      </c>
      <c r="BG2679">
        <f t="shared" si="124"/>
        <v>-1.3333333333357587</v>
      </c>
      <c r="BH2679" t="str">
        <f t="shared" si="125"/>
        <v>COMPLY</v>
      </c>
      <c r="BI2679" t="str">
        <f>VLOOKUP(H2679,Sheet2!$A$1:$B$270,2,FALSE)</f>
        <v>BLITAR</v>
      </c>
    </row>
    <row r="2680" spans="1:61">
      <c r="A2680">
        <v>2679</v>
      </c>
      <c r="B2680">
        <v>1002525397</v>
      </c>
      <c r="C2680">
        <v>3</v>
      </c>
      <c r="D2680" t="s">
        <v>51</v>
      </c>
      <c r="E2680">
        <v>4</v>
      </c>
      <c r="F2680" t="s">
        <v>273</v>
      </c>
      <c r="G2680" t="s">
        <v>339</v>
      </c>
      <c r="H2680" t="s">
        <v>1075</v>
      </c>
      <c r="I2680" t="s">
        <v>213</v>
      </c>
      <c r="J2680" t="s">
        <v>214</v>
      </c>
      <c r="K2680" t="s">
        <v>149</v>
      </c>
      <c r="L2680" t="s">
        <v>215</v>
      </c>
      <c r="M2680" t="s">
        <v>76</v>
      </c>
      <c r="N2680" t="s">
        <v>216</v>
      </c>
      <c r="O2680" s="57">
        <v>46248.316631944443</v>
      </c>
      <c r="P2680" s="57">
        <v>46249.780034722222</v>
      </c>
      <c r="Q2680">
        <v>69365582</v>
      </c>
      <c r="S2680">
        <v>142552107775</v>
      </c>
      <c r="T2680" t="s">
        <v>7461</v>
      </c>
      <c r="U2680" t="s">
        <v>7462</v>
      </c>
      <c r="V2680" t="s">
        <v>13668</v>
      </c>
      <c r="Z2680">
        <v>111.58344510000001</v>
      </c>
      <c r="AA2680">
        <v>-7.1494935999999996</v>
      </c>
      <c r="AB2680" t="s">
        <v>13669</v>
      </c>
      <c r="AC2680" t="s">
        <v>237</v>
      </c>
      <c r="AL2680" t="s">
        <v>218</v>
      </c>
      <c r="AM2680" t="s">
        <v>9909</v>
      </c>
      <c r="AN2680" t="s">
        <v>6</v>
      </c>
      <c r="AO2680" t="s">
        <v>13670</v>
      </c>
      <c r="AP2680" s="57">
        <v>46249.333333333336</v>
      </c>
      <c r="AR2680" t="s">
        <v>219</v>
      </c>
      <c r="AS2680" t="s">
        <v>1075</v>
      </c>
      <c r="AT2680" t="s">
        <v>231</v>
      </c>
      <c r="AU2680">
        <v>20260815</v>
      </c>
      <c r="AV2680" t="s">
        <v>222</v>
      </c>
      <c r="AW2680" t="s">
        <v>1015</v>
      </c>
      <c r="AX2680" t="s">
        <v>223</v>
      </c>
      <c r="BA2680" s="57">
        <v>46249.333333333336</v>
      </c>
      <c r="BB2680" t="s">
        <v>9909</v>
      </c>
      <c r="BC2680">
        <v>2026</v>
      </c>
      <c r="BD2680">
        <v>8</v>
      </c>
      <c r="BE2680">
        <v>15</v>
      </c>
      <c r="BF2680" s="6">
        <f t="shared" si="123"/>
        <v>46249</v>
      </c>
      <c r="BG2680">
        <f t="shared" si="124"/>
        <v>-0.33333333333575865</v>
      </c>
      <c r="BH2680" t="str">
        <f t="shared" si="125"/>
        <v>COMPLY</v>
      </c>
      <c r="BI2680" t="e">
        <f>VLOOKUP(H2680,Sheet2!$A$1:$B$270,2,FALSE)</f>
        <v>#N/A</v>
      </c>
    </row>
    <row r="2681" spans="1:61">
      <c r="A2681">
        <v>2680</v>
      </c>
      <c r="B2681">
        <v>1002510594</v>
      </c>
      <c r="C2681">
        <v>3</v>
      </c>
      <c r="D2681" t="s">
        <v>59</v>
      </c>
      <c r="E2681">
        <v>4</v>
      </c>
      <c r="F2681" t="s">
        <v>567</v>
      </c>
      <c r="G2681" t="s">
        <v>906</v>
      </c>
      <c r="H2681" t="s">
        <v>920</v>
      </c>
      <c r="I2681" t="s">
        <v>213</v>
      </c>
      <c r="J2681" t="s">
        <v>214</v>
      </c>
      <c r="K2681" t="s">
        <v>149</v>
      </c>
      <c r="M2681" t="s">
        <v>1039</v>
      </c>
      <c r="N2681" t="s">
        <v>216</v>
      </c>
      <c r="O2681" s="57">
        <v>46239.568472222221</v>
      </c>
      <c r="P2681" s="57">
        <v>46240.572939814818</v>
      </c>
      <c r="Q2681">
        <v>69359162</v>
      </c>
      <c r="S2681">
        <v>146136130059</v>
      </c>
      <c r="T2681" t="s">
        <v>3316</v>
      </c>
      <c r="Z2681">
        <v>110.246213</v>
      </c>
      <c r="AA2681">
        <v>-7.8644360000000004</v>
      </c>
      <c r="AB2681" t="s">
        <v>3317</v>
      </c>
      <c r="AC2681" t="s">
        <v>290</v>
      </c>
      <c r="AO2681" s="57">
        <v>46150.56925925926</v>
      </c>
      <c r="AS2681" t="s">
        <v>920</v>
      </c>
      <c r="AT2681" t="s">
        <v>231</v>
      </c>
      <c r="AV2681" t="s">
        <v>1039</v>
      </c>
      <c r="AW2681" t="s">
        <v>915</v>
      </c>
      <c r="AX2681" t="s">
        <v>223</v>
      </c>
      <c r="BF2681" s="6" t="e">
        <f t="shared" si="123"/>
        <v>#NUM!</v>
      </c>
      <c r="BG2681" t="e">
        <f t="shared" si="124"/>
        <v>#NUM!</v>
      </c>
      <c r="BH2681" t="e">
        <f t="shared" si="125"/>
        <v>#NUM!</v>
      </c>
      <c r="BI2681" t="e">
        <f>VLOOKUP(H2681,Sheet2!$A$1:$B$270,2,FALSE)</f>
        <v>#N/A</v>
      </c>
    </row>
    <row r="2682" spans="1:61">
      <c r="A2682">
        <v>2681</v>
      </c>
      <c r="B2682">
        <v>1002504602</v>
      </c>
      <c r="C2682">
        <v>3</v>
      </c>
      <c r="D2682" t="s">
        <v>42</v>
      </c>
      <c r="E2682">
        <v>5</v>
      </c>
      <c r="F2682" t="s">
        <v>233</v>
      </c>
      <c r="G2682" t="s">
        <v>105</v>
      </c>
      <c r="H2682" t="s">
        <v>299</v>
      </c>
      <c r="I2682" t="s">
        <v>213</v>
      </c>
      <c r="J2682" t="s">
        <v>214</v>
      </c>
      <c r="K2682" t="s">
        <v>149</v>
      </c>
      <c r="M2682" t="s">
        <v>76</v>
      </c>
      <c r="N2682" t="s">
        <v>216</v>
      </c>
      <c r="O2682" s="57">
        <v>46235.58016203704</v>
      </c>
      <c r="P2682" s="57">
        <v>46235.827893518515</v>
      </c>
      <c r="Q2682">
        <v>69356740</v>
      </c>
      <c r="S2682">
        <v>152313207113</v>
      </c>
      <c r="T2682" t="s">
        <v>3953</v>
      </c>
      <c r="U2682" t="s">
        <v>3954</v>
      </c>
      <c r="V2682" t="s">
        <v>3955</v>
      </c>
      <c r="Z2682">
        <v>112.3360168</v>
      </c>
      <c r="AA2682">
        <v>-7.4538650999999998</v>
      </c>
      <c r="AB2682" t="s">
        <v>3956</v>
      </c>
      <c r="AC2682" t="s">
        <v>230</v>
      </c>
      <c r="AL2682" t="s">
        <v>218</v>
      </c>
      <c r="AM2682" t="s">
        <v>3957</v>
      </c>
      <c r="AN2682" t="s">
        <v>6</v>
      </c>
      <c r="AO2682" s="57">
        <v>46030.590185185189</v>
      </c>
      <c r="AP2682" s="57">
        <v>46236.541666666664</v>
      </c>
      <c r="AR2682" t="s">
        <v>219</v>
      </c>
      <c r="AS2682" t="s">
        <v>299</v>
      </c>
      <c r="AT2682" t="s">
        <v>231</v>
      </c>
      <c r="AU2682">
        <v>20260801</v>
      </c>
      <c r="AV2682" t="s">
        <v>222</v>
      </c>
      <c r="AW2682" t="s">
        <v>561</v>
      </c>
      <c r="AX2682" t="s">
        <v>223</v>
      </c>
      <c r="BA2682" s="57">
        <v>46236.541666666664</v>
      </c>
      <c r="BB2682" t="s">
        <v>3957</v>
      </c>
      <c r="BC2682">
        <v>2026</v>
      </c>
      <c r="BD2682">
        <v>8</v>
      </c>
      <c r="BE2682">
        <v>1</v>
      </c>
      <c r="BF2682" s="6">
        <f t="shared" si="123"/>
        <v>46235</v>
      </c>
      <c r="BG2682">
        <f t="shared" si="124"/>
        <v>-1.5416666666642413</v>
      </c>
      <c r="BH2682" t="str">
        <f t="shared" si="125"/>
        <v>COMPLY</v>
      </c>
      <c r="BI2682" t="str">
        <f>VLOOKUP(H2682,Sheet2!$A$1:$B$270,2,FALSE)</f>
        <v>MOJOKERTO</v>
      </c>
    </row>
    <row r="2683" spans="1:61">
      <c r="A2683">
        <v>2682</v>
      </c>
      <c r="B2683">
        <v>1002521935</v>
      </c>
      <c r="C2683">
        <v>3</v>
      </c>
      <c r="D2683" t="s">
        <v>38</v>
      </c>
      <c r="E2683">
        <v>5</v>
      </c>
      <c r="F2683" t="s">
        <v>250</v>
      </c>
      <c r="G2683" t="s">
        <v>87</v>
      </c>
      <c r="H2683" t="s">
        <v>251</v>
      </c>
      <c r="I2683" t="s">
        <v>213</v>
      </c>
      <c r="J2683" t="s">
        <v>214</v>
      </c>
      <c r="K2683" t="s">
        <v>149</v>
      </c>
      <c r="L2683" t="s">
        <v>215</v>
      </c>
      <c r="M2683" t="s">
        <v>76</v>
      </c>
      <c r="N2683" t="s">
        <v>216</v>
      </c>
      <c r="O2683" s="57">
        <v>46246.501342592594</v>
      </c>
      <c r="P2683" s="57">
        <v>46247.575543981482</v>
      </c>
      <c r="Q2683">
        <v>69364146</v>
      </c>
      <c r="S2683">
        <v>152702232220</v>
      </c>
      <c r="T2683" t="s">
        <v>8751</v>
      </c>
      <c r="U2683" t="s">
        <v>8752</v>
      </c>
      <c r="V2683" t="s">
        <v>8753</v>
      </c>
      <c r="Z2683">
        <v>112.634845</v>
      </c>
      <c r="AA2683">
        <v>-7.9105672</v>
      </c>
      <c r="AB2683" t="s">
        <v>8754</v>
      </c>
      <c r="AC2683" t="s">
        <v>237</v>
      </c>
      <c r="AL2683" t="s">
        <v>218</v>
      </c>
      <c r="AM2683" t="s">
        <v>8065</v>
      </c>
      <c r="AN2683" t="s">
        <v>6</v>
      </c>
      <c r="AO2683" s="57">
        <v>46364.507094907407</v>
      </c>
      <c r="AP2683" s="57">
        <v>46247.333333333336</v>
      </c>
      <c r="AR2683" t="s">
        <v>219</v>
      </c>
      <c r="AS2683" t="s">
        <v>251</v>
      </c>
      <c r="AT2683" t="s">
        <v>231</v>
      </c>
      <c r="AU2683">
        <v>20260813</v>
      </c>
      <c r="AV2683" t="s">
        <v>222</v>
      </c>
      <c r="AW2683" t="s">
        <v>1018</v>
      </c>
      <c r="AX2683" t="s">
        <v>223</v>
      </c>
      <c r="BA2683" s="57">
        <v>46247.333333333336</v>
      </c>
      <c r="BB2683" t="s">
        <v>8065</v>
      </c>
      <c r="BC2683">
        <v>2026</v>
      </c>
      <c r="BD2683">
        <v>8</v>
      </c>
      <c r="BE2683">
        <v>13</v>
      </c>
      <c r="BF2683" s="6">
        <f t="shared" si="123"/>
        <v>46247</v>
      </c>
      <c r="BG2683">
        <f t="shared" si="124"/>
        <v>-0.33333333333575865</v>
      </c>
      <c r="BH2683" t="str">
        <f t="shared" si="125"/>
        <v>COMPLY</v>
      </c>
      <c r="BI2683" t="str">
        <f>VLOOKUP(H2683,Sheet2!$A$1:$B$270,2,FALSE)</f>
        <v>BATU</v>
      </c>
    </row>
    <row r="2684" spans="1:61">
      <c r="A2684">
        <v>2683</v>
      </c>
      <c r="B2684">
        <v>1002515938</v>
      </c>
      <c r="C2684">
        <v>3</v>
      </c>
      <c r="D2684" t="s">
        <v>38</v>
      </c>
      <c r="E2684">
        <v>5</v>
      </c>
      <c r="F2684" t="s">
        <v>90</v>
      </c>
      <c r="G2684" t="s">
        <v>93</v>
      </c>
      <c r="H2684" t="s">
        <v>302</v>
      </c>
      <c r="I2684" t="s">
        <v>213</v>
      </c>
      <c r="J2684" t="s">
        <v>214</v>
      </c>
      <c r="K2684" t="s">
        <v>149</v>
      </c>
      <c r="L2684" t="s">
        <v>215</v>
      </c>
      <c r="M2684" t="s">
        <v>586</v>
      </c>
      <c r="N2684" t="s">
        <v>216</v>
      </c>
      <c r="O2684" s="57">
        <v>46242.553449074076</v>
      </c>
      <c r="P2684" s="57">
        <v>46247.417372685188</v>
      </c>
      <c r="Q2684">
        <v>69361465</v>
      </c>
      <c r="S2684">
        <v>152611229855</v>
      </c>
      <c r="T2684" t="s">
        <v>5964</v>
      </c>
      <c r="U2684" t="s">
        <v>5169</v>
      </c>
      <c r="V2684" t="s">
        <v>5965</v>
      </c>
      <c r="Z2684">
        <v>112.02078206768201</v>
      </c>
      <c r="AA2684">
        <v>-7.6035256290969002</v>
      </c>
      <c r="AB2684" t="s">
        <v>5966</v>
      </c>
      <c r="AC2684" t="s">
        <v>237</v>
      </c>
      <c r="AL2684" t="s">
        <v>218</v>
      </c>
      <c r="AM2684" t="s">
        <v>5967</v>
      </c>
      <c r="AN2684" t="s">
        <v>6</v>
      </c>
      <c r="AO2684" s="57">
        <v>46242.559374999997</v>
      </c>
      <c r="AP2684" s="57">
        <v>46244.541666666664</v>
      </c>
      <c r="AQ2684" t="s">
        <v>248</v>
      </c>
      <c r="AR2684" t="s">
        <v>14</v>
      </c>
      <c r="AS2684" t="s">
        <v>302</v>
      </c>
      <c r="AT2684" t="s">
        <v>231</v>
      </c>
      <c r="AV2684" t="s">
        <v>587</v>
      </c>
      <c r="AW2684" t="s">
        <v>1020</v>
      </c>
      <c r="AX2684" t="s">
        <v>223</v>
      </c>
      <c r="BA2684" s="57">
        <v>46244.541666666664</v>
      </c>
      <c r="BB2684" t="s">
        <v>5967</v>
      </c>
      <c r="BF2684" s="6" t="e">
        <f t="shared" si="123"/>
        <v>#NUM!</v>
      </c>
      <c r="BG2684" t="e">
        <f t="shared" si="124"/>
        <v>#NUM!</v>
      </c>
      <c r="BH2684" t="e">
        <f t="shared" si="125"/>
        <v>#NUM!</v>
      </c>
      <c r="BI2684" t="str">
        <f>VLOOKUP(H2684,Sheet2!$A$1:$B$270,2,FALSE)</f>
        <v>NGANJUK</v>
      </c>
    </row>
    <row r="2685" spans="1:61">
      <c r="A2685">
        <v>2684</v>
      </c>
      <c r="B2685">
        <v>1002528246</v>
      </c>
      <c r="C2685">
        <v>3</v>
      </c>
      <c r="D2685" t="s">
        <v>38</v>
      </c>
      <c r="E2685">
        <v>5</v>
      </c>
      <c r="F2685" t="s">
        <v>90</v>
      </c>
      <c r="G2685" t="s">
        <v>88</v>
      </c>
      <c r="H2685" t="s">
        <v>351</v>
      </c>
      <c r="I2685" t="s">
        <v>213</v>
      </c>
      <c r="J2685" t="s">
        <v>214</v>
      </c>
      <c r="K2685" t="s">
        <v>149</v>
      </c>
      <c r="L2685" t="s">
        <v>215</v>
      </c>
      <c r="M2685" t="s">
        <v>76</v>
      </c>
      <c r="N2685" t="s">
        <v>216</v>
      </c>
      <c r="O2685" s="57">
        <v>46249.53052083333</v>
      </c>
      <c r="P2685" s="57">
        <v>46250.87945601852</v>
      </c>
      <c r="Q2685">
        <v>69366839</v>
      </c>
      <c r="S2685">
        <v>152736205289</v>
      </c>
      <c r="T2685" t="s">
        <v>13671</v>
      </c>
      <c r="U2685" t="s">
        <v>13672</v>
      </c>
      <c r="V2685" t="s">
        <v>13673</v>
      </c>
      <c r="Z2685">
        <v>112.06252098083399</v>
      </c>
      <c r="AA2685">
        <v>-8.0615978573587892</v>
      </c>
      <c r="AB2685" t="s">
        <v>13674</v>
      </c>
      <c r="AC2685" t="s">
        <v>217</v>
      </c>
      <c r="AL2685" t="s">
        <v>218</v>
      </c>
      <c r="AM2685" t="s">
        <v>13675</v>
      </c>
      <c r="AN2685" t="s">
        <v>6</v>
      </c>
      <c r="AO2685" t="s">
        <v>12016</v>
      </c>
      <c r="AP2685" s="57">
        <v>46250.541666666664</v>
      </c>
      <c r="AR2685" t="s">
        <v>219</v>
      </c>
      <c r="AS2685" t="s">
        <v>351</v>
      </c>
      <c r="AT2685" t="s">
        <v>231</v>
      </c>
      <c r="AU2685">
        <v>20260816</v>
      </c>
      <c r="AV2685" t="s">
        <v>222</v>
      </c>
      <c r="AW2685" t="s">
        <v>1021</v>
      </c>
      <c r="AX2685" t="s">
        <v>223</v>
      </c>
      <c r="BA2685" s="57">
        <v>46250.541666666664</v>
      </c>
      <c r="BB2685" t="s">
        <v>13675</v>
      </c>
      <c r="BC2685">
        <v>2026</v>
      </c>
      <c r="BD2685">
        <v>8</v>
      </c>
      <c r="BE2685">
        <v>16</v>
      </c>
      <c r="BF2685" s="6">
        <f t="shared" si="123"/>
        <v>46250</v>
      </c>
      <c r="BG2685">
        <f t="shared" si="124"/>
        <v>-0.54166666666424135</v>
      </c>
      <c r="BH2685" t="str">
        <f t="shared" si="125"/>
        <v>COMPLY</v>
      </c>
      <c r="BI2685" t="str">
        <f>VLOOKUP(H2685,Sheet2!$A$1:$B$270,2,FALSE)</f>
        <v>BLITAR</v>
      </c>
    </row>
    <row r="2686" spans="1:61">
      <c r="A2686">
        <v>2685</v>
      </c>
      <c r="B2686">
        <v>1002526100</v>
      </c>
      <c r="C2686">
        <v>3</v>
      </c>
      <c r="D2686" t="s">
        <v>42</v>
      </c>
      <c r="E2686">
        <v>5</v>
      </c>
      <c r="F2686" t="s">
        <v>106</v>
      </c>
      <c r="G2686" t="s">
        <v>107</v>
      </c>
      <c r="H2686" t="s">
        <v>353</v>
      </c>
      <c r="I2686" t="s">
        <v>213</v>
      </c>
      <c r="J2686" t="s">
        <v>214</v>
      </c>
      <c r="K2686" t="s">
        <v>149</v>
      </c>
      <c r="M2686" t="s">
        <v>76</v>
      </c>
      <c r="N2686" t="s">
        <v>216</v>
      </c>
      <c r="O2686" s="57">
        <v>46248.471435185187</v>
      </c>
      <c r="P2686" s="57">
        <v>46248.643078703702</v>
      </c>
      <c r="Q2686">
        <v>69365911</v>
      </c>
      <c r="S2686">
        <v>152509216317</v>
      </c>
      <c r="T2686" t="s">
        <v>13676</v>
      </c>
      <c r="U2686" t="s">
        <v>13677</v>
      </c>
      <c r="V2686" t="s">
        <v>13678</v>
      </c>
      <c r="Z2686">
        <v>113.3878206</v>
      </c>
      <c r="AA2686">
        <v>-7.8115274000000001</v>
      </c>
      <c r="AB2686" t="s">
        <v>13679</v>
      </c>
      <c r="AC2686" t="s">
        <v>230</v>
      </c>
      <c r="AL2686" t="s">
        <v>218</v>
      </c>
      <c r="AM2686" t="s">
        <v>13680</v>
      </c>
      <c r="AN2686" t="s">
        <v>6</v>
      </c>
      <c r="AO2686" t="s">
        <v>10172</v>
      </c>
      <c r="AP2686" s="57">
        <v>46249.541666666664</v>
      </c>
      <c r="AR2686" t="s">
        <v>219</v>
      </c>
      <c r="AS2686" t="s">
        <v>353</v>
      </c>
      <c r="AT2686" t="s">
        <v>231</v>
      </c>
      <c r="AU2686">
        <v>20260814</v>
      </c>
      <c r="AV2686" t="s">
        <v>222</v>
      </c>
      <c r="AW2686" t="s">
        <v>561</v>
      </c>
      <c r="AX2686" t="s">
        <v>223</v>
      </c>
      <c r="BA2686" s="57">
        <v>46249.541666666664</v>
      </c>
      <c r="BB2686" t="s">
        <v>13680</v>
      </c>
      <c r="BC2686">
        <v>2026</v>
      </c>
      <c r="BD2686">
        <v>8</v>
      </c>
      <c r="BE2686">
        <v>14</v>
      </c>
      <c r="BF2686" s="6">
        <f t="shared" si="123"/>
        <v>46248</v>
      </c>
      <c r="BG2686">
        <f t="shared" si="124"/>
        <v>-1.5416666666642413</v>
      </c>
      <c r="BH2686" t="str">
        <f t="shared" si="125"/>
        <v>COMPLY</v>
      </c>
      <c r="BI2686" t="str">
        <f>VLOOKUP(H2686,Sheet2!$A$1:$B$270,2,FALSE)</f>
        <v>PROBOLINGGO</v>
      </c>
    </row>
    <row r="2687" spans="1:61">
      <c r="A2687">
        <v>2686</v>
      </c>
      <c r="B2687">
        <v>1002519992</v>
      </c>
      <c r="C2687">
        <v>3</v>
      </c>
      <c r="D2687" t="s">
        <v>55</v>
      </c>
      <c r="E2687">
        <v>5</v>
      </c>
      <c r="F2687" t="s">
        <v>228</v>
      </c>
      <c r="G2687" t="s">
        <v>121</v>
      </c>
      <c r="H2687" t="s">
        <v>492</v>
      </c>
      <c r="I2687" t="s">
        <v>213</v>
      </c>
      <c r="J2687" t="s">
        <v>214</v>
      </c>
      <c r="K2687" t="s">
        <v>149</v>
      </c>
      <c r="L2687" t="s">
        <v>215</v>
      </c>
      <c r="M2687" t="s">
        <v>575</v>
      </c>
      <c r="N2687" t="s">
        <v>216</v>
      </c>
      <c r="O2687" s="57">
        <v>46245.576354166667</v>
      </c>
      <c r="P2687" s="57">
        <v>46248.365613425929</v>
      </c>
      <c r="Q2687">
        <v>69363363</v>
      </c>
      <c r="S2687">
        <v>152439202698</v>
      </c>
      <c r="T2687" t="s">
        <v>7855</v>
      </c>
      <c r="U2687" t="s">
        <v>7856</v>
      </c>
      <c r="V2687" t="s">
        <v>7857</v>
      </c>
      <c r="Z2687">
        <v>112.929484024643</v>
      </c>
      <c r="AA2687">
        <v>-6.9886381653543799</v>
      </c>
      <c r="AB2687" t="s">
        <v>7858</v>
      </c>
      <c r="AC2687" t="s">
        <v>217</v>
      </c>
      <c r="AL2687" t="s">
        <v>218</v>
      </c>
      <c r="AM2687" t="s">
        <v>7102</v>
      </c>
      <c r="AN2687" t="s">
        <v>6</v>
      </c>
      <c r="AO2687" s="57">
        <v>46334.579965277779</v>
      </c>
      <c r="AP2687" s="57">
        <v>46246.541666666664</v>
      </c>
      <c r="AQ2687" t="s">
        <v>248</v>
      </c>
      <c r="AR2687" t="s">
        <v>14</v>
      </c>
      <c r="AS2687" t="s">
        <v>492</v>
      </c>
      <c r="AT2687" t="s">
        <v>231</v>
      </c>
      <c r="AV2687" t="s">
        <v>9686</v>
      </c>
      <c r="AW2687" t="s">
        <v>1012</v>
      </c>
      <c r="AX2687" t="s">
        <v>223</v>
      </c>
      <c r="BA2687" s="57">
        <v>46246.541666666664</v>
      </c>
      <c r="BB2687" t="s">
        <v>7102</v>
      </c>
      <c r="BF2687" s="6" t="e">
        <f t="shared" si="123"/>
        <v>#NUM!</v>
      </c>
      <c r="BG2687" t="e">
        <f t="shared" si="124"/>
        <v>#NUM!</v>
      </c>
      <c r="BH2687" t="e">
        <f t="shared" si="125"/>
        <v>#NUM!</v>
      </c>
      <c r="BI2687" t="str">
        <f>VLOOKUP(H2687,Sheet2!$A$1:$B$270,2,FALSE)</f>
        <v>MADURA</v>
      </c>
    </row>
    <row r="2688" spans="1:61">
      <c r="A2688">
        <v>2687</v>
      </c>
      <c r="B2688">
        <v>1002513629</v>
      </c>
      <c r="C2688">
        <v>3</v>
      </c>
      <c r="D2688" t="s">
        <v>38</v>
      </c>
      <c r="E2688">
        <v>5</v>
      </c>
      <c r="F2688" t="s">
        <v>250</v>
      </c>
      <c r="G2688" t="s">
        <v>91</v>
      </c>
      <c r="H2688" t="s">
        <v>398</v>
      </c>
      <c r="I2688" t="s">
        <v>213</v>
      </c>
      <c r="J2688" t="s">
        <v>214</v>
      </c>
      <c r="K2688" t="s">
        <v>149</v>
      </c>
      <c r="L2688" t="s">
        <v>215</v>
      </c>
      <c r="M2688" t="s">
        <v>575</v>
      </c>
      <c r="N2688" t="s">
        <v>216</v>
      </c>
      <c r="O2688" s="57">
        <v>46241.318726851852</v>
      </c>
      <c r="P2688" s="57">
        <v>46244.471759259257</v>
      </c>
      <c r="Q2688">
        <v>69360390</v>
      </c>
      <c r="S2688">
        <v>152703903455</v>
      </c>
      <c r="T2688" t="s">
        <v>4623</v>
      </c>
      <c r="U2688" t="s">
        <v>4624</v>
      </c>
      <c r="V2688" t="s">
        <v>5972</v>
      </c>
      <c r="Z2688">
        <v>112.6161731</v>
      </c>
      <c r="AA2688">
        <v>-7.9575198</v>
      </c>
      <c r="AB2688" t="s">
        <v>5973</v>
      </c>
      <c r="AC2688" t="s">
        <v>237</v>
      </c>
      <c r="AL2688" t="s">
        <v>218</v>
      </c>
      <c r="AM2688" t="s">
        <v>5974</v>
      </c>
      <c r="AN2688" t="s">
        <v>6</v>
      </c>
      <c r="AO2688" s="57">
        <v>46211.31927083333</v>
      </c>
      <c r="AP2688" s="57">
        <v>46242.333333333336</v>
      </c>
      <c r="AQ2688" t="s">
        <v>903</v>
      </c>
      <c r="AR2688" t="s">
        <v>14</v>
      </c>
      <c r="AS2688" t="s">
        <v>398</v>
      </c>
      <c r="AT2688" t="s">
        <v>231</v>
      </c>
      <c r="AV2688" t="s">
        <v>6833</v>
      </c>
      <c r="AW2688" t="s">
        <v>1014</v>
      </c>
      <c r="AX2688" t="s">
        <v>223</v>
      </c>
      <c r="BA2688" s="57">
        <v>46242.333333333336</v>
      </c>
      <c r="BB2688" t="s">
        <v>5974</v>
      </c>
      <c r="BF2688" s="6" t="e">
        <f t="shared" si="123"/>
        <v>#NUM!</v>
      </c>
      <c r="BG2688" t="e">
        <f t="shared" si="124"/>
        <v>#NUM!</v>
      </c>
      <c r="BH2688" t="e">
        <f t="shared" si="125"/>
        <v>#NUM!</v>
      </c>
      <c r="BI2688" t="str">
        <f>VLOOKUP(H2688,Sheet2!$A$1:$B$270,2,FALSE)</f>
        <v>MALANG</v>
      </c>
    </row>
    <row r="2689" spans="1:61">
      <c r="A2689">
        <v>2688</v>
      </c>
      <c r="B2689">
        <v>1002510870</v>
      </c>
      <c r="C2689">
        <v>3</v>
      </c>
      <c r="D2689" t="s">
        <v>42</v>
      </c>
      <c r="E2689">
        <v>5</v>
      </c>
      <c r="F2689" t="s">
        <v>102</v>
      </c>
      <c r="G2689" t="s">
        <v>99</v>
      </c>
      <c r="H2689" t="s">
        <v>281</v>
      </c>
      <c r="I2689" t="s">
        <v>213</v>
      </c>
      <c r="J2689" t="s">
        <v>214</v>
      </c>
      <c r="K2689" t="s">
        <v>149</v>
      </c>
      <c r="L2689" t="s">
        <v>215</v>
      </c>
      <c r="M2689" t="s">
        <v>76</v>
      </c>
      <c r="N2689" t="s">
        <v>216</v>
      </c>
      <c r="O2689" s="57">
        <v>46239.614548611113</v>
      </c>
      <c r="P2689" s="57">
        <v>46239.807233796295</v>
      </c>
      <c r="Q2689">
        <v>69359314</v>
      </c>
      <c r="S2689">
        <v>152517201804</v>
      </c>
      <c r="T2689" t="s">
        <v>3958</v>
      </c>
      <c r="U2689" t="s">
        <v>3959</v>
      </c>
      <c r="V2689" t="s">
        <v>3960</v>
      </c>
      <c r="Z2689">
        <v>114.394027143716</v>
      </c>
      <c r="AA2689">
        <v>-8.14936393521719</v>
      </c>
      <c r="AB2689" t="s">
        <v>3961</v>
      </c>
      <c r="AC2689" t="s">
        <v>217</v>
      </c>
      <c r="AL2689" t="s">
        <v>218</v>
      </c>
      <c r="AM2689" t="s">
        <v>3962</v>
      </c>
      <c r="AN2689" t="s">
        <v>6</v>
      </c>
      <c r="AO2689" s="57">
        <v>46150.621377314812</v>
      </c>
      <c r="AP2689" s="57">
        <v>46242.333333333336</v>
      </c>
      <c r="AR2689" t="s">
        <v>219</v>
      </c>
      <c r="AS2689" t="s">
        <v>281</v>
      </c>
      <c r="AT2689" t="s">
        <v>221</v>
      </c>
      <c r="AU2689">
        <v>20260805</v>
      </c>
      <c r="AV2689" t="s">
        <v>222</v>
      </c>
      <c r="AW2689" t="s">
        <v>1052</v>
      </c>
      <c r="AX2689" t="s">
        <v>223</v>
      </c>
      <c r="BA2689" s="57">
        <v>46242.333333333336</v>
      </c>
      <c r="BB2689" t="s">
        <v>3962</v>
      </c>
      <c r="BC2689">
        <v>2026</v>
      </c>
      <c r="BD2689">
        <v>8</v>
      </c>
      <c r="BE2689">
        <v>5</v>
      </c>
      <c r="BF2689" s="6">
        <f t="shared" si="123"/>
        <v>46239</v>
      </c>
      <c r="BG2689">
        <f t="shared" si="124"/>
        <v>-3.3333333333357587</v>
      </c>
      <c r="BH2689" t="str">
        <f t="shared" si="125"/>
        <v>COMPLY</v>
      </c>
      <c r="BI2689" t="str">
        <f>VLOOKUP(H2689,Sheet2!$A$1:$B$270,2,FALSE)</f>
        <v>BANYUWANGI</v>
      </c>
    </row>
    <row r="2690" spans="1:61">
      <c r="A2690">
        <v>2689</v>
      </c>
      <c r="B2690">
        <v>1002522693</v>
      </c>
      <c r="C2690">
        <v>3</v>
      </c>
      <c r="D2690" t="s">
        <v>51</v>
      </c>
      <c r="E2690">
        <v>4</v>
      </c>
      <c r="F2690" t="s">
        <v>273</v>
      </c>
      <c r="G2690" t="s">
        <v>569</v>
      </c>
      <c r="H2690" t="s">
        <v>4701</v>
      </c>
      <c r="I2690" t="s">
        <v>213</v>
      </c>
      <c r="J2690" t="s">
        <v>214</v>
      </c>
      <c r="K2690" t="s">
        <v>149</v>
      </c>
      <c r="L2690" t="s">
        <v>215</v>
      </c>
      <c r="M2690" t="s">
        <v>76</v>
      </c>
      <c r="N2690" t="s">
        <v>216</v>
      </c>
      <c r="O2690" s="57">
        <v>46246.654131944444</v>
      </c>
      <c r="P2690" s="57">
        <v>46248.327638888892</v>
      </c>
      <c r="Q2690">
        <v>69364424</v>
      </c>
      <c r="S2690">
        <v>141568113918</v>
      </c>
      <c r="T2690" t="s">
        <v>8755</v>
      </c>
      <c r="U2690" t="s">
        <v>8756</v>
      </c>
      <c r="V2690" t="s">
        <v>8757</v>
      </c>
      <c r="Z2690">
        <v>110.919571</v>
      </c>
      <c r="AA2690">
        <v>-7.0396599999999996</v>
      </c>
      <c r="AB2690" t="s">
        <v>8758</v>
      </c>
      <c r="AC2690" t="s">
        <v>237</v>
      </c>
      <c r="AL2690" t="s">
        <v>218</v>
      </c>
      <c r="AM2690" t="s">
        <v>8759</v>
      </c>
      <c r="AN2690" t="s">
        <v>6</v>
      </c>
      <c r="AO2690" s="57">
        <v>46364.663321759261</v>
      </c>
      <c r="AP2690" s="57">
        <v>46247.625</v>
      </c>
      <c r="AR2690" t="s">
        <v>219</v>
      </c>
      <c r="AS2690" t="s">
        <v>4701</v>
      </c>
      <c r="AT2690" t="s">
        <v>231</v>
      </c>
      <c r="AU2690">
        <v>20260814</v>
      </c>
      <c r="AV2690" t="s">
        <v>222</v>
      </c>
      <c r="AW2690" t="s">
        <v>1010</v>
      </c>
      <c r="AX2690" t="s">
        <v>223</v>
      </c>
      <c r="BA2690" s="57">
        <v>46247.625</v>
      </c>
      <c r="BB2690" t="s">
        <v>8759</v>
      </c>
      <c r="BC2690">
        <v>2026</v>
      </c>
      <c r="BD2690">
        <v>8</v>
      </c>
      <c r="BE2690">
        <v>14</v>
      </c>
      <c r="BF2690" s="6">
        <f t="shared" si="123"/>
        <v>46248</v>
      </c>
      <c r="BG2690">
        <f t="shared" si="124"/>
        <v>0.375</v>
      </c>
      <c r="BH2690" t="str">
        <f t="shared" si="125"/>
        <v>COMPLY</v>
      </c>
      <c r="BI2690" t="e">
        <f>VLOOKUP(H2690,Sheet2!$A$1:$B$270,2,FALSE)</f>
        <v>#N/A</v>
      </c>
    </row>
    <row r="2691" spans="1:61">
      <c r="A2691">
        <v>2690</v>
      </c>
      <c r="B2691">
        <v>1002526702</v>
      </c>
      <c r="C2691">
        <v>3</v>
      </c>
      <c r="D2691" t="s">
        <v>38</v>
      </c>
      <c r="E2691">
        <v>5</v>
      </c>
      <c r="F2691" t="s">
        <v>92</v>
      </c>
      <c r="G2691" t="s">
        <v>92</v>
      </c>
      <c r="H2691" t="s">
        <v>519</v>
      </c>
      <c r="I2691" t="s">
        <v>213</v>
      </c>
      <c r="J2691" t="s">
        <v>214</v>
      </c>
      <c r="K2691" t="s">
        <v>149</v>
      </c>
      <c r="L2691" t="s">
        <v>215</v>
      </c>
      <c r="M2691" t="s">
        <v>76</v>
      </c>
      <c r="N2691" t="s">
        <v>216</v>
      </c>
      <c r="O2691" s="57">
        <v>46248.615925925929</v>
      </c>
      <c r="P2691" s="57">
        <v>46249.464733796296</v>
      </c>
      <c r="Q2691">
        <v>69366174</v>
      </c>
      <c r="S2691">
        <v>152630205418</v>
      </c>
      <c r="T2691" t="s">
        <v>10877</v>
      </c>
      <c r="U2691" t="s">
        <v>12783</v>
      </c>
      <c r="V2691" t="s">
        <v>13681</v>
      </c>
      <c r="Z2691">
        <v>111.509685</v>
      </c>
      <c r="AA2691">
        <v>-7.7476099999999999</v>
      </c>
      <c r="AB2691" t="s">
        <v>13682</v>
      </c>
      <c r="AC2691" t="s">
        <v>237</v>
      </c>
      <c r="AL2691" t="s">
        <v>218</v>
      </c>
      <c r="AM2691" t="s">
        <v>10817</v>
      </c>
      <c r="AN2691" t="s">
        <v>6</v>
      </c>
      <c r="AO2691" t="s">
        <v>10576</v>
      </c>
      <c r="AP2691" s="57">
        <v>46249.541666666664</v>
      </c>
      <c r="AR2691" t="s">
        <v>219</v>
      </c>
      <c r="AS2691" t="s">
        <v>519</v>
      </c>
      <c r="AT2691" t="s">
        <v>231</v>
      </c>
      <c r="AU2691">
        <v>20260815</v>
      </c>
      <c r="AV2691" t="s">
        <v>222</v>
      </c>
      <c r="AW2691" t="s">
        <v>1023</v>
      </c>
      <c r="AX2691" t="s">
        <v>223</v>
      </c>
      <c r="BA2691" s="57">
        <v>46249.541666666664</v>
      </c>
      <c r="BB2691" t="s">
        <v>10817</v>
      </c>
      <c r="BC2691">
        <v>2026</v>
      </c>
      <c r="BD2691">
        <v>8</v>
      </c>
      <c r="BE2691">
        <v>15</v>
      </c>
      <c r="BF2691" s="6">
        <f t="shared" ref="BF2691:BF2754" si="126">DATE(BC2691,BD2691,BE2691)</f>
        <v>46249</v>
      </c>
      <c r="BG2691">
        <f t="shared" ref="BG2691:BG2754" si="127">BF2691-BA2691</f>
        <v>-0.54166666666424135</v>
      </c>
      <c r="BH2691" t="str">
        <f t="shared" ref="BH2691:BH2754" si="128">IF(BG2691=1,"COMPLY",IF(BG2691&lt;1,"COMPLY","NOT COMPLY"))</f>
        <v>COMPLY</v>
      </c>
      <c r="BI2691" t="str">
        <f>VLOOKUP(H2691,Sheet2!$A$1:$B$270,2,FALSE)</f>
        <v>MADIUN</v>
      </c>
    </row>
    <row r="2692" spans="1:61">
      <c r="A2692">
        <v>2691</v>
      </c>
      <c r="B2692">
        <v>1002525257</v>
      </c>
      <c r="C2692">
        <v>3</v>
      </c>
      <c r="D2692" t="s">
        <v>55</v>
      </c>
      <c r="E2692">
        <v>5</v>
      </c>
      <c r="F2692" t="s">
        <v>265</v>
      </c>
      <c r="G2692" t="s">
        <v>123</v>
      </c>
      <c r="H2692" t="s">
        <v>395</v>
      </c>
      <c r="I2692" t="s">
        <v>213</v>
      </c>
      <c r="J2692" t="s">
        <v>214</v>
      </c>
      <c r="K2692" t="s">
        <v>149</v>
      </c>
      <c r="L2692" t="s">
        <v>215</v>
      </c>
      <c r="M2692" t="s">
        <v>76</v>
      </c>
      <c r="N2692" t="s">
        <v>216</v>
      </c>
      <c r="O2692" s="57">
        <v>46247.807615740741</v>
      </c>
      <c r="P2692" s="57">
        <v>46248.706875000003</v>
      </c>
      <c r="Q2692">
        <v>69365540</v>
      </c>
      <c r="S2692">
        <v>152404213651</v>
      </c>
      <c r="T2692" t="s">
        <v>9687</v>
      </c>
      <c r="U2692" t="s">
        <v>13683</v>
      </c>
      <c r="V2692" t="s">
        <v>9688</v>
      </c>
      <c r="Z2692">
        <v>112.7727143</v>
      </c>
      <c r="AA2692">
        <v>-7.2078534000000003</v>
      </c>
      <c r="AB2692" t="s">
        <v>9689</v>
      </c>
      <c r="AC2692" t="s">
        <v>237</v>
      </c>
      <c r="AL2692" t="s">
        <v>218</v>
      </c>
      <c r="AM2692" t="s">
        <v>9690</v>
      </c>
      <c r="AN2692" t="s">
        <v>6</v>
      </c>
      <c r="AO2692" t="s">
        <v>9069</v>
      </c>
      <c r="AP2692" s="57">
        <v>46248.708333333336</v>
      </c>
      <c r="AR2692" t="s">
        <v>219</v>
      </c>
      <c r="AS2692" t="s">
        <v>395</v>
      </c>
      <c r="AT2692" t="s">
        <v>231</v>
      </c>
      <c r="AU2692">
        <v>20260814</v>
      </c>
      <c r="AV2692" t="s">
        <v>222</v>
      </c>
      <c r="AW2692" t="s">
        <v>1021</v>
      </c>
      <c r="AX2692" t="s">
        <v>223</v>
      </c>
      <c r="BA2692" s="57">
        <v>46248.708333333336</v>
      </c>
      <c r="BB2692" t="s">
        <v>9690</v>
      </c>
      <c r="BC2692">
        <v>2026</v>
      </c>
      <c r="BD2692">
        <v>8</v>
      </c>
      <c r="BE2692">
        <v>14</v>
      </c>
      <c r="BF2692" s="6">
        <f t="shared" si="126"/>
        <v>46248</v>
      </c>
      <c r="BG2692">
        <f t="shared" si="127"/>
        <v>-0.70833333333575865</v>
      </c>
      <c r="BH2692" t="str">
        <f t="shared" si="128"/>
        <v>COMPLY</v>
      </c>
      <c r="BI2692" t="str">
        <f>VLOOKUP(H2692,Sheet2!$A$1:$B$270,2,FALSE)</f>
        <v>SURABAYA UTARA</v>
      </c>
    </row>
    <row r="2693" spans="1:61">
      <c r="A2693">
        <v>2692</v>
      </c>
      <c r="B2693">
        <v>1002510641</v>
      </c>
      <c r="C2693">
        <v>3</v>
      </c>
      <c r="D2693" t="s">
        <v>42</v>
      </c>
      <c r="E2693">
        <v>5</v>
      </c>
      <c r="F2693" t="s">
        <v>106</v>
      </c>
      <c r="G2693" t="s">
        <v>106</v>
      </c>
      <c r="H2693" t="s">
        <v>338</v>
      </c>
      <c r="I2693" t="s">
        <v>213</v>
      </c>
      <c r="J2693" t="s">
        <v>214</v>
      </c>
      <c r="K2693" t="s">
        <v>149</v>
      </c>
      <c r="M2693" t="s">
        <v>76</v>
      </c>
      <c r="N2693" t="s">
        <v>216</v>
      </c>
      <c r="O2693" s="57">
        <v>46239.577986111108</v>
      </c>
      <c r="P2693" s="57">
        <v>46240.687638888892</v>
      </c>
      <c r="Q2693">
        <v>69359218</v>
      </c>
      <c r="S2693">
        <v>152744222120</v>
      </c>
      <c r="T2693" t="s">
        <v>1653</v>
      </c>
      <c r="U2693" t="s">
        <v>1654</v>
      </c>
      <c r="V2693" t="s">
        <v>3963</v>
      </c>
      <c r="Z2693">
        <v>112.81394179999999</v>
      </c>
      <c r="AA2693">
        <v>-7.6427918999999997</v>
      </c>
      <c r="AB2693" t="s">
        <v>3964</v>
      </c>
      <c r="AC2693" t="s">
        <v>230</v>
      </c>
      <c r="AL2693" t="s">
        <v>218</v>
      </c>
      <c r="AM2693" t="s">
        <v>3965</v>
      </c>
      <c r="AN2693" t="s">
        <v>6</v>
      </c>
      <c r="AO2693" s="57">
        <v>46150.579699074071</v>
      </c>
      <c r="AP2693" s="57">
        <v>46240.541666666664</v>
      </c>
      <c r="AR2693" t="s">
        <v>219</v>
      </c>
      <c r="AS2693" t="s">
        <v>338</v>
      </c>
      <c r="AT2693" t="s">
        <v>231</v>
      </c>
      <c r="AU2693">
        <v>20260806</v>
      </c>
      <c r="AV2693" t="s">
        <v>222</v>
      </c>
      <c r="AW2693" t="s">
        <v>560</v>
      </c>
      <c r="AX2693" t="s">
        <v>223</v>
      </c>
      <c r="BA2693" s="57">
        <v>46240.541666666664</v>
      </c>
      <c r="BB2693" t="s">
        <v>3965</v>
      </c>
      <c r="BC2693">
        <v>2026</v>
      </c>
      <c r="BD2693">
        <v>8</v>
      </c>
      <c r="BE2693">
        <v>6</v>
      </c>
      <c r="BF2693" s="6">
        <f t="shared" si="126"/>
        <v>46240</v>
      </c>
      <c r="BG2693">
        <f t="shared" si="127"/>
        <v>-0.54166666666424135</v>
      </c>
      <c r="BH2693" t="str">
        <f t="shared" si="128"/>
        <v>COMPLY</v>
      </c>
      <c r="BI2693" t="str">
        <f>VLOOKUP(H2693,Sheet2!$A$1:$B$270,2,FALSE)</f>
        <v>PASURUAN</v>
      </c>
    </row>
    <row r="2694" spans="1:61">
      <c r="A2694">
        <v>2693</v>
      </c>
      <c r="B2694">
        <v>1002530053</v>
      </c>
      <c r="C2694">
        <v>3</v>
      </c>
      <c r="D2694" t="s">
        <v>45</v>
      </c>
      <c r="E2694">
        <v>5</v>
      </c>
      <c r="F2694" t="s">
        <v>211</v>
      </c>
      <c r="G2694" t="s">
        <v>118</v>
      </c>
      <c r="H2694" t="s">
        <v>283</v>
      </c>
      <c r="I2694" t="s">
        <v>9791</v>
      </c>
      <c r="J2694" t="s">
        <v>214</v>
      </c>
      <c r="K2694" t="s">
        <v>149</v>
      </c>
      <c r="M2694" t="s">
        <v>933</v>
      </c>
      <c r="N2694" t="s">
        <v>9792</v>
      </c>
      <c r="O2694" s="57">
        <v>46250.75403935185</v>
      </c>
      <c r="P2694" s="57">
        <v>46251.558587962965</v>
      </c>
      <c r="Q2694">
        <v>69367752</v>
      </c>
      <c r="S2694">
        <v>172610203635</v>
      </c>
      <c r="T2694" t="s">
        <v>13684</v>
      </c>
      <c r="U2694" t="s">
        <v>13685</v>
      </c>
      <c r="V2694" t="s">
        <v>13686</v>
      </c>
      <c r="Z2694">
        <v>116.79352729999999</v>
      </c>
      <c r="AA2694">
        <v>-8.5962300999999997</v>
      </c>
      <c r="AB2694" t="s">
        <v>13687</v>
      </c>
      <c r="AC2694" t="s">
        <v>290</v>
      </c>
      <c r="AL2694" t="s">
        <v>218</v>
      </c>
      <c r="AM2694" t="s">
        <v>13688</v>
      </c>
      <c r="AN2694" t="s">
        <v>6</v>
      </c>
      <c r="AO2694" t="s">
        <v>12397</v>
      </c>
      <c r="AQ2694" t="s">
        <v>248</v>
      </c>
      <c r="AR2694" t="s">
        <v>12</v>
      </c>
      <c r="AS2694" t="s">
        <v>283</v>
      </c>
      <c r="AT2694" t="s">
        <v>231</v>
      </c>
      <c r="AV2694" t="s">
        <v>917</v>
      </c>
      <c r="AW2694" t="s">
        <v>9797</v>
      </c>
      <c r="AX2694" t="s">
        <v>223</v>
      </c>
      <c r="BA2694" s="57">
        <v>46250.770833333336</v>
      </c>
      <c r="BB2694" t="s">
        <v>13688</v>
      </c>
      <c r="BF2694" s="6" t="e">
        <f t="shared" si="126"/>
        <v>#NUM!</v>
      </c>
      <c r="BG2694" t="e">
        <f t="shared" si="127"/>
        <v>#NUM!</v>
      </c>
      <c r="BH2694" t="e">
        <f t="shared" si="128"/>
        <v>#NUM!</v>
      </c>
      <c r="BI2694" t="str">
        <f>VLOOKUP(H2694,Sheet2!$A$1:$B$270,2,FALSE)</f>
        <v>SUMBAWA</v>
      </c>
    </row>
    <row r="2695" spans="1:61">
      <c r="A2695">
        <v>2694</v>
      </c>
      <c r="B2695">
        <v>1002529749</v>
      </c>
      <c r="C2695">
        <v>3</v>
      </c>
      <c r="D2695" t="s">
        <v>38</v>
      </c>
      <c r="E2695">
        <v>5</v>
      </c>
      <c r="F2695" t="s">
        <v>90</v>
      </c>
      <c r="G2695" t="s">
        <v>93</v>
      </c>
      <c r="H2695" t="s">
        <v>302</v>
      </c>
      <c r="I2695" t="s">
        <v>213</v>
      </c>
      <c r="J2695" t="s">
        <v>214</v>
      </c>
      <c r="K2695" t="s">
        <v>149</v>
      </c>
      <c r="L2695" t="s">
        <v>215</v>
      </c>
      <c r="M2695" t="s">
        <v>76</v>
      </c>
      <c r="N2695" t="s">
        <v>216</v>
      </c>
      <c r="O2695" s="57">
        <v>46250.5937037037</v>
      </c>
      <c r="P2695" s="57">
        <v>46251.796990740739</v>
      </c>
      <c r="Q2695">
        <v>69367560</v>
      </c>
      <c r="S2695">
        <v>152611229899</v>
      </c>
      <c r="T2695" t="s">
        <v>13689</v>
      </c>
      <c r="U2695" t="s">
        <v>13690</v>
      </c>
      <c r="V2695" t="s">
        <v>13691</v>
      </c>
      <c r="Z2695">
        <v>111.833414062857</v>
      </c>
      <c r="AA2695">
        <v>-7.7495478534874804</v>
      </c>
      <c r="AB2695" t="s">
        <v>13692</v>
      </c>
      <c r="AC2695" t="s">
        <v>217</v>
      </c>
      <c r="AL2695" t="s">
        <v>218</v>
      </c>
      <c r="AM2695" t="s">
        <v>13693</v>
      </c>
      <c r="AN2695" t="s">
        <v>6</v>
      </c>
      <c r="AO2695" t="s">
        <v>10220</v>
      </c>
      <c r="AP2695" s="57">
        <v>46251.541666666664</v>
      </c>
      <c r="AR2695" t="s">
        <v>219</v>
      </c>
      <c r="AS2695" t="s">
        <v>302</v>
      </c>
      <c r="AT2695" t="s">
        <v>231</v>
      </c>
      <c r="AU2695">
        <v>20260817</v>
      </c>
      <c r="AV2695" t="s">
        <v>222</v>
      </c>
      <c r="AW2695" t="s">
        <v>1020</v>
      </c>
      <c r="AX2695" t="s">
        <v>223</v>
      </c>
      <c r="BA2695" s="57">
        <v>46251.541666666664</v>
      </c>
      <c r="BB2695" t="s">
        <v>13693</v>
      </c>
      <c r="BC2695">
        <v>2026</v>
      </c>
      <c r="BD2695">
        <v>8</v>
      </c>
      <c r="BE2695">
        <v>17</v>
      </c>
      <c r="BF2695" s="6">
        <f t="shared" si="126"/>
        <v>46251</v>
      </c>
      <c r="BG2695">
        <f t="shared" si="127"/>
        <v>-0.54166666666424135</v>
      </c>
      <c r="BH2695" t="str">
        <f t="shared" si="128"/>
        <v>COMPLY</v>
      </c>
      <c r="BI2695" t="str">
        <f>VLOOKUP(H2695,Sheet2!$A$1:$B$270,2,FALSE)</f>
        <v>NGANJUK</v>
      </c>
    </row>
    <row r="2696" spans="1:61">
      <c r="A2696">
        <v>2695</v>
      </c>
      <c r="B2696">
        <v>1002529510</v>
      </c>
      <c r="C2696">
        <v>3</v>
      </c>
      <c r="D2696" t="s">
        <v>38</v>
      </c>
      <c r="E2696">
        <v>5</v>
      </c>
      <c r="F2696" t="s">
        <v>90</v>
      </c>
      <c r="G2696" t="s">
        <v>93</v>
      </c>
      <c r="H2696" t="s">
        <v>317</v>
      </c>
      <c r="I2696" t="s">
        <v>213</v>
      </c>
      <c r="J2696" t="s">
        <v>214</v>
      </c>
      <c r="K2696" t="s">
        <v>149</v>
      </c>
      <c r="L2696" t="s">
        <v>215</v>
      </c>
      <c r="M2696" t="s">
        <v>76</v>
      </c>
      <c r="N2696" t="s">
        <v>216</v>
      </c>
      <c r="O2696" s="57">
        <v>46250.482604166667</v>
      </c>
      <c r="P2696" s="57">
        <v>46251.879791666666</v>
      </c>
      <c r="Q2696">
        <v>69367434</v>
      </c>
      <c r="S2696">
        <v>152641205610</v>
      </c>
      <c r="T2696" t="s">
        <v>13338</v>
      </c>
      <c r="U2696" t="s">
        <v>13339</v>
      </c>
      <c r="V2696" t="s">
        <v>13694</v>
      </c>
      <c r="Z2696">
        <v>112.03703179999999</v>
      </c>
      <c r="AA2696">
        <v>-7.6380673999999997</v>
      </c>
      <c r="AB2696" t="s">
        <v>13695</v>
      </c>
      <c r="AC2696" t="s">
        <v>237</v>
      </c>
      <c r="AL2696" t="s">
        <v>218</v>
      </c>
      <c r="AM2696" t="s">
        <v>11415</v>
      </c>
      <c r="AN2696" t="s">
        <v>6</v>
      </c>
      <c r="AO2696" t="s">
        <v>10273</v>
      </c>
      <c r="AP2696" s="57">
        <v>46251.333333333336</v>
      </c>
      <c r="AR2696" t="s">
        <v>219</v>
      </c>
      <c r="AS2696" t="s">
        <v>317</v>
      </c>
      <c r="AT2696" t="s">
        <v>231</v>
      </c>
      <c r="AU2696">
        <v>20260817</v>
      </c>
      <c r="AV2696" t="s">
        <v>222</v>
      </c>
      <c r="AW2696" t="s">
        <v>1015</v>
      </c>
      <c r="AX2696" t="s">
        <v>223</v>
      </c>
      <c r="BA2696" s="57">
        <v>46251.333333333336</v>
      </c>
      <c r="BB2696" t="s">
        <v>11415</v>
      </c>
      <c r="BC2696">
        <v>2026</v>
      </c>
      <c r="BD2696">
        <v>8</v>
      </c>
      <c r="BE2696">
        <v>17</v>
      </c>
      <c r="BF2696" s="6">
        <f t="shared" si="126"/>
        <v>46251</v>
      </c>
      <c r="BG2696">
        <f t="shared" si="127"/>
        <v>-0.33333333333575865</v>
      </c>
      <c r="BH2696" t="str">
        <f t="shared" si="128"/>
        <v>COMPLY</v>
      </c>
      <c r="BI2696" t="str">
        <f>VLOOKUP(H2696,Sheet2!$A$1:$B$270,2,FALSE)</f>
        <v>NGANJUK</v>
      </c>
    </row>
    <row r="2697" spans="1:61">
      <c r="A2697">
        <v>2696</v>
      </c>
      <c r="B2697">
        <v>1002521548</v>
      </c>
      <c r="C2697">
        <v>3</v>
      </c>
      <c r="D2697" t="s">
        <v>55</v>
      </c>
      <c r="E2697">
        <v>5</v>
      </c>
      <c r="F2697" t="s">
        <v>228</v>
      </c>
      <c r="G2697" t="s">
        <v>127</v>
      </c>
      <c r="H2697" t="s">
        <v>330</v>
      </c>
      <c r="I2697" t="s">
        <v>213</v>
      </c>
      <c r="J2697" t="s">
        <v>214</v>
      </c>
      <c r="K2697" t="s">
        <v>149</v>
      </c>
      <c r="L2697" t="s">
        <v>215</v>
      </c>
      <c r="M2697" t="s">
        <v>286</v>
      </c>
      <c r="N2697" t="s">
        <v>216</v>
      </c>
      <c r="O2697" s="57">
        <v>46246.430520833332</v>
      </c>
      <c r="P2697" s="57">
        <v>46246.807187500002</v>
      </c>
      <c r="Q2697">
        <v>69363923</v>
      </c>
      <c r="S2697">
        <v>152431232361</v>
      </c>
      <c r="T2697" t="s">
        <v>8760</v>
      </c>
      <c r="U2697" t="s">
        <v>8761</v>
      </c>
      <c r="V2697" t="s">
        <v>8762</v>
      </c>
      <c r="Z2697">
        <v>113.793541900813</v>
      </c>
      <c r="AA2697">
        <v>-6.9606963593801101</v>
      </c>
      <c r="AB2697" t="s">
        <v>8763</v>
      </c>
      <c r="AC2697" t="s">
        <v>217</v>
      </c>
      <c r="AL2697" t="s">
        <v>218</v>
      </c>
      <c r="AM2697" t="s">
        <v>8764</v>
      </c>
      <c r="AN2697" t="s">
        <v>6</v>
      </c>
      <c r="AO2697" s="57">
        <v>46364.444363425922</v>
      </c>
      <c r="AP2697" s="57">
        <v>46247.333333333336</v>
      </c>
      <c r="AR2697" t="s">
        <v>241</v>
      </c>
      <c r="AS2697" t="s">
        <v>330</v>
      </c>
      <c r="AT2697" t="s">
        <v>231</v>
      </c>
      <c r="AV2697" t="s">
        <v>905</v>
      </c>
      <c r="AW2697" t="s">
        <v>1010</v>
      </c>
      <c r="AX2697" t="s">
        <v>223</v>
      </c>
      <c r="BA2697" s="57">
        <v>46247.333333333336</v>
      </c>
      <c r="BB2697" t="s">
        <v>8764</v>
      </c>
      <c r="BF2697" s="6" t="e">
        <f t="shared" si="126"/>
        <v>#NUM!</v>
      </c>
      <c r="BG2697" t="e">
        <f t="shared" si="127"/>
        <v>#NUM!</v>
      </c>
      <c r="BH2697" t="e">
        <f t="shared" si="128"/>
        <v>#NUM!</v>
      </c>
      <c r="BI2697" t="str">
        <f>VLOOKUP(H2697,Sheet2!$A$1:$B$270,2,FALSE)</f>
        <v>MADURA</v>
      </c>
    </row>
    <row r="2698" spans="1:61">
      <c r="A2698">
        <v>2697</v>
      </c>
      <c r="B2698">
        <v>1002505175</v>
      </c>
      <c r="C2698">
        <v>3</v>
      </c>
      <c r="D2698" t="s">
        <v>45</v>
      </c>
      <c r="E2698">
        <v>5</v>
      </c>
      <c r="F2698" t="s">
        <v>211</v>
      </c>
      <c r="G2698" t="s">
        <v>115</v>
      </c>
      <c r="H2698" t="s">
        <v>279</v>
      </c>
      <c r="I2698" t="s">
        <v>213</v>
      </c>
      <c r="J2698" t="s">
        <v>214</v>
      </c>
      <c r="K2698" t="s">
        <v>149</v>
      </c>
      <c r="L2698" t="s">
        <v>215</v>
      </c>
      <c r="M2698" t="s">
        <v>575</v>
      </c>
      <c r="N2698" t="s">
        <v>216</v>
      </c>
      <c r="O2698" s="57">
        <v>46236.486770833333</v>
      </c>
      <c r="P2698" s="57">
        <v>46245.543819444443</v>
      </c>
      <c r="Q2698">
        <v>69356996</v>
      </c>
      <c r="S2698">
        <v>172603791303</v>
      </c>
      <c r="T2698" t="s">
        <v>3983</v>
      </c>
      <c r="U2698" t="s">
        <v>3984</v>
      </c>
      <c r="V2698" t="s">
        <v>3985</v>
      </c>
      <c r="Z2698">
        <v>116.2675022</v>
      </c>
      <c r="AA2698">
        <v>-8.78970979999999</v>
      </c>
      <c r="AB2698" t="s">
        <v>3986</v>
      </c>
      <c r="AC2698" t="s">
        <v>217</v>
      </c>
      <c r="AL2698" t="s">
        <v>218</v>
      </c>
      <c r="AM2698" t="s">
        <v>3987</v>
      </c>
      <c r="AN2698" t="s">
        <v>6</v>
      </c>
      <c r="AO2698" s="57">
        <v>46061.496400462966</v>
      </c>
      <c r="AP2698" s="57">
        <v>46237.625</v>
      </c>
      <c r="AQ2698" t="s">
        <v>248</v>
      </c>
      <c r="AR2698" t="s">
        <v>14</v>
      </c>
      <c r="AS2698" t="s">
        <v>279</v>
      </c>
      <c r="AT2698" t="s">
        <v>231</v>
      </c>
      <c r="AV2698" t="s">
        <v>7859</v>
      </c>
      <c r="AW2698" t="s">
        <v>938</v>
      </c>
      <c r="AX2698" t="s">
        <v>223</v>
      </c>
      <c r="BA2698" s="57">
        <v>46237.625</v>
      </c>
      <c r="BB2698" t="s">
        <v>3987</v>
      </c>
      <c r="BF2698" s="6" t="e">
        <f t="shared" si="126"/>
        <v>#NUM!</v>
      </c>
      <c r="BG2698" t="e">
        <f t="shared" si="127"/>
        <v>#NUM!</v>
      </c>
      <c r="BH2698" t="e">
        <f t="shared" si="128"/>
        <v>#NUM!</v>
      </c>
      <c r="BI2698" t="str">
        <f>VLOOKUP(H2698,Sheet2!$A$1:$B$270,2,FALSE)</f>
        <v>SELONG</v>
      </c>
    </row>
    <row r="2699" spans="1:61">
      <c r="A2699">
        <v>2698</v>
      </c>
      <c r="B2699">
        <v>1002524116</v>
      </c>
      <c r="C2699">
        <v>3</v>
      </c>
      <c r="D2699" t="s">
        <v>51</v>
      </c>
      <c r="E2699">
        <v>4</v>
      </c>
      <c r="F2699" t="s">
        <v>235</v>
      </c>
      <c r="G2699" t="s">
        <v>584</v>
      </c>
      <c r="H2699" t="s">
        <v>1061</v>
      </c>
      <c r="I2699" t="s">
        <v>213</v>
      </c>
      <c r="J2699" t="s">
        <v>214</v>
      </c>
      <c r="K2699" t="s">
        <v>149</v>
      </c>
      <c r="L2699" t="s">
        <v>215</v>
      </c>
      <c r="M2699" t="s">
        <v>286</v>
      </c>
      <c r="N2699" t="s">
        <v>216</v>
      </c>
      <c r="O2699" s="57">
        <v>46247.524965277778</v>
      </c>
      <c r="P2699" s="57">
        <v>46247.77480324074</v>
      </c>
      <c r="Q2699">
        <v>69365080</v>
      </c>
      <c r="S2699">
        <v>142566102464</v>
      </c>
      <c r="T2699" t="s">
        <v>9691</v>
      </c>
      <c r="U2699" t="s">
        <v>9692</v>
      </c>
      <c r="V2699" t="s">
        <v>9693</v>
      </c>
      <c r="Z2699">
        <v>110.82986</v>
      </c>
      <c r="AA2699">
        <v>-7.5509620000000002</v>
      </c>
      <c r="AB2699" t="s">
        <v>9694</v>
      </c>
      <c r="AC2699" t="s">
        <v>237</v>
      </c>
      <c r="AL2699" t="s">
        <v>218</v>
      </c>
      <c r="AM2699" t="s">
        <v>9695</v>
      </c>
      <c r="AN2699" t="s">
        <v>6</v>
      </c>
      <c r="AO2699" t="s">
        <v>9080</v>
      </c>
      <c r="AP2699" s="57">
        <v>46248.625</v>
      </c>
      <c r="AR2699" t="s">
        <v>241</v>
      </c>
      <c r="AS2699" t="s">
        <v>1061</v>
      </c>
      <c r="AT2699" t="s">
        <v>231</v>
      </c>
      <c r="AV2699" t="s">
        <v>905</v>
      </c>
      <c r="AW2699" t="s">
        <v>1010</v>
      </c>
      <c r="AX2699" t="s">
        <v>223</v>
      </c>
      <c r="BA2699" s="57">
        <v>46248.625</v>
      </c>
      <c r="BB2699" t="s">
        <v>9695</v>
      </c>
      <c r="BF2699" s="6" t="e">
        <f t="shared" si="126"/>
        <v>#NUM!</v>
      </c>
      <c r="BG2699" t="e">
        <f t="shared" si="127"/>
        <v>#NUM!</v>
      </c>
      <c r="BH2699" t="e">
        <f t="shared" si="128"/>
        <v>#NUM!</v>
      </c>
      <c r="BI2699" t="e">
        <f>VLOOKUP(H2699,Sheet2!$A$1:$B$270,2,FALSE)</f>
        <v>#N/A</v>
      </c>
    </row>
    <row r="2700" spans="1:61">
      <c r="A2700">
        <v>2699</v>
      </c>
      <c r="B2700">
        <v>1002528379</v>
      </c>
      <c r="C2700">
        <v>3</v>
      </c>
      <c r="D2700" t="s">
        <v>38</v>
      </c>
      <c r="E2700">
        <v>5</v>
      </c>
      <c r="F2700" t="s">
        <v>92</v>
      </c>
      <c r="G2700" t="s">
        <v>89</v>
      </c>
      <c r="H2700" t="s">
        <v>409</v>
      </c>
      <c r="I2700" t="s">
        <v>213</v>
      </c>
      <c r="J2700" t="s">
        <v>214</v>
      </c>
      <c r="K2700" t="s">
        <v>149</v>
      </c>
      <c r="L2700" t="s">
        <v>215</v>
      </c>
      <c r="M2700" t="s">
        <v>76</v>
      </c>
      <c r="N2700" t="s">
        <v>216</v>
      </c>
      <c r="O2700" s="57">
        <v>46249.574270833335</v>
      </c>
      <c r="P2700" s="57">
        <v>46250.598634259259</v>
      </c>
      <c r="Q2700">
        <v>69366927</v>
      </c>
      <c r="S2700">
        <v>152609258602</v>
      </c>
      <c r="T2700" t="s">
        <v>13696</v>
      </c>
      <c r="U2700" t="s">
        <v>13697</v>
      </c>
      <c r="V2700" t="s">
        <v>13698</v>
      </c>
      <c r="Z2700">
        <v>111.91269019197399</v>
      </c>
      <c r="AA2700">
        <v>-7.1847572612772703</v>
      </c>
      <c r="AB2700" t="s">
        <v>13699</v>
      </c>
      <c r="AC2700" t="s">
        <v>237</v>
      </c>
      <c r="AL2700" t="s">
        <v>218</v>
      </c>
      <c r="AM2700" t="s">
        <v>13700</v>
      </c>
      <c r="AN2700" t="s">
        <v>6</v>
      </c>
      <c r="AO2700" t="s">
        <v>11105</v>
      </c>
      <c r="AP2700" s="57">
        <v>46250.625</v>
      </c>
      <c r="AR2700" t="s">
        <v>219</v>
      </c>
      <c r="AS2700" t="s">
        <v>409</v>
      </c>
      <c r="AT2700" t="s">
        <v>231</v>
      </c>
      <c r="AU2700">
        <v>20260816</v>
      </c>
      <c r="AV2700" t="s">
        <v>222</v>
      </c>
      <c r="AW2700" t="s">
        <v>1014</v>
      </c>
      <c r="AX2700" t="s">
        <v>223</v>
      </c>
      <c r="BA2700" s="57">
        <v>46250.625</v>
      </c>
      <c r="BB2700" t="s">
        <v>13700</v>
      </c>
      <c r="BC2700">
        <v>2026</v>
      </c>
      <c r="BD2700">
        <v>8</v>
      </c>
      <c r="BE2700">
        <v>16</v>
      </c>
      <c r="BF2700" s="6">
        <f t="shared" si="126"/>
        <v>46250</v>
      </c>
      <c r="BG2700">
        <f t="shared" si="127"/>
        <v>-0.625</v>
      </c>
      <c r="BH2700" t="str">
        <f t="shared" si="128"/>
        <v>COMPLY</v>
      </c>
      <c r="BI2700" t="str">
        <f>VLOOKUP(H2700,Sheet2!$A$1:$B$270,2,FALSE)</f>
        <v>BOJONEGORO</v>
      </c>
    </row>
    <row r="2701" spans="1:61">
      <c r="A2701">
        <v>2700</v>
      </c>
      <c r="B2701">
        <v>1002523679</v>
      </c>
      <c r="C2701">
        <v>3</v>
      </c>
      <c r="D2701" t="s">
        <v>51</v>
      </c>
      <c r="E2701">
        <v>4</v>
      </c>
      <c r="F2701" t="s">
        <v>273</v>
      </c>
      <c r="G2701" t="s">
        <v>273</v>
      </c>
      <c r="H2701" t="s">
        <v>946</v>
      </c>
      <c r="I2701" t="s">
        <v>213</v>
      </c>
      <c r="J2701" t="s">
        <v>214</v>
      </c>
      <c r="K2701" t="s">
        <v>149</v>
      </c>
      <c r="L2701" t="s">
        <v>215</v>
      </c>
      <c r="M2701" t="s">
        <v>76</v>
      </c>
      <c r="N2701" t="s">
        <v>216</v>
      </c>
      <c r="O2701" s="57">
        <v>46247.430520833332</v>
      </c>
      <c r="P2701" s="57">
        <v>46248.555393518516</v>
      </c>
      <c r="Q2701">
        <v>69364856</v>
      </c>
      <c r="S2701">
        <v>142401145774</v>
      </c>
      <c r="T2701" t="s">
        <v>9696</v>
      </c>
      <c r="U2701" t="s">
        <v>9697</v>
      </c>
      <c r="V2701" t="s">
        <v>9698</v>
      </c>
      <c r="Z2701">
        <v>110.796919</v>
      </c>
      <c r="AA2701">
        <v>-6.8085009999999997</v>
      </c>
      <c r="AB2701" t="s">
        <v>9699</v>
      </c>
      <c r="AC2701" t="s">
        <v>237</v>
      </c>
      <c r="AL2701" t="s">
        <v>218</v>
      </c>
      <c r="AM2701" t="s">
        <v>9700</v>
      </c>
      <c r="AN2701" t="s">
        <v>6</v>
      </c>
      <c r="AO2701" t="s">
        <v>8847</v>
      </c>
      <c r="AP2701" s="57">
        <v>46248.333333333336</v>
      </c>
      <c r="AR2701" t="s">
        <v>219</v>
      </c>
      <c r="AS2701" t="s">
        <v>946</v>
      </c>
      <c r="AT2701" t="s">
        <v>231</v>
      </c>
      <c r="AU2701">
        <v>20260814</v>
      </c>
      <c r="AV2701" t="s">
        <v>222</v>
      </c>
      <c r="AW2701" t="s">
        <v>1012</v>
      </c>
      <c r="AX2701" t="s">
        <v>223</v>
      </c>
      <c r="BA2701" s="57">
        <v>46248.333333333336</v>
      </c>
      <c r="BB2701" t="s">
        <v>9700</v>
      </c>
      <c r="BC2701">
        <v>2026</v>
      </c>
      <c r="BD2701">
        <v>8</v>
      </c>
      <c r="BE2701">
        <v>14</v>
      </c>
      <c r="BF2701" s="6">
        <f t="shared" si="126"/>
        <v>46248</v>
      </c>
      <c r="BG2701">
        <f t="shared" si="127"/>
        <v>-0.33333333333575865</v>
      </c>
      <c r="BH2701" t="str">
        <f t="shared" si="128"/>
        <v>COMPLY</v>
      </c>
      <c r="BI2701" t="e">
        <f>VLOOKUP(H2701,Sheet2!$A$1:$B$270,2,FALSE)</f>
        <v>#N/A</v>
      </c>
    </row>
    <row r="2702" spans="1:61">
      <c r="A2702">
        <v>2701</v>
      </c>
      <c r="B2702">
        <v>1002530808</v>
      </c>
      <c r="C2702">
        <v>3</v>
      </c>
      <c r="D2702" t="s">
        <v>55</v>
      </c>
      <c r="E2702">
        <v>5</v>
      </c>
      <c r="F2702" t="s">
        <v>313</v>
      </c>
      <c r="G2702" t="s">
        <v>126</v>
      </c>
      <c r="H2702" t="s">
        <v>314</v>
      </c>
      <c r="I2702" t="s">
        <v>213</v>
      </c>
      <c r="J2702" t="s">
        <v>214</v>
      </c>
      <c r="K2702" t="s">
        <v>149</v>
      </c>
      <c r="L2702" t="s">
        <v>215</v>
      </c>
      <c r="M2702" t="s">
        <v>240</v>
      </c>
      <c r="N2702" t="s">
        <v>216</v>
      </c>
      <c r="O2702" s="57">
        <v>46251.527037037034</v>
      </c>
      <c r="P2702" s="57">
        <v>46251.527789351851</v>
      </c>
      <c r="Q2702">
        <v>69368039</v>
      </c>
      <c r="S2702">
        <v>152320245700</v>
      </c>
      <c r="T2702" t="s">
        <v>13701</v>
      </c>
      <c r="U2702" t="s">
        <v>13702</v>
      </c>
      <c r="V2702" t="s">
        <v>13703</v>
      </c>
      <c r="Z2702">
        <v>112.7550136</v>
      </c>
      <c r="AA2702">
        <v>-7.2702318999999997</v>
      </c>
      <c r="AB2702" t="s">
        <v>13704</v>
      </c>
      <c r="AC2702" t="s">
        <v>237</v>
      </c>
      <c r="AL2702" t="s">
        <v>218</v>
      </c>
      <c r="AM2702" t="s">
        <v>10145</v>
      </c>
      <c r="AN2702" t="s">
        <v>6</v>
      </c>
      <c r="AO2702" t="s">
        <v>10756</v>
      </c>
      <c r="AP2702" s="57">
        <v>46252.541666666664</v>
      </c>
      <c r="AR2702" t="s">
        <v>241</v>
      </c>
      <c r="AS2702" t="s">
        <v>314</v>
      </c>
      <c r="AT2702" t="s">
        <v>231</v>
      </c>
      <c r="AV2702" t="s">
        <v>240</v>
      </c>
      <c r="AW2702" t="s">
        <v>1022</v>
      </c>
      <c r="AX2702" t="s">
        <v>223</v>
      </c>
      <c r="BA2702" s="57">
        <v>46252.541666666664</v>
      </c>
      <c r="BB2702" t="s">
        <v>10145</v>
      </c>
      <c r="BF2702" s="6" t="e">
        <f t="shared" si="126"/>
        <v>#NUM!</v>
      </c>
      <c r="BG2702" t="e">
        <f t="shared" si="127"/>
        <v>#NUM!</v>
      </c>
      <c r="BH2702" t="e">
        <f t="shared" si="128"/>
        <v>#NUM!</v>
      </c>
      <c r="BI2702" t="str">
        <f>VLOOKUP(H2702,Sheet2!$A$1:$B$270,2,FALSE)</f>
        <v>SURABAYA SELATAN</v>
      </c>
    </row>
    <row r="2703" spans="1:61">
      <c r="A2703">
        <v>2702</v>
      </c>
      <c r="B2703">
        <v>1002530040</v>
      </c>
      <c r="C2703">
        <v>3</v>
      </c>
      <c r="D2703" t="s">
        <v>45</v>
      </c>
      <c r="E2703">
        <v>5</v>
      </c>
      <c r="F2703" t="s">
        <v>211</v>
      </c>
      <c r="G2703" t="s">
        <v>118</v>
      </c>
      <c r="H2703" t="s">
        <v>283</v>
      </c>
      <c r="I2703" t="s">
        <v>9791</v>
      </c>
      <c r="J2703" t="s">
        <v>214</v>
      </c>
      <c r="K2703" t="s">
        <v>149</v>
      </c>
      <c r="M2703" t="s">
        <v>933</v>
      </c>
      <c r="N2703" t="s">
        <v>9792</v>
      </c>
      <c r="O2703" s="57">
        <v>46250.745150462964</v>
      </c>
      <c r="P2703" s="57">
        <v>46251.557592592595</v>
      </c>
      <c r="Q2703">
        <v>69367748</v>
      </c>
      <c r="S2703">
        <v>172610203633</v>
      </c>
      <c r="T2703" t="s">
        <v>13705</v>
      </c>
      <c r="U2703" t="s">
        <v>13706</v>
      </c>
      <c r="V2703" t="s">
        <v>13707</v>
      </c>
      <c r="Z2703">
        <v>116.8497887</v>
      </c>
      <c r="AA2703">
        <v>-8.7411270000000005</v>
      </c>
      <c r="AB2703" t="s">
        <v>13708</v>
      </c>
      <c r="AC2703" t="s">
        <v>290</v>
      </c>
      <c r="AL2703" t="s">
        <v>218</v>
      </c>
      <c r="AM2703" t="s">
        <v>13709</v>
      </c>
      <c r="AN2703" t="s">
        <v>6</v>
      </c>
      <c r="AO2703" t="s">
        <v>11300</v>
      </c>
      <c r="AQ2703" t="s">
        <v>248</v>
      </c>
      <c r="AR2703" t="s">
        <v>12</v>
      </c>
      <c r="AS2703" t="s">
        <v>283</v>
      </c>
      <c r="AT2703" t="s">
        <v>231</v>
      </c>
      <c r="AV2703" t="s">
        <v>917</v>
      </c>
      <c r="AW2703" t="s">
        <v>9797</v>
      </c>
      <c r="AX2703" t="s">
        <v>223</v>
      </c>
      <c r="BA2703" s="57">
        <v>46250.5</v>
      </c>
      <c r="BB2703" t="s">
        <v>13709</v>
      </c>
      <c r="BF2703" s="6" t="e">
        <f t="shared" si="126"/>
        <v>#NUM!</v>
      </c>
      <c r="BG2703" t="e">
        <f t="shared" si="127"/>
        <v>#NUM!</v>
      </c>
      <c r="BH2703" t="e">
        <f t="shared" si="128"/>
        <v>#NUM!</v>
      </c>
      <c r="BI2703" t="str">
        <f>VLOOKUP(H2703,Sheet2!$A$1:$B$270,2,FALSE)</f>
        <v>SUMBAWA</v>
      </c>
    </row>
    <row r="2704" spans="1:61">
      <c r="A2704">
        <v>2703</v>
      </c>
      <c r="B2704">
        <v>1002517919</v>
      </c>
      <c r="C2704">
        <v>3</v>
      </c>
      <c r="D2704" t="s">
        <v>45</v>
      </c>
      <c r="E2704">
        <v>5</v>
      </c>
      <c r="F2704" t="s">
        <v>211</v>
      </c>
      <c r="G2704" t="s">
        <v>118</v>
      </c>
      <c r="H2704" t="s">
        <v>377</v>
      </c>
      <c r="I2704" t="s">
        <v>213</v>
      </c>
      <c r="J2704" t="s">
        <v>214</v>
      </c>
      <c r="K2704" t="s">
        <v>149</v>
      </c>
      <c r="L2704" t="s">
        <v>215</v>
      </c>
      <c r="M2704" t="s">
        <v>225</v>
      </c>
      <c r="N2704" t="s">
        <v>216</v>
      </c>
      <c r="O2704" s="57">
        <v>46244.584687499999</v>
      </c>
      <c r="P2704" s="57">
        <v>46245.547071759262</v>
      </c>
      <c r="Q2704">
        <v>69362512</v>
      </c>
      <c r="S2704">
        <v>172612801044</v>
      </c>
      <c r="T2704" t="s">
        <v>6836</v>
      </c>
      <c r="U2704" t="s">
        <v>6837</v>
      </c>
      <c r="V2704" t="s">
        <v>6838</v>
      </c>
      <c r="Z2704">
        <v>117.994206100702</v>
      </c>
      <c r="AA2704">
        <v>-8.7441479714702197</v>
      </c>
      <c r="AB2704" t="s">
        <v>6839</v>
      </c>
      <c r="AC2704" t="s">
        <v>217</v>
      </c>
      <c r="AL2704" t="s">
        <v>218</v>
      </c>
      <c r="AM2704" t="s">
        <v>6269</v>
      </c>
      <c r="AN2704" t="s">
        <v>6</v>
      </c>
      <c r="AO2704" s="57">
        <v>46303.590266203704</v>
      </c>
      <c r="AP2704" s="57">
        <v>46245.541666666664</v>
      </c>
      <c r="AR2704" t="s">
        <v>18</v>
      </c>
      <c r="AS2704" t="s">
        <v>377</v>
      </c>
      <c r="AT2704" t="s">
        <v>352</v>
      </c>
      <c r="AV2704" t="s">
        <v>227</v>
      </c>
      <c r="AW2704" t="s">
        <v>6840</v>
      </c>
      <c r="AX2704" t="s">
        <v>223</v>
      </c>
      <c r="BA2704" s="57">
        <v>46245.541666666664</v>
      </c>
      <c r="BB2704" t="s">
        <v>6269</v>
      </c>
      <c r="BF2704" s="6" t="e">
        <f t="shared" si="126"/>
        <v>#NUM!</v>
      </c>
      <c r="BG2704" t="e">
        <f t="shared" si="127"/>
        <v>#NUM!</v>
      </c>
      <c r="BH2704" t="e">
        <f t="shared" si="128"/>
        <v>#NUM!</v>
      </c>
      <c r="BI2704" t="str">
        <f>VLOOKUP(H2704,Sheet2!$A$1:$B$270,2,FALSE)</f>
        <v>SUMBAWA</v>
      </c>
    </row>
    <row r="2705" spans="1:61">
      <c r="A2705">
        <v>2704</v>
      </c>
      <c r="B2705">
        <v>1002521582</v>
      </c>
      <c r="C2705">
        <v>3</v>
      </c>
      <c r="D2705" t="s">
        <v>59</v>
      </c>
      <c r="E2705">
        <v>4</v>
      </c>
      <c r="F2705" t="s">
        <v>243</v>
      </c>
      <c r="G2705" t="s">
        <v>635</v>
      </c>
      <c r="H2705" t="s">
        <v>636</v>
      </c>
      <c r="I2705" t="s">
        <v>213</v>
      </c>
      <c r="J2705" t="s">
        <v>214</v>
      </c>
      <c r="K2705" t="s">
        <v>149</v>
      </c>
      <c r="L2705" t="s">
        <v>215</v>
      </c>
      <c r="M2705" t="s">
        <v>76</v>
      </c>
      <c r="N2705" t="s">
        <v>216</v>
      </c>
      <c r="O2705" s="57">
        <v>46246.438854166663</v>
      </c>
      <c r="P2705" s="57">
        <v>46247.669594907406</v>
      </c>
      <c r="Q2705">
        <v>69363960</v>
      </c>
      <c r="S2705">
        <v>141149112910</v>
      </c>
      <c r="T2705" t="s">
        <v>8765</v>
      </c>
      <c r="U2705" t="s">
        <v>8766</v>
      </c>
      <c r="V2705" t="s">
        <v>8767</v>
      </c>
      <c r="Z2705">
        <v>110.064064</v>
      </c>
      <c r="AA2705">
        <v>-7.184361</v>
      </c>
      <c r="AB2705" t="s">
        <v>8768</v>
      </c>
      <c r="AC2705" t="s">
        <v>237</v>
      </c>
      <c r="AL2705" t="s">
        <v>218</v>
      </c>
      <c r="AM2705" t="s">
        <v>8769</v>
      </c>
      <c r="AN2705" t="s">
        <v>6</v>
      </c>
      <c r="AO2705" s="57">
        <v>46364.444363425922</v>
      </c>
      <c r="AP2705" s="57">
        <v>46247.333333333336</v>
      </c>
      <c r="AR2705" t="s">
        <v>219</v>
      </c>
      <c r="AS2705" t="s">
        <v>636</v>
      </c>
      <c r="AT2705" t="s">
        <v>231</v>
      </c>
      <c r="AU2705">
        <v>20260813</v>
      </c>
      <c r="AV2705" t="s">
        <v>222</v>
      </c>
      <c r="AW2705" t="s">
        <v>1014</v>
      </c>
      <c r="AX2705" t="s">
        <v>223</v>
      </c>
      <c r="BA2705" s="57">
        <v>46247.333333333336</v>
      </c>
      <c r="BB2705" t="s">
        <v>8769</v>
      </c>
      <c r="BC2705">
        <v>2026</v>
      </c>
      <c r="BD2705">
        <v>8</v>
      </c>
      <c r="BE2705">
        <v>13</v>
      </c>
      <c r="BF2705" s="6">
        <f t="shared" si="126"/>
        <v>46247</v>
      </c>
      <c r="BG2705">
        <f t="shared" si="127"/>
        <v>-0.33333333333575865</v>
      </c>
      <c r="BH2705" t="str">
        <f t="shared" si="128"/>
        <v>COMPLY</v>
      </c>
      <c r="BI2705" t="e">
        <f>VLOOKUP(H2705,Sheet2!$A$1:$B$270,2,FALSE)</f>
        <v>#N/A</v>
      </c>
    </row>
    <row r="2706" spans="1:61">
      <c r="A2706">
        <v>2705</v>
      </c>
      <c r="B2706">
        <v>1002522469</v>
      </c>
      <c r="C2706">
        <v>3</v>
      </c>
      <c r="D2706" t="s">
        <v>51</v>
      </c>
      <c r="E2706">
        <v>4</v>
      </c>
      <c r="F2706" t="s">
        <v>273</v>
      </c>
      <c r="G2706" t="s">
        <v>569</v>
      </c>
      <c r="H2706" t="s">
        <v>907</v>
      </c>
      <c r="I2706" t="s">
        <v>213</v>
      </c>
      <c r="J2706" t="s">
        <v>214</v>
      </c>
      <c r="K2706" t="s">
        <v>149</v>
      </c>
      <c r="L2706" t="s">
        <v>215</v>
      </c>
      <c r="M2706" t="s">
        <v>76</v>
      </c>
      <c r="N2706" t="s">
        <v>216</v>
      </c>
      <c r="O2706" s="57">
        <v>46246.615949074076</v>
      </c>
      <c r="P2706" s="57">
        <v>46247.936145833337</v>
      </c>
      <c r="Q2706">
        <v>69364359</v>
      </c>
      <c r="S2706">
        <v>142509107243</v>
      </c>
      <c r="T2706" t="s">
        <v>8770</v>
      </c>
      <c r="U2706" t="s">
        <v>8771</v>
      </c>
      <c r="V2706" t="s">
        <v>8772</v>
      </c>
      <c r="Z2706">
        <v>111.15289300000001</v>
      </c>
      <c r="AA2706">
        <v>-7.1513970000000002</v>
      </c>
      <c r="AB2706" t="s">
        <v>8773</v>
      </c>
      <c r="AC2706" t="s">
        <v>237</v>
      </c>
      <c r="AL2706" t="s">
        <v>218</v>
      </c>
      <c r="AM2706" t="s">
        <v>8774</v>
      </c>
      <c r="AN2706" t="s">
        <v>6</v>
      </c>
      <c r="AO2706" s="57">
        <v>46364.632418981484</v>
      </c>
      <c r="AP2706" s="57">
        <v>46247.625</v>
      </c>
      <c r="AR2706" t="s">
        <v>219</v>
      </c>
      <c r="AS2706" t="s">
        <v>907</v>
      </c>
      <c r="AT2706" t="s">
        <v>231</v>
      </c>
      <c r="AU2706">
        <v>20260813</v>
      </c>
      <c r="AV2706" t="s">
        <v>222</v>
      </c>
      <c r="AW2706" t="s">
        <v>1010</v>
      </c>
      <c r="AX2706" t="s">
        <v>223</v>
      </c>
      <c r="BA2706" s="57">
        <v>46247.625</v>
      </c>
      <c r="BB2706" t="s">
        <v>8774</v>
      </c>
      <c r="BC2706">
        <v>2026</v>
      </c>
      <c r="BD2706">
        <v>8</v>
      </c>
      <c r="BE2706">
        <v>13</v>
      </c>
      <c r="BF2706" s="6">
        <f t="shared" si="126"/>
        <v>46247</v>
      </c>
      <c r="BG2706">
        <f t="shared" si="127"/>
        <v>-0.625</v>
      </c>
      <c r="BH2706" t="str">
        <f t="shared" si="128"/>
        <v>COMPLY</v>
      </c>
      <c r="BI2706" t="e">
        <f>VLOOKUP(H2706,Sheet2!$A$1:$B$270,2,FALSE)</f>
        <v>#N/A</v>
      </c>
    </row>
    <row r="2707" spans="1:61">
      <c r="A2707">
        <v>2706</v>
      </c>
      <c r="B2707">
        <v>1002506084</v>
      </c>
      <c r="C2707">
        <v>3</v>
      </c>
      <c r="D2707" t="s">
        <v>49</v>
      </c>
      <c r="E2707">
        <v>4</v>
      </c>
      <c r="F2707" t="s">
        <v>252</v>
      </c>
      <c r="G2707" t="s">
        <v>553</v>
      </c>
      <c r="H2707" t="s">
        <v>968</v>
      </c>
      <c r="I2707" t="s">
        <v>213</v>
      </c>
      <c r="J2707" t="s">
        <v>214</v>
      </c>
      <c r="K2707" t="s">
        <v>149</v>
      </c>
      <c r="M2707" t="s">
        <v>76</v>
      </c>
      <c r="N2707" t="s">
        <v>216</v>
      </c>
      <c r="O2707" s="57">
        <v>46237.558344907404</v>
      </c>
      <c r="P2707" s="57">
        <v>46237.82472222222</v>
      </c>
      <c r="Q2707">
        <v>69355791</v>
      </c>
      <c r="S2707">
        <v>146284108499</v>
      </c>
      <c r="T2707" t="s">
        <v>4014</v>
      </c>
      <c r="U2707" t="s">
        <v>4015</v>
      </c>
      <c r="V2707" t="s">
        <v>4016</v>
      </c>
      <c r="Z2707">
        <v>109.01378917135</v>
      </c>
      <c r="AA2707">
        <v>-6.8654065605515502</v>
      </c>
      <c r="AB2707" t="s">
        <v>4017</v>
      </c>
      <c r="AC2707" t="s">
        <v>226</v>
      </c>
      <c r="AL2707" t="s">
        <v>218</v>
      </c>
      <c r="AM2707" t="s">
        <v>4018</v>
      </c>
      <c r="AN2707" t="s">
        <v>6</v>
      </c>
      <c r="AO2707" s="57">
        <v>46089.559490740743</v>
      </c>
      <c r="AR2707" t="s">
        <v>219</v>
      </c>
      <c r="AS2707" t="s">
        <v>968</v>
      </c>
      <c r="AT2707" t="s">
        <v>231</v>
      </c>
      <c r="AU2707">
        <v>20260803</v>
      </c>
      <c r="AV2707" t="s">
        <v>222</v>
      </c>
      <c r="AW2707" t="s">
        <v>591</v>
      </c>
      <c r="AX2707" t="s">
        <v>223</v>
      </c>
      <c r="BA2707" s="57">
        <v>46237.291666666664</v>
      </c>
      <c r="BB2707" t="s">
        <v>4018</v>
      </c>
      <c r="BC2707">
        <v>2026</v>
      </c>
      <c r="BD2707">
        <v>8</v>
      </c>
      <c r="BE2707">
        <v>3</v>
      </c>
      <c r="BF2707" s="6">
        <f t="shared" si="126"/>
        <v>46237</v>
      </c>
      <c r="BG2707">
        <f t="shared" si="127"/>
        <v>-0.29166666666424135</v>
      </c>
      <c r="BH2707" t="str">
        <f t="shared" si="128"/>
        <v>COMPLY</v>
      </c>
      <c r="BI2707" t="e">
        <f>VLOOKUP(H2707,Sheet2!$A$1:$B$270,2,FALSE)</f>
        <v>#N/A</v>
      </c>
    </row>
    <row r="2708" spans="1:61">
      <c r="A2708">
        <v>2707</v>
      </c>
      <c r="B2708">
        <v>1002516503</v>
      </c>
      <c r="C2708">
        <v>3</v>
      </c>
      <c r="D2708" t="s">
        <v>55</v>
      </c>
      <c r="E2708">
        <v>5</v>
      </c>
      <c r="F2708" t="s">
        <v>265</v>
      </c>
      <c r="G2708" t="s">
        <v>125</v>
      </c>
      <c r="H2708" t="s">
        <v>417</v>
      </c>
      <c r="I2708" t="s">
        <v>213</v>
      </c>
      <c r="J2708" t="s">
        <v>214</v>
      </c>
      <c r="K2708" t="s">
        <v>149</v>
      </c>
      <c r="L2708" t="s">
        <v>215</v>
      </c>
      <c r="M2708" t="s">
        <v>586</v>
      </c>
      <c r="N2708" t="s">
        <v>216</v>
      </c>
      <c r="O2708" s="57">
        <v>46243.572187500002</v>
      </c>
      <c r="P2708" s="57">
        <v>46246.573657407411</v>
      </c>
      <c r="Q2708">
        <v>69361815</v>
      </c>
      <c r="S2708">
        <v>152448204553</v>
      </c>
      <c r="T2708" t="s">
        <v>2551</v>
      </c>
      <c r="U2708" t="s">
        <v>2552</v>
      </c>
      <c r="V2708" t="s">
        <v>5981</v>
      </c>
      <c r="Z2708">
        <v>112.280131950974</v>
      </c>
      <c r="AA2708">
        <v>-6.8721988680728199</v>
      </c>
      <c r="AB2708" t="s">
        <v>5982</v>
      </c>
      <c r="AC2708" t="s">
        <v>217</v>
      </c>
      <c r="AL2708" t="s">
        <v>218</v>
      </c>
      <c r="AM2708" t="s">
        <v>5983</v>
      </c>
      <c r="AN2708" t="s">
        <v>6</v>
      </c>
      <c r="AO2708" s="57">
        <v>46273.57984953704</v>
      </c>
      <c r="AP2708" s="57">
        <v>46246.416666666664</v>
      </c>
      <c r="AQ2708" t="s">
        <v>248</v>
      </c>
      <c r="AR2708" t="s">
        <v>14</v>
      </c>
      <c r="AS2708" t="s">
        <v>417</v>
      </c>
      <c r="AT2708" t="s">
        <v>231</v>
      </c>
      <c r="AV2708" t="s">
        <v>587</v>
      </c>
      <c r="AW2708" t="s">
        <v>1018</v>
      </c>
      <c r="AX2708" t="s">
        <v>223</v>
      </c>
      <c r="BA2708" s="57">
        <v>46246.416666666664</v>
      </c>
      <c r="BB2708" t="s">
        <v>5983</v>
      </c>
      <c r="BF2708" s="6" t="e">
        <f t="shared" si="126"/>
        <v>#NUM!</v>
      </c>
      <c r="BG2708" t="e">
        <f t="shared" si="127"/>
        <v>#NUM!</v>
      </c>
      <c r="BH2708" t="e">
        <f t="shared" si="128"/>
        <v>#NUM!</v>
      </c>
      <c r="BI2708" t="str">
        <f>VLOOKUP(H2708,Sheet2!$A$1:$B$270,2,FALSE)</f>
        <v>GRESIK</v>
      </c>
    </row>
    <row r="2709" spans="1:61">
      <c r="A2709">
        <v>2708</v>
      </c>
      <c r="B2709">
        <v>1002516261</v>
      </c>
      <c r="C2709">
        <v>3</v>
      </c>
      <c r="D2709" t="s">
        <v>49</v>
      </c>
      <c r="E2709">
        <v>4</v>
      </c>
      <c r="F2709" t="s">
        <v>246</v>
      </c>
      <c r="G2709" t="s">
        <v>588</v>
      </c>
      <c r="H2709" t="s">
        <v>589</v>
      </c>
      <c r="I2709" t="s">
        <v>213</v>
      </c>
      <c r="J2709" t="s">
        <v>214</v>
      </c>
      <c r="K2709" t="s">
        <v>149</v>
      </c>
      <c r="L2709" t="s">
        <v>215</v>
      </c>
      <c r="M2709" t="s">
        <v>76</v>
      </c>
      <c r="N2709" t="s">
        <v>216</v>
      </c>
      <c r="O2709" s="57">
        <v>46243.322175925925</v>
      </c>
      <c r="P2709" s="57">
        <v>46244.679039351853</v>
      </c>
      <c r="Q2709">
        <v>69361663</v>
      </c>
      <c r="S2709">
        <v>142434111072</v>
      </c>
      <c r="T2709" t="s">
        <v>5984</v>
      </c>
      <c r="U2709" t="s">
        <v>5985</v>
      </c>
      <c r="V2709" t="s">
        <v>5986</v>
      </c>
      <c r="Z2709">
        <v>110.48695883481</v>
      </c>
      <c r="AA2709">
        <v>-7.3271736595694499</v>
      </c>
      <c r="AB2709" t="s">
        <v>5987</v>
      </c>
      <c r="AC2709" t="s">
        <v>237</v>
      </c>
      <c r="AL2709" t="s">
        <v>218</v>
      </c>
      <c r="AM2709" t="s">
        <v>4799</v>
      </c>
      <c r="AN2709" t="s">
        <v>6</v>
      </c>
      <c r="AO2709" s="57">
        <v>46273.329768518517</v>
      </c>
      <c r="AP2709" s="57">
        <v>46244.333333333336</v>
      </c>
      <c r="AR2709" t="s">
        <v>219</v>
      </c>
      <c r="AS2709" t="s">
        <v>589</v>
      </c>
      <c r="AT2709" t="s">
        <v>231</v>
      </c>
      <c r="AU2709">
        <v>20260810</v>
      </c>
      <c r="AV2709" t="s">
        <v>222</v>
      </c>
      <c r="AW2709" t="s">
        <v>1014</v>
      </c>
      <c r="AX2709" t="s">
        <v>223</v>
      </c>
      <c r="BA2709" s="57">
        <v>46244.333333333336</v>
      </c>
      <c r="BB2709" t="s">
        <v>4799</v>
      </c>
      <c r="BC2709">
        <v>2026</v>
      </c>
      <c r="BD2709">
        <v>8</v>
      </c>
      <c r="BE2709">
        <v>10</v>
      </c>
      <c r="BF2709" s="6">
        <f t="shared" si="126"/>
        <v>46244</v>
      </c>
      <c r="BG2709">
        <f t="shared" si="127"/>
        <v>-0.33333333333575865</v>
      </c>
      <c r="BH2709" t="str">
        <f t="shared" si="128"/>
        <v>COMPLY</v>
      </c>
      <c r="BI2709" t="e">
        <f>VLOOKUP(H2709,Sheet2!$A$1:$B$270,2,FALSE)</f>
        <v>#N/A</v>
      </c>
    </row>
    <row r="2710" spans="1:61">
      <c r="A2710">
        <v>2709</v>
      </c>
      <c r="B2710">
        <v>1002516553</v>
      </c>
      <c r="C2710">
        <v>3</v>
      </c>
      <c r="D2710" t="s">
        <v>49</v>
      </c>
      <c r="E2710">
        <v>4</v>
      </c>
      <c r="F2710" t="s">
        <v>246</v>
      </c>
      <c r="G2710" t="s">
        <v>324</v>
      </c>
      <c r="H2710" t="s">
        <v>625</v>
      </c>
      <c r="I2710" t="s">
        <v>213</v>
      </c>
      <c r="J2710" t="s">
        <v>214</v>
      </c>
      <c r="K2710" t="s">
        <v>149</v>
      </c>
      <c r="L2710" t="s">
        <v>215</v>
      </c>
      <c r="M2710" t="s">
        <v>76</v>
      </c>
      <c r="N2710" t="s">
        <v>216</v>
      </c>
      <c r="O2710" s="57">
        <v>46243.634687500002</v>
      </c>
      <c r="P2710" s="57">
        <v>46244.820428240739</v>
      </c>
      <c r="Q2710">
        <v>69361929</v>
      </c>
      <c r="S2710">
        <v>141459107620</v>
      </c>
      <c r="T2710" t="s">
        <v>5494</v>
      </c>
      <c r="U2710" t="s">
        <v>5495</v>
      </c>
      <c r="V2710" t="s">
        <v>5988</v>
      </c>
      <c r="Z2710">
        <v>110.289786311066</v>
      </c>
      <c r="AA2710">
        <v>-7.3068760328006102</v>
      </c>
      <c r="AB2710" t="s">
        <v>5989</v>
      </c>
      <c r="AC2710" t="s">
        <v>1067</v>
      </c>
      <c r="AL2710" t="s">
        <v>218</v>
      </c>
      <c r="AM2710" t="s">
        <v>5990</v>
      </c>
      <c r="AN2710" t="s">
        <v>6</v>
      </c>
      <c r="AO2710" s="57">
        <v>46273.642430555556</v>
      </c>
      <c r="AP2710" s="57">
        <v>46244.541666666664</v>
      </c>
      <c r="AR2710" t="s">
        <v>219</v>
      </c>
      <c r="AS2710" t="s">
        <v>625</v>
      </c>
      <c r="AT2710" t="s">
        <v>231</v>
      </c>
      <c r="AU2710">
        <v>20260810</v>
      </c>
      <c r="AV2710" t="s">
        <v>222</v>
      </c>
      <c r="AW2710" t="s">
        <v>1012</v>
      </c>
      <c r="AX2710" t="s">
        <v>223</v>
      </c>
      <c r="BA2710" s="57">
        <v>46244.541666666664</v>
      </c>
      <c r="BB2710" t="s">
        <v>5990</v>
      </c>
      <c r="BC2710">
        <v>2026</v>
      </c>
      <c r="BD2710">
        <v>8</v>
      </c>
      <c r="BE2710">
        <v>10</v>
      </c>
      <c r="BF2710" s="6">
        <f t="shared" si="126"/>
        <v>46244</v>
      </c>
      <c r="BG2710">
        <f t="shared" si="127"/>
        <v>-0.54166666666424135</v>
      </c>
      <c r="BH2710" t="str">
        <f t="shared" si="128"/>
        <v>COMPLY</v>
      </c>
      <c r="BI2710" t="e">
        <f>VLOOKUP(H2710,Sheet2!$A$1:$B$270,2,FALSE)</f>
        <v>#N/A</v>
      </c>
    </row>
    <row r="2711" spans="1:61">
      <c r="A2711">
        <v>2710</v>
      </c>
      <c r="B2711">
        <v>1002518384</v>
      </c>
      <c r="C2711">
        <v>3</v>
      </c>
      <c r="D2711" t="s">
        <v>34</v>
      </c>
      <c r="E2711">
        <v>5</v>
      </c>
      <c r="F2711" t="s">
        <v>573</v>
      </c>
      <c r="G2711" t="s">
        <v>79</v>
      </c>
      <c r="H2711" t="s">
        <v>471</v>
      </c>
      <c r="I2711" t="s">
        <v>213</v>
      </c>
      <c r="J2711" t="s">
        <v>214</v>
      </c>
      <c r="K2711" t="s">
        <v>149</v>
      </c>
      <c r="M2711" t="s">
        <v>575</v>
      </c>
      <c r="N2711" t="s">
        <v>216</v>
      </c>
      <c r="O2711" s="57">
        <v>46244.665462962963</v>
      </c>
      <c r="P2711" s="57">
        <v>46246.632430555554</v>
      </c>
      <c r="Q2711">
        <v>69362670</v>
      </c>
      <c r="S2711">
        <v>172407213927</v>
      </c>
      <c r="T2711" t="s">
        <v>6204</v>
      </c>
      <c r="U2711" t="s">
        <v>6841</v>
      </c>
      <c r="V2711" t="s">
        <v>6842</v>
      </c>
      <c r="Z2711">
        <v>115.3020191</v>
      </c>
      <c r="AA2711">
        <v>-8.5440394000000008</v>
      </c>
      <c r="AB2711" t="s">
        <v>6207</v>
      </c>
      <c r="AC2711" t="s">
        <v>230</v>
      </c>
      <c r="AL2711" t="s">
        <v>218</v>
      </c>
      <c r="AM2711" t="s">
        <v>6843</v>
      </c>
      <c r="AN2711" t="s">
        <v>6</v>
      </c>
      <c r="AO2711" s="57">
        <v>46303.673692129632</v>
      </c>
      <c r="AP2711" s="57">
        <v>46245.625</v>
      </c>
      <c r="AR2711" t="s">
        <v>14</v>
      </c>
      <c r="AS2711" t="s">
        <v>471</v>
      </c>
      <c r="AT2711" t="s">
        <v>231</v>
      </c>
      <c r="AV2711" t="s">
        <v>8775</v>
      </c>
      <c r="AW2711" t="s">
        <v>582</v>
      </c>
      <c r="AX2711" t="s">
        <v>223</v>
      </c>
      <c r="BA2711" s="57">
        <v>46245.625</v>
      </c>
      <c r="BB2711" t="s">
        <v>6843</v>
      </c>
      <c r="BF2711" s="6" t="e">
        <f t="shared" si="126"/>
        <v>#NUM!</v>
      </c>
      <c r="BG2711" t="e">
        <f t="shared" si="127"/>
        <v>#NUM!</v>
      </c>
      <c r="BH2711" t="e">
        <f t="shared" si="128"/>
        <v>#NUM!</v>
      </c>
      <c r="BI2711" t="str">
        <f>VLOOKUP(H2711,Sheet2!$A$1:$B$270,2,FALSE)</f>
        <v>GIANYAR</v>
      </c>
    </row>
    <row r="2712" spans="1:61">
      <c r="A2712">
        <v>2711</v>
      </c>
      <c r="B2712">
        <v>1002506059</v>
      </c>
      <c r="C2712">
        <v>3</v>
      </c>
      <c r="D2712" t="s">
        <v>45</v>
      </c>
      <c r="E2712">
        <v>5</v>
      </c>
      <c r="F2712" t="s">
        <v>113</v>
      </c>
      <c r="G2712" t="s">
        <v>117</v>
      </c>
      <c r="H2712" t="s">
        <v>421</v>
      </c>
      <c r="I2712" t="s">
        <v>213</v>
      </c>
      <c r="J2712" t="s">
        <v>214</v>
      </c>
      <c r="K2712" t="s">
        <v>149</v>
      </c>
      <c r="L2712" t="s">
        <v>215</v>
      </c>
      <c r="M2712" t="s">
        <v>76</v>
      </c>
      <c r="N2712" t="s">
        <v>216</v>
      </c>
      <c r="O2712" s="57">
        <v>46237.551365740743</v>
      </c>
      <c r="P2712" s="57">
        <v>46247.375902777778</v>
      </c>
      <c r="Q2712">
        <v>69357481</v>
      </c>
      <c r="S2712">
        <v>172509796567</v>
      </c>
      <c r="T2712" t="s">
        <v>4023</v>
      </c>
      <c r="U2712" t="s">
        <v>4024</v>
      </c>
      <c r="V2712" t="s">
        <v>4025</v>
      </c>
      <c r="Z2712">
        <v>122.956017851829</v>
      </c>
      <c r="AA2712">
        <v>-8.3459036143228502</v>
      </c>
      <c r="AB2712" t="s">
        <v>4026</v>
      </c>
      <c r="AC2712" t="s">
        <v>217</v>
      </c>
      <c r="AL2712" t="s">
        <v>218</v>
      </c>
      <c r="AM2712" t="s">
        <v>4027</v>
      </c>
      <c r="AN2712" t="s">
        <v>6</v>
      </c>
      <c r="AO2712" s="57">
        <v>46089.559490740743</v>
      </c>
      <c r="AP2712" s="57">
        <v>46238.541666666664</v>
      </c>
      <c r="AR2712" t="s">
        <v>219</v>
      </c>
      <c r="AS2712" t="s">
        <v>421</v>
      </c>
      <c r="AT2712" t="s">
        <v>231</v>
      </c>
      <c r="AU2712">
        <v>20260813</v>
      </c>
      <c r="AV2712" t="s">
        <v>222</v>
      </c>
      <c r="AW2712" t="s">
        <v>1014</v>
      </c>
      <c r="AX2712" t="s">
        <v>223</v>
      </c>
      <c r="BA2712" s="57">
        <v>46238.541666666664</v>
      </c>
      <c r="BB2712" t="s">
        <v>4027</v>
      </c>
      <c r="BC2712">
        <v>2026</v>
      </c>
      <c r="BD2712">
        <v>8</v>
      </c>
      <c r="BE2712">
        <v>13</v>
      </c>
      <c r="BF2712" s="6">
        <f t="shared" si="126"/>
        <v>46247</v>
      </c>
      <c r="BG2712">
        <f t="shared" si="127"/>
        <v>8.4583333333357587</v>
      </c>
      <c r="BH2712" t="str">
        <f t="shared" si="128"/>
        <v>NOT COMPLY</v>
      </c>
      <c r="BI2712" t="str">
        <f>VLOOKUP(H2712,Sheet2!$A$1:$B$270,2,FALSE)</f>
        <v>MAUMERE</v>
      </c>
    </row>
    <row r="2713" spans="1:61">
      <c r="A2713">
        <v>2712</v>
      </c>
      <c r="B2713">
        <v>1002517768</v>
      </c>
      <c r="C2713">
        <v>3</v>
      </c>
      <c r="D2713" t="s">
        <v>38</v>
      </c>
      <c r="E2713">
        <v>5</v>
      </c>
      <c r="F2713" t="s">
        <v>92</v>
      </c>
      <c r="G2713" t="s">
        <v>89</v>
      </c>
      <c r="H2713" t="s">
        <v>409</v>
      </c>
      <c r="I2713" t="s">
        <v>213</v>
      </c>
      <c r="J2713" t="s">
        <v>214</v>
      </c>
      <c r="K2713" t="s">
        <v>149</v>
      </c>
      <c r="L2713" t="s">
        <v>215</v>
      </c>
      <c r="M2713" t="s">
        <v>76</v>
      </c>
      <c r="N2713" t="s">
        <v>216</v>
      </c>
      <c r="O2713" s="57">
        <v>46244.563842592594</v>
      </c>
      <c r="P2713" s="57">
        <v>46246.828599537039</v>
      </c>
      <c r="Q2713">
        <v>69362446</v>
      </c>
      <c r="S2713">
        <v>152609258563</v>
      </c>
      <c r="T2713" t="s">
        <v>6844</v>
      </c>
      <c r="U2713" t="s">
        <v>6845</v>
      </c>
      <c r="V2713" t="s">
        <v>6846</v>
      </c>
      <c r="Z2713">
        <v>111.89513009768901</v>
      </c>
      <c r="AA2713">
        <v>-7.1650483361719104</v>
      </c>
      <c r="AB2713" t="s">
        <v>6847</v>
      </c>
      <c r="AC2713" t="s">
        <v>237</v>
      </c>
      <c r="AL2713" t="s">
        <v>218</v>
      </c>
      <c r="AM2713" t="s">
        <v>6848</v>
      </c>
      <c r="AN2713" t="s">
        <v>6</v>
      </c>
      <c r="AO2713" s="57">
        <v>46303.569293981483</v>
      </c>
      <c r="AP2713" s="57">
        <v>46246.333333333336</v>
      </c>
      <c r="AR2713" t="s">
        <v>219</v>
      </c>
      <c r="AS2713" t="s">
        <v>409</v>
      </c>
      <c r="AT2713" t="s">
        <v>231</v>
      </c>
      <c r="AU2713">
        <v>20260812</v>
      </c>
      <c r="AV2713" t="s">
        <v>222</v>
      </c>
      <c r="AW2713" t="s">
        <v>1021</v>
      </c>
      <c r="AX2713" t="s">
        <v>223</v>
      </c>
      <c r="BA2713" s="57">
        <v>46246.333333333336</v>
      </c>
      <c r="BB2713" t="s">
        <v>6848</v>
      </c>
      <c r="BC2713">
        <v>2026</v>
      </c>
      <c r="BD2713">
        <v>8</v>
      </c>
      <c r="BE2713">
        <v>12</v>
      </c>
      <c r="BF2713" s="6">
        <f t="shared" si="126"/>
        <v>46246</v>
      </c>
      <c r="BG2713">
        <f t="shared" si="127"/>
        <v>-0.33333333333575865</v>
      </c>
      <c r="BH2713" t="str">
        <f t="shared" si="128"/>
        <v>COMPLY</v>
      </c>
      <c r="BI2713" t="str">
        <f>VLOOKUP(H2713,Sheet2!$A$1:$B$270,2,FALSE)</f>
        <v>BOJONEGORO</v>
      </c>
    </row>
    <row r="2714" spans="1:61">
      <c r="A2714">
        <v>2713</v>
      </c>
      <c r="B2714">
        <v>1002509971</v>
      </c>
      <c r="C2714">
        <v>3</v>
      </c>
      <c r="D2714" t="s">
        <v>38</v>
      </c>
      <c r="E2714">
        <v>5</v>
      </c>
      <c r="F2714" t="s">
        <v>92</v>
      </c>
      <c r="G2714" t="s">
        <v>95</v>
      </c>
      <c r="H2714" t="s">
        <v>396</v>
      </c>
      <c r="I2714" t="s">
        <v>213</v>
      </c>
      <c r="J2714" t="s">
        <v>214</v>
      </c>
      <c r="K2714" t="s">
        <v>149</v>
      </c>
      <c r="M2714" t="s">
        <v>76</v>
      </c>
      <c r="N2714" t="s">
        <v>216</v>
      </c>
      <c r="O2714" s="57">
        <v>46239.435196759259</v>
      </c>
      <c r="P2714" s="57">
        <v>46240.440451388888</v>
      </c>
      <c r="Q2714">
        <v>69347391</v>
      </c>
      <c r="S2714">
        <v>152621201444</v>
      </c>
      <c r="T2714" t="s">
        <v>1083</v>
      </c>
      <c r="U2714" t="s">
        <v>4037</v>
      </c>
      <c r="V2714" t="s">
        <v>4038</v>
      </c>
      <c r="Z2714">
        <v>111.26181800000001</v>
      </c>
      <c r="AA2714">
        <v>-8.1719050000000006</v>
      </c>
      <c r="AB2714" t="s">
        <v>1084</v>
      </c>
      <c r="AC2714" t="s">
        <v>217</v>
      </c>
      <c r="AL2714" t="s">
        <v>218</v>
      </c>
      <c r="AM2714" t="s">
        <v>4039</v>
      </c>
      <c r="AN2714" t="s">
        <v>6</v>
      </c>
      <c r="AO2714" s="57">
        <v>46150.44427083333</v>
      </c>
      <c r="AR2714" t="s">
        <v>219</v>
      </c>
      <c r="AS2714" t="s">
        <v>396</v>
      </c>
      <c r="AT2714" t="s">
        <v>231</v>
      </c>
      <c r="AU2714">
        <v>20260806</v>
      </c>
      <c r="AV2714" t="s">
        <v>222</v>
      </c>
      <c r="AW2714" t="s">
        <v>561</v>
      </c>
      <c r="AX2714" t="s">
        <v>223</v>
      </c>
      <c r="BA2714" s="57">
        <v>46239.291666666664</v>
      </c>
      <c r="BB2714" t="s">
        <v>4039</v>
      </c>
      <c r="BC2714">
        <v>2026</v>
      </c>
      <c r="BD2714">
        <v>8</v>
      </c>
      <c r="BE2714">
        <v>6</v>
      </c>
      <c r="BF2714" s="6">
        <f t="shared" si="126"/>
        <v>46240</v>
      </c>
      <c r="BG2714">
        <f t="shared" si="127"/>
        <v>0.70833333333575865</v>
      </c>
      <c r="BH2714" t="str">
        <f t="shared" si="128"/>
        <v>COMPLY</v>
      </c>
      <c r="BI2714" t="str">
        <f>VLOOKUP(H2714,Sheet2!$A$1:$B$270,2,FALSE)</f>
        <v>PONOROGO</v>
      </c>
    </row>
    <row r="2715" spans="1:61">
      <c r="A2715">
        <v>2714</v>
      </c>
      <c r="B2715">
        <v>1002516329</v>
      </c>
      <c r="C2715">
        <v>3</v>
      </c>
      <c r="D2715" t="s">
        <v>49</v>
      </c>
      <c r="E2715">
        <v>4</v>
      </c>
      <c r="F2715" t="s">
        <v>252</v>
      </c>
      <c r="G2715" t="s">
        <v>929</v>
      </c>
      <c r="H2715" t="s">
        <v>951</v>
      </c>
      <c r="I2715" t="s">
        <v>213</v>
      </c>
      <c r="J2715" t="s">
        <v>214</v>
      </c>
      <c r="K2715" t="s">
        <v>149</v>
      </c>
      <c r="L2715" t="s">
        <v>215</v>
      </c>
      <c r="M2715" t="s">
        <v>76</v>
      </c>
      <c r="N2715" t="s">
        <v>216</v>
      </c>
      <c r="O2715" s="57">
        <v>46243.401342592595</v>
      </c>
      <c r="P2715" s="57">
        <v>46244.679513888892</v>
      </c>
      <c r="Q2715">
        <v>69361746</v>
      </c>
      <c r="S2715">
        <v>146279105481</v>
      </c>
      <c r="T2715" t="s">
        <v>5991</v>
      </c>
      <c r="U2715" t="s">
        <v>5992</v>
      </c>
      <c r="V2715" t="s">
        <v>5993</v>
      </c>
      <c r="Z2715">
        <v>109.68969</v>
      </c>
      <c r="AA2715">
        <v>-6.9304670000000002</v>
      </c>
      <c r="AB2715" t="s">
        <v>5994</v>
      </c>
      <c r="AC2715" t="s">
        <v>237</v>
      </c>
      <c r="AL2715" t="s">
        <v>218</v>
      </c>
      <c r="AM2715" t="s">
        <v>5995</v>
      </c>
      <c r="AN2715" t="s">
        <v>6</v>
      </c>
      <c r="AO2715" s="57">
        <v>46273.402662037035</v>
      </c>
      <c r="AP2715" s="57">
        <v>46244.541666666664</v>
      </c>
      <c r="AR2715" t="s">
        <v>219</v>
      </c>
      <c r="AS2715" t="s">
        <v>951</v>
      </c>
      <c r="AT2715" t="s">
        <v>231</v>
      </c>
      <c r="AU2715">
        <v>20260810</v>
      </c>
      <c r="AV2715" t="s">
        <v>222</v>
      </c>
      <c r="AW2715" t="s">
        <v>1025</v>
      </c>
      <c r="AX2715" t="s">
        <v>223</v>
      </c>
      <c r="BA2715" s="57">
        <v>46244.541666666664</v>
      </c>
      <c r="BB2715" t="s">
        <v>5995</v>
      </c>
      <c r="BC2715">
        <v>2026</v>
      </c>
      <c r="BD2715">
        <v>8</v>
      </c>
      <c r="BE2715">
        <v>10</v>
      </c>
      <c r="BF2715" s="6">
        <f t="shared" si="126"/>
        <v>46244</v>
      </c>
      <c r="BG2715">
        <f t="shared" si="127"/>
        <v>-0.54166666666424135</v>
      </c>
      <c r="BH2715" t="str">
        <f t="shared" si="128"/>
        <v>COMPLY</v>
      </c>
      <c r="BI2715" t="e">
        <f>VLOOKUP(H2715,Sheet2!$A$1:$B$270,2,FALSE)</f>
        <v>#N/A</v>
      </c>
    </row>
    <row r="2716" spans="1:61">
      <c r="A2716">
        <v>2715</v>
      </c>
      <c r="B2716">
        <v>1002520788</v>
      </c>
      <c r="C2716">
        <v>3</v>
      </c>
      <c r="D2716" t="s">
        <v>59</v>
      </c>
      <c r="E2716">
        <v>4</v>
      </c>
      <c r="F2716" t="s">
        <v>243</v>
      </c>
      <c r="G2716" t="s">
        <v>896</v>
      </c>
      <c r="H2716" t="s">
        <v>914</v>
      </c>
      <c r="I2716" t="s">
        <v>213</v>
      </c>
      <c r="J2716" t="s">
        <v>214</v>
      </c>
      <c r="K2716" t="s">
        <v>149</v>
      </c>
      <c r="L2716" t="s">
        <v>215</v>
      </c>
      <c r="M2716" t="s">
        <v>76</v>
      </c>
      <c r="N2716" t="s">
        <v>216</v>
      </c>
      <c r="O2716" s="57">
        <v>46245.697187500002</v>
      </c>
      <c r="P2716" s="57">
        <v>46246.526643518519</v>
      </c>
      <c r="Q2716">
        <v>69363677</v>
      </c>
      <c r="S2716">
        <v>141146114824</v>
      </c>
      <c r="T2716" t="s">
        <v>7860</v>
      </c>
      <c r="U2716" t="s">
        <v>8776</v>
      </c>
      <c r="V2716" t="s">
        <v>7861</v>
      </c>
      <c r="Z2716">
        <v>110.3131975</v>
      </c>
      <c r="AA2716">
        <v>-7.5563438999999999</v>
      </c>
      <c r="AB2716" t="s">
        <v>7862</v>
      </c>
      <c r="AC2716" t="s">
        <v>237</v>
      </c>
      <c r="AL2716" t="s">
        <v>218</v>
      </c>
      <c r="AM2716" t="s">
        <v>7863</v>
      </c>
      <c r="AN2716" t="s">
        <v>6</v>
      </c>
      <c r="AO2716" s="57">
        <v>46334.704837962963</v>
      </c>
      <c r="AP2716" s="57">
        <v>46246.541666666664</v>
      </c>
      <c r="AR2716" t="s">
        <v>219</v>
      </c>
      <c r="AS2716" t="s">
        <v>914</v>
      </c>
      <c r="AT2716" t="s">
        <v>231</v>
      </c>
      <c r="AU2716">
        <v>20260812</v>
      </c>
      <c r="AV2716" t="s">
        <v>222</v>
      </c>
      <c r="AW2716" t="s">
        <v>1012</v>
      </c>
      <c r="AX2716" t="s">
        <v>223</v>
      </c>
      <c r="BA2716" s="57">
        <v>46246.541666666664</v>
      </c>
      <c r="BB2716" t="s">
        <v>7863</v>
      </c>
      <c r="BC2716">
        <v>2026</v>
      </c>
      <c r="BD2716">
        <v>8</v>
      </c>
      <c r="BE2716">
        <v>12</v>
      </c>
      <c r="BF2716" s="6">
        <f t="shared" si="126"/>
        <v>46246</v>
      </c>
      <c r="BG2716">
        <f t="shared" si="127"/>
        <v>-0.54166666666424135</v>
      </c>
      <c r="BH2716" t="str">
        <f t="shared" si="128"/>
        <v>COMPLY</v>
      </c>
      <c r="BI2716" t="e">
        <f>VLOOKUP(H2716,Sheet2!$A$1:$B$270,2,FALSE)</f>
        <v>#N/A</v>
      </c>
    </row>
    <row r="2717" spans="1:61">
      <c r="A2717">
        <v>2716</v>
      </c>
      <c r="B2717">
        <v>1002517826</v>
      </c>
      <c r="C2717">
        <v>3</v>
      </c>
      <c r="D2717" t="s">
        <v>55</v>
      </c>
      <c r="E2717">
        <v>5</v>
      </c>
      <c r="F2717" t="s">
        <v>265</v>
      </c>
      <c r="G2717" t="s">
        <v>128</v>
      </c>
      <c r="H2717" t="s">
        <v>412</v>
      </c>
      <c r="I2717" t="s">
        <v>213</v>
      </c>
      <c r="J2717" t="s">
        <v>214</v>
      </c>
      <c r="K2717" t="s">
        <v>149</v>
      </c>
      <c r="L2717" t="s">
        <v>215</v>
      </c>
      <c r="M2717" t="s">
        <v>76</v>
      </c>
      <c r="N2717" t="s">
        <v>216</v>
      </c>
      <c r="O2717" s="57">
        <v>46244.570798611108</v>
      </c>
      <c r="P2717" s="57">
        <v>46245.46638888889</v>
      </c>
      <c r="Q2717">
        <v>69362487</v>
      </c>
      <c r="S2717">
        <v>152424213278</v>
      </c>
      <c r="T2717" t="s">
        <v>6849</v>
      </c>
      <c r="U2717" t="s">
        <v>6850</v>
      </c>
      <c r="V2717" t="s">
        <v>6851</v>
      </c>
      <c r="Z2717">
        <v>112.6777617</v>
      </c>
      <c r="AA2717">
        <v>-7.3129564</v>
      </c>
      <c r="AB2717" t="s">
        <v>6852</v>
      </c>
      <c r="AC2717" t="s">
        <v>237</v>
      </c>
      <c r="AL2717" t="s">
        <v>218</v>
      </c>
      <c r="AM2717" t="s">
        <v>6853</v>
      </c>
      <c r="AN2717" t="s">
        <v>6</v>
      </c>
      <c r="AO2717" s="57">
        <v>46303.579675925925</v>
      </c>
      <c r="AP2717" s="57">
        <v>46250.541666666664</v>
      </c>
      <c r="AR2717" t="s">
        <v>219</v>
      </c>
      <c r="AS2717" t="s">
        <v>412</v>
      </c>
      <c r="AT2717" t="s">
        <v>231</v>
      </c>
      <c r="AU2717">
        <v>20260811</v>
      </c>
      <c r="AV2717" t="s">
        <v>222</v>
      </c>
      <c r="AW2717" t="s">
        <v>1020</v>
      </c>
      <c r="AX2717" t="s">
        <v>223</v>
      </c>
      <c r="BA2717" s="57">
        <v>46250.541666666664</v>
      </c>
      <c r="BB2717" t="s">
        <v>6853</v>
      </c>
      <c r="BC2717">
        <v>2026</v>
      </c>
      <c r="BD2717">
        <v>8</v>
      </c>
      <c r="BE2717">
        <v>11</v>
      </c>
      <c r="BF2717" s="6">
        <f t="shared" si="126"/>
        <v>46245</v>
      </c>
      <c r="BG2717">
        <f t="shared" si="127"/>
        <v>-5.5416666666642413</v>
      </c>
      <c r="BH2717" t="str">
        <f t="shared" si="128"/>
        <v>COMPLY</v>
      </c>
      <c r="BI2717" t="str">
        <f>VLOOKUP(H2717,Sheet2!$A$1:$B$270,2,FALSE)</f>
        <v>SURABAYA UTARA</v>
      </c>
    </row>
    <row r="2718" spans="1:61">
      <c r="A2718">
        <v>2717</v>
      </c>
      <c r="B2718">
        <v>1002510520</v>
      </c>
      <c r="C2718">
        <v>3</v>
      </c>
      <c r="D2718" t="s">
        <v>34</v>
      </c>
      <c r="E2718">
        <v>5</v>
      </c>
      <c r="F2718" t="s">
        <v>573</v>
      </c>
      <c r="G2718" t="s">
        <v>84</v>
      </c>
      <c r="H2718" t="s">
        <v>253</v>
      </c>
      <c r="I2718" t="s">
        <v>213</v>
      </c>
      <c r="J2718" t="s">
        <v>214</v>
      </c>
      <c r="K2718" t="s">
        <v>149</v>
      </c>
      <c r="M2718" t="s">
        <v>575</v>
      </c>
      <c r="N2718" t="s">
        <v>216</v>
      </c>
      <c r="O2718" s="57">
        <v>46239.559675925928</v>
      </c>
      <c r="P2718" s="57">
        <v>46241.533275462964</v>
      </c>
      <c r="Q2718">
        <v>69359181</v>
      </c>
      <c r="S2718">
        <v>172425707973</v>
      </c>
      <c r="T2718" t="s">
        <v>3328</v>
      </c>
      <c r="U2718" t="s">
        <v>3329</v>
      </c>
      <c r="V2718" t="s">
        <v>4056</v>
      </c>
      <c r="Z2718">
        <v>114.9183065</v>
      </c>
      <c r="AA2718">
        <v>-8.2022200000000005</v>
      </c>
      <c r="AB2718" t="s">
        <v>3331</v>
      </c>
      <c r="AC2718" t="s">
        <v>230</v>
      </c>
      <c r="AL2718" t="s">
        <v>218</v>
      </c>
      <c r="AM2718" t="s">
        <v>1657</v>
      </c>
      <c r="AN2718" t="s">
        <v>6</v>
      </c>
      <c r="AO2718" s="57">
        <v>46150.56925925926</v>
      </c>
      <c r="AP2718" s="57">
        <v>46240.541666666664</v>
      </c>
      <c r="AQ2718" t="s">
        <v>248</v>
      </c>
      <c r="AR2718" t="s">
        <v>14</v>
      </c>
      <c r="AS2718" t="s">
        <v>253</v>
      </c>
      <c r="AT2718" t="s">
        <v>231</v>
      </c>
      <c r="AV2718" t="s">
        <v>6001</v>
      </c>
      <c r="AW2718" t="s">
        <v>561</v>
      </c>
      <c r="AX2718" t="s">
        <v>223</v>
      </c>
      <c r="BA2718" s="57">
        <v>46240.541666666664</v>
      </c>
      <c r="BB2718" t="s">
        <v>1657</v>
      </c>
      <c r="BF2718" s="6" t="e">
        <f t="shared" si="126"/>
        <v>#NUM!</v>
      </c>
      <c r="BG2718" t="e">
        <f t="shared" si="127"/>
        <v>#NUM!</v>
      </c>
      <c r="BH2718" t="e">
        <f t="shared" si="128"/>
        <v>#NUM!</v>
      </c>
      <c r="BI2718" t="str">
        <f>VLOOKUP(H2718,Sheet2!$A$1:$B$270,2,FALSE)</f>
        <v>SINGARAJA</v>
      </c>
    </row>
    <row r="2719" spans="1:61">
      <c r="A2719">
        <v>2718</v>
      </c>
      <c r="B2719">
        <v>1002504476</v>
      </c>
      <c r="C2719">
        <v>3</v>
      </c>
      <c r="D2719" t="s">
        <v>59</v>
      </c>
      <c r="E2719">
        <v>4</v>
      </c>
      <c r="F2719" t="s">
        <v>567</v>
      </c>
      <c r="G2719" t="s">
        <v>906</v>
      </c>
      <c r="H2719" t="s">
        <v>920</v>
      </c>
      <c r="I2719" t="s">
        <v>213</v>
      </c>
      <c r="J2719" t="s">
        <v>214</v>
      </c>
      <c r="K2719" t="s">
        <v>149</v>
      </c>
      <c r="M2719" t="s">
        <v>76</v>
      </c>
      <c r="N2719" t="s">
        <v>608</v>
      </c>
      <c r="O2719" s="57">
        <v>46235.497349537036</v>
      </c>
      <c r="P2719" s="57">
        <v>46238.478530092594</v>
      </c>
      <c r="Q2719">
        <v>69356681</v>
      </c>
      <c r="S2719">
        <v>146136130010</v>
      </c>
      <c r="T2719" t="s">
        <v>1179</v>
      </c>
      <c r="U2719" t="s">
        <v>4057</v>
      </c>
      <c r="V2719" t="s">
        <v>4058</v>
      </c>
      <c r="Z2719">
        <v>110.3310683</v>
      </c>
      <c r="AA2719">
        <v>-7.7820229999999997</v>
      </c>
      <c r="AB2719" t="s">
        <v>4059</v>
      </c>
      <c r="AC2719" t="s">
        <v>230</v>
      </c>
      <c r="AL2719" t="s">
        <v>218</v>
      </c>
      <c r="AM2719" t="s">
        <v>4060</v>
      </c>
      <c r="AN2719" t="s">
        <v>6</v>
      </c>
      <c r="AO2719" s="57">
        <v>46030.506851851853</v>
      </c>
      <c r="AP2719" s="57">
        <v>46237.541666666664</v>
      </c>
      <c r="AR2719" t="s">
        <v>219</v>
      </c>
      <c r="AS2719" t="s">
        <v>920</v>
      </c>
      <c r="AT2719" t="s">
        <v>231</v>
      </c>
      <c r="AU2719">
        <v>20260804</v>
      </c>
      <c r="AV2719" t="s">
        <v>222</v>
      </c>
      <c r="AW2719" t="s">
        <v>561</v>
      </c>
      <c r="AX2719" t="s">
        <v>223</v>
      </c>
      <c r="BA2719" s="57">
        <v>46237.541666666664</v>
      </c>
      <c r="BB2719" t="s">
        <v>4060</v>
      </c>
      <c r="BC2719">
        <v>2026</v>
      </c>
      <c r="BD2719">
        <v>8</v>
      </c>
      <c r="BE2719">
        <v>4</v>
      </c>
      <c r="BF2719" s="6">
        <f t="shared" si="126"/>
        <v>46238</v>
      </c>
      <c r="BG2719">
        <f t="shared" si="127"/>
        <v>0.45833333333575865</v>
      </c>
      <c r="BH2719" t="str">
        <f t="shared" si="128"/>
        <v>COMPLY</v>
      </c>
      <c r="BI2719" t="e">
        <f>VLOOKUP(H2719,Sheet2!$A$1:$B$270,2,FALSE)</f>
        <v>#N/A</v>
      </c>
    </row>
    <row r="2720" spans="1:61">
      <c r="A2720">
        <v>2719</v>
      </c>
      <c r="B2720">
        <v>1002508918</v>
      </c>
      <c r="C2720">
        <v>3</v>
      </c>
      <c r="D2720" t="s">
        <v>59</v>
      </c>
      <c r="E2720">
        <v>4</v>
      </c>
      <c r="F2720" t="s">
        <v>224</v>
      </c>
      <c r="G2720" t="s">
        <v>581</v>
      </c>
      <c r="H2720" t="s">
        <v>1069</v>
      </c>
      <c r="I2720" t="s">
        <v>213</v>
      </c>
      <c r="J2720" t="s">
        <v>214</v>
      </c>
      <c r="K2720" t="s">
        <v>149</v>
      </c>
      <c r="M2720" t="s">
        <v>76</v>
      </c>
      <c r="N2720" t="s">
        <v>216</v>
      </c>
      <c r="O2720" s="57">
        <v>46238.647199074076</v>
      </c>
      <c r="P2720" s="57">
        <v>46240.732523148145</v>
      </c>
      <c r="Q2720">
        <v>69358462</v>
      </c>
      <c r="S2720">
        <v>146394104362</v>
      </c>
      <c r="T2720" t="s">
        <v>4061</v>
      </c>
      <c r="U2720" t="s">
        <v>4062</v>
      </c>
      <c r="V2720" t="s">
        <v>4063</v>
      </c>
      <c r="Z2720">
        <v>109.518474</v>
      </c>
      <c r="AA2720">
        <v>-7.3077800000000002</v>
      </c>
      <c r="AB2720" t="s">
        <v>4064</v>
      </c>
      <c r="AC2720" t="s">
        <v>226</v>
      </c>
      <c r="AL2720" t="s">
        <v>218</v>
      </c>
      <c r="AM2720" t="s">
        <v>4065</v>
      </c>
      <c r="AN2720" t="s">
        <v>6</v>
      </c>
      <c r="AO2720" s="57">
        <v>46120.652789351851</v>
      </c>
      <c r="AP2720" s="57">
        <v>46244.5</v>
      </c>
      <c r="AR2720" t="s">
        <v>219</v>
      </c>
      <c r="AS2720" t="s">
        <v>1069</v>
      </c>
      <c r="AT2720" t="s">
        <v>231</v>
      </c>
      <c r="AU2720">
        <v>20260806</v>
      </c>
      <c r="AV2720" t="s">
        <v>222</v>
      </c>
      <c r="AW2720" t="s">
        <v>561</v>
      </c>
      <c r="AX2720" t="s">
        <v>223</v>
      </c>
      <c r="BA2720" s="57">
        <v>46244.5</v>
      </c>
      <c r="BB2720" t="s">
        <v>4065</v>
      </c>
      <c r="BC2720">
        <v>2026</v>
      </c>
      <c r="BD2720">
        <v>8</v>
      </c>
      <c r="BE2720">
        <v>6</v>
      </c>
      <c r="BF2720" s="6">
        <f t="shared" si="126"/>
        <v>46240</v>
      </c>
      <c r="BG2720">
        <f t="shared" si="127"/>
        <v>-4.5</v>
      </c>
      <c r="BH2720" t="str">
        <f t="shared" si="128"/>
        <v>COMPLY</v>
      </c>
      <c r="BI2720" t="e">
        <f>VLOOKUP(H2720,Sheet2!$A$1:$B$270,2,FALSE)</f>
        <v>#N/A</v>
      </c>
    </row>
    <row r="2721" spans="1:61">
      <c r="A2721">
        <v>2720</v>
      </c>
      <c r="B2721">
        <v>1002525287</v>
      </c>
      <c r="C2721">
        <v>3</v>
      </c>
      <c r="D2721" t="s">
        <v>38</v>
      </c>
      <c r="E2721">
        <v>5</v>
      </c>
      <c r="F2721" t="s">
        <v>250</v>
      </c>
      <c r="G2721" t="s">
        <v>87</v>
      </c>
      <c r="H2721" t="s">
        <v>528</v>
      </c>
      <c r="I2721" t="s">
        <v>213</v>
      </c>
      <c r="J2721" t="s">
        <v>214</v>
      </c>
      <c r="K2721" t="s">
        <v>149</v>
      </c>
      <c r="L2721" t="s">
        <v>215</v>
      </c>
      <c r="M2721" t="s">
        <v>76</v>
      </c>
      <c r="N2721" t="s">
        <v>216</v>
      </c>
      <c r="O2721" s="57">
        <v>46247.824259259258</v>
      </c>
      <c r="P2721" s="57">
        <v>46248.910381944443</v>
      </c>
      <c r="Q2721">
        <v>69365569</v>
      </c>
      <c r="S2721">
        <v>152724202007</v>
      </c>
      <c r="T2721" t="s">
        <v>9701</v>
      </c>
      <c r="U2721" t="s">
        <v>9702</v>
      </c>
      <c r="V2721" t="s">
        <v>9703</v>
      </c>
      <c r="Z2721">
        <v>112.375826463103</v>
      </c>
      <c r="AA2721">
        <v>-7.8894573340773402</v>
      </c>
      <c r="AB2721" t="s">
        <v>9704</v>
      </c>
      <c r="AC2721" t="s">
        <v>217</v>
      </c>
      <c r="AL2721" t="s">
        <v>218</v>
      </c>
      <c r="AM2721" t="s">
        <v>9705</v>
      </c>
      <c r="AN2721" t="s">
        <v>6</v>
      </c>
      <c r="AO2721" t="s">
        <v>9607</v>
      </c>
      <c r="AP2721" s="57">
        <v>46249.333333333336</v>
      </c>
      <c r="AR2721" t="s">
        <v>219</v>
      </c>
      <c r="AS2721" t="s">
        <v>528</v>
      </c>
      <c r="AT2721" t="s">
        <v>221</v>
      </c>
      <c r="AU2721">
        <v>20260814</v>
      </c>
      <c r="AV2721" t="s">
        <v>222</v>
      </c>
      <c r="AW2721" t="s">
        <v>1052</v>
      </c>
      <c r="AX2721" t="s">
        <v>223</v>
      </c>
      <c r="BA2721" s="57">
        <v>46249.333333333336</v>
      </c>
      <c r="BB2721" t="s">
        <v>9705</v>
      </c>
      <c r="BC2721">
        <v>2026</v>
      </c>
      <c r="BD2721">
        <v>8</v>
      </c>
      <c r="BE2721">
        <v>14</v>
      </c>
      <c r="BF2721" s="6">
        <f t="shared" si="126"/>
        <v>46248</v>
      </c>
      <c r="BG2721">
        <f t="shared" si="127"/>
        <v>-1.3333333333357587</v>
      </c>
      <c r="BH2721" t="str">
        <f t="shared" si="128"/>
        <v>COMPLY</v>
      </c>
      <c r="BI2721" t="str">
        <f>VLOOKUP(H2721,Sheet2!$A$1:$B$270,2,FALSE)</f>
        <v>BATU</v>
      </c>
    </row>
    <row r="2722" spans="1:61">
      <c r="A2722">
        <v>2721</v>
      </c>
      <c r="B2722">
        <v>1002508311</v>
      </c>
      <c r="C2722">
        <v>3</v>
      </c>
      <c r="D2722" t="s">
        <v>49</v>
      </c>
      <c r="E2722">
        <v>4</v>
      </c>
      <c r="F2722" t="s">
        <v>252</v>
      </c>
      <c r="G2722" t="s">
        <v>553</v>
      </c>
      <c r="H2722" t="s">
        <v>968</v>
      </c>
      <c r="I2722" t="s">
        <v>213</v>
      </c>
      <c r="J2722" t="s">
        <v>214</v>
      </c>
      <c r="K2722" t="s">
        <v>149</v>
      </c>
      <c r="M2722" t="s">
        <v>76</v>
      </c>
      <c r="N2722" t="s">
        <v>216</v>
      </c>
      <c r="O2722" s="57">
        <v>46238.572002314817</v>
      </c>
      <c r="P2722" s="57">
        <v>46238.60864583333</v>
      </c>
      <c r="Q2722">
        <v>69355882</v>
      </c>
      <c r="S2722">
        <v>146284108647</v>
      </c>
      <c r="T2722" t="s">
        <v>1161</v>
      </c>
      <c r="U2722" t="s">
        <v>1636</v>
      </c>
      <c r="V2722" t="s">
        <v>4071</v>
      </c>
      <c r="Z2722">
        <v>109.0508512</v>
      </c>
      <c r="AA2722">
        <v>-6.9660859000000004</v>
      </c>
      <c r="AB2722" t="s">
        <v>1638</v>
      </c>
      <c r="AC2722" t="s">
        <v>226</v>
      </c>
      <c r="AL2722" t="s">
        <v>218</v>
      </c>
      <c r="AM2722" t="s">
        <v>1639</v>
      </c>
      <c r="AN2722" t="s">
        <v>6</v>
      </c>
      <c r="AO2722" s="57">
        <v>46120.579826388886</v>
      </c>
      <c r="AR2722" t="s">
        <v>219</v>
      </c>
      <c r="AS2722" t="s">
        <v>968</v>
      </c>
      <c r="AT2722" t="s">
        <v>231</v>
      </c>
      <c r="AU2722">
        <v>20260804</v>
      </c>
      <c r="AV2722" t="s">
        <v>222</v>
      </c>
      <c r="AW2722" t="s">
        <v>634</v>
      </c>
      <c r="AX2722" t="s">
        <v>223</v>
      </c>
      <c r="BA2722" s="57">
        <v>46238.291666666664</v>
      </c>
      <c r="BB2722" t="s">
        <v>1639</v>
      </c>
      <c r="BC2722">
        <v>2026</v>
      </c>
      <c r="BD2722">
        <v>8</v>
      </c>
      <c r="BE2722">
        <v>4</v>
      </c>
      <c r="BF2722" s="6">
        <f t="shared" si="126"/>
        <v>46238</v>
      </c>
      <c r="BG2722">
        <f t="shared" si="127"/>
        <v>-0.29166666666424135</v>
      </c>
      <c r="BH2722" t="str">
        <f t="shared" si="128"/>
        <v>COMPLY</v>
      </c>
      <c r="BI2722" t="e">
        <f>VLOOKUP(H2722,Sheet2!$A$1:$B$270,2,FALSE)</f>
        <v>#N/A</v>
      </c>
    </row>
    <row r="2723" spans="1:61">
      <c r="A2723">
        <v>2722</v>
      </c>
      <c r="B2723">
        <v>1002529746</v>
      </c>
      <c r="C2723">
        <v>3</v>
      </c>
      <c r="D2723" t="s">
        <v>55</v>
      </c>
      <c r="E2723">
        <v>5</v>
      </c>
      <c r="F2723" t="s">
        <v>265</v>
      </c>
      <c r="G2723" t="s">
        <v>126</v>
      </c>
      <c r="H2723" t="s">
        <v>266</v>
      </c>
      <c r="I2723" t="s">
        <v>213</v>
      </c>
      <c r="J2723" t="s">
        <v>214</v>
      </c>
      <c r="K2723" t="s">
        <v>149</v>
      </c>
      <c r="M2723" t="s">
        <v>555</v>
      </c>
      <c r="N2723" t="s">
        <v>216</v>
      </c>
      <c r="O2723" s="57">
        <v>46250.593958333331</v>
      </c>
      <c r="P2723" s="57">
        <v>46250.636979166666</v>
      </c>
      <c r="Q2723">
        <v>69367583</v>
      </c>
      <c r="S2723">
        <v>152413167692</v>
      </c>
      <c r="T2723" t="s">
        <v>13710</v>
      </c>
      <c r="U2723" t="s">
        <v>13711</v>
      </c>
      <c r="Z2723">
        <v>112.7339817</v>
      </c>
      <c r="AA2723">
        <v>-7.2544824999999999</v>
      </c>
      <c r="AB2723" t="s">
        <v>13712</v>
      </c>
      <c r="AC2723" t="s">
        <v>230</v>
      </c>
      <c r="AO2723" t="s">
        <v>10220</v>
      </c>
      <c r="AR2723" t="s">
        <v>6</v>
      </c>
      <c r="AS2723" t="s">
        <v>266</v>
      </c>
      <c r="AT2723" t="s">
        <v>231</v>
      </c>
      <c r="AV2723" t="s">
        <v>13713</v>
      </c>
      <c r="AW2723" t="s">
        <v>972</v>
      </c>
      <c r="AX2723" t="s">
        <v>223</v>
      </c>
      <c r="BF2723" s="6" t="e">
        <f t="shared" si="126"/>
        <v>#NUM!</v>
      </c>
      <c r="BG2723" t="e">
        <f t="shared" si="127"/>
        <v>#NUM!</v>
      </c>
      <c r="BH2723" t="e">
        <f t="shared" si="128"/>
        <v>#NUM!</v>
      </c>
      <c r="BI2723" t="str">
        <f>VLOOKUP(H2723,Sheet2!$A$1:$B$270,2,FALSE)</f>
        <v>SURABAYA SELATAN</v>
      </c>
    </row>
    <row r="2724" spans="1:61">
      <c r="A2724">
        <v>2723</v>
      </c>
      <c r="B2724">
        <v>1002515908</v>
      </c>
      <c r="C2724">
        <v>3</v>
      </c>
      <c r="D2724" t="s">
        <v>55</v>
      </c>
      <c r="E2724">
        <v>5</v>
      </c>
      <c r="F2724" t="s">
        <v>228</v>
      </c>
      <c r="G2724" t="s">
        <v>127</v>
      </c>
      <c r="H2724" t="s">
        <v>432</v>
      </c>
      <c r="I2724" t="s">
        <v>213</v>
      </c>
      <c r="J2724" t="s">
        <v>214</v>
      </c>
      <c r="K2724" t="s">
        <v>149</v>
      </c>
      <c r="L2724" t="s">
        <v>215</v>
      </c>
      <c r="M2724" t="s">
        <v>586</v>
      </c>
      <c r="N2724" t="s">
        <v>216</v>
      </c>
      <c r="O2724" s="57">
        <v>46242.541620370372</v>
      </c>
      <c r="P2724" s="57">
        <v>46245.576863425929</v>
      </c>
      <c r="Q2724">
        <v>69361438</v>
      </c>
      <c r="S2724">
        <v>152427205515</v>
      </c>
      <c r="T2724" t="s">
        <v>6004</v>
      </c>
      <c r="U2724" t="s">
        <v>6005</v>
      </c>
      <c r="V2724" t="s">
        <v>6006</v>
      </c>
      <c r="Z2724">
        <v>113.53667177259899</v>
      </c>
      <c r="AA2724">
        <v>-6.8961094586734104</v>
      </c>
      <c r="AB2724" t="s">
        <v>6007</v>
      </c>
      <c r="AC2724" t="s">
        <v>217</v>
      </c>
      <c r="AL2724" t="s">
        <v>218</v>
      </c>
      <c r="AM2724" t="s">
        <v>4930</v>
      </c>
      <c r="AN2724" t="s">
        <v>6</v>
      </c>
      <c r="AO2724" s="57">
        <v>46242.548807870371</v>
      </c>
      <c r="AP2724" s="57">
        <v>46243.541666666664</v>
      </c>
      <c r="AQ2724" t="s">
        <v>564</v>
      </c>
      <c r="AR2724" t="s">
        <v>14</v>
      </c>
      <c r="AS2724" t="s">
        <v>432</v>
      </c>
      <c r="AT2724" t="s">
        <v>231</v>
      </c>
      <c r="AV2724" t="s">
        <v>587</v>
      </c>
      <c r="AW2724" t="s">
        <v>1012</v>
      </c>
      <c r="AX2724" t="s">
        <v>223</v>
      </c>
      <c r="BA2724" s="57">
        <v>46243.541666666664</v>
      </c>
      <c r="BB2724" t="s">
        <v>4930</v>
      </c>
      <c r="BF2724" s="6" t="e">
        <f t="shared" si="126"/>
        <v>#NUM!</v>
      </c>
      <c r="BG2724" t="e">
        <f t="shared" si="127"/>
        <v>#NUM!</v>
      </c>
      <c r="BH2724" t="e">
        <f t="shared" si="128"/>
        <v>#NUM!</v>
      </c>
      <c r="BI2724" t="str">
        <f>VLOOKUP(H2724,Sheet2!$A$1:$B$270,2,FALSE)</f>
        <v>MADURA</v>
      </c>
    </row>
    <row r="2725" spans="1:61">
      <c r="A2725">
        <v>2724</v>
      </c>
      <c r="B2725">
        <v>1002520804</v>
      </c>
      <c r="C2725">
        <v>3</v>
      </c>
      <c r="D2725" t="s">
        <v>55</v>
      </c>
      <c r="E2725">
        <v>5</v>
      </c>
      <c r="F2725" t="s">
        <v>265</v>
      </c>
      <c r="G2725" t="s">
        <v>125</v>
      </c>
      <c r="H2725" t="s">
        <v>417</v>
      </c>
      <c r="I2725" t="s">
        <v>213</v>
      </c>
      <c r="J2725" t="s">
        <v>214</v>
      </c>
      <c r="K2725" t="s">
        <v>149</v>
      </c>
      <c r="M2725" t="s">
        <v>76</v>
      </c>
      <c r="N2725" t="s">
        <v>216</v>
      </c>
      <c r="O2725" s="57">
        <v>46245.699988425928</v>
      </c>
      <c r="P2725" s="57">
        <v>46247.519189814811</v>
      </c>
      <c r="Q2725">
        <v>69363650</v>
      </c>
      <c r="S2725">
        <v>152448204561</v>
      </c>
      <c r="T2725" t="s">
        <v>7123</v>
      </c>
      <c r="U2725" t="s">
        <v>7124</v>
      </c>
      <c r="V2725" t="s">
        <v>7864</v>
      </c>
      <c r="Z2725">
        <v>112.356337</v>
      </c>
      <c r="AA2725">
        <v>-6.8669846000000003</v>
      </c>
      <c r="AB2725" t="s">
        <v>7126</v>
      </c>
      <c r="AC2725" t="s">
        <v>230</v>
      </c>
      <c r="AL2725" t="s">
        <v>218</v>
      </c>
      <c r="AM2725" t="s">
        <v>7026</v>
      </c>
      <c r="AN2725" t="s">
        <v>6</v>
      </c>
      <c r="AO2725" s="57">
        <v>46334.704837962963</v>
      </c>
      <c r="AP2725" s="57">
        <v>46246.625</v>
      </c>
      <c r="AQ2725" t="s">
        <v>564</v>
      </c>
      <c r="AR2725" t="s">
        <v>219</v>
      </c>
      <c r="AS2725" t="s">
        <v>417</v>
      </c>
      <c r="AT2725" t="s">
        <v>231</v>
      </c>
      <c r="AU2725">
        <v>20260813</v>
      </c>
      <c r="AV2725" t="s">
        <v>222</v>
      </c>
      <c r="AW2725" t="s">
        <v>561</v>
      </c>
      <c r="AX2725" t="s">
        <v>223</v>
      </c>
      <c r="BA2725" s="57">
        <v>46246.625</v>
      </c>
      <c r="BB2725" t="s">
        <v>7026</v>
      </c>
      <c r="BC2725">
        <v>2026</v>
      </c>
      <c r="BD2725">
        <v>8</v>
      </c>
      <c r="BE2725">
        <v>13</v>
      </c>
      <c r="BF2725" s="6">
        <f t="shared" si="126"/>
        <v>46247</v>
      </c>
      <c r="BG2725">
        <f t="shared" si="127"/>
        <v>0.375</v>
      </c>
      <c r="BH2725" t="str">
        <f t="shared" si="128"/>
        <v>COMPLY</v>
      </c>
      <c r="BI2725" t="str">
        <f>VLOOKUP(H2725,Sheet2!$A$1:$B$270,2,FALSE)</f>
        <v>GRESIK</v>
      </c>
    </row>
    <row r="2726" spans="1:61">
      <c r="A2726">
        <v>2725</v>
      </c>
      <c r="B2726">
        <v>1002529924</v>
      </c>
      <c r="C2726">
        <v>3</v>
      </c>
      <c r="D2726" t="s">
        <v>51</v>
      </c>
      <c r="E2726">
        <v>4</v>
      </c>
      <c r="F2726" t="s">
        <v>273</v>
      </c>
      <c r="G2726" t="s">
        <v>898</v>
      </c>
      <c r="H2726" t="s">
        <v>996</v>
      </c>
      <c r="I2726" t="s">
        <v>213</v>
      </c>
      <c r="J2726" t="s">
        <v>214</v>
      </c>
      <c r="K2726" t="s">
        <v>149</v>
      </c>
      <c r="M2726" t="s">
        <v>236</v>
      </c>
      <c r="N2726" t="s">
        <v>216</v>
      </c>
      <c r="O2726" s="57">
        <v>46250.678379629629</v>
      </c>
      <c r="P2726" s="57">
        <v>46251.633425925924</v>
      </c>
      <c r="Q2726">
        <v>69367685</v>
      </c>
      <c r="S2726">
        <v>142507105382</v>
      </c>
      <c r="T2726" t="s">
        <v>13714</v>
      </c>
      <c r="U2726" t="s">
        <v>13715</v>
      </c>
      <c r="Z2726">
        <v>110.7289937</v>
      </c>
      <c r="AA2726">
        <v>-6.5278425000000002</v>
      </c>
      <c r="AB2726" t="s">
        <v>13716</v>
      </c>
      <c r="AC2726" t="s">
        <v>226</v>
      </c>
      <c r="AO2726" t="s">
        <v>10911</v>
      </c>
      <c r="AR2726" t="s">
        <v>312</v>
      </c>
      <c r="AS2726" t="s">
        <v>996</v>
      </c>
      <c r="AT2726" t="s">
        <v>231</v>
      </c>
      <c r="AV2726" t="s">
        <v>13717</v>
      </c>
      <c r="AW2726" t="s">
        <v>591</v>
      </c>
      <c r="AX2726" t="s">
        <v>223</v>
      </c>
      <c r="BF2726" s="6" t="e">
        <f t="shared" si="126"/>
        <v>#NUM!</v>
      </c>
      <c r="BG2726" t="e">
        <f t="shared" si="127"/>
        <v>#NUM!</v>
      </c>
      <c r="BH2726" t="e">
        <f t="shared" si="128"/>
        <v>#NUM!</v>
      </c>
      <c r="BI2726" t="e">
        <f>VLOOKUP(H2726,Sheet2!$A$1:$B$270,2,FALSE)</f>
        <v>#N/A</v>
      </c>
    </row>
    <row r="2727" spans="1:61">
      <c r="A2727">
        <v>2726</v>
      </c>
      <c r="B2727">
        <v>1002505119</v>
      </c>
      <c r="C2727">
        <v>3</v>
      </c>
      <c r="D2727" t="s">
        <v>55</v>
      </c>
      <c r="E2727">
        <v>5</v>
      </c>
      <c r="F2727" t="s">
        <v>228</v>
      </c>
      <c r="G2727" t="s">
        <v>121</v>
      </c>
      <c r="H2727" t="s">
        <v>342</v>
      </c>
      <c r="I2727" t="s">
        <v>213</v>
      </c>
      <c r="J2727" t="s">
        <v>214</v>
      </c>
      <c r="K2727" t="s">
        <v>149</v>
      </c>
      <c r="M2727" t="s">
        <v>76</v>
      </c>
      <c r="N2727" t="s">
        <v>216</v>
      </c>
      <c r="O2727" s="57">
        <v>46236.43341435185</v>
      </c>
      <c r="P2727" s="57">
        <v>46236.619351851848</v>
      </c>
      <c r="Q2727">
        <v>69251028</v>
      </c>
      <c r="S2727">
        <v>152434913425</v>
      </c>
      <c r="T2727" t="s">
        <v>4087</v>
      </c>
      <c r="U2727" t="s">
        <v>1380</v>
      </c>
      <c r="V2727" t="s">
        <v>4088</v>
      </c>
      <c r="Z2727">
        <v>113.207784820028</v>
      </c>
      <c r="AA2727">
        <v>-7.0519537318538701</v>
      </c>
      <c r="AB2727" t="s">
        <v>4089</v>
      </c>
      <c r="AC2727" t="s">
        <v>230</v>
      </c>
      <c r="AL2727" t="s">
        <v>218</v>
      </c>
      <c r="AM2727" t="s">
        <v>4090</v>
      </c>
      <c r="AN2727" t="s">
        <v>6</v>
      </c>
      <c r="AO2727" s="57">
        <v>46061.434189814812</v>
      </c>
      <c r="AR2727" t="s">
        <v>219</v>
      </c>
      <c r="AS2727" t="s">
        <v>342</v>
      </c>
      <c r="AT2727" t="s">
        <v>221</v>
      </c>
      <c r="AU2727">
        <v>20260802</v>
      </c>
      <c r="AV2727" t="s">
        <v>222</v>
      </c>
      <c r="AW2727" t="s">
        <v>649</v>
      </c>
      <c r="AX2727" t="s">
        <v>223</v>
      </c>
      <c r="BA2727" s="57">
        <v>46236.291666666664</v>
      </c>
      <c r="BB2727" t="s">
        <v>4090</v>
      </c>
      <c r="BC2727">
        <v>2026</v>
      </c>
      <c r="BD2727">
        <v>8</v>
      </c>
      <c r="BE2727">
        <v>2</v>
      </c>
      <c r="BF2727" s="6">
        <f t="shared" si="126"/>
        <v>46236</v>
      </c>
      <c r="BG2727">
        <f t="shared" si="127"/>
        <v>-0.29166666666424135</v>
      </c>
      <c r="BH2727" t="str">
        <f t="shared" si="128"/>
        <v>COMPLY</v>
      </c>
      <c r="BI2727" t="str">
        <f>VLOOKUP(H2727,Sheet2!$A$1:$B$270,2,FALSE)</f>
        <v>MADURA</v>
      </c>
    </row>
    <row r="2728" spans="1:61">
      <c r="A2728">
        <v>2727</v>
      </c>
      <c r="B2728">
        <v>1002511692</v>
      </c>
      <c r="C2728">
        <v>3</v>
      </c>
      <c r="D2728" t="s">
        <v>49</v>
      </c>
      <c r="E2728">
        <v>4</v>
      </c>
      <c r="F2728" t="s">
        <v>246</v>
      </c>
      <c r="G2728" t="s">
        <v>247</v>
      </c>
      <c r="H2728" t="s">
        <v>615</v>
      </c>
      <c r="I2728" t="s">
        <v>213</v>
      </c>
      <c r="J2728" t="s">
        <v>214</v>
      </c>
      <c r="K2728" t="s">
        <v>149</v>
      </c>
      <c r="L2728" t="s">
        <v>215</v>
      </c>
      <c r="M2728" t="s">
        <v>76</v>
      </c>
      <c r="N2728" t="s">
        <v>216</v>
      </c>
      <c r="O2728" s="57">
        <v>46240.415925925925</v>
      </c>
      <c r="P2728" s="57">
        <v>46242.884895833333</v>
      </c>
      <c r="Q2728">
        <v>69359678</v>
      </c>
      <c r="S2728">
        <v>141420144940</v>
      </c>
      <c r="T2728" t="s">
        <v>4082</v>
      </c>
      <c r="U2728" t="s">
        <v>4083</v>
      </c>
      <c r="V2728" t="s">
        <v>4084</v>
      </c>
      <c r="Z2728">
        <v>110.386797152459</v>
      </c>
      <c r="AA2728">
        <v>-6.9922062738481303</v>
      </c>
      <c r="AB2728" t="s">
        <v>4085</v>
      </c>
      <c r="AC2728" t="s">
        <v>217</v>
      </c>
      <c r="AL2728" t="s">
        <v>218</v>
      </c>
      <c r="AM2728" t="s">
        <v>4086</v>
      </c>
      <c r="AN2728" t="s">
        <v>6</v>
      </c>
      <c r="AO2728" s="57">
        <v>46181.423634259256</v>
      </c>
      <c r="AP2728" s="57">
        <v>46241.333333333336</v>
      </c>
      <c r="AR2728" t="s">
        <v>219</v>
      </c>
      <c r="AS2728" t="s">
        <v>615</v>
      </c>
      <c r="AT2728" t="s">
        <v>231</v>
      </c>
      <c r="AU2728">
        <v>20260808</v>
      </c>
      <c r="AV2728" t="s">
        <v>222</v>
      </c>
      <c r="AW2728" t="s">
        <v>1023</v>
      </c>
      <c r="AX2728" t="s">
        <v>223</v>
      </c>
      <c r="BA2728" s="57">
        <v>46241.333333333336</v>
      </c>
      <c r="BB2728" t="s">
        <v>4086</v>
      </c>
      <c r="BC2728">
        <v>2026</v>
      </c>
      <c r="BD2728">
        <v>8</v>
      </c>
      <c r="BE2728">
        <v>8</v>
      </c>
      <c r="BF2728" s="6">
        <f t="shared" si="126"/>
        <v>46242</v>
      </c>
      <c r="BG2728">
        <f t="shared" si="127"/>
        <v>0.66666666666424135</v>
      </c>
      <c r="BH2728" t="str">
        <f t="shared" si="128"/>
        <v>COMPLY</v>
      </c>
      <c r="BI2728" t="e">
        <f>VLOOKUP(H2728,Sheet2!$A$1:$B$270,2,FALSE)</f>
        <v>#N/A</v>
      </c>
    </row>
    <row r="2729" spans="1:61">
      <c r="A2729">
        <v>2728</v>
      </c>
      <c r="B2729">
        <v>1002517119</v>
      </c>
      <c r="C2729">
        <v>3</v>
      </c>
      <c r="D2729" t="s">
        <v>51</v>
      </c>
      <c r="E2729">
        <v>4</v>
      </c>
      <c r="F2729" t="s">
        <v>235</v>
      </c>
      <c r="G2729" t="s">
        <v>957</v>
      </c>
      <c r="H2729" t="s">
        <v>5576</v>
      </c>
      <c r="I2729" t="s">
        <v>213</v>
      </c>
      <c r="J2729" t="s">
        <v>214</v>
      </c>
      <c r="K2729" t="s">
        <v>149</v>
      </c>
      <c r="L2729" t="s">
        <v>606</v>
      </c>
      <c r="M2729" t="s">
        <v>76</v>
      </c>
      <c r="N2729" t="s">
        <v>216</v>
      </c>
      <c r="O2729" s="57">
        <v>46244.413854166669</v>
      </c>
      <c r="P2729" s="57">
        <v>46245.571909722225</v>
      </c>
      <c r="Q2729">
        <v>69362186</v>
      </c>
      <c r="R2729">
        <v>2735504024</v>
      </c>
      <c r="S2729">
        <v>143554100559</v>
      </c>
      <c r="T2729" t="s">
        <v>6862</v>
      </c>
      <c r="U2729" t="s">
        <v>6863</v>
      </c>
      <c r="V2729" t="s">
        <v>6864</v>
      </c>
      <c r="Z2729">
        <v>110.9826278</v>
      </c>
      <c r="AA2729">
        <v>-7.8151533000000004</v>
      </c>
      <c r="AB2729" t="s">
        <v>6865</v>
      </c>
      <c r="AC2729" t="s">
        <v>237</v>
      </c>
      <c r="AL2729" t="s">
        <v>218</v>
      </c>
      <c r="AM2729" t="s">
        <v>6491</v>
      </c>
      <c r="AN2729" t="s">
        <v>6</v>
      </c>
      <c r="AO2729" s="57">
        <v>46303.423703703702</v>
      </c>
      <c r="AP2729" s="57">
        <v>46245.333333333336</v>
      </c>
      <c r="AR2729" t="s">
        <v>219</v>
      </c>
      <c r="AS2729" t="s">
        <v>5576</v>
      </c>
      <c r="AT2729" t="s">
        <v>231</v>
      </c>
      <c r="AU2729">
        <v>20260811</v>
      </c>
      <c r="AV2729" t="s">
        <v>222</v>
      </c>
      <c r="AW2729" t="s">
        <v>6866</v>
      </c>
      <c r="AX2729" t="s">
        <v>223</v>
      </c>
      <c r="BA2729" s="57">
        <v>46245.333333333336</v>
      </c>
      <c r="BB2729" t="s">
        <v>6491</v>
      </c>
      <c r="BC2729">
        <v>2026</v>
      </c>
      <c r="BD2729">
        <v>8</v>
      </c>
      <c r="BE2729">
        <v>11</v>
      </c>
      <c r="BF2729" s="6">
        <f t="shared" si="126"/>
        <v>46245</v>
      </c>
      <c r="BG2729">
        <f t="shared" si="127"/>
        <v>-0.33333333333575865</v>
      </c>
      <c r="BH2729" t="str">
        <f t="shared" si="128"/>
        <v>COMPLY</v>
      </c>
      <c r="BI2729" t="e">
        <f>VLOOKUP(H2729,Sheet2!$A$1:$B$270,2,FALSE)</f>
        <v>#N/A</v>
      </c>
    </row>
    <row r="2730" spans="1:61">
      <c r="A2730">
        <v>2729</v>
      </c>
      <c r="B2730">
        <v>1002505511</v>
      </c>
      <c r="C2730">
        <v>3</v>
      </c>
      <c r="D2730" t="s">
        <v>42</v>
      </c>
      <c r="E2730">
        <v>5</v>
      </c>
      <c r="F2730" t="s">
        <v>233</v>
      </c>
      <c r="G2730" t="s">
        <v>105</v>
      </c>
      <c r="H2730" t="s">
        <v>299</v>
      </c>
      <c r="I2730" t="s">
        <v>213</v>
      </c>
      <c r="J2730" t="s">
        <v>214</v>
      </c>
      <c r="K2730" t="s">
        <v>149</v>
      </c>
      <c r="M2730" t="s">
        <v>277</v>
      </c>
      <c r="N2730" t="s">
        <v>216</v>
      </c>
      <c r="O2730" s="57">
        <v>46237.362962962965</v>
      </c>
      <c r="P2730" s="57">
        <v>46244.374085648145</v>
      </c>
      <c r="Q2730">
        <v>69357180</v>
      </c>
      <c r="S2730">
        <v>152313204392</v>
      </c>
      <c r="T2730" t="s">
        <v>4106</v>
      </c>
      <c r="U2730" t="s">
        <v>4107</v>
      </c>
      <c r="V2730" t="s">
        <v>4108</v>
      </c>
      <c r="Z2730">
        <v>112.4777466</v>
      </c>
      <c r="AA2730">
        <v>-7.4137721000000001</v>
      </c>
      <c r="AB2730" t="s">
        <v>4109</v>
      </c>
      <c r="AC2730" t="s">
        <v>230</v>
      </c>
      <c r="AL2730" t="s">
        <v>218</v>
      </c>
      <c r="AM2730" t="s">
        <v>4110</v>
      </c>
      <c r="AN2730" t="s">
        <v>6</v>
      </c>
      <c r="AO2730" s="57">
        <v>46089.371631944443</v>
      </c>
      <c r="AP2730" s="57">
        <v>46238.333333333336</v>
      </c>
      <c r="AQ2730" t="s">
        <v>6867</v>
      </c>
      <c r="AR2730" t="s">
        <v>278</v>
      </c>
      <c r="AS2730" t="s">
        <v>299</v>
      </c>
      <c r="AT2730" t="s">
        <v>221</v>
      </c>
      <c r="AV2730" t="s">
        <v>6868</v>
      </c>
      <c r="AW2730" t="s">
        <v>561</v>
      </c>
      <c r="AX2730" t="s">
        <v>223</v>
      </c>
      <c r="BA2730" s="57">
        <v>46238.333333333336</v>
      </c>
      <c r="BB2730" t="s">
        <v>4110</v>
      </c>
      <c r="BF2730" s="6" t="e">
        <f t="shared" si="126"/>
        <v>#NUM!</v>
      </c>
      <c r="BG2730" t="e">
        <f t="shared" si="127"/>
        <v>#NUM!</v>
      </c>
      <c r="BH2730" t="e">
        <f t="shared" si="128"/>
        <v>#NUM!</v>
      </c>
      <c r="BI2730" t="str">
        <f>VLOOKUP(H2730,Sheet2!$A$1:$B$270,2,FALSE)</f>
        <v>MOJOKERTO</v>
      </c>
    </row>
    <row r="2731" spans="1:61">
      <c r="A2731">
        <v>2730</v>
      </c>
      <c r="B2731">
        <v>1002527384</v>
      </c>
      <c r="C2731">
        <v>3</v>
      </c>
      <c r="D2731" t="s">
        <v>55</v>
      </c>
      <c r="E2731">
        <v>5</v>
      </c>
      <c r="F2731" t="s">
        <v>228</v>
      </c>
      <c r="G2731" t="s">
        <v>127</v>
      </c>
      <c r="H2731" t="s">
        <v>330</v>
      </c>
      <c r="I2731" t="s">
        <v>213</v>
      </c>
      <c r="J2731" t="s">
        <v>214</v>
      </c>
      <c r="K2731" t="s">
        <v>149</v>
      </c>
      <c r="L2731" t="s">
        <v>215</v>
      </c>
      <c r="M2731" t="s">
        <v>76</v>
      </c>
      <c r="N2731" t="s">
        <v>216</v>
      </c>
      <c r="O2731" s="57">
        <v>46248.753425925926</v>
      </c>
      <c r="P2731" s="57">
        <v>46249.579456018517</v>
      </c>
      <c r="Q2731">
        <v>69366445</v>
      </c>
      <c r="S2731">
        <v>152431232388</v>
      </c>
      <c r="T2731" t="s">
        <v>13718</v>
      </c>
      <c r="U2731" t="s">
        <v>13719</v>
      </c>
      <c r="V2731" t="s">
        <v>13720</v>
      </c>
      <c r="Z2731">
        <v>113.82996127009299</v>
      </c>
      <c r="AA2731">
        <v>-7.0804328796111999</v>
      </c>
      <c r="AB2731" t="s">
        <v>13721</v>
      </c>
      <c r="AC2731" t="s">
        <v>217</v>
      </c>
      <c r="AL2731" t="s">
        <v>218</v>
      </c>
      <c r="AM2731" t="s">
        <v>10784</v>
      </c>
      <c r="AN2731" t="s">
        <v>6</v>
      </c>
      <c r="AO2731" t="s">
        <v>9820</v>
      </c>
      <c r="AP2731" s="57">
        <v>46249.625</v>
      </c>
      <c r="AR2731" t="s">
        <v>219</v>
      </c>
      <c r="AS2731" t="s">
        <v>330</v>
      </c>
      <c r="AT2731" t="s">
        <v>231</v>
      </c>
      <c r="AU2731">
        <v>20260815</v>
      </c>
      <c r="AV2731" t="s">
        <v>222</v>
      </c>
      <c r="AW2731" t="s">
        <v>1015</v>
      </c>
      <c r="AX2731" t="s">
        <v>223</v>
      </c>
      <c r="BA2731" s="57">
        <v>46249.625</v>
      </c>
      <c r="BB2731" t="s">
        <v>10784</v>
      </c>
      <c r="BC2731">
        <v>2026</v>
      </c>
      <c r="BD2731">
        <v>8</v>
      </c>
      <c r="BE2731">
        <v>15</v>
      </c>
      <c r="BF2731" s="6">
        <f t="shared" si="126"/>
        <v>46249</v>
      </c>
      <c r="BG2731">
        <f t="shared" si="127"/>
        <v>-0.625</v>
      </c>
      <c r="BH2731" t="str">
        <f t="shared" si="128"/>
        <v>COMPLY</v>
      </c>
      <c r="BI2731" t="str">
        <f>VLOOKUP(H2731,Sheet2!$A$1:$B$270,2,FALSE)</f>
        <v>MADURA</v>
      </c>
    </row>
    <row r="2732" spans="1:61">
      <c r="A2732">
        <v>2731</v>
      </c>
      <c r="B2732">
        <v>1002504821</v>
      </c>
      <c r="C2732">
        <v>3</v>
      </c>
      <c r="D2732" t="s">
        <v>34</v>
      </c>
      <c r="E2732">
        <v>5</v>
      </c>
      <c r="F2732" t="s">
        <v>573</v>
      </c>
      <c r="G2732" t="s">
        <v>84</v>
      </c>
      <c r="H2732" t="s">
        <v>253</v>
      </c>
      <c r="I2732" t="s">
        <v>9791</v>
      </c>
      <c r="J2732" t="s">
        <v>214</v>
      </c>
      <c r="K2732" t="s">
        <v>149</v>
      </c>
      <c r="M2732" t="s">
        <v>76</v>
      </c>
      <c r="N2732" t="s">
        <v>9792</v>
      </c>
      <c r="O2732" s="57">
        <v>46235.69023148148</v>
      </c>
      <c r="P2732" s="57">
        <v>46235.772696759261</v>
      </c>
      <c r="Q2732">
        <v>69353563</v>
      </c>
      <c r="S2732">
        <v>172425707851</v>
      </c>
      <c r="T2732" t="s">
        <v>13722</v>
      </c>
      <c r="U2732" t="s">
        <v>13723</v>
      </c>
      <c r="V2732" t="s">
        <v>13724</v>
      </c>
      <c r="Z2732">
        <v>114.833699</v>
      </c>
      <c r="AA2732">
        <v>-8.1943929999999998</v>
      </c>
      <c r="AB2732" t="s">
        <v>13725</v>
      </c>
      <c r="AC2732" t="s">
        <v>291</v>
      </c>
      <c r="AL2732" t="s">
        <v>218</v>
      </c>
      <c r="AM2732" t="s">
        <v>13726</v>
      </c>
      <c r="AN2732" t="s">
        <v>6</v>
      </c>
      <c r="AO2732" s="57">
        <v>46030.694421296299</v>
      </c>
      <c r="AR2732" t="s">
        <v>219</v>
      </c>
      <c r="AS2732" t="s">
        <v>253</v>
      </c>
      <c r="AT2732" t="s">
        <v>231</v>
      </c>
      <c r="AU2732">
        <v>20260801</v>
      </c>
      <c r="AV2732" t="s">
        <v>222</v>
      </c>
      <c r="AW2732" t="s">
        <v>13727</v>
      </c>
      <c r="AX2732" t="s">
        <v>223</v>
      </c>
      <c r="BA2732" s="57">
        <v>25569.291666666668</v>
      </c>
      <c r="BB2732" t="s">
        <v>13726</v>
      </c>
      <c r="BC2732">
        <v>2026</v>
      </c>
      <c r="BD2732">
        <v>8</v>
      </c>
      <c r="BE2732">
        <v>1</v>
      </c>
      <c r="BF2732" s="6">
        <f t="shared" si="126"/>
        <v>46235</v>
      </c>
      <c r="BG2732">
        <f t="shared" si="127"/>
        <v>20665.708333333332</v>
      </c>
      <c r="BH2732" t="str">
        <f t="shared" si="128"/>
        <v>NOT COMPLY</v>
      </c>
      <c r="BI2732" t="str">
        <f>VLOOKUP(H2732,Sheet2!$A$1:$B$270,2,FALSE)</f>
        <v>SINGARAJA</v>
      </c>
    </row>
    <row r="2733" spans="1:61">
      <c r="A2733">
        <v>2732</v>
      </c>
      <c r="B2733">
        <v>1002530995</v>
      </c>
      <c r="C2733">
        <v>3</v>
      </c>
      <c r="D2733" t="s">
        <v>38</v>
      </c>
      <c r="E2733">
        <v>5</v>
      </c>
      <c r="F2733" t="s">
        <v>90</v>
      </c>
      <c r="G2733" t="s">
        <v>96</v>
      </c>
      <c r="H2733" t="s">
        <v>289</v>
      </c>
      <c r="I2733" t="s">
        <v>213</v>
      </c>
      <c r="J2733" t="s">
        <v>214</v>
      </c>
      <c r="K2733" t="s">
        <v>149</v>
      </c>
      <c r="L2733" t="s">
        <v>215</v>
      </c>
      <c r="M2733" t="s">
        <v>240</v>
      </c>
      <c r="N2733" t="s">
        <v>216</v>
      </c>
      <c r="O2733" s="57">
        <v>46251.602048611108</v>
      </c>
      <c r="P2733" s="57">
        <v>46251.602789351855</v>
      </c>
      <c r="Q2733">
        <v>69368172</v>
      </c>
      <c r="S2733">
        <v>152608208105</v>
      </c>
      <c r="T2733" t="s">
        <v>13728</v>
      </c>
      <c r="U2733" t="s">
        <v>13729</v>
      </c>
      <c r="V2733" t="s">
        <v>13730</v>
      </c>
      <c r="Z2733">
        <v>111.667717170229</v>
      </c>
      <c r="AA2733">
        <v>-8.17921146721919</v>
      </c>
      <c r="AB2733" t="s">
        <v>13731</v>
      </c>
      <c r="AC2733" t="s">
        <v>237</v>
      </c>
      <c r="AL2733" t="s">
        <v>218</v>
      </c>
      <c r="AM2733" t="s">
        <v>13732</v>
      </c>
      <c r="AN2733" t="s">
        <v>6</v>
      </c>
      <c r="AO2733" t="s">
        <v>10022</v>
      </c>
      <c r="AP2733" s="57">
        <v>46252.541666666664</v>
      </c>
      <c r="AR2733" t="s">
        <v>241</v>
      </c>
      <c r="AS2733" t="s">
        <v>289</v>
      </c>
      <c r="AT2733" t="s">
        <v>231</v>
      </c>
      <c r="AV2733" t="s">
        <v>240</v>
      </c>
      <c r="AW2733" t="s">
        <v>1021</v>
      </c>
      <c r="AX2733" t="s">
        <v>223</v>
      </c>
      <c r="BA2733" s="57">
        <v>46252.541666666664</v>
      </c>
      <c r="BB2733" t="s">
        <v>13732</v>
      </c>
      <c r="BF2733" s="6" t="e">
        <f t="shared" si="126"/>
        <v>#NUM!</v>
      </c>
      <c r="BG2733" t="e">
        <f t="shared" si="127"/>
        <v>#NUM!</v>
      </c>
      <c r="BH2733" t="e">
        <f t="shared" si="128"/>
        <v>#NUM!</v>
      </c>
      <c r="BI2733" t="str">
        <f>VLOOKUP(H2733,Sheet2!$A$1:$B$270,2,FALSE)</f>
        <v>PONOROGO</v>
      </c>
    </row>
    <row r="2734" spans="1:61">
      <c r="A2734">
        <v>2733</v>
      </c>
      <c r="B2734">
        <v>1002522567</v>
      </c>
      <c r="C2734">
        <v>3</v>
      </c>
      <c r="D2734" t="s">
        <v>55</v>
      </c>
      <c r="E2734">
        <v>5</v>
      </c>
      <c r="F2734" t="s">
        <v>265</v>
      </c>
      <c r="G2734" t="s">
        <v>126</v>
      </c>
      <c r="H2734" t="s">
        <v>266</v>
      </c>
      <c r="I2734" t="s">
        <v>213</v>
      </c>
      <c r="J2734" t="s">
        <v>214</v>
      </c>
      <c r="K2734" t="s">
        <v>149</v>
      </c>
      <c r="L2734" t="s">
        <v>215</v>
      </c>
      <c r="M2734" t="s">
        <v>76</v>
      </c>
      <c r="N2734" t="s">
        <v>216</v>
      </c>
      <c r="O2734" s="57">
        <v>46246.633287037039</v>
      </c>
      <c r="P2734" s="57">
        <v>46247.617430555554</v>
      </c>
      <c r="Q2734">
        <v>69364411</v>
      </c>
      <c r="S2734">
        <v>152413167089</v>
      </c>
      <c r="T2734" t="s">
        <v>8777</v>
      </c>
      <c r="U2734" t="s">
        <v>8778</v>
      </c>
      <c r="V2734" t="s">
        <v>8779</v>
      </c>
      <c r="Z2734">
        <v>112.7495224</v>
      </c>
      <c r="AA2734">
        <v>-7.2515773000000001</v>
      </c>
      <c r="AB2734" t="s">
        <v>8780</v>
      </c>
      <c r="AC2734" t="s">
        <v>217</v>
      </c>
      <c r="AL2734" t="s">
        <v>218</v>
      </c>
      <c r="AM2734" t="s">
        <v>8781</v>
      </c>
      <c r="AN2734" t="s">
        <v>6</v>
      </c>
      <c r="AO2734" s="57">
        <v>46364.642789351848</v>
      </c>
      <c r="AP2734" s="57">
        <v>46249.333333333336</v>
      </c>
      <c r="AR2734" t="s">
        <v>219</v>
      </c>
      <c r="AS2734" t="s">
        <v>266</v>
      </c>
      <c r="AT2734" t="s">
        <v>231</v>
      </c>
      <c r="AU2734">
        <v>20260813</v>
      </c>
      <c r="AV2734" t="s">
        <v>222</v>
      </c>
      <c r="AW2734" t="s">
        <v>1010</v>
      </c>
      <c r="AX2734" t="s">
        <v>223</v>
      </c>
      <c r="BA2734" s="57">
        <v>46249.333333333336</v>
      </c>
      <c r="BB2734" t="s">
        <v>8781</v>
      </c>
      <c r="BC2734">
        <v>2026</v>
      </c>
      <c r="BD2734">
        <v>8</v>
      </c>
      <c r="BE2734">
        <v>13</v>
      </c>
      <c r="BF2734" s="6">
        <f t="shared" si="126"/>
        <v>46247</v>
      </c>
      <c r="BG2734">
        <f t="shared" si="127"/>
        <v>-2.3333333333357587</v>
      </c>
      <c r="BH2734" t="str">
        <f t="shared" si="128"/>
        <v>COMPLY</v>
      </c>
      <c r="BI2734" t="str">
        <f>VLOOKUP(H2734,Sheet2!$A$1:$B$270,2,FALSE)</f>
        <v>SURABAYA SELATAN</v>
      </c>
    </row>
    <row r="2735" spans="1:61">
      <c r="A2735">
        <v>2734</v>
      </c>
      <c r="B2735">
        <v>1002521565</v>
      </c>
      <c r="C2735">
        <v>3</v>
      </c>
      <c r="D2735" t="s">
        <v>38</v>
      </c>
      <c r="E2735">
        <v>5</v>
      </c>
      <c r="F2735" t="s">
        <v>90</v>
      </c>
      <c r="G2735" t="s">
        <v>93</v>
      </c>
      <c r="H2735" t="s">
        <v>431</v>
      </c>
      <c r="I2735" t="s">
        <v>213</v>
      </c>
      <c r="J2735" t="s">
        <v>214</v>
      </c>
      <c r="K2735" t="s">
        <v>149</v>
      </c>
      <c r="L2735" t="s">
        <v>215</v>
      </c>
      <c r="M2735" t="s">
        <v>76</v>
      </c>
      <c r="N2735" t="s">
        <v>216</v>
      </c>
      <c r="O2735" s="57">
        <v>46246.434687499997</v>
      </c>
      <c r="P2735" s="57">
        <v>46246.68644675926</v>
      </c>
      <c r="Q2735">
        <v>69363968</v>
      </c>
      <c r="S2735">
        <v>152628204186</v>
      </c>
      <c r="T2735" t="s">
        <v>8782</v>
      </c>
      <c r="U2735" t="s">
        <v>8783</v>
      </c>
      <c r="V2735" t="s">
        <v>8784</v>
      </c>
      <c r="Z2735">
        <v>111.949879936873</v>
      </c>
      <c r="AA2735">
        <v>-7.5238568311155403</v>
      </c>
      <c r="AB2735" t="s">
        <v>8785</v>
      </c>
      <c r="AC2735" t="s">
        <v>217</v>
      </c>
      <c r="AL2735" t="s">
        <v>218</v>
      </c>
      <c r="AM2735" t="s">
        <v>8786</v>
      </c>
      <c r="AN2735" t="s">
        <v>6</v>
      </c>
      <c r="AO2735" s="57">
        <v>46364.444363425922</v>
      </c>
      <c r="AP2735" s="57">
        <v>46247.333333333336</v>
      </c>
      <c r="AR2735" t="s">
        <v>219</v>
      </c>
      <c r="AS2735" t="s">
        <v>431</v>
      </c>
      <c r="AT2735" t="s">
        <v>231</v>
      </c>
      <c r="AU2735">
        <v>20260812</v>
      </c>
      <c r="AV2735" t="s">
        <v>222</v>
      </c>
      <c r="AW2735" t="s">
        <v>1010</v>
      </c>
      <c r="AX2735" t="s">
        <v>223</v>
      </c>
      <c r="BA2735" s="57">
        <v>46247.333333333336</v>
      </c>
      <c r="BB2735" t="s">
        <v>8786</v>
      </c>
      <c r="BC2735">
        <v>2026</v>
      </c>
      <c r="BD2735">
        <v>8</v>
      </c>
      <c r="BE2735">
        <v>12</v>
      </c>
      <c r="BF2735" s="6">
        <f t="shared" si="126"/>
        <v>46246</v>
      </c>
      <c r="BG2735">
        <f t="shared" si="127"/>
        <v>-1.3333333333357587</v>
      </c>
      <c r="BH2735" t="str">
        <f t="shared" si="128"/>
        <v>COMPLY</v>
      </c>
      <c r="BI2735" t="str">
        <f>VLOOKUP(H2735,Sheet2!$A$1:$B$270,2,FALSE)</f>
        <v>NGANJUK</v>
      </c>
    </row>
    <row r="2736" spans="1:61">
      <c r="A2736">
        <v>2735</v>
      </c>
      <c r="B2736">
        <v>1002505528</v>
      </c>
      <c r="C2736">
        <v>3</v>
      </c>
      <c r="D2736" t="s">
        <v>45</v>
      </c>
      <c r="E2736">
        <v>5</v>
      </c>
      <c r="F2736" t="s">
        <v>211</v>
      </c>
      <c r="G2736" t="s">
        <v>118</v>
      </c>
      <c r="H2736" t="s">
        <v>464</v>
      </c>
      <c r="I2736" t="s">
        <v>213</v>
      </c>
      <c r="J2736" t="s">
        <v>214</v>
      </c>
      <c r="K2736" t="s">
        <v>149</v>
      </c>
      <c r="L2736" t="s">
        <v>215</v>
      </c>
      <c r="M2736" t="s">
        <v>76</v>
      </c>
      <c r="N2736" t="s">
        <v>216</v>
      </c>
      <c r="O2736" s="57">
        <v>46237.365937499999</v>
      </c>
      <c r="P2736" s="57">
        <v>46238.625671296293</v>
      </c>
      <c r="Q2736">
        <v>69357164</v>
      </c>
      <c r="S2736">
        <v>172608206208</v>
      </c>
      <c r="T2736" t="s">
        <v>4111</v>
      </c>
      <c r="U2736" t="s">
        <v>4112</v>
      </c>
      <c r="V2736" t="s">
        <v>4113</v>
      </c>
      <c r="Z2736">
        <v>116.75307049704401</v>
      </c>
      <c r="AA2736">
        <v>-8.9027604307455697</v>
      </c>
      <c r="AB2736" t="s">
        <v>4114</v>
      </c>
      <c r="AC2736" t="s">
        <v>237</v>
      </c>
      <c r="AL2736" t="s">
        <v>218</v>
      </c>
      <c r="AM2736" t="s">
        <v>4115</v>
      </c>
      <c r="AN2736" t="s">
        <v>6</v>
      </c>
      <c r="AO2736" s="57">
        <v>46089.371631944443</v>
      </c>
      <c r="AP2736" s="57">
        <v>46238.333333333336</v>
      </c>
      <c r="AR2736" t="s">
        <v>219</v>
      </c>
      <c r="AS2736" t="s">
        <v>464</v>
      </c>
      <c r="AT2736" t="s">
        <v>221</v>
      </c>
      <c r="AU2736">
        <v>20260804</v>
      </c>
      <c r="AV2736" t="s">
        <v>222</v>
      </c>
      <c r="AW2736" t="s">
        <v>981</v>
      </c>
      <c r="AX2736" t="s">
        <v>223</v>
      </c>
      <c r="BA2736" s="57">
        <v>46238.333333333336</v>
      </c>
      <c r="BB2736" t="s">
        <v>4115</v>
      </c>
      <c r="BC2736">
        <v>2026</v>
      </c>
      <c r="BD2736">
        <v>8</v>
      </c>
      <c r="BE2736">
        <v>4</v>
      </c>
      <c r="BF2736" s="6">
        <f t="shared" si="126"/>
        <v>46238</v>
      </c>
      <c r="BG2736">
        <f t="shared" si="127"/>
        <v>-0.33333333333575865</v>
      </c>
      <c r="BH2736" t="str">
        <f t="shared" si="128"/>
        <v>COMPLY</v>
      </c>
      <c r="BI2736" t="str">
        <f>VLOOKUP(H2736,Sheet2!$A$1:$B$270,2,FALSE)</f>
        <v>SUMBAWA</v>
      </c>
    </row>
    <row r="2737" spans="1:61">
      <c r="A2737">
        <v>2736</v>
      </c>
      <c r="B2737">
        <v>1002525309</v>
      </c>
      <c r="C2737">
        <v>3</v>
      </c>
      <c r="D2737" t="s">
        <v>42</v>
      </c>
      <c r="E2737">
        <v>5</v>
      </c>
      <c r="F2737" t="s">
        <v>106</v>
      </c>
      <c r="G2737" t="s">
        <v>107</v>
      </c>
      <c r="H2737" t="s">
        <v>264</v>
      </c>
      <c r="I2737" t="s">
        <v>213</v>
      </c>
      <c r="J2737" t="s">
        <v>214</v>
      </c>
      <c r="K2737" t="s">
        <v>149</v>
      </c>
      <c r="M2737" t="s">
        <v>76</v>
      </c>
      <c r="N2737" t="s">
        <v>216</v>
      </c>
      <c r="O2737" s="57">
        <v>46247.858831018515</v>
      </c>
      <c r="P2737" s="57">
        <v>46248.581608796296</v>
      </c>
      <c r="Q2737">
        <v>69365557</v>
      </c>
      <c r="S2737">
        <v>152505340835</v>
      </c>
      <c r="T2737" t="s">
        <v>9706</v>
      </c>
      <c r="U2737" t="s">
        <v>9707</v>
      </c>
      <c r="V2737" t="s">
        <v>9708</v>
      </c>
      <c r="Z2737">
        <v>113.2125588</v>
      </c>
      <c r="AA2737">
        <v>-7.7469384999999997</v>
      </c>
      <c r="AB2737" t="s">
        <v>9709</v>
      </c>
      <c r="AC2737" t="s">
        <v>230</v>
      </c>
      <c r="AL2737" t="s">
        <v>218</v>
      </c>
      <c r="AM2737" t="s">
        <v>9710</v>
      </c>
      <c r="AN2737" t="s">
        <v>6</v>
      </c>
      <c r="AO2737" t="s">
        <v>9711</v>
      </c>
      <c r="AP2737" s="57">
        <v>46249.333333333336</v>
      </c>
      <c r="AR2737" t="s">
        <v>219</v>
      </c>
      <c r="AS2737" t="s">
        <v>264</v>
      </c>
      <c r="AT2737" t="s">
        <v>231</v>
      </c>
      <c r="AU2737">
        <v>20260814</v>
      </c>
      <c r="AV2737" t="s">
        <v>222</v>
      </c>
      <c r="AW2737" t="s">
        <v>571</v>
      </c>
      <c r="AX2737" t="s">
        <v>223</v>
      </c>
      <c r="BA2737" s="57">
        <v>46249.333333333336</v>
      </c>
      <c r="BB2737" t="s">
        <v>9710</v>
      </c>
      <c r="BC2737">
        <v>2026</v>
      </c>
      <c r="BD2737">
        <v>8</v>
      </c>
      <c r="BE2737">
        <v>14</v>
      </c>
      <c r="BF2737" s="6">
        <f t="shared" si="126"/>
        <v>46248</v>
      </c>
      <c r="BG2737">
        <f t="shared" si="127"/>
        <v>-1.3333333333357587</v>
      </c>
      <c r="BH2737" t="str">
        <f t="shared" si="128"/>
        <v>COMPLY</v>
      </c>
      <c r="BI2737" t="str">
        <f>VLOOKUP(H2737,Sheet2!$A$1:$B$270,2,FALSE)</f>
        <v>PROBOLINGGO</v>
      </c>
    </row>
    <row r="2738" spans="1:61">
      <c r="A2738">
        <v>2737</v>
      </c>
      <c r="B2738">
        <v>1002515487</v>
      </c>
      <c r="C2738">
        <v>3</v>
      </c>
      <c r="D2738" t="s">
        <v>38</v>
      </c>
      <c r="E2738">
        <v>5</v>
      </c>
      <c r="F2738" t="s">
        <v>90</v>
      </c>
      <c r="G2738" t="s">
        <v>90</v>
      </c>
      <c r="H2738" t="s">
        <v>392</v>
      </c>
      <c r="I2738" t="s">
        <v>213</v>
      </c>
      <c r="J2738" t="s">
        <v>214</v>
      </c>
      <c r="K2738" t="s">
        <v>149</v>
      </c>
      <c r="L2738" t="s">
        <v>215</v>
      </c>
      <c r="M2738" t="s">
        <v>76</v>
      </c>
      <c r="N2738" t="s">
        <v>216</v>
      </c>
      <c r="O2738" s="57">
        <v>46241.787453703706</v>
      </c>
      <c r="P2738" s="57">
        <v>46242.565092592595</v>
      </c>
      <c r="Q2738">
        <v>69361153</v>
      </c>
      <c r="S2738">
        <v>152626204672</v>
      </c>
      <c r="T2738" t="s">
        <v>6019</v>
      </c>
      <c r="U2738" t="s">
        <v>6020</v>
      </c>
      <c r="V2738" t="s">
        <v>6021</v>
      </c>
      <c r="Z2738">
        <v>111.987472102046</v>
      </c>
      <c r="AA2738">
        <v>-7.9586099180052097</v>
      </c>
      <c r="AB2738" t="s">
        <v>6022</v>
      </c>
      <c r="AC2738" t="s">
        <v>217</v>
      </c>
      <c r="AL2738" t="s">
        <v>218</v>
      </c>
      <c r="AM2738" t="s">
        <v>4575</v>
      </c>
      <c r="AN2738" t="s">
        <v>6</v>
      </c>
      <c r="AO2738" s="57">
        <v>46211.788310185184</v>
      </c>
      <c r="AP2738" s="57">
        <v>46242.625</v>
      </c>
      <c r="AR2738" t="s">
        <v>219</v>
      </c>
      <c r="AS2738" t="s">
        <v>392</v>
      </c>
      <c r="AT2738" t="s">
        <v>231</v>
      </c>
      <c r="AU2738">
        <v>20260808</v>
      </c>
      <c r="AV2738" t="s">
        <v>222</v>
      </c>
      <c r="AW2738" t="s">
        <v>1018</v>
      </c>
      <c r="AX2738" t="s">
        <v>223</v>
      </c>
      <c r="BA2738" s="57">
        <v>46242.625</v>
      </c>
      <c r="BB2738" t="s">
        <v>4575</v>
      </c>
      <c r="BC2738">
        <v>2026</v>
      </c>
      <c r="BD2738">
        <v>8</v>
      </c>
      <c r="BE2738">
        <v>8</v>
      </c>
      <c r="BF2738" s="6">
        <f t="shared" si="126"/>
        <v>46242</v>
      </c>
      <c r="BG2738">
        <f t="shared" si="127"/>
        <v>-0.625</v>
      </c>
      <c r="BH2738" t="str">
        <f t="shared" si="128"/>
        <v>COMPLY</v>
      </c>
      <c r="BI2738" t="str">
        <f>VLOOKUP(H2738,Sheet2!$A$1:$B$270,2,FALSE)</f>
        <v>KEDIRI</v>
      </c>
    </row>
    <row r="2739" spans="1:61">
      <c r="A2739">
        <v>2738</v>
      </c>
      <c r="B2739">
        <v>1002518055</v>
      </c>
      <c r="C2739">
        <v>3</v>
      </c>
      <c r="D2739" t="s">
        <v>49</v>
      </c>
      <c r="E2739">
        <v>4</v>
      </c>
      <c r="F2739" t="s">
        <v>246</v>
      </c>
      <c r="G2739" t="s">
        <v>549</v>
      </c>
      <c r="H2739" t="s">
        <v>928</v>
      </c>
      <c r="I2739" t="s">
        <v>213</v>
      </c>
      <c r="J2739" t="s">
        <v>214</v>
      </c>
      <c r="K2739" t="s">
        <v>149</v>
      </c>
      <c r="L2739" t="s">
        <v>215</v>
      </c>
      <c r="M2739" t="s">
        <v>76</v>
      </c>
      <c r="N2739" t="s">
        <v>216</v>
      </c>
      <c r="O2739" s="57">
        <v>46244.607615740744</v>
      </c>
      <c r="P2739" s="57">
        <v>46245.583368055559</v>
      </c>
      <c r="Q2739">
        <v>69362585</v>
      </c>
      <c r="S2739">
        <v>146457106359</v>
      </c>
      <c r="T2739" t="s">
        <v>6873</v>
      </c>
      <c r="U2739" t="s">
        <v>6874</v>
      </c>
      <c r="V2739" t="s">
        <v>6875</v>
      </c>
      <c r="Z2739">
        <v>110.24968</v>
      </c>
      <c r="AA2739">
        <v>-6.9777250000000004</v>
      </c>
      <c r="AB2739" t="s">
        <v>6876</v>
      </c>
      <c r="AC2739" t="s">
        <v>237</v>
      </c>
      <c r="AL2739" t="s">
        <v>218</v>
      </c>
      <c r="AM2739" t="s">
        <v>6511</v>
      </c>
      <c r="AN2739" t="s">
        <v>6</v>
      </c>
      <c r="AO2739" s="57">
        <v>46303.610879629632</v>
      </c>
      <c r="AP2739" s="57">
        <v>46245.541666666664</v>
      </c>
      <c r="AR2739" t="s">
        <v>219</v>
      </c>
      <c r="AS2739" t="s">
        <v>928</v>
      </c>
      <c r="AT2739" t="s">
        <v>231</v>
      </c>
      <c r="AU2739">
        <v>20260811</v>
      </c>
      <c r="AV2739" t="s">
        <v>222</v>
      </c>
      <c r="AW2739" t="s">
        <v>1018</v>
      </c>
      <c r="AX2739" t="s">
        <v>223</v>
      </c>
      <c r="BA2739" s="57">
        <v>46245.541666666664</v>
      </c>
      <c r="BB2739" t="s">
        <v>6511</v>
      </c>
      <c r="BC2739">
        <v>2026</v>
      </c>
      <c r="BD2739">
        <v>8</v>
      </c>
      <c r="BE2739">
        <v>11</v>
      </c>
      <c r="BF2739" s="6">
        <f t="shared" si="126"/>
        <v>46245</v>
      </c>
      <c r="BG2739">
        <f t="shared" si="127"/>
        <v>-0.54166666666424135</v>
      </c>
      <c r="BH2739" t="str">
        <f t="shared" si="128"/>
        <v>COMPLY</v>
      </c>
      <c r="BI2739" t="e">
        <f>VLOOKUP(H2739,Sheet2!$A$1:$B$270,2,FALSE)</f>
        <v>#N/A</v>
      </c>
    </row>
    <row r="2740" spans="1:61">
      <c r="A2740">
        <v>2739</v>
      </c>
      <c r="B2740">
        <v>1002519531</v>
      </c>
      <c r="C2740">
        <v>3</v>
      </c>
      <c r="D2740" t="s">
        <v>38</v>
      </c>
      <c r="E2740">
        <v>5</v>
      </c>
      <c r="F2740" t="s">
        <v>90</v>
      </c>
      <c r="G2740" t="s">
        <v>90</v>
      </c>
      <c r="H2740" t="s">
        <v>459</v>
      </c>
      <c r="I2740" t="s">
        <v>213</v>
      </c>
      <c r="J2740" t="s">
        <v>214</v>
      </c>
      <c r="K2740" t="s">
        <v>149</v>
      </c>
      <c r="L2740" t="s">
        <v>215</v>
      </c>
      <c r="M2740" t="s">
        <v>286</v>
      </c>
      <c r="N2740" t="s">
        <v>216</v>
      </c>
      <c r="O2740" s="57">
        <v>46245.476354166669</v>
      </c>
      <c r="P2740" s="57">
        <v>46245.743495370371</v>
      </c>
      <c r="Q2740">
        <v>69363137</v>
      </c>
      <c r="S2740">
        <v>152640225878</v>
      </c>
      <c r="T2740" t="s">
        <v>7865</v>
      </c>
      <c r="U2740" t="s">
        <v>7866</v>
      </c>
      <c r="V2740" t="s">
        <v>7867</v>
      </c>
      <c r="Z2740">
        <v>111.9705232</v>
      </c>
      <c r="AA2740">
        <v>-7.6940949999999999</v>
      </c>
      <c r="AB2740" t="s">
        <v>7868</v>
      </c>
      <c r="AC2740" t="s">
        <v>237</v>
      </c>
      <c r="AL2740" t="s">
        <v>218</v>
      </c>
      <c r="AM2740" t="s">
        <v>7869</v>
      </c>
      <c r="AN2740" t="s">
        <v>6</v>
      </c>
      <c r="AO2740" s="57">
        <v>46334.486145833333</v>
      </c>
      <c r="AP2740" s="57">
        <v>46246.333333333336</v>
      </c>
      <c r="AR2740" t="s">
        <v>241</v>
      </c>
      <c r="AS2740" t="s">
        <v>459</v>
      </c>
      <c r="AT2740" t="s">
        <v>231</v>
      </c>
      <c r="AV2740" t="s">
        <v>1055</v>
      </c>
      <c r="AW2740" t="s">
        <v>1018</v>
      </c>
      <c r="AX2740" t="s">
        <v>223</v>
      </c>
      <c r="BA2740" s="57">
        <v>46246.333333333336</v>
      </c>
      <c r="BB2740" t="s">
        <v>7869</v>
      </c>
      <c r="BF2740" s="6" t="e">
        <f t="shared" si="126"/>
        <v>#NUM!</v>
      </c>
      <c r="BG2740" t="e">
        <f t="shared" si="127"/>
        <v>#NUM!</v>
      </c>
      <c r="BH2740" t="e">
        <f t="shared" si="128"/>
        <v>#NUM!</v>
      </c>
      <c r="BI2740" t="str">
        <f>VLOOKUP(H2740,Sheet2!$A$1:$B$270,2,FALSE)</f>
        <v>KEDIRI</v>
      </c>
    </row>
    <row r="2741" spans="1:61">
      <c r="A2741">
        <v>2740</v>
      </c>
      <c r="B2741">
        <v>1002517716</v>
      </c>
      <c r="C2741">
        <v>3</v>
      </c>
      <c r="D2741" t="s">
        <v>45</v>
      </c>
      <c r="E2741">
        <v>5</v>
      </c>
      <c r="F2741" t="s">
        <v>211</v>
      </c>
      <c r="G2741" t="s">
        <v>118</v>
      </c>
      <c r="H2741" t="s">
        <v>212</v>
      </c>
      <c r="I2741" t="s">
        <v>213</v>
      </c>
      <c r="J2741" t="s">
        <v>214</v>
      </c>
      <c r="K2741" t="s">
        <v>149</v>
      </c>
      <c r="M2741" t="s">
        <v>76</v>
      </c>
      <c r="N2741" t="s">
        <v>216</v>
      </c>
      <c r="O2741" s="57">
        <v>46244.553622685184</v>
      </c>
      <c r="P2741" s="57">
        <v>46244.61246527778</v>
      </c>
      <c r="Q2741">
        <v>69360715</v>
      </c>
      <c r="S2741">
        <v>172606792137</v>
      </c>
      <c r="T2741" t="s">
        <v>5817</v>
      </c>
      <c r="U2741" t="s">
        <v>6877</v>
      </c>
      <c r="V2741" t="s">
        <v>6878</v>
      </c>
      <c r="Z2741">
        <v>117.4053983</v>
      </c>
      <c r="AA2741">
        <v>-8.4886441000000001</v>
      </c>
      <c r="AB2741" t="s">
        <v>5820</v>
      </c>
      <c r="AC2741" t="s">
        <v>290</v>
      </c>
      <c r="AL2741" t="s">
        <v>218</v>
      </c>
      <c r="AM2741" t="s">
        <v>6879</v>
      </c>
      <c r="AN2741" t="s">
        <v>6</v>
      </c>
      <c r="AO2741" s="57">
        <v>46303.559421296297</v>
      </c>
      <c r="AR2741" t="s">
        <v>219</v>
      </c>
      <c r="AS2741" t="s">
        <v>212</v>
      </c>
      <c r="AT2741" t="s">
        <v>231</v>
      </c>
      <c r="AU2741">
        <v>20260810</v>
      </c>
      <c r="AV2741" t="s">
        <v>222</v>
      </c>
      <c r="AW2741" t="s">
        <v>562</v>
      </c>
      <c r="AX2741" t="s">
        <v>223</v>
      </c>
      <c r="BA2741" s="57">
        <v>46244.291666666664</v>
      </c>
      <c r="BB2741" t="s">
        <v>6879</v>
      </c>
      <c r="BC2741">
        <v>2026</v>
      </c>
      <c r="BD2741">
        <v>8</v>
      </c>
      <c r="BE2741">
        <v>10</v>
      </c>
      <c r="BF2741" s="6">
        <f t="shared" si="126"/>
        <v>46244</v>
      </c>
      <c r="BG2741">
        <f t="shared" si="127"/>
        <v>-0.29166666666424135</v>
      </c>
      <c r="BH2741" t="str">
        <f t="shared" si="128"/>
        <v>COMPLY</v>
      </c>
      <c r="BI2741" t="str">
        <f>VLOOKUP(H2741,Sheet2!$A$1:$B$270,2,FALSE)</f>
        <v>SUMBAWA</v>
      </c>
    </row>
    <row r="2742" spans="1:61">
      <c r="A2742">
        <v>2741</v>
      </c>
      <c r="B2742">
        <v>1002518080</v>
      </c>
      <c r="C2742">
        <v>3</v>
      </c>
      <c r="D2742" t="s">
        <v>59</v>
      </c>
      <c r="E2742">
        <v>4</v>
      </c>
      <c r="F2742" t="s">
        <v>567</v>
      </c>
      <c r="G2742" t="s">
        <v>1001</v>
      </c>
      <c r="H2742" t="s">
        <v>1002</v>
      </c>
      <c r="I2742" t="s">
        <v>213</v>
      </c>
      <c r="J2742" t="s">
        <v>214</v>
      </c>
      <c r="K2742" t="s">
        <v>149</v>
      </c>
      <c r="M2742" t="s">
        <v>76</v>
      </c>
      <c r="N2742" t="s">
        <v>216</v>
      </c>
      <c r="O2742" s="57">
        <v>46244.612233796295</v>
      </c>
      <c r="P2742" s="57">
        <v>46244.672465277778</v>
      </c>
      <c r="Q2742">
        <v>69360950</v>
      </c>
      <c r="S2742">
        <v>143135115072</v>
      </c>
      <c r="T2742" t="s">
        <v>4865</v>
      </c>
      <c r="U2742" t="s">
        <v>6880</v>
      </c>
      <c r="V2742" t="s">
        <v>6881</v>
      </c>
      <c r="Z2742">
        <v>110.5139851</v>
      </c>
      <c r="AA2742">
        <v>-7.9997522999999999</v>
      </c>
      <c r="AB2742" t="s">
        <v>4868</v>
      </c>
      <c r="AC2742" t="s">
        <v>290</v>
      </c>
      <c r="AL2742" t="s">
        <v>218</v>
      </c>
      <c r="AM2742" t="s">
        <v>6882</v>
      </c>
      <c r="AN2742" t="s">
        <v>6</v>
      </c>
      <c r="AO2742" s="57">
        <v>46303.621886574074</v>
      </c>
      <c r="AR2742" t="s">
        <v>219</v>
      </c>
      <c r="AS2742" t="s">
        <v>1002</v>
      </c>
      <c r="AT2742" t="s">
        <v>231</v>
      </c>
      <c r="AU2742">
        <v>20260810</v>
      </c>
      <c r="AV2742" t="s">
        <v>222</v>
      </c>
      <c r="AW2742" t="s">
        <v>561</v>
      </c>
      <c r="AX2742" t="s">
        <v>223</v>
      </c>
      <c r="BA2742" s="57">
        <v>46244.291666666664</v>
      </c>
      <c r="BB2742" t="s">
        <v>6882</v>
      </c>
      <c r="BC2742">
        <v>2026</v>
      </c>
      <c r="BD2742">
        <v>8</v>
      </c>
      <c r="BE2742">
        <v>10</v>
      </c>
      <c r="BF2742" s="6">
        <f t="shared" si="126"/>
        <v>46244</v>
      </c>
      <c r="BG2742">
        <f t="shared" si="127"/>
        <v>-0.29166666666424135</v>
      </c>
      <c r="BH2742" t="str">
        <f t="shared" si="128"/>
        <v>COMPLY</v>
      </c>
      <c r="BI2742" t="e">
        <f>VLOOKUP(H2742,Sheet2!$A$1:$B$270,2,FALSE)</f>
        <v>#N/A</v>
      </c>
    </row>
    <row r="2743" spans="1:61">
      <c r="A2743">
        <v>2742</v>
      </c>
      <c r="B2743">
        <v>1002519636</v>
      </c>
      <c r="C2743">
        <v>3</v>
      </c>
      <c r="D2743" t="s">
        <v>49</v>
      </c>
      <c r="E2743">
        <v>4</v>
      </c>
      <c r="F2743" t="s">
        <v>246</v>
      </c>
      <c r="G2743" t="s">
        <v>549</v>
      </c>
      <c r="H2743" t="s">
        <v>5682</v>
      </c>
      <c r="I2743" t="s">
        <v>213</v>
      </c>
      <c r="J2743" t="s">
        <v>214</v>
      </c>
      <c r="K2743" t="s">
        <v>149</v>
      </c>
      <c r="L2743" t="s">
        <v>215</v>
      </c>
      <c r="M2743" t="s">
        <v>76</v>
      </c>
      <c r="N2743" t="s">
        <v>216</v>
      </c>
      <c r="O2743" s="57">
        <v>46245.495787037034</v>
      </c>
      <c r="P2743" s="57">
        <v>46246.755324074074</v>
      </c>
      <c r="Q2743">
        <v>69363207</v>
      </c>
      <c r="S2743">
        <v>141409102262</v>
      </c>
      <c r="T2743" t="s">
        <v>7870</v>
      </c>
      <c r="U2743" t="s">
        <v>5684</v>
      </c>
      <c r="V2743" t="s">
        <v>7871</v>
      </c>
      <c r="Z2743">
        <v>110.0475412</v>
      </c>
      <c r="AA2743">
        <v>-7.078684</v>
      </c>
      <c r="AB2743" t="s">
        <v>7872</v>
      </c>
      <c r="AC2743" t="s">
        <v>237</v>
      </c>
      <c r="AL2743" t="s">
        <v>218</v>
      </c>
      <c r="AM2743" t="s">
        <v>7873</v>
      </c>
      <c r="AN2743" t="s">
        <v>6</v>
      </c>
      <c r="AO2743" s="57">
        <v>46334.496863425928</v>
      </c>
      <c r="AP2743" s="57">
        <v>46249.541666666664</v>
      </c>
      <c r="AR2743" t="s">
        <v>219</v>
      </c>
      <c r="AS2743" t="s">
        <v>5682</v>
      </c>
      <c r="AT2743" t="s">
        <v>231</v>
      </c>
      <c r="AU2743">
        <v>20260812</v>
      </c>
      <c r="AV2743" t="s">
        <v>222</v>
      </c>
      <c r="AW2743" t="s">
        <v>1010</v>
      </c>
      <c r="AX2743" t="s">
        <v>223</v>
      </c>
      <c r="BA2743" s="57">
        <v>46249.541666666664</v>
      </c>
      <c r="BB2743" t="s">
        <v>7873</v>
      </c>
      <c r="BC2743">
        <v>2026</v>
      </c>
      <c r="BD2743">
        <v>8</v>
      </c>
      <c r="BE2743">
        <v>12</v>
      </c>
      <c r="BF2743" s="6">
        <f t="shared" si="126"/>
        <v>46246</v>
      </c>
      <c r="BG2743">
        <f t="shared" si="127"/>
        <v>-3.5416666666642413</v>
      </c>
      <c r="BH2743" t="str">
        <f t="shared" si="128"/>
        <v>COMPLY</v>
      </c>
      <c r="BI2743" t="e">
        <f>VLOOKUP(H2743,Sheet2!$A$1:$B$270,2,FALSE)</f>
        <v>#N/A</v>
      </c>
    </row>
    <row r="2744" spans="1:61">
      <c r="A2744">
        <v>2743</v>
      </c>
      <c r="B2744">
        <v>1002516070</v>
      </c>
      <c r="C2744">
        <v>3</v>
      </c>
      <c r="D2744" t="s">
        <v>45</v>
      </c>
      <c r="E2744">
        <v>5</v>
      </c>
      <c r="F2744" t="s">
        <v>211</v>
      </c>
      <c r="G2744" t="s">
        <v>112</v>
      </c>
      <c r="H2744" t="s">
        <v>244</v>
      </c>
      <c r="I2744" t="s">
        <v>213</v>
      </c>
      <c r="J2744" t="s">
        <v>214</v>
      </c>
      <c r="K2744" t="s">
        <v>149</v>
      </c>
      <c r="L2744" t="s">
        <v>215</v>
      </c>
      <c r="M2744" t="s">
        <v>76</v>
      </c>
      <c r="N2744" t="s">
        <v>216</v>
      </c>
      <c r="O2744" s="57">
        <v>46242.628437500003</v>
      </c>
      <c r="P2744" s="57">
        <v>46244.378842592596</v>
      </c>
      <c r="Q2744">
        <v>69361546</v>
      </c>
      <c r="S2744">
        <v>172605804107</v>
      </c>
      <c r="T2744" t="s">
        <v>6023</v>
      </c>
      <c r="U2744" t="s">
        <v>6024</v>
      </c>
      <c r="V2744" t="s">
        <v>6025</v>
      </c>
      <c r="Z2744">
        <v>116.19621444493499</v>
      </c>
      <c r="AA2744">
        <v>-8.5867684548415202</v>
      </c>
      <c r="AB2744" t="s">
        <v>6026</v>
      </c>
      <c r="AC2744" t="s">
        <v>217</v>
      </c>
      <c r="AL2744" t="s">
        <v>218</v>
      </c>
      <c r="AM2744" t="s">
        <v>6027</v>
      </c>
      <c r="AN2744" t="s">
        <v>6</v>
      </c>
      <c r="AO2744" s="57">
        <v>46242.631979166668</v>
      </c>
      <c r="AP2744" s="57">
        <v>46243.541666666664</v>
      </c>
      <c r="AR2744" t="s">
        <v>219</v>
      </c>
      <c r="AS2744" t="s">
        <v>244</v>
      </c>
      <c r="AT2744" t="s">
        <v>231</v>
      </c>
      <c r="AU2744">
        <v>20260810</v>
      </c>
      <c r="AV2744" t="s">
        <v>222</v>
      </c>
      <c r="AW2744" t="s">
        <v>1020</v>
      </c>
      <c r="AX2744" t="s">
        <v>223</v>
      </c>
      <c r="BA2744" s="57">
        <v>46243.541666666664</v>
      </c>
      <c r="BB2744" t="s">
        <v>6027</v>
      </c>
      <c r="BC2744">
        <v>2026</v>
      </c>
      <c r="BD2744">
        <v>8</v>
      </c>
      <c r="BE2744">
        <v>10</v>
      </c>
      <c r="BF2744" s="6">
        <f t="shared" si="126"/>
        <v>46244</v>
      </c>
      <c r="BG2744">
        <f t="shared" si="127"/>
        <v>0.45833333333575865</v>
      </c>
      <c r="BH2744" t="str">
        <f t="shared" si="128"/>
        <v>COMPLY</v>
      </c>
      <c r="BI2744" t="str">
        <f>VLOOKUP(H2744,Sheet2!$A$1:$B$270,2,FALSE)</f>
        <v>MATARAM</v>
      </c>
    </row>
    <row r="2745" spans="1:61">
      <c r="A2745">
        <v>2744</v>
      </c>
      <c r="B2745">
        <v>1002530022</v>
      </c>
      <c r="C2745">
        <v>3</v>
      </c>
      <c r="D2745" t="s">
        <v>42</v>
      </c>
      <c r="E2745">
        <v>5</v>
      </c>
      <c r="F2745" t="s">
        <v>106</v>
      </c>
      <c r="G2745" t="s">
        <v>107</v>
      </c>
      <c r="H2745" t="s">
        <v>298</v>
      </c>
      <c r="I2745" t="s">
        <v>213</v>
      </c>
      <c r="J2745" t="s">
        <v>214</v>
      </c>
      <c r="K2745" t="s">
        <v>149</v>
      </c>
      <c r="L2745" t="s">
        <v>215</v>
      </c>
      <c r="M2745" t="s">
        <v>76</v>
      </c>
      <c r="N2745" t="s">
        <v>216</v>
      </c>
      <c r="O2745" s="57">
        <v>46250.736759259256</v>
      </c>
      <c r="P2745" s="57">
        <v>46251.521284722221</v>
      </c>
      <c r="Q2745">
        <v>69367745</v>
      </c>
      <c r="S2745">
        <v>152510206862</v>
      </c>
      <c r="T2745" t="s">
        <v>13733</v>
      </c>
      <c r="U2745" t="s">
        <v>13734</v>
      </c>
      <c r="V2745" t="s">
        <v>13735</v>
      </c>
      <c r="Z2745">
        <v>113.35630226880301</v>
      </c>
      <c r="AA2745">
        <v>-7.8393273919699702</v>
      </c>
      <c r="AB2745" t="s">
        <v>13736</v>
      </c>
      <c r="AC2745" t="s">
        <v>217</v>
      </c>
      <c r="AL2745" t="s">
        <v>218</v>
      </c>
      <c r="AM2745" t="s">
        <v>13737</v>
      </c>
      <c r="AN2745" t="s">
        <v>6</v>
      </c>
      <c r="AO2745" t="s">
        <v>11300</v>
      </c>
      <c r="AP2745" s="57">
        <v>46251.625</v>
      </c>
      <c r="AR2745" t="s">
        <v>219</v>
      </c>
      <c r="AS2745" t="s">
        <v>298</v>
      </c>
      <c r="AT2745" t="s">
        <v>221</v>
      </c>
      <c r="AU2745">
        <v>20260817</v>
      </c>
      <c r="AV2745" t="s">
        <v>222</v>
      </c>
      <c r="AW2745" t="s">
        <v>890</v>
      </c>
      <c r="AX2745" t="s">
        <v>223</v>
      </c>
      <c r="BA2745" s="57">
        <v>46251.625</v>
      </c>
      <c r="BB2745" t="s">
        <v>13737</v>
      </c>
      <c r="BC2745">
        <v>2026</v>
      </c>
      <c r="BD2745">
        <v>8</v>
      </c>
      <c r="BE2745">
        <v>17</v>
      </c>
      <c r="BF2745" s="6">
        <f t="shared" si="126"/>
        <v>46251</v>
      </c>
      <c r="BG2745">
        <f t="shared" si="127"/>
        <v>-0.625</v>
      </c>
      <c r="BH2745" t="str">
        <f t="shared" si="128"/>
        <v>COMPLY</v>
      </c>
      <c r="BI2745" t="str">
        <f>VLOOKUP(H2745,Sheet2!$A$1:$B$270,2,FALSE)</f>
        <v>PROBOLINGGO</v>
      </c>
    </row>
    <row r="2746" spans="1:61">
      <c r="A2746">
        <v>2745</v>
      </c>
      <c r="B2746">
        <v>1002509817</v>
      </c>
      <c r="C2746">
        <v>3</v>
      </c>
      <c r="D2746" t="s">
        <v>34</v>
      </c>
      <c r="E2746">
        <v>5</v>
      </c>
      <c r="F2746" t="s">
        <v>573</v>
      </c>
      <c r="G2746" t="s">
        <v>84</v>
      </c>
      <c r="H2746" t="s">
        <v>253</v>
      </c>
      <c r="I2746" t="s">
        <v>213</v>
      </c>
      <c r="J2746" t="s">
        <v>214</v>
      </c>
      <c r="K2746" t="s">
        <v>149</v>
      </c>
      <c r="M2746" t="s">
        <v>580</v>
      </c>
      <c r="N2746" t="s">
        <v>216</v>
      </c>
      <c r="O2746" s="57">
        <v>46239.406111111108</v>
      </c>
      <c r="P2746" s="57">
        <v>46240.625034722223</v>
      </c>
      <c r="Q2746">
        <v>69353114</v>
      </c>
      <c r="T2746" t="s">
        <v>994</v>
      </c>
      <c r="V2746" t="s">
        <v>2775</v>
      </c>
      <c r="Z2746">
        <v>114.94404900000001</v>
      </c>
      <c r="AA2746">
        <v>-8.2257459999999991</v>
      </c>
      <c r="AB2746" t="s">
        <v>1118</v>
      </c>
      <c r="AC2746" t="s">
        <v>226</v>
      </c>
      <c r="AL2746" t="s">
        <v>218</v>
      </c>
      <c r="AM2746" t="s">
        <v>2776</v>
      </c>
      <c r="AN2746" t="s">
        <v>6</v>
      </c>
      <c r="AO2746" s="57">
        <v>46150.413344907407</v>
      </c>
      <c r="AR2746" t="s">
        <v>566</v>
      </c>
      <c r="AS2746" t="s">
        <v>253</v>
      </c>
      <c r="AT2746" t="s">
        <v>231</v>
      </c>
      <c r="AV2746" t="s">
        <v>989</v>
      </c>
      <c r="AW2746" t="s">
        <v>2777</v>
      </c>
      <c r="AX2746" t="s">
        <v>223</v>
      </c>
      <c r="BA2746" s="57">
        <v>46237.291666666664</v>
      </c>
      <c r="BB2746" t="s">
        <v>2776</v>
      </c>
      <c r="BF2746" s="6" t="e">
        <f t="shared" si="126"/>
        <v>#NUM!</v>
      </c>
      <c r="BG2746" t="e">
        <f t="shared" si="127"/>
        <v>#NUM!</v>
      </c>
      <c r="BH2746" t="e">
        <f t="shared" si="128"/>
        <v>#NUM!</v>
      </c>
      <c r="BI2746" t="str">
        <f>VLOOKUP(H2746,Sheet2!$A$1:$B$270,2,FALSE)</f>
        <v>SINGARAJA</v>
      </c>
    </row>
    <row r="2747" spans="1:61">
      <c r="A2747">
        <v>2746</v>
      </c>
      <c r="B2747">
        <v>1002525885</v>
      </c>
      <c r="C2747">
        <v>3</v>
      </c>
      <c r="D2747" t="s">
        <v>55</v>
      </c>
      <c r="E2747">
        <v>5</v>
      </c>
      <c r="F2747" t="s">
        <v>265</v>
      </c>
      <c r="G2747" t="s">
        <v>128</v>
      </c>
      <c r="H2747" t="s">
        <v>274</v>
      </c>
      <c r="I2747" t="s">
        <v>213</v>
      </c>
      <c r="J2747" t="s">
        <v>214</v>
      </c>
      <c r="K2747" t="s">
        <v>149</v>
      </c>
      <c r="M2747" t="s">
        <v>236</v>
      </c>
      <c r="N2747" t="s">
        <v>216</v>
      </c>
      <c r="O2747" s="57">
        <v>46248.437928240739</v>
      </c>
      <c r="P2747" s="57">
        <v>46249.692071759258</v>
      </c>
      <c r="Q2747">
        <v>69365782</v>
      </c>
      <c r="S2747">
        <v>152418250000</v>
      </c>
      <c r="T2747" t="s">
        <v>13738</v>
      </c>
      <c r="U2747" t="s">
        <v>13739</v>
      </c>
      <c r="Z2747">
        <v>106.836676597595</v>
      </c>
      <c r="AA2747">
        <v>-6.1796809219921904</v>
      </c>
      <c r="AB2747" t="s">
        <v>13740</v>
      </c>
      <c r="AC2747" t="s">
        <v>230</v>
      </c>
      <c r="AO2747" t="s">
        <v>10228</v>
      </c>
      <c r="AR2747" t="s">
        <v>312</v>
      </c>
      <c r="AS2747" t="s">
        <v>274</v>
      </c>
      <c r="AT2747" t="s">
        <v>570</v>
      </c>
      <c r="AV2747" t="s">
        <v>5539</v>
      </c>
      <c r="AW2747" t="s">
        <v>1071</v>
      </c>
      <c r="AX2747" t="s">
        <v>223</v>
      </c>
      <c r="BF2747" s="6" t="e">
        <f t="shared" si="126"/>
        <v>#NUM!</v>
      </c>
      <c r="BG2747" t="e">
        <f t="shared" si="127"/>
        <v>#NUM!</v>
      </c>
      <c r="BH2747" t="e">
        <f t="shared" si="128"/>
        <v>#NUM!</v>
      </c>
      <c r="BI2747" t="str">
        <f>VLOOKUP(H2747,Sheet2!$A$1:$B$270,2,FALSE)</f>
        <v>SURABAYA UTARA</v>
      </c>
    </row>
    <row r="2748" spans="1:61">
      <c r="A2748">
        <v>2747</v>
      </c>
      <c r="B2748">
        <v>1002520915</v>
      </c>
      <c r="C2748">
        <v>3</v>
      </c>
      <c r="D2748" t="s">
        <v>59</v>
      </c>
      <c r="E2748">
        <v>4</v>
      </c>
      <c r="F2748" t="s">
        <v>224</v>
      </c>
      <c r="G2748" t="s">
        <v>581</v>
      </c>
      <c r="H2748" t="s">
        <v>647</v>
      </c>
      <c r="I2748" t="s">
        <v>213</v>
      </c>
      <c r="J2748" t="s">
        <v>214</v>
      </c>
      <c r="K2748" t="s">
        <v>149</v>
      </c>
      <c r="L2748" t="s">
        <v>215</v>
      </c>
      <c r="M2748" t="s">
        <v>76</v>
      </c>
      <c r="N2748" t="s">
        <v>216</v>
      </c>
      <c r="O2748" s="57">
        <v>46245.731203703705</v>
      </c>
      <c r="P2748" s="57">
        <v>46246.570185185185</v>
      </c>
      <c r="Q2748">
        <v>69363662</v>
      </c>
      <c r="S2748">
        <v>143363111986</v>
      </c>
      <c r="T2748" t="s">
        <v>7874</v>
      </c>
      <c r="U2748" t="s">
        <v>8787</v>
      </c>
      <c r="V2748" t="s">
        <v>7875</v>
      </c>
      <c r="Z2748">
        <v>109.36112199999999</v>
      </c>
      <c r="AA2748">
        <v>-7.3905989999999999</v>
      </c>
      <c r="AB2748" t="s">
        <v>7876</v>
      </c>
      <c r="AC2748" t="s">
        <v>237</v>
      </c>
      <c r="AL2748" t="s">
        <v>218</v>
      </c>
      <c r="AM2748" t="s">
        <v>7877</v>
      </c>
      <c r="AN2748" t="s">
        <v>6</v>
      </c>
      <c r="AO2748" s="57">
        <v>46334.735960648148</v>
      </c>
      <c r="AP2748" s="57">
        <v>46248.333333333336</v>
      </c>
      <c r="AR2748" t="s">
        <v>219</v>
      </c>
      <c r="AS2748" t="s">
        <v>647</v>
      </c>
      <c r="AT2748" t="s">
        <v>231</v>
      </c>
      <c r="AU2748">
        <v>20260812</v>
      </c>
      <c r="AV2748" t="s">
        <v>222</v>
      </c>
      <c r="AW2748" t="s">
        <v>1012</v>
      </c>
      <c r="AX2748" t="s">
        <v>223</v>
      </c>
      <c r="BA2748" s="57">
        <v>46248.333333333336</v>
      </c>
      <c r="BB2748" t="s">
        <v>7877</v>
      </c>
      <c r="BC2748">
        <v>2026</v>
      </c>
      <c r="BD2748">
        <v>8</v>
      </c>
      <c r="BE2748">
        <v>12</v>
      </c>
      <c r="BF2748" s="6">
        <f t="shared" si="126"/>
        <v>46246</v>
      </c>
      <c r="BG2748">
        <f t="shared" si="127"/>
        <v>-2.3333333333357587</v>
      </c>
      <c r="BH2748" t="str">
        <f t="shared" si="128"/>
        <v>COMPLY</v>
      </c>
      <c r="BI2748" t="e">
        <f>VLOOKUP(H2748,Sheet2!$A$1:$B$270,2,FALSE)</f>
        <v>#N/A</v>
      </c>
    </row>
    <row r="2749" spans="1:61">
      <c r="A2749">
        <v>2748</v>
      </c>
      <c r="B2749">
        <v>1002521917</v>
      </c>
      <c r="C2749">
        <v>3</v>
      </c>
      <c r="D2749" t="s">
        <v>38</v>
      </c>
      <c r="E2749">
        <v>5</v>
      </c>
      <c r="F2749" t="s">
        <v>90</v>
      </c>
      <c r="G2749" t="s">
        <v>93</v>
      </c>
      <c r="H2749" t="s">
        <v>391</v>
      </c>
      <c r="I2749" t="s">
        <v>213</v>
      </c>
      <c r="J2749" t="s">
        <v>214</v>
      </c>
      <c r="K2749" t="s">
        <v>149</v>
      </c>
      <c r="L2749" t="s">
        <v>215</v>
      </c>
      <c r="M2749" t="s">
        <v>76</v>
      </c>
      <c r="N2749" t="s">
        <v>216</v>
      </c>
      <c r="O2749" s="57">
        <v>46246.497187499997</v>
      </c>
      <c r="P2749" s="57">
        <v>46246.579699074071</v>
      </c>
      <c r="Q2749">
        <v>69364110</v>
      </c>
      <c r="S2749">
        <v>152615203029</v>
      </c>
      <c r="T2749" t="s">
        <v>8788</v>
      </c>
      <c r="U2749" t="s">
        <v>8789</v>
      </c>
      <c r="V2749" t="s">
        <v>8790</v>
      </c>
      <c r="Z2749">
        <v>112.101771</v>
      </c>
      <c r="AA2749">
        <v>-7.5905800000000001</v>
      </c>
      <c r="AB2749" t="s">
        <v>8791</v>
      </c>
      <c r="AC2749" t="s">
        <v>237</v>
      </c>
      <c r="AL2749" t="s">
        <v>218</v>
      </c>
      <c r="AM2749" t="s">
        <v>8065</v>
      </c>
      <c r="AN2749" t="s">
        <v>6</v>
      </c>
      <c r="AO2749" s="57">
        <v>46364.507094907407</v>
      </c>
      <c r="AP2749" s="57">
        <v>46247.333333333336</v>
      </c>
      <c r="AR2749" t="s">
        <v>219</v>
      </c>
      <c r="AS2749" t="s">
        <v>391</v>
      </c>
      <c r="AT2749" t="s">
        <v>231</v>
      </c>
      <c r="AU2749">
        <v>20260812</v>
      </c>
      <c r="AV2749" t="s">
        <v>222</v>
      </c>
      <c r="AW2749" t="s">
        <v>1010</v>
      </c>
      <c r="AX2749" t="s">
        <v>223</v>
      </c>
      <c r="BA2749" s="57">
        <v>46247.333333333336</v>
      </c>
      <c r="BB2749" t="s">
        <v>8065</v>
      </c>
      <c r="BC2749">
        <v>2026</v>
      </c>
      <c r="BD2749">
        <v>8</v>
      </c>
      <c r="BE2749">
        <v>12</v>
      </c>
      <c r="BF2749" s="6">
        <f t="shared" si="126"/>
        <v>46246</v>
      </c>
      <c r="BG2749">
        <f t="shared" si="127"/>
        <v>-1.3333333333357587</v>
      </c>
      <c r="BH2749" t="str">
        <f t="shared" si="128"/>
        <v>COMPLY</v>
      </c>
      <c r="BI2749" t="str">
        <f>VLOOKUP(H2749,Sheet2!$A$1:$B$270,2,FALSE)</f>
        <v>NGANJUK</v>
      </c>
    </row>
    <row r="2750" spans="1:61">
      <c r="A2750">
        <v>2749</v>
      </c>
      <c r="B2750">
        <v>1002524416</v>
      </c>
      <c r="C2750">
        <v>3</v>
      </c>
      <c r="D2750" t="s">
        <v>38</v>
      </c>
      <c r="E2750">
        <v>5</v>
      </c>
      <c r="F2750" t="s">
        <v>92</v>
      </c>
      <c r="G2750" t="s">
        <v>97</v>
      </c>
      <c r="H2750" t="s">
        <v>400</v>
      </c>
      <c r="I2750" t="s">
        <v>10039</v>
      </c>
      <c r="J2750" t="s">
        <v>214</v>
      </c>
      <c r="K2750" t="s">
        <v>149</v>
      </c>
      <c r="M2750" t="s">
        <v>76</v>
      </c>
      <c r="N2750" t="s">
        <v>10348</v>
      </c>
      <c r="O2750" s="57">
        <v>46247.590081018519</v>
      </c>
      <c r="P2750" s="57">
        <v>46248.869085648148</v>
      </c>
      <c r="Q2750">
        <v>69365223</v>
      </c>
      <c r="S2750">
        <v>152645203138</v>
      </c>
      <c r="T2750" t="s">
        <v>13741</v>
      </c>
      <c r="U2750" t="s">
        <v>13742</v>
      </c>
      <c r="V2750" t="s">
        <v>13743</v>
      </c>
      <c r="Z2750">
        <v>111.62532849999999</v>
      </c>
      <c r="AA2750">
        <v>-6.8651198000000004</v>
      </c>
      <c r="AB2750" t="s">
        <v>13744</v>
      </c>
      <c r="AC2750" t="s">
        <v>226</v>
      </c>
      <c r="AL2750" t="s">
        <v>218</v>
      </c>
      <c r="AM2750" t="s">
        <v>12582</v>
      </c>
      <c r="AN2750" t="s">
        <v>6</v>
      </c>
      <c r="AO2750" t="s">
        <v>8888</v>
      </c>
      <c r="AR2750" t="s">
        <v>219</v>
      </c>
      <c r="AS2750" t="s">
        <v>400</v>
      </c>
      <c r="AT2750" t="s">
        <v>231</v>
      </c>
      <c r="AU2750">
        <v>20260814</v>
      </c>
      <c r="AV2750" t="s">
        <v>222</v>
      </c>
      <c r="AW2750" t="s">
        <v>9797</v>
      </c>
      <c r="AX2750" t="s">
        <v>223</v>
      </c>
      <c r="BA2750" s="57">
        <v>46247.75</v>
      </c>
      <c r="BB2750" t="s">
        <v>12582</v>
      </c>
      <c r="BC2750">
        <v>2026</v>
      </c>
      <c r="BD2750">
        <v>8</v>
      </c>
      <c r="BE2750">
        <v>14</v>
      </c>
      <c r="BF2750" s="6">
        <f t="shared" si="126"/>
        <v>46248</v>
      </c>
      <c r="BG2750">
        <f t="shared" si="127"/>
        <v>0.25</v>
      </c>
      <c r="BH2750" t="str">
        <f t="shared" si="128"/>
        <v>COMPLY</v>
      </c>
      <c r="BI2750" t="str">
        <f>VLOOKUP(H2750,Sheet2!$A$1:$B$270,2,FALSE)</f>
        <v>BOJONEGORO</v>
      </c>
    </row>
    <row r="2751" spans="1:61">
      <c r="A2751">
        <v>2750</v>
      </c>
      <c r="B2751">
        <v>1002507657</v>
      </c>
      <c r="C2751">
        <v>3</v>
      </c>
      <c r="D2751" t="s">
        <v>59</v>
      </c>
      <c r="E2751">
        <v>4</v>
      </c>
      <c r="F2751" t="s">
        <v>243</v>
      </c>
      <c r="G2751" t="s">
        <v>261</v>
      </c>
      <c r="H2751" t="s">
        <v>262</v>
      </c>
      <c r="I2751" t="s">
        <v>213</v>
      </c>
      <c r="J2751" t="s">
        <v>214</v>
      </c>
      <c r="K2751" t="s">
        <v>149</v>
      </c>
      <c r="M2751" t="s">
        <v>970</v>
      </c>
      <c r="N2751" t="s">
        <v>216</v>
      </c>
      <c r="O2751" s="57">
        <v>46238.46638888889</v>
      </c>
      <c r="P2751" s="57">
        <v>46238.467569444445</v>
      </c>
      <c r="Q2751">
        <v>69358117</v>
      </c>
      <c r="S2751">
        <v>141373127382</v>
      </c>
      <c r="T2751" t="s">
        <v>1862</v>
      </c>
      <c r="Z2751">
        <v>109.929609085224</v>
      </c>
      <c r="AA2751">
        <v>-7.2712814676658901</v>
      </c>
      <c r="AB2751" t="s">
        <v>1864</v>
      </c>
      <c r="AC2751" t="s">
        <v>291</v>
      </c>
      <c r="AO2751" s="57">
        <v>46120.476157407407</v>
      </c>
      <c r="AR2751" t="s">
        <v>6</v>
      </c>
      <c r="AS2751" t="s">
        <v>262</v>
      </c>
      <c r="AT2751" t="s">
        <v>231</v>
      </c>
      <c r="AV2751" t="s">
        <v>971</v>
      </c>
      <c r="AW2751" t="s">
        <v>562</v>
      </c>
      <c r="AX2751" t="s">
        <v>223</v>
      </c>
      <c r="BF2751" s="6" t="e">
        <f t="shared" si="126"/>
        <v>#NUM!</v>
      </c>
      <c r="BG2751" t="e">
        <f t="shared" si="127"/>
        <v>#NUM!</v>
      </c>
      <c r="BH2751" t="e">
        <f t="shared" si="128"/>
        <v>#NUM!</v>
      </c>
      <c r="BI2751" t="e">
        <f>VLOOKUP(H2751,Sheet2!$A$1:$B$270,2,FALSE)</f>
        <v>#N/A</v>
      </c>
    </row>
    <row r="2752" spans="1:61">
      <c r="A2752">
        <v>2751</v>
      </c>
      <c r="B2752">
        <v>1002516125</v>
      </c>
      <c r="C2752">
        <v>3</v>
      </c>
      <c r="D2752" t="s">
        <v>55</v>
      </c>
      <c r="E2752">
        <v>5</v>
      </c>
      <c r="F2752" t="s">
        <v>313</v>
      </c>
      <c r="G2752" t="s">
        <v>126</v>
      </c>
      <c r="H2752" t="s">
        <v>363</v>
      </c>
      <c r="I2752" t="s">
        <v>213</v>
      </c>
      <c r="J2752" t="s">
        <v>214</v>
      </c>
      <c r="K2752" t="s">
        <v>149</v>
      </c>
      <c r="L2752" t="s">
        <v>215</v>
      </c>
      <c r="M2752" t="s">
        <v>586</v>
      </c>
      <c r="N2752" t="s">
        <v>216</v>
      </c>
      <c r="O2752" s="57">
        <v>46242.665937500002</v>
      </c>
      <c r="P2752" s="57">
        <v>46243.600023148145</v>
      </c>
      <c r="Q2752">
        <v>69361580</v>
      </c>
      <c r="S2752">
        <v>152310255671</v>
      </c>
      <c r="T2752" t="s">
        <v>6037</v>
      </c>
      <c r="U2752" t="s">
        <v>6038</v>
      </c>
      <c r="V2752" t="s">
        <v>6039</v>
      </c>
      <c r="Z2752">
        <v>112.81386910000001</v>
      </c>
      <c r="AA2752">
        <v>-7.3370407999999996</v>
      </c>
      <c r="AB2752" t="s">
        <v>6040</v>
      </c>
      <c r="AC2752" t="s">
        <v>217</v>
      </c>
      <c r="AL2752" t="s">
        <v>218</v>
      </c>
      <c r="AM2752" t="s">
        <v>4930</v>
      </c>
      <c r="AN2752" t="s">
        <v>6</v>
      </c>
      <c r="AO2752" s="57">
        <v>46242.673530092594</v>
      </c>
      <c r="AP2752" s="57">
        <v>46243.541666666664</v>
      </c>
      <c r="AR2752" t="s">
        <v>14</v>
      </c>
      <c r="AS2752" t="s">
        <v>363</v>
      </c>
      <c r="AT2752" t="s">
        <v>231</v>
      </c>
      <c r="AV2752" t="s">
        <v>587</v>
      </c>
      <c r="AW2752" t="s">
        <v>1015</v>
      </c>
      <c r="AX2752" t="s">
        <v>223</v>
      </c>
      <c r="BA2752" s="57">
        <v>46243.541666666664</v>
      </c>
      <c r="BB2752" t="s">
        <v>4930</v>
      </c>
      <c r="BF2752" s="6" t="e">
        <f t="shared" si="126"/>
        <v>#NUM!</v>
      </c>
      <c r="BG2752" t="e">
        <f t="shared" si="127"/>
        <v>#NUM!</v>
      </c>
      <c r="BH2752" t="e">
        <f t="shared" si="128"/>
        <v>#NUM!</v>
      </c>
      <c r="BI2752" t="str">
        <f>VLOOKUP(H2752,Sheet2!$A$1:$B$270,2,FALSE)</f>
        <v>SURABAYA SELATAN</v>
      </c>
    </row>
    <row r="2753" spans="1:61">
      <c r="A2753">
        <v>2752</v>
      </c>
      <c r="B2753">
        <v>1002517877</v>
      </c>
      <c r="C2753">
        <v>3</v>
      </c>
      <c r="D2753" t="s">
        <v>55</v>
      </c>
      <c r="E2753">
        <v>5</v>
      </c>
      <c r="F2753" t="s">
        <v>228</v>
      </c>
      <c r="G2753" t="s">
        <v>121</v>
      </c>
      <c r="H2753" t="s">
        <v>454</v>
      </c>
      <c r="I2753" t="s">
        <v>213</v>
      </c>
      <c r="J2753" t="s">
        <v>214</v>
      </c>
      <c r="K2753" t="s">
        <v>149</v>
      </c>
      <c r="M2753" t="s">
        <v>586</v>
      </c>
      <c r="N2753" t="s">
        <v>216</v>
      </c>
      <c r="O2753" s="57">
        <v>46244.581203703703</v>
      </c>
      <c r="P2753" s="57">
        <v>46245.414293981485</v>
      </c>
      <c r="Q2753">
        <v>69361506</v>
      </c>
      <c r="S2753">
        <v>152436204683</v>
      </c>
      <c r="T2753" t="s">
        <v>1640</v>
      </c>
      <c r="U2753" t="s">
        <v>6883</v>
      </c>
      <c r="V2753" t="s">
        <v>6884</v>
      </c>
      <c r="Z2753">
        <v>112.72676914</v>
      </c>
      <c r="AA2753">
        <v>-7.1258755999999996</v>
      </c>
      <c r="AB2753" t="s">
        <v>5426</v>
      </c>
      <c r="AC2753" t="s">
        <v>230</v>
      </c>
      <c r="AL2753" t="s">
        <v>218</v>
      </c>
      <c r="AM2753" t="s">
        <v>6885</v>
      </c>
      <c r="AN2753" t="s">
        <v>6</v>
      </c>
      <c r="AO2753" s="57">
        <v>46303.590266203704</v>
      </c>
      <c r="AQ2753" t="s">
        <v>248</v>
      </c>
      <c r="AR2753" t="s">
        <v>14</v>
      </c>
      <c r="AS2753" t="s">
        <v>454</v>
      </c>
      <c r="AT2753" t="s">
        <v>231</v>
      </c>
      <c r="AV2753" t="s">
        <v>587</v>
      </c>
      <c r="AW2753" t="s">
        <v>563</v>
      </c>
      <c r="AX2753" t="s">
        <v>223</v>
      </c>
      <c r="BA2753" s="57">
        <v>46244.291666666664</v>
      </c>
      <c r="BB2753" t="s">
        <v>6885</v>
      </c>
      <c r="BF2753" s="6" t="e">
        <f t="shared" si="126"/>
        <v>#NUM!</v>
      </c>
      <c r="BG2753" t="e">
        <f t="shared" si="127"/>
        <v>#NUM!</v>
      </c>
      <c r="BH2753" t="e">
        <f t="shared" si="128"/>
        <v>#NUM!</v>
      </c>
      <c r="BI2753" t="str">
        <f>VLOOKUP(H2753,Sheet2!$A$1:$B$270,2,FALSE)</f>
        <v>MADURA</v>
      </c>
    </row>
    <row r="2754" spans="1:61">
      <c r="A2754">
        <v>2753</v>
      </c>
      <c r="B2754">
        <v>1002510620</v>
      </c>
      <c r="C2754">
        <v>3</v>
      </c>
      <c r="D2754" t="s">
        <v>49</v>
      </c>
      <c r="E2754">
        <v>4</v>
      </c>
      <c r="F2754" t="s">
        <v>246</v>
      </c>
      <c r="G2754" t="s">
        <v>247</v>
      </c>
      <c r="H2754" t="s">
        <v>630</v>
      </c>
      <c r="I2754" t="s">
        <v>213</v>
      </c>
      <c r="J2754" t="s">
        <v>214</v>
      </c>
      <c r="K2754" t="s">
        <v>149</v>
      </c>
      <c r="L2754" t="s">
        <v>215</v>
      </c>
      <c r="M2754" t="s">
        <v>76</v>
      </c>
      <c r="N2754" t="s">
        <v>216</v>
      </c>
      <c r="O2754" s="57">
        <v>46239.572187500002</v>
      </c>
      <c r="P2754" s="57">
        <v>46240.483946759261</v>
      </c>
      <c r="Q2754">
        <v>69359209</v>
      </c>
      <c r="S2754">
        <v>141423136601</v>
      </c>
      <c r="T2754" t="s">
        <v>4126</v>
      </c>
      <c r="U2754" t="s">
        <v>4127</v>
      </c>
      <c r="V2754" t="s">
        <v>4128</v>
      </c>
      <c r="Z2754">
        <v>110.44011812657099</v>
      </c>
      <c r="AA2754">
        <v>-7.0669009856319303</v>
      </c>
      <c r="AB2754" t="s">
        <v>4129</v>
      </c>
      <c r="AC2754" t="s">
        <v>217</v>
      </c>
      <c r="AL2754" t="s">
        <v>218</v>
      </c>
      <c r="AM2754" t="s">
        <v>2156</v>
      </c>
      <c r="AN2754" t="s">
        <v>6</v>
      </c>
      <c r="AO2754" s="57">
        <v>46150.579699074071</v>
      </c>
      <c r="AP2754" s="57">
        <v>46240.541666666664</v>
      </c>
      <c r="AR2754" t="s">
        <v>219</v>
      </c>
      <c r="AS2754" t="s">
        <v>630</v>
      </c>
      <c r="AT2754" t="s">
        <v>231</v>
      </c>
      <c r="AU2754">
        <v>20260806</v>
      </c>
      <c r="AV2754" t="s">
        <v>222</v>
      </c>
      <c r="AW2754" t="s">
        <v>1010</v>
      </c>
      <c r="AX2754" t="s">
        <v>223</v>
      </c>
      <c r="BA2754" s="57">
        <v>46240.541666666664</v>
      </c>
      <c r="BB2754" t="s">
        <v>2156</v>
      </c>
      <c r="BC2754">
        <v>2026</v>
      </c>
      <c r="BD2754">
        <v>8</v>
      </c>
      <c r="BE2754">
        <v>6</v>
      </c>
      <c r="BF2754" s="6">
        <f t="shared" si="126"/>
        <v>46240</v>
      </c>
      <c r="BG2754">
        <f t="shared" si="127"/>
        <v>-0.54166666666424135</v>
      </c>
      <c r="BH2754" t="str">
        <f t="shared" si="128"/>
        <v>COMPLY</v>
      </c>
      <c r="BI2754" t="e">
        <f>VLOOKUP(H2754,Sheet2!$A$1:$B$270,2,FALSE)</f>
        <v>#N/A</v>
      </c>
    </row>
    <row r="2755" spans="1:61">
      <c r="A2755">
        <v>2754</v>
      </c>
      <c r="B2755">
        <v>1002530930</v>
      </c>
      <c r="C2755">
        <v>3</v>
      </c>
      <c r="D2755" t="s">
        <v>55</v>
      </c>
      <c r="E2755">
        <v>5</v>
      </c>
      <c r="F2755" t="s">
        <v>228</v>
      </c>
      <c r="G2755" t="s">
        <v>121</v>
      </c>
      <c r="H2755" t="s">
        <v>342</v>
      </c>
      <c r="I2755" t="s">
        <v>213</v>
      </c>
      <c r="J2755" t="s">
        <v>214</v>
      </c>
      <c r="K2755" t="s">
        <v>149</v>
      </c>
      <c r="L2755" t="s">
        <v>215</v>
      </c>
      <c r="M2755" t="s">
        <v>240</v>
      </c>
      <c r="N2755" t="s">
        <v>216</v>
      </c>
      <c r="O2755" s="57">
        <v>46251.574965277781</v>
      </c>
      <c r="P2755" s="57">
        <v>46251.576678240737</v>
      </c>
      <c r="Q2755">
        <v>69368128</v>
      </c>
      <c r="S2755">
        <v>152434913141</v>
      </c>
      <c r="T2755" t="s">
        <v>13745</v>
      </c>
      <c r="U2755" t="s">
        <v>13746</v>
      </c>
      <c r="V2755" t="s">
        <v>13747</v>
      </c>
      <c r="Z2755">
        <v>113.345409147441</v>
      </c>
      <c r="AA2755">
        <v>-7.1741410406820902</v>
      </c>
      <c r="AB2755" t="s">
        <v>13748</v>
      </c>
      <c r="AC2755" t="s">
        <v>217</v>
      </c>
      <c r="AL2755" t="s">
        <v>218</v>
      </c>
      <c r="AM2755" t="s">
        <v>11818</v>
      </c>
      <c r="AN2755" t="s">
        <v>6</v>
      </c>
      <c r="AO2755" t="s">
        <v>10444</v>
      </c>
      <c r="AP2755" s="57">
        <v>46252.541666666664</v>
      </c>
      <c r="AR2755" t="s">
        <v>241</v>
      </c>
      <c r="AS2755" t="s">
        <v>342</v>
      </c>
      <c r="AT2755" t="s">
        <v>231</v>
      </c>
      <c r="AV2755" t="s">
        <v>240</v>
      </c>
      <c r="AW2755" t="s">
        <v>1018</v>
      </c>
      <c r="AX2755" t="s">
        <v>223</v>
      </c>
      <c r="BA2755" s="57">
        <v>46252.541666666664</v>
      </c>
      <c r="BB2755" t="s">
        <v>11818</v>
      </c>
      <c r="BF2755" s="6" t="e">
        <f t="shared" ref="BF2755:BF2818" si="129">DATE(BC2755,BD2755,BE2755)</f>
        <v>#NUM!</v>
      </c>
      <c r="BG2755" t="e">
        <f t="shared" ref="BG2755:BG2818" si="130">BF2755-BA2755</f>
        <v>#NUM!</v>
      </c>
      <c r="BH2755" t="e">
        <f t="shared" ref="BH2755:BH2818" si="131">IF(BG2755=1,"COMPLY",IF(BG2755&lt;1,"COMPLY","NOT COMPLY"))</f>
        <v>#NUM!</v>
      </c>
      <c r="BI2755" t="str">
        <f>VLOOKUP(H2755,Sheet2!$A$1:$B$270,2,FALSE)</f>
        <v>MADURA</v>
      </c>
    </row>
    <row r="2756" spans="1:61">
      <c r="A2756">
        <v>2755</v>
      </c>
      <c r="B2756">
        <v>1002524327</v>
      </c>
      <c r="C2756">
        <v>3</v>
      </c>
      <c r="D2756" t="s">
        <v>55</v>
      </c>
      <c r="E2756">
        <v>5</v>
      </c>
      <c r="F2756" t="s">
        <v>265</v>
      </c>
      <c r="G2756" t="s">
        <v>126</v>
      </c>
      <c r="H2756" t="s">
        <v>266</v>
      </c>
      <c r="I2756" t="s">
        <v>9791</v>
      </c>
      <c r="J2756" t="s">
        <v>214</v>
      </c>
      <c r="K2756" t="s">
        <v>149</v>
      </c>
      <c r="M2756" t="s">
        <v>76</v>
      </c>
      <c r="N2756" t="s">
        <v>9792</v>
      </c>
      <c r="O2756" s="57">
        <v>46247.572685185187</v>
      </c>
      <c r="P2756" s="57">
        <v>46248.853425925925</v>
      </c>
      <c r="Q2756">
        <v>68982527</v>
      </c>
      <c r="S2756">
        <v>152413167109</v>
      </c>
      <c r="T2756" t="s">
        <v>13749</v>
      </c>
      <c r="U2756" t="s">
        <v>13750</v>
      </c>
      <c r="V2756" t="s">
        <v>13751</v>
      </c>
      <c r="Z2756">
        <v>112.742433834081</v>
      </c>
      <c r="AA2756">
        <v>-7.2595114192198702</v>
      </c>
      <c r="AB2756" t="s">
        <v>13752</v>
      </c>
      <c r="AC2756" t="s">
        <v>226</v>
      </c>
      <c r="AL2756" t="s">
        <v>218</v>
      </c>
      <c r="AM2756" t="s">
        <v>13752</v>
      </c>
      <c r="AN2756" t="s">
        <v>6</v>
      </c>
      <c r="AO2756" t="s">
        <v>9033</v>
      </c>
      <c r="AR2756" t="s">
        <v>219</v>
      </c>
      <c r="AS2756" t="s">
        <v>266</v>
      </c>
      <c r="AT2756" t="s">
        <v>231</v>
      </c>
      <c r="AU2756">
        <v>20260814</v>
      </c>
      <c r="AV2756" t="s">
        <v>222</v>
      </c>
      <c r="AW2756" t="s">
        <v>10046</v>
      </c>
      <c r="AX2756" t="s">
        <v>223</v>
      </c>
      <c r="BA2756" s="57">
        <v>46247.729166666664</v>
      </c>
      <c r="BB2756" t="s">
        <v>13752</v>
      </c>
      <c r="BC2756">
        <v>2026</v>
      </c>
      <c r="BD2756">
        <v>8</v>
      </c>
      <c r="BE2756">
        <v>14</v>
      </c>
      <c r="BF2756" s="6">
        <f t="shared" si="129"/>
        <v>46248</v>
      </c>
      <c r="BG2756">
        <f t="shared" si="130"/>
        <v>0.27083333333575865</v>
      </c>
      <c r="BH2756" t="str">
        <f t="shared" si="131"/>
        <v>COMPLY</v>
      </c>
      <c r="BI2756" t="str">
        <f>VLOOKUP(H2756,Sheet2!$A$1:$B$270,2,FALSE)</f>
        <v>SURABAYA SELATAN</v>
      </c>
    </row>
    <row r="2757" spans="1:61">
      <c r="A2757">
        <v>2756</v>
      </c>
      <c r="B2757">
        <v>1002512917</v>
      </c>
      <c r="C2757">
        <v>3</v>
      </c>
      <c r="D2757" t="s">
        <v>59</v>
      </c>
      <c r="E2757">
        <v>4</v>
      </c>
      <c r="F2757" t="s">
        <v>243</v>
      </c>
      <c r="G2757" t="s">
        <v>896</v>
      </c>
      <c r="H2757" t="s">
        <v>914</v>
      </c>
      <c r="I2757" t="s">
        <v>213</v>
      </c>
      <c r="J2757" t="s">
        <v>214</v>
      </c>
      <c r="K2757" t="s">
        <v>149</v>
      </c>
      <c r="L2757" t="s">
        <v>215</v>
      </c>
      <c r="M2757" t="s">
        <v>277</v>
      </c>
      <c r="N2757" t="s">
        <v>216</v>
      </c>
      <c r="O2757" s="57">
        <v>46240.647187499999</v>
      </c>
      <c r="P2757" s="57">
        <v>46244.388796296298</v>
      </c>
      <c r="Q2757">
        <v>69360154</v>
      </c>
      <c r="S2757">
        <v>141146114805</v>
      </c>
      <c r="T2757" t="s">
        <v>4130</v>
      </c>
      <c r="U2757" t="s">
        <v>4131</v>
      </c>
      <c r="V2757" t="s">
        <v>4132</v>
      </c>
      <c r="Z2757">
        <v>110.285534</v>
      </c>
      <c r="AA2757">
        <v>-7.5739229999999997</v>
      </c>
      <c r="AB2757" t="s">
        <v>4133</v>
      </c>
      <c r="AC2757" t="s">
        <v>237</v>
      </c>
      <c r="AL2757" t="s">
        <v>218</v>
      </c>
      <c r="AM2757" t="s">
        <v>4134</v>
      </c>
      <c r="AN2757" t="s">
        <v>6</v>
      </c>
      <c r="AO2757" s="57">
        <v>46181.652824074074</v>
      </c>
      <c r="AP2757" s="57">
        <v>46244.333333333336</v>
      </c>
      <c r="AQ2757" t="s">
        <v>564</v>
      </c>
      <c r="AR2757" t="s">
        <v>278</v>
      </c>
      <c r="AS2757" t="s">
        <v>914</v>
      </c>
      <c r="AT2757" t="s">
        <v>231</v>
      </c>
      <c r="AV2757" t="s">
        <v>6886</v>
      </c>
      <c r="AW2757" t="s">
        <v>1022</v>
      </c>
      <c r="AX2757" t="s">
        <v>223</v>
      </c>
      <c r="BA2757" s="57">
        <v>46244.333333333336</v>
      </c>
      <c r="BB2757" t="s">
        <v>4134</v>
      </c>
      <c r="BF2757" s="6" t="e">
        <f t="shared" si="129"/>
        <v>#NUM!</v>
      </c>
      <c r="BG2757" t="e">
        <f t="shared" si="130"/>
        <v>#NUM!</v>
      </c>
      <c r="BH2757" t="e">
        <f t="shared" si="131"/>
        <v>#NUM!</v>
      </c>
      <c r="BI2757" t="e">
        <f>VLOOKUP(H2757,Sheet2!$A$1:$B$270,2,FALSE)</f>
        <v>#N/A</v>
      </c>
    </row>
    <row r="2758" spans="1:61">
      <c r="A2758">
        <v>2757</v>
      </c>
      <c r="B2758">
        <v>1002514524</v>
      </c>
      <c r="C2758">
        <v>3</v>
      </c>
      <c r="D2758" t="s">
        <v>42</v>
      </c>
      <c r="E2758">
        <v>5</v>
      </c>
      <c r="F2758" t="s">
        <v>102</v>
      </c>
      <c r="G2758" t="s">
        <v>99</v>
      </c>
      <c r="H2758" t="s">
        <v>460</v>
      </c>
      <c r="I2758" t="s">
        <v>213</v>
      </c>
      <c r="J2758" t="s">
        <v>214</v>
      </c>
      <c r="K2758" t="s">
        <v>149</v>
      </c>
      <c r="L2758" t="s">
        <v>606</v>
      </c>
      <c r="M2758" t="s">
        <v>76</v>
      </c>
      <c r="N2758" t="s">
        <v>216</v>
      </c>
      <c r="O2758" s="57">
        <v>46241.540925925925</v>
      </c>
      <c r="P2758" s="57">
        <v>46243.803356481483</v>
      </c>
      <c r="Q2758">
        <v>69360745</v>
      </c>
      <c r="R2758">
        <v>3332818006</v>
      </c>
      <c r="S2758">
        <v>152518202025</v>
      </c>
      <c r="T2758" t="s">
        <v>6041</v>
      </c>
      <c r="U2758" t="s">
        <v>6042</v>
      </c>
      <c r="V2758" t="s">
        <v>6043</v>
      </c>
      <c r="Z2758">
        <v>114.3926565</v>
      </c>
      <c r="AA2758">
        <v>-7.9415131999999904</v>
      </c>
      <c r="AB2758" t="s">
        <v>6044</v>
      </c>
      <c r="AC2758" t="s">
        <v>217</v>
      </c>
      <c r="AL2758" t="s">
        <v>218</v>
      </c>
      <c r="AM2758" t="s">
        <v>4861</v>
      </c>
      <c r="AN2758" t="s">
        <v>6</v>
      </c>
      <c r="AO2758" s="57">
        <v>46211.548773148148</v>
      </c>
      <c r="AP2758" s="57">
        <v>46242.541666666664</v>
      </c>
      <c r="AR2758" t="s">
        <v>219</v>
      </c>
      <c r="AS2758" t="s">
        <v>460</v>
      </c>
      <c r="AT2758" t="s">
        <v>231</v>
      </c>
      <c r="AU2758">
        <v>20260809</v>
      </c>
      <c r="AV2758" t="s">
        <v>222</v>
      </c>
      <c r="AW2758" t="s">
        <v>3412</v>
      </c>
      <c r="AX2758" t="s">
        <v>223</v>
      </c>
      <c r="BA2758" s="57">
        <v>46242.541666666664</v>
      </c>
      <c r="BB2758" t="s">
        <v>4861</v>
      </c>
      <c r="BC2758">
        <v>2026</v>
      </c>
      <c r="BD2758">
        <v>8</v>
      </c>
      <c r="BE2758">
        <v>9</v>
      </c>
      <c r="BF2758" s="6">
        <f t="shared" si="129"/>
        <v>46243</v>
      </c>
      <c r="BG2758">
        <f t="shared" si="130"/>
        <v>0.45833333333575865</v>
      </c>
      <c r="BH2758" t="str">
        <f t="shared" si="131"/>
        <v>COMPLY</v>
      </c>
      <c r="BI2758" t="str">
        <f>VLOOKUP(H2758,Sheet2!$A$1:$B$270,2,FALSE)</f>
        <v>BANYUWANGI</v>
      </c>
    </row>
    <row r="2759" spans="1:61">
      <c r="A2759">
        <v>2758</v>
      </c>
      <c r="B2759">
        <v>1002531398</v>
      </c>
      <c r="C2759">
        <v>3</v>
      </c>
      <c r="D2759" t="s">
        <v>55</v>
      </c>
      <c r="E2759">
        <v>5</v>
      </c>
      <c r="F2759" t="s">
        <v>228</v>
      </c>
      <c r="G2759" t="s">
        <v>127</v>
      </c>
      <c r="H2759" t="s">
        <v>229</v>
      </c>
      <c r="I2759" t="s">
        <v>213</v>
      </c>
      <c r="J2759" t="s">
        <v>214</v>
      </c>
      <c r="K2759" t="s">
        <v>149</v>
      </c>
      <c r="L2759" t="s">
        <v>215</v>
      </c>
      <c r="M2759" t="s">
        <v>240</v>
      </c>
      <c r="N2759" t="s">
        <v>216</v>
      </c>
      <c r="O2759" s="57">
        <v>46251.743703703702</v>
      </c>
      <c r="P2759" s="57">
        <v>46251.744456018518</v>
      </c>
      <c r="Q2759">
        <v>69368358</v>
      </c>
      <c r="S2759">
        <v>152426928279</v>
      </c>
      <c r="T2759" t="s">
        <v>13753</v>
      </c>
      <c r="U2759" t="s">
        <v>13754</v>
      </c>
      <c r="V2759" t="s">
        <v>13755</v>
      </c>
      <c r="Z2759">
        <v>113.3999855</v>
      </c>
      <c r="AA2759">
        <v>-7.1215510000000002</v>
      </c>
      <c r="AB2759" t="s">
        <v>13756</v>
      </c>
      <c r="AC2759" t="s">
        <v>217</v>
      </c>
      <c r="AL2759" t="s">
        <v>218</v>
      </c>
      <c r="AM2759" t="s">
        <v>13757</v>
      </c>
      <c r="AN2759" t="s">
        <v>6</v>
      </c>
      <c r="AO2759" t="s">
        <v>10836</v>
      </c>
      <c r="AP2759" s="57">
        <v>46253.333333333336</v>
      </c>
      <c r="AR2759" t="s">
        <v>241</v>
      </c>
      <c r="AS2759" t="s">
        <v>229</v>
      </c>
      <c r="AT2759" t="s">
        <v>231</v>
      </c>
      <c r="AV2759" t="s">
        <v>240</v>
      </c>
      <c r="AW2759" t="s">
        <v>1023</v>
      </c>
      <c r="AX2759" t="s">
        <v>223</v>
      </c>
      <c r="BA2759" s="57">
        <v>46253.333333333336</v>
      </c>
      <c r="BB2759" t="s">
        <v>13757</v>
      </c>
      <c r="BF2759" s="6" t="e">
        <f t="shared" si="129"/>
        <v>#NUM!</v>
      </c>
      <c r="BG2759" t="e">
        <f t="shared" si="130"/>
        <v>#NUM!</v>
      </c>
      <c r="BH2759" t="e">
        <f t="shared" si="131"/>
        <v>#NUM!</v>
      </c>
      <c r="BI2759" t="str">
        <f>VLOOKUP(H2759,Sheet2!$A$1:$B$270,2,FALSE)</f>
        <v>MADURA</v>
      </c>
    </row>
    <row r="2760" spans="1:61">
      <c r="A2760">
        <v>2759</v>
      </c>
      <c r="B2760">
        <v>1002506069</v>
      </c>
      <c r="C2760">
        <v>3</v>
      </c>
      <c r="D2760" t="s">
        <v>49</v>
      </c>
      <c r="E2760">
        <v>4</v>
      </c>
      <c r="F2760" t="s">
        <v>246</v>
      </c>
      <c r="G2760" t="s">
        <v>247</v>
      </c>
      <c r="H2760" t="s">
        <v>675</v>
      </c>
      <c r="I2760" t="s">
        <v>213</v>
      </c>
      <c r="J2760" t="s">
        <v>214</v>
      </c>
      <c r="K2760" t="s">
        <v>149</v>
      </c>
      <c r="L2760" t="s">
        <v>215</v>
      </c>
      <c r="M2760" t="s">
        <v>575</v>
      </c>
      <c r="N2760" t="s">
        <v>216</v>
      </c>
      <c r="O2760" s="57">
        <v>46237.553425925929</v>
      </c>
      <c r="P2760" s="57">
        <v>46239.659189814818</v>
      </c>
      <c r="Q2760">
        <v>69357504</v>
      </c>
      <c r="S2760">
        <v>141408117782</v>
      </c>
      <c r="T2760" t="s">
        <v>4077</v>
      </c>
      <c r="U2760" t="s">
        <v>4140</v>
      </c>
      <c r="V2760" t="s">
        <v>4141</v>
      </c>
      <c r="Z2760">
        <v>110.428989976644</v>
      </c>
      <c r="AA2760">
        <v>-6.9894890961456202</v>
      </c>
      <c r="AB2760" t="s">
        <v>4080</v>
      </c>
      <c r="AC2760" t="s">
        <v>217</v>
      </c>
      <c r="AL2760" t="s">
        <v>218</v>
      </c>
      <c r="AM2760" t="s">
        <v>4142</v>
      </c>
      <c r="AN2760" t="s">
        <v>6</v>
      </c>
      <c r="AO2760" s="57">
        <v>46089.559490740743</v>
      </c>
      <c r="AP2760" s="57">
        <v>46238.541666666664</v>
      </c>
      <c r="AQ2760" t="s">
        <v>564</v>
      </c>
      <c r="AR2760" t="s">
        <v>14</v>
      </c>
      <c r="AS2760" t="s">
        <v>675</v>
      </c>
      <c r="AT2760" t="s">
        <v>231</v>
      </c>
      <c r="AV2760" t="s">
        <v>4143</v>
      </c>
      <c r="AW2760" t="s">
        <v>1014</v>
      </c>
      <c r="AX2760" t="s">
        <v>223</v>
      </c>
      <c r="BA2760" s="57">
        <v>46238.541666666664</v>
      </c>
      <c r="BB2760" t="s">
        <v>4142</v>
      </c>
      <c r="BF2760" s="6" t="e">
        <f t="shared" si="129"/>
        <v>#NUM!</v>
      </c>
      <c r="BG2760" t="e">
        <f t="shared" si="130"/>
        <v>#NUM!</v>
      </c>
      <c r="BH2760" t="e">
        <f t="shared" si="131"/>
        <v>#NUM!</v>
      </c>
      <c r="BI2760" t="e">
        <f>VLOOKUP(H2760,Sheet2!$A$1:$B$270,2,FALSE)</f>
        <v>#N/A</v>
      </c>
    </row>
    <row r="2761" spans="1:61">
      <c r="A2761">
        <v>2760</v>
      </c>
      <c r="B2761">
        <v>1002521286</v>
      </c>
      <c r="C2761">
        <v>3</v>
      </c>
      <c r="D2761" t="s">
        <v>55</v>
      </c>
      <c r="E2761">
        <v>5</v>
      </c>
      <c r="F2761" t="s">
        <v>313</v>
      </c>
      <c r="G2761" t="s">
        <v>124</v>
      </c>
      <c r="H2761" t="s">
        <v>315</v>
      </c>
      <c r="I2761" t="s">
        <v>213</v>
      </c>
      <c r="J2761" t="s">
        <v>214</v>
      </c>
      <c r="K2761" t="s">
        <v>149</v>
      </c>
      <c r="L2761" t="s">
        <v>215</v>
      </c>
      <c r="M2761" t="s">
        <v>286</v>
      </c>
      <c r="N2761" t="s">
        <v>216</v>
      </c>
      <c r="O2761" s="57">
        <v>46246.370787037034</v>
      </c>
      <c r="P2761" s="57">
        <v>46246.807986111111</v>
      </c>
      <c r="Q2761">
        <v>69363860</v>
      </c>
      <c r="S2761">
        <v>152308243025</v>
      </c>
      <c r="T2761" t="s">
        <v>8792</v>
      </c>
      <c r="U2761" t="s">
        <v>8793</v>
      </c>
      <c r="V2761" t="s">
        <v>8794</v>
      </c>
      <c r="Z2761">
        <v>112.74377800000001</v>
      </c>
      <c r="AA2761">
        <v>-7.3048109999999999</v>
      </c>
      <c r="AB2761" t="s">
        <v>8795</v>
      </c>
      <c r="AC2761" t="s">
        <v>237</v>
      </c>
      <c r="AL2761" t="s">
        <v>218</v>
      </c>
      <c r="AM2761" t="s">
        <v>8106</v>
      </c>
      <c r="AN2761" t="s">
        <v>6</v>
      </c>
      <c r="AO2761" s="57">
        <v>46364.372129629628</v>
      </c>
      <c r="AP2761" s="57">
        <v>46247.333333333336</v>
      </c>
      <c r="AR2761" t="s">
        <v>241</v>
      </c>
      <c r="AS2761" t="s">
        <v>315</v>
      </c>
      <c r="AT2761" t="s">
        <v>231</v>
      </c>
      <c r="AV2761" t="s">
        <v>905</v>
      </c>
      <c r="AW2761" t="s">
        <v>1010</v>
      </c>
      <c r="AX2761" t="s">
        <v>223</v>
      </c>
      <c r="BA2761" s="57">
        <v>46247.333333333336</v>
      </c>
      <c r="BB2761" t="s">
        <v>8106</v>
      </c>
      <c r="BF2761" s="6" t="e">
        <f t="shared" si="129"/>
        <v>#NUM!</v>
      </c>
      <c r="BG2761" t="e">
        <f t="shared" si="130"/>
        <v>#NUM!</v>
      </c>
      <c r="BH2761" t="e">
        <f t="shared" si="131"/>
        <v>#NUM!</v>
      </c>
      <c r="BI2761" t="str">
        <f>VLOOKUP(H2761,Sheet2!$A$1:$B$270,2,FALSE)</f>
        <v>SURABAYA SELATAN</v>
      </c>
    </row>
    <row r="2762" spans="1:61">
      <c r="A2762">
        <v>2761</v>
      </c>
      <c r="B2762">
        <v>1002508471</v>
      </c>
      <c r="C2762">
        <v>3</v>
      </c>
      <c r="D2762" t="s">
        <v>55</v>
      </c>
      <c r="E2762">
        <v>5</v>
      </c>
      <c r="F2762" t="s">
        <v>313</v>
      </c>
      <c r="G2762" t="s">
        <v>124</v>
      </c>
      <c r="H2762" t="s">
        <v>336</v>
      </c>
      <c r="I2762" t="s">
        <v>9798</v>
      </c>
      <c r="J2762" t="s">
        <v>214</v>
      </c>
      <c r="K2762" t="s">
        <v>149</v>
      </c>
      <c r="M2762" t="s">
        <v>76</v>
      </c>
      <c r="N2762" t="s">
        <v>9799</v>
      </c>
      <c r="O2762" s="57">
        <v>46238.593321759261</v>
      </c>
      <c r="P2762" s="57">
        <v>46245.588287037041</v>
      </c>
      <c r="Q2762">
        <v>69358348</v>
      </c>
      <c r="S2762">
        <v>152306253172</v>
      </c>
      <c r="T2762" t="s">
        <v>13758</v>
      </c>
      <c r="U2762" t="s">
        <v>13759</v>
      </c>
      <c r="V2762" t="s">
        <v>13760</v>
      </c>
      <c r="Z2762">
        <v>112.70846147116301</v>
      </c>
      <c r="AA2762">
        <v>-7.3337446794660597</v>
      </c>
      <c r="AB2762" t="s">
        <v>13761</v>
      </c>
      <c r="AC2762" t="s">
        <v>9804</v>
      </c>
      <c r="AL2762" t="s">
        <v>218</v>
      </c>
      <c r="AM2762" t="s">
        <v>13762</v>
      </c>
      <c r="AN2762" t="s">
        <v>6</v>
      </c>
      <c r="AO2762" s="57">
        <v>46120.601365740738</v>
      </c>
      <c r="AQ2762" t="s">
        <v>248</v>
      </c>
      <c r="AR2762" t="s">
        <v>219</v>
      </c>
      <c r="AS2762" t="s">
        <v>336</v>
      </c>
      <c r="AT2762" t="s">
        <v>231</v>
      </c>
      <c r="AU2762">
        <v>20260811</v>
      </c>
      <c r="AV2762" t="s">
        <v>222</v>
      </c>
      <c r="AW2762" t="s">
        <v>9797</v>
      </c>
      <c r="AX2762" t="s">
        <v>223</v>
      </c>
      <c r="BA2762" s="57">
        <v>46238.5625</v>
      </c>
      <c r="BB2762" t="s">
        <v>13762</v>
      </c>
      <c r="BC2762">
        <v>2026</v>
      </c>
      <c r="BD2762">
        <v>8</v>
      </c>
      <c r="BE2762">
        <v>11</v>
      </c>
      <c r="BF2762" s="6">
        <f t="shared" si="129"/>
        <v>46245</v>
      </c>
      <c r="BG2762">
        <f t="shared" si="130"/>
        <v>6.4375</v>
      </c>
      <c r="BH2762" t="str">
        <f t="shared" si="131"/>
        <v>NOT COMPLY</v>
      </c>
      <c r="BI2762" t="str">
        <f>VLOOKUP(H2762,Sheet2!$A$1:$B$270,2,FALSE)</f>
        <v>SURABAYA SELATAN</v>
      </c>
    </row>
    <row r="2763" spans="1:61">
      <c r="A2763">
        <v>2762</v>
      </c>
      <c r="B2763">
        <v>1002520322</v>
      </c>
      <c r="C2763">
        <v>3</v>
      </c>
      <c r="D2763" t="s">
        <v>34</v>
      </c>
      <c r="E2763">
        <v>5</v>
      </c>
      <c r="F2763" t="s">
        <v>585</v>
      </c>
      <c r="G2763" t="s">
        <v>83</v>
      </c>
      <c r="H2763" t="s">
        <v>389</v>
      </c>
      <c r="I2763" t="s">
        <v>213</v>
      </c>
      <c r="J2763" t="s">
        <v>214</v>
      </c>
      <c r="K2763" t="s">
        <v>149</v>
      </c>
      <c r="L2763" t="s">
        <v>215</v>
      </c>
      <c r="M2763" t="s">
        <v>575</v>
      </c>
      <c r="N2763" t="s">
        <v>216</v>
      </c>
      <c r="O2763" s="57">
        <v>46245.626342592594</v>
      </c>
      <c r="P2763" s="57">
        <v>46247.468229166669</v>
      </c>
      <c r="Q2763">
        <v>69361068</v>
      </c>
      <c r="S2763">
        <v>122604246781</v>
      </c>
      <c r="T2763" t="s">
        <v>7878</v>
      </c>
      <c r="U2763" t="s">
        <v>7879</v>
      </c>
      <c r="V2763" t="s">
        <v>7880</v>
      </c>
      <c r="Z2763">
        <v>106.827153</v>
      </c>
      <c r="AA2763">
        <v>-6.1753920000000004</v>
      </c>
      <c r="AB2763" t="s">
        <v>7881</v>
      </c>
      <c r="AC2763" t="s">
        <v>1013</v>
      </c>
      <c r="AL2763" t="s">
        <v>218</v>
      </c>
      <c r="AM2763" t="s">
        <v>7882</v>
      </c>
      <c r="AN2763" t="s">
        <v>6</v>
      </c>
      <c r="AO2763" s="57">
        <v>46334.632141203707</v>
      </c>
      <c r="AP2763" s="57">
        <v>46246.541666666664</v>
      </c>
      <c r="AR2763" t="s">
        <v>14</v>
      </c>
      <c r="AS2763" t="s">
        <v>389</v>
      </c>
      <c r="AT2763" t="s">
        <v>646</v>
      </c>
      <c r="AV2763" t="s">
        <v>9712</v>
      </c>
      <c r="AW2763" t="s">
        <v>7883</v>
      </c>
      <c r="AX2763" t="s">
        <v>223</v>
      </c>
      <c r="BA2763" s="57">
        <v>46246.541666666664</v>
      </c>
      <c r="BB2763" t="s">
        <v>7882</v>
      </c>
      <c r="BF2763" s="6" t="e">
        <f t="shared" si="129"/>
        <v>#NUM!</v>
      </c>
      <c r="BG2763" t="e">
        <f t="shared" si="130"/>
        <v>#NUM!</v>
      </c>
      <c r="BH2763" t="e">
        <f t="shared" si="131"/>
        <v>#NUM!</v>
      </c>
      <c r="BI2763" t="str">
        <f>VLOOKUP(H2763,Sheet2!$A$1:$B$270,2,FALSE)</f>
        <v>SANUR</v>
      </c>
    </row>
    <row r="2764" spans="1:61">
      <c r="A2764">
        <v>2763</v>
      </c>
      <c r="B2764">
        <v>1002515754</v>
      </c>
      <c r="C2764">
        <v>3</v>
      </c>
      <c r="D2764" t="s">
        <v>49</v>
      </c>
      <c r="E2764">
        <v>4</v>
      </c>
      <c r="F2764" t="s">
        <v>252</v>
      </c>
      <c r="G2764" t="s">
        <v>931</v>
      </c>
      <c r="H2764" t="s">
        <v>932</v>
      </c>
      <c r="I2764" t="s">
        <v>213</v>
      </c>
      <c r="J2764" t="s">
        <v>214</v>
      </c>
      <c r="K2764" t="s">
        <v>149</v>
      </c>
      <c r="M2764" t="s">
        <v>76</v>
      </c>
      <c r="N2764" t="s">
        <v>216</v>
      </c>
      <c r="O2764" s="57">
        <v>46242.449490740742</v>
      </c>
      <c r="P2764" s="57">
        <v>46242.518703703703</v>
      </c>
      <c r="Q2764">
        <v>69359906</v>
      </c>
      <c r="S2764">
        <v>142212126684</v>
      </c>
      <c r="T2764" t="s">
        <v>1295</v>
      </c>
      <c r="U2764" t="s">
        <v>6047</v>
      </c>
      <c r="V2764" t="s">
        <v>6048</v>
      </c>
      <c r="Z2764">
        <v>109.187371</v>
      </c>
      <c r="AA2764">
        <v>-6.8732620000000004</v>
      </c>
      <c r="AB2764" t="s">
        <v>1298</v>
      </c>
      <c r="AC2764" t="s">
        <v>290</v>
      </c>
      <c r="AL2764" t="s">
        <v>218</v>
      </c>
      <c r="AM2764" t="s">
        <v>6049</v>
      </c>
      <c r="AN2764" t="s">
        <v>6</v>
      </c>
      <c r="AO2764" s="57">
        <v>46242.454826388886</v>
      </c>
      <c r="AR2764" t="s">
        <v>219</v>
      </c>
      <c r="AS2764" t="s">
        <v>932</v>
      </c>
      <c r="AT2764" t="s">
        <v>231</v>
      </c>
      <c r="AU2764">
        <v>20260808</v>
      </c>
      <c r="AV2764" t="s">
        <v>222</v>
      </c>
      <c r="AW2764" t="s">
        <v>562</v>
      </c>
      <c r="AX2764" t="s">
        <v>223</v>
      </c>
      <c r="BA2764" s="57">
        <v>46242.291666666664</v>
      </c>
      <c r="BB2764" t="s">
        <v>6049</v>
      </c>
      <c r="BC2764">
        <v>2026</v>
      </c>
      <c r="BD2764">
        <v>8</v>
      </c>
      <c r="BE2764">
        <v>8</v>
      </c>
      <c r="BF2764" s="6">
        <f t="shared" si="129"/>
        <v>46242</v>
      </c>
      <c r="BG2764">
        <f t="shared" si="130"/>
        <v>-0.29166666666424135</v>
      </c>
      <c r="BH2764" t="str">
        <f t="shared" si="131"/>
        <v>COMPLY</v>
      </c>
      <c r="BI2764" t="e">
        <f>VLOOKUP(H2764,Sheet2!$A$1:$B$270,2,FALSE)</f>
        <v>#N/A</v>
      </c>
    </row>
    <row r="2765" spans="1:61">
      <c r="A2765">
        <v>2764</v>
      </c>
      <c r="B2765">
        <v>1002528409</v>
      </c>
      <c r="C2765">
        <v>3</v>
      </c>
      <c r="D2765" t="s">
        <v>42</v>
      </c>
      <c r="E2765">
        <v>5</v>
      </c>
      <c r="F2765" t="s">
        <v>102</v>
      </c>
      <c r="G2765" t="s">
        <v>100</v>
      </c>
      <c r="H2765" t="s">
        <v>282</v>
      </c>
      <c r="I2765" t="s">
        <v>213</v>
      </c>
      <c r="J2765" t="s">
        <v>214</v>
      </c>
      <c r="K2765" t="s">
        <v>149</v>
      </c>
      <c r="L2765" t="s">
        <v>215</v>
      </c>
      <c r="M2765" t="s">
        <v>76</v>
      </c>
      <c r="N2765" t="s">
        <v>216</v>
      </c>
      <c r="O2765" s="57">
        <v>46249.583298611113</v>
      </c>
      <c r="P2765" s="57">
        <v>46250.879062499997</v>
      </c>
      <c r="Q2765">
        <v>69366941</v>
      </c>
      <c r="S2765">
        <v>152507223628</v>
      </c>
      <c r="T2765" t="s">
        <v>13763</v>
      </c>
      <c r="U2765" t="s">
        <v>13764</v>
      </c>
      <c r="V2765" t="s">
        <v>13765</v>
      </c>
      <c r="Z2765">
        <v>113.7495431</v>
      </c>
      <c r="AA2765">
        <v>-7.8518296999999997</v>
      </c>
      <c r="AB2765" t="s">
        <v>13766</v>
      </c>
      <c r="AC2765" t="s">
        <v>237</v>
      </c>
      <c r="AL2765" t="s">
        <v>218</v>
      </c>
      <c r="AM2765" t="s">
        <v>10107</v>
      </c>
      <c r="AN2765" t="s">
        <v>6</v>
      </c>
      <c r="AO2765" t="s">
        <v>9789</v>
      </c>
      <c r="AP2765" s="57">
        <v>46250.541666666664</v>
      </c>
      <c r="AR2765" t="s">
        <v>219</v>
      </c>
      <c r="AS2765" t="s">
        <v>282</v>
      </c>
      <c r="AT2765" t="s">
        <v>231</v>
      </c>
      <c r="AU2765">
        <v>20260816</v>
      </c>
      <c r="AV2765" t="s">
        <v>222</v>
      </c>
      <c r="AW2765" t="s">
        <v>1015</v>
      </c>
      <c r="AX2765" t="s">
        <v>223</v>
      </c>
      <c r="BA2765" s="57">
        <v>46250.541666666664</v>
      </c>
      <c r="BB2765" t="s">
        <v>10107</v>
      </c>
      <c r="BC2765">
        <v>2026</v>
      </c>
      <c r="BD2765">
        <v>8</v>
      </c>
      <c r="BE2765">
        <v>16</v>
      </c>
      <c r="BF2765" s="6">
        <f t="shared" si="129"/>
        <v>46250</v>
      </c>
      <c r="BG2765">
        <f t="shared" si="130"/>
        <v>-0.54166666666424135</v>
      </c>
      <c r="BH2765" t="str">
        <f t="shared" si="131"/>
        <v>COMPLY</v>
      </c>
      <c r="BI2765" t="str">
        <f>VLOOKUP(H2765,Sheet2!$A$1:$B$270,2,FALSE)</f>
        <v>JEMBER</v>
      </c>
    </row>
    <row r="2766" spans="1:61">
      <c r="A2766">
        <v>2765</v>
      </c>
      <c r="B2766">
        <v>1002524137</v>
      </c>
      <c r="C2766">
        <v>3</v>
      </c>
      <c r="D2766" t="s">
        <v>51</v>
      </c>
      <c r="E2766">
        <v>4</v>
      </c>
      <c r="F2766" t="s">
        <v>273</v>
      </c>
      <c r="G2766" t="s">
        <v>898</v>
      </c>
      <c r="H2766" t="s">
        <v>996</v>
      </c>
      <c r="I2766" t="s">
        <v>213</v>
      </c>
      <c r="J2766" t="s">
        <v>214</v>
      </c>
      <c r="K2766" t="s">
        <v>149</v>
      </c>
      <c r="L2766" t="s">
        <v>215</v>
      </c>
      <c r="M2766" t="s">
        <v>575</v>
      </c>
      <c r="N2766" t="s">
        <v>216</v>
      </c>
      <c r="O2766" s="57">
        <v>46247.532604166663</v>
      </c>
      <c r="P2766" s="57">
        <v>46249.560659722221</v>
      </c>
      <c r="Q2766">
        <v>69365107</v>
      </c>
      <c r="S2766">
        <v>142507105358</v>
      </c>
      <c r="T2766" t="s">
        <v>9713</v>
      </c>
      <c r="U2766" t="s">
        <v>9714</v>
      </c>
      <c r="V2766" t="s">
        <v>9715</v>
      </c>
      <c r="Z2766">
        <v>110.705963</v>
      </c>
      <c r="AA2766">
        <v>-6.527628</v>
      </c>
      <c r="AB2766" t="s">
        <v>9716</v>
      </c>
      <c r="AC2766" t="s">
        <v>237</v>
      </c>
      <c r="AL2766" t="s">
        <v>218</v>
      </c>
      <c r="AM2766" t="s">
        <v>9336</v>
      </c>
      <c r="AN2766" t="s">
        <v>6</v>
      </c>
      <c r="AO2766" t="s">
        <v>9187</v>
      </c>
      <c r="AP2766" s="57">
        <v>46248.541666666664</v>
      </c>
      <c r="AQ2766" t="s">
        <v>248</v>
      </c>
      <c r="AR2766" t="s">
        <v>14</v>
      </c>
      <c r="AS2766" t="s">
        <v>996</v>
      </c>
      <c r="AT2766" t="s">
        <v>231</v>
      </c>
      <c r="AV2766" t="s">
        <v>13767</v>
      </c>
      <c r="AW2766" t="s">
        <v>1010</v>
      </c>
      <c r="AX2766" t="s">
        <v>223</v>
      </c>
      <c r="BA2766" s="57">
        <v>46248.541666666664</v>
      </c>
      <c r="BB2766" t="s">
        <v>9336</v>
      </c>
      <c r="BF2766" s="6" t="e">
        <f t="shared" si="129"/>
        <v>#NUM!</v>
      </c>
      <c r="BG2766" t="e">
        <f t="shared" si="130"/>
        <v>#NUM!</v>
      </c>
      <c r="BH2766" t="e">
        <f t="shared" si="131"/>
        <v>#NUM!</v>
      </c>
      <c r="BI2766" t="e">
        <f>VLOOKUP(H2766,Sheet2!$A$1:$B$270,2,FALSE)</f>
        <v>#N/A</v>
      </c>
    </row>
    <row r="2767" spans="1:61">
      <c r="A2767">
        <v>2766</v>
      </c>
      <c r="B2767">
        <v>1002523987</v>
      </c>
      <c r="C2767">
        <v>3</v>
      </c>
      <c r="D2767" t="s">
        <v>51</v>
      </c>
      <c r="E2767">
        <v>4</v>
      </c>
      <c r="F2767" t="s">
        <v>235</v>
      </c>
      <c r="G2767" t="s">
        <v>6375</v>
      </c>
      <c r="H2767" t="s">
        <v>6376</v>
      </c>
      <c r="I2767" t="s">
        <v>213</v>
      </c>
      <c r="J2767" t="s">
        <v>214</v>
      </c>
      <c r="K2767" t="s">
        <v>149</v>
      </c>
      <c r="M2767" t="s">
        <v>76</v>
      </c>
      <c r="N2767" t="s">
        <v>216</v>
      </c>
      <c r="O2767" s="57">
        <v>46247.489027777781</v>
      </c>
      <c r="P2767" s="57">
        <v>46247.588761574072</v>
      </c>
      <c r="Q2767">
        <v>69363186</v>
      </c>
      <c r="S2767">
        <v>146565009939</v>
      </c>
      <c r="T2767" t="s">
        <v>7635</v>
      </c>
      <c r="U2767" t="s">
        <v>9717</v>
      </c>
      <c r="V2767" t="s">
        <v>9718</v>
      </c>
      <c r="Z2767">
        <v>111.023400771312</v>
      </c>
      <c r="AA2767">
        <v>-7.4191231067782004</v>
      </c>
      <c r="AB2767" t="s">
        <v>7638</v>
      </c>
      <c r="AC2767" t="s">
        <v>291</v>
      </c>
      <c r="AL2767" t="s">
        <v>218</v>
      </c>
      <c r="AM2767" t="s">
        <v>9544</v>
      </c>
      <c r="AN2767" t="s">
        <v>6</v>
      </c>
      <c r="AO2767" t="s">
        <v>8841</v>
      </c>
      <c r="AR2767" t="s">
        <v>219</v>
      </c>
      <c r="AS2767" t="s">
        <v>6376</v>
      </c>
      <c r="AT2767" t="s">
        <v>231</v>
      </c>
      <c r="AU2767">
        <v>20260813</v>
      </c>
      <c r="AV2767" t="s">
        <v>222</v>
      </c>
      <c r="AW2767" t="s">
        <v>561</v>
      </c>
      <c r="AX2767" t="s">
        <v>223</v>
      </c>
      <c r="BA2767" s="57">
        <v>46247.291666666664</v>
      </c>
      <c r="BB2767" t="s">
        <v>9544</v>
      </c>
      <c r="BC2767">
        <v>2026</v>
      </c>
      <c r="BD2767">
        <v>8</v>
      </c>
      <c r="BE2767">
        <v>13</v>
      </c>
      <c r="BF2767" s="6">
        <f t="shared" si="129"/>
        <v>46247</v>
      </c>
      <c r="BG2767">
        <f t="shared" si="130"/>
        <v>-0.29166666666424135</v>
      </c>
      <c r="BH2767" t="str">
        <f t="shared" si="131"/>
        <v>COMPLY</v>
      </c>
      <c r="BI2767" t="e">
        <f>VLOOKUP(H2767,Sheet2!$A$1:$B$270,2,FALSE)</f>
        <v>#N/A</v>
      </c>
    </row>
    <row r="2768" spans="1:61">
      <c r="A2768">
        <v>2767</v>
      </c>
      <c r="B2768">
        <v>1002528865</v>
      </c>
      <c r="C2768">
        <v>3</v>
      </c>
      <c r="D2768" t="s">
        <v>55</v>
      </c>
      <c r="E2768">
        <v>5</v>
      </c>
      <c r="F2768" t="s">
        <v>265</v>
      </c>
      <c r="G2768" t="s">
        <v>123</v>
      </c>
      <c r="H2768" t="s">
        <v>395</v>
      </c>
      <c r="I2768" t="s">
        <v>213</v>
      </c>
      <c r="J2768" t="s">
        <v>214</v>
      </c>
      <c r="K2768" t="s">
        <v>149</v>
      </c>
      <c r="L2768" t="s">
        <v>215</v>
      </c>
      <c r="M2768" t="s">
        <v>76</v>
      </c>
      <c r="N2768" t="s">
        <v>216</v>
      </c>
      <c r="O2768" s="57">
        <v>46249.765925925924</v>
      </c>
      <c r="P2768" s="57">
        <v>46250.719826388886</v>
      </c>
      <c r="Q2768">
        <v>69367208</v>
      </c>
      <c r="S2768">
        <v>152404253644</v>
      </c>
      <c r="T2768" t="s">
        <v>13768</v>
      </c>
      <c r="U2768" t="s">
        <v>13769</v>
      </c>
      <c r="V2768" t="s">
        <v>13770</v>
      </c>
      <c r="Z2768">
        <v>112.7433989</v>
      </c>
      <c r="AA2768">
        <v>-7.2345797999999997</v>
      </c>
      <c r="AB2768" t="s">
        <v>13771</v>
      </c>
      <c r="AC2768" t="s">
        <v>237</v>
      </c>
      <c r="AL2768" t="s">
        <v>218</v>
      </c>
      <c r="AM2768" t="s">
        <v>13772</v>
      </c>
      <c r="AN2768" t="s">
        <v>6</v>
      </c>
      <c r="AO2768" t="s">
        <v>11284</v>
      </c>
      <c r="AP2768" s="57">
        <v>46250.625</v>
      </c>
      <c r="AR2768" t="s">
        <v>219</v>
      </c>
      <c r="AS2768" t="s">
        <v>395</v>
      </c>
      <c r="AT2768" t="s">
        <v>231</v>
      </c>
      <c r="AU2768">
        <v>20260816</v>
      </c>
      <c r="AV2768" t="s">
        <v>222</v>
      </c>
      <c r="AW2768" t="s">
        <v>1018</v>
      </c>
      <c r="AX2768" t="s">
        <v>223</v>
      </c>
      <c r="BA2768" s="57">
        <v>46250.625</v>
      </c>
      <c r="BB2768" t="s">
        <v>13772</v>
      </c>
      <c r="BC2768">
        <v>2026</v>
      </c>
      <c r="BD2768">
        <v>8</v>
      </c>
      <c r="BE2768">
        <v>16</v>
      </c>
      <c r="BF2768" s="6">
        <f t="shared" si="129"/>
        <v>46250</v>
      </c>
      <c r="BG2768">
        <f t="shared" si="130"/>
        <v>-0.625</v>
      </c>
      <c r="BH2768" t="str">
        <f t="shared" si="131"/>
        <v>COMPLY</v>
      </c>
      <c r="BI2768" t="str">
        <f>VLOOKUP(H2768,Sheet2!$A$1:$B$270,2,FALSE)</f>
        <v>SURABAYA UTARA</v>
      </c>
    </row>
    <row r="2769" spans="1:61">
      <c r="A2769">
        <v>2768</v>
      </c>
      <c r="B2769">
        <v>1002526491</v>
      </c>
      <c r="C2769">
        <v>3</v>
      </c>
      <c r="D2769" t="s">
        <v>45</v>
      </c>
      <c r="E2769">
        <v>5</v>
      </c>
      <c r="F2769" t="s">
        <v>211</v>
      </c>
      <c r="G2769" t="s">
        <v>118</v>
      </c>
      <c r="H2769" t="s">
        <v>212</v>
      </c>
      <c r="I2769" t="s">
        <v>213</v>
      </c>
      <c r="J2769" t="s">
        <v>214</v>
      </c>
      <c r="K2769" t="s">
        <v>149</v>
      </c>
      <c r="L2769" t="s">
        <v>215</v>
      </c>
      <c r="M2769" t="s">
        <v>277</v>
      </c>
      <c r="N2769" t="s">
        <v>216</v>
      </c>
      <c r="O2769" s="57">
        <v>46248.590925925928</v>
      </c>
      <c r="P2769" s="57">
        <v>46250.697418981479</v>
      </c>
      <c r="Q2769">
        <v>69366080</v>
      </c>
      <c r="S2769">
        <v>172606792167</v>
      </c>
      <c r="T2769" t="s">
        <v>13773</v>
      </c>
      <c r="U2769" t="s">
        <v>13774</v>
      </c>
      <c r="V2769" t="s">
        <v>13775</v>
      </c>
      <c r="Z2769">
        <v>117.41610456258</v>
      </c>
      <c r="AA2769">
        <v>-8.5211633467029699</v>
      </c>
      <c r="AB2769" t="s">
        <v>13776</v>
      </c>
      <c r="AC2769" t="s">
        <v>217</v>
      </c>
      <c r="AL2769" t="s">
        <v>218</v>
      </c>
      <c r="AM2769" t="s">
        <v>10261</v>
      </c>
      <c r="AN2769" t="s">
        <v>6</v>
      </c>
      <c r="AO2769" t="s">
        <v>10440</v>
      </c>
      <c r="AP2769" s="57">
        <v>46249.541666666664</v>
      </c>
      <c r="AQ2769" t="s">
        <v>564</v>
      </c>
      <c r="AR2769" t="s">
        <v>278</v>
      </c>
      <c r="AS2769" t="s">
        <v>212</v>
      </c>
      <c r="AT2769" t="s">
        <v>231</v>
      </c>
      <c r="AV2769" t="s">
        <v>13777</v>
      </c>
      <c r="AW2769" t="s">
        <v>1014</v>
      </c>
      <c r="AX2769" t="s">
        <v>223</v>
      </c>
      <c r="BA2769" s="57">
        <v>46249.541666666664</v>
      </c>
      <c r="BB2769" t="s">
        <v>10261</v>
      </c>
      <c r="BF2769" s="6" t="e">
        <f t="shared" si="129"/>
        <v>#NUM!</v>
      </c>
      <c r="BG2769" t="e">
        <f t="shared" si="130"/>
        <v>#NUM!</v>
      </c>
      <c r="BH2769" t="e">
        <f t="shared" si="131"/>
        <v>#NUM!</v>
      </c>
      <c r="BI2769" t="str">
        <f>VLOOKUP(H2769,Sheet2!$A$1:$B$270,2,FALSE)</f>
        <v>SUMBAWA</v>
      </c>
    </row>
    <row r="2770" spans="1:61">
      <c r="A2770">
        <v>2769</v>
      </c>
      <c r="B2770">
        <v>1002523151</v>
      </c>
      <c r="C2770">
        <v>3</v>
      </c>
      <c r="D2770" t="s">
        <v>42</v>
      </c>
      <c r="E2770">
        <v>5</v>
      </c>
      <c r="F2770" t="s">
        <v>233</v>
      </c>
      <c r="G2770" t="s">
        <v>105</v>
      </c>
      <c r="H2770" t="s">
        <v>380</v>
      </c>
      <c r="I2770" t="s">
        <v>213</v>
      </c>
      <c r="J2770" t="s">
        <v>214</v>
      </c>
      <c r="K2770" t="s">
        <v>149</v>
      </c>
      <c r="M2770" t="s">
        <v>76</v>
      </c>
      <c r="N2770" t="s">
        <v>216</v>
      </c>
      <c r="O2770" s="57">
        <v>46246.814560185187</v>
      </c>
      <c r="P2770" s="57">
        <v>46246.867106481484</v>
      </c>
      <c r="Q2770">
        <v>69364222</v>
      </c>
      <c r="S2770">
        <v>152329216950</v>
      </c>
      <c r="T2770" t="s">
        <v>8317</v>
      </c>
      <c r="U2770" t="s">
        <v>8796</v>
      </c>
      <c r="V2770" t="s">
        <v>8797</v>
      </c>
      <c r="Z2770">
        <v>112.43407969</v>
      </c>
      <c r="AA2770">
        <v>-7.5611567710000003</v>
      </c>
      <c r="AB2770" t="s">
        <v>8320</v>
      </c>
      <c r="AC2770" t="s">
        <v>230</v>
      </c>
      <c r="AL2770" t="s">
        <v>218</v>
      </c>
      <c r="AM2770" t="s">
        <v>8798</v>
      </c>
      <c r="AN2770" t="s">
        <v>6</v>
      </c>
      <c r="AO2770" s="57">
        <v>46364.819282407407</v>
      </c>
      <c r="AR2770" t="s">
        <v>219</v>
      </c>
      <c r="AS2770" t="s">
        <v>380</v>
      </c>
      <c r="AT2770" t="s">
        <v>221</v>
      </c>
      <c r="AU2770">
        <v>20260812</v>
      </c>
      <c r="AV2770" t="s">
        <v>222</v>
      </c>
      <c r="AW2770" t="s">
        <v>590</v>
      </c>
      <c r="AX2770" t="s">
        <v>223</v>
      </c>
      <c r="BA2770" s="57">
        <v>46246.291666666664</v>
      </c>
      <c r="BB2770" t="s">
        <v>8798</v>
      </c>
      <c r="BC2770">
        <v>2026</v>
      </c>
      <c r="BD2770">
        <v>8</v>
      </c>
      <c r="BE2770">
        <v>12</v>
      </c>
      <c r="BF2770" s="6">
        <f t="shared" si="129"/>
        <v>46246</v>
      </c>
      <c r="BG2770">
        <f t="shared" si="130"/>
        <v>-0.29166666666424135</v>
      </c>
      <c r="BH2770" t="str">
        <f t="shared" si="131"/>
        <v>COMPLY</v>
      </c>
      <c r="BI2770" t="str">
        <f>VLOOKUP(H2770,Sheet2!$A$1:$B$270,2,FALSE)</f>
        <v>MOJOKERTO</v>
      </c>
    </row>
    <row r="2771" spans="1:61">
      <c r="A2771">
        <v>2770</v>
      </c>
      <c r="B2771">
        <v>1002525904</v>
      </c>
      <c r="C2771">
        <v>3</v>
      </c>
      <c r="D2771" t="s">
        <v>42</v>
      </c>
      <c r="E2771">
        <v>5</v>
      </c>
      <c r="F2771" t="s">
        <v>102</v>
      </c>
      <c r="G2771" t="s">
        <v>100</v>
      </c>
      <c r="H2771" t="s">
        <v>282</v>
      </c>
      <c r="I2771" t="s">
        <v>213</v>
      </c>
      <c r="J2771" t="s">
        <v>214</v>
      </c>
      <c r="K2771" t="s">
        <v>149</v>
      </c>
      <c r="L2771" t="s">
        <v>215</v>
      </c>
      <c r="M2771" t="s">
        <v>76</v>
      </c>
      <c r="N2771" t="s">
        <v>216</v>
      </c>
      <c r="O2771" s="57">
        <v>46248.438842592594</v>
      </c>
      <c r="P2771" s="57">
        <v>46248.888668981483</v>
      </c>
      <c r="Q2771">
        <v>69365796</v>
      </c>
      <c r="S2771">
        <v>152507223603</v>
      </c>
      <c r="T2771" t="s">
        <v>13778</v>
      </c>
      <c r="U2771" t="s">
        <v>11539</v>
      </c>
      <c r="V2771" t="s">
        <v>13779</v>
      </c>
      <c r="Z2771">
        <v>113.90390896875</v>
      </c>
      <c r="AA2771">
        <v>-7.9694179204298203</v>
      </c>
      <c r="AB2771" t="s">
        <v>13780</v>
      </c>
      <c r="AC2771" t="s">
        <v>237</v>
      </c>
      <c r="AL2771" t="s">
        <v>218</v>
      </c>
      <c r="AM2771" t="s">
        <v>9921</v>
      </c>
      <c r="AN2771" t="s">
        <v>6</v>
      </c>
      <c r="AO2771" t="s">
        <v>10228</v>
      </c>
      <c r="AP2771" s="57">
        <v>46249.333333333336</v>
      </c>
      <c r="AR2771" t="s">
        <v>219</v>
      </c>
      <c r="AS2771" t="s">
        <v>282</v>
      </c>
      <c r="AT2771" t="s">
        <v>231</v>
      </c>
      <c r="AU2771">
        <v>20260814</v>
      </c>
      <c r="AV2771" t="s">
        <v>222</v>
      </c>
      <c r="AW2771" t="s">
        <v>1015</v>
      </c>
      <c r="AX2771" t="s">
        <v>223</v>
      </c>
      <c r="BA2771" s="57">
        <v>46249.333333333336</v>
      </c>
      <c r="BB2771" t="s">
        <v>9921</v>
      </c>
      <c r="BC2771">
        <v>2026</v>
      </c>
      <c r="BD2771">
        <v>8</v>
      </c>
      <c r="BE2771">
        <v>14</v>
      </c>
      <c r="BF2771" s="6">
        <f t="shared" si="129"/>
        <v>46248</v>
      </c>
      <c r="BG2771">
        <f t="shared" si="130"/>
        <v>-1.3333333333357587</v>
      </c>
      <c r="BH2771" t="str">
        <f t="shared" si="131"/>
        <v>COMPLY</v>
      </c>
      <c r="BI2771" t="str">
        <f>VLOOKUP(H2771,Sheet2!$A$1:$B$270,2,FALSE)</f>
        <v>JEMBER</v>
      </c>
    </row>
    <row r="2772" spans="1:61">
      <c r="A2772">
        <v>2771</v>
      </c>
      <c r="B2772">
        <v>1002525724</v>
      </c>
      <c r="C2772">
        <v>3</v>
      </c>
      <c r="D2772" t="s">
        <v>45</v>
      </c>
      <c r="E2772">
        <v>5</v>
      </c>
      <c r="F2772" t="s">
        <v>211</v>
      </c>
      <c r="G2772" t="s">
        <v>118</v>
      </c>
      <c r="H2772" t="s">
        <v>283</v>
      </c>
      <c r="I2772" t="s">
        <v>9791</v>
      </c>
      <c r="J2772" t="s">
        <v>214</v>
      </c>
      <c r="K2772" t="s">
        <v>149</v>
      </c>
      <c r="M2772" t="s">
        <v>225</v>
      </c>
      <c r="N2772" t="s">
        <v>9792</v>
      </c>
      <c r="O2772" s="57">
        <v>46248.413634259261</v>
      </c>
      <c r="P2772" s="57">
        <v>46248.416527777779</v>
      </c>
      <c r="Q2772">
        <v>69365730</v>
      </c>
      <c r="S2772">
        <v>172610203547</v>
      </c>
      <c r="T2772" t="s">
        <v>13630</v>
      </c>
      <c r="U2772" t="s">
        <v>13631</v>
      </c>
      <c r="V2772" t="s">
        <v>13781</v>
      </c>
      <c r="Z2772">
        <v>116.817718</v>
      </c>
      <c r="AA2772">
        <v>-8.7572650000000003</v>
      </c>
      <c r="AB2772" t="s">
        <v>13782</v>
      </c>
      <c r="AC2772" t="s">
        <v>291</v>
      </c>
      <c r="AL2772" t="s">
        <v>218</v>
      </c>
      <c r="AM2772" t="s">
        <v>11851</v>
      </c>
      <c r="AN2772" t="s">
        <v>6</v>
      </c>
      <c r="AO2772" t="s">
        <v>9814</v>
      </c>
      <c r="AR2772" t="s">
        <v>18</v>
      </c>
      <c r="AS2772" t="s">
        <v>283</v>
      </c>
      <c r="AT2772" t="s">
        <v>231</v>
      </c>
      <c r="AV2772" t="s">
        <v>227</v>
      </c>
      <c r="AW2772" t="s">
        <v>9797</v>
      </c>
      <c r="AX2772" t="s">
        <v>223</v>
      </c>
      <c r="BA2772" s="57">
        <v>46248.5</v>
      </c>
      <c r="BB2772" t="s">
        <v>11851</v>
      </c>
      <c r="BF2772" s="6" t="e">
        <f t="shared" si="129"/>
        <v>#NUM!</v>
      </c>
      <c r="BG2772" t="e">
        <f t="shared" si="130"/>
        <v>#NUM!</v>
      </c>
      <c r="BH2772" t="e">
        <f t="shared" si="131"/>
        <v>#NUM!</v>
      </c>
      <c r="BI2772" t="str">
        <f>VLOOKUP(H2772,Sheet2!$A$1:$B$270,2,FALSE)</f>
        <v>SUMBAWA</v>
      </c>
    </row>
    <row r="2773" spans="1:61">
      <c r="A2773">
        <v>2772</v>
      </c>
      <c r="B2773">
        <v>1002521162</v>
      </c>
      <c r="C2773">
        <v>3</v>
      </c>
      <c r="D2773" t="s">
        <v>51</v>
      </c>
      <c r="E2773">
        <v>4</v>
      </c>
      <c r="F2773" t="s">
        <v>235</v>
      </c>
      <c r="G2773" t="s">
        <v>957</v>
      </c>
      <c r="H2773" t="s">
        <v>4741</v>
      </c>
      <c r="I2773" t="s">
        <v>213</v>
      </c>
      <c r="J2773" t="s">
        <v>214</v>
      </c>
      <c r="K2773" t="s">
        <v>149</v>
      </c>
      <c r="L2773" t="s">
        <v>215</v>
      </c>
      <c r="M2773" t="s">
        <v>76</v>
      </c>
      <c r="N2773" t="s">
        <v>216</v>
      </c>
      <c r="O2773" s="57">
        <v>46246.330520833333</v>
      </c>
      <c r="P2773" s="57">
        <v>46247.536805555559</v>
      </c>
      <c r="Q2773">
        <v>69363785</v>
      </c>
      <c r="S2773">
        <v>142523108546</v>
      </c>
      <c r="T2773" t="s">
        <v>8799</v>
      </c>
      <c r="U2773" t="s">
        <v>8800</v>
      </c>
      <c r="V2773" t="s">
        <v>8801</v>
      </c>
      <c r="Z2773">
        <v>111.186993</v>
      </c>
      <c r="AA2773">
        <v>-7.825869</v>
      </c>
      <c r="AB2773" t="s">
        <v>8802</v>
      </c>
      <c r="AC2773" t="s">
        <v>237</v>
      </c>
      <c r="AL2773" t="s">
        <v>218</v>
      </c>
      <c r="AM2773" t="s">
        <v>8019</v>
      </c>
      <c r="AN2773" t="s">
        <v>6</v>
      </c>
      <c r="AO2773" s="57">
        <v>46364.340682870374</v>
      </c>
      <c r="AP2773" s="57">
        <v>46247.333333333336</v>
      </c>
      <c r="AR2773" t="s">
        <v>219</v>
      </c>
      <c r="AS2773" t="s">
        <v>4741</v>
      </c>
      <c r="AT2773" t="s">
        <v>231</v>
      </c>
      <c r="AU2773">
        <v>20260813</v>
      </c>
      <c r="AV2773" t="s">
        <v>222</v>
      </c>
      <c r="AW2773" t="s">
        <v>1010</v>
      </c>
      <c r="AX2773" t="s">
        <v>223</v>
      </c>
      <c r="BA2773" s="57">
        <v>46247.333333333336</v>
      </c>
      <c r="BB2773" t="s">
        <v>8019</v>
      </c>
      <c r="BC2773">
        <v>2026</v>
      </c>
      <c r="BD2773">
        <v>8</v>
      </c>
      <c r="BE2773">
        <v>13</v>
      </c>
      <c r="BF2773" s="6">
        <f t="shared" si="129"/>
        <v>46247</v>
      </c>
      <c r="BG2773">
        <f t="shared" si="130"/>
        <v>-0.33333333333575865</v>
      </c>
      <c r="BH2773" t="str">
        <f t="shared" si="131"/>
        <v>COMPLY</v>
      </c>
      <c r="BI2773" t="e">
        <f>VLOOKUP(H2773,Sheet2!$A$1:$B$270,2,FALSE)</f>
        <v>#N/A</v>
      </c>
    </row>
    <row r="2774" spans="1:61">
      <c r="A2774">
        <v>2773</v>
      </c>
      <c r="B2774">
        <v>1002521412</v>
      </c>
      <c r="C2774">
        <v>3</v>
      </c>
      <c r="D2774" t="s">
        <v>42</v>
      </c>
      <c r="E2774">
        <v>5</v>
      </c>
      <c r="F2774" t="s">
        <v>102</v>
      </c>
      <c r="G2774" t="s">
        <v>100</v>
      </c>
      <c r="H2774" t="s">
        <v>282</v>
      </c>
      <c r="I2774" t="s">
        <v>213</v>
      </c>
      <c r="J2774" t="s">
        <v>214</v>
      </c>
      <c r="K2774" t="s">
        <v>149</v>
      </c>
      <c r="L2774" t="s">
        <v>215</v>
      </c>
      <c r="M2774" t="s">
        <v>76</v>
      </c>
      <c r="N2774" t="s">
        <v>216</v>
      </c>
      <c r="O2774" s="57">
        <v>46246.399270833332</v>
      </c>
      <c r="P2774" s="57">
        <v>46246.682847222219</v>
      </c>
      <c r="Q2774">
        <v>69363882</v>
      </c>
      <c r="S2774">
        <v>152507225962</v>
      </c>
      <c r="T2774" t="s">
        <v>8803</v>
      </c>
      <c r="U2774" t="s">
        <v>8804</v>
      </c>
      <c r="V2774" t="s">
        <v>8805</v>
      </c>
      <c r="Z2774">
        <v>113.937423033946</v>
      </c>
      <c r="AA2774">
        <v>-8.01180173033584</v>
      </c>
      <c r="AB2774" t="s">
        <v>8806</v>
      </c>
      <c r="AC2774" t="s">
        <v>237</v>
      </c>
      <c r="AL2774" t="s">
        <v>218</v>
      </c>
      <c r="AM2774" t="s">
        <v>7926</v>
      </c>
      <c r="AN2774" t="s">
        <v>6</v>
      </c>
      <c r="AO2774" s="57">
        <v>46364.403136574074</v>
      </c>
      <c r="AP2774" s="57">
        <v>46247.333333333336</v>
      </c>
      <c r="AR2774" t="s">
        <v>219</v>
      </c>
      <c r="AS2774" t="s">
        <v>282</v>
      </c>
      <c r="AT2774" t="s">
        <v>231</v>
      </c>
      <c r="AU2774">
        <v>20260812</v>
      </c>
      <c r="AV2774" t="s">
        <v>222</v>
      </c>
      <c r="AW2774" t="s">
        <v>1015</v>
      </c>
      <c r="AX2774" t="s">
        <v>223</v>
      </c>
      <c r="BA2774" s="57">
        <v>46247.333333333336</v>
      </c>
      <c r="BB2774" t="s">
        <v>7926</v>
      </c>
      <c r="BC2774">
        <v>2026</v>
      </c>
      <c r="BD2774">
        <v>8</v>
      </c>
      <c r="BE2774">
        <v>12</v>
      </c>
      <c r="BF2774" s="6">
        <f t="shared" si="129"/>
        <v>46246</v>
      </c>
      <c r="BG2774">
        <f t="shared" si="130"/>
        <v>-1.3333333333357587</v>
      </c>
      <c r="BH2774" t="str">
        <f t="shared" si="131"/>
        <v>COMPLY</v>
      </c>
      <c r="BI2774" t="str">
        <f>VLOOKUP(H2774,Sheet2!$A$1:$B$270,2,FALSE)</f>
        <v>JEMBER</v>
      </c>
    </row>
    <row r="2775" spans="1:61">
      <c r="A2775">
        <v>2774</v>
      </c>
      <c r="B2775">
        <v>1002522962</v>
      </c>
      <c r="C2775">
        <v>3</v>
      </c>
      <c r="D2775" t="s">
        <v>45</v>
      </c>
      <c r="E2775">
        <v>5</v>
      </c>
      <c r="F2775" t="s">
        <v>211</v>
      </c>
      <c r="G2775" t="s">
        <v>110</v>
      </c>
      <c r="H2775" t="s">
        <v>479</v>
      </c>
      <c r="I2775" t="s">
        <v>213</v>
      </c>
      <c r="J2775" t="s">
        <v>214</v>
      </c>
      <c r="K2775" t="s">
        <v>149</v>
      </c>
      <c r="L2775" t="s">
        <v>215</v>
      </c>
      <c r="M2775" t="s">
        <v>575</v>
      </c>
      <c r="N2775" t="s">
        <v>216</v>
      </c>
      <c r="O2775" s="57">
        <v>46246.702037037037</v>
      </c>
      <c r="P2775" s="57">
        <v>46248.660509259258</v>
      </c>
      <c r="Q2775">
        <v>69364540</v>
      </c>
      <c r="S2775">
        <v>172617203056</v>
      </c>
      <c r="T2775" t="s">
        <v>8807</v>
      </c>
      <c r="U2775" t="s">
        <v>8808</v>
      </c>
      <c r="V2775" t="s">
        <v>8809</v>
      </c>
      <c r="Z2775">
        <v>118.62680174410301</v>
      </c>
      <c r="AA2775">
        <v>-8.5003942464322204</v>
      </c>
      <c r="AB2775" t="s">
        <v>8810</v>
      </c>
      <c r="AC2775" t="s">
        <v>217</v>
      </c>
      <c r="AL2775" t="s">
        <v>218</v>
      </c>
      <c r="AM2775" t="s">
        <v>8031</v>
      </c>
      <c r="AN2775" t="s">
        <v>6</v>
      </c>
      <c r="AO2775" s="57">
        <v>46364.704791666663</v>
      </c>
      <c r="AP2775" s="57">
        <v>46247.541666666664</v>
      </c>
      <c r="AQ2775" t="s">
        <v>903</v>
      </c>
      <c r="AR2775" t="s">
        <v>14</v>
      </c>
      <c r="AS2775" t="s">
        <v>479</v>
      </c>
      <c r="AT2775" t="s">
        <v>221</v>
      </c>
      <c r="AV2775" t="s">
        <v>13783</v>
      </c>
      <c r="AW2775" t="s">
        <v>5951</v>
      </c>
      <c r="AX2775" t="s">
        <v>223</v>
      </c>
      <c r="BA2775" s="57">
        <v>46247.541666666664</v>
      </c>
      <c r="BB2775" t="s">
        <v>8031</v>
      </c>
      <c r="BF2775" s="6" t="e">
        <f t="shared" si="129"/>
        <v>#NUM!</v>
      </c>
      <c r="BG2775" t="e">
        <f t="shared" si="130"/>
        <v>#NUM!</v>
      </c>
      <c r="BH2775" t="e">
        <f t="shared" si="131"/>
        <v>#NUM!</v>
      </c>
      <c r="BI2775" t="str">
        <f>VLOOKUP(H2775,Sheet2!$A$1:$B$270,2,FALSE)</f>
        <v>BIMA</v>
      </c>
    </row>
    <row r="2776" spans="1:61">
      <c r="A2776">
        <v>2775</v>
      </c>
      <c r="B2776">
        <v>1002520803</v>
      </c>
      <c r="C2776">
        <v>3</v>
      </c>
      <c r="D2776" t="s">
        <v>38</v>
      </c>
      <c r="E2776">
        <v>5</v>
      </c>
      <c r="F2776" t="s">
        <v>92</v>
      </c>
      <c r="G2776" t="s">
        <v>97</v>
      </c>
      <c r="H2776" t="s">
        <v>254</v>
      </c>
      <c r="I2776" t="s">
        <v>213</v>
      </c>
      <c r="J2776" t="s">
        <v>214</v>
      </c>
      <c r="K2776" t="s">
        <v>149</v>
      </c>
      <c r="L2776" t="s">
        <v>215</v>
      </c>
      <c r="M2776" t="s">
        <v>76</v>
      </c>
      <c r="N2776" t="s">
        <v>216</v>
      </c>
      <c r="O2776" s="57">
        <v>46245.699270833335</v>
      </c>
      <c r="P2776" s="57">
        <v>46245.772824074076</v>
      </c>
      <c r="Q2776">
        <v>69363681</v>
      </c>
      <c r="S2776">
        <v>152612240453</v>
      </c>
      <c r="T2776" t="s">
        <v>7884</v>
      </c>
      <c r="U2776" t="s">
        <v>7885</v>
      </c>
      <c r="V2776" t="s">
        <v>7886</v>
      </c>
      <c r="Z2776">
        <v>112.03963771462401</v>
      </c>
      <c r="AA2776">
        <v>-6.8944918021376402</v>
      </c>
      <c r="AB2776" t="s">
        <v>7887</v>
      </c>
      <c r="AC2776" t="s">
        <v>217</v>
      </c>
      <c r="AL2776" t="s">
        <v>218</v>
      </c>
      <c r="AM2776" t="s">
        <v>7888</v>
      </c>
      <c r="AN2776" t="s">
        <v>6</v>
      </c>
      <c r="AO2776" s="57">
        <v>46334.704837962963</v>
      </c>
      <c r="AP2776" s="57">
        <v>46249.333333333336</v>
      </c>
      <c r="AR2776" t="s">
        <v>219</v>
      </c>
      <c r="AS2776" t="s">
        <v>254</v>
      </c>
      <c r="AT2776" t="s">
        <v>231</v>
      </c>
      <c r="AU2776">
        <v>20260811</v>
      </c>
      <c r="AV2776" t="s">
        <v>222</v>
      </c>
      <c r="AW2776" t="s">
        <v>1010</v>
      </c>
      <c r="AX2776" t="s">
        <v>223</v>
      </c>
      <c r="BA2776" s="57">
        <v>46249.333333333336</v>
      </c>
      <c r="BB2776" t="s">
        <v>7888</v>
      </c>
      <c r="BC2776">
        <v>2026</v>
      </c>
      <c r="BD2776">
        <v>8</v>
      </c>
      <c r="BE2776">
        <v>11</v>
      </c>
      <c r="BF2776" s="6">
        <f t="shared" si="129"/>
        <v>46245</v>
      </c>
      <c r="BG2776">
        <f t="shared" si="130"/>
        <v>-4.3333333333357587</v>
      </c>
      <c r="BH2776" t="str">
        <f t="shared" si="131"/>
        <v>COMPLY</v>
      </c>
      <c r="BI2776" t="str">
        <f>VLOOKUP(H2776,Sheet2!$A$1:$B$270,2,FALSE)</f>
        <v>BOJONEGORO</v>
      </c>
    </row>
    <row r="2777" spans="1:61">
      <c r="A2777">
        <v>2776</v>
      </c>
      <c r="B2777">
        <v>1002517831</v>
      </c>
      <c r="C2777">
        <v>3</v>
      </c>
      <c r="D2777" t="s">
        <v>42</v>
      </c>
      <c r="E2777">
        <v>5</v>
      </c>
      <c r="F2777" t="s">
        <v>233</v>
      </c>
      <c r="G2777" t="s">
        <v>103</v>
      </c>
      <c r="H2777" t="s">
        <v>300</v>
      </c>
      <c r="I2777" t="s">
        <v>213</v>
      </c>
      <c r="J2777" t="s">
        <v>214</v>
      </c>
      <c r="K2777" t="s">
        <v>149</v>
      </c>
      <c r="M2777" t="s">
        <v>76</v>
      </c>
      <c r="N2777" t="s">
        <v>216</v>
      </c>
      <c r="O2777" s="57">
        <v>46244.57240740741</v>
      </c>
      <c r="P2777" s="57">
        <v>46245.582488425927</v>
      </c>
      <c r="Q2777">
        <v>69362453</v>
      </c>
      <c r="S2777">
        <v>152319208392</v>
      </c>
      <c r="T2777" t="s">
        <v>6895</v>
      </c>
      <c r="U2777" t="s">
        <v>6896</v>
      </c>
      <c r="V2777" t="s">
        <v>6897</v>
      </c>
      <c r="Z2777">
        <v>112.30106720000001</v>
      </c>
      <c r="AA2777">
        <v>-7.6406204999999998</v>
      </c>
      <c r="AB2777" t="s">
        <v>6898</v>
      </c>
      <c r="AC2777" t="s">
        <v>230</v>
      </c>
      <c r="AL2777" t="s">
        <v>218</v>
      </c>
      <c r="AM2777" t="s">
        <v>6899</v>
      </c>
      <c r="AN2777" t="s">
        <v>6</v>
      </c>
      <c r="AO2777" s="57">
        <v>46303.579675925925</v>
      </c>
      <c r="AP2777" s="57">
        <v>46245.625</v>
      </c>
      <c r="AR2777" t="s">
        <v>219</v>
      </c>
      <c r="AS2777" t="s">
        <v>300</v>
      </c>
      <c r="AT2777" t="s">
        <v>231</v>
      </c>
      <c r="AU2777">
        <v>20260811</v>
      </c>
      <c r="AV2777" t="s">
        <v>222</v>
      </c>
      <c r="AW2777" t="s">
        <v>560</v>
      </c>
      <c r="AX2777" t="s">
        <v>223</v>
      </c>
      <c r="BA2777" s="57">
        <v>46245.625</v>
      </c>
      <c r="BB2777" t="s">
        <v>6899</v>
      </c>
      <c r="BC2777">
        <v>2026</v>
      </c>
      <c r="BD2777">
        <v>8</v>
      </c>
      <c r="BE2777">
        <v>11</v>
      </c>
      <c r="BF2777" s="6">
        <f t="shared" si="129"/>
        <v>46245</v>
      </c>
      <c r="BG2777">
        <f t="shared" si="130"/>
        <v>-0.625</v>
      </c>
      <c r="BH2777" t="str">
        <f t="shared" si="131"/>
        <v>COMPLY</v>
      </c>
      <c r="BI2777" t="str">
        <f>VLOOKUP(H2777,Sheet2!$A$1:$B$270,2,FALSE)</f>
        <v>MOJOKERTO</v>
      </c>
    </row>
    <row r="2778" spans="1:61">
      <c r="A2778">
        <v>2777</v>
      </c>
      <c r="B2778">
        <v>1002523281</v>
      </c>
      <c r="C2778">
        <v>3</v>
      </c>
      <c r="D2778" t="s">
        <v>55</v>
      </c>
      <c r="E2778">
        <v>5</v>
      </c>
      <c r="F2778" t="s">
        <v>265</v>
      </c>
      <c r="G2778" t="s">
        <v>122</v>
      </c>
      <c r="H2778" t="s">
        <v>348</v>
      </c>
      <c r="I2778" t="s">
        <v>213</v>
      </c>
      <c r="J2778" t="s">
        <v>214</v>
      </c>
      <c r="K2778" t="s">
        <v>149</v>
      </c>
      <c r="L2778" t="s">
        <v>215</v>
      </c>
      <c r="M2778" t="s">
        <v>76</v>
      </c>
      <c r="N2778" t="s">
        <v>216</v>
      </c>
      <c r="O2778" s="57">
        <v>46247.347870370373</v>
      </c>
      <c r="P2778" s="57">
        <v>46248.521354166667</v>
      </c>
      <c r="Q2778">
        <v>69364695</v>
      </c>
      <c r="S2778">
        <v>152443206927</v>
      </c>
      <c r="T2778" t="s">
        <v>9719</v>
      </c>
      <c r="U2778" t="s">
        <v>9720</v>
      </c>
      <c r="V2778" t="s">
        <v>9721</v>
      </c>
      <c r="Z2778">
        <v>112.520283535122</v>
      </c>
      <c r="AA2778">
        <v>-7.25108374661413</v>
      </c>
      <c r="AB2778" t="s">
        <v>9722</v>
      </c>
      <c r="AC2778" t="s">
        <v>217</v>
      </c>
      <c r="AL2778" t="s">
        <v>218</v>
      </c>
      <c r="AM2778" t="s">
        <v>9723</v>
      </c>
      <c r="AN2778" t="s">
        <v>6</v>
      </c>
      <c r="AO2778" t="s">
        <v>9175</v>
      </c>
      <c r="AP2778" s="57">
        <v>46248.333333333336</v>
      </c>
      <c r="AQ2778" t="s">
        <v>248</v>
      </c>
      <c r="AR2778" t="s">
        <v>219</v>
      </c>
      <c r="AS2778" t="s">
        <v>348</v>
      </c>
      <c r="AT2778" t="s">
        <v>231</v>
      </c>
      <c r="AU2778">
        <v>20260814</v>
      </c>
      <c r="AV2778" t="s">
        <v>222</v>
      </c>
      <c r="AW2778" t="s">
        <v>1018</v>
      </c>
      <c r="AX2778" t="s">
        <v>223</v>
      </c>
      <c r="BA2778" s="57">
        <v>46248.333333333336</v>
      </c>
      <c r="BB2778" t="s">
        <v>9723</v>
      </c>
      <c r="BC2778">
        <v>2026</v>
      </c>
      <c r="BD2778">
        <v>8</v>
      </c>
      <c r="BE2778">
        <v>14</v>
      </c>
      <c r="BF2778" s="6">
        <f t="shared" si="129"/>
        <v>46248</v>
      </c>
      <c r="BG2778">
        <f t="shared" si="130"/>
        <v>-0.33333333333575865</v>
      </c>
      <c r="BH2778" t="str">
        <f t="shared" si="131"/>
        <v>COMPLY</v>
      </c>
      <c r="BI2778" t="str">
        <f>VLOOKUP(H2778,Sheet2!$A$1:$B$270,2,FALSE)</f>
        <v>GRESIK</v>
      </c>
    </row>
    <row r="2779" spans="1:61">
      <c r="A2779">
        <v>2778</v>
      </c>
      <c r="B2779">
        <v>1002526735</v>
      </c>
      <c r="C2779">
        <v>3</v>
      </c>
      <c r="D2779" t="s">
        <v>42</v>
      </c>
      <c r="E2779">
        <v>5</v>
      </c>
      <c r="F2779" t="s">
        <v>102</v>
      </c>
      <c r="G2779" t="s">
        <v>99</v>
      </c>
      <c r="H2779" t="s">
        <v>316</v>
      </c>
      <c r="I2779" t="s">
        <v>213</v>
      </c>
      <c r="J2779" t="s">
        <v>214</v>
      </c>
      <c r="K2779" t="s">
        <v>149</v>
      </c>
      <c r="L2779" t="s">
        <v>215</v>
      </c>
      <c r="M2779" t="s">
        <v>76</v>
      </c>
      <c r="N2779" t="s">
        <v>216</v>
      </c>
      <c r="O2779" s="57">
        <v>46248.620115740741</v>
      </c>
      <c r="P2779" s="57">
        <v>46249.695763888885</v>
      </c>
      <c r="Q2779">
        <v>69366183</v>
      </c>
      <c r="S2779">
        <v>152503269649</v>
      </c>
      <c r="T2779" t="s">
        <v>13784</v>
      </c>
      <c r="U2779" t="s">
        <v>13785</v>
      </c>
      <c r="V2779" t="s">
        <v>13786</v>
      </c>
      <c r="Z2779">
        <v>114.381612539291</v>
      </c>
      <c r="AA2779">
        <v>-8.2129029584426796</v>
      </c>
      <c r="AB2779" t="s">
        <v>13787</v>
      </c>
      <c r="AC2779" t="s">
        <v>217</v>
      </c>
      <c r="AL2779" t="s">
        <v>218</v>
      </c>
      <c r="AM2779" t="s">
        <v>10261</v>
      </c>
      <c r="AN2779" t="s">
        <v>6</v>
      </c>
      <c r="AO2779" t="s">
        <v>10576</v>
      </c>
      <c r="AP2779" s="57">
        <v>46249.541666666664</v>
      </c>
      <c r="AR2779" t="s">
        <v>219</v>
      </c>
      <c r="AS2779" t="s">
        <v>316</v>
      </c>
      <c r="AT2779" t="s">
        <v>221</v>
      </c>
      <c r="AU2779">
        <v>20260815</v>
      </c>
      <c r="AV2779" t="s">
        <v>222</v>
      </c>
      <c r="AW2779" t="s">
        <v>979</v>
      </c>
      <c r="AX2779" t="s">
        <v>223</v>
      </c>
      <c r="BA2779" s="57">
        <v>46249.541666666664</v>
      </c>
      <c r="BB2779" t="s">
        <v>10261</v>
      </c>
      <c r="BC2779">
        <v>2026</v>
      </c>
      <c r="BD2779">
        <v>8</v>
      </c>
      <c r="BE2779">
        <v>15</v>
      </c>
      <c r="BF2779" s="6">
        <f t="shared" si="129"/>
        <v>46249</v>
      </c>
      <c r="BG2779">
        <f t="shared" si="130"/>
        <v>-0.54166666666424135</v>
      </c>
      <c r="BH2779" t="str">
        <f t="shared" si="131"/>
        <v>COMPLY</v>
      </c>
      <c r="BI2779" t="str">
        <f>VLOOKUP(H2779,Sheet2!$A$1:$B$270,2,FALSE)</f>
        <v>BANYUWANGI</v>
      </c>
    </row>
    <row r="2780" spans="1:61">
      <c r="A2780">
        <v>2779</v>
      </c>
      <c r="B2780">
        <v>1002525603</v>
      </c>
      <c r="C2780">
        <v>3</v>
      </c>
      <c r="D2780" t="s">
        <v>38</v>
      </c>
      <c r="E2780">
        <v>5</v>
      </c>
      <c r="F2780" t="s">
        <v>90</v>
      </c>
      <c r="G2780" t="s">
        <v>93</v>
      </c>
      <c r="H2780" t="s">
        <v>302</v>
      </c>
      <c r="I2780" t="s">
        <v>213</v>
      </c>
      <c r="J2780" t="s">
        <v>214</v>
      </c>
      <c r="K2780" t="s">
        <v>149</v>
      </c>
      <c r="L2780" t="s">
        <v>215</v>
      </c>
      <c r="M2780" t="s">
        <v>76</v>
      </c>
      <c r="N2780" t="s">
        <v>216</v>
      </c>
      <c r="O2780" s="57">
        <v>46248.3909375</v>
      </c>
      <c r="P2780" s="57">
        <v>46248.664166666669</v>
      </c>
      <c r="Q2780">
        <v>69365692</v>
      </c>
      <c r="S2780">
        <v>152611229888</v>
      </c>
      <c r="T2780" t="s">
        <v>1064</v>
      </c>
      <c r="U2780" t="s">
        <v>13261</v>
      </c>
      <c r="V2780" t="s">
        <v>13788</v>
      </c>
      <c r="Z2780">
        <v>111.95304896682499</v>
      </c>
      <c r="AA2780">
        <v>-7.5856469579924397</v>
      </c>
      <c r="AB2780" t="s">
        <v>13789</v>
      </c>
      <c r="AC2780" t="s">
        <v>217</v>
      </c>
      <c r="AL2780" t="s">
        <v>218</v>
      </c>
      <c r="AM2780" t="s">
        <v>9921</v>
      </c>
      <c r="AN2780" t="s">
        <v>6</v>
      </c>
      <c r="AO2780" t="s">
        <v>9839</v>
      </c>
      <c r="AP2780" s="57">
        <v>46249.333333333336</v>
      </c>
      <c r="AR2780" t="s">
        <v>219</v>
      </c>
      <c r="AS2780" t="s">
        <v>302</v>
      </c>
      <c r="AT2780" t="s">
        <v>231</v>
      </c>
      <c r="AU2780">
        <v>20260814</v>
      </c>
      <c r="AV2780" t="s">
        <v>222</v>
      </c>
      <c r="AW2780" t="s">
        <v>10585</v>
      </c>
      <c r="AX2780" t="s">
        <v>223</v>
      </c>
      <c r="BA2780" s="57">
        <v>46249.333333333336</v>
      </c>
      <c r="BB2780" t="s">
        <v>9921</v>
      </c>
      <c r="BC2780">
        <v>2026</v>
      </c>
      <c r="BD2780">
        <v>8</v>
      </c>
      <c r="BE2780">
        <v>14</v>
      </c>
      <c r="BF2780" s="6">
        <f t="shared" si="129"/>
        <v>46248</v>
      </c>
      <c r="BG2780">
        <f t="shared" si="130"/>
        <v>-1.3333333333357587</v>
      </c>
      <c r="BH2780" t="str">
        <f t="shared" si="131"/>
        <v>COMPLY</v>
      </c>
      <c r="BI2780" t="str">
        <f>VLOOKUP(H2780,Sheet2!$A$1:$B$270,2,FALSE)</f>
        <v>NGANJUK</v>
      </c>
    </row>
    <row r="2781" spans="1:61">
      <c r="A2781">
        <v>2780</v>
      </c>
      <c r="B2781">
        <v>1002516220</v>
      </c>
      <c r="C2781">
        <v>3</v>
      </c>
      <c r="D2781" t="s">
        <v>55</v>
      </c>
      <c r="E2781">
        <v>5</v>
      </c>
      <c r="F2781" t="s">
        <v>265</v>
      </c>
      <c r="G2781" t="s">
        <v>122</v>
      </c>
      <c r="H2781" t="s">
        <v>463</v>
      </c>
      <c r="I2781" t="s">
        <v>213</v>
      </c>
      <c r="J2781" t="s">
        <v>214</v>
      </c>
      <c r="K2781" t="s">
        <v>149</v>
      </c>
      <c r="L2781" t="s">
        <v>606</v>
      </c>
      <c r="M2781" t="s">
        <v>277</v>
      </c>
      <c r="N2781" t="s">
        <v>216</v>
      </c>
      <c r="O2781" s="57">
        <v>46242.782604166663</v>
      </c>
      <c r="P2781" s="57">
        <v>46245.841446759259</v>
      </c>
      <c r="Q2781">
        <v>69361651</v>
      </c>
      <c r="R2781">
        <v>3135909017</v>
      </c>
      <c r="S2781">
        <v>152442209479</v>
      </c>
      <c r="T2781" t="s">
        <v>6056</v>
      </c>
      <c r="U2781" t="s">
        <v>6057</v>
      </c>
      <c r="V2781" t="s">
        <v>6058</v>
      </c>
      <c r="Z2781">
        <v>112.569334</v>
      </c>
      <c r="AA2781">
        <v>-7.2903310000000001</v>
      </c>
      <c r="AB2781" t="s">
        <v>6059</v>
      </c>
      <c r="AC2781" t="s">
        <v>237</v>
      </c>
      <c r="AL2781" t="s">
        <v>218</v>
      </c>
      <c r="AM2781" t="s">
        <v>6060</v>
      </c>
      <c r="AN2781" t="s">
        <v>6</v>
      </c>
      <c r="AO2781" s="57">
        <v>46242.788124999999</v>
      </c>
      <c r="AP2781" s="57">
        <v>46245.625</v>
      </c>
      <c r="AQ2781" t="s">
        <v>564</v>
      </c>
      <c r="AR2781" t="s">
        <v>278</v>
      </c>
      <c r="AS2781" t="s">
        <v>463</v>
      </c>
      <c r="AT2781" t="s">
        <v>231</v>
      </c>
      <c r="AV2781" t="s">
        <v>7889</v>
      </c>
      <c r="AW2781" t="s">
        <v>6061</v>
      </c>
      <c r="AX2781" t="s">
        <v>223</v>
      </c>
      <c r="BA2781" s="57">
        <v>46245.625</v>
      </c>
      <c r="BB2781" t="s">
        <v>6060</v>
      </c>
      <c r="BF2781" s="6" t="e">
        <f t="shared" si="129"/>
        <v>#NUM!</v>
      </c>
      <c r="BG2781" t="e">
        <f t="shared" si="130"/>
        <v>#NUM!</v>
      </c>
      <c r="BH2781" t="e">
        <f t="shared" si="131"/>
        <v>#NUM!</v>
      </c>
      <c r="BI2781" t="str">
        <f>VLOOKUP(H2781,Sheet2!$A$1:$B$270,2,FALSE)</f>
        <v>GRESIK</v>
      </c>
    </row>
    <row r="2782" spans="1:61">
      <c r="A2782">
        <v>2781</v>
      </c>
      <c r="B2782">
        <v>1002520362</v>
      </c>
      <c r="C2782">
        <v>3</v>
      </c>
      <c r="D2782" t="s">
        <v>45</v>
      </c>
      <c r="E2782">
        <v>5</v>
      </c>
      <c r="F2782" t="s">
        <v>211</v>
      </c>
      <c r="G2782" t="s">
        <v>118</v>
      </c>
      <c r="H2782" t="s">
        <v>464</v>
      </c>
      <c r="I2782" t="s">
        <v>9798</v>
      </c>
      <c r="J2782" t="s">
        <v>214</v>
      </c>
      <c r="K2782" t="s">
        <v>149</v>
      </c>
      <c r="M2782" t="s">
        <v>225</v>
      </c>
      <c r="N2782" t="s">
        <v>10252</v>
      </c>
      <c r="O2782" s="57">
        <v>46245.630891203706</v>
      </c>
      <c r="P2782" s="57">
        <v>46248.598483796297</v>
      </c>
      <c r="Q2782">
        <v>69359755</v>
      </c>
      <c r="S2782">
        <v>172608206141</v>
      </c>
      <c r="T2782" t="s">
        <v>12072</v>
      </c>
      <c r="U2782" t="s">
        <v>12073</v>
      </c>
      <c r="V2782" t="s">
        <v>13790</v>
      </c>
      <c r="Z2782">
        <v>116.75991526032701</v>
      </c>
      <c r="AA2782">
        <v>-8.9604883820511496</v>
      </c>
      <c r="AB2782" t="s">
        <v>10760</v>
      </c>
      <c r="AC2782" t="s">
        <v>226</v>
      </c>
      <c r="AL2782" t="s">
        <v>218</v>
      </c>
      <c r="AM2782" t="s">
        <v>214</v>
      </c>
      <c r="AN2782" t="s">
        <v>6</v>
      </c>
      <c r="AO2782" s="57">
        <v>46334.632141203707</v>
      </c>
      <c r="AR2782" t="s">
        <v>18</v>
      </c>
      <c r="AS2782" t="s">
        <v>464</v>
      </c>
      <c r="AT2782" t="s">
        <v>231</v>
      </c>
      <c r="AV2782" t="s">
        <v>227</v>
      </c>
      <c r="AW2782" t="s">
        <v>8022</v>
      </c>
      <c r="AX2782" t="s">
        <v>223</v>
      </c>
      <c r="BA2782" s="57">
        <v>25569.291666666668</v>
      </c>
      <c r="BB2782" t="s">
        <v>214</v>
      </c>
      <c r="BF2782" s="6" t="e">
        <f t="shared" si="129"/>
        <v>#NUM!</v>
      </c>
      <c r="BG2782" t="e">
        <f t="shared" si="130"/>
        <v>#NUM!</v>
      </c>
      <c r="BH2782" t="e">
        <f t="shared" si="131"/>
        <v>#NUM!</v>
      </c>
      <c r="BI2782" t="str">
        <f>VLOOKUP(H2782,Sheet2!$A$1:$B$270,2,FALSE)</f>
        <v>SUMBAWA</v>
      </c>
    </row>
    <row r="2783" spans="1:61">
      <c r="A2783">
        <v>2782</v>
      </c>
      <c r="B2783">
        <v>1002509419</v>
      </c>
      <c r="C2783">
        <v>3</v>
      </c>
      <c r="D2783" t="s">
        <v>45</v>
      </c>
      <c r="E2783">
        <v>5</v>
      </c>
      <c r="F2783" t="s">
        <v>211</v>
      </c>
      <c r="G2783" t="s">
        <v>115</v>
      </c>
      <c r="H2783" t="s">
        <v>405</v>
      </c>
      <c r="I2783" t="s">
        <v>213</v>
      </c>
      <c r="J2783" t="s">
        <v>214</v>
      </c>
      <c r="K2783" t="s">
        <v>149</v>
      </c>
      <c r="L2783" t="s">
        <v>215</v>
      </c>
      <c r="M2783" t="s">
        <v>76</v>
      </c>
      <c r="N2783" t="s">
        <v>216</v>
      </c>
      <c r="O2783" s="57">
        <v>46238.765925925924</v>
      </c>
      <c r="P2783" s="57">
        <v>46239.707152777781</v>
      </c>
      <c r="Q2783">
        <v>69358659</v>
      </c>
      <c r="S2783">
        <v>172602203751</v>
      </c>
      <c r="T2783" t="s">
        <v>1003</v>
      </c>
      <c r="U2783" t="s">
        <v>4190</v>
      </c>
      <c r="V2783" t="s">
        <v>4191</v>
      </c>
      <c r="Z2783">
        <v>116.06807070000001</v>
      </c>
      <c r="AA2783">
        <v>-8.7139699999999998</v>
      </c>
      <c r="AB2783" t="s">
        <v>4192</v>
      </c>
      <c r="AC2783" t="s">
        <v>217</v>
      </c>
      <c r="AL2783" t="s">
        <v>218</v>
      </c>
      <c r="AM2783" t="s">
        <v>4193</v>
      </c>
      <c r="AN2783" t="s">
        <v>6</v>
      </c>
      <c r="AO2783" s="57">
        <v>46120.767268518517</v>
      </c>
      <c r="AP2783" s="57">
        <v>46240.541666666664</v>
      </c>
      <c r="AR2783" t="s">
        <v>219</v>
      </c>
      <c r="AS2783" t="s">
        <v>405</v>
      </c>
      <c r="AT2783" t="s">
        <v>231</v>
      </c>
      <c r="AU2783">
        <v>20260805</v>
      </c>
      <c r="AV2783" t="s">
        <v>222</v>
      </c>
      <c r="AW2783" t="s">
        <v>1020</v>
      </c>
      <c r="AX2783" t="s">
        <v>223</v>
      </c>
      <c r="BA2783" s="57">
        <v>46240.541666666664</v>
      </c>
      <c r="BB2783" t="s">
        <v>4193</v>
      </c>
      <c r="BC2783">
        <v>2026</v>
      </c>
      <c r="BD2783">
        <v>8</v>
      </c>
      <c r="BE2783">
        <v>5</v>
      </c>
      <c r="BF2783" s="6">
        <f t="shared" si="129"/>
        <v>46239</v>
      </c>
      <c r="BG2783">
        <f t="shared" si="130"/>
        <v>-1.5416666666642413</v>
      </c>
      <c r="BH2783" t="str">
        <f t="shared" si="131"/>
        <v>COMPLY</v>
      </c>
      <c r="BI2783" t="str">
        <f>VLOOKUP(H2783,Sheet2!$A$1:$B$270,2,FALSE)</f>
        <v>SELONG</v>
      </c>
    </row>
    <row r="2784" spans="1:61">
      <c r="A2784">
        <v>2783</v>
      </c>
      <c r="B2784">
        <v>1002526799</v>
      </c>
      <c r="C2784">
        <v>3</v>
      </c>
      <c r="D2784" t="s">
        <v>38</v>
      </c>
      <c r="E2784">
        <v>5</v>
      </c>
      <c r="F2784" t="s">
        <v>250</v>
      </c>
      <c r="G2784" t="s">
        <v>87</v>
      </c>
      <c r="H2784" t="s">
        <v>362</v>
      </c>
      <c r="I2784" t="s">
        <v>213</v>
      </c>
      <c r="J2784" t="s">
        <v>214</v>
      </c>
      <c r="K2784" t="s">
        <v>149</v>
      </c>
      <c r="L2784" t="s">
        <v>215</v>
      </c>
      <c r="M2784" t="s">
        <v>76</v>
      </c>
      <c r="N2784" t="s">
        <v>216</v>
      </c>
      <c r="O2784" s="57">
        <v>46248.628449074073</v>
      </c>
      <c r="P2784" s="57">
        <v>46249.752118055556</v>
      </c>
      <c r="Q2784">
        <v>69366216</v>
      </c>
      <c r="S2784">
        <v>152707239051</v>
      </c>
      <c r="T2784" t="s">
        <v>13791</v>
      </c>
      <c r="U2784" t="s">
        <v>13792</v>
      </c>
      <c r="V2784" t="s">
        <v>13793</v>
      </c>
      <c r="Z2784">
        <v>112.52804853022</v>
      </c>
      <c r="AA2784">
        <v>-7.87886777343126</v>
      </c>
      <c r="AB2784" t="s">
        <v>13794</v>
      </c>
      <c r="AC2784" t="s">
        <v>217</v>
      </c>
      <c r="AL2784" t="s">
        <v>218</v>
      </c>
      <c r="AM2784" t="s">
        <v>10202</v>
      </c>
      <c r="AN2784" t="s">
        <v>6</v>
      </c>
      <c r="AO2784" t="s">
        <v>10203</v>
      </c>
      <c r="AP2784" s="57">
        <v>46249.541666666664</v>
      </c>
      <c r="AR2784" t="s">
        <v>219</v>
      </c>
      <c r="AS2784" t="s">
        <v>362</v>
      </c>
      <c r="AT2784" t="s">
        <v>221</v>
      </c>
      <c r="AU2784">
        <v>20260815</v>
      </c>
      <c r="AV2784" t="s">
        <v>222</v>
      </c>
      <c r="AW2784" t="s">
        <v>1052</v>
      </c>
      <c r="AX2784" t="s">
        <v>223</v>
      </c>
      <c r="BA2784" s="57">
        <v>46249.541666666664</v>
      </c>
      <c r="BB2784" t="s">
        <v>10202</v>
      </c>
      <c r="BC2784">
        <v>2026</v>
      </c>
      <c r="BD2784">
        <v>8</v>
      </c>
      <c r="BE2784">
        <v>15</v>
      </c>
      <c r="BF2784" s="6">
        <f t="shared" si="129"/>
        <v>46249</v>
      </c>
      <c r="BG2784">
        <f t="shared" si="130"/>
        <v>-0.54166666666424135</v>
      </c>
      <c r="BH2784" t="str">
        <f t="shared" si="131"/>
        <v>COMPLY</v>
      </c>
      <c r="BI2784" t="str">
        <f>VLOOKUP(H2784,Sheet2!$A$1:$B$270,2,FALSE)</f>
        <v>BATU</v>
      </c>
    </row>
    <row r="2785" spans="1:61">
      <c r="A2785">
        <v>2784</v>
      </c>
      <c r="B2785">
        <v>1002523127</v>
      </c>
      <c r="C2785">
        <v>3</v>
      </c>
      <c r="D2785" t="s">
        <v>59</v>
      </c>
      <c r="E2785">
        <v>4</v>
      </c>
      <c r="F2785" t="s">
        <v>224</v>
      </c>
      <c r="G2785" t="s">
        <v>320</v>
      </c>
      <c r="H2785" t="s">
        <v>321</v>
      </c>
      <c r="I2785" t="s">
        <v>213</v>
      </c>
      <c r="J2785" t="s">
        <v>214</v>
      </c>
      <c r="K2785" t="s">
        <v>149</v>
      </c>
      <c r="L2785" t="s">
        <v>215</v>
      </c>
      <c r="M2785" t="s">
        <v>76</v>
      </c>
      <c r="N2785" t="s">
        <v>216</v>
      </c>
      <c r="O2785" s="57">
        <v>46246.793020833335</v>
      </c>
      <c r="P2785" s="57">
        <v>46248.565011574072</v>
      </c>
      <c r="Q2785">
        <v>69364631</v>
      </c>
      <c r="S2785">
        <v>146372103275</v>
      </c>
      <c r="T2785" t="s">
        <v>8811</v>
      </c>
      <c r="U2785" t="s">
        <v>13795</v>
      </c>
      <c r="V2785" t="s">
        <v>8812</v>
      </c>
      <c r="Z2785">
        <v>109.728786</v>
      </c>
      <c r="AA2785">
        <v>-7.3923410000000001</v>
      </c>
      <c r="AB2785" t="s">
        <v>8813</v>
      </c>
      <c r="AC2785" t="s">
        <v>237</v>
      </c>
      <c r="AL2785" t="s">
        <v>218</v>
      </c>
      <c r="AM2785" t="s">
        <v>8814</v>
      </c>
      <c r="AN2785" t="s">
        <v>6</v>
      </c>
      <c r="AO2785" s="57">
        <v>46364.798796296294</v>
      </c>
      <c r="AP2785" s="57">
        <v>46248.541666666664</v>
      </c>
      <c r="AR2785" t="s">
        <v>219</v>
      </c>
      <c r="AS2785" t="s">
        <v>321</v>
      </c>
      <c r="AT2785" t="s">
        <v>231</v>
      </c>
      <c r="AU2785">
        <v>20260814</v>
      </c>
      <c r="AV2785" t="s">
        <v>222</v>
      </c>
      <c r="AW2785" t="s">
        <v>1010</v>
      </c>
      <c r="AX2785" t="s">
        <v>223</v>
      </c>
      <c r="BA2785" s="57">
        <v>46248.541666666664</v>
      </c>
      <c r="BB2785" t="s">
        <v>8814</v>
      </c>
      <c r="BC2785">
        <v>2026</v>
      </c>
      <c r="BD2785">
        <v>8</v>
      </c>
      <c r="BE2785">
        <v>14</v>
      </c>
      <c r="BF2785" s="6">
        <f t="shared" si="129"/>
        <v>46248</v>
      </c>
      <c r="BG2785">
        <f t="shared" si="130"/>
        <v>-0.54166666666424135</v>
      </c>
      <c r="BH2785" t="str">
        <f t="shared" si="131"/>
        <v>COMPLY</v>
      </c>
      <c r="BI2785" t="e">
        <f>VLOOKUP(H2785,Sheet2!$A$1:$B$270,2,FALSE)</f>
        <v>#N/A</v>
      </c>
    </row>
    <row r="2786" spans="1:61">
      <c r="A2786">
        <v>2785</v>
      </c>
      <c r="B2786">
        <v>1002509358</v>
      </c>
      <c r="C2786">
        <v>3</v>
      </c>
      <c r="D2786" t="s">
        <v>59</v>
      </c>
      <c r="E2786">
        <v>4</v>
      </c>
      <c r="F2786" t="s">
        <v>567</v>
      </c>
      <c r="G2786" t="s">
        <v>902</v>
      </c>
      <c r="H2786" t="s">
        <v>923</v>
      </c>
      <c r="I2786" t="s">
        <v>213</v>
      </c>
      <c r="J2786" t="s">
        <v>214</v>
      </c>
      <c r="K2786" t="s">
        <v>149</v>
      </c>
      <c r="L2786" t="s">
        <v>215</v>
      </c>
      <c r="M2786" t="s">
        <v>76</v>
      </c>
      <c r="N2786" t="s">
        <v>216</v>
      </c>
      <c r="O2786" s="57">
        <v>46238.728425925925</v>
      </c>
      <c r="P2786" s="57">
        <v>46239.654386574075</v>
      </c>
      <c r="Q2786">
        <v>69358633</v>
      </c>
      <c r="S2786">
        <v>146129128482</v>
      </c>
      <c r="T2786" t="s">
        <v>1042</v>
      </c>
      <c r="U2786" t="s">
        <v>4194</v>
      </c>
      <c r="V2786" t="s">
        <v>4195</v>
      </c>
      <c r="Z2786">
        <v>110.2862064</v>
      </c>
      <c r="AA2786">
        <v>-7.9126387999999999</v>
      </c>
      <c r="AB2786" t="s">
        <v>4196</v>
      </c>
      <c r="AC2786" t="s">
        <v>237</v>
      </c>
      <c r="AL2786" t="s">
        <v>218</v>
      </c>
      <c r="AM2786" t="s">
        <v>4197</v>
      </c>
      <c r="AN2786" t="s">
        <v>6</v>
      </c>
      <c r="AO2786" s="57">
        <v>46120.735902777778</v>
      </c>
      <c r="AP2786" s="57">
        <v>46240.541666666664</v>
      </c>
      <c r="AR2786" t="s">
        <v>219</v>
      </c>
      <c r="AS2786" t="s">
        <v>923</v>
      </c>
      <c r="AT2786" t="s">
        <v>231</v>
      </c>
      <c r="AU2786">
        <v>20260805</v>
      </c>
      <c r="AV2786" t="s">
        <v>222</v>
      </c>
      <c r="AW2786" t="s">
        <v>1014</v>
      </c>
      <c r="AX2786" t="s">
        <v>223</v>
      </c>
      <c r="BA2786" s="57">
        <v>46240.541666666664</v>
      </c>
      <c r="BB2786" t="s">
        <v>4197</v>
      </c>
      <c r="BC2786">
        <v>2026</v>
      </c>
      <c r="BD2786">
        <v>8</v>
      </c>
      <c r="BE2786">
        <v>5</v>
      </c>
      <c r="BF2786" s="6">
        <f t="shared" si="129"/>
        <v>46239</v>
      </c>
      <c r="BG2786">
        <f t="shared" si="130"/>
        <v>-1.5416666666642413</v>
      </c>
      <c r="BH2786" t="str">
        <f t="shared" si="131"/>
        <v>COMPLY</v>
      </c>
      <c r="BI2786" t="e">
        <f>VLOOKUP(H2786,Sheet2!$A$1:$B$270,2,FALSE)</f>
        <v>#N/A</v>
      </c>
    </row>
    <row r="2787" spans="1:61">
      <c r="A2787">
        <v>2786</v>
      </c>
      <c r="B2787">
        <v>1002511370</v>
      </c>
      <c r="C2787">
        <v>3</v>
      </c>
      <c r="D2787" t="s">
        <v>49</v>
      </c>
      <c r="E2787">
        <v>4</v>
      </c>
      <c r="F2787" t="s">
        <v>252</v>
      </c>
      <c r="G2787" t="s">
        <v>553</v>
      </c>
      <c r="H2787" t="s">
        <v>603</v>
      </c>
      <c r="I2787" t="s">
        <v>213</v>
      </c>
      <c r="J2787" t="s">
        <v>214</v>
      </c>
      <c r="K2787" t="s">
        <v>149</v>
      </c>
      <c r="L2787" t="s">
        <v>215</v>
      </c>
      <c r="M2787" t="s">
        <v>76</v>
      </c>
      <c r="N2787" t="s">
        <v>216</v>
      </c>
      <c r="O2787" s="57">
        <v>46239.832604166666</v>
      </c>
      <c r="P2787" s="57">
        <v>46240.584374999999</v>
      </c>
      <c r="Q2787">
        <v>69359515</v>
      </c>
      <c r="S2787">
        <v>142214106416</v>
      </c>
      <c r="T2787" t="s">
        <v>4198</v>
      </c>
      <c r="U2787" t="s">
        <v>4199</v>
      </c>
      <c r="V2787" t="s">
        <v>4200</v>
      </c>
      <c r="Z2787">
        <v>108.83592400000001</v>
      </c>
      <c r="AA2787">
        <v>-6.979584</v>
      </c>
      <c r="AB2787" t="s">
        <v>4201</v>
      </c>
      <c r="AC2787" t="s">
        <v>237</v>
      </c>
      <c r="AL2787" t="s">
        <v>218</v>
      </c>
      <c r="AM2787" t="s">
        <v>3153</v>
      </c>
      <c r="AN2787" t="s">
        <v>6</v>
      </c>
      <c r="AO2787" s="57">
        <v>46150.851307870369</v>
      </c>
      <c r="AP2787" s="57">
        <v>46241.333333333336</v>
      </c>
      <c r="AR2787" t="s">
        <v>219</v>
      </c>
      <c r="AS2787" t="s">
        <v>603</v>
      </c>
      <c r="AT2787" t="s">
        <v>231</v>
      </c>
      <c r="AU2787">
        <v>20260806</v>
      </c>
      <c r="AV2787" t="s">
        <v>222</v>
      </c>
      <c r="AW2787" t="s">
        <v>1012</v>
      </c>
      <c r="AX2787" t="s">
        <v>223</v>
      </c>
      <c r="BA2787" s="57">
        <v>46241.333333333336</v>
      </c>
      <c r="BB2787" t="s">
        <v>3153</v>
      </c>
      <c r="BC2787">
        <v>2026</v>
      </c>
      <c r="BD2787">
        <v>8</v>
      </c>
      <c r="BE2787">
        <v>6</v>
      </c>
      <c r="BF2787" s="6">
        <f t="shared" si="129"/>
        <v>46240</v>
      </c>
      <c r="BG2787">
        <f t="shared" si="130"/>
        <v>-1.3333333333357587</v>
      </c>
      <c r="BH2787" t="str">
        <f t="shared" si="131"/>
        <v>COMPLY</v>
      </c>
      <c r="BI2787" t="e">
        <f>VLOOKUP(H2787,Sheet2!$A$1:$B$270,2,FALSE)</f>
        <v>#N/A</v>
      </c>
    </row>
    <row r="2788" spans="1:61">
      <c r="A2788">
        <v>2787</v>
      </c>
      <c r="B2788">
        <v>1002504246</v>
      </c>
      <c r="C2788">
        <v>3</v>
      </c>
      <c r="D2788" t="s">
        <v>42</v>
      </c>
      <c r="E2788">
        <v>5</v>
      </c>
      <c r="F2788" t="s">
        <v>233</v>
      </c>
      <c r="G2788" t="s">
        <v>105</v>
      </c>
      <c r="H2788" t="s">
        <v>444</v>
      </c>
      <c r="I2788" t="s">
        <v>213</v>
      </c>
      <c r="J2788" t="s">
        <v>214</v>
      </c>
      <c r="K2788" t="s">
        <v>149</v>
      </c>
      <c r="M2788" t="s">
        <v>76</v>
      </c>
      <c r="N2788" t="s">
        <v>216</v>
      </c>
      <c r="O2788" s="57">
        <v>46235.360613425924</v>
      </c>
      <c r="P2788" s="57">
        <v>46235.69190972222</v>
      </c>
      <c r="Q2788">
        <v>69356588</v>
      </c>
      <c r="S2788">
        <v>152330220656</v>
      </c>
      <c r="T2788" t="s">
        <v>4204</v>
      </c>
      <c r="U2788" t="s">
        <v>4205</v>
      </c>
      <c r="V2788" t="s">
        <v>4206</v>
      </c>
      <c r="Z2788">
        <v>112.5263041</v>
      </c>
      <c r="AA2788">
        <v>-7.5386236999999996</v>
      </c>
      <c r="AB2788" t="s">
        <v>4207</v>
      </c>
      <c r="AC2788" t="s">
        <v>230</v>
      </c>
      <c r="AL2788" t="s">
        <v>218</v>
      </c>
      <c r="AM2788" t="s">
        <v>4208</v>
      </c>
      <c r="AN2788" t="s">
        <v>6</v>
      </c>
      <c r="AO2788" s="57">
        <v>46030.371377314812</v>
      </c>
      <c r="AP2788" s="57">
        <v>46237.333333333336</v>
      </c>
      <c r="AR2788" t="s">
        <v>219</v>
      </c>
      <c r="AS2788" t="s">
        <v>444</v>
      </c>
      <c r="AT2788" t="s">
        <v>231</v>
      </c>
      <c r="AU2788">
        <v>20260801</v>
      </c>
      <c r="AV2788" t="s">
        <v>222</v>
      </c>
      <c r="AW2788" t="s">
        <v>582</v>
      </c>
      <c r="AX2788" t="s">
        <v>223</v>
      </c>
      <c r="BA2788" s="57">
        <v>46237.333333333336</v>
      </c>
      <c r="BB2788" t="s">
        <v>4208</v>
      </c>
      <c r="BC2788">
        <v>2026</v>
      </c>
      <c r="BD2788">
        <v>8</v>
      </c>
      <c r="BE2788">
        <v>1</v>
      </c>
      <c r="BF2788" s="6">
        <f t="shared" si="129"/>
        <v>46235</v>
      </c>
      <c r="BG2788">
        <f t="shared" si="130"/>
        <v>-2.3333333333357587</v>
      </c>
      <c r="BH2788" t="str">
        <f t="shared" si="131"/>
        <v>COMPLY</v>
      </c>
      <c r="BI2788" t="str">
        <f>VLOOKUP(H2788,Sheet2!$A$1:$B$270,2,FALSE)</f>
        <v>MOJOKERTO</v>
      </c>
    </row>
    <row r="2789" spans="1:61">
      <c r="A2789">
        <v>2788</v>
      </c>
      <c r="B2789">
        <v>1002520325</v>
      </c>
      <c r="C2789">
        <v>3</v>
      </c>
      <c r="D2789" t="s">
        <v>55</v>
      </c>
      <c r="E2789">
        <v>5</v>
      </c>
      <c r="F2789" t="s">
        <v>265</v>
      </c>
      <c r="G2789" t="s">
        <v>128</v>
      </c>
      <c r="H2789" t="s">
        <v>360</v>
      </c>
      <c r="I2789" t="s">
        <v>213</v>
      </c>
      <c r="J2789" t="s">
        <v>214</v>
      </c>
      <c r="K2789" t="s">
        <v>149</v>
      </c>
      <c r="M2789" t="s">
        <v>76</v>
      </c>
      <c r="N2789" t="s">
        <v>608</v>
      </c>
      <c r="O2789" s="57">
        <v>46245.628194444442</v>
      </c>
      <c r="P2789" s="57">
        <v>46248.438750000001</v>
      </c>
      <c r="Q2789">
        <v>69363504</v>
      </c>
      <c r="S2789">
        <v>152412248834</v>
      </c>
      <c r="T2789" t="s">
        <v>7890</v>
      </c>
      <c r="U2789" t="s">
        <v>9724</v>
      </c>
      <c r="V2789" t="s">
        <v>8815</v>
      </c>
      <c r="Z2789">
        <v>112.63370999999999</v>
      </c>
      <c r="AA2789">
        <v>-7.2799224999999996</v>
      </c>
      <c r="AB2789" t="s">
        <v>7891</v>
      </c>
      <c r="AC2789" t="s">
        <v>616</v>
      </c>
      <c r="AL2789" t="s">
        <v>218</v>
      </c>
      <c r="AM2789" t="s">
        <v>8816</v>
      </c>
      <c r="AN2789" t="s">
        <v>6</v>
      </c>
      <c r="AO2789" s="57">
        <v>46334.632141203707</v>
      </c>
      <c r="AP2789" s="57">
        <v>46247.333333333336</v>
      </c>
      <c r="AR2789" t="s">
        <v>219</v>
      </c>
      <c r="AS2789" t="s">
        <v>360</v>
      </c>
      <c r="AT2789" t="s">
        <v>231</v>
      </c>
      <c r="AU2789">
        <v>20260814</v>
      </c>
      <c r="AV2789" t="s">
        <v>222</v>
      </c>
      <c r="AW2789" t="s">
        <v>561</v>
      </c>
      <c r="AX2789" t="s">
        <v>223</v>
      </c>
      <c r="BA2789" s="57">
        <v>46247.333333333336</v>
      </c>
      <c r="BB2789" t="s">
        <v>8816</v>
      </c>
      <c r="BC2789">
        <v>2026</v>
      </c>
      <c r="BD2789">
        <v>8</v>
      </c>
      <c r="BE2789">
        <v>14</v>
      </c>
      <c r="BF2789" s="6">
        <f t="shared" si="129"/>
        <v>46248</v>
      </c>
      <c r="BG2789">
        <f t="shared" si="130"/>
        <v>0.66666666666424135</v>
      </c>
      <c r="BH2789" t="str">
        <f t="shared" si="131"/>
        <v>COMPLY</v>
      </c>
      <c r="BI2789" t="str">
        <f>VLOOKUP(H2789,Sheet2!$A$1:$B$270,2,FALSE)</f>
        <v>SURABAYA UTARA</v>
      </c>
    </row>
    <row r="2790" spans="1:61">
      <c r="A2790">
        <v>2789</v>
      </c>
      <c r="B2790">
        <v>1002515505</v>
      </c>
      <c r="C2790">
        <v>3</v>
      </c>
      <c r="D2790" t="s">
        <v>45</v>
      </c>
      <c r="E2790">
        <v>5</v>
      </c>
      <c r="F2790" t="s">
        <v>113</v>
      </c>
      <c r="G2790" t="s">
        <v>114</v>
      </c>
      <c r="H2790" t="s">
        <v>399</v>
      </c>
      <c r="I2790" t="s">
        <v>213</v>
      </c>
      <c r="J2790" t="s">
        <v>214</v>
      </c>
      <c r="K2790" t="s">
        <v>149</v>
      </c>
      <c r="L2790" t="s">
        <v>215</v>
      </c>
      <c r="M2790" t="s">
        <v>76</v>
      </c>
      <c r="N2790" t="s">
        <v>216</v>
      </c>
      <c r="O2790" s="57">
        <v>46241.809687499997</v>
      </c>
      <c r="P2790" s="57">
        <v>46244.528506944444</v>
      </c>
      <c r="Q2790">
        <v>69361173</v>
      </c>
      <c r="S2790">
        <v>172512452599</v>
      </c>
      <c r="T2790" t="s">
        <v>6065</v>
      </c>
      <c r="U2790" t="s">
        <v>6066</v>
      </c>
      <c r="V2790" t="s">
        <v>6067</v>
      </c>
      <c r="Z2790">
        <v>119.89698596298599</v>
      </c>
      <c r="AA2790">
        <v>-8.5057401525771095</v>
      </c>
      <c r="AB2790" t="s">
        <v>6068</v>
      </c>
      <c r="AC2790" t="s">
        <v>217</v>
      </c>
      <c r="AL2790" t="s">
        <v>218</v>
      </c>
      <c r="AM2790" t="s">
        <v>2765</v>
      </c>
      <c r="AN2790" t="s">
        <v>6</v>
      </c>
      <c r="AO2790" s="57">
        <v>46211.819525462961</v>
      </c>
      <c r="AP2790" s="57">
        <v>46243.333333333336</v>
      </c>
      <c r="AR2790" t="s">
        <v>219</v>
      </c>
      <c r="AS2790" t="s">
        <v>399</v>
      </c>
      <c r="AT2790" t="s">
        <v>221</v>
      </c>
      <c r="AU2790">
        <v>20260810</v>
      </c>
      <c r="AV2790" t="s">
        <v>222</v>
      </c>
      <c r="AW2790" t="s">
        <v>6069</v>
      </c>
      <c r="AX2790" t="s">
        <v>223</v>
      </c>
      <c r="BA2790" s="57">
        <v>46243.333333333336</v>
      </c>
      <c r="BB2790" t="s">
        <v>2765</v>
      </c>
      <c r="BC2790">
        <v>2026</v>
      </c>
      <c r="BD2790">
        <v>8</v>
      </c>
      <c r="BE2790">
        <v>10</v>
      </c>
      <c r="BF2790" s="6">
        <f t="shared" si="129"/>
        <v>46244</v>
      </c>
      <c r="BG2790">
        <f t="shared" si="130"/>
        <v>0.66666666666424135</v>
      </c>
      <c r="BH2790" t="str">
        <f t="shared" si="131"/>
        <v>COMPLY</v>
      </c>
      <c r="BI2790" t="str">
        <f>VLOOKUP(H2790,Sheet2!$A$1:$B$270,2,FALSE)</f>
        <v>LABOAN BAJO</v>
      </c>
    </row>
    <row r="2791" spans="1:61">
      <c r="A2791">
        <v>2790</v>
      </c>
      <c r="B2791">
        <v>1002511552</v>
      </c>
      <c r="C2791">
        <v>3</v>
      </c>
      <c r="D2791" t="s">
        <v>42</v>
      </c>
      <c r="E2791">
        <v>5</v>
      </c>
      <c r="F2791" t="s">
        <v>106</v>
      </c>
      <c r="G2791" t="s">
        <v>106</v>
      </c>
      <c r="H2791" t="s">
        <v>345</v>
      </c>
      <c r="I2791" t="s">
        <v>213</v>
      </c>
      <c r="J2791" t="s">
        <v>214</v>
      </c>
      <c r="K2791" t="s">
        <v>149</v>
      </c>
      <c r="M2791" t="s">
        <v>76</v>
      </c>
      <c r="N2791" t="s">
        <v>216</v>
      </c>
      <c r="O2791" s="57">
        <v>46240.383645833332</v>
      </c>
      <c r="P2791" s="57">
        <v>46240.785069444442</v>
      </c>
      <c r="Q2791">
        <v>69359627</v>
      </c>
      <c r="S2791">
        <v>152729256700</v>
      </c>
      <c r="T2791" t="s">
        <v>1403</v>
      </c>
      <c r="U2791" t="s">
        <v>1404</v>
      </c>
      <c r="V2791" t="s">
        <v>4213</v>
      </c>
      <c r="Z2791">
        <v>112.90692900000001</v>
      </c>
      <c r="AA2791">
        <v>-7.6490361</v>
      </c>
      <c r="AB2791" t="s">
        <v>1405</v>
      </c>
      <c r="AC2791" t="s">
        <v>230</v>
      </c>
      <c r="AL2791" t="s">
        <v>218</v>
      </c>
      <c r="AM2791" t="s">
        <v>4214</v>
      </c>
      <c r="AN2791" t="s">
        <v>6</v>
      </c>
      <c r="AO2791" s="57">
        <v>46181.392361111109</v>
      </c>
      <c r="AP2791" s="57">
        <v>46241.333333333336</v>
      </c>
      <c r="AR2791" t="s">
        <v>219</v>
      </c>
      <c r="AS2791" t="s">
        <v>345</v>
      </c>
      <c r="AT2791" t="s">
        <v>231</v>
      </c>
      <c r="AU2791">
        <v>20260806</v>
      </c>
      <c r="AV2791" t="s">
        <v>222</v>
      </c>
      <c r="AW2791" t="s">
        <v>561</v>
      </c>
      <c r="AX2791" t="s">
        <v>223</v>
      </c>
      <c r="BA2791" s="57">
        <v>46241.333333333336</v>
      </c>
      <c r="BB2791" t="s">
        <v>4214</v>
      </c>
      <c r="BC2791">
        <v>2026</v>
      </c>
      <c r="BD2791">
        <v>8</v>
      </c>
      <c r="BE2791">
        <v>6</v>
      </c>
      <c r="BF2791" s="6">
        <f t="shared" si="129"/>
        <v>46240</v>
      </c>
      <c r="BG2791">
        <f t="shared" si="130"/>
        <v>-1.3333333333357587</v>
      </c>
      <c r="BH2791" t="str">
        <f t="shared" si="131"/>
        <v>COMPLY</v>
      </c>
      <c r="BI2791" t="str">
        <f>VLOOKUP(H2791,Sheet2!$A$1:$B$270,2,FALSE)</f>
        <v>PASURUAN</v>
      </c>
    </row>
    <row r="2792" spans="1:61">
      <c r="A2792">
        <v>2791</v>
      </c>
      <c r="B2792">
        <v>1002518900</v>
      </c>
      <c r="C2792">
        <v>3</v>
      </c>
      <c r="D2792" t="s">
        <v>45</v>
      </c>
      <c r="E2792">
        <v>5</v>
      </c>
      <c r="F2792" t="s">
        <v>211</v>
      </c>
      <c r="G2792" t="s">
        <v>112</v>
      </c>
      <c r="H2792" t="s">
        <v>244</v>
      </c>
      <c r="I2792" t="s">
        <v>9791</v>
      </c>
      <c r="J2792" t="s">
        <v>214</v>
      </c>
      <c r="K2792" t="s">
        <v>149</v>
      </c>
      <c r="M2792" t="s">
        <v>575</v>
      </c>
      <c r="N2792" t="s">
        <v>9792</v>
      </c>
      <c r="O2792" s="57">
        <v>46245.368032407408</v>
      </c>
      <c r="P2792" s="57">
        <v>46245.606793981482</v>
      </c>
      <c r="Q2792">
        <v>69362860</v>
      </c>
      <c r="S2792">
        <v>172605804127</v>
      </c>
      <c r="T2792" t="s">
        <v>13070</v>
      </c>
      <c r="U2792" t="s">
        <v>13796</v>
      </c>
      <c r="V2792" t="s">
        <v>13797</v>
      </c>
      <c r="Z2792">
        <v>116.1748611</v>
      </c>
      <c r="AA2792">
        <v>-8.6617628</v>
      </c>
      <c r="AB2792" t="s">
        <v>13073</v>
      </c>
      <c r="AC2792" t="s">
        <v>226</v>
      </c>
      <c r="AL2792" t="s">
        <v>218</v>
      </c>
      <c r="AM2792" t="s">
        <v>214</v>
      </c>
      <c r="AN2792" t="s">
        <v>6</v>
      </c>
      <c r="AO2792" s="57">
        <v>46334.372048611112</v>
      </c>
      <c r="AR2792" t="s">
        <v>14</v>
      </c>
      <c r="AS2792" t="s">
        <v>244</v>
      </c>
      <c r="AT2792" t="s">
        <v>231</v>
      </c>
      <c r="AV2792" t="s">
        <v>13798</v>
      </c>
      <c r="AW2792" t="s">
        <v>9797</v>
      </c>
      <c r="AX2792" t="s">
        <v>223</v>
      </c>
      <c r="BA2792" s="57">
        <v>46245.5</v>
      </c>
      <c r="BB2792" t="s">
        <v>214</v>
      </c>
      <c r="BF2792" s="6" t="e">
        <f t="shared" si="129"/>
        <v>#NUM!</v>
      </c>
      <c r="BG2792" t="e">
        <f t="shared" si="130"/>
        <v>#NUM!</v>
      </c>
      <c r="BH2792" t="e">
        <f t="shared" si="131"/>
        <v>#NUM!</v>
      </c>
      <c r="BI2792" t="str">
        <f>VLOOKUP(H2792,Sheet2!$A$1:$B$270,2,FALSE)</f>
        <v>MATARAM</v>
      </c>
    </row>
    <row r="2793" spans="1:61">
      <c r="A2793">
        <v>2792</v>
      </c>
      <c r="B2793">
        <v>1002524807</v>
      </c>
      <c r="C2793">
        <v>3</v>
      </c>
      <c r="D2793" t="s">
        <v>59</v>
      </c>
      <c r="E2793">
        <v>4</v>
      </c>
      <c r="F2793" t="s">
        <v>567</v>
      </c>
      <c r="G2793" t="s">
        <v>609</v>
      </c>
      <c r="H2793" t="s">
        <v>956</v>
      </c>
      <c r="I2793" t="s">
        <v>213</v>
      </c>
      <c r="J2793" t="s">
        <v>214</v>
      </c>
      <c r="K2793" t="s">
        <v>149</v>
      </c>
      <c r="L2793" t="s">
        <v>215</v>
      </c>
      <c r="M2793" t="s">
        <v>286</v>
      </c>
      <c r="N2793" t="s">
        <v>216</v>
      </c>
      <c r="O2793" s="57">
        <v>46247.661759259259</v>
      </c>
      <c r="P2793" s="57">
        <v>46248.452060185184</v>
      </c>
      <c r="Q2793">
        <v>69365381</v>
      </c>
      <c r="S2793">
        <v>143132123287</v>
      </c>
      <c r="T2793" t="s">
        <v>9725</v>
      </c>
      <c r="U2793" t="s">
        <v>9726</v>
      </c>
      <c r="V2793" t="s">
        <v>9727</v>
      </c>
      <c r="Z2793">
        <v>110.40227899999999</v>
      </c>
      <c r="AA2793">
        <v>-7.8095129999999999</v>
      </c>
      <c r="AB2793" t="s">
        <v>9728</v>
      </c>
      <c r="AC2793" t="s">
        <v>237</v>
      </c>
      <c r="AL2793" t="s">
        <v>218</v>
      </c>
      <c r="AM2793" t="s">
        <v>9729</v>
      </c>
      <c r="AN2793" t="s">
        <v>6</v>
      </c>
      <c r="AO2793" t="s">
        <v>9104</v>
      </c>
      <c r="AP2793" s="57">
        <v>46248.625</v>
      </c>
      <c r="AR2793" t="s">
        <v>241</v>
      </c>
      <c r="AS2793" t="s">
        <v>956</v>
      </c>
      <c r="AT2793" t="s">
        <v>231</v>
      </c>
      <c r="AV2793" t="s">
        <v>8923</v>
      </c>
      <c r="AW2793" t="s">
        <v>1010</v>
      </c>
      <c r="AX2793" t="s">
        <v>223</v>
      </c>
      <c r="BA2793" s="57">
        <v>46248.625</v>
      </c>
      <c r="BB2793" t="s">
        <v>9729</v>
      </c>
      <c r="BF2793" s="6" t="e">
        <f t="shared" si="129"/>
        <v>#NUM!</v>
      </c>
      <c r="BG2793" t="e">
        <f t="shared" si="130"/>
        <v>#NUM!</v>
      </c>
      <c r="BH2793" t="e">
        <f t="shared" si="131"/>
        <v>#NUM!</v>
      </c>
      <c r="BI2793" t="e">
        <f>VLOOKUP(H2793,Sheet2!$A$1:$B$270,2,FALSE)</f>
        <v>#N/A</v>
      </c>
    </row>
    <row r="2794" spans="1:61">
      <c r="A2794">
        <v>2793</v>
      </c>
      <c r="B2794">
        <v>1002510626</v>
      </c>
      <c r="C2794">
        <v>3</v>
      </c>
      <c r="D2794" t="s">
        <v>34</v>
      </c>
      <c r="E2794">
        <v>5</v>
      </c>
      <c r="F2794" t="s">
        <v>585</v>
      </c>
      <c r="G2794" t="s">
        <v>81</v>
      </c>
      <c r="H2794" t="s">
        <v>406</v>
      </c>
      <c r="I2794" t="s">
        <v>213</v>
      </c>
      <c r="J2794" t="s">
        <v>214</v>
      </c>
      <c r="K2794" t="s">
        <v>149</v>
      </c>
      <c r="M2794" t="s">
        <v>76</v>
      </c>
      <c r="N2794" t="s">
        <v>216</v>
      </c>
      <c r="O2794" s="57">
        <v>46239.575370370374</v>
      </c>
      <c r="P2794" s="57">
        <v>46240.482546296298</v>
      </c>
      <c r="Q2794">
        <v>69353730</v>
      </c>
      <c r="S2794">
        <v>172417225629</v>
      </c>
      <c r="T2794" t="s">
        <v>1130</v>
      </c>
      <c r="U2794" t="s">
        <v>4215</v>
      </c>
      <c r="V2794" t="s">
        <v>4216</v>
      </c>
      <c r="Z2794">
        <v>115.20611214</v>
      </c>
      <c r="AA2794">
        <v>-8.7873538399999997</v>
      </c>
      <c r="AB2794" t="s">
        <v>1131</v>
      </c>
      <c r="AC2794" t="s">
        <v>230</v>
      </c>
      <c r="AL2794" t="s">
        <v>218</v>
      </c>
      <c r="AM2794" t="s">
        <v>4217</v>
      </c>
      <c r="AN2794" t="s">
        <v>6</v>
      </c>
      <c r="AO2794" s="57">
        <v>46150.579699074071</v>
      </c>
      <c r="AR2794" t="s">
        <v>219</v>
      </c>
      <c r="AS2794" t="s">
        <v>406</v>
      </c>
      <c r="AT2794" t="s">
        <v>231</v>
      </c>
      <c r="AU2794">
        <v>20260806</v>
      </c>
      <c r="AV2794" t="s">
        <v>222</v>
      </c>
      <c r="AW2794" t="s">
        <v>560</v>
      </c>
      <c r="AX2794" t="s">
        <v>223</v>
      </c>
      <c r="BA2794" s="57">
        <v>46239.291666666664</v>
      </c>
      <c r="BB2794" t="s">
        <v>4217</v>
      </c>
      <c r="BC2794">
        <v>2026</v>
      </c>
      <c r="BD2794">
        <v>8</v>
      </c>
      <c r="BE2794">
        <v>6</v>
      </c>
      <c r="BF2794" s="6">
        <f t="shared" si="129"/>
        <v>46240</v>
      </c>
      <c r="BG2794">
        <f t="shared" si="130"/>
        <v>0.70833333333575865</v>
      </c>
      <c r="BH2794" t="str">
        <f t="shared" si="131"/>
        <v>COMPLY</v>
      </c>
      <c r="BI2794" t="str">
        <f>VLOOKUP(H2794,Sheet2!$A$1:$B$270,2,FALSE)</f>
        <v>JIMBARAN</v>
      </c>
    </row>
    <row r="2795" spans="1:61">
      <c r="A2795">
        <v>2794</v>
      </c>
      <c r="B2795">
        <v>1002530956</v>
      </c>
      <c r="C2795">
        <v>3</v>
      </c>
      <c r="D2795" t="s">
        <v>38</v>
      </c>
      <c r="E2795">
        <v>5</v>
      </c>
      <c r="F2795" t="s">
        <v>250</v>
      </c>
      <c r="G2795" t="s">
        <v>91</v>
      </c>
      <c r="H2795" t="s">
        <v>398</v>
      </c>
      <c r="I2795" t="s">
        <v>213</v>
      </c>
      <c r="J2795" t="s">
        <v>214</v>
      </c>
      <c r="K2795" t="s">
        <v>149</v>
      </c>
      <c r="M2795" t="s">
        <v>76</v>
      </c>
      <c r="N2795" t="s">
        <v>216</v>
      </c>
      <c r="O2795" s="57">
        <v>46251.588599537034</v>
      </c>
      <c r="P2795" s="57">
        <v>46251.86278935185</v>
      </c>
      <c r="Q2795">
        <v>69367188</v>
      </c>
      <c r="S2795">
        <v>152703903556</v>
      </c>
      <c r="T2795" t="s">
        <v>11331</v>
      </c>
      <c r="U2795" t="s">
        <v>13799</v>
      </c>
      <c r="V2795" t="s">
        <v>13800</v>
      </c>
      <c r="Z2795">
        <v>112.6053161</v>
      </c>
      <c r="AA2795">
        <v>-7.9566965999999999</v>
      </c>
      <c r="AB2795" t="s">
        <v>11334</v>
      </c>
      <c r="AC2795" t="s">
        <v>290</v>
      </c>
      <c r="AL2795" t="s">
        <v>218</v>
      </c>
      <c r="AM2795" t="s">
        <v>13801</v>
      </c>
      <c r="AN2795" t="s">
        <v>6</v>
      </c>
      <c r="AO2795" t="s">
        <v>11801</v>
      </c>
      <c r="AR2795" t="s">
        <v>219</v>
      </c>
      <c r="AS2795" t="s">
        <v>398</v>
      </c>
      <c r="AT2795" t="s">
        <v>231</v>
      </c>
      <c r="AU2795">
        <v>20260817</v>
      </c>
      <c r="AV2795" t="s">
        <v>222</v>
      </c>
      <c r="AW2795" t="s">
        <v>950</v>
      </c>
      <c r="AX2795" t="s">
        <v>223</v>
      </c>
      <c r="BA2795" s="57">
        <v>46251.291666666664</v>
      </c>
      <c r="BB2795" t="s">
        <v>13801</v>
      </c>
      <c r="BC2795">
        <v>2026</v>
      </c>
      <c r="BD2795">
        <v>8</v>
      </c>
      <c r="BE2795">
        <v>17</v>
      </c>
      <c r="BF2795" s="6">
        <f t="shared" si="129"/>
        <v>46251</v>
      </c>
      <c r="BG2795">
        <f t="shared" si="130"/>
        <v>-0.29166666666424135</v>
      </c>
      <c r="BH2795" t="str">
        <f t="shared" si="131"/>
        <v>COMPLY</v>
      </c>
      <c r="BI2795" t="str">
        <f>VLOOKUP(H2795,Sheet2!$A$1:$B$270,2,FALSE)</f>
        <v>MALANG</v>
      </c>
    </row>
    <row r="2796" spans="1:61">
      <c r="A2796">
        <v>2795</v>
      </c>
      <c r="B2796">
        <v>1002516532</v>
      </c>
      <c r="C2796">
        <v>3</v>
      </c>
      <c r="D2796" t="s">
        <v>51</v>
      </c>
      <c r="E2796">
        <v>4</v>
      </c>
      <c r="F2796" t="s">
        <v>235</v>
      </c>
      <c r="G2796" t="s">
        <v>957</v>
      </c>
      <c r="H2796" t="s">
        <v>4741</v>
      </c>
      <c r="I2796" t="s">
        <v>213</v>
      </c>
      <c r="J2796" t="s">
        <v>214</v>
      </c>
      <c r="K2796" t="s">
        <v>149</v>
      </c>
      <c r="M2796" t="s">
        <v>76</v>
      </c>
      <c r="N2796" t="s">
        <v>216</v>
      </c>
      <c r="O2796" s="57">
        <v>46243.605150462965</v>
      </c>
      <c r="P2796" s="57">
        <v>46243.861655092594</v>
      </c>
      <c r="Q2796">
        <v>69361152</v>
      </c>
      <c r="S2796">
        <v>142523108545</v>
      </c>
      <c r="T2796" t="s">
        <v>4742</v>
      </c>
      <c r="U2796" t="s">
        <v>6074</v>
      </c>
      <c r="V2796" t="s">
        <v>6075</v>
      </c>
      <c r="Z2796">
        <v>111.256112489766</v>
      </c>
      <c r="AA2796">
        <v>-7.84395035017259</v>
      </c>
      <c r="AB2796" t="s">
        <v>4745</v>
      </c>
      <c r="AC2796" t="s">
        <v>217</v>
      </c>
      <c r="AL2796" t="s">
        <v>218</v>
      </c>
      <c r="AM2796" t="s">
        <v>6076</v>
      </c>
      <c r="AN2796" t="s">
        <v>6</v>
      </c>
      <c r="AO2796" s="57">
        <v>46273.610949074071</v>
      </c>
      <c r="AR2796" t="s">
        <v>219</v>
      </c>
      <c r="AS2796" t="s">
        <v>4741</v>
      </c>
      <c r="AT2796" t="s">
        <v>231</v>
      </c>
      <c r="AU2796">
        <v>20260809</v>
      </c>
      <c r="AV2796" t="s">
        <v>222</v>
      </c>
      <c r="AW2796" t="s">
        <v>561</v>
      </c>
      <c r="AX2796" t="s">
        <v>223</v>
      </c>
      <c r="BA2796" s="57">
        <v>46243.291666666664</v>
      </c>
      <c r="BB2796" t="s">
        <v>6076</v>
      </c>
      <c r="BC2796">
        <v>2026</v>
      </c>
      <c r="BD2796">
        <v>8</v>
      </c>
      <c r="BE2796">
        <v>9</v>
      </c>
      <c r="BF2796" s="6">
        <f t="shared" si="129"/>
        <v>46243</v>
      </c>
      <c r="BG2796">
        <f t="shared" si="130"/>
        <v>-0.29166666666424135</v>
      </c>
      <c r="BH2796" t="str">
        <f t="shared" si="131"/>
        <v>COMPLY</v>
      </c>
      <c r="BI2796" t="e">
        <f>VLOOKUP(H2796,Sheet2!$A$1:$B$270,2,FALSE)</f>
        <v>#N/A</v>
      </c>
    </row>
    <row r="2797" spans="1:61">
      <c r="A2797">
        <v>2796</v>
      </c>
      <c r="B2797">
        <v>1002524244</v>
      </c>
      <c r="C2797">
        <v>3</v>
      </c>
      <c r="D2797" t="s">
        <v>42</v>
      </c>
      <c r="E2797">
        <v>5</v>
      </c>
      <c r="F2797" t="s">
        <v>106</v>
      </c>
      <c r="G2797" t="s">
        <v>107</v>
      </c>
      <c r="H2797" t="s">
        <v>442</v>
      </c>
      <c r="I2797" t="s">
        <v>213</v>
      </c>
      <c r="J2797" t="s">
        <v>214</v>
      </c>
      <c r="K2797" t="s">
        <v>149</v>
      </c>
      <c r="M2797" t="s">
        <v>76</v>
      </c>
      <c r="N2797" t="s">
        <v>216</v>
      </c>
      <c r="O2797" s="57">
        <v>46247.559513888889</v>
      </c>
      <c r="P2797" s="57">
        <v>46247.869143518517</v>
      </c>
      <c r="Q2797">
        <v>69365167</v>
      </c>
      <c r="S2797">
        <v>152511206429</v>
      </c>
      <c r="T2797" t="s">
        <v>9730</v>
      </c>
      <c r="U2797" t="s">
        <v>9731</v>
      </c>
      <c r="V2797" t="s">
        <v>9732</v>
      </c>
      <c r="Z2797">
        <v>113.2275696</v>
      </c>
      <c r="AA2797">
        <v>-7.8509503</v>
      </c>
      <c r="AB2797" t="s">
        <v>9733</v>
      </c>
      <c r="AC2797" t="s">
        <v>230</v>
      </c>
      <c r="AL2797" t="s">
        <v>218</v>
      </c>
      <c r="AM2797" t="s">
        <v>9625</v>
      </c>
      <c r="AN2797" t="s">
        <v>6</v>
      </c>
      <c r="AO2797" t="s">
        <v>9141</v>
      </c>
      <c r="AP2797" s="57">
        <v>46248.541666666664</v>
      </c>
      <c r="AR2797" t="s">
        <v>219</v>
      </c>
      <c r="AS2797" t="s">
        <v>442</v>
      </c>
      <c r="AT2797" t="s">
        <v>231</v>
      </c>
      <c r="AU2797">
        <v>20260813</v>
      </c>
      <c r="AV2797" t="s">
        <v>222</v>
      </c>
      <c r="AW2797" t="s">
        <v>561</v>
      </c>
      <c r="AX2797" t="s">
        <v>223</v>
      </c>
      <c r="BA2797" s="57">
        <v>46248.541666666664</v>
      </c>
      <c r="BB2797" t="s">
        <v>9625</v>
      </c>
      <c r="BC2797">
        <v>2026</v>
      </c>
      <c r="BD2797">
        <v>8</v>
      </c>
      <c r="BE2797">
        <v>13</v>
      </c>
      <c r="BF2797" s="6">
        <f t="shared" si="129"/>
        <v>46247</v>
      </c>
      <c r="BG2797">
        <f t="shared" si="130"/>
        <v>-1.5416666666642413</v>
      </c>
      <c r="BH2797" t="str">
        <f t="shared" si="131"/>
        <v>COMPLY</v>
      </c>
      <c r="BI2797" t="str">
        <f>VLOOKUP(H2797,Sheet2!$A$1:$B$270,2,FALSE)</f>
        <v>PROBOLINGGO</v>
      </c>
    </row>
    <row r="2798" spans="1:61">
      <c r="A2798">
        <v>2797</v>
      </c>
      <c r="B2798">
        <v>1002514350</v>
      </c>
      <c r="C2798">
        <v>3</v>
      </c>
      <c r="D2798" t="s">
        <v>59</v>
      </c>
      <c r="E2798">
        <v>4</v>
      </c>
      <c r="F2798" t="s">
        <v>243</v>
      </c>
      <c r="G2798" t="s">
        <v>243</v>
      </c>
      <c r="H2798" t="s">
        <v>294</v>
      </c>
      <c r="I2798" t="s">
        <v>213</v>
      </c>
      <c r="J2798" t="s">
        <v>214</v>
      </c>
      <c r="K2798" t="s">
        <v>149</v>
      </c>
      <c r="L2798" t="s">
        <v>215</v>
      </c>
      <c r="M2798" t="s">
        <v>76</v>
      </c>
      <c r="N2798" t="s">
        <v>216</v>
      </c>
      <c r="O2798" s="57">
        <v>46241.478425925925</v>
      </c>
      <c r="P2798" s="57">
        <v>46241.694930555554</v>
      </c>
      <c r="Q2798">
        <v>69360661</v>
      </c>
      <c r="S2798">
        <v>146137149681</v>
      </c>
      <c r="T2798" t="s">
        <v>6077</v>
      </c>
      <c r="U2798" t="s">
        <v>6078</v>
      </c>
      <c r="V2798" t="s">
        <v>6079</v>
      </c>
      <c r="Z2798">
        <v>110.2333825</v>
      </c>
      <c r="AA2798">
        <v>-7.4824959999999896</v>
      </c>
      <c r="AB2798" t="s">
        <v>6080</v>
      </c>
      <c r="AC2798" t="s">
        <v>237</v>
      </c>
      <c r="AL2798" t="s">
        <v>218</v>
      </c>
      <c r="AM2798" t="s">
        <v>6081</v>
      </c>
      <c r="AN2798" t="s">
        <v>6</v>
      </c>
      <c r="AO2798" s="57">
        <v>46211.486273148148</v>
      </c>
      <c r="AP2798" s="57">
        <v>46248.541666666664</v>
      </c>
      <c r="AR2798" t="s">
        <v>219</v>
      </c>
      <c r="AS2798" t="s">
        <v>294</v>
      </c>
      <c r="AT2798" t="s">
        <v>231</v>
      </c>
      <c r="AU2798">
        <v>20260807</v>
      </c>
      <c r="AV2798" t="s">
        <v>222</v>
      </c>
      <c r="AW2798" t="s">
        <v>1014</v>
      </c>
      <c r="AX2798" t="s">
        <v>223</v>
      </c>
      <c r="BA2798" s="57">
        <v>46248.541666666664</v>
      </c>
      <c r="BB2798" t="s">
        <v>6081</v>
      </c>
      <c r="BC2798">
        <v>2026</v>
      </c>
      <c r="BD2798">
        <v>8</v>
      </c>
      <c r="BE2798">
        <v>7</v>
      </c>
      <c r="BF2798" s="6">
        <f t="shared" si="129"/>
        <v>46241</v>
      </c>
      <c r="BG2798">
        <f t="shared" si="130"/>
        <v>-7.5416666666642413</v>
      </c>
      <c r="BH2798" t="str">
        <f t="shared" si="131"/>
        <v>COMPLY</v>
      </c>
      <c r="BI2798" t="e">
        <f>VLOOKUP(H2798,Sheet2!$A$1:$B$270,2,FALSE)</f>
        <v>#N/A</v>
      </c>
    </row>
    <row r="2799" spans="1:61">
      <c r="A2799">
        <v>2798</v>
      </c>
      <c r="B2799">
        <v>1002524860</v>
      </c>
      <c r="C2799">
        <v>3</v>
      </c>
      <c r="D2799" t="s">
        <v>38</v>
      </c>
      <c r="E2799">
        <v>5</v>
      </c>
      <c r="F2799" t="s">
        <v>90</v>
      </c>
      <c r="G2799" t="s">
        <v>90</v>
      </c>
      <c r="H2799" t="s">
        <v>459</v>
      </c>
      <c r="I2799" t="s">
        <v>213</v>
      </c>
      <c r="J2799" t="s">
        <v>214</v>
      </c>
      <c r="K2799" t="s">
        <v>149</v>
      </c>
      <c r="L2799" t="s">
        <v>215</v>
      </c>
      <c r="M2799" t="s">
        <v>76</v>
      </c>
      <c r="N2799" t="s">
        <v>216</v>
      </c>
      <c r="O2799" s="57">
        <v>46247.672175925924</v>
      </c>
      <c r="P2799" s="57">
        <v>46247.843981481485</v>
      </c>
      <c r="Q2799">
        <v>69365409</v>
      </c>
      <c r="S2799">
        <v>152640225890</v>
      </c>
      <c r="T2799" t="s">
        <v>9734</v>
      </c>
      <c r="U2799" t="s">
        <v>9735</v>
      </c>
      <c r="V2799" t="s">
        <v>9736</v>
      </c>
      <c r="Z2799">
        <v>112.000259</v>
      </c>
      <c r="AA2799">
        <v>-7.7883120000000003</v>
      </c>
      <c r="AB2799" t="s">
        <v>9737</v>
      </c>
      <c r="AC2799" t="s">
        <v>237</v>
      </c>
      <c r="AL2799" t="s">
        <v>218</v>
      </c>
      <c r="AM2799" t="s">
        <v>9122</v>
      </c>
      <c r="AN2799" t="s">
        <v>6</v>
      </c>
      <c r="AO2799" t="s">
        <v>8975</v>
      </c>
      <c r="AP2799" s="57">
        <v>46248.625</v>
      </c>
      <c r="AR2799" t="s">
        <v>219</v>
      </c>
      <c r="AS2799" t="s">
        <v>459</v>
      </c>
      <c r="AT2799" t="s">
        <v>231</v>
      </c>
      <c r="AU2799">
        <v>20260813</v>
      </c>
      <c r="AV2799" t="s">
        <v>222</v>
      </c>
      <c r="AW2799" t="s">
        <v>1010</v>
      </c>
      <c r="AX2799" t="s">
        <v>223</v>
      </c>
      <c r="BA2799" s="57">
        <v>46248.625</v>
      </c>
      <c r="BB2799" t="s">
        <v>9122</v>
      </c>
      <c r="BC2799">
        <v>2026</v>
      </c>
      <c r="BD2799">
        <v>8</v>
      </c>
      <c r="BE2799">
        <v>13</v>
      </c>
      <c r="BF2799" s="6">
        <f t="shared" si="129"/>
        <v>46247</v>
      </c>
      <c r="BG2799">
        <f t="shared" si="130"/>
        <v>-1.625</v>
      </c>
      <c r="BH2799" t="str">
        <f t="shared" si="131"/>
        <v>COMPLY</v>
      </c>
      <c r="BI2799" t="str">
        <f>VLOOKUP(H2799,Sheet2!$A$1:$B$270,2,FALSE)</f>
        <v>KEDIRI</v>
      </c>
    </row>
    <row r="2800" spans="1:61">
      <c r="A2800">
        <v>2799</v>
      </c>
      <c r="B2800">
        <v>1002508118</v>
      </c>
      <c r="C2800">
        <v>3</v>
      </c>
      <c r="D2800" t="s">
        <v>42</v>
      </c>
      <c r="E2800">
        <v>5</v>
      </c>
      <c r="F2800" t="s">
        <v>102</v>
      </c>
      <c r="G2800" t="s">
        <v>99</v>
      </c>
      <c r="H2800" t="s">
        <v>281</v>
      </c>
      <c r="I2800" t="s">
        <v>213</v>
      </c>
      <c r="J2800" t="s">
        <v>214</v>
      </c>
      <c r="K2800" t="s">
        <v>149</v>
      </c>
      <c r="L2800" t="s">
        <v>215</v>
      </c>
      <c r="M2800" t="s">
        <v>76</v>
      </c>
      <c r="N2800" t="s">
        <v>216</v>
      </c>
      <c r="O2800" s="57">
        <v>46238.543715277781</v>
      </c>
      <c r="P2800" s="57">
        <v>46238.913807870369</v>
      </c>
      <c r="Q2800">
        <v>69358262</v>
      </c>
      <c r="S2800">
        <v>152517201802</v>
      </c>
      <c r="T2800" t="s">
        <v>4218</v>
      </c>
      <c r="U2800" t="s">
        <v>4219</v>
      </c>
      <c r="V2800" t="s">
        <v>4220</v>
      </c>
      <c r="Z2800">
        <v>114.41667370498099</v>
      </c>
      <c r="AA2800">
        <v>-8.0318744697703792</v>
      </c>
      <c r="AB2800" t="s">
        <v>4221</v>
      </c>
      <c r="AC2800" t="s">
        <v>217</v>
      </c>
      <c r="AL2800" t="s">
        <v>218</v>
      </c>
      <c r="AM2800" t="s">
        <v>4222</v>
      </c>
      <c r="AN2800" t="s">
        <v>6</v>
      </c>
      <c r="AO2800" s="57">
        <v>46120.548877314817</v>
      </c>
      <c r="AP2800" s="57">
        <v>46239.625</v>
      </c>
      <c r="AR2800" t="s">
        <v>219</v>
      </c>
      <c r="AS2800" t="s">
        <v>281</v>
      </c>
      <c r="AT2800" t="s">
        <v>221</v>
      </c>
      <c r="AU2800">
        <v>20260804</v>
      </c>
      <c r="AV2800" t="s">
        <v>222</v>
      </c>
      <c r="AW2800" t="s">
        <v>1052</v>
      </c>
      <c r="AX2800" t="s">
        <v>223</v>
      </c>
      <c r="BA2800" s="57">
        <v>46239.625</v>
      </c>
      <c r="BB2800" t="s">
        <v>4222</v>
      </c>
      <c r="BC2800">
        <v>2026</v>
      </c>
      <c r="BD2800">
        <v>8</v>
      </c>
      <c r="BE2800">
        <v>4</v>
      </c>
      <c r="BF2800" s="6">
        <f t="shared" si="129"/>
        <v>46238</v>
      </c>
      <c r="BG2800">
        <f t="shared" si="130"/>
        <v>-1.625</v>
      </c>
      <c r="BH2800" t="str">
        <f t="shared" si="131"/>
        <v>COMPLY</v>
      </c>
      <c r="BI2800" t="str">
        <f>VLOOKUP(H2800,Sheet2!$A$1:$B$270,2,FALSE)</f>
        <v>BANYUWANGI</v>
      </c>
    </row>
    <row r="2801" spans="1:61">
      <c r="A2801">
        <v>2800</v>
      </c>
      <c r="B2801">
        <v>1002505841</v>
      </c>
      <c r="C2801">
        <v>3</v>
      </c>
      <c r="D2801" t="s">
        <v>42</v>
      </c>
      <c r="E2801">
        <v>5</v>
      </c>
      <c r="F2801" t="s">
        <v>233</v>
      </c>
      <c r="G2801" t="s">
        <v>105</v>
      </c>
      <c r="H2801" t="s">
        <v>380</v>
      </c>
      <c r="I2801" t="s">
        <v>213</v>
      </c>
      <c r="J2801" t="s">
        <v>214</v>
      </c>
      <c r="K2801" t="s">
        <v>149</v>
      </c>
      <c r="M2801" t="s">
        <v>76</v>
      </c>
      <c r="N2801" t="s">
        <v>216</v>
      </c>
      <c r="O2801" s="57">
        <v>46237.463379629633</v>
      </c>
      <c r="P2801" s="57">
        <v>46238.769432870373</v>
      </c>
      <c r="Q2801">
        <v>69357378</v>
      </c>
      <c r="S2801">
        <v>152329215034</v>
      </c>
      <c r="T2801" t="s">
        <v>4223</v>
      </c>
      <c r="U2801" t="s">
        <v>4224</v>
      </c>
      <c r="V2801" t="s">
        <v>4225</v>
      </c>
      <c r="Z2801">
        <v>112.4794677</v>
      </c>
      <c r="AA2801">
        <v>-7.5487387000000004</v>
      </c>
      <c r="AB2801" t="s">
        <v>4226</v>
      </c>
      <c r="AC2801" t="s">
        <v>230</v>
      </c>
      <c r="AL2801" t="s">
        <v>218</v>
      </c>
      <c r="AM2801" t="s">
        <v>4227</v>
      </c>
      <c r="AN2801" t="s">
        <v>6</v>
      </c>
      <c r="AO2801" s="57">
        <v>46089.465671296297</v>
      </c>
      <c r="AP2801" s="57">
        <v>46238.333333333336</v>
      </c>
      <c r="AR2801" t="s">
        <v>219</v>
      </c>
      <c r="AS2801" t="s">
        <v>380</v>
      </c>
      <c r="AT2801" t="s">
        <v>231</v>
      </c>
      <c r="AU2801">
        <v>20260804</v>
      </c>
      <c r="AV2801" t="s">
        <v>222</v>
      </c>
      <c r="AW2801" t="s">
        <v>561</v>
      </c>
      <c r="AX2801" t="s">
        <v>223</v>
      </c>
      <c r="BA2801" s="57">
        <v>46238.333333333336</v>
      </c>
      <c r="BB2801" t="s">
        <v>4227</v>
      </c>
      <c r="BC2801">
        <v>2026</v>
      </c>
      <c r="BD2801">
        <v>8</v>
      </c>
      <c r="BE2801">
        <v>4</v>
      </c>
      <c r="BF2801" s="6">
        <f t="shared" si="129"/>
        <v>46238</v>
      </c>
      <c r="BG2801">
        <f t="shared" si="130"/>
        <v>-0.33333333333575865</v>
      </c>
      <c r="BH2801" t="str">
        <f t="shared" si="131"/>
        <v>COMPLY</v>
      </c>
      <c r="BI2801" t="str">
        <f>VLOOKUP(H2801,Sheet2!$A$1:$B$270,2,FALSE)</f>
        <v>MOJOKERTO</v>
      </c>
    </row>
    <row r="2802" spans="1:61">
      <c r="A2802">
        <v>2801</v>
      </c>
      <c r="B2802">
        <v>1002514688</v>
      </c>
      <c r="C2802">
        <v>3</v>
      </c>
      <c r="D2802" t="s">
        <v>51</v>
      </c>
      <c r="E2802">
        <v>4</v>
      </c>
      <c r="F2802" t="s">
        <v>273</v>
      </c>
      <c r="G2802" t="s">
        <v>339</v>
      </c>
      <c r="H2802" t="s">
        <v>962</v>
      </c>
      <c r="I2802" t="s">
        <v>213</v>
      </c>
      <c r="J2802" t="s">
        <v>214</v>
      </c>
      <c r="K2802" t="s">
        <v>149</v>
      </c>
      <c r="L2802" t="s">
        <v>215</v>
      </c>
      <c r="M2802" t="s">
        <v>76</v>
      </c>
      <c r="N2802" t="s">
        <v>216</v>
      </c>
      <c r="O2802" s="57">
        <v>46241.576354166667</v>
      </c>
      <c r="P2802" s="57">
        <v>46245.67560185185</v>
      </c>
      <c r="Q2802">
        <v>69360810</v>
      </c>
      <c r="S2802">
        <v>141569115558</v>
      </c>
      <c r="T2802" t="s">
        <v>5177</v>
      </c>
      <c r="U2802" t="s">
        <v>5178</v>
      </c>
      <c r="V2802" t="s">
        <v>6082</v>
      </c>
      <c r="Z2802">
        <v>111.4781053</v>
      </c>
      <c r="AA2802">
        <v>-6.9687655999999896</v>
      </c>
      <c r="AB2802" t="s">
        <v>6083</v>
      </c>
      <c r="AC2802" t="s">
        <v>237</v>
      </c>
      <c r="AL2802" t="s">
        <v>218</v>
      </c>
      <c r="AM2802" t="s">
        <v>6084</v>
      </c>
      <c r="AN2802" t="s">
        <v>6</v>
      </c>
      <c r="AO2802" s="57">
        <v>46211.579745370371</v>
      </c>
      <c r="AP2802" s="57">
        <v>46245.333333333336</v>
      </c>
      <c r="AR2802" t="s">
        <v>219</v>
      </c>
      <c r="AS2802" t="s">
        <v>962</v>
      </c>
      <c r="AT2802" t="s">
        <v>231</v>
      </c>
      <c r="AU2802">
        <v>20260811</v>
      </c>
      <c r="AV2802" t="s">
        <v>222</v>
      </c>
      <c r="AW2802" t="s">
        <v>1020</v>
      </c>
      <c r="AX2802" t="s">
        <v>223</v>
      </c>
      <c r="BA2802" s="57">
        <v>46245.333333333336</v>
      </c>
      <c r="BB2802" t="s">
        <v>6084</v>
      </c>
      <c r="BC2802">
        <v>2026</v>
      </c>
      <c r="BD2802">
        <v>8</v>
      </c>
      <c r="BE2802">
        <v>11</v>
      </c>
      <c r="BF2802" s="6">
        <f t="shared" si="129"/>
        <v>46245</v>
      </c>
      <c r="BG2802">
        <f t="shared" si="130"/>
        <v>-0.33333333333575865</v>
      </c>
      <c r="BH2802" t="str">
        <f t="shared" si="131"/>
        <v>COMPLY</v>
      </c>
      <c r="BI2802" t="e">
        <f>VLOOKUP(H2802,Sheet2!$A$1:$B$270,2,FALSE)</f>
        <v>#N/A</v>
      </c>
    </row>
    <row r="2803" spans="1:61">
      <c r="A2803">
        <v>2802</v>
      </c>
      <c r="B2803">
        <v>1002504858</v>
      </c>
      <c r="C2803">
        <v>3</v>
      </c>
      <c r="D2803" t="s">
        <v>34</v>
      </c>
      <c r="E2803">
        <v>5</v>
      </c>
      <c r="F2803" t="s">
        <v>573</v>
      </c>
      <c r="G2803" t="s">
        <v>84</v>
      </c>
      <c r="H2803" t="s">
        <v>242</v>
      </c>
      <c r="I2803" t="s">
        <v>213</v>
      </c>
      <c r="J2803" t="s">
        <v>214</v>
      </c>
      <c r="K2803" t="s">
        <v>149</v>
      </c>
      <c r="M2803" t="s">
        <v>575</v>
      </c>
      <c r="N2803" t="s">
        <v>216</v>
      </c>
      <c r="O2803" s="57">
        <v>46235.718298611115</v>
      </c>
      <c r="P2803" s="57">
        <v>46238.401655092595</v>
      </c>
      <c r="Q2803">
        <v>69356861</v>
      </c>
      <c r="S2803">
        <v>172424836770</v>
      </c>
      <c r="T2803" t="s">
        <v>4228</v>
      </c>
      <c r="U2803" t="s">
        <v>4229</v>
      </c>
      <c r="V2803" t="s">
        <v>4230</v>
      </c>
      <c r="Z2803">
        <v>115.0834533</v>
      </c>
      <c r="AA2803">
        <v>-8.1129694000000008</v>
      </c>
      <c r="AB2803" t="s">
        <v>4231</v>
      </c>
      <c r="AC2803" t="s">
        <v>230</v>
      </c>
      <c r="AL2803" t="s">
        <v>218</v>
      </c>
      <c r="AM2803" t="s">
        <v>3706</v>
      </c>
      <c r="AN2803" t="s">
        <v>6</v>
      </c>
      <c r="AO2803" s="57">
        <v>46030.725775462961</v>
      </c>
      <c r="AP2803" s="57">
        <v>46237.333333333336</v>
      </c>
      <c r="AQ2803" t="s">
        <v>248</v>
      </c>
      <c r="AR2803" t="s">
        <v>14</v>
      </c>
      <c r="AS2803" t="s">
        <v>242</v>
      </c>
      <c r="AT2803" t="s">
        <v>231</v>
      </c>
      <c r="AV2803" t="s">
        <v>4232</v>
      </c>
      <c r="AW2803" t="s">
        <v>591</v>
      </c>
      <c r="AX2803" t="s">
        <v>223</v>
      </c>
      <c r="BA2803" s="57">
        <v>46237.333333333336</v>
      </c>
      <c r="BB2803" t="s">
        <v>3706</v>
      </c>
      <c r="BF2803" s="6" t="e">
        <f t="shared" si="129"/>
        <v>#NUM!</v>
      </c>
      <c r="BG2803" t="e">
        <f t="shared" si="130"/>
        <v>#NUM!</v>
      </c>
      <c r="BH2803" t="e">
        <f t="shared" si="131"/>
        <v>#NUM!</v>
      </c>
      <c r="BI2803" t="str">
        <f>VLOOKUP(H2803,Sheet2!$A$1:$B$270,2,FALSE)</f>
        <v>SINGARAJA</v>
      </c>
    </row>
    <row r="2804" spans="1:61">
      <c r="A2804">
        <v>2803</v>
      </c>
      <c r="B2804">
        <v>1002522422</v>
      </c>
      <c r="C2804">
        <v>3</v>
      </c>
      <c r="D2804" t="s">
        <v>38</v>
      </c>
      <c r="E2804">
        <v>5</v>
      </c>
      <c r="F2804" t="s">
        <v>90</v>
      </c>
      <c r="G2804" t="s">
        <v>90</v>
      </c>
      <c r="H2804" t="s">
        <v>440</v>
      </c>
      <c r="I2804" t="s">
        <v>213</v>
      </c>
      <c r="J2804" t="s">
        <v>214</v>
      </c>
      <c r="K2804" t="s">
        <v>149</v>
      </c>
      <c r="L2804" t="s">
        <v>215</v>
      </c>
      <c r="M2804" t="s">
        <v>76</v>
      </c>
      <c r="N2804" t="s">
        <v>216</v>
      </c>
      <c r="O2804" s="57">
        <v>46246.606215277781</v>
      </c>
      <c r="P2804" s="57">
        <v>46247.88108796296</v>
      </c>
      <c r="Q2804">
        <v>69364371</v>
      </c>
      <c r="S2804">
        <v>152651207089</v>
      </c>
      <c r="T2804" t="s">
        <v>8817</v>
      </c>
      <c r="U2804" t="s">
        <v>8818</v>
      </c>
      <c r="V2804" t="s">
        <v>8819</v>
      </c>
      <c r="Z2804">
        <v>111.9870054</v>
      </c>
      <c r="AA2804">
        <v>-7.9047856000000003</v>
      </c>
      <c r="AB2804" t="s">
        <v>8820</v>
      </c>
      <c r="AC2804" t="s">
        <v>237</v>
      </c>
      <c r="AL2804" t="s">
        <v>218</v>
      </c>
      <c r="AM2804" t="s">
        <v>8821</v>
      </c>
      <c r="AN2804" t="s">
        <v>6</v>
      </c>
      <c r="AO2804" s="57">
        <v>46364.61109953704</v>
      </c>
      <c r="AP2804" s="57">
        <v>46247.541666666664</v>
      </c>
      <c r="AR2804" t="s">
        <v>219</v>
      </c>
      <c r="AS2804" t="s">
        <v>440</v>
      </c>
      <c r="AT2804" t="s">
        <v>231</v>
      </c>
      <c r="AU2804">
        <v>20260813</v>
      </c>
      <c r="AV2804" t="s">
        <v>222</v>
      </c>
      <c r="AW2804" t="s">
        <v>1010</v>
      </c>
      <c r="AX2804" t="s">
        <v>223</v>
      </c>
      <c r="BA2804" s="57">
        <v>46247.541666666664</v>
      </c>
      <c r="BB2804" t="s">
        <v>8821</v>
      </c>
      <c r="BC2804">
        <v>2026</v>
      </c>
      <c r="BD2804">
        <v>8</v>
      </c>
      <c r="BE2804">
        <v>13</v>
      </c>
      <c r="BF2804" s="6">
        <f t="shared" si="129"/>
        <v>46247</v>
      </c>
      <c r="BG2804">
        <f t="shared" si="130"/>
        <v>-0.54166666666424135</v>
      </c>
      <c r="BH2804" t="str">
        <f t="shared" si="131"/>
        <v>COMPLY</v>
      </c>
      <c r="BI2804" t="str">
        <f>VLOOKUP(H2804,Sheet2!$A$1:$B$270,2,FALSE)</f>
        <v>KEDIRI</v>
      </c>
    </row>
    <row r="2805" spans="1:61">
      <c r="A2805">
        <v>2804</v>
      </c>
      <c r="B2805">
        <v>1002530648</v>
      </c>
      <c r="C2805">
        <v>3</v>
      </c>
      <c r="D2805" t="s">
        <v>38</v>
      </c>
      <c r="E2805">
        <v>5</v>
      </c>
      <c r="F2805" t="s">
        <v>90</v>
      </c>
      <c r="G2805" t="s">
        <v>93</v>
      </c>
      <c r="H2805" t="s">
        <v>302</v>
      </c>
      <c r="I2805" t="s">
        <v>213</v>
      </c>
      <c r="J2805" t="s">
        <v>214</v>
      </c>
      <c r="K2805" t="s">
        <v>149</v>
      </c>
      <c r="L2805" t="s">
        <v>215</v>
      </c>
      <c r="M2805" t="s">
        <v>225</v>
      </c>
      <c r="N2805" t="s">
        <v>216</v>
      </c>
      <c r="O2805" s="57">
        <v>46251.464537037034</v>
      </c>
      <c r="P2805" s="57">
        <v>46252.338148148148</v>
      </c>
      <c r="Q2805">
        <v>69367938</v>
      </c>
      <c r="S2805">
        <v>152611229903</v>
      </c>
      <c r="T2805" t="s">
        <v>13802</v>
      </c>
      <c r="U2805" t="s">
        <v>13803</v>
      </c>
      <c r="V2805" t="s">
        <v>13804</v>
      </c>
      <c r="Z2805">
        <v>111.847331374883</v>
      </c>
      <c r="AA2805">
        <v>-7.6107712791392403</v>
      </c>
      <c r="AB2805" t="s">
        <v>13805</v>
      </c>
      <c r="AC2805" t="s">
        <v>217</v>
      </c>
      <c r="AL2805" t="s">
        <v>218</v>
      </c>
      <c r="AM2805" t="s">
        <v>12318</v>
      </c>
      <c r="AN2805" t="s">
        <v>6</v>
      </c>
      <c r="AO2805" t="s">
        <v>10842</v>
      </c>
      <c r="AP2805" s="57">
        <v>46252.333333333336</v>
      </c>
      <c r="AR2805" t="s">
        <v>18</v>
      </c>
      <c r="AS2805" t="s">
        <v>302</v>
      </c>
      <c r="AT2805" t="s">
        <v>231</v>
      </c>
      <c r="AV2805" t="s">
        <v>227</v>
      </c>
      <c r="AW2805" t="s">
        <v>1010</v>
      </c>
      <c r="AX2805" t="s">
        <v>223</v>
      </c>
      <c r="BA2805" s="57">
        <v>46252.333333333336</v>
      </c>
      <c r="BB2805" t="s">
        <v>12318</v>
      </c>
      <c r="BF2805" s="6" t="e">
        <f t="shared" si="129"/>
        <v>#NUM!</v>
      </c>
      <c r="BG2805" t="e">
        <f t="shared" si="130"/>
        <v>#NUM!</v>
      </c>
      <c r="BH2805" t="e">
        <f t="shared" si="131"/>
        <v>#NUM!</v>
      </c>
      <c r="BI2805" t="str">
        <f>VLOOKUP(H2805,Sheet2!$A$1:$B$270,2,FALSE)</f>
        <v>NGANJUK</v>
      </c>
    </row>
    <row r="2806" spans="1:61">
      <c r="A2806">
        <v>2805</v>
      </c>
      <c r="B2806">
        <v>1002506450</v>
      </c>
      <c r="C2806">
        <v>3</v>
      </c>
      <c r="D2806" t="s">
        <v>38</v>
      </c>
      <c r="E2806">
        <v>5</v>
      </c>
      <c r="F2806" t="s">
        <v>90</v>
      </c>
      <c r="G2806" t="s">
        <v>93</v>
      </c>
      <c r="H2806" t="s">
        <v>472</v>
      </c>
      <c r="I2806" t="s">
        <v>213</v>
      </c>
      <c r="J2806" t="s">
        <v>214</v>
      </c>
      <c r="K2806" t="s">
        <v>149</v>
      </c>
      <c r="M2806" t="s">
        <v>586</v>
      </c>
      <c r="N2806" t="s">
        <v>216</v>
      </c>
      <c r="O2806" s="57">
        <v>46237.664988425924</v>
      </c>
      <c r="P2806" s="57">
        <v>46238.371932870374</v>
      </c>
      <c r="Q2806">
        <v>69356728</v>
      </c>
      <c r="S2806">
        <v>152627203799</v>
      </c>
      <c r="T2806" t="s">
        <v>1478</v>
      </c>
      <c r="U2806" t="s">
        <v>4233</v>
      </c>
      <c r="V2806" t="s">
        <v>4234</v>
      </c>
      <c r="Z2806">
        <v>112.01800476</v>
      </c>
      <c r="AA2806">
        <v>-7.687501975</v>
      </c>
      <c r="AB2806" t="s">
        <v>1481</v>
      </c>
      <c r="AC2806" t="s">
        <v>217</v>
      </c>
      <c r="AL2806" t="s">
        <v>218</v>
      </c>
      <c r="AM2806" t="s">
        <v>2212</v>
      </c>
      <c r="AN2806" t="s">
        <v>6</v>
      </c>
      <c r="AO2806" s="57">
        <v>46089.674050925925</v>
      </c>
      <c r="AQ2806" t="s">
        <v>248</v>
      </c>
      <c r="AR2806" t="s">
        <v>14</v>
      </c>
      <c r="AS2806" t="s">
        <v>472</v>
      </c>
      <c r="AT2806" t="s">
        <v>231</v>
      </c>
      <c r="AV2806" t="s">
        <v>587</v>
      </c>
      <c r="AW2806" t="s">
        <v>562</v>
      </c>
      <c r="AX2806" t="s">
        <v>223</v>
      </c>
      <c r="BA2806" s="57">
        <v>46237.291666666664</v>
      </c>
      <c r="BB2806" t="s">
        <v>2212</v>
      </c>
      <c r="BF2806" s="6" t="e">
        <f t="shared" si="129"/>
        <v>#NUM!</v>
      </c>
      <c r="BG2806" t="e">
        <f t="shared" si="130"/>
        <v>#NUM!</v>
      </c>
      <c r="BH2806" t="e">
        <f t="shared" si="131"/>
        <v>#NUM!</v>
      </c>
      <c r="BI2806" t="str">
        <f>VLOOKUP(H2806,Sheet2!$A$1:$B$270,2,FALSE)</f>
        <v>NGANJUK</v>
      </c>
    </row>
    <row r="2807" spans="1:61">
      <c r="A2807">
        <v>2806</v>
      </c>
      <c r="B2807">
        <v>1002524946</v>
      </c>
      <c r="C2807">
        <v>3</v>
      </c>
      <c r="D2807" t="s">
        <v>59</v>
      </c>
      <c r="E2807">
        <v>4</v>
      </c>
      <c r="F2807" t="s">
        <v>224</v>
      </c>
      <c r="G2807" t="s">
        <v>607</v>
      </c>
      <c r="H2807" t="s">
        <v>913</v>
      </c>
      <c r="I2807" t="s">
        <v>213</v>
      </c>
      <c r="J2807" t="s">
        <v>214</v>
      </c>
      <c r="K2807" t="s">
        <v>149</v>
      </c>
      <c r="L2807" t="s">
        <v>215</v>
      </c>
      <c r="M2807" t="s">
        <v>236</v>
      </c>
      <c r="N2807" t="s">
        <v>216</v>
      </c>
      <c r="O2807" s="57">
        <v>46247.686759259261</v>
      </c>
      <c r="P2807" s="57">
        <v>46251.099490740744</v>
      </c>
      <c r="Q2807">
        <v>69365438</v>
      </c>
      <c r="S2807">
        <v>143385101153</v>
      </c>
      <c r="T2807" t="s">
        <v>9738</v>
      </c>
      <c r="U2807" t="s">
        <v>5068</v>
      </c>
      <c r="V2807" t="s">
        <v>9739</v>
      </c>
      <c r="Z2807">
        <v>109.287919</v>
      </c>
      <c r="AA2807">
        <v>-7.597664</v>
      </c>
      <c r="AB2807" t="s">
        <v>9740</v>
      </c>
      <c r="AC2807" t="s">
        <v>237</v>
      </c>
      <c r="AL2807" t="s">
        <v>218</v>
      </c>
      <c r="AM2807" t="s">
        <v>9741</v>
      </c>
      <c r="AN2807" t="s">
        <v>6</v>
      </c>
      <c r="AO2807" t="s">
        <v>8882</v>
      </c>
      <c r="AP2807" s="57">
        <v>46249.541666666664</v>
      </c>
      <c r="AR2807" t="s">
        <v>12</v>
      </c>
      <c r="AS2807" t="s">
        <v>913</v>
      </c>
      <c r="AT2807" t="s">
        <v>231</v>
      </c>
      <c r="AV2807" t="s">
        <v>917</v>
      </c>
      <c r="AW2807" t="s">
        <v>1021</v>
      </c>
      <c r="AX2807" t="s">
        <v>223</v>
      </c>
      <c r="BA2807" s="57">
        <v>46249.541666666664</v>
      </c>
      <c r="BB2807" t="s">
        <v>9741</v>
      </c>
      <c r="BF2807" s="6" t="e">
        <f t="shared" si="129"/>
        <v>#NUM!</v>
      </c>
      <c r="BG2807" t="e">
        <f t="shared" si="130"/>
        <v>#NUM!</v>
      </c>
      <c r="BH2807" t="e">
        <f t="shared" si="131"/>
        <v>#NUM!</v>
      </c>
      <c r="BI2807" t="e">
        <f>VLOOKUP(H2807,Sheet2!$A$1:$B$270,2,FALSE)</f>
        <v>#N/A</v>
      </c>
    </row>
    <row r="2808" spans="1:61">
      <c r="A2808">
        <v>2807</v>
      </c>
      <c r="B2808">
        <v>1002505089</v>
      </c>
      <c r="C2808">
        <v>3</v>
      </c>
      <c r="D2808" t="s">
        <v>42</v>
      </c>
      <c r="E2808">
        <v>5</v>
      </c>
      <c r="F2808" t="s">
        <v>233</v>
      </c>
      <c r="G2808" t="s">
        <v>103</v>
      </c>
      <c r="H2808" t="s">
        <v>401</v>
      </c>
      <c r="I2808" t="s">
        <v>213</v>
      </c>
      <c r="J2808" t="s">
        <v>214</v>
      </c>
      <c r="K2808" t="s">
        <v>149</v>
      </c>
      <c r="M2808" t="s">
        <v>76</v>
      </c>
      <c r="N2808" t="s">
        <v>216</v>
      </c>
      <c r="O2808" s="57">
        <v>46236.415092592593</v>
      </c>
      <c r="P2808" s="57">
        <v>46236.680243055554</v>
      </c>
      <c r="Q2808">
        <v>69356958</v>
      </c>
      <c r="S2808">
        <v>152318240207</v>
      </c>
      <c r="T2808" t="s">
        <v>4250</v>
      </c>
      <c r="U2808" t="s">
        <v>4251</v>
      </c>
      <c r="V2808" t="s">
        <v>4252</v>
      </c>
      <c r="Z2808">
        <v>112.23798840000001</v>
      </c>
      <c r="AA2808">
        <v>-7.5384528</v>
      </c>
      <c r="AB2808" t="s">
        <v>4253</v>
      </c>
      <c r="AC2808" t="s">
        <v>230</v>
      </c>
      <c r="AL2808" t="s">
        <v>218</v>
      </c>
      <c r="AM2808" t="s">
        <v>4254</v>
      </c>
      <c r="AN2808" t="s">
        <v>6</v>
      </c>
      <c r="AO2808" s="57">
        <v>46061.423506944448</v>
      </c>
      <c r="AP2808" s="57">
        <v>46237.333333333336</v>
      </c>
      <c r="AR2808" t="s">
        <v>219</v>
      </c>
      <c r="AS2808" t="s">
        <v>401</v>
      </c>
      <c r="AT2808" t="s">
        <v>221</v>
      </c>
      <c r="AU2808">
        <v>20260802</v>
      </c>
      <c r="AV2808" t="s">
        <v>222</v>
      </c>
      <c r="AW2808" t="s">
        <v>984</v>
      </c>
      <c r="AX2808" t="s">
        <v>223</v>
      </c>
      <c r="BA2808" s="57">
        <v>46237.333333333336</v>
      </c>
      <c r="BB2808" t="s">
        <v>4254</v>
      </c>
      <c r="BC2808">
        <v>2026</v>
      </c>
      <c r="BD2808">
        <v>8</v>
      </c>
      <c r="BE2808">
        <v>2</v>
      </c>
      <c r="BF2808" s="6">
        <f t="shared" si="129"/>
        <v>46236</v>
      </c>
      <c r="BG2808">
        <f t="shared" si="130"/>
        <v>-1.3333333333357587</v>
      </c>
      <c r="BH2808" t="str">
        <f t="shared" si="131"/>
        <v>COMPLY</v>
      </c>
      <c r="BI2808" t="str">
        <f>VLOOKUP(H2808,Sheet2!$A$1:$B$270,2,FALSE)</f>
        <v>MOJOKERTO</v>
      </c>
    </row>
    <row r="2809" spans="1:61">
      <c r="A2809">
        <v>2808</v>
      </c>
      <c r="B2809">
        <v>1002508331</v>
      </c>
      <c r="C2809">
        <v>3</v>
      </c>
      <c r="D2809" t="s">
        <v>59</v>
      </c>
      <c r="E2809">
        <v>4</v>
      </c>
      <c r="F2809" t="s">
        <v>243</v>
      </c>
      <c r="G2809" t="s">
        <v>896</v>
      </c>
      <c r="H2809" t="s">
        <v>897</v>
      </c>
      <c r="I2809" t="s">
        <v>213</v>
      </c>
      <c r="J2809" t="s">
        <v>214</v>
      </c>
      <c r="K2809" t="s">
        <v>149</v>
      </c>
      <c r="M2809" t="s">
        <v>970</v>
      </c>
      <c r="N2809" t="s">
        <v>216</v>
      </c>
      <c r="O2809" s="57">
        <v>46238.57545138889</v>
      </c>
      <c r="P2809" s="57">
        <v>46238.576620370368</v>
      </c>
      <c r="Q2809">
        <v>69358302</v>
      </c>
      <c r="S2809">
        <v>142164113602</v>
      </c>
      <c r="T2809" t="s">
        <v>4265</v>
      </c>
      <c r="Z2809">
        <v>110.36461389999999</v>
      </c>
      <c r="AA2809">
        <v>-7.5307417000000001</v>
      </c>
      <c r="AB2809" t="s">
        <v>4266</v>
      </c>
      <c r="AC2809" t="s">
        <v>290</v>
      </c>
      <c r="AO2809" s="57">
        <v>46120.579826388886</v>
      </c>
      <c r="AR2809" t="s">
        <v>6</v>
      </c>
      <c r="AS2809" t="s">
        <v>897</v>
      </c>
      <c r="AT2809" t="s">
        <v>231</v>
      </c>
      <c r="AV2809" t="s">
        <v>971</v>
      </c>
      <c r="AW2809" t="s">
        <v>596</v>
      </c>
      <c r="AX2809" t="s">
        <v>223</v>
      </c>
      <c r="BF2809" s="6" t="e">
        <f t="shared" si="129"/>
        <v>#NUM!</v>
      </c>
      <c r="BG2809" t="e">
        <f t="shared" si="130"/>
        <v>#NUM!</v>
      </c>
      <c r="BH2809" t="e">
        <f t="shared" si="131"/>
        <v>#NUM!</v>
      </c>
      <c r="BI2809" t="e">
        <f>VLOOKUP(H2809,Sheet2!$A$1:$B$270,2,FALSE)</f>
        <v>#N/A</v>
      </c>
    </row>
    <row r="2810" spans="1:61">
      <c r="A2810">
        <v>2809</v>
      </c>
      <c r="B2810">
        <v>1002509626</v>
      </c>
      <c r="C2810">
        <v>3</v>
      </c>
      <c r="D2810" t="s">
        <v>55</v>
      </c>
      <c r="E2810">
        <v>5</v>
      </c>
      <c r="F2810" t="s">
        <v>265</v>
      </c>
      <c r="G2810" t="s">
        <v>126</v>
      </c>
      <c r="H2810" t="s">
        <v>266</v>
      </c>
      <c r="I2810" t="s">
        <v>9791</v>
      </c>
      <c r="J2810" t="s">
        <v>214</v>
      </c>
      <c r="K2810" t="s">
        <v>149</v>
      </c>
      <c r="M2810" t="s">
        <v>76</v>
      </c>
      <c r="N2810" t="s">
        <v>9792</v>
      </c>
      <c r="O2810" s="57">
        <v>46239.367129629631</v>
      </c>
      <c r="P2810" s="57">
        <v>46239.716458333336</v>
      </c>
      <c r="Q2810">
        <v>62190535</v>
      </c>
      <c r="S2810">
        <v>152413167532</v>
      </c>
      <c r="T2810" t="s">
        <v>9793</v>
      </c>
      <c r="U2810" t="s">
        <v>9794</v>
      </c>
      <c r="V2810" t="s">
        <v>13806</v>
      </c>
      <c r="Z2810">
        <v>112.750271875189</v>
      </c>
      <c r="AA2810">
        <v>-7.2523471357571596</v>
      </c>
      <c r="AB2810" t="s">
        <v>9796</v>
      </c>
      <c r="AC2810" t="s">
        <v>226</v>
      </c>
      <c r="AL2810" t="s">
        <v>218</v>
      </c>
      <c r="AM2810" t="s">
        <v>9796</v>
      </c>
      <c r="AN2810" t="s">
        <v>6</v>
      </c>
      <c r="AO2810" s="57">
        <v>46150.371412037035</v>
      </c>
      <c r="AR2810" t="s">
        <v>219</v>
      </c>
      <c r="AS2810" t="s">
        <v>266</v>
      </c>
      <c r="AT2810" t="s">
        <v>231</v>
      </c>
      <c r="AU2810">
        <v>20260805</v>
      </c>
      <c r="AV2810" t="s">
        <v>222</v>
      </c>
      <c r="AW2810" t="s">
        <v>9797</v>
      </c>
      <c r="AX2810" t="s">
        <v>223</v>
      </c>
      <c r="BA2810" s="57">
        <v>46239.520833333336</v>
      </c>
      <c r="BB2810" t="s">
        <v>9796</v>
      </c>
      <c r="BC2810">
        <v>2026</v>
      </c>
      <c r="BD2810">
        <v>8</v>
      </c>
      <c r="BE2810">
        <v>5</v>
      </c>
      <c r="BF2810" s="6">
        <f t="shared" si="129"/>
        <v>46239</v>
      </c>
      <c r="BG2810">
        <f t="shared" si="130"/>
        <v>-0.52083333333575865</v>
      </c>
      <c r="BH2810" t="str">
        <f t="shared" si="131"/>
        <v>COMPLY</v>
      </c>
      <c r="BI2810" t="str">
        <f>VLOOKUP(H2810,Sheet2!$A$1:$B$270,2,FALSE)</f>
        <v>SURABAYA SELATAN</v>
      </c>
    </row>
    <row r="2811" spans="1:61">
      <c r="A2811">
        <v>2810</v>
      </c>
      <c r="B2811">
        <v>1002523621</v>
      </c>
      <c r="C2811">
        <v>3</v>
      </c>
      <c r="D2811" t="s">
        <v>34</v>
      </c>
      <c r="E2811">
        <v>5</v>
      </c>
      <c r="F2811" t="s">
        <v>573</v>
      </c>
      <c r="G2811" t="s">
        <v>82</v>
      </c>
      <c r="H2811" t="s">
        <v>268</v>
      </c>
      <c r="I2811" t="s">
        <v>213</v>
      </c>
      <c r="J2811" t="s">
        <v>214</v>
      </c>
      <c r="K2811" t="s">
        <v>149</v>
      </c>
      <c r="M2811" t="s">
        <v>970</v>
      </c>
      <c r="N2811" t="s">
        <v>216</v>
      </c>
      <c r="O2811" s="57">
        <v>46247.422210648147</v>
      </c>
      <c r="P2811" s="57">
        <v>46247.423101851855</v>
      </c>
      <c r="Q2811">
        <v>69364846</v>
      </c>
      <c r="T2811" t="s">
        <v>9742</v>
      </c>
      <c r="Z2811">
        <v>115.43560858128301</v>
      </c>
      <c r="AA2811">
        <v>-8.4663902846285595</v>
      </c>
      <c r="AB2811" t="s">
        <v>1554</v>
      </c>
      <c r="AC2811" t="s">
        <v>230</v>
      </c>
      <c r="AL2811" t="s">
        <v>218</v>
      </c>
      <c r="AM2811" s="58">
        <v>25569</v>
      </c>
      <c r="AN2811" t="s">
        <v>6</v>
      </c>
      <c r="AO2811" t="s">
        <v>8900</v>
      </c>
      <c r="AR2811" t="s">
        <v>6</v>
      </c>
      <c r="AS2811" t="s">
        <v>268</v>
      </c>
      <c r="AT2811" t="s">
        <v>231</v>
      </c>
      <c r="AV2811" t="s">
        <v>971</v>
      </c>
      <c r="AW2811" t="s">
        <v>942</v>
      </c>
      <c r="AX2811" t="s">
        <v>223</v>
      </c>
      <c r="BA2811" s="57">
        <v>25569</v>
      </c>
      <c r="BB2811" s="58">
        <v>25569</v>
      </c>
      <c r="BF2811" s="6" t="e">
        <f t="shared" si="129"/>
        <v>#NUM!</v>
      </c>
      <c r="BG2811" t="e">
        <f t="shared" si="130"/>
        <v>#NUM!</v>
      </c>
      <c r="BH2811" t="e">
        <f t="shared" si="131"/>
        <v>#NUM!</v>
      </c>
      <c r="BI2811" t="str">
        <f>VLOOKUP(H2811,Sheet2!$A$1:$B$270,2,FALSE)</f>
        <v>KLUNGKUNG</v>
      </c>
    </row>
    <row r="2812" spans="1:61">
      <c r="A2812">
        <v>2811</v>
      </c>
      <c r="B2812">
        <v>1002525838</v>
      </c>
      <c r="C2812">
        <v>3</v>
      </c>
      <c r="D2812" t="s">
        <v>55</v>
      </c>
      <c r="E2812">
        <v>5</v>
      </c>
      <c r="F2812" t="s">
        <v>228</v>
      </c>
      <c r="G2812" t="s">
        <v>127</v>
      </c>
      <c r="H2812" t="s">
        <v>229</v>
      </c>
      <c r="I2812" t="s">
        <v>213</v>
      </c>
      <c r="J2812" t="s">
        <v>214</v>
      </c>
      <c r="K2812" t="s">
        <v>149</v>
      </c>
      <c r="M2812" t="s">
        <v>575</v>
      </c>
      <c r="N2812" t="s">
        <v>216</v>
      </c>
      <c r="O2812" s="57">
        <v>46248.431689814817</v>
      </c>
      <c r="P2812" s="57">
        <v>46249.447800925926</v>
      </c>
      <c r="Q2812">
        <v>69365776</v>
      </c>
      <c r="S2812">
        <v>152426928162</v>
      </c>
      <c r="T2812" t="s">
        <v>13492</v>
      </c>
      <c r="U2812" t="s">
        <v>13493</v>
      </c>
      <c r="V2812" t="s">
        <v>13807</v>
      </c>
      <c r="Z2812">
        <v>113.4764826</v>
      </c>
      <c r="AA2812">
        <v>-7.2207340999999996</v>
      </c>
      <c r="AB2812" t="s">
        <v>13808</v>
      </c>
      <c r="AC2812" t="s">
        <v>230</v>
      </c>
      <c r="AL2812" t="s">
        <v>218</v>
      </c>
      <c r="AM2812" t="s">
        <v>13809</v>
      </c>
      <c r="AN2812" t="s">
        <v>6</v>
      </c>
      <c r="AO2812" t="s">
        <v>10228</v>
      </c>
      <c r="AP2812" s="57">
        <v>46249.541666666664</v>
      </c>
      <c r="AR2812" t="s">
        <v>14</v>
      </c>
      <c r="AS2812" t="s">
        <v>229</v>
      </c>
      <c r="AT2812" t="s">
        <v>221</v>
      </c>
      <c r="AV2812" t="s">
        <v>13810</v>
      </c>
      <c r="AW2812" t="s">
        <v>561</v>
      </c>
      <c r="AX2812" t="s">
        <v>223</v>
      </c>
      <c r="BA2812" s="57">
        <v>46249.541666666664</v>
      </c>
      <c r="BB2812" t="s">
        <v>13809</v>
      </c>
      <c r="BF2812" s="6" t="e">
        <f t="shared" si="129"/>
        <v>#NUM!</v>
      </c>
      <c r="BG2812" t="e">
        <f t="shared" si="130"/>
        <v>#NUM!</v>
      </c>
      <c r="BH2812" t="e">
        <f t="shared" si="131"/>
        <v>#NUM!</v>
      </c>
      <c r="BI2812" t="str">
        <f>VLOOKUP(H2812,Sheet2!$A$1:$B$270,2,FALSE)</f>
        <v>MADURA</v>
      </c>
    </row>
    <row r="2813" spans="1:61">
      <c r="A2813">
        <v>2812</v>
      </c>
      <c r="B2813">
        <v>1002504356</v>
      </c>
      <c r="C2813">
        <v>3</v>
      </c>
      <c r="D2813" t="s">
        <v>42</v>
      </c>
      <c r="E2813">
        <v>5</v>
      </c>
      <c r="F2813" t="s">
        <v>233</v>
      </c>
      <c r="G2813" t="s">
        <v>101</v>
      </c>
      <c r="H2813" t="s">
        <v>263</v>
      </c>
      <c r="I2813" t="s">
        <v>213</v>
      </c>
      <c r="J2813" t="s">
        <v>214</v>
      </c>
      <c r="K2813" t="s">
        <v>149</v>
      </c>
      <c r="M2813" t="s">
        <v>236</v>
      </c>
      <c r="N2813" t="s">
        <v>216</v>
      </c>
      <c r="O2813" s="57">
        <v>46235.435682870368</v>
      </c>
      <c r="P2813" s="57">
        <v>46251.442430555559</v>
      </c>
      <c r="Q2813">
        <v>69356615</v>
      </c>
      <c r="S2813">
        <v>152316231777</v>
      </c>
      <c r="T2813" t="s">
        <v>4274</v>
      </c>
      <c r="U2813" t="s">
        <v>4275</v>
      </c>
      <c r="Z2813">
        <v>112.699763</v>
      </c>
      <c r="AA2813">
        <v>-7.4547974000000004</v>
      </c>
      <c r="AB2813" t="s">
        <v>4276</v>
      </c>
      <c r="AC2813" t="s">
        <v>230</v>
      </c>
      <c r="AO2813" s="57">
        <v>46030.444282407407</v>
      </c>
      <c r="AR2813" t="s">
        <v>312</v>
      </c>
      <c r="AS2813" t="s">
        <v>263</v>
      </c>
      <c r="AT2813" t="s">
        <v>231</v>
      </c>
      <c r="AV2813" t="s">
        <v>5539</v>
      </c>
      <c r="AW2813" t="s">
        <v>560</v>
      </c>
      <c r="AX2813" t="s">
        <v>223</v>
      </c>
      <c r="BF2813" s="6" t="e">
        <f t="shared" si="129"/>
        <v>#NUM!</v>
      </c>
      <c r="BG2813" t="e">
        <f t="shared" si="130"/>
        <v>#NUM!</v>
      </c>
      <c r="BH2813" t="e">
        <f t="shared" si="131"/>
        <v>#NUM!</v>
      </c>
      <c r="BI2813" t="str">
        <f>VLOOKUP(H2813,Sheet2!$A$1:$B$270,2,FALSE)</f>
        <v>SIDOARJO</v>
      </c>
    </row>
    <row r="2814" spans="1:61">
      <c r="A2814">
        <v>2813</v>
      </c>
      <c r="B2814">
        <v>1002517486</v>
      </c>
      <c r="C2814">
        <v>3</v>
      </c>
      <c r="D2814" t="s">
        <v>51</v>
      </c>
      <c r="E2814">
        <v>4</v>
      </c>
      <c r="F2814" t="s">
        <v>235</v>
      </c>
      <c r="G2814" t="s">
        <v>584</v>
      </c>
      <c r="H2814" t="s">
        <v>1061</v>
      </c>
      <c r="I2814" t="s">
        <v>213</v>
      </c>
      <c r="J2814" t="s">
        <v>214</v>
      </c>
      <c r="K2814" t="s">
        <v>149</v>
      </c>
      <c r="M2814" t="s">
        <v>76</v>
      </c>
      <c r="N2814" t="s">
        <v>216</v>
      </c>
      <c r="O2814" s="57">
        <v>46244.48641203704</v>
      </c>
      <c r="P2814" s="57">
        <v>46244.57880787037</v>
      </c>
      <c r="Q2814">
        <v>69360972</v>
      </c>
      <c r="S2814">
        <v>142566102106</v>
      </c>
      <c r="T2814" t="s">
        <v>4870</v>
      </c>
      <c r="U2814" t="s">
        <v>6910</v>
      </c>
      <c r="V2814" t="s">
        <v>6911</v>
      </c>
      <c r="Z2814">
        <v>110.83924766</v>
      </c>
      <c r="AA2814">
        <v>-7.5358822200000004</v>
      </c>
      <c r="AB2814" t="s">
        <v>4873</v>
      </c>
      <c r="AC2814" t="s">
        <v>217</v>
      </c>
      <c r="AL2814" t="s">
        <v>218</v>
      </c>
      <c r="AM2814" t="s">
        <v>6912</v>
      </c>
      <c r="AN2814" t="s">
        <v>6</v>
      </c>
      <c r="AO2814" s="57">
        <v>46303.496307870373</v>
      </c>
      <c r="AR2814" t="s">
        <v>219</v>
      </c>
      <c r="AS2814" t="s">
        <v>1061</v>
      </c>
      <c r="AT2814" t="s">
        <v>231</v>
      </c>
      <c r="AU2814">
        <v>20260810</v>
      </c>
      <c r="AV2814" t="s">
        <v>222</v>
      </c>
      <c r="AW2814" t="s">
        <v>572</v>
      </c>
      <c r="AX2814" t="s">
        <v>223</v>
      </c>
      <c r="BA2814" s="57">
        <v>46244.291666666664</v>
      </c>
      <c r="BB2814" t="s">
        <v>6912</v>
      </c>
      <c r="BC2814">
        <v>2026</v>
      </c>
      <c r="BD2814">
        <v>8</v>
      </c>
      <c r="BE2814">
        <v>10</v>
      </c>
      <c r="BF2814" s="6">
        <f t="shared" si="129"/>
        <v>46244</v>
      </c>
      <c r="BG2814">
        <f t="shared" si="130"/>
        <v>-0.29166666666424135</v>
      </c>
      <c r="BH2814" t="str">
        <f t="shared" si="131"/>
        <v>COMPLY</v>
      </c>
      <c r="BI2814" t="e">
        <f>VLOOKUP(H2814,Sheet2!$A$1:$B$270,2,FALSE)</f>
        <v>#N/A</v>
      </c>
    </row>
    <row r="2815" spans="1:61">
      <c r="A2815">
        <v>2814</v>
      </c>
      <c r="B2815">
        <v>1002510390</v>
      </c>
      <c r="C2815">
        <v>3</v>
      </c>
      <c r="D2815" t="s">
        <v>55</v>
      </c>
      <c r="E2815">
        <v>5</v>
      </c>
      <c r="F2815" t="s">
        <v>228</v>
      </c>
      <c r="G2815" t="s">
        <v>127</v>
      </c>
      <c r="H2815" t="s">
        <v>330</v>
      </c>
      <c r="I2815" t="s">
        <v>213</v>
      </c>
      <c r="J2815" t="s">
        <v>214</v>
      </c>
      <c r="K2815" t="s">
        <v>149</v>
      </c>
      <c r="M2815" t="s">
        <v>586</v>
      </c>
      <c r="N2815" t="s">
        <v>216</v>
      </c>
      <c r="O2815" s="57">
        <v>46239.523981481485</v>
      </c>
      <c r="P2815" s="57">
        <v>46244.401817129627</v>
      </c>
      <c r="Q2815">
        <v>69359080</v>
      </c>
      <c r="S2815">
        <v>152431232313</v>
      </c>
      <c r="T2815" t="s">
        <v>4283</v>
      </c>
      <c r="U2815" t="s">
        <v>4284</v>
      </c>
      <c r="V2815" t="s">
        <v>4285</v>
      </c>
      <c r="Z2815">
        <v>113.8145935</v>
      </c>
      <c r="AA2815">
        <v>-6.9023933</v>
      </c>
      <c r="AB2815" t="s">
        <v>4286</v>
      </c>
      <c r="AC2815" t="s">
        <v>230</v>
      </c>
      <c r="AL2815" t="s">
        <v>218</v>
      </c>
      <c r="AM2815" t="s">
        <v>4287</v>
      </c>
      <c r="AN2815" t="s">
        <v>6</v>
      </c>
      <c r="AO2815" s="57">
        <v>46150.528032407405</v>
      </c>
      <c r="AP2815" s="57">
        <v>46241.333333333336</v>
      </c>
      <c r="AQ2815" t="s">
        <v>564</v>
      </c>
      <c r="AR2815" t="s">
        <v>14</v>
      </c>
      <c r="AS2815" t="s">
        <v>330</v>
      </c>
      <c r="AT2815" t="s">
        <v>231</v>
      </c>
      <c r="AV2815" t="s">
        <v>587</v>
      </c>
      <c r="AW2815" t="s">
        <v>561</v>
      </c>
      <c r="AX2815" t="s">
        <v>223</v>
      </c>
      <c r="BA2815" s="57">
        <v>46241.333333333336</v>
      </c>
      <c r="BB2815" t="s">
        <v>4287</v>
      </c>
      <c r="BF2815" s="6" t="e">
        <f t="shared" si="129"/>
        <v>#NUM!</v>
      </c>
      <c r="BG2815" t="e">
        <f t="shared" si="130"/>
        <v>#NUM!</v>
      </c>
      <c r="BH2815" t="e">
        <f t="shared" si="131"/>
        <v>#NUM!</v>
      </c>
      <c r="BI2815" t="str">
        <f>VLOOKUP(H2815,Sheet2!$A$1:$B$270,2,FALSE)</f>
        <v>MADURA</v>
      </c>
    </row>
    <row r="2816" spans="1:61">
      <c r="A2816">
        <v>2815</v>
      </c>
      <c r="B2816">
        <v>1002509116</v>
      </c>
      <c r="C2816">
        <v>3</v>
      </c>
      <c r="D2816" t="s">
        <v>55</v>
      </c>
      <c r="E2816">
        <v>5</v>
      </c>
      <c r="F2816" t="s">
        <v>228</v>
      </c>
      <c r="G2816" t="s">
        <v>127</v>
      </c>
      <c r="H2816" t="s">
        <v>330</v>
      </c>
      <c r="I2816" t="s">
        <v>213</v>
      </c>
      <c r="J2816" t="s">
        <v>214</v>
      </c>
      <c r="K2816" t="s">
        <v>149</v>
      </c>
      <c r="M2816" t="s">
        <v>236</v>
      </c>
      <c r="N2816" t="s">
        <v>216</v>
      </c>
      <c r="O2816" s="57">
        <v>46238.689409722225</v>
      </c>
      <c r="P2816" s="57">
        <v>46239.48233796296</v>
      </c>
      <c r="Q2816">
        <v>69358530</v>
      </c>
      <c r="S2816">
        <v>152431232302</v>
      </c>
      <c r="T2816" t="s">
        <v>4290</v>
      </c>
      <c r="U2816" t="s">
        <v>4291</v>
      </c>
      <c r="Z2816">
        <v>113.8145935</v>
      </c>
      <c r="AA2816">
        <v>-6.9023933</v>
      </c>
      <c r="AB2816" t="s">
        <v>4292</v>
      </c>
      <c r="AC2816" t="s">
        <v>230</v>
      </c>
      <c r="AO2816" s="57">
        <v>46120.694421296299</v>
      </c>
      <c r="AR2816" t="s">
        <v>312</v>
      </c>
      <c r="AS2816" t="s">
        <v>330</v>
      </c>
      <c r="AT2816" t="s">
        <v>231</v>
      </c>
      <c r="AV2816" t="s">
        <v>1040</v>
      </c>
      <c r="AW2816" t="s">
        <v>561</v>
      </c>
      <c r="AX2816" t="s">
        <v>223</v>
      </c>
      <c r="AZ2816" t="s">
        <v>1040</v>
      </c>
      <c r="BF2816" s="6" t="e">
        <f t="shared" si="129"/>
        <v>#NUM!</v>
      </c>
      <c r="BG2816" t="e">
        <f t="shared" si="130"/>
        <v>#NUM!</v>
      </c>
      <c r="BH2816" t="e">
        <f t="shared" si="131"/>
        <v>#NUM!</v>
      </c>
      <c r="BI2816" t="str">
        <f>VLOOKUP(H2816,Sheet2!$A$1:$B$270,2,FALSE)</f>
        <v>MADURA</v>
      </c>
    </row>
    <row r="2817" spans="1:61">
      <c r="A2817">
        <v>2816</v>
      </c>
      <c r="B2817">
        <v>1002520180</v>
      </c>
      <c r="C2817">
        <v>3</v>
      </c>
      <c r="D2817" t="s">
        <v>51</v>
      </c>
      <c r="E2817">
        <v>4</v>
      </c>
      <c r="F2817" t="s">
        <v>235</v>
      </c>
      <c r="G2817" t="s">
        <v>584</v>
      </c>
      <c r="H2817" t="s">
        <v>990</v>
      </c>
      <c r="I2817" t="s">
        <v>9791</v>
      </c>
      <c r="J2817" t="s">
        <v>214</v>
      </c>
      <c r="K2817" t="s">
        <v>149</v>
      </c>
      <c r="M2817" t="s">
        <v>76</v>
      </c>
      <c r="N2817" t="s">
        <v>9792</v>
      </c>
      <c r="O2817" s="57">
        <v>46245.600173611114</v>
      </c>
      <c r="P2817" s="57">
        <v>46246.452986111108</v>
      </c>
      <c r="Q2817">
        <v>69363422</v>
      </c>
      <c r="S2817">
        <v>146514602625</v>
      </c>
      <c r="T2817" t="s">
        <v>13811</v>
      </c>
      <c r="U2817" t="s">
        <v>13812</v>
      </c>
      <c r="V2817" t="s">
        <v>13813</v>
      </c>
      <c r="Z2817">
        <v>110.821018988202</v>
      </c>
      <c r="AA2817">
        <v>-7.5664135840689797</v>
      </c>
      <c r="AB2817" t="s">
        <v>13814</v>
      </c>
      <c r="AC2817" t="s">
        <v>291</v>
      </c>
      <c r="AL2817" t="s">
        <v>218</v>
      </c>
      <c r="AM2817">
        <v>82313221263</v>
      </c>
      <c r="AN2817" t="s">
        <v>6</v>
      </c>
      <c r="AO2817" s="57">
        <v>46334.610983796294</v>
      </c>
      <c r="AR2817" t="s">
        <v>219</v>
      </c>
      <c r="AS2817" t="s">
        <v>990</v>
      </c>
      <c r="AT2817" t="s">
        <v>231</v>
      </c>
      <c r="AU2817">
        <v>20260812</v>
      </c>
      <c r="AV2817" t="s">
        <v>222</v>
      </c>
      <c r="AW2817" t="s">
        <v>9797</v>
      </c>
      <c r="AX2817" t="s">
        <v>223</v>
      </c>
      <c r="BA2817" s="57">
        <v>46245.5</v>
      </c>
      <c r="BB2817">
        <v>82313221263</v>
      </c>
      <c r="BC2817">
        <v>2026</v>
      </c>
      <c r="BD2817">
        <v>8</v>
      </c>
      <c r="BE2817">
        <v>12</v>
      </c>
      <c r="BF2817" s="6">
        <f t="shared" si="129"/>
        <v>46246</v>
      </c>
      <c r="BG2817">
        <f t="shared" si="130"/>
        <v>0.5</v>
      </c>
      <c r="BH2817" t="str">
        <f t="shared" si="131"/>
        <v>COMPLY</v>
      </c>
      <c r="BI2817" t="e">
        <f>VLOOKUP(H2817,Sheet2!$A$1:$B$270,2,FALSE)</f>
        <v>#N/A</v>
      </c>
    </row>
    <row r="2818" spans="1:61">
      <c r="A2818">
        <v>2817</v>
      </c>
      <c r="B2818">
        <v>1002511718</v>
      </c>
      <c r="C2818">
        <v>3</v>
      </c>
      <c r="D2818" t="s">
        <v>45</v>
      </c>
      <c r="E2818">
        <v>5</v>
      </c>
      <c r="F2818" t="s">
        <v>211</v>
      </c>
      <c r="G2818" t="s">
        <v>118</v>
      </c>
      <c r="H2818" t="s">
        <v>464</v>
      </c>
      <c r="I2818" t="s">
        <v>9798</v>
      </c>
      <c r="J2818" t="s">
        <v>214</v>
      </c>
      <c r="K2818" t="s">
        <v>149</v>
      </c>
      <c r="M2818" t="s">
        <v>76</v>
      </c>
      <c r="N2818" t="s">
        <v>10252</v>
      </c>
      <c r="O2818" s="57">
        <v>46240.422719907408</v>
      </c>
      <c r="P2818" s="57">
        <v>46240.550393518519</v>
      </c>
      <c r="Q2818">
        <v>69352608</v>
      </c>
      <c r="S2818">
        <v>172608206215</v>
      </c>
      <c r="T2818" t="s">
        <v>13815</v>
      </c>
      <c r="U2818" t="s">
        <v>13665</v>
      </c>
      <c r="V2818" t="s">
        <v>13816</v>
      </c>
      <c r="Z2818">
        <v>116.76226749999999</v>
      </c>
      <c r="AA2818">
        <v>-8.9674847999999994</v>
      </c>
      <c r="AB2818" t="s">
        <v>13817</v>
      </c>
      <c r="AC2818" t="s">
        <v>226</v>
      </c>
      <c r="AL2818" t="s">
        <v>218</v>
      </c>
      <c r="AM2818" t="s">
        <v>11851</v>
      </c>
      <c r="AN2818" t="s">
        <v>6</v>
      </c>
      <c r="AO2818" s="57">
        <v>46181.423634259256</v>
      </c>
      <c r="AR2818" t="s">
        <v>219</v>
      </c>
      <c r="AS2818" t="s">
        <v>464</v>
      </c>
      <c r="AT2818" t="s">
        <v>231</v>
      </c>
      <c r="AU2818">
        <v>20260806</v>
      </c>
      <c r="AV2818" t="s">
        <v>222</v>
      </c>
      <c r="AW2818" t="s">
        <v>8022</v>
      </c>
      <c r="AX2818" t="s">
        <v>223</v>
      </c>
      <c r="BA2818" s="57">
        <v>25569.291666666668</v>
      </c>
      <c r="BB2818" t="s">
        <v>11851</v>
      </c>
      <c r="BC2818">
        <v>2026</v>
      </c>
      <c r="BD2818">
        <v>8</v>
      </c>
      <c r="BE2818">
        <v>6</v>
      </c>
      <c r="BF2818" s="6">
        <f t="shared" si="129"/>
        <v>46240</v>
      </c>
      <c r="BG2818">
        <f t="shared" si="130"/>
        <v>20670.708333333332</v>
      </c>
      <c r="BH2818" t="str">
        <f t="shared" si="131"/>
        <v>NOT COMPLY</v>
      </c>
      <c r="BI2818" t="str">
        <f>VLOOKUP(H2818,Sheet2!$A$1:$B$270,2,FALSE)</f>
        <v>SUMBAWA</v>
      </c>
    </row>
    <row r="2819" spans="1:61">
      <c r="A2819">
        <v>2818</v>
      </c>
      <c r="B2819">
        <v>1002525441</v>
      </c>
      <c r="C2819">
        <v>3</v>
      </c>
      <c r="D2819" t="s">
        <v>55</v>
      </c>
      <c r="E2819">
        <v>5</v>
      </c>
      <c r="F2819" t="s">
        <v>313</v>
      </c>
      <c r="G2819" t="s">
        <v>126</v>
      </c>
      <c r="H2819" t="s">
        <v>363</v>
      </c>
      <c r="I2819" t="s">
        <v>213</v>
      </c>
      <c r="J2819" t="s">
        <v>214</v>
      </c>
      <c r="K2819" t="s">
        <v>149</v>
      </c>
      <c r="M2819" t="s">
        <v>76</v>
      </c>
      <c r="N2819" t="s">
        <v>216</v>
      </c>
      <c r="O2819" s="57">
        <v>46248.3516087963</v>
      </c>
      <c r="P2819" s="57">
        <v>46248.695034722223</v>
      </c>
      <c r="Q2819">
        <v>69365601</v>
      </c>
      <c r="S2819">
        <v>152310255729</v>
      </c>
      <c r="T2819" t="s">
        <v>13818</v>
      </c>
      <c r="U2819" t="s">
        <v>13819</v>
      </c>
      <c r="V2819" t="s">
        <v>13820</v>
      </c>
      <c r="Z2819">
        <v>112.7789046</v>
      </c>
      <c r="AA2819">
        <v>-7.3325562</v>
      </c>
      <c r="AB2819" t="s">
        <v>13821</v>
      </c>
      <c r="AC2819" t="s">
        <v>230</v>
      </c>
      <c r="AL2819" t="s">
        <v>218</v>
      </c>
      <c r="AM2819" t="s">
        <v>13822</v>
      </c>
      <c r="AN2819" t="s">
        <v>6</v>
      </c>
      <c r="AO2819" t="s">
        <v>10062</v>
      </c>
      <c r="AP2819" s="57">
        <v>46249.333333333336</v>
      </c>
      <c r="AR2819" t="s">
        <v>219</v>
      </c>
      <c r="AS2819" t="s">
        <v>363</v>
      </c>
      <c r="AT2819" t="s">
        <v>231</v>
      </c>
      <c r="AU2819">
        <v>20260814</v>
      </c>
      <c r="AV2819" t="s">
        <v>222</v>
      </c>
      <c r="AW2819" t="s">
        <v>561</v>
      </c>
      <c r="AX2819" t="s">
        <v>223</v>
      </c>
      <c r="BA2819" s="57">
        <v>46249.333333333336</v>
      </c>
      <c r="BB2819" t="s">
        <v>13822</v>
      </c>
      <c r="BC2819">
        <v>2026</v>
      </c>
      <c r="BD2819">
        <v>8</v>
      </c>
      <c r="BE2819">
        <v>14</v>
      </c>
      <c r="BF2819" s="6">
        <f t="shared" ref="BF2819:BF2882" si="132">DATE(BC2819,BD2819,BE2819)</f>
        <v>46248</v>
      </c>
      <c r="BG2819">
        <f t="shared" ref="BG2819:BG2882" si="133">BF2819-BA2819</f>
        <v>-1.3333333333357587</v>
      </c>
      <c r="BH2819" t="str">
        <f t="shared" ref="BH2819:BH2882" si="134">IF(BG2819=1,"COMPLY",IF(BG2819&lt;1,"COMPLY","NOT COMPLY"))</f>
        <v>COMPLY</v>
      </c>
      <c r="BI2819" t="str">
        <f>VLOOKUP(H2819,Sheet2!$A$1:$B$270,2,FALSE)</f>
        <v>SURABAYA SELATAN</v>
      </c>
    </row>
    <row r="2820" spans="1:61">
      <c r="A2820">
        <v>2819</v>
      </c>
      <c r="B2820">
        <v>1002517802</v>
      </c>
      <c r="C2820">
        <v>3</v>
      </c>
      <c r="D2820" t="s">
        <v>38</v>
      </c>
      <c r="E2820">
        <v>5</v>
      </c>
      <c r="F2820" t="s">
        <v>90</v>
      </c>
      <c r="G2820" t="s">
        <v>90</v>
      </c>
      <c r="H2820" t="s">
        <v>354</v>
      </c>
      <c r="I2820" t="s">
        <v>213</v>
      </c>
      <c r="J2820" t="s">
        <v>214</v>
      </c>
      <c r="K2820" t="s">
        <v>149</v>
      </c>
      <c r="L2820" t="s">
        <v>215</v>
      </c>
      <c r="M2820" t="s">
        <v>76</v>
      </c>
      <c r="N2820" t="s">
        <v>216</v>
      </c>
      <c r="O2820" s="57">
        <v>46244.568009259259</v>
      </c>
      <c r="P2820" s="57">
        <v>46245.592905092592</v>
      </c>
      <c r="Q2820">
        <v>69362450</v>
      </c>
      <c r="S2820">
        <v>152639219408</v>
      </c>
      <c r="T2820" t="s">
        <v>6918</v>
      </c>
      <c r="U2820" t="s">
        <v>6919</v>
      </c>
      <c r="V2820" t="s">
        <v>6920</v>
      </c>
      <c r="Z2820">
        <v>112.148356027901</v>
      </c>
      <c r="AA2820">
        <v>-7.7344391525990996</v>
      </c>
      <c r="AB2820" t="s">
        <v>6921</v>
      </c>
      <c r="AC2820" t="s">
        <v>217</v>
      </c>
      <c r="AL2820" t="s">
        <v>218</v>
      </c>
      <c r="AM2820" t="s">
        <v>6922</v>
      </c>
      <c r="AN2820" t="s">
        <v>6</v>
      </c>
      <c r="AO2820" s="57">
        <v>46303.569293981483</v>
      </c>
      <c r="AP2820" s="57">
        <v>46245.541666666664</v>
      </c>
      <c r="AR2820" t="s">
        <v>219</v>
      </c>
      <c r="AS2820" t="s">
        <v>354</v>
      </c>
      <c r="AT2820" t="s">
        <v>231</v>
      </c>
      <c r="AU2820">
        <v>20260811</v>
      </c>
      <c r="AV2820" t="s">
        <v>222</v>
      </c>
      <c r="AW2820" t="s">
        <v>1010</v>
      </c>
      <c r="AX2820" t="s">
        <v>223</v>
      </c>
      <c r="BA2820" s="57">
        <v>46245.541666666664</v>
      </c>
      <c r="BB2820" t="s">
        <v>6922</v>
      </c>
      <c r="BC2820">
        <v>2026</v>
      </c>
      <c r="BD2820">
        <v>8</v>
      </c>
      <c r="BE2820">
        <v>11</v>
      </c>
      <c r="BF2820" s="6">
        <f t="shared" si="132"/>
        <v>46245</v>
      </c>
      <c r="BG2820">
        <f t="shared" si="133"/>
        <v>-0.54166666666424135</v>
      </c>
      <c r="BH2820" t="str">
        <f t="shared" si="134"/>
        <v>COMPLY</v>
      </c>
      <c r="BI2820" t="str">
        <f>VLOOKUP(H2820,Sheet2!$A$1:$B$270,2,FALSE)</f>
        <v>KEDIRI</v>
      </c>
    </row>
    <row r="2821" spans="1:61">
      <c r="A2821">
        <v>2820</v>
      </c>
      <c r="B2821">
        <v>1002530446</v>
      </c>
      <c r="C2821">
        <v>3</v>
      </c>
      <c r="D2821" t="s">
        <v>55</v>
      </c>
      <c r="E2821">
        <v>5</v>
      </c>
      <c r="F2821" t="s">
        <v>265</v>
      </c>
      <c r="G2821" t="s">
        <v>122</v>
      </c>
      <c r="H2821" t="s">
        <v>355</v>
      </c>
      <c r="I2821" t="s">
        <v>213</v>
      </c>
      <c r="J2821" t="s">
        <v>214</v>
      </c>
      <c r="K2821" t="s">
        <v>149</v>
      </c>
      <c r="M2821" t="s">
        <v>76</v>
      </c>
      <c r="N2821" t="s">
        <v>216</v>
      </c>
      <c r="O2821" s="57">
        <v>46251.380439814813</v>
      </c>
      <c r="P2821" s="57">
        <v>46251.522534722222</v>
      </c>
      <c r="Q2821">
        <v>69336387</v>
      </c>
      <c r="R2821">
        <v>3135947349</v>
      </c>
      <c r="S2821">
        <v>152421262359</v>
      </c>
      <c r="T2821" t="s">
        <v>13823</v>
      </c>
      <c r="U2821" t="s">
        <v>13824</v>
      </c>
      <c r="V2821" t="s">
        <v>13825</v>
      </c>
      <c r="Z2821">
        <v>112.65562</v>
      </c>
      <c r="AA2821">
        <v>-7.1679500000000003</v>
      </c>
      <c r="AB2821" t="s">
        <v>13826</v>
      </c>
      <c r="AC2821" t="s">
        <v>230</v>
      </c>
      <c r="AL2821" t="s">
        <v>218</v>
      </c>
      <c r="AM2821" t="s">
        <v>13827</v>
      </c>
      <c r="AN2821" t="s">
        <v>6</v>
      </c>
      <c r="AO2821" t="s">
        <v>12270</v>
      </c>
      <c r="AR2821" t="s">
        <v>219</v>
      </c>
      <c r="AS2821" t="s">
        <v>355</v>
      </c>
      <c r="AT2821" t="s">
        <v>231</v>
      </c>
      <c r="AU2821">
        <v>20260817</v>
      </c>
      <c r="AV2821" t="s">
        <v>222</v>
      </c>
      <c r="AW2821" t="s">
        <v>613</v>
      </c>
      <c r="AX2821" t="s">
        <v>223</v>
      </c>
      <c r="BA2821" s="57">
        <v>46251.291666666664</v>
      </c>
      <c r="BB2821" t="s">
        <v>13827</v>
      </c>
      <c r="BC2821">
        <v>2026</v>
      </c>
      <c r="BD2821">
        <v>8</v>
      </c>
      <c r="BE2821">
        <v>17</v>
      </c>
      <c r="BF2821" s="6">
        <f t="shared" si="132"/>
        <v>46251</v>
      </c>
      <c r="BG2821">
        <f t="shared" si="133"/>
        <v>-0.29166666666424135</v>
      </c>
      <c r="BH2821" t="str">
        <f t="shared" si="134"/>
        <v>COMPLY</v>
      </c>
      <c r="BI2821" t="str">
        <f>VLOOKUP(H2821,Sheet2!$A$1:$B$270,2,FALSE)</f>
        <v>GRESIK</v>
      </c>
    </row>
    <row r="2822" spans="1:61">
      <c r="A2822">
        <v>2821</v>
      </c>
      <c r="B2822">
        <v>1002530552</v>
      </c>
      <c r="C2822">
        <v>3</v>
      </c>
      <c r="D2822" t="s">
        <v>38</v>
      </c>
      <c r="E2822">
        <v>5</v>
      </c>
      <c r="F2822" t="s">
        <v>250</v>
      </c>
      <c r="G2822" t="s">
        <v>91</v>
      </c>
      <c r="H2822" t="s">
        <v>446</v>
      </c>
      <c r="I2822" t="s">
        <v>213</v>
      </c>
      <c r="J2822" t="s">
        <v>214</v>
      </c>
      <c r="K2822" t="s">
        <v>149</v>
      </c>
      <c r="L2822" t="s">
        <v>215</v>
      </c>
      <c r="M2822" t="s">
        <v>76</v>
      </c>
      <c r="N2822" t="s">
        <v>216</v>
      </c>
      <c r="O2822" s="57">
        <v>46251.42496527778</v>
      </c>
      <c r="P2822" s="57">
        <v>46251.863263888888</v>
      </c>
      <c r="Q2822">
        <v>69367891</v>
      </c>
      <c r="S2822">
        <v>152708208115</v>
      </c>
      <c r="T2822" t="s">
        <v>13828</v>
      </c>
      <c r="U2822" t="s">
        <v>13829</v>
      </c>
      <c r="V2822" t="s">
        <v>13830</v>
      </c>
      <c r="Z2822">
        <v>112.665311231174</v>
      </c>
      <c r="AA2822">
        <v>-8.0412576560794005</v>
      </c>
      <c r="AB2822" t="s">
        <v>13831</v>
      </c>
      <c r="AC2822" t="s">
        <v>237</v>
      </c>
      <c r="AL2822" t="s">
        <v>218</v>
      </c>
      <c r="AM2822" t="s">
        <v>12318</v>
      </c>
      <c r="AN2822" t="s">
        <v>6</v>
      </c>
      <c r="AO2822" t="s">
        <v>12200</v>
      </c>
      <c r="AP2822" s="57">
        <v>46252.333333333336</v>
      </c>
      <c r="AR2822" t="s">
        <v>219</v>
      </c>
      <c r="AS2822" t="s">
        <v>446</v>
      </c>
      <c r="AT2822" t="s">
        <v>231</v>
      </c>
      <c r="AU2822">
        <v>20260817</v>
      </c>
      <c r="AV2822" t="s">
        <v>222</v>
      </c>
      <c r="AW2822" t="s">
        <v>1021</v>
      </c>
      <c r="AX2822" t="s">
        <v>223</v>
      </c>
      <c r="BA2822" s="57">
        <v>46252.333333333336</v>
      </c>
      <c r="BB2822" t="s">
        <v>12318</v>
      </c>
      <c r="BC2822">
        <v>2026</v>
      </c>
      <c r="BD2822">
        <v>8</v>
      </c>
      <c r="BE2822">
        <v>17</v>
      </c>
      <c r="BF2822" s="6">
        <f t="shared" si="132"/>
        <v>46251</v>
      </c>
      <c r="BG2822">
        <f t="shared" si="133"/>
        <v>-1.3333333333357587</v>
      </c>
      <c r="BH2822" t="str">
        <f t="shared" si="134"/>
        <v>COMPLY</v>
      </c>
      <c r="BI2822" t="str">
        <f>VLOOKUP(H2822,Sheet2!$A$1:$B$270,2,FALSE)</f>
        <v>MALANG</v>
      </c>
    </row>
    <row r="2823" spans="1:61">
      <c r="A2823">
        <v>2822</v>
      </c>
      <c r="B2823">
        <v>1002523053</v>
      </c>
      <c r="C2823">
        <v>3</v>
      </c>
      <c r="D2823" t="s">
        <v>59</v>
      </c>
      <c r="E2823">
        <v>4</v>
      </c>
      <c r="F2823" t="s">
        <v>567</v>
      </c>
      <c r="G2823" t="s">
        <v>609</v>
      </c>
      <c r="H2823" t="s">
        <v>936</v>
      </c>
      <c r="I2823" t="s">
        <v>9791</v>
      </c>
      <c r="J2823" t="s">
        <v>214</v>
      </c>
      <c r="K2823" t="s">
        <v>149</v>
      </c>
      <c r="M2823" t="s">
        <v>277</v>
      </c>
      <c r="N2823" t="s">
        <v>10136</v>
      </c>
      <c r="O2823" s="57">
        <v>46246.73673611111</v>
      </c>
      <c r="P2823" s="57">
        <v>46248.47415509259</v>
      </c>
      <c r="Q2823">
        <v>69364608</v>
      </c>
      <c r="S2823">
        <v>146113145559</v>
      </c>
      <c r="T2823" t="s">
        <v>10532</v>
      </c>
      <c r="U2823" t="s">
        <v>10533</v>
      </c>
      <c r="V2823" t="s">
        <v>13832</v>
      </c>
      <c r="Z2823">
        <v>110.36428400250399</v>
      </c>
      <c r="AA2823">
        <v>-7.7998673316137896</v>
      </c>
      <c r="AB2823" t="s">
        <v>11483</v>
      </c>
      <c r="AC2823" t="s">
        <v>226</v>
      </c>
      <c r="AL2823" t="s">
        <v>218</v>
      </c>
      <c r="AM2823" t="s">
        <v>11483</v>
      </c>
      <c r="AN2823" t="s">
        <v>6</v>
      </c>
      <c r="AO2823" s="57">
        <v>46364.74690972222</v>
      </c>
      <c r="AQ2823" t="s">
        <v>248</v>
      </c>
      <c r="AR2823" t="s">
        <v>278</v>
      </c>
      <c r="AS2823" t="s">
        <v>936</v>
      </c>
      <c r="AT2823" t="s">
        <v>231</v>
      </c>
      <c r="AV2823" t="s">
        <v>13833</v>
      </c>
      <c r="AW2823" t="s">
        <v>10347</v>
      </c>
      <c r="AX2823" t="s">
        <v>223</v>
      </c>
      <c r="BA2823" s="57">
        <v>46246.583333333336</v>
      </c>
      <c r="BB2823" t="s">
        <v>11483</v>
      </c>
      <c r="BF2823" s="6" t="e">
        <f t="shared" si="132"/>
        <v>#NUM!</v>
      </c>
      <c r="BG2823" t="e">
        <f t="shared" si="133"/>
        <v>#NUM!</v>
      </c>
      <c r="BH2823" t="e">
        <f t="shared" si="134"/>
        <v>#NUM!</v>
      </c>
      <c r="BI2823" t="e">
        <f>VLOOKUP(H2823,Sheet2!$A$1:$B$270,2,FALSE)</f>
        <v>#N/A</v>
      </c>
    </row>
    <row r="2824" spans="1:61">
      <c r="A2824">
        <v>2823</v>
      </c>
      <c r="B2824">
        <v>1002530720</v>
      </c>
      <c r="C2824">
        <v>3</v>
      </c>
      <c r="D2824" t="s">
        <v>38</v>
      </c>
      <c r="E2824">
        <v>5</v>
      </c>
      <c r="F2824" t="s">
        <v>92</v>
      </c>
      <c r="G2824" t="s">
        <v>95</v>
      </c>
      <c r="H2824" t="s">
        <v>361</v>
      </c>
      <c r="I2824" t="s">
        <v>213</v>
      </c>
      <c r="J2824" t="s">
        <v>214</v>
      </c>
      <c r="K2824" t="s">
        <v>149</v>
      </c>
      <c r="L2824" t="s">
        <v>215</v>
      </c>
      <c r="M2824" t="s">
        <v>225</v>
      </c>
      <c r="N2824" t="s">
        <v>216</v>
      </c>
      <c r="O2824" s="57">
        <v>46251.491631944446</v>
      </c>
      <c r="P2824" s="57">
        <v>46252.338831018518</v>
      </c>
      <c r="Q2824">
        <v>69367984</v>
      </c>
      <c r="S2824">
        <v>152607221716</v>
      </c>
      <c r="T2824" t="s">
        <v>13834</v>
      </c>
      <c r="U2824" t="s">
        <v>13835</v>
      </c>
      <c r="V2824" t="s">
        <v>13836</v>
      </c>
      <c r="Z2824">
        <v>111.23085500000001</v>
      </c>
      <c r="AA2824">
        <v>-8.0676609999999993</v>
      </c>
      <c r="AB2824" t="s">
        <v>13837</v>
      </c>
      <c r="AC2824" t="s">
        <v>237</v>
      </c>
      <c r="AL2824" t="s">
        <v>218</v>
      </c>
      <c r="AM2824" t="s">
        <v>13838</v>
      </c>
      <c r="AN2824" t="s">
        <v>6</v>
      </c>
      <c r="AO2824" t="s">
        <v>10251</v>
      </c>
      <c r="AP2824" s="57">
        <v>46252.333333333336</v>
      </c>
      <c r="AR2824" t="s">
        <v>18</v>
      </c>
      <c r="AS2824" t="s">
        <v>361</v>
      </c>
      <c r="AT2824" t="s">
        <v>231</v>
      </c>
      <c r="AV2824" t="s">
        <v>227</v>
      </c>
      <c r="AW2824" t="s">
        <v>1023</v>
      </c>
      <c r="AX2824" t="s">
        <v>223</v>
      </c>
      <c r="BA2824" s="57">
        <v>46252.333333333336</v>
      </c>
      <c r="BB2824" t="s">
        <v>13838</v>
      </c>
      <c r="BF2824" s="6" t="e">
        <f t="shared" si="132"/>
        <v>#NUM!</v>
      </c>
      <c r="BG2824" t="e">
        <f t="shared" si="133"/>
        <v>#NUM!</v>
      </c>
      <c r="BH2824" t="e">
        <f t="shared" si="134"/>
        <v>#NUM!</v>
      </c>
      <c r="BI2824" t="str">
        <f>VLOOKUP(H2824,Sheet2!$A$1:$B$270,2,FALSE)</f>
        <v>PONOROGO</v>
      </c>
    </row>
    <row r="2825" spans="1:61">
      <c r="A2825">
        <v>2824</v>
      </c>
      <c r="B2825">
        <v>1002519366</v>
      </c>
      <c r="C2825">
        <v>3</v>
      </c>
      <c r="D2825" t="s">
        <v>49</v>
      </c>
      <c r="E2825">
        <v>4</v>
      </c>
      <c r="F2825" t="s">
        <v>252</v>
      </c>
      <c r="G2825" t="s">
        <v>553</v>
      </c>
      <c r="H2825" t="s">
        <v>945</v>
      </c>
      <c r="I2825" t="s">
        <v>213</v>
      </c>
      <c r="J2825" t="s">
        <v>214</v>
      </c>
      <c r="K2825" t="s">
        <v>149</v>
      </c>
      <c r="M2825" t="s">
        <v>236</v>
      </c>
      <c r="N2825" t="s">
        <v>216</v>
      </c>
      <c r="O2825" s="57">
        <v>46245.4531712963</v>
      </c>
      <c r="P2825" s="57">
        <v>46248.583182870374</v>
      </c>
      <c r="Q2825">
        <v>69363076</v>
      </c>
      <c r="S2825">
        <v>142205105791</v>
      </c>
      <c r="T2825" t="s">
        <v>7892</v>
      </c>
      <c r="U2825" t="s">
        <v>7893</v>
      </c>
      <c r="Z2825">
        <v>108.9717311</v>
      </c>
      <c r="AA2825">
        <v>-6.8714279999999999</v>
      </c>
      <c r="AB2825" t="s">
        <v>7894</v>
      </c>
      <c r="AC2825" t="s">
        <v>226</v>
      </c>
      <c r="AO2825" s="57">
        <v>46334.455185185187</v>
      </c>
      <c r="AR2825" t="s">
        <v>312</v>
      </c>
      <c r="AS2825" t="s">
        <v>945</v>
      </c>
      <c r="AT2825" t="s">
        <v>231</v>
      </c>
      <c r="AV2825" t="s">
        <v>13839</v>
      </c>
      <c r="AW2825" t="s">
        <v>561</v>
      </c>
      <c r="AX2825" t="s">
        <v>223</v>
      </c>
      <c r="AZ2825" t="s">
        <v>13839</v>
      </c>
      <c r="BF2825" s="6" t="e">
        <f t="shared" si="132"/>
        <v>#NUM!</v>
      </c>
      <c r="BG2825" t="e">
        <f t="shared" si="133"/>
        <v>#NUM!</v>
      </c>
      <c r="BH2825" t="e">
        <f t="shared" si="134"/>
        <v>#NUM!</v>
      </c>
      <c r="BI2825" t="e">
        <f>VLOOKUP(H2825,Sheet2!$A$1:$B$270,2,FALSE)</f>
        <v>#N/A</v>
      </c>
    </row>
    <row r="2826" spans="1:61">
      <c r="A2826">
        <v>2825</v>
      </c>
      <c r="B2826">
        <v>1002510259</v>
      </c>
      <c r="C2826">
        <v>3</v>
      </c>
      <c r="D2826" t="s">
        <v>49</v>
      </c>
      <c r="E2826">
        <v>4</v>
      </c>
      <c r="F2826" t="s">
        <v>252</v>
      </c>
      <c r="G2826" t="s">
        <v>553</v>
      </c>
      <c r="H2826" t="s">
        <v>559</v>
      </c>
      <c r="I2826" t="s">
        <v>213</v>
      </c>
      <c r="J2826" t="s">
        <v>214</v>
      </c>
      <c r="K2826" t="s">
        <v>149</v>
      </c>
      <c r="L2826" t="s">
        <v>215</v>
      </c>
      <c r="M2826" t="s">
        <v>575</v>
      </c>
      <c r="N2826" t="s">
        <v>216</v>
      </c>
      <c r="O2826" s="57">
        <v>46239.4846875</v>
      </c>
      <c r="P2826" s="57">
        <v>46240.532060185185</v>
      </c>
      <c r="Q2826">
        <v>69359036</v>
      </c>
      <c r="S2826">
        <v>146281107898</v>
      </c>
      <c r="T2826" t="s">
        <v>3090</v>
      </c>
      <c r="U2826" t="s">
        <v>4293</v>
      </c>
      <c r="V2826" t="s">
        <v>4294</v>
      </c>
      <c r="Z2826">
        <v>108.98992</v>
      </c>
      <c r="AA2826">
        <v>-7.2696569999999996</v>
      </c>
      <c r="AB2826" t="s">
        <v>3093</v>
      </c>
      <c r="AC2826" t="s">
        <v>237</v>
      </c>
      <c r="AL2826" t="s">
        <v>218</v>
      </c>
      <c r="AM2826" t="s">
        <v>1453</v>
      </c>
      <c r="AN2826" t="s">
        <v>6</v>
      </c>
      <c r="AO2826" s="57">
        <v>46150.486030092594</v>
      </c>
      <c r="AP2826" s="57">
        <v>46240.333333333336</v>
      </c>
      <c r="AQ2826" t="s">
        <v>564</v>
      </c>
      <c r="AR2826" t="s">
        <v>14</v>
      </c>
      <c r="AS2826" t="s">
        <v>559</v>
      </c>
      <c r="AT2826" t="s">
        <v>231</v>
      </c>
      <c r="AV2826" t="s">
        <v>4295</v>
      </c>
      <c r="AW2826" t="s">
        <v>1018</v>
      </c>
      <c r="AX2826" t="s">
        <v>223</v>
      </c>
      <c r="BA2826" s="57">
        <v>46240.333333333336</v>
      </c>
      <c r="BB2826" t="s">
        <v>1453</v>
      </c>
      <c r="BF2826" s="6" t="e">
        <f t="shared" si="132"/>
        <v>#NUM!</v>
      </c>
      <c r="BG2826" t="e">
        <f t="shared" si="133"/>
        <v>#NUM!</v>
      </c>
      <c r="BH2826" t="e">
        <f t="shared" si="134"/>
        <v>#NUM!</v>
      </c>
      <c r="BI2826" t="e">
        <f>VLOOKUP(H2826,Sheet2!$A$1:$B$270,2,FALSE)</f>
        <v>#N/A</v>
      </c>
    </row>
    <row r="2827" spans="1:61">
      <c r="A2827">
        <v>2826</v>
      </c>
      <c r="B2827">
        <v>1002511732</v>
      </c>
      <c r="C2827">
        <v>3</v>
      </c>
      <c r="D2827" t="s">
        <v>38</v>
      </c>
      <c r="E2827">
        <v>5</v>
      </c>
      <c r="F2827" t="s">
        <v>250</v>
      </c>
      <c r="G2827" t="s">
        <v>91</v>
      </c>
      <c r="H2827" t="s">
        <v>398</v>
      </c>
      <c r="I2827" t="s">
        <v>213</v>
      </c>
      <c r="J2827" t="s">
        <v>214</v>
      </c>
      <c r="K2827" t="s">
        <v>149</v>
      </c>
      <c r="L2827" t="s">
        <v>215</v>
      </c>
      <c r="M2827" t="s">
        <v>76</v>
      </c>
      <c r="N2827" t="s">
        <v>216</v>
      </c>
      <c r="O2827" s="57">
        <v>46240.426354166666</v>
      </c>
      <c r="P2827" s="57">
        <v>46241.68959490741</v>
      </c>
      <c r="Q2827">
        <v>69359704</v>
      </c>
      <c r="S2827">
        <v>152703903443</v>
      </c>
      <c r="T2827" t="s">
        <v>3132</v>
      </c>
      <c r="U2827" t="s">
        <v>3133</v>
      </c>
      <c r="V2827" t="s">
        <v>4296</v>
      </c>
      <c r="Z2827">
        <v>112.61115340000001</v>
      </c>
      <c r="AA2827">
        <v>-7.9431544999999897</v>
      </c>
      <c r="AB2827" t="s">
        <v>4297</v>
      </c>
      <c r="AC2827" t="s">
        <v>237</v>
      </c>
      <c r="AL2827" t="s">
        <v>218</v>
      </c>
      <c r="AM2827" t="s">
        <v>4298</v>
      </c>
      <c r="AN2827" t="s">
        <v>6</v>
      </c>
      <c r="AO2827" s="57">
        <v>46181.434108796297</v>
      </c>
      <c r="AP2827" s="57">
        <v>46241.625</v>
      </c>
      <c r="AR2827" t="s">
        <v>219</v>
      </c>
      <c r="AS2827" t="s">
        <v>398</v>
      </c>
      <c r="AT2827" t="s">
        <v>231</v>
      </c>
      <c r="AU2827">
        <v>20260807</v>
      </c>
      <c r="AV2827" t="s">
        <v>222</v>
      </c>
      <c r="AW2827" t="s">
        <v>1014</v>
      </c>
      <c r="AX2827" t="s">
        <v>223</v>
      </c>
      <c r="BA2827" s="57">
        <v>46241.625</v>
      </c>
      <c r="BB2827" t="s">
        <v>4298</v>
      </c>
      <c r="BC2827">
        <v>2026</v>
      </c>
      <c r="BD2827">
        <v>8</v>
      </c>
      <c r="BE2827">
        <v>7</v>
      </c>
      <c r="BF2827" s="6">
        <f t="shared" si="132"/>
        <v>46241</v>
      </c>
      <c r="BG2827">
        <f t="shared" si="133"/>
        <v>-0.625</v>
      </c>
      <c r="BH2827" t="str">
        <f t="shared" si="134"/>
        <v>COMPLY</v>
      </c>
      <c r="BI2827" t="str">
        <f>VLOOKUP(H2827,Sheet2!$A$1:$B$270,2,FALSE)</f>
        <v>MALANG</v>
      </c>
    </row>
    <row r="2828" spans="1:61">
      <c r="A2828">
        <v>2827</v>
      </c>
      <c r="B2828">
        <v>1002508832</v>
      </c>
      <c r="C2828">
        <v>3</v>
      </c>
      <c r="D2828" t="s">
        <v>34</v>
      </c>
      <c r="E2828">
        <v>5</v>
      </c>
      <c r="F2828" t="s">
        <v>573</v>
      </c>
      <c r="G2828" t="s">
        <v>79</v>
      </c>
      <c r="H2828" t="s">
        <v>471</v>
      </c>
      <c r="I2828" t="s">
        <v>213</v>
      </c>
      <c r="J2828" t="s">
        <v>214</v>
      </c>
      <c r="K2828" t="s">
        <v>149</v>
      </c>
      <c r="M2828" t="s">
        <v>76</v>
      </c>
      <c r="N2828" t="s">
        <v>216</v>
      </c>
      <c r="O2828" s="57">
        <v>46238.635671296295</v>
      </c>
      <c r="P2828" s="57">
        <v>46241.352754629632</v>
      </c>
      <c r="Q2828">
        <v>69358450</v>
      </c>
      <c r="S2828">
        <v>172407213724</v>
      </c>
      <c r="T2828" t="s">
        <v>4299</v>
      </c>
      <c r="U2828" t="s">
        <v>1108</v>
      </c>
      <c r="V2828" t="s">
        <v>4300</v>
      </c>
      <c r="Z2828">
        <v>115.3041858</v>
      </c>
      <c r="AA2828">
        <v>-8.5647649000000001</v>
      </c>
      <c r="AB2828" t="s">
        <v>4301</v>
      </c>
      <c r="AC2828" t="s">
        <v>230</v>
      </c>
      <c r="AL2828" t="s">
        <v>218</v>
      </c>
      <c r="AM2828" t="s">
        <v>2852</v>
      </c>
      <c r="AN2828" t="s">
        <v>6</v>
      </c>
      <c r="AO2828" s="57">
        <v>46120.64298611111</v>
      </c>
      <c r="AP2828" s="57">
        <v>46240.333333333336</v>
      </c>
      <c r="AR2828" t="s">
        <v>219</v>
      </c>
      <c r="AS2828" t="s">
        <v>471</v>
      </c>
      <c r="AT2828" t="s">
        <v>231</v>
      </c>
      <c r="AU2828">
        <v>20260807</v>
      </c>
      <c r="AV2828" t="s">
        <v>222</v>
      </c>
      <c r="AW2828" t="s">
        <v>582</v>
      </c>
      <c r="AX2828" t="s">
        <v>223</v>
      </c>
      <c r="BA2828" s="57">
        <v>46240.333333333336</v>
      </c>
      <c r="BB2828" t="s">
        <v>2852</v>
      </c>
      <c r="BC2828">
        <v>2026</v>
      </c>
      <c r="BD2828">
        <v>8</v>
      </c>
      <c r="BE2828">
        <v>7</v>
      </c>
      <c r="BF2828" s="6">
        <f t="shared" si="132"/>
        <v>46241</v>
      </c>
      <c r="BG2828">
        <f t="shared" si="133"/>
        <v>0.66666666666424135</v>
      </c>
      <c r="BH2828" t="str">
        <f t="shared" si="134"/>
        <v>COMPLY</v>
      </c>
      <c r="BI2828" t="str">
        <f>VLOOKUP(H2828,Sheet2!$A$1:$B$270,2,FALSE)</f>
        <v>GIANYAR</v>
      </c>
    </row>
    <row r="2829" spans="1:61">
      <c r="A2829">
        <v>2828</v>
      </c>
      <c r="B2829">
        <v>1002520618</v>
      </c>
      <c r="C2829">
        <v>3</v>
      </c>
      <c r="D2829" t="s">
        <v>49</v>
      </c>
      <c r="E2829">
        <v>4</v>
      </c>
      <c r="F2829" t="s">
        <v>246</v>
      </c>
      <c r="G2829" t="s">
        <v>549</v>
      </c>
      <c r="H2829" t="s">
        <v>928</v>
      </c>
      <c r="I2829" t="s">
        <v>213</v>
      </c>
      <c r="J2829" t="s">
        <v>214</v>
      </c>
      <c r="K2829" t="s">
        <v>149</v>
      </c>
      <c r="L2829" t="s">
        <v>215</v>
      </c>
      <c r="M2829" t="s">
        <v>76</v>
      </c>
      <c r="N2829" t="s">
        <v>216</v>
      </c>
      <c r="O2829" s="57">
        <v>46245.666620370372</v>
      </c>
      <c r="P2829" s="57">
        <v>46246.618923611109</v>
      </c>
      <c r="Q2829">
        <v>69363588</v>
      </c>
      <c r="S2829">
        <v>146457106366</v>
      </c>
      <c r="T2829" t="s">
        <v>7895</v>
      </c>
      <c r="U2829" t="s">
        <v>7896</v>
      </c>
      <c r="V2829" t="s">
        <v>7897</v>
      </c>
      <c r="Z2829">
        <v>110.222165</v>
      </c>
      <c r="AA2829">
        <v>-6.9445139999999999</v>
      </c>
      <c r="AB2829" t="s">
        <v>7898</v>
      </c>
      <c r="AC2829" t="s">
        <v>237</v>
      </c>
      <c r="AL2829" t="s">
        <v>218</v>
      </c>
      <c r="AM2829" t="s">
        <v>7899</v>
      </c>
      <c r="AN2829" t="s">
        <v>6</v>
      </c>
      <c r="AO2829" s="57">
        <v>46334.673483796294</v>
      </c>
      <c r="AP2829" s="57">
        <v>46246.541666666664</v>
      </c>
      <c r="AR2829" t="s">
        <v>219</v>
      </c>
      <c r="AS2829" t="s">
        <v>928</v>
      </c>
      <c r="AT2829" t="s">
        <v>231</v>
      </c>
      <c r="AU2829">
        <v>20260812</v>
      </c>
      <c r="AV2829" t="s">
        <v>222</v>
      </c>
      <c r="AW2829" t="s">
        <v>1018</v>
      </c>
      <c r="AX2829" t="s">
        <v>223</v>
      </c>
      <c r="BA2829" s="57">
        <v>46246.541666666664</v>
      </c>
      <c r="BB2829" t="s">
        <v>7899</v>
      </c>
      <c r="BC2829">
        <v>2026</v>
      </c>
      <c r="BD2829">
        <v>8</v>
      </c>
      <c r="BE2829">
        <v>12</v>
      </c>
      <c r="BF2829" s="6">
        <f t="shared" si="132"/>
        <v>46246</v>
      </c>
      <c r="BG2829">
        <f t="shared" si="133"/>
        <v>-0.54166666666424135</v>
      </c>
      <c r="BH2829" t="str">
        <f t="shared" si="134"/>
        <v>COMPLY</v>
      </c>
      <c r="BI2829" t="e">
        <f>VLOOKUP(H2829,Sheet2!$A$1:$B$270,2,FALSE)</f>
        <v>#N/A</v>
      </c>
    </row>
    <row r="2830" spans="1:61">
      <c r="A2830">
        <v>2829</v>
      </c>
      <c r="B2830">
        <v>1002528426</v>
      </c>
      <c r="C2830">
        <v>3</v>
      </c>
      <c r="D2830" t="s">
        <v>42</v>
      </c>
      <c r="E2830">
        <v>5</v>
      </c>
      <c r="F2830" t="s">
        <v>106</v>
      </c>
      <c r="G2830" t="s">
        <v>106</v>
      </c>
      <c r="H2830" t="s">
        <v>375</v>
      </c>
      <c r="I2830" t="s">
        <v>213</v>
      </c>
      <c r="J2830" t="s">
        <v>214</v>
      </c>
      <c r="K2830" t="s">
        <v>149</v>
      </c>
      <c r="M2830" t="s">
        <v>76</v>
      </c>
      <c r="N2830" t="s">
        <v>216</v>
      </c>
      <c r="O2830" s="57">
        <v>46249.591365740744</v>
      </c>
      <c r="P2830" s="57">
        <v>46250.800150462965</v>
      </c>
      <c r="Q2830">
        <v>69366969</v>
      </c>
      <c r="S2830">
        <v>152731203854</v>
      </c>
      <c r="T2830" t="s">
        <v>13840</v>
      </c>
      <c r="U2830" t="s">
        <v>13841</v>
      </c>
      <c r="V2830" t="s">
        <v>13842</v>
      </c>
      <c r="Z2830">
        <v>112.8989796</v>
      </c>
      <c r="AA2830">
        <v>-7.7187235000000003</v>
      </c>
      <c r="AB2830" t="s">
        <v>13843</v>
      </c>
      <c r="AC2830" t="s">
        <v>230</v>
      </c>
      <c r="AL2830" t="s">
        <v>218</v>
      </c>
      <c r="AM2830" t="s">
        <v>13844</v>
      </c>
      <c r="AN2830" t="s">
        <v>6</v>
      </c>
      <c r="AO2830" t="s">
        <v>11685</v>
      </c>
      <c r="AP2830" s="57">
        <v>46251.541666666664</v>
      </c>
      <c r="AR2830" t="s">
        <v>219</v>
      </c>
      <c r="AS2830" t="s">
        <v>375</v>
      </c>
      <c r="AT2830" t="s">
        <v>231</v>
      </c>
      <c r="AU2830">
        <v>20260816</v>
      </c>
      <c r="AV2830" t="s">
        <v>222</v>
      </c>
      <c r="AW2830" t="s">
        <v>595</v>
      </c>
      <c r="AX2830" t="s">
        <v>223</v>
      </c>
      <c r="BA2830" s="57">
        <v>46251.541666666664</v>
      </c>
      <c r="BB2830" t="s">
        <v>13844</v>
      </c>
      <c r="BC2830">
        <v>2026</v>
      </c>
      <c r="BD2830">
        <v>8</v>
      </c>
      <c r="BE2830">
        <v>16</v>
      </c>
      <c r="BF2830" s="6">
        <f t="shared" si="132"/>
        <v>46250</v>
      </c>
      <c r="BG2830">
        <f t="shared" si="133"/>
        <v>-1.5416666666642413</v>
      </c>
      <c r="BH2830" t="str">
        <f t="shared" si="134"/>
        <v>COMPLY</v>
      </c>
      <c r="BI2830" t="str">
        <f>VLOOKUP(H2830,Sheet2!$A$1:$B$270,2,FALSE)</f>
        <v>PASURUAN</v>
      </c>
    </row>
    <row r="2831" spans="1:61">
      <c r="A2831">
        <v>2830</v>
      </c>
      <c r="B2831">
        <v>1002523266</v>
      </c>
      <c r="C2831">
        <v>3</v>
      </c>
      <c r="D2831" t="s">
        <v>55</v>
      </c>
      <c r="E2831">
        <v>5</v>
      </c>
      <c r="F2831" t="s">
        <v>265</v>
      </c>
      <c r="G2831" t="s">
        <v>122</v>
      </c>
      <c r="H2831" t="s">
        <v>356</v>
      </c>
      <c r="I2831" t="s">
        <v>213</v>
      </c>
      <c r="J2831" t="s">
        <v>214</v>
      </c>
      <c r="K2831" t="s">
        <v>149</v>
      </c>
      <c r="M2831" t="s">
        <v>76</v>
      </c>
      <c r="N2831" t="s">
        <v>216</v>
      </c>
      <c r="O2831" s="57">
        <v>46247.341562499998</v>
      </c>
      <c r="P2831" s="57">
        <v>46248.454375000001</v>
      </c>
      <c r="Q2831">
        <v>69364688</v>
      </c>
      <c r="S2831">
        <v>152451212018</v>
      </c>
      <c r="T2831" t="s">
        <v>9743</v>
      </c>
      <c r="U2831" t="s">
        <v>9744</v>
      </c>
      <c r="V2831" t="s">
        <v>9745</v>
      </c>
      <c r="Z2831">
        <v>112.4532281</v>
      </c>
      <c r="AA2831">
        <v>-6.8895689999999998</v>
      </c>
      <c r="AB2831" t="s">
        <v>9746</v>
      </c>
      <c r="AC2831" t="s">
        <v>230</v>
      </c>
      <c r="AL2831" t="s">
        <v>218</v>
      </c>
      <c r="AM2831" t="s">
        <v>9213</v>
      </c>
      <c r="AN2831" t="s">
        <v>6</v>
      </c>
      <c r="AO2831" t="s">
        <v>9175</v>
      </c>
      <c r="AP2831" s="57">
        <v>46248.333333333336</v>
      </c>
      <c r="AQ2831" t="s">
        <v>248</v>
      </c>
      <c r="AR2831" t="s">
        <v>219</v>
      </c>
      <c r="AS2831" t="s">
        <v>356</v>
      </c>
      <c r="AT2831" t="s">
        <v>231</v>
      </c>
      <c r="AU2831">
        <v>20260814</v>
      </c>
      <c r="AV2831" t="s">
        <v>222</v>
      </c>
      <c r="AW2831" t="s">
        <v>562</v>
      </c>
      <c r="AX2831" t="s">
        <v>223</v>
      </c>
      <c r="BA2831" s="57">
        <v>46248.333333333336</v>
      </c>
      <c r="BB2831" t="s">
        <v>9213</v>
      </c>
      <c r="BC2831">
        <v>2026</v>
      </c>
      <c r="BD2831">
        <v>8</v>
      </c>
      <c r="BE2831">
        <v>14</v>
      </c>
      <c r="BF2831" s="6">
        <f t="shared" si="132"/>
        <v>46248</v>
      </c>
      <c r="BG2831">
        <f t="shared" si="133"/>
        <v>-0.33333333333575865</v>
      </c>
      <c r="BH2831" t="str">
        <f t="shared" si="134"/>
        <v>COMPLY</v>
      </c>
      <c r="BI2831" t="str">
        <f>VLOOKUP(H2831,Sheet2!$A$1:$B$270,2,FALSE)</f>
        <v>GRESIK</v>
      </c>
    </row>
    <row r="2832" spans="1:61">
      <c r="A2832">
        <v>2831</v>
      </c>
      <c r="B2832">
        <v>1002527135</v>
      </c>
      <c r="C2832">
        <v>3</v>
      </c>
      <c r="D2832" t="s">
        <v>45</v>
      </c>
      <c r="E2832">
        <v>5</v>
      </c>
      <c r="F2832" t="s">
        <v>211</v>
      </c>
      <c r="G2832" t="s">
        <v>116</v>
      </c>
      <c r="H2832" t="s">
        <v>272</v>
      </c>
      <c r="I2832" t="s">
        <v>213</v>
      </c>
      <c r="J2832" t="s">
        <v>214</v>
      </c>
      <c r="K2832" t="s">
        <v>149</v>
      </c>
      <c r="M2832" t="s">
        <v>76</v>
      </c>
      <c r="N2832" t="s">
        <v>216</v>
      </c>
      <c r="O2832" s="57">
        <v>46248.680891203701</v>
      </c>
      <c r="P2832" s="57">
        <v>46248.833622685182</v>
      </c>
      <c r="Q2832">
        <v>69357231</v>
      </c>
      <c r="S2832">
        <v>172604214106</v>
      </c>
      <c r="T2832" t="s">
        <v>3752</v>
      </c>
      <c r="U2832" t="s">
        <v>3753</v>
      </c>
      <c r="V2832" t="s">
        <v>13845</v>
      </c>
      <c r="Z2832">
        <v>116.0441797</v>
      </c>
      <c r="AA2832">
        <v>-8.3510191999999996</v>
      </c>
      <c r="AB2832" t="s">
        <v>3754</v>
      </c>
      <c r="AC2832" t="s">
        <v>291</v>
      </c>
      <c r="AL2832" t="s">
        <v>218</v>
      </c>
      <c r="AM2832" t="s">
        <v>13846</v>
      </c>
      <c r="AN2832" t="s">
        <v>6</v>
      </c>
      <c r="AO2832" t="s">
        <v>10002</v>
      </c>
      <c r="AR2832" t="s">
        <v>219</v>
      </c>
      <c r="AS2832" t="s">
        <v>272</v>
      </c>
      <c r="AT2832" t="s">
        <v>231</v>
      </c>
      <c r="AU2832">
        <v>20260814</v>
      </c>
      <c r="AV2832" t="s">
        <v>222</v>
      </c>
      <c r="AW2832" t="s">
        <v>560</v>
      </c>
      <c r="AX2832" t="s">
        <v>223</v>
      </c>
      <c r="BA2832" s="57">
        <v>46248.291666666664</v>
      </c>
      <c r="BB2832" t="s">
        <v>13846</v>
      </c>
      <c r="BC2832">
        <v>2026</v>
      </c>
      <c r="BD2832">
        <v>8</v>
      </c>
      <c r="BE2832">
        <v>14</v>
      </c>
      <c r="BF2832" s="6">
        <f t="shared" si="132"/>
        <v>46248</v>
      </c>
      <c r="BG2832">
        <f t="shared" si="133"/>
        <v>-0.29166666666424135</v>
      </c>
      <c r="BH2832" t="str">
        <f t="shared" si="134"/>
        <v>COMPLY</v>
      </c>
      <c r="BI2832" t="str">
        <f>VLOOKUP(H2832,Sheet2!$A$1:$B$270,2,FALSE)</f>
        <v>SELONG</v>
      </c>
    </row>
    <row r="2833" spans="1:61">
      <c r="A2833">
        <v>2832</v>
      </c>
      <c r="B2833">
        <v>1002512661</v>
      </c>
      <c r="C2833">
        <v>3</v>
      </c>
      <c r="D2833" t="s">
        <v>38</v>
      </c>
      <c r="E2833">
        <v>5</v>
      </c>
      <c r="F2833" t="s">
        <v>92</v>
      </c>
      <c r="G2833" t="s">
        <v>95</v>
      </c>
      <c r="H2833" t="s">
        <v>245</v>
      </c>
      <c r="I2833" t="s">
        <v>213</v>
      </c>
      <c r="J2833" t="s">
        <v>214</v>
      </c>
      <c r="K2833" t="s">
        <v>149</v>
      </c>
      <c r="L2833" t="s">
        <v>215</v>
      </c>
      <c r="M2833" t="s">
        <v>76</v>
      </c>
      <c r="N2833" t="s">
        <v>216</v>
      </c>
      <c r="O2833" s="57">
        <v>46240.601365740738</v>
      </c>
      <c r="P2833" s="57">
        <v>46241.673726851855</v>
      </c>
      <c r="Q2833">
        <v>69360056</v>
      </c>
      <c r="S2833">
        <v>152604231076</v>
      </c>
      <c r="T2833" t="s">
        <v>4311</v>
      </c>
      <c r="U2833" t="s">
        <v>4312</v>
      </c>
      <c r="V2833" t="s">
        <v>4313</v>
      </c>
      <c r="Z2833">
        <v>111.485805</v>
      </c>
      <c r="AA2833">
        <v>-7.9076339999999998</v>
      </c>
      <c r="AB2833" t="s">
        <v>4314</v>
      </c>
      <c r="AC2833" t="s">
        <v>237</v>
      </c>
      <c r="AL2833" t="s">
        <v>218</v>
      </c>
      <c r="AM2833" t="s">
        <v>4315</v>
      </c>
      <c r="AN2833" t="s">
        <v>6</v>
      </c>
      <c r="AO2833" s="57">
        <v>46181.611122685186</v>
      </c>
      <c r="AP2833" s="57">
        <v>46241.541666666664</v>
      </c>
      <c r="AR2833" t="s">
        <v>219</v>
      </c>
      <c r="AS2833" t="s">
        <v>245</v>
      </c>
      <c r="AT2833" t="s">
        <v>231</v>
      </c>
      <c r="AU2833">
        <v>20260807</v>
      </c>
      <c r="AV2833" t="s">
        <v>222</v>
      </c>
      <c r="AW2833" t="s">
        <v>1010</v>
      </c>
      <c r="AX2833" t="s">
        <v>223</v>
      </c>
      <c r="BA2833" s="57">
        <v>46241.541666666664</v>
      </c>
      <c r="BB2833" t="s">
        <v>4315</v>
      </c>
      <c r="BC2833">
        <v>2026</v>
      </c>
      <c r="BD2833">
        <v>8</v>
      </c>
      <c r="BE2833">
        <v>7</v>
      </c>
      <c r="BF2833" s="6">
        <f t="shared" si="132"/>
        <v>46241</v>
      </c>
      <c r="BG2833">
        <f t="shared" si="133"/>
        <v>-0.54166666666424135</v>
      </c>
      <c r="BH2833" t="str">
        <f t="shared" si="134"/>
        <v>COMPLY</v>
      </c>
      <c r="BI2833" t="str">
        <f>VLOOKUP(H2833,Sheet2!$A$1:$B$270,2,FALSE)</f>
        <v>PONOROGO</v>
      </c>
    </row>
    <row r="2834" spans="1:61">
      <c r="A2834">
        <v>2833</v>
      </c>
      <c r="B2834">
        <v>1002527906</v>
      </c>
      <c r="C2834">
        <v>3</v>
      </c>
      <c r="D2834" t="s">
        <v>38</v>
      </c>
      <c r="E2834">
        <v>5</v>
      </c>
      <c r="F2834" t="s">
        <v>250</v>
      </c>
      <c r="G2834" t="s">
        <v>91</v>
      </c>
      <c r="H2834" t="s">
        <v>433</v>
      </c>
      <c r="I2834" t="s">
        <v>213</v>
      </c>
      <c r="J2834" t="s">
        <v>214</v>
      </c>
      <c r="K2834" t="s">
        <v>149</v>
      </c>
      <c r="L2834" t="s">
        <v>215</v>
      </c>
      <c r="M2834" t="s">
        <v>76</v>
      </c>
      <c r="N2834" t="s">
        <v>216</v>
      </c>
      <c r="O2834" s="57">
        <v>46249.438148148147</v>
      </c>
      <c r="P2834" s="57">
        <v>46249.637407407405</v>
      </c>
      <c r="Q2834">
        <v>69366672</v>
      </c>
      <c r="S2834">
        <v>152713217311</v>
      </c>
      <c r="T2834" t="s">
        <v>13847</v>
      </c>
      <c r="U2834" t="s">
        <v>13848</v>
      </c>
      <c r="V2834" t="s">
        <v>13849</v>
      </c>
      <c r="Z2834">
        <v>112.706980059755</v>
      </c>
      <c r="AA2834">
        <v>-8.16668529216129</v>
      </c>
      <c r="AB2834" t="s">
        <v>13850</v>
      </c>
      <c r="AC2834" t="s">
        <v>237</v>
      </c>
      <c r="AL2834" t="s">
        <v>218</v>
      </c>
      <c r="AM2834" t="s">
        <v>9995</v>
      </c>
      <c r="AN2834" t="s">
        <v>6</v>
      </c>
      <c r="AO2834" t="s">
        <v>10748</v>
      </c>
      <c r="AP2834" s="57">
        <v>46250.333333333336</v>
      </c>
      <c r="AQ2834" t="s">
        <v>903</v>
      </c>
      <c r="AR2834" t="s">
        <v>219</v>
      </c>
      <c r="AS2834" t="s">
        <v>433</v>
      </c>
      <c r="AT2834" t="s">
        <v>231</v>
      </c>
      <c r="AU2834">
        <v>20260815</v>
      </c>
      <c r="AV2834" t="s">
        <v>222</v>
      </c>
      <c r="AW2834" t="s">
        <v>598</v>
      </c>
      <c r="AX2834" t="s">
        <v>223</v>
      </c>
      <c r="BA2834" s="57">
        <v>46250.333333333336</v>
      </c>
      <c r="BB2834" t="s">
        <v>9995</v>
      </c>
      <c r="BC2834">
        <v>2026</v>
      </c>
      <c r="BD2834">
        <v>8</v>
      </c>
      <c r="BE2834">
        <v>15</v>
      </c>
      <c r="BF2834" s="6">
        <f t="shared" si="132"/>
        <v>46249</v>
      </c>
      <c r="BG2834">
        <f t="shared" si="133"/>
        <v>-1.3333333333357587</v>
      </c>
      <c r="BH2834" t="str">
        <f t="shared" si="134"/>
        <v>COMPLY</v>
      </c>
      <c r="BI2834" t="str">
        <f>VLOOKUP(H2834,Sheet2!$A$1:$B$270,2,FALSE)</f>
        <v>MALANG</v>
      </c>
    </row>
    <row r="2835" spans="1:61">
      <c r="A2835">
        <v>2834</v>
      </c>
      <c r="B2835">
        <v>1002530670</v>
      </c>
      <c r="C2835">
        <v>3</v>
      </c>
      <c r="D2835" t="s">
        <v>55</v>
      </c>
      <c r="E2835">
        <v>5</v>
      </c>
      <c r="F2835" t="s">
        <v>265</v>
      </c>
      <c r="G2835" t="s">
        <v>122</v>
      </c>
      <c r="H2835" t="s">
        <v>297</v>
      </c>
      <c r="I2835" t="s">
        <v>213</v>
      </c>
      <c r="J2835" t="s">
        <v>214</v>
      </c>
      <c r="K2835" t="s">
        <v>149</v>
      </c>
      <c r="L2835" t="s">
        <v>215</v>
      </c>
      <c r="M2835" t="s">
        <v>286</v>
      </c>
      <c r="N2835" t="s">
        <v>216</v>
      </c>
      <c r="O2835" s="57">
        <v>46251.477037037039</v>
      </c>
      <c r="P2835" s="57">
        <v>46251.758831018517</v>
      </c>
      <c r="Q2835">
        <v>69367949</v>
      </c>
      <c r="S2835">
        <v>152446246214</v>
      </c>
      <c r="T2835" t="s">
        <v>13577</v>
      </c>
      <c r="U2835" t="s">
        <v>13851</v>
      </c>
      <c r="V2835" t="s">
        <v>13852</v>
      </c>
      <c r="Z2835">
        <v>112.60109919999999</v>
      </c>
      <c r="AA2835">
        <v>-7.2480298999999997</v>
      </c>
      <c r="AB2835" t="s">
        <v>13853</v>
      </c>
      <c r="AC2835" t="s">
        <v>237</v>
      </c>
      <c r="AL2835" t="s">
        <v>218</v>
      </c>
      <c r="AM2835" t="s">
        <v>13854</v>
      </c>
      <c r="AN2835" t="s">
        <v>6</v>
      </c>
      <c r="AO2835" t="s">
        <v>10742</v>
      </c>
      <c r="AP2835" s="57">
        <v>46252.333333333336</v>
      </c>
      <c r="AR2835" t="s">
        <v>241</v>
      </c>
      <c r="AS2835" t="s">
        <v>297</v>
      </c>
      <c r="AT2835" t="s">
        <v>231</v>
      </c>
      <c r="AV2835" t="s">
        <v>9160</v>
      </c>
      <c r="AW2835" t="s">
        <v>1012</v>
      </c>
      <c r="AX2835" t="s">
        <v>223</v>
      </c>
      <c r="BA2835" s="57">
        <v>46252.333333333336</v>
      </c>
      <c r="BB2835" t="s">
        <v>13854</v>
      </c>
      <c r="BF2835" s="6" t="e">
        <f t="shared" si="132"/>
        <v>#NUM!</v>
      </c>
      <c r="BG2835" t="e">
        <f t="shared" si="133"/>
        <v>#NUM!</v>
      </c>
      <c r="BH2835" t="e">
        <f t="shared" si="134"/>
        <v>#NUM!</v>
      </c>
      <c r="BI2835" t="str">
        <f>VLOOKUP(H2835,Sheet2!$A$1:$B$270,2,FALSE)</f>
        <v>GRESIK</v>
      </c>
    </row>
    <row r="2836" spans="1:61">
      <c r="A2836">
        <v>2835</v>
      </c>
      <c r="B2836">
        <v>1002505530</v>
      </c>
      <c r="C2836">
        <v>3</v>
      </c>
      <c r="D2836" t="s">
        <v>34</v>
      </c>
      <c r="E2836">
        <v>5</v>
      </c>
      <c r="F2836" t="s">
        <v>573</v>
      </c>
      <c r="G2836" t="s">
        <v>79</v>
      </c>
      <c r="H2836" t="s">
        <v>288</v>
      </c>
      <c r="I2836" t="s">
        <v>213</v>
      </c>
      <c r="J2836" t="s">
        <v>214</v>
      </c>
      <c r="K2836" t="s">
        <v>149</v>
      </c>
      <c r="M2836" t="s">
        <v>76</v>
      </c>
      <c r="N2836" t="s">
        <v>216</v>
      </c>
      <c r="O2836" s="57">
        <v>46237.366574074076</v>
      </c>
      <c r="P2836" s="57">
        <v>46238.895092592589</v>
      </c>
      <c r="Q2836">
        <v>69357184</v>
      </c>
      <c r="S2836">
        <v>172408247848</v>
      </c>
      <c r="T2836" t="s">
        <v>3589</v>
      </c>
      <c r="U2836" t="s">
        <v>3590</v>
      </c>
      <c r="V2836" t="s">
        <v>4321</v>
      </c>
      <c r="Z2836">
        <v>115.2888986</v>
      </c>
      <c r="AA2836">
        <v>-8.5771531000000003</v>
      </c>
      <c r="AB2836" t="s">
        <v>3591</v>
      </c>
      <c r="AC2836" t="s">
        <v>230</v>
      </c>
      <c r="AL2836" t="s">
        <v>218</v>
      </c>
      <c r="AM2836" t="s">
        <v>3381</v>
      </c>
      <c r="AN2836" t="s">
        <v>6</v>
      </c>
      <c r="AO2836" s="57">
        <v>46089.371631944443</v>
      </c>
      <c r="AP2836" s="57">
        <v>46238.541666666664</v>
      </c>
      <c r="AR2836" t="s">
        <v>219</v>
      </c>
      <c r="AS2836" t="s">
        <v>288</v>
      </c>
      <c r="AT2836" t="s">
        <v>231</v>
      </c>
      <c r="AU2836">
        <v>20260804</v>
      </c>
      <c r="AV2836" t="s">
        <v>222</v>
      </c>
      <c r="AW2836" t="s">
        <v>582</v>
      </c>
      <c r="AX2836" t="s">
        <v>223</v>
      </c>
      <c r="BA2836" s="57">
        <v>46238.541666666664</v>
      </c>
      <c r="BB2836" t="s">
        <v>3381</v>
      </c>
      <c r="BC2836">
        <v>2026</v>
      </c>
      <c r="BD2836">
        <v>8</v>
      </c>
      <c r="BE2836">
        <v>4</v>
      </c>
      <c r="BF2836" s="6">
        <f t="shared" si="132"/>
        <v>46238</v>
      </c>
      <c r="BG2836">
        <f t="shared" si="133"/>
        <v>-0.54166666666424135</v>
      </c>
      <c r="BH2836" t="str">
        <f t="shared" si="134"/>
        <v>COMPLY</v>
      </c>
      <c r="BI2836" t="str">
        <f>VLOOKUP(H2836,Sheet2!$A$1:$B$270,2,FALSE)</f>
        <v>GIANYAR</v>
      </c>
    </row>
    <row r="2837" spans="1:61">
      <c r="A2837">
        <v>2836</v>
      </c>
      <c r="B2837">
        <v>1002513342</v>
      </c>
      <c r="C2837">
        <v>3</v>
      </c>
      <c r="D2837" t="s">
        <v>49</v>
      </c>
      <c r="E2837">
        <v>4</v>
      </c>
      <c r="F2837" t="s">
        <v>246</v>
      </c>
      <c r="G2837" t="s">
        <v>247</v>
      </c>
      <c r="H2837" t="s">
        <v>615</v>
      </c>
      <c r="I2837" t="s">
        <v>213</v>
      </c>
      <c r="J2837" t="s">
        <v>214</v>
      </c>
      <c r="K2837" t="s">
        <v>149</v>
      </c>
      <c r="L2837" t="s">
        <v>215</v>
      </c>
      <c r="M2837" t="s">
        <v>76</v>
      </c>
      <c r="N2837" t="s">
        <v>216</v>
      </c>
      <c r="O2837" s="57">
        <v>46240.726342592592</v>
      </c>
      <c r="P2837" s="57">
        <v>46241.571377314816</v>
      </c>
      <c r="Q2837">
        <v>69360276</v>
      </c>
      <c r="S2837">
        <v>141420144693</v>
      </c>
      <c r="T2837" t="s">
        <v>4322</v>
      </c>
      <c r="U2837" t="s">
        <v>6120</v>
      </c>
      <c r="V2837" t="s">
        <v>4323</v>
      </c>
      <c r="Z2837">
        <v>110.3454625</v>
      </c>
      <c r="AA2837">
        <v>-6.9958875999999997</v>
      </c>
      <c r="AB2837" t="s">
        <v>4324</v>
      </c>
      <c r="AC2837" t="s">
        <v>217</v>
      </c>
      <c r="AL2837" t="s">
        <v>218</v>
      </c>
      <c r="AM2837" t="s">
        <v>4325</v>
      </c>
      <c r="AN2837" t="s">
        <v>6</v>
      </c>
      <c r="AO2837" s="57">
        <v>46181.735937500001</v>
      </c>
      <c r="AP2837" s="57">
        <v>46242.333333333336</v>
      </c>
      <c r="AR2837" t="s">
        <v>219</v>
      </c>
      <c r="AS2837" t="s">
        <v>615</v>
      </c>
      <c r="AT2837" t="s">
        <v>231</v>
      </c>
      <c r="AU2837">
        <v>20260807</v>
      </c>
      <c r="AV2837" t="s">
        <v>222</v>
      </c>
      <c r="AW2837" t="s">
        <v>1012</v>
      </c>
      <c r="AX2837" t="s">
        <v>223</v>
      </c>
      <c r="BA2837" s="57">
        <v>46242.333333333336</v>
      </c>
      <c r="BB2837" t="s">
        <v>4325</v>
      </c>
      <c r="BC2837">
        <v>2026</v>
      </c>
      <c r="BD2837">
        <v>8</v>
      </c>
      <c r="BE2837">
        <v>7</v>
      </c>
      <c r="BF2837" s="6">
        <f t="shared" si="132"/>
        <v>46241</v>
      </c>
      <c r="BG2837">
        <f t="shared" si="133"/>
        <v>-1.3333333333357587</v>
      </c>
      <c r="BH2837" t="str">
        <f t="shared" si="134"/>
        <v>COMPLY</v>
      </c>
      <c r="BI2837" t="e">
        <f>VLOOKUP(H2837,Sheet2!$A$1:$B$270,2,FALSE)</f>
        <v>#N/A</v>
      </c>
    </row>
    <row r="2838" spans="1:61">
      <c r="A2838">
        <v>2837</v>
      </c>
      <c r="B2838">
        <v>1002511287</v>
      </c>
      <c r="C2838">
        <v>3</v>
      </c>
      <c r="D2838" t="s">
        <v>49</v>
      </c>
      <c r="E2838">
        <v>4</v>
      </c>
      <c r="F2838" t="s">
        <v>246</v>
      </c>
      <c r="G2838" t="s">
        <v>247</v>
      </c>
      <c r="H2838" t="s">
        <v>930</v>
      </c>
      <c r="I2838" t="s">
        <v>213</v>
      </c>
      <c r="J2838" t="s">
        <v>214</v>
      </c>
      <c r="K2838" t="s">
        <v>149</v>
      </c>
      <c r="L2838" t="s">
        <v>215</v>
      </c>
      <c r="M2838" t="s">
        <v>76</v>
      </c>
      <c r="N2838" t="s">
        <v>216</v>
      </c>
      <c r="O2838" s="57">
        <v>46239.745092592595</v>
      </c>
      <c r="P2838" s="57">
        <v>46240.581377314818</v>
      </c>
      <c r="Q2838">
        <v>69359469</v>
      </c>
      <c r="S2838">
        <v>142410344955</v>
      </c>
      <c r="T2838" t="s">
        <v>4326</v>
      </c>
      <c r="U2838" t="s">
        <v>4327</v>
      </c>
      <c r="V2838" t="s">
        <v>4328</v>
      </c>
      <c r="Z2838">
        <v>110.4581349</v>
      </c>
      <c r="AA2838">
        <v>-7.0232703000000001</v>
      </c>
      <c r="AB2838" t="s">
        <v>4329</v>
      </c>
      <c r="AC2838" t="s">
        <v>217</v>
      </c>
      <c r="AL2838" t="s">
        <v>218</v>
      </c>
      <c r="AM2838" t="s">
        <v>4330</v>
      </c>
      <c r="AN2838" t="s">
        <v>6</v>
      </c>
      <c r="AO2838" s="57">
        <v>46150.746423611112</v>
      </c>
      <c r="AP2838" s="57">
        <v>46240.625</v>
      </c>
      <c r="AR2838" t="s">
        <v>219</v>
      </c>
      <c r="AS2838" t="s">
        <v>930</v>
      </c>
      <c r="AT2838" t="s">
        <v>231</v>
      </c>
      <c r="AU2838">
        <v>20260806</v>
      </c>
      <c r="AV2838" t="s">
        <v>222</v>
      </c>
      <c r="AW2838" t="s">
        <v>1014</v>
      </c>
      <c r="AX2838" t="s">
        <v>223</v>
      </c>
      <c r="BA2838" s="57">
        <v>46240.625</v>
      </c>
      <c r="BB2838" t="s">
        <v>4330</v>
      </c>
      <c r="BC2838">
        <v>2026</v>
      </c>
      <c r="BD2838">
        <v>8</v>
      </c>
      <c r="BE2838">
        <v>6</v>
      </c>
      <c r="BF2838" s="6">
        <f t="shared" si="132"/>
        <v>46240</v>
      </c>
      <c r="BG2838">
        <f t="shared" si="133"/>
        <v>-0.625</v>
      </c>
      <c r="BH2838" t="str">
        <f t="shared" si="134"/>
        <v>COMPLY</v>
      </c>
      <c r="BI2838" t="e">
        <f>VLOOKUP(H2838,Sheet2!$A$1:$B$270,2,FALSE)</f>
        <v>#N/A</v>
      </c>
    </row>
    <row r="2839" spans="1:61">
      <c r="A2839">
        <v>2838</v>
      </c>
      <c r="B2839">
        <v>1002512802</v>
      </c>
      <c r="C2839">
        <v>3</v>
      </c>
      <c r="D2839" t="s">
        <v>59</v>
      </c>
      <c r="E2839">
        <v>4</v>
      </c>
      <c r="F2839" t="s">
        <v>567</v>
      </c>
      <c r="G2839" t="s">
        <v>902</v>
      </c>
      <c r="H2839" t="s">
        <v>923</v>
      </c>
      <c r="I2839" t="s">
        <v>213</v>
      </c>
      <c r="J2839" t="s">
        <v>214</v>
      </c>
      <c r="K2839" t="s">
        <v>149</v>
      </c>
      <c r="M2839" t="s">
        <v>970</v>
      </c>
      <c r="N2839" t="s">
        <v>216</v>
      </c>
      <c r="O2839" s="57">
        <v>46240.62736111111</v>
      </c>
      <c r="P2839" s="57">
        <v>46240.628645833334</v>
      </c>
      <c r="Q2839">
        <v>69360106</v>
      </c>
      <c r="S2839">
        <v>146129128500</v>
      </c>
      <c r="T2839" t="s">
        <v>1494</v>
      </c>
      <c r="Z2839">
        <v>110.388051797317</v>
      </c>
      <c r="AA2839">
        <v>-7.9642490331298097</v>
      </c>
      <c r="AB2839" t="s">
        <v>2930</v>
      </c>
      <c r="AC2839" t="s">
        <v>291</v>
      </c>
      <c r="AO2839" s="57">
        <v>46181.642870370371</v>
      </c>
      <c r="AR2839" t="s">
        <v>6</v>
      </c>
      <c r="AS2839" t="s">
        <v>923</v>
      </c>
      <c r="AT2839" t="s">
        <v>231</v>
      </c>
      <c r="AV2839" t="s">
        <v>971</v>
      </c>
      <c r="AW2839" t="s">
        <v>561</v>
      </c>
      <c r="AX2839" t="s">
        <v>223</v>
      </c>
      <c r="BF2839" s="6" t="e">
        <f t="shared" si="132"/>
        <v>#NUM!</v>
      </c>
      <c r="BG2839" t="e">
        <f t="shared" si="133"/>
        <v>#NUM!</v>
      </c>
      <c r="BH2839" t="e">
        <f t="shared" si="134"/>
        <v>#NUM!</v>
      </c>
      <c r="BI2839" t="e">
        <f>VLOOKUP(H2839,Sheet2!$A$1:$B$270,2,FALSE)</f>
        <v>#N/A</v>
      </c>
    </row>
    <row r="2840" spans="1:61">
      <c r="A2840">
        <v>2839</v>
      </c>
      <c r="B2840">
        <v>1002531014</v>
      </c>
      <c r="C2840">
        <v>3</v>
      </c>
      <c r="D2840" t="s">
        <v>34</v>
      </c>
      <c r="E2840">
        <v>5</v>
      </c>
      <c r="F2840" t="s">
        <v>573</v>
      </c>
      <c r="G2840" t="s">
        <v>80</v>
      </c>
      <c r="H2840" t="s">
        <v>340</v>
      </c>
      <c r="I2840" t="s">
        <v>213</v>
      </c>
      <c r="J2840" t="s">
        <v>214</v>
      </c>
      <c r="K2840" t="s">
        <v>149</v>
      </c>
      <c r="L2840" t="s">
        <v>215</v>
      </c>
      <c r="M2840" t="s">
        <v>240</v>
      </c>
      <c r="N2840" t="s">
        <v>216</v>
      </c>
      <c r="O2840" s="57">
        <v>46251.606203703705</v>
      </c>
      <c r="P2840" s="57">
        <v>46251.606956018521</v>
      </c>
      <c r="Q2840">
        <v>69368164</v>
      </c>
      <c r="S2840">
        <v>172411226118</v>
      </c>
      <c r="T2840" t="s">
        <v>13855</v>
      </c>
      <c r="U2840" t="s">
        <v>13856</v>
      </c>
      <c r="V2840" t="s">
        <v>13857</v>
      </c>
      <c r="Z2840">
        <v>114.556736186878</v>
      </c>
      <c r="AA2840">
        <v>-8.33377208857938</v>
      </c>
      <c r="AB2840" t="s">
        <v>13858</v>
      </c>
      <c r="AC2840" t="s">
        <v>237</v>
      </c>
      <c r="AL2840" t="s">
        <v>218</v>
      </c>
      <c r="AM2840" t="s">
        <v>10145</v>
      </c>
      <c r="AN2840" t="s">
        <v>6</v>
      </c>
      <c r="AO2840" t="s">
        <v>10022</v>
      </c>
      <c r="AP2840" s="57">
        <v>46252.541666666664</v>
      </c>
      <c r="AR2840" t="s">
        <v>241</v>
      </c>
      <c r="AS2840" t="s">
        <v>340</v>
      </c>
      <c r="AT2840" t="s">
        <v>231</v>
      </c>
      <c r="AV2840" t="s">
        <v>240</v>
      </c>
      <c r="AW2840" t="s">
        <v>1015</v>
      </c>
      <c r="AX2840" t="s">
        <v>223</v>
      </c>
      <c r="BA2840" s="57">
        <v>46252.541666666664</v>
      </c>
      <c r="BB2840" t="s">
        <v>10145</v>
      </c>
      <c r="BF2840" s="6" t="e">
        <f t="shared" si="132"/>
        <v>#NUM!</v>
      </c>
      <c r="BG2840" t="e">
        <f t="shared" si="133"/>
        <v>#NUM!</v>
      </c>
      <c r="BH2840" t="e">
        <f t="shared" si="134"/>
        <v>#NUM!</v>
      </c>
      <c r="BI2840" t="str">
        <f>VLOOKUP(H2840,Sheet2!$A$1:$B$270,2,FALSE)</f>
        <v>TABANAN</v>
      </c>
    </row>
    <row r="2841" spans="1:61">
      <c r="A2841">
        <v>2840</v>
      </c>
      <c r="B2841">
        <v>1002512605</v>
      </c>
      <c r="C2841">
        <v>3</v>
      </c>
      <c r="D2841" t="s">
        <v>55</v>
      </c>
      <c r="E2841">
        <v>5</v>
      </c>
      <c r="F2841" t="s">
        <v>228</v>
      </c>
      <c r="G2841" t="s">
        <v>121</v>
      </c>
      <c r="H2841" t="s">
        <v>387</v>
      </c>
      <c r="I2841" t="s">
        <v>213</v>
      </c>
      <c r="J2841" t="s">
        <v>214</v>
      </c>
      <c r="K2841" t="s">
        <v>149</v>
      </c>
      <c r="M2841" t="s">
        <v>76</v>
      </c>
      <c r="N2841" t="s">
        <v>216</v>
      </c>
      <c r="O2841" s="57">
        <v>46240.591400462959</v>
      </c>
      <c r="P2841" s="57">
        <v>46240.705034722225</v>
      </c>
      <c r="Q2841">
        <v>69357423</v>
      </c>
      <c r="S2841">
        <v>152435221987</v>
      </c>
      <c r="T2841" t="s">
        <v>2233</v>
      </c>
      <c r="U2841" t="s">
        <v>4331</v>
      </c>
      <c r="V2841" t="s">
        <v>4332</v>
      </c>
      <c r="Z2841">
        <v>112.800239</v>
      </c>
      <c r="AA2841">
        <v>-7.0609678000000002</v>
      </c>
      <c r="AB2841" t="s">
        <v>2236</v>
      </c>
      <c r="AC2841" t="s">
        <v>230</v>
      </c>
      <c r="AL2841" t="s">
        <v>218</v>
      </c>
      <c r="AM2841" t="s">
        <v>4333</v>
      </c>
      <c r="AN2841" t="s">
        <v>6</v>
      </c>
      <c r="AO2841" s="57">
        <v>46181.601423611108</v>
      </c>
      <c r="AR2841" t="s">
        <v>219</v>
      </c>
      <c r="AS2841" t="s">
        <v>387</v>
      </c>
      <c r="AT2841" t="s">
        <v>231</v>
      </c>
      <c r="AU2841">
        <v>20260806</v>
      </c>
      <c r="AV2841" t="s">
        <v>222</v>
      </c>
      <c r="AW2841" t="s">
        <v>563</v>
      </c>
      <c r="AX2841" t="s">
        <v>223</v>
      </c>
      <c r="BA2841" s="57">
        <v>46240.291666666664</v>
      </c>
      <c r="BB2841" t="s">
        <v>4333</v>
      </c>
      <c r="BC2841">
        <v>2026</v>
      </c>
      <c r="BD2841">
        <v>8</v>
      </c>
      <c r="BE2841">
        <v>6</v>
      </c>
      <c r="BF2841" s="6">
        <f t="shared" si="132"/>
        <v>46240</v>
      </c>
      <c r="BG2841">
        <f t="shared" si="133"/>
        <v>-0.29166666666424135</v>
      </c>
      <c r="BH2841" t="str">
        <f t="shared" si="134"/>
        <v>COMPLY</v>
      </c>
      <c r="BI2841" t="str">
        <f>VLOOKUP(H2841,Sheet2!$A$1:$B$270,2,FALSE)</f>
        <v>MADURA</v>
      </c>
    </row>
    <row r="2842" spans="1:61">
      <c r="A2842">
        <v>2841</v>
      </c>
      <c r="B2842">
        <v>1002513483</v>
      </c>
      <c r="C2842">
        <v>3</v>
      </c>
      <c r="D2842" t="s">
        <v>38</v>
      </c>
      <c r="E2842">
        <v>5</v>
      </c>
      <c r="F2842" t="s">
        <v>90</v>
      </c>
      <c r="G2842" t="s">
        <v>90</v>
      </c>
      <c r="H2842" t="s">
        <v>419</v>
      </c>
      <c r="I2842" t="s">
        <v>213</v>
      </c>
      <c r="J2842" t="s">
        <v>214</v>
      </c>
      <c r="K2842" t="s">
        <v>149</v>
      </c>
      <c r="L2842" t="s">
        <v>215</v>
      </c>
      <c r="M2842" t="s">
        <v>76</v>
      </c>
      <c r="N2842" t="s">
        <v>216</v>
      </c>
      <c r="O2842" s="57">
        <v>46240.809699074074</v>
      </c>
      <c r="P2842" s="57">
        <v>46242.758402777778</v>
      </c>
      <c r="Q2842">
        <v>69360341</v>
      </c>
      <c r="S2842">
        <v>152610241470</v>
      </c>
      <c r="T2842" t="s">
        <v>2058</v>
      </c>
      <c r="U2842" t="s">
        <v>4336</v>
      </c>
      <c r="V2842" t="s">
        <v>4337</v>
      </c>
      <c r="Z2842">
        <v>112.0012292</v>
      </c>
      <c r="AA2842">
        <v>-7.8589176999999903</v>
      </c>
      <c r="AB2842" t="s">
        <v>4338</v>
      </c>
      <c r="AC2842" t="s">
        <v>237</v>
      </c>
      <c r="AL2842" t="s">
        <v>218</v>
      </c>
      <c r="AM2842" t="s">
        <v>1808</v>
      </c>
      <c r="AN2842" t="s">
        <v>6</v>
      </c>
      <c r="AO2842" s="57">
        <v>46181.819328703707</v>
      </c>
      <c r="AP2842" s="57">
        <v>46242.333333333336</v>
      </c>
      <c r="AR2842" t="s">
        <v>219</v>
      </c>
      <c r="AS2842" t="s">
        <v>419</v>
      </c>
      <c r="AT2842" t="s">
        <v>231</v>
      </c>
      <c r="AU2842">
        <v>20260808</v>
      </c>
      <c r="AV2842" t="s">
        <v>222</v>
      </c>
      <c r="AW2842" t="s">
        <v>1015</v>
      </c>
      <c r="AX2842" t="s">
        <v>223</v>
      </c>
      <c r="BA2842" s="57">
        <v>46242.333333333336</v>
      </c>
      <c r="BB2842" t="s">
        <v>1808</v>
      </c>
      <c r="BC2842">
        <v>2026</v>
      </c>
      <c r="BD2842">
        <v>8</v>
      </c>
      <c r="BE2842">
        <v>8</v>
      </c>
      <c r="BF2842" s="6">
        <f t="shared" si="132"/>
        <v>46242</v>
      </c>
      <c r="BG2842">
        <f t="shared" si="133"/>
        <v>-0.33333333333575865</v>
      </c>
      <c r="BH2842" t="str">
        <f t="shared" si="134"/>
        <v>COMPLY</v>
      </c>
      <c r="BI2842" t="str">
        <f>VLOOKUP(H2842,Sheet2!$A$1:$B$270,2,FALSE)</f>
        <v>KEDIRI</v>
      </c>
    </row>
    <row r="2843" spans="1:61">
      <c r="A2843">
        <v>2842</v>
      </c>
      <c r="B2843">
        <v>1002525149</v>
      </c>
      <c r="C2843">
        <v>3</v>
      </c>
      <c r="D2843" t="s">
        <v>49</v>
      </c>
      <c r="E2843">
        <v>4</v>
      </c>
      <c r="F2843" t="s">
        <v>246</v>
      </c>
      <c r="G2843" t="s">
        <v>549</v>
      </c>
      <c r="H2843" t="s">
        <v>550</v>
      </c>
      <c r="I2843" t="s">
        <v>213</v>
      </c>
      <c r="J2843" t="s">
        <v>214</v>
      </c>
      <c r="K2843" t="s">
        <v>149</v>
      </c>
      <c r="L2843" t="s">
        <v>215</v>
      </c>
      <c r="M2843" t="s">
        <v>76</v>
      </c>
      <c r="N2843" t="s">
        <v>216</v>
      </c>
      <c r="O2843" s="57">
        <v>46247.738842592589</v>
      </c>
      <c r="P2843" s="57">
        <v>46249.470405092594</v>
      </c>
      <c r="Q2843">
        <v>69365499</v>
      </c>
      <c r="S2843">
        <v>143407106660</v>
      </c>
      <c r="T2843" t="s">
        <v>9747</v>
      </c>
      <c r="U2843" t="s">
        <v>9748</v>
      </c>
      <c r="V2843" t="s">
        <v>9749</v>
      </c>
      <c r="Z2843">
        <v>110.039703</v>
      </c>
      <c r="AA2843">
        <v>-6.9718260000000001</v>
      </c>
      <c r="AB2843" t="s">
        <v>9750</v>
      </c>
      <c r="AC2843" t="s">
        <v>237</v>
      </c>
      <c r="AL2843" t="s">
        <v>218</v>
      </c>
      <c r="AM2843" t="s">
        <v>9751</v>
      </c>
      <c r="AN2843" t="s">
        <v>6</v>
      </c>
      <c r="AO2843" t="s">
        <v>9545</v>
      </c>
      <c r="AP2843" s="57">
        <v>46248.625</v>
      </c>
      <c r="AQ2843" t="s">
        <v>248</v>
      </c>
      <c r="AR2843" t="s">
        <v>219</v>
      </c>
      <c r="AS2843" t="s">
        <v>550</v>
      </c>
      <c r="AT2843" t="s">
        <v>231</v>
      </c>
      <c r="AU2843">
        <v>20260815</v>
      </c>
      <c r="AV2843" t="s">
        <v>222</v>
      </c>
      <c r="AW2843" t="s">
        <v>5901</v>
      </c>
      <c r="AX2843" t="s">
        <v>223</v>
      </c>
      <c r="BA2843" s="57">
        <v>46248.625</v>
      </c>
      <c r="BB2843" t="s">
        <v>9751</v>
      </c>
      <c r="BC2843">
        <v>2026</v>
      </c>
      <c r="BD2843">
        <v>8</v>
      </c>
      <c r="BE2843">
        <v>15</v>
      </c>
      <c r="BF2843" s="6">
        <f t="shared" si="132"/>
        <v>46249</v>
      </c>
      <c r="BG2843">
        <f t="shared" si="133"/>
        <v>0.375</v>
      </c>
      <c r="BH2843" t="str">
        <f t="shared" si="134"/>
        <v>COMPLY</v>
      </c>
      <c r="BI2843" t="e">
        <f>VLOOKUP(H2843,Sheet2!$A$1:$B$270,2,FALSE)</f>
        <v>#N/A</v>
      </c>
    </row>
    <row r="2844" spans="1:61">
      <c r="A2844">
        <v>2843</v>
      </c>
      <c r="B2844">
        <v>1002518496</v>
      </c>
      <c r="C2844">
        <v>3</v>
      </c>
      <c r="D2844" t="s">
        <v>49</v>
      </c>
      <c r="E2844">
        <v>4</v>
      </c>
      <c r="F2844" t="s">
        <v>252</v>
      </c>
      <c r="G2844" t="s">
        <v>553</v>
      </c>
      <c r="H2844" t="s">
        <v>603</v>
      </c>
      <c r="I2844" t="s">
        <v>213</v>
      </c>
      <c r="J2844" t="s">
        <v>214</v>
      </c>
      <c r="K2844" t="s">
        <v>149</v>
      </c>
      <c r="M2844" t="s">
        <v>76</v>
      </c>
      <c r="N2844" t="s">
        <v>216</v>
      </c>
      <c r="O2844" s="57">
        <v>46244.692083333335</v>
      </c>
      <c r="P2844" s="57">
        <v>46244.818668981483</v>
      </c>
      <c r="Q2844">
        <v>69360947</v>
      </c>
      <c r="S2844">
        <v>142214105680</v>
      </c>
      <c r="T2844" t="s">
        <v>5401</v>
      </c>
      <c r="U2844" t="s">
        <v>6929</v>
      </c>
      <c r="V2844" t="s">
        <v>6930</v>
      </c>
      <c r="Z2844">
        <v>108.88790899999999</v>
      </c>
      <c r="AA2844">
        <v>-6.9415950000000004</v>
      </c>
      <c r="AB2844" t="s">
        <v>5404</v>
      </c>
      <c r="AC2844" t="s">
        <v>290</v>
      </c>
      <c r="AL2844" t="s">
        <v>218</v>
      </c>
      <c r="AM2844" t="s">
        <v>6931</v>
      </c>
      <c r="AN2844" t="s">
        <v>6</v>
      </c>
      <c r="AO2844" s="57">
        <v>46303.694282407407</v>
      </c>
      <c r="AR2844" t="s">
        <v>219</v>
      </c>
      <c r="AS2844" t="s">
        <v>603</v>
      </c>
      <c r="AT2844" t="s">
        <v>231</v>
      </c>
      <c r="AU2844">
        <v>20260810</v>
      </c>
      <c r="AV2844" t="s">
        <v>222</v>
      </c>
      <c r="AW2844" t="s">
        <v>561</v>
      </c>
      <c r="AX2844" t="s">
        <v>223</v>
      </c>
      <c r="BA2844" s="57">
        <v>46244.291666666664</v>
      </c>
      <c r="BB2844" t="s">
        <v>6931</v>
      </c>
      <c r="BC2844">
        <v>2026</v>
      </c>
      <c r="BD2844">
        <v>8</v>
      </c>
      <c r="BE2844">
        <v>10</v>
      </c>
      <c r="BF2844" s="6">
        <f t="shared" si="132"/>
        <v>46244</v>
      </c>
      <c r="BG2844">
        <f t="shared" si="133"/>
        <v>-0.29166666666424135</v>
      </c>
      <c r="BH2844" t="str">
        <f t="shared" si="134"/>
        <v>COMPLY</v>
      </c>
      <c r="BI2844" t="e">
        <f>VLOOKUP(H2844,Sheet2!$A$1:$B$270,2,FALSE)</f>
        <v>#N/A</v>
      </c>
    </row>
    <row r="2845" spans="1:61">
      <c r="A2845">
        <v>2844</v>
      </c>
      <c r="B2845">
        <v>1002515937</v>
      </c>
      <c r="C2845">
        <v>3</v>
      </c>
      <c r="D2845" t="s">
        <v>38</v>
      </c>
      <c r="E2845">
        <v>5</v>
      </c>
      <c r="F2845" t="s">
        <v>250</v>
      </c>
      <c r="G2845" t="s">
        <v>91</v>
      </c>
      <c r="H2845" t="s">
        <v>413</v>
      </c>
      <c r="I2845" t="s">
        <v>213</v>
      </c>
      <c r="J2845" t="s">
        <v>214</v>
      </c>
      <c r="K2845" t="s">
        <v>149</v>
      </c>
      <c r="L2845" t="s">
        <v>215</v>
      </c>
      <c r="M2845" t="s">
        <v>76</v>
      </c>
      <c r="N2845" t="s">
        <v>216</v>
      </c>
      <c r="O2845" s="57">
        <v>46242.553437499999</v>
      </c>
      <c r="P2845" s="57">
        <v>46242.734756944446</v>
      </c>
      <c r="Q2845">
        <v>69361452</v>
      </c>
      <c r="S2845">
        <v>152701239020</v>
      </c>
      <c r="T2845" t="s">
        <v>6130</v>
      </c>
      <c r="U2845" t="s">
        <v>6131</v>
      </c>
      <c r="V2845" t="s">
        <v>6132</v>
      </c>
      <c r="Z2845">
        <v>112.626788</v>
      </c>
      <c r="AA2845">
        <v>-7.9861592000000003</v>
      </c>
      <c r="AB2845" t="s">
        <v>6133</v>
      </c>
      <c r="AC2845" t="s">
        <v>237</v>
      </c>
      <c r="AL2845" t="s">
        <v>218</v>
      </c>
      <c r="AM2845" t="s">
        <v>4519</v>
      </c>
      <c r="AN2845" t="s">
        <v>6</v>
      </c>
      <c r="AO2845" s="57">
        <v>46242.559374999997</v>
      </c>
      <c r="AP2845" s="57">
        <v>46243.541666666664</v>
      </c>
      <c r="AR2845" t="s">
        <v>219</v>
      </c>
      <c r="AS2845" t="s">
        <v>413</v>
      </c>
      <c r="AT2845" t="s">
        <v>231</v>
      </c>
      <c r="AU2845">
        <v>20260808</v>
      </c>
      <c r="AV2845" t="s">
        <v>222</v>
      </c>
      <c r="AW2845" t="s">
        <v>1010</v>
      </c>
      <c r="AX2845" t="s">
        <v>223</v>
      </c>
      <c r="BA2845" s="57">
        <v>46243.541666666664</v>
      </c>
      <c r="BB2845" t="s">
        <v>4519</v>
      </c>
      <c r="BC2845">
        <v>2026</v>
      </c>
      <c r="BD2845">
        <v>8</v>
      </c>
      <c r="BE2845">
        <v>8</v>
      </c>
      <c r="BF2845" s="6">
        <f t="shared" si="132"/>
        <v>46242</v>
      </c>
      <c r="BG2845">
        <f t="shared" si="133"/>
        <v>-1.5416666666642413</v>
      </c>
      <c r="BH2845" t="str">
        <f t="shared" si="134"/>
        <v>COMPLY</v>
      </c>
      <c r="BI2845" t="str">
        <f>VLOOKUP(H2845,Sheet2!$A$1:$B$270,2,FALSE)</f>
        <v>MALANG</v>
      </c>
    </row>
    <row r="2846" spans="1:61">
      <c r="A2846">
        <v>2845</v>
      </c>
      <c r="B2846">
        <v>1002524387</v>
      </c>
      <c r="C2846">
        <v>3</v>
      </c>
      <c r="D2846" t="s">
        <v>59</v>
      </c>
      <c r="E2846">
        <v>4</v>
      </c>
      <c r="F2846" t="s">
        <v>567</v>
      </c>
      <c r="G2846" t="s">
        <v>609</v>
      </c>
      <c r="H2846" t="s">
        <v>611</v>
      </c>
      <c r="I2846" t="s">
        <v>213</v>
      </c>
      <c r="J2846" t="s">
        <v>214</v>
      </c>
      <c r="K2846" t="s">
        <v>149</v>
      </c>
      <c r="M2846" t="s">
        <v>225</v>
      </c>
      <c r="N2846" t="s">
        <v>608</v>
      </c>
      <c r="O2846" s="57">
        <v>46247.59170138889</v>
      </c>
      <c r="P2846" s="57">
        <v>46251.548773148148</v>
      </c>
      <c r="Q2846">
        <v>69365202</v>
      </c>
      <c r="S2846">
        <v>141114227923</v>
      </c>
      <c r="T2846" t="s">
        <v>9608</v>
      </c>
      <c r="U2846" t="s">
        <v>9609</v>
      </c>
      <c r="V2846" t="s">
        <v>13859</v>
      </c>
      <c r="Z2846">
        <v>110.36950242601201</v>
      </c>
      <c r="AA2846">
        <v>-7.8062368432252001</v>
      </c>
      <c r="AB2846" t="s">
        <v>9752</v>
      </c>
      <c r="AC2846" t="s">
        <v>291</v>
      </c>
      <c r="AL2846" t="s">
        <v>218</v>
      </c>
      <c r="AM2846" t="s">
        <v>11168</v>
      </c>
      <c r="AN2846" t="s">
        <v>6</v>
      </c>
      <c r="AO2846" t="s">
        <v>8888</v>
      </c>
      <c r="AP2846" s="57">
        <v>46251.541666666664</v>
      </c>
      <c r="AR2846" t="s">
        <v>18</v>
      </c>
      <c r="AS2846" t="s">
        <v>611</v>
      </c>
      <c r="AT2846" t="s">
        <v>231</v>
      </c>
      <c r="AV2846" t="s">
        <v>227</v>
      </c>
      <c r="AW2846" t="s">
        <v>561</v>
      </c>
      <c r="AX2846" t="s">
        <v>223</v>
      </c>
      <c r="BA2846" s="57">
        <v>46251.541666666664</v>
      </c>
      <c r="BB2846" t="s">
        <v>11168</v>
      </c>
      <c r="BF2846" s="6" t="e">
        <f t="shared" si="132"/>
        <v>#NUM!</v>
      </c>
      <c r="BG2846" t="e">
        <f t="shared" si="133"/>
        <v>#NUM!</v>
      </c>
      <c r="BH2846" t="e">
        <f t="shared" si="134"/>
        <v>#NUM!</v>
      </c>
      <c r="BI2846" t="e">
        <f>VLOOKUP(H2846,Sheet2!$A$1:$B$270,2,FALSE)</f>
        <v>#N/A</v>
      </c>
    </row>
    <row r="2847" spans="1:61">
      <c r="A2847">
        <v>2846</v>
      </c>
      <c r="B2847">
        <v>1002511810</v>
      </c>
      <c r="C2847">
        <v>3</v>
      </c>
      <c r="D2847" t="s">
        <v>42</v>
      </c>
      <c r="E2847">
        <v>5</v>
      </c>
      <c r="F2847" t="s">
        <v>233</v>
      </c>
      <c r="G2847" t="s">
        <v>101</v>
      </c>
      <c r="H2847" t="s">
        <v>263</v>
      </c>
      <c r="I2847" t="s">
        <v>213</v>
      </c>
      <c r="J2847" t="s">
        <v>214</v>
      </c>
      <c r="K2847" t="s">
        <v>149</v>
      </c>
      <c r="L2847" t="s">
        <v>215</v>
      </c>
      <c r="M2847" t="s">
        <v>933</v>
      </c>
      <c r="N2847" t="s">
        <v>216</v>
      </c>
      <c r="O2847" s="57">
        <v>46240.438842592594</v>
      </c>
      <c r="P2847" s="57">
        <v>46244.446585648147</v>
      </c>
      <c r="Q2847">
        <v>69359750</v>
      </c>
      <c r="S2847">
        <v>152316231935</v>
      </c>
      <c r="T2847" t="s">
        <v>1077</v>
      </c>
      <c r="U2847" t="s">
        <v>4354</v>
      </c>
      <c r="V2847" t="s">
        <v>4355</v>
      </c>
      <c r="Z2847">
        <v>112.696488</v>
      </c>
      <c r="AA2847">
        <v>-7.474386</v>
      </c>
      <c r="AB2847" t="s">
        <v>4356</v>
      </c>
      <c r="AC2847" t="s">
        <v>237</v>
      </c>
      <c r="AL2847" t="s">
        <v>218</v>
      </c>
      <c r="AM2847" t="s">
        <v>4357</v>
      </c>
      <c r="AN2847" t="s">
        <v>6</v>
      </c>
      <c r="AO2847" s="57">
        <v>46181.444374999999</v>
      </c>
      <c r="AP2847" s="57">
        <v>46241.333333333336</v>
      </c>
      <c r="AQ2847" t="s">
        <v>248</v>
      </c>
      <c r="AR2847" t="s">
        <v>12</v>
      </c>
      <c r="AS2847" t="s">
        <v>263</v>
      </c>
      <c r="AT2847" t="s">
        <v>231</v>
      </c>
      <c r="AV2847" t="s">
        <v>917</v>
      </c>
      <c r="AW2847" t="s">
        <v>1010</v>
      </c>
      <c r="AX2847" t="s">
        <v>223</v>
      </c>
      <c r="BA2847" s="57">
        <v>46241.333333333336</v>
      </c>
      <c r="BB2847" t="s">
        <v>4357</v>
      </c>
      <c r="BF2847" s="6" t="e">
        <f t="shared" si="132"/>
        <v>#NUM!</v>
      </c>
      <c r="BG2847" t="e">
        <f t="shared" si="133"/>
        <v>#NUM!</v>
      </c>
      <c r="BH2847" t="e">
        <f t="shared" si="134"/>
        <v>#NUM!</v>
      </c>
      <c r="BI2847" t="str">
        <f>VLOOKUP(H2847,Sheet2!$A$1:$B$270,2,FALSE)</f>
        <v>SIDOARJO</v>
      </c>
    </row>
    <row r="2848" spans="1:61">
      <c r="A2848">
        <v>2847</v>
      </c>
      <c r="B2848">
        <v>1002510441</v>
      </c>
      <c r="C2848">
        <v>3</v>
      </c>
      <c r="D2848" t="s">
        <v>45</v>
      </c>
      <c r="E2848">
        <v>5</v>
      </c>
      <c r="F2848" t="s">
        <v>113</v>
      </c>
      <c r="G2848" t="s">
        <v>113</v>
      </c>
      <c r="H2848" t="s">
        <v>418</v>
      </c>
      <c r="I2848" t="s">
        <v>213</v>
      </c>
      <c r="J2848" t="s">
        <v>214</v>
      </c>
      <c r="K2848" t="s">
        <v>149</v>
      </c>
      <c r="L2848" t="s">
        <v>215</v>
      </c>
      <c r="M2848" t="s">
        <v>76</v>
      </c>
      <c r="N2848" t="s">
        <v>216</v>
      </c>
      <c r="O2848" s="57">
        <v>46239.540937500002</v>
      </c>
      <c r="P2848" s="57">
        <v>46244.828865740739</v>
      </c>
      <c r="Q2848">
        <v>69359135</v>
      </c>
      <c r="S2848">
        <v>172502311368</v>
      </c>
      <c r="T2848" t="s">
        <v>4372</v>
      </c>
      <c r="U2848" t="s">
        <v>4373</v>
      </c>
      <c r="V2848" t="s">
        <v>4374</v>
      </c>
      <c r="Z2848">
        <v>123.600454442203</v>
      </c>
      <c r="AA2848">
        <v>-10.1713534883239</v>
      </c>
      <c r="AB2848" t="s">
        <v>4375</v>
      </c>
      <c r="AC2848" t="s">
        <v>217</v>
      </c>
      <c r="AL2848" t="s">
        <v>218</v>
      </c>
      <c r="AM2848" t="s">
        <v>4376</v>
      </c>
      <c r="AN2848" t="s">
        <v>6</v>
      </c>
      <c r="AO2848" s="57">
        <v>46150.548807870371</v>
      </c>
      <c r="AP2848" s="57">
        <v>46240.541666666664</v>
      </c>
      <c r="AR2848" t="s">
        <v>219</v>
      </c>
      <c r="AS2848" t="s">
        <v>418</v>
      </c>
      <c r="AT2848" t="s">
        <v>221</v>
      </c>
      <c r="AU2848">
        <v>20260810</v>
      </c>
      <c r="AV2848" t="s">
        <v>222</v>
      </c>
      <c r="AW2848" t="s">
        <v>926</v>
      </c>
      <c r="AX2848" t="s">
        <v>223</v>
      </c>
      <c r="BA2848" s="57">
        <v>46240.541666666664</v>
      </c>
      <c r="BB2848" t="s">
        <v>4376</v>
      </c>
      <c r="BC2848">
        <v>2026</v>
      </c>
      <c r="BD2848">
        <v>8</v>
      </c>
      <c r="BE2848">
        <v>10</v>
      </c>
      <c r="BF2848" s="6">
        <f t="shared" si="132"/>
        <v>46244</v>
      </c>
      <c r="BG2848">
        <f t="shared" si="133"/>
        <v>3.4583333333357587</v>
      </c>
      <c r="BH2848" t="str">
        <f t="shared" si="134"/>
        <v>NOT COMPLY</v>
      </c>
      <c r="BI2848" t="str">
        <f>VLOOKUP(H2848,Sheet2!$A$1:$B$270,2,FALSE)</f>
        <v>KUPANG</v>
      </c>
    </row>
    <row r="2849" spans="1:61">
      <c r="A2849">
        <v>2848</v>
      </c>
      <c r="B2849">
        <v>1002505443</v>
      </c>
      <c r="C2849">
        <v>3</v>
      </c>
      <c r="D2849" t="s">
        <v>34</v>
      </c>
      <c r="E2849">
        <v>5</v>
      </c>
      <c r="F2849" t="s">
        <v>573</v>
      </c>
      <c r="G2849" t="s">
        <v>84</v>
      </c>
      <c r="H2849" t="s">
        <v>329</v>
      </c>
      <c r="I2849" t="s">
        <v>213</v>
      </c>
      <c r="J2849" t="s">
        <v>214</v>
      </c>
      <c r="K2849" t="s">
        <v>149</v>
      </c>
      <c r="L2849" t="s">
        <v>215</v>
      </c>
      <c r="M2849" t="s">
        <v>76</v>
      </c>
      <c r="N2849" t="s">
        <v>216</v>
      </c>
      <c r="O2849" s="57">
        <v>46237.307604166665</v>
      </c>
      <c r="P2849" s="57">
        <v>46238.608657407407</v>
      </c>
      <c r="Q2849">
        <v>69357133</v>
      </c>
      <c r="S2849">
        <v>172405798300</v>
      </c>
      <c r="T2849" t="s">
        <v>4381</v>
      </c>
      <c r="U2849" t="s">
        <v>4382</v>
      </c>
      <c r="V2849" t="s">
        <v>4383</v>
      </c>
      <c r="Z2849">
        <v>115.3453876</v>
      </c>
      <c r="AA2849">
        <v>-8.3632212999999993</v>
      </c>
      <c r="AB2849" t="s">
        <v>4384</v>
      </c>
      <c r="AC2849" t="s">
        <v>237</v>
      </c>
      <c r="AL2849" t="s">
        <v>218</v>
      </c>
      <c r="AM2849" t="s">
        <v>3776</v>
      </c>
      <c r="AN2849" t="s">
        <v>6</v>
      </c>
      <c r="AO2849" s="57">
        <v>46089.309432870374</v>
      </c>
      <c r="AP2849" s="57">
        <v>46238.333333333336</v>
      </c>
      <c r="AR2849" t="s">
        <v>219</v>
      </c>
      <c r="AS2849" t="s">
        <v>329</v>
      </c>
      <c r="AT2849" t="s">
        <v>231</v>
      </c>
      <c r="AU2849">
        <v>20260804</v>
      </c>
      <c r="AV2849" t="s">
        <v>222</v>
      </c>
      <c r="AW2849" t="s">
        <v>1010</v>
      </c>
      <c r="AX2849" t="s">
        <v>223</v>
      </c>
      <c r="BA2849" s="57">
        <v>46238.333333333336</v>
      </c>
      <c r="BB2849" t="s">
        <v>3776</v>
      </c>
      <c r="BC2849">
        <v>2026</v>
      </c>
      <c r="BD2849">
        <v>8</v>
      </c>
      <c r="BE2849">
        <v>4</v>
      </c>
      <c r="BF2849" s="6">
        <f t="shared" si="132"/>
        <v>46238</v>
      </c>
      <c r="BG2849">
        <f t="shared" si="133"/>
        <v>-0.33333333333575865</v>
      </c>
      <c r="BH2849" t="str">
        <f t="shared" si="134"/>
        <v>COMPLY</v>
      </c>
      <c r="BI2849" t="str">
        <f>VLOOKUP(H2849,Sheet2!$A$1:$B$270,2,FALSE)</f>
        <v>SINGARAJA</v>
      </c>
    </row>
    <row r="2850" spans="1:61">
      <c r="A2850">
        <v>2849</v>
      </c>
      <c r="B2850">
        <v>1002520546</v>
      </c>
      <c r="C2850">
        <v>3</v>
      </c>
      <c r="D2850" t="s">
        <v>42</v>
      </c>
      <c r="E2850">
        <v>5</v>
      </c>
      <c r="F2850" t="s">
        <v>233</v>
      </c>
      <c r="G2850" t="s">
        <v>106</v>
      </c>
      <c r="H2850" t="s">
        <v>296</v>
      </c>
      <c r="I2850" t="s">
        <v>213</v>
      </c>
      <c r="J2850" t="s">
        <v>214</v>
      </c>
      <c r="K2850" t="s">
        <v>149</v>
      </c>
      <c r="M2850" t="s">
        <v>76</v>
      </c>
      <c r="N2850" t="s">
        <v>216</v>
      </c>
      <c r="O2850" s="57">
        <v>46245.655162037037</v>
      </c>
      <c r="P2850" s="57">
        <v>46245.854097222225</v>
      </c>
      <c r="Q2850">
        <v>69363558</v>
      </c>
      <c r="S2850">
        <v>152743216447</v>
      </c>
      <c r="T2850" t="s">
        <v>7900</v>
      </c>
      <c r="U2850" t="s">
        <v>7901</v>
      </c>
      <c r="V2850" t="s">
        <v>7902</v>
      </c>
      <c r="Z2850">
        <v>112.655017850666</v>
      </c>
      <c r="AA2850">
        <v>-7.5483493867803197</v>
      </c>
      <c r="AB2850" t="s">
        <v>7903</v>
      </c>
      <c r="AC2850" t="s">
        <v>230</v>
      </c>
      <c r="AL2850" t="s">
        <v>218</v>
      </c>
      <c r="AM2850" t="s">
        <v>7904</v>
      </c>
      <c r="AN2850" t="s">
        <v>6</v>
      </c>
      <c r="AO2850" s="57">
        <v>46334.663356481484</v>
      </c>
      <c r="AP2850" s="57">
        <v>46246.541666666664</v>
      </c>
      <c r="AR2850" t="s">
        <v>219</v>
      </c>
      <c r="AS2850" t="s">
        <v>296</v>
      </c>
      <c r="AT2850" t="s">
        <v>221</v>
      </c>
      <c r="AU2850">
        <v>20260811</v>
      </c>
      <c r="AV2850" t="s">
        <v>222</v>
      </c>
      <c r="AW2850" t="s">
        <v>591</v>
      </c>
      <c r="AX2850" t="s">
        <v>223</v>
      </c>
      <c r="BA2850" s="57">
        <v>46246.541666666664</v>
      </c>
      <c r="BB2850" t="s">
        <v>7904</v>
      </c>
      <c r="BC2850">
        <v>2026</v>
      </c>
      <c r="BD2850">
        <v>8</v>
      </c>
      <c r="BE2850">
        <v>11</v>
      </c>
      <c r="BF2850" s="6">
        <f t="shared" si="132"/>
        <v>46245</v>
      </c>
      <c r="BG2850">
        <f t="shared" si="133"/>
        <v>-1.5416666666642413</v>
      </c>
      <c r="BH2850" t="str">
        <f t="shared" si="134"/>
        <v>COMPLY</v>
      </c>
      <c r="BI2850" t="str">
        <f>VLOOKUP(H2850,Sheet2!$A$1:$B$270,2,FALSE)</f>
        <v>PASURUAN</v>
      </c>
    </row>
    <row r="2851" spans="1:61">
      <c r="A2851">
        <v>2850</v>
      </c>
      <c r="B2851">
        <v>1002526134</v>
      </c>
      <c r="C2851">
        <v>3</v>
      </c>
      <c r="D2851" t="s">
        <v>49</v>
      </c>
      <c r="E2851">
        <v>4</v>
      </c>
      <c r="F2851" t="s">
        <v>252</v>
      </c>
      <c r="G2851" t="s">
        <v>553</v>
      </c>
      <c r="H2851" t="s">
        <v>559</v>
      </c>
      <c r="I2851" t="s">
        <v>213</v>
      </c>
      <c r="J2851" t="s">
        <v>214</v>
      </c>
      <c r="K2851" t="s">
        <v>149</v>
      </c>
      <c r="L2851" t="s">
        <v>215</v>
      </c>
      <c r="M2851" t="s">
        <v>277</v>
      </c>
      <c r="N2851" t="s">
        <v>216</v>
      </c>
      <c r="O2851" s="57">
        <v>46248.474282407406</v>
      </c>
      <c r="P2851" s="57">
        <v>46250.440428240741</v>
      </c>
      <c r="Q2851">
        <v>69365917</v>
      </c>
      <c r="S2851">
        <v>146281108196</v>
      </c>
      <c r="T2851" t="s">
        <v>13860</v>
      </c>
      <c r="U2851" t="s">
        <v>13861</v>
      </c>
      <c r="V2851" t="s">
        <v>13862</v>
      </c>
      <c r="Z2851">
        <v>109.021051880703</v>
      </c>
      <c r="AA2851">
        <v>-7.2777503923218001</v>
      </c>
      <c r="AB2851" t="s">
        <v>13863</v>
      </c>
      <c r="AC2851" t="s">
        <v>237</v>
      </c>
      <c r="AL2851" t="s">
        <v>218</v>
      </c>
      <c r="AM2851" t="s">
        <v>9909</v>
      </c>
      <c r="AN2851" t="s">
        <v>6</v>
      </c>
      <c r="AO2851" t="s">
        <v>10172</v>
      </c>
      <c r="AP2851" s="57">
        <v>46249.333333333336</v>
      </c>
      <c r="AQ2851" t="s">
        <v>248</v>
      </c>
      <c r="AR2851" t="s">
        <v>278</v>
      </c>
      <c r="AS2851" t="s">
        <v>559</v>
      </c>
      <c r="AT2851" t="s">
        <v>231</v>
      </c>
      <c r="AV2851" t="s">
        <v>13864</v>
      </c>
      <c r="AW2851" t="s">
        <v>1023</v>
      </c>
      <c r="AX2851" t="s">
        <v>223</v>
      </c>
      <c r="BA2851" s="57">
        <v>46249.333333333336</v>
      </c>
      <c r="BB2851" t="s">
        <v>9909</v>
      </c>
      <c r="BF2851" s="6" t="e">
        <f t="shared" si="132"/>
        <v>#NUM!</v>
      </c>
      <c r="BG2851" t="e">
        <f t="shared" si="133"/>
        <v>#NUM!</v>
      </c>
      <c r="BH2851" t="e">
        <f t="shared" si="134"/>
        <v>#NUM!</v>
      </c>
      <c r="BI2851" t="e">
        <f>VLOOKUP(H2851,Sheet2!$A$1:$B$270,2,FALSE)</f>
        <v>#N/A</v>
      </c>
    </row>
    <row r="2852" spans="1:61">
      <c r="A2852">
        <v>2851</v>
      </c>
      <c r="B2852">
        <v>1002524032</v>
      </c>
      <c r="C2852">
        <v>3</v>
      </c>
      <c r="D2852" t="s">
        <v>49</v>
      </c>
      <c r="E2852">
        <v>4</v>
      </c>
      <c r="F2852" t="s">
        <v>252</v>
      </c>
      <c r="G2852" t="s">
        <v>929</v>
      </c>
      <c r="H2852" t="s">
        <v>4778</v>
      </c>
      <c r="I2852" t="s">
        <v>213</v>
      </c>
      <c r="J2852" t="s">
        <v>214</v>
      </c>
      <c r="K2852" t="s">
        <v>149</v>
      </c>
      <c r="L2852" t="s">
        <v>215</v>
      </c>
      <c r="M2852" t="s">
        <v>76</v>
      </c>
      <c r="N2852" t="s">
        <v>216</v>
      </c>
      <c r="O2852" s="57">
        <v>46247.49927083333</v>
      </c>
      <c r="P2852" s="57">
        <v>46248.612303240741</v>
      </c>
      <c r="Q2852">
        <v>69365029</v>
      </c>
      <c r="S2852">
        <v>142200200894</v>
      </c>
      <c r="T2852" t="s">
        <v>9753</v>
      </c>
      <c r="U2852" t="s">
        <v>9754</v>
      </c>
      <c r="V2852" t="s">
        <v>9755</v>
      </c>
      <c r="Z2852">
        <v>109.9178</v>
      </c>
      <c r="AA2852">
        <v>-6.9767999999999999</v>
      </c>
      <c r="AB2852" t="s">
        <v>9756</v>
      </c>
      <c r="AC2852" t="s">
        <v>237</v>
      </c>
      <c r="AL2852" t="s">
        <v>218</v>
      </c>
      <c r="AM2852" t="s">
        <v>9757</v>
      </c>
      <c r="AN2852" t="s">
        <v>6</v>
      </c>
      <c r="AO2852" t="s">
        <v>9250</v>
      </c>
      <c r="AP2852" s="57">
        <v>46248.333333333336</v>
      </c>
      <c r="AR2852" t="s">
        <v>219</v>
      </c>
      <c r="AS2852" t="s">
        <v>4778</v>
      </c>
      <c r="AT2852" t="s">
        <v>231</v>
      </c>
      <c r="AU2852">
        <v>20260814</v>
      </c>
      <c r="AV2852" t="s">
        <v>222</v>
      </c>
      <c r="AW2852" t="s">
        <v>1021</v>
      </c>
      <c r="AX2852" t="s">
        <v>223</v>
      </c>
      <c r="BA2852" s="57">
        <v>46248.333333333336</v>
      </c>
      <c r="BB2852" t="s">
        <v>9757</v>
      </c>
      <c r="BC2852">
        <v>2026</v>
      </c>
      <c r="BD2852">
        <v>8</v>
      </c>
      <c r="BE2852">
        <v>14</v>
      </c>
      <c r="BF2852" s="6">
        <f t="shared" si="132"/>
        <v>46248</v>
      </c>
      <c r="BG2852">
        <f t="shared" si="133"/>
        <v>-0.33333333333575865</v>
      </c>
      <c r="BH2852" t="str">
        <f t="shared" si="134"/>
        <v>COMPLY</v>
      </c>
      <c r="BI2852" t="e">
        <f>VLOOKUP(H2852,Sheet2!$A$1:$B$270,2,FALSE)</f>
        <v>#N/A</v>
      </c>
    </row>
    <row r="2853" spans="1:61">
      <c r="A2853">
        <v>2852</v>
      </c>
      <c r="B2853">
        <v>1002507032</v>
      </c>
      <c r="C2853">
        <v>3</v>
      </c>
      <c r="D2853" t="s">
        <v>34</v>
      </c>
      <c r="E2853">
        <v>5</v>
      </c>
      <c r="F2853" t="s">
        <v>573</v>
      </c>
      <c r="G2853" t="s">
        <v>84</v>
      </c>
      <c r="H2853" t="s">
        <v>242</v>
      </c>
      <c r="I2853" t="s">
        <v>213</v>
      </c>
      <c r="J2853" t="s">
        <v>214</v>
      </c>
      <c r="K2853" t="s">
        <v>149</v>
      </c>
      <c r="M2853" t="s">
        <v>76</v>
      </c>
      <c r="N2853" t="s">
        <v>216</v>
      </c>
      <c r="O2853" s="57">
        <v>46238.401666666665</v>
      </c>
      <c r="P2853" s="57">
        <v>46239.374525462961</v>
      </c>
      <c r="Q2853">
        <v>69356861</v>
      </c>
      <c r="S2853">
        <v>172424836800</v>
      </c>
      <c r="T2853" t="s">
        <v>4228</v>
      </c>
      <c r="U2853" t="s">
        <v>4385</v>
      </c>
      <c r="V2853" t="s">
        <v>4386</v>
      </c>
      <c r="Z2853">
        <v>115.08346</v>
      </c>
      <c r="AA2853">
        <v>-8.1129820000000006</v>
      </c>
      <c r="AB2853" t="s">
        <v>4231</v>
      </c>
      <c r="AC2853" t="s">
        <v>230</v>
      </c>
      <c r="AL2853" t="s">
        <v>218</v>
      </c>
      <c r="AM2853" t="s">
        <v>4387</v>
      </c>
      <c r="AN2853" t="s">
        <v>6</v>
      </c>
      <c r="AO2853" s="57">
        <v>46120.403333333335</v>
      </c>
      <c r="AR2853" t="s">
        <v>219</v>
      </c>
      <c r="AS2853" t="s">
        <v>242</v>
      </c>
      <c r="AT2853" t="s">
        <v>231</v>
      </c>
      <c r="AU2853">
        <v>20260805</v>
      </c>
      <c r="AV2853" t="s">
        <v>222</v>
      </c>
      <c r="AW2853" t="s">
        <v>560</v>
      </c>
      <c r="AX2853" t="s">
        <v>223</v>
      </c>
      <c r="BA2853" s="57">
        <v>46238.291666666664</v>
      </c>
      <c r="BB2853" t="s">
        <v>4387</v>
      </c>
      <c r="BC2853">
        <v>2026</v>
      </c>
      <c r="BD2853">
        <v>8</v>
      </c>
      <c r="BE2853">
        <v>5</v>
      </c>
      <c r="BF2853" s="6">
        <f t="shared" si="132"/>
        <v>46239</v>
      </c>
      <c r="BG2853">
        <f t="shared" si="133"/>
        <v>0.70833333333575865</v>
      </c>
      <c r="BH2853" t="str">
        <f t="shared" si="134"/>
        <v>COMPLY</v>
      </c>
      <c r="BI2853" t="str">
        <f>VLOOKUP(H2853,Sheet2!$A$1:$B$270,2,FALSE)</f>
        <v>SINGARAJA</v>
      </c>
    </row>
    <row r="2854" spans="1:61">
      <c r="A2854">
        <v>2853</v>
      </c>
      <c r="B2854">
        <v>1002519214</v>
      </c>
      <c r="C2854">
        <v>3</v>
      </c>
      <c r="D2854" t="s">
        <v>42</v>
      </c>
      <c r="E2854">
        <v>5</v>
      </c>
      <c r="F2854" t="s">
        <v>233</v>
      </c>
      <c r="G2854" t="s">
        <v>105</v>
      </c>
      <c r="H2854" t="s">
        <v>299</v>
      </c>
      <c r="I2854" t="s">
        <v>213</v>
      </c>
      <c r="J2854" t="s">
        <v>214</v>
      </c>
      <c r="K2854" t="s">
        <v>149</v>
      </c>
      <c r="M2854" t="s">
        <v>575</v>
      </c>
      <c r="N2854" t="s">
        <v>216</v>
      </c>
      <c r="O2854" s="57">
        <v>46245.428159722222</v>
      </c>
      <c r="P2854" s="57">
        <v>46247.809317129628</v>
      </c>
      <c r="Q2854">
        <v>69363026</v>
      </c>
      <c r="S2854">
        <v>152313204583</v>
      </c>
      <c r="T2854" t="s">
        <v>7905</v>
      </c>
      <c r="U2854" t="s">
        <v>7906</v>
      </c>
      <c r="V2854" t="s">
        <v>7907</v>
      </c>
      <c r="Z2854">
        <v>112.40144340000001</v>
      </c>
      <c r="AA2854">
        <v>-7.4001615999999997</v>
      </c>
      <c r="AB2854" t="s">
        <v>7908</v>
      </c>
      <c r="AC2854" t="s">
        <v>230</v>
      </c>
      <c r="AL2854" t="s">
        <v>218</v>
      </c>
      <c r="AM2854" t="s">
        <v>7909</v>
      </c>
      <c r="AN2854" t="s">
        <v>6</v>
      </c>
      <c r="AO2854" s="57">
        <v>46334.444328703707</v>
      </c>
      <c r="AP2854" s="57">
        <v>46246.333333333336</v>
      </c>
      <c r="AQ2854" t="s">
        <v>6867</v>
      </c>
      <c r="AR2854" t="s">
        <v>14</v>
      </c>
      <c r="AS2854" t="s">
        <v>299</v>
      </c>
      <c r="AT2854" t="s">
        <v>231</v>
      </c>
      <c r="AV2854" t="s">
        <v>9758</v>
      </c>
      <c r="AW2854" t="s">
        <v>562</v>
      </c>
      <c r="AX2854" t="s">
        <v>223</v>
      </c>
      <c r="BA2854" s="57">
        <v>46246.333333333336</v>
      </c>
      <c r="BB2854" t="s">
        <v>7909</v>
      </c>
      <c r="BF2854" s="6" t="e">
        <f t="shared" si="132"/>
        <v>#NUM!</v>
      </c>
      <c r="BG2854" t="e">
        <f t="shared" si="133"/>
        <v>#NUM!</v>
      </c>
      <c r="BH2854" t="e">
        <f t="shared" si="134"/>
        <v>#NUM!</v>
      </c>
      <c r="BI2854" t="str">
        <f>VLOOKUP(H2854,Sheet2!$A$1:$B$270,2,FALSE)</f>
        <v>MOJOKERTO</v>
      </c>
    </row>
    <row r="2855" spans="1:61">
      <c r="A2855">
        <v>2854</v>
      </c>
      <c r="B2855">
        <v>1002506402</v>
      </c>
      <c r="C2855">
        <v>3</v>
      </c>
      <c r="D2855" t="s">
        <v>34</v>
      </c>
      <c r="E2855">
        <v>5</v>
      </c>
      <c r="F2855" t="s">
        <v>573</v>
      </c>
      <c r="G2855" t="s">
        <v>79</v>
      </c>
      <c r="H2855" t="s">
        <v>471</v>
      </c>
      <c r="I2855" t="s">
        <v>213</v>
      </c>
      <c r="J2855" t="s">
        <v>214</v>
      </c>
      <c r="K2855" t="s">
        <v>149</v>
      </c>
      <c r="M2855" t="s">
        <v>76</v>
      </c>
      <c r="N2855" t="s">
        <v>216</v>
      </c>
      <c r="O2855" s="57">
        <v>46237.647916666669</v>
      </c>
      <c r="P2855" s="57">
        <v>46238.863877314812</v>
      </c>
      <c r="Q2855">
        <v>69357708</v>
      </c>
      <c r="S2855">
        <v>172407213020</v>
      </c>
      <c r="T2855" t="s">
        <v>1489</v>
      </c>
      <c r="U2855" t="s">
        <v>1490</v>
      </c>
      <c r="V2855" t="s">
        <v>4388</v>
      </c>
      <c r="Z2855">
        <v>115.29449750000001</v>
      </c>
      <c r="AA2855">
        <v>-8.5681677999999994</v>
      </c>
      <c r="AB2855" t="s">
        <v>1492</v>
      </c>
      <c r="AC2855" t="s">
        <v>230</v>
      </c>
      <c r="AL2855" t="s">
        <v>218</v>
      </c>
      <c r="AM2855" t="s">
        <v>4389</v>
      </c>
      <c r="AN2855" t="s">
        <v>6</v>
      </c>
      <c r="AO2855" s="57">
        <v>46089.652627314812</v>
      </c>
      <c r="AP2855" s="57">
        <v>46239.333333333336</v>
      </c>
      <c r="AR2855" t="s">
        <v>219</v>
      </c>
      <c r="AS2855" t="s">
        <v>471</v>
      </c>
      <c r="AT2855" t="s">
        <v>231</v>
      </c>
      <c r="AU2855">
        <v>20260804</v>
      </c>
      <c r="AV2855" t="s">
        <v>222</v>
      </c>
      <c r="AW2855" t="s">
        <v>561</v>
      </c>
      <c r="AX2855" t="s">
        <v>223</v>
      </c>
      <c r="BA2855" s="57">
        <v>46239.333333333336</v>
      </c>
      <c r="BB2855" t="s">
        <v>4389</v>
      </c>
      <c r="BC2855">
        <v>2026</v>
      </c>
      <c r="BD2855">
        <v>8</v>
      </c>
      <c r="BE2855">
        <v>4</v>
      </c>
      <c r="BF2855" s="6">
        <f t="shared" si="132"/>
        <v>46238</v>
      </c>
      <c r="BG2855">
        <f t="shared" si="133"/>
        <v>-1.3333333333357587</v>
      </c>
      <c r="BH2855" t="str">
        <f t="shared" si="134"/>
        <v>COMPLY</v>
      </c>
      <c r="BI2855" t="str">
        <f>VLOOKUP(H2855,Sheet2!$A$1:$B$270,2,FALSE)</f>
        <v>GIANYAR</v>
      </c>
    </row>
    <row r="2856" spans="1:61">
      <c r="A2856">
        <v>2855</v>
      </c>
      <c r="B2856">
        <v>1002509453</v>
      </c>
      <c r="C2856">
        <v>3</v>
      </c>
      <c r="D2856" t="s">
        <v>45</v>
      </c>
      <c r="E2856">
        <v>5</v>
      </c>
      <c r="F2856" t="s">
        <v>211</v>
      </c>
      <c r="G2856" t="s">
        <v>115</v>
      </c>
      <c r="H2856" t="s">
        <v>279</v>
      </c>
      <c r="I2856" t="s">
        <v>213</v>
      </c>
      <c r="J2856" t="s">
        <v>214</v>
      </c>
      <c r="K2856" t="s">
        <v>149</v>
      </c>
      <c r="M2856" t="s">
        <v>76</v>
      </c>
      <c r="N2856" t="s">
        <v>216</v>
      </c>
      <c r="O2856" s="57">
        <v>46238.793668981481</v>
      </c>
      <c r="P2856" s="57">
        <v>46238.868206018517</v>
      </c>
      <c r="Q2856">
        <v>69356961</v>
      </c>
      <c r="S2856">
        <v>172603791534</v>
      </c>
      <c r="T2856" t="s">
        <v>2384</v>
      </c>
      <c r="U2856" t="s">
        <v>1282</v>
      </c>
      <c r="V2856" t="s">
        <v>4390</v>
      </c>
      <c r="Z2856">
        <v>116.352376279308</v>
      </c>
      <c r="AA2856">
        <v>-8.7610257703329495</v>
      </c>
      <c r="AB2856" t="s">
        <v>2386</v>
      </c>
      <c r="AC2856" t="s">
        <v>217</v>
      </c>
      <c r="AL2856" t="s">
        <v>218</v>
      </c>
      <c r="AM2856" t="s">
        <v>4391</v>
      </c>
      <c r="AN2856" t="s">
        <v>6</v>
      </c>
      <c r="AO2856" s="57">
        <v>46120.798773148148</v>
      </c>
      <c r="AR2856" t="s">
        <v>219</v>
      </c>
      <c r="AS2856" t="s">
        <v>279</v>
      </c>
      <c r="AT2856" t="s">
        <v>231</v>
      </c>
      <c r="AU2856">
        <v>20260804</v>
      </c>
      <c r="AV2856" t="s">
        <v>222</v>
      </c>
      <c r="AW2856" t="s">
        <v>561</v>
      </c>
      <c r="AX2856" t="s">
        <v>223</v>
      </c>
      <c r="BA2856" s="57">
        <v>46238.291666666664</v>
      </c>
      <c r="BB2856" t="s">
        <v>4391</v>
      </c>
      <c r="BC2856">
        <v>2026</v>
      </c>
      <c r="BD2856">
        <v>8</v>
      </c>
      <c r="BE2856">
        <v>4</v>
      </c>
      <c r="BF2856" s="6">
        <f t="shared" si="132"/>
        <v>46238</v>
      </c>
      <c r="BG2856">
        <f t="shared" si="133"/>
        <v>-0.29166666666424135</v>
      </c>
      <c r="BH2856" t="str">
        <f t="shared" si="134"/>
        <v>COMPLY</v>
      </c>
      <c r="BI2856" t="str">
        <f>VLOOKUP(H2856,Sheet2!$A$1:$B$270,2,FALSE)</f>
        <v>SELONG</v>
      </c>
    </row>
    <row r="2857" spans="1:61">
      <c r="A2857">
        <v>2856</v>
      </c>
      <c r="B2857">
        <v>1002518018</v>
      </c>
      <c r="C2857">
        <v>3</v>
      </c>
      <c r="D2857" t="s">
        <v>49</v>
      </c>
      <c r="E2857">
        <v>4</v>
      </c>
      <c r="F2857" t="s">
        <v>252</v>
      </c>
      <c r="G2857" t="s">
        <v>931</v>
      </c>
      <c r="H2857" t="s">
        <v>932</v>
      </c>
      <c r="I2857" t="s">
        <v>213</v>
      </c>
      <c r="J2857" t="s">
        <v>214</v>
      </c>
      <c r="K2857" t="s">
        <v>149</v>
      </c>
      <c r="M2857" t="s">
        <v>76</v>
      </c>
      <c r="N2857" t="s">
        <v>216</v>
      </c>
      <c r="O2857" s="57">
        <v>46244.602395833332</v>
      </c>
      <c r="P2857" s="57">
        <v>46244.897037037037</v>
      </c>
      <c r="Q2857">
        <v>69361380</v>
      </c>
      <c r="R2857" t="s">
        <v>4826</v>
      </c>
      <c r="S2857">
        <v>-142212126692</v>
      </c>
      <c r="T2857" t="s">
        <v>4651</v>
      </c>
      <c r="U2857" t="s">
        <v>6934</v>
      </c>
      <c r="V2857" t="s">
        <v>6935</v>
      </c>
      <c r="Z2857">
        <v>109.14536433000001</v>
      </c>
      <c r="AA2857">
        <v>-6.8701432540000003</v>
      </c>
      <c r="AB2857" t="s">
        <v>4654</v>
      </c>
      <c r="AC2857" t="s">
        <v>290</v>
      </c>
      <c r="AL2857" t="s">
        <v>218</v>
      </c>
      <c r="AM2857" t="s">
        <v>6936</v>
      </c>
      <c r="AN2857" t="s">
        <v>6</v>
      </c>
      <c r="AO2857" s="57">
        <v>46303.610879629632</v>
      </c>
      <c r="AR2857" t="s">
        <v>219</v>
      </c>
      <c r="AS2857" t="s">
        <v>932</v>
      </c>
      <c r="AT2857" t="s">
        <v>231</v>
      </c>
      <c r="AU2857">
        <v>20260810</v>
      </c>
      <c r="AV2857" t="s">
        <v>222</v>
      </c>
      <c r="AW2857" t="s">
        <v>560</v>
      </c>
      <c r="AX2857" t="s">
        <v>223</v>
      </c>
      <c r="BA2857" s="57">
        <v>46244.291666666664</v>
      </c>
      <c r="BB2857" t="s">
        <v>6936</v>
      </c>
      <c r="BC2857">
        <v>2026</v>
      </c>
      <c r="BD2857">
        <v>8</v>
      </c>
      <c r="BE2857">
        <v>10</v>
      </c>
      <c r="BF2857" s="6">
        <f t="shared" si="132"/>
        <v>46244</v>
      </c>
      <c r="BG2857">
        <f t="shared" si="133"/>
        <v>-0.29166666666424135</v>
      </c>
      <c r="BH2857" t="str">
        <f t="shared" si="134"/>
        <v>COMPLY</v>
      </c>
      <c r="BI2857" t="e">
        <f>VLOOKUP(H2857,Sheet2!$A$1:$B$270,2,FALSE)</f>
        <v>#N/A</v>
      </c>
    </row>
    <row r="2858" spans="1:61">
      <c r="A2858">
        <v>2857</v>
      </c>
      <c r="B2858">
        <v>1002522050</v>
      </c>
      <c r="C2858">
        <v>3</v>
      </c>
      <c r="D2858" t="s">
        <v>45</v>
      </c>
      <c r="E2858">
        <v>5</v>
      </c>
      <c r="F2858" t="s">
        <v>211</v>
      </c>
      <c r="G2858" t="s">
        <v>112</v>
      </c>
      <c r="H2858" t="s">
        <v>267</v>
      </c>
      <c r="I2858" t="s">
        <v>213</v>
      </c>
      <c r="J2858" t="s">
        <v>214</v>
      </c>
      <c r="K2858" t="s">
        <v>149</v>
      </c>
      <c r="L2858" t="s">
        <v>215</v>
      </c>
      <c r="M2858" t="s">
        <v>76</v>
      </c>
      <c r="N2858" t="s">
        <v>216</v>
      </c>
      <c r="O2858" s="57">
        <v>46246.538842592592</v>
      </c>
      <c r="P2858" s="57">
        <v>46246.646886574075</v>
      </c>
      <c r="Q2858">
        <v>69364202</v>
      </c>
      <c r="S2858">
        <v>172601796956</v>
      </c>
      <c r="T2858" t="s">
        <v>8822</v>
      </c>
      <c r="U2858" t="s">
        <v>8823</v>
      </c>
      <c r="V2858" t="s">
        <v>8824</v>
      </c>
      <c r="Z2858">
        <v>116.126247011125</v>
      </c>
      <c r="AA2858">
        <v>-8.5495268838893601</v>
      </c>
      <c r="AB2858" t="s">
        <v>8825</v>
      </c>
      <c r="AC2858" t="s">
        <v>217</v>
      </c>
      <c r="AL2858" t="s">
        <v>218</v>
      </c>
      <c r="AM2858" t="s">
        <v>8826</v>
      </c>
      <c r="AN2858" t="s">
        <v>6</v>
      </c>
      <c r="AO2858" s="57">
        <v>46364.548622685186</v>
      </c>
      <c r="AP2858" s="57">
        <v>46247.625</v>
      </c>
      <c r="AR2858" t="s">
        <v>219</v>
      </c>
      <c r="AS2858" t="s">
        <v>267</v>
      </c>
      <c r="AT2858" t="s">
        <v>231</v>
      </c>
      <c r="AU2858">
        <v>20260812</v>
      </c>
      <c r="AV2858" t="s">
        <v>222</v>
      </c>
      <c r="AW2858" t="s">
        <v>551</v>
      </c>
      <c r="AX2858" t="s">
        <v>223</v>
      </c>
      <c r="BA2858" s="57">
        <v>46247.625</v>
      </c>
      <c r="BB2858" t="s">
        <v>8826</v>
      </c>
      <c r="BC2858">
        <v>2026</v>
      </c>
      <c r="BD2858">
        <v>8</v>
      </c>
      <c r="BE2858">
        <v>12</v>
      </c>
      <c r="BF2858" s="6">
        <f t="shared" si="132"/>
        <v>46246</v>
      </c>
      <c r="BG2858">
        <f t="shared" si="133"/>
        <v>-1.625</v>
      </c>
      <c r="BH2858" t="str">
        <f t="shared" si="134"/>
        <v>COMPLY</v>
      </c>
      <c r="BI2858" t="str">
        <f>VLOOKUP(H2858,Sheet2!$A$1:$B$270,2,FALSE)</f>
        <v>MATARAM</v>
      </c>
    </row>
    <row r="2859" spans="1:61">
      <c r="A2859">
        <v>2858</v>
      </c>
      <c r="B2859">
        <v>1002524667</v>
      </c>
      <c r="C2859">
        <v>3</v>
      </c>
      <c r="D2859" t="s">
        <v>59</v>
      </c>
      <c r="E2859">
        <v>4</v>
      </c>
      <c r="F2859" t="s">
        <v>567</v>
      </c>
      <c r="G2859" t="s">
        <v>609</v>
      </c>
      <c r="H2859" t="s">
        <v>936</v>
      </c>
      <c r="I2859" t="s">
        <v>213</v>
      </c>
      <c r="J2859" t="s">
        <v>214</v>
      </c>
      <c r="K2859" t="s">
        <v>149</v>
      </c>
      <c r="M2859" t="s">
        <v>76</v>
      </c>
      <c r="N2859" t="s">
        <v>608</v>
      </c>
      <c r="O2859" s="57">
        <v>46247.639166666668</v>
      </c>
      <c r="P2859" s="57">
        <v>46251.574016203704</v>
      </c>
      <c r="Q2859">
        <v>69365340</v>
      </c>
      <c r="S2859">
        <v>146113145624</v>
      </c>
      <c r="T2859" t="s">
        <v>9759</v>
      </c>
      <c r="U2859" t="s">
        <v>9760</v>
      </c>
      <c r="V2859" t="s">
        <v>13865</v>
      </c>
      <c r="Z2859">
        <v>110.36677880000001</v>
      </c>
      <c r="AA2859">
        <v>-7.7834722000000003</v>
      </c>
      <c r="AB2859" t="s">
        <v>9761</v>
      </c>
      <c r="AC2859" t="s">
        <v>226</v>
      </c>
      <c r="AL2859" t="s">
        <v>218</v>
      </c>
      <c r="AM2859" t="s">
        <v>13866</v>
      </c>
      <c r="AN2859" t="s">
        <v>6</v>
      </c>
      <c r="AO2859" t="s">
        <v>8831</v>
      </c>
      <c r="AP2859" s="57">
        <v>46252.541666666664</v>
      </c>
      <c r="AR2859" t="s">
        <v>219</v>
      </c>
      <c r="AS2859" t="s">
        <v>936</v>
      </c>
      <c r="AT2859" t="s">
        <v>231</v>
      </c>
      <c r="AU2859">
        <v>20260817</v>
      </c>
      <c r="AV2859" t="s">
        <v>222</v>
      </c>
      <c r="AW2859" t="s">
        <v>561</v>
      </c>
      <c r="AX2859" t="s">
        <v>223</v>
      </c>
      <c r="BA2859" s="57">
        <v>46252.541666666664</v>
      </c>
      <c r="BB2859" t="s">
        <v>13866</v>
      </c>
      <c r="BC2859">
        <v>2026</v>
      </c>
      <c r="BD2859">
        <v>8</v>
      </c>
      <c r="BE2859">
        <v>17</v>
      </c>
      <c r="BF2859" s="6">
        <f t="shared" si="132"/>
        <v>46251</v>
      </c>
      <c r="BG2859">
        <f t="shared" si="133"/>
        <v>-1.5416666666642413</v>
      </c>
      <c r="BH2859" t="str">
        <f t="shared" si="134"/>
        <v>COMPLY</v>
      </c>
      <c r="BI2859" t="e">
        <f>VLOOKUP(H2859,Sheet2!$A$1:$B$270,2,FALSE)</f>
        <v>#N/A</v>
      </c>
    </row>
    <row r="2860" spans="1:61">
      <c r="A2860">
        <v>2859</v>
      </c>
      <c r="B2860">
        <v>1002527394</v>
      </c>
      <c r="C2860">
        <v>3</v>
      </c>
      <c r="D2860" t="s">
        <v>42</v>
      </c>
      <c r="E2860">
        <v>5</v>
      </c>
      <c r="F2860" t="s">
        <v>233</v>
      </c>
      <c r="G2860" t="s">
        <v>101</v>
      </c>
      <c r="H2860" t="s">
        <v>263</v>
      </c>
      <c r="I2860" t="s">
        <v>213</v>
      </c>
      <c r="J2860" t="s">
        <v>214</v>
      </c>
      <c r="K2860" t="s">
        <v>149</v>
      </c>
      <c r="L2860" t="s">
        <v>215</v>
      </c>
      <c r="M2860" t="s">
        <v>76</v>
      </c>
      <c r="N2860" t="s">
        <v>216</v>
      </c>
      <c r="O2860" s="57">
        <v>46248.761759259258</v>
      </c>
      <c r="P2860" s="57">
        <v>46250.427314814813</v>
      </c>
      <c r="Q2860">
        <v>69366452</v>
      </c>
      <c r="S2860">
        <v>152316231297</v>
      </c>
      <c r="T2860" t="s">
        <v>13867</v>
      </c>
      <c r="U2860" t="s">
        <v>13868</v>
      </c>
      <c r="V2860" t="s">
        <v>13869</v>
      </c>
      <c r="Z2860">
        <v>112.68182090000001</v>
      </c>
      <c r="AA2860">
        <v>-7.4587409999999998</v>
      </c>
      <c r="AB2860" t="s">
        <v>13870</v>
      </c>
      <c r="AC2860" t="s">
        <v>217</v>
      </c>
      <c r="AL2860" t="s">
        <v>218</v>
      </c>
      <c r="AM2860" t="s">
        <v>13871</v>
      </c>
      <c r="AN2860" t="s">
        <v>6</v>
      </c>
      <c r="AO2860" t="s">
        <v>11432</v>
      </c>
      <c r="AP2860" s="57">
        <v>46249.625</v>
      </c>
      <c r="AR2860" t="s">
        <v>219</v>
      </c>
      <c r="AS2860" t="s">
        <v>263</v>
      </c>
      <c r="AT2860" t="s">
        <v>231</v>
      </c>
      <c r="AU2860">
        <v>20260816</v>
      </c>
      <c r="AV2860" t="s">
        <v>222</v>
      </c>
      <c r="AW2860" t="s">
        <v>1014</v>
      </c>
      <c r="AX2860" t="s">
        <v>223</v>
      </c>
      <c r="BA2860" s="57">
        <v>46249.625</v>
      </c>
      <c r="BB2860" t="s">
        <v>13871</v>
      </c>
      <c r="BC2860">
        <v>2026</v>
      </c>
      <c r="BD2860">
        <v>8</v>
      </c>
      <c r="BE2860">
        <v>16</v>
      </c>
      <c r="BF2860" s="6">
        <f t="shared" si="132"/>
        <v>46250</v>
      </c>
      <c r="BG2860">
        <f t="shared" si="133"/>
        <v>0.375</v>
      </c>
      <c r="BH2860" t="str">
        <f t="shared" si="134"/>
        <v>COMPLY</v>
      </c>
      <c r="BI2860" t="str">
        <f>VLOOKUP(H2860,Sheet2!$A$1:$B$270,2,FALSE)</f>
        <v>SIDOARJO</v>
      </c>
    </row>
    <row r="2861" spans="1:61">
      <c r="A2861">
        <v>2860</v>
      </c>
      <c r="B2861">
        <v>1002516993</v>
      </c>
      <c r="C2861">
        <v>3</v>
      </c>
      <c r="D2861" t="s">
        <v>59</v>
      </c>
      <c r="E2861">
        <v>4</v>
      </c>
      <c r="F2861" t="s">
        <v>224</v>
      </c>
      <c r="G2861" t="s">
        <v>224</v>
      </c>
      <c r="H2861" t="s">
        <v>911</v>
      </c>
      <c r="I2861" t="s">
        <v>9798</v>
      </c>
      <c r="J2861" t="s">
        <v>214</v>
      </c>
      <c r="K2861" t="s">
        <v>149</v>
      </c>
      <c r="M2861" t="s">
        <v>575</v>
      </c>
      <c r="N2861" t="s">
        <v>9867</v>
      </c>
      <c r="O2861" s="57">
        <v>46244.387175925927</v>
      </c>
      <c r="P2861" s="57">
        <v>46248.632222222222</v>
      </c>
      <c r="Q2861">
        <v>69362096</v>
      </c>
      <c r="S2861">
        <v>146303609777</v>
      </c>
      <c r="T2861" t="s">
        <v>10090</v>
      </c>
      <c r="U2861" t="s">
        <v>13872</v>
      </c>
      <c r="V2861" t="s">
        <v>13873</v>
      </c>
      <c r="Z2861">
        <v>109.261212791378</v>
      </c>
      <c r="AA2861">
        <v>-7.4198967722375802</v>
      </c>
      <c r="AB2861" t="s">
        <v>10093</v>
      </c>
      <c r="AC2861" t="s">
        <v>226</v>
      </c>
      <c r="AL2861" t="s">
        <v>218</v>
      </c>
      <c r="AM2861" t="s">
        <v>13874</v>
      </c>
      <c r="AN2861" t="s">
        <v>6</v>
      </c>
      <c r="AO2861" s="57">
        <v>46303.392835648148</v>
      </c>
      <c r="AQ2861" t="s">
        <v>903</v>
      </c>
      <c r="AR2861" t="s">
        <v>14</v>
      </c>
      <c r="AS2861" t="s">
        <v>911</v>
      </c>
      <c r="AT2861" t="s">
        <v>231</v>
      </c>
      <c r="AV2861" t="s">
        <v>13875</v>
      </c>
      <c r="AW2861" t="s">
        <v>9797</v>
      </c>
      <c r="AX2861" t="s">
        <v>223</v>
      </c>
      <c r="BA2861" s="57">
        <v>46251.5</v>
      </c>
      <c r="BB2861" t="s">
        <v>13874</v>
      </c>
      <c r="BF2861" s="6" t="e">
        <f t="shared" si="132"/>
        <v>#NUM!</v>
      </c>
      <c r="BG2861" t="e">
        <f t="shared" si="133"/>
        <v>#NUM!</v>
      </c>
      <c r="BH2861" t="e">
        <f t="shared" si="134"/>
        <v>#NUM!</v>
      </c>
      <c r="BI2861" t="e">
        <f>VLOOKUP(H2861,Sheet2!$A$1:$B$270,2,FALSE)</f>
        <v>#N/A</v>
      </c>
    </row>
    <row r="2862" spans="1:61">
      <c r="A2862">
        <v>2861</v>
      </c>
      <c r="B2862">
        <v>1002516160</v>
      </c>
      <c r="C2862">
        <v>3</v>
      </c>
      <c r="D2862" t="s">
        <v>38</v>
      </c>
      <c r="E2862">
        <v>5</v>
      </c>
      <c r="F2862" t="s">
        <v>90</v>
      </c>
      <c r="G2862" t="s">
        <v>88</v>
      </c>
      <c r="H2862" t="s">
        <v>436</v>
      </c>
      <c r="I2862" t="s">
        <v>213</v>
      </c>
      <c r="J2862" t="s">
        <v>214</v>
      </c>
      <c r="K2862" t="s">
        <v>149</v>
      </c>
      <c r="L2862" t="s">
        <v>215</v>
      </c>
      <c r="M2862" t="s">
        <v>76</v>
      </c>
      <c r="N2862" t="s">
        <v>216</v>
      </c>
      <c r="O2862" s="57">
        <v>46242.693009259259</v>
      </c>
      <c r="P2862" s="57">
        <v>46243.763877314814</v>
      </c>
      <c r="Q2862">
        <v>69361607</v>
      </c>
      <c r="S2862">
        <v>152730235357</v>
      </c>
      <c r="T2862" t="s">
        <v>6145</v>
      </c>
      <c r="U2862" t="s">
        <v>6146</v>
      </c>
      <c r="V2862" t="s">
        <v>6147</v>
      </c>
      <c r="Z2862">
        <v>112.14531671779</v>
      </c>
      <c r="AA2862">
        <v>-8.0985713227094198</v>
      </c>
      <c r="AB2862" t="s">
        <v>6148</v>
      </c>
      <c r="AC2862" t="s">
        <v>237</v>
      </c>
      <c r="AL2862" t="s">
        <v>218</v>
      </c>
      <c r="AM2862" t="s">
        <v>5384</v>
      </c>
      <c r="AN2862" t="s">
        <v>6</v>
      </c>
      <c r="AO2862" s="57">
        <v>46242.694560185184</v>
      </c>
      <c r="AP2862" s="57">
        <v>46243.541666666664</v>
      </c>
      <c r="AR2862" t="s">
        <v>219</v>
      </c>
      <c r="AS2862" t="s">
        <v>436</v>
      </c>
      <c r="AT2862" t="s">
        <v>231</v>
      </c>
      <c r="AU2862">
        <v>20260809</v>
      </c>
      <c r="AV2862" t="s">
        <v>222</v>
      </c>
      <c r="AW2862" t="s">
        <v>1010</v>
      </c>
      <c r="AX2862" t="s">
        <v>223</v>
      </c>
      <c r="BA2862" s="57">
        <v>46243.541666666664</v>
      </c>
      <c r="BB2862" t="s">
        <v>5384</v>
      </c>
      <c r="BC2862">
        <v>2026</v>
      </c>
      <c r="BD2862">
        <v>8</v>
      </c>
      <c r="BE2862">
        <v>9</v>
      </c>
      <c r="BF2862" s="6">
        <f t="shared" si="132"/>
        <v>46243</v>
      </c>
      <c r="BG2862">
        <f t="shared" si="133"/>
        <v>-0.54166666666424135</v>
      </c>
      <c r="BH2862" t="str">
        <f t="shared" si="134"/>
        <v>COMPLY</v>
      </c>
      <c r="BI2862" t="str">
        <f>VLOOKUP(H2862,Sheet2!$A$1:$B$270,2,FALSE)</f>
        <v>BLITAR</v>
      </c>
    </row>
    <row r="2863" spans="1:61">
      <c r="A2863">
        <v>2862</v>
      </c>
      <c r="B2863">
        <v>1002514178</v>
      </c>
      <c r="C2863">
        <v>3</v>
      </c>
      <c r="D2863" t="s">
        <v>45</v>
      </c>
      <c r="E2863">
        <v>5</v>
      </c>
      <c r="F2863" t="s">
        <v>211</v>
      </c>
      <c r="G2863" t="s">
        <v>112</v>
      </c>
      <c r="H2863" t="s">
        <v>267</v>
      </c>
      <c r="I2863" t="s">
        <v>9791</v>
      </c>
      <c r="J2863" t="s">
        <v>214</v>
      </c>
      <c r="K2863" t="s">
        <v>149</v>
      </c>
      <c r="M2863" t="s">
        <v>575</v>
      </c>
      <c r="N2863" t="s">
        <v>9792</v>
      </c>
      <c r="O2863" s="57">
        <v>46241.447002314817</v>
      </c>
      <c r="P2863" s="57">
        <v>46242.508032407408</v>
      </c>
      <c r="Q2863">
        <v>69360597</v>
      </c>
      <c r="S2863">
        <v>172601796128</v>
      </c>
      <c r="T2863" t="s">
        <v>11433</v>
      </c>
      <c r="U2863" t="s">
        <v>10162</v>
      </c>
      <c r="V2863" t="s">
        <v>13876</v>
      </c>
      <c r="Z2863">
        <v>116.1359752</v>
      </c>
      <c r="AA2863">
        <v>-8.5664175</v>
      </c>
      <c r="AB2863" t="s">
        <v>10164</v>
      </c>
      <c r="AC2863" t="s">
        <v>226</v>
      </c>
      <c r="AL2863" t="s">
        <v>218</v>
      </c>
      <c r="AM2863" t="s">
        <v>214</v>
      </c>
      <c r="AN2863" t="s">
        <v>6</v>
      </c>
      <c r="AO2863" s="57">
        <v>46211.455092592594</v>
      </c>
      <c r="AR2863" t="s">
        <v>14</v>
      </c>
      <c r="AS2863" t="s">
        <v>267</v>
      </c>
      <c r="AT2863" t="s">
        <v>231</v>
      </c>
      <c r="AV2863" t="s">
        <v>13877</v>
      </c>
      <c r="AW2863" t="s">
        <v>10166</v>
      </c>
      <c r="AX2863" t="s">
        <v>223</v>
      </c>
      <c r="BA2863" s="57">
        <v>46241.5</v>
      </c>
      <c r="BB2863" t="s">
        <v>214</v>
      </c>
      <c r="BF2863" s="6" t="e">
        <f t="shared" si="132"/>
        <v>#NUM!</v>
      </c>
      <c r="BG2863" t="e">
        <f t="shared" si="133"/>
        <v>#NUM!</v>
      </c>
      <c r="BH2863" t="e">
        <f t="shared" si="134"/>
        <v>#NUM!</v>
      </c>
      <c r="BI2863" t="str">
        <f>VLOOKUP(H2863,Sheet2!$A$1:$B$270,2,FALSE)</f>
        <v>MATARAM</v>
      </c>
    </row>
    <row r="2864" spans="1:61">
      <c r="A2864">
        <v>2863</v>
      </c>
      <c r="B2864">
        <v>1002518603</v>
      </c>
      <c r="C2864">
        <v>3</v>
      </c>
      <c r="D2864" t="s">
        <v>42</v>
      </c>
      <c r="E2864">
        <v>5</v>
      </c>
      <c r="F2864" t="s">
        <v>102</v>
      </c>
      <c r="G2864" t="s">
        <v>108</v>
      </c>
      <c r="H2864" t="s">
        <v>341</v>
      </c>
      <c r="I2864" t="s">
        <v>213</v>
      </c>
      <c r="J2864" t="s">
        <v>214</v>
      </c>
      <c r="K2864" t="s">
        <v>149</v>
      </c>
      <c r="L2864" t="s">
        <v>215</v>
      </c>
      <c r="M2864" t="s">
        <v>76</v>
      </c>
      <c r="N2864" t="s">
        <v>216</v>
      </c>
      <c r="O2864" s="57">
        <v>46244.720104166663</v>
      </c>
      <c r="P2864" s="57">
        <v>46245.836527777778</v>
      </c>
      <c r="Q2864">
        <v>69362749</v>
      </c>
      <c r="S2864">
        <v>152527209096</v>
      </c>
      <c r="T2864" t="s">
        <v>6937</v>
      </c>
      <c r="U2864" t="s">
        <v>6938</v>
      </c>
      <c r="V2864" t="s">
        <v>6939</v>
      </c>
      <c r="Z2864">
        <v>114.1632571</v>
      </c>
      <c r="AA2864">
        <v>-7.7767279999999896</v>
      </c>
      <c r="AB2864" t="s">
        <v>6940</v>
      </c>
      <c r="AC2864" t="s">
        <v>237</v>
      </c>
      <c r="AL2864" t="s">
        <v>218</v>
      </c>
      <c r="AM2864" t="s">
        <v>6941</v>
      </c>
      <c r="AN2864" t="s">
        <v>6</v>
      </c>
      <c r="AO2864" s="57">
        <v>46303.736030092594</v>
      </c>
      <c r="AP2864" s="57">
        <v>46245.625</v>
      </c>
      <c r="AR2864" t="s">
        <v>219</v>
      </c>
      <c r="AS2864" t="s">
        <v>341</v>
      </c>
      <c r="AT2864" t="s">
        <v>231</v>
      </c>
      <c r="AU2864">
        <v>20260811</v>
      </c>
      <c r="AV2864" t="s">
        <v>222</v>
      </c>
      <c r="AW2864" t="s">
        <v>1018</v>
      </c>
      <c r="AX2864" t="s">
        <v>223</v>
      </c>
      <c r="BA2864" s="57">
        <v>46245.625</v>
      </c>
      <c r="BB2864" t="s">
        <v>6941</v>
      </c>
      <c r="BC2864">
        <v>2026</v>
      </c>
      <c r="BD2864">
        <v>8</v>
      </c>
      <c r="BE2864">
        <v>11</v>
      </c>
      <c r="BF2864" s="6">
        <f t="shared" si="132"/>
        <v>46245</v>
      </c>
      <c r="BG2864">
        <f t="shared" si="133"/>
        <v>-0.625</v>
      </c>
      <c r="BH2864" t="str">
        <f t="shared" si="134"/>
        <v>COMPLY</v>
      </c>
      <c r="BI2864" t="str">
        <f>VLOOKUP(H2864,Sheet2!$A$1:$B$270,2,FALSE)</f>
        <v>BANYUWANGI</v>
      </c>
    </row>
    <row r="2865" spans="1:61">
      <c r="A2865">
        <v>2864</v>
      </c>
      <c r="B2865">
        <v>1002511700</v>
      </c>
      <c r="C2865">
        <v>3</v>
      </c>
      <c r="D2865" t="s">
        <v>51</v>
      </c>
      <c r="E2865">
        <v>4</v>
      </c>
      <c r="F2865" t="s">
        <v>273</v>
      </c>
      <c r="G2865" t="s">
        <v>600</v>
      </c>
      <c r="H2865" t="s">
        <v>601</v>
      </c>
      <c r="I2865" t="s">
        <v>213</v>
      </c>
      <c r="J2865" t="s">
        <v>214</v>
      </c>
      <c r="K2865" t="s">
        <v>149</v>
      </c>
      <c r="L2865" t="s">
        <v>215</v>
      </c>
      <c r="M2865" t="s">
        <v>76</v>
      </c>
      <c r="N2865" t="s">
        <v>216</v>
      </c>
      <c r="O2865" s="57">
        <v>46240.418020833335</v>
      </c>
      <c r="P2865" s="57">
        <v>46241.819097222222</v>
      </c>
      <c r="Q2865">
        <v>69359697</v>
      </c>
      <c r="S2865">
        <v>142570111966</v>
      </c>
      <c r="T2865" t="s">
        <v>4410</v>
      </c>
      <c r="U2865" t="s">
        <v>4411</v>
      </c>
      <c r="V2865" t="s">
        <v>4412</v>
      </c>
      <c r="Z2865">
        <v>111.3131825</v>
      </c>
      <c r="AA2865">
        <v>-6.6995836999999998</v>
      </c>
      <c r="AB2865" t="s">
        <v>4413</v>
      </c>
      <c r="AC2865" t="s">
        <v>237</v>
      </c>
      <c r="AL2865" t="s">
        <v>218</v>
      </c>
      <c r="AM2865" t="s">
        <v>4414</v>
      </c>
      <c r="AN2865" t="s">
        <v>6</v>
      </c>
      <c r="AO2865" s="57">
        <v>46181.423634259256</v>
      </c>
      <c r="AP2865" s="57">
        <v>46241.333333333336</v>
      </c>
      <c r="AR2865" t="s">
        <v>219</v>
      </c>
      <c r="AS2865" t="s">
        <v>601</v>
      </c>
      <c r="AT2865" t="s">
        <v>231</v>
      </c>
      <c r="AU2865">
        <v>20260807</v>
      </c>
      <c r="AV2865" t="s">
        <v>222</v>
      </c>
      <c r="AW2865" t="s">
        <v>1024</v>
      </c>
      <c r="AX2865" t="s">
        <v>223</v>
      </c>
      <c r="BA2865" s="57">
        <v>46241.333333333336</v>
      </c>
      <c r="BB2865" t="s">
        <v>4414</v>
      </c>
      <c r="BC2865">
        <v>2026</v>
      </c>
      <c r="BD2865">
        <v>8</v>
      </c>
      <c r="BE2865">
        <v>7</v>
      </c>
      <c r="BF2865" s="6">
        <f t="shared" si="132"/>
        <v>46241</v>
      </c>
      <c r="BG2865">
        <f t="shared" si="133"/>
        <v>-0.33333333333575865</v>
      </c>
      <c r="BH2865" t="str">
        <f t="shared" si="134"/>
        <v>COMPLY</v>
      </c>
      <c r="BI2865" t="e">
        <f>VLOOKUP(H2865,Sheet2!$A$1:$B$270,2,FALSE)</f>
        <v>#N/A</v>
      </c>
    </row>
    <row r="2866" spans="1:61">
      <c r="A2866">
        <v>2865</v>
      </c>
      <c r="B2866">
        <v>1002518271</v>
      </c>
      <c r="C2866">
        <v>3</v>
      </c>
      <c r="D2866" t="s">
        <v>45</v>
      </c>
      <c r="E2866">
        <v>5</v>
      </c>
      <c r="F2866" t="s">
        <v>211</v>
      </c>
      <c r="G2866" t="s">
        <v>116</v>
      </c>
      <c r="H2866" t="s">
        <v>366</v>
      </c>
      <c r="I2866" t="s">
        <v>213</v>
      </c>
      <c r="J2866" t="s">
        <v>214</v>
      </c>
      <c r="K2866" t="s">
        <v>149</v>
      </c>
      <c r="M2866" t="s">
        <v>76</v>
      </c>
      <c r="N2866" t="s">
        <v>216</v>
      </c>
      <c r="O2866" s="57">
        <v>46244.642152777778</v>
      </c>
      <c r="P2866" s="57">
        <v>46246.692719907405</v>
      </c>
      <c r="Q2866">
        <v>69362639</v>
      </c>
      <c r="S2866">
        <v>172619203339</v>
      </c>
      <c r="T2866" t="s">
        <v>6942</v>
      </c>
      <c r="U2866" t="s">
        <v>8827</v>
      </c>
      <c r="V2866" t="s">
        <v>7910</v>
      </c>
      <c r="Z2866">
        <v>116.555699</v>
      </c>
      <c r="AA2866">
        <v>-8.6600616000000006</v>
      </c>
      <c r="AB2866" t="s">
        <v>6943</v>
      </c>
      <c r="AC2866" t="s">
        <v>230</v>
      </c>
      <c r="AL2866" t="s">
        <v>218</v>
      </c>
      <c r="AM2866" t="s">
        <v>7911</v>
      </c>
      <c r="AN2866" t="s">
        <v>6</v>
      </c>
      <c r="AO2866" s="57">
        <v>46303.642812500002</v>
      </c>
      <c r="AP2866" s="57">
        <v>46248.333333333336</v>
      </c>
      <c r="AR2866" t="s">
        <v>219</v>
      </c>
      <c r="AS2866" t="s">
        <v>366</v>
      </c>
      <c r="AT2866" t="s">
        <v>231</v>
      </c>
      <c r="AU2866">
        <v>20260812</v>
      </c>
      <c r="AV2866" t="s">
        <v>222</v>
      </c>
      <c r="AW2866" t="s">
        <v>561</v>
      </c>
      <c r="AX2866" t="s">
        <v>223</v>
      </c>
      <c r="BA2866" s="57">
        <v>46248.333333333336</v>
      </c>
      <c r="BB2866" t="s">
        <v>7911</v>
      </c>
      <c r="BC2866">
        <v>2026</v>
      </c>
      <c r="BD2866">
        <v>8</v>
      </c>
      <c r="BE2866">
        <v>12</v>
      </c>
      <c r="BF2866" s="6">
        <f t="shared" si="132"/>
        <v>46246</v>
      </c>
      <c r="BG2866">
        <f t="shared" si="133"/>
        <v>-2.3333333333357587</v>
      </c>
      <c r="BH2866" t="str">
        <f t="shared" si="134"/>
        <v>COMPLY</v>
      </c>
      <c r="BI2866" t="str">
        <f>VLOOKUP(H2866,Sheet2!$A$1:$B$270,2,FALSE)</f>
        <v>SELONG</v>
      </c>
    </row>
    <row r="2867" spans="1:61">
      <c r="A2867">
        <v>2866</v>
      </c>
      <c r="B2867">
        <v>1002519891</v>
      </c>
      <c r="C2867">
        <v>3</v>
      </c>
      <c r="D2867" t="s">
        <v>55</v>
      </c>
      <c r="E2867">
        <v>5</v>
      </c>
      <c r="F2867" t="s">
        <v>228</v>
      </c>
      <c r="G2867" t="s">
        <v>121</v>
      </c>
      <c r="H2867" t="s">
        <v>454</v>
      </c>
      <c r="I2867" t="s">
        <v>213</v>
      </c>
      <c r="J2867" t="s">
        <v>214</v>
      </c>
      <c r="K2867" t="s">
        <v>149</v>
      </c>
      <c r="M2867" t="s">
        <v>586</v>
      </c>
      <c r="N2867" t="s">
        <v>216</v>
      </c>
      <c r="O2867" s="57">
        <v>46245.562754629631</v>
      </c>
      <c r="P2867" s="57">
        <v>46246.462569444448</v>
      </c>
      <c r="Q2867">
        <v>69361695</v>
      </c>
      <c r="S2867">
        <v>152436204692</v>
      </c>
      <c r="T2867" t="s">
        <v>4975</v>
      </c>
      <c r="U2867" t="s">
        <v>7912</v>
      </c>
      <c r="V2867" t="s">
        <v>7913</v>
      </c>
      <c r="Z2867">
        <v>112.720381</v>
      </c>
      <c r="AA2867">
        <v>-7.1262829999999999</v>
      </c>
      <c r="AB2867" t="s">
        <v>4978</v>
      </c>
      <c r="AC2867" t="s">
        <v>230</v>
      </c>
      <c r="AL2867" t="s">
        <v>218</v>
      </c>
      <c r="AM2867" t="s">
        <v>7914</v>
      </c>
      <c r="AN2867" t="s">
        <v>6</v>
      </c>
      <c r="AO2867" s="57">
        <v>46334.569282407407</v>
      </c>
      <c r="AQ2867" t="s">
        <v>248</v>
      </c>
      <c r="AR2867" t="s">
        <v>14</v>
      </c>
      <c r="AS2867" t="s">
        <v>454</v>
      </c>
      <c r="AT2867" t="s">
        <v>231</v>
      </c>
      <c r="AV2867" t="s">
        <v>587</v>
      </c>
      <c r="AW2867" t="s">
        <v>634</v>
      </c>
      <c r="AX2867" t="s">
        <v>223</v>
      </c>
      <c r="BA2867" s="57">
        <v>46245.291666666664</v>
      </c>
      <c r="BB2867" t="s">
        <v>7914</v>
      </c>
      <c r="BF2867" s="6" t="e">
        <f t="shared" si="132"/>
        <v>#NUM!</v>
      </c>
      <c r="BG2867" t="e">
        <f t="shared" si="133"/>
        <v>#NUM!</v>
      </c>
      <c r="BH2867" t="e">
        <f t="shared" si="134"/>
        <v>#NUM!</v>
      </c>
      <c r="BI2867" t="str">
        <f>VLOOKUP(H2867,Sheet2!$A$1:$B$270,2,FALSE)</f>
        <v>MADURA</v>
      </c>
    </row>
    <row r="2868" spans="1:61">
      <c r="A2868">
        <v>2867</v>
      </c>
      <c r="B2868">
        <v>1002526167</v>
      </c>
      <c r="C2868">
        <v>3</v>
      </c>
      <c r="D2868" t="s">
        <v>49</v>
      </c>
      <c r="E2868">
        <v>4</v>
      </c>
      <c r="F2868" t="s">
        <v>252</v>
      </c>
      <c r="G2868" t="s">
        <v>252</v>
      </c>
      <c r="H2868" t="s">
        <v>909</v>
      </c>
      <c r="I2868" t="s">
        <v>213</v>
      </c>
      <c r="J2868" t="s">
        <v>214</v>
      </c>
      <c r="K2868" t="s">
        <v>149</v>
      </c>
      <c r="M2868" t="s">
        <v>258</v>
      </c>
      <c r="N2868" t="s">
        <v>216</v>
      </c>
      <c r="O2868" s="57">
        <v>46248.480439814812</v>
      </c>
      <c r="P2868" s="57">
        <v>46252.344699074078</v>
      </c>
      <c r="Q2868">
        <v>69365926</v>
      </c>
      <c r="S2868">
        <v>142202154754</v>
      </c>
      <c r="T2868" t="s">
        <v>13878</v>
      </c>
      <c r="U2868" t="s">
        <v>13879</v>
      </c>
      <c r="V2868" t="s">
        <v>13880</v>
      </c>
      <c r="Z2868">
        <v>109.6847058</v>
      </c>
      <c r="AA2868">
        <v>-6.9335288999999998</v>
      </c>
      <c r="AB2868" t="s">
        <v>13881</v>
      </c>
      <c r="AC2868" t="s">
        <v>226</v>
      </c>
      <c r="AL2868" t="s">
        <v>218</v>
      </c>
      <c r="AM2868" t="s">
        <v>13882</v>
      </c>
      <c r="AN2868" t="s">
        <v>6</v>
      </c>
      <c r="AO2868" t="s">
        <v>10172</v>
      </c>
      <c r="AP2868" s="57">
        <v>46252.333333333336</v>
      </c>
      <c r="AR2868" t="s">
        <v>259</v>
      </c>
      <c r="AS2868" t="s">
        <v>909</v>
      </c>
      <c r="AT2868" t="s">
        <v>231</v>
      </c>
      <c r="AV2868" t="s">
        <v>260</v>
      </c>
      <c r="AW2868" t="s">
        <v>561</v>
      </c>
      <c r="AX2868" t="s">
        <v>223</v>
      </c>
      <c r="BA2868" s="57">
        <v>46252.333333333336</v>
      </c>
      <c r="BB2868" t="s">
        <v>13882</v>
      </c>
      <c r="BF2868" s="6" t="e">
        <f t="shared" si="132"/>
        <v>#NUM!</v>
      </c>
      <c r="BG2868" t="e">
        <f t="shared" si="133"/>
        <v>#NUM!</v>
      </c>
      <c r="BH2868" t="e">
        <f t="shared" si="134"/>
        <v>#NUM!</v>
      </c>
      <c r="BI2868" t="e">
        <f>VLOOKUP(H2868,Sheet2!$A$1:$B$270,2,FALSE)</f>
        <v>#N/A</v>
      </c>
    </row>
    <row r="2869" spans="1:61">
      <c r="A2869">
        <v>2868</v>
      </c>
      <c r="B2869">
        <v>1002513434</v>
      </c>
      <c r="C2869">
        <v>3</v>
      </c>
      <c r="D2869" t="s">
        <v>38</v>
      </c>
      <c r="E2869">
        <v>5</v>
      </c>
      <c r="F2869" t="s">
        <v>90</v>
      </c>
      <c r="G2869" t="s">
        <v>98</v>
      </c>
      <c r="H2869" t="s">
        <v>404</v>
      </c>
      <c r="I2869" t="s">
        <v>213</v>
      </c>
      <c r="J2869" t="s">
        <v>214</v>
      </c>
      <c r="K2869" t="s">
        <v>149</v>
      </c>
      <c r="L2869" t="s">
        <v>215</v>
      </c>
      <c r="M2869" t="s">
        <v>76</v>
      </c>
      <c r="N2869" t="s">
        <v>216</v>
      </c>
      <c r="O2869" s="57">
        <v>46240.765925925924</v>
      </c>
      <c r="P2869" s="57">
        <v>46242.260833333334</v>
      </c>
      <c r="Q2869">
        <v>69360330</v>
      </c>
      <c r="S2869">
        <v>152622208690</v>
      </c>
      <c r="T2869" t="s">
        <v>4415</v>
      </c>
      <c r="U2869" t="s">
        <v>4416</v>
      </c>
      <c r="V2869" t="s">
        <v>4417</v>
      </c>
      <c r="Z2869">
        <v>111.788876958114</v>
      </c>
      <c r="AA2869">
        <v>-8.1512564511125802</v>
      </c>
      <c r="AB2869" t="s">
        <v>4418</v>
      </c>
      <c r="AC2869" t="s">
        <v>237</v>
      </c>
      <c r="AL2869" t="s">
        <v>218</v>
      </c>
      <c r="AM2869" t="s">
        <v>4419</v>
      </c>
      <c r="AN2869" t="s">
        <v>6</v>
      </c>
      <c r="AO2869" s="57">
        <v>46181.777743055558</v>
      </c>
      <c r="AP2869" s="57">
        <v>46241.625</v>
      </c>
      <c r="AR2869" t="s">
        <v>219</v>
      </c>
      <c r="AS2869" t="s">
        <v>404</v>
      </c>
      <c r="AT2869" t="s">
        <v>231</v>
      </c>
      <c r="AU2869">
        <v>20260808</v>
      </c>
      <c r="AV2869" t="s">
        <v>222</v>
      </c>
      <c r="AW2869" t="s">
        <v>1010</v>
      </c>
      <c r="AX2869" t="s">
        <v>223</v>
      </c>
      <c r="BA2869" s="57">
        <v>46241.625</v>
      </c>
      <c r="BB2869" t="s">
        <v>4419</v>
      </c>
      <c r="BC2869">
        <v>2026</v>
      </c>
      <c r="BD2869">
        <v>8</v>
      </c>
      <c r="BE2869">
        <v>8</v>
      </c>
      <c r="BF2869" s="6">
        <f t="shared" si="132"/>
        <v>46242</v>
      </c>
      <c r="BG2869">
        <f t="shared" si="133"/>
        <v>0.375</v>
      </c>
      <c r="BH2869" t="str">
        <f t="shared" si="134"/>
        <v>COMPLY</v>
      </c>
      <c r="BI2869" t="str">
        <f>VLOOKUP(H2869,Sheet2!$A$1:$B$270,2,FALSE)</f>
        <v>BLITAR</v>
      </c>
    </row>
    <row r="2870" spans="1:61">
      <c r="A2870">
        <v>2869</v>
      </c>
      <c r="B2870">
        <v>1002515061</v>
      </c>
      <c r="C2870">
        <v>3</v>
      </c>
      <c r="D2870" t="s">
        <v>49</v>
      </c>
      <c r="E2870">
        <v>4</v>
      </c>
      <c r="F2870" t="s">
        <v>246</v>
      </c>
      <c r="G2870" t="s">
        <v>247</v>
      </c>
      <c r="H2870" t="s">
        <v>925</v>
      </c>
      <c r="I2870" t="s">
        <v>213</v>
      </c>
      <c r="J2870" t="s">
        <v>214</v>
      </c>
      <c r="K2870" t="s">
        <v>149</v>
      </c>
      <c r="L2870" t="s">
        <v>215</v>
      </c>
      <c r="M2870" t="s">
        <v>76</v>
      </c>
      <c r="N2870" t="s">
        <v>216</v>
      </c>
      <c r="O2870" s="57">
        <v>46241.641631944447</v>
      </c>
      <c r="P2870" s="57">
        <v>46242.778113425928</v>
      </c>
      <c r="Q2870">
        <v>69360985</v>
      </c>
      <c r="S2870">
        <v>142406122516</v>
      </c>
      <c r="T2870" t="s">
        <v>6152</v>
      </c>
      <c r="U2870" t="s">
        <v>6153</v>
      </c>
      <c r="V2870" t="s">
        <v>6154</v>
      </c>
      <c r="Z2870">
        <v>110.4182481</v>
      </c>
      <c r="AA2870">
        <v>-6.9489029999999996</v>
      </c>
      <c r="AB2870" t="s">
        <v>6155</v>
      </c>
      <c r="AC2870" t="s">
        <v>217</v>
      </c>
      <c r="AL2870" t="s">
        <v>218</v>
      </c>
      <c r="AM2870" t="s">
        <v>6156</v>
      </c>
      <c r="AN2870" t="s">
        <v>6</v>
      </c>
      <c r="AO2870" s="57">
        <v>46211.642800925925</v>
      </c>
      <c r="AP2870" s="57">
        <v>46242.541666666664</v>
      </c>
      <c r="AR2870" t="s">
        <v>219</v>
      </c>
      <c r="AS2870" t="s">
        <v>925</v>
      </c>
      <c r="AT2870" t="s">
        <v>231</v>
      </c>
      <c r="AU2870">
        <v>20260808</v>
      </c>
      <c r="AV2870" t="s">
        <v>222</v>
      </c>
      <c r="AW2870" t="s">
        <v>1021</v>
      </c>
      <c r="AX2870" t="s">
        <v>223</v>
      </c>
      <c r="BA2870" s="57">
        <v>46242.541666666664</v>
      </c>
      <c r="BB2870" t="s">
        <v>6156</v>
      </c>
      <c r="BC2870">
        <v>2026</v>
      </c>
      <c r="BD2870">
        <v>8</v>
      </c>
      <c r="BE2870">
        <v>8</v>
      </c>
      <c r="BF2870" s="6">
        <f t="shared" si="132"/>
        <v>46242</v>
      </c>
      <c r="BG2870">
        <f t="shared" si="133"/>
        <v>-0.54166666666424135</v>
      </c>
      <c r="BH2870" t="str">
        <f t="shared" si="134"/>
        <v>COMPLY</v>
      </c>
      <c r="BI2870" t="e">
        <f>VLOOKUP(H2870,Sheet2!$A$1:$B$270,2,FALSE)</f>
        <v>#N/A</v>
      </c>
    </row>
    <row r="2871" spans="1:61">
      <c r="A2871">
        <v>2870</v>
      </c>
      <c r="B2871">
        <v>1002517943</v>
      </c>
      <c r="C2871">
        <v>3</v>
      </c>
      <c r="D2871" t="s">
        <v>49</v>
      </c>
      <c r="E2871">
        <v>4</v>
      </c>
      <c r="F2871" t="s">
        <v>252</v>
      </c>
      <c r="G2871" t="s">
        <v>931</v>
      </c>
      <c r="H2871" t="s">
        <v>932</v>
      </c>
      <c r="I2871" t="s">
        <v>213</v>
      </c>
      <c r="J2871" t="s">
        <v>214</v>
      </c>
      <c r="K2871" t="s">
        <v>149</v>
      </c>
      <c r="M2871" t="s">
        <v>76</v>
      </c>
      <c r="N2871" t="s">
        <v>216</v>
      </c>
      <c r="O2871" s="57">
        <v>46244.58966435185</v>
      </c>
      <c r="P2871" s="57">
        <v>46244.614675925928</v>
      </c>
      <c r="Q2871">
        <v>69361457</v>
      </c>
      <c r="R2871">
        <v>2838428733</v>
      </c>
      <c r="S2871">
        <v>142212126691</v>
      </c>
      <c r="T2871" t="s">
        <v>5062</v>
      </c>
      <c r="U2871" t="s">
        <v>6944</v>
      </c>
      <c r="V2871" t="s">
        <v>6945</v>
      </c>
      <c r="Z2871">
        <v>109.139302</v>
      </c>
      <c r="AA2871">
        <v>-6.872503</v>
      </c>
      <c r="AB2871" t="s">
        <v>5065</v>
      </c>
      <c r="AC2871" t="s">
        <v>217</v>
      </c>
      <c r="AL2871" t="s">
        <v>218</v>
      </c>
      <c r="AM2871" t="s">
        <v>6946</v>
      </c>
      <c r="AN2871" t="s">
        <v>6</v>
      </c>
      <c r="AO2871" s="57">
        <v>46303.590266203704</v>
      </c>
      <c r="AR2871" t="s">
        <v>219</v>
      </c>
      <c r="AS2871" t="s">
        <v>932</v>
      </c>
      <c r="AT2871" t="s">
        <v>231</v>
      </c>
      <c r="AU2871">
        <v>20260810</v>
      </c>
      <c r="AV2871" t="s">
        <v>222</v>
      </c>
      <c r="AW2871" t="s">
        <v>613</v>
      </c>
      <c r="AX2871" t="s">
        <v>223</v>
      </c>
      <c r="BA2871" s="57">
        <v>46244.291666666664</v>
      </c>
      <c r="BB2871" t="s">
        <v>6946</v>
      </c>
      <c r="BC2871">
        <v>2026</v>
      </c>
      <c r="BD2871">
        <v>8</v>
      </c>
      <c r="BE2871">
        <v>10</v>
      </c>
      <c r="BF2871" s="6">
        <f t="shared" si="132"/>
        <v>46244</v>
      </c>
      <c r="BG2871">
        <f t="shared" si="133"/>
        <v>-0.29166666666424135</v>
      </c>
      <c r="BH2871" t="str">
        <f t="shared" si="134"/>
        <v>COMPLY</v>
      </c>
      <c r="BI2871" t="e">
        <f>VLOOKUP(H2871,Sheet2!$A$1:$B$270,2,FALSE)</f>
        <v>#N/A</v>
      </c>
    </row>
    <row r="2872" spans="1:61">
      <c r="A2872">
        <v>2871</v>
      </c>
      <c r="B2872">
        <v>1002504437</v>
      </c>
      <c r="C2872">
        <v>3</v>
      </c>
      <c r="D2872" t="s">
        <v>51</v>
      </c>
      <c r="E2872">
        <v>4</v>
      </c>
      <c r="F2872" t="s">
        <v>235</v>
      </c>
      <c r="G2872" t="s">
        <v>952</v>
      </c>
      <c r="H2872" t="s">
        <v>953</v>
      </c>
      <c r="I2872" t="s">
        <v>213</v>
      </c>
      <c r="J2872" t="s">
        <v>214</v>
      </c>
      <c r="K2872" t="s">
        <v>149</v>
      </c>
      <c r="L2872" t="s">
        <v>215</v>
      </c>
      <c r="M2872" t="s">
        <v>933</v>
      </c>
      <c r="N2872" t="s">
        <v>216</v>
      </c>
      <c r="O2872" s="57">
        <v>46235.480520833335</v>
      </c>
      <c r="P2872" s="57">
        <v>46239.410752314812</v>
      </c>
      <c r="Q2872">
        <v>69356667</v>
      </c>
      <c r="S2872">
        <v>143553212725</v>
      </c>
      <c r="T2872" t="s">
        <v>2415</v>
      </c>
      <c r="U2872" t="s">
        <v>2614</v>
      </c>
      <c r="V2872" t="s">
        <v>2602</v>
      </c>
      <c r="Z2872">
        <v>110.60347299999999</v>
      </c>
      <c r="AA2872">
        <v>-7.4910819999999996</v>
      </c>
      <c r="AB2872" t="s">
        <v>2603</v>
      </c>
      <c r="AC2872" t="s">
        <v>237</v>
      </c>
      <c r="AL2872" t="s">
        <v>218</v>
      </c>
      <c r="AM2872" t="s">
        <v>1625</v>
      </c>
      <c r="AN2872" t="s">
        <v>6</v>
      </c>
      <c r="AO2872" s="57">
        <v>46030.485995370371</v>
      </c>
      <c r="AP2872" s="57">
        <v>46236.333333333336</v>
      </c>
      <c r="AQ2872" t="s">
        <v>564</v>
      </c>
      <c r="AR2872" t="s">
        <v>12</v>
      </c>
      <c r="AS2872" t="s">
        <v>953</v>
      </c>
      <c r="AT2872" t="s">
        <v>231</v>
      </c>
      <c r="AV2872" t="s">
        <v>917</v>
      </c>
      <c r="AW2872" t="s">
        <v>1018</v>
      </c>
      <c r="AX2872" t="s">
        <v>223</v>
      </c>
      <c r="BA2872" s="57">
        <v>46236.333333333336</v>
      </c>
      <c r="BB2872" t="s">
        <v>1625</v>
      </c>
      <c r="BF2872" s="6" t="e">
        <f t="shared" si="132"/>
        <v>#NUM!</v>
      </c>
      <c r="BG2872" t="e">
        <f t="shared" si="133"/>
        <v>#NUM!</v>
      </c>
      <c r="BH2872" t="e">
        <f t="shared" si="134"/>
        <v>#NUM!</v>
      </c>
      <c r="BI2872" t="e">
        <f>VLOOKUP(H2872,Sheet2!$A$1:$B$270,2,FALSE)</f>
        <v>#N/A</v>
      </c>
    </row>
    <row r="2873" spans="1:61">
      <c r="A2873">
        <v>2872</v>
      </c>
      <c r="B2873">
        <v>1002523972</v>
      </c>
      <c r="C2873">
        <v>3</v>
      </c>
      <c r="D2873" t="s">
        <v>45</v>
      </c>
      <c r="E2873">
        <v>5</v>
      </c>
      <c r="F2873" t="s">
        <v>211</v>
      </c>
      <c r="G2873" t="s">
        <v>110</v>
      </c>
      <c r="H2873" t="s">
        <v>455</v>
      </c>
      <c r="I2873" t="s">
        <v>213</v>
      </c>
      <c r="J2873" t="s">
        <v>214</v>
      </c>
      <c r="K2873" t="s">
        <v>149</v>
      </c>
      <c r="L2873" t="s">
        <v>215</v>
      </c>
      <c r="M2873" t="s">
        <v>76</v>
      </c>
      <c r="N2873" t="s">
        <v>216</v>
      </c>
      <c r="O2873" s="57">
        <v>46247.484675925924</v>
      </c>
      <c r="P2873" s="57">
        <v>46248.704432870371</v>
      </c>
      <c r="Q2873">
        <v>69365013</v>
      </c>
      <c r="S2873">
        <v>172610305726</v>
      </c>
      <c r="T2873" t="s">
        <v>9762</v>
      </c>
      <c r="U2873" t="s">
        <v>9763</v>
      </c>
      <c r="V2873" t="s">
        <v>9764</v>
      </c>
      <c r="Z2873">
        <v>118.99089840000001</v>
      </c>
      <c r="AA2873">
        <v>-8.5709488999999994</v>
      </c>
      <c r="AB2873" t="s">
        <v>9765</v>
      </c>
      <c r="AC2873" t="s">
        <v>217</v>
      </c>
      <c r="AL2873" t="s">
        <v>218</v>
      </c>
      <c r="AM2873" t="s">
        <v>9766</v>
      </c>
      <c r="AN2873" t="s">
        <v>6</v>
      </c>
      <c r="AO2873" t="s">
        <v>8913</v>
      </c>
      <c r="AP2873" s="57">
        <v>46248.625</v>
      </c>
      <c r="AQ2873" t="s">
        <v>903</v>
      </c>
      <c r="AR2873" t="s">
        <v>219</v>
      </c>
      <c r="AS2873" t="s">
        <v>455</v>
      </c>
      <c r="AT2873" t="s">
        <v>221</v>
      </c>
      <c r="AU2873">
        <v>20260814</v>
      </c>
      <c r="AV2873" t="s">
        <v>222</v>
      </c>
      <c r="AW2873" t="s">
        <v>8451</v>
      </c>
      <c r="AX2873" t="s">
        <v>223</v>
      </c>
      <c r="BA2873" s="57">
        <v>46248.625</v>
      </c>
      <c r="BB2873" t="s">
        <v>9766</v>
      </c>
      <c r="BC2873">
        <v>2026</v>
      </c>
      <c r="BD2873">
        <v>8</v>
      </c>
      <c r="BE2873">
        <v>14</v>
      </c>
      <c r="BF2873" s="6">
        <f t="shared" si="132"/>
        <v>46248</v>
      </c>
      <c r="BG2873">
        <f t="shared" si="133"/>
        <v>-0.625</v>
      </c>
      <c r="BH2873" t="str">
        <f t="shared" si="134"/>
        <v>COMPLY</v>
      </c>
      <c r="BI2873" t="str">
        <f>VLOOKUP(H2873,Sheet2!$A$1:$B$270,2,FALSE)</f>
        <v>BIMA</v>
      </c>
    </row>
    <row r="2874" spans="1:61">
      <c r="A2874">
        <v>2873</v>
      </c>
      <c r="B2874">
        <v>1002511731</v>
      </c>
      <c r="C2874">
        <v>3</v>
      </c>
      <c r="D2874" t="s">
        <v>55</v>
      </c>
      <c r="E2874">
        <v>5</v>
      </c>
      <c r="F2874" t="s">
        <v>228</v>
      </c>
      <c r="G2874" t="s">
        <v>121</v>
      </c>
      <c r="H2874" t="s">
        <v>491</v>
      </c>
      <c r="I2874" t="s">
        <v>213</v>
      </c>
      <c r="J2874" t="s">
        <v>214</v>
      </c>
      <c r="K2874" t="s">
        <v>149</v>
      </c>
      <c r="M2874" t="s">
        <v>76</v>
      </c>
      <c r="N2874" t="s">
        <v>216</v>
      </c>
      <c r="O2874" s="57">
        <v>46240.427881944444</v>
      </c>
      <c r="P2874" s="57">
        <v>46240.621747685182</v>
      </c>
      <c r="Q2874">
        <v>69356710</v>
      </c>
      <c r="S2874">
        <v>152458900511</v>
      </c>
      <c r="T2874" t="s">
        <v>1856</v>
      </c>
      <c r="U2874" t="s">
        <v>4420</v>
      </c>
      <c r="V2874" t="s">
        <v>4421</v>
      </c>
      <c r="Z2874">
        <v>113.036381233252</v>
      </c>
      <c r="AA2874">
        <v>-6.96453318153584</v>
      </c>
      <c r="AB2874" t="s">
        <v>1859</v>
      </c>
      <c r="AC2874" t="s">
        <v>217</v>
      </c>
      <c r="AL2874" t="s">
        <v>218</v>
      </c>
      <c r="AM2874" t="s">
        <v>4422</v>
      </c>
      <c r="AN2874" t="s">
        <v>6</v>
      </c>
      <c r="AO2874" s="57">
        <v>46181.434108796297</v>
      </c>
      <c r="AR2874" t="s">
        <v>219</v>
      </c>
      <c r="AS2874" t="s">
        <v>491</v>
      </c>
      <c r="AT2874" t="s">
        <v>221</v>
      </c>
      <c r="AU2874">
        <v>20260806</v>
      </c>
      <c r="AV2874" t="s">
        <v>222</v>
      </c>
      <c r="AW2874" t="s">
        <v>634</v>
      </c>
      <c r="AX2874" t="s">
        <v>223</v>
      </c>
      <c r="BA2874" s="57">
        <v>46240.291666666664</v>
      </c>
      <c r="BB2874" t="s">
        <v>4422</v>
      </c>
      <c r="BC2874">
        <v>2026</v>
      </c>
      <c r="BD2874">
        <v>8</v>
      </c>
      <c r="BE2874">
        <v>6</v>
      </c>
      <c r="BF2874" s="6">
        <f t="shared" si="132"/>
        <v>46240</v>
      </c>
      <c r="BG2874">
        <f t="shared" si="133"/>
        <v>-0.29166666666424135</v>
      </c>
      <c r="BH2874" t="str">
        <f t="shared" si="134"/>
        <v>COMPLY</v>
      </c>
      <c r="BI2874" t="str">
        <f>VLOOKUP(H2874,Sheet2!$A$1:$B$270,2,FALSE)</f>
        <v>MADURA</v>
      </c>
    </row>
    <row r="2875" spans="1:61">
      <c r="A2875">
        <v>2874</v>
      </c>
      <c r="B2875">
        <v>1002514894</v>
      </c>
      <c r="C2875">
        <v>3</v>
      </c>
      <c r="D2875" t="s">
        <v>38</v>
      </c>
      <c r="E2875">
        <v>5</v>
      </c>
      <c r="F2875" t="s">
        <v>90</v>
      </c>
      <c r="G2875" t="s">
        <v>93</v>
      </c>
      <c r="H2875" t="s">
        <v>431</v>
      </c>
      <c r="I2875" t="s">
        <v>213</v>
      </c>
      <c r="J2875" t="s">
        <v>214</v>
      </c>
      <c r="K2875" t="s">
        <v>149</v>
      </c>
      <c r="L2875" t="s">
        <v>215</v>
      </c>
      <c r="M2875" t="s">
        <v>76</v>
      </c>
      <c r="N2875" t="s">
        <v>216</v>
      </c>
      <c r="O2875" s="57">
        <v>46241.613842592589</v>
      </c>
      <c r="P2875" s="57">
        <v>46241.687280092592</v>
      </c>
      <c r="Q2875">
        <v>69360925</v>
      </c>
      <c r="S2875">
        <v>152628206860</v>
      </c>
      <c r="T2875" t="s">
        <v>6162</v>
      </c>
      <c r="U2875" t="s">
        <v>6163</v>
      </c>
      <c r="V2875" t="s">
        <v>6164</v>
      </c>
      <c r="Z2875">
        <v>111.91616999999999</v>
      </c>
      <c r="AA2875">
        <v>-7.5354369999999999</v>
      </c>
      <c r="AB2875" t="s">
        <v>6165</v>
      </c>
      <c r="AC2875" t="s">
        <v>237</v>
      </c>
      <c r="AL2875" t="s">
        <v>218</v>
      </c>
      <c r="AM2875" t="s">
        <v>6139</v>
      </c>
      <c r="AN2875" t="s">
        <v>6</v>
      </c>
      <c r="AO2875" s="57">
        <v>46211.622291666667</v>
      </c>
      <c r="AP2875" s="57">
        <v>46242.541666666664</v>
      </c>
      <c r="AR2875" t="s">
        <v>219</v>
      </c>
      <c r="AS2875" t="s">
        <v>431</v>
      </c>
      <c r="AT2875" t="s">
        <v>231</v>
      </c>
      <c r="AU2875">
        <v>20260807</v>
      </c>
      <c r="AV2875" t="s">
        <v>222</v>
      </c>
      <c r="AW2875" t="s">
        <v>1012</v>
      </c>
      <c r="AX2875" t="s">
        <v>223</v>
      </c>
      <c r="BA2875" s="57">
        <v>46242.541666666664</v>
      </c>
      <c r="BB2875" t="s">
        <v>6139</v>
      </c>
      <c r="BC2875">
        <v>2026</v>
      </c>
      <c r="BD2875">
        <v>8</v>
      </c>
      <c r="BE2875">
        <v>7</v>
      </c>
      <c r="BF2875" s="6">
        <f t="shared" si="132"/>
        <v>46241</v>
      </c>
      <c r="BG2875">
        <f t="shared" si="133"/>
        <v>-1.5416666666642413</v>
      </c>
      <c r="BH2875" t="str">
        <f t="shared" si="134"/>
        <v>COMPLY</v>
      </c>
      <c r="BI2875" t="str">
        <f>VLOOKUP(H2875,Sheet2!$A$1:$B$270,2,FALSE)</f>
        <v>NGANJUK</v>
      </c>
    </row>
    <row r="2876" spans="1:61">
      <c r="A2876">
        <v>2875</v>
      </c>
      <c r="B2876">
        <v>1002508916</v>
      </c>
      <c r="C2876">
        <v>3</v>
      </c>
      <c r="D2876" t="s">
        <v>51</v>
      </c>
      <c r="E2876">
        <v>4</v>
      </c>
      <c r="F2876" t="s">
        <v>273</v>
      </c>
      <c r="G2876" t="s">
        <v>569</v>
      </c>
      <c r="H2876" t="s">
        <v>907</v>
      </c>
      <c r="I2876" t="s">
        <v>213</v>
      </c>
      <c r="J2876" t="s">
        <v>214</v>
      </c>
      <c r="K2876" t="s">
        <v>149</v>
      </c>
      <c r="L2876" t="s">
        <v>215</v>
      </c>
      <c r="M2876" t="s">
        <v>575</v>
      </c>
      <c r="N2876" t="s">
        <v>216</v>
      </c>
      <c r="O2876" s="57">
        <v>46238.645787037036</v>
      </c>
      <c r="P2876" s="57">
        <v>46240.54173611111</v>
      </c>
      <c r="Q2876">
        <v>69358471</v>
      </c>
      <c r="S2876">
        <v>142509107211</v>
      </c>
      <c r="T2876" t="s">
        <v>3686</v>
      </c>
      <c r="U2876" t="s">
        <v>4423</v>
      </c>
      <c r="V2876" t="s">
        <v>4424</v>
      </c>
      <c r="Z2876">
        <v>111.209749</v>
      </c>
      <c r="AA2876">
        <v>-7.1747110000000003</v>
      </c>
      <c r="AB2876" t="s">
        <v>3689</v>
      </c>
      <c r="AC2876" t="s">
        <v>237</v>
      </c>
      <c r="AL2876" t="s">
        <v>218</v>
      </c>
      <c r="AM2876" t="s">
        <v>2428</v>
      </c>
      <c r="AN2876" t="s">
        <v>6</v>
      </c>
      <c r="AO2876" s="57">
        <v>46120.652789351851</v>
      </c>
      <c r="AP2876" s="57">
        <v>46239.541666666664</v>
      </c>
      <c r="AR2876" t="s">
        <v>14</v>
      </c>
      <c r="AS2876" t="s">
        <v>907</v>
      </c>
      <c r="AT2876" t="s">
        <v>231</v>
      </c>
      <c r="AV2876" t="s">
        <v>4425</v>
      </c>
      <c r="AW2876" t="s">
        <v>1018</v>
      </c>
      <c r="AX2876" t="s">
        <v>223</v>
      </c>
      <c r="BA2876" s="57">
        <v>46239.541666666664</v>
      </c>
      <c r="BB2876" t="s">
        <v>2428</v>
      </c>
      <c r="BF2876" s="6" t="e">
        <f t="shared" si="132"/>
        <v>#NUM!</v>
      </c>
      <c r="BG2876" t="e">
        <f t="shared" si="133"/>
        <v>#NUM!</v>
      </c>
      <c r="BH2876" t="e">
        <f t="shared" si="134"/>
        <v>#NUM!</v>
      </c>
      <c r="BI2876" t="e">
        <f>VLOOKUP(H2876,Sheet2!$A$1:$B$270,2,FALSE)</f>
        <v>#N/A</v>
      </c>
    </row>
    <row r="2877" spans="1:61">
      <c r="A2877">
        <v>2876</v>
      </c>
      <c r="B2877">
        <v>1002526658</v>
      </c>
      <c r="C2877">
        <v>3</v>
      </c>
      <c r="D2877" t="s">
        <v>38</v>
      </c>
      <c r="E2877">
        <v>5</v>
      </c>
      <c r="F2877" t="s">
        <v>90</v>
      </c>
      <c r="G2877" t="s">
        <v>90</v>
      </c>
      <c r="H2877" t="s">
        <v>468</v>
      </c>
      <c r="I2877" t="s">
        <v>213</v>
      </c>
      <c r="J2877" t="s">
        <v>214</v>
      </c>
      <c r="K2877" t="s">
        <v>149</v>
      </c>
      <c r="L2877" t="s">
        <v>215</v>
      </c>
      <c r="M2877" t="s">
        <v>76</v>
      </c>
      <c r="N2877" t="s">
        <v>216</v>
      </c>
      <c r="O2877" s="57">
        <v>46248.611759259256</v>
      </c>
      <c r="P2877" s="57">
        <v>46250.596967592595</v>
      </c>
      <c r="Q2877">
        <v>69366150</v>
      </c>
      <c r="S2877">
        <v>152652209192</v>
      </c>
      <c r="T2877" t="s">
        <v>12421</v>
      </c>
      <c r="U2877" t="s">
        <v>12422</v>
      </c>
      <c r="V2877" t="s">
        <v>13883</v>
      </c>
      <c r="Z2877">
        <v>112.0745349</v>
      </c>
      <c r="AA2877">
        <v>-7.7282510999999996</v>
      </c>
      <c r="AB2877" t="s">
        <v>13884</v>
      </c>
      <c r="AC2877" t="s">
        <v>217</v>
      </c>
      <c r="AL2877" t="s">
        <v>218</v>
      </c>
      <c r="AM2877" t="s">
        <v>13885</v>
      </c>
      <c r="AN2877" t="s">
        <v>6</v>
      </c>
      <c r="AO2877" t="s">
        <v>10576</v>
      </c>
      <c r="AP2877" s="57">
        <v>46249.625</v>
      </c>
      <c r="AR2877" t="s">
        <v>219</v>
      </c>
      <c r="AS2877" t="s">
        <v>468</v>
      </c>
      <c r="AT2877" t="s">
        <v>231</v>
      </c>
      <c r="AU2877">
        <v>20260816</v>
      </c>
      <c r="AV2877" t="s">
        <v>222</v>
      </c>
      <c r="AW2877" t="s">
        <v>1021</v>
      </c>
      <c r="AX2877" t="s">
        <v>223</v>
      </c>
      <c r="BA2877" s="57">
        <v>46249.625</v>
      </c>
      <c r="BB2877" t="s">
        <v>13885</v>
      </c>
      <c r="BC2877">
        <v>2026</v>
      </c>
      <c r="BD2877">
        <v>8</v>
      </c>
      <c r="BE2877">
        <v>16</v>
      </c>
      <c r="BF2877" s="6">
        <f t="shared" si="132"/>
        <v>46250</v>
      </c>
      <c r="BG2877">
        <f t="shared" si="133"/>
        <v>0.375</v>
      </c>
      <c r="BH2877" t="str">
        <f t="shared" si="134"/>
        <v>COMPLY</v>
      </c>
      <c r="BI2877" t="str">
        <f>VLOOKUP(H2877,Sheet2!$A$1:$B$270,2,FALSE)</f>
        <v>KEDIRI</v>
      </c>
    </row>
    <row r="2878" spans="1:61">
      <c r="A2878">
        <v>2877</v>
      </c>
      <c r="B2878">
        <v>1002514933</v>
      </c>
      <c r="C2878">
        <v>3</v>
      </c>
      <c r="D2878" t="s">
        <v>45</v>
      </c>
      <c r="E2878">
        <v>5</v>
      </c>
      <c r="F2878" t="s">
        <v>113</v>
      </c>
      <c r="G2878" t="s">
        <v>113</v>
      </c>
      <c r="H2878" t="s">
        <v>418</v>
      </c>
      <c r="I2878" t="s">
        <v>213</v>
      </c>
      <c r="J2878" t="s">
        <v>214</v>
      </c>
      <c r="K2878" t="s">
        <v>149</v>
      </c>
      <c r="L2878" t="s">
        <v>215</v>
      </c>
      <c r="M2878" t="s">
        <v>933</v>
      </c>
      <c r="N2878" t="s">
        <v>216</v>
      </c>
      <c r="O2878" s="57">
        <v>46241.622175925928</v>
      </c>
      <c r="P2878" s="57">
        <v>46246.347210648149</v>
      </c>
      <c r="Q2878">
        <v>69360915</v>
      </c>
      <c r="S2878">
        <v>172502311393</v>
      </c>
      <c r="T2878" t="s">
        <v>1532</v>
      </c>
      <c r="U2878" t="s">
        <v>1533</v>
      </c>
      <c r="V2878" t="s">
        <v>6166</v>
      </c>
      <c r="Z2878">
        <v>123.6068441</v>
      </c>
      <c r="AA2878">
        <v>-10.164740699999999</v>
      </c>
      <c r="AB2878" t="s">
        <v>6167</v>
      </c>
      <c r="AC2878" t="s">
        <v>237</v>
      </c>
      <c r="AL2878" t="s">
        <v>218</v>
      </c>
      <c r="AM2878" t="s">
        <v>6139</v>
      </c>
      <c r="AN2878" t="s">
        <v>6</v>
      </c>
      <c r="AO2878" s="57">
        <v>46211.642800925925</v>
      </c>
      <c r="AP2878" s="57">
        <v>46242.541666666664</v>
      </c>
      <c r="AQ2878" t="s">
        <v>903</v>
      </c>
      <c r="AR2878" t="s">
        <v>12</v>
      </c>
      <c r="AS2878" t="s">
        <v>418</v>
      </c>
      <c r="AT2878" t="s">
        <v>231</v>
      </c>
      <c r="AV2878" t="s">
        <v>917</v>
      </c>
      <c r="AW2878" t="s">
        <v>1022</v>
      </c>
      <c r="AX2878" t="s">
        <v>223</v>
      </c>
      <c r="BA2878" s="57">
        <v>46242.541666666664</v>
      </c>
      <c r="BB2878" t="s">
        <v>6139</v>
      </c>
      <c r="BF2878" s="6" t="e">
        <f t="shared" si="132"/>
        <v>#NUM!</v>
      </c>
      <c r="BG2878" t="e">
        <f t="shared" si="133"/>
        <v>#NUM!</v>
      </c>
      <c r="BH2878" t="e">
        <f t="shared" si="134"/>
        <v>#NUM!</v>
      </c>
      <c r="BI2878" t="str">
        <f>VLOOKUP(H2878,Sheet2!$A$1:$B$270,2,FALSE)</f>
        <v>KUPANG</v>
      </c>
    </row>
    <row r="2879" spans="1:61">
      <c r="A2879">
        <v>2878</v>
      </c>
      <c r="B2879">
        <v>1002519984</v>
      </c>
      <c r="C2879">
        <v>3</v>
      </c>
      <c r="D2879" t="s">
        <v>42</v>
      </c>
      <c r="E2879">
        <v>5</v>
      </c>
      <c r="F2879" t="s">
        <v>233</v>
      </c>
      <c r="G2879" t="s">
        <v>101</v>
      </c>
      <c r="H2879" t="s">
        <v>263</v>
      </c>
      <c r="I2879" t="s">
        <v>213</v>
      </c>
      <c r="J2879" t="s">
        <v>214</v>
      </c>
      <c r="K2879" t="s">
        <v>149</v>
      </c>
      <c r="M2879" t="s">
        <v>76</v>
      </c>
      <c r="N2879" t="s">
        <v>216</v>
      </c>
      <c r="O2879" s="57">
        <v>46245.57607638889</v>
      </c>
      <c r="P2879" s="57">
        <v>46246.930150462962</v>
      </c>
      <c r="Q2879">
        <v>69363364</v>
      </c>
      <c r="S2879">
        <v>152316232061</v>
      </c>
      <c r="T2879" t="s">
        <v>7915</v>
      </c>
      <c r="U2879" t="s">
        <v>7574</v>
      </c>
      <c r="V2879" t="s">
        <v>7916</v>
      </c>
      <c r="Z2879">
        <v>112.6644804</v>
      </c>
      <c r="AA2879">
        <v>-7.4511836000000002</v>
      </c>
      <c r="AB2879" t="s">
        <v>7576</v>
      </c>
      <c r="AC2879" t="s">
        <v>291</v>
      </c>
      <c r="AL2879" t="s">
        <v>218</v>
      </c>
      <c r="AM2879" t="s">
        <v>7577</v>
      </c>
      <c r="AN2879" t="s">
        <v>6</v>
      </c>
      <c r="AO2879" s="57">
        <v>46334.579965277779</v>
      </c>
      <c r="AP2879" s="57">
        <v>46246.625</v>
      </c>
      <c r="AR2879" t="s">
        <v>219</v>
      </c>
      <c r="AS2879" t="s">
        <v>263</v>
      </c>
      <c r="AT2879" t="s">
        <v>231</v>
      </c>
      <c r="AU2879">
        <v>20260812</v>
      </c>
      <c r="AV2879" t="s">
        <v>222</v>
      </c>
      <c r="AW2879" t="s">
        <v>915</v>
      </c>
      <c r="AX2879" t="s">
        <v>223</v>
      </c>
      <c r="BA2879" s="57">
        <v>46246.625</v>
      </c>
      <c r="BB2879" t="s">
        <v>7577</v>
      </c>
      <c r="BC2879">
        <v>2026</v>
      </c>
      <c r="BD2879">
        <v>8</v>
      </c>
      <c r="BE2879">
        <v>12</v>
      </c>
      <c r="BF2879" s="6">
        <f t="shared" si="132"/>
        <v>46246</v>
      </c>
      <c r="BG2879">
        <f t="shared" si="133"/>
        <v>-0.625</v>
      </c>
      <c r="BH2879" t="str">
        <f t="shared" si="134"/>
        <v>COMPLY</v>
      </c>
      <c r="BI2879" t="str">
        <f>VLOOKUP(H2879,Sheet2!$A$1:$B$270,2,FALSE)</f>
        <v>SIDOARJO</v>
      </c>
    </row>
    <row r="2880" spans="1:61">
      <c r="A2880">
        <v>2879</v>
      </c>
      <c r="B2880">
        <v>1002505456</v>
      </c>
      <c r="C2880">
        <v>3</v>
      </c>
      <c r="D2880" t="s">
        <v>45</v>
      </c>
      <c r="E2880">
        <v>5</v>
      </c>
      <c r="F2880" t="s">
        <v>113</v>
      </c>
      <c r="G2880" t="s">
        <v>117</v>
      </c>
      <c r="H2880" t="s">
        <v>421</v>
      </c>
      <c r="I2880" t="s">
        <v>213</v>
      </c>
      <c r="J2880" t="s">
        <v>214</v>
      </c>
      <c r="K2880" t="s">
        <v>149</v>
      </c>
      <c r="M2880" t="s">
        <v>225</v>
      </c>
      <c r="N2880" t="s">
        <v>216</v>
      </c>
      <c r="O2880" s="57">
        <v>46237.336168981485</v>
      </c>
      <c r="P2880" s="57">
        <v>46238.553055555552</v>
      </c>
      <c r="Q2880">
        <v>69357139</v>
      </c>
      <c r="S2880">
        <v>172509796563</v>
      </c>
      <c r="T2880" t="s">
        <v>1056</v>
      </c>
      <c r="U2880" t="s">
        <v>3644</v>
      </c>
      <c r="V2880" t="s">
        <v>4430</v>
      </c>
      <c r="Z2880">
        <v>123.0187663</v>
      </c>
      <c r="AA2880">
        <v>-8.3132269000000001</v>
      </c>
      <c r="AB2880" t="s">
        <v>1057</v>
      </c>
      <c r="AC2880" t="s">
        <v>230</v>
      </c>
      <c r="AL2880" t="s">
        <v>218</v>
      </c>
      <c r="AM2880" t="s">
        <v>4431</v>
      </c>
      <c r="AN2880" t="s">
        <v>6</v>
      </c>
      <c r="AO2880" s="57">
        <v>46089.340578703705</v>
      </c>
      <c r="AP2880" s="57">
        <v>46238.333333333336</v>
      </c>
      <c r="AR2880" t="s">
        <v>18</v>
      </c>
      <c r="AS2880" t="s">
        <v>421</v>
      </c>
      <c r="AT2880" t="s">
        <v>221</v>
      </c>
      <c r="AV2880" t="s">
        <v>227</v>
      </c>
      <c r="AW2880" t="s">
        <v>562</v>
      </c>
      <c r="AX2880" t="s">
        <v>223</v>
      </c>
      <c r="BA2880" s="57">
        <v>46238.333333333336</v>
      </c>
      <c r="BB2880" t="s">
        <v>4431</v>
      </c>
      <c r="BF2880" s="6" t="e">
        <f t="shared" si="132"/>
        <v>#NUM!</v>
      </c>
      <c r="BG2880" t="e">
        <f t="shared" si="133"/>
        <v>#NUM!</v>
      </c>
      <c r="BH2880" t="e">
        <f t="shared" si="134"/>
        <v>#NUM!</v>
      </c>
      <c r="BI2880" t="str">
        <f>VLOOKUP(H2880,Sheet2!$A$1:$B$270,2,FALSE)</f>
        <v>MAUMERE</v>
      </c>
    </row>
    <row r="2881" spans="1:61">
      <c r="A2881">
        <v>2880</v>
      </c>
      <c r="B2881">
        <v>1002518821</v>
      </c>
      <c r="C2881">
        <v>3</v>
      </c>
      <c r="D2881" t="s">
        <v>59</v>
      </c>
      <c r="E2881">
        <v>4</v>
      </c>
      <c r="F2881" t="s">
        <v>224</v>
      </c>
      <c r="G2881" t="s">
        <v>224</v>
      </c>
      <c r="H2881" t="s">
        <v>911</v>
      </c>
      <c r="I2881" t="s">
        <v>213</v>
      </c>
      <c r="J2881" t="s">
        <v>214</v>
      </c>
      <c r="K2881" t="s">
        <v>149</v>
      </c>
      <c r="L2881" t="s">
        <v>215</v>
      </c>
      <c r="M2881" t="s">
        <v>575</v>
      </c>
      <c r="N2881" t="s">
        <v>216</v>
      </c>
      <c r="O2881" s="57">
        <v>46245.345104166663</v>
      </c>
      <c r="P2881" s="57">
        <v>46247.547199074077</v>
      </c>
      <c r="Q2881">
        <v>69362850</v>
      </c>
      <c r="S2881">
        <v>146303609793</v>
      </c>
      <c r="T2881" t="s">
        <v>7917</v>
      </c>
      <c r="U2881" t="s">
        <v>7918</v>
      </c>
      <c r="V2881" t="s">
        <v>7919</v>
      </c>
      <c r="Z2881">
        <v>109.211997</v>
      </c>
      <c r="AA2881">
        <v>-7.4127739999999998</v>
      </c>
      <c r="AB2881" t="s">
        <v>7920</v>
      </c>
      <c r="AC2881" t="s">
        <v>237</v>
      </c>
      <c r="AL2881" t="s">
        <v>218</v>
      </c>
      <c r="AM2881" t="s">
        <v>7407</v>
      </c>
      <c r="AN2881" t="s">
        <v>6</v>
      </c>
      <c r="AO2881" s="57">
        <v>46334.361238425925</v>
      </c>
      <c r="AP2881" s="57">
        <v>46246.333333333336</v>
      </c>
      <c r="AQ2881" t="s">
        <v>564</v>
      </c>
      <c r="AR2881" t="s">
        <v>14</v>
      </c>
      <c r="AS2881" t="s">
        <v>911</v>
      </c>
      <c r="AT2881" t="s">
        <v>231</v>
      </c>
      <c r="AV2881" t="s">
        <v>9767</v>
      </c>
      <c r="AW2881" t="s">
        <v>1021</v>
      </c>
      <c r="AX2881" t="s">
        <v>223</v>
      </c>
      <c r="BA2881" s="57">
        <v>46246.333333333336</v>
      </c>
      <c r="BB2881" t="s">
        <v>7407</v>
      </c>
      <c r="BF2881" s="6" t="e">
        <f t="shared" si="132"/>
        <v>#NUM!</v>
      </c>
      <c r="BG2881" t="e">
        <f t="shared" si="133"/>
        <v>#NUM!</v>
      </c>
      <c r="BH2881" t="e">
        <f t="shared" si="134"/>
        <v>#NUM!</v>
      </c>
      <c r="BI2881" t="e">
        <f>VLOOKUP(H2881,Sheet2!$A$1:$B$270,2,FALSE)</f>
        <v>#N/A</v>
      </c>
    </row>
    <row r="2882" spans="1:61">
      <c r="A2882">
        <v>2881</v>
      </c>
      <c r="B2882">
        <v>1002530586</v>
      </c>
      <c r="C2882">
        <v>3</v>
      </c>
      <c r="D2882" t="s">
        <v>45</v>
      </c>
      <c r="E2882">
        <v>5</v>
      </c>
      <c r="F2882" t="s">
        <v>211</v>
      </c>
      <c r="G2882" t="s">
        <v>116</v>
      </c>
      <c r="H2882" t="s">
        <v>366</v>
      </c>
      <c r="I2882" t="s">
        <v>213</v>
      </c>
      <c r="J2882" t="s">
        <v>214</v>
      </c>
      <c r="K2882" t="s">
        <v>149</v>
      </c>
      <c r="L2882" t="s">
        <v>215</v>
      </c>
      <c r="M2882" t="s">
        <v>240</v>
      </c>
      <c r="N2882" t="s">
        <v>216</v>
      </c>
      <c r="O2882" s="57">
        <v>46251.43953703704</v>
      </c>
      <c r="P2882" s="57">
        <v>46251.440289351849</v>
      </c>
      <c r="Q2882">
        <v>69367911</v>
      </c>
      <c r="S2882">
        <v>172619203277</v>
      </c>
      <c r="T2882" t="s">
        <v>13886</v>
      </c>
      <c r="U2882" t="s">
        <v>13887</v>
      </c>
      <c r="V2882" t="s">
        <v>13888</v>
      </c>
      <c r="Z2882">
        <v>116.49666678160401</v>
      </c>
      <c r="AA2882">
        <v>-8.6330243229085308</v>
      </c>
      <c r="AB2882" t="s">
        <v>13889</v>
      </c>
      <c r="AC2882" t="s">
        <v>217</v>
      </c>
      <c r="AL2882" t="s">
        <v>218</v>
      </c>
      <c r="AM2882" t="s">
        <v>13890</v>
      </c>
      <c r="AN2882" t="s">
        <v>6</v>
      </c>
      <c r="AO2882" t="s">
        <v>12809</v>
      </c>
      <c r="AP2882" s="57">
        <v>46252.625</v>
      </c>
      <c r="AR2882" t="s">
        <v>241</v>
      </c>
      <c r="AS2882" t="s">
        <v>366</v>
      </c>
      <c r="AT2882" t="s">
        <v>231</v>
      </c>
      <c r="AV2882" t="s">
        <v>240</v>
      </c>
      <c r="AW2882" t="s">
        <v>1021</v>
      </c>
      <c r="AX2882" t="s">
        <v>223</v>
      </c>
      <c r="BA2882" s="57">
        <v>46252.625</v>
      </c>
      <c r="BB2882" t="s">
        <v>13890</v>
      </c>
      <c r="BF2882" s="6" t="e">
        <f t="shared" si="132"/>
        <v>#NUM!</v>
      </c>
      <c r="BG2882" t="e">
        <f t="shared" si="133"/>
        <v>#NUM!</v>
      </c>
      <c r="BH2882" t="e">
        <f t="shared" si="134"/>
        <v>#NUM!</v>
      </c>
      <c r="BI2882" t="str">
        <f>VLOOKUP(H2882,Sheet2!$A$1:$B$270,2,FALSE)</f>
        <v>SELONG</v>
      </c>
    </row>
    <row r="2883" spans="1:61">
      <c r="A2883">
        <v>2882</v>
      </c>
      <c r="B2883">
        <v>1002517597</v>
      </c>
      <c r="C2883">
        <v>3</v>
      </c>
      <c r="D2883" t="s">
        <v>42</v>
      </c>
      <c r="E2883">
        <v>5</v>
      </c>
      <c r="F2883" t="s">
        <v>233</v>
      </c>
      <c r="G2883" t="s">
        <v>101</v>
      </c>
      <c r="H2883" t="s">
        <v>437</v>
      </c>
      <c r="I2883" t="s">
        <v>213</v>
      </c>
      <c r="J2883" t="s">
        <v>214</v>
      </c>
      <c r="K2883" t="s">
        <v>149</v>
      </c>
      <c r="L2883" t="s">
        <v>215</v>
      </c>
      <c r="M2883" t="s">
        <v>277</v>
      </c>
      <c r="N2883" t="s">
        <v>216</v>
      </c>
      <c r="O2883" s="57">
        <v>46244.507604166669</v>
      </c>
      <c r="P2883" s="57">
        <v>46245.848761574074</v>
      </c>
      <c r="Q2883">
        <v>69362385</v>
      </c>
      <c r="S2883">
        <v>152331251002</v>
      </c>
      <c r="T2883" t="s">
        <v>6947</v>
      </c>
      <c r="U2883" t="s">
        <v>6948</v>
      </c>
      <c r="V2883" t="s">
        <v>6949</v>
      </c>
      <c r="Z2883">
        <v>112.588529326021</v>
      </c>
      <c r="AA2883">
        <v>-7.4021370804800402</v>
      </c>
      <c r="AB2883" t="s">
        <v>6950</v>
      </c>
      <c r="AC2883" t="s">
        <v>217</v>
      </c>
      <c r="AL2883" t="s">
        <v>218</v>
      </c>
      <c r="AM2883" t="s">
        <v>6951</v>
      </c>
      <c r="AN2883" t="s">
        <v>6</v>
      </c>
      <c r="AO2883" s="57">
        <v>46303.527696759258</v>
      </c>
      <c r="AP2883" s="57">
        <v>46245.541666666664</v>
      </c>
      <c r="AQ2883" t="s">
        <v>248</v>
      </c>
      <c r="AR2883" t="s">
        <v>278</v>
      </c>
      <c r="AS2883" t="s">
        <v>437</v>
      </c>
      <c r="AT2883" t="s">
        <v>231</v>
      </c>
      <c r="AV2883" t="s">
        <v>7921</v>
      </c>
      <c r="AW2883" t="s">
        <v>1018</v>
      </c>
      <c r="AX2883" t="s">
        <v>223</v>
      </c>
      <c r="BA2883" s="57">
        <v>46245.541666666664</v>
      </c>
      <c r="BB2883" t="s">
        <v>6951</v>
      </c>
      <c r="BF2883" s="6" t="e">
        <f t="shared" ref="BF2883:BF2946" si="135">DATE(BC2883,BD2883,BE2883)</f>
        <v>#NUM!</v>
      </c>
      <c r="BG2883" t="e">
        <f t="shared" ref="BG2883:BG2946" si="136">BF2883-BA2883</f>
        <v>#NUM!</v>
      </c>
      <c r="BH2883" t="e">
        <f t="shared" ref="BH2883:BH2946" si="137">IF(BG2883=1,"COMPLY",IF(BG2883&lt;1,"COMPLY","NOT COMPLY"))</f>
        <v>#NUM!</v>
      </c>
      <c r="BI2883" t="str">
        <f>VLOOKUP(H2883,Sheet2!$A$1:$B$270,2,FALSE)</f>
        <v>SIDOARJO</v>
      </c>
    </row>
    <row r="2884" spans="1:61">
      <c r="A2884">
        <v>2883</v>
      </c>
      <c r="B2884">
        <v>1002512723</v>
      </c>
      <c r="C2884">
        <v>3</v>
      </c>
      <c r="D2884" t="s">
        <v>55</v>
      </c>
      <c r="E2884">
        <v>5</v>
      </c>
      <c r="F2884" t="s">
        <v>228</v>
      </c>
      <c r="G2884" t="s">
        <v>121</v>
      </c>
      <c r="H2884" t="s">
        <v>342</v>
      </c>
      <c r="I2884" t="s">
        <v>213</v>
      </c>
      <c r="J2884" t="s">
        <v>214</v>
      </c>
      <c r="K2884" t="s">
        <v>149</v>
      </c>
      <c r="M2884" t="s">
        <v>76</v>
      </c>
      <c r="N2884" t="s">
        <v>216</v>
      </c>
      <c r="O2884" s="57">
        <v>46240.612337962964</v>
      </c>
      <c r="P2884" s="57">
        <v>46240.683692129627</v>
      </c>
      <c r="Q2884">
        <v>69298559</v>
      </c>
      <c r="S2884">
        <v>152434913491</v>
      </c>
      <c r="T2884" t="s">
        <v>4436</v>
      </c>
      <c r="U2884" t="s">
        <v>2185</v>
      </c>
      <c r="V2884" t="s">
        <v>4437</v>
      </c>
      <c r="Z2884">
        <v>113.209640110584</v>
      </c>
      <c r="AA2884">
        <v>-7.06344143783154</v>
      </c>
      <c r="AB2884" t="s">
        <v>4438</v>
      </c>
      <c r="AC2884" t="s">
        <v>230</v>
      </c>
      <c r="AL2884" t="s">
        <v>218</v>
      </c>
      <c r="AM2884" t="s">
        <v>2188</v>
      </c>
      <c r="AN2884" t="s">
        <v>6</v>
      </c>
      <c r="AO2884" s="57">
        <v>46181.621979166666</v>
      </c>
      <c r="AR2884" t="s">
        <v>219</v>
      </c>
      <c r="AS2884" t="s">
        <v>342</v>
      </c>
      <c r="AT2884" t="s">
        <v>231</v>
      </c>
      <c r="AU2884">
        <v>20260806</v>
      </c>
      <c r="AV2884" t="s">
        <v>222</v>
      </c>
      <c r="AW2884" t="s">
        <v>563</v>
      </c>
      <c r="AX2884" t="s">
        <v>223</v>
      </c>
      <c r="BA2884" s="57">
        <v>46240.291666666664</v>
      </c>
      <c r="BB2884" t="s">
        <v>2188</v>
      </c>
      <c r="BC2884">
        <v>2026</v>
      </c>
      <c r="BD2884">
        <v>8</v>
      </c>
      <c r="BE2884">
        <v>6</v>
      </c>
      <c r="BF2884" s="6">
        <f t="shared" si="135"/>
        <v>46240</v>
      </c>
      <c r="BG2884">
        <f t="shared" si="136"/>
        <v>-0.29166666666424135</v>
      </c>
      <c r="BH2884" t="str">
        <f t="shared" si="137"/>
        <v>COMPLY</v>
      </c>
      <c r="BI2884" t="str">
        <f>VLOOKUP(H2884,Sheet2!$A$1:$B$270,2,FALSE)</f>
        <v>MADURA</v>
      </c>
    </row>
    <row r="2885" spans="1:61">
      <c r="A2885">
        <v>2884</v>
      </c>
      <c r="B2885">
        <v>1002524201</v>
      </c>
      <c r="C2885">
        <v>3</v>
      </c>
      <c r="D2885" t="s">
        <v>49</v>
      </c>
      <c r="E2885">
        <v>4</v>
      </c>
      <c r="F2885" t="s">
        <v>252</v>
      </c>
      <c r="G2885" t="s">
        <v>255</v>
      </c>
      <c r="H2885" t="s">
        <v>912</v>
      </c>
      <c r="I2885" t="s">
        <v>213</v>
      </c>
      <c r="J2885" t="s">
        <v>214</v>
      </c>
      <c r="K2885" t="s">
        <v>149</v>
      </c>
      <c r="L2885" t="s">
        <v>215</v>
      </c>
      <c r="M2885" t="s">
        <v>575</v>
      </c>
      <c r="N2885" t="s">
        <v>216</v>
      </c>
      <c r="O2885" s="57">
        <v>46247.549953703703</v>
      </c>
      <c r="P2885" s="57">
        <v>46248.609085648146</v>
      </c>
      <c r="Q2885">
        <v>69365129</v>
      </c>
      <c r="S2885">
        <v>146282105551</v>
      </c>
      <c r="T2885" t="s">
        <v>9768</v>
      </c>
      <c r="U2885" t="s">
        <v>9769</v>
      </c>
      <c r="V2885" t="s">
        <v>9770</v>
      </c>
      <c r="Z2885">
        <v>109.1869793</v>
      </c>
      <c r="AA2885">
        <v>-6.9246688999999897</v>
      </c>
      <c r="AB2885" t="s">
        <v>9771</v>
      </c>
      <c r="AC2885" t="s">
        <v>237</v>
      </c>
      <c r="AL2885" t="s">
        <v>218</v>
      </c>
      <c r="AM2885" t="s">
        <v>8483</v>
      </c>
      <c r="AN2885" t="s">
        <v>6</v>
      </c>
      <c r="AO2885" t="s">
        <v>9203</v>
      </c>
      <c r="AP2885" s="57">
        <v>46248.541666666664</v>
      </c>
      <c r="AR2885" t="s">
        <v>14</v>
      </c>
      <c r="AS2885" t="s">
        <v>912</v>
      </c>
      <c r="AT2885" t="s">
        <v>231</v>
      </c>
      <c r="AV2885" t="s">
        <v>13891</v>
      </c>
      <c r="AW2885" t="s">
        <v>1018</v>
      </c>
      <c r="AX2885" t="s">
        <v>223</v>
      </c>
      <c r="BA2885" s="57">
        <v>46248.541666666664</v>
      </c>
      <c r="BB2885" t="s">
        <v>8483</v>
      </c>
      <c r="BF2885" s="6" t="e">
        <f t="shared" si="135"/>
        <v>#NUM!</v>
      </c>
      <c r="BG2885" t="e">
        <f t="shared" si="136"/>
        <v>#NUM!</v>
      </c>
      <c r="BH2885" t="e">
        <f t="shared" si="137"/>
        <v>#NUM!</v>
      </c>
      <c r="BI2885" t="e">
        <f>VLOOKUP(H2885,Sheet2!$A$1:$B$270,2,FALSE)</f>
        <v>#N/A</v>
      </c>
    </row>
    <row r="2886" spans="1:61">
      <c r="A2886">
        <v>2885</v>
      </c>
      <c r="B2886">
        <v>1002509461</v>
      </c>
      <c r="C2886">
        <v>3</v>
      </c>
      <c r="D2886" t="s">
        <v>55</v>
      </c>
      <c r="E2886">
        <v>5</v>
      </c>
      <c r="F2886" t="s">
        <v>265</v>
      </c>
      <c r="G2886" t="s">
        <v>122</v>
      </c>
      <c r="H2886" t="s">
        <v>355</v>
      </c>
      <c r="I2886" t="s">
        <v>213</v>
      </c>
      <c r="J2886" t="s">
        <v>214</v>
      </c>
      <c r="K2886" t="s">
        <v>149</v>
      </c>
      <c r="L2886" t="s">
        <v>215</v>
      </c>
      <c r="M2886" t="s">
        <v>76</v>
      </c>
      <c r="N2886" t="s">
        <v>216</v>
      </c>
      <c r="O2886" s="57">
        <v>46238.801342592589</v>
      </c>
      <c r="P2886" s="57">
        <v>46240.842106481483</v>
      </c>
      <c r="Q2886">
        <v>69358706</v>
      </c>
      <c r="S2886">
        <v>152421262123</v>
      </c>
      <c r="T2886" t="s">
        <v>4439</v>
      </c>
      <c r="U2886" t="s">
        <v>4440</v>
      </c>
      <c r="V2886" t="s">
        <v>4441</v>
      </c>
      <c r="Z2886">
        <v>112.61888321489</v>
      </c>
      <c r="AA2886">
        <v>-7.1527763423517303</v>
      </c>
      <c r="AB2886" t="s">
        <v>4442</v>
      </c>
      <c r="AC2886" t="s">
        <v>217</v>
      </c>
      <c r="AL2886" t="s">
        <v>218</v>
      </c>
      <c r="AM2886" t="s">
        <v>4443</v>
      </c>
      <c r="AN2886" t="s">
        <v>6</v>
      </c>
      <c r="AO2886" s="57">
        <v>46120.809166666666</v>
      </c>
      <c r="AP2886" s="57">
        <v>46240.625</v>
      </c>
      <c r="AR2886" t="s">
        <v>219</v>
      </c>
      <c r="AS2886" t="s">
        <v>355</v>
      </c>
      <c r="AT2886" t="s">
        <v>231</v>
      </c>
      <c r="AU2886">
        <v>20260806</v>
      </c>
      <c r="AV2886" t="s">
        <v>222</v>
      </c>
      <c r="AW2886" t="s">
        <v>1014</v>
      </c>
      <c r="AX2886" t="s">
        <v>223</v>
      </c>
      <c r="BA2886" s="57">
        <v>46240.625</v>
      </c>
      <c r="BB2886" t="s">
        <v>4443</v>
      </c>
      <c r="BC2886">
        <v>2026</v>
      </c>
      <c r="BD2886">
        <v>8</v>
      </c>
      <c r="BE2886">
        <v>6</v>
      </c>
      <c r="BF2886" s="6">
        <f t="shared" si="135"/>
        <v>46240</v>
      </c>
      <c r="BG2886">
        <f t="shared" si="136"/>
        <v>-0.625</v>
      </c>
      <c r="BH2886" t="str">
        <f t="shared" si="137"/>
        <v>COMPLY</v>
      </c>
      <c r="BI2886" t="str">
        <f>VLOOKUP(H2886,Sheet2!$A$1:$B$270,2,FALSE)</f>
        <v>GRESIK</v>
      </c>
    </row>
    <row r="2887" spans="1:61">
      <c r="O2887" s="57"/>
      <c r="P2887" s="57"/>
      <c r="AP2887" s="57"/>
      <c r="BA2887" s="57"/>
      <c r="BF2887" s="6" t="e">
        <f t="shared" si="135"/>
        <v>#NUM!</v>
      </c>
      <c r="BG2887" t="e">
        <f t="shared" si="136"/>
        <v>#NUM!</v>
      </c>
      <c r="BH2887" t="e">
        <f t="shared" si="137"/>
        <v>#NUM!</v>
      </c>
      <c r="BI2887" t="e">
        <f>VLOOKUP(H2887,Sheet2!$A$1:$B$270,2,FALSE)</f>
        <v>#N/A</v>
      </c>
    </row>
    <row r="2888" spans="1:61">
      <c r="O2888" s="57"/>
      <c r="P2888" s="57"/>
      <c r="AP2888" s="57"/>
      <c r="BA2888" s="57"/>
      <c r="BF2888" s="6" t="e">
        <f t="shared" si="135"/>
        <v>#NUM!</v>
      </c>
      <c r="BG2888" t="e">
        <f t="shared" si="136"/>
        <v>#NUM!</v>
      </c>
      <c r="BH2888" t="e">
        <f t="shared" si="137"/>
        <v>#NUM!</v>
      </c>
      <c r="BI2888" t="e">
        <f>VLOOKUP(H2888,Sheet2!$A$1:$B$270,2,FALSE)</f>
        <v>#N/A</v>
      </c>
    </row>
    <row r="2889" spans="1:61">
      <c r="O2889" s="57"/>
      <c r="P2889" s="57"/>
      <c r="AP2889" s="57"/>
      <c r="BA2889" s="57"/>
      <c r="BF2889" s="6" t="e">
        <f t="shared" si="135"/>
        <v>#NUM!</v>
      </c>
      <c r="BG2889" t="e">
        <f t="shared" si="136"/>
        <v>#NUM!</v>
      </c>
      <c r="BH2889" t="e">
        <f t="shared" si="137"/>
        <v>#NUM!</v>
      </c>
      <c r="BI2889" t="e">
        <f>VLOOKUP(H2889,Sheet2!$A$1:$B$270,2,FALSE)</f>
        <v>#N/A</v>
      </c>
    </row>
    <row r="2890" spans="1:61">
      <c r="O2890" s="57"/>
      <c r="P2890" s="57"/>
      <c r="AP2890" s="57"/>
      <c r="BA2890" s="57"/>
      <c r="BF2890" s="6" t="e">
        <f t="shared" si="135"/>
        <v>#NUM!</v>
      </c>
      <c r="BG2890" t="e">
        <f t="shared" si="136"/>
        <v>#NUM!</v>
      </c>
      <c r="BH2890" t="e">
        <f t="shared" si="137"/>
        <v>#NUM!</v>
      </c>
      <c r="BI2890" t="e">
        <f>VLOOKUP(H2890,Sheet2!$A$1:$B$270,2,FALSE)</f>
        <v>#N/A</v>
      </c>
    </row>
    <row r="2891" spans="1:61">
      <c r="O2891" s="57"/>
      <c r="P2891" s="57"/>
      <c r="AP2891" s="57"/>
      <c r="BA2891" s="57"/>
      <c r="BF2891" s="6" t="e">
        <f t="shared" si="135"/>
        <v>#NUM!</v>
      </c>
      <c r="BG2891" t="e">
        <f t="shared" si="136"/>
        <v>#NUM!</v>
      </c>
      <c r="BH2891" t="e">
        <f t="shared" si="137"/>
        <v>#NUM!</v>
      </c>
      <c r="BI2891" t="e">
        <f>VLOOKUP(H2891,Sheet2!$A$1:$B$270,2,FALSE)</f>
        <v>#N/A</v>
      </c>
    </row>
    <row r="2892" spans="1:61">
      <c r="O2892" s="57"/>
      <c r="P2892" s="57"/>
      <c r="AP2892" s="57"/>
      <c r="BA2892" s="57"/>
      <c r="BF2892" s="6" t="e">
        <f t="shared" si="135"/>
        <v>#NUM!</v>
      </c>
      <c r="BG2892" t="e">
        <f t="shared" si="136"/>
        <v>#NUM!</v>
      </c>
      <c r="BH2892" t="e">
        <f t="shared" si="137"/>
        <v>#NUM!</v>
      </c>
      <c r="BI2892" t="e">
        <f>VLOOKUP(H2892,Sheet2!$A$1:$B$270,2,FALSE)</f>
        <v>#N/A</v>
      </c>
    </row>
    <row r="2893" spans="1:61">
      <c r="O2893" s="57"/>
      <c r="P2893" s="57"/>
      <c r="AO2893" s="57"/>
      <c r="AP2893" s="57"/>
      <c r="BA2893" s="57"/>
      <c r="BF2893" s="6" t="e">
        <f t="shared" si="135"/>
        <v>#NUM!</v>
      </c>
      <c r="BG2893" t="e">
        <f t="shared" si="136"/>
        <v>#NUM!</v>
      </c>
      <c r="BH2893" t="e">
        <f t="shared" si="137"/>
        <v>#NUM!</v>
      </c>
      <c r="BI2893" t="e">
        <f>VLOOKUP(H2893,Sheet2!$A$1:$B$270,2,FALSE)</f>
        <v>#N/A</v>
      </c>
    </row>
    <row r="2894" spans="1:61">
      <c r="O2894" s="57"/>
      <c r="P2894" s="57"/>
      <c r="AP2894" s="57"/>
      <c r="BA2894" s="57"/>
      <c r="BF2894" s="6" t="e">
        <f t="shared" si="135"/>
        <v>#NUM!</v>
      </c>
      <c r="BG2894" t="e">
        <f t="shared" si="136"/>
        <v>#NUM!</v>
      </c>
      <c r="BH2894" t="e">
        <f t="shared" si="137"/>
        <v>#NUM!</v>
      </c>
      <c r="BI2894" t="e">
        <f>VLOOKUP(H2894,Sheet2!$A$1:$B$270,2,FALSE)</f>
        <v>#N/A</v>
      </c>
    </row>
    <row r="2895" spans="1:61">
      <c r="O2895" s="57"/>
      <c r="P2895" s="57"/>
      <c r="AP2895" s="57"/>
      <c r="BA2895" s="57"/>
      <c r="BF2895" s="6" t="e">
        <f t="shared" si="135"/>
        <v>#NUM!</v>
      </c>
      <c r="BG2895" t="e">
        <f t="shared" si="136"/>
        <v>#NUM!</v>
      </c>
      <c r="BH2895" t="e">
        <f t="shared" si="137"/>
        <v>#NUM!</v>
      </c>
      <c r="BI2895" t="e">
        <f>VLOOKUP(H2895,Sheet2!$A$1:$B$270,2,FALSE)</f>
        <v>#N/A</v>
      </c>
    </row>
    <row r="2896" spans="1:61">
      <c r="O2896" s="57"/>
      <c r="P2896" s="57"/>
      <c r="AP2896" s="57"/>
      <c r="BA2896" s="57"/>
      <c r="BF2896" s="6" t="e">
        <f t="shared" si="135"/>
        <v>#NUM!</v>
      </c>
      <c r="BG2896" t="e">
        <f t="shared" si="136"/>
        <v>#NUM!</v>
      </c>
      <c r="BH2896" t="e">
        <f t="shared" si="137"/>
        <v>#NUM!</v>
      </c>
      <c r="BI2896" t="e">
        <f>VLOOKUP(H2896,Sheet2!$A$1:$B$270,2,FALSE)</f>
        <v>#N/A</v>
      </c>
    </row>
    <row r="2897" spans="15:61">
      <c r="O2897" s="57"/>
      <c r="P2897" s="57"/>
      <c r="AP2897" s="57"/>
      <c r="BA2897" s="57"/>
      <c r="BF2897" s="6" t="e">
        <f t="shared" si="135"/>
        <v>#NUM!</v>
      </c>
      <c r="BG2897" t="e">
        <f t="shared" si="136"/>
        <v>#NUM!</v>
      </c>
      <c r="BH2897" t="e">
        <f t="shared" si="137"/>
        <v>#NUM!</v>
      </c>
      <c r="BI2897" t="e">
        <f>VLOOKUP(H2897,Sheet2!$A$1:$B$270,2,FALSE)</f>
        <v>#N/A</v>
      </c>
    </row>
    <row r="2898" spans="15:61">
      <c r="O2898" s="57"/>
      <c r="P2898" s="57"/>
      <c r="AP2898" s="57"/>
      <c r="BA2898" s="57"/>
      <c r="BF2898" s="6" t="e">
        <f t="shared" si="135"/>
        <v>#NUM!</v>
      </c>
      <c r="BG2898" t="e">
        <f t="shared" si="136"/>
        <v>#NUM!</v>
      </c>
      <c r="BH2898" t="e">
        <f t="shared" si="137"/>
        <v>#NUM!</v>
      </c>
      <c r="BI2898" t="e">
        <f>VLOOKUP(H2898,Sheet2!$A$1:$B$270,2,FALSE)</f>
        <v>#N/A</v>
      </c>
    </row>
    <row r="2899" spans="15:61">
      <c r="O2899" s="57"/>
      <c r="P2899" s="57"/>
      <c r="AP2899" s="57"/>
      <c r="BA2899" s="57"/>
      <c r="BF2899" s="6" t="e">
        <f t="shared" si="135"/>
        <v>#NUM!</v>
      </c>
      <c r="BG2899" t="e">
        <f t="shared" si="136"/>
        <v>#NUM!</v>
      </c>
      <c r="BH2899" t="e">
        <f t="shared" si="137"/>
        <v>#NUM!</v>
      </c>
      <c r="BI2899" t="e">
        <f>VLOOKUP(H2899,Sheet2!$A$1:$B$270,2,FALSE)</f>
        <v>#N/A</v>
      </c>
    </row>
    <row r="2900" spans="15:61">
      <c r="O2900" s="57"/>
      <c r="P2900" s="57"/>
      <c r="AP2900" s="57"/>
      <c r="BA2900" s="57"/>
      <c r="BF2900" s="6" t="e">
        <f t="shared" si="135"/>
        <v>#NUM!</v>
      </c>
      <c r="BG2900" t="e">
        <f t="shared" si="136"/>
        <v>#NUM!</v>
      </c>
      <c r="BH2900" t="e">
        <f t="shared" si="137"/>
        <v>#NUM!</v>
      </c>
      <c r="BI2900" t="e">
        <f>VLOOKUP(H2900,Sheet2!$A$1:$B$270,2,FALSE)</f>
        <v>#N/A</v>
      </c>
    </row>
    <row r="2901" spans="15:61">
      <c r="O2901" s="57"/>
      <c r="P2901" s="57"/>
      <c r="AP2901" s="57"/>
      <c r="BA2901" s="57"/>
      <c r="BF2901" s="6" t="e">
        <f t="shared" si="135"/>
        <v>#NUM!</v>
      </c>
      <c r="BG2901" t="e">
        <f t="shared" si="136"/>
        <v>#NUM!</v>
      </c>
      <c r="BH2901" t="e">
        <f t="shared" si="137"/>
        <v>#NUM!</v>
      </c>
      <c r="BI2901" t="e">
        <f>VLOOKUP(H2901,Sheet2!$A$1:$B$270,2,FALSE)</f>
        <v>#N/A</v>
      </c>
    </row>
    <row r="2902" spans="15:61">
      <c r="O2902" s="57"/>
      <c r="P2902" s="57"/>
      <c r="AO2902" s="57"/>
      <c r="AP2902" s="57"/>
      <c r="BA2902" s="57"/>
      <c r="BF2902" s="6" t="e">
        <f t="shared" si="135"/>
        <v>#NUM!</v>
      </c>
      <c r="BG2902" t="e">
        <f t="shared" si="136"/>
        <v>#NUM!</v>
      </c>
      <c r="BH2902" t="e">
        <f t="shared" si="137"/>
        <v>#NUM!</v>
      </c>
      <c r="BI2902" t="e">
        <f>VLOOKUP(H2902,Sheet2!$A$1:$B$270,2,FALSE)</f>
        <v>#N/A</v>
      </c>
    </row>
    <row r="2903" spans="15:61">
      <c r="O2903" s="57"/>
      <c r="P2903" s="57"/>
      <c r="AP2903" s="57"/>
      <c r="BA2903" s="57"/>
      <c r="BF2903" s="6" t="e">
        <f t="shared" si="135"/>
        <v>#NUM!</v>
      </c>
      <c r="BG2903" t="e">
        <f t="shared" si="136"/>
        <v>#NUM!</v>
      </c>
      <c r="BH2903" t="e">
        <f t="shared" si="137"/>
        <v>#NUM!</v>
      </c>
      <c r="BI2903" t="e">
        <f>VLOOKUP(H2903,Sheet2!$A$1:$B$270,2,FALSE)</f>
        <v>#N/A</v>
      </c>
    </row>
    <row r="2904" spans="15:61">
      <c r="O2904" s="57"/>
      <c r="P2904" s="57"/>
      <c r="AP2904" s="57"/>
      <c r="BA2904" s="57"/>
      <c r="BF2904" s="6" t="e">
        <f t="shared" si="135"/>
        <v>#NUM!</v>
      </c>
      <c r="BG2904" t="e">
        <f t="shared" si="136"/>
        <v>#NUM!</v>
      </c>
      <c r="BH2904" t="e">
        <f t="shared" si="137"/>
        <v>#NUM!</v>
      </c>
      <c r="BI2904" t="e">
        <f>VLOOKUP(H2904,Sheet2!$A$1:$B$270,2,FALSE)</f>
        <v>#N/A</v>
      </c>
    </row>
    <row r="2905" spans="15:61">
      <c r="O2905" s="57"/>
      <c r="P2905" s="57"/>
      <c r="AO2905" s="57"/>
      <c r="BA2905" s="57"/>
      <c r="BF2905" s="6" t="e">
        <f t="shared" si="135"/>
        <v>#NUM!</v>
      </c>
      <c r="BG2905" t="e">
        <f t="shared" si="136"/>
        <v>#NUM!</v>
      </c>
      <c r="BH2905" t="e">
        <f t="shared" si="137"/>
        <v>#NUM!</v>
      </c>
      <c r="BI2905" t="e">
        <f>VLOOKUP(H2905,Sheet2!$A$1:$B$270,2,FALSE)</f>
        <v>#N/A</v>
      </c>
    </row>
    <row r="2906" spans="15:61">
      <c r="O2906" s="57"/>
      <c r="P2906" s="57"/>
      <c r="AP2906" s="57"/>
      <c r="BA2906" s="57"/>
      <c r="BF2906" s="6" t="e">
        <f t="shared" si="135"/>
        <v>#NUM!</v>
      </c>
      <c r="BG2906" t="e">
        <f t="shared" si="136"/>
        <v>#NUM!</v>
      </c>
      <c r="BH2906" t="e">
        <f t="shared" si="137"/>
        <v>#NUM!</v>
      </c>
      <c r="BI2906" t="e">
        <f>VLOOKUP(H2906,Sheet2!$A$1:$B$270,2,FALSE)</f>
        <v>#N/A</v>
      </c>
    </row>
    <row r="2907" spans="15:61">
      <c r="O2907" s="57"/>
      <c r="P2907" s="57"/>
      <c r="AP2907" s="57"/>
      <c r="BA2907" s="57"/>
      <c r="BF2907" s="6" t="e">
        <f t="shared" si="135"/>
        <v>#NUM!</v>
      </c>
      <c r="BG2907" t="e">
        <f t="shared" si="136"/>
        <v>#NUM!</v>
      </c>
      <c r="BH2907" t="e">
        <f t="shared" si="137"/>
        <v>#NUM!</v>
      </c>
      <c r="BI2907" t="e">
        <f>VLOOKUP(H2907,Sheet2!$A$1:$B$270,2,FALSE)</f>
        <v>#N/A</v>
      </c>
    </row>
    <row r="2908" spans="15:61">
      <c r="O2908" s="57"/>
      <c r="P2908" s="57"/>
      <c r="BF2908" s="6" t="e">
        <f t="shared" si="135"/>
        <v>#NUM!</v>
      </c>
      <c r="BG2908" t="e">
        <f t="shared" si="136"/>
        <v>#NUM!</v>
      </c>
      <c r="BH2908" t="e">
        <f t="shared" si="137"/>
        <v>#NUM!</v>
      </c>
      <c r="BI2908" t="e">
        <f>VLOOKUP(H2908,Sheet2!$A$1:$B$270,2,FALSE)</f>
        <v>#N/A</v>
      </c>
    </row>
    <row r="2909" spans="15:61">
      <c r="O2909" s="57"/>
      <c r="P2909" s="57"/>
      <c r="AP2909" s="57"/>
      <c r="BA2909" s="57"/>
      <c r="BF2909" s="6" t="e">
        <f t="shared" si="135"/>
        <v>#NUM!</v>
      </c>
      <c r="BG2909" t="e">
        <f t="shared" si="136"/>
        <v>#NUM!</v>
      </c>
      <c r="BH2909" t="e">
        <f t="shared" si="137"/>
        <v>#NUM!</v>
      </c>
      <c r="BI2909" t="e">
        <f>VLOOKUP(H2909,Sheet2!$A$1:$B$270,2,FALSE)</f>
        <v>#N/A</v>
      </c>
    </row>
    <row r="2910" spans="15:61">
      <c r="O2910" s="57"/>
      <c r="P2910" s="57"/>
      <c r="AP2910" s="57"/>
      <c r="BA2910" s="57"/>
      <c r="BF2910" s="6" t="e">
        <f t="shared" si="135"/>
        <v>#NUM!</v>
      </c>
      <c r="BG2910" t="e">
        <f t="shared" si="136"/>
        <v>#NUM!</v>
      </c>
      <c r="BH2910" t="e">
        <f t="shared" si="137"/>
        <v>#NUM!</v>
      </c>
      <c r="BI2910" t="e">
        <f>VLOOKUP(H2910,Sheet2!$A$1:$B$270,2,FALSE)</f>
        <v>#N/A</v>
      </c>
    </row>
    <row r="2911" spans="15:61">
      <c r="O2911" s="57"/>
      <c r="P2911" s="57"/>
      <c r="BA2911" s="57"/>
      <c r="BF2911" s="6" t="e">
        <f t="shared" si="135"/>
        <v>#NUM!</v>
      </c>
      <c r="BG2911" t="e">
        <f t="shared" si="136"/>
        <v>#NUM!</v>
      </c>
      <c r="BH2911" t="e">
        <f t="shared" si="137"/>
        <v>#NUM!</v>
      </c>
      <c r="BI2911" t="e">
        <f>VLOOKUP(H2911,Sheet2!$A$1:$B$270,2,FALSE)</f>
        <v>#N/A</v>
      </c>
    </row>
    <row r="2912" spans="15:61">
      <c r="O2912" s="57"/>
      <c r="P2912" s="57"/>
      <c r="AP2912" s="57"/>
      <c r="BA2912" s="57"/>
      <c r="BF2912" s="6" t="e">
        <f t="shared" si="135"/>
        <v>#NUM!</v>
      </c>
      <c r="BG2912" t="e">
        <f t="shared" si="136"/>
        <v>#NUM!</v>
      </c>
      <c r="BH2912" t="e">
        <f t="shared" si="137"/>
        <v>#NUM!</v>
      </c>
      <c r="BI2912" t="e">
        <f>VLOOKUP(H2912,Sheet2!$A$1:$B$270,2,FALSE)</f>
        <v>#N/A</v>
      </c>
    </row>
    <row r="2913" spans="15:61">
      <c r="O2913" s="57"/>
      <c r="P2913" s="57"/>
      <c r="AO2913" s="57"/>
      <c r="AP2913" s="57"/>
      <c r="BA2913" s="57"/>
      <c r="BF2913" s="6" t="e">
        <f t="shared" si="135"/>
        <v>#NUM!</v>
      </c>
      <c r="BG2913" t="e">
        <f t="shared" si="136"/>
        <v>#NUM!</v>
      </c>
      <c r="BH2913" t="e">
        <f t="shared" si="137"/>
        <v>#NUM!</v>
      </c>
      <c r="BI2913" t="e">
        <f>VLOOKUP(H2913,Sheet2!$A$1:$B$270,2,FALSE)</f>
        <v>#N/A</v>
      </c>
    </row>
    <row r="2914" spans="15:61">
      <c r="O2914" s="57"/>
      <c r="P2914" s="57"/>
      <c r="AP2914" s="57"/>
      <c r="BA2914" s="57"/>
      <c r="BF2914" s="6" t="e">
        <f t="shared" si="135"/>
        <v>#NUM!</v>
      </c>
      <c r="BG2914" t="e">
        <f t="shared" si="136"/>
        <v>#NUM!</v>
      </c>
      <c r="BH2914" t="e">
        <f t="shared" si="137"/>
        <v>#NUM!</v>
      </c>
      <c r="BI2914" t="e">
        <f>VLOOKUP(H2914,Sheet2!$A$1:$B$270,2,FALSE)</f>
        <v>#N/A</v>
      </c>
    </row>
    <row r="2915" spans="15:61">
      <c r="O2915" s="57"/>
      <c r="P2915" s="57"/>
      <c r="AO2915" s="57"/>
      <c r="AP2915" s="57"/>
      <c r="BA2915" s="57"/>
      <c r="BF2915" s="6" t="e">
        <f t="shared" si="135"/>
        <v>#NUM!</v>
      </c>
      <c r="BG2915" t="e">
        <f t="shared" si="136"/>
        <v>#NUM!</v>
      </c>
      <c r="BH2915" t="e">
        <f t="shared" si="137"/>
        <v>#NUM!</v>
      </c>
      <c r="BI2915" t="e">
        <f>VLOOKUP(H2915,Sheet2!$A$1:$B$270,2,FALSE)</f>
        <v>#N/A</v>
      </c>
    </row>
    <row r="2916" spans="15:61">
      <c r="O2916" s="57"/>
      <c r="P2916" s="57"/>
      <c r="AO2916" s="57"/>
      <c r="AP2916" s="57"/>
      <c r="BA2916" s="57"/>
      <c r="BF2916" s="6" t="e">
        <f t="shared" si="135"/>
        <v>#NUM!</v>
      </c>
      <c r="BG2916" t="e">
        <f t="shared" si="136"/>
        <v>#NUM!</v>
      </c>
      <c r="BH2916" t="e">
        <f t="shared" si="137"/>
        <v>#NUM!</v>
      </c>
      <c r="BI2916" t="e">
        <f>VLOOKUP(H2916,Sheet2!$A$1:$B$270,2,FALSE)</f>
        <v>#N/A</v>
      </c>
    </row>
    <row r="2917" spans="15:61">
      <c r="O2917" s="57"/>
      <c r="P2917" s="57"/>
      <c r="AO2917" s="57"/>
      <c r="AP2917" s="57"/>
      <c r="BA2917" s="57"/>
      <c r="BF2917" s="6" t="e">
        <f t="shared" si="135"/>
        <v>#NUM!</v>
      </c>
      <c r="BG2917" t="e">
        <f t="shared" si="136"/>
        <v>#NUM!</v>
      </c>
      <c r="BH2917" t="e">
        <f t="shared" si="137"/>
        <v>#NUM!</v>
      </c>
      <c r="BI2917" t="e">
        <f>VLOOKUP(H2917,Sheet2!$A$1:$B$270,2,FALSE)</f>
        <v>#N/A</v>
      </c>
    </row>
    <row r="2918" spans="15:61">
      <c r="O2918" s="57"/>
      <c r="P2918" s="57"/>
      <c r="BA2918" s="57"/>
      <c r="BF2918" s="6" t="e">
        <f t="shared" si="135"/>
        <v>#NUM!</v>
      </c>
      <c r="BG2918" t="e">
        <f t="shared" si="136"/>
        <v>#NUM!</v>
      </c>
      <c r="BH2918" t="e">
        <f t="shared" si="137"/>
        <v>#NUM!</v>
      </c>
      <c r="BI2918" t="e">
        <f>VLOOKUP(H2918,Sheet2!$A$1:$B$270,2,FALSE)</f>
        <v>#N/A</v>
      </c>
    </row>
    <row r="2919" spans="15:61">
      <c r="O2919" s="57"/>
      <c r="P2919" s="57"/>
      <c r="AP2919" s="57"/>
      <c r="BA2919" s="57"/>
      <c r="BF2919" s="6" t="e">
        <f t="shared" si="135"/>
        <v>#NUM!</v>
      </c>
      <c r="BG2919" t="e">
        <f t="shared" si="136"/>
        <v>#NUM!</v>
      </c>
      <c r="BH2919" t="e">
        <f t="shared" si="137"/>
        <v>#NUM!</v>
      </c>
      <c r="BI2919" t="e">
        <f>VLOOKUP(H2919,Sheet2!$A$1:$B$270,2,FALSE)</f>
        <v>#N/A</v>
      </c>
    </row>
    <row r="2920" spans="15:61">
      <c r="O2920" s="57"/>
      <c r="P2920" s="57"/>
      <c r="BF2920" s="6" t="e">
        <f t="shared" si="135"/>
        <v>#NUM!</v>
      </c>
      <c r="BG2920" t="e">
        <f t="shared" si="136"/>
        <v>#NUM!</v>
      </c>
      <c r="BH2920" t="e">
        <f t="shared" si="137"/>
        <v>#NUM!</v>
      </c>
      <c r="BI2920" t="e">
        <f>VLOOKUP(H2920,Sheet2!$A$1:$B$270,2,FALSE)</f>
        <v>#N/A</v>
      </c>
    </row>
    <row r="2921" spans="15:61">
      <c r="O2921" s="57"/>
      <c r="P2921" s="57"/>
      <c r="AP2921" s="57"/>
      <c r="BA2921" s="57"/>
      <c r="BF2921" s="6" t="e">
        <f t="shared" si="135"/>
        <v>#NUM!</v>
      </c>
      <c r="BG2921" t="e">
        <f t="shared" si="136"/>
        <v>#NUM!</v>
      </c>
      <c r="BH2921" t="e">
        <f t="shared" si="137"/>
        <v>#NUM!</v>
      </c>
      <c r="BI2921" t="e">
        <f>VLOOKUP(H2921,Sheet2!$A$1:$B$270,2,FALSE)</f>
        <v>#N/A</v>
      </c>
    </row>
    <row r="2922" spans="15:61">
      <c r="O2922" s="57"/>
      <c r="P2922" s="57"/>
      <c r="AP2922" s="57"/>
      <c r="BA2922" s="57"/>
      <c r="BF2922" s="6" t="e">
        <f t="shared" si="135"/>
        <v>#NUM!</v>
      </c>
      <c r="BG2922" t="e">
        <f t="shared" si="136"/>
        <v>#NUM!</v>
      </c>
      <c r="BH2922" t="e">
        <f t="shared" si="137"/>
        <v>#NUM!</v>
      </c>
      <c r="BI2922" t="e">
        <f>VLOOKUP(H2922,Sheet2!$A$1:$B$270,2,FALSE)</f>
        <v>#N/A</v>
      </c>
    </row>
    <row r="2923" spans="15:61">
      <c r="O2923" s="57"/>
      <c r="P2923" s="57"/>
      <c r="AP2923" s="57"/>
      <c r="BA2923" s="57"/>
      <c r="BF2923" s="6" t="e">
        <f t="shared" si="135"/>
        <v>#NUM!</v>
      </c>
      <c r="BG2923" t="e">
        <f t="shared" si="136"/>
        <v>#NUM!</v>
      </c>
      <c r="BH2923" t="e">
        <f t="shared" si="137"/>
        <v>#NUM!</v>
      </c>
      <c r="BI2923" t="e">
        <f>VLOOKUP(H2923,Sheet2!$A$1:$B$270,2,FALSE)</f>
        <v>#N/A</v>
      </c>
    </row>
    <row r="2924" spans="15:61">
      <c r="O2924" s="57"/>
      <c r="P2924" s="57"/>
      <c r="AO2924" s="57"/>
      <c r="BA2924" s="57"/>
      <c r="BF2924" s="6" t="e">
        <f t="shared" si="135"/>
        <v>#NUM!</v>
      </c>
      <c r="BG2924" t="e">
        <f t="shared" si="136"/>
        <v>#NUM!</v>
      </c>
      <c r="BH2924" t="e">
        <f t="shared" si="137"/>
        <v>#NUM!</v>
      </c>
      <c r="BI2924" t="e">
        <f>VLOOKUP(H2924,Sheet2!$A$1:$B$270,2,FALSE)</f>
        <v>#N/A</v>
      </c>
    </row>
    <row r="2925" spans="15:61">
      <c r="O2925" s="57"/>
      <c r="P2925" s="57"/>
      <c r="AP2925" s="57"/>
      <c r="BA2925" s="57"/>
      <c r="BF2925" s="6" t="e">
        <f t="shared" si="135"/>
        <v>#NUM!</v>
      </c>
      <c r="BG2925" t="e">
        <f t="shared" si="136"/>
        <v>#NUM!</v>
      </c>
      <c r="BH2925" t="e">
        <f t="shared" si="137"/>
        <v>#NUM!</v>
      </c>
      <c r="BI2925" t="e">
        <f>VLOOKUP(H2925,Sheet2!$A$1:$B$270,2,FALSE)</f>
        <v>#N/A</v>
      </c>
    </row>
    <row r="2926" spans="15:61">
      <c r="O2926" s="57"/>
      <c r="P2926" s="57"/>
      <c r="AP2926" s="57"/>
      <c r="BA2926" s="57"/>
      <c r="BF2926" s="6" t="e">
        <f t="shared" si="135"/>
        <v>#NUM!</v>
      </c>
      <c r="BG2926" t="e">
        <f t="shared" si="136"/>
        <v>#NUM!</v>
      </c>
      <c r="BH2926" t="e">
        <f t="shared" si="137"/>
        <v>#NUM!</v>
      </c>
      <c r="BI2926" t="e">
        <f>VLOOKUP(H2926,Sheet2!$A$1:$B$270,2,FALSE)</f>
        <v>#N/A</v>
      </c>
    </row>
    <row r="2927" spans="15:61">
      <c r="O2927" s="57"/>
      <c r="P2927" s="57"/>
      <c r="AP2927" s="57"/>
      <c r="BA2927" s="57"/>
      <c r="BF2927" s="6" t="e">
        <f t="shared" si="135"/>
        <v>#NUM!</v>
      </c>
      <c r="BG2927" t="e">
        <f t="shared" si="136"/>
        <v>#NUM!</v>
      </c>
      <c r="BH2927" t="e">
        <f t="shared" si="137"/>
        <v>#NUM!</v>
      </c>
      <c r="BI2927" t="e">
        <f>VLOOKUP(H2927,Sheet2!$A$1:$B$270,2,FALSE)</f>
        <v>#N/A</v>
      </c>
    </row>
    <row r="2928" spans="15:61">
      <c r="O2928" s="57"/>
      <c r="P2928" s="57"/>
      <c r="AP2928" s="57"/>
      <c r="BA2928" s="57"/>
      <c r="BF2928" s="6" t="e">
        <f t="shared" si="135"/>
        <v>#NUM!</v>
      </c>
      <c r="BG2928" t="e">
        <f t="shared" si="136"/>
        <v>#NUM!</v>
      </c>
      <c r="BH2928" t="e">
        <f t="shared" si="137"/>
        <v>#NUM!</v>
      </c>
      <c r="BI2928" t="e">
        <f>VLOOKUP(H2928,Sheet2!$A$1:$B$270,2,FALSE)</f>
        <v>#N/A</v>
      </c>
    </row>
    <row r="2929" spans="15:61">
      <c r="O2929" s="57"/>
      <c r="P2929" s="57"/>
      <c r="AP2929" s="57"/>
      <c r="BA2929" s="57"/>
      <c r="BF2929" s="6" t="e">
        <f t="shared" si="135"/>
        <v>#NUM!</v>
      </c>
      <c r="BG2929" t="e">
        <f t="shared" si="136"/>
        <v>#NUM!</v>
      </c>
      <c r="BH2929" t="e">
        <f t="shared" si="137"/>
        <v>#NUM!</v>
      </c>
      <c r="BI2929" t="e">
        <f>VLOOKUP(H2929,Sheet2!$A$1:$B$270,2,FALSE)</f>
        <v>#N/A</v>
      </c>
    </row>
    <row r="2930" spans="15:61">
      <c r="O2930" s="57"/>
      <c r="P2930" s="57"/>
      <c r="AP2930" s="57"/>
      <c r="BA2930" s="57"/>
      <c r="BF2930" s="6" t="e">
        <f t="shared" si="135"/>
        <v>#NUM!</v>
      </c>
      <c r="BG2930" t="e">
        <f t="shared" si="136"/>
        <v>#NUM!</v>
      </c>
      <c r="BH2930" t="e">
        <f t="shared" si="137"/>
        <v>#NUM!</v>
      </c>
      <c r="BI2930" t="e">
        <f>VLOOKUP(H2930,Sheet2!$A$1:$B$270,2,FALSE)</f>
        <v>#N/A</v>
      </c>
    </row>
    <row r="2931" spans="15:61">
      <c r="O2931" s="57"/>
      <c r="P2931" s="57"/>
      <c r="BA2931" s="57"/>
      <c r="BF2931" s="6" t="e">
        <f t="shared" si="135"/>
        <v>#NUM!</v>
      </c>
      <c r="BG2931" t="e">
        <f t="shared" si="136"/>
        <v>#NUM!</v>
      </c>
      <c r="BH2931" t="e">
        <f t="shared" si="137"/>
        <v>#NUM!</v>
      </c>
      <c r="BI2931" t="e">
        <f>VLOOKUP(H2931,Sheet2!$A$1:$B$270,2,FALSE)</f>
        <v>#N/A</v>
      </c>
    </row>
    <row r="2932" spans="15:61">
      <c r="O2932" s="57"/>
      <c r="P2932" s="57"/>
      <c r="BF2932" s="6" t="e">
        <f t="shared" si="135"/>
        <v>#NUM!</v>
      </c>
      <c r="BG2932" t="e">
        <f t="shared" si="136"/>
        <v>#NUM!</v>
      </c>
      <c r="BH2932" t="e">
        <f t="shared" si="137"/>
        <v>#NUM!</v>
      </c>
      <c r="BI2932" t="e">
        <f>VLOOKUP(H2932,Sheet2!$A$1:$B$270,2,FALSE)</f>
        <v>#N/A</v>
      </c>
    </row>
    <row r="2933" spans="15:61">
      <c r="O2933" s="57"/>
      <c r="P2933" s="57"/>
      <c r="AP2933" s="57"/>
      <c r="BA2933" s="57"/>
      <c r="BF2933" s="6" t="e">
        <f t="shared" si="135"/>
        <v>#NUM!</v>
      </c>
      <c r="BG2933" t="e">
        <f t="shared" si="136"/>
        <v>#NUM!</v>
      </c>
      <c r="BH2933" t="e">
        <f t="shared" si="137"/>
        <v>#NUM!</v>
      </c>
      <c r="BI2933" t="e">
        <f>VLOOKUP(H2933,Sheet2!$A$1:$B$270,2,FALSE)</f>
        <v>#N/A</v>
      </c>
    </row>
    <row r="2934" spans="15:61">
      <c r="O2934" s="57"/>
      <c r="P2934" s="57"/>
      <c r="AP2934" s="57"/>
      <c r="BA2934" s="57"/>
      <c r="BF2934" s="6" t="e">
        <f t="shared" si="135"/>
        <v>#NUM!</v>
      </c>
      <c r="BG2934" t="e">
        <f t="shared" si="136"/>
        <v>#NUM!</v>
      </c>
      <c r="BH2934" t="e">
        <f t="shared" si="137"/>
        <v>#NUM!</v>
      </c>
      <c r="BI2934" t="e">
        <f>VLOOKUP(H2934,Sheet2!$A$1:$B$270,2,FALSE)</f>
        <v>#N/A</v>
      </c>
    </row>
    <row r="2935" spans="15:61">
      <c r="O2935" s="57"/>
      <c r="P2935" s="57"/>
      <c r="AP2935" s="57"/>
      <c r="BA2935" s="57"/>
      <c r="BF2935" s="6" t="e">
        <f t="shared" si="135"/>
        <v>#NUM!</v>
      </c>
      <c r="BG2935" t="e">
        <f t="shared" si="136"/>
        <v>#NUM!</v>
      </c>
      <c r="BH2935" t="e">
        <f t="shared" si="137"/>
        <v>#NUM!</v>
      </c>
      <c r="BI2935" t="e">
        <f>VLOOKUP(H2935,Sheet2!$A$1:$B$270,2,FALSE)</f>
        <v>#N/A</v>
      </c>
    </row>
    <row r="2936" spans="15:61">
      <c r="O2936" s="57"/>
      <c r="P2936" s="57"/>
      <c r="AO2936" s="57"/>
      <c r="AP2936" s="57"/>
      <c r="BA2936" s="57"/>
      <c r="BF2936" s="6" t="e">
        <f t="shared" si="135"/>
        <v>#NUM!</v>
      </c>
      <c r="BG2936" t="e">
        <f t="shared" si="136"/>
        <v>#NUM!</v>
      </c>
      <c r="BH2936" t="e">
        <f t="shared" si="137"/>
        <v>#NUM!</v>
      </c>
      <c r="BI2936" t="e">
        <f>VLOOKUP(H2936,Sheet2!$A$1:$B$270,2,FALSE)</f>
        <v>#N/A</v>
      </c>
    </row>
    <row r="2937" spans="15:61">
      <c r="O2937" s="57"/>
      <c r="P2937" s="57"/>
      <c r="AO2937" s="57"/>
      <c r="BA2937" s="57"/>
      <c r="BF2937" s="6" t="e">
        <f t="shared" si="135"/>
        <v>#NUM!</v>
      </c>
      <c r="BG2937" t="e">
        <f t="shared" si="136"/>
        <v>#NUM!</v>
      </c>
      <c r="BH2937" t="e">
        <f t="shared" si="137"/>
        <v>#NUM!</v>
      </c>
      <c r="BI2937" t="e">
        <f>VLOOKUP(H2937,Sheet2!$A$1:$B$270,2,FALSE)</f>
        <v>#N/A</v>
      </c>
    </row>
    <row r="2938" spans="15:61">
      <c r="O2938" s="57"/>
      <c r="P2938" s="57"/>
      <c r="AP2938" s="57"/>
      <c r="BA2938" s="57"/>
      <c r="BF2938" s="6" t="e">
        <f t="shared" si="135"/>
        <v>#NUM!</v>
      </c>
      <c r="BG2938" t="e">
        <f t="shared" si="136"/>
        <v>#NUM!</v>
      </c>
      <c r="BH2938" t="e">
        <f t="shared" si="137"/>
        <v>#NUM!</v>
      </c>
      <c r="BI2938" t="e">
        <f>VLOOKUP(H2938,Sheet2!$A$1:$B$270,2,FALSE)</f>
        <v>#N/A</v>
      </c>
    </row>
    <row r="2939" spans="15:61">
      <c r="O2939" s="57"/>
      <c r="P2939" s="57"/>
      <c r="BA2939" s="57"/>
      <c r="BF2939" s="6" t="e">
        <f t="shared" si="135"/>
        <v>#NUM!</v>
      </c>
      <c r="BG2939" t="e">
        <f t="shared" si="136"/>
        <v>#NUM!</v>
      </c>
      <c r="BH2939" t="e">
        <f t="shared" si="137"/>
        <v>#NUM!</v>
      </c>
      <c r="BI2939" t="e">
        <f>VLOOKUP(H2939,Sheet2!$A$1:$B$270,2,FALSE)</f>
        <v>#N/A</v>
      </c>
    </row>
    <row r="2940" spans="15:61">
      <c r="O2940" s="57"/>
      <c r="P2940" s="57"/>
      <c r="AO2940" s="57"/>
      <c r="AP2940" s="57"/>
      <c r="BA2940" s="57"/>
      <c r="BF2940" s="6" t="e">
        <f t="shared" si="135"/>
        <v>#NUM!</v>
      </c>
      <c r="BG2940" t="e">
        <f t="shared" si="136"/>
        <v>#NUM!</v>
      </c>
      <c r="BH2940" t="e">
        <f t="shared" si="137"/>
        <v>#NUM!</v>
      </c>
      <c r="BI2940" t="e">
        <f>VLOOKUP(H2940,Sheet2!$A$1:$B$270,2,FALSE)</f>
        <v>#N/A</v>
      </c>
    </row>
    <row r="2941" spans="15:61">
      <c r="O2941" s="57"/>
      <c r="P2941" s="57"/>
      <c r="AO2941" s="57"/>
      <c r="AP2941" s="57"/>
      <c r="BA2941" s="57"/>
      <c r="BF2941" s="6" t="e">
        <f t="shared" si="135"/>
        <v>#NUM!</v>
      </c>
      <c r="BG2941" t="e">
        <f t="shared" si="136"/>
        <v>#NUM!</v>
      </c>
      <c r="BH2941" t="e">
        <f t="shared" si="137"/>
        <v>#NUM!</v>
      </c>
      <c r="BI2941" t="e">
        <f>VLOOKUP(H2941,Sheet2!$A$1:$B$270,2,FALSE)</f>
        <v>#N/A</v>
      </c>
    </row>
    <row r="2942" spans="15:61">
      <c r="O2942" s="57"/>
      <c r="P2942" s="57"/>
      <c r="AP2942" s="57"/>
      <c r="BA2942" s="57"/>
      <c r="BF2942" s="6" t="e">
        <f t="shared" si="135"/>
        <v>#NUM!</v>
      </c>
      <c r="BG2942" t="e">
        <f t="shared" si="136"/>
        <v>#NUM!</v>
      </c>
      <c r="BH2942" t="e">
        <f t="shared" si="137"/>
        <v>#NUM!</v>
      </c>
      <c r="BI2942" t="e">
        <f>VLOOKUP(H2942,Sheet2!$A$1:$B$270,2,FALSE)</f>
        <v>#N/A</v>
      </c>
    </row>
    <row r="2943" spans="15:61">
      <c r="O2943" s="57"/>
      <c r="P2943" s="57"/>
      <c r="BA2943" s="57"/>
      <c r="BF2943" s="6" t="e">
        <f t="shared" si="135"/>
        <v>#NUM!</v>
      </c>
      <c r="BG2943" t="e">
        <f t="shared" si="136"/>
        <v>#NUM!</v>
      </c>
      <c r="BH2943" t="e">
        <f t="shared" si="137"/>
        <v>#NUM!</v>
      </c>
      <c r="BI2943" t="e">
        <f>VLOOKUP(H2943,Sheet2!$A$1:$B$270,2,FALSE)</f>
        <v>#N/A</v>
      </c>
    </row>
    <row r="2944" spans="15:61">
      <c r="O2944" s="57"/>
      <c r="P2944" s="57"/>
      <c r="AO2944" s="57"/>
      <c r="AP2944" s="57"/>
      <c r="BA2944" s="57"/>
      <c r="BF2944" s="6" t="e">
        <f t="shared" si="135"/>
        <v>#NUM!</v>
      </c>
      <c r="BG2944" t="e">
        <f t="shared" si="136"/>
        <v>#NUM!</v>
      </c>
      <c r="BH2944" t="e">
        <f t="shared" si="137"/>
        <v>#NUM!</v>
      </c>
      <c r="BI2944" t="e">
        <f>VLOOKUP(H2944,Sheet2!$A$1:$B$270,2,FALSE)</f>
        <v>#N/A</v>
      </c>
    </row>
    <row r="2945" spans="15:61">
      <c r="O2945" s="57"/>
      <c r="P2945" s="57"/>
      <c r="AP2945" s="57"/>
      <c r="BA2945" s="57"/>
      <c r="BF2945" s="6" t="e">
        <f t="shared" si="135"/>
        <v>#NUM!</v>
      </c>
      <c r="BG2945" t="e">
        <f t="shared" si="136"/>
        <v>#NUM!</v>
      </c>
      <c r="BH2945" t="e">
        <f t="shared" si="137"/>
        <v>#NUM!</v>
      </c>
      <c r="BI2945" t="e">
        <f>VLOOKUP(H2945,Sheet2!$A$1:$B$270,2,FALSE)</f>
        <v>#N/A</v>
      </c>
    </row>
    <row r="2946" spans="15:61">
      <c r="O2946" s="57"/>
      <c r="P2946" s="57"/>
      <c r="AP2946" s="57"/>
      <c r="BA2946" s="57"/>
      <c r="BF2946" s="6" t="e">
        <f t="shared" si="135"/>
        <v>#NUM!</v>
      </c>
      <c r="BG2946" t="e">
        <f t="shared" si="136"/>
        <v>#NUM!</v>
      </c>
      <c r="BH2946" t="e">
        <f t="shared" si="137"/>
        <v>#NUM!</v>
      </c>
      <c r="BI2946" t="e">
        <f>VLOOKUP(H2946,Sheet2!$A$1:$B$270,2,FALSE)</f>
        <v>#N/A</v>
      </c>
    </row>
    <row r="2947" spans="15:61">
      <c r="O2947" s="57"/>
      <c r="P2947" s="57"/>
      <c r="AP2947" s="57"/>
      <c r="BA2947" s="57"/>
      <c r="BF2947" s="6" t="e">
        <f t="shared" ref="BF2947:BF3010" si="138">DATE(BC2947,BD2947,BE2947)</f>
        <v>#NUM!</v>
      </c>
      <c r="BG2947" t="e">
        <f t="shared" ref="BG2947:BG3010" si="139">BF2947-BA2947</f>
        <v>#NUM!</v>
      </c>
      <c r="BH2947" t="e">
        <f t="shared" ref="BH2947:BH3010" si="140">IF(BG2947=1,"COMPLY",IF(BG2947&lt;1,"COMPLY","NOT COMPLY"))</f>
        <v>#NUM!</v>
      </c>
      <c r="BI2947" t="e">
        <f>VLOOKUP(H2947,Sheet2!$A$1:$B$270,2,FALSE)</f>
        <v>#N/A</v>
      </c>
    </row>
    <row r="2948" spans="15:61">
      <c r="O2948" s="57"/>
      <c r="P2948" s="57"/>
      <c r="AP2948" s="57"/>
      <c r="BA2948" s="57"/>
      <c r="BF2948" s="6" t="e">
        <f t="shared" si="138"/>
        <v>#NUM!</v>
      </c>
      <c r="BG2948" t="e">
        <f t="shared" si="139"/>
        <v>#NUM!</v>
      </c>
      <c r="BH2948" t="e">
        <f t="shared" si="140"/>
        <v>#NUM!</v>
      </c>
      <c r="BI2948" t="e">
        <f>VLOOKUP(H2948,Sheet2!$A$1:$B$270,2,FALSE)</f>
        <v>#N/A</v>
      </c>
    </row>
    <row r="2949" spans="15:61">
      <c r="O2949" s="57"/>
      <c r="P2949" s="57"/>
      <c r="AO2949" s="57"/>
      <c r="AP2949" s="57"/>
      <c r="BA2949" s="57"/>
      <c r="BF2949" s="6" t="e">
        <f t="shared" si="138"/>
        <v>#NUM!</v>
      </c>
      <c r="BG2949" t="e">
        <f t="shared" si="139"/>
        <v>#NUM!</v>
      </c>
      <c r="BH2949" t="e">
        <f t="shared" si="140"/>
        <v>#NUM!</v>
      </c>
      <c r="BI2949" t="e">
        <f>VLOOKUP(H2949,Sheet2!$A$1:$B$270,2,FALSE)</f>
        <v>#N/A</v>
      </c>
    </row>
    <row r="2950" spans="15:61">
      <c r="O2950" s="57"/>
      <c r="P2950" s="57"/>
      <c r="AP2950" s="57"/>
      <c r="BA2950" s="57"/>
      <c r="BF2950" s="6" t="e">
        <f t="shared" si="138"/>
        <v>#NUM!</v>
      </c>
      <c r="BG2950" t="e">
        <f t="shared" si="139"/>
        <v>#NUM!</v>
      </c>
      <c r="BH2950" t="e">
        <f t="shared" si="140"/>
        <v>#NUM!</v>
      </c>
      <c r="BI2950" t="e">
        <f>VLOOKUP(H2950,Sheet2!$A$1:$B$270,2,FALSE)</f>
        <v>#N/A</v>
      </c>
    </row>
    <row r="2951" spans="15:61">
      <c r="O2951" s="57"/>
      <c r="P2951" s="57"/>
      <c r="AP2951" s="57"/>
      <c r="BA2951" s="57"/>
      <c r="BF2951" s="6" t="e">
        <f t="shared" si="138"/>
        <v>#NUM!</v>
      </c>
      <c r="BG2951" t="e">
        <f t="shared" si="139"/>
        <v>#NUM!</v>
      </c>
      <c r="BH2951" t="e">
        <f t="shared" si="140"/>
        <v>#NUM!</v>
      </c>
      <c r="BI2951" t="e">
        <f>VLOOKUP(H2951,Sheet2!$A$1:$B$270,2,FALSE)</f>
        <v>#N/A</v>
      </c>
    </row>
    <row r="2952" spans="15:61">
      <c r="O2952" s="57"/>
      <c r="P2952" s="57"/>
      <c r="AP2952" s="57"/>
      <c r="BA2952" s="57"/>
      <c r="BF2952" s="6" t="e">
        <f t="shared" si="138"/>
        <v>#NUM!</v>
      </c>
      <c r="BG2952" t="e">
        <f t="shared" si="139"/>
        <v>#NUM!</v>
      </c>
      <c r="BH2952" t="e">
        <f t="shared" si="140"/>
        <v>#NUM!</v>
      </c>
      <c r="BI2952" t="e">
        <f>VLOOKUP(H2952,Sheet2!$A$1:$B$270,2,FALSE)</f>
        <v>#N/A</v>
      </c>
    </row>
    <row r="2953" spans="15:61">
      <c r="O2953" s="57"/>
      <c r="P2953" s="57"/>
      <c r="BF2953" s="6" t="e">
        <f t="shared" si="138"/>
        <v>#NUM!</v>
      </c>
      <c r="BG2953" t="e">
        <f t="shared" si="139"/>
        <v>#NUM!</v>
      </c>
      <c r="BH2953" t="e">
        <f t="shared" si="140"/>
        <v>#NUM!</v>
      </c>
      <c r="BI2953" t="e">
        <f>VLOOKUP(H2953,Sheet2!$A$1:$B$270,2,FALSE)</f>
        <v>#N/A</v>
      </c>
    </row>
    <row r="2954" spans="15:61">
      <c r="O2954" s="57"/>
      <c r="P2954" s="57"/>
      <c r="BA2954" s="57"/>
      <c r="BF2954" s="6" t="e">
        <f t="shared" si="138"/>
        <v>#NUM!</v>
      </c>
      <c r="BG2954" t="e">
        <f t="shared" si="139"/>
        <v>#NUM!</v>
      </c>
      <c r="BH2954" t="e">
        <f t="shared" si="140"/>
        <v>#NUM!</v>
      </c>
      <c r="BI2954" t="e">
        <f>VLOOKUP(H2954,Sheet2!$A$1:$B$270,2,FALSE)</f>
        <v>#N/A</v>
      </c>
    </row>
    <row r="2955" spans="15:61">
      <c r="O2955" s="57"/>
      <c r="P2955" s="57"/>
      <c r="AP2955" s="57"/>
      <c r="BA2955" s="57"/>
      <c r="BF2955" s="6" t="e">
        <f t="shared" si="138"/>
        <v>#NUM!</v>
      </c>
      <c r="BG2955" t="e">
        <f t="shared" si="139"/>
        <v>#NUM!</v>
      </c>
      <c r="BH2955" t="e">
        <f t="shared" si="140"/>
        <v>#NUM!</v>
      </c>
      <c r="BI2955" t="e">
        <f>VLOOKUP(H2955,Sheet2!$A$1:$B$270,2,FALSE)</f>
        <v>#N/A</v>
      </c>
    </row>
    <row r="2956" spans="15:61">
      <c r="O2956" s="57"/>
      <c r="P2956" s="57"/>
      <c r="AP2956" s="57"/>
      <c r="BA2956" s="57"/>
      <c r="BF2956" s="6" t="e">
        <f t="shared" si="138"/>
        <v>#NUM!</v>
      </c>
      <c r="BG2956" t="e">
        <f t="shared" si="139"/>
        <v>#NUM!</v>
      </c>
      <c r="BH2956" t="e">
        <f t="shared" si="140"/>
        <v>#NUM!</v>
      </c>
      <c r="BI2956" t="e">
        <f>VLOOKUP(H2956,Sheet2!$A$1:$B$270,2,FALSE)</f>
        <v>#N/A</v>
      </c>
    </row>
    <row r="2957" spans="15:61">
      <c r="O2957" s="57"/>
      <c r="P2957" s="57"/>
      <c r="AP2957" s="57"/>
      <c r="BA2957" s="57"/>
      <c r="BF2957" s="6" t="e">
        <f t="shared" si="138"/>
        <v>#NUM!</v>
      </c>
      <c r="BG2957" t="e">
        <f t="shared" si="139"/>
        <v>#NUM!</v>
      </c>
      <c r="BH2957" t="e">
        <f t="shared" si="140"/>
        <v>#NUM!</v>
      </c>
      <c r="BI2957" t="e">
        <f>VLOOKUP(H2957,Sheet2!$A$1:$B$270,2,FALSE)</f>
        <v>#N/A</v>
      </c>
    </row>
    <row r="2958" spans="15:61">
      <c r="O2958" s="57"/>
      <c r="P2958" s="57"/>
      <c r="AP2958" s="57"/>
      <c r="BA2958" s="57"/>
      <c r="BF2958" s="6" t="e">
        <f t="shared" si="138"/>
        <v>#NUM!</v>
      </c>
      <c r="BG2958" t="e">
        <f t="shared" si="139"/>
        <v>#NUM!</v>
      </c>
      <c r="BH2958" t="e">
        <f t="shared" si="140"/>
        <v>#NUM!</v>
      </c>
      <c r="BI2958" t="e">
        <f>VLOOKUP(H2958,Sheet2!$A$1:$B$270,2,FALSE)</f>
        <v>#N/A</v>
      </c>
    </row>
    <row r="2959" spans="15:61">
      <c r="O2959" s="57"/>
      <c r="P2959" s="57"/>
      <c r="AO2959" s="57"/>
      <c r="AP2959" s="57"/>
      <c r="BA2959" s="57"/>
      <c r="BF2959" s="6" t="e">
        <f t="shared" si="138"/>
        <v>#NUM!</v>
      </c>
      <c r="BG2959" t="e">
        <f t="shared" si="139"/>
        <v>#NUM!</v>
      </c>
      <c r="BH2959" t="e">
        <f t="shared" si="140"/>
        <v>#NUM!</v>
      </c>
      <c r="BI2959" t="e">
        <f>VLOOKUP(H2959,Sheet2!$A$1:$B$270,2,FALSE)</f>
        <v>#N/A</v>
      </c>
    </row>
    <row r="2960" spans="15:61">
      <c r="O2960" s="57"/>
      <c r="P2960" s="57"/>
      <c r="BA2960" s="57"/>
      <c r="BF2960" s="6" t="e">
        <f t="shared" si="138"/>
        <v>#NUM!</v>
      </c>
      <c r="BG2960" t="e">
        <f t="shared" si="139"/>
        <v>#NUM!</v>
      </c>
      <c r="BH2960" t="e">
        <f t="shared" si="140"/>
        <v>#NUM!</v>
      </c>
      <c r="BI2960" t="e">
        <f>VLOOKUP(H2960,Sheet2!$A$1:$B$270,2,FALSE)</f>
        <v>#N/A</v>
      </c>
    </row>
    <row r="2961" spans="15:61">
      <c r="O2961" s="57"/>
      <c r="P2961" s="57"/>
      <c r="AO2961" s="57"/>
      <c r="AP2961" s="57"/>
      <c r="BA2961" s="57"/>
      <c r="BF2961" s="6" t="e">
        <f t="shared" si="138"/>
        <v>#NUM!</v>
      </c>
      <c r="BG2961" t="e">
        <f t="shared" si="139"/>
        <v>#NUM!</v>
      </c>
      <c r="BH2961" t="e">
        <f t="shared" si="140"/>
        <v>#NUM!</v>
      </c>
      <c r="BI2961" t="e">
        <f>VLOOKUP(H2961,Sheet2!$A$1:$B$270,2,FALSE)</f>
        <v>#N/A</v>
      </c>
    </row>
    <row r="2962" spans="15:61">
      <c r="O2962" s="57"/>
      <c r="P2962" s="57"/>
      <c r="AP2962" s="57"/>
      <c r="BA2962" s="57"/>
      <c r="BF2962" s="6" t="e">
        <f t="shared" si="138"/>
        <v>#NUM!</v>
      </c>
      <c r="BG2962" t="e">
        <f t="shared" si="139"/>
        <v>#NUM!</v>
      </c>
      <c r="BH2962" t="e">
        <f t="shared" si="140"/>
        <v>#NUM!</v>
      </c>
      <c r="BI2962" t="e">
        <f>VLOOKUP(H2962,Sheet2!$A$1:$B$270,2,FALSE)</f>
        <v>#N/A</v>
      </c>
    </row>
    <row r="2963" spans="15:61">
      <c r="O2963" s="57"/>
      <c r="P2963" s="57"/>
      <c r="AP2963" s="57"/>
      <c r="BA2963" s="57"/>
      <c r="BF2963" s="6" t="e">
        <f t="shared" si="138"/>
        <v>#NUM!</v>
      </c>
      <c r="BG2963" t="e">
        <f t="shared" si="139"/>
        <v>#NUM!</v>
      </c>
      <c r="BH2963" t="e">
        <f t="shared" si="140"/>
        <v>#NUM!</v>
      </c>
      <c r="BI2963" t="e">
        <f>VLOOKUP(H2963,Sheet2!$A$1:$B$270,2,FALSE)</f>
        <v>#N/A</v>
      </c>
    </row>
    <row r="2964" spans="15:61">
      <c r="O2964" s="57"/>
      <c r="P2964" s="57"/>
      <c r="AP2964" s="57"/>
      <c r="BA2964" s="57"/>
      <c r="BF2964" s="6" t="e">
        <f t="shared" si="138"/>
        <v>#NUM!</v>
      </c>
      <c r="BG2964" t="e">
        <f t="shared" si="139"/>
        <v>#NUM!</v>
      </c>
      <c r="BH2964" t="e">
        <f t="shared" si="140"/>
        <v>#NUM!</v>
      </c>
      <c r="BI2964" t="e">
        <f>VLOOKUP(H2964,Sheet2!$A$1:$B$270,2,FALSE)</f>
        <v>#N/A</v>
      </c>
    </row>
    <row r="2965" spans="15:61">
      <c r="O2965" s="57"/>
      <c r="P2965" s="57"/>
      <c r="BA2965" s="57"/>
      <c r="BF2965" s="6" t="e">
        <f t="shared" si="138"/>
        <v>#NUM!</v>
      </c>
      <c r="BG2965" t="e">
        <f t="shared" si="139"/>
        <v>#NUM!</v>
      </c>
      <c r="BH2965" t="e">
        <f t="shared" si="140"/>
        <v>#NUM!</v>
      </c>
      <c r="BI2965" t="e">
        <f>VLOOKUP(H2965,Sheet2!$A$1:$B$270,2,FALSE)</f>
        <v>#N/A</v>
      </c>
    </row>
    <row r="2966" spans="15:61">
      <c r="O2966" s="57"/>
      <c r="P2966" s="57"/>
      <c r="AP2966" s="57"/>
      <c r="BA2966" s="57"/>
      <c r="BF2966" s="6" t="e">
        <f t="shared" si="138"/>
        <v>#NUM!</v>
      </c>
      <c r="BG2966" t="e">
        <f t="shared" si="139"/>
        <v>#NUM!</v>
      </c>
      <c r="BH2966" t="e">
        <f t="shared" si="140"/>
        <v>#NUM!</v>
      </c>
      <c r="BI2966" t="e">
        <f>VLOOKUP(H2966,Sheet2!$A$1:$B$270,2,FALSE)</f>
        <v>#N/A</v>
      </c>
    </row>
    <row r="2967" spans="15:61">
      <c r="O2967" s="57"/>
      <c r="P2967" s="57"/>
      <c r="AO2967" s="57"/>
      <c r="AP2967" s="57"/>
      <c r="BA2967" s="57"/>
      <c r="BF2967" s="6" t="e">
        <f t="shared" si="138"/>
        <v>#NUM!</v>
      </c>
      <c r="BG2967" t="e">
        <f t="shared" si="139"/>
        <v>#NUM!</v>
      </c>
      <c r="BH2967" t="e">
        <f t="shared" si="140"/>
        <v>#NUM!</v>
      </c>
      <c r="BI2967" t="e">
        <f>VLOOKUP(H2967,Sheet2!$A$1:$B$270,2,FALSE)</f>
        <v>#N/A</v>
      </c>
    </row>
    <row r="2968" spans="15:61">
      <c r="O2968" s="57"/>
      <c r="P2968" s="57"/>
      <c r="AP2968" s="57"/>
      <c r="BA2968" s="57"/>
      <c r="BF2968" s="6" t="e">
        <f t="shared" si="138"/>
        <v>#NUM!</v>
      </c>
      <c r="BG2968" t="e">
        <f t="shared" si="139"/>
        <v>#NUM!</v>
      </c>
      <c r="BH2968" t="e">
        <f t="shared" si="140"/>
        <v>#NUM!</v>
      </c>
      <c r="BI2968" t="e">
        <f>VLOOKUP(H2968,Sheet2!$A$1:$B$270,2,FALSE)</f>
        <v>#N/A</v>
      </c>
    </row>
    <row r="2969" spans="15:61">
      <c r="O2969" s="57"/>
      <c r="P2969" s="57"/>
      <c r="BA2969" s="57"/>
      <c r="BF2969" s="6" t="e">
        <f t="shared" si="138"/>
        <v>#NUM!</v>
      </c>
      <c r="BG2969" t="e">
        <f t="shared" si="139"/>
        <v>#NUM!</v>
      </c>
      <c r="BH2969" t="e">
        <f t="shared" si="140"/>
        <v>#NUM!</v>
      </c>
      <c r="BI2969" t="e">
        <f>VLOOKUP(H2969,Sheet2!$A$1:$B$270,2,FALSE)</f>
        <v>#N/A</v>
      </c>
    </row>
    <row r="2970" spans="15:61">
      <c r="O2970" s="57"/>
      <c r="P2970" s="57"/>
      <c r="AP2970" s="57"/>
      <c r="BA2970" s="57"/>
      <c r="BF2970" s="6" t="e">
        <f t="shared" si="138"/>
        <v>#NUM!</v>
      </c>
      <c r="BG2970" t="e">
        <f t="shared" si="139"/>
        <v>#NUM!</v>
      </c>
      <c r="BH2970" t="e">
        <f t="shared" si="140"/>
        <v>#NUM!</v>
      </c>
      <c r="BI2970" t="e">
        <f>VLOOKUP(H2970,Sheet2!$A$1:$B$270,2,FALSE)</f>
        <v>#N/A</v>
      </c>
    </row>
    <row r="2971" spans="15:61">
      <c r="O2971" s="57"/>
      <c r="P2971" s="57"/>
      <c r="BA2971" s="57"/>
      <c r="BF2971" s="6" t="e">
        <f t="shared" si="138"/>
        <v>#NUM!</v>
      </c>
      <c r="BG2971" t="e">
        <f t="shared" si="139"/>
        <v>#NUM!</v>
      </c>
      <c r="BH2971" t="e">
        <f t="shared" si="140"/>
        <v>#NUM!</v>
      </c>
      <c r="BI2971" t="e">
        <f>VLOOKUP(H2971,Sheet2!$A$1:$B$270,2,FALSE)</f>
        <v>#N/A</v>
      </c>
    </row>
    <row r="2972" spans="15:61">
      <c r="O2972" s="57"/>
      <c r="P2972" s="57"/>
      <c r="AP2972" s="57"/>
      <c r="BA2972" s="57"/>
      <c r="BF2972" s="6" t="e">
        <f t="shared" si="138"/>
        <v>#NUM!</v>
      </c>
      <c r="BG2972" t="e">
        <f t="shared" si="139"/>
        <v>#NUM!</v>
      </c>
      <c r="BH2972" t="e">
        <f t="shared" si="140"/>
        <v>#NUM!</v>
      </c>
      <c r="BI2972" t="e">
        <f>VLOOKUP(H2972,Sheet2!$A$1:$B$270,2,FALSE)</f>
        <v>#N/A</v>
      </c>
    </row>
    <row r="2973" spans="15:61">
      <c r="O2973" s="57"/>
      <c r="P2973" s="57"/>
      <c r="BA2973" s="57"/>
      <c r="BF2973" s="6" t="e">
        <f t="shared" si="138"/>
        <v>#NUM!</v>
      </c>
      <c r="BG2973" t="e">
        <f t="shared" si="139"/>
        <v>#NUM!</v>
      </c>
      <c r="BH2973" t="e">
        <f t="shared" si="140"/>
        <v>#NUM!</v>
      </c>
      <c r="BI2973" t="e">
        <f>VLOOKUP(H2973,Sheet2!$A$1:$B$270,2,FALSE)</f>
        <v>#N/A</v>
      </c>
    </row>
    <row r="2974" spans="15:61">
      <c r="O2974" s="57"/>
      <c r="P2974" s="57"/>
      <c r="AO2974" s="57"/>
      <c r="AP2974" s="57"/>
      <c r="BA2974" s="57"/>
      <c r="BF2974" s="6" t="e">
        <f t="shared" si="138"/>
        <v>#NUM!</v>
      </c>
      <c r="BG2974" t="e">
        <f t="shared" si="139"/>
        <v>#NUM!</v>
      </c>
      <c r="BH2974" t="e">
        <f t="shared" si="140"/>
        <v>#NUM!</v>
      </c>
      <c r="BI2974" t="e">
        <f>VLOOKUP(H2974,Sheet2!$A$1:$B$270,2,FALSE)</f>
        <v>#N/A</v>
      </c>
    </row>
    <row r="2975" spans="15:61">
      <c r="O2975" s="57"/>
      <c r="P2975" s="57"/>
      <c r="AP2975" s="57"/>
      <c r="BA2975" s="57"/>
      <c r="BF2975" s="6" t="e">
        <f t="shared" si="138"/>
        <v>#NUM!</v>
      </c>
      <c r="BG2975" t="e">
        <f t="shared" si="139"/>
        <v>#NUM!</v>
      </c>
      <c r="BH2975" t="e">
        <f t="shared" si="140"/>
        <v>#NUM!</v>
      </c>
      <c r="BI2975" t="e">
        <f>VLOOKUP(H2975,Sheet2!$A$1:$B$270,2,FALSE)</f>
        <v>#N/A</v>
      </c>
    </row>
    <row r="2976" spans="15:61">
      <c r="O2976" s="57"/>
      <c r="P2976" s="57"/>
      <c r="AP2976" s="57"/>
      <c r="BA2976" s="57"/>
      <c r="BF2976" s="6" t="e">
        <f t="shared" si="138"/>
        <v>#NUM!</v>
      </c>
      <c r="BG2976" t="e">
        <f t="shared" si="139"/>
        <v>#NUM!</v>
      </c>
      <c r="BH2976" t="e">
        <f t="shared" si="140"/>
        <v>#NUM!</v>
      </c>
      <c r="BI2976" t="e">
        <f>VLOOKUP(H2976,Sheet2!$A$1:$B$270,2,FALSE)</f>
        <v>#N/A</v>
      </c>
    </row>
    <row r="2977" spans="15:61">
      <c r="O2977" s="57"/>
      <c r="P2977" s="57"/>
      <c r="AP2977" s="57"/>
      <c r="BA2977" s="57"/>
      <c r="BF2977" s="6" t="e">
        <f t="shared" si="138"/>
        <v>#NUM!</v>
      </c>
      <c r="BG2977" t="e">
        <f t="shared" si="139"/>
        <v>#NUM!</v>
      </c>
      <c r="BH2977" t="e">
        <f t="shared" si="140"/>
        <v>#NUM!</v>
      </c>
      <c r="BI2977" t="e">
        <f>VLOOKUP(H2977,Sheet2!$A$1:$B$270,2,FALSE)</f>
        <v>#N/A</v>
      </c>
    </row>
    <row r="2978" spans="15:61">
      <c r="O2978" s="57"/>
      <c r="P2978" s="57"/>
      <c r="AP2978" s="57"/>
      <c r="BA2978" s="57"/>
      <c r="BF2978" s="6" t="e">
        <f t="shared" si="138"/>
        <v>#NUM!</v>
      </c>
      <c r="BG2978" t="e">
        <f t="shared" si="139"/>
        <v>#NUM!</v>
      </c>
      <c r="BH2978" t="e">
        <f t="shared" si="140"/>
        <v>#NUM!</v>
      </c>
      <c r="BI2978" t="e">
        <f>VLOOKUP(H2978,Sheet2!$A$1:$B$270,2,FALSE)</f>
        <v>#N/A</v>
      </c>
    </row>
    <row r="2979" spans="15:61">
      <c r="O2979" s="57"/>
      <c r="P2979" s="57"/>
      <c r="AO2979" s="57"/>
      <c r="BA2979" s="57"/>
      <c r="BF2979" s="6" t="e">
        <f t="shared" si="138"/>
        <v>#NUM!</v>
      </c>
      <c r="BG2979" t="e">
        <f t="shared" si="139"/>
        <v>#NUM!</v>
      </c>
      <c r="BH2979" t="e">
        <f t="shared" si="140"/>
        <v>#NUM!</v>
      </c>
      <c r="BI2979" t="e">
        <f>VLOOKUP(H2979,Sheet2!$A$1:$B$270,2,FALSE)</f>
        <v>#N/A</v>
      </c>
    </row>
    <row r="2980" spans="15:61">
      <c r="O2980" s="57"/>
      <c r="P2980" s="57"/>
      <c r="AP2980" s="57"/>
      <c r="BA2980" s="57"/>
      <c r="BF2980" s="6" t="e">
        <f t="shared" si="138"/>
        <v>#NUM!</v>
      </c>
      <c r="BG2980" t="e">
        <f t="shared" si="139"/>
        <v>#NUM!</v>
      </c>
      <c r="BH2980" t="e">
        <f t="shared" si="140"/>
        <v>#NUM!</v>
      </c>
      <c r="BI2980" t="e">
        <f>VLOOKUP(H2980,Sheet2!$A$1:$B$270,2,FALSE)</f>
        <v>#N/A</v>
      </c>
    </row>
    <row r="2981" spans="15:61">
      <c r="O2981" s="57"/>
      <c r="P2981" s="57"/>
      <c r="AO2981" s="57"/>
      <c r="AP2981" s="57"/>
      <c r="BA2981" s="57"/>
      <c r="BF2981" s="6" t="e">
        <f t="shared" si="138"/>
        <v>#NUM!</v>
      </c>
      <c r="BG2981" t="e">
        <f t="shared" si="139"/>
        <v>#NUM!</v>
      </c>
      <c r="BH2981" t="e">
        <f t="shared" si="140"/>
        <v>#NUM!</v>
      </c>
      <c r="BI2981" t="e">
        <f>VLOOKUP(H2981,Sheet2!$A$1:$B$270,2,FALSE)</f>
        <v>#N/A</v>
      </c>
    </row>
    <row r="2982" spans="15:61">
      <c r="O2982" s="57"/>
      <c r="P2982" s="57"/>
      <c r="AO2982" s="57"/>
      <c r="AP2982" s="57"/>
      <c r="BA2982" s="57"/>
      <c r="BF2982" s="6" t="e">
        <f t="shared" si="138"/>
        <v>#NUM!</v>
      </c>
      <c r="BG2982" t="e">
        <f t="shared" si="139"/>
        <v>#NUM!</v>
      </c>
      <c r="BH2982" t="e">
        <f t="shared" si="140"/>
        <v>#NUM!</v>
      </c>
      <c r="BI2982" t="e">
        <f>VLOOKUP(H2982,Sheet2!$A$1:$B$270,2,FALSE)</f>
        <v>#N/A</v>
      </c>
    </row>
    <row r="2983" spans="15:61">
      <c r="O2983" s="57"/>
      <c r="P2983" s="57"/>
      <c r="AO2983" s="57"/>
      <c r="AP2983" s="57"/>
      <c r="BA2983" s="57"/>
      <c r="BF2983" s="6" t="e">
        <f t="shared" si="138"/>
        <v>#NUM!</v>
      </c>
      <c r="BG2983" t="e">
        <f t="shared" si="139"/>
        <v>#NUM!</v>
      </c>
      <c r="BH2983" t="e">
        <f t="shared" si="140"/>
        <v>#NUM!</v>
      </c>
      <c r="BI2983" t="e">
        <f>VLOOKUP(H2983,Sheet2!$A$1:$B$270,2,FALSE)</f>
        <v>#N/A</v>
      </c>
    </row>
    <row r="2984" spans="15:61">
      <c r="O2984" s="57"/>
      <c r="P2984" s="57"/>
      <c r="AP2984" s="57"/>
      <c r="BA2984" s="57"/>
      <c r="BF2984" s="6" t="e">
        <f t="shared" si="138"/>
        <v>#NUM!</v>
      </c>
      <c r="BG2984" t="e">
        <f t="shared" si="139"/>
        <v>#NUM!</v>
      </c>
      <c r="BH2984" t="e">
        <f t="shared" si="140"/>
        <v>#NUM!</v>
      </c>
      <c r="BI2984" t="e">
        <f>VLOOKUP(H2984,Sheet2!$A$1:$B$270,2,FALSE)</f>
        <v>#N/A</v>
      </c>
    </row>
    <row r="2985" spans="15:61">
      <c r="O2985" s="57"/>
      <c r="P2985" s="57"/>
      <c r="AO2985" s="57"/>
      <c r="AP2985" s="57"/>
      <c r="BA2985" s="57"/>
      <c r="BF2985" s="6" t="e">
        <f t="shared" si="138"/>
        <v>#NUM!</v>
      </c>
      <c r="BG2985" t="e">
        <f t="shared" si="139"/>
        <v>#NUM!</v>
      </c>
      <c r="BH2985" t="e">
        <f t="shared" si="140"/>
        <v>#NUM!</v>
      </c>
      <c r="BI2985" t="e">
        <f>VLOOKUP(H2985,Sheet2!$A$1:$B$270,2,FALSE)</f>
        <v>#N/A</v>
      </c>
    </row>
    <row r="2986" spans="15:61">
      <c r="O2986" s="57"/>
      <c r="P2986" s="57"/>
      <c r="AO2986" s="57"/>
      <c r="AP2986" s="57"/>
      <c r="BA2986" s="57"/>
      <c r="BF2986" s="6" t="e">
        <f t="shared" si="138"/>
        <v>#NUM!</v>
      </c>
      <c r="BG2986" t="e">
        <f t="shared" si="139"/>
        <v>#NUM!</v>
      </c>
      <c r="BH2986" t="e">
        <f t="shared" si="140"/>
        <v>#NUM!</v>
      </c>
      <c r="BI2986" t="e">
        <f>VLOOKUP(H2986,Sheet2!$A$1:$B$270,2,FALSE)</f>
        <v>#N/A</v>
      </c>
    </row>
    <row r="2987" spans="15:61">
      <c r="O2987" s="57"/>
      <c r="P2987" s="57"/>
      <c r="AP2987" s="57"/>
      <c r="BA2987" s="57"/>
      <c r="BF2987" s="6" t="e">
        <f t="shared" si="138"/>
        <v>#NUM!</v>
      </c>
      <c r="BG2987" t="e">
        <f t="shared" si="139"/>
        <v>#NUM!</v>
      </c>
      <c r="BH2987" t="e">
        <f t="shared" si="140"/>
        <v>#NUM!</v>
      </c>
      <c r="BI2987" t="e">
        <f>VLOOKUP(H2987,Sheet2!$A$1:$B$270,2,FALSE)</f>
        <v>#N/A</v>
      </c>
    </row>
    <row r="2988" spans="15:61">
      <c r="O2988" s="57"/>
      <c r="P2988" s="57"/>
      <c r="AP2988" s="57"/>
      <c r="BA2988" s="57"/>
      <c r="BF2988" s="6" t="e">
        <f t="shared" si="138"/>
        <v>#NUM!</v>
      </c>
      <c r="BG2988" t="e">
        <f t="shared" si="139"/>
        <v>#NUM!</v>
      </c>
      <c r="BH2988" t="e">
        <f t="shared" si="140"/>
        <v>#NUM!</v>
      </c>
      <c r="BI2988" t="e">
        <f>VLOOKUP(H2988,Sheet2!$A$1:$B$270,2,FALSE)</f>
        <v>#N/A</v>
      </c>
    </row>
    <row r="2989" spans="15:61">
      <c r="O2989" s="57"/>
      <c r="P2989" s="57"/>
      <c r="AO2989" s="57"/>
      <c r="AP2989" s="57"/>
      <c r="BA2989" s="57"/>
      <c r="BF2989" s="6" t="e">
        <f t="shared" si="138"/>
        <v>#NUM!</v>
      </c>
      <c r="BG2989" t="e">
        <f t="shared" si="139"/>
        <v>#NUM!</v>
      </c>
      <c r="BH2989" t="e">
        <f t="shared" si="140"/>
        <v>#NUM!</v>
      </c>
      <c r="BI2989" t="e">
        <f>VLOOKUP(H2989,Sheet2!$A$1:$B$270,2,FALSE)</f>
        <v>#N/A</v>
      </c>
    </row>
    <row r="2990" spans="15:61">
      <c r="O2990" s="57"/>
      <c r="P2990" s="57"/>
      <c r="AP2990" s="57"/>
      <c r="BA2990" s="57"/>
      <c r="BF2990" s="6" t="e">
        <f t="shared" si="138"/>
        <v>#NUM!</v>
      </c>
      <c r="BG2990" t="e">
        <f t="shared" si="139"/>
        <v>#NUM!</v>
      </c>
      <c r="BH2990" t="e">
        <f t="shared" si="140"/>
        <v>#NUM!</v>
      </c>
      <c r="BI2990" t="e">
        <f>VLOOKUP(H2990,Sheet2!$A$1:$B$270,2,FALSE)</f>
        <v>#N/A</v>
      </c>
    </row>
    <row r="2991" spans="15:61">
      <c r="O2991" s="57"/>
      <c r="P2991" s="57"/>
      <c r="AP2991" s="57"/>
      <c r="BA2991" s="57"/>
      <c r="BF2991" s="6" t="e">
        <f t="shared" si="138"/>
        <v>#NUM!</v>
      </c>
      <c r="BG2991" t="e">
        <f t="shared" si="139"/>
        <v>#NUM!</v>
      </c>
      <c r="BH2991" t="e">
        <f t="shared" si="140"/>
        <v>#NUM!</v>
      </c>
      <c r="BI2991" t="e">
        <f>VLOOKUP(H2991,Sheet2!$A$1:$B$270,2,FALSE)</f>
        <v>#N/A</v>
      </c>
    </row>
    <row r="2992" spans="15:61">
      <c r="O2992" s="57"/>
      <c r="P2992" s="57"/>
      <c r="AO2992" s="57"/>
      <c r="AP2992" s="57"/>
      <c r="BA2992" s="57"/>
      <c r="BF2992" s="6" t="e">
        <f t="shared" si="138"/>
        <v>#NUM!</v>
      </c>
      <c r="BG2992" t="e">
        <f t="shared" si="139"/>
        <v>#NUM!</v>
      </c>
      <c r="BH2992" t="e">
        <f t="shared" si="140"/>
        <v>#NUM!</v>
      </c>
      <c r="BI2992" t="e">
        <f>VLOOKUP(H2992,Sheet2!$A$1:$B$270,2,FALSE)</f>
        <v>#N/A</v>
      </c>
    </row>
    <row r="2993" spans="15:61">
      <c r="O2993" s="57"/>
      <c r="P2993" s="57"/>
      <c r="AP2993" s="57"/>
      <c r="BA2993" s="57"/>
      <c r="BF2993" s="6" t="e">
        <f t="shared" si="138"/>
        <v>#NUM!</v>
      </c>
      <c r="BG2993" t="e">
        <f t="shared" si="139"/>
        <v>#NUM!</v>
      </c>
      <c r="BH2993" t="e">
        <f t="shared" si="140"/>
        <v>#NUM!</v>
      </c>
      <c r="BI2993" t="e">
        <f>VLOOKUP(H2993,Sheet2!$A$1:$B$270,2,FALSE)</f>
        <v>#N/A</v>
      </c>
    </row>
    <row r="2994" spans="15:61">
      <c r="O2994" s="57"/>
      <c r="P2994" s="57"/>
      <c r="BA2994" s="57"/>
      <c r="BF2994" s="6" t="e">
        <f t="shared" si="138"/>
        <v>#NUM!</v>
      </c>
      <c r="BG2994" t="e">
        <f t="shared" si="139"/>
        <v>#NUM!</v>
      </c>
      <c r="BH2994" t="e">
        <f t="shared" si="140"/>
        <v>#NUM!</v>
      </c>
      <c r="BI2994" t="e">
        <f>VLOOKUP(H2994,Sheet2!$A$1:$B$270,2,FALSE)</f>
        <v>#N/A</v>
      </c>
    </row>
    <row r="2995" spans="15:61">
      <c r="O2995" s="57"/>
      <c r="P2995" s="57"/>
      <c r="AP2995" s="57"/>
      <c r="BA2995" s="57"/>
      <c r="BF2995" s="6" t="e">
        <f t="shared" si="138"/>
        <v>#NUM!</v>
      </c>
      <c r="BG2995" t="e">
        <f t="shared" si="139"/>
        <v>#NUM!</v>
      </c>
      <c r="BH2995" t="e">
        <f t="shared" si="140"/>
        <v>#NUM!</v>
      </c>
      <c r="BI2995" t="e">
        <f>VLOOKUP(H2995,Sheet2!$A$1:$B$270,2,FALSE)</f>
        <v>#N/A</v>
      </c>
    </row>
    <row r="2996" spans="15:61">
      <c r="O2996" s="57"/>
      <c r="P2996" s="57"/>
      <c r="AP2996" s="57"/>
      <c r="BA2996" s="57"/>
      <c r="BF2996" s="6" t="e">
        <f t="shared" si="138"/>
        <v>#NUM!</v>
      </c>
      <c r="BG2996" t="e">
        <f t="shared" si="139"/>
        <v>#NUM!</v>
      </c>
      <c r="BH2996" t="e">
        <f t="shared" si="140"/>
        <v>#NUM!</v>
      </c>
      <c r="BI2996" t="e">
        <f>VLOOKUP(H2996,Sheet2!$A$1:$B$270,2,FALSE)</f>
        <v>#N/A</v>
      </c>
    </row>
    <row r="2997" spans="15:61">
      <c r="O2997" s="57"/>
      <c r="P2997" s="57"/>
      <c r="AP2997" s="57"/>
      <c r="BA2997" s="57"/>
      <c r="BF2997" s="6" t="e">
        <f t="shared" si="138"/>
        <v>#NUM!</v>
      </c>
      <c r="BG2997" t="e">
        <f t="shared" si="139"/>
        <v>#NUM!</v>
      </c>
      <c r="BH2997" t="e">
        <f t="shared" si="140"/>
        <v>#NUM!</v>
      </c>
      <c r="BI2997" t="e">
        <f>VLOOKUP(H2997,Sheet2!$A$1:$B$270,2,FALSE)</f>
        <v>#N/A</v>
      </c>
    </row>
    <row r="2998" spans="15:61">
      <c r="O2998" s="57"/>
      <c r="P2998" s="57"/>
      <c r="AP2998" s="57"/>
      <c r="BA2998" s="57"/>
      <c r="BF2998" s="6" t="e">
        <f t="shared" si="138"/>
        <v>#NUM!</v>
      </c>
      <c r="BG2998" t="e">
        <f t="shared" si="139"/>
        <v>#NUM!</v>
      </c>
      <c r="BH2998" t="e">
        <f t="shared" si="140"/>
        <v>#NUM!</v>
      </c>
      <c r="BI2998" t="e">
        <f>VLOOKUP(H2998,Sheet2!$A$1:$B$270,2,FALSE)</f>
        <v>#N/A</v>
      </c>
    </row>
    <row r="2999" spans="15:61">
      <c r="O2999" s="57"/>
      <c r="P2999" s="57"/>
      <c r="BA2999" s="57"/>
      <c r="BF2999" s="6" t="e">
        <f t="shared" si="138"/>
        <v>#NUM!</v>
      </c>
      <c r="BG2999" t="e">
        <f t="shared" si="139"/>
        <v>#NUM!</v>
      </c>
      <c r="BH2999" t="e">
        <f t="shared" si="140"/>
        <v>#NUM!</v>
      </c>
      <c r="BI2999" t="e">
        <f>VLOOKUP(H2999,Sheet2!$A$1:$B$270,2,FALSE)</f>
        <v>#N/A</v>
      </c>
    </row>
    <row r="3000" spans="15:61">
      <c r="O3000" s="57"/>
      <c r="P3000" s="57"/>
      <c r="AP3000" s="57"/>
      <c r="BA3000" s="57"/>
      <c r="BF3000" s="6" t="e">
        <f t="shared" si="138"/>
        <v>#NUM!</v>
      </c>
      <c r="BG3000" t="e">
        <f t="shared" si="139"/>
        <v>#NUM!</v>
      </c>
      <c r="BH3000" t="e">
        <f t="shared" si="140"/>
        <v>#NUM!</v>
      </c>
      <c r="BI3000" t="e">
        <f>VLOOKUP(H3000,Sheet2!$A$1:$B$270,2,FALSE)</f>
        <v>#N/A</v>
      </c>
    </row>
    <row r="3001" spans="15:61">
      <c r="O3001" s="57"/>
      <c r="P3001" s="57"/>
      <c r="AP3001" s="57"/>
      <c r="BA3001" s="57"/>
      <c r="BF3001" s="6" t="e">
        <f t="shared" si="138"/>
        <v>#NUM!</v>
      </c>
      <c r="BG3001" t="e">
        <f t="shared" si="139"/>
        <v>#NUM!</v>
      </c>
      <c r="BH3001" t="e">
        <f t="shared" si="140"/>
        <v>#NUM!</v>
      </c>
      <c r="BI3001" t="e">
        <f>VLOOKUP(H3001,Sheet2!$A$1:$B$270,2,FALSE)</f>
        <v>#N/A</v>
      </c>
    </row>
    <row r="3002" spans="15:61">
      <c r="O3002" s="57"/>
      <c r="P3002" s="57"/>
      <c r="AP3002" s="57"/>
      <c r="BA3002" s="57"/>
      <c r="BF3002" s="6" t="e">
        <f t="shared" si="138"/>
        <v>#NUM!</v>
      </c>
      <c r="BG3002" t="e">
        <f t="shared" si="139"/>
        <v>#NUM!</v>
      </c>
      <c r="BH3002" t="e">
        <f t="shared" si="140"/>
        <v>#NUM!</v>
      </c>
      <c r="BI3002" t="e">
        <f>VLOOKUP(H3002,Sheet2!$A$1:$B$270,2,FALSE)</f>
        <v>#N/A</v>
      </c>
    </row>
    <row r="3003" spans="15:61">
      <c r="O3003" s="57"/>
      <c r="P3003" s="57"/>
      <c r="AP3003" s="57"/>
      <c r="BA3003" s="57"/>
      <c r="BF3003" s="6" t="e">
        <f t="shared" si="138"/>
        <v>#NUM!</v>
      </c>
      <c r="BG3003" t="e">
        <f t="shared" si="139"/>
        <v>#NUM!</v>
      </c>
      <c r="BH3003" t="e">
        <f t="shared" si="140"/>
        <v>#NUM!</v>
      </c>
      <c r="BI3003" t="e">
        <f>VLOOKUP(H3003,Sheet2!$A$1:$B$270,2,FALSE)</f>
        <v>#N/A</v>
      </c>
    </row>
    <row r="3004" spans="15:61">
      <c r="O3004" s="57"/>
      <c r="P3004" s="57"/>
      <c r="AO3004" s="57"/>
      <c r="AP3004" s="57"/>
      <c r="BA3004" s="57"/>
      <c r="BF3004" s="6" t="e">
        <f t="shared" si="138"/>
        <v>#NUM!</v>
      </c>
      <c r="BG3004" t="e">
        <f t="shared" si="139"/>
        <v>#NUM!</v>
      </c>
      <c r="BH3004" t="e">
        <f t="shared" si="140"/>
        <v>#NUM!</v>
      </c>
      <c r="BI3004" t="e">
        <f>VLOOKUP(H3004,Sheet2!$A$1:$B$270,2,FALSE)</f>
        <v>#N/A</v>
      </c>
    </row>
    <row r="3005" spans="15:61">
      <c r="O3005" s="57"/>
      <c r="P3005" s="57"/>
      <c r="AO3005" s="57"/>
      <c r="AP3005" s="57"/>
      <c r="BA3005" s="57"/>
      <c r="BF3005" s="6" t="e">
        <f t="shared" si="138"/>
        <v>#NUM!</v>
      </c>
      <c r="BG3005" t="e">
        <f t="shared" si="139"/>
        <v>#NUM!</v>
      </c>
      <c r="BH3005" t="e">
        <f t="shared" si="140"/>
        <v>#NUM!</v>
      </c>
      <c r="BI3005" t="e">
        <f>VLOOKUP(H3005,Sheet2!$A$1:$B$270,2,FALSE)</f>
        <v>#N/A</v>
      </c>
    </row>
    <row r="3006" spans="15:61">
      <c r="O3006" s="57"/>
      <c r="P3006" s="57"/>
      <c r="AP3006" s="57"/>
      <c r="BA3006" s="57"/>
      <c r="BF3006" s="6" t="e">
        <f t="shared" si="138"/>
        <v>#NUM!</v>
      </c>
      <c r="BG3006" t="e">
        <f t="shared" si="139"/>
        <v>#NUM!</v>
      </c>
      <c r="BH3006" t="e">
        <f t="shared" si="140"/>
        <v>#NUM!</v>
      </c>
      <c r="BI3006" t="e">
        <f>VLOOKUP(H3006,Sheet2!$A$1:$B$270,2,FALSE)</f>
        <v>#N/A</v>
      </c>
    </row>
    <row r="3007" spans="15:61">
      <c r="O3007" s="57"/>
      <c r="P3007" s="57"/>
      <c r="AO3007" s="57"/>
      <c r="BF3007" s="6" t="e">
        <f t="shared" si="138"/>
        <v>#NUM!</v>
      </c>
      <c r="BG3007" t="e">
        <f t="shared" si="139"/>
        <v>#NUM!</v>
      </c>
      <c r="BH3007" t="e">
        <f t="shared" si="140"/>
        <v>#NUM!</v>
      </c>
      <c r="BI3007" t="e">
        <f>VLOOKUP(H3007,Sheet2!$A$1:$B$270,2,FALSE)</f>
        <v>#N/A</v>
      </c>
    </row>
    <row r="3008" spans="15:61">
      <c r="O3008" s="57"/>
      <c r="P3008" s="57"/>
      <c r="AP3008" s="57"/>
      <c r="BA3008" s="57"/>
      <c r="BF3008" s="6" t="e">
        <f t="shared" si="138"/>
        <v>#NUM!</v>
      </c>
      <c r="BG3008" t="e">
        <f t="shared" si="139"/>
        <v>#NUM!</v>
      </c>
      <c r="BH3008" t="e">
        <f t="shared" si="140"/>
        <v>#NUM!</v>
      </c>
      <c r="BI3008" t="e">
        <f>VLOOKUP(H3008,Sheet2!$A$1:$B$270,2,FALSE)</f>
        <v>#N/A</v>
      </c>
    </row>
    <row r="3009" spans="15:61">
      <c r="O3009" s="57"/>
      <c r="P3009" s="57"/>
      <c r="AP3009" s="57"/>
      <c r="BA3009" s="57"/>
      <c r="BF3009" s="6" t="e">
        <f t="shared" si="138"/>
        <v>#NUM!</v>
      </c>
      <c r="BG3009" t="e">
        <f t="shared" si="139"/>
        <v>#NUM!</v>
      </c>
      <c r="BH3009" t="e">
        <f t="shared" si="140"/>
        <v>#NUM!</v>
      </c>
      <c r="BI3009" t="e">
        <f>VLOOKUP(H3009,Sheet2!$A$1:$B$270,2,FALSE)</f>
        <v>#N/A</v>
      </c>
    </row>
    <row r="3010" spans="15:61">
      <c r="O3010" s="57"/>
      <c r="P3010" s="57"/>
      <c r="AP3010" s="57"/>
      <c r="BA3010" s="57"/>
      <c r="BF3010" s="6" t="e">
        <f t="shared" si="138"/>
        <v>#NUM!</v>
      </c>
      <c r="BG3010" t="e">
        <f t="shared" si="139"/>
        <v>#NUM!</v>
      </c>
      <c r="BH3010" t="e">
        <f t="shared" si="140"/>
        <v>#NUM!</v>
      </c>
      <c r="BI3010" t="e">
        <f>VLOOKUP(H3010,Sheet2!$A$1:$B$270,2,FALSE)</f>
        <v>#N/A</v>
      </c>
    </row>
    <row r="3011" spans="15:61">
      <c r="O3011" s="57"/>
      <c r="P3011" s="57"/>
      <c r="BA3011" s="57"/>
      <c r="BF3011" s="6" t="e">
        <f t="shared" ref="BF3011:BF3074" si="141">DATE(BC3011,BD3011,BE3011)</f>
        <v>#NUM!</v>
      </c>
      <c r="BG3011" t="e">
        <f t="shared" ref="BG3011:BG3074" si="142">BF3011-BA3011</f>
        <v>#NUM!</v>
      </c>
      <c r="BH3011" t="e">
        <f t="shared" ref="BH3011:BH3074" si="143">IF(BG3011=1,"COMPLY",IF(BG3011&lt;1,"COMPLY","NOT COMPLY"))</f>
        <v>#NUM!</v>
      </c>
      <c r="BI3011" t="e">
        <f>VLOOKUP(H3011,Sheet2!$A$1:$B$270,2,FALSE)</f>
        <v>#N/A</v>
      </c>
    </row>
    <row r="3012" spans="15:61">
      <c r="O3012" s="57"/>
      <c r="P3012" s="57"/>
      <c r="BA3012" s="57"/>
      <c r="BF3012" s="6" t="e">
        <f t="shared" si="141"/>
        <v>#NUM!</v>
      </c>
      <c r="BG3012" t="e">
        <f t="shared" si="142"/>
        <v>#NUM!</v>
      </c>
      <c r="BH3012" t="e">
        <f t="shared" si="143"/>
        <v>#NUM!</v>
      </c>
      <c r="BI3012" t="e">
        <f>VLOOKUP(H3012,Sheet2!$A$1:$B$270,2,FALSE)</f>
        <v>#N/A</v>
      </c>
    </row>
    <row r="3013" spans="15:61">
      <c r="O3013" s="57"/>
      <c r="P3013" s="57"/>
      <c r="AO3013" s="57"/>
      <c r="BA3013" s="57"/>
      <c r="BF3013" s="6" t="e">
        <f t="shared" si="141"/>
        <v>#NUM!</v>
      </c>
      <c r="BG3013" t="e">
        <f t="shared" si="142"/>
        <v>#NUM!</v>
      </c>
      <c r="BH3013" t="e">
        <f t="shared" si="143"/>
        <v>#NUM!</v>
      </c>
      <c r="BI3013" t="e">
        <f>VLOOKUP(H3013,Sheet2!$A$1:$B$270,2,FALSE)</f>
        <v>#N/A</v>
      </c>
    </row>
    <row r="3014" spans="15:61">
      <c r="O3014" s="57"/>
      <c r="P3014" s="57"/>
      <c r="AP3014" s="57"/>
      <c r="BA3014" s="57"/>
      <c r="BF3014" s="6" t="e">
        <f t="shared" si="141"/>
        <v>#NUM!</v>
      </c>
      <c r="BG3014" t="e">
        <f t="shared" si="142"/>
        <v>#NUM!</v>
      </c>
      <c r="BH3014" t="e">
        <f t="shared" si="143"/>
        <v>#NUM!</v>
      </c>
      <c r="BI3014" t="e">
        <f>VLOOKUP(H3014,Sheet2!$A$1:$B$270,2,FALSE)</f>
        <v>#N/A</v>
      </c>
    </row>
    <row r="3015" spans="15:61">
      <c r="O3015" s="57"/>
      <c r="P3015" s="57"/>
      <c r="AO3015" s="57"/>
      <c r="AP3015" s="57"/>
      <c r="BA3015" s="57"/>
      <c r="BF3015" s="6" t="e">
        <f t="shared" si="141"/>
        <v>#NUM!</v>
      </c>
      <c r="BG3015" t="e">
        <f t="shared" si="142"/>
        <v>#NUM!</v>
      </c>
      <c r="BH3015" t="e">
        <f t="shared" si="143"/>
        <v>#NUM!</v>
      </c>
      <c r="BI3015" t="e">
        <f>VLOOKUP(H3015,Sheet2!$A$1:$B$270,2,FALSE)</f>
        <v>#N/A</v>
      </c>
    </row>
    <row r="3016" spans="15:61">
      <c r="O3016" s="57"/>
      <c r="P3016" s="57"/>
      <c r="AP3016" s="57"/>
      <c r="BA3016" s="57"/>
      <c r="BF3016" s="6" t="e">
        <f t="shared" si="141"/>
        <v>#NUM!</v>
      </c>
      <c r="BG3016" t="e">
        <f t="shared" si="142"/>
        <v>#NUM!</v>
      </c>
      <c r="BH3016" t="e">
        <f t="shared" si="143"/>
        <v>#NUM!</v>
      </c>
      <c r="BI3016" t="e">
        <f>VLOOKUP(H3016,Sheet2!$A$1:$B$270,2,FALSE)</f>
        <v>#N/A</v>
      </c>
    </row>
    <row r="3017" spans="15:61">
      <c r="O3017" s="57"/>
      <c r="P3017" s="57"/>
      <c r="AP3017" s="57"/>
      <c r="BA3017" s="57"/>
      <c r="BF3017" s="6" t="e">
        <f t="shared" si="141"/>
        <v>#NUM!</v>
      </c>
      <c r="BG3017" t="e">
        <f t="shared" si="142"/>
        <v>#NUM!</v>
      </c>
      <c r="BH3017" t="e">
        <f t="shared" si="143"/>
        <v>#NUM!</v>
      </c>
      <c r="BI3017" t="e">
        <f>VLOOKUP(H3017,Sheet2!$A$1:$B$270,2,FALSE)</f>
        <v>#N/A</v>
      </c>
    </row>
    <row r="3018" spans="15:61">
      <c r="O3018" s="57"/>
      <c r="P3018" s="57"/>
      <c r="AO3018" s="57"/>
      <c r="AP3018" s="57"/>
      <c r="BA3018" s="57"/>
      <c r="BF3018" s="6" t="e">
        <f t="shared" si="141"/>
        <v>#NUM!</v>
      </c>
      <c r="BG3018" t="e">
        <f t="shared" si="142"/>
        <v>#NUM!</v>
      </c>
      <c r="BH3018" t="e">
        <f t="shared" si="143"/>
        <v>#NUM!</v>
      </c>
      <c r="BI3018" t="e">
        <f>VLOOKUP(H3018,Sheet2!$A$1:$B$270,2,FALSE)</f>
        <v>#N/A</v>
      </c>
    </row>
    <row r="3019" spans="15:61">
      <c r="O3019" s="57"/>
      <c r="P3019" s="57"/>
      <c r="AP3019" s="57"/>
      <c r="BA3019" s="57"/>
      <c r="BF3019" s="6" t="e">
        <f t="shared" si="141"/>
        <v>#NUM!</v>
      </c>
      <c r="BG3019" t="e">
        <f t="shared" si="142"/>
        <v>#NUM!</v>
      </c>
      <c r="BH3019" t="e">
        <f t="shared" si="143"/>
        <v>#NUM!</v>
      </c>
      <c r="BI3019" t="e">
        <f>VLOOKUP(H3019,Sheet2!$A$1:$B$270,2,FALSE)</f>
        <v>#N/A</v>
      </c>
    </row>
    <row r="3020" spans="15:61">
      <c r="O3020" s="57"/>
      <c r="P3020" s="57"/>
      <c r="AP3020" s="57"/>
      <c r="BA3020" s="57"/>
      <c r="BF3020" s="6" t="e">
        <f t="shared" si="141"/>
        <v>#NUM!</v>
      </c>
      <c r="BG3020" t="e">
        <f t="shared" si="142"/>
        <v>#NUM!</v>
      </c>
      <c r="BH3020" t="e">
        <f t="shared" si="143"/>
        <v>#NUM!</v>
      </c>
      <c r="BI3020" t="e">
        <f>VLOOKUP(H3020,Sheet2!$A$1:$B$270,2,FALSE)</f>
        <v>#N/A</v>
      </c>
    </row>
    <row r="3021" spans="15:61">
      <c r="O3021" s="57"/>
      <c r="P3021" s="57"/>
      <c r="AO3021" s="57"/>
      <c r="AP3021" s="57"/>
      <c r="BA3021" s="57"/>
      <c r="BF3021" s="6" t="e">
        <f t="shared" si="141"/>
        <v>#NUM!</v>
      </c>
      <c r="BG3021" t="e">
        <f t="shared" si="142"/>
        <v>#NUM!</v>
      </c>
      <c r="BH3021" t="e">
        <f t="shared" si="143"/>
        <v>#NUM!</v>
      </c>
      <c r="BI3021" t="e">
        <f>VLOOKUP(H3021,Sheet2!$A$1:$B$270,2,FALSE)</f>
        <v>#N/A</v>
      </c>
    </row>
    <row r="3022" spans="15:61">
      <c r="O3022" s="57"/>
      <c r="P3022" s="57"/>
      <c r="AP3022" s="57"/>
      <c r="BA3022" s="57"/>
      <c r="BF3022" s="6" t="e">
        <f t="shared" si="141"/>
        <v>#NUM!</v>
      </c>
      <c r="BG3022" t="e">
        <f t="shared" si="142"/>
        <v>#NUM!</v>
      </c>
      <c r="BH3022" t="e">
        <f t="shared" si="143"/>
        <v>#NUM!</v>
      </c>
      <c r="BI3022" t="e">
        <f>VLOOKUP(H3022,Sheet2!$A$1:$B$270,2,FALSE)</f>
        <v>#N/A</v>
      </c>
    </row>
    <row r="3023" spans="15:61">
      <c r="O3023" s="57"/>
      <c r="P3023" s="57"/>
      <c r="AP3023" s="57"/>
      <c r="BA3023" s="57"/>
      <c r="BF3023" s="6" t="e">
        <f t="shared" si="141"/>
        <v>#NUM!</v>
      </c>
      <c r="BG3023" t="e">
        <f t="shared" si="142"/>
        <v>#NUM!</v>
      </c>
      <c r="BH3023" t="e">
        <f t="shared" si="143"/>
        <v>#NUM!</v>
      </c>
      <c r="BI3023" t="e">
        <f>VLOOKUP(H3023,Sheet2!$A$1:$B$270,2,FALSE)</f>
        <v>#N/A</v>
      </c>
    </row>
    <row r="3024" spans="15:61">
      <c r="O3024" s="57"/>
      <c r="P3024" s="57"/>
      <c r="AP3024" s="57"/>
      <c r="BA3024" s="57"/>
      <c r="BF3024" s="6" t="e">
        <f t="shared" si="141"/>
        <v>#NUM!</v>
      </c>
      <c r="BG3024" t="e">
        <f t="shared" si="142"/>
        <v>#NUM!</v>
      </c>
      <c r="BH3024" t="e">
        <f t="shared" si="143"/>
        <v>#NUM!</v>
      </c>
      <c r="BI3024" t="e">
        <f>VLOOKUP(H3024,Sheet2!$A$1:$B$270,2,FALSE)</f>
        <v>#N/A</v>
      </c>
    </row>
    <row r="3025" spans="15:61">
      <c r="O3025" s="57"/>
      <c r="P3025" s="57"/>
      <c r="BA3025" s="57"/>
      <c r="BF3025" s="6" t="e">
        <f t="shared" si="141"/>
        <v>#NUM!</v>
      </c>
      <c r="BG3025" t="e">
        <f t="shared" si="142"/>
        <v>#NUM!</v>
      </c>
      <c r="BH3025" t="e">
        <f t="shared" si="143"/>
        <v>#NUM!</v>
      </c>
      <c r="BI3025" t="e">
        <f>VLOOKUP(H3025,Sheet2!$A$1:$B$270,2,FALSE)</f>
        <v>#N/A</v>
      </c>
    </row>
    <row r="3026" spans="15:61">
      <c r="O3026" s="57"/>
      <c r="P3026" s="57"/>
      <c r="AP3026" s="57"/>
      <c r="BA3026" s="57"/>
      <c r="BF3026" s="6" t="e">
        <f t="shared" si="141"/>
        <v>#NUM!</v>
      </c>
      <c r="BG3026" t="e">
        <f t="shared" si="142"/>
        <v>#NUM!</v>
      </c>
      <c r="BH3026" t="e">
        <f t="shared" si="143"/>
        <v>#NUM!</v>
      </c>
      <c r="BI3026" t="e">
        <f>VLOOKUP(H3026,Sheet2!$A$1:$B$270,2,FALSE)</f>
        <v>#N/A</v>
      </c>
    </row>
    <row r="3027" spans="15:61">
      <c r="O3027" s="57"/>
      <c r="P3027" s="57"/>
      <c r="AO3027" s="57"/>
      <c r="AP3027" s="57"/>
      <c r="BA3027" s="57"/>
      <c r="BF3027" s="6" t="e">
        <f t="shared" si="141"/>
        <v>#NUM!</v>
      </c>
      <c r="BG3027" t="e">
        <f t="shared" si="142"/>
        <v>#NUM!</v>
      </c>
      <c r="BH3027" t="e">
        <f t="shared" si="143"/>
        <v>#NUM!</v>
      </c>
      <c r="BI3027" t="e">
        <f>VLOOKUP(H3027,Sheet2!$A$1:$B$270,2,FALSE)</f>
        <v>#N/A</v>
      </c>
    </row>
    <row r="3028" spans="15:61">
      <c r="O3028" s="57"/>
      <c r="P3028" s="57"/>
      <c r="AP3028" s="57"/>
      <c r="BA3028" s="57"/>
      <c r="BF3028" s="6" t="e">
        <f t="shared" si="141"/>
        <v>#NUM!</v>
      </c>
      <c r="BG3028" t="e">
        <f t="shared" si="142"/>
        <v>#NUM!</v>
      </c>
      <c r="BH3028" t="e">
        <f t="shared" si="143"/>
        <v>#NUM!</v>
      </c>
      <c r="BI3028" t="e">
        <f>VLOOKUP(H3028,Sheet2!$A$1:$B$270,2,FALSE)</f>
        <v>#N/A</v>
      </c>
    </row>
    <row r="3029" spans="15:61">
      <c r="O3029" s="57"/>
      <c r="P3029" s="57"/>
      <c r="AP3029" s="57"/>
      <c r="BA3029" s="57"/>
      <c r="BF3029" s="6" t="e">
        <f t="shared" si="141"/>
        <v>#NUM!</v>
      </c>
      <c r="BG3029" t="e">
        <f t="shared" si="142"/>
        <v>#NUM!</v>
      </c>
      <c r="BH3029" t="e">
        <f t="shared" si="143"/>
        <v>#NUM!</v>
      </c>
      <c r="BI3029" t="e">
        <f>VLOOKUP(H3029,Sheet2!$A$1:$B$270,2,FALSE)</f>
        <v>#N/A</v>
      </c>
    </row>
    <row r="3030" spans="15:61">
      <c r="O3030" s="57"/>
      <c r="P3030" s="57"/>
      <c r="AP3030" s="57"/>
      <c r="BA3030" s="57"/>
      <c r="BF3030" s="6" t="e">
        <f t="shared" si="141"/>
        <v>#NUM!</v>
      </c>
      <c r="BG3030" t="e">
        <f t="shared" si="142"/>
        <v>#NUM!</v>
      </c>
      <c r="BH3030" t="e">
        <f t="shared" si="143"/>
        <v>#NUM!</v>
      </c>
      <c r="BI3030" t="e">
        <f>VLOOKUP(H3030,Sheet2!$A$1:$B$270,2,FALSE)</f>
        <v>#N/A</v>
      </c>
    </row>
    <row r="3031" spans="15:61">
      <c r="O3031" s="57"/>
      <c r="P3031" s="57"/>
      <c r="AO3031" s="57"/>
      <c r="AP3031" s="57"/>
      <c r="BA3031" s="57"/>
      <c r="BF3031" s="6" t="e">
        <f t="shared" si="141"/>
        <v>#NUM!</v>
      </c>
      <c r="BG3031" t="e">
        <f t="shared" si="142"/>
        <v>#NUM!</v>
      </c>
      <c r="BH3031" t="e">
        <f t="shared" si="143"/>
        <v>#NUM!</v>
      </c>
      <c r="BI3031" t="e">
        <f>VLOOKUP(H3031,Sheet2!$A$1:$B$270,2,FALSE)</f>
        <v>#N/A</v>
      </c>
    </row>
    <row r="3032" spans="15:61">
      <c r="O3032" s="57"/>
      <c r="P3032" s="57"/>
      <c r="AO3032" s="57"/>
      <c r="AP3032" s="57"/>
      <c r="BA3032" s="57"/>
      <c r="BF3032" s="6" t="e">
        <f t="shared" si="141"/>
        <v>#NUM!</v>
      </c>
      <c r="BG3032" t="e">
        <f t="shared" si="142"/>
        <v>#NUM!</v>
      </c>
      <c r="BH3032" t="e">
        <f t="shared" si="143"/>
        <v>#NUM!</v>
      </c>
      <c r="BI3032" t="e">
        <f>VLOOKUP(H3032,Sheet2!$A$1:$B$270,2,FALSE)</f>
        <v>#N/A</v>
      </c>
    </row>
    <row r="3033" spans="15:61">
      <c r="O3033" s="57"/>
      <c r="P3033" s="57"/>
      <c r="AO3033" s="57"/>
      <c r="BF3033" s="6" t="e">
        <f t="shared" si="141"/>
        <v>#NUM!</v>
      </c>
      <c r="BG3033" t="e">
        <f t="shared" si="142"/>
        <v>#NUM!</v>
      </c>
      <c r="BH3033" t="e">
        <f t="shared" si="143"/>
        <v>#NUM!</v>
      </c>
      <c r="BI3033" t="e">
        <f>VLOOKUP(H3033,Sheet2!$A$1:$B$270,2,FALSE)</f>
        <v>#N/A</v>
      </c>
    </row>
    <row r="3034" spans="15:61">
      <c r="O3034" s="57"/>
      <c r="P3034" s="57"/>
      <c r="AP3034" s="57"/>
      <c r="BA3034" s="57"/>
      <c r="BF3034" s="6" t="e">
        <f t="shared" si="141"/>
        <v>#NUM!</v>
      </c>
      <c r="BG3034" t="e">
        <f t="shared" si="142"/>
        <v>#NUM!</v>
      </c>
      <c r="BH3034" t="e">
        <f t="shared" si="143"/>
        <v>#NUM!</v>
      </c>
      <c r="BI3034" t="e">
        <f>VLOOKUP(H3034,Sheet2!$A$1:$B$270,2,FALSE)</f>
        <v>#N/A</v>
      </c>
    </row>
    <row r="3035" spans="15:61">
      <c r="O3035" s="57"/>
      <c r="P3035" s="57"/>
      <c r="AO3035" s="57"/>
      <c r="AP3035" s="57"/>
      <c r="BA3035" s="57"/>
      <c r="BF3035" s="6" t="e">
        <f t="shared" si="141"/>
        <v>#NUM!</v>
      </c>
      <c r="BG3035" t="e">
        <f t="shared" si="142"/>
        <v>#NUM!</v>
      </c>
      <c r="BH3035" t="e">
        <f t="shared" si="143"/>
        <v>#NUM!</v>
      </c>
      <c r="BI3035" t="e">
        <f>VLOOKUP(H3035,Sheet2!$A$1:$B$270,2,FALSE)</f>
        <v>#N/A</v>
      </c>
    </row>
    <row r="3036" spans="15:61">
      <c r="O3036" s="57"/>
      <c r="P3036" s="57"/>
      <c r="BA3036" s="57"/>
      <c r="BF3036" s="6" t="e">
        <f t="shared" si="141"/>
        <v>#NUM!</v>
      </c>
      <c r="BG3036" t="e">
        <f t="shared" si="142"/>
        <v>#NUM!</v>
      </c>
      <c r="BH3036" t="e">
        <f t="shared" si="143"/>
        <v>#NUM!</v>
      </c>
      <c r="BI3036" t="e">
        <f>VLOOKUP(H3036,Sheet2!$A$1:$B$270,2,FALSE)</f>
        <v>#N/A</v>
      </c>
    </row>
    <row r="3037" spans="15:61">
      <c r="O3037" s="57"/>
      <c r="P3037" s="57"/>
      <c r="AP3037" s="57"/>
      <c r="BA3037" s="57"/>
      <c r="BF3037" s="6" t="e">
        <f t="shared" si="141"/>
        <v>#NUM!</v>
      </c>
      <c r="BG3037" t="e">
        <f t="shared" si="142"/>
        <v>#NUM!</v>
      </c>
      <c r="BH3037" t="e">
        <f t="shared" si="143"/>
        <v>#NUM!</v>
      </c>
      <c r="BI3037" t="e">
        <f>VLOOKUP(H3037,Sheet2!$A$1:$B$270,2,FALSE)</f>
        <v>#N/A</v>
      </c>
    </row>
    <row r="3038" spans="15:61">
      <c r="O3038" s="57"/>
      <c r="P3038" s="57"/>
      <c r="AP3038" s="57"/>
      <c r="BA3038" s="57"/>
      <c r="BF3038" s="6" t="e">
        <f t="shared" si="141"/>
        <v>#NUM!</v>
      </c>
      <c r="BG3038" t="e">
        <f t="shared" si="142"/>
        <v>#NUM!</v>
      </c>
      <c r="BH3038" t="e">
        <f t="shared" si="143"/>
        <v>#NUM!</v>
      </c>
      <c r="BI3038" t="e">
        <f>VLOOKUP(H3038,Sheet2!$A$1:$B$270,2,FALSE)</f>
        <v>#N/A</v>
      </c>
    </row>
    <row r="3039" spans="15:61">
      <c r="O3039" s="57"/>
      <c r="P3039" s="57"/>
      <c r="BA3039" s="57"/>
      <c r="BF3039" s="6" t="e">
        <f t="shared" si="141"/>
        <v>#NUM!</v>
      </c>
      <c r="BG3039" t="e">
        <f t="shared" si="142"/>
        <v>#NUM!</v>
      </c>
      <c r="BH3039" t="e">
        <f t="shared" si="143"/>
        <v>#NUM!</v>
      </c>
      <c r="BI3039" t="e">
        <f>VLOOKUP(H3039,Sheet2!$A$1:$B$270,2,FALSE)</f>
        <v>#N/A</v>
      </c>
    </row>
    <row r="3040" spans="15:61">
      <c r="O3040" s="57"/>
      <c r="P3040" s="57"/>
      <c r="AO3040" s="57"/>
      <c r="AP3040" s="57"/>
      <c r="BA3040" s="57"/>
      <c r="BF3040" s="6" t="e">
        <f t="shared" si="141"/>
        <v>#NUM!</v>
      </c>
      <c r="BG3040" t="e">
        <f t="shared" si="142"/>
        <v>#NUM!</v>
      </c>
      <c r="BH3040" t="e">
        <f t="shared" si="143"/>
        <v>#NUM!</v>
      </c>
      <c r="BI3040" t="e">
        <f>VLOOKUP(H3040,Sheet2!$A$1:$B$270,2,FALSE)</f>
        <v>#N/A</v>
      </c>
    </row>
    <row r="3041" spans="15:61">
      <c r="O3041" s="57"/>
      <c r="P3041" s="57"/>
      <c r="AO3041" s="57"/>
      <c r="BA3041" s="57"/>
      <c r="BF3041" s="6" t="e">
        <f t="shared" si="141"/>
        <v>#NUM!</v>
      </c>
      <c r="BG3041" t="e">
        <f t="shared" si="142"/>
        <v>#NUM!</v>
      </c>
      <c r="BH3041" t="e">
        <f t="shared" si="143"/>
        <v>#NUM!</v>
      </c>
      <c r="BI3041" t="e">
        <f>VLOOKUP(H3041,Sheet2!$A$1:$B$270,2,FALSE)</f>
        <v>#N/A</v>
      </c>
    </row>
    <row r="3042" spans="15:61">
      <c r="O3042" s="57"/>
      <c r="P3042" s="57"/>
      <c r="AP3042" s="57"/>
      <c r="BA3042" s="57"/>
      <c r="BF3042" s="6" t="e">
        <f t="shared" si="141"/>
        <v>#NUM!</v>
      </c>
      <c r="BG3042" t="e">
        <f t="shared" si="142"/>
        <v>#NUM!</v>
      </c>
      <c r="BH3042" t="e">
        <f t="shared" si="143"/>
        <v>#NUM!</v>
      </c>
      <c r="BI3042" t="e">
        <f>VLOOKUP(H3042,Sheet2!$A$1:$B$270,2,FALSE)</f>
        <v>#N/A</v>
      </c>
    </row>
    <row r="3043" spans="15:61">
      <c r="O3043" s="57"/>
      <c r="P3043" s="57"/>
      <c r="AO3043" s="57"/>
      <c r="BA3043" s="57"/>
      <c r="BF3043" s="6" t="e">
        <f t="shared" si="141"/>
        <v>#NUM!</v>
      </c>
      <c r="BG3043" t="e">
        <f t="shared" si="142"/>
        <v>#NUM!</v>
      </c>
      <c r="BH3043" t="e">
        <f t="shared" si="143"/>
        <v>#NUM!</v>
      </c>
      <c r="BI3043" t="e">
        <f>VLOOKUP(H3043,Sheet2!$A$1:$B$270,2,FALSE)</f>
        <v>#N/A</v>
      </c>
    </row>
    <row r="3044" spans="15:61">
      <c r="O3044" s="57"/>
      <c r="P3044" s="57"/>
      <c r="AP3044" s="57"/>
      <c r="BA3044" s="57"/>
      <c r="BF3044" s="6" t="e">
        <f t="shared" si="141"/>
        <v>#NUM!</v>
      </c>
      <c r="BG3044" t="e">
        <f t="shared" si="142"/>
        <v>#NUM!</v>
      </c>
      <c r="BH3044" t="e">
        <f t="shared" si="143"/>
        <v>#NUM!</v>
      </c>
      <c r="BI3044" t="e">
        <f>VLOOKUP(H3044,Sheet2!$A$1:$B$270,2,FALSE)</f>
        <v>#N/A</v>
      </c>
    </row>
    <row r="3045" spans="15:61">
      <c r="O3045" s="57"/>
      <c r="P3045" s="57"/>
      <c r="AO3045" s="57"/>
      <c r="AP3045" s="57"/>
      <c r="BA3045" s="57"/>
      <c r="BF3045" s="6" t="e">
        <f t="shared" si="141"/>
        <v>#NUM!</v>
      </c>
      <c r="BG3045" t="e">
        <f t="shared" si="142"/>
        <v>#NUM!</v>
      </c>
      <c r="BH3045" t="e">
        <f t="shared" si="143"/>
        <v>#NUM!</v>
      </c>
      <c r="BI3045" t="e">
        <f>VLOOKUP(H3045,Sheet2!$A$1:$B$270,2,FALSE)</f>
        <v>#N/A</v>
      </c>
    </row>
    <row r="3046" spans="15:61">
      <c r="O3046" s="57"/>
      <c r="P3046" s="57"/>
      <c r="AP3046" s="57"/>
      <c r="BA3046" s="57"/>
      <c r="BF3046" s="6" t="e">
        <f t="shared" si="141"/>
        <v>#NUM!</v>
      </c>
      <c r="BG3046" t="e">
        <f t="shared" si="142"/>
        <v>#NUM!</v>
      </c>
      <c r="BH3046" t="e">
        <f t="shared" si="143"/>
        <v>#NUM!</v>
      </c>
      <c r="BI3046" t="e">
        <f>VLOOKUP(H3046,Sheet2!$A$1:$B$270,2,FALSE)</f>
        <v>#N/A</v>
      </c>
    </row>
    <row r="3047" spans="15:61">
      <c r="O3047" s="57"/>
      <c r="P3047" s="57"/>
      <c r="AO3047" s="57"/>
      <c r="AP3047" s="57"/>
      <c r="BA3047" s="57"/>
      <c r="BF3047" s="6" t="e">
        <f t="shared" si="141"/>
        <v>#NUM!</v>
      </c>
      <c r="BG3047" t="e">
        <f t="shared" si="142"/>
        <v>#NUM!</v>
      </c>
      <c r="BH3047" t="e">
        <f t="shared" si="143"/>
        <v>#NUM!</v>
      </c>
      <c r="BI3047" t="e">
        <f>VLOOKUP(H3047,Sheet2!$A$1:$B$270,2,FALSE)</f>
        <v>#N/A</v>
      </c>
    </row>
    <row r="3048" spans="15:61">
      <c r="O3048" s="57"/>
      <c r="P3048" s="57"/>
      <c r="AO3048" s="57"/>
      <c r="AP3048" s="57"/>
      <c r="BA3048" s="57"/>
      <c r="BF3048" s="6" t="e">
        <f t="shared" si="141"/>
        <v>#NUM!</v>
      </c>
      <c r="BG3048" t="e">
        <f t="shared" si="142"/>
        <v>#NUM!</v>
      </c>
      <c r="BH3048" t="e">
        <f t="shared" si="143"/>
        <v>#NUM!</v>
      </c>
      <c r="BI3048" t="e">
        <f>VLOOKUP(H3048,Sheet2!$A$1:$B$270,2,FALSE)</f>
        <v>#N/A</v>
      </c>
    </row>
    <row r="3049" spans="15:61">
      <c r="O3049" s="57"/>
      <c r="P3049" s="57"/>
      <c r="AP3049" s="57"/>
      <c r="BA3049" s="57"/>
      <c r="BF3049" s="6" t="e">
        <f t="shared" si="141"/>
        <v>#NUM!</v>
      </c>
      <c r="BG3049" t="e">
        <f t="shared" si="142"/>
        <v>#NUM!</v>
      </c>
      <c r="BH3049" t="e">
        <f t="shared" si="143"/>
        <v>#NUM!</v>
      </c>
      <c r="BI3049" t="e">
        <f>VLOOKUP(H3049,Sheet2!$A$1:$B$270,2,FALSE)</f>
        <v>#N/A</v>
      </c>
    </row>
    <row r="3050" spans="15:61">
      <c r="O3050" s="57"/>
      <c r="P3050" s="57"/>
      <c r="AO3050" s="57"/>
      <c r="AP3050" s="57"/>
      <c r="BA3050" s="57"/>
      <c r="BF3050" s="6" t="e">
        <f t="shared" si="141"/>
        <v>#NUM!</v>
      </c>
      <c r="BG3050" t="e">
        <f t="shared" si="142"/>
        <v>#NUM!</v>
      </c>
      <c r="BH3050" t="e">
        <f t="shared" si="143"/>
        <v>#NUM!</v>
      </c>
      <c r="BI3050" t="e">
        <f>VLOOKUP(H3050,Sheet2!$A$1:$B$270,2,FALSE)</f>
        <v>#N/A</v>
      </c>
    </row>
    <row r="3051" spans="15:61">
      <c r="O3051" s="57"/>
      <c r="P3051" s="57"/>
      <c r="AP3051" s="57"/>
      <c r="BA3051" s="57"/>
      <c r="BF3051" s="6" t="e">
        <f t="shared" si="141"/>
        <v>#NUM!</v>
      </c>
      <c r="BG3051" t="e">
        <f t="shared" si="142"/>
        <v>#NUM!</v>
      </c>
      <c r="BH3051" t="e">
        <f t="shared" si="143"/>
        <v>#NUM!</v>
      </c>
      <c r="BI3051" t="e">
        <f>VLOOKUP(H3051,Sheet2!$A$1:$B$270,2,FALSE)</f>
        <v>#N/A</v>
      </c>
    </row>
    <row r="3052" spans="15:61">
      <c r="O3052" s="57"/>
      <c r="P3052" s="57"/>
      <c r="BA3052" s="57"/>
      <c r="BF3052" s="6" t="e">
        <f t="shared" si="141"/>
        <v>#NUM!</v>
      </c>
      <c r="BG3052" t="e">
        <f t="shared" si="142"/>
        <v>#NUM!</v>
      </c>
      <c r="BH3052" t="e">
        <f t="shared" si="143"/>
        <v>#NUM!</v>
      </c>
      <c r="BI3052" t="e">
        <f>VLOOKUP(H3052,Sheet2!$A$1:$B$270,2,FALSE)</f>
        <v>#N/A</v>
      </c>
    </row>
    <row r="3053" spans="15:61">
      <c r="O3053" s="57"/>
      <c r="P3053" s="57"/>
      <c r="AP3053" s="57"/>
      <c r="BA3053" s="57"/>
      <c r="BF3053" s="6" t="e">
        <f t="shared" si="141"/>
        <v>#NUM!</v>
      </c>
      <c r="BG3053" t="e">
        <f t="shared" si="142"/>
        <v>#NUM!</v>
      </c>
      <c r="BH3053" t="e">
        <f t="shared" si="143"/>
        <v>#NUM!</v>
      </c>
      <c r="BI3053" t="e">
        <f>VLOOKUP(H3053,Sheet2!$A$1:$B$270,2,FALSE)</f>
        <v>#N/A</v>
      </c>
    </row>
    <row r="3054" spans="15:61">
      <c r="O3054" s="57"/>
      <c r="P3054" s="57"/>
      <c r="BA3054" s="57"/>
      <c r="BF3054" s="6" t="e">
        <f t="shared" si="141"/>
        <v>#NUM!</v>
      </c>
      <c r="BG3054" t="e">
        <f t="shared" si="142"/>
        <v>#NUM!</v>
      </c>
      <c r="BH3054" t="e">
        <f t="shared" si="143"/>
        <v>#NUM!</v>
      </c>
      <c r="BI3054" t="e">
        <f>VLOOKUP(H3054,Sheet2!$A$1:$B$270,2,FALSE)</f>
        <v>#N/A</v>
      </c>
    </row>
    <row r="3055" spans="15:61">
      <c r="O3055" s="57"/>
      <c r="P3055" s="57"/>
      <c r="AP3055" s="57"/>
      <c r="BA3055" s="57"/>
      <c r="BF3055" s="6" t="e">
        <f t="shared" si="141"/>
        <v>#NUM!</v>
      </c>
      <c r="BG3055" t="e">
        <f t="shared" si="142"/>
        <v>#NUM!</v>
      </c>
      <c r="BH3055" t="e">
        <f t="shared" si="143"/>
        <v>#NUM!</v>
      </c>
      <c r="BI3055" t="e">
        <f>VLOOKUP(H3055,Sheet2!$A$1:$B$270,2,FALSE)</f>
        <v>#N/A</v>
      </c>
    </row>
    <row r="3056" spans="15:61">
      <c r="O3056" s="57"/>
      <c r="P3056" s="57"/>
      <c r="AP3056" s="57"/>
      <c r="BA3056" s="57"/>
      <c r="BF3056" s="6" t="e">
        <f t="shared" si="141"/>
        <v>#NUM!</v>
      </c>
      <c r="BG3056" t="e">
        <f t="shared" si="142"/>
        <v>#NUM!</v>
      </c>
      <c r="BH3056" t="e">
        <f t="shared" si="143"/>
        <v>#NUM!</v>
      </c>
      <c r="BI3056" t="e">
        <f>VLOOKUP(H3056,Sheet2!$A$1:$B$270,2,FALSE)</f>
        <v>#N/A</v>
      </c>
    </row>
    <row r="3057" spans="15:61">
      <c r="O3057" s="57"/>
      <c r="P3057" s="57"/>
      <c r="AP3057" s="57"/>
      <c r="BA3057" s="57"/>
      <c r="BF3057" s="6" t="e">
        <f t="shared" si="141"/>
        <v>#NUM!</v>
      </c>
      <c r="BG3057" t="e">
        <f t="shared" si="142"/>
        <v>#NUM!</v>
      </c>
      <c r="BH3057" t="e">
        <f t="shared" si="143"/>
        <v>#NUM!</v>
      </c>
      <c r="BI3057" t="e">
        <f>VLOOKUP(H3057,Sheet2!$A$1:$B$270,2,FALSE)</f>
        <v>#N/A</v>
      </c>
    </row>
    <row r="3058" spans="15:61">
      <c r="O3058" s="57"/>
      <c r="P3058" s="57"/>
      <c r="BA3058" s="57"/>
      <c r="BF3058" s="6" t="e">
        <f t="shared" si="141"/>
        <v>#NUM!</v>
      </c>
      <c r="BG3058" t="e">
        <f t="shared" si="142"/>
        <v>#NUM!</v>
      </c>
      <c r="BH3058" t="e">
        <f t="shared" si="143"/>
        <v>#NUM!</v>
      </c>
      <c r="BI3058" t="e">
        <f>VLOOKUP(H3058,Sheet2!$A$1:$B$270,2,FALSE)</f>
        <v>#N/A</v>
      </c>
    </row>
    <row r="3059" spans="15:61">
      <c r="O3059" s="57"/>
      <c r="P3059" s="57"/>
      <c r="AP3059" s="57"/>
      <c r="BA3059" s="57"/>
      <c r="BF3059" s="6" t="e">
        <f t="shared" si="141"/>
        <v>#NUM!</v>
      </c>
      <c r="BG3059" t="e">
        <f t="shared" si="142"/>
        <v>#NUM!</v>
      </c>
      <c r="BH3059" t="e">
        <f t="shared" si="143"/>
        <v>#NUM!</v>
      </c>
      <c r="BI3059" t="e">
        <f>VLOOKUP(H3059,Sheet2!$A$1:$B$270,2,FALSE)</f>
        <v>#N/A</v>
      </c>
    </row>
    <row r="3060" spans="15:61">
      <c r="O3060" s="57"/>
      <c r="P3060" s="57"/>
      <c r="AO3060" s="57"/>
      <c r="AP3060" s="57"/>
      <c r="BA3060" s="57"/>
      <c r="BF3060" s="6" t="e">
        <f t="shared" si="141"/>
        <v>#NUM!</v>
      </c>
      <c r="BG3060" t="e">
        <f t="shared" si="142"/>
        <v>#NUM!</v>
      </c>
      <c r="BH3060" t="e">
        <f t="shared" si="143"/>
        <v>#NUM!</v>
      </c>
      <c r="BI3060" t="e">
        <f>VLOOKUP(H3060,Sheet2!$A$1:$B$270,2,FALSE)</f>
        <v>#N/A</v>
      </c>
    </row>
    <row r="3061" spans="15:61">
      <c r="O3061" s="57"/>
      <c r="P3061" s="57"/>
      <c r="AO3061" s="57"/>
      <c r="AP3061" s="57"/>
      <c r="BA3061" s="57"/>
      <c r="BF3061" s="6" t="e">
        <f t="shared" si="141"/>
        <v>#NUM!</v>
      </c>
      <c r="BG3061" t="e">
        <f t="shared" si="142"/>
        <v>#NUM!</v>
      </c>
      <c r="BH3061" t="e">
        <f t="shared" si="143"/>
        <v>#NUM!</v>
      </c>
      <c r="BI3061" t="e">
        <f>VLOOKUP(H3061,Sheet2!$A$1:$B$270,2,FALSE)</f>
        <v>#N/A</v>
      </c>
    </row>
    <row r="3062" spans="15:61">
      <c r="O3062" s="57"/>
      <c r="P3062" s="57"/>
      <c r="AP3062" s="57"/>
      <c r="BA3062" s="57"/>
      <c r="BF3062" s="6" t="e">
        <f t="shared" si="141"/>
        <v>#NUM!</v>
      </c>
      <c r="BG3062" t="e">
        <f t="shared" si="142"/>
        <v>#NUM!</v>
      </c>
      <c r="BH3062" t="e">
        <f t="shared" si="143"/>
        <v>#NUM!</v>
      </c>
      <c r="BI3062" t="e">
        <f>VLOOKUP(H3062,Sheet2!$A$1:$B$270,2,FALSE)</f>
        <v>#N/A</v>
      </c>
    </row>
    <row r="3063" spans="15:61">
      <c r="O3063" s="57"/>
      <c r="P3063" s="57"/>
      <c r="BA3063" s="57"/>
      <c r="BF3063" s="6" t="e">
        <f t="shared" si="141"/>
        <v>#NUM!</v>
      </c>
      <c r="BG3063" t="e">
        <f t="shared" si="142"/>
        <v>#NUM!</v>
      </c>
      <c r="BH3063" t="e">
        <f t="shared" si="143"/>
        <v>#NUM!</v>
      </c>
      <c r="BI3063" t="e">
        <f>VLOOKUP(H3063,Sheet2!$A$1:$B$270,2,FALSE)</f>
        <v>#N/A</v>
      </c>
    </row>
    <row r="3064" spans="15:61">
      <c r="O3064" s="57"/>
      <c r="P3064" s="57"/>
      <c r="AP3064" s="57"/>
      <c r="BA3064" s="57"/>
      <c r="BF3064" s="6" t="e">
        <f t="shared" si="141"/>
        <v>#NUM!</v>
      </c>
      <c r="BG3064" t="e">
        <f t="shared" si="142"/>
        <v>#NUM!</v>
      </c>
      <c r="BH3064" t="e">
        <f t="shared" si="143"/>
        <v>#NUM!</v>
      </c>
      <c r="BI3064" t="e">
        <f>VLOOKUP(H3064,Sheet2!$A$1:$B$270,2,FALSE)</f>
        <v>#N/A</v>
      </c>
    </row>
    <row r="3065" spans="15:61">
      <c r="O3065" s="57"/>
      <c r="P3065" s="57"/>
      <c r="AO3065" s="57"/>
      <c r="AP3065" s="57"/>
      <c r="BA3065" s="57"/>
      <c r="BF3065" s="6" t="e">
        <f t="shared" si="141"/>
        <v>#NUM!</v>
      </c>
      <c r="BG3065" t="e">
        <f t="shared" si="142"/>
        <v>#NUM!</v>
      </c>
      <c r="BH3065" t="e">
        <f t="shared" si="143"/>
        <v>#NUM!</v>
      </c>
      <c r="BI3065" t="e">
        <f>VLOOKUP(H3065,Sheet2!$A$1:$B$270,2,FALSE)</f>
        <v>#N/A</v>
      </c>
    </row>
    <row r="3066" spans="15:61">
      <c r="O3066" s="57"/>
      <c r="P3066" s="57"/>
      <c r="AP3066" s="57"/>
      <c r="BA3066" s="57"/>
      <c r="BF3066" s="6" t="e">
        <f t="shared" si="141"/>
        <v>#NUM!</v>
      </c>
      <c r="BG3066" t="e">
        <f t="shared" si="142"/>
        <v>#NUM!</v>
      </c>
      <c r="BH3066" t="e">
        <f t="shared" si="143"/>
        <v>#NUM!</v>
      </c>
      <c r="BI3066" t="e">
        <f>VLOOKUP(H3066,Sheet2!$A$1:$B$270,2,FALSE)</f>
        <v>#N/A</v>
      </c>
    </row>
    <row r="3067" spans="15:61">
      <c r="O3067" s="57"/>
      <c r="P3067" s="57"/>
      <c r="AO3067" s="57"/>
      <c r="BA3067" s="57"/>
      <c r="BF3067" s="6" t="e">
        <f t="shared" si="141"/>
        <v>#NUM!</v>
      </c>
      <c r="BG3067" t="e">
        <f t="shared" si="142"/>
        <v>#NUM!</v>
      </c>
      <c r="BH3067" t="e">
        <f t="shared" si="143"/>
        <v>#NUM!</v>
      </c>
      <c r="BI3067" t="e">
        <f>VLOOKUP(H3067,Sheet2!$A$1:$B$270,2,FALSE)</f>
        <v>#N/A</v>
      </c>
    </row>
    <row r="3068" spans="15:61">
      <c r="O3068" s="57"/>
      <c r="P3068" s="57"/>
      <c r="AP3068" s="57"/>
      <c r="BA3068" s="57"/>
      <c r="BF3068" s="6" t="e">
        <f t="shared" si="141"/>
        <v>#NUM!</v>
      </c>
      <c r="BG3068" t="e">
        <f t="shared" si="142"/>
        <v>#NUM!</v>
      </c>
      <c r="BH3068" t="e">
        <f t="shared" si="143"/>
        <v>#NUM!</v>
      </c>
      <c r="BI3068" t="e">
        <f>VLOOKUP(H3068,Sheet2!$A$1:$B$270,2,FALSE)</f>
        <v>#N/A</v>
      </c>
    </row>
    <row r="3069" spans="15:61">
      <c r="O3069" s="57"/>
      <c r="P3069" s="57"/>
      <c r="AO3069" s="57"/>
      <c r="AP3069" s="57"/>
      <c r="BA3069" s="57"/>
      <c r="BF3069" s="6" t="e">
        <f t="shared" si="141"/>
        <v>#NUM!</v>
      </c>
      <c r="BG3069" t="e">
        <f t="shared" si="142"/>
        <v>#NUM!</v>
      </c>
      <c r="BH3069" t="e">
        <f t="shared" si="143"/>
        <v>#NUM!</v>
      </c>
      <c r="BI3069" t="e">
        <f>VLOOKUP(H3069,Sheet2!$A$1:$B$270,2,FALSE)</f>
        <v>#N/A</v>
      </c>
    </row>
    <row r="3070" spans="15:61">
      <c r="O3070" s="57"/>
      <c r="P3070" s="57"/>
      <c r="AP3070" s="57"/>
      <c r="BA3070" s="57"/>
      <c r="BF3070" s="6" t="e">
        <f t="shared" si="141"/>
        <v>#NUM!</v>
      </c>
      <c r="BG3070" t="e">
        <f t="shared" si="142"/>
        <v>#NUM!</v>
      </c>
      <c r="BH3070" t="e">
        <f t="shared" si="143"/>
        <v>#NUM!</v>
      </c>
      <c r="BI3070" t="e">
        <f>VLOOKUP(H3070,Sheet2!$A$1:$B$270,2,FALSE)</f>
        <v>#N/A</v>
      </c>
    </row>
    <row r="3071" spans="15:61">
      <c r="O3071" s="57"/>
      <c r="P3071" s="57"/>
      <c r="AO3071" s="57"/>
      <c r="BA3071" s="57"/>
      <c r="BF3071" s="6" t="e">
        <f t="shared" si="141"/>
        <v>#NUM!</v>
      </c>
      <c r="BG3071" t="e">
        <f t="shared" si="142"/>
        <v>#NUM!</v>
      </c>
      <c r="BH3071" t="e">
        <f t="shared" si="143"/>
        <v>#NUM!</v>
      </c>
      <c r="BI3071" t="e">
        <f>VLOOKUP(H3071,Sheet2!$A$1:$B$270,2,FALSE)</f>
        <v>#N/A</v>
      </c>
    </row>
    <row r="3072" spans="15:61">
      <c r="O3072" s="57"/>
      <c r="P3072" s="57"/>
      <c r="AO3072" s="57"/>
      <c r="AP3072" s="57"/>
      <c r="BA3072" s="57"/>
      <c r="BF3072" s="6" t="e">
        <f t="shared" si="141"/>
        <v>#NUM!</v>
      </c>
      <c r="BG3072" t="e">
        <f t="shared" si="142"/>
        <v>#NUM!</v>
      </c>
      <c r="BH3072" t="e">
        <f t="shared" si="143"/>
        <v>#NUM!</v>
      </c>
      <c r="BI3072" t="e">
        <f>VLOOKUP(H3072,Sheet2!$A$1:$B$270,2,FALSE)</f>
        <v>#N/A</v>
      </c>
    </row>
    <row r="3073" spans="15:61">
      <c r="O3073" s="57"/>
      <c r="P3073" s="57"/>
      <c r="AP3073" s="57"/>
      <c r="BA3073" s="57"/>
      <c r="BF3073" s="6" t="e">
        <f t="shared" si="141"/>
        <v>#NUM!</v>
      </c>
      <c r="BG3073" t="e">
        <f t="shared" si="142"/>
        <v>#NUM!</v>
      </c>
      <c r="BH3073" t="e">
        <f t="shared" si="143"/>
        <v>#NUM!</v>
      </c>
      <c r="BI3073" t="e">
        <f>VLOOKUP(H3073,Sheet2!$A$1:$B$270,2,FALSE)</f>
        <v>#N/A</v>
      </c>
    </row>
    <row r="3074" spans="15:61">
      <c r="O3074" s="57"/>
      <c r="P3074" s="57"/>
      <c r="AO3074" s="57"/>
      <c r="AP3074" s="57"/>
      <c r="BA3074" s="57"/>
      <c r="BF3074" s="6" t="e">
        <f t="shared" si="141"/>
        <v>#NUM!</v>
      </c>
      <c r="BG3074" t="e">
        <f t="shared" si="142"/>
        <v>#NUM!</v>
      </c>
      <c r="BH3074" t="e">
        <f t="shared" si="143"/>
        <v>#NUM!</v>
      </c>
      <c r="BI3074" t="e">
        <f>VLOOKUP(H3074,Sheet2!$A$1:$B$270,2,FALSE)</f>
        <v>#N/A</v>
      </c>
    </row>
    <row r="3075" spans="15:61">
      <c r="O3075" s="57"/>
      <c r="P3075" s="57"/>
      <c r="AO3075" s="57"/>
      <c r="AP3075" s="57"/>
      <c r="BA3075" s="57"/>
      <c r="BF3075" s="6" t="e">
        <f t="shared" ref="BF3075:BF3138" si="144">DATE(BC3075,BD3075,BE3075)</f>
        <v>#NUM!</v>
      </c>
      <c r="BG3075" t="e">
        <f t="shared" ref="BG3075:BG3138" si="145">BF3075-BA3075</f>
        <v>#NUM!</v>
      </c>
      <c r="BH3075" t="e">
        <f t="shared" ref="BH3075:BH3138" si="146">IF(BG3075=1,"COMPLY",IF(BG3075&lt;1,"COMPLY","NOT COMPLY"))</f>
        <v>#NUM!</v>
      </c>
      <c r="BI3075" t="e">
        <f>VLOOKUP(H3075,Sheet2!$A$1:$B$270,2,FALSE)</f>
        <v>#N/A</v>
      </c>
    </row>
    <row r="3076" spans="15:61">
      <c r="O3076" s="57"/>
      <c r="P3076" s="57"/>
      <c r="AO3076" s="57"/>
      <c r="AP3076" s="57"/>
      <c r="BA3076" s="57"/>
      <c r="BF3076" s="6" t="e">
        <f t="shared" si="144"/>
        <v>#NUM!</v>
      </c>
      <c r="BG3076" t="e">
        <f t="shared" si="145"/>
        <v>#NUM!</v>
      </c>
      <c r="BH3076" t="e">
        <f t="shared" si="146"/>
        <v>#NUM!</v>
      </c>
      <c r="BI3076" t="e">
        <f>VLOOKUP(H3076,Sheet2!$A$1:$B$270,2,FALSE)</f>
        <v>#N/A</v>
      </c>
    </row>
    <row r="3077" spans="15:61">
      <c r="O3077" s="57"/>
      <c r="P3077" s="57"/>
      <c r="AP3077" s="57"/>
      <c r="BA3077" s="57"/>
      <c r="BF3077" s="6" t="e">
        <f t="shared" si="144"/>
        <v>#NUM!</v>
      </c>
      <c r="BG3077" t="e">
        <f t="shared" si="145"/>
        <v>#NUM!</v>
      </c>
      <c r="BH3077" t="e">
        <f t="shared" si="146"/>
        <v>#NUM!</v>
      </c>
      <c r="BI3077" t="e">
        <f>VLOOKUP(H3077,Sheet2!$A$1:$B$270,2,FALSE)</f>
        <v>#N/A</v>
      </c>
    </row>
    <row r="3078" spans="15:61">
      <c r="O3078" s="57"/>
      <c r="P3078" s="57"/>
      <c r="AP3078" s="57"/>
      <c r="BA3078" s="57"/>
      <c r="BF3078" s="6" t="e">
        <f t="shared" si="144"/>
        <v>#NUM!</v>
      </c>
      <c r="BG3078" t="e">
        <f t="shared" si="145"/>
        <v>#NUM!</v>
      </c>
      <c r="BH3078" t="e">
        <f t="shared" si="146"/>
        <v>#NUM!</v>
      </c>
      <c r="BI3078" t="e">
        <f>VLOOKUP(H3078,Sheet2!$A$1:$B$270,2,FALSE)</f>
        <v>#N/A</v>
      </c>
    </row>
    <row r="3079" spans="15:61">
      <c r="O3079" s="57"/>
      <c r="P3079" s="57"/>
      <c r="AO3079" s="57"/>
      <c r="AP3079" s="57"/>
      <c r="BA3079" s="57"/>
      <c r="BF3079" s="6" t="e">
        <f t="shared" si="144"/>
        <v>#NUM!</v>
      </c>
      <c r="BG3079" t="e">
        <f t="shared" si="145"/>
        <v>#NUM!</v>
      </c>
      <c r="BH3079" t="e">
        <f t="shared" si="146"/>
        <v>#NUM!</v>
      </c>
      <c r="BI3079" t="e">
        <f>VLOOKUP(H3079,Sheet2!$A$1:$B$270,2,FALSE)</f>
        <v>#N/A</v>
      </c>
    </row>
    <row r="3080" spans="15:61">
      <c r="O3080" s="57"/>
      <c r="P3080" s="57"/>
      <c r="AO3080" s="57"/>
      <c r="AP3080" s="57"/>
      <c r="BA3080" s="57"/>
      <c r="BF3080" s="6" t="e">
        <f t="shared" si="144"/>
        <v>#NUM!</v>
      </c>
      <c r="BG3080" t="e">
        <f t="shared" si="145"/>
        <v>#NUM!</v>
      </c>
      <c r="BH3080" t="e">
        <f t="shared" si="146"/>
        <v>#NUM!</v>
      </c>
      <c r="BI3080" t="e">
        <f>VLOOKUP(H3080,Sheet2!$A$1:$B$270,2,FALSE)</f>
        <v>#N/A</v>
      </c>
    </row>
    <row r="3081" spans="15:61">
      <c r="O3081" s="57"/>
      <c r="P3081" s="57"/>
      <c r="AP3081" s="57"/>
      <c r="BA3081" s="57"/>
      <c r="BF3081" s="6" t="e">
        <f t="shared" si="144"/>
        <v>#NUM!</v>
      </c>
      <c r="BG3081" t="e">
        <f t="shared" si="145"/>
        <v>#NUM!</v>
      </c>
      <c r="BH3081" t="e">
        <f t="shared" si="146"/>
        <v>#NUM!</v>
      </c>
      <c r="BI3081" t="e">
        <f>VLOOKUP(H3081,Sheet2!$A$1:$B$270,2,FALSE)</f>
        <v>#N/A</v>
      </c>
    </row>
    <row r="3082" spans="15:61">
      <c r="O3082" s="57"/>
      <c r="P3082" s="57"/>
      <c r="AP3082" s="57"/>
      <c r="BA3082" s="57"/>
      <c r="BF3082" s="6" t="e">
        <f t="shared" si="144"/>
        <v>#NUM!</v>
      </c>
      <c r="BG3082" t="e">
        <f t="shared" si="145"/>
        <v>#NUM!</v>
      </c>
      <c r="BH3082" t="e">
        <f t="shared" si="146"/>
        <v>#NUM!</v>
      </c>
      <c r="BI3082" t="e">
        <f>VLOOKUP(H3082,Sheet2!$A$1:$B$270,2,FALSE)</f>
        <v>#N/A</v>
      </c>
    </row>
    <row r="3083" spans="15:61">
      <c r="O3083" s="57"/>
      <c r="P3083" s="57"/>
      <c r="AP3083" s="57"/>
      <c r="BA3083" s="57"/>
      <c r="BF3083" s="6" t="e">
        <f t="shared" si="144"/>
        <v>#NUM!</v>
      </c>
      <c r="BG3083" t="e">
        <f t="shared" si="145"/>
        <v>#NUM!</v>
      </c>
      <c r="BH3083" t="e">
        <f t="shared" si="146"/>
        <v>#NUM!</v>
      </c>
      <c r="BI3083" t="e">
        <f>VLOOKUP(H3083,Sheet2!$A$1:$B$270,2,FALSE)</f>
        <v>#N/A</v>
      </c>
    </row>
    <row r="3084" spans="15:61">
      <c r="O3084" s="57"/>
      <c r="P3084" s="57"/>
      <c r="AO3084" s="57"/>
      <c r="AP3084" s="57"/>
      <c r="BA3084" s="57"/>
      <c r="BF3084" s="6" t="e">
        <f t="shared" si="144"/>
        <v>#NUM!</v>
      </c>
      <c r="BG3084" t="e">
        <f t="shared" si="145"/>
        <v>#NUM!</v>
      </c>
      <c r="BH3084" t="e">
        <f t="shared" si="146"/>
        <v>#NUM!</v>
      </c>
      <c r="BI3084" t="e">
        <f>VLOOKUP(H3084,Sheet2!$A$1:$B$270,2,FALSE)</f>
        <v>#N/A</v>
      </c>
    </row>
    <row r="3085" spans="15:61">
      <c r="O3085" s="57"/>
      <c r="P3085" s="57"/>
      <c r="AP3085" s="57"/>
      <c r="BA3085" s="57"/>
      <c r="BF3085" s="6" t="e">
        <f t="shared" si="144"/>
        <v>#NUM!</v>
      </c>
      <c r="BG3085" t="e">
        <f t="shared" si="145"/>
        <v>#NUM!</v>
      </c>
      <c r="BH3085" t="e">
        <f t="shared" si="146"/>
        <v>#NUM!</v>
      </c>
      <c r="BI3085" t="e">
        <f>VLOOKUP(H3085,Sheet2!$A$1:$B$270,2,FALSE)</f>
        <v>#N/A</v>
      </c>
    </row>
    <row r="3086" spans="15:61">
      <c r="O3086" s="57"/>
      <c r="P3086" s="57"/>
      <c r="AP3086" s="57"/>
      <c r="BA3086" s="57"/>
      <c r="BF3086" s="6" t="e">
        <f t="shared" si="144"/>
        <v>#NUM!</v>
      </c>
      <c r="BG3086" t="e">
        <f t="shared" si="145"/>
        <v>#NUM!</v>
      </c>
      <c r="BH3086" t="e">
        <f t="shared" si="146"/>
        <v>#NUM!</v>
      </c>
      <c r="BI3086" t="e">
        <f>VLOOKUP(H3086,Sheet2!$A$1:$B$270,2,FALSE)</f>
        <v>#N/A</v>
      </c>
    </row>
    <row r="3087" spans="15:61">
      <c r="O3087" s="57"/>
      <c r="P3087" s="57"/>
      <c r="AP3087" s="57"/>
      <c r="BA3087" s="57"/>
      <c r="BF3087" s="6" t="e">
        <f t="shared" si="144"/>
        <v>#NUM!</v>
      </c>
      <c r="BG3087" t="e">
        <f t="shared" si="145"/>
        <v>#NUM!</v>
      </c>
      <c r="BH3087" t="e">
        <f t="shared" si="146"/>
        <v>#NUM!</v>
      </c>
      <c r="BI3087" t="e">
        <f>VLOOKUP(H3087,Sheet2!$A$1:$B$270,2,FALSE)</f>
        <v>#N/A</v>
      </c>
    </row>
    <row r="3088" spans="15:61">
      <c r="O3088" s="57"/>
      <c r="P3088" s="57"/>
      <c r="AO3088" s="57"/>
      <c r="AP3088" s="57"/>
      <c r="BA3088" s="57"/>
      <c r="BF3088" s="6" t="e">
        <f t="shared" si="144"/>
        <v>#NUM!</v>
      </c>
      <c r="BG3088" t="e">
        <f t="shared" si="145"/>
        <v>#NUM!</v>
      </c>
      <c r="BH3088" t="e">
        <f t="shared" si="146"/>
        <v>#NUM!</v>
      </c>
      <c r="BI3088" t="e">
        <f>VLOOKUP(H3088,Sheet2!$A$1:$B$270,2,FALSE)</f>
        <v>#N/A</v>
      </c>
    </row>
    <row r="3089" spans="15:61">
      <c r="O3089" s="57"/>
      <c r="P3089" s="57"/>
      <c r="BA3089" s="57"/>
      <c r="BF3089" s="6" t="e">
        <f t="shared" si="144"/>
        <v>#NUM!</v>
      </c>
      <c r="BG3089" t="e">
        <f t="shared" si="145"/>
        <v>#NUM!</v>
      </c>
      <c r="BH3089" t="e">
        <f t="shared" si="146"/>
        <v>#NUM!</v>
      </c>
      <c r="BI3089" t="e">
        <f>VLOOKUP(H3089,Sheet2!$A$1:$B$270,2,FALSE)</f>
        <v>#N/A</v>
      </c>
    </row>
    <row r="3090" spans="15:61">
      <c r="O3090" s="57"/>
      <c r="P3090" s="57"/>
      <c r="AP3090" s="57"/>
      <c r="BA3090" s="57"/>
      <c r="BF3090" s="6" t="e">
        <f t="shared" si="144"/>
        <v>#NUM!</v>
      </c>
      <c r="BG3090" t="e">
        <f t="shared" si="145"/>
        <v>#NUM!</v>
      </c>
      <c r="BH3090" t="e">
        <f t="shared" si="146"/>
        <v>#NUM!</v>
      </c>
      <c r="BI3090" t="e">
        <f>VLOOKUP(H3090,Sheet2!$A$1:$B$270,2,FALSE)</f>
        <v>#N/A</v>
      </c>
    </row>
    <row r="3091" spans="15:61">
      <c r="O3091" s="57"/>
      <c r="P3091" s="57"/>
      <c r="BA3091" s="57"/>
      <c r="BF3091" s="6" t="e">
        <f t="shared" si="144"/>
        <v>#NUM!</v>
      </c>
      <c r="BG3091" t="e">
        <f t="shared" si="145"/>
        <v>#NUM!</v>
      </c>
      <c r="BH3091" t="e">
        <f t="shared" si="146"/>
        <v>#NUM!</v>
      </c>
      <c r="BI3091" t="e">
        <f>VLOOKUP(H3091,Sheet2!$A$1:$B$270,2,FALSE)</f>
        <v>#N/A</v>
      </c>
    </row>
    <row r="3092" spans="15:61">
      <c r="O3092" s="57"/>
      <c r="P3092" s="57"/>
      <c r="AP3092" s="57"/>
      <c r="BA3092" s="57"/>
      <c r="BF3092" s="6" t="e">
        <f t="shared" si="144"/>
        <v>#NUM!</v>
      </c>
      <c r="BG3092" t="e">
        <f t="shared" si="145"/>
        <v>#NUM!</v>
      </c>
      <c r="BH3092" t="e">
        <f t="shared" si="146"/>
        <v>#NUM!</v>
      </c>
      <c r="BI3092" t="e">
        <f>VLOOKUP(H3092,Sheet2!$A$1:$B$270,2,FALSE)</f>
        <v>#N/A</v>
      </c>
    </row>
    <row r="3093" spans="15:61">
      <c r="O3093" s="57"/>
      <c r="P3093" s="57"/>
      <c r="AO3093" s="57"/>
      <c r="AP3093" s="57"/>
      <c r="BA3093" s="57"/>
      <c r="BF3093" s="6" t="e">
        <f t="shared" si="144"/>
        <v>#NUM!</v>
      </c>
      <c r="BG3093" t="e">
        <f t="shared" si="145"/>
        <v>#NUM!</v>
      </c>
      <c r="BH3093" t="e">
        <f t="shared" si="146"/>
        <v>#NUM!</v>
      </c>
      <c r="BI3093" t="e">
        <f>VLOOKUP(H3093,Sheet2!$A$1:$B$270,2,FALSE)</f>
        <v>#N/A</v>
      </c>
    </row>
    <row r="3094" spans="15:61">
      <c r="O3094" s="57"/>
      <c r="P3094" s="57"/>
      <c r="AO3094" s="57"/>
      <c r="AP3094" s="57"/>
      <c r="BA3094" s="57"/>
      <c r="BF3094" s="6" t="e">
        <f t="shared" si="144"/>
        <v>#NUM!</v>
      </c>
      <c r="BG3094" t="e">
        <f t="shared" si="145"/>
        <v>#NUM!</v>
      </c>
      <c r="BH3094" t="e">
        <f t="shared" si="146"/>
        <v>#NUM!</v>
      </c>
      <c r="BI3094" t="e">
        <f>VLOOKUP(H3094,Sheet2!$A$1:$B$270,2,FALSE)</f>
        <v>#N/A</v>
      </c>
    </row>
    <row r="3095" spans="15:61">
      <c r="O3095" s="57"/>
      <c r="P3095" s="57"/>
      <c r="AO3095" s="57"/>
      <c r="AP3095" s="57"/>
      <c r="BA3095" s="57"/>
      <c r="BF3095" s="6" t="e">
        <f t="shared" si="144"/>
        <v>#NUM!</v>
      </c>
      <c r="BG3095" t="e">
        <f t="shared" si="145"/>
        <v>#NUM!</v>
      </c>
      <c r="BH3095" t="e">
        <f t="shared" si="146"/>
        <v>#NUM!</v>
      </c>
      <c r="BI3095" t="e">
        <f>VLOOKUP(H3095,Sheet2!$A$1:$B$270,2,FALSE)</f>
        <v>#N/A</v>
      </c>
    </row>
    <row r="3096" spans="15:61">
      <c r="O3096" s="57"/>
      <c r="P3096" s="57"/>
      <c r="AO3096" s="57"/>
      <c r="AP3096" s="57"/>
      <c r="BA3096" s="57"/>
      <c r="BF3096" s="6" t="e">
        <f t="shared" si="144"/>
        <v>#NUM!</v>
      </c>
      <c r="BG3096" t="e">
        <f t="shared" si="145"/>
        <v>#NUM!</v>
      </c>
      <c r="BH3096" t="e">
        <f t="shared" si="146"/>
        <v>#NUM!</v>
      </c>
      <c r="BI3096" t="e">
        <f>VLOOKUP(H3096,Sheet2!$A$1:$B$270,2,FALSE)</f>
        <v>#N/A</v>
      </c>
    </row>
    <row r="3097" spans="15:61">
      <c r="O3097" s="57"/>
      <c r="P3097" s="57"/>
      <c r="AO3097" s="57"/>
      <c r="AP3097" s="57"/>
      <c r="BA3097" s="57"/>
      <c r="BF3097" s="6" t="e">
        <f t="shared" si="144"/>
        <v>#NUM!</v>
      </c>
      <c r="BG3097" t="e">
        <f t="shared" si="145"/>
        <v>#NUM!</v>
      </c>
      <c r="BH3097" t="e">
        <f t="shared" si="146"/>
        <v>#NUM!</v>
      </c>
      <c r="BI3097" t="e">
        <f>VLOOKUP(H3097,Sheet2!$A$1:$B$270,2,FALSE)</f>
        <v>#N/A</v>
      </c>
    </row>
    <row r="3098" spans="15:61">
      <c r="O3098" s="57"/>
      <c r="P3098" s="57"/>
      <c r="BF3098" s="6" t="e">
        <f t="shared" si="144"/>
        <v>#NUM!</v>
      </c>
      <c r="BG3098" t="e">
        <f t="shared" si="145"/>
        <v>#NUM!</v>
      </c>
      <c r="BH3098" t="e">
        <f t="shared" si="146"/>
        <v>#NUM!</v>
      </c>
      <c r="BI3098" t="e">
        <f>VLOOKUP(H3098,Sheet2!$A$1:$B$270,2,FALSE)</f>
        <v>#N/A</v>
      </c>
    </row>
    <row r="3099" spans="15:61">
      <c r="O3099" s="57"/>
      <c r="P3099" s="57"/>
      <c r="BA3099" s="57"/>
      <c r="BF3099" s="6" t="e">
        <f t="shared" si="144"/>
        <v>#NUM!</v>
      </c>
      <c r="BG3099" t="e">
        <f t="shared" si="145"/>
        <v>#NUM!</v>
      </c>
      <c r="BH3099" t="e">
        <f t="shared" si="146"/>
        <v>#NUM!</v>
      </c>
      <c r="BI3099" t="e">
        <f>VLOOKUP(H3099,Sheet2!$A$1:$B$270,2,FALSE)</f>
        <v>#N/A</v>
      </c>
    </row>
    <row r="3100" spans="15:61">
      <c r="O3100" s="57"/>
      <c r="P3100" s="57"/>
      <c r="AP3100" s="57"/>
      <c r="BA3100" s="57"/>
      <c r="BF3100" s="6" t="e">
        <f t="shared" si="144"/>
        <v>#NUM!</v>
      </c>
      <c r="BG3100" t="e">
        <f t="shared" si="145"/>
        <v>#NUM!</v>
      </c>
      <c r="BH3100" t="e">
        <f t="shared" si="146"/>
        <v>#NUM!</v>
      </c>
      <c r="BI3100" t="e">
        <f>VLOOKUP(H3100,Sheet2!$A$1:$B$270,2,FALSE)</f>
        <v>#N/A</v>
      </c>
    </row>
    <row r="3101" spans="15:61">
      <c r="O3101" s="57"/>
      <c r="P3101" s="57"/>
      <c r="AP3101" s="57"/>
      <c r="BA3101" s="57"/>
      <c r="BF3101" s="6" t="e">
        <f t="shared" si="144"/>
        <v>#NUM!</v>
      </c>
      <c r="BG3101" t="e">
        <f t="shared" si="145"/>
        <v>#NUM!</v>
      </c>
      <c r="BH3101" t="e">
        <f t="shared" si="146"/>
        <v>#NUM!</v>
      </c>
      <c r="BI3101" t="e">
        <f>VLOOKUP(H3101,Sheet2!$A$1:$B$270,2,FALSE)</f>
        <v>#N/A</v>
      </c>
    </row>
    <row r="3102" spans="15:61">
      <c r="O3102" s="57"/>
      <c r="P3102" s="57"/>
      <c r="AP3102" s="57"/>
      <c r="BA3102" s="57"/>
      <c r="BF3102" s="6" t="e">
        <f t="shared" si="144"/>
        <v>#NUM!</v>
      </c>
      <c r="BG3102" t="e">
        <f t="shared" si="145"/>
        <v>#NUM!</v>
      </c>
      <c r="BH3102" t="e">
        <f t="shared" si="146"/>
        <v>#NUM!</v>
      </c>
      <c r="BI3102" t="e">
        <f>VLOOKUP(H3102,Sheet2!$A$1:$B$270,2,FALSE)</f>
        <v>#N/A</v>
      </c>
    </row>
    <row r="3103" spans="15:61">
      <c r="O3103" s="57"/>
      <c r="P3103" s="57"/>
      <c r="AO3103" s="57"/>
      <c r="AP3103" s="57"/>
      <c r="BA3103" s="57"/>
      <c r="BF3103" s="6" t="e">
        <f t="shared" si="144"/>
        <v>#NUM!</v>
      </c>
      <c r="BG3103" t="e">
        <f t="shared" si="145"/>
        <v>#NUM!</v>
      </c>
      <c r="BH3103" t="e">
        <f t="shared" si="146"/>
        <v>#NUM!</v>
      </c>
      <c r="BI3103" t="e">
        <f>VLOOKUP(H3103,Sheet2!$A$1:$B$270,2,FALSE)</f>
        <v>#N/A</v>
      </c>
    </row>
    <row r="3104" spans="15:61">
      <c r="O3104" s="57"/>
      <c r="P3104" s="57"/>
      <c r="AO3104" s="57"/>
      <c r="AP3104" s="57"/>
      <c r="BA3104" s="57"/>
      <c r="BF3104" s="6" t="e">
        <f t="shared" si="144"/>
        <v>#NUM!</v>
      </c>
      <c r="BG3104" t="e">
        <f t="shared" si="145"/>
        <v>#NUM!</v>
      </c>
      <c r="BH3104" t="e">
        <f t="shared" si="146"/>
        <v>#NUM!</v>
      </c>
      <c r="BI3104" t="e">
        <f>VLOOKUP(H3104,Sheet2!$A$1:$B$270,2,FALSE)</f>
        <v>#N/A</v>
      </c>
    </row>
    <row r="3105" spans="15:61">
      <c r="O3105" s="57"/>
      <c r="P3105" s="57"/>
      <c r="AO3105" s="57"/>
      <c r="BA3105" s="57"/>
      <c r="BF3105" s="6" t="e">
        <f t="shared" si="144"/>
        <v>#NUM!</v>
      </c>
      <c r="BG3105" t="e">
        <f t="shared" si="145"/>
        <v>#NUM!</v>
      </c>
      <c r="BH3105" t="e">
        <f t="shared" si="146"/>
        <v>#NUM!</v>
      </c>
      <c r="BI3105" t="e">
        <f>VLOOKUP(H3105,Sheet2!$A$1:$B$270,2,FALSE)</f>
        <v>#N/A</v>
      </c>
    </row>
    <row r="3106" spans="15:61">
      <c r="O3106" s="57"/>
      <c r="P3106" s="57"/>
      <c r="AO3106" s="57"/>
      <c r="AP3106" s="57"/>
      <c r="BA3106" s="57"/>
      <c r="BF3106" s="6" t="e">
        <f t="shared" si="144"/>
        <v>#NUM!</v>
      </c>
      <c r="BG3106" t="e">
        <f t="shared" si="145"/>
        <v>#NUM!</v>
      </c>
      <c r="BH3106" t="e">
        <f t="shared" si="146"/>
        <v>#NUM!</v>
      </c>
      <c r="BI3106" t="e">
        <f>VLOOKUP(H3106,Sheet2!$A$1:$B$270,2,FALSE)</f>
        <v>#N/A</v>
      </c>
    </row>
    <row r="3107" spans="15:61">
      <c r="O3107" s="57"/>
      <c r="P3107" s="57"/>
      <c r="AP3107" s="57"/>
      <c r="BA3107" s="57"/>
      <c r="BF3107" s="6" t="e">
        <f t="shared" si="144"/>
        <v>#NUM!</v>
      </c>
      <c r="BG3107" t="e">
        <f t="shared" si="145"/>
        <v>#NUM!</v>
      </c>
      <c r="BH3107" t="e">
        <f t="shared" si="146"/>
        <v>#NUM!</v>
      </c>
      <c r="BI3107" t="e">
        <f>VLOOKUP(H3107,Sheet2!$A$1:$B$270,2,FALSE)</f>
        <v>#N/A</v>
      </c>
    </row>
    <row r="3108" spans="15:61">
      <c r="O3108" s="57"/>
      <c r="P3108" s="57"/>
      <c r="AP3108" s="57"/>
      <c r="BA3108" s="57"/>
      <c r="BF3108" s="6" t="e">
        <f t="shared" si="144"/>
        <v>#NUM!</v>
      </c>
      <c r="BG3108" t="e">
        <f t="shared" si="145"/>
        <v>#NUM!</v>
      </c>
      <c r="BH3108" t="e">
        <f t="shared" si="146"/>
        <v>#NUM!</v>
      </c>
      <c r="BI3108" t="e">
        <f>VLOOKUP(H3108,Sheet2!$A$1:$B$270,2,FALSE)</f>
        <v>#N/A</v>
      </c>
    </row>
    <row r="3109" spans="15:61">
      <c r="O3109" s="57"/>
      <c r="P3109" s="57"/>
      <c r="AP3109" s="57"/>
      <c r="BA3109" s="57"/>
      <c r="BF3109" s="6" t="e">
        <f t="shared" si="144"/>
        <v>#NUM!</v>
      </c>
      <c r="BG3109" t="e">
        <f t="shared" si="145"/>
        <v>#NUM!</v>
      </c>
      <c r="BH3109" t="e">
        <f t="shared" si="146"/>
        <v>#NUM!</v>
      </c>
      <c r="BI3109" t="e">
        <f>VLOOKUP(H3109,Sheet2!$A$1:$B$270,2,FALSE)</f>
        <v>#N/A</v>
      </c>
    </row>
    <row r="3110" spans="15:61">
      <c r="O3110" s="57"/>
      <c r="P3110" s="57"/>
      <c r="AP3110" s="57"/>
      <c r="BA3110" s="57"/>
      <c r="BF3110" s="6" t="e">
        <f t="shared" si="144"/>
        <v>#NUM!</v>
      </c>
      <c r="BG3110" t="e">
        <f t="shared" si="145"/>
        <v>#NUM!</v>
      </c>
      <c r="BH3110" t="e">
        <f t="shared" si="146"/>
        <v>#NUM!</v>
      </c>
      <c r="BI3110" t="e">
        <f>VLOOKUP(H3110,Sheet2!$A$1:$B$270,2,FALSE)</f>
        <v>#N/A</v>
      </c>
    </row>
    <row r="3111" spans="15:61">
      <c r="O3111" s="57"/>
      <c r="P3111" s="57"/>
      <c r="AP3111" s="57"/>
      <c r="BA3111" s="57"/>
      <c r="BF3111" s="6" t="e">
        <f t="shared" si="144"/>
        <v>#NUM!</v>
      </c>
      <c r="BG3111" t="e">
        <f t="shared" si="145"/>
        <v>#NUM!</v>
      </c>
      <c r="BH3111" t="e">
        <f t="shared" si="146"/>
        <v>#NUM!</v>
      </c>
      <c r="BI3111" t="e">
        <f>VLOOKUP(H3111,Sheet2!$A$1:$B$270,2,FALSE)</f>
        <v>#N/A</v>
      </c>
    </row>
    <row r="3112" spans="15:61">
      <c r="O3112" s="57"/>
      <c r="P3112" s="57"/>
      <c r="AO3112" s="57"/>
      <c r="AP3112" s="57"/>
      <c r="BA3112" s="57"/>
      <c r="BF3112" s="6" t="e">
        <f t="shared" si="144"/>
        <v>#NUM!</v>
      </c>
      <c r="BG3112" t="e">
        <f t="shared" si="145"/>
        <v>#NUM!</v>
      </c>
      <c r="BH3112" t="e">
        <f t="shared" si="146"/>
        <v>#NUM!</v>
      </c>
      <c r="BI3112" t="e">
        <f>VLOOKUP(H3112,Sheet2!$A$1:$B$270,2,FALSE)</f>
        <v>#N/A</v>
      </c>
    </row>
    <row r="3113" spans="15:61">
      <c r="O3113" s="57"/>
      <c r="P3113" s="57"/>
      <c r="AP3113" s="57"/>
      <c r="BA3113" s="57"/>
      <c r="BF3113" s="6" t="e">
        <f t="shared" si="144"/>
        <v>#NUM!</v>
      </c>
      <c r="BG3113" t="e">
        <f t="shared" si="145"/>
        <v>#NUM!</v>
      </c>
      <c r="BH3113" t="e">
        <f t="shared" si="146"/>
        <v>#NUM!</v>
      </c>
      <c r="BI3113" t="e">
        <f>VLOOKUP(H3113,Sheet2!$A$1:$B$270,2,FALSE)</f>
        <v>#N/A</v>
      </c>
    </row>
    <row r="3114" spans="15:61">
      <c r="O3114" s="57"/>
      <c r="P3114" s="57"/>
      <c r="AO3114" s="57"/>
      <c r="AP3114" s="57"/>
      <c r="BA3114" s="57"/>
      <c r="BF3114" s="6" t="e">
        <f t="shared" si="144"/>
        <v>#NUM!</v>
      </c>
      <c r="BG3114" t="e">
        <f t="shared" si="145"/>
        <v>#NUM!</v>
      </c>
      <c r="BH3114" t="e">
        <f t="shared" si="146"/>
        <v>#NUM!</v>
      </c>
      <c r="BI3114" t="e">
        <f>VLOOKUP(H3114,Sheet2!$A$1:$B$270,2,FALSE)</f>
        <v>#N/A</v>
      </c>
    </row>
    <row r="3115" spans="15:61">
      <c r="O3115" s="57"/>
      <c r="P3115" s="57"/>
      <c r="AP3115" s="57"/>
      <c r="BA3115" s="57"/>
      <c r="BF3115" s="6" t="e">
        <f t="shared" si="144"/>
        <v>#NUM!</v>
      </c>
      <c r="BG3115" t="e">
        <f t="shared" si="145"/>
        <v>#NUM!</v>
      </c>
      <c r="BH3115" t="e">
        <f t="shared" si="146"/>
        <v>#NUM!</v>
      </c>
      <c r="BI3115" t="e">
        <f>VLOOKUP(H3115,Sheet2!$A$1:$B$270,2,FALSE)</f>
        <v>#N/A</v>
      </c>
    </row>
    <row r="3116" spans="15:61">
      <c r="O3116" s="57"/>
      <c r="P3116" s="57"/>
      <c r="BF3116" s="6" t="e">
        <f t="shared" si="144"/>
        <v>#NUM!</v>
      </c>
      <c r="BG3116" t="e">
        <f t="shared" si="145"/>
        <v>#NUM!</v>
      </c>
      <c r="BH3116" t="e">
        <f t="shared" si="146"/>
        <v>#NUM!</v>
      </c>
      <c r="BI3116" t="e">
        <f>VLOOKUP(H3116,Sheet2!$A$1:$B$270,2,FALSE)</f>
        <v>#N/A</v>
      </c>
    </row>
    <row r="3117" spans="15:61">
      <c r="O3117" s="57"/>
      <c r="P3117" s="57"/>
      <c r="AO3117" s="57"/>
      <c r="AP3117" s="57"/>
      <c r="BA3117" s="57"/>
      <c r="BF3117" s="6" t="e">
        <f t="shared" si="144"/>
        <v>#NUM!</v>
      </c>
      <c r="BG3117" t="e">
        <f t="shared" si="145"/>
        <v>#NUM!</v>
      </c>
      <c r="BH3117" t="e">
        <f t="shared" si="146"/>
        <v>#NUM!</v>
      </c>
      <c r="BI3117" t="e">
        <f>VLOOKUP(H3117,Sheet2!$A$1:$B$270,2,FALSE)</f>
        <v>#N/A</v>
      </c>
    </row>
    <row r="3118" spans="15:61">
      <c r="O3118" s="57"/>
      <c r="P3118" s="57"/>
      <c r="AP3118" s="57"/>
      <c r="BA3118" s="57"/>
      <c r="BF3118" s="6" t="e">
        <f t="shared" si="144"/>
        <v>#NUM!</v>
      </c>
      <c r="BG3118" t="e">
        <f t="shared" si="145"/>
        <v>#NUM!</v>
      </c>
      <c r="BH3118" t="e">
        <f t="shared" si="146"/>
        <v>#NUM!</v>
      </c>
      <c r="BI3118" t="e">
        <f>VLOOKUP(H3118,Sheet2!$A$1:$B$270,2,FALSE)</f>
        <v>#N/A</v>
      </c>
    </row>
    <row r="3119" spans="15:61">
      <c r="O3119" s="57"/>
      <c r="P3119" s="57"/>
      <c r="BA3119" s="57"/>
      <c r="BF3119" s="6" t="e">
        <f t="shared" si="144"/>
        <v>#NUM!</v>
      </c>
      <c r="BG3119" t="e">
        <f t="shared" si="145"/>
        <v>#NUM!</v>
      </c>
      <c r="BH3119" t="e">
        <f t="shared" si="146"/>
        <v>#NUM!</v>
      </c>
      <c r="BI3119" t="e">
        <f>VLOOKUP(H3119,Sheet2!$A$1:$B$270,2,FALSE)</f>
        <v>#N/A</v>
      </c>
    </row>
    <row r="3120" spans="15:61">
      <c r="O3120" s="57"/>
      <c r="P3120" s="57"/>
      <c r="BA3120" s="57"/>
      <c r="BF3120" s="6" t="e">
        <f t="shared" si="144"/>
        <v>#NUM!</v>
      </c>
      <c r="BG3120" t="e">
        <f t="shared" si="145"/>
        <v>#NUM!</v>
      </c>
      <c r="BH3120" t="e">
        <f t="shared" si="146"/>
        <v>#NUM!</v>
      </c>
      <c r="BI3120" t="e">
        <f>VLOOKUP(H3120,Sheet2!$A$1:$B$270,2,FALSE)</f>
        <v>#N/A</v>
      </c>
    </row>
    <row r="3121" spans="15:61">
      <c r="O3121" s="57"/>
      <c r="P3121" s="57"/>
      <c r="AO3121" s="57"/>
      <c r="BA3121" s="57"/>
      <c r="BF3121" s="6" t="e">
        <f t="shared" si="144"/>
        <v>#NUM!</v>
      </c>
      <c r="BG3121" t="e">
        <f t="shared" si="145"/>
        <v>#NUM!</v>
      </c>
      <c r="BH3121" t="e">
        <f t="shared" si="146"/>
        <v>#NUM!</v>
      </c>
      <c r="BI3121" t="e">
        <f>VLOOKUP(H3121,Sheet2!$A$1:$B$270,2,FALSE)</f>
        <v>#N/A</v>
      </c>
    </row>
    <row r="3122" spans="15:61">
      <c r="O3122" s="57"/>
      <c r="P3122" s="57"/>
      <c r="BA3122" s="57"/>
      <c r="BF3122" s="6" t="e">
        <f t="shared" si="144"/>
        <v>#NUM!</v>
      </c>
      <c r="BG3122" t="e">
        <f t="shared" si="145"/>
        <v>#NUM!</v>
      </c>
      <c r="BH3122" t="e">
        <f t="shared" si="146"/>
        <v>#NUM!</v>
      </c>
      <c r="BI3122" t="e">
        <f>VLOOKUP(H3122,Sheet2!$A$1:$B$270,2,FALSE)</f>
        <v>#N/A</v>
      </c>
    </row>
    <row r="3123" spans="15:61">
      <c r="O3123" s="57"/>
      <c r="P3123" s="57"/>
      <c r="AO3123" s="57"/>
      <c r="AP3123" s="57"/>
      <c r="BA3123" s="57"/>
      <c r="BF3123" s="6" t="e">
        <f t="shared" si="144"/>
        <v>#NUM!</v>
      </c>
      <c r="BG3123" t="e">
        <f t="shared" si="145"/>
        <v>#NUM!</v>
      </c>
      <c r="BH3123" t="e">
        <f t="shared" si="146"/>
        <v>#NUM!</v>
      </c>
      <c r="BI3123" t="e">
        <f>VLOOKUP(H3123,Sheet2!$A$1:$B$270,2,FALSE)</f>
        <v>#N/A</v>
      </c>
    </row>
    <row r="3124" spans="15:61">
      <c r="O3124" s="57"/>
      <c r="P3124" s="57"/>
      <c r="BF3124" s="6" t="e">
        <f t="shared" si="144"/>
        <v>#NUM!</v>
      </c>
      <c r="BG3124" t="e">
        <f t="shared" si="145"/>
        <v>#NUM!</v>
      </c>
      <c r="BH3124" t="e">
        <f t="shared" si="146"/>
        <v>#NUM!</v>
      </c>
      <c r="BI3124" t="e">
        <f>VLOOKUP(H3124,Sheet2!$A$1:$B$270,2,FALSE)</f>
        <v>#N/A</v>
      </c>
    </row>
    <row r="3125" spans="15:61">
      <c r="O3125" s="57"/>
      <c r="P3125" s="57"/>
      <c r="AP3125" s="57"/>
      <c r="BA3125" s="57"/>
      <c r="BF3125" s="6" t="e">
        <f t="shared" si="144"/>
        <v>#NUM!</v>
      </c>
      <c r="BG3125" t="e">
        <f t="shared" si="145"/>
        <v>#NUM!</v>
      </c>
      <c r="BH3125" t="e">
        <f t="shared" si="146"/>
        <v>#NUM!</v>
      </c>
      <c r="BI3125" t="e">
        <f>VLOOKUP(H3125,Sheet2!$A$1:$B$270,2,FALSE)</f>
        <v>#N/A</v>
      </c>
    </row>
    <row r="3126" spans="15:61">
      <c r="O3126" s="57"/>
      <c r="P3126" s="57"/>
      <c r="AP3126" s="57"/>
      <c r="BA3126" s="57"/>
      <c r="BF3126" s="6" t="e">
        <f t="shared" si="144"/>
        <v>#NUM!</v>
      </c>
      <c r="BG3126" t="e">
        <f t="shared" si="145"/>
        <v>#NUM!</v>
      </c>
      <c r="BH3126" t="e">
        <f t="shared" si="146"/>
        <v>#NUM!</v>
      </c>
      <c r="BI3126" t="e">
        <f>VLOOKUP(H3126,Sheet2!$A$1:$B$270,2,FALSE)</f>
        <v>#N/A</v>
      </c>
    </row>
    <row r="3127" spans="15:61">
      <c r="O3127" s="57"/>
      <c r="P3127" s="57"/>
      <c r="AP3127" s="57"/>
      <c r="BA3127" s="57"/>
      <c r="BF3127" s="6" t="e">
        <f t="shared" si="144"/>
        <v>#NUM!</v>
      </c>
      <c r="BG3127" t="e">
        <f t="shared" si="145"/>
        <v>#NUM!</v>
      </c>
      <c r="BH3127" t="e">
        <f t="shared" si="146"/>
        <v>#NUM!</v>
      </c>
      <c r="BI3127" t="e">
        <f>VLOOKUP(H3127,Sheet2!$A$1:$B$270,2,FALSE)</f>
        <v>#N/A</v>
      </c>
    </row>
    <row r="3128" spans="15:61">
      <c r="O3128" s="57"/>
      <c r="P3128" s="57"/>
      <c r="AP3128" s="57"/>
      <c r="BA3128" s="57"/>
      <c r="BF3128" s="6" t="e">
        <f t="shared" si="144"/>
        <v>#NUM!</v>
      </c>
      <c r="BG3128" t="e">
        <f t="shared" si="145"/>
        <v>#NUM!</v>
      </c>
      <c r="BH3128" t="e">
        <f t="shared" si="146"/>
        <v>#NUM!</v>
      </c>
      <c r="BI3128" t="e">
        <f>VLOOKUP(H3128,Sheet2!$A$1:$B$270,2,FALSE)</f>
        <v>#N/A</v>
      </c>
    </row>
    <row r="3129" spans="15:61">
      <c r="O3129" s="57"/>
      <c r="P3129" s="57"/>
      <c r="AP3129" s="57"/>
      <c r="BA3129" s="57"/>
      <c r="BF3129" s="6" t="e">
        <f t="shared" si="144"/>
        <v>#NUM!</v>
      </c>
      <c r="BG3129" t="e">
        <f t="shared" si="145"/>
        <v>#NUM!</v>
      </c>
      <c r="BH3129" t="e">
        <f t="shared" si="146"/>
        <v>#NUM!</v>
      </c>
      <c r="BI3129" t="e">
        <f>VLOOKUP(H3129,Sheet2!$A$1:$B$270,2,FALSE)</f>
        <v>#N/A</v>
      </c>
    </row>
    <row r="3130" spans="15:61">
      <c r="O3130" s="57"/>
      <c r="P3130" s="57"/>
      <c r="AP3130" s="57"/>
      <c r="BA3130" s="57"/>
      <c r="BF3130" s="6" t="e">
        <f t="shared" si="144"/>
        <v>#NUM!</v>
      </c>
      <c r="BG3130" t="e">
        <f t="shared" si="145"/>
        <v>#NUM!</v>
      </c>
      <c r="BH3130" t="e">
        <f t="shared" si="146"/>
        <v>#NUM!</v>
      </c>
      <c r="BI3130" t="e">
        <f>VLOOKUP(H3130,Sheet2!$A$1:$B$270,2,FALSE)</f>
        <v>#N/A</v>
      </c>
    </row>
    <row r="3131" spans="15:61">
      <c r="O3131" s="57"/>
      <c r="P3131" s="57"/>
      <c r="AP3131" s="57"/>
      <c r="BA3131" s="57"/>
      <c r="BF3131" s="6" t="e">
        <f t="shared" si="144"/>
        <v>#NUM!</v>
      </c>
      <c r="BG3131" t="e">
        <f t="shared" si="145"/>
        <v>#NUM!</v>
      </c>
      <c r="BH3131" t="e">
        <f t="shared" si="146"/>
        <v>#NUM!</v>
      </c>
      <c r="BI3131" t="e">
        <f>VLOOKUP(H3131,Sheet2!$A$1:$B$270,2,FALSE)</f>
        <v>#N/A</v>
      </c>
    </row>
    <row r="3132" spans="15:61">
      <c r="O3132" s="57"/>
      <c r="P3132" s="57"/>
      <c r="BA3132" s="57"/>
      <c r="BF3132" s="6" t="e">
        <f t="shared" si="144"/>
        <v>#NUM!</v>
      </c>
      <c r="BG3132" t="e">
        <f t="shared" si="145"/>
        <v>#NUM!</v>
      </c>
      <c r="BH3132" t="e">
        <f t="shared" si="146"/>
        <v>#NUM!</v>
      </c>
      <c r="BI3132" t="e">
        <f>VLOOKUP(H3132,Sheet2!$A$1:$B$270,2,FALSE)</f>
        <v>#N/A</v>
      </c>
    </row>
    <row r="3133" spans="15:61">
      <c r="O3133" s="57"/>
      <c r="P3133" s="57"/>
      <c r="AO3133" s="57"/>
      <c r="AP3133" s="57"/>
      <c r="BA3133" s="57"/>
      <c r="BF3133" s="6" t="e">
        <f t="shared" si="144"/>
        <v>#NUM!</v>
      </c>
      <c r="BG3133" t="e">
        <f t="shared" si="145"/>
        <v>#NUM!</v>
      </c>
      <c r="BH3133" t="e">
        <f t="shared" si="146"/>
        <v>#NUM!</v>
      </c>
      <c r="BI3133" t="e">
        <f>VLOOKUP(H3133,Sheet2!$A$1:$B$270,2,FALSE)</f>
        <v>#N/A</v>
      </c>
    </row>
    <row r="3134" spans="15:61">
      <c r="O3134" s="57"/>
      <c r="P3134" s="57"/>
      <c r="AP3134" s="57"/>
      <c r="BA3134" s="57"/>
      <c r="BF3134" s="6" t="e">
        <f t="shared" si="144"/>
        <v>#NUM!</v>
      </c>
      <c r="BG3134" t="e">
        <f t="shared" si="145"/>
        <v>#NUM!</v>
      </c>
      <c r="BH3134" t="e">
        <f t="shared" si="146"/>
        <v>#NUM!</v>
      </c>
      <c r="BI3134" t="e">
        <f>VLOOKUP(H3134,Sheet2!$A$1:$B$270,2,FALSE)</f>
        <v>#N/A</v>
      </c>
    </row>
    <row r="3135" spans="15:61">
      <c r="O3135" s="57"/>
      <c r="P3135" s="57"/>
      <c r="AP3135" s="57"/>
      <c r="BA3135" s="57"/>
      <c r="BF3135" s="6" t="e">
        <f t="shared" si="144"/>
        <v>#NUM!</v>
      </c>
      <c r="BG3135" t="e">
        <f t="shared" si="145"/>
        <v>#NUM!</v>
      </c>
      <c r="BH3135" t="e">
        <f t="shared" si="146"/>
        <v>#NUM!</v>
      </c>
      <c r="BI3135" t="e">
        <f>VLOOKUP(H3135,Sheet2!$A$1:$B$270,2,FALSE)</f>
        <v>#N/A</v>
      </c>
    </row>
    <row r="3136" spans="15:61">
      <c r="O3136" s="57"/>
      <c r="P3136" s="57"/>
      <c r="AP3136" s="57"/>
      <c r="BA3136" s="57"/>
      <c r="BF3136" s="6" t="e">
        <f t="shared" si="144"/>
        <v>#NUM!</v>
      </c>
      <c r="BG3136" t="e">
        <f t="shared" si="145"/>
        <v>#NUM!</v>
      </c>
      <c r="BH3136" t="e">
        <f t="shared" si="146"/>
        <v>#NUM!</v>
      </c>
      <c r="BI3136" t="e">
        <f>VLOOKUP(H3136,Sheet2!$A$1:$B$270,2,FALSE)</f>
        <v>#N/A</v>
      </c>
    </row>
    <row r="3137" spans="15:61">
      <c r="O3137" s="57"/>
      <c r="P3137" s="57"/>
      <c r="AO3137" s="57"/>
      <c r="AP3137" s="57"/>
      <c r="BA3137" s="57"/>
      <c r="BF3137" s="6" t="e">
        <f t="shared" si="144"/>
        <v>#NUM!</v>
      </c>
      <c r="BG3137" t="e">
        <f t="shared" si="145"/>
        <v>#NUM!</v>
      </c>
      <c r="BH3137" t="e">
        <f t="shared" si="146"/>
        <v>#NUM!</v>
      </c>
      <c r="BI3137" t="e">
        <f>VLOOKUP(H3137,Sheet2!$A$1:$B$270,2,FALSE)</f>
        <v>#N/A</v>
      </c>
    </row>
    <row r="3138" spans="15:61">
      <c r="O3138" s="57"/>
      <c r="P3138" s="57"/>
      <c r="AP3138" s="57"/>
      <c r="BA3138" s="57"/>
      <c r="BF3138" s="6" t="e">
        <f t="shared" si="144"/>
        <v>#NUM!</v>
      </c>
      <c r="BG3138" t="e">
        <f t="shared" si="145"/>
        <v>#NUM!</v>
      </c>
      <c r="BH3138" t="e">
        <f t="shared" si="146"/>
        <v>#NUM!</v>
      </c>
      <c r="BI3138" t="e">
        <f>VLOOKUP(H3138,Sheet2!$A$1:$B$270,2,FALSE)</f>
        <v>#N/A</v>
      </c>
    </row>
    <row r="3139" spans="15:61">
      <c r="O3139" s="57"/>
      <c r="P3139" s="57"/>
      <c r="AO3139" s="57"/>
      <c r="BA3139" s="57"/>
      <c r="BF3139" s="6" t="e">
        <f t="shared" ref="BF3139:BF3202" si="147">DATE(BC3139,BD3139,BE3139)</f>
        <v>#NUM!</v>
      </c>
      <c r="BG3139" t="e">
        <f t="shared" ref="BG3139:BG3202" si="148">BF3139-BA3139</f>
        <v>#NUM!</v>
      </c>
      <c r="BH3139" t="e">
        <f t="shared" ref="BH3139:BH3202" si="149">IF(BG3139=1,"COMPLY",IF(BG3139&lt;1,"COMPLY","NOT COMPLY"))</f>
        <v>#NUM!</v>
      </c>
      <c r="BI3139" t="e">
        <f>VLOOKUP(H3139,Sheet2!$A$1:$B$270,2,FALSE)</f>
        <v>#N/A</v>
      </c>
    </row>
    <row r="3140" spans="15:61">
      <c r="O3140" s="57"/>
      <c r="P3140" s="57"/>
      <c r="AP3140" s="57"/>
      <c r="BA3140" s="57"/>
      <c r="BF3140" s="6" t="e">
        <f t="shared" si="147"/>
        <v>#NUM!</v>
      </c>
      <c r="BG3140" t="e">
        <f t="shared" si="148"/>
        <v>#NUM!</v>
      </c>
      <c r="BH3140" t="e">
        <f t="shared" si="149"/>
        <v>#NUM!</v>
      </c>
      <c r="BI3140" t="e">
        <f>VLOOKUP(H3140,Sheet2!$A$1:$B$270,2,FALSE)</f>
        <v>#N/A</v>
      </c>
    </row>
    <row r="3141" spans="15:61">
      <c r="O3141" s="57"/>
      <c r="P3141" s="57"/>
      <c r="AP3141" s="57"/>
      <c r="BA3141" s="57"/>
      <c r="BF3141" s="6" t="e">
        <f t="shared" si="147"/>
        <v>#NUM!</v>
      </c>
      <c r="BG3141" t="e">
        <f t="shared" si="148"/>
        <v>#NUM!</v>
      </c>
      <c r="BH3141" t="e">
        <f t="shared" si="149"/>
        <v>#NUM!</v>
      </c>
      <c r="BI3141" t="e">
        <f>VLOOKUP(H3141,Sheet2!$A$1:$B$270,2,FALSE)</f>
        <v>#N/A</v>
      </c>
    </row>
    <row r="3142" spans="15:61">
      <c r="O3142" s="57"/>
      <c r="P3142" s="57"/>
      <c r="BA3142" s="57"/>
      <c r="BF3142" s="6" t="e">
        <f t="shared" si="147"/>
        <v>#NUM!</v>
      </c>
      <c r="BG3142" t="e">
        <f t="shared" si="148"/>
        <v>#NUM!</v>
      </c>
      <c r="BH3142" t="e">
        <f t="shared" si="149"/>
        <v>#NUM!</v>
      </c>
      <c r="BI3142" t="e">
        <f>VLOOKUP(H3142,Sheet2!$A$1:$B$270,2,FALSE)</f>
        <v>#N/A</v>
      </c>
    </row>
    <row r="3143" spans="15:61">
      <c r="O3143" s="57"/>
      <c r="P3143" s="57"/>
      <c r="AP3143" s="57"/>
      <c r="BA3143" s="57"/>
      <c r="BF3143" s="6" t="e">
        <f t="shared" si="147"/>
        <v>#NUM!</v>
      </c>
      <c r="BG3143" t="e">
        <f t="shared" si="148"/>
        <v>#NUM!</v>
      </c>
      <c r="BH3143" t="e">
        <f t="shared" si="149"/>
        <v>#NUM!</v>
      </c>
      <c r="BI3143" t="e">
        <f>VLOOKUP(H3143,Sheet2!$A$1:$B$270,2,FALSE)</f>
        <v>#N/A</v>
      </c>
    </row>
    <row r="3144" spans="15:61">
      <c r="O3144" s="57"/>
      <c r="P3144" s="57"/>
      <c r="AP3144" s="57"/>
      <c r="BA3144" s="57"/>
      <c r="BF3144" s="6" t="e">
        <f t="shared" si="147"/>
        <v>#NUM!</v>
      </c>
      <c r="BG3144" t="e">
        <f t="shared" si="148"/>
        <v>#NUM!</v>
      </c>
      <c r="BH3144" t="e">
        <f t="shared" si="149"/>
        <v>#NUM!</v>
      </c>
      <c r="BI3144" t="e">
        <f>VLOOKUP(H3144,Sheet2!$A$1:$B$270,2,FALSE)</f>
        <v>#N/A</v>
      </c>
    </row>
    <row r="3145" spans="15:61">
      <c r="O3145" s="57"/>
      <c r="P3145" s="57"/>
      <c r="AP3145" s="57"/>
      <c r="BA3145" s="57"/>
      <c r="BF3145" s="6" t="e">
        <f t="shared" si="147"/>
        <v>#NUM!</v>
      </c>
      <c r="BG3145" t="e">
        <f t="shared" si="148"/>
        <v>#NUM!</v>
      </c>
      <c r="BH3145" t="e">
        <f t="shared" si="149"/>
        <v>#NUM!</v>
      </c>
      <c r="BI3145" t="e">
        <f>VLOOKUP(H3145,Sheet2!$A$1:$B$270,2,FALSE)</f>
        <v>#N/A</v>
      </c>
    </row>
    <row r="3146" spans="15:61">
      <c r="O3146" s="57"/>
      <c r="P3146" s="57"/>
      <c r="AP3146" s="57"/>
      <c r="BA3146" s="57"/>
      <c r="BF3146" s="6" t="e">
        <f t="shared" si="147"/>
        <v>#NUM!</v>
      </c>
      <c r="BG3146" t="e">
        <f t="shared" si="148"/>
        <v>#NUM!</v>
      </c>
      <c r="BH3146" t="e">
        <f t="shared" si="149"/>
        <v>#NUM!</v>
      </c>
      <c r="BI3146" t="e">
        <f>VLOOKUP(H3146,Sheet2!$A$1:$B$270,2,FALSE)</f>
        <v>#N/A</v>
      </c>
    </row>
    <row r="3147" spans="15:61">
      <c r="O3147" s="57"/>
      <c r="P3147" s="57"/>
      <c r="AO3147" s="57"/>
      <c r="AP3147" s="57"/>
      <c r="BA3147" s="57"/>
      <c r="BF3147" s="6" t="e">
        <f t="shared" si="147"/>
        <v>#NUM!</v>
      </c>
      <c r="BG3147" t="e">
        <f t="shared" si="148"/>
        <v>#NUM!</v>
      </c>
      <c r="BH3147" t="e">
        <f t="shared" si="149"/>
        <v>#NUM!</v>
      </c>
      <c r="BI3147" t="e">
        <f>VLOOKUP(H3147,Sheet2!$A$1:$B$270,2,FALSE)</f>
        <v>#N/A</v>
      </c>
    </row>
    <row r="3148" spans="15:61">
      <c r="O3148" s="57"/>
      <c r="P3148" s="57"/>
      <c r="AO3148" s="57"/>
      <c r="AP3148" s="57"/>
      <c r="BA3148" s="57"/>
      <c r="BF3148" s="6" t="e">
        <f t="shared" si="147"/>
        <v>#NUM!</v>
      </c>
      <c r="BG3148" t="e">
        <f t="shared" si="148"/>
        <v>#NUM!</v>
      </c>
      <c r="BH3148" t="e">
        <f t="shared" si="149"/>
        <v>#NUM!</v>
      </c>
      <c r="BI3148" t="e">
        <f>VLOOKUP(H3148,Sheet2!$A$1:$B$270,2,FALSE)</f>
        <v>#N/A</v>
      </c>
    </row>
    <row r="3149" spans="15:61">
      <c r="O3149" s="57"/>
      <c r="P3149" s="57"/>
      <c r="AP3149" s="57"/>
      <c r="BA3149" s="57"/>
      <c r="BF3149" s="6" t="e">
        <f t="shared" si="147"/>
        <v>#NUM!</v>
      </c>
      <c r="BG3149" t="e">
        <f t="shared" si="148"/>
        <v>#NUM!</v>
      </c>
      <c r="BH3149" t="e">
        <f t="shared" si="149"/>
        <v>#NUM!</v>
      </c>
      <c r="BI3149" t="e">
        <f>VLOOKUP(H3149,Sheet2!$A$1:$B$270,2,FALSE)</f>
        <v>#N/A</v>
      </c>
    </row>
    <row r="3150" spans="15:61">
      <c r="O3150" s="57"/>
      <c r="P3150" s="57"/>
      <c r="AO3150" s="57"/>
      <c r="AP3150" s="57"/>
      <c r="BA3150" s="57"/>
      <c r="BF3150" s="6" t="e">
        <f t="shared" si="147"/>
        <v>#NUM!</v>
      </c>
      <c r="BG3150" t="e">
        <f t="shared" si="148"/>
        <v>#NUM!</v>
      </c>
      <c r="BH3150" t="e">
        <f t="shared" si="149"/>
        <v>#NUM!</v>
      </c>
      <c r="BI3150" t="e">
        <f>VLOOKUP(H3150,Sheet2!$A$1:$B$270,2,FALSE)</f>
        <v>#N/A</v>
      </c>
    </row>
    <row r="3151" spans="15:61">
      <c r="O3151" s="57"/>
      <c r="P3151" s="57"/>
      <c r="AP3151" s="57"/>
      <c r="BA3151" s="57"/>
      <c r="BF3151" s="6" t="e">
        <f t="shared" si="147"/>
        <v>#NUM!</v>
      </c>
      <c r="BG3151" t="e">
        <f t="shared" si="148"/>
        <v>#NUM!</v>
      </c>
      <c r="BH3151" t="e">
        <f t="shared" si="149"/>
        <v>#NUM!</v>
      </c>
      <c r="BI3151" t="e">
        <f>VLOOKUP(H3151,Sheet2!$A$1:$B$270,2,FALSE)</f>
        <v>#N/A</v>
      </c>
    </row>
    <row r="3152" spans="15:61">
      <c r="O3152" s="57"/>
      <c r="P3152" s="57"/>
      <c r="AO3152" s="57"/>
      <c r="AP3152" s="57"/>
      <c r="BA3152" s="57"/>
      <c r="BF3152" s="6" t="e">
        <f t="shared" si="147"/>
        <v>#NUM!</v>
      </c>
      <c r="BG3152" t="e">
        <f t="shared" si="148"/>
        <v>#NUM!</v>
      </c>
      <c r="BH3152" t="e">
        <f t="shared" si="149"/>
        <v>#NUM!</v>
      </c>
      <c r="BI3152" t="e">
        <f>VLOOKUP(H3152,Sheet2!$A$1:$B$270,2,FALSE)</f>
        <v>#N/A</v>
      </c>
    </row>
    <row r="3153" spans="15:61">
      <c r="O3153" s="57"/>
      <c r="P3153" s="57"/>
      <c r="AO3153" s="57"/>
      <c r="AP3153" s="57"/>
      <c r="BA3153" s="57"/>
      <c r="BF3153" s="6" t="e">
        <f t="shared" si="147"/>
        <v>#NUM!</v>
      </c>
      <c r="BG3153" t="e">
        <f t="shared" si="148"/>
        <v>#NUM!</v>
      </c>
      <c r="BH3153" t="e">
        <f t="shared" si="149"/>
        <v>#NUM!</v>
      </c>
      <c r="BI3153" t="e">
        <f>VLOOKUP(H3153,Sheet2!$A$1:$B$270,2,FALSE)</f>
        <v>#N/A</v>
      </c>
    </row>
    <row r="3154" spans="15:61">
      <c r="O3154" s="57"/>
      <c r="P3154" s="57"/>
      <c r="AO3154" s="57"/>
      <c r="AP3154" s="57"/>
      <c r="BA3154" s="57"/>
      <c r="BF3154" s="6" t="e">
        <f t="shared" si="147"/>
        <v>#NUM!</v>
      </c>
      <c r="BG3154" t="e">
        <f t="shared" si="148"/>
        <v>#NUM!</v>
      </c>
      <c r="BH3154" t="e">
        <f t="shared" si="149"/>
        <v>#NUM!</v>
      </c>
      <c r="BI3154" t="e">
        <f>VLOOKUP(H3154,Sheet2!$A$1:$B$270,2,FALSE)</f>
        <v>#N/A</v>
      </c>
    </row>
    <row r="3155" spans="15:61">
      <c r="O3155" s="57"/>
      <c r="P3155" s="57"/>
      <c r="AO3155" s="57"/>
      <c r="AP3155" s="57"/>
      <c r="BA3155" s="57"/>
      <c r="BF3155" s="6" t="e">
        <f t="shared" si="147"/>
        <v>#NUM!</v>
      </c>
      <c r="BG3155" t="e">
        <f t="shared" si="148"/>
        <v>#NUM!</v>
      </c>
      <c r="BH3155" t="e">
        <f t="shared" si="149"/>
        <v>#NUM!</v>
      </c>
      <c r="BI3155" t="e">
        <f>VLOOKUP(H3155,Sheet2!$A$1:$B$270,2,FALSE)</f>
        <v>#N/A</v>
      </c>
    </row>
    <row r="3156" spans="15:61">
      <c r="O3156" s="57"/>
      <c r="P3156" s="57"/>
      <c r="AP3156" s="57"/>
      <c r="BA3156" s="57"/>
      <c r="BF3156" s="6" t="e">
        <f t="shared" si="147"/>
        <v>#NUM!</v>
      </c>
      <c r="BG3156" t="e">
        <f t="shared" si="148"/>
        <v>#NUM!</v>
      </c>
      <c r="BH3156" t="e">
        <f t="shared" si="149"/>
        <v>#NUM!</v>
      </c>
      <c r="BI3156" t="e">
        <f>VLOOKUP(H3156,Sheet2!$A$1:$B$270,2,FALSE)</f>
        <v>#N/A</v>
      </c>
    </row>
    <row r="3157" spans="15:61">
      <c r="O3157" s="57"/>
      <c r="P3157" s="57"/>
      <c r="AO3157" s="57"/>
      <c r="AP3157" s="57"/>
      <c r="BA3157" s="57"/>
      <c r="BF3157" s="6" t="e">
        <f t="shared" si="147"/>
        <v>#NUM!</v>
      </c>
      <c r="BG3157" t="e">
        <f t="shared" si="148"/>
        <v>#NUM!</v>
      </c>
      <c r="BH3157" t="e">
        <f t="shared" si="149"/>
        <v>#NUM!</v>
      </c>
      <c r="BI3157" t="e">
        <f>VLOOKUP(H3157,Sheet2!$A$1:$B$270,2,FALSE)</f>
        <v>#N/A</v>
      </c>
    </row>
    <row r="3158" spans="15:61">
      <c r="O3158" s="57"/>
      <c r="P3158" s="57"/>
      <c r="AP3158" s="57"/>
      <c r="BA3158" s="57"/>
      <c r="BF3158" s="6" t="e">
        <f t="shared" si="147"/>
        <v>#NUM!</v>
      </c>
      <c r="BG3158" t="e">
        <f t="shared" si="148"/>
        <v>#NUM!</v>
      </c>
      <c r="BH3158" t="e">
        <f t="shared" si="149"/>
        <v>#NUM!</v>
      </c>
      <c r="BI3158" t="e">
        <f>VLOOKUP(H3158,Sheet2!$A$1:$B$270,2,FALSE)</f>
        <v>#N/A</v>
      </c>
    </row>
    <row r="3159" spans="15:61">
      <c r="O3159" s="57"/>
      <c r="P3159" s="57"/>
      <c r="BF3159" s="6" t="e">
        <f t="shared" si="147"/>
        <v>#NUM!</v>
      </c>
      <c r="BG3159" t="e">
        <f t="shared" si="148"/>
        <v>#NUM!</v>
      </c>
      <c r="BH3159" t="e">
        <f t="shared" si="149"/>
        <v>#NUM!</v>
      </c>
      <c r="BI3159" t="e">
        <f>VLOOKUP(H3159,Sheet2!$A$1:$B$270,2,FALSE)</f>
        <v>#N/A</v>
      </c>
    </row>
    <row r="3160" spans="15:61">
      <c r="O3160" s="57"/>
      <c r="P3160" s="57"/>
      <c r="AP3160" s="57"/>
      <c r="BA3160" s="57"/>
      <c r="BF3160" s="6" t="e">
        <f t="shared" si="147"/>
        <v>#NUM!</v>
      </c>
      <c r="BG3160" t="e">
        <f t="shared" si="148"/>
        <v>#NUM!</v>
      </c>
      <c r="BH3160" t="e">
        <f t="shared" si="149"/>
        <v>#NUM!</v>
      </c>
      <c r="BI3160" t="e">
        <f>VLOOKUP(H3160,Sheet2!$A$1:$B$270,2,FALSE)</f>
        <v>#N/A</v>
      </c>
    </row>
    <row r="3161" spans="15:61">
      <c r="O3161" s="57"/>
      <c r="P3161" s="57"/>
      <c r="BA3161" s="57"/>
      <c r="BF3161" s="6" t="e">
        <f t="shared" si="147"/>
        <v>#NUM!</v>
      </c>
      <c r="BG3161" t="e">
        <f t="shared" si="148"/>
        <v>#NUM!</v>
      </c>
      <c r="BH3161" t="e">
        <f t="shared" si="149"/>
        <v>#NUM!</v>
      </c>
      <c r="BI3161" t="e">
        <f>VLOOKUP(H3161,Sheet2!$A$1:$B$270,2,FALSE)</f>
        <v>#N/A</v>
      </c>
    </row>
    <row r="3162" spans="15:61">
      <c r="O3162" s="57"/>
      <c r="P3162" s="57"/>
      <c r="AO3162" s="57"/>
      <c r="AP3162" s="57"/>
      <c r="BA3162" s="57"/>
      <c r="BF3162" s="6" t="e">
        <f t="shared" si="147"/>
        <v>#NUM!</v>
      </c>
      <c r="BG3162" t="e">
        <f t="shared" si="148"/>
        <v>#NUM!</v>
      </c>
      <c r="BH3162" t="e">
        <f t="shared" si="149"/>
        <v>#NUM!</v>
      </c>
      <c r="BI3162" t="e">
        <f>VLOOKUP(H3162,Sheet2!$A$1:$B$270,2,FALSE)</f>
        <v>#N/A</v>
      </c>
    </row>
    <row r="3163" spans="15:61">
      <c r="O3163" s="57"/>
      <c r="P3163" s="57"/>
      <c r="AO3163" s="57"/>
      <c r="AP3163" s="57"/>
      <c r="BA3163" s="57"/>
      <c r="BF3163" s="6" t="e">
        <f t="shared" si="147"/>
        <v>#NUM!</v>
      </c>
      <c r="BG3163" t="e">
        <f t="shared" si="148"/>
        <v>#NUM!</v>
      </c>
      <c r="BH3163" t="e">
        <f t="shared" si="149"/>
        <v>#NUM!</v>
      </c>
      <c r="BI3163" t="e">
        <f>VLOOKUP(H3163,Sheet2!$A$1:$B$270,2,FALSE)</f>
        <v>#N/A</v>
      </c>
    </row>
    <row r="3164" spans="15:61">
      <c r="O3164" s="57"/>
      <c r="P3164" s="57"/>
      <c r="AP3164" s="57"/>
      <c r="BA3164" s="57"/>
      <c r="BF3164" s="6" t="e">
        <f t="shared" si="147"/>
        <v>#NUM!</v>
      </c>
      <c r="BG3164" t="e">
        <f t="shared" si="148"/>
        <v>#NUM!</v>
      </c>
      <c r="BH3164" t="e">
        <f t="shared" si="149"/>
        <v>#NUM!</v>
      </c>
      <c r="BI3164" t="e">
        <f>VLOOKUP(H3164,Sheet2!$A$1:$B$270,2,FALSE)</f>
        <v>#N/A</v>
      </c>
    </row>
    <row r="3165" spans="15:61">
      <c r="O3165" s="57"/>
      <c r="P3165" s="57"/>
      <c r="BA3165" s="57"/>
      <c r="BF3165" s="6" t="e">
        <f t="shared" si="147"/>
        <v>#NUM!</v>
      </c>
      <c r="BG3165" t="e">
        <f t="shared" si="148"/>
        <v>#NUM!</v>
      </c>
      <c r="BH3165" t="e">
        <f t="shared" si="149"/>
        <v>#NUM!</v>
      </c>
      <c r="BI3165" t="e">
        <f>VLOOKUP(H3165,Sheet2!$A$1:$B$270,2,FALSE)</f>
        <v>#N/A</v>
      </c>
    </row>
    <row r="3166" spans="15:61">
      <c r="O3166" s="57"/>
      <c r="P3166" s="57"/>
      <c r="BA3166" s="57"/>
      <c r="BF3166" s="6" t="e">
        <f t="shared" si="147"/>
        <v>#NUM!</v>
      </c>
      <c r="BG3166" t="e">
        <f t="shared" si="148"/>
        <v>#NUM!</v>
      </c>
      <c r="BH3166" t="e">
        <f t="shared" si="149"/>
        <v>#NUM!</v>
      </c>
      <c r="BI3166" t="e">
        <f>VLOOKUP(H3166,Sheet2!$A$1:$B$270,2,FALSE)</f>
        <v>#N/A</v>
      </c>
    </row>
    <row r="3167" spans="15:61">
      <c r="O3167" s="57"/>
      <c r="P3167" s="57"/>
      <c r="AP3167" s="57"/>
      <c r="BA3167" s="57"/>
      <c r="BF3167" s="6" t="e">
        <f t="shared" si="147"/>
        <v>#NUM!</v>
      </c>
      <c r="BG3167" t="e">
        <f t="shared" si="148"/>
        <v>#NUM!</v>
      </c>
      <c r="BH3167" t="e">
        <f t="shared" si="149"/>
        <v>#NUM!</v>
      </c>
      <c r="BI3167" t="e">
        <f>VLOOKUP(H3167,Sheet2!$A$1:$B$270,2,FALSE)</f>
        <v>#N/A</v>
      </c>
    </row>
    <row r="3168" spans="15:61">
      <c r="O3168" s="57"/>
      <c r="P3168" s="57"/>
      <c r="AP3168" s="57"/>
      <c r="BA3168" s="57"/>
      <c r="BF3168" s="6" t="e">
        <f t="shared" si="147"/>
        <v>#NUM!</v>
      </c>
      <c r="BG3168" t="e">
        <f t="shared" si="148"/>
        <v>#NUM!</v>
      </c>
      <c r="BH3168" t="e">
        <f t="shared" si="149"/>
        <v>#NUM!</v>
      </c>
      <c r="BI3168" t="e">
        <f>VLOOKUP(H3168,Sheet2!$A$1:$B$270,2,FALSE)</f>
        <v>#N/A</v>
      </c>
    </row>
    <row r="3169" spans="15:61">
      <c r="O3169" s="57"/>
      <c r="P3169" s="57"/>
      <c r="AO3169" s="57"/>
      <c r="AP3169" s="57"/>
      <c r="BA3169" s="57"/>
      <c r="BF3169" s="6" t="e">
        <f t="shared" si="147"/>
        <v>#NUM!</v>
      </c>
      <c r="BG3169" t="e">
        <f t="shared" si="148"/>
        <v>#NUM!</v>
      </c>
      <c r="BH3169" t="e">
        <f t="shared" si="149"/>
        <v>#NUM!</v>
      </c>
      <c r="BI3169" t="e">
        <f>VLOOKUP(H3169,Sheet2!$A$1:$B$270,2,FALSE)</f>
        <v>#N/A</v>
      </c>
    </row>
    <row r="3170" spans="15:61">
      <c r="O3170" s="57"/>
      <c r="P3170" s="57"/>
      <c r="AO3170" s="57"/>
      <c r="AP3170" s="57"/>
      <c r="BA3170" s="57"/>
      <c r="BF3170" s="6" t="e">
        <f t="shared" si="147"/>
        <v>#NUM!</v>
      </c>
      <c r="BG3170" t="e">
        <f t="shared" si="148"/>
        <v>#NUM!</v>
      </c>
      <c r="BH3170" t="e">
        <f t="shared" si="149"/>
        <v>#NUM!</v>
      </c>
      <c r="BI3170" t="e">
        <f>VLOOKUP(H3170,Sheet2!$A$1:$B$270,2,FALSE)</f>
        <v>#N/A</v>
      </c>
    </row>
    <row r="3171" spans="15:61">
      <c r="O3171" s="57"/>
      <c r="P3171" s="57"/>
      <c r="AO3171" s="57"/>
      <c r="AP3171" s="57"/>
      <c r="BA3171" s="57"/>
      <c r="BF3171" s="6" t="e">
        <f t="shared" si="147"/>
        <v>#NUM!</v>
      </c>
      <c r="BG3171" t="e">
        <f t="shared" si="148"/>
        <v>#NUM!</v>
      </c>
      <c r="BH3171" t="e">
        <f t="shared" si="149"/>
        <v>#NUM!</v>
      </c>
      <c r="BI3171" t="e">
        <f>VLOOKUP(H3171,Sheet2!$A$1:$B$270,2,FALSE)</f>
        <v>#N/A</v>
      </c>
    </row>
    <row r="3172" spans="15:61">
      <c r="O3172" s="57"/>
      <c r="P3172" s="57"/>
      <c r="AP3172" s="57"/>
      <c r="BA3172" s="57"/>
      <c r="BF3172" s="6" t="e">
        <f t="shared" si="147"/>
        <v>#NUM!</v>
      </c>
      <c r="BG3172" t="e">
        <f t="shared" si="148"/>
        <v>#NUM!</v>
      </c>
      <c r="BH3172" t="e">
        <f t="shared" si="149"/>
        <v>#NUM!</v>
      </c>
      <c r="BI3172" t="e">
        <f>VLOOKUP(H3172,Sheet2!$A$1:$B$270,2,FALSE)</f>
        <v>#N/A</v>
      </c>
    </row>
    <row r="3173" spans="15:61">
      <c r="O3173" s="57"/>
      <c r="P3173" s="57"/>
      <c r="AP3173" s="57"/>
      <c r="BA3173" s="57"/>
      <c r="BF3173" s="6" t="e">
        <f t="shared" si="147"/>
        <v>#NUM!</v>
      </c>
      <c r="BG3173" t="e">
        <f t="shared" si="148"/>
        <v>#NUM!</v>
      </c>
      <c r="BH3173" t="e">
        <f t="shared" si="149"/>
        <v>#NUM!</v>
      </c>
      <c r="BI3173" t="e">
        <f>VLOOKUP(H3173,Sheet2!$A$1:$B$270,2,FALSE)</f>
        <v>#N/A</v>
      </c>
    </row>
    <row r="3174" spans="15:61">
      <c r="O3174" s="57"/>
      <c r="P3174" s="57"/>
      <c r="AP3174" s="57"/>
      <c r="BA3174" s="57"/>
      <c r="BF3174" s="6" t="e">
        <f t="shared" si="147"/>
        <v>#NUM!</v>
      </c>
      <c r="BG3174" t="e">
        <f t="shared" si="148"/>
        <v>#NUM!</v>
      </c>
      <c r="BH3174" t="e">
        <f t="shared" si="149"/>
        <v>#NUM!</v>
      </c>
      <c r="BI3174" t="e">
        <f>VLOOKUP(H3174,Sheet2!$A$1:$B$270,2,FALSE)</f>
        <v>#N/A</v>
      </c>
    </row>
    <row r="3175" spans="15:61">
      <c r="O3175" s="57"/>
      <c r="P3175" s="57"/>
      <c r="AP3175" s="57"/>
      <c r="BA3175" s="57"/>
      <c r="BF3175" s="6" t="e">
        <f t="shared" si="147"/>
        <v>#NUM!</v>
      </c>
      <c r="BG3175" t="e">
        <f t="shared" si="148"/>
        <v>#NUM!</v>
      </c>
      <c r="BH3175" t="e">
        <f t="shared" si="149"/>
        <v>#NUM!</v>
      </c>
      <c r="BI3175" t="e">
        <f>VLOOKUP(H3175,Sheet2!$A$1:$B$270,2,FALSE)</f>
        <v>#N/A</v>
      </c>
    </row>
    <row r="3176" spans="15:61">
      <c r="O3176" s="57"/>
      <c r="P3176" s="57"/>
      <c r="AP3176" s="57"/>
      <c r="BA3176" s="57"/>
      <c r="BF3176" s="6" t="e">
        <f t="shared" si="147"/>
        <v>#NUM!</v>
      </c>
      <c r="BG3176" t="e">
        <f t="shared" si="148"/>
        <v>#NUM!</v>
      </c>
      <c r="BH3176" t="e">
        <f t="shared" si="149"/>
        <v>#NUM!</v>
      </c>
      <c r="BI3176" t="e">
        <f>VLOOKUP(H3176,Sheet2!$A$1:$B$270,2,FALSE)</f>
        <v>#N/A</v>
      </c>
    </row>
    <row r="3177" spans="15:61">
      <c r="O3177" s="57"/>
      <c r="P3177" s="57"/>
      <c r="AP3177" s="57"/>
      <c r="BA3177" s="57"/>
      <c r="BF3177" s="6" t="e">
        <f t="shared" si="147"/>
        <v>#NUM!</v>
      </c>
      <c r="BG3177" t="e">
        <f t="shared" si="148"/>
        <v>#NUM!</v>
      </c>
      <c r="BH3177" t="e">
        <f t="shared" si="149"/>
        <v>#NUM!</v>
      </c>
      <c r="BI3177" t="e">
        <f>VLOOKUP(H3177,Sheet2!$A$1:$B$270,2,FALSE)</f>
        <v>#N/A</v>
      </c>
    </row>
    <row r="3178" spans="15:61">
      <c r="O3178" s="57"/>
      <c r="P3178" s="57"/>
      <c r="AP3178" s="57"/>
      <c r="BA3178" s="57"/>
      <c r="BF3178" s="6" t="e">
        <f t="shared" si="147"/>
        <v>#NUM!</v>
      </c>
      <c r="BG3178" t="e">
        <f t="shared" si="148"/>
        <v>#NUM!</v>
      </c>
      <c r="BH3178" t="e">
        <f t="shared" si="149"/>
        <v>#NUM!</v>
      </c>
      <c r="BI3178" t="e">
        <f>VLOOKUP(H3178,Sheet2!$A$1:$B$270,2,FALSE)</f>
        <v>#N/A</v>
      </c>
    </row>
    <row r="3179" spans="15:61">
      <c r="O3179" s="57"/>
      <c r="P3179" s="57"/>
      <c r="AO3179" s="57"/>
      <c r="AP3179" s="57"/>
      <c r="BA3179" s="57"/>
      <c r="BF3179" s="6" t="e">
        <f t="shared" si="147"/>
        <v>#NUM!</v>
      </c>
      <c r="BG3179" t="e">
        <f t="shared" si="148"/>
        <v>#NUM!</v>
      </c>
      <c r="BH3179" t="e">
        <f t="shared" si="149"/>
        <v>#NUM!</v>
      </c>
      <c r="BI3179" t="e">
        <f>VLOOKUP(H3179,Sheet2!$A$1:$B$270,2,FALSE)</f>
        <v>#N/A</v>
      </c>
    </row>
    <row r="3180" spans="15:61">
      <c r="O3180" s="57"/>
      <c r="P3180" s="57"/>
      <c r="AP3180" s="57"/>
      <c r="BA3180" s="57"/>
      <c r="BF3180" s="6" t="e">
        <f t="shared" si="147"/>
        <v>#NUM!</v>
      </c>
      <c r="BG3180" t="e">
        <f t="shared" si="148"/>
        <v>#NUM!</v>
      </c>
      <c r="BH3180" t="e">
        <f t="shared" si="149"/>
        <v>#NUM!</v>
      </c>
      <c r="BI3180" t="e">
        <f>VLOOKUP(H3180,Sheet2!$A$1:$B$270,2,FALSE)</f>
        <v>#N/A</v>
      </c>
    </row>
    <row r="3181" spans="15:61">
      <c r="O3181" s="57"/>
      <c r="P3181" s="57"/>
      <c r="BA3181" s="57"/>
      <c r="BF3181" s="6" t="e">
        <f t="shared" si="147"/>
        <v>#NUM!</v>
      </c>
      <c r="BG3181" t="e">
        <f t="shared" si="148"/>
        <v>#NUM!</v>
      </c>
      <c r="BH3181" t="e">
        <f t="shared" si="149"/>
        <v>#NUM!</v>
      </c>
      <c r="BI3181" t="e">
        <f>VLOOKUP(H3181,Sheet2!$A$1:$B$270,2,FALSE)</f>
        <v>#N/A</v>
      </c>
    </row>
    <row r="3182" spans="15:61">
      <c r="O3182" s="57"/>
      <c r="P3182" s="57"/>
      <c r="AP3182" s="57"/>
      <c r="BA3182" s="57"/>
      <c r="BF3182" s="6" t="e">
        <f t="shared" si="147"/>
        <v>#NUM!</v>
      </c>
      <c r="BG3182" t="e">
        <f t="shared" si="148"/>
        <v>#NUM!</v>
      </c>
      <c r="BH3182" t="e">
        <f t="shared" si="149"/>
        <v>#NUM!</v>
      </c>
      <c r="BI3182" t="e">
        <f>VLOOKUP(H3182,Sheet2!$A$1:$B$270,2,FALSE)</f>
        <v>#N/A</v>
      </c>
    </row>
    <row r="3183" spans="15:61">
      <c r="O3183" s="57"/>
      <c r="P3183" s="57"/>
      <c r="AO3183" s="57"/>
      <c r="AP3183" s="57"/>
      <c r="BA3183" s="57"/>
      <c r="BF3183" s="6" t="e">
        <f t="shared" si="147"/>
        <v>#NUM!</v>
      </c>
      <c r="BG3183" t="e">
        <f t="shared" si="148"/>
        <v>#NUM!</v>
      </c>
      <c r="BH3183" t="e">
        <f t="shared" si="149"/>
        <v>#NUM!</v>
      </c>
      <c r="BI3183" t="e">
        <f>VLOOKUP(H3183,Sheet2!$A$1:$B$270,2,FALSE)</f>
        <v>#N/A</v>
      </c>
    </row>
    <row r="3184" spans="15:61">
      <c r="O3184" s="57"/>
      <c r="P3184" s="57"/>
      <c r="AP3184" s="57"/>
      <c r="BA3184" s="57"/>
      <c r="BF3184" s="6" t="e">
        <f t="shared" si="147"/>
        <v>#NUM!</v>
      </c>
      <c r="BG3184" t="e">
        <f t="shared" si="148"/>
        <v>#NUM!</v>
      </c>
      <c r="BH3184" t="e">
        <f t="shared" si="149"/>
        <v>#NUM!</v>
      </c>
      <c r="BI3184" t="e">
        <f>VLOOKUP(H3184,Sheet2!$A$1:$B$270,2,FALSE)</f>
        <v>#N/A</v>
      </c>
    </row>
    <row r="3185" spans="15:61">
      <c r="O3185" s="57"/>
      <c r="P3185" s="57"/>
      <c r="AP3185" s="57"/>
      <c r="BA3185" s="57"/>
      <c r="BF3185" s="6" t="e">
        <f t="shared" si="147"/>
        <v>#NUM!</v>
      </c>
      <c r="BG3185" t="e">
        <f t="shared" si="148"/>
        <v>#NUM!</v>
      </c>
      <c r="BH3185" t="e">
        <f t="shared" si="149"/>
        <v>#NUM!</v>
      </c>
      <c r="BI3185" t="e">
        <f>VLOOKUP(H3185,Sheet2!$A$1:$B$270,2,FALSE)</f>
        <v>#N/A</v>
      </c>
    </row>
    <row r="3186" spans="15:61">
      <c r="O3186" s="57"/>
      <c r="P3186" s="57"/>
      <c r="AO3186" s="57"/>
      <c r="AP3186" s="57"/>
      <c r="BA3186" s="57"/>
      <c r="BF3186" s="6" t="e">
        <f t="shared" si="147"/>
        <v>#NUM!</v>
      </c>
      <c r="BG3186" t="e">
        <f t="shared" si="148"/>
        <v>#NUM!</v>
      </c>
      <c r="BH3186" t="e">
        <f t="shared" si="149"/>
        <v>#NUM!</v>
      </c>
      <c r="BI3186" t="e">
        <f>VLOOKUP(H3186,Sheet2!$A$1:$B$270,2,FALSE)</f>
        <v>#N/A</v>
      </c>
    </row>
    <row r="3187" spans="15:61">
      <c r="O3187" s="57"/>
      <c r="P3187" s="57"/>
      <c r="AO3187" s="57"/>
      <c r="AP3187" s="57"/>
      <c r="BA3187" s="57"/>
      <c r="BF3187" s="6" t="e">
        <f t="shared" si="147"/>
        <v>#NUM!</v>
      </c>
      <c r="BG3187" t="e">
        <f t="shared" si="148"/>
        <v>#NUM!</v>
      </c>
      <c r="BH3187" t="e">
        <f t="shared" si="149"/>
        <v>#NUM!</v>
      </c>
      <c r="BI3187" t="e">
        <f>VLOOKUP(H3187,Sheet2!$A$1:$B$270,2,FALSE)</f>
        <v>#N/A</v>
      </c>
    </row>
    <row r="3188" spans="15:61">
      <c r="O3188" s="57"/>
      <c r="P3188" s="57"/>
      <c r="AO3188" s="57"/>
      <c r="BA3188" s="57"/>
      <c r="BF3188" s="6" t="e">
        <f t="shared" si="147"/>
        <v>#NUM!</v>
      </c>
      <c r="BG3188" t="e">
        <f t="shared" si="148"/>
        <v>#NUM!</v>
      </c>
      <c r="BH3188" t="e">
        <f t="shared" si="149"/>
        <v>#NUM!</v>
      </c>
      <c r="BI3188" t="e">
        <f>VLOOKUP(H3188,Sheet2!$A$1:$B$270,2,FALSE)</f>
        <v>#N/A</v>
      </c>
    </row>
    <row r="3189" spans="15:61">
      <c r="O3189" s="57"/>
      <c r="P3189" s="57"/>
      <c r="AP3189" s="57"/>
      <c r="BA3189" s="57"/>
      <c r="BF3189" s="6" t="e">
        <f t="shared" si="147"/>
        <v>#NUM!</v>
      </c>
      <c r="BG3189" t="e">
        <f t="shared" si="148"/>
        <v>#NUM!</v>
      </c>
      <c r="BH3189" t="e">
        <f t="shared" si="149"/>
        <v>#NUM!</v>
      </c>
      <c r="BI3189" t="e">
        <f>VLOOKUP(H3189,Sheet2!$A$1:$B$270,2,FALSE)</f>
        <v>#N/A</v>
      </c>
    </row>
    <row r="3190" spans="15:61">
      <c r="O3190" s="57"/>
      <c r="P3190" s="57"/>
      <c r="AO3190" s="57"/>
      <c r="AP3190" s="57"/>
      <c r="BA3190" s="57"/>
      <c r="BF3190" s="6" t="e">
        <f t="shared" si="147"/>
        <v>#NUM!</v>
      </c>
      <c r="BG3190" t="e">
        <f t="shared" si="148"/>
        <v>#NUM!</v>
      </c>
      <c r="BH3190" t="e">
        <f t="shared" si="149"/>
        <v>#NUM!</v>
      </c>
      <c r="BI3190" t="e">
        <f>VLOOKUP(H3190,Sheet2!$A$1:$B$270,2,FALSE)</f>
        <v>#N/A</v>
      </c>
    </row>
    <row r="3191" spans="15:61">
      <c r="O3191" s="57"/>
      <c r="P3191" s="57"/>
      <c r="AP3191" s="57"/>
      <c r="BA3191" s="57"/>
      <c r="BF3191" s="6" t="e">
        <f t="shared" si="147"/>
        <v>#NUM!</v>
      </c>
      <c r="BG3191" t="e">
        <f t="shared" si="148"/>
        <v>#NUM!</v>
      </c>
      <c r="BH3191" t="e">
        <f t="shared" si="149"/>
        <v>#NUM!</v>
      </c>
      <c r="BI3191" t="e">
        <f>VLOOKUP(H3191,Sheet2!$A$1:$B$270,2,FALSE)</f>
        <v>#N/A</v>
      </c>
    </row>
    <row r="3192" spans="15:61">
      <c r="O3192" s="57"/>
      <c r="P3192" s="57"/>
      <c r="AP3192" s="57"/>
      <c r="BA3192" s="57"/>
      <c r="BF3192" s="6" t="e">
        <f t="shared" si="147"/>
        <v>#NUM!</v>
      </c>
      <c r="BG3192" t="e">
        <f t="shared" si="148"/>
        <v>#NUM!</v>
      </c>
      <c r="BH3192" t="e">
        <f t="shared" si="149"/>
        <v>#NUM!</v>
      </c>
      <c r="BI3192" t="e">
        <f>VLOOKUP(H3192,Sheet2!$A$1:$B$270,2,FALSE)</f>
        <v>#N/A</v>
      </c>
    </row>
    <row r="3193" spans="15:61">
      <c r="O3193" s="57"/>
      <c r="P3193" s="57"/>
      <c r="BA3193" s="57"/>
      <c r="BF3193" s="6" t="e">
        <f t="shared" si="147"/>
        <v>#NUM!</v>
      </c>
      <c r="BG3193" t="e">
        <f t="shared" si="148"/>
        <v>#NUM!</v>
      </c>
      <c r="BH3193" t="e">
        <f t="shared" si="149"/>
        <v>#NUM!</v>
      </c>
      <c r="BI3193" t="e">
        <f>VLOOKUP(H3193,Sheet2!$A$1:$B$270,2,FALSE)</f>
        <v>#N/A</v>
      </c>
    </row>
    <row r="3194" spans="15:61">
      <c r="O3194" s="57"/>
      <c r="P3194" s="57"/>
      <c r="AP3194" s="57"/>
      <c r="BA3194" s="57"/>
      <c r="BF3194" s="6" t="e">
        <f t="shared" si="147"/>
        <v>#NUM!</v>
      </c>
      <c r="BG3194" t="e">
        <f t="shared" si="148"/>
        <v>#NUM!</v>
      </c>
      <c r="BH3194" t="e">
        <f t="shared" si="149"/>
        <v>#NUM!</v>
      </c>
      <c r="BI3194" t="e">
        <f>VLOOKUP(H3194,Sheet2!$A$1:$B$270,2,FALSE)</f>
        <v>#N/A</v>
      </c>
    </row>
    <row r="3195" spans="15:61">
      <c r="O3195" s="57"/>
      <c r="P3195" s="57"/>
      <c r="AO3195" s="57"/>
      <c r="AP3195" s="57"/>
      <c r="BA3195" s="57"/>
      <c r="BF3195" s="6" t="e">
        <f t="shared" si="147"/>
        <v>#NUM!</v>
      </c>
      <c r="BG3195" t="e">
        <f t="shared" si="148"/>
        <v>#NUM!</v>
      </c>
      <c r="BH3195" t="e">
        <f t="shared" si="149"/>
        <v>#NUM!</v>
      </c>
      <c r="BI3195" t="e">
        <f>VLOOKUP(H3195,Sheet2!$A$1:$B$270,2,FALSE)</f>
        <v>#N/A</v>
      </c>
    </row>
    <row r="3196" spans="15:61">
      <c r="O3196" s="57"/>
      <c r="P3196" s="57"/>
      <c r="AO3196" s="57"/>
      <c r="AP3196" s="57"/>
      <c r="BA3196" s="57"/>
      <c r="BF3196" s="6" t="e">
        <f t="shared" si="147"/>
        <v>#NUM!</v>
      </c>
      <c r="BG3196" t="e">
        <f t="shared" si="148"/>
        <v>#NUM!</v>
      </c>
      <c r="BH3196" t="e">
        <f t="shared" si="149"/>
        <v>#NUM!</v>
      </c>
      <c r="BI3196" t="e">
        <f>VLOOKUP(H3196,Sheet2!$A$1:$B$270,2,FALSE)</f>
        <v>#N/A</v>
      </c>
    </row>
    <row r="3197" spans="15:61">
      <c r="O3197" s="57"/>
      <c r="P3197" s="57"/>
      <c r="AP3197" s="57"/>
      <c r="BA3197" s="57"/>
      <c r="BF3197" s="6" t="e">
        <f t="shared" si="147"/>
        <v>#NUM!</v>
      </c>
      <c r="BG3197" t="e">
        <f t="shared" si="148"/>
        <v>#NUM!</v>
      </c>
      <c r="BH3197" t="e">
        <f t="shared" si="149"/>
        <v>#NUM!</v>
      </c>
      <c r="BI3197" t="e">
        <f>VLOOKUP(H3197,Sheet2!$A$1:$B$270,2,FALSE)</f>
        <v>#N/A</v>
      </c>
    </row>
    <row r="3198" spans="15:61">
      <c r="O3198" s="57"/>
      <c r="P3198" s="57"/>
      <c r="AP3198" s="57"/>
      <c r="BA3198" s="57"/>
      <c r="BF3198" s="6" t="e">
        <f t="shared" si="147"/>
        <v>#NUM!</v>
      </c>
      <c r="BG3198" t="e">
        <f t="shared" si="148"/>
        <v>#NUM!</v>
      </c>
      <c r="BH3198" t="e">
        <f t="shared" si="149"/>
        <v>#NUM!</v>
      </c>
      <c r="BI3198" t="e">
        <f>VLOOKUP(H3198,Sheet2!$A$1:$B$270,2,FALSE)</f>
        <v>#N/A</v>
      </c>
    </row>
    <row r="3199" spans="15:61">
      <c r="O3199" s="57"/>
      <c r="P3199" s="57"/>
      <c r="BA3199" s="57"/>
      <c r="BF3199" s="6" t="e">
        <f t="shared" si="147"/>
        <v>#NUM!</v>
      </c>
      <c r="BG3199" t="e">
        <f t="shared" si="148"/>
        <v>#NUM!</v>
      </c>
      <c r="BH3199" t="e">
        <f t="shared" si="149"/>
        <v>#NUM!</v>
      </c>
      <c r="BI3199" t="e">
        <f>VLOOKUP(H3199,Sheet2!$A$1:$B$270,2,FALSE)</f>
        <v>#N/A</v>
      </c>
    </row>
    <row r="3200" spans="15:61">
      <c r="O3200" s="57"/>
      <c r="P3200" s="57"/>
      <c r="AP3200" s="57"/>
      <c r="BA3200" s="57"/>
      <c r="BF3200" s="6" t="e">
        <f t="shared" si="147"/>
        <v>#NUM!</v>
      </c>
      <c r="BG3200" t="e">
        <f t="shared" si="148"/>
        <v>#NUM!</v>
      </c>
      <c r="BH3200" t="e">
        <f t="shared" si="149"/>
        <v>#NUM!</v>
      </c>
      <c r="BI3200" t="e">
        <f>VLOOKUP(H3200,Sheet2!$A$1:$B$270,2,FALSE)</f>
        <v>#N/A</v>
      </c>
    </row>
    <row r="3201" spans="15:61">
      <c r="O3201" s="57"/>
      <c r="P3201" s="57"/>
      <c r="AP3201" s="57"/>
      <c r="BA3201" s="57"/>
      <c r="BF3201" s="6" t="e">
        <f t="shared" si="147"/>
        <v>#NUM!</v>
      </c>
      <c r="BG3201" t="e">
        <f t="shared" si="148"/>
        <v>#NUM!</v>
      </c>
      <c r="BH3201" t="e">
        <f t="shared" si="149"/>
        <v>#NUM!</v>
      </c>
      <c r="BI3201" t="e">
        <f>VLOOKUP(H3201,Sheet2!$A$1:$B$270,2,FALSE)</f>
        <v>#N/A</v>
      </c>
    </row>
    <row r="3202" spans="15:61">
      <c r="O3202" s="57"/>
      <c r="P3202" s="57"/>
      <c r="AP3202" s="57"/>
      <c r="BA3202" s="57"/>
      <c r="BF3202" s="6" t="e">
        <f t="shared" si="147"/>
        <v>#NUM!</v>
      </c>
      <c r="BG3202" t="e">
        <f t="shared" si="148"/>
        <v>#NUM!</v>
      </c>
      <c r="BH3202" t="e">
        <f t="shared" si="149"/>
        <v>#NUM!</v>
      </c>
      <c r="BI3202" t="e">
        <f>VLOOKUP(H3202,Sheet2!$A$1:$B$270,2,FALSE)</f>
        <v>#N/A</v>
      </c>
    </row>
    <row r="3203" spans="15:61">
      <c r="O3203" s="57"/>
      <c r="P3203" s="57"/>
      <c r="AO3203" s="57"/>
      <c r="AP3203" s="57"/>
      <c r="BA3203" s="57"/>
      <c r="BF3203" s="6" t="e">
        <f t="shared" ref="BF3203:BF3266" si="150">DATE(BC3203,BD3203,BE3203)</f>
        <v>#NUM!</v>
      </c>
      <c r="BG3203" t="e">
        <f t="shared" ref="BG3203:BG3266" si="151">BF3203-BA3203</f>
        <v>#NUM!</v>
      </c>
      <c r="BH3203" t="e">
        <f t="shared" ref="BH3203:BH3266" si="152">IF(BG3203=1,"COMPLY",IF(BG3203&lt;1,"COMPLY","NOT COMPLY"))</f>
        <v>#NUM!</v>
      </c>
      <c r="BI3203" t="e">
        <f>VLOOKUP(H3203,Sheet2!$A$1:$B$270,2,FALSE)</f>
        <v>#N/A</v>
      </c>
    </row>
    <row r="3204" spans="15:61">
      <c r="O3204" s="57"/>
      <c r="P3204" s="57"/>
      <c r="AP3204" s="57"/>
      <c r="BA3204" s="57"/>
      <c r="BF3204" s="6" t="e">
        <f t="shared" si="150"/>
        <v>#NUM!</v>
      </c>
      <c r="BG3204" t="e">
        <f t="shared" si="151"/>
        <v>#NUM!</v>
      </c>
      <c r="BH3204" t="e">
        <f t="shared" si="152"/>
        <v>#NUM!</v>
      </c>
      <c r="BI3204" t="e">
        <f>VLOOKUP(H3204,Sheet2!$A$1:$B$270,2,FALSE)</f>
        <v>#N/A</v>
      </c>
    </row>
    <row r="3205" spans="15:61">
      <c r="O3205" s="57"/>
      <c r="P3205" s="57"/>
      <c r="AO3205" s="57"/>
      <c r="BA3205" s="57"/>
      <c r="BF3205" s="6" t="e">
        <f t="shared" si="150"/>
        <v>#NUM!</v>
      </c>
      <c r="BG3205" t="e">
        <f t="shared" si="151"/>
        <v>#NUM!</v>
      </c>
      <c r="BH3205" t="e">
        <f t="shared" si="152"/>
        <v>#NUM!</v>
      </c>
      <c r="BI3205" t="e">
        <f>VLOOKUP(H3205,Sheet2!$A$1:$B$270,2,FALSE)</f>
        <v>#N/A</v>
      </c>
    </row>
    <row r="3206" spans="15:61">
      <c r="O3206" s="57"/>
      <c r="P3206" s="57"/>
      <c r="AP3206" s="57"/>
      <c r="BA3206" s="57"/>
      <c r="BF3206" s="6" t="e">
        <f t="shared" si="150"/>
        <v>#NUM!</v>
      </c>
      <c r="BG3206" t="e">
        <f t="shared" si="151"/>
        <v>#NUM!</v>
      </c>
      <c r="BH3206" t="e">
        <f t="shared" si="152"/>
        <v>#NUM!</v>
      </c>
      <c r="BI3206" t="e">
        <f>VLOOKUP(H3206,Sheet2!$A$1:$B$270,2,FALSE)</f>
        <v>#N/A</v>
      </c>
    </row>
    <row r="3207" spans="15:61">
      <c r="O3207" s="57"/>
      <c r="P3207" s="57"/>
      <c r="AP3207" s="57"/>
      <c r="BA3207" s="57"/>
      <c r="BF3207" s="6" t="e">
        <f t="shared" si="150"/>
        <v>#NUM!</v>
      </c>
      <c r="BG3207" t="e">
        <f t="shared" si="151"/>
        <v>#NUM!</v>
      </c>
      <c r="BH3207" t="e">
        <f t="shared" si="152"/>
        <v>#NUM!</v>
      </c>
      <c r="BI3207" t="e">
        <f>VLOOKUP(H3207,Sheet2!$A$1:$B$270,2,FALSE)</f>
        <v>#N/A</v>
      </c>
    </row>
    <row r="3208" spans="15:61">
      <c r="O3208" s="57"/>
      <c r="P3208" s="57"/>
      <c r="AO3208" s="57"/>
      <c r="AP3208" s="57"/>
      <c r="BA3208" s="57"/>
      <c r="BF3208" s="6" t="e">
        <f t="shared" si="150"/>
        <v>#NUM!</v>
      </c>
      <c r="BG3208" t="e">
        <f t="shared" si="151"/>
        <v>#NUM!</v>
      </c>
      <c r="BH3208" t="e">
        <f t="shared" si="152"/>
        <v>#NUM!</v>
      </c>
      <c r="BI3208" t="e">
        <f>VLOOKUP(H3208,Sheet2!$A$1:$B$270,2,FALSE)</f>
        <v>#N/A</v>
      </c>
    </row>
    <row r="3209" spans="15:61">
      <c r="O3209" s="57"/>
      <c r="P3209" s="57"/>
      <c r="BF3209" s="6" t="e">
        <f t="shared" si="150"/>
        <v>#NUM!</v>
      </c>
      <c r="BG3209" t="e">
        <f t="shared" si="151"/>
        <v>#NUM!</v>
      </c>
      <c r="BH3209" t="e">
        <f t="shared" si="152"/>
        <v>#NUM!</v>
      </c>
      <c r="BI3209" t="e">
        <f>VLOOKUP(H3209,Sheet2!$A$1:$B$270,2,FALSE)</f>
        <v>#N/A</v>
      </c>
    </row>
    <row r="3210" spans="15:61">
      <c r="O3210" s="57"/>
      <c r="P3210" s="57"/>
      <c r="AP3210" s="57"/>
      <c r="BA3210" s="57"/>
      <c r="BF3210" s="6" t="e">
        <f t="shared" si="150"/>
        <v>#NUM!</v>
      </c>
      <c r="BG3210" t="e">
        <f t="shared" si="151"/>
        <v>#NUM!</v>
      </c>
      <c r="BH3210" t="e">
        <f t="shared" si="152"/>
        <v>#NUM!</v>
      </c>
      <c r="BI3210" t="e">
        <f>VLOOKUP(H3210,Sheet2!$A$1:$B$270,2,FALSE)</f>
        <v>#N/A</v>
      </c>
    </row>
    <row r="3211" spans="15:61">
      <c r="O3211" s="57"/>
      <c r="P3211" s="57"/>
      <c r="AP3211" s="57"/>
      <c r="BA3211" s="57"/>
      <c r="BF3211" s="6" t="e">
        <f t="shared" si="150"/>
        <v>#NUM!</v>
      </c>
      <c r="BG3211" t="e">
        <f t="shared" si="151"/>
        <v>#NUM!</v>
      </c>
      <c r="BH3211" t="e">
        <f t="shared" si="152"/>
        <v>#NUM!</v>
      </c>
      <c r="BI3211" t="e">
        <f>VLOOKUP(H3211,Sheet2!$A$1:$B$270,2,FALSE)</f>
        <v>#N/A</v>
      </c>
    </row>
    <row r="3212" spans="15:61">
      <c r="O3212" s="57"/>
      <c r="P3212" s="57"/>
      <c r="AO3212" s="57"/>
      <c r="AP3212" s="57"/>
      <c r="BA3212" s="57"/>
      <c r="BF3212" s="6" t="e">
        <f t="shared" si="150"/>
        <v>#NUM!</v>
      </c>
      <c r="BG3212" t="e">
        <f t="shared" si="151"/>
        <v>#NUM!</v>
      </c>
      <c r="BH3212" t="e">
        <f t="shared" si="152"/>
        <v>#NUM!</v>
      </c>
      <c r="BI3212" t="e">
        <f>VLOOKUP(H3212,Sheet2!$A$1:$B$270,2,FALSE)</f>
        <v>#N/A</v>
      </c>
    </row>
    <row r="3213" spans="15:61">
      <c r="O3213" s="57"/>
      <c r="P3213" s="57"/>
      <c r="AO3213" s="57"/>
      <c r="AP3213" s="57"/>
      <c r="BA3213" s="57"/>
      <c r="BF3213" s="6" t="e">
        <f t="shared" si="150"/>
        <v>#NUM!</v>
      </c>
      <c r="BG3213" t="e">
        <f t="shared" si="151"/>
        <v>#NUM!</v>
      </c>
      <c r="BH3213" t="e">
        <f t="shared" si="152"/>
        <v>#NUM!</v>
      </c>
      <c r="BI3213" t="e">
        <f>VLOOKUP(H3213,Sheet2!$A$1:$B$270,2,FALSE)</f>
        <v>#N/A</v>
      </c>
    </row>
    <row r="3214" spans="15:61">
      <c r="O3214" s="57"/>
      <c r="P3214" s="57"/>
      <c r="AO3214" s="57"/>
      <c r="AP3214" s="57"/>
      <c r="BA3214" s="57"/>
      <c r="BF3214" s="6" t="e">
        <f t="shared" si="150"/>
        <v>#NUM!</v>
      </c>
      <c r="BG3214" t="e">
        <f t="shared" si="151"/>
        <v>#NUM!</v>
      </c>
      <c r="BH3214" t="e">
        <f t="shared" si="152"/>
        <v>#NUM!</v>
      </c>
      <c r="BI3214" t="e">
        <f>VLOOKUP(H3214,Sheet2!$A$1:$B$270,2,FALSE)</f>
        <v>#N/A</v>
      </c>
    </row>
    <row r="3215" spans="15:61">
      <c r="O3215" s="57"/>
      <c r="P3215" s="57"/>
      <c r="AP3215" s="57"/>
      <c r="BA3215" s="57"/>
      <c r="BF3215" s="6" t="e">
        <f t="shared" si="150"/>
        <v>#NUM!</v>
      </c>
      <c r="BG3215" t="e">
        <f t="shared" si="151"/>
        <v>#NUM!</v>
      </c>
      <c r="BH3215" t="e">
        <f t="shared" si="152"/>
        <v>#NUM!</v>
      </c>
      <c r="BI3215" t="e">
        <f>VLOOKUP(H3215,Sheet2!$A$1:$B$270,2,FALSE)</f>
        <v>#N/A</v>
      </c>
    </row>
    <row r="3216" spans="15:61">
      <c r="O3216" s="57"/>
      <c r="P3216" s="57"/>
      <c r="AP3216" s="57"/>
      <c r="BA3216" s="57"/>
      <c r="BF3216" s="6" t="e">
        <f t="shared" si="150"/>
        <v>#NUM!</v>
      </c>
      <c r="BG3216" t="e">
        <f t="shared" si="151"/>
        <v>#NUM!</v>
      </c>
      <c r="BH3216" t="e">
        <f t="shared" si="152"/>
        <v>#NUM!</v>
      </c>
      <c r="BI3216" t="e">
        <f>VLOOKUP(H3216,Sheet2!$A$1:$B$270,2,FALSE)</f>
        <v>#N/A</v>
      </c>
    </row>
    <row r="3217" spans="15:61">
      <c r="O3217" s="57"/>
      <c r="P3217" s="57"/>
      <c r="AO3217" s="57"/>
      <c r="AP3217" s="57"/>
      <c r="BA3217" s="57"/>
      <c r="BF3217" s="6" t="e">
        <f t="shared" si="150"/>
        <v>#NUM!</v>
      </c>
      <c r="BG3217" t="e">
        <f t="shared" si="151"/>
        <v>#NUM!</v>
      </c>
      <c r="BH3217" t="e">
        <f t="shared" si="152"/>
        <v>#NUM!</v>
      </c>
      <c r="BI3217" t="e">
        <f>VLOOKUP(H3217,Sheet2!$A$1:$B$270,2,FALSE)</f>
        <v>#N/A</v>
      </c>
    </row>
    <row r="3218" spans="15:61">
      <c r="O3218" s="57"/>
      <c r="P3218" s="57"/>
      <c r="AP3218" s="57"/>
      <c r="BA3218" s="57"/>
      <c r="BF3218" s="6" t="e">
        <f t="shared" si="150"/>
        <v>#NUM!</v>
      </c>
      <c r="BG3218" t="e">
        <f t="shared" si="151"/>
        <v>#NUM!</v>
      </c>
      <c r="BH3218" t="e">
        <f t="shared" si="152"/>
        <v>#NUM!</v>
      </c>
      <c r="BI3218" t="e">
        <f>VLOOKUP(H3218,Sheet2!$A$1:$B$270,2,FALSE)</f>
        <v>#N/A</v>
      </c>
    </row>
    <row r="3219" spans="15:61">
      <c r="O3219" s="57"/>
      <c r="P3219" s="57"/>
      <c r="AP3219" s="57"/>
      <c r="BA3219" s="57"/>
      <c r="BF3219" s="6" t="e">
        <f t="shared" si="150"/>
        <v>#NUM!</v>
      </c>
      <c r="BG3219" t="e">
        <f t="shared" si="151"/>
        <v>#NUM!</v>
      </c>
      <c r="BH3219" t="e">
        <f t="shared" si="152"/>
        <v>#NUM!</v>
      </c>
      <c r="BI3219" t="e">
        <f>VLOOKUP(H3219,Sheet2!$A$1:$B$270,2,FALSE)</f>
        <v>#N/A</v>
      </c>
    </row>
    <row r="3220" spans="15:61">
      <c r="O3220" s="57"/>
      <c r="P3220" s="57"/>
      <c r="AP3220" s="57"/>
      <c r="BA3220" s="57"/>
      <c r="BF3220" s="6" t="e">
        <f t="shared" si="150"/>
        <v>#NUM!</v>
      </c>
      <c r="BG3220" t="e">
        <f t="shared" si="151"/>
        <v>#NUM!</v>
      </c>
      <c r="BH3220" t="e">
        <f t="shared" si="152"/>
        <v>#NUM!</v>
      </c>
      <c r="BI3220" t="e">
        <f>VLOOKUP(H3220,Sheet2!$A$1:$B$270,2,FALSE)</f>
        <v>#N/A</v>
      </c>
    </row>
    <row r="3221" spans="15:61">
      <c r="O3221" s="57"/>
      <c r="P3221" s="57"/>
      <c r="BA3221" s="57"/>
      <c r="BF3221" s="6" t="e">
        <f t="shared" si="150"/>
        <v>#NUM!</v>
      </c>
      <c r="BG3221" t="e">
        <f t="shared" si="151"/>
        <v>#NUM!</v>
      </c>
      <c r="BH3221" t="e">
        <f t="shared" si="152"/>
        <v>#NUM!</v>
      </c>
      <c r="BI3221" t="e">
        <f>VLOOKUP(H3221,Sheet2!$A$1:$B$270,2,FALSE)</f>
        <v>#N/A</v>
      </c>
    </row>
    <row r="3222" spans="15:61">
      <c r="O3222" s="57"/>
      <c r="P3222" s="57"/>
      <c r="AP3222" s="57"/>
      <c r="BA3222" s="57"/>
      <c r="BF3222" s="6" t="e">
        <f t="shared" si="150"/>
        <v>#NUM!</v>
      </c>
      <c r="BG3222" t="e">
        <f t="shared" si="151"/>
        <v>#NUM!</v>
      </c>
      <c r="BH3222" t="e">
        <f t="shared" si="152"/>
        <v>#NUM!</v>
      </c>
      <c r="BI3222" t="e">
        <f>VLOOKUP(H3222,Sheet2!$A$1:$B$270,2,FALSE)</f>
        <v>#N/A</v>
      </c>
    </row>
    <row r="3223" spans="15:61">
      <c r="O3223" s="57"/>
      <c r="P3223" s="57"/>
      <c r="AO3223" s="57"/>
      <c r="AP3223" s="57"/>
      <c r="BA3223" s="57"/>
      <c r="BF3223" s="6" t="e">
        <f t="shared" si="150"/>
        <v>#NUM!</v>
      </c>
      <c r="BG3223" t="e">
        <f t="shared" si="151"/>
        <v>#NUM!</v>
      </c>
      <c r="BH3223" t="e">
        <f t="shared" si="152"/>
        <v>#NUM!</v>
      </c>
      <c r="BI3223" t="e">
        <f>VLOOKUP(H3223,Sheet2!$A$1:$B$270,2,FALSE)</f>
        <v>#N/A</v>
      </c>
    </row>
    <row r="3224" spans="15:61">
      <c r="O3224" s="57"/>
      <c r="P3224" s="57"/>
      <c r="AP3224" s="57"/>
      <c r="BA3224" s="57"/>
      <c r="BF3224" s="6" t="e">
        <f t="shared" si="150"/>
        <v>#NUM!</v>
      </c>
      <c r="BG3224" t="e">
        <f t="shared" si="151"/>
        <v>#NUM!</v>
      </c>
      <c r="BH3224" t="e">
        <f t="shared" si="152"/>
        <v>#NUM!</v>
      </c>
      <c r="BI3224" t="e">
        <f>VLOOKUP(H3224,Sheet2!$A$1:$B$270,2,FALSE)</f>
        <v>#N/A</v>
      </c>
    </row>
    <row r="3225" spans="15:61">
      <c r="O3225" s="57"/>
      <c r="P3225" s="57"/>
      <c r="AP3225" s="57"/>
      <c r="BA3225" s="57"/>
      <c r="BF3225" s="6" t="e">
        <f t="shared" si="150"/>
        <v>#NUM!</v>
      </c>
      <c r="BG3225" t="e">
        <f t="shared" si="151"/>
        <v>#NUM!</v>
      </c>
      <c r="BH3225" t="e">
        <f t="shared" si="152"/>
        <v>#NUM!</v>
      </c>
      <c r="BI3225" t="e">
        <f>VLOOKUP(H3225,Sheet2!$A$1:$B$270,2,FALSE)</f>
        <v>#N/A</v>
      </c>
    </row>
    <row r="3226" spans="15:61">
      <c r="O3226" s="57"/>
      <c r="P3226" s="57"/>
      <c r="AP3226" s="57"/>
      <c r="BA3226" s="57"/>
      <c r="BF3226" s="6" t="e">
        <f t="shared" si="150"/>
        <v>#NUM!</v>
      </c>
      <c r="BG3226" t="e">
        <f t="shared" si="151"/>
        <v>#NUM!</v>
      </c>
      <c r="BH3226" t="e">
        <f t="shared" si="152"/>
        <v>#NUM!</v>
      </c>
      <c r="BI3226" t="e">
        <f>VLOOKUP(H3226,Sheet2!$A$1:$B$270,2,FALSE)</f>
        <v>#N/A</v>
      </c>
    </row>
    <row r="3227" spans="15:61">
      <c r="O3227" s="57"/>
      <c r="P3227" s="57"/>
      <c r="AO3227" s="57"/>
      <c r="BF3227" s="6" t="e">
        <f t="shared" si="150"/>
        <v>#NUM!</v>
      </c>
      <c r="BG3227" t="e">
        <f t="shared" si="151"/>
        <v>#NUM!</v>
      </c>
      <c r="BH3227" t="e">
        <f t="shared" si="152"/>
        <v>#NUM!</v>
      </c>
      <c r="BI3227" t="e">
        <f>VLOOKUP(H3227,Sheet2!$A$1:$B$270,2,FALSE)</f>
        <v>#N/A</v>
      </c>
    </row>
    <row r="3228" spans="15:61">
      <c r="O3228" s="57"/>
      <c r="P3228" s="57"/>
      <c r="BA3228" s="57"/>
      <c r="BF3228" s="6" t="e">
        <f t="shared" si="150"/>
        <v>#NUM!</v>
      </c>
      <c r="BG3228" t="e">
        <f t="shared" si="151"/>
        <v>#NUM!</v>
      </c>
      <c r="BH3228" t="e">
        <f t="shared" si="152"/>
        <v>#NUM!</v>
      </c>
      <c r="BI3228" t="e">
        <f>VLOOKUP(H3228,Sheet2!$A$1:$B$270,2,FALSE)</f>
        <v>#N/A</v>
      </c>
    </row>
    <row r="3229" spans="15:61">
      <c r="O3229" s="57"/>
      <c r="P3229" s="57"/>
      <c r="AO3229" s="57"/>
      <c r="AP3229" s="57"/>
      <c r="BA3229" s="57"/>
      <c r="BF3229" s="6" t="e">
        <f t="shared" si="150"/>
        <v>#NUM!</v>
      </c>
      <c r="BG3229" t="e">
        <f t="shared" si="151"/>
        <v>#NUM!</v>
      </c>
      <c r="BH3229" t="e">
        <f t="shared" si="152"/>
        <v>#NUM!</v>
      </c>
      <c r="BI3229" t="e">
        <f>VLOOKUP(H3229,Sheet2!$A$1:$B$270,2,FALSE)</f>
        <v>#N/A</v>
      </c>
    </row>
    <row r="3230" spans="15:61">
      <c r="O3230" s="57"/>
      <c r="P3230" s="57"/>
      <c r="AO3230" s="57"/>
      <c r="AP3230" s="57"/>
      <c r="BA3230" s="57"/>
      <c r="BF3230" s="6" t="e">
        <f t="shared" si="150"/>
        <v>#NUM!</v>
      </c>
      <c r="BG3230" t="e">
        <f t="shared" si="151"/>
        <v>#NUM!</v>
      </c>
      <c r="BH3230" t="e">
        <f t="shared" si="152"/>
        <v>#NUM!</v>
      </c>
      <c r="BI3230" t="e">
        <f>VLOOKUP(H3230,Sheet2!$A$1:$B$270,2,FALSE)</f>
        <v>#N/A</v>
      </c>
    </row>
    <row r="3231" spans="15:61">
      <c r="O3231" s="57"/>
      <c r="P3231" s="57"/>
      <c r="AP3231" s="57"/>
      <c r="BA3231" s="57"/>
      <c r="BF3231" s="6" t="e">
        <f t="shared" si="150"/>
        <v>#NUM!</v>
      </c>
      <c r="BG3231" t="e">
        <f t="shared" si="151"/>
        <v>#NUM!</v>
      </c>
      <c r="BH3231" t="e">
        <f t="shared" si="152"/>
        <v>#NUM!</v>
      </c>
      <c r="BI3231" t="e">
        <f>VLOOKUP(H3231,Sheet2!$A$1:$B$270,2,FALSE)</f>
        <v>#N/A</v>
      </c>
    </row>
    <row r="3232" spans="15:61">
      <c r="O3232" s="57"/>
      <c r="P3232" s="57"/>
      <c r="AP3232" s="57"/>
      <c r="BA3232" s="57"/>
      <c r="BF3232" s="6" t="e">
        <f t="shared" si="150"/>
        <v>#NUM!</v>
      </c>
      <c r="BG3232" t="e">
        <f t="shared" si="151"/>
        <v>#NUM!</v>
      </c>
      <c r="BH3232" t="e">
        <f t="shared" si="152"/>
        <v>#NUM!</v>
      </c>
      <c r="BI3232" t="e">
        <f>VLOOKUP(H3232,Sheet2!$A$1:$B$270,2,FALSE)</f>
        <v>#N/A</v>
      </c>
    </row>
    <row r="3233" spans="15:61">
      <c r="O3233" s="57"/>
      <c r="P3233" s="57"/>
      <c r="BA3233" s="57"/>
      <c r="BF3233" s="6" t="e">
        <f t="shared" si="150"/>
        <v>#NUM!</v>
      </c>
      <c r="BG3233" t="e">
        <f t="shared" si="151"/>
        <v>#NUM!</v>
      </c>
      <c r="BH3233" t="e">
        <f t="shared" si="152"/>
        <v>#NUM!</v>
      </c>
      <c r="BI3233" t="e">
        <f>VLOOKUP(H3233,Sheet2!$A$1:$B$270,2,FALSE)</f>
        <v>#N/A</v>
      </c>
    </row>
    <row r="3234" spans="15:61">
      <c r="O3234" s="57"/>
      <c r="P3234" s="57"/>
      <c r="AP3234" s="57"/>
      <c r="BA3234" s="57"/>
      <c r="BF3234" s="6" t="e">
        <f t="shared" si="150"/>
        <v>#NUM!</v>
      </c>
      <c r="BG3234" t="e">
        <f t="shared" si="151"/>
        <v>#NUM!</v>
      </c>
      <c r="BH3234" t="e">
        <f t="shared" si="152"/>
        <v>#NUM!</v>
      </c>
      <c r="BI3234" t="e">
        <f>VLOOKUP(H3234,Sheet2!$A$1:$B$270,2,FALSE)</f>
        <v>#N/A</v>
      </c>
    </row>
    <row r="3235" spans="15:61">
      <c r="O3235" s="57"/>
      <c r="P3235" s="57"/>
      <c r="AP3235" s="57"/>
      <c r="BA3235" s="57"/>
      <c r="BF3235" s="6" t="e">
        <f t="shared" si="150"/>
        <v>#NUM!</v>
      </c>
      <c r="BG3235" t="e">
        <f t="shared" si="151"/>
        <v>#NUM!</v>
      </c>
      <c r="BH3235" t="e">
        <f t="shared" si="152"/>
        <v>#NUM!</v>
      </c>
      <c r="BI3235" t="e">
        <f>VLOOKUP(H3235,Sheet2!$A$1:$B$270,2,FALSE)</f>
        <v>#N/A</v>
      </c>
    </row>
    <row r="3236" spans="15:61">
      <c r="O3236" s="57"/>
      <c r="P3236" s="57"/>
      <c r="AO3236" s="57"/>
      <c r="BA3236" s="57"/>
      <c r="BF3236" s="6" t="e">
        <f t="shared" si="150"/>
        <v>#NUM!</v>
      </c>
      <c r="BG3236" t="e">
        <f t="shared" si="151"/>
        <v>#NUM!</v>
      </c>
      <c r="BH3236" t="e">
        <f t="shared" si="152"/>
        <v>#NUM!</v>
      </c>
      <c r="BI3236" t="e">
        <f>VLOOKUP(H3236,Sheet2!$A$1:$B$270,2,FALSE)</f>
        <v>#N/A</v>
      </c>
    </row>
    <row r="3237" spans="15:61">
      <c r="O3237" s="57"/>
      <c r="P3237" s="57"/>
      <c r="AO3237" s="57"/>
      <c r="AP3237" s="57"/>
      <c r="BA3237" s="57"/>
      <c r="BF3237" s="6" t="e">
        <f t="shared" si="150"/>
        <v>#NUM!</v>
      </c>
      <c r="BG3237" t="e">
        <f t="shared" si="151"/>
        <v>#NUM!</v>
      </c>
      <c r="BH3237" t="e">
        <f t="shared" si="152"/>
        <v>#NUM!</v>
      </c>
      <c r="BI3237" t="e">
        <f>VLOOKUP(H3237,Sheet2!$A$1:$B$270,2,FALSE)</f>
        <v>#N/A</v>
      </c>
    </row>
    <row r="3238" spans="15:61">
      <c r="O3238" s="57"/>
      <c r="P3238" s="57"/>
      <c r="AO3238" s="57"/>
      <c r="AP3238" s="57"/>
      <c r="BA3238" s="57"/>
      <c r="BF3238" s="6" t="e">
        <f t="shared" si="150"/>
        <v>#NUM!</v>
      </c>
      <c r="BG3238" t="e">
        <f t="shared" si="151"/>
        <v>#NUM!</v>
      </c>
      <c r="BH3238" t="e">
        <f t="shared" si="152"/>
        <v>#NUM!</v>
      </c>
      <c r="BI3238" t="e">
        <f>VLOOKUP(H3238,Sheet2!$A$1:$B$270,2,FALSE)</f>
        <v>#N/A</v>
      </c>
    </row>
    <row r="3239" spans="15:61">
      <c r="O3239" s="57"/>
      <c r="P3239" s="57"/>
      <c r="AO3239" s="57"/>
      <c r="AP3239" s="57"/>
      <c r="BA3239" s="57"/>
      <c r="BF3239" s="6" t="e">
        <f t="shared" si="150"/>
        <v>#NUM!</v>
      </c>
      <c r="BG3239" t="e">
        <f t="shared" si="151"/>
        <v>#NUM!</v>
      </c>
      <c r="BH3239" t="e">
        <f t="shared" si="152"/>
        <v>#NUM!</v>
      </c>
      <c r="BI3239" t="e">
        <f>VLOOKUP(H3239,Sheet2!$A$1:$B$270,2,FALSE)</f>
        <v>#N/A</v>
      </c>
    </row>
    <row r="3240" spans="15:61">
      <c r="O3240" s="57"/>
      <c r="P3240" s="57"/>
      <c r="AO3240" s="57"/>
      <c r="AP3240" s="57"/>
      <c r="BA3240" s="57"/>
      <c r="BF3240" s="6" t="e">
        <f t="shared" si="150"/>
        <v>#NUM!</v>
      </c>
      <c r="BG3240" t="e">
        <f t="shared" si="151"/>
        <v>#NUM!</v>
      </c>
      <c r="BH3240" t="e">
        <f t="shared" si="152"/>
        <v>#NUM!</v>
      </c>
      <c r="BI3240" t="e">
        <f>VLOOKUP(H3240,Sheet2!$A$1:$B$270,2,FALSE)</f>
        <v>#N/A</v>
      </c>
    </row>
    <row r="3241" spans="15:61">
      <c r="O3241" s="57"/>
      <c r="P3241" s="57"/>
      <c r="AO3241" s="57"/>
      <c r="AP3241" s="57"/>
      <c r="BA3241" s="57"/>
      <c r="BF3241" s="6" t="e">
        <f t="shared" si="150"/>
        <v>#NUM!</v>
      </c>
      <c r="BG3241" t="e">
        <f t="shared" si="151"/>
        <v>#NUM!</v>
      </c>
      <c r="BH3241" t="e">
        <f t="shared" si="152"/>
        <v>#NUM!</v>
      </c>
      <c r="BI3241" t="e">
        <f>VLOOKUP(H3241,Sheet2!$A$1:$B$270,2,FALSE)</f>
        <v>#N/A</v>
      </c>
    </row>
    <row r="3242" spans="15:61">
      <c r="O3242" s="57"/>
      <c r="P3242" s="57"/>
      <c r="BA3242" s="57"/>
      <c r="BF3242" s="6" t="e">
        <f t="shared" si="150"/>
        <v>#NUM!</v>
      </c>
      <c r="BG3242" t="e">
        <f t="shared" si="151"/>
        <v>#NUM!</v>
      </c>
      <c r="BH3242" t="e">
        <f t="shared" si="152"/>
        <v>#NUM!</v>
      </c>
      <c r="BI3242" t="e">
        <f>VLOOKUP(H3242,Sheet2!$A$1:$B$270,2,FALSE)</f>
        <v>#N/A</v>
      </c>
    </row>
    <row r="3243" spans="15:61">
      <c r="O3243" s="57"/>
      <c r="P3243" s="57"/>
      <c r="AP3243" s="57"/>
      <c r="BA3243" s="57"/>
      <c r="BF3243" s="6" t="e">
        <f t="shared" si="150"/>
        <v>#NUM!</v>
      </c>
      <c r="BG3243" t="e">
        <f t="shared" si="151"/>
        <v>#NUM!</v>
      </c>
      <c r="BH3243" t="e">
        <f t="shared" si="152"/>
        <v>#NUM!</v>
      </c>
      <c r="BI3243" t="e">
        <f>VLOOKUP(H3243,Sheet2!$A$1:$B$270,2,FALSE)</f>
        <v>#N/A</v>
      </c>
    </row>
    <row r="3244" spans="15:61">
      <c r="O3244" s="57"/>
      <c r="P3244" s="57"/>
      <c r="AP3244" s="57"/>
      <c r="BA3244" s="57"/>
      <c r="BF3244" s="6" t="e">
        <f t="shared" si="150"/>
        <v>#NUM!</v>
      </c>
      <c r="BG3244" t="e">
        <f t="shared" si="151"/>
        <v>#NUM!</v>
      </c>
      <c r="BH3244" t="e">
        <f t="shared" si="152"/>
        <v>#NUM!</v>
      </c>
      <c r="BI3244" t="e">
        <f>VLOOKUP(H3244,Sheet2!$A$1:$B$270,2,FALSE)</f>
        <v>#N/A</v>
      </c>
    </row>
    <row r="3245" spans="15:61">
      <c r="O3245" s="57"/>
      <c r="P3245" s="57"/>
      <c r="AP3245" s="57"/>
      <c r="BA3245" s="57"/>
      <c r="BF3245" s="6" t="e">
        <f t="shared" si="150"/>
        <v>#NUM!</v>
      </c>
      <c r="BG3245" t="e">
        <f t="shared" si="151"/>
        <v>#NUM!</v>
      </c>
      <c r="BH3245" t="e">
        <f t="shared" si="152"/>
        <v>#NUM!</v>
      </c>
      <c r="BI3245" t="e">
        <f>VLOOKUP(H3245,Sheet2!$A$1:$B$270,2,FALSE)</f>
        <v>#N/A</v>
      </c>
    </row>
    <row r="3246" spans="15:61">
      <c r="O3246" s="57"/>
      <c r="P3246" s="57"/>
      <c r="AP3246" s="57"/>
      <c r="BA3246" s="57"/>
      <c r="BF3246" s="6" t="e">
        <f t="shared" si="150"/>
        <v>#NUM!</v>
      </c>
      <c r="BG3246" t="e">
        <f t="shared" si="151"/>
        <v>#NUM!</v>
      </c>
      <c r="BH3246" t="e">
        <f t="shared" si="152"/>
        <v>#NUM!</v>
      </c>
      <c r="BI3246" t="e">
        <f>VLOOKUP(H3246,Sheet2!$A$1:$B$270,2,FALSE)</f>
        <v>#N/A</v>
      </c>
    </row>
    <row r="3247" spans="15:61">
      <c r="O3247" s="57"/>
      <c r="P3247" s="57"/>
      <c r="AO3247" s="57"/>
      <c r="AP3247" s="57"/>
      <c r="BA3247" s="57"/>
      <c r="BF3247" s="6" t="e">
        <f t="shared" si="150"/>
        <v>#NUM!</v>
      </c>
      <c r="BG3247" t="e">
        <f t="shared" si="151"/>
        <v>#NUM!</v>
      </c>
      <c r="BH3247" t="e">
        <f t="shared" si="152"/>
        <v>#NUM!</v>
      </c>
      <c r="BI3247" t="e">
        <f>VLOOKUP(H3247,Sheet2!$A$1:$B$270,2,FALSE)</f>
        <v>#N/A</v>
      </c>
    </row>
    <row r="3248" spans="15:61">
      <c r="O3248" s="57"/>
      <c r="P3248" s="57"/>
      <c r="AP3248" s="57"/>
      <c r="BA3248" s="57"/>
      <c r="BF3248" s="6" t="e">
        <f t="shared" si="150"/>
        <v>#NUM!</v>
      </c>
      <c r="BG3248" t="e">
        <f t="shared" si="151"/>
        <v>#NUM!</v>
      </c>
      <c r="BH3248" t="e">
        <f t="shared" si="152"/>
        <v>#NUM!</v>
      </c>
      <c r="BI3248" t="e">
        <f>VLOOKUP(H3248,Sheet2!$A$1:$B$270,2,FALSE)</f>
        <v>#N/A</v>
      </c>
    </row>
    <row r="3249" spans="15:61">
      <c r="O3249" s="57"/>
      <c r="P3249" s="57"/>
      <c r="AP3249" s="57"/>
      <c r="BA3249" s="57"/>
      <c r="BF3249" s="6" t="e">
        <f t="shared" si="150"/>
        <v>#NUM!</v>
      </c>
      <c r="BG3249" t="e">
        <f t="shared" si="151"/>
        <v>#NUM!</v>
      </c>
      <c r="BH3249" t="e">
        <f t="shared" si="152"/>
        <v>#NUM!</v>
      </c>
      <c r="BI3249" t="e">
        <f>VLOOKUP(H3249,Sheet2!$A$1:$B$270,2,FALSE)</f>
        <v>#N/A</v>
      </c>
    </row>
    <row r="3250" spans="15:61">
      <c r="O3250" s="57"/>
      <c r="P3250" s="57"/>
      <c r="AP3250" s="57"/>
      <c r="BA3250" s="57"/>
      <c r="BF3250" s="6" t="e">
        <f t="shared" si="150"/>
        <v>#NUM!</v>
      </c>
      <c r="BG3250" t="e">
        <f t="shared" si="151"/>
        <v>#NUM!</v>
      </c>
      <c r="BH3250" t="e">
        <f t="shared" si="152"/>
        <v>#NUM!</v>
      </c>
      <c r="BI3250" t="e">
        <f>VLOOKUP(H3250,Sheet2!$A$1:$B$270,2,FALSE)</f>
        <v>#N/A</v>
      </c>
    </row>
    <row r="3251" spans="15:61">
      <c r="O3251" s="57"/>
      <c r="P3251" s="57"/>
      <c r="AO3251" s="57"/>
      <c r="AP3251" s="57"/>
      <c r="BA3251" s="57"/>
      <c r="BF3251" s="6" t="e">
        <f t="shared" si="150"/>
        <v>#NUM!</v>
      </c>
      <c r="BG3251" t="e">
        <f t="shared" si="151"/>
        <v>#NUM!</v>
      </c>
      <c r="BH3251" t="e">
        <f t="shared" si="152"/>
        <v>#NUM!</v>
      </c>
      <c r="BI3251" t="e">
        <f>VLOOKUP(H3251,Sheet2!$A$1:$B$270,2,FALSE)</f>
        <v>#N/A</v>
      </c>
    </row>
    <row r="3252" spans="15:61">
      <c r="O3252" s="57"/>
      <c r="P3252" s="57"/>
      <c r="AP3252" s="57"/>
      <c r="BA3252" s="57"/>
      <c r="BF3252" s="6" t="e">
        <f t="shared" si="150"/>
        <v>#NUM!</v>
      </c>
      <c r="BG3252" t="e">
        <f t="shared" si="151"/>
        <v>#NUM!</v>
      </c>
      <c r="BH3252" t="e">
        <f t="shared" si="152"/>
        <v>#NUM!</v>
      </c>
      <c r="BI3252" t="e">
        <f>VLOOKUP(H3252,Sheet2!$A$1:$B$270,2,FALSE)</f>
        <v>#N/A</v>
      </c>
    </row>
    <row r="3253" spans="15:61">
      <c r="O3253" s="57"/>
      <c r="P3253" s="57"/>
      <c r="AP3253" s="57"/>
      <c r="BA3253" s="57"/>
      <c r="BF3253" s="6" t="e">
        <f t="shared" si="150"/>
        <v>#NUM!</v>
      </c>
      <c r="BG3253" t="e">
        <f t="shared" si="151"/>
        <v>#NUM!</v>
      </c>
      <c r="BH3253" t="e">
        <f t="shared" si="152"/>
        <v>#NUM!</v>
      </c>
      <c r="BI3253" t="e">
        <f>VLOOKUP(H3253,Sheet2!$A$1:$B$270,2,FALSE)</f>
        <v>#N/A</v>
      </c>
    </row>
    <row r="3254" spans="15:61">
      <c r="O3254" s="57"/>
      <c r="P3254" s="57"/>
      <c r="AO3254" s="57"/>
      <c r="AP3254" s="57"/>
      <c r="BA3254" s="57"/>
      <c r="BF3254" s="6" t="e">
        <f t="shared" si="150"/>
        <v>#NUM!</v>
      </c>
      <c r="BG3254" t="e">
        <f t="shared" si="151"/>
        <v>#NUM!</v>
      </c>
      <c r="BH3254" t="e">
        <f t="shared" si="152"/>
        <v>#NUM!</v>
      </c>
      <c r="BI3254" t="e">
        <f>VLOOKUP(H3254,Sheet2!$A$1:$B$270,2,FALSE)</f>
        <v>#N/A</v>
      </c>
    </row>
    <row r="3255" spans="15:61">
      <c r="O3255" s="57"/>
      <c r="P3255" s="57"/>
      <c r="AP3255" s="57"/>
      <c r="BA3255" s="57"/>
      <c r="BF3255" s="6" t="e">
        <f t="shared" si="150"/>
        <v>#NUM!</v>
      </c>
      <c r="BG3255" t="e">
        <f t="shared" si="151"/>
        <v>#NUM!</v>
      </c>
      <c r="BH3255" t="e">
        <f t="shared" si="152"/>
        <v>#NUM!</v>
      </c>
      <c r="BI3255" t="e">
        <f>VLOOKUP(H3255,Sheet2!$A$1:$B$270,2,FALSE)</f>
        <v>#N/A</v>
      </c>
    </row>
    <row r="3256" spans="15:61">
      <c r="O3256" s="57"/>
      <c r="P3256" s="57"/>
      <c r="AP3256" s="57"/>
      <c r="BA3256" s="57"/>
      <c r="BF3256" s="6" t="e">
        <f t="shared" si="150"/>
        <v>#NUM!</v>
      </c>
      <c r="BG3256" t="e">
        <f t="shared" si="151"/>
        <v>#NUM!</v>
      </c>
      <c r="BH3256" t="e">
        <f t="shared" si="152"/>
        <v>#NUM!</v>
      </c>
      <c r="BI3256" t="e">
        <f>VLOOKUP(H3256,Sheet2!$A$1:$B$270,2,FALSE)</f>
        <v>#N/A</v>
      </c>
    </row>
    <row r="3257" spans="15:61">
      <c r="O3257" s="57"/>
      <c r="P3257" s="57"/>
      <c r="AP3257" s="57"/>
      <c r="BA3257" s="57"/>
      <c r="BF3257" s="6" t="e">
        <f t="shared" si="150"/>
        <v>#NUM!</v>
      </c>
      <c r="BG3257" t="e">
        <f t="shared" si="151"/>
        <v>#NUM!</v>
      </c>
      <c r="BH3257" t="e">
        <f t="shared" si="152"/>
        <v>#NUM!</v>
      </c>
      <c r="BI3257" t="e">
        <f>VLOOKUP(H3257,Sheet2!$A$1:$B$270,2,FALSE)</f>
        <v>#N/A</v>
      </c>
    </row>
    <row r="3258" spans="15:61">
      <c r="O3258" s="57"/>
      <c r="P3258" s="57"/>
      <c r="AP3258" s="57"/>
      <c r="BA3258" s="57"/>
      <c r="BF3258" s="6" t="e">
        <f t="shared" si="150"/>
        <v>#NUM!</v>
      </c>
      <c r="BG3258" t="e">
        <f t="shared" si="151"/>
        <v>#NUM!</v>
      </c>
      <c r="BH3258" t="e">
        <f t="shared" si="152"/>
        <v>#NUM!</v>
      </c>
      <c r="BI3258" t="e">
        <f>VLOOKUP(H3258,Sheet2!$A$1:$B$270,2,FALSE)</f>
        <v>#N/A</v>
      </c>
    </row>
    <row r="3259" spans="15:61">
      <c r="O3259" s="57"/>
      <c r="P3259" s="57"/>
      <c r="BA3259" s="57"/>
      <c r="BF3259" s="6" t="e">
        <f t="shared" si="150"/>
        <v>#NUM!</v>
      </c>
      <c r="BG3259" t="e">
        <f t="shared" si="151"/>
        <v>#NUM!</v>
      </c>
      <c r="BH3259" t="e">
        <f t="shared" si="152"/>
        <v>#NUM!</v>
      </c>
      <c r="BI3259" t="e">
        <f>VLOOKUP(H3259,Sheet2!$A$1:$B$270,2,FALSE)</f>
        <v>#N/A</v>
      </c>
    </row>
    <row r="3260" spans="15:61">
      <c r="O3260" s="57"/>
      <c r="P3260" s="57"/>
      <c r="AP3260" s="57"/>
      <c r="BA3260" s="57"/>
      <c r="BF3260" s="6" t="e">
        <f t="shared" si="150"/>
        <v>#NUM!</v>
      </c>
      <c r="BG3260" t="e">
        <f t="shared" si="151"/>
        <v>#NUM!</v>
      </c>
      <c r="BH3260" t="e">
        <f t="shared" si="152"/>
        <v>#NUM!</v>
      </c>
      <c r="BI3260" t="e">
        <f>VLOOKUP(H3260,Sheet2!$A$1:$B$270,2,FALSE)</f>
        <v>#N/A</v>
      </c>
    </row>
    <row r="3261" spans="15:61">
      <c r="O3261" s="57"/>
      <c r="P3261" s="57"/>
      <c r="AO3261" s="57"/>
      <c r="AP3261" s="57"/>
      <c r="BA3261" s="57"/>
      <c r="BF3261" s="6" t="e">
        <f t="shared" si="150"/>
        <v>#NUM!</v>
      </c>
      <c r="BG3261" t="e">
        <f t="shared" si="151"/>
        <v>#NUM!</v>
      </c>
      <c r="BH3261" t="e">
        <f t="shared" si="152"/>
        <v>#NUM!</v>
      </c>
      <c r="BI3261" t="e">
        <f>VLOOKUP(H3261,Sheet2!$A$1:$B$270,2,FALSE)</f>
        <v>#N/A</v>
      </c>
    </row>
    <row r="3262" spans="15:61">
      <c r="O3262" s="57"/>
      <c r="P3262" s="57"/>
      <c r="AP3262" s="57"/>
      <c r="BA3262" s="57"/>
      <c r="BF3262" s="6" t="e">
        <f t="shared" si="150"/>
        <v>#NUM!</v>
      </c>
      <c r="BG3262" t="e">
        <f t="shared" si="151"/>
        <v>#NUM!</v>
      </c>
      <c r="BH3262" t="e">
        <f t="shared" si="152"/>
        <v>#NUM!</v>
      </c>
      <c r="BI3262" t="e">
        <f>VLOOKUP(H3262,Sheet2!$A$1:$B$270,2,FALSE)</f>
        <v>#N/A</v>
      </c>
    </row>
    <row r="3263" spans="15:61">
      <c r="O3263" s="57"/>
      <c r="P3263" s="57"/>
      <c r="AO3263" s="57"/>
      <c r="AP3263" s="57"/>
      <c r="BA3263" s="57"/>
      <c r="BF3263" s="6" t="e">
        <f t="shared" si="150"/>
        <v>#NUM!</v>
      </c>
      <c r="BG3263" t="e">
        <f t="shared" si="151"/>
        <v>#NUM!</v>
      </c>
      <c r="BH3263" t="e">
        <f t="shared" si="152"/>
        <v>#NUM!</v>
      </c>
      <c r="BI3263" t="e">
        <f>VLOOKUP(H3263,Sheet2!$A$1:$B$270,2,FALSE)</f>
        <v>#N/A</v>
      </c>
    </row>
    <row r="3264" spans="15:61">
      <c r="O3264" s="57"/>
      <c r="P3264" s="57"/>
      <c r="AO3264" s="57"/>
      <c r="BA3264" s="57"/>
      <c r="BF3264" s="6" t="e">
        <f t="shared" si="150"/>
        <v>#NUM!</v>
      </c>
      <c r="BG3264" t="e">
        <f t="shared" si="151"/>
        <v>#NUM!</v>
      </c>
      <c r="BH3264" t="e">
        <f t="shared" si="152"/>
        <v>#NUM!</v>
      </c>
      <c r="BI3264" t="e">
        <f>VLOOKUP(H3264,Sheet2!$A$1:$B$270,2,FALSE)</f>
        <v>#N/A</v>
      </c>
    </row>
    <row r="3265" spans="15:61">
      <c r="O3265" s="57"/>
      <c r="P3265" s="57"/>
      <c r="AP3265" s="57"/>
      <c r="BA3265" s="57"/>
      <c r="BF3265" s="6" t="e">
        <f t="shared" si="150"/>
        <v>#NUM!</v>
      </c>
      <c r="BG3265" t="e">
        <f t="shared" si="151"/>
        <v>#NUM!</v>
      </c>
      <c r="BH3265" t="e">
        <f t="shared" si="152"/>
        <v>#NUM!</v>
      </c>
      <c r="BI3265" t="e">
        <f>VLOOKUP(H3265,Sheet2!$A$1:$B$270,2,FALSE)</f>
        <v>#N/A</v>
      </c>
    </row>
    <row r="3266" spans="15:61">
      <c r="O3266" s="57"/>
      <c r="P3266" s="57"/>
      <c r="AP3266" s="57"/>
      <c r="BA3266" s="57"/>
      <c r="BF3266" s="6" t="e">
        <f t="shared" si="150"/>
        <v>#NUM!</v>
      </c>
      <c r="BG3266" t="e">
        <f t="shared" si="151"/>
        <v>#NUM!</v>
      </c>
      <c r="BH3266" t="e">
        <f t="shared" si="152"/>
        <v>#NUM!</v>
      </c>
      <c r="BI3266" t="e">
        <f>VLOOKUP(H3266,Sheet2!$A$1:$B$270,2,FALSE)</f>
        <v>#N/A</v>
      </c>
    </row>
    <row r="3267" spans="15:61">
      <c r="O3267" s="57"/>
      <c r="P3267" s="57"/>
      <c r="AP3267" s="57"/>
      <c r="BA3267" s="57"/>
      <c r="BF3267" s="6" t="e">
        <f t="shared" ref="BF3267:BF3330" si="153">DATE(BC3267,BD3267,BE3267)</f>
        <v>#NUM!</v>
      </c>
      <c r="BG3267" t="e">
        <f t="shared" ref="BG3267:BG3330" si="154">BF3267-BA3267</f>
        <v>#NUM!</v>
      </c>
      <c r="BH3267" t="e">
        <f t="shared" ref="BH3267:BH3330" si="155">IF(BG3267=1,"COMPLY",IF(BG3267&lt;1,"COMPLY","NOT COMPLY"))</f>
        <v>#NUM!</v>
      </c>
      <c r="BI3267" t="e">
        <f>VLOOKUP(H3267,Sheet2!$A$1:$B$270,2,FALSE)</f>
        <v>#N/A</v>
      </c>
    </row>
    <row r="3268" spans="15:61">
      <c r="O3268" s="57"/>
      <c r="P3268" s="57"/>
      <c r="BA3268" s="57"/>
      <c r="BF3268" s="6" t="e">
        <f t="shared" si="153"/>
        <v>#NUM!</v>
      </c>
      <c r="BG3268" t="e">
        <f t="shared" si="154"/>
        <v>#NUM!</v>
      </c>
      <c r="BH3268" t="e">
        <f t="shared" si="155"/>
        <v>#NUM!</v>
      </c>
      <c r="BI3268" t="e">
        <f>VLOOKUP(H3268,Sheet2!$A$1:$B$270,2,FALSE)</f>
        <v>#N/A</v>
      </c>
    </row>
    <row r="3269" spans="15:61">
      <c r="O3269" s="57"/>
      <c r="P3269" s="57"/>
      <c r="BA3269" s="57"/>
      <c r="BF3269" s="6" t="e">
        <f t="shared" si="153"/>
        <v>#NUM!</v>
      </c>
      <c r="BG3269" t="e">
        <f t="shared" si="154"/>
        <v>#NUM!</v>
      </c>
      <c r="BH3269" t="e">
        <f t="shared" si="155"/>
        <v>#NUM!</v>
      </c>
      <c r="BI3269" t="e">
        <f>VLOOKUP(H3269,Sheet2!$A$1:$B$270,2,FALSE)</f>
        <v>#N/A</v>
      </c>
    </row>
    <row r="3270" spans="15:61">
      <c r="O3270" s="57"/>
      <c r="P3270" s="57"/>
      <c r="AM3270" s="58"/>
      <c r="BA3270" s="57"/>
      <c r="BB3270" s="58"/>
      <c r="BF3270" s="6" t="e">
        <f t="shared" si="153"/>
        <v>#NUM!</v>
      </c>
      <c r="BG3270" t="e">
        <f t="shared" si="154"/>
        <v>#NUM!</v>
      </c>
      <c r="BH3270" t="e">
        <f t="shared" si="155"/>
        <v>#NUM!</v>
      </c>
      <c r="BI3270" t="e">
        <f>VLOOKUP(H3270,Sheet2!$A$1:$B$270,2,FALSE)</f>
        <v>#N/A</v>
      </c>
    </row>
    <row r="3271" spans="15:61">
      <c r="O3271" s="57"/>
      <c r="P3271" s="57"/>
      <c r="BA3271" s="57"/>
      <c r="BF3271" s="6" t="e">
        <f t="shared" si="153"/>
        <v>#NUM!</v>
      </c>
      <c r="BG3271" t="e">
        <f t="shared" si="154"/>
        <v>#NUM!</v>
      </c>
      <c r="BH3271" t="e">
        <f t="shared" si="155"/>
        <v>#NUM!</v>
      </c>
      <c r="BI3271" t="e">
        <f>VLOOKUP(H3271,Sheet2!$A$1:$B$270,2,FALSE)</f>
        <v>#N/A</v>
      </c>
    </row>
    <row r="3272" spans="15:61">
      <c r="O3272" s="57"/>
      <c r="P3272" s="57"/>
      <c r="AP3272" s="57"/>
      <c r="BA3272" s="57"/>
      <c r="BF3272" s="6" t="e">
        <f t="shared" si="153"/>
        <v>#NUM!</v>
      </c>
      <c r="BG3272" t="e">
        <f t="shared" si="154"/>
        <v>#NUM!</v>
      </c>
      <c r="BH3272" t="e">
        <f t="shared" si="155"/>
        <v>#NUM!</v>
      </c>
      <c r="BI3272" t="e">
        <f>VLOOKUP(H3272,Sheet2!$A$1:$B$270,2,FALSE)</f>
        <v>#N/A</v>
      </c>
    </row>
    <row r="3273" spans="15:61">
      <c r="O3273" s="57"/>
      <c r="P3273" s="57"/>
      <c r="AO3273" s="57"/>
      <c r="AP3273" s="57"/>
      <c r="BA3273" s="57"/>
      <c r="BF3273" s="6" t="e">
        <f t="shared" si="153"/>
        <v>#NUM!</v>
      </c>
      <c r="BG3273" t="e">
        <f t="shared" si="154"/>
        <v>#NUM!</v>
      </c>
      <c r="BH3273" t="e">
        <f t="shared" si="155"/>
        <v>#NUM!</v>
      </c>
      <c r="BI3273" t="e">
        <f>VLOOKUP(H3273,Sheet2!$A$1:$B$270,2,FALSE)</f>
        <v>#N/A</v>
      </c>
    </row>
    <row r="3274" spans="15:61">
      <c r="O3274" s="57"/>
      <c r="P3274" s="57"/>
      <c r="BA3274" s="57"/>
      <c r="BF3274" s="6" t="e">
        <f t="shared" si="153"/>
        <v>#NUM!</v>
      </c>
      <c r="BG3274" t="e">
        <f t="shared" si="154"/>
        <v>#NUM!</v>
      </c>
      <c r="BH3274" t="e">
        <f t="shared" si="155"/>
        <v>#NUM!</v>
      </c>
      <c r="BI3274" t="e">
        <f>VLOOKUP(H3274,Sheet2!$A$1:$B$270,2,FALSE)</f>
        <v>#N/A</v>
      </c>
    </row>
    <row r="3275" spans="15:61">
      <c r="O3275" s="57"/>
      <c r="P3275" s="57"/>
      <c r="AO3275" s="57"/>
      <c r="AP3275" s="57"/>
      <c r="BA3275" s="57"/>
      <c r="BF3275" s="6" t="e">
        <f t="shared" si="153"/>
        <v>#NUM!</v>
      </c>
      <c r="BG3275" t="e">
        <f t="shared" si="154"/>
        <v>#NUM!</v>
      </c>
      <c r="BH3275" t="e">
        <f t="shared" si="155"/>
        <v>#NUM!</v>
      </c>
      <c r="BI3275" t="e">
        <f>VLOOKUP(H3275,Sheet2!$A$1:$B$270,2,FALSE)</f>
        <v>#N/A</v>
      </c>
    </row>
    <row r="3276" spans="15:61">
      <c r="O3276" s="57"/>
      <c r="P3276" s="57"/>
      <c r="AP3276" s="57"/>
      <c r="BA3276" s="57"/>
      <c r="BF3276" s="6" t="e">
        <f t="shared" si="153"/>
        <v>#NUM!</v>
      </c>
      <c r="BG3276" t="e">
        <f t="shared" si="154"/>
        <v>#NUM!</v>
      </c>
      <c r="BH3276" t="e">
        <f t="shared" si="155"/>
        <v>#NUM!</v>
      </c>
      <c r="BI3276" t="e">
        <f>VLOOKUP(H3276,Sheet2!$A$1:$B$270,2,FALSE)</f>
        <v>#N/A</v>
      </c>
    </row>
    <row r="3277" spans="15:61">
      <c r="O3277" s="57"/>
      <c r="P3277" s="57"/>
      <c r="AP3277" s="57"/>
      <c r="BA3277" s="57"/>
      <c r="BF3277" s="6" t="e">
        <f t="shared" si="153"/>
        <v>#NUM!</v>
      </c>
      <c r="BG3277" t="e">
        <f t="shared" si="154"/>
        <v>#NUM!</v>
      </c>
      <c r="BH3277" t="e">
        <f t="shared" si="155"/>
        <v>#NUM!</v>
      </c>
      <c r="BI3277" t="e">
        <f>VLOOKUP(H3277,Sheet2!$A$1:$B$270,2,FALSE)</f>
        <v>#N/A</v>
      </c>
    </row>
    <row r="3278" spans="15:61">
      <c r="O3278" s="57"/>
      <c r="P3278" s="57"/>
      <c r="AP3278" s="57"/>
      <c r="BA3278" s="57"/>
      <c r="BF3278" s="6" t="e">
        <f t="shared" si="153"/>
        <v>#NUM!</v>
      </c>
      <c r="BG3278" t="e">
        <f t="shared" si="154"/>
        <v>#NUM!</v>
      </c>
      <c r="BH3278" t="e">
        <f t="shared" si="155"/>
        <v>#NUM!</v>
      </c>
      <c r="BI3278" t="e">
        <f>VLOOKUP(H3278,Sheet2!$A$1:$B$270,2,FALSE)</f>
        <v>#N/A</v>
      </c>
    </row>
    <row r="3279" spans="15:61">
      <c r="O3279" s="57"/>
      <c r="P3279" s="57"/>
      <c r="AO3279" s="57"/>
      <c r="AP3279" s="57"/>
      <c r="BA3279" s="57"/>
      <c r="BF3279" s="6" t="e">
        <f t="shared" si="153"/>
        <v>#NUM!</v>
      </c>
      <c r="BG3279" t="e">
        <f t="shared" si="154"/>
        <v>#NUM!</v>
      </c>
      <c r="BH3279" t="e">
        <f t="shared" si="155"/>
        <v>#NUM!</v>
      </c>
      <c r="BI3279" t="e">
        <f>VLOOKUP(H3279,Sheet2!$A$1:$B$270,2,FALSE)</f>
        <v>#N/A</v>
      </c>
    </row>
    <row r="3280" spans="15:61">
      <c r="O3280" s="57"/>
      <c r="P3280" s="57"/>
      <c r="BF3280" s="6" t="e">
        <f t="shared" si="153"/>
        <v>#NUM!</v>
      </c>
      <c r="BG3280" t="e">
        <f t="shared" si="154"/>
        <v>#NUM!</v>
      </c>
      <c r="BH3280" t="e">
        <f t="shared" si="155"/>
        <v>#NUM!</v>
      </c>
      <c r="BI3280" t="e">
        <f>VLOOKUP(H3280,Sheet2!$A$1:$B$270,2,FALSE)</f>
        <v>#N/A</v>
      </c>
    </row>
    <row r="3281" spans="15:61">
      <c r="O3281" s="57"/>
      <c r="P3281" s="57"/>
      <c r="AP3281" s="57"/>
      <c r="BA3281" s="57"/>
      <c r="BF3281" s="6" t="e">
        <f t="shared" si="153"/>
        <v>#NUM!</v>
      </c>
      <c r="BG3281" t="e">
        <f t="shared" si="154"/>
        <v>#NUM!</v>
      </c>
      <c r="BH3281" t="e">
        <f t="shared" si="155"/>
        <v>#NUM!</v>
      </c>
      <c r="BI3281" t="e">
        <f>VLOOKUP(H3281,Sheet2!$A$1:$B$270,2,FALSE)</f>
        <v>#N/A</v>
      </c>
    </row>
    <row r="3282" spans="15:61">
      <c r="O3282" s="57"/>
      <c r="P3282" s="57"/>
      <c r="AP3282" s="57"/>
      <c r="BA3282" s="57"/>
      <c r="BF3282" s="6" t="e">
        <f t="shared" si="153"/>
        <v>#NUM!</v>
      </c>
      <c r="BG3282" t="e">
        <f t="shared" si="154"/>
        <v>#NUM!</v>
      </c>
      <c r="BH3282" t="e">
        <f t="shared" si="155"/>
        <v>#NUM!</v>
      </c>
      <c r="BI3282" t="e">
        <f>VLOOKUP(H3282,Sheet2!$A$1:$B$270,2,FALSE)</f>
        <v>#N/A</v>
      </c>
    </row>
    <row r="3283" spans="15:61">
      <c r="O3283" s="57"/>
      <c r="P3283" s="57"/>
      <c r="AP3283" s="57"/>
      <c r="BA3283" s="57"/>
      <c r="BF3283" s="6" t="e">
        <f t="shared" si="153"/>
        <v>#NUM!</v>
      </c>
      <c r="BG3283" t="e">
        <f t="shared" si="154"/>
        <v>#NUM!</v>
      </c>
      <c r="BH3283" t="e">
        <f t="shared" si="155"/>
        <v>#NUM!</v>
      </c>
      <c r="BI3283" t="e">
        <f>VLOOKUP(H3283,Sheet2!$A$1:$B$270,2,FALSE)</f>
        <v>#N/A</v>
      </c>
    </row>
    <row r="3284" spans="15:61">
      <c r="O3284" s="57"/>
      <c r="P3284" s="57"/>
      <c r="AP3284" s="57"/>
      <c r="BA3284" s="57"/>
      <c r="BF3284" s="6" t="e">
        <f t="shared" si="153"/>
        <v>#NUM!</v>
      </c>
      <c r="BG3284" t="e">
        <f t="shared" si="154"/>
        <v>#NUM!</v>
      </c>
      <c r="BH3284" t="e">
        <f t="shared" si="155"/>
        <v>#NUM!</v>
      </c>
      <c r="BI3284" t="e">
        <f>VLOOKUP(H3284,Sheet2!$A$1:$B$270,2,FALSE)</f>
        <v>#N/A</v>
      </c>
    </row>
    <row r="3285" spans="15:61">
      <c r="O3285" s="57"/>
      <c r="P3285" s="57"/>
      <c r="AP3285" s="57"/>
      <c r="BA3285" s="57"/>
      <c r="BF3285" s="6" t="e">
        <f t="shared" si="153"/>
        <v>#NUM!</v>
      </c>
      <c r="BG3285" t="e">
        <f t="shared" si="154"/>
        <v>#NUM!</v>
      </c>
      <c r="BH3285" t="e">
        <f t="shared" si="155"/>
        <v>#NUM!</v>
      </c>
      <c r="BI3285" t="e">
        <f>VLOOKUP(H3285,Sheet2!$A$1:$B$270,2,FALSE)</f>
        <v>#N/A</v>
      </c>
    </row>
    <row r="3286" spans="15:61">
      <c r="O3286" s="57"/>
      <c r="P3286" s="57"/>
      <c r="AP3286" s="57"/>
      <c r="BA3286" s="57"/>
      <c r="BF3286" s="6" t="e">
        <f t="shared" si="153"/>
        <v>#NUM!</v>
      </c>
      <c r="BG3286" t="e">
        <f t="shared" si="154"/>
        <v>#NUM!</v>
      </c>
      <c r="BH3286" t="e">
        <f t="shared" si="155"/>
        <v>#NUM!</v>
      </c>
      <c r="BI3286" t="e">
        <f>VLOOKUP(H3286,Sheet2!$A$1:$B$270,2,FALSE)</f>
        <v>#N/A</v>
      </c>
    </row>
    <row r="3287" spans="15:61">
      <c r="O3287" s="57"/>
      <c r="P3287" s="57"/>
      <c r="AP3287" s="57"/>
      <c r="BA3287" s="57"/>
      <c r="BF3287" s="6" t="e">
        <f t="shared" si="153"/>
        <v>#NUM!</v>
      </c>
      <c r="BG3287" t="e">
        <f t="shared" si="154"/>
        <v>#NUM!</v>
      </c>
      <c r="BH3287" t="e">
        <f t="shared" si="155"/>
        <v>#NUM!</v>
      </c>
      <c r="BI3287" t="e">
        <f>VLOOKUP(H3287,Sheet2!$A$1:$B$270,2,FALSE)</f>
        <v>#N/A</v>
      </c>
    </row>
    <row r="3288" spans="15:61">
      <c r="O3288" s="57"/>
      <c r="P3288" s="57"/>
      <c r="AP3288" s="57"/>
      <c r="BA3288" s="57"/>
      <c r="BF3288" s="6" t="e">
        <f t="shared" si="153"/>
        <v>#NUM!</v>
      </c>
      <c r="BG3288" t="e">
        <f t="shared" si="154"/>
        <v>#NUM!</v>
      </c>
      <c r="BH3288" t="e">
        <f t="shared" si="155"/>
        <v>#NUM!</v>
      </c>
      <c r="BI3288" t="e">
        <f>VLOOKUP(H3288,Sheet2!$A$1:$B$270,2,FALSE)</f>
        <v>#N/A</v>
      </c>
    </row>
    <row r="3289" spans="15:61">
      <c r="O3289" s="57"/>
      <c r="P3289" s="57"/>
      <c r="AP3289" s="57"/>
      <c r="BA3289" s="57"/>
      <c r="BF3289" s="6" t="e">
        <f t="shared" si="153"/>
        <v>#NUM!</v>
      </c>
      <c r="BG3289" t="e">
        <f t="shared" si="154"/>
        <v>#NUM!</v>
      </c>
      <c r="BH3289" t="e">
        <f t="shared" si="155"/>
        <v>#NUM!</v>
      </c>
      <c r="BI3289" t="e">
        <f>VLOOKUP(H3289,Sheet2!$A$1:$B$270,2,FALSE)</f>
        <v>#N/A</v>
      </c>
    </row>
    <row r="3290" spans="15:61">
      <c r="O3290" s="57"/>
      <c r="P3290" s="57"/>
      <c r="AO3290" s="57"/>
      <c r="BA3290" s="57"/>
      <c r="BF3290" s="6" t="e">
        <f t="shared" si="153"/>
        <v>#NUM!</v>
      </c>
      <c r="BG3290" t="e">
        <f t="shared" si="154"/>
        <v>#NUM!</v>
      </c>
      <c r="BH3290" t="e">
        <f t="shared" si="155"/>
        <v>#NUM!</v>
      </c>
      <c r="BI3290" t="e">
        <f>VLOOKUP(H3290,Sheet2!$A$1:$B$270,2,FALSE)</f>
        <v>#N/A</v>
      </c>
    </row>
    <row r="3291" spans="15:61">
      <c r="O3291" s="57"/>
      <c r="P3291" s="57"/>
      <c r="AP3291" s="57"/>
      <c r="BA3291" s="57"/>
      <c r="BF3291" s="6" t="e">
        <f t="shared" si="153"/>
        <v>#NUM!</v>
      </c>
      <c r="BG3291" t="e">
        <f t="shared" si="154"/>
        <v>#NUM!</v>
      </c>
      <c r="BH3291" t="e">
        <f t="shared" si="155"/>
        <v>#NUM!</v>
      </c>
      <c r="BI3291" t="e">
        <f>VLOOKUP(H3291,Sheet2!$A$1:$B$270,2,FALSE)</f>
        <v>#N/A</v>
      </c>
    </row>
    <row r="3292" spans="15:61">
      <c r="O3292" s="57"/>
      <c r="P3292" s="57"/>
      <c r="AP3292" s="57"/>
      <c r="BA3292" s="57"/>
      <c r="BF3292" s="6" t="e">
        <f t="shared" si="153"/>
        <v>#NUM!</v>
      </c>
      <c r="BG3292" t="e">
        <f t="shared" si="154"/>
        <v>#NUM!</v>
      </c>
      <c r="BH3292" t="e">
        <f t="shared" si="155"/>
        <v>#NUM!</v>
      </c>
      <c r="BI3292" t="e">
        <f>VLOOKUP(H3292,Sheet2!$A$1:$B$270,2,FALSE)</f>
        <v>#N/A</v>
      </c>
    </row>
    <row r="3293" spans="15:61">
      <c r="O3293" s="57"/>
      <c r="P3293" s="57"/>
      <c r="AO3293" s="57"/>
      <c r="AP3293" s="57"/>
      <c r="BA3293" s="57"/>
      <c r="BF3293" s="6" t="e">
        <f t="shared" si="153"/>
        <v>#NUM!</v>
      </c>
      <c r="BG3293" t="e">
        <f t="shared" si="154"/>
        <v>#NUM!</v>
      </c>
      <c r="BH3293" t="e">
        <f t="shared" si="155"/>
        <v>#NUM!</v>
      </c>
      <c r="BI3293" t="e">
        <f>VLOOKUP(H3293,Sheet2!$A$1:$B$270,2,FALSE)</f>
        <v>#N/A</v>
      </c>
    </row>
    <row r="3294" spans="15:61">
      <c r="O3294" s="57"/>
      <c r="P3294" s="57"/>
      <c r="AO3294" s="57"/>
      <c r="AP3294" s="57"/>
      <c r="BA3294" s="57"/>
      <c r="BF3294" s="6" t="e">
        <f t="shared" si="153"/>
        <v>#NUM!</v>
      </c>
      <c r="BG3294" t="e">
        <f t="shared" si="154"/>
        <v>#NUM!</v>
      </c>
      <c r="BH3294" t="e">
        <f t="shared" si="155"/>
        <v>#NUM!</v>
      </c>
      <c r="BI3294" t="e">
        <f>VLOOKUP(H3294,Sheet2!$A$1:$B$270,2,FALSE)</f>
        <v>#N/A</v>
      </c>
    </row>
    <row r="3295" spans="15:61">
      <c r="O3295" s="57"/>
      <c r="P3295" s="57"/>
      <c r="AP3295" s="57"/>
      <c r="BA3295" s="57"/>
      <c r="BF3295" s="6" t="e">
        <f t="shared" si="153"/>
        <v>#NUM!</v>
      </c>
      <c r="BG3295" t="e">
        <f t="shared" si="154"/>
        <v>#NUM!</v>
      </c>
      <c r="BH3295" t="e">
        <f t="shared" si="155"/>
        <v>#NUM!</v>
      </c>
      <c r="BI3295" t="e">
        <f>VLOOKUP(H3295,Sheet2!$A$1:$B$270,2,FALSE)</f>
        <v>#N/A</v>
      </c>
    </row>
    <row r="3296" spans="15:61">
      <c r="O3296" s="57"/>
      <c r="P3296" s="57"/>
      <c r="AP3296" s="57"/>
      <c r="BA3296" s="57"/>
      <c r="BF3296" s="6" t="e">
        <f t="shared" si="153"/>
        <v>#NUM!</v>
      </c>
      <c r="BG3296" t="e">
        <f t="shared" si="154"/>
        <v>#NUM!</v>
      </c>
      <c r="BH3296" t="e">
        <f t="shared" si="155"/>
        <v>#NUM!</v>
      </c>
      <c r="BI3296" t="e">
        <f>VLOOKUP(H3296,Sheet2!$A$1:$B$270,2,FALSE)</f>
        <v>#N/A</v>
      </c>
    </row>
    <row r="3297" spans="15:61">
      <c r="O3297" s="57"/>
      <c r="P3297" s="57"/>
      <c r="AP3297" s="57"/>
      <c r="BA3297" s="57"/>
      <c r="BF3297" s="6" t="e">
        <f t="shared" si="153"/>
        <v>#NUM!</v>
      </c>
      <c r="BG3297" t="e">
        <f t="shared" si="154"/>
        <v>#NUM!</v>
      </c>
      <c r="BH3297" t="e">
        <f t="shared" si="155"/>
        <v>#NUM!</v>
      </c>
      <c r="BI3297" t="e">
        <f>VLOOKUP(H3297,Sheet2!$A$1:$B$270,2,FALSE)</f>
        <v>#N/A</v>
      </c>
    </row>
    <row r="3298" spans="15:61">
      <c r="O3298" s="57"/>
      <c r="P3298" s="57"/>
      <c r="AP3298" s="57"/>
      <c r="BA3298" s="57"/>
      <c r="BF3298" s="6" t="e">
        <f t="shared" si="153"/>
        <v>#NUM!</v>
      </c>
      <c r="BG3298" t="e">
        <f t="shared" si="154"/>
        <v>#NUM!</v>
      </c>
      <c r="BH3298" t="e">
        <f t="shared" si="155"/>
        <v>#NUM!</v>
      </c>
      <c r="BI3298" t="e">
        <f>VLOOKUP(H3298,Sheet2!$A$1:$B$270,2,FALSE)</f>
        <v>#N/A</v>
      </c>
    </row>
    <row r="3299" spans="15:61">
      <c r="O3299" s="57"/>
      <c r="P3299" s="57"/>
      <c r="AP3299" s="57"/>
      <c r="BA3299" s="57"/>
      <c r="BF3299" s="6" t="e">
        <f t="shared" si="153"/>
        <v>#NUM!</v>
      </c>
      <c r="BG3299" t="e">
        <f t="shared" si="154"/>
        <v>#NUM!</v>
      </c>
      <c r="BH3299" t="e">
        <f t="shared" si="155"/>
        <v>#NUM!</v>
      </c>
      <c r="BI3299" t="e">
        <f>VLOOKUP(H3299,Sheet2!$A$1:$B$270,2,FALSE)</f>
        <v>#N/A</v>
      </c>
    </row>
    <row r="3300" spans="15:61">
      <c r="O3300" s="57"/>
      <c r="P3300" s="57"/>
      <c r="AP3300" s="57"/>
      <c r="BA3300" s="57"/>
      <c r="BF3300" s="6" t="e">
        <f t="shared" si="153"/>
        <v>#NUM!</v>
      </c>
      <c r="BG3300" t="e">
        <f t="shared" si="154"/>
        <v>#NUM!</v>
      </c>
      <c r="BH3300" t="e">
        <f t="shared" si="155"/>
        <v>#NUM!</v>
      </c>
      <c r="BI3300" t="e">
        <f>VLOOKUP(H3300,Sheet2!$A$1:$B$270,2,FALSE)</f>
        <v>#N/A</v>
      </c>
    </row>
    <row r="3301" spans="15:61">
      <c r="O3301" s="57"/>
      <c r="P3301" s="57"/>
      <c r="AP3301" s="57"/>
      <c r="BA3301" s="57"/>
      <c r="BF3301" s="6" t="e">
        <f t="shared" si="153"/>
        <v>#NUM!</v>
      </c>
      <c r="BG3301" t="e">
        <f t="shared" si="154"/>
        <v>#NUM!</v>
      </c>
      <c r="BH3301" t="e">
        <f t="shared" si="155"/>
        <v>#NUM!</v>
      </c>
      <c r="BI3301" t="e">
        <f>VLOOKUP(H3301,Sheet2!$A$1:$B$270,2,FALSE)</f>
        <v>#N/A</v>
      </c>
    </row>
    <row r="3302" spans="15:61">
      <c r="O3302" s="57"/>
      <c r="P3302" s="57"/>
      <c r="AP3302" s="57"/>
      <c r="BA3302" s="57"/>
      <c r="BF3302" s="6" t="e">
        <f t="shared" si="153"/>
        <v>#NUM!</v>
      </c>
      <c r="BG3302" t="e">
        <f t="shared" si="154"/>
        <v>#NUM!</v>
      </c>
      <c r="BH3302" t="e">
        <f t="shared" si="155"/>
        <v>#NUM!</v>
      </c>
      <c r="BI3302" t="e">
        <f>VLOOKUP(H3302,Sheet2!$A$1:$B$270,2,FALSE)</f>
        <v>#N/A</v>
      </c>
    </row>
    <row r="3303" spans="15:61">
      <c r="O3303" s="57"/>
      <c r="P3303" s="57"/>
      <c r="BA3303" s="57"/>
      <c r="BF3303" s="6" t="e">
        <f t="shared" si="153"/>
        <v>#NUM!</v>
      </c>
      <c r="BG3303" t="e">
        <f t="shared" si="154"/>
        <v>#NUM!</v>
      </c>
      <c r="BH3303" t="e">
        <f t="shared" si="155"/>
        <v>#NUM!</v>
      </c>
      <c r="BI3303" t="e">
        <f>VLOOKUP(H3303,Sheet2!$A$1:$B$270,2,FALSE)</f>
        <v>#N/A</v>
      </c>
    </row>
    <row r="3304" spans="15:61">
      <c r="O3304" s="57"/>
      <c r="P3304" s="57"/>
      <c r="BA3304" s="57"/>
      <c r="BF3304" s="6" t="e">
        <f t="shared" si="153"/>
        <v>#NUM!</v>
      </c>
      <c r="BG3304" t="e">
        <f t="shared" si="154"/>
        <v>#NUM!</v>
      </c>
      <c r="BH3304" t="e">
        <f t="shared" si="155"/>
        <v>#NUM!</v>
      </c>
      <c r="BI3304" t="e">
        <f>VLOOKUP(H3304,Sheet2!$A$1:$B$270,2,FALSE)</f>
        <v>#N/A</v>
      </c>
    </row>
    <row r="3305" spans="15:61">
      <c r="O3305" s="57"/>
      <c r="P3305" s="57"/>
      <c r="AO3305" s="57"/>
      <c r="AP3305" s="57"/>
      <c r="BA3305" s="57"/>
      <c r="BF3305" s="6" t="e">
        <f t="shared" si="153"/>
        <v>#NUM!</v>
      </c>
      <c r="BG3305" t="e">
        <f t="shared" si="154"/>
        <v>#NUM!</v>
      </c>
      <c r="BH3305" t="e">
        <f t="shared" si="155"/>
        <v>#NUM!</v>
      </c>
      <c r="BI3305" t="e">
        <f>VLOOKUP(H3305,Sheet2!$A$1:$B$270,2,FALSE)</f>
        <v>#N/A</v>
      </c>
    </row>
    <row r="3306" spans="15:61">
      <c r="O3306" s="57"/>
      <c r="P3306" s="57"/>
      <c r="BA3306" s="57"/>
      <c r="BF3306" s="6" t="e">
        <f t="shared" si="153"/>
        <v>#NUM!</v>
      </c>
      <c r="BG3306" t="e">
        <f t="shared" si="154"/>
        <v>#NUM!</v>
      </c>
      <c r="BH3306" t="e">
        <f t="shared" si="155"/>
        <v>#NUM!</v>
      </c>
      <c r="BI3306" t="e">
        <f>VLOOKUP(H3306,Sheet2!$A$1:$B$270,2,FALSE)</f>
        <v>#N/A</v>
      </c>
    </row>
    <row r="3307" spans="15:61">
      <c r="O3307" s="57"/>
      <c r="P3307" s="57"/>
      <c r="AP3307" s="57"/>
      <c r="BA3307" s="57"/>
      <c r="BF3307" s="6" t="e">
        <f t="shared" si="153"/>
        <v>#NUM!</v>
      </c>
      <c r="BG3307" t="e">
        <f t="shared" si="154"/>
        <v>#NUM!</v>
      </c>
      <c r="BH3307" t="e">
        <f t="shared" si="155"/>
        <v>#NUM!</v>
      </c>
      <c r="BI3307" t="e">
        <f>VLOOKUP(H3307,Sheet2!$A$1:$B$270,2,FALSE)</f>
        <v>#N/A</v>
      </c>
    </row>
    <row r="3308" spans="15:61">
      <c r="O3308" s="57"/>
      <c r="P3308" s="57"/>
      <c r="AP3308" s="57"/>
      <c r="BA3308" s="57"/>
      <c r="BF3308" s="6" t="e">
        <f t="shared" si="153"/>
        <v>#NUM!</v>
      </c>
      <c r="BG3308" t="e">
        <f t="shared" si="154"/>
        <v>#NUM!</v>
      </c>
      <c r="BH3308" t="e">
        <f t="shared" si="155"/>
        <v>#NUM!</v>
      </c>
      <c r="BI3308" t="e">
        <f>VLOOKUP(H3308,Sheet2!$A$1:$B$270,2,FALSE)</f>
        <v>#N/A</v>
      </c>
    </row>
    <row r="3309" spans="15:61">
      <c r="O3309" s="57"/>
      <c r="P3309" s="57"/>
      <c r="AO3309" s="57"/>
      <c r="AP3309" s="57"/>
      <c r="BA3309" s="57"/>
      <c r="BF3309" s="6" t="e">
        <f t="shared" si="153"/>
        <v>#NUM!</v>
      </c>
      <c r="BG3309" t="e">
        <f t="shared" si="154"/>
        <v>#NUM!</v>
      </c>
      <c r="BH3309" t="e">
        <f t="shared" si="155"/>
        <v>#NUM!</v>
      </c>
      <c r="BI3309" t="e">
        <f>VLOOKUP(H3309,Sheet2!$A$1:$B$270,2,FALSE)</f>
        <v>#N/A</v>
      </c>
    </row>
    <row r="3310" spans="15:61">
      <c r="O3310" s="57"/>
      <c r="P3310" s="57"/>
      <c r="AP3310" s="57"/>
      <c r="BA3310" s="57"/>
      <c r="BF3310" s="6" t="e">
        <f t="shared" si="153"/>
        <v>#NUM!</v>
      </c>
      <c r="BG3310" t="e">
        <f t="shared" si="154"/>
        <v>#NUM!</v>
      </c>
      <c r="BH3310" t="e">
        <f t="shared" si="155"/>
        <v>#NUM!</v>
      </c>
      <c r="BI3310" t="e">
        <f>VLOOKUP(H3310,Sheet2!$A$1:$B$270,2,FALSE)</f>
        <v>#N/A</v>
      </c>
    </row>
    <row r="3311" spans="15:61">
      <c r="O3311" s="57"/>
      <c r="P3311" s="57"/>
      <c r="AP3311" s="57"/>
      <c r="BA3311" s="57"/>
      <c r="BF3311" s="6" t="e">
        <f t="shared" si="153"/>
        <v>#NUM!</v>
      </c>
      <c r="BG3311" t="e">
        <f t="shared" si="154"/>
        <v>#NUM!</v>
      </c>
      <c r="BH3311" t="e">
        <f t="shared" si="155"/>
        <v>#NUM!</v>
      </c>
      <c r="BI3311" t="e">
        <f>VLOOKUP(H3311,Sheet2!$A$1:$B$270,2,FALSE)</f>
        <v>#N/A</v>
      </c>
    </row>
    <row r="3312" spans="15:61">
      <c r="O3312" s="57"/>
      <c r="P3312" s="57"/>
      <c r="AO3312" s="57"/>
      <c r="AP3312" s="57"/>
      <c r="BA3312" s="57"/>
      <c r="BF3312" s="6" t="e">
        <f t="shared" si="153"/>
        <v>#NUM!</v>
      </c>
      <c r="BG3312" t="e">
        <f t="shared" si="154"/>
        <v>#NUM!</v>
      </c>
      <c r="BH3312" t="e">
        <f t="shared" si="155"/>
        <v>#NUM!</v>
      </c>
      <c r="BI3312" t="e">
        <f>VLOOKUP(H3312,Sheet2!$A$1:$B$270,2,FALSE)</f>
        <v>#N/A</v>
      </c>
    </row>
    <row r="3313" spans="15:61">
      <c r="O3313" s="57"/>
      <c r="P3313" s="57"/>
      <c r="AO3313" s="57"/>
      <c r="AP3313" s="57"/>
      <c r="BA3313" s="57"/>
      <c r="BF3313" s="6" t="e">
        <f t="shared" si="153"/>
        <v>#NUM!</v>
      </c>
      <c r="BG3313" t="e">
        <f t="shared" si="154"/>
        <v>#NUM!</v>
      </c>
      <c r="BH3313" t="e">
        <f t="shared" si="155"/>
        <v>#NUM!</v>
      </c>
      <c r="BI3313" t="e">
        <f>VLOOKUP(H3313,Sheet2!$A$1:$B$270,2,FALSE)</f>
        <v>#N/A</v>
      </c>
    </row>
    <row r="3314" spans="15:61">
      <c r="O3314" s="57"/>
      <c r="P3314" s="57"/>
      <c r="AP3314" s="57"/>
      <c r="BA3314" s="57"/>
      <c r="BF3314" s="6" t="e">
        <f t="shared" si="153"/>
        <v>#NUM!</v>
      </c>
      <c r="BG3314" t="e">
        <f t="shared" si="154"/>
        <v>#NUM!</v>
      </c>
      <c r="BH3314" t="e">
        <f t="shared" si="155"/>
        <v>#NUM!</v>
      </c>
      <c r="BI3314" t="e">
        <f>VLOOKUP(H3314,Sheet2!$A$1:$B$270,2,FALSE)</f>
        <v>#N/A</v>
      </c>
    </row>
    <row r="3315" spans="15:61">
      <c r="O3315" s="57"/>
      <c r="P3315" s="57"/>
      <c r="AP3315" s="57"/>
      <c r="BA3315" s="57"/>
      <c r="BF3315" s="6" t="e">
        <f t="shared" si="153"/>
        <v>#NUM!</v>
      </c>
      <c r="BG3315" t="e">
        <f t="shared" si="154"/>
        <v>#NUM!</v>
      </c>
      <c r="BH3315" t="e">
        <f t="shared" si="155"/>
        <v>#NUM!</v>
      </c>
      <c r="BI3315" t="e">
        <f>VLOOKUP(H3315,Sheet2!$A$1:$B$270,2,FALSE)</f>
        <v>#N/A</v>
      </c>
    </row>
    <row r="3316" spans="15:61">
      <c r="O3316" s="57"/>
      <c r="P3316" s="57"/>
      <c r="AP3316" s="57"/>
      <c r="BA3316" s="57"/>
      <c r="BF3316" s="6" t="e">
        <f t="shared" si="153"/>
        <v>#NUM!</v>
      </c>
      <c r="BG3316" t="e">
        <f t="shared" si="154"/>
        <v>#NUM!</v>
      </c>
      <c r="BH3316" t="e">
        <f t="shared" si="155"/>
        <v>#NUM!</v>
      </c>
      <c r="BI3316" t="e">
        <f>VLOOKUP(H3316,Sheet2!$A$1:$B$270,2,FALSE)</f>
        <v>#N/A</v>
      </c>
    </row>
    <row r="3317" spans="15:61">
      <c r="O3317" s="57"/>
      <c r="P3317" s="57"/>
      <c r="AO3317" s="57"/>
      <c r="AP3317" s="57"/>
      <c r="BA3317" s="57"/>
      <c r="BF3317" s="6" t="e">
        <f t="shared" si="153"/>
        <v>#NUM!</v>
      </c>
      <c r="BG3317" t="e">
        <f t="shared" si="154"/>
        <v>#NUM!</v>
      </c>
      <c r="BH3317" t="e">
        <f t="shared" si="155"/>
        <v>#NUM!</v>
      </c>
      <c r="BI3317" t="e">
        <f>VLOOKUP(H3317,Sheet2!$A$1:$B$270,2,FALSE)</f>
        <v>#N/A</v>
      </c>
    </row>
    <row r="3318" spans="15:61">
      <c r="O3318" s="57"/>
      <c r="P3318" s="57"/>
      <c r="AP3318" s="57"/>
      <c r="BA3318" s="57"/>
      <c r="BF3318" s="6" t="e">
        <f t="shared" si="153"/>
        <v>#NUM!</v>
      </c>
      <c r="BG3318" t="e">
        <f t="shared" si="154"/>
        <v>#NUM!</v>
      </c>
      <c r="BH3318" t="e">
        <f t="shared" si="155"/>
        <v>#NUM!</v>
      </c>
      <c r="BI3318" t="e">
        <f>VLOOKUP(H3318,Sheet2!$A$1:$B$270,2,FALSE)</f>
        <v>#N/A</v>
      </c>
    </row>
    <row r="3319" spans="15:61">
      <c r="O3319" s="57"/>
      <c r="P3319" s="57"/>
      <c r="AO3319" s="57"/>
      <c r="AP3319" s="57"/>
      <c r="BA3319" s="57"/>
      <c r="BF3319" s="6" t="e">
        <f t="shared" si="153"/>
        <v>#NUM!</v>
      </c>
      <c r="BG3319" t="e">
        <f t="shared" si="154"/>
        <v>#NUM!</v>
      </c>
      <c r="BH3319" t="e">
        <f t="shared" si="155"/>
        <v>#NUM!</v>
      </c>
      <c r="BI3319" t="e">
        <f>VLOOKUP(H3319,Sheet2!$A$1:$B$270,2,FALSE)</f>
        <v>#N/A</v>
      </c>
    </row>
    <row r="3320" spans="15:61">
      <c r="O3320" s="57"/>
      <c r="P3320" s="57"/>
      <c r="AP3320" s="57"/>
      <c r="BA3320" s="57"/>
      <c r="BF3320" s="6" t="e">
        <f t="shared" si="153"/>
        <v>#NUM!</v>
      </c>
      <c r="BG3320" t="e">
        <f t="shared" si="154"/>
        <v>#NUM!</v>
      </c>
      <c r="BH3320" t="e">
        <f t="shared" si="155"/>
        <v>#NUM!</v>
      </c>
      <c r="BI3320" t="e">
        <f>VLOOKUP(H3320,Sheet2!$A$1:$B$270,2,FALSE)</f>
        <v>#N/A</v>
      </c>
    </row>
    <row r="3321" spans="15:61">
      <c r="O3321" s="57"/>
      <c r="P3321" s="57"/>
      <c r="BA3321" s="57"/>
      <c r="BF3321" s="6" t="e">
        <f t="shared" si="153"/>
        <v>#NUM!</v>
      </c>
      <c r="BG3321" t="e">
        <f t="shared" si="154"/>
        <v>#NUM!</v>
      </c>
      <c r="BH3321" t="e">
        <f t="shared" si="155"/>
        <v>#NUM!</v>
      </c>
      <c r="BI3321" t="e">
        <f>VLOOKUP(H3321,Sheet2!$A$1:$B$270,2,FALSE)</f>
        <v>#N/A</v>
      </c>
    </row>
    <row r="3322" spans="15:61">
      <c r="O3322" s="57"/>
      <c r="P3322" s="57"/>
      <c r="AO3322" s="57"/>
      <c r="AP3322" s="57"/>
      <c r="BA3322" s="57"/>
      <c r="BF3322" s="6" t="e">
        <f t="shared" si="153"/>
        <v>#NUM!</v>
      </c>
      <c r="BG3322" t="e">
        <f t="shared" si="154"/>
        <v>#NUM!</v>
      </c>
      <c r="BH3322" t="e">
        <f t="shared" si="155"/>
        <v>#NUM!</v>
      </c>
      <c r="BI3322" t="e">
        <f>VLOOKUP(H3322,Sheet2!$A$1:$B$270,2,FALSE)</f>
        <v>#N/A</v>
      </c>
    </row>
    <row r="3323" spans="15:61">
      <c r="O3323" s="57"/>
      <c r="P3323" s="57"/>
      <c r="BA3323" s="57"/>
      <c r="BF3323" s="6" t="e">
        <f t="shared" si="153"/>
        <v>#NUM!</v>
      </c>
      <c r="BG3323" t="e">
        <f t="shared" si="154"/>
        <v>#NUM!</v>
      </c>
      <c r="BH3323" t="e">
        <f t="shared" si="155"/>
        <v>#NUM!</v>
      </c>
      <c r="BI3323" t="e">
        <f>VLOOKUP(H3323,Sheet2!$A$1:$B$270,2,FALSE)</f>
        <v>#N/A</v>
      </c>
    </row>
    <row r="3324" spans="15:61">
      <c r="O3324" s="57"/>
      <c r="P3324" s="57"/>
      <c r="AP3324" s="57"/>
      <c r="BA3324" s="57"/>
      <c r="BF3324" s="6" t="e">
        <f t="shared" si="153"/>
        <v>#NUM!</v>
      </c>
      <c r="BG3324" t="e">
        <f t="shared" si="154"/>
        <v>#NUM!</v>
      </c>
      <c r="BH3324" t="e">
        <f t="shared" si="155"/>
        <v>#NUM!</v>
      </c>
      <c r="BI3324" t="e">
        <f>VLOOKUP(H3324,Sheet2!$A$1:$B$270,2,FALSE)</f>
        <v>#N/A</v>
      </c>
    </row>
    <row r="3325" spans="15:61">
      <c r="O3325" s="57"/>
      <c r="P3325" s="57"/>
      <c r="AP3325" s="57"/>
      <c r="BA3325" s="57"/>
      <c r="BF3325" s="6" t="e">
        <f t="shared" si="153"/>
        <v>#NUM!</v>
      </c>
      <c r="BG3325" t="e">
        <f t="shared" si="154"/>
        <v>#NUM!</v>
      </c>
      <c r="BH3325" t="e">
        <f t="shared" si="155"/>
        <v>#NUM!</v>
      </c>
      <c r="BI3325" t="e">
        <f>VLOOKUP(H3325,Sheet2!$A$1:$B$270,2,FALSE)</f>
        <v>#N/A</v>
      </c>
    </row>
    <row r="3326" spans="15:61">
      <c r="O3326" s="57"/>
      <c r="P3326" s="57"/>
      <c r="AP3326" s="57"/>
      <c r="BA3326" s="57"/>
      <c r="BF3326" s="6" t="e">
        <f t="shared" si="153"/>
        <v>#NUM!</v>
      </c>
      <c r="BG3326" t="e">
        <f t="shared" si="154"/>
        <v>#NUM!</v>
      </c>
      <c r="BH3326" t="e">
        <f t="shared" si="155"/>
        <v>#NUM!</v>
      </c>
      <c r="BI3326" t="e">
        <f>VLOOKUP(H3326,Sheet2!$A$1:$B$270,2,FALSE)</f>
        <v>#N/A</v>
      </c>
    </row>
    <row r="3327" spans="15:61">
      <c r="O3327" s="57"/>
      <c r="P3327" s="57"/>
      <c r="AO3327" s="57"/>
      <c r="AP3327" s="57"/>
      <c r="BA3327" s="57"/>
      <c r="BF3327" s="6" t="e">
        <f t="shared" si="153"/>
        <v>#NUM!</v>
      </c>
      <c r="BG3327" t="e">
        <f t="shared" si="154"/>
        <v>#NUM!</v>
      </c>
      <c r="BH3327" t="e">
        <f t="shared" si="155"/>
        <v>#NUM!</v>
      </c>
      <c r="BI3327" t="e">
        <f>VLOOKUP(H3327,Sheet2!$A$1:$B$270,2,FALSE)</f>
        <v>#N/A</v>
      </c>
    </row>
    <row r="3328" spans="15:61">
      <c r="O3328" s="57"/>
      <c r="P3328" s="57"/>
      <c r="AO3328" s="57"/>
      <c r="AP3328" s="57"/>
      <c r="BA3328" s="57"/>
      <c r="BF3328" s="6" t="e">
        <f t="shared" si="153"/>
        <v>#NUM!</v>
      </c>
      <c r="BG3328" t="e">
        <f t="shared" si="154"/>
        <v>#NUM!</v>
      </c>
      <c r="BH3328" t="e">
        <f t="shared" si="155"/>
        <v>#NUM!</v>
      </c>
      <c r="BI3328" t="e">
        <f>VLOOKUP(H3328,Sheet2!$A$1:$B$270,2,FALSE)</f>
        <v>#N/A</v>
      </c>
    </row>
    <row r="3329" spans="15:61">
      <c r="O3329" s="57"/>
      <c r="P3329" s="57"/>
      <c r="AO3329" s="57"/>
      <c r="BA3329" s="57"/>
      <c r="BF3329" s="6" t="e">
        <f t="shared" si="153"/>
        <v>#NUM!</v>
      </c>
      <c r="BG3329" t="e">
        <f t="shared" si="154"/>
        <v>#NUM!</v>
      </c>
      <c r="BH3329" t="e">
        <f t="shared" si="155"/>
        <v>#NUM!</v>
      </c>
      <c r="BI3329" t="e">
        <f>VLOOKUP(H3329,Sheet2!$A$1:$B$270,2,FALSE)</f>
        <v>#N/A</v>
      </c>
    </row>
    <row r="3330" spans="15:61">
      <c r="O3330" s="57"/>
      <c r="P3330" s="57"/>
      <c r="BA3330" s="57"/>
      <c r="BF3330" s="6" t="e">
        <f t="shared" si="153"/>
        <v>#NUM!</v>
      </c>
      <c r="BG3330" t="e">
        <f t="shared" si="154"/>
        <v>#NUM!</v>
      </c>
      <c r="BH3330" t="e">
        <f t="shared" si="155"/>
        <v>#NUM!</v>
      </c>
      <c r="BI3330" t="e">
        <f>VLOOKUP(H3330,Sheet2!$A$1:$B$270,2,FALSE)</f>
        <v>#N/A</v>
      </c>
    </row>
    <row r="3331" spans="15:61">
      <c r="O3331" s="57"/>
      <c r="P3331" s="57"/>
      <c r="AP3331" s="57"/>
      <c r="BA3331" s="57"/>
      <c r="BF3331" s="6" t="e">
        <f t="shared" ref="BF3331:BF3394" si="156">DATE(BC3331,BD3331,BE3331)</f>
        <v>#NUM!</v>
      </c>
      <c r="BG3331" t="e">
        <f t="shared" ref="BG3331:BG3394" si="157">BF3331-BA3331</f>
        <v>#NUM!</v>
      </c>
      <c r="BH3331" t="e">
        <f t="shared" ref="BH3331:BH3394" si="158">IF(BG3331=1,"COMPLY",IF(BG3331&lt;1,"COMPLY","NOT COMPLY"))</f>
        <v>#NUM!</v>
      </c>
      <c r="BI3331" t="e">
        <f>VLOOKUP(H3331,Sheet2!$A$1:$B$270,2,FALSE)</f>
        <v>#N/A</v>
      </c>
    </row>
    <row r="3332" spans="15:61">
      <c r="O3332" s="57"/>
      <c r="P3332" s="57"/>
      <c r="AP3332" s="57"/>
      <c r="BA3332" s="57"/>
      <c r="BF3332" s="6" t="e">
        <f t="shared" si="156"/>
        <v>#NUM!</v>
      </c>
      <c r="BG3332" t="e">
        <f t="shared" si="157"/>
        <v>#NUM!</v>
      </c>
      <c r="BH3332" t="e">
        <f t="shared" si="158"/>
        <v>#NUM!</v>
      </c>
      <c r="BI3332" t="e">
        <f>VLOOKUP(H3332,Sheet2!$A$1:$B$270,2,FALSE)</f>
        <v>#N/A</v>
      </c>
    </row>
    <row r="3333" spans="15:61">
      <c r="O3333" s="57"/>
      <c r="P3333" s="57"/>
      <c r="BA3333" s="57"/>
      <c r="BF3333" s="6" t="e">
        <f t="shared" si="156"/>
        <v>#NUM!</v>
      </c>
      <c r="BG3333" t="e">
        <f t="shared" si="157"/>
        <v>#NUM!</v>
      </c>
      <c r="BH3333" t="e">
        <f t="shared" si="158"/>
        <v>#NUM!</v>
      </c>
      <c r="BI3333" t="e">
        <f>VLOOKUP(H3333,Sheet2!$A$1:$B$270,2,FALSE)</f>
        <v>#N/A</v>
      </c>
    </row>
    <row r="3334" spans="15:61">
      <c r="O3334" s="57"/>
      <c r="P3334" s="57"/>
      <c r="AO3334" s="57"/>
      <c r="BA3334" s="57"/>
      <c r="BF3334" s="6" t="e">
        <f t="shared" si="156"/>
        <v>#NUM!</v>
      </c>
      <c r="BG3334" t="e">
        <f t="shared" si="157"/>
        <v>#NUM!</v>
      </c>
      <c r="BH3334" t="e">
        <f t="shared" si="158"/>
        <v>#NUM!</v>
      </c>
      <c r="BI3334" t="e">
        <f>VLOOKUP(H3334,Sheet2!$A$1:$B$270,2,FALSE)</f>
        <v>#N/A</v>
      </c>
    </row>
    <row r="3335" spans="15:61">
      <c r="O3335" s="57"/>
      <c r="P3335" s="57"/>
      <c r="AP3335" s="57"/>
      <c r="BA3335" s="57"/>
      <c r="BF3335" s="6" t="e">
        <f t="shared" si="156"/>
        <v>#NUM!</v>
      </c>
      <c r="BG3335" t="e">
        <f t="shared" si="157"/>
        <v>#NUM!</v>
      </c>
      <c r="BH3335" t="e">
        <f t="shared" si="158"/>
        <v>#NUM!</v>
      </c>
      <c r="BI3335" t="e">
        <f>VLOOKUP(H3335,Sheet2!$A$1:$B$270,2,FALSE)</f>
        <v>#N/A</v>
      </c>
    </row>
    <row r="3336" spans="15:61">
      <c r="O3336" s="57"/>
      <c r="P3336" s="57"/>
      <c r="AO3336" s="57"/>
      <c r="AP3336" s="57"/>
      <c r="BA3336" s="57"/>
      <c r="BF3336" s="6" t="e">
        <f t="shared" si="156"/>
        <v>#NUM!</v>
      </c>
      <c r="BG3336" t="e">
        <f t="shared" si="157"/>
        <v>#NUM!</v>
      </c>
      <c r="BH3336" t="e">
        <f t="shared" si="158"/>
        <v>#NUM!</v>
      </c>
      <c r="BI3336" t="e">
        <f>VLOOKUP(H3336,Sheet2!$A$1:$B$270,2,FALSE)</f>
        <v>#N/A</v>
      </c>
    </row>
    <row r="3337" spans="15:61">
      <c r="O3337" s="57"/>
      <c r="P3337" s="57"/>
      <c r="AO3337" s="57"/>
      <c r="AP3337" s="57"/>
      <c r="BA3337" s="57"/>
      <c r="BF3337" s="6" t="e">
        <f t="shared" si="156"/>
        <v>#NUM!</v>
      </c>
      <c r="BG3337" t="e">
        <f t="shared" si="157"/>
        <v>#NUM!</v>
      </c>
      <c r="BH3337" t="e">
        <f t="shared" si="158"/>
        <v>#NUM!</v>
      </c>
      <c r="BI3337" t="e">
        <f>VLOOKUP(H3337,Sheet2!$A$1:$B$270,2,FALSE)</f>
        <v>#N/A</v>
      </c>
    </row>
    <row r="3338" spans="15:61">
      <c r="O3338" s="57"/>
      <c r="P3338" s="57"/>
      <c r="AP3338" s="57"/>
      <c r="BA3338" s="57"/>
      <c r="BF3338" s="6" t="e">
        <f t="shared" si="156"/>
        <v>#NUM!</v>
      </c>
      <c r="BG3338" t="e">
        <f t="shared" si="157"/>
        <v>#NUM!</v>
      </c>
      <c r="BH3338" t="e">
        <f t="shared" si="158"/>
        <v>#NUM!</v>
      </c>
      <c r="BI3338" t="e">
        <f>VLOOKUP(H3338,Sheet2!$A$1:$B$270,2,FALSE)</f>
        <v>#N/A</v>
      </c>
    </row>
    <row r="3339" spans="15:61">
      <c r="O3339" s="57"/>
      <c r="P3339" s="57"/>
      <c r="BA3339" s="57"/>
      <c r="BF3339" s="6" t="e">
        <f t="shared" si="156"/>
        <v>#NUM!</v>
      </c>
      <c r="BG3339" t="e">
        <f t="shared" si="157"/>
        <v>#NUM!</v>
      </c>
      <c r="BH3339" t="e">
        <f t="shared" si="158"/>
        <v>#NUM!</v>
      </c>
      <c r="BI3339" t="e">
        <f>VLOOKUP(H3339,Sheet2!$A$1:$B$270,2,FALSE)</f>
        <v>#N/A</v>
      </c>
    </row>
    <row r="3340" spans="15:61">
      <c r="O3340" s="57"/>
      <c r="P3340" s="57"/>
      <c r="BF3340" s="6" t="e">
        <f t="shared" si="156"/>
        <v>#NUM!</v>
      </c>
      <c r="BG3340" t="e">
        <f t="shared" si="157"/>
        <v>#NUM!</v>
      </c>
      <c r="BH3340" t="e">
        <f t="shared" si="158"/>
        <v>#NUM!</v>
      </c>
      <c r="BI3340" t="e">
        <f>VLOOKUP(H3340,Sheet2!$A$1:$B$270,2,FALSE)</f>
        <v>#N/A</v>
      </c>
    </row>
    <row r="3341" spans="15:61">
      <c r="O3341" s="57"/>
      <c r="P3341" s="57"/>
      <c r="AP3341" s="57"/>
      <c r="BA3341" s="57"/>
      <c r="BF3341" s="6" t="e">
        <f t="shared" si="156"/>
        <v>#NUM!</v>
      </c>
      <c r="BG3341" t="e">
        <f t="shared" si="157"/>
        <v>#NUM!</v>
      </c>
      <c r="BH3341" t="e">
        <f t="shared" si="158"/>
        <v>#NUM!</v>
      </c>
      <c r="BI3341" t="e">
        <f>VLOOKUP(H3341,Sheet2!$A$1:$B$270,2,FALSE)</f>
        <v>#N/A</v>
      </c>
    </row>
    <row r="3342" spans="15:61">
      <c r="O3342" s="57"/>
      <c r="P3342" s="57"/>
      <c r="AP3342" s="57"/>
      <c r="BA3342" s="57"/>
      <c r="BF3342" s="6" t="e">
        <f t="shared" si="156"/>
        <v>#NUM!</v>
      </c>
      <c r="BG3342" t="e">
        <f t="shared" si="157"/>
        <v>#NUM!</v>
      </c>
      <c r="BH3342" t="e">
        <f t="shared" si="158"/>
        <v>#NUM!</v>
      </c>
      <c r="BI3342" t="e">
        <f>VLOOKUP(H3342,Sheet2!$A$1:$B$270,2,FALSE)</f>
        <v>#N/A</v>
      </c>
    </row>
    <row r="3343" spans="15:61">
      <c r="O3343" s="57"/>
      <c r="P3343" s="57"/>
      <c r="AO3343" s="57"/>
      <c r="AP3343" s="57"/>
      <c r="BA3343" s="57"/>
      <c r="BF3343" s="6" t="e">
        <f t="shared" si="156"/>
        <v>#NUM!</v>
      </c>
      <c r="BG3343" t="e">
        <f t="shared" si="157"/>
        <v>#NUM!</v>
      </c>
      <c r="BH3343" t="e">
        <f t="shared" si="158"/>
        <v>#NUM!</v>
      </c>
      <c r="BI3343" t="e">
        <f>VLOOKUP(H3343,Sheet2!$A$1:$B$270,2,FALSE)</f>
        <v>#N/A</v>
      </c>
    </row>
    <row r="3344" spans="15:61">
      <c r="O3344" s="57"/>
      <c r="P3344" s="57"/>
      <c r="AO3344" s="57"/>
      <c r="AP3344" s="57"/>
      <c r="BA3344" s="57"/>
      <c r="BF3344" s="6" t="e">
        <f t="shared" si="156"/>
        <v>#NUM!</v>
      </c>
      <c r="BG3344" t="e">
        <f t="shared" si="157"/>
        <v>#NUM!</v>
      </c>
      <c r="BH3344" t="e">
        <f t="shared" si="158"/>
        <v>#NUM!</v>
      </c>
      <c r="BI3344" t="e">
        <f>VLOOKUP(H3344,Sheet2!$A$1:$B$270,2,FALSE)</f>
        <v>#N/A</v>
      </c>
    </row>
    <row r="3345" spans="15:61">
      <c r="O3345" s="57"/>
      <c r="P3345" s="57"/>
      <c r="AO3345" s="57"/>
      <c r="AP3345" s="57"/>
      <c r="BA3345" s="57"/>
      <c r="BF3345" s="6" t="e">
        <f t="shared" si="156"/>
        <v>#NUM!</v>
      </c>
      <c r="BG3345" t="e">
        <f t="shared" si="157"/>
        <v>#NUM!</v>
      </c>
      <c r="BH3345" t="e">
        <f t="shared" si="158"/>
        <v>#NUM!</v>
      </c>
      <c r="BI3345" t="e">
        <f>VLOOKUP(H3345,Sheet2!$A$1:$B$270,2,FALSE)</f>
        <v>#N/A</v>
      </c>
    </row>
    <row r="3346" spans="15:61">
      <c r="O3346" s="57"/>
      <c r="P3346" s="57"/>
      <c r="AP3346" s="57"/>
      <c r="BA3346" s="57"/>
      <c r="BF3346" s="6" t="e">
        <f t="shared" si="156"/>
        <v>#NUM!</v>
      </c>
      <c r="BG3346" t="e">
        <f t="shared" si="157"/>
        <v>#NUM!</v>
      </c>
      <c r="BH3346" t="e">
        <f t="shared" si="158"/>
        <v>#NUM!</v>
      </c>
      <c r="BI3346" t="e">
        <f>VLOOKUP(H3346,Sheet2!$A$1:$B$270,2,FALSE)</f>
        <v>#N/A</v>
      </c>
    </row>
    <row r="3347" spans="15:61">
      <c r="O3347" s="57"/>
      <c r="P3347" s="57"/>
      <c r="BA3347" s="57"/>
      <c r="BF3347" s="6" t="e">
        <f t="shared" si="156"/>
        <v>#NUM!</v>
      </c>
      <c r="BG3347" t="e">
        <f t="shared" si="157"/>
        <v>#NUM!</v>
      </c>
      <c r="BH3347" t="e">
        <f t="shared" si="158"/>
        <v>#NUM!</v>
      </c>
      <c r="BI3347" t="e">
        <f>VLOOKUP(H3347,Sheet2!$A$1:$B$270,2,FALSE)</f>
        <v>#N/A</v>
      </c>
    </row>
    <row r="3348" spans="15:61">
      <c r="O3348" s="57"/>
      <c r="P3348" s="57"/>
      <c r="AP3348" s="57"/>
      <c r="BA3348" s="57"/>
      <c r="BF3348" s="6" t="e">
        <f t="shared" si="156"/>
        <v>#NUM!</v>
      </c>
      <c r="BG3348" t="e">
        <f t="shared" si="157"/>
        <v>#NUM!</v>
      </c>
      <c r="BH3348" t="e">
        <f t="shared" si="158"/>
        <v>#NUM!</v>
      </c>
      <c r="BI3348" t="e">
        <f>VLOOKUP(H3348,Sheet2!$A$1:$B$270,2,FALSE)</f>
        <v>#N/A</v>
      </c>
    </row>
    <row r="3349" spans="15:61">
      <c r="O3349" s="57"/>
      <c r="P3349" s="57"/>
      <c r="AO3349" s="57"/>
      <c r="AP3349" s="57"/>
      <c r="BA3349" s="57"/>
      <c r="BF3349" s="6" t="e">
        <f t="shared" si="156"/>
        <v>#NUM!</v>
      </c>
      <c r="BG3349" t="e">
        <f t="shared" si="157"/>
        <v>#NUM!</v>
      </c>
      <c r="BH3349" t="e">
        <f t="shared" si="158"/>
        <v>#NUM!</v>
      </c>
      <c r="BI3349" t="e">
        <f>VLOOKUP(H3349,Sheet2!$A$1:$B$270,2,FALSE)</f>
        <v>#N/A</v>
      </c>
    </row>
    <row r="3350" spans="15:61">
      <c r="O3350" s="57"/>
      <c r="P3350" s="57"/>
      <c r="AO3350" s="57"/>
      <c r="AP3350" s="57"/>
      <c r="BA3350" s="57"/>
      <c r="BF3350" s="6" t="e">
        <f t="shared" si="156"/>
        <v>#NUM!</v>
      </c>
      <c r="BG3350" t="e">
        <f t="shared" si="157"/>
        <v>#NUM!</v>
      </c>
      <c r="BH3350" t="e">
        <f t="shared" si="158"/>
        <v>#NUM!</v>
      </c>
      <c r="BI3350" t="e">
        <f>VLOOKUP(H3350,Sheet2!$A$1:$B$270,2,FALSE)</f>
        <v>#N/A</v>
      </c>
    </row>
    <row r="3351" spans="15:61">
      <c r="O3351" s="57"/>
      <c r="P3351" s="57"/>
      <c r="BF3351" s="6" t="e">
        <f t="shared" si="156"/>
        <v>#NUM!</v>
      </c>
      <c r="BG3351" t="e">
        <f t="shared" si="157"/>
        <v>#NUM!</v>
      </c>
      <c r="BH3351" t="e">
        <f t="shared" si="158"/>
        <v>#NUM!</v>
      </c>
      <c r="BI3351" t="e">
        <f>VLOOKUP(H3351,Sheet2!$A$1:$B$270,2,FALSE)</f>
        <v>#N/A</v>
      </c>
    </row>
    <row r="3352" spans="15:61">
      <c r="O3352" s="57"/>
      <c r="P3352" s="57"/>
      <c r="AP3352" s="57"/>
      <c r="BA3352" s="57"/>
      <c r="BF3352" s="6" t="e">
        <f t="shared" si="156"/>
        <v>#NUM!</v>
      </c>
      <c r="BG3352" t="e">
        <f t="shared" si="157"/>
        <v>#NUM!</v>
      </c>
      <c r="BH3352" t="e">
        <f t="shared" si="158"/>
        <v>#NUM!</v>
      </c>
      <c r="BI3352" t="e">
        <f>VLOOKUP(H3352,Sheet2!$A$1:$B$270,2,FALSE)</f>
        <v>#N/A</v>
      </c>
    </row>
    <row r="3353" spans="15:61">
      <c r="O3353" s="57"/>
      <c r="P3353" s="57"/>
      <c r="BA3353" s="57"/>
      <c r="BF3353" s="6" t="e">
        <f t="shared" si="156"/>
        <v>#NUM!</v>
      </c>
      <c r="BG3353" t="e">
        <f t="shared" si="157"/>
        <v>#NUM!</v>
      </c>
      <c r="BH3353" t="e">
        <f t="shared" si="158"/>
        <v>#NUM!</v>
      </c>
      <c r="BI3353" t="e">
        <f>VLOOKUP(H3353,Sheet2!$A$1:$B$270,2,FALSE)</f>
        <v>#N/A</v>
      </c>
    </row>
    <row r="3354" spans="15:61">
      <c r="O3354" s="57"/>
      <c r="P3354" s="57"/>
      <c r="AO3354" s="57"/>
      <c r="AP3354" s="57"/>
      <c r="BA3354" s="57"/>
      <c r="BF3354" s="6" t="e">
        <f t="shared" si="156"/>
        <v>#NUM!</v>
      </c>
      <c r="BG3354" t="e">
        <f t="shared" si="157"/>
        <v>#NUM!</v>
      </c>
      <c r="BH3354" t="e">
        <f t="shared" si="158"/>
        <v>#NUM!</v>
      </c>
      <c r="BI3354" t="e">
        <f>VLOOKUP(H3354,Sheet2!$A$1:$B$270,2,FALSE)</f>
        <v>#N/A</v>
      </c>
    </row>
    <row r="3355" spans="15:61">
      <c r="O3355" s="57"/>
      <c r="P3355" s="57"/>
      <c r="AP3355" s="57"/>
      <c r="BA3355" s="57"/>
      <c r="BF3355" s="6" t="e">
        <f t="shared" si="156"/>
        <v>#NUM!</v>
      </c>
      <c r="BG3355" t="e">
        <f t="shared" si="157"/>
        <v>#NUM!</v>
      </c>
      <c r="BH3355" t="e">
        <f t="shared" si="158"/>
        <v>#NUM!</v>
      </c>
      <c r="BI3355" t="e">
        <f>VLOOKUP(H3355,Sheet2!$A$1:$B$270,2,FALSE)</f>
        <v>#N/A</v>
      </c>
    </row>
    <row r="3356" spans="15:61">
      <c r="O3356" s="57"/>
      <c r="P3356" s="57"/>
      <c r="BF3356" s="6" t="e">
        <f t="shared" si="156"/>
        <v>#NUM!</v>
      </c>
      <c r="BG3356" t="e">
        <f t="shared" si="157"/>
        <v>#NUM!</v>
      </c>
      <c r="BH3356" t="e">
        <f t="shared" si="158"/>
        <v>#NUM!</v>
      </c>
      <c r="BI3356" t="e">
        <f>VLOOKUP(H3356,Sheet2!$A$1:$B$270,2,FALSE)</f>
        <v>#N/A</v>
      </c>
    </row>
    <row r="3357" spans="15:61">
      <c r="O3357" s="57"/>
      <c r="P3357" s="57"/>
      <c r="AP3357" s="57"/>
      <c r="BA3357" s="57"/>
      <c r="BF3357" s="6" t="e">
        <f t="shared" si="156"/>
        <v>#NUM!</v>
      </c>
      <c r="BG3357" t="e">
        <f t="shared" si="157"/>
        <v>#NUM!</v>
      </c>
      <c r="BH3357" t="e">
        <f t="shared" si="158"/>
        <v>#NUM!</v>
      </c>
      <c r="BI3357" t="e">
        <f>VLOOKUP(H3357,Sheet2!$A$1:$B$270,2,FALSE)</f>
        <v>#N/A</v>
      </c>
    </row>
    <row r="3358" spans="15:61">
      <c r="O3358" s="57"/>
      <c r="P3358" s="57"/>
      <c r="BA3358" s="57"/>
      <c r="BF3358" s="6" t="e">
        <f t="shared" si="156"/>
        <v>#NUM!</v>
      </c>
      <c r="BG3358" t="e">
        <f t="shared" si="157"/>
        <v>#NUM!</v>
      </c>
      <c r="BH3358" t="e">
        <f t="shared" si="158"/>
        <v>#NUM!</v>
      </c>
      <c r="BI3358" t="e">
        <f>VLOOKUP(H3358,Sheet2!$A$1:$B$270,2,FALSE)</f>
        <v>#N/A</v>
      </c>
    </row>
    <row r="3359" spans="15:61">
      <c r="O3359" s="57"/>
      <c r="P3359" s="57"/>
      <c r="BF3359" s="6" t="e">
        <f t="shared" si="156"/>
        <v>#NUM!</v>
      </c>
      <c r="BG3359" t="e">
        <f t="shared" si="157"/>
        <v>#NUM!</v>
      </c>
      <c r="BH3359" t="e">
        <f t="shared" si="158"/>
        <v>#NUM!</v>
      </c>
      <c r="BI3359" t="e">
        <f>VLOOKUP(H3359,Sheet2!$A$1:$B$270,2,FALSE)</f>
        <v>#N/A</v>
      </c>
    </row>
    <row r="3360" spans="15:61">
      <c r="O3360" s="57"/>
      <c r="P3360" s="57"/>
      <c r="BA3360" s="57"/>
      <c r="BF3360" s="6" t="e">
        <f t="shared" si="156"/>
        <v>#NUM!</v>
      </c>
      <c r="BG3360" t="e">
        <f t="shared" si="157"/>
        <v>#NUM!</v>
      </c>
      <c r="BH3360" t="e">
        <f t="shared" si="158"/>
        <v>#NUM!</v>
      </c>
      <c r="BI3360" t="e">
        <f>VLOOKUP(H3360,Sheet2!$A$1:$B$270,2,FALSE)</f>
        <v>#N/A</v>
      </c>
    </row>
    <row r="3361" spans="15:61">
      <c r="O3361" s="57"/>
      <c r="P3361" s="57"/>
      <c r="AP3361" s="57"/>
      <c r="BA3361" s="57"/>
      <c r="BF3361" s="6" t="e">
        <f t="shared" si="156"/>
        <v>#NUM!</v>
      </c>
      <c r="BG3361" t="e">
        <f t="shared" si="157"/>
        <v>#NUM!</v>
      </c>
      <c r="BH3361" t="e">
        <f t="shared" si="158"/>
        <v>#NUM!</v>
      </c>
      <c r="BI3361" t="e">
        <f>VLOOKUP(H3361,Sheet2!$A$1:$B$270,2,FALSE)</f>
        <v>#N/A</v>
      </c>
    </row>
    <row r="3362" spans="15:61">
      <c r="O3362" s="57"/>
      <c r="P3362" s="57"/>
      <c r="AO3362" s="57"/>
      <c r="BA3362" s="57"/>
      <c r="BF3362" s="6" t="e">
        <f t="shared" si="156"/>
        <v>#NUM!</v>
      </c>
      <c r="BG3362" t="e">
        <f t="shared" si="157"/>
        <v>#NUM!</v>
      </c>
      <c r="BH3362" t="e">
        <f t="shared" si="158"/>
        <v>#NUM!</v>
      </c>
      <c r="BI3362" t="e">
        <f>VLOOKUP(H3362,Sheet2!$A$1:$B$270,2,FALSE)</f>
        <v>#N/A</v>
      </c>
    </row>
    <row r="3363" spans="15:61">
      <c r="O3363" s="57"/>
      <c r="P3363" s="57"/>
      <c r="AO3363" s="57"/>
      <c r="BA3363" s="57"/>
      <c r="BF3363" s="6" t="e">
        <f t="shared" si="156"/>
        <v>#NUM!</v>
      </c>
      <c r="BG3363" t="e">
        <f t="shared" si="157"/>
        <v>#NUM!</v>
      </c>
      <c r="BH3363" t="e">
        <f t="shared" si="158"/>
        <v>#NUM!</v>
      </c>
      <c r="BI3363" t="e">
        <f>VLOOKUP(H3363,Sheet2!$A$1:$B$270,2,FALSE)</f>
        <v>#N/A</v>
      </c>
    </row>
    <row r="3364" spans="15:61">
      <c r="O3364" s="57"/>
      <c r="P3364" s="57"/>
      <c r="AO3364" s="57"/>
      <c r="BA3364" s="57"/>
      <c r="BF3364" s="6" t="e">
        <f t="shared" si="156"/>
        <v>#NUM!</v>
      </c>
      <c r="BG3364" t="e">
        <f t="shared" si="157"/>
        <v>#NUM!</v>
      </c>
      <c r="BH3364" t="e">
        <f t="shared" si="158"/>
        <v>#NUM!</v>
      </c>
      <c r="BI3364" t="e">
        <f>VLOOKUP(H3364,Sheet2!$A$1:$B$270,2,FALSE)</f>
        <v>#N/A</v>
      </c>
    </row>
    <row r="3365" spans="15:61">
      <c r="O3365" s="57"/>
      <c r="P3365" s="57"/>
      <c r="AP3365" s="57"/>
      <c r="BA3365" s="57"/>
      <c r="BF3365" s="6" t="e">
        <f t="shared" si="156"/>
        <v>#NUM!</v>
      </c>
      <c r="BG3365" t="e">
        <f t="shared" si="157"/>
        <v>#NUM!</v>
      </c>
      <c r="BH3365" t="e">
        <f t="shared" si="158"/>
        <v>#NUM!</v>
      </c>
      <c r="BI3365" t="e">
        <f>VLOOKUP(H3365,Sheet2!$A$1:$B$270,2,FALSE)</f>
        <v>#N/A</v>
      </c>
    </row>
    <row r="3366" spans="15:61">
      <c r="O3366" s="57"/>
      <c r="P3366" s="57"/>
      <c r="AO3366" s="57"/>
      <c r="AP3366" s="57"/>
      <c r="BA3366" s="57"/>
      <c r="BF3366" s="6" t="e">
        <f t="shared" si="156"/>
        <v>#NUM!</v>
      </c>
      <c r="BG3366" t="e">
        <f t="shared" si="157"/>
        <v>#NUM!</v>
      </c>
      <c r="BH3366" t="e">
        <f t="shared" si="158"/>
        <v>#NUM!</v>
      </c>
      <c r="BI3366" t="e">
        <f>VLOOKUP(H3366,Sheet2!$A$1:$B$270,2,FALSE)</f>
        <v>#N/A</v>
      </c>
    </row>
    <row r="3367" spans="15:61">
      <c r="O3367" s="57"/>
      <c r="P3367" s="57"/>
      <c r="AO3367" s="57"/>
      <c r="AP3367" s="57"/>
      <c r="BA3367" s="57"/>
      <c r="BF3367" s="6" t="e">
        <f t="shared" si="156"/>
        <v>#NUM!</v>
      </c>
      <c r="BG3367" t="e">
        <f t="shared" si="157"/>
        <v>#NUM!</v>
      </c>
      <c r="BH3367" t="e">
        <f t="shared" si="158"/>
        <v>#NUM!</v>
      </c>
      <c r="BI3367" t="e">
        <f>VLOOKUP(H3367,Sheet2!$A$1:$B$270,2,FALSE)</f>
        <v>#N/A</v>
      </c>
    </row>
    <row r="3368" spans="15:61">
      <c r="O3368" s="57"/>
      <c r="P3368" s="57"/>
      <c r="AP3368" s="57"/>
      <c r="BA3368" s="57"/>
      <c r="BF3368" s="6" t="e">
        <f t="shared" si="156"/>
        <v>#NUM!</v>
      </c>
      <c r="BG3368" t="e">
        <f t="shared" si="157"/>
        <v>#NUM!</v>
      </c>
      <c r="BH3368" t="e">
        <f t="shared" si="158"/>
        <v>#NUM!</v>
      </c>
      <c r="BI3368" t="e">
        <f>VLOOKUP(H3368,Sheet2!$A$1:$B$270,2,FALSE)</f>
        <v>#N/A</v>
      </c>
    </row>
    <row r="3369" spans="15:61">
      <c r="O3369" s="57"/>
      <c r="P3369" s="57"/>
      <c r="AO3369" s="57"/>
      <c r="AP3369" s="57"/>
      <c r="BA3369" s="57"/>
      <c r="BF3369" s="6" t="e">
        <f t="shared" si="156"/>
        <v>#NUM!</v>
      </c>
      <c r="BG3369" t="e">
        <f t="shared" si="157"/>
        <v>#NUM!</v>
      </c>
      <c r="BH3369" t="e">
        <f t="shared" si="158"/>
        <v>#NUM!</v>
      </c>
      <c r="BI3369" t="e">
        <f>VLOOKUP(H3369,Sheet2!$A$1:$B$270,2,FALSE)</f>
        <v>#N/A</v>
      </c>
    </row>
    <row r="3370" spans="15:61">
      <c r="O3370" s="57"/>
      <c r="P3370" s="57"/>
      <c r="AP3370" s="57"/>
      <c r="BA3370" s="57"/>
      <c r="BF3370" s="6" t="e">
        <f t="shared" si="156"/>
        <v>#NUM!</v>
      </c>
      <c r="BG3370" t="e">
        <f t="shared" si="157"/>
        <v>#NUM!</v>
      </c>
      <c r="BH3370" t="e">
        <f t="shared" si="158"/>
        <v>#NUM!</v>
      </c>
      <c r="BI3370" t="e">
        <f>VLOOKUP(H3370,Sheet2!$A$1:$B$270,2,FALSE)</f>
        <v>#N/A</v>
      </c>
    </row>
    <row r="3371" spans="15:61">
      <c r="O3371" s="57"/>
      <c r="P3371" s="57"/>
      <c r="AO3371" s="57"/>
      <c r="AP3371" s="57"/>
      <c r="BA3371" s="57"/>
      <c r="BF3371" s="6" t="e">
        <f t="shared" si="156"/>
        <v>#NUM!</v>
      </c>
      <c r="BG3371" t="e">
        <f t="shared" si="157"/>
        <v>#NUM!</v>
      </c>
      <c r="BH3371" t="e">
        <f t="shared" si="158"/>
        <v>#NUM!</v>
      </c>
      <c r="BI3371" t="e">
        <f>VLOOKUP(H3371,Sheet2!$A$1:$B$270,2,FALSE)</f>
        <v>#N/A</v>
      </c>
    </row>
    <row r="3372" spans="15:61">
      <c r="O3372" s="57"/>
      <c r="P3372" s="57"/>
      <c r="AO3372" s="57"/>
      <c r="AP3372" s="57"/>
      <c r="BA3372" s="57"/>
      <c r="BF3372" s="6" t="e">
        <f t="shared" si="156"/>
        <v>#NUM!</v>
      </c>
      <c r="BG3372" t="e">
        <f t="shared" si="157"/>
        <v>#NUM!</v>
      </c>
      <c r="BH3372" t="e">
        <f t="shared" si="158"/>
        <v>#NUM!</v>
      </c>
      <c r="BI3372" t="e">
        <f>VLOOKUP(H3372,Sheet2!$A$1:$B$270,2,FALSE)</f>
        <v>#N/A</v>
      </c>
    </row>
    <row r="3373" spans="15:61">
      <c r="O3373" s="57"/>
      <c r="P3373" s="57"/>
      <c r="AO3373" s="57"/>
      <c r="AP3373" s="57"/>
      <c r="BA3373" s="57"/>
      <c r="BF3373" s="6" t="e">
        <f t="shared" si="156"/>
        <v>#NUM!</v>
      </c>
      <c r="BG3373" t="e">
        <f t="shared" si="157"/>
        <v>#NUM!</v>
      </c>
      <c r="BH3373" t="e">
        <f t="shared" si="158"/>
        <v>#NUM!</v>
      </c>
      <c r="BI3373" t="e">
        <f>VLOOKUP(H3373,Sheet2!$A$1:$B$270,2,FALSE)</f>
        <v>#N/A</v>
      </c>
    </row>
    <row r="3374" spans="15:61">
      <c r="O3374" s="57"/>
      <c r="P3374" s="57"/>
      <c r="AO3374" s="57"/>
      <c r="AP3374" s="57"/>
      <c r="BA3374" s="57"/>
      <c r="BF3374" s="6" t="e">
        <f t="shared" si="156"/>
        <v>#NUM!</v>
      </c>
      <c r="BG3374" t="e">
        <f t="shared" si="157"/>
        <v>#NUM!</v>
      </c>
      <c r="BH3374" t="e">
        <f t="shared" si="158"/>
        <v>#NUM!</v>
      </c>
      <c r="BI3374" t="e">
        <f>VLOOKUP(H3374,Sheet2!$A$1:$B$270,2,FALSE)</f>
        <v>#N/A</v>
      </c>
    </row>
    <row r="3375" spans="15:61">
      <c r="O3375" s="57"/>
      <c r="P3375" s="57"/>
      <c r="AO3375" s="57"/>
      <c r="AP3375" s="57"/>
      <c r="BA3375" s="57"/>
      <c r="BF3375" s="6" t="e">
        <f t="shared" si="156"/>
        <v>#NUM!</v>
      </c>
      <c r="BG3375" t="e">
        <f t="shared" si="157"/>
        <v>#NUM!</v>
      </c>
      <c r="BH3375" t="e">
        <f t="shared" si="158"/>
        <v>#NUM!</v>
      </c>
      <c r="BI3375" t="e">
        <f>VLOOKUP(H3375,Sheet2!$A$1:$B$270,2,FALSE)</f>
        <v>#N/A</v>
      </c>
    </row>
    <row r="3376" spans="15:61">
      <c r="O3376" s="57"/>
      <c r="P3376" s="57"/>
      <c r="AP3376" s="57"/>
      <c r="BA3376" s="57"/>
      <c r="BF3376" s="6" t="e">
        <f t="shared" si="156"/>
        <v>#NUM!</v>
      </c>
      <c r="BG3376" t="e">
        <f t="shared" si="157"/>
        <v>#NUM!</v>
      </c>
      <c r="BH3376" t="e">
        <f t="shared" si="158"/>
        <v>#NUM!</v>
      </c>
      <c r="BI3376" t="e">
        <f>VLOOKUP(H3376,Sheet2!$A$1:$B$270,2,FALSE)</f>
        <v>#N/A</v>
      </c>
    </row>
    <row r="3377" spans="15:61">
      <c r="O3377" s="57"/>
      <c r="P3377" s="57"/>
      <c r="AO3377" s="57"/>
      <c r="AP3377" s="57"/>
      <c r="BA3377" s="57"/>
      <c r="BF3377" s="6" t="e">
        <f t="shared" si="156"/>
        <v>#NUM!</v>
      </c>
      <c r="BG3377" t="e">
        <f t="shared" si="157"/>
        <v>#NUM!</v>
      </c>
      <c r="BH3377" t="e">
        <f t="shared" si="158"/>
        <v>#NUM!</v>
      </c>
      <c r="BI3377" t="e">
        <f>VLOOKUP(H3377,Sheet2!$A$1:$B$270,2,FALSE)</f>
        <v>#N/A</v>
      </c>
    </row>
    <row r="3378" spans="15:61">
      <c r="O3378" s="57"/>
      <c r="P3378" s="57"/>
      <c r="AP3378" s="57"/>
      <c r="BA3378" s="57"/>
      <c r="BF3378" s="6" t="e">
        <f t="shared" si="156"/>
        <v>#NUM!</v>
      </c>
      <c r="BG3378" t="e">
        <f t="shared" si="157"/>
        <v>#NUM!</v>
      </c>
      <c r="BH3378" t="e">
        <f t="shared" si="158"/>
        <v>#NUM!</v>
      </c>
      <c r="BI3378" t="e">
        <f>VLOOKUP(H3378,Sheet2!$A$1:$B$270,2,FALSE)</f>
        <v>#N/A</v>
      </c>
    </row>
    <row r="3379" spans="15:61">
      <c r="O3379" s="57"/>
      <c r="P3379" s="57"/>
      <c r="AP3379" s="57"/>
      <c r="BA3379" s="57"/>
      <c r="BF3379" s="6" t="e">
        <f t="shared" si="156"/>
        <v>#NUM!</v>
      </c>
      <c r="BG3379" t="e">
        <f t="shared" si="157"/>
        <v>#NUM!</v>
      </c>
      <c r="BH3379" t="e">
        <f t="shared" si="158"/>
        <v>#NUM!</v>
      </c>
      <c r="BI3379" t="e">
        <f>VLOOKUP(H3379,Sheet2!$A$1:$B$270,2,FALSE)</f>
        <v>#N/A</v>
      </c>
    </row>
    <row r="3380" spans="15:61">
      <c r="O3380" s="57"/>
      <c r="P3380" s="57"/>
      <c r="AO3380" s="57"/>
      <c r="AP3380" s="57"/>
      <c r="BA3380" s="57"/>
      <c r="BF3380" s="6" t="e">
        <f t="shared" si="156"/>
        <v>#NUM!</v>
      </c>
      <c r="BG3380" t="e">
        <f t="shared" si="157"/>
        <v>#NUM!</v>
      </c>
      <c r="BH3380" t="e">
        <f t="shared" si="158"/>
        <v>#NUM!</v>
      </c>
      <c r="BI3380" t="e">
        <f>VLOOKUP(H3380,Sheet2!$A$1:$B$270,2,FALSE)</f>
        <v>#N/A</v>
      </c>
    </row>
    <row r="3381" spans="15:61">
      <c r="O3381" s="57"/>
      <c r="P3381" s="57"/>
      <c r="AP3381" s="57"/>
      <c r="BA3381" s="57"/>
      <c r="BF3381" s="6" t="e">
        <f t="shared" si="156"/>
        <v>#NUM!</v>
      </c>
      <c r="BG3381" t="e">
        <f t="shared" si="157"/>
        <v>#NUM!</v>
      </c>
      <c r="BH3381" t="e">
        <f t="shared" si="158"/>
        <v>#NUM!</v>
      </c>
      <c r="BI3381" t="e">
        <f>VLOOKUP(H3381,Sheet2!$A$1:$B$270,2,FALSE)</f>
        <v>#N/A</v>
      </c>
    </row>
    <row r="3382" spans="15:61">
      <c r="O3382" s="57"/>
      <c r="P3382" s="57"/>
      <c r="BF3382" s="6" t="e">
        <f t="shared" si="156"/>
        <v>#NUM!</v>
      </c>
      <c r="BG3382" t="e">
        <f t="shared" si="157"/>
        <v>#NUM!</v>
      </c>
      <c r="BH3382" t="e">
        <f t="shared" si="158"/>
        <v>#NUM!</v>
      </c>
      <c r="BI3382" t="e">
        <f>VLOOKUP(H3382,Sheet2!$A$1:$B$270,2,FALSE)</f>
        <v>#N/A</v>
      </c>
    </row>
    <row r="3383" spans="15:61">
      <c r="O3383" s="57"/>
      <c r="P3383" s="57"/>
      <c r="AP3383" s="57"/>
      <c r="BA3383" s="57"/>
      <c r="BF3383" s="6" t="e">
        <f t="shared" si="156"/>
        <v>#NUM!</v>
      </c>
      <c r="BG3383" t="e">
        <f t="shared" si="157"/>
        <v>#NUM!</v>
      </c>
      <c r="BH3383" t="e">
        <f t="shared" si="158"/>
        <v>#NUM!</v>
      </c>
      <c r="BI3383" t="e">
        <f>VLOOKUP(H3383,Sheet2!$A$1:$B$270,2,FALSE)</f>
        <v>#N/A</v>
      </c>
    </row>
    <row r="3384" spans="15:61">
      <c r="O3384" s="57"/>
      <c r="P3384" s="57"/>
      <c r="AP3384" s="57"/>
      <c r="BA3384" s="57"/>
      <c r="BF3384" s="6" t="e">
        <f t="shared" si="156"/>
        <v>#NUM!</v>
      </c>
      <c r="BG3384" t="e">
        <f t="shared" si="157"/>
        <v>#NUM!</v>
      </c>
      <c r="BH3384" t="e">
        <f t="shared" si="158"/>
        <v>#NUM!</v>
      </c>
      <c r="BI3384" t="e">
        <f>VLOOKUP(H3384,Sheet2!$A$1:$B$270,2,FALSE)</f>
        <v>#N/A</v>
      </c>
    </row>
    <row r="3385" spans="15:61">
      <c r="O3385" s="57"/>
      <c r="P3385" s="57"/>
      <c r="BA3385" s="57"/>
      <c r="BF3385" s="6" t="e">
        <f t="shared" si="156"/>
        <v>#NUM!</v>
      </c>
      <c r="BG3385" t="e">
        <f t="shared" si="157"/>
        <v>#NUM!</v>
      </c>
      <c r="BH3385" t="e">
        <f t="shared" si="158"/>
        <v>#NUM!</v>
      </c>
      <c r="BI3385" t="e">
        <f>VLOOKUP(H3385,Sheet2!$A$1:$B$270,2,FALSE)</f>
        <v>#N/A</v>
      </c>
    </row>
    <row r="3386" spans="15:61">
      <c r="O3386" s="57"/>
      <c r="P3386" s="57"/>
      <c r="AP3386" s="57"/>
      <c r="BA3386" s="57"/>
      <c r="BF3386" s="6" t="e">
        <f t="shared" si="156"/>
        <v>#NUM!</v>
      </c>
      <c r="BG3386" t="e">
        <f t="shared" si="157"/>
        <v>#NUM!</v>
      </c>
      <c r="BH3386" t="e">
        <f t="shared" si="158"/>
        <v>#NUM!</v>
      </c>
      <c r="BI3386" t="e">
        <f>VLOOKUP(H3386,Sheet2!$A$1:$B$270,2,FALSE)</f>
        <v>#N/A</v>
      </c>
    </row>
    <row r="3387" spans="15:61">
      <c r="O3387" s="57"/>
      <c r="P3387" s="57"/>
      <c r="AP3387" s="57"/>
      <c r="BA3387" s="57"/>
      <c r="BF3387" s="6" t="e">
        <f t="shared" si="156"/>
        <v>#NUM!</v>
      </c>
      <c r="BG3387" t="e">
        <f t="shared" si="157"/>
        <v>#NUM!</v>
      </c>
      <c r="BH3387" t="e">
        <f t="shared" si="158"/>
        <v>#NUM!</v>
      </c>
      <c r="BI3387" t="e">
        <f>VLOOKUP(H3387,Sheet2!$A$1:$B$270,2,FALSE)</f>
        <v>#N/A</v>
      </c>
    </row>
    <row r="3388" spans="15:61">
      <c r="O3388" s="57"/>
      <c r="P3388" s="57"/>
      <c r="AO3388" s="57"/>
      <c r="AP3388" s="57"/>
      <c r="BA3388" s="57"/>
      <c r="BF3388" s="6" t="e">
        <f t="shared" si="156"/>
        <v>#NUM!</v>
      </c>
      <c r="BG3388" t="e">
        <f t="shared" si="157"/>
        <v>#NUM!</v>
      </c>
      <c r="BH3388" t="e">
        <f t="shared" si="158"/>
        <v>#NUM!</v>
      </c>
      <c r="BI3388" t="e">
        <f>VLOOKUP(H3388,Sheet2!$A$1:$B$270,2,FALSE)</f>
        <v>#N/A</v>
      </c>
    </row>
    <row r="3389" spans="15:61">
      <c r="O3389" s="57"/>
      <c r="P3389" s="57"/>
      <c r="BA3389" s="57"/>
      <c r="BF3389" s="6" t="e">
        <f t="shared" si="156"/>
        <v>#NUM!</v>
      </c>
      <c r="BG3389" t="e">
        <f t="shared" si="157"/>
        <v>#NUM!</v>
      </c>
      <c r="BH3389" t="e">
        <f t="shared" si="158"/>
        <v>#NUM!</v>
      </c>
      <c r="BI3389" t="e">
        <f>VLOOKUP(H3389,Sheet2!$A$1:$B$270,2,FALSE)</f>
        <v>#N/A</v>
      </c>
    </row>
    <row r="3390" spans="15:61">
      <c r="O3390" s="57"/>
      <c r="P3390" s="57"/>
      <c r="AO3390" s="57"/>
      <c r="BF3390" s="6" t="e">
        <f t="shared" si="156"/>
        <v>#NUM!</v>
      </c>
      <c r="BG3390" t="e">
        <f t="shared" si="157"/>
        <v>#NUM!</v>
      </c>
      <c r="BH3390" t="e">
        <f t="shared" si="158"/>
        <v>#NUM!</v>
      </c>
      <c r="BI3390" t="e">
        <f>VLOOKUP(H3390,Sheet2!$A$1:$B$270,2,FALSE)</f>
        <v>#N/A</v>
      </c>
    </row>
    <row r="3391" spans="15:61">
      <c r="O3391" s="57"/>
      <c r="P3391" s="57"/>
      <c r="AP3391" s="57"/>
      <c r="BA3391" s="57"/>
      <c r="BF3391" s="6" t="e">
        <f t="shared" si="156"/>
        <v>#NUM!</v>
      </c>
      <c r="BG3391" t="e">
        <f t="shared" si="157"/>
        <v>#NUM!</v>
      </c>
      <c r="BH3391" t="e">
        <f t="shared" si="158"/>
        <v>#NUM!</v>
      </c>
      <c r="BI3391" t="e">
        <f>VLOOKUP(H3391,Sheet2!$A$1:$B$270,2,FALSE)</f>
        <v>#N/A</v>
      </c>
    </row>
    <row r="3392" spans="15:61">
      <c r="O3392" s="57"/>
      <c r="P3392" s="57"/>
      <c r="AO3392" s="57"/>
      <c r="AP3392" s="57"/>
      <c r="BA3392" s="57"/>
      <c r="BF3392" s="6" t="e">
        <f t="shared" si="156"/>
        <v>#NUM!</v>
      </c>
      <c r="BG3392" t="e">
        <f t="shared" si="157"/>
        <v>#NUM!</v>
      </c>
      <c r="BH3392" t="e">
        <f t="shared" si="158"/>
        <v>#NUM!</v>
      </c>
      <c r="BI3392" t="e">
        <f>VLOOKUP(H3392,Sheet2!$A$1:$B$270,2,FALSE)</f>
        <v>#N/A</v>
      </c>
    </row>
    <row r="3393" spans="15:61">
      <c r="O3393" s="57"/>
      <c r="P3393" s="57"/>
      <c r="AO3393" s="57"/>
      <c r="BA3393" s="57"/>
      <c r="BF3393" s="6" t="e">
        <f t="shared" si="156"/>
        <v>#NUM!</v>
      </c>
      <c r="BG3393" t="e">
        <f t="shared" si="157"/>
        <v>#NUM!</v>
      </c>
      <c r="BH3393" t="e">
        <f t="shared" si="158"/>
        <v>#NUM!</v>
      </c>
      <c r="BI3393" t="e">
        <f>VLOOKUP(H3393,Sheet2!$A$1:$B$270,2,FALSE)</f>
        <v>#N/A</v>
      </c>
    </row>
    <row r="3394" spans="15:61">
      <c r="O3394" s="57"/>
      <c r="P3394" s="57"/>
      <c r="AP3394" s="57"/>
      <c r="BA3394" s="57"/>
      <c r="BF3394" s="6" t="e">
        <f t="shared" si="156"/>
        <v>#NUM!</v>
      </c>
      <c r="BG3394" t="e">
        <f t="shared" si="157"/>
        <v>#NUM!</v>
      </c>
      <c r="BH3394" t="e">
        <f t="shared" si="158"/>
        <v>#NUM!</v>
      </c>
      <c r="BI3394" t="e">
        <f>VLOOKUP(H3394,Sheet2!$A$1:$B$270,2,FALSE)</f>
        <v>#N/A</v>
      </c>
    </row>
    <row r="3395" spans="15:61">
      <c r="O3395" s="57"/>
      <c r="P3395" s="57"/>
      <c r="AO3395" s="57"/>
      <c r="AP3395" s="57"/>
      <c r="BA3395" s="57"/>
      <c r="BF3395" s="6" t="e">
        <f t="shared" ref="BF3395:BF3458" si="159">DATE(BC3395,BD3395,BE3395)</f>
        <v>#NUM!</v>
      </c>
      <c r="BG3395" t="e">
        <f t="shared" ref="BG3395:BG3458" si="160">BF3395-BA3395</f>
        <v>#NUM!</v>
      </c>
      <c r="BH3395" t="e">
        <f t="shared" ref="BH3395:BH3458" si="161">IF(BG3395=1,"COMPLY",IF(BG3395&lt;1,"COMPLY","NOT COMPLY"))</f>
        <v>#NUM!</v>
      </c>
      <c r="BI3395" t="e">
        <f>VLOOKUP(H3395,Sheet2!$A$1:$B$270,2,FALSE)</f>
        <v>#N/A</v>
      </c>
    </row>
    <row r="3396" spans="15:61">
      <c r="O3396" s="57"/>
      <c r="P3396" s="57"/>
      <c r="AO3396" s="57"/>
      <c r="BF3396" s="6" t="e">
        <f t="shared" si="159"/>
        <v>#NUM!</v>
      </c>
      <c r="BG3396" t="e">
        <f t="shared" si="160"/>
        <v>#NUM!</v>
      </c>
      <c r="BH3396" t="e">
        <f t="shared" si="161"/>
        <v>#NUM!</v>
      </c>
      <c r="BI3396" t="e">
        <f>VLOOKUP(H3396,Sheet2!$A$1:$B$270,2,FALSE)</f>
        <v>#N/A</v>
      </c>
    </row>
    <row r="3397" spans="15:61">
      <c r="O3397" s="57"/>
      <c r="P3397" s="57"/>
      <c r="AP3397" s="57"/>
      <c r="BA3397" s="57"/>
      <c r="BF3397" s="6" t="e">
        <f t="shared" si="159"/>
        <v>#NUM!</v>
      </c>
      <c r="BG3397" t="e">
        <f t="shared" si="160"/>
        <v>#NUM!</v>
      </c>
      <c r="BH3397" t="e">
        <f t="shared" si="161"/>
        <v>#NUM!</v>
      </c>
      <c r="BI3397" t="e">
        <f>VLOOKUP(H3397,Sheet2!$A$1:$B$270,2,FALSE)</f>
        <v>#N/A</v>
      </c>
    </row>
    <row r="3398" spans="15:61">
      <c r="O3398" s="57"/>
      <c r="P3398" s="57"/>
      <c r="AO3398" s="57"/>
      <c r="AP3398" s="57"/>
      <c r="BA3398" s="57"/>
      <c r="BF3398" s="6" t="e">
        <f t="shared" si="159"/>
        <v>#NUM!</v>
      </c>
      <c r="BG3398" t="e">
        <f t="shared" si="160"/>
        <v>#NUM!</v>
      </c>
      <c r="BH3398" t="e">
        <f t="shared" si="161"/>
        <v>#NUM!</v>
      </c>
      <c r="BI3398" t="e">
        <f>VLOOKUP(H3398,Sheet2!$A$1:$B$270,2,FALSE)</f>
        <v>#N/A</v>
      </c>
    </row>
    <row r="3399" spans="15:61">
      <c r="O3399" s="57"/>
      <c r="P3399" s="57"/>
      <c r="AP3399" s="57"/>
      <c r="BA3399" s="57"/>
      <c r="BF3399" s="6" t="e">
        <f t="shared" si="159"/>
        <v>#NUM!</v>
      </c>
      <c r="BG3399" t="e">
        <f t="shared" si="160"/>
        <v>#NUM!</v>
      </c>
      <c r="BH3399" t="e">
        <f t="shared" si="161"/>
        <v>#NUM!</v>
      </c>
      <c r="BI3399" t="e">
        <f>VLOOKUP(H3399,Sheet2!$A$1:$B$270,2,FALSE)</f>
        <v>#N/A</v>
      </c>
    </row>
    <row r="3400" spans="15:61">
      <c r="O3400" s="57"/>
      <c r="P3400" s="57"/>
      <c r="AP3400" s="57"/>
      <c r="BA3400" s="57"/>
      <c r="BF3400" s="6" t="e">
        <f t="shared" si="159"/>
        <v>#NUM!</v>
      </c>
      <c r="BG3400" t="e">
        <f t="shared" si="160"/>
        <v>#NUM!</v>
      </c>
      <c r="BH3400" t="e">
        <f t="shared" si="161"/>
        <v>#NUM!</v>
      </c>
      <c r="BI3400" t="e">
        <f>VLOOKUP(H3400,Sheet2!$A$1:$B$270,2,FALSE)</f>
        <v>#N/A</v>
      </c>
    </row>
    <row r="3401" spans="15:61">
      <c r="O3401" s="57"/>
      <c r="P3401" s="57"/>
      <c r="AP3401" s="57"/>
      <c r="BA3401" s="57"/>
      <c r="BF3401" s="6" t="e">
        <f t="shared" si="159"/>
        <v>#NUM!</v>
      </c>
      <c r="BG3401" t="e">
        <f t="shared" si="160"/>
        <v>#NUM!</v>
      </c>
      <c r="BH3401" t="e">
        <f t="shared" si="161"/>
        <v>#NUM!</v>
      </c>
      <c r="BI3401" t="e">
        <f>VLOOKUP(H3401,Sheet2!$A$1:$B$270,2,FALSE)</f>
        <v>#N/A</v>
      </c>
    </row>
    <row r="3402" spans="15:61">
      <c r="O3402" s="57"/>
      <c r="P3402" s="57"/>
      <c r="AP3402" s="57"/>
      <c r="BA3402" s="57"/>
      <c r="BF3402" s="6" t="e">
        <f t="shared" si="159"/>
        <v>#NUM!</v>
      </c>
      <c r="BG3402" t="e">
        <f t="shared" si="160"/>
        <v>#NUM!</v>
      </c>
      <c r="BH3402" t="e">
        <f t="shared" si="161"/>
        <v>#NUM!</v>
      </c>
      <c r="BI3402" t="e">
        <f>VLOOKUP(H3402,Sheet2!$A$1:$B$270,2,FALSE)</f>
        <v>#N/A</v>
      </c>
    </row>
    <row r="3403" spans="15:61">
      <c r="O3403" s="57"/>
      <c r="P3403" s="57"/>
      <c r="AP3403" s="57"/>
      <c r="BA3403" s="57"/>
      <c r="BF3403" s="6" t="e">
        <f t="shared" si="159"/>
        <v>#NUM!</v>
      </c>
      <c r="BG3403" t="e">
        <f t="shared" si="160"/>
        <v>#NUM!</v>
      </c>
      <c r="BH3403" t="e">
        <f t="shared" si="161"/>
        <v>#NUM!</v>
      </c>
      <c r="BI3403" t="e">
        <f>VLOOKUP(H3403,Sheet2!$A$1:$B$270,2,FALSE)</f>
        <v>#N/A</v>
      </c>
    </row>
    <row r="3404" spans="15:61">
      <c r="O3404" s="57"/>
      <c r="P3404" s="57"/>
      <c r="AP3404" s="57"/>
      <c r="BA3404" s="57"/>
      <c r="BF3404" s="6" t="e">
        <f t="shared" si="159"/>
        <v>#NUM!</v>
      </c>
      <c r="BG3404" t="e">
        <f t="shared" si="160"/>
        <v>#NUM!</v>
      </c>
      <c r="BH3404" t="e">
        <f t="shared" si="161"/>
        <v>#NUM!</v>
      </c>
      <c r="BI3404" t="e">
        <f>VLOOKUP(H3404,Sheet2!$A$1:$B$270,2,FALSE)</f>
        <v>#N/A</v>
      </c>
    </row>
    <row r="3405" spans="15:61">
      <c r="O3405" s="57"/>
      <c r="P3405" s="57"/>
      <c r="AP3405" s="57"/>
      <c r="BA3405" s="57"/>
      <c r="BF3405" s="6" t="e">
        <f t="shared" si="159"/>
        <v>#NUM!</v>
      </c>
      <c r="BG3405" t="e">
        <f t="shared" si="160"/>
        <v>#NUM!</v>
      </c>
      <c r="BH3405" t="e">
        <f t="shared" si="161"/>
        <v>#NUM!</v>
      </c>
      <c r="BI3405" t="e">
        <f>VLOOKUP(H3405,Sheet2!$A$1:$B$270,2,FALSE)</f>
        <v>#N/A</v>
      </c>
    </row>
    <row r="3406" spans="15:61">
      <c r="O3406" s="57"/>
      <c r="P3406" s="57"/>
      <c r="AP3406" s="57"/>
      <c r="BA3406" s="57"/>
      <c r="BF3406" s="6" t="e">
        <f t="shared" si="159"/>
        <v>#NUM!</v>
      </c>
      <c r="BG3406" t="e">
        <f t="shared" si="160"/>
        <v>#NUM!</v>
      </c>
      <c r="BH3406" t="e">
        <f t="shared" si="161"/>
        <v>#NUM!</v>
      </c>
      <c r="BI3406" t="e">
        <f>VLOOKUP(H3406,Sheet2!$A$1:$B$270,2,FALSE)</f>
        <v>#N/A</v>
      </c>
    </row>
    <row r="3407" spans="15:61">
      <c r="O3407" s="57"/>
      <c r="P3407" s="57"/>
      <c r="AO3407" s="57"/>
      <c r="BA3407" s="57"/>
      <c r="BF3407" s="6" t="e">
        <f t="shared" si="159"/>
        <v>#NUM!</v>
      </c>
      <c r="BG3407" t="e">
        <f t="shared" si="160"/>
        <v>#NUM!</v>
      </c>
      <c r="BH3407" t="e">
        <f t="shared" si="161"/>
        <v>#NUM!</v>
      </c>
      <c r="BI3407" t="e">
        <f>VLOOKUP(H3407,Sheet2!$A$1:$B$270,2,FALSE)</f>
        <v>#N/A</v>
      </c>
    </row>
    <row r="3408" spans="15:61">
      <c r="O3408" s="57"/>
      <c r="P3408" s="57"/>
      <c r="BA3408" s="57"/>
      <c r="BF3408" s="6" t="e">
        <f t="shared" si="159"/>
        <v>#NUM!</v>
      </c>
      <c r="BG3408" t="e">
        <f t="shared" si="160"/>
        <v>#NUM!</v>
      </c>
      <c r="BH3408" t="e">
        <f t="shared" si="161"/>
        <v>#NUM!</v>
      </c>
      <c r="BI3408" t="e">
        <f>VLOOKUP(H3408,Sheet2!$A$1:$B$270,2,FALSE)</f>
        <v>#N/A</v>
      </c>
    </row>
    <row r="3409" spans="15:61">
      <c r="O3409" s="57"/>
      <c r="P3409" s="57"/>
      <c r="AP3409" s="57"/>
      <c r="BA3409" s="57"/>
      <c r="BF3409" s="6" t="e">
        <f t="shared" si="159"/>
        <v>#NUM!</v>
      </c>
      <c r="BG3409" t="e">
        <f t="shared" si="160"/>
        <v>#NUM!</v>
      </c>
      <c r="BH3409" t="e">
        <f t="shared" si="161"/>
        <v>#NUM!</v>
      </c>
      <c r="BI3409" t="e">
        <f>VLOOKUP(H3409,Sheet2!$A$1:$B$270,2,FALSE)</f>
        <v>#N/A</v>
      </c>
    </row>
    <row r="3410" spans="15:61">
      <c r="O3410" s="57"/>
      <c r="P3410" s="57"/>
      <c r="AO3410" s="57"/>
      <c r="AP3410" s="57"/>
      <c r="BA3410" s="57"/>
      <c r="BF3410" s="6" t="e">
        <f t="shared" si="159"/>
        <v>#NUM!</v>
      </c>
      <c r="BG3410" t="e">
        <f t="shared" si="160"/>
        <v>#NUM!</v>
      </c>
      <c r="BH3410" t="e">
        <f t="shared" si="161"/>
        <v>#NUM!</v>
      </c>
      <c r="BI3410" t="e">
        <f>VLOOKUP(H3410,Sheet2!$A$1:$B$270,2,FALSE)</f>
        <v>#N/A</v>
      </c>
    </row>
    <row r="3411" spans="15:61">
      <c r="O3411" s="57"/>
      <c r="P3411" s="57"/>
      <c r="AP3411" s="57"/>
      <c r="BA3411" s="57"/>
      <c r="BF3411" s="6" t="e">
        <f t="shared" si="159"/>
        <v>#NUM!</v>
      </c>
      <c r="BG3411" t="e">
        <f t="shared" si="160"/>
        <v>#NUM!</v>
      </c>
      <c r="BH3411" t="e">
        <f t="shared" si="161"/>
        <v>#NUM!</v>
      </c>
      <c r="BI3411" t="e">
        <f>VLOOKUP(H3411,Sheet2!$A$1:$B$270,2,FALSE)</f>
        <v>#N/A</v>
      </c>
    </row>
    <row r="3412" spans="15:61">
      <c r="O3412" s="57"/>
      <c r="P3412" s="57"/>
      <c r="AP3412" s="57"/>
      <c r="BA3412" s="57"/>
      <c r="BF3412" s="6" t="e">
        <f t="shared" si="159"/>
        <v>#NUM!</v>
      </c>
      <c r="BG3412" t="e">
        <f t="shared" si="160"/>
        <v>#NUM!</v>
      </c>
      <c r="BH3412" t="e">
        <f t="shared" si="161"/>
        <v>#NUM!</v>
      </c>
      <c r="BI3412" t="e">
        <f>VLOOKUP(H3412,Sheet2!$A$1:$B$270,2,FALSE)</f>
        <v>#N/A</v>
      </c>
    </row>
    <row r="3413" spans="15:61">
      <c r="O3413" s="57"/>
      <c r="P3413" s="57"/>
      <c r="AP3413" s="57"/>
      <c r="BA3413" s="57"/>
      <c r="BF3413" s="6" t="e">
        <f t="shared" si="159"/>
        <v>#NUM!</v>
      </c>
      <c r="BG3413" t="e">
        <f t="shared" si="160"/>
        <v>#NUM!</v>
      </c>
      <c r="BH3413" t="e">
        <f t="shared" si="161"/>
        <v>#NUM!</v>
      </c>
      <c r="BI3413" t="e">
        <f>VLOOKUP(H3413,Sheet2!$A$1:$B$270,2,FALSE)</f>
        <v>#N/A</v>
      </c>
    </row>
    <row r="3414" spans="15:61">
      <c r="O3414" s="57"/>
      <c r="P3414" s="57"/>
      <c r="BF3414" s="6" t="e">
        <f t="shared" si="159"/>
        <v>#NUM!</v>
      </c>
      <c r="BG3414" t="e">
        <f t="shared" si="160"/>
        <v>#NUM!</v>
      </c>
      <c r="BH3414" t="e">
        <f t="shared" si="161"/>
        <v>#NUM!</v>
      </c>
      <c r="BI3414" t="e">
        <f>VLOOKUP(H3414,Sheet2!$A$1:$B$270,2,FALSE)</f>
        <v>#N/A</v>
      </c>
    </row>
    <row r="3415" spans="15:61">
      <c r="O3415" s="57"/>
      <c r="P3415" s="57"/>
      <c r="BA3415" s="57"/>
      <c r="BF3415" s="6" t="e">
        <f t="shared" si="159"/>
        <v>#NUM!</v>
      </c>
      <c r="BG3415" t="e">
        <f t="shared" si="160"/>
        <v>#NUM!</v>
      </c>
      <c r="BH3415" t="e">
        <f t="shared" si="161"/>
        <v>#NUM!</v>
      </c>
      <c r="BI3415" t="e">
        <f>VLOOKUP(H3415,Sheet2!$A$1:$B$270,2,FALSE)</f>
        <v>#N/A</v>
      </c>
    </row>
    <row r="3416" spans="15:61">
      <c r="O3416" s="57"/>
      <c r="P3416" s="57"/>
      <c r="AP3416" s="57"/>
      <c r="BA3416" s="57"/>
      <c r="BF3416" s="6" t="e">
        <f t="shared" si="159"/>
        <v>#NUM!</v>
      </c>
      <c r="BG3416" t="e">
        <f t="shared" si="160"/>
        <v>#NUM!</v>
      </c>
      <c r="BH3416" t="e">
        <f t="shared" si="161"/>
        <v>#NUM!</v>
      </c>
      <c r="BI3416" t="e">
        <f>VLOOKUP(H3416,Sheet2!$A$1:$B$270,2,FALSE)</f>
        <v>#N/A</v>
      </c>
    </row>
    <row r="3417" spans="15:61">
      <c r="O3417" s="57"/>
      <c r="P3417" s="57"/>
      <c r="AP3417" s="57"/>
      <c r="BA3417" s="57"/>
      <c r="BF3417" s="6" t="e">
        <f t="shared" si="159"/>
        <v>#NUM!</v>
      </c>
      <c r="BG3417" t="e">
        <f t="shared" si="160"/>
        <v>#NUM!</v>
      </c>
      <c r="BH3417" t="e">
        <f t="shared" si="161"/>
        <v>#NUM!</v>
      </c>
      <c r="BI3417" t="e">
        <f>VLOOKUP(H3417,Sheet2!$A$1:$B$270,2,FALSE)</f>
        <v>#N/A</v>
      </c>
    </row>
    <row r="3418" spans="15:61">
      <c r="O3418" s="57"/>
      <c r="P3418" s="57"/>
      <c r="AO3418" s="57"/>
      <c r="AP3418" s="57"/>
      <c r="BA3418" s="57"/>
      <c r="BF3418" s="6" t="e">
        <f t="shared" si="159"/>
        <v>#NUM!</v>
      </c>
      <c r="BG3418" t="e">
        <f t="shared" si="160"/>
        <v>#NUM!</v>
      </c>
      <c r="BH3418" t="e">
        <f t="shared" si="161"/>
        <v>#NUM!</v>
      </c>
      <c r="BI3418" t="e">
        <f>VLOOKUP(H3418,Sheet2!$A$1:$B$270,2,FALSE)</f>
        <v>#N/A</v>
      </c>
    </row>
    <row r="3419" spans="15:61">
      <c r="O3419" s="57"/>
      <c r="P3419" s="57"/>
      <c r="AO3419" s="57"/>
      <c r="AP3419" s="57"/>
      <c r="BA3419" s="57"/>
      <c r="BF3419" s="6" t="e">
        <f t="shared" si="159"/>
        <v>#NUM!</v>
      </c>
      <c r="BG3419" t="e">
        <f t="shared" si="160"/>
        <v>#NUM!</v>
      </c>
      <c r="BH3419" t="e">
        <f t="shared" si="161"/>
        <v>#NUM!</v>
      </c>
      <c r="BI3419" t="e">
        <f>VLOOKUP(H3419,Sheet2!$A$1:$B$270,2,FALSE)</f>
        <v>#N/A</v>
      </c>
    </row>
    <row r="3420" spans="15:61">
      <c r="O3420" s="57"/>
      <c r="P3420" s="57"/>
      <c r="BA3420" s="57"/>
      <c r="BF3420" s="6" t="e">
        <f t="shared" si="159"/>
        <v>#NUM!</v>
      </c>
      <c r="BG3420" t="e">
        <f t="shared" si="160"/>
        <v>#NUM!</v>
      </c>
      <c r="BH3420" t="e">
        <f t="shared" si="161"/>
        <v>#NUM!</v>
      </c>
      <c r="BI3420" t="e">
        <f>VLOOKUP(H3420,Sheet2!$A$1:$B$270,2,FALSE)</f>
        <v>#N/A</v>
      </c>
    </row>
    <row r="3421" spans="15:61">
      <c r="O3421" s="57"/>
      <c r="P3421" s="57"/>
      <c r="AO3421" s="57"/>
      <c r="BA3421" s="57"/>
      <c r="BF3421" s="6" t="e">
        <f t="shared" si="159"/>
        <v>#NUM!</v>
      </c>
      <c r="BG3421" t="e">
        <f t="shared" si="160"/>
        <v>#NUM!</v>
      </c>
      <c r="BH3421" t="e">
        <f t="shared" si="161"/>
        <v>#NUM!</v>
      </c>
      <c r="BI3421" t="e">
        <f>VLOOKUP(H3421,Sheet2!$A$1:$B$270,2,FALSE)</f>
        <v>#N/A</v>
      </c>
    </row>
    <row r="3422" spans="15:61">
      <c r="O3422" s="57"/>
      <c r="P3422" s="57"/>
      <c r="AP3422" s="57"/>
      <c r="BA3422" s="57"/>
      <c r="BF3422" s="6" t="e">
        <f t="shared" si="159"/>
        <v>#NUM!</v>
      </c>
      <c r="BG3422" t="e">
        <f t="shared" si="160"/>
        <v>#NUM!</v>
      </c>
      <c r="BH3422" t="e">
        <f t="shared" si="161"/>
        <v>#NUM!</v>
      </c>
      <c r="BI3422" t="e">
        <f>VLOOKUP(H3422,Sheet2!$A$1:$B$270,2,FALSE)</f>
        <v>#N/A</v>
      </c>
    </row>
    <row r="3423" spans="15:61">
      <c r="O3423" s="57"/>
      <c r="P3423" s="57"/>
      <c r="AO3423" s="57"/>
      <c r="AP3423" s="57"/>
      <c r="BA3423" s="57"/>
      <c r="BF3423" s="6" t="e">
        <f t="shared" si="159"/>
        <v>#NUM!</v>
      </c>
      <c r="BG3423" t="e">
        <f t="shared" si="160"/>
        <v>#NUM!</v>
      </c>
      <c r="BH3423" t="e">
        <f t="shared" si="161"/>
        <v>#NUM!</v>
      </c>
      <c r="BI3423" t="e">
        <f>VLOOKUP(H3423,Sheet2!$A$1:$B$270,2,FALSE)</f>
        <v>#N/A</v>
      </c>
    </row>
    <row r="3424" spans="15:61">
      <c r="O3424" s="57"/>
      <c r="P3424" s="57"/>
      <c r="BA3424" s="57"/>
      <c r="BF3424" s="6" t="e">
        <f t="shared" si="159"/>
        <v>#NUM!</v>
      </c>
      <c r="BG3424" t="e">
        <f t="shared" si="160"/>
        <v>#NUM!</v>
      </c>
      <c r="BH3424" t="e">
        <f t="shared" si="161"/>
        <v>#NUM!</v>
      </c>
      <c r="BI3424" t="e">
        <f>VLOOKUP(H3424,Sheet2!$A$1:$B$270,2,FALSE)</f>
        <v>#N/A</v>
      </c>
    </row>
    <row r="3425" spans="15:61">
      <c r="O3425" s="57"/>
      <c r="P3425" s="57"/>
      <c r="AP3425" s="57"/>
      <c r="BA3425" s="57"/>
      <c r="BF3425" s="6" t="e">
        <f t="shared" si="159"/>
        <v>#NUM!</v>
      </c>
      <c r="BG3425" t="e">
        <f t="shared" si="160"/>
        <v>#NUM!</v>
      </c>
      <c r="BH3425" t="e">
        <f t="shared" si="161"/>
        <v>#NUM!</v>
      </c>
      <c r="BI3425" t="e">
        <f>VLOOKUP(H3425,Sheet2!$A$1:$B$270,2,FALSE)</f>
        <v>#N/A</v>
      </c>
    </row>
    <row r="3426" spans="15:61">
      <c r="O3426" s="57"/>
      <c r="P3426" s="57"/>
      <c r="AP3426" s="57"/>
      <c r="BA3426" s="57"/>
      <c r="BF3426" s="6" t="e">
        <f t="shared" si="159"/>
        <v>#NUM!</v>
      </c>
      <c r="BG3426" t="e">
        <f t="shared" si="160"/>
        <v>#NUM!</v>
      </c>
      <c r="BH3426" t="e">
        <f t="shared" si="161"/>
        <v>#NUM!</v>
      </c>
      <c r="BI3426" t="e">
        <f>VLOOKUP(H3426,Sheet2!$A$1:$B$270,2,FALSE)</f>
        <v>#N/A</v>
      </c>
    </row>
    <row r="3427" spans="15:61">
      <c r="O3427" s="57"/>
      <c r="P3427" s="57"/>
      <c r="BA3427" s="57"/>
      <c r="BF3427" s="6" t="e">
        <f t="shared" si="159"/>
        <v>#NUM!</v>
      </c>
      <c r="BG3427" t="e">
        <f t="shared" si="160"/>
        <v>#NUM!</v>
      </c>
      <c r="BH3427" t="e">
        <f t="shared" si="161"/>
        <v>#NUM!</v>
      </c>
      <c r="BI3427" t="e">
        <f>VLOOKUP(H3427,Sheet2!$A$1:$B$270,2,FALSE)</f>
        <v>#N/A</v>
      </c>
    </row>
    <row r="3428" spans="15:61">
      <c r="O3428" s="57"/>
      <c r="P3428" s="57"/>
      <c r="AO3428" s="57"/>
      <c r="BA3428" s="57"/>
      <c r="BF3428" s="6" t="e">
        <f t="shared" si="159"/>
        <v>#NUM!</v>
      </c>
      <c r="BG3428" t="e">
        <f t="shared" si="160"/>
        <v>#NUM!</v>
      </c>
      <c r="BH3428" t="e">
        <f t="shared" si="161"/>
        <v>#NUM!</v>
      </c>
      <c r="BI3428" t="e">
        <f>VLOOKUP(H3428,Sheet2!$A$1:$B$270,2,FALSE)</f>
        <v>#N/A</v>
      </c>
    </row>
    <row r="3429" spans="15:61">
      <c r="O3429" s="57"/>
      <c r="P3429" s="57"/>
      <c r="AO3429" s="57"/>
      <c r="AP3429" s="57"/>
      <c r="BA3429" s="57"/>
      <c r="BF3429" s="6" t="e">
        <f t="shared" si="159"/>
        <v>#NUM!</v>
      </c>
      <c r="BG3429" t="e">
        <f t="shared" si="160"/>
        <v>#NUM!</v>
      </c>
      <c r="BH3429" t="e">
        <f t="shared" si="161"/>
        <v>#NUM!</v>
      </c>
      <c r="BI3429" t="e">
        <f>VLOOKUP(H3429,Sheet2!$A$1:$B$270,2,FALSE)</f>
        <v>#N/A</v>
      </c>
    </row>
    <row r="3430" spans="15:61">
      <c r="O3430" s="57"/>
      <c r="P3430" s="57"/>
      <c r="AO3430" s="57"/>
      <c r="AP3430" s="57"/>
      <c r="BA3430" s="57"/>
      <c r="BF3430" s="6" t="e">
        <f t="shared" si="159"/>
        <v>#NUM!</v>
      </c>
      <c r="BG3430" t="e">
        <f t="shared" si="160"/>
        <v>#NUM!</v>
      </c>
      <c r="BH3430" t="e">
        <f t="shared" si="161"/>
        <v>#NUM!</v>
      </c>
      <c r="BI3430" t="e">
        <f>VLOOKUP(H3430,Sheet2!$A$1:$B$270,2,FALSE)</f>
        <v>#N/A</v>
      </c>
    </row>
    <row r="3431" spans="15:61">
      <c r="O3431" s="57"/>
      <c r="P3431" s="57"/>
      <c r="BA3431" s="57"/>
      <c r="BF3431" s="6" t="e">
        <f t="shared" si="159"/>
        <v>#NUM!</v>
      </c>
      <c r="BG3431" t="e">
        <f t="shared" si="160"/>
        <v>#NUM!</v>
      </c>
      <c r="BH3431" t="e">
        <f t="shared" si="161"/>
        <v>#NUM!</v>
      </c>
      <c r="BI3431" t="e">
        <f>VLOOKUP(H3431,Sheet2!$A$1:$B$270,2,FALSE)</f>
        <v>#N/A</v>
      </c>
    </row>
    <row r="3432" spans="15:61">
      <c r="O3432" s="57"/>
      <c r="P3432" s="57"/>
      <c r="AO3432" s="57"/>
      <c r="AP3432" s="57"/>
      <c r="BA3432" s="57"/>
      <c r="BF3432" s="6" t="e">
        <f t="shared" si="159"/>
        <v>#NUM!</v>
      </c>
      <c r="BG3432" t="e">
        <f t="shared" si="160"/>
        <v>#NUM!</v>
      </c>
      <c r="BH3432" t="e">
        <f t="shared" si="161"/>
        <v>#NUM!</v>
      </c>
      <c r="BI3432" t="e">
        <f>VLOOKUP(H3432,Sheet2!$A$1:$B$270,2,FALSE)</f>
        <v>#N/A</v>
      </c>
    </row>
    <row r="3433" spans="15:61">
      <c r="O3433" s="57"/>
      <c r="P3433" s="57"/>
      <c r="BA3433" s="57"/>
      <c r="BF3433" s="6" t="e">
        <f t="shared" si="159"/>
        <v>#NUM!</v>
      </c>
      <c r="BG3433" t="e">
        <f t="shared" si="160"/>
        <v>#NUM!</v>
      </c>
      <c r="BH3433" t="e">
        <f t="shared" si="161"/>
        <v>#NUM!</v>
      </c>
      <c r="BI3433" t="e">
        <f>VLOOKUP(H3433,Sheet2!$A$1:$B$270,2,FALSE)</f>
        <v>#N/A</v>
      </c>
    </row>
    <row r="3434" spans="15:61">
      <c r="O3434" s="57"/>
      <c r="P3434" s="57"/>
      <c r="AO3434" s="57"/>
      <c r="AP3434" s="57"/>
      <c r="BA3434" s="57"/>
      <c r="BF3434" s="6" t="e">
        <f t="shared" si="159"/>
        <v>#NUM!</v>
      </c>
      <c r="BG3434" t="e">
        <f t="shared" si="160"/>
        <v>#NUM!</v>
      </c>
      <c r="BH3434" t="e">
        <f t="shared" si="161"/>
        <v>#NUM!</v>
      </c>
      <c r="BI3434" t="e">
        <f>VLOOKUP(H3434,Sheet2!$A$1:$B$270,2,FALSE)</f>
        <v>#N/A</v>
      </c>
    </row>
    <row r="3435" spans="15:61">
      <c r="O3435" s="57"/>
      <c r="P3435" s="57"/>
      <c r="AP3435" s="57"/>
      <c r="BA3435" s="57"/>
      <c r="BF3435" s="6" t="e">
        <f t="shared" si="159"/>
        <v>#NUM!</v>
      </c>
      <c r="BG3435" t="e">
        <f t="shared" si="160"/>
        <v>#NUM!</v>
      </c>
      <c r="BH3435" t="e">
        <f t="shared" si="161"/>
        <v>#NUM!</v>
      </c>
      <c r="BI3435" t="e">
        <f>VLOOKUP(H3435,Sheet2!$A$1:$B$270,2,FALSE)</f>
        <v>#N/A</v>
      </c>
    </row>
    <row r="3436" spans="15:61">
      <c r="O3436" s="57"/>
      <c r="P3436" s="57"/>
      <c r="AO3436" s="57"/>
      <c r="BA3436" s="57"/>
      <c r="BF3436" s="6" t="e">
        <f t="shared" si="159"/>
        <v>#NUM!</v>
      </c>
      <c r="BG3436" t="e">
        <f t="shared" si="160"/>
        <v>#NUM!</v>
      </c>
      <c r="BH3436" t="e">
        <f t="shared" si="161"/>
        <v>#NUM!</v>
      </c>
      <c r="BI3436" t="e">
        <f>VLOOKUP(H3436,Sheet2!$A$1:$B$270,2,FALSE)</f>
        <v>#N/A</v>
      </c>
    </row>
    <row r="3437" spans="15:61">
      <c r="O3437" s="57"/>
      <c r="P3437" s="57"/>
      <c r="AO3437" s="57"/>
      <c r="AP3437" s="57"/>
      <c r="BA3437" s="57"/>
      <c r="BF3437" s="6" t="e">
        <f t="shared" si="159"/>
        <v>#NUM!</v>
      </c>
      <c r="BG3437" t="e">
        <f t="shared" si="160"/>
        <v>#NUM!</v>
      </c>
      <c r="BH3437" t="e">
        <f t="shared" si="161"/>
        <v>#NUM!</v>
      </c>
      <c r="BI3437" t="e">
        <f>VLOOKUP(H3437,Sheet2!$A$1:$B$270,2,FALSE)</f>
        <v>#N/A</v>
      </c>
    </row>
    <row r="3438" spans="15:61">
      <c r="O3438" s="57"/>
      <c r="P3438" s="57"/>
      <c r="AO3438" s="57"/>
      <c r="AP3438" s="57"/>
      <c r="BA3438" s="57"/>
      <c r="BF3438" s="6" t="e">
        <f t="shared" si="159"/>
        <v>#NUM!</v>
      </c>
      <c r="BG3438" t="e">
        <f t="shared" si="160"/>
        <v>#NUM!</v>
      </c>
      <c r="BH3438" t="e">
        <f t="shared" si="161"/>
        <v>#NUM!</v>
      </c>
      <c r="BI3438" t="e">
        <f>VLOOKUP(H3438,Sheet2!$A$1:$B$270,2,FALSE)</f>
        <v>#N/A</v>
      </c>
    </row>
    <row r="3439" spans="15:61">
      <c r="O3439" s="57"/>
      <c r="P3439" s="57"/>
      <c r="AP3439" s="57"/>
      <c r="BA3439" s="57"/>
      <c r="BF3439" s="6" t="e">
        <f t="shared" si="159"/>
        <v>#NUM!</v>
      </c>
      <c r="BG3439" t="e">
        <f t="shared" si="160"/>
        <v>#NUM!</v>
      </c>
      <c r="BH3439" t="e">
        <f t="shared" si="161"/>
        <v>#NUM!</v>
      </c>
      <c r="BI3439" t="e">
        <f>VLOOKUP(H3439,Sheet2!$A$1:$B$270,2,FALSE)</f>
        <v>#N/A</v>
      </c>
    </row>
    <row r="3440" spans="15:61">
      <c r="O3440" s="57"/>
      <c r="P3440" s="57"/>
      <c r="AP3440" s="57"/>
      <c r="BA3440" s="57"/>
      <c r="BF3440" s="6" t="e">
        <f t="shared" si="159"/>
        <v>#NUM!</v>
      </c>
      <c r="BG3440" t="e">
        <f t="shared" si="160"/>
        <v>#NUM!</v>
      </c>
      <c r="BH3440" t="e">
        <f t="shared" si="161"/>
        <v>#NUM!</v>
      </c>
      <c r="BI3440" t="e">
        <f>VLOOKUP(H3440,Sheet2!$A$1:$B$270,2,FALSE)</f>
        <v>#N/A</v>
      </c>
    </row>
    <row r="3441" spans="15:61">
      <c r="O3441" s="57"/>
      <c r="P3441" s="57"/>
      <c r="AP3441" s="57"/>
      <c r="BA3441" s="57"/>
      <c r="BF3441" s="6" t="e">
        <f t="shared" si="159"/>
        <v>#NUM!</v>
      </c>
      <c r="BG3441" t="e">
        <f t="shared" si="160"/>
        <v>#NUM!</v>
      </c>
      <c r="BH3441" t="e">
        <f t="shared" si="161"/>
        <v>#NUM!</v>
      </c>
      <c r="BI3441" t="e">
        <f>VLOOKUP(H3441,Sheet2!$A$1:$B$270,2,FALSE)</f>
        <v>#N/A</v>
      </c>
    </row>
    <row r="3442" spans="15:61">
      <c r="O3442" s="57"/>
      <c r="P3442" s="57"/>
      <c r="AP3442" s="57"/>
      <c r="BA3442" s="57"/>
      <c r="BF3442" s="6" t="e">
        <f t="shared" si="159"/>
        <v>#NUM!</v>
      </c>
      <c r="BG3442" t="e">
        <f t="shared" si="160"/>
        <v>#NUM!</v>
      </c>
      <c r="BH3442" t="e">
        <f t="shared" si="161"/>
        <v>#NUM!</v>
      </c>
      <c r="BI3442" t="e">
        <f>VLOOKUP(H3442,Sheet2!$A$1:$B$270,2,FALSE)</f>
        <v>#N/A</v>
      </c>
    </row>
    <row r="3443" spans="15:61">
      <c r="O3443" s="57"/>
      <c r="P3443" s="57"/>
      <c r="AP3443" s="57"/>
      <c r="BA3443" s="57"/>
      <c r="BF3443" s="6" t="e">
        <f t="shared" si="159"/>
        <v>#NUM!</v>
      </c>
      <c r="BG3443" t="e">
        <f t="shared" si="160"/>
        <v>#NUM!</v>
      </c>
      <c r="BH3443" t="e">
        <f t="shared" si="161"/>
        <v>#NUM!</v>
      </c>
      <c r="BI3443" t="e">
        <f>VLOOKUP(H3443,Sheet2!$A$1:$B$270,2,FALSE)</f>
        <v>#N/A</v>
      </c>
    </row>
    <row r="3444" spans="15:61">
      <c r="O3444" s="57"/>
      <c r="P3444" s="57"/>
      <c r="AO3444" s="57"/>
      <c r="AP3444" s="57"/>
      <c r="BA3444" s="57"/>
      <c r="BF3444" s="6" t="e">
        <f t="shared" si="159"/>
        <v>#NUM!</v>
      </c>
      <c r="BG3444" t="e">
        <f t="shared" si="160"/>
        <v>#NUM!</v>
      </c>
      <c r="BH3444" t="e">
        <f t="shared" si="161"/>
        <v>#NUM!</v>
      </c>
      <c r="BI3444" t="e">
        <f>VLOOKUP(H3444,Sheet2!$A$1:$B$270,2,FALSE)</f>
        <v>#N/A</v>
      </c>
    </row>
    <row r="3445" spans="15:61">
      <c r="O3445" s="57"/>
      <c r="P3445" s="57"/>
      <c r="AP3445" s="57"/>
      <c r="BA3445" s="57"/>
      <c r="BF3445" s="6" t="e">
        <f t="shared" si="159"/>
        <v>#NUM!</v>
      </c>
      <c r="BG3445" t="e">
        <f t="shared" si="160"/>
        <v>#NUM!</v>
      </c>
      <c r="BH3445" t="e">
        <f t="shared" si="161"/>
        <v>#NUM!</v>
      </c>
      <c r="BI3445" t="e">
        <f>VLOOKUP(H3445,Sheet2!$A$1:$B$270,2,FALSE)</f>
        <v>#N/A</v>
      </c>
    </row>
    <row r="3446" spans="15:61">
      <c r="O3446" s="57"/>
      <c r="P3446" s="57"/>
      <c r="AP3446" s="57"/>
      <c r="BA3446" s="57"/>
      <c r="BF3446" s="6" t="e">
        <f t="shared" si="159"/>
        <v>#NUM!</v>
      </c>
      <c r="BG3446" t="e">
        <f t="shared" si="160"/>
        <v>#NUM!</v>
      </c>
      <c r="BH3446" t="e">
        <f t="shared" si="161"/>
        <v>#NUM!</v>
      </c>
      <c r="BI3446" t="e">
        <f>VLOOKUP(H3446,Sheet2!$A$1:$B$270,2,FALSE)</f>
        <v>#N/A</v>
      </c>
    </row>
    <row r="3447" spans="15:61">
      <c r="O3447" s="57"/>
      <c r="P3447" s="57"/>
      <c r="AO3447" s="57"/>
      <c r="AP3447" s="57"/>
      <c r="BA3447" s="57"/>
      <c r="BF3447" s="6" t="e">
        <f t="shared" si="159"/>
        <v>#NUM!</v>
      </c>
      <c r="BG3447" t="e">
        <f t="shared" si="160"/>
        <v>#NUM!</v>
      </c>
      <c r="BH3447" t="e">
        <f t="shared" si="161"/>
        <v>#NUM!</v>
      </c>
      <c r="BI3447" t="e">
        <f>VLOOKUP(H3447,Sheet2!$A$1:$B$270,2,FALSE)</f>
        <v>#N/A</v>
      </c>
    </row>
    <row r="3448" spans="15:61">
      <c r="O3448" s="57"/>
      <c r="P3448" s="57"/>
      <c r="AP3448" s="57"/>
      <c r="BA3448" s="57"/>
      <c r="BF3448" s="6" t="e">
        <f t="shared" si="159"/>
        <v>#NUM!</v>
      </c>
      <c r="BG3448" t="e">
        <f t="shared" si="160"/>
        <v>#NUM!</v>
      </c>
      <c r="BH3448" t="e">
        <f t="shared" si="161"/>
        <v>#NUM!</v>
      </c>
      <c r="BI3448" t="e">
        <f>VLOOKUP(H3448,Sheet2!$A$1:$B$270,2,FALSE)</f>
        <v>#N/A</v>
      </c>
    </row>
    <row r="3449" spans="15:61">
      <c r="O3449" s="57"/>
      <c r="P3449" s="57"/>
      <c r="AP3449" s="57"/>
      <c r="BA3449" s="57"/>
      <c r="BF3449" s="6" t="e">
        <f t="shared" si="159"/>
        <v>#NUM!</v>
      </c>
      <c r="BG3449" t="e">
        <f t="shared" si="160"/>
        <v>#NUM!</v>
      </c>
      <c r="BH3449" t="e">
        <f t="shared" si="161"/>
        <v>#NUM!</v>
      </c>
      <c r="BI3449" t="e">
        <f>VLOOKUP(H3449,Sheet2!$A$1:$B$270,2,FALSE)</f>
        <v>#N/A</v>
      </c>
    </row>
    <row r="3450" spans="15:61">
      <c r="O3450" s="57"/>
      <c r="P3450" s="57"/>
      <c r="AP3450" s="57"/>
      <c r="BA3450" s="57"/>
      <c r="BF3450" s="6" t="e">
        <f t="shared" si="159"/>
        <v>#NUM!</v>
      </c>
      <c r="BG3450" t="e">
        <f t="shared" si="160"/>
        <v>#NUM!</v>
      </c>
      <c r="BH3450" t="e">
        <f t="shared" si="161"/>
        <v>#NUM!</v>
      </c>
      <c r="BI3450" t="e">
        <f>VLOOKUP(H3450,Sheet2!$A$1:$B$270,2,FALSE)</f>
        <v>#N/A</v>
      </c>
    </row>
    <row r="3451" spans="15:61">
      <c r="O3451" s="57"/>
      <c r="P3451" s="57"/>
      <c r="AO3451" s="57"/>
      <c r="AP3451" s="57"/>
      <c r="BA3451" s="57"/>
      <c r="BF3451" s="6" t="e">
        <f t="shared" si="159"/>
        <v>#NUM!</v>
      </c>
      <c r="BG3451" t="e">
        <f t="shared" si="160"/>
        <v>#NUM!</v>
      </c>
      <c r="BH3451" t="e">
        <f t="shared" si="161"/>
        <v>#NUM!</v>
      </c>
      <c r="BI3451" t="e">
        <f>VLOOKUP(H3451,Sheet2!$A$1:$B$270,2,FALSE)</f>
        <v>#N/A</v>
      </c>
    </row>
    <row r="3452" spans="15:61">
      <c r="O3452" s="57"/>
      <c r="P3452" s="57"/>
      <c r="AO3452" s="57"/>
      <c r="BA3452" s="57"/>
      <c r="BF3452" s="6" t="e">
        <f t="shared" si="159"/>
        <v>#NUM!</v>
      </c>
      <c r="BG3452" t="e">
        <f t="shared" si="160"/>
        <v>#NUM!</v>
      </c>
      <c r="BH3452" t="e">
        <f t="shared" si="161"/>
        <v>#NUM!</v>
      </c>
      <c r="BI3452" t="e">
        <f>VLOOKUP(H3452,Sheet2!$A$1:$B$270,2,FALSE)</f>
        <v>#N/A</v>
      </c>
    </row>
    <row r="3453" spans="15:61">
      <c r="O3453" s="57"/>
      <c r="P3453" s="57"/>
      <c r="AP3453" s="57"/>
      <c r="BA3453" s="57"/>
      <c r="BF3453" s="6" t="e">
        <f t="shared" si="159"/>
        <v>#NUM!</v>
      </c>
      <c r="BG3453" t="e">
        <f t="shared" si="160"/>
        <v>#NUM!</v>
      </c>
      <c r="BH3453" t="e">
        <f t="shared" si="161"/>
        <v>#NUM!</v>
      </c>
      <c r="BI3453" t="e">
        <f>VLOOKUP(H3453,Sheet2!$A$1:$B$270,2,FALSE)</f>
        <v>#N/A</v>
      </c>
    </row>
    <row r="3454" spans="15:61">
      <c r="O3454" s="57"/>
      <c r="P3454" s="57"/>
      <c r="AP3454" s="57"/>
      <c r="BA3454" s="57"/>
      <c r="BF3454" s="6" t="e">
        <f t="shared" si="159"/>
        <v>#NUM!</v>
      </c>
      <c r="BG3454" t="e">
        <f t="shared" si="160"/>
        <v>#NUM!</v>
      </c>
      <c r="BH3454" t="e">
        <f t="shared" si="161"/>
        <v>#NUM!</v>
      </c>
      <c r="BI3454" t="e">
        <f>VLOOKUP(H3454,Sheet2!$A$1:$B$270,2,FALSE)</f>
        <v>#N/A</v>
      </c>
    </row>
    <row r="3455" spans="15:61">
      <c r="O3455" s="57"/>
      <c r="P3455" s="57"/>
      <c r="AP3455" s="57"/>
      <c r="BA3455" s="57"/>
      <c r="BF3455" s="6" t="e">
        <f t="shared" si="159"/>
        <v>#NUM!</v>
      </c>
      <c r="BG3455" t="e">
        <f t="shared" si="160"/>
        <v>#NUM!</v>
      </c>
      <c r="BH3455" t="e">
        <f t="shared" si="161"/>
        <v>#NUM!</v>
      </c>
      <c r="BI3455" t="e">
        <f>VLOOKUP(H3455,Sheet2!$A$1:$B$270,2,FALSE)</f>
        <v>#N/A</v>
      </c>
    </row>
    <row r="3456" spans="15:61">
      <c r="O3456" s="57"/>
      <c r="P3456" s="57"/>
      <c r="AO3456" s="57"/>
      <c r="AP3456" s="57"/>
      <c r="BA3456" s="57"/>
      <c r="BF3456" s="6" t="e">
        <f t="shared" si="159"/>
        <v>#NUM!</v>
      </c>
      <c r="BG3456" t="e">
        <f t="shared" si="160"/>
        <v>#NUM!</v>
      </c>
      <c r="BH3456" t="e">
        <f t="shared" si="161"/>
        <v>#NUM!</v>
      </c>
      <c r="BI3456" t="e">
        <f>VLOOKUP(H3456,Sheet2!$A$1:$B$270,2,FALSE)</f>
        <v>#N/A</v>
      </c>
    </row>
    <row r="3457" spans="15:61">
      <c r="O3457" s="57"/>
      <c r="P3457" s="57"/>
      <c r="AP3457" s="57"/>
      <c r="BA3457" s="57"/>
      <c r="BF3457" s="6" t="e">
        <f t="shared" si="159"/>
        <v>#NUM!</v>
      </c>
      <c r="BG3457" t="e">
        <f t="shared" si="160"/>
        <v>#NUM!</v>
      </c>
      <c r="BH3457" t="e">
        <f t="shared" si="161"/>
        <v>#NUM!</v>
      </c>
      <c r="BI3457" t="e">
        <f>VLOOKUP(H3457,Sheet2!$A$1:$B$270,2,FALSE)</f>
        <v>#N/A</v>
      </c>
    </row>
    <row r="3458" spans="15:61">
      <c r="O3458" s="57"/>
      <c r="P3458" s="57"/>
      <c r="AO3458" s="57"/>
      <c r="AP3458" s="57"/>
      <c r="BA3458" s="57"/>
      <c r="BF3458" s="6" t="e">
        <f t="shared" si="159"/>
        <v>#NUM!</v>
      </c>
      <c r="BG3458" t="e">
        <f t="shared" si="160"/>
        <v>#NUM!</v>
      </c>
      <c r="BH3458" t="e">
        <f t="shared" si="161"/>
        <v>#NUM!</v>
      </c>
      <c r="BI3458" t="e">
        <f>VLOOKUP(H3458,Sheet2!$A$1:$B$270,2,FALSE)</f>
        <v>#N/A</v>
      </c>
    </row>
    <row r="3459" spans="15:61">
      <c r="O3459" s="57"/>
      <c r="P3459" s="57"/>
      <c r="AP3459" s="57"/>
      <c r="BA3459" s="57"/>
      <c r="BF3459" s="6" t="e">
        <f t="shared" ref="BF3459:BF3522" si="162">DATE(BC3459,BD3459,BE3459)</f>
        <v>#NUM!</v>
      </c>
      <c r="BG3459" t="e">
        <f t="shared" ref="BG3459:BG3522" si="163">BF3459-BA3459</f>
        <v>#NUM!</v>
      </c>
      <c r="BH3459" t="e">
        <f t="shared" ref="BH3459:BH3522" si="164">IF(BG3459=1,"COMPLY",IF(BG3459&lt;1,"COMPLY","NOT COMPLY"))</f>
        <v>#NUM!</v>
      </c>
      <c r="BI3459" t="e">
        <f>VLOOKUP(H3459,Sheet2!$A$1:$B$270,2,FALSE)</f>
        <v>#N/A</v>
      </c>
    </row>
    <row r="3460" spans="15:61">
      <c r="O3460" s="57"/>
      <c r="P3460" s="57"/>
      <c r="AP3460" s="57"/>
      <c r="BA3460" s="57"/>
      <c r="BF3460" s="6" t="e">
        <f t="shared" si="162"/>
        <v>#NUM!</v>
      </c>
      <c r="BG3460" t="e">
        <f t="shared" si="163"/>
        <v>#NUM!</v>
      </c>
      <c r="BH3460" t="e">
        <f t="shared" si="164"/>
        <v>#NUM!</v>
      </c>
      <c r="BI3460" t="e">
        <f>VLOOKUP(H3460,Sheet2!$A$1:$B$270,2,FALSE)</f>
        <v>#N/A</v>
      </c>
    </row>
    <row r="3461" spans="15:61">
      <c r="O3461" s="57"/>
      <c r="P3461" s="57"/>
      <c r="AP3461" s="57"/>
      <c r="BA3461" s="57"/>
      <c r="BF3461" s="6" t="e">
        <f t="shared" si="162"/>
        <v>#NUM!</v>
      </c>
      <c r="BG3461" t="e">
        <f t="shared" si="163"/>
        <v>#NUM!</v>
      </c>
      <c r="BH3461" t="e">
        <f t="shared" si="164"/>
        <v>#NUM!</v>
      </c>
      <c r="BI3461" t="e">
        <f>VLOOKUP(H3461,Sheet2!$A$1:$B$270,2,FALSE)</f>
        <v>#N/A</v>
      </c>
    </row>
    <row r="3462" spans="15:61">
      <c r="O3462" s="57"/>
      <c r="P3462" s="57"/>
      <c r="BA3462" s="57"/>
      <c r="BF3462" s="6" t="e">
        <f t="shared" si="162"/>
        <v>#NUM!</v>
      </c>
      <c r="BG3462" t="e">
        <f t="shared" si="163"/>
        <v>#NUM!</v>
      </c>
      <c r="BH3462" t="e">
        <f t="shared" si="164"/>
        <v>#NUM!</v>
      </c>
      <c r="BI3462" t="e">
        <f>VLOOKUP(H3462,Sheet2!$A$1:$B$270,2,FALSE)</f>
        <v>#N/A</v>
      </c>
    </row>
    <row r="3463" spans="15:61">
      <c r="O3463" s="57"/>
      <c r="P3463" s="57"/>
      <c r="AO3463" s="57"/>
      <c r="AP3463" s="57"/>
      <c r="BA3463" s="57"/>
      <c r="BF3463" s="6" t="e">
        <f t="shared" si="162"/>
        <v>#NUM!</v>
      </c>
      <c r="BG3463" t="e">
        <f t="shared" si="163"/>
        <v>#NUM!</v>
      </c>
      <c r="BH3463" t="e">
        <f t="shared" si="164"/>
        <v>#NUM!</v>
      </c>
      <c r="BI3463" t="e">
        <f>VLOOKUP(H3463,Sheet2!$A$1:$B$270,2,FALSE)</f>
        <v>#N/A</v>
      </c>
    </row>
    <row r="3464" spans="15:61">
      <c r="O3464" s="57"/>
      <c r="P3464" s="57"/>
      <c r="AP3464" s="57"/>
      <c r="BA3464" s="57"/>
      <c r="BF3464" s="6" t="e">
        <f t="shared" si="162"/>
        <v>#NUM!</v>
      </c>
      <c r="BG3464" t="e">
        <f t="shared" si="163"/>
        <v>#NUM!</v>
      </c>
      <c r="BH3464" t="e">
        <f t="shared" si="164"/>
        <v>#NUM!</v>
      </c>
      <c r="BI3464" t="e">
        <f>VLOOKUP(H3464,Sheet2!$A$1:$B$270,2,FALSE)</f>
        <v>#N/A</v>
      </c>
    </row>
    <row r="3465" spans="15:61">
      <c r="O3465" s="57"/>
      <c r="P3465" s="57"/>
      <c r="AP3465" s="57"/>
      <c r="BA3465" s="57"/>
      <c r="BF3465" s="6" t="e">
        <f t="shared" si="162"/>
        <v>#NUM!</v>
      </c>
      <c r="BG3465" t="e">
        <f t="shared" si="163"/>
        <v>#NUM!</v>
      </c>
      <c r="BH3465" t="e">
        <f t="shared" si="164"/>
        <v>#NUM!</v>
      </c>
      <c r="BI3465" t="e">
        <f>VLOOKUP(H3465,Sheet2!$A$1:$B$270,2,FALSE)</f>
        <v>#N/A</v>
      </c>
    </row>
    <row r="3466" spans="15:61">
      <c r="O3466" s="57"/>
      <c r="P3466" s="57"/>
      <c r="AP3466" s="57"/>
      <c r="BA3466" s="57"/>
      <c r="BF3466" s="6" t="e">
        <f t="shared" si="162"/>
        <v>#NUM!</v>
      </c>
      <c r="BG3466" t="e">
        <f t="shared" si="163"/>
        <v>#NUM!</v>
      </c>
      <c r="BH3466" t="e">
        <f t="shared" si="164"/>
        <v>#NUM!</v>
      </c>
      <c r="BI3466" t="e">
        <f>VLOOKUP(H3466,Sheet2!$A$1:$B$270,2,FALSE)</f>
        <v>#N/A</v>
      </c>
    </row>
    <row r="3467" spans="15:61">
      <c r="O3467" s="57"/>
      <c r="P3467" s="57"/>
      <c r="AP3467" s="57"/>
      <c r="BA3467" s="57"/>
      <c r="BF3467" s="6" t="e">
        <f t="shared" si="162"/>
        <v>#NUM!</v>
      </c>
      <c r="BG3467" t="e">
        <f t="shared" si="163"/>
        <v>#NUM!</v>
      </c>
      <c r="BH3467" t="e">
        <f t="shared" si="164"/>
        <v>#NUM!</v>
      </c>
      <c r="BI3467" t="e">
        <f>VLOOKUP(H3467,Sheet2!$A$1:$B$270,2,FALSE)</f>
        <v>#N/A</v>
      </c>
    </row>
    <row r="3468" spans="15:61">
      <c r="O3468" s="57"/>
      <c r="P3468" s="57"/>
      <c r="AP3468" s="57"/>
      <c r="BA3468" s="57"/>
      <c r="BF3468" s="6" t="e">
        <f t="shared" si="162"/>
        <v>#NUM!</v>
      </c>
      <c r="BG3468" t="e">
        <f t="shared" si="163"/>
        <v>#NUM!</v>
      </c>
      <c r="BH3468" t="e">
        <f t="shared" si="164"/>
        <v>#NUM!</v>
      </c>
      <c r="BI3468" t="e">
        <f>VLOOKUP(H3468,Sheet2!$A$1:$B$270,2,FALSE)</f>
        <v>#N/A</v>
      </c>
    </row>
    <row r="3469" spans="15:61">
      <c r="O3469" s="57"/>
      <c r="P3469" s="57"/>
      <c r="AP3469" s="57"/>
      <c r="BA3469" s="57"/>
      <c r="BF3469" s="6" t="e">
        <f t="shared" si="162"/>
        <v>#NUM!</v>
      </c>
      <c r="BG3469" t="e">
        <f t="shared" si="163"/>
        <v>#NUM!</v>
      </c>
      <c r="BH3469" t="e">
        <f t="shared" si="164"/>
        <v>#NUM!</v>
      </c>
      <c r="BI3469" t="e">
        <f>VLOOKUP(H3469,Sheet2!$A$1:$B$270,2,FALSE)</f>
        <v>#N/A</v>
      </c>
    </row>
    <row r="3470" spans="15:61">
      <c r="O3470" s="57"/>
      <c r="P3470" s="57"/>
      <c r="AP3470" s="57"/>
      <c r="BA3470" s="57"/>
      <c r="BF3470" s="6" t="e">
        <f t="shared" si="162"/>
        <v>#NUM!</v>
      </c>
      <c r="BG3470" t="e">
        <f t="shared" si="163"/>
        <v>#NUM!</v>
      </c>
      <c r="BH3470" t="e">
        <f t="shared" si="164"/>
        <v>#NUM!</v>
      </c>
      <c r="BI3470" t="e">
        <f>VLOOKUP(H3470,Sheet2!$A$1:$B$270,2,FALSE)</f>
        <v>#N/A</v>
      </c>
    </row>
    <row r="3471" spans="15:61">
      <c r="O3471" s="57"/>
      <c r="P3471" s="57"/>
      <c r="AP3471" s="57"/>
      <c r="BA3471" s="57"/>
      <c r="BF3471" s="6" t="e">
        <f t="shared" si="162"/>
        <v>#NUM!</v>
      </c>
      <c r="BG3471" t="e">
        <f t="shared" si="163"/>
        <v>#NUM!</v>
      </c>
      <c r="BH3471" t="e">
        <f t="shared" si="164"/>
        <v>#NUM!</v>
      </c>
      <c r="BI3471" t="e">
        <f>VLOOKUP(H3471,Sheet2!$A$1:$B$270,2,FALSE)</f>
        <v>#N/A</v>
      </c>
    </row>
    <row r="3472" spans="15:61">
      <c r="O3472" s="57"/>
      <c r="P3472" s="57"/>
      <c r="AO3472" s="57"/>
      <c r="AP3472" s="57"/>
      <c r="BA3472" s="57"/>
      <c r="BF3472" s="6" t="e">
        <f t="shared" si="162"/>
        <v>#NUM!</v>
      </c>
      <c r="BG3472" t="e">
        <f t="shared" si="163"/>
        <v>#NUM!</v>
      </c>
      <c r="BH3472" t="e">
        <f t="shared" si="164"/>
        <v>#NUM!</v>
      </c>
      <c r="BI3472" t="e">
        <f>VLOOKUP(H3472,Sheet2!$A$1:$B$270,2,FALSE)</f>
        <v>#N/A</v>
      </c>
    </row>
    <row r="3473" spans="15:61">
      <c r="O3473" s="57"/>
      <c r="P3473" s="57"/>
      <c r="AO3473" s="57"/>
      <c r="BA3473" s="57"/>
      <c r="BF3473" s="6" t="e">
        <f t="shared" si="162"/>
        <v>#NUM!</v>
      </c>
      <c r="BG3473" t="e">
        <f t="shared" si="163"/>
        <v>#NUM!</v>
      </c>
      <c r="BH3473" t="e">
        <f t="shared" si="164"/>
        <v>#NUM!</v>
      </c>
      <c r="BI3473" t="e">
        <f>VLOOKUP(H3473,Sheet2!$A$1:$B$270,2,FALSE)</f>
        <v>#N/A</v>
      </c>
    </row>
    <row r="3474" spans="15:61">
      <c r="O3474" s="57"/>
      <c r="P3474" s="57"/>
      <c r="AP3474" s="57"/>
      <c r="BA3474" s="57"/>
      <c r="BF3474" s="6" t="e">
        <f t="shared" si="162"/>
        <v>#NUM!</v>
      </c>
      <c r="BG3474" t="e">
        <f t="shared" si="163"/>
        <v>#NUM!</v>
      </c>
      <c r="BH3474" t="e">
        <f t="shared" si="164"/>
        <v>#NUM!</v>
      </c>
      <c r="BI3474" t="e">
        <f>VLOOKUP(H3474,Sheet2!$A$1:$B$270,2,FALSE)</f>
        <v>#N/A</v>
      </c>
    </row>
    <row r="3475" spans="15:61">
      <c r="O3475" s="57"/>
      <c r="P3475" s="57"/>
      <c r="AO3475" s="57"/>
      <c r="AP3475" s="57"/>
      <c r="BA3475" s="57"/>
      <c r="BF3475" s="6" t="e">
        <f t="shared" si="162"/>
        <v>#NUM!</v>
      </c>
      <c r="BG3475" t="e">
        <f t="shared" si="163"/>
        <v>#NUM!</v>
      </c>
      <c r="BH3475" t="e">
        <f t="shared" si="164"/>
        <v>#NUM!</v>
      </c>
      <c r="BI3475" t="e">
        <f>VLOOKUP(H3475,Sheet2!$A$1:$B$270,2,FALSE)</f>
        <v>#N/A</v>
      </c>
    </row>
    <row r="3476" spans="15:61">
      <c r="O3476" s="57"/>
      <c r="P3476" s="57"/>
      <c r="BF3476" s="6" t="e">
        <f t="shared" si="162"/>
        <v>#NUM!</v>
      </c>
      <c r="BG3476" t="e">
        <f t="shared" si="163"/>
        <v>#NUM!</v>
      </c>
      <c r="BH3476" t="e">
        <f t="shared" si="164"/>
        <v>#NUM!</v>
      </c>
      <c r="BI3476" t="e">
        <f>VLOOKUP(H3476,Sheet2!$A$1:$B$270,2,FALSE)</f>
        <v>#N/A</v>
      </c>
    </row>
    <row r="3477" spans="15:61">
      <c r="O3477" s="57"/>
      <c r="P3477" s="57"/>
      <c r="AP3477" s="57"/>
      <c r="BA3477" s="57"/>
      <c r="BF3477" s="6" t="e">
        <f t="shared" si="162"/>
        <v>#NUM!</v>
      </c>
      <c r="BG3477" t="e">
        <f t="shared" si="163"/>
        <v>#NUM!</v>
      </c>
      <c r="BH3477" t="e">
        <f t="shared" si="164"/>
        <v>#NUM!</v>
      </c>
      <c r="BI3477" t="e">
        <f>VLOOKUP(H3477,Sheet2!$A$1:$B$270,2,FALSE)</f>
        <v>#N/A</v>
      </c>
    </row>
    <row r="3478" spans="15:61">
      <c r="O3478" s="57"/>
      <c r="P3478" s="57"/>
      <c r="AO3478" s="57"/>
      <c r="AP3478" s="57"/>
      <c r="BA3478" s="57"/>
      <c r="BF3478" s="6" t="e">
        <f t="shared" si="162"/>
        <v>#NUM!</v>
      </c>
      <c r="BG3478" t="e">
        <f t="shared" si="163"/>
        <v>#NUM!</v>
      </c>
      <c r="BH3478" t="e">
        <f t="shared" si="164"/>
        <v>#NUM!</v>
      </c>
      <c r="BI3478" t="e">
        <f>VLOOKUP(H3478,Sheet2!$A$1:$B$270,2,FALSE)</f>
        <v>#N/A</v>
      </c>
    </row>
    <row r="3479" spans="15:61">
      <c r="O3479" s="57"/>
      <c r="P3479" s="57"/>
      <c r="AO3479" s="57"/>
      <c r="AP3479" s="57"/>
      <c r="BA3479" s="57"/>
      <c r="BF3479" s="6" t="e">
        <f t="shared" si="162"/>
        <v>#NUM!</v>
      </c>
      <c r="BG3479" t="e">
        <f t="shared" si="163"/>
        <v>#NUM!</v>
      </c>
      <c r="BH3479" t="e">
        <f t="shared" si="164"/>
        <v>#NUM!</v>
      </c>
      <c r="BI3479" t="e">
        <f>VLOOKUP(H3479,Sheet2!$A$1:$B$270,2,FALSE)</f>
        <v>#N/A</v>
      </c>
    </row>
    <row r="3480" spans="15:61">
      <c r="O3480" s="57"/>
      <c r="P3480" s="57"/>
      <c r="AO3480" s="57"/>
      <c r="AP3480" s="57"/>
      <c r="BA3480" s="57"/>
      <c r="BF3480" s="6" t="e">
        <f t="shared" si="162"/>
        <v>#NUM!</v>
      </c>
      <c r="BG3480" t="e">
        <f t="shared" si="163"/>
        <v>#NUM!</v>
      </c>
      <c r="BH3480" t="e">
        <f t="shared" si="164"/>
        <v>#NUM!</v>
      </c>
      <c r="BI3480" t="e">
        <f>VLOOKUP(H3480,Sheet2!$A$1:$B$270,2,FALSE)</f>
        <v>#N/A</v>
      </c>
    </row>
    <row r="3481" spans="15:61">
      <c r="O3481" s="57"/>
      <c r="P3481" s="57"/>
      <c r="AP3481" s="57"/>
      <c r="BA3481" s="57"/>
      <c r="BF3481" s="6" t="e">
        <f t="shared" si="162"/>
        <v>#NUM!</v>
      </c>
      <c r="BG3481" t="e">
        <f t="shared" si="163"/>
        <v>#NUM!</v>
      </c>
      <c r="BH3481" t="e">
        <f t="shared" si="164"/>
        <v>#NUM!</v>
      </c>
      <c r="BI3481" t="e">
        <f>VLOOKUP(H3481,Sheet2!$A$1:$B$270,2,FALSE)</f>
        <v>#N/A</v>
      </c>
    </row>
    <row r="3482" spans="15:61">
      <c r="O3482" s="57"/>
      <c r="P3482" s="57"/>
      <c r="AO3482" s="57"/>
      <c r="AP3482" s="57"/>
      <c r="BA3482" s="57"/>
      <c r="BF3482" s="6" t="e">
        <f t="shared" si="162"/>
        <v>#NUM!</v>
      </c>
      <c r="BG3482" t="e">
        <f t="shared" si="163"/>
        <v>#NUM!</v>
      </c>
      <c r="BH3482" t="e">
        <f t="shared" si="164"/>
        <v>#NUM!</v>
      </c>
      <c r="BI3482" t="e">
        <f>VLOOKUP(H3482,Sheet2!$A$1:$B$270,2,FALSE)</f>
        <v>#N/A</v>
      </c>
    </row>
    <row r="3483" spans="15:61">
      <c r="O3483" s="57"/>
      <c r="P3483" s="57"/>
      <c r="AP3483" s="57"/>
      <c r="BA3483" s="57"/>
      <c r="BF3483" s="6" t="e">
        <f t="shared" si="162"/>
        <v>#NUM!</v>
      </c>
      <c r="BG3483" t="e">
        <f t="shared" si="163"/>
        <v>#NUM!</v>
      </c>
      <c r="BH3483" t="e">
        <f t="shared" si="164"/>
        <v>#NUM!</v>
      </c>
      <c r="BI3483" t="e">
        <f>VLOOKUP(H3483,Sheet2!$A$1:$B$270,2,FALSE)</f>
        <v>#N/A</v>
      </c>
    </row>
    <row r="3484" spans="15:61">
      <c r="O3484" s="57"/>
      <c r="P3484" s="57"/>
      <c r="BA3484" s="57"/>
      <c r="BF3484" s="6" t="e">
        <f t="shared" si="162"/>
        <v>#NUM!</v>
      </c>
      <c r="BG3484" t="e">
        <f t="shared" si="163"/>
        <v>#NUM!</v>
      </c>
      <c r="BH3484" t="e">
        <f t="shared" si="164"/>
        <v>#NUM!</v>
      </c>
      <c r="BI3484" t="e">
        <f>VLOOKUP(H3484,Sheet2!$A$1:$B$270,2,FALSE)</f>
        <v>#N/A</v>
      </c>
    </row>
    <row r="3485" spans="15:61">
      <c r="O3485" s="57"/>
      <c r="P3485" s="57"/>
      <c r="AO3485" s="57"/>
      <c r="AP3485" s="57"/>
      <c r="BA3485" s="57"/>
      <c r="BF3485" s="6" t="e">
        <f t="shared" si="162"/>
        <v>#NUM!</v>
      </c>
      <c r="BG3485" t="e">
        <f t="shared" si="163"/>
        <v>#NUM!</v>
      </c>
      <c r="BH3485" t="e">
        <f t="shared" si="164"/>
        <v>#NUM!</v>
      </c>
      <c r="BI3485" t="e">
        <f>VLOOKUP(H3485,Sheet2!$A$1:$B$270,2,FALSE)</f>
        <v>#N/A</v>
      </c>
    </row>
    <row r="3486" spans="15:61">
      <c r="O3486" s="57"/>
      <c r="P3486" s="57"/>
      <c r="AP3486" s="57"/>
      <c r="BA3486" s="57"/>
      <c r="BF3486" s="6" t="e">
        <f t="shared" si="162"/>
        <v>#NUM!</v>
      </c>
      <c r="BG3486" t="e">
        <f t="shared" si="163"/>
        <v>#NUM!</v>
      </c>
      <c r="BH3486" t="e">
        <f t="shared" si="164"/>
        <v>#NUM!</v>
      </c>
      <c r="BI3486" t="e">
        <f>VLOOKUP(H3486,Sheet2!$A$1:$B$270,2,FALSE)</f>
        <v>#N/A</v>
      </c>
    </row>
    <row r="3487" spans="15:61">
      <c r="O3487" s="57"/>
      <c r="P3487" s="57"/>
      <c r="AP3487" s="57"/>
      <c r="BA3487" s="57"/>
      <c r="BF3487" s="6" t="e">
        <f t="shared" si="162"/>
        <v>#NUM!</v>
      </c>
      <c r="BG3487" t="e">
        <f t="shared" si="163"/>
        <v>#NUM!</v>
      </c>
      <c r="BH3487" t="e">
        <f t="shared" si="164"/>
        <v>#NUM!</v>
      </c>
      <c r="BI3487" t="e">
        <f>VLOOKUP(H3487,Sheet2!$A$1:$B$270,2,FALSE)</f>
        <v>#N/A</v>
      </c>
    </row>
    <row r="3488" spans="15:61">
      <c r="O3488" s="57"/>
      <c r="P3488" s="57"/>
      <c r="AO3488" s="57"/>
      <c r="BA3488" s="57"/>
      <c r="BF3488" s="6" t="e">
        <f t="shared" si="162"/>
        <v>#NUM!</v>
      </c>
      <c r="BG3488" t="e">
        <f t="shared" si="163"/>
        <v>#NUM!</v>
      </c>
      <c r="BH3488" t="e">
        <f t="shared" si="164"/>
        <v>#NUM!</v>
      </c>
      <c r="BI3488" t="e">
        <f>VLOOKUP(H3488,Sheet2!$A$1:$B$270,2,FALSE)</f>
        <v>#N/A</v>
      </c>
    </row>
    <row r="3489" spans="15:61">
      <c r="O3489" s="57"/>
      <c r="P3489" s="57"/>
      <c r="AP3489" s="57"/>
      <c r="BA3489" s="57"/>
      <c r="BF3489" s="6" t="e">
        <f t="shared" si="162"/>
        <v>#NUM!</v>
      </c>
      <c r="BG3489" t="e">
        <f t="shared" si="163"/>
        <v>#NUM!</v>
      </c>
      <c r="BH3489" t="e">
        <f t="shared" si="164"/>
        <v>#NUM!</v>
      </c>
      <c r="BI3489" t="e">
        <f>VLOOKUP(H3489,Sheet2!$A$1:$B$270,2,FALSE)</f>
        <v>#N/A</v>
      </c>
    </row>
    <row r="3490" spans="15:61">
      <c r="O3490" s="57"/>
      <c r="P3490" s="57"/>
      <c r="AP3490" s="57"/>
      <c r="BA3490" s="57"/>
      <c r="BF3490" s="6" t="e">
        <f t="shared" si="162"/>
        <v>#NUM!</v>
      </c>
      <c r="BG3490" t="e">
        <f t="shared" si="163"/>
        <v>#NUM!</v>
      </c>
      <c r="BH3490" t="e">
        <f t="shared" si="164"/>
        <v>#NUM!</v>
      </c>
      <c r="BI3490" t="e">
        <f>VLOOKUP(H3490,Sheet2!$A$1:$B$270,2,FALSE)</f>
        <v>#N/A</v>
      </c>
    </row>
    <row r="3491" spans="15:61">
      <c r="O3491" s="57"/>
      <c r="P3491" s="57"/>
      <c r="AO3491" s="57"/>
      <c r="BA3491" s="57"/>
      <c r="BF3491" s="6" t="e">
        <f t="shared" si="162"/>
        <v>#NUM!</v>
      </c>
      <c r="BG3491" t="e">
        <f t="shared" si="163"/>
        <v>#NUM!</v>
      </c>
      <c r="BH3491" t="e">
        <f t="shared" si="164"/>
        <v>#NUM!</v>
      </c>
      <c r="BI3491" t="e">
        <f>VLOOKUP(H3491,Sheet2!$A$1:$B$270,2,FALSE)</f>
        <v>#N/A</v>
      </c>
    </row>
    <row r="3492" spans="15:61">
      <c r="O3492" s="57"/>
      <c r="P3492" s="57"/>
      <c r="AP3492" s="57"/>
      <c r="BA3492" s="57"/>
      <c r="BF3492" s="6" t="e">
        <f t="shared" si="162"/>
        <v>#NUM!</v>
      </c>
      <c r="BG3492" t="e">
        <f t="shared" si="163"/>
        <v>#NUM!</v>
      </c>
      <c r="BH3492" t="e">
        <f t="shared" si="164"/>
        <v>#NUM!</v>
      </c>
      <c r="BI3492" t="e">
        <f>VLOOKUP(H3492,Sheet2!$A$1:$B$270,2,FALSE)</f>
        <v>#N/A</v>
      </c>
    </row>
    <row r="3493" spans="15:61">
      <c r="O3493" s="57"/>
      <c r="P3493" s="57"/>
      <c r="AP3493" s="57"/>
      <c r="BA3493" s="57"/>
      <c r="BF3493" s="6" t="e">
        <f t="shared" si="162"/>
        <v>#NUM!</v>
      </c>
      <c r="BG3493" t="e">
        <f t="shared" si="163"/>
        <v>#NUM!</v>
      </c>
      <c r="BH3493" t="e">
        <f t="shared" si="164"/>
        <v>#NUM!</v>
      </c>
      <c r="BI3493" t="e">
        <f>VLOOKUP(H3493,Sheet2!$A$1:$B$270,2,FALSE)</f>
        <v>#N/A</v>
      </c>
    </row>
    <row r="3494" spans="15:61">
      <c r="O3494" s="57"/>
      <c r="P3494" s="57"/>
      <c r="AP3494" s="57"/>
      <c r="BA3494" s="57"/>
      <c r="BF3494" s="6" t="e">
        <f t="shared" si="162"/>
        <v>#NUM!</v>
      </c>
      <c r="BG3494" t="e">
        <f t="shared" si="163"/>
        <v>#NUM!</v>
      </c>
      <c r="BH3494" t="e">
        <f t="shared" si="164"/>
        <v>#NUM!</v>
      </c>
      <c r="BI3494" t="e">
        <f>VLOOKUP(H3494,Sheet2!$A$1:$B$270,2,FALSE)</f>
        <v>#N/A</v>
      </c>
    </row>
    <row r="3495" spans="15:61">
      <c r="O3495" s="57"/>
      <c r="P3495" s="57"/>
      <c r="AO3495" s="57"/>
      <c r="AP3495" s="57"/>
      <c r="BA3495" s="57"/>
      <c r="BF3495" s="6" t="e">
        <f t="shared" si="162"/>
        <v>#NUM!</v>
      </c>
      <c r="BG3495" t="e">
        <f t="shared" si="163"/>
        <v>#NUM!</v>
      </c>
      <c r="BH3495" t="e">
        <f t="shared" si="164"/>
        <v>#NUM!</v>
      </c>
      <c r="BI3495" t="e">
        <f>VLOOKUP(H3495,Sheet2!$A$1:$B$270,2,FALSE)</f>
        <v>#N/A</v>
      </c>
    </row>
    <row r="3496" spans="15:61">
      <c r="O3496" s="57"/>
      <c r="P3496" s="57"/>
      <c r="AP3496" s="57"/>
      <c r="BA3496" s="57"/>
      <c r="BF3496" s="6" t="e">
        <f t="shared" si="162"/>
        <v>#NUM!</v>
      </c>
      <c r="BG3496" t="e">
        <f t="shared" si="163"/>
        <v>#NUM!</v>
      </c>
      <c r="BH3496" t="e">
        <f t="shared" si="164"/>
        <v>#NUM!</v>
      </c>
      <c r="BI3496" t="e">
        <f>VLOOKUP(H3496,Sheet2!$A$1:$B$270,2,FALSE)</f>
        <v>#N/A</v>
      </c>
    </row>
    <row r="3497" spans="15:61">
      <c r="O3497" s="57"/>
      <c r="P3497" s="57"/>
      <c r="AP3497" s="57"/>
      <c r="BA3497" s="57"/>
      <c r="BF3497" s="6" t="e">
        <f t="shared" si="162"/>
        <v>#NUM!</v>
      </c>
      <c r="BG3497" t="e">
        <f t="shared" si="163"/>
        <v>#NUM!</v>
      </c>
      <c r="BH3497" t="e">
        <f t="shared" si="164"/>
        <v>#NUM!</v>
      </c>
      <c r="BI3497" t="e">
        <f>VLOOKUP(H3497,Sheet2!$A$1:$B$270,2,FALSE)</f>
        <v>#N/A</v>
      </c>
    </row>
    <row r="3498" spans="15:61">
      <c r="O3498" s="57"/>
      <c r="P3498" s="57"/>
      <c r="AP3498" s="57"/>
      <c r="BA3498" s="57"/>
      <c r="BF3498" s="6" t="e">
        <f t="shared" si="162"/>
        <v>#NUM!</v>
      </c>
      <c r="BG3498" t="e">
        <f t="shared" si="163"/>
        <v>#NUM!</v>
      </c>
      <c r="BH3498" t="e">
        <f t="shared" si="164"/>
        <v>#NUM!</v>
      </c>
      <c r="BI3498" t="e">
        <f>VLOOKUP(H3498,Sheet2!$A$1:$B$270,2,FALSE)</f>
        <v>#N/A</v>
      </c>
    </row>
    <row r="3499" spans="15:61">
      <c r="O3499" s="57"/>
      <c r="P3499" s="57"/>
      <c r="AP3499" s="57"/>
      <c r="BA3499" s="57"/>
      <c r="BF3499" s="6" t="e">
        <f t="shared" si="162"/>
        <v>#NUM!</v>
      </c>
      <c r="BG3499" t="e">
        <f t="shared" si="163"/>
        <v>#NUM!</v>
      </c>
      <c r="BH3499" t="e">
        <f t="shared" si="164"/>
        <v>#NUM!</v>
      </c>
      <c r="BI3499" t="e">
        <f>VLOOKUP(H3499,Sheet2!$A$1:$B$270,2,FALSE)</f>
        <v>#N/A</v>
      </c>
    </row>
    <row r="3500" spans="15:61">
      <c r="O3500" s="57"/>
      <c r="P3500" s="57"/>
      <c r="AP3500" s="57"/>
      <c r="BA3500" s="57"/>
      <c r="BF3500" s="6" t="e">
        <f t="shared" si="162"/>
        <v>#NUM!</v>
      </c>
      <c r="BG3500" t="e">
        <f t="shared" si="163"/>
        <v>#NUM!</v>
      </c>
      <c r="BH3500" t="e">
        <f t="shared" si="164"/>
        <v>#NUM!</v>
      </c>
      <c r="BI3500" t="e">
        <f>VLOOKUP(H3500,Sheet2!$A$1:$B$270,2,FALSE)</f>
        <v>#N/A</v>
      </c>
    </row>
    <row r="3501" spans="15:61">
      <c r="O3501" s="57"/>
      <c r="P3501" s="57"/>
      <c r="AP3501" s="57"/>
      <c r="BA3501" s="57"/>
      <c r="BF3501" s="6" t="e">
        <f t="shared" si="162"/>
        <v>#NUM!</v>
      </c>
      <c r="BG3501" t="e">
        <f t="shared" si="163"/>
        <v>#NUM!</v>
      </c>
      <c r="BH3501" t="e">
        <f t="shared" si="164"/>
        <v>#NUM!</v>
      </c>
      <c r="BI3501" t="e">
        <f>VLOOKUP(H3501,Sheet2!$A$1:$B$270,2,FALSE)</f>
        <v>#N/A</v>
      </c>
    </row>
    <row r="3502" spans="15:61">
      <c r="O3502" s="57"/>
      <c r="P3502" s="57"/>
      <c r="AO3502" s="57"/>
      <c r="AP3502" s="57"/>
      <c r="BA3502" s="57"/>
      <c r="BF3502" s="6" t="e">
        <f t="shared" si="162"/>
        <v>#NUM!</v>
      </c>
      <c r="BG3502" t="e">
        <f t="shared" si="163"/>
        <v>#NUM!</v>
      </c>
      <c r="BH3502" t="e">
        <f t="shared" si="164"/>
        <v>#NUM!</v>
      </c>
      <c r="BI3502" t="e">
        <f>VLOOKUP(H3502,Sheet2!$A$1:$B$270,2,FALSE)</f>
        <v>#N/A</v>
      </c>
    </row>
    <row r="3503" spans="15:61">
      <c r="O3503" s="57"/>
      <c r="P3503" s="57"/>
      <c r="BA3503" s="57"/>
      <c r="BF3503" s="6" t="e">
        <f t="shared" si="162"/>
        <v>#NUM!</v>
      </c>
      <c r="BG3503" t="e">
        <f t="shared" si="163"/>
        <v>#NUM!</v>
      </c>
      <c r="BH3503" t="e">
        <f t="shared" si="164"/>
        <v>#NUM!</v>
      </c>
      <c r="BI3503" t="e">
        <f>VLOOKUP(H3503,Sheet2!$A$1:$B$270,2,FALSE)</f>
        <v>#N/A</v>
      </c>
    </row>
    <row r="3504" spans="15:61">
      <c r="O3504" s="57"/>
      <c r="P3504" s="57"/>
      <c r="AP3504" s="57"/>
      <c r="BA3504" s="57"/>
      <c r="BF3504" s="6" t="e">
        <f t="shared" si="162"/>
        <v>#NUM!</v>
      </c>
      <c r="BG3504" t="e">
        <f t="shared" si="163"/>
        <v>#NUM!</v>
      </c>
      <c r="BH3504" t="e">
        <f t="shared" si="164"/>
        <v>#NUM!</v>
      </c>
      <c r="BI3504" t="e">
        <f>VLOOKUP(H3504,Sheet2!$A$1:$B$270,2,FALSE)</f>
        <v>#N/A</v>
      </c>
    </row>
    <row r="3505" spans="15:61">
      <c r="O3505" s="57"/>
      <c r="P3505" s="57"/>
      <c r="AP3505" s="57"/>
      <c r="BA3505" s="57"/>
      <c r="BF3505" s="6" t="e">
        <f t="shared" si="162"/>
        <v>#NUM!</v>
      </c>
      <c r="BG3505" t="e">
        <f t="shared" si="163"/>
        <v>#NUM!</v>
      </c>
      <c r="BH3505" t="e">
        <f t="shared" si="164"/>
        <v>#NUM!</v>
      </c>
      <c r="BI3505" t="e">
        <f>VLOOKUP(H3505,Sheet2!$A$1:$B$270,2,FALSE)</f>
        <v>#N/A</v>
      </c>
    </row>
    <row r="3506" spans="15:61">
      <c r="O3506" s="57"/>
      <c r="P3506" s="57"/>
      <c r="AP3506" s="57"/>
      <c r="BA3506" s="57"/>
      <c r="BF3506" s="6" t="e">
        <f t="shared" si="162"/>
        <v>#NUM!</v>
      </c>
      <c r="BG3506" t="e">
        <f t="shared" si="163"/>
        <v>#NUM!</v>
      </c>
      <c r="BH3506" t="e">
        <f t="shared" si="164"/>
        <v>#NUM!</v>
      </c>
      <c r="BI3506" t="e">
        <f>VLOOKUP(H3506,Sheet2!$A$1:$B$270,2,FALSE)</f>
        <v>#N/A</v>
      </c>
    </row>
    <row r="3507" spans="15:61">
      <c r="O3507" s="57"/>
      <c r="P3507" s="57"/>
      <c r="AP3507" s="57"/>
      <c r="BA3507" s="57"/>
      <c r="BF3507" s="6" t="e">
        <f t="shared" si="162"/>
        <v>#NUM!</v>
      </c>
      <c r="BG3507" t="e">
        <f t="shared" si="163"/>
        <v>#NUM!</v>
      </c>
      <c r="BH3507" t="e">
        <f t="shared" si="164"/>
        <v>#NUM!</v>
      </c>
      <c r="BI3507" t="e">
        <f>VLOOKUP(H3507,Sheet2!$A$1:$B$270,2,FALSE)</f>
        <v>#N/A</v>
      </c>
    </row>
    <row r="3508" spans="15:61">
      <c r="O3508" s="57"/>
      <c r="P3508" s="57"/>
      <c r="AP3508" s="57"/>
      <c r="BA3508" s="57"/>
      <c r="BF3508" s="6" t="e">
        <f t="shared" si="162"/>
        <v>#NUM!</v>
      </c>
      <c r="BG3508" t="e">
        <f t="shared" si="163"/>
        <v>#NUM!</v>
      </c>
      <c r="BH3508" t="e">
        <f t="shared" si="164"/>
        <v>#NUM!</v>
      </c>
      <c r="BI3508" t="e">
        <f>VLOOKUP(H3508,Sheet2!$A$1:$B$270,2,FALSE)</f>
        <v>#N/A</v>
      </c>
    </row>
    <row r="3509" spans="15:61">
      <c r="O3509" s="57"/>
      <c r="P3509" s="57"/>
      <c r="AO3509" s="57"/>
      <c r="AP3509" s="57"/>
      <c r="BA3509" s="57"/>
      <c r="BF3509" s="6" t="e">
        <f t="shared" si="162"/>
        <v>#NUM!</v>
      </c>
      <c r="BG3509" t="e">
        <f t="shared" si="163"/>
        <v>#NUM!</v>
      </c>
      <c r="BH3509" t="e">
        <f t="shared" si="164"/>
        <v>#NUM!</v>
      </c>
      <c r="BI3509" t="e">
        <f>VLOOKUP(H3509,Sheet2!$A$1:$B$270,2,FALSE)</f>
        <v>#N/A</v>
      </c>
    </row>
    <row r="3510" spans="15:61">
      <c r="O3510" s="57"/>
      <c r="P3510" s="57"/>
      <c r="AO3510" s="57"/>
      <c r="BA3510" s="57"/>
      <c r="BF3510" s="6" t="e">
        <f t="shared" si="162"/>
        <v>#NUM!</v>
      </c>
      <c r="BG3510" t="e">
        <f t="shared" si="163"/>
        <v>#NUM!</v>
      </c>
      <c r="BH3510" t="e">
        <f t="shared" si="164"/>
        <v>#NUM!</v>
      </c>
      <c r="BI3510" t="e">
        <f>VLOOKUP(H3510,Sheet2!$A$1:$B$270,2,FALSE)</f>
        <v>#N/A</v>
      </c>
    </row>
    <row r="3511" spans="15:61">
      <c r="O3511" s="57"/>
      <c r="P3511" s="57"/>
      <c r="AP3511" s="57"/>
      <c r="BA3511" s="57"/>
      <c r="BF3511" s="6" t="e">
        <f t="shared" si="162"/>
        <v>#NUM!</v>
      </c>
      <c r="BG3511" t="e">
        <f t="shared" si="163"/>
        <v>#NUM!</v>
      </c>
      <c r="BH3511" t="e">
        <f t="shared" si="164"/>
        <v>#NUM!</v>
      </c>
      <c r="BI3511" t="e">
        <f>VLOOKUP(H3511,Sheet2!$A$1:$B$270,2,FALSE)</f>
        <v>#N/A</v>
      </c>
    </row>
    <row r="3512" spans="15:61">
      <c r="O3512" s="57"/>
      <c r="P3512" s="57"/>
      <c r="AP3512" s="57"/>
      <c r="BA3512" s="57"/>
      <c r="BF3512" s="6" t="e">
        <f t="shared" si="162"/>
        <v>#NUM!</v>
      </c>
      <c r="BG3512" t="e">
        <f t="shared" si="163"/>
        <v>#NUM!</v>
      </c>
      <c r="BH3512" t="e">
        <f t="shared" si="164"/>
        <v>#NUM!</v>
      </c>
      <c r="BI3512" t="e">
        <f>VLOOKUP(H3512,Sheet2!$A$1:$B$270,2,FALSE)</f>
        <v>#N/A</v>
      </c>
    </row>
    <row r="3513" spans="15:61">
      <c r="O3513" s="57"/>
      <c r="P3513" s="57"/>
      <c r="AP3513" s="57"/>
      <c r="BA3513" s="57"/>
      <c r="BF3513" s="6" t="e">
        <f t="shared" si="162"/>
        <v>#NUM!</v>
      </c>
      <c r="BG3513" t="e">
        <f t="shared" si="163"/>
        <v>#NUM!</v>
      </c>
      <c r="BH3513" t="e">
        <f t="shared" si="164"/>
        <v>#NUM!</v>
      </c>
      <c r="BI3513" t="e">
        <f>VLOOKUP(H3513,Sheet2!$A$1:$B$270,2,FALSE)</f>
        <v>#N/A</v>
      </c>
    </row>
    <row r="3514" spans="15:61">
      <c r="O3514" s="57"/>
      <c r="P3514" s="57"/>
      <c r="AP3514" s="57"/>
      <c r="BA3514" s="57"/>
      <c r="BF3514" s="6" t="e">
        <f t="shared" si="162"/>
        <v>#NUM!</v>
      </c>
      <c r="BG3514" t="e">
        <f t="shared" si="163"/>
        <v>#NUM!</v>
      </c>
      <c r="BH3514" t="e">
        <f t="shared" si="164"/>
        <v>#NUM!</v>
      </c>
      <c r="BI3514" t="e">
        <f>VLOOKUP(H3514,Sheet2!$A$1:$B$270,2,FALSE)</f>
        <v>#N/A</v>
      </c>
    </row>
    <row r="3515" spans="15:61">
      <c r="O3515" s="57"/>
      <c r="P3515" s="57"/>
      <c r="AO3515" s="57"/>
      <c r="AP3515" s="57"/>
      <c r="BA3515" s="57"/>
      <c r="BF3515" s="6" t="e">
        <f t="shared" si="162"/>
        <v>#NUM!</v>
      </c>
      <c r="BG3515" t="e">
        <f t="shared" si="163"/>
        <v>#NUM!</v>
      </c>
      <c r="BH3515" t="e">
        <f t="shared" si="164"/>
        <v>#NUM!</v>
      </c>
      <c r="BI3515" t="e">
        <f>VLOOKUP(H3515,Sheet2!$A$1:$B$270,2,FALSE)</f>
        <v>#N/A</v>
      </c>
    </row>
    <row r="3516" spans="15:61">
      <c r="O3516" s="57"/>
      <c r="P3516" s="57"/>
      <c r="AP3516" s="57"/>
      <c r="BA3516" s="57"/>
      <c r="BF3516" s="6" t="e">
        <f t="shared" si="162"/>
        <v>#NUM!</v>
      </c>
      <c r="BG3516" t="e">
        <f t="shared" si="163"/>
        <v>#NUM!</v>
      </c>
      <c r="BH3516" t="e">
        <f t="shared" si="164"/>
        <v>#NUM!</v>
      </c>
      <c r="BI3516" t="e">
        <f>VLOOKUP(H3516,Sheet2!$A$1:$B$270,2,FALSE)</f>
        <v>#N/A</v>
      </c>
    </row>
    <row r="3517" spans="15:61">
      <c r="O3517" s="57"/>
      <c r="P3517" s="57"/>
      <c r="AO3517" s="57"/>
      <c r="BA3517" s="57"/>
      <c r="BF3517" s="6" t="e">
        <f t="shared" si="162"/>
        <v>#NUM!</v>
      </c>
      <c r="BG3517" t="e">
        <f t="shared" si="163"/>
        <v>#NUM!</v>
      </c>
      <c r="BH3517" t="e">
        <f t="shared" si="164"/>
        <v>#NUM!</v>
      </c>
      <c r="BI3517" t="e">
        <f>VLOOKUP(H3517,Sheet2!$A$1:$B$270,2,FALSE)</f>
        <v>#N/A</v>
      </c>
    </row>
    <row r="3518" spans="15:61">
      <c r="O3518" s="57"/>
      <c r="P3518" s="57"/>
      <c r="AP3518" s="57"/>
      <c r="BA3518" s="57"/>
      <c r="BF3518" s="6" t="e">
        <f t="shared" si="162"/>
        <v>#NUM!</v>
      </c>
      <c r="BG3518" t="e">
        <f t="shared" si="163"/>
        <v>#NUM!</v>
      </c>
      <c r="BH3518" t="e">
        <f t="shared" si="164"/>
        <v>#NUM!</v>
      </c>
      <c r="BI3518" t="e">
        <f>VLOOKUP(H3518,Sheet2!$A$1:$B$270,2,FALSE)</f>
        <v>#N/A</v>
      </c>
    </row>
    <row r="3519" spans="15:61">
      <c r="O3519" s="57"/>
      <c r="P3519" s="57"/>
      <c r="AP3519" s="57"/>
      <c r="BA3519" s="57"/>
      <c r="BF3519" s="6" t="e">
        <f t="shared" si="162"/>
        <v>#NUM!</v>
      </c>
      <c r="BG3519" t="e">
        <f t="shared" si="163"/>
        <v>#NUM!</v>
      </c>
      <c r="BH3519" t="e">
        <f t="shared" si="164"/>
        <v>#NUM!</v>
      </c>
      <c r="BI3519" t="e">
        <f>VLOOKUP(H3519,Sheet2!$A$1:$B$270,2,FALSE)</f>
        <v>#N/A</v>
      </c>
    </row>
    <row r="3520" spans="15:61">
      <c r="O3520" s="57"/>
      <c r="P3520" s="57"/>
      <c r="AP3520" s="57"/>
      <c r="BA3520" s="57"/>
      <c r="BF3520" s="6" t="e">
        <f t="shared" si="162"/>
        <v>#NUM!</v>
      </c>
      <c r="BG3520" t="e">
        <f t="shared" si="163"/>
        <v>#NUM!</v>
      </c>
      <c r="BH3520" t="e">
        <f t="shared" si="164"/>
        <v>#NUM!</v>
      </c>
      <c r="BI3520" t="e">
        <f>VLOOKUP(H3520,Sheet2!$A$1:$B$270,2,FALSE)</f>
        <v>#N/A</v>
      </c>
    </row>
    <row r="3521" spans="15:61">
      <c r="O3521" s="57"/>
      <c r="P3521" s="57"/>
      <c r="AP3521" s="57"/>
      <c r="BA3521" s="57"/>
      <c r="BF3521" s="6" t="e">
        <f t="shared" si="162"/>
        <v>#NUM!</v>
      </c>
      <c r="BG3521" t="e">
        <f t="shared" si="163"/>
        <v>#NUM!</v>
      </c>
      <c r="BH3521" t="e">
        <f t="shared" si="164"/>
        <v>#NUM!</v>
      </c>
      <c r="BI3521" t="e">
        <f>VLOOKUP(H3521,Sheet2!$A$1:$B$270,2,FALSE)</f>
        <v>#N/A</v>
      </c>
    </row>
    <row r="3522" spans="15:61">
      <c r="O3522" s="57"/>
      <c r="P3522" s="57"/>
      <c r="AO3522" s="57"/>
      <c r="BF3522" s="6" t="e">
        <f t="shared" si="162"/>
        <v>#NUM!</v>
      </c>
      <c r="BG3522" t="e">
        <f t="shared" si="163"/>
        <v>#NUM!</v>
      </c>
      <c r="BH3522" t="e">
        <f t="shared" si="164"/>
        <v>#NUM!</v>
      </c>
      <c r="BI3522" t="e">
        <f>VLOOKUP(H3522,Sheet2!$A$1:$B$270,2,FALSE)</f>
        <v>#N/A</v>
      </c>
    </row>
    <row r="3523" spans="15:61">
      <c r="O3523" s="57"/>
      <c r="P3523" s="57"/>
      <c r="AP3523" s="57"/>
      <c r="BA3523" s="57"/>
      <c r="BF3523" s="6" t="e">
        <f t="shared" ref="BF3523:BF3586" si="165">DATE(BC3523,BD3523,BE3523)</f>
        <v>#NUM!</v>
      </c>
      <c r="BG3523" t="e">
        <f t="shared" ref="BG3523:BG3586" si="166">BF3523-BA3523</f>
        <v>#NUM!</v>
      </c>
      <c r="BH3523" t="e">
        <f t="shared" ref="BH3523:BH3586" si="167">IF(BG3523=1,"COMPLY",IF(BG3523&lt;1,"COMPLY","NOT COMPLY"))</f>
        <v>#NUM!</v>
      </c>
      <c r="BI3523" t="e">
        <f>VLOOKUP(H3523,Sheet2!$A$1:$B$270,2,FALSE)</f>
        <v>#N/A</v>
      </c>
    </row>
    <row r="3524" spans="15:61">
      <c r="O3524" s="57"/>
      <c r="P3524" s="57"/>
      <c r="BA3524" s="57"/>
      <c r="BF3524" s="6" t="e">
        <f t="shared" si="165"/>
        <v>#NUM!</v>
      </c>
      <c r="BG3524" t="e">
        <f t="shared" si="166"/>
        <v>#NUM!</v>
      </c>
      <c r="BH3524" t="e">
        <f t="shared" si="167"/>
        <v>#NUM!</v>
      </c>
      <c r="BI3524" t="e">
        <f>VLOOKUP(H3524,Sheet2!$A$1:$B$270,2,FALSE)</f>
        <v>#N/A</v>
      </c>
    </row>
    <row r="3525" spans="15:61">
      <c r="O3525" s="57"/>
      <c r="P3525" s="57"/>
      <c r="AP3525" s="57"/>
      <c r="BA3525" s="57"/>
      <c r="BF3525" s="6" t="e">
        <f t="shared" si="165"/>
        <v>#NUM!</v>
      </c>
      <c r="BG3525" t="e">
        <f t="shared" si="166"/>
        <v>#NUM!</v>
      </c>
      <c r="BH3525" t="e">
        <f t="shared" si="167"/>
        <v>#NUM!</v>
      </c>
      <c r="BI3525" t="e">
        <f>VLOOKUP(H3525,Sheet2!$A$1:$B$270,2,FALSE)</f>
        <v>#N/A</v>
      </c>
    </row>
    <row r="3526" spans="15:61">
      <c r="O3526" s="57"/>
      <c r="P3526" s="57"/>
      <c r="AO3526" s="57"/>
      <c r="AP3526" s="57"/>
      <c r="BA3526" s="57"/>
      <c r="BF3526" s="6" t="e">
        <f t="shared" si="165"/>
        <v>#NUM!</v>
      </c>
      <c r="BG3526" t="e">
        <f t="shared" si="166"/>
        <v>#NUM!</v>
      </c>
      <c r="BH3526" t="e">
        <f t="shared" si="167"/>
        <v>#NUM!</v>
      </c>
      <c r="BI3526" t="e">
        <f>VLOOKUP(H3526,Sheet2!$A$1:$B$270,2,FALSE)</f>
        <v>#N/A</v>
      </c>
    </row>
    <row r="3527" spans="15:61">
      <c r="O3527" s="57"/>
      <c r="P3527" s="57"/>
      <c r="AP3527" s="57"/>
      <c r="BA3527" s="57"/>
      <c r="BF3527" s="6" t="e">
        <f t="shared" si="165"/>
        <v>#NUM!</v>
      </c>
      <c r="BG3527" t="e">
        <f t="shared" si="166"/>
        <v>#NUM!</v>
      </c>
      <c r="BH3527" t="e">
        <f t="shared" si="167"/>
        <v>#NUM!</v>
      </c>
      <c r="BI3527" t="e">
        <f>VLOOKUP(H3527,Sheet2!$A$1:$B$270,2,FALSE)</f>
        <v>#N/A</v>
      </c>
    </row>
    <row r="3528" spans="15:61">
      <c r="O3528" s="57"/>
      <c r="P3528" s="57"/>
      <c r="AP3528" s="57"/>
      <c r="BA3528" s="57"/>
      <c r="BF3528" s="6" t="e">
        <f t="shared" si="165"/>
        <v>#NUM!</v>
      </c>
      <c r="BG3528" t="e">
        <f t="shared" si="166"/>
        <v>#NUM!</v>
      </c>
      <c r="BH3528" t="e">
        <f t="shared" si="167"/>
        <v>#NUM!</v>
      </c>
      <c r="BI3528" t="e">
        <f>VLOOKUP(H3528,Sheet2!$A$1:$B$270,2,FALSE)</f>
        <v>#N/A</v>
      </c>
    </row>
    <row r="3529" spans="15:61">
      <c r="O3529" s="57"/>
      <c r="P3529" s="57"/>
      <c r="AO3529" s="57"/>
      <c r="AP3529" s="57"/>
      <c r="BA3529" s="57"/>
      <c r="BF3529" s="6" t="e">
        <f t="shared" si="165"/>
        <v>#NUM!</v>
      </c>
      <c r="BG3529" t="e">
        <f t="shared" si="166"/>
        <v>#NUM!</v>
      </c>
      <c r="BH3529" t="e">
        <f t="shared" si="167"/>
        <v>#NUM!</v>
      </c>
      <c r="BI3529" t="e">
        <f>VLOOKUP(H3529,Sheet2!$A$1:$B$270,2,FALSE)</f>
        <v>#N/A</v>
      </c>
    </row>
    <row r="3530" spans="15:61">
      <c r="O3530" s="57"/>
      <c r="P3530" s="57"/>
      <c r="AO3530" s="57"/>
      <c r="AP3530" s="57"/>
      <c r="BA3530" s="57"/>
      <c r="BF3530" s="6" t="e">
        <f t="shared" si="165"/>
        <v>#NUM!</v>
      </c>
      <c r="BG3530" t="e">
        <f t="shared" si="166"/>
        <v>#NUM!</v>
      </c>
      <c r="BH3530" t="e">
        <f t="shared" si="167"/>
        <v>#NUM!</v>
      </c>
      <c r="BI3530" t="e">
        <f>VLOOKUP(H3530,Sheet2!$A$1:$B$270,2,FALSE)</f>
        <v>#N/A</v>
      </c>
    </row>
    <row r="3531" spans="15:61">
      <c r="O3531" s="57"/>
      <c r="P3531" s="57"/>
      <c r="AP3531" s="57"/>
      <c r="BA3531" s="57"/>
      <c r="BF3531" s="6" t="e">
        <f t="shared" si="165"/>
        <v>#NUM!</v>
      </c>
      <c r="BG3531" t="e">
        <f t="shared" si="166"/>
        <v>#NUM!</v>
      </c>
      <c r="BH3531" t="e">
        <f t="shared" si="167"/>
        <v>#NUM!</v>
      </c>
      <c r="BI3531" t="e">
        <f>VLOOKUP(H3531,Sheet2!$A$1:$B$270,2,FALSE)</f>
        <v>#N/A</v>
      </c>
    </row>
    <row r="3532" spans="15:61">
      <c r="O3532" s="57"/>
      <c r="P3532" s="57"/>
      <c r="BA3532" s="57"/>
      <c r="BF3532" s="6" t="e">
        <f t="shared" si="165"/>
        <v>#NUM!</v>
      </c>
      <c r="BG3532" t="e">
        <f t="shared" si="166"/>
        <v>#NUM!</v>
      </c>
      <c r="BH3532" t="e">
        <f t="shared" si="167"/>
        <v>#NUM!</v>
      </c>
      <c r="BI3532" t="e">
        <f>VLOOKUP(H3532,Sheet2!$A$1:$B$270,2,FALSE)</f>
        <v>#N/A</v>
      </c>
    </row>
    <row r="3533" spans="15:61">
      <c r="O3533" s="57"/>
      <c r="P3533" s="57"/>
      <c r="AO3533" s="57"/>
      <c r="AP3533" s="57"/>
      <c r="BA3533" s="57"/>
      <c r="BF3533" s="6" t="e">
        <f t="shared" si="165"/>
        <v>#NUM!</v>
      </c>
      <c r="BG3533" t="e">
        <f t="shared" si="166"/>
        <v>#NUM!</v>
      </c>
      <c r="BH3533" t="e">
        <f t="shared" si="167"/>
        <v>#NUM!</v>
      </c>
      <c r="BI3533" t="e">
        <f>VLOOKUP(H3533,Sheet2!$A$1:$B$270,2,FALSE)</f>
        <v>#N/A</v>
      </c>
    </row>
    <row r="3534" spans="15:61">
      <c r="O3534" s="57"/>
      <c r="P3534" s="57"/>
      <c r="AO3534" s="57"/>
      <c r="AP3534" s="57"/>
      <c r="BA3534" s="57"/>
      <c r="BF3534" s="6" t="e">
        <f t="shared" si="165"/>
        <v>#NUM!</v>
      </c>
      <c r="BG3534" t="e">
        <f t="shared" si="166"/>
        <v>#NUM!</v>
      </c>
      <c r="BH3534" t="e">
        <f t="shared" si="167"/>
        <v>#NUM!</v>
      </c>
      <c r="BI3534" t="e">
        <f>VLOOKUP(H3534,Sheet2!$A$1:$B$270,2,FALSE)</f>
        <v>#N/A</v>
      </c>
    </row>
    <row r="3535" spans="15:61">
      <c r="O3535" s="57"/>
      <c r="P3535" s="57"/>
      <c r="AO3535" s="57"/>
      <c r="AP3535" s="57"/>
      <c r="BA3535" s="57"/>
      <c r="BF3535" s="6" t="e">
        <f t="shared" si="165"/>
        <v>#NUM!</v>
      </c>
      <c r="BG3535" t="e">
        <f t="shared" si="166"/>
        <v>#NUM!</v>
      </c>
      <c r="BH3535" t="e">
        <f t="shared" si="167"/>
        <v>#NUM!</v>
      </c>
      <c r="BI3535" t="e">
        <f>VLOOKUP(H3535,Sheet2!$A$1:$B$270,2,FALSE)</f>
        <v>#N/A</v>
      </c>
    </row>
    <row r="3536" spans="15:61">
      <c r="O3536" s="57"/>
      <c r="P3536" s="57"/>
      <c r="AP3536" s="57"/>
      <c r="BA3536" s="57"/>
      <c r="BF3536" s="6" t="e">
        <f t="shared" si="165"/>
        <v>#NUM!</v>
      </c>
      <c r="BG3536" t="e">
        <f t="shared" si="166"/>
        <v>#NUM!</v>
      </c>
      <c r="BH3536" t="e">
        <f t="shared" si="167"/>
        <v>#NUM!</v>
      </c>
      <c r="BI3536" t="e">
        <f>VLOOKUP(H3536,Sheet2!$A$1:$B$270,2,FALSE)</f>
        <v>#N/A</v>
      </c>
    </row>
    <row r="3537" spans="15:61">
      <c r="O3537" s="57"/>
      <c r="P3537" s="57"/>
      <c r="AP3537" s="57"/>
      <c r="BA3537" s="57"/>
      <c r="BF3537" s="6" t="e">
        <f t="shared" si="165"/>
        <v>#NUM!</v>
      </c>
      <c r="BG3537" t="e">
        <f t="shared" si="166"/>
        <v>#NUM!</v>
      </c>
      <c r="BH3537" t="e">
        <f t="shared" si="167"/>
        <v>#NUM!</v>
      </c>
      <c r="BI3537" t="e">
        <f>VLOOKUP(H3537,Sheet2!$A$1:$B$270,2,FALSE)</f>
        <v>#N/A</v>
      </c>
    </row>
    <row r="3538" spans="15:61">
      <c r="O3538" s="57"/>
      <c r="P3538" s="57"/>
      <c r="BA3538" s="57"/>
      <c r="BF3538" s="6" t="e">
        <f t="shared" si="165"/>
        <v>#NUM!</v>
      </c>
      <c r="BG3538" t="e">
        <f t="shared" si="166"/>
        <v>#NUM!</v>
      </c>
      <c r="BH3538" t="e">
        <f t="shared" si="167"/>
        <v>#NUM!</v>
      </c>
      <c r="BI3538" t="e">
        <f>VLOOKUP(H3538,Sheet2!$A$1:$B$270,2,FALSE)</f>
        <v>#N/A</v>
      </c>
    </row>
    <row r="3539" spans="15:61">
      <c r="O3539" s="57"/>
      <c r="P3539" s="57"/>
      <c r="AO3539" s="57"/>
      <c r="AP3539" s="57"/>
      <c r="BA3539" s="57"/>
      <c r="BF3539" s="6" t="e">
        <f t="shared" si="165"/>
        <v>#NUM!</v>
      </c>
      <c r="BG3539" t="e">
        <f t="shared" si="166"/>
        <v>#NUM!</v>
      </c>
      <c r="BH3539" t="e">
        <f t="shared" si="167"/>
        <v>#NUM!</v>
      </c>
      <c r="BI3539" t="e">
        <f>VLOOKUP(H3539,Sheet2!$A$1:$B$270,2,FALSE)</f>
        <v>#N/A</v>
      </c>
    </row>
    <row r="3540" spans="15:61">
      <c r="O3540" s="57"/>
      <c r="P3540" s="57"/>
      <c r="AP3540" s="57"/>
      <c r="BA3540" s="57"/>
      <c r="BF3540" s="6" t="e">
        <f t="shared" si="165"/>
        <v>#NUM!</v>
      </c>
      <c r="BG3540" t="e">
        <f t="shared" si="166"/>
        <v>#NUM!</v>
      </c>
      <c r="BH3540" t="e">
        <f t="shared" si="167"/>
        <v>#NUM!</v>
      </c>
      <c r="BI3540" t="e">
        <f>VLOOKUP(H3540,Sheet2!$A$1:$B$270,2,FALSE)</f>
        <v>#N/A</v>
      </c>
    </row>
    <row r="3541" spans="15:61">
      <c r="O3541" s="57"/>
      <c r="P3541" s="57"/>
      <c r="AO3541" s="57"/>
      <c r="AP3541" s="57"/>
      <c r="BA3541" s="57"/>
      <c r="BF3541" s="6" t="e">
        <f t="shared" si="165"/>
        <v>#NUM!</v>
      </c>
      <c r="BG3541" t="e">
        <f t="shared" si="166"/>
        <v>#NUM!</v>
      </c>
      <c r="BH3541" t="e">
        <f t="shared" si="167"/>
        <v>#NUM!</v>
      </c>
      <c r="BI3541" t="e">
        <f>VLOOKUP(H3541,Sheet2!$A$1:$B$270,2,FALSE)</f>
        <v>#N/A</v>
      </c>
    </row>
    <row r="3542" spans="15:61">
      <c r="O3542" s="57"/>
      <c r="P3542" s="57"/>
      <c r="AO3542" s="57"/>
      <c r="BA3542" s="57"/>
      <c r="BF3542" s="6" t="e">
        <f t="shared" si="165"/>
        <v>#NUM!</v>
      </c>
      <c r="BG3542" t="e">
        <f t="shared" si="166"/>
        <v>#NUM!</v>
      </c>
      <c r="BH3542" t="e">
        <f t="shared" si="167"/>
        <v>#NUM!</v>
      </c>
      <c r="BI3542" t="e">
        <f>VLOOKUP(H3542,Sheet2!$A$1:$B$270,2,FALSE)</f>
        <v>#N/A</v>
      </c>
    </row>
    <row r="3543" spans="15:61">
      <c r="O3543" s="57"/>
      <c r="P3543" s="57"/>
      <c r="AP3543" s="57"/>
      <c r="BA3543" s="57"/>
      <c r="BF3543" s="6" t="e">
        <f t="shared" si="165"/>
        <v>#NUM!</v>
      </c>
      <c r="BG3543" t="e">
        <f t="shared" si="166"/>
        <v>#NUM!</v>
      </c>
      <c r="BH3543" t="e">
        <f t="shared" si="167"/>
        <v>#NUM!</v>
      </c>
      <c r="BI3543" t="e">
        <f>VLOOKUP(H3543,Sheet2!$A$1:$B$270,2,FALSE)</f>
        <v>#N/A</v>
      </c>
    </row>
    <row r="3544" spans="15:61">
      <c r="O3544" s="57"/>
      <c r="P3544" s="57"/>
      <c r="AO3544" s="57"/>
      <c r="AP3544" s="57"/>
      <c r="BA3544" s="57"/>
      <c r="BF3544" s="6" t="e">
        <f t="shared" si="165"/>
        <v>#NUM!</v>
      </c>
      <c r="BG3544" t="e">
        <f t="shared" si="166"/>
        <v>#NUM!</v>
      </c>
      <c r="BH3544" t="e">
        <f t="shared" si="167"/>
        <v>#NUM!</v>
      </c>
      <c r="BI3544" t="e">
        <f>VLOOKUP(H3544,Sheet2!$A$1:$B$270,2,FALSE)</f>
        <v>#N/A</v>
      </c>
    </row>
    <row r="3545" spans="15:61">
      <c r="O3545" s="57"/>
      <c r="P3545" s="57"/>
      <c r="AP3545" s="57"/>
      <c r="BA3545" s="57"/>
      <c r="BF3545" s="6" t="e">
        <f t="shared" si="165"/>
        <v>#NUM!</v>
      </c>
      <c r="BG3545" t="e">
        <f t="shared" si="166"/>
        <v>#NUM!</v>
      </c>
      <c r="BH3545" t="e">
        <f t="shared" si="167"/>
        <v>#NUM!</v>
      </c>
      <c r="BI3545" t="e">
        <f>VLOOKUP(H3545,Sheet2!$A$1:$B$270,2,FALSE)</f>
        <v>#N/A</v>
      </c>
    </row>
    <row r="3546" spans="15:61">
      <c r="O3546" s="57"/>
      <c r="P3546" s="57"/>
      <c r="AP3546" s="57"/>
      <c r="BA3546" s="57"/>
      <c r="BF3546" s="6" t="e">
        <f t="shared" si="165"/>
        <v>#NUM!</v>
      </c>
      <c r="BG3546" t="e">
        <f t="shared" si="166"/>
        <v>#NUM!</v>
      </c>
      <c r="BH3546" t="e">
        <f t="shared" si="167"/>
        <v>#NUM!</v>
      </c>
      <c r="BI3546" t="e">
        <f>VLOOKUP(H3546,Sheet2!$A$1:$B$270,2,FALSE)</f>
        <v>#N/A</v>
      </c>
    </row>
    <row r="3547" spans="15:61">
      <c r="O3547" s="57"/>
      <c r="P3547" s="57"/>
      <c r="AP3547" s="57"/>
      <c r="BA3547" s="57"/>
      <c r="BF3547" s="6" t="e">
        <f t="shared" si="165"/>
        <v>#NUM!</v>
      </c>
      <c r="BG3547" t="e">
        <f t="shared" si="166"/>
        <v>#NUM!</v>
      </c>
      <c r="BH3547" t="e">
        <f t="shared" si="167"/>
        <v>#NUM!</v>
      </c>
      <c r="BI3547" t="e">
        <f>VLOOKUP(H3547,Sheet2!$A$1:$B$270,2,FALSE)</f>
        <v>#N/A</v>
      </c>
    </row>
    <row r="3548" spans="15:61">
      <c r="O3548" s="57"/>
      <c r="P3548" s="57"/>
      <c r="BA3548" s="57"/>
      <c r="BF3548" s="6" t="e">
        <f t="shared" si="165"/>
        <v>#NUM!</v>
      </c>
      <c r="BG3548" t="e">
        <f t="shared" si="166"/>
        <v>#NUM!</v>
      </c>
      <c r="BH3548" t="e">
        <f t="shared" si="167"/>
        <v>#NUM!</v>
      </c>
      <c r="BI3548" t="e">
        <f>VLOOKUP(H3548,Sheet2!$A$1:$B$270,2,FALSE)</f>
        <v>#N/A</v>
      </c>
    </row>
    <row r="3549" spans="15:61">
      <c r="O3549" s="57"/>
      <c r="P3549" s="57"/>
      <c r="AP3549" s="57"/>
      <c r="BA3549" s="57"/>
      <c r="BF3549" s="6" t="e">
        <f t="shared" si="165"/>
        <v>#NUM!</v>
      </c>
      <c r="BG3549" t="e">
        <f t="shared" si="166"/>
        <v>#NUM!</v>
      </c>
      <c r="BH3549" t="e">
        <f t="shared" si="167"/>
        <v>#NUM!</v>
      </c>
      <c r="BI3549" t="e">
        <f>VLOOKUP(H3549,Sheet2!$A$1:$B$270,2,FALSE)</f>
        <v>#N/A</v>
      </c>
    </row>
    <row r="3550" spans="15:61">
      <c r="O3550" s="57"/>
      <c r="P3550" s="57"/>
      <c r="BF3550" s="6" t="e">
        <f t="shared" si="165"/>
        <v>#NUM!</v>
      </c>
      <c r="BG3550" t="e">
        <f t="shared" si="166"/>
        <v>#NUM!</v>
      </c>
      <c r="BH3550" t="e">
        <f t="shared" si="167"/>
        <v>#NUM!</v>
      </c>
      <c r="BI3550" t="e">
        <f>VLOOKUP(H3550,Sheet2!$A$1:$B$270,2,FALSE)</f>
        <v>#N/A</v>
      </c>
    </row>
    <row r="3551" spans="15:61">
      <c r="O3551" s="57"/>
      <c r="P3551" s="57"/>
      <c r="AP3551" s="57"/>
      <c r="BA3551" s="57"/>
      <c r="BF3551" s="6" t="e">
        <f t="shared" si="165"/>
        <v>#NUM!</v>
      </c>
      <c r="BG3551" t="e">
        <f t="shared" si="166"/>
        <v>#NUM!</v>
      </c>
      <c r="BH3551" t="e">
        <f t="shared" si="167"/>
        <v>#NUM!</v>
      </c>
      <c r="BI3551" t="e">
        <f>VLOOKUP(H3551,Sheet2!$A$1:$B$270,2,FALSE)</f>
        <v>#N/A</v>
      </c>
    </row>
    <row r="3552" spans="15:61">
      <c r="O3552" s="57"/>
      <c r="P3552" s="57"/>
      <c r="AP3552" s="57"/>
      <c r="BA3552" s="57"/>
      <c r="BF3552" s="6" t="e">
        <f t="shared" si="165"/>
        <v>#NUM!</v>
      </c>
      <c r="BG3552" t="e">
        <f t="shared" si="166"/>
        <v>#NUM!</v>
      </c>
      <c r="BH3552" t="e">
        <f t="shared" si="167"/>
        <v>#NUM!</v>
      </c>
      <c r="BI3552" t="e">
        <f>VLOOKUP(H3552,Sheet2!$A$1:$B$270,2,FALSE)</f>
        <v>#N/A</v>
      </c>
    </row>
    <row r="3553" spans="15:61">
      <c r="O3553" s="57"/>
      <c r="P3553" s="57"/>
      <c r="AP3553" s="57"/>
      <c r="BA3553" s="57"/>
      <c r="BF3553" s="6" t="e">
        <f t="shared" si="165"/>
        <v>#NUM!</v>
      </c>
      <c r="BG3553" t="e">
        <f t="shared" si="166"/>
        <v>#NUM!</v>
      </c>
      <c r="BH3553" t="e">
        <f t="shared" si="167"/>
        <v>#NUM!</v>
      </c>
      <c r="BI3553" t="e">
        <f>VLOOKUP(H3553,Sheet2!$A$1:$B$270,2,FALSE)</f>
        <v>#N/A</v>
      </c>
    </row>
    <row r="3554" spans="15:61">
      <c r="O3554" s="57"/>
      <c r="P3554" s="57"/>
      <c r="AP3554" s="57"/>
      <c r="BA3554" s="57"/>
      <c r="BF3554" s="6" t="e">
        <f t="shared" si="165"/>
        <v>#NUM!</v>
      </c>
      <c r="BG3554" t="e">
        <f t="shared" si="166"/>
        <v>#NUM!</v>
      </c>
      <c r="BH3554" t="e">
        <f t="shared" si="167"/>
        <v>#NUM!</v>
      </c>
      <c r="BI3554" t="e">
        <f>VLOOKUP(H3554,Sheet2!$A$1:$B$270,2,FALSE)</f>
        <v>#N/A</v>
      </c>
    </row>
    <row r="3555" spans="15:61">
      <c r="O3555" s="57"/>
      <c r="P3555" s="57"/>
      <c r="AP3555" s="57"/>
      <c r="BA3555" s="57"/>
      <c r="BF3555" s="6" t="e">
        <f t="shared" si="165"/>
        <v>#NUM!</v>
      </c>
      <c r="BG3555" t="e">
        <f t="shared" si="166"/>
        <v>#NUM!</v>
      </c>
      <c r="BH3555" t="e">
        <f t="shared" si="167"/>
        <v>#NUM!</v>
      </c>
      <c r="BI3555" t="e">
        <f>VLOOKUP(H3555,Sheet2!$A$1:$B$270,2,FALSE)</f>
        <v>#N/A</v>
      </c>
    </row>
    <row r="3556" spans="15:61">
      <c r="O3556" s="57"/>
      <c r="P3556" s="57"/>
      <c r="AP3556" s="57"/>
      <c r="BA3556" s="57"/>
      <c r="BF3556" s="6" t="e">
        <f t="shared" si="165"/>
        <v>#NUM!</v>
      </c>
      <c r="BG3556" t="e">
        <f t="shared" si="166"/>
        <v>#NUM!</v>
      </c>
      <c r="BH3556" t="e">
        <f t="shared" si="167"/>
        <v>#NUM!</v>
      </c>
      <c r="BI3556" t="e">
        <f>VLOOKUP(H3556,Sheet2!$A$1:$B$270,2,FALSE)</f>
        <v>#N/A</v>
      </c>
    </row>
    <row r="3557" spans="15:61">
      <c r="O3557" s="57"/>
      <c r="P3557" s="57"/>
      <c r="BA3557" s="57"/>
      <c r="BF3557" s="6" t="e">
        <f t="shared" si="165"/>
        <v>#NUM!</v>
      </c>
      <c r="BG3557" t="e">
        <f t="shared" si="166"/>
        <v>#NUM!</v>
      </c>
      <c r="BH3557" t="e">
        <f t="shared" si="167"/>
        <v>#NUM!</v>
      </c>
      <c r="BI3557" t="e">
        <f>VLOOKUP(H3557,Sheet2!$A$1:$B$270,2,FALSE)</f>
        <v>#N/A</v>
      </c>
    </row>
    <row r="3558" spans="15:61">
      <c r="O3558" s="57"/>
      <c r="P3558" s="57"/>
      <c r="AO3558" s="57"/>
      <c r="AP3558" s="57"/>
      <c r="BA3558" s="57"/>
      <c r="BF3558" s="6" t="e">
        <f t="shared" si="165"/>
        <v>#NUM!</v>
      </c>
      <c r="BG3558" t="e">
        <f t="shared" si="166"/>
        <v>#NUM!</v>
      </c>
      <c r="BH3558" t="e">
        <f t="shared" si="167"/>
        <v>#NUM!</v>
      </c>
      <c r="BI3558" t="e">
        <f>VLOOKUP(H3558,Sheet2!$A$1:$B$270,2,FALSE)</f>
        <v>#N/A</v>
      </c>
    </row>
    <row r="3559" spans="15:61">
      <c r="O3559" s="57"/>
      <c r="P3559" s="57"/>
      <c r="AP3559" s="57"/>
      <c r="BA3559" s="57"/>
      <c r="BF3559" s="6" t="e">
        <f t="shared" si="165"/>
        <v>#NUM!</v>
      </c>
      <c r="BG3559" t="e">
        <f t="shared" si="166"/>
        <v>#NUM!</v>
      </c>
      <c r="BH3559" t="e">
        <f t="shared" si="167"/>
        <v>#NUM!</v>
      </c>
      <c r="BI3559" t="e">
        <f>VLOOKUP(H3559,Sheet2!$A$1:$B$270,2,FALSE)</f>
        <v>#N/A</v>
      </c>
    </row>
    <row r="3560" spans="15:61">
      <c r="O3560" s="57"/>
      <c r="P3560" s="57"/>
      <c r="AO3560" s="57"/>
      <c r="AP3560" s="57"/>
      <c r="BA3560" s="57"/>
      <c r="BF3560" s="6" t="e">
        <f t="shared" si="165"/>
        <v>#NUM!</v>
      </c>
      <c r="BG3560" t="e">
        <f t="shared" si="166"/>
        <v>#NUM!</v>
      </c>
      <c r="BH3560" t="e">
        <f t="shared" si="167"/>
        <v>#NUM!</v>
      </c>
      <c r="BI3560" t="e">
        <f>VLOOKUP(H3560,Sheet2!$A$1:$B$270,2,FALSE)</f>
        <v>#N/A</v>
      </c>
    </row>
    <row r="3561" spans="15:61">
      <c r="O3561" s="57"/>
      <c r="P3561" s="57"/>
      <c r="AP3561" s="57"/>
      <c r="BA3561" s="57"/>
      <c r="BF3561" s="6" t="e">
        <f t="shared" si="165"/>
        <v>#NUM!</v>
      </c>
      <c r="BG3561" t="e">
        <f t="shared" si="166"/>
        <v>#NUM!</v>
      </c>
      <c r="BH3561" t="e">
        <f t="shared" si="167"/>
        <v>#NUM!</v>
      </c>
      <c r="BI3561" t="e">
        <f>VLOOKUP(H3561,Sheet2!$A$1:$B$270,2,FALSE)</f>
        <v>#N/A</v>
      </c>
    </row>
    <row r="3562" spans="15:61">
      <c r="O3562" s="57"/>
      <c r="P3562" s="57"/>
      <c r="AP3562" s="57"/>
      <c r="BA3562" s="57"/>
      <c r="BF3562" s="6" t="e">
        <f t="shared" si="165"/>
        <v>#NUM!</v>
      </c>
      <c r="BG3562" t="e">
        <f t="shared" si="166"/>
        <v>#NUM!</v>
      </c>
      <c r="BH3562" t="e">
        <f t="shared" si="167"/>
        <v>#NUM!</v>
      </c>
      <c r="BI3562" t="e">
        <f>VLOOKUP(H3562,Sheet2!$A$1:$B$270,2,FALSE)</f>
        <v>#N/A</v>
      </c>
    </row>
    <row r="3563" spans="15:61">
      <c r="O3563" s="57"/>
      <c r="P3563" s="57"/>
      <c r="AP3563" s="57"/>
      <c r="BA3563" s="57"/>
      <c r="BF3563" s="6" t="e">
        <f t="shared" si="165"/>
        <v>#NUM!</v>
      </c>
      <c r="BG3563" t="e">
        <f t="shared" si="166"/>
        <v>#NUM!</v>
      </c>
      <c r="BH3563" t="e">
        <f t="shared" si="167"/>
        <v>#NUM!</v>
      </c>
      <c r="BI3563" t="e">
        <f>VLOOKUP(H3563,Sheet2!$A$1:$B$270,2,FALSE)</f>
        <v>#N/A</v>
      </c>
    </row>
    <row r="3564" spans="15:61">
      <c r="O3564" s="57"/>
      <c r="P3564" s="57"/>
      <c r="AP3564" s="57"/>
      <c r="BA3564" s="57"/>
      <c r="BF3564" s="6" t="e">
        <f t="shared" si="165"/>
        <v>#NUM!</v>
      </c>
      <c r="BG3564" t="e">
        <f t="shared" si="166"/>
        <v>#NUM!</v>
      </c>
      <c r="BH3564" t="e">
        <f t="shared" si="167"/>
        <v>#NUM!</v>
      </c>
      <c r="BI3564" t="e">
        <f>VLOOKUP(H3564,Sheet2!$A$1:$B$270,2,FALSE)</f>
        <v>#N/A</v>
      </c>
    </row>
    <row r="3565" spans="15:61">
      <c r="O3565" s="57"/>
      <c r="P3565" s="57"/>
      <c r="AO3565" s="57"/>
      <c r="AP3565" s="57"/>
      <c r="BA3565" s="57"/>
      <c r="BF3565" s="6" t="e">
        <f t="shared" si="165"/>
        <v>#NUM!</v>
      </c>
      <c r="BG3565" t="e">
        <f t="shared" si="166"/>
        <v>#NUM!</v>
      </c>
      <c r="BH3565" t="e">
        <f t="shared" si="167"/>
        <v>#NUM!</v>
      </c>
      <c r="BI3565" t="e">
        <f>VLOOKUP(H3565,Sheet2!$A$1:$B$270,2,FALSE)</f>
        <v>#N/A</v>
      </c>
    </row>
    <row r="3566" spans="15:61">
      <c r="O3566" s="57"/>
      <c r="P3566" s="57"/>
      <c r="AP3566" s="57"/>
      <c r="BA3566" s="57"/>
      <c r="BF3566" s="6" t="e">
        <f t="shared" si="165"/>
        <v>#NUM!</v>
      </c>
      <c r="BG3566" t="e">
        <f t="shared" si="166"/>
        <v>#NUM!</v>
      </c>
      <c r="BH3566" t="e">
        <f t="shared" si="167"/>
        <v>#NUM!</v>
      </c>
      <c r="BI3566" t="e">
        <f>VLOOKUP(H3566,Sheet2!$A$1:$B$270,2,FALSE)</f>
        <v>#N/A</v>
      </c>
    </row>
    <row r="3567" spans="15:61">
      <c r="O3567" s="57"/>
      <c r="P3567" s="57"/>
      <c r="AP3567" s="57"/>
      <c r="BA3567" s="57"/>
      <c r="BF3567" s="6" t="e">
        <f t="shared" si="165"/>
        <v>#NUM!</v>
      </c>
      <c r="BG3567" t="e">
        <f t="shared" si="166"/>
        <v>#NUM!</v>
      </c>
      <c r="BH3567" t="e">
        <f t="shared" si="167"/>
        <v>#NUM!</v>
      </c>
      <c r="BI3567" t="e">
        <f>VLOOKUP(H3567,Sheet2!$A$1:$B$270,2,FALSE)</f>
        <v>#N/A</v>
      </c>
    </row>
    <row r="3568" spans="15:61">
      <c r="O3568" s="57"/>
      <c r="P3568" s="57"/>
      <c r="AP3568" s="57"/>
      <c r="BA3568" s="57"/>
      <c r="BF3568" s="6" t="e">
        <f t="shared" si="165"/>
        <v>#NUM!</v>
      </c>
      <c r="BG3568" t="e">
        <f t="shared" si="166"/>
        <v>#NUM!</v>
      </c>
      <c r="BH3568" t="e">
        <f t="shared" si="167"/>
        <v>#NUM!</v>
      </c>
      <c r="BI3568" t="e">
        <f>VLOOKUP(H3568,Sheet2!$A$1:$B$270,2,FALSE)</f>
        <v>#N/A</v>
      </c>
    </row>
    <row r="3569" spans="15:61">
      <c r="O3569" s="57"/>
      <c r="P3569" s="57"/>
      <c r="AP3569" s="57"/>
      <c r="BA3569" s="57"/>
      <c r="BF3569" s="6" t="e">
        <f t="shared" si="165"/>
        <v>#NUM!</v>
      </c>
      <c r="BG3569" t="e">
        <f t="shared" si="166"/>
        <v>#NUM!</v>
      </c>
      <c r="BH3569" t="e">
        <f t="shared" si="167"/>
        <v>#NUM!</v>
      </c>
      <c r="BI3569" t="e">
        <f>VLOOKUP(H3569,Sheet2!$A$1:$B$270,2,FALSE)</f>
        <v>#N/A</v>
      </c>
    </row>
    <row r="3570" spans="15:61">
      <c r="O3570" s="57"/>
      <c r="P3570" s="57"/>
      <c r="AP3570" s="57"/>
      <c r="BA3570" s="57"/>
      <c r="BF3570" s="6" t="e">
        <f t="shared" si="165"/>
        <v>#NUM!</v>
      </c>
      <c r="BG3570" t="e">
        <f t="shared" si="166"/>
        <v>#NUM!</v>
      </c>
      <c r="BH3570" t="e">
        <f t="shared" si="167"/>
        <v>#NUM!</v>
      </c>
      <c r="BI3570" t="e">
        <f>VLOOKUP(H3570,Sheet2!$A$1:$B$270,2,FALSE)</f>
        <v>#N/A</v>
      </c>
    </row>
    <row r="3571" spans="15:61">
      <c r="O3571" s="57"/>
      <c r="P3571" s="57"/>
      <c r="AO3571" s="57"/>
      <c r="AP3571" s="57"/>
      <c r="BA3571" s="57"/>
      <c r="BF3571" s="6" t="e">
        <f t="shared" si="165"/>
        <v>#NUM!</v>
      </c>
      <c r="BG3571" t="e">
        <f t="shared" si="166"/>
        <v>#NUM!</v>
      </c>
      <c r="BH3571" t="e">
        <f t="shared" si="167"/>
        <v>#NUM!</v>
      </c>
      <c r="BI3571" t="e">
        <f>VLOOKUP(H3571,Sheet2!$A$1:$B$270,2,FALSE)</f>
        <v>#N/A</v>
      </c>
    </row>
    <row r="3572" spans="15:61">
      <c r="O3572" s="57"/>
      <c r="P3572" s="57"/>
      <c r="BA3572" s="57"/>
      <c r="BF3572" s="6" t="e">
        <f t="shared" si="165"/>
        <v>#NUM!</v>
      </c>
      <c r="BG3572" t="e">
        <f t="shared" si="166"/>
        <v>#NUM!</v>
      </c>
      <c r="BH3572" t="e">
        <f t="shared" si="167"/>
        <v>#NUM!</v>
      </c>
      <c r="BI3572" t="e">
        <f>VLOOKUP(H3572,Sheet2!$A$1:$B$270,2,FALSE)</f>
        <v>#N/A</v>
      </c>
    </row>
    <row r="3573" spans="15:61">
      <c r="O3573" s="57"/>
      <c r="P3573" s="57"/>
      <c r="AP3573" s="57"/>
      <c r="BA3573" s="57"/>
      <c r="BF3573" s="6" t="e">
        <f t="shared" si="165"/>
        <v>#NUM!</v>
      </c>
      <c r="BG3573" t="e">
        <f t="shared" si="166"/>
        <v>#NUM!</v>
      </c>
      <c r="BH3573" t="e">
        <f t="shared" si="167"/>
        <v>#NUM!</v>
      </c>
      <c r="BI3573" t="e">
        <f>VLOOKUP(H3573,Sheet2!$A$1:$B$270,2,FALSE)</f>
        <v>#N/A</v>
      </c>
    </row>
    <row r="3574" spans="15:61">
      <c r="O3574" s="57"/>
      <c r="P3574" s="57"/>
      <c r="AP3574" s="57"/>
      <c r="BA3574" s="57"/>
      <c r="BF3574" s="6" t="e">
        <f t="shared" si="165"/>
        <v>#NUM!</v>
      </c>
      <c r="BG3574" t="e">
        <f t="shared" si="166"/>
        <v>#NUM!</v>
      </c>
      <c r="BH3574" t="e">
        <f t="shared" si="167"/>
        <v>#NUM!</v>
      </c>
      <c r="BI3574" t="e">
        <f>VLOOKUP(H3574,Sheet2!$A$1:$B$270,2,FALSE)</f>
        <v>#N/A</v>
      </c>
    </row>
    <row r="3575" spans="15:61">
      <c r="O3575" s="57"/>
      <c r="P3575" s="57"/>
      <c r="BA3575" s="57"/>
      <c r="BF3575" s="6" t="e">
        <f t="shared" si="165"/>
        <v>#NUM!</v>
      </c>
      <c r="BG3575" t="e">
        <f t="shared" si="166"/>
        <v>#NUM!</v>
      </c>
      <c r="BH3575" t="e">
        <f t="shared" si="167"/>
        <v>#NUM!</v>
      </c>
      <c r="BI3575" t="e">
        <f>VLOOKUP(H3575,Sheet2!$A$1:$B$270,2,FALSE)</f>
        <v>#N/A</v>
      </c>
    </row>
    <row r="3576" spans="15:61">
      <c r="O3576" s="57"/>
      <c r="P3576" s="57"/>
      <c r="BA3576" s="57"/>
      <c r="BF3576" s="6" t="e">
        <f t="shared" si="165"/>
        <v>#NUM!</v>
      </c>
      <c r="BG3576" t="e">
        <f t="shared" si="166"/>
        <v>#NUM!</v>
      </c>
      <c r="BH3576" t="e">
        <f t="shared" si="167"/>
        <v>#NUM!</v>
      </c>
      <c r="BI3576" t="e">
        <f>VLOOKUP(H3576,Sheet2!$A$1:$B$270,2,FALSE)</f>
        <v>#N/A</v>
      </c>
    </row>
    <row r="3577" spans="15:61">
      <c r="O3577" s="57"/>
      <c r="P3577" s="57"/>
      <c r="AP3577" s="57"/>
      <c r="BA3577" s="57"/>
      <c r="BF3577" s="6" t="e">
        <f t="shared" si="165"/>
        <v>#NUM!</v>
      </c>
      <c r="BG3577" t="e">
        <f t="shared" si="166"/>
        <v>#NUM!</v>
      </c>
      <c r="BH3577" t="e">
        <f t="shared" si="167"/>
        <v>#NUM!</v>
      </c>
      <c r="BI3577" t="e">
        <f>VLOOKUP(H3577,Sheet2!$A$1:$B$270,2,FALSE)</f>
        <v>#N/A</v>
      </c>
    </row>
    <row r="3578" spans="15:61">
      <c r="O3578" s="57"/>
      <c r="P3578" s="57"/>
      <c r="AP3578" s="57"/>
      <c r="BA3578" s="57"/>
      <c r="BF3578" s="6" t="e">
        <f t="shared" si="165"/>
        <v>#NUM!</v>
      </c>
      <c r="BG3578" t="e">
        <f t="shared" si="166"/>
        <v>#NUM!</v>
      </c>
      <c r="BH3578" t="e">
        <f t="shared" si="167"/>
        <v>#NUM!</v>
      </c>
      <c r="BI3578" t="e">
        <f>VLOOKUP(H3578,Sheet2!$A$1:$B$270,2,FALSE)</f>
        <v>#N/A</v>
      </c>
    </row>
    <row r="3579" spans="15:61">
      <c r="O3579" s="57"/>
      <c r="P3579" s="57"/>
      <c r="AP3579" s="57"/>
      <c r="BA3579" s="57"/>
      <c r="BF3579" s="6" t="e">
        <f t="shared" si="165"/>
        <v>#NUM!</v>
      </c>
      <c r="BG3579" t="e">
        <f t="shared" si="166"/>
        <v>#NUM!</v>
      </c>
      <c r="BH3579" t="e">
        <f t="shared" si="167"/>
        <v>#NUM!</v>
      </c>
      <c r="BI3579" t="e">
        <f>VLOOKUP(H3579,Sheet2!$A$1:$B$270,2,FALSE)</f>
        <v>#N/A</v>
      </c>
    </row>
    <row r="3580" spans="15:61">
      <c r="O3580" s="57"/>
      <c r="P3580" s="57"/>
      <c r="AP3580" s="57"/>
      <c r="BA3580" s="57"/>
      <c r="BF3580" s="6" t="e">
        <f t="shared" si="165"/>
        <v>#NUM!</v>
      </c>
      <c r="BG3580" t="e">
        <f t="shared" si="166"/>
        <v>#NUM!</v>
      </c>
      <c r="BH3580" t="e">
        <f t="shared" si="167"/>
        <v>#NUM!</v>
      </c>
      <c r="BI3580" t="e">
        <f>VLOOKUP(H3580,Sheet2!$A$1:$B$270,2,FALSE)</f>
        <v>#N/A</v>
      </c>
    </row>
    <row r="3581" spans="15:61">
      <c r="O3581" s="57"/>
      <c r="P3581" s="57"/>
      <c r="AP3581" s="57"/>
      <c r="BA3581" s="57"/>
      <c r="BF3581" s="6" t="e">
        <f t="shared" si="165"/>
        <v>#NUM!</v>
      </c>
      <c r="BG3581" t="e">
        <f t="shared" si="166"/>
        <v>#NUM!</v>
      </c>
      <c r="BH3581" t="e">
        <f t="shared" si="167"/>
        <v>#NUM!</v>
      </c>
      <c r="BI3581" t="e">
        <f>VLOOKUP(H3581,Sheet2!$A$1:$B$270,2,FALSE)</f>
        <v>#N/A</v>
      </c>
    </row>
    <row r="3582" spans="15:61">
      <c r="O3582" s="57"/>
      <c r="P3582" s="57"/>
      <c r="AP3582" s="57"/>
      <c r="BA3582" s="57"/>
      <c r="BF3582" s="6" t="e">
        <f t="shared" si="165"/>
        <v>#NUM!</v>
      </c>
      <c r="BG3582" t="e">
        <f t="shared" si="166"/>
        <v>#NUM!</v>
      </c>
      <c r="BH3582" t="e">
        <f t="shared" si="167"/>
        <v>#NUM!</v>
      </c>
      <c r="BI3582" t="e">
        <f>VLOOKUP(H3582,Sheet2!$A$1:$B$270,2,FALSE)</f>
        <v>#N/A</v>
      </c>
    </row>
    <row r="3583" spans="15:61">
      <c r="O3583" s="57"/>
      <c r="P3583" s="57"/>
      <c r="AO3583" s="57"/>
      <c r="AP3583" s="57"/>
      <c r="BA3583" s="57"/>
      <c r="BF3583" s="6" t="e">
        <f t="shared" si="165"/>
        <v>#NUM!</v>
      </c>
      <c r="BG3583" t="e">
        <f t="shared" si="166"/>
        <v>#NUM!</v>
      </c>
      <c r="BH3583" t="e">
        <f t="shared" si="167"/>
        <v>#NUM!</v>
      </c>
      <c r="BI3583" t="e">
        <f>VLOOKUP(H3583,Sheet2!$A$1:$B$270,2,FALSE)</f>
        <v>#N/A</v>
      </c>
    </row>
    <row r="3584" spans="15:61">
      <c r="O3584" s="57"/>
      <c r="P3584" s="57"/>
      <c r="AP3584" s="57"/>
      <c r="BA3584" s="57"/>
      <c r="BF3584" s="6" t="e">
        <f t="shared" si="165"/>
        <v>#NUM!</v>
      </c>
      <c r="BG3584" t="e">
        <f t="shared" si="166"/>
        <v>#NUM!</v>
      </c>
      <c r="BH3584" t="e">
        <f t="shared" si="167"/>
        <v>#NUM!</v>
      </c>
      <c r="BI3584" t="e">
        <f>VLOOKUP(H3584,Sheet2!$A$1:$B$270,2,FALSE)</f>
        <v>#N/A</v>
      </c>
    </row>
    <row r="3585" spans="15:61">
      <c r="O3585" s="57"/>
      <c r="P3585" s="57"/>
      <c r="AP3585" s="57"/>
      <c r="BA3585" s="57"/>
      <c r="BF3585" s="6" t="e">
        <f t="shared" si="165"/>
        <v>#NUM!</v>
      </c>
      <c r="BG3585" t="e">
        <f t="shared" si="166"/>
        <v>#NUM!</v>
      </c>
      <c r="BH3585" t="e">
        <f t="shared" si="167"/>
        <v>#NUM!</v>
      </c>
      <c r="BI3585" t="e">
        <f>VLOOKUP(H3585,Sheet2!$A$1:$B$270,2,FALSE)</f>
        <v>#N/A</v>
      </c>
    </row>
    <row r="3586" spans="15:61">
      <c r="O3586" s="57"/>
      <c r="P3586" s="57"/>
      <c r="AP3586" s="57"/>
      <c r="BA3586" s="57"/>
      <c r="BF3586" s="6" t="e">
        <f t="shared" si="165"/>
        <v>#NUM!</v>
      </c>
      <c r="BG3586" t="e">
        <f t="shared" si="166"/>
        <v>#NUM!</v>
      </c>
      <c r="BH3586" t="e">
        <f t="shared" si="167"/>
        <v>#NUM!</v>
      </c>
      <c r="BI3586" t="e">
        <f>VLOOKUP(H3586,Sheet2!$A$1:$B$270,2,FALSE)</f>
        <v>#N/A</v>
      </c>
    </row>
    <row r="3587" spans="15:61">
      <c r="O3587" s="57"/>
      <c r="P3587" s="57"/>
      <c r="AO3587" s="57"/>
      <c r="AP3587" s="57"/>
      <c r="BA3587" s="57"/>
      <c r="BF3587" s="6" t="e">
        <f t="shared" ref="BF3587:BF3650" si="168">DATE(BC3587,BD3587,BE3587)</f>
        <v>#NUM!</v>
      </c>
      <c r="BG3587" t="e">
        <f t="shared" ref="BG3587:BG3650" si="169">BF3587-BA3587</f>
        <v>#NUM!</v>
      </c>
      <c r="BH3587" t="e">
        <f t="shared" ref="BH3587:BH3650" si="170">IF(BG3587=1,"COMPLY",IF(BG3587&lt;1,"COMPLY","NOT COMPLY"))</f>
        <v>#NUM!</v>
      </c>
      <c r="BI3587" t="e">
        <f>VLOOKUP(H3587,Sheet2!$A$1:$B$270,2,FALSE)</f>
        <v>#N/A</v>
      </c>
    </row>
    <row r="3588" spans="15:61">
      <c r="O3588" s="57"/>
      <c r="P3588" s="57"/>
      <c r="AP3588" s="57"/>
      <c r="BA3588" s="57"/>
      <c r="BF3588" s="6" t="e">
        <f t="shared" si="168"/>
        <v>#NUM!</v>
      </c>
      <c r="BG3588" t="e">
        <f t="shared" si="169"/>
        <v>#NUM!</v>
      </c>
      <c r="BH3588" t="e">
        <f t="shared" si="170"/>
        <v>#NUM!</v>
      </c>
      <c r="BI3588" t="e">
        <f>VLOOKUP(H3588,Sheet2!$A$1:$B$270,2,FALSE)</f>
        <v>#N/A</v>
      </c>
    </row>
    <row r="3589" spans="15:61">
      <c r="O3589" s="57"/>
      <c r="P3589" s="57"/>
      <c r="AP3589" s="57"/>
      <c r="BA3589" s="57"/>
      <c r="BF3589" s="6" t="e">
        <f t="shared" si="168"/>
        <v>#NUM!</v>
      </c>
      <c r="BG3589" t="e">
        <f t="shared" si="169"/>
        <v>#NUM!</v>
      </c>
      <c r="BH3589" t="e">
        <f t="shared" si="170"/>
        <v>#NUM!</v>
      </c>
      <c r="BI3589" t="e">
        <f>VLOOKUP(H3589,Sheet2!$A$1:$B$270,2,FALSE)</f>
        <v>#N/A</v>
      </c>
    </row>
    <row r="3590" spans="15:61">
      <c r="O3590" s="57"/>
      <c r="P3590" s="57"/>
      <c r="AP3590" s="57"/>
      <c r="BA3590" s="57"/>
      <c r="BF3590" s="6" t="e">
        <f t="shared" si="168"/>
        <v>#NUM!</v>
      </c>
      <c r="BG3590" t="e">
        <f t="shared" si="169"/>
        <v>#NUM!</v>
      </c>
      <c r="BH3590" t="e">
        <f t="shared" si="170"/>
        <v>#NUM!</v>
      </c>
      <c r="BI3590" t="e">
        <f>VLOOKUP(H3590,Sheet2!$A$1:$B$270,2,FALSE)</f>
        <v>#N/A</v>
      </c>
    </row>
    <row r="3591" spans="15:61">
      <c r="O3591" s="57"/>
      <c r="P3591" s="57"/>
      <c r="AO3591" s="57"/>
      <c r="AP3591" s="57"/>
      <c r="BA3591" s="57"/>
      <c r="BF3591" s="6" t="e">
        <f t="shared" si="168"/>
        <v>#NUM!</v>
      </c>
      <c r="BG3591" t="e">
        <f t="shared" si="169"/>
        <v>#NUM!</v>
      </c>
      <c r="BH3591" t="e">
        <f t="shared" si="170"/>
        <v>#NUM!</v>
      </c>
      <c r="BI3591" t="e">
        <f>VLOOKUP(H3591,Sheet2!$A$1:$B$270,2,FALSE)</f>
        <v>#N/A</v>
      </c>
    </row>
    <row r="3592" spans="15:61">
      <c r="O3592" s="57"/>
      <c r="P3592" s="57"/>
      <c r="AP3592" s="57"/>
      <c r="BA3592" s="57"/>
      <c r="BF3592" s="6" t="e">
        <f t="shared" si="168"/>
        <v>#NUM!</v>
      </c>
      <c r="BG3592" t="e">
        <f t="shared" si="169"/>
        <v>#NUM!</v>
      </c>
      <c r="BH3592" t="e">
        <f t="shared" si="170"/>
        <v>#NUM!</v>
      </c>
      <c r="BI3592" t="e">
        <f>VLOOKUP(H3592,Sheet2!$A$1:$B$270,2,FALSE)</f>
        <v>#N/A</v>
      </c>
    </row>
    <row r="3593" spans="15:61">
      <c r="O3593" s="57"/>
      <c r="P3593" s="57"/>
      <c r="AP3593" s="57"/>
      <c r="BA3593" s="57"/>
      <c r="BF3593" s="6" t="e">
        <f t="shared" si="168"/>
        <v>#NUM!</v>
      </c>
      <c r="BG3593" t="e">
        <f t="shared" si="169"/>
        <v>#NUM!</v>
      </c>
      <c r="BH3593" t="e">
        <f t="shared" si="170"/>
        <v>#NUM!</v>
      </c>
      <c r="BI3593" t="e">
        <f>VLOOKUP(H3593,Sheet2!$A$1:$B$270,2,FALSE)</f>
        <v>#N/A</v>
      </c>
    </row>
    <row r="3594" spans="15:61">
      <c r="O3594" s="57"/>
      <c r="P3594" s="57"/>
      <c r="AP3594" s="57"/>
      <c r="BA3594" s="57"/>
      <c r="BF3594" s="6" t="e">
        <f t="shared" si="168"/>
        <v>#NUM!</v>
      </c>
      <c r="BG3594" t="e">
        <f t="shared" si="169"/>
        <v>#NUM!</v>
      </c>
      <c r="BH3594" t="e">
        <f t="shared" si="170"/>
        <v>#NUM!</v>
      </c>
      <c r="BI3594" t="e">
        <f>VLOOKUP(H3594,Sheet2!$A$1:$B$270,2,FALSE)</f>
        <v>#N/A</v>
      </c>
    </row>
    <row r="3595" spans="15:61">
      <c r="O3595" s="57"/>
      <c r="P3595" s="57"/>
      <c r="BF3595" s="6" t="e">
        <f t="shared" si="168"/>
        <v>#NUM!</v>
      </c>
      <c r="BG3595" t="e">
        <f t="shared" si="169"/>
        <v>#NUM!</v>
      </c>
      <c r="BH3595" t="e">
        <f t="shared" si="170"/>
        <v>#NUM!</v>
      </c>
      <c r="BI3595" t="e">
        <f>VLOOKUP(H3595,Sheet2!$A$1:$B$270,2,FALSE)</f>
        <v>#N/A</v>
      </c>
    </row>
    <row r="3596" spans="15:61">
      <c r="O3596" s="57"/>
      <c r="P3596" s="57"/>
      <c r="AP3596" s="57"/>
      <c r="BA3596" s="57"/>
      <c r="BF3596" s="6" t="e">
        <f t="shared" si="168"/>
        <v>#NUM!</v>
      </c>
      <c r="BG3596" t="e">
        <f t="shared" si="169"/>
        <v>#NUM!</v>
      </c>
      <c r="BH3596" t="e">
        <f t="shared" si="170"/>
        <v>#NUM!</v>
      </c>
      <c r="BI3596" t="e">
        <f>VLOOKUP(H3596,Sheet2!$A$1:$B$270,2,FALSE)</f>
        <v>#N/A</v>
      </c>
    </row>
    <row r="3597" spans="15:61">
      <c r="O3597" s="57"/>
      <c r="P3597" s="57"/>
      <c r="AO3597" s="57"/>
      <c r="AP3597" s="57"/>
      <c r="BA3597" s="57"/>
      <c r="BF3597" s="6" t="e">
        <f t="shared" si="168"/>
        <v>#NUM!</v>
      </c>
      <c r="BG3597" t="e">
        <f t="shared" si="169"/>
        <v>#NUM!</v>
      </c>
      <c r="BH3597" t="e">
        <f t="shared" si="170"/>
        <v>#NUM!</v>
      </c>
      <c r="BI3597" t="e">
        <f>VLOOKUP(H3597,Sheet2!$A$1:$B$270,2,FALSE)</f>
        <v>#N/A</v>
      </c>
    </row>
    <row r="3598" spans="15:61">
      <c r="O3598" s="57"/>
      <c r="P3598" s="57"/>
      <c r="AP3598" s="57"/>
      <c r="BA3598" s="57"/>
      <c r="BF3598" s="6" t="e">
        <f t="shared" si="168"/>
        <v>#NUM!</v>
      </c>
      <c r="BG3598" t="e">
        <f t="shared" si="169"/>
        <v>#NUM!</v>
      </c>
      <c r="BH3598" t="e">
        <f t="shared" si="170"/>
        <v>#NUM!</v>
      </c>
      <c r="BI3598" t="e">
        <f>VLOOKUP(H3598,Sheet2!$A$1:$B$270,2,FALSE)</f>
        <v>#N/A</v>
      </c>
    </row>
    <row r="3599" spans="15:61">
      <c r="O3599" s="57"/>
      <c r="P3599" s="57"/>
      <c r="BA3599" s="57"/>
      <c r="BF3599" s="6" t="e">
        <f t="shared" si="168"/>
        <v>#NUM!</v>
      </c>
      <c r="BG3599" t="e">
        <f t="shared" si="169"/>
        <v>#NUM!</v>
      </c>
      <c r="BH3599" t="e">
        <f t="shared" si="170"/>
        <v>#NUM!</v>
      </c>
      <c r="BI3599" t="e">
        <f>VLOOKUP(H3599,Sheet2!$A$1:$B$270,2,FALSE)</f>
        <v>#N/A</v>
      </c>
    </row>
    <row r="3600" spans="15:61">
      <c r="O3600" s="57"/>
      <c r="P3600" s="57"/>
      <c r="AP3600" s="57"/>
      <c r="BA3600" s="57"/>
      <c r="BF3600" s="6" t="e">
        <f t="shared" si="168"/>
        <v>#NUM!</v>
      </c>
      <c r="BG3600" t="e">
        <f t="shared" si="169"/>
        <v>#NUM!</v>
      </c>
      <c r="BH3600" t="e">
        <f t="shared" si="170"/>
        <v>#NUM!</v>
      </c>
      <c r="BI3600" t="e">
        <f>VLOOKUP(H3600,Sheet2!$A$1:$B$270,2,FALSE)</f>
        <v>#N/A</v>
      </c>
    </row>
    <row r="3601" spans="15:61">
      <c r="O3601" s="57"/>
      <c r="P3601" s="57"/>
      <c r="BA3601" s="57"/>
      <c r="BF3601" s="6" t="e">
        <f t="shared" si="168"/>
        <v>#NUM!</v>
      </c>
      <c r="BG3601" t="e">
        <f t="shared" si="169"/>
        <v>#NUM!</v>
      </c>
      <c r="BH3601" t="e">
        <f t="shared" si="170"/>
        <v>#NUM!</v>
      </c>
      <c r="BI3601" t="e">
        <f>VLOOKUP(H3601,Sheet2!$A$1:$B$270,2,FALSE)</f>
        <v>#N/A</v>
      </c>
    </row>
    <row r="3602" spans="15:61">
      <c r="O3602" s="57"/>
      <c r="P3602" s="57"/>
      <c r="AP3602" s="57"/>
      <c r="BA3602" s="57"/>
      <c r="BF3602" s="6" t="e">
        <f t="shared" si="168"/>
        <v>#NUM!</v>
      </c>
      <c r="BG3602" t="e">
        <f t="shared" si="169"/>
        <v>#NUM!</v>
      </c>
      <c r="BH3602" t="e">
        <f t="shared" si="170"/>
        <v>#NUM!</v>
      </c>
      <c r="BI3602" t="e">
        <f>VLOOKUP(H3602,Sheet2!$A$1:$B$270,2,FALSE)</f>
        <v>#N/A</v>
      </c>
    </row>
    <row r="3603" spans="15:61">
      <c r="O3603" s="57"/>
      <c r="P3603" s="57"/>
      <c r="AP3603" s="57"/>
      <c r="BA3603" s="57"/>
      <c r="BF3603" s="6" t="e">
        <f t="shared" si="168"/>
        <v>#NUM!</v>
      </c>
      <c r="BG3603" t="e">
        <f t="shared" si="169"/>
        <v>#NUM!</v>
      </c>
      <c r="BH3603" t="e">
        <f t="shared" si="170"/>
        <v>#NUM!</v>
      </c>
      <c r="BI3603" t="e">
        <f>VLOOKUP(H3603,Sheet2!$A$1:$B$270,2,FALSE)</f>
        <v>#N/A</v>
      </c>
    </row>
    <row r="3604" spans="15:61">
      <c r="O3604" s="57"/>
      <c r="P3604" s="57"/>
      <c r="BA3604" s="57"/>
      <c r="BF3604" s="6" t="e">
        <f t="shared" si="168"/>
        <v>#NUM!</v>
      </c>
      <c r="BG3604" t="e">
        <f t="shared" si="169"/>
        <v>#NUM!</v>
      </c>
      <c r="BH3604" t="e">
        <f t="shared" si="170"/>
        <v>#NUM!</v>
      </c>
      <c r="BI3604" t="e">
        <f>VLOOKUP(H3604,Sheet2!$A$1:$B$270,2,FALSE)</f>
        <v>#N/A</v>
      </c>
    </row>
    <row r="3605" spans="15:61">
      <c r="O3605" s="57"/>
      <c r="P3605" s="57"/>
      <c r="AO3605" s="57"/>
      <c r="AP3605" s="57"/>
      <c r="BA3605" s="57"/>
      <c r="BF3605" s="6" t="e">
        <f t="shared" si="168"/>
        <v>#NUM!</v>
      </c>
      <c r="BG3605" t="e">
        <f t="shared" si="169"/>
        <v>#NUM!</v>
      </c>
      <c r="BH3605" t="e">
        <f t="shared" si="170"/>
        <v>#NUM!</v>
      </c>
      <c r="BI3605" t="e">
        <f>VLOOKUP(H3605,Sheet2!$A$1:$B$270,2,FALSE)</f>
        <v>#N/A</v>
      </c>
    </row>
    <row r="3606" spans="15:61">
      <c r="O3606" s="57"/>
      <c r="P3606" s="57"/>
      <c r="AP3606" s="57"/>
      <c r="BA3606" s="57"/>
      <c r="BF3606" s="6" t="e">
        <f t="shared" si="168"/>
        <v>#NUM!</v>
      </c>
      <c r="BG3606" t="e">
        <f t="shared" si="169"/>
        <v>#NUM!</v>
      </c>
      <c r="BH3606" t="e">
        <f t="shared" si="170"/>
        <v>#NUM!</v>
      </c>
      <c r="BI3606" t="e">
        <f>VLOOKUP(H3606,Sheet2!$A$1:$B$270,2,FALSE)</f>
        <v>#N/A</v>
      </c>
    </row>
    <row r="3607" spans="15:61">
      <c r="O3607" s="57"/>
      <c r="P3607" s="57"/>
      <c r="AP3607" s="57"/>
      <c r="BA3607" s="57"/>
      <c r="BF3607" s="6" t="e">
        <f t="shared" si="168"/>
        <v>#NUM!</v>
      </c>
      <c r="BG3607" t="e">
        <f t="shared" si="169"/>
        <v>#NUM!</v>
      </c>
      <c r="BH3607" t="e">
        <f t="shared" si="170"/>
        <v>#NUM!</v>
      </c>
      <c r="BI3607" t="e">
        <f>VLOOKUP(H3607,Sheet2!$A$1:$B$270,2,FALSE)</f>
        <v>#N/A</v>
      </c>
    </row>
    <row r="3608" spans="15:61">
      <c r="O3608" s="57"/>
      <c r="P3608" s="57"/>
      <c r="BA3608" s="57"/>
      <c r="BF3608" s="6" t="e">
        <f t="shared" si="168"/>
        <v>#NUM!</v>
      </c>
      <c r="BG3608" t="e">
        <f t="shared" si="169"/>
        <v>#NUM!</v>
      </c>
      <c r="BH3608" t="e">
        <f t="shared" si="170"/>
        <v>#NUM!</v>
      </c>
      <c r="BI3608" t="e">
        <f>VLOOKUP(H3608,Sheet2!$A$1:$B$270,2,FALSE)</f>
        <v>#N/A</v>
      </c>
    </row>
    <row r="3609" spans="15:61">
      <c r="O3609" s="57"/>
      <c r="P3609" s="57"/>
      <c r="AO3609" s="57"/>
      <c r="AP3609" s="57"/>
      <c r="BA3609" s="57"/>
      <c r="BF3609" s="6" t="e">
        <f t="shared" si="168"/>
        <v>#NUM!</v>
      </c>
      <c r="BG3609" t="e">
        <f t="shared" si="169"/>
        <v>#NUM!</v>
      </c>
      <c r="BH3609" t="e">
        <f t="shared" si="170"/>
        <v>#NUM!</v>
      </c>
      <c r="BI3609" t="e">
        <f>VLOOKUP(H3609,Sheet2!$A$1:$B$270,2,FALSE)</f>
        <v>#N/A</v>
      </c>
    </row>
    <row r="3610" spans="15:61">
      <c r="O3610" s="57"/>
      <c r="P3610" s="57"/>
      <c r="AP3610" s="57"/>
      <c r="BA3610" s="57"/>
      <c r="BF3610" s="6" t="e">
        <f t="shared" si="168"/>
        <v>#NUM!</v>
      </c>
      <c r="BG3610" t="e">
        <f t="shared" si="169"/>
        <v>#NUM!</v>
      </c>
      <c r="BH3610" t="e">
        <f t="shared" si="170"/>
        <v>#NUM!</v>
      </c>
      <c r="BI3610" t="e">
        <f>VLOOKUP(H3610,Sheet2!$A$1:$B$270,2,FALSE)</f>
        <v>#N/A</v>
      </c>
    </row>
    <row r="3611" spans="15:61">
      <c r="O3611" s="57"/>
      <c r="P3611" s="57"/>
      <c r="AO3611" s="57"/>
      <c r="AP3611" s="57"/>
      <c r="BA3611" s="57"/>
      <c r="BF3611" s="6" t="e">
        <f t="shared" si="168"/>
        <v>#NUM!</v>
      </c>
      <c r="BG3611" t="e">
        <f t="shared" si="169"/>
        <v>#NUM!</v>
      </c>
      <c r="BH3611" t="e">
        <f t="shared" si="170"/>
        <v>#NUM!</v>
      </c>
      <c r="BI3611" t="e">
        <f>VLOOKUP(H3611,Sheet2!$A$1:$B$270,2,FALSE)</f>
        <v>#N/A</v>
      </c>
    </row>
    <row r="3612" spans="15:61">
      <c r="O3612" s="57"/>
      <c r="P3612" s="57"/>
      <c r="AP3612" s="57"/>
      <c r="BA3612" s="57"/>
      <c r="BF3612" s="6" t="e">
        <f t="shared" si="168"/>
        <v>#NUM!</v>
      </c>
      <c r="BG3612" t="e">
        <f t="shared" si="169"/>
        <v>#NUM!</v>
      </c>
      <c r="BH3612" t="e">
        <f t="shared" si="170"/>
        <v>#NUM!</v>
      </c>
      <c r="BI3612" t="e">
        <f>VLOOKUP(H3612,Sheet2!$A$1:$B$270,2,FALSE)</f>
        <v>#N/A</v>
      </c>
    </row>
    <row r="3613" spans="15:61">
      <c r="O3613" s="57"/>
      <c r="P3613" s="57"/>
      <c r="AO3613" s="57"/>
      <c r="BA3613" s="57"/>
      <c r="BF3613" s="6" t="e">
        <f t="shared" si="168"/>
        <v>#NUM!</v>
      </c>
      <c r="BG3613" t="e">
        <f t="shared" si="169"/>
        <v>#NUM!</v>
      </c>
      <c r="BH3613" t="e">
        <f t="shared" si="170"/>
        <v>#NUM!</v>
      </c>
      <c r="BI3613" t="e">
        <f>VLOOKUP(H3613,Sheet2!$A$1:$B$270,2,FALSE)</f>
        <v>#N/A</v>
      </c>
    </row>
    <row r="3614" spans="15:61">
      <c r="O3614" s="57"/>
      <c r="P3614" s="57"/>
      <c r="BA3614" s="57"/>
      <c r="BF3614" s="6" t="e">
        <f t="shared" si="168"/>
        <v>#NUM!</v>
      </c>
      <c r="BG3614" t="e">
        <f t="shared" si="169"/>
        <v>#NUM!</v>
      </c>
      <c r="BH3614" t="e">
        <f t="shared" si="170"/>
        <v>#NUM!</v>
      </c>
      <c r="BI3614" t="e">
        <f>VLOOKUP(H3614,Sheet2!$A$1:$B$270,2,FALSE)</f>
        <v>#N/A</v>
      </c>
    </row>
    <row r="3615" spans="15:61">
      <c r="O3615" s="57"/>
      <c r="P3615" s="57"/>
      <c r="AP3615" s="57"/>
      <c r="BA3615" s="57"/>
      <c r="BF3615" s="6" t="e">
        <f t="shared" si="168"/>
        <v>#NUM!</v>
      </c>
      <c r="BG3615" t="e">
        <f t="shared" si="169"/>
        <v>#NUM!</v>
      </c>
      <c r="BH3615" t="e">
        <f t="shared" si="170"/>
        <v>#NUM!</v>
      </c>
      <c r="BI3615" t="e">
        <f>VLOOKUP(H3615,Sheet2!$A$1:$B$270,2,FALSE)</f>
        <v>#N/A</v>
      </c>
    </row>
    <row r="3616" spans="15:61">
      <c r="O3616" s="57"/>
      <c r="P3616" s="57"/>
      <c r="AP3616" s="57"/>
      <c r="BA3616" s="57"/>
      <c r="BF3616" s="6" t="e">
        <f t="shared" si="168"/>
        <v>#NUM!</v>
      </c>
      <c r="BG3616" t="e">
        <f t="shared" si="169"/>
        <v>#NUM!</v>
      </c>
      <c r="BH3616" t="e">
        <f t="shared" si="170"/>
        <v>#NUM!</v>
      </c>
      <c r="BI3616" t="e">
        <f>VLOOKUP(H3616,Sheet2!$A$1:$B$270,2,FALSE)</f>
        <v>#N/A</v>
      </c>
    </row>
    <row r="3617" spans="15:61">
      <c r="O3617" s="57"/>
      <c r="P3617" s="57"/>
      <c r="AO3617" s="57"/>
      <c r="BA3617" s="57"/>
      <c r="BF3617" s="6" t="e">
        <f t="shared" si="168"/>
        <v>#NUM!</v>
      </c>
      <c r="BG3617" t="e">
        <f t="shared" si="169"/>
        <v>#NUM!</v>
      </c>
      <c r="BH3617" t="e">
        <f t="shared" si="170"/>
        <v>#NUM!</v>
      </c>
      <c r="BI3617" t="e">
        <f>VLOOKUP(H3617,Sheet2!$A$1:$B$270,2,FALSE)</f>
        <v>#N/A</v>
      </c>
    </row>
    <row r="3618" spans="15:61">
      <c r="O3618" s="57"/>
      <c r="P3618" s="57"/>
      <c r="AO3618" s="57"/>
      <c r="BF3618" s="6" t="e">
        <f t="shared" si="168"/>
        <v>#NUM!</v>
      </c>
      <c r="BG3618" t="e">
        <f t="shared" si="169"/>
        <v>#NUM!</v>
      </c>
      <c r="BH3618" t="e">
        <f t="shared" si="170"/>
        <v>#NUM!</v>
      </c>
      <c r="BI3618" t="e">
        <f>VLOOKUP(H3618,Sheet2!$A$1:$B$270,2,FALSE)</f>
        <v>#N/A</v>
      </c>
    </row>
    <row r="3619" spans="15:61">
      <c r="O3619" s="57"/>
      <c r="P3619" s="57"/>
      <c r="AO3619" s="57"/>
      <c r="BA3619" s="57"/>
      <c r="BF3619" s="6" t="e">
        <f t="shared" si="168"/>
        <v>#NUM!</v>
      </c>
      <c r="BG3619" t="e">
        <f t="shared" si="169"/>
        <v>#NUM!</v>
      </c>
      <c r="BH3619" t="e">
        <f t="shared" si="170"/>
        <v>#NUM!</v>
      </c>
      <c r="BI3619" t="e">
        <f>VLOOKUP(H3619,Sheet2!$A$1:$B$270,2,FALSE)</f>
        <v>#N/A</v>
      </c>
    </row>
    <row r="3620" spans="15:61">
      <c r="O3620" s="57"/>
      <c r="P3620" s="57"/>
      <c r="BF3620" s="6" t="e">
        <f t="shared" si="168"/>
        <v>#NUM!</v>
      </c>
      <c r="BG3620" t="e">
        <f t="shared" si="169"/>
        <v>#NUM!</v>
      </c>
      <c r="BH3620" t="e">
        <f t="shared" si="170"/>
        <v>#NUM!</v>
      </c>
      <c r="BI3620" t="e">
        <f>VLOOKUP(H3620,Sheet2!$A$1:$B$270,2,FALSE)</f>
        <v>#N/A</v>
      </c>
    </row>
    <row r="3621" spans="15:61">
      <c r="O3621" s="57"/>
      <c r="P3621" s="57"/>
      <c r="BA3621" s="57"/>
      <c r="BF3621" s="6" t="e">
        <f t="shared" si="168"/>
        <v>#NUM!</v>
      </c>
      <c r="BG3621" t="e">
        <f t="shared" si="169"/>
        <v>#NUM!</v>
      </c>
      <c r="BH3621" t="e">
        <f t="shared" si="170"/>
        <v>#NUM!</v>
      </c>
      <c r="BI3621" t="e">
        <f>VLOOKUP(H3621,Sheet2!$A$1:$B$270,2,FALSE)</f>
        <v>#N/A</v>
      </c>
    </row>
    <row r="3622" spans="15:61">
      <c r="O3622" s="57"/>
      <c r="P3622" s="57"/>
      <c r="AP3622" s="57"/>
      <c r="BA3622" s="57"/>
      <c r="BF3622" s="6" t="e">
        <f t="shared" si="168"/>
        <v>#NUM!</v>
      </c>
      <c r="BG3622" t="e">
        <f t="shared" si="169"/>
        <v>#NUM!</v>
      </c>
      <c r="BH3622" t="e">
        <f t="shared" si="170"/>
        <v>#NUM!</v>
      </c>
      <c r="BI3622" t="e">
        <f>VLOOKUP(H3622,Sheet2!$A$1:$B$270,2,FALSE)</f>
        <v>#N/A</v>
      </c>
    </row>
    <row r="3623" spans="15:61">
      <c r="O3623" s="57"/>
      <c r="P3623" s="57"/>
      <c r="AP3623" s="57"/>
      <c r="BA3623" s="57"/>
      <c r="BF3623" s="6" t="e">
        <f t="shared" si="168"/>
        <v>#NUM!</v>
      </c>
      <c r="BG3623" t="e">
        <f t="shared" si="169"/>
        <v>#NUM!</v>
      </c>
      <c r="BH3623" t="e">
        <f t="shared" si="170"/>
        <v>#NUM!</v>
      </c>
      <c r="BI3623" t="e">
        <f>VLOOKUP(H3623,Sheet2!$A$1:$B$270,2,FALSE)</f>
        <v>#N/A</v>
      </c>
    </row>
    <row r="3624" spans="15:61">
      <c r="O3624" s="57"/>
      <c r="P3624" s="57"/>
      <c r="AP3624" s="57"/>
      <c r="BA3624" s="57"/>
      <c r="BF3624" s="6" t="e">
        <f t="shared" si="168"/>
        <v>#NUM!</v>
      </c>
      <c r="BG3624" t="e">
        <f t="shared" si="169"/>
        <v>#NUM!</v>
      </c>
      <c r="BH3624" t="e">
        <f t="shared" si="170"/>
        <v>#NUM!</v>
      </c>
      <c r="BI3624" t="e">
        <f>VLOOKUP(H3624,Sheet2!$A$1:$B$270,2,FALSE)</f>
        <v>#N/A</v>
      </c>
    </row>
    <row r="3625" spans="15:61">
      <c r="O3625" s="57"/>
      <c r="P3625" s="57"/>
      <c r="AP3625" s="57"/>
      <c r="BA3625" s="57"/>
      <c r="BF3625" s="6" t="e">
        <f t="shared" si="168"/>
        <v>#NUM!</v>
      </c>
      <c r="BG3625" t="e">
        <f t="shared" si="169"/>
        <v>#NUM!</v>
      </c>
      <c r="BH3625" t="e">
        <f t="shared" si="170"/>
        <v>#NUM!</v>
      </c>
      <c r="BI3625" t="e">
        <f>VLOOKUP(H3625,Sheet2!$A$1:$B$270,2,FALSE)</f>
        <v>#N/A</v>
      </c>
    </row>
    <row r="3626" spans="15:61">
      <c r="O3626" s="57"/>
      <c r="P3626" s="57"/>
      <c r="AP3626" s="57"/>
      <c r="BA3626" s="57"/>
      <c r="BF3626" s="6" t="e">
        <f t="shared" si="168"/>
        <v>#NUM!</v>
      </c>
      <c r="BG3626" t="e">
        <f t="shared" si="169"/>
        <v>#NUM!</v>
      </c>
      <c r="BH3626" t="e">
        <f t="shared" si="170"/>
        <v>#NUM!</v>
      </c>
      <c r="BI3626" t="e">
        <f>VLOOKUP(H3626,Sheet2!$A$1:$B$270,2,FALSE)</f>
        <v>#N/A</v>
      </c>
    </row>
    <row r="3627" spans="15:61">
      <c r="O3627" s="57"/>
      <c r="P3627" s="57"/>
      <c r="AP3627" s="57"/>
      <c r="BA3627" s="57"/>
      <c r="BF3627" s="6" t="e">
        <f t="shared" si="168"/>
        <v>#NUM!</v>
      </c>
      <c r="BG3627" t="e">
        <f t="shared" si="169"/>
        <v>#NUM!</v>
      </c>
      <c r="BH3627" t="e">
        <f t="shared" si="170"/>
        <v>#NUM!</v>
      </c>
      <c r="BI3627" t="e">
        <f>VLOOKUP(H3627,Sheet2!$A$1:$B$270,2,FALSE)</f>
        <v>#N/A</v>
      </c>
    </row>
    <row r="3628" spans="15:61">
      <c r="O3628" s="57"/>
      <c r="P3628" s="57"/>
      <c r="AP3628" s="57"/>
      <c r="BA3628" s="57"/>
      <c r="BF3628" s="6" t="e">
        <f t="shared" si="168"/>
        <v>#NUM!</v>
      </c>
      <c r="BG3628" t="e">
        <f t="shared" si="169"/>
        <v>#NUM!</v>
      </c>
      <c r="BH3628" t="e">
        <f t="shared" si="170"/>
        <v>#NUM!</v>
      </c>
      <c r="BI3628" t="e">
        <f>VLOOKUP(H3628,Sheet2!$A$1:$B$270,2,FALSE)</f>
        <v>#N/A</v>
      </c>
    </row>
    <row r="3629" spans="15:61">
      <c r="O3629" s="57"/>
      <c r="P3629" s="57"/>
      <c r="AP3629" s="57"/>
      <c r="BA3629" s="57"/>
      <c r="BF3629" s="6" t="e">
        <f t="shared" si="168"/>
        <v>#NUM!</v>
      </c>
      <c r="BG3629" t="e">
        <f t="shared" si="169"/>
        <v>#NUM!</v>
      </c>
      <c r="BH3629" t="e">
        <f t="shared" si="170"/>
        <v>#NUM!</v>
      </c>
      <c r="BI3629" t="e">
        <f>VLOOKUP(H3629,Sheet2!$A$1:$B$270,2,FALSE)</f>
        <v>#N/A</v>
      </c>
    </row>
    <row r="3630" spans="15:61">
      <c r="O3630" s="57"/>
      <c r="P3630" s="57"/>
      <c r="BF3630" s="6" t="e">
        <f t="shared" si="168"/>
        <v>#NUM!</v>
      </c>
      <c r="BG3630" t="e">
        <f t="shared" si="169"/>
        <v>#NUM!</v>
      </c>
      <c r="BH3630" t="e">
        <f t="shared" si="170"/>
        <v>#NUM!</v>
      </c>
      <c r="BI3630" t="e">
        <f>VLOOKUP(H3630,Sheet2!$A$1:$B$270,2,FALSE)</f>
        <v>#N/A</v>
      </c>
    </row>
    <row r="3631" spans="15:61">
      <c r="O3631" s="57"/>
      <c r="P3631" s="57"/>
      <c r="AO3631" s="57"/>
      <c r="BA3631" s="57"/>
      <c r="BF3631" s="6" t="e">
        <f t="shared" si="168"/>
        <v>#NUM!</v>
      </c>
      <c r="BG3631" t="e">
        <f t="shared" si="169"/>
        <v>#NUM!</v>
      </c>
      <c r="BH3631" t="e">
        <f t="shared" si="170"/>
        <v>#NUM!</v>
      </c>
      <c r="BI3631" t="e">
        <f>VLOOKUP(H3631,Sheet2!$A$1:$B$270,2,FALSE)</f>
        <v>#N/A</v>
      </c>
    </row>
    <row r="3632" spans="15:61">
      <c r="O3632" s="57"/>
      <c r="P3632" s="57"/>
      <c r="AO3632" s="57"/>
      <c r="AP3632" s="57"/>
      <c r="BA3632" s="57"/>
      <c r="BF3632" s="6" t="e">
        <f t="shared" si="168"/>
        <v>#NUM!</v>
      </c>
      <c r="BG3632" t="e">
        <f t="shared" si="169"/>
        <v>#NUM!</v>
      </c>
      <c r="BH3632" t="e">
        <f t="shared" si="170"/>
        <v>#NUM!</v>
      </c>
      <c r="BI3632" t="e">
        <f>VLOOKUP(H3632,Sheet2!$A$1:$B$270,2,FALSE)</f>
        <v>#N/A</v>
      </c>
    </row>
    <row r="3633" spans="15:61">
      <c r="O3633" s="57"/>
      <c r="P3633" s="57"/>
      <c r="AO3633" s="57"/>
      <c r="AP3633" s="57"/>
      <c r="BA3633" s="57"/>
      <c r="BF3633" s="6" t="e">
        <f t="shared" si="168"/>
        <v>#NUM!</v>
      </c>
      <c r="BG3633" t="e">
        <f t="shared" si="169"/>
        <v>#NUM!</v>
      </c>
      <c r="BH3633" t="e">
        <f t="shared" si="170"/>
        <v>#NUM!</v>
      </c>
      <c r="BI3633" t="e">
        <f>VLOOKUP(H3633,Sheet2!$A$1:$B$270,2,FALSE)</f>
        <v>#N/A</v>
      </c>
    </row>
    <row r="3634" spans="15:61">
      <c r="O3634" s="57"/>
      <c r="P3634" s="57"/>
      <c r="BA3634" s="57"/>
      <c r="BF3634" s="6" t="e">
        <f t="shared" si="168"/>
        <v>#NUM!</v>
      </c>
      <c r="BG3634" t="e">
        <f t="shared" si="169"/>
        <v>#NUM!</v>
      </c>
      <c r="BH3634" t="e">
        <f t="shared" si="170"/>
        <v>#NUM!</v>
      </c>
      <c r="BI3634" t="e">
        <f>VLOOKUP(H3634,Sheet2!$A$1:$B$270,2,FALSE)</f>
        <v>#N/A</v>
      </c>
    </row>
    <row r="3635" spans="15:61">
      <c r="O3635" s="57"/>
      <c r="P3635" s="57"/>
      <c r="AP3635" s="57"/>
      <c r="BA3635" s="57"/>
      <c r="BF3635" s="6" t="e">
        <f t="shared" si="168"/>
        <v>#NUM!</v>
      </c>
      <c r="BG3635" t="e">
        <f t="shared" si="169"/>
        <v>#NUM!</v>
      </c>
      <c r="BH3635" t="e">
        <f t="shared" si="170"/>
        <v>#NUM!</v>
      </c>
      <c r="BI3635" t="e">
        <f>VLOOKUP(H3635,Sheet2!$A$1:$B$270,2,FALSE)</f>
        <v>#N/A</v>
      </c>
    </row>
    <row r="3636" spans="15:61">
      <c r="O3636" s="57"/>
      <c r="P3636" s="57"/>
      <c r="BA3636" s="57"/>
      <c r="BF3636" s="6" t="e">
        <f t="shared" si="168"/>
        <v>#NUM!</v>
      </c>
      <c r="BG3636" t="e">
        <f t="shared" si="169"/>
        <v>#NUM!</v>
      </c>
      <c r="BH3636" t="e">
        <f t="shared" si="170"/>
        <v>#NUM!</v>
      </c>
      <c r="BI3636" t="e">
        <f>VLOOKUP(H3636,Sheet2!$A$1:$B$270,2,FALSE)</f>
        <v>#N/A</v>
      </c>
    </row>
    <row r="3637" spans="15:61">
      <c r="O3637" s="57"/>
      <c r="P3637" s="57"/>
      <c r="AP3637" s="57"/>
      <c r="BA3637" s="57"/>
      <c r="BF3637" s="6" t="e">
        <f t="shared" si="168"/>
        <v>#NUM!</v>
      </c>
      <c r="BG3637" t="e">
        <f t="shared" si="169"/>
        <v>#NUM!</v>
      </c>
      <c r="BH3637" t="e">
        <f t="shared" si="170"/>
        <v>#NUM!</v>
      </c>
      <c r="BI3637" t="e">
        <f>VLOOKUP(H3637,Sheet2!$A$1:$B$270,2,FALSE)</f>
        <v>#N/A</v>
      </c>
    </row>
    <row r="3638" spans="15:61">
      <c r="O3638" s="57"/>
      <c r="P3638" s="57"/>
      <c r="AP3638" s="57"/>
      <c r="BA3638" s="57"/>
      <c r="BF3638" s="6" t="e">
        <f t="shared" si="168"/>
        <v>#NUM!</v>
      </c>
      <c r="BG3638" t="e">
        <f t="shared" si="169"/>
        <v>#NUM!</v>
      </c>
      <c r="BH3638" t="e">
        <f t="shared" si="170"/>
        <v>#NUM!</v>
      </c>
      <c r="BI3638" t="e">
        <f>VLOOKUP(H3638,Sheet2!$A$1:$B$270,2,FALSE)</f>
        <v>#N/A</v>
      </c>
    </row>
    <row r="3639" spans="15:61">
      <c r="O3639" s="57"/>
      <c r="P3639" s="57"/>
      <c r="AP3639" s="57"/>
      <c r="BA3639" s="57"/>
      <c r="BF3639" s="6" t="e">
        <f t="shared" si="168"/>
        <v>#NUM!</v>
      </c>
      <c r="BG3639" t="e">
        <f t="shared" si="169"/>
        <v>#NUM!</v>
      </c>
      <c r="BH3639" t="e">
        <f t="shared" si="170"/>
        <v>#NUM!</v>
      </c>
      <c r="BI3639" t="e">
        <f>VLOOKUP(H3639,Sheet2!$A$1:$B$270,2,FALSE)</f>
        <v>#N/A</v>
      </c>
    </row>
    <row r="3640" spans="15:61">
      <c r="O3640" s="57"/>
      <c r="P3640" s="57"/>
      <c r="AP3640" s="57"/>
      <c r="BA3640" s="57"/>
      <c r="BF3640" s="6" t="e">
        <f t="shared" si="168"/>
        <v>#NUM!</v>
      </c>
      <c r="BG3640" t="e">
        <f t="shared" si="169"/>
        <v>#NUM!</v>
      </c>
      <c r="BH3640" t="e">
        <f t="shared" si="170"/>
        <v>#NUM!</v>
      </c>
      <c r="BI3640" t="e">
        <f>VLOOKUP(H3640,Sheet2!$A$1:$B$270,2,FALSE)</f>
        <v>#N/A</v>
      </c>
    </row>
    <row r="3641" spans="15:61">
      <c r="O3641" s="57"/>
      <c r="P3641" s="57"/>
      <c r="AP3641" s="57"/>
      <c r="BA3641" s="57"/>
      <c r="BF3641" s="6" t="e">
        <f t="shared" si="168"/>
        <v>#NUM!</v>
      </c>
      <c r="BG3641" t="e">
        <f t="shared" si="169"/>
        <v>#NUM!</v>
      </c>
      <c r="BH3641" t="e">
        <f t="shared" si="170"/>
        <v>#NUM!</v>
      </c>
      <c r="BI3641" t="e">
        <f>VLOOKUP(H3641,Sheet2!$A$1:$B$270,2,FALSE)</f>
        <v>#N/A</v>
      </c>
    </row>
    <row r="3642" spans="15:61">
      <c r="O3642" s="57"/>
      <c r="P3642" s="57"/>
      <c r="AP3642" s="57"/>
      <c r="BA3642" s="57"/>
      <c r="BF3642" s="6" t="e">
        <f t="shared" si="168"/>
        <v>#NUM!</v>
      </c>
      <c r="BG3642" t="e">
        <f t="shared" si="169"/>
        <v>#NUM!</v>
      </c>
      <c r="BH3642" t="e">
        <f t="shared" si="170"/>
        <v>#NUM!</v>
      </c>
      <c r="BI3642" t="e">
        <f>VLOOKUP(H3642,Sheet2!$A$1:$B$270,2,FALSE)</f>
        <v>#N/A</v>
      </c>
    </row>
    <row r="3643" spans="15:61">
      <c r="O3643" s="57"/>
      <c r="P3643" s="57"/>
      <c r="AP3643" s="57"/>
      <c r="BA3643" s="57"/>
      <c r="BF3643" s="6" t="e">
        <f t="shared" si="168"/>
        <v>#NUM!</v>
      </c>
      <c r="BG3643" t="e">
        <f t="shared" si="169"/>
        <v>#NUM!</v>
      </c>
      <c r="BH3643" t="e">
        <f t="shared" si="170"/>
        <v>#NUM!</v>
      </c>
      <c r="BI3643" t="e">
        <f>VLOOKUP(H3643,Sheet2!$A$1:$B$270,2,FALSE)</f>
        <v>#N/A</v>
      </c>
    </row>
    <row r="3644" spans="15:61">
      <c r="O3644" s="57"/>
      <c r="P3644" s="57"/>
      <c r="BF3644" s="6" t="e">
        <f t="shared" si="168"/>
        <v>#NUM!</v>
      </c>
      <c r="BG3644" t="e">
        <f t="shared" si="169"/>
        <v>#NUM!</v>
      </c>
      <c r="BH3644" t="e">
        <f t="shared" si="170"/>
        <v>#NUM!</v>
      </c>
      <c r="BI3644" t="e">
        <f>VLOOKUP(H3644,Sheet2!$A$1:$B$270,2,FALSE)</f>
        <v>#N/A</v>
      </c>
    </row>
    <row r="3645" spans="15:61">
      <c r="O3645" s="57"/>
      <c r="P3645" s="57"/>
      <c r="AO3645" s="57"/>
      <c r="BA3645" s="57"/>
      <c r="BF3645" s="6" t="e">
        <f t="shared" si="168"/>
        <v>#NUM!</v>
      </c>
      <c r="BG3645" t="e">
        <f t="shared" si="169"/>
        <v>#NUM!</v>
      </c>
      <c r="BH3645" t="e">
        <f t="shared" si="170"/>
        <v>#NUM!</v>
      </c>
      <c r="BI3645" t="e">
        <f>VLOOKUP(H3645,Sheet2!$A$1:$B$270,2,FALSE)</f>
        <v>#N/A</v>
      </c>
    </row>
    <row r="3646" spans="15:61">
      <c r="O3646" s="57"/>
      <c r="P3646" s="57"/>
      <c r="AO3646" s="57"/>
      <c r="BA3646" s="57"/>
      <c r="BF3646" s="6" t="e">
        <f t="shared" si="168"/>
        <v>#NUM!</v>
      </c>
      <c r="BG3646" t="e">
        <f t="shared" si="169"/>
        <v>#NUM!</v>
      </c>
      <c r="BH3646" t="e">
        <f t="shared" si="170"/>
        <v>#NUM!</v>
      </c>
      <c r="BI3646" t="e">
        <f>VLOOKUP(H3646,Sheet2!$A$1:$B$270,2,FALSE)</f>
        <v>#N/A</v>
      </c>
    </row>
    <row r="3647" spans="15:61">
      <c r="O3647" s="57"/>
      <c r="P3647" s="57"/>
      <c r="AP3647" s="57"/>
      <c r="BA3647" s="57"/>
      <c r="BF3647" s="6" t="e">
        <f t="shared" si="168"/>
        <v>#NUM!</v>
      </c>
      <c r="BG3647" t="e">
        <f t="shared" si="169"/>
        <v>#NUM!</v>
      </c>
      <c r="BH3647" t="e">
        <f t="shared" si="170"/>
        <v>#NUM!</v>
      </c>
      <c r="BI3647" t="e">
        <f>VLOOKUP(H3647,Sheet2!$A$1:$B$270,2,FALSE)</f>
        <v>#N/A</v>
      </c>
    </row>
    <row r="3648" spans="15:61">
      <c r="O3648" s="57"/>
      <c r="P3648" s="57"/>
      <c r="AO3648" s="57"/>
      <c r="AP3648" s="57"/>
      <c r="BA3648" s="57"/>
      <c r="BF3648" s="6" t="e">
        <f t="shared" si="168"/>
        <v>#NUM!</v>
      </c>
      <c r="BG3648" t="e">
        <f t="shared" si="169"/>
        <v>#NUM!</v>
      </c>
      <c r="BH3648" t="e">
        <f t="shared" si="170"/>
        <v>#NUM!</v>
      </c>
      <c r="BI3648" t="e">
        <f>VLOOKUP(H3648,Sheet2!$A$1:$B$270,2,FALSE)</f>
        <v>#N/A</v>
      </c>
    </row>
    <row r="3649" spans="15:61">
      <c r="O3649" s="57"/>
      <c r="P3649" s="57"/>
      <c r="AP3649" s="57"/>
      <c r="BA3649" s="57"/>
      <c r="BF3649" s="6" t="e">
        <f t="shared" si="168"/>
        <v>#NUM!</v>
      </c>
      <c r="BG3649" t="e">
        <f t="shared" si="169"/>
        <v>#NUM!</v>
      </c>
      <c r="BH3649" t="e">
        <f t="shared" si="170"/>
        <v>#NUM!</v>
      </c>
      <c r="BI3649" t="e">
        <f>VLOOKUP(H3649,Sheet2!$A$1:$B$270,2,FALSE)</f>
        <v>#N/A</v>
      </c>
    </row>
    <row r="3650" spans="15:61">
      <c r="O3650" s="57"/>
      <c r="P3650" s="57"/>
      <c r="AP3650" s="57"/>
      <c r="BA3650" s="57"/>
      <c r="BF3650" s="6" t="e">
        <f t="shared" si="168"/>
        <v>#NUM!</v>
      </c>
      <c r="BG3650" t="e">
        <f t="shared" si="169"/>
        <v>#NUM!</v>
      </c>
      <c r="BH3650" t="e">
        <f t="shared" si="170"/>
        <v>#NUM!</v>
      </c>
      <c r="BI3650" t="e">
        <f>VLOOKUP(H3650,Sheet2!$A$1:$B$270,2,FALSE)</f>
        <v>#N/A</v>
      </c>
    </row>
    <row r="3651" spans="15:61">
      <c r="O3651" s="57"/>
      <c r="P3651" s="57"/>
      <c r="AP3651" s="57"/>
      <c r="BA3651" s="57"/>
      <c r="BF3651" s="6" t="e">
        <f t="shared" ref="BF3651:BF3714" si="171">DATE(BC3651,BD3651,BE3651)</f>
        <v>#NUM!</v>
      </c>
      <c r="BG3651" t="e">
        <f t="shared" ref="BG3651:BG3714" si="172">BF3651-BA3651</f>
        <v>#NUM!</v>
      </c>
      <c r="BH3651" t="e">
        <f t="shared" ref="BH3651:BH3714" si="173">IF(BG3651=1,"COMPLY",IF(BG3651&lt;1,"COMPLY","NOT COMPLY"))</f>
        <v>#NUM!</v>
      </c>
      <c r="BI3651" t="e">
        <f>VLOOKUP(H3651,Sheet2!$A$1:$B$270,2,FALSE)</f>
        <v>#N/A</v>
      </c>
    </row>
    <row r="3652" spans="15:61">
      <c r="O3652" s="57"/>
      <c r="P3652" s="57"/>
      <c r="AP3652" s="57"/>
      <c r="BA3652" s="57"/>
      <c r="BF3652" s="6" t="e">
        <f t="shared" si="171"/>
        <v>#NUM!</v>
      </c>
      <c r="BG3652" t="e">
        <f t="shared" si="172"/>
        <v>#NUM!</v>
      </c>
      <c r="BH3652" t="e">
        <f t="shared" si="173"/>
        <v>#NUM!</v>
      </c>
      <c r="BI3652" t="e">
        <f>VLOOKUP(H3652,Sheet2!$A$1:$B$270,2,FALSE)</f>
        <v>#N/A</v>
      </c>
    </row>
    <row r="3653" spans="15:61">
      <c r="O3653" s="57"/>
      <c r="P3653" s="57"/>
      <c r="BA3653" s="57"/>
      <c r="BF3653" s="6" t="e">
        <f t="shared" si="171"/>
        <v>#NUM!</v>
      </c>
      <c r="BG3653" t="e">
        <f t="shared" si="172"/>
        <v>#NUM!</v>
      </c>
      <c r="BH3653" t="e">
        <f t="shared" si="173"/>
        <v>#NUM!</v>
      </c>
      <c r="BI3653" t="e">
        <f>VLOOKUP(H3653,Sheet2!$A$1:$B$270,2,FALSE)</f>
        <v>#N/A</v>
      </c>
    </row>
    <row r="3654" spans="15:61">
      <c r="O3654" s="57"/>
      <c r="P3654" s="57"/>
      <c r="AO3654" s="57"/>
      <c r="BA3654" s="57"/>
      <c r="BF3654" s="6" t="e">
        <f t="shared" si="171"/>
        <v>#NUM!</v>
      </c>
      <c r="BG3654" t="e">
        <f t="shared" si="172"/>
        <v>#NUM!</v>
      </c>
      <c r="BH3654" t="e">
        <f t="shared" si="173"/>
        <v>#NUM!</v>
      </c>
      <c r="BI3654" t="e">
        <f>VLOOKUP(H3654,Sheet2!$A$1:$B$270,2,FALSE)</f>
        <v>#N/A</v>
      </c>
    </row>
    <row r="3655" spans="15:61">
      <c r="O3655" s="57"/>
      <c r="P3655" s="57"/>
      <c r="AP3655" s="57"/>
      <c r="BA3655" s="57"/>
      <c r="BF3655" s="6" t="e">
        <f t="shared" si="171"/>
        <v>#NUM!</v>
      </c>
      <c r="BG3655" t="e">
        <f t="shared" si="172"/>
        <v>#NUM!</v>
      </c>
      <c r="BH3655" t="e">
        <f t="shared" si="173"/>
        <v>#NUM!</v>
      </c>
      <c r="BI3655" t="e">
        <f>VLOOKUP(H3655,Sheet2!$A$1:$B$270,2,FALSE)</f>
        <v>#N/A</v>
      </c>
    </row>
    <row r="3656" spans="15:61">
      <c r="O3656" s="57"/>
      <c r="P3656" s="57"/>
      <c r="AP3656" s="57"/>
      <c r="BA3656" s="57"/>
      <c r="BF3656" s="6" t="e">
        <f t="shared" si="171"/>
        <v>#NUM!</v>
      </c>
      <c r="BG3656" t="e">
        <f t="shared" si="172"/>
        <v>#NUM!</v>
      </c>
      <c r="BH3656" t="e">
        <f t="shared" si="173"/>
        <v>#NUM!</v>
      </c>
      <c r="BI3656" t="e">
        <f>VLOOKUP(H3656,Sheet2!$A$1:$B$270,2,FALSE)</f>
        <v>#N/A</v>
      </c>
    </row>
    <row r="3657" spans="15:61">
      <c r="O3657" s="57"/>
      <c r="P3657" s="57"/>
      <c r="AO3657" s="57"/>
      <c r="AP3657" s="57"/>
      <c r="BA3657" s="57"/>
      <c r="BF3657" s="6" t="e">
        <f t="shared" si="171"/>
        <v>#NUM!</v>
      </c>
      <c r="BG3657" t="e">
        <f t="shared" si="172"/>
        <v>#NUM!</v>
      </c>
      <c r="BH3657" t="e">
        <f t="shared" si="173"/>
        <v>#NUM!</v>
      </c>
      <c r="BI3657" t="e">
        <f>VLOOKUP(H3657,Sheet2!$A$1:$B$270,2,FALSE)</f>
        <v>#N/A</v>
      </c>
    </row>
    <row r="3658" spans="15:61">
      <c r="O3658" s="57"/>
      <c r="P3658" s="57"/>
      <c r="AO3658" s="57"/>
      <c r="AP3658" s="57"/>
      <c r="BA3658" s="57"/>
      <c r="BF3658" s="6" t="e">
        <f t="shared" si="171"/>
        <v>#NUM!</v>
      </c>
      <c r="BG3658" t="e">
        <f t="shared" si="172"/>
        <v>#NUM!</v>
      </c>
      <c r="BH3658" t="e">
        <f t="shared" si="173"/>
        <v>#NUM!</v>
      </c>
      <c r="BI3658" t="e">
        <f>VLOOKUP(H3658,Sheet2!$A$1:$B$270,2,FALSE)</f>
        <v>#N/A</v>
      </c>
    </row>
    <row r="3659" spans="15:61">
      <c r="O3659" s="57"/>
      <c r="P3659" s="57"/>
      <c r="AP3659" s="57"/>
      <c r="BA3659" s="57"/>
      <c r="BF3659" s="6" t="e">
        <f t="shared" si="171"/>
        <v>#NUM!</v>
      </c>
      <c r="BG3659" t="e">
        <f t="shared" si="172"/>
        <v>#NUM!</v>
      </c>
      <c r="BH3659" t="e">
        <f t="shared" si="173"/>
        <v>#NUM!</v>
      </c>
      <c r="BI3659" t="e">
        <f>VLOOKUP(H3659,Sheet2!$A$1:$B$270,2,FALSE)</f>
        <v>#N/A</v>
      </c>
    </row>
    <row r="3660" spans="15:61">
      <c r="O3660" s="57"/>
      <c r="P3660" s="57"/>
      <c r="BF3660" s="6" t="e">
        <f t="shared" si="171"/>
        <v>#NUM!</v>
      </c>
      <c r="BG3660" t="e">
        <f t="shared" si="172"/>
        <v>#NUM!</v>
      </c>
      <c r="BH3660" t="e">
        <f t="shared" si="173"/>
        <v>#NUM!</v>
      </c>
      <c r="BI3660" t="e">
        <f>VLOOKUP(H3660,Sheet2!$A$1:$B$270,2,FALSE)</f>
        <v>#N/A</v>
      </c>
    </row>
    <row r="3661" spans="15:61">
      <c r="O3661" s="57"/>
      <c r="P3661" s="57"/>
      <c r="AP3661" s="57"/>
      <c r="BA3661" s="57"/>
      <c r="BF3661" s="6" t="e">
        <f t="shared" si="171"/>
        <v>#NUM!</v>
      </c>
      <c r="BG3661" t="e">
        <f t="shared" si="172"/>
        <v>#NUM!</v>
      </c>
      <c r="BH3661" t="e">
        <f t="shared" si="173"/>
        <v>#NUM!</v>
      </c>
      <c r="BI3661" t="e">
        <f>VLOOKUP(H3661,Sheet2!$A$1:$B$270,2,FALSE)</f>
        <v>#N/A</v>
      </c>
    </row>
    <row r="3662" spans="15:61">
      <c r="O3662" s="57"/>
      <c r="P3662" s="57"/>
      <c r="AO3662" s="57"/>
      <c r="BA3662" s="57"/>
      <c r="BF3662" s="6" t="e">
        <f t="shared" si="171"/>
        <v>#NUM!</v>
      </c>
      <c r="BG3662" t="e">
        <f t="shared" si="172"/>
        <v>#NUM!</v>
      </c>
      <c r="BH3662" t="e">
        <f t="shared" si="173"/>
        <v>#NUM!</v>
      </c>
      <c r="BI3662" t="e">
        <f>VLOOKUP(H3662,Sheet2!$A$1:$B$270,2,FALSE)</f>
        <v>#N/A</v>
      </c>
    </row>
    <row r="3663" spans="15:61">
      <c r="O3663" s="57"/>
      <c r="P3663" s="57"/>
      <c r="BA3663" s="57"/>
      <c r="BF3663" s="6" t="e">
        <f t="shared" si="171"/>
        <v>#NUM!</v>
      </c>
      <c r="BG3663" t="e">
        <f t="shared" si="172"/>
        <v>#NUM!</v>
      </c>
      <c r="BH3663" t="e">
        <f t="shared" si="173"/>
        <v>#NUM!</v>
      </c>
      <c r="BI3663" t="e">
        <f>VLOOKUP(H3663,Sheet2!$A$1:$B$270,2,FALSE)</f>
        <v>#N/A</v>
      </c>
    </row>
    <row r="3664" spans="15:61">
      <c r="O3664" s="57"/>
      <c r="P3664" s="57"/>
      <c r="AP3664" s="57"/>
      <c r="BA3664" s="57"/>
      <c r="BF3664" s="6" t="e">
        <f t="shared" si="171"/>
        <v>#NUM!</v>
      </c>
      <c r="BG3664" t="e">
        <f t="shared" si="172"/>
        <v>#NUM!</v>
      </c>
      <c r="BH3664" t="e">
        <f t="shared" si="173"/>
        <v>#NUM!</v>
      </c>
      <c r="BI3664" t="e">
        <f>VLOOKUP(H3664,Sheet2!$A$1:$B$270,2,FALSE)</f>
        <v>#N/A</v>
      </c>
    </row>
    <row r="3665" spans="15:61">
      <c r="O3665" s="57"/>
      <c r="P3665" s="57"/>
      <c r="AP3665" s="57"/>
      <c r="BA3665" s="57"/>
      <c r="BF3665" s="6" t="e">
        <f t="shared" si="171"/>
        <v>#NUM!</v>
      </c>
      <c r="BG3665" t="e">
        <f t="shared" si="172"/>
        <v>#NUM!</v>
      </c>
      <c r="BH3665" t="e">
        <f t="shared" si="173"/>
        <v>#NUM!</v>
      </c>
      <c r="BI3665" t="e">
        <f>VLOOKUP(H3665,Sheet2!$A$1:$B$270,2,FALSE)</f>
        <v>#N/A</v>
      </c>
    </row>
    <row r="3666" spans="15:61">
      <c r="O3666" s="57"/>
      <c r="P3666" s="57"/>
      <c r="AP3666" s="57"/>
      <c r="BA3666" s="57"/>
      <c r="BF3666" s="6" t="e">
        <f t="shared" si="171"/>
        <v>#NUM!</v>
      </c>
      <c r="BG3666" t="e">
        <f t="shared" si="172"/>
        <v>#NUM!</v>
      </c>
      <c r="BH3666" t="e">
        <f t="shared" si="173"/>
        <v>#NUM!</v>
      </c>
      <c r="BI3666" t="e">
        <f>VLOOKUP(H3666,Sheet2!$A$1:$B$270,2,FALSE)</f>
        <v>#N/A</v>
      </c>
    </row>
    <row r="3667" spans="15:61">
      <c r="O3667" s="57"/>
      <c r="P3667" s="57"/>
      <c r="AP3667" s="57"/>
      <c r="BA3667" s="57"/>
      <c r="BF3667" s="6" t="e">
        <f t="shared" si="171"/>
        <v>#NUM!</v>
      </c>
      <c r="BG3667" t="e">
        <f t="shared" si="172"/>
        <v>#NUM!</v>
      </c>
      <c r="BH3667" t="e">
        <f t="shared" si="173"/>
        <v>#NUM!</v>
      </c>
      <c r="BI3667" t="e">
        <f>VLOOKUP(H3667,Sheet2!$A$1:$B$270,2,FALSE)</f>
        <v>#N/A</v>
      </c>
    </row>
    <row r="3668" spans="15:61">
      <c r="O3668" s="57"/>
      <c r="P3668" s="57"/>
      <c r="BF3668" s="6" t="e">
        <f t="shared" si="171"/>
        <v>#NUM!</v>
      </c>
      <c r="BG3668" t="e">
        <f t="shared" si="172"/>
        <v>#NUM!</v>
      </c>
      <c r="BH3668" t="e">
        <f t="shared" si="173"/>
        <v>#NUM!</v>
      </c>
      <c r="BI3668" t="e">
        <f>VLOOKUP(H3668,Sheet2!$A$1:$B$270,2,FALSE)</f>
        <v>#N/A</v>
      </c>
    </row>
    <row r="3669" spans="15:61">
      <c r="O3669" s="57"/>
      <c r="P3669" s="57"/>
      <c r="AP3669" s="57"/>
      <c r="BA3669" s="57"/>
      <c r="BF3669" s="6" t="e">
        <f t="shared" si="171"/>
        <v>#NUM!</v>
      </c>
      <c r="BG3669" t="e">
        <f t="shared" si="172"/>
        <v>#NUM!</v>
      </c>
      <c r="BH3669" t="e">
        <f t="shared" si="173"/>
        <v>#NUM!</v>
      </c>
      <c r="BI3669" t="e">
        <f>VLOOKUP(H3669,Sheet2!$A$1:$B$270,2,FALSE)</f>
        <v>#N/A</v>
      </c>
    </row>
    <row r="3670" spans="15:61">
      <c r="O3670" s="57"/>
      <c r="P3670" s="57"/>
      <c r="AO3670" s="57"/>
      <c r="AP3670" s="57"/>
      <c r="BA3670" s="57"/>
      <c r="BF3670" s="6" t="e">
        <f t="shared" si="171"/>
        <v>#NUM!</v>
      </c>
      <c r="BG3670" t="e">
        <f t="shared" si="172"/>
        <v>#NUM!</v>
      </c>
      <c r="BH3670" t="e">
        <f t="shared" si="173"/>
        <v>#NUM!</v>
      </c>
      <c r="BI3670" t="e">
        <f>VLOOKUP(H3670,Sheet2!$A$1:$B$270,2,FALSE)</f>
        <v>#N/A</v>
      </c>
    </row>
    <row r="3671" spans="15:61">
      <c r="O3671" s="57"/>
      <c r="P3671" s="57"/>
      <c r="AO3671" s="57"/>
      <c r="AP3671" s="57"/>
      <c r="BA3671" s="57"/>
      <c r="BF3671" s="6" t="e">
        <f t="shared" si="171"/>
        <v>#NUM!</v>
      </c>
      <c r="BG3671" t="e">
        <f t="shared" si="172"/>
        <v>#NUM!</v>
      </c>
      <c r="BH3671" t="e">
        <f t="shared" si="173"/>
        <v>#NUM!</v>
      </c>
      <c r="BI3671" t="e">
        <f>VLOOKUP(H3671,Sheet2!$A$1:$B$270,2,FALSE)</f>
        <v>#N/A</v>
      </c>
    </row>
    <row r="3672" spans="15:61">
      <c r="O3672" s="57"/>
      <c r="P3672" s="57"/>
      <c r="AP3672" s="57"/>
      <c r="BA3672" s="57"/>
      <c r="BF3672" s="6" t="e">
        <f t="shared" si="171"/>
        <v>#NUM!</v>
      </c>
      <c r="BG3672" t="e">
        <f t="shared" si="172"/>
        <v>#NUM!</v>
      </c>
      <c r="BH3672" t="e">
        <f t="shared" si="173"/>
        <v>#NUM!</v>
      </c>
      <c r="BI3672" t="e">
        <f>VLOOKUP(H3672,Sheet2!$A$1:$B$270,2,FALSE)</f>
        <v>#N/A</v>
      </c>
    </row>
    <row r="3673" spans="15:61">
      <c r="O3673" s="57"/>
      <c r="P3673" s="57"/>
      <c r="AO3673" s="57"/>
      <c r="AP3673" s="57"/>
      <c r="BA3673" s="57"/>
      <c r="BF3673" s="6" t="e">
        <f t="shared" si="171"/>
        <v>#NUM!</v>
      </c>
      <c r="BG3673" t="e">
        <f t="shared" si="172"/>
        <v>#NUM!</v>
      </c>
      <c r="BH3673" t="e">
        <f t="shared" si="173"/>
        <v>#NUM!</v>
      </c>
      <c r="BI3673" t="e">
        <f>VLOOKUP(H3673,Sheet2!$A$1:$B$270,2,FALSE)</f>
        <v>#N/A</v>
      </c>
    </row>
    <row r="3674" spans="15:61">
      <c r="O3674" s="57"/>
      <c r="P3674" s="57"/>
      <c r="BA3674" s="57"/>
      <c r="BF3674" s="6" t="e">
        <f t="shared" si="171"/>
        <v>#NUM!</v>
      </c>
      <c r="BG3674" t="e">
        <f t="shared" si="172"/>
        <v>#NUM!</v>
      </c>
      <c r="BH3674" t="e">
        <f t="shared" si="173"/>
        <v>#NUM!</v>
      </c>
      <c r="BI3674" t="e">
        <f>VLOOKUP(H3674,Sheet2!$A$1:$B$270,2,FALSE)</f>
        <v>#N/A</v>
      </c>
    </row>
    <row r="3675" spans="15:61">
      <c r="O3675" s="57"/>
      <c r="P3675" s="57"/>
      <c r="AO3675" s="57"/>
      <c r="AP3675" s="57"/>
      <c r="BA3675" s="57"/>
      <c r="BF3675" s="6" t="e">
        <f t="shared" si="171"/>
        <v>#NUM!</v>
      </c>
      <c r="BG3675" t="e">
        <f t="shared" si="172"/>
        <v>#NUM!</v>
      </c>
      <c r="BH3675" t="e">
        <f t="shared" si="173"/>
        <v>#NUM!</v>
      </c>
      <c r="BI3675" t="e">
        <f>VLOOKUP(H3675,Sheet2!$A$1:$B$270,2,FALSE)</f>
        <v>#N/A</v>
      </c>
    </row>
    <row r="3676" spans="15:61">
      <c r="O3676" s="57"/>
      <c r="P3676" s="57"/>
      <c r="AP3676" s="57"/>
      <c r="BA3676" s="57"/>
      <c r="BF3676" s="6" t="e">
        <f t="shared" si="171"/>
        <v>#NUM!</v>
      </c>
      <c r="BG3676" t="e">
        <f t="shared" si="172"/>
        <v>#NUM!</v>
      </c>
      <c r="BH3676" t="e">
        <f t="shared" si="173"/>
        <v>#NUM!</v>
      </c>
      <c r="BI3676" t="e">
        <f>VLOOKUP(H3676,Sheet2!$A$1:$B$270,2,FALSE)</f>
        <v>#N/A</v>
      </c>
    </row>
    <row r="3677" spans="15:61">
      <c r="O3677" s="57"/>
      <c r="P3677" s="57"/>
      <c r="BF3677" s="6" t="e">
        <f t="shared" si="171"/>
        <v>#NUM!</v>
      </c>
      <c r="BG3677" t="e">
        <f t="shared" si="172"/>
        <v>#NUM!</v>
      </c>
      <c r="BH3677" t="e">
        <f t="shared" si="173"/>
        <v>#NUM!</v>
      </c>
      <c r="BI3677" t="e">
        <f>VLOOKUP(H3677,Sheet2!$A$1:$B$270,2,FALSE)</f>
        <v>#N/A</v>
      </c>
    </row>
    <row r="3678" spans="15:61">
      <c r="O3678" s="57"/>
      <c r="P3678" s="57"/>
      <c r="AO3678" s="57"/>
      <c r="AP3678" s="57"/>
      <c r="BA3678" s="57"/>
      <c r="BF3678" s="6" t="e">
        <f t="shared" si="171"/>
        <v>#NUM!</v>
      </c>
      <c r="BG3678" t="e">
        <f t="shared" si="172"/>
        <v>#NUM!</v>
      </c>
      <c r="BH3678" t="e">
        <f t="shared" si="173"/>
        <v>#NUM!</v>
      </c>
      <c r="BI3678" t="e">
        <f>VLOOKUP(H3678,Sheet2!$A$1:$B$270,2,FALSE)</f>
        <v>#N/A</v>
      </c>
    </row>
    <row r="3679" spans="15:61">
      <c r="O3679" s="57"/>
      <c r="P3679" s="57"/>
      <c r="AO3679" s="57"/>
      <c r="AP3679" s="57"/>
      <c r="BA3679" s="57"/>
      <c r="BF3679" s="6" t="e">
        <f t="shared" si="171"/>
        <v>#NUM!</v>
      </c>
      <c r="BG3679" t="e">
        <f t="shared" si="172"/>
        <v>#NUM!</v>
      </c>
      <c r="BH3679" t="e">
        <f t="shared" si="173"/>
        <v>#NUM!</v>
      </c>
      <c r="BI3679" t="e">
        <f>VLOOKUP(H3679,Sheet2!$A$1:$B$270,2,FALSE)</f>
        <v>#N/A</v>
      </c>
    </row>
    <row r="3680" spans="15:61">
      <c r="O3680" s="57"/>
      <c r="P3680" s="57"/>
      <c r="AO3680" s="57"/>
      <c r="AP3680" s="57"/>
      <c r="BA3680" s="57"/>
      <c r="BF3680" s="6" t="e">
        <f t="shared" si="171"/>
        <v>#NUM!</v>
      </c>
      <c r="BG3680" t="e">
        <f t="shared" si="172"/>
        <v>#NUM!</v>
      </c>
      <c r="BH3680" t="e">
        <f t="shared" si="173"/>
        <v>#NUM!</v>
      </c>
      <c r="BI3680" t="e">
        <f>VLOOKUP(H3680,Sheet2!$A$1:$B$270,2,FALSE)</f>
        <v>#N/A</v>
      </c>
    </row>
    <row r="3681" spans="15:61">
      <c r="O3681" s="57"/>
      <c r="P3681" s="57"/>
      <c r="AO3681" s="57"/>
      <c r="AP3681" s="57"/>
      <c r="BA3681" s="57"/>
      <c r="BF3681" s="6" t="e">
        <f t="shared" si="171"/>
        <v>#NUM!</v>
      </c>
      <c r="BG3681" t="e">
        <f t="shared" si="172"/>
        <v>#NUM!</v>
      </c>
      <c r="BH3681" t="e">
        <f t="shared" si="173"/>
        <v>#NUM!</v>
      </c>
      <c r="BI3681" t="e">
        <f>VLOOKUP(H3681,Sheet2!$A$1:$B$270,2,FALSE)</f>
        <v>#N/A</v>
      </c>
    </row>
    <row r="3682" spans="15:61">
      <c r="O3682" s="57"/>
      <c r="P3682" s="57"/>
      <c r="AO3682" s="57"/>
      <c r="AP3682" s="57"/>
      <c r="BA3682" s="57"/>
      <c r="BF3682" s="6" t="e">
        <f t="shared" si="171"/>
        <v>#NUM!</v>
      </c>
      <c r="BG3682" t="e">
        <f t="shared" si="172"/>
        <v>#NUM!</v>
      </c>
      <c r="BH3682" t="e">
        <f t="shared" si="173"/>
        <v>#NUM!</v>
      </c>
      <c r="BI3682" t="e">
        <f>VLOOKUP(H3682,Sheet2!$A$1:$B$270,2,FALSE)</f>
        <v>#N/A</v>
      </c>
    </row>
    <row r="3683" spans="15:61">
      <c r="O3683" s="57"/>
      <c r="P3683" s="57"/>
      <c r="AP3683" s="57"/>
      <c r="BA3683" s="57"/>
      <c r="BF3683" s="6" t="e">
        <f t="shared" si="171"/>
        <v>#NUM!</v>
      </c>
      <c r="BG3683" t="e">
        <f t="shared" si="172"/>
        <v>#NUM!</v>
      </c>
      <c r="BH3683" t="e">
        <f t="shared" si="173"/>
        <v>#NUM!</v>
      </c>
      <c r="BI3683" t="e">
        <f>VLOOKUP(H3683,Sheet2!$A$1:$B$270,2,FALSE)</f>
        <v>#N/A</v>
      </c>
    </row>
    <row r="3684" spans="15:61">
      <c r="O3684" s="57"/>
      <c r="P3684" s="57"/>
      <c r="AO3684" s="57"/>
      <c r="AP3684" s="57"/>
      <c r="BA3684" s="57"/>
      <c r="BF3684" s="6" t="e">
        <f t="shared" si="171"/>
        <v>#NUM!</v>
      </c>
      <c r="BG3684" t="e">
        <f t="shared" si="172"/>
        <v>#NUM!</v>
      </c>
      <c r="BH3684" t="e">
        <f t="shared" si="173"/>
        <v>#NUM!</v>
      </c>
      <c r="BI3684" t="e">
        <f>VLOOKUP(H3684,Sheet2!$A$1:$B$270,2,FALSE)</f>
        <v>#N/A</v>
      </c>
    </row>
    <row r="3685" spans="15:61">
      <c r="O3685" s="57"/>
      <c r="P3685" s="57"/>
      <c r="BA3685" s="57"/>
      <c r="BF3685" s="6" t="e">
        <f t="shared" si="171"/>
        <v>#NUM!</v>
      </c>
      <c r="BG3685" t="e">
        <f t="shared" si="172"/>
        <v>#NUM!</v>
      </c>
      <c r="BH3685" t="e">
        <f t="shared" si="173"/>
        <v>#NUM!</v>
      </c>
      <c r="BI3685" t="e">
        <f>VLOOKUP(H3685,Sheet2!$A$1:$B$270,2,FALSE)</f>
        <v>#N/A</v>
      </c>
    </row>
    <row r="3686" spans="15:61">
      <c r="O3686" s="57"/>
      <c r="P3686" s="57"/>
      <c r="BA3686" s="57"/>
      <c r="BF3686" s="6" t="e">
        <f t="shared" si="171"/>
        <v>#NUM!</v>
      </c>
      <c r="BG3686" t="e">
        <f t="shared" si="172"/>
        <v>#NUM!</v>
      </c>
      <c r="BH3686" t="e">
        <f t="shared" si="173"/>
        <v>#NUM!</v>
      </c>
      <c r="BI3686" t="e">
        <f>VLOOKUP(H3686,Sheet2!$A$1:$B$270,2,FALSE)</f>
        <v>#N/A</v>
      </c>
    </row>
    <row r="3687" spans="15:61">
      <c r="O3687" s="57"/>
      <c r="P3687" s="57"/>
      <c r="AP3687" s="57"/>
      <c r="BA3687" s="57"/>
      <c r="BF3687" s="6" t="e">
        <f t="shared" si="171"/>
        <v>#NUM!</v>
      </c>
      <c r="BG3687" t="e">
        <f t="shared" si="172"/>
        <v>#NUM!</v>
      </c>
      <c r="BH3687" t="e">
        <f t="shared" si="173"/>
        <v>#NUM!</v>
      </c>
      <c r="BI3687" t="e">
        <f>VLOOKUP(H3687,Sheet2!$A$1:$B$270,2,FALSE)</f>
        <v>#N/A</v>
      </c>
    </row>
    <row r="3688" spans="15:61">
      <c r="O3688" s="57"/>
      <c r="P3688" s="57"/>
      <c r="BF3688" s="6" t="e">
        <f t="shared" si="171"/>
        <v>#NUM!</v>
      </c>
      <c r="BG3688" t="e">
        <f t="shared" si="172"/>
        <v>#NUM!</v>
      </c>
      <c r="BH3688" t="e">
        <f t="shared" si="173"/>
        <v>#NUM!</v>
      </c>
      <c r="BI3688" t="e">
        <f>VLOOKUP(H3688,Sheet2!$A$1:$B$270,2,FALSE)</f>
        <v>#N/A</v>
      </c>
    </row>
    <row r="3689" spans="15:61">
      <c r="O3689" s="57"/>
      <c r="P3689" s="57"/>
      <c r="AP3689" s="57"/>
      <c r="BA3689" s="57"/>
      <c r="BF3689" s="6" t="e">
        <f t="shared" si="171"/>
        <v>#NUM!</v>
      </c>
      <c r="BG3689" t="e">
        <f t="shared" si="172"/>
        <v>#NUM!</v>
      </c>
      <c r="BH3689" t="e">
        <f t="shared" si="173"/>
        <v>#NUM!</v>
      </c>
      <c r="BI3689" t="e">
        <f>VLOOKUP(H3689,Sheet2!$A$1:$B$270,2,FALSE)</f>
        <v>#N/A</v>
      </c>
    </row>
    <row r="3690" spans="15:61">
      <c r="O3690" s="57"/>
      <c r="P3690" s="57"/>
      <c r="AO3690" s="57"/>
      <c r="AP3690" s="57"/>
      <c r="BA3690" s="57"/>
      <c r="BF3690" s="6" t="e">
        <f t="shared" si="171"/>
        <v>#NUM!</v>
      </c>
      <c r="BG3690" t="e">
        <f t="shared" si="172"/>
        <v>#NUM!</v>
      </c>
      <c r="BH3690" t="e">
        <f t="shared" si="173"/>
        <v>#NUM!</v>
      </c>
      <c r="BI3690" t="e">
        <f>VLOOKUP(H3690,Sheet2!$A$1:$B$270,2,FALSE)</f>
        <v>#N/A</v>
      </c>
    </row>
    <row r="3691" spans="15:61">
      <c r="O3691" s="57"/>
      <c r="P3691" s="57"/>
      <c r="AP3691" s="57"/>
      <c r="BA3691" s="57"/>
      <c r="BF3691" s="6" t="e">
        <f t="shared" si="171"/>
        <v>#NUM!</v>
      </c>
      <c r="BG3691" t="e">
        <f t="shared" si="172"/>
        <v>#NUM!</v>
      </c>
      <c r="BH3691" t="e">
        <f t="shared" si="173"/>
        <v>#NUM!</v>
      </c>
      <c r="BI3691" t="e">
        <f>VLOOKUP(H3691,Sheet2!$A$1:$B$270,2,FALSE)</f>
        <v>#N/A</v>
      </c>
    </row>
    <row r="3692" spans="15:61">
      <c r="O3692" s="57"/>
      <c r="P3692" s="57"/>
      <c r="AP3692" s="57"/>
      <c r="BA3692" s="57"/>
      <c r="BF3692" s="6" t="e">
        <f t="shared" si="171"/>
        <v>#NUM!</v>
      </c>
      <c r="BG3692" t="e">
        <f t="shared" si="172"/>
        <v>#NUM!</v>
      </c>
      <c r="BH3692" t="e">
        <f t="shared" si="173"/>
        <v>#NUM!</v>
      </c>
      <c r="BI3692" t="e">
        <f>VLOOKUP(H3692,Sheet2!$A$1:$B$270,2,FALSE)</f>
        <v>#N/A</v>
      </c>
    </row>
    <row r="3693" spans="15:61">
      <c r="O3693" s="57"/>
      <c r="P3693" s="57"/>
      <c r="BF3693" s="6" t="e">
        <f t="shared" si="171"/>
        <v>#NUM!</v>
      </c>
      <c r="BG3693" t="e">
        <f t="shared" si="172"/>
        <v>#NUM!</v>
      </c>
      <c r="BH3693" t="e">
        <f t="shared" si="173"/>
        <v>#NUM!</v>
      </c>
      <c r="BI3693" t="e">
        <f>VLOOKUP(H3693,Sheet2!$A$1:$B$270,2,FALSE)</f>
        <v>#N/A</v>
      </c>
    </row>
    <row r="3694" spans="15:61">
      <c r="O3694" s="57"/>
      <c r="P3694" s="57"/>
      <c r="AP3694" s="57"/>
      <c r="BA3694" s="57"/>
      <c r="BF3694" s="6" t="e">
        <f t="shared" si="171"/>
        <v>#NUM!</v>
      </c>
      <c r="BG3694" t="e">
        <f t="shared" si="172"/>
        <v>#NUM!</v>
      </c>
      <c r="BH3694" t="e">
        <f t="shared" si="173"/>
        <v>#NUM!</v>
      </c>
      <c r="BI3694" t="e">
        <f>VLOOKUP(H3694,Sheet2!$A$1:$B$270,2,FALSE)</f>
        <v>#N/A</v>
      </c>
    </row>
    <row r="3695" spans="15:61">
      <c r="O3695" s="57"/>
      <c r="P3695" s="57"/>
      <c r="AP3695" s="57"/>
      <c r="BA3695" s="57"/>
      <c r="BF3695" s="6" t="e">
        <f t="shared" si="171"/>
        <v>#NUM!</v>
      </c>
      <c r="BG3695" t="e">
        <f t="shared" si="172"/>
        <v>#NUM!</v>
      </c>
      <c r="BH3695" t="e">
        <f t="shared" si="173"/>
        <v>#NUM!</v>
      </c>
      <c r="BI3695" t="e">
        <f>VLOOKUP(H3695,Sheet2!$A$1:$B$270,2,FALSE)</f>
        <v>#N/A</v>
      </c>
    </row>
    <row r="3696" spans="15:61">
      <c r="O3696" s="57"/>
      <c r="P3696" s="57"/>
      <c r="AP3696" s="57"/>
      <c r="BA3696" s="57"/>
      <c r="BF3696" s="6" t="e">
        <f t="shared" si="171"/>
        <v>#NUM!</v>
      </c>
      <c r="BG3696" t="e">
        <f t="shared" si="172"/>
        <v>#NUM!</v>
      </c>
      <c r="BH3696" t="e">
        <f t="shared" si="173"/>
        <v>#NUM!</v>
      </c>
      <c r="BI3696" t="e">
        <f>VLOOKUP(H3696,Sheet2!$A$1:$B$270,2,FALSE)</f>
        <v>#N/A</v>
      </c>
    </row>
    <row r="3697" spans="15:61">
      <c r="O3697" s="57"/>
      <c r="P3697" s="57"/>
      <c r="AP3697" s="57"/>
      <c r="BA3697" s="57"/>
      <c r="BF3697" s="6" t="e">
        <f t="shared" si="171"/>
        <v>#NUM!</v>
      </c>
      <c r="BG3697" t="e">
        <f t="shared" si="172"/>
        <v>#NUM!</v>
      </c>
      <c r="BH3697" t="e">
        <f t="shared" si="173"/>
        <v>#NUM!</v>
      </c>
      <c r="BI3697" t="e">
        <f>VLOOKUP(H3697,Sheet2!$A$1:$B$270,2,FALSE)</f>
        <v>#N/A</v>
      </c>
    </row>
    <row r="3698" spans="15:61">
      <c r="O3698" s="57"/>
      <c r="P3698" s="57"/>
      <c r="AP3698" s="57"/>
      <c r="BA3698" s="57"/>
      <c r="BF3698" s="6" t="e">
        <f t="shared" si="171"/>
        <v>#NUM!</v>
      </c>
      <c r="BG3698" t="e">
        <f t="shared" si="172"/>
        <v>#NUM!</v>
      </c>
      <c r="BH3698" t="e">
        <f t="shared" si="173"/>
        <v>#NUM!</v>
      </c>
      <c r="BI3698" t="e">
        <f>VLOOKUP(H3698,Sheet2!$A$1:$B$270,2,FALSE)</f>
        <v>#N/A</v>
      </c>
    </row>
    <row r="3699" spans="15:61">
      <c r="O3699" s="57"/>
      <c r="P3699" s="57"/>
      <c r="AO3699" s="57"/>
      <c r="AP3699" s="57"/>
      <c r="BA3699" s="57"/>
      <c r="BF3699" s="6" t="e">
        <f t="shared" si="171"/>
        <v>#NUM!</v>
      </c>
      <c r="BG3699" t="e">
        <f t="shared" si="172"/>
        <v>#NUM!</v>
      </c>
      <c r="BH3699" t="e">
        <f t="shared" si="173"/>
        <v>#NUM!</v>
      </c>
      <c r="BI3699" t="e">
        <f>VLOOKUP(H3699,Sheet2!$A$1:$B$270,2,FALSE)</f>
        <v>#N/A</v>
      </c>
    </row>
    <row r="3700" spans="15:61">
      <c r="O3700" s="57"/>
      <c r="P3700" s="57"/>
      <c r="AP3700" s="57"/>
      <c r="BA3700" s="57"/>
      <c r="BF3700" s="6" t="e">
        <f t="shared" si="171"/>
        <v>#NUM!</v>
      </c>
      <c r="BG3700" t="e">
        <f t="shared" si="172"/>
        <v>#NUM!</v>
      </c>
      <c r="BH3700" t="e">
        <f t="shared" si="173"/>
        <v>#NUM!</v>
      </c>
      <c r="BI3700" t="e">
        <f>VLOOKUP(H3700,Sheet2!$A$1:$B$270,2,FALSE)</f>
        <v>#N/A</v>
      </c>
    </row>
    <row r="3701" spans="15:61">
      <c r="O3701" s="57"/>
      <c r="P3701" s="57"/>
      <c r="AP3701" s="57"/>
      <c r="BA3701" s="57"/>
      <c r="BF3701" s="6" t="e">
        <f t="shared" si="171"/>
        <v>#NUM!</v>
      </c>
      <c r="BG3701" t="e">
        <f t="shared" si="172"/>
        <v>#NUM!</v>
      </c>
      <c r="BH3701" t="e">
        <f t="shared" si="173"/>
        <v>#NUM!</v>
      </c>
      <c r="BI3701" t="e">
        <f>VLOOKUP(H3701,Sheet2!$A$1:$B$270,2,FALSE)</f>
        <v>#N/A</v>
      </c>
    </row>
    <row r="3702" spans="15:61">
      <c r="O3702" s="57"/>
      <c r="P3702" s="57"/>
      <c r="AP3702" s="57"/>
      <c r="BA3702" s="57"/>
      <c r="BF3702" s="6" t="e">
        <f t="shared" si="171"/>
        <v>#NUM!</v>
      </c>
      <c r="BG3702" t="e">
        <f t="shared" si="172"/>
        <v>#NUM!</v>
      </c>
      <c r="BH3702" t="e">
        <f t="shared" si="173"/>
        <v>#NUM!</v>
      </c>
      <c r="BI3702" t="e">
        <f>VLOOKUP(H3702,Sheet2!$A$1:$B$270,2,FALSE)</f>
        <v>#N/A</v>
      </c>
    </row>
    <row r="3703" spans="15:61">
      <c r="O3703" s="57"/>
      <c r="P3703" s="57"/>
      <c r="AO3703" s="57"/>
      <c r="AP3703" s="57"/>
      <c r="BA3703" s="57"/>
      <c r="BF3703" s="6" t="e">
        <f t="shared" si="171"/>
        <v>#NUM!</v>
      </c>
      <c r="BG3703" t="e">
        <f t="shared" si="172"/>
        <v>#NUM!</v>
      </c>
      <c r="BH3703" t="e">
        <f t="shared" si="173"/>
        <v>#NUM!</v>
      </c>
      <c r="BI3703" t="e">
        <f>VLOOKUP(H3703,Sheet2!$A$1:$B$270,2,FALSE)</f>
        <v>#N/A</v>
      </c>
    </row>
    <row r="3704" spans="15:61">
      <c r="O3704" s="57"/>
      <c r="P3704" s="57"/>
      <c r="AO3704" s="57"/>
      <c r="AP3704" s="57"/>
      <c r="BA3704" s="57"/>
      <c r="BF3704" s="6" t="e">
        <f t="shared" si="171"/>
        <v>#NUM!</v>
      </c>
      <c r="BG3704" t="e">
        <f t="shared" si="172"/>
        <v>#NUM!</v>
      </c>
      <c r="BH3704" t="e">
        <f t="shared" si="173"/>
        <v>#NUM!</v>
      </c>
      <c r="BI3704" t="e">
        <f>VLOOKUP(H3704,Sheet2!$A$1:$B$270,2,FALSE)</f>
        <v>#N/A</v>
      </c>
    </row>
    <row r="3705" spans="15:61">
      <c r="O3705" s="57"/>
      <c r="P3705" s="57"/>
      <c r="AO3705" s="57"/>
      <c r="AP3705" s="57"/>
      <c r="BA3705" s="57"/>
      <c r="BF3705" s="6" t="e">
        <f t="shared" si="171"/>
        <v>#NUM!</v>
      </c>
      <c r="BG3705" t="e">
        <f t="shared" si="172"/>
        <v>#NUM!</v>
      </c>
      <c r="BH3705" t="e">
        <f t="shared" si="173"/>
        <v>#NUM!</v>
      </c>
      <c r="BI3705" t="e">
        <f>VLOOKUP(H3705,Sheet2!$A$1:$B$270,2,FALSE)</f>
        <v>#N/A</v>
      </c>
    </row>
    <row r="3706" spans="15:61">
      <c r="O3706" s="57"/>
      <c r="P3706" s="57"/>
      <c r="AO3706" s="57"/>
      <c r="AP3706" s="57"/>
      <c r="BA3706" s="57"/>
      <c r="BF3706" s="6" t="e">
        <f t="shared" si="171"/>
        <v>#NUM!</v>
      </c>
      <c r="BG3706" t="e">
        <f t="shared" si="172"/>
        <v>#NUM!</v>
      </c>
      <c r="BH3706" t="e">
        <f t="shared" si="173"/>
        <v>#NUM!</v>
      </c>
      <c r="BI3706" t="e">
        <f>VLOOKUP(H3706,Sheet2!$A$1:$B$270,2,FALSE)</f>
        <v>#N/A</v>
      </c>
    </row>
    <row r="3707" spans="15:61">
      <c r="O3707" s="57"/>
      <c r="P3707" s="57"/>
      <c r="AP3707" s="57"/>
      <c r="BA3707" s="57"/>
      <c r="BF3707" s="6" t="e">
        <f t="shared" si="171"/>
        <v>#NUM!</v>
      </c>
      <c r="BG3707" t="e">
        <f t="shared" si="172"/>
        <v>#NUM!</v>
      </c>
      <c r="BH3707" t="e">
        <f t="shared" si="173"/>
        <v>#NUM!</v>
      </c>
      <c r="BI3707" t="e">
        <f>VLOOKUP(H3707,Sheet2!$A$1:$B$270,2,FALSE)</f>
        <v>#N/A</v>
      </c>
    </row>
    <row r="3708" spans="15:61">
      <c r="O3708" s="57"/>
      <c r="P3708" s="57"/>
      <c r="AO3708" s="57"/>
      <c r="AP3708" s="57"/>
      <c r="BA3708" s="57"/>
      <c r="BF3708" s="6" t="e">
        <f t="shared" si="171"/>
        <v>#NUM!</v>
      </c>
      <c r="BG3708" t="e">
        <f t="shared" si="172"/>
        <v>#NUM!</v>
      </c>
      <c r="BH3708" t="e">
        <f t="shared" si="173"/>
        <v>#NUM!</v>
      </c>
      <c r="BI3708" t="e">
        <f>VLOOKUP(H3708,Sheet2!$A$1:$B$270,2,FALSE)</f>
        <v>#N/A</v>
      </c>
    </row>
    <row r="3709" spans="15:61">
      <c r="O3709" s="57"/>
      <c r="P3709" s="57"/>
      <c r="BA3709" s="57"/>
      <c r="BF3709" s="6" t="e">
        <f t="shared" si="171"/>
        <v>#NUM!</v>
      </c>
      <c r="BG3709" t="e">
        <f t="shared" si="172"/>
        <v>#NUM!</v>
      </c>
      <c r="BH3709" t="e">
        <f t="shared" si="173"/>
        <v>#NUM!</v>
      </c>
      <c r="BI3709" t="e">
        <f>VLOOKUP(H3709,Sheet2!$A$1:$B$270,2,FALSE)</f>
        <v>#N/A</v>
      </c>
    </row>
    <row r="3710" spans="15:61">
      <c r="O3710" s="57"/>
      <c r="P3710" s="57"/>
      <c r="AP3710" s="57"/>
      <c r="BA3710" s="57"/>
      <c r="BF3710" s="6" t="e">
        <f t="shared" si="171"/>
        <v>#NUM!</v>
      </c>
      <c r="BG3710" t="e">
        <f t="shared" si="172"/>
        <v>#NUM!</v>
      </c>
      <c r="BH3710" t="e">
        <f t="shared" si="173"/>
        <v>#NUM!</v>
      </c>
      <c r="BI3710" t="e">
        <f>VLOOKUP(H3710,Sheet2!$A$1:$B$270,2,FALSE)</f>
        <v>#N/A</v>
      </c>
    </row>
    <row r="3711" spans="15:61">
      <c r="O3711" s="57"/>
      <c r="P3711" s="57"/>
      <c r="BA3711" s="57"/>
      <c r="BF3711" s="6" t="e">
        <f t="shared" si="171"/>
        <v>#NUM!</v>
      </c>
      <c r="BG3711" t="e">
        <f t="shared" si="172"/>
        <v>#NUM!</v>
      </c>
      <c r="BH3711" t="e">
        <f t="shared" si="173"/>
        <v>#NUM!</v>
      </c>
      <c r="BI3711" t="e">
        <f>VLOOKUP(H3711,Sheet2!$A$1:$B$270,2,FALSE)</f>
        <v>#N/A</v>
      </c>
    </row>
    <row r="3712" spans="15:61">
      <c r="O3712" s="57"/>
      <c r="P3712" s="57"/>
      <c r="AO3712" s="57"/>
      <c r="AP3712" s="57"/>
      <c r="BA3712" s="57"/>
      <c r="BF3712" s="6" t="e">
        <f t="shared" si="171"/>
        <v>#NUM!</v>
      </c>
      <c r="BG3712" t="e">
        <f t="shared" si="172"/>
        <v>#NUM!</v>
      </c>
      <c r="BH3712" t="e">
        <f t="shared" si="173"/>
        <v>#NUM!</v>
      </c>
      <c r="BI3712" t="e">
        <f>VLOOKUP(H3712,Sheet2!$A$1:$B$270,2,FALSE)</f>
        <v>#N/A</v>
      </c>
    </row>
    <row r="3713" spans="15:61">
      <c r="O3713" s="57"/>
      <c r="P3713" s="57"/>
      <c r="AO3713" s="57"/>
      <c r="BF3713" s="6" t="e">
        <f t="shared" si="171"/>
        <v>#NUM!</v>
      </c>
      <c r="BG3713" t="e">
        <f t="shared" si="172"/>
        <v>#NUM!</v>
      </c>
      <c r="BH3713" t="e">
        <f t="shared" si="173"/>
        <v>#NUM!</v>
      </c>
      <c r="BI3713" t="e">
        <f>VLOOKUP(H3713,Sheet2!$A$1:$B$270,2,FALSE)</f>
        <v>#N/A</v>
      </c>
    </row>
    <row r="3714" spans="15:61">
      <c r="O3714" s="57"/>
      <c r="P3714" s="57"/>
      <c r="BA3714" s="57"/>
      <c r="BF3714" s="6" t="e">
        <f t="shared" si="171"/>
        <v>#NUM!</v>
      </c>
      <c r="BG3714" t="e">
        <f t="shared" si="172"/>
        <v>#NUM!</v>
      </c>
      <c r="BH3714" t="e">
        <f t="shared" si="173"/>
        <v>#NUM!</v>
      </c>
      <c r="BI3714" t="e">
        <f>VLOOKUP(H3714,Sheet2!$A$1:$B$270,2,FALSE)</f>
        <v>#N/A</v>
      </c>
    </row>
    <row r="3715" spans="15:61">
      <c r="O3715" s="57"/>
      <c r="P3715" s="57"/>
      <c r="BA3715" s="57"/>
      <c r="BF3715" s="6" t="e">
        <f t="shared" ref="BF3715:BF3778" si="174">DATE(BC3715,BD3715,BE3715)</f>
        <v>#NUM!</v>
      </c>
      <c r="BG3715" t="e">
        <f t="shared" ref="BG3715:BG3778" si="175">BF3715-BA3715</f>
        <v>#NUM!</v>
      </c>
      <c r="BH3715" t="e">
        <f t="shared" ref="BH3715:BH3778" si="176">IF(BG3715=1,"COMPLY",IF(BG3715&lt;1,"COMPLY","NOT COMPLY"))</f>
        <v>#NUM!</v>
      </c>
      <c r="BI3715" t="e">
        <f>VLOOKUP(H3715,Sheet2!$A$1:$B$270,2,FALSE)</f>
        <v>#N/A</v>
      </c>
    </row>
    <row r="3716" spans="15:61">
      <c r="O3716" s="57"/>
      <c r="P3716" s="57"/>
      <c r="BA3716" s="57"/>
      <c r="BF3716" s="6" t="e">
        <f t="shared" si="174"/>
        <v>#NUM!</v>
      </c>
      <c r="BG3716" t="e">
        <f t="shared" si="175"/>
        <v>#NUM!</v>
      </c>
      <c r="BH3716" t="e">
        <f t="shared" si="176"/>
        <v>#NUM!</v>
      </c>
      <c r="BI3716" t="e">
        <f>VLOOKUP(H3716,Sheet2!$A$1:$B$270,2,FALSE)</f>
        <v>#N/A</v>
      </c>
    </row>
    <row r="3717" spans="15:61">
      <c r="O3717" s="57"/>
      <c r="P3717" s="57"/>
      <c r="AO3717" s="57"/>
      <c r="AP3717" s="57"/>
      <c r="BA3717" s="57"/>
      <c r="BF3717" s="6" t="e">
        <f t="shared" si="174"/>
        <v>#NUM!</v>
      </c>
      <c r="BG3717" t="e">
        <f t="shared" si="175"/>
        <v>#NUM!</v>
      </c>
      <c r="BH3717" t="e">
        <f t="shared" si="176"/>
        <v>#NUM!</v>
      </c>
      <c r="BI3717" t="e">
        <f>VLOOKUP(H3717,Sheet2!$A$1:$B$270,2,FALSE)</f>
        <v>#N/A</v>
      </c>
    </row>
    <row r="3718" spans="15:61">
      <c r="O3718" s="57"/>
      <c r="P3718" s="57"/>
      <c r="AO3718" s="57"/>
      <c r="AP3718" s="57"/>
      <c r="BA3718" s="57"/>
      <c r="BF3718" s="6" t="e">
        <f t="shared" si="174"/>
        <v>#NUM!</v>
      </c>
      <c r="BG3718" t="e">
        <f t="shared" si="175"/>
        <v>#NUM!</v>
      </c>
      <c r="BH3718" t="e">
        <f t="shared" si="176"/>
        <v>#NUM!</v>
      </c>
      <c r="BI3718" t="e">
        <f>VLOOKUP(H3718,Sheet2!$A$1:$B$270,2,FALSE)</f>
        <v>#N/A</v>
      </c>
    </row>
    <row r="3719" spans="15:61">
      <c r="O3719" s="57"/>
      <c r="P3719" s="57"/>
      <c r="AP3719" s="57"/>
      <c r="BA3719" s="57"/>
      <c r="BF3719" s="6" t="e">
        <f t="shared" si="174"/>
        <v>#NUM!</v>
      </c>
      <c r="BG3719" t="e">
        <f t="shared" si="175"/>
        <v>#NUM!</v>
      </c>
      <c r="BH3719" t="e">
        <f t="shared" si="176"/>
        <v>#NUM!</v>
      </c>
      <c r="BI3719" t="e">
        <f>VLOOKUP(H3719,Sheet2!$A$1:$B$270,2,FALSE)</f>
        <v>#N/A</v>
      </c>
    </row>
    <row r="3720" spans="15:61">
      <c r="O3720" s="57"/>
      <c r="P3720" s="57"/>
      <c r="AP3720" s="57"/>
      <c r="BA3720" s="57"/>
      <c r="BF3720" s="6" t="e">
        <f t="shared" si="174"/>
        <v>#NUM!</v>
      </c>
      <c r="BG3720" t="e">
        <f t="shared" si="175"/>
        <v>#NUM!</v>
      </c>
      <c r="BH3720" t="e">
        <f t="shared" si="176"/>
        <v>#NUM!</v>
      </c>
      <c r="BI3720" t="e">
        <f>VLOOKUP(H3720,Sheet2!$A$1:$B$270,2,FALSE)</f>
        <v>#N/A</v>
      </c>
    </row>
    <row r="3721" spans="15:61">
      <c r="O3721" s="57"/>
      <c r="P3721" s="57"/>
      <c r="AO3721" s="57"/>
      <c r="AP3721" s="57"/>
      <c r="BA3721" s="57"/>
      <c r="BF3721" s="6" t="e">
        <f t="shared" si="174"/>
        <v>#NUM!</v>
      </c>
      <c r="BG3721" t="e">
        <f t="shared" si="175"/>
        <v>#NUM!</v>
      </c>
      <c r="BH3721" t="e">
        <f t="shared" si="176"/>
        <v>#NUM!</v>
      </c>
      <c r="BI3721" t="e">
        <f>VLOOKUP(H3721,Sheet2!$A$1:$B$270,2,FALSE)</f>
        <v>#N/A</v>
      </c>
    </row>
    <row r="3722" spans="15:61">
      <c r="O3722" s="57"/>
      <c r="P3722" s="57"/>
      <c r="AP3722" s="57"/>
      <c r="BA3722" s="57"/>
      <c r="BF3722" s="6" t="e">
        <f t="shared" si="174"/>
        <v>#NUM!</v>
      </c>
      <c r="BG3722" t="e">
        <f t="shared" si="175"/>
        <v>#NUM!</v>
      </c>
      <c r="BH3722" t="e">
        <f t="shared" si="176"/>
        <v>#NUM!</v>
      </c>
      <c r="BI3722" t="e">
        <f>VLOOKUP(H3722,Sheet2!$A$1:$B$270,2,FALSE)</f>
        <v>#N/A</v>
      </c>
    </row>
    <row r="3723" spans="15:61">
      <c r="O3723" s="57"/>
      <c r="P3723" s="57"/>
      <c r="AP3723" s="57"/>
      <c r="BA3723" s="57"/>
      <c r="BF3723" s="6" t="e">
        <f t="shared" si="174"/>
        <v>#NUM!</v>
      </c>
      <c r="BG3723" t="e">
        <f t="shared" si="175"/>
        <v>#NUM!</v>
      </c>
      <c r="BH3723" t="e">
        <f t="shared" si="176"/>
        <v>#NUM!</v>
      </c>
      <c r="BI3723" t="e">
        <f>VLOOKUP(H3723,Sheet2!$A$1:$B$270,2,FALSE)</f>
        <v>#N/A</v>
      </c>
    </row>
    <row r="3724" spans="15:61">
      <c r="O3724" s="57"/>
      <c r="P3724" s="57"/>
      <c r="AO3724" s="57"/>
      <c r="BA3724" s="57"/>
      <c r="BF3724" s="6" t="e">
        <f t="shared" si="174"/>
        <v>#NUM!</v>
      </c>
      <c r="BG3724" t="e">
        <f t="shared" si="175"/>
        <v>#NUM!</v>
      </c>
      <c r="BH3724" t="e">
        <f t="shared" si="176"/>
        <v>#NUM!</v>
      </c>
      <c r="BI3724" t="e">
        <f>VLOOKUP(H3724,Sheet2!$A$1:$B$270,2,FALSE)</f>
        <v>#N/A</v>
      </c>
    </row>
    <row r="3725" spans="15:61">
      <c r="O3725" s="57"/>
      <c r="P3725" s="57"/>
      <c r="AP3725" s="57"/>
      <c r="BA3725" s="57"/>
      <c r="BF3725" s="6" t="e">
        <f t="shared" si="174"/>
        <v>#NUM!</v>
      </c>
      <c r="BG3725" t="e">
        <f t="shared" si="175"/>
        <v>#NUM!</v>
      </c>
      <c r="BH3725" t="e">
        <f t="shared" si="176"/>
        <v>#NUM!</v>
      </c>
      <c r="BI3725" t="e">
        <f>VLOOKUP(H3725,Sheet2!$A$1:$B$270,2,FALSE)</f>
        <v>#N/A</v>
      </c>
    </row>
    <row r="3726" spans="15:61">
      <c r="O3726" s="57"/>
      <c r="P3726" s="57"/>
      <c r="AP3726" s="57"/>
      <c r="BA3726" s="57"/>
      <c r="BF3726" s="6" t="e">
        <f t="shared" si="174"/>
        <v>#NUM!</v>
      </c>
      <c r="BG3726" t="e">
        <f t="shared" si="175"/>
        <v>#NUM!</v>
      </c>
      <c r="BH3726" t="e">
        <f t="shared" si="176"/>
        <v>#NUM!</v>
      </c>
      <c r="BI3726" t="e">
        <f>VLOOKUP(H3726,Sheet2!$A$1:$B$270,2,FALSE)</f>
        <v>#N/A</v>
      </c>
    </row>
    <row r="3727" spans="15:61">
      <c r="O3727" s="57"/>
      <c r="P3727" s="57"/>
      <c r="AO3727" s="57"/>
      <c r="BA3727" s="57"/>
      <c r="BF3727" s="6" t="e">
        <f t="shared" si="174"/>
        <v>#NUM!</v>
      </c>
      <c r="BG3727" t="e">
        <f t="shared" si="175"/>
        <v>#NUM!</v>
      </c>
      <c r="BH3727" t="e">
        <f t="shared" si="176"/>
        <v>#NUM!</v>
      </c>
      <c r="BI3727" t="e">
        <f>VLOOKUP(H3727,Sheet2!$A$1:$B$270,2,FALSE)</f>
        <v>#N/A</v>
      </c>
    </row>
    <row r="3728" spans="15:61">
      <c r="O3728" s="57"/>
      <c r="P3728" s="57"/>
      <c r="AP3728" s="57"/>
      <c r="BA3728" s="57"/>
      <c r="BF3728" s="6" t="e">
        <f t="shared" si="174"/>
        <v>#NUM!</v>
      </c>
      <c r="BG3728" t="e">
        <f t="shared" si="175"/>
        <v>#NUM!</v>
      </c>
      <c r="BH3728" t="e">
        <f t="shared" si="176"/>
        <v>#NUM!</v>
      </c>
      <c r="BI3728" t="e">
        <f>VLOOKUP(H3728,Sheet2!$A$1:$B$270,2,FALSE)</f>
        <v>#N/A</v>
      </c>
    </row>
    <row r="3729" spans="15:61">
      <c r="O3729" s="57"/>
      <c r="P3729" s="57"/>
      <c r="AO3729" s="57"/>
      <c r="AP3729" s="57"/>
      <c r="BA3729" s="57"/>
      <c r="BF3729" s="6" t="e">
        <f t="shared" si="174"/>
        <v>#NUM!</v>
      </c>
      <c r="BG3729" t="e">
        <f t="shared" si="175"/>
        <v>#NUM!</v>
      </c>
      <c r="BH3729" t="e">
        <f t="shared" si="176"/>
        <v>#NUM!</v>
      </c>
      <c r="BI3729" t="e">
        <f>VLOOKUP(H3729,Sheet2!$A$1:$B$270,2,FALSE)</f>
        <v>#N/A</v>
      </c>
    </row>
    <row r="3730" spans="15:61">
      <c r="O3730" s="57"/>
      <c r="P3730" s="57"/>
      <c r="BA3730" s="57"/>
      <c r="BF3730" s="6" t="e">
        <f t="shared" si="174"/>
        <v>#NUM!</v>
      </c>
      <c r="BG3730" t="e">
        <f t="shared" si="175"/>
        <v>#NUM!</v>
      </c>
      <c r="BH3730" t="e">
        <f t="shared" si="176"/>
        <v>#NUM!</v>
      </c>
      <c r="BI3730" t="e">
        <f>VLOOKUP(H3730,Sheet2!$A$1:$B$270,2,FALSE)</f>
        <v>#N/A</v>
      </c>
    </row>
    <row r="3731" spans="15:61">
      <c r="O3731" s="57"/>
      <c r="P3731" s="57"/>
      <c r="AP3731" s="57"/>
      <c r="BA3731" s="57"/>
      <c r="BF3731" s="6" t="e">
        <f t="shared" si="174"/>
        <v>#NUM!</v>
      </c>
      <c r="BG3731" t="e">
        <f t="shared" si="175"/>
        <v>#NUM!</v>
      </c>
      <c r="BH3731" t="e">
        <f t="shared" si="176"/>
        <v>#NUM!</v>
      </c>
      <c r="BI3731" t="e">
        <f>VLOOKUP(H3731,Sheet2!$A$1:$B$270,2,FALSE)</f>
        <v>#N/A</v>
      </c>
    </row>
    <row r="3732" spans="15:61">
      <c r="O3732" s="57"/>
      <c r="P3732" s="57"/>
      <c r="AP3732" s="57"/>
      <c r="BA3732" s="57"/>
      <c r="BF3732" s="6" t="e">
        <f t="shared" si="174"/>
        <v>#NUM!</v>
      </c>
      <c r="BG3732" t="e">
        <f t="shared" si="175"/>
        <v>#NUM!</v>
      </c>
      <c r="BH3732" t="e">
        <f t="shared" si="176"/>
        <v>#NUM!</v>
      </c>
      <c r="BI3732" t="e">
        <f>VLOOKUP(H3732,Sheet2!$A$1:$B$270,2,FALSE)</f>
        <v>#N/A</v>
      </c>
    </row>
    <row r="3733" spans="15:61">
      <c r="O3733" s="57"/>
      <c r="P3733" s="57"/>
      <c r="AP3733" s="57"/>
      <c r="BA3733" s="57"/>
      <c r="BF3733" s="6" t="e">
        <f t="shared" si="174"/>
        <v>#NUM!</v>
      </c>
      <c r="BG3733" t="e">
        <f t="shared" si="175"/>
        <v>#NUM!</v>
      </c>
      <c r="BH3733" t="e">
        <f t="shared" si="176"/>
        <v>#NUM!</v>
      </c>
      <c r="BI3733" t="e">
        <f>VLOOKUP(H3733,Sheet2!$A$1:$B$270,2,FALSE)</f>
        <v>#N/A</v>
      </c>
    </row>
    <row r="3734" spans="15:61">
      <c r="O3734" s="57"/>
      <c r="P3734" s="57"/>
      <c r="AO3734" s="57"/>
      <c r="AP3734" s="57"/>
      <c r="BA3734" s="57"/>
      <c r="BF3734" s="6" t="e">
        <f t="shared" si="174"/>
        <v>#NUM!</v>
      </c>
      <c r="BG3734" t="e">
        <f t="shared" si="175"/>
        <v>#NUM!</v>
      </c>
      <c r="BH3734" t="e">
        <f t="shared" si="176"/>
        <v>#NUM!</v>
      </c>
      <c r="BI3734" t="e">
        <f>VLOOKUP(H3734,Sheet2!$A$1:$B$270,2,FALSE)</f>
        <v>#N/A</v>
      </c>
    </row>
    <row r="3735" spans="15:61">
      <c r="O3735" s="57"/>
      <c r="P3735" s="57"/>
      <c r="AO3735" s="57"/>
      <c r="AP3735" s="57"/>
      <c r="BA3735" s="57"/>
      <c r="BF3735" s="6" t="e">
        <f t="shared" si="174"/>
        <v>#NUM!</v>
      </c>
      <c r="BG3735" t="e">
        <f t="shared" si="175"/>
        <v>#NUM!</v>
      </c>
      <c r="BH3735" t="e">
        <f t="shared" si="176"/>
        <v>#NUM!</v>
      </c>
      <c r="BI3735" t="e">
        <f>VLOOKUP(H3735,Sheet2!$A$1:$B$270,2,FALSE)</f>
        <v>#N/A</v>
      </c>
    </row>
    <row r="3736" spans="15:61">
      <c r="O3736" s="57"/>
      <c r="P3736" s="57"/>
      <c r="BA3736" s="57"/>
      <c r="BF3736" s="6" t="e">
        <f t="shared" si="174"/>
        <v>#NUM!</v>
      </c>
      <c r="BG3736" t="e">
        <f t="shared" si="175"/>
        <v>#NUM!</v>
      </c>
      <c r="BH3736" t="e">
        <f t="shared" si="176"/>
        <v>#NUM!</v>
      </c>
      <c r="BI3736" t="e">
        <f>VLOOKUP(H3736,Sheet2!$A$1:$B$270,2,FALSE)</f>
        <v>#N/A</v>
      </c>
    </row>
    <row r="3737" spans="15:61">
      <c r="O3737" s="57"/>
      <c r="P3737" s="57"/>
      <c r="AP3737" s="57"/>
      <c r="BA3737" s="57"/>
      <c r="BF3737" s="6" t="e">
        <f t="shared" si="174"/>
        <v>#NUM!</v>
      </c>
      <c r="BG3737" t="e">
        <f t="shared" si="175"/>
        <v>#NUM!</v>
      </c>
      <c r="BH3737" t="e">
        <f t="shared" si="176"/>
        <v>#NUM!</v>
      </c>
      <c r="BI3737" t="e">
        <f>VLOOKUP(H3737,Sheet2!$A$1:$B$270,2,FALSE)</f>
        <v>#N/A</v>
      </c>
    </row>
    <row r="3738" spans="15:61">
      <c r="O3738" s="57"/>
      <c r="P3738" s="57"/>
      <c r="AP3738" s="57"/>
      <c r="BA3738" s="57"/>
      <c r="BF3738" s="6" t="e">
        <f t="shared" si="174"/>
        <v>#NUM!</v>
      </c>
      <c r="BG3738" t="e">
        <f t="shared" si="175"/>
        <v>#NUM!</v>
      </c>
      <c r="BH3738" t="e">
        <f t="shared" si="176"/>
        <v>#NUM!</v>
      </c>
      <c r="BI3738" t="e">
        <f>VLOOKUP(H3738,Sheet2!$A$1:$B$270,2,FALSE)</f>
        <v>#N/A</v>
      </c>
    </row>
    <row r="3739" spans="15:61">
      <c r="O3739" s="57"/>
      <c r="P3739" s="57"/>
      <c r="BF3739" s="6" t="e">
        <f t="shared" si="174"/>
        <v>#NUM!</v>
      </c>
      <c r="BG3739" t="e">
        <f t="shared" si="175"/>
        <v>#NUM!</v>
      </c>
      <c r="BH3739" t="e">
        <f t="shared" si="176"/>
        <v>#NUM!</v>
      </c>
      <c r="BI3739" t="e">
        <f>VLOOKUP(H3739,Sheet2!$A$1:$B$270,2,FALSE)</f>
        <v>#N/A</v>
      </c>
    </row>
    <row r="3740" spans="15:61">
      <c r="O3740" s="57"/>
      <c r="P3740" s="57"/>
      <c r="AO3740" s="57"/>
      <c r="AP3740" s="57"/>
      <c r="BA3740" s="57"/>
      <c r="BF3740" s="6" t="e">
        <f t="shared" si="174"/>
        <v>#NUM!</v>
      </c>
      <c r="BG3740" t="e">
        <f t="shared" si="175"/>
        <v>#NUM!</v>
      </c>
      <c r="BH3740" t="e">
        <f t="shared" si="176"/>
        <v>#NUM!</v>
      </c>
      <c r="BI3740" t="e">
        <f>VLOOKUP(H3740,Sheet2!$A$1:$B$270,2,FALSE)</f>
        <v>#N/A</v>
      </c>
    </row>
    <row r="3741" spans="15:61">
      <c r="O3741" s="57"/>
      <c r="P3741" s="57"/>
      <c r="AP3741" s="57"/>
      <c r="BA3741" s="57"/>
      <c r="BF3741" s="6" t="e">
        <f t="shared" si="174"/>
        <v>#NUM!</v>
      </c>
      <c r="BG3741" t="e">
        <f t="shared" si="175"/>
        <v>#NUM!</v>
      </c>
      <c r="BH3741" t="e">
        <f t="shared" si="176"/>
        <v>#NUM!</v>
      </c>
      <c r="BI3741" t="e">
        <f>VLOOKUP(H3741,Sheet2!$A$1:$B$270,2,FALSE)</f>
        <v>#N/A</v>
      </c>
    </row>
    <row r="3742" spans="15:61">
      <c r="O3742" s="57"/>
      <c r="P3742" s="57"/>
      <c r="AP3742" s="57"/>
      <c r="BA3742" s="57"/>
      <c r="BF3742" s="6" t="e">
        <f t="shared" si="174"/>
        <v>#NUM!</v>
      </c>
      <c r="BG3742" t="e">
        <f t="shared" si="175"/>
        <v>#NUM!</v>
      </c>
      <c r="BH3742" t="e">
        <f t="shared" si="176"/>
        <v>#NUM!</v>
      </c>
      <c r="BI3742" t="e">
        <f>VLOOKUP(H3742,Sheet2!$A$1:$B$270,2,FALSE)</f>
        <v>#N/A</v>
      </c>
    </row>
    <row r="3743" spans="15:61">
      <c r="O3743" s="57"/>
      <c r="P3743" s="57"/>
      <c r="AP3743" s="57"/>
      <c r="BA3743" s="57"/>
      <c r="BF3743" s="6" t="e">
        <f t="shared" si="174"/>
        <v>#NUM!</v>
      </c>
      <c r="BG3743" t="e">
        <f t="shared" si="175"/>
        <v>#NUM!</v>
      </c>
      <c r="BH3743" t="e">
        <f t="shared" si="176"/>
        <v>#NUM!</v>
      </c>
      <c r="BI3743" t="e">
        <f>VLOOKUP(H3743,Sheet2!$A$1:$B$270,2,FALSE)</f>
        <v>#N/A</v>
      </c>
    </row>
    <row r="3744" spans="15:61">
      <c r="O3744" s="57"/>
      <c r="P3744" s="57"/>
      <c r="BA3744" s="57"/>
      <c r="BF3744" s="6" t="e">
        <f t="shared" si="174"/>
        <v>#NUM!</v>
      </c>
      <c r="BG3744" t="e">
        <f t="shared" si="175"/>
        <v>#NUM!</v>
      </c>
      <c r="BH3744" t="e">
        <f t="shared" si="176"/>
        <v>#NUM!</v>
      </c>
      <c r="BI3744" t="e">
        <f>VLOOKUP(H3744,Sheet2!$A$1:$B$270,2,FALSE)</f>
        <v>#N/A</v>
      </c>
    </row>
    <row r="3745" spans="15:61">
      <c r="O3745" s="57"/>
      <c r="P3745" s="57"/>
      <c r="AO3745" s="57"/>
      <c r="AP3745" s="57"/>
      <c r="BA3745" s="57"/>
      <c r="BF3745" s="6" t="e">
        <f t="shared" si="174"/>
        <v>#NUM!</v>
      </c>
      <c r="BG3745" t="e">
        <f t="shared" si="175"/>
        <v>#NUM!</v>
      </c>
      <c r="BH3745" t="e">
        <f t="shared" si="176"/>
        <v>#NUM!</v>
      </c>
      <c r="BI3745" t="e">
        <f>VLOOKUP(H3745,Sheet2!$A$1:$B$270,2,FALSE)</f>
        <v>#N/A</v>
      </c>
    </row>
    <row r="3746" spans="15:61">
      <c r="O3746" s="57"/>
      <c r="P3746" s="57"/>
      <c r="AP3746" s="57"/>
      <c r="BA3746" s="57"/>
      <c r="BF3746" s="6" t="e">
        <f t="shared" si="174"/>
        <v>#NUM!</v>
      </c>
      <c r="BG3746" t="e">
        <f t="shared" si="175"/>
        <v>#NUM!</v>
      </c>
      <c r="BH3746" t="e">
        <f t="shared" si="176"/>
        <v>#NUM!</v>
      </c>
      <c r="BI3746" t="e">
        <f>VLOOKUP(H3746,Sheet2!$A$1:$B$270,2,FALSE)</f>
        <v>#N/A</v>
      </c>
    </row>
    <row r="3747" spans="15:61">
      <c r="O3747" s="57"/>
      <c r="P3747" s="57"/>
      <c r="AP3747" s="57"/>
      <c r="BA3747" s="57"/>
      <c r="BF3747" s="6" t="e">
        <f t="shared" si="174"/>
        <v>#NUM!</v>
      </c>
      <c r="BG3747" t="e">
        <f t="shared" si="175"/>
        <v>#NUM!</v>
      </c>
      <c r="BH3747" t="e">
        <f t="shared" si="176"/>
        <v>#NUM!</v>
      </c>
      <c r="BI3747" t="e">
        <f>VLOOKUP(H3747,Sheet2!$A$1:$B$270,2,FALSE)</f>
        <v>#N/A</v>
      </c>
    </row>
    <row r="3748" spans="15:61">
      <c r="O3748" s="57"/>
      <c r="P3748" s="57"/>
      <c r="AP3748" s="57"/>
      <c r="BA3748" s="57"/>
      <c r="BF3748" s="6" t="e">
        <f t="shared" si="174"/>
        <v>#NUM!</v>
      </c>
      <c r="BG3748" t="e">
        <f t="shared" si="175"/>
        <v>#NUM!</v>
      </c>
      <c r="BH3748" t="e">
        <f t="shared" si="176"/>
        <v>#NUM!</v>
      </c>
      <c r="BI3748" t="e">
        <f>VLOOKUP(H3748,Sheet2!$A$1:$B$270,2,FALSE)</f>
        <v>#N/A</v>
      </c>
    </row>
    <row r="3749" spans="15:61">
      <c r="O3749" s="57"/>
      <c r="P3749" s="57"/>
      <c r="AO3749" s="57"/>
      <c r="AP3749" s="57"/>
      <c r="BA3749" s="57"/>
      <c r="BF3749" s="6" t="e">
        <f t="shared" si="174"/>
        <v>#NUM!</v>
      </c>
      <c r="BG3749" t="e">
        <f t="shared" si="175"/>
        <v>#NUM!</v>
      </c>
      <c r="BH3749" t="e">
        <f t="shared" si="176"/>
        <v>#NUM!</v>
      </c>
      <c r="BI3749" t="e">
        <f>VLOOKUP(H3749,Sheet2!$A$1:$B$270,2,FALSE)</f>
        <v>#N/A</v>
      </c>
    </row>
    <row r="3750" spans="15:61">
      <c r="O3750" s="57"/>
      <c r="P3750" s="57"/>
      <c r="AP3750" s="57"/>
      <c r="BA3750" s="57"/>
      <c r="BF3750" s="6" t="e">
        <f t="shared" si="174"/>
        <v>#NUM!</v>
      </c>
      <c r="BG3750" t="e">
        <f t="shared" si="175"/>
        <v>#NUM!</v>
      </c>
      <c r="BH3750" t="e">
        <f t="shared" si="176"/>
        <v>#NUM!</v>
      </c>
      <c r="BI3750" t="e">
        <f>VLOOKUP(H3750,Sheet2!$A$1:$B$270,2,FALSE)</f>
        <v>#N/A</v>
      </c>
    </row>
    <row r="3751" spans="15:61">
      <c r="O3751" s="57"/>
      <c r="P3751" s="57"/>
      <c r="AP3751" s="57"/>
      <c r="BA3751" s="57"/>
      <c r="BF3751" s="6" t="e">
        <f t="shared" si="174"/>
        <v>#NUM!</v>
      </c>
      <c r="BG3751" t="e">
        <f t="shared" si="175"/>
        <v>#NUM!</v>
      </c>
      <c r="BH3751" t="e">
        <f t="shared" si="176"/>
        <v>#NUM!</v>
      </c>
      <c r="BI3751" t="e">
        <f>VLOOKUP(H3751,Sheet2!$A$1:$B$270,2,FALSE)</f>
        <v>#N/A</v>
      </c>
    </row>
    <row r="3752" spans="15:61">
      <c r="O3752" s="57"/>
      <c r="P3752" s="57"/>
      <c r="AP3752" s="57"/>
      <c r="BA3752" s="57"/>
      <c r="BF3752" s="6" t="e">
        <f t="shared" si="174"/>
        <v>#NUM!</v>
      </c>
      <c r="BG3752" t="e">
        <f t="shared" si="175"/>
        <v>#NUM!</v>
      </c>
      <c r="BH3752" t="e">
        <f t="shared" si="176"/>
        <v>#NUM!</v>
      </c>
      <c r="BI3752" t="e">
        <f>VLOOKUP(H3752,Sheet2!$A$1:$B$270,2,FALSE)</f>
        <v>#N/A</v>
      </c>
    </row>
    <row r="3753" spans="15:61">
      <c r="O3753" s="57"/>
      <c r="P3753" s="57"/>
      <c r="BA3753" s="57"/>
      <c r="BF3753" s="6" t="e">
        <f t="shared" si="174"/>
        <v>#NUM!</v>
      </c>
      <c r="BG3753" t="e">
        <f t="shared" si="175"/>
        <v>#NUM!</v>
      </c>
      <c r="BH3753" t="e">
        <f t="shared" si="176"/>
        <v>#NUM!</v>
      </c>
      <c r="BI3753" t="e">
        <f>VLOOKUP(H3753,Sheet2!$A$1:$B$270,2,FALSE)</f>
        <v>#N/A</v>
      </c>
    </row>
    <row r="3754" spans="15:61">
      <c r="O3754" s="57"/>
      <c r="P3754" s="57"/>
      <c r="AP3754" s="57"/>
      <c r="BA3754" s="57"/>
      <c r="BF3754" s="6" t="e">
        <f t="shared" si="174"/>
        <v>#NUM!</v>
      </c>
      <c r="BG3754" t="e">
        <f t="shared" si="175"/>
        <v>#NUM!</v>
      </c>
      <c r="BH3754" t="e">
        <f t="shared" si="176"/>
        <v>#NUM!</v>
      </c>
      <c r="BI3754" t="e">
        <f>VLOOKUP(H3754,Sheet2!$A$1:$B$270,2,FALSE)</f>
        <v>#N/A</v>
      </c>
    </row>
    <row r="3755" spans="15:61">
      <c r="O3755" s="57"/>
      <c r="P3755" s="57"/>
      <c r="AP3755" s="57"/>
      <c r="BA3755" s="57"/>
      <c r="BF3755" s="6" t="e">
        <f t="shared" si="174"/>
        <v>#NUM!</v>
      </c>
      <c r="BG3755" t="e">
        <f t="shared" si="175"/>
        <v>#NUM!</v>
      </c>
      <c r="BH3755" t="e">
        <f t="shared" si="176"/>
        <v>#NUM!</v>
      </c>
      <c r="BI3755" t="e">
        <f>VLOOKUP(H3755,Sheet2!$A$1:$B$270,2,FALSE)</f>
        <v>#N/A</v>
      </c>
    </row>
    <row r="3756" spans="15:61">
      <c r="O3756" s="57"/>
      <c r="P3756" s="57"/>
      <c r="AO3756" s="57"/>
      <c r="AP3756" s="57"/>
      <c r="BA3756" s="57"/>
      <c r="BF3756" s="6" t="e">
        <f t="shared" si="174"/>
        <v>#NUM!</v>
      </c>
      <c r="BG3756" t="e">
        <f t="shared" si="175"/>
        <v>#NUM!</v>
      </c>
      <c r="BH3756" t="e">
        <f t="shared" si="176"/>
        <v>#NUM!</v>
      </c>
      <c r="BI3756" t="e">
        <f>VLOOKUP(H3756,Sheet2!$A$1:$B$270,2,FALSE)</f>
        <v>#N/A</v>
      </c>
    </row>
    <row r="3757" spans="15:61">
      <c r="O3757" s="57"/>
      <c r="P3757" s="57"/>
      <c r="AP3757" s="57"/>
      <c r="BA3757" s="57"/>
      <c r="BF3757" s="6" t="e">
        <f t="shared" si="174"/>
        <v>#NUM!</v>
      </c>
      <c r="BG3757" t="e">
        <f t="shared" si="175"/>
        <v>#NUM!</v>
      </c>
      <c r="BH3757" t="e">
        <f t="shared" si="176"/>
        <v>#NUM!</v>
      </c>
      <c r="BI3757" t="e">
        <f>VLOOKUP(H3757,Sheet2!$A$1:$B$270,2,FALSE)</f>
        <v>#N/A</v>
      </c>
    </row>
    <row r="3758" spans="15:61">
      <c r="O3758" s="57"/>
      <c r="P3758" s="57"/>
      <c r="AM3758" s="58"/>
      <c r="BA3758" s="57"/>
      <c r="BB3758" s="58"/>
      <c r="BF3758" s="6" t="e">
        <f t="shared" si="174"/>
        <v>#NUM!</v>
      </c>
      <c r="BG3758" t="e">
        <f t="shared" si="175"/>
        <v>#NUM!</v>
      </c>
      <c r="BH3758" t="e">
        <f t="shared" si="176"/>
        <v>#NUM!</v>
      </c>
      <c r="BI3758" t="e">
        <f>VLOOKUP(H3758,Sheet2!$A$1:$B$270,2,FALSE)</f>
        <v>#N/A</v>
      </c>
    </row>
    <row r="3759" spans="15:61">
      <c r="O3759" s="57"/>
      <c r="P3759" s="57"/>
      <c r="BA3759" s="57"/>
      <c r="BF3759" s="6" t="e">
        <f t="shared" si="174"/>
        <v>#NUM!</v>
      </c>
      <c r="BG3759" t="e">
        <f t="shared" si="175"/>
        <v>#NUM!</v>
      </c>
      <c r="BH3759" t="e">
        <f t="shared" si="176"/>
        <v>#NUM!</v>
      </c>
      <c r="BI3759" t="e">
        <f>VLOOKUP(H3759,Sheet2!$A$1:$B$270,2,FALSE)</f>
        <v>#N/A</v>
      </c>
    </row>
    <row r="3760" spans="15:61">
      <c r="O3760" s="57"/>
      <c r="P3760" s="57"/>
      <c r="AP3760" s="57"/>
      <c r="BA3760" s="57"/>
      <c r="BF3760" s="6" t="e">
        <f t="shared" si="174"/>
        <v>#NUM!</v>
      </c>
      <c r="BG3760" t="e">
        <f t="shared" si="175"/>
        <v>#NUM!</v>
      </c>
      <c r="BH3760" t="e">
        <f t="shared" si="176"/>
        <v>#NUM!</v>
      </c>
      <c r="BI3760" t="e">
        <f>VLOOKUP(H3760,Sheet2!$A$1:$B$270,2,FALSE)</f>
        <v>#N/A</v>
      </c>
    </row>
    <row r="3761" spans="15:61">
      <c r="O3761" s="57"/>
      <c r="P3761" s="57"/>
      <c r="AO3761" s="57"/>
      <c r="AP3761" s="57"/>
      <c r="BA3761" s="57"/>
      <c r="BF3761" s="6" t="e">
        <f t="shared" si="174"/>
        <v>#NUM!</v>
      </c>
      <c r="BG3761" t="e">
        <f t="shared" si="175"/>
        <v>#NUM!</v>
      </c>
      <c r="BH3761" t="e">
        <f t="shared" si="176"/>
        <v>#NUM!</v>
      </c>
      <c r="BI3761" t="e">
        <f>VLOOKUP(H3761,Sheet2!$A$1:$B$270,2,FALSE)</f>
        <v>#N/A</v>
      </c>
    </row>
    <row r="3762" spans="15:61">
      <c r="O3762" s="57"/>
      <c r="P3762" s="57"/>
      <c r="AP3762" s="57"/>
      <c r="BA3762" s="57"/>
      <c r="BF3762" s="6" t="e">
        <f t="shared" si="174"/>
        <v>#NUM!</v>
      </c>
      <c r="BG3762" t="e">
        <f t="shared" si="175"/>
        <v>#NUM!</v>
      </c>
      <c r="BH3762" t="e">
        <f t="shared" si="176"/>
        <v>#NUM!</v>
      </c>
      <c r="BI3762" t="e">
        <f>VLOOKUP(H3762,Sheet2!$A$1:$B$270,2,FALSE)</f>
        <v>#N/A</v>
      </c>
    </row>
    <row r="3763" spans="15:61">
      <c r="O3763" s="57"/>
      <c r="P3763" s="57"/>
      <c r="AO3763" s="57"/>
      <c r="AP3763" s="57"/>
      <c r="BA3763" s="57"/>
      <c r="BF3763" s="6" t="e">
        <f t="shared" si="174"/>
        <v>#NUM!</v>
      </c>
      <c r="BG3763" t="e">
        <f t="shared" si="175"/>
        <v>#NUM!</v>
      </c>
      <c r="BH3763" t="e">
        <f t="shared" si="176"/>
        <v>#NUM!</v>
      </c>
      <c r="BI3763" t="e">
        <f>VLOOKUP(H3763,Sheet2!$A$1:$B$270,2,FALSE)</f>
        <v>#N/A</v>
      </c>
    </row>
    <row r="3764" spans="15:61">
      <c r="O3764" s="57"/>
      <c r="P3764" s="57"/>
      <c r="AP3764" s="57"/>
      <c r="BA3764" s="57"/>
      <c r="BF3764" s="6" t="e">
        <f t="shared" si="174"/>
        <v>#NUM!</v>
      </c>
      <c r="BG3764" t="e">
        <f t="shared" si="175"/>
        <v>#NUM!</v>
      </c>
      <c r="BH3764" t="e">
        <f t="shared" si="176"/>
        <v>#NUM!</v>
      </c>
      <c r="BI3764" t="e">
        <f>VLOOKUP(H3764,Sheet2!$A$1:$B$270,2,FALSE)</f>
        <v>#N/A</v>
      </c>
    </row>
    <row r="3765" spans="15:61">
      <c r="O3765" s="57"/>
      <c r="P3765" s="57"/>
      <c r="AP3765" s="57"/>
      <c r="BA3765" s="57"/>
      <c r="BF3765" s="6" t="e">
        <f t="shared" si="174"/>
        <v>#NUM!</v>
      </c>
      <c r="BG3765" t="e">
        <f t="shared" si="175"/>
        <v>#NUM!</v>
      </c>
      <c r="BH3765" t="e">
        <f t="shared" si="176"/>
        <v>#NUM!</v>
      </c>
      <c r="BI3765" t="e">
        <f>VLOOKUP(H3765,Sheet2!$A$1:$B$270,2,FALSE)</f>
        <v>#N/A</v>
      </c>
    </row>
    <row r="3766" spans="15:61">
      <c r="O3766" s="57"/>
      <c r="P3766" s="57"/>
      <c r="BA3766" s="57"/>
      <c r="BF3766" s="6" t="e">
        <f t="shared" si="174"/>
        <v>#NUM!</v>
      </c>
      <c r="BG3766" t="e">
        <f t="shared" si="175"/>
        <v>#NUM!</v>
      </c>
      <c r="BH3766" t="e">
        <f t="shared" si="176"/>
        <v>#NUM!</v>
      </c>
      <c r="BI3766" t="e">
        <f>VLOOKUP(H3766,Sheet2!$A$1:$B$270,2,FALSE)</f>
        <v>#N/A</v>
      </c>
    </row>
    <row r="3767" spans="15:61">
      <c r="O3767" s="57"/>
      <c r="P3767" s="57"/>
      <c r="AP3767" s="57"/>
      <c r="BA3767" s="57"/>
      <c r="BF3767" s="6" t="e">
        <f t="shared" si="174"/>
        <v>#NUM!</v>
      </c>
      <c r="BG3767" t="e">
        <f t="shared" si="175"/>
        <v>#NUM!</v>
      </c>
      <c r="BH3767" t="e">
        <f t="shared" si="176"/>
        <v>#NUM!</v>
      </c>
      <c r="BI3767" t="e">
        <f>VLOOKUP(H3767,Sheet2!$A$1:$B$270,2,FALSE)</f>
        <v>#N/A</v>
      </c>
    </row>
    <row r="3768" spans="15:61">
      <c r="O3768" s="57"/>
      <c r="P3768" s="57"/>
      <c r="AP3768" s="57"/>
      <c r="BA3768" s="57"/>
      <c r="BF3768" s="6" t="e">
        <f t="shared" si="174"/>
        <v>#NUM!</v>
      </c>
      <c r="BG3768" t="e">
        <f t="shared" si="175"/>
        <v>#NUM!</v>
      </c>
      <c r="BH3768" t="e">
        <f t="shared" si="176"/>
        <v>#NUM!</v>
      </c>
      <c r="BI3768" t="e">
        <f>VLOOKUP(H3768,Sheet2!$A$1:$B$270,2,FALSE)</f>
        <v>#N/A</v>
      </c>
    </row>
    <row r="3769" spans="15:61">
      <c r="O3769" s="57"/>
      <c r="P3769" s="57"/>
      <c r="AO3769" s="57"/>
      <c r="BF3769" s="6" t="e">
        <f t="shared" si="174"/>
        <v>#NUM!</v>
      </c>
      <c r="BG3769" t="e">
        <f t="shared" si="175"/>
        <v>#NUM!</v>
      </c>
      <c r="BH3769" t="e">
        <f t="shared" si="176"/>
        <v>#NUM!</v>
      </c>
      <c r="BI3769" t="e">
        <f>VLOOKUP(H3769,Sheet2!$A$1:$B$270,2,FALSE)</f>
        <v>#N/A</v>
      </c>
    </row>
    <row r="3770" spans="15:61">
      <c r="O3770" s="57"/>
      <c r="P3770" s="57"/>
      <c r="AO3770" s="57"/>
      <c r="AP3770" s="57"/>
      <c r="BA3770" s="57"/>
      <c r="BF3770" s="6" t="e">
        <f t="shared" si="174"/>
        <v>#NUM!</v>
      </c>
      <c r="BG3770" t="e">
        <f t="shared" si="175"/>
        <v>#NUM!</v>
      </c>
      <c r="BH3770" t="e">
        <f t="shared" si="176"/>
        <v>#NUM!</v>
      </c>
      <c r="BI3770" t="e">
        <f>VLOOKUP(H3770,Sheet2!$A$1:$B$270,2,FALSE)</f>
        <v>#N/A</v>
      </c>
    </row>
    <row r="3771" spans="15:61">
      <c r="O3771" s="57"/>
      <c r="P3771" s="57"/>
      <c r="AP3771" s="57"/>
      <c r="BA3771" s="57"/>
      <c r="BF3771" s="6" t="e">
        <f t="shared" si="174"/>
        <v>#NUM!</v>
      </c>
      <c r="BG3771" t="e">
        <f t="shared" si="175"/>
        <v>#NUM!</v>
      </c>
      <c r="BH3771" t="e">
        <f t="shared" si="176"/>
        <v>#NUM!</v>
      </c>
      <c r="BI3771" t="e">
        <f>VLOOKUP(H3771,Sheet2!$A$1:$B$270,2,FALSE)</f>
        <v>#N/A</v>
      </c>
    </row>
    <row r="3772" spans="15:61">
      <c r="O3772" s="57"/>
      <c r="P3772" s="57"/>
      <c r="BA3772" s="57"/>
      <c r="BF3772" s="6" t="e">
        <f t="shared" si="174"/>
        <v>#NUM!</v>
      </c>
      <c r="BG3772" t="e">
        <f t="shared" si="175"/>
        <v>#NUM!</v>
      </c>
      <c r="BH3772" t="e">
        <f t="shared" si="176"/>
        <v>#NUM!</v>
      </c>
      <c r="BI3772" t="e">
        <f>VLOOKUP(H3772,Sheet2!$A$1:$B$270,2,FALSE)</f>
        <v>#N/A</v>
      </c>
    </row>
    <row r="3773" spans="15:61">
      <c r="O3773" s="57"/>
      <c r="P3773" s="57"/>
      <c r="AP3773" s="57"/>
      <c r="BA3773" s="57"/>
      <c r="BF3773" s="6" t="e">
        <f t="shared" si="174"/>
        <v>#NUM!</v>
      </c>
      <c r="BG3773" t="e">
        <f t="shared" si="175"/>
        <v>#NUM!</v>
      </c>
      <c r="BH3773" t="e">
        <f t="shared" si="176"/>
        <v>#NUM!</v>
      </c>
      <c r="BI3773" t="e">
        <f>VLOOKUP(H3773,Sheet2!$A$1:$B$270,2,FALSE)</f>
        <v>#N/A</v>
      </c>
    </row>
    <row r="3774" spans="15:61">
      <c r="O3774" s="57"/>
      <c r="P3774" s="57"/>
      <c r="BF3774" s="6" t="e">
        <f t="shared" si="174"/>
        <v>#NUM!</v>
      </c>
      <c r="BG3774" t="e">
        <f t="shared" si="175"/>
        <v>#NUM!</v>
      </c>
      <c r="BH3774" t="e">
        <f t="shared" si="176"/>
        <v>#NUM!</v>
      </c>
      <c r="BI3774" t="e">
        <f>VLOOKUP(H3774,Sheet2!$A$1:$B$270,2,FALSE)</f>
        <v>#N/A</v>
      </c>
    </row>
    <row r="3775" spans="15:61">
      <c r="O3775" s="57"/>
      <c r="P3775" s="57"/>
      <c r="AO3775" s="57"/>
      <c r="AP3775" s="57"/>
      <c r="BA3775" s="57"/>
      <c r="BF3775" s="6" t="e">
        <f t="shared" si="174"/>
        <v>#NUM!</v>
      </c>
      <c r="BG3775" t="e">
        <f t="shared" si="175"/>
        <v>#NUM!</v>
      </c>
      <c r="BH3775" t="e">
        <f t="shared" si="176"/>
        <v>#NUM!</v>
      </c>
      <c r="BI3775" t="e">
        <f>VLOOKUP(H3775,Sheet2!$A$1:$B$270,2,FALSE)</f>
        <v>#N/A</v>
      </c>
    </row>
    <row r="3776" spans="15:61">
      <c r="O3776" s="57"/>
      <c r="P3776" s="57"/>
      <c r="AP3776" s="57"/>
      <c r="BA3776" s="57"/>
      <c r="BF3776" s="6" t="e">
        <f t="shared" si="174"/>
        <v>#NUM!</v>
      </c>
      <c r="BG3776" t="e">
        <f t="shared" si="175"/>
        <v>#NUM!</v>
      </c>
      <c r="BH3776" t="e">
        <f t="shared" si="176"/>
        <v>#NUM!</v>
      </c>
      <c r="BI3776" t="e">
        <f>VLOOKUP(H3776,Sheet2!$A$1:$B$270,2,FALSE)</f>
        <v>#N/A</v>
      </c>
    </row>
    <row r="3777" spans="15:61">
      <c r="O3777" s="57"/>
      <c r="P3777" s="57"/>
      <c r="BF3777" s="6" t="e">
        <f t="shared" si="174"/>
        <v>#NUM!</v>
      </c>
      <c r="BG3777" t="e">
        <f t="shared" si="175"/>
        <v>#NUM!</v>
      </c>
      <c r="BH3777" t="e">
        <f t="shared" si="176"/>
        <v>#NUM!</v>
      </c>
      <c r="BI3777" t="e">
        <f>VLOOKUP(H3777,Sheet2!$A$1:$B$270,2,FALSE)</f>
        <v>#N/A</v>
      </c>
    </row>
    <row r="3778" spans="15:61">
      <c r="O3778" s="57"/>
      <c r="P3778" s="57"/>
      <c r="AO3778" s="57"/>
      <c r="AP3778" s="57"/>
      <c r="BA3778" s="57"/>
      <c r="BF3778" s="6" t="e">
        <f t="shared" si="174"/>
        <v>#NUM!</v>
      </c>
      <c r="BG3778" t="e">
        <f t="shared" si="175"/>
        <v>#NUM!</v>
      </c>
      <c r="BH3778" t="e">
        <f t="shared" si="176"/>
        <v>#NUM!</v>
      </c>
      <c r="BI3778" t="e">
        <f>VLOOKUP(H3778,Sheet2!$A$1:$B$270,2,FALSE)</f>
        <v>#N/A</v>
      </c>
    </row>
    <row r="3779" spans="15:61">
      <c r="O3779" s="57"/>
      <c r="P3779" s="57"/>
      <c r="AO3779" s="57"/>
      <c r="BA3779" s="57"/>
      <c r="BF3779" s="6" t="e">
        <f t="shared" ref="BF3779:BF3842" si="177">DATE(BC3779,BD3779,BE3779)</f>
        <v>#NUM!</v>
      </c>
      <c r="BG3779" t="e">
        <f t="shared" ref="BG3779:BG3842" si="178">BF3779-BA3779</f>
        <v>#NUM!</v>
      </c>
      <c r="BH3779" t="e">
        <f t="shared" ref="BH3779:BH3842" si="179">IF(BG3779=1,"COMPLY",IF(BG3779&lt;1,"COMPLY","NOT COMPLY"))</f>
        <v>#NUM!</v>
      </c>
      <c r="BI3779" t="e">
        <f>VLOOKUP(H3779,Sheet2!$A$1:$B$270,2,FALSE)</f>
        <v>#N/A</v>
      </c>
    </row>
    <row r="3780" spans="15:61">
      <c r="O3780" s="57"/>
      <c r="P3780" s="57"/>
      <c r="AP3780" s="57"/>
      <c r="BA3780" s="57"/>
      <c r="BF3780" s="6" t="e">
        <f t="shared" si="177"/>
        <v>#NUM!</v>
      </c>
      <c r="BG3780" t="e">
        <f t="shared" si="178"/>
        <v>#NUM!</v>
      </c>
      <c r="BH3780" t="e">
        <f t="shared" si="179"/>
        <v>#NUM!</v>
      </c>
      <c r="BI3780" t="e">
        <f>VLOOKUP(H3780,Sheet2!$A$1:$B$270,2,FALSE)</f>
        <v>#N/A</v>
      </c>
    </row>
    <row r="3781" spans="15:61">
      <c r="O3781" s="57"/>
      <c r="P3781" s="57"/>
      <c r="AP3781" s="57"/>
      <c r="BA3781" s="57"/>
      <c r="BF3781" s="6" t="e">
        <f t="shared" si="177"/>
        <v>#NUM!</v>
      </c>
      <c r="BG3781" t="e">
        <f t="shared" si="178"/>
        <v>#NUM!</v>
      </c>
      <c r="BH3781" t="e">
        <f t="shared" si="179"/>
        <v>#NUM!</v>
      </c>
      <c r="BI3781" t="e">
        <f>VLOOKUP(H3781,Sheet2!$A$1:$B$270,2,FALSE)</f>
        <v>#N/A</v>
      </c>
    </row>
    <row r="3782" spans="15:61">
      <c r="O3782" s="57"/>
      <c r="P3782" s="57"/>
      <c r="AO3782" s="57"/>
      <c r="AP3782" s="57"/>
      <c r="BA3782" s="57"/>
      <c r="BF3782" s="6" t="e">
        <f t="shared" si="177"/>
        <v>#NUM!</v>
      </c>
      <c r="BG3782" t="e">
        <f t="shared" si="178"/>
        <v>#NUM!</v>
      </c>
      <c r="BH3782" t="e">
        <f t="shared" si="179"/>
        <v>#NUM!</v>
      </c>
      <c r="BI3782" t="e">
        <f>VLOOKUP(H3782,Sheet2!$A$1:$B$270,2,FALSE)</f>
        <v>#N/A</v>
      </c>
    </row>
    <row r="3783" spans="15:61">
      <c r="O3783" s="57"/>
      <c r="P3783" s="57"/>
      <c r="AP3783" s="57"/>
      <c r="BA3783" s="57"/>
      <c r="BF3783" s="6" t="e">
        <f t="shared" si="177"/>
        <v>#NUM!</v>
      </c>
      <c r="BG3783" t="e">
        <f t="shared" si="178"/>
        <v>#NUM!</v>
      </c>
      <c r="BH3783" t="e">
        <f t="shared" si="179"/>
        <v>#NUM!</v>
      </c>
      <c r="BI3783" t="e">
        <f>VLOOKUP(H3783,Sheet2!$A$1:$B$270,2,FALSE)</f>
        <v>#N/A</v>
      </c>
    </row>
    <row r="3784" spans="15:61">
      <c r="O3784" s="57"/>
      <c r="P3784" s="57"/>
      <c r="AO3784" s="57"/>
      <c r="BA3784" s="57"/>
      <c r="BF3784" s="6" t="e">
        <f t="shared" si="177"/>
        <v>#NUM!</v>
      </c>
      <c r="BG3784" t="e">
        <f t="shared" si="178"/>
        <v>#NUM!</v>
      </c>
      <c r="BH3784" t="e">
        <f t="shared" si="179"/>
        <v>#NUM!</v>
      </c>
      <c r="BI3784" t="e">
        <f>VLOOKUP(H3784,Sheet2!$A$1:$B$270,2,FALSE)</f>
        <v>#N/A</v>
      </c>
    </row>
    <row r="3785" spans="15:61">
      <c r="O3785" s="57"/>
      <c r="P3785" s="57"/>
      <c r="BA3785" s="57"/>
      <c r="BF3785" s="6" t="e">
        <f t="shared" si="177"/>
        <v>#NUM!</v>
      </c>
      <c r="BG3785" t="e">
        <f t="shared" si="178"/>
        <v>#NUM!</v>
      </c>
      <c r="BH3785" t="e">
        <f t="shared" si="179"/>
        <v>#NUM!</v>
      </c>
      <c r="BI3785" t="e">
        <f>VLOOKUP(H3785,Sheet2!$A$1:$B$270,2,FALSE)</f>
        <v>#N/A</v>
      </c>
    </row>
    <row r="3786" spans="15:61">
      <c r="O3786" s="57"/>
      <c r="P3786" s="57"/>
      <c r="BF3786" s="6" t="e">
        <f t="shared" si="177"/>
        <v>#NUM!</v>
      </c>
      <c r="BG3786" t="e">
        <f t="shared" si="178"/>
        <v>#NUM!</v>
      </c>
      <c r="BH3786" t="e">
        <f t="shared" si="179"/>
        <v>#NUM!</v>
      </c>
      <c r="BI3786" t="e">
        <f>VLOOKUP(H3786,Sheet2!$A$1:$B$270,2,FALSE)</f>
        <v>#N/A</v>
      </c>
    </row>
    <row r="3787" spans="15:61">
      <c r="O3787" s="57"/>
      <c r="P3787" s="57"/>
      <c r="BA3787" s="57"/>
      <c r="BF3787" s="6" t="e">
        <f t="shared" si="177"/>
        <v>#NUM!</v>
      </c>
      <c r="BG3787" t="e">
        <f t="shared" si="178"/>
        <v>#NUM!</v>
      </c>
      <c r="BH3787" t="e">
        <f t="shared" si="179"/>
        <v>#NUM!</v>
      </c>
      <c r="BI3787" t="e">
        <f>VLOOKUP(H3787,Sheet2!$A$1:$B$270,2,FALSE)</f>
        <v>#N/A</v>
      </c>
    </row>
    <row r="3788" spans="15:61">
      <c r="O3788" s="57"/>
      <c r="P3788" s="57"/>
      <c r="AP3788" s="57"/>
      <c r="BA3788" s="57"/>
      <c r="BF3788" s="6" t="e">
        <f t="shared" si="177"/>
        <v>#NUM!</v>
      </c>
      <c r="BG3788" t="e">
        <f t="shared" si="178"/>
        <v>#NUM!</v>
      </c>
      <c r="BH3788" t="e">
        <f t="shared" si="179"/>
        <v>#NUM!</v>
      </c>
      <c r="BI3788" t="e">
        <f>VLOOKUP(H3788,Sheet2!$A$1:$B$270,2,FALSE)</f>
        <v>#N/A</v>
      </c>
    </row>
    <row r="3789" spans="15:61">
      <c r="O3789" s="57"/>
      <c r="P3789" s="57"/>
      <c r="AP3789" s="57"/>
      <c r="BA3789" s="57"/>
      <c r="BF3789" s="6" t="e">
        <f t="shared" si="177"/>
        <v>#NUM!</v>
      </c>
      <c r="BG3789" t="e">
        <f t="shared" si="178"/>
        <v>#NUM!</v>
      </c>
      <c r="BH3789" t="e">
        <f t="shared" si="179"/>
        <v>#NUM!</v>
      </c>
      <c r="BI3789" t="e">
        <f>VLOOKUP(H3789,Sheet2!$A$1:$B$270,2,FALSE)</f>
        <v>#N/A</v>
      </c>
    </row>
    <row r="3790" spans="15:61">
      <c r="O3790" s="57"/>
      <c r="P3790" s="57"/>
      <c r="AP3790" s="57"/>
      <c r="BA3790" s="57"/>
      <c r="BF3790" s="6" t="e">
        <f t="shared" si="177"/>
        <v>#NUM!</v>
      </c>
      <c r="BG3790" t="e">
        <f t="shared" si="178"/>
        <v>#NUM!</v>
      </c>
      <c r="BH3790" t="e">
        <f t="shared" si="179"/>
        <v>#NUM!</v>
      </c>
      <c r="BI3790" t="e">
        <f>VLOOKUP(H3790,Sheet2!$A$1:$B$270,2,FALSE)</f>
        <v>#N/A</v>
      </c>
    </row>
    <row r="3791" spans="15:61">
      <c r="O3791" s="57"/>
      <c r="P3791" s="57"/>
      <c r="AO3791" s="57"/>
      <c r="AP3791" s="57"/>
      <c r="BA3791" s="57"/>
      <c r="BF3791" s="6" t="e">
        <f t="shared" si="177"/>
        <v>#NUM!</v>
      </c>
      <c r="BG3791" t="e">
        <f t="shared" si="178"/>
        <v>#NUM!</v>
      </c>
      <c r="BH3791" t="e">
        <f t="shared" si="179"/>
        <v>#NUM!</v>
      </c>
      <c r="BI3791" t="e">
        <f>VLOOKUP(H3791,Sheet2!$A$1:$B$270,2,FALSE)</f>
        <v>#N/A</v>
      </c>
    </row>
    <row r="3792" spans="15:61">
      <c r="O3792" s="57"/>
      <c r="P3792" s="57"/>
      <c r="BA3792" s="57"/>
      <c r="BF3792" s="6" t="e">
        <f t="shared" si="177"/>
        <v>#NUM!</v>
      </c>
      <c r="BG3792" t="e">
        <f t="shared" si="178"/>
        <v>#NUM!</v>
      </c>
      <c r="BH3792" t="e">
        <f t="shared" si="179"/>
        <v>#NUM!</v>
      </c>
      <c r="BI3792" t="e">
        <f>VLOOKUP(H3792,Sheet2!$A$1:$B$270,2,FALSE)</f>
        <v>#N/A</v>
      </c>
    </row>
    <row r="3793" spans="15:61">
      <c r="O3793" s="57"/>
      <c r="P3793" s="57"/>
      <c r="AP3793" s="57"/>
      <c r="BA3793" s="57"/>
      <c r="BF3793" s="6" t="e">
        <f t="shared" si="177"/>
        <v>#NUM!</v>
      </c>
      <c r="BG3793" t="e">
        <f t="shared" si="178"/>
        <v>#NUM!</v>
      </c>
      <c r="BH3793" t="e">
        <f t="shared" si="179"/>
        <v>#NUM!</v>
      </c>
      <c r="BI3793" t="e">
        <f>VLOOKUP(H3793,Sheet2!$A$1:$B$270,2,FALSE)</f>
        <v>#N/A</v>
      </c>
    </row>
    <row r="3794" spans="15:61">
      <c r="O3794" s="57"/>
      <c r="P3794" s="57"/>
      <c r="AP3794" s="57"/>
      <c r="BA3794" s="57"/>
      <c r="BF3794" s="6" t="e">
        <f t="shared" si="177"/>
        <v>#NUM!</v>
      </c>
      <c r="BG3794" t="e">
        <f t="shared" si="178"/>
        <v>#NUM!</v>
      </c>
      <c r="BH3794" t="e">
        <f t="shared" si="179"/>
        <v>#NUM!</v>
      </c>
      <c r="BI3794" t="e">
        <f>VLOOKUP(H3794,Sheet2!$A$1:$B$270,2,FALSE)</f>
        <v>#N/A</v>
      </c>
    </row>
    <row r="3795" spans="15:61">
      <c r="O3795" s="57"/>
      <c r="P3795" s="57"/>
      <c r="AO3795" s="57"/>
      <c r="BA3795" s="57"/>
      <c r="BF3795" s="6" t="e">
        <f t="shared" si="177"/>
        <v>#NUM!</v>
      </c>
      <c r="BG3795" t="e">
        <f t="shared" si="178"/>
        <v>#NUM!</v>
      </c>
      <c r="BH3795" t="e">
        <f t="shared" si="179"/>
        <v>#NUM!</v>
      </c>
      <c r="BI3795" t="e">
        <f>VLOOKUP(H3795,Sheet2!$A$1:$B$270,2,FALSE)</f>
        <v>#N/A</v>
      </c>
    </row>
    <row r="3796" spans="15:61">
      <c r="O3796" s="57"/>
      <c r="P3796" s="57"/>
      <c r="AO3796" s="57"/>
      <c r="AP3796" s="57"/>
      <c r="BA3796" s="57"/>
      <c r="BF3796" s="6" t="e">
        <f t="shared" si="177"/>
        <v>#NUM!</v>
      </c>
      <c r="BG3796" t="e">
        <f t="shared" si="178"/>
        <v>#NUM!</v>
      </c>
      <c r="BH3796" t="e">
        <f t="shared" si="179"/>
        <v>#NUM!</v>
      </c>
      <c r="BI3796" t="e">
        <f>VLOOKUP(H3796,Sheet2!$A$1:$B$270,2,FALSE)</f>
        <v>#N/A</v>
      </c>
    </row>
    <row r="3797" spans="15:61">
      <c r="O3797" s="57"/>
      <c r="P3797" s="57"/>
      <c r="AP3797" s="57"/>
      <c r="BA3797" s="57"/>
      <c r="BF3797" s="6" t="e">
        <f t="shared" si="177"/>
        <v>#NUM!</v>
      </c>
      <c r="BG3797" t="e">
        <f t="shared" si="178"/>
        <v>#NUM!</v>
      </c>
      <c r="BH3797" t="e">
        <f t="shared" si="179"/>
        <v>#NUM!</v>
      </c>
      <c r="BI3797" t="e">
        <f>VLOOKUP(H3797,Sheet2!$A$1:$B$270,2,FALSE)</f>
        <v>#N/A</v>
      </c>
    </row>
    <row r="3798" spans="15:61">
      <c r="O3798" s="57"/>
      <c r="P3798" s="57"/>
      <c r="AP3798" s="57"/>
      <c r="BA3798" s="57"/>
      <c r="BF3798" s="6" t="e">
        <f t="shared" si="177"/>
        <v>#NUM!</v>
      </c>
      <c r="BG3798" t="e">
        <f t="shared" si="178"/>
        <v>#NUM!</v>
      </c>
      <c r="BH3798" t="e">
        <f t="shared" si="179"/>
        <v>#NUM!</v>
      </c>
      <c r="BI3798" t="e">
        <f>VLOOKUP(H3798,Sheet2!$A$1:$B$270,2,FALSE)</f>
        <v>#N/A</v>
      </c>
    </row>
    <row r="3799" spans="15:61">
      <c r="O3799" s="57"/>
      <c r="P3799" s="57"/>
      <c r="AO3799" s="57"/>
      <c r="AP3799" s="57"/>
      <c r="BA3799" s="57"/>
      <c r="BF3799" s="6" t="e">
        <f t="shared" si="177"/>
        <v>#NUM!</v>
      </c>
      <c r="BG3799" t="e">
        <f t="shared" si="178"/>
        <v>#NUM!</v>
      </c>
      <c r="BH3799" t="e">
        <f t="shared" si="179"/>
        <v>#NUM!</v>
      </c>
      <c r="BI3799" t="e">
        <f>VLOOKUP(H3799,Sheet2!$A$1:$B$270,2,FALSE)</f>
        <v>#N/A</v>
      </c>
    </row>
    <row r="3800" spans="15:61">
      <c r="O3800" s="57"/>
      <c r="P3800" s="57"/>
      <c r="AO3800" s="57"/>
      <c r="AP3800" s="57"/>
      <c r="BA3800" s="57"/>
      <c r="BF3800" s="6" t="e">
        <f t="shared" si="177"/>
        <v>#NUM!</v>
      </c>
      <c r="BG3800" t="e">
        <f t="shared" si="178"/>
        <v>#NUM!</v>
      </c>
      <c r="BH3800" t="e">
        <f t="shared" si="179"/>
        <v>#NUM!</v>
      </c>
      <c r="BI3800" t="e">
        <f>VLOOKUP(H3800,Sheet2!$A$1:$B$270,2,FALSE)</f>
        <v>#N/A</v>
      </c>
    </row>
    <row r="3801" spans="15:61">
      <c r="O3801" s="57"/>
      <c r="P3801" s="57"/>
      <c r="AP3801" s="57"/>
      <c r="BA3801" s="57"/>
      <c r="BF3801" s="6" t="e">
        <f t="shared" si="177"/>
        <v>#NUM!</v>
      </c>
      <c r="BG3801" t="e">
        <f t="shared" si="178"/>
        <v>#NUM!</v>
      </c>
      <c r="BH3801" t="e">
        <f t="shared" si="179"/>
        <v>#NUM!</v>
      </c>
      <c r="BI3801" t="e">
        <f>VLOOKUP(H3801,Sheet2!$A$1:$B$270,2,FALSE)</f>
        <v>#N/A</v>
      </c>
    </row>
    <row r="3802" spans="15:61">
      <c r="O3802" s="57"/>
      <c r="P3802" s="57"/>
      <c r="AO3802" s="57"/>
      <c r="AP3802" s="57"/>
      <c r="BA3802" s="57"/>
      <c r="BF3802" s="6" t="e">
        <f t="shared" si="177"/>
        <v>#NUM!</v>
      </c>
      <c r="BG3802" t="e">
        <f t="shared" si="178"/>
        <v>#NUM!</v>
      </c>
      <c r="BH3802" t="e">
        <f t="shared" si="179"/>
        <v>#NUM!</v>
      </c>
      <c r="BI3802" t="e">
        <f>VLOOKUP(H3802,Sheet2!$A$1:$B$270,2,FALSE)</f>
        <v>#N/A</v>
      </c>
    </row>
    <row r="3803" spans="15:61">
      <c r="O3803" s="57"/>
      <c r="P3803" s="57"/>
      <c r="AO3803" s="57"/>
      <c r="AP3803" s="57"/>
      <c r="BA3803" s="57"/>
      <c r="BF3803" s="6" t="e">
        <f t="shared" si="177"/>
        <v>#NUM!</v>
      </c>
      <c r="BG3803" t="e">
        <f t="shared" si="178"/>
        <v>#NUM!</v>
      </c>
      <c r="BH3803" t="e">
        <f t="shared" si="179"/>
        <v>#NUM!</v>
      </c>
      <c r="BI3803" t="e">
        <f>VLOOKUP(H3803,Sheet2!$A$1:$B$270,2,FALSE)</f>
        <v>#N/A</v>
      </c>
    </row>
    <row r="3804" spans="15:61">
      <c r="O3804" s="57"/>
      <c r="P3804" s="57"/>
      <c r="AP3804" s="57"/>
      <c r="BA3804" s="57"/>
      <c r="BF3804" s="6" t="e">
        <f t="shared" si="177"/>
        <v>#NUM!</v>
      </c>
      <c r="BG3804" t="e">
        <f t="shared" si="178"/>
        <v>#NUM!</v>
      </c>
      <c r="BH3804" t="e">
        <f t="shared" si="179"/>
        <v>#NUM!</v>
      </c>
      <c r="BI3804" t="e">
        <f>VLOOKUP(H3804,Sheet2!$A$1:$B$270,2,FALSE)</f>
        <v>#N/A</v>
      </c>
    </row>
    <row r="3805" spans="15:61">
      <c r="O3805" s="57"/>
      <c r="P3805" s="57"/>
      <c r="BA3805" s="57"/>
      <c r="BF3805" s="6" t="e">
        <f t="shared" si="177"/>
        <v>#NUM!</v>
      </c>
      <c r="BG3805" t="e">
        <f t="shared" si="178"/>
        <v>#NUM!</v>
      </c>
      <c r="BH3805" t="e">
        <f t="shared" si="179"/>
        <v>#NUM!</v>
      </c>
      <c r="BI3805" t="e">
        <f>VLOOKUP(H3805,Sheet2!$A$1:$B$270,2,FALSE)</f>
        <v>#N/A</v>
      </c>
    </row>
    <row r="3806" spans="15:61">
      <c r="O3806" s="57"/>
      <c r="P3806" s="57"/>
      <c r="AP3806" s="57"/>
      <c r="BA3806" s="57"/>
      <c r="BF3806" s="6" t="e">
        <f t="shared" si="177"/>
        <v>#NUM!</v>
      </c>
      <c r="BG3806" t="e">
        <f t="shared" si="178"/>
        <v>#NUM!</v>
      </c>
      <c r="BH3806" t="e">
        <f t="shared" si="179"/>
        <v>#NUM!</v>
      </c>
      <c r="BI3806" t="e">
        <f>VLOOKUP(H3806,Sheet2!$A$1:$B$270,2,FALSE)</f>
        <v>#N/A</v>
      </c>
    </row>
    <row r="3807" spans="15:61">
      <c r="O3807" s="57"/>
      <c r="P3807" s="57"/>
      <c r="AP3807" s="57"/>
      <c r="BA3807" s="57"/>
      <c r="BF3807" s="6" t="e">
        <f t="shared" si="177"/>
        <v>#NUM!</v>
      </c>
      <c r="BG3807" t="e">
        <f t="shared" si="178"/>
        <v>#NUM!</v>
      </c>
      <c r="BH3807" t="e">
        <f t="shared" si="179"/>
        <v>#NUM!</v>
      </c>
      <c r="BI3807" t="e">
        <f>VLOOKUP(H3807,Sheet2!$A$1:$B$270,2,FALSE)</f>
        <v>#N/A</v>
      </c>
    </row>
    <row r="3808" spans="15:61">
      <c r="O3808" s="57"/>
      <c r="P3808" s="57"/>
      <c r="AP3808" s="57"/>
      <c r="BA3808" s="57"/>
      <c r="BF3808" s="6" t="e">
        <f t="shared" si="177"/>
        <v>#NUM!</v>
      </c>
      <c r="BG3808" t="e">
        <f t="shared" si="178"/>
        <v>#NUM!</v>
      </c>
      <c r="BH3808" t="e">
        <f t="shared" si="179"/>
        <v>#NUM!</v>
      </c>
      <c r="BI3808" t="e">
        <f>VLOOKUP(H3808,Sheet2!$A$1:$B$270,2,FALSE)</f>
        <v>#N/A</v>
      </c>
    </row>
    <row r="3809" spans="15:61">
      <c r="O3809" s="57"/>
      <c r="P3809" s="57"/>
      <c r="AP3809" s="57"/>
      <c r="BA3809" s="57"/>
      <c r="BF3809" s="6" t="e">
        <f t="shared" si="177"/>
        <v>#NUM!</v>
      </c>
      <c r="BG3809" t="e">
        <f t="shared" si="178"/>
        <v>#NUM!</v>
      </c>
      <c r="BH3809" t="e">
        <f t="shared" si="179"/>
        <v>#NUM!</v>
      </c>
      <c r="BI3809" t="e">
        <f>VLOOKUP(H3809,Sheet2!$A$1:$B$270,2,FALSE)</f>
        <v>#N/A</v>
      </c>
    </row>
    <row r="3810" spans="15:61">
      <c r="O3810" s="57"/>
      <c r="P3810" s="57"/>
      <c r="AO3810" s="57"/>
      <c r="AP3810" s="57"/>
      <c r="BA3810" s="57"/>
      <c r="BF3810" s="6" t="e">
        <f t="shared" si="177"/>
        <v>#NUM!</v>
      </c>
      <c r="BG3810" t="e">
        <f t="shared" si="178"/>
        <v>#NUM!</v>
      </c>
      <c r="BH3810" t="e">
        <f t="shared" si="179"/>
        <v>#NUM!</v>
      </c>
      <c r="BI3810" t="e">
        <f>VLOOKUP(H3810,Sheet2!$A$1:$B$270,2,FALSE)</f>
        <v>#N/A</v>
      </c>
    </row>
    <row r="3811" spans="15:61">
      <c r="O3811" s="57"/>
      <c r="P3811" s="57"/>
      <c r="AO3811" s="57"/>
      <c r="AP3811" s="57"/>
      <c r="BA3811" s="57"/>
      <c r="BF3811" s="6" t="e">
        <f t="shared" si="177"/>
        <v>#NUM!</v>
      </c>
      <c r="BG3811" t="e">
        <f t="shared" si="178"/>
        <v>#NUM!</v>
      </c>
      <c r="BH3811" t="e">
        <f t="shared" si="179"/>
        <v>#NUM!</v>
      </c>
      <c r="BI3811" t="e">
        <f>VLOOKUP(H3811,Sheet2!$A$1:$B$270,2,FALSE)</f>
        <v>#N/A</v>
      </c>
    </row>
    <row r="3812" spans="15:61">
      <c r="O3812" s="57"/>
      <c r="P3812" s="57"/>
      <c r="AP3812" s="57"/>
      <c r="BA3812" s="57"/>
      <c r="BF3812" s="6" t="e">
        <f t="shared" si="177"/>
        <v>#NUM!</v>
      </c>
      <c r="BG3812" t="e">
        <f t="shared" si="178"/>
        <v>#NUM!</v>
      </c>
      <c r="BH3812" t="e">
        <f t="shared" si="179"/>
        <v>#NUM!</v>
      </c>
      <c r="BI3812" t="e">
        <f>VLOOKUP(H3812,Sheet2!$A$1:$B$270,2,FALSE)</f>
        <v>#N/A</v>
      </c>
    </row>
    <row r="3813" spans="15:61">
      <c r="O3813" s="57"/>
      <c r="P3813" s="57"/>
      <c r="AP3813" s="57"/>
      <c r="BA3813" s="57"/>
      <c r="BF3813" s="6" t="e">
        <f t="shared" si="177"/>
        <v>#NUM!</v>
      </c>
      <c r="BG3813" t="e">
        <f t="shared" si="178"/>
        <v>#NUM!</v>
      </c>
      <c r="BH3813" t="e">
        <f t="shared" si="179"/>
        <v>#NUM!</v>
      </c>
      <c r="BI3813" t="e">
        <f>VLOOKUP(H3813,Sheet2!$A$1:$B$270,2,FALSE)</f>
        <v>#N/A</v>
      </c>
    </row>
    <row r="3814" spans="15:61">
      <c r="O3814" s="57"/>
      <c r="P3814" s="57"/>
      <c r="AO3814" s="57"/>
      <c r="AP3814" s="57"/>
      <c r="BA3814" s="57"/>
      <c r="BF3814" s="6" t="e">
        <f t="shared" si="177"/>
        <v>#NUM!</v>
      </c>
      <c r="BG3814" t="e">
        <f t="shared" si="178"/>
        <v>#NUM!</v>
      </c>
      <c r="BH3814" t="e">
        <f t="shared" si="179"/>
        <v>#NUM!</v>
      </c>
      <c r="BI3814" t="e">
        <f>VLOOKUP(H3814,Sheet2!$A$1:$B$270,2,FALSE)</f>
        <v>#N/A</v>
      </c>
    </row>
    <row r="3815" spans="15:61">
      <c r="O3815" s="57"/>
      <c r="P3815" s="57"/>
      <c r="AP3815" s="57"/>
      <c r="BA3815" s="57"/>
      <c r="BF3815" s="6" t="e">
        <f t="shared" si="177"/>
        <v>#NUM!</v>
      </c>
      <c r="BG3815" t="e">
        <f t="shared" si="178"/>
        <v>#NUM!</v>
      </c>
      <c r="BH3815" t="e">
        <f t="shared" si="179"/>
        <v>#NUM!</v>
      </c>
      <c r="BI3815" t="e">
        <f>VLOOKUP(H3815,Sheet2!$A$1:$B$270,2,FALSE)</f>
        <v>#N/A</v>
      </c>
    </row>
    <row r="3816" spans="15:61">
      <c r="O3816" s="57"/>
      <c r="P3816" s="57"/>
      <c r="AO3816" s="57"/>
      <c r="AP3816" s="57"/>
      <c r="BA3816" s="57"/>
      <c r="BF3816" s="6" t="e">
        <f t="shared" si="177"/>
        <v>#NUM!</v>
      </c>
      <c r="BG3816" t="e">
        <f t="shared" si="178"/>
        <v>#NUM!</v>
      </c>
      <c r="BH3816" t="e">
        <f t="shared" si="179"/>
        <v>#NUM!</v>
      </c>
      <c r="BI3816" t="e">
        <f>VLOOKUP(H3816,Sheet2!$A$1:$B$270,2,FALSE)</f>
        <v>#N/A</v>
      </c>
    </row>
    <row r="3817" spans="15:61">
      <c r="O3817" s="57"/>
      <c r="P3817" s="57"/>
      <c r="AP3817" s="57"/>
      <c r="BA3817" s="57"/>
      <c r="BF3817" s="6" t="e">
        <f t="shared" si="177"/>
        <v>#NUM!</v>
      </c>
      <c r="BG3817" t="e">
        <f t="shared" si="178"/>
        <v>#NUM!</v>
      </c>
      <c r="BH3817" t="e">
        <f t="shared" si="179"/>
        <v>#NUM!</v>
      </c>
      <c r="BI3817" t="e">
        <f>VLOOKUP(H3817,Sheet2!$A$1:$B$270,2,FALSE)</f>
        <v>#N/A</v>
      </c>
    </row>
    <row r="3818" spans="15:61">
      <c r="O3818" s="57"/>
      <c r="P3818" s="57"/>
      <c r="AP3818" s="57"/>
      <c r="BA3818" s="57"/>
      <c r="BF3818" s="6" t="e">
        <f t="shared" si="177"/>
        <v>#NUM!</v>
      </c>
      <c r="BG3818" t="e">
        <f t="shared" si="178"/>
        <v>#NUM!</v>
      </c>
      <c r="BH3818" t="e">
        <f t="shared" si="179"/>
        <v>#NUM!</v>
      </c>
      <c r="BI3818" t="e">
        <f>VLOOKUP(H3818,Sheet2!$A$1:$B$270,2,FALSE)</f>
        <v>#N/A</v>
      </c>
    </row>
    <row r="3819" spans="15:61">
      <c r="O3819" s="57"/>
      <c r="P3819" s="57"/>
      <c r="AO3819" s="57"/>
      <c r="AP3819" s="57"/>
      <c r="BA3819" s="57"/>
      <c r="BF3819" s="6" t="e">
        <f t="shared" si="177"/>
        <v>#NUM!</v>
      </c>
      <c r="BG3819" t="e">
        <f t="shared" si="178"/>
        <v>#NUM!</v>
      </c>
      <c r="BH3819" t="e">
        <f t="shared" si="179"/>
        <v>#NUM!</v>
      </c>
      <c r="BI3819" t="e">
        <f>VLOOKUP(H3819,Sheet2!$A$1:$B$270,2,FALSE)</f>
        <v>#N/A</v>
      </c>
    </row>
    <row r="3820" spans="15:61">
      <c r="O3820" s="57"/>
      <c r="P3820" s="57"/>
      <c r="AO3820" s="57"/>
      <c r="AP3820" s="57"/>
      <c r="BA3820" s="57"/>
      <c r="BF3820" s="6" t="e">
        <f t="shared" si="177"/>
        <v>#NUM!</v>
      </c>
      <c r="BG3820" t="e">
        <f t="shared" si="178"/>
        <v>#NUM!</v>
      </c>
      <c r="BH3820" t="e">
        <f t="shared" si="179"/>
        <v>#NUM!</v>
      </c>
      <c r="BI3820" t="e">
        <f>VLOOKUP(H3820,Sheet2!$A$1:$B$270,2,FALSE)</f>
        <v>#N/A</v>
      </c>
    </row>
    <row r="3821" spans="15:61">
      <c r="O3821" s="57"/>
      <c r="P3821" s="57"/>
      <c r="AO3821" s="57"/>
      <c r="AP3821" s="57"/>
      <c r="BA3821" s="57"/>
      <c r="BF3821" s="6" t="e">
        <f t="shared" si="177"/>
        <v>#NUM!</v>
      </c>
      <c r="BG3821" t="e">
        <f t="shared" si="178"/>
        <v>#NUM!</v>
      </c>
      <c r="BH3821" t="e">
        <f t="shared" si="179"/>
        <v>#NUM!</v>
      </c>
      <c r="BI3821" t="e">
        <f>VLOOKUP(H3821,Sheet2!$A$1:$B$270,2,FALSE)</f>
        <v>#N/A</v>
      </c>
    </row>
    <row r="3822" spans="15:61">
      <c r="O3822" s="57"/>
      <c r="P3822" s="57"/>
      <c r="AO3822" s="57"/>
      <c r="AP3822" s="57"/>
      <c r="BA3822" s="57"/>
      <c r="BF3822" s="6" t="e">
        <f t="shared" si="177"/>
        <v>#NUM!</v>
      </c>
      <c r="BG3822" t="e">
        <f t="shared" si="178"/>
        <v>#NUM!</v>
      </c>
      <c r="BH3822" t="e">
        <f t="shared" si="179"/>
        <v>#NUM!</v>
      </c>
      <c r="BI3822" t="e">
        <f>VLOOKUP(H3822,Sheet2!$A$1:$B$270,2,FALSE)</f>
        <v>#N/A</v>
      </c>
    </row>
    <row r="3823" spans="15:61">
      <c r="O3823" s="57"/>
      <c r="P3823" s="57"/>
      <c r="AP3823" s="57"/>
      <c r="BA3823" s="57"/>
      <c r="BF3823" s="6" t="e">
        <f t="shared" si="177"/>
        <v>#NUM!</v>
      </c>
      <c r="BG3823" t="e">
        <f t="shared" si="178"/>
        <v>#NUM!</v>
      </c>
      <c r="BH3823" t="e">
        <f t="shared" si="179"/>
        <v>#NUM!</v>
      </c>
      <c r="BI3823" t="e">
        <f>VLOOKUP(H3823,Sheet2!$A$1:$B$270,2,FALSE)</f>
        <v>#N/A</v>
      </c>
    </row>
    <row r="3824" spans="15:61">
      <c r="O3824" s="57"/>
      <c r="P3824" s="57"/>
      <c r="BF3824" s="6" t="e">
        <f t="shared" si="177"/>
        <v>#NUM!</v>
      </c>
      <c r="BG3824" t="e">
        <f t="shared" si="178"/>
        <v>#NUM!</v>
      </c>
      <c r="BH3824" t="e">
        <f t="shared" si="179"/>
        <v>#NUM!</v>
      </c>
      <c r="BI3824" t="e">
        <f>VLOOKUP(H3824,Sheet2!$A$1:$B$270,2,FALSE)</f>
        <v>#N/A</v>
      </c>
    </row>
    <row r="3825" spans="15:61">
      <c r="O3825" s="57"/>
      <c r="P3825" s="57"/>
      <c r="BA3825" s="57"/>
      <c r="BF3825" s="6" t="e">
        <f t="shared" si="177"/>
        <v>#NUM!</v>
      </c>
      <c r="BG3825" t="e">
        <f t="shared" si="178"/>
        <v>#NUM!</v>
      </c>
      <c r="BH3825" t="e">
        <f t="shared" si="179"/>
        <v>#NUM!</v>
      </c>
      <c r="BI3825" t="e">
        <f>VLOOKUP(H3825,Sheet2!$A$1:$B$270,2,FALSE)</f>
        <v>#N/A</v>
      </c>
    </row>
    <row r="3826" spans="15:61">
      <c r="O3826" s="57"/>
      <c r="P3826" s="57"/>
      <c r="AP3826" s="57"/>
      <c r="BA3826" s="57"/>
      <c r="BF3826" s="6" t="e">
        <f t="shared" si="177"/>
        <v>#NUM!</v>
      </c>
      <c r="BG3826" t="e">
        <f t="shared" si="178"/>
        <v>#NUM!</v>
      </c>
      <c r="BH3826" t="e">
        <f t="shared" si="179"/>
        <v>#NUM!</v>
      </c>
      <c r="BI3826" t="e">
        <f>VLOOKUP(H3826,Sheet2!$A$1:$B$270,2,FALSE)</f>
        <v>#N/A</v>
      </c>
    </row>
    <row r="3827" spans="15:61">
      <c r="O3827" s="57"/>
      <c r="P3827" s="57"/>
      <c r="AP3827" s="57"/>
      <c r="BA3827" s="57"/>
      <c r="BF3827" s="6" t="e">
        <f t="shared" si="177"/>
        <v>#NUM!</v>
      </c>
      <c r="BG3827" t="e">
        <f t="shared" si="178"/>
        <v>#NUM!</v>
      </c>
      <c r="BH3827" t="e">
        <f t="shared" si="179"/>
        <v>#NUM!</v>
      </c>
      <c r="BI3827" t="e">
        <f>VLOOKUP(H3827,Sheet2!$A$1:$B$270,2,FALSE)</f>
        <v>#N/A</v>
      </c>
    </row>
    <row r="3828" spans="15:61">
      <c r="O3828" s="57"/>
      <c r="P3828" s="57"/>
      <c r="AP3828" s="57"/>
      <c r="BA3828" s="57"/>
      <c r="BF3828" s="6" t="e">
        <f t="shared" si="177"/>
        <v>#NUM!</v>
      </c>
      <c r="BG3828" t="e">
        <f t="shared" si="178"/>
        <v>#NUM!</v>
      </c>
      <c r="BH3828" t="e">
        <f t="shared" si="179"/>
        <v>#NUM!</v>
      </c>
      <c r="BI3828" t="e">
        <f>VLOOKUP(H3828,Sheet2!$A$1:$B$270,2,FALSE)</f>
        <v>#N/A</v>
      </c>
    </row>
    <row r="3829" spans="15:61">
      <c r="O3829" s="57"/>
      <c r="P3829" s="57"/>
      <c r="AO3829" s="57"/>
      <c r="AP3829" s="57"/>
      <c r="BA3829" s="57"/>
      <c r="BF3829" s="6" t="e">
        <f t="shared" si="177"/>
        <v>#NUM!</v>
      </c>
      <c r="BG3829" t="e">
        <f t="shared" si="178"/>
        <v>#NUM!</v>
      </c>
      <c r="BH3829" t="e">
        <f t="shared" si="179"/>
        <v>#NUM!</v>
      </c>
      <c r="BI3829" t="e">
        <f>VLOOKUP(H3829,Sheet2!$A$1:$B$270,2,FALSE)</f>
        <v>#N/A</v>
      </c>
    </row>
    <row r="3830" spans="15:61">
      <c r="O3830" s="57"/>
      <c r="P3830" s="57"/>
      <c r="AP3830" s="57"/>
      <c r="BA3830" s="57"/>
      <c r="BF3830" s="6" t="e">
        <f t="shared" si="177"/>
        <v>#NUM!</v>
      </c>
      <c r="BG3830" t="e">
        <f t="shared" si="178"/>
        <v>#NUM!</v>
      </c>
      <c r="BH3830" t="e">
        <f t="shared" si="179"/>
        <v>#NUM!</v>
      </c>
      <c r="BI3830" t="e">
        <f>VLOOKUP(H3830,Sheet2!$A$1:$B$270,2,FALSE)</f>
        <v>#N/A</v>
      </c>
    </row>
    <row r="3831" spans="15:61">
      <c r="O3831" s="57"/>
      <c r="P3831" s="57"/>
      <c r="AP3831" s="57"/>
      <c r="BA3831" s="57"/>
      <c r="BF3831" s="6" t="e">
        <f t="shared" si="177"/>
        <v>#NUM!</v>
      </c>
      <c r="BG3831" t="e">
        <f t="shared" si="178"/>
        <v>#NUM!</v>
      </c>
      <c r="BH3831" t="e">
        <f t="shared" si="179"/>
        <v>#NUM!</v>
      </c>
      <c r="BI3831" t="e">
        <f>VLOOKUP(H3831,Sheet2!$A$1:$B$270,2,FALSE)</f>
        <v>#N/A</v>
      </c>
    </row>
    <row r="3832" spans="15:61">
      <c r="O3832" s="57"/>
      <c r="P3832" s="57"/>
      <c r="AP3832" s="57"/>
      <c r="BA3832" s="57"/>
      <c r="BF3832" s="6" t="e">
        <f t="shared" si="177"/>
        <v>#NUM!</v>
      </c>
      <c r="BG3832" t="e">
        <f t="shared" si="178"/>
        <v>#NUM!</v>
      </c>
      <c r="BH3832" t="e">
        <f t="shared" si="179"/>
        <v>#NUM!</v>
      </c>
      <c r="BI3832" t="e">
        <f>VLOOKUP(H3832,Sheet2!$A$1:$B$270,2,FALSE)</f>
        <v>#N/A</v>
      </c>
    </row>
    <row r="3833" spans="15:61">
      <c r="O3833" s="57"/>
      <c r="P3833" s="57"/>
      <c r="AO3833" s="57"/>
      <c r="AP3833" s="57"/>
      <c r="BA3833" s="57"/>
      <c r="BF3833" s="6" t="e">
        <f t="shared" si="177"/>
        <v>#NUM!</v>
      </c>
      <c r="BG3833" t="e">
        <f t="shared" si="178"/>
        <v>#NUM!</v>
      </c>
      <c r="BH3833" t="e">
        <f t="shared" si="179"/>
        <v>#NUM!</v>
      </c>
      <c r="BI3833" t="e">
        <f>VLOOKUP(H3833,Sheet2!$A$1:$B$270,2,FALSE)</f>
        <v>#N/A</v>
      </c>
    </row>
    <row r="3834" spans="15:61">
      <c r="O3834" s="57"/>
      <c r="P3834" s="57"/>
      <c r="BA3834" s="57"/>
      <c r="BF3834" s="6" t="e">
        <f t="shared" si="177"/>
        <v>#NUM!</v>
      </c>
      <c r="BG3834" t="e">
        <f t="shared" si="178"/>
        <v>#NUM!</v>
      </c>
      <c r="BH3834" t="e">
        <f t="shared" si="179"/>
        <v>#NUM!</v>
      </c>
      <c r="BI3834" t="e">
        <f>VLOOKUP(H3834,Sheet2!$A$1:$B$270,2,FALSE)</f>
        <v>#N/A</v>
      </c>
    </row>
    <row r="3835" spans="15:61">
      <c r="O3835" s="57"/>
      <c r="P3835" s="57"/>
      <c r="BA3835" s="57"/>
      <c r="BF3835" s="6" t="e">
        <f t="shared" si="177"/>
        <v>#NUM!</v>
      </c>
      <c r="BG3835" t="e">
        <f t="shared" si="178"/>
        <v>#NUM!</v>
      </c>
      <c r="BH3835" t="e">
        <f t="shared" si="179"/>
        <v>#NUM!</v>
      </c>
      <c r="BI3835" t="e">
        <f>VLOOKUP(H3835,Sheet2!$A$1:$B$270,2,FALSE)</f>
        <v>#N/A</v>
      </c>
    </row>
    <row r="3836" spans="15:61">
      <c r="O3836" s="57"/>
      <c r="P3836" s="57"/>
      <c r="AP3836" s="57"/>
      <c r="BA3836" s="57"/>
      <c r="BF3836" s="6" t="e">
        <f t="shared" si="177"/>
        <v>#NUM!</v>
      </c>
      <c r="BG3836" t="e">
        <f t="shared" si="178"/>
        <v>#NUM!</v>
      </c>
      <c r="BH3836" t="e">
        <f t="shared" si="179"/>
        <v>#NUM!</v>
      </c>
      <c r="BI3836" t="e">
        <f>VLOOKUP(H3836,Sheet2!$A$1:$B$270,2,FALSE)</f>
        <v>#N/A</v>
      </c>
    </row>
    <row r="3837" spans="15:61">
      <c r="O3837" s="57"/>
      <c r="P3837" s="57"/>
      <c r="AO3837" s="57"/>
      <c r="AP3837" s="57"/>
      <c r="BA3837" s="57"/>
      <c r="BF3837" s="6" t="e">
        <f t="shared" si="177"/>
        <v>#NUM!</v>
      </c>
      <c r="BG3837" t="e">
        <f t="shared" si="178"/>
        <v>#NUM!</v>
      </c>
      <c r="BH3837" t="e">
        <f t="shared" si="179"/>
        <v>#NUM!</v>
      </c>
      <c r="BI3837" t="e">
        <f>VLOOKUP(H3837,Sheet2!$A$1:$B$270,2,FALSE)</f>
        <v>#N/A</v>
      </c>
    </row>
    <row r="3838" spans="15:61">
      <c r="O3838" s="57"/>
      <c r="P3838" s="57"/>
      <c r="AO3838" s="57"/>
      <c r="AP3838" s="57"/>
      <c r="BA3838" s="57"/>
      <c r="BF3838" s="6" t="e">
        <f t="shared" si="177"/>
        <v>#NUM!</v>
      </c>
      <c r="BG3838" t="e">
        <f t="shared" si="178"/>
        <v>#NUM!</v>
      </c>
      <c r="BH3838" t="e">
        <f t="shared" si="179"/>
        <v>#NUM!</v>
      </c>
      <c r="BI3838" t="e">
        <f>VLOOKUP(H3838,Sheet2!$A$1:$B$270,2,FALSE)</f>
        <v>#N/A</v>
      </c>
    </row>
    <row r="3839" spans="15:61">
      <c r="O3839" s="57"/>
      <c r="P3839" s="57"/>
      <c r="AO3839" s="57"/>
      <c r="BA3839" s="57"/>
      <c r="BF3839" s="6" t="e">
        <f t="shared" si="177"/>
        <v>#NUM!</v>
      </c>
      <c r="BG3839" t="e">
        <f t="shared" si="178"/>
        <v>#NUM!</v>
      </c>
      <c r="BH3839" t="e">
        <f t="shared" si="179"/>
        <v>#NUM!</v>
      </c>
      <c r="BI3839" t="e">
        <f>VLOOKUP(H3839,Sheet2!$A$1:$B$270,2,FALSE)</f>
        <v>#N/A</v>
      </c>
    </row>
    <row r="3840" spans="15:61">
      <c r="O3840" s="57"/>
      <c r="P3840" s="57"/>
      <c r="AP3840" s="57"/>
      <c r="BA3840" s="57"/>
      <c r="BF3840" s="6" t="e">
        <f t="shared" si="177"/>
        <v>#NUM!</v>
      </c>
      <c r="BG3840" t="e">
        <f t="shared" si="178"/>
        <v>#NUM!</v>
      </c>
      <c r="BH3840" t="e">
        <f t="shared" si="179"/>
        <v>#NUM!</v>
      </c>
      <c r="BI3840" t="e">
        <f>VLOOKUP(H3840,Sheet2!$A$1:$B$270,2,FALSE)</f>
        <v>#N/A</v>
      </c>
    </row>
    <row r="3841" spans="15:61">
      <c r="O3841" s="57"/>
      <c r="P3841" s="57"/>
      <c r="AO3841" s="57"/>
      <c r="AP3841" s="57"/>
      <c r="BA3841" s="57"/>
      <c r="BF3841" s="6" t="e">
        <f t="shared" si="177"/>
        <v>#NUM!</v>
      </c>
      <c r="BG3841" t="e">
        <f t="shared" si="178"/>
        <v>#NUM!</v>
      </c>
      <c r="BH3841" t="e">
        <f t="shared" si="179"/>
        <v>#NUM!</v>
      </c>
      <c r="BI3841" t="e">
        <f>VLOOKUP(H3841,Sheet2!$A$1:$B$270,2,FALSE)</f>
        <v>#N/A</v>
      </c>
    </row>
    <row r="3842" spans="15:61">
      <c r="O3842" s="57"/>
      <c r="P3842" s="57"/>
      <c r="AO3842" s="57"/>
      <c r="BA3842" s="57"/>
      <c r="BF3842" s="6" t="e">
        <f t="shared" si="177"/>
        <v>#NUM!</v>
      </c>
      <c r="BG3842" t="e">
        <f t="shared" si="178"/>
        <v>#NUM!</v>
      </c>
      <c r="BH3842" t="e">
        <f t="shared" si="179"/>
        <v>#NUM!</v>
      </c>
      <c r="BI3842" t="e">
        <f>VLOOKUP(H3842,Sheet2!$A$1:$B$270,2,FALSE)</f>
        <v>#N/A</v>
      </c>
    </row>
    <row r="3843" spans="15:61">
      <c r="O3843" s="57"/>
      <c r="P3843" s="57"/>
      <c r="AO3843" s="57"/>
      <c r="AP3843" s="57"/>
      <c r="BA3843" s="57"/>
      <c r="BF3843" s="6" t="e">
        <f t="shared" ref="BF3843:BF3906" si="180">DATE(BC3843,BD3843,BE3843)</f>
        <v>#NUM!</v>
      </c>
      <c r="BG3843" t="e">
        <f t="shared" ref="BG3843:BG3906" si="181">BF3843-BA3843</f>
        <v>#NUM!</v>
      </c>
      <c r="BH3843" t="e">
        <f t="shared" ref="BH3843:BH3906" si="182">IF(BG3843=1,"COMPLY",IF(BG3843&lt;1,"COMPLY","NOT COMPLY"))</f>
        <v>#NUM!</v>
      </c>
      <c r="BI3843" t="e">
        <f>VLOOKUP(H3843,Sheet2!$A$1:$B$270,2,FALSE)</f>
        <v>#N/A</v>
      </c>
    </row>
    <row r="3844" spans="15:61">
      <c r="O3844" s="57"/>
      <c r="P3844" s="57"/>
      <c r="AP3844" s="57"/>
      <c r="BA3844" s="57"/>
      <c r="BF3844" s="6" t="e">
        <f t="shared" si="180"/>
        <v>#NUM!</v>
      </c>
      <c r="BG3844" t="e">
        <f t="shared" si="181"/>
        <v>#NUM!</v>
      </c>
      <c r="BH3844" t="e">
        <f t="shared" si="182"/>
        <v>#NUM!</v>
      </c>
      <c r="BI3844" t="e">
        <f>VLOOKUP(H3844,Sheet2!$A$1:$B$270,2,FALSE)</f>
        <v>#N/A</v>
      </c>
    </row>
    <row r="3845" spans="15:61">
      <c r="O3845" s="57"/>
      <c r="P3845" s="57"/>
      <c r="BA3845" s="57"/>
      <c r="BF3845" s="6" t="e">
        <f t="shared" si="180"/>
        <v>#NUM!</v>
      </c>
      <c r="BG3845" t="e">
        <f t="shared" si="181"/>
        <v>#NUM!</v>
      </c>
      <c r="BH3845" t="e">
        <f t="shared" si="182"/>
        <v>#NUM!</v>
      </c>
      <c r="BI3845" t="e">
        <f>VLOOKUP(H3845,Sheet2!$A$1:$B$270,2,FALSE)</f>
        <v>#N/A</v>
      </c>
    </row>
    <row r="3846" spans="15:61">
      <c r="O3846" s="57"/>
      <c r="P3846" s="57"/>
      <c r="AP3846" s="57"/>
      <c r="BA3846" s="57"/>
      <c r="BF3846" s="6" t="e">
        <f t="shared" si="180"/>
        <v>#NUM!</v>
      </c>
      <c r="BG3846" t="e">
        <f t="shared" si="181"/>
        <v>#NUM!</v>
      </c>
      <c r="BH3846" t="e">
        <f t="shared" si="182"/>
        <v>#NUM!</v>
      </c>
      <c r="BI3846" t="e">
        <f>VLOOKUP(H3846,Sheet2!$A$1:$B$270,2,FALSE)</f>
        <v>#N/A</v>
      </c>
    </row>
    <row r="3847" spans="15:61">
      <c r="O3847" s="57"/>
      <c r="P3847" s="57"/>
      <c r="AP3847" s="57"/>
      <c r="BA3847" s="57"/>
      <c r="BF3847" s="6" t="e">
        <f t="shared" si="180"/>
        <v>#NUM!</v>
      </c>
      <c r="BG3847" t="e">
        <f t="shared" si="181"/>
        <v>#NUM!</v>
      </c>
      <c r="BH3847" t="e">
        <f t="shared" si="182"/>
        <v>#NUM!</v>
      </c>
      <c r="BI3847" t="e">
        <f>VLOOKUP(H3847,Sheet2!$A$1:$B$270,2,FALSE)</f>
        <v>#N/A</v>
      </c>
    </row>
    <row r="3848" spans="15:61">
      <c r="O3848" s="57"/>
      <c r="P3848" s="57"/>
      <c r="BF3848" s="6" t="e">
        <f t="shared" si="180"/>
        <v>#NUM!</v>
      </c>
      <c r="BG3848" t="e">
        <f t="shared" si="181"/>
        <v>#NUM!</v>
      </c>
      <c r="BH3848" t="e">
        <f t="shared" si="182"/>
        <v>#NUM!</v>
      </c>
      <c r="BI3848" t="e">
        <f>VLOOKUP(H3848,Sheet2!$A$1:$B$270,2,FALSE)</f>
        <v>#N/A</v>
      </c>
    </row>
    <row r="3849" spans="15:61">
      <c r="O3849" s="57"/>
      <c r="P3849" s="57"/>
      <c r="AO3849" s="57"/>
      <c r="AP3849" s="57"/>
      <c r="BA3849" s="57"/>
      <c r="BF3849" s="6" t="e">
        <f t="shared" si="180"/>
        <v>#NUM!</v>
      </c>
      <c r="BG3849" t="e">
        <f t="shared" si="181"/>
        <v>#NUM!</v>
      </c>
      <c r="BH3849" t="e">
        <f t="shared" si="182"/>
        <v>#NUM!</v>
      </c>
      <c r="BI3849" t="e">
        <f>VLOOKUP(H3849,Sheet2!$A$1:$B$270,2,FALSE)</f>
        <v>#N/A</v>
      </c>
    </row>
    <row r="3850" spans="15:61">
      <c r="O3850" s="57"/>
      <c r="P3850" s="57"/>
      <c r="AP3850" s="57"/>
      <c r="BA3850" s="57"/>
      <c r="BF3850" s="6" t="e">
        <f t="shared" si="180"/>
        <v>#NUM!</v>
      </c>
      <c r="BG3850" t="e">
        <f t="shared" si="181"/>
        <v>#NUM!</v>
      </c>
      <c r="BH3850" t="e">
        <f t="shared" si="182"/>
        <v>#NUM!</v>
      </c>
      <c r="BI3850" t="e">
        <f>VLOOKUP(H3850,Sheet2!$A$1:$B$270,2,FALSE)</f>
        <v>#N/A</v>
      </c>
    </row>
    <row r="3851" spans="15:61">
      <c r="O3851" s="57"/>
      <c r="P3851" s="57"/>
      <c r="AO3851" s="57"/>
      <c r="AP3851" s="57"/>
      <c r="BA3851" s="57"/>
      <c r="BF3851" s="6" t="e">
        <f t="shared" si="180"/>
        <v>#NUM!</v>
      </c>
      <c r="BG3851" t="e">
        <f t="shared" si="181"/>
        <v>#NUM!</v>
      </c>
      <c r="BH3851" t="e">
        <f t="shared" si="182"/>
        <v>#NUM!</v>
      </c>
      <c r="BI3851" t="e">
        <f>VLOOKUP(H3851,Sheet2!$A$1:$B$270,2,FALSE)</f>
        <v>#N/A</v>
      </c>
    </row>
    <row r="3852" spans="15:61">
      <c r="O3852" s="57"/>
      <c r="P3852" s="57"/>
      <c r="AO3852" s="57"/>
      <c r="BA3852" s="57"/>
      <c r="BF3852" s="6" t="e">
        <f t="shared" si="180"/>
        <v>#NUM!</v>
      </c>
      <c r="BG3852" t="e">
        <f t="shared" si="181"/>
        <v>#NUM!</v>
      </c>
      <c r="BH3852" t="e">
        <f t="shared" si="182"/>
        <v>#NUM!</v>
      </c>
      <c r="BI3852" t="e">
        <f>VLOOKUP(H3852,Sheet2!$A$1:$B$270,2,FALSE)</f>
        <v>#N/A</v>
      </c>
    </row>
    <row r="3853" spans="15:61">
      <c r="O3853" s="57"/>
      <c r="P3853" s="57"/>
      <c r="AO3853" s="57"/>
      <c r="AP3853" s="57"/>
      <c r="BA3853" s="57"/>
      <c r="BF3853" s="6" t="e">
        <f t="shared" si="180"/>
        <v>#NUM!</v>
      </c>
      <c r="BG3853" t="e">
        <f t="shared" si="181"/>
        <v>#NUM!</v>
      </c>
      <c r="BH3853" t="e">
        <f t="shared" si="182"/>
        <v>#NUM!</v>
      </c>
      <c r="BI3853" t="e">
        <f>VLOOKUP(H3853,Sheet2!$A$1:$B$270,2,FALSE)</f>
        <v>#N/A</v>
      </c>
    </row>
    <row r="3854" spans="15:61">
      <c r="O3854" s="57"/>
      <c r="P3854" s="57"/>
      <c r="AO3854" s="57"/>
      <c r="AP3854" s="57"/>
      <c r="BA3854" s="57"/>
      <c r="BF3854" s="6" t="e">
        <f t="shared" si="180"/>
        <v>#NUM!</v>
      </c>
      <c r="BG3854" t="e">
        <f t="shared" si="181"/>
        <v>#NUM!</v>
      </c>
      <c r="BH3854" t="e">
        <f t="shared" si="182"/>
        <v>#NUM!</v>
      </c>
      <c r="BI3854" t="e">
        <f>VLOOKUP(H3854,Sheet2!$A$1:$B$270,2,FALSE)</f>
        <v>#N/A</v>
      </c>
    </row>
    <row r="3855" spans="15:61">
      <c r="O3855" s="57"/>
      <c r="P3855" s="57"/>
      <c r="AO3855" s="57"/>
      <c r="AP3855" s="57"/>
      <c r="BA3855" s="57"/>
      <c r="BF3855" s="6" t="e">
        <f t="shared" si="180"/>
        <v>#NUM!</v>
      </c>
      <c r="BG3855" t="e">
        <f t="shared" si="181"/>
        <v>#NUM!</v>
      </c>
      <c r="BH3855" t="e">
        <f t="shared" si="182"/>
        <v>#NUM!</v>
      </c>
      <c r="BI3855" t="e">
        <f>VLOOKUP(H3855,Sheet2!$A$1:$B$270,2,FALSE)</f>
        <v>#N/A</v>
      </c>
    </row>
    <row r="3856" spans="15:61">
      <c r="O3856" s="57"/>
      <c r="P3856" s="57"/>
      <c r="AP3856" s="57"/>
      <c r="BA3856" s="57"/>
      <c r="BF3856" s="6" t="e">
        <f t="shared" si="180"/>
        <v>#NUM!</v>
      </c>
      <c r="BG3856" t="e">
        <f t="shared" si="181"/>
        <v>#NUM!</v>
      </c>
      <c r="BH3856" t="e">
        <f t="shared" si="182"/>
        <v>#NUM!</v>
      </c>
      <c r="BI3856" t="e">
        <f>VLOOKUP(H3856,Sheet2!$A$1:$B$270,2,FALSE)</f>
        <v>#N/A</v>
      </c>
    </row>
    <row r="3857" spans="15:61">
      <c r="O3857" s="57"/>
      <c r="P3857" s="57"/>
      <c r="AP3857" s="57"/>
      <c r="BA3857" s="57"/>
      <c r="BF3857" s="6" t="e">
        <f t="shared" si="180"/>
        <v>#NUM!</v>
      </c>
      <c r="BG3857" t="e">
        <f t="shared" si="181"/>
        <v>#NUM!</v>
      </c>
      <c r="BH3857" t="e">
        <f t="shared" si="182"/>
        <v>#NUM!</v>
      </c>
      <c r="BI3857" t="e">
        <f>VLOOKUP(H3857,Sheet2!$A$1:$B$270,2,FALSE)</f>
        <v>#N/A</v>
      </c>
    </row>
    <row r="3858" spans="15:61">
      <c r="O3858" s="57"/>
      <c r="P3858" s="57"/>
      <c r="AO3858" s="57"/>
      <c r="BA3858" s="57"/>
      <c r="BF3858" s="6" t="e">
        <f t="shared" si="180"/>
        <v>#NUM!</v>
      </c>
      <c r="BG3858" t="e">
        <f t="shared" si="181"/>
        <v>#NUM!</v>
      </c>
      <c r="BH3858" t="e">
        <f t="shared" si="182"/>
        <v>#NUM!</v>
      </c>
      <c r="BI3858" t="e">
        <f>VLOOKUP(H3858,Sheet2!$A$1:$B$270,2,FALSE)</f>
        <v>#N/A</v>
      </c>
    </row>
    <row r="3859" spans="15:61">
      <c r="O3859" s="57"/>
      <c r="P3859" s="57"/>
      <c r="AP3859" s="57"/>
      <c r="BA3859" s="57"/>
      <c r="BF3859" s="6" t="e">
        <f t="shared" si="180"/>
        <v>#NUM!</v>
      </c>
      <c r="BG3859" t="e">
        <f t="shared" si="181"/>
        <v>#NUM!</v>
      </c>
      <c r="BH3859" t="e">
        <f t="shared" si="182"/>
        <v>#NUM!</v>
      </c>
      <c r="BI3859" t="e">
        <f>VLOOKUP(H3859,Sheet2!$A$1:$B$270,2,FALSE)</f>
        <v>#N/A</v>
      </c>
    </row>
    <row r="3860" spans="15:61">
      <c r="O3860" s="57"/>
      <c r="P3860" s="57"/>
      <c r="AO3860" s="57"/>
      <c r="AP3860" s="57"/>
      <c r="BA3860" s="57"/>
      <c r="BF3860" s="6" t="e">
        <f t="shared" si="180"/>
        <v>#NUM!</v>
      </c>
      <c r="BG3860" t="e">
        <f t="shared" si="181"/>
        <v>#NUM!</v>
      </c>
      <c r="BH3860" t="e">
        <f t="shared" si="182"/>
        <v>#NUM!</v>
      </c>
      <c r="BI3860" t="e">
        <f>VLOOKUP(H3860,Sheet2!$A$1:$B$270,2,FALSE)</f>
        <v>#N/A</v>
      </c>
    </row>
    <row r="3861" spans="15:61">
      <c r="O3861" s="57"/>
      <c r="P3861" s="57"/>
      <c r="AO3861" s="57"/>
      <c r="AP3861" s="57"/>
      <c r="BA3861" s="57"/>
      <c r="BF3861" s="6" t="e">
        <f t="shared" si="180"/>
        <v>#NUM!</v>
      </c>
      <c r="BG3861" t="e">
        <f t="shared" si="181"/>
        <v>#NUM!</v>
      </c>
      <c r="BH3861" t="e">
        <f t="shared" si="182"/>
        <v>#NUM!</v>
      </c>
      <c r="BI3861" t="e">
        <f>VLOOKUP(H3861,Sheet2!$A$1:$B$270,2,FALSE)</f>
        <v>#N/A</v>
      </c>
    </row>
    <row r="3862" spans="15:61">
      <c r="O3862" s="57"/>
      <c r="P3862" s="57"/>
      <c r="AO3862" s="57"/>
      <c r="BA3862" s="57"/>
      <c r="BF3862" s="6" t="e">
        <f t="shared" si="180"/>
        <v>#NUM!</v>
      </c>
      <c r="BG3862" t="e">
        <f t="shared" si="181"/>
        <v>#NUM!</v>
      </c>
      <c r="BH3862" t="e">
        <f t="shared" si="182"/>
        <v>#NUM!</v>
      </c>
      <c r="BI3862" t="e">
        <f>VLOOKUP(H3862,Sheet2!$A$1:$B$270,2,FALSE)</f>
        <v>#N/A</v>
      </c>
    </row>
    <row r="3863" spans="15:61">
      <c r="O3863" s="57"/>
      <c r="P3863" s="57"/>
      <c r="AP3863" s="57"/>
      <c r="BA3863" s="57"/>
      <c r="BF3863" s="6" t="e">
        <f t="shared" si="180"/>
        <v>#NUM!</v>
      </c>
      <c r="BG3863" t="e">
        <f t="shared" si="181"/>
        <v>#NUM!</v>
      </c>
      <c r="BH3863" t="e">
        <f t="shared" si="182"/>
        <v>#NUM!</v>
      </c>
      <c r="BI3863" t="e">
        <f>VLOOKUP(H3863,Sheet2!$A$1:$B$270,2,FALSE)</f>
        <v>#N/A</v>
      </c>
    </row>
    <row r="3864" spans="15:61">
      <c r="O3864" s="57"/>
      <c r="P3864" s="57"/>
      <c r="AO3864" s="57"/>
      <c r="BF3864" s="6" t="e">
        <f t="shared" si="180"/>
        <v>#NUM!</v>
      </c>
      <c r="BG3864" t="e">
        <f t="shared" si="181"/>
        <v>#NUM!</v>
      </c>
      <c r="BH3864" t="e">
        <f t="shared" si="182"/>
        <v>#NUM!</v>
      </c>
      <c r="BI3864" t="e">
        <f>VLOOKUP(H3864,Sheet2!$A$1:$B$270,2,FALSE)</f>
        <v>#N/A</v>
      </c>
    </row>
    <row r="3865" spans="15:61">
      <c r="O3865" s="57"/>
      <c r="P3865" s="57"/>
      <c r="AO3865" s="57"/>
      <c r="AP3865" s="57"/>
      <c r="BA3865" s="57"/>
      <c r="BF3865" s="6" t="e">
        <f t="shared" si="180"/>
        <v>#NUM!</v>
      </c>
      <c r="BG3865" t="e">
        <f t="shared" si="181"/>
        <v>#NUM!</v>
      </c>
      <c r="BH3865" t="e">
        <f t="shared" si="182"/>
        <v>#NUM!</v>
      </c>
      <c r="BI3865" t="e">
        <f>VLOOKUP(H3865,Sheet2!$A$1:$B$270,2,FALSE)</f>
        <v>#N/A</v>
      </c>
    </row>
    <row r="3866" spans="15:61">
      <c r="O3866" s="57"/>
      <c r="P3866" s="57"/>
      <c r="AP3866" s="57"/>
      <c r="BA3866" s="57"/>
      <c r="BF3866" s="6" t="e">
        <f t="shared" si="180"/>
        <v>#NUM!</v>
      </c>
      <c r="BG3866" t="e">
        <f t="shared" si="181"/>
        <v>#NUM!</v>
      </c>
      <c r="BH3866" t="e">
        <f t="shared" si="182"/>
        <v>#NUM!</v>
      </c>
      <c r="BI3866" t="e">
        <f>VLOOKUP(H3866,Sheet2!$A$1:$B$270,2,FALSE)</f>
        <v>#N/A</v>
      </c>
    </row>
    <row r="3867" spans="15:61">
      <c r="O3867" s="57"/>
      <c r="P3867" s="57"/>
      <c r="BF3867" s="6" t="e">
        <f t="shared" si="180"/>
        <v>#NUM!</v>
      </c>
      <c r="BG3867" t="e">
        <f t="shared" si="181"/>
        <v>#NUM!</v>
      </c>
      <c r="BH3867" t="e">
        <f t="shared" si="182"/>
        <v>#NUM!</v>
      </c>
      <c r="BI3867" t="e">
        <f>VLOOKUP(H3867,Sheet2!$A$1:$B$270,2,FALSE)</f>
        <v>#N/A</v>
      </c>
    </row>
    <row r="3868" spans="15:61">
      <c r="O3868" s="57"/>
      <c r="P3868" s="57"/>
      <c r="AO3868" s="57"/>
      <c r="AP3868" s="57"/>
      <c r="BA3868" s="57"/>
      <c r="BF3868" s="6" t="e">
        <f t="shared" si="180"/>
        <v>#NUM!</v>
      </c>
      <c r="BG3868" t="e">
        <f t="shared" si="181"/>
        <v>#NUM!</v>
      </c>
      <c r="BH3868" t="e">
        <f t="shared" si="182"/>
        <v>#NUM!</v>
      </c>
      <c r="BI3868" t="e">
        <f>VLOOKUP(H3868,Sheet2!$A$1:$B$270,2,FALSE)</f>
        <v>#N/A</v>
      </c>
    </row>
    <row r="3869" spans="15:61">
      <c r="O3869" s="57"/>
      <c r="P3869" s="57"/>
      <c r="AP3869" s="57"/>
      <c r="BA3869" s="57"/>
      <c r="BF3869" s="6" t="e">
        <f t="shared" si="180"/>
        <v>#NUM!</v>
      </c>
      <c r="BG3869" t="e">
        <f t="shared" si="181"/>
        <v>#NUM!</v>
      </c>
      <c r="BH3869" t="e">
        <f t="shared" si="182"/>
        <v>#NUM!</v>
      </c>
      <c r="BI3869" t="e">
        <f>VLOOKUP(H3869,Sheet2!$A$1:$B$270,2,FALSE)</f>
        <v>#N/A</v>
      </c>
    </row>
    <row r="3870" spans="15:61">
      <c r="O3870" s="57"/>
      <c r="P3870" s="57"/>
      <c r="AO3870" s="57"/>
      <c r="AP3870" s="57"/>
      <c r="BA3870" s="57"/>
      <c r="BF3870" s="6" t="e">
        <f t="shared" si="180"/>
        <v>#NUM!</v>
      </c>
      <c r="BG3870" t="e">
        <f t="shared" si="181"/>
        <v>#NUM!</v>
      </c>
      <c r="BH3870" t="e">
        <f t="shared" si="182"/>
        <v>#NUM!</v>
      </c>
      <c r="BI3870" t="e">
        <f>VLOOKUP(H3870,Sheet2!$A$1:$B$270,2,FALSE)</f>
        <v>#N/A</v>
      </c>
    </row>
    <row r="3871" spans="15:61">
      <c r="O3871" s="57"/>
      <c r="P3871" s="57"/>
      <c r="AP3871" s="57"/>
      <c r="BA3871" s="57"/>
      <c r="BF3871" s="6" t="e">
        <f t="shared" si="180"/>
        <v>#NUM!</v>
      </c>
      <c r="BG3871" t="e">
        <f t="shared" si="181"/>
        <v>#NUM!</v>
      </c>
      <c r="BH3871" t="e">
        <f t="shared" si="182"/>
        <v>#NUM!</v>
      </c>
      <c r="BI3871" t="e">
        <f>VLOOKUP(H3871,Sheet2!$A$1:$B$270,2,FALSE)</f>
        <v>#N/A</v>
      </c>
    </row>
    <row r="3872" spans="15:61">
      <c r="O3872" s="57"/>
      <c r="P3872" s="57"/>
      <c r="AP3872" s="57"/>
      <c r="BA3872" s="57"/>
      <c r="BF3872" s="6" t="e">
        <f t="shared" si="180"/>
        <v>#NUM!</v>
      </c>
      <c r="BG3872" t="e">
        <f t="shared" si="181"/>
        <v>#NUM!</v>
      </c>
      <c r="BH3872" t="e">
        <f t="shared" si="182"/>
        <v>#NUM!</v>
      </c>
      <c r="BI3872" t="e">
        <f>VLOOKUP(H3872,Sheet2!$A$1:$B$270,2,FALSE)</f>
        <v>#N/A</v>
      </c>
    </row>
    <row r="3873" spans="15:61">
      <c r="O3873" s="57"/>
      <c r="P3873" s="57"/>
      <c r="AP3873" s="57"/>
      <c r="BA3873" s="57"/>
      <c r="BF3873" s="6" t="e">
        <f t="shared" si="180"/>
        <v>#NUM!</v>
      </c>
      <c r="BG3873" t="e">
        <f t="shared" si="181"/>
        <v>#NUM!</v>
      </c>
      <c r="BH3873" t="e">
        <f t="shared" si="182"/>
        <v>#NUM!</v>
      </c>
      <c r="BI3873" t="e">
        <f>VLOOKUP(H3873,Sheet2!$A$1:$B$270,2,FALSE)</f>
        <v>#N/A</v>
      </c>
    </row>
    <row r="3874" spans="15:61">
      <c r="O3874" s="57"/>
      <c r="P3874" s="57"/>
      <c r="AP3874" s="57"/>
      <c r="BA3874" s="57"/>
      <c r="BF3874" s="6" t="e">
        <f t="shared" si="180"/>
        <v>#NUM!</v>
      </c>
      <c r="BG3874" t="e">
        <f t="shared" si="181"/>
        <v>#NUM!</v>
      </c>
      <c r="BH3874" t="e">
        <f t="shared" si="182"/>
        <v>#NUM!</v>
      </c>
      <c r="BI3874" t="e">
        <f>VLOOKUP(H3874,Sheet2!$A$1:$B$270,2,FALSE)</f>
        <v>#N/A</v>
      </c>
    </row>
    <row r="3875" spans="15:61">
      <c r="O3875" s="57"/>
      <c r="P3875" s="57"/>
      <c r="AP3875" s="57"/>
      <c r="BA3875" s="57"/>
      <c r="BF3875" s="6" t="e">
        <f t="shared" si="180"/>
        <v>#NUM!</v>
      </c>
      <c r="BG3875" t="e">
        <f t="shared" si="181"/>
        <v>#NUM!</v>
      </c>
      <c r="BH3875" t="e">
        <f t="shared" si="182"/>
        <v>#NUM!</v>
      </c>
      <c r="BI3875" t="e">
        <f>VLOOKUP(H3875,Sheet2!$A$1:$B$270,2,FALSE)</f>
        <v>#N/A</v>
      </c>
    </row>
    <row r="3876" spans="15:61">
      <c r="O3876" s="57"/>
      <c r="P3876" s="57"/>
      <c r="BA3876" s="57"/>
      <c r="BF3876" s="6" t="e">
        <f t="shared" si="180"/>
        <v>#NUM!</v>
      </c>
      <c r="BG3876" t="e">
        <f t="shared" si="181"/>
        <v>#NUM!</v>
      </c>
      <c r="BH3876" t="e">
        <f t="shared" si="182"/>
        <v>#NUM!</v>
      </c>
      <c r="BI3876" t="e">
        <f>VLOOKUP(H3876,Sheet2!$A$1:$B$270,2,FALSE)</f>
        <v>#N/A</v>
      </c>
    </row>
    <row r="3877" spans="15:61">
      <c r="O3877" s="57"/>
      <c r="P3877" s="57"/>
      <c r="AO3877" s="57"/>
      <c r="AP3877" s="57"/>
      <c r="BA3877" s="57"/>
      <c r="BF3877" s="6" t="e">
        <f t="shared" si="180"/>
        <v>#NUM!</v>
      </c>
      <c r="BG3877" t="e">
        <f t="shared" si="181"/>
        <v>#NUM!</v>
      </c>
      <c r="BH3877" t="e">
        <f t="shared" si="182"/>
        <v>#NUM!</v>
      </c>
      <c r="BI3877" t="e">
        <f>VLOOKUP(H3877,Sheet2!$A$1:$B$270,2,FALSE)</f>
        <v>#N/A</v>
      </c>
    </row>
    <row r="3878" spans="15:61">
      <c r="O3878" s="57"/>
      <c r="P3878" s="57"/>
      <c r="AP3878" s="57"/>
      <c r="BA3878" s="57"/>
      <c r="BF3878" s="6" t="e">
        <f t="shared" si="180"/>
        <v>#NUM!</v>
      </c>
      <c r="BG3878" t="e">
        <f t="shared" si="181"/>
        <v>#NUM!</v>
      </c>
      <c r="BH3878" t="e">
        <f t="shared" si="182"/>
        <v>#NUM!</v>
      </c>
      <c r="BI3878" t="e">
        <f>VLOOKUP(H3878,Sheet2!$A$1:$B$270,2,FALSE)</f>
        <v>#N/A</v>
      </c>
    </row>
    <row r="3879" spans="15:61">
      <c r="O3879" s="57"/>
      <c r="P3879" s="57"/>
      <c r="AP3879" s="57"/>
      <c r="BA3879" s="57"/>
      <c r="BF3879" s="6" t="e">
        <f t="shared" si="180"/>
        <v>#NUM!</v>
      </c>
      <c r="BG3879" t="e">
        <f t="shared" si="181"/>
        <v>#NUM!</v>
      </c>
      <c r="BH3879" t="e">
        <f t="shared" si="182"/>
        <v>#NUM!</v>
      </c>
      <c r="BI3879" t="e">
        <f>VLOOKUP(H3879,Sheet2!$A$1:$B$270,2,FALSE)</f>
        <v>#N/A</v>
      </c>
    </row>
    <row r="3880" spans="15:61">
      <c r="O3880" s="57"/>
      <c r="P3880" s="57"/>
      <c r="AP3880" s="57"/>
      <c r="BA3880" s="57"/>
      <c r="BF3880" s="6" t="e">
        <f t="shared" si="180"/>
        <v>#NUM!</v>
      </c>
      <c r="BG3880" t="e">
        <f t="shared" si="181"/>
        <v>#NUM!</v>
      </c>
      <c r="BH3880" t="e">
        <f t="shared" si="182"/>
        <v>#NUM!</v>
      </c>
      <c r="BI3880" t="e">
        <f>VLOOKUP(H3880,Sheet2!$A$1:$B$270,2,FALSE)</f>
        <v>#N/A</v>
      </c>
    </row>
    <row r="3881" spans="15:61">
      <c r="O3881" s="57"/>
      <c r="P3881" s="57"/>
      <c r="AO3881" s="57"/>
      <c r="BA3881" s="57"/>
      <c r="BF3881" s="6" t="e">
        <f t="shared" si="180"/>
        <v>#NUM!</v>
      </c>
      <c r="BG3881" t="e">
        <f t="shared" si="181"/>
        <v>#NUM!</v>
      </c>
      <c r="BH3881" t="e">
        <f t="shared" si="182"/>
        <v>#NUM!</v>
      </c>
      <c r="BI3881" t="e">
        <f>VLOOKUP(H3881,Sheet2!$A$1:$B$270,2,FALSE)</f>
        <v>#N/A</v>
      </c>
    </row>
    <row r="3882" spans="15:61">
      <c r="O3882" s="57"/>
      <c r="P3882" s="57"/>
      <c r="BA3882" s="57"/>
      <c r="BF3882" s="6" t="e">
        <f t="shared" si="180"/>
        <v>#NUM!</v>
      </c>
      <c r="BG3882" t="e">
        <f t="shared" si="181"/>
        <v>#NUM!</v>
      </c>
      <c r="BH3882" t="e">
        <f t="shared" si="182"/>
        <v>#NUM!</v>
      </c>
      <c r="BI3882" t="e">
        <f>VLOOKUP(H3882,Sheet2!$A$1:$B$270,2,FALSE)</f>
        <v>#N/A</v>
      </c>
    </row>
    <row r="3883" spans="15:61">
      <c r="O3883" s="57"/>
      <c r="P3883" s="57"/>
      <c r="AO3883" s="57"/>
      <c r="AP3883" s="57"/>
      <c r="BA3883" s="57"/>
      <c r="BF3883" s="6" t="e">
        <f t="shared" si="180"/>
        <v>#NUM!</v>
      </c>
      <c r="BG3883" t="e">
        <f t="shared" si="181"/>
        <v>#NUM!</v>
      </c>
      <c r="BH3883" t="e">
        <f t="shared" si="182"/>
        <v>#NUM!</v>
      </c>
      <c r="BI3883" t="e">
        <f>VLOOKUP(H3883,Sheet2!$A$1:$B$270,2,FALSE)</f>
        <v>#N/A</v>
      </c>
    </row>
    <row r="3884" spans="15:61">
      <c r="O3884" s="57"/>
      <c r="P3884" s="57"/>
      <c r="AP3884" s="57"/>
      <c r="BA3884" s="57"/>
      <c r="BF3884" s="6" t="e">
        <f t="shared" si="180"/>
        <v>#NUM!</v>
      </c>
      <c r="BG3884" t="e">
        <f t="shared" si="181"/>
        <v>#NUM!</v>
      </c>
      <c r="BH3884" t="e">
        <f t="shared" si="182"/>
        <v>#NUM!</v>
      </c>
      <c r="BI3884" t="e">
        <f>VLOOKUP(H3884,Sheet2!$A$1:$B$270,2,FALSE)</f>
        <v>#N/A</v>
      </c>
    </row>
    <row r="3885" spans="15:61">
      <c r="O3885" s="57"/>
      <c r="P3885" s="57"/>
      <c r="AO3885" s="57"/>
      <c r="AP3885" s="57"/>
      <c r="BA3885" s="57"/>
      <c r="BF3885" s="6" t="e">
        <f t="shared" si="180"/>
        <v>#NUM!</v>
      </c>
      <c r="BG3885" t="e">
        <f t="shared" si="181"/>
        <v>#NUM!</v>
      </c>
      <c r="BH3885" t="e">
        <f t="shared" si="182"/>
        <v>#NUM!</v>
      </c>
      <c r="BI3885" t="e">
        <f>VLOOKUP(H3885,Sheet2!$A$1:$B$270,2,FALSE)</f>
        <v>#N/A</v>
      </c>
    </row>
    <row r="3886" spans="15:61">
      <c r="O3886" s="57"/>
      <c r="P3886" s="57"/>
      <c r="AP3886" s="57"/>
      <c r="BA3886" s="57"/>
      <c r="BF3886" s="6" t="e">
        <f t="shared" si="180"/>
        <v>#NUM!</v>
      </c>
      <c r="BG3886" t="e">
        <f t="shared" si="181"/>
        <v>#NUM!</v>
      </c>
      <c r="BH3886" t="e">
        <f t="shared" si="182"/>
        <v>#NUM!</v>
      </c>
      <c r="BI3886" t="e">
        <f>VLOOKUP(H3886,Sheet2!$A$1:$B$270,2,FALSE)</f>
        <v>#N/A</v>
      </c>
    </row>
    <row r="3887" spans="15:61">
      <c r="O3887" s="57"/>
      <c r="P3887" s="57"/>
      <c r="AO3887" s="57"/>
      <c r="AP3887" s="57"/>
      <c r="BA3887" s="57"/>
      <c r="BF3887" s="6" t="e">
        <f t="shared" si="180"/>
        <v>#NUM!</v>
      </c>
      <c r="BG3887" t="e">
        <f t="shared" si="181"/>
        <v>#NUM!</v>
      </c>
      <c r="BH3887" t="e">
        <f t="shared" si="182"/>
        <v>#NUM!</v>
      </c>
      <c r="BI3887" t="e">
        <f>VLOOKUP(H3887,Sheet2!$A$1:$B$270,2,FALSE)</f>
        <v>#N/A</v>
      </c>
    </row>
    <row r="3888" spans="15:61">
      <c r="O3888" s="57"/>
      <c r="P3888" s="57"/>
      <c r="AP3888" s="57"/>
      <c r="BA3888" s="57"/>
      <c r="BF3888" s="6" t="e">
        <f t="shared" si="180"/>
        <v>#NUM!</v>
      </c>
      <c r="BG3888" t="e">
        <f t="shared" si="181"/>
        <v>#NUM!</v>
      </c>
      <c r="BH3888" t="e">
        <f t="shared" si="182"/>
        <v>#NUM!</v>
      </c>
      <c r="BI3888" t="e">
        <f>VLOOKUP(H3888,Sheet2!$A$1:$B$270,2,FALSE)</f>
        <v>#N/A</v>
      </c>
    </row>
    <row r="3889" spans="15:61">
      <c r="O3889" s="57"/>
      <c r="P3889" s="57"/>
      <c r="AP3889" s="57"/>
      <c r="BA3889" s="57"/>
      <c r="BF3889" s="6" t="e">
        <f t="shared" si="180"/>
        <v>#NUM!</v>
      </c>
      <c r="BG3889" t="e">
        <f t="shared" si="181"/>
        <v>#NUM!</v>
      </c>
      <c r="BH3889" t="e">
        <f t="shared" si="182"/>
        <v>#NUM!</v>
      </c>
      <c r="BI3889" t="e">
        <f>VLOOKUP(H3889,Sheet2!$A$1:$B$270,2,FALSE)</f>
        <v>#N/A</v>
      </c>
    </row>
    <row r="3890" spans="15:61">
      <c r="O3890" s="57"/>
      <c r="P3890" s="57"/>
      <c r="AP3890" s="57"/>
      <c r="BA3890" s="57"/>
      <c r="BF3890" s="6" t="e">
        <f t="shared" si="180"/>
        <v>#NUM!</v>
      </c>
      <c r="BG3890" t="e">
        <f t="shared" si="181"/>
        <v>#NUM!</v>
      </c>
      <c r="BH3890" t="e">
        <f t="shared" si="182"/>
        <v>#NUM!</v>
      </c>
      <c r="BI3890" t="e">
        <f>VLOOKUP(H3890,Sheet2!$A$1:$B$270,2,FALSE)</f>
        <v>#N/A</v>
      </c>
    </row>
    <row r="3891" spans="15:61">
      <c r="O3891" s="57"/>
      <c r="P3891" s="57"/>
      <c r="AP3891" s="57"/>
      <c r="BA3891" s="57"/>
      <c r="BF3891" s="6" t="e">
        <f t="shared" si="180"/>
        <v>#NUM!</v>
      </c>
      <c r="BG3891" t="e">
        <f t="shared" si="181"/>
        <v>#NUM!</v>
      </c>
      <c r="BH3891" t="e">
        <f t="shared" si="182"/>
        <v>#NUM!</v>
      </c>
      <c r="BI3891" t="e">
        <f>VLOOKUP(H3891,Sheet2!$A$1:$B$270,2,FALSE)</f>
        <v>#N/A</v>
      </c>
    </row>
    <row r="3892" spans="15:61">
      <c r="O3892" s="57"/>
      <c r="P3892" s="57"/>
      <c r="AP3892" s="57"/>
      <c r="BA3892" s="57"/>
      <c r="BF3892" s="6" t="e">
        <f t="shared" si="180"/>
        <v>#NUM!</v>
      </c>
      <c r="BG3892" t="e">
        <f t="shared" si="181"/>
        <v>#NUM!</v>
      </c>
      <c r="BH3892" t="e">
        <f t="shared" si="182"/>
        <v>#NUM!</v>
      </c>
      <c r="BI3892" t="e">
        <f>VLOOKUP(H3892,Sheet2!$A$1:$B$270,2,FALSE)</f>
        <v>#N/A</v>
      </c>
    </row>
    <row r="3893" spans="15:61">
      <c r="O3893" s="57"/>
      <c r="P3893" s="57"/>
      <c r="AP3893" s="57"/>
      <c r="BA3893" s="57"/>
      <c r="BF3893" s="6" t="e">
        <f t="shared" si="180"/>
        <v>#NUM!</v>
      </c>
      <c r="BG3893" t="e">
        <f t="shared" si="181"/>
        <v>#NUM!</v>
      </c>
      <c r="BH3893" t="e">
        <f t="shared" si="182"/>
        <v>#NUM!</v>
      </c>
      <c r="BI3893" t="e">
        <f>VLOOKUP(H3893,Sheet2!$A$1:$B$270,2,FALSE)</f>
        <v>#N/A</v>
      </c>
    </row>
    <row r="3894" spans="15:61">
      <c r="O3894" s="57"/>
      <c r="P3894" s="57"/>
      <c r="AP3894" s="57"/>
      <c r="BA3894" s="57"/>
      <c r="BF3894" s="6" t="e">
        <f t="shared" si="180"/>
        <v>#NUM!</v>
      </c>
      <c r="BG3894" t="e">
        <f t="shared" si="181"/>
        <v>#NUM!</v>
      </c>
      <c r="BH3894" t="e">
        <f t="shared" si="182"/>
        <v>#NUM!</v>
      </c>
      <c r="BI3894" t="e">
        <f>VLOOKUP(H3894,Sheet2!$A$1:$B$270,2,FALSE)</f>
        <v>#N/A</v>
      </c>
    </row>
    <row r="3895" spans="15:61">
      <c r="O3895" s="57"/>
      <c r="P3895" s="57"/>
      <c r="BA3895" s="57"/>
      <c r="BF3895" s="6" t="e">
        <f t="shared" si="180"/>
        <v>#NUM!</v>
      </c>
      <c r="BG3895" t="e">
        <f t="shared" si="181"/>
        <v>#NUM!</v>
      </c>
      <c r="BH3895" t="e">
        <f t="shared" si="182"/>
        <v>#NUM!</v>
      </c>
      <c r="BI3895" t="e">
        <f>VLOOKUP(H3895,Sheet2!$A$1:$B$270,2,FALSE)</f>
        <v>#N/A</v>
      </c>
    </row>
    <row r="3896" spans="15:61">
      <c r="O3896" s="57"/>
      <c r="P3896" s="57"/>
      <c r="AP3896" s="57"/>
      <c r="BA3896" s="57"/>
      <c r="BF3896" s="6" t="e">
        <f t="shared" si="180"/>
        <v>#NUM!</v>
      </c>
      <c r="BG3896" t="e">
        <f t="shared" si="181"/>
        <v>#NUM!</v>
      </c>
      <c r="BH3896" t="e">
        <f t="shared" si="182"/>
        <v>#NUM!</v>
      </c>
      <c r="BI3896" t="e">
        <f>VLOOKUP(H3896,Sheet2!$A$1:$B$270,2,FALSE)</f>
        <v>#N/A</v>
      </c>
    </row>
    <row r="3897" spans="15:61">
      <c r="O3897" s="57"/>
      <c r="P3897" s="57"/>
      <c r="AO3897" s="57"/>
      <c r="AP3897" s="57"/>
      <c r="BA3897" s="57"/>
      <c r="BF3897" s="6" t="e">
        <f t="shared" si="180"/>
        <v>#NUM!</v>
      </c>
      <c r="BG3897" t="e">
        <f t="shared" si="181"/>
        <v>#NUM!</v>
      </c>
      <c r="BH3897" t="e">
        <f t="shared" si="182"/>
        <v>#NUM!</v>
      </c>
      <c r="BI3897" t="e">
        <f>VLOOKUP(H3897,Sheet2!$A$1:$B$270,2,FALSE)</f>
        <v>#N/A</v>
      </c>
    </row>
    <row r="3898" spans="15:61">
      <c r="O3898" s="57"/>
      <c r="P3898" s="57"/>
      <c r="AO3898" s="57"/>
      <c r="AP3898" s="57"/>
      <c r="BA3898" s="57"/>
      <c r="BF3898" s="6" t="e">
        <f t="shared" si="180"/>
        <v>#NUM!</v>
      </c>
      <c r="BG3898" t="e">
        <f t="shared" si="181"/>
        <v>#NUM!</v>
      </c>
      <c r="BH3898" t="e">
        <f t="shared" si="182"/>
        <v>#NUM!</v>
      </c>
      <c r="BI3898" t="e">
        <f>VLOOKUP(H3898,Sheet2!$A$1:$B$270,2,FALSE)</f>
        <v>#N/A</v>
      </c>
    </row>
    <row r="3899" spans="15:61">
      <c r="O3899" s="57"/>
      <c r="P3899" s="57"/>
      <c r="AP3899" s="57"/>
      <c r="BA3899" s="57"/>
      <c r="BF3899" s="6" t="e">
        <f t="shared" si="180"/>
        <v>#NUM!</v>
      </c>
      <c r="BG3899" t="e">
        <f t="shared" si="181"/>
        <v>#NUM!</v>
      </c>
      <c r="BH3899" t="e">
        <f t="shared" si="182"/>
        <v>#NUM!</v>
      </c>
      <c r="BI3899" t="e">
        <f>VLOOKUP(H3899,Sheet2!$A$1:$B$270,2,FALSE)</f>
        <v>#N/A</v>
      </c>
    </row>
    <row r="3900" spans="15:61">
      <c r="O3900" s="57"/>
      <c r="P3900" s="57"/>
      <c r="AP3900" s="57"/>
      <c r="BA3900" s="57"/>
      <c r="BF3900" s="6" t="e">
        <f t="shared" si="180"/>
        <v>#NUM!</v>
      </c>
      <c r="BG3900" t="e">
        <f t="shared" si="181"/>
        <v>#NUM!</v>
      </c>
      <c r="BH3900" t="e">
        <f t="shared" si="182"/>
        <v>#NUM!</v>
      </c>
      <c r="BI3900" t="e">
        <f>VLOOKUP(H3900,Sheet2!$A$1:$B$270,2,FALSE)</f>
        <v>#N/A</v>
      </c>
    </row>
    <row r="3901" spans="15:61">
      <c r="O3901" s="57"/>
      <c r="P3901" s="57"/>
      <c r="BA3901" s="57"/>
      <c r="BF3901" s="6" t="e">
        <f t="shared" si="180"/>
        <v>#NUM!</v>
      </c>
      <c r="BG3901" t="e">
        <f t="shared" si="181"/>
        <v>#NUM!</v>
      </c>
      <c r="BH3901" t="e">
        <f t="shared" si="182"/>
        <v>#NUM!</v>
      </c>
      <c r="BI3901" t="e">
        <f>VLOOKUP(H3901,Sheet2!$A$1:$B$270,2,FALSE)</f>
        <v>#N/A</v>
      </c>
    </row>
    <row r="3902" spans="15:61">
      <c r="O3902" s="57"/>
      <c r="P3902" s="57"/>
      <c r="BA3902" s="57"/>
      <c r="BF3902" s="6" t="e">
        <f t="shared" si="180"/>
        <v>#NUM!</v>
      </c>
      <c r="BG3902" t="e">
        <f t="shared" si="181"/>
        <v>#NUM!</v>
      </c>
      <c r="BH3902" t="e">
        <f t="shared" si="182"/>
        <v>#NUM!</v>
      </c>
      <c r="BI3902" t="e">
        <f>VLOOKUP(H3902,Sheet2!$A$1:$B$270,2,FALSE)</f>
        <v>#N/A</v>
      </c>
    </row>
    <row r="3903" spans="15:61">
      <c r="O3903" s="57"/>
      <c r="P3903" s="57"/>
      <c r="AP3903" s="57"/>
      <c r="BA3903" s="57"/>
      <c r="BF3903" s="6" t="e">
        <f t="shared" si="180"/>
        <v>#NUM!</v>
      </c>
      <c r="BG3903" t="e">
        <f t="shared" si="181"/>
        <v>#NUM!</v>
      </c>
      <c r="BH3903" t="e">
        <f t="shared" si="182"/>
        <v>#NUM!</v>
      </c>
      <c r="BI3903" t="e">
        <f>VLOOKUP(H3903,Sheet2!$A$1:$B$270,2,FALSE)</f>
        <v>#N/A</v>
      </c>
    </row>
    <row r="3904" spans="15:61">
      <c r="O3904" s="57"/>
      <c r="P3904" s="57"/>
      <c r="AO3904" s="57"/>
      <c r="AP3904" s="57"/>
      <c r="BA3904" s="57"/>
      <c r="BF3904" s="6" t="e">
        <f t="shared" si="180"/>
        <v>#NUM!</v>
      </c>
      <c r="BG3904" t="e">
        <f t="shared" si="181"/>
        <v>#NUM!</v>
      </c>
      <c r="BH3904" t="e">
        <f t="shared" si="182"/>
        <v>#NUM!</v>
      </c>
      <c r="BI3904" t="e">
        <f>VLOOKUP(H3904,Sheet2!$A$1:$B$270,2,FALSE)</f>
        <v>#N/A</v>
      </c>
    </row>
    <row r="3905" spans="15:61">
      <c r="O3905" s="57"/>
      <c r="P3905" s="57"/>
      <c r="AO3905" s="57"/>
      <c r="AP3905" s="57"/>
      <c r="BA3905" s="57"/>
      <c r="BF3905" s="6" t="e">
        <f t="shared" si="180"/>
        <v>#NUM!</v>
      </c>
      <c r="BG3905" t="e">
        <f t="shared" si="181"/>
        <v>#NUM!</v>
      </c>
      <c r="BH3905" t="e">
        <f t="shared" si="182"/>
        <v>#NUM!</v>
      </c>
      <c r="BI3905" t="e">
        <f>VLOOKUP(H3905,Sheet2!$A$1:$B$270,2,FALSE)</f>
        <v>#N/A</v>
      </c>
    </row>
    <row r="3906" spans="15:61">
      <c r="O3906" s="57"/>
      <c r="P3906" s="57"/>
      <c r="AP3906" s="57"/>
      <c r="BA3906" s="57"/>
      <c r="BF3906" s="6" t="e">
        <f t="shared" si="180"/>
        <v>#NUM!</v>
      </c>
      <c r="BG3906" t="e">
        <f t="shared" si="181"/>
        <v>#NUM!</v>
      </c>
      <c r="BH3906" t="e">
        <f t="shared" si="182"/>
        <v>#NUM!</v>
      </c>
      <c r="BI3906" t="e">
        <f>VLOOKUP(H3906,Sheet2!$A$1:$B$270,2,FALSE)</f>
        <v>#N/A</v>
      </c>
    </row>
    <row r="3907" spans="15:61">
      <c r="O3907" s="57"/>
      <c r="P3907" s="57"/>
      <c r="AP3907" s="57"/>
      <c r="BA3907" s="57"/>
      <c r="BF3907" s="6" t="e">
        <f t="shared" ref="BF3907:BF3970" si="183">DATE(BC3907,BD3907,BE3907)</f>
        <v>#NUM!</v>
      </c>
      <c r="BG3907" t="e">
        <f t="shared" ref="BG3907:BG3970" si="184">BF3907-BA3907</f>
        <v>#NUM!</v>
      </c>
      <c r="BH3907" t="e">
        <f t="shared" ref="BH3907:BH3970" si="185">IF(BG3907=1,"COMPLY",IF(BG3907&lt;1,"COMPLY","NOT COMPLY"))</f>
        <v>#NUM!</v>
      </c>
      <c r="BI3907" t="e">
        <f>VLOOKUP(H3907,Sheet2!$A$1:$B$270,2,FALSE)</f>
        <v>#N/A</v>
      </c>
    </row>
    <row r="3908" spans="15:61">
      <c r="O3908" s="57"/>
      <c r="P3908" s="57"/>
      <c r="AP3908" s="57"/>
      <c r="BA3908" s="57"/>
      <c r="BF3908" s="6" t="e">
        <f t="shared" si="183"/>
        <v>#NUM!</v>
      </c>
      <c r="BG3908" t="e">
        <f t="shared" si="184"/>
        <v>#NUM!</v>
      </c>
      <c r="BH3908" t="e">
        <f t="shared" si="185"/>
        <v>#NUM!</v>
      </c>
      <c r="BI3908" t="e">
        <f>VLOOKUP(H3908,Sheet2!$A$1:$B$270,2,FALSE)</f>
        <v>#N/A</v>
      </c>
    </row>
    <row r="3909" spans="15:61">
      <c r="O3909" s="57"/>
      <c r="P3909" s="57"/>
      <c r="AP3909" s="57"/>
      <c r="BA3909" s="57"/>
      <c r="BF3909" s="6" t="e">
        <f t="shared" si="183"/>
        <v>#NUM!</v>
      </c>
      <c r="BG3909" t="e">
        <f t="shared" si="184"/>
        <v>#NUM!</v>
      </c>
      <c r="BH3909" t="e">
        <f t="shared" si="185"/>
        <v>#NUM!</v>
      </c>
      <c r="BI3909" t="e">
        <f>VLOOKUP(H3909,Sheet2!$A$1:$B$270,2,FALSE)</f>
        <v>#N/A</v>
      </c>
    </row>
    <row r="3910" spans="15:61">
      <c r="O3910" s="57"/>
      <c r="P3910" s="57"/>
      <c r="AO3910" s="57"/>
      <c r="AP3910" s="57"/>
      <c r="BA3910" s="57"/>
      <c r="BF3910" s="6" t="e">
        <f t="shared" si="183"/>
        <v>#NUM!</v>
      </c>
      <c r="BG3910" t="e">
        <f t="shared" si="184"/>
        <v>#NUM!</v>
      </c>
      <c r="BH3910" t="e">
        <f t="shared" si="185"/>
        <v>#NUM!</v>
      </c>
      <c r="BI3910" t="e">
        <f>VLOOKUP(H3910,Sheet2!$A$1:$B$270,2,FALSE)</f>
        <v>#N/A</v>
      </c>
    </row>
    <row r="3911" spans="15:61">
      <c r="O3911" s="57"/>
      <c r="P3911" s="57"/>
      <c r="AP3911" s="57"/>
      <c r="BA3911" s="57"/>
      <c r="BF3911" s="6" t="e">
        <f t="shared" si="183"/>
        <v>#NUM!</v>
      </c>
      <c r="BG3911" t="e">
        <f t="shared" si="184"/>
        <v>#NUM!</v>
      </c>
      <c r="BH3911" t="e">
        <f t="shared" si="185"/>
        <v>#NUM!</v>
      </c>
      <c r="BI3911" t="e">
        <f>VLOOKUP(H3911,Sheet2!$A$1:$B$270,2,FALSE)</f>
        <v>#N/A</v>
      </c>
    </row>
    <row r="3912" spans="15:61">
      <c r="O3912" s="57"/>
      <c r="P3912" s="57"/>
      <c r="AP3912" s="57"/>
      <c r="BA3912" s="57"/>
      <c r="BF3912" s="6" t="e">
        <f t="shared" si="183"/>
        <v>#NUM!</v>
      </c>
      <c r="BG3912" t="e">
        <f t="shared" si="184"/>
        <v>#NUM!</v>
      </c>
      <c r="BH3912" t="e">
        <f t="shared" si="185"/>
        <v>#NUM!</v>
      </c>
      <c r="BI3912" t="e">
        <f>VLOOKUP(H3912,Sheet2!$A$1:$B$270,2,FALSE)</f>
        <v>#N/A</v>
      </c>
    </row>
    <row r="3913" spans="15:61">
      <c r="O3913" s="57"/>
      <c r="P3913" s="57"/>
      <c r="AO3913" s="57"/>
      <c r="AP3913" s="57"/>
      <c r="BA3913" s="57"/>
      <c r="BF3913" s="6" t="e">
        <f t="shared" si="183"/>
        <v>#NUM!</v>
      </c>
      <c r="BG3913" t="e">
        <f t="shared" si="184"/>
        <v>#NUM!</v>
      </c>
      <c r="BH3913" t="e">
        <f t="shared" si="185"/>
        <v>#NUM!</v>
      </c>
      <c r="BI3913" t="e">
        <f>VLOOKUP(H3913,Sheet2!$A$1:$B$270,2,FALSE)</f>
        <v>#N/A</v>
      </c>
    </row>
    <row r="3914" spans="15:61">
      <c r="O3914" s="57"/>
      <c r="P3914" s="57"/>
      <c r="AP3914" s="57"/>
      <c r="BA3914" s="57"/>
      <c r="BF3914" s="6" t="e">
        <f t="shared" si="183"/>
        <v>#NUM!</v>
      </c>
      <c r="BG3914" t="e">
        <f t="shared" si="184"/>
        <v>#NUM!</v>
      </c>
      <c r="BH3914" t="e">
        <f t="shared" si="185"/>
        <v>#NUM!</v>
      </c>
      <c r="BI3914" t="e">
        <f>VLOOKUP(H3914,Sheet2!$A$1:$B$270,2,FALSE)</f>
        <v>#N/A</v>
      </c>
    </row>
    <row r="3915" spans="15:61">
      <c r="O3915" s="57"/>
      <c r="P3915" s="57"/>
      <c r="AP3915" s="57"/>
      <c r="BA3915" s="57"/>
      <c r="BF3915" s="6" t="e">
        <f t="shared" si="183"/>
        <v>#NUM!</v>
      </c>
      <c r="BG3915" t="e">
        <f t="shared" si="184"/>
        <v>#NUM!</v>
      </c>
      <c r="BH3915" t="e">
        <f t="shared" si="185"/>
        <v>#NUM!</v>
      </c>
      <c r="BI3915" t="e">
        <f>VLOOKUP(H3915,Sheet2!$A$1:$B$270,2,FALSE)</f>
        <v>#N/A</v>
      </c>
    </row>
    <row r="3916" spans="15:61">
      <c r="O3916" s="57"/>
      <c r="P3916" s="57"/>
      <c r="AP3916" s="57"/>
      <c r="BA3916" s="57"/>
      <c r="BF3916" s="6" t="e">
        <f t="shared" si="183"/>
        <v>#NUM!</v>
      </c>
      <c r="BG3916" t="e">
        <f t="shared" si="184"/>
        <v>#NUM!</v>
      </c>
      <c r="BH3916" t="e">
        <f t="shared" si="185"/>
        <v>#NUM!</v>
      </c>
      <c r="BI3916" t="e">
        <f>VLOOKUP(H3916,Sheet2!$A$1:$B$270,2,FALSE)</f>
        <v>#N/A</v>
      </c>
    </row>
    <row r="3917" spans="15:61">
      <c r="O3917" s="57"/>
      <c r="P3917" s="57"/>
      <c r="AP3917" s="57"/>
      <c r="BA3917" s="57"/>
      <c r="BF3917" s="6" t="e">
        <f t="shared" si="183"/>
        <v>#NUM!</v>
      </c>
      <c r="BG3917" t="e">
        <f t="shared" si="184"/>
        <v>#NUM!</v>
      </c>
      <c r="BH3917" t="e">
        <f t="shared" si="185"/>
        <v>#NUM!</v>
      </c>
      <c r="BI3917" t="e">
        <f>VLOOKUP(H3917,Sheet2!$A$1:$B$270,2,FALSE)</f>
        <v>#N/A</v>
      </c>
    </row>
    <row r="3918" spans="15:61">
      <c r="O3918" s="57"/>
      <c r="P3918" s="57"/>
      <c r="AO3918" s="57"/>
      <c r="AP3918" s="57"/>
      <c r="BA3918" s="57"/>
      <c r="BF3918" s="6" t="e">
        <f t="shared" si="183"/>
        <v>#NUM!</v>
      </c>
      <c r="BG3918" t="e">
        <f t="shared" si="184"/>
        <v>#NUM!</v>
      </c>
      <c r="BH3918" t="e">
        <f t="shared" si="185"/>
        <v>#NUM!</v>
      </c>
      <c r="BI3918" t="e">
        <f>VLOOKUP(H3918,Sheet2!$A$1:$B$270,2,FALSE)</f>
        <v>#N/A</v>
      </c>
    </row>
    <row r="3919" spans="15:61">
      <c r="O3919" s="57"/>
      <c r="P3919" s="57"/>
      <c r="AO3919" s="57"/>
      <c r="AP3919" s="57"/>
      <c r="BA3919" s="57"/>
      <c r="BF3919" s="6" t="e">
        <f t="shared" si="183"/>
        <v>#NUM!</v>
      </c>
      <c r="BG3919" t="e">
        <f t="shared" si="184"/>
        <v>#NUM!</v>
      </c>
      <c r="BH3919" t="e">
        <f t="shared" si="185"/>
        <v>#NUM!</v>
      </c>
      <c r="BI3919" t="e">
        <f>VLOOKUP(H3919,Sheet2!$A$1:$B$270,2,FALSE)</f>
        <v>#N/A</v>
      </c>
    </row>
    <row r="3920" spans="15:61">
      <c r="O3920" s="57"/>
      <c r="P3920" s="57"/>
      <c r="AP3920" s="57"/>
      <c r="BA3920" s="57"/>
      <c r="BF3920" s="6" t="e">
        <f t="shared" si="183"/>
        <v>#NUM!</v>
      </c>
      <c r="BG3920" t="e">
        <f t="shared" si="184"/>
        <v>#NUM!</v>
      </c>
      <c r="BH3920" t="e">
        <f t="shared" si="185"/>
        <v>#NUM!</v>
      </c>
      <c r="BI3920" t="e">
        <f>VLOOKUP(H3920,Sheet2!$A$1:$B$270,2,FALSE)</f>
        <v>#N/A</v>
      </c>
    </row>
    <row r="3921" spans="15:61">
      <c r="O3921" s="57"/>
      <c r="P3921" s="57"/>
      <c r="AO3921" s="57"/>
      <c r="AP3921" s="57"/>
      <c r="BA3921" s="57"/>
      <c r="BF3921" s="6" t="e">
        <f t="shared" si="183"/>
        <v>#NUM!</v>
      </c>
      <c r="BG3921" t="e">
        <f t="shared" si="184"/>
        <v>#NUM!</v>
      </c>
      <c r="BH3921" t="e">
        <f t="shared" si="185"/>
        <v>#NUM!</v>
      </c>
      <c r="BI3921" t="e">
        <f>VLOOKUP(H3921,Sheet2!$A$1:$B$270,2,FALSE)</f>
        <v>#N/A</v>
      </c>
    </row>
    <row r="3922" spans="15:61">
      <c r="O3922" s="57"/>
      <c r="P3922" s="57"/>
      <c r="AP3922" s="57"/>
      <c r="BA3922" s="57"/>
      <c r="BF3922" s="6" t="e">
        <f t="shared" si="183"/>
        <v>#NUM!</v>
      </c>
      <c r="BG3922" t="e">
        <f t="shared" si="184"/>
        <v>#NUM!</v>
      </c>
      <c r="BH3922" t="e">
        <f t="shared" si="185"/>
        <v>#NUM!</v>
      </c>
      <c r="BI3922" t="e">
        <f>VLOOKUP(H3922,Sheet2!$A$1:$B$270,2,FALSE)</f>
        <v>#N/A</v>
      </c>
    </row>
    <row r="3923" spans="15:61">
      <c r="O3923" s="57"/>
      <c r="P3923" s="57"/>
      <c r="AO3923" s="57"/>
      <c r="AP3923" s="57"/>
      <c r="BA3923" s="57"/>
      <c r="BF3923" s="6" t="e">
        <f t="shared" si="183"/>
        <v>#NUM!</v>
      </c>
      <c r="BG3923" t="e">
        <f t="shared" si="184"/>
        <v>#NUM!</v>
      </c>
      <c r="BH3923" t="e">
        <f t="shared" si="185"/>
        <v>#NUM!</v>
      </c>
      <c r="BI3923" t="e">
        <f>VLOOKUP(H3923,Sheet2!$A$1:$B$270,2,FALSE)</f>
        <v>#N/A</v>
      </c>
    </row>
    <row r="3924" spans="15:61">
      <c r="O3924" s="57"/>
      <c r="P3924" s="57"/>
      <c r="BF3924" s="6" t="e">
        <f t="shared" si="183"/>
        <v>#NUM!</v>
      </c>
      <c r="BG3924" t="e">
        <f t="shared" si="184"/>
        <v>#NUM!</v>
      </c>
      <c r="BH3924" t="e">
        <f t="shared" si="185"/>
        <v>#NUM!</v>
      </c>
      <c r="BI3924" t="e">
        <f>VLOOKUP(H3924,Sheet2!$A$1:$B$270,2,FALSE)</f>
        <v>#N/A</v>
      </c>
    </row>
    <row r="3925" spans="15:61">
      <c r="O3925" s="57"/>
      <c r="P3925" s="57"/>
      <c r="AP3925" s="57"/>
      <c r="BA3925" s="57"/>
      <c r="BF3925" s="6" t="e">
        <f t="shared" si="183"/>
        <v>#NUM!</v>
      </c>
      <c r="BG3925" t="e">
        <f t="shared" si="184"/>
        <v>#NUM!</v>
      </c>
      <c r="BH3925" t="e">
        <f t="shared" si="185"/>
        <v>#NUM!</v>
      </c>
      <c r="BI3925" t="e">
        <f>VLOOKUP(H3925,Sheet2!$A$1:$B$270,2,FALSE)</f>
        <v>#N/A</v>
      </c>
    </row>
    <row r="3926" spans="15:61">
      <c r="O3926" s="57"/>
      <c r="P3926" s="57"/>
      <c r="AO3926" s="57"/>
      <c r="AP3926" s="57"/>
      <c r="BA3926" s="57"/>
      <c r="BF3926" s="6" t="e">
        <f t="shared" si="183"/>
        <v>#NUM!</v>
      </c>
      <c r="BG3926" t="e">
        <f t="shared" si="184"/>
        <v>#NUM!</v>
      </c>
      <c r="BH3926" t="e">
        <f t="shared" si="185"/>
        <v>#NUM!</v>
      </c>
      <c r="BI3926" t="e">
        <f>VLOOKUP(H3926,Sheet2!$A$1:$B$270,2,FALSE)</f>
        <v>#N/A</v>
      </c>
    </row>
    <row r="3927" spans="15:61">
      <c r="O3927" s="57"/>
      <c r="P3927" s="57"/>
      <c r="AO3927" s="57"/>
      <c r="AP3927" s="57"/>
      <c r="BA3927" s="57"/>
      <c r="BF3927" s="6" t="e">
        <f t="shared" si="183"/>
        <v>#NUM!</v>
      </c>
      <c r="BG3927" t="e">
        <f t="shared" si="184"/>
        <v>#NUM!</v>
      </c>
      <c r="BH3927" t="e">
        <f t="shared" si="185"/>
        <v>#NUM!</v>
      </c>
      <c r="BI3927" t="e">
        <f>VLOOKUP(H3927,Sheet2!$A$1:$B$270,2,FALSE)</f>
        <v>#N/A</v>
      </c>
    </row>
    <row r="3928" spans="15:61">
      <c r="O3928" s="57"/>
      <c r="P3928" s="57"/>
      <c r="AO3928" s="57"/>
      <c r="AP3928" s="57"/>
      <c r="BA3928" s="57"/>
      <c r="BF3928" s="6" t="e">
        <f t="shared" si="183"/>
        <v>#NUM!</v>
      </c>
      <c r="BG3928" t="e">
        <f t="shared" si="184"/>
        <v>#NUM!</v>
      </c>
      <c r="BH3928" t="e">
        <f t="shared" si="185"/>
        <v>#NUM!</v>
      </c>
      <c r="BI3928" t="e">
        <f>VLOOKUP(H3928,Sheet2!$A$1:$B$270,2,FALSE)</f>
        <v>#N/A</v>
      </c>
    </row>
    <row r="3929" spans="15:61">
      <c r="O3929" s="57"/>
      <c r="P3929" s="57"/>
      <c r="AP3929" s="57"/>
      <c r="BA3929" s="57"/>
      <c r="BF3929" s="6" t="e">
        <f t="shared" si="183"/>
        <v>#NUM!</v>
      </c>
      <c r="BG3929" t="e">
        <f t="shared" si="184"/>
        <v>#NUM!</v>
      </c>
      <c r="BH3929" t="e">
        <f t="shared" si="185"/>
        <v>#NUM!</v>
      </c>
      <c r="BI3929" t="e">
        <f>VLOOKUP(H3929,Sheet2!$A$1:$B$270,2,FALSE)</f>
        <v>#N/A</v>
      </c>
    </row>
    <row r="3930" spans="15:61">
      <c r="O3930" s="57"/>
      <c r="P3930" s="57"/>
      <c r="AP3930" s="57"/>
      <c r="BA3930" s="57"/>
      <c r="BF3930" s="6" t="e">
        <f t="shared" si="183"/>
        <v>#NUM!</v>
      </c>
      <c r="BG3930" t="e">
        <f t="shared" si="184"/>
        <v>#NUM!</v>
      </c>
      <c r="BH3930" t="e">
        <f t="shared" si="185"/>
        <v>#NUM!</v>
      </c>
      <c r="BI3930" t="e">
        <f>VLOOKUP(H3930,Sheet2!$A$1:$B$270,2,FALSE)</f>
        <v>#N/A</v>
      </c>
    </row>
    <row r="3931" spans="15:61">
      <c r="O3931" s="57"/>
      <c r="P3931" s="57"/>
      <c r="AP3931" s="57"/>
      <c r="BA3931" s="57"/>
      <c r="BF3931" s="6" t="e">
        <f t="shared" si="183"/>
        <v>#NUM!</v>
      </c>
      <c r="BG3931" t="e">
        <f t="shared" si="184"/>
        <v>#NUM!</v>
      </c>
      <c r="BH3931" t="e">
        <f t="shared" si="185"/>
        <v>#NUM!</v>
      </c>
      <c r="BI3931" t="e">
        <f>VLOOKUP(H3931,Sheet2!$A$1:$B$270,2,FALSE)</f>
        <v>#N/A</v>
      </c>
    </row>
    <row r="3932" spans="15:61">
      <c r="O3932" s="57"/>
      <c r="P3932" s="57"/>
      <c r="AO3932" s="57"/>
      <c r="BA3932" s="57"/>
      <c r="BF3932" s="6" t="e">
        <f t="shared" si="183"/>
        <v>#NUM!</v>
      </c>
      <c r="BG3932" t="e">
        <f t="shared" si="184"/>
        <v>#NUM!</v>
      </c>
      <c r="BH3932" t="e">
        <f t="shared" si="185"/>
        <v>#NUM!</v>
      </c>
      <c r="BI3932" t="e">
        <f>VLOOKUP(H3932,Sheet2!$A$1:$B$270,2,FALSE)</f>
        <v>#N/A</v>
      </c>
    </row>
    <row r="3933" spans="15:61">
      <c r="O3933" s="57"/>
      <c r="P3933" s="57"/>
      <c r="AP3933" s="57"/>
      <c r="BA3933" s="57"/>
      <c r="BF3933" s="6" t="e">
        <f t="shared" si="183"/>
        <v>#NUM!</v>
      </c>
      <c r="BG3933" t="e">
        <f t="shared" si="184"/>
        <v>#NUM!</v>
      </c>
      <c r="BH3933" t="e">
        <f t="shared" si="185"/>
        <v>#NUM!</v>
      </c>
      <c r="BI3933" t="e">
        <f>VLOOKUP(H3933,Sheet2!$A$1:$B$270,2,FALSE)</f>
        <v>#N/A</v>
      </c>
    </row>
    <row r="3934" spans="15:61">
      <c r="O3934" s="57"/>
      <c r="P3934" s="57"/>
      <c r="AP3934" s="57"/>
      <c r="BA3934" s="57"/>
      <c r="BF3934" s="6" t="e">
        <f t="shared" si="183"/>
        <v>#NUM!</v>
      </c>
      <c r="BG3934" t="e">
        <f t="shared" si="184"/>
        <v>#NUM!</v>
      </c>
      <c r="BH3934" t="e">
        <f t="shared" si="185"/>
        <v>#NUM!</v>
      </c>
      <c r="BI3934" t="e">
        <f>VLOOKUP(H3934,Sheet2!$A$1:$B$270,2,FALSE)</f>
        <v>#N/A</v>
      </c>
    </row>
    <row r="3935" spans="15:61">
      <c r="O3935" s="57"/>
      <c r="P3935" s="57"/>
      <c r="AO3935" s="57"/>
      <c r="AP3935" s="57"/>
      <c r="BA3935" s="57"/>
      <c r="BF3935" s="6" t="e">
        <f t="shared" si="183"/>
        <v>#NUM!</v>
      </c>
      <c r="BG3935" t="e">
        <f t="shared" si="184"/>
        <v>#NUM!</v>
      </c>
      <c r="BH3935" t="e">
        <f t="shared" si="185"/>
        <v>#NUM!</v>
      </c>
      <c r="BI3935" t="e">
        <f>VLOOKUP(H3935,Sheet2!$A$1:$B$270,2,FALSE)</f>
        <v>#N/A</v>
      </c>
    </row>
    <row r="3936" spans="15:61">
      <c r="O3936" s="57"/>
      <c r="P3936" s="57"/>
      <c r="AP3936" s="57"/>
      <c r="BA3936" s="57"/>
      <c r="BF3936" s="6" t="e">
        <f t="shared" si="183"/>
        <v>#NUM!</v>
      </c>
      <c r="BG3936" t="e">
        <f t="shared" si="184"/>
        <v>#NUM!</v>
      </c>
      <c r="BH3936" t="e">
        <f t="shared" si="185"/>
        <v>#NUM!</v>
      </c>
      <c r="BI3936" t="e">
        <f>VLOOKUP(H3936,Sheet2!$A$1:$B$270,2,FALSE)</f>
        <v>#N/A</v>
      </c>
    </row>
    <row r="3937" spans="15:61">
      <c r="O3937" s="57"/>
      <c r="P3937" s="57"/>
      <c r="AP3937" s="57"/>
      <c r="BA3937" s="57"/>
      <c r="BF3937" s="6" t="e">
        <f t="shared" si="183"/>
        <v>#NUM!</v>
      </c>
      <c r="BG3937" t="e">
        <f t="shared" si="184"/>
        <v>#NUM!</v>
      </c>
      <c r="BH3937" t="e">
        <f t="shared" si="185"/>
        <v>#NUM!</v>
      </c>
      <c r="BI3937" t="e">
        <f>VLOOKUP(H3937,Sheet2!$A$1:$B$270,2,FALSE)</f>
        <v>#N/A</v>
      </c>
    </row>
    <row r="3938" spans="15:61">
      <c r="O3938" s="57"/>
      <c r="P3938" s="57"/>
      <c r="AP3938" s="57"/>
      <c r="BA3938" s="57"/>
      <c r="BF3938" s="6" t="e">
        <f t="shared" si="183"/>
        <v>#NUM!</v>
      </c>
      <c r="BG3938" t="e">
        <f t="shared" si="184"/>
        <v>#NUM!</v>
      </c>
      <c r="BH3938" t="e">
        <f t="shared" si="185"/>
        <v>#NUM!</v>
      </c>
      <c r="BI3938" t="e">
        <f>VLOOKUP(H3938,Sheet2!$A$1:$B$270,2,FALSE)</f>
        <v>#N/A</v>
      </c>
    </row>
    <row r="3939" spans="15:61">
      <c r="O3939" s="57"/>
      <c r="P3939" s="57"/>
      <c r="AP3939" s="57"/>
      <c r="BA3939" s="57"/>
      <c r="BF3939" s="6" t="e">
        <f t="shared" si="183"/>
        <v>#NUM!</v>
      </c>
      <c r="BG3939" t="e">
        <f t="shared" si="184"/>
        <v>#NUM!</v>
      </c>
      <c r="BH3939" t="e">
        <f t="shared" si="185"/>
        <v>#NUM!</v>
      </c>
      <c r="BI3939" t="e">
        <f>VLOOKUP(H3939,Sheet2!$A$1:$B$270,2,FALSE)</f>
        <v>#N/A</v>
      </c>
    </row>
    <row r="3940" spans="15:61">
      <c r="O3940" s="57"/>
      <c r="P3940" s="57"/>
      <c r="AO3940" s="57"/>
      <c r="AP3940" s="57"/>
      <c r="BA3940" s="57"/>
      <c r="BF3940" s="6" t="e">
        <f t="shared" si="183"/>
        <v>#NUM!</v>
      </c>
      <c r="BG3940" t="e">
        <f t="shared" si="184"/>
        <v>#NUM!</v>
      </c>
      <c r="BH3940" t="e">
        <f t="shared" si="185"/>
        <v>#NUM!</v>
      </c>
      <c r="BI3940" t="e">
        <f>VLOOKUP(H3940,Sheet2!$A$1:$B$270,2,FALSE)</f>
        <v>#N/A</v>
      </c>
    </row>
    <row r="3941" spans="15:61">
      <c r="O3941" s="57"/>
      <c r="P3941" s="57"/>
      <c r="AP3941" s="57"/>
      <c r="BA3941" s="57"/>
      <c r="BF3941" s="6" t="e">
        <f t="shared" si="183"/>
        <v>#NUM!</v>
      </c>
      <c r="BG3941" t="e">
        <f t="shared" si="184"/>
        <v>#NUM!</v>
      </c>
      <c r="BH3941" t="e">
        <f t="shared" si="185"/>
        <v>#NUM!</v>
      </c>
      <c r="BI3941" t="e">
        <f>VLOOKUP(H3941,Sheet2!$A$1:$B$270,2,FALSE)</f>
        <v>#N/A</v>
      </c>
    </row>
    <row r="3942" spans="15:61">
      <c r="O3942" s="57"/>
      <c r="P3942" s="57"/>
      <c r="AO3942" s="57"/>
      <c r="AP3942" s="57"/>
      <c r="BA3942" s="57"/>
      <c r="BF3942" s="6" t="e">
        <f t="shared" si="183"/>
        <v>#NUM!</v>
      </c>
      <c r="BG3942" t="e">
        <f t="shared" si="184"/>
        <v>#NUM!</v>
      </c>
      <c r="BH3942" t="e">
        <f t="shared" si="185"/>
        <v>#NUM!</v>
      </c>
      <c r="BI3942" t="e">
        <f>VLOOKUP(H3942,Sheet2!$A$1:$B$270,2,FALSE)</f>
        <v>#N/A</v>
      </c>
    </row>
    <row r="3943" spans="15:61">
      <c r="O3943" s="57"/>
      <c r="P3943" s="57"/>
      <c r="BA3943" s="57"/>
      <c r="BF3943" s="6" t="e">
        <f t="shared" si="183"/>
        <v>#NUM!</v>
      </c>
      <c r="BG3943" t="e">
        <f t="shared" si="184"/>
        <v>#NUM!</v>
      </c>
      <c r="BH3943" t="e">
        <f t="shared" si="185"/>
        <v>#NUM!</v>
      </c>
      <c r="BI3943" t="e">
        <f>VLOOKUP(H3943,Sheet2!$A$1:$B$270,2,FALSE)</f>
        <v>#N/A</v>
      </c>
    </row>
    <row r="3944" spans="15:61">
      <c r="O3944" s="57"/>
      <c r="P3944" s="57"/>
      <c r="BA3944" s="57"/>
      <c r="BF3944" s="6" t="e">
        <f t="shared" si="183"/>
        <v>#NUM!</v>
      </c>
      <c r="BG3944" t="e">
        <f t="shared" si="184"/>
        <v>#NUM!</v>
      </c>
      <c r="BH3944" t="e">
        <f t="shared" si="185"/>
        <v>#NUM!</v>
      </c>
      <c r="BI3944" t="e">
        <f>VLOOKUP(H3944,Sheet2!$A$1:$B$270,2,FALSE)</f>
        <v>#N/A</v>
      </c>
    </row>
    <row r="3945" spans="15:61">
      <c r="O3945" s="57"/>
      <c r="P3945" s="57"/>
      <c r="AO3945" s="57"/>
      <c r="BF3945" s="6" t="e">
        <f t="shared" si="183"/>
        <v>#NUM!</v>
      </c>
      <c r="BG3945" t="e">
        <f t="shared" si="184"/>
        <v>#NUM!</v>
      </c>
      <c r="BH3945" t="e">
        <f t="shared" si="185"/>
        <v>#NUM!</v>
      </c>
      <c r="BI3945" t="e">
        <f>VLOOKUP(H3945,Sheet2!$A$1:$B$270,2,FALSE)</f>
        <v>#N/A</v>
      </c>
    </row>
    <row r="3946" spans="15:61">
      <c r="O3946" s="57"/>
      <c r="P3946" s="57"/>
      <c r="AO3946" s="57"/>
      <c r="BA3946" s="57"/>
      <c r="BF3946" s="6" t="e">
        <f t="shared" si="183"/>
        <v>#NUM!</v>
      </c>
      <c r="BG3946" t="e">
        <f t="shared" si="184"/>
        <v>#NUM!</v>
      </c>
      <c r="BH3946" t="e">
        <f t="shared" si="185"/>
        <v>#NUM!</v>
      </c>
      <c r="BI3946" t="e">
        <f>VLOOKUP(H3946,Sheet2!$A$1:$B$270,2,FALSE)</f>
        <v>#N/A</v>
      </c>
    </row>
    <row r="3947" spans="15:61">
      <c r="O3947" s="57"/>
      <c r="P3947" s="57"/>
      <c r="BA3947" s="57"/>
      <c r="BF3947" s="6" t="e">
        <f t="shared" si="183"/>
        <v>#NUM!</v>
      </c>
      <c r="BG3947" t="e">
        <f t="shared" si="184"/>
        <v>#NUM!</v>
      </c>
      <c r="BH3947" t="e">
        <f t="shared" si="185"/>
        <v>#NUM!</v>
      </c>
      <c r="BI3947" t="e">
        <f>VLOOKUP(H3947,Sheet2!$A$1:$B$270,2,FALSE)</f>
        <v>#N/A</v>
      </c>
    </row>
    <row r="3948" spans="15:61">
      <c r="O3948" s="57"/>
      <c r="P3948" s="57"/>
      <c r="AP3948" s="57"/>
      <c r="BA3948" s="57"/>
      <c r="BF3948" s="6" t="e">
        <f t="shared" si="183"/>
        <v>#NUM!</v>
      </c>
      <c r="BG3948" t="e">
        <f t="shared" si="184"/>
        <v>#NUM!</v>
      </c>
      <c r="BH3948" t="e">
        <f t="shared" si="185"/>
        <v>#NUM!</v>
      </c>
      <c r="BI3948" t="e">
        <f>VLOOKUP(H3948,Sheet2!$A$1:$B$270,2,FALSE)</f>
        <v>#N/A</v>
      </c>
    </row>
    <row r="3949" spans="15:61">
      <c r="O3949" s="57"/>
      <c r="P3949" s="57"/>
      <c r="AP3949" s="57"/>
      <c r="BA3949" s="57"/>
      <c r="BF3949" s="6" t="e">
        <f t="shared" si="183"/>
        <v>#NUM!</v>
      </c>
      <c r="BG3949" t="e">
        <f t="shared" si="184"/>
        <v>#NUM!</v>
      </c>
      <c r="BH3949" t="e">
        <f t="shared" si="185"/>
        <v>#NUM!</v>
      </c>
      <c r="BI3949" t="e">
        <f>VLOOKUP(H3949,Sheet2!$A$1:$B$270,2,FALSE)</f>
        <v>#N/A</v>
      </c>
    </row>
    <row r="3950" spans="15:61">
      <c r="O3950" s="57"/>
      <c r="P3950" s="57"/>
      <c r="BA3950" s="57"/>
      <c r="BF3950" s="6" t="e">
        <f t="shared" si="183"/>
        <v>#NUM!</v>
      </c>
      <c r="BG3950" t="e">
        <f t="shared" si="184"/>
        <v>#NUM!</v>
      </c>
      <c r="BH3950" t="e">
        <f t="shared" si="185"/>
        <v>#NUM!</v>
      </c>
      <c r="BI3950" t="e">
        <f>VLOOKUP(H3950,Sheet2!$A$1:$B$270,2,FALSE)</f>
        <v>#N/A</v>
      </c>
    </row>
    <row r="3951" spans="15:61">
      <c r="O3951" s="57"/>
      <c r="P3951" s="57"/>
      <c r="AO3951" s="57"/>
      <c r="AP3951" s="57"/>
      <c r="BA3951" s="57"/>
      <c r="BF3951" s="6" t="e">
        <f t="shared" si="183"/>
        <v>#NUM!</v>
      </c>
      <c r="BG3951" t="e">
        <f t="shared" si="184"/>
        <v>#NUM!</v>
      </c>
      <c r="BH3951" t="e">
        <f t="shared" si="185"/>
        <v>#NUM!</v>
      </c>
      <c r="BI3951" t="e">
        <f>VLOOKUP(H3951,Sheet2!$A$1:$B$270,2,FALSE)</f>
        <v>#N/A</v>
      </c>
    </row>
    <row r="3952" spans="15:61">
      <c r="O3952" s="57"/>
      <c r="P3952" s="57"/>
      <c r="BA3952" s="57"/>
      <c r="BF3952" s="6" t="e">
        <f t="shared" si="183"/>
        <v>#NUM!</v>
      </c>
      <c r="BG3952" t="e">
        <f t="shared" si="184"/>
        <v>#NUM!</v>
      </c>
      <c r="BH3952" t="e">
        <f t="shared" si="185"/>
        <v>#NUM!</v>
      </c>
      <c r="BI3952" t="e">
        <f>VLOOKUP(H3952,Sheet2!$A$1:$B$270,2,FALSE)</f>
        <v>#N/A</v>
      </c>
    </row>
    <row r="3953" spans="15:61">
      <c r="O3953" s="57"/>
      <c r="P3953" s="57"/>
      <c r="AP3953" s="57"/>
      <c r="BA3953" s="57"/>
      <c r="BF3953" s="6" t="e">
        <f t="shared" si="183"/>
        <v>#NUM!</v>
      </c>
      <c r="BG3953" t="e">
        <f t="shared" si="184"/>
        <v>#NUM!</v>
      </c>
      <c r="BH3953" t="e">
        <f t="shared" si="185"/>
        <v>#NUM!</v>
      </c>
      <c r="BI3953" t="e">
        <f>VLOOKUP(H3953,Sheet2!$A$1:$B$270,2,FALSE)</f>
        <v>#N/A</v>
      </c>
    </row>
    <row r="3954" spans="15:61">
      <c r="O3954" s="57"/>
      <c r="P3954" s="57"/>
      <c r="AP3954" s="57"/>
      <c r="BA3954" s="57"/>
      <c r="BF3954" s="6" t="e">
        <f t="shared" si="183"/>
        <v>#NUM!</v>
      </c>
      <c r="BG3954" t="e">
        <f t="shared" si="184"/>
        <v>#NUM!</v>
      </c>
      <c r="BH3954" t="e">
        <f t="shared" si="185"/>
        <v>#NUM!</v>
      </c>
      <c r="BI3954" t="e">
        <f>VLOOKUP(H3954,Sheet2!$A$1:$B$270,2,FALSE)</f>
        <v>#N/A</v>
      </c>
    </row>
    <row r="3955" spans="15:61">
      <c r="O3955" s="57"/>
      <c r="P3955" s="57"/>
      <c r="AP3955" s="57"/>
      <c r="BA3955" s="57"/>
      <c r="BF3955" s="6" t="e">
        <f t="shared" si="183"/>
        <v>#NUM!</v>
      </c>
      <c r="BG3955" t="e">
        <f t="shared" si="184"/>
        <v>#NUM!</v>
      </c>
      <c r="BH3955" t="e">
        <f t="shared" si="185"/>
        <v>#NUM!</v>
      </c>
      <c r="BI3955" t="e">
        <f>VLOOKUP(H3955,Sheet2!$A$1:$B$270,2,FALSE)</f>
        <v>#N/A</v>
      </c>
    </row>
    <row r="3956" spans="15:61">
      <c r="O3956" s="57"/>
      <c r="P3956" s="57"/>
      <c r="AP3956" s="57"/>
      <c r="BA3956" s="57"/>
      <c r="BF3956" s="6" t="e">
        <f t="shared" si="183"/>
        <v>#NUM!</v>
      </c>
      <c r="BG3956" t="e">
        <f t="shared" si="184"/>
        <v>#NUM!</v>
      </c>
      <c r="BH3956" t="e">
        <f t="shared" si="185"/>
        <v>#NUM!</v>
      </c>
      <c r="BI3956" t="e">
        <f>VLOOKUP(H3956,Sheet2!$A$1:$B$270,2,FALSE)</f>
        <v>#N/A</v>
      </c>
    </row>
    <row r="3957" spans="15:61">
      <c r="O3957" s="57"/>
      <c r="P3957" s="57"/>
      <c r="AP3957" s="57"/>
      <c r="BA3957" s="57"/>
      <c r="BF3957" s="6" t="e">
        <f t="shared" si="183"/>
        <v>#NUM!</v>
      </c>
      <c r="BG3957" t="e">
        <f t="shared" si="184"/>
        <v>#NUM!</v>
      </c>
      <c r="BH3957" t="e">
        <f t="shared" si="185"/>
        <v>#NUM!</v>
      </c>
      <c r="BI3957" t="e">
        <f>VLOOKUP(H3957,Sheet2!$A$1:$B$270,2,FALSE)</f>
        <v>#N/A</v>
      </c>
    </row>
    <row r="3958" spans="15:61">
      <c r="O3958" s="57"/>
      <c r="P3958" s="57"/>
      <c r="AO3958" s="57"/>
      <c r="AP3958" s="57"/>
      <c r="BA3958" s="57"/>
      <c r="BF3958" s="6" t="e">
        <f t="shared" si="183"/>
        <v>#NUM!</v>
      </c>
      <c r="BG3958" t="e">
        <f t="shared" si="184"/>
        <v>#NUM!</v>
      </c>
      <c r="BH3958" t="e">
        <f t="shared" si="185"/>
        <v>#NUM!</v>
      </c>
      <c r="BI3958" t="e">
        <f>VLOOKUP(H3958,Sheet2!$A$1:$B$270,2,FALSE)</f>
        <v>#N/A</v>
      </c>
    </row>
    <row r="3959" spans="15:61">
      <c r="O3959" s="57"/>
      <c r="P3959" s="57"/>
      <c r="AO3959" s="57"/>
      <c r="AP3959" s="57"/>
      <c r="BA3959" s="57"/>
      <c r="BF3959" s="6" t="e">
        <f t="shared" si="183"/>
        <v>#NUM!</v>
      </c>
      <c r="BG3959" t="e">
        <f t="shared" si="184"/>
        <v>#NUM!</v>
      </c>
      <c r="BH3959" t="e">
        <f t="shared" si="185"/>
        <v>#NUM!</v>
      </c>
      <c r="BI3959" t="e">
        <f>VLOOKUP(H3959,Sheet2!$A$1:$B$270,2,FALSE)</f>
        <v>#N/A</v>
      </c>
    </row>
    <row r="3960" spans="15:61">
      <c r="O3960" s="57"/>
      <c r="P3960" s="57"/>
      <c r="AP3960" s="57"/>
      <c r="BA3960" s="57"/>
      <c r="BF3960" s="6" t="e">
        <f t="shared" si="183"/>
        <v>#NUM!</v>
      </c>
      <c r="BG3960" t="e">
        <f t="shared" si="184"/>
        <v>#NUM!</v>
      </c>
      <c r="BH3960" t="e">
        <f t="shared" si="185"/>
        <v>#NUM!</v>
      </c>
      <c r="BI3960" t="e">
        <f>VLOOKUP(H3960,Sheet2!$A$1:$B$270,2,FALSE)</f>
        <v>#N/A</v>
      </c>
    </row>
    <row r="3961" spans="15:61">
      <c r="O3961" s="57"/>
      <c r="P3961" s="57"/>
      <c r="AO3961" s="57"/>
      <c r="BA3961" s="57"/>
      <c r="BF3961" s="6" t="e">
        <f t="shared" si="183"/>
        <v>#NUM!</v>
      </c>
      <c r="BG3961" t="e">
        <f t="shared" si="184"/>
        <v>#NUM!</v>
      </c>
      <c r="BH3961" t="e">
        <f t="shared" si="185"/>
        <v>#NUM!</v>
      </c>
      <c r="BI3961" t="e">
        <f>VLOOKUP(H3961,Sheet2!$A$1:$B$270,2,FALSE)</f>
        <v>#N/A</v>
      </c>
    </row>
    <row r="3962" spans="15:61">
      <c r="O3962" s="57"/>
      <c r="P3962" s="57"/>
      <c r="AP3962" s="57"/>
      <c r="BA3962" s="57"/>
      <c r="BF3962" s="6" t="e">
        <f t="shared" si="183"/>
        <v>#NUM!</v>
      </c>
      <c r="BG3962" t="e">
        <f t="shared" si="184"/>
        <v>#NUM!</v>
      </c>
      <c r="BH3962" t="e">
        <f t="shared" si="185"/>
        <v>#NUM!</v>
      </c>
      <c r="BI3962" t="e">
        <f>VLOOKUP(H3962,Sheet2!$A$1:$B$270,2,FALSE)</f>
        <v>#N/A</v>
      </c>
    </row>
    <row r="3963" spans="15:61">
      <c r="O3963" s="57"/>
      <c r="P3963" s="57"/>
      <c r="AP3963" s="57"/>
      <c r="BA3963" s="57"/>
      <c r="BF3963" s="6" t="e">
        <f t="shared" si="183"/>
        <v>#NUM!</v>
      </c>
      <c r="BG3963" t="e">
        <f t="shared" si="184"/>
        <v>#NUM!</v>
      </c>
      <c r="BH3963" t="e">
        <f t="shared" si="185"/>
        <v>#NUM!</v>
      </c>
      <c r="BI3963" t="e">
        <f>VLOOKUP(H3963,Sheet2!$A$1:$B$270,2,FALSE)</f>
        <v>#N/A</v>
      </c>
    </row>
    <row r="3964" spans="15:61">
      <c r="O3964" s="57"/>
      <c r="P3964" s="57"/>
      <c r="AP3964" s="57"/>
      <c r="BA3964" s="57"/>
      <c r="BF3964" s="6" t="e">
        <f t="shared" si="183"/>
        <v>#NUM!</v>
      </c>
      <c r="BG3964" t="e">
        <f t="shared" si="184"/>
        <v>#NUM!</v>
      </c>
      <c r="BH3964" t="e">
        <f t="shared" si="185"/>
        <v>#NUM!</v>
      </c>
      <c r="BI3964" t="e">
        <f>VLOOKUP(H3964,Sheet2!$A$1:$B$270,2,FALSE)</f>
        <v>#N/A</v>
      </c>
    </row>
    <row r="3965" spans="15:61">
      <c r="O3965" s="57"/>
      <c r="P3965" s="57"/>
      <c r="AO3965" s="57"/>
      <c r="AP3965" s="57"/>
      <c r="BA3965" s="57"/>
      <c r="BF3965" s="6" t="e">
        <f t="shared" si="183"/>
        <v>#NUM!</v>
      </c>
      <c r="BG3965" t="e">
        <f t="shared" si="184"/>
        <v>#NUM!</v>
      </c>
      <c r="BH3965" t="e">
        <f t="shared" si="185"/>
        <v>#NUM!</v>
      </c>
      <c r="BI3965" t="e">
        <f>VLOOKUP(H3965,Sheet2!$A$1:$B$270,2,FALSE)</f>
        <v>#N/A</v>
      </c>
    </row>
    <row r="3966" spans="15:61">
      <c r="O3966" s="57"/>
      <c r="P3966" s="57"/>
      <c r="BA3966" s="57"/>
      <c r="BF3966" s="6" t="e">
        <f t="shared" si="183"/>
        <v>#NUM!</v>
      </c>
      <c r="BG3966" t="e">
        <f t="shared" si="184"/>
        <v>#NUM!</v>
      </c>
      <c r="BH3966" t="e">
        <f t="shared" si="185"/>
        <v>#NUM!</v>
      </c>
      <c r="BI3966" t="e">
        <f>VLOOKUP(H3966,Sheet2!$A$1:$B$270,2,FALSE)</f>
        <v>#N/A</v>
      </c>
    </row>
    <row r="3967" spans="15:61">
      <c r="O3967" s="57"/>
      <c r="P3967" s="57"/>
      <c r="AP3967" s="57"/>
      <c r="BA3967" s="57"/>
      <c r="BF3967" s="6" t="e">
        <f t="shared" si="183"/>
        <v>#NUM!</v>
      </c>
      <c r="BG3967" t="e">
        <f t="shared" si="184"/>
        <v>#NUM!</v>
      </c>
      <c r="BH3967" t="e">
        <f t="shared" si="185"/>
        <v>#NUM!</v>
      </c>
      <c r="BI3967" t="e">
        <f>VLOOKUP(H3967,Sheet2!$A$1:$B$270,2,FALSE)</f>
        <v>#N/A</v>
      </c>
    </row>
    <row r="3968" spans="15:61">
      <c r="O3968" s="57"/>
      <c r="P3968" s="57"/>
      <c r="BF3968" s="6" t="e">
        <f t="shared" si="183"/>
        <v>#NUM!</v>
      </c>
      <c r="BG3968" t="e">
        <f t="shared" si="184"/>
        <v>#NUM!</v>
      </c>
      <c r="BH3968" t="e">
        <f t="shared" si="185"/>
        <v>#NUM!</v>
      </c>
      <c r="BI3968" t="e">
        <f>VLOOKUP(H3968,Sheet2!$A$1:$B$270,2,FALSE)</f>
        <v>#N/A</v>
      </c>
    </row>
    <row r="3969" spans="15:61">
      <c r="O3969" s="57"/>
      <c r="P3969" s="57"/>
      <c r="AO3969" s="57"/>
      <c r="AP3969" s="57"/>
      <c r="BA3969" s="57"/>
      <c r="BF3969" s="6" t="e">
        <f t="shared" si="183"/>
        <v>#NUM!</v>
      </c>
      <c r="BG3969" t="e">
        <f t="shared" si="184"/>
        <v>#NUM!</v>
      </c>
      <c r="BH3969" t="e">
        <f t="shared" si="185"/>
        <v>#NUM!</v>
      </c>
      <c r="BI3969" t="e">
        <f>VLOOKUP(H3969,Sheet2!$A$1:$B$270,2,FALSE)</f>
        <v>#N/A</v>
      </c>
    </row>
    <row r="3970" spans="15:61">
      <c r="O3970" s="57"/>
      <c r="P3970" s="57"/>
      <c r="AP3970" s="57"/>
      <c r="BA3970" s="57"/>
      <c r="BF3970" s="6" t="e">
        <f t="shared" si="183"/>
        <v>#NUM!</v>
      </c>
      <c r="BG3970" t="e">
        <f t="shared" si="184"/>
        <v>#NUM!</v>
      </c>
      <c r="BH3970" t="e">
        <f t="shared" si="185"/>
        <v>#NUM!</v>
      </c>
      <c r="BI3970" t="e">
        <f>VLOOKUP(H3970,Sheet2!$A$1:$B$270,2,FALSE)</f>
        <v>#N/A</v>
      </c>
    </row>
    <row r="3971" spans="15:61">
      <c r="O3971" s="57"/>
      <c r="P3971" s="57"/>
      <c r="AP3971" s="57"/>
      <c r="BA3971" s="57"/>
      <c r="BF3971" s="6" t="e">
        <f t="shared" ref="BF3971:BF4034" si="186">DATE(BC3971,BD3971,BE3971)</f>
        <v>#NUM!</v>
      </c>
      <c r="BG3971" t="e">
        <f t="shared" ref="BG3971:BG4034" si="187">BF3971-BA3971</f>
        <v>#NUM!</v>
      </c>
      <c r="BH3971" t="e">
        <f t="shared" ref="BH3971:BH4034" si="188">IF(BG3971=1,"COMPLY",IF(BG3971&lt;1,"COMPLY","NOT COMPLY"))</f>
        <v>#NUM!</v>
      </c>
      <c r="BI3971" t="e">
        <f>VLOOKUP(H3971,Sheet2!$A$1:$B$270,2,FALSE)</f>
        <v>#N/A</v>
      </c>
    </row>
    <row r="3972" spans="15:61">
      <c r="O3972" s="57"/>
      <c r="P3972" s="57"/>
      <c r="AO3972" s="57"/>
      <c r="AP3972" s="57"/>
      <c r="BA3972" s="57"/>
      <c r="BF3972" s="6" t="e">
        <f t="shared" si="186"/>
        <v>#NUM!</v>
      </c>
      <c r="BG3972" t="e">
        <f t="shared" si="187"/>
        <v>#NUM!</v>
      </c>
      <c r="BH3972" t="e">
        <f t="shared" si="188"/>
        <v>#NUM!</v>
      </c>
      <c r="BI3972" t="e">
        <f>VLOOKUP(H3972,Sheet2!$A$1:$B$270,2,FALSE)</f>
        <v>#N/A</v>
      </c>
    </row>
    <row r="3973" spans="15:61">
      <c r="O3973" s="57"/>
      <c r="P3973" s="57"/>
      <c r="BA3973" s="57"/>
      <c r="BF3973" s="6" t="e">
        <f t="shared" si="186"/>
        <v>#NUM!</v>
      </c>
      <c r="BG3973" t="e">
        <f t="shared" si="187"/>
        <v>#NUM!</v>
      </c>
      <c r="BH3973" t="e">
        <f t="shared" si="188"/>
        <v>#NUM!</v>
      </c>
      <c r="BI3973" t="e">
        <f>VLOOKUP(H3973,Sheet2!$A$1:$B$270,2,FALSE)</f>
        <v>#N/A</v>
      </c>
    </row>
    <row r="3974" spans="15:61">
      <c r="O3974" s="57"/>
      <c r="P3974" s="57"/>
      <c r="AO3974" s="57"/>
      <c r="AP3974" s="57"/>
      <c r="BA3974" s="57"/>
      <c r="BF3974" s="6" t="e">
        <f t="shared" si="186"/>
        <v>#NUM!</v>
      </c>
      <c r="BG3974" t="e">
        <f t="shared" si="187"/>
        <v>#NUM!</v>
      </c>
      <c r="BH3974" t="e">
        <f t="shared" si="188"/>
        <v>#NUM!</v>
      </c>
      <c r="BI3974" t="e">
        <f>VLOOKUP(H3974,Sheet2!$A$1:$B$270,2,FALSE)</f>
        <v>#N/A</v>
      </c>
    </row>
    <row r="3975" spans="15:61">
      <c r="O3975" s="57"/>
      <c r="P3975" s="57"/>
      <c r="AO3975" s="57"/>
      <c r="AP3975" s="57"/>
      <c r="BA3975" s="57"/>
      <c r="BF3975" s="6" t="e">
        <f t="shared" si="186"/>
        <v>#NUM!</v>
      </c>
      <c r="BG3975" t="e">
        <f t="shared" si="187"/>
        <v>#NUM!</v>
      </c>
      <c r="BH3975" t="e">
        <f t="shared" si="188"/>
        <v>#NUM!</v>
      </c>
      <c r="BI3975" t="e">
        <f>VLOOKUP(H3975,Sheet2!$A$1:$B$270,2,FALSE)</f>
        <v>#N/A</v>
      </c>
    </row>
    <row r="3976" spans="15:61">
      <c r="O3976" s="57"/>
      <c r="P3976" s="57"/>
      <c r="AP3976" s="57"/>
      <c r="BA3976" s="57"/>
      <c r="BF3976" s="6" t="e">
        <f t="shared" si="186"/>
        <v>#NUM!</v>
      </c>
      <c r="BG3976" t="e">
        <f t="shared" si="187"/>
        <v>#NUM!</v>
      </c>
      <c r="BH3976" t="e">
        <f t="shared" si="188"/>
        <v>#NUM!</v>
      </c>
      <c r="BI3976" t="e">
        <f>VLOOKUP(H3976,Sheet2!$A$1:$B$270,2,FALSE)</f>
        <v>#N/A</v>
      </c>
    </row>
    <row r="3977" spans="15:61">
      <c r="O3977" s="57"/>
      <c r="P3977" s="57"/>
      <c r="AO3977" s="57"/>
      <c r="AP3977" s="57"/>
      <c r="BA3977" s="57"/>
      <c r="BF3977" s="6" t="e">
        <f t="shared" si="186"/>
        <v>#NUM!</v>
      </c>
      <c r="BG3977" t="e">
        <f t="shared" si="187"/>
        <v>#NUM!</v>
      </c>
      <c r="BH3977" t="e">
        <f t="shared" si="188"/>
        <v>#NUM!</v>
      </c>
      <c r="BI3977" t="e">
        <f>VLOOKUP(H3977,Sheet2!$A$1:$B$270,2,FALSE)</f>
        <v>#N/A</v>
      </c>
    </row>
    <row r="3978" spans="15:61">
      <c r="O3978" s="57"/>
      <c r="P3978" s="57"/>
      <c r="AP3978" s="57"/>
      <c r="BA3978" s="57"/>
      <c r="BF3978" s="6" t="e">
        <f t="shared" si="186"/>
        <v>#NUM!</v>
      </c>
      <c r="BG3978" t="e">
        <f t="shared" si="187"/>
        <v>#NUM!</v>
      </c>
      <c r="BH3978" t="e">
        <f t="shared" si="188"/>
        <v>#NUM!</v>
      </c>
      <c r="BI3978" t="e">
        <f>VLOOKUP(H3978,Sheet2!$A$1:$B$270,2,FALSE)</f>
        <v>#N/A</v>
      </c>
    </row>
    <row r="3979" spans="15:61">
      <c r="O3979" s="57"/>
      <c r="P3979" s="57"/>
      <c r="AP3979" s="57"/>
      <c r="BA3979" s="57"/>
      <c r="BF3979" s="6" t="e">
        <f t="shared" si="186"/>
        <v>#NUM!</v>
      </c>
      <c r="BG3979" t="e">
        <f t="shared" si="187"/>
        <v>#NUM!</v>
      </c>
      <c r="BH3979" t="e">
        <f t="shared" si="188"/>
        <v>#NUM!</v>
      </c>
      <c r="BI3979" t="e">
        <f>VLOOKUP(H3979,Sheet2!$A$1:$B$270,2,FALSE)</f>
        <v>#N/A</v>
      </c>
    </row>
    <row r="3980" spans="15:61">
      <c r="O3980" s="57"/>
      <c r="P3980" s="57"/>
      <c r="AP3980" s="57"/>
      <c r="BA3980" s="57"/>
      <c r="BF3980" s="6" t="e">
        <f t="shared" si="186"/>
        <v>#NUM!</v>
      </c>
      <c r="BG3980" t="e">
        <f t="shared" si="187"/>
        <v>#NUM!</v>
      </c>
      <c r="BH3980" t="e">
        <f t="shared" si="188"/>
        <v>#NUM!</v>
      </c>
      <c r="BI3980" t="e">
        <f>VLOOKUP(H3980,Sheet2!$A$1:$B$270,2,FALSE)</f>
        <v>#N/A</v>
      </c>
    </row>
    <row r="3981" spans="15:61">
      <c r="O3981" s="57"/>
      <c r="P3981" s="57"/>
      <c r="AP3981" s="57"/>
      <c r="BA3981" s="57"/>
      <c r="BF3981" s="6" t="e">
        <f t="shared" si="186"/>
        <v>#NUM!</v>
      </c>
      <c r="BG3981" t="e">
        <f t="shared" si="187"/>
        <v>#NUM!</v>
      </c>
      <c r="BH3981" t="e">
        <f t="shared" si="188"/>
        <v>#NUM!</v>
      </c>
      <c r="BI3981" t="e">
        <f>VLOOKUP(H3981,Sheet2!$A$1:$B$270,2,FALSE)</f>
        <v>#N/A</v>
      </c>
    </row>
    <row r="3982" spans="15:61">
      <c r="O3982" s="57"/>
      <c r="P3982" s="57"/>
      <c r="AP3982" s="57"/>
      <c r="BA3982" s="57"/>
      <c r="BF3982" s="6" t="e">
        <f t="shared" si="186"/>
        <v>#NUM!</v>
      </c>
      <c r="BG3982" t="e">
        <f t="shared" si="187"/>
        <v>#NUM!</v>
      </c>
      <c r="BH3982" t="e">
        <f t="shared" si="188"/>
        <v>#NUM!</v>
      </c>
      <c r="BI3982" t="e">
        <f>VLOOKUP(H3982,Sheet2!$A$1:$B$270,2,FALSE)</f>
        <v>#N/A</v>
      </c>
    </row>
    <row r="3983" spans="15:61">
      <c r="O3983" s="57"/>
      <c r="P3983" s="57"/>
      <c r="AO3983" s="57"/>
      <c r="AP3983" s="57"/>
      <c r="BA3983" s="57"/>
      <c r="BF3983" s="6" t="e">
        <f t="shared" si="186"/>
        <v>#NUM!</v>
      </c>
      <c r="BG3983" t="e">
        <f t="shared" si="187"/>
        <v>#NUM!</v>
      </c>
      <c r="BH3983" t="e">
        <f t="shared" si="188"/>
        <v>#NUM!</v>
      </c>
      <c r="BI3983" t="e">
        <f>VLOOKUP(H3983,Sheet2!$A$1:$B$270,2,FALSE)</f>
        <v>#N/A</v>
      </c>
    </row>
    <row r="3984" spans="15:61">
      <c r="O3984" s="57"/>
      <c r="P3984" s="57"/>
      <c r="AP3984" s="57"/>
      <c r="BA3984" s="57"/>
      <c r="BF3984" s="6" t="e">
        <f t="shared" si="186"/>
        <v>#NUM!</v>
      </c>
      <c r="BG3984" t="e">
        <f t="shared" si="187"/>
        <v>#NUM!</v>
      </c>
      <c r="BH3984" t="e">
        <f t="shared" si="188"/>
        <v>#NUM!</v>
      </c>
      <c r="BI3984" t="e">
        <f>VLOOKUP(H3984,Sheet2!$A$1:$B$270,2,FALSE)</f>
        <v>#N/A</v>
      </c>
    </row>
    <row r="3985" spans="15:61">
      <c r="O3985" s="57"/>
      <c r="P3985" s="57"/>
      <c r="AP3985" s="57"/>
      <c r="BA3985" s="57"/>
      <c r="BF3985" s="6" t="e">
        <f t="shared" si="186"/>
        <v>#NUM!</v>
      </c>
      <c r="BG3985" t="e">
        <f t="shared" si="187"/>
        <v>#NUM!</v>
      </c>
      <c r="BH3985" t="e">
        <f t="shared" si="188"/>
        <v>#NUM!</v>
      </c>
      <c r="BI3985" t="e">
        <f>VLOOKUP(H3985,Sheet2!$A$1:$B$270,2,FALSE)</f>
        <v>#N/A</v>
      </c>
    </row>
    <row r="3986" spans="15:61">
      <c r="O3986" s="57"/>
      <c r="P3986" s="57"/>
      <c r="AP3986" s="57"/>
      <c r="BA3986" s="57"/>
      <c r="BF3986" s="6" t="e">
        <f t="shared" si="186"/>
        <v>#NUM!</v>
      </c>
      <c r="BG3986" t="e">
        <f t="shared" si="187"/>
        <v>#NUM!</v>
      </c>
      <c r="BH3986" t="e">
        <f t="shared" si="188"/>
        <v>#NUM!</v>
      </c>
      <c r="BI3986" t="e">
        <f>VLOOKUP(H3986,Sheet2!$A$1:$B$270,2,FALSE)</f>
        <v>#N/A</v>
      </c>
    </row>
    <row r="3987" spans="15:61">
      <c r="O3987" s="57"/>
      <c r="P3987" s="57"/>
      <c r="AO3987" s="57"/>
      <c r="AP3987" s="57"/>
      <c r="BA3987" s="57"/>
      <c r="BF3987" s="6" t="e">
        <f t="shared" si="186"/>
        <v>#NUM!</v>
      </c>
      <c r="BG3987" t="e">
        <f t="shared" si="187"/>
        <v>#NUM!</v>
      </c>
      <c r="BH3987" t="e">
        <f t="shared" si="188"/>
        <v>#NUM!</v>
      </c>
      <c r="BI3987" t="e">
        <f>VLOOKUP(H3987,Sheet2!$A$1:$B$270,2,FALSE)</f>
        <v>#N/A</v>
      </c>
    </row>
    <row r="3988" spans="15:61">
      <c r="O3988" s="57"/>
      <c r="P3988" s="57"/>
      <c r="AO3988" s="57"/>
      <c r="AP3988" s="57"/>
      <c r="BA3988" s="57"/>
      <c r="BF3988" s="6" t="e">
        <f t="shared" si="186"/>
        <v>#NUM!</v>
      </c>
      <c r="BG3988" t="e">
        <f t="shared" si="187"/>
        <v>#NUM!</v>
      </c>
      <c r="BH3988" t="e">
        <f t="shared" si="188"/>
        <v>#NUM!</v>
      </c>
      <c r="BI3988" t="e">
        <f>VLOOKUP(H3988,Sheet2!$A$1:$B$270,2,FALSE)</f>
        <v>#N/A</v>
      </c>
    </row>
    <row r="3989" spans="15:61">
      <c r="O3989" s="57"/>
      <c r="P3989" s="57"/>
      <c r="AP3989" s="57"/>
      <c r="BA3989" s="57"/>
      <c r="BF3989" s="6" t="e">
        <f t="shared" si="186"/>
        <v>#NUM!</v>
      </c>
      <c r="BG3989" t="e">
        <f t="shared" si="187"/>
        <v>#NUM!</v>
      </c>
      <c r="BH3989" t="e">
        <f t="shared" si="188"/>
        <v>#NUM!</v>
      </c>
      <c r="BI3989" t="e">
        <f>VLOOKUP(H3989,Sheet2!$A$1:$B$270,2,FALSE)</f>
        <v>#N/A</v>
      </c>
    </row>
    <row r="3990" spans="15:61">
      <c r="O3990" s="57"/>
      <c r="P3990" s="57"/>
      <c r="AP3990" s="57"/>
      <c r="BA3990" s="57"/>
      <c r="BF3990" s="6" t="e">
        <f t="shared" si="186"/>
        <v>#NUM!</v>
      </c>
      <c r="BG3990" t="e">
        <f t="shared" si="187"/>
        <v>#NUM!</v>
      </c>
      <c r="BH3990" t="e">
        <f t="shared" si="188"/>
        <v>#NUM!</v>
      </c>
      <c r="BI3990" t="e">
        <f>VLOOKUP(H3990,Sheet2!$A$1:$B$270,2,FALSE)</f>
        <v>#N/A</v>
      </c>
    </row>
    <row r="3991" spans="15:61">
      <c r="O3991" s="57"/>
      <c r="P3991" s="57"/>
      <c r="AP3991" s="57"/>
      <c r="BA3991" s="57"/>
      <c r="BF3991" s="6" t="e">
        <f t="shared" si="186"/>
        <v>#NUM!</v>
      </c>
      <c r="BG3991" t="e">
        <f t="shared" si="187"/>
        <v>#NUM!</v>
      </c>
      <c r="BH3991" t="e">
        <f t="shared" si="188"/>
        <v>#NUM!</v>
      </c>
      <c r="BI3991" t="e">
        <f>VLOOKUP(H3991,Sheet2!$A$1:$B$270,2,FALSE)</f>
        <v>#N/A</v>
      </c>
    </row>
    <row r="3992" spans="15:61">
      <c r="O3992" s="57"/>
      <c r="P3992" s="57"/>
      <c r="AO3992" s="57"/>
      <c r="AP3992" s="57"/>
      <c r="BA3992" s="57"/>
      <c r="BF3992" s="6" t="e">
        <f t="shared" si="186"/>
        <v>#NUM!</v>
      </c>
      <c r="BG3992" t="e">
        <f t="shared" si="187"/>
        <v>#NUM!</v>
      </c>
      <c r="BH3992" t="e">
        <f t="shared" si="188"/>
        <v>#NUM!</v>
      </c>
      <c r="BI3992" t="e">
        <f>VLOOKUP(H3992,Sheet2!$A$1:$B$270,2,FALSE)</f>
        <v>#N/A</v>
      </c>
    </row>
    <row r="3993" spans="15:61">
      <c r="O3993" s="57"/>
      <c r="P3993" s="57"/>
      <c r="BA3993" s="57"/>
      <c r="BF3993" s="6" t="e">
        <f t="shared" si="186"/>
        <v>#NUM!</v>
      </c>
      <c r="BG3993" t="e">
        <f t="shared" si="187"/>
        <v>#NUM!</v>
      </c>
      <c r="BH3993" t="e">
        <f t="shared" si="188"/>
        <v>#NUM!</v>
      </c>
      <c r="BI3993" t="e">
        <f>VLOOKUP(H3993,Sheet2!$A$1:$B$270,2,FALSE)</f>
        <v>#N/A</v>
      </c>
    </row>
    <row r="3994" spans="15:61">
      <c r="O3994" s="57"/>
      <c r="P3994" s="57"/>
      <c r="BA3994" s="57"/>
      <c r="BF3994" s="6" t="e">
        <f t="shared" si="186"/>
        <v>#NUM!</v>
      </c>
      <c r="BG3994" t="e">
        <f t="shared" si="187"/>
        <v>#NUM!</v>
      </c>
      <c r="BH3994" t="e">
        <f t="shared" si="188"/>
        <v>#NUM!</v>
      </c>
      <c r="BI3994" t="e">
        <f>VLOOKUP(H3994,Sheet2!$A$1:$B$270,2,FALSE)</f>
        <v>#N/A</v>
      </c>
    </row>
    <row r="3995" spans="15:61">
      <c r="O3995" s="57"/>
      <c r="P3995" s="57"/>
      <c r="AP3995" s="57"/>
      <c r="BA3995" s="57"/>
      <c r="BF3995" s="6" t="e">
        <f t="shared" si="186"/>
        <v>#NUM!</v>
      </c>
      <c r="BG3995" t="e">
        <f t="shared" si="187"/>
        <v>#NUM!</v>
      </c>
      <c r="BH3995" t="e">
        <f t="shared" si="188"/>
        <v>#NUM!</v>
      </c>
      <c r="BI3995" t="e">
        <f>VLOOKUP(H3995,Sheet2!$A$1:$B$270,2,FALSE)</f>
        <v>#N/A</v>
      </c>
    </row>
    <row r="3996" spans="15:61">
      <c r="O3996" s="57"/>
      <c r="P3996" s="57"/>
      <c r="AO3996" s="57"/>
      <c r="AP3996" s="57"/>
      <c r="BA3996" s="57"/>
      <c r="BF3996" s="6" t="e">
        <f t="shared" si="186"/>
        <v>#NUM!</v>
      </c>
      <c r="BG3996" t="e">
        <f t="shared" si="187"/>
        <v>#NUM!</v>
      </c>
      <c r="BH3996" t="e">
        <f t="shared" si="188"/>
        <v>#NUM!</v>
      </c>
      <c r="BI3996" t="e">
        <f>VLOOKUP(H3996,Sheet2!$A$1:$B$270,2,FALSE)</f>
        <v>#N/A</v>
      </c>
    </row>
    <row r="3997" spans="15:61">
      <c r="O3997" s="57"/>
      <c r="P3997" s="57"/>
      <c r="AO3997" s="57"/>
      <c r="AP3997" s="57"/>
      <c r="BA3997" s="57"/>
      <c r="BF3997" s="6" t="e">
        <f t="shared" si="186"/>
        <v>#NUM!</v>
      </c>
      <c r="BG3997" t="e">
        <f t="shared" si="187"/>
        <v>#NUM!</v>
      </c>
      <c r="BH3997" t="e">
        <f t="shared" si="188"/>
        <v>#NUM!</v>
      </c>
      <c r="BI3997" t="e">
        <f>VLOOKUP(H3997,Sheet2!$A$1:$B$270,2,FALSE)</f>
        <v>#N/A</v>
      </c>
    </row>
    <row r="3998" spans="15:61">
      <c r="O3998" s="57"/>
      <c r="P3998" s="57"/>
      <c r="AP3998" s="57"/>
      <c r="BA3998" s="57"/>
      <c r="BF3998" s="6" t="e">
        <f t="shared" si="186"/>
        <v>#NUM!</v>
      </c>
      <c r="BG3998" t="e">
        <f t="shared" si="187"/>
        <v>#NUM!</v>
      </c>
      <c r="BH3998" t="e">
        <f t="shared" si="188"/>
        <v>#NUM!</v>
      </c>
      <c r="BI3998" t="e">
        <f>VLOOKUP(H3998,Sheet2!$A$1:$B$270,2,FALSE)</f>
        <v>#N/A</v>
      </c>
    </row>
    <row r="3999" spans="15:61">
      <c r="O3999" s="57"/>
      <c r="P3999" s="57"/>
      <c r="AP3999" s="57"/>
      <c r="BA3999" s="57"/>
      <c r="BF3999" s="6" t="e">
        <f t="shared" si="186"/>
        <v>#NUM!</v>
      </c>
      <c r="BG3999" t="e">
        <f t="shared" si="187"/>
        <v>#NUM!</v>
      </c>
      <c r="BH3999" t="e">
        <f t="shared" si="188"/>
        <v>#NUM!</v>
      </c>
      <c r="BI3999" t="e">
        <f>VLOOKUP(H3999,Sheet2!$A$1:$B$270,2,FALSE)</f>
        <v>#N/A</v>
      </c>
    </row>
    <row r="4000" spans="15:61">
      <c r="O4000" s="57"/>
      <c r="P4000" s="57"/>
      <c r="AO4000" s="57"/>
      <c r="AP4000" s="57"/>
      <c r="BA4000" s="57"/>
      <c r="BF4000" s="6" t="e">
        <f t="shared" si="186"/>
        <v>#NUM!</v>
      </c>
      <c r="BG4000" t="e">
        <f t="shared" si="187"/>
        <v>#NUM!</v>
      </c>
      <c r="BH4000" t="e">
        <f t="shared" si="188"/>
        <v>#NUM!</v>
      </c>
      <c r="BI4000" t="e">
        <f>VLOOKUP(H4000,Sheet2!$A$1:$B$270,2,FALSE)</f>
        <v>#N/A</v>
      </c>
    </row>
    <row r="4001" spans="15:61">
      <c r="O4001" s="57"/>
      <c r="P4001" s="57"/>
      <c r="AP4001" s="57"/>
      <c r="BA4001" s="57"/>
      <c r="BF4001" s="6" t="e">
        <f t="shared" si="186"/>
        <v>#NUM!</v>
      </c>
      <c r="BG4001" t="e">
        <f t="shared" si="187"/>
        <v>#NUM!</v>
      </c>
      <c r="BH4001" t="e">
        <f t="shared" si="188"/>
        <v>#NUM!</v>
      </c>
      <c r="BI4001" t="e">
        <f>VLOOKUP(H4001,Sheet2!$A$1:$B$270,2,FALSE)</f>
        <v>#N/A</v>
      </c>
    </row>
    <row r="4002" spans="15:61">
      <c r="O4002" s="57"/>
      <c r="P4002" s="57"/>
      <c r="AO4002" s="57"/>
      <c r="BF4002" s="6" t="e">
        <f t="shared" si="186"/>
        <v>#NUM!</v>
      </c>
      <c r="BG4002" t="e">
        <f t="shared" si="187"/>
        <v>#NUM!</v>
      </c>
      <c r="BH4002" t="e">
        <f t="shared" si="188"/>
        <v>#NUM!</v>
      </c>
      <c r="BI4002" t="e">
        <f>VLOOKUP(H4002,Sheet2!$A$1:$B$270,2,FALSE)</f>
        <v>#N/A</v>
      </c>
    </row>
    <row r="4003" spans="15:61">
      <c r="O4003" s="57"/>
      <c r="P4003" s="57"/>
      <c r="AP4003" s="57"/>
      <c r="BA4003" s="57"/>
      <c r="BF4003" s="6" t="e">
        <f t="shared" si="186"/>
        <v>#NUM!</v>
      </c>
      <c r="BG4003" t="e">
        <f t="shared" si="187"/>
        <v>#NUM!</v>
      </c>
      <c r="BH4003" t="e">
        <f t="shared" si="188"/>
        <v>#NUM!</v>
      </c>
      <c r="BI4003" t="e">
        <f>VLOOKUP(H4003,Sheet2!$A$1:$B$270,2,FALSE)</f>
        <v>#N/A</v>
      </c>
    </row>
    <row r="4004" spans="15:61">
      <c r="O4004" s="57"/>
      <c r="P4004" s="57"/>
      <c r="AP4004" s="57"/>
      <c r="BA4004" s="57"/>
      <c r="BF4004" s="6" t="e">
        <f t="shared" si="186"/>
        <v>#NUM!</v>
      </c>
      <c r="BG4004" t="e">
        <f t="shared" si="187"/>
        <v>#NUM!</v>
      </c>
      <c r="BH4004" t="e">
        <f t="shared" si="188"/>
        <v>#NUM!</v>
      </c>
      <c r="BI4004" t="e">
        <f>VLOOKUP(H4004,Sheet2!$A$1:$B$270,2,FALSE)</f>
        <v>#N/A</v>
      </c>
    </row>
    <row r="4005" spans="15:61">
      <c r="O4005" s="57"/>
      <c r="P4005" s="57"/>
      <c r="AP4005" s="57"/>
      <c r="BA4005" s="57"/>
      <c r="BF4005" s="6" t="e">
        <f t="shared" si="186"/>
        <v>#NUM!</v>
      </c>
      <c r="BG4005" t="e">
        <f t="shared" si="187"/>
        <v>#NUM!</v>
      </c>
      <c r="BH4005" t="e">
        <f t="shared" si="188"/>
        <v>#NUM!</v>
      </c>
      <c r="BI4005" t="e">
        <f>VLOOKUP(H4005,Sheet2!$A$1:$B$270,2,FALSE)</f>
        <v>#N/A</v>
      </c>
    </row>
    <row r="4006" spans="15:61">
      <c r="O4006" s="57"/>
      <c r="P4006" s="57"/>
      <c r="AO4006" s="57"/>
      <c r="AP4006" s="57"/>
      <c r="BA4006" s="57"/>
      <c r="BF4006" s="6" t="e">
        <f t="shared" si="186"/>
        <v>#NUM!</v>
      </c>
      <c r="BG4006" t="e">
        <f t="shared" si="187"/>
        <v>#NUM!</v>
      </c>
      <c r="BH4006" t="e">
        <f t="shared" si="188"/>
        <v>#NUM!</v>
      </c>
      <c r="BI4006" t="e">
        <f>VLOOKUP(H4006,Sheet2!$A$1:$B$270,2,FALSE)</f>
        <v>#N/A</v>
      </c>
    </row>
    <row r="4007" spans="15:61">
      <c r="O4007" s="57"/>
      <c r="P4007" s="57"/>
      <c r="AO4007" s="57"/>
      <c r="AP4007" s="57"/>
      <c r="BA4007" s="57"/>
      <c r="BF4007" s="6" t="e">
        <f t="shared" si="186"/>
        <v>#NUM!</v>
      </c>
      <c r="BG4007" t="e">
        <f t="shared" si="187"/>
        <v>#NUM!</v>
      </c>
      <c r="BH4007" t="e">
        <f t="shared" si="188"/>
        <v>#NUM!</v>
      </c>
      <c r="BI4007" t="e">
        <f>VLOOKUP(H4007,Sheet2!$A$1:$B$270,2,FALSE)</f>
        <v>#N/A</v>
      </c>
    </row>
    <row r="4008" spans="15:61">
      <c r="O4008" s="57"/>
      <c r="P4008" s="57"/>
      <c r="AO4008" s="57"/>
      <c r="AP4008" s="57"/>
      <c r="BA4008" s="57"/>
      <c r="BF4008" s="6" t="e">
        <f t="shared" si="186"/>
        <v>#NUM!</v>
      </c>
      <c r="BG4008" t="e">
        <f t="shared" si="187"/>
        <v>#NUM!</v>
      </c>
      <c r="BH4008" t="e">
        <f t="shared" si="188"/>
        <v>#NUM!</v>
      </c>
      <c r="BI4008" t="e">
        <f>VLOOKUP(H4008,Sheet2!$A$1:$B$270,2,FALSE)</f>
        <v>#N/A</v>
      </c>
    </row>
    <row r="4009" spans="15:61">
      <c r="O4009" s="57"/>
      <c r="P4009" s="57"/>
      <c r="AP4009" s="57"/>
      <c r="BA4009" s="57"/>
      <c r="BF4009" s="6" t="e">
        <f t="shared" si="186"/>
        <v>#NUM!</v>
      </c>
      <c r="BG4009" t="e">
        <f t="shared" si="187"/>
        <v>#NUM!</v>
      </c>
      <c r="BH4009" t="e">
        <f t="shared" si="188"/>
        <v>#NUM!</v>
      </c>
      <c r="BI4009" t="e">
        <f>VLOOKUP(H4009,Sheet2!$A$1:$B$270,2,FALSE)</f>
        <v>#N/A</v>
      </c>
    </row>
    <row r="4010" spans="15:61">
      <c r="O4010" s="57"/>
      <c r="P4010" s="57"/>
      <c r="AP4010" s="57"/>
      <c r="BA4010" s="57"/>
      <c r="BF4010" s="6" t="e">
        <f t="shared" si="186"/>
        <v>#NUM!</v>
      </c>
      <c r="BG4010" t="e">
        <f t="shared" si="187"/>
        <v>#NUM!</v>
      </c>
      <c r="BH4010" t="e">
        <f t="shared" si="188"/>
        <v>#NUM!</v>
      </c>
      <c r="BI4010" t="e">
        <f>VLOOKUP(H4010,Sheet2!$A$1:$B$270,2,FALSE)</f>
        <v>#N/A</v>
      </c>
    </row>
    <row r="4011" spans="15:61">
      <c r="O4011" s="57"/>
      <c r="P4011" s="57"/>
      <c r="AP4011" s="57"/>
      <c r="BA4011" s="57"/>
      <c r="BF4011" s="6" t="e">
        <f t="shared" si="186"/>
        <v>#NUM!</v>
      </c>
      <c r="BG4011" t="e">
        <f t="shared" si="187"/>
        <v>#NUM!</v>
      </c>
      <c r="BH4011" t="e">
        <f t="shared" si="188"/>
        <v>#NUM!</v>
      </c>
      <c r="BI4011" t="e">
        <f>VLOOKUP(H4011,Sheet2!$A$1:$B$270,2,FALSE)</f>
        <v>#N/A</v>
      </c>
    </row>
    <row r="4012" spans="15:61">
      <c r="O4012" s="57"/>
      <c r="P4012" s="57"/>
      <c r="AP4012" s="57"/>
      <c r="BA4012" s="57"/>
      <c r="BF4012" s="6" t="e">
        <f t="shared" si="186"/>
        <v>#NUM!</v>
      </c>
      <c r="BG4012" t="e">
        <f t="shared" si="187"/>
        <v>#NUM!</v>
      </c>
      <c r="BH4012" t="e">
        <f t="shared" si="188"/>
        <v>#NUM!</v>
      </c>
      <c r="BI4012" t="e">
        <f>VLOOKUP(H4012,Sheet2!$A$1:$B$270,2,FALSE)</f>
        <v>#N/A</v>
      </c>
    </row>
    <row r="4013" spans="15:61">
      <c r="O4013" s="57"/>
      <c r="P4013" s="57"/>
      <c r="BA4013" s="57"/>
      <c r="BF4013" s="6" t="e">
        <f t="shared" si="186"/>
        <v>#NUM!</v>
      </c>
      <c r="BG4013" t="e">
        <f t="shared" si="187"/>
        <v>#NUM!</v>
      </c>
      <c r="BH4013" t="e">
        <f t="shared" si="188"/>
        <v>#NUM!</v>
      </c>
      <c r="BI4013" t="e">
        <f>VLOOKUP(H4013,Sheet2!$A$1:$B$270,2,FALSE)</f>
        <v>#N/A</v>
      </c>
    </row>
    <row r="4014" spans="15:61">
      <c r="O4014" s="57"/>
      <c r="P4014" s="57"/>
      <c r="BF4014" s="6" t="e">
        <f t="shared" si="186"/>
        <v>#NUM!</v>
      </c>
      <c r="BG4014" t="e">
        <f t="shared" si="187"/>
        <v>#NUM!</v>
      </c>
      <c r="BH4014" t="e">
        <f t="shared" si="188"/>
        <v>#NUM!</v>
      </c>
      <c r="BI4014" t="e">
        <f>VLOOKUP(H4014,Sheet2!$A$1:$B$270,2,FALSE)</f>
        <v>#N/A</v>
      </c>
    </row>
    <row r="4015" spans="15:61">
      <c r="O4015" s="57"/>
      <c r="P4015" s="57"/>
      <c r="AP4015" s="57"/>
      <c r="BA4015" s="57"/>
      <c r="BF4015" s="6" t="e">
        <f t="shared" si="186"/>
        <v>#NUM!</v>
      </c>
      <c r="BG4015" t="e">
        <f t="shared" si="187"/>
        <v>#NUM!</v>
      </c>
      <c r="BH4015" t="e">
        <f t="shared" si="188"/>
        <v>#NUM!</v>
      </c>
      <c r="BI4015" t="e">
        <f>VLOOKUP(H4015,Sheet2!$A$1:$B$270,2,FALSE)</f>
        <v>#N/A</v>
      </c>
    </row>
    <row r="4016" spans="15:61">
      <c r="O4016" s="57"/>
      <c r="P4016" s="57"/>
      <c r="AO4016" s="57"/>
      <c r="AP4016" s="57"/>
      <c r="BA4016" s="57"/>
      <c r="BF4016" s="6" t="e">
        <f t="shared" si="186"/>
        <v>#NUM!</v>
      </c>
      <c r="BG4016" t="e">
        <f t="shared" si="187"/>
        <v>#NUM!</v>
      </c>
      <c r="BH4016" t="e">
        <f t="shared" si="188"/>
        <v>#NUM!</v>
      </c>
      <c r="BI4016" t="e">
        <f>VLOOKUP(H4016,Sheet2!$A$1:$B$270,2,FALSE)</f>
        <v>#N/A</v>
      </c>
    </row>
    <row r="4017" spans="15:61">
      <c r="O4017" s="57"/>
      <c r="P4017" s="57"/>
      <c r="AP4017" s="57"/>
      <c r="BA4017" s="57"/>
      <c r="BF4017" s="6" t="e">
        <f t="shared" si="186"/>
        <v>#NUM!</v>
      </c>
      <c r="BG4017" t="e">
        <f t="shared" si="187"/>
        <v>#NUM!</v>
      </c>
      <c r="BH4017" t="e">
        <f t="shared" si="188"/>
        <v>#NUM!</v>
      </c>
      <c r="BI4017" t="e">
        <f>VLOOKUP(H4017,Sheet2!$A$1:$B$270,2,FALSE)</f>
        <v>#N/A</v>
      </c>
    </row>
    <row r="4018" spans="15:61">
      <c r="O4018" s="57"/>
      <c r="P4018" s="57"/>
      <c r="AP4018" s="57"/>
      <c r="BA4018" s="57"/>
      <c r="BF4018" s="6" t="e">
        <f t="shared" si="186"/>
        <v>#NUM!</v>
      </c>
      <c r="BG4018" t="e">
        <f t="shared" si="187"/>
        <v>#NUM!</v>
      </c>
      <c r="BH4018" t="e">
        <f t="shared" si="188"/>
        <v>#NUM!</v>
      </c>
      <c r="BI4018" t="e">
        <f>VLOOKUP(H4018,Sheet2!$A$1:$B$270,2,FALSE)</f>
        <v>#N/A</v>
      </c>
    </row>
    <row r="4019" spans="15:61">
      <c r="O4019" s="57"/>
      <c r="P4019" s="57"/>
      <c r="AP4019" s="57"/>
      <c r="BA4019" s="57"/>
      <c r="BF4019" s="6" t="e">
        <f t="shared" si="186"/>
        <v>#NUM!</v>
      </c>
      <c r="BG4019" t="e">
        <f t="shared" si="187"/>
        <v>#NUM!</v>
      </c>
      <c r="BH4019" t="e">
        <f t="shared" si="188"/>
        <v>#NUM!</v>
      </c>
      <c r="BI4019" t="e">
        <f>VLOOKUP(H4019,Sheet2!$A$1:$B$270,2,FALSE)</f>
        <v>#N/A</v>
      </c>
    </row>
    <row r="4020" spans="15:61">
      <c r="O4020" s="57"/>
      <c r="P4020" s="57"/>
      <c r="AP4020" s="57"/>
      <c r="BA4020" s="57"/>
      <c r="BF4020" s="6" t="e">
        <f t="shared" si="186"/>
        <v>#NUM!</v>
      </c>
      <c r="BG4020" t="e">
        <f t="shared" si="187"/>
        <v>#NUM!</v>
      </c>
      <c r="BH4020" t="e">
        <f t="shared" si="188"/>
        <v>#NUM!</v>
      </c>
      <c r="BI4020" t="e">
        <f>VLOOKUP(H4020,Sheet2!$A$1:$B$270,2,FALSE)</f>
        <v>#N/A</v>
      </c>
    </row>
    <row r="4021" spans="15:61">
      <c r="O4021" s="57"/>
      <c r="P4021" s="57"/>
      <c r="AP4021" s="57"/>
      <c r="BA4021" s="57"/>
      <c r="BF4021" s="6" t="e">
        <f t="shared" si="186"/>
        <v>#NUM!</v>
      </c>
      <c r="BG4021" t="e">
        <f t="shared" si="187"/>
        <v>#NUM!</v>
      </c>
      <c r="BH4021" t="e">
        <f t="shared" si="188"/>
        <v>#NUM!</v>
      </c>
      <c r="BI4021" t="e">
        <f>VLOOKUP(H4021,Sheet2!$A$1:$B$270,2,FALSE)</f>
        <v>#N/A</v>
      </c>
    </row>
    <row r="4022" spans="15:61">
      <c r="O4022" s="57"/>
      <c r="P4022" s="57"/>
      <c r="AO4022" s="57"/>
      <c r="AP4022" s="57"/>
      <c r="BA4022" s="57"/>
      <c r="BF4022" s="6" t="e">
        <f t="shared" si="186"/>
        <v>#NUM!</v>
      </c>
      <c r="BG4022" t="e">
        <f t="shared" si="187"/>
        <v>#NUM!</v>
      </c>
      <c r="BH4022" t="e">
        <f t="shared" si="188"/>
        <v>#NUM!</v>
      </c>
      <c r="BI4022" t="e">
        <f>VLOOKUP(H4022,Sheet2!$A$1:$B$270,2,FALSE)</f>
        <v>#N/A</v>
      </c>
    </row>
    <row r="4023" spans="15:61">
      <c r="O4023" s="57"/>
      <c r="P4023" s="57"/>
      <c r="AP4023" s="57"/>
      <c r="BA4023" s="57"/>
      <c r="BF4023" s="6" t="e">
        <f t="shared" si="186"/>
        <v>#NUM!</v>
      </c>
      <c r="BG4023" t="e">
        <f t="shared" si="187"/>
        <v>#NUM!</v>
      </c>
      <c r="BH4023" t="e">
        <f t="shared" si="188"/>
        <v>#NUM!</v>
      </c>
      <c r="BI4023" t="e">
        <f>VLOOKUP(H4023,Sheet2!$A$1:$B$270,2,FALSE)</f>
        <v>#N/A</v>
      </c>
    </row>
    <row r="4024" spans="15:61">
      <c r="O4024" s="57"/>
      <c r="P4024" s="57"/>
      <c r="BA4024" s="57"/>
      <c r="BF4024" s="6" t="e">
        <f t="shared" si="186"/>
        <v>#NUM!</v>
      </c>
      <c r="BG4024" t="e">
        <f t="shared" si="187"/>
        <v>#NUM!</v>
      </c>
      <c r="BH4024" t="e">
        <f t="shared" si="188"/>
        <v>#NUM!</v>
      </c>
      <c r="BI4024" t="e">
        <f>VLOOKUP(H4024,Sheet2!$A$1:$B$270,2,FALSE)</f>
        <v>#N/A</v>
      </c>
    </row>
    <row r="4025" spans="15:61">
      <c r="O4025" s="57"/>
      <c r="P4025" s="57"/>
      <c r="AP4025" s="57"/>
      <c r="BA4025" s="57"/>
      <c r="BF4025" s="6" t="e">
        <f t="shared" si="186"/>
        <v>#NUM!</v>
      </c>
      <c r="BG4025" t="e">
        <f t="shared" si="187"/>
        <v>#NUM!</v>
      </c>
      <c r="BH4025" t="e">
        <f t="shared" si="188"/>
        <v>#NUM!</v>
      </c>
      <c r="BI4025" t="e">
        <f>VLOOKUP(H4025,Sheet2!$A$1:$B$270,2,FALSE)</f>
        <v>#N/A</v>
      </c>
    </row>
    <row r="4026" spans="15:61">
      <c r="O4026" s="57"/>
      <c r="P4026" s="57"/>
      <c r="AP4026" s="57"/>
      <c r="BA4026" s="57"/>
      <c r="BF4026" s="6" t="e">
        <f t="shared" si="186"/>
        <v>#NUM!</v>
      </c>
      <c r="BG4026" t="e">
        <f t="shared" si="187"/>
        <v>#NUM!</v>
      </c>
      <c r="BH4026" t="e">
        <f t="shared" si="188"/>
        <v>#NUM!</v>
      </c>
      <c r="BI4026" t="e">
        <f>VLOOKUP(H4026,Sheet2!$A$1:$B$270,2,FALSE)</f>
        <v>#N/A</v>
      </c>
    </row>
    <row r="4027" spans="15:61">
      <c r="O4027" s="57"/>
      <c r="P4027" s="57"/>
      <c r="AO4027" s="57"/>
      <c r="AP4027" s="57"/>
      <c r="BA4027" s="57"/>
      <c r="BF4027" s="6" t="e">
        <f t="shared" si="186"/>
        <v>#NUM!</v>
      </c>
      <c r="BG4027" t="e">
        <f t="shared" si="187"/>
        <v>#NUM!</v>
      </c>
      <c r="BH4027" t="e">
        <f t="shared" si="188"/>
        <v>#NUM!</v>
      </c>
      <c r="BI4027" t="e">
        <f>VLOOKUP(H4027,Sheet2!$A$1:$B$270,2,FALSE)</f>
        <v>#N/A</v>
      </c>
    </row>
    <row r="4028" spans="15:61">
      <c r="O4028" s="57"/>
      <c r="P4028" s="57"/>
      <c r="AP4028" s="57"/>
      <c r="BA4028" s="57"/>
      <c r="BF4028" s="6" t="e">
        <f t="shared" si="186"/>
        <v>#NUM!</v>
      </c>
      <c r="BG4028" t="e">
        <f t="shared" si="187"/>
        <v>#NUM!</v>
      </c>
      <c r="BH4028" t="e">
        <f t="shared" si="188"/>
        <v>#NUM!</v>
      </c>
      <c r="BI4028" t="e">
        <f>VLOOKUP(H4028,Sheet2!$A$1:$B$270,2,FALSE)</f>
        <v>#N/A</v>
      </c>
    </row>
    <row r="4029" spans="15:61">
      <c r="O4029" s="57"/>
      <c r="P4029" s="57"/>
      <c r="AO4029" s="57"/>
      <c r="BA4029" s="57"/>
      <c r="BF4029" s="6" t="e">
        <f t="shared" si="186"/>
        <v>#NUM!</v>
      </c>
      <c r="BG4029" t="e">
        <f t="shared" si="187"/>
        <v>#NUM!</v>
      </c>
      <c r="BH4029" t="e">
        <f t="shared" si="188"/>
        <v>#NUM!</v>
      </c>
      <c r="BI4029" t="e">
        <f>VLOOKUP(H4029,Sheet2!$A$1:$B$270,2,FALSE)</f>
        <v>#N/A</v>
      </c>
    </row>
    <row r="4030" spans="15:61">
      <c r="O4030" s="57"/>
      <c r="P4030" s="57"/>
      <c r="AP4030" s="57"/>
      <c r="BA4030" s="57"/>
      <c r="BF4030" s="6" t="e">
        <f t="shared" si="186"/>
        <v>#NUM!</v>
      </c>
      <c r="BG4030" t="e">
        <f t="shared" si="187"/>
        <v>#NUM!</v>
      </c>
      <c r="BH4030" t="e">
        <f t="shared" si="188"/>
        <v>#NUM!</v>
      </c>
      <c r="BI4030" t="e">
        <f>VLOOKUP(H4030,Sheet2!$A$1:$B$270,2,FALSE)</f>
        <v>#N/A</v>
      </c>
    </row>
    <row r="4031" spans="15:61">
      <c r="O4031" s="57"/>
      <c r="P4031" s="57"/>
      <c r="AP4031" s="57"/>
      <c r="BA4031" s="57"/>
      <c r="BF4031" s="6" t="e">
        <f t="shared" si="186"/>
        <v>#NUM!</v>
      </c>
      <c r="BG4031" t="e">
        <f t="shared" si="187"/>
        <v>#NUM!</v>
      </c>
      <c r="BH4031" t="e">
        <f t="shared" si="188"/>
        <v>#NUM!</v>
      </c>
      <c r="BI4031" t="e">
        <f>VLOOKUP(H4031,Sheet2!$A$1:$B$270,2,FALSE)</f>
        <v>#N/A</v>
      </c>
    </row>
    <row r="4032" spans="15:61">
      <c r="O4032" s="57"/>
      <c r="P4032" s="57"/>
      <c r="AP4032" s="57"/>
      <c r="BA4032" s="57"/>
      <c r="BF4032" s="6" t="e">
        <f t="shared" si="186"/>
        <v>#NUM!</v>
      </c>
      <c r="BG4032" t="e">
        <f t="shared" si="187"/>
        <v>#NUM!</v>
      </c>
      <c r="BH4032" t="e">
        <f t="shared" si="188"/>
        <v>#NUM!</v>
      </c>
      <c r="BI4032" t="e">
        <f>VLOOKUP(H4032,Sheet2!$A$1:$B$270,2,FALSE)</f>
        <v>#N/A</v>
      </c>
    </row>
    <row r="4033" spans="15:61">
      <c r="O4033" s="57"/>
      <c r="P4033" s="57"/>
      <c r="AP4033" s="57"/>
      <c r="BA4033" s="57"/>
      <c r="BF4033" s="6" t="e">
        <f t="shared" si="186"/>
        <v>#NUM!</v>
      </c>
      <c r="BG4033" t="e">
        <f t="shared" si="187"/>
        <v>#NUM!</v>
      </c>
      <c r="BH4033" t="e">
        <f t="shared" si="188"/>
        <v>#NUM!</v>
      </c>
      <c r="BI4033" t="e">
        <f>VLOOKUP(H4033,Sheet2!$A$1:$B$270,2,FALSE)</f>
        <v>#N/A</v>
      </c>
    </row>
    <row r="4034" spans="15:61">
      <c r="O4034" s="57"/>
      <c r="P4034" s="57"/>
      <c r="AP4034" s="57"/>
      <c r="BA4034" s="57"/>
      <c r="BF4034" s="6" t="e">
        <f t="shared" si="186"/>
        <v>#NUM!</v>
      </c>
      <c r="BG4034" t="e">
        <f t="shared" si="187"/>
        <v>#NUM!</v>
      </c>
      <c r="BH4034" t="e">
        <f t="shared" si="188"/>
        <v>#NUM!</v>
      </c>
      <c r="BI4034" t="e">
        <f>VLOOKUP(H4034,Sheet2!$A$1:$B$270,2,FALSE)</f>
        <v>#N/A</v>
      </c>
    </row>
    <row r="4035" spans="15:61">
      <c r="O4035" s="57"/>
      <c r="P4035" s="57"/>
      <c r="BF4035" s="6" t="e">
        <f t="shared" ref="BF4035:BF4098" si="189">DATE(BC4035,BD4035,BE4035)</f>
        <v>#NUM!</v>
      </c>
      <c r="BG4035" t="e">
        <f t="shared" ref="BG4035:BG4098" si="190">BF4035-BA4035</f>
        <v>#NUM!</v>
      </c>
      <c r="BH4035" t="e">
        <f t="shared" ref="BH4035:BH4098" si="191">IF(BG4035=1,"COMPLY",IF(BG4035&lt;1,"COMPLY","NOT COMPLY"))</f>
        <v>#NUM!</v>
      </c>
      <c r="BI4035" t="e">
        <f>VLOOKUP(H4035,Sheet2!$A$1:$B$270,2,FALSE)</f>
        <v>#N/A</v>
      </c>
    </row>
    <row r="4036" spans="15:61">
      <c r="O4036" s="57"/>
      <c r="P4036" s="57"/>
      <c r="AP4036" s="57"/>
      <c r="BA4036" s="57"/>
      <c r="BF4036" s="6" t="e">
        <f t="shared" si="189"/>
        <v>#NUM!</v>
      </c>
      <c r="BG4036" t="e">
        <f t="shared" si="190"/>
        <v>#NUM!</v>
      </c>
      <c r="BH4036" t="e">
        <f t="shared" si="191"/>
        <v>#NUM!</v>
      </c>
      <c r="BI4036" t="e">
        <f>VLOOKUP(H4036,Sheet2!$A$1:$B$270,2,FALSE)</f>
        <v>#N/A</v>
      </c>
    </row>
    <row r="4037" spans="15:61">
      <c r="O4037" s="57"/>
      <c r="P4037" s="57"/>
      <c r="AO4037" s="57"/>
      <c r="AP4037" s="57"/>
      <c r="BA4037" s="57"/>
      <c r="BF4037" s="6" t="e">
        <f t="shared" si="189"/>
        <v>#NUM!</v>
      </c>
      <c r="BG4037" t="e">
        <f t="shared" si="190"/>
        <v>#NUM!</v>
      </c>
      <c r="BH4037" t="e">
        <f t="shared" si="191"/>
        <v>#NUM!</v>
      </c>
      <c r="BI4037" t="e">
        <f>VLOOKUP(H4037,Sheet2!$A$1:$B$270,2,FALSE)</f>
        <v>#N/A</v>
      </c>
    </row>
    <row r="4038" spans="15:61">
      <c r="O4038" s="57"/>
      <c r="P4038" s="57"/>
      <c r="AO4038" s="57"/>
      <c r="AP4038" s="57"/>
      <c r="BA4038" s="57"/>
      <c r="BF4038" s="6" t="e">
        <f t="shared" si="189"/>
        <v>#NUM!</v>
      </c>
      <c r="BG4038" t="e">
        <f t="shared" si="190"/>
        <v>#NUM!</v>
      </c>
      <c r="BH4038" t="e">
        <f t="shared" si="191"/>
        <v>#NUM!</v>
      </c>
      <c r="BI4038" t="e">
        <f>VLOOKUP(H4038,Sheet2!$A$1:$B$270,2,FALSE)</f>
        <v>#N/A</v>
      </c>
    </row>
    <row r="4039" spans="15:61">
      <c r="O4039" s="57"/>
      <c r="P4039" s="57"/>
      <c r="AO4039" s="57"/>
      <c r="AP4039" s="57"/>
      <c r="BA4039" s="57"/>
      <c r="BF4039" s="6" t="e">
        <f t="shared" si="189"/>
        <v>#NUM!</v>
      </c>
      <c r="BG4039" t="e">
        <f t="shared" si="190"/>
        <v>#NUM!</v>
      </c>
      <c r="BH4039" t="e">
        <f t="shared" si="191"/>
        <v>#NUM!</v>
      </c>
      <c r="BI4039" t="e">
        <f>VLOOKUP(H4039,Sheet2!$A$1:$B$270,2,FALSE)</f>
        <v>#N/A</v>
      </c>
    </row>
    <row r="4040" spans="15:61">
      <c r="O4040" s="57"/>
      <c r="P4040" s="57"/>
      <c r="AP4040" s="57"/>
      <c r="BA4040" s="57"/>
      <c r="BF4040" s="6" t="e">
        <f t="shared" si="189"/>
        <v>#NUM!</v>
      </c>
      <c r="BG4040" t="e">
        <f t="shared" si="190"/>
        <v>#NUM!</v>
      </c>
      <c r="BH4040" t="e">
        <f t="shared" si="191"/>
        <v>#NUM!</v>
      </c>
      <c r="BI4040" t="e">
        <f>VLOOKUP(H4040,Sheet2!$A$1:$B$270,2,FALSE)</f>
        <v>#N/A</v>
      </c>
    </row>
    <row r="4041" spans="15:61">
      <c r="O4041" s="57"/>
      <c r="P4041" s="57"/>
      <c r="AO4041" s="57"/>
      <c r="AP4041" s="57"/>
      <c r="BA4041" s="57"/>
      <c r="BF4041" s="6" t="e">
        <f t="shared" si="189"/>
        <v>#NUM!</v>
      </c>
      <c r="BG4041" t="e">
        <f t="shared" si="190"/>
        <v>#NUM!</v>
      </c>
      <c r="BH4041" t="e">
        <f t="shared" si="191"/>
        <v>#NUM!</v>
      </c>
      <c r="BI4041" t="e">
        <f>VLOOKUP(H4041,Sheet2!$A$1:$B$270,2,FALSE)</f>
        <v>#N/A</v>
      </c>
    </row>
    <row r="4042" spans="15:61">
      <c r="O4042" s="57"/>
      <c r="P4042" s="57"/>
      <c r="AP4042" s="57"/>
      <c r="BA4042" s="57"/>
      <c r="BF4042" s="6" t="e">
        <f t="shared" si="189"/>
        <v>#NUM!</v>
      </c>
      <c r="BG4042" t="e">
        <f t="shared" si="190"/>
        <v>#NUM!</v>
      </c>
      <c r="BH4042" t="e">
        <f t="shared" si="191"/>
        <v>#NUM!</v>
      </c>
      <c r="BI4042" t="e">
        <f>VLOOKUP(H4042,Sheet2!$A$1:$B$270,2,FALSE)</f>
        <v>#N/A</v>
      </c>
    </row>
    <row r="4043" spans="15:61">
      <c r="O4043" s="57"/>
      <c r="P4043" s="57"/>
      <c r="AO4043" s="57"/>
      <c r="AP4043" s="57"/>
      <c r="BA4043" s="57"/>
      <c r="BF4043" s="6" t="e">
        <f t="shared" si="189"/>
        <v>#NUM!</v>
      </c>
      <c r="BG4043" t="e">
        <f t="shared" si="190"/>
        <v>#NUM!</v>
      </c>
      <c r="BH4043" t="e">
        <f t="shared" si="191"/>
        <v>#NUM!</v>
      </c>
      <c r="BI4043" t="e">
        <f>VLOOKUP(H4043,Sheet2!$A$1:$B$270,2,FALSE)</f>
        <v>#N/A</v>
      </c>
    </row>
    <row r="4044" spans="15:61">
      <c r="O4044" s="57"/>
      <c r="P4044" s="57"/>
      <c r="AP4044" s="57"/>
      <c r="BA4044" s="57"/>
      <c r="BF4044" s="6" t="e">
        <f t="shared" si="189"/>
        <v>#NUM!</v>
      </c>
      <c r="BG4044" t="e">
        <f t="shared" si="190"/>
        <v>#NUM!</v>
      </c>
      <c r="BH4044" t="e">
        <f t="shared" si="191"/>
        <v>#NUM!</v>
      </c>
      <c r="BI4044" t="e">
        <f>VLOOKUP(H4044,Sheet2!$A$1:$B$270,2,FALSE)</f>
        <v>#N/A</v>
      </c>
    </row>
    <row r="4045" spans="15:61">
      <c r="O4045" s="57"/>
      <c r="P4045" s="57"/>
      <c r="AP4045" s="57"/>
      <c r="BA4045" s="57"/>
      <c r="BF4045" s="6" t="e">
        <f t="shared" si="189"/>
        <v>#NUM!</v>
      </c>
      <c r="BG4045" t="e">
        <f t="shared" si="190"/>
        <v>#NUM!</v>
      </c>
      <c r="BH4045" t="e">
        <f t="shared" si="191"/>
        <v>#NUM!</v>
      </c>
      <c r="BI4045" t="e">
        <f>VLOOKUP(H4045,Sheet2!$A$1:$B$270,2,FALSE)</f>
        <v>#N/A</v>
      </c>
    </row>
    <row r="4046" spans="15:61">
      <c r="O4046" s="57"/>
      <c r="P4046" s="57"/>
      <c r="AO4046" s="57"/>
      <c r="AP4046" s="57"/>
      <c r="BA4046" s="57"/>
      <c r="BF4046" s="6" t="e">
        <f t="shared" si="189"/>
        <v>#NUM!</v>
      </c>
      <c r="BG4046" t="e">
        <f t="shared" si="190"/>
        <v>#NUM!</v>
      </c>
      <c r="BH4046" t="e">
        <f t="shared" si="191"/>
        <v>#NUM!</v>
      </c>
      <c r="BI4046" t="e">
        <f>VLOOKUP(H4046,Sheet2!$A$1:$B$270,2,FALSE)</f>
        <v>#N/A</v>
      </c>
    </row>
    <row r="4047" spans="15:61">
      <c r="O4047" s="57"/>
      <c r="P4047" s="57"/>
      <c r="AP4047" s="57"/>
      <c r="BA4047" s="57"/>
      <c r="BF4047" s="6" t="e">
        <f t="shared" si="189"/>
        <v>#NUM!</v>
      </c>
      <c r="BG4047" t="e">
        <f t="shared" si="190"/>
        <v>#NUM!</v>
      </c>
      <c r="BH4047" t="e">
        <f t="shared" si="191"/>
        <v>#NUM!</v>
      </c>
      <c r="BI4047" t="e">
        <f>VLOOKUP(H4047,Sheet2!$A$1:$B$270,2,FALSE)</f>
        <v>#N/A</v>
      </c>
    </row>
    <row r="4048" spans="15:61">
      <c r="O4048" s="57"/>
      <c r="P4048" s="57"/>
      <c r="AO4048" s="57"/>
      <c r="AP4048" s="57"/>
      <c r="BA4048" s="57"/>
      <c r="BF4048" s="6" t="e">
        <f t="shared" si="189"/>
        <v>#NUM!</v>
      </c>
      <c r="BG4048" t="e">
        <f t="shared" si="190"/>
        <v>#NUM!</v>
      </c>
      <c r="BH4048" t="e">
        <f t="shared" si="191"/>
        <v>#NUM!</v>
      </c>
      <c r="BI4048" t="e">
        <f>VLOOKUP(H4048,Sheet2!$A$1:$B$270,2,FALSE)</f>
        <v>#N/A</v>
      </c>
    </row>
    <row r="4049" spans="15:61">
      <c r="O4049" s="57"/>
      <c r="P4049" s="57"/>
      <c r="BA4049" s="57"/>
      <c r="BF4049" s="6" t="e">
        <f t="shared" si="189"/>
        <v>#NUM!</v>
      </c>
      <c r="BG4049" t="e">
        <f t="shared" si="190"/>
        <v>#NUM!</v>
      </c>
      <c r="BH4049" t="e">
        <f t="shared" si="191"/>
        <v>#NUM!</v>
      </c>
      <c r="BI4049" t="e">
        <f>VLOOKUP(H4049,Sheet2!$A$1:$B$270,2,FALSE)</f>
        <v>#N/A</v>
      </c>
    </row>
    <row r="4050" spans="15:61">
      <c r="O4050" s="57"/>
      <c r="P4050" s="57"/>
      <c r="AP4050" s="57"/>
      <c r="BA4050" s="57"/>
      <c r="BF4050" s="6" t="e">
        <f t="shared" si="189"/>
        <v>#NUM!</v>
      </c>
      <c r="BG4050" t="e">
        <f t="shared" si="190"/>
        <v>#NUM!</v>
      </c>
      <c r="BH4050" t="e">
        <f t="shared" si="191"/>
        <v>#NUM!</v>
      </c>
      <c r="BI4050" t="e">
        <f>VLOOKUP(H4050,Sheet2!$A$1:$B$270,2,FALSE)</f>
        <v>#N/A</v>
      </c>
    </row>
    <row r="4051" spans="15:61">
      <c r="O4051" s="57"/>
      <c r="P4051" s="57"/>
      <c r="AP4051" s="57"/>
      <c r="BA4051" s="57"/>
      <c r="BF4051" s="6" t="e">
        <f t="shared" si="189"/>
        <v>#NUM!</v>
      </c>
      <c r="BG4051" t="e">
        <f t="shared" si="190"/>
        <v>#NUM!</v>
      </c>
      <c r="BH4051" t="e">
        <f t="shared" si="191"/>
        <v>#NUM!</v>
      </c>
      <c r="BI4051" t="e">
        <f>VLOOKUP(H4051,Sheet2!$A$1:$B$270,2,FALSE)</f>
        <v>#N/A</v>
      </c>
    </row>
    <row r="4052" spans="15:61">
      <c r="O4052" s="57"/>
      <c r="P4052" s="57"/>
      <c r="AO4052" s="57"/>
      <c r="AP4052" s="57"/>
      <c r="BA4052" s="57"/>
      <c r="BF4052" s="6" t="e">
        <f t="shared" si="189"/>
        <v>#NUM!</v>
      </c>
      <c r="BG4052" t="e">
        <f t="shared" si="190"/>
        <v>#NUM!</v>
      </c>
      <c r="BH4052" t="e">
        <f t="shared" si="191"/>
        <v>#NUM!</v>
      </c>
      <c r="BI4052" t="e">
        <f>VLOOKUP(H4052,Sheet2!$A$1:$B$270,2,FALSE)</f>
        <v>#N/A</v>
      </c>
    </row>
    <row r="4053" spans="15:61">
      <c r="O4053" s="57"/>
      <c r="P4053" s="57"/>
      <c r="AP4053" s="57"/>
      <c r="BA4053" s="57"/>
      <c r="BF4053" s="6" t="e">
        <f t="shared" si="189"/>
        <v>#NUM!</v>
      </c>
      <c r="BG4053" t="e">
        <f t="shared" si="190"/>
        <v>#NUM!</v>
      </c>
      <c r="BH4053" t="e">
        <f t="shared" si="191"/>
        <v>#NUM!</v>
      </c>
      <c r="BI4053" t="e">
        <f>VLOOKUP(H4053,Sheet2!$A$1:$B$270,2,FALSE)</f>
        <v>#N/A</v>
      </c>
    </row>
    <row r="4054" spans="15:61">
      <c r="O4054" s="57"/>
      <c r="P4054" s="57"/>
      <c r="AO4054" s="57"/>
      <c r="AP4054" s="57"/>
      <c r="BA4054" s="57"/>
      <c r="BF4054" s="6" t="e">
        <f t="shared" si="189"/>
        <v>#NUM!</v>
      </c>
      <c r="BG4054" t="e">
        <f t="shared" si="190"/>
        <v>#NUM!</v>
      </c>
      <c r="BH4054" t="e">
        <f t="shared" si="191"/>
        <v>#NUM!</v>
      </c>
      <c r="BI4054" t="e">
        <f>VLOOKUP(H4054,Sheet2!$A$1:$B$270,2,FALSE)</f>
        <v>#N/A</v>
      </c>
    </row>
    <row r="4055" spans="15:61">
      <c r="O4055" s="57"/>
      <c r="P4055" s="57"/>
      <c r="AP4055" s="57"/>
      <c r="BA4055" s="57"/>
      <c r="BF4055" s="6" t="e">
        <f t="shared" si="189"/>
        <v>#NUM!</v>
      </c>
      <c r="BG4055" t="e">
        <f t="shared" si="190"/>
        <v>#NUM!</v>
      </c>
      <c r="BH4055" t="e">
        <f t="shared" si="191"/>
        <v>#NUM!</v>
      </c>
      <c r="BI4055" t="e">
        <f>VLOOKUP(H4055,Sheet2!$A$1:$B$270,2,FALSE)</f>
        <v>#N/A</v>
      </c>
    </row>
    <row r="4056" spans="15:61">
      <c r="O4056" s="57"/>
      <c r="P4056" s="57"/>
      <c r="AP4056" s="57"/>
      <c r="BA4056" s="57"/>
      <c r="BF4056" s="6" t="e">
        <f t="shared" si="189"/>
        <v>#NUM!</v>
      </c>
      <c r="BG4056" t="e">
        <f t="shared" si="190"/>
        <v>#NUM!</v>
      </c>
      <c r="BH4056" t="e">
        <f t="shared" si="191"/>
        <v>#NUM!</v>
      </c>
      <c r="BI4056" t="e">
        <f>VLOOKUP(H4056,Sheet2!$A$1:$B$270,2,FALSE)</f>
        <v>#N/A</v>
      </c>
    </row>
    <row r="4057" spans="15:61">
      <c r="O4057" s="57"/>
      <c r="P4057" s="57"/>
      <c r="BA4057" s="57"/>
      <c r="BF4057" s="6" t="e">
        <f t="shared" si="189"/>
        <v>#NUM!</v>
      </c>
      <c r="BG4057" t="e">
        <f t="shared" si="190"/>
        <v>#NUM!</v>
      </c>
      <c r="BH4057" t="e">
        <f t="shared" si="191"/>
        <v>#NUM!</v>
      </c>
      <c r="BI4057" t="e">
        <f>VLOOKUP(H4057,Sheet2!$A$1:$B$270,2,FALSE)</f>
        <v>#N/A</v>
      </c>
    </row>
    <row r="4058" spans="15:61">
      <c r="O4058" s="57"/>
      <c r="P4058" s="57"/>
      <c r="AP4058" s="57"/>
      <c r="BA4058" s="57"/>
      <c r="BF4058" s="6" t="e">
        <f t="shared" si="189"/>
        <v>#NUM!</v>
      </c>
      <c r="BG4058" t="e">
        <f t="shared" si="190"/>
        <v>#NUM!</v>
      </c>
      <c r="BH4058" t="e">
        <f t="shared" si="191"/>
        <v>#NUM!</v>
      </c>
      <c r="BI4058" t="e">
        <f>VLOOKUP(H4058,Sheet2!$A$1:$B$270,2,FALSE)</f>
        <v>#N/A</v>
      </c>
    </row>
    <row r="4059" spans="15:61">
      <c r="O4059" s="57"/>
      <c r="P4059" s="57"/>
      <c r="BA4059" s="57"/>
      <c r="BF4059" s="6" t="e">
        <f t="shared" si="189"/>
        <v>#NUM!</v>
      </c>
      <c r="BG4059" t="e">
        <f t="shared" si="190"/>
        <v>#NUM!</v>
      </c>
      <c r="BH4059" t="e">
        <f t="shared" si="191"/>
        <v>#NUM!</v>
      </c>
      <c r="BI4059" t="e">
        <f>VLOOKUP(H4059,Sheet2!$A$1:$B$270,2,FALSE)</f>
        <v>#N/A</v>
      </c>
    </row>
    <row r="4060" spans="15:61">
      <c r="O4060" s="57"/>
      <c r="P4060" s="57"/>
      <c r="AP4060" s="57"/>
      <c r="BA4060" s="57"/>
      <c r="BF4060" s="6" t="e">
        <f t="shared" si="189"/>
        <v>#NUM!</v>
      </c>
      <c r="BG4060" t="e">
        <f t="shared" si="190"/>
        <v>#NUM!</v>
      </c>
      <c r="BH4060" t="e">
        <f t="shared" si="191"/>
        <v>#NUM!</v>
      </c>
      <c r="BI4060" t="e">
        <f>VLOOKUP(H4060,Sheet2!$A$1:$B$270,2,FALSE)</f>
        <v>#N/A</v>
      </c>
    </row>
    <row r="4061" spans="15:61">
      <c r="O4061" s="57"/>
      <c r="P4061" s="57"/>
      <c r="AP4061" s="57"/>
      <c r="BA4061" s="57"/>
      <c r="BF4061" s="6" t="e">
        <f t="shared" si="189"/>
        <v>#NUM!</v>
      </c>
      <c r="BG4061" t="e">
        <f t="shared" si="190"/>
        <v>#NUM!</v>
      </c>
      <c r="BH4061" t="e">
        <f t="shared" si="191"/>
        <v>#NUM!</v>
      </c>
      <c r="BI4061" t="e">
        <f>VLOOKUP(H4061,Sheet2!$A$1:$B$270,2,FALSE)</f>
        <v>#N/A</v>
      </c>
    </row>
    <row r="4062" spans="15:61">
      <c r="O4062" s="57"/>
      <c r="P4062" s="57"/>
      <c r="BA4062" s="57"/>
      <c r="BF4062" s="6" t="e">
        <f t="shared" si="189"/>
        <v>#NUM!</v>
      </c>
      <c r="BG4062" t="e">
        <f t="shared" si="190"/>
        <v>#NUM!</v>
      </c>
      <c r="BH4062" t="e">
        <f t="shared" si="191"/>
        <v>#NUM!</v>
      </c>
      <c r="BI4062" t="e">
        <f>VLOOKUP(H4062,Sheet2!$A$1:$B$270,2,FALSE)</f>
        <v>#N/A</v>
      </c>
    </row>
    <row r="4063" spans="15:61">
      <c r="O4063" s="57"/>
      <c r="P4063" s="57"/>
      <c r="AP4063" s="57"/>
      <c r="BA4063" s="57"/>
      <c r="BF4063" s="6" t="e">
        <f t="shared" si="189"/>
        <v>#NUM!</v>
      </c>
      <c r="BG4063" t="e">
        <f t="shared" si="190"/>
        <v>#NUM!</v>
      </c>
      <c r="BH4063" t="e">
        <f t="shared" si="191"/>
        <v>#NUM!</v>
      </c>
      <c r="BI4063" t="e">
        <f>VLOOKUP(H4063,Sheet2!$A$1:$B$270,2,FALSE)</f>
        <v>#N/A</v>
      </c>
    </row>
    <row r="4064" spans="15:61">
      <c r="O4064" s="57"/>
      <c r="P4064" s="57"/>
      <c r="AP4064" s="57"/>
      <c r="BA4064" s="57"/>
      <c r="BF4064" s="6" t="e">
        <f t="shared" si="189"/>
        <v>#NUM!</v>
      </c>
      <c r="BG4064" t="e">
        <f t="shared" si="190"/>
        <v>#NUM!</v>
      </c>
      <c r="BH4064" t="e">
        <f t="shared" si="191"/>
        <v>#NUM!</v>
      </c>
      <c r="BI4064" t="e">
        <f>VLOOKUP(H4064,Sheet2!$A$1:$B$270,2,FALSE)</f>
        <v>#N/A</v>
      </c>
    </row>
    <row r="4065" spans="15:61">
      <c r="O4065" s="57"/>
      <c r="P4065" s="57"/>
      <c r="AP4065" s="57"/>
      <c r="BA4065" s="57"/>
      <c r="BF4065" s="6" t="e">
        <f t="shared" si="189"/>
        <v>#NUM!</v>
      </c>
      <c r="BG4065" t="e">
        <f t="shared" si="190"/>
        <v>#NUM!</v>
      </c>
      <c r="BH4065" t="e">
        <f t="shared" si="191"/>
        <v>#NUM!</v>
      </c>
      <c r="BI4065" t="e">
        <f>VLOOKUP(H4065,Sheet2!$A$1:$B$270,2,FALSE)</f>
        <v>#N/A</v>
      </c>
    </row>
    <row r="4066" spans="15:61">
      <c r="O4066" s="57"/>
      <c r="P4066" s="57"/>
      <c r="AP4066" s="57"/>
      <c r="BA4066" s="57"/>
      <c r="BF4066" s="6" t="e">
        <f t="shared" si="189"/>
        <v>#NUM!</v>
      </c>
      <c r="BG4066" t="e">
        <f t="shared" si="190"/>
        <v>#NUM!</v>
      </c>
      <c r="BH4066" t="e">
        <f t="shared" si="191"/>
        <v>#NUM!</v>
      </c>
      <c r="BI4066" t="e">
        <f>VLOOKUP(H4066,Sheet2!$A$1:$B$270,2,FALSE)</f>
        <v>#N/A</v>
      </c>
    </row>
    <row r="4067" spans="15:61">
      <c r="O4067" s="57"/>
      <c r="P4067" s="57"/>
      <c r="BA4067" s="57"/>
      <c r="BF4067" s="6" t="e">
        <f t="shared" si="189"/>
        <v>#NUM!</v>
      </c>
      <c r="BG4067" t="e">
        <f t="shared" si="190"/>
        <v>#NUM!</v>
      </c>
      <c r="BH4067" t="e">
        <f t="shared" si="191"/>
        <v>#NUM!</v>
      </c>
      <c r="BI4067" t="e">
        <f>VLOOKUP(H4067,Sheet2!$A$1:$B$270,2,FALSE)</f>
        <v>#N/A</v>
      </c>
    </row>
    <row r="4068" spans="15:61">
      <c r="O4068" s="57"/>
      <c r="P4068" s="57"/>
      <c r="AP4068" s="57"/>
      <c r="BA4068" s="57"/>
      <c r="BF4068" s="6" t="e">
        <f t="shared" si="189"/>
        <v>#NUM!</v>
      </c>
      <c r="BG4068" t="e">
        <f t="shared" si="190"/>
        <v>#NUM!</v>
      </c>
      <c r="BH4068" t="e">
        <f t="shared" si="191"/>
        <v>#NUM!</v>
      </c>
      <c r="BI4068" t="e">
        <f>VLOOKUP(H4068,Sheet2!$A$1:$B$270,2,FALSE)</f>
        <v>#N/A</v>
      </c>
    </row>
    <row r="4069" spans="15:61">
      <c r="O4069" s="57"/>
      <c r="P4069" s="57"/>
      <c r="AO4069" s="57"/>
      <c r="AP4069" s="57"/>
      <c r="BA4069" s="57"/>
      <c r="BF4069" s="6" t="e">
        <f t="shared" si="189"/>
        <v>#NUM!</v>
      </c>
      <c r="BG4069" t="e">
        <f t="shared" si="190"/>
        <v>#NUM!</v>
      </c>
      <c r="BH4069" t="e">
        <f t="shared" si="191"/>
        <v>#NUM!</v>
      </c>
      <c r="BI4069" t="e">
        <f>VLOOKUP(H4069,Sheet2!$A$1:$B$270,2,FALSE)</f>
        <v>#N/A</v>
      </c>
    </row>
    <row r="4070" spans="15:61">
      <c r="O4070" s="57"/>
      <c r="P4070" s="57"/>
      <c r="AP4070" s="57"/>
      <c r="BA4070" s="57"/>
      <c r="BF4070" s="6" t="e">
        <f t="shared" si="189"/>
        <v>#NUM!</v>
      </c>
      <c r="BG4070" t="e">
        <f t="shared" si="190"/>
        <v>#NUM!</v>
      </c>
      <c r="BH4070" t="e">
        <f t="shared" si="191"/>
        <v>#NUM!</v>
      </c>
      <c r="BI4070" t="e">
        <f>VLOOKUP(H4070,Sheet2!$A$1:$B$270,2,FALSE)</f>
        <v>#N/A</v>
      </c>
    </row>
    <row r="4071" spans="15:61">
      <c r="O4071" s="57"/>
      <c r="P4071" s="57"/>
      <c r="AP4071" s="57"/>
      <c r="BA4071" s="57"/>
      <c r="BF4071" s="6" t="e">
        <f t="shared" si="189"/>
        <v>#NUM!</v>
      </c>
      <c r="BG4071" t="e">
        <f t="shared" si="190"/>
        <v>#NUM!</v>
      </c>
      <c r="BH4071" t="e">
        <f t="shared" si="191"/>
        <v>#NUM!</v>
      </c>
      <c r="BI4071" t="e">
        <f>VLOOKUP(H4071,Sheet2!$A$1:$B$270,2,FALSE)</f>
        <v>#N/A</v>
      </c>
    </row>
    <row r="4072" spans="15:61">
      <c r="O4072" s="57"/>
      <c r="P4072" s="57"/>
      <c r="BA4072" s="57"/>
      <c r="BF4072" s="6" t="e">
        <f t="shared" si="189"/>
        <v>#NUM!</v>
      </c>
      <c r="BG4072" t="e">
        <f t="shared" si="190"/>
        <v>#NUM!</v>
      </c>
      <c r="BH4072" t="e">
        <f t="shared" si="191"/>
        <v>#NUM!</v>
      </c>
      <c r="BI4072" t="e">
        <f>VLOOKUP(H4072,Sheet2!$A$1:$B$270,2,FALSE)</f>
        <v>#N/A</v>
      </c>
    </row>
    <row r="4073" spans="15:61">
      <c r="O4073" s="57"/>
      <c r="P4073" s="57"/>
      <c r="BF4073" s="6" t="e">
        <f t="shared" si="189"/>
        <v>#NUM!</v>
      </c>
      <c r="BG4073" t="e">
        <f t="shared" si="190"/>
        <v>#NUM!</v>
      </c>
      <c r="BH4073" t="e">
        <f t="shared" si="191"/>
        <v>#NUM!</v>
      </c>
      <c r="BI4073" t="e">
        <f>VLOOKUP(H4073,Sheet2!$A$1:$B$270,2,FALSE)</f>
        <v>#N/A</v>
      </c>
    </row>
    <row r="4074" spans="15:61">
      <c r="O4074" s="57"/>
      <c r="P4074" s="57"/>
      <c r="AP4074" s="57"/>
      <c r="BA4074" s="57"/>
      <c r="BF4074" s="6" t="e">
        <f t="shared" si="189"/>
        <v>#NUM!</v>
      </c>
      <c r="BG4074" t="e">
        <f t="shared" si="190"/>
        <v>#NUM!</v>
      </c>
      <c r="BH4074" t="e">
        <f t="shared" si="191"/>
        <v>#NUM!</v>
      </c>
      <c r="BI4074" t="e">
        <f>VLOOKUP(H4074,Sheet2!$A$1:$B$270,2,FALSE)</f>
        <v>#N/A</v>
      </c>
    </row>
    <row r="4075" spans="15:61">
      <c r="O4075" s="57"/>
      <c r="P4075" s="57"/>
      <c r="AP4075" s="57"/>
      <c r="BA4075" s="57"/>
      <c r="BF4075" s="6" t="e">
        <f t="shared" si="189"/>
        <v>#NUM!</v>
      </c>
      <c r="BG4075" t="e">
        <f t="shared" si="190"/>
        <v>#NUM!</v>
      </c>
      <c r="BH4075" t="e">
        <f t="shared" si="191"/>
        <v>#NUM!</v>
      </c>
      <c r="BI4075" t="e">
        <f>VLOOKUP(H4075,Sheet2!$A$1:$B$270,2,FALSE)</f>
        <v>#N/A</v>
      </c>
    </row>
    <row r="4076" spans="15:61">
      <c r="O4076" s="57"/>
      <c r="P4076" s="57"/>
      <c r="AP4076" s="57"/>
      <c r="BA4076" s="57"/>
      <c r="BF4076" s="6" t="e">
        <f t="shared" si="189"/>
        <v>#NUM!</v>
      </c>
      <c r="BG4076" t="e">
        <f t="shared" si="190"/>
        <v>#NUM!</v>
      </c>
      <c r="BH4076" t="e">
        <f t="shared" si="191"/>
        <v>#NUM!</v>
      </c>
      <c r="BI4076" t="e">
        <f>VLOOKUP(H4076,Sheet2!$A$1:$B$270,2,FALSE)</f>
        <v>#N/A</v>
      </c>
    </row>
    <row r="4077" spans="15:61">
      <c r="O4077" s="57"/>
      <c r="P4077" s="57"/>
      <c r="AP4077" s="57"/>
      <c r="BA4077" s="57"/>
      <c r="BF4077" s="6" t="e">
        <f t="shared" si="189"/>
        <v>#NUM!</v>
      </c>
      <c r="BG4077" t="e">
        <f t="shared" si="190"/>
        <v>#NUM!</v>
      </c>
      <c r="BH4077" t="e">
        <f t="shared" si="191"/>
        <v>#NUM!</v>
      </c>
      <c r="BI4077" t="e">
        <f>VLOOKUP(H4077,Sheet2!$A$1:$B$270,2,FALSE)</f>
        <v>#N/A</v>
      </c>
    </row>
    <row r="4078" spans="15:61">
      <c r="O4078" s="57"/>
      <c r="P4078" s="57"/>
      <c r="AP4078" s="57"/>
      <c r="BA4078" s="57"/>
      <c r="BF4078" s="6" t="e">
        <f t="shared" si="189"/>
        <v>#NUM!</v>
      </c>
      <c r="BG4078" t="e">
        <f t="shared" si="190"/>
        <v>#NUM!</v>
      </c>
      <c r="BH4078" t="e">
        <f t="shared" si="191"/>
        <v>#NUM!</v>
      </c>
      <c r="BI4078" t="e">
        <f>VLOOKUP(H4078,Sheet2!$A$1:$B$270,2,FALSE)</f>
        <v>#N/A</v>
      </c>
    </row>
    <row r="4079" spans="15:61">
      <c r="O4079" s="57"/>
      <c r="P4079" s="57"/>
      <c r="AO4079" s="57"/>
      <c r="AP4079" s="57"/>
      <c r="BA4079" s="57"/>
      <c r="BF4079" s="6" t="e">
        <f t="shared" si="189"/>
        <v>#NUM!</v>
      </c>
      <c r="BG4079" t="e">
        <f t="shared" si="190"/>
        <v>#NUM!</v>
      </c>
      <c r="BH4079" t="e">
        <f t="shared" si="191"/>
        <v>#NUM!</v>
      </c>
      <c r="BI4079" t="e">
        <f>VLOOKUP(H4079,Sheet2!$A$1:$B$270,2,FALSE)</f>
        <v>#N/A</v>
      </c>
    </row>
    <row r="4080" spans="15:61">
      <c r="O4080" s="57"/>
      <c r="P4080" s="57"/>
      <c r="AP4080" s="57"/>
      <c r="BA4080" s="57"/>
      <c r="BF4080" s="6" t="e">
        <f t="shared" si="189"/>
        <v>#NUM!</v>
      </c>
      <c r="BG4080" t="e">
        <f t="shared" si="190"/>
        <v>#NUM!</v>
      </c>
      <c r="BH4080" t="e">
        <f t="shared" si="191"/>
        <v>#NUM!</v>
      </c>
      <c r="BI4080" t="e">
        <f>VLOOKUP(H4080,Sheet2!$A$1:$B$270,2,FALSE)</f>
        <v>#N/A</v>
      </c>
    </row>
    <row r="4081" spans="15:61">
      <c r="O4081" s="57"/>
      <c r="P4081" s="57"/>
      <c r="AP4081" s="57"/>
      <c r="BA4081" s="57"/>
      <c r="BF4081" s="6" t="e">
        <f t="shared" si="189"/>
        <v>#NUM!</v>
      </c>
      <c r="BG4081" t="e">
        <f t="shared" si="190"/>
        <v>#NUM!</v>
      </c>
      <c r="BH4081" t="e">
        <f t="shared" si="191"/>
        <v>#NUM!</v>
      </c>
      <c r="BI4081" t="e">
        <f>VLOOKUP(H4081,Sheet2!$A$1:$B$270,2,FALSE)</f>
        <v>#N/A</v>
      </c>
    </row>
    <row r="4082" spans="15:61">
      <c r="O4082" s="57"/>
      <c r="P4082" s="57"/>
      <c r="AO4082" s="57"/>
      <c r="AP4082" s="57"/>
      <c r="BA4082" s="57"/>
      <c r="BF4082" s="6" t="e">
        <f t="shared" si="189"/>
        <v>#NUM!</v>
      </c>
      <c r="BG4082" t="e">
        <f t="shared" si="190"/>
        <v>#NUM!</v>
      </c>
      <c r="BH4082" t="e">
        <f t="shared" si="191"/>
        <v>#NUM!</v>
      </c>
      <c r="BI4082" t="e">
        <f>VLOOKUP(H4082,Sheet2!$A$1:$B$270,2,FALSE)</f>
        <v>#N/A</v>
      </c>
    </row>
    <row r="4083" spans="15:61">
      <c r="O4083" s="57"/>
      <c r="P4083" s="57"/>
      <c r="AP4083" s="57"/>
      <c r="BA4083" s="57"/>
      <c r="BF4083" s="6" t="e">
        <f t="shared" si="189"/>
        <v>#NUM!</v>
      </c>
      <c r="BG4083" t="e">
        <f t="shared" si="190"/>
        <v>#NUM!</v>
      </c>
      <c r="BH4083" t="e">
        <f t="shared" si="191"/>
        <v>#NUM!</v>
      </c>
      <c r="BI4083" t="e">
        <f>VLOOKUP(H4083,Sheet2!$A$1:$B$270,2,FALSE)</f>
        <v>#N/A</v>
      </c>
    </row>
    <row r="4084" spans="15:61">
      <c r="O4084" s="57"/>
      <c r="P4084" s="57"/>
      <c r="AO4084" s="57"/>
      <c r="BA4084" s="57"/>
      <c r="BF4084" s="6" t="e">
        <f t="shared" si="189"/>
        <v>#NUM!</v>
      </c>
      <c r="BG4084" t="e">
        <f t="shared" si="190"/>
        <v>#NUM!</v>
      </c>
      <c r="BH4084" t="e">
        <f t="shared" si="191"/>
        <v>#NUM!</v>
      </c>
      <c r="BI4084" t="e">
        <f>VLOOKUP(H4084,Sheet2!$A$1:$B$270,2,FALSE)</f>
        <v>#N/A</v>
      </c>
    </row>
    <row r="4085" spans="15:61">
      <c r="O4085" s="57"/>
      <c r="P4085" s="57"/>
      <c r="AP4085" s="57"/>
      <c r="BA4085" s="57"/>
      <c r="BF4085" s="6" t="e">
        <f t="shared" si="189"/>
        <v>#NUM!</v>
      </c>
      <c r="BG4085" t="e">
        <f t="shared" si="190"/>
        <v>#NUM!</v>
      </c>
      <c r="BH4085" t="e">
        <f t="shared" si="191"/>
        <v>#NUM!</v>
      </c>
      <c r="BI4085" t="e">
        <f>VLOOKUP(H4085,Sheet2!$A$1:$B$270,2,FALSE)</f>
        <v>#N/A</v>
      </c>
    </row>
    <row r="4086" spans="15:61">
      <c r="O4086" s="57"/>
      <c r="P4086" s="57"/>
      <c r="AP4086" s="57"/>
      <c r="BA4086" s="57"/>
      <c r="BF4086" s="6" t="e">
        <f t="shared" si="189"/>
        <v>#NUM!</v>
      </c>
      <c r="BG4086" t="e">
        <f t="shared" si="190"/>
        <v>#NUM!</v>
      </c>
      <c r="BH4086" t="e">
        <f t="shared" si="191"/>
        <v>#NUM!</v>
      </c>
      <c r="BI4086" t="e">
        <f>VLOOKUP(H4086,Sheet2!$A$1:$B$270,2,FALSE)</f>
        <v>#N/A</v>
      </c>
    </row>
    <row r="4087" spans="15:61">
      <c r="O4087" s="57"/>
      <c r="P4087" s="57"/>
      <c r="AO4087" s="57"/>
      <c r="AP4087" s="57"/>
      <c r="BA4087" s="57"/>
      <c r="BF4087" s="6" t="e">
        <f t="shared" si="189"/>
        <v>#NUM!</v>
      </c>
      <c r="BG4087" t="e">
        <f t="shared" si="190"/>
        <v>#NUM!</v>
      </c>
      <c r="BH4087" t="e">
        <f t="shared" si="191"/>
        <v>#NUM!</v>
      </c>
      <c r="BI4087" t="e">
        <f>VLOOKUP(H4087,Sheet2!$A$1:$B$270,2,FALSE)</f>
        <v>#N/A</v>
      </c>
    </row>
    <row r="4088" spans="15:61">
      <c r="O4088" s="57"/>
      <c r="P4088" s="57"/>
      <c r="AP4088" s="57"/>
      <c r="BA4088" s="57"/>
      <c r="BF4088" s="6" t="e">
        <f t="shared" si="189"/>
        <v>#NUM!</v>
      </c>
      <c r="BG4088" t="e">
        <f t="shared" si="190"/>
        <v>#NUM!</v>
      </c>
      <c r="BH4088" t="e">
        <f t="shared" si="191"/>
        <v>#NUM!</v>
      </c>
      <c r="BI4088" t="e">
        <f>VLOOKUP(H4088,Sheet2!$A$1:$B$270,2,FALSE)</f>
        <v>#N/A</v>
      </c>
    </row>
    <row r="4089" spans="15:61">
      <c r="O4089" s="57"/>
      <c r="P4089" s="57"/>
      <c r="AP4089" s="57"/>
      <c r="BA4089" s="57"/>
      <c r="BF4089" s="6" t="e">
        <f t="shared" si="189"/>
        <v>#NUM!</v>
      </c>
      <c r="BG4089" t="e">
        <f t="shared" si="190"/>
        <v>#NUM!</v>
      </c>
      <c r="BH4089" t="e">
        <f t="shared" si="191"/>
        <v>#NUM!</v>
      </c>
      <c r="BI4089" t="e">
        <f>VLOOKUP(H4089,Sheet2!$A$1:$B$270,2,FALSE)</f>
        <v>#N/A</v>
      </c>
    </row>
    <row r="4090" spans="15:61">
      <c r="O4090" s="57"/>
      <c r="P4090" s="57"/>
      <c r="AO4090" s="57"/>
      <c r="AP4090" s="57"/>
      <c r="BA4090" s="57"/>
      <c r="BF4090" s="6" t="e">
        <f t="shared" si="189"/>
        <v>#NUM!</v>
      </c>
      <c r="BG4090" t="e">
        <f t="shared" si="190"/>
        <v>#NUM!</v>
      </c>
      <c r="BH4090" t="e">
        <f t="shared" si="191"/>
        <v>#NUM!</v>
      </c>
      <c r="BI4090" t="e">
        <f>VLOOKUP(H4090,Sheet2!$A$1:$B$270,2,FALSE)</f>
        <v>#N/A</v>
      </c>
    </row>
    <row r="4091" spans="15:61">
      <c r="O4091" s="57"/>
      <c r="P4091" s="57"/>
      <c r="BA4091" s="57"/>
      <c r="BF4091" s="6" t="e">
        <f t="shared" si="189"/>
        <v>#NUM!</v>
      </c>
      <c r="BG4091" t="e">
        <f t="shared" si="190"/>
        <v>#NUM!</v>
      </c>
      <c r="BH4091" t="e">
        <f t="shared" si="191"/>
        <v>#NUM!</v>
      </c>
      <c r="BI4091" t="e">
        <f>VLOOKUP(H4091,Sheet2!$A$1:$B$270,2,FALSE)</f>
        <v>#N/A</v>
      </c>
    </row>
    <row r="4092" spans="15:61">
      <c r="O4092" s="57"/>
      <c r="P4092" s="57"/>
      <c r="AP4092" s="57"/>
      <c r="BA4092" s="57"/>
      <c r="BF4092" s="6" t="e">
        <f t="shared" si="189"/>
        <v>#NUM!</v>
      </c>
      <c r="BG4092" t="e">
        <f t="shared" si="190"/>
        <v>#NUM!</v>
      </c>
      <c r="BH4092" t="e">
        <f t="shared" si="191"/>
        <v>#NUM!</v>
      </c>
      <c r="BI4092" t="e">
        <f>VLOOKUP(H4092,Sheet2!$A$1:$B$270,2,FALSE)</f>
        <v>#N/A</v>
      </c>
    </row>
    <row r="4093" spans="15:61">
      <c r="O4093" s="57"/>
      <c r="P4093" s="57"/>
      <c r="AO4093" s="57"/>
      <c r="AP4093" s="57"/>
      <c r="BA4093" s="57"/>
      <c r="BF4093" s="6" t="e">
        <f t="shared" si="189"/>
        <v>#NUM!</v>
      </c>
      <c r="BG4093" t="e">
        <f t="shared" si="190"/>
        <v>#NUM!</v>
      </c>
      <c r="BH4093" t="e">
        <f t="shared" si="191"/>
        <v>#NUM!</v>
      </c>
      <c r="BI4093" t="e">
        <f>VLOOKUP(H4093,Sheet2!$A$1:$B$270,2,FALSE)</f>
        <v>#N/A</v>
      </c>
    </row>
    <row r="4094" spans="15:61">
      <c r="O4094" s="57"/>
      <c r="P4094" s="57"/>
      <c r="AO4094" s="57"/>
      <c r="AP4094" s="57"/>
      <c r="BA4094" s="57"/>
      <c r="BF4094" s="6" t="e">
        <f t="shared" si="189"/>
        <v>#NUM!</v>
      </c>
      <c r="BG4094" t="e">
        <f t="shared" si="190"/>
        <v>#NUM!</v>
      </c>
      <c r="BH4094" t="e">
        <f t="shared" si="191"/>
        <v>#NUM!</v>
      </c>
      <c r="BI4094" t="e">
        <f>VLOOKUP(H4094,Sheet2!$A$1:$B$270,2,FALSE)</f>
        <v>#N/A</v>
      </c>
    </row>
    <row r="4095" spans="15:61">
      <c r="O4095" s="57"/>
      <c r="P4095" s="57"/>
      <c r="AO4095" s="57"/>
      <c r="AP4095" s="57"/>
      <c r="BA4095" s="57"/>
      <c r="BF4095" s="6" t="e">
        <f t="shared" si="189"/>
        <v>#NUM!</v>
      </c>
      <c r="BG4095" t="e">
        <f t="shared" si="190"/>
        <v>#NUM!</v>
      </c>
      <c r="BH4095" t="e">
        <f t="shared" si="191"/>
        <v>#NUM!</v>
      </c>
      <c r="BI4095" t="e">
        <f>VLOOKUP(H4095,Sheet2!$A$1:$B$270,2,FALSE)</f>
        <v>#N/A</v>
      </c>
    </row>
    <row r="4096" spans="15:61">
      <c r="O4096" s="57"/>
      <c r="P4096" s="57"/>
      <c r="AP4096" s="57"/>
      <c r="BA4096" s="57"/>
      <c r="BF4096" s="6" t="e">
        <f t="shared" si="189"/>
        <v>#NUM!</v>
      </c>
      <c r="BG4096" t="e">
        <f t="shared" si="190"/>
        <v>#NUM!</v>
      </c>
      <c r="BH4096" t="e">
        <f t="shared" si="191"/>
        <v>#NUM!</v>
      </c>
      <c r="BI4096" t="e">
        <f>VLOOKUP(H4096,Sheet2!$A$1:$B$270,2,FALSE)</f>
        <v>#N/A</v>
      </c>
    </row>
    <row r="4097" spans="15:61">
      <c r="O4097" s="57"/>
      <c r="P4097" s="57"/>
      <c r="BF4097" s="6" t="e">
        <f t="shared" si="189"/>
        <v>#NUM!</v>
      </c>
      <c r="BG4097" t="e">
        <f t="shared" si="190"/>
        <v>#NUM!</v>
      </c>
      <c r="BH4097" t="e">
        <f t="shared" si="191"/>
        <v>#NUM!</v>
      </c>
      <c r="BI4097" t="e">
        <f>VLOOKUP(H4097,Sheet2!$A$1:$B$270,2,FALSE)</f>
        <v>#N/A</v>
      </c>
    </row>
    <row r="4098" spans="15:61">
      <c r="O4098" s="57"/>
      <c r="P4098" s="57"/>
      <c r="AO4098" s="57"/>
      <c r="AP4098" s="57"/>
      <c r="BA4098" s="57"/>
      <c r="BF4098" s="6" t="e">
        <f t="shared" si="189"/>
        <v>#NUM!</v>
      </c>
      <c r="BG4098" t="e">
        <f t="shared" si="190"/>
        <v>#NUM!</v>
      </c>
      <c r="BH4098" t="e">
        <f t="shared" si="191"/>
        <v>#NUM!</v>
      </c>
      <c r="BI4098" t="e">
        <f>VLOOKUP(H4098,Sheet2!$A$1:$B$270,2,FALSE)</f>
        <v>#N/A</v>
      </c>
    </row>
    <row r="4099" spans="15:61">
      <c r="O4099" s="57"/>
      <c r="P4099" s="57"/>
      <c r="AP4099" s="57"/>
      <c r="BA4099" s="57"/>
      <c r="BF4099" s="6" t="e">
        <f t="shared" ref="BF4099:BF4162" si="192">DATE(BC4099,BD4099,BE4099)</f>
        <v>#NUM!</v>
      </c>
      <c r="BG4099" t="e">
        <f t="shared" ref="BG4099:BG4162" si="193">BF4099-BA4099</f>
        <v>#NUM!</v>
      </c>
      <c r="BH4099" t="e">
        <f t="shared" ref="BH4099:BH4162" si="194">IF(BG4099=1,"COMPLY",IF(BG4099&lt;1,"COMPLY","NOT COMPLY"))</f>
        <v>#NUM!</v>
      </c>
      <c r="BI4099" t="e">
        <f>VLOOKUP(H4099,Sheet2!$A$1:$B$270,2,FALSE)</f>
        <v>#N/A</v>
      </c>
    </row>
    <row r="4100" spans="15:61">
      <c r="O4100" s="57"/>
      <c r="P4100" s="57"/>
      <c r="BF4100" s="6" t="e">
        <f t="shared" si="192"/>
        <v>#NUM!</v>
      </c>
      <c r="BG4100" t="e">
        <f t="shared" si="193"/>
        <v>#NUM!</v>
      </c>
      <c r="BH4100" t="e">
        <f t="shared" si="194"/>
        <v>#NUM!</v>
      </c>
      <c r="BI4100" t="e">
        <f>VLOOKUP(H4100,Sheet2!$A$1:$B$270,2,FALSE)</f>
        <v>#N/A</v>
      </c>
    </row>
    <row r="4101" spans="15:61">
      <c r="O4101" s="57"/>
      <c r="P4101" s="57"/>
      <c r="AP4101" s="57"/>
      <c r="BA4101" s="57"/>
      <c r="BF4101" s="6" t="e">
        <f t="shared" si="192"/>
        <v>#NUM!</v>
      </c>
      <c r="BG4101" t="e">
        <f t="shared" si="193"/>
        <v>#NUM!</v>
      </c>
      <c r="BH4101" t="e">
        <f t="shared" si="194"/>
        <v>#NUM!</v>
      </c>
      <c r="BI4101" t="e">
        <f>VLOOKUP(H4101,Sheet2!$A$1:$B$270,2,FALSE)</f>
        <v>#N/A</v>
      </c>
    </row>
    <row r="4102" spans="15:61">
      <c r="O4102" s="57"/>
      <c r="P4102" s="57"/>
      <c r="BA4102" s="57"/>
      <c r="BF4102" s="6" t="e">
        <f t="shared" si="192"/>
        <v>#NUM!</v>
      </c>
      <c r="BG4102" t="e">
        <f t="shared" si="193"/>
        <v>#NUM!</v>
      </c>
      <c r="BH4102" t="e">
        <f t="shared" si="194"/>
        <v>#NUM!</v>
      </c>
      <c r="BI4102" t="e">
        <f>VLOOKUP(H4102,Sheet2!$A$1:$B$270,2,FALSE)</f>
        <v>#N/A</v>
      </c>
    </row>
    <row r="4103" spans="15:61">
      <c r="O4103" s="57"/>
      <c r="P4103" s="57"/>
      <c r="AO4103" s="57"/>
      <c r="AP4103" s="57"/>
      <c r="BA4103" s="57"/>
      <c r="BF4103" s="6" t="e">
        <f t="shared" si="192"/>
        <v>#NUM!</v>
      </c>
      <c r="BG4103" t="e">
        <f t="shared" si="193"/>
        <v>#NUM!</v>
      </c>
      <c r="BH4103" t="e">
        <f t="shared" si="194"/>
        <v>#NUM!</v>
      </c>
      <c r="BI4103" t="e">
        <f>VLOOKUP(H4103,Sheet2!$A$1:$B$270,2,FALSE)</f>
        <v>#N/A</v>
      </c>
    </row>
    <row r="4104" spans="15:61">
      <c r="O4104" s="57"/>
      <c r="P4104" s="57"/>
      <c r="AO4104" s="57"/>
      <c r="AP4104" s="57"/>
      <c r="BA4104" s="57"/>
      <c r="BF4104" s="6" t="e">
        <f t="shared" si="192"/>
        <v>#NUM!</v>
      </c>
      <c r="BG4104" t="e">
        <f t="shared" si="193"/>
        <v>#NUM!</v>
      </c>
      <c r="BH4104" t="e">
        <f t="shared" si="194"/>
        <v>#NUM!</v>
      </c>
      <c r="BI4104" t="e">
        <f>VLOOKUP(H4104,Sheet2!$A$1:$B$270,2,FALSE)</f>
        <v>#N/A</v>
      </c>
    </row>
    <row r="4105" spans="15:61">
      <c r="O4105" s="57"/>
      <c r="P4105" s="57"/>
      <c r="BA4105" s="57"/>
      <c r="BF4105" s="6" t="e">
        <f t="shared" si="192"/>
        <v>#NUM!</v>
      </c>
      <c r="BG4105" t="e">
        <f t="shared" si="193"/>
        <v>#NUM!</v>
      </c>
      <c r="BH4105" t="e">
        <f t="shared" si="194"/>
        <v>#NUM!</v>
      </c>
      <c r="BI4105" t="e">
        <f>VLOOKUP(H4105,Sheet2!$A$1:$B$270,2,FALSE)</f>
        <v>#N/A</v>
      </c>
    </row>
    <row r="4106" spans="15:61">
      <c r="O4106" s="57"/>
      <c r="P4106" s="57"/>
      <c r="AP4106" s="57"/>
      <c r="BA4106" s="57"/>
      <c r="BF4106" s="6" t="e">
        <f t="shared" si="192"/>
        <v>#NUM!</v>
      </c>
      <c r="BG4106" t="e">
        <f t="shared" si="193"/>
        <v>#NUM!</v>
      </c>
      <c r="BH4106" t="e">
        <f t="shared" si="194"/>
        <v>#NUM!</v>
      </c>
      <c r="BI4106" t="e">
        <f>VLOOKUP(H4106,Sheet2!$A$1:$B$270,2,FALSE)</f>
        <v>#N/A</v>
      </c>
    </row>
    <row r="4107" spans="15:61">
      <c r="O4107" s="57"/>
      <c r="P4107" s="57"/>
      <c r="AP4107" s="57"/>
      <c r="BA4107" s="57"/>
      <c r="BF4107" s="6" t="e">
        <f t="shared" si="192"/>
        <v>#NUM!</v>
      </c>
      <c r="BG4107" t="e">
        <f t="shared" si="193"/>
        <v>#NUM!</v>
      </c>
      <c r="BH4107" t="e">
        <f t="shared" si="194"/>
        <v>#NUM!</v>
      </c>
      <c r="BI4107" t="e">
        <f>VLOOKUP(H4107,Sheet2!$A$1:$B$270,2,FALSE)</f>
        <v>#N/A</v>
      </c>
    </row>
    <row r="4108" spans="15:61">
      <c r="O4108" s="57"/>
      <c r="P4108" s="57"/>
      <c r="AP4108" s="57"/>
      <c r="BA4108" s="57"/>
      <c r="BF4108" s="6" t="e">
        <f t="shared" si="192"/>
        <v>#NUM!</v>
      </c>
      <c r="BG4108" t="e">
        <f t="shared" si="193"/>
        <v>#NUM!</v>
      </c>
      <c r="BH4108" t="e">
        <f t="shared" si="194"/>
        <v>#NUM!</v>
      </c>
      <c r="BI4108" t="e">
        <f>VLOOKUP(H4108,Sheet2!$A$1:$B$270,2,FALSE)</f>
        <v>#N/A</v>
      </c>
    </row>
    <row r="4109" spans="15:61">
      <c r="O4109" s="57"/>
      <c r="P4109" s="57"/>
      <c r="BA4109" s="57"/>
      <c r="BF4109" s="6" t="e">
        <f t="shared" si="192"/>
        <v>#NUM!</v>
      </c>
      <c r="BG4109" t="e">
        <f t="shared" si="193"/>
        <v>#NUM!</v>
      </c>
      <c r="BH4109" t="e">
        <f t="shared" si="194"/>
        <v>#NUM!</v>
      </c>
      <c r="BI4109" t="e">
        <f>VLOOKUP(H4109,Sheet2!$A$1:$B$270,2,FALSE)</f>
        <v>#N/A</v>
      </c>
    </row>
    <row r="4110" spans="15:61">
      <c r="O4110" s="57"/>
      <c r="P4110" s="57"/>
      <c r="AP4110" s="57"/>
      <c r="BA4110" s="57"/>
      <c r="BF4110" s="6" t="e">
        <f t="shared" si="192"/>
        <v>#NUM!</v>
      </c>
      <c r="BG4110" t="e">
        <f t="shared" si="193"/>
        <v>#NUM!</v>
      </c>
      <c r="BH4110" t="e">
        <f t="shared" si="194"/>
        <v>#NUM!</v>
      </c>
      <c r="BI4110" t="e">
        <f>VLOOKUP(H4110,Sheet2!$A$1:$B$270,2,FALSE)</f>
        <v>#N/A</v>
      </c>
    </row>
    <row r="4111" spans="15:61">
      <c r="O4111" s="57"/>
      <c r="P4111" s="57"/>
      <c r="AP4111" s="57"/>
      <c r="BA4111" s="57"/>
      <c r="BF4111" s="6" t="e">
        <f t="shared" si="192"/>
        <v>#NUM!</v>
      </c>
      <c r="BG4111" t="e">
        <f t="shared" si="193"/>
        <v>#NUM!</v>
      </c>
      <c r="BH4111" t="e">
        <f t="shared" si="194"/>
        <v>#NUM!</v>
      </c>
      <c r="BI4111" t="e">
        <f>VLOOKUP(H4111,Sheet2!$A$1:$B$270,2,FALSE)</f>
        <v>#N/A</v>
      </c>
    </row>
    <row r="4112" spans="15:61">
      <c r="O4112" s="57"/>
      <c r="P4112" s="57"/>
      <c r="AP4112" s="57"/>
      <c r="BA4112" s="57"/>
      <c r="BF4112" s="6" t="e">
        <f t="shared" si="192"/>
        <v>#NUM!</v>
      </c>
      <c r="BG4112" t="e">
        <f t="shared" si="193"/>
        <v>#NUM!</v>
      </c>
      <c r="BH4112" t="e">
        <f t="shared" si="194"/>
        <v>#NUM!</v>
      </c>
      <c r="BI4112" t="e">
        <f>VLOOKUP(H4112,Sheet2!$A$1:$B$270,2,FALSE)</f>
        <v>#N/A</v>
      </c>
    </row>
    <row r="4113" spans="15:61">
      <c r="O4113" s="57"/>
      <c r="P4113" s="57"/>
      <c r="AO4113" s="57"/>
      <c r="AP4113" s="57"/>
      <c r="BA4113" s="57"/>
      <c r="BF4113" s="6" t="e">
        <f t="shared" si="192"/>
        <v>#NUM!</v>
      </c>
      <c r="BG4113" t="e">
        <f t="shared" si="193"/>
        <v>#NUM!</v>
      </c>
      <c r="BH4113" t="e">
        <f t="shared" si="194"/>
        <v>#NUM!</v>
      </c>
      <c r="BI4113" t="e">
        <f>VLOOKUP(H4113,Sheet2!$A$1:$B$270,2,FALSE)</f>
        <v>#N/A</v>
      </c>
    </row>
    <row r="4114" spans="15:61">
      <c r="O4114" s="57"/>
      <c r="P4114" s="57"/>
      <c r="AO4114" s="57"/>
      <c r="AP4114" s="57"/>
      <c r="BA4114" s="57"/>
      <c r="BF4114" s="6" t="e">
        <f t="shared" si="192"/>
        <v>#NUM!</v>
      </c>
      <c r="BG4114" t="e">
        <f t="shared" si="193"/>
        <v>#NUM!</v>
      </c>
      <c r="BH4114" t="e">
        <f t="shared" si="194"/>
        <v>#NUM!</v>
      </c>
      <c r="BI4114" t="e">
        <f>VLOOKUP(H4114,Sheet2!$A$1:$B$270,2,FALSE)</f>
        <v>#N/A</v>
      </c>
    </row>
    <row r="4115" spans="15:61">
      <c r="O4115" s="57"/>
      <c r="P4115" s="57"/>
      <c r="AP4115" s="57"/>
      <c r="BA4115" s="57"/>
      <c r="BF4115" s="6" t="e">
        <f t="shared" si="192"/>
        <v>#NUM!</v>
      </c>
      <c r="BG4115" t="e">
        <f t="shared" si="193"/>
        <v>#NUM!</v>
      </c>
      <c r="BH4115" t="e">
        <f t="shared" si="194"/>
        <v>#NUM!</v>
      </c>
      <c r="BI4115" t="e">
        <f>VLOOKUP(H4115,Sheet2!$A$1:$B$270,2,FALSE)</f>
        <v>#N/A</v>
      </c>
    </row>
    <row r="4116" spans="15:61">
      <c r="O4116" s="57"/>
      <c r="P4116" s="57"/>
      <c r="AO4116" s="57"/>
      <c r="AP4116" s="57"/>
      <c r="BA4116" s="57"/>
      <c r="BF4116" s="6" t="e">
        <f t="shared" si="192"/>
        <v>#NUM!</v>
      </c>
      <c r="BG4116" t="e">
        <f t="shared" si="193"/>
        <v>#NUM!</v>
      </c>
      <c r="BH4116" t="e">
        <f t="shared" si="194"/>
        <v>#NUM!</v>
      </c>
      <c r="BI4116" t="e">
        <f>VLOOKUP(H4116,Sheet2!$A$1:$B$270,2,FALSE)</f>
        <v>#N/A</v>
      </c>
    </row>
    <row r="4117" spans="15:61">
      <c r="O4117" s="57"/>
      <c r="P4117" s="57"/>
      <c r="AP4117" s="57"/>
      <c r="BA4117" s="57"/>
      <c r="BF4117" s="6" t="e">
        <f t="shared" si="192"/>
        <v>#NUM!</v>
      </c>
      <c r="BG4117" t="e">
        <f t="shared" si="193"/>
        <v>#NUM!</v>
      </c>
      <c r="BH4117" t="e">
        <f t="shared" si="194"/>
        <v>#NUM!</v>
      </c>
      <c r="BI4117" t="e">
        <f>VLOOKUP(H4117,Sheet2!$A$1:$B$270,2,FALSE)</f>
        <v>#N/A</v>
      </c>
    </row>
    <row r="4118" spans="15:61">
      <c r="O4118" s="57"/>
      <c r="P4118" s="57"/>
      <c r="AO4118" s="57"/>
      <c r="AP4118" s="57"/>
      <c r="BA4118" s="57"/>
      <c r="BF4118" s="6" t="e">
        <f t="shared" si="192"/>
        <v>#NUM!</v>
      </c>
      <c r="BG4118" t="e">
        <f t="shared" si="193"/>
        <v>#NUM!</v>
      </c>
      <c r="BH4118" t="e">
        <f t="shared" si="194"/>
        <v>#NUM!</v>
      </c>
      <c r="BI4118" t="e">
        <f>VLOOKUP(H4118,Sheet2!$A$1:$B$270,2,FALSE)</f>
        <v>#N/A</v>
      </c>
    </row>
    <row r="4119" spans="15:61">
      <c r="O4119" s="57"/>
      <c r="P4119" s="57"/>
      <c r="AP4119" s="57"/>
      <c r="BA4119" s="57"/>
      <c r="BF4119" s="6" t="e">
        <f t="shared" si="192"/>
        <v>#NUM!</v>
      </c>
      <c r="BG4119" t="e">
        <f t="shared" si="193"/>
        <v>#NUM!</v>
      </c>
      <c r="BH4119" t="e">
        <f t="shared" si="194"/>
        <v>#NUM!</v>
      </c>
      <c r="BI4119" t="e">
        <f>VLOOKUP(H4119,Sheet2!$A$1:$B$270,2,FALSE)</f>
        <v>#N/A</v>
      </c>
    </row>
    <row r="4120" spans="15:61">
      <c r="O4120" s="57"/>
      <c r="P4120" s="57"/>
      <c r="AO4120" s="57"/>
      <c r="AP4120" s="57"/>
      <c r="BA4120" s="57"/>
      <c r="BF4120" s="6" t="e">
        <f t="shared" si="192"/>
        <v>#NUM!</v>
      </c>
      <c r="BG4120" t="e">
        <f t="shared" si="193"/>
        <v>#NUM!</v>
      </c>
      <c r="BH4120" t="e">
        <f t="shared" si="194"/>
        <v>#NUM!</v>
      </c>
      <c r="BI4120" t="e">
        <f>VLOOKUP(H4120,Sheet2!$A$1:$B$270,2,FALSE)</f>
        <v>#N/A</v>
      </c>
    </row>
    <row r="4121" spans="15:61">
      <c r="O4121" s="57"/>
      <c r="P4121" s="57"/>
      <c r="AP4121" s="57"/>
      <c r="BA4121" s="57"/>
      <c r="BF4121" s="6" t="e">
        <f t="shared" si="192"/>
        <v>#NUM!</v>
      </c>
      <c r="BG4121" t="e">
        <f t="shared" si="193"/>
        <v>#NUM!</v>
      </c>
      <c r="BH4121" t="e">
        <f t="shared" si="194"/>
        <v>#NUM!</v>
      </c>
      <c r="BI4121" t="e">
        <f>VLOOKUP(H4121,Sheet2!$A$1:$B$270,2,FALSE)</f>
        <v>#N/A</v>
      </c>
    </row>
    <row r="4122" spans="15:61">
      <c r="O4122" s="57"/>
      <c r="P4122" s="57"/>
      <c r="AP4122" s="57"/>
      <c r="BA4122" s="57"/>
      <c r="BF4122" s="6" t="e">
        <f t="shared" si="192"/>
        <v>#NUM!</v>
      </c>
      <c r="BG4122" t="e">
        <f t="shared" si="193"/>
        <v>#NUM!</v>
      </c>
      <c r="BH4122" t="e">
        <f t="shared" si="194"/>
        <v>#NUM!</v>
      </c>
      <c r="BI4122" t="e">
        <f>VLOOKUP(H4122,Sheet2!$A$1:$B$270,2,FALSE)</f>
        <v>#N/A</v>
      </c>
    </row>
    <row r="4123" spans="15:61">
      <c r="O4123" s="57"/>
      <c r="P4123" s="57"/>
      <c r="AP4123" s="57"/>
      <c r="BA4123" s="57"/>
      <c r="BF4123" s="6" t="e">
        <f t="shared" si="192"/>
        <v>#NUM!</v>
      </c>
      <c r="BG4123" t="e">
        <f t="shared" si="193"/>
        <v>#NUM!</v>
      </c>
      <c r="BH4123" t="e">
        <f t="shared" si="194"/>
        <v>#NUM!</v>
      </c>
      <c r="BI4123" t="e">
        <f>VLOOKUP(H4123,Sheet2!$A$1:$B$270,2,FALSE)</f>
        <v>#N/A</v>
      </c>
    </row>
    <row r="4124" spans="15:61">
      <c r="O4124" s="57"/>
      <c r="P4124" s="57"/>
      <c r="BF4124" s="6" t="e">
        <f t="shared" si="192"/>
        <v>#NUM!</v>
      </c>
      <c r="BG4124" t="e">
        <f t="shared" si="193"/>
        <v>#NUM!</v>
      </c>
      <c r="BH4124" t="e">
        <f t="shared" si="194"/>
        <v>#NUM!</v>
      </c>
      <c r="BI4124" t="e">
        <f>VLOOKUP(H4124,Sheet2!$A$1:$B$270,2,FALSE)</f>
        <v>#N/A</v>
      </c>
    </row>
    <row r="4125" spans="15:61">
      <c r="O4125" s="57"/>
      <c r="P4125" s="57"/>
      <c r="AP4125" s="57"/>
      <c r="BA4125" s="57"/>
      <c r="BF4125" s="6" t="e">
        <f t="shared" si="192"/>
        <v>#NUM!</v>
      </c>
      <c r="BG4125" t="e">
        <f t="shared" si="193"/>
        <v>#NUM!</v>
      </c>
      <c r="BH4125" t="e">
        <f t="shared" si="194"/>
        <v>#NUM!</v>
      </c>
      <c r="BI4125" t="e">
        <f>VLOOKUP(H4125,Sheet2!$A$1:$B$270,2,FALSE)</f>
        <v>#N/A</v>
      </c>
    </row>
    <row r="4126" spans="15:61">
      <c r="O4126" s="57"/>
      <c r="P4126" s="57"/>
      <c r="BA4126" s="57"/>
      <c r="BF4126" s="6" t="e">
        <f t="shared" si="192"/>
        <v>#NUM!</v>
      </c>
      <c r="BG4126" t="e">
        <f t="shared" si="193"/>
        <v>#NUM!</v>
      </c>
      <c r="BH4126" t="e">
        <f t="shared" si="194"/>
        <v>#NUM!</v>
      </c>
      <c r="BI4126" t="e">
        <f>VLOOKUP(H4126,Sheet2!$A$1:$B$270,2,FALSE)</f>
        <v>#N/A</v>
      </c>
    </row>
    <row r="4127" spans="15:61">
      <c r="O4127" s="57"/>
      <c r="P4127" s="57"/>
      <c r="AP4127" s="57"/>
      <c r="BA4127" s="57"/>
      <c r="BF4127" s="6" t="e">
        <f t="shared" si="192"/>
        <v>#NUM!</v>
      </c>
      <c r="BG4127" t="e">
        <f t="shared" si="193"/>
        <v>#NUM!</v>
      </c>
      <c r="BH4127" t="e">
        <f t="shared" si="194"/>
        <v>#NUM!</v>
      </c>
      <c r="BI4127" t="e">
        <f>VLOOKUP(H4127,Sheet2!$A$1:$B$270,2,FALSE)</f>
        <v>#N/A</v>
      </c>
    </row>
    <row r="4128" spans="15:61">
      <c r="O4128" s="57"/>
      <c r="P4128" s="57"/>
      <c r="AP4128" s="57"/>
      <c r="BA4128" s="57"/>
      <c r="BF4128" s="6" t="e">
        <f t="shared" si="192"/>
        <v>#NUM!</v>
      </c>
      <c r="BG4128" t="e">
        <f t="shared" si="193"/>
        <v>#NUM!</v>
      </c>
      <c r="BH4128" t="e">
        <f t="shared" si="194"/>
        <v>#NUM!</v>
      </c>
      <c r="BI4128" t="e">
        <f>VLOOKUP(H4128,Sheet2!$A$1:$B$270,2,FALSE)</f>
        <v>#N/A</v>
      </c>
    </row>
    <row r="4129" spans="15:61">
      <c r="O4129" s="57"/>
      <c r="P4129" s="57"/>
      <c r="AO4129" s="57"/>
      <c r="AP4129" s="57"/>
      <c r="BA4129" s="57"/>
      <c r="BF4129" s="6" t="e">
        <f t="shared" si="192"/>
        <v>#NUM!</v>
      </c>
      <c r="BG4129" t="e">
        <f t="shared" si="193"/>
        <v>#NUM!</v>
      </c>
      <c r="BH4129" t="e">
        <f t="shared" si="194"/>
        <v>#NUM!</v>
      </c>
      <c r="BI4129" t="e">
        <f>VLOOKUP(H4129,Sheet2!$A$1:$B$270,2,FALSE)</f>
        <v>#N/A</v>
      </c>
    </row>
    <row r="4130" spans="15:61">
      <c r="O4130" s="57"/>
      <c r="P4130" s="57"/>
      <c r="AP4130" s="57"/>
      <c r="BA4130" s="57"/>
      <c r="BF4130" s="6" t="e">
        <f t="shared" si="192"/>
        <v>#NUM!</v>
      </c>
      <c r="BG4130" t="e">
        <f t="shared" si="193"/>
        <v>#NUM!</v>
      </c>
      <c r="BH4130" t="e">
        <f t="shared" si="194"/>
        <v>#NUM!</v>
      </c>
      <c r="BI4130" t="e">
        <f>VLOOKUP(H4130,Sheet2!$A$1:$B$270,2,FALSE)</f>
        <v>#N/A</v>
      </c>
    </row>
    <row r="4131" spans="15:61">
      <c r="O4131" s="57"/>
      <c r="P4131" s="57"/>
      <c r="AP4131" s="57"/>
      <c r="BA4131" s="57"/>
      <c r="BF4131" s="6" t="e">
        <f t="shared" si="192"/>
        <v>#NUM!</v>
      </c>
      <c r="BG4131" t="e">
        <f t="shared" si="193"/>
        <v>#NUM!</v>
      </c>
      <c r="BH4131" t="e">
        <f t="shared" si="194"/>
        <v>#NUM!</v>
      </c>
      <c r="BI4131" t="e">
        <f>VLOOKUP(H4131,Sheet2!$A$1:$B$270,2,FALSE)</f>
        <v>#N/A</v>
      </c>
    </row>
    <row r="4132" spans="15:61">
      <c r="O4132" s="57"/>
      <c r="P4132" s="57"/>
      <c r="AO4132" s="57"/>
      <c r="AP4132" s="57"/>
      <c r="BA4132" s="57"/>
      <c r="BF4132" s="6" t="e">
        <f t="shared" si="192"/>
        <v>#NUM!</v>
      </c>
      <c r="BG4132" t="e">
        <f t="shared" si="193"/>
        <v>#NUM!</v>
      </c>
      <c r="BH4132" t="e">
        <f t="shared" si="194"/>
        <v>#NUM!</v>
      </c>
      <c r="BI4132" t="e">
        <f>VLOOKUP(H4132,Sheet2!$A$1:$B$270,2,FALSE)</f>
        <v>#N/A</v>
      </c>
    </row>
    <row r="4133" spans="15:61">
      <c r="O4133" s="57"/>
      <c r="P4133" s="57"/>
      <c r="AO4133" s="57"/>
      <c r="AP4133" s="57"/>
      <c r="BA4133" s="57"/>
      <c r="BF4133" s="6" t="e">
        <f t="shared" si="192"/>
        <v>#NUM!</v>
      </c>
      <c r="BG4133" t="e">
        <f t="shared" si="193"/>
        <v>#NUM!</v>
      </c>
      <c r="BH4133" t="e">
        <f t="shared" si="194"/>
        <v>#NUM!</v>
      </c>
      <c r="BI4133" t="e">
        <f>VLOOKUP(H4133,Sheet2!$A$1:$B$270,2,FALSE)</f>
        <v>#N/A</v>
      </c>
    </row>
    <row r="4134" spans="15:61">
      <c r="O4134" s="57"/>
      <c r="P4134" s="57"/>
      <c r="AP4134" s="57"/>
      <c r="BA4134" s="57"/>
      <c r="BF4134" s="6" t="e">
        <f t="shared" si="192"/>
        <v>#NUM!</v>
      </c>
      <c r="BG4134" t="e">
        <f t="shared" si="193"/>
        <v>#NUM!</v>
      </c>
      <c r="BH4134" t="e">
        <f t="shared" si="194"/>
        <v>#NUM!</v>
      </c>
      <c r="BI4134" t="e">
        <f>VLOOKUP(H4134,Sheet2!$A$1:$B$270,2,FALSE)</f>
        <v>#N/A</v>
      </c>
    </row>
    <row r="4135" spans="15:61">
      <c r="O4135" s="57"/>
      <c r="P4135" s="57"/>
      <c r="AO4135" s="57"/>
      <c r="BF4135" s="6" t="e">
        <f t="shared" si="192"/>
        <v>#NUM!</v>
      </c>
      <c r="BG4135" t="e">
        <f t="shared" si="193"/>
        <v>#NUM!</v>
      </c>
      <c r="BH4135" t="e">
        <f t="shared" si="194"/>
        <v>#NUM!</v>
      </c>
      <c r="BI4135" t="e">
        <f>VLOOKUP(H4135,Sheet2!$A$1:$B$270,2,FALSE)</f>
        <v>#N/A</v>
      </c>
    </row>
    <row r="4136" spans="15:61">
      <c r="O4136" s="57"/>
      <c r="P4136" s="57"/>
      <c r="BA4136" s="57"/>
      <c r="BF4136" s="6" t="e">
        <f t="shared" si="192"/>
        <v>#NUM!</v>
      </c>
      <c r="BG4136" t="e">
        <f t="shared" si="193"/>
        <v>#NUM!</v>
      </c>
      <c r="BH4136" t="e">
        <f t="shared" si="194"/>
        <v>#NUM!</v>
      </c>
      <c r="BI4136" t="e">
        <f>VLOOKUP(H4136,Sheet2!$A$1:$B$270,2,FALSE)</f>
        <v>#N/A</v>
      </c>
    </row>
    <row r="4137" spans="15:61">
      <c r="O4137" s="57"/>
      <c r="P4137" s="57"/>
      <c r="AP4137" s="57"/>
      <c r="BA4137" s="57"/>
      <c r="BF4137" s="6" t="e">
        <f t="shared" si="192"/>
        <v>#NUM!</v>
      </c>
      <c r="BG4137" t="e">
        <f t="shared" si="193"/>
        <v>#NUM!</v>
      </c>
      <c r="BH4137" t="e">
        <f t="shared" si="194"/>
        <v>#NUM!</v>
      </c>
      <c r="BI4137" t="e">
        <f>VLOOKUP(H4137,Sheet2!$A$1:$B$270,2,FALSE)</f>
        <v>#N/A</v>
      </c>
    </row>
    <row r="4138" spans="15:61">
      <c r="O4138" s="57"/>
      <c r="P4138" s="57"/>
      <c r="BF4138" s="6" t="e">
        <f t="shared" si="192"/>
        <v>#NUM!</v>
      </c>
      <c r="BG4138" t="e">
        <f t="shared" si="193"/>
        <v>#NUM!</v>
      </c>
      <c r="BH4138" t="e">
        <f t="shared" si="194"/>
        <v>#NUM!</v>
      </c>
      <c r="BI4138" t="e">
        <f>VLOOKUP(H4138,Sheet2!$A$1:$B$270,2,FALSE)</f>
        <v>#N/A</v>
      </c>
    </row>
    <row r="4139" spans="15:61">
      <c r="O4139" s="57"/>
      <c r="P4139" s="57"/>
      <c r="AP4139" s="57"/>
      <c r="BA4139" s="57"/>
      <c r="BF4139" s="6" t="e">
        <f t="shared" si="192"/>
        <v>#NUM!</v>
      </c>
      <c r="BG4139" t="e">
        <f t="shared" si="193"/>
        <v>#NUM!</v>
      </c>
      <c r="BH4139" t="e">
        <f t="shared" si="194"/>
        <v>#NUM!</v>
      </c>
      <c r="BI4139" t="e">
        <f>VLOOKUP(H4139,Sheet2!$A$1:$B$270,2,FALSE)</f>
        <v>#N/A</v>
      </c>
    </row>
    <row r="4140" spans="15:61">
      <c r="O4140" s="57"/>
      <c r="P4140" s="57"/>
      <c r="AP4140" s="57"/>
      <c r="BA4140" s="57"/>
      <c r="BF4140" s="6" t="e">
        <f t="shared" si="192"/>
        <v>#NUM!</v>
      </c>
      <c r="BG4140" t="e">
        <f t="shared" si="193"/>
        <v>#NUM!</v>
      </c>
      <c r="BH4140" t="e">
        <f t="shared" si="194"/>
        <v>#NUM!</v>
      </c>
      <c r="BI4140" t="e">
        <f>VLOOKUP(H4140,Sheet2!$A$1:$B$270,2,FALSE)</f>
        <v>#N/A</v>
      </c>
    </row>
    <row r="4141" spans="15:61">
      <c r="O4141" s="57"/>
      <c r="P4141" s="57"/>
      <c r="AO4141" s="57"/>
      <c r="AP4141" s="57"/>
      <c r="BA4141" s="57"/>
      <c r="BF4141" s="6" t="e">
        <f t="shared" si="192"/>
        <v>#NUM!</v>
      </c>
      <c r="BG4141" t="e">
        <f t="shared" si="193"/>
        <v>#NUM!</v>
      </c>
      <c r="BH4141" t="e">
        <f t="shared" si="194"/>
        <v>#NUM!</v>
      </c>
      <c r="BI4141" t="e">
        <f>VLOOKUP(H4141,Sheet2!$A$1:$B$270,2,FALSE)</f>
        <v>#N/A</v>
      </c>
    </row>
    <row r="4142" spans="15:61">
      <c r="O4142" s="57"/>
      <c r="P4142" s="57"/>
      <c r="BA4142" s="57"/>
      <c r="BF4142" s="6" t="e">
        <f t="shared" si="192"/>
        <v>#NUM!</v>
      </c>
      <c r="BG4142" t="e">
        <f t="shared" si="193"/>
        <v>#NUM!</v>
      </c>
      <c r="BH4142" t="e">
        <f t="shared" si="194"/>
        <v>#NUM!</v>
      </c>
      <c r="BI4142" t="e">
        <f>VLOOKUP(H4142,Sheet2!$A$1:$B$270,2,FALSE)</f>
        <v>#N/A</v>
      </c>
    </row>
    <row r="4143" spans="15:61">
      <c r="O4143" s="57"/>
      <c r="P4143" s="57"/>
      <c r="AO4143" s="57"/>
      <c r="AP4143" s="57"/>
      <c r="BA4143" s="57"/>
      <c r="BF4143" s="6" t="e">
        <f t="shared" si="192"/>
        <v>#NUM!</v>
      </c>
      <c r="BG4143" t="e">
        <f t="shared" si="193"/>
        <v>#NUM!</v>
      </c>
      <c r="BH4143" t="e">
        <f t="shared" si="194"/>
        <v>#NUM!</v>
      </c>
      <c r="BI4143" t="e">
        <f>VLOOKUP(H4143,Sheet2!$A$1:$B$270,2,FALSE)</f>
        <v>#N/A</v>
      </c>
    </row>
    <row r="4144" spans="15:61">
      <c r="O4144" s="57"/>
      <c r="P4144" s="57"/>
      <c r="AO4144" s="57"/>
      <c r="BA4144" s="57"/>
      <c r="BF4144" s="6" t="e">
        <f t="shared" si="192"/>
        <v>#NUM!</v>
      </c>
      <c r="BG4144" t="e">
        <f t="shared" si="193"/>
        <v>#NUM!</v>
      </c>
      <c r="BH4144" t="e">
        <f t="shared" si="194"/>
        <v>#NUM!</v>
      </c>
      <c r="BI4144" t="e">
        <f>VLOOKUP(H4144,Sheet2!$A$1:$B$270,2,FALSE)</f>
        <v>#N/A</v>
      </c>
    </row>
    <row r="4145" spans="15:61">
      <c r="O4145" s="57"/>
      <c r="P4145" s="57"/>
      <c r="AO4145" s="57"/>
      <c r="AP4145" s="57"/>
      <c r="BA4145" s="57"/>
      <c r="BF4145" s="6" t="e">
        <f t="shared" si="192"/>
        <v>#NUM!</v>
      </c>
      <c r="BG4145" t="e">
        <f t="shared" si="193"/>
        <v>#NUM!</v>
      </c>
      <c r="BH4145" t="e">
        <f t="shared" si="194"/>
        <v>#NUM!</v>
      </c>
      <c r="BI4145" t="e">
        <f>VLOOKUP(H4145,Sheet2!$A$1:$B$270,2,FALSE)</f>
        <v>#N/A</v>
      </c>
    </row>
    <row r="4146" spans="15:61">
      <c r="O4146" s="57"/>
      <c r="P4146" s="57"/>
      <c r="BA4146" s="57"/>
      <c r="BF4146" s="6" t="e">
        <f t="shared" si="192"/>
        <v>#NUM!</v>
      </c>
      <c r="BG4146" t="e">
        <f t="shared" si="193"/>
        <v>#NUM!</v>
      </c>
      <c r="BH4146" t="e">
        <f t="shared" si="194"/>
        <v>#NUM!</v>
      </c>
      <c r="BI4146" t="e">
        <f>VLOOKUP(H4146,Sheet2!$A$1:$B$270,2,FALSE)</f>
        <v>#N/A</v>
      </c>
    </row>
    <row r="4147" spans="15:61">
      <c r="O4147" s="57"/>
      <c r="P4147" s="57"/>
      <c r="AP4147" s="57"/>
      <c r="BA4147" s="57"/>
      <c r="BF4147" s="6" t="e">
        <f t="shared" si="192"/>
        <v>#NUM!</v>
      </c>
      <c r="BG4147" t="e">
        <f t="shared" si="193"/>
        <v>#NUM!</v>
      </c>
      <c r="BH4147" t="e">
        <f t="shared" si="194"/>
        <v>#NUM!</v>
      </c>
      <c r="BI4147" t="e">
        <f>VLOOKUP(H4147,Sheet2!$A$1:$B$270,2,FALSE)</f>
        <v>#N/A</v>
      </c>
    </row>
    <row r="4148" spans="15:61">
      <c r="O4148" s="57"/>
      <c r="P4148" s="57"/>
      <c r="AP4148" s="57"/>
      <c r="BA4148" s="57"/>
      <c r="BF4148" s="6" t="e">
        <f t="shared" si="192"/>
        <v>#NUM!</v>
      </c>
      <c r="BG4148" t="e">
        <f t="shared" si="193"/>
        <v>#NUM!</v>
      </c>
      <c r="BH4148" t="e">
        <f t="shared" si="194"/>
        <v>#NUM!</v>
      </c>
      <c r="BI4148" t="e">
        <f>VLOOKUP(H4148,Sheet2!$A$1:$B$270,2,FALSE)</f>
        <v>#N/A</v>
      </c>
    </row>
    <row r="4149" spans="15:61">
      <c r="O4149" s="57"/>
      <c r="P4149" s="57"/>
      <c r="BF4149" s="6" t="e">
        <f t="shared" si="192"/>
        <v>#NUM!</v>
      </c>
      <c r="BG4149" t="e">
        <f t="shared" si="193"/>
        <v>#NUM!</v>
      </c>
      <c r="BH4149" t="e">
        <f t="shared" si="194"/>
        <v>#NUM!</v>
      </c>
      <c r="BI4149" t="e">
        <f>VLOOKUP(H4149,Sheet2!$A$1:$B$270,2,FALSE)</f>
        <v>#N/A</v>
      </c>
    </row>
    <row r="4150" spans="15:61">
      <c r="O4150" s="57"/>
      <c r="P4150" s="57"/>
      <c r="AP4150" s="57"/>
      <c r="BA4150" s="57"/>
      <c r="BF4150" s="6" t="e">
        <f t="shared" si="192"/>
        <v>#NUM!</v>
      </c>
      <c r="BG4150" t="e">
        <f t="shared" si="193"/>
        <v>#NUM!</v>
      </c>
      <c r="BH4150" t="e">
        <f t="shared" si="194"/>
        <v>#NUM!</v>
      </c>
      <c r="BI4150" t="e">
        <f>VLOOKUP(H4150,Sheet2!$A$1:$B$270,2,FALSE)</f>
        <v>#N/A</v>
      </c>
    </row>
    <row r="4151" spans="15:61">
      <c r="O4151" s="57"/>
      <c r="P4151" s="57"/>
      <c r="AO4151" s="57"/>
      <c r="AP4151" s="57"/>
      <c r="BA4151" s="57"/>
      <c r="BF4151" s="6" t="e">
        <f t="shared" si="192"/>
        <v>#NUM!</v>
      </c>
      <c r="BG4151" t="e">
        <f t="shared" si="193"/>
        <v>#NUM!</v>
      </c>
      <c r="BH4151" t="e">
        <f t="shared" si="194"/>
        <v>#NUM!</v>
      </c>
      <c r="BI4151" t="e">
        <f>VLOOKUP(H4151,Sheet2!$A$1:$B$270,2,FALSE)</f>
        <v>#N/A</v>
      </c>
    </row>
    <row r="4152" spans="15:61">
      <c r="O4152" s="57"/>
      <c r="P4152" s="57"/>
      <c r="AP4152" s="57"/>
      <c r="BA4152" s="57"/>
      <c r="BF4152" s="6" t="e">
        <f t="shared" si="192"/>
        <v>#NUM!</v>
      </c>
      <c r="BG4152" t="e">
        <f t="shared" si="193"/>
        <v>#NUM!</v>
      </c>
      <c r="BH4152" t="e">
        <f t="shared" si="194"/>
        <v>#NUM!</v>
      </c>
      <c r="BI4152" t="e">
        <f>VLOOKUP(H4152,Sheet2!$A$1:$B$270,2,FALSE)</f>
        <v>#N/A</v>
      </c>
    </row>
    <row r="4153" spans="15:61">
      <c r="O4153" s="57"/>
      <c r="P4153" s="57"/>
      <c r="AO4153" s="57"/>
      <c r="AP4153" s="57"/>
      <c r="BA4153" s="57"/>
      <c r="BF4153" s="6" t="e">
        <f t="shared" si="192"/>
        <v>#NUM!</v>
      </c>
      <c r="BG4153" t="e">
        <f t="shared" si="193"/>
        <v>#NUM!</v>
      </c>
      <c r="BH4153" t="e">
        <f t="shared" si="194"/>
        <v>#NUM!</v>
      </c>
      <c r="BI4153" t="e">
        <f>VLOOKUP(H4153,Sheet2!$A$1:$B$270,2,FALSE)</f>
        <v>#N/A</v>
      </c>
    </row>
    <row r="4154" spans="15:61">
      <c r="O4154" s="57"/>
      <c r="P4154" s="57"/>
      <c r="AO4154" s="57"/>
      <c r="AP4154" s="57"/>
      <c r="BA4154" s="57"/>
      <c r="BF4154" s="6" t="e">
        <f t="shared" si="192"/>
        <v>#NUM!</v>
      </c>
      <c r="BG4154" t="e">
        <f t="shared" si="193"/>
        <v>#NUM!</v>
      </c>
      <c r="BH4154" t="e">
        <f t="shared" si="194"/>
        <v>#NUM!</v>
      </c>
      <c r="BI4154" t="e">
        <f>VLOOKUP(H4154,Sheet2!$A$1:$B$270,2,FALSE)</f>
        <v>#N/A</v>
      </c>
    </row>
    <row r="4155" spans="15:61">
      <c r="O4155" s="57"/>
      <c r="P4155" s="57"/>
      <c r="AO4155" s="57"/>
      <c r="AP4155" s="57"/>
      <c r="BA4155" s="57"/>
      <c r="BF4155" s="6" t="e">
        <f t="shared" si="192"/>
        <v>#NUM!</v>
      </c>
      <c r="BG4155" t="e">
        <f t="shared" si="193"/>
        <v>#NUM!</v>
      </c>
      <c r="BH4155" t="e">
        <f t="shared" si="194"/>
        <v>#NUM!</v>
      </c>
      <c r="BI4155" t="e">
        <f>VLOOKUP(H4155,Sheet2!$A$1:$B$270,2,FALSE)</f>
        <v>#N/A</v>
      </c>
    </row>
    <row r="4156" spans="15:61">
      <c r="O4156" s="57"/>
      <c r="P4156" s="57"/>
      <c r="AO4156" s="57"/>
      <c r="AP4156" s="57"/>
      <c r="BA4156" s="57"/>
      <c r="BF4156" s="6" t="e">
        <f t="shared" si="192"/>
        <v>#NUM!</v>
      </c>
      <c r="BG4156" t="e">
        <f t="shared" si="193"/>
        <v>#NUM!</v>
      </c>
      <c r="BH4156" t="e">
        <f t="shared" si="194"/>
        <v>#NUM!</v>
      </c>
      <c r="BI4156" t="e">
        <f>VLOOKUP(H4156,Sheet2!$A$1:$B$270,2,FALSE)</f>
        <v>#N/A</v>
      </c>
    </row>
    <row r="4157" spans="15:61">
      <c r="O4157" s="57"/>
      <c r="P4157" s="57"/>
      <c r="BA4157" s="57"/>
      <c r="BF4157" s="6" t="e">
        <f t="shared" si="192"/>
        <v>#NUM!</v>
      </c>
      <c r="BG4157" t="e">
        <f t="shared" si="193"/>
        <v>#NUM!</v>
      </c>
      <c r="BH4157" t="e">
        <f t="shared" si="194"/>
        <v>#NUM!</v>
      </c>
      <c r="BI4157" t="e">
        <f>VLOOKUP(H4157,Sheet2!$A$1:$B$270,2,FALSE)</f>
        <v>#N/A</v>
      </c>
    </row>
    <row r="4158" spans="15:61">
      <c r="O4158" s="57"/>
      <c r="P4158" s="57"/>
      <c r="BF4158" s="6" t="e">
        <f t="shared" si="192"/>
        <v>#NUM!</v>
      </c>
      <c r="BG4158" t="e">
        <f t="shared" si="193"/>
        <v>#NUM!</v>
      </c>
      <c r="BH4158" t="e">
        <f t="shared" si="194"/>
        <v>#NUM!</v>
      </c>
      <c r="BI4158" t="e">
        <f>VLOOKUP(H4158,Sheet2!$A$1:$B$270,2,FALSE)</f>
        <v>#N/A</v>
      </c>
    </row>
    <row r="4159" spans="15:61">
      <c r="O4159" s="57"/>
      <c r="P4159" s="57"/>
      <c r="BA4159" s="57"/>
      <c r="BF4159" s="6" t="e">
        <f t="shared" si="192"/>
        <v>#NUM!</v>
      </c>
      <c r="BG4159" t="e">
        <f t="shared" si="193"/>
        <v>#NUM!</v>
      </c>
      <c r="BH4159" t="e">
        <f t="shared" si="194"/>
        <v>#NUM!</v>
      </c>
      <c r="BI4159" t="e">
        <f>VLOOKUP(H4159,Sheet2!$A$1:$B$270,2,FALSE)</f>
        <v>#N/A</v>
      </c>
    </row>
    <row r="4160" spans="15:61">
      <c r="O4160" s="57"/>
      <c r="P4160" s="57"/>
      <c r="AP4160" s="57"/>
      <c r="BA4160" s="57"/>
      <c r="BF4160" s="6" t="e">
        <f t="shared" si="192"/>
        <v>#NUM!</v>
      </c>
      <c r="BG4160" t="e">
        <f t="shared" si="193"/>
        <v>#NUM!</v>
      </c>
      <c r="BH4160" t="e">
        <f t="shared" si="194"/>
        <v>#NUM!</v>
      </c>
      <c r="BI4160" t="e">
        <f>VLOOKUP(H4160,Sheet2!$A$1:$B$270,2,FALSE)</f>
        <v>#N/A</v>
      </c>
    </row>
    <row r="4161" spans="15:61">
      <c r="O4161" s="57"/>
      <c r="P4161" s="57"/>
      <c r="AP4161" s="57"/>
      <c r="BA4161" s="57"/>
      <c r="BF4161" s="6" t="e">
        <f t="shared" si="192"/>
        <v>#NUM!</v>
      </c>
      <c r="BG4161" t="e">
        <f t="shared" si="193"/>
        <v>#NUM!</v>
      </c>
      <c r="BH4161" t="e">
        <f t="shared" si="194"/>
        <v>#NUM!</v>
      </c>
      <c r="BI4161" t="e">
        <f>VLOOKUP(H4161,Sheet2!$A$1:$B$270,2,FALSE)</f>
        <v>#N/A</v>
      </c>
    </row>
    <row r="4162" spans="15:61">
      <c r="O4162" s="57"/>
      <c r="P4162" s="57"/>
      <c r="AP4162" s="57"/>
      <c r="BA4162" s="57"/>
      <c r="BF4162" s="6" t="e">
        <f t="shared" si="192"/>
        <v>#NUM!</v>
      </c>
      <c r="BG4162" t="e">
        <f t="shared" si="193"/>
        <v>#NUM!</v>
      </c>
      <c r="BH4162" t="e">
        <f t="shared" si="194"/>
        <v>#NUM!</v>
      </c>
      <c r="BI4162" t="e">
        <f>VLOOKUP(H4162,Sheet2!$A$1:$B$270,2,FALSE)</f>
        <v>#N/A</v>
      </c>
    </row>
    <row r="4163" spans="15:61">
      <c r="O4163" s="57"/>
      <c r="P4163" s="57"/>
      <c r="AP4163" s="57"/>
      <c r="BA4163" s="57"/>
      <c r="BF4163" s="6" t="e">
        <f t="shared" ref="BF4163:BF4201" si="195">DATE(BC4163,BD4163,BE4163)</f>
        <v>#NUM!</v>
      </c>
      <c r="BG4163" t="e">
        <f t="shared" ref="BG4163:BG4201" si="196">BF4163-BA4163</f>
        <v>#NUM!</v>
      </c>
      <c r="BH4163" t="e">
        <f t="shared" ref="BH4163:BH4201" si="197">IF(BG4163=1,"COMPLY",IF(BG4163&lt;1,"COMPLY","NOT COMPLY"))</f>
        <v>#NUM!</v>
      </c>
      <c r="BI4163" t="e">
        <f>VLOOKUP(H4163,Sheet2!$A$1:$B$270,2,FALSE)</f>
        <v>#N/A</v>
      </c>
    </row>
    <row r="4164" spans="15:61">
      <c r="O4164" s="57"/>
      <c r="P4164" s="57"/>
      <c r="AO4164" s="57"/>
      <c r="AP4164" s="57"/>
      <c r="BA4164" s="57"/>
      <c r="BF4164" s="6" t="e">
        <f t="shared" si="195"/>
        <v>#NUM!</v>
      </c>
      <c r="BG4164" t="e">
        <f t="shared" si="196"/>
        <v>#NUM!</v>
      </c>
      <c r="BH4164" t="e">
        <f t="shared" si="197"/>
        <v>#NUM!</v>
      </c>
      <c r="BI4164" t="e">
        <f>VLOOKUP(H4164,Sheet2!$A$1:$B$270,2,FALSE)</f>
        <v>#N/A</v>
      </c>
    </row>
    <row r="4165" spans="15:61">
      <c r="O4165" s="57"/>
      <c r="P4165" s="57"/>
      <c r="BF4165" s="6" t="e">
        <f t="shared" si="195"/>
        <v>#NUM!</v>
      </c>
      <c r="BG4165" t="e">
        <f t="shared" si="196"/>
        <v>#NUM!</v>
      </c>
      <c r="BH4165" t="e">
        <f t="shared" si="197"/>
        <v>#NUM!</v>
      </c>
      <c r="BI4165" t="e">
        <f>VLOOKUP(H4165,Sheet2!$A$1:$B$270,2,FALSE)</f>
        <v>#N/A</v>
      </c>
    </row>
    <row r="4166" spans="15:61">
      <c r="O4166" s="57"/>
      <c r="P4166" s="57"/>
      <c r="AO4166" s="57"/>
      <c r="AP4166" s="57"/>
      <c r="BA4166" s="57"/>
      <c r="BF4166" s="6" t="e">
        <f t="shared" si="195"/>
        <v>#NUM!</v>
      </c>
      <c r="BG4166" t="e">
        <f t="shared" si="196"/>
        <v>#NUM!</v>
      </c>
      <c r="BH4166" t="e">
        <f t="shared" si="197"/>
        <v>#NUM!</v>
      </c>
      <c r="BI4166" t="e">
        <f>VLOOKUP(H4166,Sheet2!$A$1:$B$270,2,FALSE)</f>
        <v>#N/A</v>
      </c>
    </row>
    <row r="4167" spans="15:61">
      <c r="O4167" s="57"/>
      <c r="P4167" s="57"/>
      <c r="AP4167" s="57"/>
      <c r="BA4167" s="57"/>
      <c r="BF4167" s="6" t="e">
        <f t="shared" si="195"/>
        <v>#NUM!</v>
      </c>
      <c r="BG4167" t="e">
        <f t="shared" si="196"/>
        <v>#NUM!</v>
      </c>
      <c r="BH4167" t="e">
        <f t="shared" si="197"/>
        <v>#NUM!</v>
      </c>
      <c r="BI4167" t="e">
        <f>VLOOKUP(H4167,Sheet2!$A$1:$B$270,2,FALSE)</f>
        <v>#N/A</v>
      </c>
    </row>
    <row r="4168" spans="15:61">
      <c r="O4168" s="57"/>
      <c r="P4168" s="57"/>
      <c r="AP4168" s="57"/>
      <c r="BA4168" s="57"/>
      <c r="BF4168" s="6" t="e">
        <f t="shared" si="195"/>
        <v>#NUM!</v>
      </c>
      <c r="BG4168" t="e">
        <f t="shared" si="196"/>
        <v>#NUM!</v>
      </c>
      <c r="BH4168" t="e">
        <f t="shared" si="197"/>
        <v>#NUM!</v>
      </c>
      <c r="BI4168" t="e">
        <f>VLOOKUP(H4168,Sheet2!$A$1:$B$270,2,FALSE)</f>
        <v>#N/A</v>
      </c>
    </row>
    <row r="4169" spans="15:61">
      <c r="O4169" s="57"/>
      <c r="P4169" s="57"/>
      <c r="AO4169" s="57"/>
      <c r="AP4169" s="57"/>
      <c r="BA4169" s="57"/>
      <c r="BF4169" s="6" t="e">
        <f t="shared" si="195"/>
        <v>#NUM!</v>
      </c>
      <c r="BG4169" t="e">
        <f t="shared" si="196"/>
        <v>#NUM!</v>
      </c>
      <c r="BH4169" t="e">
        <f t="shared" si="197"/>
        <v>#NUM!</v>
      </c>
      <c r="BI4169" t="e">
        <f>VLOOKUP(H4169,Sheet2!$A$1:$B$270,2,FALSE)</f>
        <v>#N/A</v>
      </c>
    </row>
    <row r="4170" spans="15:61">
      <c r="O4170" s="57"/>
      <c r="P4170" s="57"/>
      <c r="AP4170" s="57"/>
      <c r="BA4170" s="57"/>
      <c r="BF4170" s="6" t="e">
        <f t="shared" si="195"/>
        <v>#NUM!</v>
      </c>
      <c r="BG4170" t="e">
        <f t="shared" si="196"/>
        <v>#NUM!</v>
      </c>
      <c r="BH4170" t="e">
        <f t="shared" si="197"/>
        <v>#NUM!</v>
      </c>
      <c r="BI4170" t="e">
        <f>VLOOKUP(H4170,Sheet2!$A$1:$B$270,2,FALSE)</f>
        <v>#N/A</v>
      </c>
    </row>
    <row r="4171" spans="15:61">
      <c r="O4171" s="57"/>
      <c r="P4171" s="57"/>
      <c r="BA4171" s="57"/>
      <c r="BF4171" s="6" t="e">
        <f t="shared" si="195"/>
        <v>#NUM!</v>
      </c>
      <c r="BG4171" t="e">
        <f t="shared" si="196"/>
        <v>#NUM!</v>
      </c>
      <c r="BH4171" t="e">
        <f t="shared" si="197"/>
        <v>#NUM!</v>
      </c>
      <c r="BI4171" t="e">
        <f>VLOOKUP(H4171,Sheet2!$A$1:$B$270,2,FALSE)</f>
        <v>#N/A</v>
      </c>
    </row>
    <row r="4172" spans="15:61">
      <c r="O4172" s="57"/>
      <c r="P4172" s="57"/>
      <c r="AP4172" s="57"/>
      <c r="BA4172" s="57"/>
      <c r="BF4172" s="6" t="e">
        <f t="shared" si="195"/>
        <v>#NUM!</v>
      </c>
      <c r="BG4172" t="e">
        <f t="shared" si="196"/>
        <v>#NUM!</v>
      </c>
      <c r="BH4172" t="e">
        <f t="shared" si="197"/>
        <v>#NUM!</v>
      </c>
      <c r="BI4172" t="e">
        <f>VLOOKUP(H4172,Sheet2!$A$1:$B$270,2,FALSE)</f>
        <v>#N/A</v>
      </c>
    </row>
    <row r="4173" spans="15:61">
      <c r="O4173" s="57"/>
      <c r="P4173" s="57"/>
      <c r="AO4173" s="57"/>
      <c r="AP4173" s="57"/>
      <c r="BA4173" s="57"/>
      <c r="BF4173" s="6" t="e">
        <f t="shared" si="195"/>
        <v>#NUM!</v>
      </c>
      <c r="BG4173" t="e">
        <f t="shared" si="196"/>
        <v>#NUM!</v>
      </c>
      <c r="BH4173" t="e">
        <f t="shared" si="197"/>
        <v>#NUM!</v>
      </c>
      <c r="BI4173" t="e">
        <f>VLOOKUP(H4173,Sheet2!$A$1:$B$270,2,FALSE)</f>
        <v>#N/A</v>
      </c>
    </row>
    <row r="4174" spans="15:61">
      <c r="O4174" s="57"/>
      <c r="P4174" s="57"/>
      <c r="AO4174" s="57"/>
      <c r="AP4174" s="57"/>
      <c r="BA4174" s="57"/>
      <c r="BF4174" s="6" t="e">
        <f t="shared" si="195"/>
        <v>#NUM!</v>
      </c>
      <c r="BG4174" t="e">
        <f t="shared" si="196"/>
        <v>#NUM!</v>
      </c>
      <c r="BH4174" t="e">
        <f t="shared" si="197"/>
        <v>#NUM!</v>
      </c>
      <c r="BI4174" t="e">
        <f>VLOOKUP(H4174,Sheet2!$A$1:$B$270,2,FALSE)</f>
        <v>#N/A</v>
      </c>
    </row>
    <row r="4175" spans="15:61">
      <c r="O4175" s="57"/>
      <c r="P4175" s="57"/>
      <c r="AO4175" s="57"/>
      <c r="AP4175" s="57"/>
      <c r="BA4175" s="57"/>
      <c r="BF4175" s="6" t="e">
        <f t="shared" si="195"/>
        <v>#NUM!</v>
      </c>
      <c r="BG4175" t="e">
        <f t="shared" si="196"/>
        <v>#NUM!</v>
      </c>
      <c r="BH4175" t="e">
        <f t="shared" si="197"/>
        <v>#NUM!</v>
      </c>
      <c r="BI4175" t="e">
        <f>VLOOKUP(H4175,Sheet2!$A$1:$B$270,2,FALSE)</f>
        <v>#N/A</v>
      </c>
    </row>
    <row r="4176" spans="15:61">
      <c r="O4176" s="57"/>
      <c r="P4176" s="57"/>
      <c r="AP4176" s="57"/>
      <c r="BA4176" s="57"/>
      <c r="BF4176" s="6" t="e">
        <f t="shared" si="195"/>
        <v>#NUM!</v>
      </c>
      <c r="BG4176" t="e">
        <f t="shared" si="196"/>
        <v>#NUM!</v>
      </c>
      <c r="BH4176" t="e">
        <f t="shared" si="197"/>
        <v>#NUM!</v>
      </c>
      <c r="BI4176" t="e">
        <f>VLOOKUP(H4176,Sheet2!$A$1:$B$270,2,FALSE)</f>
        <v>#N/A</v>
      </c>
    </row>
    <row r="4177" spans="15:61">
      <c r="O4177" s="57"/>
      <c r="P4177" s="57"/>
      <c r="AP4177" s="57"/>
      <c r="BA4177" s="57"/>
      <c r="BF4177" s="6" t="e">
        <f t="shared" si="195"/>
        <v>#NUM!</v>
      </c>
      <c r="BG4177" t="e">
        <f t="shared" si="196"/>
        <v>#NUM!</v>
      </c>
      <c r="BH4177" t="e">
        <f t="shared" si="197"/>
        <v>#NUM!</v>
      </c>
      <c r="BI4177" t="e">
        <f>VLOOKUP(H4177,Sheet2!$A$1:$B$270,2,FALSE)</f>
        <v>#N/A</v>
      </c>
    </row>
    <row r="4178" spans="15:61">
      <c r="O4178" s="57"/>
      <c r="P4178" s="57"/>
      <c r="BA4178" s="57"/>
      <c r="BF4178" s="6" t="e">
        <f t="shared" si="195"/>
        <v>#NUM!</v>
      </c>
      <c r="BG4178" t="e">
        <f t="shared" si="196"/>
        <v>#NUM!</v>
      </c>
      <c r="BH4178" t="e">
        <f t="shared" si="197"/>
        <v>#NUM!</v>
      </c>
      <c r="BI4178" t="e">
        <f>VLOOKUP(H4178,Sheet2!$A$1:$B$270,2,FALSE)</f>
        <v>#N/A</v>
      </c>
    </row>
    <row r="4179" spans="15:61">
      <c r="O4179" s="57"/>
      <c r="P4179" s="57"/>
      <c r="AP4179" s="57"/>
      <c r="BA4179" s="57"/>
      <c r="BF4179" s="6" t="e">
        <f t="shared" si="195"/>
        <v>#NUM!</v>
      </c>
      <c r="BG4179" t="e">
        <f t="shared" si="196"/>
        <v>#NUM!</v>
      </c>
      <c r="BH4179" t="e">
        <f t="shared" si="197"/>
        <v>#NUM!</v>
      </c>
      <c r="BI4179" t="e">
        <f>VLOOKUP(H4179,Sheet2!$A$1:$B$270,2,FALSE)</f>
        <v>#N/A</v>
      </c>
    </row>
    <row r="4180" spans="15:61">
      <c r="O4180" s="57"/>
      <c r="P4180" s="57"/>
      <c r="AP4180" s="57"/>
      <c r="BA4180" s="57"/>
      <c r="BF4180" s="6" t="e">
        <f t="shared" si="195"/>
        <v>#NUM!</v>
      </c>
      <c r="BG4180" t="e">
        <f t="shared" si="196"/>
        <v>#NUM!</v>
      </c>
      <c r="BH4180" t="e">
        <f t="shared" si="197"/>
        <v>#NUM!</v>
      </c>
      <c r="BI4180" t="e">
        <f>VLOOKUP(H4180,Sheet2!$A$1:$B$270,2,FALSE)</f>
        <v>#N/A</v>
      </c>
    </row>
    <row r="4181" spans="15:61">
      <c r="O4181" s="57"/>
      <c r="P4181" s="57"/>
      <c r="AP4181" s="57"/>
      <c r="BA4181" s="57"/>
      <c r="BF4181" s="6" t="e">
        <f t="shared" si="195"/>
        <v>#NUM!</v>
      </c>
      <c r="BG4181" t="e">
        <f t="shared" si="196"/>
        <v>#NUM!</v>
      </c>
      <c r="BH4181" t="e">
        <f t="shared" si="197"/>
        <v>#NUM!</v>
      </c>
      <c r="BI4181" t="e">
        <f>VLOOKUP(H4181,Sheet2!$A$1:$B$270,2,FALSE)</f>
        <v>#N/A</v>
      </c>
    </row>
    <row r="4182" spans="15:61">
      <c r="O4182" s="57"/>
      <c r="P4182" s="57"/>
      <c r="AP4182" s="57"/>
      <c r="BA4182" s="57"/>
      <c r="BF4182" s="6" t="e">
        <f t="shared" si="195"/>
        <v>#NUM!</v>
      </c>
      <c r="BG4182" t="e">
        <f t="shared" si="196"/>
        <v>#NUM!</v>
      </c>
      <c r="BH4182" t="e">
        <f t="shared" si="197"/>
        <v>#NUM!</v>
      </c>
      <c r="BI4182" t="e">
        <f>VLOOKUP(H4182,Sheet2!$A$1:$B$270,2,FALSE)</f>
        <v>#N/A</v>
      </c>
    </row>
    <row r="4183" spans="15:61">
      <c r="O4183" s="57"/>
      <c r="P4183" s="57"/>
      <c r="AP4183" s="57"/>
      <c r="BA4183" s="57"/>
      <c r="BF4183" s="6" t="e">
        <f t="shared" si="195"/>
        <v>#NUM!</v>
      </c>
      <c r="BG4183" t="e">
        <f t="shared" si="196"/>
        <v>#NUM!</v>
      </c>
      <c r="BH4183" t="e">
        <f t="shared" si="197"/>
        <v>#NUM!</v>
      </c>
      <c r="BI4183" t="e">
        <f>VLOOKUP(H4183,Sheet2!$A$1:$B$270,2,FALSE)</f>
        <v>#N/A</v>
      </c>
    </row>
    <row r="4184" spans="15:61">
      <c r="O4184" s="57"/>
      <c r="P4184" s="57"/>
      <c r="AP4184" s="57"/>
      <c r="BA4184" s="57"/>
      <c r="BF4184" s="6" t="e">
        <f t="shared" si="195"/>
        <v>#NUM!</v>
      </c>
      <c r="BG4184" t="e">
        <f t="shared" si="196"/>
        <v>#NUM!</v>
      </c>
      <c r="BH4184" t="e">
        <f t="shared" si="197"/>
        <v>#NUM!</v>
      </c>
      <c r="BI4184" t="e">
        <f>VLOOKUP(H4184,Sheet2!$A$1:$B$270,2,FALSE)</f>
        <v>#N/A</v>
      </c>
    </row>
    <row r="4185" spans="15:61">
      <c r="O4185" s="57"/>
      <c r="P4185" s="57"/>
      <c r="AP4185" s="57"/>
      <c r="BA4185" s="57"/>
      <c r="BF4185" s="6" t="e">
        <f t="shared" si="195"/>
        <v>#NUM!</v>
      </c>
      <c r="BG4185" t="e">
        <f t="shared" si="196"/>
        <v>#NUM!</v>
      </c>
      <c r="BH4185" t="e">
        <f t="shared" si="197"/>
        <v>#NUM!</v>
      </c>
      <c r="BI4185" t="e">
        <f>VLOOKUP(H4185,Sheet2!$A$1:$B$270,2,FALSE)</f>
        <v>#N/A</v>
      </c>
    </row>
    <row r="4186" spans="15:61">
      <c r="O4186" s="57"/>
      <c r="P4186" s="57"/>
      <c r="AO4186" s="57"/>
      <c r="AP4186" s="57"/>
      <c r="BA4186" s="57"/>
      <c r="BF4186" s="6" t="e">
        <f t="shared" si="195"/>
        <v>#NUM!</v>
      </c>
      <c r="BG4186" t="e">
        <f t="shared" si="196"/>
        <v>#NUM!</v>
      </c>
      <c r="BH4186" t="e">
        <f t="shared" si="197"/>
        <v>#NUM!</v>
      </c>
      <c r="BI4186" t="e">
        <f>VLOOKUP(H4186,Sheet2!$A$1:$B$270,2,FALSE)</f>
        <v>#N/A</v>
      </c>
    </row>
    <row r="4187" spans="15:61">
      <c r="O4187" s="57"/>
      <c r="P4187" s="57"/>
      <c r="AO4187" s="57"/>
      <c r="AP4187" s="57"/>
      <c r="BA4187" s="57"/>
      <c r="BF4187" s="6" t="e">
        <f t="shared" si="195"/>
        <v>#NUM!</v>
      </c>
      <c r="BG4187" t="e">
        <f t="shared" si="196"/>
        <v>#NUM!</v>
      </c>
      <c r="BH4187" t="e">
        <f t="shared" si="197"/>
        <v>#NUM!</v>
      </c>
      <c r="BI4187" t="e">
        <f>VLOOKUP(H4187,Sheet2!$A$1:$B$270,2,FALSE)</f>
        <v>#N/A</v>
      </c>
    </row>
    <row r="4188" spans="15:61">
      <c r="O4188" s="57"/>
      <c r="P4188" s="57"/>
      <c r="AP4188" s="57"/>
      <c r="BA4188" s="57"/>
      <c r="BF4188" s="6" t="e">
        <f t="shared" si="195"/>
        <v>#NUM!</v>
      </c>
      <c r="BG4188" t="e">
        <f t="shared" si="196"/>
        <v>#NUM!</v>
      </c>
      <c r="BH4188" t="e">
        <f t="shared" si="197"/>
        <v>#NUM!</v>
      </c>
      <c r="BI4188" t="e">
        <f>VLOOKUP(H4188,Sheet2!$A$1:$B$270,2,FALSE)</f>
        <v>#N/A</v>
      </c>
    </row>
    <row r="4189" spans="15:61">
      <c r="O4189" s="57"/>
      <c r="P4189" s="57"/>
      <c r="AP4189" s="57"/>
      <c r="BA4189" s="57"/>
      <c r="BF4189" s="6" t="e">
        <f t="shared" si="195"/>
        <v>#NUM!</v>
      </c>
      <c r="BG4189" t="e">
        <f t="shared" si="196"/>
        <v>#NUM!</v>
      </c>
      <c r="BH4189" t="e">
        <f t="shared" si="197"/>
        <v>#NUM!</v>
      </c>
      <c r="BI4189" t="e">
        <f>VLOOKUP(H4189,Sheet2!$A$1:$B$270,2,FALSE)</f>
        <v>#N/A</v>
      </c>
    </row>
    <row r="4190" spans="15:61">
      <c r="O4190" s="57"/>
      <c r="P4190" s="57"/>
      <c r="AO4190" s="57"/>
      <c r="BF4190" s="6" t="e">
        <f t="shared" si="195"/>
        <v>#NUM!</v>
      </c>
      <c r="BG4190" t="e">
        <f t="shared" si="196"/>
        <v>#NUM!</v>
      </c>
      <c r="BH4190" t="e">
        <f t="shared" si="197"/>
        <v>#NUM!</v>
      </c>
      <c r="BI4190" t="e">
        <f>VLOOKUP(H4190,Sheet2!$A$1:$B$270,2,FALSE)</f>
        <v>#N/A</v>
      </c>
    </row>
    <row r="4191" spans="15:61">
      <c r="O4191" s="57"/>
      <c r="P4191" s="57"/>
      <c r="AP4191" s="57"/>
      <c r="BA4191" s="57"/>
      <c r="BF4191" s="6" t="e">
        <f t="shared" si="195"/>
        <v>#NUM!</v>
      </c>
      <c r="BG4191" t="e">
        <f t="shared" si="196"/>
        <v>#NUM!</v>
      </c>
      <c r="BH4191" t="e">
        <f t="shared" si="197"/>
        <v>#NUM!</v>
      </c>
      <c r="BI4191" t="e">
        <f>VLOOKUP(H4191,Sheet2!$A$1:$B$270,2,FALSE)</f>
        <v>#N/A</v>
      </c>
    </row>
    <row r="4192" spans="15:61">
      <c r="O4192" s="57"/>
      <c r="P4192" s="57"/>
      <c r="AO4192" s="57"/>
      <c r="AP4192" s="57"/>
      <c r="BA4192" s="57"/>
      <c r="BF4192" s="6" t="e">
        <f t="shared" si="195"/>
        <v>#NUM!</v>
      </c>
      <c r="BG4192" t="e">
        <f t="shared" si="196"/>
        <v>#NUM!</v>
      </c>
      <c r="BH4192" t="e">
        <f t="shared" si="197"/>
        <v>#NUM!</v>
      </c>
      <c r="BI4192" t="e">
        <f>VLOOKUP(H4192,Sheet2!$A$1:$B$270,2,FALSE)</f>
        <v>#N/A</v>
      </c>
    </row>
    <row r="4193" spans="15:61">
      <c r="O4193" s="57"/>
      <c r="P4193" s="57"/>
      <c r="AP4193" s="57"/>
      <c r="BA4193" s="57"/>
      <c r="BF4193" s="6" t="e">
        <f t="shared" si="195"/>
        <v>#NUM!</v>
      </c>
      <c r="BG4193" t="e">
        <f t="shared" si="196"/>
        <v>#NUM!</v>
      </c>
      <c r="BH4193" t="e">
        <f t="shared" si="197"/>
        <v>#NUM!</v>
      </c>
      <c r="BI4193" t="e">
        <f>VLOOKUP(H4193,Sheet2!$A$1:$B$270,2,FALSE)</f>
        <v>#N/A</v>
      </c>
    </row>
    <row r="4194" spans="15:61">
      <c r="O4194" s="57"/>
      <c r="P4194" s="57"/>
      <c r="AP4194" s="57"/>
      <c r="BA4194" s="57"/>
      <c r="BF4194" s="6" t="e">
        <f t="shared" si="195"/>
        <v>#NUM!</v>
      </c>
      <c r="BG4194" t="e">
        <f t="shared" si="196"/>
        <v>#NUM!</v>
      </c>
      <c r="BH4194" t="e">
        <f t="shared" si="197"/>
        <v>#NUM!</v>
      </c>
      <c r="BI4194" t="e">
        <f>VLOOKUP(H4194,Sheet2!$A$1:$B$270,2,FALSE)</f>
        <v>#N/A</v>
      </c>
    </row>
    <row r="4195" spans="15:61">
      <c r="O4195" s="57"/>
      <c r="P4195" s="57"/>
      <c r="BA4195" s="57"/>
      <c r="BF4195" s="6" t="e">
        <f t="shared" si="195"/>
        <v>#NUM!</v>
      </c>
      <c r="BG4195" t="e">
        <f t="shared" si="196"/>
        <v>#NUM!</v>
      </c>
      <c r="BH4195" t="e">
        <f t="shared" si="197"/>
        <v>#NUM!</v>
      </c>
      <c r="BI4195" t="e">
        <f>VLOOKUP(H4195,Sheet2!$A$1:$B$270,2,FALSE)</f>
        <v>#N/A</v>
      </c>
    </row>
    <row r="4196" spans="15:61">
      <c r="O4196" s="57"/>
      <c r="P4196" s="57"/>
      <c r="AO4196" s="57"/>
      <c r="AP4196" s="57"/>
      <c r="BA4196" s="57"/>
      <c r="BF4196" s="6" t="e">
        <f t="shared" si="195"/>
        <v>#NUM!</v>
      </c>
      <c r="BG4196" t="e">
        <f t="shared" si="196"/>
        <v>#NUM!</v>
      </c>
      <c r="BH4196" t="e">
        <f t="shared" si="197"/>
        <v>#NUM!</v>
      </c>
      <c r="BI4196" t="e">
        <f>VLOOKUP(H4196,Sheet2!$A$1:$B$270,2,FALSE)</f>
        <v>#N/A</v>
      </c>
    </row>
    <row r="4197" spans="15:61">
      <c r="O4197" s="57"/>
      <c r="P4197" s="57"/>
      <c r="AP4197" s="57"/>
      <c r="BA4197" s="57"/>
      <c r="BF4197" s="6" t="e">
        <f t="shared" si="195"/>
        <v>#NUM!</v>
      </c>
      <c r="BG4197" t="e">
        <f t="shared" si="196"/>
        <v>#NUM!</v>
      </c>
      <c r="BH4197" t="e">
        <f t="shared" si="197"/>
        <v>#NUM!</v>
      </c>
      <c r="BI4197" t="e">
        <f>VLOOKUP(H4197,Sheet2!$A$1:$B$270,2,FALSE)</f>
        <v>#N/A</v>
      </c>
    </row>
    <row r="4198" spans="15:61">
      <c r="O4198" s="57"/>
      <c r="P4198" s="57"/>
      <c r="AO4198" s="57"/>
      <c r="AP4198" s="57"/>
      <c r="BA4198" s="57"/>
      <c r="BF4198" s="6" t="e">
        <f t="shared" si="195"/>
        <v>#NUM!</v>
      </c>
      <c r="BG4198" t="e">
        <f t="shared" si="196"/>
        <v>#NUM!</v>
      </c>
      <c r="BH4198" t="e">
        <f t="shared" si="197"/>
        <v>#NUM!</v>
      </c>
      <c r="BI4198" t="e">
        <f>VLOOKUP(H4198,Sheet2!$A$1:$B$270,2,FALSE)</f>
        <v>#N/A</v>
      </c>
    </row>
    <row r="4199" spans="15:61">
      <c r="O4199" s="57"/>
      <c r="P4199" s="57"/>
      <c r="AO4199" s="57"/>
      <c r="AP4199" s="57"/>
      <c r="BA4199" s="57"/>
      <c r="BF4199" s="6" t="e">
        <f t="shared" si="195"/>
        <v>#NUM!</v>
      </c>
      <c r="BG4199" t="e">
        <f t="shared" si="196"/>
        <v>#NUM!</v>
      </c>
      <c r="BH4199" t="e">
        <f t="shared" si="197"/>
        <v>#NUM!</v>
      </c>
      <c r="BI4199" t="e">
        <f>VLOOKUP(H4199,Sheet2!$A$1:$B$270,2,FALSE)</f>
        <v>#N/A</v>
      </c>
    </row>
    <row r="4200" spans="15:61">
      <c r="O4200" s="57"/>
      <c r="P4200" s="57"/>
      <c r="AP4200" s="57"/>
      <c r="BA4200" s="57"/>
      <c r="BF4200" s="6" t="e">
        <f t="shared" si="195"/>
        <v>#NUM!</v>
      </c>
      <c r="BG4200" t="e">
        <f t="shared" si="196"/>
        <v>#NUM!</v>
      </c>
      <c r="BH4200" t="e">
        <f t="shared" si="197"/>
        <v>#NUM!</v>
      </c>
      <c r="BI4200" t="e">
        <f>VLOOKUP(H4200,Sheet2!$A$1:$B$270,2,FALSE)</f>
        <v>#N/A</v>
      </c>
    </row>
    <row r="4201" spans="15:61">
      <c r="O4201" s="57"/>
      <c r="P4201" s="57"/>
      <c r="AP4201" s="57"/>
      <c r="BA4201" s="57"/>
      <c r="BF4201" s="6" t="e">
        <f t="shared" si="195"/>
        <v>#NUM!</v>
      </c>
      <c r="BG4201" t="e">
        <f t="shared" si="196"/>
        <v>#NUM!</v>
      </c>
      <c r="BH4201" t="e">
        <f t="shared" si="197"/>
        <v>#NUM!</v>
      </c>
      <c r="BI4201" t="e">
        <f>VLOOKUP(H4201,Sheet2!$A$1:$B$270,2,FALSE)</f>
        <v>#N/A</v>
      </c>
    </row>
    <row r="4202" spans="15:61">
      <c r="O4202" s="57"/>
      <c r="P4202" s="57"/>
      <c r="AP4202" s="57"/>
      <c r="BA4202" s="57"/>
      <c r="BF4202" s="6" t="e">
        <f t="shared" ref="BF4202:BF4265" si="198">DATE(BC4202,BD4202,BE4202)</f>
        <v>#NUM!</v>
      </c>
      <c r="BG4202" t="e">
        <f t="shared" ref="BG4202:BG4265" si="199">BF4202-BA4202</f>
        <v>#NUM!</v>
      </c>
      <c r="BH4202" t="e">
        <f t="shared" ref="BH4202:BH4265" si="200">IF(BG4202=1,"COMPLY",IF(BG4202&lt;1,"COMPLY","NOT COMPLY"))</f>
        <v>#NUM!</v>
      </c>
      <c r="BI4202" t="e">
        <f>VLOOKUP(H4202,Sheet2!$A$1:$B$270,2,FALSE)</f>
        <v>#N/A</v>
      </c>
    </row>
    <row r="4203" spans="15:61">
      <c r="O4203" s="57"/>
      <c r="P4203" s="57"/>
      <c r="AP4203" s="57"/>
      <c r="BA4203" s="57"/>
      <c r="BF4203" s="6" t="e">
        <f t="shared" si="198"/>
        <v>#NUM!</v>
      </c>
      <c r="BG4203" t="e">
        <f t="shared" si="199"/>
        <v>#NUM!</v>
      </c>
      <c r="BH4203" t="e">
        <f t="shared" si="200"/>
        <v>#NUM!</v>
      </c>
      <c r="BI4203" t="e">
        <f>VLOOKUP(H4203,Sheet2!$A$1:$B$270,2,FALSE)</f>
        <v>#N/A</v>
      </c>
    </row>
    <row r="4204" spans="15:61">
      <c r="O4204" s="57"/>
      <c r="P4204" s="57"/>
      <c r="AO4204" s="57"/>
      <c r="AP4204" s="57"/>
      <c r="BA4204" s="57"/>
      <c r="BF4204" s="6" t="e">
        <f t="shared" si="198"/>
        <v>#NUM!</v>
      </c>
      <c r="BG4204" t="e">
        <f t="shared" si="199"/>
        <v>#NUM!</v>
      </c>
      <c r="BH4204" t="e">
        <f t="shared" si="200"/>
        <v>#NUM!</v>
      </c>
      <c r="BI4204" t="e">
        <f>VLOOKUP(H4204,Sheet2!$A$1:$B$270,2,FALSE)</f>
        <v>#N/A</v>
      </c>
    </row>
    <row r="4205" spans="15:61">
      <c r="O4205" s="57"/>
      <c r="P4205" s="57"/>
      <c r="AP4205" s="57"/>
      <c r="BA4205" s="57"/>
      <c r="BF4205" s="6" t="e">
        <f t="shared" si="198"/>
        <v>#NUM!</v>
      </c>
      <c r="BG4205" t="e">
        <f t="shared" si="199"/>
        <v>#NUM!</v>
      </c>
      <c r="BH4205" t="e">
        <f t="shared" si="200"/>
        <v>#NUM!</v>
      </c>
      <c r="BI4205" t="e">
        <f>VLOOKUP(H4205,Sheet2!$A$1:$B$270,2,FALSE)</f>
        <v>#N/A</v>
      </c>
    </row>
    <row r="4206" spans="15:61">
      <c r="O4206" s="57"/>
      <c r="P4206" s="57"/>
      <c r="AO4206" s="57"/>
      <c r="AP4206" s="57"/>
      <c r="BA4206" s="57"/>
      <c r="BF4206" s="6" t="e">
        <f t="shared" si="198"/>
        <v>#NUM!</v>
      </c>
      <c r="BG4206" t="e">
        <f t="shared" si="199"/>
        <v>#NUM!</v>
      </c>
      <c r="BH4206" t="e">
        <f t="shared" si="200"/>
        <v>#NUM!</v>
      </c>
      <c r="BI4206" t="e">
        <f>VLOOKUP(H4206,Sheet2!$A$1:$B$270,2,FALSE)</f>
        <v>#N/A</v>
      </c>
    </row>
    <row r="4207" spans="15:61">
      <c r="O4207" s="57"/>
      <c r="P4207" s="57"/>
      <c r="AP4207" s="57"/>
      <c r="BA4207" s="57"/>
      <c r="BF4207" s="6" t="e">
        <f t="shared" si="198"/>
        <v>#NUM!</v>
      </c>
      <c r="BG4207" t="e">
        <f t="shared" si="199"/>
        <v>#NUM!</v>
      </c>
      <c r="BH4207" t="e">
        <f t="shared" si="200"/>
        <v>#NUM!</v>
      </c>
      <c r="BI4207" t="e">
        <f>VLOOKUP(H4207,Sheet2!$A$1:$B$270,2,FALSE)</f>
        <v>#N/A</v>
      </c>
    </row>
    <row r="4208" spans="15:61">
      <c r="O4208" s="57"/>
      <c r="P4208" s="57"/>
      <c r="BF4208" s="6" t="e">
        <f t="shared" si="198"/>
        <v>#NUM!</v>
      </c>
      <c r="BG4208" t="e">
        <f t="shared" si="199"/>
        <v>#NUM!</v>
      </c>
      <c r="BH4208" t="e">
        <f t="shared" si="200"/>
        <v>#NUM!</v>
      </c>
      <c r="BI4208" t="e">
        <f>VLOOKUP(H4208,Sheet2!$A$1:$B$270,2,FALSE)</f>
        <v>#N/A</v>
      </c>
    </row>
    <row r="4209" spans="15:61">
      <c r="O4209" s="57"/>
      <c r="P4209" s="57"/>
      <c r="AP4209" s="57"/>
      <c r="BA4209" s="57"/>
      <c r="BF4209" s="6" t="e">
        <f t="shared" si="198"/>
        <v>#NUM!</v>
      </c>
      <c r="BG4209" t="e">
        <f t="shared" si="199"/>
        <v>#NUM!</v>
      </c>
      <c r="BH4209" t="e">
        <f t="shared" si="200"/>
        <v>#NUM!</v>
      </c>
      <c r="BI4209" t="e">
        <f>VLOOKUP(H4209,Sheet2!$A$1:$B$270,2,FALSE)</f>
        <v>#N/A</v>
      </c>
    </row>
    <row r="4210" spans="15:61">
      <c r="O4210" s="57"/>
      <c r="P4210" s="57"/>
      <c r="AO4210" s="57"/>
      <c r="AP4210" s="57"/>
      <c r="BA4210" s="57"/>
      <c r="BF4210" s="6" t="e">
        <f t="shared" si="198"/>
        <v>#NUM!</v>
      </c>
      <c r="BG4210" t="e">
        <f t="shared" si="199"/>
        <v>#NUM!</v>
      </c>
      <c r="BH4210" t="e">
        <f t="shared" si="200"/>
        <v>#NUM!</v>
      </c>
      <c r="BI4210" t="e">
        <f>VLOOKUP(H4210,Sheet2!$A$1:$B$270,2,FALSE)</f>
        <v>#N/A</v>
      </c>
    </row>
    <row r="4211" spans="15:61">
      <c r="O4211" s="57"/>
      <c r="P4211" s="57"/>
      <c r="AP4211" s="57"/>
      <c r="BA4211" s="57"/>
      <c r="BF4211" s="6" t="e">
        <f t="shared" si="198"/>
        <v>#NUM!</v>
      </c>
      <c r="BG4211" t="e">
        <f t="shared" si="199"/>
        <v>#NUM!</v>
      </c>
      <c r="BH4211" t="e">
        <f t="shared" si="200"/>
        <v>#NUM!</v>
      </c>
      <c r="BI4211" t="e">
        <f>VLOOKUP(H4211,Sheet2!$A$1:$B$270,2,FALSE)</f>
        <v>#N/A</v>
      </c>
    </row>
    <row r="4212" spans="15:61">
      <c r="O4212" s="57"/>
      <c r="P4212" s="57"/>
      <c r="AP4212" s="57"/>
      <c r="BA4212" s="57"/>
      <c r="BF4212" s="6" t="e">
        <f t="shared" si="198"/>
        <v>#NUM!</v>
      </c>
      <c r="BG4212" t="e">
        <f t="shared" si="199"/>
        <v>#NUM!</v>
      </c>
      <c r="BH4212" t="e">
        <f t="shared" si="200"/>
        <v>#NUM!</v>
      </c>
      <c r="BI4212" t="e">
        <f>VLOOKUP(H4212,Sheet2!$A$1:$B$270,2,FALSE)</f>
        <v>#N/A</v>
      </c>
    </row>
    <row r="4213" spans="15:61">
      <c r="O4213" s="57"/>
      <c r="P4213" s="57"/>
      <c r="AO4213" s="57"/>
      <c r="AP4213" s="57"/>
      <c r="BA4213" s="57"/>
      <c r="BF4213" s="6" t="e">
        <f t="shared" si="198"/>
        <v>#NUM!</v>
      </c>
      <c r="BG4213" t="e">
        <f t="shared" si="199"/>
        <v>#NUM!</v>
      </c>
      <c r="BH4213" t="e">
        <f t="shared" si="200"/>
        <v>#NUM!</v>
      </c>
      <c r="BI4213" t="e">
        <f>VLOOKUP(H4213,Sheet2!$A$1:$B$270,2,FALSE)</f>
        <v>#N/A</v>
      </c>
    </row>
    <row r="4214" spans="15:61">
      <c r="O4214" s="57"/>
      <c r="P4214" s="57"/>
      <c r="AO4214" s="57"/>
      <c r="AP4214" s="57"/>
      <c r="BA4214" s="57"/>
      <c r="BF4214" s="6" t="e">
        <f t="shared" si="198"/>
        <v>#NUM!</v>
      </c>
      <c r="BG4214" t="e">
        <f t="shared" si="199"/>
        <v>#NUM!</v>
      </c>
      <c r="BH4214" t="e">
        <f t="shared" si="200"/>
        <v>#NUM!</v>
      </c>
      <c r="BI4214" t="e">
        <f>VLOOKUP(H4214,Sheet2!$A$1:$B$270,2,FALSE)</f>
        <v>#N/A</v>
      </c>
    </row>
    <row r="4215" spans="15:61">
      <c r="O4215" s="57"/>
      <c r="P4215" s="57"/>
      <c r="AP4215" s="57"/>
      <c r="BA4215" s="57"/>
      <c r="BF4215" s="6" t="e">
        <f t="shared" si="198"/>
        <v>#NUM!</v>
      </c>
      <c r="BG4215" t="e">
        <f t="shared" si="199"/>
        <v>#NUM!</v>
      </c>
      <c r="BH4215" t="e">
        <f t="shared" si="200"/>
        <v>#NUM!</v>
      </c>
      <c r="BI4215" t="e">
        <f>VLOOKUP(H4215,Sheet2!$A$1:$B$270,2,FALSE)</f>
        <v>#N/A</v>
      </c>
    </row>
    <row r="4216" spans="15:61">
      <c r="O4216" s="57"/>
      <c r="P4216" s="57"/>
      <c r="AP4216" s="57"/>
      <c r="BA4216" s="57"/>
      <c r="BF4216" s="6" t="e">
        <f t="shared" si="198"/>
        <v>#NUM!</v>
      </c>
      <c r="BG4216" t="e">
        <f t="shared" si="199"/>
        <v>#NUM!</v>
      </c>
      <c r="BH4216" t="e">
        <f t="shared" si="200"/>
        <v>#NUM!</v>
      </c>
      <c r="BI4216" t="e">
        <f>VLOOKUP(H4216,Sheet2!$A$1:$B$270,2,FALSE)</f>
        <v>#N/A</v>
      </c>
    </row>
    <row r="4217" spans="15:61">
      <c r="O4217" s="57"/>
      <c r="P4217" s="57"/>
      <c r="AO4217" s="57"/>
      <c r="AP4217" s="57"/>
      <c r="BA4217" s="57"/>
      <c r="BF4217" s="6" t="e">
        <f t="shared" si="198"/>
        <v>#NUM!</v>
      </c>
      <c r="BG4217" t="e">
        <f t="shared" si="199"/>
        <v>#NUM!</v>
      </c>
      <c r="BH4217" t="e">
        <f t="shared" si="200"/>
        <v>#NUM!</v>
      </c>
      <c r="BI4217" t="e">
        <f>VLOOKUP(H4217,Sheet2!$A$1:$B$270,2,FALSE)</f>
        <v>#N/A</v>
      </c>
    </row>
    <row r="4218" spans="15:61">
      <c r="O4218" s="57"/>
      <c r="P4218" s="57"/>
      <c r="AP4218" s="57"/>
      <c r="BA4218" s="57"/>
      <c r="BF4218" s="6" t="e">
        <f t="shared" si="198"/>
        <v>#NUM!</v>
      </c>
      <c r="BG4218" t="e">
        <f t="shared" si="199"/>
        <v>#NUM!</v>
      </c>
      <c r="BH4218" t="e">
        <f t="shared" si="200"/>
        <v>#NUM!</v>
      </c>
      <c r="BI4218" t="e">
        <f>VLOOKUP(H4218,Sheet2!$A$1:$B$270,2,FALSE)</f>
        <v>#N/A</v>
      </c>
    </row>
    <row r="4219" spans="15:61">
      <c r="O4219" s="57"/>
      <c r="P4219" s="57"/>
      <c r="AP4219" s="57"/>
      <c r="BA4219" s="57"/>
      <c r="BF4219" s="6" t="e">
        <f t="shared" si="198"/>
        <v>#NUM!</v>
      </c>
      <c r="BG4219" t="e">
        <f t="shared" si="199"/>
        <v>#NUM!</v>
      </c>
      <c r="BH4219" t="e">
        <f t="shared" si="200"/>
        <v>#NUM!</v>
      </c>
      <c r="BI4219" t="e">
        <f>VLOOKUP(H4219,Sheet2!$A$1:$B$270,2,FALSE)</f>
        <v>#N/A</v>
      </c>
    </row>
    <row r="4220" spans="15:61">
      <c r="O4220" s="57"/>
      <c r="P4220" s="57"/>
      <c r="AO4220" s="57"/>
      <c r="BA4220" s="57"/>
      <c r="BF4220" s="6" t="e">
        <f t="shared" si="198"/>
        <v>#NUM!</v>
      </c>
      <c r="BG4220" t="e">
        <f t="shared" si="199"/>
        <v>#NUM!</v>
      </c>
      <c r="BH4220" t="e">
        <f t="shared" si="200"/>
        <v>#NUM!</v>
      </c>
      <c r="BI4220" t="e">
        <f>VLOOKUP(H4220,Sheet2!$A$1:$B$270,2,FALSE)</f>
        <v>#N/A</v>
      </c>
    </row>
    <row r="4221" spans="15:61">
      <c r="O4221" s="57"/>
      <c r="P4221" s="57"/>
      <c r="AO4221" s="57"/>
      <c r="AP4221" s="57"/>
      <c r="BA4221" s="57"/>
      <c r="BF4221" s="6" t="e">
        <f t="shared" si="198"/>
        <v>#NUM!</v>
      </c>
      <c r="BG4221" t="e">
        <f t="shared" si="199"/>
        <v>#NUM!</v>
      </c>
      <c r="BH4221" t="e">
        <f t="shared" si="200"/>
        <v>#NUM!</v>
      </c>
      <c r="BI4221" t="e">
        <f>VLOOKUP(H4221,Sheet2!$A$1:$B$270,2,FALSE)</f>
        <v>#N/A</v>
      </c>
    </row>
    <row r="4222" spans="15:61">
      <c r="O4222" s="57"/>
      <c r="P4222" s="57"/>
      <c r="AP4222" s="57"/>
      <c r="BA4222" s="57"/>
      <c r="BF4222" s="6" t="e">
        <f t="shared" si="198"/>
        <v>#NUM!</v>
      </c>
      <c r="BG4222" t="e">
        <f t="shared" si="199"/>
        <v>#NUM!</v>
      </c>
      <c r="BH4222" t="e">
        <f t="shared" si="200"/>
        <v>#NUM!</v>
      </c>
      <c r="BI4222" t="e">
        <f>VLOOKUP(H4222,Sheet2!$A$1:$B$270,2,FALSE)</f>
        <v>#N/A</v>
      </c>
    </row>
    <row r="4223" spans="15:61">
      <c r="O4223" s="57"/>
      <c r="P4223" s="57"/>
      <c r="AP4223" s="57"/>
      <c r="BA4223" s="57"/>
      <c r="BF4223" s="6" t="e">
        <f t="shared" si="198"/>
        <v>#NUM!</v>
      </c>
      <c r="BG4223" t="e">
        <f t="shared" si="199"/>
        <v>#NUM!</v>
      </c>
      <c r="BH4223" t="e">
        <f t="shared" si="200"/>
        <v>#NUM!</v>
      </c>
      <c r="BI4223" t="e">
        <f>VLOOKUP(H4223,Sheet2!$A$1:$B$270,2,FALSE)</f>
        <v>#N/A</v>
      </c>
    </row>
    <row r="4224" spans="15:61">
      <c r="O4224" s="57"/>
      <c r="P4224" s="57"/>
      <c r="AP4224" s="57"/>
      <c r="BA4224" s="57"/>
      <c r="BF4224" s="6" t="e">
        <f t="shared" si="198"/>
        <v>#NUM!</v>
      </c>
      <c r="BG4224" t="e">
        <f t="shared" si="199"/>
        <v>#NUM!</v>
      </c>
      <c r="BH4224" t="e">
        <f t="shared" si="200"/>
        <v>#NUM!</v>
      </c>
      <c r="BI4224" t="e">
        <f>VLOOKUP(H4224,Sheet2!$A$1:$B$270,2,FALSE)</f>
        <v>#N/A</v>
      </c>
    </row>
    <row r="4225" spans="15:61">
      <c r="O4225" s="57"/>
      <c r="P4225" s="57"/>
      <c r="AP4225" s="57"/>
      <c r="BA4225" s="57"/>
      <c r="BF4225" s="6" t="e">
        <f t="shared" si="198"/>
        <v>#NUM!</v>
      </c>
      <c r="BG4225" t="e">
        <f t="shared" si="199"/>
        <v>#NUM!</v>
      </c>
      <c r="BH4225" t="e">
        <f t="shared" si="200"/>
        <v>#NUM!</v>
      </c>
      <c r="BI4225" t="e">
        <f>VLOOKUP(H4225,Sheet2!$A$1:$B$270,2,FALSE)</f>
        <v>#N/A</v>
      </c>
    </row>
    <row r="4226" spans="15:61">
      <c r="O4226" s="57"/>
      <c r="P4226" s="57"/>
      <c r="AP4226" s="57"/>
      <c r="BA4226" s="57"/>
      <c r="BF4226" s="6" t="e">
        <f t="shared" si="198"/>
        <v>#NUM!</v>
      </c>
      <c r="BG4226" t="e">
        <f t="shared" si="199"/>
        <v>#NUM!</v>
      </c>
      <c r="BH4226" t="e">
        <f t="shared" si="200"/>
        <v>#NUM!</v>
      </c>
      <c r="BI4226" t="e">
        <f>VLOOKUP(H4226,Sheet2!$A$1:$B$270,2,FALSE)</f>
        <v>#N/A</v>
      </c>
    </row>
    <row r="4227" spans="15:61">
      <c r="O4227" s="57"/>
      <c r="P4227" s="57"/>
      <c r="AP4227" s="57"/>
      <c r="BA4227" s="57"/>
      <c r="BF4227" s="6" t="e">
        <f t="shared" si="198"/>
        <v>#NUM!</v>
      </c>
      <c r="BG4227" t="e">
        <f t="shared" si="199"/>
        <v>#NUM!</v>
      </c>
      <c r="BH4227" t="e">
        <f t="shared" si="200"/>
        <v>#NUM!</v>
      </c>
      <c r="BI4227" t="e">
        <f>VLOOKUP(H4227,Sheet2!$A$1:$B$270,2,FALSE)</f>
        <v>#N/A</v>
      </c>
    </row>
    <row r="4228" spans="15:61">
      <c r="O4228" s="57"/>
      <c r="P4228" s="57"/>
      <c r="AP4228" s="57"/>
      <c r="BA4228" s="57"/>
      <c r="BF4228" s="6" t="e">
        <f t="shared" si="198"/>
        <v>#NUM!</v>
      </c>
      <c r="BG4228" t="e">
        <f t="shared" si="199"/>
        <v>#NUM!</v>
      </c>
      <c r="BH4228" t="e">
        <f t="shared" si="200"/>
        <v>#NUM!</v>
      </c>
      <c r="BI4228" t="e">
        <f>VLOOKUP(H4228,Sheet2!$A$1:$B$270,2,FALSE)</f>
        <v>#N/A</v>
      </c>
    </row>
    <row r="4229" spans="15:61">
      <c r="O4229" s="57"/>
      <c r="P4229" s="57"/>
      <c r="AP4229" s="57"/>
      <c r="BA4229" s="57"/>
      <c r="BF4229" s="6" t="e">
        <f t="shared" si="198"/>
        <v>#NUM!</v>
      </c>
      <c r="BG4229" t="e">
        <f t="shared" si="199"/>
        <v>#NUM!</v>
      </c>
      <c r="BH4229" t="e">
        <f t="shared" si="200"/>
        <v>#NUM!</v>
      </c>
      <c r="BI4229" t="e">
        <f>VLOOKUP(H4229,Sheet2!$A$1:$B$270,2,FALSE)</f>
        <v>#N/A</v>
      </c>
    </row>
    <row r="4230" spans="15:61">
      <c r="O4230" s="57"/>
      <c r="P4230" s="57"/>
      <c r="AP4230" s="57"/>
      <c r="BA4230" s="57"/>
      <c r="BF4230" s="6" t="e">
        <f t="shared" si="198"/>
        <v>#NUM!</v>
      </c>
      <c r="BG4230" t="e">
        <f t="shared" si="199"/>
        <v>#NUM!</v>
      </c>
      <c r="BH4230" t="e">
        <f t="shared" si="200"/>
        <v>#NUM!</v>
      </c>
      <c r="BI4230" t="e">
        <f>VLOOKUP(H4230,Sheet2!$A$1:$B$270,2,FALSE)</f>
        <v>#N/A</v>
      </c>
    </row>
    <row r="4231" spans="15:61">
      <c r="O4231" s="57"/>
      <c r="P4231" s="57"/>
      <c r="AP4231" s="57"/>
      <c r="BA4231" s="57"/>
      <c r="BF4231" s="6" t="e">
        <f t="shared" si="198"/>
        <v>#NUM!</v>
      </c>
      <c r="BG4231" t="e">
        <f t="shared" si="199"/>
        <v>#NUM!</v>
      </c>
      <c r="BH4231" t="e">
        <f t="shared" si="200"/>
        <v>#NUM!</v>
      </c>
      <c r="BI4231" t="e">
        <f>VLOOKUP(H4231,Sheet2!$A$1:$B$270,2,FALSE)</f>
        <v>#N/A</v>
      </c>
    </row>
    <row r="4232" spans="15:61">
      <c r="O4232" s="57"/>
      <c r="P4232" s="57"/>
      <c r="AP4232" s="57"/>
      <c r="BA4232" s="57"/>
      <c r="BF4232" s="6" t="e">
        <f t="shared" si="198"/>
        <v>#NUM!</v>
      </c>
      <c r="BG4232" t="e">
        <f t="shared" si="199"/>
        <v>#NUM!</v>
      </c>
      <c r="BH4232" t="e">
        <f t="shared" si="200"/>
        <v>#NUM!</v>
      </c>
      <c r="BI4232" t="e">
        <f>VLOOKUP(H4232,Sheet2!$A$1:$B$270,2,FALSE)</f>
        <v>#N/A</v>
      </c>
    </row>
    <row r="4233" spans="15:61">
      <c r="O4233" s="57"/>
      <c r="P4233" s="57"/>
      <c r="AP4233" s="57"/>
      <c r="BA4233" s="57"/>
      <c r="BF4233" s="6" t="e">
        <f t="shared" si="198"/>
        <v>#NUM!</v>
      </c>
      <c r="BG4233" t="e">
        <f t="shared" si="199"/>
        <v>#NUM!</v>
      </c>
      <c r="BH4233" t="e">
        <f t="shared" si="200"/>
        <v>#NUM!</v>
      </c>
      <c r="BI4233" t="e">
        <f>VLOOKUP(H4233,Sheet2!$A$1:$B$270,2,FALSE)</f>
        <v>#N/A</v>
      </c>
    </row>
    <row r="4234" spans="15:61">
      <c r="O4234" s="57"/>
      <c r="P4234" s="57"/>
      <c r="AP4234" s="57"/>
      <c r="BA4234" s="57"/>
      <c r="BF4234" s="6" t="e">
        <f t="shared" si="198"/>
        <v>#NUM!</v>
      </c>
      <c r="BG4234" t="e">
        <f t="shared" si="199"/>
        <v>#NUM!</v>
      </c>
      <c r="BH4234" t="e">
        <f t="shared" si="200"/>
        <v>#NUM!</v>
      </c>
      <c r="BI4234" t="e">
        <f>VLOOKUP(H4234,Sheet2!$A$1:$B$270,2,FALSE)</f>
        <v>#N/A</v>
      </c>
    </row>
    <row r="4235" spans="15:61">
      <c r="O4235" s="57"/>
      <c r="P4235" s="57"/>
      <c r="AP4235" s="57"/>
      <c r="BA4235" s="57"/>
      <c r="BF4235" s="6" t="e">
        <f t="shared" si="198"/>
        <v>#NUM!</v>
      </c>
      <c r="BG4235" t="e">
        <f t="shared" si="199"/>
        <v>#NUM!</v>
      </c>
      <c r="BH4235" t="e">
        <f t="shared" si="200"/>
        <v>#NUM!</v>
      </c>
      <c r="BI4235" t="e">
        <f>VLOOKUP(H4235,Sheet2!$A$1:$B$270,2,FALSE)</f>
        <v>#N/A</v>
      </c>
    </row>
    <row r="4236" spans="15:61">
      <c r="O4236" s="57"/>
      <c r="P4236" s="57"/>
      <c r="AP4236" s="57"/>
      <c r="BA4236" s="57"/>
      <c r="BF4236" s="6" t="e">
        <f t="shared" si="198"/>
        <v>#NUM!</v>
      </c>
      <c r="BG4236" t="e">
        <f t="shared" si="199"/>
        <v>#NUM!</v>
      </c>
      <c r="BH4236" t="e">
        <f t="shared" si="200"/>
        <v>#NUM!</v>
      </c>
      <c r="BI4236" t="e">
        <f>VLOOKUP(H4236,Sheet2!$A$1:$B$270,2,FALSE)</f>
        <v>#N/A</v>
      </c>
    </row>
    <row r="4237" spans="15:61">
      <c r="O4237" s="57"/>
      <c r="P4237" s="57"/>
      <c r="AO4237" s="57"/>
      <c r="BA4237" s="57"/>
      <c r="BF4237" s="6" t="e">
        <f t="shared" si="198"/>
        <v>#NUM!</v>
      </c>
      <c r="BG4237" t="e">
        <f t="shared" si="199"/>
        <v>#NUM!</v>
      </c>
      <c r="BH4237" t="e">
        <f t="shared" si="200"/>
        <v>#NUM!</v>
      </c>
      <c r="BI4237" t="e">
        <f>VLOOKUP(H4237,Sheet2!$A$1:$B$270,2,FALSE)</f>
        <v>#N/A</v>
      </c>
    </row>
    <row r="4238" spans="15:61">
      <c r="O4238" s="57"/>
      <c r="P4238" s="57"/>
      <c r="AO4238" s="57"/>
      <c r="AP4238" s="57"/>
      <c r="BA4238" s="57"/>
      <c r="BF4238" s="6" t="e">
        <f t="shared" si="198"/>
        <v>#NUM!</v>
      </c>
      <c r="BG4238" t="e">
        <f t="shared" si="199"/>
        <v>#NUM!</v>
      </c>
      <c r="BH4238" t="e">
        <f t="shared" si="200"/>
        <v>#NUM!</v>
      </c>
      <c r="BI4238" t="e">
        <f>VLOOKUP(H4238,Sheet2!$A$1:$B$270,2,FALSE)</f>
        <v>#N/A</v>
      </c>
    </row>
    <row r="4239" spans="15:61">
      <c r="O4239" s="57"/>
      <c r="P4239" s="57"/>
      <c r="AP4239" s="57"/>
      <c r="BA4239" s="57"/>
      <c r="BF4239" s="6" t="e">
        <f t="shared" si="198"/>
        <v>#NUM!</v>
      </c>
      <c r="BG4239" t="e">
        <f t="shared" si="199"/>
        <v>#NUM!</v>
      </c>
      <c r="BH4239" t="e">
        <f t="shared" si="200"/>
        <v>#NUM!</v>
      </c>
      <c r="BI4239" t="e">
        <f>VLOOKUP(H4239,Sheet2!$A$1:$B$270,2,FALSE)</f>
        <v>#N/A</v>
      </c>
    </row>
    <row r="4240" spans="15:61">
      <c r="O4240" s="57"/>
      <c r="P4240" s="57"/>
      <c r="BA4240" s="57"/>
      <c r="BF4240" s="6" t="e">
        <f t="shared" si="198"/>
        <v>#NUM!</v>
      </c>
      <c r="BG4240" t="e">
        <f t="shared" si="199"/>
        <v>#NUM!</v>
      </c>
      <c r="BH4240" t="e">
        <f t="shared" si="200"/>
        <v>#NUM!</v>
      </c>
      <c r="BI4240" t="e">
        <f>VLOOKUP(H4240,Sheet2!$A$1:$B$270,2,FALSE)</f>
        <v>#N/A</v>
      </c>
    </row>
    <row r="4241" spans="15:61">
      <c r="O4241" s="57"/>
      <c r="P4241" s="57"/>
      <c r="BA4241" s="57"/>
      <c r="BF4241" s="6" t="e">
        <f t="shared" si="198"/>
        <v>#NUM!</v>
      </c>
      <c r="BG4241" t="e">
        <f t="shared" si="199"/>
        <v>#NUM!</v>
      </c>
      <c r="BH4241" t="e">
        <f t="shared" si="200"/>
        <v>#NUM!</v>
      </c>
      <c r="BI4241" t="e">
        <f>VLOOKUP(H4241,Sheet2!$A$1:$B$270,2,FALSE)</f>
        <v>#N/A</v>
      </c>
    </row>
    <row r="4242" spans="15:61">
      <c r="O4242" s="57"/>
      <c r="P4242" s="57"/>
      <c r="AO4242" s="57"/>
      <c r="AP4242" s="57"/>
      <c r="BA4242" s="57"/>
      <c r="BF4242" s="6" t="e">
        <f t="shared" si="198"/>
        <v>#NUM!</v>
      </c>
      <c r="BG4242" t="e">
        <f t="shared" si="199"/>
        <v>#NUM!</v>
      </c>
      <c r="BH4242" t="e">
        <f t="shared" si="200"/>
        <v>#NUM!</v>
      </c>
      <c r="BI4242" t="e">
        <f>VLOOKUP(H4242,Sheet2!$A$1:$B$270,2,FALSE)</f>
        <v>#N/A</v>
      </c>
    </row>
    <row r="4243" spans="15:61">
      <c r="O4243" s="57"/>
      <c r="P4243" s="57"/>
      <c r="AO4243" s="57"/>
      <c r="AP4243" s="57"/>
      <c r="BA4243" s="57"/>
      <c r="BF4243" s="6" t="e">
        <f t="shared" si="198"/>
        <v>#NUM!</v>
      </c>
      <c r="BG4243" t="e">
        <f t="shared" si="199"/>
        <v>#NUM!</v>
      </c>
      <c r="BH4243" t="e">
        <f t="shared" si="200"/>
        <v>#NUM!</v>
      </c>
      <c r="BI4243" t="e">
        <f>VLOOKUP(H4243,Sheet2!$A$1:$B$270,2,FALSE)</f>
        <v>#N/A</v>
      </c>
    </row>
    <row r="4244" spans="15:61">
      <c r="O4244" s="57"/>
      <c r="P4244" s="57"/>
      <c r="AO4244" s="57"/>
      <c r="AP4244" s="57"/>
      <c r="BA4244" s="57"/>
      <c r="BF4244" s="6" t="e">
        <f t="shared" si="198"/>
        <v>#NUM!</v>
      </c>
      <c r="BG4244" t="e">
        <f t="shared" si="199"/>
        <v>#NUM!</v>
      </c>
      <c r="BH4244" t="e">
        <f t="shared" si="200"/>
        <v>#NUM!</v>
      </c>
      <c r="BI4244" t="e">
        <f>VLOOKUP(H4244,Sheet2!$A$1:$B$270,2,FALSE)</f>
        <v>#N/A</v>
      </c>
    </row>
    <row r="4245" spans="15:61">
      <c r="O4245" s="57"/>
      <c r="P4245" s="57"/>
      <c r="AP4245" s="57"/>
      <c r="BA4245" s="57"/>
      <c r="BF4245" s="6" t="e">
        <f t="shared" si="198"/>
        <v>#NUM!</v>
      </c>
      <c r="BG4245" t="e">
        <f t="shared" si="199"/>
        <v>#NUM!</v>
      </c>
      <c r="BH4245" t="e">
        <f t="shared" si="200"/>
        <v>#NUM!</v>
      </c>
      <c r="BI4245" t="e">
        <f>VLOOKUP(H4245,Sheet2!$A$1:$B$270,2,FALSE)</f>
        <v>#N/A</v>
      </c>
    </row>
    <row r="4246" spans="15:61">
      <c r="O4246" s="57"/>
      <c r="P4246" s="57"/>
      <c r="AP4246" s="57"/>
      <c r="BA4246" s="57"/>
      <c r="BF4246" s="6" t="e">
        <f t="shared" si="198"/>
        <v>#NUM!</v>
      </c>
      <c r="BG4246" t="e">
        <f t="shared" si="199"/>
        <v>#NUM!</v>
      </c>
      <c r="BH4246" t="e">
        <f t="shared" si="200"/>
        <v>#NUM!</v>
      </c>
      <c r="BI4246" t="e">
        <f>VLOOKUP(H4246,Sheet2!$A$1:$B$270,2,FALSE)</f>
        <v>#N/A</v>
      </c>
    </row>
    <row r="4247" spans="15:61">
      <c r="O4247" s="57"/>
      <c r="P4247" s="57"/>
      <c r="BA4247" s="57"/>
      <c r="BF4247" s="6" t="e">
        <f t="shared" si="198"/>
        <v>#NUM!</v>
      </c>
      <c r="BG4247" t="e">
        <f t="shared" si="199"/>
        <v>#NUM!</v>
      </c>
      <c r="BH4247" t="e">
        <f t="shared" si="200"/>
        <v>#NUM!</v>
      </c>
      <c r="BI4247" t="e">
        <f>VLOOKUP(H4247,Sheet2!$A$1:$B$270,2,FALSE)</f>
        <v>#N/A</v>
      </c>
    </row>
    <row r="4248" spans="15:61">
      <c r="O4248" s="57"/>
      <c r="P4248" s="57"/>
      <c r="AP4248" s="57"/>
      <c r="BA4248" s="57"/>
      <c r="BF4248" s="6" t="e">
        <f t="shared" si="198"/>
        <v>#NUM!</v>
      </c>
      <c r="BG4248" t="e">
        <f t="shared" si="199"/>
        <v>#NUM!</v>
      </c>
      <c r="BH4248" t="e">
        <f t="shared" si="200"/>
        <v>#NUM!</v>
      </c>
      <c r="BI4248" t="e">
        <f>VLOOKUP(H4248,Sheet2!$A$1:$B$270,2,FALSE)</f>
        <v>#N/A</v>
      </c>
    </row>
    <row r="4249" spans="15:61">
      <c r="O4249" s="57"/>
      <c r="P4249" s="57"/>
      <c r="AP4249" s="57"/>
      <c r="BA4249" s="57"/>
      <c r="BF4249" s="6" t="e">
        <f t="shared" si="198"/>
        <v>#NUM!</v>
      </c>
      <c r="BG4249" t="e">
        <f t="shared" si="199"/>
        <v>#NUM!</v>
      </c>
      <c r="BH4249" t="e">
        <f t="shared" si="200"/>
        <v>#NUM!</v>
      </c>
      <c r="BI4249" t="e">
        <f>VLOOKUP(H4249,Sheet2!$A$1:$B$270,2,FALSE)</f>
        <v>#N/A</v>
      </c>
    </row>
    <row r="4250" spans="15:61">
      <c r="O4250" s="57"/>
      <c r="P4250" s="57"/>
      <c r="AO4250" s="57"/>
      <c r="AP4250" s="57"/>
      <c r="BA4250" s="57"/>
      <c r="BF4250" s="6" t="e">
        <f t="shared" si="198"/>
        <v>#NUM!</v>
      </c>
      <c r="BG4250" t="e">
        <f t="shared" si="199"/>
        <v>#NUM!</v>
      </c>
      <c r="BH4250" t="e">
        <f t="shared" si="200"/>
        <v>#NUM!</v>
      </c>
      <c r="BI4250" t="e">
        <f>VLOOKUP(H4250,Sheet2!$A$1:$B$270,2,FALSE)</f>
        <v>#N/A</v>
      </c>
    </row>
    <row r="4251" spans="15:61">
      <c r="O4251" s="57"/>
      <c r="P4251" s="57"/>
      <c r="AP4251" s="57"/>
      <c r="BA4251" s="57"/>
      <c r="BF4251" s="6" t="e">
        <f t="shared" si="198"/>
        <v>#NUM!</v>
      </c>
      <c r="BG4251" t="e">
        <f t="shared" si="199"/>
        <v>#NUM!</v>
      </c>
      <c r="BH4251" t="e">
        <f t="shared" si="200"/>
        <v>#NUM!</v>
      </c>
      <c r="BI4251" t="e">
        <f>VLOOKUP(H4251,Sheet2!$A$1:$B$270,2,FALSE)</f>
        <v>#N/A</v>
      </c>
    </row>
    <row r="4252" spans="15:61">
      <c r="O4252" s="57"/>
      <c r="P4252" s="57"/>
      <c r="AP4252" s="57"/>
      <c r="BA4252" s="57"/>
      <c r="BF4252" s="6" t="e">
        <f t="shared" si="198"/>
        <v>#NUM!</v>
      </c>
      <c r="BG4252" t="e">
        <f t="shared" si="199"/>
        <v>#NUM!</v>
      </c>
      <c r="BH4252" t="e">
        <f t="shared" si="200"/>
        <v>#NUM!</v>
      </c>
      <c r="BI4252" t="e">
        <f>VLOOKUP(H4252,Sheet2!$A$1:$B$270,2,FALSE)</f>
        <v>#N/A</v>
      </c>
    </row>
    <row r="4253" spans="15:61">
      <c r="O4253" s="57"/>
      <c r="P4253" s="57"/>
      <c r="AO4253" s="57"/>
      <c r="AP4253" s="57"/>
      <c r="BA4253" s="57"/>
      <c r="BF4253" s="6" t="e">
        <f t="shared" si="198"/>
        <v>#NUM!</v>
      </c>
      <c r="BG4253" t="e">
        <f t="shared" si="199"/>
        <v>#NUM!</v>
      </c>
      <c r="BH4253" t="e">
        <f t="shared" si="200"/>
        <v>#NUM!</v>
      </c>
      <c r="BI4253" t="e">
        <f>VLOOKUP(H4253,Sheet2!$A$1:$B$270,2,FALSE)</f>
        <v>#N/A</v>
      </c>
    </row>
    <row r="4254" spans="15:61">
      <c r="O4254" s="57"/>
      <c r="P4254" s="57"/>
      <c r="AO4254" s="57"/>
      <c r="AP4254" s="57"/>
      <c r="BA4254" s="57"/>
      <c r="BF4254" s="6" t="e">
        <f t="shared" si="198"/>
        <v>#NUM!</v>
      </c>
      <c r="BG4254" t="e">
        <f t="shared" si="199"/>
        <v>#NUM!</v>
      </c>
      <c r="BH4254" t="e">
        <f t="shared" si="200"/>
        <v>#NUM!</v>
      </c>
      <c r="BI4254" t="e">
        <f>VLOOKUP(H4254,Sheet2!$A$1:$B$270,2,FALSE)</f>
        <v>#N/A</v>
      </c>
    </row>
    <row r="4255" spans="15:61">
      <c r="O4255" s="57"/>
      <c r="P4255" s="57"/>
      <c r="AO4255" s="57"/>
      <c r="BA4255" s="57"/>
      <c r="BF4255" s="6" t="e">
        <f t="shared" si="198"/>
        <v>#NUM!</v>
      </c>
      <c r="BG4255" t="e">
        <f t="shared" si="199"/>
        <v>#NUM!</v>
      </c>
      <c r="BH4255" t="e">
        <f t="shared" si="200"/>
        <v>#NUM!</v>
      </c>
      <c r="BI4255" t="e">
        <f>VLOOKUP(H4255,Sheet2!$A$1:$B$270,2,FALSE)</f>
        <v>#N/A</v>
      </c>
    </row>
    <row r="4256" spans="15:61">
      <c r="O4256" s="57"/>
      <c r="P4256" s="57"/>
      <c r="AP4256" s="57"/>
      <c r="BA4256" s="57"/>
      <c r="BF4256" s="6" t="e">
        <f t="shared" si="198"/>
        <v>#NUM!</v>
      </c>
      <c r="BG4256" t="e">
        <f t="shared" si="199"/>
        <v>#NUM!</v>
      </c>
      <c r="BH4256" t="e">
        <f t="shared" si="200"/>
        <v>#NUM!</v>
      </c>
      <c r="BI4256" t="e">
        <f>VLOOKUP(H4256,Sheet2!$A$1:$B$270,2,FALSE)</f>
        <v>#N/A</v>
      </c>
    </row>
    <row r="4257" spans="15:61">
      <c r="O4257" s="57"/>
      <c r="P4257" s="57"/>
      <c r="AP4257" s="57"/>
      <c r="BA4257" s="57"/>
      <c r="BF4257" s="6" t="e">
        <f t="shared" si="198"/>
        <v>#NUM!</v>
      </c>
      <c r="BG4257" t="e">
        <f t="shared" si="199"/>
        <v>#NUM!</v>
      </c>
      <c r="BH4257" t="e">
        <f t="shared" si="200"/>
        <v>#NUM!</v>
      </c>
      <c r="BI4257" t="e">
        <f>VLOOKUP(H4257,Sheet2!$A$1:$B$270,2,FALSE)</f>
        <v>#N/A</v>
      </c>
    </row>
    <row r="4258" spans="15:61">
      <c r="O4258" s="57"/>
      <c r="P4258" s="57"/>
      <c r="AO4258" s="57"/>
      <c r="AP4258" s="57"/>
      <c r="BA4258" s="57"/>
      <c r="BF4258" s="6" t="e">
        <f t="shared" si="198"/>
        <v>#NUM!</v>
      </c>
      <c r="BG4258" t="e">
        <f t="shared" si="199"/>
        <v>#NUM!</v>
      </c>
      <c r="BH4258" t="e">
        <f t="shared" si="200"/>
        <v>#NUM!</v>
      </c>
      <c r="BI4258" t="e">
        <f>VLOOKUP(H4258,Sheet2!$A$1:$B$270,2,FALSE)</f>
        <v>#N/A</v>
      </c>
    </row>
    <row r="4259" spans="15:61">
      <c r="O4259" s="57"/>
      <c r="P4259" s="57"/>
      <c r="BF4259" s="6" t="e">
        <f t="shared" si="198"/>
        <v>#NUM!</v>
      </c>
      <c r="BG4259" t="e">
        <f t="shared" si="199"/>
        <v>#NUM!</v>
      </c>
      <c r="BH4259" t="e">
        <f t="shared" si="200"/>
        <v>#NUM!</v>
      </c>
      <c r="BI4259" t="e">
        <f>VLOOKUP(H4259,Sheet2!$A$1:$B$270,2,FALSE)</f>
        <v>#N/A</v>
      </c>
    </row>
    <row r="4260" spans="15:61">
      <c r="O4260" s="57"/>
      <c r="P4260" s="57"/>
      <c r="AP4260" s="57"/>
      <c r="BA4260" s="57"/>
      <c r="BF4260" s="6" t="e">
        <f t="shared" si="198"/>
        <v>#NUM!</v>
      </c>
      <c r="BG4260" t="e">
        <f t="shared" si="199"/>
        <v>#NUM!</v>
      </c>
      <c r="BH4260" t="e">
        <f t="shared" si="200"/>
        <v>#NUM!</v>
      </c>
      <c r="BI4260" t="e">
        <f>VLOOKUP(H4260,Sheet2!$A$1:$B$270,2,FALSE)</f>
        <v>#N/A</v>
      </c>
    </row>
    <row r="4261" spans="15:61">
      <c r="O4261" s="57"/>
      <c r="P4261" s="57"/>
      <c r="AO4261" s="57"/>
      <c r="BA4261" s="57"/>
      <c r="BF4261" s="6" t="e">
        <f t="shared" si="198"/>
        <v>#NUM!</v>
      </c>
      <c r="BG4261" t="e">
        <f t="shared" si="199"/>
        <v>#NUM!</v>
      </c>
      <c r="BH4261" t="e">
        <f t="shared" si="200"/>
        <v>#NUM!</v>
      </c>
      <c r="BI4261" t="e">
        <f>VLOOKUP(H4261,Sheet2!$A$1:$B$270,2,FALSE)</f>
        <v>#N/A</v>
      </c>
    </row>
    <row r="4262" spans="15:61">
      <c r="O4262" s="57"/>
      <c r="P4262" s="57"/>
      <c r="AO4262" s="57"/>
      <c r="AP4262" s="57"/>
      <c r="BA4262" s="57"/>
      <c r="BF4262" s="6" t="e">
        <f t="shared" si="198"/>
        <v>#NUM!</v>
      </c>
      <c r="BG4262" t="e">
        <f t="shared" si="199"/>
        <v>#NUM!</v>
      </c>
      <c r="BH4262" t="e">
        <f t="shared" si="200"/>
        <v>#NUM!</v>
      </c>
      <c r="BI4262" t="e">
        <f>VLOOKUP(H4262,Sheet2!$A$1:$B$270,2,FALSE)</f>
        <v>#N/A</v>
      </c>
    </row>
    <row r="4263" spans="15:61">
      <c r="O4263" s="57"/>
      <c r="P4263" s="57"/>
      <c r="AP4263" s="57"/>
      <c r="BA4263" s="57"/>
      <c r="BF4263" s="6" t="e">
        <f t="shared" si="198"/>
        <v>#NUM!</v>
      </c>
      <c r="BG4263" t="e">
        <f t="shared" si="199"/>
        <v>#NUM!</v>
      </c>
      <c r="BH4263" t="e">
        <f t="shared" si="200"/>
        <v>#NUM!</v>
      </c>
      <c r="BI4263" t="e">
        <f>VLOOKUP(H4263,Sheet2!$A$1:$B$270,2,FALSE)</f>
        <v>#N/A</v>
      </c>
    </row>
    <row r="4264" spans="15:61">
      <c r="O4264" s="57"/>
      <c r="P4264" s="57"/>
      <c r="AO4264" s="57"/>
      <c r="AP4264" s="57"/>
      <c r="BA4264" s="57"/>
      <c r="BF4264" s="6" t="e">
        <f t="shared" si="198"/>
        <v>#NUM!</v>
      </c>
      <c r="BG4264" t="e">
        <f t="shared" si="199"/>
        <v>#NUM!</v>
      </c>
      <c r="BH4264" t="e">
        <f t="shared" si="200"/>
        <v>#NUM!</v>
      </c>
      <c r="BI4264" t="e">
        <f>VLOOKUP(H4264,Sheet2!$A$1:$B$270,2,FALSE)</f>
        <v>#N/A</v>
      </c>
    </row>
    <row r="4265" spans="15:61">
      <c r="O4265" s="57"/>
      <c r="P4265" s="57"/>
      <c r="AP4265" s="57"/>
      <c r="BA4265" s="57"/>
      <c r="BF4265" s="6" t="e">
        <f t="shared" si="198"/>
        <v>#NUM!</v>
      </c>
      <c r="BG4265" t="e">
        <f t="shared" si="199"/>
        <v>#NUM!</v>
      </c>
      <c r="BH4265" t="e">
        <f t="shared" si="200"/>
        <v>#NUM!</v>
      </c>
      <c r="BI4265" t="e">
        <f>VLOOKUP(H4265,Sheet2!$A$1:$B$270,2,FALSE)</f>
        <v>#N/A</v>
      </c>
    </row>
    <row r="4266" spans="15:61">
      <c r="O4266" s="57"/>
      <c r="P4266" s="57"/>
      <c r="AO4266" s="57"/>
      <c r="AP4266" s="57"/>
      <c r="BA4266" s="57"/>
      <c r="BF4266" s="6" t="e">
        <f t="shared" ref="BF4266:BF4329" si="201">DATE(BC4266,BD4266,BE4266)</f>
        <v>#NUM!</v>
      </c>
      <c r="BG4266" t="e">
        <f t="shared" ref="BG4266:BG4329" si="202">BF4266-BA4266</f>
        <v>#NUM!</v>
      </c>
      <c r="BH4266" t="e">
        <f t="shared" ref="BH4266:BH4329" si="203">IF(BG4266=1,"COMPLY",IF(BG4266&lt;1,"COMPLY","NOT COMPLY"))</f>
        <v>#NUM!</v>
      </c>
      <c r="BI4266" t="e">
        <f>VLOOKUP(H4266,Sheet2!$A$1:$B$270,2,FALSE)</f>
        <v>#N/A</v>
      </c>
    </row>
    <row r="4267" spans="15:61">
      <c r="O4267" s="57"/>
      <c r="P4267" s="57"/>
      <c r="AP4267" s="57"/>
      <c r="BA4267" s="57"/>
      <c r="BF4267" s="6" t="e">
        <f t="shared" si="201"/>
        <v>#NUM!</v>
      </c>
      <c r="BG4267" t="e">
        <f t="shared" si="202"/>
        <v>#NUM!</v>
      </c>
      <c r="BH4267" t="e">
        <f t="shared" si="203"/>
        <v>#NUM!</v>
      </c>
      <c r="BI4267" t="e">
        <f>VLOOKUP(H4267,Sheet2!$A$1:$B$270,2,FALSE)</f>
        <v>#N/A</v>
      </c>
    </row>
    <row r="4268" spans="15:61">
      <c r="O4268" s="57"/>
      <c r="P4268" s="57"/>
      <c r="AO4268" s="57"/>
      <c r="BA4268" s="57"/>
      <c r="BF4268" s="6" t="e">
        <f t="shared" si="201"/>
        <v>#NUM!</v>
      </c>
      <c r="BG4268" t="e">
        <f t="shared" si="202"/>
        <v>#NUM!</v>
      </c>
      <c r="BH4268" t="e">
        <f t="shared" si="203"/>
        <v>#NUM!</v>
      </c>
      <c r="BI4268" t="e">
        <f>VLOOKUP(H4268,Sheet2!$A$1:$B$270,2,FALSE)</f>
        <v>#N/A</v>
      </c>
    </row>
    <row r="4269" spans="15:61">
      <c r="O4269" s="57"/>
      <c r="P4269" s="57"/>
      <c r="AP4269" s="57"/>
      <c r="BA4269" s="57"/>
      <c r="BF4269" s="6" t="e">
        <f t="shared" si="201"/>
        <v>#NUM!</v>
      </c>
      <c r="BG4269" t="e">
        <f t="shared" si="202"/>
        <v>#NUM!</v>
      </c>
      <c r="BH4269" t="e">
        <f t="shared" si="203"/>
        <v>#NUM!</v>
      </c>
      <c r="BI4269" t="e">
        <f>VLOOKUP(H4269,Sheet2!$A$1:$B$270,2,FALSE)</f>
        <v>#N/A</v>
      </c>
    </row>
    <row r="4270" spans="15:61">
      <c r="O4270" s="57"/>
      <c r="P4270" s="57"/>
      <c r="AO4270" s="57"/>
      <c r="AP4270" s="57"/>
      <c r="BA4270" s="57"/>
      <c r="BF4270" s="6" t="e">
        <f t="shared" si="201"/>
        <v>#NUM!</v>
      </c>
      <c r="BG4270" t="e">
        <f t="shared" si="202"/>
        <v>#NUM!</v>
      </c>
      <c r="BH4270" t="e">
        <f t="shared" si="203"/>
        <v>#NUM!</v>
      </c>
      <c r="BI4270" t="e">
        <f>VLOOKUP(H4270,Sheet2!$A$1:$B$270,2,FALSE)</f>
        <v>#N/A</v>
      </c>
    </row>
    <row r="4271" spans="15:61">
      <c r="O4271" s="57"/>
      <c r="P4271" s="57"/>
      <c r="AP4271" s="57"/>
      <c r="BA4271" s="57"/>
      <c r="BF4271" s="6" t="e">
        <f t="shared" si="201"/>
        <v>#NUM!</v>
      </c>
      <c r="BG4271" t="e">
        <f t="shared" si="202"/>
        <v>#NUM!</v>
      </c>
      <c r="BH4271" t="e">
        <f t="shared" si="203"/>
        <v>#NUM!</v>
      </c>
      <c r="BI4271" t="e">
        <f>VLOOKUP(H4271,Sheet2!$A$1:$B$270,2,FALSE)</f>
        <v>#N/A</v>
      </c>
    </row>
    <row r="4272" spans="15:61">
      <c r="O4272" s="57"/>
      <c r="P4272" s="57"/>
      <c r="BA4272" s="57"/>
      <c r="BF4272" s="6" t="e">
        <f t="shared" si="201"/>
        <v>#NUM!</v>
      </c>
      <c r="BG4272" t="e">
        <f t="shared" si="202"/>
        <v>#NUM!</v>
      </c>
      <c r="BH4272" t="e">
        <f t="shared" si="203"/>
        <v>#NUM!</v>
      </c>
      <c r="BI4272" t="e">
        <f>VLOOKUP(H4272,Sheet2!$A$1:$B$270,2,FALSE)</f>
        <v>#N/A</v>
      </c>
    </row>
    <row r="4273" spans="15:61">
      <c r="O4273" s="57"/>
      <c r="P4273" s="57"/>
      <c r="AP4273" s="57"/>
      <c r="BA4273" s="57"/>
      <c r="BF4273" s="6" t="e">
        <f t="shared" si="201"/>
        <v>#NUM!</v>
      </c>
      <c r="BG4273" t="e">
        <f t="shared" si="202"/>
        <v>#NUM!</v>
      </c>
      <c r="BH4273" t="e">
        <f t="shared" si="203"/>
        <v>#NUM!</v>
      </c>
      <c r="BI4273" t="e">
        <f>VLOOKUP(H4273,Sheet2!$A$1:$B$270,2,FALSE)</f>
        <v>#N/A</v>
      </c>
    </row>
    <row r="4274" spans="15:61">
      <c r="O4274" s="57"/>
      <c r="P4274" s="57"/>
      <c r="AP4274" s="57"/>
      <c r="BA4274" s="57"/>
      <c r="BF4274" s="6" t="e">
        <f t="shared" si="201"/>
        <v>#NUM!</v>
      </c>
      <c r="BG4274" t="e">
        <f t="shared" si="202"/>
        <v>#NUM!</v>
      </c>
      <c r="BH4274" t="e">
        <f t="shared" si="203"/>
        <v>#NUM!</v>
      </c>
      <c r="BI4274" t="e">
        <f>VLOOKUP(H4274,Sheet2!$A$1:$B$270,2,FALSE)</f>
        <v>#N/A</v>
      </c>
    </row>
    <row r="4275" spans="15:61">
      <c r="O4275" s="57"/>
      <c r="P4275" s="57"/>
      <c r="AP4275" s="57"/>
      <c r="BA4275" s="57"/>
      <c r="BF4275" s="6" t="e">
        <f t="shared" si="201"/>
        <v>#NUM!</v>
      </c>
      <c r="BG4275" t="e">
        <f t="shared" si="202"/>
        <v>#NUM!</v>
      </c>
      <c r="BH4275" t="e">
        <f t="shared" si="203"/>
        <v>#NUM!</v>
      </c>
      <c r="BI4275" t="e">
        <f>VLOOKUP(H4275,Sheet2!$A$1:$B$270,2,FALSE)</f>
        <v>#N/A</v>
      </c>
    </row>
    <row r="4276" spans="15:61">
      <c r="O4276" s="57"/>
      <c r="P4276" s="57"/>
      <c r="BA4276" s="57"/>
      <c r="BF4276" s="6" t="e">
        <f t="shared" si="201"/>
        <v>#NUM!</v>
      </c>
      <c r="BG4276" t="e">
        <f t="shared" si="202"/>
        <v>#NUM!</v>
      </c>
      <c r="BH4276" t="e">
        <f t="shared" si="203"/>
        <v>#NUM!</v>
      </c>
      <c r="BI4276" t="e">
        <f>VLOOKUP(H4276,Sheet2!$A$1:$B$270,2,FALSE)</f>
        <v>#N/A</v>
      </c>
    </row>
    <row r="4277" spans="15:61">
      <c r="O4277" s="57"/>
      <c r="P4277" s="57"/>
      <c r="AO4277" s="57"/>
      <c r="AP4277" s="57"/>
      <c r="BA4277" s="57"/>
      <c r="BF4277" s="6" t="e">
        <f t="shared" si="201"/>
        <v>#NUM!</v>
      </c>
      <c r="BG4277" t="e">
        <f t="shared" si="202"/>
        <v>#NUM!</v>
      </c>
      <c r="BH4277" t="e">
        <f t="shared" si="203"/>
        <v>#NUM!</v>
      </c>
      <c r="BI4277" t="e">
        <f>VLOOKUP(H4277,Sheet2!$A$1:$B$270,2,FALSE)</f>
        <v>#N/A</v>
      </c>
    </row>
    <row r="4278" spans="15:61">
      <c r="O4278" s="57"/>
      <c r="P4278" s="57"/>
      <c r="AP4278" s="57"/>
      <c r="BA4278" s="57"/>
      <c r="BF4278" s="6" t="e">
        <f t="shared" si="201"/>
        <v>#NUM!</v>
      </c>
      <c r="BG4278" t="e">
        <f t="shared" si="202"/>
        <v>#NUM!</v>
      </c>
      <c r="BH4278" t="e">
        <f t="shared" si="203"/>
        <v>#NUM!</v>
      </c>
      <c r="BI4278" t="e">
        <f>VLOOKUP(H4278,Sheet2!$A$1:$B$270,2,FALSE)</f>
        <v>#N/A</v>
      </c>
    </row>
    <row r="4279" spans="15:61">
      <c r="O4279" s="57"/>
      <c r="P4279" s="57"/>
      <c r="AP4279" s="57"/>
      <c r="BA4279" s="57"/>
      <c r="BF4279" s="6" t="e">
        <f t="shared" si="201"/>
        <v>#NUM!</v>
      </c>
      <c r="BG4279" t="e">
        <f t="shared" si="202"/>
        <v>#NUM!</v>
      </c>
      <c r="BH4279" t="e">
        <f t="shared" si="203"/>
        <v>#NUM!</v>
      </c>
      <c r="BI4279" t="e">
        <f>VLOOKUP(H4279,Sheet2!$A$1:$B$270,2,FALSE)</f>
        <v>#N/A</v>
      </c>
    </row>
    <row r="4280" spans="15:61">
      <c r="O4280" s="57"/>
      <c r="P4280" s="57"/>
      <c r="AP4280" s="57"/>
      <c r="BA4280" s="57"/>
      <c r="BF4280" s="6" t="e">
        <f t="shared" si="201"/>
        <v>#NUM!</v>
      </c>
      <c r="BG4280" t="e">
        <f t="shared" si="202"/>
        <v>#NUM!</v>
      </c>
      <c r="BH4280" t="e">
        <f t="shared" si="203"/>
        <v>#NUM!</v>
      </c>
      <c r="BI4280" t="e">
        <f>VLOOKUP(H4280,Sheet2!$A$1:$B$270,2,FALSE)</f>
        <v>#N/A</v>
      </c>
    </row>
    <row r="4281" spans="15:61">
      <c r="O4281" s="57"/>
      <c r="P4281" s="57"/>
      <c r="AP4281" s="57"/>
      <c r="BA4281" s="57"/>
      <c r="BF4281" s="6" t="e">
        <f t="shared" si="201"/>
        <v>#NUM!</v>
      </c>
      <c r="BG4281" t="e">
        <f t="shared" si="202"/>
        <v>#NUM!</v>
      </c>
      <c r="BH4281" t="e">
        <f t="shared" si="203"/>
        <v>#NUM!</v>
      </c>
      <c r="BI4281" t="e">
        <f>VLOOKUP(H4281,Sheet2!$A$1:$B$270,2,FALSE)</f>
        <v>#N/A</v>
      </c>
    </row>
    <row r="4282" spans="15:61">
      <c r="O4282" s="57"/>
      <c r="P4282" s="57"/>
      <c r="AO4282" s="57"/>
      <c r="AP4282" s="57"/>
      <c r="BA4282" s="57"/>
      <c r="BF4282" s="6" t="e">
        <f t="shared" si="201"/>
        <v>#NUM!</v>
      </c>
      <c r="BG4282" t="e">
        <f t="shared" si="202"/>
        <v>#NUM!</v>
      </c>
      <c r="BH4282" t="e">
        <f t="shared" si="203"/>
        <v>#NUM!</v>
      </c>
      <c r="BI4282" t="e">
        <f>VLOOKUP(H4282,Sheet2!$A$1:$B$270,2,FALSE)</f>
        <v>#N/A</v>
      </c>
    </row>
    <row r="4283" spans="15:61">
      <c r="O4283" s="57"/>
      <c r="P4283" s="57"/>
      <c r="BA4283" s="57"/>
      <c r="BF4283" s="6" t="e">
        <f t="shared" si="201"/>
        <v>#NUM!</v>
      </c>
      <c r="BG4283" t="e">
        <f t="shared" si="202"/>
        <v>#NUM!</v>
      </c>
      <c r="BH4283" t="e">
        <f t="shared" si="203"/>
        <v>#NUM!</v>
      </c>
      <c r="BI4283" t="e">
        <f>VLOOKUP(H4283,Sheet2!$A$1:$B$270,2,FALSE)</f>
        <v>#N/A</v>
      </c>
    </row>
    <row r="4284" spans="15:61">
      <c r="O4284" s="57"/>
      <c r="P4284" s="57"/>
      <c r="AP4284" s="57"/>
      <c r="BA4284" s="57"/>
      <c r="BF4284" s="6" t="e">
        <f t="shared" si="201"/>
        <v>#NUM!</v>
      </c>
      <c r="BG4284" t="e">
        <f t="shared" si="202"/>
        <v>#NUM!</v>
      </c>
      <c r="BH4284" t="e">
        <f t="shared" si="203"/>
        <v>#NUM!</v>
      </c>
      <c r="BI4284" t="e">
        <f>VLOOKUP(H4284,Sheet2!$A$1:$B$270,2,FALSE)</f>
        <v>#N/A</v>
      </c>
    </row>
    <row r="4285" spans="15:61">
      <c r="O4285" s="57"/>
      <c r="P4285" s="57"/>
      <c r="AP4285" s="57"/>
      <c r="BA4285" s="57"/>
      <c r="BF4285" s="6" t="e">
        <f t="shared" si="201"/>
        <v>#NUM!</v>
      </c>
      <c r="BG4285" t="e">
        <f t="shared" si="202"/>
        <v>#NUM!</v>
      </c>
      <c r="BH4285" t="e">
        <f t="shared" si="203"/>
        <v>#NUM!</v>
      </c>
      <c r="BI4285" t="e">
        <f>VLOOKUP(H4285,Sheet2!$A$1:$B$270,2,FALSE)</f>
        <v>#N/A</v>
      </c>
    </row>
    <row r="4286" spans="15:61">
      <c r="O4286" s="57"/>
      <c r="P4286" s="57"/>
      <c r="AO4286" s="57"/>
      <c r="BF4286" s="6" t="e">
        <f t="shared" si="201"/>
        <v>#NUM!</v>
      </c>
      <c r="BG4286" t="e">
        <f t="shared" si="202"/>
        <v>#NUM!</v>
      </c>
      <c r="BH4286" t="e">
        <f t="shared" si="203"/>
        <v>#NUM!</v>
      </c>
      <c r="BI4286" t="e">
        <f>VLOOKUP(H4286,Sheet2!$A$1:$B$270,2,FALSE)</f>
        <v>#N/A</v>
      </c>
    </row>
    <row r="4287" spans="15:61">
      <c r="O4287" s="57"/>
      <c r="P4287" s="57"/>
      <c r="AO4287" s="57"/>
      <c r="AP4287" s="57"/>
      <c r="BA4287" s="57"/>
      <c r="BF4287" s="6" t="e">
        <f t="shared" si="201"/>
        <v>#NUM!</v>
      </c>
      <c r="BG4287" t="e">
        <f t="shared" si="202"/>
        <v>#NUM!</v>
      </c>
      <c r="BH4287" t="e">
        <f t="shared" si="203"/>
        <v>#NUM!</v>
      </c>
      <c r="BI4287" t="e">
        <f>VLOOKUP(H4287,Sheet2!$A$1:$B$270,2,FALSE)</f>
        <v>#N/A</v>
      </c>
    </row>
    <row r="4288" spans="15:61">
      <c r="O4288" s="57"/>
      <c r="P4288" s="57"/>
      <c r="AP4288" s="57"/>
      <c r="BA4288" s="57"/>
      <c r="BF4288" s="6" t="e">
        <f t="shared" si="201"/>
        <v>#NUM!</v>
      </c>
      <c r="BG4288" t="e">
        <f t="shared" si="202"/>
        <v>#NUM!</v>
      </c>
      <c r="BH4288" t="e">
        <f t="shared" si="203"/>
        <v>#NUM!</v>
      </c>
      <c r="BI4288" t="e">
        <f>VLOOKUP(H4288,Sheet2!$A$1:$B$270,2,FALSE)</f>
        <v>#N/A</v>
      </c>
    </row>
    <row r="4289" spans="15:61">
      <c r="O4289" s="57"/>
      <c r="P4289" s="57"/>
      <c r="AO4289" s="57"/>
      <c r="AP4289" s="57"/>
      <c r="BA4289" s="57"/>
      <c r="BF4289" s="6" t="e">
        <f t="shared" si="201"/>
        <v>#NUM!</v>
      </c>
      <c r="BG4289" t="e">
        <f t="shared" si="202"/>
        <v>#NUM!</v>
      </c>
      <c r="BH4289" t="e">
        <f t="shared" si="203"/>
        <v>#NUM!</v>
      </c>
      <c r="BI4289" t="e">
        <f>VLOOKUP(H4289,Sheet2!$A$1:$B$270,2,FALSE)</f>
        <v>#N/A</v>
      </c>
    </row>
    <row r="4290" spans="15:61">
      <c r="O4290" s="57"/>
      <c r="P4290" s="57"/>
      <c r="BA4290" s="57"/>
      <c r="BF4290" s="6" t="e">
        <f t="shared" si="201"/>
        <v>#NUM!</v>
      </c>
      <c r="BG4290" t="e">
        <f t="shared" si="202"/>
        <v>#NUM!</v>
      </c>
      <c r="BH4290" t="e">
        <f t="shared" si="203"/>
        <v>#NUM!</v>
      </c>
      <c r="BI4290" t="e">
        <f>VLOOKUP(H4290,Sheet2!$A$1:$B$270,2,FALSE)</f>
        <v>#N/A</v>
      </c>
    </row>
    <row r="4291" spans="15:61">
      <c r="O4291" s="57"/>
      <c r="P4291" s="57"/>
      <c r="AP4291" s="57"/>
      <c r="BA4291" s="57"/>
      <c r="BF4291" s="6" t="e">
        <f t="shared" si="201"/>
        <v>#NUM!</v>
      </c>
      <c r="BG4291" t="e">
        <f t="shared" si="202"/>
        <v>#NUM!</v>
      </c>
      <c r="BH4291" t="e">
        <f t="shared" si="203"/>
        <v>#NUM!</v>
      </c>
      <c r="BI4291" t="e">
        <f>VLOOKUP(H4291,Sheet2!$A$1:$B$270,2,FALSE)</f>
        <v>#N/A</v>
      </c>
    </row>
    <row r="4292" spans="15:61">
      <c r="O4292" s="57"/>
      <c r="P4292" s="57"/>
      <c r="AP4292" s="57"/>
      <c r="BA4292" s="57"/>
      <c r="BF4292" s="6" t="e">
        <f t="shared" si="201"/>
        <v>#NUM!</v>
      </c>
      <c r="BG4292" t="e">
        <f t="shared" si="202"/>
        <v>#NUM!</v>
      </c>
      <c r="BH4292" t="e">
        <f t="shared" si="203"/>
        <v>#NUM!</v>
      </c>
      <c r="BI4292" t="e">
        <f>VLOOKUP(H4292,Sheet2!$A$1:$B$270,2,FALSE)</f>
        <v>#N/A</v>
      </c>
    </row>
    <row r="4293" spans="15:61">
      <c r="O4293" s="57"/>
      <c r="P4293" s="57"/>
      <c r="AP4293" s="57"/>
      <c r="BA4293" s="57"/>
      <c r="BF4293" s="6" t="e">
        <f t="shared" si="201"/>
        <v>#NUM!</v>
      </c>
      <c r="BG4293" t="e">
        <f t="shared" si="202"/>
        <v>#NUM!</v>
      </c>
      <c r="BH4293" t="e">
        <f t="shared" si="203"/>
        <v>#NUM!</v>
      </c>
      <c r="BI4293" t="e">
        <f>VLOOKUP(H4293,Sheet2!$A$1:$B$270,2,FALSE)</f>
        <v>#N/A</v>
      </c>
    </row>
    <row r="4294" spans="15:61">
      <c r="O4294" s="57"/>
      <c r="P4294" s="57"/>
      <c r="AP4294" s="57"/>
      <c r="BA4294" s="57"/>
      <c r="BF4294" s="6" t="e">
        <f t="shared" si="201"/>
        <v>#NUM!</v>
      </c>
      <c r="BG4294" t="e">
        <f t="shared" si="202"/>
        <v>#NUM!</v>
      </c>
      <c r="BH4294" t="e">
        <f t="shared" si="203"/>
        <v>#NUM!</v>
      </c>
      <c r="BI4294" t="e">
        <f>VLOOKUP(H4294,Sheet2!$A$1:$B$270,2,FALSE)</f>
        <v>#N/A</v>
      </c>
    </row>
    <row r="4295" spans="15:61">
      <c r="O4295" s="57"/>
      <c r="P4295" s="57"/>
      <c r="AP4295" s="57"/>
      <c r="BA4295" s="57"/>
      <c r="BF4295" s="6" t="e">
        <f t="shared" si="201"/>
        <v>#NUM!</v>
      </c>
      <c r="BG4295" t="e">
        <f t="shared" si="202"/>
        <v>#NUM!</v>
      </c>
      <c r="BH4295" t="e">
        <f t="shared" si="203"/>
        <v>#NUM!</v>
      </c>
      <c r="BI4295" t="e">
        <f>VLOOKUP(H4295,Sheet2!$A$1:$B$270,2,FALSE)</f>
        <v>#N/A</v>
      </c>
    </row>
    <row r="4296" spans="15:61">
      <c r="O4296" s="57"/>
      <c r="P4296" s="57"/>
      <c r="AO4296" s="57"/>
      <c r="AP4296" s="57"/>
      <c r="BA4296" s="57"/>
      <c r="BF4296" s="6" t="e">
        <f t="shared" si="201"/>
        <v>#NUM!</v>
      </c>
      <c r="BG4296" t="e">
        <f t="shared" si="202"/>
        <v>#NUM!</v>
      </c>
      <c r="BH4296" t="e">
        <f t="shared" si="203"/>
        <v>#NUM!</v>
      </c>
      <c r="BI4296" t="e">
        <f>VLOOKUP(H4296,Sheet2!$A$1:$B$270,2,FALSE)</f>
        <v>#N/A</v>
      </c>
    </row>
    <row r="4297" spans="15:61">
      <c r="O4297" s="57"/>
      <c r="P4297" s="57"/>
      <c r="AP4297" s="57"/>
      <c r="BA4297" s="57"/>
      <c r="BF4297" s="6" t="e">
        <f t="shared" si="201"/>
        <v>#NUM!</v>
      </c>
      <c r="BG4297" t="e">
        <f t="shared" si="202"/>
        <v>#NUM!</v>
      </c>
      <c r="BH4297" t="e">
        <f t="shared" si="203"/>
        <v>#NUM!</v>
      </c>
      <c r="BI4297" t="e">
        <f>VLOOKUP(H4297,Sheet2!$A$1:$B$270,2,FALSE)</f>
        <v>#N/A</v>
      </c>
    </row>
    <row r="4298" spans="15:61">
      <c r="O4298" s="57"/>
      <c r="P4298" s="57"/>
      <c r="BF4298" s="6" t="e">
        <f t="shared" si="201"/>
        <v>#NUM!</v>
      </c>
      <c r="BG4298" t="e">
        <f t="shared" si="202"/>
        <v>#NUM!</v>
      </c>
      <c r="BH4298" t="e">
        <f t="shared" si="203"/>
        <v>#NUM!</v>
      </c>
      <c r="BI4298" t="e">
        <f>VLOOKUP(H4298,Sheet2!$A$1:$B$270,2,FALSE)</f>
        <v>#N/A</v>
      </c>
    </row>
    <row r="4299" spans="15:61">
      <c r="O4299" s="57"/>
      <c r="P4299" s="57"/>
      <c r="BA4299" s="57"/>
      <c r="BF4299" s="6" t="e">
        <f t="shared" si="201"/>
        <v>#NUM!</v>
      </c>
      <c r="BG4299" t="e">
        <f t="shared" si="202"/>
        <v>#NUM!</v>
      </c>
      <c r="BH4299" t="e">
        <f t="shared" si="203"/>
        <v>#NUM!</v>
      </c>
      <c r="BI4299" t="e">
        <f>VLOOKUP(H4299,Sheet2!$A$1:$B$270,2,FALSE)</f>
        <v>#N/A</v>
      </c>
    </row>
    <row r="4300" spans="15:61">
      <c r="O4300" s="57"/>
      <c r="P4300" s="57"/>
      <c r="AP4300" s="57"/>
      <c r="BA4300" s="57"/>
      <c r="BF4300" s="6" t="e">
        <f t="shared" si="201"/>
        <v>#NUM!</v>
      </c>
      <c r="BG4300" t="e">
        <f t="shared" si="202"/>
        <v>#NUM!</v>
      </c>
      <c r="BH4300" t="e">
        <f t="shared" si="203"/>
        <v>#NUM!</v>
      </c>
      <c r="BI4300" t="e">
        <f>VLOOKUP(H4300,Sheet2!$A$1:$B$270,2,FALSE)</f>
        <v>#N/A</v>
      </c>
    </row>
    <row r="4301" spans="15:61">
      <c r="O4301" s="57"/>
      <c r="P4301" s="57"/>
      <c r="AP4301" s="57"/>
      <c r="BA4301" s="57"/>
      <c r="BF4301" s="6" t="e">
        <f t="shared" si="201"/>
        <v>#NUM!</v>
      </c>
      <c r="BG4301" t="e">
        <f t="shared" si="202"/>
        <v>#NUM!</v>
      </c>
      <c r="BH4301" t="e">
        <f t="shared" si="203"/>
        <v>#NUM!</v>
      </c>
      <c r="BI4301" t="e">
        <f>VLOOKUP(H4301,Sheet2!$A$1:$B$270,2,FALSE)</f>
        <v>#N/A</v>
      </c>
    </row>
    <row r="4302" spans="15:61">
      <c r="O4302" s="57"/>
      <c r="P4302" s="57"/>
      <c r="AO4302" s="57"/>
      <c r="BA4302" s="57"/>
      <c r="BF4302" s="6" t="e">
        <f t="shared" si="201"/>
        <v>#NUM!</v>
      </c>
      <c r="BG4302" t="e">
        <f t="shared" si="202"/>
        <v>#NUM!</v>
      </c>
      <c r="BH4302" t="e">
        <f t="shared" si="203"/>
        <v>#NUM!</v>
      </c>
      <c r="BI4302" t="e">
        <f>VLOOKUP(H4302,Sheet2!$A$1:$B$270,2,FALSE)</f>
        <v>#N/A</v>
      </c>
    </row>
    <row r="4303" spans="15:61">
      <c r="O4303" s="57"/>
      <c r="P4303" s="57"/>
      <c r="AO4303" s="57"/>
      <c r="AP4303" s="57"/>
      <c r="BA4303" s="57"/>
      <c r="BF4303" s="6" t="e">
        <f t="shared" si="201"/>
        <v>#NUM!</v>
      </c>
      <c r="BG4303" t="e">
        <f t="shared" si="202"/>
        <v>#NUM!</v>
      </c>
      <c r="BH4303" t="e">
        <f t="shared" si="203"/>
        <v>#NUM!</v>
      </c>
      <c r="BI4303" t="e">
        <f>VLOOKUP(H4303,Sheet2!$A$1:$B$270,2,FALSE)</f>
        <v>#N/A</v>
      </c>
    </row>
    <row r="4304" spans="15:61">
      <c r="O4304" s="57"/>
      <c r="P4304" s="57"/>
      <c r="AP4304" s="57"/>
      <c r="BA4304" s="57"/>
      <c r="BF4304" s="6" t="e">
        <f t="shared" si="201"/>
        <v>#NUM!</v>
      </c>
      <c r="BG4304" t="e">
        <f t="shared" si="202"/>
        <v>#NUM!</v>
      </c>
      <c r="BH4304" t="e">
        <f t="shared" si="203"/>
        <v>#NUM!</v>
      </c>
      <c r="BI4304" t="e">
        <f>VLOOKUP(H4304,Sheet2!$A$1:$B$270,2,FALSE)</f>
        <v>#N/A</v>
      </c>
    </row>
    <row r="4305" spans="15:61">
      <c r="O4305" s="57"/>
      <c r="P4305" s="57"/>
      <c r="AP4305" s="57"/>
      <c r="BA4305" s="57"/>
      <c r="BF4305" s="6" t="e">
        <f t="shared" si="201"/>
        <v>#NUM!</v>
      </c>
      <c r="BG4305" t="e">
        <f t="shared" si="202"/>
        <v>#NUM!</v>
      </c>
      <c r="BH4305" t="e">
        <f t="shared" si="203"/>
        <v>#NUM!</v>
      </c>
      <c r="BI4305" t="e">
        <f>VLOOKUP(H4305,Sheet2!$A$1:$B$270,2,FALSE)</f>
        <v>#N/A</v>
      </c>
    </row>
    <row r="4306" spans="15:61">
      <c r="O4306" s="57"/>
      <c r="P4306" s="57"/>
      <c r="AO4306" s="57"/>
      <c r="AP4306" s="57"/>
      <c r="BA4306" s="57"/>
      <c r="BF4306" s="6" t="e">
        <f t="shared" si="201"/>
        <v>#NUM!</v>
      </c>
      <c r="BG4306" t="e">
        <f t="shared" si="202"/>
        <v>#NUM!</v>
      </c>
      <c r="BH4306" t="e">
        <f t="shared" si="203"/>
        <v>#NUM!</v>
      </c>
      <c r="BI4306" t="e">
        <f>VLOOKUP(H4306,Sheet2!$A$1:$B$270,2,FALSE)</f>
        <v>#N/A</v>
      </c>
    </row>
    <row r="4307" spans="15:61">
      <c r="O4307" s="57"/>
      <c r="P4307" s="57"/>
      <c r="AP4307" s="57"/>
      <c r="BA4307" s="57"/>
      <c r="BF4307" s="6" t="e">
        <f t="shared" si="201"/>
        <v>#NUM!</v>
      </c>
      <c r="BG4307" t="e">
        <f t="shared" si="202"/>
        <v>#NUM!</v>
      </c>
      <c r="BH4307" t="e">
        <f t="shared" si="203"/>
        <v>#NUM!</v>
      </c>
      <c r="BI4307" t="e">
        <f>VLOOKUP(H4307,Sheet2!$A$1:$B$270,2,FALSE)</f>
        <v>#N/A</v>
      </c>
    </row>
    <row r="4308" spans="15:61">
      <c r="O4308" s="57"/>
      <c r="P4308" s="57"/>
      <c r="BA4308" s="57"/>
      <c r="BF4308" s="6" t="e">
        <f t="shared" si="201"/>
        <v>#NUM!</v>
      </c>
      <c r="BG4308" t="e">
        <f t="shared" si="202"/>
        <v>#NUM!</v>
      </c>
      <c r="BH4308" t="e">
        <f t="shared" si="203"/>
        <v>#NUM!</v>
      </c>
      <c r="BI4308" t="e">
        <f>VLOOKUP(H4308,Sheet2!$A$1:$B$270,2,FALSE)</f>
        <v>#N/A</v>
      </c>
    </row>
    <row r="4309" spans="15:61">
      <c r="O4309" s="57"/>
      <c r="P4309" s="57"/>
      <c r="AO4309" s="57"/>
      <c r="AP4309" s="57"/>
      <c r="BA4309" s="57"/>
      <c r="BF4309" s="6" t="e">
        <f t="shared" si="201"/>
        <v>#NUM!</v>
      </c>
      <c r="BG4309" t="e">
        <f t="shared" si="202"/>
        <v>#NUM!</v>
      </c>
      <c r="BH4309" t="e">
        <f t="shared" si="203"/>
        <v>#NUM!</v>
      </c>
      <c r="BI4309" t="e">
        <f>VLOOKUP(H4309,Sheet2!$A$1:$B$270,2,FALSE)</f>
        <v>#N/A</v>
      </c>
    </row>
    <row r="4310" spans="15:61">
      <c r="O4310" s="57"/>
      <c r="P4310" s="57"/>
      <c r="AP4310" s="57"/>
      <c r="BA4310" s="57"/>
      <c r="BF4310" s="6" t="e">
        <f t="shared" si="201"/>
        <v>#NUM!</v>
      </c>
      <c r="BG4310" t="e">
        <f t="shared" si="202"/>
        <v>#NUM!</v>
      </c>
      <c r="BH4310" t="e">
        <f t="shared" si="203"/>
        <v>#NUM!</v>
      </c>
      <c r="BI4310" t="e">
        <f>VLOOKUP(H4310,Sheet2!$A$1:$B$270,2,FALSE)</f>
        <v>#N/A</v>
      </c>
    </row>
    <row r="4311" spans="15:61">
      <c r="O4311" s="57"/>
      <c r="P4311" s="57"/>
      <c r="AO4311" s="57"/>
      <c r="AP4311" s="57"/>
      <c r="BA4311" s="57"/>
      <c r="BF4311" s="6" t="e">
        <f t="shared" si="201"/>
        <v>#NUM!</v>
      </c>
      <c r="BG4311" t="e">
        <f t="shared" si="202"/>
        <v>#NUM!</v>
      </c>
      <c r="BH4311" t="e">
        <f t="shared" si="203"/>
        <v>#NUM!</v>
      </c>
      <c r="BI4311" t="e">
        <f>VLOOKUP(H4311,Sheet2!$A$1:$B$270,2,FALSE)</f>
        <v>#N/A</v>
      </c>
    </row>
    <row r="4312" spans="15:61">
      <c r="O4312" s="57"/>
      <c r="P4312" s="57"/>
      <c r="AP4312" s="57"/>
      <c r="BA4312" s="57"/>
      <c r="BF4312" s="6" t="e">
        <f t="shared" si="201"/>
        <v>#NUM!</v>
      </c>
      <c r="BG4312" t="e">
        <f t="shared" si="202"/>
        <v>#NUM!</v>
      </c>
      <c r="BH4312" t="e">
        <f t="shared" si="203"/>
        <v>#NUM!</v>
      </c>
      <c r="BI4312" t="e">
        <f>VLOOKUP(H4312,Sheet2!$A$1:$B$270,2,FALSE)</f>
        <v>#N/A</v>
      </c>
    </row>
    <row r="4313" spans="15:61">
      <c r="O4313" s="57"/>
      <c r="P4313" s="57"/>
      <c r="AO4313" s="57"/>
      <c r="AP4313" s="57"/>
      <c r="BA4313" s="57"/>
      <c r="BF4313" s="6" t="e">
        <f t="shared" si="201"/>
        <v>#NUM!</v>
      </c>
      <c r="BG4313" t="e">
        <f t="shared" si="202"/>
        <v>#NUM!</v>
      </c>
      <c r="BH4313" t="e">
        <f t="shared" si="203"/>
        <v>#NUM!</v>
      </c>
      <c r="BI4313" t="e">
        <f>VLOOKUP(H4313,Sheet2!$A$1:$B$270,2,FALSE)</f>
        <v>#N/A</v>
      </c>
    </row>
    <row r="4314" spans="15:61">
      <c r="O4314" s="57"/>
      <c r="P4314" s="57"/>
      <c r="AO4314" s="57"/>
      <c r="AP4314" s="57"/>
      <c r="BA4314" s="57"/>
      <c r="BF4314" s="6" t="e">
        <f t="shared" si="201"/>
        <v>#NUM!</v>
      </c>
      <c r="BG4314" t="e">
        <f t="shared" si="202"/>
        <v>#NUM!</v>
      </c>
      <c r="BH4314" t="e">
        <f t="shared" si="203"/>
        <v>#NUM!</v>
      </c>
      <c r="BI4314" t="e">
        <f>VLOOKUP(H4314,Sheet2!$A$1:$B$270,2,FALSE)</f>
        <v>#N/A</v>
      </c>
    </row>
    <row r="4315" spans="15:61">
      <c r="O4315" s="57"/>
      <c r="P4315" s="57"/>
      <c r="AO4315" s="57"/>
      <c r="BA4315" s="57"/>
      <c r="BF4315" s="6" t="e">
        <f t="shared" si="201"/>
        <v>#NUM!</v>
      </c>
      <c r="BG4315" t="e">
        <f t="shared" si="202"/>
        <v>#NUM!</v>
      </c>
      <c r="BH4315" t="e">
        <f t="shared" si="203"/>
        <v>#NUM!</v>
      </c>
      <c r="BI4315" t="e">
        <f>VLOOKUP(H4315,Sheet2!$A$1:$B$270,2,FALSE)</f>
        <v>#N/A</v>
      </c>
    </row>
    <row r="4316" spans="15:61">
      <c r="O4316" s="57"/>
      <c r="P4316" s="57"/>
      <c r="AP4316" s="57"/>
      <c r="BA4316" s="57"/>
      <c r="BF4316" s="6" t="e">
        <f t="shared" si="201"/>
        <v>#NUM!</v>
      </c>
      <c r="BG4316" t="e">
        <f t="shared" si="202"/>
        <v>#NUM!</v>
      </c>
      <c r="BH4316" t="e">
        <f t="shared" si="203"/>
        <v>#NUM!</v>
      </c>
      <c r="BI4316" t="e">
        <f>VLOOKUP(H4316,Sheet2!$A$1:$B$270,2,FALSE)</f>
        <v>#N/A</v>
      </c>
    </row>
    <row r="4317" spans="15:61">
      <c r="O4317" s="57"/>
      <c r="P4317" s="57"/>
      <c r="BA4317" s="57"/>
      <c r="BF4317" s="6" t="e">
        <f t="shared" si="201"/>
        <v>#NUM!</v>
      </c>
      <c r="BG4317" t="e">
        <f t="shared" si="202"/>
        <v>#NUM!</v>
      </c>
      <c r="BH4317" t="e">
        <f t="shared" si="203"/>
        <v>#NUM!</v>
      </c>
      <c r="BI4317" t="e">
        <f>VLOOKUP(H4317,Sheet2!$A$1:$B$270,2,FALSE)</f>
        <v>#N/A</v>
      </c>
    </row>
    <row r="4318" spans="15:61">
      <c r="O4318" s="57"/>
      <c r="P4318" s="57"/>
      <c r="BA4318" s="57"/>
      <c r="BF4318" s="6" t="e">
        <f t="shared" si="201"/>
        <v>#NUM!</v>
      </c>
      <c r="BG4318" t="e">
        <f t="shared" si="202"/>
        <v>#NUM!</v>
      </c>
      <c r="BH4318" t="e">
        <f t="shared" si="203"/>
        <v>#NUM!</v>
      </c>
      <c r="BI4318" t="e">
        <f>VLOOKUP(H4318,Sheet2!$A$1:$B$270,2,FALSE)</f>
        <v>#N/A</v>
      </c>
    </row>
    <row r="4319" spans="15:61">
      <c r="O4319" s="57"/>
      <c r="P4319" s="57"/>
      <c r="AP4319" s="57"/>
      <c r="BA4319" s="57"/>
      <c r="BF4319" s="6" t="e">
        <f t="shared" si="201"/>
        <v>#NUM!</v>
      </c>
      <c r="BG4319" t="e">
        <f t="shared" si="202"/>
        <v>#NUM!</v>
      </c>
      <c r="BH4319" t="e">
        <f t="shared" si="203"/>
        <v>#NUM!</v>
      </c>
      <c r="BI4319" t="e">
        <f>VLOOKUP(H4319,Sheet2!$A$1:$B$270,2,FALSE)</f>
        <v>#N/A</v>
      </c>
    </row>
    <row r="4320" spans="15:61">
      <c r="O4320" s="57"/>
      <c r="P4320" s="57"/>
      <c r="AO4320" s="57"/>
      <c r="AP4320" s="57"/>
      <c r="BA4320" s="57"/>
      <c r="BF4320" s="6" t="e">
        <f t="shared" si="201"/>
        <v>#NUM!</v>
      </c>
      <c r="BG4320" t="e">
        <f t="shared" si="202"/>
        <v>#NUM!</v>
      </c>
      <c r="BH4320" t="e">
        <f t="shared" si="203"/>
        <v>#NUM!</v>
      </c>
      <c r="BI4320" t="e">
        <f>VLOOKUP(H4320,Sheet2!$A$1:$B$270,2,FALSE)</f>
        <v>#N/A</v>
      </c>
    </row>
    <row r="4321" spans="15:61">
      <c r="O4321" s="57"/>
      <c r="P4321" s="57"/>
      <c r="AP4321" s="57"/>
      <c r="BA4321" s="57"/>
      <c r="BF4321" s="6" t="e">
        <f t="shared" si="201"/>
        <v>#NUM!</v>
      </c>
      <c r="BG4321" t="e">
        <f t="shared" si="202"/>
        <v>#NUM!</v>
      </c>
      <c r="BH4321" t="e">
        <f t="shared" si="203"/>
        <v>#NUM!</v>
      </c>
      <c r="BI4321" t="e">
        <f>VLOOKUP(H4321,Sheet2!$A$1:$B$270,2,FALSE)</f>
        <v>#N/A</v>
      </c>
    </row>
    <row r="4322" spans="15:61">
      <c r="O4322" s="57"/>
      <c r="P4322" s="57"/>
      <c r="AP4322" s="57"/>
      <c r="BA4322" s="57"/>
      <c r="BF4322" s="6" t="e">
        <f t="shared" si="201"/>
        <v>#NUM!</v>
      </c>
      <c r="BG4322" t="e">
        <f t="shared" si="202"/>
        <v>#NUM!</v>
      </c>
      <c r="BH4322" t="e">
        <f t="shared" si="203"/>
        <v>#NUM!</v>
      </c>
      <c r="BI4322" t="e">
        <f>VLOOKUP(H4322,Sheet2!$A$1:$B$270,2,FALSE)</f>
        <v>#N/A</v>
      </c>
    </row>
    <row r="4323" spans="15:61">
      <c r="O4323" s="57"/>
      <c r="P4323" s="57"/>
      <c r="AP4323" s="57"/>
      <c r="BA4323" s="57"/>
      <c r="BF4323" s="6" t="e">
        <f t="shared" si="201"/>
        <v>#NUM!</v>
      </c>
      <c r="BG4323" t="e">
        <f t="shared" si="202"/>
        <v>#NUM!</v>
      </c>
      <c r="BH4323" t="e">
        <f t="shared" si="203"/>
        <v>#NUM!</v>
      </c>
      <c r="BI4323" t="e">
        <f>VLOOKUP(H4323,Sheet2!$A$1:$B$270,2,FALSE)</f>
        <v>#N/A</v>
      </c>
    </row>
    <row r="4324" spans="15:61">
      <c r="O4324" s="57"/>
      <c r="P4324" s="57"/>
      <c r="AP4324" s="57"/>
      <c r="BA4324" s="57"/>
      <c r="BF4324" s="6" t="e">
        <f t="shared" si="201"/>
        <v>#NUM!</v>
      </c>
      <c r="BG4324" t="e">
        <f t="shared" si="202"/>
        <v>#NUM!</v>
      </c>
      <c r="BH4324" t="e">
        <f t="shared" si="203"/>
        <v>#NUM!</v>
      </c>
      <c r="BI4324" t="e">
        <f>VLOOKUP(H4324,Sheet2!$A$1:$B$270,2,FALSE)</f>
        <v>#N/A</v>
      </c>
    </row>
    <row r="4325" spans="15:61">
      <c r="O4325" s="57"/>
      <c r="P4325" s="57"/>
      <c r="AP4325" s="57"/>
      <c r="BA4325" s="57"/>
      <c r="BF4325" s="6" t="e">
        <f t="shared" si="201"/>
        <v>#NUM!</v>
      </c>
      <c r="BG4325" t="e">
        <f t="shared" si="202"/>
        <v>#NUM!</v>
      </c>
      <c r="BH4325" t="e">
        <f t="shared" si="203"/>
        <v>#NUM!</v>
      </c>
      <c r="BI4325" t="e">
        <f>VLOOKUP(H4325,Sheet2!$A$1:$B$270,2,FALSE)</f>
        <v>#N/A</v>
      </c>
    </row>
    <row r="4326" spans="15:61">
      <c r="O4326" s="57"/>
      <c r="P4326" s="57"/>
      <c r="AP4326" s="57"/>
      <c r="BA4326" s="57"/>
      <c r="BF4326" s="6" t="e">
        <f t="shared" si="201"/>
        <v>#NUM!</v>
      </c>
      <c r="BG4326" t="e">
        <f t="shared" si="202"/>
        <v>#NUM!</v>
      </c>
      <c r="BH4326" t="e">
        <f t="shared" si="203"/>
        <v>#NUM!</v>
      </c>
      <c r="BI4326" t="e">
        <f>VLOOKUP(H4326,Sheet2!$A$1:$B$270,2,FALSE)</f>
        <v>#N/A</v>
      </c>
    </row>
    <row r="4327" spans="15:61">
      <c r="O4327" s="57"/>
      <c r="P4327" s="57"/>
      <c r="BA4327" s="57"/>
      <c r="BF4327" s="6" t="e">
        <f t="shared" si="201"/>
        <v>#NUM!</v>
      </c>
      <c r="BG4327" t="e">
        <f t="shared" si="202"/>
        <v>#NUM!</v>
      </c>
      <c r="BH4327" t="e">
        <f t="shared" si="203"/>
        <v>#NUM!</v>
      </c>
      <c r="BI4327" t="e">
        <f>VLOOKUP(H4327,Sheet2!$A$1:$B$270,2,FALSE)</f>
        <v>#N/A</v>
      </c>
    </row>
    <row r="4328" spans="15:61">
      <c r="O4328" s="57"/>
      <c r="P4328" s="57"/>
      <c r="AO4328" s="57"/>
      <c r="AP4328" s="57"/>
      <c r="BA4328" s="57"/>
      <c r="BF4328" s="6" t="e">
        <f t="shared" si="201"/>
        <v>#NUM!</v>
      </c>
      <c r="BG4328" t="e">
        <f t="shared" si="202"/>
        <v>#NUM!</v>
      </c>
      <c r="BH4328" t="e">
        <f t="shared" si="203"/>
        <v>#NUM!</v>
      </c>
      <c r="BI4328" t="e">
        <f>VLOOKUP(H4328,Sheet2!$A$1:$B$270,2,FALSE)</f>
        <v>#N/A</v>
      </c>
    </row>
    <row r="4329" spans="15:61">
      <c r="O4329" s="57"/>
      <c r="P4329" s="57"/>
      <c r="AO4329" s="57"/>
      <c r="AP4329" s="57"/>
      <c r="BA4329" s="57"/>
      <c r="BF4329" s="6" t="e">
        <f t="shared" si="201"/>
        <v>#NUM!</v>
      </c>
      <c r="BG4329" t="e">
        <f t="shared" si="202"/>
        <v>#NUM!</v>
      </c>
      <c r="BH4329" t="e">
        <f t="shared" si="203"/>
        <v>#NUM!</v>
      </c>
      <c r="BI4329" t="e">
        <f>VLOOKUP(H4329,Sheet2!$A$1:$B$270,2,FALSE)</f>
        <v>#N/A</v>
      </c>
    </row>
    <row r="4330" spans="15:61">
      <c r="O4330" s="57"/>
      <c r="P4330" s="57"/>
      <c r="AO4330" s="57"/>
      <c r="BF4330" s="6" t="e">
        <f t="shared" ref="BF4330:BF4393" si="204">DATE(BC4330,BD4330,BE4330)</f>
        <v>#NUM!</v>
      </c>
      <c r="BG4330" t="e">
        <f t="shared" ref="BG4330:BG4393" si="205">BF4330-BA4330</f>
        <v>#NUM!</v>
      </c>
      <c r="BH4330" t="e">
        <f t="shared" ref="BH4330:BH4393" si="206">IF(BG4330=1,"COMPLY",IF(BG4330&lt;1,"COMPLY","NOT COMPLY"))</f>
        <v>#NUM!</v>
      </c>
      <c r="BI4330" t="e">
        <f>VLOOKUP(H4330,Sheet2!$A$1:$B$270,2,FALSE)</f>
        <v>#N/A</v>
      </c>
    </row>
    <row r="4331" spans="15:61">
      <c r="O4331" s="57"/>
      <c r="P4331" s="57"/>
      <c r="BA4331" s="57"/>
      <c r="BF4331" s="6" t="e">
        <f t="shared" si="204"/>
        <v>#NUM!</v>
      </c>
      <c r="BG4331" t="e">
        <f t="shared" si="205"/>
        <v>#NUM!</v>
      </c>
      <c r="BH4331" t="e">
        <f t="shared" si="206"/>
        <v>#NUM!</v>
      </c>
      <c r="BI4331" t="e">
        <f>VLOOKUP(H4331,Sheet2!$A$1:$B$270,2,FALSE)</f>
        <v>#N/A</v>
      </c>
    </row>
    <row r="4332" spans="15:61">
      <c r="O4332" s="57"/>
      <c r="P4332" s="57"/>
      <c r="AP4332" s="57"/>
      <c r="BA4332" s="57"/>
      <c r="BF4332" s="6" t="e">
        <f t="shared" si="204"/>
        <v>#NUM!</v>
      </c>
      <c r="BG4332" t="e">
        <f t="shared" si="205"/>
        <v>#NUM!</v>
      </c>
      <c r="BH4332" t="e">
        <f t="shared" si="206"/>
        <v>#NUM!</v>
      </c>
      <c r="BI4332" t="e">
        <f>VLOOKUP(H4332,Sheet2!$A$1:$B$270,2,FALSE)</f>
        <v>#N/A</v>
      </c>
    </row>
    <row r="4333" spans="15:61">
      <c r="O4333" s="57"/>
      <c r="P4333" s="57"/>
      <c r="BA4333" s="57"/>
      <c r="BF4333" s="6" t="e">
        <f t="shared" si="204"/>
        <v>#NUM!</v>
      </c>
      <c r="BG4333" t="e">
        <f t="shared" si="205"/>
        <v>#NUM!</v>
      </c>
      <c r="BH4333" t="e">
        <f t="shared" si="206"/>
        <v>#NUM!</v>
      </c>
      <c r="BI4333" t="e">
        <f>VLOOKUP(H4333,Sheet2!$A$1:$B$270,2,FALSE)</f>
        <v>#N/A</v>
      </c>
    </row>
    <row r="4334" spans="15:61">
      <c r="O4334" s="57"/>
      <c r="P4334" s="57"/>
      <c r="AP4334" s="57"/>
      <c r="BA4334" s="57"/>
      <c r="BF4334" s="6" t="e">
        <f t="shared" si="204"/>
        <v>#NUM!</v>
      </c>
      <c r="BG4334" t="e">
        <f t="shared" si="205"/>
        <v>#NUM!</v>
      </c>
      <c r="BH4334" t="e">
        <f t="shared" si="206"/>
        <v>#NUM!</v>
      </c>
      <c r="BI4334" t="e">
        <f>VLOOKUP(H4334,Sheet2!$A$1:$B$270,2,FALSE)</f>
        <v>#N/A</v>
      </c>
    </row>
    <row r="4335" spans="15:61">
      <c r="O4335" s="57"/>
      <c r="P4335" s="57"/>
      <c r="AO4335" s="57"/>
      <c r="AP4335" s="57"/>
      <c r="BA4335" s="57"/>
      <c r="BF4335" s="6" t="e">
        <f t="shared" si="204"/>
        <v>#NUM!</v>
      </c>
      <c r="BG4335" t="e">
        <f t="shared" si="205"/>
        <v>#NUM!</v>
      </c>
      <c r="BH4335" t="e">
        <f t="shared" si="206"/>
        <v>#NUM!</v>
      </c>
      <c r="BI4335" t="e">
        <f>VLOOKUP(H4335,Sheet2!$A$1:$B$270,2,FALSE)</f>
        <v>#N/A</v>
      </c>
    </row>
    <row r="4336" spans="15:61">
      <c r="O4336" s="57"/>
      <c r="P4336" s="57"/>
      <c r="AP4336" s="57"/>
      <c r="BA4336" s="57"/>
      <c r="BF4336" s="6" t="e">
        <f t="shared" si="204"/>
        <v>#NUM!</v>
      </c>
      <c r="BG4336" t="e">
        <f t="shared" si="205"/>
        <v>#NUM!</v>
      </c>
      <c r="BH4336" t="e">
        <f t="shared" si="206"/>
        <v>#NUM!</v>
      </c>
      <c r="BI4336" t="e">
        <f>VLOOKUP(H4336,Sheet2!$A$1:$B$270,2,FALSE)</f>
        <v>#N/A</v>
      </c>
    </row>
    <row r="4337" spans="15:61">
      <c r="O4337" s="57"/>
      <c r="P4337" s="57"/>
      <c r="AP4337" s="57"/>
      <c r="BA4337" s="57"/>
      <c r="BF4337" s="6" t="e">
        <f t="shared" si="204"/>
        <v>#NUM!</v>
      </c>
      <c r="BG4337" t="e">
        <f t="shared" si="205"/>
        <v>#NUM!</v>
      </c>
      <c r="BH4337" t="e">
        <f t="shared" si="206"/>
        <v>#NUM!</v>
      </c>
      <c r="BI4337" t="e">
        <f>VLOOKUP(H4337,Sheet2!$A$1:$B$270,2,FALSE)</f>
        <v>#N/A</v>
      </c>
    </row>
    <row r="4338" spans="15:61">
      <c r="O4338" s="57"/>
      <c r="P4338" s="57"/>
      <c r="AO4338" s="57"/>
      <c r="BA4338" s="57"/>
      <c r="BF4338" s="6" t="e">
        <f t="shared" si="204"/>
        <v>#NUM!</v>
      </c>
      <c r="BG4338" t="e">
        <f t="shared" si="205"/>
        <v>#NUM!</v>
      </c>
      <c r="BH4338" t="e">
        <f t="shared" si="206"/>
        <v>#NUM!</v>
      </c>
      <c r="BI4338" t="e">
        <f>VLOOKUP(H4338,Sheet2!$A$1:$B$270,2,FALSE)</f>
        <v>#N/A</v>
      </c>
    </row>
    <row r="4339" spans="15:61">
      <c r="O4339" s="57"/>
      <c r="P4339" s="57"/>
      <c r="AP4339" s="57"/>
      <c r="BA4339" s="57"/>
      <c r="BF4339" s="6" t="e">
        <f t="shared" si="204"/>
        <v>#NUM!</v>
      </c>
      <c r="BG4339" t="e">
        <f t="shared" si="205"/>
        <v>#NUM!</v>
      </c>
      <c r="BH4339" t="e">
        <f t="shared" si="206"/>
        <v>#NUM!</v>
      </c>
      <c r="BI4339" t="e">
        <f>VLOOKUP(H4339,Sheet2!$A$1:$B$270,2,FALSE)</f>
        <v>#N/A</v>
      </c>
    </row>
    <row r="4340" spans="15:61">
      <c r="O4340" s="57"/>
      <c r="P4340" s="57"/>
      <c r="BA4340" s="57"/>
      <c r="BF4340" s="6" t="e">
        <f t="shared" si="204"/>
        <v>#NUM!</v>
      </c>
      <c r="BG4340" t="e">
        <f t="shared" si="205"/>
        <v>#NUM!</v>
      </c>
      <c r="BH4340" t="e">
        <f t="shared" si="206"/>
        <v>#NUM!</v>
      </c>
      <c r="BI4340" t="e">
        <f>VLOOKUP(H4340,Sheet2!$A$1:$B$270,2,FALSE)</f>
        <v>#N/A</v>
      </c>
    </row>
    <row r="4341" spans="15:61">
      <c r="O4341" s="57"/>
      <c r="P4341" s="57"/>
      <c r="BA4341" s="57"/>
      <c r="BF4341" s="6" t="e">
        <f t="shared" si="204"/>
        <v>#NUM!</v>
      </c>
      <c r="BG4341" t="e">
        <f t="shared" si="205"/>
        <v>#NUM!</v>
      </c>
      <c r="BH4341" t="e">
        <f t="shared" si="206"/>
        <v>#NUM!</v>
      </c>
      <c r="BI4341" t="e">
        <f>VLOOKUP(H4341,Sheet2!$A$1:$B$270,2,FALSE)</f>
        <v>#N/A</v>
      </c>
    </row>
    <row r="4342" spans="15:61">
      <c r="O4342" s="57"/>
      <c r="P4342" s="57"/>
      <c r="BF4342" s="6" t="e">
        <f t="shared" si="204"/>
        <v>#NUM!</v>
      </c>
      <c r="BG4342" t="e">
        <f t="shared" si="205"/>
        <v>#NUM!</v>
      </c>
      <c r="BH4342" t="e">
        <f t="shared" si="206"/>
        <v>#NUM!</v>
      </c>
      <c r="BI4342" t="e">
        <f>VLOOKUP(H4342,Sheet2!$A$1:$B$270,2,FALSE)</f>
        <v>#N/A</v>
      </c>
    </row>
    <row r="4343" spans="15:61">
      <c r="O4343" s="57"/>
      <c r="P4343" s="57"/>
      <c r="AO4343" s="57"/>
      <c r="AP4343" s="57"/>
      <c r="BA4343" s="57"/>
      <c r="BF4343" s="6" t="e">
        <f t="shared" si="204"/>
        <v>#NUM!</v>
      </c>
      <c r="BG4343" t="e">
        <f t="shared" si="205"/>
        <v>#NUM!</v>
      </c>
      <c r="BH4343" t="e">
        <f t="shared" si="206"/>
        <v>#NUM!</v>
      </c>
      <c r="BI4343" t="e">
        <f>VLOOKUP(H4343,Sheet2!$A$1:$B$270,2,FALSE)</f>
        <v>#N/A</v>
      </c>
    </row>
    <row r="4344" spans="15:61">
      <c r="O4344" s="57"/>
      <c r="P4344" s="57"/>
      <c r="AP4344" s="57"/>
      <c r="BA4344" s="57"/>
      <c r="BF4344" s="6" t="e">
        <f t="shared" si="204"/>
        <v>#NUM!</v>
      </c>
      <c r="BG4344" t="e">
        <f t="shared" si="205"/>
        <v>#NUM!</v>
      </c>
      <c r="BH4344" t="e">
        <f t="shared" si="206"/>
        <v>#NUM!</v>
      </c>
      <c r="BI4344" t="e">
        <f>VLOOKUP(H4344,Sheet2!$A$1:$B$270,2,FALSE)</f>
        <v>#N/A</v>
      </c>
    </row>
    <row r="4345" spans="15:61">
      <c r="O4345" s="57"/>
      <c r="P4345" s="57"/>
      <c r="AP4345" s="57"/>
      <c r="BA4345" s="57"/>
      <c r="BF4345" s="6" t="e">
        <f t="shared" si="204"/>
        <v>#NUM!</v>
      </c>
      <c r="BG4345" t="e">
        <f t="shared" si="205"/>
        <v>#NUM!</v>
      </c>
      <c r="BH4345" t="e">
        <f t="shared" si="206"/>
        <v>#NUM!</v>
      </c>
      <c r="BI4345" t="e">
        <f>VLOOKUP(H4345,Sheet2!$A$1:$B$270,2,FALSE)</f>
        <v>#N/A</v>
      </c>
    </row>
    <row r="4346" spans="15:61">
      <c r="O4346" s="57"/>
      <c r="P4346" s="57"/>
      <c r="AP4346" s="57"/>
      <c r="BA4346" s="57"/>
      <c r="BF4346" s="6" t="e">
        <f t="shared" si="204"/>
        <v>#NUM!</v>
      </c>
      <c r="BG4346" t="e">
        <f t="shared" si="205"/>
        <v>#NUM!</v>
      </c>
      <c r="BH4346" t="e">
        <f t="shared" si="206"/>
        <v>#NUM!</v>
      </c>
      <c r="BI4346" t="e">
        <f>VLOOKUP(H4346,Sheet2!$A$1:$B$270,2,FALSE)</f>
        <v>#N/A</v>
      </c>
    </row>
    <row r="4347" spans="15:61">
      <c r="O4347" s="57"/>
      <c r="P4347" s="57"/>
      <c r="AP4347" s="57"/>
      <c r="BA4347" s="57"/>
      <c r="BF4347" s="6" t="e">
        <f t="shared" si="204"/>
        <v>#NUM!</v>
      </c>
      <c r="BG4347" t="e">
        <f t="shared" si="205"/>
        <v>#NUM!</v>
      </c>
      <c r="BH4347" t="e">
        <f t="shared" si="206"/>
        <v>#NUM!</v>
      </c>
      <c r="BI4347" t="e">
        <f>VLOOKUP(H4347,Sheet2!$A$1:$B$270,2,FALSE)</f>
        <v>#N/A</v>
      </c>
    </row>
    <row r="4348" spans="15:61">
      <c r="O4348" s="57"/>
      <c r="P4348" s="57"/>
      <c r="AO4348" s="57"/>
      <c r="AP4348" s="57"/>
      <c r="BA4348" s="57"/>
      <c r="BF4348" s="6" t="e">
        <f t="shared" si="204"/>
        <v>#NUM!</v>
      </c>
      <c r="BG4348" t="e">
        <f t="shared" si="205"/>
        <v>#NUM!</v>
      </c>
      <c r="BH4348" t="e">
        <f t="shared" si="206"/>
        <v>#NUM!</v>
      </c>
      <c r="BI4348" t="e">
        <f>VLOOKUP(H4348,Sheet2!$A$1:$B$270,2,FALSE)</f>
        <v>#N/A</v>
      </c>
    </row>
    <row r="4349" spans="15:61">
      <c r="O4349" s="57"/>
      <c r="P4349" s="57"/>
      <c r="AP4349" s="57"/>
      <c r="BA4349" s="57"/>
      <c r="BF4349" s="6" t="e">
        <f t="shared" si="204"/>
        <v>#NUM!</v>
      </c>
      <c r="BG4349" t="e">
        <f t="shared" si="205"/>
        <v>#NUM!</v>
      </c>
      <c r="BH4349" t="e">
        <f t="shared" si="206"/>
        <v>#NUM!</v>
      </c>
      <c r="BI4349" t="e">
        <f>VLOOKUP(H4349,Sheet2!$A$1:$B$270,2,FALSE)</f>
        <v>#N/A</v>
      </c>
    </row>
    <row r="4350" spans="15:61">
      <c r="O4350" s="57"/>
      <c r="P4350" s="57"/>
      <c r="AO4350" s="57"/>
      <c r="BA4350" s="57"/>
      <c r="BF4350" s="6" t="e">
        <f t="shared" si="204"/>
        <v>#NUM!</v>
      </c>
      <c r="BG4350" t="e">
        <f t="shared" si="205"/>
        <v>#NUM!</v>
      </c>
      <c r="BH4350" t="e">
        <f t="shared" si="206"/>
        <v>#NUM!</v>
      </c>
      <c r="BI4350" t="e">
        <f>VLOOKUP(H4350,Sheet2!$A$1:$B$270,2,FALSE)</f>
        <v>#N/A</v>
      </c>
    </row>
    <row r="4351" spans="15:61">
      <c r="O4351" s="57"/>
      <c r="P4351" s="57"/>
      <c r="AP4351" s="57"/>
      <c r="BA4351" s="57"/>
      <c r="BF4351" s="6" t="e">
        <f t="shared" si="204"/>
        <v>#NUM!</v>
      </c>
      <c r="BG4351" t="e">
        <f t="shared" si="205"/>
        <v>#NUM!</v>
      </c>
      <c r="BH4351" t="e">
        <f t="shared" si="206"/>
        <v>#NUM!</v>
      </c>
      <c r="BI4351" t="e">
        <f>VLOOKUP(H4351,Sheet2!$A$1:$B$270,2,FALSE)</f>
        <v>#N/A</v>
      </c>
    </row>
    <row r="4352" spans="15:61">
      <c r="O4352" s="57"/>
      <c r="P4352" s="57"/>
      <c r="BF4352" s="6" t="e">
        <f t="shared" si="204"/>
        <v>#NUM!</v>
      </c>
      <c r="BG4352" t="e">
        <f t="shared" si="205"/>
        <v>#NUM!</v>
      </c>
      <c r="BH4352" t="e">
        <f t="shared" si="206"/>
        <v>#NUM!</v>
      </c>
      <c r="BI4352" t="e">
        <f>VLOOKUP(H4352,Sheet2!$A$1:$B$270,2,FALSE)</f>
        <v>#N/A</v>
      </c>
    </row>
    <row r="4353" spans="15:61">
      <c r="O4353" s="57"/>
      <c r="P4353" s="57"/>
      <c r="AP4353" s="57"/>
      <c r="BA4353" s="57"/>
      <c r="BF4353" s="6" t="e">
        <f t="shared" si="204"/>
        <v>#NUM!</v>
      </c>
      <c r="BG4353" t="e">
        <f t="shared" si="205"/>
        <v>#NUM!</v>
      </c>
      <c r="BH4353" t="e">
        <f t="shared" si="206"/>
        <v>#NUM!</v>
      </c>
      <c r="BI4353" t="e">
        <f>VLOOKUP(H4353,Sheet2!$A$1:$B$270,2,FALSE)</f>
        <v>#N/A</v>
      </c>
    </row>
    <row r="4354" spans="15:61">
      <c r="O4354" s="57"/>
      <c r="P4354" s="57"/>
      <c r="AO4354" s="57"/>
      <c r="AP4354" s="57"/>
      <c r="BA4354" s="57"/>
      <c r="BF4354" s="6" t="e">
        <f t="shared" si="204"/>
        <v>#NUM!</v>
      </c>
      <c r="BG4354" t="e">
        <f t="shared" si="205"/>
        <v>#NUM!</v>
      </c>
      <c r="BH4354" t="e">
        <f t="shared" si="206"/>
        <v>#NUM!</v>
      </c>
      <c r="BI4354" t="e">
        <f>VLOOKUP(H4354,Sheet2!$A$1:$B$270,2,FALSE)</f>
        <v>#N/A</v>
      </c>
    </row>
    <row r="4355" spans="15:61">
      <c r="O4355" s="57"/>
      <c r="P4355" s="57"/>
      <c r="AO4355" s="57"/>
      <c r="AP4355" s="57"/>
      <c r="BA4355" s="57"/>
      <c r="BF4355" s="6" t="e">
        <f t="shared" si="204"/>
        <v>#NUM!</v>
      </c>
      <c r="BG4355" t="e">
        <f t="shared" si="205"/>
        <v>#NUM!</v>
      </c>
      <c r="BH4355" t="e">
        <f t="shared" si="206"/>
        <v>#NUM!</v>
      </c>
      <c r="BI4355" t="e">
        <f>VLOOKUP(H4355,Sheet2!$A$1:$B$270,2,FALSE)</f>
        <v>#N/A</v>
      </c>
    </row>
    <row r="4356" spans="15:61">
      <c r="O4356" s="57"/>
      <c r="P4356" s="57"/>
      <c r="AP4356" s="57"/>
      <c r="BA4356" s="57"/>
      <c r="BF4356" s="6" t="e">
        <f t="shared" si="204"/>
        <v>#NUM!</v>
      </c>
      <c r="BG4356" t="e">
        <f t="shared" si="205"/>
        <v>#NUM!</v>
      </c>
      <c r="BH4356" t="e">
        <f t="shared" si="206"/>
        <v>#NUM!</v>
      </c>
      <c r="BI4356" t="e">
        <f>VLOOKUP(H4356,Sheet2!$A$1:$B$270,2,FALSE)</f>
        <v>#N/A</v>
      </c>
    </row>
    <row r="4357" spans="15:61">
      <c r="O4357" s="57"/>
      <c r="P4357" s="57"/>
      <c r="AP4357" s="57"/>
      <c r="BA4357" s="57"/>
      <c r="BF4357" s="6" t="e">
        <f t="shared" si="204"/>
        <v>#NUM!</v>
      </c>
      <c r="BG4357" t="e">
        <f t="shared" si="205"/>
        <v>#NUM!</v>
      </c>
      <c r="BH4357" t="e">
        <f t="shared" si="206"/>
        <v>#NUM!</v>
      </c>
      <c r="BI4357" t="e">
        <f>VLOOKUP(H4357,Sheet2!$A$1:$B$270,2,FALSE)</f>
        <v>#N/A</v>
      </c>
    </row>
    <row r="4358" spans="15:61">
      <c r="O4358" s="57"/>
      <c r="P4358" s="57"/>
      <c r="AP4358" s="57"/>
      <c r="BA4358" s="57"/>
      <c r="BF4358" s="6" t="e">
        <f t="shared" si="204"/>
        <v>#NUM!</v>
      </c>
      <c r="BG4358" t="e">
        <f t="shared" si="205"/>
        <v>#NUM!</v>
      </c>
      <c r="BH4358" t="e">
        <f t="shared" si="206"/>
        <v>#NUM!</v>
      </c>
      <c r="BI4358" t="e">
        <f>VLOOKUP(H4358,Sheet2!$A$1:$B$270,2,FALSE)</f>
        <v>#N/A</v>
      </c>
    </row>
    <row r="4359" spans="15:61">
      <c r="O4359" s="57"/>
      <c r="P4359" s="57"/>
      <c r="BA4359" s="57"/>
      <c r="BF4359" s="6" t="e">
        <f t="shared" si="204"/>
        <v>#NUM!</v>
      </c>
      <c r="BG4359" t="e">
        <f t="shared" si="205"/>
        <v>#NUM!</v>
      </c>
      <c r="BH4359" t="e">
        <f t="shared" si="206"/>
        <v>#NUM!</v>
      </c>
      <c r="BI4359" t="e">
        <f>VLOOKUP(H4359,Sheet2!$A$1:$B$270,2,FALSE)</f>
        <v>#N/A</v>
      </c>
    </row>
    <row r="4360" spans="15:61">
      <c r="O4360" s="57"/>
      <c r="P4360" s="57"/>
      <c r="AP4360" s="57"/>
      <c r="BA4360" s="57"/>
      <c r="BF4360" s="6" t="e">
        <f t="shared" si="204"/>
        <v>#NUM!</v>
      </c>
      <c r="BG4360" t="e">
        <f t="shared" si="205"/>
        <v>#NUM!</v>
      </c>
      <c r="BH4360" t="e">
        <f t="shared" si="206"/>
        <v>#NUM!</v>
      </c>
      <c r="BI4360" t="e">
        <f>VLOOKUP(H4360,Sheet2!$A$1:$B$270,2,FALSE)</f>
        <v>#N/A</v>
      </c>
    </row>
    <row r="4361" spans="15:61">
      <c r="O4361" s="57"/>
      <c r="P4361" s="57"/>
      <c r="BF4361" s="6" t="e">
        <f t="shared" si="204"/>
        <v>#NUM!</v>
      </c>
      <c r="BG4361" t="e">
        <f t="shared" si="205"/>
        <v>#NUM!</v>
      </c>
      <c r="BH4361" t="e">
        <f t="shared" si="206"/>
        <v>#NUM!</v>
      </c>
      <c r="BI4361" t="e">
        <f>VLOOKUP(H4361,Sheet2!$A$1:$B$270,2,FALSE)</f>
        <v>#N/A</v>
      </c>
    </row>
    <row r="4362" spans="15:61">
      <c r="O4362" s="57"/>
      <c r="P4362" s="57"/>
      <c r="AP4362" s="57"/>
      <c r="BA4362" s="57"/>
      <c r="BF4362" s="6" t="e">
        <f t="shared" si="204"/>
        <v>#NUM!</v>
      </c>
      <c r="BG4362" t="e">
        <f t="shared" si="205"/>
        <v>#NUM!</v>
      </c>
      <c r="BH4362" t="e">
        <f t="shared" si="206"/>
        <v>#NUM!</v>
      </c>
      <c r="BI4362" t="e">
        <f>VLOOKUP(H4362,Sheet2!$A$1:$B$270,2,FALSE)</f>
        <v>#N/A</v>
      </c>
    </row>
    <row r="4363" spans="15:61">
      <c r="O4363" s="57"/>
      <c r="P4363" s="57"/>
      <c r="AO4363" s="57"/>
      <c r="AP4363" s="57"/>
      <c r="BA4363" s="57"/>
      <c r="BF4363" s="6" t="e">
        <f t="shared" si="204"/>
        <v>#NUM!</v>
      </c>
      <c r="BG4363" t="e">
        <f t="shared" si="205"/>
        <v>#NUM!</v>
      </c>
      <c r="BH4363" t="e">
        <f t="shared" si="206"/>
        <v>#NUM!</v>
      </c>
      <c r="BI4363" t="e">
        <f>VLOOKUP(H4363,Sheet2!$A$1:$B$270,2,FALSE)</f>
        <v>#N/A</v>
      </c>
    </row>
    <row r="4364" spans="15:61">
      <c r="O4364" s="57"/>
      <c r="P4364" s="57"/>
      <c r="AP4364" s="57"/>
      <c r="BA4364" s="57"/>
      <c r="BF4364" s="6" t="e">
        <f t="shared" si="204"/>
        <v>#NUM!</v>
      </c>
      <c r="BG4364" t="e">
        <f t="shared" si="205"/>
        <v>#NUM!</v>
      </c>
      <c r="BH4364" t="e">
        <f t="shared" si="206"/>
        <v>#NUM!</v>
      </c>
      <c r="BI4364" t="e">
        <f>VLOOKUP(H4364,Sheet2!$A$1:$B$270,2,FALSE)</f>
        <v>#N/A</v>
      </c>
    </row>
    <row r="4365" spans="15:61">
      <c r="O4365" s="57"/>
      <c r="P4365" s="57"/>
      <c r="AO4365" s="57"/>
      <c r="AP4365" s="57"/>
      <c r="BA4365" s="57"/>
      <c r="BF4365" s="6" t="e">
        <f t="shared" si="204"/>
        <v>#NUM!</v>
      </c>
      <c r="BG4365" t="e">
        <f t="shared" si="205"/>
        <v>#NUM!</v>
      </c>
      <c r="BH4365" t="e">
        <f t="shared" si="206"/>
        <v>#NUM!</v>
      </c>
      <c r="BI4365" t="e">
        <f>VLOOKUP(H4365,Sheet2!$A$1:$B$270,2,FALSE)</f>
        <v>#N/A</v>
      </c>
    </row>
    <row r="4366" spans="15:61">
      <c r="O4366" s="57"/>
      <c r="P4366" s="57"/>
      <c r="AP4366" s="57"/>
      <c r="BA4366" s="57"/>
      <c r="BF4366" s="6" t="e">
        <f t="shared" si="204"/>
        <v>#NUM!</v>
      </c>
      <c r="BG4366" t="e">
        <f t="shared" si="205"/>
        <v>#NUM!</v>
      </c>
      <c r="BH4366" t="e">
        <f t="shared" si="206"/>
        <v>#NUM!</v>
      </c>
      <c r="BI4366" t="e">
        <f>VLOOKUP(H4366,Sheet2!$A$1:$B$270,2,FALSE)</f>
        <v>#N/A</v>
      </c>
    </row>
    <row r="4367" spans="15:61">
      <c r="O4367" s="57"/>
      <c r="P4367" s="57"/>
      <c r="AO4367" s="57"/>
      <c r="AP4367" s="57"/>
      <c r="BA4367" s="57"/>
      <c r="BF4367" s="6" t="e">
        <f t="shared" si="204"/>
        <v>#NUM!</v>
      </c>
      <c r="BG4367" t="e">
        <f t="shared" si="205"/>
        <v>#NUM!</v>
      </c>
      <c r="BH4367" t="e">
        <f t="shared" si="206"/>
        <v>#NUM!</v>
      </c>
      <c r="BI4367" t="e">
        <f>VLOOKUP(H4367,Sheet2!$A$1:$B$270,2,FALSE)</f>
        <v>#N/A</v>
      </c>
    </row>
    <row r="4368" spans="15:61">
      <c r="O4368" s="57"/>
      <c r="P4368" s="57"/>
      <c r="AP4368" s="57"/>
      <c r="BA4368" s="57"/>
      <c r="BF4368" s="6" t="e">
        <f t="shared" si="204"/>
        <v>#NUM!</v>
      </c>
      <c r="BG4368" t="e">
        <f t="shared" si="205"/>
        <v>#NUM!</v>
      </c>
      <c r="BH4368" t="e">
        <f t="shared" si="206"/>
        <v>#NUM!</v>
      </c>
      <c r="BI4368" t="e">
        <f>VLOOKUP(H4368,Sheet2!$A$1:$B$270,2,FALSE)</f>
        <v>#N/A</v>
      </c>
    </row>
    <row r="4369" spans="15:61">
      <c r="O4369" s="57"/>
      <c r="P4369" s="57"/>
      <c r="AP4369" s="57"/>
      <c r="BA4369" s="57"/>
      <c r="BF4369" s="6" t="e">
        <f t="shared" si="204"/>
        <v>#NUM!</v>
      </c>
      <c r="BG4369" t="e">
        <f t="shared" si="205"/>
        <v>#NUM!</v>
      </c>
      <c r="BH4369" t="e">
        <f t="shared" si="206"/>
        <v>#NUM!</v>
      </c>
      <c r="BI4369" t="e">
        <f>VLOOKUP(H4369,Sheet2!$A$1:$B$270,2,FALSE)</f>
        <v>#N/A</v>
      </c>
    </row>
    <row r="4370" spans="15:61">
      <c r="O4370" s="57"/>
      <c r="P4370" s="57"/>
      <c r="AP4370" s="57"/>
      <c r="BA4370" s="57"/>
      <c r="BF4370" s="6" t="e">
        <f t="shared" si="204"/>
        <v>#NUM!</v>
      </c>
      <c r="BG4370" t="e">
        <f t="shared" si="205"/>
        <v>#NUM!</v>
      </c>
      <c r="BH4370" t="e">
        <f t="shared" si="206"/>
        <v>#NUM!</v>
      </c>
      <c r="BI4370" t="e">
        <f>VLOOKUP(H4370,Sheet2!$A$1:$B$270,2,FALSE)</f>
        <v>#N/A</v>
      </c>
    </row>
    <row r="4371" spans="15:61">
      <c r="O4371" s="57"/>
      <c r="P4371" s="57"/>
      <c r="AP4371" s="57"/>
      <c r="BA4371" s="57"/>
      <c r="BF4371" s="6" t="e">
        <f t="shared" si="204"/>
        <v>#NUM!</v>
      </c>
      <c r="BG4371" t="e">
        <f t="shared" si="205"/>
        <v>#NUM!</v>
      </c>
      <c r="BH4371" t="e">
        <f t="shared" si="206"/>
        <v>#NUM!</v>
      </c>
      <c r="BI4371" t="e">
        <f>VLOOKUP(H4371,Sheet2!$A$1:$B$270,2,FALSE)</f>
        <v>#N/A</v>
      </c>
    </row>
    <row r="4372" spans="15:61">
      <c r="O4372" s="57"/>
      <c r="P4372" s="57"/>
      <c r="BA4372" s="57"/>
      <c r="BF4372" s="6" t="e">
        <f t="shared" si="204"/>
        <v>#NUM!</v>
      </c>
      <c r="BG4372" t="e">
        <f t="shared" si="205"/>
        <v>#NUM!</v>
      </c>
      <c r="BH4372" t="e">
        <f t="shared" si="206"/>
        <v>#NUM!</v>
      </c>
      <c r="BI4372" t="e">
        <f>VLOOKUP(H4372,Sheet2!$A$1:$B$270,2,FALSE)</f>
        <v>#N/A</v>
      </c>
    </row>
    <row r="4373" spans="15:61">
      <c r="O4373" s="57"/>
      <c r="P4373" s="57"/>
      <c r="AP4373" s="57"/>
      <c r="BA4373" s="57"/>
      <c r="BF4373" s="6" t="e">
        <f t="shared" si="204"/>
        <v>#NUM!</v>
      </c>
      <c r="BG4373" t="e">
        <f t="shared" si="205"/>
        <v>#NUM!</v>
      </c>
      <c r="BH4373" t="e">
        <f t="shared" si="206"/>
        <v>#NUM!</v>
      </c>
      <c r="BI4373" t="e">
        <f>VLOOKUP(H4373,Sheet2!$A$1:$B$270,2,FALSE)</f>
        <v>#N/A</v>
      </c>
    </row>
    <row r="4374" spans="15:61">
      <c r="O4374" s="57"/>
      <c r="P4374" s="57"/>
      <c r="AP4374" s="57"/>
      <c r="BA4374" s="57"/>
      <c r="BF4374" s="6" t="e">
        <f t="shared" si="204"/>
        <v>#NUM!</v>
      </c>
      <c r="BG4374" t="e">
        <f t="shared" si="205"/>
        <v>#NUM!</v>
      </c>
      <c r="BH4374" t="e">
        <f t="shared" si="206"/>
        <v>#NUM!</v>
      </c>
      <c r="BI4374" t="e">
        <f>VLOOKUP(H4374,Sheet2!$A$1:$B$270,2,FALSE)</f>
        <v>#N/A</v>
      </c>
    </row>
    <row r="4375" spans="15:61">
      <c r="O4375" s="57"/>
      <c r="P4375" s="57"/>
      <c r="AO4375" s="57"/>
      <c r="AP4375" s="57"/>
      <c r="BA4375" s="57"/>
      <c r="BF4375" s="6" t="e">
        <f t="shared" si="204"/>
        <v>#NUM!</v>
      </c>
      <c r="BG4375" t="e">
        <f t="shared" si="205"/>
        <v>#NUM!</v>
      </c>
      <c r="BH4375" t="e">
        <f t="shared" si="206"/>
        <v>#NUM!</v>
      </c>
      <c r="BI4375" t="e">
        <f>VLOOKUP(H4375,Sheet2!$A$1:$B$270,2,FALSE)</f>
        <v>#N/A</v>
      </c>
    </row>
    <row r="4376" spans="15:61">
      <c r="O4376" s="57"/>
      <c r="P4376" s="57"/>
      <c r="AO4376" s="57"/>
      <c r="AP4376" s="57"/>
      <c r="BA4376" s="57"/>
      <c r="BF4376" s="6" t="e">
        <f t="shared" si="204"/>
        <v>#NUM!</v>
      </c>
      <c r="BG4376" t="e">
        <f t="shared" si="205"/>
        <v>#NUM!</v>
      </c>
      <c r="BH4376" t="e">
        <f t="shared" si="206"/>
        <v>#NUM!</v>
      </c>
      <c r="BI4376" t="e">
        <f>VLOOKUP(H4376,Sheet2!$A$1:$B$270,2,FALSE)</f>
        <v>#N/A</v>
      </c>
    </row>
    <row r="4377" spans="15:61">
      <c r="O4377" s="57"/>
      <c r="P4377" s="57"/>
      <c r="AP4377" s="57"/>
      <c r="BA4377" s="57"/>
      <c r="BF4377" s="6" t="e">
        <f t="shared" si="204"/>
        <v>#NUM!</v>
      </c>
      <c r="BG4377" t="e">
        <f t="shared" si="205"/>
        <v>#NUM!</v>
      </c>
      <c r="BH4377" t="e">
        <f t="shared" si="206"/>
        <v>#NUM!</v>
      </c>
      <c r="BI4377" t="e">
        <f>VLOOKUP(H4377,Sheet2!$A$1:$B$270,2,FALSE)</f>
        <v>#N/A</v>
      </c>
    </row>
    <row r="4378" spans="15:61">
      <c r="O4378" s="57"/>
      <c r="P4378" s="57"/>
      <c r="AP4378" s="57"/>
      <c r="BA4378" s="57"/>
      <c r="BF4378" s="6" t="e">
        <f t="shared" si="204"/>
        <v>#NUM!</v>
      </c>
      <c r="BG4378" t="e">
        <f t="shared" si="205"/>
        <v>#NUM!</v>
      </c>
      <c r="BH4378" t="e">
        <f t="shared" si="206"/>
        <v>#NUM!</v>
      </c>
      <c r="BI4378" t="e">
        <f>VLOOKUP(H4378,Sheet2!$A$1:$B$270,2,FALSE)</f>
        <v>#N/A</v>
      </c>
    </row>
    <row r="4379" spans="15:61">
      <c r="O4379" s="57"/>
      <c r="P4379" s="57"/>
      <c r="AO4379" s="57"/>
      <c r="AP4379" s="57"/>
      <c r="BA4379" s="57"/>
      <c r="BF4379" s="6" t="e">
        <f t="shared" si="204"/>
        <v>#NUM!</v>
      </c>
      <c r="BG4379" t="e">
        <f t="shared" si="205"/>
        <v>#NUM!</v>
      </c>
      <c r="BH4379" t="e">
        <f t="shared" si="206"/>
        <v>#NUM!</v>
      </c>
      <c r="BI4379" t="e">
        <f>VLOOKUP(H4379,Sheet2!$A$1:$B$270,2,FALSE)</f>
        <v>#N/A</v>
      </c>
    </row>
    <row r="4380" spans="15:61">
      <c r="O4380" s="57"/>
      <c r="P4380" s="57"/>
      <c r="AP4380" s="57"/>
      <c r="BA4380" s="57"/>
      <c r="BF4380" s="6" t="e">
        <f t="shared" si="204"/>
        <v>#NUM!</v>
      </c>
      <c r="BG4380" t="e">
        <f t="shared" si="205"/>
        <v>#NUM!</v>
      </c>
      <c r="BH4380" t="e">
        <f t="shared" si="206"/>
        <v>#NUM!</v>
      </c>
      <c r="BI4380" t="e">
        <f>VLOOKUP(H4380,Sheet2!$A$1:$B$270,2,FALSE)</f>
        <v>#N/A</v>
      </c>
    </row>
    <row r="4381" spans="15:61">
      <c r="O4381" s="57"/>
      <c r="P4381" s="57"/>
      <c r="BA4381" s="57"/>
      <c r="BF4381" s="6" t="e">
        <f t="shared" si="204"/>
        <v>#NUM!</v>
      </c>
      <c r="BG4381" t="e">
        <f t="shared" si="205"/>
        <v>#NUM!</v>
      </c>
      <c r="BH4381" t="e">
        <f t="shared" si="206"/>
        <v>#NUM!</v>
      </c>
      <c r="BI4381" t="e">
        <f>VLOOKUP(H4381,Sheet2!$A$1:$B$270,2,FALSE)</f>
        <v>#N/A</v>
      </c>
    </row>
    <row r="4382" spans="15:61">
      <c r="O4382" s="57"/>
      <c r="P4382" s="57"/>
      <c r="AO4382" s="57"/>
      <c r="AP4382" s="57"/>
      <c r="BA4382" s="57"/>
      <c r="BF4382" s="6" t="e">
        <f t="shared" si="204"/>
        <v>#NUM!</v>
      </c>
      <c r="BG4382" t="e">
        <f t="shared" si="205"/>
        <v>#NUM!</v>
      </c>
      <c r="BH4382" t="e">
        <f t="shared" si="206"/>
        <v>#NUM!</v>
      </c>
      <c r="BI4382" t="e">
        <f>VLOOKUP(H4382,Sheet2!$A$1:$B$270,2,FALSE)</f>
        <v>#N/A</v>
      </c>
    </row>
    <row r="4383" spans="15:61">
      <c r="O4383" s="57"/>
      <c r="P4383" s="57"/>
      <c r="BF4383" s="6" t="e">
        <f t="shared" si="204"/>
        <v>#NUM!</v>
      </c>
      <c r="BG4383" t="e">
        <f t="shared" si="205"/>
        <v>#NUM!</v>
      </c>
      <c r="BH4383" t="e">
        <f t="shared" si="206"/>
        <v>#NUM!</v>
      </c>
      <c r="BI4383" t="e">
        <f>VLOOKUP(H4383,Sheet2!$A$1:$B$270,2,FALSE)</f>
        <v>#N/A</v>
      </c>
    </row>
    <row r="4384" spans="15:61">
      <c r="O4384" s="57"/>
      <c r="P4384" s="57"/>
      <c r="AP4384" s="57"/>
      <c r="BA4384" s="57"/>
      <c r="BF4384" s="6" t="e">
        <f t="shared" si="204"/>
        <v>#NUM!</v>
      </c>
      <c r="BG4384" t="e">
        <f t="shared" si="205"/>
        <v>#NUM!</v>
      </c>
      <c r="BH4384" t="e">
        <f t="shared" si="206"/>
        <v>#NUM!</v>
      </c>
      <c r="BI4384" t="e">
        <f>VLOOKUP(H4384,Sheet2!$A$1:$B$270,2,FALSE)</f>
        <v>#N/A</v>
      </c>
    </row>
    <row r="4385" spans="15:61">
      <c r="O4385" s="57"/>
      <c r="P4385" s="57"/>
      <c r="BA4385" s="57"/>
      <c r="BF4385" s="6" t="e">
        <f t="shared" si="204"/>
        <v>#NUM!</v>
      </c>
      <c r="BG4385" t="e">
        <f t="shared" si="205"/>
        <v>#NUM!</v>
      </c>
      <c r="BH4385" t="e">
        <f t="shared" si="206"/>
        <v>#NUM!</v>
      </c>
      <c r="BI4385" t="e">
        <f>VLOOKUP(H4385,Sheet2!$A$1:$B$270,2,FALSE)</f>
        <v>#N/A</v>
      </c>
    </row>
    <row r="4386" spans="15:61">
      <c r="O4386" s="57"/>
      <c r="P4386" s="57"/>
      <c r="BA4386" s="57"/>
      <c r="BF4386" s="6" t="e">
        <f t="shared" si="204"/>
        <v>#NUM!</v>
      </c>
      <c r="BG4386" t="e">
        <f t="shared" si="205"/>
        <v>#NUM!</v>
      </c>
      <c r="BH4386" t="e">
        <f t="shared" si="206"/>
        <v>#NUM!</v>
      </c>
      <c r="BI4386" t="e">
        <f>VLOOKUP(H4386,Sheet2!$A$1:$B$270,2,FALSE)</f>
        <v>#N/A</v>
      </c>
    </row>
    <row r="4387" spans="15:61">
      <c r="O4387" s="57"/>
      <c r="P4387" s="57"/>
      <c r="AO4387" s="57"/>
      <c r="BA4387" s="57"/>
      <c r="BF4387" s="6" t="e">
        <f t="shared" si="204"/>
        <v>#NUM!</v>
      </c>
      <c r="BG4387" t="e">
        <f t="shared" si="205"/>
        <v>#NUM!</v>
      </c>
      <c r="BH4387" t="e">
        <f t="shared" si="206"/>
        <v>#NUM!</v>
      </c>
      <c r="BI4387" t="e">
        <f>VLOOKUP(H4387,Sheet2!$A$1:$B$270,2,FALSE)</f>
        <v>#N/A</v>
      </c>
    </row>
    <row r="4388" spans="15:61">
      <c r="O4388" s="57"/>
      <c r="P4388" s="57"/>
      <c r="AO4388" s="57"/>
      <c r="AP4388" s="57"/>
      <c r="BA4388" s="57"/>
      <c r="BF4388" s="6" t="e">
        <f t="shared" si="204"/>
        <v>#NUM!</v>
      </c>
      <c r="BG4388" t="e">
        <f t="shared" si="205"/>
        <v>#NUM!</v>
      </c>
      <c r="BH4388" t="e">
        <f t="shared" si="206"/>
        <v>#NUM!</v>
      </c>
      <c r="BI4388" t="e">
        <f>VLOOKUP(H4388,Sheet2!$A$1:$B$270,2,FALSE)</f>
        <v>#N/A</v>
      </c>
    </row>
    <row r="4389" spans="15:61">
      <c r="O4389" s="57"/>
      <c r="P4389" s="57"/>
      <c r="AO4389" s="57"/>
      <c r="AP4389" s="57"/>
      <c r="BA4389" s="57"/>
      <c r="BF4389" s="6" t="e">
        <f t="shared" si="204"/>
        <v>#NUM!</v>
      </c>
      <c r="BG4389" t="e">
        <f t="shared" si="205"/>
        <v>#NUM!</v>
      </c>
      <c r="BH4389" t="e">
        <f t="shared" si="206"/>
        <v>#NUM!</v>
      </c>
      <c r="BI4389" t="e">
        <f>VLOOKUP(H4389,Sheet2!$A$1:$B$270,2,FALSE)</f>
        <v>#N/A</v>
      </c>
    </row>
    <row r="4390" spans="15:61">
      <c r="O4390" s="57"/>
      <c r="P4390" s="57"/>
      <c r="AP4390" s="57"/>
      <c r="BA4390" s="57"/>
      <c r="BF4390" s="6" t="e">
        <f t="shared" si="204"/>
        <v>#NUM!</v>
      </c>
      <c r="BG4390" t="e">
        <f t="shared" si="205"/>
        <v>#NUM!</v>
      </c>
      <c r="BH4390" t="e">
        <f t="shared" si="206"/>
        <v>#NUM!</v>
      </c>
      <c r="BI4390" t="e">
        <f>VLOOKUP(H4390,Sheet2!$A$1:$B$270,2,FALSE)</f>
        <v>#N/A</v>
      </c>
    </row>
    <row r="4391" spans="15:61">
      <c r="O4391" s="57"/>
      <c r="P4391" s="57"/>
      <c r="BA4391" s="57"/>
      <c r="BF4391" s="6" t="e">
        <f t="shared" si="204"/>
        <v>#NUM!</v>
      </c>
      <c r="BG4391" t="e">
        <f t="shared" si="205"/>
        <v>#NUM!</v>
      </c>
      <c r="BH4391" t="e">
        <f t="shared" si="206"/>
        <v>#NUM!</v>
      </c>
      <c r="BI4391" t="e">
        <f>VLOOKUP(H4391,Sheet2!$A$1:$B$270,2,FALSE)</f>
        <v>#N/A</v>
      </c>
    </row>
    <row r="4392" spans="15:61">
      <c r="O4392" s="57"/>
      <c r="P4392" s="57"/>
      <c r="AP4392" s="57"/>
      <c r="BA4392" s="57"/>
      <c r="BF4392" s="6" t="e">
        <f t="shared" si="204"/>
        <v>#NUM!</v>
      </c>
      <c r="BG4392" t="e">
        <f t="shared" si="205"/>
        <v>#NUM!</v>
      </c>
      <c r="BH4392" t="e">
        <f t="shared" si="206"/>
        <v>#NUM!</v>
      </c>
      <c r="BI4392" t="e">
        <f>VLOOKUP(H4392,Sheet2!$A$1:$B$270,2,FALSE)</f>
        <v>#N/A</v>
      </c>
    </row>
    <row r="4393" spans="15:61">
      <c r="O4393" s="57"/>
      <c r="P4393" s="57"/>
      <c r="AP4393" s="57"/>
      <c r="BA4393" s="57"/>
      <c r="BF4393" s="6" t="e">
        <f t="shared" si="204"/>
        <v>#NUM!</v>
      </c>
      <c r="BG4393" t="e">
        <f t="shared" si="205"/>
        <v>#NUM!</v>
      </c>
      <c r="BH4393" t="e">
        <f t="shared" si="206"/>
        <v>#NUM!</v>
      </c>
      <c r="BI4393" t="e">
        <f>VLOOKUP(H4393,Sheet2!$A$1:$B$270,2,FALSE)</f>
        <v>#N/A</v>
      </c>
    </row>
    <row r="4394" spans="15:61">
      <c r="O4394" s="57"/>
      <c r="P4394" s="57"/>
      <c r="AO4394" s="57"/>
      <c r="BA4394" s="57"/>
      <c r="BF4394" s="6" t="e">
        <f t="shared" ref="BF4394:BF4457" si="207">DATE(BC4394,BD4394,BE4394)</f>
        <v>#NUM!</v>
      </c>
      <c r="BG4394" t="e">
        <f t="shared" ref="BG4394:BG4457" si="208">BF4394-BA4394</f>
        <v>#NUM!</v>
      </c>
      <c r="BH4394" t="e">
        <f t="shared" ref="BH4394:BH4457" si="209">IF(BG4394=1,"COMPLY",IF(BG4394&lt;1,"COMPLY","NOT COMPLY"))</f>
        <v>#NUM!</v>
      </c>
      <c r="BI4394" t="e">
        <f>VLOOKUP(H4394,Sheet2!$A$1:$B$270,2,FALSE)</f>
        <v>#N/A</v>
      </c>
    </row>
    <row r="4395" spans="15:61">
      <c r="O4395" s="57"/>
      <c r="P4395" s="57"/>
      <c r="AO4395" s="57"/>
      <c r="AP4395" s="57"/>
      <c r="BA4395" s="57"/>
      <c r="BF4395" s="6" t="e">
        <f t="shared" si="207"/>
        <v>#NUM!</v>
      </c>
      <c r="BG4395" t="e">
        <f t="shared" si="208"/>
        <v>#NUM!</v>
      </c>
      <c r="BH4395" t="e">
        <f t="shared" si="209"/>
        <v>#NUM!</v>
      </c>
      <c r="BI4395" t="e">
        <f>VLOOKUP(H4395,Sheet2!$A$1:$B$270,2,FALSE)</f>
        <v>#N/A</v>
      </c>
    </row>
    <row r="4396" spans="15:61">
      <c r="O4396" s="57"/>
      <c r="P4396" s="57"/>
      <c r="AO4396" s="57"/>
      <c r="AP4396" s="57"/>
      <c r="BA4396" s="57"/>
      <c r="BF4396" s="6" t="e">
        <f t="shared" si="207"/>
        <v>#NUM!</v>
      </c>
      <c r="BG4396" t="e">
        <f t="shared" si="208"/>
        <v>#NUM!</v>
      </c>
      <c r="BH4396" t="e">
        <f t="shared" si="209"/>
        <v>#NUM!</v>
      </c>
      <c r="BI4396" t="e">
        <f>VLOOKUP(H4396,Sheet2!$A$1:$B$270,2,FALSE)</f>
        <v>#N/A</v>
      </c>
    </row>
    <row r="4397" spans="15:61">
      <c r="O4397" s="57"/>
      <c r="P4397" s="57"/>
      <c r="AP4397" s="57"/>
      <c r="BA4397" s="57"/>
      <c r="BF4397" s="6" t="e">
        <f t="shared" si="207"/>
        <v>#NUM!</v>
      </c>
      <c r="BG4397" t="e">
        <f t="shared" si="208"/>
        <v>#NUM!</v>
      </c>
      <c r="BH4397" t="e">
        <f t="shared" si="209"/>
        <v>#NUM!</v>
      </c>
      <c r="BI4397" t="e">
        <f>VLOOKUP(H4397,Sheet2!$A$1:$B$270,2,FALSE)</f>
        <v>#N/A</v>
      </c>
    </row>
    <row r="4398" spans="15:61">
      <c r="O4398" s="57"/>
      <c r="P4398" s="57"/>
      <c r="AP4398" s="57"/>
      <c r="BA4398" s="57"/>
      <c r="BF4398" s="6" t="e">
        <f t="shared" si="207"/>
        <v>#NUM!</v>
      </c>
      <c r="BG4398" t="e">
        <f t="shared" si="208"/>
        <v>#NUM!</v>
      </c>
      <c r="BH4398" t="e">
        <f t="shared" si="209"/>
        <v>#NUM!</v>
      </c>
      <c r="BI4398" t="e">
        <f>VLOOKUP(H4398,Sheet2!$A$1:$B$270,2,FALSE)</f>
        <v>#N/A</v>
      </c>
    </row>
    <row r="4399" spans="15:61">
      <c r="O4399" s="57"/>
      <c r="P4399" s="57"/>
      <c r="AP4399" s="57"/>
      <c r="BA4399" s="57"/>
      <c r="BF4399" s="6" t="e">
        <f t="shared" si="207"/>
        <v>#NUM!</v>
      </c>
      <c r="BG4399" t="e">
        <f t="shared" si="208"/>
        <v>#NUM!</v>
      </c>
      <c r="BH4399" t="e">
        <f t="shared" si="209"/>
        <v>#NUM!</v>
      </c>
      <c r="BI4399" t="e">
        <f>VLOOKUP(H4399,Sheet2!$A$1:$B$270,2,FALSE)</f>
        <v>#N/A</v>
      </c>
    </row>
    <row r="4400" spans="15:61">
      <c r="O4400" s="57"/>
      <c r="P4400" s="57"/>
      <c r="AP4400" s="57"/>
      <c r="BA4400" s="57"/>
      <c r="BF4400" s="6" t="e">
        <f t="shared" si="207"/>
        <v>#NUM!</v>
      </c>
      <c r="BG4400" t="e">
        <f t="shared" si="208"/>
        <v>#NUM!</v>
      </c>
      <c r="BH4400" t="e">
        <f t="shared" si="209"/>
        <v>#NUM!</v>
      </c>
      <c r="BI4400" t="e">
        <f>VLOOKUP(H4400,Sheet2!$A$1:$B$270,2,FALSE)</f>
        <v>#N/A</v>
      </c>
    </row>
    <row r="4401" spans="15:61">
      <c r="O4401" s="57"/>
      <c r="P4401" s="57"/>
      <c r="BA4401" s="57"/>
      <c r="BF4401" s="6" t="e">
        <f t="shared" si="207"/>
        <v>#NUM!</v>
      </c>
      <c r="BG4401" t="e">
        <f t="shared" si="208"/>
        <v>#NUM!</v>
      </c>
      <c r="BH4401" t="e">
        <f t="shared" si="209"/>
        <v>#NUM!</v>
      </c>
      <c r="BI4401" t="e">
        <f>VLOOKUP(H4401,Sheet2!$A$1:$B$270,2,FALSE)</f>
        <v>#N/A</v>
      </c>
    </row>
    <row r="4402" spans="15:61">
      <c r="O4402" s="57"/>
      <c r="P4402" s="57"/>
      <c r="AP4402" s="57"/>
      <c r="BA4402" s="57"/>
      <c r="BF4402" s="6" t="e">
        <f t="shared" si="207"/>
        <v>#NUM!</v>
      </c>
      <c r="BG4402" t="e">
        <f t="shared" si="208"/>
        <v>#NUM!</v>
      </c>
      <c r="BH4402" t="e">
        <f t="shared" si="209"/>
        <v>#NUM!</v>
      </c>
      <c r="BI4402" t="e">
        <f>VLOOKUP(H4402,Sheet2!$A$1:$B$270,2,FALSE)</f>
        <v>#N/A</v>
      </c>
    </row>
    <row r="4403" spans="15:61">
      <c r="O4403" s="57"/>
      <c r="P4403" s="57"/>
      <c r="AP4403" s="57"/>
      <c r="BA4403" s="57"/>
      <c r="BF4403" s="6" t="e">
        <f t="shared" si="207"/>
        <v>#NUM!</v>
      </c>
      <c r="BG4403" t="e">
        <f t="shared" si="208"/>
        <v>#NUM!</v>
      </c>
      <c r="BH4403" t="e">
        <f t="shared" si="209"/>
        <v>#NUM!</v>
      </c>
      <c r="BI4403" t="e">
        <f>VLOOKUP(H4403,Sheet2!$A$1:$B$270,2,FALSE)</f>
        <v>#N/A</v>
      </c>
    </row>
    <row r="4404" spans="15:61">
      <c r="O4404" s="57"/>
      <c r="P4404" s="57"/>
      <c r="AO4404" s="57"/>
      <c r="AP4404" s="57"/>
      <c r="BA4404" s="57"/>
      <c r="BF4404" s="6" t="e">
        <f t="shared" si="207"/>
        <v>#NUM!</v>
      </c>
      <c r="BG4404" t="e">
        <f t="shared" si="208"/>
        <v>#NUM!</v>
      </c>
      <c r="BH4404" t="e">
        <f t="shared" si="209"/>
        <v>#NUM!</v>
      </c>
      <c r="BI4404" t="e">
        <f>VLOOKUP(H4404,Sheet2!$A$1:$B$270,2,FALSE)</f>
        <v>#N/A</v>
      </c>
    </row>
    <row r="4405" spans="15:61">
      <c r="O4405" s="57"/>
      <c r="P4405" s="57"/>
      <c r="BA4405" s="57"/>
      <c r="BF4405" s="6" t="e">
        <f t="shared" si="207"/>
        <v>#NUM!</v>
      </c>
      <c r="BG4405" t="e">
        <f t="shared" si="208"/>
        <v>#NUM!</v>
      </c>
      <c r="BH4405" t="e">
        <f t="shared" si="209"/>
        <v>#NUM!</v>
      </c>
      <c r="BI4405" t="e">
        <f>VLOOKUP(H4405,Sheet2!$A$1:$B$270,2,FALSE)</f>
        <v>#N/A</v>
      </c>
    </row>
    <row r="4406" spans="15:61">
      <c r="O4406" s="57"/>
      <c r="P4406" s="57"/>
      <c r="AP4406" s="57"/>
      <c r="BA4406" s="57"/>
      <c r="BF4406" s="6" t="e">
        <f t="shared" si="207"/>
        <v>#NUM!</v>
      </c>
      <c r="BG4406" t="e">
        <f t="shared" si="208"/>
        <v>#NUM!</v>
      </c>
      <c r="BH4406" t="e">
        <f t="shared" si="209"/>
        <v>#NUM!</v>
      </c>
      <c r="BI4406" t="e">
        <f>VLOOKUP(H4406,Sheet2!$A$1:$B$270,2,FALSE)</f>
        <v>#N/A</v>
      </c>
    </row>
    <row r="4407" spans="15:61">
      <c r="O4407" s="57"/>
      <c r="P4407" s="57"/>
      <c r="AP4407" s="57"/>
      <c r="BA4407" s="57"/>
      <c r="BF4407" s="6" t="e">
        <f t="shared" si="207"/>
        <v>#NUM!</v>
      </c>
      <c r="BG4407" t="e">
        <f t="shared" si="208"/>
        <v>#NUM!</v>
      </c>
      <c r="BH4407" t="e">
        <f t="shared" si="209"/>
        <v>#NUM!</v>
      </c>
      <c r="BI4407" t="e">
        <f>VLOOKUP(H4407,Sheet2!$A$1:$B$270,2,FALSE)</f>
        <v>#N/A</v>
      </c>
    </row>
    <row r="4408" spans="15:61">
      <c r="O4408" s="57"/>
      <c r="P4408" s="57"/>
      <c r="AP4408" s="57"/>
      <c r="BA4408" s="57"/>
      <c r="BF4408" s="6" t="e">
        <f t="shared" si="207"/>
        <v>#NUM!</v>
      </c>
      <c r="BG4408" t="e">
        <f t="shared" si="208"/>
        <v>#NUM!</v>
      </c>
      <c r="BH4408" t="e">
        <f t="shared" si="209"/>
        <v>#NUM!</v>
      </c>
      <c r="BI4408" t="e">
        <f>VLOOKUP(H4408,Sheet2!$A$1:$B$270,2,FALSE)</f>
        <v>#N/A</v>
      </c>
    </row>
    <row r="4409" spans="15:61">
      <c r="O4409" s="57"/>
      <c r="P4409" s="57"/>
      <c r="AO4409" s="57"/>
      <c r="AP4409" s="57"/>
      <c r="BA4409" s="57"/>
      <c r="BF4409" s="6" t="e">
        <f t="shared" si="207"/>
        <v>#NUM!</v>
      </c>
      <c r="BG4409" t="e">
        <f t="shared" si="208"/>
        <v>#NUM!</v>
      </c>
      <c r="BH4409" t="e">
        <f t="shared" si="209"/>
        <v>#NUM!</v>
      </c>
      <c r="BI4409" t="e">
        <f>VLOOKUP(H4409,Sheet2!$A$1:$B$270,2,FALSE)</f>
        <v>#N/A</v>
      </c>
    </row>
    <row r="4410" spans="15:61">
      <c r="O4410" s="57"/>
      <c r="P4410" s="57"/>
      <c r="AO4410" s="57"/>
      <c r="AP4410" s="57"/>
      <c r="BA4410" s="57"/>
      <c r="BF4410" s="6" t="e">
        <f t="shared" si="207"/>
        <v>#NUM!</v>
      </c>
      <c r="BG4410" t="e">
        <f t="shared" si="208"/>
        <v>#NUM!</v>
      </c>
      <c r="BH4410" t="e">
        <f t="shared" si="209"/>
        <v>#NUM!</v>
      </c>
      <c r="BI4410" t="e">
        <f>VLOOKUP(H4410,Sheet2!$A$1:$B$270,2,FALSE)</f>
        <v>#N/A</v>
      </c>
    </row>
    <row r="4411" spans="15:61">
      <c r="O4411" s="57"/>
      <c r="P4411" s="57"/>
      <c r="AP4411" s="57"/>
      <c r="BA4411" s="57"/>
      <c r="BF4411" s="6" t="e">
        <f t="shared" si="207"/>
        <v>#NUM!</v>
      </c>
      <c r="BG4411" t="e">
        <f t="shared" si="208"/>
        <v>#NUM!</v>
      </c>
      <c r="BH4411" t="e">
        <f t="shared" si="209"/>
        <v>#NUM!</v>
      </c>
      <c r="BI4411" t="e">
        <f>VLOOKUP(H4411,Sheet2!$A$1:$B$270,2,FALSE)</f>
        <v>#N/A</v>
      </c>
    </row>
    <row r="4412" spans="15:61">
      <c r="O4412" s="57"/>
      <c r="P4412" s="57"/>
      <c r="AP4412" s="57"/>
      <c r="BA4412" s="57"/>
      <c r="BF4412" s="6" t="e">
        <f t="shared" si="207"/>
        <v>#NUM!</v>
      </c>
      <c r="BG4412" t="e">
        <f t="shared" si="208"/>
        <v>#NUM!</v>
      </c>
      <c r="BH4412" t="e">
        <f t="shared" si="209"/>
        <v>#NUM!</v>
      </c>
      <c r="BI4412" t="e">
        <f>VLOOKUP(H4412,Sheet2!$A$1:$B$270,2,FALSE)</f>
        <v>#N/A</v>
      </c>
    </row>
    <row r="4413" spans="15:61">
      <c r="O4413" s="57"/>
      <c r="P4413" s="57"/>
      <c r="AP4413" s="57"/>
      <c r="BA4413" s="57"/>
      <c r="BF4413" s="6" t="e">
        <f t="shared" si="207"/>
        <v>#NUM!</v>
      </c>
      <c r="BG4413" t="e">
        <f t="shared" si="208"/>
        <v>#NUM!</v>
      </c>
      <c r="BH4413" t="e">
        <f t="shared" si="209"/>
        <v>#NUM!</v>
      </c>
      <c r="BI4413" t="e">
        <f>VLOOKUP(H4413,Sheet2!$A$1:$B$270,2,FALSE)</f>
        <v>#N/A</v>
      </c>
    </row>
    <row r="4414" spans="15:61">
      <c r="O4414" s="57"/>
      <c r="P4414" s="57"/>
      <c r="AO4414" s="57"/>
      <c r="AP4414" s="57"/>
      <c r="BA4414" s="57"/>
      <c r="BF4414" s="6" t="e">
        <f t="shared" si="207"/>
        <v>#NUM!</v>
      </c>
      <c r="BG4414" t="e">
        <f t="shared" si="208"/>
        <v>#NUM!</v>
      </c>
      <c r="BH4414" t="e">
        <f t="shared" si="209"/>
        <v>#NUM!</v>
      </c>
      <c r="BI4414" t="e">
        <f>VLOOKUP(H4414,Sheet2!$A$1:$B$270,2,FALSE)</f>
        <v>#N/A</v>
      </c>
    </row>
    <row r="4415" spans="15:61">
      <c r="O4415" s="57"/>
      <c r="P4415" s="57"/>
      <c r="AO4415" s="57"/>
      <c r="AP4415" s="57"/>
      <c r="BA4415" s="57"/>
      <c r="BF4415" s="6" t="e">
        <f t="shared" si="207"/>
        <v>#NUM!</v>
      </c>
      <c r="BG4415" t="e">
        <f t="shared" si="208"/>
        <v>#NUM!</v>
      </c>
      <c r="BH4415" t="e">
        <f t="shared" si="209"/>
        <v>#NUM!</v>
      </c>
      <c r="BI4415" t="e">
        <f>VLOOKUP(H4415,Sheet2!$A$1:$B$270,2,FALSE)</f>
        <v>#N/A</v>
      </c>
    </row>
    <row r="4416" spans="15:61">
      <c r="O4416" s="57"/>
      <c r="P4416" s="57"/>
      <c r="AP4416" s="57"/>
      <c r="BA4416" s="57"/>
      <c r="BF4416" s="6" t="e">
        <f t="shared" si="207"/>
        <v>#NUM!</v>
      </c>
      <c r="BG4416" t="e">
        <f t="shared" si="208"/>
        <v>#NUM!</v>
      </c>
      <c r="BH4416" t="e">
        <f t="shared" si="209"/>
        <v>#NUM!</v>
      </c>
      <c r="BI4416" t="e">
        <f>VLOOKUP(H4416,Sheet2!$A$1:$B$270,2,FALSE)</f>
        <v>#N/A</v>
      </c>
    </row>
    <row r="4417" spans="15:61">
      <c r="O4417" s="57"/>
      <c r="P4417" s="57"/>
      <c r="AP4417" s="57"/>
      <c r="BA4417" s="57"/>
      <c r="BF4417" s="6" t="e">
        <f t="shared" si="207"/>
        <v>#NUM!</v>
      </c>
      <c r="BG4417" t="e">
        <f t="shared" si="208"/>
        <v>#NUM!</v>
      </c>
      <c r="BH4417" t="e">
        <f t="shared" si="209"/>
        <v>#NUM!</v>
      </c>
      <c r="BI4417" t="e">
        <f>VLOOKUP(H4417,Sheet2!$A$1:$B$270,2,FALSE)</f>
        <v>#N/A</v>
      </c>
    </row>
    <row r="4418" spans="15:61">
      <c r="O4418" s="57"/>
      <c r="P4418" s="57"/>
      <c r="BF4418" s="6" t="e">
        <f t="shared" si="207"/>
        <v>#NUM!</v>
      </c>
      <c r="BG4418" t="e">
        <f t="shared" si="208"/>
        <v>#NUM!</v>
      </c>
      <c r="BH4418" t="e">
        <f t="shared" si="209"/>
        <v>#NUM!</v>
      </c>
      <c r="BI4418" t="e">
        <f>VLOOKUP(H4418,Sheet2!$A$1:$B$270,2,FALSE)</f>
        <v>#N/A</v>
      </c>
    </row>
    <row r="4419" spans="15:61">
      <c r="O4419" s="57"/>
      <c r="P4419" s="57"/>
      <c r="AP4419" s="57"/>
      <c r="BA4419" s="57"/>
      <c r="BF4419" s="6" t="e">
        <f t="shared" si="207"/>
        <v>#NUM!</v>
      </c>
      <c r="BG4419" t="e">
        <f t="shared" si="208"/>
        <v>#NUM!</v>
      </c>
      <c r="BH4419" t="e">
        <f t="shared" si="209"/>
        <v>#NUM!</v>
      </c>
      <c r="BI4419" t="e">
        <f>VLOOKUP(H4419,Sheet2!$A$1:$B$270,2,FALSE)</f>
        <v>#N/A</v>
      </c>
    </row>
    <row r="4420" spans="15:61">
      <c r="O4420" s="57"/>
      <c r="P4420" s="57"/>
      <c r="AP4420" s="57"/>
      <c r="BA4420" s="57"/>
      <c r="BF4420" s="6" t="e">
        <f t="shared" si="207"/>
        <v>#NUM!</v>
      </c>
      <c r="BG4420" t="e">
        <f t="shared" si="208"/>
        <v>#NUM!</v>
      </c>
      <c r="BH4420" t="e">
        <f t="shared" si="209"/>
        <v>#NUM!</v>
      </c>
      <c r="BI4420" t="e">
        <f>VLOOKUP(H4420,Sheet2!$A$1:$B$270,2,FALSE)</f>
        <v>#N/A</v>
      </c>
    </row>
    <row r="4421" spans="15:61">
      <c r="O4421" s="57"/>
      <c r="P4421" s="57"/>
      <c r="AP4421" s="57"/>
      <c r="BA4421" s="57"/>
      <c r="BF4421" s="6" t="e">
        <f t="shared" si="207"/>
        <v>#NUM!</v>
      </c>
      <c r="BG4421" t="e">
        <f t="shared" si="208"/>
        <v>#NUM!</v>
      </c>
      <c r="BH4421" t="e">
        <f t="shared" si="209"/>
        <v>#NUM!</v>
      </c>
      <c r="BI4421" t="e">
        <f>VLOOKUP(H4421,Sheet2!$A$1:$B$270,2,FALSE)</f>
        <v>#N/A</v>
      </c>
    </row>
    <row r="4422" spans="15:61">
      <c r="O4422" s="57"/>
      <c r="P4422" s="57"/>
      <c r="AO4422" s="57"/>
      <c r="AP4422" s="57"/>
      <c r="BA4422" s="57"/>
      <c r="BF4422" s="6" t="e">
        <f t="shared" si="207"/>
        <v>#NUM!</v>
      </c>
      <c r="BG4422" t="e">
        <f t="shared" si="208"/>
        <v>#NUM!</v>
      </c>
      <c r="BH4422" t="e">
        <f t="shared" si="209"/>
        <v>#NUM!</v>
      </c>
      <c r="BI4422" t="e">
        <f>VLOOKUP(H4422,Sheet2!$A$1:$B$270,2,FALSE)</f>
        <v>#N/A</v>
      </c>
    </row>
    <row r="4423" spans="15:61">
      <c r="O4423" s="57"/>
      <c r="P4423" s="57"/>
      <c r="AP4423" s="57"/>
      <c r="BA4423" s="57"/>
      <c r="BF4423" s="6" t="e">
        <f t="shared" si="207"/>
        <v>#NUM!</v>
      </c>
      <c r="BG4423" t="e">
        <f t="shared" si="208"/>
        <v>#NUM!</v>
      </c>
      <c r="BH4423" t="e">
        <f t="shared" si="209"/>
        <v>#NUM!</v>
      </c>
      <c r="BI4423" t="e">
        <f>VLOOKUP(H4423,Sheet2!$A$1:$B$270,2,FALSE)</f>
        <v>#N/A</v>
      </c>
    </row>
    <row r="4424" spans="15:61">
      <c r="O4424" s="57"/>
      <c r="P4424" s="57"/>
      <c r="AO4424" s="57"/>
      <c r="AP4424" s="57"/>
      <c r="BA4424" s="57"/>
      <c r="BF4424" s="6" t="e">
        <f t="shared" si="207"/>
        <v>#NUM!</v>
      </c>
      <c r="BG4424" t="e">
        <f t="shared" si="208"/>
        <v>#NUM!</v>
      </c>
      <c r="BH4424" t="e">
        <f t="shared" si="209"/>
        <v>#NUM!</v>
      </c>
      <c r="BI4424" t="e">
        <f>VLOOKUP(H4424,Sheet2!$A$1:$B$270,2,FALSE)</f>
        <v>#N/A</v>
      </c>
    </row>
    <row r="4425" spans="15:61">
      <c r="O4425" s="57"/>
      <c r="P4425" s="57"/>
      <c r="BA4425" s="57"/>
      <c r="BF4425" s="6" t="e">
        <f t="shared" si="207"/>
        <v>#NUM!</v>
      </c>
      <c r="BG4425" t="e">
        <f t="shared" si="208"/>
        <v>#NUM!</v>
      </c>
      <c r="BH4425" t="e">
        <f t="shared" si="209"/>
        <v>#NUM!</v>
      </c>
      <c r="BI4425" t="e">
        <f>VLOOKUP(H4425,Sheet2!$A$1:$B$270,2,FALSE)</f>
        <v>#N/A</v>
      </c>
    </row>
    <row r="4426" spans="15:61">
      <c r="O4426" s="57"/>
      <c r="P4426" s="57"/>
      <c r="BA4426" s="57"/>
      <c r="BF4426" s="6" t="e">
        <f t="shared" si="207"/>
        <v>#NUM!</v>
      </c>
      <c r="BG4426" t="e">
        <f t="shared" si="208"/>
        <v>#NUM!</v>
      </c>
      <c r="BH4426" t="e">
        <f t="shared" si="209"/>
        <v>#NUM!</v>
      </c>
      <c r="BI4426" t="e">
        <f>VLOOKUP(H4426,Sheet2!$A$1:$B$270,2,FALSE)</f>
        <v>#N/A</v>
      </c>
    </row>
    <row r="4427" spans="15:61">
      <c r="O4427" s="57"/>
      <c r="P4427" s="57"/>
      <c r="AP4427" s="57"/>
      <c r="BA4427" s="57"/>
      <c r="BF4427" s="6" t="e">
        <f t="shared" si="207"/>
        <v>#NUM!</v>
      </c>
      <c r="BG4427" t="e">
        <f t="shared" si="208"/>
        <v>#NUM!</v>
      </c>
      <c r="BH4427" t="e">
        <f t="shared" si="209"/>
        <v>#NUM!</v>
      </c>
      <c r="BI4427" t="e">
        <f>VLOOKUP(H4427,Sheet2!$A$1:$B$270,2,FALSE)</f>
        <v>#N/A</v>
      </c>
    </row>
    <row r="4428" spans="15:61">
      <c r="O4428" s="57"/>
      <c r="P4428" s="57"/>
      <c r="BA4428" s="57"/>
      <c r="BF4428" s="6" t="e">
        <f t="shared" si="207"/>
        <v>#NUM!</v>
      </c>
      <c r="BG4428" t="e">
        <f t="shared" si="208"/>
        <v>#NUM!</v>
      </c>
      <c r="BH4428" t="e">
        <f t="shared" si="209"/>
        <v>#NUM!</v>
      </c>
      <c r="BI4428" t="e">
        <f>VLOOKUP(H4428,Sheet2!$A$1:$B$270,2,FALSE)</f>
        <v>#N/A</v>
      </c>
    </row>
    <row r="4429" spans="15:61">
      <c r="O4429" s="57"/>
      <c r="P4429" s="57"/>
      <c r="BA4429" s="57"/>
      <c r="BF4429" s="6" t="e">
        <f t="shared" si="207"/>
        <v>#NUM!</v>
      </c>
      <c r="BG4429" t="e">
        <f t="shared" si="208"/>
        <v>#NUM!</v>
      </c>
      <c r="BH4429" t="e">
        <f t="shared" si="209"/>
        <v>#NUM!</v>
      </c>
      <c r="BI4429" t="e">
        <f>VLOOKUP(H4429,Sheet2!$A$1:$B$270,2,FALSE)</f>
        <v>#N/A</v>
      </c>
    </row>
    <row r="4430" spans="15:61">
      <c r="O4430" s="57"/>
      <c r="P4430" s="57"/>
      <c r="AP4430" s="57"/>
      <c r="BA4430" s="57"/>
      <c r="BF4430" s="6" t="e">
        <f t="shared" si="207"/>
        <v>#NUM!</v>
      </c>
      <c r="BG4430" t="e">
        <f t="shared" si="208"/>
        <v>#NUM!</v>
      </c>
      <c r="BH4430" t="e">
        <f t="shared" si="209"/>
        <v>#NUM!</v>
      </c>
      <c r="BI4430" t="e">
        <f>VLOOKUP(H4430,Sheet2!$A$1:$B$270,2,FALSE)</f>
        <v>#N/A</v>
      </c>
    </row>
    <row r="4431" spans="15:61">
      <c r="O4431" s="57"/>
      <c r="P4431" s="57"/>
      <c r="AP4431" s="57"/>
      <c r="BA4431" s="57"/>
      <c r="BF4431" s="6" t="e">
        <f t="shared" si="207"/>
        <v>#NUM!</v>
      </c>
      <c r="BG4431" t="e">
        <f t="shared" si="208"/>
        <v>#NUM!</v>
      </c>
      <c r="BH4431" t="e">
        <f t="shared" si="209"/>
        <v>#NUM!</v>
      </c>
      <c r="BI4431" t="e">
        <f>VLOOKUP(H4431,Sheet2!$A$1:$B$270,2,FALSE)</f>
        <v>#N/A</v>
      </c>
    </row>
    <row r="4432" spans="15:61">
      <c r="O4432" s="57"/>
      <c r="P4432" s="57"/>
      <c r="BA4432" s="57"/>
      <c r="BF4432" s="6" t="e">
        <f t="shared" si="207"/>
        <v>#NUM!</v>
      </c>
      <c r="BG4432" t="e">
        <f t="shared" si="208"/>
        <v>#NUM!</v>
      </c>
      <c r="BH4432" t="e">
        <f t="shared" si="209"/>
        <v>#NUM!</v>
      </c>
      <c r="BI4432" t="e">
        <f>VLOOKUP(H4432,Sheet2!$A$1:$B$270,2,FALSE)</f>
        <v>#N/A</v>
      </c>
    </row>
    <row r="4433" spans="15:61">
      <c r="O4433" s="57"/>
      <c r="P4433" s="57"/>
      <c r="AP4433" s="57"/>
      <c r="BA4433" s="57"/>
      <c r="BF4433" s="6" t="e">
        <f t="shared" si="207"/>
        <v>#NUM!</v>
      </c>
      <c r="BG4433" t="e">
        <f t="shared" si="208"/>
        <v>#NUM!</v>
      </c>
      <c r="BH4433" t="e">
        <f t="shared" si="209"/>
        <v>#NUM!</v>
      </c>
      <c r="BI4433" t="e">
        <f>VLOOKUP(H4433,Sheet2!$A$1:$B$270,2,FALSE)</f>
        <v>#N/A</v>
      </c>
    </row>
    <row r="4434" spans="15:61">
      <c r="O4434" s="57"/>
      <c r="P4434" s="57"/>
      <c r="AO4434" s="57"/>
      <c r="AP4434" s="57"/>
      <c r="BA4434" s="57"/>
      <c r="BF4434" s="6" t="e">
        <f t="shared" si="207"/>
        <v>#NUM!</v>
      </c>
      <c r="BG4434" t="e">
        <f t="shared" si="208"/>
        <v>#NUM!</v>
      </c>
      <c r="BH4434" t="e">
        <f t="shared" si="209"/>
        <v>#NUM!</v>
      </c>
      <c r="BI4434" t="e">
        <f>VLOOKUP(H4434,Sheet2!$A$1:$B$270,2,FALSE)</f>
        <v>#N/A</v>
      </c>
    </row>
    <row r="4435" spans="15:61">
      <c r="O4435" s="57"/>
      <c r="P4435" s="57"/>
      <c r="BA4435" s="57"/>
      <c r="BF4435" s="6" t="e">
        <f t="shared" si="207"/>
        <v>#NUM!</v>
      </c>
      <c r="BG4435" t="e">
        <f t="shared" si="208"/>
        <v>#NUM!</v>
      </c>
      <c r="BH4435" t="e">
        <f t="shared" si="209"/>
        <v>#NUM!</v>
      </c>
      <c r="BI4435" t="e">
        <f>VLOOKUP(H4435,Sheet2!$A$1:$B$270,2,FALSE)</f>
        <v>#N/A</v>
      </c>
    </row>
    <row r="4436" spans="15:61">
      <c r="O4436" s="57"/>
      <c r="P4436" s="57"/>
      <c r="AP4436" s="57"/>
      <c r="BA4436" s="57"/>
      <c r="BF4436" s="6" t="e">
        <f t="shared" si="207"/>
        <v>#NUM!</v>
      </c>
      <c r="BG4436" t="e">
        <f t="shared" si="208"/>
        <v>#NUM!</v>
      </c>
      <c r="BH4436" t="e">
        <f t="shared" si="209"/>
        <v>#NUM!</v>
      </c>
      <c r="BI4436" t="e">
        <f>VLOOKUP(H4436,Sheet2!$A$1:$B$270,2,FALSE)</f>
        <v>#N/A</v>
      </c>
    </row>
    <row r="4437" spans="15:61">
      <c r="O4437" s="57"/>
      <c r="P4437" s="57"/>
      <c r="BA4437" s="57"/>
      <c r="BF4437" s="6" t="e">
        <f t="shared" si="207"/>
        <v>#NUM!</v>
      </c>
      <c r="BG4437" t="e">
        <f t="shared" si="208"/>
        <v>#NUM!</v>
      </c>
      <c r="BH4437" t="e">
        <f t="shared" si="209"/>
        <v>#NUM!</v>
      </c>
      <c r="BI4437" t="e">
        <f>VLOOKUP(H4437,Sheet2!$A$1:$B$270,2,FALSE)</f>
        <v>#N/A</v>
      </c>
    </row>
    <row r="4438" spans="15:61">
      <c r="O4438" s="57"/>
      <c r="P4438" s="57"/>
      <c r="AP4438" s="57"/>
      <c r="BA4438" s="57"/>
      <c r="BF4438" s="6" t="e">
        <f t="shared" si="207"/>
        <v>#NUM!</v>
      </c>
      <c r="BG4438" t="e">
        <f t="shared" si="208"/>
        <v>#NUM!</v>
      </c>
      <c r="BH4438" t="e">
        <f t="shared" si="209"/>
        <v>#NUM!</v>
      </c>
      <c r="BI4438" t="e">
        <f>VLOOKUP(H4438,Sheet2!$A$1:$B$270,2,FALSE)</f>
        <v>#N/A</v>
      </c>
    </row>
    <row r="4439" spans="15:61">
      <c r="O4439" s="57"/>
      <c r="P4439" s="57"/>
      <c r="BA4439" s="57"/>
      <c r="BF4439" s="6" t="e">
        <f t="shared" si="207"/>
        <v>#NUM!</v>
      </c>
      <c r="BG4439" t="e">
        <f t="shared" si="208"/>
        <v>#NUM!</v>
      </c>
      <c r="BH4439" t="e">
        <f t="shared" si="209"/>
        <v>#NUM!</v>
      </c>
      <c r="BI4439" t="e">
        <f>VLOOKUP(H4439,Sheet2!$A$1:$B$270,2,FALSE)</f>
        <v>#N/A</v>
      </c>
    </row>
    <row r="4440" spans="15:61">
      <c r="O4440" s="57"/>
      <c r="P4440" s="57"/>
      <c r="AO4440" s="57"/>
      <c r="BA4440" s="57"/>
      <c r="BF4440" s="6" t="e">
        <f t="shared" si="207"/>
        <v>#NUM!</v>
      </c>
      <c r="BG4440" t="e">
        <f t="shared" si="208"/>
        <v>#NUM!</v>
      </c>
      <c r="BH4440" t="e">
        <f t="shared" si="209"/>
        <v>#NUM!</v>
      </c>
      <c r="BI4440" t="e">
        <f>VLOOKUP(H4440,Sheet2!$A$1:$B$270,2,FALSE)</f>
        <v>#N/A</v>
      </c>
    </row>
    <row r="4441" spans="15:61">
      <c r="O4441" s="57"/>
      <c r="P4441" s="57"/>
      <c r="AO4441" s="57"/>
      <c r="AP4441" s="57"/>
      <c r="BA4441" s="57"/>
      <c r="BF4441" s="6" t="e">
        <f t="shared" si="207"/>
        <v>#NUM!</v>
      </c>
      <c r="BG4441" t="e">
        <f t="shared" si="208"/>
        <v>#NUM!</v>
      </c>
      <c r="BH4441" t="e">
        <f t="shared" si="209"/>
        <v>#NUM!</v>
      </c>
      <c r="BI4441" t="e">
        <f>VLOOKUP(H4441,Sheet2!$A$1:$B$270,2,FALSE)</f>
        <v>#N/A</v>
      </c>
    </row>
    <row r="4442" spans="15:61">
      <c r="O4442" s="57"/>
      <c r="P4442" s="57"/>
      <c r="AP4442" s="57"/>
      <c r="BA4442" s="57"/>
      <c r="BF4442" s="6" t="e">
        <f t="shared" si="207"/>
        <v>#NUM!</v>
      </c>
      <c r="BG4442" t="e">
        <f t="shared" si="208"/>
        <v>#NUM!</v>
      </c>
      <c r="BH4442" t="e">
        <f t="shared" si="209"/>
        <v>#NUM!</v>
      </c>
      <c r="BI4442" t="e">
        <f>VLOOKUP(H4442,Sheet2!$A$1:$B$270,2,FALSE)</f>
        <v>#N/A</v>
      </c>
    </row>
    <row r="4443" spans="15:61">
      <c r="O4443" s="57"/>
      <c r="P4443" s="57"/>
      <c r="AP4443" s="57"/>
      <c r="BA4443" s="57"/>
      <c r="BF4443" s="6" t="e">
        <f t="shared" si="207"/>
        <v>#NUM!</v>
      </c>
      <c r="BG4443" t="e">
        <f t="shared" si="208"/>
        <v>#NUM!</v>
      </c>
      <c r="BH4443" t="e">
        <f t="shared" si="209"/>
        <v>#NUM!</v>
      </c>
      <c r="BI4443" t="e">
        <f>VLOOKUP(H4443,Sheet2!$A$1:$B$270,2,FALSE)</f>
        <v>#N/A</v>
      </c>
    </row>
    <row r="4444" spans="15:61">
      <c r="O4444" s="57"/>
      <c r="P4444" s="57"/>
      <c r="BA4444" s="57"/>
      <c r="BF4444" s="6" t="e">
        <f t="shared" si="207"/>
        <v>#NUM!</v>
      </c>
      <c r="BG4444" t="e">
        <f t="shared" si="208"/>
        <v>#NUM!</v>
      </c>
      <c r="BH4444" t="e">
        <f t="shared" si="209"/>
        <v>#NUM!</v>
      </c>
      <c r="BI4444" t="e">
        <f>VLOOKUP(H4444,Sheet2!$A$1:$B$270,2,FALSE)</f>
        <v>#N/A</v>
      </c>
    </row>
    <row r="4445" spans="15:61">
      <c r="O4445" s="57"/>
      <c r="P4445" s="57"/>
      <c r="AP4445" s="57"/>
      <c r="BA4445" s="57"/>
      <c r="BF4445" s="6" t="e">
        <f t="shared" si="207"/>
        <v>#NUM!</v>
      </c>
      <c r="BG4445" t="e">
        <f t="shared" si="208"/>
        <v>#NUM!</v>
      </c>
      <c r="BH4445" t="e">
        <f t="shared" si="209"/>
        <v>#NUM!</v>
      </c>
      <c r="BI4445" t="e">
        <f>VLOOKUP(H4445,Sheet2!$A$1:$B$270,2,FALSE)</f>
        <v>#N/A</v>
      </c>
    </row>
    <row r="4446" spans="15:61">
      <c r="O4446" s="57"/>
      <c r="P4446" s="57"/>
      <c r="AO4446" s="57"/>
      <c r="AP4446" s="57"/>
      <c r="BA4446" s="57"/>
      <c r="BF4446" s="6" t="e">
        <f t="shared" si="207"/>
        <v>#NUM!</v>
      </c>
      <c r="BG4446" t="e">
        <f t="shared" si="208"/>
        <v>#NUM!</v>
      </c>
      <c r="BH4446" t="e">
        <f t="shared" si="209"/>
        <v>#NUM!</v>
      </c>
      <c r="BI4446" t="e">
        <f>VLOOKUP(H4446,Sheet2!$A$1:$B$270,2,FALSE)</f>
        <v>#N/A</v>
      </c>
    </row>
    <row r="4447" spans="15:61">
      <c r="O4447" s="57"/>
      <c r="P4447" s="57"/>
      <c r="AP4447" s="57"/>
      <c r="BA4447" s="57"/>
      <c r="BF4447" s="6" t="e">
        <f t="shared" si="207"/>
        <v>#NUM!</v>
      </c>
      <c r="BG4447" t="e">
        <f t="shared" si="208"/>
        <v>#NUM!</v>
      </c>
      <c r="BH4447" t="e">
        <f t="shared" si="209"/>
        <v>#NUM!</v>
      </c>
      <c r="BI4447" t="e">
        <f>VLOOKUP(H4447,Sheet2!$A$1:$B$270,2,FALSE)</f>
        <v>#N/A</v>
      </c>
    </row>
    <row r="4448" spans="15:61">
      <c r="O4448" s="57"/>
      <c r="P4448" s="57"/>
      <c r="AO4448" s="57"/>
      <c r="BA4448" s="57"/>
      <c r="BF4448" s="6" t="e">
        <f t="shared" si="207"/>
        <v>#NUM!</v>
      </c>
      <c r="BG4448" t="e">
        <f t="shared" si="208"/>
        <v>#NUM!</v>
      </c>
      <c r="BH4448" t="e">
        <f t="shared" si="209"/>
        <v>#NUM!</v>
      </c>
      <c r="BI4448" t="e">
        <f>VLOOKUP(H4448,Sheet2!$A$1:$B$270,2,FALSE)</f>
        <v>#N/A</v>
      </c>
    </row>
    <row r="4449" spans="15:61">
      <c r="O4449" s="57"/>
      <c r="P4449" s="57"/>
      <c r="AP4449" s="57"/>
      <c r="BA4449" s="57"/>
      <c r="BF4449" s="6" t="e">
        <f t="shared" si="207"/>
        <v>#NUM!</v>
      </c>
      <c r="BG4449" t="e">
        <f t="shared" si="208"/>
        <v>#NUM!</v>
      </c>
      <c r="BH4449" t="e">
        <f t="shared" si="209"/>
        <v>#NUM!</v>
      </c>
      <c r="BI4449" t="e">
        <f>VLOOKUP(H4449,Sheet2!$A$1:$B$270,2,FALSE)</f>
        <v>#N/A</v>
      </c>
    </row>
    <row r="4450" spans="15:61">
      <c r="O4450" s="57"/>
      <c r="P4450" s="57"/>
      <c r="AP4450" s="57"/>
      <c r="BA4450" s="57"/>
      <c r="BF4450" s="6" t="e">
        <f t="shared" si="207"/>
        <v>#NUM!</v>
      </c>
      <c r="BG4450" t="e">
        <f t="shared" si="208"/>
        <v>#NUM!</v>
      </c>
      <c r="BH4450" t="e">
        <f t="shared" si="209"/>
        <v>#NUM!</v>
      </c>
      <c r="BI4450" t="e">
        <f>VLOOKUP(H4450,Sheet2!$A$1:$B$270,2,FALSE)</f>
        <v>#N/A</v>
      </c>
    </row>
    <row r="4451" spans="15:61">
      <c r="O4451" s="57"/>
      <c r="P4451" s="57"/>
      <c r="AP4451" s="57"/>
      <c r="BA4451" s="57"/>
      <c r="BF4451" s="6" t="e">
        <f t="shared" si="207"/>
        <v>#NUM!</v>
      </c>
      <c r="BG4451" t="e">
        <f t="shared" si="208"/>
        <v>#NUM!</v>
      </c>
      <c r="BH4451" t="e">
        <f t="shared" si="209"/>
        <v>#NUM!</v>
      </c>
      <c r="BI4451" t="e">
        <f>VLOOKUP(H4451,Sheet2!$A$1:$B$270,2,FALSE)</f>
        <v>#N/A</v>
      </c>
    </row>
    <row r="4452" spans="15:61">
      <c r="O4452" s="57"/>
      <c r="P4452" s="57"/>
      <c r="AP4452" s="57"/>
      <c r="BA4452" s="57"/>
      <c r="BF4452" s="6" t="e">
        <f t="shared" si="207"/>
        <v>#NUM!</v>
      </c>
      <c r="BG4452" t="e">
        <f t="shared" si="208"/>
        <v>#NUM!</v>
      </c>
      <c r="BH4452" t="e">
        <f t="shared" si="209"/>
        <v>#NUM!</v>
      </c>
      <c r="BI4452" t="e">
        <f>VLOOKUP(H4452,Sheet2!$A$1:$B$270,2,FALSE)</f>
        <v>#N/A</v>
      </c>
    </row>
    <row r="4453" spans="15:61">
      <c r="O4453" s="57"/>
      <c r="P4453" s="57"/>
      <c r="AP4453" s="57"/>
      <c r="BA4453" s="57"/>
      <c r="BF4453" s="6" t="e">
        <f t="shared" si="207"/>
        <v>#NUM!</v>
      </c>
      <c r="BG4453" t="e">
        <f t="shared" si="208"/>
        <v>#NUM!</v>
      </c>
      <c r="BH4453" t="e">
        <f t="shared" si="209"/>
        <v>#NUM!</v>
      </c>
      <c r="BI4453" t="e">
        <f>VLOOKUP(H4453,Sheet2!$A$1:$B$270,2,FALSE)</f>
        <v>#N/A</v>
      </c>
    </row>
    <row r="4454" spans="15:61">
      <c r="O4454" s="57"/>
      <c r="P4454" s="57"/>
      <c r="AP4454" s="57"/>
      <c r="BA4454" s="57"/>
      <c r="BF4454" s="6" t="e">
        <f t="shared" si="207"/>
        <v>#NUM!</v>
      </c>
      <c r="BG4454" t="e">
        <f t="shared" si="208"/>
        <v>#NUM!</v>
      </c>
      <c r="BH4454" t="e">
        <f t="shared" si="209"/>
        <v>#NUM!</v>
      </c>
      <c r="BI4454" t="e">
        <f>VLOOKUP(H4454,Sheet2!$A$1:$B$270,2,FALSE)</f>
        <v>#N/A</v>
      </c>
    </row>
    <row r="4455" spans="15:61">
      <c r="O4455" s="57"/>
      <c r="P4455" s="57"/>
      <c r="AP4455" s="57"/>
      <c r="BA4455" s="57"/>
      <c r="BF4455" s="6" t="e">
        <f t="shared" si="207"/>
        <v>#NUM!</v>
      </c>
      <c r="BG4455" t="e">
        <f t="shared" si="208"/>
        <v>#NUM!</v>
      </c>
      <c r="BH4455" t="e">
        <f t="shared" si="209"/>
        <v>#NUM!</v>
      </c>
      <c r="BI4455" t="e">
        <f>VLOOKUP(H4455,Sheet2!$A$1:$B$270,2,FALSE)</f>
        <v>#N/A</v>
      </c>
    </row>
    <row r="4456" spans="15:61">
      <c r="O4456" s="57"/>
      <c r="P4456" s="57"/>
      <c r="AP4456" s="57"/>
      <c r="BA4456" s="57"/>
      <c r="BF4456" s="6" t="e">
        <f t="shared" si="207"/>
        <v>#NUM!</v>
      </c>
      <c r="BG4456" t="e">
        <f t="shared" si="208"/>
        <v>#NUM!</v>
      </c>
      <c r="BH4456" t="e">
        <f t="shared" si="209"/>
        <v>#NUM!</v>
      </c>
      <c r="BI4456" t="e">
        <f>VLOOKUP(H4456,Sheet2!$A$1:$B$270,2,FALSE)</f>
        <v>#N/A</v>
      </c>
    </row>
    <row r="4457" spans="15:61">
      <c r="O4457" s="57"/>
      <c r="P4457" s="57"/>
      <c r="AP4457" s="57"/>
      <c r="BA4457" s="57"/>
      <c r="BF4457" s="6" t="e">
        <f t="shared" si="207"/>
        <v>#NUM!</v>
      </c>
      <c r="BG4457" t="e">
        <f t="shared" si="208"/>
        <v>#NUM!</v>
      </c>
      <c r="BH4457" t="e">
        <f t="shared" si="209"/>
        <v>#NUM!</v>
      </c>
      <c r="BI4457" t="e">
        <f>VLOOKUP(H4457,Sheet2!$A$1:$B$270,2,FALSE)</f>
        <v>#N/A</v>
      </c>
    </row>
    <row r="4458" spans="15:61">
      <c r="O4458" s="57"/>
      <c r="P4458" s="57"/>
      <c r="AP4458" s="57"/>
      <c r="BA4458" s="57"/>
      <c r="BF4458" s="6" t="e">
        <f t="shared" ref="BF4458:BF4521" si="210">DATE(BC4458,BD4458,BE4458)</f>
        <v>#NUM!</v>
      </c>
      <c r="BG4458" t="e">
        <f t="shared" ref="BG4458:BG4521" si="211">BF4458-BA4458</f>
        <v>#NUM!</v>
      </c>
      <c r="BH4458" t="e">
        <f t="shared" ref="BH4458:BH4521" si="212">IF(BG4458=1,"COMPLY",IF(BG4458&lt;1,"COMPLY","NOT COMPLY"))</f>
        <v>#NUM!</v>
      </c>
      <c r="BI4458" t="e">
        <f>VLOOKUP(H4458,Sheet2!$A$1:$B$270,2,FALSE)</f>
        <v>#N/A</v>
      </c>
    </row>
    <row r="4459" spans="15:61">
      <c r="O4459" s="57"/>
      <c r="P4459" s="57"/>
      <c r="AP4459" s="57"/>
      <c r="BA4459" s="57"/>
      <c r="BF4459" s="6" t="e">
        <f t="shared" si="210"/>
        <v>#NUM!</v>
      </c>
      <c r="BG4459" t="e">
        <f t="shared" si="211"/>
        <v>#NUM!</v>
      </c>
      <c r="BH4459" t="e">
        <f t="shared" si="212"/>
        <v>#NUM!</v>
      </c>
      <c r="BI4459" t="e">
        <f>VLOOKUP(H4459,Sheet2!$A$1:$B$270,2,FALSE)</f>
        <v>#N/A</v>
      </c>
    </row>
    <row r="4460" spans="15:61">
      <c r="O4460" s="57"/>
      <c r="P4460" s="57"/>
      <c r="AO4460" s="57"/>
      <c r="AP4460" s="57"/>
      <c r="BA4460" s="57"/>
      <c r="BF4460" s="6" t="e">
        <f t="shared" si="210"/>
        <v>#NUM!</v>
      </c>
      <c r="BG4460" t="e">
        <f t="shared" si="211"/>
        <v>#NUM!</v>
      </c>
      <c r="BH4460" t="e">
        <f t="shared" si="212"/>
        <v>#NUM!</v>
      </c>
      <c r="BI4460" t="e">
        <f>VLOOKUP(H4460,Sheet2!$A$1:$B$270,2,FALSE)</f>
        <v>#N/A</v>
      </c>
    </row>
    <row r="4461" spans="15:61">
      <c r="O4461" s="57"/>
      <c r="P4461" s="57"/>
      <c r="AP4461" s="57"/>
      <c r="BA4461" s="57"/>
      <c r="BF4461" s="6" t="e">
        <f t="shared" si="210"/>
        <v>#NUM!</v>
      </c>
      <c r="BG4461" t="e">
        <f t="shared" si="211"/>
        <v>#NUM!</v>
      </c>
      <c r="BH4461" t="e">
        <f t="shared" si="212"/>
        <v>#NUM!</v>
      </c>
      <c r="BI4461" t="e">
        <f>VLOOKUP(H4461,Sheet2!$A$1:$B$270,2,FALSE)</f>
        <v>#N/A</v>
      </c>
    </row>
    <row r="4462" spans="15:61">
      <c r="O4462" s="57"/>
      <c r="P4462" s="57"/>
      <c r="AO4462" s="57"/>
      <c r="AP4462" s="57"/>
      <c r="BA4462" s="57"/>
      <c r="BF4462" s="6" t="e">
        <f t="shared" si="210"/>
        <v>#NUM!</v>
      </c>
      <c r="BG4462" t="e">
        <f t="shared" si="211"/>
        <v>#NUM!</v>
      </c>
      <c r="BH4462" t="e">
        <f t="shared" si="212"/>
        <v>#NUM!</v>
      </c>
      <c r="BI4462" t="e">
        <f>VLOOKUP(H4462,Sheet2!$A$1:$B$270,2,FALSE)</f>
        <v>#N/A</v>
      </c>
    </row>
    <row r="4463" spans="15:61">
      <c r="O4463" s="57"/>
      <c r="P4463" s="57"/>
      <c r="AO4463" s="57"/>
      <c r="AP4463" s="57"/>
      <c r="BA4463" s="57"/>
      <c r="BF4463" s="6" t="e">
        <f t="shared" si="210"/>
        <v>#NUM!</v>
      </c>
      <c r="BG4463" t="e">
        <f t="shared" si="211"/>
        <v>#NUM!</v>
      </c>
      <c r="BH4463" t="e">
        <f t="shared" si="212"/>
        <v>#NUM!</v>
      </c>
      <c r="BI4463" t="e">
        <f>VLOOKUP(H4463,Sheet2!$A$1:$B$270,2,FALSE)</f>
        <v>#N/A</v>
      </c>
    </row>
    <row r="4464" spans="15:61">
      <c r="O4464" s="57"/>
      <c r="P4464" s="57"/>
      <c r="AP4464" s="57"/>
      <c r="BA4464" s="57"/>
      <c r="BF4464" s="6" t="e">
        <f t="shared" si="210"/>
        <v>#NUM!</v>
      </c>
      <c r="BG4464" t="e">
        <f t="shared" si="211"/>
        <v>#NUM!</v>
      </c>
      <c r="BH4464" t="e">
        <f t="shared" si="212"/>
        <v>#NUM!</v>
      </c>
      <c r="BI4464" t="e">
        <f>VLOOKUP(H4464,Sheet2!$A$1:$B$270,2,FALSE)</f>
        <v>#N/A</v>
      </c>
    </row>
    <row r="4465" spans="15:61">
      <c r="O4465" s="57"/>
      <c r="P4465" s="57"/>
      <c r="AP4465" s="57"/>
      <c r="BA4465" s="57"/>
      <c r="BF4465" s="6" t="e">
        <f t="shared" si="210"/>
        <v>#NUM!</v>
      </c>
      <c r="BG4465" t="e">
        <f t="shared" si="211"/>
        <v>#NUM!</v>
      </c>
      <c r="BH4465" t="e">
        <f t="shared" si="212"/>
        <v>#NUM!</v>
      </c>
      <c r="BI4465" t="e">
        <f>VLOOKUP(H4465,Sheet2!$A$1:$B$270,2,FALSE)</f>
        <v>#N/A</v>
      </c>
    </row>
    <row r="4466" spans="15:61">
      <c r="O4466" s="57"/>
      <c r="P4466" s="57"/>
      <c r="AP4466" s="57"/>
      <c r="BA4466" s="57"/>
      <c r="BF4466" s="6" t="e">
        <f t="shared" si="210"/>
        <v>#NUM!</v>
      </c>
      <c r="BG4466" t="e">
        <f t="shared" si="211"/>
        <v>#NUM!</v>
      </c>
      <c r="BH4466" t="e">
        <f t="shared" si="212"/>
        <v>#NUM!</v>
      </c>
      <c r="BI4466" t="e">
        <f>VLOOKUP(H4466,Sheet2!$A$1:$B$270,2,FALSE)</f>
        <v>#N/A</v>
      </c>
    </row>
    <row r="4467" spans="15:61">
      <c r="O4467" s="57"/>
      <c r="P4467" s="57"/>
      <c r="AO4467" s="57"/>
      <c r="AP4467" s="57"/>
      <c r="BA4467" s="57"/>
      <c r="BF4467" s="6" t="e">
        <f t="shared" si="210"/>
        <v>#NUM!</v>
      </c>
      <c r="BG4467" t="e">
        <f t="shared" si="211"/>
        <v>#NUM!</v>
      </c>
      <c r="BH4467" t="e">
        <f t="shared" si="212"/>
        <v>#NUM!</v>
      </c>
      <c r="BI4467" t="e">
        <f>VLOOKUP(H4467,Sheet2!$A$1:$B$270,2,FALSE)</f>
        <v>#N/A</v>
      </c>
    </row>
    <row r="4468" spans="15:61">
      <c r="O4468" s="57"/>
      <c r="P4468" s="57"/>
      <c r="AO4468" s="57"/>
      <c r="AP4468" s="57"/>
      <c r="BA4468" s="57"/>
      <c r="BF4468" s="6" t="e">
        <f t="shared" si="210"/>
        <v>#NUM!</v>
      </c>
      <c r="BG4468" t="e">
        <f t="shared" si="211"/>
        <v>#NUM!</v>
      </c>
      <c r="BH4468" t="e">
        <f t="shared" si="212"/>
        <v>#NUM!</v>
      </c>
      <c r="BI4468" t="e">
        <f>VLOOKUP(H4468,Sheet2!$A$1:$B$270,2,FALSE)</f>
        <v>#N/A</v>
      </c>
    </row>
    <row r="4469" spans="15:61">
      <c r="O4469" s="57"/>
      <c r="P4469" s="57"/>
      <c r="AP4469" s="57"/>
      <c r="BA4469" s="57"/>
      <c r="BF4469" s="6" t="e">
        <f t="shared" si="210"/>
        <v>#NUM!</v>
      </c>
      <c r="BG4469" t="e">
        <f t="shared" si="211"/>
        <v>#NUM!</v>
      </c>
      <c r="BH4469" t="e">
        <f t="shared" si="212"/>
        <v>#NUM!</v>
      </c>
      <c r="BI4469" t="e">
        <f>VLOOKUP(H4469,Sheet2!$A$1:$B$270,2,FALSE)</f>
        <v>#N/A</v>
      </c>
    </row>
    <row r="4470" spans="15:61">
      <c r="O4470" s="57"/>
      <c r="P4470" s="57"/>
      <c r="AO4470" s="57"/>
      <c r="AP4470" s="57"/>
      <c r="BA4470" s="57"/>
      <c r="BF4470" s="6" t="e">
        <f t="shared" si="210"/>
        <v>#NUM!</v>
      </c>
      <c r="BG4470" t="e">
        <f t="shared" si="211"/>
        <v>#NUM!</v>
      </c>
      <c r="BH4470" t="e">
        <f t="shared" si="212"/>
        <v>#NUM!</v>
      </c>
      <c r="BI4470" t="e">
        <f>VLOOKUP(H4470,Sheet2!$A$1:$B$270,2,FALSE)</f>
        <v>#N/A</v>
      </c>
    </row>
    <row r="4471" spans="15:61">
      <c r="O4471" s="57"/>
      <c r="P4471" s="57"/>
      <c r="AO4471" s="57"/>
      <c r="AP4471" s="57"/>
      <c r="BA4471" s="57"/>
      <c r="BF4471" s="6" t="e">
        <f t="shared" si="210"/>
        <v>#NUM!</v>
      </c>
      <c r="BG4471" t="e">
        <f t="shared" si="211"/>
        <v>#NUM!</v>
      </c>
      <c r="BH4471" t="e">
        <f t="shared" si="212"/>
        <v>#NUM!</v>
      </c>
      <c r="BI4471" t="e">
        <f>VLOOKUP(H4471,Sheet2!$A$1:$B$270,2,FALSE)</f>
        <v>#N/A</v>
      </c>
    </row>
    <row r="4472" spans="15:61">
      <c r="O4472" s="57"/>
      <c r="P4472" s="57"/>
      <c r="AP4472" s="57"/>
      <c r="BA4472" s="57"/>
      <c r="BF4472" s="6" t="e">
        <f t="shared" si="210"/>
        <v>#NUM!</v>
      </c>
      <c r="BG4472" t="e">
        <f t="shared" si="211"/>
        <v>#NUM!</v>
      </c>
      <c r="BH4472" t="e">
        <f t="shared" si="212"/>
        <v>#NUM!</v>
      </c>
      <c r="BI4472" t="e">
        <f>VLOOKUP(H4472,Sheet2!$A$1:$B$270,2,FALSE)</f>
        <v>#N/A</v>
      </c>
    </row>
    <row r="4473" spans="15:61">
      <c r="O4473" s="57"/>
      <c r="P4473" s="57"/>
      <c r="AP4473" s="57"/>
      <c r="BA4473" s="57"/>
      <c r="BF4473" s="6" t="e">
        <f t="shared" si="210"/>
        <v>#NUM!</v>
      </c>
      <c r="BG4473" t="e">
        <f t="shared" si="211"/>
        <v>#NUM!</v>
      </c>
      <c r="BH4473" t="e">
        <f t="shared" si="212"/>
        <v>#NUM!</v>
      </c>
      <c r="BI4473" t="e">
        <f>VLOOKUP(H4473,Sheet2!$A$1:$B$270,2,FALSE)</f>
        <v>#N/A</v>
      </c>
    </row>
    <row r="4474" spans="15:61">
      <c r="O4474" s="57"/>
      <c r="P4474" s="57"/>
      <c r="AP4474" s="57"/>
      <c r="BA4474" s="57"/>
      <c r="BF4474" s="6" t="e">
        <f t="shared" si="210"/>
        <v>#NUM!</v>
      </c>
      <c r="BG4474" t="e">
        <f t="shared" si="211"/>
        <v>#NUM!</v>
      </c>
      <c r="BH4474" t="e">
        <f t="shared" si="212"/>
        <v>#NUM!</v>
      </c>
      <c r="BI4474" t="e">
        <f>VLOOKUP(H4474,Sheet2!$A$1:$B$270,2,FALSE)</f>
        <v>#N/A</v>
      </c>
    </row>
    <row r="4475" spans="15:61">
      <c r="O4475" s="57"/>
      <c r="P4475" s="57"/>
      <c r="AO4475" s="57"/>
      <c r="AP4475" s="57"/>
      <c r="BA4475" s="57"/>
      <c r="BF4475" s="6" t="e">
        <f t="shared" si="210"/>
        <v>#NUM!</v>
      </c>
      <c r="BG4475" t="e">
        <f t="shared" si="211"/>
        <v>#NUM!</v>
      </c>
      <c r="BH4475" t="e">
        <f t="shared" si="212"/>
        <v>#NUM!</v>
      </c>
      <c r="BI4475" t="e">
        <f>VLOOKUP(H4475,Sheet2!$A$1:$B$270,2,FALSE)</f>
        <v>#N/A</v>
      </c>
    </row>
    <row r="4476" spans="15:61">
      <c r="O4476" s="57"/>
      <c r="P4476" s="57"/>
      <c r="AP4476" s="57"/>
      <c r="BA4476" s="57"/>
      <c r="BF4476" s="6" t="e">
        <f t="shared" si="210"/>
        <v>#NUM!</v>
      </c>
      <c r="BG4476" t="e">
        <f t="shared" si="211"/>
        <v>#NUM!</v>
      </c>
      <c r="BH4476" t="e">
        <f t="shared" si="212"/>
        <v>#NUM!</v>
      </c>
      <c r="BI4476" t="e">
        <f>VLOOKUP(H4476,Sheet2!$A$1:$B$270,2,FALSE)</f>
        <v>#N/A</v>
      </c>
    </row>
    <row r="4477" spans="15:61">
      <c r="O4477" s="57"/>
      <c r="P4477" s="57"/>
      <c r="AO4477" s="57"/>
      <c r="AP4477" s="57"/>
      <c r="BA4477" s="57"/>
      <c r="BF4477" s="6" t="e">
        <f t="shared" si="210"/>
        <v>#NUM!</v>
      </c>
      <c r="BG4477" t="e">
        <f t="shared" si="211"/>
        <v>#NUM!</v>
      </c>
      <c r="BH4477" t="e">
        <f t="shared" si="212"/>
        <v>#NUM!</v>
      </c>
      <c r="BI4477" t="e">
        <f>VLOOKUP(H4477,Sheet2!$A$1:$B$270,2,FALSE)</f>
        <v>#N/A</v>
      </c>
    </row>
    <row r="4478" spans="15:61">
      <c r="O4478" s="57"/>
      <c r="P4478" s="57"/>
      <c r="AO4478" s="57"/>
      <c r="AP4478" s="57"/>
      <c r="BA4478" s="57"/>
      <c r="BF4478" s="6" t="e">
        <f t="shared" si="210"/>
        <v>#NUM!</v>
      </c>
      <c r="BG4478" t="e">
        <f t="shared" si="211"/>
        <v>#NUM!</v>
      </c>
      <c r="BH4478" t="e">
        <f t="shared" si="212"/>
        <v>#NUM!</v>
      </c>
      <c r="BI4478" t="e">
        <f>VLOOKUP(H4478,Sheet2!$A$1:$B$270,2,FALSE)</f>
        <v>#N/A</v>
      </c>
    </row>
    <row r="4479" spans="15:61">
      <c r="O4479" s="57"/>
      <c r="P4479" s="57"/>
      <c r="AO4479" s="57"/>
      <c r="AP4479" s="57"/>
      <c r="BA4479" s="57"/>
      <c r="BF4479" s="6" t="e">
        <f t="shared" si="210"/>
        <v>#NUM!</v>
      </c>
      <c r="BG4479" t="e">
        <f t="shared" si="211"/>
        <v>#NUM!</v>
      </c>
      <c r="BH4479" t="e">
        <f t="shared" si="212"/>
        <v>#NUM!</v>
      </c>
      <c r="BI4479" t="e">
        <f>VLOOKUP(H4479,Sheet2!$A$1:$B$270,2,FALSE)</f>
        <v>#N/A</v>
      </c>
    </row>
    <row r="4480" spans="15:61">
      <c r="O4480" s="57"/>
      <c r="P4480" s="57"/>
      <c r="AP4480" s="57"/>
      <c r="BA4480" s="57"/>
      <c r="BF4480" s="6" t="e">
        <f t="shared" si="210"/>
        <v>#NUM!</v>
      </c>
      <c r="BG4480" t="e">
        <f t="shared" si="211"/>
        <v>#NUM!</v>
      </c>
      <c r="BH4480" t="e">
        <f t="shared" si="212"/>
        <v>#NUM!</v>
      </c>
      <c r="BI4480" t="e">
        <f>VLOOKUP(H4480,Sheet2!$A$1:$B$270,2,FALSE)</f>
        <v>#N/A</v>
      </c>
    </row>
    <row r="4481" spans="15:61">
      <c r="O4481" s="57"/>
      <c r="P4481" s="57"/>
      <c r="AP4481" s="57"/>
      <c r="BA4481" s="57"/>
      <c r="BF4481" s="6" t="e">
        <f t="shared" si="210"/>
        <v>#NUM!</v>
      </c>
      <c r="BG4481" t="e">
        <f t="shared" si="211"/>
        <v>#NUM!</v>
      </c>
      <c r="BH4481" t="e">
        <f t="shared" si="212"/>
        <v>#NUM!</v>
      </c>
      <c r="BI4481" t="e">
        <f>VLOOKUP(H4481,Sheet2!$A$1:$B$270,2,FALSE)</f>
        <v>#N/A</v>
      </c>
    </row>
    <row r="4482" spans="15:61">
      <c r="O4482" s="57"/>
      <c r="P4482" s="57"/>
      <c r="BA4482" s="57"/>
      <c r="BF4482" s="6" t="e">
        <f t="shared" si="210"/>
        <v>#NUM!</v>
      </c>
      <c r="BG4482" t="e">
        <f t="shared" si="211"/>
        <v>#NUM!</v>
      </c>
      <c r="BH4482" t="e">
        <f t="shared" si="212"/>
        <v>#NUM!</v>
      </c>
      <c r="BI4482" t="e">
        <f>VLOOKUP(H4482,Sheet2!$A$1:$B$270,2,FALSE)</f>
        <v>#N/A</v>
      </c>
    </row>
    <row r="4483" spans="15:61">
      <c r="O4483" s="57"/>
      <c r="P4483" s="57"/>
      <c r="BA4483" s="57"/>
      <c r="BF4483" s="6" t="e">
        <f t="shared" si="210"/>
        <v>#NUM!</v>
      </c>
      <c r="BG4483" t="e">
        <f t="shared" si="211"/>
        <v>#NUM!</v>
      </c>
      <c r="BH4483" t="e">
        <f t="shared" si="212"/>
        <v>#NUM!</v>
      </c>
      <c r="BI4483" t="e">
        <f>VLOOKUP(H4483,Sheet2!$A$1:$B$270,2,FALSE)</f>
        <v>#N/A</v>
      </c>
    </row>
    <row r="4484" spans="15:61">
      <c r="O4484" s="57"/>
      <c r="P4484" s="57"/>
      <c r="AO4484" s="57"/>
      <c r="AP4484" s="57"/>
      <c r="BA4484" s="57"/>
      <c r="BF4484" s="6" t="e">
        <f t="shared" si="210"/>
        <v>#NUM!</v>
      </c>
      <c r="BG4484" t="e">
        <f t="shared" si="211"/>
        <v>#NUM!</v>
      </c>
      <c r="BH4484" t="e">
        <f t="shared" si="212"/>
        <v>#NUM!</v>
      </c>
      <c r="BI4484" t="e">
        <f>VLOOKUP(H4484,Sheet2!$A$1:$B$270,2,FALSE)</f>
        <v>#N/A</v>
      </c>
    </row>
    <row r="4485" spans="15:61">
      <c r="O4485" s="57"/>
      <c r="P4485" s="57"/>
      <c r="AP4485" s="57"/>
      <c r="BA4485" s="57"/>
      <c r="BF4485" s="6" t="e">
        <f t="shared" si="210"/>
        <v>#NUM!</v>
      </c>
      <c r="BG4485" t="e">
        <f t="shared" si="211"/>
        <v>#NUM!</v>
      </c>
      <c r="BH4485" t="e">
        <f t="shared" si="212"/>
        <v>#NUM!</v>
      </c>
      <c r="BI4485" t="e">
        <f>VLOOKUP(H4485,Sheet2!$A$1:$B$270,2,FALSE)</f>
        <v>#N/A</v>
      </c>
    </row>
    <row r="4486" spans="15:61">
      <c r="O4486" s="57"/>
      <c r="P4486" s="57"/>
      <c r="AP4486" s="57"/>
      <c r="BA4486" s="57"/>
      <c r="BF4486" s="6" t="e">
        <f t="shared" si="210"/>
        <v>#NUM!</v>
      </c>
      <c r="BG4486" t="e">
        <f t="shared" si="211"/>
        <v>#NUM!</v>
      </c>
      <c r="BH4486" t="e">
        <f t="shared" si="212"/>
        <v>#NUM!</v>
      </c>
      <c r="BI4486" t="e">
        <f>VLOOKUP(H4486,Sheet2!$A$1:$B$270,2,FALSE)</f>
        <v>#N/A</v>
      </c>
    </row>
    <row r="4487" spans="15:61">
      <c r="O4487" s="57"/>
      <c r="P4487" s="57"/>
      <c r="AP4487" s="57"/>
      <c r="BA4487" s="57"/>
      <c r="BF4487" s="6" t="e">
        <f t="shared" si="210"/>
        <v>#NUM!</v>
      </c>
      <c r="BG4487" t="e">
        <f t="shared" si="211"/>
        <v>#NUM!</v>
      </c>
      <c r="BH4487" t="e">
        <f t="shared" si="212"/>
        <v>#NUM!</v>
      </c>
      <c r="BI4487" t="e">
        <f>VLOOKUP(H4487,Sheet2!$A$1:$B$270,2,FALSE)</f>
        <v>#N/A</v>
      </c>
    </row>
    <row r="4488" spans="15:61">
      <c r="O4488" s="57"/>
      <c r="P4488" s="57"/>
      <c r="AO4488" s="57"/>
      <c r="AP4488" s="57"/>
      <c r="BA4488" s="57"/>
      <c r="BF4488" s="6" t="e">
        <f t="shared" si="210"/>
        <v>#NUM!</v>
      </c>
      <c r="BG4488" t="e">
        <f t="shared" si="211"/>
        <v>#NUM!</v>
      </c>
      <c r="BH4488" t="e">
        <f t="shared" si="212"/>
        <v>#NUM!</v>
      </c>
      <c r="BI4488" t="e">
        <f>VLOOKUP(H4488,Sheet2!$A$1:$B$270,2,FALSE)</f>
        <v>#N/A</v>
      </c>
    </row>
    <row r="4489" spans="15:61">
      <c r="O4489" s="57"/>
      <c r="P4489" s="57"/>
      <c r="AP4489" s="57"/>
      <c r="BA4489" s="57"/>
      <c r="BF4489" s="6" t="e">
        <f t="shared" si="210"/>
        <v>#NUM!</v>
      </c>
      <c r="BG4489" t="e">
        <f t="shared" si="211"/>
        <v>#NUM!</v>
      </c>
      <c r="BH4489" t="e">
        <f t="shared" si="212"/>
        <v>#NUM!</v>
      </c>
      <c r="BI4489" t="e">
        <f>VLOOKUP(H4489,Sheet2!$A$1:$B$270,2,FALSE)</f>
        <v>#N/A</v>
      </c>
    </row>
    <row r="4490" spans="15:61">
      <c r="O4490" s="57"/>
      <c r="P4490" s="57"/>
      <c r="BA4490" s="57"/>
      <c r="BF4490" s="6" t="e">
        <f t="shared" si="210"/>
        <v>#NUM!</v>
      </c>
      <c r="BG4490" t="e">
        <f t="shared" si="211"/>
        <v>#NUM!</v>
      </c>
      <c r="BH4490" t="e">
        <f t="shared" si="212"/>
        <v>#NUM!</v>
      </c>
      <c r="BI4490" t="e">
        <f>VLOOKUP(H4490,Sheet2!$A$1:$B$270,2,FALSE)</f>
        <v>#N/A</v>
      </c>
    </row>
    <row r="4491" spans="15:61">
      <c r="O4491" s="57"/>
      <c r="P4491" s="57"/>
      <c r="AO4491" s="57"/>
      <c r="AP4491" s="57"/>
      <c r="BA4491" s="57"/>
      <c r="BF4491" s="6" t="e">
        <f t="shared" si="210"/>
        <v>#NUM!</v>
      </c>
      <c r="BG4491" t="e">
        <f t="shared" si="211"/>
        <v>#NUM!</v>
      </c>
      <c r="BH4491" t="e">
        <f t="shared" si="212"/>
        <v>#NUM!</v>
      </c>
      <c r="BI4491" t="e">
        <f>VLOOKUP(H4491,Sheet2!$A$1:$B$270,2,FALSE)</f>
        <v>#N/A</v>
      </c>
    </row>
    <row r="4492" spans="15:61">
      <c r="O4492" s="57"/>
      <c r="P4492" s="57"/>
      <c r="AP4492" s="57"/>
      <c r="BA4492" s="57"/>
      <c r="BF4492" s="6" t="e">
        <f t="shared" si="210"/>
        <v>#NUM!</v>
      </c>
      <c r="BG4492" t="e">
        <f t="shared" si="211"/>
        <v>#NUM!</v>
      </c>
      <c r="BH4492" t="e">
        <f t="shared" si="212"/>
        <v>#NUM!</v>
      </c>
      <c r="BI4492" t="e">
        <f>VLOOKUP(H4492,Sheet2!$A$1:$B$270,2,FALSE)</f>
        <v>#N/A</v>
      </c>
    </row>
    <row r="4493" spans="15:61">
      <c r="O4493" s="57"/>
      <c r="P4493" s="57"/>
      <c r="AP4493" s="57"/>
      <c r="BA4493" s="57"/>
      <c r="BF4493" s="6" t="e">
        <f t="shared" si="210"/>
        <v>#NUM!</v>
      </c>
      <c r="BG4493" t="e">
        <f t="shared" si="211"/>
        <v>#NUM!</v>
      </c>
      <c r="BH4493" t="e">
        <f t="shared" si="212"/>
        <v>#NUM!</v>
      </c>
      <c r="BI4493" t="e">
        <f>VLOOKUP(H4493,Sheet2!$A$1:$B$270,2,FALSE)</f>
        <v>#N/A</v>
      </c>
    </row>
    <row r="4494" spans="15:61">
      <c r="O4494" s="57"/>
      <c r="P4494" s="57"/>
      <c r="AP4494" s="57"/>
      <c r="BA4494" s="57"/>
      <c r="BF4494" s="6" t="e">
        <f t="shared" si="210"/>
        <v>#NUM!</v>
      </c>
      <c r="BG4494" t="e">
        <f t="shared" si="211"/>
        <v>#NUM!</v>
      </c>
      <c r="BH4494" t="e">
        <f t="shared" si="212"/>
        <v>#NUM!</v>
      </c>
      <c r="BI4494" t="e">
        <f>VLOOKUP(H4494,Sheet2!$A$1:$B$270,2,FALSE)</f>
        <v>#N/A</v>
      </c>
    </row>
    <row r="4495" spans="15:61">
      <c r="O4495" s="57"/>
      <c r="P4495" s="57"/>
      <c r="BF4495" s="6" t="e">
        <f t="shared" si="210"/>
        <v>#NUM!</v>
      </c>
      <c r="BG4495" t="e">
        <f t="shared" si="211"/>
        <v>#NUM!</v>
      </c>
      <c r="BH4495" t="e">
        <f t="shared" si="212"/>
        <v>#NUM!</v>
      </c>
      <c r="BI4495" t="e">
        <f>VLOOKUP(H4495,Sheet2!$A$1:$B$270,2,FALSE)</f>
        <v>#N/A</v>
      </c>
    </row>
    <row r="4496" spans="15:61">
      <c r="O4496" s="57"/>
      <c r="P4496" s="57"/>
      <c r="AP4496" s="57"/>
      <c r="BA4496" s="57"/>
      <c r="BF4496" s="6" t="e">
        <f t="shared" si="210"/>
        <v>#NUM!</v>
      </c>
      <c r="BG4496" t="e">
        <f t="shared" si="211"/>
        <v>#NUM!</v>
      </c>
      <c r="BH4496" t="e">
        <f t="shared" si="212"/>
        <v>#NUM!</v>
      </c>
      <c r="BI4496" t="e">
        <f>VLOOKUP(H4496,Sheet2!$A$1:$B$270,2,FALSE)</f>
        <v>#N/A</v>
      </c>
    </row>
    <row r="4497" spans="15:61">
      <c r="O4497" s="57"/>
      <c r="P4497" s="57"/>
      <c r="AP4497" s="57"/>
      <c r="BA4497" s="57"/>
      <c r="BF4497" s="6" t="e">
        <f t="shared" si="210"/>
        <v>#NUM!</v>
      </c>
      <c r="BG4497" t="e">
        <f t="shared" si="211"/>
        <v>#NUM!</v>
      </c>
      <c r="BH4497" t="e">
        <f t="shared" si="212"/>
        <v>#NUM!</v>
      </c>
      <c r="BI4497" t="e">
        <f>VLOOKUP(H4497,Sheet2!$A$1:$B$270,2,FALSE)</f>
        <v>#N/A</v>
      </c>
    </row>
    <row r="4498" spans="15:61">
      <c r="O4498" s="57"/>
      <c r="P4498" s="57"/>
      <c r="AP4498" s="57"/>
      <c r="BA4498" s="57"/>
      <c r="BF4498" s="6" t="e">
        <f t="shared" si="210"/>
        <v>#NUM!</v>
      </c>
      <c r="BG4498" t="e">
        <f t="shared" si="211"/>
        <v>#NUM!</v>
      </c>
      <c r="BH4498" t="e">
        <f t="shared" si="212"/>
        <v>#NUM!</v>
      </c>
      <c r="BI4498" t="e">
        <f>VLOOKUP(H4498,Sheet2!$A$1:$B$270,2,FALSE)</f>
        <v>#N/A</v>
      </c>
    </row>
    <row r="4499" spans="15:61">
      <c r="O4499" s="57"/>
      <c r="P4499" s="57"/>
      <c r="AP4499" s="57"/>
      <c r="BA4499" s="57"/>
      <c r="BF4499" s="6" t="e">
        <f t="shared" si="210"/>
        <v>#NUM!</v>
      </c>
      <c r="BG4499" t="e">
        <f t="shared" si="211"/>
        <v>#NUM!</v>
      </c>
      <c r="BH4499" t="e">
        <f t="shared" si="212"/>
        <v>#NUM!</v>
      </c>
      <c r="BI4499" t="e">
        <f>VLOOKUP(H4499,Sheet2!$A$1:$B$270,2,FALSE)</f>
        <v>#N/A</v>
      </c>
    </row>
    <row r="4500" spans="15:61">
      <c r="O4500" s="57"/>
      <c r="P4500" s="57"/>
      <c r="AO4500" s="57"/>
      <c r="AP4500" s="57"/>
      <c r="BA4500" s="57"/>
      <c r="BF4500" s="6" t="e">
        <f t="shared" si="210"/>
        <v>#NUM!</v>
      </c>
      <c r="BG4500" t="e">
        <f t="shared" si="211"/>
        <v>#NUM!</v>
      </c>
      <c r="BH4500" t="e">
        <f t="shared" si="212"/>
        <v>#NUM!</v>
      </c>
      <c r="BI4500" t="e">
        <f>VLOOKUP(H4500,Sheet2!$A$1:$B$270,2,FALSE)</f>
        <v>#N/A</v>
      </c>
    </row>
    <row r="4501" spans="15:61">
      <c r="O4501" s="57"/>
      <c r="P4501" s="57"/>
      <c r="AO4501" s="57"/>
      <c r="AP4501" s="57"/>
      <c r="BA4501" s="57"/>
      <c r="BF4501" s="6" t="e">
        <f t="shared" si="210"/>
        <v>#NUM!</v>
      </c>
      <c r="BG4501" t="e">
        <f t="shared" si="211"/>
        <v>#NUM!</v>
      </c>
      <c r="BH4501" t="e">
        <f t="shared" si="212"/>
        <v>#NUM!</v>
      </c>
      <c r="BI4501" t="e">
        <f>VLOOKUP(H4501,Sheet2!$A$1:$B$270,2,FALSE)</f>
        <v>#N/A</v>
      </c>
    </row>
    <row r="4502" spans="15:61">
      <c r="O4502" s="57"/>
      <c r="P4502" s="57"/>
      <c r="AO4502" s="57"/>
      <c r="BA4502" s="57"/>
      <c r="BF4502" s="6" t="e">
        <f t="shared" si="210"/>
        <v>#NUM!</v>
      </c>
      <c r="BG4502" t="e">
        <f t="shared" si="211"/>
        <v>#NUM!</v>
      </c>
      <c r="BH4502" t="e">
        <f t="shared" si="212"/>
        <v>#NUM!</v>
      </c>
      <c r="BI4502" t="e">
        <f>VLOOKUP(H4502,Sheet2!$A$1:$B$270,2,FALSE)</f>
        <v>#N/A</v>
      </c>
    </row>
    <row r="4503" spans="15:61">
      <c r="O4503" s="57"/>
      <c r="P4503" s="57"/>
      <c r="AP4503" s="57"/>
      <c r="BA4503" s="57"/>
      <c r="BF4503" s="6" t="e">
        <f t="shared" si="210"/>
        <v>#NUM!</v>
      </c>
      <c r="BG4503" t="e">
        <f t="shared" si="211"/>
        <v>#NUM!</v>
      </c>
      <c r="BH4503" t="e">
        <f t="shared" si="212"/>
        <v>#NUM!</v>
      </c>
      <c r="BI4503" t="e">
        <f>VLOOKUP(H4503,Sheet2!$A$1:$B$270,2,FALSE)</f>
        <v>#N/A</v>
      </c>
    </row>
    <row r="4504" spans="15:61">
      <c r="O4504" s="57"/>
      <c r="P4504" s="57"/>
      <c r="AP4504" s="57"/>
      <c r="BA4504" s="57"/>
      <c r="BF4504" s="6" t="e">
        <f t="shared" si="210"/>
        <v>#NUM!</v>
      </c>
      <c r="BG4504" t="e">
        <f t="shared" si="211"/>
        <v>#NUM!</v>
      </c>
      <c r="BH4504" t="e">
        <f t="shared" si="212"/>
        <v>#NUM!</v>
      </c>
      <c r="BI4504" t="e">
        <f>VLOOKUP(H4504,Sheet2!$A$1:$B$270,2,FALSE)</f>
        <v>#N/A</v>
      </c>
    </row>
    <row r="4505" spans="15:61">
      <c r="O4505" s="57"/>
      <c r="P4505" s="57"/>
      <c r="AO4505" s="57"/>
      <c r="AP4505" s="57"/>
      <c r="BA4505" s="57"/>
      <c r="BF4505" s="6" t="e">
        <f t="shared" si="210"/>
        <v>#NUM!</v>
      </c>
      <c r="BG4505" t="e">
        <f t="shared" si="211"/>
        <v>#NUM!</v>
      </c>
      <c r="BH4505" t="e">
        <f t="shared" si="212"/>
        <v>#NUM!</v>
      </c>
      <c r="BI4505" t="e">
        <f>VLOOKUP(H4505,Sheet2!$A$1:$B$270,2,FALSE)</f>
        <v>#N/A</v>
      </c>
    </row>
    <row r="4506" spans="15:61">
      <c r="O4506" s="57"/>
      <c r="P4506" s="57"/>
      <c r="AO4506" s="57"/>
      <c r="AP4506" s="57"/>
      <c r="BA4506" s="57"/>
      <c r="BF4506" s="6" t="e">
        <f t="shared" si="210"/>
        <v>#NUM!</v>
      </c>
      <c r="BG4506" t="e">
        <f t="shared" si="211"/>
        <v>#NUM!</v>
      </c>
      <c r="BH4506" t="e">
        <f t="shared" si="212"/>
        <v>#NUM!</v>
      </c>
      <c r="BI4506" t="e">
        <f>VLOOKUP(H4506,Sheet2!$A$1:$B$270,2,FALSE)</f>
        <v>#N/A</v>
      </c>
    </row>
    <row r="4507" spans="15:61">
      <c r="O4507" s="57"/>
      <c r="P4507" s="57"/>
      <c r="AP4507" s="57"/>
      <c r="BA4507" s="57"/>
      <c r="BF4507" s="6" t="e">
        <f t="shared" si="210"/>
        <v>#NUM!</v>
      </c>
      <c r="BG4507" t="e">
        <f t="shared" si="211"/>
        <v>#NUM!</v>
      </c>
      <c r="BH4507" t="e">
        <f t="shared" si="212"/>
        <v>#NUM!</v>
      </c>
      <c r="BI4507" t="e">
        <f>VLOOKUP(H4507,Sheet2!$A$1:$B$270,2,FALSE)</f>
        <v>#N/A</v>
      </c>
    </row>
    <row r="4508" spans="15:61">
      <c r="O4508" s="57"/>
      <c r="P4508" s="57"/>
      <c r="BA4508" s="57"/>
      <c r="BF4508" s="6" t="e">
        <f t="shared" si="210"/>
        <v>#NUM!</v>
      </c>
      <c r="BG4508" t="e">
        <f t="shared" si="211"/>
        <v>#NUM!</v>
      </c>
      <c r="BH4508" t="e">
        <f t="shared" si="212"/>
        <v>#NUM!</v>
      </c>
      <c r="BI4508" t="e">
        <f>VLOOKUP(H4508,Sheet2!$A$1:$B$270,2,FALSE)</f>
        <v>#N/A</v>
      </c>
    </row>
    <row r="4509" spans="15:61">
      <c r="O4509" s="57"/>
      <c r="P4509" s="57"/>
      <c r="BA4509" s="57"/>
      <c r="BF4509" s="6" t="e">
        <f t="shared" si="210"/>
        <v>#NUM!</v>
      </c>
      <c r="BG4509" t="e">
        <f t="shared" si="211"/>
        <v>#NUM!</v>
      </c>
      <c r="BH4509" t="e">
        <f t="shared" si="212"/>
        <v>#NUM!</v>
      </c>
      <c r="BI4509" t="e">
        <f>VLOOKUP(H4509,Sheet2!$A$1:$B$270,2,FALSE)</f>
        <v>#N/A</v>
      </c>
    </row>
    <row r="4510" spans="15:61">
      <c r="O4510" s="57"/>
      <c r="P4510" s="57"/>
      <c r="AO4510" s="57"/>
      <c r="BA4510" s="57"/>
      <c r="BF4510" s="6" t="e">
        <f t="shared" si="210"/>
        <v>#NUM!</v>
      </c>
      <c r="BG4510" t="e">
        <f t="shared" si="211"/>
        <v>#NUM!</v>
      </c>
      <c r="BH4510" t="e">
        <f t="shared" si="212"/>
        <v>#NUM!</v>
      </c>
      <c r="BI4510" t="e">
        <f>VLOOKUP(H4510,Sheet2!$A$1:$B$270,2,FALSE)</f>
        <v>#N/A</v>
      </c>
    </row>
    <row r="4511" spans="15:61">
      <c r="O4511" s="57"/>
      <c r="P4511" s="57"/>
      <c r="AP4511" s="57"/>
      <c r="BA4511" s="57"/>
      <c r="BF4511" s="6" t="e">
        <f t="shared" si="210"/>
        <v>#NUM!</v>
      </c>
      <c r="BG4511" t="e">
        <f t="shared" si="211"/>
        <v>#NUM!</v>
      </c>
      <c r="BH4511" t="e">
        <f t="shared" si="212"/>
        <v>#NUM!</v>
      </c>
      <c r="BI4511" t="e">
        <f>VLOOKUP(H4511,Sheet2!$A$1:$B$270,2,FALSE)</f>
        <v>#N/A</v>
      </c>
    </row>
    <row r="4512" spans="15:61">
      <c r="O4512" s="57"/>
      <c r="P4512" s="57"/>
      <c r="AP4512" s="57"/>
      <c r="BA4512" s="57"/>
      <c r="BF4512" s="6" t="e">
        <f t="shared" si="210"/>
        <v>#NUM!</v>
      </c>
      <c r="BG4512" t="e">
        <f t="shared" si="211"/>
        <v>#NUM!</v>
      </c>
      <c r="BH4512" t="e">
        <f t="shared" si="212"/>
        <v>#NUM!</v>
      </c>
      <c r="BI4512" t="e">
        <f>VLOOKUP(H4512,Sheet2!$A$1:$B$270,2,FALSE)</f>
        <v>#N/A</v>
      </c>
    </row>
    <row r="4513" spans="15:61">
      <c r="O4513" s="57"/>
      <c r="P4513" s="57"/>
      <c r="AP4513" s="57"/>
      <c r="BA4513" s="57"/>
      <c r="BF4513" s="6" t="e">
        <f t="shared" si="210"/>
        <v>#NUM!</v>
      </c>
      <c r="BG4513" t="e">
        <f t="shared" si="211"/>
        <v>#NUM!</v>
      </c>
      <c r="BH4513" t="e">
        <f t="shared" si="212"/>
        <v>#NUM!</v>
      </c>
      <c r="BI4513" t="e">
        <f>VLOOKUP(H4513,Sheet2!$A$1:$B$270,2,FALSE)</f>
        <v>#N/A</v>
      </c>
    </row>
    <row r="4514" spans="15:61">
      <c r="O4514" s="57"/>
      <c r="P4514" s="57"/>
      <c r="AP4514" s="57"/>
      <c r="BA4514" s="57"/>
      <c r="BF4514" s="6" t="e">
        <f t="shared" si="210"/>
        <v>#NUM!</v>
      </c>
      <c r="BG4514" t="e">
        <f t="shared" si="211"/>
        <v>#NUM!</v>
      </c>
      <c r="BH4514" t="e">
        <f t="shared" si="212"/>
        <v>#NUM!</v>
      </c>
      <c r="BI4514" t="e">
        <f>VLOOKUP(H4514,Sheet2!$A$1:$B$270,2,FALSE)</f>
        <v>#N/A</v>
      </c>
    </row>
    <row r="4515" spans="15:61">
      <c r="O4515" s="57"/>
      <c r="P4515" s="57"/>
      <c r="AO4515" s="57"/>
      <c r="AP4515" s="57"/>
      <c r="BA4515" s="57"/>
      <c r="BF4515" s="6" t="e">
        <f t="shared" si="210"/>
        <v>#NUM!</v>
      </c>
      <c r="BG4515" t="e">
        <f t="shared" si="211"/>
        <v>#NUM!</v>
      </c>
      <c r="BH4515" t="e">
        <f t="shared" si="212"/>
        <v>#NUM!</v>
      </c>
      <c r="BI4515" t="e">
        <f>VLOOKUP(H4515,Sheet2!$A$1:$B$270,2,FALSE)</f>
        <v>#N/A</v>
      </c>
    </row>
    <row r="4516" spans="15:61">
      <c r="O4516" s="57"/>
      <c r="P4516" s="57"/>
      <c r="AP4516" s="57"/>
      <c r="BA4516" s="57"/>
      <c r="BF4516" s="6" t="e">
        <f t="shared" si="210"/>
        <v>#NUM!</v>
      </c>
      <c r="BG4516" t="e">
        <f t="shared" si="211"/>
        <v>#NUM!</v>
      </c>
      <c r="BH4516" t="e">
        <f t="shared" si="212"/>
        <v>#NUM!</v>
      </c>
      <c r="BI4516" t="e">
        <f>VLOOKUP(H4516,Sheet2!$A$1:$B$270,2,FALSE)</f>
        <v>#N/A</v>
      </c>
    </row>
    <row r="4517" spans="15:61">
      <c r="O4517" s="57"/>
      <c r="P4517" s="57"/>
      <c r="AP4517" s="57"/>
      <c r="BA4517" s="57"/>
      <c r="BF4517" s="6" t="e">
        <f t="shared" si="210"/>
        <v>#NUM!</v>
      </c>
      <c r="BG4517" t="e">
        <f t="shared" si="211"/>
        <v>#NUM!</v>
      </c>
      <c r="BH4517" t="e">
        <f t="shared" si="212"/>
        <v>#NUM!</v>
      </c>
      <c r="BI4517" t="e">
        <f>VLOOKUP(H4517,Sheet2!$A$1:$B$270,2,FALSE)</f>
        <v>#N/A</v>
      </c>
    </row>
    <row r="4518" spans="15:61">
      <c r="O4518" s="57"/>
      <c r="P4518" s="57"/>
      <c r="BA4518" s="57"/>
      <c r="BF4518" s="6" t="e">
        <f t="shared" si="210"/>
        <v>#NUM!</v>
      </c>
      <c r="BG4518" t="e">
        <f t="shared" si="211"/>
        <v>#NUM!</v>
      </c>
      <c r="BH4518" t="e">
        <f t="shared" si="212"/>
        <v>#NUM!</v>
      </c>
      <c r="BI4518" t="e">
        <f>VLOOKUP(H4518,Sheet2!$A$1:$B$270,2,FALSE)</f>
        <v>#N/A</v>
      </c>
    </row>
    <row r="4519" spans="15:61">
      <c r="O4519" s="57"/>
      <c r="P4519" s="57"/>
      <c r="AO4519" s="57"/>
      <c r="AP4519" s="57"/>
      <c r="BA4519" s="57"/>
      <c r="BF4519" s="6" t="e">
        <f t="shared" si="210"/>
        <v>#NUM!</v>
      </c>
      <c r="BG4519" t="e">
        <f t="shared" si="211"/>
        <v>#NUM!</v>
      </c>
      <c r="BH4519" t="e">
        <f t="shared" si="212"/>
        <v>#NUM!</v>
      </c>
      <c r="BI4519" t="e">
        <f>VLOOKUP(H4519,Sheet2!$A$1:$B$270,2,FALSE)</f>
        <v>#N/A</v>
      </c>
    </row>
    <row r="4520" spans="15:61">
      <c r="O4520" s="57"/>
      <c r="P4520" s="57"/>
      <c r="AO4520" s="57"/>
      <c r="AP4520" s="57"/>
      <c r="BA4520" s="57"/>
      <c r="BF4520" s="6" t="e">
        <f t="shared" si="210"/>
        <v>#NUM!</v>
      </c>
      <c r="BG4520" t="e">
        <f t="shared" si="211"/>
        <v>#NUM!</v>
      </c>
      <c r="BH4520" t="e">
        <f t="shared" si="212"/>
        <v>#NUM!</v>
      </c>
      <c r="BI4520" t="e">
        <f>VLOOKUP(H4520,Sheet2!$A$1:$B$270,2,FALSE)</f>
        <v>#N/A</v>
      </c>
    </row>
    <row r="4521" spans="15:61">
      <c r="O4521" s="57"/>
      <c r="P4521" s="57"/>
      <c r="AP4521" s="57"/>
      <c r="BA4521" s="57"/>
      <c r="BF4521" s="6" t="e">
        <f t="shared" si="210"/>
        <v>#NUM!</v>
      </c>
      <c r="BG4521" t="e">
        <f t="shared" si="211"/>
        <v>#NUM!</v>
      </c>
      <c r="BH4521" t="e">
        <f t="shared" si="212"/>
        <v>#NUM!</v>
      </c>
      <c r="BI4521" t="e">
        <f>VLOOKUP(H4521,Sheet2!$A$1:$B$270,2,FALSE)</f>
        <v>#N/A</v>
      </c>
    </row>
    <row r="4522" spans="15:61">
      <c r="O4522" s="57"/>
      <c r="P4522" s="57"/>
      <c r="AO4522" s="57"/>
      <c r="AP4522" s="57"/>
      <c r="BA4522" s="57"/>
      <c r="BF4522" s="6" t="e">
        <f t="shared" ref="BF4522:BF4585" si="213">DATE(BC4522,BD4522,BE4522)</f>
        <v>#NUM!</v>
      </c>
      <c r="BG4522" t="e">
        <f t="shared" ref="BG4522:BG4585" si="214">BF4522-BA4522</f>
        <v>#NUM!</v>
      </c>
      <c r="BH4522" t="e">
        <f t="shared" ref="BH4522:BH4585" si="215">IF(BG4522=1,"COMPLY",IF(BG4522&lt;1,"COMPLY","NOT COMPLY"))</f>
        <v>#NUM!</v>
      </c>
      <c r="BI4522" t="e">
        <f>VLOOKUP(H4522,Sheet2!$A$1:$B$270,2,FALSE)</f>
        <v>#N/A</v>
      </c>
    </row>
    <row r="4523" spans="15:61">
      <c r="O4523" s="57"/>
      <c r="P4523" s="57"/>
      <c r="AO4523" s="57"/>
      <c r="AP4523" s="57"/>
      <c r="BA4523" s="57"/>
      <c r="BF4523" s="6" t="e">
        <f t="shared" si="213"/>
        <v>#NUM!</v>
      </c>
      <c r="BG4523" t="e">
        <f t="shared" si="214"/>
        <v>#NUM!</v>
      </c>
      <c r="BH4523" t="e">
        <f t="shared" si="215"/>
        <v>#NUM!</v>
      </c>
      <c r="BI4523" t="e">
        <f>VLOOKUP(H4523,Sheet2!$A$1:$B$270,2,FALSE)</f>
        <v>#N/A</v>
      </c>
    </row>
    <row r="4524" spans="15:61">
      <c r="O4524" s="57"/>
      <c r="P4524" s="57"/>
      <c r="AP4524" s="57"/>
      <c r="BA4524" s="57"/>
      <c r="BF4524" s="6" t="e">
        <f t="shared" si="213"/>
        <v>#NUM!</v>
      </c>
      <c r="BG4524" t="e">
        <f t="shared" si="214"/>
        <v>#NUM!</v>
      </c>
      <c r="BH4524" t="e">
        <f t="shared" si="215"/>
        <v>#NUM!</v>
      </c>
      <c r="BI4524" t="e">
        <f>VLOOKUP(H4524,Sheet2!$A$1:$B$270,2,FALSE)</f>
        <v>#N/A</v>
      </c>
    </row>
    <row r="4525" spans="15:61">
      <c r="O4525" s="57"/>
      <c r="P4525" s="57"/>
      <c r="AO4525" s="57"/>
      <c r="BF4525" s="6" t="e">
        <f t="shared" si="213"/>
        <v>#NUM!</v>
      </c>
      <c r="BG4525" t="e">
        <f t="shared" si="214"/>
        <v>#NUM!</v>
      </c>
      <c r="BH4525" t="e">
        <f t="shared" si="215"/>
        <v>#NUM!</v>
      </c>
      <c r="BI4525" t="e">
        <f>VLOOKUP(H4525,Sheet2!$A$1:$B$270,2,FALSE)</f>
        <v>#N/A</v>
      </c>
    </row>
    <row r="4526" spans="15:61">
      <c r="O4526" s="57"/>
      <c r="P4526" s="57"/>
      <c r="AP4526" s="57"/>
      <c r="BA4526" s="57"/>
      <c r="BF4526" s="6" t="e">
        <f t="shared" si="213"/>
        <v>#NUM!</v>
      </c>
      <c r="BG4526" t="e">
        <f t="shared" si="214"/>
        <v>#NUM!</v>
      </c>
      <c r="BH4526" t="e">
        <f t="shared" si="215"/>
        <v>#NUM!</v>
      </c>
      <c r="BI4526" t="e">
        <f>VLOOKUP(H4526,Sheet2!$A$1:$B$270,2,FALSE)</f>
        <v>#N/A</v>
      </c>
    </row>
    <row r="4527" spans="15:61">
      <c r="O4527" s="57"/>
      <c r="P4527" s="57"/>
      <c r="AO4527" s="57"/>
      <c r="AP4527" s="57"/>
      <c r="BA4527" s="57"/>
      <c r="BF4527" s="6" t="e">
        <f t="shared" si="213"/>
        <v>#NUM!</v>
      </c>
      <c r="BG4527" t="e">
        <f t="shared" si="214"/>
        <v>#NUM!</v>
      </c>
      <c r="BH4527" t="e">
        <f t="shared" si="215"/>
        <v>#NUM!</v>
      </c>
      <c r="BI4527" t="e">
        <f>VLOOKUP(H4527,Sheet2!$A$1:$B$270,2,FALSE)</f>
        <v>#N/A</v>
      </c>
    </row>
    <row r="4528" spans="15:61">
      <c r="O4528" s="57"/>
      <c r="P4528" s="57"/>
      <c r="BA4528" s="57"/>
      <c r="BF4528" s="6" t="e">
        <f t="shared" si="213"/>
        <v>#NUM!</v>
      </c>
      <c r="BG4528" t="e">
        <f t="shared" si="214"/>
        <v>#NUM!</v>
      </c>
      <c r="BH4528" t="e">
        <f t="shared" si="215"/>
        <v>#NUM!</v>
      </c>
      <c r="BI4528" t="e">
        <f>VLOOKUP(H4528,Sheet2!$A$1:$B$270,2,FALSE)</f>
        <v>#N/A</v>
      </c>
    </row>
    <row r="4529" spans="15:61">
      <c r="O4529" s="57"/>
      <c r="P4529" s="57"/>
      <c r="BA4529" s="57"/>
      <c r="BF4529" s="6" t="e">
        <f t="shared" si="213"/>
        <v>#NUM!</v>
      </c>
      <c r="BG4529" t="e">
        <f t="shared" si="214"/>
        <v>#NUM!</v>
      </c>
      <c r="BH4529" t="e">
        <f t="shared" si="215"/>
        <v>#NUM!</v>
      </c>
      <c r="BI4529" t="e">
        <f>VLOOKUP(H4529,Sheet2!$A$1:$B$270,2,FALSE)</f>
        <v>#N/A</v>
      </c>
    </row>
    <row r="4530" spans="15:61">
      <c r="O4530" s="57"/>
      <c r="P4530" s="57"/>
      <c r="AP4530" s="57"/>
      <c r="BA4530" s="57"/>
      <c r="BF4530" s="6" t="e">
        <f t="shared" si="213"/>
        <v>#NUM!</v>
      </c>
      <c r="BG4530" t="e">
        <f t="shared" si="214"/>
        <v>#NUM!</v>
      </c>
      <c r="BH4530" t="e">
        <f t="shared" si="215"/>
        <v>#NUM!</v>
      </c>
      <c r="BI4530" t="e">
        <f>VLOOKUP(H4530,Sheet2!$A$1:$B$270,2,FALSE)</f>
        <v>#N/A</v>
      </c>
    </row>
    <row r="4531" spans="15:61">
      <c r="O4531" s="57"/>
      <c r="P4531" s="57"/>
      <c r="AP4531" s="57"/>
      <c r="BA4531" s="57"/>
      <c r="BF4531" s="6" t="e">
        <f t="shared" si="213"/>
        <v>#NUM!</v>
      </c>
      <c r="BG4531" t="e">
        <f t="shared" si="214"/>
        <v>#NUM!</v>
      </c>
      <c r="BH4531" t="e">
        <f t="shared" si="215"/>
        <v>#NUM!</v>
      </c>
      <c r="BI4531" t="e">
        <f>VLOOKUP(H4531,Sheet2!$A$1:$B$270,2,FALSE)</f>
        <v>#N/A</v>
      </c>
    </row>
    <row r="4532" spans="15:61">
      <c r="O4532" s="57"/>
      <c r="P4532" s="57"/>
      <c r="AO4532" s="57"/>
      <c r="AP4532" s="57"/>
      <c r="BA4532" s="57"/>
      <c r="BF4532" s="6" t="e">
        <f t="shared" si="213"/>
        <v>#NUM!</v>
      </c>
      <c r="BG4532" t="e">
        <f t="shared" si="214"/>
        <v>#NUM!</v>
      </c>
      <c r="BH4532" t="e">
        <f t="shared" si="215"/>
        <v>#NUM!</v>
      </c>
      <c r="BI4532" t="e">
        <f>VLOOKUP(H4532,Sheet2!$A$1:$B$270,2,FALSE)</f>
        <v>#N/A</v>
      </c>
    </row>
    <row r="4533" spans="15:61">
      <c r="O4533" s="57"/>
      <c r="P4533" s="57"/>
      <c r="AP4533" s="57"/>
      <c r="BA4533" s="57"/>
      <c r="BF4533" s="6" t="e">
        <f t="shared" si="213"/>
        <v>#NUM!</v>
      </c>
      <c r="BG4533" t="e">
        <f t="shared" si="214"/>
        <v>#NUM!</v>
      </c>
      <c r="BH4533" t="e">
        <f t="shared" si="215"/>
        <v>#NUM!</v>
      </c>
      <c r="BI4533" t="e">
        <f>VLOOKUP(H4533,Sheet2!$A$1:$B$270,2,FALSE)</f>
        <v>#N/A</v>
      </c>
    </row>
    <row r="4534" spans="15:61">
      <c r="O4534" s="57"/>
      <c r="P4534" s="57"/>
      <c r="AP4534" s="57"/>
      <c r="BA4534" s="57"/>
      <c r="BF4534" s="6" t="e">
        <f t="shared" si="213"/>
        <v>#NUM!</v>
      </c>
      <c r="BG4534" t="e">
        <f t="shared" si="214"/>
        <v>#NUM!</v>
      </c>
      <c r="BH4534" t="e">
        <f t="shared" si="215"/>
        <v>#NUM!</v>
      </c>
      <c r="BI4534" t="e">
        <f>VLOOKUP(H4534,Sheet2!$A$1:$B$270,2,FALSE)</f>
        <v>#N/A</v>
      </c>
    </row>
    <row r="4535" spans="15:61">
      <c r="O4535" s="57"/>
      <c r="P4535" s="57"/>
      <c r="AP4535" s="57"/>
      <c r="BA4535" s="57"/>
      <c r="BF4535" s="6" t="e">
        <f t="shared" si="213"/>
        <v>#NUM!</v>
      </c>
      <c r="BG4535" t="e">
        <f t="shared" si="214"/>
        <v>#NUM!</v>
      </c>
      <c r="BH4535" t="e">
        <f t="shared" si="215"/>
        <v>#NUM!</v>
      </c>
      <c r="BI4535" t="e">
        <f>VLOOKUP(H4535,Sheet2!$A$1:$B$270,2,FALSE)</f>
        <v>#N/A</v>
      </c>
    </row>
    <row r="4536" spans="15:61">
      <c r="O4536" s="57"/>
      <c r="P4536" s="57"/>
      <c r="AO4536" s="57"/>
      <c r="BA4536" s="57"/>
      <c r="BF4536" s="6" t="e">
        <f t="shared" si="213"/>
        <v>#NUM!</v>
      </c>
      <c r="BG4536" t="e">
        <f t="shared" si="214"/>
        <v>#NUM!</v>
      </c>
      <c r="BH4536" t="e">
        <f t="shared" si="215"/>
        <v>#NUM!</v>
      </c>
      <c r="BI4536" t="e">
        <f>VLOOKUP(H4536,Sheet2!$A$1:$B$270,2,FALSE)</f>
        <v>#N/A</v>
      </c>
    </row>
    <row r="4537" spans="15:61">
      <c r="O4537" s="57"/>
      <c r="P4537" s="57"/>
      <c r="AO4537" s="57"/>
      <c r="AP4537" s="57"/>
      <c r="BA4537" s="57"/>
      <c r="BF4537" s="6" t="e">
        <f t="shared" si="213"/>
        <v>#NUM!</v>
      </c>
      <c r="BG4537" t="e">
        <f t="shared" si="214"/>
        <v>#NUM!</v>
      </c>
      <c r="BH4537" t="e">
        <f t="shared" si="215"/>
        <v>#NUM!</v>
      </c>
      <c r="BI4537" t="e">
        <f>VLOOKUP(H4537,Sheet2!$A$1:$B$270,2,FALSE)</f>
        <v>#N/A</v>
      </c>
    </row>
    <row r="4538" spans="15:61">
      <c r="O4538" s="57"/>
      <c r="P4538" s="57"/>
      <c r="AO4538" s="57"/>
      <c r="BF4538" s="6" t="e">
        <f t="shared" si="213"/>
        <v>#NUM!</v>
      </c>
      <c r="BG4538" t="e">
        <f t="shared" si="214"/>
        <v>#NUM!</v>
      </c>
      <c r="BH4538" t="e">
        <f t="shared" si="215"/>
        <v>#NUM!</v>
      </c>
      <c r="BI4538" t="e">
        <f>VLOOKUP(H4538,Sheet2!$A$1:$B$270,2,FALSE)</f>
        <v>#N/A</v>
      </c>
    </row>
    <row r="4539" spans="15:61">
      <c r="O4539" s="57"/>
      <c r="P4539" s="57"/>
      <c r="AP4539" s="57"/>
      <c r="BA4539" s="57"/>
      <c r="BF4539" s="6" t="e">
        <f t="shared" si="213"/>
        <v>#NUM!</v>
      </c>
      <c r="BG4539" t="e">
        <f t="shared" si="214"/>
        <v>#NUM!</v>
      </c>
      <c r="BH4539" t="e">
        <f t="shared" si="215"/>
        <v>#NUM!</v>
      </c>
      <c r="BI4539" t="e">
        <f>VLOOKUP(H4539,Sheet2!$A$1:$B$270,2,FALSE)</f>
        <v>#N/A</v>
      </c>
    </row>
    <row r="4540" spans="15:61">
      <c r="O4540" s="57"/>
      <c r="P4540" s="57"/>
      <c r="AO4540" s="57"/>
      <c r="AP4540" s="57"/>
      <c r="BA4540" s="57"/>
      <c r="BF4540" s="6" t="e">
        <f t="shared" si="213"/>
        <v>#NUM!</v>
      </c>
      <c r="BG4540" t="e">
        <f t="shared" si="214"/>
        <v>#NUM!</v>
      </c>
      <c r="BH4540" t="e">
        <f t="shared" si="215"/>
        <v>#NUM!</v>
      </c>
      <c r="BI4540" t="e">
        <f>VLOOKUP(H4540,Sheet2!$A$1:$B$270,2,FALSE)</f>
        <v>#N/A</v>
      </c>
    </row>
    <row r="4541" spans="15:61">
      <c r="O4541" s="57"/>
      <c r="P4541" s="57"/>
      <c r="AP4541" s="57"/>
      <c r="BA4541" s="57"/>
      <c r="BF4541" s="6" t="e">
        <f t="shared" si="213"/>
        <v>#NUM!</v>
      </c>
      <c r="BG4541" t="e">
        <f t="shared" si="214"/>
        <v>#NUM!</v>
      </c>
      <c r="BH4541" t="e">
        <f t="shared" si="215"/>
        <v>#NUM!</v>
      </c>
      <c r="BI4541" t="e">
        <f>VLOOKUP(H4541,Sheet2!$A$1:$B$270,2,FALSE)</f>
        <v>#N/A</v>
      </c>
    </row>
    <row r="4542" spans="15:61">
      <c r="O4542" s="57"/>
      <c r="P4542" s="57"/>
      <c r="AP4542" s="57"/>
      <c r="BA4542" s="57"/>
      <c r="BF4542" s="6" t="e">
        <f t="shared" si="213"/>
        <v>#NUM!</v>
      </c>
      <c r="BG4542" t="e">
        <f t="shared" si="214"/>
        <v>#NUM!</v>
      </c>
      <c r="BH4542" t="e">
        <f t="shared" si="215"/>
        <v>#NUM!</v>
      </c>
      <c r="BI4542" t="e">
        <f>VLOOKUP(H4542,Sheet2!$A$1:$B$270,2,FALSE)</f>
        <v>#N/A</v>
      </c>
    </row>
    <row r="4543" spans="15:61">
      <c r="O4543" s="57"/>
      <c r="P4543" s="57"/>
      <c r="AO4543" s="57"/>
      <c r="BA4543" s="57"/>
      <c r="BF4543" s="6" t="e">
        <f t="shared" si="213"/>
        <v>#NUM!</v>
      </c>
      <c r="BG4543" t="e">
        <f t="shared" si="214"/>
        <v>#NUM!</v>
      </c>
      <c r="BH4543" t="e">
        <f t="shared" si="215"/>
        <v>#NUM!</v>
      </c>
      <c r="BI4543" t="e">
        <f>VLOOKUP(H4543,Sheet2!$A$1:$B$270,2,FALSE)</f>
        <v>#N/A</v>
      </c>
    </row>
    <row r="4544" spans="15:61">
      <c r="O4544" s="57"/>
      <c r="P4544" s="57"/>
      <c r="AP4544" s="57"/>
      <c r="BA4544" s="57"/>
      <c r="BF4544" s="6" t="e">
        <f t="shared" si="213"/>
        <v>#NUM!</v>
      </c>
      <c r="BG4544" t="e">
        <f t="shared" si="214"/>
        <v>#NUM!</v>
      </c>
      <c r="BH4544" t="e">
        <f t="shared" si="215"/>
        <v>#NUM!</v>
      </c>
      <c r="BI4544" t="e">
        <f>VLOOKUP(H4544,Sheet2!$A$1:$B$270,2,FALSE)</f>
        <v>#N/A</v>
      </c>
    </row>
    <row r="4545" spans="15:61">
      <c r="O4545" s="57"/>
      <c r="P4545" s="57"/>
      <c r="BF4545" s="6" t="e">
        <f t="shared" si="213"/>
        <v>#NUM!</v>
      </c>
      <c r="BG4545" t="e">
        <f t="shared" si="214"/>
        <v>#NUM!</v>
      </c>
      <c r="BH4545" t="e">
        <f t="shared" si="215"/>
        <v>#NUM!</v>
      </c>
      <c r="BI4545" t="e">
        <f>VLOOKUP(H4545,Sheet2!$A$1:$B$270,2,FALSE)</f>
        <v>#N/A</v>
      </c>
    </row>
    <row r="4546" spans="15:61">
      <c r="O4546" s="57"/>
      <c r="P4546" s="57"/>
      <c r="AO4546" s="57"/>
      <c r="BA4546" s="57"/>
      <c r="BF4546" s="6" t="e">
        <f t="shared" si="213"/>
        <v>#NUM!</v>
      </c>
      <c r="BG4546" t="e">
        <f t="shared" si="214"/>
        <v>#NUM!</v>
      </c>
      <c r="BH4546" t="e">
        <f t="shared" si="215"/>
        <v>#NUM!</v>
      </c>
      <c r="BI4546" t="e">
        <f>VLOOKUP(H4546,Sheet2!$A$1:$B$270,2,FALSE)</f>
        <v>#N/A</v>
      </c>
    </row>
    <row r="4547" spans="15:61">
      <c r="O4547" s="57"/>
      <c r="P4547" s="57"/>
      <c r="AO4547" s="57"/>
      <c r="BF4547" s="6" t="e">
        <f t="shared" si="213"/>
        <v>#NUM!</v>
      </c>
      <c r="BG4547" t="e">
        <f t="shared" si="214"/>
        <v>#NUM!</v>
      </c>
      <c r="BH4547" t="e">
        <f t="shared" si="215"/>
        <v>#NUM!</v>
      </c>
      <c r="BI4547" t="e">
        <f>VLOOKUP(H4547,Sheet2!$A$1:$B$270,2,FALSE)</f>
        <v>#N/A</v>
      </c>
    </row>
    <row r="4548" spans="15:61">
      <c r="O4548" s="57"/>
      <c r="P4548" s="57"/>
      <c r="BA4548" s="57"/>
      <c r="BF4548" s="6" t="e">
        <f t="shared" si="213"/>
        <v>#NUM!</v>
      </c>
      <c r="BG4548" t="e">
        <f t="shared" si="214"/>
        <v>#NUM!</v>
      </c>
      <c r="BH4548" t="e">
        <f t="shared" si="215"/>
        <v>#NUM!</v>
      </c>
      <c r="BI4548" t="e">
        <f>VLOOKUP(H4548,Sheet2!$A$1:$B$270,2,FALSE)</f>
        <v>#N/A</v>
      </c>
    </row>
    <row r="4549" spans="15:61">
      <c r="O4549" s="57"/>
      <c r="P4549" s="57"/>
      <c r="AO4549" s="57"/>
      <c r="AP4549" s="57"/>
      <c r="BA4549" s="57"/>
      <c r="BF4549" s="6" t="e">
        <f t="shared" si="213"/>
        <v>#NUM!</v>
      </c>
      <c r="BG4549" t="e">
        <f t="shared" si="214"/>
        <v>#NUM!</v>
      </c>
      <c r="BH4549" t="e">
        <f t="shared" si="215"/>
        <v>#NUM!</v>
      </c>
      <c r="BI4549" t="e">
        <f>VLOOKUP(H4549,Sheet2!$A$1:$B$270,2,FALSE)</f>
        <v>#N/A</v>
      </c>
    </row>
    <row r="4550" spans="15:61">
      <c r="O4550" s="57"/>
      <c r="P4550" s="57"/>
      <c r="BA4550" s="57"/>
      <c r="BF4550" s="6" t="e">
        <f t="shared" si="213"/>
        <v>#NUM!</v>
      </c>
      <c r="BG4550" t="e">
        <f t="shared" si="214"/>
        <v>#NUM!</v>
      </c>
      <c r="BH4550" t="e">
        <f t="shared" si="215"/>
        <v>#NUM!</v>
      </c>
      <c r="BI4550" t="e">
        <f>VLOOKUP(H4550,Sheet2!$A$1:$B$270,2,FALSE)</f>
        <v>#N/A</v>
      </c>
    </row>
    <row r="4551" spans="15:61">
      <c r="O4551" s="57"/>
      <c r="P4551" s="57"/>
      <c r="AP4551" s="57"/>
      <c r="BA4551" s="57"/>
      <c r="BF4551" s="6" t="e">
        <f t="shared" si="213"/>
        <v>#NUM!</v>
      </c>
      <c r="BG4551" t="e">
        <f t="shared" si="214"/>
        <v>#NUM!</v>
      </c>
      <c r="BH4551" t="e">
        <f t="shared" si="215"/>
        <v>#NUM!</v>
      </c>
      <c r="BI4551" t="e">
        <f>VLOOKUP(H4551,Sheet2!$A$1:$B$270,2,FALSE)</f>
        <v>#N/A</v>
      </c>
    </row>
    <row r="4552" spans="15:61">
      <c r="O4552" s="57"/>
      <c r="P4552" s="57"/>
      <c r="AP4552" s="57"/>
      <c r="BA4552" s="57"/>
      <c r="BF4552" s="6" t="e">
        <f t="shared" si="213"/>
        <v>#NUM!</v>
      </c>
      <c r="BG4552" t="e">
        <f t="shared" si="214"/>
        <v>#NUM!</v>
      </c>
      <c r="BH4552" t="e">
        <f t="shared" si="215"/>
        <v>#NUM!</v>
      </c>
      <c r="BI4552" t="e">
        <f>VLOOKUP(H4552,Sheet2!$A$1:$B$270,2,FALSE)</f>
        <v>#N/A</v>
      </c>
    </row>
    <row r="4553" spans="15:61">
      <c r="O4553" s="57"/>
      <c r="P4553" s="57"/>
      <c r="BF4553" s="6" t="e">
        <f t="shared" si="213"/>
        <v>#NUM!</v>
      </c>
      <c r="BG4553" t="e">
        <f t="shared" si="214"/>
        <v>#NUM!</v>
      </c>
      <c r="BH4553" t="e">
        <f t="shared" si="215"/>
        <v>#NUM!</v>
      </c>
      <c r="BI4553" t="e">
        <f>VLOOKUP(H4553,Sheet2!$A$1:$B$270,2,FALSE)</f>
        <v>#N/A</v>
      </c>
    </row>
    <row r="4554" spans="15:61">
      <c r="O4554" s="57"/>
      <c r="P4554" s="57"/>
      <c r="AO4554" s="57"/>
      <c r="BA4554" s="57"/>
      <c r="BF4554" s="6" t="e">
        <f t="shared" si="213"/>
        <v>#NUM!</v>
      </c>
      <c r="BG4554" t="e">
        <f t="shared" si="214"/>
        <v>#NUM!</v>
      </c>
      <c r="BH4554" t="e">
        <f t="shared" si="215"/>
        <v>#NUM!</v>
      </c>
      <c r="BI4554" t="e">
        <f>VLOOKUP(H4554,Sheet2!$A$1:$B$270,2,FALSE)</f>
        <v>#N/A</v>
      </c>
    </row>
    <row r="4555" spans="15:61">
      <c r="O4555" s="57"/>
      <c r="P4555" s="57"/>
      <c r="AP4555" s="57"/>
      <c r="BA4555" s="57"/>
      <c r="BF4555" s="6" t="e">
        <f t="shared" si="213"/>
        <v>#NUM!</v>
      </c>
      <c r="BG4555" t="e">
        <f t="shared" si="214"/>
        <v>#NUM!</v>
      </c>
      <c r="BH4555" t="e">
        <f t="shared" si="215"/>
        <v>#NUM!</v>
      </c>
      <c r="BI4555" t="e">
        <f>VLOOKUP(H4555,Sheet2!$A$1:$B$270,2,FALSE)</f>
        <v>#N/A</v>
      </c>
    </row>
    <row r="4556" spans="15:61">
      <c r="O4556" s="57"/>
      <c r="P4556" s="57"/>
      <c r="AO4556" s="57"/>
      <c r="AP4556" s="57"/>
      <c r="BA4556" s="57"/>
      <c r="BF4556" s="6" t="e">
        <f t="shared" si="213"/>
        <v>#NUM!</v>
      </c>
      <c r="BG4556" t="e">
        <f t="shared" si="214"/>
        <v>#NUM!</v>
      </c>
      <c r="BH4556" t="e">
        <f t="shared" si="215"/>
        <v>#NUM!</v>
      </c>
      <c r="BI4556" t="e">
        <f>VLOOKUP(H4556,Sheet2!$A$1:$B$270,2,FALSE)</f>
        <v>#N/A</v>
      </c>
    </row>
    <row r="4557" spans="15:61">
      <c r="O4557" s="57"/>
      <c r="P4557" s="57"/>
      <c r="AP4557" s="57"/>
      <c r="BA4557" s="57"/>
      <c r="BF4557" s="6" t="e">
        <f t="shared" si="213"/>
        <v>#NUM!</v>
      </c>
      <c r="BG4557" t="e">
        <f t="shared" si="214"/>
        <v>#NUM!</v>
      </c>
      <c r="BH4557" t="e">
        <f t="shared" si="215"/>
        <v>#NUM!</v>
      </c>
      <c r="BI4557" t="e">
        <f>VLOOKUP(H4557,Sheet2!$A$1:$B$270,2,FALSE)</f>
        <v>#N/A</v>
      </c>
    </row>
    <row r="4558" spans="15:61">
      <c r="O4558" s="57"/>
      <c r="P4558" s="57"/>
      <c r="AP4558" s="57"/>
      <c r="BA4558" s="57"/>
      <c r="BF4558" s="6" t="e">
        <f t="shared" si="213"/>
        <v>#NUM!</v>
      </c>
      <c r="BG4558" t="e">
        <f t="shared" si="214"/>
        <v>#NUM!</v>
      </c>
      <c r="BH4558" t="e">
        <f t="shared" si="215"/>
        <v>#NUM!</v>
      </c>
      <c r="BI4558" t="e">
        <f>VLOOKUP(H4558,Sheet2!$A$1:$B$270,2,FALSE)</f>
        <v>#N/A</v>
      </c>
    </row>
    <row r="4559" spans="15:61">
      <c r="O4559" s="57"/>
      <c r="P4559" s="57"/>
      <c r="AO4559" s="57"/>
      <c r="AP4559" s="57"/>
      <c r="BA4559" s="57"/>
      <c r="BF4559" s="6" t="e">
        <f t="shared" si="213"/>
        <v>#NUM!</v>
      </c>
      <c r="BG4559" t="e">
        <f t="shared" si="214"/>
        <v>#NUM!</v>
      </c>
      <c r="BH4559" t="e">
        <f t="shared" si="215"/>
        <v>#NUM!</v>
      </c>
      <c r="BI4559" t="e">
        <f>VLOOKUP(H4559,Sheet2!$A$1:$B$270,2,FALSE)</f>
        <v>#N/A</v>
      </c>
    </row>
    <row r="4560" spans="15:61">
      <c r="O4560" s="57"/>
      <c r="P4560" s="57"/>
      <c r="AP4560" s="57"/>
      <c r="BA4560" s="57"/>
      <c r="BF4560" s="6" t="e">
        <f t="shared" si="213"/>
        <v>#NUM!</v>
      </c>
      <c r="BG4560" t="e">
        <f t="shared" si="214"/>
        <v>#NUM!</v>
      </c>
      <c r="BH4560" t="e">
        <f t="shared" si="215"/>
        <v>#NUM!</v>
      </c>
      <c r="BI4560" t="e">
        <f>VLOOKUP(H4560,Sheet2!$A$1:$B$270,2,FALSE)</f>
        <v>#N/A</v>
      </c>
    </row>
    <row r="4561" spans="15:61">
      <c r="O4561" s="57"/>
      <c r="P4561" s="57"/>
      <c r="AO4561" s="57"/>
      <c r="AP4561" s="57"/>
      <c r="BA4561" s="57"/>
      <c r="BF4561" s="6" t="e">
        <f t="shared" si="213"/>
        <v>#NUM!</v>
      </c>
      <c r="BG4561" t="e">
        <f t="shared" si="214"/>
        <v>#NUM!</v>
      </c>
      <c r="BH4561" t="e">
        <f t="shared" si="215"/>
        <v>#NUM!</v>
      </c>
      <c r="BI4561" t="e">
        <f>VLOOKUP(H4561,Sheet2!$A$1:$B$270,2,FALSE)</f>
        <v>#N/A</v>
      </c>
    </row>
    <row r="4562" spans="15:61">
      <c r="O4562" s="57"/>
      <c r="P4562" s="57"/>
      <c r="AP4562" s="57"/>
      <c r="BA4562" s="57"/>
      <c r="BF4562" s="6" t="e">
        <f t="shared" si="213"/>
        <v>#NUM!</v>
      </c>
      <c r="BG4562" t="e">
        <f t="shared" si="214"/>
        <v>#NUM!</v>
      </c>
      <c r="BH4562" t="e">
        <f t="shared" si="215"/>
        <v>#NUM!</v>
      </c>
      <c r="BI4562" t="e">
        <f>VLOOKUP(H4562,Sheet2!$A$1:$B$270,2,FALSE)</f>
        <v>#N/A</v>
      </c>
    </row>
    <row r="4563" spans="15:61">
      <c r="O4563" s="57"/>
      <c r="P4563" s="57"/>
      <c r="AP4563" s="57"/>
      <c r="BA4563" s="57"/>
      <c r="BF4563" s="6" t="e">
        <f t="shared" si="213"/>
        <v>#NUM!</v>
      </c>
      <c r="BG4563" t="e">
        <f t="shared" si="214"/>
        <v>#NUM!</v>
      </c>
      <c r="BH4563" t="e">
        <f t="shared" si="215"/>
        <v>#NUM!</v>
      </c>
      <c r="BI4563" t="e">
        <f>VLOOKUP(H4563,Sheet2!$A$1:$B$270,2,FALSE)</f>
        <v>#N/A</v>
      </c>
    </row>
    <row r="4564" spans="15:61">
      <c r="O4564" s="57"/>
      <c r="P4564" s="57"/>
      <c r="AO4564" s="57"/>
      <c r="AP4564" s="57"/>
      <c r="BA4564" s="57"/>
      <c r="BF4564" s="6" t="e">
        <f t="shared" si="213"/>
        <v>#NUM!</v>
      </c>
      <c r="BG4564" t="e">
        <f t="shared" si="214"/>
        <v>#NUM!</v>
      </c>
      <c r="BH4564" t="e">
        <f t="shared" si="215"/>
        <v>#NUM!</v>
      </c>
      <c r="BI4564" t="e">
        <f>VLOOKUP(H4564,Sheet2!$A$1:$B$270,2,FALSE)</f>
        <v>#N/A</v>
      </c>
    </row>
    <row r="4565" spans="15:61">
      <c r="O4565" s="57"/>
      <c r="P4565" s="57"/>
      <c r="AO4565" s="57"/>
      <c r="AP4565" s="57"/>
      <c r="BA4565" s="57"/>
      <c r="BF4565" s="6" t="e">
        <f t="shared" si="213"/>
        <v>#NUM!</v>
      </c>
      <c r="BG4565" t="e">
        <f t="shared" si="214"/>
        <v>#NUM!</v>
      </c>
      <c r="BH4565" t="e">
        <f t="shared" si="215"/>
        <v>#NUM!</v>
      </c>
      <c r="BI4565" t="e">
        <f>VLOOKUP(H4565,Sheet2!$A$1:$B$270,2,FALSE)</f>
        <v>#N/A</v>
      </c>
    </row>
    <row r="4566" spans="15:61">
      <c r="O4566" s="57"/>
      <c r="P4566" s="57"/>
      <c r="AO4566" s="57"/>
      <c r="AP4566" s="57"/>
      <c r="BA4566" s="57"/>
      <c r="BF4566" s="6" t="e">
        <f t="shared" si="213"/>
        <v>#NUM!</v>
      </c>
      <c r="BG4566" t="e">
        <f t="shared" si="214"/>
        <v>#NUM!</v>
      </c>
      <c r="BH4566" t="e">
        <f t="shared" si="215"/>
        <v>#NUM!</v>
      </c>
      <c r="BI4566" t="e">
        <f>VLOOKUP(H4566,Sheet2!$A$1:$B$270,2,FALSE)</f>
        <v>#N/A</v>
      </c>
    </row>
    <row r="4567" spans="15:61">
      <c r="O4567" s="57"/>
      <c r="P4567" s="57"/>
      <c r="BF4567" s="6" t="e">
        <f t="shared" si="213"/>
        <v>#NUM!</v>
      </c>
      <c r="BG4567" t="e">
        <f t="shared" si="214"/>
        <v>#NUM!</v>
      </c>
      <c r="BH4567" t="e">
        <f t="shared" si="215"/>
        <v>#NUM!</v>
      </c>
      <c r="BI4567" t="e">
        <f>VLOOKUP(H4567,Sheet2!$A$1:$B$270,2,FALSE)</f>
        <v>#N/A</v>
      </c>
    </row>
    <row r="4568" spans="15:61">
      <c r="O4568" s="57"/>
      <c r="P4568" s="57"/>
      <c r="AP4568" s="57"/>
      <c r="BA4568" s="57"/>
      <c r="BF4568" s="6" t="e">
        <f t="shared" si="213"/>
        <v>#NUM!</v>
      </c>
      <c r="BG4568" t="e">
        <f t="shared" si="214"/>
        <v>#NUM!</v>
      </c>
      <c r="BH4568" t="e">
        <f t="shared" si="215"/>
        <v>#NUM!</v>
      </c>
      <c r="BI4568" t="e">
        <f>VLOOKUP(H4568,Sheet2!$A$1:$B$270,2,FALSE)</f>
        <v>#N/A</v>
      </c>
    </row>
    <row r="4569" spans="15:61">
      <c r="O4569" s="57"/>
      <c r="P4569" s="57"/>
      <c r="AP4569" s="57"/>
      <c r="BA4569" s="57"/>
      <c r="BF4569" s="6" t="e">
        <f t="shared" si="213"/>
        <v>#NUM!</v>
      </c>
      <c r="BG4569" t="e">
        <f t="shared" si="214"/>
        <v>#NUM!</v>
      </c>
      <c r="BH4569" t="e">
        <f t="shared" si="215"/>
        <v>#NUM!</v>
      </c>
      <c r="BI4569" t="e">
        <f>VLOOKUP(H4569,Sheet2!$A$1:$B$270,2,FALSE)</f>
        <v>#N/A</v>
      </c>
    </row>
    <row r="4570" spans="15:61">
      <c r="O4570" s="57"/>
      <c r="P4570" s="57"/>
      <c r="AP4570" s="57"/>
      <c r="BA4570" s="57"/>
      <c r="BF4570" s="6" t="e">
        <f t="shared" si="213"/>
        <v>#NUM!</v>
      </c>
      <c r="BG4570" t="e">
        <f t="shared" si="214"/>
        <v>#NUM!</v>
      </c>
      <c r="BH4570" t="e">
        <f t="shared" si="215"/>
        <v>#NUM!</v>
      </c>
      <c r="BI4570" t="e">
        <f>VLOOKUP(H4570,Sheet2!$A$1:$B$270,2,FALSE)</f>
        <v>#N/A</v>
      </c>
    </row>
    <row r="4571" spans="15:61">
      <c r="O4571" s="57"/>
      <c r="P4571" s="57"/>
      <c r="AP4571" s="57"/>
      <c r="BA4571" s="57"/>
      <c r="BF4571" s="6" t="e">
        <f t="shared" si="213"/>
        <v>#NUM!</v>
      </c>
      <c r="BG4571" t="e">
        <f t="shared" si="214"/>
        <v>#NUM!</v>
      </c>
      <c r="BH4571" t="e">
        <f t="shared" si="215"/>
        <v>#NUM!</v>
      </c>
      <c r="BI4571" t="e">
        <f>VLOOKUP(H4571,Sheet2!$A$1:$B$270,2,FALSE)</f>
        <v>#N/A</v>
      </c>
    </row>
    <row r="4572" spans="15:61">
      <c r="O4572" s="57"/>
      <c r="P4572" s="57"/>
      <c r="AP4572" s="57"/>
      <c r="BA4572" s="57"/>
      <c r="BF4572" s="6" t="e">
        <f t="shared" si="213"/>
        <v>#NUM!</v>
      </c>
      <c r="BG4572" t="e">
        <f t="shared" si="214"/>
        <v>#NUM!</v>
      </c>
      <c r="BH4572" t="e">
        <f t="shared" si="215"/>
        <v>#NUM!</v>
      </c>
      <c r="BI4572" t="e">
        <f>VLOOKUP(H4572,Sheet2!$A$1:$B$270,2,FALSE)</f>
        <v>#N/A</v>
      </c>
    </row>
    <row r="4573" spans="15:61">
      <c r="O4573" s="57"/>
      <c r="P4573" s="57"/>
      <c r="AP4573" s="57"/>
      <c r="BA4573" s="57"/>
      <c r="BF4573" s="6" t="e">
        <f t="shared" si="213"/>
        <v>#NUM!</v>
      </c>
      <c r="BG4573" t="e">
        <f t="shared" si="214"/>
        <v>#NUM!</v>
      </c>
      <c r="BH4573" t="e">
        <f t="shared" si="215"/>
        <v>#NUM!</v>
      </c>
      <c r="BI4573" t="e">
        <f>VLOOKUP(H4573,Sheet2!$A$1:$B$270,2,FALSE)</f>
        <v>#N/A</v>
      </c>
    </row>
    <row r="4574" spans="15:61">
      <c r="O4574" s="57"/>
      <c r="P4574" s="57"/>
      <c r="AP4574" s="57"/>
      <c r="BA4574" s="57"/>
      <c r="BF4574" s="6" t="e">
        <f t="shared" si="213"/>
        <v>#NUM!</v>
      </c>
      <c r="BG4574" t="e">
        <f t="shared" si="214"/>
        <v>#NUM!</v>
      </c>
      <c r="BH4574" t="e">
        <f t="shared" si="215"/>
        <v>#NUM!</v>
      </c>
      <c r="BI4574" t="e">
        <f>VLOOKUP(H4574,Sheet2!$A$1:$B$270,2,FALSE)</f>
        <v>#N/A</v>
      </c>
    </row>
    <row r="4575" spans="15:61">
      <c r="O4575" s="57"/>
      <c r="P4575" s="57"/>
      <c r="BF4575" s="6" t="e">
        <f t="shared" si="213"/>
        <v>#NUM!</v>
      </c>
      <c r="BG4575" t="e">
        <f t="shared" si="214"/>
        <v>#NUM!</v>
      </c>
      <c r="BH4575" t="e">
        <f t="shared" si="215"/>
        <v>#NUM!</v>
      </c>
      <c r="BI4575" t="e">
        <f>VLOOKUP(H4575,Sheet2!$A$1:$B$270,2,FALSE)</f>
        <v>#N/A</v>
      </c>
    </row>
    <row r="4576" spans="15:61">
      <c r="O4576" s="57"/>
      <c r="P4576" s="57"/>
      <c r="AP4576" s="57"/>
      <c r="BA4576" s="57"/>
      <c r="BF4576" s="6" t="e">
        <f t="shared" si="213"/>
        <v>#NUM!</v>
      </c>
      <c r="BG4576" t="e">
        <f t="shared" si="214"/>
        <v>#NUM!</v>
      </c>
      <c r="BH4576" t="e">
        <f t="shared" si="215"/>
        <v>#NUM!</v>
      </c>
      <c r="BI4576" t="e">
        <f>VLOOKUP(H4576,Sheet2!$A$1:$B$270,2,FALSE)</f>
        <v>#N/A</v>
      </c>
    </row>
    <row r="4577" spans="15:61">
      <c r="O4577" s="57"/>
      <c r="P4577" s="57"/>
      <c r="AO4577" s="57"/>
      <c r="AP4577" s="57"/>
      <c r="BA4577" s="57"/>
      <c r="BF4577" s="6" t="e">
        <f t="shared" si="213"/>
        <v>#NUM!</v>
      </c>
      <c r="BG4577" t="e">
        <f t="shared" si="214"/>
        <v>#NUM!</v>
      </c>
      <c r="BH4577" t="e">
        <f t="shared" si="215"/>
        <v>#NUM!</v>
      </c>
      <c r="BI4577" t="e">
        <f>VLOOKUP(H4577,Sheet2!$A$1:$B$270,2,FALSE)</f>
        <v>#N/A</v>
      </c>
    </row>
    <row r="4578" spans="15:61">
      <c r="O4578" s="57"/>
      <c r="P4578" s="57"/>
      <c r="AP4578" s="57"/>
      <c r="BA4578" s="57"/>
      <c r="BF4578" s="6" t="e">
        <f t="shared" si="213"/>
        <v>#NUM!</v>
      </c>
      <c r="BG4578" t="e">
        <f t="shared" si="214"/>
        <v>#NUM!</v>
      </c>
      <c r="BH4578" t="e">
        <f t="shared" si="215"/>
        <v>#NUM!</v>
      </c>
      <c r="BI4578" t="e">
        <f>VLOOKUP(H4578,Sheet2!$A$1:$B$270,2,FALSE)</f>
        <v>#N/A</v>
      </c>
    </row>
    <row r="4579" spans="15:61">
      <c r="O4579" s="57"/>
      <c r="P4579" s="57"/>
      <c r="AP4579" s="57"/>
      <c r="BA4579" s="57"/>
      <c r="BF4579" s="6" t="e">
        <f t="shared" si="213"/>
        <v>#NUM!</v>
      </c>
      <c r="BG4579" t="e">
        <f t="shared" si="214"/>
        <v>#NUM!</v>
      </c>
      <c r="BH4579" t="e">
        <f t="shared" si="215"/>
        <v>#NUM!</v>
      </c>
      <c r="BI4579" t="e">
        <f>VLOOKUP(H4579,Sheet2!$A$1:$B$270,2,FALSE)</f>
        <v>#N/A</v>
      </c>
    </row>
    <row r="4580" spans="15:61">
      <c r="O4580" s="57"/>
      <c r="P4580" s="57"/>
      <c r="AP4580" s="57"/>
      <c r="BA4580" s="57"/>
      <c r="BF4580" s="6" t="e">
        <f t="shared" si="213"/>
        <v>#NUM!</v>
      </c>
      <c r="BG4580" t="e">
        <f t="shared" si="214"/>
        <v>#NUM!</v>
      </c>
      <c r="BH4580" t="e">
        <f t="shared" si="215"/>
        <v>#NUM!</v>
      </c>
      <c r="BI4580" t="e">
        <f>VLOOKUP(H4580,Sheet2!$A$1:$B$270,2,FALSE)</f>
        <v>#N/A</v>
      </c>
    </row>
    <row r="4581" spans="15:61">
      <c r="O4581" s="57"/>
      <c r="P4581" s="57"/>
      <c r="AP4581" s="57"/>
      <c r="BA4581" s="57"/>
      <c r="BF4581" s="6" t="e">
        <f t="shared" si="213"/>
        <v>#NUM!</v>
      </c>
      <c r="BG4581" t="e">
        <f t="shared" si="214"/>
        <v>#NUM!</v>
      </c>
      <c r="BH4581" t="e">
        <f t="shared" si="215"/>
        <v>#NUM!</v>
      </c>
      <c r="BI4581" t="e">
        <f>VLOOKUP(H4581,Sheet2!$A$1:$B$270,2,FALSE)</f>
        <v>#N/A</v>
      </c>
    </row>
    <row r="4582" spans="15:61">
      <c r="O4582" s="57"/>
      <c r="P4582" s="57"/>
      <c r="AP4582" s="57"/>
      <c r="BA4582" s="57"/>
      <c r="BF4582" s="6" t="e">
        <f t="shared" si="213"/>
        <v>#NUM!</v>
      </c>
      <c r="BG4582" t="e">
        <f t="shared" si="214"/>
        <v>#NUM!</v>
      </c>
      <c r="BH4582" t="e">
        <f t="shared" si="215"/>
        <v>#NUM!</v>
      </c>
      <c r="BI4582" t="e">
        <f>VLOOKUP(H4582,Sheet2!$A$1:$B$270,2,FALSE)</f>
        <v>#N/A</v>
      </c>
    </row>
    <row r="4583" spans="15:61">
      <c r="O4583" s="57"/>
      <c r="P4583" s="57"/>
      <c r="AO4583" s="57"/>
      <c r="AP4583" s="57"/>
      <c r="BA4583" s="57"/>
      <c r="BF4583" s="6" t="e">
        <f t="shared" si="213"/>
        <v>#NUM!</v>
      </c>
      <c r="BG4583" t="e">
        <f t="shared" si="214"/>
        <v>#NUM!</v>
      </c>
      <c r="BH4583" t="e">
        <f t="shared" si="215"/>
        <v>#NUM!</v>
      </c>
      <c r="BI4583" t="e">
        <f>VLOOKUP(H4583,Sheet2!$A$1:$B$270,2,FALSE)</f>
        <v>#N/A</v>
      </c>
    </row>
    <row r="4584" spans="15:61">
      <c r="O4584" s="57"/>
      <c r="P4584" s="57"/>
      <c r="BF4584" s="6" t="e">
        <f t="shared" si="213"/>
        <v>#NUM!</v>
      </c>
      <c r="BG4584" t="e">
        <f t="shared" si="214"/>
        <v>#NUM!</v>
      </c>
      <c r="BH4584" t="e">
        <f t="shared" si="215"/>
        <v>#NUM!</v>
      </c>
      <c r="BI4584" t="e">
        <f>VLOOKUP(H4584,Sheet2!$A$1:$B$270,2,FALSE)</f>
        <v>#N/A</v>
      </c>
    </row>
    <row r="4585" spans="15:61">
      <c r="O4585" s="57"/>
      <c r="P4585" s="57"/>
      <c r="AP4585" s="57"/>
      <c r="BA4585" s="57"/>
      <c r="BF4585" s="6" t="e">
        <f t="shared" si="213"/>
        <v>#NUM!</v>
      </c>
      <c r="BG4585" t="e">
        <f t="shared" si="214"/>
        <v>#NUM!</v>
      </c>
      <c r="BH4585" t="e">
        <f t="shared" si="215"/>
        <v>#NUM!</v>
      </c>
      <c r="BI4585" t="e">
        <f>VLOOKUP(H4585,Sheet2!$A$1:$B$270,2,FALSE)</f>
        <v>#N/A</v>
      </c>
    </row>
    <row r="4586" spans="15:61">
      <c r="O4586" s="57"/>
      <c r="P4586" s="57"/>
      <c r="AP4586" s="57"/>
      <c r="BA4586" s="57"/>
      <c r="BF4586" s="6" t="e">
        <f t="shared" ref="BF4586:BF4649" si="216">DATE(BC4586,BD4586,BE4586)</f>
        <v>#NUM!</v>
      </c>
      <c r="BG4586" t="e">
        <f t="shared" ref="BG4586:BG4649" si="217">BF4586-BA4586</f>
        <v>#NUM!</v>
      </c>
      <c r="BH4586" t="e">
        <f t="shared" ref="BH4586:BH4649" si="218">IF(BG4586=1,"COMPLY",IF(BG4586&lt;1,"COMPLY","NOT COMPLY"))</f>
        <v>#NUM!</v>
      </c>
      <c r="BI4586" t="e">
        <f>VLOOKUP(H4586,Sheet2!$A$1:$B$270,2,FALSE)</f>
        <v>#N/A</v>
      </c>
    </row>
    <row r="4587" spans="15:61">
      <c r="O4587" s="57"/>
      <c r="P4587" s="57"/>
      <c r="AP4587" s="57"/>
      <c r="BA4587" s="57"/>
      <c r="BF4587" s="6" t="e">
        <f t="shared" si="216"/>
        <v>#NUM!</v>
      </c>
      <c r="BG4587" t="e">
        <f t="shared" si="217"/>
        <v>#NUM!</v>
      </c>
      <c r="BH4587" t="e">
        <f t="shared" si="218"/>
        <v>#NUM!</v>
      </c>
      <c r="BI4587" t="e">
        <f>VLOOKUP(H4587,Sheet2!$A$1:$B$270,2,FALSE)</f>
        <v>#N/A</v>
      </c>
    </row>
    <row r="4588" spans="15:61">
      <c r="O4588" s="57"/>
      <c r="P4588" s="57"/>
      <c r="BF4588" s="6" t="e">
        <f t="shared" si="216"/>
        <v>#NUM!</v>
      </c>
      <c r="BG4588" t="e">
        <f t="shared" si="217"/>
        <v>#NUM!</v>
      </c>
      <c r="BH4588" t="e">
        <f t="shared" si="218"/>
        <v>#NUM!</v>
      </c>
      <c r="BI4588" t="e">
        <f>VLOOKUP(H4588,Sheet2!$A$1:$B$270,2,FALSE)</f>
        <v>#N/A</v>
      </c>
    </row>
    <row r="4589" spans="15:61">
      <c r="O4589" s="57"/>
      <c r="P4589" s="57"/>
      <c r="AP4589" s="57"/>
      <c r="BA4589" s="57"/>
      <c r="BF4589" s="6" t="e">
        <f t="shared" si="216"/>
        <v>#NUM!</v>
      </c>
      <c r="BG4589" t="e">
        <f t="shared" si="217"/>
        <v>#NUM!</v>
      </c>
      <c r="BH4589" t="e">
        <f t="shared" si="218"/>
        <v>#NUM!</v>
      </c>
      <c r="BI4589" t="e">
        <f>VLOOKUP(H4589,Sheet2!$A$1:$B$270,2,FALSE)</f>
        <v>#N/A</v>
      </c>
    </row>
    <row r="4590" spans="15:61">
      <c r="O4590" s="57"/>
      <c r="P4590" s="57"/>
      <c r="AP4590" s="57"/>
      <c r="BA4590" s="57"/>
      <c r="BF4590" s="6" t="e">
        <f t="shared" si="216"/>
        <v>#NUM!</v>
      </c>
      <c r="BG4590" t="e">
        <f t="shared" si="217"/>
        <v>#NUM!</v>
      </c>
      <c r="BH4590" t="e">
        <f t="shared" si="218"/>
        <v>#NUM!</v>
      </c>
      <c r="BI4590" t="e">
        <f>VLOOKUP(H4590,Sheet2!$A$1:$B$270,2,FALSE)</f>
        <v>#N/A</v>
      </c>
    </row>
    <row r="4591" spans="15:61">
      <c r="O4591" s="57"/>
      <c r="P4591" s="57"/>
      <c r="AP4591" s="57"/>
      <c r="BA4591" s="57"/>
      <c r="BF4591" s="6" t="e">
        <f t="shared" si="216"/>
        <v>#NUM!</v>
      </c>
      <c r="BG4591" t="e">
        <f t="shared" si="217"/>
        <v>#NUM!</v>
      </c>
      <c r="BH4591" t="e">
        <f t="shared" si="218"/>
        <v>#NUM!</v>
      </c>
      <c r="BI4591" t="e">
        <f>VLOOKUP(H4591,Sheet2!$A$1:$B$270,2,FALSE)</f>
        <v>#N/A</v>
      </c>
    </row>
    <row r="4592" spans="15:61">
      <c r="O4592" s="57"/>
      <c r="P4592" s="57"/>
      <c r="AO4592" s="57"/>
      <c r="AP4592" s="57"/>
      <c r="BA4592" s="57"/>
      <c r="BF4592" s="6" t="e">
        <f t="shared" si="216"/>
        <v>#NUM!</v>
      </c>
      <c r="BG4592" t="e">
        <f t="shared" si="217"/>
        <v>#NUM!</v>
      </c>
      <c r="BH4592" t="e">
        <f t="shared" si="218"/>
        <v>#NUM!</v>
      </c>
      <c r="BI4592" t="e">
        <f>VLOOKUP(H4592,Sheet2!$A$1:$B$270,2,FALSE)</f>
        <v>#N/A</v>
      </c>
    </row>
    <row r="4593" spans="15:61">
      <c r="O4593" s="57"/>
      <c r="P4593" s="57"/>
      <c r="AP4593" s="57"/>
      <c r="BA4593" s="57"/>
      <c r="BF4593" s="6" t="e">
        <f t="shared" si="216"/>
        <v>#NUM!</v>
      </c>
      <c r="BG4593" t="e">
        <f t="shared" si="217"/>
        <v>#NUM!</v>
      </c>
      <c r="BH4593" t="e">
        <f t="shared" si="218"/>
        <v>#NUM!</v>
      </c>
      <c r="BI4593" t="e">
        <f>VLOOKUP(H4593,Sheet2!$A$1:$B$270,2,FALSE)</f>
        <v>#N/A</v>
      </c>
    </row>
    <row r="4594" spans="15:61">
      <c r="O4594" s="57"/>
      <c r="P4594" s="57"/>
      <c r="AP4594" s="57"/>
      <c r="BA4594" s="57"/>
      <c r="BF4594" s="6" t="e">
        <f t="shared" si="216"/>
        <v>#NUM!</v>
      </c>
      <c r="BG4594" t="e">
        <f t="shared" si="217"/>
        <v>#NUM!</v>
      </c>
      <c r="BH4594" t="e">
        <f t="shared" si="218"/>
        <v>#NUM!</v>
      </c>
      <c r="BI4594" t="e">
        <f>VLOOKUP(H4594,Sheet2!$A$1:$B$270,2,FALSE)</f>
        <v>#N/A</v>
      </c>
    </row>
    <row r="4595" spans="15:61">
      <c r="O4595" s="57"/>
      <c r="P4595" s="57"/>
      <c r="AP4595" s="57"/>
      <c r="BA4595" s="57"/>
      <c r="BF4595" s="6" t="e">
        <f t="shared" si="216"/>
        <v>#NUM!</v>
      </c>
      <c r="BG4595" t="e">
        <f t="shared" si="217"/>
        <v>#NUM!</v>
      </c>
      <c r="BH4595" t="e">
        <f t="shared" si="218"/>
        <v>#NUM!</v>
      </c>
      <c r="BI4595" t="e">
        <f>VLOOKUP(H4595,Sheet2!$A$1:$B$270,2,FALSE)</f>
        <v>#N/A</v>
      </c>
    </row>
    <row r="4596" spans="15:61">
      <c r="O4596" s="57"/>
      <c r="P4596" s="57"/>
      <c r="AO4596" s="57"/>
      <c r="AP4596" s="57"/>
      <c r="BA4596" s="57"/>
      <c r="BF4596" s="6" t="e">
        <f t="shared" si="216"/>
        <v>#NUM!</v>
      </c>
      <c r="BG4596" t="e">
        <f t="shared" si="217"/>
        <v>#NUM!</v>
      </c>
      <c r="BH4596" t="e">
        <f t="shared" si="218"/>
        <v>#NUM!</v>
      </c>
      <c r="BI4596" t="e">
        <f>VLOOKUP(H4596,Sheet2!$A$1:$B$270,2,FALSE)</f>
        <v>#N/A</v>
      </c>
    </row>
    <row r="4597" spans="15:61">
      <c r="O4597" s="57"/>
      <c r="P4597" s="57"/>
      <c r="AO4597" s="57"/>
      <c r="BA4597" s="57"/>
      <c r="BF4597" s="6" t="e">
        <f t="shared" si="216"/>
        <v>#NUM!</v>
      </c>
      <c r="BG4597" t="e">
        <f t="shared" si="217"/>
        <v>#NUM!</v>
      </c>
      <c r="BH4597" t="e">
        <f t="shared" si="218"/>
        <v>#NUM!</v>
      </c>
      <c r="BI4597" t="e">
        <f>VLOOKUP(H4597,Sheet2!$A$1:$B$270,2,FALSE)</f>
        <v>#N/A</v>
      </c>
    </row>
    <row r="4598" spans="15:61">
      <c r="O4598" s="57"/>
      <c r="P4598" s="57"/>
      <c r="AP4598" s="57"/>
      <c r="BA4598" s="57"/>
      <c r="BF4598" s="6" t="e">
        <f t="shared" si="216"/>
        <v>#NUM!</v>
      </c>
      <c r="BG4598" t="e">
        <f t="shared" si="217"/>
        <v>#NUM!</v>
      </c>
      <c r="BH4598" t="e">
        <f t="shared" si="218"/>
        <v>#NUM!</v>
      </c>
      <c r="BI4598" t="e">
        <f>VLOOKUP(H4598,Sheet2!$A$1:$B$270,2,FALSE)</f>
        <v>#N/A</v>
      </c>
    </row>
    <row r="4599" spans="15:61">
      <c r="O4599" s="57"/>
      <c r="P4599" s="57"/>
      <c r="BA4599" s="57"/>
      <c r="BF4599" s="6" t="e">
        <f t="shared" si="216"/>
        <v>#NUM!</v>
      </c>
      <c r="BG4599" t="e">
        <f t="shared" si="217"/>
        <v>#NUM!</v>
      </c>
      <c r="BH4599" t="e">
        <f t="shared" si="218"/>
        <v>#NUM!</v>
      </c>
      <c r="BI4599" t="e">
        <f>VLOOKUP(H4599,Sheet2!$A$1:$B$270,2,FALSE)</f>
        <v>#N/A</v>
      </c>
    </row>
    <row r="4600" spans="15:61">
      <c r="O4600" s="57"/>
      <c r="P4600" s="57"/>
      <c r="AO4600" s="57"/>
      <c r="AP4600" s="57"/>
      <c r="BA4600" s="57"/>
      <c r="BF4600" s="6" t="e">
        <f t="shared" si="216"/>
        <v>#NUM!</v>
      </c>
      <c r="BG4600" t="e">
        <f t="shared" si="217"/>
        <v>#NUM!</v>
      </c>
      <c r="BH4600" t="e">
        <f t="shared" si="218"/>
        <v>#NUM!</v>
      </c>
      <c r="BI4600" t="e">
        <f>VLOOKUP(H4600,Sheet2!$A$1:$B$270,2,FALSE)</f>
        <v>#N/A</v>
      </c>
    </row>
    <row r="4601" spans="15:61">
      <c r="O4601" s="57"/>
      <c r="P4601" s="57"/>
      <c r="AP4601" s="57"/>
      <c r="BA4601" s="57"/>
      <c r="BF4601" s="6" t="e">
        <f t="shared" si="216"/>
        <v>#NUM!</v>
      </c>
      <c r="BG4601" t="e">
        <f t="shared" si="217"/>
        <v>#NUM!</v>
      </c>
      <c r="BH4601" t="e">
        <f t="shared" si="218"/>
        <v>#NUM!</v>
      </c>
      <c r="BI4601" t="e">
        <f>VLOOKUP(H4601,Sheet2!$A$1:$B$270,2,FALSE)</f>
        <v>#N/A</v>
      </c>
    </row>
    <row r="4602" spans="15:61">
      <c r="O4602" s="57"/>
      <c r="P4602" s="57"/>
      <c r="AP4602" s="57"/>
      <c r="BA4602" s="57"/>
      <c r="BF4602" s="6" t="e">
        <f t="shared" si="216"/>
        <v>#NUM!</v>
      </c>
      <c r="BG4602" t="e">
        <f t="shared" si="217"/>
        <v>#NUM!</v>
      </c>
      <c r="BH4602" t="e">
        <f t="shared" si="218"/>
        <v>#NUM!</v>
      </c>
      <c r="BI4602" t="e">
        <f>VLOOKUP(H4602,Sheet2!$A$1:$B$270,2,FALSE)</f>
        <v>#N/A</v>
      </c>
    </row>
    <row r="4603" spans="15:61">
      <c r="O4603" s="57"/>
      <c r="P4603" s="57"/>
      <c r="AP4603" s="57"/>
      <c r="BA4603" s="57"/>
      <c r="BF4603" s="6" t="e">
        <f t="shared" si="216"/>
        <v>#NUM!</v>
      </c>
      <c r="BG4603" t="e">
        <f t="shared" si="217"/>
        <v>#NUM!</v>
      </c>
      <c r="BH4603" t="e">
        <f t="shared" si="218"/>
        <v>#NUM!</v>
      </c>
      <c r="BI4603" t="e">
        <f>VLOOKUP(H4603,Sheet2!$A$1:$B$270,2,FALSE)</f>
        <v>#N/A</v>
      </c>
    </row>
    <row r="4604" spans="15:61">
      <c r="O4604" s="57"/>
      <c r="P4604" s="57"/>
      <c r="AP4604" s="57"/>
      <c r="BA4604" s="57"/>
      <c r="BF4604" s="6" t="e">
        <f t="shared" si="216"/>
        <v>#NUM!</v>
      </c>
      <c r="BG4604" t="e">
        <f t="shared" si="217"/>
        <v>#NUM!</v>
      </c>
      <c r="BH4604" t="e">
        <f t="shared" si="218"/>
        <v>#NUM!</v>
      </c>
      <c r="BI4604" t="e">
        <f>VLOOKUP(H4604,Sheet2!$A$1:$B$270,2,FALSE)</f>
        <v>#N/A</v>
      </c>
    </row>
    <row r="4605" spans="15:61">
      <c r="O4605" s="57"/>
      <c r="P4605" s="57"/>
      <c r="AP4605" s="57"/>
      <c r="BA4605" s="57"/>
      <c r="BF4605" s="6" t="e">
        <f t="shared" si="216"/>
        <v>#NUM!</v>
      </c>
      <c r="BG4605" t="e">
        <f t="shared" si="217"/>
        <v>#NUM!</v>
      </c>
      <c r="BH4605" t="e">
        <f t="shared" si="218"/>
        <v>#NUM!</v>
      </c>
      <c r="BI4605" t="e">
        <f>VLOOKUP(H4605,Sheet2!$A$1:$B$270,2,FALSE)</f>
        <v>#N/A</v>
      </c>
    </row>
    <row r="4606" spans="15:61">
      <c r="O4606" s="57"/>
      <c r="P4606" s="57"/>
      <c r="AP4606" s="57"/>
      <c r="BA4606" s="57"/>
      <c r="BF4606" s="6" t="e">
        <f t="shared" si="216"/>
        <v>#NUM!</v>
      </c>
      <c r="BG4606" t="e">
        <f t="shared" si="217"/>
        <v>#NUM!</v>
      </c>
      <c r="BH4606" t="e">
        <f t="shared" si="218"/>
        <v>#NUM!</v>
      </c>
      <c r="BI4606" t="e">
        <f>VLOOKUP(H4606,Sheet2!$A$1:$B$270,2,FALSE)</f>
        <v>#N/A</v>
      </c>
    </row>
    <row r="4607" spans="15:61">
      <c r="O4607" s="57"/>
      <c r="P4607" s="57"/>
      <c r="AO4607" s="57"/>
      <c r="AP4607" s="57"/>
      <c r="BA4607" s="57"/>
      <c r="BF4607" s="6" t="e">
        <f t="shared" si="216"/>
        <v>#NUM!</v>
      </c>
      <c r="BG4607" t="e">
        <f t="shared" si="217"/>
        <v>#NUM!</v>
      </c>
      <c r="BH4607" t="e">
        <f t="shared" si="218"/>
        <v>#NUM!</v>
      </c>
      <c r="BI4607" t="e">
        <f>VLOOKUP(H4607,Sheet2!$A$1:$B$270,2,FALSE)</f>
        <v>#N/A</v>
      </c>
    </row>
    <row r="4608" spans="15:61">
      <c r="O4608" s="57"/>
      <c r="P4608" s="57"/>
      <c r="AO4608" s="57"/>
      <c r="BA4608" s="57"/>
      <c r="BF4608" s="6" t="e">
        <f t="shared" si="216"/>
        <v>#NUM!</v>
      </c>
      <c r="BG4608" t="e">
        <f t="shared" si="217"/>
        <v>#NUM!</v>
      </c>
      <c r="BH4608" t="e">
        <f t="shared" si="218"/>
        <v>#NUM!</v>
      </c>
      <c r="BI4608" t="e">
        <f>VLOOKUP(H4608,Sheet2!$A$1:$B$270,2,FALSE)</f>
        <v>#N/A</v>
      </c>
    </row>
    <row r="4609" spans="15:61">
      <c r="O4609" s="57"/>
      <c r="P4609" s="57"/>
      <c r="AP4609" s="57"/>
      <c r="BA4609" s="57"/>
      <c r="BF4609" s="6" t="e">
        <f t="shared" si="216"/>
        <v>#NUM!</v>
      </c>
      <c r="BG4609" t="e">
        <f t="shared" si="217"/>
        <v>#NUM!</v>
      </c>
      <c r="BH4609" t="e">
        <f t="shared" si="218"/>
        <v>#NUM!</v>
      </c>
      <c r="BI4609" t="e">
        <f>VLOOKUP(H4609,Sheet2!$A$1:$B$270,2,FALSE)</f>
        <v>#N/A</v>
      </c>
    </row>
    <row r="4610" spans="15:61">
      <c r="O4610" s="57"/>
      <c r="P4610" s="57"/>
      <c r="AP4610" s="57"/>
      <c r="BA4610" s="57"/>
      <c r="BF4610" s="6" t="e">
        <f t="shared" si="216"/>
        <v>#NUM!</v>
      </c>
      <c r="BG4610" t="e">
        <f t="shared" si="217"/>
        <v>#NUM!</v>
      </c>
      <c r="BH4610" t="e">
        <f t="shared" si="218"/>
        <v>#NUM!</v>
      </c>
      <c r="BI4610" t="e">
        <f>VLOOKUP(H4610,Sheet2!$A$1:$B$270,2,FALSE)</f>
        <v>#N/A</v>
      </c>
    </row>
    <row r="4611" spans="15:61">
      <c r="O4611" s="57"/>
      <c r="P4611" s="57"/>
      <c r="AO4611" s="57"/>
      <c r="BA4611" s="57"/>
      <c r="BF4611" s="6" t="e">
        <f t="shared" si="216"/>
        <v>#NUM!</v>
      </c>
      <c r="BG4611" t="e">
        <f t="shared" si="217"/>
        <v>#NUM!</v>
      </c>
      <c r="BH4611" t="e">
        <f t="shared" si="218"/>
        <v>#NUM!</v>
      </c>
      <c r="BI4611" t="e">
        <f>VLOOKUP(H4611,Sheet2!$A$1:$B$270,2,FALSE)</f>
        <v>#N/A</v>
      </c>
    </row>
    <row r="4612" spans="15:61">
      <c r="O4612" s="57"/>
      <c r="P4612" s="57"/>
      <c r="AO4612" s="57"/>
      <c r="AP4612" s="57"/>
      <c r="BA4612" s="57"/>
      <c r="BF4612" s="6" t="e">
        <f t="shared" si="216"/>
        <v>#NUM!</v>
      </c>
      <c r="BG4612" t="e">
        <f t="shared" si="217"/>
        <v>#NUM!</v>
      </c>
      <c r="BH4612" t="e">
        <f t="shared" si="218"/>
        <v>#NUM!</v>
      </c>
      <c r="BI4612" t="e">
        <f>VLOOKUP(H4612,Sheet2!$A$1:$B$270,2,FALSE)</f>
        <v>#N/A</v>
      </c>
    </row>
    <row r="4613" spans="15:61">
      <c r="O4613" s="57"/>
      <c r="P4613" s="57"/>
      <c r="AO4613" s="57"/>
      <c r="AP4613" s="57"/>
      <c r="BA4613" s="57"/>
      <c r="BF4613" s="6" t="e">
        <f t="shared" si="216"/>
        <v>#NUM!</v>
      </c>
      <c r="BG4613" t="e">
        <f t="shared" si="217"/>
        <v>#NUM!</v>
      </c>
      <c r="BH4613" t="e">
        <f t="shared" si="218"/>
        <v>#NUM!</v>
      </c>
      <c r="BI4613" t="e">
        <f>VLOOKUP(H4613,Sheet2!$A$1:$B$270,2,FALSE)</f>
        <v>#N/A</v>
      </c>
    </row>
    <row r="4614" spans="15:61">
      <c r="O4614" s="57"/>
      <c r="P4614" s="57"/>
      <c r="AP4614" s="57"/>
      <c r="BA4614" s="57"/>
      <c r="BF4614" s="6" t="e">
        <f t="shared" si="216"/>
        <v>#NUM!</v>
      </c>
      <c r="BG4614" t="e">
        <f t="shared" si="217"/>
        <v>#NUM!</v>
      </c>
      <c r="BH4614" t="e">
        <f t="shared" si="218"/>
        <v>#NUM!</v>
      </c>
      <c r="BI4614" t="e">
        <f>VLOOKUP(H4614,Sheet2!$A$1:$B$270,2,FALSE)</f>
        <v>#N/A</v>
      </c>
    </row>
    <row r="4615" spans="15:61">
      <c r="O4615" s="57"/>
      <c r="P4615" s="57"/>
      <c r="AO4615" s="57"/>
      <c r="AP4615" s="57"/>
      <c r="BA4615" s="57"/>
      <c r="BF4615" s="6" t="e">
        <f t="shared" si="216"/>
        <v>#NUM!</v>
      </c>
      <c r="BG4615" t="e">
        <f t="shared" si="217"/>
        <v>#NUM!</v>
      </c>
      <c r="BH4615" t="e">
        <f t="shared" si="218"/>
        <v>#NUM!</v>
      </c>
      <c r="BI4615" t="e">
        <f>VLOOKUP(H4615,Sheet2!$A$1:$B$270,2,FALSE)</f>
        <v>#N/A</v>
      </c>
    </row>
    <row r="4616" spans="15:61">
      <c r="O4616" s="57"/>
      <c r="P4616" s="57"/>
      <c r="AP4616" s="57"/>
      <c r="BA4616" s="57"/>
      <c r="BF4616" s="6" t="e">
        <f t="shared" si="216"/>
        <v>#NUM!</v>
      </c>
      <c r="BG4616" t="e">
        <f t="shared" si="217"/>
        <v>#NUM!</v>
      </c>
      <c r="BH4616" t="e">
        <f t="shared" si="218"/>
        <v>#NUM!</v>
      </c>
      <c r="BI4616" t="e">
        <f>VLOOKUP(H4616,Sheet2!$A$1:$B$270,2,FALSE)</f>
        <v>#N/A</v>
      </c>
    </row>
    <row r="4617" spans="15:61">
      <c r="O4617" s="57"/>
      <c r="P4617" s="57"/>
      <c r="AP4617" s="57"/>
      <c r="BA4617" s="57"/>
      <c r="BF4617" s="6" t="e">
        <f t="shared" si="216"/>
        <v>#NUM!</v>
      </c>
      <c r="BG4617" t="e">
        <f t="shared" si="217"/>
        <v>#NUM!</v>
      </c>
      <c r="BH4617" t="e">
        <f t="shared" si="218"/>
        <v>#NUM!</v>
      </c>
      <c r="BI4617" t="e">
        <f>VLOOKUP(H4617,Sheet2!$A$1:$B$270,2,FALSE)</f>
        <v>#N/A</v>
      </c>
    </row>
    <row r="4618" spans="15:61">
      <c r="O4618" s="57"/>
      <c r="P4618" s="57"/>
      <c r="AO4618" s="57"/>
      <c r="AP4618" s="57"/>
      <c r="BA4618" s="57"/>
      <c r="BF4618" s="6" t="e">
        <f t="shared" si="216"/>
        <v>#NUM!</v>
      </c>
      <c r="BG4618" t="e">
        <f t="shared" si="217"/>
        <v>#NUM!</v>
      </c>
      <c r="BH4618" t="e">
        <f t="shared" si="218"/>
        <v>#NUM!</v>
      </c>
      <c r="BI4618" t="e">
        <f>VLOOKUP(H4618,Sheet2!$A$1:$B$270,2,FALSE)</f>
        <v>#N/A</v>
      </c>
    </row>
    <row r="4619" spans="15:61">
      <c r="O4619" s="57"/>
      <c r="P4619" s="57"/>
      <c r="AP4619" s="57"/>
      <c r="BA4619" s="57"/>
      <c r="BF4619" s="6" t="e">
        <f t="shared" si="216"/>
        <v>#NUM!</v>
      </c>
      <c r="BG4619" t="e">
        <f t="shared" si="217"/>
        <v>#NUM!</v>
      </c>
      <c r="BH4619" t="e">
        <f t="shared" si="218"/>
        <v>#NUM!</v>
      </c>
      <c r="BI4619" t="e">
        <f>VLOOKUP(H4619,Sheet2!$A$1:$B$270,2,FALSE)</f>
        <v>#N/A</v>
      </c>
    </row>
    <row r="4620" spans="15:61">
      <c r="O4620" s="57"/>
      <c r="P4620" s="57"/>
      <c r="AO4620" s="57"/>
      <c r="AP4620" s="57"/>
      <c r="BA4620" s="57"/>
      <c r="BF4620" s="6" t="e">
        <f t="shared" si="216"/>
        <v>#NUM!</v>
      </c>
      <c r="BG4620" t="e">
        <f t="shared" si="217"/>
        <v>#NUM!</v>
      </c>
      <c r="BH4620" t="e">
        <f t="shared" si="218"/>
        <v>#NUM!</v>
      </c>
      <c r="BI4620" t="e">
        <f>VLOOKUP(H4620,Sheet2!$A$1:$B$270,2,FALSE)</f>
        <v>#N/A</v>
      </c>
    </row>
    <row r="4621" spans="15:61">
      <c r="O4621" s="57"/>
      <c r="P4621" s="57"/>
      <c r="AP4621" s="57"/>
      <c r="BA4621" s="57"/>
      <c r="BF4621" s="6" t="e">
        <f t="shared" si="216"/>
        <v>#NUM!</v>
      </c>
      <c r="BG4621" t="e">
        <f t="shared" si="217"/>
        <v>#NUM!</v>
      </c>
      <c r="BH4621" t="e">
        <f t="shared" si="218"/>
        <v>#NUM!</v>
      </c>
      <c r="BI4621" t="e">
        <f>VLOOKUP(H4621,Sheet2!$A$1:$B$270,2,FALSE)</f>
        <v>#N/A</v>
      </c>
    </row>
    <row r="4622" spans="15:61">
      <c r="O4622" s="57"/>
      <c r="P4622" s="57"/>
      <c r="AP4622" s="57"/>
      <c r="BA4622" s="57"/>
      <c r="BF4622" s="6" t="e">
        <f t="shared" si="216"/>
        <v>#NUM!</v>
      </c>
      <c r="BG4622" t="e">
        <f t="shared" si="217"/>
        <v>#NUM!</v>
      </c>
      <c r="BH4622" t="e">
        <f t="shared" si="218"/>
        <v>#NUM!</v>
      </c>
      <c r="BI4622" t="e">
        <f>VLOOKUP(H4622,Sheet2!$A$1:$B$270,2,FALSE)</f>
        <v>#N/A</v>
      </c>
    </row>
    <row r="4623" spans="15:61">
      <c r="O4623" s="57"/>
      <c r="P4623" s="57"/>
      <c r="AO4623" s="57"/>
      <c r="AP4623" s="57"/>
      <c r="BA4623" s="57"/>
      <c r="BF4623" s="6" t="e">
        <f t="shared" si="216"/>
        <v>#NUM!</v>
      </c>
      <c r="BG4623" t="e">
        <f t="shared" si="217"/>
        <v>#NUM!</v>
      </c>
      <c r="BH4623" t="e">
        <f t="shared" si="218"/>
        <v>#NUM!</v>
      </c>
      <c r="BI4623" t="e">
        <f>VLOOKUP(H4623,Sheet2!$A$1:$B$270,2,FALSE)</f>
        <v>#N/A</v>
      </c>
    </row>
    <row r="4624" spans="15:61">
      <c r="O4624" s="57"/>
      <c r="P4624" s="57"/>
      <c r="AP4624" s="57"/>
      <c r="BA4624" s="57"/>
      <c r="BF4624" s="6" t="e">
        <f t="shared" si="216"/>
        <v>#NUM!</v>
      </c>
      <c r="BG4624" t="e">
        <f t="shared" si="217"/>
        <v>#NUM!</v>
      </c>
      <c r="BH4624" t="e">
        <f t="shared" si="218"/>
        <v>#NUM!</v>
      </c>
      <c r="BI4624" t="e">
        <f>VLOOKUP(H4624,Sheet2!$A$1:$B$270,2,FALSE)</f>
        <v>#N/A</v>
      </c>
    </row>
    <row r="4625" spans="15:61">
      <c r="O4625" s="57"/>
      <c r="P4625" s="57"/>
      <c r="AP4625" s="57"/>
      <c r="BA4625" s="57"/>
      <c r="BF4625" s="6" t="e">
        <f t="shared" si="216"/>
        <v>#NUM!</v>
      </c>
      <c r="BG4625" t="e">
        <f t="shared" si="217"/>
        <v>#NUM!</v>
      </c>
      <c r="BH4625" t="e">
        <f t="shared" si="218"/>
        <v>#NUM!</v>
      </c>
      <c r="BI4625" t="e">
        <f>VLOOKUP(H4625,Sheet2!$A$1:$B$270,2,FALSE)</f>
        <v>#N/A</v>
      </c>
    </row>
    <row r="4626" spans="15:61">
      <c r="O4626" s="57"/>
      <c r="P4626" s="57"/>
      <c r="AO4626" s="57"/>
      <c r="AP4626" s="57"/>
      <c r="BA4626" s="57"/>
      <c r="BF4626" s="6" t="e">
        <f t="shared" si="216"/>
        <v>#NUM!</v>
      </c>
      <c r="BG4626" t="e">
        <f t="shared" si="217"/>
        <v>#NUM!</v>
      </c>
      <c r="BH4626" t="e">
        <f t="shared" si="218"/>
        <v>#NUM!</v>
      </c>
      <c r="BI4626" t="e">
        <f>VLOOKUP(H4626,Sheet2!$A$1:$B$270,2,FALSE)</f>
        <v>#N/A</v>
      </c>
    </row>
    <row r="4627" spans="15:61">
      <c r="O4627" s="57"/>
      <c r="P4627" s="57"/>
      <c r="AO4627" s="57"/>
      <c r="AP4627" s="57"/>
      <c r="BA4627" s="57"/>
      <c r="BF4627" s="6" t="e">
        <f t="shared" si="216"/>
        <v>#NUM!</v>
      </c>
      <c r="BG4627" t="e">
        <f t="shared" si="217"/>
        <v>#NUM!</v>
      </c>
      <c r="BH4627" t="e">
        <f t="shared" si="218"/>
        <v>#NUM!</v>
      </c>
      <c r="BI4627" t="e">
        <f>VLOOKUP(H4627,Sheet2!$A$1:$B$270,2,FALSE)</f>
        <v>#N/A</v>
      </c>
    </row>
    <row r="4628" spans="15:61">
      <c r="O4628" s="57"/>
      <c r="P4628" s="57"/>
      <c r="AP4628" s="57"/>
      <c r="BA4628" s="57"/>
      <c r="BF4628" s="6" t="e">
        <f t="shared" si="216"/>
        <v>#NUM!</v>
      </c>
      <c r="BG4628" t="e">
        <f t="shared" si="217"/>
        <v>#NUM!</v>
      </c>
      <c r="BH4628" t="e">
        <f t="shared" si="218"/>
        <v>#NUM!</v>
      </c>
      <c r="BI4628" t="e">
        <f>VLOOKUP(H4628,Sheet2!$A$1:$B$270,2,FALSE)</f>
        <v>#N/A</v>
      </c>
    </row>
    <row r="4629" spans="15:61">
      <c r="O4629" s="57"/>
      <c r="P4629" s="57"/>
      <c r="AP4629" s="57"/>
      <c r="BA4629" s="57"/>
      <c r="BF4629" s="6" t="e">
        <f t="shared" si="216"/>
        <v>#NUM!</v>
      </c>
      <c r="BG4629" t="e">
        <f t="shared" si="217"/>
        <v>#NUM!</v>
      </c>
      <c r="BH4629" t="e">
        <f t="shared" si="218"/>
        <v>#NUM!</v>
      </c>
      <c r="BI4629" t="e">
        <f>VLOOKUP(H4629,Sheet2!$A$1:$B$270,2,FALSE)</f>
        <v>#N/A</v>
      </c>
    </row>
    <row r="4630" spans="15:61">
      <c r="O4630" s="57"/>
      <c r="P4630" s="57"/>
      <c r="BF4630" s="6" t="e">
        <f t="shared" si="216"/>
        <v>#NUM!</v>
      </c>
      <c r="BG4630" t="e">
        <f t="shared" si="217"/>
        <v>#NUM!</v>
      </c>
      <c r="BH4630" t="e">
        <f t="shared" si="218"/>
        <v>#NUM!</v>
      </c>
      <c r="BI4630" t="e">
        <f>VLOOKUP(H4630,Sheet2!$A$1:$B$270,2,FALSE)</f>
        <v>#N/A</v>
      </c>
    </row>
    <row r="4631" spans="15:61">
      <c r="O4631" s="57"/>
      <c r="P4631" s="57"/>
      <c r="BA4631" s="57"/>
      <c r="BF4631" s="6" t="e">
        <f t="shared" si="216"/>
        <v>#NUM!</v>
      </c>
      <c r="BG4631" t="e">
        <f t="shared" si="217"/>
        <v>#NUM!</v>
      </c>
      <c r="BH4631" t="e">
        <f t="shared" si="218"/>
        <v>#NUM!</v>
      </c>
      <c r="BI4631" t="e">
        <f>VLOOKUP(H4631,Sheet2!$A$1:$B$270,2,FALSE)</f>
        <v>#N/A</v>
      </c>
    </row>
    <row r="4632" spans="15:61">
      <c r="O4632" s="57"/>
      <c r="P4632" s="57"/>
      <c r="AO4632" s="57"/>
      <c r="BA4632" s="57"/>
      <c r="BF4632" s="6" t="e">
        <f t="shared" si="216"/>
        <v>#NUM!</v>
      </c>
      <c r="BG4632" t="e">
        <f t="shared" si="217"/>
        <v>#NUM!</v>
      </c>
      <c r="BH4632" t="e">
        <f t="shared" si="218"/>
        <v>#NUM!</v>
      </c>
      <c r="BI4632" t="e">
        <f>VLOOKUP(H4632,Sheet2!$A$1:$B$270,2,FALSE)</f>
        <v>#N/A</v>
      </c>
    </row>
    <row r="4633" spans="15:61">
      <c r="O4633" s="57"/>
      <c r="P4633" s="57"/>
      <c r="AP4633" s="57"/>
      <c r="BA4633" s="57"/>
      <c r="BF4633" s="6" t="e">
        <f t="shared" si="216"/>
        <v>#NUM!</v>
      </c>
      <c r="BG4633" t="e">
        <f t="shared" si="217"/>
        <v>#NUM!</v>
      </c>
      <c r="BH4633" t="e">
        <f t="shared" si="218"/>
        <v>#NUM!</v>
      </c>
      <c r="BI4633" t="e">
        <f>VLOOKUP(H4633,Sheet2!$A$1:$B$270,2,FALSE)</f>
        <v>#N/A</v>
      </c>
    </row>
    <row r="4634" spans="15:61">
      <c r="O4634" s="57"/>
      <c r="P4634" s="57"/>
      <c r="AP4634" s="57"/>
      <c r="BA4634" s="57"/>
      <c r="BF4634" s="6" t="e">
        <f t="shared" si="216"/>
        <v>#NUM!</v>
      </c>
      <c r="BG4634" t="e">
        <f t="shared" si="217"/>
        <v>#NUM!</v>
      </c>
      <c r="BH4634" t="e">
        <f t="shared" si="218"/>
        <v>#NUM!</v>
      </c>
      <c r="BI4634" t="e">
        <f>VLOOKUP(H4634,Sheet2!$A$1:$B$270,2,FALSE)</f>
        <v>#N/A</v>
      </c>
    </row>
    <row r="4635" spans="15:61">
      <c r="O4635" s="57"/>
      <c r="P4635" s="57"/>
      <c r="AP4635" s="57"/>
      <c r="BA4635" s="57"/>
      <c r="BF4635" s="6" t="e">
        <f t="shared" si="216"/>
        <v>#NUM!</v>
      </c>
      <c r="BG4635" t="e">
        <f t="shared" si="217"/>
        <v>#NUM!</v>
      </c>
      <c r="BH4635" t="e">
        <f t="shared" si="218"/>
        <v>#NUM!</v>
      </c>
      <c r="BI4635" t="e">
        <f>VLOOKUP(H4635,Sheet2!$A$1:$B$270,2,FALSE)</f>
        <v>#N/A</v>
      </c>
    </row>
    <row r="4636" spans="15:61">
      <c r="O4636" s="57"/>
      <c r="P4636" s="57"/>
      <c r="AP4636" s="57"/>
      <c r="BA4636" s="57"/>
      <c r="BF4636" s="6" t="e">
        <f t="shared" si="216"/>
        <v>#NUM!</v>
      </c>
      <c r="BG4636" t="e">
        <f t="shared" si="217"/>
        <v>#NUM!</v>
      </c>
      <c r="BH4636" t="e">
        <f t="shared" si="218"/>
        <v>#NUM!</v>
      </c>
      <c r="BI4636" t="e">
        <f>VLOOKUP(H4636,Sheet2!$A$1:$B$270,2,FALSE)</f>
        <v>#N/A</v>
      </c>
    </row>
    <row r="4637" spans="15:61">
      <c r="O4637" s="57"/>
      <c r="P4637" s="57"/>
      <c r="AP4637" s="57"/>
      <c r="BA4637" s="57"/>
      <c r="BF4637" s="6" t="e">
        <f t="shared" si="216"/>
        <v>#NUM!</v>
      </c>
      <c r="BG4637" t="e">
        <f t="shared" si="217"/>
        <v>#NUM!</v>
      </c>
      <c r="BH4637" t="e">
        <f t="shared" si="218"/>
        <v>#NUM!</v>
      </c>
      <c r="BI4637" t="e">
        <f>VLOOKUP(H4637,Sheet2!$A$1:$B$270,2,FALSE)</f>
        <v>#N/A</v>
      </c>
    </row>
    <row r="4638" spans="15:61">
      <c r="O4638" s="57"/>
      <c r="P4638" s="57"/>
      <c r="AO4638" s="57"/>
      <c r="AP4638" s="57"/>
      <c r="BA4638" s="57"/>
      <c r="BF4638" s="6" t="e">
        <f t="shared" si="216"/>
        <v>#NUM!</v>
      </c>
      <c r="BG4638" t="e">
        <f t="shared" si="217"/>
        <v>#NUM!</v>
      </c>
      <c r="BH4638" t="e">
        <f t="shared" si="218"/>
        <v>#NUM!</v>
      </c>
      <c r="BI4638" t="e">
        <f>VLOOKUP(H4638,Sheet2!$A$1:$B$270,2,FALSE)</f>
        <v>#N/A</v>
      </c>
    </row>
    <row r="4639" spans="15:61">
      <c r="O4639" s="57"/>
      <c r="P4639" s="57"/>
      <c r="AO4639" s="57"/>
      <c r="AP4639" s="57"/>
      <c r="BA4639" s="57"/>
      <c r="BF4639" s="6" t="e">
        <f t="shared" si="216"/>
        <v>#NUM!</v>
      </c>
      <c r="BG4639" t="e">
        <f t="shared" si="217"/>
        <v>#NUM!</v>
      </c>
      <c r="BH4639" t="e">
        <f t="shared" si="218"/>
        <v>#NUM!</v>
      </c>
      <c r="BI4639" t="e">
        <f>VLOOKUP(H4639,Sheet2!$A$1:$B$270,2,FALSE)</f>
        <v>#N/A</v>
      </c>
    </row>
    <row r="4640" spans="15:61">
      <c r="O4640" s="57"/>
      <c r="P4640" s="57"/>
      <c r="AO4640" s="57"/>
      <c r="BA4640" s="57"/>
      <c r="BF4640" s="6" t="e">
        <f t="shared" si="216"/>
        <v>#NUM!</v>
      </c>
      <c r="BG4640" t="e">
        <f t="shared" si="217"/>
        <v>#NUM!</v>
      </c>
      <c r="BH4640" t="e">
        <f t="shared" si="218"/>
        <v>#NUM!</v>
      </c>
      <c r="BI4640" t="e">
        <f>VLOOKUP(H4640,Sheet2!$A$1:$B$270,2,FALSE)</f>
        <v>#N/A</v>
      </c>
    </row>
    <row r="4641" spans="15:61">
      <c r="O4641" s="57"/>
      <c r="P4641" s="57"/>
      <c r="AP4641" s="57"/>
      <c r="BA4641" s="57"/>
      <c r="BF4641" s="6" t="e">
        <f t="shared" si="216"/>
        <v>#NUM!</v>
      </c>
      <c r="BG4641" t="e">
        <f t="shared" si="217"/>
        <v>#NUM!</v>
      </c>
      <c r="BH4641" t="e">
        <f t="shared" si="218"/>
        <v>#NUM!</v>
      </c>
      <c r="BI4641" t="e">
        <f>VLOOKUP(H4641,Sheet2!$A$1:$B$270,2,FALSE)</f>
        <v>#N/A</v>
      </c>
    </row>
    <row r="4642" spans="15:61">
      <c r="O4642" s="57"/>
      <c r="P4642" s="57"/>
      <c r="AO4642" s="57"/>
      <c r="AP4642" s="57"/>
      <c r="BA4642" s="57"/>
      <c r="BF4642" s="6" t="e">
        <f t="shared" si="216"/>
        <v>#NUM!</v>
      </c>
      <c r="BG4642" t="e">
        <f t="shared" si="217"/>
        <v>#NUM!</v>
      </c>
      <c r="BH4642" t="e">
        <f t="shared" si="218"/>
        <v>#NUM!</v>
      </c>
      <c r="BI4642" t="e">
        <f>VLOOKUP(H4642,Sheet2!$A$1:$B$270,2,FALSE)</f>
        <v>#N/A</v>
      </c>
    </row>
    <row r="4643" spans="15:61">
      <c r="O4643" s="57"/>
      <c r="P4643" s="57"/>
      <c r="AP4643" s="57"/>
      <c r="BA4643" s="57"/>
      <c r="BF4643" s="6" t="e">
        <f t="shared" si="216"/>
        <v>#NUM!</v>
      </c>
      <c r="BG4643" t="e">
        <f t="shared" si="217"/>
        <v>#NUM!</v>
      </c>
      <c r="BH4643" t="e">
        <f t="shared" si="218"/>
        <v>#NUM!</v>
      </c>
      <c r="BI4643" t="e">
        <f>VLOOKUP(H4643,Sheet2!$A$1:$B$270,2,FALSE)</f>
        <v>#N/A</v>
      </c>
    </row>
    <row r="4644" spans="15:61">
      <c r="O4644" s="57"/>
      <c r="P4644" s="57"/>
      <c r="AO4644" s="57"/>
      <c r="AP4644" s="57"/>
      <c r="BA4644" s="57"/>
      <c r="BF4644" s="6" t="e">
        <f t="shared" si="216"/>
        <v>#NUM!</v>
      </c>
      <c r="BG4644" t="e">
        <f t="shared" si="217"/>
        <v>#NUM!</v>
      </c>
      <c r="BH4644" t="e">
        <f t="shared" si="218"/>
        <v>#NUM!</v>
      </c>
      <c r="BI4644" t="e">
        <f>VLOOKUP(H4644,Sheet2!$A$1:$B$270,2,FALSE)</f>
        <v>#N/A</v>
      </c>
    </row>
    <row r="4645" spans="15:61">
      <c r="O4645" s="57"/>
      <c r="P4645" s="57"/>
      <c r="BA4645" s="57"/>
      <c r="BF4645" s="6" t="e">
        <f t="shared" si="216"/>
        <v>#NUM!</v>
      </c>
      <c r="BG4645" t="e">
        <f t="shared" si="217"/>
        <v>#NUM!</v>
      </c>
      <c r="BH4645" t="e">
        <f t="shared" si="218"/>
        <v>#NUM!</v>
      </c>
      <c r="BI4645" t="e">
        <f>VLOOKUP(H4645,Sheet2!$A$1:$B$270,2,FALSE)</f>
        <v>#N/A</v>
      </c>
    </row>
    <row r="4646" spans="15:61">
      <c r="O4646" s="57"/>
      <c r="P4646" s="57"/>
      <c r="AP4646" s="57"/>
      <c r="BA4646" s="57"/>
      <c r="BF4646" s="6" t="e">
        <f t="shared" si="216"/>
        <v>#NUM!</v>
      </c>
      <c r="BG4646" t="e">
        <f t="shared" si="217"/>
        <v>#NUM!</v>
      </c>
      <c r="BH4646" t="e">
        <f t="shared" si="218"/>
        <v>#NUM!</v>
      </c>
      <c r="BI4646" t="e">
        <f>VLOOKUP(H4646,Sheet2!$A$1:$B$270,2,FALSE)</f>
        <v>#N/A</v>
      </c>
    </row>
    <row r="4647" spans="15:61">
      <c r="O4647" s="57"/>
      <c r="P4647" s="57"/>
      <c r="AO4647" s="57"/>
      <c r="AP4647" s="57"/>
      <c r="BA4647" s="57"/>
      <c r="BF4647" s="6" t="e">
        <f t="shared" si="216"/>
        <v>#NUM!</v>
      </c>
      <c r="BG4647" t="e">
        <f t="shared" si="217"/>
        <v>#NUM!</v>
      </c>
      <c r="BH4647" t="e">
        <f t="shared" si="218"/>
        <v>#NUM!</v>
      </c>
      <c r="BI4647" t="e">
        <f>VLOOKUP(H4647,Sheet2!$A$1:$B$270,2,FALSE)</f>
        <v>#N/A</v>
      </c>
    </row>
    <row r="4648" spans="15:61">
      <c r="O4648" s="57"/>
      <c r="P4648" s="57"/>
      <c r="AP4648" s="57"/>
      <c r="BA4648" s="57"/>
      <c r="BF4648" s="6" t="e">
        <f t="shared" si="216"/>
        <v>#NUM!</v>
      </c>
      <c r="BG4648" t="e">
        <f t="shared" si="217"/>
        <v>#NUM!</v>
      </c>
      <c r="BH4648" t="e">
        <f t="shared" si="218"/>
        <v>#NUM!</v>
      </c>
      <c r="BI4648" t="e">
        <f>VLOOKUP(H4648,Sheet2!$A$1:$B$270,2,FALSE)</f>
        <v>#N/A</v>
      </c>
    </row>
    <row r="4649" spans="15:61">
      <c r="O4649" s="57"/>
      <c r="P4649" s="57"/>
      <c r="AP4649" s="57"/>
      <c r="BA4649" s="57"/>
      <c r="BF4649" s="6" t="e">
        <f t="shared" si="216"/>
        <v>#NUM!</v>
      </c>
      <c r="BG4649" t="e">
        <f t="shared" si="217"/>
        <v>#NUM!</v>
      </c>
      <c r="BH4649" t="e">
        <f t="shared" si="218"/>
        <v>#NUM!</v>
      </c>
      <c r="BI4649" t="e">
        <f>VLOOKUP(H4649,Sheet2!$A$1:$B$270,2,FALSE)</f>
        <v>#N/A</v>
      </c>
    </row>
    <row r="4650" spans="15:61">
      <c r="O4650" s="57"/>
      <c r="P4650" s="57"/>
      <c r="BA4650" s="57"/>
      <c r="BF4650" s="6" t="e">
        <f t="shared" ref="BF4650:BF4713" si="219">DATE(BC4650,BD4650,BE4650)</f>
        <v>#NUM!</v>
      </c>
      <c r="BG4650" t="e">
        <f t="shared" ref="BG4650:BG4713" si="220">BF4650-BA4650</f>
        <v>#NUM!</v>
      </c>
      <c r="BH4650" t="e">
        <f t="shared" ref="BH4650:BH4713" si="221">IF(BG4650=1,"COMPLY",IF(BG4650&lt;1,"COMPLY","NOT COMPLY"))</f>
        <v>#NUM!</v>
      </c>
      <c r="BI4650" t="e">
        <f>VLOOKUP(H4650,Sheet2!$A$1:$B$270,2,FALSE)</f>
        <v>#N/A</v>
      </c>
    </row>
    <row r="4651" spans="15:61">
      <c r="O4651" s="57"/>
      <c r="P4651" s="57"/>
      <c r="AO4651" s="57"/>
      <c r="AP4651" s="57"/>
      <c r="BA4651" s="57"/>
      <c r="BF4651" s="6" t="e">
        <f t="shared" si="219"/>
        <v>#NUM!</v>
      </c>
      <c r="BG4651" t="e">
        <f t="shared" si="220"/>
        <v>#NUM!</v>
      </c>
      <c r="BH4651" t="e">
        <f t="shared" si="221"/>
        <v>#NUM!</v>
      </c>
      <c r="BI4651" t="e">
        <f>VLOOKUP(H4651,Sheet2!$A$1:$B$270,2,FALSE)</f>
        <v>#N/A</v>
      </c>
    </row>
    <row r="4652" spans="15:61">
      <c r="O4652" s="57"/>
      <c r="P4652" s="57"/>
      <c r="AP4652" s="57"/>
      <c r="BA4652" s="57"/>
      <c r="BF4652" s="6" t="e">
        <f t="shared" si="219"/>
        <v>#NUM!</v>
      </c>
      <c r="BG4652" t="e">
        <f t="shared" si="220"/>
        <v>#NUM!</v>
      </c>
      <c r="BH4652" t="e">
        <f t="shared" si="221"/>
        <v>#NUM!</v>
      </c>
      <c r="BI4652" t="e">
        <f>VLOOKUP(H4652,Sheet2!$A$1:$B$270,2,FALSE)</f>
        <v>#N/A</v>
      </c>
    </row>
    <row r="4653" spans="15:61">
      <c r="O4653" s="57"/>
      <c r="P4653" s="57"/>
      <c r="AO4653" s="57"/>
      <c r="AP4653" s="57"/>
      <c r="BA4653" s="57"/>
      <c r="BF4653" s="6" t="e">
        <f t="shared" si="219"/>
        <v>#NUM!</v>
      </c>
      <c r="BG4653" t="e">
        <f t="shared" si="220"/>
        <v>#NUM!</v>
      </c>
      <c r="BH4653" t="e">
        <f t="shared" si="221"/>
        <v>#NUM!</v>
      </c>
      <c r="BI4653" t="e">
        <f>VLOOKUP(H4653,Sheet2!$A$1:$B$270,2,FALSE)</f>
        <v>#N/A</v>
      </c>
    </row>
    <row r="4654" spans="15:61">
      <c r="O4654" s="57"/>
      <c r="P4654" s="57"/>
      <c r="AO4654" s="57"/>
      <c r="AP4654" s="57"/>
      <c r="BA4654" s="57"/>
      <c r="BF4654" s="6" t="e">
        <f t="shared" si="219"/>
        <v>#NUM!</v>
      </c>
      <c r="BG4654" t="e">
        <f t="shared" si="220"/>
        <v>#NUM!</v>
      </c>
      <c r="BH4654" t="e">
        <f t="shared" si="221"/>
        <v>#NUM!</v>
      </c>
      <c r="BI4654" t="e">
        <f>VLOOKUP(H4654,Sheet2!$A$1:$B$270,2,FALSE)</f>
        <v>#N/A</v>
      </c>
    </row>
    <row r="4655" spans="15:61">
      <c r="O4655" s="57"/>
      <c r="P4655" s="57"/>
      <c r="AP4655" s="57"/>
      <c r="BA4655" s="57"/>
      <c r="BF4655" s="6" t="e">
        <f t="shared" si="219"/>
        <v>#NUM!</v>
      </c>
      <c r="BG4655" t="e">
        <f t="shared" si="220"/>
        <v>#NUM!</v>
      </c>
      <c r="BH4655" t="e">
        <f t="shared" si="221"/>
        <v>#NUM!</v>
      </c>
      <c r="BI4655" t="e">
        <f>VLOOKUP(H4655,Sheet2!$A$1:$B$270,2,FALSE)</f>
        <v>#N/A</v>
      </c>
    </row>
    <row r="4656" spans="15:61">
      <c r="O4656" s="57"/>
      <c r="P4656" s="57"/>
      <c r="BF4656" s="6" t="e">
        <f t="shared" si="219"/>
        <v>#NUM!</v>
      </c>
      <c r="BG4656" t="e">
        <f t="shared" si="220"/>
        <v>#NUM!</v>
      </c>
      <c r="BH4656" t="e">
        <f t="shared" si="221"/>
        <v>#NUM!</v>
      </c>
      <c r="BI4656" t="e">
        <f>VLOOKUP(H4656,Sheet2!$A$1:$B$270,2,FALSE)</f>
        <v>#N/A</v>
      </c>
    </row>
    <row r="4657" spans="15:61">
      <c r="O4657" s="57"/>
      <c r="P4657" s="57"/>
      <c r="BA4657" s="57"/>
      <c r="BF4657" s="6" t="e">
        <f t="shared" si="219"/>
        <v>#NUM!</v>
      </c>
      <c r="BG4657" t="e">
        <f t="shared" si="220"/>
        <v>#NUM!</v>
      </c>
      <c r="BH4657" t="e">
        <f t="shared" si="221"/>
        <v>#NUM!</v>
      </c>
      <c r="BI4657" t="e">
        <f>VLOOKUP(H4657,Sheet2!$A$1:$B$270,2,FALSE)</f>
        <v>#N/A</v>
      </c>
    </row>
    <row r="4658" spans="15:61">
      <c r="O4658" s="57"/>
      <c r="P4658" s="57"/>
      <c r="AP4658" s="57"/>
      <c r="BA4658" s="57"/>
      <c r="BF4658" s="6" t="e">
        <f t="shared" si="219"/>
        <v>#NUM!</v>
      </c>
      <c r="BG4658" t="e">
        <f t="shared" si="220"/>
        <v>#NUM!</v>
      </c>
      <c r="BH4658" t="e">
        <f t="shared" si="221"/>
        <v>#NUM!</v>
      </c>
      <c r="BI4658" t="e">
        <f>VLOOKUP(H4658,Sheet2!$A$1:$B$270,2,FALSE)</f>
        <v>#N/A</v>
      </c>
    </row>
    <row r="4659" spans="15:61">
      <c r="O4659" s="57"/>
      <c r="P4659" s="57"/>
      <c r="AP4659" s="57"/>
      <c r="BA4659" s="57"/>
      <c r="BF4659" s="6" t="e">
        <f t="shared" si="219"/>
        <v>#NUM!</v>
      </c>
      <c r="BG4659" t="e">
        <f t="shared" si="220"/>
        <v>#NUM!</v>
      </c>
      <c r="BH4659" t="e">
        <f t="shared" si="221"/>
        <v>#NUM!</v>
      </c>
      <c r="BI4659" t="e">
        <f>VLOOKUP(H4659,Sheet2!$A$1:$B$270,2,FALSE)</f>
        <v>#N/A</v>
      </c>
    </row>
    <row r="4660" spans="15:61">
      <c r="O4660" s="57"/>
      <c r="P4660" s="57"/>
      <c r="AP4660" s="57"/>
      <c r="BA4660" s="57"/>
      <c r="BF4660" s="6" t="e">
        <f t="shared" si="219"/>
        <v>#NUM!</v>
      </c>
      <c r="BG4660" t="e">
        <f t="shared" si="220"/>
        <v>#NUM!</v>
      </c>
      <c r="BH4660" t="e">
        <f t="shared" si="221"/>
        <v>#NUM!</v>
      </c>
      <c r="BI4660" t="e">
        <f>VLOOKUP(H4660,Sheet2!$A$1:$B$270,2,FALSE)</f>
        <v>#N/A</v>
      </c>
    </row>
    <row r="4661" spans="15:61">
      <c r="O4661" s="57"/>
      <c r="P4661" s="57"/>
      <c r="AP4661" s="57"/>
      <c r="BA4661" s="57"/>
      <c r="BF4661" s="6" t="e">
        <f t="shared" si="219"/>
        <v>#NUM!</v>
      </c>
      <c r="BG4661" t="e">
        <f t="shared" si="220"/>
        <v>#NUM!</v>
      </c>
      <c r="BH4661" t="e">
        <f t="shared" si="221"/>
        <v>#NUM!</v>
      </c>
      <c r="BI4661" t="e">
        <f>VLOOKUP(H4661,Sheet2!$A$1:$B$270,2,FALSE)</f>
        <v>#N/A</v>
      </c>
    </row>
    <row r="4662" spans="15:61">
      <c r="O4662" s="57"/>
      <c r="P4662" s="57"/>
      <c r="AO4662" s="57"/>
      <c r="AP4662" s="57"/>
      <c r="BA4662" s="57"/>
      <c r="BF4662" s="6" t="e">
        <f t="shared" si="219"/>
        <v>#NUM!</v>
      </c>
      <c r="BG4662" t="e">
        <f t="shared" si="220"/>
        <v>#NUM!</v>
      </c>
      <c r="BH4662" t="e">
        <f t="shared" si="221"/>
        <v>#NUM!</v>
      </c>
      <c r="BI4662" t="e">
        <f>VLOOKUP(H4662,Sheet2!$A$1:$B$270,2,FALSE)</f>
        <v>#N/A</v>
      </c>
    </row>
    <row r="4663" spans="15:61">
      <c r="O4663" s="57"/>
      <c r="P4663" s="57"/>
      <c r="BA4663" s="57"/>
      <c r="BF4663" s="6" t="e">
        <f t="shared" si="219"/>
        <v>#NUM!</v>
      </c>
      <c r="BG4663" t="e">
        <f t="shared" si="220"/>
        <v>#NUM!</v>
      </c>
      <c r="BH4663" t="e">
        <f t="shared" si="221"/>
        <v>#NUM!</v>
      </c>
      <c r="BI4663" t="e">
        <f>VLOOKUP(H4663,Sheet2!$A$1:$B$270,2,FALSE)</f>
        <v>#N/A</v>
      </c>
    </row>
    <row r="4664" spans="15:61">
      <c r="O4664" s="57"/>
      <c r="P4664" s="57"/>
      <c r="BA4664" s="57"/>
      <c r="BF4664" s="6" t="e">
        <f t="shared" si="219"/>
        <v>#NUM!</v>
      </c>
      <c r="BG4664" t="e">
        <f t="shared" si="220"/>
        <v>#NUM!</v>
      </c>
      <c r="BH4664" t="e">
        <f t="shared" si="221"/>
        <v>#NUM!</v>
      </c>
      <c r="BI4664" t="e">
        <f>VLOOKUP(H4664,Sheet2!$A$1:$B$270,2,FALSE)</f>
        <v>#N/A</v>
      </c>
    </row>
    <row r="4665" spans="15:61">
      <c r="O4665" s="57"/>
      <c r="P4665" s="57"/>
      <c r="AP4665" s="57"/>
      <c r="BA4665" s="57"/>
      <c r="BF4665" s="6" t="e">
        <f t="shared" si="219"/>
        <v>#NUM!</v>
      </c>
      <c r="BG4665" t="e">
        <f t="shared" si="220"/>
        <v>#NUM!</v>
      </c>
      <c r="BH4665" t="e">
        <f t="shared" si="221"/>
        <v>#NUM!</v>
      </c>
      <c r="BI4665" t="e">
        <f>VLOOKUP(H4665,Sheet2!$A$1:$B$270,2,FALSE)</f>
        <v>#N/A</v>
      </c>
    </row>
    <row r="4666" spans="15:61">
      <c r="O4666" s="57"/>
      <c r="P4666" s="57"/>
      <c r="BA4666" s="57"/>
      <c r="BF4666" s="6" t="e">
        <f t="shared" si="219"/>
        <v>#NUM!</v>
      </c>
      <c r="BG4666" t="e">
        <f t="shared" si="220"/>
        <v>#NUM!</v>
      </c>
      <c r="BH4666" t="e">
        <f t="shared" si="221"/>
        <v>#NUM!</v>
      </c>
      <c r="BI4666" t="e">
        <f>VLOOKUP(H4666,Sheet2!$A$1:$B$270,2,FALSE)</f>
        <v>#N/A</v>
      </c>
    </row>
    <row r="4667" spans="15:61">
      <c r="O4667" s="57"/>
      <c r="P4667" s="57"/>
      <c r="AP4667" s="57"/>
      <c r="BA4667" s="57"/>
      <c r="BF4667" s="6" t="e">
        <f t="shared" si="219"/>
        <v>#NUM!</v>
      </c>
      <c r="BG4667" t="e">
        <f t="shared" si="220"/>
        <v>#NUM!</v>
      </c>
      <c r="BH4667" t="e">
        <f t="shared" si="221"/>
        <v>#NUM!</v>
      </c>
      <c r="BI4667" t="e">
        <f>VLOOKUP(H4667,Sheet2!$A$1:$B$270,2,FALSE)</f>
        <v>#N/A</v>
      </c>
    </row>
    <row r="4668" spans="15:61">
      <c r="O4668" s="57"/>
      <c r="P4668" s="57"/>
      <c r="AP4668" s="57"/>
      <c r="BA4668" s="57"/>
      <c r="BF4668" s="6" t="e">
        <f t="shared" si="219"/>
        <v>#NUM!</v>
      </c>
      <c r="BG4668" t="e">
        <f t="shared" si="220"/>
        <v>#NUM!</v>
      </c>
      <c r="BH4668" t="e">
        <f t="shared" si="221"/>
        <v>#NUM!</v>
      </c>
      <c r="BI4668" t="e">
        <f>VLOOKUP(H4668,Sheet2!$A$1:$B$270,2,FALSE)</f>
        <v>#N/A</v>
      </c>
    </row>
    <row r="4669" spans="15:61">
      <c r="O4669" s="57"/>
      <c r="P4669" s="57"/>
      <c r="AO4669" s="57"/>
      <c r="AP4669" s="57"/>
      <c r="BA4669" s="57"/>
      <c r="BF4669" s="6" t="e">
        <f t="shared" si="219"/>
        <v>#NUM!</v>
      </c>
      <c r="BG4669" t="e">
        <f t="shared" si="220"/>
        <v>#NUM!</v>
      </c>
      <c r="BH4669" t="e">
        <f t="shared" si="221"/>
        <v>#NUM!</v>
      </c>
      <c r="BI4669" t="e">
        <f>VLOOKUP(H4669,Sheet2!$A$1:$B$270,2,FALSE)</f>
        <v>#N/A</v>
      </c>
    </row>
    <row r="4670" spans="15:61">
      <c r="O4670" s="57"/>
      <c r="P4670" s="57"/>
      <c r="AP4670" s="57"/>
      <c r="BA4670" s="57"/>
      <c r="BF4670" s="6" t="e">
        <f t="shared" si="219"/>
        <v>#NUM!</v>
      </c>
      <c r="BG4670" t="e">
        <f t="shared" si="220"/>
        <v>#NUM!</v>
      </c>
      <c r="BH4670" t="e">
        <f t="shared" si="221"/>
        <v>#NUM!</v>
      </c>
      <c r="BI4670" t="e">
        <f>VLOOKUP(H4670,Sheet2!$A$1:$B$270,2,FALSE)</f>
        <v>#N/A</v>
      </c>
    </row>
    <row r="4671" spans="15:61">
      <c r="O4671" s="57"/>
      <c r="P4671" s="57"/>
      <c r="AO4671" s="57"/>
      <c r="BF4671" s="6" t="e">
        <f t="shared" si="219"/>
        <v>#NUM!</v>
      </c>
      <c r="BG4671" t="e">
        <f t="shared" si="220"/>
        <v>#NUM!</v>
      </c>
      <c r="BH4671" t="e">
        <f t="shared" si="221"/>
        <v>#NUM!</v>
      </c>
      <c r="BI4671" t="e">
        <f>VLOOKUP(H4671,Sheet2!$A$1:$B$270,2,FALSE)</f>
        <v>#N/A</v>
      </c>
    </row>
    <row r="4672" spans="15:61">
      <c r="O4672" s="57"/>
      <c r="P4672" s="57"/>
      <c r="AP4672" s="57"/>
      <c r="BA4672" s="57"/>
      <c r="BF4672" s="6" t="e">
        <f t="shared" si="219"/>
        <v>#NUM!</v>
      </c>
      <c r="BG4672" t="e">
        <f t="shared" si="220"/>
        <v>#NUM!</v>
      </c>
      <c r="BH4672" t="e">
        <f t="shared" si="221"/>
        <v>#NUM!</v>
      </c>
      <c r="BI4672" t="e">
        <f>VLOOKUP(H4672,Sheet2!$A$1:$B$270,2,FALSE)</f>
        <v>#N/A</v>
      </c>
    </row>
    <row r="4673" spans="15:61">
      <c r="O4673" s="57"/>
      <c r="P4673" s="57"/>
      <c r="BA4673" s="57"/>
      <c r="BF4673" s="6" t="e">
        <f t="shared" si="219"/>
        <v>#NUM!</v>
      </c>
      <c r="BG4673" t="e">
        <f t="shared" si="220"/>
        <v>#NUM!</v>
      </c>
      <c r="BH4673" t="e">
        <f t="shared" si="221"/>
        <v>#NUM!</v>
      </c>
      <c r="BI4673" t="e">
        <f>VLOOKUP(H4673,Sheet2!$A$1:$B$270,2,FALSE)</f>
        <v>#N/A</v>
      </c>
    </row>
    <row r="4674" spans="15:61">
      <c r="O4674" s="57"/>
      <c r="P4674" s="57"/>
      <c r="AP4674" s="57"/>
      <c r="BA4674" s="57"/>
      <c r="BF4674" s="6" t="e">
        <f t="shared" si="219"/>
        <v>#NUM!</v>
      </c>
      <c r="BG4674" t="e">
        <f t="shared" si="220"/>
        <v>#NUM!</v>
      </c>
      <c r="BH4674" t="e">
        <f t="shared" si="221"/>
        <v>#NUM!</v>
      </c>
      <c r="BI4674" t="e">
        <f>VLOOKUP(H4674,Sheet2!$A$1:$B$270,2,FALSE)</f>
        <v>#N/A</v>
      </c>
    </row>
    <row r="4675" spans="15:61">
      <c r="O4675" s="57"/>
      <c r="P4675" s="57"/>
      <c r="AP4675" s="57"/>
      <c r="BA4675" s="57"/>
      <c r="BF4675" s="6" t="e">
        <f t="shared" si="219"/>
        <v>#NUM!</v>
      </c>
      <c r="BG4675" t="e">
        <f t="shared" si="220"/>
        <v>#NUM!</v>
      </c>
      <c r="BH4675" t="e">
        <f t="shared" si="221"/>
        <v>#NUM!</v>
      </c>
      <c r="BI4675" t="e">
        <f>VLOOKUP(H4675,Sheet2!$A$1:$B$270,2,FALSE)</f>
        <v>#N/A</v>
      </c>
    </row>
    <row r="4676" spans="15:61">
      <c r="O4676" s="57"/>
      <c r="P4676" s="57"/>
      <c r="AP4676" s="57"/>
      <c r="BA4676" s="57"/>
      <c r="BF4676" s="6" t="e">
        <f t="shared" si="219"/>
        <v>#NUM!</v>
      </c>
      <c r="BG4676" t="e">
        <f t="shared" si="220"/>
        <v>#NUM!</v>
      </c>
      <c r="BH4676" t="e">
        <f t="shared" si="221"/>
        <v>#NUM!</v>
      </c>
      <c r="BI4676" t="e">
        <f>VLOOKUP(H4676,Sheet2!$A$1:$B$270,2,FALSE)</f>
        <v>#N/A</v>
      </c>
    </row>
    <row r="4677" spans="15:61">
      <c r="O4677" s="57"/>
      <c r="P4677" s="57"/>
      <c r="AP4677" s="57"/>
      <c r="BA4677" s="57"/>
      <c r="BF4677" s="6" t="e">
        <f t="shared" si="219"/>
        <v>#NUM!</v>
      </c>
      <c r="BG4677" t="e">
        <f t="shared" si="220"/>
        <v>#NUM!</v>
      </c>
      <c r="BH4677" t="e">
        <f t="shared" si="221"/>
        <v>#NUM!</v>
      </c>
      <c r="BI4677" t="e">
        <f>VLOOKUP(H4677,Sheet2!$A$1:$B$270,2,FALSE)</f>
        <v>#N/A</v>
      </c>
    </row>
    <row r="4678" spans="15:61">
      <c r="O4678" s="57"/>
      <c r="P4678" s="57"/>
      <c r="BF4678" s="6" t="e">
        <f t="shared" si="219"/>
        <v>#NUM!</v>
      </c>
      <c r="BG4678" t="e">
        <f t="shared" si="220"/>
        <v>#NUM!</v>
      </c>
      <c r="BH4678" t="e">
        <f t="shared" si="221"/>
        <v>#NUM!</v>
      </c>
      <c r="BI4678" t="e">
        <f>VLOOKUP(H4678,Sheet2!$A$1:$B$270,2,FALSE)</f>
        <v>#N/A</v>
      </c>
    </row>
    <row r="4679" spans="15:61">
      <c r="O4679" s="57"/>
      <c r="P4679" s="57"/>
      <c r="AP4679" s="57"/>
      <c r="BA4679" s="57"/>
      <c r="BF4679" s="6" t="e">
        <f t="shared" si="219"/>
        <v>#NUM!</v>
      </c>
      <c r="BG4679" t="e">
        <f t="shared" si="220"/>
        <v>#NUM!</v>
      </c>
      <c r="BH4679" t="e">
        <f t="shared" si="221"/>
        <v>#NUM!</v>
      </c>
      <c r="BI4679" t="e">
        <f>VLOOKUP(H4679,Sheet2!$A$1:$B$270,2,FALSE)</f>
        <v>#N/A</v>
      </c>
    </row>
    <row r="4680" spans="15:61">
      <c r="O4680" s="57"/>
      <c r="P4680" s="57"/>
      <c r="BA4680" s="57"/>
      <c r="BF4680" s="6" t="e">
        <f t="shared" si="219"/>
        <v>#NUM!</v>
      </c>
      <c r="BG4680" t="e">
        <f t="shared" si="220"/>
        <v>#NUM!</v>
      </c>
      <c r="BH4680" t="e">
        <f t="shared" si="221"/>
        <v>#NUM!</v>
      </c>
      <c r="BI4680" t="e">
        <f>VLOOKUP(H4680,Sheet2!$A$1:$B$270,2,FALSE)</f>
        <v>#N/A</v>
      </c>
    </row>
    <row r="4681" spans="15:61">
      <c r="O4681" s="57"/>
      <c r="P4681" s="57"/>
      <c r="BA4681" s="57"/>
      <c r="BF4681" s="6" t="e">
        <f t="shared" si="219"/>
        <v>#NUM!</v>
      </c>
      <c r="BG4681" t="e">
        <f t="shared" si="220"/>
        <v>#NUM!</v>
      </c>
      <c r="BH4681" t="e">
        <f t="shared" si="221"/>
        <v>#NUM!</v>
      </c>
      <c r="BI4681" t="e">
        <f>VLOOKUP(H4681,Sheet2!$A$1:$B$270,2,FALSE)</f>
        <v>#N/A</v>
      </c>
    </row>
    <row r="4682" spans="15:61">
      <c r="O4682" s="57"/>
      <c r="P4682" s="57"/>
      <c r="AP4682" s="57"/>
      <c r="BA4682" s="57"/>
      <c r="BF4682" s="6" t="e">
        <f t="shared" si="219"/>
        <v>#NUM!</v>
      </c>
      <c r="BG4682" t="e">
        <f t="shared" si="220"/>
        <v>#NUM!</v>
      </c>
      <c r="BH4682" t="e">
        <f t="shared" si="221"/>
        <v>#NUM!</v>
      </c>
      <c r="BI4682" t="e">
        <f>VLOOKUP(H4682,Sheet2!$A$1:$B$270,2,FALSE)</f>
        <v>#N/A</v>
      </c>
    </row>
    <row r="4683" spans="15:61">
      <c r="O4683" s="57"/>
      <c r="P4683" s="57"/>
      <c r="AP4683" s="57"/>
      <c r="BA4683" s="57"/>
      <c r="BF4683" s="6" t="e">
        <f t="shared" si="219"/>
        <v>#NUM!</v>
      </c>
      <c r="BG4683" t="e">
        <f t="shared" si="220"/>
        <v>#NUM!</v>
      </c>
      <c r="BH4683" t="e">
        <f t="shared" si="221"/>
        <v>#NUM!</v>
      </c>
      <c r="BI4683" t="e">
        <f>VLOOKUP(H4683,Sheet2!$A$1:$B$270,2,FALSE)</f>
        <v>#N/A</v>
      </c>
    </row>
    <row r="4684" spans="15:61">
      <c r="O4684" s="57"/>
      <c r="P4684" s="57"/>
      <c r="AP4684" s="57"/>
      <c r="BA4684" s="57"/>
      <c r="BF4684" s="6" t="e">
        <f t="shared" si="219"/>
        <v>#NUM!</v>
      </c>
      <c r="BG4684" t="e">
        <f t="shared" si="220"/>
        <v>#NUM!</v>
      </c>
      <c r="BH4684" t="e">
        <f t="shared" si="221"/>
        <v>#NUM!</v>
      </c>
      <c r="BI4684" t="e">
        <f>VLOOKUP(H4684,Sheet2!$A$1:$B$270,2,FALSE)</f>
        <v>#N/A</v>
      </c>
    </row>
    <row r="4685" spans="15:61">
      <c r="O4685" s="57"/>
      <c r="P4685" s="57"/>
      <c r="AP4685" s="57"/>
      <c r="BA4685" s="57"/>
      <c r="BF4685" s="6" t="e">
        <f t="shared" si="219"/>
        <v>#NUM!</v>
      </c>
      <c r="BG4685" t="e">
        <f t="shared" si="220"/>
        <v>#NUM!</v>
      </c>
      <c r="BH4685" t="e">
        <f t="shared" si="221"/>
        <v>#NUM!</v>
      </c>
      <c r="BI4685" t="e">
        <f>VLOOKUP(H4685,Sheet2!$A$1:$B$270,2,FALSE)</f>
        <v>#N/A</v>
      </c>
    </row>
    <row r="4686" spans="15:61">
      <c r="O4686" s="57"/>
      <c r="P4686" s="57"/>
      <c r="BA4686" s="57"/>
      <c r="BF4686" s="6" t="e">
        <f t="shared" si="219"/>
        <v>#NUM!</v>
      </c>
      <c r="BG4686" t="e">
        <f t="shared" si="220"/>
        <v>#NUM!</v>
      </c>
      <c r="BH4686" t="e">
        <f t="shared" si="221"/>
        <v>#NUM!</v>
      </c>
      <c r="BI4686" t="e">
        <f>VLOOKUP(H4686,Sheet2!$A$1:$B$270,2,FALSE)</f>
        <v>#N/A</v>
      </c>
    </row>
    <row r="4687" spans="15:61">
      <c r="O4687" s="57"/>
      <c r="P4687" s="57"/>
      <c r="AO4687" s="57"/>
      <c r="AP4687" s="57"/>
      <c r="BA4687" s="57"/>
      <c r="BF4687" s="6" t="e">
        <f t="shared" si="219"/>
        <v>#NUM!</v>
      </c>
      <c r="BG4687" t="e">
        <f t="shared" si="220"/>
        <v>#NUM!</v>
      </c>
      <c r="BH4687" t="e">
        <f t="shared" si="221"/>
        <v>#NUM!</v>
      </c>
      <c r="BI4687" t="e">
        <f>VLOOKUP(H4687,Sheet2!$A$1:$B$270,2,FALSE)</f>
        <v>#N/A</v>
      </c>
    </row>
    <row r="4688" spans="15:61">
      <c r="O4688" s="57"/>
      <c r="P4688" s="57"/>
      <c r="AO4688" s="57"/>
      <c r="AP4688" s="57"/>
      <c r="BA4688" s="57"/>
      <c r="BF4688" s="6" t="e">
        <f t="shared" si="219"/>
        <v>#NUM!</v>
      </c>
      <c r="BG4688" t="e">
        <f t="shared" si="220"/>
        <v>#NUM!</v>
      </c>
      <c r="BH4688" t="e">
        <f t="shared" si="221"/>
        <v>#NUM!</v>
      </c>
      <c r="BI4688" t="e">
        <f>VLOOKUP(H4688,Sheet2!$A$1:$B$270,2,FALSE)</f>
        <v>#N/A</v>
      </c>
    </row>
    <row r="4689" spans="15:61">
      <c r="O4689" s="57"/>
      <c r="P4689" s="57"/>
      <c r="AP4689" s="57"/>
      <c r="BA4689" s="57"/>
      <c r="BF4689" s="6" t="e">
        <f t="shared" si="219"/>
        <v>#NUM!</v>
      </c>
      <c r="BG4689" t="e">
        <f t="shared" si="220"/>
        <v>#NUM!</v>
      </c>
      <c r="BH4689" t="e">
        <f t="shared" si="221"/>
        <v>#NUM!</v>
      </c>
      <c r="BI4689" t="e">
        <f>VLOOKUP(H4689,Sheet2!$A$1:$B$270,2,FALSE)</f>
        <v>#N/A</v>
      </c>
    </row>
    <row r="4690" spans="15:61">
      <c r="O4690" s="57"/>
      <c r="P4690" s="57"/>
      <c r="BA4690" s="57"/>
      <c r="BF4690" s="6" t="e">
        <f t="shared" si="219"/>
        <v>#NUM!</v>
      </c>
      <c r="BG4690" t="e">
        <f t="shared" si="220"/>
        <v>#NUM!</v>
      </c>
      <c r="BH4690" t="e">
        <f t="shared" si="221"/>
        <v>#NUM!</v>
      </c>
      <c r="BI4690" t="e">
        <f>VLOOKUP(H4690,Sheet2!$A$1:$B$270,2,FALSE)</f>
        <v>#N/A</v>
      </c>
    </row>
    <row r="4691" spans="15:61">
      <c r="O4691" s="57"/>
      <c r="P4691" s="57"/>
      <c r="AP4691" s="57"/>
      <c r="BA4691" s="57"/>
      <c r="BF4691" s="6" t="e">
        <f t="shared" si="219"/>
        <v>#NUM!</v>
      </c>
      <c r="BG4691" t="e">
        <f t="shared" si="220"/>
        <v>#NUM!</v>
      </c>
      <c r="BH4691" t="e">
        <f t="shared" si="221"/>
        <v>#NUM!</v>
      </c>
      <c r="BI4691" t="e">
        <f>VLOOKUP(H4691,Sheet2!$A$1:$B$270,2,FALSE)</f>
        <v>#N/A</v>
      </c>
    </row>
    <row r="4692" spans="15:61">
      <c r="O4692" s="57"/>
      <c r="P4692" s="57"/>
      <c r="AP4692" s="57"/>
      <c r="BA4692" s="57"/>
      <c r="BF4692" s="6" t="e">
        <f t="shared" si="219"/>
        <v>#NUM!</v>
      </c>
      <c r="BG4692" t="e">
        <f t="shared" si="220"/>
        <v>#NUM!</v>
      </c>
      <c r="BH4692" t="e">
        <f t="shared" si="221"/>
        <v>#NUM!</v>
      </c>
      <c r="BI4692" t="e">
        <f>VLOOKUP(H4692,Sheet2!$A$1:$B$270,2,FALSE)</f>
        <v>#N/A</v>
      </c>
    </row>
    <row r="4693" spans="15:61">
      <c r="O4693" s="57"/>
      <c r="P4693" s="57"/>
      <c r="AO4693" s="57"/>
      <c r="AP4693" s="57"/>
      <c r="BA4693" s="57"/>
      <c r="BF4693" s="6" t="e">
        <f t="shared" si="219"/>
        <v>#NUM!</v>
      </c>
      <c r="BG4693" t="e">
        <f t="shared" si="220"/>
        <v>#NUM!</v>
      </c>
      <c r="BH4693" t="e">
        <f t="shared" si="221"/>
        <v>#NUM!</v>
      </c>
      <c r="BI4693" t="e">
        <f>VLOOKUP(H4693,Sheet2!$A$1:$B$270,2,FALSE)</f>
        <v>#N/A</v>
      </c>
    </row>
    <row r="4694" spans="15:61">
      <c r="O4694" s="57"/>
      <c r="P4694" s="57"/>
      <c r="AP4694" s="57"/>
      <c r="BA4694" s="57"/>
      <c r="BF4694" s="6" t="e">
        <f t="shared" si="219"/>
        <v>#NUM!</v>
      </c>
      <c r="BG4694" t="e">
        <f t="shared" si="220"/>
        <v>#NUM!</v>
      </c>
      <c r="BH4694" t="e">
        <f t="shared" si="221"/>
        <v>#NUM!</v>
      </c>
      <c r="BI4694" t="e">
        <f>VLOOKUP(H4694,Sheet2!$A$1:$B$270,2,FALSE)</f>
        <v>#N/A</v>
      </c>
    </row>
    <row r="4695" spans="15:61">
      <c r="O4695" s="57"/>
      <c r="P4695" s="57"/>
      <c r="AP4695" s="57"/>
      <c r="BA4695" s="57"/>
      <c r="BF4695" s="6" t="e">
        <f t="shared" si="219"/>
        <v>#NUM!</v>
      </c>
      <c r="BG4695" t="e">
        <f t="shared" si="220"/>
        <v>#NUM!</v>
      </c>
      <c r="BH4695" t="e">
        <f t="shared" si="221"/>
        <v>#NUM!</v>
      </c>
      <c r="BI4695" t="e">
        <f>VLOOKUP(H4695,Sheet2!$A$1:$B$270,2,FALSE)</f>
        <v>#N/A</v>
      </c>
    </row>
    <row r="4696" spans="15:61">
      <c r="O4696" s="57"/>
      <c r="P4696" s="57"/>
      <c r="AP4696" s="57"/>
      <c r="BA4696" s="57"/>
      <c r="BF4696" s="6" t="e">
        <f t="shared" si="219"/>
        <v>#NUM!</v>
      </c>
      <c r="BG4696" t="e">
        <f t="shared" si="220"/>
        <v>#NUM!</v>
      </c>
      <c r="BH4696" t="e">
        <f t="shared" si="221"/>
        <v>#NUM!</v>
      </c>
      <c r="BI4696" t="e">
        <f>VLOOKUP(H4696,Sheet2!$A$1:$B$270,2,FALSE)</f>
        <v>#N/A</v>
      </c>
    </row>
    <row r="4697" spans="15:61">
      <c r="O4697" s="57"/>
      <c r="P4697" s="57"/>
      <c r="AP4697" s="57"/>
      <c r="BA4697" s="57"/>
      <c r="BF4697" s="6" t="e">
        <f t="shared" si="219"/>
        <v>#NUM!</v>
      </c>
      <c r="BG4697" t="e">
        <f t="shared" si="220"/>
        <v>#NUM!</v>
      </c>
      <c r="BH4697" t="e">
        <f t="shared" si="221"/>
        <v>#NUM!</v>
      </c>
      <c r="BI4697" t="e">
        <f>VLOOKUP(H4697,Sheet2!$A$1:$B$270,2,FALSE)</f>
        <v>#N/A</v>
      </c>
    </row>
    <row r="4698" spans="15:61">
      <c r="O4698" s="57"/>
      <c r="P4698" s="57"/>
      <c r="AO4698" s="57"/>
      <c r="BA4698" s="57"/>
      <c r="BF4698" s="6" t="e">
        <f t="shared" si="219"/>
        <v>#NUM!</v>
      </c>
      <c r="BG4698" t="e">
        <f t="shared" si="220"/>
        <v>#NUM!</v>
      </c>
      <c r="BH4698" t="e">
        <f t="shared" si="221"/>
        <v>#NUM!</v>
      </c>
      <c r="BI4698" t="e">
        <f>VLOOKUP(H4698,Sheet2!$A$1:$B$270,2,FALSE)</f>
        <v>#N/A</v>
      </c>
    </row>
    <row r="4699" spans="15:61">
      <c r="O4699" s="57"/>
      <c r="P4699" s="57"/>
      <c r="AO4699" s="57"/>
      <c r="BA4699" s="57"/>
      <c r="BF4699" s="6" t="e">
        <f t="shared" si="219"/>
        <v>#NUM!</v>
      </c>
      <c r="BG4699" t="e">
        <f t="shared" si="220"/>
        <v>#NUM!</v>
      </c>
      <c r="BH4699" t="e">
        <f t="shared" si="221"/>
        <v>#NUM!</v>
      </c>
      <c r="BI4699" t="e">
        <f>VLOOKUP(H4699,Sheet2!$A$1:$B$270,2,FALSE)</f>
        <v>#N/A</v>
      </c>
    </row>
    <row r="4700" spans="15:61">
      <c r="O4700" s="57"/>
      <c r="P4700" s="57"/>
      <c r="AO4700" s="57"/>
      <c r="AP4700" s="57"/>
      <c r="BA4700" s="57"/>
      <c r="BF4700" s="6" t="e">
        <f t="shared" si="219"/>
        <v>#NUM!</v>
      </c>
      <c r="BG4700" t="e">
        <f t="shared" si="220"/>
        <v>#NUM!</v>
      </c>
      <c r="BH4700" t="e">
        <f t="shared" si="221"/>
        <v>#NUM!</v>
      </c>
      <c r="BI4700" t="e">
        <f>VLOOKUP(H4700,Sheet2!$A$1:$B$270,2,FALSE)</f>
        <v>#N/A</v>
      </c>
    </row>
    <row r="4701" spans="15:61">
      <c r="O4701" s="57"/>
      <c r="P4701" s="57"/>
      <c r="AP4701" s="57"/>
      <c r="BA4701" s="57"/>
      <c r="BF4701" s="6" t="e">
        <f t="shared" si="219"/>
        <v>#NUM!</v>
      </c>
      <c r="BG4701" t="e">
        <f t="shared" si="220"/>
        <v>#NUM!</v>
      </c>
      <c r="BH4701" t="e">
        <f t="shared" si="221"/>
        <v>#NUM!</v>
      </c>
      <c r="BI4701" t="e">
        <f>VLOOKUP(H4701,Sheet2!$A$1:$B$270,2,FALSE)</f>
        <v>#N/A</v>
      </c>
    </row>
    <row r="4702" spans="15:61">
      <c r="O4702" s="57"/>
      <c r="P4702" s="57"/>
      <c r="AO4702" s="57"/>
      <c r="BA4702" s="57"/>
      <c r="BF4702" s="6" t="e">
        <f t="shared" si="219"/>
        <v>#NUM!</v>
      </c>
      <c r="BG4702" t="e">
        <f t="shared" si="220"/>
        <v>#NUM!</v>
      </c>
      <c r="BH4702" t="e">
        <f t="shared" si="221"/>
        <v>#NUM!</v>
      </c>
      <c r="BI4702" t="e">
        <f>VLOOKUP(H4702,Sheet2!$A$1:$B$270,2,FALSE)</f>
        <v>#N/A</v>
      </c>
    </row>
    <row r="4703" spans="15:61">
      <c r="O4703" s="57"/>
      <c r="P4703" s="57"/>
      <c r="AP4703" s="57"/>
      <c r="BA4703" s="57"/>
      <c r="BF4703" s="6" t="e">
        <f t="shared" si="219"/>
        <v>#NUM!</v>
      </c>
      <c r="BG4703" t="e">
        <f t="shared" si="220"/>
        <v>#NUM!</v>
      </c>
      <c r="BH4703" t="e">
        <f t="shared" si="221"/>
        <v>#NUM!</v>
      </c>
      <c r="BI4703" t="e">
        <f>VLOOKUP(H4703,Sheet2!$A$1:$B$270,2,FALSE)</f>
        <v>#N/A</v>
      </c>
    </row>
    <row r="4704" spans="15:61">
      <c r="O4704" s="57"/>
      <c r="P4704" s="57"/>
      <c r="AP4704" s="57"/>
      <c r="BA4704" s="57"/>
      <c r="BF4704" s="6" t="e">
        <f t="shared" si="219"/>
        <v>#NUM!</v>
      </c>
      <c r="BG4704" t="e">
        <f t="shared" si="220"/>
        <v>#NUM!</v>
      </c>
      <c r="BH4704" t="e">
        <f t="shared" si="221"/>
        <v>#NUM!</v>
      </c>
      <c r="BI4704" t="e">
        <f>VLOOKUP(H4704,Sheet2!$A$1:$B$270,2,FALSE)</f>
        <v>#N/A</v>
      </c>
    </row>
    <row r="4705" spans="15:61">
      <c r="O4705" s="57"/>
      <c r="P4705" s="57"/>
      <c r="AP4705" s="57"/>
      <c r="BA4705" s="57"/>
      <c r="BF4705" s="6" t="e">
        <f t="shared" si="219"/>
        <v>#NUM!</v>
      </c>
      <c r="BG4705" t="e">
        <f t="shared" si="220"/>
        <v>#NUM!</v>
      </c>
      <c r="BH4705" t="e">
        <f t="shared" si="221"/>
        <v>#NUM!</v>
      </c>
      <c r="BI4705" t="e">
        <f>VLOOKUP(H4705,Sheet2!$A$1:$B$270,2,FALSE)</f>
        <v>#N/A</v>
      </c>
    </row>
    <row r="4706" spans="15:61">
      <c r="O4706" s="57"/>
      <c r="P4706" s="57"/>
      <c r="BA4706" s="57"/>
      <c r="BF4706" s="6" t="e">
        <f t="shared" si="219"/>
        <v>#NUM!</v>
      </c>
      <c r="BG4706" t="e">
        <f t="shared" si="220"/>
        <v>#NUM!</v>
      </c>
      <c r="BH4706" t="e">
        <f t="shared" si="221"/>
        <v>#NUM!</v>
      </c>
      <c r="BI4706" t="e">
        <f>VLOOKUP(H4706,Sheet2!$A$1:$B$270,2,FALSE)</f>
        <v>#N/A</v>
      </c>
    </row>
    <row r="4707" spans="15:61">
      <c r="O4707" s="57"/>
      <c r="P4707" s="57"/>
      <c r="BA4707" s="57"/>
      <c r="BF4707" s="6" t="e">
        <f t="shared" si="219"/>
        <v>#NUM!</v>
      </c>
      <c r="BG4707" t="e">
        <f t="shared" si="220"/>
        <v>#NUM!</v>
      </c>
      <c r="BH4707" t="e">
        <f t="shared" si="221"/>
        <v>#NUM!</v>
      </c>
      <c r="BI4707" t="e">
        <f>VLOOKUP(H4707,Sheet2!$A$1:$B$270,2,FALSE)</f>
        <v>#N/A</v>
      </c>
    </row>
    <row r="4708" spans="15:61">
      <c r="O4708" s="57"/>
      <c r="P4708" s="57"/>
      <c r="AO4708" s="57"/>
      <c r="AP4708" s="57"/>
      <c r="BA4708" s="57"/>
      <c r="BF4708" s="6" t="e">
        <f t="shared" si="219"/>
        <v>#NUM!</v>
      </c>
      <c r="BG4708" t="e">
        <f t="shared" si="220"/>
        <v>#NUM!</v>
      </c>
      <c r="BH4708" t="e">
        <f t="shared" si="221"/>
        <v>#NUM!</v>
      </c>
      <c r="BI4708" t="e">
        <f>VLOOKUP(H4708,Sheet2!$A$1:$B$270,2,FALSE)</f>
        <v>#N/A</v>
      </c>
    </row>
    <row r="4709" spans="15:61">
      <c r="O4709" s="57"/>
      <c r="P4709" s="57"/>
      <c r="AP4709" s="57"/>
      <c r="BA4709" s="57"/>
      <c r="BF4709" s="6" t="e">
        <f t="shared" si="219"/>
        <v>#NUM!</v>
      </c>
      <c r="BG4709" t="e">
        <f t="shared" si="220"/>
        <v>#NUM!</v>
      </c>
      <c r="BH4709" t="e">
        <f t="shared" si="221"/>
        <v>#NUM!</v>
      </c>
      <c r="BI4709" t="e">
        <f>VLOOKUP(H4709,Sheet2!$A$1:$B$270,2,FALSE)</f>
        <v>#N/A</v>
      </c>
    </row>
    <row r="4710" spans="15:61">
      <c r="O4710" s="57"/>
      <c r="P4710" s="57"/>
      <c r="AP4710" s="57"/>
      <c r="BA4710" s="57"/>
      <c r="BF4710" s="6" t="e">
        <f t="shared" si="219"/>
        <v>#NUM!</v>
      </c>
      <c r="BG4710" t="e">
        <f t="shared" si="220"/>
        <v>#NUM!</v>
      </c>
      <c r="BH4710" t="e">
        <f t="shared" si="221"/>
        <v>#NUM!</v>
      </c>
      <c r="BI4710" t="e">
        <f>VLOOKUP(H4710,Sheet2!$A$1:$B$270,2,FALSE)</f>
        <v>#N/A</v>
      </c>
    </row>
    <row r="4711" spans="15:61">
      <c r="O4711" s="57"/>
      <c r="P4711" s="57"/>
      <c r="AO4711" s="57"/>
      <c r="AP4711" s="57"/>
      <c r="BA4711" s="57"/>
      <c r="BF4711" s="6" t="e">
        <f t="shared" si="219"/>
        <v>#NUM!</v>
      </c>
      <c r="BG4711" t="e">
        <f t="shared" si="220"/>
        <v>#NUM!</v>
      </c>
      <c r="BH4711" t="e">
        <f t="shared" si="221"/>
        <v>#NUM!</v>
      </c>
      <c r="BI4711" t="e">
        <f>VLOOKUP(H4711,Sheet2!$A$1:$B$270,2,FALSE)</f>
        <v>#N/A</v>
      </c>
    </row>
    <row r="4712" spans="15:61">
      <c r="O4712" s="57"/>
      <c r="P4712" s="57"/>
      <c r="BA4712" s="57"/>
      <c r="BF4712" s="6" t="e">
        <f t="shared" si="219"/>
        <v>#NUM!</v>
      </c>
      <c r="BG4712" t="e">
        <f t="shared" si="220"/>
        <v>#NUM!</v>
      </c>
      <c r="BH4712" t="e">
        <f t="shared" si="221"/>
        <v>#NUM!</v>
      </c>
      <c r="BI4712" t="e">
        <f>VLOOKUP(H4712,Sheet2!$A$1:$B$270,2,FALSE)</f>
        <v>#N/A</v>
      </c>
    </row>
    <row r="4713" spans="15:61">
      <c r="O4713" s="57"/>
      <c r="P4713" s="57"/>
      <c r="AP4713" s="57"/>
      <c r="BA4713" s="57"/>
      <c r="BF4713" s="6" t="e">
        <f t="shared" si="219"/>
        <v>#NUM!</v>
      </c>
      <c r="BG4713" t="e">
        <f t="shared" si="220"/>
        <v>#NUM!</v>
      </c>
      <c r="BH4713" t="e">
        <f t="shared" si="221"/>
        <v>#NUM!</v>
      </c>
      <c r="BI4713" t="e">
        <f>VLOOKUP(H4713,Sheet2!$A$1:$B$270,2,FALSE)</f>
        <v>#N/A</v>
      </c>
    </row>
    <row r="4714" spans="15:61">
      <c r="O4714" s="57"/>
      <c r="P4714" s="57"/>
      <c r="AO4714" s="57"/>
      <c r="BA4714" s="57"/>
      <c r="BF4714" s="6" t="e">
        <f t="shared" ref="BF4714:BF4777" si="222">DATE(BC4714,BD4714,BE4714)</f>
        <v>#NUM!</v>
      </c>
      <c r="BG4714" t="e">
        <f t="shared" ref="BG4714:BG4777" si="223">BF4714-BA4714</f>
        <v>#NUM!</v>
      </c>
      <c r="BH4714" t="e">
        <f t="shared" ref="BH4714:BH4777" si="224">IF(BG4714=1,"COMPLY",IF(BG4714&lt;1,"COMPLY","NOT COMPLY"))</f>
        <v>#NUM!</v>
      </c>
      <c r="BI4714" t="e">
        <f>VLOOKUP(H4714,Sheet2!$A$1:$B$270,2,FALSE)</f>
        <v>#N/A</v>
      </c>
    </row>
    <row r="4715" spans="15:61">
      <c r="O4715" s="57"/>
      <c r="P4715" s="57"/>
      <c r="AO4715" s="57"/>
      <c r="AP4715" s="57"/>
      <c r="BA4715" s="57"/>
      <c r="BF4715" s="6" t="e">
        <f t="shared" si="222"/>
        <v>#NUM!</v>
      </c>
      <c r="BG4715" t="e">
        <f t="shared" si="223"/>
        <v>#NUM!</v>
      </c>
      <c r="BH4715" t="e">
        <f t="shared" si="224"/>
        <v>#NUM!</v>
      </c>
      <c r="BI4715" t="e">
        <f>VLOOKUP(H4715,Sheet2!$A$1:$B$270,2,FALSE)</f>
        <v>#N/A</v>
      </c>
    </row>
    <row r="4716" spans="15:61">
      <c r="O4716" s="57"/>
      <c r="P4716" s="57"/>
      <c r="AP4716" s="57"/>
      <c r="BA4716" s="57"/>
      <c r="BF4716" s="6" t="e">
        <f t="shared" si="222"/>
        <v>#NUM!</v>
      </c>
      <c r="BG4716" t="e">
        <f t="shared" si="223"/>
        <v>#NUM!</v>
      </c>
      <c r="BH4716" t="e">
        <f t="shared" si="224"/>
        <v>#NUM!</v>
      </c>
      <c r="BI4716" t="e">
        <f>VLOOKUP(H4716,Sheet2!$A$1:$B$270,2,FALSE)</f>
        <v>#N/A</v>
      </c>
    </row>
    <row r="4717" spans="15:61">
      <c r="O4717" s="57"/>
      <c r="P4717" s="57"/>
      <c r="AO4717" s="57"/>
      <c r="AP4717" s="57"/>
      <c r="BA4717" s="57"/>
      <c r="BF4717" s="6" t="e">
        <f t="shared" si="222"/>
        <v>#NUM!</v>
      </c>
      <c r="BG4717" t="e">
        <f t="shared" si="223"/>
        <v>#NUM!</v>
      </c>
      <c r="BH4717" t="e">
        <f t="shared" si="224"/>
        <v>#NUM!</v>
      </c>
      <c r="BI4717" t="e">
        <f>VLOOKUP(H4717,Sheet2!$A$1:$B$270,2,FALSE)</f>
        <v>#N/A</v>
      </c>
    </row>
    <row r="4718" spans="15:61">
      <c r="O4718" s="57"/>
      <c r="P4718" s="57"/>
      <c r="AP4718" s="57"/>
      <c r="BA4718" s="57"/>
      <c r="BF4718" s="6" t="e">
        <f t="shared" si="222"/>
        <v>#NUM!</v>
      </c>
      <c r="BG4718" t="e">
        <f t="shared" si="223"/>
        <v>#NUM!</v>
      </c>
      <c r="BH4718" t="e">
        <f t="shared" si="224"/>
        <v>#NUM!</v>
      </c>
      <c r="BI4718" t="e">
        <f>VLOOKUP(H4718,Sheet2!$A$1:$B$270,2,FALSE)</f>
        <v>#N/A</v>
      </c>
    </row>
    <row r="4719" spans="15:61">
      <c r="O4719" s="57"/>
      <c r="P4719" s="57"/>
      <c r="AO4719" s="57"/>
      <c r="AP4719" s="57"/>
      <c r="BA4719" s="57"/>
      <c r="BF4719" s="6" t="e">
        <f t="shared" si="222"/>
        <v>#NUM!</v>
      </c>
      <c r="BG4719" t="e">
        <f t="shared" si="223"/>
        <v>#NUM!</v>
      </c>
      <c r="BH4719" t="e">
        <f t="shared" si="224"/>
        <v>#NUM!</v>
      </c>
      <c r="BI4719" t="e">
        <f>VLOOKUP(H4719,Sheet2!$A$1:$B$270,2,FALSE)</f>
        <v>#N/A</v>
      </c>
    </row>
    <row r="4720" spans="15:61">
      <c r="O4720" s="57"/>
      <c r="P4720" s="57"/>
      <c r="BA4720" s="57"/>
      <c r="BF4720" s="6" t="e">
        <f t="shared" si="222"/>
        <v>#NUM!</v>
      </c>
      <c r="BG4720" t="e">
        <f t="shared" si="223"/>
        <v>#NUM!</v>
      </c>
      <c r="BH4720" t="e">
        <f t="shared" si="224"/>
        <v>#NUM!</v>
      </c>
      <c r="BI4720" t="e">
        <f>VLOOKUP(H4720,Sheet2!$A$1:$B$270,2,FALSE)</f>
        <v>#N/A</v>
      </c>
    </row>
    <row r="4721" spans="15:61">
      <c r="O4721" s="57"/>
      <c r="P4721" s="57"/>
      <c r="BF4721" s="6" t="e">
        <f t="shared" si="222"/>
        <v>#NUM!</v>
      </c>
      <c r="BG4721" t="e">
        <f t="shared" si="223"/>
        <v>#NUM!</v>
      </c>
      <c r="BH4721" t="e">
        <f t="shared" si="224"/>
        <v>#NUM!</v>
      </c>
      <c r="BI4721" t="e">
        <f>VLOOKUP(H4721,Sheet2!$A$1:$B$270,2,FALSE)</f>
        <v>#N/A</v>
      </c>
    </row>
    <row r="4722" spans="15:61">
      <c r="O4722" s="57"/>
      <c r="P4722" s="57"/>
      <c r="AP4722" s="57"/>
      <c r="BA4722" s="57"/>
      <c r="BF4722" s="6" t="e">
        <f t="shared" si="222"/>
        <v>#NUM!</v>
      </c>
      <c r="BG4722" t="e">
        <f t="shared" si="223"/>
        <v>#NUM!</v>
      </c>
      <c r="BH4722" t="e">
        <f t="shared" si="224"/>
        <v>#NUM!</v>
      </c>
      <c r="BI4722" t="e">
        <f>VLOOKUP(H4722,Sheet2!$A$1:$B$270,2,FALSE)</f>
        <v>#N/A</v>
      </c>
    </row>
    <row r="4723" spans="15:61">
      <c r="O4723" s="57"/>
      <c r="P4723" s="57"/>
      <c r="AP4723" s="57"/>
      <c r="BA4723" s="57"/>
      <c r="BF4723" s="6" t="e">
        <f t="shared" si="222"/>
        <v>#NUM!</v>
      </c>
      <c r="BG4723" t="e">
        <f t="shared" si="223"/>
        <v>#NUM!</v>
      </c>
      <c r="BH4723" t="e">
        <f t="shared" si="224"/>
        <v>#NUM!</v>
      </c>
      <c r="BI4723" t="e">
        <f>VLOOKUP(H4723,Sheet2!$A$1:$B$270,2,FALSE)</f>
        <v>#N/A</v>
      </c>
    </row>
    <row r="4724" spans="15:61">
      <c r="O4724" s="57"/>
      <c r="P4724" s="57"/>
      <c r="AO4724" s="57"/>
      <c r="BA4724" s="57"/>
      <c r="BF4724" s="6" t="e">
        <f t="shared" si="222"/>
        <v>#NUM!</v>
      </c>
      <c r="BG4724" t="e">
        <f t="shared" si="223"/>
        <v>#NUM!</v>
      </c>
      <c r="BH4724" t="e">
        <f t="shared" si="224"/>
        <v>#NUM!</v>
      </c>
      <c r="BI4724" t="e">
        <f>VLOOKUP(H4724,Sheet2!$A$1:$B$270,2,FALSE)</f>
        <v>#N/A</v>
      </c>
    </row>
    <row r="4725" spans="15:61">
      <c r="O4725" s="57"/>
      <c r="P4725" s="57"/>
      <c r="AO4725" s="57"/>
      <c r="AP4725" s="57"/>
      <c r="BA4725" s="57"/>
      <c r="BF4725" s="6" t="e">
        <f t="shared" si="222"/>
        <v>#NUM!</v>
      </c>
      <c r="BG4725" t="e">
        <f t="shared" si="223"/>
        <v>#NUM!</v>
      </c>
      <c r="BH4725" t="e">
        <f t="shared" si="224"/>
        <v>#NUM!</v>
      </c>
      <c r="BI4725" t="e">
        <f>VLOOKUP(H4725,Sheet2!$A$1:$B$270,2,FALSE)</f>
        <v>#N/A</v>
      </c>
    </row>
    <row r="4726" spans="15:61">
      <c r="O4726" s="57"/>
      <c r="P4726" s="57"/>
      <c r="AO4726" s="57"/>
      <c r="AP4726" s="57"/>
      <c r="BA4726" s="57"/>
      <c r="BF4726" s="6" t="e">
        <f t="shared" si="222"/>
        <v>#NUM!</v>
      </c>
      <c r="BG4726" t="e">
        <f t="shared" si="223"/>
        <v>#NUM!</v>
      </c>
      <c r="BH4726" t="e">
        <f t="shared" si="224"/>
        <v>#NUM!</v>
      </c>
      <c r="BI4726" t="e">
        <f>VLOOKUP(H4726,Sheet2!$A$1:$B$270,2,FALSE)</f>
        <v>#N/A</v>
      </c>
    </row>
    <row r="4727" spans="15:61">
      <c r="O4727" s="57"/>
      <c r="P4727" s="57"/>
      <c r="AP4727" s="57"/>
      <c r="BA4727" s="57"/>
      <c r="BF4727" s="6" t="e">
        <f t="shared" si="222"/>
        <v>#NUM!</v>
      </c>
      <c r="BG4727" t="e">
        <f t="shared" si="223"/>
        <v>#NUM!</v>
      </c>
      <c r="BH4727" t="e">
        <f t="shared" si="224"/>
        <v>#NUM!</v>
      </c>
      <c r="BI4727" t="e">
        <f>VLOOKUP(H4727,Sheet2!$A$1:$B$270,2,FALSE)</f>
        <v>#N/A</v>
      </c>
    </row>
    <row r="4728" spans="15:61">
      <c r="O4728" s="57"/>
      <c r="P4728" s="57"/>
      <c r="AP4728" s="57"/>
      <c r="BA4728" s="57"/>
      <c r="BF4728" s="6" t="e">
        <f t="shared" si="222"/>
        <v>#NUM!</v>
      </c>
      <c r="BG4728" t="e">
        <f t="shared" si="223"/>
        <v>#NUM!</v>
      </c>
      <c r="BH4728" t="e">
        <f t="shared" si="224"/>
        <v>#NUM!</v>
      </c>
      <c r="BI4728" t="e">
        <f>VLOOKUP(H4728,Sheet2!$A$1:$B$270,2,FALSE)</f>
        <v>#N/A</v>
      </c>
    </row>
    <row r="4729" spans="15:61">
      <c r="O4729" s="57"/>
      <c r="P4729" s="57"/>
      <c r="AO4729" s="57"/>
      <c r="BA4729" s="57"/>
      <c r="BF4729" s="6" t="e">
        <f t="shared" si="222"/>
        <v>#NUM!</v>
      </c>
      <c r="BG4729" t="e">
        <f t="shared" si="223"/>
        <v>#NUM!</v>
      </c>
      <c r="BH4729" t="e">
        <f t="shared" si="224"/>
        <v>#NUM!</v>
      </c>
      <c r="BI4729" t="e">
        <f>VLOOKUP(H4729,Sheet2!$A$1:$B$270,2,FALSE)</f>
        <v>#N/A</v>
      </c>
    </row>
    <row r="4730" spans="15:61">
      <c r="O4730" s="57"/>
      <c r="P4730" s="57"/>
      <c r="AP4730" s="57"/>
      <c r="BA4730" s="57"/>
      <c r="BF4730" s="6" t="e">
        <f t="shared" si="222"/>
        <v>#NUM!</v>
      </c>
      <c r="BG4730" t="e">
        <f t="shared" si="223"/>
        <v>#NUM!</v>
      </c>
      <c r="BH4730" t="e">
        <f t="shared" si="224"/>
        <v>#NUM!</v>
      </c>
      <c r="BI4730" t="e">
        <f>VLOOKUP(H4730,Sheet2!$A$1:$B$270,2,FALSE)</f>
        <v>#N/A</v>
      </c>
    </row>
    <row r="4731" spans="15:61">
      <c r="O4731" s="57"/>
      <c r="P4731" s="57"/>
      <c r="AP4731" s="57"/>
      <c r="BA4731" s="57"/>
      <c r="BF4731" s="6" t="e">
        <f t="shared" si="222"/>
        <v>#NUM!</v>
      </c>
      <c r="BG4731" t="e">
        <f t="shared" si="223"/>
        <v>#NUM!</v>
      </c>
      <c r="BH4731" t="e">
        <f t="shared" si="224"/>
        <v>#NUM!</v>
      </c>
      <c r="BI4731" t="e">
        <f>VLOOKUP(H4731,Sheet2!$A$1:$B$270,2,FALSE)</f>
        <v>#N/A</v>
      </c>
    </row>
    <row r="4732" spans="15:61">
      <c r="O4732" s="57"/>
      <c r="P4732" s="57"/>
      <c r="AP4732" s="57"/>
      <c r="BA4732" s="57"/>
      <c r="BF4732" s="6" t="e">
        <f t="shared" si="222"/>
        <v>#NUM!</v>
      </c>
      <c r="BG4732" t="e">
        <f t="shared" si="223"/>
        <v>#NUM!</v>
      </c>
      <c r="BH4732" t="e">
        <f t="shared" si="224"/>
        <v>#NUM!</v>
      </c>
      <c r="BI4732" t="e">
        <f>VLOOKUP(H4732,Sheet2!$A$1:$B$270,2,FALSE)</f>
        <v>#N/A</v>
      </c>
    </row>
    <row r="4733" spans="15:61">
      <c r="O4733" s="57"/>
      <c r="P4733" s="57"/>
      <c r="AO4733" s="57"/>
      <c r="AP4733" s="57"/>
      <c r="BA4733" s="57"/>
      <c r="BF4733" s="6" t="e">
        <f t="shared" si="222"/>
        <v>#NUM!</v>
      </c>
      <c r="BG4733" t="e">
        <f t="shared" si="223"/>
        <v>#NUM!</v>
      </c>
      <c r="BH4733" t="e">
        <f t="shared" si="224"/>
        <v>#NUM!</v>
      </c>
      <c r="BI4733" t="e">
        <f>VLOOKUP(H4733,Sheet2!$A$1:$B$270,2,FALSE)</f>
        <v>#N/A</v>
      </c>
    </row>
    <row r="4734" spans="15:61">
      <c r="O4734" s="57"/>
      <c r="P4734" s="57"/>
      <c r="AP4734" s="57"/>
      <c r="BA4734" s="57"/>
      <c r="BF4734" s="6" t="e">
        <f t="shared" si="222"/>
        <v>#NUM!</v>
      </c>
      <c r="BG4734" t="e">
        <f t="shared" si="223"/>
        <v>#NUM!</v>
      </c>
      <c r="BH4734" t="e">
        <f t="shared" si="224"/>
        <v>#NUM!</v>
      </c>
      <c r="BI4734" t="e">
        <f>VLOOKUP(H4734,Sheet2!$A$1:$B$270,2,FALSE)</f>
        <v>#N/A</v>
      </c>
    </row>
    <row r="4735" spans="15:61">
      <c r="O4735" s="57"/>
      <c r="P4735" s="57"/>
      <c r="AO4735" s="57"/>
      <c r="AP4735" s="57"/>
      <c r="BA4735" s="57"/>
      <c r="BF4735" s="6" t="e">
        <f t="shared" si="222"/>
        <v>#NUM!</v>
      </c>
      <c r="BG4735" t="e">
        <f t="shared" si="223"/>
        <v>#NUM!</v>
      </c>
      <c r="BH4735" t="e">
        <f t="shared" si="224"/>
        <v>#NUM!</v>
      </c>
      <c r="BI4735" t="e">
        <f>VLOOKUP(H4735,Sheet2!$A$1:$B$270,2,FALSE)</f>
        <v>#N/A</v>
      </c>
    </row>
    <row r="4736" spans="15:61">
      <c r="O4736" s="57"/>
      <c r="P4736" s="57"/>
      <c r="AO4736" s="57"/>
      <c r="AP4736" s="57"/>
      <c r="BA4736" s="57"/>
      <c r="BF4736" s="6" t="e">
        <f t="shared" si="222"/>
        <v>#NUM!</v>
      </c>
      <c r="BG4736" t="e">
        <f t="shared" si="223"/>
        <v>#NUM!</v>
      </c>
      <c r="BH4736" t="e">
        <f t="shared" si="224"/>
        <v>#NUM!</v>
      </c>
      <c r="BI4736" t="e">
        <f>VLOOKUP(H4736,Sheet2!$A$1:$B$270,2,FALSE)</f>
        <v>#N/A</v>
      </c>
    </row>
    <row r="4737" spans="15:61">
      <c r="O4737" s="57"/>
      <c r="P4737" s="57"/>
      <c r="AP4737" s="57"/>
      <c r="BA4737" s="57"/>
      <c r="BF4737" s="6" t="e">
        <f t="shared" si="222"/>
        <v>#NUM!</v>
      </c>
      <c r="BG4737" t="e">
        <f t="shared" si="223"/>
        <v>#NUM!</v>
      </c>
      <c r="BH4737" t="e">
        <f t="shared" si="224"/>
        <v>#NUM!</v>
      </c>
      <c r="BI4737" t="e">
        <f>VLOOKUP(H4737,Sheet2!$A$1:$B$270,2,FALSE)</f>
        <v>#N/A</v>
      </c>
    </row>
    <row r="4738" spans="15:61">
      <c r="O4738" s="57"/>
      <c r="P4738" s="57"/>
      <c r="AP4738" s="57"/>
      <c r="BA4738" s="57"/>
      <c r="BF4738" s="6" t="e">
        <f t="shared" si="222"/>
        <v>#NUM!</v>
      </c>
      <c r="BG4738" t="e">
        <f t="shared" si="223"/>
        <v>#NUM!</v>
      </c>
      <c r="BH4738" t="e">
        <f t="shared" si="224"/>
        <v>#NUM!</v>
      </c>
      <c r="BI4738" t="e">
        <f>VLOOKUP(H4738,Sheet2!$A$1:$B$270,2,FALSE)</f>
        <v>#N/A</v>
      </c>
    </row>
    <row r="4739" spans="15:61">
      <c r="O4739" s="57"/>
      <c r="P4739" s="57"/>
      <c r="AP4739" s="57"/>
      <c r="BA4739" s="57"/>
      <c r="BF4739" s="6" t="e">
        <f t="shared" si="222"/>
        <v>#NUM!</v>
      </c>
      <c r="BG4739" t="e">
        <f t="shared" si="223"/>
        <v>#NUM!</v>
      </c>
      <c r="BH4739" t="e">
        <f t="shared" si="224"/>
        <v>#NUM!</v>
      </c>
      <c r="BI4739" t="e">
        <f>VLOOKUP(H4739,Sheet2!$A$1:$B$270,2,FALSE)</f>
        <v>#N/A</v>
      </c>
    </row>
    <row r="4740" spans="15:61">
      <c r="O4740" s="57"/>
      <c r="P4740" s="57"/>
      <c r="AP4740" s="57"/>
      <c r="BA4740" s="57"/>
      <c r="BF4740" s="6" t="e">
        <f t="shared" si="222"/>
        <v>#NUM!</v>
      </c>
      <c r="BG4740" t="e">
        <f t="shared" si="223"/>
        <v>#NUM!</v>
      </c>
      <c r="BH4740" t="e">
        <f t="shared" si="224"/>
        <v>#NUM!</v>
      </c>
      <c r="BI4740" t="e">
        <f>VLOOKUP(H4740,Sheet2!$A$1:$B$270,2,FALSE)</f>
        <v>#N/A</v>
      </c>
    </row>
    <row r="4741" spans="15:61">
      <c r="O4741" s="57"/>
      <c r="P4741" s="57"/>
      <c r="AP4741" s="57"/>
      <c r="BA4741" s="57"/>
      <c r="BF4741" s="6" t="e">
        <f t="shared" si="222"/>
        <v>#NUM!</v>
      </c>
      <c r="BG4741" t="e">
        <f t="shared" si="223"/>
        <v>#NUM!</v>
      </c>
      <c r="BH4741" t="e">
        <f t="shared" si="224"/>
        <v>#NUM!</v>
      </c>
      <c r="BI4741" t="e">
        <f>VLOOKUP(H4741,Sheet2!$A$1:$B$270,2,FALSE)</f>
        <v>#N/A</v>
      </c>
    </row>
    <row r="4742" spans="15:61">
      <c r="O4742" s="57"/>
      <c r="P4742" s="57"/>
      <c r="AO4742" s="57"/>
      <c r="AP4742" s="57"/>
      <c r="BA4742" s="57"/>
      <c r="BF4742" s="6" t="e">
        <f t="shared" si="222"/>
        <v>#NUM!</v>
      </c>
      <c r="BG4742" t="e">
        <f t="shared" si="223"/>
        <v>#NUM!</v>
      </c>
      <c r="BH4742" t="e">
        <f t="shared" si="224"/>
        <v>#NUM!</v>
      </c>
      <c r="BI4742" t="e">
        <f>VLOOKUP(H4742,Sheet2!$A$1:$B$270,2,FALSE)</f>
        <v>#N/A</v>
      </c>
    </row>
    <row r="4743" spans="15:61">
      <c r="O4743" s="57"/>
      <c r="P4743" s="57"/>
      <c r="AO4743" s="57"/>
      <c r="AP4743" s="57"/>
      <c r="BA4743" s="57"/>
      <c r="BF4743" s="6" t="e">
        <f t="shared" si="222"/>
        <v>#NUM!</v>
      </c>
      <c r="BG4743" t="e">
        <f t="shared" si="223"/>
        <v>#NUM!</v>
      </c>
      <c r="BH4743" t="e">
        <f t="shared" si="224"/>
        <v>#NUM!</v>
      </c>
      <c r="BI4743" t="e">
        <f>VLOOKUP(H4743,Sheet2!$A$1:$B$270,2,FALSE)</f>
        <v>#N/A</v>
      </c>
    </row>
    <row r="4744" spans="15:61">
      <c r="O4744" s="57"/>
      <c r="P4744" s="57"/>
      <c r="AP4744" s="57"/>
      <c r="BA4744" s="57"/>
      <c r="BF4744" s="6" t="e">
        <f t="shared" si="222"/>
        <v>#NUM!</v>
      </c>
      <c r="BG4744" t="e">
        <f t="shared" si="223"/>
        <v>#NUM!</v>
      </c>
      <c r="BH4744" t="e">
        <f t="shared" si="224"/>
        <v>#NUM!</v>
      </c>
      <c r="BI4744" t="e">
        <f>VLOOKUP(H4744,Sheet2!$A$1:$B$270,2,FALSE)</f>
        <v>#N/A</v>
      </c>
    </row>
    <row r="4745" spans="15:61">
      <c r="O4745" s="57"/>
      <c r="P4745" s="57"/>
      <c r="AO4745" s="57"/>
      <c r="AP4745" s="57"/>
      <c r="BA4745" s="57"/>
      <c r="BF4745" s="6" t="e">
        <f t="shared" si="222"/>
        <v>#NUM!</v>
      </c>
      <c r="BG4745" t="e">
        <f t="shared" si="223"/>
        <v>#NUM!</v>
      </c>
      <c r="BH4745" t="e">
        <f t="shared" si="224"/>
        <v>#NUM!</v>
      </c>
      <c r="BI4745" t="e">
        <f>VLOOKUP(H4745,Sheet2!$A$1:$B$270,2,FALSE)</f>
        <v>#N/A</v>
      </c>
    </row>
    <row r="4746" spans="15:61">
      <c r="O4746" s="57"/>
      <c r="P4746" s="57"/>
      <c r="AP4746" s="57"/>
      <c r="BA4746" s="57"/>
      <c r="BF4746" s="6" t="e">
        <f t="shared" si="222"/>
        <v>#NUM!</v>
      </c>
      <c r="BG4746" t="e">
        <f t="shared" si="223"/>
        <v>#NUM!</v>
      </c>
      <c r="BH4746" t="e">
        <f t="shared" si="224"/>
        <v>#NUM!</v>
      </c>
      <c r="BI4746" t="e">
        <f>VLOOKUP(H4746,Sheet2!$A$1:$B$270,2,FALSE)</f>
        <v>#N/A</v>
      </c>
    </row>
    <row r="4747" spans="15:61">
      <c r="O4747" s="57"/>
      <c r="P4747" s="57"/>
      <c r="AP4747" s="57"/>
      <c r="BA4747" s="57"/>
      <c r="BF4747" s="6" t="e">
        <f t="shared" si="222"/>
        <v>#NUM!</v>
      </c>
      <c r="BG4747" t="e">
        <f t="shared" si="223"/>
        <v>#NUM!</v>
      </c>
      <c r="BH4747" t="e">
        <f t="shared" si="224"/>
        <v>#NUM!</v>
      </c>
      <c r="BI4747" t="e">
        <f>VLOOKUP(H4747,Sheet2!$A$1:$B$270,2,FALSE)</f>
        <v>#N/A</v>
      </c>
    </row>
    <row r="4748" spans="15:61">
      <c r="O4748" s="57"/>
      <c r="P4748" s="57"/>
      <c r="AP4748" s="57"/>
      <c r="BA4748" s="57"/>
      <c r="BF4748" s="6" t="e">
        <f t="shared" si="222"/>
        <v>#NUM!</v>
      </c>
      <c r="BG4748" t="e">
        <f t="shared" si="223"/>
        <v>#NUM!</v>
      </c>
      <c r="BH4748" t="e">
        <f t="shared" si="224"/>
        <v>#NUM!</v>
      </c>
      <c r="BI4748" t="e">
        <f>VLOOKUP(H4748,Sheet2!$A$1:$B$270,2,FALSE)</f>
        <v>#N/A</v>
      </c>
    </row>
    <row r="4749" spans="15:61">
      <c r="O4749" s="57"/>
      <c r="P4749" s="57"/>
      <c r="AO4749" s="57"/>
      <c r="AP4749" s="57"/>
      <c r="BA4749" s="57"/>
      <c r="BF4749" s="6" t="e">
        <f t="shared" si="222"/>
        <v>#NUM!</v>
      </c>
      <c r="BG4749" t="e">
        <f t="shared" si="223"/>
        <v>#NUM!</v>
      </c>
      <c r="BH4749" t="e">
        <f t="shared" si="224"/>
        <v>#NUM!</v>
      </c>
      <c r="BI4749" t="e">
        <f>VLOOKUP(H4749,Sheet2!$A$1:$B$270,2,FALSE)</f>
        <v>#N/A</v>
      </c>
    </row>
    <row r="4750" spans="15:61">
      <c r="O4750" s="57"/>
      <c r="P4750" s="57"/>
      <c r="AP4750" s="57"/>
      <c r="BA4750" s="57"/>
      <c r="BF4750" s="6" t="e">
        <f t="shared" si="222"/>
        <v>#NUM!</v>
      </c>
      <c r="BG4750" t="e">
        <f t="shared" si="223"/>
        <v>#NUM!</v>
      </c>
      <c r="BH4750" t="e">
        <f t="shared" si="224"/>
        <v>#NUM!</v>
      </c>
      <c r="BI4750" t="e">
        <f>VLOOKUP(H4750,Sheet2!$A$1:$B$270,2,FALSE)</f>
        <v>#N/A</v>
      </c>
    </row>
    <row r="4751" spans="15:61">
      <c r="O4751" s="57"/>
      <c r="P4751" s="57"/>
      <c r="AP4751" s="57"/>
      <c r="BA4751" s="57"/>
      <c r="BF4751" s="6" t="e">
        <f t="shared" si="222"/>
        <v>#NUM!</v>
      </c>
      <c r="BG4751" t="e">
        <f t="shared" si="223"/>
        <v>#NUM!</v>
      </c>
      <c r="BH4751" t="e">
        <f t="shared" si="224"/>
        <v>#NUM!</v>
      </c>
      <c r="BI4751" t="e">
        <f>VLOOKUP(H4751,Sheet2!$A$1:$B$270,2,FALSE)</f>
        <v>#N/A</v>
      </c>
    </row>
    <row r="4752" spans="15:61">
      <c r="O4752" s="57"/>
      <c r="P4752" s="57"/>
      <c r="AP4752" s="57"/>
      <c r="BA4752" s="57"/>
      <c r="BF4752" s="6" t="e">
        <f t="shared" si="222"/>
        <v>#NUM!</v>
      </c>
      <c r="BG4752" t="e">
        <f t="shared" si="223"/>
        <v>#NUM!</v>
      </c>
      <c r="BH4752" t="e">
        <f t="shared" si="224"/>
        <v>#NUM!</v>
      </c>
      <c r="BI4752" t="e">
        <f>VLOOKUP(H4752,Sheet2!$A$1:$B$270,2,FALSE)</f>
        <v>#N/A</v>
      </c>
    </row>
    <row r="4753" spans="15:61">
      <c r="O4753" s="57"/>
      <c r="P4753" s="57"/>
      <c r="AO4753" s="57"/>
      <c r="AP4753" s="57"/>
      <c r="BA4753" s="57"/>
      <c r="BF4753" s="6" t="e">
        <f t="shared" si="222"/>
        <v>#NUM!</v>
      </c>
      <c r="BG4753" t="e">
        <f t="shared" si="223"/>
        <v>#NUM!</v>
      </c>
      <c r="BH4753" t="e">
        <f t="shared" si="224"/>
        <v>#NUM!</v>
      </c>
      <c r="BI4753" t="e">
        <f>VLOOKUP(H4753,Sheet2!$A$1:$B$270,2,FALSE)</f>
        <v>#N/A</v>
      </c>
    </row>
    <row r="4754" spans="15:61">
      <c r="O4754" s="57"/>
      <c r="P4754" s="57"/>
      <c r="AP4754" s="57"/>
      <c r="BA4754" s="57"/>
      <c r="BF4754" s="6" t="e">
        <f t="shared" si="222"/>
        <v>#NUM!</v>
      </c>
      <c r="BG4754" t="e">
        <f t="shared" si="223"/>
        <v>#NUM!</v>
      </c>
      <c r="BH4754" t="e">
        <f t="shared" si="224"/>
        <v>#NUM!</v>
      </c>
      <c r="BI4754" t="e">
        <f>VLOOKUP(H4754,Sheet2!$A$1:$B$270,2,FALSE)</f>
        <v>#N/A</v>
      </c>
    </row>
    <row r="4755" spans="15:61">
      <c r="O4755" s="57"/>
      <c r="P4755" s="57"/>
      <c r="AP4755" s="57"/>
      <c r="BA4755" s="57"/>
      <c r="BF4755" s="6" t="e">
        <f t="shared" si="222"/>
        <v>#NUM!</v>
      </c>
      <c r="BG4755" t="e">
        <f t="shared" si="223"/>
        <v>#NUM!</v>
      </c>
      <c r="BH4755" t="e">
        <f t="shared" si="224"/>
        <v>#NUM!</v>
      </c>
      <c r="BI4755" t="e">
        <f>VLOOKUP(H4755,Sheet2!$A$1:$B$270,2,FALSE)</f>
        <v>#N/A</v>
      </c>
    </row>
    <row r="4756" spans="15:61">
      <c r="O4756" s="57"/>
      <c r="P4756" s="57"/>
      <c r="AO4756" s="57"/>
      <c r="BA4756" s="57"/>
      <c r="BF4756" s="6" t="e">
        <f t="shared" si="222"/>
        <v>#NUM!</v>
      </c>
      <c r="BG4756" t="e">
        <f t="shared" si="223"/>
        <v>#NUM!</v>
      </c>
      <c r="BH4756" t="e">
        <f t="shared" si="224"/>
        <v>#NUM!</v>
      </c>
      <c r="BI4756" t="e">
        <f>VLOOKUP(H4756,Sheet2!$A$1:$B$270,2,FALSE)</f>
        <v>#N/A</v>
      </c>
    </row>
    <row r="4757" spans="15:61">
      <c r="O4757" s="57"/>
      <c r="P4757" s="57"/>
      <c r="AP4757" s="57"/>
      <c r="BA4757" s="57"/>
      <c r="BF4757" s="6" t="e">
        <f t="shared" si="222"/>
        <v>#NUM!</v>
      </c>
      <c r="BG4757" t="e">
        <f t="shared" si="223"/>
        <v>#NUM!</v>
      </c>
      <c r="BH4757" t="e">
        <f t="shared" si="224"/>
        <v>#NUM!</v>
      </c>
      <c r="BI4757" t="e">
        <f>VLOOKUP(H4757,Sheet2!$A$1:$B$270,2,FALSE)</f>
        <v>#N/A</v>
      </c>
    </row>
    <row r="4758" spans="15:61">
      <c r="O4758" s="57"/>
      <c r="P4758" s="57"/>
      <c r="AO4758" s="57"/>
      <c r="BA4758" s="57"/>
      <c r="BF4758" s="6" t="e">
        <f t="shared" si="222"/>
        <v>#NUM!</v>
      </c>
      <c r="BG4758" t="e">
        <f t="shared" si="223"/>
        <v>#NUM!</v>
      </c>
      <c r="BH4758" t="e">
        <f t="shared" si="224"/>
        <v>#NUM!</v>
      </c>
      <c r="BI4758" t="e">
        <f>VLOOKUP(H4758,Sheet2!$A$1:$B$270,2,FALSE)</f>
        <v>#N/A</v>
      </c>
    </row>
    <row r="4759" spans="15:61">
      <c r="O4759" s="57"/>
      <c r="P4759" s="57"/>
      <c r="AP4759" s="57"/>
      <c r="BA4759" s="57"/>
      <c r="BF4759" s="6" t="e">
        <f t="shared" si="222"/>
        <v>#NUM!</v>
      </c>
      <c r="BG4759" t="e">
        <f t="shared" si="223"/>
        <v>#NUM!</v>
      </c>
      <c r="BH4759" t="e">
        <f t="shared" si="224"/>
        <v>#NUM!</v>
      </c>
      <c r="BI4759" t="e">
        <f>VLOOKUP(H4759,Sheet2!$A$1:$B$270,2,FALSE)</f>
        <v>#N/A</v>
      </c>
    </row>
    <row r="4760" spans="15:61">
      <c r="O4760" s="57"/>
      <c r="P4760" s="57"/>
      <c r="AP4760" s="57"/>
      <c r="BA4760" s="57"/>
      <c r="BF4760" s="6" t="e">
        <f t="shared" si="222"/>
        <v>#NUM!</v>
      </c>
      <c r="BG4760" t="e">
        <f t="shared" si="223"/>
        <v>#NUM!</v>
      </c>
      <c r="BH4760" t="e">
        <f t="shared" si="224"/>
        <v>#NUM!</v>
      </c>
      <c r="BI4760" t="e">
        <f>VLOOKUP(H4760,Sheet2!$A$1:$B$270,2,FALSE)</f>
        <v>#N/A</v>
      </c>
    </row>
    <row r="4761" spans="15:61">
      <c r="O4761" s="57"/>
      <c r="P4761" s="57"/>
      <c r="BF4761" s="6" t="e">
        <f t="shared" si="222"/>
        <v>#NUM!</v>
      </c>
      <c r="BG4761" t="e">
        <f t="shared" si="223"/>
        <v>#NUM!</v>
      </c>
      <c r="BH4761" t="e">
        <f t="shared" si="224"/>
        <v>#NUM!</v>
      </c>
      <c r="BI4761" t="e">
        <f>VLOOKUP(H4761,Sheet2!$A$1:$B$270,2,FALSE)</f>
        <v>#N/A</v>
      </c>
    </row>
    <row r="4762" spans="15:61">
      <c r="O4762" s="57"/>
      <c r="P4762" s="57"/>
      <c r="AP4762" s="57"/>
      <c r="BA4762" s="57"/>
      <c r="BF4762" s="6" t="e">
        <f t="shared" si="222"/>
        <v>#NUM!</v>
      </c>
      <c r="BG4762" t="e">
        <f t="shared" si="223"/>
        <v>#NUM!</v>
      </c>
      <c r="BH4762" t="e">
        <f t="shared" si="224"/>
        <v>#NUM!</v>
      </c>
      <c r="BI4762" t="e">
        <f>VLOOKUP(H4762,Sheet2!$A$1:$B$270,2,FALSE)</f>
        <v>#N/A</v>
      </c>
    </row>
    <row r="4763" spans="15:61">
      <c r="O4763" s="57"/>
      <c r="P4763" s="57"/>
      <c r="AP4763" s="57"/>
      <c r="BA4763" s="57"/>
      <c r="BF4763" s="6" t="e">
        <f t="shared" si="222"/>
        <v>#NUM!</v>
      </c>
      <c r="BG4763" t="e">
        <f t="shared" si="223"/>
        <v>#NUM!</v>
      </c>
      <c r="BH4763" t="e">
        <f t="shared" si="224"/>
        <v>#NUM!</v>
      </c>
      <c r="BI4763" t="e">
        <f>VLOOKUP(H4763,Sheet2!$A$1:$B$270,2,FALSE)</f>
        <v>#N/A</v>
      </c>
    </row>
    <row r="4764" spans="15:61">
      <c r="O4764" s="57"/>
      <c r="P4764" s="57"/>
      <c r="AP4764" s="57"/>
      <c r="BA4764" s="57"/>
      <c r="BF4764" s="6" t="e">
        <f t="shared" si="222"/>
        <v>#NUM!</v>
      </c>
      <c r="BG4764" t="e">
        <f t="shared" si="223"/>
        <v>#NUM!</v>
      </c>
      <c r="BH4764" t="e">
        <f t="shared" si="224"/>
        <v>#NUM!</v>
      </c>
      <c r="BI4764" t="e">
        <f>VLOOKUP(H4764,Sheet2!$A$1:$B$270,2,FALSE)</f>
        <v>#N/A</v>
      </c>
    </row>
    <row r="4765" spans="15:61">
      <c r="O4765" s="57"/>
      <c r="P4765" s="57"/>
      <c r="AP4765" s="57"/>
      <c r="BA4765" s="57"/>
      <c r="BF4765" s="6" t="e">
        <f t="shared" si="222"/>
        <v>#NUM!</v>
      </c>
      <c r="BG4765" t="e">
        <f t="shared" si="223"/>
        <v>#NUM!</v>
      </c>
      <c r="BH4765" t="e">
        <f t="shared" si="224"/>
        <v>#NUM!</v>
      </c>
      <c r="BI4765" t="e">
        <f>VLOOKUP(H4765,Sheet2!$A$1:$B$270,2,FALSE)</f>
        <v>#N/A</v>
      </c>
    </row>
    <row r="4766" spans="15:61">
      <c r="O4766" s="57"/>
      <c r="P4766" s="57"/>
      <c r="AO4766" s="57"/>
      <c r="AP4766" s="57"/>
      <c r="BA4766" s="57"/>
      <c r="BF4766" s="6" t="e">
        <f t="shared" si="222"/>
        <v>#NUM!</v>
      </c>
      <c r="BG4766" t="e">
        <f t="shared" si="223"/>
        <v>#NUM!</v>
      </c>
      <c r="BH4766" t="e">
        <f t="shared" si="224"/>
        <v>#NUM!</v>
      </c>
      <c r="BI4766" t="e">
        <f>VLOOKUP(H4766,Sheet2!$A$1:$B$270,2,FALSE)</f>
        <v>#N/A</v>
      </c>
    </row>
    <row r="4767" spans="15:61">
      <c r="O4767" s="57"/>
      <c r="P4767" s="57"/>
      <c r="BA4767" s="57"/>
      <c r="BF4767" s="6" t="e">
        <f t="shared" si="222"/>
        <v>#NUM!</v>
      </c>
      <c r="BG4767" t="e">
        <f t="shared" si="223"/>
        <v>#NUM!</v>
      </c>
      <c r="BH4767" t="e">
        <f t="shared" si="224"/>
        <v>#NUM!</v>
      </c>
      <c r="BI4767" t="e">
        <f>VLOOKUP(H4767,Sheet2!$A$1:$B$270,2,FALSE)</f>
        <v>#N/A</v>
      </c>
    </row>
    <row r="4768" spans="15:61">
      <c r="O4768" s="57"/>
      <c r="P4768" s="57"/>
      <c r="AP4768" s="57"/>
      <c r="BA4768" s="57"/>
      <c r="BF4768" s="6" t="e">
        <f t="shared" si="222"/>
        <v>#NUM!</v>
      </c>
      <c r="BG4768" t="e">
        <f t="shared" si="223"/>
        <v>#NUM!</v>
      </c>
      <c r="BH4768" t="e">
        <f t="shared" si="224"/>
        <v>#NUM!</v>
      </c>
      <c r="BI4768" t="e">
        <f>VLOOKUP(H4768,Sheet2!$A$1:$B$270,2,FALSE)</f>
        <v>#N/A</v>
      </c>
    </row>
    <row r="4769" spans="15:61">
      <c r="O4769" s="57"/>
      <c r="P4769" s="57"/>
      <c r="AP4769" s="57"/>
      <c r="BA4769" s="57"/>
      <c r="BF4769" s="6" t="e">
        <f t="shared" si="222"/>
        <v>#NUM!</v>
      </c>
      <c r="BG4769" t="e">
        <f t="shared" si="223"/>
        <v>#NUM!</v>
      </c>
      <c r="BH4769" t="e">
        <f t="shared" si="224"/>
        <v>#NUM!</v>
      </c>
      <c r="BI4769" t="e">
        <f>VLOOKUP(H4769,Sheet2!$A$1:$B$270,2,FALSE)</f>
        <v>#N/A</v>
      </c>
    </row>
    <row r="4770" spans="15:61">
      <c r="O4770" s="57"/>
      <c r="P4770" s="57"/>
      <c r="AM4770" s="58"/>
      <c r="BA4770" s="57"/>
      <c r="BB4770" s="58"/>
      <c r="BF4770" s="6" t="e">
        <f t="shared" si="222"/>
        <v>#NUM!</v>
      </c>
      <c r="BG4770" t="e">
        <f t="shared" si="223"/>
        <v>#NUM!</v>
      </c>
      <c r="BH4770" t="e">
        <f t="shared" si="224"/>
        <v>#NUM!</v>
      </c>
      <c r="BI4770" t="e">
        <f>VLOOKUP(H4770,Sheet2!$A$1:$B$270,2,FALSE)</f>
        <v>#N/A</v>
      </c>
    </row>
    <row r="4771" spans="15:61">
      <c r="O4771" s="57"/>
      <c r="P4771" s="57"/>
      <c r="AM4771" s="58"/>
      <c r="BA4771" s="57"/>
      <c r="BB4771" s="58"/>
      <c r="BF4771" s="6" t="e">
        <f t="shared" si="222"/>
        <v>#NUM!</v>
      </c>
      <c r="BG4771" t="e">
        <f t="shared" si="223"/>
        <v>#NUM!</v>
      </c>
      <c r="BH4771" t="e">
        <f t="shared" si="224"/>
        <v>#NUM!</v>
      </c>
      <c r="BI4771" t="e">
        <f>VLOOKUP(H4771,Sheet2!$A$1:$B$270,2,FALSE)</f>
        <v>#N/A</v>
      </c>
    </row>
    <row r="4772" spans="15:61">
      <c r="O4772" s="57"/>
      <c r="P4772" s="57"/>
      <c r="AO4772" s="57"/>
      <c r="AP4772" s="57"/>
      <c r="BA4772" s="57"/>
      <c r="BF4772" s="6" t="e">
        <f t="shared" si="222"/>
        <v>#NUM!</v>
      </c>
      <c r="BG4772" t="e">
        <f t="shared" si="223"/>
        <v>#NUM!</v>
      </c>
      <c r="BH4772" t="e">
        <f t="shared" si="224"/>
        <v>#NUM!</v>
      </c>
      <c r="BI4772" t="e">
        <f>VLOOKUP(H4772,Sheet2!$A$1:$B$270,2,FALSE)</f>
        <v>#N/A</v>
      </c>
    </row>
    <row r="4773" spans="15:61">
      <c r="O4773" s="57"/>
      <c r="P4773" s="57"/>
      <c r="AP4773" s="57"/>
      <c r="BA4773" s="57"/>
      <c r="BF4773" s="6" t="e">
        <f t="shared" si="222"/>
        <v>#NUM!</v>
      </c>
      <c r="BG4773" t="e">
        <f t="shared" si="223"/>
        <v>#NUM!</v>
      </c>
      <c r="BH4773" t="e">
        <f t="shared" si="224"/>
        <v>#NUM!</v>
      </c>
      <c r="BI4773" t="e">
        <f>VLOOKUP(H4773,Sheet2!$A$1:$B$270,2,FALSE)</f>
        <v>#N/A</v>
      </c>
    </row>
    <row r="4774" spans="15:61">
      <c r="O4774" s="57"/>
      <c r="P4774" s="57"/>
      <c r="AO4774" s="57"/>
      <c r="BA4774" s="57"/>
      <c r="BF4774" s="6" t="e">
        <f t="shared" si="222"/>
        <v>#NUM!</v>
      </c>
      <c r="BG4774" t="e">
        <f t="shared" si="223"/>
        <v>#NUM!</v>
      </c>
      <c r="BH4774" t="e">
        <f t="shared" si="224"/>
        <v>#NUM!</v>
      </c>
      <c r="BI4774" t="e">
        <f>VLOOKUP(H4774,Sheet2!$A$1:$B$270,2,FALSE)</f>
        <v>#N/A</v>
      </c>
    </row>
    <row r="4775" spans="15:61">
      <c r="O4775" s="57"/>
      <c r="P4775" s="57"/>
      <c r="AO4775" s="57"/>
      <c r="BA4775" s="57"/>
      <c r="BF4775" s="6" t="e">
        <f t="shared" si="222"/>
        <v>#NUM!</v>
      </c>
      <c r="BG4775" t="e">
        <f t="shared" si="223"/>
        <v>#NUM!</v>
      </c>
      <c r="BH4775" t="e">
        <f t="shared" si="224"/>
        <v>#NUM!</v>
      </c>
      <c r="BI4775" t="e">
        <f>VLOOKUP(H4775,Sheet2!$A$1:$B$270,2,FALSE)</f>
        <v>#N/A</v>
      </c>
    </row>
    <row r="4776" spans="15:61">
      <c r="O4776" s="57"/>
      <c r="P4776" s="57"/>
      <c r="AO4776" s="57"/>
      <c r="AP4776" s="57"/>
      <c r="BA4776" s="57"/>
      <c r="BF4776" s="6" t="e">
        <f t="shared" si="222"/>
        <v>#NUM!</v>
      </c>
      <c r="BG4776" t="e">
        <f t="shared" si="223"/>
        <v>#NUM!</v>
      </c>
      <c r="BH4776" t="e">
        <f t="shared" si="224"/>
        <v>#NUM!</v>
      </c>
      <c r="BI4776" t="e">
        <f>VLOOKUP(H4776,Sheet2!$A$1:$B$270,2,FALSE)</f>
        <v>#N/A</v>
      </c>
    </row>
    <row r="4777" spans="15:61">
      <c r="O4777" s="57"/>
      <c r="P4777" s="57"/>
      <c r="AP4777" s="57"/>
      <c r="BA4777" s="57"/>
      <c r="BF4777" s="6" t="e">
        <f t="shared" si="222"/>
        <v>#NUM!</v>
      </c>
      <c r="BG4777" t="e">
        <f t="shared" si="223"/>
        <v>#NUM!</v>
      </c>
      <c r="BH4777" t="e">
        <f t="shared" si="224"/>
        <v>#NUM!</v>
      </c>
      <c r="BI4777" t="e">
        <f>VLOOKUP(H4777,Sheet2!$A$1:$B$270,2,FALSE)</f>
        <v>#N/A</v>
      </c>
    </row>
    <row r="4778" spans="15:61">
      <c r="O4778" s="57"/>
      <c r="P4778" s="57"/>
      <c r="AP4778" s="57"/>
      <c r="BA4778" s="57"/>
      <c r="BF4778" s="6" t="e">
        <f t="shared" ref="BF4778:BF4828" si="225">DATE(BC4778,BD4778,BE4778)</f>
        <v>#NUM!</v>
      </c>
      <c r="BG4778" t="e">
        <f t="shared" ref="BG4778:BG4828" si="226">BF4778-BA4778</f>
        <v>#NUM!</v>
      </c>
      <c r="BH4778" t="e">
        <f t="shared" ref="BH4778:BH4828" si="227">IF(BG4778=1,"COMPLY",IF(BG4778&lt;1,"COMPLY","NOT COMPLY"))</f>
        <v>#NUM!</v>
      </c>
      <c r="BI4778" t="e">
        <f>VLOOKUP(H4778,Sheet2!$A$1:$B$270,2,FALSE)</f>
        <v>#N/A</v>
      </c>
    </row>
    <row r="4779" spans="15:61">
      <c r="O4779" s="57"/>
      <c r="P4779" s="57"/>
      <c r="AO4779" s="57"/>
      <c r="AP4779" s="57"/>
      <c r="BA4779" s="57"/>
      <c r="BF4779" s="6" t="e">
        <f t="shared" si="225"/>
        <v>#NUM!</v>
      </c>
      <c r="BG4779" t="e">
        <f t="shared" si="226"/>
        <v>#NUM!</v>
      </c>
      <c r="BH4779" t="e">
        <f t="shared" si="227"/>
        <v>#NUM!</v>
      </c>
      <c r="BI4779" t="e">
        <f>VLOOKUP(H4779,Sheet2!$A$1:$B$270,2,FALSE)</f>
        <v>#N/A</v>
      </c>
    </row>
    <row r="4780" spans="15:61">
      <c r="O4780" s="57"/>
      <c r="P4780" s="57"/>
      <c r="AP4780" s="57"/>
      <c r="BA4780" s="57"/>
      <c r="BF4780" s="6" t="e">
        <f t="shared" si="225"/>
        <v>#NUM!</v>
      </c>
      <c r="BG4780" t="e">
        <f t="shared" si="226"/>
        <v>#NUM!</v>
      </c>
      <c r="BH4780" t="e">
        <f t="shared" si="227"/>
        <v>#NUM!</v>
      </c>
      <c r="BI4780" t="e">
        <f>VLOOKUP(H4780,Sheet2!$A$1:$B$270,2,FALSE)</f>
        <v>#N/A</v>
      </c>
    </row>
    <row r="4781" spans="15:61">
      <c r="O4781" s="57"/>
      <c r="P4781" s="57"/>
      <c r="AO4781" s="57"/>
      <c r="AP4781" s="57"/>
      <c r="BA4781" s="57"/>
      <c r="BF4781" s="6" t="e">
        <f t="shared" si="225"/>
        <v>#NUM!</v>
      </c>
      <c r="BG4781" t="e">
        <f t="shared" si="226"/>
        <v>#NUM!</v>
      </c>
      <c r="BH4781" t="e">
        <f t="shared" si="227"/>
        <v>#NUM!</v>
      </c>
      <c r="BI4781" t="e">
        <f>VLOOKUP(H4781,Sheet2!$A$1:$B$270,2,FALSE)</f>
        <v>#N/A</v>
      </c>
    </row>
    <row r="4782" spans="15:61">
      <c r="O4782" s="57"/>
      <c r="P4782" s="57"/>
      <c r="AO4782" s="57"/>
      <c r="AP4782" s="57"/>
      <c r="BA4782" s="57"/>
      <c r="BF4782" s="6" t="e">
        <f t="shared" si="225"/>
        <v>#NUM!</v>
      </c>
      <c r="BG4782" t="e">
        <f t="shared" si="226"/>
        <v>#NUM!</v>
      </c>
      <c r="BH4782" t="e">
        <f t="shared" si="227"/>
        <v>#NUM!</v>
      </c>
      <c r="BI4782" t="e">
        <f>VLOOKUP(H4782,Sheet2!$A$1:$B$270,2,FALSE)</f>
        <v>#N/A</v>
      </c>
    </row>
    <row r="4783" spans="15:61">
      <c r="O4783" s="57"/>
      <c r="P4783" s="57"/>
      <c r="AO4783" s="57"/>
      <c r="AP4783" s="57"/>
      <c r="BA4783" s="57"/>
      <c r="BF4783" s="6" t="e">
        <f t="shared" si="225"/>
        <v>#NUM!</v>
      </c>
      <c r="BG4783" t="e">
        <f t="shared" si="226"/>
        <v>#NUM!</v>
      </c>
      <c r="BH4783" t="e">
        <f t="shared" si="227"/>
        <v>#NUM!</v>
      </c>
      <c r="BI4783" t="e">
        <f>VLOOKUP(H4783,Sheet2!$A$1:$B$270,2,FALSE)</f>
        <v>#N/A</v>
      </c>
    </row>
    <row r="4784" spans="15:61">
      <c r="O4784" s="57"/>
      <c r="P4784" s="57"/>
      <c r="BA4784" s="57"/>
      <c r="BF4784" s="6" t="e">
        <f t="shared" si="225"/>
        <v>#NUM!</v>
      </c>
      <c r="BG4784" t="e">
        <f t="shared" si="226"/>
        <v>#NUM!</v>
      </c>
      <c r="BH4784" t="e">
        <f t="shared" si="227"/>
        <v>#NUM!</v>
      </c>
      <c r="BI4784" t="e">
        <f>VLOOKUP(H4784,Sheet2!$A$1:$B$270,2,FALSE)</f>
        <v>#N/A</v>
      </c>
    </row>
    <row r="4785" spans="15:61">
      <c r="O4785" s="57"/>
      <c r="P4785" s="57"/>
      <c r="AO4785" s="57"/>
      <c r="AP4785" s="57"/>
      <c r="BA4785" s="57"/>
      <c r="BF4785" s="6" t="e">
        <f t="shared" si="225"/>
        <v>#NUM!</v>
      </c>
      <c r="BG4785" t="e">
        <f t="shared" si="226"/>
        <v>#NUM!</v>
      </c>
      <c r="BH4785" t="e">
        <f t="shared" si="227"/>
        <v>#NUM!</v>
      </c>
      <c r="BI4785" t="e">
        <f>VLOOKUP(H4785,Sheet2!$A$1:$B$270,2,FALSE)</f>
        <v>#N/A</v>
      </c>
    </row>
    <row r="4786" spans="15:61">
      <c r="O4786" s="57"/>
      <c r="P4786" s="57"/>
      <c r="BA4786" s="57"/>
      <c r="BF4786" s="6" t="e">
        <f t="shared" si="225"/>
        <v>#NUM!</v>
      </c>
      <c r="BG4786" t="e">
        <f t="shared" si="226"/>
        <v>#NUM!</v>
      </c>
      <c r="BH4786" t="e">
        <f t="shared" si="227"/>
        <v>#NUM!</v>
      </c>
      <c r="BI4786" t="e">
        <f>VLOOKUP(H4786,Sheet2!$A$1:$B$270,2,FALSE)</f>
        <v>#N/A</v>
      </c>
    </row>
    <row r="4787" spans="15:61">
      <c r="O4787" s="57"/>
      <c r="P4787" s="57"/>
      <c r="AP4787" s="57"/>
      <c r="BA4787" s="57"/>
      <c r="BF4787" s="6" t="e">
        <f t="shared" si="225"/>
        <v>#NUM!</v>
      </c>
      <c r="BG4787" t="e">
        <f t="shared" si="226"/>
        <v>#NUM!</v>
      </c>
      <c r="BH4787" t="e">
        <f t="shared" si="227"/>
        <v>#NUM!</v>
      </c>
      <c r="BI4787" t="e">
        <f>VLOOKUP(H4787,Sheet2!$A$1:$B$270,2,FALSE)</f>
        <v>#N/A</v>
      </c>
    </row>
    <row r="4788" spans="15:61">
      <c r="O4788" s="57"/>
      <c r="P4788" s="57"/>
      <c r="BF4788" s="6" t="e">
        <f t="shared" si="225"/>
        <v>#NUM!</v>
      </c>
      <c r="BG4788" t="e">
        <f t="shared" si="226"/>
        <v>#NUM!</v>
      </c>
      <c r="BH4788" t="e">
        <f t="shared" si="227"/>
        <v>#NUM!</v>
      </c>
      <c r="BI4788" t="e">
        <f>VLOOKUP(H4788,Sheet2!$A$1:$B$270,2,FALSE)</f>
        <v>#N/A</v>
      </c>
    </row>
    <row r="4789" spans="15:61">
      <c r="O4789" s="57"/>
      <c r="P4789" s="57"/>
      <c r="AO4789" s="57"/>
      <c r="AP4789" s="57"/>
      <c r="BA4789" s="57"/>
      <c r="BF4789" s="6" t="e">
        <f t="shared" si="225"/>
        <v>#NUM!</v>
      </c>
      <c r="BG4789" t="e">
        <f t="shared" si="226"/>
        <v>#NUM!</v>
      </c>
      <c r="BH4789" t="e">
        <f t="shared" si="227"/>
        <v>#NUM!</v>
      </c>
      <c r="BI4789" t="e">
        <f>VLOOKUP(H4789,Sheet2!$A$1:$B$270,2,FALSE)</f>
        <v>#N/A</v>
      </c>
    </row>
    <row r="4790" spans="15:61">
      <c r="O4790" s="57"/>
      <c r="P4790" s="57"/>
      <c r="AM4790" s="58"/>
      <c r="BA4790" s="57"/>
      <c r="BB4790" s="58"/>
      <c r="BF4790" s="6" t="e">
        <f t="shared" si="225"/>
        <v>#NUM!</v>
      </c>
      <c r="BG4790" t="e">
        <f t="shared" si="226"/>
        <v>#NUM!</v>
      </c>
      <c r="BH4790" t="e">
        <f t="shared" si="227"/>
        <v>#NUM!</v>
      </c>
      <c r="BI4790" t="e">
        <f>VLOOKUP(H4790,Sheet2!$A$1:$B$270,2,FALSE)</f>
        <v>#N/A</v>
      </c>
    </row>
    <row r="4791" spans="15:61">
      <c r="O4791" s="57"/>
      <c r="P4791" s="57"/>
      <c r="AO4791" s="57"/>
      <c r="AP4791" s="57"/>
      <c r="BA4791" s="57"/>
      <c r="BF4791" s="6" t="e">
        <f t="shared" si="225"/>
        <v>#NUM!</v>
      </c>
      <c r="BG4791" t="e">
        <f t="shared" si="226"/>
        <v>#NUM!</v>
      </c>
      <c r="BH4791" t="e">
        <f t="shared" si="227"/>
        <v>#NUM!</v>
      </c>
      <c r="BI4791" t="e">
        <f>VLOOKUP(H4791,Sheet2!$A$1:$B$270,2,FALSE)</f>
        <v>#N/A</v>
      </c>
    </row>
    <row r="4792" spans="15:61">
      <c r="O4792" s="57"/>
      <c r="P4792" s="57"/>
      <c r="AO4792" s="57"/>
      <c r="AP4792" s="57"/>
      <c r="BA4792" s="57"/>
      <c r="BF4792" s="6" t="e">
        <f t="shared" si="225"/>
        <v>#NUM!</v>
      </c>
      <c r="BG4792" t="e">
        <f t="shared" si="226"/>
        <v>#NUM!</v>
      </c>
      <c r="BH4792" t="e">
        <f t="shared" si="227"/>
        <v>#NUM!</v>
      </c>
      <c r="BI4792" t="e">
        <f>VLOOKUP(H4792,Sheet2!$A$1:$B$270,2,FALSE)</f>
        <v>#N/A</v>
      </c>
    </row>
    <row r="4793" spans="15:61">
      <c r="O4793" s="57"/>
      <c r="P4793" s="57"/>
      <c r="AP4793" s="57"/>
      <c r="BA4793" s="57"/>
      <c r="BF4793" s="6" t="e">
        <f t="shared" si="225"/>
        <v>#NUM!</v>
      </c>
      <c r="BG4793" t="e">
        <f t="shared" si="226"/>
        <v>#NUM!</v>
      </c>
      <c r="BH4793" t="e">
        <f t="shared" si="227"/>
        <v>#NUM!</v>
      </c>
      <c r="BI4793" t="e">
        <f>VLOOKUP(H4793,Sheet2!$A$1:$B$270,2,FALSE)</f>
        <v>#N/A</v>
      </c>
    </row>
    <row r="4794" spans="15:61">
      <c r="O4794" s="57"/>
      <c r="P4794" s="57"/>
      <c r="AP4794" s="57"/>
      <c r="BA4794" s="57"/>
      <c r="BF4794" s="6" t="e">
        <f t="shared" si="225"/>
        <v>#NUM!</v>
      </c>
      <c r="BG4794" t="e">
        <f t="shared" si="226"/>
        <v>#NUM!</v>
      </c>
      <c r="BH4794" t="e">
        <f t="shared" si="227"/>
        <v>#NUM!</v>
      </c>
      <c r="BI4794" t="e">
        <f>VLOOKUP(H4794,Sheet2!$A$1:$B$270,2,FALSE)</f>
        <v>#N/A</v>
      </c>
    </row>
    <row r="4795" spans="15:61">
      <c r="O4795" s="57"/>
      <c r="P4795" s="57"/>
      <c r="BA4795" s="57"/>
      <c r="BF4795" s="6" t="e">
        <f t="shared" si="225"/>
        <v>#NUM!</v>
      </c>
      <c r="BG4795" t="e">
        <f t="shared" si="226"/>
        <v>#NUM!</v>
      </c>
      <c r="BH4795" t="e">
        <f t="shared" si="227"/>
        <v>#NUM!</v>
      </c>
      <c r="BI4795" t="e">
        <f>VLOOKUP(H4795,Sheet2!$A$1:$B$270,2,FALSE)</f>
        <v>#N/A</v>
      </c>
    </row>
    <row r="4796" spans="15:61">
      <c r="O4796" s="57"/>
      <c r="P4796" s="57"/>
      <c r="AO4796" s="57"/>
      <c r="BA4796" s="57"/>
      <c r="BF4796" s="6" t="e">
        <f t="shared" si="225"/>
        <v>#NUM!</v>
      </c>
      <c r="BG4796" t="e">
        <f t="shared" si="226"/>
        <v>#NUM!</v>
      </c>
      <c r="BH4796" t="e">
        <f t="shared" si="227"/>
        <v>#NUM!</v>
      </c>
      <c r="BI4796" t="e">
        <f>VLOOKUP(H4796,Sheet2!$A$1:$B$270,2,FALSE)</f>
        <v>#N/A</v>
      </c>
    </row>
    <row r="4797" spans="15:61">
      <c r="O4797" s="57"/>
      <c r="P4797" s="57"/>
      <c r="AM4797" s="58"/>
      <c r="AO4797" s="57"/>
      <c r="BA4797" s="57"/>
      <c r="BB4797" s="58"/>
      <c r="BF4797" s="6" t="e">
        <f t="shared" si="225"/>
        <v>#NUM!</v>
      </c>
      <c r="BG4797" t="e">
        <f t="shared" si="226"/>
        <v>#NUM!</v>
      </c>
      <c r="BH4797" t="e">
        <f t="shared" si="227"/>
        <v>#NUM!</v>
      </c>
      <c r="BI4797" t="e">
        <f>VLOOKUP(H4797,Sheet2!$A$1:$B$270,2,FALSE)</f>
        <v>#N/A</v>
      </c>
    </row>
    <row r="4798" spans="15:61">
      <c r="O4798" s="57"/>
      <c r="P4798" s="57"/>
      <c r="AP4798" s="57"/>
      <c r="BA4798" s="57"/>
      <c r="BF4798" s="6" t="e">
        <f t="shared" si="225"/>
        <v>#NUM!</v>
      </c>
      <c r="BG4798" t="e">
        <f t="shared" si="226"/>
        <v>#NUM!</v>
      </c>
      <c r="BH4798" t="e">
        <f t="shared" si="227"/>
        <v>#NUM!</v>
      </c>
      <c r="BI4798" t="e">
        <f>VLOOKUP(H4798,Sheet2!$A$1:$B$270,2,FALSE)</f>
        <v>#N/A</v>
      </c>
    </row>
    <row r="4799" spans="15:61">
      <c r="O4799" s="57"/>
      <c r="P4799" s="57"/>
      <c r="AP4799" s="57"/>
      <c r="BA4799" s="57"/>
      <c r="BF4799" s="6" t="e">
        <f t="shared" si="225"/>
        <v>#NUM!</v>
      </c>
      <c r="BG4799" t="e">
        <f t="shared" si="226"/>
        <v>#NUM!</v>
      </c>
      <c r="BH4799" t="e">
        <f t="shared" si="227"/>
        <v>#NUM!</v>
      </c>
      <c r="BI4799" t="e">
        <f>VLOOKUP(H4799,Sheet2!$A$1:$B$270,2,FALSE)</f>
        <v>#N/A</v>
      </c>
    </row>
    <row r="4800" spans="15:61">
      <c r="O4800" s="57"/>
      <c r="P4800" s="57"/>
      <c r="AO4800" s="57"/>
      <c r="BF4800" s="6" t="e">
        <f t="shared" si="225"/>
        <v>#NUM!</v>
      </c>
      <c r="BG4800" t="e">
        <f t="shared" si="226"/>
        <v>#NUM!</v>
      </c>
      <c r="BH4800" t="e">
        <f t="shared" si="227"/>
        <v>#NUM!</v>
      </c>
      <c r="BI4800" t="e">
        <f>VLOOKUP(H4800,Sheet2!$A$1:$B$270,2,FALSE)</f>
        <v>#N/A</v>
      </c>
    </row>
    <row r="4801" spans="15:61">
      <c r="O4801" s="57"/>
      <c r="P4801" s="57"/>
      <c r="AP4801" s="57"/>
      <c r="BA4801" s="57"/>
      <c r="BF4801" s="6" t="e">
        <f t="shared" si="225"/>
        <v>#NUM!</v>
      </c>
      <c r="BG4801" t="e">
        <f t="shared" si="226"/>
        <v>#NUM!</v>
      </c>
      <c r="BH4801" t="e">
        <f t="shared" si="227"/>
        <v>#NUM!</v>
      </c>
      <c r="BI4801" t="e">
        <f>VLOOKUP(H4801,Sheet2!$A$1:$B$270,2,FALSE)</f>
        <v>#N/A</v>
      </c>
    </row>
    <row r="4802" spans="15:61">
      <c r="O4802" s="57"/>
      <c r="P4802" s="57"/>
      <c r="AP4802" s="57"/>
      <c r="BA4802" s="57"/>
      <c r="BF4802" s="6" t="e">
        <f t="shared" si="225"/>
        <v>#NUM!</v>
      </c>
      <c r="BG4802" t="e">
        <f t="shared" si="226"/>
        <v>#NUM!</v>
      </c>
      <c r="BH4802" t="e">
        <f t="shared" si="227"/>
        <v>#NUM!</v>
      </c>
      <c r="BI4802" t="e">
        <f>VLOOKUP(H4802,Sheet2!$A$1:$B$270,2,FALSE)</f>
        <v>#N/A</v>
      </c>
    </row>
    <row r="4803" spans="15:61">
      <c r="O4803" s="57"/>
      <c r="P4803" s="57"/>
      <c r="AP4803" s="57"/>
      <c r="BA4803" s="57"/>
      <c r="BF4803" s="6" t="e">
        <f t="shared" si="225"/>
        <v>#NUM!</v>
      </c>
      <c r="BG4803" t="e">
        <f t="shared" si="226"/>
        <v>#NUM!</v>
      </c>
      <c r="BH4803" t="e">
        <f t="shared" si="227"/>
        <v>#NUM!</v>
      </c>
      <c r="BI4803" t="e">
        <f>VLOOKUP(H4803,Sheet2!$A$1:$B$270,2,FALSE)</f>
        <v>#N/A</v>
      </c>
    </row>
    <row r="4804" spans="15:61">
      <c r="O4804" s="57"/>
      <c r="P4804" s="57"/>
      <c r="AP4804" s="57"/>
      <c r="BA4804" s="57"/>
      <c r="BF4804" s="6" t="e">
        <f t="shared" si="225"/>
        <v>#NUM!</v>
      </c>
      <c r="BG4804" t="e">
        <f t="shared" si="226"/>
        <v>#NUM!</v>
      </c>
      <c r="BH4804" t="e">
        <f t="shared" si="227"/>
        <v>#NUM!</v>
      </c>
      <c r="BI4804" t="e">
        <f>VLOOKUP(H4804,Sheet2!$A$1:$B$270,2,FALSE)</f>
        <v>#N/A</v>
      </c>
    </row>
    <row r="4805" spans="15:61">
      <c r="O4805" s="57"/>
      <c r="P4805" s="57"/>
      <c r="AP4805" s="57"/>
      <c r="BA4805" s="57"/>
      <c r="BF4805" s="6" t="e">
        <f t="shared" si="225"/>
        <v>#NUM!</v>
      </c>
      <c r="BG4805" t="e">
        <f t="shared" si="226"/>
        <v>#NUM!</v>
      </c>
      <c r="BH4805" t="e">
        <f t="shared" si="227"/>
        <v>#NUM!</v>
      </c>
      <c r="BI4805" t="e">
        <f>VLOOKUP(H4805,Sheet2!$A$1:$B$270,2,FALSE)</f>
        <v>#N/A</v>
      </c>
    </row>
    <row r="4806" spans="15:61">
      <c r="O4806" s="57"/>
      <c r="P4806" s="57"/>
      <c r="AO4806" s="57"/>
      <c r="AP4806" s="57"/>
      <c r="BA4806" s="57"/>
      <c r="BF4806" s="6" t="e">
        <f t="shared" si="225"/>
        <v>#NUM!</v>
      </c>
      <c r="BG4806" t="e">
        <f t="shared" si="226"/>
        <v>#NUM!</v>
      </c>
      <c r="BH4806" t="e">
        <f t="shared" si="227"/>
        <v>#NUM!</v>
      </c>
      <c r="BI4806" t="e">
        <f>VLOOKUP(H4806,Sheet2!$A$1:$B$270,2,FALSE)</f>
        <v>#N/A</v>
      </c>
    </row>
    <row r="4807" spans="15:61">
      <c r="O4807" s="57"/>
      <c r="P4807" s="57"/>
      <c r="AM4807" s="58"/>
      <c r="BA4807" s="57"/>
      <c r="BB4807" s="58"/>
      <c r="BF4807" s="6" t="e">
        <f t="shared" si="225"/>
        <v>#NUM!</v>
      </c>
      <c r="BG4807" t="e">
        <f t="shared" si="226"/>
        <v>#NUM!</v>
      </c>
      <c r="BH4807" t="e">
        <f t="shared" si="227"/>
        <v>#NUM!</v>
      </c>
      <c r="BI4807" t="e">
        <f>VLOOKUP(H4807,Sheet2!$A$1:$B$270,2,FALSE)</f>
        <v>#N/A</v>
      </c>
    </row>
    <row r="4808" spans="15:61">
      <c r="O4808" s="57"/>
      <c r="P4808" s="57"/>
      <c r="AO4808" s="57"/>
      <c r="AP4808" s="57"/>
      <c r="BA4808" s="57"/>
      <c r="BF4808" s="6" t="e">
        <f t="shared" si="225"/>
        <v>#NUM!</v>
      </c>
      <c r="BG4808" t="e">
        <f t="shared" si="226"/>
        <v>#NUM!</v>
      </c>
      <c r="BH4808" t="e">
        <f t="shared" si="227"/>
        <v>#NUM!</v>
      </c>
      <c r="BI4808" t="e">
        <f>VLOOKUP(H4808,Sheet2!$A$1:$B$270,2,FALSE)</f>
        <v>#N/A</v>
      </c>
    </row>
    <row r="4809" spans="15:61">
      <c r="O4809" s="57"/>
      <c r="P4809" s="57"/>
      <c r="AO4809" s="57"/>
      <c r="BA4809" s="57"/>
      <c r="BF4809" s="6" t="e">
        <f t="shared" si="225"/>
        <v>#NUM!</v>
      </c>
      <c r="BG4809" t="e">
        <f t="shared" si="226"/>
        <v>#NUM!</v>
      </c>
      <c r="BH4809" t="e">
        <f t="shared" si="227"/>
        <v>#NUM!</v>
      </c>
      <c r="BI4809" t="e">
        <f>VLOOKUP(H4809,Sheet2!$A$1:$B$270,2,FALSE)</f>
        <v>#N/A</v>
      </c>
    </row>
    <row r="4810" spans="15:61">
      <c r="O4810" s="57"/>
      <c r="P4810" s="57"/>
      <c r="AP4810" s="57"/>
      <c r="BA4810" s="57"/>
      <c r="BF4810" s="6" t="e">
        <f t="shared" si="225"/>
        <v>#NUM!</v>
      </c>
      <c r="BG4810" t="e">
        <f t="shared" si="226"/>
        <v>#NUM!</v>
      </c>
      <c r="BH4810" t="e">
        <f t="shared" si="227"/>
        <v>#NUM!</v>
      </c>
      <c r="BI4810" t="e">
        <f>VLOOKUP(H4810,Sheet2!$A$1:$B$270,2,FALSE)</f>
        <v>#N/A</v>
      </c>
    </row>
    <row r="4811" spans="15:61">
      <c r="O4811" s="57"/>
      <c r="P4811" s="57"/>
      <c r="AO4811" s="57"/>
      <c r="AP4811" s="57"/>
      <c r="BA4811" s="57"/>
      <c r="BF4811" s="6" t="e">
        <f t="shared" si="225"/>
        <v>#NUM!</v>
      </c>
      <c r="BG4811" t="e">
        <f t="shared" si="226"/>
        <v>#NUM!</v>
      </c>
      <c r="BH4811" t="e">
        <f t="shared" si="227"/>
        <v>#NUM!</v>
      </c>
      <c r="BI4811" t="e">
        <f>VLOOKUP(H4811,Sheet2!$A$1:$B$270,2,FALSE)</f>
        <v>#N/A</v>
      </c>
    </row>
    <row r="4812" spans="15:61">
      <c r="O4812" s="57"/>
      <c r="P4812" s="57"/>
      <c r="AP4812" s="57"/>
      <c r="BA4812" s="57"/>
      <c r="BF4812" s="6" t="e">
        <f t="shared" si="225"/>
        <v>#NUM!</v>
      </c>
      <c r="BG4812" t="e">
        <f t="shared" si="226"/>
        <v>#NUM!</v>
      </c>
      <c r="BH4812" t="e">
        <f t="shared" si="227"/>
        <v>#NUM!</v>
      </c>
      <c r="BI4812" t="e">
        <f>VLOOKUP(H4812,Sheet2!$A$1:$B$270,2,FALSE)</f>
        <v>#N/A</v>
      </c>
    </row>
    <row r="4813" spans="15:61">
      <c r="O4813" s="57"/>
      <c r="P4813" s="57"/>
      <c r="AP4813" s="57"/>
      <c r="BA4813" s="57"/>
      <c r="BF4813" s="6" t="e">
        <f t="shared" si="225"/>
        <v>#NUM!</v>
      </c>
      <c r="BG4813" t="e">
        <f t="shared" si="226"/>
        <v>#NUM!</v>
      </c>
      <c r="BH4813" t="e">
        <f t="shared" si="227"/>
        <v>#NUM!</v>
      </c>
      <c r="BI4813" t="e">
        <f>VLOOKUP(H4813,Sheet2!$A$1:$B$270,2,FALSE)</f>
        <v>#N/A</v>
      </c>
    </row>
    <row r="4814" spans="15:61">
      <c r="O4814" s="57"/>
      <c r="P4814" s="57"/>
      <c r="AP4814" s="57"/>
      <c r="BA4814" s="57"/>
      <c r="BF4814" s="6" t="e">
        <f t="shared" si="225"/>
        <v>#NUM!</v>
      </c>
      <c r="BG4814" t="e">
        <f t="shared" si="226"/>
        <v>#NUM!</v>
      </c>
      <c r="BH4814" t="e">
        <f t="shared" si="227"/>
        <v>#NUM!</v>
      </c>
      <c r="BI4814" t="e">
        <f>VLOOKUP(H4814,Sheet2!$A$1:$B$270,2,FALSE)</f>
        <v>#N/A</v>
      </c>
    </row>
    <row r="4815" spans="15:61">
      <c r="O4815" s="57"/>
      <c r="P4815" s="57"/>
      <c r="AP4815" s="57"/>
      <c r="BA4815" s="57"/>
      <c r="BF4815" s="6" t="e">
        <f t="shared" si="225"/>
        <v>#NUM!</v>
      </c>
      <c r="BG4815" t="e">
        <f t="shared" si="226"/>
        <v>#NUM!</v>
      </c>
      <c r="BH4815" t="e">
        <f t="shared" si="227"/>
        <v>#NUM!</v>
      </c>
      <c r="BI4815" t="e">
        <f>VLOOKUP(H4815,Sheet2!$A$1:$B$270,2,FALSE)</f>
        <v>#N/A</v>
      </c>
    </row>
    <row r="4816" spans="15:61">
      <c r="O4816" s="57"/>
      <c r="P4816" s="57"/>
      <c r="AM4816" s="58"/>
      <c r="BA4816" s="57"/>
      <c r="BB4816" s="58"/>
      <c r="BF4816" s="6" t="e">
        <f t="shared" si="225"/>
        <v>#NUM!</v>
      </c>
      <c r="BG4816" t="e">
        <f t="shared" si="226"/>
        <v>#NUM!</v>
      </c>
      <c r="BH4816" t="e">
        <f t="shared" si="227"/>
        <v>#NUM!</v>
      </c>
      <c r="BI4816" t="e">
        <f>VLOOKUP(H4816,Sheet2!$A$1:$B$270,2,FALSE)</f>
        <v>#N/A</v>
      </c>
    </row>
    <row r="4817" spans="15:61">
      <c r="O4817" s="57"/>
      <c r="P4817" s="57"/>
      <c r="AP4817" s="57"/>
      <c r="BA4817" s="57"/>
      <c r="BF4817" s="6" t="e">
        <f t="shared" si="225"/>
        <v>#NUM!</v>
      </c>
      <c r="BG4817" t="e">
        <f t="shared" si="226"/>
        <v>#NUM!</v>
      </c>
      <c r="BH4817" t="e">
        <f t="shared" si="227"/>
        <v>#NUM!</v>
      </c>
      <c r="BI4817" t="e">
        <f>VLOOKUP(H4817,Sheet2!$A$1:$B$270,2,FALSE)</f>
        <v>#N/A</v>
      </c>
    </row>
    <row r="4818" spans="15:61">
      <c r="O4818" s="57"/>
      <c r="P4818" s="57"/>
      <c r="BA4818" s="57"/>
      <c r="BF4818" s="6" t="e">
        <f t="shared" si="225"/>
        <v>#NUM!</v>
      </c>
      <c r="BG4818" t="e">
        <f t="shared" si="226"/>
        <v>#NUM!</v>
      </c>
      <c r="BH4818" t="e">
        <f t="shared" si="227"/>
        <v>#NUM!</v>
      </c>
      <c r="BI4818" t="e">
        <f>VLOOKUP(H4818,Sheet2!$A$1:$B$270,2,FALSE)</f>
        <v>#N/A</v>
      </c>
    </row>
    <row r="4819" spans="15:61">
      <c r="O4819" s="57"/>
      <c r="P4819" s="57"/>
      <c r="AO4819" s="57"/>
      <c r="AP4819" s="57"/>
      <c r="BA4819" s="57"/>
      <c r="BF4819" s="6" t="e">
        <f t="shared" si="225"/>
        <v>#NUM!</v>
      </c>
      <c r="BG4819" t="e">
        <f t="shared" si="226"/>
        <v>#NUM!</v>
      </c>
      <c r="BH4819" t="e">
        <f t="shared" si="227"/>
        <v>#NUM!</v>
      </c>
      <c r="BI4819" t="e">
        <f>VLOOKUP(H4819,Sheet2!$A$1:$B$270,2,FALSE)</f>
        <v>#N/A</v>
      </c>
    </row>
    <row r="4820" spans="15:61">
      <c r="O4820" s="57"/>
      <c r="P4820" s="57"/>
      <c r="AM4820" s="58"/>
      <c r="BA4820" s="57"/>
      <c r="BB4820" s="58"/>
      <c r="BF4820" s="6" t="e">
        <f t="shared" si="225"/>
        <v>#NUM!</v>
      </c>
      <c r="BG4820" t="e">
        <f t="shared" si="226"/>
        <v>#NUM!</v>
      </c>
      <c r="BH4820" t="e">
        <f t="shared" si="227"/>
        <v>#NUM!</v>
      </c>
      <c r="BI4820" t="e">
        <f>VLOOKUP(H4820,Sheet2!$A$1:$B$270,2,FALSE)</f>
        <v>#N/A</v>
      </c>
    </row>
    <row r="4821" spans="15:61">
      <c r="O4821" s="57"/>
      <c r="P4821" s="57"/>
      <c r="AM4821" s="58"/>
      <c r="AO4821" s="57"/>
      <c r="BA4821" s="57"/>
      <c r="BB4821" s="58"/>
      <c r="BF4821" s="6" t="e">
        <f t="shared" si="225"/>
        <v>#NUM!</v>
      </c>
      <c r="BG4821" t="e">
        <f t="shared" si="226"/>
        <v>#NUM!</v>
      </c>
      <c r="BH4821" t="e">
        <f t="shared" si="227"/>
        <v>#NUM!</v>
      </c>
      <c r="BI4821" t="e">
        <f>VLOOKUP(H4821,Sheet2!$A$1:$B$270,2,FALSE)</f>
        <v>#N/A</v>
      </c>
    </row>
    <row r="4822" spans="15:61">
      <c r="O4822" s="57"/>
      <c r="P4822" s="57"/>
      <c r="AO4822" s="57"/>
      <c r="AP4822" s="57"/>
      <c r="BA4822" s="57"/>
      <c r="BF4822" s="6" t="e">
        <f t="shared" si="225"/>
        <v>#NUM!</v>
      </c>
      <c r="BG4822" t="e">
        <f t="shared" si="226"/>
        <v>#NUM!</v>
      </c>
      <c r="BH4822" t="e">
        <f t="shared" si="227"/>
        <v>#NUM!</v>
      </c>
      <c r="BI4822" t="e">
        <f>VLOOKUP(H4822,Sheet2!$A$1:$B$270,2,FALSE)</f>
        <v>#N/A</v>
      </c>
    </row>
    <row r="4823" spans="15:61">
      <c r="O4823" s="57"/>
      <c r="P4823" s="57"/>
      <c r="AO4823" s="57"/>
      <c r="AP4823" s="57"/>
      <c r="BA4823" s="57"/>
      <c r="BF4823" s="6" t="e">
        <f t="shared" si="225"/>
        <v>#NUM!</v>
      </c>
      <c r="BG4823" t="e">
        <f t="shared" si="226"/>
        <v>#NUM!</v>
      </c>
      <c r="BH4823" t="e">
        <f t="shared" si="227"/>
        <v>#NUM!</v>
      </c>
      <c r="BI4823" t="e">
        <f>VLOOKUP(H4823,Sheet2!$A$1:$B$270,2,FALSE)</f>
        <v>#N/A</v>
      </c>
    </row>
    <row r="4824" spans="15:61">
      <c r="O4824" s="57"/>
      <c r="P4824" s="57"/>
      <c r="AO4824" s="57"/>
      <c r="AP4824" s="57"/>
      <c r="BA4824" s="57"/>
      <c r="BF4824" s="6" t="e">
        <f t="shared" si="225"/>
        <v>#NUM!</v>
      </c>
      <c r="BG4824" t="e">
        <f t="shared" si="226"/>
        <v>#NUM!</v>
      </c>
      <c r="BH4824" t="e">
        <f t="shared" si="227"/>
        <v>#NUM!</v>
      </c>
      <c r="BI4824" t="e">
        <f>VLOOKUP(H4824,Sheet2!$A$1:$B$270,2,FALSE)</f>
        <v>#N/A</v>
      </c>
    </row>
    <row r="4825" spans="15:61">
      <c r="O4825" s="57"/>
      <c r="P4825" s="57"/>
      <c r="AO4825" s="57"/>
      <c r="BA4825" s="57"/>
      <c r="BF4825" s="6" t="e">
        <f t="shared" si="225"/>
        <v>#NUM!</v>
      </c>
      <c r="BG4825" t="e">
        <f t="shared" si="226"/>
        <v>#NUM!</v>
      </c>
      <c r="BH4825" t="e">
        <f t="shared" si="227"/>
        <v>#NUM!</v>
      </c>
      <c r="BI4825" t="e">
        <f>VLOOKUP(H4825,Sheet2!$A$1:$B$270,2,FALSE)</f>
        <v>#N/A</v>
      </c>
    </row>
    <row r="4826" spans="15:61">
      <c r="O4826" s="57"/>
      <c r="P4826" s="57"/>
      <c r="AP4826" s="57"/>
      <c r="BA4826" s="57"/>
      <c r="BF4826" s="6" t="e">
        <f t="shared" si="225"/>
        <v>#NUM!</v>
      </c>
      <c r="BG4826" t="e">
        <f t="shared" si="226"/>
        <v>#NUM!</v>
      </c>
      <c r="BH4826" t="e">
        <f t="shared" si="227"/>
        <v>#NUM!</v>
      </c>
      <c r="BI4826" t="e">
        <f>VLOOKUP(H4826,Sheet2!$A$1:$B$270,2,FALSE)</f>
        <v>#N/A</v>
      </c>
    </row>
    <row r="4827" spans="15:61">
      <c r="O4827" s="57"/>
      <c r="P4827" s="57"/>
      <c r="BA4827" s="57"/>
      <c r="BF4827" s="6" t="e">
        <f t="shared" si="225"/>
        <v>#NUM!</v>
      </c>
      <c r="BG4827" t="e">
        <f t="shared" si="226"/>
        <v>#NUM!</v>
      </c>
      <c r="BH4827" t="e">
        <f t="shared" si="227"/>
        <v>#NUM!</v>
      </c>
      <c r="BI4827" t="e">
        <f>VLOOKUP(H4827,Sheet2!$A$1:$B$270,2,FALSE)</f>
        <v>#N/A</v>
      </c>
    </row>
    <row r="4828" spans="15:61">
      <c r="O4828" s="57"/>
      <c r="P4828" s="57"/>
      <c r="AM4828" s="58"/>
      <c r="AO4828" s="57"/>
      <c r="BA4828" s="57"/>
      <c r="BB4828" s="58"/>
      <c r="BF4828" s="6" t="e">
        <f t="shared" si="225"/>
        <v>#NUM!</v>
      </c>
      <c r="BG4828" t="e">
        <f t="shared" si="226"/>
        <v>#NUM!</v>
      </c>
      <c r="BH4828" t="e">
        <f t="shared" si="227"/>
        <v>#NUM!</v>
      </c>
      <c r="BI4828" t="e">
        <f>VLOOKUP(H4828,Sheet2!$A$1:$B$270,2,FALSE)</f>
        <v>#N/A</v>
      </c>
    </row>
    <row r="4829" spans="15:61">
      <c r="O4829" s="57"/>
      <c r="P4829" s="57"/>
      <c r="AO4829" s="57"/>
      <c r="BA4829" s="57"/>
      <c r="BF4829" s="6" t="e">
        <f t="shared" ref="BF4829:BF4892" si="228">DATE(BC4829,BD4829,BE4829)</f>
        <v>#NUM!</v>
      </c>
      <c r="BG4829" t="e">
        <f t="shared" ref="BG4829:BG4892" si="229">BF4829-BA4829</f>
        <v>#NUM!</v>
      </c>
      <c r="BH4829" t="e">
        <f t="shared" ref="BH4829:BH4892" si="230">IF(BG4829=1,"COMPLY",IF(BG4829&lt;1,"COMPLY","NOT COMPLY"))</f>
        <v>#NUM!</v>
      </c>
      <c r="BI4829" t="e">
        <f>VLOOKUP(H4829,Sheet2!$A$1:$B$270,2,FALSE)</f>
        <v>#N/A</v>
      </c>
    </row>
    <row r="4830" spans="15:61">
      <c r="O4830" s="57"/>
      <c r="P4830" s="57"/>
      <c r="AP4830" s="57"/>
      <c r="BA4830" s="57"/>
      <c r="BF4830" s="6" t="e">
        <f t="shared" si="228"/>
        <v>#NUM!</v>
      </c>
      <c r="BG4830" t="e">
        <f t="shared" si="229"/>
        <v>#NUM!</v>
      </c>
      <c r="BH4830" t="e">
        <f t="shared" si="230"/>
        <v>#NUM!</v>
      </c>
      <c r="BI4830" t="e">
        <f>VLOOKUP(H4830,Sheet2!$A$1:$B$270,2,FALSE)</f>
        <v>#N/A</v>
      </c>
    </row>
    <row r="4831" spans="15:61">
      <c r="O4831" s="57"/>
      <c r="P4831" s="57"/>
      <c r="AO4831" s="57"/>
      <c r="AP4831" s="57"/>
      <c r="BA4831" s="57"/>
      <c r="BF4831" s="6" t="e">
        <f t="shared" si="228"/>
        <v>#NUM!</v>
      </c>
      <c r="BG4831" t="e">
        <f t="shared" si="229"/>
        <v>#NUM!</v>
      </c>
      <c r="BH4831" t="e">
        <f t="shared" si="230"/>
        <v>#NUM!</v>
      </c>
      <c r="BI4831" t="e">
        <f>VLOOKUP(H4831,Sheet2!$A$1:$B$270,2,FALSE)</f>
        <v>#N/A</v>
      </c>
    </row>
    <row r="4832" spans="15:61">
      <c r="O4832" s="57"/>
      <c r="P4832" s="57"/>
      <c r="AO4832" s="57"/>
      <c r="AP4832" s="57"/>
      <c r="BA4832" s="57"/>
      <c r="BF4832" s="6" t="e">
        <f t="shared" si="228"/>
        <v>#NUM!</v>
      </c>
      <c r="BG4832" t="e">
        <f t="shared" si="229"/>
        <v>#NUM!</v>
      </c>
      <c r="BH4832" t="e">
        <f t="shared" si="230"/>
        <v>#NUM!</v>
      </c>
      <c r="BI4832" t="e">
        <f>VLOOKUP(H4832,Sheet2!$A$1:$B$270,2,FALSE)</f>
        <v>#N/A</v>
      </c>
    </row>
    <row r="4833" spans="15:61">
      <c r="O4833" s="57"/>
      <c r="P4833" s="57"/>
      <c r="AP4833" s="57"/>
      <c r="BA4833" s="57"/>
      <c r="BF4833" s="6" t="e">
        <f t="shared" si="228"/>
        <v>#NUM!</v>
      </c>
      <c r="BG4833" t="e">
        <f t="shared" si="229"/>
        <v>#NUM!</v>
      </c>
      <c r="BH4833" t="e">
        <f t="shared" si="230"/>
        <v>#NUM!</v>
      </c>
      <c r="BI4833" t="e">
        <f>VLOOKUP(H4833,Sheet2!$A$1:$B$270,2,FALSE)</f>
        <v>#N/A</v>
      </c>
    </row>
    <row r="4834" spans="15:61">
      <c r="O4834" s="57"/>
      <c r="P4834" s="57"/>
      <c r="AO4834" s="57"/>
      <c r="AP4834" s="57"/>
      <c r="BA4834" s="57"/>
      <c r="BF4834" s="6" t="e">
        <f t="shared" si="228"/>
        <v>#NUM!</v>
      </c>
      <c r="BG4834" t="e">
        <f t="shared" si="229"/>
        <v>#NUM!</v>
      </c>
      <c r="BH4834" t="e">
        <f t="shared" si="230"/>
        <v>#NUM!</v>
      </c>
      <c r="BI4834" t="e">
        <f>VLOOKUP(H4834,Sheet2!$A$1:$B$270,2,FALSE)</f>
        <v>#N/A</v>
      </c>
    </row>
    <row r="4835" spans="15:61">
      <c r="O4835" s="57"/>
      <c r="P4835" s="57"/>
      <c r="AO4835" s="57"/>
      <c r="AP4835" s="57"/>
      <c r="BA4835" s="57"/>
      <c r="BF4835" s="6" t="e">
        <f t="shared" si="228"/>
        <v>#NUM!</v>
      </c>
      <c r="BG4835" t="e">
        <f t="shared" si="229"/>
        <v>#NUM!</v>
      </c>
      <c r="BH4835" t="e">
        <f t="shared" si="230"/>
        <v>#NUM!</v>
      </c>
      <c r="BI4835" t="e">
        <f>VLOOKUP(H4835,Sheet2!$A$1:$B$270,2,FALSE)</f>
        <v>#N/A</v>
      </c>
    </row>
    <row r="4836" spans="15:61">
      <c r="O4836" s="57"/>
      <c r="P4836" s="57"/>
      <c r="AO4836" s="57"/>
      <c r="AP4836" s="57"/>
      <c r="BA4836" s="57"/>
      <c r="BF4836" s="6" t="e">
        <f t="shared" si="228"/>
        <v>#NUM!</v>
      </c>
      <c r="BG4836" t="e">
        <f t="shared" si="229"/>
        <v>#NUM!</v>
      </c>
      <c r="BH4836" t="e">
        <f t="shared" si="230"/>
        <v>#NUM!</v>
      </c>
      <c r="BI4836" t="e">
        <f>VLOOKUP(H4836,Sheet2!$A$1:$B$270,2,FALSE)</f>
        <v>#N/A</v>
      </c>
    </row>
    <row r="4837" spans="15:61">
      <c r="O4837" s="57"/>
      <c r="P4837" s="57"/>
      <c r="AP4837" s="57"/>
      <c r="BA4837" s="57"/>
      <c r="BF4837" s="6" t="e">
        <f t="shared" si="228"/>
        <v>#NUM!</v>
      </c>
      <c r="BG4837" t="e">
        <f t="shared" si="229"/>
        <v>#NUM!</v>
      </c>
      <c r="BH4837" t="e">
        <f t="shared" si="230"/>
        <v>#NUM!</v>
      </c>
      <c r="BI4837" t="e">
        <f>VLOOKUP(H4837,Sheet2!$A$1:$B$270,2,FALSE)</f>
        <v>#N/A</v>
      </c>
    </row>
    <row r="4838" spans="15:61">
      <c r="O4838" s="57"/>
      <c r="P4838" s="57"/>
      <c r="BA4838" s="57"/>
      <c r="BF4838" s="6" t="e">
        <f t="shared" si="228"/>
        <v>#NUM!</v>
      </c>
      <c r="BG4838" t="e">
        <f t="shared" si="229"/>
        <v>#NUM!</v>
      </c>
      <c r="BH4838" t="e">
        <f t="shared" si="230"/>
        <v>#NUM!</v>
      </c>
      <c r="BI4838" t="e">
        <f>VLOOKUP(H4838,Sheet2!$A$1:$B$270,2,FALSE)</f>
        <v>#N/A</v>
      </c>
    </row>
    <row r="4839" spans="15:61">
      <c r="O4839" s="57"/>
      <c r="P4839" s="57"/>
      <c r="AM4839" s="58"/>
      <c r="BA4839" s="57"/>
      <c r="BB4839" s="58"/>
      <c r="BF4839" s="6" t="e">
        <f t="shared" si="228"/>
        <v>#NUM!</v>
      </c>
      <c r="BG4839" t="e">
        <f t="shared" si="229"/>
        <v>#NUM!</v>
      </c>
      <c r="BH4839" t="e">
        <f t="shared" si="230"/>
        <v>#NUM!</v>
      </c>
      <c r="BI4839" t="e">
        <f>VLOOKUP(H4839,Sheet2!$A$1:$B$270,2,FALSE)</f>
        <v>#N/A</v>
      </c>
    </row>
    <row r="4840" spans="15:61">
      <c r="O4840" s="57"/>
      <c r="P4840" s="57"/>
      <c r="BA4840" s="57"/>
      <c r="BF4840" s="6" t="e">
        <f t="shared" si="228"/>
        <v>#NUM!</v>
      </c>
      <c r="BG4840" t="e">
        <f t="shared" si="229"/>
        <v>#NUM!</v>
      </c>
      <c r="BH4840" t="e">
        <f t="shared" si="230"/>
        <v>#NUM!</v>
      </c>
      <c r="BI4840" t="e">
        <f>VLOOKUP(H4840,Sheet2!$A$1:$B$270,2,FALSE)</f>
        <v>#N/A</v>
      </c>
    </row>
    <row r="4841" spans="15:61">
      <c r="O4841" s="57"/>
      <c r="P4841" s="57"/>
      <c r="AO4841" s="57"/>
      <c r="AP4841" s="57"/>
      <c r="BA4841" s="57"/>
      <c r="BF4841" s="6" t="e">
        <f t="shared" si="228"/>
        <v>#NUM!</v>
      </c>
      <c r="BG4841" t="e">
        <f t="shared" si="229"/>
        <v>#NUM!</v>
      </c>
      <c r="BH4841" t="e">
        <f t="shared" si="230"/>
        <v>#NUM!</v>
      </c>
      <c r="BI4841" t="e">
        <f>VLOOKUP(H4841,Sheet2!$A$1:$B$270,2,FALSE)</f>
        <v>#N/A</v>
      </c>
    </row>
    <row r="4842" spans="15:61">
      <c r="O4842" s="57"/>
      <c r="P4842" s="57"/>
      <c r="AO4842" s="57"/>
      <c r="AP4842" s="57"/>
      <c r="BA4842" s="57"/>
      <c r="BF4842" s="6" t="e">
        <f t="shared" si="228"/>
        <v>#NUM!</v>
      </c>
      <c r="BG4842" t="e">
        <f t="shared" si="229"/>
        <v>#NUM!</v>
      </c>
      <c r="BH4842" t="e">
        <f t="shared" si="230"/>
        <v>#NUM!</v>
      </c>
      <c r="BI4842" t="e">
        <f>VLOOKUP(H4842,Sheet2!$A$1:$B$270,2,FALSE)</f>
        <v>#N/A</v>
      </c>
    </row>
    <row r="4843" spans="15:61">
      <c r="O4843" s="57"/>
      <c r="P4843" s="57"/>
      <c r="AP4843" s="57"/>
      <c r="BA4843" s="57"/>
      <c r="BF4843" s="6" t="e">
        <f t="shared" si="228"/>
        <v>#NUM!</v>
      </c>
      <c r="BG4843" t="e">
        <f t="shared" si="229"/>
        <v>#NUM!</v>
      </c>
      <c r="BH4843" t="e">
        <f t="shared" si="230"/>
        <v>#NUM!</v>
      </c>
      <c r="BI4843" t="e">
        <f>VLOOKUP(H4843,Sheet2!$A$1:$B$270,2,FALSE)</f>
        <v>#N/A</v>
      </c>
    </row>
    <row r="4844" spans="15:61">
      <c r="O4844" s="57"/>
      <c r="P4844" s="57"/>
      <c r="AP4844" s="57"/>
      <c r="BA4844" s="57"/>
      <c r="BF4844" s="6" t="e">
        <f t="shared" si="228"/>
        <v>#NUM!</v>
      </c>
      <c r="BG4844" t="e">
        <f t="shared" si="229"/>
        <v>#NUM!</v>
      </c>
      <c r="BH4844" t="e">
        <f t="shared" si="230"/>
        <v>#NUM!</v>
      </c>
      <c r="BI4844" t="e">
        <f>VLOOKUP(H4844,Sheet2!$A$1:$B$270,2,FALSE)</f>
        <v>#N/A</v>
      </c>
    </row>
    <row r="4845" spans="15:61">
      <c r="O4845" s="57"/>
      <c r="P4845" s="57"/>
      <c r="AO4845" s="57"/>
      <c r="AP4845" s="57"/>
      <c r="BA4845" s="57"/>
      <c r="BF4845" s="6" t="e">
        <f t="shared" si="228"/>
        <v>#NUM!</v>
      </c>
      <c r="BG4845" t="e">
        <f t="shared" si="229"/>
        <v>#NUM!</v>
      </c>
      <c r="BH4845" t="e">
        <f t="shared" si="230"/>
        <v>#NUM!</v>
      </c>
      <c r="BI4845" t="e">
        <f>VLOOKUP(H4845,Sheet2!$A$1:$B$270,2,FALSE)</f>
        <v>#N/A</v>
      </c>
    </row>
    <row r="4846" spans="15:61">
      <c r="O4846" s="57"/>
      <c r="P4846" s="57"/>
      <c r="AM4846" s="58"/>
      <c r="AO4846" s="57"/>
      <c r="BA4846" s="57"/>
      <c r="BB4846" s="58"/>
      <c r="BF4846" s="6" t="e">
        <f t="shared" si="228"/>
        <v>#NUM!</v>
      </c>
      <c r="BG4846" t="e">
        <f t="shared" si="229"/>
        <v>#NUM!</v>
      </c>
      <c r="BH4846" t="e">
        <f t="shared" si="230"/>
        <v>#NUM!</v>
      </c>
      <c r="BI4846" t="e">
        <f>VLOOKUP(H4846,Sheet2!$A$1:$B$270,2,FALSE)</f>
        <v>#N/A</v>
      </c>
    </row>
    <row r="4847" spans="15:61">
      <c r="O4847" s="57"/>
      <c r="P4847" s="57"/>
      <c r="AP4847" s="57"/>
      <c r="BA4847" s="57"/>
      <c r="BF4847" s="6" t="e">
        <f t="shared" si="228"/>
        <v>#NUM!</v>
      </c>
      <c r="BG4847" t="e">
        <f t="shared" si="229"/>
        <v>#NUM!</v>
      </c>
      <c r="BH4847" t="e">
        <f t="shared" si="230"/>
        <v>#NUM!</v>
      </c>
      <c r="BI4847" t="e">
        <f>VLOOKUP(H4847,Sheet2!$A$1:$B$270,2,FALSE)</f>
        <v>#N/A</v>
      </c>
    </row>
    <row r="4848" spans="15:61">
      <c r="O4848" s="57"/>
      <c r="P4848" s="57"/>
      <c r="AO4848" s="57"/>
      <c r="AP4848" s="57"/>
      <c r="BA4848" s="57"/>
      <c r="BF4848" s="6" t="e">
        <f t="shared" si="228"/>
        <v>#NUM!</v>
      </c>
      <c r="BG4848" t="e">
        <f t="shared" si="229"/>
        <v>#NUM!</v>
      </c>
      <c r="BH4848" t="e">
        <f t="shared" si="230"/>
        <v>#NUM!</v>
      </c>
      <c r="BI4848" t="e">
        <f>VLOOKUP(H4848,Sheet2!$A$1:$B$270,2,FALSE)</f>
        <v>#N/A</v>
      </c>
    </row>
    <row r="4849" spans="15:61">
      <c r="O4849" s="57"/>
      <c r="P4849" s="57"/>
      <c r="AO4849" s="57"/>
      <c r="BA4849" s="57"/>
      <c r="BF4849" s="6" t="e">
        <f t="shared" si="228"/>
        <v>#NUM!</v>
      </c>
      <c r="BG4849" t="e">
        <f t="shared" si="229"/>
        <v>#NUM!</v>
      </c>
      <c r="BH4849" t="e">
        <f t="shared" si="230"/>
        <v>#NUM!</v>
      </c>
      <c r="BI4849" t="e">
        <f>VLOOKUP(H4849,Sheet2!$A$1:$B$270,2,FALSE)</f>
        <v>#N/A</v>
      </c>
    </row>
    <row r="4850" spans="15:61">
      <c r="O4850" s="57"/>
      <c r="P4850" s="57"/>
      <c r="AO4850" s="57"/>
      <c r="AP4850" s="57"/>
      <c r="BA4850" s="57"/>
      <c r="BF4850" s="6" t="e">
        <f t="shared" si="228"/>
        <v>#NUM!</v>
      </c>
      <c r="BG4850" t="e">
        <f t="shared" si="229"/>
        <v>#NUM!</v>
      </c>
      <c r="BH4850" t="e">
        <f t="shared" si="230"/>
        <v>#NUM!</v>
      </c>
      <c r="BI4850" t="e">
        <f>VLOOKUP(H4850,Sheet2!$A$1:$B$270,2,FALSE)</f>
        <v>#N/A</v>
      </c>
    </row>
    <row r="4851" spans="15:61">
      <c r="O4851" s="57"/>
      <c r="P4851" s="57"/>
      <c r="AM4851" s="58"/>
      <c r="AO4851" s="57"/>
      <c r="BA4851" s="57"/>
      <c r="BB4851" s="58"/>
      <c r="BF4851" s="6" t="e">
        <f t="shared" si="228"/>
        <v>#NUM!</v>
      </c>
      <c r="BG4851" t="e">
        <f t="shared" si="229"/>
        <v>#NUM!</v>
      </c>
      <c r="BH4851" t="e">
        <f t="shared" si="230"/>
        <v>#NUM!</v>
      </c>
      <c r="BI4851" t="e">
        <f>VLOOKUP(H4851,Sheet2!$A$1:$B$270,2,FALSE)</f>
        <v>#N/A</v>
      </c>
    </row>
    <row r="4852" spans="15:61">
      <c r="O4852" s="57"/>
      <c r="P4852" s="57"/>
      <c r="AO4852" s="57"/>
      <c r="AP4852" s="57"/>
      <c r="BA4852" s="57"/>
      <c r="BF4852" s="6" t="e">
        <f t="shared" si="228"/>
        <v>#NUM!</v>
      </c>
      <c r="BG4852" t="e">
        <f t="shared" si="229"/>
        <v>#NUM!</v>
      </c>
      <c r="BH4852" t="e">
        <f t="shared" si="230"/>
        <v>#NUM!</v>
      </c>
      <c r="BI4852" t="e">
        <f>VLOOKUP(H4852,Sheet2!$A$1:$B$270,2,FALSE)</f>
        <v>#N/A</v>
      </c>
    </row>
    <row r="4853" spans="15:61">
      <c r="O4853" s="57"/>
      <c r="P4853" s="57"/>
      <c r="AO4853" s="57"/>
      <c r="AP4853" s="57"/>
      <c r="BA4853" s="57"/>
      <c r="BF4853" s="6" t="e">
        <f t="shared" si="228"/>
        <v>#NUM!</v>
      </c>
      <c r="BG4853" t="e">
        <f t="shared" si="229"/>
        <v>#NUM!</v>
      </c>
      <c r="BH4853" t="e">
        <f t="shared" si="230"/>
        <v>#NUM!</v>
      </c>
      <c r="BI4853" t="e">
        <f>VLOOKUP(H4853,Sheet2!$A$1:$B$270,2,FALSE)</f>
        <v>#N/A</v>
      </c>
    </row>
    <row r="4854" spans="15:61">
      <c r="O4854" s="57"/>
      <c r="P4854" s="57"/>
      <c r="AP4854" s="57"/>
      <c r="BA4854" s="57"/>
      <c r="BF4854" s="6" t="e">
        <f t="shared" si="228"/>
        <v>#NUM!</v>
      </c>
      <c r="BG4854" t="e">
        <f t="shared" si="229"/>
        <v>#NUM!</v>
      </c>
      <c r="BH4854" t="e">
        <f t="shared" si="230"/>
        <v>#NUM!</v>
      </c>
      <c r="BI4854" t="e">
        <f>VLOOKUP(H4854,Sheet2!$A$1:$B$270,2,FALSE)</f>
        <v>#N/A</v>
      </c>
    </row>
    <row r="4855" spans="15:61">
      <c r="O4855" s="57"/>
      <c r="P4855" s="57"/>
      <c r="AP4855" s="57"/>
      <c r="BA4855" s="57"/>
      <c r="BF4855" s="6" t="e">
        <f t="shared" si="228"/>
        <v>#NUM!</v>
      </c>
      <c r="BG4855" t="e">
        <f t="shared" si="229"/>
        <v>#NUM!</v>
      </c>
      <c r="BH4855" t="e">
        <f t="shared" si="230"/>
        <v>#NUM!</v>
      </c>
      <c r="BI4855" t="e">
        <f>VLOOKUP(H4855,Sheet2!$A$1:$B$270,2,FALSE)</f>
        <v>#N/A</v>
      </c>
    </row>
    <row r="4856" spans="15:61">
      <c r="O4856" s="57"/>
      <c r="P4856" s="57"/>
      <c r="AP4856" s="57"/>
      <c r="BA4856" s="57"/>
      <c r="BF4856" s="6" t="e">
        <f t="shared" si="228"/>
        <v>#NUM!</v>
      </c>
      <c r="BG4856" t="e">
        <f t="shared" si="229"/>
        <v>#NUM!</v>
      </c>
      <c r="BH4856" t="e">
        <f t="shared" si="230"/>
        <v>#NUM!</v>
      </c>
      <c r="BI4856" t="e">
        <f>VLOOKUP(H4856,Sheet2!$A$1:$B$270,2,FALSE)</f>
        <v>#N/A</v>
      </c>
    </row>
    <row r="4857" spans="15:61">
      <c r="O4857" s="57"/>
      <c r="P4857" s="57"/>
      <c r="AO4857" s="57"/>
      <c r="AP4857" s="57"/>
      <c r="BA4857" s="57"/>
      <c r="BF4857" s="6" t="e">
        <f t="shared" si="228"/>
        <v>#NUM!</v>
      </c>
      <c r="BG4857" t="e">
        <f t="shared" si="229"/>
        <v>#NUM!</v>
      </c>
      <c r="BH4857" t="e">
        <f t="shared" si="230"/>
        <v>#NUM!</v>
      </c>
      <c r="BI4857" t="e">
        <f>VLOOKUP(H4857,Sheet2!$A$1:$B$270,2,FALSE)</f>
        <v>#N/A</v>
      </c>
    </row>
    <row r="4858" spans="15:61">
      <c r="O4858" s="57"/>
      <c r="P4858" s="57"/>
      <c r="AO4858" s="57"/>
      <c r="AP4858" s="57"/>
      <c r="BA4858" s="57"/>
      <c r="BF4858" s="6" t="e">
        <f t="shared" si="228"/>
        <v>#NUM!</v>
      </c>
      <c r="BG4858" t="e">
        <f t="shared" si="229"/>
        <v>#NUM!</v>
      </c>
      <c r="BH4858" t="e">
        <f t="shared" si="230"/>
        <v>#NUM!</v>
      </c>
      <c r="BI4858" t="e">
        <f>VLOOKUP(H4858,Sheet2!$A$1:$B$270,2,FALSE)</f>
        <v>#N/A</v>
      </c>
    </row>
    <row r="4859" spans="15:61">
      <c r="O4859" s="57"/>
      <c r="P4859" s="57"/>
      <c r="AO4859" s="57"/>
      <c r="AP4859" s="57"/>
      <c r="BA4859" s="57"/>
      <c r="BF4859" s="6" t="e">
        <f t="shared" si="228"/>
        <v>#NUM!</v>
      </c>
      <c r="BG4859" t="e">
        <f t="shared" si="229"/>
        <v>#NUM!</v>
      </c>
      <c r="BH4859" t="e">
        <f t="shared" si="230"/>
        <v>#NUM!</v>
      </c>
      <c r="BI4859" t="e">
        <f>VLOOKUP(H4859,Sheet2!$A$1:$B$270,2,FALSE)</f>
        <v>#N/A</v>
      </c>
    </row>
    <row r="4860" spans="15:61">
      <c r="O4860" s="57"/>
      <c r="P4860" s="57"/>
      <c r="AP4860" s="57"/>
      <c r="BA4860" s="57"/>
      <c r="BF4860" s="6" t="e">
        <f t="shared" si="228"/>
        <v>#NUM!</v>
      </c>
      <c r="BG4860" t="e">
        <f t="shared" si="229"/>
        <v>#NUM!</v>
      </c>
      <c r="BH4860" t="e">
        <f t="shared" si="230"/>
        <v>#NUM!</v>
      </c>
      <c r="BI4860" t="e">
        <f>VLOOKUP(H4860,Sheet2!$A$1:$B$270,2,FALSE)</f>
        <v>#N/A</v>
      </c>
    </row>
    <row r="4861" spans="15:61">
      <c r="O4861" s="57"/>
      <c r="P4861" s="57"/>
      <c r="AP4861" s="57"/>
      <c r="BA4861" s="57"/>
      <c r="BF4861" s="6" t="e">
        <f t="shared" si="228"/>
        <v>#NUM!</v>
      </c>
      <c r="BG4861" t="e">
        <f t="shared" si="229"/>
        <v>#NUM!</v>
      </c>
      <c r="BH4861" t="e">
        <f t="shared" si="230"/>
        <v>#NUM!</v>
      </c>
      <c r="BI4861" t="e">
        <f>VLOOKUP(H4861,Sheet2!$A$1:$B$270,2,FALSE)</f>
        <v>#N/A</v>
      </c>
    </row>
    <row r="4862" spans="15:61">
      <c r="O4862" s="57"/>
      <c r="P4862" s="57"/>
      <c r="AO4862" s="57"/>
      <c r="AP4862" s="57"/>
      <c r="BA4862" s="57"/>
      <c r="BF4862" s="6" t="e">
        <f t="shared" si="228"/>
        <v>#NUM!</v>
      </c>
      <c r="BG4862" t="e">
        <f t="shared" si="229"/>
        <v>#NUM!</v>
      </c>
      <c r="BH4862" t="e">
        <f t="shared" si="230"/>
        <v>#NUM!</v>
      </c>
      <c r="BI4862" t="e">
        <f>VLOOKUP(H4862,Sheet2!$A$1:$B$270,2,FALSE)</f>
        <v>#N/A</v>
      </c>
    </row>
    <row r="4863" spans="15:61">
      <c r="O4863" s="57"/>
      <c r="P4863" s="57"/>
      <c r="AP4863" s="57"/>
      <c r="BA4863" s="57"/>
      <c r="BF4863" s="6" t="e">
        <f t="shared" si="228"/>
        <v>#NUM!</v>
      </c>
      <c r="BG4863" t="e">
        <f t="shared" si="229"/>
        <v>#NUM!</v>
      </c>
      <c r="BH4863" t="e">
        <f t="shared" si="230"/>
        <v>#NUM!</v>
      </c>
      <c r="BI4863" t="e">
        <f>VLOOKUP(H4863,Sheet2!$A$1:$B$270,2,FALSE)</f>
        <v>#N/A</v>
      </c>
    </row>
    <row r="4864" spans="15:61">
      <c r="O4864" s="57"/>
      <c r="P4864" s="57"/>
      <c r="AM4864" s="58"/>
      <c r="BA4864" s="57"/>
      <c r="BB4864" s="58"/>
      <c r="BF4864" s="6" t="e">
        <f t="shared" si="228"/>
        <v>#NUM!</v>
      </c>
      <c r="BG4864" t="e">
        <f t="shared" si="229"/>
        <v>#NUM!</v>
      </c>
      <c r="BH4864" t="e">
        <f t="shared" si="230"/>
        <v>#NUM!</v>
      </c>
      <c r="BI4864" t="e">
        <f>VLOOKUP(H4864,Sheet2!$A$1:$B$270,2,FALSE)</f>
        <v>#N/A</v>
      </c>
    </row>
    <row r="4865" spans="15:61">
      <c r="O4865" s="57"/>
      <c r="P4865" s="57"/>
      <c r="AP4865" s="57"/>
      <c r="BA4865" s="57"/>
      <c r="BF4865" s="6" t="e">
        <f t="shared" si="228"/>
        <v>#NUM!</v>
      </c>
      <c r="BG4865" t="e">
        <f t="shared" si="229"/>
        <v>#NUM!</v>
      </c>
      <c r="BH4865" t="e">
        <f t="shared" si="230"/>
        <v>#NUM!</v>
      </c>
      <c r="BI4865" t="e">
        <f>VLOOKUP(H4865,Sheet2!$A$1:$B$270,2,FALSE)</f>
        <v>#N/A</v>
      </c>
    </row>
    <row r="4866" spans="15:61">
      <c r="O4866" s="57"/>
      <c r="P4866" s="57"/>
      <c r="AP4866" s="57"/>
      <c r="BA4866" s="57"/>
      <c r="BF4866" s="6" t="e">
        <f t="shared" si="228"/>
        <v>#NUM!</v>
      </c>
      <c r="BG4866" t="e">
        <f t="shared" si="229"/>
        <v>#NUM!</v>
      </c>
      <c r="BH4866" t="e">
        <f t="shared" si="230"/>
        <v>#NUM!</v>
      </c>
      <c r="BI4866" t="e">
        <f>VLOOKUP(H4866,Sheet2!$A$1:$B$270,2,FALSE)</f>
        <v>#N/A</v>
      </c>
    </row>
    <row r="4867" spans="15:61">
      <c r="O4867" s="57"/>
      <c r="P4867" s="57"/>
      <c r="AO4867" s="57"/>
      <c r="AP4867" s="57"/>
      <c r="BA4867" s="57"/>
      <c r="BF4867" s="6" t="e">
        <f t="shared" si="228"/>
        <v>#NUM!</v>
      </c>
      <c r="BG4867" t="e">
        <f t="shared" si="229"/>
        <v>#NUM!</v>
      </c>
      <c r="BH4867" t="e">
        <f t="shared" si="230"/>
        <v>#NUM!</v>
      </c>
      <c r="BI4867" t="e">
        <f>VLOOKUP(H4867,Sheet2!$A$1:$B$270,2,FALSE)</f>
        <v>#N/A</v>
      </c>
    </row>
    <row r="4868" spans="15:61">
      <c r="O4868" s="57"/>
      <c r="P4868" s="57"/>
      <c r="AO4868" s="57"/>
      <c r="AP4868" s="57"/>
      <c r="BA4868" s="57"/>
      <c r="BF4868" s="6" t="e">
        <f t="shared" si="228"/>
        <v>#NUM!</v>
      </c>
      <c r="BG4868" t="e">
        <f t="shared" si="229"/>
        <v>#NUM!</v>
      </c>
      <c r="BH4868" t="e">
        <f t="shared" si="230"/>
        <v>#NUM!</v>
      </c>
      <c r="BI4868" t="e">
        <f>VLOOKUP(H4868,Sheet2!$A$1:$B$270,2,FALSE)</f>
        <v>#N/A</v>
      </c>
    </row>
    <row r="4869" spans="15:61">
      <c r="O4869" s="57"/>
      <c r="P4869" s="57"/>
      <c r="AO4869" s="57"/>
      <c r="BA4869" s="57"/>
      <c r="BF4869" s="6" t="e">
        <f t="shared" si="228"/>
        <v>#NUM!</v>
      </c>
      <c r="BG4869" t="e">
        <f t="shared" si="229"/>
        <v>#NUM!</v>
      </c>
      <c r="BH4869" t="e">
        <f t="shared" si="230"/>
        <v>#NUM!</v>
      </c>
      <c r="BI4869" t="e">
        <f>VLOOKUP(H4869,Sheet2!$A$1:$B$270,2,FALSE)</f>
        <v>#N/A</v>
      </c>
    </row>
    <row r="4870" spans="15:61">
      <c r="O4870" s="57"/>
      <c r="P4870" s="57"/>
      <c r="AO4870" s="57"/>
      <c r="AP4870" s="57"/>
      <c r="BA4870" s="57"/>
      <c r="BF4870" s="6" t="e">
        <f t="shared" si="228"/>
        <v>#NUM!</v>
      </c>
      <c r="BG4870" t="e">
        <f t="shared" si="229"/>
        <v>#NUM!</v>
      </c>
      <c r="BH4870" t="e">
        <f t="shared" si="230"/>
        <v>#NUM!</v>
      </c>
      <c r="BI4870" t="e">
        <f>VLOOKUP(H4870,Sheet2!$A$1:$B$270,2,FALSE)</f>
        <v>#N/A</v>
      </c>
    </row>
    <row r="4871" spans="15:61">
      <c r="O4871" s="57"/>
      <c r="P4871" s="57"/>
      <c r="AP4871" s="57"/>
      <c r="BA4871" s="57"/>
      <c r="BF4871" s="6" t="e">
        <f t="shared" si="228"/>
        <v>#NUM!</v>
      </c>
      <c r="BG4871" t="e">
        <f t="shared" si="229"/>
        <v>#NUM!</v>
      </c>
      <c r="BH4871" t="e">
        <f t="shared" si="230"/>
        <v>#NUM!</v>
      </c>
      <c r="BI4871" t="e">
        <f>VLOOKUP(H4871,Sheet2!$A$1:$B$270,2,FALSE)</f>
        <v>#N/A</v>
      </c>
    </row>
    <row r="4872" spans="15:61">
      <c r="O4872" s="57"/>
      <c r="P4872" s="57"/>
      <c r="AP4872" s="57"/>
      <c r="BA4872" s="57"/>
      <c r="BF4872" s="6" t="e">
        <f t="shared" si="228"/>
        <v>#NUM!</v>
      </c>
      <c r="BG4872" t="e">
        <f t="shared" si="229"/>
        <v>#NUM!</v>
      </c>
      <c r="BH4872" t="e">
        <f t="shared" si="230"/>
        <v>#NUM!</v>
      </c>
      <c r="BI4872" t="e">
        <f>VLOOKUP(H4872,Sheet2!$A$1:$B$270,2,FALSE)</f>
        <v>#N/A</v>
      </c>
    </row>
    <row r="4873" spans="15:61">
      <c r="O4873" s="57"/>
      <c r="P4873" s="57"/>
      <c r="AO4873" s="57"/>
      <c r="BA4873" s="57"/>
      <c r="BF4873" s="6" t="e">
        <f t="shared" si="228"/>
        <v>#NUM!</v>
      </c>
      <c r="BG4873" t="e">
        <f t="shared" si="229"/>
        <v>#NUM!</v>
      </c>
      <c r="BH4873" t="e">
        <f t="shared" si="230"/>
        <v>#NUM!</v>
      </c>
      <c r="BI4873" t="e">
        <f>VLOOKUP(H4873,Sheet2!$A$1:$B$270,2,FALSE)</f>
        <v>#N/A</v>
      </c>
    </row>
    <row r="4874" spans="15:61">
      <c r="O4874" s="57"/>
      <c r="P4874" s="57"/>
      <c r="BA4874" s="57"/>
      <c r="BF4874" s="6" t="e">
        <f t="shared" si="228"/>
        <v>#NUM!</v>
      </c>
      <c r="BG4874" t="e">
        <f t="shared" si="229"/>
        <v>#NUM!</v>
      </c>
      <c r="BH4874" t="e">
        <f t="shared" si="230"/>
        <v>#NUM!</v>
      </c>
      <c r="BI4874" t="e">
        <f>VLOOKUP(H4874,Sheet2!$A$1:$B$270,2,FALSE)</f>
        <v>#N/A</v>
      </c>
    </row>
    <row r="4875" spans="15:61">
      <c r="O4875" s="57"/>
      <c r="P4875" s="57"/>
      <c r="AP4875" s="57"/>
      <c r="BA4875" s="57"/>
      <c r="BF4875" s="6" t="e">
        <f t="shared" si="228"/>
        <v>#NUM!</v>
      </c>
      <c r="BG4875" t="e">
        <f t="shared" si="229"/>
        <v>#NUM!</v>
      </c>
      <c r="BH4875" t="e">
        <f t="shared" si="230"/>
        <v>#NUM!</v>
      </c>
      <c r="BI4875" t="e">
        <f>VLOOKUP(H4875,Sheet2!$A$1:$B$270,2,FALSE)</f>
        <v>#N/A</v>
      </c>
    </row>
    <row r="4876" spans="15:61">
      <c r="O4876" s="57"/>
      <c r="P4876" s="57"/>
      <c r="AP4876" s="57"/>
      <c r="BA4876" s="57"/>
      <c r="BF4876" s="6" t="e">
        <f t="shared" si="228"/>
        <v>#NUM!</v>
      </c>
      <c r="BG4876" t="e">
        <f t="shared" si="229"/>
        <v>#NUM!</v>
      </c>
      <c r="BH4876" t="e">
        <f t="shared" si="230"/>
        <v>#NUM!</v>
      </c>
      <c r="BI4876" t="e">
        <f>VLOOKUP(H4876,Sheet2!$A$1:$B$270,2,FALSE)</f>
        <v>#N/A</v>
      </c>
    </row>
    <row r="4877" spans="15:61">
      <c r="O4877" s="57"/>
      <c r="P4877" s="57"/>
      <c r="AO4877" s="57"/>
      <c r="AP4877" s="57"/>
      <c r="BA4877" s="57"/>
      <c r="BF4877" s="6" t="e">
        <f t="shared" si="228"/>
        <v>#NUM!</v>
      </c>
      <c r="BG4877" t="e">
        <f t="shared" si="229"/>
        <v>#NUM!</v>
      </c>
      <c r="BH4877" t="e">
        <f t="shared" si="230"/>
        <v>#NUM!</v>
      </c>
      <c r="BI4877" t="e">
        <f>VLOOKUP(H4877,Sheet2!$A$1:$B$270,2,FALSE)</f>
        <v>#N/A</v>
      </c>
    </row>
    <row r="4878" spans="15:61">
      <c r="O4878" s="57"/>
      <c r="P4878" s="57"/>
      <c r="AM4878" s="58"/>
      <c r="BA4878" s="57"/>
      <c r="BB4878" s="58"/>
      <c r="BF4878" s="6" t="e">
        <f t="shared" si="228"/>
        <v>#NUM!</v>
      </c>
      <c r="BG4878" t="e">
        <f t="shared" si="229"/>
        <v>#NUM!</v>
      </c>
      <c r="BH4878" t="e">
        <f t="shared" si="230"/>
        <v>#NUM!</v>
      </c>
      <c r="BI4878" t="e">
        <f>VLOOKUP(H4878,Sheet2!$A$1:$B$270,2,FALSE)</f>
        <v>#N/A</v>
      </c>
    </row>
    <row r="4879" spans="15:61">
      <c r="O4879" s="57"/>
      <c r="P4879" s="57"/>
      <c r="AO4879" s="57"/>
      <c r="AP4879" s="57"/>
      <c r="BA4879" s="57"/>
      <c r="BF4879" s="6" t="e">
        <f t="shared" si="228"/>
        <v>#NUM!</v>
      </c>
      <c r="BG4879" t="e">
        <f t="shared" si="229"/>
        <v>#NUM!</v>
      </c>
      <c r="BH4879" t="e">
        <f t="shared" si="230"/>
        <v>#NUM!</v>
      </c>
      <c r="BI4879" t="e">
        <f>VLOOKUP(H4879,Sheet2!$A$1:$B$270,2,FALSE)</f>
        <v>#N/A</v>
      </c>
    </row>
    <row r="4880" spans="15:61">
      <c r="O4880" s="57"/>
      <c r="P4880" s="57"/>
      <c r="AP4880" s="57"/>
      <c r="BA4880" s="57"/>
      <c r="BF4880" s="6" t="e">
        <f t="shared" si="228"/>
        <v>#NUM!</v>
      </c>
      <c r="BG4880" t="e">
        <f t="shared" si="229"/>
        <v>#NUM!</v>
      </c>
      <c r="BH4880" t="e">
        <f t="shared" si="230"/>
        <v>#NUM!</v>
      </c>
      <c r="BI4880" t="e">
        <f>VLOOKUP(H4880,Sheet2!$A$1:$B$270,2,FALSE)</f>
        <v>#N/A</v>
      </c>
    </row>
    <row r="4881" spans="15:61">
      <c r="O4881" s="57"/>
      <c r="P4881" s="57"/>
      <c r="BA4881" s="57"/>
      <c r="BF4881" s="6" t="e">
        <f t="shared" si="228"/>
        <v>#NUM!</v>
      </c>
      <c r="BG4881" t="e">
        <f t="shared" si="229"/>
        <v>#NUM!</v>
      </c>
      <c r="BH4881" t="e">
        <f t="shared" si="230"/>
        <v>#NUM!</v>
      </c>
      <c r="BI4881" t="e">
        <f>VLOOKUP(H4881,Sheet2!$A$1:$B$270,2,FALSE)</f>
        <v>#N/A</v>
      </c>
    </row>
    <row r="4882" spans="15:61">
      <c r="O4882" s="57"/>
      <c r="P4882" s="57"/>
      <c r="AM4882" s="58"/>
      <c r="AO4882" s="57"/>
      <c r="BA4882" s="57"/>
      <c r="BB4882" s="58"/>
      <c r="BF4882" s="6" t="e">
        <f t="shared" si="228"/>
        <v>#NUM!</v>
      </c>
      <c r="BG4882" t="e">
        <f t="shared" si="229"/>
        <v>#NUM!</v>
      </c>
      <c r="BH4882" t="e">
        <f t="shared" si="230"/>
        <v>#NUM!</v>
      </c>
      <c r="BI4882" t="e">
        <f>VLOOKUP(H4882,Sheet2!$A$1:$B$270,2,FALSE)</f>
        <v>#N/A</v>
      </c>
    </row>
    <row r="4883" spans="15:61">
      <c r="O4883" s="57"/>
      <c r="P4883" s="57"/>
      <c r="AO4883" s="57"/>
      <c r="AP4883" s="57"/>
      <c r="BA4883" s="57"/>
      <c r="BF4883" s="6" t="e">
        <f t="shared" si="228"/>
        <v>#NUM!</v>
      </c>
      <c r="BG4883" t="e">
        <f t="shared" si="229"/>
        <v>#NUM!</v>
      </c>
      <c r="BH4883" t="e">
        <f t="shared" si="230"/>
        <v>#NUM!</v>
      </c>
      <c r="BI4883" t="e">
        <f>VLOOKUP(H4883,Sheet2!$A$1:$B$270,2,FALSE)</f>
        <v>#N/A</v>
      </c>
    </row>
    <row r="4884" spans="15:61">
      <c r="O4884" s="57"/>
      <c r="P4884" s="57"/>
      <c r="BF4884" s="6" t="e">
        <f t="shared" si="228"/>
        <v>#NUM!</v>
      </c>
      <c r="BG4884" t="e">
        <f t="shared" si="229"/>
        <v>#NUM!</v>
      </c>
      <c r="BH4884" t="e">
        <f t="shared" si="230"/>
        <v>#NUM!</v>
      </c>
      <c r="BI4884" t="e">
        <f>VLOOKUP(H4884,Sheet2!$A$1:$B$270,2,FALSE)</f>
        <v>#N/A</v>
      </c>
    </row>
    <row r="4885" spans="15:61">
      <c r="O4885" s="57"/>
      <c r="P4885" s="57"/>
      <c r="AP4885" s="57"/>
      <c r="BA4885" s="57"/>
      <c r="BF4885" s="6" t="e">
        <f t="shared" si="228"/>
        <v>#NUM!</v>
      </c>
      <c r="BG4885" t="e">
        <f t="shared" si="229"/>
        <v>#NUM!</v>
      </c>
      <c r="BH4885" t="e">
        <f t="shared" si="230"/>
        <v>#NUM!</v>
      </c>
      <c r="BI4885" t="e">
        <f>VLOOKUP(H4885,Sheet2!$A$1:$B$270,2,FALSE)</f>
        <v>#N/A</v>
      </c>
    </row>
    <row r="4886" spans="15:61">
      <c r="O4886" s="57"/>
      <c r="P4886" s="57"/>
      <c r="AO4886" s="57"/>
      <c r="AP4886" s="57"/>
      <c r="BA4886" s="57"/>
      <c r="BF4886" s="6" t="e">
        <f t="shared" si="228"/>
        <v>#NUM!</v>
      </c>
      <c r="BG4886" t="e">
        <f t="shared" si="229"/>
        <v>#NUM!</v>
      </c>
      <c r="BH4886" t="e">
        <f t="shared" si="230"/>
        <v>#NUM!</v>
      </c>
      <c r="BI4886" t="e">
        <f>VLOOKUP(H4886,Sheet2!$A$1:$B$270,2,FALSE)</f>
        <v>#N/A</v>
      </c>
    </row>
    <row r="4887" spans="15:61">
      <c r="O4887" s="57"/>
      <c r="P4887" s="57"/>
      <c r="AM4887" s="58"/>
      <c r="BA4887" s="57"/>
      <c r="BB4887" s="58"/>
      <c r="BF4887" s="6" t="e">
        <f t="shared" si="228"/>
        <v>#NUM!</v>
      </c>
      <c r="BG4887" t="e">
        <f t="shared" si="229"/>
        <v>#NUM!</v>
      </c>
      <c r="BH4887" t="e">
        <f t="shared" si="230"/>
        <v>#NUM!</v>
      </c>
      <c r="BI4887" t="e">
        <f>VLOOKUP(H4887,Sheet2!$A$1:$B$270,2,FALSE)</f>
        <v>#N/A</v>
      </c>
    </row>
    <row r="4888" spans="15:61">
      <c r="O4888" s="57"/>
      <c r="P4888" s="57"/>
      <c r="AP4888" s="57"/>
      <c r="BA4888" s="57"/>
      <c r="BF4888" s="6" t="e">
        <f t="shared" si="228"/>
        <v>#NUM!</v>
      </c>
      <c r="BG4888" t="e">
        <f t="shared" si="229"/>
        <v>#NUM!</v>
      </c>
      <c r="BH4888" t="e">
        <f t="shared" si="230"/>
        <v>#NUM!</v>
      </c>
      <c r="BI4888" t="e">
        <f>VLOOKUP(H4888,Sheet2!$A$1:$B$270,2,FALSE)</f>
        <v>#N/A</v>
      </c>
    </row>
    <row r="4889" spans="15:61">
      <c r="O4889" s="57"/>
      <c r="P4889" s="57"/>
      <c r="AO4889" s="57"/>
      <c r="AP4889" s="57"/>
      <c r="BA4889" s="57"/>
      <c r="BF4889" s="6" t="e">
        <f t="shared" si="228"/>
        <v>#NUM!</v>
      </c>
      <c r="BG4889" t="e">
        <f t="shared" si="229"/>
        <v>#NUM!</v>
      </c>
      <c r="BH4889" t="e">
        <f t="shared" si="230"/>
        <v>#NUM!</v>
      </c>
      <c r="BI4889" t="e">
        <f>VLOOKUP(H4889,Sheet2!$A$1:$B$270,2,FALSE)</f>
        <v>#N/A</v>
      </c>
    </row>
    <row r="4890" spans="15:61">
      <c r="O4890" s="57"/>
      <c r="P4890" s="57"/>
      <c r="AP4890" s="57"/>
      <c r="BA4890" s="57"/>
      <c r="BF4890" s="6" t="e">
        <f t="shared" si="228"/>
        <v>#NUM!</v>
      </c>
      <c r="BG4890" t="e">
        <f t="shared" si="229"/>
        <v>#NUM!</v>
      </c>
      <c r="BH4890" t="e">
        <f t="shared" si="230"/>
        <v>#NUM!</v>
      </c>
      <c r="BI4890" t="e">
        <f>VLOOKUP(H4890,Sheet2!$A$1:$B$270,2,FALSE)</f>
        <v>#N/A</v>
      </c>
    </row>
    <row r="4891" spans="15:61">
      <c r="O4891" s="57"/>
      <c r="P4891" s="57"/>
      <c r="AO4891" s="57"/>
      <c r="AP4891" s="57"/>
      <c r="BA4891" s="57"/>
      <c r="BF4891" s="6" t="e">
        <f t="shared" si="228"/>
        <v>#NUM!</v>
      </c>
      <c r="BG4891" t="e">
        <f t="shared" si="229"/>
        <v>#NUM!</v>
      </c>
      <c r="BH4891" t="e">
        <f t="shared" si="230"/>
        <v>#NUM!</v>
      </c>
      <c r="BI4891" t="e">
        <f>VLOOKUP(H4891,Sheet2!$A$1:$B$270,2,FALSE)</f>
        <v>#N/A</v>
      </c>
    </row>
    <row r="4892" spans="15:61">
      <c r="O4892" s="57"/>
      <c r="P4892" s="57"/>
      <c r="AP4892" s="57"/>
      <c r="BA4892" s="57"/>
      <c r="BF4892" s="6" t="e">
        <f t="shared" si="228"/>
        <v>#NUM!</v>
      </c>
      <c r="BG4892" t="e">
        <f t="shared" si="229"/>
        <v>#NUM!</v>
      </c>
      <c r="BH4892" t="e">
        <f t="shared" si="230"/>
        <v>#NUM!</v>
      </c>
      <c r="BI4892" t="e">
        <f>VLOOKUP(H4892,Sheet2!$A$1:$B$270,2,FALSE)</f>
        <v>#N/A</v>
      </c>
    </row>
    <row r="4893" spans="15:61">
      <c r="O4893" s="57"/>
      <c r="P4893" s="57"/>
      <c r="AO4893" s="57"/>
      <c r="AP4893" s="57"/>
      <c r="BA4893" s="57"/>
      <c r="BF4893" s="6" t="e">
        <f t="shared" ref="BF4893:BF4956" si="231">DATE(BC4893,BD4893,BE4893)</f>
        <v>#NUM!</v>
      </c>
      <c r="BG4893" t="e">
        <f t="shared" ref="BG4893:BG4956" si="232">BF4893-BA4893</f>
        <v>#NUM!</v>
      </c>
      <c r="BH4893" t="e">
        <f t="shared" ref="BH4893:BH4956" si="233">IF(BG4893=1,"COMPLY",IF(BG4893&lt;1,"COMPLY","NOT COMPLY"))</f>
        <v>#NUM!</v>
      </c>
      <c r="BI4893" t="e">
        <f>VLOOKUP(H4893,Sheet2!$A$1:$B$270,2,FALSE)</f>
        <v>#N/A</v>
      </c>
    </row>
    <row r="4894" spans="15:61">
      <c r="O4894" s="57"/>
      <c r="P4894" s="57"/>
      <c r="AO4894" s="57"/>
      <c r="BA4894" s="57"/>
      <c r="BF4894" s="6" t="e">
        <f t="shared" si="231"/>
        <v>#NUM!</v>
      </c>
      <c r="BG4894" t="e">
        <f t="shared" si="232"/>
        <v>#NUM!</v>
      </c>
      <c r="BH4894" t="e">
        <f t="shared" si="233"/>
        <v>#NUM!</v>
      </c>
      <c r="BI4894" t="e">
        <f>VLOOKUP(H4894,Sheet2!$A$1:$B$270,2,FALSE)</f>
        <v>#N/A</v>
      </c>
    </row>
    <row r="4895" spans="15:61">
      <c r="O4895" s="57"/>
      <c r="P4895" s="57"/>
      <c r="AP4895" s="57"/>
      <c r="BA4895" s="57"/>
      <c r="BF4895" s="6" t="e">
        <f t="shared" si="231"/>
        <v>#NUM!</v>
      </c>
      <c r="BG4895" t="e">
        <f t="shared" si="232"/>
        <v>#NUM!</v>
      </c>
      <c r="BH4895" t="e">
        <f t="shared" si="233"/>
        <v>#NUM!</v>
      </c>
      <c r="BI4895" t="e">
        <f>VLOOKUP(H4895,Sheet2!$A$1:$B$270,2,FALSE)</f>
        <v>#N/A</v>
      </c>
    </row>
    <row r="4896" spans="15:61">
      <c r="O4896" s="57"/>
      <c r="P4896" s="57"/>
      <c r="AO4896" s="57"/>
      <c r="BF4896" s="6" t="e">
        <f t="shared" si="231"/>
        <v>#NUM!</v>
      </c>
      <c r="BG4896" t="e">
        <f t="shared" si="232"/>
        <v>#NUM!</v>
      </c>
      <c r="BH4896" t="e">
        <f t="shared" si="233"/>
        <v>#NUM!</v>
      </c>
      <c r="BI4896" t="e">
        <f>VLOOKUP(H4896,Sheet2!$A$1:$B$270,2,FALSE)</f>
        <v>#N/A</v>
      </c>
    </row>
    <row r="4897" spans="15:61">
      <c r="O4897" s="57"/>
      <c r="P4897" s="57"/>
      <c r="AO4897" s="57"/>
      <c r="AP4897" s="57"/>
      <c r="BA4897" s="57"/>
      <c r="BF4897" s="6" t="e">
        <f t="shared" si="231"/>
        <v>#NUM!</v>
      </c>
      <c r="BG4897" t="e">
        <f t="shared" si="232"/>
        <v>#NUM!</v>
      </c>
      <c r="BH4897" t="e">
        <f t="shared" si="233"/>
        <v>#NUM!</v>
      </c>
      <c r="BI4897" t="e">
        <f>VLOOKUP(H4897,Sheet2!$A$1:$B$270,2,FALSE)</f>
        <v>#N/A</v>
      </c>
    </row>
    <row r="4898" spans="15:61">
      <c r="O4898" s="57"/>
      <c r="P4898" s="57"/>
      <c r="AP4898" s="57"/>
      <c r="BA4898" s="57"/>
      <c r="BF4898" s="6" t="e">
        <f t="shared" si="231"/>
        <v>#NUM!</v>
      </c>
      <c r="BG4898" t="e">
        <f t="shared" si="232"/>
        <v>#NUM!</v>
      </c>
      <c r="BH4898" t="e">
        <f t="shared" si="233"/>
        <v>#NUM!</v>
      </c>
      <c r="BI4898" t="e">
        <f>VLOOKUP(H4898,Sheet2!$A$1:$B$270,2,FALSE)</f>
        <v>#N/A</v>
      </c>
    </row>
    <row r="4899" spans="15:61">
      <c r="O4899" s="57"/>
      <c r="P4899" s="57"/>
      <c r="AO4899" s="57"/>
      <c r="AP4899" s="57"/>
      <c r="BA4899" s="57"/>
      <c r="BF4899" s="6" t="e">
        <f t="shared" si="231"/>
        <v>#NUM!</v>
      </c>
      <c r="BG4899" t="e">
        <f t="shared" si="232"/>
        <v>#NUM!</v>
      </c>
      <c r="BH4899" t="e">
        <f t="shared" si="233"/>
        <v>#NUM!</v>
      </c>
      <c r="BI4899" t="e">
        <f>VLOOKUP(H4899,Sheet2!$A$1:$B$270,2,FALSE)</f>
        <v>#N/A</v>
      </c>
    </row>
    <row r="4900" spans="15:61">
      <c r="O4900" s="57"/>
      <c r="P4900" s="57"/>
      <c r="AP4900" s="57"/>
      <c r="BA4900" s="57"/>
      <c r="BF4900" s="6" t="e">
        <f t="shared" si="231"/>
        <v>#NUM!</v>
      </c>
      <c r="BG4900" t="e">
        <f t="shared" si="232"/>
        <v>#NUM!</v>
      </c>
      <c r="BH4900" t="e">
        <f t="shared" si="233"/>
        <v>#NUM!</v>
      </c>
      <c r="BI4900" t="e">
        <f>VLOOKUP(H4900,Sheet2!$A$1:$B$270,2,FALSE)</f>
        <v>#N/A</v>
      </c>
    </row>
    <row r="4901" spans="15:61">
      <c r="O4901" s="57"/>
      <c r="P4901" s="57"/>
      <c r="AM4901" s="58"/>
      <c r="BA4901" s="57"/>
      <c r="BB4901" s="58"/>
      <c r="BF4901" s="6" t="e">
        <f t="shared" si="231"/>
        <v>#NUM!</v>
      </c>
      <c r="BG4901" t="e">
        <f t="shared" si="232"/>
        <v>#NUM!</v>
      </c>
      <c r="BH4901" t="e">
        <f t="shared" si="233"/>
        <v>#NUM!</v>
      </c>
      <c r="BI4901" t="e">
        <f>VLOOKUP(H4901,Sheet2!$A$1:$B$270,2,FALSE)</f>
        <v>#N/A</v>
      </c>
    </row>
    <row r="4902" spans="15:61">
      <c r="O4902" s="57"/>
      <c r="P4902" s="57"/>
      <c r="AO4902" s="57"/>
      <c r="AP4902" s="57"/>
      <c r="BA4902" s="57"/>
      <c r="BF4902" s="6" t="e">
        <f t="shared" si="231"/>
        <v>#NUM!</v>
      </c>
      <c r="BG4902" t="e">
        <f t="shared" si="232"/>
        <v>#NUM!</v>
      </c>
      <c r="BH4902" t="e">
        <f t="shared" si="233"/>
        <v>#NUM!</v>
      </c>
      <c r="BI4902" t="e">
        <f>VLOOKUP(H4902,Sheet2!$A$1:$B$270,2,FALSE)</f>
        <v>#N/A</v>
      </c>
    </row>
    <row r="4903" spans="15:61">
      <c r="O4903" s="57"/>
      <c r="P4903" s="57"/>
      <c r="AP4903" s="57"/>
      <c r="BA4903" s="57"/>
      <c r="BF4903" s="6" t="e">
        <f t="shared" si="231"/>
        <v>#NUM!</v>
      </c>
      <c r="BG4903" t="e">
        <f t="shared" si="232"/>
        <v>#NUM!</v>
      </c>
      <c r="BH4903" t="e">
        <f t="shared" si="233"/>
        <v>#NUM!</v>
      </c>
      <c r="BI4903" t="e">
        <f>VLOOKUP(H4903,Sheet2!$A$1:$B$270,2,FALSE)</f>
        <v>#N/A</v>
      </c>
    </row>
    <row r="4904" spans="15:61">
      <c r="O4904" s="57"/>
      <c r="P4904" s="57"/>
      <c r="AP4904" s="57"/>
      <c r="BA4904" s="57"/>
      <c r="BF4904" s="6" t="e">
        <f t="shared" si="231"/>
        <v>#NUM!</v>
      </c>
      <c r="BG4904" t="e">
        <f t="shared" si="232"/>
        <v>#NUM!</v>
      </c>
      <c r="BH4904" t="e">
        <f t="shared" si="233"/>
        <v>#NUM!</v>
      </c>
      <c r="BI4904" t="e">
        <f>VLOOKUP(H4904,Sheet2!$A$1:$B$270,2,FALSE)</f>
        <v>#N/A</v>
      </c>
    </row>
    <row r="4905" spans="15:61">
      <c r="O4905" s="57"/>
      <c r="P4905" s="57"/>
      <c r="AO4905" s="57"/>
      <c r="BF4905" s="6" t="e">
        <f t="shared" si="231"/>
        <v>#NUM!</v>
      </c>
      <c r="BG4905" t="e">
        <f t="shared" si="232"/>
        <v>#NUM!</v>
      </c>
      <c r="BH4905" t="e">
        <f t="shared" si="233"/>
        <v>#NUM!</v>
      </c>
      <c r="BI4905" t="e">
        <f>VLOOKUP(H4905,Sheet2!$A$1:$B$270,2,FALSE)</f>
        <v>#N/A</v>
      </c>
    </row>
    <row r="4906" spans="15:61">
      <c r="O4906" s="57"/>
      <c r="P4906" s="57"/>
      <c r="AO4906" s="57"/>
      <c r="AP4906" s="57"/>
      <c r="BA4906" s="57"/>
      <c r="BF4906" s="6" t="e">
        <f t="shared" si="231"/>
        <v>#NUM!</v>
      </c>
      <c r="BG4906" t="e">
        <f t="shared" si="232"/>
        <v>#NUM!</v>
      </c>
      <c r="BH4906" t="e">
        <f t="shared" si="233"/>
        <v>#NUM!</v>
      </c>
      <c r="BI4906" t="e">
        <f>VLOOKUP(H4906,Sheet2!$A$1:$B$270,2,FALSE)</f>
        <v>#N/A</v>
      </c>
    </row>
    <row r="4907" spans="15:61">
      <c r="O4907" s="57"/>
      <c r="P4907" s="57"/>
      <c r="BA4907" s="57"/>
      <c r="BF4907" s="6" t="e">
        <f t="shared" si="231"/>
        <v>#NUM!</v>
      </c>
      <c r="BG4907" t="e">
        <f t="shared" si="232"/>
        <v>#NUM!</v>
      </c>
      <c r="BH4907" t="e">
        <f t="shared" si="233"/>
        <v>#NUM!</v>
      </c>
      <c r="BI4907" t="e">
        <f>VLOOKUP(H4907,Sheet2!$A$1:$B$270,2,FALSE)</f>
        <v>#N/A</v>
      </c>
    </row>
    <row r="4908" spans="15:61">
      <c r="O4908" s="57"/>
      <c r="P4908" s="57"/>
      <c r="AP4908" s="57"/>
      <c r="BA4908" s="57"/>
      <c r="BF4908" s="6" t="e">
        <f t="shared" si="231"/>
        <v>#NUM!</v>
      </c>
      <c r="BG4908" t="e">
        <f t="shared" si="232"/>
        <v>#NUM!</v>
      </c>
      <c r="BH4908" t="e">
        <f t="shared" si="233"/>
        <v>#NUM!</v>
      </c>
      <c r="BI4908" t="e">
        <f>VLOOKUP(H4908,Sheet2!$A$1:$B$270,2,FALSE)</f>
        <v>#N/A</v>
      </c>
    </row>
    <row r="4909" spans="15:61">
      <c r="O4909" s="57"/>
      <c r="P4909" s="57"/>
      <c r="AP4909" s="57"/>
      <c r="BA4909" s="57"/>
      <c r="BF4909" s="6" t="e">
        <f t="shared" si="231"/>
        <v>#NUM!</v>
      </c>
      <c r="BG4909" t="e">
        <f t="shared" si="232"/>
        <v>#NUM!</v>
      </c>
      <c r="BH4909" t="e">
        <f t="shared" si="233"/>
        <v>#NUM!</v>
      </c>
      <c r="BI4909" t="e">
        <f>VLOOKUP(H4909,Sheet2!$A$1:$B$270,2,FALSE)</f>
        <v>#N/A</v>
      </c>
    </row>
    <row r="4910" spans="15:61">
      <c r="O4910" s="57"/>
      <c r="P4910" s="57"/>
      <c r="BA4910" s="57"/>
      <c r="BF4910" s="6" t="e">
        <f t="shared" si="231"/>
        <v>#NUM!</v>
      </c>
      <c r="BG4910" t="e">
        <f t="shared" si="232"/>
        <v>#NUM!</v>
      </c>
      <c r="BH4910" t="e">
        <f t="shared" si="233"/>
        <v>#NUM!</v>
      </c>
      <c r="BI4910" t="e">
        <f>VLOOKUP(H4910,Sheet2!$A$1:$B$270,2,FALSE)</f>
        <v>#N/A</v>
      </c>
    </row>
    <row r="4911" spans="15:61">
      <c r="O4911" s="57"/>
      <c r="P4911" s="57"/>
      <c r="AP4911" s="57"/>
      <c r="BA4911" s="57"/>
      <c r="BF4911" s="6" t="e">
        <f t="shared" si="231"/>
        <v>#NUM!</v>
      </c>
      <c r="BG4911" t="e">
        <f t="shared" si="232"/>
        <v>#NUM!</v>
      </c>
      <c r="BH4911" t="e">
        <f t="shared" si="233"/>
        <v>#NUM!</v>
      </c>
      <c r="BI4911" t="e">
        <f>VLOOKUP(H4911,Sheet2!$A$1:$B$270,2,FALSE)</f>
        <v>#N/A</v>
      </c>
    </row>
    <row r="4912" spans="15:61">
      <c r="O4912" s="57"/>
      <c r="P4912" s="57"/>
      <c r="AO4912" s="57"/>
      <c r="AP4912" s="57"/>
      <c r="BA4912" s="57"/>
      <c r="BF4912" s="6" t="e">
        <f t="shared" si="231"/>
        <v>#NUM!</v>
      </c>
      <c r="BG4912" t="e">
        <f t="shared" si="232"/>
        <v>#NUM!</v>
      </c>
      <c r="BH4912" t="e">
        <f t="shared" si="233"/>
        <v>#NUM!</v>
      </c>
      <c r="BI4912" t="e">
        <f>VLOOKUP(H4912,Sheet2!$A$1:$B$270,2,FALSE)</f>
        <v>#N/A</v>
      </c>
    </row>
    <row r="4913" spans="15:61">
      <c r="O4913" s="57"/>
      <c r="P4913" s="57"/>
      <c r="AO4913" s="57"/>
      <c r="BA4913" s="57"/>
      <c r="BF4913" s="6" t="e">
        <f t="shared" si="231"/>
        <v>#NUM!</v>
      </c>
      <c r="BG4913" t="e">
        <f t="shared" si="232"/>
        <v>#NUM!</v>
      </c>
      <c r="BH4913" t="e">
        <f t="shared" si="233"/>
        <v>#NUM!</v>
      </c>
      <c r="BI4913" t="e">
        <f>VLOOKUP(H4913,Sheet2!$A$1:$B$270,2,FALSE)</f>
        <v>#N/A</v>
      </c>
    </row>
    <row r="4914" spans="15:61">
      <c r="O4914" s="57"/>
      <c r="P4914" s="57"/>
      <c r="AP4914" s="57"/>
      <c r="BA4914" s="57"/>
      <c r="BF4914" s="6" t="e">
        <f t="shared" si="231"/>
        <v>#NUM!</v>
      </c>
      <c r="BG4914" t="e">
        <f t="shared" si="232"/>
        <v>#NUM!</v>
      </c>
      <c r="BH4914" t="e">
        <f t="shared" si="233"/>
        <v>#NUM!</v>
      </c>
      <c r="BI4914" t="e">
        <f>VLOOKUP(H4914,Sheet2!$A$1:$B$270,2,FALSE)</f>
        <v>#N/A</v>
      </c>
    </row>
    <row r="4915" spans="15:61">
      <c r="O4915" s="57"/>
      <c r="P4915" s="57"/>
      <c r="AP4915" s="57"/>
      <c r="BA4915" s="57"/>
      <c r="BF4915" s="6" t="e">
        <f t="shared" si="231"/>
        <v>#NUM!</v>
      </c>
      <c r="BG4915" t="e">
        <f t="shared" si="232"/>
        <v>#NUM!</v>
      </c>
      <c r="BH4915" t="e">
        <f t="shared" si="233"/>
        <v>#NUM!</v>
      </c>
      <c r="BI4915" t="e">
        <f>VLOOKUP(H4915,Sheet2!$A$1:$B$270,2,FALSE)</f>
        <v>#N/A</v>
      </c>
    </row>
    <row r="4916" spans="15:61">
      <c r="O4916" s="57"/>
      <c r="P4916" s="57"/>
      <c r="BA4916" s="57"/>
      <c r="BF4916" s="6" t="e">
        <f t="shared" si="231"/>
        <v>#NUM!</v>
      </c>
      <c r="BG4916" t="e">
        <f t="shared" si="232"/>
        <v>#NUM!</v>
      </c>
      <c r="BH4916" t="e">
        <f t="shared" si="233"/>
        <v>#NUM!</v>
      </c>
      <c r="BI4916" t="e">
        <f>VLOOKUP(H4916,Sheet2!$A$1:$B$270,2,FALSE)</f>
        <v>#N/A</v>
      </c>
    </row>
    <row r="4917" spans="15:61">
      <c r="O4917" s="57"/>
      <c r="P4917" s="57"/>
      <c r="AM4917" s="58"/>
      <c r="BA4917" s="57"/>
      <c r="BB4917" s="58"/>
      <c r="BF4917" s="6" t="e">
        <f t="shared" si="231"/>
        <v>#NUM!</v>
      </c>
      <c r="BG4917" t="e">
        <f t="shared" si="232"/>
        <v>#NUM!</v>
      </c>
      <c r="BH4917" t="e">
        <f t="shared" si="233"/>
        <v>#NUM!</v>
      </c>
      <c r="BI4917" t="e">
        <f>VLOOKUP(H4917,Sheet2!$A$1:$B$270,2,FALSE)</f>
        <v>#N/A</v>
      </c>
    </row>
    <row r="4918" spans="15:61">
      <c r="O4918" s="57"/>
      <c r="P4918" s="57"/>
      <c r="AO4918" s="57"/>
      <c r="AP4918" s="57"/>
      <c r="BA4918" s="57"/>
      <c r="BF4918" s="6" t="e">
        <f t="shared" si="231"/>
        <v>#NUM!</v>
      </c>
      <c r="BG4918" t="e">
        <f t="shared" si="232"/>
        <v>#NUM!</v>
      </c>
      <c r="BH4918" t="e">
        <f t="shared" si="233"/>
        <v>#NUM!</v>
      </c>
      <c r="BI4918" t="e">
        <f>VLOOKUP(H4918,Sheet2!$A$1:$B$270,2,FALSE)</f>
        <v>#N/A</v>
      </c>
    </row>
    <row r="4919" spans="15:61">
      <c r="O4919" s="57"/>
      <c r="P4919" s="57"/>
      <c r="AP4919" s="57"/>
      <c r="BA4919" s="57"/>
      <c r="BF4919" s="6" t="e">
        <f t="shared" si="231"/>
        <v>#NUM!</v>
      </c>
      <c r="BG4919" t="e">
        <f t="shared" si="232"/>
        <v>#NUM!</v>
      </c>
      <c r="BH4919" t="e">
        <f t="shared" si="233"/>
        <v>#NUM!</v>
      </c>
      <c r="BI4919" t="e">
        <f>VLOOKUP(H4919,Sheet2!$A$1:$B$270,2,FALSE)</f>
        <v>#N/A</v>
      </c>
    </row>
    <row r="4920" spans="15:61">
      <c r="O4920" s="57"/>
      <c r="P4920" s="57"/>
      <c r="AP4920" s="57"/>
      <c r="BA4920" s="57"/>
      <c r="BF4920" s="6" t="e">
        <f t="shared" si="231"/>
        <v>#NUM!</v>
      </c>
      <c r="BG4920" t="e">
        <f t="shared" si="232"/>
        <v>#NUM!</v>
      </c>
      <c r="BH4920" t="e">
        <f t="shared" si="233"/>
        <v>#NUM!</v>
      </c>
      <c r="BI4920" t="e">
        <f>VLOOKUP(H4920,Sheet2!$A$1:$B$270,2,FALSE)</f>
        <v>#N/A</v>
      </c>
    </row>
    <row r="4921" spans="15:61">
      <c r="O4921" s="57"/>
      <c r="P4921" s="57"/>
      <c r="AP4921" s="57"/>
      <c r="BA4921" s="57"/>
      <c r="BF4921" s="6" t="e">
        <f t="shared" si="231"/>
        <v>#NUM!</v>
      </c>
      <c r="BG4921" t="e">
        <f t="shared" si="232"/>
        <v>#NUM!</v>
      </c>
      <c r="BH4921" t="e">
        <f t="shared" si="233"/>
        <v>#NUM!</v>
      </c>
      <c r="BI4921" t="e">
        <f>VLOOKUP(H4921,Sheet2!$A$1:$B$270,2,FALSE)</f>
        <v>#N/A</v>
      </c>
    </row>
    <row r="4922" spans="15:61">
      <c r="O4922" s="57"/>
      <c r="P4922" s="57"/>
      <c r="AM4922" s="58"/>
      <c r="BA4922" s="57"/>
      <c r="BB4922" s="58"/>
      <c r="BF4922" s="6" t="e">
        <f t="shared" si="231"/>
        <v>#NUM!</v>
      </c>
      <c r="BG4922" t="e">
        <f t="shared" si="232"/>
        <v>#NUM!</v>
      </c>
      <c r="BH4922" t="e">
        <f t="shared" si="233"/>
        <v>#NUM!</v>
      </c>
      <c r="BI4922" t="e">
        <f>VLOOKUP(H4922,Sheet2!$A$1:$B$270,2,FALSE)</f>
        <v>#N/A</v>
      </c>
    </row>
    <row r="4923" spans="15:61">
      <c r="O4923" s="57"/>
      <c r="P4923" s="57"/>
      <c r="BA4923" s="57"/>
      <c r="BF4923" s="6" t="e">
        <f t="shared" si="231"/>
        <v>#NUM!</v>
      </c>
      <c r="BG4923" t="e">
        <f t="shared" si="232"/>
        <v>#NUM!</v>
      </c>
      <c r="BH4923" t="e">
        <f t="shared" si="233"/>
        <v>#NUM!</v>
      </c>
      <c r="BI4923" t="e">
        <f>VLOOKUP(H4923,Sheet2!$A$1:$B$270,2,FALSE)</f>
        <v>#N/A</v>
      </c>
    </row>
    <row r="4924" spans="15:61">
      <c r="O4924" s="57"/>
      <c r="P4924" s="57"/>
      <c r="BA4924" s="57"/>
      <c r="BF4924" s="6" t="e">
        <f t="shared" si="231"/>
        <v>#NUM!</v>
      </c>
      <c r="BG4924" t="e">
        <f t="shared" si="232"/>
        <v>#NUM!</v>
      </c>
      <c r="BH4924" t="e">
        <f t="shared" si="233"/>
        <v>#NUM!</v>
      </c>
      <c r="BI4924" t="e">
        <f>VLOOKUP(H4924,Sheet2!$A$1:$B$270,2,FALSE)</f>
        <v>#N/A</v>
      </c>
    </row>
    <row r="4925" spans="15:61">
      <c r="O4925" s="57"/>
      <c r="P4925" s="57"/>
      <c r="AP4925" s="57"/>
      <c r="BA4925" s="57"/>
      <c r="BF4925" s="6" t="e">
        <f t="shared" si="231"/>
        <v>#NUM!</v>
      </c>
      <c r="BG4925" t="e">
        <f t="shared" si="232"/>
        <v>#NUM!</v>
      </c>
      <c r="BH4925" t="e">
        <f t="shared" si="233"/>
        <v>#NUM!</v>
      </c>
      <c r="BI4925" t="e">
        <f>VLOOKUP(H4925,Sheet2!$A$1:$B$270,2,FALSE)</f>
        <v>#N/A</v>
      </c>
    </row>
    <row r="4926" spans="15:61">
      <c r="O4926" s="57"/>
      <c r="P4926" s="57"/>
      <c r="AP4926" s="57"/>
      <c r="BA4926" s="57"/>
      <c r="BF4926" s="6" t="e">
        <f t="shared" si="231"/>
        <v>#NUM!</v>
      </c>
      <c r="BG4926" t="e">
        <f t="shared" si="232"/>
        <v>#NUM!</v>
      </c>
      <c r="BH4926" t="e">
        <f t="shared" si="233"/>
        <v>#NUM!</v>
      </c>
      <c r="BI4926" t="e">
        <f>VLOOKUP(H4926,Sheet2!$A$1:$B$270,2,FALSE)</f>
        <v>#N/A</v>
      </c>
    </row>
    <row r="4927" spans="15:61">
      <c r="O4927" s="57"/>
      <c r="P4927" s="57"/>
      <c r="AP4927" s="57"/>
      <c r="BA4927" s="57"/>
      <c r="BF4927" s="6" t="e">
        <f t="shared" si="231"/>
        <v>#NUM!</v>
      </c>
      <c r="BG4927" t="e">
        <f t="shared" si="232"/>
        <v>#NUM!</v>
      </c>
      <c r="BH4927" t="e">
        <f t="shared" si="233"/>
        <v>#NUM!</v>
      </c>
      <c r="BI4927" t="e">
        <f>VLOOKUP(H4927,Sheet2!$A$1:$B$270,2,FALSE)</f>
        <v>#N/A</v>
      </c>
    </row>
    <row r="4928" spans="15:61">
      <c r="O4928" s="57"/>
      <c r="P4928" s="57"/>
      <c r="AO4928" s="57"/>
      <c r="AP4928" s="57"/>
      <c r="BA4928" s="57"/>
      <c r="BF4928" s="6" t="e">
        <f t="shared" si="231"/>
        <v>#NUM!</v>
      </c>
      <c r="BG4928" t="e">
        <f t="shared" si="232"/>
        <v>#NUM!</v>
      </c>
      <c r="BH4928" t="e">
        <f t="shared" si="233"/>
        <v>#NUM!</v>
      </c>
      <c r="BI4928" t="e">
        <f>VLOOKUP(H4928,Sheet2!$A$1:$B$270,2,FALSE)</f>
        <v>#N/A</v>
      </c>
    </row>
    <row r="4929" spans="15:61">
      <c r="O4929" s="57"/>
      <c r="P4929" s="57"/>
      <c r="BF4929" s="6" t="e">
        <f t="shared" si="231"/>
        <v>#NUM!</v>
      </c>
      <c r="BG4929" t="e">
        <f t="shared" si="232"/>
        <v>#NUM!</v>
      </c>
      <c r="BH4929" t="e">
        <f t="shared" si="233"/>
        <v>#NUM!</v>
      </c>
      <c r="BI4929" t="e">
        <f>VLOOKUP(H4929,Sheet2!$A$1:$B$270,2,FALSE)</f>
        <v>#N/A</v>
      </c>
    </row>
    <row r="4930" spans="15:61">
      <c r="O4930" s="57"/>
      <c r="P4930" s="57"/>
      <c r="AO4930" s="57"/>
      <c r="BA4930" s="57"/>
      <c r="BF4930" s="6" t="e">
        <f t="shared" si="231"/>
        <v>#NUM!</v>
      </c>
      <c r="BG4930" t="e">
        <f t="shared" si="232"/>
        <v>#NUM!</v>
      </c>
      <c r="BH4930" t="e">
        <f t="shared" si="233"/>
        <v>#NUM!</v>
      </c>
      <c r="BI4930" t="e">
        <f>VLOOKUP(H4930,Sheet2!$A$1:$B$270,2,FALSE)</f>
        <v>#N/A</v>
      </c>
    </row>
    <row r="4931" spans="15:61">
      <c r="O4931" s="57"/>
      <c r="P4931" s="57"/>
      <c r="AP4931" s="57"/>
      <c r="BA4931" s="57"/>
      <c r="BF4931" s="6" t="e">
        <f t="shared" si="231"/>
        <v>#NUM!</v>
      </c>
      <c r="BG4931" t="e">
        <f t="shared" si="232"/>
        <v>#NUM!</v>
      </c>
      <c r="BH4931" t="e">
        <f t="shared" si="233"/>
        <v>#NUM!</v>
      </c>
      <c r="BI4931" t="e">
        <f>VLOOKUP(H4931,Sheet2!$A$1:$B$270,2,FALSE)</f>
        <v>#N/A</v>
      </c>
    </row>
    <row r="4932" spans="15:61">
      <c r="O4932" s="57"/>
      <c r="P4932" s="57"/>
      <c r="AP4932" s="57"/>
      <c r="BA4932" s="57"/>
      <c r="BF4932" s="6" t="e">
        <f t="shared" si="231"/>
        <v>#NUM!</v>
      </c>
      <c r="BG4932" t="e">
        <f t="shared" si="232"/>
        <v>#NUM!</v>
      </c>
      <c r="BH4932" t="e">
        <f t="shared" si="233"/>
        <v>#NUM!</v>
      </c>
      <c r="BI4932" t="e">
        <f>VLOOKUP(H4932,Sheet2!$A$1:$B$270,2,FALSE)</f>
        <v>#N/A</v>
      </c>
    </row>
    <row r="4933" spans="15:61">
      <c r="O4933" s="57"/>
      <c r="P4933" s="57"/>
      <c r="AP4933" s="57"/>
      <c r="BA4933" s="57"/>
      <c r="BF4933" s="6" t="e">
        <f t="shared" si="231"/>
        <v>#NUM!</v>
      </c>
      <c r="BG4933" t="e">
        <f t="shared" si="232"/>
        <v>#NUM!</v>
      </c>
      <c r="BH4933" t="e">
        <f t="shared" si="233"/>
        <v>#NUM!</v>
      </c>
      <c r="BI4933" t="e">
        <f>VLOOKUP(H4933,Sheet2!$A$1:$B$270,2,FALSE)</f>
        <v>#N/A</v>
      </c>
    </row>
    <row r="4934" spans="15:61">
      <c r="O4934" s="57"/>
      <c r="P4934" s="57"/>
      <c r="AO4934" s="57"/>
      <c r="BA4934" s="57"/>
      <c r="BF4934" s="6" t="e">
        <f t="shared" si="231"/>
        <v>#NUM!</v>
      </c>
      <c r="BG4934" t="e">
        <f t="shared" si="232"/>
        <v>#NUM!</v>
      </c>
      <c r="BH4934" t="e">
        <f t="shared" si="233"/>
        <v>#NUM!</v>
      </c>
      <c r="BI4934" t="e">
        <f>VLOOKUP(H4934,Sheet2!$A$1:$B$270,2,FALSE)</f>
        <v>#N/A</v>
      </c>
    </row>
    <row r="4935" spans="15:61">
      <c r="O4935" s="57"/>
      <c r="P4935" s="57"/>
      <c r="AP4935" s="57"/>
      <c r="BA4935" s="57"/>
      <c r="BF4935" s="6" t="e">
        <f t="shared" si="231"/>
        <v>#NUM!</v>
      </c>
      <c r="BG4935" t="e">
        <f t="shared" si="232"/>
        <v>#NUM!</v>
      </c>
      <c r="BH4935" t="e">
        <f t="shared" si="233"/>
        <v>#NUM!</v>
      </c>
      <c r="BI4935" t="e">
        <f>VLOOKUP(H4935,Sheet2!$A$1:$B$270,2,FALSE)</f>
        <v>#N/A</v>
      </c>
    </row>
    <row r="4936" spans="15:61">
      <c r="O4936" s="57"/>
      <c r="P4936" s="57"/>
      <c r="AP4936" s="57"/>
      <c r="BA4936" s="57"/>
      <c r="BF4936" s="6" t="e">
        <f t="shared" si="231"/>
        <v>#NUM!</v>
      </c>
      <c r="BG4936" t="e">
        <f t="shared" si="232"/>
        <v>#NUM!</v>
      </c>
      <c r="BH4936" t="e">
        <f t="shared" si="233"/>
        <v>#NUM!</v>
      </c>
      <c r="BI4936" t="e">
        <f>VLOOKUP(H4936,Sheet2!$A$1:$B$270,2,FALSE)</f>
        <v>#N/A</v>
      </c>
    </row>
    <row r="4937" spans="15:61">
      <c r="O4937" s="57"/>
      <c r="P4937" s="57"/>
      <c r="AP4937" s="57"/>
      <c r="BA4937" s="57"/>
      <c r="BF4937" s="6" t="e">
        <f t="shared" si="231"/>
        <v>#NUM!</v>
      </c>
      <c r="BG4937" t="e">
        <f t="shared" si="232"/>
        <v>#NUM!</v>
      </c>
      <c r="BH4937" t="e">
        <f t="shared" si="233"/>
        <v>#NUM!</v>
      </c>
      <c r="BI4937" t="e">
        <f>VLOOKUP(H4937,Sheet2!$A$1:$B$270,2,FALSE)</f>
        <v>#N/A</v>
      </c>
    </row>
    <row r="4938" spans="15:61">
      <c r="O4938" s="57"/>
      <c r="P4938" s="57"/>
      <c r="AP4938" s="57"/>
      <c r="BA4938" s="57"/>
      <c r="BF4938" s="6" t="e">
        <f t="shared" si="231"/>
        <v>#NUM!</v>
      </c>
      <c r="BG4938" t="e">
        <f t="shared" si="232"/>
        <v>#NUM!</v>
      </c>
      <c r="BH4938" t="e">
        <f t="shared" si="233"/>
        <v>#NUM!</v>
      </c>
      <c r="BI4938" t="e">
        <f>VLOOKUP(H4938,Sheet2!$A$1:$B$270,2,FALSE)</f>
        <v>#N/A</v>
      </c>
    </row>
    <row r="4939" spans="15:61">
      <c r="O4939" s="57"/>
      <c r="P4939" s="57"/>
      <c r="AO4939" s="57"/>
      <c r="AP4939" s="57"/>
      <c r="BA4939" s="57"/>
      <c r="BF4939" s="6" t="e">
        <f t="shared" si="231"/>
        <v>#NUM!</v>
      </c>
      <c r="BG4939" t="e">
        <f t="shared" si="232"/>
        <v>#NUM!</v>
      </c>
      <c r="BH4939" t="e">
        <f t="shared" si="233"/>
        <v>#NUM!</v>
      </c>
      <c r="BI4939" t="e">
        <f>VLOOKUP(H4939,Sheet2!$A$1:$B$270,2,FALSE)</f>
        <v>#N/A</v>
      </c>
    </row>
    <row r="4940" spans="15:61">
      <c r="O4940" s="57"/>
      <c r="P4940" s="57"/>
      <c r="AO4940" s="57"/>
      <c r="AP4940" s="57"/>
      <c r="BA4940" s="57"/>
      <c r="BF4940" s="6" t="e">
        <f t="shared" si="231"/>
        <v>#NUM!</v>
      </c>
      <c r="BG4940" t="e">
        <f t="shared" si="232"/>
        <v>#NUM!</v>
      </c>
      <c r="BH4940" t="e">
        <f t="shared" si="233"/>
        <v>#NUM!</v>
      </c>
      <c r="BI4940" t="e">
        <f>VLOOKUP(H4940,Sheet2!$A$1:$B$270,2,FALSE)</f>
        <v>#N/A</v>
      </c>
    </row>
    <row r="4941" spans="15:61">
      <c r="O4941" s="57"/>
      <c r="P4941" s="57"/>
      <c r="AO4941" s="57"/>
      <c r="AP4941" s="57"/>
      <c r="BA4941" s="57"/>
      <c r="BF4941" s="6" t="e">
        <f t="shared" si="231"/>
        <v>#NUM!</v>
      </c>
      <c r="BG4941" t="e">
        <f t="shared" si="232"/>
        <v>#NUM!</v>
      </c>
      <c r="BH4941" t="e">
        <f t="shared" si="233"/>
        <v>#NUM!</v>
      </c>
      <c r="BI4941" t="e">
        <f>VLOOKUP(H4941,Sheet2!$A$1:$B$270,2,FALSE)</f>
        <v>#N/A</v>
      </c>
    </row>
    <row r="4942" spans="15:61">
      <c r="O4942" s="57"/>
      <c r="P4942" s="57"/>
      <c r="AM4942" s="58"/>
      <c r="BA4942" s="57"/>
      <c r="BB4942" s="58"/>
      <c r="BF4942" s="6" t="e">
        <f t="shared" si="231"/>
        <v>#NUM!</v>
      </c>
      <c r="BG4942" t="e">
        <f t="shared" si="232"/>
        <v>#NUM!</v>
      </c>
      <c r="BH4942" t="e">
        <f t="shared" si="233"/>
        <v>#NUM!</v>
      </c>
      <c r="BI4942" t="e">
        <f>VLOOKUP(H4942,Sheet2!$A$1:$B$270,2,FALSE)</f>
        <v>#N/A</v>
      </c>
    </row>
    <row r="4943" spans="15:61">
      <c r="O4943" s="57"/>
      <c r="P4943" s="57"/>
      <c r="AO4943" s="57"/>
      <c r="AP4943" s="57"/>
      <c r="BA4943" s="57"/>
      <c r="BF4943" s="6" t="e">
        <f t="shared" si="231"/>
        <v>#NUM!</v>
      </c>
      <c r="BG4943" t="e">
        <f t="shared" si="232"/>
        <v>#NUM!</v>
      </c>
      <c r="BH4943" t="e">
        <f t="shared" si="233"/>
        <v>#NUM!</v>
      </c>
      <c r="BI4943" t="e">
        <f>VLOOKUP(H4943,Sheet2!$A$1:$B$270,2,FALSE)</f>
        <v>#N/A</v>
      </c>
    </row>
    <row r="4944" spans="15:61">
      <c r="O4944" s="57"/>
      <c r="P4944" s="57"/>
      <c r="BA4944" s="57"/>
      <c r="BF4944" s="6" t="e">
        <f t="shared" si="231"/>
        <v>#NUM!</v>
      </c>
      <c r="BG4944" t="e">
        <f t="shared" si="232"/>
        <v>#NUM!</v>
      </c>
      <c r="BH4944" t="e">
        <f t="shared" si="233"/>
        <v>#NUM!</v>
      </c>
      <c r="BI4944" t="e">
        <f>VLOOKUP(H4944,Sheet2!$A$1:$B$270,2,FALSE)</f>
        <v>#N/A</v>
      </c>
    </row>
    <row r="4945" spans="15:61">
      <c r="O4945" s="57"/>
      <c r="P4945" s="57"/>
      <c r="AP4945" s="57"/>
      <c r="BA4945" s="57"/>
      <c r="BF4945" s="6" t="e">
        <f t="shared" si="231"/>
        <v>#NUM!</v>
      </c>
      <c r="BG4945" t="e">
        <f t="shared" si="232"/>
        <v>#NUM!</v>
      </c>
      <c r="BH4945" t="e">
        <f t="shared" si="233"/>
        <v>#NUM!</v>
      </c>
      <c r="BI4945" t="e">
        <f>VLOOKUP(H4945,Sheet2!$A$1:$B$270,2,FALSE)</f>
        <v>#N/A</v>
      </c>
    </row>
    <row r="4946" spans="15:61">
      <c r="O4946" s="57"/>
      <c r="P4946" s="57"/>
      <c r="AP4946" s="57"/>
      <c r="BA4946" s="57"/>
      <c r="BF4946" s="6" t="e">
        <f t="shared" si="231"/>
        <v>#NUM!</v>
      </c>
      <c r="BG4946" t="e">
        <f t="shared" si="232"/>
        <v>#NUM!</v>
      </c>
      <c r="BH4946" t="e">
        <f t="shared" si="233"/>
        <v>#NUM!</v>
      </c>
      <c r="BI4946" t="e">
        <f>VLOOKUP(H4946,Sheet2!$A$1:$B$270,2,FALSE)</f>
        <v>#N/A</v>
      </c>
    </row>
    <row r="4947" spans="15:61">
      <c r="O4947" s="57"/>
      <c r="P4947" s="57"/>
      <c r="AM4947" s="58"/>
      <c r="BA4947" s="57"/>
      <c r="BB4947" s="58"/>
      <c r="BF4947" s="6" t="e">
        <f t="shared" si="231"/>
        <v>#NUM!</v>
      </c>
      <c r="BG4947" t="e">
        <f t="shared" si="232"/>
        <v>#NUM!</v>
      </c>
      <c r="BH4947" t="e">
        <f t="shared" si="233"/>
        <v>#NUM!</v>
      </c>
      <c r="BI4947" t="e">
        <f>VLOOKUP(H4947,Sheet2!$A$1:$B$270,2,FALSE)</f>
        <v>#N/A</v>
      </c>
    </row>
    <row r="4948" spans="15:61">
      <c r="O4948" s="57"/>
      <c r="P4948" s="57"/>
      <c r="AO4948" s="57"/>
      <c r="AP4948" s="57"/>
      <c r="BA4948" s="57"/>
      <c r="BF4948" s="6" t="e">
        <f t="shared" si="231"/>
        <v>#NUM!</v>
      </c>
      <c r="BG4948" t="e">
        <f t="shared" si="232"/>
        <v>#NUM!</v>
      </c>
      <c r="BH4948" t="e">
        <f t="shared" si="233"/>
        <v>#NUM!</v>
      </c>
      <c r="BI4948" t="e">
        <f>VLOOKUP(H4948,Sheet2!$A$1:$B$270,2,FALSE)</f>
        <v>#N/A</v>
      </c>
    </row>
    <row r="4949" spans="15:61">
      <c r="O4949" s="57"/>
      <c r="P4949" s="57"/>
      <c r="AP4949" s="57"/>
      <c r="BA4949" s="57"/>
      <c r="BF4949" s="6" t="e">
        <f t="shared" si="231"/>
        <v>#NUM!</v>
      </c>
      <c r="BG4949" t="e">
        <f t="shared" si="232"/>
        <v>#NUM!</v>
      </c>
      <c r="BH4949" t="e">
        <f t="shared" si="233"/>
        <v>#NUM!</v>
      </c>
      <c r="BI4949" t="e">
        <f>VLOOKUP(H4949,Sheet2!$A$1:$B$270,2,FALSE)</f>
        <v>#N/A</v>
      </c>
    </row>
    <row r="4950" spans="15:61">
      <c r="O4950" s="57"/>
      <c r="P4950" s="57"/>
      <c r="AO4950" s="57"/>
      <c r="AP4950" s="57"/>
      <c r="BA4950" s="57"/>
      <c r="BF4950" s="6" t="e">
        <f t="shared" si="231"/>
        <v>#NUM!</v>
      </c>
      <c r="BG4950" t="e">
        <f t="shared" si="232"/>
        <v>#NUM!</v>
      </c>
      <c r="BH4950" t="e">
        <f t="shared" si="233"/>
        <v>#NUM!</v>
      </c>
      <c r="BI4950" t="e">
        <f>VLOOKUP(H4950,Sheet2!$A$1:$B$270,2,FALSE)</f>
        <v>#N/A</v>
      </c>
    </row>
    <row r="4951" spans="15:61">
      <c r="O4951" s="57"/>
      <c r="P4951" s="57"/>
      <c r="AP4951" s="57"/>
      <c r="BA4951" s="57"/>
      <c r="BF4951" s="6" t="e">
        <f t="shared" si="231"/>
        <v>#NUM!</v>
      </c>
      <c r="BG4951" t="e">
        <f t="shared" si="232"/>
        <v>#NUM!</v>
      </c>
      <c r="BH4951" t="e">
        <f t="shared" si="233"/>
        <v>#NUM!</v>
      </c>
      <c r="BI4951" t="e">
        <f>VLOOKUP(H4951,Sheet2!$A$1:$B$270,2,FALSE)</f>
        <v>#N/A</v>
      </c>
    </row>
    <row r="4952" spans="15:61">
      <c r="O4952" s="57"/>
      <c r="P4952" s="57"/>
      <c r="AO4952" s="57"/>
      <c r="AP4952" s="57"/>
      <c r="BA4952" s="57"/>
      <c r="BF4952" s="6" t="e">
        <f t="shared" si="231"/>
        <v>#NUM!</v>
      </c>
      <c r="BG4952" t="e">
        <f t="shared" si="232"/>
        <v>#NUM!</v>
      </c>
      <c r="BH4952" t="e">
        <f t="shared" si="233"/>
        <v>#NUM!</v>
      </c>
      <c r="BI4952" t="e">
        <f>VLOOKUP(H4952,Sheet2!$A$1:$B$270,2,FALSE)</f>
        <v>#N/A</v>
      </c>
    </row>
    <row r="4953" spans="15:61">
      <c r="O4953" s="57"/>
      <c r="P4953" s="57"/>
      <c r="AP4953" s="57"/>
      <c r="BA4953" s="57"/>
      <c r="BF4953" s="6" t="e">
        <f t="shared" si="231"/>
        <v>#NUM!</v>
      </c>
      <c r="BG4953" t="e">
        <f t="shared" si="232"/>
        <v>#NUM!</v>
      </c>
      <c r="BH4953" t="e">
        <f t="shared" si="233"/>
        <v>#NUM!</v>
      </c>
      <c r="BI4953" t="e">
        <f>VLOOKUP(H4953,Sheet2!$A$1:$B$270,2,FALSE)</f>
        <v>#N/A</v>
      </c>
    </row>
    <row r="4954" spans="15:61">
      <c r="O4954" s="57"/>
      <c r="P4954" s="57"/>
      <c r="AM4954" s="58"/>
      <c r="AO4954" s="57"/>
      <c r="BA4954" s="57"/>
      <c r="BB4954" s="58"/>
      <c r="BF4954" s="6" t="e">
        <f t="shared" si="231"/>
        <v>#NUM!</v>
      </c>
      <c r="BG4954" t="e">
        <f t="shared" si="232"/>
        <v>#NUM!</v>
      </c>
      <c r="BH4954" t="e">
        <f t="shared" si="233"/>
        <v>#NUM!</v>
      </c>
      <c r="BI4954" t="e">
        <f>VLOOKUP(H4954,Sheet2!$A$1:$B$270,2,FALSE)</f>
        <v>#N/A</v>
      </c>
    </row>
    <row r="4955" spans="15:61">
      <c r="O4955" s="57"/>
      <c r="P4955" s="57"/>
      <c r="AO4955" s="57"/>
      <c r="AP4955" s="57"/>
      <c r="BA4955" s="57"/>
      <c r="BF4955" s="6" t="e">
        <f t="shared" si="231"/>
        <v>#NUM!</v>
      </c>
      <c r="BG4955" t="e">
        <f t="shared" si="232"/>
        <v>#NUM!</v>
      </c>
      <c r="BH4955" t="e">
        <f t="shared" si="233"/>
        <v>#NUM!</v>
      </c>
      <c r="BI4955" t="e">
        <f>VLOOKUP(H4955,Sheet2!$A$1:$B$270,2,FALSE)</f>
        <v>#N/A</v>
      </c>
    </row>
    <row r="4956" spans="15:61">
      <c r="O4956" s="57"/>
      <c r="P4956" s="57"/>
      <c r="BA4956" s="57"/>
      <c r="BF4956" s="6" t="e">
        <f t="shared" si="231"/>
        <v>#NUM!</v>
      </c>
      <c r="BG4956" t="e">
        <f t="shared" si="232"/>
        <v>#NUM!</v>
      </c>
      <c r="BH4956" t="e">
        <f t="shared" si="233"/>
        <v>#NUM!</v>
      </c>
      <c r="BI4956" t="e">
        <f>VLOOKUP(H4956,Sheet2!$A$1:$B$270,2,FALSE)</f>
        <v>#N/A</v>
      </c>
    </row>
    <row r="4957" spans="15:61">
      <c r="O4957" s="57"/>
      <c r="P4957" s="57"/>
      <c r="BA4957" s="57"/>
      <c r="BF4957" s="6" t="e">
        <f t="shared" ref="BF4957:BF5020" si="234">DATE(BC4957,BD4957,BE4957)</f>
        <v>#NUM!</v>
      </c>
      <c r="BG4957" t="e">
        <f t="shared" ref="BG4957:BG5020" si="235">BF4957-BA4957</f>
        <v>#NUM!</v>
      </c>
      <c r="BH4957" t="e">
        <f t="shared" ref="BH4957:BH5020" si="236">IF(BG4957=1,"COMPLY",IF(BG4957&lt;1,"COMPLY","NOT COMPLY"))</f>
        <v>#NUM!</v>
      </c>
      <c r="BI4957" t="e">
        <f>VLOOKUP(H4957,Sheet2!$A$1:$B$270,2,FALSE)</f>
        <v>#N/A</v>
      </c>
    </row>
    <row r="4958" spans="15:61">
      <c r="O4958" s="57"/>
      <c r="P4958" s="57"/>
      <c r="BA4958" s="57"/>
      <c r="BF4958" s="6" t="e">
        <f t="shared" si="234"/>
        <v>#NUM!</v>
      </c>
      <c r="BG4958" t="e">
        <f t="shared" si="235"/>
        <v>#NUM!</v>
      </c>
      <c r="BH4958" t="e">
        <f t="shared" si="236"/>
        <v>#NUM!</v>
      </c>
      <c r="BI4958" t="e">
        <f>VLOOKUP(H4958,Sheet2!$A$1:$B$270,2,FALSE)</f>
        <v>#N/A</v>
      </c>
    </row>
    <row r="4959" spans="15:61">
      <c r="O4959" s="57"/>
      <c r="P4959" s="57"/>
      <c r="AM4959" s="58"/>
      <c r="AO4959" s="57"/>
      <c r="BA4959" s="57"/>
      <c r="BB4959" s="58"/>
      <c r="BF4959" s="6" t="e">
        <f t="shared" si="234"/>
        <v>#NUM!</v>
      </c>
      <c r="BG4959" t="e">
        <f t="shared" si="235"/>
        <v>#NUM!</v>
      </c>
      <c r="BH4959" t="e">
        <f t="shared" si="236"/>
        <v>#NUM!</v>
      </c>
      <c r="BI4959" t="e">
        <f>VLOOKUP(H4959,Sheet2!$A$1:$B$270,2,FALSE)</f>
        <v>#N/A</v>
      </c>
    </row>
    <row r="4960" spans="15:61">
      <c r="O4960" s="57"/>
      <c r="P4960" s="57"/>
      <c r="AO4960" s="57"/>
      <c r="AP4960" s="57"/>
      <c r="BA4960" s="57"/>
      <c r="BF4960" s="6" t="e">
        <f t="shared" si="234"/>
        <v>#NUM!</v>
      </c>
      <c r="BG4960" t="e">
        <f t="shared" si="235"/>
        <v>#NUM!</v>
      </c>
      <c r="BH4960" t="e">
        <f t="shared" si="236"/>
        <v>#NUM!</v>
      </c>
      <c r="BI4960" t="e">
        <f>VLOOKUP(H4960,Sheet2!$A$1:$B$270,2,FALSE)</f>
        <v>#N/A</v>
      </c>
    </row>
    <row r="4961" spans="15:61">
      <c r="O4961" s="57"/>
      <c r="P4961" s="57"/>
      <c r="AP4961" s="57"/>
      <c r="BA4961" s="57"/>
      <c r="BF4961" s="6" t="e">
        <f t="shared" si="234"/>
        <v>#NUM!</v>
      </c>
      <c r="BG4961" t="e">
        <f t="shared" si="235"/>
        <v>#NUM!</v>
      </c>
      <c r="BH4961" t="e">
        <f t="shared" si="236"/>
        <v>#NUM!</v>
      </c>
      <c r="BI4961" t="e">
        <f>VLOOKUP(H4961,Sheet2!$A$1:$B$270,2,FALSE)</f>
        <v>#N/A</v>
      </c>
    </row>
    <row r="4962" spans="15:61">
      <c r="O4962" s="57"/>
      <c r="P4962" s="57"/>
      <c r="AO4962" s="57"/>
      <c r="AP4962" s="57"/>
      <c r="BA4962" s="57"/>
      <c r="BF4962" s="6" t="e">
        <f t="shared" si="234"/>
        <v>#NUM!</v>
      </c>
      <c r="BG4962" t="e">
        <f t="shared" si="235"/>
        <v>#NUM!</v>
      </c>
      <c r="BH4962" t="e">
        <f t="shared" si="236"/>
        <v>#NUM!</v>
      </c>
      <c r="BI4962" t="e">
        <f>VLOOKUP(H4962,Sheet2!$A$1:$B$270,2,FALSE)</f>
        <v>#N/A</v>
      </c>
    </row>
    <row r="4963" spans="15:61">
      <c r="O4963" s="57"/>
      <c r="P4963" s="57"/>
      <c r="AO4963" s="57"/>
      <c r="AP4963" s="57"/>
      <c r="BA4963" s="57"/>
      <c r="BF4963" s="6" t="e">
        <f t="shared" si="234"/>
        <v>#NUM!</v>
      </c>
      <c r="BG4963" t="e">
        <f t="shared" si="235"/>
        <v>#NUM!</v>
      </c>
      <c r="BH4963" t="e">
        <f t="shared" si="236"/>
        <v>#NUM!</v>
      </c>
      <c r="BI4963" t="e">
        <f>VLOOKUP(H4963,Sheet2!$A$1:$B$270,2,FALSE)</f>
        <v>#N/A</v>
      </c>
    </row>
    <row r="4964" spans="15:61">
      <c r="O4964" s="57"/>
      <c r="P4964" s="57"/>
      <c r="AP4964" s="57"/>
      <c r="BA4964" s="57"/>
      <c r="BF4964" s="6" t="e">
        <f t="shared" si="234"/>
        <v>#NUM!</v>
      </c>
      <c r="BG4964" t="e">
        <f t="shared" si="235"/>
        <v>#NUM!</v>
      </c>
      <c r="BH4964" t="e">
        <f t="shared" si="236"/>
        <v>#NUM!</v>
      </c>
      <c r="BI4964" t="e">
        <f>VLOOKUP(H4964,Sheet2!$A$1:$B$270,2,FALSE)</f>
        <v>#N/A</v>
      </c>
    </row>
    <row r="4965" spans="15:61">
      <c r="O4965" s="57"/>
      <c r="P4965" s="57"/>
      <c r="AO4965" s="57"/>
      <c r="AP4965" s="57"/>
      <c r="BA4965" s="57"/>
      <c r="BF4965" s="6" t="e">
        <f t="shared" si="234"/>
        <v>#NUM!</v>
      </c>
      <c r="BG4965" t="e">
        <f t="shared" si="235"/>
        <v>#NUM!</v>
      </c>
      <c r="BH4965" t="e">
        <f t="shared" si="236"/>
        <v>#NUM!</v>
      </c>
      <c r="BI4965" t="e">
        <f>VLOOKUP(H4965,Sheet2!$A$1:$B$270,2,FALSE)</f>
        <v>#N/A</v>
      </c>
    </row>
    <row r="4966" spans="15:61">
      <c r="O4966" s="57"/>
      <c r="P4966" s="57"/>
      <c r="AO4966" s="57"/>
      <c r="AP4966" s="57"/>
      <c r="BA4966" s="57"/>
      <c r="BF4966" s="6" t="e">
        <f t="shared" si="234"/>
        <v>#NUM!</v>
      </c>
      <c r="BG4966" t="e">
        <f t="shared" si="235"/>
        <v>#NUM!</v>
      </c>
      <c r="BH4966" t="e">
        <f t="shared" si="236"/>
        <v>#NUM!</v>
      </c>
      <c r="BI4966" t="e">
        <f>VLOOKUP(H4966,Sheet2!$A$1:$B$270,2,FALSE)</f>
        <v>#N/A</v>
      </c>
    </row>
    <row r="4967" spans="15:61">
      <c r="O4967" s="57"/>
      <c r="P4967" s="57"/>
      <c r="AP4967" s="57"/>
      <c r="BA4967" s="57"/>
      <c r="BF4967" s="6" t="e">
        <f t="shared" si="234"/>
        <v>#NUM!</v>
      </c>
      <c r="BG4967" t="e">
        <f t="shared" si="235"/>
        <v>#NUM!</v>
      </c>
      <c r="BH4967" t="e">
        <f t="shared" si="236"/>
        <v>#NUM!</v>
      </c>
      <c r="BI4967" t="e">
        <f>VLOOKUP(H4967,Sheet2!$A$1:$B$270,2,FALSE)</f>
        <v>#N/A</v>
      </c>
    </row>
    <row r="4968" spans="15:61">
      <c r="O4968" s="57"/>
      <c r="P4968" s="57"/>
      <c r="AP4968" s="57"/>
      <c r="BA4968" s="57"/>
      <c r="BF4968" s="6" t="e">
        <f t="shared" si="234"/>
        <v>#NUM!</v>
      </c>
      <c r="BG4968" t="e">
        <f t="shared" si="235"/>
        <v>#NUM!</v>
      </c>
      <c r="BH4968" t="e">
        <f t="shared" si="236"/>
        <v>#NUM!</v>
      </c>
      <c r="BI4968" t="e">
        <f>VLOOKUP(H4968,Sheet2!$A$1:$B$270,2,FALSE)</f>
        <v>#N/A</v>
      </c>
    </row>
    <row r="4969" spans="15:61">
      <c r="O4969" s="57"/>
      <c r="P4969" s="57"/>
      <c r="AM4969" s="58"/>
      <c r="AO4969" s="57"/>
      <c r="BA4969" s="57"/>
      <c r="BB4969" s="58"/>
      <c r="BF4969" s="6" t="e">
        <f t="shared" si="234"/>
        <v>#NUM!</v>
      </c>
      <c r="BG4969" t="e">
        <f t="shared" si="235"/>
        <v>#NUM!</v>
      </c>
      <c r="BH4969" t="e">
        <f t="shared" si="236"/>
        <v>#NUM!</v>
      </c>
      <c r="BI4969" t="e">
        <f>VLOOKUP(H4969,Sheet2!$A$1:$B$270,2,FALSE)</f>
        <v>#N/A</v>
      </c>
    </row>
    <row r="4970" spans="15:61">
      <c r="O4970" s="57"/>
      <c r="P4970" s="57"/>
      <c r="BA4970" s="57"/>
      <c r="BF4970" s="6" t="e">
        <f t="shared" si="234"/>
        <v>#NUM!</v>
      </c>
      <c r="BG4970" t="e">
        <f t="shared" si="235"/>
        <v>#NUM!</v>
      </c>
      <c r="BH4970" t="e">
        <f t="shared" si="236"/>
        <v>#NUM!</v>
      </c>
      <c r="BI4970" t="e">
        <f>VLOOKUP(H4970,Sheet2!$A$1:$B$270,2,FALSE)</f>
        <v>#N/A</v>
      </c>
    </row>
    <row r="4971" spans="15:61">
      <c r="O4971" s="57"/>
      <c r="P4971" s="57"/>
      <c r="AO4971" s="57"/>
      <c r="AP4971" s="57"/>
      <c r="BA4971" s="57"/>
      <c r="BF4971" s="6" t="e">
        <f t="shared" si="234"/>
        <v>#NUM!</v>
      </c>
      <c r="BG4971" t="e">
        <f t="shared" si="235"/>
        <v>#NUM!</v>
      </c>
      <c r="BH4971" t="e">
        <f t="shared" si="236"/>
        <v>#NUM!</v>
      </c>
      <c r="BI4971" t="e">
        <f>VLOOKUP(H4971,Sheet2!$A$1:$B$270,2,FALSE)</f>
        <v>#N/A</v>
      </c>
    </row>
    <row r="4972" spans="15:61">
      <c r="O4972" s="57"/>
      <c r="P4972" s="57"/>
      <c r="AP4972" s="57"/>
      <c r="BA4972" s="57"/>
      <c r="BF4972" s="6" t="e">
        <f t="shared" si="234"/>
        <v>#NUM!</v>
      </c>
      <c r="BG4972" t="e">
        <f t="shared" si="235"/>
        <v>#NUM!</v>
      </c>
      <c r="BH4972" t="e">
        <f t="shared" si="236"/>
        <v>#NUM!</v>
      </c>
      <c r="BI4972" t="e">
        <f>VLOOKUP(H4972,Sheet2!$A$1:$B$270,2,FALSE)</f>
        <v>#N/A</v>
      </c>
    </row>
    <row r="4973" spans="15:61">
      <c r="O4973" s="57"/>
      <c r="P4973" s="57"/>
      <c r="AP4973" s="57"/>
      <c r="BA4973" s="57"/>
      <c r="BF4973" s="6" t="e">
        <f t="shared" si="234"/>
        <v>#NUM!</v>
      </c>
      <c r="BG4973" t="e">
        <f t="shared" si="235"/>
        <v>#NUM!</v>
      </c>
      <c r="BH4973" t="e">
        <f t="shared" si="236"/>
        <v>#NUM!</v>
      </c>
      <c r="BI4973" t="e">
        <f>VLOOKUP(H4973,Sheet2!$A$1:$B$270,2,FALSE)</f>
        <v>#N/A</v>
      </c>
    </row>
    <row r="4974" spans="15:61">
      <c r="O4974" s="57"/>
      <c r="P4974" s="57"/>
      <c r="AO4974" s="57"/>
      <c r="BF4974" s="6" t="e">
        <f t="shared" si="234"/>
        <v>#NUM!</v>
      </c>
      <c r="BG4974" t="e">
        <f t="shared" si="235"/>
        <v>#NUM!</v>
      </c>
      <c r="BH4974" t="e">
        <f t="shared" si="236"/>
        <v>#NUM!</v>
      </c>
      <c r="BI4974" t="e">
        <f>VLOOKUP(H4974,Sheet2!$A$1:$B$270,2,FALSE)</f>
        <v>#N/A</v>
      </c>
    </row>
    <row r="4975" spans="15:61">
      <c r="O4975" s="57"/>
      <c r="P4975" s="57"/>
      <c r="AM4975" s="58"/>
      <c r="BA4975" s="57"/>
      <c r="BB4975" s="58"/>
      <c r="BF4975" s="6" t="e">
        <f t="shared" si="234"/>
        <v>#NUM!</v>
      </c>
      <c r="BG4975" t="e">
        <f t="shared" si="235"/>
        <v>#NUM!</v>
      </c>
      <c r="BH4975" t="e">
        <f t="shared" si="236"/>
        <v>#NUM!</v>
      </c>
      <c r="BI4975" t="e">
        <f>VLOOKUP(H4975,Sheet2!$A$1:$B$270,2,FALSE)</f>
        <v>#N/A</v>
      </c>
    </row>
    <row r="4976" spans="15:61">
      <c r="O4976" s="57"/>
      <c r="P4976" s="57"/>
      <c r="AP4976" s="57"/>
      <c r="BA4976" s="57"/>
      <c r="BF4976" s="6" t="e">
        <f t="shared" si="234"/>
        <v>#NUM!</v>
      </c>
      <c r="BG4976" t="e">
        <f t="shared" si="235"/>
        <v>#NUM!</v>
      </c>
      <c r="BH4976" t="e">
        <f t="shared" si="236"/>
        <v>#NUM!</v>
      </c>
      <c r="BI4976" t="e">
        <f>VLOOKUP(H4976,Sheet2!$A$1:$B$270,2,FALSE)</f>
        <v>#N/A</v>
      </c>
    </row>
    <row r="4977" spans="15:61">
      <c r="O4977" s="57"/>
      <c r="P4977" s="57"/>
      <c r="AO4977" s="57"/>
      <c r="AP4977" s="57"/>
      <c r="BA4977" s="57"/>
      <c r="BF4977" s="6" t="e">
        <f t="shared" si="234"/>
        <v>#NUM!</v>
      </c>
      <c r="BG4977" t="e">
        <f t="shared" si="235"/>
        <v>#NUM!</v>
      </c>
      <c r="BH4977" t="e">
        <f t="shared" si="236"/>
        <v>#NUM!</v>
      </c>
      <c r="BI4977" t="e">
        <f>VLOOKUP(H4977,Sheet2!$A$1:$B$270,2,FALSE)</f>
        <v>#N/A</v>
      </c>
    </row>
    <row r="4978" spans="15:61">
      <c r="O4978" s="57"/>
      <c r="P4978" s="57"/>
      <c r="AO4978" s="57"/>
      <c r="AP4978" s="57"/>
      <c r="BA4978" s="57"/>
      <c r="BF4978" s="6" t="e">
        <f t="shared" si="234"/>
        <v>#NUM!</v>
      </c>
      <c r="BG4978" t="e">
        <f t="shared" si="235"/>
        <v>#NUM!</v>
      </c>
      <c r="BH4978" t="e">
        <f t="shared" si="236"/>
        <v>#NUM!</v>
      </c>
      <c r="BI4978" t="e">
        <f>VLOOKUP(H4978,Sheet2!$A$1:$B$270,2,FALSE)</f>
        <v>#N/A</v>
      </c>
    </row>
    <row r="4979" spans="15:61">
      <c r="O4979" s="57"/>
      <c r="P4979" s="57"/>
      <c r="AO4979" s="57"/>
      <c r="AP4979" s="57"/>
      <c r="BA4979" s="57"/>
      <c r="BF4979" s="6" t="e">
        <f t="shared" si="234"/>
        <v>#NUM!</v>
      </c>
      <c r="BG4979" t="e">
        <f t="shared" si="235"/>
        <v>#NUM!</v>
      </c>
      <c r="BH4979" t="e">
        <f t="shared" si="236"/>
        <v>#NUM!</v>
      </c>
      <c r="BI4979" t="e">
        <f>VLOOKUP(H4979,Sheet2!$A$1:$B$270,2,FALSE)</f>
        <v>#N/A</v>
      </c>
    </row>
    <row r="4980" spans="15:61">
      <c r="O4980" s="57"/>
      <c r="P4980" s="57"/>
      <c r="AO4980" s="57"/>
      <c r="AP4980" s="57"/>
      <c r="BA4980" s="57"/>
      <c r="BF4980" s="6" t="e">
        <f t="shared" si="234"/>
        <v>#NUM!</v>
      </c>
      <c r="BG4980" t="e">
        <f t="shared" si="235"/>
        <v>#NUM!</v>
      </c>
      <c r="BH4980" t="e">
        <f t="shared" si="236"/>
        <v>#NUM!</v>
      </c>
      <c r="BI4980" t="e">
        <f>VLOOKUP(H4980,Sheet2!$A$1:$B$270,2,FALSE)</f>
        <v>#N/A</v>
      </c>
    </row>
    <row r="4981" spans="15:61">
      <c r="O4981" s="57"/>
      <c r="P4981" s="57"/>
      <c r="BA4981" s="57"/>
      <c r="BF4981" s="6" t="e">
        <f t="shared" si="234"/>
        <v>#NUM!</v>
      </c>
      <c r="BG4981" t="e">
        <f t="shared" si="235"/>
        <v>#NUM!</v>
      </c>
      <c r="BH4981" t="e">
        <f t="shared" si="236"/>
        <v>#NUM!</v>
      </c>
      <c r="BI4981" t="e">
        <f>VLOOKUP(H4981,Sheet2!$A$1:$B$270,2,FALSE)</f>
        <v>#N/A</v>
      </c>
    </row>
    <row r="4982" spans="15:61">
      <c r="O4982" s="57"/>
      <c r="P4982" s="57"/>
      <c r="AP4982" s="57"/>
      <c r="BA4982" s="57"/>
      <c r="BF4982" s="6" t="e">
        <f t="shared" si="234"/>
        <v>#NUM!</v>
      </c>
      <c r="BG4982" t="e">
        <f t="shared" si="235"/>
        <v>#NUM!</v>
      </c>
      <c r="BH4982" t="e">
        <f t="shared" si="236"/>
        <v>#NUM!</v>
      </c>
      <c r="BI4982" t="e">
        <f>VLOOKUP(H4982,Sheet2!$A$1:$B$270,2,FALSE)</f>
        <v>#N/A</v>
      </c>
    </row>
    <row r="4983" spans="15:61">
      <c r="O4983" s="57"/>
      <c r="P4983" s="57"/>
      <c r="AP4983" s="57"/>
      <c r="BA4983" s="57"/>
      <c r="BF4983" s="6" t="e">
        <f t="shared" si="234"/>
        <v>#NUM!</v>
      </c>
      <c r="BG4983" t="e">
        <f t="shared" si="235"/>
        <v>#NUM!</v>
      </c>
      <c r="BH4983" t="e">
        <f t="shared" si="236"/>
        <v>#NUM!</v>
      </c>
      <c r="BI4983" t="e">
        <f>VLOOKUP(H4983,Sheet2!$A$1:$B$270,2,FALSE)</f>
        <v>#N/A</v>
      </c>
    </row>
    <row r="4984" spans="15:61">
      <c r="O4984" s="57"/>
      <c r="P4984" s="57"/>
      <c r="AO4984" s="57"/>
      <c r="AP4984" s="57"/>
      <c r="BA4984" s="57"/>
      <c r="BF4984" s="6" t="e">
        <f t="shared" si="234"/>
        <v>#NUM!</v>
      </c>
      <c r="BG4984" t="e">
        <f t="shared" si="235"/>
        <v>#NUM!</v>
      </c>
      <c r="BH4984" t="e">
        <f t="shared" si="236"/>
        <v>#NUM!</v>
      </c>
      <c r="BI4984" t="e">
        <f>VLOOKUP(H4984,Sheet2!$A$1:$B$270,2,FALSE)</f>
        <v>#N/A</v>
      </c>
    </row>
    <row r="4985" spans="15:61">
      <c r="O4985" s="57"/>
      <c r="P4985" s="57"/>
      <c r="AP4985" s="57"/>
      <c r="BA4985" s="57"/>
      <c r="BF4985" s="6" t="e">
        <f t="shared" si="234"/>
        <v>#NUM!</v>
      </c>
      <c r="BG4985" t="e">
        <f t="shared" si="235"/>
        <v>#NUM!</v>
      </c>
      <c r="BH4985" t="e">
        <f t="shared" si="236"/>
        <v>#NUM!</v>
      </c>
      <c r="BI4985" t="e">
        <f>VLOOKUP(H4985,Sheet2!$A$1:$B$270,2,FALSE)</f>
        <v>#N/A</v>
      </c>
    </row>
    <row r="4986" spans="15:61">
      <c r="O4986" s="57"/>
      <c r="P4986" s="57"/>
      <c r="BA4986" s="57"/>
      <c r="BF4986" s="6" t="e">
        <f t="shared" si="234"/>
        <v>#NUM!</v>
      </c>
      <c r="BG4986" t="e">
        <f t="shared" si="235"/>
        <v>#NUM!</v>
      </c>
      <c r="BH4986" t="e">
        <f t="shared" si="236"/>
        <v>#NUM!</v>
      </c>
      <c r="BI4986" t="e">
        <f>VLOOKUP(H4986,Sheet2!$A$1:$B$270,2,FALSE)</f>
        <v>#N/A</v>
      </c>
    </row>
    <row r="4987" spans="15:61">
      <c r="O4987" s="57"/>
      <c r="P4987" s="57"/>
      <c r="AO4987" s="57"/>
      <c r="AP4987" s="57"/>
      <c r="BA4987" s="57"/>
      <c r="BF4987" s="6" t="e">
        <f t="shared" si="234"/>
        <v>#NUM!</v>
      </c>
      <c r="BG4987" t="e">
        <f t="shared" si="235"/>
        <v>#NUM!</v>
      </c>
      <c r="BH4987" t="e">
        <f t="shared" si="236"/>
        <v>#NUM!</v>
      </c>
      <c r="BI4987" t="e">
        <f>VLOOKUP(H4987,Sheet2!$A$1:$B$270,2,FALSE)</f>
        <v>#N/A</v>
      </c>
    </row>
    <row r="4988" spans="15:61">
      <c r="O4988" s="57"/>
      <c r="P4988" s="57"/>
      <c r="AP4988" s="57"/>
      <c r="BA4988" s="57"/>
      <c r="BF4988" s="6" t="e">
        <f t="shared" si="234"/>
        <v>#NUM!</v>
      </c>
      <c r="BG4988" t="e">
        <f t="shared" si="235"/>
        <v>#NUM!</v>
      </c>
      <c r="BH4988" t="e">
        <f t="shared" si="236"/>
        <v>#NUM!</v>
      </c>
      <c r="BI4988" t="e">
        <f>VLOOKUP(H4988,Sheet2!$A$1:$B$270,2,FALSE)</f>
        <v>#N/A</v>
      </c>
    </row>
    <row r="4989" spans="15:61">
      <c r="O4989" s="57"/>
      <c r="P4989" s="57"/>
      <c r="AP4989" s="57"/>
      <c r="BA4989" s="57"/>
      <c r="BF4989" s="6" t="e">
        <f t="shared" si="234"/>
        <v>#NUM!</v>
      </c>
      <c r="BG4989" t="e">
        <f t="shared" si="235"/>
        <v>#NUM!</v>
      </c>
      <c r="BH4989" t="e">
        <f t="shared" si="236"/>
        <v>#NUM!</v>
      </c>
      <c r="BI4989" t="e">
        <f>VLOOKUP(H4989,Sheet2!$A$1:$B$270,2,FALSE)</f>
        <v>#N/A</v>
      </c>
    </row>
    <row r="4990" spans="15:61">
      <c r="O4990" s="57"/>
      <c r="P4990" s="57"/>
      <c r="AP4990" s="57"/>
      <c r="BA4990" s="57"/>
      <c r="BF4990" s="6" t="e">
        <f t="shared" si="234"/>
        <v>#NUM!</v>
      </c>
      <c r="BG4990" t="e">
        <f t="shared" si="235"/>
        <v>#NUM!</v>
      </c>
      <c r="BH4990" t="e">
        <f t="shared" si="236"/>
        <v>#NUM!</v>
      </c>
      <c r="BI4990" t="e">
        <f>VLOOKUP(H4990,Sheet2!$A$1:$B$270,2,FALSE)</f>
        <v>#N/A</v>
      </c>
    </row>
    <row r="4991" spans="15:61">
      <c r="O4991" s="57"/>
      <c r="P4991" s="57"/>
      <c r="AO4991" s="57"/>
      <c r="AP4991" s="57"/>
      <c r="BA4991" s="57"/>
      <c r="BF4991" s="6" t="e">
        <f t="shared" si="234"/>
        <v>#NUM!</v>
      </c>
      <c r="BG4991" t="e">
        <f t="shared" si="235"/>
        <v>#NUM!</v>
      </c>
      <c r="BH4991" t="e">
        <f t="shared" si="236"/>
        <v>#NUM!</v>
      </c>
      <c r="BI4991" t="e">
        <f>VLOOKUP(H4991,Sheet2!$A$1:$B$270,2,FALSE)</f>
        <v>#N/A</v>
      </c>
    </row>
    <row r="4992" spans="15:61">
      <c r="O4992" s="57"/>
      <c r="P4992" s="57"/>
      <c r="BA4992" s="57"/>
      <c r="BF4992" s="6" t="e">
        <f t="shared" si="234"/>
        <v>#NUM!</v>
      </c>
      <c r="BG4992" t="e">
        <f t="shared" si="235"/>
        <v>#NUM!</v>
      </c>
      <c r="BH4992" t="e">
        <f t="shared" si="236"/>
        <v>#NUM!</v>
      </c>
      <c r="BI4992" t="e">
        <f>VLOOKUP(H4992,Sheet2!$A$1:$B$270,2,FALSE)</f>
        <v>#N/A</v>
      </c>
    </row>
    <row r="4993" spans="15:61">
      <c r="O4993" s="57"/>
      <c r="P4993" s="57"/>
      <c r="AM4993" s="58"/>
      <c r="AO4993" s="57"/>
      <c r="BA4993" s="57"/>
      <c r="BB4993" s="58"/>
      <c r="BF4993" s="6" t="e">
        <f t="shared" si="234"/>
        <v>#NUM!</v>
      </c>
      <c r="BG4993" t="e">
        <f t="shared" si="235"/>
        <v>#NUM!</v>
      </c>
      <c r="BH4993" t="e">
        <f t="shared" si="236"/>
        <v>#NUM!</v>
      </c>
      <c r="BI4993" t="e">
        <f>VLOOKUP(H4993,Sheet2!$A$1:$B$270,2,FALSE)</f>
        <v>#N/A</v>
      </c>
    </row>
    <row r="4994" spans="15:61">
      <c r="O4994" s="57"/>
      <c r="P4994" s="57"/>
      <c r="AO4994" s="57"/>
      <c r="AP4994" s="57"/>
      <c r="BA4994" s="57"/>
      <c r="BF4994" s="6" t="e">
        <f t="shared" si="234"/>
        <v>#NUM!</v>
      </c>
      <c r="BG4994" t="e">
        <f t="shared" si="235"/>
        <v>#NUM!</v>
      </c>
      <c r="BH4994" t="e">
        <f t="shared" si="236"/>
        <v>#NUM!</v>
      </c>
      <c r="BI4994" t="e">
        <f>VLOOKUP(H4994,Sheet2!$A$1:$B$270,2,FALSE)</f>
        <v>#N/A</v>
      </c>
    </row>
    <row r="4995" spans="15:61">
      <c r="O4995" s="57"/>
      <c r="P4995" s="57"/>
      <c r="BF4995" s="6" t="e">
        <f t="shared" si="234"/>
        <v>#NUM!</v>
      </c>
      <c r="BG4995" t="e">
        <f t="shared" si="235"/>
        <v>#NUM!</v>
      </c>
      <c r="BH4995" t="e">
        <f t="shared" si="236"/>
        <v>#NUM!</v>
      </c>
      <c r="BI4995" t="e">
        <f>VLOOKUP(H4995,Sheet2!$A$1:$B$270,2,FALSE)</f>
        <v>#N/A</v>
      </c>
    </row>
    <row r="4996" spans="15:61">
      <c r="O4996" s="57"/>
      <c r="P4996" s="57"/>
      <c r="AP4996" s="57"/>
      <c r="BA4996" s="57"/>
      <c r="BF4996" s="6" t="e">
        <f t="shared" si="234"/>
        <v>#NUM!</v>
      </c>
      <c r="BG4996" t="e">
        <f t="shared" si="235"/>
        <v>#NUM!</v>
      </c>
      <c r="BH4996" t="e">
        <f t="shared" si="236"/>
        <v>#NUM!</v>
      </c>
      <c r="BI4996" t="e">
        <f>VLOOKUP(H4996,Sheet2!$A$1:$B$270,2,FALSE)</f>
        <v>#N/A</v>
      </c>
    </row>
    <row r="4997" spans="15:61">
      <c r="O4997" s="57"/>
      <c r="P4997" s="57"/>
      <c r="AM4997" s="58"/>
      <c r="BA4997" s="57"/>
      <c r="BB4997" s="58"/>
      <c r="BF4997" s="6" t="e">
        <f t="shared" si="234"/>
        <v>#NUM!</v>
      </c>
      <c r="BG4997" t="e">
        <f t="shared" si="235"/>
        <v>#NUM!</v>
      </c>
      <c r="BH4997" t="e">
        <f t="shared" si="236"/>
        <v>#NUM!</v>
      </c>
      <c r="BI4997" t="e">
        <f>VLOOKUP(H4997,Sheet2!$A$1:$B$270,2,FALSE)</f>
        <v>#N/A</v>
      </c>
    </row>
    <row r="4998" spans="15:61">
      <c r="O4998" s="57"/>
      <c r="P4998" s="57"/>
      <c r="AO4998" s="57"/>
      <c r="AP4998" s="57"/>
      <c r="BA4998" s="57"/>
      <c r="BF4998" s="6" t="e">
        <f t="shared" si="234"/>
        <v>#NUM!</v>
      </c>
      <c r="BG4998" t="e">
        <f t="shared" si="235"/>
        <v>#NUM!</v>
      </c>
      <c r="BH4998" t="e">
        <f t="shared" si="236"/>
        <v>#NUM!</v>
      </c>
      <c r="BI4998" t="e">
        <f>VLOOKUP(H4998,Sheet2!$A$1:$B$270,2,FALSE)</f>
        <v>#N/A</v>
      </c>
    </row>
    <row r="4999" spans="15:61">
      <c r="O4999" s="57"/>
      <c r="P4999" s="57"/>
      <c r="AO4999" s="57"/>
      <c r="AP4999" s="57"/>
      <c r="BA4999" s="57"/>
      <c r="BF4999" s="6" t="e">
        <f t="shared" si="234"/>
        <v>#NUM!</v>
      </c>
      <c r="BG4999" t="e">
        <f t="shared" si="235"/>
        <v>#NUM!</v>
      </c>
      <c r="BH4999" t="e">
        <f t="shared" si="236"/>
        <v>#NUM!</v>
      </c>
      <c r="BI4999" t="e">
        <f>VLOOKUP(H4999,Sheet2!$A$1:$B$270,2,FALSE)</f>
        <v>#N/A</v>
      </c>
    </row>
    <row r="5000" spans="15:61">
      <c r="O5000" s="57"/>
      <c r="P5000" s="57"/>
      <c r="AM5000" s="58"/>
      <c r="AO5000" s="57"/>
      <c r="BA5000" s="57"/>
      <c r="BB5000" s="58"/>
      <c r="BF5000" s="6" t="e">
        <f t="shared" si="234"/>
        <v>#NUM!</v>
      </c>
      <c r="BG5000" t="e">
        <f t="shared" si="235"/>
        <v>#NUM!</v>
      </c>
      <c r="BH5000" t="e">
        <f t="shared" si="236"/>
        <v>#NUM!</v>
      </c>
      <c r="BI5000" t="e">
        <f>VLOOKUP(H5000,Sheet2!$A$1:$B$270,2,FALSE)</f>
        <v>#N/A</v>
      </c>
    </row>
    <row r="5001" spans="15:61">
      <c r="O5001" s="57"/>
      <c r="P5001" s="57"/>
      <c r="AP5001" s="57"/>
      <c r="BA5001" s="57"/>
      <c r="BF5001" s="6" t="e">
        <f t="shared" si="234"/>
        <v>#NUM!</v>
      </c>
      <c r="BG5001" t="e">
        <f t="shared" si="235"/>
        <v>#NUM!</v>
      </c>
      <c r="BH5001" t="e">
        <f t="shared" si="236"/>
        <v>#NUM!</v>
      </c>
      <c r="BI5001" t="e">
        <f>VLOOKUP(H5001,Sheet2!$A$1:$B$270,2,FALSE)</f>
        <v>#N/A</v>
      </c>
    </row>
    <row r="5002" spans="15:61">
      <c r="O5002" s="57"/>
      <c r="P5002" s="57"/>
      <c r="AM5002" s="58"/>
      <c r="AO5002" s="57"/>
      <c r="BA5002" s="57"/>
      <c r="BB5002" s="58"/>
      <c r="BF5002" s="6" t="e">
        <f t="shared" si="234"/>
        <v>#NUM!</v>
      </c>
      <c r="BG5002" t="e">
        <f t="shared" si="235"/>
        <v>#NUM!</v>
      </c>
      <c r="BH5002" t="e">
        <f t="shared" si="236"/>
        <v>#NUM!</v>
      </c>
      <c r="BI5002" t="e">
        <f>VLOOKUP(H5002,Sheet2!$A$1:$B$270,2,FALSE)</f>
        <v>#N/A</v>
      </c>
    </row>
    <row r="5003" spans="15:61">
      <c r="O5003" s="57"/>
      <c r="P5003" s="57"/>
      <c r="AO5003" s="57"/>
      <c r="AP5003" s="57"/>
      <c r="BA5003" s="57"/>
      <c r="BF5003" s="6" t="e">
        <f t="shared" si="234"/>
        <v>#NUM!</v>
      </c>
      <c r="BG5003" t="e">
        <f t="shared" si="235"/>
        <v>#NUM!</v>
      </c>
      <c r="BH5003" t="e">
        <f t="shared" si="236"/>
        <v>#NUM!</v>
      </c>
      <c r="BI5003" t="e">
        <f>VLOOKUP(H5003,Sheet2!$A$1:$B$270,2,FALSE)</f>
        <v>#N/A</v>
      </c>
    </row>
    <row r="5004" spans="15:61">
      <c r="O5004" s="57"/>
      <c r="P5004" s="57"/>
      <c r="BA5004" s="57"/>
      <c r="BF5004" s="6" t="e">
        <f t="shared" si="234"/>
        <v>#NUM!</v>
      </c>
      <c r="BG5004" t="e">
        <f t="shared" si="235"/>
        <v>#NUM!</v>
      </c>
      <c r="BH5004" t="e">
        <f t="shared" si="236"/>
        <v>#NUM!</v>
      </c>
      <c r="BI5004" t="e">
        <f>VLOOKUP(H5004,Sheet2!$A$1:$B$270,2,FALSE)</f>
        <v>#N/A</v>
      </c>
    </row>
    <row r="5005" spans="15:61">
      <c r="O5005" s="57"/>
      <c r="P5005" s="57"/>
      <c r="BF5005" s="6" t="e">
        <f t="shared" si="234"/>
        <v>#NUM!</v>
      </c>
      <c r="BG5005" t="e">
        <f t="shared" si="235"/>
        <v>#NUM!</v>
      </c>
      <c r="BH5005" t="e">
        <f t="shared" si="236"/>
        <v>#NUM!</v>
      </c>
      <c r="BI5005" t="e">
        <f>VLOOKUP(H5005,Sheet2!$A$1:$B$270,2,FALSE)</f>
        <v>#N/A</v>
      </c>
    </row>
    <row r="5006" spans="15:61">
      <c r="O5006" s="57"/>
      <c r="P5006" s="57"/>
      <c r="AM5006" s="58"/>
      <c r="AO5006" s="57"/>
      <c r="BA5006" s="57"/>
      <c r="BB5006" s="58"/>
      <c r="BF5006" s="6" t="e">
        <f t="shared" si="234"/>
        <v>#NUM!</v>
      </c>
      <c r="BG5006" t="e">
        <f t="shared" si="235"/>
        <v>#NUM!</v>
      </c>
      <c r="BH5006" t="e">
        <f t="shared" si="236"/>
        <v>#NUM!</v>
      </c>
      <c r="BI5006" t="e">
        <f>VLOOKUP(H5006,Sheet2!$A$1:$B$270,2,FALSE)</f>
        <v>#N/A</v>
      </c>
    </row>
    <row r="5007" spans="15:61">
      <c r="O5007" s="57"/>
      <c r="P5007" s="57"/>
      <c r="AP5007" s="57"/>
      <c r="BA5007" s="57"/>
      <c r="BF5007" s="6" t="e">
        <f t="shared" si="234"/>
        <v>#NUM!</v>
      </c>
      <c r="BG5007" t="e">
        <f t="shared" si="235"/>
        <v>#NUM!</v>
      </c>
      <c r="BH5007" t="e">
        <f t="shared" si="236"/>
        <v>#NUM!</v>
      </c>
      <c r="BI5007" t="e">
        <f>VLOOKUP(H5007,Sheet2!$A$1:$B$270,2,FALSE)</f>
        <v>#N/A</v>
      </c>
    </row>
    <row r="5008" spans="15:61">
      <c r="O5008" s="57"/>
      <c r="P5008" s="57"/>
      <c r="BF5008" s="6" t="e">
        <f t="shared" si="234"/>
        <v>#NUM!</v>
      </c>
      <c r="BG5008" t="e">
        <f t="shared" si="235"/>
        <v>#NUM!</v>
      </c>
      <c r="BH5008" t="e">
        <f t="shared" si="236"/>
        <v>#NUM!</v>
      </c>
      <c r="BI5008" t="e">
        <f>VLOOKUP(H5008,Sheet2!$A$1:$B$270,2,FALSE)</f>
        <v>#N/A</v>
      </c>
    </row>
    <row r="5009" spans="15:61">
      <c r="O5009" s="57"/>
      <c r="P5009" s="57"/>
      <c r="AP5009" s="57"/>
      <c r="BA5009" s="57"/>
      <c r="BF5009" s="6" t="e">
        <f t="shared" si="234"/>
        <v>#NUM!</v>
      </c>
      <c r="BG5009" t="e">
        <f t="shared" si="235"/>
        <v>#NUM!</v>
      </c>
      <c r="BH5009" t="e">
        <f t="shared" si="236"/>
        <v>#NUM!</v>
      </c>
      <c r="BI5009" t="e">
        <f>VLOOKUP(H5009,Sheet2!$A$1:$B$270,2,FALSE)</f>
        <v>#N/A</v>
      </c>
    </row>
    <row r="5010" spans="15:61">
      <c r="O5010" s="57"/>
      <c r="P5010" s="57"/>
      <c r="AO5010" s="57"/>
      <c r="AP5010" s="57"/>
      <c r="BA5010" s="57"/>
      <c r="BF5010" s="6" t="e">
        <f t="shared" si="234"/>
        <v>#NUM!</v>
      </c>
      <c r="BG5010" t="e">
        <f t="shared" si="235"/>
        <v>#NUM!</v>
      </c>
      <c r="BH5010" t="e">
        <f t="shared" si="236"/>
        <v>#NUM!</v>
      </c>
      <c r="BI5010" t="e">
        <f>VLOOKUP(H5010,Sheet2!$A$1:$B$270,2,FALSE)</f>
        <v>#N/A</v>
      </c>
    </row>
    <row r="5011" spans="15:61">
      <c r="O5011" s="57"/>
      <c r="P5011" s="57"/>
      <c r="AP5011" s="57"/>
      <c r="BA5011" s="57"/>
      <c r="BF5011" s="6" t="e">
        <f t="shared" si="234"/>
        <v>#NUM!</v>
      </c>
      <c r="BG5011" t="e">
        <f t="shared" si="235"/>
        <v>#NUM!</v>
      </c>
      <c r="BH5011" t="e">
        <f t="shared" si="236"/>
        <v>#NUM!</v>
      </c>
      <c r="BI5011" t="e">
        <f>VLOOKUP(H5011,Sheet2!$A$1:$B$270,2,FALSE)</f>
        <v>#N/A</v>
      </c>
    </row>
    <row r="5012" spans="15:61">
      <c r="O5012" s="57"/>
      <c r="P5012" s="57"/>
      <c r="AO5012" s="57"/>
      <c r="AP5012" s="57"/>
      <c r="BA5012" s="57"/>
      <c r="BF5012" s="6" t="e">
        <f t="shared" si="234"/>
        <v>#NUM!</v>
      </c>
      <c r="BG5012" t="e">
        <f t="shared" si="235"/>
        <v>#NUM!</v>
      </c>
      <c r="BH5012" t="e">
        <f t="shared" si="236"/>
        <v>#NUM!</v>
      </c>
      <c r="BI5012" t="e">
        <f>VLOOKUP(H5012,Sheet2!$A$1:$B$270,2,FALSE)</f>
        <v>#N/A</v>
      </c>
    </row>
    <row r="5013" spans="15:61">
      <c r="O5013" s="57"/>
      <c r="P5013" s="57"/>
      <c r="AP5013" s="57"/>
      <c r="BA5013" s="57"/>
      <c r="BF5013" s="6" t="e">
        <f t="shared" si="234"/>
        <v>#NUM!</v>
      </c>
      <c r="BG5013" t="e">
        <f t="shared" si="235"/>
        <v>#NUM!</v>
      </c>
      <c r="BH5013" t="e">
        <f t="shared" si="236"/>
        <v>#NUM!</v>
      </c>
      <c r="BI5013" t="e">
        <f>VLOOKUP(H5013,Sheet2!$A$1:$B$270,2,FALSE)</f>
        <v>#N/A</v>
      </c>
    </row>
    <row r="5014" spans="15:61">
      <c r="O5014" s="57"/>
      <c r="P5014" s="57"/>
      <c r="AM5014" s="58"/>
      <c r="BA5014" s="57"/>
      <c r="BB5014" s="58"/>
      <c r="BF5014" s="6" t="e">
        <f t="shared" si="234"/>
        <v>#NUM!</v>
      </c>
      <c r="BG5014" t="e">
        <f t="shared" si="235"/>
        <v>#NUM!</v>
      </c>
      <c r="BH5014" t="e">
        <f t="shared" si="236"/>
        <v>#NUM!</v>
      </c>
      <c r="BI5014" t="e">
        <f>VLOOKUP(H5014,Sheet2!$A$1:$B$270,2,FALSE)</f>
        <v>#N/A</v>
      </c>
    </row>
    <row r="5015" spans="15:61">
      <c r="O5015" s="57"/>
      <c r="P5015" s="57"/>
      <c r="AP5015" s="57"/>
      <c r="BA5015" s="57"/>
      <c r="BF5015" s="6" t="e">
        <f t="shared" si="234"/>
        <v>#NUM!</v>
      </c>
      <c r="BG5015" t="e">
        <f t="shared" si="235"/>
        <v>#NUM!</v>
      </c>
      <c r="BH5015" t="e">
        <f t="shared" si="236"/>
        <v>#NUM!</v>
      </c>
      <c r="BI5015" t="e">
        <f>VLOOKUP(H5015,Sheet2!$A$1:$B$270,2,FALSE)</f>
        <v>#N/A</v>
      </c>
    </row>
    <row r="5016" spans="15:61">
      <c r="O5016" s="57"/>
      <c r="P5016" s="57"/>
      <c r="BA5016" s="57"/>
      <c r="BF5016" s="6" t="e">
        <f t="shared" si="234"/>
        <v>#NUM!</v>
      </c>
      <c r="BG5016" t="e">
        <f t="shared" si="235"/>
        <v>#NUM!</v>
      </c>
      <c r="BH5016" t="e">
        <f t="shared" si="236"/>
        <v>#NUM!</v>
      </c>
      <c r="BI5016" t="e">
        <f>VLOOKUP(H5016,Sheet2!$A$1:$B$270,2,FALSE)</f>
        <v>#N/A</v>
      </c>
    </row>
    <row r="5017" spans="15:61">
      <c r="O5017" s="57"/>
      <c r="P5017" s="57"/>
      <c r="AP5017" s="57"/>
      <c r="BA5017" s="57"/>
      <c r="BF5017" s="6" t="e">
        <f t="shared" si="234"/>
        <v>#NUM!</v>
      </c>
      <c r="BG5017" t="e">
        <f t="shared" si="235"/>
        <v>#NUM!</v>
      </c>
      <c r="BH5017" t="e">
        <f t="shared" si="236"/>
        <v>#NUM!</v>
      </c>
      <c r="BI5017" t="e">
        <f>VLOOKUP(H5017,Sheet2!$A$1:$B$270,2,FALSE)</f>
        <v>#N/A</v>
      </c>
    </row>
    <row r="5018" spans="15:61">
      <c r="O5018" s="57"/>
      <c r="P5018" s="57"/>
      <c r="AM5018" s="58"/>
      <c r="AO5018" s="57"/>
      <c r="BA5018" s="57"/>
      <c r="BB5018" s="58"/>
      <c r="BF5018" s="6" t="e">
        <f t="shared" si="234"/>
        <v>#NUM!</v>
      </c>
      <c r="BG5018" t="e">
        <f t="shared" si="235"/>
        <v>#NUM!</v>
      </c>
      <c r="BH5018" t="e">
        <f t="shared" si="236"/>
        <v>#NUM!</v>
      </c>
      <c r="BI5018" t="e">
        <f>VLOOKUP(H5018,Sheet2!$A$1:$B$270,2,FALSE)</f>
        <v>#N/A</v>
      </c>
    </row>
    <row r="5019" spans="15:61">
      <c r="O5019" s="57"/>
      <c r="P5019" s="57"/>
      <c r="AO5019" s="57"/>
      <c r="AP5019" s="57"/>
      <c r="BA5019" s="57"/>
      <c r="BF5019" s="6" t="e">
        <f t="shared" si="234"/>
        <v>#NUM!</v>
      </c>
      <c r="BG5019" t="e">
        <f t="shared" si="235"/>
        <v>#NUM!</v>
      </c>
      <c r="BH5019" t="e">
        <f t="shared" si="236"/>
        <v>#NUM!</v>
      </c>
      <c r="BI5019" t="e">
        <f>VLOOKUP(H5019,Sheet2!$A$1:$B$270,2,FALSE)</f>
        <v>#N/A</v>
      </c>
    </row>
    <row r="5020" spans="15:61">
      <c r="O5020" s="57"/>
      <c r="P5020" s="57"/>
      <c r="BA5020" s="57"/>
      <c r="BF5020" s="6" t="e">
        <f t="shared" si="234"/>
        <v>#NUM!</v>
      </c>
      <c r="BG5020" t="e">
        <f t="shared" si="235"/>
        <v>#NUM!</v>
      </c>
      <c r="BH5020" t="e">
        <f t="shared" si="236"/>
        <v>#NUM!</v>
      </c>
      <c r="BI5020" t="e">
        <f>VLOOKUP(H5020,Sheet2!$A$1:$B$270,2,FALSE)</f>
        <v>#N/A</v>
      </c>
    </row>
    <row r="5021" spans="15:61">
      <c r="O5021" s="57"/>
      <c r="P5021" s="57"/>
      <c r="AP5021" s="57"/>
      <c r="BA5021" s="57"/>
      <c r="BF5021" s="6" t="e">
        <f t="shared" ref="BF5021:BF5065" si="237">DATE(BC5021,BD5021,BE5021)</f>
        <v>#NUM!</v>
      </c>
      <c r="BG5021" t="e">
        <f t="shared" ref="BG5021:BG5065" si="238">BF5021-BA5021</f>
        <v>#NUM!</v>
      </c>
      <c r="BH5021" t="e">
        <f t="shared" ref="BH5021:BH5065" si="239">IF(BG5021=1,"COMPLY",IF(BG5021&lt;1,"COMPLY","NOT COMPLY"))</f>
        <v>#NUM!</v>
      </c>
      <c r="BI5021" t="e">
        <f>VLOOKUP(H5021,Sheet2!$A$1:$B$270,2,FALSE)</f>
        <v>#N/A</v>
      </c>
    </row>
    <row r="5022" spans="15:61">
      <c r="O5022" s="57"/>
      <c r="P5022" s="57"/>
      <c r="AP5022" s="57"/>
      <c r="BA5022" s="57"/>
      <c r="BF5022" s="6" t="e">
        <f t="shared" si="237"/>
        <v>#NUM!</v>
      </c>
      <c r="BG5022" t="e">
        <f t="shared" si="238"/>
        <v>#NUM!</v>
      </c>
      <c r="BH5022" t="e">
        <f t="shared" si="239"/>
        <v>#NUM!</v>
      </c>
      <c r="BI5022" t="e">
        <f>VLOOKUP(H5022,Sheet2!$A$1:$B$270,2,FALSE)</f>
        <v>#N/A</v>
      </c>
    </row>
    <row r="5023" spans="15:61">
      <c r="O5023" s="57"/>
      <c r="P5023" s="57"/>
      <c r="AM5023" s="58"/>
      <c r="AO5023" s="57"/>
      <c r="BA5023" s="57"/>
      <c r="BB5023" s="58"/>
      <c r="BF5023" s="6" t="e">
        <f t="shared" si="237"/>
        <v>#NUM!</v>
      </c>
      <c r="BG5023" t="e">
        <f t="shared" si="238"/>
        <v>#NUM!</v>
      </c>
      <c r="BH5023" t="e">
        <f t="shared" si="239"/>
        <v>#NUM!</v>
      </c>
      <c r="BI5023" t="e">
        <f>VLOOKUP(H5023,Sheet2!$A$1:$B$270,2,FALSE)</f>
        <v>#N/A</v>
      </c>
    </row>
    <row r="5024" spans="15:61">
      <c r="O5024" s="57"/>
      <c r="P5024" s="57"/>
      <c r="AP5024" s="57"/>
      <c r="BA5024" s="57"/>
      <c r="BF5024" s="6" t="e">
        <f t="shared" si="237"/>
        <v>#NUM!</v>
      </c>
      <c r="BG5024" t="e">
        <f t="shared" si="238"/>
        <v>#NUM!</v>
      </c>
      <c r="BH5024" t="e">
        <f t="shared" si="239"/>
        <v>#NUM!</v>
      </c>
      <c r="BI5024" t="e">
        <f>VLOOKUP(H5024,Sheet2!$A$1:$B$270,2,FALSE)</f>
        <v>#N/A</v>
      </c>
    </row>
    <row r="5025" spans="15:61">
      <c r="O5025" s="57"/>
      <c r="P5025" s="57"/>
      <c r="AO5025" s="57"/>
      <c r="AP5025" s="57"/>
      <c r="BA5025" s="57"/>
      <c r="BF5025" s="6" t="e">
        <f t="shared" si="237"/>
        <v>#NUM!</v>
      </c>
      <c r="BG5025" t="e">
        <f t="shared" si="238"/>
        <v>#NUM!</v>
      </c>
      <c r="BH5025" t="e">
        <f t="shared" si="239"/>
        <v>#NUM!</v>
      </c>
      <c r="BI5025" t="e">
        <f>VLOOKUP(H5025,Sheet2!$A$1:$B$270,2,FALSE)</f>
        <v>#N/A</v>
      </c>
    </row>
    <row r="5026" spans="15:61">
      <c r="O5026" s="57"/>
      <c r="P5026" s="57"/>
      <c r="AM5026" s="58"/>
      <c r="AO5026" s="57"/>
      <c r="BA5026" s="57"/>
      <c r="BB5026" s="58"/>
      <c r="BF5026" s="6" t="e">
        <f t="shared" si="237"/>
        <v>#NUM!</v>
      </c>
      <c r="BG5026" t="e">
        <f t="shared" si="238"/>
        <v>#NUM!</v>
      </c>
      <c r="BH5026" t="e">
        <f t="shared" si="239"/>
        <v>#NUM!</v>
      </c>
      <c r="BI5026" t="e">
        <f>VLOOKUP(H5026,Sheet2!$A$1:$B$270,2,FALSE)</f>
        <v>#N/A</v>
      </c>
    </row>
    <row r="5027" spans="15:61">
      <c r="O5027" s="57"/>
      <c r="P5027" s="57"/>
      <c r="AO5027" s="57"/>
      <c r="AP5027" s="57"/>
      <c r="BA5027" s="57"/>
      <c r="BF5027" s="6" t="e">
        <f t="shared" si="237"/>
        <v>#NUM!</v>
      </c>
      <c r="BG5027" t="e">
        <f t="shared" si="238"/>
        <v>#NUM!</v>
      </c>
      <c r="BH5027" t="e">
        <f t="shared" si="239"/>
        <v>#NUM!</v>
      </c>
      <c r="BI5027" t="e">
        <f>VLOOKUP(H5027,Sheet2!$A$1:$B$270,2,FALSE)</f>
        <v>#N/A</v>
      </c>
    </row>
    <row r="5028" spans="15:61">
      <c r="O5028" s="57"/>
      <c r="P5028" s="57"/>
      <c r="AM5028" s="58"/>
      <c r="AO5028" s="57"/>
      <c r="BA5028" s="57"/>
      <c r="BB5028" s="58"/>
      <c r="BF5028" s="6" t="e">
        <f t="shared" si="237"/>
        <v>#NUM!</v>
      </c>
      <c r="BG5028" t="e">
        <f t="shared" si="238"/>
        <v>#NUM!</v>
      </c>
      <c r="BH5028" t="e">
        <f t="shared" si="239"/>
        <v>#NUM!</v>
      </c>
      <c r="BI5028" t="e">
        <f>VLOOKUP(H5028,Sheet2!$A$1:$B$270,2,FALSE)</f>
        <v>#N/A</v>
      </c>
    </row>
    <row r="5029" spans="15:61">
      <c r="O5029" s="57"/>
      <c r="P5029" s="57"/>
      <c r="AO5029" s="57"/>
      <c r="AP5029" s="57"/>
      <c r="BA5029" s="57"/>
      <c r="BF5029" s="6" t="e">
        <f t="shared" si="237"/>
        <v>#NUM!</v>
      </c>
      <c r="BG5029" t="e">
        <f t="shared" si="238"/>
        <v>#NUM!</v>
      </c>
      <c r="BH5029" t="e">
        <f t="shared" si="239"/>
        <v>#NUM!</v>
      </c>
      <c r="BI5029" t="e">
        <f>VLOOKUP(H5029,Sheet2!$A$1:$B$270,2,FALSE)</f>
        <v>#N/A</v>
      </c>
    </row>
    <row r="5030" spans="15:61">
      <c r="O5030" s="57"/>
      <c r="P5030" s="57"/>
      <c r="AP5030" s="57"/>
      <c r="BA5030" s="57"/>
      <c r="BF5030" s="6" t="e">
        <f t="shared" si="237"/>
        <v>#NUM!</v>
      </c>
      <c r="BG5030" t="e">
        <f t="shared" si="238"/>
        <v>#NUM!</v>
      </c>
      <c r="BH5030" t="e">
        <f t="shared" si="239"/>
        <v>#NUM!</v>
      </c>
      <c r="BI5030" t="e">
        <f>VLOOKUP(H5030,Sheet2!$A$1:$B$270,2,FALSE)</f>
        <v>#N/A</v>
      </c>
    </row>
    <row r="5031" spans="15:61">
      <c r="O5031" s="57"/>
      <c r="P5031" s="57"/>
      <c r="AP5031" s="57"/>
      <c r="BA5031" s="57"/>
      <c r="BF5031" s="6" t="e">
        <f t="shared" si="237"/>
        <v>#NUM!</v>
      </c>
      <c r="BG5031" t="e">
        <f t="shared" si="238"/>
        <v>#NUM!</v>
      </c>
      <c r="BH5031" t="e">
        <f t="shared" si="239"/>
        <v>#NUM!</v>
      </c>
      <c r="BI5031" t="e">
        <f>VLOOKUP(H5031,Sheet2!$A$1:$B$270,2,FALSE)</f>
        <v>#N/A</v>
      </c>
    </row>
    <row r="5032" spans="15:61">
      <c r="O5032" s="57"/>
      <c r="P5032" s="57"/>
      <c r="AP5032" s="57"/>
      <c r="BA5032" s="57"/>
      <c r="BF5032" s="6" t="e">
        <f t="shared" si="237"/>
        <v>#NUM!</v>
      </c>
      <c r="BG5032" t="e">
        <f t="shared" si="238"/>
        <v>#NUM!</v>
      </c>
      <c r="BH5032" t="e">
        <f t="shared" si="239"/>
        <v>#NUM!</v>
      </c>
      <c r="BI5032" t="e">
        <f>VLOOKUP(H5032,Sheet2!$A$1:$B$270,2,FALSE)</f>
        <v>#N/A</v>
      </c>
    </row>
    <row r="5033" spans="15:61">
      <c r="O5033" s="57"/>
      <c r="P5033" s="57"/>
      <c r="AP5033" s="57"/>
      <c r="BA5033" s="57"/>
      <c r="BF5033" s="6" t="e">
        <f t="shared" si="237"/>
        <v>#NUM!</v>
      </c>
      <c r="BG5033" t="e">
        <f t="shared" si="238"/>
        <v>#NUM!</v>
      </c>
      <c r="BH5033" t="e">
        <f t="shared" si="239"/>
        <v>#NUM!</v>
      </c>
      <c r="BI5033" t="e">
        <f>VLOOKUP(H5033,Sheet2!$A$1:$B$270,2,FALSE)</f>
        <v>#N/A</v>
      </c>
    </row>
    <row r="5034" spans="15:61">
      <c r="O5034" s="57"/>
      <c r="P5034" s="57"/>
      <c r="AP5034" s="57"/>
      <c r="BA5034" s="57"/>
      <c r="BF5034" s="6" t="e">
        <f t="shared" si="237"/>
        <v>#NUM!</v>
      </c>
      <c r="BG5034" t="e">
        <f t="shared" si="238"/>
        <v>#NUM!</v>
      </c>
      <c r="BH5034" t="e">
        <f t="shared" si="239"/>
        <v>#NUM!</v>
      </c>
      <c r="BI5034" t="e">
        <f>VLOOKUP(H5034,Sheet2!$A$1:$B$270,2,FALSE)</f>
        <v>#N/A</v>
      </c>
    </row>
    <row r="5035" spans="15:61">
      <c r="O5035" s="57"/>
      <c r="P5035" s="57"/>
      <c r="BF5035" s="6" t="e">
        <f t="shared" si="237"/>
        <v>#NUM!</v>
      </c>
      <c r="BG5035" t="e">
        <f t="shared" si="238"/>
        <v>#NUM!</v>
      </c>
      <c r="BH5035" t="e">
        <f t="shared" si="239"/>
        <v>#NUM!</v>
      </c>
      <c r="BI5035" t="e">
        <f>VLOOKUP(H5035,Sheet2!$A$1:$B$270,2,FALSE)</f>
        <v>#N/A</v>
      </c>
    </row>
    <row r="5036" spans="15:61">
      <c r="O5036" s="57"/>
      <c r="P5036" s="57"/>
      <c r="AM5036" s="58"/>
      <c r="AO5036" s="57"/>
      <c r="BA5036" s="57"/>
      <c r="BB5036" s="58"/>
      <c r="BF5036" s="6" t="e">
        <f t="shared" si="237"/>
        <v>#NUM!</v>
      </c>
      <c r="BG5036" t="e">
        <f t="shared" si="238"/>
        <v>#NUM!</v>
      </c>
      <c r="BH5036" t="e">
        <f t="shared" si="239"/>
        <v>#NUM!</v>
      </c>
      <c r="BI5036" t="e">
        <f>VLOOKUP(H5036,Sheet2!$A$1:$B$270,2,FALSE)</f>
        <v>#N/A</v>
      </c>
    </row>
    <row r="5037" spans="15:61">
      <c r="O5037" s="57"/>
      <c r="P5037" s="57"/>
      <c r="AP5037" s="57"/>
      <c r="BA5037" s="57"/>
      <c r="BF5037" s="6" t="e">
        <f t="shared" si="237"/>
        <v>#NUM!</v>
      </c>
      <c r="BG5037" t="e">
        <f t="shared" si="238"/>
        <v>#NUM!</v>
      </c>
      <c r="BH5037" t="e">
        <f t="shared" si="239"/>
        <v>#NUM!</v>
      </c>
      <c r="BI5037" t="e">
        <f>VLOOKUP(H5037,Sheet2!$A$1:$B$270,2,FALSE)</f>
        <v>#N/A</v>
      </c>
    </row>
    <row r="5038" spans="15:61">
      <c r="O5038" s="57"/>
      <c r="P5038" s="57"/>
      <c r="AO5038" s="57"/>
      <c r="AP5038" s="57"/>
      <c r="BA5038" s="57"/>
      <c r="BF5038" s="6" t="e">
        <f t="shared" si="237"/>
        <v>#NUM!</v>
      </c>
      <c r="BG5038" t="e">
        <f t="shared" si="238"/>
        <v>#NUM!</v>
      </c>
      <c r="BH5038" t="e">
        <f t="shared" si="239"/>
        <v>#NUM!</v>
      </c>
      <c r="BI5038" t="e">
        <f>VLOOKUP(H5038,Sheet2!$A$1:$B$270,2,FALSE)</f>
        <v>#N/A</v>
      </c>
    </row>
    <row r="5039" spans="15:61">
      <c r="O5039" s="57"/>
      <c r="P5039" s="57"/>
      <c r="AP5039" s="57"/>
      <c r="BA5039" s="57"/>
      <c r="BF5039" s="6" t="e">
        <f t="shared" si="237"/>
        <v>#NUM!</v>
      </c>
      <c r="BG5039" t="e">
        <f t="shared" si="238"/>
        <v>#NUM!</v>
      </c>
      <c r="BH5039" t="e">
        <f t="shared" si="239"/>
        <v>#NUM!</v>
      </c>
      <c r="BI5039" t="e">
        <f>VLOOKUP(H5039,Sheet2!$A$1:$B$270,2,FALSE)</f>
        <v>#N/A</v>
      </c>
    </row>
    <row r="5040" spans="15:61">
      <c r="O5040" s="57"/>
      <c r="P5040" s="57"/>
      <c r="BA5040" s="57"/>
      <c r="BF5040" s="6" t="e">
        <f t="shared" si="237"/>
        <v>#NUM!</v>
      </c>
      <c r="BG5040" t="e">
        <f t="shared" si="238"/>
        <v>#NUM!</v>
      </c>
      <c r="BH5040" t="e">
        <f t="shared" si="239"/>
        <v>#NUM!</v>
      </c>
      <c r="BI5040" t="e">
        <f>VLOOKUP(H5040,Sheet2!$A$1:$B$270,2,FALSE)</f>
        <v>#N/A</v>
      </c>
    </row>
    <row r="5041" spans="15:61">
      <c r="O5041" s="57"/>
      <c r="P5041" s="57"/>
      <c r="AO5041" s="57"/>
      <c r="AP5041" s="57"/>
      <c r="BA5041" s="57"/>
      <c r="BF5041" s="6" t="e">
        <f t="shared" si="237"/>
        <v>#NUM!</v>
      </c>
      <c r="BG5041" t="e">
        <f t="shared" si="238"/>
        <v>#NUM!</v>
      </c>
      <c r="BH5041" t="e">
        <f t="shared" si="239"/>
        <v>#NUM!</v>
      </c>
      <c r="BI5041" t="e">
        <f>VLOOKUP(H5041,Sheet2!$A$1:$B$270,2,FALSE)</f>
        <v>#N/A</v>
      </c>
    </row>
    <row r="5042" spans="15:61">
      <c r="O5042" s="57"/>
      <c r="P5042" s="57"/>
      <c r="AO5042" s="57"/>
      <c r="BF5042" s="6" t="e">
        <f t="shared" si="237"/>
        <v>#NUM!</v>
      </c>
      <c r="BG5042" t="e">
        <f t="shared" si="238"/>
        <v>#NUM!</v>
      </c>
      <c r="BH5042" t="e">
        <f t="shared" si="239"/>
        <v>#NUM!</v>
      </c>
      <c r="BI5042" t="e">
        <f>VLOOKUP(H5042,Sheet2!$A$1:$B$270,2,FALSE)</f>
        <v>#N/A</v>
      </c>
    </row>
    <row r="5043" spans="15:61">
      <c r="O5043" s="57"/>
      <c r="P5043" s="57"/>
      <c r="AM5043" s="58"/>
      <c r="AO5043" s="57"/>
      <c r="BA5043" s="57"/>
      <c r="BB5043" s="58"/>
      <c r="BF5043" s="6" t="e">
        <f t="shared" si="237"/>
        <v>#NUM!</v>
      </c>
      <c r="BG5043" t="e">
        <f t="shared" si="238"/>
        <v>#NUM!</v>
      </c>
      <c r="BH5043" t="e">
        <f t="shared" si="239"/>
        <v>#NUM!</v>
      </c>
      <c r="BI5043" t="e">
        <f>VLOOKUP(H5043,Sheet2!$A$1:$B$270,2,FALSE)</f>
        <v>#N/A</v>
      </c>
    </row>
    <row r="5044" spans="15:61">
      <c r="O5044" s="57"/>
      <c r="P5044" s="57"/>
      <c r="AO5044" s="57"/>
      <c r="AP5044" s="57"/>
      <c r="BA5044" s="57"/>
      <c r="BF5044" s="6" t="e">
        <f t="shared" si="237"/>
        <v>#NUM!</v>
      </c>
      <c r="BG5044" t="e">
        <f t="shared" si="238"/>
        <v>#NUM!</v>
      </c>
      <c r="BH5044" t="e">
        <f t="shared" si="239"/>
        <v>#NUM!</v>
      </c>
      <c r="BI5044" t="e">
        <f>VLOOKUP(H5044,Sheet2!$A$1:$B$270,2,FALSE)</f>
        <v>#N/A</v>
      </c>
    </row>
    <row r="5045" spans="15:61">
      <c r="O5045" s="57"/>
      <c r="P5045" s="57"/>
      <c r="AO5045" s="57"/>
      <c r="AP5045" s="57"/>
      <c r="BA5045" s="57"/>
      <c r="BF5045" s="6" t="e">
        <f t="shared" si="237"/>
        <v>#NUM!</v>
      </c>
      <c r="BG5045" t="e">
        <f t="shared" si="238"/>
        <v>#NUM!</v>
      </c>
      <c r="BH5045" t="e">
        <f t="shared" si="239"/>
        <v>#NUM!</v>
      </c>
      <c r="BI5045" t="e">
        <f>VLOOKUP(H5045,Sheet2!$A$1:$B$270,2,FALSE)</f>
        <v>#N/A</v>
      </c>
    </row>
    <row r="5046" spans="15:61">
      <c r="O5046" s="57"/>
      <c r="P5046" s="57"/>
      <c r="BF5046" s="6" t="e">
        <f t="shared" si="237"/>
        <v>#NUM!</v>
      </c>
      <c r="BG5046" t="e">
        <f t="shared" si="238"/>
        <v>#NUM!</v>
      </c>
      <c r="BH5046" t="e">
        <f t="shared" si="239"/>
        <v>#NUM!</v>
      </c>
      <c r="BI5046" t="e">
        <f>VLOOKUP(H5046,Sheet2!$A$1:$B$270,2,FALSE)</f>
        <v>#N/A</v>
      </c>
    </row>
    <row r="5047" spans="15:61">
      <c r="O5047" s="57"/>
      <c r="P5047" s="57"/>
      <c r="AP5047" s="57"/>
      <c r="BA5047" s="57"/>
      <c r="BF5047" s="6" t="e">
        <f t="shared" si="237"/>
        <v>#NUM!</v>
      </c>
      <c r="BG5047" t="e">
        <f t="shared" si="238"/>
        <v>#NUM!</v>
      </c>
      <c r="BH5047" t="e">
        <f t="shared" si="239"/>
        <v>#NUM!</v>
      </c>
      <c r="BI5047" t="e">
        <f>VLOOKUP(H5047,Sheet2!$A$1:$B$270,2,FALSE)</f>
        <v>#N/A</v>
      </c>
    </row>
    <row r="5048" spans="15:61">
      <c r="O5048" s="57"/>
      <c r="P5048" s="57"/>
      <c r="AP5048" s="57"/>
      <c r="BA5048" s="57"/>
      <c r="BF5048" s="6" t="e">
        <f t="shared" si="237"/>
        <v>#NUM!</v>
      </c>
      <c r="BG5048" t="e">
        <f t="shared" si="238"/>
        <v>#NUM!</v>
      </c>
      <c r="BH5048" t="e">
        <f t="shared" si="239"/>
        <v>#NUM!</v>
      </c>
      <c r="BI5048" t="e">
        <f>VLOOKUP(H5048,Sheet2!$A$1:$B$270,2,FALSE)</f>
        <v>#N/A</v>
      </c>
    </row>
    <row r="5049" spans="15:61">
      <c r="O5049" s="57"/>
      <c r="P5049" s="57"/>
      <c r="AO5049" s="57"/>
      <c r="AP5049" s="57"/>
      <c r="BA5049" s="57"/>
      <c r="BF5049" s="6" t="e">
        <f t="shared" si="237"/>
        <v>#NUM!</v>
      </c>
      <c r="BG5049" t="e">
        <f t="shared" si="238"/>
        <v>#NUM!</v>
      </c>
      <c r="BH5049" t="e">
        <f t="shared" si="239"/>
        <v>#NUM!</v>
      </c>
      <c r="BI5049" t="e">
        <f>VLOOKUP(H5049,Sheet2!$A$1:$B$270,2,FALSE)</f>
        <v>#N/A</v>
      </c>
    </row>
    <row r="5050" spans="15:61">
      <c r="O5050" s="57"/>
      <c r="P5050" s="57"/>
      <c r="AM5050" s="58"/>
      <c r="AO5050" s="57"/>
      <c r="BA5050" s="57"/>
      <c r="BB5050" s="58"/>
      <c r="BF5050" s="6" t="e">
        <f t="shared" si="237"/>
        <v>#NUM!</v>
      </c>
      <c r="BG5050" t="e">
        <f t="shared" si="238"/>
        <v>#NUM!</v>
      </c>
      <c r="BH5050" t="e">
        <f t="shared" si="239"/>
        <v>#NUM!</v>
      </c>
      <c r="BI5050" t="e">
        <f>VLOOKUP(H5050,Sheet2!$A$1:$B$270,2,FALSE)</f>
        <v>#N/A</v>
      </c>
    </row>
    <row r="5051" spans="15:61">
      <c r="O5051" s="57"/>
      <c r="P5051" s="57"/>
      <c r="AO5051" s="57"/>
      <c r="AP5051" s="57"/>
      <c r="BA5051" s="57"/>
      <c r="BF5051" s="6" t="e">
        <f t="shared" si="237"/>
        <v>#NUM!</v>
      </c>
      <c r="BG5051" t="e">
        <f t="shared" si="238"/>
        <v>#NUM!</v>
      </c>
      <c r="BH5051" t="e">
        <f t="shared" si="239"/>
        <v>#NUM!</v>
      </c>
      <c r="BI5051" t="e">
        <f>VLOOKUP(H5051,Sheet2!$A$1:$B$270,2,FALSE)</f>
        <v>#N/A</v>
      </c>
    </row>
    <row r="5052" spans="15:61">
      <c r="O5052" s="57"/>
      <c r="P5052" s="57"/>
      <c r="AP5052" s="57"/>
      <c r="BA5052" s="57"/>
      <c r="BF5052" s="6" t="e">
        <f t="shared" si="237"/>
        <v>#NUM!</v>
      </c>
      <c r="BG5052" t="e">
        <f t="shared" si="238"/>
        <v>#NUM!</v>
      </c>
      <c r="BH5052" t="e">
        <f t="shared" si="239"/>
        <v>#NUM!</v>
      </c>
      <c r="BI5052" t="e">
        <f>VLOOKUP(H5052,Sheet2!$A$1:$B$270,2,FALSE)</f>
        <v>#N/A</v>
      </c>
    </row>
    <row r="5053" spans="15:61">
      <c r="O5053" s="57"/>
      <c r="P5053" s="57"/>
      <c r="AO5053" s="57"/>
      <c r="AP5053" s="57"/>
      <c r="BA5053" s="57"/>
      <c r="BF5053" s="6" t="e">
        <f t="shared" si="237"/>
        <v>#NUM!</v>
      </c>
      <c r="BG5053" t="e">
        <f t="shared" si="238"/>
        <v>#NUM!</v>
      </c>
      <c r="BH5053" t="e">
        <f t="shared" si="239"/>
        <v>#NUM!</v>
      </c>
      <c r="BI5053" t="e">
        <f>VLOOKUP(H5053,Sheet2!$A$1:$B$270,2,FALSE)</f>
        <v>#N/A</v>
      </c>
    </row>
    <row r="5054" spans="15:61">
      <c r="O5054" s="57"/>
      <c r="P5054" s="57"/>
      <c r="AO5054" s="57"/>
      <c r="AP5054" s="57"/>
      <c r="BA5054" s="57"/>
      <c r="BF5054" s="6" t="e">
        <f t="shared" si="237"/>
        <v>#NUM!</v>
      </c>
      <c r="BG5054" t="e">
        <f t="shared" si="238"/>
        <v>#NUM!</v>
      </c>
      <c r="BH5054" t="e">
        <f t="shared" si="239"/>
        <v>#NUM!</v>
      </c>
      <c r="BI5054" t="e">
        <f>VLOOKUP(H5054,Sheet2!$A$1:$B$270,2,FALSE)</f>
        <v>#N/A</v>
      </c>
    </row>
    <row r="5055" spans="15:61">
      <c r="O5055" s="57"/>
      <c r="P5055" s="57"/>
      <c r="AO5055" s="57"/>
      <c r="AP5055" s="57"/>
      <c r="BA5055" s="57"/>
      <c r="BF5055" s="6" t="e">
        <f t="shared" si="237"/>
        <v>#NUM!</v>
      </c>
      <c r="BG5055" t="e">
        <f t="shared" si="238"/>
        <v>#NUM!</v>
      </c>
      <c r="BH5055" t="e">
        <f t="shared" si="239"/>
        <v>#NUM!</v>
      </c>
      <c r="BI5055" t="e">
        <f>VLOOKUP(H5055,Sheet2!$A$1:$B$270,2,FALSE)</f>
        <v>#N/A</v>
      </c>
    </row>
    <row r="5056" spans="15:61">
      <c r="O5056" s="57"/>
      <c r="P5056" s="57"/>
      <c r="AP5056" s="57"/>
      <c r="BA5056" s="57"/>
      <c r="BF5056" s="6" t="e">
        <f t="shared" si="237"/>
        <v>#NUM!</v>
      </c>
      <c r="BG5056" t="e">
        <f t="shared" si="238"/>
        <v>#NUM!</v>
      </c>
      <c r="BH5056" t="e">
        <f t="shared" si="239"/>
        <v>#NUM!</v>
      </c>
      <c r="BI5056" t="e">
        <f>VLOOKUP(H5056,Sheet2!$A$1:$B$270,2,FALSE)</f>
        <v>#N/A</v>
      </c>
    </row>
    <row r="5057" spans="15:61">
      <c r="O5057" s="57"/>
      <c r="P5057" s="57"/>
      <c r="AP5057" s="57"/>
      <c r="BA5057" s="57"/>
      <c r="BF5057" s="6" t="e">
        <f t="shared" si="237"/>
        <v>#NUM!</v>
      </c>
      <c r="BG5057" t="e">
        <f t="shared" si="238"/>
        <v>#NUM!</v>
      </c>
      <c r="BH5057" t="e">
        <f t="shared" si="239"/>
        <v>#NUM!</v>
      </c>
      <c r="BI5057" t="e">
        <f>VLOOKUP(H5057,Sheet2!$A$1:$B$270,2,FALSE)</f>
        <v>#N/A</v>
      </c>
    </row>
    <row r="5058" spans="15:61">
      <c r="O5058" s="57"/>
      <c r="P5058" s="57"/>
      <c r="AO5058" s="57"/>
      <c r="AP5058" s="57"/>
      <c r="BA5058" s="57"/>
      <c r="BF5058" s="6" t="e">
        <f t="shared" si="237"/>
        <v>#NUM!</v>
      </c>
      <c r="BG5058" t="e">
        <f t="shared" si="238"/>
        <v>#NUM!</v>
      </c>
      <c r="BH5058" t="e">
        <f t="shared" si="239"/>
        <v>#NUM!</v>
      </c>
      <c r="BI5058" t="e">
        <f>VLOOKUP(H5058,Sheet2!$A$1:$B$270,2,FALSE)</f>
        <v>#N/A</v>
      </c>
    </row>
    <row r="5059" spans="15:61">
      <c r="O5059" s="57"/>
      <c r="P5059" s="57"/>
      <c r="AO5059" s="57"/>
      <c r="AP5059" s="57"/>
      <c r="BA5059" s="57"/>
      <c r="BF5059" s="6" t="e">
        <f t="shared" si="237"/>
        <v>#NUM!</v>
      </c>
      <c r="BG5059" t="e">
        <f t="shared" si="238"/>
        <v>#NUM!</v>
      </c>
      <c r="BH5059" t="e">
        <f t="shared" si="239"/>
        <v>#NUM!</v>
      </c>
      <c r="BI5059" t="e">
        <f>VLOOKUP(H5059,Sheet2!$A$1:$B$270,2,FALSE)</f>
        <v>#N/A</v>
      </c>
    </row>
    <row r="5060" spans="15:61">
      <c r="O5060" s="57"/>
      <c r="P5060" s="57"/>
      <c r="AP5060" s="57"/>
      <c r="BA5060" s="57"/>
      <c r="BF5060" s="6" t="e">
        <f t="shared" si="237"/>
        <v>#NUM!</v>
      </c>
      <c r="BG5060" t="e">
        <f t="shared" si="238"/>
        <v>#NUM!</v>
      </c>
      <c r="BH5060" t="e">
        <f t="shared" si="239"/>
        <v>#NUM!</v>
      </c>
      <c r="BI5060" t="e">
        <f>VLOOKUP(H5060,Sheet2!$A$1:$B$270,2,FALSE)</f>
        <v>#N/A</v>
      </c>
    </row>
    <row r="5061" spans="15:61">
      <c r="O5061" s="57"/>
      <c r="P5061" s="57"/>
      <c r="AP5061" s="57"/>
      <c r="BA5061" s="57"/>
      <c r="BF5061" s="6" t="e">
        <f t="shared" si="237"/>
        <v>#NUM!</v>
      </c>
      <c r="BG5061" t="e">
        <f t="shared" si="238"/>
        <v>#NUM!</v>
      </c>
      <c r="BH5061" t="e">
        <f t="shared" si="239"/>
        <v>#NUM!</v>
      </c>
      <c r="BI5061" t="e">
        <f>VLOOKUP(H5061,Sheet2!$A$1:$B$270,2,FALSE)</f>
        <v>#N/A</v>
      </c>
    </row>
    <row r="5062" spans="15:61">
      <c r="O5062" s="57"/>
      <c r="P5062" s="57"/>
      <c r="AP5062" s="57"/>
      <c r="BA5062" s="57"/>
      <c r="BF5062" s="6" t="e">
        <f t="shared" si="237"/>
        <v>#NUM!</v>
      </c>
      <c r="BG5062" t="e">
        <f t="shared" si="238"/>
        <v>#NUM!</v>
      </c>
      <c r="BH5062" t="e">
        <f t="shared" si="239"/>
        <v>#NUM!</v>
      </c>
      <c r="BI5062" t="e">
        <f>VLOOKUP(H5062,Sheet2!$A$1:$B$270,2,FALSE)</f>
        <v>#N/A</v>
      </c>
    </row>
    <row r="5063" spans="15:61">
      <c r="O5063" s="57"/>
      <c r="P5063" s="57"/>
      <c r="AP5063" s="57"/>
      <c r="BA5063" s="57"/>
      <c r="BF5063" s="6" t="e">
        <f t="shared" si="237"/>
        <v>#NUM!</v>
      </c>
      <c r="BG5063" t="e">
        <f t="shared" si="238"/>
        <v>#NUM!</v>
      </c>
      <c r="BH5063" t="e">
        <f t="shared" si="239"/>
        <v>#NUM!</v>
      </c>
      <c r="BI5063" t="e">
        <f>VLOOKUP(H5063,Sheet2!$A$1:$B$270,2,FALSE)</f>
        <v>#N/A</v>
      </c>
    </row>
    <row r="5064" spans="15:61">
      <c r="O5064" s="57"/>
      <c r="P5064" s="57"/>
      <c r="AO5064" s="57"/>
      <c r="AP5064" s="57"/>
      <c r="BA5064" s="57"/>
      <c r="BF5064" s="6" t="e">
        <f t="shared" si="237"/>
        <v>#NUM!</v>
      </c>
      <c r="BG5064" t="e">
        <f t="shared" si="238"/>
        <v>#NUM!</v>
      </c>
      <c r="BH5064" t="e">
        <f t="shared" si="239"/>
        <v>#NUM!</v>
      </c>
      <c r="BI5064" t="e">
        <f>VLOOKUP(H5064,Sheet2!$A$1:$B$270,2,FALSE)</f>
        <v>#N/A</v>
      </c>
    </row>
    <row r="5065" spans="15:61">
      <c r="O5065" s="57"/>
      <c r="P5065" s="57"/>
      <c r="AO5065" s="57"/>
      <c r="AP5065" s="57"/>
      <c r="BA5065" s="57"/>
      <c r="BF5065" s="6" t="e">
        <f t="shared" si="237"/>
        <v>#NUM!</v>
      </c>
      <c r="BG5065" t="e">
        <f t="shared" si="238"/>
        <v>#NUM!</v>
      </c>
      <c r="BH5065" t="e">
        <f t="shared" si="239"/>
        <v>#NUM!</v>
      </c>
      <c r="BI5065" t="e">
        <f>VLOOKUP(H5065,Sheet2!$A$1:$B$270,2,FALSE)</f>
        <v>#N/A</v>
      </c>
    </row>
    <row r="5066" spans="15:61">
      <c r="O5066" s="57"/>
      <c r="P5066" s="57"/>
      <c r="AM5066" s="58"/>
      <c r="AO5066" s="57"/>
      <c r="BA5066" s="57"/>
      <c r="BB5066" s="58"/>
      <c r="BF5066" s="6" t="e">
        <f t="shared" ref="BF5066:BF5129" si="240">DATE(BC5066,BD5066,BE5066)</f>
        <v>#NUM!</v>
      </c>
      <c r="BG5066" t="e">
        <f t="shared" ref="BG5066:BG5129" si="241">BF5066-BA5066</f>
        <v>#NUM!</v>
      </c>
      <c r="BH5066" t="e">
        <f t="shared" ref="BH5066:BH5129" si="242">IF(BG5066=1,"COMPLY",IF(BG5066&lt;1,"COMPLY","NOT COMPLY"))</f>
        <v>#NUM!</v>
      </c>
      <c r="BI5066" t="e">
        <f>VLOOKUP(H5066,Sheet2!$A$1:$B$270,2,FALSE)</f>
        <v>#N/A</v>
      </c>
    </row>
    <row r="5067" spans="15:61">
      <c r="O5067" s="57"/>
      <c r="P5067" s="57"/>
      <c r="AP5067" s="57"/>
      <c r="BA5067" s="57"/>
      <c r="BF5067" s="6" t="e">
        <f t="shared" si="240"/>
        <v>#NUM!</v>
      </c>
      <c r="BG5067" t="e">
        <f t="shared" si="241"/>
        <v>#NUM!</v>
      </c>
      <c r="BH5067" t="e">
        <f t="shared" si="242"/>
        <v>#NUM!</v>
      </c>
      <c r="BI5067" t="e">
        <f>VLOOKUP(H5067,Sheet2!$A$1:$B$270,2,FALSE)</f>
        <v>#N/A</v>
      </c>
    </row>
    <row r="5068" spans="15:61">
      <c r="O5068" s="57"/>
      <c r="P5068" s="57"/>
      <c r="AO5068" s="57"/>
      <c r="AP5068" s="57"/>
      <c r="BA5068" s="57"/>
      <c r="BF5068" s="6" t="e">
        <f t="shared" si="240"/>
        <v>#NUM!</v>
      </c>
      <c r="BG5068" t="e">
        <f t="shared" si="241"/>
        <v>#NUM!</v>
      </c>
      <c r="BH5068" t="e">
        <f t="shared" si="242"/>
        <v>#NUM!</v>
      </c>
      <c r="BI5068" t="e">
        <f>VLOOKUP(H5068,Sheet2!$A$1:$B$270,2,FALSE)</f>
        <v>#N/A</v>
      </c>
    </row>
    <row r="5069" spans="15:61">
      <c r="O5069" s="57"/>
      <c r="P5069" s="57"/>
      <c r="AM5069" s="58"/>
      <c r="BA5069" s="57"/>
      <c r="BB5069" s="58"/>
      <c r="BF5069" s="6" t="e">
        <f t="shared" si="240"/>
        <v>#NUM!</v>
      </c>
      <c r="BG5069" t="e">
        <f t="shared" si="241"/>
        <v>#NUM!</v>
      </c>
      <c r="BH5069" t="e">
        <f t="shared" si="242"/>
        <v>#NUM!</v>
      </c>
      <c r="BI5069" t="e">
        <f>VLOOKUP(H5069,Sheet2!$A$1:$B$270,2,FALSE)</f>
        <v>#N/A</v>
      </c>
    </row>
    <row r="5070" spans="15:61">
      <c r="O5070" s="57"/>
      <c r="P5070" s="57"/>
      <c r="AO5070" s="57"/>
      <c r="AP5070" s="57"/>
      <c r="BA5070" s="57"/>
      <c r="BF5070" s="6" t="e">
        <f t="shared" si="240"/>
        <v>#NUM!</v>
      </c>
      <c r="BG5070" t="e">
        <f t="shared" si="241"/>
        <v>#NUM!</v>
      </c>
      <c r="BH5070" t="e">
        <f t="shared" si="242"/>
        <v>#NUM!</v>
      </c>
      <c r="BI5070" t="e">
        <f>VLOOKUP(H5070,Sheet2!$A$1:$B$270,2,FALSE)</f>
        <v>#N/A</v>
      </c>
    </row>
    <row r="5071" spans="15:61">
      <c r="O5071" s="57"/>
      <c r="P5071" s="57"/>
      <c r="AP5071" s="57"/>
      <c r="BA5071" s="57"/>
      <c r="BF5071" s="6" t="e">
        <f t="shared" si="240"/>
        <v>#NUM!</v>
      </c>
      <c r="BG5071" t="e">
        <f t="shared" si="241"/>
        <v>#NUM!</v>
      </c>
      <c r="BH5071" t="e">
        <f t="shared" si="242"/>
        <v>#NUM!</v>
      </c>
      <c r="BI5071" t="e">
        <f>VLOOKUP(H5071,Sheet2!$A$1:$B$270,2,FALSE)</f>
        <v>#N/A</v>
      </c>
    </row>
    <row r="5072" spans="15:61">
      <c r="O5072" s="57"/>
      <c r="P5072" s="57"/>
      <c r="AP5072" s="57"/>
      <c r="BA5072" s="57"/>
      <c r="BF5072" s="6" t="e">
        <f t="shared" si="240"/>
        <v>#NUM!</v>
      </c>
      <c r="BG5072" t="e">
        <f t="shared" si="241"/>
        <v>#NUM!</v>
      </c>
      <c r="BH5072" t="e">
        <f t="shared" si="242"/>
        <v>#NUM!</v>
      </c>
      <c r="BI5072" t="e">
        <f>VLOOKUP(H5072,Sheet2!$A$1:$B$270,2,FALSE)</f>
        <v>#N/A</v>
      </c>
    </row>
    <row r="5073" spans="15:61">
      <c r="O5073" s="57"/>
      <c r="P5073" s="57"/>
      <c r="AO5073" s="57"/>
      <c r="BF5073" s="6" t="e">
        <f t="shared" si="240"/>
        <v>#NUM!</v>
      </c>
      <c r="BG5073" t="e">
        <f t="shared" si="241"/>
        <v>#NUM!</v>
      </c>
      <c r="BH5073" t="e">
        <f t="shared" si="242"/>
        <v>#NUM!</v>
      </c>
      <c r="BI5073" t="e">
        <f>VLOOKUP(H5073,Sheet2!$A$1:$B$270,2,FALSE)</f>
        <v>#N/A</v>
      </c>
    </row>
    <row r="5074" spans="15:61">
      <c r="O5074" s="57"/>
      <c r="P5074" s="57"/>
      <c r="AO5074" s="57"/>
      <c r="AP5074" s="57"/>
      <c r="BA5074" s="57"/>
      <c r="BF5074" s="6" t="e">
        <f t="shared" si="240"/>
        <v>#NUM!</v>
      </c>
      <c r="BG5074" t="e">
        <f t="shared" si="241"/>
        <v>#NUM!</v>
      </c>
      <c r="BH5074" t="e">
        <f t="shared" si="242"/>
        <v>#NUM!</v>
      </c>
      <c r="BI5074" t="e">
        <f>VLOOKUP(H5074,Sheet2!$A$1:$B$270,2,FALSE)</f>
        <v>#N/A</v>
      </c>
    </row>
    <row r="5075" spans="15:61">
      <c r="O5075" s="57"/>
      <c r="P5075" s="57"/>
      <c r="BF5075" s="6" t="e">
        <f t="shared" si="240"/>
        <v>#NUM!</v>
      </c>
      <c r="BG5075" t="e">
        <f t="shared" si="241"/>
        <v>#NUM!</v>
      </c>
      <c r="BH5075" t="e">
        <f t="shared" si="242"/>
        <v>#NUM!</v>
      </c>
      <c r="BI5075" t="e">
        <f>VLOOKUP(H5075,Sheet2!$A$1:$B$270,2,FALSE)</f>
        <v>#N/A</v>
      </c>
    </row>
    <row r="5076" spans="15:61">
      <c r="O5076" s="57"/>
      <c r="P5076" s="57"/>
      <c r="BA5076" s="57"/>
      <c r="BF5076" s="6" t="e">
        <f t="shared" si="240"/>
        <v>#NUM!</v>
      </c>
      <c r="BG5076" t="e">
        <f t="shared" si="241"/>
        <v>#NUM!</v>
      </c>
      <c r="BH5076" t="e">
        <f t="shared" si="242"/>
        <v>#NUM!</v>
      </c>
      <c r="BI5076" t="e">
        <f>VLOOKUP(H5076,Sheet2!$A$1:$B$270,2,FALSE)</f>
        <v>#N/A</v>
      </c>
    </row>
    <row r="5077" spans="15:61">
      <c r="O5077" s="57"/>
      <c r="P5077" s="57"/>
      <c r="AO5077" s="57"/>
      <c r="AP5077" s="57"/>
      <c r="BA5077" s="57"/>
      <c r="BF5077" s="6" t="e">
        <f t="shared" si="240"/>
        <v>#NUM!</v>
      </c>
      <c r="BG5077" t="e">
        <f t="shared" si="241"/>
        <v>#NUM!</v>
      </c>
      <c r="BH5077" t="e">
        <f t="shared" si="242"/>
        <v>#NUM!</v>
      </c>
      <c r="BI5077" t="e">
        <f>VLOOKUP(H5077,Sheet2!$A$1:$B$270,2,FALSE)</f>
        <v>#N/A</v>
      </c>
    </row>
    <row r="5078" spans="15:61">
      <c r="O5078" s="57"/>
      <c r="P5078" s="57"/>
      <c r="AP5078" s="57"/>
      <c r="BA5078" s="57"/>
      <c r="BF5078" s="6" t="e">
        <f t="shared" si="240"/>
        <v>#NUM!</v>
      </c>
      <c r="BG5078" t="e">
        <f t="shared" si="241"/>
        <v>#NUM!</v>
      </c>
      <c r="BH5078" t="e">
        <f t="shared" si="242"/>
        <v>#NUM!</v>
      </c>
      <c r="BI5078" t="e">
        <f>VLOOKUP(H5078,Sheet2!$A$1:$B$270,2,FALSE)</f>
        <v>#N/A</v>
      </c>
    </row>
    <row r="5079" spans="15:61">
      <c r="O5079" s="57"/>
      <c r="P5079" s="57"/>
      <c r="AO5079" s="57"/>
      <c r="AP5079" s="57"/>
      <c r="BA5079" s="57"/>
      <c r="BF5079" s="6" t="e">
        <f t="shared" si="240"/>
        <v>#NUM!</v>
      </c>
      <c r="BG5079" t="e">
        <f t="shared" si="241"/>
        <v>#NUM!</v>
      </c>
      <c r="BH5079" t="e">
        <f t="shared" si="242"/>
        <v>#NUM!</v>
      </c>
      <c r="BI5079" t="e">
        <f>VLOOKUP(H5079,Sheet2!$A$1:$B$270,2,FALSE)</f>
        <v>#N/A</v>
      </c>
    </row>
    <row r="5080" spans="15:61">
      <c r="O5080" s="57"/>
      <c r="P5080" s="57"/>
      <c r="AO5080" s="57"/>
      <c r="AP5080" s="57"/>
      <c r="BA5080" s="57"/>
      <c r="BF5080" s="6" t="e">
        <f t="shared" si="240"/>
        <v>#NUM!</v>
      </c>
      <c r="BG5080" t="e">
        <f t="shared" si="241"/>
        <v>#NUM!</v>
      </c>
      <c r="BH5080" t="e">
        <f t="shared" si="242"/>
        <v>#NUM!</v>
      </c>
      <c r="BI5080" t="e">
        <f>VLOOKUP(H5080,Sheet2!$A$1:$B$270,2,FALSE)</f>
        <v>#N/A</v>
      </c>
    </row>
    <row r="5081" spans="15:61">
      <c r="O5081" s="57"/>
      <c r="P5081" s="57"/>
      <c r="AP5081" s="57"/>
      <c r="BA5081" s="57"/>
      <c r="BF5081" s="6" t="e">
        <f t="shared" si="240"/>
        <v>#NUM!</v>
      </c>
      <c r="BG5081" t="e">
        <f t="shared" si="241"/>
        <v>#NUM!</v>
      </c>
      <c r="BH5081" t="e">
        <f t="shared" si="242"/>
        <v>#NUM!</v>
      </c>
      <c r="BI5081" t="e">
        <f>VLOOKUP(H5081,Sheet2!$A$1:$B$270,2,FALSE)</f>
        <v>#N/A</v>
      </c>
    </row>
    <row r="5082" spans="15:61">
      <c r="O5082" s="57"/>
      <c r="P5082" s="57"/>
      <c r="AP5082" s="57"/>
      <c r="BA5082" s="57"/>
      <c r="BF5082" s="6" t="e">
        <f t="shared" si="240"/>
        <v>#NUM!</v>
      </c>
      <c r="BG5082" t="e">
        <f t="shared" si="241"/>
        <v>#NUM!</v>
      </c>
      <c r="BH5082" t="e">
        <f t="shared" si="242"/>
        <v>#NUM!</v>
      </c>
      <c r="BI5082" t="e">
        <f>VLOOKUP(H5082,Sheet2!$A$1:$B$270,2,FALSE)</f>
        <v>#N/A</v>
      </c>
    </row>
    <row r="5083" spans="15:61">
      <c r="O5083" s="57"/>
      <c r="P5083" s="57"/>
      <c r="AP5083" s="57"/>
      <c r="BA5083" s="57"/>
      <c r="BF5083" s="6" t="e">
        <f t="shared" si="240"/>
        <v>#NUM!</v>
      </c>
      <c r="BG5083" t="e">
        <f t="shared" si="241"/>
        <v>#NUM!</v>
      </c>
      <c r="BH5083" t="e">
        <f t="shared" si="242"/>
        <v>#NUM!</v>
      </c>
      <c r="BI5083" t="e">
        <f>VLOOKUP(H5083,Sheet2!$A$1:$B$270,2,FALSE)</f>
        <v>#N/A</v>
      </c>
    </row>
    <row r="5084" spans="15:61">
      <c r="O5084" s="57"/>
      <c r="P5084" s="57"/>
      <c r="BF5084" s="6" t="e">
        <f t="shared" si="240"/>
        <v>#NUM!</v>
      </c>
      <c r="BG5084" t="e">
        <f t="shared" si="241"/>
        <v>#NUM!</v>
      </c>
      <c r="BH5084" t="e">
        <f t="shared" si="242"/>
        <v>#NUM!</v>
      </c>
      <c r="BI5084" t="e">
        <f>VLOOKUP(H5084,Sheet2!$A$1:$B$270,2,FALSE)</f>
        <v>#N/A</v>
      </c>
    </row>
    <row r="5085" spans="15:61">
      <c r="O5085" s="57"/>
      <c r="P5085" s="57"/>
      <c r="AP5085" s="57"/>
      <c r="BA5085" s="57"/>
      <c r="BF5085" s="6" t="e">
        <f t="shared" si="240"/>
        <v>#NUM!</v>
      </c>
      <c r="BG5085" t="e">
        <f t="shared" si="241"/>
        <v>#NUM!</v>
      </c>
      <c r="BH5085" t="e">
        <f t="shared" si="242"/>
        <v>#NUM!</v>
      </c>
      <c r="BI5085" t="e">
        <f>VLOOKUP(H5085,Sheet2!$A$1:$B$270,2,FALSE)</f>
        <v>#N/A</v>
      </c>
    </row>
    <row r="5086" spans="15:61">
      <c r="O5086" s="57"/>
      <c r="P5086" s="57"/>
      <c r="AO5086" s="57"/>
      <c r="AP5086" s="57"/>
      <c r="BA5086" s="57"/>
      <c r="BF5086" s="6" t="e">
        <f t="shared" si="240"/>
        <v>#NUM!</v>
      </c>
      <c r="BG5086" t="e">
        <f t="shared" si="241"/>
        <v>#NUM!</v>
      </c>
      <c r="BH5086" t="e">
        <f t="shared" si="242"/>
        <v>#NUM!</v>
      </c>
      <c r="BI5086" t="e">
        <f>VLOOKUP(H5086,Sheet2!$A$1:$B$270,2,FALSE)</f>
        <v>#N/A</v>
      </c>
    </row>
    <row r="5087" spans="15:61">
      <c r="O5087" s="57"/>
      <c r="P5087" s="57"/>
      <c r="AP5087" s="57"/>
      <c r="BA5087" s="57"/>
      <c r="BF5087" s="6" t="e">
        <f t="shared" si="240"/>
        <v>#NUM!</v>
      </c>
      <c r="BG5087" t="e">
        <f t="shared" si="241"/>
        <v>#NUM!</v>
      </c>
      <c r="BH5087" t="e">
        <f t="shared" si="242"/>
        <v>#NUM!</v>
      </c>
      <c r="BI5087" t="e">
        <f>VLOOKUP(H5087,Sheet2!$A$1:$B$270,2,FALSE)</f>
        <v>#N/A</v>
      </c>
    </row>
    <row r="5088" spans="15:61">
      <c r="O5088" s="57"/>
      <c r="P5088" s="57"/>
      <c r="AM5088" s="58"/>
      <c r="AO5088" s="57"/>
      <c r="BA5088" s="57"/>
      <c r="BB5088" s="58"/>
      <c r="BF5088" s="6" t="e">
        <f t="shared" si="240"/>
        <v>#NUM!</v>
      </c>
      <c r="BG5088" t="e">
        <f t="shared" si="241"/>
        <v>#NUM!</v>
      </c>
      <c r="BH5088" t="e">
        <f t="shared" si="242"/>
        <v>#NUM!</v>
      </c>
      <c r="BI5088" t="e">
        <f>VLOOKUP(H5088,Sheet2!$A$1:$B$270,2,FALSE)</f>
        <v>#N/A</v>
      </c>
    </row>
    <row r="5089" spans="15:61">
      <c r="O5089" s="57"/>
      <c r="P5089" s="57"/>
      <c r="AP5089" s="57"/>
      <c r="BA5089" s="57"/>
      <c r="BF5089" s="6" t="e">
        <f t="shared" si="240"/>
        <v>#NUM!</v>
      </c>
      <c r="BG5089" t="e">
        <f t="shared" si="241"/>
        <v>#NUM!</v>
      </c>
      <c r="BH5089" t="e">
        <f t="shared" si="242"/>
        <v>#NUM!</v>
      </c>
      <c r="BI5089" t="e">
        <f>VLOOKUP(H5089,Sheet2!$A$1:$B$270,2,FALSE)</f>
        <v>#N/A</v>
      </c>
    </row>
    <row r="5090" spans="15:61">
      <c r="O5090" s="57"/>
      <c r="P5090" s="57"/>
      <c r="AP5090" s="57"/>
      <c r="BA5090" s="57"/>
      <c r="BF5090" s="6" t="e">
        <f t="shared" si="240"/>
        <v>#NUM!</v>
      </c>
      <c r="BG5090" t="e">
        <f t="shared" si="241"/>
        <v>#NUM!</v>
      </c>
      <c r="BH5090" t="e">
        <f t="shared" si="242"/>
        <v>#NUM!</v>
      </c>
      <c r="BI5090" t="e">
        <f>VLOOKUP(H5090,Sheet2!$A$1:$B$270,2,FALSE)</f>
        <v>#N/A</v>
      </c>
    </row>
    <row r="5091" spans="15:61">
      <c r="O5091" s="57"/>
      <c r="P5091" s="57"/>
      <c r="AP5091" s="57"/>
      <c r="BA5091" s="57"/>
      <c r="BF5091" s="6" t="e">
        <f t="shared" si="240"/>
        <v>#NUM!</v>
      </c>
      <c r="BG5091" t="e">
        <f t="shared" si="241"/>
        <v>#NUM!</v>
      </c>
      <c r="BH5091" t="e">
        <f t="shared" si="242"/>
        <v>#NUM!</v>
      </c>
      <c r="BI5091" t="e">
        <f>VLOOKUP(H5091,Sheet2!$A$1:$B$270,2,FALSE)</f>
        <v>#N/A</v>
      </c>
    </row>
    <row r="5092" spans="15:61">
      <c r="O5092" s="57"/>
      <c r="P5092" s="57"/>
      <c r="AO5092" s="57"/>
      <c r="AP5092" s="57"/>
      <c r="BA5092" s="57"/>
      <c r="BF5092" s="6" t="e">
        <f t="shared" si="240"/>
        <v>#NUM!</v>
      </c>
      <c r="BG5092" t="e">
        <f t="shared" si="241"/>
        <v>#NUM!</v>
      </c>
      <c r="BH5092" t="e">
        <f t="shared" si="242"/>
        <v>#NUM!</v>
      </c>
      <c r="BI5092" t="e">
        <f>VLOOKUP(H5092,Sheet2!$A$1:$B$270,2,FALSE)</f>
        <v>#N/A</v>
      </c>
    </row>
    <row r="5093" spans="15:61">
      <c r="O5093" s="57"/>
      <c r="P5093" s="57"/>
      <c r="AP5093" s="57"/>
      <c r="BA5093" s="57"/>
      <c r="BF5093" s="6" t="e">
        <f t="shared" si="240"/>
        <v>#NUM!</v>
      </c>
      <c r="BG5093" t="e">
        <f t="shared" si="241"/>
        <v>#NUM!</v>
      </c>
      <c r="BH5093" t="e">
        <f t="shared" si="242"/>
        <v>#NUM!</v>
      </c>
      <c r="BI5093" t="e">
        <f>VLOOKUP(H5093,Sheet2!$A$1:$B$270,2,FALSE)</f>
        <v>#N/A</v>
      </c>
    </row>
    <row r="5094" spans="15:61">
      <c r="O5094" s="57"/>
      <c r="P5094" s="57"/>
      <c r="AP5094" s="57"/>
      <c r="BA5094" s="57"/>
      <c r="BF5094" s="6" t="e">
        <f t="shared" si="240"/>
        <v>#NUM!</v>
      </c>
      <c r="BG5094" t="e">
        <f t="shared" si="241"/>
        <v>#NUM!</v>
      </c>
      <c r="BH5094" t="e">
        <f t="shared" si="242"/>
        <v>#NUM!</v>
      </c>
      <c r="BI5094" t="e">
        <f>VLOOKUP(H5094,Sheet2!$A$1:$B$270,2,FALSE)</f>
        <v>#N/A</v>
      </c>
    </row>
    <row r="5095" spans="15:61">
      <c r="O5095" s="57"/>
      <c r="P5095" s="57"/>
      <c r="AP5095" s="57"/>
      <c r="BA5095" s="57"/>
      <c r="BF5095" s="6" t="e">
        <f t="shared" si="240"/>
        <v>#NUM!</v>
      </c>
      <c r="BG5095" t="e">
        <f t="shared" si="241"/>
        <v>#NUM!</v>
      </c>
      <c r="BH5095" t="e">
        <f t="shared" si="242"/>
        <v>#NUM!</v>
      </c>
      <c r="BI5095" t="e">
        <f>VLOOKUP(H5095,Sheet2!$A$1:$B$270,2,FALSE)</f>
        <v>#N/A</v>
      </c>
    </row>
    <row r="5096" spans="15:61">
      <c r="O5096" s="57"/>
      <c r="P5096" s="57"/>
      <c r="AP5096" s="57"/>
      <c r="BA5096" s="57"/>
      <c r="BF5096" s="6" t="e">
        <f t="shared" si="240"/>
        <v>#NUM!</v>
      </c>
      <c r="BG5096" t="e">
        <f t="shared" si="241"/>
        <v>#NUM!</v>
      </c>
      <c r="BH5096" t="e">
        <f t="shared" si="242"/>
        <v>#NUM!</v>
      </c>
      <c r="BI5096" t="e">
        <f>VLOOKUP(H5096,Sheet2!$A$1:$B$270,2,FALSE)</f>
        <v>#N/A</v>
      </c>
    </row>
    <row r="5097" spans="15:61">
      <c r="O5097" s="57"/>
      <c r="P5097" s="57"/>
      <c r="AP5097" s="57"/>
      <c r="BA5097" s="57"/>
      <c r="BF5097" s="6" t="e">
        <f t="shared" si="240"/>
        <v>#NUM!</v>
      </c>
      <c r="BG5097" t="e">
        <f t="shared" si="241"/>
        <v>#NUM!</v>
      </c>
      <c r="BH5097" t="e">
        <f t="shared" si="242"/>
        <v>#NUM!</v>
      </c>
      <c r="BI5097" t="e">
        <f>VLOOKUP(H5097,Sheet2!$A$1:$B$270,2,FALSE)</f>
        <v>#N/A</v>
      </c>
    </row>
    <row r="5098" spans="15:61">
      <c r="O5098" s="57"/>
      <c r="P5098" s="57"/>
      <c r="AP5098" s="57"/>
      <c r="BA5098" s="57"/>
      <c r="BF5098" s="6" t="e">
        <f t="shared" si="240"/>
        <v>#NUM!</v>
      </c>
      <c r="BG5098" t="e">
        <f t="shared" si="241"/>
        <v>#NUM!</v>
      </c>
      <c r="BH5098" t="e">
        <f t="shared" si="242"/>
        <v>#NUM!</v>
      </c>
      <c r="BI5098" t="e">
        <f>VLOOKUP(H5098,Sheet2!$A$1:$B$270,2,FALSE)</f>
        <v>#N/A</v>
      </c>
    </row>
    <row r="5099" spans="15:61">
      <c r="O5099" s="57"/>
      <c r="P5099" s="57"/>
      <c r="AO5099" s="57"/>
      <c r="AP5099" s="57"/>
      <c r="BA5099" s="57"/>
      <c r="BF5099" s="6" t="e">
        <f t="shared" si="240"/>
        <v>#NUM!</v>
      </c>
      <c r="BG5099" t="e">
        <f t="shared" si="241"/>
        <v>#NUM!</v>
      </c>
      <c r="BH5099" t="e">
        <f t="shared" si="242"/>
        <v>#NUM!</v>
      </c>
      <c r="BI5099" t="e">
        <f>VLOOKUP(H5099,Sheet2!$A$1:$B$270,2,FALSE)</f>
        <v>#N/A</v>
      </c>
    </row>
    <row r="5100" spans="15:61">
      <c r="O5100" s="57"/>
      <c r="P5100" s="57"/>
      <c r="AO5100" s="57"/>
      <c r="AP5100" s="57"/>
      <c r="BA5100" s="57"/>
      <c r="BF5100" s="6" t="e">
        <f t="shared" si="240"/>
        <v>#NUM!</v>
      </c>
      <c r="BG5100" t="e">
        <f t="shared" si="241"/>
        <v>#NUM!</v>
      </c>
      <c r="BH5100" t="e">
        <f t="shared" si="242"/>
        <v>#NUM!</v>
      </c>
      <c r="BI5100" t="e">
        <f>VLOOKUP(H5100,Sheet2!$A$1:$B$270,2,FALSE)</f>
        <v>#N/A</v>
      </c>
    </row>
    <row r="5101" spans="15:61">
      <c r="O5101" s="57"/>
      <c r="P5101" s="57"/>
      <c r="AO5101" s="57"/>
      <c r="AP5101" s="57"/>
      <c r="BA5101" s="57"/>
      <c r="BF5101" s="6" t="e">
        <f t="shared" si="240"/>
        <v>#NUM!</v>
      </c>
      <c r="BG5101" t="e">
        <f t="shared" si="241"/>
        <v>#NUM!</v>
      </c>
      <c r="BH5101" t="e">
        <f t="shared" si="242"/>
        <v>#NUM!</v>
      </c>
      <c r="BI5101" t="e">
        <f>VLOOKUP(H5101,Sheet2!$A$1:$B$270,2,FALSE)</f>
        <v>#N/A</v>
      </c>
    </row>
    <row r="5102" spans="15:61">
      <c r="O5102" s="57"/>
      <c r="P5102" s="57"/>
      <c r="AO5102" s="57"/>
      <c r="AP5102" s="57"/>
      <c r="BA5102" s="57"/>
      <c r="BF5102" s="6" t="e">
        <f t="shared" si="240"/>
        <v>#NUM!</v>
      </c>
      <c r="BG5102" t="e">
        <f t="shared" si="241"/>
        <v>#NUM!</v>
      </c>
      <c r="BH5102" t="e">
        <f t="shared" si="242"/>
        <v>#NUM!</v>
      </c>
      <c r="BI5102" t="e">
        <f>VLOOKUP(H5102,Sheet2!$A$1:$B$270,2,FALSE)</f>
        <v>#N/A</v>
      </c>
    </row>
    <row r="5103" spans="15:61">
      <c r="O5103" s="57"/>
      <c r="P5103" s="57"/>
      <c r="AP5103" s="57"/>
      <c r="BA5103" s="57"/>
      <c r="BF5103" s="6" t="e">
        <f t="shared" si="240"/>
        <v>#NUM!</v>
      </c>
      <c r="BG5103" t="e">
        <f t="shared" si="241"/>
        <v>#NUM!</v>
      </c>
      <c r="BH5103" t="e">
        <f t="shared" si="242"/>
        <v>#NUM!</v>
      </c>
      <c r="BI5103" t="e">
        <f>VLOOKUP(H5103,Sheet2!$A$1:$B$270,2,FALSE)</f>
        <v>#N/A</v>
      </c>
    </row>
    <row r="5104" spans="15:61">
      <c r="O5104" s="57"/>
      <c r="P5104" s="57"/>
      <c r="AO5104" s="57"/>
      <c r="AP5104" s="57"/>
      <c r="BA5104" s="57"/>
      <c r="BF5104" s="6" t="e">
        <f t="shared" si="240"/>
        <v>#NUM!</v>
      </c>
      <c r="BG5104" t="e">
        <f t="shared" si="241"/>
        <v>#NUM!</v>
      </c>
      <c r="BH5104" t="e">
        <f t="shared" si="242"/>
        <v>#NUM!</v>
      </c>
      <c r="BI5104" t="e">
        <f>VLOOKUP(H5104,Sheet2!$A$1:$B$270,2,FALSE)</f>
        <v>#N/A</v>
      </c>
    </row>
    <row r="5105" spans="15:61">
      <c r="O5105" s="57"/>
      <c r="P5105" s="57"/>
      <c r="AO5105" s="57"/>
      <c r="AP5105" s="57"/>
      <c r="BA5105" s="57"/>
      <c r="BF5105" s="6" t="e">
        <f t="shared" si="240"/>
        <v>#NUM!</v>
      </c>
      <c r="BG5105" t="e">
        <f t="shared" si="241"/>
        <v>#NUM!</v>
      </c>
      <c r="BH5105" t="e">
        <f t="shared" si="242"/>
        <v>#NUM!</v>
      </c>
      <c r="BI5105" t="e">
        <f>VLOOKUP(H5105,Sheet2!$A$1:$B$270,2,FALSE)</f>
        <v>#N/A</v>
      </c>
    </row>
    <row r="5106" spans="15:61">
      <c r="O5106" s="57"/>
      <c r="P5106" s="57"/>
      <c r="AO5106" s="57"/>
      <c r="AP5106" s="57"/>
      <c r="BA5106" s="57"/>
      <c r="BF5106" s="6" t="e">
        <f t="shared" si="240"/>
        <v>#NUM!</v>
      </c>
      <c r="BG5106" t="e">
        <f t="shared" si="241"/>
        <v>#NUM!</v>
      </c>
      <c r="BH5106" t="e">
        <f t="shared" si="242"/>
        <v>#NUM!</v>
      </c>
      <c r="BI5106" t="e">
        <f>VLOOKUP(H5106,Sheet2!$A$1:$B$270,2,FALSE)</f>
        <v>#N/A</v>
      </c>
    </row>
    <row r="5107" spans="15:61">
      <c r="O5107" s="57"/>
      <c r="P5107" s="57"/>
      <c r="AP5107" s="57"/>
      <c r="BA5107" s="57"/>
      <c r="BF5107" s="6" t="e">
        <f t="shared" si="240"/>
        <v>#NUM!</v>
      </c>
      <c r="BG5107" t="e">
        <f t="shared" si="241"/>
        <v>#NUM!</v>
      </c>
      <c r="BH5107" t="e">
        <f t="shared" si="242"/>
        <v>#NUM!</v>
      </c>
      <c r="BI5107" t="e">
        <f>VLOOKUP(H5107,Sheet2!$A$1:$B$270,2,FALSE)</f>
        <v>#N/A</v>
      </c>
    </row>
    <row r="5108" spans="15:61">
      <c r="O5108" s="57"/>
      <c r="P5108" s="57"/>
      <c r="AO5108" s="57"/>
      <c r="AP5108" s="57"/>
      <c r="BA5108" s="57"/>
      <c r="BF5108" s="6" t="e">
        <f t="shared" si="240"/>
        <v>#NUM!</v>
      </c>
      <c r="BG5108" t="e">
        <f t="shared" si="241"/>
        <v>#NUM!</v>
      </c>
      <c r="BH5108" t="e">
        <f t="shared" si="242"/>
        <v>#NUM!</v>
      </c>
      <c r="BI5108" t="e">
        <f>VLOOKUP(H5108,Sheet2!$A$1:$B$270,2,FALSE)</f>
        <v>#N/A</v>
      </c>
    </row>
    <row r="5109" spans="15:61">
      <c r="O5109" s="57"/>
      <c r="P5109" s="57"/>
      <c r="AO5109" s="57"/>
      <c r="AP5109" s="57"/>
      <c r="BA5109" s="57"/>
      <c r="BF5109" s="6" t="e">
        <f t="shared" si="240"/>
        <v>#NUM!</v>
      </c>
      <c r="BG5109" t="e">
        <f t="shared" si="241"/>
        <v>#NUM!</v>
      </c>
      <c r="BH5109" t="e">
        <f t="shared" si="242"/>
        <v>#NUM!</v>
      </c>
      <c r="BI5109" t="e">
        <f>VLOOKUP(H5109,Sheet2!$A$1:$B$270,2,FALSE)</f>
        <v>#N/A</v>
      </c>
    </row>
    <row r="5110" spans="15:61">
      <c r="O5110" s="57"/>
      <c r="P5110" s="57"/>
      <c r="AO5110" s="57"/>
      <c r="BF5110" s="6" t="e">
        <f t="shared" si="240"/>
        <v>#NUM!</v>
      </c>
      <c r="BG5110" t="e">
        <f t="shared" si="241"/>
        <v>#NUM!</v>
      </c>
      <c r="BH5110" t="e">
        <f t="shared" si="242"/>
        <v>#NUM!</v>
      </c>
      <c r="BI5110" t="e">
        <f>VLOOKUP(H5110,Sheet2!$A$1:$B$270,2,FALSE)</f>
        <v>#N/A</v>
      </c>
    </row>
    <row r="5111" spans="15:61">
      <c r="O5111" s="57"/>
      <c r="P5111" s="57"/>
      <c r="AP5111" s="57"/>
      <c r="BA5111" s="57"/>
      <c r="BF5111" s="6" t="e">
        <f t="shared" si="240"/>
        <v>#NUM!</v>
      </c>
      <c r="BG5111" t="e">
        <f t="shared" si="241"/>
        <v>#NUM!</v>
      </c>
      <c r="BH5111" t="e">
        <f t="shared" si="242"/>
        <v>#NUM!</v>
      </c>
      <c r="BI5111" t="e">
        <f>VLOOKUP(H5111,Sheet2!$A$1:$B$270,2,FALSE)</f>
        <v>#N/A</v>
      </c>
    </row>
    <row r="5112" spans="15:61">
      <c r="O5112" s="57"/>
      <c r="P5112" s="57"/>
      <c r="AO5112" s="57"/>
      <c r="AP5112" s="57"/>
      <c r="BA5112" s="57"/>
      <c r="BF5112" s="6" t="e">
        <f t="shared" si="240"/>
        <v>#NUM!</v>
      </c>
      <c r="BG5112" t="e">
        <f t="shared" si="241"/>
        <v>#NUM!</v>
      </c>
      <c r="BH5112" t="e">
        <f t="shared" si="242"/>
        <v>#NUM!</v>
      </c>
      <c r="BI5112" t="e">
        <f>VLOOKUP(H5112,Sheet2!$A$1:$B$270,2,FALSE)</f>
        <v>#N/A</v>
      </c>
    </row>
    <row r="5113" spans="15:61">
      <c r="O5113" s="57"/>
      <c r="P5113" s="57"/>
      <c r="AM5113" s="58"/>
      <c r="AO5113" s="57"/>
      <c r="BA5113" s="57"/>
      <c r="BB5113" s="58"/>
      <c r="BF5113" s="6" t="e">
        <f t="shared" si="240"/>
        <v>#NUM!</v>
      </c>
      <c r="BG5113" t="e">
        <f t="shared" si="241"/>
        <v>#NUM!</v>
      </c>
      <c r="BH5113" t="e">
        <f t="shared" si="242"/>
        <v>#NUM!</v>
      </c>
      <c r="BI5113" t="e">
        <f>VLOOKUP(H5113,Sheet2!$A$1:$B$270,2,FALSE)</f>
        <v>#N/A</v>
      </c>
    </row>
    <row r="5114" spans="15:61">
      <c r="O5114" s="57"/>
      <c r="P5114" s="57"/>
      <c r="AP5114" s="57"/>
      <c r="BA5114" s="57"/>
      <c r="BF5114" s="6" t="e">
        <f t="shared" si="240"/>
        <v>#NUM!</v>
      </c>
      <c r="BG5114" t="e">
        <f t="shared" si="241"/>
        <v>#NUM!</v>
      </c>
      <c r="BH5114" t="e">
        <f t="shared" si="242"/>
        <v>#NUM!</v>
      </c>
      <c r="BI5114" t="e">
        <f>VLOOKUP(H5114,Sheet2!$A$1:$B$270,2,FALSE)</f>
        <v>#N/A</v>
      </c>
    </row>
    <row r="5115" spans="15:61">
      <c r="O5115" s="57"/>
      <c r="P5115" s="57"/>
      <c r="AP5115" s="57"/>
      <c r="BA5115" s="57"/>
      <c r="BF5115" s="6" t="e">
        <f t="shared" si="240"/>
        <v>#NUM!</v>
      </c>
      <c r="BG5115" t="e">
        <f t="shared" si="241"/>
        <v>#NUM!</v>
      </c>
      <c r="BH5115" t="e">
        <f t="shared" si="242"/>
        <v>#NUM!</v>
      </c>
      <c r="BI5115" t="e">
        <f>VLOOKUP(H5115,Sheet2!$A$1:$B$270,2,FALSE)</f>
        <v>#N/A</v>
      </c>
    </row>
    <row r="5116" spans="15:61">
      <c r="O5116" s="57"/>
      <c r="P5116" s="57"/>
      <c r="BA5116" s="57"/>
      <c r="BF5116" s="6" t="e">
        <f t="shared" si="240"/>
        <v>#NUM!</v>
      </c>
      <c r="BG5116" t="e">
        <f t="shared" si="241"/>
        <v>#NUM!</v>
      </c>
      <c r="BH5116" t="e">
        <f t="shared" si="242"/>
        <v>#NUM!</v>
      </c>
      <c r="BI5116" t="e">
        <f>VLOOKUP(H5116,Sheet2!$A$1:$B$270,2,FALSE)</f>
        <v>#N/A</v>
      </c>
    </row>
    <row r="5117" spans="15:61">
      <c r="O5117" s="57"/>
      <c r="P5117" s="57"/>
      <c r="AP5117" s="57"/>
      <c r="BA5117" s="57"/>
      <c r="BF5117" s="6" t="e">
        <f t="shared" si="240"/>
        <v>#NUM!</v>
      </c>
      <c r="BG5117" t="e">
        <f t="shared" si="241"/>
        <v>#NUM!</v>
      </c>
      <c r="BH5117" t="e">
        <f t="shared" si="242"/>
        <v>#NUM!</v>
      </c>
      <c r="BI5117" t="e">
        <f>VLOOKUP(H5117,Sheet2!$A$1:$B$270,2,FALSE)</f>
        <v>#N/A</v>
      </c>
    </row>
    <row r="5118" spans="15:61">
      <c r="O5118" s="57"/>
      <c r="P5118" s="57"/>
      <c r="AP5118" s="57"/>
      <c r="BA5118" s="57"/>
      <c r="BF5118" s="6" t="e">
        <f t="shared" si="240"/>
        <v>#NUM!</v>
      </c>
      <c r="BG5118" t="e">
        <f t="shared" si="241"/>
        <v>#NUM!</v>
      </c>
      <c r="BH5118" t="e">
        <f t="shared" si="242"/>
        <v>#NUM!</v>
      </c>
      <c r="BI5118" t="e">
        <f>VLOOKUP(H5118,Sheet2!$A$1:$B$270,2,FALSE)</f>
        <v>#N/A</v>
      </c>
    </row>
    <row r="5119" spans="15:61">
      <c r="O5119" s="57"/>
      <c r="P5119" s="57"/>
      <c r="AM5119" s="58"/>
      <c r="BA5119" s="57"/>
      <c r="BB5119" s="58"/>
      <c r="BF5119" s="6" t="e">
        <f t="shared" si="240"/>
        <v>#NUM!</v>
      </c>
      <c r="BG5119" t="e">
        <f t="shared" si="241"/>
        <v>#NUM!</v>
      </c>
      <c r="BH5119" t="e">
        <f t="shared" si="242"/>
        <v>#NUM!</v>
      </c>
      <c r="BI5119" t="e">
        <f>VLOOKUP(H5119,Sheet2!$A$1:$B$270,2,FALSE)</f>
        <v>#N/A</v>
      </c>
    </row>
    <row r="5120" spans="15:61">
      <c r="O5120" s="57"/>
      <c r="P5120" s="57"/>
      <c r="BA5120" s="57"/>
      <c r="BF5120" s="6" t="e">
        <f t="shared" si="240"/>
        <v>#NUM!</v>
      </c>
      <c r="BG5120" t="e">
        <f t="shared" si="241"/>
        <v>#NUM!</v>
      </c>
      <c r="BH5120" t="e">
        <f t="shared" si="242"/>
        <v>#NUM!</v>
      </c>
      <c r="BI5120" t="e">
        <f>VLOOKUP(H5120,Sheet2!$A$1:$B$270,2,FALSE)</f>
        <v>#N/A</v>
      </c>
    </row>
    <row r="5121" spans="15:61">
      <c r="O5121" s="57"/>
      <c r="P5121" s="57"/>
      <c r="AO5121" s="57"/>
      <c r="BF5121" s="6" t="e">
        <f t="shared" si="240"/>
        <v>#NUM!</v>
      </c>
      <c r="BG5121" t="e">
        <f t="shared" si="241"/>
        <v>#NUM!</v>
      </c>
      <c r="BH5121" t="e">
        <f t="shared" si="242"/>
        <v>#NUM!</v>
      </c>
      <c r="BI5121" t="e">
        <f>VLOOKUP(H5121,Sheet2!$A$1:$B$270,2,FALSE)</f>
        <v>#N/A</v>
      </c>
    </row>
    <row r="5122" spans="15:61">
      <c r="O5122" s="57"/>
      <c r="P5122" s="57"/>
      <c r="AP5122" s="57"/>
      <c r="BA5122" s="57"/>
      <c r="BF5122" s="6" t="e">
        <f t="shared" si="240"/>
        <v>#NUM!</v>
      </c>
      <c r="BG5122" t="e">
        <f t="shared" si="241"/>
        <v>#NUM!</v>
      </c>
      <c r="BH5122" t="e">
        <f t="shared" si="242"/>
        <v>#NUM!</v>
      </c>
      <c r="BI5122" t="e">
        <f>VLOOKUP(H5122,Sheet2!$A$1:$B$270,2,FALSE)</f>
        <v>#N/A</v>
      </c>
    </row>
    <row r="5123" spans="15:61">
      <c r="O5123" s="57"/>
      <c r="P5123" s="57"/>
      <c r="AO5123" s="57"/>
      <c r="AP5123" s="57"/>
      <c r="BA5123" s="57"/>
      <c r="BF5123" s="6" t="e">
        <f t="shared" si="240"/>
        <v>#NUM!</v>
      </c>
      <c r="BG5123" t="e">
        <f t="shared" si="241"/>
        <v>#NUM!</v>
      </c>
      <c r="BH5123" t="e">
        <f t="shared" si="242"/>
        <v>#NUM!</v>
      </c>
      <c r="BI5123" t="e">
        <f>VLOOKUP(H5123,Sheet2!$A$1:$B$270,2,FALSE)</f>
        <v>#N/A</v>
      </c>
    </row>
    <row r="5124" spans="15:61">
      <c r="O5124" s="57"/>
      <c r="P5124" s="57"/>
      <c r="AO5124" s="57"/>
      <c r="AP5124" s="57"/>
      <c r="BA5124" s="57"/>
      <c r="BF5124" s="6" t="e">
        <f t="shared" si="240"/>
        <v>#NUM!</v>
      </c>
      <c r="BG5124" t="e">
        <f t="shared" si="241"/>
        <v>#NUM!</v>
      </c>
      <c r="BH5124" t="e">
        <f t="shared" si="242"/>
        <v>#NUM!</v>
      </c>
      <c r="BI5124" t="e">
        <f>VLOOKUP(H5124,Sheet2!$A$1:$B$270,2,FALSE)</f>
        <v>#N/A</v>
      </c>
    </row>
    <row r="5125" spans="15:61">
      <c r="O5125" s="57"/>
      <c r="P5125" s="57"/>
      <c r="AO5125" s="57"/>
      <c r="AP5125" s="57"/>
      <c r="BA5125" s="57"/>
      <c r="BF5125" s="6" t="e">
        <f t="shared" si="240"/>
        <v>#NUM!</v>
      </c>
      <c r="BG5125" t="e">
        <f t="shared" si="241"/>
        <v>#NUM!</v>
      </c>
      <c r="BH5125" t="e">
        <f t="shared" si="242"/>
        <v>#NUM!</v>
      </c>
      <c r="BI5125" t="e">
        <f>VLOOKUP(H5125,Sheet2!$A$1:$B$270,2,FALSE)</f>
        <v>#N/A</v>
      </c>
    </row>
    <row r="5126" spans="15:61">
      <c r="O5126" s="57"/>
      <c r="P5126" s="57"/>
      <c r="BF5126" s="6" t="e">
        <f t="shared" si="240"/>
        <v>#NUM!</v>
      </c>
      <c r="BG5126" t="e">
        <f t="shared" si="241"/>
        <v>#NUM!</v>
      </c>
      <c r="BH5126" t="e">
        <f t="shared" si="242"/>
        <v>#NUM!</v>
      </c>
      <c r="BI5126" t="e">
        <f>VLOOKUP(H5126,Sheet2!$A$1:$B$270,2,FALSE)</f>
        <v>#N/A</v>
      </c>
    </row>
    <row r="5127" spans="15:61">
      <c r="O5127" s="57"/>
      <c r="P5127" s="57"/>
      <c r="AM5127" s="58"/>
      <c r="AO5127" s="57"/>
      <c r="BA5127" s="57"/>
      <c r="BB5127" s="58"/>
      <c r="BF5127" s="6" t="e">
        <f t="shared" si="240"/>
        <v>#NUM!</v>
      </c>
      <c r="BG5127" t="e">
        <f t="shared" si="241"/>
        <v>#NUM!</v>
      </c>
      <c r="BH5127" t="e">
        <f t="shared" si="242"/>
        <v>#NUM!</v>
      </c>
      <c r="BI5127" t="e">
        <f>VLOOKUP(H5127,Sheet2!$A$1:$B$270,2,FALSE)</f>
        <v>#N/A</v>
      </c>
    </row>
    <row r="5128" spans="15:61">
      <c r="O5128" s="57"/>
      <c r="P5128" s="57"/>
      <c r="AO5128" s="57"/>
      <c r="AP5128" s="57"/>
      <c r="BA5128" s="57"/>
      <c r="BF5128" s="6" t="e">
        <f t="shared" si="240"/>
        <v>#NUM!</v>
      </c>
      <c r="BG5128" t="e">
        <f t="shared" si="241"/>
        <v>#NUM!</v>
      </c>
      <c r="BH5128" t="e">
        <f t="shared" si="242"/>
        <v>#NUM!</v>
      </c>
      <c r="BI5128" t="e">
        <f>VLOOKUP(H5128,Sheet2!$A$1:$B$270,2,FALSE)</f>
        <v>#N/A</v>
      </c>
    </row>
    <row r="5129" spans="15:61">
      <c r="O5129" s="57"/>
      <c r="P5129" s="57"/>
      <c r="AP5129" s="57"/>
      <c r="BA5129" s="57"/>
      <c r="BF5129" s="6" t="e">
        <f t="shared" si="240"/>
        <v>#NUM!</v>
      </c>
      <c r="BG5129" t="e">
        <f t="shared" si="241"/>
        <v>#NUM!</v>
      </c>
      <c r="BH5129" t="e">
        <f t="shared" si="242"/>
        <v>#NUM!</v>
      </c>
      <c r="BI5129" t="e">
        <f>VLOOKUP(H5129,Sheet2!$A$1:$B$270,2,FALSE)</f>
        <v>#N/A</v>
      </c>
    </row>
    <row r="5130" spans="15:61">
      <c r="O5130" s="57"/>
      <c r="P5130" s="57"/>
      <c r="AP5130" s="57"/>
      <c r="BA5130" s="57"/>
      <c r="BF5130" s="6" t="e">
        <f t="shared" ref="BF5130:BF5193" si="243">DATE(BC5130,BD5130,BE5130)</f>
        <v>#NUM!</v>
      </c>
      <c r="BG5130" t="e">
        <f t="shared" ref="BG5130:BG5193" si="244">BF5130-BA5130</f>
        <v>#NUM!</v>
      </c>
      <c r="BH5130" t="e">
        <f t="shared" ref="BH5130:BH5193" si="245">IF(BG5130=1,"COMPLY",IF(BG5130&lt;1,"COMPLY","NOT COMPLY"))</f>
        <v>#NUM!</v>
      </c>
      <c r="BI5130" t="e">
        <f>VLOOKUP(H5130,Sheet2!$A$1:$B$270,2,FALSE)</f>
        <v>#N/A</v>
      </c>
    </row>
    <row r="5131" spans="15:61">
      <c r="O5131" s="57"/>
      <c r="P5131" s="57"/>
      <c r="AO5131" s="57"/>
      <c r="AP5131" s="57"/>
      <c r="BA5131" s="57"/>
      <c r="BF5131" s="6" t="e">
        <f t="shared" si="243"/>
        <v>#NUM!</v>
      </c>
      <c r="BG5131" t="e">
        <f t="shared" si="244"/>
        <v>#NUM!</v>
      </c>
      <c r="BH5131" t="e">
        <f t="shared" si="245"/>
        <v>#NUM!</v>
      </c>
      <c r="BI5131" t="e">
        <f>VLOOKUP(H5131,Sheet2!$A$1:$B$270,2,FALSE)</f>
        <v>#N/A</v>
      </c>
    </row>
    <row r="5132" spans="15:61">
      <c r="O5132" s="57"/>
      <c r="P5132" s="57"/>
      <c r="AP5132" s="57"/>
      <c r="BA5132" s="57"/>
      <c r="BF5132" s="6" t="e">
        <f t="shared" si="243"/>
        <v>#NUM!</v>
      </c>
      <c r="BG5132" t="e">
        <f t="shared" si="244"/>
        <v>#NUM!</v>
      </c>
      <c r="BH5132" t="e">
        <f t="shared" si="245"/>
        <v>#NUM!</v>
      </c>
      <c r="BI5132" t="e">
        <f>VLOOKUP(H5132,Sheet2!$A$1:$B$270,2,FALSE)</f>
        <v>#N/A</v>
      </c>
    </row>
    <row r="5133" spans="15:61">
      <c r="O5133" s="57"/>
      <c r="P5133" s="57"/>
      <c r="AP5133" s="57"/>
      <c r="BA5133" s="57"/>
      <c r="BF5133" s="6" t="e">
        <f t="shared" si="243"/>
        <v>#NUM!</v>
      </c>
      <c r="BG5133" t="e">
        <f t="shared" si="244"/>
        <v>#NUM!</v>
      </c>
      <c r="BH5133" t="e">
        <f t="shared" si="245"/>
        <v>#NUM!</v>
      </c>
      <c r="BI5133" t="e">
        <f>VLOOKUP(H5133,Sheet2!$A$1:$B$270,2,FALSE)</f>
        <v>#N/A</v>
      </c>
    </row>
    <row r="5134" spans="15:61">
      <c r="O5134" s="57"/>
      <c r="P5134" s="57"/>
      <c r="AP5134" s="57"/>
      <c r="BA5134" s="57"/>
      <c r="BF5134" s="6" t="e">
        <f t="shared" si="243"/>
        <v>#NUM!</v>
      </c>
      <c r="BG5134" t="e">
        <f t="shared" si="244"/>
        <v>#NUM!</v>
      </c>
      <c r="BH5134" t="e">
        <f t="shared" si="245"/>
        <v>#NUM!</v>
      </c>
      <c r="BI5134" t="e">
        <f>VLOOKUP(H5134,Sheet2!$A$1:$B$270,2,FALSE)</f>
        <v>#N/A</v>
      </c>
    </row>
    <row r="5135" spans="15:61">
      <c r="O5135" s="57"/>
      <c r="P5135" s="57"/>
      <c r="AO5135" s="57"/>
      <c r="AP5135" s="57"/>
      <c r="BA5135" s="57"/>
      <c r="BF5135" s="6" t="e">
        <f t="shared" si="243"/>
        <v>#NUM!</v>
      </c>
      <c r="BG5135" t="e">
        <f t="shared" si="244"/>
        <v>#NUM!</v>
      </c>
      <c r="BH5135" t="e">
        <f t="shared" si="245"/>
        <v>#NUM!</v>
      </c>
      <c r="BI5135" t="e">
        <f>VLOOKUP(H5135,Sheet2!$A$1:$B$270,2,FALSE)</f>
        <v>#N/A</v>
      </c>
    </row>
    <row r="5136" spans="15:61">
      <c r="O5136" s="57"/>
      <c r="P5136" s="57"/>
      <c r="AP5136" s="57"/>
      <c r="BA5136" s="57"/>
      <c r="BF5136" s="6" t="e">
        <f t="shared" si="243"/>
        <v>#NUM!</v>
      </c>
      <c r="BG5136" t="e">
        <f t="shared" si="244"/>
        <v>#NUM!</v>
      </c>
      <c r="BH5136" t="e">
        <f t="shared" si="245"/>
        <v>#NUM!</v>
      </c>
      <c r="BI5136" t="e">
        <f>VLOOKUP(H5136,Sheet2!$A$1:$B$270,2,FALSE)</f>
        <v>#N/A</v>
      </c>
    </row>
    <row r="5137" spans="15:61">
      <c r="O5137" s="57"/>
      <c r="P5137" s="57"/>
      <c r="AO5137" s="57"/>
      <c r="AP5137" s="57"/>
      <c r="BA5137" s="57"/>
      <c r="BF5137" s="6" t="e">
        <f t="shared" si="243"/>
        <v>#NUM!</v>
      </c>
      <c r="BG5137" t="e">
        <f t="shared" si="244"/>
        <v>#NUM!</v>
      </c>
      <c r="BH5137" t="e">
        <f t="shared" si="245"/>
        <v>#NUM!</v>
      </c>
      <c r="BI5137" t="e">
        <f>VLOOKUP(H5137,Sheet2!$A$1:$B$270,2,FALSE)</f>
        <v>#N/A</v>
      </c>
    </row>
    <row r="5138" spans="15:61">
      <c r="O5138" s="57"/>
      <c r="P5138" s="57"/>
      <c r="AP5138" s="57"/>
      <c r="BA5138" s="57"/>
      <c r="BF5138" s="6" t="e">
        <f t="shared" si="243"/>
        <v>#NUM!</v>
      </c>
      <c r="BG5138" t="e">
        <f t="shared" si="244"/>
        <v>#NUM!</v>
      </c>
      <c r="BH5138" t="e">
        <f t="shared" si="245"/>
        <v>#NUM!</v>
      </c>
      <c r="BI5138" t="e">
        <f>VLOOKUP(H5138,Sheet2!$A$1:$B$270,2,FALSE)</f>
        <v>#N/A</v>
      </c>
    </row>
    <row r="5139" spans="15:61">
      <c r="O5139" s="57"/>
      <c r="P5139" s="57"/>
      <c r="AP5139" s="57"/>
      <c r="BA5139" s="57"/>
      <c r="BF5139" s="6" t="e">
        <f t="shared" si="243"/>
        <v>#NUM!</v>
      </c>
      <c r="BG5139" t="e">
        <f t="shared" si="244"/>
        <v>#NUM!</v>
      </c>
      <c r="BH5139" t="e">
        <f t="shared" si="245"/>
        <v>#NUM!</v>
      </c>
      <c r="BI5139" t="e">
        <f>VLOOKUP(H5139,Sheet2!$A$1:$B$270,2,FALSE)</f>
        <v>#N/A</v>
      </c>
    </row>
    <row r="5140" spans="15:61">
      <c r="O5140" s="57"/>
      <c r="P5140" s="57"/>
      <c r="AO5140" s="57"/>
      <c r="AP5140" s="57"/>
      <c r="BA5140" s="57"/>
      <c r="BF5140" s="6" t="e">
        <f t="shared" si="243"/>
        <v>#NUM!</v>
      </c>
      <c r="BG5140" t="e">
        <f t="shared" si="244"/>
        <v>#NUM!</v>
      </c>
      <c r="BH5140" t="e">
        <f t="shared" si="245"/>
        <v>#NUM!</v>
      </c>
      <c r="BI5140" t="e">
        <f>VLOOKUP(H5140,Sheet2!$A$1:$B$270,2,FALSE)</f>
        <v>#N/A</v>
      </c>
    </row>
    <row r="5141" spans="15:61">
      <c r="O5141" s="57"/>
      <c r="P5141" s="57"/>
      <c r="AO5141" s="57"/>
      <c r="BA5141" s="57"/>
      <c r="BF5141" s="6" t="e">
        <f t="shared" si="243"/>
        <v>#NUM!</v>
      </c>
      <c r="BG5141" t="e">
        <f t="shared" si="244"/>
        <v>#NUM!</v>
      </c>
      <c r="BH5141" t="e">
        <f t="shared" si="245"/>
        <v>#NUM!</v>
      </c>
      <c r="BI5141" t="e">
        <f>VLOOKUP(H5141,Sheet2!$A$1:$B$270,2,FALSE)</f>
        <v>#N/A</v>
      </c>
    </row>
    <row r="5142" spans="15:61">
      <c r="O5142" s="57"/>
      <c r="P5142" s="57"/>
      <c r="AP5142" s="57"/>
      <c r="BA5142" s="57"/>
      <c r="BF5142" s="6" t="e">
        <f t="shared" si="243"/>
        <v>#NUM!</v>
      </c>
      <c r="BG5142" t="e">
        <f t="shared" si="244"/>
        <v>#NUM!</v>
      </c>
      <c r="BH5142" t="e">
        <f t="shared" si="245"/>
        <v>#NUM!</v>
      </c>
      <c r="BI5142" t="e">
        <f>VLOOKUP(H5142,Sheet2!$A$1:$B$270,2,FALSE)</f>
        <v>#N/A</v>
      </c>
    </row>
    <row r="5143" spans="15:61">
      <c r="O5143" s="57"/>
      <c r="P5143" s="57"/>
      <c r="AP5143" s="57"/>
      <c r="BA5143" s="57"/>
      <c r="BF5143" s="6" t="e">
        <f t="shared" si="243"/>
        <v>#NUM!</v>
      </c>
      <c r="BG5143" t="e">
        <f t="shared" si="244"/>
        <v>#NUM!</v>
      </c>
      <c r="BH5143" t="e">
        <f t="shared" si="245"/>
        <v>#NUM!</v>
      </c>
      <c r="BI5143" t="e">
        <f>VLOOKUP(H5143,Sheet2!$A$1:$B$270,2,FALSE)</f>
        <v>#N/A</v>
      </c>
    </row>
    <row r="5144" spans="15:61">
      <c r="O5144" s="57"/>
      <c r="P5144" s="57"/>
      <c r="AO5144" s="57"/>
      <c r="AP5144" s="57"/>
      <c r="BA5144" s="57"/>
      <c r="BF5144" s="6" t="e">
        <f t="shared" si="243"/>
        <v>#NUM!</v>
      </c>
      <c r="BG5144" t="e">
        <f t="shared" si="244"/>
        <v>#NUM!</v>
      </c>
      <c r="BH5144" t="e">
        <f t="shared" si="245"/>
        <v>#NUM!</v>
      </c>
      <c r="BI5144" t="e">
        <f>VLOOKUP(H5144,Sheet2!$A$1:$B$270,2,FALSE)</f>
        <v>#N/A</v>
      </c>
    </row>
    <row r="5145" spans="15:61">
      <c r="O5145" s="57"/>
      <c r="P5145" s="57"/>
      <c r="BF5145" s="6" t="e">
        <f t="shared" si="243"/>
        <v>#NUM!</v>
      </c>
      <c r="BG5145" t="e">
        <f t="shared" si="244"/>
        <v>#NUM!</v>
      </c>
      <c r="BH5145" t="e">
        <f t="shared" si="245"/>
        <v>#NUM!</v>
      </c>
      <c r="BI5145" t="e">
        <f>VLOOKUP(H5145,Sheet2!$A$1:$B$270,2,FALSE)</f>
        <v>#N/A</v>
      </c>
    </row>
    <row r="5146" spans="15:61">
      <c r="O5146" s="57"/>
      <c r="P5146" s="57"/>
      <c r="AP5146" s="57"/>
      <c r="BA5146" s="57"/>
      <c r="BF5146" s="6" t="e">
        <f t="shared" si="243"/>
        <v>#NUM!</v>
      </c>
      <c r="BG5146" t="e">
        <f t="shared" si="244"/>
        <v>#NUM!</v>
      </c>
      <c r="BH5146" t="e">
        <f t="shared" si="245"/>
        <v>#NUM!</v>
      </c>
      <c r="BI5146" t="e">
        <f>VLOOKUP(H5146,Sheet2!$A$1:$B$270,2,FALSE)</f>
        <v>#N/A</v>
      </c>
    </row>
    <row r="5147" spans="15:61">
      <c r="O5147" s="57"/>
      <c r="P5147" s="57"/>
      <c r="AO5147" s="57"/>
      <c r="AP5147" s="57"/>
      <c r="BA5147" s="57"/>
      <c r="BF5147" s="6" t="e">
        <f t="shared" si="243"/>
        <v>#NUM!</v>
      </c>
      <c r="BG5147" t="e">
        <f t="shared" si="244"/>
        <v>#NUM!</v>
      </c>
      <c r="BH5147" t="e">
        <f t="shared" si="245"/>
        <v>#NUM!</v>
      </c>
      <c r="BI5147" t="e">
        <f>VLOOKUP(H5147,Sheet2!$A$1:$B$270,2,FALSE)</f>
        <v>#N/A</v>
      </c>
    </row>
    <row r="5148" spans="15:61">
      <c r="O5148" s="57"/>
      <c r="P5148" s="57"/>
      <c r="AP5148" s="57"/>
      <c r="BA5148" s="57"/>
      <c r="BF5148" s="6" t="e">
        <f t="shared" si="243"/>
        <v>#NUM!</v>
      </c>
      <c r="BG5148" t="e">
        <f t="shared" si="244"/>
        <v>#NUM!</v>
      </c>
      <c r="BH5148" t="e">
        <f t="shared" si="245"/>
        <v>#NUM!</v>
      </c>
      <c r="BI5148" t="e">
        <f>VLOOKUP(H5148,Sheet2!$A$1:$B$270,2,FALSE)</f>
        <v>#N/A</v>
      </c>
    </row>
    <row r="5149" spans="15:61">
      <c r="O5149" s="57"/>
      <c r="P5149" s="57"/>
      <c r="AM5149" s="58"/>
      <c r="BA5149" s="57"/>
      <c r="BB5149" s="58"/>
      <c r="BF5149" s="6" t="e">
        <f t="shared" si="243"/>
        <v>#NUM!</v>
      </c>
      <c r="BG5149" t="e">
        <f t="shared" si="244"/>
        <v>#NUM!</v>
      </c>
      <c r="BH5149" t="e">
        <f t="shared" si="245"/>
        <v>#NUM!</v>
      </c>
      <c r="BI5149" t="e">
        <f>VLOOKUP(H5149,Sheet2!$A$1:$B$270,2,FALSE)</f>
        <v>#N/A</v>
      </c>
    </row>
    <row r="5150" spans="15:61">
      <c r="O5150" s="57"/>
      <c r="P5150" s="57"/>
      <c r="AM5150" s="58"/>
      <c r="AO5150" s="57"/>
      <c r="BA5150" s="57"/>
      <c r="BB5150" s="58"/>
      <c r="BF5150" s="6" t="e">
        <f t="shared" si="243"/>
        <v>#NUM!</v>
      </c>
      <c r="BG5150" t="e">
        <f t="shared" si="244"/>
        <v>#NUM!</v>
      </c>
      <c r="BH5150" t="e">
        <f t="shared" si="245"/>
        <v>#NUM!</v>
      </c>
      <c r="BI5150" t="e">
        <f>VLOOKUP(H5150,Sheet2!$A$1:$B$270,2,FALSE)</f>
        <v>#N/A</v>
      </c>
    </row>
    <row r="5151" spans="15:61">
      <c r="O5151" s="57"/>
      <c r="P5151" s="57"/>
      <c r="AO5151" s="57"/>
      <c r="AP5151" s="57"/>
      <c r="BA5151" s="57"/>
      <c r="BF5151" s="6" t="e">
        <f t="shared" si="243"/>
        <v>#NUM!</v>
      </c>
      <c r="BG5151" t="e">
        <f t="shared" si="244"/>
        <v>#NUM!</v>
      </c>
      <c r="BH5151" t="e">
        <f t="shared" si="245"/>
        <v>#NUM!</v>
      </c>
      <c r="BI5151" t="e">
        <f>VLOOKUP(H5151,Sheet2!$A$1:$B$270,2,FALSE)</f>
        <v>#N/A</v>
      </c>
    </row>
    <row r="5152" spans="15:61">
      <c r="O5152" s="57"/>
      <c r="P5152" s="57"/>
      <c r="AP5152" s="57"/>
      <c r="BA5152" s="57"/>
      <c r="BF5152" s="6" t="e">
        <f t="shared" si="243"/>
        <v>#NUM!</v>
      </c>
      <c r="BG5152" t="e">
        <f t="shared" si="244"/>
        <v>#NUM!</v>
      </c>
      <c r="BH5152" t="e">
        <f t="shared" si="245"/>
        <v>#NUM!</v>
      </c>
      <c r="BI5152" t="e">
        <f>VLOOKUP(H5152,Sheet2!$A$1:$B$270,2,FALSE)</f>
        <v>#N/A</v>
      </c>
    </row>
    <row r="5153" spans="15:61">
      <c r="O5153" s="57"/>
      <c r="P5153" s="57"/>
      <c r="AO5153" s="57"/>
      <c r="BF5153" s="6" t="e">
        <f t="shared" si="243"/>
        <v>#NUM!</v>
      </c>
      <c r="BG5153" t="e">
        <f t="shared" si="244"/>
        <v>#NUM!</v>
      </c>
      <c r="BH5153" t="e">
        <f t="shared" si="245"/>
        <v>#NUM!</v>
      </c>
      <c r="BI5153" t="e">
        <f>VLOOKUP(H5153,Sheet2!$A$1:$B$270,2,FALSE)</f>
        <v>#N/A</v>
      </c>
    </row>
    <row r="5154" spans="15:61">
      <c r="O5154" s="57"/>
      <c r="P5154" s="57"/>
      <c r="AP5154" s="57"/>
      <c r="BA5154" s="57"/>
      <c r="BF5154" s="6" t="e">
        <f t="shared" si="243"/>
        <v>#NUM!</v>
      </c>
      <c r="BG5154" t="e">
        <f t="shared" si="244"/>
        <v>#NUM!</v>
      </c>
      <c r="BH5154" t="e">
        <f t="shared" si="245"/>
        <v>#NUM!</v>
      </c>
      <c r="BI5154" t="e">
        <f>VLOOKUP(H5154,Sheet2!$A$1:$B$270,2,FALSE)</f>
        <v>#N/A</v>
      </c>
    </row>
    <row r="5155" spans="15:61">
      <c r="O5155" s="57"/>
      <c r="P5155" s="57"/>
      <c r="AM5155" s="58"/>
      <c r="AO5155" s="57"/>
      <c r="BA5155" s="57"/>
      <c r="BB5155" s="58"/>
      <c r="BF5155" s="6" t="e">
        <f t="shared" si="243"/>
        <v>#NUM!</v>
      </c>
      <c r="BG5155" t="e">
        <f t="shared" si="244"/>
        <v>#NUM!</v>
      </c>
      <c r="BH5155" t="e">
        <f t="shared" si="245"/>
        <v>#NUM!</v>
      </c>
      <c r="BI5155" t="e">
        <f>VLOOKUP(H5155,Sheet2!$A$1:$B$270,2,FALSE)</f>
        <v>#N/A</v>
      </c>
    </row>
    <row r="5156" spans="15:61">
      <c r="O5156" s="57"/>
      <c r="P5156" s="57"/>
      <c r="AO5156" s="57"/>
      <c r="AP5156" s="57"/>
      <c r="BA5156" s="57"/>
      <c r="BF5156" s="6" t="e">
        <f t="shared" si="243"/>
        <v>#NUM!</v>
      </c>
      <c r="BG5156" t="e">
        <f t="shared" si="244"/>
        <v>#NUM!</v>
      </c>
      <c r="BH5156" t="e">
        <f t="shared" si="245"/>
        <v>#NUM!</v>
      </c>
      <c r="BI5156" t="e">
        <f>VLOOKUP(H5156,Sheet2!$A$1:$B$270,2,FALSE)</f>
        <v>#N/A</v>
      </c>
    </row>
    <row r="5157" spans="15:61">
      <c r="O5157" s="57"/>
      <c r="P5157" s="57"/>
      <c r="AO5157" s="57"/>
      <c r="AP5157" s="57"/>
      <c r="BA5157" s="57"/>
      <c r="BF5157" s="6" t="e">
        <f t="shared" si="243"/>
        <v>#NUM!</v>
      </c>
      <c r="BG5157" t="e">
        <f t="shared" si="244"/>
        <v>#NUM!</v>
      </c>
      <c r="BH5157" t="e">
        <f t="shared" si="245"/>
        <v>#NUM!</v>
      </c>
      <c r="BI5157" t="e">
        <f>VLOOKUP(H5157,Sheet2!$A$1:$B$270,2,FALSE)</f>
        <v>#N/A</v>
      </c>
    </row>
    <row r="5158" spans="15:61">
      <c r="O5158" s="57"/>
      <c r="P5158" s="57"/>
      <c r="AO5158" s="57"/>
      <c r="AP5158" s="57"/>
      <c r="BA5158" s="57"/>
      <c r="BF5158" s="6" t="e">
        <f t="shared" si="243"/>
        <v>#NUM!</v>
      </c>
      <c r="BG5158" t="e">
        <f t="shared" si="244"/>
        <v>#NUM!</v>
      </c>
      <c r="BH5158" t="e">
        <f t="shared" si="245"/>
        <v>#NUM!</v>
      </c>
      <c r="BI5158" t="e">
        <f>VLOOKUP(H5158,Sheet2!$A$1:$B$270,2,FALSE)</f>
        <v>#N/A</v>
      </c>
    </row>
    <row r="5159" spans="15:61">
      <c r="O5159" s="57"/>
      <c r="P5159" s="57"/>
      <c r="AP5159" s="57"/>
      <c r="BA5159" s="57"/>
      <c r="BF5159" s="6" t="e">
        <f t="shared" si="243"/>
        <v>#NUM!</v>
      </c>
      <c r="BG5159" t="e">
        <f t="shared" si="244"/>
        <v>#NUM!</v>
      </c>
      <c r="BH5159" t="e">
        <f t="shared" si="245"/>
        <v>#NUM!</v>
      </c>
      <c r="BI5159" t="e">
        <f>VLOOKUP(H5159,Sheet2!$A$1:$B$270,2,FALSE)</f>
        <v>#N/A</v>
      </c>
    </row>
    <row r="5160" spans="15:61">
      <c r="O5160" s="57"/>
      <c r="P5160" s="57"/>
      <c r="AM5160" s="58"/>
      <c r="BA5160" s="57"/>
      <c r="BB5160" s="58"/>
      <c r="BF5160" s="6" t="e">
        <f t="shared" si="243"/>
        <v>#NUM!</v>
      </c>
      <c r="BG5160" t="e">
        <f t="shared" si="244"/>
        <v>#NUM!</v>
      </c>
      <c r="BH5160" t="e">
        <f t="shared" si="245"/>
        <v>#NUM!</v>
      </c>
      <c r="BI5160" t="e">
        <f>VLOOKUP(H5160,Sheet2!$A$1:$B$270,2,FALSE)</f>
        <v>#N/A</v>
      </c>
    </row>
    <row r="5161" spans="15:61">
      <c r="O5161" s="57"/>
      <c r="P5161" s="57"/>
      <c r="AP5161" s="57"/>
      <c r="BA5161" s="57"/>
      <c r="BF5161" s="6" t="e">
        <f t="shared" si="243"/>
        <v>#NUM!</v>
      </c>
      <c r="BG5161" t="e">
        <f t="shared" si="244"/>
        <v>#NUM!</v>
      </c>
      <c r="BH5161" t="e">
        <f t="shared" si="245"/>
        <v>#NUM!</v>
      </c>
      <c r="BI5161" t="e">
        <f>VLOOKUP(H5161,Sheet2!$A$1:$B$270,2,FALSE)</f>
        <v>#N/A</v>
      </c>
    </row>
    <row r="5162" spans="15:61">
      <c r="O5162" s="57"/>
      <c r="P5162" s="57"/>
      <c r="AP5162" s="57"/>
      <c r="BA5162" s="57"/>
      <c r="BF5162" s="6" t="e">
        <f t="shared" si="243"/>
        <v>#NUM!</v>
      </c>
      <c r="BG5162" t="e">
        <f t="shared" si="244"/>
        <v>#NUM!</v>
      </c>
      <c r="BH5162" t="e">
        <f t="shared" si="245"/>
        <v>#NUM!</v>
      </c>
      <c r="BI5162" t="e">
        <f>VLOOKUP(H5162,Sheet2!$A$1:$B$270,2,FALSE)</f>
        <v>#N/A</v>
      </c>
    </row>
    <row r="5163" spans="15:61">
      <c r="O5163" s="57"/>
      <c r="P5163" s="57"/>
      <c r="AP5163" s="57"/>
      <c r="BA5163" s="57"/>
      <c r="BF5163" s="6" t="e">
        <f t="shared" si="243"/>
        <v>#NUM!</v>
      </c>
      <c r="BG5163" t="e">
        <f t="shared" si="244"/>
        <v>#NUM!</v>
      </c>
      <c r="BH5163" t="e">
        <f t="shared" si="245"/>
        <v>#NUM!</v>
      </c>
      <c r="BI5163" t="e">
        <f>VLOOKUP(H5163,Sheet2!$A$1:$B$270,2,FALSE)</f>
        <v>#N/A</v>
      </c>
    </row>
    <row r="5164" spans="15:61">
      <c r="O5164" s="57"/>
      <c r="P5164" s="57"/>
      <c r="AO5164" s="57"/>
      <c r="AP5164" s="57"/>
      <c r="BA5164" s="57"/>
      <c r="BF5164" s="6" t="e">
        <f t="shared" si="243"/>
        <v>#NUM!</v>
      </c>
      <c r="BG5164" t="e">
        <f t="shared" si="244"/>
        <v>#NUM!</v>
      </c>
      <c r="BH5164" t="e">
        <f t="shared" si="245"/>
        <v>#NUM!</v>
      </c>
      <c r="BI5164" t="e">
        <f>VLOOKUP(H5164,Sheet2!$A$1:$B$270,2,FALSE)</f>
        <v>#N/A</v>
      </c>
    </row>
    <row r="5165" spans="15:61">
      <c r="O5165" s="57"/>
      <c r="P5165" s="57"/>
      <c r="AP5165" s="57"/>
      <c r="BA5165" s="57"/>
      <c r="BF5165" s="6" t="e">
        <f t="shared" si="243"/>
        <v>#NUM!</v>
      </c>
      <c r="BG5165" t="e">
        <f t="shared" si="244"/>
        <v>#NUM!</v>
      </c>
      <c r="BH5165" t="e">
        <f t="shared" si="245"/>
        <v>#NUM!</v>
      </c>
      <c r="BI5165" t="e">
        <f>VLOOKUP(H5165,Sheet2!$A$1:$B$270,2,FALSE)</f>
        <v>#N/A</v>
      </c>
    </row>
    <row r="5166" spans="15:61">
      <c r="O5166" s="57"/>
      <c r="P5166" s="57"/>
      <c r="AO5166" s="57"/>
      <c r="BA5166" s="57"/>
      <c r="BF5166" s="6" t="e">
        <f t="shared" si="243"/>
        <v>#NUM!</v>
      </c>
      <c r="BG5166" t="e">
        <f t="shared" si="244"/>
        <v>#NUM!</v>
      </c>
      <c r="BH5166" t="e">
        <f t="shared" si="245"/>
        <v>#NUM!</v>
      </c>
      <c r="BI5166" t="e">
        <f>VLOOKUP(H5166,Sheet2!$A$1:$B$270,2,FALSE)</f>
        <v>#N/A</v>
      </c>
    </row>
    <row r="5167" spans="15:61">
      <c r="O5167" s="57"/>
      <c r="P5167" s="57"/>
      <c r="AP5167" s="57"/>
      <c r="BA5167" s="57"/>
      <c r="BF5167" s="6" t="e">
        <f t="shared" si="243"/>
        <v>#NUM!</v>
      </c>
      <c r="BG5167" t="e">
        <f t="shared" si="244"/>
        <v>#NUM!</v>
      </c>
      <c r="BH5167" t="e">
        <f t="shared" si="245"/>
        <v>#NUM!</v>
      </c>
      <c r="BI5167" t="e">
        <f>VLOOKUP(H5167,Sheet2!$A$1:$B$270,2,FALSE)</f>
        <v>#N/A</v>
      </c>
    </row>
    <row r="5168" spans="15:61">
      <c r="O5168" s="57"/>
      <c r="P5168" s="57"/>
      <c r="AO5168" s="57"/>
      <c r="AP5168" s="57"/>
      <c r="BA5168" s="57"/>
      <c r="BF5168" s="6" t="e">
        <f t="shared" si="243"/>
        <v>#NUM!</v>
      </c>
      <c r="BG5168" t="e">
        <f t="shared" si="244"/>
        <v>#NUM!</v>
      </c>
      <c r="BH5168" t="e">
        <f t="shared" si="245"/>
        <v>#NUM!</v>
      </c>
      <c r="BI5168" t="e">
        <f>VLOOKUP(H5168,Sheet2!$A$1:$B$270,2,FALSE)</f>
        <v>#N/A</v>
      </c>
    </row>
    <row r="5169" spans="15:61">
      <c r="O5169" s="57"/>
      <c r="P5169" s="57"/>
      <c r="AO5169" s="57"/>
      <c r="AP5169" s="57"/>
      <c r="BA5169" s="57"/>
      <c r="BF5169" s="6" t="e">
        <f t="shared" si="243"/>
        <v>#NUM!</v>
      </c>
      <c r="BG5169" t="e">
        <f t="shared" si="244"/>
        <v>#NUM!</v>
      </c>
      <c r="BH5169" t="e">
        <f t="shared" si="245"/>
        <v>#NUM!</v>
      </c>
      <c r="BI5169" t="e">
        <f>VLOOKUP(H5169,Sheet2!$A$1:$B$270,2,FALSE)</f>
        <v>#N/A</v>
      </c>
    </row>
    <row r="5170" spans="15:61">
      <c r="O5170" s="57"/>
      <c r="P5170" s="57"/>
      <c r="AP5170" s="57"/>
      <c r="BA5170" s="57"/>
      <c r="BF5170" s="6" t="e">
        <f t="shared" si="243"/>
        <v>#NUM!</v>
      </c>
      <c r="BG5170" t="e">
        <f t="shared" si="244"/>
        <v>#NUM!</v>
      </c>
      <c r="BH5170" t="e">
        <f t="shared" si="245"/>
        <v>#NUM!</v>
      </c>
      <c r="BI5170" t="e">
        <f>VLOOKUP(H5170,Sheet2!$A$1:$B$270,2,FALSE)</f>
        <v>#N/A</v>
      </c>
    </row>
    <row r="5171" spans="15:61">
      <c r="O5171" s="57"/>
      <c r="P5171" s="57"/>
      <c r="AP5171" s="57"/>
      <c r="BA5171" s="57"/>
      <c r="BF5171" s="6" t="e">
        <f t="shared" si="243"/>
        <v>#NUM!</v>
      </c>
      <c r="BG5171" t="e">
        <f t="shared" si="244"/>
        <v>#NUM!</v>
      </c>
      <c r="BH5171" t="e">
        <f t="shared" si="245"/>
        <v>#NUM!</v>
      </c>
      <c r="BI5171" t="e">
        <f>VLOOKUP(H5171,Sheet2!$A$1:$B$270,2,FALSE)</f>
        <v>#N/A</v>
      </c>
    </row>
    <row r="5172" spans="15:61">
      <c r="O5172" s="57"/>
      <c r="P5172" s="57"/>
      <c r="AP5172" s="57"/>
      <c r="BA5172" s="57"/>
      <c r="BF5172" s="6" t="e">
        <f t="shared" si="243"/>
        <v>#NUM!</v>
      </c>
      <c r="BG5172" t="e">
        <f t="shared" si="244"/>
        <v>#NUM!</v>
      </c>
      <c r="BH5172" t="e">
        <f t="shared" si="245"/>
        <v>#NUM!</v>
      </c>
      <c r="BI5172" t="e">
        <f>VLOOKUP(H5172,Sheet2!$A$1:$B$270,2,FALSE)</f>
        <v>#N/A</v>
      </c>
    </row>
    <row r="5173" spans="15:61">
      <c r="O5173" s="57"/>
      <c r="P5173" s="57"/>
      <c r="AP5173" s="57"/>
      <c r="BA5173" s="57"/>
      <c r="BF5173" s="6" t="e">
        <f t="shared" si="243"/>
        <v>#NUM!</v>
      </c>
      <c r="BG5173" t="e">
        <f t="shared" si="244"/>
        <v>#NUM!</v>
      </c>
      <c r="BH5173" t="e">
        <f t="shared" si="245"/>
        <v>#NUM!</v>
      </c>
      <c r="BI5173" t="e">
        <f>VLOOKUP(H5173,Sheet2!$A$1:$B$270,2,FALSE)</f>
        <v>#N/A</v>
      </c>
    </row>
    <row r="5174" spans="15:61">
      <c r="O5174" s="57"/>
      <c r="P5174" s="57"/>
      <c r="AP5174" s="57"/>
      <c r="BA5174" s="57"/>
      <c r="BF5174" s="6" t="e">
        <f t="shared" si="243"/>
        <v>#NUM!</v>
      </c>
      <c r="BG5174" t="e">
        <f t="shared" si="244"/>
        <v>#NUM!</v>
      </c>
      <c r="BH5174" t="e">
        <f t="shared" si="245"/>
        <v>#NUM!</v>
      </c>
      <c r="BI5174" t="e">
        <f>VLOOKUP(H5174,Sheet2!$A$1:$B$270,2,FALSE)</f>
        <v>#N/A</v>
      </c>
    </row>
    <row r="5175" spans="15:61">
      <c r="O5175" s="57"/>
      <c r="P5175" s="57"/>
      <c r="AP5175" s="57"/>
      <c r="BA5175" s="57"/>
      <c r="BF5175" s="6" t="e">
        <f t="shared" si="243"/>
        <v>#NUM!</v>
      </c>
      <c r="BG5175" t="e">
        <f t="shared" si="244"/>
        <v>#NUM!</v>
      </c>
      <c r="BH5175" t="e">
        <f t="shared" si="245"/>
        <v>#NUM!</v>
      </c>
      <c r="BI5175" t="e">
        <f>VLOOKUP(H5175,Sheet2!$A$1:$B$270,2,FALSE)</f>
        <v>#N/A</v>
      </c>
    </row>
    <row r="5176" spans="15:61">
      <c r="O5176" s="57"/>
      <c r="P5176" s="57"/>
      <c r="AO5176" s="57"/>
      <c r="AP5176" s="57"/>
      <c r="BA5176" s="57"/>
      <c r="BF5176" s="6" t="e">
        <f t="shared" si="243"/>
        <v>#NUM!</v>
      </c>
      <c r="BG5176" t="e">
        <f t="shared" si="244"/>
        <v>#NUM!</v>
      </c>
      <c r="BH5176" t="e">
        <f t="shared" si="245"/>
        <v>#NUM!</v>
      </c>
      <c r="BI5176" t="e">
        <f>VLOOKUP(H5176,Sheet2!$A$1:$B$270,2,FALSE)</f>
        <v>#N/A</v>
      </c>
    </row>
    <row r="5177" spans="15:61">
      <c r="O5177" s="57"/>
      <c r="P5177" s="57"/>
      <c r="AO5177" s="57"/>
      <c r="AP5177" s="57"/>
      <c r="BA5177" s="57"/>
      <c r="BF5177" s="6" t="e">
        <f t="shared" si="243"/>
        <v>#NUM!</v>
      </c>
      <c r="BG5177" t="e">
        <f t="shared" si="244"/>
        <v>#NUM!</v>
      </c>
      <c r="BH5177" t="e">
        <f t="shared" si="245"/>
        <v>#NUM!</v>
      </c>
      <c r="BI5177" t="e">
        <f>VLOOKUP(H5177,Sheet2!$A$1:$B$270,2,FALSE)</f>
        <v>#N/A</v>
      </c>
    </row>
    <row r="5178" spans="15:61">
      <c r="O5178" s="57"/>
      <c r="P5178" s="57"/>
      <c r="AO5178" s="57"/>
      <c r="AP5178" s="57"/>
      <c r="BA5178" s="57"/>
      <c r="BF5178" s="6" t="e">
        <f t="shared" si="243"/>
        <v>#NUM!</v>
      </c>
      <c r="BG5178" t="e">
        <f t="shared" si="244"/>
        <v>#NUM!</v>
      </c>
      <c r="BH5178" t="e">
        <f t="shared" si="245"/>
        <v>#NUM!</v>
      </c>
      <c r="BI5178" t="e">
        <f>VLOOKUP(H5178,Sheet2!$A$1:$B$270,2,FALSE)</f>
        <v>#N/A</v>
      </c>
    </row>
    <row r="5179" spans="15:61">
      <c r="O5179" s="57"/>
      <c r="P5179" s="57"/>
      <c r="AM5179" s="58"/>
      <c r="BA5179" s="57"/>
      <c r="BB5179" s="58"/>
      <c r="BF5179" s="6" t="e">
        <f t="shared" si="243"/>
        <v>#NUM!</v>
      </c>
      <c r="BG5179" t="e">
        <f t="shared" si="244"/>
        <v>#NUM!</v>
      </c>
      <c r="BH5179" t="e">
        <f t="shared" si="245"/>
        <v>#NUM!</v>
      </c>
      <c r="BI5179" t="e">
        <f>VLOOKUP(H5179,Sheet2!$A$1:$B$270,2,FALSE)</f>
        <v>#N/A</v>
      </c>
    </row>
    <row r="5180" spans="15:61">
      <c r="O5180" s="57"/>
      <c r="P5180" s="57"/>
      <c r="AO5180" s="57"/>
      <c r="AP5180" s="57"/>
      <c r="BA5180" s="57"/>
      <c r="BF5180" s="6" t="e">
        <f t="shared" si="243"/>
        <v>#NUM!</v>
      </c>
      <c r="BG5180" t="e">
        <f t="shared" si="244"/>
        <v>#NUM!</v>
      </c>
      <c r="BH5180" t="e">
        <f t="shared" si="245"/>
        <v>#NUM!</v>
      </c>
      <c r="BI5180" t="e">
        <f>VLOOKUP(H5180,Sheet2!$A$1:$B$270,2,FALSE)</f>
        <v>#N/A</v>
      </c>
    </row>
    <row r="5181" spans="15:61">
      <c r="O5181" s="57"/>
      <c r="P5181" s="57"/>
      <c r="AP5181" s="57"/>
      <c r="BA5181" s="57"/>
      <c r="BF5181" s="6" t="e">
        <f t="shared" si="243"/>
        <v>#NUM!</v>
      </c>
      <c r="BG5181" t="e">
        <f t="shared" si="244"/>
        <v>#NUM!</v>
      </c>
      <c r="BH5181" t="e">
        <f t="shared" si="245"/>
        <v>#NUM!</v>
      </c>
      <c r="BI5181" t="e">
        <f>VLOOKUP(H5181,Sheet2!$A$1:$B$270,2,FALSE)</f>
        <v>#N/A</v>
      </c>
    </row>
    <row r="5182" spans="15:61">
      <c r="O5182" s="57"/>
      <c r="P5182" s="57"/>
      <c r="AO5182" s="57"/>
      <c r="AP5182" s="57"/>
      <c r="BA5182" s="57"/>
      <c r="BF5182" s="6" t="e">
        <f t="shared" si="243"/>
        <v>#NUM!</v>
      </c>
      <c r="BG5182" t="e">
        <f t="shared" si="244"/>
        <v>#NUM!</v>
      </c>
      <c r="BH5182" t="e">
        <f t="shared" si="245"/>
        <v>#NUM!</v>
      </c>
      <c r="BI5182" t="e">
        <f>VLOOKUP(H5182,Sheet2!$A$1:$B$270,2,FALSE)</f>
        <v>#N/A</v>
      </c>
    </row>
    <row r="5183" spans="15:61">
      <c r="O5183" s="57"/>
      <c r="P5183" s="57"/>
      <c r="AO5183" s="57"/>
      <c r="AP5183" s="57"/>
      <c r="BA5183" s="57"/>
      <c r="BF5183" s="6" t="e">
        <f t="shared" si="243"/>
        <v>#NUM!</v>
      </c>
      <c r="BG5183" t="e">
        <f t="shared" si="244"/>
        <v>#NUM!</v>
      </c>
      <c r="BH5183" t="e">
        <f t="shared" si="245"/>
        <v>#NUM!</v>
      </c>
      <c r="BI5183" t="e">
        <f>VLOOKUP(H5183,Sheet2!$A$1:$B$270,2,FALSE)</f>
        <v>#N/A</v>
      </c>
    </row>
    <row r="5184" spans="15:61">
      <c r="O5184" s="57"/>
      <c r="P5184" s="57"/>
      <c r="AP5184" s="57"/>
      <c r="BA5184" s="57"/>
      <c r="BF5184" s="6" t="e">
        <f t="shared" si="243"/>
        <v>#NUM!</v>
      </c>
      <c r="BG5184" t="e">
        <f t="shared" si="244"/>
        <v>#NUM!</v>
      </c>
      <c r="BH5184" t="e">
        <f t="shared" si="245"/>
        <v>#NUM!</v>
      </c>
      <c r="BI5184" t="e">
        <f>VLOOKUP(H5184,Sheet2!$A$1:$B$270,2,FALSE)</f>
        <v>#N/A</v>
      </c>
    </row>
    <row r="5185" spans="15:61">
      <c r="O5185" s="57"/>
      <c r="P5185" s="57"/>
      <c r="AP5185" s="57"/>
      <c r="BA5185" s="57"/>
      <c r="BF5185" s="6" t="e">
        <f t="shared" si="243"/>
        <v>#NUM!</v>
      </c>
      <c r="BG5185" t="e">
        <f t="shared" si="244"/>
        <v>#NUM!</v>
      </c>
      <c r="BH5185" t="e">
        <f t="shared" si="245"/>
        <v>#NUM!</v>
      </c>
      <c r="BI5185" t="e">
        <f>VLOOKUP(H5185,Sheet2!$A$1:$B$270,2,FALSE)</f>
        <v>#N/A</v>
      </c>
    </row>
    <row r="5186" spans="15:61">
      <c r="O5186" s="57"/>
      <c r="P5186" s="57"/>
      <c r="AO5186" s="57"/>
      <c r="BA5186" s="57"/>
      <c r="BF5186" s="6" t="e">
        <f t="shared" si="243"/>
        <v>#NUM!</v>
      </c>
      <c r="BG5186" t="e">
        <f t="shared" si="244"/>
        <v>#NUM!</v>
      </c>
      <c r="BH5186" t="e">
        <f t="shared" si="245"/>
        <v>#NUM!</v>
      </c>
      <c r="BI5186" t="e">
        <f>VLOOKUP(H5186,Sheet2!$A$1:$B$270,2,FALSE)</f>
        <v>#N/A</v>
      </c>
    </row>
    <row r="5187" spans="15:61">
      <c r="O5187" s="57"/>
      <c r="P5187" s="57"/>
      <c r="AO5187" s="57"/>
      <c r="BF5187" s="6" t="e">
        <f t="shared" si="243"/>
        <v>#NUM!</v>
      </c>
      <c r="BG5187" t="e">
        <f t="shared" si="244"/>
        <v>#NUM!</v>
      </c>
      <c r="BH5187" t="e">
        <f t="shared" si="245"/>
        <v>#NUM!</v>
      </c>
      <c r="BI5187" t="e">
        <f>VLOOKUP(H5187,Sheet2!$A$1:$B$270,2,FALSE)</f>
        <v>#N/A</v>
      </c>
    </row>
    <row r="5188" spans="15:61">
      <c r="O5188" s="57"/>
      <c r="P5188" s="57"/>
      <c r="BF5188" s="6" t="e">
        <f t="shared" si="243"/>
        <v>#NUM!</v>
      </c>
      <c r="BG5188" t="e">
        <f t="shared" si="244"/>
        <v>#NUM!</v>
      </c>
      <c r="BH5188" t="e">
        <f t="shared" si="245"/>
        <v>#NUM!</v>
      </c>
      <c r="BI5188" t="e">
        <f>VLOOKUP(H5188,Sheet2!$A$1:$B$270,2,FALSE)</f>
        <v>#N/A</v>
      </c>
    </row>
    <row r="5189" spans="15:61">
      <c r="O5189" s="57"/>
      <c r="P5189" s="57"/>
      <c r="AM5189" s="58"/>
      <c r="AO5189" s="57"/>
      <c r="BA5189" s="57"/>
      <c r="BB5189" s="58"/>
      <c r="BF5189" s="6" t="e">
        <f t="shared" si="243"/>
        <v>#NUM!</v>
      </c>
      <c r="BG5189" t="e">
        <f t="shared" si="244"/>
        <v>#NUM!</v>
      </c>
      <c r="BH5189" t="e">
        <f t="shared" si="245"/>
        <v>#NUM!</v>
      </c>
      <c r="BI5189" t="e">
        <f>VLOOKUP(H5189,Sheet2!$A$1:$B$270,2,FALSE)</f>
        <v>#N/A</v>
      </c>
    </row>
    <row r="5190" spans="15:61">
      <c r="O5190" s="57"/>
      <c r="P5190" s="57"/>
      <c r="AO5190" s="57"/>
      <c r="AP5190" s="57"/>
      <c r="BA5190" s="57"/>
      <c r="BF5190" s="6" t="e">
        <f t="shared" si="243"/>
        <v>#NUM!</v>
      </c>
      <c r="BG5190" t="e">
        <f t="shared" si="244"/>
        <v>#NUM!</v>
      </c>
      <c r="BH5190" t="e">
        <f t="shared" si="245"/>
        <v>#NUM!</v>
      </c>
      <c r="BI5190" t="e">
        <f>VLOOKUP(H5190,Sheet2!$A$1:$B$270,2,FALSE)</f>
        <v>#N/A</v>
      </c>
    </row>
    <row r="5191" spans="15:61">
      <c r="O5191" s="57"/>
      <c r="P5191" s="57"/>
      <c r="AO5191" s="57"/>
      <c r="AP5191" s="57"/>
      <c r="BA5191" s="57"/>
      <c r="BF5191" s="6" t="e">
        <f t="shared" si="243"/>
        <v>#NUM!</v>
      </c>
      <c r="BG5191" t="e">
        <f t="shared" si="244"/>
        <v>#NUM!</v>
      </c>
      <c r="BH5191" t="e">
        <f t="shared" si="245"/>
        <v>#NUM!</v>
      </c>
      <c r="BI5191" t="e">
        <f>VLOOKUP(H5191,Sheet2!$A$1:$B$270,2,FALSE)</f>
        <v>#N/A</v>
      </c>
    </row>
    <row r="5192" spans="15:61">
      <c r="O5192" s="57"/>
      <c r="P5192" s="57"/>
      <c r="AP5192" s="57"/>
      <c r="BA5192" s="57"/>
      <c r="BF5192" s="6" t="e">
        <f t="shared" si="243"/>
        <v>#NUM!</v>
      </c>
      <c r="BG5192" t="e">
        <f t="shared" si="244"/>
        <v>#NUM!</v>
      </c>
      <c r="BH5192" t="e">
        <f t="shared" si="245"/>
        <v>#NUM!</v>
      </c>
      <c r="BI5192" t="e">
        <f>VLOOKUP(H5192,Sheet2!$A$1:$B$270,2,FALSE)</f>
        <v>#N/A</v>
      </c>
    </row>
    <row r="5193" spans="15:61">
      <c r="O5193" s="57"/>
      <c r="P5193" s="57"/>
      <c r="AP5193" s="57"/>
      <c r="BA5193" s="57"/>
      <c r="BF5193" s="6" t="e">
        <f t="shared" si="243"/>
        <v>#NUM!</v>
      </c>
      <c r="BG5193" t="e">
        <f t="shared" si="244"/>
        <v>#NUM!</v>
      </c>
      <c r="BH5193" t="e">
        <f t="shared" si="245"/>
        <v>#NUM!</v>
      </c>
      <c r="BI5193" t="e">
        <f>VLOOKUP(H5193,Sheet2!$A$1:$B$270,2,FALSE)</f>
        <v>#N/A</v>
      </c>
    </row>
    <row r="5194" spans="15:61">
      <c r="O5194" s="57"/>
      <c r="P5194" s="57"/>
      <c r="AO5194" s="57"/>
      <c r="AP5194" s="57"/>
      <c r="BA5194" s="57"/>
      <c r="BF5194" s="6" t="e">
        <f t="shared" ref="BF5194:BF5257" si="246">DATE(BC5194,BD5194,BE5194)</f>
        <v>#NUM!</v>
      </c>
      <c r="BG5194" t="e">
        <f t="shared" ref="BG5194:BG5257" si="247">BF5194-BA5194</f>
        <v>#NUM!</v>
      </c>
      <c r="BH5194" t="e">
        <f t="shared" ref="BH5194:BH5257" si="248">IF(BG5194=1,"COMPLY",IF(BG5194&lt;1,"COMPLY","NOT COMPLY"))</f>
        <v>#NUM!</v>
      </c>
      <c r="BI5194" t="e">
        <f>VLOOKUP(H5194,Sheet2!$A$1:$B$270,2,FALSE)</f>
        <v>#N/A</v>
      </c>
    </row>
    <row r="5195" spans="15:61">
      <c r="O5195" s="57"/>
      <c r="P5195" s="57"/>
      <c r="AM5195" s="58"/>
      <c r="AO5195" s="57"/>
      <c r="BA5195" s="57"/>
      <c r="BB5195" s="58"/>
      <c r="BF5195" s="6" t="e">
        <f t="shared" si="246"/>
        <v>#NUM!</v>
      </c>
      <c r="BG5195" t="e">
        <f t="shared" si="247"/>
        <v>#NUM!</v>
      </c>
      <c r="BH5195" t="e">
        <f t="shared" si="248"/>
        <v>#NUM!</v>
      </c>
      <c r="BI5195" t="e">
        <f>VLOOKUP(H5195,Sheet2!$A$1:$B$270,2,FALSE)</f>
        <v>#N/A</v>
      </c>
    </row>
    <row r="5196" spans="15:61">
      <c r="O5196" s="57"/>
      <c r="P5196" s="57"/>
      <c r="AP5196" s="57"/>
      <c r="BA5196" s="57"/>
      <c r="BF5196" s="6" t="e">
        <f t="shared" si="246"/>
        <v>#NUM!</v>
      </c>
      <c r="BG5196" t="e">
        <f t="shared" si="247"/>
        <v>#NUM!</v>
      </c>
      <c r="BH5196" t="e">
        <f t="shared" si="248"/>
        <v>#NUM!</v>
      </c>
      <c r="BI5196" t="e">
        <f>VLOOKUP(H5196,Sheet2!$A$1:$B$270,2,FALSE)</f>
        <v>#N/A</v>
      </c>
    </row>
    <row r="5197" spans="15:61">
      <c r="O5197" s="57"/>
      <c r="P5197" s="57"/>
      <c r="AO5197" s="57"/>
      <c r="AP5197" s="57"/>
      <c r="BA5197" s="57"/>
      <c r="BF5197" s="6" t="e">
        <f t="shared" si="246"/>
        <v>#NUM!</v>
      </c>
      <c r="BG5197" t="e">
        <f t="shared" si="247"/>
        <v>#NUM!</v>
      </c>
      <c r="BH5197" t="e">
        <f t="shared" si="248"/>
        <v>#NUM!</v>
      </c>
      <c r="BI5197" t="e">
        <f>VLOOKUP(H5197,Sheet2!$A$1:$B$270,2,FALSE)</f>
        <v>#N/A</v>
      </c>
    </row>
    <row r="5198" spans="15:61">
      <c r="O5198" s="57"/>
      <c r="P5198" s="57"/>
      <c r="AO5198" s="57"/>
      <c r="BA5198" s="57"/>
      <c r="BF5198" s="6" t="e">
        <f t="shared" si="246"/>
        <v>#NUM!</v>
      </c>
      <c r="BG5198" t="e">
        <f t="shared" si="247"/>
        <v>#NUM!</v>
      </c>
      <c r="BH5198" t="e">
        <f t="shared" si="248"/>
        <v>#NUM!</v>
      </c>
      <c r="BI5198" t="e">
        <f>VLOOKUP(H5198,Sheet2!$A$1:$B$270,2,FALSE)</f>
        <v>#N/A</v>
      </c>
    </row>
    <row r="5199" spans="15:61">
      <c r="O5199" s="57"/>
      <c r="P5199" s="57"/>
      <c r="AP5199" s="57"/>
      <c r="BA5199" s="57"/>
      <c r="BF5199" s="6" t="e">
        <f t="shared" si="246"/>
        <v>#NUM!</v>
      </c>
      <c r="BG5199" t="e">
        <f t="shared" si="247"/>
        <v>#NUM!</v>
      </c>
      <c r="BH5199" t="e">
        <f t="shared" si="248"/>
        <v>#NUM!</v>
      </c>
      <c r="BI5199" t="e">
        <f>VLOOKUP(H5199,Sheet2!$A$1:$B$270,2,FALSE)</f>
        <v>#N/A</v>
      </c>
    </row>
    <row r="5200" spans="15:61">
      <c r="O5200" s="57"/>
      <c r="P5200" s="57"/>
      <c r="AP5200" s="57"/>
      <c r="BA5200" s="57"/>
      <c r="BF5200" s="6" t="e">
        <f t="shared" si="246"/>
        <v>#NUM!</v>
      </c>
      <c r="BG5200" t="e">
        <f t="shared" si="247"/>
        <v>#NUM!</v>
      </c>
      <c r="BH5200" t="e">
        <f t="shared" si="248"/>
        <v>#NUM!</v>
      </c>
      <c r="BI5200" t="e">
        <f>VLOOKUP(H5200,Sheet2!$A$1:$B$270,2,FALSE)</f>
        <v>#N/A</v>
      </c>
    </row>
    <row r="5201" spans="15:61">
      <c r="O5201" s="57"/>
      <c r="P5201" s="57"/>
      <c r="AP5201" s="57"/>
      <c r="BA5201" s="57"/>
      <c r="BF5201" s="6" t="e">
        <f t="shared" si="246"/>
        <v>#NUM!</v>
      </c>
      <c r="BG5201" t="e">
        <f t="shared" si="247"/>
        <v>#NUM!</v>
      </c>
      <c r="BH5201" t="e">
        <f t="shared" si="248"/>
        <v>#NUM!</v>
      </c>
      <c r="BI5201" t="e">
        <f>VLOOKUP(H5201,Sheet2!$A$1:$B$270,2,FALSE)</f>
        <v>#N/A</v>
      </c>
    </row>
    <row r="5202" spans="15:61">
      <c r="O5202" s="57"/>
      <c r="P5202" s="57"/>
      <c r="AP5202" s="57"/>
      <c r="BA5202" s="57"/>
      <c r="BF5202" s="6" t="e">
        <f t="shared" si="246"/>
        <v>#NUM!</v>
      </c>
      <c r="BG5202" t="e">
        <f t="shared" si="247"/>
        <v>#NUM!</v>
      </c>
      <c r="BH5202" t="e">
        <f t="shared" si="248"/>
        <v>#NUM!</v>
      </c>
      <c r="BI5202" t="e">
        <f>VLOOKUP(H5202,Sheet2!$A$1:$B$270,2,FALSE)</f>
        <v>#N/A</v>
      </c>
    </row>
    <row r="5203" spans="15:61">
      <c r="O5203" s="57"/>
      <c r="P5203" s="57"/>
      <c r="AM5203" s="58"/>
      <c r="BA5203" s="57"/>
      <c r="BB5203" s="58"/>
      <c r="BF5203" s="6" t="e">
        <f t="shared" si="246"/>
        <v>#NUM!</v>
      </c>
      <c r="BG5203" t="e">
        <f t="shared" si="247"/>
        <v>#NUM!</v>
      </c>
      <c r="BH5203" t="e">
        <f t="shared" si="248"/>
        <v>#NUM!</v>
      </c>
      <c r="BI5203" t="e">
        <f>VLOOKUP(H5203,Sheet2!$A$1:$B$270,2,FALSE)</f>
        <v>#N/A</v>
      </c>
    </row>
    <row r="5204" spans="15:61">
      <c r="O5204" s="57"/>
      <c r="P5204" s="57"/>
      <c r="AP5204" s="57"/>
      <c r="BA5204" s="57"/>
      <c r="BF5204" s="6" t="e">
        <f t="shared" si="246"/>
        <v>#NUM!</v>
      </c>
      <c r="BG5204" t="e">
        <f t="shared" si="247"/>
        <v>#NUM!</v>
      </c>
      <c r="BH5204" t="e">
        <f t="shared" si="248"/>
        <v>#NUM!</v>
      </c>
      <c r="BI5204" t="e">
        <f>VLOOKUP(H5204,Sheet2!$A$1:$B$270,2,FALSE)</f>
        <v>#N/A</v>
      </c>
    </row>
    <row r="5205" spans="15:61">
      <c r="O5205" s="57"/>
      <c r="P5205" s="57"/>
      <c r="AM5205" s="58"/>
      <c r="BA5205" s="57"/>
      <c r="BB5205" s="58"/>
      <c r="BF5205" s="6" t="e">
        <f t="shared" si="246"/>
        <v>#NUM!</v>
      </c>
      <c r="BG5205" t="e">
        <f t="shared" si="247"/>
        <v>#NUM!</v>
      </c>
      <c r="BH5205" t="e">
        <f t="shared" si="248"/>
        <v>#NUM!</v>
      </c>
      <c r="BI5205" t="e">
        <f>VLOOKUP(H5205,Sheet2!$A$1:$B$270,2,FALSE)</f>
        <v>#N/A</v>
      </c>
    </row>
    <row r="5206" spans="15:61">
      <c r="O5206" s="57"/>
      <c r="P5206" s="57"/>
      <c r="AO5206" s="57"/>
      <c r="AP5206" s="57"/>
      <c r="BA5206" s="57"/>
      <c r="BF5206" s="6" t="e">
        <f t="shared" si="246"/>
        <v>#NUM!</v>
      </c>
      <c r="BG5206" t="e">
        <f t="shared" si="247"/>
        <v>#NUM!</v>
      </c>
      <c r="BH5206" t="e">
        <f t="shared" si="248"/>
        <v>#NUM!</v>
      </c>
      <c r="BI5206" t="e">
        <f>VLOOKUP(H5206,Sheet2!$A$1:$B$270,2,FALSE)</f>
        <v>#N/A</v>
      </c>
    </row>
    <row r="5207" spans="15:61">
      <c r="O5207" s="57"/>
      <c r="P5207" s="57"/>
      <c r="AM5207" s="58"/>
      <c r="BA5207" s="57"/>
      <c r="BB5207" s="58"/>
      <c r="BF5207" s="6" t="e">
        <f t="shared" si="246"/>
        <v>#NUM!</v>
      </c>
      <c r="BG5207" t="e">
        <f t="shared" si="247"/>
        <v>#NUM!</v>
      </c>
      <c r="BH5207" t="e">
        <f t="shared" si="248"/>
        <v>#NUM!</v>
      </c>
      <c r="BI5207" t="e">
        <f>VLOOKUP(H5207,Sheet2!$A$1:$B$270,2,FALSE)</f>
        <v>#N/A</v>
      </c>
    </row>
    <row r="5208" spans="15:61">
      <c r="O5208" s="57"/>
      <c r="P5208" s="57"/>
      <c r="AM5208" s="58"/>
      <c r="BA5208" s="57"/>
      <c r="BB5208" s="58"/>
      <c r="BF5208" s="6" t="e">
        <f t="shared" si="246"/>
        <v>#NUM!</v>
      </c>
      <c r="BG5208" t="e">
        <f t="shared" si="247"/>
        <v>#NUM!</v>
      </c>
      <c r="BH5208" t="e">
        <f t="shared" si="248"/>
        <v>#NUM!</v>
      </c>
      <c r="BI5208" t="e">
        <f>VLOOKUP(H5208,Sheet2!$A$1:$B$270,2,FALSE)</f>
        <v>#N/A</v>
      </c>
    </row>
    <row r="5209" spans="15:61">
      <c r="O5209" s="57"/>
      <c r="P5209" s="57"/>
      <c r="AM5209" s="58"/>
      <c r="BA5209" s="57"/>
      <c r="BB5209" s="58"/>
      <c r="BF5209" s="6" t="e">
        <f t="shared" si="246"/>
        <v>#NUM!</v>
      </c>
      <c r="BG5209" t="e">
        <f t="shared" si="247"/>
        <v>#NUM!</v>
      </c>
      <c r="BH5209" t="e">
        <f t="shared" si="248"/>
        <v>#NUM!</v>
      </c>
      <c r="BI5209" t="e">
        <f>VLOOKUP(H5209,Sheet2!$A$1:$B$270,2,FALSE)</f>
        <v>#N/A</v>
      </c>
    </row>
    <row r="5210" spans="15:61">
      <c r="O5210" s="57"/>
      <c r="P5210" s="57"/>
      <c r="AO5210" s="57"/>
      <c r="AP5210" s="57"/>
      <c r="BA5210" s="57"/>
      <c r="BF5210" s="6" t="e">
        <f t="shared" si="246"/>
        <v>#NUM!</v>
      </c>
      <c r="BG5210" t="e">
        <f t="shared" si="247"/>
        <v>#NUM!</v>
      </c>
      <c r="BH5210" t="e">
        <f t="shared" si="248"/>
        <v>#NUM!</v>
      </c>
      <c r="BI5210" t="e">
        <f>VLOOKUP(H5210,Sheet2!$A$1:$B$270,2,FALSE)</f>
        <v>#N/A</v>
      </c>
    </row>
    <row r="5211" spans="15:61">
      <c r="O5211" s="57"/>
      <c r="P5211" s="57"/>
      <c r="BA5211" s="57"/>
      <c r="BF5211" s="6" t="e">
        <f t="shared" si="246"/>
        <v>#NUM!</v>
      </c>
      <c r="BG5211" t="e">
        <f t="shared" si="247"/>
        <v>#NUM!</v>
      </c>
      <c r="BH5211" t="e">
        <f t="shared" si="248"/>
        <v>#NUM!</v>
      </c>
      <c r="BI5211" t="e">
        <f>VLOOKUP(H5211,Sheet2!$A$1:$B$270,2,FALSE)</f>
        <v>#N/A</v>
      </c>
    </row>
    <row r="5212" spans="15:61">
      <c r="O5212" s="57"/>
      <c r="P5212" s="57"/>
      <c r="AO5212" s="57"/>
      <c r="BA5212" s="57"/>
      <c r="BF5212" s="6" t="e">
        <f t="shared" si="246"/>
        <v>#NUM!</v>
      </c>
      <c r="BG5212" t="e">
        <f t="shared" si="247"/>
        <v>#NUM!</v>
      </c>
      <c r="BH5212" t="e">
        <f t="shared" si="248"/>
        <v>#NUM!</v>
      </c>
      <c r="BI5212" t="e">
        <f>VLOOKUP(H5212,Sheet2!$A$1:$B$270,2,FALSE)</f>
        <v>#N/A</v>
      </c>
    </row>
    <row r="5213" spans="15:61">
      <c r="O5213" s="57"/>
      <c r="P5213" s="57"/>
      <c r="AP5213" s="57"/>
      <c r="BA5213" s="57"/>
      <c r="BF5213" s="6" t="e">
        <f t="shared" si="246"/>
        <v>#NUM!</v>
      </c>
      <c r="BG5213" t="e">
        <f t="shared" si="247"/>
        <v>#NUM!</v>
      </c>
      <c r="BH5213" t="e">
        <f t="shared" si="248"/>
        <v>#NUM!</v>
      </c>
      <c r="BI5213" t="e">
        <f>VLOOKUP(H5213,Sheet2!$A$1:$B$270,2,FALSE)</f>
        <v>#N/A</v>
      </c>
    </row>
    <row r="5214" spans="15:61">
      <c r="O5214" s="57"/>
      <c r="P5214" s="57"/>
      <c r="AO5214" s="57"/>
      <c r="AP5214" s="57"/>
      <c r="BA5214" s="57"/>
      <c r="BF5214" s="6" t="e">
        <f t="shared" si="246"/>
        <v>#NUM!</v>
      </c>
      <c r="BG5214" t="e">
        <f t="shared" si="247"/>
        <v>#NUM!</v>
      </c>
      <c r="BH5214" t="e">
        <f t="shared" si="248"/>
        <v>#NUM!</v>
      </c>
      <c r="BI5214" t="e">
        <f>VLOOKUP(H5214,Sheet2!$A$1:$B$270,2,FALSE)</f>
        <v>#N/A</v>
      </c>
    </row>
    <row r="5215" spans="15:61">
      <c r="O5215" s="57"/>
      <c r="P5215" s="57"/>
      <c r="AM5215" s="58"/>
      <c r="BA5215" s="57"/>
      <c r="BB5215" s="58"/>
      <c r="BF5215" s="6" t="e">
        <f t="shared" si="246"/>
        <v>#NUM!</v>
      </c>
      <c r="BG5215" t="e">
        <f t="shared" si="247"/>
        <v>#NUM!</v>
      </c>
      <c r="BH5215" t="e">
        <f t="shared" si="248"/>
        <v>#NUM!</v>
      </c>
      <c r="BI5215" t="e">
        <f>VLOOKUP(H5215,Sheet2!$A$1:$B$270,2,FALSE)</f>
        <v>#N/A</v>
      </c>
    </row>
    <row r="5216" spans="15:61">
      <c r="O5216" s="57"/>
      <c r="P5216" s="57"/>
      <c r="AO5216" s="57"/>
      <c r="AP5216" s="57"/>
      <c r="BA5216" s="57"/>
      <c r="BF5216" s="6" t="e">
        <f t="shared" si="246"/>
        <v>#NUM!</v>
      </c>
      <c r="BG5216" t="e">
        <f t="shared" si="247"/>
        <v>#NUM!</v>
      </c>
      <c r="BH5216" t="e">
        <f t="shared" si="248"/>
        <v>#NUM!</v>
      </c>
      <c r="BI5216" t="e">
        <f>VLOOKUP(H5216,Sheet2!$A$1:$B$270,2,FALSE)</f>
        <v>#N/A</v>
      </c>
    </row>
    <row r="5217" spans="15:61">
      <c r="O5217" s="57"/>
      <c r="P5217" s="57"/>
      <c r="BA5217" s="57"/>
      <c r="BF5217" s="6" t="e">
        <f t="shared" si="246"/>
        <v>#NUM!</v>
      </c>
      <c r="BG5217" t="e">
        <f t="shared" si="247"/>
        <v>#NUM!</v>
      </c>
      <c r="BH5217" t="e">
        <f t="shared" si="248"/>
        <v>#NUM!</v>
      </c>
      <c r="BI5217" t="e">
        <f>VLOOKUP(H5217,Sheet2!$A$1:$B$270,2,FALSE)</f>
        <v>#N/A</v>
      </c>
    </row>
    <row r="5218" spans="15:61">
      <c r="O5218" s="57"/>
      <c r="P5218" s="57"/>
      <c r="AP5218" s="57"/>
      <c r="BA5218" s="57"/>
      <c r="BF5218" s="6" t="e">
        <f t="shared" si="246"/>
        <v>#NUM!</v>
      </c>
      <c r="BG5218" t="e">
        <f t="shared" si="247"/>
        <v>#NUM!</v>
      </c>
      <c r="BH5218" t="e">
        <f t="shared" si="248"/>
        <v>#NUM!</v>
      </c>
      <c r="BI5218" t="e">
        <f>VLOOKUP(H5218,Sheet2!$A$1:$B$270,2,FALSE)</f>
        <v>#N/A</v>
      </c>
    </row>
    <row r="5219" spans="15:61">
      <c r="O5219" s="57"/>
      <c r="P5219" s="57"/>
      <c r="AP5219" s="57"/>
      <c r="BA5219" s="57"/>
      <c r="BF5219" s="6" t="e">
        <f t="shared" si="246"/>
        <v>#NUM!</v>
      </c>
      <c r="BG5219" t="e">
        <f t="shared" si="247"/>
        <v>#NUM!</v>
      </c>
      <c r="BH5219" t="e">
        <f t="shared" si="248"/>
        <v>#NUM!</v>
      </c>
      <c r="BI5219" t="e">
        <f>VLOOKUP(H5219,Sheet2!$A$1:$B$270,2,FALSE)</f>
        <v>#N/A</v>
      </c>
    </row>
    <row r="5220" spans="15:61">
      <c r="O5220" s="57"/>
      <c r="P5220" s="57"/>
      <c r="AO5220" s="57"/>
      <c r="AP5220" s="57"/>
      <c r="BA5220" s="57"/>
      <c r="BF5220" s="6" t="e">
        <f t="shared" si="246"/>
        <v>#NUM!</v>
      </c>
      <c r="BG5220" t="e">
        <f t="shared" si="247"/>
        <v>#NUM!</v>
      </c>
      <c r="BH5220" t="e">
        <f t="shared" si="248"/>
        <v>#NUM!</v>
      </c>
      <c r="BI5220" t="e">
        <f>VLOOKUP(H5220,Sheet2!$A$1:$B$270,2,FALSE)</f>
        <v>#N/A</v>
      </c>
    </row>
    <row r="5221" spans="15:61">
      <c r="O5221" s="57"/>
      <c r="P5221" s="57"/>
      <c r="AM5221" s="58"/>
      <c r="BA5221" s="57"/>
      <c r="BB5221" s="58"/>
      <c r="BF5221" s="6" t="e">
        <f t="shared" si="246"/>
        <v>#NUM!</v>
      </c>
      <c r="BG5221" t="e">
        <f t="shared" si="247"/>
        <v>#NUM!</v>
      </c>
      <c r="BH5221" t="e">
        <f t="shared" si="248"/>
        <v>#NUM!</v>
      </c>
      <c r="BI5221" t="e">
        <f>VLOOKUP(H5221,Sheet2!$A$1:$B$270,2,FALSE)</f>
        <v>#N/A</v>
      </c>
    </row>
    <row r="5222" spans="15:61">
      <c r="O5222" s="57"/>
      <c r="P5222" s="57"/>
      <c r="AO5222" s="57"/>
      <c r="AP5222" s="57"/>
      <c r="BA5222" s="57"/>
      <c r="BF5222" s="6" t="e">
        <f t="shared" si="246"/>
        <v>#NUM!</v>
      </c>
      <c r="BG5222" t="e">
        <f t="shared" si="247"/>
        <v>#NUM!</v>
      </c>
      <c r="BH5222" t="e">
        <f t="shared" si="248"/>
        <v>#NUM!</v>
      </c>
      <c r="BI5222" t="e">
        <f>VLOOKUP(H5222,Sheet2!$A$1:$B$270,2,FALSE)</f>
        <v>#N/A</v>
      </c>
    </row>
    <row r="5223" spans="15:61">
      <c r="O5223" s="57"/>
      <c r="P5223" s="57"/>
      <c r="AP5223" s="57"/>
      <c r="BA5223" s="57"/>
      <c r="BF5223" s="6" t="e">
        <f t="shared" si="246"/>
        <v>#NUM!</v>
      </c>
      <c r="BG5223" t="e">
        <f t="shared" si="247"/>
        <v>#NUM!</v>
      </c>
      <c r="BH5223" t="e">
        <f t="shared" si="248"/>
        <v>#NUM!</v>
      </c>
      <c r="BI5223" t="e">
        <f>VLOOKUP(H5223,Sheet2!$A$1:$B$270,2,FALSE)</f>
        <v>#N/A</v>
      </c>
    </row>
    <row r="5224" spans="15:61">
      <c r="O5224" s="57"/>
      <c r="P5224" s="57"/>
      <c r="AO5224" s="57"/>
      <c r="BA5224" s="57"/>
      <c r="BF5224" s="6" t="e">
        <f t="shared" si="246"/>
        <v>#NUM!</v>
      </c>
      <c r="BG5224" t="e">
        <f t="shared" si="247"/>
        <v>#NUM!</v>
      </c>
      <c r="BH5224" t="e">
        <f t="shared" si="248"/>
        <v>#NUM!</v>
      </c>
      <c r="BI5224" t="e">
        <f>VLOOKUP(H5224,Sheet2!$A$1:$B$270,2,FALSE)</f>
        <v>#N/A</v>
      </c>
    </row>
    <row r="5225" spans="15:61">
      <c r="O5225" s="57"/>
      <c r="P5225" s="57"/>
      <c r="AP5225" s="57"/>
      <c r="BA5225" s="57"/>
      <c r="BF5225" s="6" t="e">
        <f t="shared" si="246"/>
        <v>#NUM!</v>
      </c>
      <c r="BG5225" t="e">
        <f t="shared" si="247"/>
        <v>#NUM!</v>
      </c>
      <c r="BH5225" t="e">
        <f t="shared" si="248"/>
        <v>#NUM!</v>
      </c>
      <c r="BI5225" t="e">
        <f>VLOOKUP(H5225,Sheet2!$A$1:$B$270,2,FALSE)</f>
        <v>#N/A</v>
      </c>
    </row>
    <row r="5226" spans="15:61">
      <c r="O5226" s="57"/>
      <c r="P5226" s="57"/>
      <c r="AP5226" s="57"/>
      <c r="BA5226" s="57"/>
      <c r="BF5226" s="6" t="e">
        <f t="shared" si="246"/>
        <v>#NUM!</v>
      </c>
      <c r="BG5226" t="e">
        <f t="shared" si="247"/>
        <v>#NUM!</v>
      </c>
      <c r="BH5226" t="e">
        <f t="shared" si="248"/>
        <v>#NUM!</v>
      </c>
      <c r="BI5226" t="e">
        <f>VLOOKUP(H5226,Sheet2!$A$1:$B$270,2,FALSE)</f>
        <v>#N/A</v>
      </c>
    </row>
    <row r="5227" spans="15:61">
      <c r="O5227" s="57"/>
      <c r="P5227" s="57"/>
      <c r="AO5227" s="57"/>
      <c r="AP5227" s="57"/>
      <c r="BA5227" s="57"/>
      <c r="BF5227" s="6" t="e">
        <f t="shared" si="246"/>
        <v>#NUM!</v>
      </c>
      <c r="BG5227" t="e">
        <f t="shared" si="247"/>
        <v>#NUM!</v>
      </c>
      <c r="BH5227" t="e">
        <f t="shared" si="248"/>
        <v>#NUM!</v>
      </c>
      <c r="BI5227" t="e">
        <f>VLOOKUP(H5227,Sheet2!$A$1:$B$270,2,FALSE)</f>
        <v>#N/A</v>
      </c>
    </row>
    <row r="5228" spans="15:61">
      <c r="O5228" s="57"/>
      <c r="P5228" s="57"/>
      <c r="BA5228" s="57"/>
      <c r="BF5228" s="6" t="e">
        <f t="shared" si="246"/>
        <v>#NUM!</v>
      </c>
      <c r="BG5228" t="e">
        <f t="shared" si="247"/>
        <v>#NUM!</v>
      </c>
      <c r="BH5228" t="e">
        <f t="shared" si="248"/>
        <v>#NUM!</v>
      </c>
      <c r="BI5228" t="e">
        <f>VLOOKUP(H5228,Sheet2!$A$1:$B$270,2,FALSE)</f>
        <v>#N/A</v>
      </c>
    </row>
    <row r="5229" spans="15:61">
      <c r="O5229" s="57"/>
      <c r="P5229" s="57"/>
      <c r="AP5229" s="57"/>
      <c r="BA5229" s="57"/>
      <c r="BF5229" s="6" t="e">
        <f t="shared" si="246"/>
        <v>#NUM!</v>
      </c>
      <c r="BG5229" t="e">
        <f t="shared" si="247"/>
        <v>#NUM!</v>
      </c>
      <c r="BH5229" t="e">
        <f t="shared" si="248"/>
        <v>#NUM!</v>
      </c>
      <c r="BI5229" t="e">
        <f>VLOOKUP(H5229,Sheet2!$A$1:$B$270,2,FALSE)</f>
        <v>#N/A</v>
      </c>
    </row>
    <row r="5230" spans="15:61">
      <c r="O5230" s="57"/>
      <c r="P5230" s="57"/>
      <c r="AO5230" s="57"/>
      <c r="BA5230" s="57"/>
      <c r="BF5230" s="6" t="e">
        <f t="shared" si="246"/>
        <v>#NUM!</v>
      </c>
      <c r="BG5230" t="e">
        <f t="shared" si="247"/>
        <v>#NUM!</v>
      </c>
      <c r="BH5230" t="e">
        <f t="shared" si="248"/>
        <v>#NUM!</v>
      </c>
      <c r="BI5230" t="e">
        <f>VLOOKUP(H5230,Sheet2!$A$1:$B$270,2,FALSE)</f>
        <v>#N/A</v>
      </c>
    </row>
    <row r="5231" spans="15:61">
      <c r="O5231" s="57"/>
      <c r="P5231" s="57"/>
      <c r="AO5231" s="57"/>
      <c r="AP5231" s="57"/>
      <c r="BA5231" s="57"/>
      <c r="BF5231" s="6" t="e">
        <f t="shared" si="246"/>
        <v>#NUM!</v>
      </c>
      <c r="BG5231" t="e">
        <f t="shared" si="247"/>
        <v>#NUM!</v>
      </c>
      <c r="BH5231" t="e">
        <f t="shared" si="248"/>
        <v>#NUM!</v>
      </c>
      <c r="BI5231" t="e">
        <f>VLOOKUP(H5231,Sheet2!$A$1:$B$270,2,FALSE)</f>
        <v>#N/A</v>
      </c>
    </row>
    <row r="5232" spans="15:61">
      <c r="O5232" s="57"/>
      <c r="P5232" s="57"/>
      <c r="BF5232" s="6" t="e">
        <f t="shared" si="246"/>
        <v>#NUM!</v>
      </c>
      <c r="BG5232" t="e">
        <f t="shared" si="247"/>
        <v>#NUM!</v>
      </c>
      <c r="BH5232" t="e">
        <f t="shared" si="248"/>
        <v>#NUM!</v>
      </c>
      <c r="BI5232" t="e">
        <f>VLOOKUP(H5232,Sheet2!$A$1:$B$270,2,FALSE)</f>
        <v>#N/A</v>
      </c>
    </row>
    <row r="5233" spans="15:61">
      <c r="O5233" s="57"/>
      <c r="P5233" s="57"/>
      <c r="AO5233" s="57"/>
      <c r="AP5233" s="57"/>
      <c r="BA5233" s="57"/>
      <c r="BF5233" s="6" t="e">
        <f t="shared" si="246"/>
        <v>#NUM!</v>
      </c>
      <c r="BG5233" t="e">
        <f t="shared" si="247"/>
        <v>#NUM!</v>
      </c>
      <c r="BH5233" t="e">
        <f t="shared" si="248"/>
        <v>#NUM!</v>
      </c>
      <c r="BI5233" t="e">
        <f>VLOOKUP(H5233,Sheet2!$A$1:$B$270,2,FALSE)</f>
        <v>#N/A</v>
      </c>
    </row>
    <row r="5234" spans="15:61">
      <c r="O5234" s="57"/>
      <c r="P5234" s="57"/>
      <c r="AP5234" s="57"/>
      <c r="BA5234" s="57"/>
      <c r="BF5234" s="6" t="e">
        <f t="shared" si="246"/>
        <v>#NUM!</v>
      </c>
      <c r="BG5234" t="e">
        <f t="shared" si="247"/>
        <v>#NUM!</v>
      </c>
      <c r="BH5234" t="e">
        <f t="shared" si="248"/>
        <v>#NUM!</v>
      </c>
      <c r="BI5234" t="e">
        <f>VLOOKUP(H5234,Sheet2!$A$1:$B$270,2,FALSE)</f>
        <v>#N/A</v>
      </c>
    </row>
    <row r="5235" spans="15:61">
      <c r="O5235" s="57"/>
      <c r="P5235" s="57"/>
      <c r="AP5235" s="57"/>
      <c r="BA5235" s="57"/>
      <c r="BF5235" s="6" t="e">
        <f t="shared" si="246"/>
        <v>#NUM!</v>
      </c>
      <c r="BG5235" t="e">
        <f t="shared" si="247"/>
        <v>#NUM!</v>
      </c>
      <c r="BH5235" t="e">
        <f t="shared" si="248"/>
        <v>#NUM!</v>
      </c>
      <c r="BI5235" t="e">
        <f>VLOOKUP(H5235,Sheet2!$A$1:$B$270,2,FALSE)</f>
        <v>#N/A</v>
      </c>
    </row>
    <row r="5236" spans="15:61">
      <c r="O5236" s="57"/>
      <c r="P5236" s="57"/>
      <c r="AM5236" s="58"/>
      <c r="AO5236" s="57"/>
      <c r="BA5236" s="57"/>
      <c r="BB5236" s="58"/>
      <c r="BF5236" s="6" t="e">
        <f t="shared" si="246"/>
        <v>#NUM!</v>
      </c>
      <c r="BG5236" t="e">
        <f t="shared" si="247"/>
        <v>#NUM!</v>
      </c>
      <c r="BH5236" t="e">
        <f t="shared" si="248"/>
        <v>#NUM!</v>
      </c>
      <c r="BI5236" t="e">
        <f>VLOOKUP(H5236,Sheet2!$A$1:$B$270,2,FALSE)</f>
        <v>#N/A</v>
      </c>
    </row>
    <row r="5237" spans="15:61">
      <c r="O5237" s="57"/>
      <c r="P5237" s="57"/>
      <c r="AP5237" s="57"/>
      <c r="BA5237" s="57"/>
      <c r="BF5237" s="6" t="e">
        <f t="shared" si="246"/>
        <v>#NUM!</v>
      </c>
      <c r="BG5237" t="e">
        <f t="shared" si="247"/>
        <v>#NUM!</v>
      </c>
      <c r="BH5237" t="e">
        <f t="shared" si="248"/>
        <v>#NUM!</v>
      </c>
      <c r="BI5237" t="e">
        <f>VLOOKUP(H5237,Sheet2!$A$1:$B$270,2,FALSE)</f>
        <v>#N/A</v>
      </c>
    </row>
    <row r="5238" spans="15:61">
      <c r="O5238" s="57"/>
      <c r="P5238" s="57"/>
      <c r="AO5238" s="57"/>
      <c r="BA5238" s="57"/>
      <c r="BF5238" s="6" t="e">
        <f t="shared" si="246"/>
        <v>#NUM!</v>
      </c>
      <c r="BG5238" t="e">
        <f t="shared" si="247"/>
        <v>#NUM!</v>
      </c>
      <c r="BH5238" t="e">
        <f t="shared" si="248"/>
        <v>#NUM!</v>
      </c>
      <c r="BI5238" t="e">
        <f>VLOOKUP(H5238,Sheet2!$A$1:$B$270,2,FALSE)</f>
        <v>#N/A</v>
      </c>
    </row>
    <row r="5239" spans="15:61">
      <c r="O5239" s="57"/>
      <c r="P5239" s="57"/>
      <c r="AP5239" s="57"/>
      <c r="BA5239" s="57"/>
      <c r="BF5239" s="6" t="e">
        <f t="shared" si="246"/>
        <v>#NUM!</v>
      </c>
      <c r="BG5239" t="e">
        <f t="shared" si="247"/>
        <v>#NUM!</v>
      </c>
      <c r="BH5239" t="e">
        <f t="shared" si="248"/>
        <v>#NUM!</v>
      </c>
      <c r="BI5239" t="e">
        <f>VLOOKUP(H5239,Sheet2!$A$1:$B$270,2,FALSE)</f>
        <v>#N/A</v>
      </c>
    </row>
    <row r="5240" spans="15:61">
      <c r="O5240" s="57"/>
      <c r="P5240" s="57"/>
      <c r="AO5240" s="57"/>
      <c r="AP5240" s="57"/>
      <c r="BA5240" s="57"/>
      <c r="BF5240" s="6" t="e">
        <f t="shared" si="246"/>
        <v>#NUM!</v>
      </c>
      <c r="BG5240" t="e">
        <f t="shared" si="247"/>
        <v>#NUM!</v>
      </c>
      <c r="BH5240" t="e">
        <f t="shared" si="248"/>
        <v>#NUM!</v>
      </c>
      <c r="BI5240" t="e">
        <f>VLOOKUP(H5240,Sheet2!$A$1:$B$270,2,FALSE)</f>
        <v>#N/A</v>
      </c>
    </row>
    <row r="5241" spans="15:61">
      <c r="O5241" s="57"/>
      <c r="P5241" s="57"/>
      <c r="AM5241" s="58"/>
      <c r="AO5241" s="57"/>
      <c r="BA5241" s="57"/>
      <c r="BB5241" s="58"/>
      <c r="BF5241" s="6" t="e">
        <f t="shared" si="246"/>
        <v>#NUM!</v>
      </c>
      <c r="BG5241" t="e">
        <f t="shared" si="247"/>
        <v>#NUM!</v>
      </c>
      <c r="BH5241" t="e">
        <f t="shared" si="248"/>
        <v>#NUM!</v>
      </c>
      <c r="BI5241" t="e">
        <f>VLOOKUP(H5241,Sheet2!$A$1:$B$270,2,FALSE)</f>
        <v>#N/A</v>
      </c>
    </row>
    <row r="5242" spans="15:61">
      <c r="O5242" s="57"/>
      <c r="P5242" s="57"/>
      <c r="AM5242" s="58"/>
      <c r="AO5242" s="57"/>
      <c r="BA5242" s="57"/>
      <c r="BB5242" s="58"/>
      <c r="BF5242" s="6" t="e">
        <f t="shared" si="246"/>
        <v>#NUM!</v>
      </c>
      <c r="BG5242" t="e">
        <f t="shared" si="247"/>
        <v>#NUM!</v>
      </c>
      <c r="BH5242" t="e">
        <f t="shared" si="248"/>
        <v>#NUM!</v>
      </c>
      <c r="BI5242" t="e">
        <f>VLOOKUP(H5242,Sheet2!$A$1:$B$270,2,FALSE)</f>
        <v>#N/A</v>
      </c>
    </row>
    <row r="5243" spans="15:61">
      <c r="O5243" s="57"/>
      <c r="P5243" s="57"/>
      <c r="AO5243" s="57"/>
      <c r="AP5243" s="57"/>
      <c r="BA5243" s="57"/>
      <c r="BF5243" s="6" t="e">
        <f t="shared" si="246"/>
        <v>#NUM!</v>
      </c>
      <c r="BG5243" t="e">
        <f t="shared" si="247"/>
        <v>#NUM!</v>
      </c>
      <c r="BH5243" t="e">
        <f t="shared" si="248"/>
        <v>#NUM!</v>
      </c>
      <c r="BI5243" t="e">
        <f>VLOOKUP(H5243,Sheet2!$A$1:$B$270,2,FALSE)</f>
        <v>#N/A</v>
      </c>
    </row>
    <row r="5244" spans="15:61">
      <c r="O5244" s="57"/>
      <c r="P5244" s="57"/>
      <c r="AO5244" s="57"/>
      <c r="AP5244" s="57"/>
      <c r="BA5244" s="57"/>
      <c r="BF5244" s="6" t="e">
        <f t="shared" si="246"/>
        <v>#NUM!</v>
      </c>
      <c r="BG5244" t="e">
        <f t="shared" si="247"/>
        <v>#NUM!</v>
      </c>
      <c r="BH5244" t="e">
        <f t="shared" si="248"/>
        <v>#NUM!</v>
      </c>
      <c r="BI5244" t="e">
        <f>VLOOKUP(H5244,Sheet2!$A$1:$B$270,2,FALSE)</f>
        <v>#N/A</v>
      </c>
    </row>
    <row r="5245" spans="15:61">
      <c r="O5245" s="57"/>
      <c r="P5245" s="57"/>
      <c r="AP5245" s="57"/>
      <c r="BA5245" s="57"/>
      <c r="BF5245" s="6" t="e">
        <f t="shared" si="246"/>
        <v>#NUM!</v>
      </c>
      <c r="BG5245" t="e">
        <f t="shared" si="247"/>
        <v>#NUM!</v>
      </c>
      <c r="BH5245" t="e">
        <f t="shared" si="248"/>
        <v>#NUM!</v>
      </c>
      <c r="BI5245" t="e">
        <f>VLOOKUP(H5245,Sheet2!$A$1:$B$270,2,FALSE)</f>
        <v>#N/A</v>
      </c>
    </row>
    <row r="5246" spans="15:61">
      <c r="O5246" s="57"/>
      <c r="P5246" s="57"/>
      <c r="AO5246" s="57"/>
      <c r="AP5246" s="57"/>
      <c r="BA5246" s="57"/>
      <c r="BF5246" s="6" t="e">
        <f t="shared" si="246"/>
        <v>#NUM!</v>
      </c>
      <c r="BG5246" t="e">
        <f t="shared" si="247"/>
        <v>#NUM!</v>
      </c>
      <c r="BH5246" t="e">
        <f t="shared" si="248"/>
        <v>#NUM!</v>
      </c>
      <c r="BI5246" t="e">
        <f>VLOOKUP(H5246,Sheet2!$A$1:$B$270,2,FALSE)</f>
        <v>#N/A</v>
      </c>
    </row>
    <row r="5247" spans="15:61">
      <c r="O5247" s="57"/>
      <c r="P5247" s="57"/>
      <c r="AP5247" s="57"/>
      <c r="BA5247" s="57"/>
      <c r="BF5247" s="6" t="e">
        <f t="shared" si="246"/>
        <v>#NUM!</v>
      </c>
      <c r="BG5247" t="e">
        <f t="shared" si="247"/>
        <v>#NUM!</v>
      </c>
      <c r="BH5247" t="e">
        <f t="shared" si="248"/>
        <v>#NUM!</v>
      </c>
      <c r="BI5247" t="e">
        <f>VLOOKUP(H5247,Sheet2!$A$1:$B$270,2,FALSE)</f>
        <v>#N/A</v>
      </c>
    </row>
    <row r="5248" spans="15:61">
      <c r="O5248" s="57"/>
      <c r="P5248" s="57"/>
      <c r="AO5248" s="57"/>
      <c r="AP5248" s="57"/>
      <c r="BA5248" s="57"/>
      <c r="BF5248" s="6" t="e">
        <f t="shared" si="246"/>
        <v>#NUM!</v>
      </c>
      <c r="BG5248" t="e">
        <f t="shared" si="247"/>
        <v>#NUM!</v>
      </c>
      <c r="BH5248" t="e">
        <f t="shared" si="248"/>
        <v>#NUM!</v>
      </c>
      <c r="BI5248" t="e">
        <f>VLOOKUP(H5248,Sheet2!$A$1:$B$270,2,FALSE)</f>
        <v>#N/A</v>
      </c>
    </row>
    <row r="5249" spans="15:61">
      <c r="O5249" s="57"/>
      <c r="P5249" s="57"/>
      <c r="AP5249" s="57"/>
      <c r="BA5249" s="57"/>
      <c r="BF5249" s="6" t="e">
        <f t="shared" si="246"/>
        <v>#NUM!</v>
      </c>
      <c r="BG5249" t="e">
        <f t="shared" si="247"/>
        <v>#NUM!</v>
      </c>
      <c r="BH5249" t="e">
        <f t="shared" si="248"/>
        <v>#NUM!</v>
      </c>
      <c r="BI5249" t="e">
        <f>VLOOKUP(H5249,Sheet2!$A$1:$B$270,2,FALSE)</f>
        <v>#N/A</v>
      </c>
    </row>
    <row r="5250" spans="15:61">
      <c r="O5250" s="57"/>
      <c r="P5250" s="57"/>
      <c r="AP5250" s="57"/>
      <c r="BA5250" s="57"/>
      <c r="BF5250" s="6" t="e">
        <f t="shared" si="246"/>
        <v>#NUM!</v>
      </c>
      <c r="BG5250" t="e">
        <f t="shared" si="247"/>
        <v>#NUM!</v>
      </c>
      <c r="BH5250" t="e">
        <f t="shared" si="248"/>
        <v>#NUM!</v>
      </c>
      <c r="BI5250" t="e">
        <f>VLOOKUP(H5250,Sheet2!$A$1:$B$270,2,FALSE)</f>
        <v>#N/A</v>
      </c>
    </row>
    <row r="5251" spans="15:61">
      <c r="O5251" s="57"/>
      <c r="P5251" s="57"/>
      <c r="AO5251" s="57"/>
      <c r="BA5251" s="57"/>
      <c r="BF5251" s="6" t="e">
        <f t="shared" si="246"/>
        <v>#NUM!</v>
      </c>
      <c r="BG5251" t="e">
        <f t="shared" si="247"/>
        <v>#NUM!</v>
      </c>
      <c r="BH5251" t="e">
        <f t="shared" si="248"/>
        <v>#NUM!</v>
      </c>
      <c r="BI5251" t="e">
        <f>VLOOKUP(H5251,Sheet2!$A$1:$B$270,2,FALSE)</f>
        <v>#N/A</v>
      </c>
    </row>
    <row r="5252" spans="15:61">
      <c r="O5252" s="57"/>
      <c r="P5252" s="57"/>
      <c r="AP5252" s="57"/>
      <c r="BA5252" s="57"/>
      <c r="BF5252" s="6" t="e">
        <f t="shared" si="246"/>
        <v>#NUM!</v>
      </c>
      <c r="BG5252" t="e">
        <f t="shared" si="247"/>
        <v>#NUM!</v>
      </c>
      <c r="BH5252" t="e">
        <f t="shared" si="248"/>
        <v>#NUM!</v>
      </c>
      <c r="BI5252" t="e">
        <f>VLOOKUP(H5252,Sheet2!$A$1:$B$270,2,FALSE)</f>
        <v>#N/A</v>
      </c>
    </row>
    <row r="5253" spans="15:61">
      <c r="O5253" s="57"/>
      <c r="P5253" s="57"/>
      <c r="AO5253" s="57"/>
      <c r="AP5253" s="57"/>
      <c r="BA5253" s="57"/>
      <c r="BF5253" s="6" t="e">
        <f t="shared" si="246"/>
        <v>#NUM!</v>
      </c>
      <c r="BG5253" t="e">
        <f t="shared" si="247"/>
        <v>#NUM!</v>
      </c>
      <c r="BH5253" t="e">
        <f t="shared" si="248"/>
        <v>#NUM!</v>
      </c>
      <c r="BI5253" t="e">
        <f>VLOOKUP(H5253,Sheet2!$A$1:$B$270,2,FALSE)</f>
        <v>#N/A</v>
      </c>
    </row>
    <row r="5254" spans="15:61">
      <c r="O5254" s="57"/>
      <c r="P5254" s="57"/>
      <c r="AP5254" s="57"/>
      <c r="BA5254" s="57"/>
      <c r="BF5254" s="6" t="e">
        <f t="shared" si="246"/>
        <v>#NUM!</v>
      </c>
      <c r="BG5254" t="e">
        <f t="shared" si="247"/>
        <v>#NUM!</v>
      </c>
      <c r="BH5254" t="e">
        <f t="shared" si="248"/>
        <v>#NUM!</v>
      </c>
      <c r="BI5254" t="e">
        <f>VLOOKUP(H5254,Sheet2!$A$1:$B$270,2,FALSE)</f>
        <v>#N/A</v>
      </c>
    </row>
    <row r="5255" spans="15:61">
      <c r="O5255" s="57"/>
      <c r="P5255" s="57"/>
      <c r="AP5255" s="57"/>
      <c r="BA5255" s="57"/>
      <c r="BF5255" s="6" t="e">
        <f t="shared" si="246"/>
        <v>#NUM!</v>
      </c>
      <c r="BG5255" t="e">
        <f t="shared" si="247"/>
        <v>#NUM!</v>
      </c>
      <c r="BH5255" t="e">
        <f t="shared" si="248"/>
        <v>#NUM!</v>
      </c>
      <c r="BI5255" t="e">
        <f>VLOOKUP(H5255,Sheet2!$A$1:$B$270,2,FALSE)</f>
        <v>#N/A</v>
      </c>
    </row>
    <row r="5256" spans="15:61">
      <c r="O5256" s="57"/>
      <c r="P5256" s="57"/>
      <c r="AO5256" s="57"/>
      <c r="AP5256" s="57"/>
      <c r="BA5256" s="57"/>
      <c r="BF5256" s="6" t="e">
        <f t="shared" si="246"/>
        <v>#NUM!</v>
      </c>
      <c r="BG5256" t="e">
        <f t="shared" si="247"/>
        <v>#NUM!</v>
      </c>
      <c r="BH5256" t="e">
        <f t="shared" si="248"/>
        <v>#NUM!</v>
      </c>
      <c r="BI5256" t="e">
        <f>VLOOKUP(H5256,Sheet2!$A$1:$B$270,2,FALSE)</f>
        <v>#N/A</v>
      </c>
    </row>
    <row r="5257" spans="15:61">
      <c r="O5257" s="57"/>
      <c r="P5257" s="57"/>
      <c r="AP5257" s="57"/>
      <c r="BA5257" s="57"/>
      <c r="BF5257" s="6" t="e">
        <f t="shared" si="246"/>
        <v>#NUM!</v>
      </c>
      <c r="BG5257" t="e">
        <f t="shared" si="247"/>
        <v>#NUM!</v>
      </c>
      <c r="BH5257" t="e">
        <f t="shared" si="248"/>
        <v>#NUM!</v>
      </c>
      <c r="BI5257" t="e">
        <f>VLOOKUP(H5257,Sheet2!$A$1:$B$270,2,FALSE)</f>
        <v>#N/A</v>
      </c>
    </row>
    <row r="5258" spans="15:61">
      <c r="O5258" s="57"/>
      <c r="P5258" s="57"/>
      <c r="AP5258" s="57"/>
      <c r="BA5258" s="57"/>
      <c r="BF5258" s="6" t="e">
        <f t="shared" ref="BF5258:BF5321" si="249">DATE(BC5258,BD5258,BE5258)</f>
        <v>#NUM!</v>
      </c>
      <c r="BG5258" t="e">
        <f t="shared" ref="BG5258:BG5321" si="250">BF5258-BA5258</f>
        <v>#NUM!</v>
      </c>
      <c r="BH5258" t="e">
        <f t="shared" ref="BH5258:BH5321" si="251">IF(BG5258=1,"COMPLY",IF(BG5258&lt;1,"COMPLY","NOT COMPLY"))</f>
        <v>#NUM!</v>
      </c>
      <c r="BI5258" t="e">
        <f>VLOOKUP(H5258,Sheet2!$A$1:$B$270,2,FALSE)</f>
        <v>#N/A</v>
      </c>
    </row>
    <row r="5259" spans="15:61">
      <c r="O5259" s="57"/>
      <c r="P5259" s="57"/>
      <c r="AP5259" s="57"/>
      <c r="BA5259" s="57"/>
      <c r="BF5259" s="6" t="e">
        <f t="shared" si="249"/>
        <v>#NUM!</v>
      </c>
      <c r="BG5259" t="e">
        <f t="shared" si="250"/>
        <v>#NUM!</v>
      </c>
      <c r="BH5259" t="e">
        <f t="shared" si="251"/>
        <v>#NUM!</v>
      </c>
      <c r="BI5259" t="e">
        <f>VLOOKUP(H5259,Sheet2!$A$1:$B$270,2,FALSE)</f>
        <v>#N/A</v>
      </c>
    </row>
    <row r="5260" spans="15:61">
      <c r="O5260" s="57"/>
      <c r="P5260" s="57"/>
      <c r="AM5260" s="58"/>
      <c r="AO5260" s="57"/>
      <c r="BA5260" s="57"/>
      <c r="BB5260" s="58"/>
      <c r="BF5260" s="6" t="e">
        <f t="shared" si="249"/>
        <v>#NUM!</v>
      </c>
      <c r="BG5260" t="e">
        <f t="shared" si="250"/>
        <v>#NUM!</v>
      </c>
      <c r="BH5260" t="e">
        <f t="shared" si="251"/>
        <v>#NUM!</v>
      </c>
      <c r="BI5260" t="e">
        <f>VLOOKUP(H5260,Sheet2!$A$1:$B$270,2,FALSE)</f>
        <v>#N/A</v>
      </c>
    </row>
    <row r="5261" spans="15:61">
      <c r="O5261" s="57"/>
      <c r="P5261" s="57"/>
      <c r="AP5261" s="57"/>
      <c r="BA5261" s="57"/>
      <c r="BF5261" s="6" t="e">
        <f t="shared" si="249"/>
        <v>#NUM!</v>
      </c>
      <c r="BG5261" t="e">
        <f t="shared" si="250"/>
        <v>#NUM!</v>
      </c>
      <c r="BH5261" t="e">
        <f t="shared" si="251"/>
        <v>#NUM!</v>
      </c>
      <c r="BI5261" t="e">
        <f>VLOOKUP(H5261,Sheet2!$A$1:$B$270,2,FALSE)</f>
        <v>#N/A</v>
      </c>
    </row>
    <row r="5262" spans="15:61">
      <c r="O5262" s="57"/>
      <c r="P5262" s="57"/>
      <c r="AO5262" s="57"/>
      <c r="AP5262" s="57"/>
      <c r="BA5262" s="57"/>
      <c r="BF5262" s="6" t="e">
        <f t="shared" si="249"/>
        <v>#NUM!</v>
      </c>
      <c r="BG5262" t="e">
        <f t="shared" si="250"/>
        <v>#NUM!</v>
      </c>
      <c r="BH5262" t="e">
        <f t="shared" si="251"/>
        <v>#NUM!</v>
      </c>
      <c r="BI5262" t="e">
        <f>VLOOKUP(H5262,Sheet2!$A$1:$B$270,2,FALSE)</f>
        <v>#N/A</v>
      </c>
    </row>
    <row r="5263" spans="15:61">
      <c r="O5263" s="57"/>
      <c r="P5263" s="57"/>
      <c r="AO5263" s="57"/>
      <c r="AP5263" s="57"/>
      <c r="BA5263" s="57"/>
      <c r="BF5263" s="6" t="e">
        <f t="shared" si="249"/>
        <v>#NUM!</v>
      </c>
      <c r="BG5263" t="e">
        <f t="shared" si="250"/>
        <v>#NUM!</v>
      </c>
      <c r="BH5263" t="e">
        <f t="shared" si="251"/>
        <v>#NUM!</v>
      </c>
      <c r="BI5263" t="e">
        <f>VLOOKUP(H5263,Sheet2!$A$1:$B$270,2,FALSE)</f>
        <v>#N/A</v>
      </c>
    </row>
    <row r="5264" spans="15:61">
      <c r="O5264" s="57"/>
      <c r="P5264" s="57"/>
      <c r="AM5264" s="58"/>
      <c r="AO5264" s="57"/>
      <c r="BA5264" s="57"/>
      <c r="BB5264" s="58"/>
      <c r="BF5264" s="6" t="e">
        <f t="shared" si="249"/>
        <v>#NUM!</v>
      </c>
      <c r="BG5264" t="e">
        <f t="shared" si="250"/>
        <v>#NUM!</v>
      </c>
      <c r="BH5264" t="e">
        <f t="shared" si="251"/>
        <v>#NUM!</v>
      </c>
      <c r="BI5264" t="e">
        <f>VLOOKUP(H5264,Sheet2!$A$1:$B$270,2,FALSE)</f>
        <v>#N/A</v>
      </c>
    </row>
    <row r="5265" spans="15:61">
      <c r="O5265" s="57"/>
      <c r="P5265" s="57"/>
      <c r="AP5265" s="57"/>
      <c r="BA5265" s="57"/>
      <c r="BF5265" s="6" t="e">
        <f t="shared" si="249"/>
        <v>#NUM!</v>
      </c>
      <c r="BG5265" t="e">
        <f t="shared" si="250"/>
        <v>#NUM!</v>
      </c>
      <c r="BH5265" t="e">
        <f t="shared" si="251"/>
        <v>#NUM!</v>
      </c>
      <c r="BI5265" t="e">
        <f>VLOOKUP(H5265,Sheet2!$A$1:$B$270,2,FALSE)</f>
        <v>#N/A</v>
      </c>
    </row>
    <row r="5266" spans="15:61">
      <c r="O5266" s="57"/>
      <c r="P5266" s="57"/>
      <c r="AO5266" s="57"/>
      <c r="AP5266" s="57"/>
      <c r="BA5266" s="57"/>
      <c r="BF5266" s="6" t="e">
        <f t="shared" si="249"/>
        <v>#NUM!</v>
      </c>
      <c r="BG5266" t="e">
        <f t="shared" si="250"/>
        <v>#NUM!</v>
      </c>
      <c r="BH5266" t="e">
        <f t="shared" si="251"/>
        <v>#NUM!</v>
      </c>
      <c r="BI5266" t="e">
        <f>VLOOKUP(H5266,Sheet2!$A$1:$B$270,2,FALSE)</f>
        <v>#N/A</v>
      </c>
    </row>
    <row r="5267" spans="15:61">
      <c r="O5267" s="57"/>
      <c r="P5267" s="57"/>
      <c r="AO5267" s="57"/>
      <c r="AP5267" s="57"/>
      <c r="BA5267" s="57"/>
      <c r="BF5267" s="6" t="e">
        <f t="shared" si="249"/>
        <v>#NUM!</v>
      </c>
      <c r="BG5267" t="e">
        <f t="shared" si="250"/>
        <v>#NUM!</v>
      </c>
      <c r="BH5267" t="e">
        <f t="shared" si="251"/>
        <v>#NUM!</v>
      </c>
      <c r="BI5267" t="e">
        <f>VLOOKUP(H5267,Sheet2!$A$1:$B$270,2,FALSE)</f>
        <v>#N/A</v>
      </c>
    </row>
    <row r="5268" spans="15:61">
      <c r="O5268" s="57"/>
      <c r="P5268" s="57"/>
      <c r="AO5268" s="57"/>
      <c r="AP5268" s="57"/>
      <c r="BA5268" s="57"/>
      <c r="BF5268" s="6" t="e">
        <f t="shared" si="249"/>
        <v>#NUM!</v>
      </c>
      <c r="BG5268" t="e">
        <f t="shared" si="250"/>
        <v>#NUM!</v>
      </c>
      <c r="BH5268" t="e">
        <f t="shared" si="251"/>
        <v>#NUM!</v>
      </c>
      <c r="BI5268" t="e">
        <f>VLOOKUP(H5268,Sheet2!$A$1:$B$270,2,FALSE)</f>
        <v>#N/A</v>
      </c>
    </row>
    <row r="5269" spans="15:61">
      <c r="O5269" s="57"/>
      <c r="P5269" s="57"/>
      <c r="AP5269" s="57"/>
      <c r="BA5269" s="57"/>
      <c r="BF5269" s="6" t="e">
        <f t="shared" si="249"/>
        <v>#NUM!</v>
      </c>
      <c r="BG5269" t="e">
        <f t="shared" si="250"/>
        <v>#NUM!</v>
      </c>
      <c r="BH5269" t="e">
        <f t="shared" si="251"/>
        <v>#NUM!</v>
      </c>
      <c r="BI5269" t="e">
        <f>VLOOKUP(H5269,Sheet2!$A$1:$B$270,2,FALSE)</f>
        <v>#N/A</v>
      </c>
    </row>
    <row r="5270" spans="15:61">
      <c r="O5270" s="57"/>
      <c r="P5270" s="57"/>
      <c r="AO5270" s="57"/>
      <c r="AP5270" s="57"/>
      <c r="BA5270" s="57"/>
      <c r="BF5270" s="6" t="e">
        <f t="shared" si="249"/>
        <v>#NUM!</v>
      </c>
      <c r="BG5270" t="e">
        <f t="shared" si="250"/>
        <v>#NUM!</v>
      </c>
      <c r="BH5270" t="e">
        <f t="shared" si="251"/>
        <v>#NUM!</v>
      </c>
      <c r="BI5270" t="e">
        <f>VLOOKUP(H5270,Sheet2!$A$1:$B$270,2,FALSE)</f>
        <v>#N/A</v>
      </c>
    </row>
    <row r="5271" spans="15:61">
      <c r="O5271" s="57"/>
      <c r="P5271" s="57"/>
      <c r="AP5271" s="57"/>
      <c r="BA5271" s="57"/>
      <c r="BF5271" s="6" t="e">
        <f t="shared" si="249"/>
        <v>#NUM!</v>
      </c>
      <c r="BG5271" t="e">
        <f t="shared" si="250"/>
        <v>#NUM!</v>
      </c>
      <c r="BH5271" t="e">
        <f t="shared" si="251"/>
        <v>#NUM!</v>
      </c>
      <c r="BI5271" t="e">
        <f>VLOOKUP(H5271,Sheet2!$A$1:$B$270,2,FALSE)</f>
        <v>#N/A</v>
      </c>
    </row>
    <row r="5272" spans="15:61">
      <c r="O5272" s="57"/>
      <c r="P5272" s="57"/>
      <c r="AM5272" s="58"/>
      <c r="BA5272" s="57"/>
      <c r="BB5272" s="58"/>
      <c r="BF5272" s="6" t="e">
        <f t="shared" si="249"/>
        <v>#NUM!</v>
      </c>
      <c r="BG5272" t="e">
        <f t="shared" si="250"/>
        <v>#NUM!</v>
      </c>
      <c r="BH5272" t="e">
        <f t="shared" si="251"/>
        <v>#NUM!</v>
      </c>
      <c r="BI5272" t="e">
        <f>VLOOKUP(H5272,Sheet2!$A$1:$B$270,2,FALSE)</f>
        <v>#N/A</v>
      </c>
    </row>
    <row r="5273" spans="15:61">
      <c r="O5273" s="57"/>
      <c r="P5273" s="57"/>
      <c r="AP5273" s="57"/>
      <c r="BA5273" s="57"/>
      <c r="BF5273" s="6" t="e">
        <f t="shared" si="249"/>
        <v>#NUM!</v>
      </c>
      <c r="BG5273" t="e">
        <f t="shared" si="250"/>
        <v>#NUM!</v>
      </c>
      <c r="BH5273" t="e">
        <f t="shared" si="251"/>
        <v>#NUM!</v>
      </c>
      <c r="BI5273" t="e">
        <f>VLOOKUP(H5273,Sheet2!$A$1:$B$270,2,FALSE)</f>
        <v>#N/A</v>
      </c>
    </row>
    <row r="5274" spans="15:61">
      <c r="O5274" s="57"/>
      <c r="P5274" s="57"/>
      <c r="BF5274" s="6" t="e">
        <f t="shared" si="249"/>
        <v>#NUM!</v>
      </c>
      <c r="BG5274" t="e">
        <f t="shared" si="250"/>
        <v>#NUM!</v>
      </c>
      <c r="BH5274" t="e">
        <f t="shared" si="251"/>
        <v>#NUM!</v>
      </c>
      <c r="BI5274" t="e">
        <f>VLOOKUP(H5274,Sheet2!$A$1:$B$270,2,FALSE)</f>
        <v>#N/A</v>
      </c>
    </row>
    <row r="5275" spans="15:61">
      <c r="O5275" s="57"/>
      <c r="P5275" s="57"/>
      <c r="AP5275" s="57"/>
      <c r="BA5275" s="57"/>
      <c r="BF5275" s="6" t="e">
        <f t="shared" si="249"/>
        <v>#NUM!</v>
      </c>
      <c r="BG5275" t="e">
        <f t="shared" si="250"/>
        <v>#NUM!</v>
      </c>
      <c r="BH5275" t="e">
        <f t="shared" si="251"/>
        <v>#NUM!</v>
      </c>
      <c r="BI5275" t="e">
        <f>VLOOKUP(H5275,Sheet2!$A$1:$B$270,2,FALSE)</f>
        <v>#N/A</v>
      </c>
    </row>
    <row r="5276" spans="15:61">
      <c r="O5276" s="57"/>
      <c r="P5276" s="57"/>
      <c r="AP5276" s="57"/>
      <c r="BA5276" s="57"/>
      <c r="BF5276" s="6" t="e">
        <f t="shared" si="249"/>
        <v>#NUM!</v>
      </c>
      <c r="BG5276" t="e">
        <f t="shared" si="250"/>
        <v>#NUM!</v>
      </c>
      <c r="BH5276" t="e">
        <f t="shared" si="251"/>
        <v>#NUM!</v>
      </c>
      <c r="BI5276" t="e">
        <f>VLOOKUP(H5276,Sheet2!$A$1:$B$270,2,FALSE)</f>
        <v>#N/A</v>
      </c>
    </row>
    <row r="5277" spans="15:61">
      <c r="O5277" s="57"/>
      <c r="P5277" s="57"/>
      <c r="AM5277" s="58"/>
      <c r="AO5277" s="57"/>
      <c r="BA5277" s="57"/>
      <c r="BB5277" s="58"/>
      <c r="BF5277" s="6" t="e">
        <f t="shared" si="249"/>
        <v>#NUM!</v>
      </c>
      <c r="BG5277" t="e">
        <f t="shared" si="250"/>
        <v>#NUM!</v>
      </c>
      <c r="BH5277" t="e">
        <f t="shared" si="251"/>
        <v>#NUM!</v>
      </c>
      <c r="BI5277" t="e">
        <f>VLOOKUP(H5277,Sheet2!$A$1:$B$270,2,FALSE)</f>
        <v>#N/A</v>
      </c>
    </row>
    <row r="5278" spans="15:61">
      <c r="O5278" s="57"/>
      <c r="P5278" s="57"/>
      <c r="AM5278" s="58"/>
      <c r="AO5278" s="57"/>
      <c r="BA5278" s="57"/>
      <c r="BB5278" s="58"/>
      <c r="BF5278" s="6" t="e">
        <f t="shared" si="249"/>
        <v>#NUM!</v>
      </c>
      <c r="BG5278" t="e">
        <f t="shared" si="250"/>
        <v>#NUM!</v>
      </c>
      <c r="BH5278" t="e">
        <f t="shared" si="251"/>
        <v>#NUM!</v>
      </c>
      <c r="BI5278" t="e">
        <f>VLOOKUP(H5278,Sheet2!$A$1:$B$270,2,FALSE)</f>
        <v>#N/A</v>
      </c>
    </row>
    <row r="5279" spans="15:61">
      <c r="O5279" s="57"/>
      <c r="P5279" s="57"/>
      <c r="AP5279" s="57"/>
      <c r="BA5279" s="57"/>
      <c r="BF5279" s="6" t="e">
        <f t="shared" si="249"/>
        <v>#NUM!</v>
      </c>
      <c r="BG5279" t="e">
        <f t="shared" si="250"/>
        <v>#NUM!</v>
      </c>
      <c r="BH5279" t="e">
        <f t="shared" si="251"/>
        <v>#NUM!</v>
      </c>
      <c r="BI5279" t="e">
        <f>VLOOKUP(H5279,Sheet2!$A$1:$B$270,2,FALSE)</f>
        <v>#N/A</v>
      </c>
    </row>
    <row r="5280" spans="15:61">
      <c r="O5280" s="57"/>
      <c r="P5280" s="57"/>
      <c r="AO5280" s="57"/>
      <c r="AP5280" s="57"/>
      <c r="BA5280" s="57"/>
      <c r="BF5280" s="6" t="e">
        <f t="shared" si="249"/>
        <v>#NUM!</v>
      </c>
      <c r="BG5280" t="e">
        <f t="shared" si="250"/>
        <v>#NUM!</v>
      </c>
      <c r="BH5280" t="e">
        <f t="shared" si="251"/>
        <v>#NUM!</v>
      </c>
      <c r="BI5280" t="e">
        <f>VLOOKUP(H5280,Sheet2!$A$1:$B$270,2,FALSE)</f>
        <v>#N/A</v>
      </c>
    </row>
    <row r="5281" spans="15:61">
      <c r="O5281" s="57"/>
      <c r="P5281" s="57"/>
      <c r="BF5281" s="6" t="e">
        <f t="shared" si="249"/>
        <v>#NUM!</v>
      </c>
      <c r="BG5281" t="e">
        <f t="shared" si="250"/>
        <v>#NUM!</v>
      </c>
      <c r="BH5281" t="e">
        <f t="shared" si="251"/>
        <v>#NUM!</v>
      </c>
      <c r="BI5281" t="e">
        <f>VLOOKUP(H5281,Sheet2!$A$1:$B$270,2,FALSE)</f>
        <v>#N/A</v>
      </c>
    </row>
    <row r="5282" spans="15:61">
      <c r="O5282" s="57"/>
      <c r="P5282" s="57"/>
      <c r="AO5282" s="57"/>
      <c r="AP5282" s="57"/>
      <c r="BA5282" s="57"/>
      <c r="BF5282" s="6" t="e">
        <f t="shared" si="249"/>
        <v>#NUM!</v>
      </c>
      <c r="BG5282" t="e">
        <f t="shared" si="250"/>
        <v>#NUM!</v>
      </c>
      <c r="BH5282" t="e">
        <f t="shared" si="251"/>
        <v>#NUM!</v>
      </c>
      <c r="BI5282" t="e">
        <f>VLOOKUP(H5282,Sheet2!$A$1:$B$270,2,FALSE)</f>
        <v>#N/A</v>
      </c>
    </row>
    <row r="5283" spans="15:61">
      <c r="O5283" s="57"/>
      <c r="P5283" s="57"/>
      <c r="AP5283" s="57"/>
      <c r="BA5283" s="57"/>
      <c r="BF5283" s="6" t="e">
        <f t="shared" si="249"/>
        <v>#NUM!</v>
      </c>
      <c r="BG5283" t="e">
        <f t="shared" si="250"/>
        <v>#NUM!</v>
      </c>
      <c r="BH5283" t="e">
        <f t="shared" si="251"/>
        <v>#NUM!</v>
      </c>
      <c r="BI5283" t="e">
        <f>VLOOKUP(H5283,Sheet2!$A$1:$B$270,2,FALSE)</f>
        <v>#N/A</v>
      </c>
    </row>
    <row r="5284" spans="15:61">
      <c r="O5284" s="57"/>
      <c r="P5284" s="57"/>
      <c r="BF5284" s="6" t="e">
        <f t="shared" si="249"/>
        <v>#NUM!</v>
      </c>
      <c r="BG5284" t="e">
        <f t="shared" si="250"/>
        <v>#NUM!</v>
      </c>
      <c r="BH5284" t="e">
        <f t="shared" si="251"/>
        <v>#NUM!</v>
      </c>
      <c r="BI5284" t="e">
        <f>VLOOKUP(H5284,Sheet2!$A$1:$B$270,2,FALSE)</f>
        <v>#N/A</v>
      </c>
    </row>
    <row r="5285" spans="15:61">
      <c r="O5285" s="57"/>
      <c r="P5285" s="57"/>
      <c r="AO5285" s="57"/>
      <c r="AP5285" s="57"/>
      <c r="BA5285" s="57"/>
      <c r="BF5285" s="6" t="e">
        <f t="shared" si="249"/>
        <v>#NUM!</v>
      </c>
      <c r="BG5285" t="e">
        <f t="shared" si="250"/>
        <v>#NUM!</v>
      </c>
      <c r="BH5285" t="e">
        <f t="shared" si="251"/>
        <v>#NUM!</v>
      </c>
      <c r="BI5285" t="e">
        <f>VLOOKUP(H5285,Sheet2!$A$1:$B$270,2,FALSE)</f>
        <v>#N/A</v>
      </c>
    </row>
    <row r="5286" spans="15:61">
      <c r="O5286" s="57"/>
      <c r="P5286" s="57"/>
      <c r="AP5286" s="57"/>
      <c r="BA5286" s="57"/>
      <c r="BF5286" s="6" t="e">
        <f t="shared" si="249"/>
        <v>#NUM!</v>
      </c>
      <c r="BG5286" t="e">
        <f t="shared" si="250"/>
        <v>#NUM!</v>
      </c>
      <c r="BH5286" t="e">
        <f t="shared" si="251"/>
        <v>#NUM!</v>
      </c>
      <c r="BI5286" t="e">
        <f>VLOOKUP(H5286,Sheet2!$A$1:$B$270,2,FALSE)</f>
        <v>#N/A</v>
      </c>
    </row>
    <row r="5287" spans="15:61">
      <c r="O5287" s="57"/>
      <c r="P5287" s="57"/>
      <c r="AM5287" s="58"/>
      <c r="AO5287" s="57"/>
      <c r="BA5287" s="57"/>
      <c r="BB5287" s="58"/>
      <c r="BF5287" s="6" t="e">
        <f t="shared" si="249"/>
        <v>#NUM!</v>
      </c>
      <c r="BG5287" t="e">
        <f t="shared" si="250"/>
        <v>#NUM!</v>
      </c>
      <c r="BH5287" t="e">
        <f t="shared" si="251"/>
        <v>#NUM!</v>
      </c>
      <c r="BI5287" t="e">
        <f>VLOOKUP(H5287,Sheet2!$A$1:$B$270,2,FALSE)</f>
        <v>#N/A</v>
      </c>
    </row>
    <row r="5288" spans="15:61">
      <c r="O5288" s="57"/>
      <c r="P5288" s="57"/>
      <c r="AP5288" s="57"/>
      <c r="BA5288" s="57"/>
      <c r="BF5288" s="6" t="e">
        <f t="shared" si="249"/>
        <v>#NUM!</v>
      </c>
      <c r="BG5288" t="e">
        <f t="shared" si="250"/>
        <v>#NUM!</v>
      </c>
      <c r="BH5288" t="e">
        <f t="shared" si="251"/>
        <v>#NUM!</v>
      </c>
      <c r="BI5288" t="e">
        <f>VLOOKUP(H5288,Sheet2!$A$1:$B$270,2,FALSE)</f>
        <v>#N/A</v>
      </c>
    </row>
    <row r="5289" spans="15:61">
      <c r="O5289" s="57"/>
      <c r="P5289" s="57"/>
      <c r="AP5289" s="57"/>
      <c r="BA5289" s="57"/>
      <c r="BF5289" s="6" t="e">
        <f t="shared" si="249"/>
        <v>#NUM!</v>
      </c>
      <c r="BG5289" t="e">
        <f t="shared" si="250"/>
        <v>#NUM!</v>
      </c>
      <c r="BH5289" t="e">
        <f t="shared" si="251"/>
        <v>#NUM!</v>
      </c>
      <c r="BI5289" t="e">
        <f>VLOOKUP(H5289,Sheet2!$A$1:$B$270,2,FALSE)</f>
        <v>#N/A</v>
      </c>
    </row>
    <row r="5290" spans="15:61">
      <c r="O5290" s="57"/>
      <c r="P5290" s="57"/>
      <c r="AO5290" s="57"/>
      <c r="BA5290" s="57"/>
      <c r="BF5290" s="6" t="e">
        <f t="shared" si="249"/>
        <v>#NUM!</v>
      </c>
      <c r="BG5290" t="e">
        <f t="shared" si="250"/>
        <v>#NUM!</v>
      </c>
      <c r="BH5290" t="e">
        <f t="shared" si="251"/>
        <v>#NUM!</v>
      </c>
      <c r="BI5290" t="e">
        <f>VLOOKUP(H5290,Sheet2!$A$1:$B$270,2,FALSE)</f>
        <v>#N/A</v>
      </c>
    </row>
    <row r="5291" spans="15:61">
      <c r="O5291" s="57"/>
      <c r="P5291" s="57"/>
      <c r="AP5291" s="57"/>
      <c r="BA5291" s="57"/>
      <c r="BF5291" s="6" t="e">
        <f t="shared" si="249"/>
        <v>#NUM!</v>
      </c>
      <c r="BG5291" t="e">
        <f t="shared" si="250"/>
        <v>#NUM!</v>
      </c>
      <c r="BH5291" t="e">
        <f t="shared" si="251"/>
        <v>#NUM!</v>
      </c>
      <c r="BI5291" t="e">
        <f>VLOOKUP(H5291,Sheet2!$A$1:$B$270,2,FALSE)</f>
        <v>#N/A</v>
      </c>
    </row>
    <row r="5292" spans="15:61">
      <c r="O5292" s="57"/>
      <c r="P5292" s="57"/>
      <c r="AP5292" s="57"/>
      <c r="BA5292" s="57"/>
      <c r="BF5292" s="6" t="e">
        <f t="shared" si="249"/>
        <v>#NUM!</v>
      </c>
      <c r="BG5292" t="e">
        <f t="shared" si="250"/>
        <v>#NUM!</v>
      </c>
      <c r="BH5292" t="e">
        <f t="shared" si="251"/>
        <v>#NUM!</v>
      </c>
      <c r="BI5292" t="e">
        <f>VLOOKUP(H5292,Sheet2!$A$1:$B$270,2,FALSE)</f>
        <v>#N/A</v>
      </c>
    </row>
    <row r="5293" spans="15:61">
      <c r="O5293" s="57"/>
      <c r="P5293" s="57"/>
      <c r="AP5293" s="57"/>
      <c r="BA5293" s="57"/>
      <c r="BF5293" s="6" t="e">
        <f t="shared" si="249"/>
        <v>#NUM!</v>
      </c>
      <c r="BG5293" t="e">
        <f t="shared" si="250"/>
        <v>#NUM!</v>
      </c>
      <c r="BH5293" t="e">
        <f t="shared" si="251"/>
        <v>#NUM!</v>
      </c>
      <c r="BI5293" t="e">
        <f>VLOOKUP(H5293,Sheet2!$A$1:$B$270,2,FALSE)</f>
        <v>#N/A</v>
      </c>
    </row>
    <row r="5294" spans="15:61">
      <c r="O5294" s="57"/>
      <c r="P5294" s="57"/>
      <c r="AP5294" s="57"/>
      <c r="BA5294" s="57"/>
      <c r="BF5294" s="6" t="e">
        <f t="shared" si="249"/>
        <v>#NUM!</v>
      </c>
      <c r="BG5294" t="e">
        <f t="shared" si="250"/>
        <v>#NUM!</v>
      </c>
      <c r="BH5294" t="e">
        <f t="shared" si="251"/>
        <v>#NUM!</v>
      </c>
      <c r="BI5294" t="e">
        <f>VLOOKUP(H5294,Sheet2!$A$1:$B$270,2,FALSE)</f>
        <v>#N/A</v>
      </c>
    </row>
    <row r="5295" spans="15:61">
      <c r="O5295" s="57"/>
      <c r="P5295" s="57"/>
      <c r="AO5295" s="57"/>
      <c r="BA5295" s="57"/>
      <c r="BF5295" s="6" t="e">
        <f t="shared" si="249"/>
        <v>#NUM!</v>
      </c>
      <c r="BG5295" t="e">
        <f t="shared" si="250"/>
        <v>#NUM!</v>
      </c>
      <c r="BH5295" t="e">
        <f t="shared" si="251"/>
        <v>#NUM!</v>
      </c>
      <c r="BI5295" t="e">
        <f>VLOOKUP(H5295,Sheet2!$A$1:$B$270,2,FALSE)</f>
        <v>#N/A</v>
      </c>
    </row>
    <row r="5296" spans="15:61">
      <c r="O5296" s="57"/>
      <c r="P5296" s="57"/>
      <c r="AO5296" s="57"/>
      <c r="BF5296" s="6" t="e">
        <f t="shared" si="249"/>
        <v>#NUM!</v>
      </c>
      <c r="BG5296" t="e">
        <f t="shared" si="250"/>
        <v>#NUM!</v>
      </c>
      <c r="BH5296" t="e">
        <f t="shared" si="251"/>
        <v>#NUM!</v>
      </c>
      <c r="BI5296" t="e">
        <f>VLOOKUP(H5296,Sheet2!$A$1:$B$270,2,FALSE)</f>
        <v>#N/A</v>
      </c>
    </row>
    <row r="5297" spans="15:61">
      <c r="O5297" s="57"/>
      <c r="P5297" s="57"/>
      <c r="AO5297" s="57"/>
      <c r="AP5297" s="57"/>
      <c r="BA5297" s="57"/>
      <c r="BF5297" s="6" t="e">
        <f t="shared" si="249"/>
        <v>#NUM!</v>
      </c>
      <c r="BG5297" t="e">
        <f t="shared" si="250"/>
        <v>#NUM!</v>
      </c>
      <c r="BH5297" t="e">
        <f t="shared" si="251"/>
        <v>#NUM!</v>
      </c>
      <c r="BI5297" t="e">
        <f>VLOOKUP(H5297,Sheet2!$A$1:$B$270,2,FALSE)</f>
        <v>#N/A</v>
      </c>
    </row>
    <row r="5298" spans="15:61">
      <c r="O5298" s="57"/>
      <c r="P5298" s="57"/>
      <c r="AP5298" s="57"/>
      <c r="BA5298" s="57"/>
      <c r="BF5298" s="6" t="e">
        <f t="shared" si="249"/>
        <v>#NUM!</v>
      </c>
      <c r="BG5298" t="e">
        <f t="shared" si="250"/>
        <v>#NUM!</v>
      </c>
      <c r="BH5298" t="e">
        <f t="shared" si="251"/>
        <v>#NUM!</v>
      </c>
      <c r="BI5298" t="e">
        <f>VLOOKUP(H5298,Sheet2!$A$1:$B$270,2,FALSE)</f>
        <v>#N/A</v>
      </c>
    </row>
    <row r="5299" spans="15:61">
      <c r="O5299" s="57"/>
      <c r="P5299" s="57"/>
      <c r="AO5299" s="57"/>
      <c r="AP5299" s="57"/>
      <c r="BA5299" s="57"/>
      <c r="BF5299" s="6" t="e">
        <f t="shared" si="249"/>
        <v>#NUM!</v>
      </c>
      <c r="BG5299" t="e">
        <f t="shared" si="250"/>
        <v>#NUM!</v>
      </c>
      <c r="BH5299" t="e">
        <f t="shared" si="251"/>
        <v>#NUM!</v>
      </c>
      <c r="BI5299" t="e">
        <f>VLOOKUP(H5299,Sheet2!$A$1:$B$270,2,FALSE)</f>
        <v>#N/A</v>
      </c>
    </row>
    <row r="5300" spans="15:61">
      <c r="O5300" s="57"/>
      <c r="P5300" s="57"/>
      <c r="AO5300" s="57"/>
      <c r="AP5300" s="57"/>
      <c r="BA5300" s="57"/>
      <c r="BF5300" s="6" t="e">
        <f t="shared" si="249"/>
        <v>#NUM!</v>
      </c>
      <c r="BG5300" t="e">
        <f t="shared" si="250"/>
        <v>#NUM!</v>
      </c>
      <c r="BH5300" t="e">
        <f t="shared" si="251"/>
        <v>#NUM!</v>
      </c>
      <c r="BI5300" t="e">
        <f>VLOOKUP(H5300,Sheet2!$A$1:$B$270,2,FALSE)</f>
        <v>#N/A</v>
      </c>
    </row>
    <row r="5301" spans="15:61">
      <c r="O5301" s="57"/>
      <c r="P5301" s="57"/>
      <c r="BF5301" s="6" t="e">
        <f t="shared" si="249"/>
        <v>#NUM!</v>
      </c>
      <c r="BG5301" t="e">
        <f t="shared" si="250"/>
        <v>#NUM!</v>
      </c>
      <c r="BH5301" t="e">
        <f t="shared" si="251"/>
        <v>#NUM!</v>
      </c>
      <c r="BI5301" t="e">
        <f>VLOOKUP(H5301,Sheet2!$A$1:$B$270,2,FALSE)</f>
        <v>#N/A</v>
      </c>
    </row>
    <row r="5302" spans="15:61">
      <c r="O5302" s="57"/>
      <c r="P5302" s="57"/>
      <c r="AO5302" s="57"/>
      <c r="AP5302" s="57"/>
      <c r="BA5302" s="57"/>
      <c r="BF5302" s="6" t="e">
        <f t="shared" si="249"/>
        <v>#NUM!</v>
      </c>
      <c r="BG5302" t="e">
        <f t="shared" si="250"/>
        <v>#NUM!</v>
      </c>
      <c r="BH5302" t="e">
        <f t="shared" si="251"/>
        <v>#NUM!</v>
      </c>
      <c r="BI5302" t="e">
        <f>VLOOKUP(H5302,Sheet2!$A$1:$B$270,2,FALSE)</f>
        <v>#N/A</v>
      </c>
    </row>
    <row r="5303" spans="15:61">
      <c r="O5303" s="57"/>
      <c r="P5303" s="57"/>
      <c r="BA5303" s="57"/>
      <c r="BF5303" s="6" t="e">
        <f t="shared" si="249"/>
        <v>#NUM!</v>
      </c>
      <c r="BG5303" t="e">
        <f t="shared" si="250"/>
        <v>#NUM!</v>
      </c>
      <c r="BH5303" t="e">
        <f t="shared" si="251"/>
        <v>#NUM!</v>
      </c>
      <c r="BI5303" t="e">
        <f>VLOOKUP(H5303,Sheet2!$A$1:$B$270,2,FALSE)</f>
        <v>#N/A</v>
      </c>
    </row>
    <row r="5304" spans="15:61">
      <c r="O5304" s="57"/>
      <c r="P5304" s="57"/>
      <c r="AP5304" s="57"/>
      <c r="BA5304" s="57"/>
      <c r="BF5304" s="6" t="e">
        <f t="shared" si="249"/>
        <v>#NUM!</v>
      </c>
      <c r="BG5304" t="e">
        <f t="shared" si="250"/>
        <v>#NUM!</v>
      </c>
      <c r="BH5304" t="e">
        <f t="shared" si="251"/>
        <v>#NUM!</v>
      </c>
      <c r="BI5304" t="e">
        <f>VLOOKUP(H5304,Sheet2!$A$1:$B$270,2,FALSE)</f>
        <v>#N/A</v>
      </c>
    </row>
    <row r="5305" spans="15:61">
      <c r="O5305" s="57"/>
      <c r="P5305" s="57"/>
      <c r="BF5305" s="6" t="e">
        <f t="shared" si="249"/>
        <v>#NUM!</v>
      </c>
      <c r="BG5305" t="e">
        <f t="shared" si="250"/>
        <v>#NUM!</v>
      </c>
      <c r="BH5305" t="e">
        <f t="shared" si="251"/>
        <v>#NUM!</v>
      </c>
      <c r="BI5305" t="e">
        <f>VLOOKUP(H5305,Sheet2!$A$1:$B$270,2,FALSE)</f>
        <v>#N/A</v>
      </c>
    </row>
    <row r="5306" spans="15:61">
      <c r="O5306" s="57"/>
      <c r="P5306" s="57"/>
      <c r="AM5306" s="58"/>
      <c r="AO5306" s="57"/>
      <c r="BA5306" s="57"/>
      <c r="BB5306" s="58"/>
      <c r="BF5306" s="6" t="e">
        <f t="shared" si="249"/>
        <v>#NUM!</v>
      </c>
      <c r="BG5306" t="e">
        <f t="shared" si="250"/>
        <v>#NUM!</v>
      </c>
      <c r="BH5306" t="e">
        <f t="shared" si="251"/>
        <v>#NUM!</v>
      </c>
      <c r="BI5306" t="e">
        <f>VLOOKUP(H5306,Sheet2!$A$1:$B$270,2,FALSE)</f>
        <v>#N/A</v>
      </c>
    </row>
    <row r="5307" spans="15:61">
      <c r="O5307" s="57"/>
      <c r="P5307" s="57"/>
      <c r="AO5307" s="57"/>
      <c r="AP5307" s="57"/>
      <c r="BA5307" s="57"/>
      <c r="BF5307" s="6" t="e">
        <f t="shared" si="249"/>
        <v>#NUM!</v>
      </c>
      <c r="BG5307" t="e">
        <f t="shared" si="250"/>
        <v>#NUM!</v>
      </c>
      <c r="BH5307" t="e">
        <f t="shared" si="251"/>
        <v>#NUM!</v>
      </c>
      <c r="BI5307" t="e">
        <f>VLOOKUP(H5307,Sheet2!$A$1:$B$270,2,FALSE)</f>
        <v>#N/A</v>
      </c>
    </row>
    <row r="5308" spans="15:61">
      <c r="O5308" s="57"/>
      <c r="P5308" s="57"/>
      <c r="AP5308" s="57"/>
      <c r="BA5308" s="57"/>
      <c r="BF5308" s="6" t="e">
        <f t="shared" si="249"/>
        <v>#NUM!</v>
      </c>
      <c r="BG5308" t="e">
        <f t="shared" si="250"/>
        <v>#NUM!</v>
      </c>
      <c r="BH5308" t="e">
        <f t="shared" si="251"/>
        <v>#NUM!</v>
      </c>
      <c r="BI5308" t="e">
        <f>VLOOKUP(H5308,Sheet2!$A$1:$B$270,2,FALSE)</f>
        <v>#N/A</v>
      </c>
    </row>
    <row r="5309" spans="15:61">
      <c r="O5309" s="57"/>
      <c r="P5309" s="57"/>
      <c r="AP5309" s="57"/>
      <c r="BA5309" s="57"/>
      <c r="BF5309" s="6" t="e">
        <f t="shared" si="249"/>
        <v>#NUM!</v>
      </c>
      <c r="BG5309" t="e">
        <f t="shared" si="250"/>
        <v>#NUM!</v>
      </c>
      <c r="BH5309" t="e">
        <f t="shared" si="251"/>
        <v>#NUM!</v>
      </c>
      <c r="BI5309" t="e">
        <f>VLOOKUP(H5309,Sheet2!$A$1:$B$270,2,FALSE)</f>
        <v>#N/A</v>
      </c>
    </row>
    <row r="5310" spans="15:61">
      <c r="O5310" s="57"/>
      <c r="P5310" s="57"/>
      <c r="AO5310" s="57"/>
      <c r="AP5310" s="57"/>
      <c r="BA5310" s="57"/>
      <c r="BF5310" s="6" t="e">
        <f t="shared" si="249"/>
        <v>#NUM!</v>
      </c>
      <c r="BG5310" t="e">
        <f t="shared" si="250"/>
        <v>#NUM!</v>
      </c>
      <c r="BH5310" t="e">
        <f t="shared" si="251"/>
        <v>#NUM!</v>
      </c>
      <c r="BI5310" t="e">
        <f>VLOOKUP(H5310,Sheet2!$A$1:$B$270,2,FALSE)</f>
        <v>#N/A</v>
      </c>
    </row>
    <row r="5311" spans="15:61">
      <c r="O5311" s="57"/>
      <c r="P5311" s="57"/>
      <c r="AO5311" s="57"/>
      <c r="AP5311" s="57"/>
      <c r="BA5311" s="57"/>
      <c r="BF5311" s="6" t="e">
        <f t="shared" si="249"/>
        <v>#NUM!</v>
      </c>
      <c r="BG5311" t="e">
        <f t="shared" si="250"/>
        <v>#NUM!</v>
      </c>
      <c r="BH5311" t="e">
        <f t="shared" si="251"/>
        <v>#NUM!</v>
      </c>
      <c r="BI5311" t="e">
        <f>VLOOKUP(H5311,Sheet2!$A$1:$B$270,2,FALSE)</f>
        <v>#N/A</v>
      </c>
    </row>
    <row r="5312" spans="15:61">
      <c r="O5312" s="57"/>
      <c r="P5312" s="57"/>
      <c r="AO5312" s="57"/>
      <c r="AP5312" s="57"/>
      <c r="BA5312" s="57"/>
      <c r="BF5312" s="6" t="e">
        <f t="shared" si="249"/>
        <v>#NUM!</v>
      </c>
      <c r="BG5312" t="e">
        <f t="shared" si="250"/>
        <v>#NUM!</v>
      </c>
      <c r="BH5312" t="e">
        <f t="shared" si="251"/>
        <v>#NUM!</v>
      </c>
      <c r="BI5312" t="e">
        <f>VLOOKUP(H5312,Sheet2!$A$1:$B$270,2,FALSE)</f>
        <v>#N/A</v>
      </c>
    </row>
    <row r="5313" spans="15:61">
      <c r="O5313" s="57"/>
      <c r="P5313" s="57"/>
      <c r="AO5313" s="57"/>
      <c r="AP5313" s="57"/>
      <c r="BA5313" s="57"/>
      <c r="BF5313" s="6" t="e">
        <f t="shared" si="249"/>
        <v>#NUM!</v>
      </c>
      <c r="BG5313" t="e">
        <f t="shared" si="250"/>
        <v>#NUM!</v>
      </c>
      <c r="BH5313" t="e">
        <f t="shared" si="251"/>
        <v>#NUM!</v>
      </c>
      <c r="BI5313" t="e">
        <f>VLOOKUP(H5313,Sheet2!$A$1:$B$270,2,FALSE)</f>
        <v>#N/A</v>
      </c>
    </row>
    <row r="5314" spans="15:61">
      <c r="O5314" s="57"/>
      <c r="P5314" s="57"/>
      <c r="AO5314" s="57"/>
      <c r="AP5314" s="57"/>
      <c r="BA5314" s="57"/>
      <c r="BF5314" s="6" t="e">
        <f t="shared" si="249"/>
        <v>#NUM!</v>
      </c>
      <c r="BG5314" t="e">
        <f t="shared" si="250"/>
        <v>#NUM!</v>
      </c>
      <c r="BH5314" t="e">
        <f t="shared" si="251"/>
        <v>#NUM!</v>
      </c>
      <c r="BI5314" t="e">
        <f>VLOOKUP(H5314,Sheet2!$A$1:$B$270,2,FALSE)</f>
        <v>#N/A</v>
      </c>
    </row>
    <row r="5315" spans="15:61">
      <c r="O5315" s="57"/>
      <c r="P5315" s="57"/>
      <c r="AO5315" s="57"/>
      <c r="AP5315" s="57"/>
      <c r="BA5315" s="57"/>
      <c r="BF5315" s="6" t="e">
        <f t="shared" si="249"/>
        <v>#NUM!</v>
      </c>
      <c r="BG5315" t="e">
        <f t="shared" si="250"/>
        <v>#NUM!</v>
      </c>
      <c r="BH5315" t="e">
        <f t="shared" si="251"/>
        <v>#NUM!</v>
      </c>
      <c r="BI5315" t="e">
        <f>VLOOKUP(H5315,Sheet2!$A$1:$B$270,2,FALSE)</f>
        <v>#N/A</v>
      </c>
    </row>
    <row r="5316" spans="15:61">
      <c r="O5316" s="57"/>
      <c r="P5316" s="57"/>
      <c r="AM5316" s="58"/>
      <c r="AO5316" s="57"/>
      <c r="BA5316" s="57"/>
      <c r="BB5316" s="58"/>
      <c r="BF5316" s="6" t="e">
        <f t="shared" si="249"/>
        <v>#NUM!</v>
      </c>
      <c r="BG5316" t="e">
        <f t="shared" si="250"/>
        <v>#NUM!</v>
      </c>
      <c r="BH5316" t="e">
        <f t="shared" si="251"/>
        <v>#NUM!</v>
      </c>
      <c r="BI5316" t="e">
        <f>VLOOKUP(H5316,Sheet2!$A$1:$B$270,2,FALSE)</f>
        <v>#N/A</v>
      </c>
    </row>
    <row r="5317" spans="15:61">
      <c r="O5317" s="57"/>
      <c r="P5317" s="57"/>
      <c r="AO5317" s="57"/>
      <c r="AP5317" s="57"/>
      <c r="BA5317" s="57"/>
      <c r="BF5317" s="6" t="e">
        <f t="shared" si="249"/>
        <v>#NUM!</v>
      </c>
      <c r="BG5317" t="e">
        <f t="shared" si="250"/>
        <v>#NUM!</v>
      </c>
      <c r="BH5317" t="e">
        <f t="shared" si="251"/>
        <v>#NUM!</v>
      </c>
      <c r="BI5317" t="e">
        <f>VLOOKUP(H5317,Sheet2!$A$1:$B$270,2,FALSE)</f>
        <v>#N/A</v>
      </c>
    </row>
    <row r="5318" spans="15:61">
      <c r="O5318" s="57"/>
      <c r="P5318" s="57"/>
      <c r="AO5318" s="57"/>
      <c r="AP5318" s="57"/>
      <c r="BA5318" s="57"/>
      <c r="BF5318" s="6" t="e">
        <f t="shared" si="249"/>
        <v>#NUM!</v>
      </c>
      <c r="BG5318" t="e">
        <f t="shared" si="250"/>
        <v>#NUM!</v>
      </c>
      <c r="BH5318" t="e">
        <f t="shared" si="251"/>
        <v>#NUM!</v>
      </c>
      <c r="BI5318" t="e">
        <f>VLOOKUP(H5318,Sheet2!$A$1:$B$270,2,FALSE)</f>
        <v>#N/A</v>
      </c>
    </row>
    <row r="5319" spans="15:61">
      <c r="O5319" s="57"/>
      <c r="P5319" s="57"/>
      <c r="AO5319" s="57"/>
      <c r="AP5319" s="57"/>
      <c r="BA5319" s="57"/>
      <c r="BF5319" s="6" t="e">
        <f t="shared" si="249"/>
        <v>#NUM!</v>
      </c>
      <c r="BG5319" t="e">
        <f t="shared" si="250"/>
        <v>#NUM!</v>
      </c>
      <c r="BH5319" t="e">
        <f t="shared" si="251"/>
        <v>#NUM!</v>
      </c>
      <c r="BI5319" t="e">
        <f>VLOOKUP(H5319,Sheet2!$A$1:$B$270,2,FALSE)</f>
        <v>#N/A</v>
      </c>
    </row>
    <row r="5320" spans="15:61">
      <c r="O5320" s="57"/>
      <c r="P5320" s="57"/>
      <c r="AP5320" s="57"/>
      <c r="BA5320" s="57"/>
      <c r="BF5320" s="6" t="e">
        <f t="shared" si="249"/>
        <v>#NUM!</v>
      </c>
      <c r="BG5320" t="e">
        <f t="shared" si="250"/>
        <v>#NUM!</v>
      </c>
      <c r="BH5320" t="e">
        <f t="shared" si="251"/>
        <v>#NUM!</v>
      </c>
      <c r="BI5320" t="e">
        <f>VLOOKUP(H5320,Sheet2!$A$1:$B$270,2,FALSE)</f>
        <v>#N/A</v>
      </c>
    </row>
    <row r="5321" spans="15:61">
      <c r="O5321" s="57"/>
      <c r="P5321" s="57"/>
      <c r="AP5321" s="57"/>
      <c r="BA5321" s="57"/>
      <c r="BF5321" s="6" t="e">
        <f t="shared" si="249"/>
        <v>#NUM!</v>
      </c>
      <c r="BG5321" t="e">
        <f t="shared" si="250"/>
        <v>#NUM!</v>
      </c>
      <c r="BH5321" t="e">
        <f t="shared" si="251"/>
        <v>#NUM!</v>
      </c>
      <c r="BI5321" t="e">
        <f>VLOOKUP(H5321,Sheet2!$A$1:$B$270,2,FALSE)</f>
        <v>#N/A</v>
      </c>
    </row>
    <row r="5322" spans="15:61">
      <c r="O5322" s="57"/>
      <c r="P5322" s="57"/>
      <c r="AP5322" s="57"/>
      <c r="BA5322" s="57"/>
      <c r="BF5322" s="6" t="e">
        <f t="shared" ref="BF5322:BF5385" si="252">DATE(BC5322,BD5322,BE5322)</f>
        <v>#NUM!</v>
      </c>
      <c r="BG5322" t="e">
        <f t="shared" ref="BG5322:BG5385" si="253">BF5322-BA5322</f>
        <v>#NUM!</v>
      </c>
      <c r="BH5322" t="e">
        <f t="shared" ref="BH5322:BH5385" si="254">IF(BG5322=1,"COMPLY",IF(BG5322&lt;1,"COMPLY","NOT COMPLY"))</f>
        <v>#NUM!</v>
      </c>
      <c r="BI5322" t="e">
        <f>VLOOKUP(H5322,Sheet2!$A$1:$B$270,2,FALSE)</f>
        <v>#N/A</v>
      </c>
    </row>
    <row r="5323" spans="15:61">
      <c r="O5323" s="57"/>
      <c r="P5323" s="57"/>
      <c r="AP5323" s="57"/>
      <c r="BA5323" s="57"/>
      <c r="BF5323" s="6" t="e">
        <f t="shared" si="252"/>
        <v>#NUM!</v>
      </c>
      <c r="BG5323" t="e">
        <f t="shared" si="253"/>
        <v>#NUM!</v>
      </c>
      <c r="BH5323" t="e">
        <f t="shared" si="254"/>
        <v>#NUM!</v>
      </c>
      <c r="BI5323" t="e">
        <f>VLOOKUP(H5323,Sheet2!$A$1:$B$270,2,FALSE)</f>
        <v>#N/A</v>
      </c>
    </row>
    <row r="5324" spans="15:61">
      <c r="O5324" s="57"/>
      <c r="P5324" s="57"/>
      <c r="AP5324" s="57"/>
      <c r="BA5324" s="57"/>
      <c r="BF5324" s="6" t="e">
        <f t="shared" si="252"/>
        <v>#NUM!</v>
      </c>
      <c r="BG5324" t="e">
        <f t="shared" si="253"/>
        <v>#NUM!</v>
      </c>
      <c r="BH5324" t="e">
        <f t="shared" si="254"/>
        <v>#NUM!</v>
      </c>
      <c r="BI5324" t="e">
        <f>VLOOKUP(H5324,Sheet2!$A$1:$B$270,2,FALSE)</f>
        <v>#N/A</v>
      </c>
    </row>
    <row r="5325" spans="15:61">
      <c r="O5325" s="57"/>
      <c r="P5325" s="57"/>
      <c r="AP5325" s="57"/>
      <c r="BA5325" s="57"/>
      <c r="BF5325" s="6" t="e">
        <f t="shared" si="252"/>
        <v>#NUM!</v>
      </c>
      <c r="BG5325" t="e">
        <f t="shared" si="253"/>
        <v>#NUM!</v>
      </c>
      <c r="BH5325" t="e">
        <f t="shared" si="254"/>
        <v>#NUM!</v>
      </c>
      <c r="BI5325" t="e">
        <f>VLOOKUP(H5325,Sheet2!$A$1:$B$270,2,FALSE)</f>
        <v>#N/A</v>
      </c>
    </row>
    <row r="5326" spans="15:61">
      <c r="O5326" s="57"/>
      <c r="P5326" s="57"/>
      <c r="AP5326" s="57"/>
      <c r="BA5326" s="57"/>
      <c r="BF5326" s="6" t="e">
        <f t="shared" si="252"/>
        <v>#NUM!</v>
      </c>
      <c r="BG5326" t="e">
        <f t="shared" si="253"/>
        <v>#NUM!</v>
      </c>
      <c r="BH5326" t="e">
        <f t="shared" si="254"/>
        <v>#NUM!</v>
      </c>
      <c r="BI5326" t="e">
        <f>VLOOKUP(H5326,Sheet2!$A$1:$B$270,2,FALSE)</f>
        <v>#N/A</v>
      </c>
    </row>
    <row r="5327" spans="15:61">
      <c r="O5327" s="57"/>
      <c r="P5327" s="57"/>
      <c r="AO5327" s="57"/>
      <c r="AP5327" s="57"/>
      <c r="BA5327" s="57"/>
      <c r="BF5327" s="6" t="e">
        <f t="shared" si="252"/>
        <v>#NUM!</v>
      </c>
      <c r="BG5327" t="e">
        <f t="shared" si="253"/>
        <v>#NUM!</v>
      </c>
      <c r="BH5327" t="e">
        <f t="shared" si="254"/>
        <v>#NUM!</v>
      </c>
      <c r="BI5327" t="e">
        <f>VLOOKUP(H5327,Sheet2!$A$1:$B$270,2,FALSE)</f>
        <v>#N/A</v>
      </c>
    </row>
    <row r="5328" spans="15:61">
      <c r="O5328" s="57"/>
      <c r="P5328" s="57"/>
      <c r="AP5328" s="57"/>
      <c r="BA5328" s="57"/>
      <c r="BF5328" s="6" t="e">
        <f t="shared" si="252"/>
        <v>#NUM!</v>
      </c>
      <c r="BG5328" t="e">
        <f t="shared" si="253"/>
        <v>#NUM!</v>
      </c>
      <c r="BH5328" t="e">
        <f t="shared" si="254"/>
        <v>#NUM!</v>
      </c>
      <c r="BI5328" t="e">
        <f>VLOOKUP(H5328,Sheet2!$A$1:$B$270,2,FALSE)</f>
        <v>#N/A</v>
      </c>
    </row>
    <row r="5329" spans="15:61">
      <c r="O5329" s="57"/>
      <c r="P5329" s="57"/>
      <c r="AP5329" s="57"/>
      <c r="BA5329" s="57"/>
      <c r="BF5329" s="6" t="e">
        <f t="shared" si="252"/>
        <v>#NUM!</v>
      </c>
      <c r="BG5329" t="e">
        <f t="shared" si="253"/>
        <v>#NUM!</v>
      </c>
      <c r="BH5329" t="e">
        <f t="shared" si="254"/>
        <v>#NUM!</v>
      </c>
      <c r="BI5329" t="e">
        <f>VLOOKUP(H5329,Sheet2!$A$1:$B$270,2,FALSE)</f>
        <v>#N/A</v>
      </c>
    </row>
    <row r="5330" spans="15:61">
      <c r="O5330" s="57"/>
      <c r="P5330" s="57"/>
      <c r="AM5330" s="58"/>
      <c r="AO5330" s="57"/>
      <c r="BA5330" s="57"/>
      <c r="BB5330" s="58"/>
      <c r="BF5330" s="6" t="e">
        <f t="shared" si="252"/>
        <v>#NUM!</v>
      </c>
      <c r="BG5330" t="e">
        <f t="shared" si="253"/>
        <v>#NUM!</v>
      </c>
      <c r="BH5330" t="e">
        <f t="shared" si="254"/>
        <v>#NUM!</v>
      </c>
      <c r="BI5330" t="e">
        <f>VLOOKUP(H5330,Sheet2!$A$1:$B$270,2,FALSE)</f>
        <v>#N/A</v>
      </c>
    </row>
    <row r="5331" spans="15:61">
      <c r="O5331" s="57"/>
      <c r="P5331" s="57"/>
      <c r="AP5331" s="57"/>
      <c r="BA5331" s="57"/>
      <c r="BF5331" s="6" t="e">
        <f t="shared" si="252"/>
        <v>#NUM!</v>
      </c>
      <c r="BG5331" t="e">
        <f t="shared" si="253"/>
        <v>#NUM!</v>
      </c>
      <c r="BH5331" t="e">
        <f t="shared" si="254"/>
        <v>#NUM!</v>
      </c>
      <c r="BI5331" t="e">
        <f>VLOOKUP(H5331,Sheet2!$A$1:$B$270,2,FALSE)</f>
        <v>#N/A</v>
      </c>
    </row>
    <row r="5332" spans="15:61">
      <c r="O5332" s="57"/>
      <c r="P5332" s="57"/>
      <c r="AP5332" s="57"/>
      <c r="BA5332" s="57"/>
      <c r="BF5332" s="6" t="e">
        <f t="shared" si="252"/>
        <v>#NUM!</v>
      </c>
      <c r="BG5332" t="e">
        <f t="shared" si="253"/>
        <v>#NUM!</v>
      </c>
      <c r="BH5332" t="e">
        <f t="shared" si="254"/>
        <v>#NUM!</v>
      </c>
      <c r="BI5332" t="e">
        <f>VLOOKUP(H5332,Sheet2!$A$1:$B$270,2,FALSE)</f>
        <v>#N/A</v>
      </c>
    </row>
    <row r="5333" spans="15:61">
      <c r="O5333" s="57"/>
      <c r="P5333" s="57"/>
      <c r="AP5333" s="57"/>
      <c r="BA5333" s="57"/>
      <c r="BF5333" s="6" t="e">
        <f t="shared" si="252"/>
        <v>#NUM!</v>
      </c>
      <c r="BG5333" t="e">
        <f t="shared" si="253"/>
        <v>#NUM!</v>
      </c>
      <c r="BH5333" t="e">
        <f t="shared" si="254"/>
        <v>#NUM!</v>
      </c>
      <c r="BI5333" t="e">
        <f>VLOOKUP(H5333,Sheet2!$A$1:$B$270,2,FALSE)</f>
        <v>#N/A</v>
      </c>
    </row>
    <row r="5334" spans="15:61">
      <c r="O5334" s="57"/>
      <c r="P5334" s="57"/>
      <c r="AP5334" s="57"/>
      <c r="BA5334" s="57"/>
      <c r="BF5334" s="6" t="e">
        <f t="shared" si="252"/>
        <v>#NUM!</v>
      </c>
      <c r="BG5334" t="e">
        <f t="shared" si="253"/>
        <v>#NUM!</v>
      </c>
      <c r="BH5334" t="e">
        <f t="shared" si="254"/>
        <v>#NUM!</v>
      </c>
      <c r="BI5334" t="e">
        <f>VLOOKUP(H5334,Sheet2!$A$1:$B$270,2,FALSE)</f>
        <v>#N/A</v>
      </c>
    </row>
    <row r="5335" spans="15:61">
      <c r="O5335" s="57"/>
      <c r="P5335" s="57"/>
      <c r="AP5335" s="57"/>
      <c r="BA5335" s="57"/>
      <c r="BF5335" s="6" t="e">
        <f t="shared" si="252"/>
        <v>#NUM!</v>
      </c>
      <c r="BG5335" t="e">
        <f t="shared" si="253"/>
        <v>#NUM!</v>
      </c>
      <c r="BH5335" t="e">
        <f t="shared" si="254"/>
        <v>#NUM!</v>
      </c>
      <c r="BI5335" t="e">
        <f>VLOOKUP(H5335,Sheet2!$A$1:$B$270,2,FALSE)</f>
        <v>#N/A</v>
      </c>
    </row>
    <row r="5336" spans="15:61">
      <c r="O5336" s="57"/>
      <c r="P5336" s="57"/>
      <c r="AP5336" s="57"/>
      <c r="BA5336" s="57"/>
      <c r="BF5336" s="6" t="e">
        <f t="shared" si="252"/>
        <v>#NUM!</v>
      </c>
      <c r="BG5336" t="e">
        <f t="shared" si="253"/>
        <v>#NUM!</v>
      </c>
      <c r="BH5336" t="e">
        <f t="shared" si="254"/>
        <v>#NUM!</v>
      </c>
      <c r="BI5336" t="e">
        <f>VLOOKUP(H5336,Sheet2!$A$1:$B$270,2,FALSE)</f>
        <v>#N/A</v>
      </c>
    </row>
    <row r="5337" spans="15:61">
      <c r="O5337" s="57"/>
      <c r="P5337" s="57"/>
      <c r="AO5337" s="57"/>
      <c r="AP5337" s="57"/>
      <c r="BA5337" s="57"/>
      <c r="BF5337" s="6" t="e">
        <f t="shared" si="252"/>
        <v>#NUM!</v>
      </c>
      <c r="BG5337" t="e">
        <f t="shared" si="253"/>
        <v>#NUM!</v>
      </c>
      <c r="BH5337" t="e">
        <f t="shared" si="254"/>
        <v>#NUM!</v>
      </c>
      <c r="BI5337" t="e">
        <f>VLOOKUP(H5337,Sheet2!$A$1:$B$270,2,FALSE)</f>
        <v>#N/A</v>
      </c>
    </row>
    <row r="5338" spans="15:61">
      <c r="O5338" s="57"/>
      <c r="P5338" s="57"/>
      <c r="BF5338" s="6" t="e">
        <f t="shared" si="252"/>
        <v>#NUM!</v>
      </c>
      <c r="BG5338" t="e">
        <f t="shared" si="253"/>
        <v>#NUM!</v>
      </c>
      <c r="BH5338" t="e">
        <f t="shared" si="254"/>
        <v>#NUM!</v>
      </c>
      <c r="BI5338" t="e">
        <f>VLOOKUP(H5338,Sheet2!$A$1:$B$270,2,FALSE)</f>
        <v>#N/A</v>
      </c>
    </row>
    <row r="5339" spans="15:61">
      <c r="O5339" s="57"/>
      <c r="P5339" s="57"/>
      <c r="BA5339" s="57"/>
      <c r="BF5339" s="6" t="e">
        <f t="shared" si="252"/>
        <v>#NUM!</v>
      </c>
      <c r="BG5339" t="e">
        <f t="shared" si="253"/>
        <v>#NUM!</v>
      </c>
      <c r="BH5339" t="e">
        <f t="shared" si="254"/>
        <v>#NUM!</v>
      </c>
      <c r="BI5339" t="e">
        <f>VLOOKUP(H5339,Sheet2!$A$1:$B$270,2,FALSE)</f>
        <v>#N/A</v>
      </c>
    </row>
    <row r="5340" spans="15:61">
      <c r="O5340" s="57"/>
      <c r="P5340" s="57"/>
      <c r="AP5340" s="57"/>
      <c r="BA5340" s="57"/>
      <c r="BF5340" s="6" t="e">
        <f t="shared" si="252"/>
        <v>#NUM!</v>
      </c>
      <c r="BG5340" t="e">
        <f t="shared" si="253"/>
        <v>#NUM!</v>
      </c>
      <c r="BH5340" t="e">
        <f t="shared" si="254"/>
        <v>#NUM!</v>
      </c>
      <c r="BI5340" t="e">
        <f>VLOOKUP(H5340,Sheet2!$A$1:$B$270,2,FALSE)</f>
        <v>#N/A</v>
      </c>
    </row>
    <row r="5341" spans="15:61">
      <c r="O5341" s="57"/>
      <c r="P5341" s="57"/>
      <c r="AP5341" s="57"/>
      <c r="BA5341" s="57"/>
      <c r="BF5341" s="6" t="e">
        <f t="shared" si="252"/>
        <v>#NUM!</v>
      </c>
      <c r="BG5341" t="e">
        <f t="shared" si="253"/>
        <v>#NUM!</v>
      </c>
      <c r="BH5341" t="e">
        <f t="shared" si="254"/>
        <v>#NUM!</v>
      </c>
      <c r="BI5341" t="e">
        <f>VLOOKUP(H5341,Sheet2!$A$1:$B$270,2,FALSE)</f>
        <v>#N/A</v>
      </c>
    </row>
    <row r="5342" spans="15:61">
      <c r="O5342" s="57"/>
      <c r="P5342" s="57"/>
      <c r="AP5342" s="57"/>
      <c r="BA5342" s="57"/>
      <c r="BF5342" s="6" t="e">
        <f t="shared" si="252"/>
        <v>#NUM!</v>
      </c>
      <c r="BG5342" t="e">
        <f t="shared" si="253"/>
        <v>#NUM!</v>
      </c>
      <c r="BH5342" t="e">
        <f t="shared" si="254"/>
        <v>#NUM!</v>
      </c>
      <c r="BI5342" t="e">
        <f>VLOOKUP(H5342,Sheet2!$A$1:$B$270,2,FALSE)</f>
        <v>#N/A</v>
      </c>
    </row>
    <row r="5343" spans="15:61">
      <c r="O5343" s="57"/>
      <c r="P5343" s="57"/>
      <c r="AP5343" s="57"/>
      <c r="BA5343" s="57"/>
      <c r="BF5343" s="6" t="e">
        <f t="shared" si="252"/>
        <v>#NUM!</v>
      </c>
      <c r="BG5343" t="e">
        <f t="shared" si="253"/>
        <v>#NUM!</v>
      </c>
      <c r="BH5343" t="e">
        <f t="shared" si="254"/>
        <v>#NUM!</v>
      </c>
      <c r="BI5343" t="e">
        <f>VLOOKUP(H5343,Sheet2!$A$1:$B$270,2,FALSE)</f>
        <v>#N/A</v>
      </c>
    </row>
    <row r="5344" spans="15:61">
      <c r="O5344" s="57"/>
      <c r="P5344" s="57"/>
      <c r="AO5344" s="57"/>
      <c r="AP5344" s="57"/>
      <c r="BA5344" s="57"/>
      <c r="BF5344" s="6" t="e">
        <f t="shared" si="252"/>
        <v>#NUM!</v>
      </c>
      <c r="BG5344" t="e">
        <f t="shared" si="253"/>
        <v>#NUM!</v>
      </c>
      <c r="BH5344" t="e">
        <f t="shared" si="254"/>
        <v>#NUM!</v>
      </c>
      <c r="BI5344" t="e">
        <f>VLOOKUP(H5344,Sheet2!$A$1:$B$270,2,FALSE)</f>
        <v>#N/A</v>
      </c>
    </row>
    <row r="5345" spans="15:61">
      <c r="O5345" s="57"/>
      <c r="P5345" s="57"/>
      <c r="AO5345" s="57"/>
      <c r="AP5345" s="57"/>
      <c r="BA5345" s="57"/>
      <c r="BF5345" s="6" t="e">
        <f t="shared" si="252"/>
        <v>#NUM!</v>
      </c>
      <c r="BG5345" t="e">
        <f t="shared" si="253"/>
        <v>#NUM!</v>
      </c>
      <c r="BH5345" t="e">
        <f t="shared" si="254"/>
        <v>#NUM!</v>
      </c>
      <c r="BI5345" t="e">
        <f>VLOOKUP(H5345,Sheet2!$A$1:$B$270,2,FALSE)</f>
        <v>#N/A</v>
      </c>
    </row>
    <row r="5346" spans="15:61">
      <c r="O5346" s="57"/>
      <c r="P5346" s="57"/>
      <c r="AO5346" s="57"/>
      <c r="AP5346" s="57"/>
      <c r="BA5346" s="57"/>
      <c r="BF5346" s="6" t="e">
        <f t="shared" si="252"/>
        <v>#NUM!</v>
      </c>
      <c r="BG5346" t="e">
        <f t="shared" si="253"/>
        <v>#NUM!</v>
      </c>
      <c r="BH5346" t="e">
        <f t="shared" si="254"/>
        <v>#NUM!</v>
      </c>
      <c r="BI5346" t="e">
        <f>VLOOKUP(H5346,Sheet2!$A$1:$B$270,2,FALSE)</f>
        <v>#N/A</v>
      </c>
    </row>
    <row r="5347" spans="15:61">
      <c r="O5347" s="57"/>
      <c r="P5347" s="57"/>
      <c r="AO5347" s="57"/>
      <c r="AP5347" s="57"/>
      <c r="BA5347" s="57"/>
      <c r="BF5347" s="6" t="e">
        <f t="shared" si="252"/>
        <v>#NUM!</v>
      </c>
      <c r="BG5347" t="e">
        <f t="shared" si="253"/>
        <v>#NUM!</v>
      </c>
      <c r="BH5347" t="e">
        <f t="shared" si="254"/>
        <v>#NUM!</v>
      </c>
      <c r="BI5347" t="e">
        <f>VLOOKUP(H5347,Sheet2!$A$1:$B$270,2,FALSE)</f>
        <v>#N/A</v>
      </c>
    </row>
    <row r="5348" spans="15:61">
      <c r="O5348" s="57"/>
      <c r="P5348" s="57"/>
      <c r="AO5348" s="57"/>
      <c r="AP5348" s="57"/>
      <c r="BA5348" s="57"/>
      <c r="BF5348" s="6" t="e">
        <f t="shared" si="252"/>
        <v>#NUM!</v>
      </c>
      <c r="BG5348" t="e">
        <f t="shared" si="253"/>
        <v>#NUM!</v>
      </c>
      <c r="BH5348" t="e">
        <f t="shared" si="254"/>
        <v>#NUM!</v>
      </c>
      <c r="BI5348" t="e">
        <f>VLOOKUP(H5348,Sheet2!$A$1:$B$270,2,FALSE)</f>
        <v>#N/A</v>
      </c>
    </row>
    <row r="5349" spans="15:61">
      <c r="O5349" s="57"/>
      <c r="P5349" s="57"/>
      <c r="BF5349" s="6" t="e">
        <f t="shared" si="252"/>
        <v>#NUM!</v>
      </c>
      <c r="BG5349" t="e">
        <f t="shared" si="253"/>
        <v>#NUM!</v>
      </c>
      <c r="BH5349" t="e">
        <f t="shared" si="254"/>
        <v>#NUM!</v>
      </c>
      <c r="BI5349" t="e">
        <f>VLOOKUP(H5349,Sheet2!$A$1:$B$270,2,FALSE)</f>
        <v>#N/A</v>
      </c>
    </row>
    <row r="5350" spans="15:61">
      <c r="O5350" s="57"/>
      <c r="P5350" s="57"/>
      <c r="AP5350" s="57"/>
      <c r="BA5350" s="57"/>
      <c r="BF5350" s="6" t="e">
        <f t="shared" si="252"/>
        <v>#NUM!</v>
      </c>
      <c r="BG5350" t="e">
        <f t="shared" si="253"/>
        <v>#NUM!</v>
      </c>
      <c r="BH5350" t="e">
        <f t="shared" si="254"/>
        <v>#NUM!</v>
      </c>
      <c r="BI5350" t="e">
        <f>VLOOKUP(H5350,Sheet2!$A$1:$B$270,2,FALSE)</f>
        <v>#N/A</v>
      </c>
    </row>
    <row r="5351" spans="15:61">
      <c r="O5351" s="57"/>
      <c r="P5351" s="57"/>
      <c r="AO5351" s="57"/>
      <c r="AP5351" s="57"/>
      <c r="BA5351" s="57"/>
      <c r="BF5351" s="6" t="e">
        <f t="shared" si="252"/>
        <v>#NUM!</v>
      </c>
      <c r="BG5351" t="e">
        <f t="shared" si="253"/>
        <v>#NUM!</v>
      </c>
      <c r="BH5351" t="e">
        <f t="shared" si="254"/>
        <v>#NUM!</v>
      </c>
      <c r="BI5351" t="e">
        <f>VLOOKUP(H5351,Sheet2!$A$1:$B$270,2,FALSE)</f>
        <v>#N/A</v>
      </c>
    </row>
    <row r="5352" spans="15:61">
      <c r="O5352" s="57"/>
      <c r="P5352" s="57"/>
      <c r="AO5352" s="57"/>
      <c r="AP5352" s="57"/>
      <c r="BA5352" s="57"/>
      <c r="BF5352" s="6" t="e">
        <f t="shared" si="252"/>
        <v>#NUM!</v>
      </c>
      <c r="BG5352" t="e">
        <f t="shared" si="253"/>
        <v>#NUM!</v>
      </c>
      <c r="BH5352" t="e">
        <f t="shared" si="254"/>
        <v>#NUM!</v>
      </c>
      <c r="BI5352" t="e">
        <f>VLOOKUP(H5352,Sheet2!$A$1:$B$270,2,FALSE)</f>
        <v>#N/A</v>
      </c>
    </row>
    <row r="5353" spans="15:61">
      <c r="O5353" s="57"/>
      <c r="P5353" s="57"/>
      <c r="AO5353" s="57"/>
      <c r="AP5353" s="57"/>
      <c r="BA5353" s="57"/>
      <c r="BF5353" s="6" t="e">
        <f t="shared" si="252"/>
        <v>#NUM!</v>
      </c>
      <c r="BG5353" t="e">
        <f t="shared" si="253"/>
        <v>#NUM!</v>
      </c>
      <c r="BH5353" t="e">
        <f t="shared" si="254"/>
        <v>#NUM!</v>
      </c>
      <c r="BI5353" t="e">
        <f>VLOOKUP(H5353,Sheet2!$A$1:$B$270,2,FALSE)</f>
        <v>#N/A</v>
      </c>
    </row>
    <row r="5354" spans="15:61">
      <c r="O5354" s="57"/>
      <c r="P5354" s="57"/>
      <c r="AO5354" s="57"/>
      <c r="AP5354" s="57"/>
      <c r="BA5354" s="57"/>
      <c r="BF5354" s="6" t="e">
        <f t="shared" si="252"/>
        <v>#NUM!</v>
      </c>
      <c r="BG5354" t="e">
        <f t="shared" si="253"/>
        <v>#NUM!</v>
      </c>
      <c r="BH5354" t="e">
        <f t="shared" si="254"/>
        <v>#NUM!</v>
      </c>
      <c r="BI5354" t="e">
        <f>VLOOKUP(H5354,Sheet2!$A$1:$B$270,2,FALSE)</f>
        <v>#N/A</v>
      </c>
    </row>
    <row r="5355" spans="15:61">
      <c r="O5355" s="57"/>
      <c r="P5355" s="57"/>
      <c r="BA5355" s="57"/>
      <c r="BF5355" s="6" t="e">
        <f t="shared" si="252"/>
        <v>#NUM!</v>
      </c>
      <c r="BG5355" t="e">
        <f t="shared" si="253"/>
        <v>#NUM!</v>
      </c>
      <c r="BH5355" t="e">
        <f t="shared" si="254"/>
        <v>#NUM!</v>
      </c>
      <c r="BI5355" t="e">
        <f>VLOOKUP(H5355,Sheet2!$A$1:$B$270,2,FALSE)</f>
        <v>#N/A</v>
      </c>
    </row>
    <row r="5356" spans="15:61">
      <c r="O5356" s="57"/>
      <c r="P5356" s="57"/>
      <c r="AO5356" s="57"/>
      <c r="AP5356" s="57"/>
      <c r="BA5356" s="57"/>
      <c r="BF5356" s="6" t="e">
        <f t="shared" si="252"/>
        <v>#NUM!</v>
      </c>
      <c r="BG5356" t="e">
        <f t="shared" si="253"/>
        <v>#NUM!</v>
      </c>
      <c r="BH5356" t="e">
        <f t="shared" si="254"/>
        <v>#NUM!</v>
      </c>
      <c r="BI5356" t="e">
        <f>VLOOKUP(H5356,Sheet2!$A$1:$B$270,2,FALSE)</f>
        <v>#N/A</v>
      </c>
    </row>
    <row r="5357" spans="15:61">
      <c r="O5357" s="57"/>
      <c r="P5357" s="57"/>
      <c r="AP5357" s="57"/>
      <c r="BA5357" s="57"/>
      <c r="BF5357" s="6" t="e">
        <f t="shared" si="252"/>
        <v>#NUM!</v>
      </c>
      <c r="BG5357" t="e">
        <f t="shared" si="253"/>
        <v>#NUM!</v>
      </c>
      <c r="BH5357" t="e">
        <f t="shared" si="254"/>
        <v>#NUM!</v>
      </c>
      <c r="BI5357" t="e">
        <f>VLOOKUP(H5357,Sheet2!$A$1:$B$270,2,FALSE)</f>
        <v>#N/A</v>
      </c>
    </row>
    <row r="5358" spans="15:61">
      <c r="O5358" s="57"/>
      <c r="P5358" s="57"/>
      <c r="AO5358" s="57"/>
      <c r="AP5358" s="57"/>
      <c r="BA5358" s="57"/>
      <c r="BF5358" s="6" t="e">
        <f t="shared" si="252"/>
        <v>#NUM!</v>
      </c>
      <c r="BG5358" t="e">
        <f t="shared" si="253"/>
        <v>#NUM!</v>
      </c>
      <c r="BH5358" t="e">
        <f t="shared" si="254"/>
        <v>#NUM!</v>
      </c>
      <c r="BI5358" t="e">
        <f>VLOOKUP(H5358,Sheet2!$A$1:$B$270,2,FALSE)</f>
        <v>#N/A</v>
      </c>
    </row>
    <row r="5359" spans="15:61">
      <c r="O5359" s="57"/>
      <c r="P5359" s="57"/>
      <c r="AM5359" s="58"/>
      <c r="BA5359" s="57"/>
      <c r="BB5359" s="58"/>
      <c r="BF5359" s="6" t="e">
        <f t="shared" si="252"/>
        <v>#NUM!</v>
      </c>
      <c r="BG5359" t="e">
        <f t="shared" si="253"/>
        <v>#NUM!</v>
      </c>
      <c r="BH5359" t="e">
        <f t="shared" si="254"/>
        <v>#NUM!</v>
      </c>
      <c r="BI5359" t="e">
        <f>VLOOKUP(H5359,Sheet2!$A$1:$B$270,2,FALSE)</f>
        <v>#N/A</v>
      </c>
    </row>
    <row r="5360" spans="15:61">
      <c r="O5360" s="57"/>
      <c r="P5360" s="57"/>
      <c r="AO5360" s="57"/>
      <c r="AP5360" s="57"/>
      <c r="BA5360" s="57"/>
      <c r="BF5360" s="6" t="e">
        <f t="shared" si="252"/>
        <v>#NUM!</v>
      </c>
      <c r="BG5360" t="e">
        <f t="shared" si="253"/>
        <v>#NUM!</v>
      </c>
      <c r="BH5360" t="e">
        <f t="shared" si="254"/>
        <v>#NUM!</v>
      </c>
      <c r="BI5360" t="e">
        <f>VLOOKUP(H5360,Sheet2!$A$1:$B$270,2,FALSE)</f>
        <v>#N/A</v>
      </c>
    </row>
    <row r="5361" spans="15:61">
      <c r="O5361" s="57"/>
      <c r="P5361" s="57"/>
      <c r="AP5361" s="57"/>
      <c r="BA5361" s="57"/>
      <c r="BF5361" s="6" t="e">
        <f t="shared" si="252"/>
        <v>#NUM!</v>
      </c>
      <c r="BG5361" t="e">
        <f t="shared" si="253"/>
        <v>#NUM!</v>
      </c>
      <c r="BH5361" t="e">
        <f t="shared" si="254"/>
        <v>#NUM!</v>
      </c>
      <c r="BI5361" t="e">
        <f>VLOOKUP(H5361,Sheet2!$A$1:$B$270,2,FALSE)</f>
        <v>#N/A</v>
      </c>
    </row>
    <row r="5362" spans="15:61">
      <c r="O5362" s="57"/>
      <c r="P5362" s="57"/>
      <c r="AM5362" s="58"/>
      <c r="BA5362" s="57"/>
      <c r="BB5362" s="58"/>
      <c r="BF5362" s="6" t="e">
        <f t="shared" si="252"/>
        <v>#NUM!</v>
      </c>
      <c r="BG5362" t="e">
        <f t="shared" si="253"/>
        <v>#NUM!</v>
      </c>
      <c r="BH5362" t="e">
        <f t="shared" si="254"/>
        <v>#NUM!</v>
      </c>
      <c r="BI5362" t="e">
        <f>VLOOKUP(H5362,Sheet2!$A$1:$B$270,2,FALSE)</f>
        <v>#N/A</v>
      </c>
    </row>
    <row r="5363" spans="15:61">
      <c r="O5363" s="57"/>
      <c r="P5363" s="57"/>
      <c r="AO5363" s="57"/>
      <c r="AP5363" s="57"/>
      <c r="BA5363" s="57"/>
      <c r="BF5363" s="6" t="e">
        <f t="shared" si="252"/>
        <v>#NUM!</v>
      </c>
      <c r="BG5363" t="e">
        <f t="shared" si="253"/>
        <v>#NUM!</v>
      </c>
      <c r="BH5363" t="e">
        <f t="shared" si="254"/>
        <v>#NUM!</v>
      </c>
      <c r="BI5363" t="e">
        <f>VLOOKUP(H5363,Sheet2!$A$1:$B$270,2,FALSE)</f>
        <v>#N/A</v>
      </c>
    </row>
    <row r="5364" spans="15:61">
      <c r="O5364" s="57"/>
      <c r="P5364" s="57"/>
      <c r="AP5364" s="57"/>
      <c r="BA5364" s="57"/>
      <c r="BF5364" s="6" t="e">
        <f t="shared" si="252"/>
        <v>#NUM!</v>
      </c>
      <c r="BG5364" t="e">
        <f t="shared" si="253"/>
        <v>#NUM!</v>
      </c>
      <c r="BH5364" t="e">
        <f t="shared" si="254"/>
        <v>#NUM!</v>
      </c>
      <c r="BI5364" t="e">
        <f>VLOOKUP(H5364,Sheet2!$A$1:$B$270,2,FALSE)</f>
        <v>#N/A</v>
      </c>
    </row>
    <row r="5365" spans="15:61">
      <c r="O5365" s="57"/>
      <c r="P5365" s="57"/>
      <c r="AM5365" s="58"/>
      <c r="AO5365" s="57"/>
      <c r="BA5365" s="57"/>
      <c r="BB5365" s="58"/>
      <c r="BF5365" s="6" t="e">
        <f t="shared" si="252"/>
        <v>#NUM!</v>
      </c>
      <c r="BG5365" t="e">
        <f t="shared" si="253"/>
        <v>#NUM!</v>
      </c>
      <c r="BH5365" t="e">
        <f t="shared" si="254"/>
        <v>#NUM!</v>
      </c>
      <c r="BI5365" t="e">
        <f>VLOOKUP(H5365,Sheet2!$A$1:$B$270,2,FALSE)</f>
        <v>#N/A</v>
      </c>
    </row>
    <row r="5366" spans="15:61">
      <c r="O5366" s="57"/>
      <c r="P5366" s="57"/>
      <c r="AP5366" s="57"/>
      <c r="BA5366" s="57"/>
      <c r="BF5366" s="6" t="e">
        <f t="shared" si="252"/>
        <v>#NUM!</v>
      </c>
      <c r="BG5366" t="e">
        <f t="shared" si="253"/>
        <v>#NUM!</v>
      </c>
      <c r="BH5366" t="e">
        <f t="shared" si="254"/>
        <v>#NUM!</v>
      </c>
      <c r="BI5366" t="e">
        <f>VLOOKUP(H5366,Sheet2!$A$1:$B$270,2,FALSE)</f>
        <v>#N/A</v>
      </c>
    </row>
    <row r="5367" spans="15:61">
      <c r="O5367" s="57"/>
      <c r="P5367" s="57"/>
      <c r="AO5367" s="57"/>
      <c r="AP5367" s="57"/>
      <c r="BA5367" s="57"/>
      <c r="BF5367" s="6" t="e">
        <f t="shared" si="252"/>
        <v>#NUM!</v>
      </c>
      <c r="BG5367" t="e">
        <f t="shared" si="253"/>
        <v>#NUM!</v>
      </c>
      <c r="BH5367" t="e">
        <f t="shared" si="254"/>
        <v>#NUM!</v>
      </c>
      <c r="BI5367" t="e">
        <f>VLOOKUP(H5367,Sheet2!$A$1:$B$270,2,FALSE)</f>
        <v>#N/A</v>
      </c>
    </row>
    <row r="5368" spans="15:61">
      <c r="O5368" s="57"/>
      <c r="P5368" s="57"/>
      <c r="AM5368" s="58"/>
      <c r="BA5368" s="57"/>
      <c r="BB5368" s="58"/>
      <c r="BF5368" s="6" t="e">
        <f t="shared" si="252"/>
        <v>#NUM!</v>
      </c>
      <c r="BG5368" t="e">
        <f t="shared" si="253"/>
        <v>#NUM!</v>
      </c>
      <c r="BH5368" t="e">
        <f t="shared" si="254"/>
        <v>#NUM!</v>
      </c>
      <c r="BI5368" t="e">
        <f>VLOOKUP(H5368,Sheet2!$A$1:$B$270,2,FALSE)</f>
        <v>#N/A</v>
      </c>
    </row>
    <row r="5369" spans="15:61">
      <c r="O5369" s="57"/>
      <c r="P5369" s="57"/>
      <c r="AM5369" s="58"/>
      <c r="BA5369" s="57"/>
      <c r="BB5369" s="58"/>
      <c r="BF5369" s="6" t="e">
        <f t="shared" si="252"/>
        <v>#NUM!</v>
      </c>
      <c r="BG5369" t="e">
        <f t="shared" si="253"/>
        <v>#NUM!</v>
      </c>
      <c r="BH5369" t="e">
        <f t="shared" si="254"/>
        <v>#NUM!</v>
      </c>
      <c r="BI5369" t="e">
        <f>VLOOKUP(H5369,Sheet2!$A$1:$B$270,2,FALSE)</f>
        <v>#N/A</v>
      </c>
    </row>
    <row r="5370" spans="15:61">
      <c r="O5370" s="57"/>
      <c r="P5370" s="57"/>
      <c r="AP5370" s="57"/>
      <c r="BA5370" s="57"/>
      <c r="BF5370" s="6" t="e">
        <f t="shared" si="252"/>
        <v>#NUM!</v>
      </c>
      <c r="BG5370" t="e">
        <f t="shared" si="253"/>
        <v>#NUM!</v>
      </c>
      <c r="BH5370" t="e">
        <f t="shared" si="254"/>
        <v>#NUM!</v>
      </c>
      <c r="BI5370" t="e">
        <f>VLOOKUP(H5370,Sheet2!$A$1:$B$270,2,FALSE)</f>
        <v>#N/A</v>
      </c>
    </row>
    <row r="5371" spans="15:61">
      <c r="O5371" s="57"/>
      <c r="P5371" s="57"/>
      <c r="BF5371" s="6" t="e">
        <f t="shared" si="252"/>
        <v>#NUM!</v>
      </c>
      <c r="BG5371" t="e">
        <f t="shared" si="253"/>
        <v>#NUM!</v>
      </c>
      <c r="BH5371" t="e">
        <f t="shared" si="254"/>
        <v>#NUM!</v>
      </c>
      <c r="BI5371" t="e">
        <f>VLOOKUP(H5371,Sheet2!$A$1:$B$270,2,FALSE)</f>
        <v>#N/A</v>
      </c>
    </row>
    <row r="5372" spans="15:61">
      <c r="O5372" s="57"/>
      <c r="P5372" s="57"/>
      <c r="AM5372" s="58"/>
      <c r="AO5372" s="57"/>
      <c r="BA5372" s="57"/>
      <c r="BB5372" s="58"/>
      <c r="BF5372" s="6" t="e">
        <f t="shared" si="252"/>
        <v>#NUM!</v>
      </c>
      <c r="BG5372" t="e">
        <f t="shared" si="253"/>
        <v>#NUM!</v>
      </c>
      <c r="BH5372" t="e">
        <f t="shared" si="254"/>
        <v>#NUM!</v>
      </c>
      <c r="BI5372" t="e">
        <f>VLOOKUP(H5372,Sheet2!$A$1:$B$270,2,FALSE)</f>
        <v>#N/A</v>
      </c>
    </row>
    <row r="5373" spans="15:61">
      <c r="O5373" s="57"/>
      <c r="P5373" s="57"/>
      <c r="AO5373" s="57"/>
      <c r="AP5373" s="57"/>
      <c r="BA5373" s="57"/>
      <c r="BF5373" s="6" t="e">
        <f t="shared" si="252"/>
        <v>#NUM!</v>
      </c>
      <c r="BG5373" t="e">
        <f t="shared" si="253"/>
        <v>#NUM!</v>
      </c>
      <c r="BH5373" t="e">
        <f t="shared" si="254"/>
        <v>#NUM!</v>
      </c>
      <c r="BI5373" t="e">
        <f>VLOOKUP(H5373,Sheet2!$A$1:$B$270,2,FALSE)</f>
        <v>#N/A</v>
      </c>
    </row>
    <row r="5374" spans="15:61">
      <c r="O5374" s="57"/>
      <c r="P5374" s="57"/>
      <c r="AO5374" s="57"/>
      <c r="BA5374" s="57"/>
      <c r="BF5374" s="6" t="e">
        <f t="shared" si="252"/>
        <v>#NUM!</v>
      </c>
      <c r="BG5374" t="e">
        <f t="shared" si="253"/>
        <v>#NUM!</v>
      </c>
      <c r="BH5374" t="e">
        <f t="shared" si="254"/>
        <v>#NUM!</v>
      </c>
      <c r="BI5374" t="e">
        <f>VLOOKUP(H5374,Sheet2!$A$1:$B$270,2,FALSE)</f>
        <v>#N/A</v>
      </c>
    </row>
    <row r="5375" spans="15:61">
      <c r="O5375" s="57"/>
      <c r="P5375" s="57"/>
      <c r="AP5375" s="57"/>
      <c r="BA5375" s="57"/>
      <c r="BF5375" s="6" t="e">
        <f t="shared" si="252"/>
        <v>#NUM!</v>
      </c>
      <c r="BG5375" t="e">
        <f t="shared" si="253"/>
        <v>#NUM!</v>
      </c>
      <c r="BH5375" t="e">
        <f t="shared" si="254"/>
        <v>#NUM!</v>
      </c>
      <c r="BI5375" t="e">
        <f>VLOOKUP(H5375,Sheet2!$A$1:$B$270,2,FALSE)</f>
        <v>#N/A</v>
      </c>
    </row>
    <row r="5376" spans="15:61">
      <c r="O5376" s="57"/>
      <c r="P5376" s="57"/>
      <c r="AO5376" s="57"/>
      <c r="AP5376" s="57"/>
      <c r="BA5376" s="57"/>
      <c r="BF5376" s="6" t="e">
        <f t="shared" si="252"/>
        <v>#NUM!</v>
      </c>
      <c r="BG5376" t="e">
        <f t="shared" si="253"/>
        <v>#NUM!</v>
      </c>
      <c r="BH5376" t="e">
        <f t="shared" si="254"/>
        <v>#NUM!</v>
      </c>
      <c r="BI5376" t="e">
        <f>VLOOKUP(H5376,Sheet2!$A$1:$B$270,2,FALSE)</f>
        <v>#N/A</v>
      </c>
    </row>
    <row r="5377" spans="15:61">
      <c r="O5377" s="57"/>
      <c r="P5377" s="57"/>
      <c r="AP5377" s="57"/>
      <c r="BA5377" s="57"/>
      <c r="BF5377" s="6" t="e">
        <f t="shared" si="252"/>
        <v>#NUM!</v>
      </c>
      <c r="BG5377" t="e">
        <f t="shared" si="253"/>
        <v>#NUM!</v>
      </c>
      <c r="BH5377" t="e">
        <f t="shared" si="254"/>
        <v>#NUM!</v>
      </c>
      <c r="BI5377" t="e">
        <f>VLOOKUP(H5377,Sheet2!$A$1:$B$270,2,FALSE)</f>
        <v>#N/A</v>
      </c>
    </row>
    <row r="5378" spans="15:61">
      <c r="O5378" s="57"/>
      <c r="P5378" s="57"/>
      <c r="AP5378" s="57"/>
      <c r="BA5378" s="57"/>
      <c r="BF5378" s="6" t="e">
        <f t="shared" si="252"/>
        <v>#NUM!</v>
      </c>
      <c r="BG5378" t="e">
        <f t="shared" si="253"/>
        <v>#NUM!</v>
      </c>
      <c r="BH5378" t="e">
        <f t="shared" si="254"/>
        <v>#NUM!</v>
      </c>
      <c r="BI5378" t="e">
        <f>VLOOKUP(H5378,Sheet2!$A$1:$B$270,2,FALSE)</f>
        <v>#N/A</v>
      </c>
    </row>
    <row r="5379" spans="15:61">
      <c r="O5379" s="57"/>
      <c r="P5379" s="57"/>
      <c r="AP5379" s="57"/>
      <c r="BA5379" s="57"/>
      <c r="BF5379" s="6" t="e">
        <f t="shared" si="252"/>
        <v>#NUM!</v>
      </c>
      <c r="BG5379" t="e">
        <f t="shared" si="253"/>
        <v>#NUM!</v>
      </c>
      <c r="BH5379" t="e">
        <f t="shared" si="254"/>
        <v>#NUM!</v>
      </c>
      <c r="BI5379" t="e">
        <f>VLOOKUP(H5379,Sheet2!$A$1:$B$270,2,FALSE)</f>
        <v>#N/A</v>
      </c>
    </row>
    <row r="5380" spans="15:61">
      <c r="O5380" s="57"/>
      <c r="P5380" s="57"/>
      <c r="AP5380" s="57"/>
      <c r="BA5380" s="57"/>
      <c r="BF5380" s="6" t="e">
        <f t="shared" si="252"/>
        <v>#NUM!</v>
      </c>
      <c r="BG5380" t="e">
        <f t="shared" si="253"/>
        <v>#NUM!</v>
      </c>
      <c r="BH5380" t="e">
        <f t="shared" si="254"/>
        <v>#NUM!</v>
      </c>
      <c r="BI5380" t="e">
        <f>VLOOKUP(H5380,Sheet2!$A$1:$B$270,2,FALSE)</f>
        <v>#N/A</v>
      </c>
    </row>
    <row r="5381" spans="15:61">
      <c r="O5381" s="57"/>
      <c r="P5381" s="57"/>
      <c r="AO5381" s="57"/>
      <c r="AP5381" s="57"/>
      <c r="BA5381" s="57"/>
      <c r="BF5381" s="6" t="e">
        <f t="shared" si="252"/>
        <v>#NUM!</v>
      </c>
      <c r="BG5381" t="e">
        <f t="shared" si="253"/>
        <v>#NUM!</v>
      </c>
      <c r="BH5381" t="e">
        <f t="shared" si="254"/>
        <v>#NUM!</v>
      </c>
      <c r="BI5381" t="e">
        <f>VLOOKUP(H5381,Sheet2!$A$1:$B$270,2,FALSE)</f>
        <v>#N/A</v>
      </c>
    </row>
    <row r="5382" spans="15:61">
      <c r="O5382" s="57"/>
      <c r="P5382" s="57"/>
      <c r="AP5382" s="57"/>
      <c r="BA5382" s="57"/>
      <c r="BF5382" s="6" t="e">
        <f t="shared" si="252"/>
        <v>#NUM!</v>
      </c>
      <c r="BG5382" t="e">
        <f t="shared" si="253"/>
        <v>#NUM!</v>
      </c>
      <c r="BH5382" t="e">
        <f t="shared" si="254"/>
        <v>#NUM!</v>
      </c>
      <c r="BI5382" t="e">
        <f>VLOOKUP(H5382,Sheet2!$A$1:$B$270,2,FALSE)</f>
        <v>#N/A</v>
      </c>
    </row>
    <row r="5383" spans="15:61">
      <c r="O5383" s="57"/>
      <c r="P5383" s="57"/>
      <c r="AO5383" s="57"/>
      <c r="AP5383" s="57"/>
      <c r="BA5383" s="57"/>
      <c r="BF5383" s="6" t="e">
        <f t="shared" si="252"/>
        <v>#NUM!</v>
      </c>
      <c r="BG5383" t="e">
        <f t="shared" si="253"/>
        <v>#NUM!</v>
      </c>
      <c r="BH5383" t="e">
        <f t="shared" si="254"/>
        <v>#NUM!</v>
      </c>
      <c r="BI5383" t="e">
        <f>VLOOKUP(H5383,Sheet2!$A$1:$B$270,2,FALSE)</f>
        <v>#N/A</v>
      </c>
    </row>
    <row r="5384" spans="15:61">
      <c r="O5384" s="57"/>
      <c r="P5384" s="57"/>
      <c r="AP5384" s="57"/>
      <c r="BA5384" s="57"/>
      <c r="BF5384" s="6" t="e">
        <f t="shared" si="252"/>
        <v>#NUM!</v>
      </c>
      <c r="BG5384" t="e">
        <f t="shared" si="253"/>
        <v>#NUM!</v>
      </c>
      <c r="BH5384" t="e">
        <f t="shared" si="254"/>
        <v>#NUM!</v>
      </c>
      <c r="BI5384" t="e">
        <f>VLOOKUP(H5384,Sheet2!$A$1:$B$270,2,FALSE)</f>
        <v>#N/A</v>
      </c>
    </row>
    <row r="5385" spans="15:61">
      <c r="O5385" s="57"/>
      <c r="P5385" s="57"/>
      <c r="AO5385" s="57"/>
      <c r="AP5385" s="57"/>
      <c r="BA5385" s="57"/>
      <c r="BF5385" s="6" t="e">
        <f t="shared" si="252"/>
        <v>#NUM!</v>
      </c>
      <c r="BG5385" t="e">
        <f t="shared" si="253"/>
        <v>#NUM!</v>
      </c>
      <c r="BH5385" t="e">
        <f t="shared" si="254"/>
        <v>#NUM!</v>
      </c>
      <c r="BI5385" t="e">
        <f>VLOOKUP(H5385,Sheet2!$A$1:$B$270,2,FALSE)</f>
        <v>#N/A</v>
      </c>
    </row>
    <row r="5386" spans="15:61">
      <c r="O5386" s="57"/>
      <c r="P5386" s="57"/>
      <c r="AP5386" s="57"/>
      <c r="BA5386" s="57"/>
      <c r="BF5386" s="6" t="e">
        <f t="shared" ref="BF5386:BF5440" si="255">DATE(BC5386,BD5386,BE5386)</f>
        <v>#NUM!</v>
      </c>
      <c r="BG5386" t="e">
        <f t="shared" ref="BG5386:BG5440" si="256">BF5386-BA5386</f>
        <v>#NUM!</v>
      </c>
      <c r="BH5386" t="e">
        <f t="shared" ref="BH5386:BH5440" si="257">IF(BG5386=1,"COMPLY",IF(BG5386&lt;1,"COMPLY","NOT COMPLY"))</f>
        <v>#NUM!</v>
      </c>
      <c r="BI5386" t="e">
        <f>VLOOKUP(H5386,Sheet2!$A$1:$B$270,2,FALSE)</f>
        <v>#N/A</v>
      </c>
    </row>
    <row r="5387" spans="15:61">
      <c r="O5387" s="57"/>
      <c r="P5387" s="57"/>
      <c r="BF5387" s="6" t="e">
        <f t="shared" si="255"/>
        <v>#NUM!</v>
      </c>
      <c r="BG5387" t="e">
        <f t="shared" si="256"/>
        <v>#NUM!</v>
      </c>
      <c r="BH5387" t="e">
        <f t="shared" si="257"/>
        <v>#NUM!</v>
      </c>
      <c r="BI5387" t="e">
        <f>VLOOKUP(H5387,Sheet2!$A$1:$B$270,2,FALSE)</f>
        <v>#N/A</v>
      </c>
    </row>
    <row r="5388" spans="15:61">
      <c r="O5388" s="57"/>
      <c r="P5388" s="57"/>
      <c r="AP5388" s="57"/>
      <c r="BA5388" s="57"/>
      <c r="BF5388" s="6" t="e">
        <f t="shared" si="255"/>
        <v>#NUM!</v>
      </c>
      <c r="BG5388" t="e">
        <f t="shared" si="256"/>
        <v>#NUM!</v>
      </c>
      <c r="BH5388" t="e">
        <f t="shared" si="257"/>
        <v>#NUM!</v>
      </c>
      <c r="BI5388" t="e">
        <f>VLOOKUP(H5388,Sheet2!$A$1:$B$270,2,FALSE)</f>
        <v>#N/A</v>
      </c>
    </row>
    <row r="5389" spans="15:61">
      <c r="O5389" s="57"/>
      <c r="P5389" s="57"/>
      <c r="AP5389" s="57"/>
      <c r="BA5389" s="57"/>
      <c r="BF5389" s="6" t="e">
        <f t="shared" si="255"/>
        <v>#NUM!</v>
      </c>
      <c r="BG5389" t="e">
        <f t="shared" si="256"/>
        <v>#NUM!</v>
      </c>
      <c r="BH5389" t="e">
        <f t="shared" si="257"/>
        <v>#NUM!</v>
      </c>
      <c r="BI5389" t="e">
        <f>VLOOKUP(H5389,Sheet2!$A$1:$B$270,2,FALSE)</f>
        <v>#N/A</v>
      </c>
    </row>
    <row r="5390" spans="15:61">
      <c r="O5390" s="57"/>
      <c r="P5390" s="57"/>
      <c r="AP5390" s="57"/>
      <c r="BA5390" s="57"/>
      <c r="BF5390" s="6" t="e">
        <f t="shared" si="255"/>
        <v>#NUM!</v>
      </c>
      <c r="BG5390" t="e">
        <f t="shared" si="256"/>
        <v>#NUM!</v>
      </c>
      <c r="BH5390" t="e">
        <f t="shared" si="257"/>
        <v>#NUM!</v>
      </c>
      <c r="BI5390" t="e">
        <f>VLOOKUP(H5390,Sheet2!$A$1:$B$270,2,FALSE)</f>
        <v>#N/A</v>
      </c>
    </row>
    <row r="5391" spans="15:61">
      <c r="O5391" s="57"/>
      <c r="P5391" s="57"/>
      <c r="AO5391" s="57"/>
      <c r="AP5391" s="57"/>
      <c r="BA5391" s="57"/>
      <c r="BF5391" s="6" t="e">
        <f t="shared" si="255"/>
        <v>#NUM!</v>
      </c>
      <c r="BG5391" t="e">
        <f t="shared" si="256"/>
        <v>#NUM!</v>
      </c>
      <c r="BH5391" t="e">
        <f t="shared" si="257"/>
        <v>#NUM!</v>
      </c>
      <c r="BI5391" t="e">
        <f>VLOOKUP(H5391,Sheet2!$A$1:$B$270,2,FALSE)</f>
        <v>#N/A</v>
      </c>
    </row>
    <row r="5392" spans="15:61">
      <c r="O5392" s="57"/>
      <c r="P5392" s="57"/>
      <c r="AP5392" s="57"/>
      <c r="BA5392" s="57"/>
      <c r="BF5392" s="6" t="e">
        <f t="shared" si="255"/>
        <v>#NUM!</v>
      </c>
      <c r="BG5392" t="e">
        <f t="shared" si="256"/>
        <v>#NUM!</v>
      </c>
      <c r="BH5392" t="e">
        <f t="shared" si="257"/>
        <v>#NUM!</v>
      </c>
      <c r="BI5392" t="e">
        <f>VLOOKUP(H5392,Sheet2!$A$1:$B$270,2,FALSE)</f>
        <v>#N/A</v>
      </c>
    </row>
    <row r="5393" spans="15:61">
      <c r="O5393" s="57"/>
      <c r="P5393" s="57"/>
      <c r="AO5393" s="57"/>
      <c r="AP5393" s="57"/>
      <c r="BA5393" s="57"/>
      <c r="BF5393" s="6" t="e">
        <f t="shared" si="255"/>
        <v>#NUM!</v>
      </c>
      <c r="BG5393" t="e">
        <f t="shared" si="256"/>
        <v>#NUM!</v>
      </c>
      <c r="BH5393" t="e">
        <f t="shared" si="257"/>
        <v>#NUM!</v>
      </c>
      <c r="BI5393" t="e">
        <f>VLOOKUP(H5393,Sheet2!$A$1:$B$270,2,FALSE)</f>
        <v>#N/A</v>
      </c>
    </row>
    <row r="5394" spans="15:61">
      <c r="O5394" s="57"/>
      <c r="P5394" s="57"/>
      <c r="AP5394" s="57"/>
      <c r="BA5394" s="57"/>
      <c r="BF5394" s="6" t="e">
        <f t="shared" si="255"/>
        <v>#NUM!</v>
      </c>
      <c r="BG5394" t="e">
        <f t="shared" si="256"/>
        <v>#NUM!</v>
      </c>
      <c r="BH5394" t="e">
        <f t="shared" si="257"/>
        <v>#NUM!</v>
      </c>
      <c r="BI5394" t="e">
        <f>VLOOKUP(H5394,Sheet2!$A$1:$B$270,2,FALSE)</f>
        <v>#N/A</v>
      </c>
    </row>
    <row r="5395" spans="15:61">
      <c r="O5395" s="57"/>
      <c r="P5395" s="57"/>
      <c r="AO5395" s="57"/>
      <c r="AP5395" s="57"/>
      <c r="BA5395" s="57"/>
      <c r="BF5395" s="6" t="e">
        <f t="shared" si="255"/>
        <v>#NUM!</v>
      </c>
      <c r="BG5395" t="e">
        <f t="shared" si="256"/>
        <v>#NUM!</v>
      </c>
      <c r="BH5395" t="e">
        <f t="shared" si="257"/>
        <v>#NUM!</v>
      </c>
      <c r="BI5395" t="e">
        <f>VLOOKUP(H5395,Sheet2!$A$1:$B$270,2,FALSE)</f>
        <v>#N/A</v>
      </c>
    </row>
    <row r="5396" spans="15:61">
      <c r="O5396" s="57"/>
      <c r="P5396" s="57"/>
      <c r="AP5396" s="57"/>
      <c r="BA5396" s="57"/>
      <c r="BF5396" s="6" t="e">
        <f t="shared" si="255"/>
        <v>#NUM!</v>
      </c>
      <c r="BG5396" t="e">
        <f t="shared" si="256"/>
        <v>#NUM!</v>
      </c>
      <c r="BH5396" t="e">
        <f t="shared" si="257"/>
        <v>#NUM!</v>
      </c>
      <c r="BI5396" t="e">
        <f>VLOOKUP(H5396,Sheet2!$A$1:$B$270,2,FALSE)</f>
        <v>#N/A</v>
      </c>
    </row>
    <row r="5397" spans="15:61">
      <c r="O5397" s="57"/>
      <c r="P5397" s="57"/>
      <c r="AP5397" s="57"/>
      <c r="BA5397" s="57"/>
      <c r="BF5397" s="6" t="e">
        <f t="shared" si="255"/>
        <v>#NUM!</v>
      </c>
      <c r="BG5397" t="e">
        <f t="shared" si="256"/>
        <v>#NUM!</v>
      </c>
      <c r="BH5397" t="e">
        <f t="shared" si="257"/>
        <v>#NUM!</v>
      </c>
      <c r="BI5397" t="e">
        <f>VLOOKUP(H5397,Sheet2!$A$1:$B$270,2,FALSE)</f>
        <v>#N/A</v>
      </c>
    </row>
    <row r="5398" spans="15:61">
      <c r="O5398" s="57"/>
      <c r="P5398" s="57"/>
      <c r="AP5398" s="57"/>
      <c r="BA5398" s="57"/>
      <c r="BF5398" s="6" t="e">
        <f t="shared" si="255"/>
        <v>#NUM!</v>
      </c>
      <c r="BG5398" t="e">
        <f t="shared" si="256"/>
        <v>#NUM!</v>
      </c>
      <c r="BH5398" t="e">
        <f t="shared" si="257"/>
        <v>#NUM!</v>
      </c>
      <c r="BI5398" t="e">
        <f>VLOOKUP(H5398,Sheet2!$A$1:$B$270,2,FALSE)</f>
        <v>#N/A</v>
      </c>
    </row>
    <row r="5399" spans="15:61">
      <c r="O5399" s="57"/>
      <c r="P5399" s="57"/>
      <c r="AO5399" s="57"/>
      <c r="BF5399" s="6" t="e">
        <f t="shared" si="255"/>
        <v>#NUM!</v>
      </c>
      <c r="BG5399" t="e">
        <f t="shared" si="256"/>
        <v>#NUM!</v>
      </c>
      <c r="BH5399" t="e">
        <f t="shared" si="257"/>
        <v>#NUM!</v>
      </c>
      <c r="BI5399" t="e">
        <f>VLOOKUP(H5399,Sheet2!$A$1:$B$270,2,FALSE)</f>
        <v>#N/A</v>
      </c>
    </row>
    <row r="5400" spans="15:61">
      <c r="O5400" s="57"/>
      <c r="P5400" s="57"/>
      <c r="AO5400" s="57"/>
      <c r="AP5400" s="57"/>
      <c r="BA5400" s="57"/>
      <c r="BF5400" s="6" t="e">
        <f t="shared" si="255"/>
        <v>#NUM!</v>
      </c>
      <c r="BG5400" t="e">
        <f t="shared" si="256"/>
        <v>#NUM!</v>
      </c>
      <c r="BH5400" t="e">
        <f t="shared" si="257"/>
        <v>#NUM!</v>
      </c>
      <c r="BI5400" t="e">
        <f>VLOOKUP(H5400,Sheet2!$A$1:$B$270,2,FALSE)</f>
        <v>#N/A</v>
      </c>
    </row>
    <row r="5401" spans="15:61">
      <c r="O5401" s="57"/>
      <c r="P5401" s="57"/>
      <c r="AP5401" s="57"/>
      <c r="BA5401" s="57"/>
      <c r="BF5401" s="6" t="e">
        <f t="shared" si="255"/>
        <v>#NUM!</v>
      </c>
      <c r="BG5401" t="e">
        <f t="shared" si="256"/>
        <v>#NUM!</v>
      </c>
      <c r="BH5401" t="e">
        <f t="shared" si="257"/>
        <v>#NUM!</v>
      </c>
      <c r="BI5401" t="e">
        <f>VLOOKUP(H5401,Sheet2!$A$1:$B$270,2,FALSE)</f>
        <v>#N/A</v>
      </c>
    </row>
    <row r="5402" spans="15:61">
      <c r="O5402" s="57"/>
      <c r="P5402" s="57"/>
      <c r="BA5402" s="57"/>
      <c r="BF5402" s="6" t="e">
        <f t="shared" si="255"/>
        <v>#NUM!</v>
      </c>
      <c r="BG5402" t="e">
        <f t="shared" si="256"/>
        <v>#NUM!</v>
      </c>
      <c r="BH5402" t="e">
        <f t="shared" si="257"/>
        <v>#NUM!</v>
      </c>
      <c r="BI5402" t="e">
        <f>VLOOKUP(H5402,Sheet2!$A$1:$B$270,2,FALSE)</f>
        <v>#N/A</v>
      </c>
    </row>
    <row r="5403" spans="15:61">
      <c r="O5403" s="57"/>
      <c r="P5403" s="57"/>
      <c r="AP5403" s="57"/>
      <c r="BA5403" s="57"/>
      <c r="BF5403" s="6" t="e">
        <f t="shared" si="255"/>
        <v>#NUM!</v>
      </c>
      <c r="BG5403" t="e">
        <f t="shared" si="256"/>
        <v>#NUM!</v>
      </c>
      <c r="BH5403" t="e">
        <f t="shared" si="257"/>
        <v>#NUM!</v>
      </c>
      <c r="BI5403" t="e">
        <f>VLOOKUP(H5403,Sheet2!$A$1:$B$270,2,FALSE)</f>
        <v>#N/A</v>
      </c>
    </row>
    <row r="5404" spans="15:61">
      <c r="O5404" s="57"/>
      <c r="P5404" s="57"/>
      <c r="AO5404" s="57"/>
      <c r="BF5404" s="6" t="e">
        <f t="shared" si="255"/>
        <v>#NUM!</v>
      </c>
      <c r="BG5404" t="e">
        <f t="shared" si="256"/>
        <v>#NUM!</v>
      </c>
      <c r="BH5404" t="e">
        <f t="shared" si="257"/>
        <v>#NUM!</v>
      </c>
      <c r="BI5404" t="e">
        <f>VLOOKUP(H5404,Sheet2!$A$1:$B$270,2,FALSE)</f>
        <v>#N/A</v>
      </c>
    </row>
    <row r="5405" spans="15:61">
      <c r="O5405" s="57"/>
      <c r="P5405" s="57"/>
      <c r="AP5405" s="57"/>
      <c r="BA5405" s="57"/>
      <c r="BF5405" s="6" t="e">
        <f t="shared" si="255"/>
        <v>#NUM!</v>
      </c>
      <c r="BG5405" t="e">
        <f t="shared" si="256"/>
        <v>#NUM!</v>
      </c>
      <c r="BH5405" t="e">
        <f t="shared" si="257"/>
        <v>#NUM!</v>
      </c>
      <c r="BI5405" t="e">
        <f>VLOOKUP(H5405,Sheet2!$A$1:$B$270,2,FALSE)</f>
        <v>#N/A</v>
      </c>
    </row>
    <row r="5406" spans="15:61">
      <c r="O5406" s="57"/>
      <c r="P5406" s="57"/>
      <c r="AO5406" s="57"/>
      <c r="AP5406" s="57"/>
      <c r="BA5406" s="57"/>
      <c r="BF5406" s="6" t="e">
        <f t="shared" si="255"/>
        <v>#NUM!</v>
      </c>
      <c r="BG5406" t="e">
        <f t="shared" si="256"/>
        <v>#NUM!</v>
      </c>
      <c r="BH5406" t="e">
        <f t="shared" si="257"/>
        <v>#NUM!</v>
      </c>
      <c r="BI5406" t="e">
        <f>VLOOKUP(H5406,Sheet2!$A$1:$B$270,2,FALSE)</f>
        <v>#N/A</v>
      </c>
    </row>
    <row r="5407" spans="15:61">
      <c r="O5407" s="57"/>
      <c r="P5407" s="57"/>
      <c r="AP5407" s="57"/>
      <c r="BA5407" s="57"/>
      <c r="BF5407" s="6" t="e">
        <f t="shared" si="255"/>
        <v>#NUM!</v>
      </c>
      <c r="BG5407" t="e">
        <f t="shared" si="256"/>
        <v>#NUM!</v>
      </c>
      <c r="BH5407" t="e">
        <f t="shared" si="257"/>
        <v>#NUM!</v>
      </c>
      <c r="BI5407" t="e">
        <f>VLOOKUP(H5407,Sheet2!$A$1:$B$270,2,FALSE)</f>
        <v>#N/A</v>
      </c>
    </row>
    <row r="5408" spans="15:61">
      <c r="O5408" s="57"/>
      <c r="P5408" s="57"/>
      <c r="AM5408" s="58"/>
      <c r="AO5408" s="57"/>
      <c r="BA5408" s="57"/>
      <c r="BB5408" s="58"/>
      <c r="BF5408" s="6" t="e">
        <f t="shared" si="255"/>
        <v>#NUM!</v>
      </c>
      <c r="BG5408" t="e">
        <f t="shared" si="256"/>
        <v>#NUM!</v>
      </c>
      <c r="BH5408" t="e">
        <f t="shared" si="257"/>
        <v>#NUM!</v>
      </c>
      <c r="BI5408" t="e">
        <f>VLOOKUP(H5408,Sheet2!$A$1:$B$270,2,FALSE)</f>
        <v>#N/A</v>
      </c>
    </row>
    <row r="5409" spans="15:61">
      <c r="O5409" s="57"/>
      <c r="P5409" s="57"/>
      <c r="AP5409" s="57"/>
      <c r="BA5409" s="57"/>
      <c r="BF5409" s="6" t="e">
        <f t="shared" si="255"/>
        <v>#NUM!</v>
      </c>
      <c r="BG5409" t="e">
        <f t="shared" si="256"/>
        <v>#NUM!</v>
      </c>
      <c r="BH5409" t="e">
        <f t="shared" si="257"/>
        <v>#NUM!</v>
      </c>
      <c r="BI5409" t="e">
        <f>VLOOKUP(H5409,Sheet2!$A$1:$B$270,2,FALSE)</f>
        <v>#N/A</v>
      </c>
    </row>
    <row r="5410" spans="15:61">
      <c r="O5410" s="57"/>
      <c r="P5410" s="57"/>
      <c r="AP5410" s="57"/>
      <c r="BA5410" s="57"/>
      <c r="BF5410" s="6" t="e">
        <f t="shared" si="255"/>
        <v>#NUM!</v>
      </c>
      <c r="BG5410" t="e">
        <f t="shared" si="256"/>
        <v>#NUM!</v>
      </c>
      <c r="BH5410" t="e">
        <f t="shared" si="257"/>
        <v>#NUM!</v>
      </c>
      <c r="BI5410" t="e">
        <f>VLOOKUP(H5410,Sheet2!$A$1:$B$270,2,FALSE)</f>
        <v>#N/A</v>
      </c>
    </row>
    <row r="5411" spans="15:61">
      <c r="O5411" s="57"/>
      <c r="P5411" s="57"/>
      <c r="AP5411" s="57"/>
      <c r="BA5411" s="57"/>
      <c r="BF5411" s="6" t="e">
        <f t="shared" si="255"/>
        <v>#NUM!</v>
      </c>
      <c r="BG5411" t="e">
        <f t="shared" si="256"/>
        <v>#NUM!</v>
      </c>
      <c r="BH5411" t="e">
        <f t="shared" si="257"/>
        <v>#NUM!</v>
      </c>
      <c r="BI5411" t="e">
        <f>VLOOKUP(H5411,Sheet2!$A$1:$B$270,2,FALSE)</f>
        <v>#N/A</v>
      </c>
    </row>
    <row r="5412" spans="15:61">
      <c r="O5412" s="57"/>
      <c r="P5412" s="57"/>
      <c r="BF5412" s="6" t="e">
        <f t="shared" si="255"/>
        <v>#NUM!</v>
      </c>
      <c r="BG5412" t="e">
        <f t="shared" si="256"/>
        <v>#NUM!</v>
      </c>
      <c r="BH5412" t="e">
        <f t="shared" si="257"/>
        <v>#NUM!</v>
      </c>
      <c r="BI5412" t="e">
        <f>VLOOKUP(H5412,Sheet2!$A$1:$B$270,2,FALSE)</f>
        <v>#N/A</v>
      </c>
    </row>
    <row r="5413" spans="15:61">
      <c r="O5413" s="57"/>
      <c r="P5413" s="57"/>
      <c r="AP5413" s="57"/>
      <c r="BA5413" s="57"/>
      <c r="BF5413" s="6" t="e">
        <f t="shared" si="255"/>
        <v>#NUM!</v>
      </c>
      <c r="BG5413" t="e">
        <f t="shared" si="256"/>
        <v>#NUM!</v>
      </c>
      <c r="BH5413" t="e">
        <f t="shared" si="257"/>
        <v>#NUM!</v>
      </c>
      <c r="BI5413" t="e">
        <f>VLOOKUP(H5413,Sheet2!$A$1:$B$270,2,FALSE)</f>
        <v>#N/A</v>
      </c>
    </row>
    <row r="5414" spans="15:61">
      <c r="O5414" s="57"/>
      <c r="P5414" s="57"/>
      <c r="AO5414" s="57"/>
      <c r="AP5414" s="57"/>
      <c r="BA5414" s="57"/>
      <c r="BF5414" s="6" t="e">
        <f t="shared" si="255"/>
        <v>#NUM!</v>
      </c>
      <c r="BG5414" t="e">
        <f t="shared" si="256"/>
        <v>#NUM!</v>
      </c>
      <c r="BH5414" t="e">
        <f t="shared" si="257"/>
        <v>#NUM!</v>
      </c>
      <c r="BI5414" t="e">
        <f>VLOOKUP(H5414,Sheet2!$A$1:$B$270,2,FALSE)</f>
        <v>#N/A</v>
      </c>
    </row>
    <row r="5415" spans="15:61">
      <c r="O5415" s="57"/>
      <c r="P5415" s="57"/>
      <c r="AP5415" s="57"/>
      <c r="BA5415" s="57"/>
      <c r="BF5415" s="6" t="e">
        <f t="shared" si="255"/>
        <v>#NUM!</v>
      </c>
      <c r="BG5415" t="e">
        <f t="shared" si="256"/>
        <v>#NUM!</v>
      </c>
      <c r="BH5415" t="e">
        <f t="shared" si="257"/>
        <v>#NUM!</v>
      </c>
      <c r="BI5415" t="e">
        <f>VLOOKUP(H5415,Sheet2!$A$1:$B$270,2,FALSE)</f>
        <v>#N/A</v>
      </c>
    </row>
    <row r="5416" spans="15:61">
      <c r="O5416" s="57"/>
      <c r="P5416" s="57"/>
      <c r="AO5416" s="57"/>
      <c r="AP5416" s="57"/>
      <c r="BA5416" s="57"/>
      <c r="BF5416" s="6" t="e">
        <f t="shared" si="255"/>
        <v>#NUM!</v>
      </c>
      <c r="BG5416" t="e">
        <f t="shared" si="256"/>
        <v>#NUM!</v>
      </c>
      <c r="BH5416" t="e">
        <f t="shared" si="257"/>
        <v>#NUM!</v>
      </c>
      <c r="BI5416" t="e">
        <f>VLOOKUP(H5416,Sheet2!$A$1:$B$270,2,FALSE)</f>
        <v>#N/A</v>
      </c>
    </row>
    <row r="5417" spans="15:61">
      <c r="O5417" s="57"/>
      <c r="P5417" s="57"/>
      <c r="AO5417" s="57"/>
      <c r="AP5417" s="57"/>
      <c r="BA5417" s="57"/>
      <c r="BF5417" s="6" t="e">
        <f t="shared" si="255"/>
        <v>#NUM!</v>
      </c>
      <c r="BG5417" t="e">
        <f t="shared" si="256"/>
        <v>#NUM!</v>
      </c>
      <c r="BH5417" t="e">
        <f t="shared" si="257"/>
        <v>#NUM!</v>
      </c>
      <c r="BI5417" t="e">
        <f>VLOOKUP(H5417,Sheet2!$A$1:$B$270,2,FALSE)</f>
        <v>#N/A</v>
      </c>
    </row>
    <row r="5418" spans="15:61">
      <c r="O5418" s="57"/>
      <c r="P5418" s="57"/>
      <c r="AP5418" s="57"/>
      <c r="BA5418" s="57"/>
      <c r="BF5418" s="6" t="e">
        <f t="shared" si="255"/>
        <v>#NUM!</v>
      </c>
      <c r="BG5418" t="e">
        <f t="shared" si="256"/>
        <v>#NUM!</v>
      </c>
      <c r="BH5418" t="e">
        <f t="shared" si="257"/>
        <v>#NUM!</v>
      </c>
      <c r="BI5418" t="e">
        <f>VLOOKUP(H5418,Sheet2!$A$1:$B$270,2,FALSE)</f>
        <v>#N/A</v>
      </c>
    </row>
    <row r="5419" spans="15:61">
      <c r="O5419" s="57"/>
      <c r="P5419" s="57"/>
      <c r="AP5419" s="57"/>
      <c r="BA5419" s="57"/>
      <c r="BF5419" s="6" t="e">
        <f t="shared" si="255"/>
        <v>#NUM!</v>
      </c>
      <c r="BG5419" t="e">
        <f t="shared" si="256"/>
        <v>#NUM!</v>
      </c>
      <c r="BH5419" t="e">
        <f t="shared" si="257"/>
        <v>#NUM!</v>
      </c>
      <c r="BI5419" t="e">
        <f>VLOOKUP(H5419,Sheet2!$A$1:$B$270,2,FALSE)</f>
        <v>#N/A</v>
      </c>
    </row>
    <row r="5420" spans="15:61">
      <c r="O5420" s="57"/>
      <c r="P5420" s="57"/>
      <c r="AO5420" s="57"/>
      <c r="AP5420" s="57"/>
      <c r="BA5420" s="57"/>
      <c r="BF5420" s="6" t="e">
        <f t="shared" si="255"/>
        <v>#NUM!</v>
      </c>
      <c r="BG5420" t="e">
        <f t="shared" si="256"/>
        <v>#NUM!</v>
      </c>
      <c r="BH5420" t="e">
        <f t="shared" si="257"/>
        <v>#NUM!</v>
      </c>
      <c r="BI5420" t="e">
        <f>VLOOKUP(H5420,Sheet2!$A$1:$B$270,2,FALSE)</f>
        <v>#N/A</v>
      </c>
    </row>
    <row r="5421" spans="15:61">
      <c r="O5421" s="57"/>
      <c r="P5421" s="57"/>
      <c r="AP5421" s="57"/>
      <c r="BA5421" s="57"/>
      <c r="BF5421" s="6" t="e">
        <f t="shared" si="255"/>
        <v>#NUM!</v>
      </c>
      <c r="BG5421" t="e">
        <f t="shared" si="256"/>
        <v>#NUM!</v>
      </c>
      <c r="BH5421" t="e">
        <f t="shared" si="257"/>
        <v>#NUM!</v>
      </c>
      <c r="BI5421" t="e">
        <f>VLOOKUP(H5421,Sheet2!$A$1:$B$270,2,FALSE)</f>
        <v>#N/A</v>
      </c>
    </row>
    <row r="5422" spans="15:61">
      <c r="O5422" s="57"/>
      <c r="P5422" s="57"/>
      <c r="AO5422" s="57"/>
      <c r="AP5422" s="57"/>
      <c r="BA5422" s="57"/>
      <c r="BF5422" s="6" t="e">
        <f t="shared" si="255"/>
        <v>#NUM!</v>
      </c>
      <c r="BG5422" t="e">
        <f t="shared" si="256"/>
        <v>#NUM!</v>
      </c>
      <c r="BH5422" t="e">
        <f t="shared" si="257"/>
        <v>#NUM!</v>
      </c>
      <c r="BI5422" t="e">
        <f>VLOOKUP(H5422,Sheet2!$A$1:$B$270,2,FALSE)</f>
        <v>#N/A</v>
      </c>
    </row>
    <row r="5423" spans="15:61">
      <c r="O5423" s="57"/>
      <c r="P5423" s="57"/>
      <c r="AO5423" s="57"/>
      <c r="AP5423" s="57"/>
      <c r="BA5423" s="57"/>
      <c r="BF5423" s="6" t="e">
        <f t="shared" si="255"/>
        <v>#NUM!</v>
      </c>
      <c r="BG5423" t="e">
        <f t="shared" si="256"/>
        <v>#NUM!</v>
      </c>
      <c r="BH5423" t="e">
        <f t="shared" si="257"/>
        <v>#NUM!</v>
      </c>
      <c r="BI5423" t="e">
        <f>VLOOKUP(H5423,Sheet2!$A$1:$B$270,2,FALSE)</f>
        <v>#N/A</v>
      </c>
    </row>
    <row r="5424" spans="15:61">
      <c r="O5424" s="57"/>
      <c r="P5424" s="57"/>
      <c r="AO5424" s="57"/>
      <c r="AP5424" s="57"/>
      <c r="BA5424" s="57"/>
      <c r="BF5424" s="6" t="e">
        <f t="shared" si="255"/>
        <v>#NUM!</v>
      </c>
      <c r="BG5424" t="e">
        <f t="shared" si="256"/>
        <v>#NUM!</v>
      </c>
      <c r="BH5424" t="e">
        <f t="shared" si="257"/>
        <v>#NUM!</v>
      </c>
      <c r="BI5424" t="e">
        <f>VLOOKUP(H5424,Sheet2!$A$1:$B$270,2,FALSE)</f>
        <v>#N/A</v>
      </c>
    </row>
    <row r="5425" spans="15:61">
      <c r="O5425" s="57"/>
      <c r="P5425" s="57"/>
      <c r="BA5425" s="57"/>
      <c r="BF5425" s="6" t="e">
        <f t="shared" si="255"/>
        <v>#NUM!</v>
      </c>
      <c r="BG5425" t="e">
        <f t="shared" si="256"/>
        <v>#NUM!</v>
      </c>
      <c r="BH5425" t="e">
        <f t="shared" si="257"/>
        <v>#NUM!</v>
      </c>
      <c r="BI5425" t="e">
        <f>VLOOKUP(H5425,Sheet2!$A$1:$B$270,2,FALSE)</f>
        <v>#N/A</v>
      </c>
    </row>
    <row r="5426" spans="15:61">
      <c r="O5426" s="57"/>
      <c r="P5426" s="57"/>
      <c r="AP5426" s="57"/>
      <c r="BA5426" s="57"/>
      <c r="BF5426" s="6" t="e">
        <f t="shared" si="255"/>
        <v>#NUM!</v>
      </c>
      <c r="BG5426" t="e">
        <f t="shared" si="256"/>
        <v>#NUM!</v>
      </c>
      <c r="BH5426" t="e">
        <f t="shared" si="257"/>
        <v>#NUM!</v>
      </c>
      <c r="BI5426" t="e">
        <f>VLOOKUP(H5426,Sheet2!$A$1:$B$270,2,FALSE)</f>
        <v>#N/A</v>
      </c>
    </row>
    <row r="5427" spans="15:61">
      <c r="O5427" s="57"/>
      <c r="P5427" s="57"/>
      <c r="AO5427" s="57"/>
      <c r="AP5427" s="57"/>
      <c r="BA5427" s="57"/>
      <c r="BF5427" s="6" t="e">
        <f t="shared" si="255"/>
        <v>#NUM!</v>
      </c>
      <c r="BG5427" t="e">
        <f t="shared" si="256"/>
        <v>#NUM!</v>
      </c>
      <c r="BH5427" t="e">
        <f t="shared" si="257"/>
        <v>#NUM!</v>
      </c>
      <c r="BI5427" t="e">
        <f>VLOOKUP(H5427,Sheet2!$A$1:$B$270,2,FALSE)</f>
        <v>#N/A</v>
      </c>
    </row>
    <row r="5428" spans="15:61">
      <c r="O5428" s="57"/>
      <c r="P5428" s="57"/>
      <c r="AP5428" s="57"/>
      <c r="BA5428" s="57"/>
      <c r="BF5428" s="6" t="e">
        <f t="shared" si="255"/>
        <v>#NUM!</v>
      </c>
      <c r="BG5428" t="e">
        <f t="shared" si="256"/>
        <v>#NUM!</v>
      </c>
      <c r="BH5428" t="e">
        <f t="shared" si="257"/>
        <v>#NUM!</v>
      </c>
      <c r="BI5428" t="e">
        <f>VLOOKUP(H5428,Sheet2!$A$1:$B$270,2,FALSE)</f>
        <v>#N/A</v>
      </c>
    </row>
    <row r="5429" spans="15:61">
      <c r="O5429" s="57"/>
      <c r="P5429" s="57"/>
      <c r="AO5429" s="57"/>
      <c r="BF5429" s="6" t="e">
        <f t="shared" si="255"/>
        <v>#NUM!</v>
      </c>
      <c r="BG5429" t="e">
        <f t="shared" si="256"/>
        <v>#NUM!</v>
      </c>
      <c r="BH5429" t="e">
        <f t="shared" si="257"/>
        <v>#NUM!</v>
      </c>
      <c r="BI5429" t="e">
        <f>VLOOKUP(H5429,Sheet2!$A$1:$B$270,2,FALSE)</f>
        <v>#N/A</v>
      </c>
    </row>
    <row r="5430" spans="15:61">
      <c r="O5430" s="57"/>
      <c r="P5430" s="57"/>
      <c r="AP5430" s="57"/>
      <c r="BA5430" s="57"/>
      <c r="BF5430" s="6" t="e">
        <f t="shared" si="255"/>
        <v>#NUM!</v>
      </c>
      <c r="BG5430" t="e">
        <f t="shared" si="256"/>
        <v>#NUM!</v>
      </c>
      <c r="BH5430" t="e">
        <f t="shared" si="257"/>
        <v>#NUM!</v>
      </c>
      <c r="BI5430" t="e">
        <f>VLOOKUP(H5430,Sheet2!$A$1:$B$270,2,FALSE)</f>
        <v>#N/A</v>
      </c>
    </row>
    <row r="5431" spans="15:61">
      <c r="O5431" s="57"/>
      <c r="P5431" s="57"/>
      <c r="AO5431" s="57"/>
      <c r="AP5431" s="57"/>
      <c r="BA5431" s="57"/>
      <c r="BF5431" s="6" t="e">
        <f t="shared" si="255"/>
        <v>#NUM!</v>
      </c>
      <c r="BG5431" t="e">
        <f t="shared" si="256"/>
        <v>#NUM!</v>
      </c>
      <c r="BH5431" t="e">
        <f t="shared" si="257"/>
        <v>#NUM!</v>
      </c>
      <c r="BI5431" t="e">
        <f>VLOOKUP(H5431,Sheet2!$A$1:$B$270,2,FALSE)</f>
        <v>#N/A</v>
      </c>
    </row>
    <row r="5432" spans="15:61">
      <c r="O5432" s="57"/>
      <c r="P5432" s="57"/>
      <c r="AP5432" s="57"/>
      <c r="BA5432" s="57"/>
      <c r="BF5432" s="6" t="e">
        <f t="shared" si="255"/>
        <v>#NUM!</v>
      </c>
      <c r="BG5432" t="e">
        <f t="shared" si="256"/>
        <v>#NUM!</v>
      </c>
      <c r="BH5432" t="e">
        <f t="shared" si="257"/>
        <v>#NUM!</v>
      </c>
      <c r="BI5432" t="e">
        <f>VLOOKUP(H5432,Sheet2!$A$1:$B$270,2,FALSE)</f>
        <v>#N/A</v>
      </c>
    </row>
    <row r="5433" spans="15:61">
      <c r="O5433" s="57"/>
      <c r="P5433" s="57"/>
      <c r="AP5433" s="57"/>
      <c r="BA5433" s="57"/>
      <c r="BF5433" s="6" t="e">
        <f t="shared" si="255"/>
        <v>#NUM!</v>
      </c>
      <c r="BG5433" t="e">
        <f t="shared" si="256"/>
        <v>#NUM!</v>
      </c>
      <c r="BH5433" t="e">
        <f t="shared" si="257"/>
        <v>#NUM!</v>
      </c>
      <c r="BI5433" t="e">
        <f>VLOOKUP(H5433,Sheet2!$A$1:$B$270,2,FALSE)</f>
        <v>#N/A</v>
      </c>
    </row>
    <row r="5434" spans="15:61">
      <c r="O5434" s="57"/>
      <c r="P5434" s="57"/>
      <c r="AP5434" s="57"/>
      <c r="BA5434" s="57"/>
      <c r="BF5434" s="6" t="e">
        <f t="shared" si="255"/>
        <v>#NUM!</v>
      </c>
      <c r="BG5434" t="e">
        <f t="shared" si="256"/>
        <v>#NUM!</v>
      </c>
      <c r="BH5434" t="e">
        <f t="shared" si="257"/>
        <v>#NUM!</v>
      </c>
      <c r="BI5434" t="e">
        <f>VLOOKUP(H5434,Sheet2!$A$1:$B$270,2,FALSE)</f>
        <v>#N/A</v>
      </c>
    </row>
    <row r="5435" spans="15:61">
      <c r="O5435" s="57"/>
      <c r="P5435" s="57"/>
      <c r="AP5435" s="57"/>
      <c r="BA5435" s="57"/>
      <c r="BF5435" s="6" t="e">
        <f t="shared" si="255"/>
        <v>#NUM!</v>
      </c>
      <c r="BG5435" t="e">
        <f t="shared" si="256"/>
        <v>#NUM!</v>
      </c>
      <c r="BH5435" t="e">
        <f t="shared" si="257"/>
        <v>#NUM!</v>
      </c>
      <c r="BI5435" t="e">
        <f>VLOOKUP(H5435,Sheet2!$A$1:$B$270,2,FALSE)</f>
        <v>#N/A</v>
      </c>
    </row>
    <row r="5436" spans="15:61">
      <c r="O5436" s="57"/>
      <c r="P5436" s="57"/>
      <c r="BF5436" s="6" t="e">
        <f t="shared" si="255"/>
        <v>#NUM!</v>
      </c>
      <c r="BG5436" t="e">
        <f t="shared" si="256"/>
        <v>#NUM!</v>
      </c>
      <c r="BH5436" t="e">
        <f t="shared" si="257"/>
        <v>#NUM!</v>
      </c>
      <c r="BI5436" t="e">
        <f>VLOOKUP(H5436,Sheet2!$A$1:$B$270,2,FALSE)</f>
        <v>#N/A</v>
      </c>
    </row>
    <row r="5437" spans="15:61">
      <c r="O5437" s="57"/>
      <c r="P5437" s="57"/>
      <c r="AO5437" s="57"/>
      <c r="AP5437" s="57"/>
      <c r="BA5437" s="57"/>
      <c r="BF5437" s="6" t="e">
        <f t="shared" si="255"/>
        <v>#NUM!</v>
      </c>
      <c r="BG5437" t="e">
        <f t="shared" si="256"/>
        <v>#NUM!</v>
      </c>
      <c r="BH5437" t="e">
        <f t="shared" si="257"/>
        <v>#NUM!</v>
      </c>
      <c r="BI5437" t="e">
        <f>VLOOKUP(H5437,Sheet2!$A$1:$B$270,2,FALSE)</f>
        <v>#N/A</v>
      </c>
    </row>
    <row r="5438" spans="15:61">
      <c r="O5438" s="57"/>
      <c r="P5438" s="57"/>
      <c r="AP5438" s="57"/>
      <c r="BA5438" s="57"/>
      <c r="BF5438" s="6" t="e">
        <f t="shared" si="255"/>
        <v>#NUM!</v>
      </c>
      <c r="BG5438" t="e">
        <f t="shared" si="256"/>
        <v>#NUM!</v>
      </c>
      <c r="BH5438" t="e">
        <f t="shared" si="257"/>
        <v>#NUM!</v>
      </c>
      <c r="BI5438" t="e">
        <f>VLOOKUP(H5438,Sheet2!$A$1:$B$270,2,FALSE)</f>
        <v>#N/A</v>
      </c>
    </row>
    <row r="5439" spans="15:61">
      <c r="O5439" s="57"/>
      <c r="P5439" s="57"/>
      <c r="AP5439" s="57"/>
      <c r="BA5439" s="57"/>
      <c r="BF5439" s="6" t="e">
        <f t="shared" si="255"/>
        <v>#NUM!</v>
      </c>
      <c r="BG5439" t="e">
        <f t="shared" si="256"/>
        <v>#NUM!</v>
      </c>
      <c r="BH5439" t="e">
        <f t="shared" si="257"/>
        <v>#NUM!</v>
      </c>
      <c r="BI5439" t="e">
        <f>VLOOKUP(H5439,Sheet2!$A$1:$B$270,2,FALSE)</f>
        <v>#N/A</v>
      </c>
    </row>
    <row r="5440" spans="15:61">
      <c r="O5440" s="57"/>
      <c r="P5440" s="57"/>
      <c r="AP5440" s="57"/>
      <c r="BA5440" s="57"/>
      <c r="BF5440" s="6" t="e">
        <f t="shared" si="255"/>
        <v>#NUM!</v>
      </c>
      <c r="BG5440" t="e">
        <f t="shared" si="256"/>
        <v>#NUM!</v>
      </c>
      <c r="BH5440" t="e">
        <f t="shared" si="257"/>
        <v>#NUM!</v>
      </c>
      <c r="BI5440" t="e">
        <f>VLOOKUP(H5440,Sheet2!$A$1:$B$270,2,FALSE)</f>
        <v>#N/A</v>
      </c>
    </row>
    <row r="5441" spans="15:61">
      <c r="O5441" s="57"/>
      <c r="P5441" s="57"/>
      <c r="BF5441" s="6" t="e">
        <f t="shared" ref="BF5441:BF5504" si="258">DATE(BC5441,BD5441,BE5441)</f>
        <v>#NUM!</v>
      </c>
      <c r="BG5441" t="e">
        <f t="shared" ref="BG5441:BG5504" si="259">BF5441-BA5441</f>
        <v>#NUM!</v>
      </c>
      <c r="BH5441" t="e">
        <f t="shared" ref="BH5441:BH5504" si="260">IF(BG5441=1,"COMPLY",IF(BG5441&lt;1,"COMPLY","NOT COMPLY"))</f>
        <v>#NUM!</v>
      </c>
      <c r="BI5441" t="e">
        <f>VLOOKUP(H5441,Sheet2!$A$1:$B$270,2,FALSE)</f>
        <v>#N/A</v>
      </c>
    </row>
    <row r="5442" spans="15:61">
      <c r="O5442" s="57"/>
      <c r="P5442" s="57"/>
      <c r="AP5442" s="57"/>
      <c r="BA5442" s="57"/>
      <c r="BF5442" s="6" t="e">
        <f t="shared" si="258"/>
        <v>#NUM!</v>
      </c>
      <c r="BG5442" t="e">
        <f t="shared" si="259"/>
        <v>#NUM!</v>
      </c>
      <c r="BH5442" t="e">
        <f t="shared" si="260"/>
        <v>#NUM!</v>
      </c>
      <c r="BI5442" t="e">
        <f>VLOOKUP(H5442,Sheet2!$A$1:$B$270,2,FALSE)</f>
        <v>#N/A</v>
      </c>
    </row>
    <row r="5443" spans="15:61">
      <c r="O5443" s="57"/>
      <c r="P5443" s="57"/>
      <c r="AM5443" s="58"/>
      <c r="BA5443" s="57"/>
      <c r="BB5443" s="58"/>
      <c r="BF5443" s="6" t="e">
        <f t="shared" si="258"/>
        <v>#NUM!</v>
      </c>
      <c r="BG5443" t="e">
        <f t="shared" si="259"/>
        <v>#NUM!</v>
      </c>
      <c r="BH5443" t="e">
        <f t="shared" si="260"/>
        <v>#NUM!</v>
      </c>
      <c r="BI5443" t="e">
        <f>VLOOKUP(H5443,Sheet2!$A$1:$B$270,2,FALSE)</f>
        <v>#N/A</v>
      </c>
    </row>
    <row r="5444" spans="15:61">
      <c r="O5444" s="57"/>
      <c r="P5444" s="57"/>
      <c r="AO5444" s="57"/>
      <c r="AP5444" s="57"/>
      <c r="BA5444" s="57"/>
      <c r="BF5444" s="6" t="e">
        <f t="shared" si="258"/>
        <v>#NUM!</v>
      </c>
      <c r="BG5444" t="e">
        <f t="shared" si="259"/>
        <v>#NUM!</v>
      </c>
      <c r="BH5444" t="e">
        <f t="shared" si="260"/>
        <v>#NUM!</v>
      </c>
      <c r="BI5444" t="e">
        <f>VLOOKUP(H5444,Sheet2!$A$1:$B$270,2,FALSE)</f>
        <v>#N/A</v>
      </c>
    </row>
    <row r="5445" spans="15:61">
      <c r="O5445" s="57"/>
      <c r="P5445" s="57"/>
      <c r="AO5445" s="57"/>
      <c r="BF5445" s="6" t="e">
        <f t="shared" si="258"/>
        <v>#NUM!</v>
      </c>
      <c r="BG5445" t="e">
        <f t="shared" si="259"/>
        <v>#NUM!</v>
      </c>
      <c r="BH5445" t="e">
        <f t="shared" si="260"/>
        <v>#NUM!</v>
      </c>
      <c r="BI5445" t="e">
        <f>VLOOKUP(H5445,Sheet2!$A$1:$B$270,2,FALSE)</f>
        <v>#N/A</v>
      </c>
    </row>
    <row r="5446" spans="15:61">
      <c r="O5446" s="57"/>
      <c r="P5446" s="57"/>
      <c r="AO5446" s="57"/>
      <c r="AP5446" s="57"/>
      <c r="BA5446" s="57"/>
      <c r="BF5446" s="6" t="e">
        <f t="shared" si="258"/>
        <v>#NUM!</v>
      </c>
      <c r="BG5446" t="e">
        <f t="shared" si="259"/>
        <v>#NUM!</v>
      </c>
      <c r="BH5446" t="e">
        <f t="shared" si="260"/>
        <v>#NUM!</v>
      </c>
      <c r="BI5446" t="e">
        <f>VLOOKUP(H5446,Sheet2!$A$1:$B$270,2,FALSE)</f>
        <v>#N/A</v>
      </c>
    </row>
    <row r="5447" spans="15:61">
      <c r="O5447" s="57"/>
      <c r="P5447" s="57"/>
      <c r="AP5447" s="57"/>
      <c r="BA5447" s="57"/>
      <c r="BF5447" s="6" t="e">
        <f t="shared" si="258"/>
        <v>#NUM!</v>
      </c>
      <c r="BG5447" t="e">
        <f t="shared" si="259"/>
        <v>#NUM!</v>
      </c>
      <c r="BH5447" t="e">
        <f t="shared" si="260"/>
        <v>#NUM!</v>
      </c>
      <c r="BI5447" t="e">
        <f>VLOOKUP(H5447,Sheet2!$A$1:$B$270,2,FALSE)</f>
        <v>#N/A</v>
      </c>
    </row>
    <row r="5448" spans="15:61">
      <c r="O5448" s="57"/>
      <c r="P5448" s="57"/>
      <c r="AP5448" s="57"/>
      <c r="BA5448" s="57"/>
      <c r="BF5448" s="6" t="e">
        <f t="shared" si="258"/>
        <v>#NUM!</v>
      </c>
      <c r="BG5448" t="e">
        <f t="shared" si="259"/>
        <v>#NUM!</v>
      </c>
      <c r="BH5448" t="e">
        <f t="shared" si="260"/>
        <v>#NUM!</v>
      </c>
      <c r="BI5448" t="e">
        <f>VLOOKUP(H5448,Sheet2!$A$1:$B$270,2,FALSE)</f>
        <v>#N/A</v>
      </c>
    </row>
    <row r="5449" spans="15:61">
      <c r="O5449" s="57"/>
      <c r="P5449" s="57"/>
      <c r="AP5449" s="57"/>
      <c r="BA5449" s="57"/>
      <c r="BF5449" s="6" t="e">
        <f t="shared" si="258"/>
        <v>#NUM!</v>
      </c>
      <c r="BG5449" t="e">
        <f t="shared" si="259"/>
        <v>#NUM!</v>
      </c>
      <c r="BH5449" t="e">
        <f t="shared" si="260"/>
        <v>#NUM!</v>
      </c>
      <c r="BI5449" t="e">
        <f>VLOOKUP(H5449,Sheet2!$A$1:$B$270,2,FALSE)</f>
        <v>#N/A</v>
      </c>
    </row>
    <row r="5450" spans="15:61">
      <c r="O5450" s="57"/>
      <c r="P5450" s="57"/>
      <c r="BA5450" s="57"/>
      <c r="BF5450" s="6" t="e">
        <f t="shared" si="258"/>
        <v>#NUM!</v>
      </c>
      <c r="BG5450" t="e">
        <f t="shared" si="259"/>
        <v>#NUM!</v>
      </c>
      <c r="BH5450" t="e">
        <f t="shared" si="260"/>
        <v>#NUM!</v>
      </c>
      <c r="BI5450" t="e">
        <f>VLOOKUP(H5450,Sheet2!$A$1:$B$270,2,FALSE)</f>
        <v>#N/A</v>
      </c>
    </row>
    <row r="5451" spans="15:61">
      <c r="O5451" s="57"/>
      <c r="P5451" s="57"/>
      <c r="AO5451" s="57"/>
      <c r="AP5451" s="57"/>
      <c r="BA5451" s="57"/>
      <c r="BF5451" s="6" t="e">
        <f t="shared" si="258"/>
        <v>#NUM!</v>
      </c>
      <c r="BG5451" t="e">
        <f t="shared" si="259"/>
        <v>#NUM!</v>
      </c>
      <c r="BH5451" t="e">
        <f t="shared" si="260"/>
        <v>#NUM!</v>
      </c>
      <c r="BI5451" t="e">
        <f>VLOOKUP(H5451,Sheet2!$A$1:$B$270,2,FALSE)</f>
        <v>#N/A</v>
      </c>
    </row>
    <row r="5452" spans="15:61">
      <c r="O5452" s="57"/>
      <c r="P5452" s="57"/>
      <c r="AP5452" s="57"/>
      <c r="BA5452" s="57"/>
      <c r="BF5452" s="6" t="e">
        <f t="shared" si="258"/>
        <v>#NUM!</v>
      </c>
      <c r="BG5452" t="e">
        <f t="shared" si="259"/>
        <v>#NUM!</v>
      </c>
      <c r="BH5452" t="e">
        <f t="shared" si="260"/>
        <v>#NUM!</v>
      </c>
      <c r="BI5452" t="e">
        <f>VLOOKUP(H5452,Sheet2!$A$1:$B$270,2,FALSE)</f>
        <v>#N/A</v>
      </c>
    </row>
    <row r="5453" spans="15:61">
      <c r="O5453" s="57"/>
      <c r="P5453" s="57"/>
      <c r="AM5453" s="58"/>
      <c r="BA5453" s="57"/>
      <c r="BB5453" s="58"/>
      <c r="BF5453" s="6" t="e">
        <f t="shared" si="258"/>
        <v>#NUM!</v>
      </c>
      <c r="BG5453" t="e">
        <f t="shared" si="259"/>
        <v>#NUM!</v>
      </c>
      <c r="BH5453" t="e">
        <f t="shared" si="260"/>
        <v>#NUM!</v>
      </c>
      <c r="BI5453" t="e">
        <f>VLOOKUP(H5453,Sheet2!$A$1:$B$270,2,FALSE)</f>
        <v>#N/A</v>
      </c>
    </row>
    <row r="5454" spans="15:61">
      <c r="O5454" s="57"/>
      <c r="P5454" s="57"/>
      <c r="AO5454" s="57"/>
      <c r="BF5454" s="6" t="e">
        <f t="shared" si="258"/>
        <v>#NUM!</v>
      </c>
      <c r="BG5454" t="e">
        <f t="shared" si="259"/>
        <v>#NUM!</v>
      </c>
      <c r="BH5454" t="e">
        <f t="shared" si="260"/>
        <v>#NUM!</v>
      </c>
      <c r="BI5454" t="e">
        <f>VLOOKUP(H5454,Sheet2!$A$1:$B$270,2,FALSE)</f>
        <v>#N/A</v>
      </c>
    </row>
    <row r="5455" spans="15:61">
      <c r="O5455" s="57"/>
      <c r="P5455" s="57"/>
      <c r="AP5455" s="57"/>
      <c r="BA5455" s="57"/>
      <c r="BF5455" s="6" t="e">
        <f t="shared" si="258"/>
        <v>#NUM!</v>
      </c>
      <c r="BG5455" t="e">
        <f t="shared" si="259"/>
        <v>#NUM!</v>
      </c>
      <c r="BH5455" t="e">
        <f t="shared" si="260"/>
        <v>#NUM!</v>
      </c>
      <c r="BI5455" t="e">
        <f>VLOOKUP(H5455,Sheet2!$A$1:$B$270,2,FALSE)</f>
        <v>#N/A</v>
      </c>
    </row>
    <row r="5456" spans="15:61">
      <c r="O5456" s="57"/>
      <c r="P5456" s="57"/>
      <c r="AP5456" s="57"/>
      <c r="BA5456" s="57"/>
      <c r="BF5456" s="6" t="e">
        <f t="shared" si="258"/>
        <v>#NUM!</v>
      </c>
      <c r="BG5456" t="e">
        <f t="shared" si="259"/>
        <v>#NUM!</v>
      </c>
      <c r="BH5456" t="e">
        <f t="shared" si="260"/>
        <v>#NUM!</v>
      </c>
      <c r="BI5456" t="e">
        <f>VLOOKUP(H5456,Sheet2!$A$1:$B$270,2,FALSE)</f>
        <v>#N/A</v>
      </c>
    </row>
    <row r="5457" spans="15:61">
      <c r="O5457" s="57"/>
      <c r="P5457" s="57"/>
      <c r="BA5457" s="57"/>
      <c r="BF5457" s="6" t="e">
        <f t="shared" si="258"/>
        <v>#NUM!</v>
      </c>
      <c r="BG5457" t="e">
        <f t="shared" si="259"/>
        <v>#NUM!</v>
      </c>
      <c r="BH5457" t="e">
        <f t="shared" si="260"/>
        <v>#NUM!</v>
      </c>
      <c r="BI5457" t="e">
        <f>VLOOKUP(H5457,Sheet2!$A$1:$B$270,2,FALSE)</f>
        <v>#N/A</v>
      </c>
    </row>
    <row r="5458" spans="15:61">
      <c r="O5458" s="57"/>
      <c r="P5458" s="57"/>
      <c r="AO5458" s="57"/>
      <c r="AP5458" s="57"/>
      <c r="BA5458" s="57"/>
      <c r="BF5458" s="6" t="e">
        <f t="shared" si="258"/>
        <v>#NUM!</v>
      </c>
      <c r="BG5458" t="e">
        <f t="shared" si="259"/>
        <v>#NUM!</v>
      </c>
      <c r="BH5458" t="e">
        <f t="shared" si="260"/>
        <v>#NUM!</v>
      </c>
      <c r="BI5458" t="e">
        <f>VLOOKUP(H5458,Sheet2!$A$1:$B$270,2,FALSE)</f>
        <v>#N/A</v>
      </c>
    </row>
    <row r="5459" spans="15:61">
      <c r="O5459" s="57"/>
      <c r="P5459" s="57"/>
      <c r="AP5459" s="57"/>
      <c r="BA5459" s="57"/>
      <c r="BF5459" s="6" t="e">
        <f t="shared" si="258"/>
        <v>#NUM!</v>
      </c>
      <c r="BG5459" t="e">
        <f t="shared" si="259"/>
        <v>#NUM!</v>
      </c>
      <c r="BH5459" t="e">
        <f t="shared" si="260"/>
        <v>#NUM!</v>
      </c>
      <c r="BI5459" t="e">
        <f>VLOOKUP(H5459,Sheet2!$A$1:$B$270,2,FALSE)</f>
        <v>#N/A</v>
      </c>
    </row>
    <row r="5460" spans="15:61">
      <c r="O5460" s="57"/>
      <c r="P5460" s="57"/>
      <c r="AO5460" s="57"/>
      <c r="AP5460" s="57"/>
      <c r="BA5460" s="57"/>
      <c r="BF5460" s="6" t="e">
        <f t="shared" si="258"/>
        <v>#NUM!</v>
      </c>
      <c r="BG5460" t="e">
        <f t="shared" si="259"/>
        <v>#NUM!</v>
      </c>
      <c r="BH5460" t="e">
        <f t="shared" si="260"/>
        <v>#NUM!</v>
      </c>
      <c r="BI5460" t="e">
        <f>VLOOKUP(H5460,Sheet2!$A$1:$B$270,2,FALSE)</f>
        <v>#N/A</v>
      </c>
    </row>
    <row r="5461" spans="15:61">
      <c r="O5461" s="57"/>
      <c r="P5461" s="57"/>
      <c r="AP5461" s="57"/>
      <c r="BA5461" s="57"/>
      <c r="BF5461" s="6" t="e">
        <f t="shared" si="258"/>
        <v>#NUM!</v>
      </c>
      <c r="BG5461" t="e">
        <f t="shared" si="259"/>
        <v>#NUM!</v>
      </c>
      <c r="BH5461" t="e">
        <f t="shared" si="260"/>
        <v>#NUM!</v>
      </c>
      <c r="BI5461" t="e">
        <f>VLOOKUP(H5461,Sheet2!$A$1:$B$270,2,FALSE)</f>
        <v>#N/A</v>
      </c>
    </row>
    <row r="5462" spans="15:61">
      <c r="O5462" s="57"/>
      <c r="P5462" s="57"/>
      <c r="AP5462" s="57"/>
      <c r="BA5462" s="57"/>
      <c r="BF5462" s="6" t="e">
        <f t="shared" si="258"/>
        <v>#NUM!</v>
      </c>
      <c r="BG5462" t="e">
        <f t="shared" si="259"/>
        <v>#NUM!</v>
      </c>
      <c r="BH5462" t="e">
        <f t="shared" si="260"/>
        <v>#NUM!</v>
      </c>
      <c r="BI5462" t="e">
        <f>VLOOKUP(H5462,Sheet2!$A$1:$B$270,2,FALSE)</f>
        <v>#N/A</v>
      </c>
    </row>
    <row r="5463" spans="15:61">
      <c r="O5463" s="57"/>
      <c r="P5463" s="57"/>
      <c r="AP5463" s="57"/>
      <c r="BA5463" s="57"/>
      <c r="BF5463" s="6" t="e">
        <f t="shared" si="258"/>
        <v>#NUM!</v>
      </c>
      <c r="BG5463" t="e">
        <f t="shared" si="259"/>
        <v>#NUM!</v>
      </c>
      <c r="BH5463" t="e">
        <f t="shared" si="260"/>
        <v>#NUM!</v>
      </c>
      <c r="BI5463" t="e">
        <f>VLOOKUP(H5463,Sheet2!$A$1:$B$270,2,FALSE)</f>
        <v>#N/A</v>
      </c>
    </row>
    <row r="5464" spans="15:61">
      <c r="O5464" s="57"/>
      <c r="P5464" s="57"/>
      <c r="AP5464" s="57"/>
      <c r="BA5464" s="57"/>
      <c r="BF5464" s="6" t="e">
        <f t="shared" si="258"/>
        <v>#NUM!</v>
      </c>
      <c r="BG5464" t="e">
        <f t="shared" si="259"/>
        <v>#NUM!</v>
      </c>
      <c r="BH5464" t="e">
        <f t="shared" si="260"/>
        <v>#NUM!</v>
      </c>
      <c r="BI5464" t="e">
        <f>VLOOKUP(H5464,Sheet2!$A$1:$B$270,2,FALSE)</f>
        <v>#N/A</v>
      </c>
    </row>
    <row r="5465" spans="15:61">
      <c r="O5465" s="57"/>
      <c r="P5465" s="57"/>
      <c r="AO5465" s="57"/>
      <c r="AP5465" s="57"/>
      <c r="BA5465" s="57"/>
      <c r="BF5465" s="6" t="e">
        <f t="shared" si="258"/>
        <v>#NUM!</v>
      </c>
      <c r="BG5465" t="e">
        <f t="shared" si="259"/>
        <v>#NUM!</v>
      </c>
      <c r="BH5465" t="e">
        <f t="shared" si="260"/>
        <v>#NUM!</v>
      </c>
      <c r="BI5465" t="e">
        <f>VLOOKUP(H5465,Sheet2!$A$1:$B$270,2,FALSE)</f>
        <v>#N/A</v>
      </c>
    </row>
    <row r="5466" spans="15:61">
      <c r="O5466" s="57"/>
      <c r="P5466" s="57"/>
      <c r="AO5466" s="57"/>
      <c r="AP5466" s="57"/>
      <c r="BA5466" s="57"/>
      <c r="BF5466" s="6" t="e">
        <f t="shared" si="258"/>
        <v>#NUM!</v>
      </c>
      <c r="BG5466" t="e">
        <f t="shared" si="259"/>
        <v>#NUM!</v>
      </c>
      <c r="BH5466" t="e">
        <f t="shared" si="260"/>
        <v>#NUM!</v>
      </c>
      <c r="BI5466" t="e">
        <f>VLOOKUP(H5466,Sheet2!$A$1:$B$270,2,FALSE)</f>
        <v>#N/A</v>
      </c>
    </row>
    <row r="5467" spans="15:61">
      <c r="O5467" s="57"/>
      <c r="P5467" s="57"/>
      <c r="AP5467" s="57"/>
      <c r="BA5467" s="57"/>
      <c r="BF5467" s="6" t="e">
        <f t="shared" si="258"/>
        <v>#NUM!</v>
      </c>
      <c r="BG5467" t="e">
        <f t="shared" si="259"/>
        <v>#NUM!</v>
      </c>
      <c r="BH5467" t="e">
        <f t="shared" si="260"/>
        <v>#NUM!</v>
      </c>
      <c r="BI5467" t="e">
        <f>VLOOKUP(H5467,Sheet2!$A$1:$B$270,2,FALSE)</f>
        <v>#N/A</v>
      </c>
    </row>
    <row r="5468" spans="15:61">
      <c r="O5468" s="57"/>
      <c r="P5468" s="57"/>
      <c r="AP5468" s="57"/>
      <c r="BA5468" s="57"/>
      <c r="BF5468" s="6" t="e">
        <f t="shared" si="258"/>
        <v>#NUM!</v>
      </c>
      <c r="BG5468" t="e">
        <f t="shared" si="259"/>
        <v>#NUM!</v>
      </c>
      <c r="BH5468" t="e">
        <f t="shared" si="260"/>
        <v>#NUM!</v>
      </c>
      <c r="BI5468" t="e">
        <f>VLOOKUP(H5468,Sheet2!$A$1:$B$270,2,FALSE)</f>
        <v>#N/A</v>
      </c>
    </row>
    <row r="5469" spans="15:61">
      <c r="O5469" s="57"/>
      <c r="P5469" s="57"/>
      <c r="AO5469" s="57"/>
      <c r="AP5469" s="57"/>
      <c r="BA5469" s="57"/>
      <c r="BF5469" s="6" t="e">
        <f t="shared" si="258"/>
        <v>#NUM!</v>
      </c>
      <c r="BG5469" t="e">
        <f t="shared" si="259"/>
        <v>#NUM!</v>
      </c>
      <c r="BH5469" t="e">
        <f t="shared" si="260"/>
        <v>#NUM!</v>
      </c>
      <c r="BI5469" t="e">
        <f>VLOOKUP(H5469,Sheet2!$A$1:$B$270,2,FALSE)</f>
        <v>#N/A</v>
      </c>
    </row>
    <row r="5470" spans="15:61">
      <c r="O5470" s="57"/>
      <c r="P5470" s="57"/>
      <c r="AO5470" s="57"/>
      <c r="AP5470" s="57"/>
      <c r="BA5470" s="57"/>
      <c r="BF5470" s="6" t="e">
        <f t="shared" si="258"/>
        <v>#NUM!</v>
      </c>
      <c r="BG5470" t="e">
        <f t="shared" si="259"/>
        <v>#NUM!</v>
      </c>
      <c r="BH5470" t="e">
        <f t="shared" si="260"/>
        <v>#NUM!</v>
      </c>
      <c r="BI5470" t="e">
        <f>VLOOKUP(H5470,Sheet2!$A$1:$B$270,2,FALSE)</f>
        <v>#N/A</v>
      </c>
    </row>
    <row r="5471" spans="15:61">
      <c r="O5471" s="57"/>
      <c r="P5471" s="57"/>
      <c r="AP5471" s="57"/>
      <c r="BA5471" s="57"/>
      <c r="BF5471" s="6" t="e">
        <f t="shared" si="258"/>
        <v>#NUM!</v>
      </c>
      <c r="BG5471" t="e">
        <f t="shared" si="259"/>
        <v>#NUM!</v>
      </c>
      <c r="BH5471" t="e">
        <f t="shared" si="260"/>
        <v>#NUM!</v>
      </c>
      <c r="BI5471" t="e">
        <f>VLOOKUP(H5471,Sheet2!$A$1:$B$270,2,FALSE)</f>
        <v>#N/A</v>
      </c>
    </row>
    <row r="5472" spans="15:61">
      <c r="O5472" s="57"/>
      <c r="P5472" s="57"/>
      <c r="AO5472" s="57"/>
      <c r="AP5472" s="57"/>
      <c r="BA5472" s="57"/>
      <c r="BF5472" s="6" t="e">
        <f t="shared" si="258"/>
        <v>#NUM!</v>
      </c>
      <c r="BG5472" t="e">
        <f t="shared" si="259"/>
        <v>#NUM!</v>
      </c>
      <c r="BH5472" t="e">
        <f t="shared" si="260"/>
        <v>#NUM!</v>
      </c>
      <c r="BI5472" t="e">
        <f>VLOOKUP(H5472,Sheet2!$A$1:$B$270,2,FALSE)</f>
        <v>#N/A</v>
      </c>
    </row>
    <row r="5473" spans="15:61">
      <c r="O5473" s="57"/>
      <c r="P5473" s="57"/>
      <c r="AP5473" s="57"/>
      <c r="BA5473" s="57"/>
      <c r="BF5473" s="6" t="e">
        <f t="shared" si="258"/>
        <v>#NUM!</v>
      </c>
      <c r="BG5473" t="e">
        <f t="shared" si="259"/>
        <v>#NUM!</v>
      </c>
      <c r="BH5473" t="e">
        <f t="shared" si="260"/>
        <v>#NUM!</v>
      </c>
      <c r="BI5473" t="e">
        <f>VLOOKUP(H5473,Sheet2!$A$1:$B$270,2,FALSE)</f>
        <v>#N/A</v>
      </c>
    </row>
    <row r="5474" spans="15:61">
      <c r="O5474" s="57"/>
      <c r="P5474" s="57"/>
      <c r="AP5474" s="57"/>
      <c r="BA5474" s="57"/>
      <c r="BF5474" s="6" t="e">
        <f t="shared" si="258"/>
        <v>#NUM!</v>
      </c>
      <c r="BG5474" t="e">
        <f t="shared" si="259"/>
        <v>#NUM!</v>
      </c>
      <c r="BH5474" t="e">
        <f t="shared" si="260"/>
        <v>#NUM!</v>
      </c>
      <c r="BI5474" t="e">
        <f>VLOOKUP(H5474,Sheet2!$A$1:$B$270,2,FALSE)</f>
        <v>#N/A</v>
      </c>
    </row>
    <row r="5475" spans="15:61">
      <c r="O5475" s="57"/>
      <c r="P5475" s="57"/>
      <c r="AO5475" s="57"/>
      <c r="AP5475" s="57"/>
      <c r="BA5475" s="57"/>
      <c r="BF5475" s="6" t="e">
        <f t="shared" si="258"/>
        <v>#NUM!</v>
      </c>
      <c r="BG5475" t="e">
        <f t="shared" si="259"/>
        <v>#NUM!</v>
      </c>
      <c r="BH5475" t="e">
        <f t="shared" si="260"/>
        <v>#NUM!</v>
      </c>
      <c r="BI5475" t="e">
        <f>VLOOKUP(H5475,Sheet2!$A$1:$B$270,2,FALSE)</f>
        <v>#N/A</v>
      </c>
    </row>
    <row r="5476" spans="15:61">
      <c r="O5476" s="57"/>
      <c r="P5476" s="57"/>
      <c r="AO5476" s="57"/>
      <c r="AP5476" s="57"/>
      <c r="BA5476" s="57"/>
      <c r="BF5476" s="6" t="e">
        <f t="shared" si="258"/>
        <v>#NUM!</v>
      </c>
      <c r="BG5476" t="e">
        <f t="shared" si="259"/>
        <v>#NUM!</v>
      </c>
      <c r="BH5476" t="e">
        <f t="shared" si="260"/>
        <v>#NUM!</v>
      </c>
      <c r="BI5476" t="e">
        <f>VLOOKUP(H5476,Sheet2!$A$1:$B$270,2,FALSE)</f>
        <v>#N/A</v>
      </c>
    </row>
    <row r="5477" spans="15:61">
      <c r="O5477" s="57"/>
      <c r="P5477" s="57"/>
      <c r="AP5477" s="57"/>
      <c r="BA5477" s="57"/>
      <c r="BF5477" s="6" t="e">
        <f t="shared" si="258"/>
        <v>#NUM!</v>
      </c>
      <c r="BG5477" t="e">
        <f t="shared" si="259"/>
        <v>#NUM!</v>
      </c>
      <c r="BH5477" t="e">
        <f t="shared" si="260"/>
        <v>#NUM!</v>
      </c>
      <c r="BI5477" t="e">
        <f>VLOOKUP(H5477,Sheet2!$A$1:$B$270,2,FALSE)</f>
        <v>#N/A</v>
      </c>
    </row>
    <row r="5478" spans="15:61">
      <c r="O5478" s="57"/>
      <c r="P5478" s="57"/>
      <c r="AM5478" s="58"/>
      <c r="BA5478" s="57"/>
      <c r="BB5478" s="58"/>
      <c r="BF5478" s="6" t="e">
        <f t="shared" si="258"/>
        <v>#NUM!</v>
      </c>
      <c r="BG5478" t="e">
        <f t="shared" si="259"/>
        <v>#NUM!</v>
      </c>
      <c r="BH5478" t="e">
        <f t="shared" si="260"/>
        <v>#NUM!</v>
      </c>
      <c r="BI5478" t="e">
        <f>VLOOKUP(H5478,Sheet2!$A$1:$B$270,2,FALSE)</f>
        <v>#N/A</v>
      </c>
    </row>
    <row r="5479" spans="15:61">
      <c r="O5479" s="57"/>
      <c r="P5479" s="57"/>
      <c r="AM5479" s="58"/>
      <c r="BA5479" s="57"/>
      <c r="BB5479" s="58"/>
      <c r="BF5479" s="6" t="e">
        <f t="shared" si="258"/>
        <v>#NUM!</v>
      </c>
      <c r="BG5479" t="e">
        <f t="shared" si="259"/>
        <v>#NUM!</v>
      </c>
      <c r="BH5479" t="e">
        <f t="shared" si="260"/>
        <v>#NUM!</v>
      </c>
      <c r="BI5479" t="e">
        <f>VLOOKUP(H5479,Sheet2!$A$1:$B$270,2,FALSE)</f>
        <v>#N/A</v>
      </c>
    </row>
    <row r="5480" spans="15:61">
      <c r="O5480" s="57"/>
      <c r="P5480" s="57"/>
      <c r="AO5480" s="57"/>
      <c r="BA5480" s="57"/>
      <c r="BF5480" s="6" t="e">
        <f t="shared" si="258"/>
        <v>#NUM!</v>
      </c>
      <c r="BG5480" t="e">
        <f t="shared" si="259"/>
        <v>#NUM!</v>
      </c>
      <c r="BH5480" t="e">
        <f t="shared" si="260"/>
        <v>#NUM!</v>
      </c>
      <c r="BI5480" t="e">
        <f>VLOOKUP(H5480,Sheet2!$A$1:$B$270,2,FALSE)</f>
        <v>#N/A</v>
      </c>
    </row>
    <row r="5481" spans="15:61">
      <c r="O5481" s="57"/>
      <c r="P5481" s="57"/>
      <c r="AO5481" s="57"/>
      <c r="AP5481" s="57"/>
      <c r="BA5481" s="57"/>
      <c r="BF5481" s="6" t="e">
        <f t="shared" si="258"/>
        <v>#NUM!</v>
      </c>
      <c r="BG5481" t="e">
        <f t="shared" si="259"/>
        <v>#NUM!</v>
      </c>
      <c r="BH5481" t="e">
        <f t="shared" si="260"/>
        <v>#NUM!</v>
      </c>
      <c r="BI5481" t="e">
        <f>VLOOKUP(H5481,Sheet2!$A$1:$B$270,2,FALSE)</f>
        <v>#N/A</v>
      </c>
    </row>
    <row r="5482" spans="15:61">
      <c r="O5482" s="57"/>
      <c r="P5482" s="57"/>
      <c r="AP5482" s="57"/>
      <c r="BA5482" s="57"/>
      <c r="BF5482" s="6" t="e">
        <f t="shared" si="258"/>
        <v>#NUM!</v>
      </c>
      <c r="BG5482" t="e">
        <f t="shared" si="259"/>
        <v>#NUM!</v>
      </c>
      <c r="BH5482" t="e">
        <f t="shared" si="260"/>
        <v>#NUM!</v>
      </c>
      <c r="BI5482" t="e">
        <f>VLOOKUP(H5482,Sheet2!$A$1:$B$270,2,FALSE)</f>
        <v>#N/A</v>
      </c>
    </row>
    <row r="5483" spans="15:61">
      <c r="O5483" s="57"/>
      <c r="P5483" s="57"/>
      <c r="AP5483" s="57"/>
      <c r="BA5483" s="57"/>
      <c r="BF5483" s="6" t="e">
        <f t="shared" si="258"/>
        <v>#NUM!</v>
      </c>
      <c r="BG5483" t="e">
        <f t="shared" si="259"/>
        <v>#NUM!</v>
      </c>
      <c r="BH5483" t="e">
        <f t="shared" si="260"/>
        <v>#NUM!</v>
      </c>
      <c r="BI5483" t="e">
        <f>VLOOKUP(H5483,Sheet2!$A$1:$B$270,2,FALSE)</f>
        <v>#N/A</v>
      </c>
    </row>
    <row r="5484" spans="15:61">
      <c r="O5484" s="57"/>
      <c r="P5484" s="57"/>
      <c r="AO5484" s="57"/>
      <c r="AP5484" s="57"/>
      <c r="BA5484" s="57"/>
      <c r="BF5484" s="6" t="e">
        <f t="shared" si="258"/>
        <v>#NUM!</v>
      </c>
      <c r="BG5484" t="e">
        <f t="shared" si="259"/>
        <v>#NUM!</v>
      </c>
      <c r="BH5484" t="e">
        <f t="shared" si="260"/>
        <v>#NUM!</v>
      </c>
      <c r="BI5484" t="e">
        <f>VLOOKUP(H5484,Sheet2!$A$1:$B$270,2,FALSE)</f>
        <v>#N/A</v>
      </c>
    </row>
    <row r="5485" spans="15:61">
      <c r="O5485" s="57"/>
      <c r="P5485" s="57"/>
      <c r="AO5485" s="57"/>
      <c r="AP5485" s="57"/>
      <c r="BA5485" s="57"/>
      <c r="BF5485" s="6" t="e">
        <f t="shared" si="258"/>
        <v>#NUM!</v>
      </c>
      <c r="BG5485" t="e">
        <f t="shared" si="259"/>
        <v>#NUM!</v>
      </c>
      <c r="BH5485" t="e">
        <f t="shared" si="260"/>
        <v>#NUM!</v>
      </c>
      <c r="BI5485" t="e">
        <f>VLOOKUP(H5485,Sheet2!$A$1:$B$270,2,FALSE)</f>
        <v>#N/A</v>
      </c>
    </row>
    <row r="5486" spans="15:61">
      <c r="O5486" s="57"/>
      <c r="P5486" s="57"/>
      <c r="AP5486" s="57"/>
      <c r="BA5486" s="57"/>
      <c r="BF5486" s="6" t="e">
        <f t="shared" si="258"/>
        <v>#NUM!</v>
      </c>
      <c r="BG5486" t="e">
        <f t="shared" si="259"/>
        <v>#NUM!</v>
      </c>
      <c r="BH5486" t="e">
        <f t="shared" si="260"/>
        <v>#NUM!</v>
      </c>
      <c r="BI5486" t="e">
        <f>VLOOKUP(H5486,Sheet2!$A$1:$B$270,2,FALSE)</f>
        <v>#N/A</v>
      </c>
    </row>
    <row r="5487" spans="15:61">
      <c r="O5487" s="57"/>
      <c r="P5487" s="57"/>
      <c r="AO5487" s="57"/>
      <c r="AP5487" s="57"/>
      <c r="BA5487" s="57"/>
      <c r="BF5487" s="6" t="e">
        <f t="shared" si="258"/>
        <v>#NUM!</v>
      </c>
      <c r="BG5487" t="e">
        <f t="shared" si="259"/>
        <v>#NUM!</v>
      </c>
      <c r="BH5487" t="e">
        <f t="shared" si="260"/>
        <v>#NUM!</v>
      </c>
      <c r="BI5487" t="e">
        <f>VLOOKUP(H5487,Sheet2!$A$1:$B$270,2,FALSE)</f>
        <v>#N/A</v>
      </c>
    </row>
    <row r="5488" spans="15:61">
      <c r="O5488" s="57"/>
      <c r="P5488" s="57"/>
      <c r="AO5488" s="57"/>
      <c r="BF5488" s="6" t="e">
        <f t="shared" si="258"/>
        <v>#NUM!</v>
      </c>
      <c r="BG5488" t="e">
        <f t="shared" si="259"/>
        <v>#NUM!</v>
      </c>
      <c r="BH5488" t="e">
        <f t="shared" si="260"/>
        <v>#NUM!</v>
      </c>
      <c r="BI5488" t="e">
        <f>VLOOKUP(H5488,Sheet2!$A$1:$B$270,2,FALSE)</f>
        <v>#N/A</v>
      </c>
    </row>
    <row r="5489" spans="15:61">
      <c r="O5489" s="57"/>
      <c r="P5489" s="57"/>
      <c r="AM5489" s="58"/>
      <c r="AO5489" s="57"/>
      <c r="BA5489" s="57"/>
      <c r="BB5489" s="58"/>
      <c r="BF5489" s="6" t="e">
        <f t="shared" si="258"/>
        <v>#NUM!</v>
      </c>
      <c r="BG5489" t="e">
        <f t="shared" si="259"/>
        <v>#NUM!</v>
      </c>
      <c r="BH5489" t="e">
        <f t="shared" si="260"/>
        <v>#NUM!</v>
      </c>
      <c r="BI5489" t="e">
        <f>VLOOKUP(H5489,Sheet2!$A$1:$B$270,2,FALSE)</f>
        <v>#N/A</v>
      </c>
    </row>
    <row r="5490" spans="15:61">
      <c r="O5490" s="57"/>
      <c r="P5490" s="57"/>
      <c r="AM5490" s="58"/>
      <c r="BA5490" s="57"/>
      <c r="BB5490" s="58"/>
      <c r="BF5490" s="6" t="e">
        <f t="shared" si="258"/>
        <v>#NUM!</v>
      </c>
      <c r="BG5490" t="e">
        <f t="shared" si="259"/>
        <v>#NUM!</v>
      </c>
      <c r="BH5490" t="e">
        <f t="shared" si="260"/>
        <v>#NUM!</v>
      </c>
      <c r="BI5490" t="e">
        <f>VLOOKUP(H5490,Sheet2!$A$1:$B$270,2,FALSE)</f>
        <v>#N/A</v>
      </c>
    </row>
    <row r="5491" spans="15:61">
      <c r="O5491" s="57"/>
      <c r="P5491" s="57"/>
      <c r="AP5491" s="57"/>
      <c r="BA5491" s="57"/>
      <c r="BF5491" s="6" t="e">
        <f t="shared" si="258"/>
        <v>#NUM!</v>
      </c>
      <c r="BG5491" t="e">
        <f t="shared" si="259"/>
        <v>#NUM!</v>
      </c>
      <c r="BH5491" t="e">
        <f t="shared" si="260"/>
        <v>#NUM!</v>
      </c>
      <c r="BI5491" t="e">
        <f>VLOOKUP(H5491,Sheet2!$A$1:$B$270,2,FALSE)</f>
        <v>#N/A</v>
      </c>
    </row>
    <row r="5492" spans="15:61">
      <c r="O5492" s="57"/>
      <c r="P5492" s="57"/>
      <c r="AO5492" s="57"/>
      <c r="AP5492" s="57"/>
      <c r="BA5492" s="57"/>
      <c r="BF5492" s="6" t="e">
        <f t="shared" si="258"/>
        <v>#NUM!</v>
      </c>
      <c r="BG5492" t="e">
        <f t="shared" si="259"/>
        <v>#NUM!</v>
      </c>
      <c r="BH5492" t="e">
        <f t="shared" si="260"/>
        <v>#NUM!</v>
      </c>
      <c r="BI5492" t="e">
        <f>VLOOKUP(H5492,Sheet2!$A$1:$B$270,2,FALSE)</f>
        <v>#N/A</v>
      </c>
    </row>
    <row r="5493" spans="15:61">
      <c r="O5493" s="57"/>
      <c r="P5493" s="57"/>
      <c r="AO5493" s="57"/>
      <c r="AP5493" s="57"/>
      <c r="BA5493" s="57"/>
      <c r="BF5493" s="6" t="e">
        <f t="shared" si="258"/>
        <v>#NUM!</v>
      </c>
      <c r="BG5493" t="e">
        <f t="shared" si="259"/>
        <v>#NUM!</v>
      </c>
      <c r="BH5493" t="e">
        <f t="shared" si="260"/>
        <v>#NUM!</v>
      </c>
      <c r="BI5493" t="e">
        <f>VLOOKUP(H5493,Sheet2!$A$1:$B$270,2,FALSE)</f>
        <v>#N/A</v>
      </c>
    </row>
    <row r="5494" spans="15:61">
      <c r="O5494" s="57"/>
      <c r="P5494" s="57"/>
      <c r="AP5494" s="57"/>
      <c r="BA5494" s="57"/>
      <c r="BF5494" s="6" t="e">
        <f t="shared" si="258"/>
        <v>#NUM!</v>
      </c>
      <c r="BG5494" t="e">
        <f t="shared" si="259"/>
        <v>#NUM!</v>
      </c>
      <c r="BH5494" t="e">
        <f t="shared" si="260"/>
        <v>#NUM!</v>
      </c>
      <c r="BI5494" t="e">
        <f>VLOOKUP(H5494,Sheet2!$A$1:$B$270,2,FALSE)</f>
        <v>#N/A</v>
      </c>
    </row>
    <row r="5495" spans="15:61">
      <c r="O5495" s="57"/>
      <c r="P5495" s="57"/>
      <c r="AO5495" s="57"/>
      <c r="AP5495" s="57"/>
      <c r="BA5495" s="57"/>
      <c r="BF5495" s="6" t="e">
        <f t="shared" si="258"/>
        <v>#NUM!</v>
      </c>
      <c r="BG5495" t="e">
        <f t="shared" si="259"/>
        <v>#NUM!</v>
      </c>
      <c r="BH5495" t="e">
        <f t="shared" si="260"/>
        <v>#NUM!</v>
      </c>
      <c r="BI5495" t="e">
        <f>VLOOKUP(H5495,Sheet2!$A$1:$B$270,2,FALSE)</f>
        <v>#N/A</v>
      </c>
    </row>
    <row r="5496" spans="15:61">
      <c r="O5496" s="57"/>
      <c r="P5496" s="57"/>
      <c r="AO5496" s="57"/>
      <c r="AP5496" s="57"/>
      <c r="BA5496" s="57"/>
      <c r="BF5496" s="6" t="e">
        <f t="shared" si="258"/>
        <v>#NUM!</v>
      </c>
      <c r="BG5496" t="e">
        <f t="shared" si="259"/>
        <v>#NUM!</v>
      </c>
      <c r="BH5496" t="e">
        <f t="shared" si="260"/>
        <v>#NUM!</v>
      </c>
      <c r="BI5496" t="e">
        <f>VLOOKUP(H5496,Sheet2!$A$1:$B$270,2,FALSE)</f>
        <v>#N/A</v>
      </c>
    </row>
    <row r="5497" spans="15:61">
      <c r="O5497" s="57"/>
      <c r="P5497" s="57"/>
      <c r="AM5497" s="58"/>
      <c r="AO5497" s="57"/>
      <c r="BA5497" s="57"/>
      <c r="BB5497" s="58"/>
      <c r="BF5497" s="6" t="e">
        <f t="shared" si="258"/>
        <v>#NUM!</v>
      </c>
      <c r="BG5497" t="e">
        <f t="shared" si="259"/>
        <v>#NUM!</v>
      </c>
      <c r="BH5497" t="e">
        <f t="shared" si="260"/>
        <v>#NUM!</v>
      </c>
      <c r="BI5497" t="e">
        <f>VLOOKUP(H5497,Sheet2!$A$1:$B$270,2,FALSE)</f>
        <v>#N/A</v>
      </c>
    </row>
    <row r="5498" spans="15:61">
      <c r="O5498" s="57"/>
      <c r="P5498" s="57"/>
      <c r="AP5498" s="57"/>
      <c r="BA5498" s="57"/>
      <c r="BF5498" s="6" t="e">
        <f t="shared" si="258"/>
        <v>#NUM!</v>
      </c>
      <c r="BG5498" t="e">
        <f t="shared" si="259"/>
        <v>#NUM!</v>
      </c>
      <c r="BH5498" t="e">
        <f t="shared" si="260"/>
        <v>#NUM!</v>
      </c>
      <c r="BI5498" t="e">
        <f>VLOOKUP(H5498,Sheet2!$A$1:$B$270,2,FALSE)</f>
        <v>#N/A</v>
      </c>
    </row>
    <row r="5499" spans="15:61">
      <c r="O5499" s="57"/>
      <c r="P5499" s="57"/>
      <c r="AP5499" s="57"/>
      <c r="BA5499" s="57"/>
      <c r="BF5499" s="6" t="e">
        <f t="shared" si="258"/>
        <v>#NUM!</v>
      </c>
      <c r="BG5499" t="e">
        <f t="shared" si="259"/>
        <v>#NUM!</v>
      </c>
      <c r="BH5499" t="e">
        <f t="shared" si="260"/>
        <v>#NUM!</v>
      </c>
      <c r="BI5499" t="e">
        <f>VLOOKUP(H5499,Sheet2!$A$1:$B$270,2,FALSE)</f>
        <v>#N/A</v>
      </c>
    </row>
    <row r="5500" spans="15:61">
      <c r="O5500" s="57"/>
      <c r="P5500" s="57"/>
      <c r="AP5500" s="57"/>
      <c r="BA5500" s="57"/>
      <c r="BF5500" s="6" t="e">
        <f t="shared" si="258"/>
        <v>#NUM!</v>
      </c>
      <c r="BG5500" t="e">
        <f t="shared" si="259"/>
        <v>#NUM!</v>
      </c>
      <c r="BH5500" t="e">
        <f t="shared" si="260"/>
        <v>#NUM!</v>
      </c>
      <c r="BI5500" t="e">
        <f>VLOOKUP(H5500,Sheet2!$A$1:$B$270,2,FALSE)</f>
        <v>#N/A</v>
      </c>
    </row>
    <row r="5501" spans="15:61">
      <c r="O5501" s="57"/>
      <c r="P5501" s="57"/>
      <c r="AP5501" s="57"/>
      <c r="BA5501" s="57"/>
      <c r="BF5501" s="6" t="e">
        <f t="shared" si="258"/>
        <v>#NUM!</v>
      </c>
      <c r="BG5501" t="e">
        <f t="shared" si="259"/>
        <v>#NUM!</v>
      </c>
      <c r="BH5501" t="e">
        <f t="shared" si="260"/>
        <v>#NUM!</v>
      </c>
      <c r="BI5501" t="e">
        <f>VLOOKUP(H5501,Sheet2!$A$1:$B$270,2,FALSE)</f>
        <v>#N/A</v>
      </c>
    </row>
    <row r="5502" spans="15:61">
      <c r="O5502" s="57"/>
      <c r="P5502" s="57"/>
      <c r="AP5502" s="57"/>
      <c r="BA5502" s="57"/>
      <c r="BF5502" s="6" t="e">
        <f t="shared" si="258"/>
        <v>#NUM!</v>
      </c>
      <c r="BG5502" t="e">
        <f t="shared" si="259"/>
        <v>#NUM!</v>
      </c>
      <c r="BH5502" t="e">
        <f t="shared" si="260"/>
        <v>#NUM!</v>
      </c>
      <c r="BI5502" t="e">
        <f>VLOOKUP(H5502,Sheet2!$A$1:$B$270,2,FALSE)</f>
        <v>#N/A</v>
      </c>
    </row>
    <row r="5503" spans="15:61">
      <c r="O5503" s="57"/>
      <c r="P5503" s="57"/>
      <c r="BA5503" s="57"/>
      <c r="BF5503" s="6" t="e">
        <f t="shared" si="258"/>
        <v>#NUM!</v>
      </c>
      <c r="BG5503" t="e">
        <f t="shared" si="259"/>
        <v>#NUM!</v>
      </c>
      <c r="BH5503" t="e">
        <f t="shared" si="260"/>
        <v>#NUM!</v>
      </c>
      <c r="BI5503" t="e">
        <f>VLOOKUP(H5503,Sheet2!$A$1:$B$270,2,FALSE)</f>
        <v>#N/A</v>
      </c>
    </row>
    <row r="5504" spans="15:61">
      <c r="O5504" s="57"/>
      <c r="P5504" s="57"/>
      <c r="AP5504" s="57"/>
      <c r="BA5504" s="57"/>
      <c r="BF5504" s="6" t="e">
        <f t="shared" si="258"/>
        <v>#NUM!</v>
      </c>
      <c r="BG5504" t="e">
        <f t="shared" si="259"/>
        <v>#NUM!</v>
      </c>
      <c r="BH5504" t="e">
        <f t="shared" si="260"/>
        <v>#NUM!</v>
      </c>
      <c r="BI5504" t="e">
        <f>VLOOKUP(H5504,Sheet2!$A$1:$B$270,2,FALSE)</f>
        <v>#N/A</v>
      </c>
    </row>
    <row r="5505" spans="15:61">
      <c r="O5505" s="57"/>
      <c r="P5505" s="57"/>
      <c r="AP5505" s="57"/>
      <c r="BA5505" s="57"/>
      <c r="BF5505" s="6" t="e">
        <f t="shared" ref="BF5505:BF5568" si="261">DATE(BC5505,BD5505,BE5505)</f>
        <v>#NUM!</v>
      </c>
      <c r="BG5505" t="e">
        <f t="shared" ref="BG5505:BG5568" si="262">BF5505-BA5505</f>
        <v>#NUM!</v>
      </c>
      <c r="BH5505" t="e">
        <f t="shared" ref="BH5505:BH5568" si="263">IF(BG5505=1,"COMPLY",IF(BG5505&lt;1,"COMPLY","NOT COMPLY"))</f>
        <v>#NUM!</v>
      </c>
      <c r="BI5505" t="e">
        <f>VLOOKUP(H5505,Sheet2!$A$1:$B$270,2,FALSE)</f>
        <v>#N/A</v>
      </c>
    </row>
    <row r="5506" spans="15:61">
      <c r="O5506" s="57"/>
      <c r="P5506" s="57"/>
      <c r="AP5506" s="57"/>
      <c r="BA5506" s="57"/>
      <c r="BF5506" s="6" t="e">
        <f t="shared" si="261"/>
        <v>#NUM!</v>
      </c>
      <c r="BG5506" t="e">
        <f t="shared" si="262"/>
        <v>#NUM!</v>
      </c>
      <c r="BH5506" t="e">
        <f t="shared" si="263"/>
        <v>#NUM!</v>
      </c>
      <c r="BI5506" t="e">
        <f>VLOOKUP(H5506,Sheet2!$A$1:$B$270,2,FALSE)</f>
        <v>#N/A</v>
      </c>
    </row>
    <row r="5507" spans="15:61">
      <c r="O5507" s="57"/>
      <c r="P5507" s="57"/>
      <c r="AO5507" s="57"/>
      <c r="AP5507" s="57"/>
      <c r="BA5507" s="57"/>
      <c r="BF5507" s="6" t="e">
        <f t="shared" si="261"/>
        <v>#NUM!</v>
      </c>
      <c r="BG5507" t="e">
        <f t="shared" si="262"/>
        <v>#NUM!</v>
      </c>
      <c r="BH5507" t="e">
        <f t="shared" si="263"/>
        <v>#NUM!</v>
      </c>
      <c r="BI5507" t="e">
        <f>VLOOKUP(H5507,Sheet2!$A$1:$B$270,2,FALSE)</f>
        <v>#N/A</v>
      </c>
    </row>
    <row r="5508" spans="15:61">
      <c r="O5508" s="57"/>
      <c r="P5508" s="57"/>
      <c r="AP5508" s="57"/>
      <c r="BA5508" s="57"/>
      <c r="BF5508" s="6" t="e">
        <f t="shared" si="261"/>
        <v>#NUM!</v>
      </c>
      <c r="BG5508" t="e">
        <f t="shared" si="262"/>
        <v>#NUM!</v>
      </c>
      <c r="BH5508" t="e">
        <f t="shared" si="263"/>
        <v>#NUM!</v>
      </c>
      <c r="BI5508" t="e">
        <f>VLOOKUP(H5508,Sheet2!$A$1:$B$270,2,FALSE)</f>
        <v>#N/A</v>
      </c>
    </row>
    <row r="5509" spans="15:61">
      <c r="O5509" s="57"/>
      <c r="P5509" s="57"/>
      <c r="AP5509" s="57"/>
      <c r="BA5509" s="57"/>
      <c r="BF5509" s="6" t="e">
        <f t="shared" si="261"/>
        <v>#NUM!</v>
      </c>
      <c r="BG5509" t="e">
        <f t="shared" si="262"/>
        <v>#NUM!</v>
      </c>
      <c r="BH5509" t="e">
        <f t="shared" si="263"/>
        <v>#NUM!</v>
      </c>
      <c r="BI5509" t="e">
        <f>VLOOKUP(H5509,Sheet2!$A$1:$B$270,2,FALSE)</f>
        <v>#N/A</v>
      </c>
    </row>
    <row r="5510" spans="15:61">
      <c r="O5510" s="57"/>
      <c r="P5510" s="57"/>
      <c r="AO5510" s="57"/>
      <c r="AP5510" s="57"/>
      <c r="BA5510" s="57"/>
      <c r="BF5510" s="6" t="e">
        <f t="shared" si="261"/>
        <v>#NUM!</v>
      </c>
      <c r="BG5510" t="e">
        <f t="shared" si="262"/>
        <v>#NUM!</v>
      </c>
      <c r="BH5510" t="e">
        <f t="shared" si="263"/>
        <v>#NUM!</v>
      </c>
      <c r="BI5510" t="e">
        <f>VLOOKUP(H5510,Sheet2!$A$1:$B$270,2,FALSE)</f>
        <v>#N/A</v>
      </c>
    </row>
    <row r="5511" spans="15:61">
      <c r="O5511" s="57"/>
      <c r="P5511" s="57"/>
      <c r="AO5511" s="57"/>
      <c r="AP5511" s="57"/>
      <c r="BA5511" s="57"/>
      <c r="BF5511" s="6" t="e">
        <f t="shared" si="261"/>
        <v>#NUM!</v>
      </c>
      <c r="BG5511" t="e">
        <f t="shared" si="262"/>
        <v>#NUM!</v>
      </c>
      <c r="BH5511" t="e">
        <f t="shared" si="263"/>
        <v>#NUM!</v>
      </c>
      <c r="BI5511" t="e">
        <f>VLOOKUP(H5511,Sheet2!$A$1:$B$270,2,FALSE)</f>
        <v>#N/A</v>
      </c>
    </row>
    <row r="5512" spans="15:61">
      <c r="O5512" s="57"/>
      <c r="P5512" s="57"/>
      <c r="AP5512" s="57"/>
      <c r="BA5512" s="57"/>
      <c r="BF5512" s="6" t="e">
        <f t="shared" si="261"/>
        <v>#NUM!</v>
      </c>
      <c r="BG5512" t="e">
        <f t="shared" si="262"/>
        <v>#NUM!</v>
      </c>
      <c r="BH5512" t="e">
        <f t="shared" si="263"/>
        <v>#NUM!</v>
      </c>
      <c r="BI5512" t="e">
        <f>VLOOKUP(H5512,Sheet2!$A$1:$B$270,2,FALSE)</f>
        <v>#N/A</v>
      </c>
    </row>
    <row r="5513" spans="15:61">
      <c r="O5513" s="57"/>
      <c r="P5513" s="57"/>
      <c r="AO5513" s="57"/>
      <c r="BA5513" s="57"/>
      <c r="BF5513" s="6" t="e">
        <f t="shared" si="261"/>
        <v>#NUM!</v>
      </c>
      <c r="BG5513" t="e">
        <f t="shared" si="262"/>
        <v>#NUM!</v>
      </c>
      <c r="BH5513" t="e">
        <f t="shared" si="263"/>
        <v>#NUM!</v>
      </c>
      <c r="BI5513" t="e">
        <f>VLOOKUP(H5513,Sheet2!$A$1:$B$270,2,FALSE)</f>
        <v>#N/A</v>
      </c>
    </row>
    <row r="5514" spans="15:61">
      <c r="O5514" s="57"/>
      <c r="P5514" s="57"/>
      <c r="AP5514" s="57"/>
      <c r="BA5514" s="57"/>
      <c r="BF5514" s="6" t="e">
        <f t="shared" si="261"/>
        <v>#NUM!</v>
      </c>
      <c r="BG5514" t="e">
        <f t="shared" si="262"/>
        <v>#NUM!</v>
      </c>
      <c r="BH5514" t="e">
        <f t="shared" si="263"/>
        <v>#NUM!</v>
      </c>
      <c r="BI5514" t="e">
        <f>VLOOKUP(H5514,Sheet2!$A$1:$B$270,2,FALSE)</f>
        <v>#N/A</v>
      </c>
    </row>
    <row r="5515" spans="15:61">
      <c r="O5515" s="57"/>
      <c r="P5515" s="57"/>
      <c r="AO5515" s="57"/>
      <c r="BF5515" s="6" t="e">
        <f t="shared" si="261"/>
        <v>#NUM!</v>
      </c>
      <c r="BG5515" t="e">
        <f t="shared" si="262"/>
        <v>#NUM!</v>
      </c>
      <c r="BH5515" t="e">
        <f t="shared" si="263"/>
        <v>#NUM!</v>
      </c>
      <c r="BI5515" t="e">
        <f>VLOOKUP(H5515,Sheet2!$A$1:$B$270,2,FALSE)</f>
        <v>#N/A</v>
      </c>
    </row>
    <row r="5516" spans="15:61">
      <c r="O5516" s="57"/>
      <c r="P5516" s="57"/>
      <c r="AO5516" s="57"/>
      <c r="AP5516" s="57"/>
      <c r="BA5516" s="57"/>
      <c r="BF5516" s="6" t="e">
        <f t="shared" si="261"/>
        <v>#NUM!</v>
      </c>
      <c r="BG5516" t="e">
        <f t="shared" si="262"/>
        <v>#NUM!</v>
      </c>
      <c r="BH5516" t="e">
        <f t="shared" si="263"/>
        <v>#NUM!</v>
      </c>
      <c r="BI5516" t="e">
        <f>VLOOKUP(H5516,Sheet2!$A$1:$B$270,2,FALSE)</f>
        <v>#N/A</v>
      </c>
    </row>
    <row r="5517" spans="15:61">
      <c r="O5517" s="57"/>
      <c r="P5517" s="57"/>
      <c r="AP5517" s="57"/>
      <c r="BA5517" s="57"/>
      <c r="BF5517" s="6" t="e">
        <f t="shared" si="261"/>
        <v>#NUM!</v>
      </c>
      <c r="BG5517" t="e">
        <f t="shared" si="262"/>
        <v>#NUM!</v>
      </c>
      <c r="BH5517" t="e">
        <f t="shared" si="263"/>
        <v>#NUM!</v>
      </c>
      <c r="BI5517" t="e">
        <f>VLOOKUP(H5517,Sheet2!$A$1:$B$270,2,FALSE)</f>
        <v>#N/A</v>
      </c>
    </row>
    <row r="5518" spans="15:61">
      <c r="O5518" s="57"/>
      <c r="P5518" s="57"/>
      <c r="BA5518" s="57"/>
      <c r="BF5518" s="6" t="e">
        <f t="shared" si="261"/>
        <v>#NUM!</v>
      </c>
      <c r="BG5518" t="e">
        <f t="shared" si="262"/>
        <v>#NUM!</v>
      </c>
      <c r="BH5518" t="e">
        <f t="shared" si="263"/>
        <v>#NUM!</v>
      </c>
      <c r="BI5518" t="e">
        <f>VLOOKUP(H5518,Sheet2!$A$1:$B$270,2,FALSE)</f>
        <v>#N/A</v>
      </c>
    </row>
    <row r="5519" spans="15:61">
      <c r="O5519" s="57"/>
      <c r="P5519" s="57"/>
      <c r="AP5519" s="57"/>
      <c r="BA5519" s="57"/>
      <c r="BF5519" s="6" t="e">
        <f t="shared" si="261"/>
        <v>#NUM!</v>
      </c>
      <c r="BG5519" t="e">
        <f t="shared" si="262"/>
        <v>#NUM!</v>
      </c>
      <c r="BH5519" t="e">
        <f t="shared" si="263"/>
        <v>#NUM!</v>
      </c>
      <c r="BI5519" t="e">
        <f>VLOOKUP(H5519,Sheet2!$A$1:$B$270,2,FALSE)</f>
        <v>#N/A</v>
      </c>
    </row>
    <row r="5520" spans="15:61">
      <c r="O5520" s="57"/>
      <c r="P5520" s="57"/>
      <c r="AP5520" s="57"/>
      <c r="BA5520" s="57"/>
      <c r="BF5520" s="6" t="e">
        <f t="shared" si="261"/>
        <v>#NUM!</v>
      </c>
      <c r="BG5520" t="e">
        <f t="shared" si="262"/>
        <v>#NUM!</v>
      </c>
      <c r="BH5520" t="e">
        <f t="shared" si="263"/>
        <v>#NUM!</v>
      </c>
      <c r="BI5520" t="e">
        <f>VLOOKUP(H5520,Sheet2!$A$1:$B$270,2,FALSE)</f>
        <v>#N/A</v>
      </c>
    </row>
    <row r="5521" spans="15:61">
      <c r="O5521" s="57"/>
      <c r="P5521" s="57"/>
      <c r="AO5521" s="57"/>
      <c r="AP5521" s="57"/>
      <c r="BA5521" s="57"/>
      <c r="BF5521" s="6" t="e">
        <f t="shared" si="261"/>
        <v>#NUM!</v>
      </c>
      <c r="BG5521" t="e">
        <f t="shared" si="262"/>
        <v>#NUM!</v>
      </c>
      <c r="BH5521" t="e">
        <f t="shared" si="263"/>
        <v>#NUM!</v>
      </c>
      <c r="BI5521" t="e">
        <f>VLOOKUP(H5521,Sheet2!$A$1:$B$270,2,FALSE)</f>
        <v>#N/A</v>
      </c>
    </row>
    <row r="5522" spans="15:61">
      <c r="O5522" s="57"/>
      <c r="P5522" s="57"/>
      <c r="AO5522" s="57"/>
      <c r="AP5522" s="57"/>
      <c r="BA5522" s="57"/>
      <c r="BF5522" s="6" t="e">
        <f t="shared" si="261"/>
        <v>#NUM!</v>
      </c>
      <c r="BG5522" t="e">
        <f t="shared" si="262"/>
        <v>#NUM!</v>
      </c>
      <c r="BH5522" t="e">
        <f t="shared" si="263"/>
        <v>#NUM!</v>
      </c>
      <c r="BI5522" t="e">
        <f>VLOOKUP(H5522,Sheet2!$A$1:$B$270,2,FALSE)</f>
        <v>#N/A</v>
      </c>
    </row>
    <row r="5523" spans="15:61">
      <c r="O5523" s="57"/>
      <c r="P5523" s="57"/>
      <c r="AO5523" s="57"/>
      <c r="AP5523" s="57"/>
      <c r="BA5523" s="57"/>
      <c r="BF5523" s="6" t="e">
        <f t="shared" si="261"/>
        <v>#NUM!</v>
      </c>
      <c r="BG5523" t="e">
        <f t="shared" si="262"/>
        <v>#NUM!</v>
      </c>
      <c r="BH5523" t="e">
        <f t="shared" si="263"/>
        <v>#NUM!</v>
      </c>
      <c r="BI5523" t="e">
        <f>VLOOKUP(H5523,Sheet2!$A$1:$B$270,2,FALSE)</f>
        <v>#N/A</v>
      </c>
    </row>
    <row r="5524" spans="15:61">
      <c r="O5524" s="57"/>
      <c r="P5524" s="57"/>
      <c r="AP5524" s="57"/>
      <c r="BA5524" s="57"/>
      <c r="BF5524" s="6" t="e">
        <f t="shared" si="261"/>
        <v>#NUM!</v>
      </c>
      <c r="BG5524" t="e">
        <f t="shared" si="262"/>
        <v>#NUM!</v>
      </c>
      <c r="BH5524" t="e">
        <f t="shared" si="263"/>
        <v>#NUM!</v>
      </c>
      <c r="BI5524" t="e">
        <f>VLOOKUP(H5524,Sheet2!$A$1:$B$270,2,FALSE)</f>
        <v>#N/A</v>
      </c>
    </row>
    <row r="5525" spans="15:61">
      <c r="O5525" s="57"/>
      <c r="P5525" s="57"/>
      <c r="AP5525" s="57"/>
      <c r="BA5525" s="57"/>
      <c r="BF5525" s="6" t="e">
        <f t="shared" si="261"/>
        <v>#NUM!</v>
      </c>
      <c r="BG5525" t="e">
        <f t="shared" si="262"/>
        <v>#NUM!</v>
      </c>
      <c r="BH5525" t="e">
        <f t="shared" si="263"/>
        <v>#NUM!</v>
      </c>
      <c r="BI5525" t="e">
        <f>VLOOKUP(H5525,Sheet2!$A$1:$B$270,2,FALSE)</f>
        <v>#N/A</v>
      </c>
    </row>
    <row r="5526" spans="15:61">
      <c r="O5526" s="57"/>
      <c r="P5526" s="57"/>
      <c r="BA5526" s="57"/>
      <c r="BF5526" s="6" t="e">
        <f t="shared" si="261"/>
        <v>#NUM!</v>
      </c>
      <c r="BG5526" t="e">
        <f t="shared" si="262"/>
        <v>#NUM!</v>
      </c>
      <c r="BH5526" t="e">
        <f t="shared" si="263"/>
        <v>#NUM!</v>
      </c>
      <c r="BI5526" t="e">
        <f>VLOOKUP(H5526,Sheet2!$A$1:$B$270,2,FALSE)</f>
        <v>#N/A</v>
      </c>
    </row>
    <row r="5527" spans="15:61">
      <c r="O5527" s="57"/>
      <c r="P5527" s="57"/>
      <c r="AP5527" s="57"/>
      <c r="BA5527" s="57"/>
      <c r="BF5527" s="6" t="e">
        <f t="shared" si="261"/>
        <v>#NUM!</v>
      </c>
      <c r="BG5527" t="e">
        <f t="shared" si="262"/>
        <v>#NUM!</v>
      </c>
      <c r="BH5527" t="e">
        <f t="shared" si="263"/>
        <v>#NUM!</v>
      </c>
      <c r="BI5527" t="e">
        <f>VLOOKUP(H5527,Sheet2!$A$1:$B$270,2,FALSE)</f>
        <v>#N/A</v>
      </c>
    </row>
    <row r="5528" spans="15:61">
      <c r="O5528" s="57"/>
      <c r="P5528" s="57"/>
      <c r="AP5528" s="57"/>
      <c r="BA5528" s="57"/>
      <c r="BF5528" s="6" t="e">
        <f t="shared" si="261"/>
        <v>#NUM!</v>
      </c>
      <c r="BG5528" t="e">
        <f t="shared" si="262"/>
        <v>#NUM!</v>
      </c>
      <c r="BH5528" t="e">
        <f t="shared" si="263"/>
        <v>#NUM!</v>
      </c>
      <c r="BI5528" t="e">
        <f>VLOOKUP(H5528,Sheet2!$A$1:$B$270,2,FALSE)</f>
        <v>#N/A</v>
      </c>
    </row>
    <row r="5529" spans="15:61">
      <c r="O5529" s="57"/>
      <c r="P5529" s="57"/>
      <c r="AP5529" s="57"/>
      <c r="BA5529" s="57"/>
      <c r="BF5529" s="6" t="e">
        <f t="shared" si="261"/>
        <v>#NUM!</v>
      </c>
      <c r="BG5529" t="e">
        <f t="shared" si="262"/>
        <v>#NUM!</v>
      </c>
      <c r="BH5529" t="e">
        <f t="shared" si="263"/>
        <v>#NUM!</v>
      </c>
      <c r="BI5529" t="e">
        <f>VLOOKUP(H5529,Sheet2!$A$1:$B$270,2,FALSE)</f>
        <v>#N/A</v>
      </c>
    </row>
    <row r="5530" spans="15:61">
      <c r="O5530" s="57"/>
      <c r="P5530" s="57"/>
      <c r="AM5530" s="58"/>
      <c r="AO5530" s="57"/>
      <c r="BA5530" s="57"/>
      <c r="BB5530" s="58"/>
      <c r="BF5530" s="6" t="e">
        <f t="shared" si="261"/>
        <v>#NUM!</v>
      </c>
      <c r="BG5530" t="e">
        <f t="shared" si="262"/>
        <v>#NUM!</v>
      </c>
      <c r="BH5530" t="e">
        <f t="shared" si="263"/>
        <v>#NUM!</v>
      </c>
      <c r="BI5530" t="e">
        <f>VLOOKUP(H5530,Sheet2!$A$1:$B$270,2,FALSE)</f>
        <v>#N/A</v>
      </c>
    </row>
    <row r="5531" spans="15:61">
      <c r="O5531" s="57"/>
      <c r="P5531" s="57"/>
      <c r="AO5531" s="57"/>
      <c r="AP5531" s="57"/>
      <c r="BA5531" s="57"/>
      <c r="BF5531" s="6" t="e">
        <f t="shared" si="261"/>
        <v>#NUM!</v>
      </c>
      <c r="BG5531" t="e">
        <f t="shared" si="262"/>
        <v>#NUM!</v>
      </c>
      <c r="BH5531" t="e">
        <f t="shared" si="263"/>
        <v>#NUM!</v>
      </c>
      <c r="BI5531" t="e">
        <f>VLOOKUP(H5531,Sheet2!$A$1:$B$270,2,FALSE)</f>
        <v>#N/A</v>
      </c>
    </row>
    <row r="5532" spans="15:61">
      <c r="O5532" s="57"/>
      <c r="P5532" s="57"/>
      <c r="AP5532" s="57"/>
      <c r="BA5532" s="57"/>
      <c r="BF5532" s="6" t="e">
        <f t="shared" si="261"/>
        <v>#NUM!</v>
      </c>
      <c r="BG5532" t="e">
        <f t="shared" si="262"/>
        <v>#NUM!</v>
      </c>
      <c r="BH5532" t="e">
        <f t="shared" si="263"/>
        <v>#NUM!</v>
      </c>
      <c r="BI5532" t="e">
        <f>VLOOKUP(H5532,Sheet2!$A$1:$B$270,2,FALSE)</f>
        <v>#N/A</v>
      </c>
    </row>
    <row r="5533" spans="15:61">
      <c r="O5533" s="57"/>
      <c r="P5533" s="57"/>
      <c r="AP5533" s="57"/>
      <c r="BA5533" s="57"/>
      <c r="BF5533" s="6" t="e">
        <f t="shared" si="261"/>
        <v>#NUM!</v>
      </c>
      <c r="BG5533" t="e">
        <f t="shared" si="262"/>
        <v>#NUM!</v>
      </c>
      <c r="BH5533" t="e">
        <f t="shared" si="263"/>
        <v>#NUM!</v>
      </c>
      <c r="BI5533" t="e">
        <f>VLOOKUP(H5533,Sheet2!$A$1:$B$270,2,FALSE)</f>
        <v>#N/A</v>
      </c>
    </row>
    <row r="5534" spans="15:61">
      <c r="O5534" s="57"/>
      <c r="P5534" s="57"/>
      <c r="AM5534" s="58"/>
      <c r="BA5534" s="57"/>
      <c r="BB5534" s="58"/>
      <c r="BF5534" s="6" t="e">
        <f t="shared" si="261"/>
        <v>#NUM!</v>
      </c>
      <c r="BG5534" t="e">
        <f t="shared" si="262"/>
        <v>#NUM!</v>
      </c>
      <c r="BH5534" t="e">
        <f t="shared" si="263"/>
        <v>#NUM!</v>
      </c>
      <c r="BI5534" t="e">
        <f>VLOOKUP(H5534,Sheet2!$A$1:$B$270,2,FALSE)</f>
        <v>#N/A</v>
      </c>
    </row>
    <row r="5535" spans="15:61">
      <c r="O5535" s="57"/>
      <c r="P5535" s="57"/>
      <c r="AP5535" s="57"/>
      <c r="BA5535" s="57"/>
      <c r="BF5535" s="6" t="e">
        <f t="shared" si="261"/>
        <v>#NUM!</v>
      </c>
      <c r="BG5535" t="e">
        <f t="shared" si="262"/>
        <v>#NUM!</v>
      </c>
      <c r="BH5535" t="e">
        <f t="shared" si="263"/>
        <v>#NUM!</v>
      </c>
      <c r="BI5535" t="e">
        <f>VLOOKUP(H5535,Sheet2!$A$1:$B$270,2,FALSE)</f>
        <v>#N/A</v>
      </c>
    </row>
    <row r="5536" spans="15:61">
      <c r="O5536" s="57"/>
      <c r="P5536" s="57"/>
      <c r="AO5536" s="57"/>
      <c r="BF5536" s="6" t="e">
        <f t="shared" si="261"/>
        <v>#NUM!</v>
      </c>
      <c r="BG5536" t="e">
        <f t="shared" si="262"/>
        <v>#NUM!</v>
      </c>
      <c r="BH5536" t="e">
        <f t="shared" si="263"/>
        <v>#NUM!</v>
      </c>
      <c r="BI5536" t="e">
        <f>VLOOKUP(H5536,Sheet2!$A$1:$B$270,2,FALSE)</f>
        <v>#N/A</v>
      </c>
    </row>
    <row r="5537" spans="15:61">
      <c r="O5537" s="57"/>
      <c r="P5537" s="57"/>
      <c r="AO5537" s="57"/>
      <c r="BF5537" s="6" t="e">
        <f t="shared" si="261"/>
        <v>#NUM!</v>
      </c>
      <c r="BG5537" t="e">
        <f t="shared" si="262"/>
        <v>#NUM!</v>
      </c>
      <c r="BH5537" t="e">
        <f t="shared" si="263"/>
        <v>#NUM!</v>
      </c>
      <c r="BI5537" t="e">
        <f>VLOOKUP(H5537,Sheet2!$A$1:$B$270,2,FALSE)</f>
        <v>#N/A</v>
      </c>
    </row>
    <row r="5538" spans="15:61">
      <c r="O5538" s="57"/>
      <c r="P5538" s="57"/>
      <c r="AP5538" s="57"/>
      <c r="BA5538" s="57"/>
      <c r="BF5538" s="6" t="e">
        <f t="shared" si="261"/>
        <v>#NUM!</v>
      </c>
      <c r="BG5538" t="e">
        <f t="shared" si="262"/>
        <v>#NUM!</v>
      </c>
      <c r="BH5538" t="e">
        <f t="shared" si="263"/>
        <v>#NUM!</v>
      </c>
      <c r="BI5538" t="e">
        <f>VLOOKUP(H5538,Sheet2!$A$1:$B$270,2,FALSE)</f>
        <v>#N/A</v>
      </c>
    </row>
    <row r="5539" spans="15:61">
      <c r="O5539" s="57"/>
      <c r="P5539" s="57"/>
      <c r="AP5539" s="57"/>
      <c r="BA5539" s="57"/>
      <c r="BF5539" s="6" t="e">
        <f t="shared" si="261"/>
        <v>#NUM!</v>
      </c>
      <c r="BG5539" t="e">
        <f t="shared" si="262"/>
        <v>#NUM!</v>
      </c>
      <c r="BH5539" t="e">
        <f t="shared" si="263"/>
        <v>#NUM!</v>
      </c>
      <c r="BI5539" t="e">
        <f>VLOOKUP(H5539,Sheet2!$A$1:$B$270,2,FALSE)</f>
        <v>#N/A</v>
      </c>
    </row>
    <row r="5540" spans="15:61">
      <c r="O5540" s="57"/>
      <c r="P5540" s="57"/>
      <c r="AP5540" s="57"/>
      <c r="BA5540" s="57"/>
      <c r="BF5540" s="6" t="e">
        <f t="shared" si="261"/>
        <v>#NUM!</v>
      </c>
      <c r="BG5540" t="e">
        <f t="shared" si="262"/>
        <v>#NUM!</v>
      </c>
      <c r="BH5540" t="e">
        <f t="shared" si="263"/>
        <v>#NUM!</v>
      </c>
      <c r="BI5540" t="e">
        <f>VLOOKUP(H5540,Sheet2!$A$1:$B$270,2,FALSE)</f>
        <v>#N/A</v>
      </c>
    </row>
    <row r="5541" spans="15:61">
      <c r="O5541" s="57"/>
      <c r="P5541" s="57"/>
      <c r="AP5541" s="57"/>
      <c r="BA5541" s="57"/>
      <c r="BF5541" s="6" t="e">
        <f t="shared" si="261"/>
        <v>#NUM!</v>
      </c>
      <c r="BG5541" t="e">
        <f t="shared" si="262"/>
        <v>#NUM!</v>
      </c>
      <c r="BH5541" t="e">
        <f t="shared" si="263"/>
        <v>#NUM!</v>
      </c>
      <c r="BI5541" t="e">
        <f>VLOOKUP(H5541,Sheet2!$A$1:$B$270,2,FALSE)</f>
        <v>#N/A</v>
      </c>
    </row>
    <row r="5542" spans="15:61">
      <c r="O5542" s="57"/>
      <c r="P5542" s="57"/>
      <c r="AP5542" s="57"/>
      <c r="BA5542" s="57"/>
      <c r="BF5542" s="6" t="e">
        <f t="shared" si="261"/>
        <v>#NUM!</v>
      </c>
      <c r="BG5542" t="e">
        <f t="shared" si="262"/>
        <v>#NUM!</v>
      </c>
      <c r="BH5542" t="e">
        <f t="shared" si="263"/>
        <v>#NUM!</v>
      </c>
      <c r="BI5542" t="e">
        <f>VLOOKUP(H5542,Sheet2!$A$1:$B$270,2,FALSE)</f>
        <v>#N/A</v>
      </c>
    </row>
    <row r="5543" spans="15:61">
      <c r="O5543" s="57"/>
      <c r="P5543" s="57"/>
      <c r="AP5543" s="57"/>
      <c r="BA5543" s="57"/>
      <c r="BF5543" s="6" t="e">
        <f t="shared" si="261"/>
        <v>#NUM!</v>
      </c>
      <c r="BG5543" t="e">
        <f t="shared" si="262"/>
        <v>#NUM!</v>
      </c>
      <c r="BH5543" t="e">
        <f t="shared" si="263"/>
        <v>#NUM!</v>
      </c>
      <c r="BI5543" t="e">
        <f>VLOOKUP(H5543,Sheet2!$A$1:$B$270,2,FALSE)</f>
        <v>#N/A</v>
      </c>
    </row>
    <row r="5544" spans="15:61">
      <c r="O5544" s="57"/>
      <c r="P5544" s="57"/>
      <c r="AP5544" s="57"/>
      <c r="BA5544" s="57"/>
      <c r="BF5544" s="6" t="e">
        <f t="shared" si="261"/>
        <v>#NUM!</v>
      </c>
      <c r="BG5544" t="e">
        <f t="shared" si="262"/>
        <v>#NUM!</v>
      </c>
      <c r="BH5544" t="e">
        <f t="shared" si="263"/>
        <v>#NUM!</v>
      </c>
      <c r="BI5544" t="e">
        <f>VLOOKUP(H5544,Sheet2!$A$1:$B$270,2,FALSE)</f>
        <v>#N/A</v>
      </c>
    </row>
    <row r="5545" spans="15:61">
      <c r="O5545" s="57"/>
      <c r="P5545" s="57"/>
      <c r="AO5545" s="57"/>
      <c r="AP5545" s="57"/>
      <c r="BA5545" s="57"/>
      <c r="BF5545" s="6" t="e">
        <f t="shared" si="261"/>
        <v>#NUM!</v>
      </c>
      <c r="BG5545" t="e">
        <f t="shared" si="262"/>
        <v>#NUM!</v>
      </c>
      <c r="BH5545" t="e">
        <f t="shared" si="263"/>
        <v>#NUM!</v>
      </c>
      <c r="BI5545" t="e">
        <f>VLOOKUP(H5545,Sheet2!$A$1:$B$270,2,FALSE)</f>
        <v>#N/A</v>
      </c>
    </row>
    <row r="5546" spans="15:61">
      <c r="O5546" s="57"/>
      <c r="P5546" s="57"/>
      <c r="AO5546" s="57"/>
      <c r="AP5546" s="57"/>
      <c r="BA5546" s="57"/>
      <c r="BF5546" s="6" t="e">
        <f t="shared" si="261"/>
        <v>#NUM!</v>
      </c>
      <c r="BG5546" t="e">
        <f t="shared" si="262"/>
        <v>#NUM!</v>
      </c>
      <c r="BH5546" t="e">
        <f t="shared" si="263"/>
        <v>#NUM!</v>
      </c>
      <c r="BI5546" t="e">
        <f>VLOOKUP(H5546,Sheet2!$A$1:$B$270,2,FALSE)</f>
        <v>#N/A</v>
      </c>
    </row>
    <row r="5547" spans="15:61">
      <c r="O5547" s="57"/>
      <c r="P5547" s="57"/>
      <c r="BF5547" s="6" t="e">
        <f t="shared" si="261"/>
        <v>#NUM!</v>
      </c>
      <c r="BG5547" t="e">
        <f t="shared" si="262"/>
        <v>#NUM!</v>
      </c>
      <c r="BH5547" t="e">
        <f t="shared" si="263"/>
        <v>#NUM!</v>
      </c>
      <c r="BI5547" t="e">
        <f>VLOOKUP(H5547,Sheet2!$A$1:$B$270,2,FALSE)</f>
        <v>#N/A</v>
      </c>
    </row>
    <row r="5548" spans="15:61">
      <c r="O5548" s="57"/>
      <c r="P5548" s="57"/>
      <c r="AO5548" s="57"/>
      <c r="BF5548" s="6" t="e">
        <f t="shared" si="261"/>
        <v>#NUM!</v>
      </c>
      <c r="BG5548" t="e">
        <f t="shared" si="262"/>
        <v>#NUM!</v>
      </c>
      <c r="BH5548" t="e">
        <f t="shared" si="263"/>
        <v>#NUM!</v>
      </c>
      <c r="BI5548" t="e">
        <f>VLOOKUP(H5548,Sheet2!$A$1:$B$270,2,FALSE)</f>
        <v>#N/A</v>
      </c>
    </row>
    <row r="5549" spans="15:61">
      <c r="O5549" s="57"/>
      <c r="P5549" s="57"/>
      <c r="AP5549" s="57"/>
      <c r="BA5549" s="57"/>
      <c r="BF5549" s="6" t="e">
        <f t="shared" si="261"/>
        <v>#NUM!</v>
      </c>
      <c r="BG5549" t="e">
        <f t="shared" si="262"/>
        <v>#NUM!</v>
      </c>
      <c r="BH5549" t="e">
        <f t="shared" si="263"/>
        <v>#NUM!</v>
      </c>
      <c r="BI5549" t="e">
        <f>VLOOKUP(H5549,Sheet2!$A$1:$B$270,2,FALSE)</f>
        <v>#N/A</v>
      </c>
    </row>
    <row r="5550" spans="15:61">
      <c r="O5550" s="57"/>
      <c r="P5550" s="57"/>
      <c r="AO5550" s="57"/>
      <c r="AP5550" s="57"/>
      <c r="BA5550" s="57"/>
      <c r="BF5550" s="6" t="e">
        <f t="shared" si="261"/>
        <v>#NUM!</v>
      </c>
      <c r="BG5550" t="e">
        <f t="shared" si="262"/>
        <v>#NUM!</v>
      </c>
      <c r="BH5550" t="e">
        <f t="shared" si="263"/>
        <v>#NUM!</v>
      </c>
      <c r="BI5550" t="e">
        <f>VLOOKUP(H5550,Sheet2!$A$1:$B$270,2,FALSE)</f>
        <v>#N/A</v>
      </c>
    </row>
    <row r="5551" spans="15:61">
      <c r="O5551" s="57"/>
      <c r="P5551" s="57"/>
      <c r="AP5551" s="57"/>
      <c r="BA5551" s="57"/>
      <c r="BF5551" s="6" t="e">
        <f t="shared" si="261"/>
        <v>#NUM!</v>
      </c>
      <c r="BG5551" t="e">
        <f t="shared" si="262"/>
        <v>#NUM!</v>
      </c>
      <c r="BH5551" t="e">
        <f t="shared" si="263"/>
        <v>#NUM!</v>
      </c>
      <c r="BI5551" t="e">
        <f>VLOOKUP(H5551,Sheet2!$A$1:$B$270,2,FALSE)</f>
        <v>#N/A</v>
      </c>
    </row>
    <row r="5552" spans="15:61">
      <c r="O5552" s="57"/>
      <c r="P5552" s="57"/>
      <c r="AO5552" s="57"/>
      <c r="AP5552" s="57"/>
      <c r="BA5552" s="57"/>
      <c r="BF5552" s="6" t="e">
        <f t="shared" si="261"/>
        <v>#NUM!</v>
      </c>
      <c r="BG5552" t="e">
        <f t="shared" si="262"/>
        <v>#NUM!</v>
      </c>
      <c r="BH5552" t="e">
        <f t="shared" si="263"/>
        <v>#NUM!</v>
      </c>
      <c r="BI5552" t="e">
        <f>VLOOKUP(H5552,Sheet2!$A$1:$B$270,2,FALSE)</f>
        <v>#N/A</v>
      </c>
    </row>
    <row r="5553" spans="15:61">
      <c r="O5553" s="57"/>
      <c r="P5553" s="57"/>
      <c r="AP5553" s="57"/>
      <c r="BA5553" s="57"/>
      <c r="BF5553" s="6" t="e">
        <f t="shared" si="261"/>
        <v>#NUM!</v>
      </c>
      <c r="BG5553" t="e">
        <f t="shared" si="262"/>
        <v>#NUM!</v>
      </c>
      <c r="BH5553" t="e">
        <f t="shared" si="263"/>
        <v>#NUM!</v>
      </c>
      <c r="BI5553" t="e">
        <f>VLOOKUP(H5553,Sheet2!$A$1:$B$270,2,FALSE)</f>
        <v>#N/A</v>
      </c>
    </row>
    <row r="5554" spans="15:61">
      <c r="O5554" s="57"/>
      <c r="P5554" s="57"/>
      <c r="AO5554" s="57"/>
      <c r="AP5554" s="57"/>
      <c r="BA5554" s="57"/>
      <c r="BF5554" s="6" t="e">
        <f t="shared" si="261"/>
        <v>#NUM!</v>
      </c>
      <c r="BG5554" t="e">
        <f t="shared" si="262"/>
        <v>#NUM!</v>
      </c>
      <c r="BH5554" t="e">
        <f t="shared" si="263"/>
        <v>#NUM!</v>
      </c>
      <c r="BI5554" t="e">
        <f>VLOOKUP(H5554,Sheet2!$A$1:$B$270,2,FALSE)</f>
        <v>#N/A</v>
      </c>
    </row>
    <row r="5555" spans="15:61">
      <c r="O5555" s="57"/>
      <c r="P5555" s="57"/>
      <c r="AP5555" s="57"/>
      <c r="BA5555" s="57"/>
      <c r="BF5555" s="6" t="e">
        <f t="shared" si="261"/>
        <v>#NUM!</v>
      </c>
      <c r="BG5555" t="e">
        <f t="shared" si="262"/>
        <v>#NUM!</v>
      </c>
      <c r="BH5555" t="e">
        <f t="shared" si="263"/>
        <v>#NUM!</v>
      </c>
      <c r="BI5555" t="e">
        <f>VLOOKUP(H5555,Sheet2!$A$1:$B$270,2,FALSE)</f>
        <v>#N/A</v>
      </c>
    </row>
    <row r="5556" spans="15:61">
      <c r="O5556" s="57"/>
      <c r="P5556" s="57"/>
      <c r="AP5556" s="57"/>
      <c r="BA5556" s="57"/>
      <c r="BF5556" s="6" t="e">
        <f t="shared" si="261"/>
        <v>#NUM!</v>
      </c>
      <c r="BG5556" t="e">
        <f t="shared" si="262"/>
        <v>#NUM!</v>
      </c>
      <c r="BH5556" t="e">
        <f t="shared" si="263"/>
        <v>#NUM!</v>
      </c>
      <c r="BI5556" t="e">
        <f>VLOOKUP(H5556,Sheet2!$A$1:$B$270,2,FALSE)</f>
        <v>#N/A</v>
      </c>
    </row>
    <row r="5557" spans="15:61">
      <c r="O5557" s="57"/>
      <c r="P5557" s="57"/>
      <c r="AP5557" s="57"/>
      <c r="BA5557" s="57"/>
      <c r="BF5557" s="6" t="e">
        <f t="shared" si="261"/>
        <v>#NUM!</v>
      </c>
      <c r="BG5557" t="e">
        <f t="shared" si="262"/>
        <v>#NUM!</v>
      </c>
      <c r="BH5557" t="e">
        <f t="shared" si="263"/>
        <v>#NUM!</v>
      </c>
      <c r="BI5557" t="e">
        <f>VLOOKUP(H5557,Sheet2!$A$1:$B$270,2,FALSE)</f>
        <v>#N/A</v>
      </c>
    </row>
    <row r="5558" spans="15:61">
      <c r="O5558" s="57"/>
      <c r="P5558" s="57"/>
      <c r="BF5558" s="6" t="e">
        <f t="shared" si="261"/>
        <v>#NUM!</v>
      </c>
      <c r="BG5558" t="e">
        <f t="shared" si="262"/>
        <v>#NUM!</v>
      </c>
      <c r="BH5558" t="e">
        <f t="shared" si="263"/>
        <v>#NUM!</v>
      </c>
      <c r="BI5558" t="e">
        <f>VLOOKUP(H5558,Sheet2!$A$1:$B$270,2,FALSE)</f>
        <v>#N/A</v>
      </c>
    </row>
    <row r="5559" spans="15:61">
      <c r="O5559" s="57"/>
      <c r="P5559" s="57"/>
      <c r="AO5559" s="57"/>
      <c r="AP5559" s="57"/>
      <c r="BA5559" s="57"/>
      <c r="BF5559" s="6" t="e">
        <f t="shared" si="261"/>
        <v>#NUM!</v>
      </c>
      <c r="BG5559" t="e">
        <f t="shared" si="262"/>
        <v>#NUM!</v>
      </c>
      <c r="BH5559" t="e">
        <f t="shared" si="263"/>
        <v>#NUM!</v>
      </c>
      <c r="BI5559" t="e">
        <f>VLOOKUP(H5559,Sheet2!$A$1:$B$270,2,FALSE)</f>
        <v>#N/A</v>
      </c>
    </row>
    <row r="5560" spans="15:61">
      <c r="O5560" s="57"/>
      <c r="P5560" s="57"/>
      <c r="AO5560" s="57"/>
      <c r="BA5560" s="57"/>
      <c r="BF5560" s="6" t="e">
        <f t="shared" si="261"/>
        <v>#NUM!</v>
      </c>
      <c r="BG5560" t="e">
        <f t="shared" si="262"/>
        <v>#NUM!</v>
      </c>
      <c r="BH5560" t="e">
        <f t="shared" si="263"/>
        <v>#NUM!</v>
      </c>
      <c r="BI5560" t="e">
        <f>VLOOKUP(H5560,Sheet2!$A$1:$B$270,2,FALSE)</f>
        <v>#N/A</v>
      </c>
    </row>
    <row r="5561" spans="15:61">
      <c r="O5561" s="57"/>
      <c r="P5561" s="57"/>
      <c r="AO5561" s="57"/>
      <c r="AP5561" s="57"/>
      <c r="BA5561" s="57"/>
      <c r="BF5561" s="6" t="e">
        <f t="shared" si="261"/>
        <v>#NUM!</v>
      </c>
      <c r="BG5561" t="e">
        <f t="shared" si="262"/>
        <v>#NUM!</v>
      </c>
      <c r="BH5561" t="e">
        <f t="shared" si="263"/>
        <v>#NUM!</v>
      </c>
      <c r="BI5561" t="e">
        <f>VLOOKUP(H5561,Sheet2!$A$1:$B$270,2,FALSE)</f>
        <v>#N/A</v>
      </c>
    </row>
    <row r="5562" spans="15:61">
      <c r="O5562" s="57"/>
      <c r="P5562" s="57"/>
      <c r="AP5562" s="57"/>
      <c r="BA5562" s="57"/>
      <c r="BF5562" s="6" t="e">
        <f t="shared" si="261"/>
        <v>#NUM!</v>
      </c>
      <c r="BG5562" t="e">
        <f t="shared" si="262"/>
        <v>#NUM!</v>
      </c>
      <c r="BH5562" t="e">
        <f t="shared" si="263"/>
        <v>#NUM!</v>
      </c>
      <c r="BI5562" t="e">
        <f>VLOOKUP(H5562,Sheet2!$A$1:$B$270,2,FALSE)</f>
        <v>#N/A</v>
      </c>
    </row>
    <row r="5563" spans="15:61">
      <c r="O5563" s="57"/>
      <c r="P5563" s="57"/>
      <c r="AP5563" s="57"/>
      <c r="BA5563" s="57"/>
      <c r="BF5563" s="6" t="e">
        <f t="shared" si="261"/>
        <v>#NUM!</v>
      </c>
      <c r="BG5563" t="e">
        <f t="shared" si="262"/>
        <v>#NUM!</v>
      </c>
      <c r="BH5563" t="e">
        <f t="shared" si="263"/>
        <v>#NUM!</v>
      </c>
      <c r="BI5563" t="e">
        <f>VLOOKUP(H5563,Sheet2!$A$1:$B$270,2,FALSE)</f>
        <v>#N/A</v>
      </c>
    </row>
    <row r="5564" spans="15:61">
      <c r="O5564" s="57"/>
      <c r="P5564" s="57"/>
      <c r="BA5564" s="57"/>
      <c r="BF5564" s="6" t="e">
        <f t="shared" si="261"/>
        <v>#NUM!</v>
      </c>
      <c r="BG5564" t="e">
        <f t="shared" si="262"/>
        <v>#NUM!</v>
      </c>
      <c r="BH5564" t="e">
        <f t="shared" si="263"/>
        <v>#NUM!</v>
      </c>
      <c r="BI5564" t="e">
        <f>VLOOKUP(H5564,Sheet2!$A$1:$B$270,2,FALSE)</f>
        <v>#N/A</v>
      </c>
    </row>
    <row r="5565" spans="15:61">
      <c r="O5565" s="57"/>
      <c r="P5565" s="57"/>
      <c r="AP5565" s="57"/>
      <c r="BA5565" s="57"/>
      <c r="BF5565" s="6" t="e">
        <f t="shared" si="261"/>
        <v>#NUM!</v>
      </c>
      <c r="BG5565" t="e">
        <f t="shared" si="262"/>
        <v>#NUM!</v>
      </c>
      <c r="BH5565" t="e">
        <f t="shared" si="263"/>
        <v>#NUM!</v>
      </c>
      <c r="BI5565" t="e">
        <f>VLOOKUP(H5565,Sheet2!$A$1:$B$270,2,FALSE)</f>
        <v>#N/A</v>
      </c>
    </row>
    <row r="5566" spans="15:61">
      <c r="O5566" s="57"/>
      <c r="P5566" s="57"/>
      <c r="AO5566" s="57"/>
      <c r="BA5566" s="57"/>
      <c r="BF5566" s="6" t="e">
        <f t="shared" si="261"/>
        <v>#NUM!</v>
      </c>
      <c r="BG5566" t="e">
        <f t="shared" si="262"/>
        <v>#NUM!</v>
      </c>
      <c r="BH5566" t="e">
        <f t="shared" si="263"/>
        <v>#NUM!</v>
      </c>
      <c r="BI5566" t="e">
        <f>VLOOKUP(H5566,Sheet2!$A$1:$B$270,2,FALSE)</f>
        <v>#N/A</v>
      </c>
    </row>
    <row r="5567" spans="15:61">
      <c r="O5567" s="57"/>
      <c r="P5567" s="57"/>
      <c r="AP5567" s="57"/>
      <c r="BA5567" s="57"/>
      <c r="BF5567" s="6" t="e">
        <f t="shared" si="261"/>
        <v>#NUM!</v>
      </c>
      <c r="BG5567" t="e">
        <f t="shared" si="262"/>
        <v>#NUM!</v>
      </c>
      <c r="BH5567" t="e">
        <f t="shared" si="263"/>
        <v>#NUM!</v>
      </c>
      <c r="BI5567" t="e">
        <f>VLOOKUP(H5567,Sheet2!$A$1:$B$270,2,FALSE)</f>
        <v>#N/A</v>
      </c>
    </row>
    <row r="5568" spans="15:61">
      <c r="O5568" s="57"/>
      <c r="P5568" s="57"/>
      <c r="AM5568" s="58"/>
      <c r="BA5568" s="57"/>
      <c r="BB5568" s="58"/>
      <c r="BF5568" s="6" t="e">
        <f t="shared" si="261"/>
        <v>#NUM!</v>
      </c>
      <c r="BG5568" t="e">
        <f t="shared" si="262"/>
        <v>#NUM!</v>
      </c>
      <c r="BH5568" t="e">
        <f t="shared" si="263"/>
        <v>#NUM!</v>
      </c>
      <c r="BI5568" t="e">
        <f>VLOOKUP(H5568,Sheet2!$A$1:$B$270,2,FALSE)</f>
        <v>#N/A</v>
      </c>
    </row>
    <row r="5569" spans="15:61">
      <c r="O5569" s="57"/>
      <c r="P5569" s="57"/>
      <c r="AO5569" s="57"/>
      <c r="AP5569" s="57"/>
      <c r="BA5569" s="57"/>
      <c r="BF5569" s="6" t="e">
        <f t="shared" ref="BF5569:BF5632" si="264">DATE(BC5569,BD5569,BE5569)</f>
        <v>#NUM!</v>
      </c>
      <c r="BG5569" t="e">
        <f t="shared" ref="BG5569:BG5632" si="265">BF5569-BA5569</f>
        <v>#NUM!</v>
      </c>
      <c r="BH5569" t="e">
        <f t="shared" ref="BH5569:BH5632" si="266">IF(BG5569=1,"COMPLY",IF(BG5569&lt;1,"COMPLY","NOT COMPLY"))</f>
        <v>#NUM!</v>
      </c>
      <c r="BI5569" t="e">
        <f>VLOOKUP(H5569,Sheet2!$A$1:$B$270,2,FALSE)</f>
        <v>#N/A</v>
      </c>
    </row>
    <row r="5570" spans="15:61">
      <c r="O5570" s="57"/>
      <c r="P5570" s="57"/>
      <c r="AP5570" s="57"/>
      <c r="BA5570" s="57"/>
      <c r="BF5570" s="6" t="e">
        <f t="shared" si="264"/>
        <v>#NUM!</v>
      </c>
      <c r="BG5570" t="e">
        <f t="shared" si="265"/>
        <v>#NUM!</v>
      </c>
      <c r="BH5570" t="e">
        <f t="shared" si="266"/>
        <v>#NUM!</v>
      </c>
      <c r="BI5570" t="e">
        <f>VLOOKUP(H5570,Sheet2!$A$1:$B$270,2,FALSE)</f>
        <v>#N/A</v>
      </c>
    </row>
    <row r="5571" spans="15:61">
      <c r="O5571" s="57"/>
      <c r="P5571" s="57"/>
      <c r="AP5571" s="57"/>
      <c r="BA5571" s="57"/>
      <c r="BF5571" s="6" t="e">
        <f t="shared" si="264"/>
        <v>#NUM!</v>
      </c>
      <c r="BG5571" t="e">
        <f t="shared" si="265"/>
        <v>#NUM!</v>
      </c>
      <c r="BH5571" t="e">
        <f t="shared" si="266"/>
        <v>#NUM!</v>
      </c>
      <c r="BI5571" t="e">
        <f>VLOOKUP(H5571,Sheet2!$A$1:$B$270,2,FALSE)</f>
        <v>#N/A</v>
      </c>
    </row>
    <row r="5572" spans="15:61">
      <c r="O5572" s="57"/>
      <c r="P5572" s="57"/>
      <c r="AP5572" s="57"/>
      <c r="BA5572" s="57"/>
      <c r="BF5572" s="6" t="e">
        <f t="shared" si="264"/>
        <v>#NUM!</v>
      </c>
      <c r="BG5572" t="e">
        <f t="shared" si="265"/>
        <v>#NUM!</v>
      </c>
      <c r="BH5572" t="e">
        <f t="shared" si="266"/>
        <v>#NUM!</v>
      </c>
      <c r="BI5572" t="e">
        <f>VLOOKUP(H5572,Sheet2!$A$1:$B$270,2,FALSE)</f>
        <v>#N/A</v>
      </c>
    </row>
    <row r="5573" spans="15:61">
      <c r="O5573" s="57"/>
      <c r="P5573" s="57"/>
      <c r="AP5573" s="57"/>
      <c r="BA5573" s="57"/>
      <c r="BF5573" s="6" t="e">
        <f t="shared" si="264"/>
        <v>#NUM!</v>
      </c>
      <c r="BG5573" t="e">
        <f t="shared" si="265"/>
        <v>#NUM!</v>
      </c>
      <c r="BH5573" t="e">
        <f t="shared" si="266"/>
        <v>#NUM!</v>
      </c>
      <c r="BI5573" t="e">
        <f>VLOOKUP(H5573,Sheet2!$A$1:$B$270,2,FALSE)</f>
        <v>#N/A</v>
      </c>
    </row>
    <row r="5574" spans="15:61">
      <c r="O5574" s="57"/>
      <c r="P5574" s="57"/>
      <c r="AP5574" s="57"/>
      <c r="BA5574" s="57"/>
      <c r="BF5574" s="6" t="e">
        <f t="shared" si="264"/>
        <v>#NUM!</v>
      </c>
      <c r="BG5574" t="e">
        <f t="shared" si="265"/>
        <v>#NUM!</v>
      </c>
      <c r="BH5574" t="e">
        <f t="shared" si="266"/>
        <v>#NUM!</v>
      </c>
      <c r="BI5574" t="e">
        <f>VLOOKUP(H5574,Sheet2!$A$1:$B$270,2,FALSE)</f>
        <v>#N/A</v>
      </c>
    </row>
    <row r="5575" spans="15:61">
      <c r="O5575" s="57"/>
      <c r="P5575" s="57"/>
      <c r="AO5575" s="57"/>
      <c r="AP5575" s="57"/>
      <c r="BA5575" s="57"/>
      <c r="BF5575" s="6" t="e">
        <f t="shared" si="264"/>
        <v>#NUM!</v>
      </c>
      <c r="BG5575" t="e">
        <f t="shared" si="265"/>
        <v>#NUM!</v>
      </c>
      <c r="BH5575" t="e">
        <f t="shared" si="266"/>
        <v>#NUM!</v>
      </c>
      <c r="BI5575" t="e">
        <f>VLOOKUP(H5575,Sheet2!$A$1:$B$270,2,FALSE)</f>
        <v>#N/A</v>
      </c>
    </row>
    <row r="5576" spans="15:61">
      <c r="O5576" s="57"/>
      <c r="P5576" s="57"/>
      <c r="AP5576" s="57"/>
      <c r="BA5576" s="57"/>
      <c r="BF5576" s="6" t="e">
        <f t="shared" si="264"/>
        <v>#NUM!</v>
      </c>
      <c r="BG5576" t="e">
        <f t="shared" si="265"/>
        <v>#NUM!</v>
      </c>
      <c r="BH5576" t="e">
        <f t="shared" si="266"/>
        <v>#NUM!</v>
      </c>
      <c r="BI5576" t="e">
        <f>VLOOKUP(H5576,Sheet2!$A$1:$B$270,2,FALSE)</f>
        <v>#N/A</v>
      </c>
    </row>
    <row r="5577" spans="15:61">
      <c r="O5577" s="57"/>
      <c r="P5577" s="57"/>
      <c r="AM5577" s="58"/>
      <c r="BA5577" s="57"/>
      <c r="BB5577" s="58"/>
      <c r="BF5577" s="6" t="e">
        <f t="shared" si="264"/>
        <v>#NUM!</v>
      </c>
      <c r="BG5577" t="e">
        <f t="shared" si="265"/>
        <v>#NUM!</v>
      </c>
      <c r="BH5577" t="e">
        <f t="shared" si="266"/>
        <v>#NUM!</v>
      </c>
      <c r="BI5577" t="e">
        <f>VLOOKUP(H5577,Sheet2!$A$1:$B$270,2,FALSE)</f>
        <v>#N/A</v>
      </c>
    </row>
    <row r="5578" spans="15:61">
      <c r="O5578" s="57"/>
      <c r="P5578" s="57"/>
      <c r="AO5578" s="57"/>
      <c r="BA5578" s="57"/>
      <c r="BF5578" s="6" t="e">
        <f t="shared" si="264"/>
        <v>#NUM!</v>
      </c>
      <c r="BG5578" t="e">
        <f t="shared" si="265"/>
        <v>#NUM!</v>
      </c>
      <c r="BH5578" t="e">
        <f t="shared" si="266"/>
        <v>#NUM!</v>
      </c>
      <c r="BI5578" t="e">
        <f>VLOOKUP(H5578,Sheet2!$A$1:$B$270,2,FALSE)</f>
        <v>#N/A</v>
      </c>
    </row>
    <row r="5579" spans="15:61">
      <c r="O5579" s="57"/>
      <c r="P5579" s="57"/>
      <c r="AP5579" s="57"/>
      <c r="BA5579" s="57"/>
      <c r="BF5579" s="6" t="e">
        <f t="shared" si="264"/>
        <v>#NUM!</v>
      </c>
      <c r="BG5579" t="e">
        <f t="shared" si="265"/>
        <v>#NUM!</v>
      </c>
      <c r="BH5579" t="e">
        <f t="shared" si="266"/>
        <v>#NUM!</v>
      </c>
      <c r="BI5579" t="e">
        <f>VLOOKUP(H5579,Sheet2!$A$1:$B$270,2,FALSE)</f>
        <v>#N/A</v>
      </c>
    </row>
    <row r="5580" spans="15:61">
      <c r="O5580" s="57"/>
      <c r="P5580" s="57"/>
      <c r="AP5580" s="57"/>
      <c r="BA5580" s="57"/>
      <c r="BF5580" s="6" t="e">
        <f t="shared" si="264"/>
        <v>#NUM!</v>
      </c>
      <c r="BG5580" t="e">
        <f t="shared" si="265"/>
        <v>#NUM!</v>
      </c>
      <c r="BH5580" t="e">
        <f t="shared" si="266"/>
        <v>#NUM!</v>
      </c>
      <c r="BI5580" t="e">
        <f>VLOOKUP(H5580,Sheet2!$A$1:$B$270,2,FALSE)</f>
        <v>#N/A</v>
      </c>
    </row>
    <row r="5581" spans="15:61">
      <c r="O5581" s="57"/>
      <c r="P5581" s="57"/>
      <c r="AO5581" s="57"/>
      <c r="AP5581" s="57"/>
      <c r="BA5581" s="57"/>
      <c r="BF5581" s="6" t="e">
        <f t="shared" si="264"/>
        <v>#NUM!</v>
      </c>
      <c r="BG5581" t="e">
        <f t="shared" si="265"/>
        <v>#NUM!</v>
      </c>
      <c r="BH5581" t="e">
        <f t="shared" si="266"/>
        <v>#NUM!</v>
      </c>
      <c r="BI5581" t="e">
        <f>VLOOKUP(H5581,Sheet2!$A$1:$B$270,2,FALSE)</f>
        <v>#N/A</v>
      </c>
    </row>
    <row r="5582" spans="15:61">
      <c r="O5582" s="57"/>
      <c r="P5582" s="57"/>
      <c r="AP5582" s="57"/>
      <c r="BA5582" s="57"/>
      <c r="BF5582" s="6" t="e">
        <f t="shared" si="264"/>
        <v>#NUM!</v>
      </c>
      <c r="BG5582" t="e">
        <f t="shared" si="265"/>
        <v>#NUM!</v>
      </c>
      <c r="BH5582" t="e">
        <f t="shared" si="266"/>
        <v>#NUM!</v>
      </c>
      <c r="BI5582" t="e">
        <f>VLOOKUP(H5582,Sheet2!$A$1:$B$270,2,FALSE)</f>
        <v>#N/A</v>
      </c>
    </row>
    <row r="5583" spans="15:61">
      <c r="O5583" s="57"/>
      <c r="P5583" s="57"/>
      <c r="AP5583" s="57"/>
      <c r="BA5583" s="57"/>
      <c r="BF5583" s="6" t="e">
        <f t="shared" si="264"/>
        <v>#NUM!</v>
      </c>
      <c r="BG5583" t="e">
        <f t="shared" si="265"/>
        <v>#NUM!</v>
      </c>
      <c r="BH5583" t="e">
        <f t="shared" si="266"/>
        <v>#NUM!</v>
      </c>
      <c r="BI5583" t="e">
        <f>VLOOKUP(H5583,Sheet2!$A$1:$B$270,2,FALSE)</f>
        <v>#N/A</v>
      </c>
    </row>
    <row r="5584" spans="15:61">
      <c r="O5584" s="57"/>
      <c r="P5584" s="57"/>
      <c r="AP5584" s="57"/>
      <c r="BA5584" s="57"/>
      <c r="BF5584" s="6" t="e">
        <f t="shared" si="264"/>
        <v>#NUM!</v>
      </c>
      <c r="BG5584" t="e">
        <f t="shared" si="265"/>
        <v>#NUM!</v>
      </c>
      <c r="BH5584" t="e">
        <f t="shared" si="266"/>
        <v>#NUM!</v>
      </c>
      <c r="BI5584" t="e">
        <f>VLOOKUP(H5584,Sheet2!$A$1:$B$270,2,FALSE)</f>
        <v>#N/A</v>
      </c>
    </row>
    <row r="5585" spans="15:61">
      <c r="O5585" s="57"/>
      <c r="P5585" s="57"/>
      <c r="AO5585" s="57"/>
      <c r="AP5585" s="57"/>
      <c r="BA5585" s="57"/>
      <c r="BF5585" s="6" t="e">
        <f t="shared" si="264"/>
        <v>#NUM!</v>
      </c>
      <c r="BG5585" t="e">
        <f t="shared" si="265"/>
        <v>#NUM!</v>
      </c>
      <c r="BH5585" t="e">
        <f t="shared" si="266"/>
        <v>#NUM!</v>
      </c>
      <c r="BI5585" t="e">
        <f>VLOOKUP(H5585,Sheet2!$A$1:$B$270,2,FALSE)</f>
        <v>#N/A</v>
      </c>
    </row>
    <row r="5586" spans="15:61">
      <c r="O5586" s="57"/>
      <c r="P5586" s="57"/>
      <c r="AP5586" s="57"/>
      <c r="BA5586" s="57"/>
      <c r="BF5586" s="6" t="e">
        <f t="shared" si="264"/>
        <v>#NUM!</v>
      </c>
      <c r="BG5586" t="e">
        <f t="shared" si="265"/>
        <v>#NUM!</v>
      </c>
      <c r="BH5586" t="e">
        <f t="shared" si="266"/>
        <v>#NUM!</v>
      </c>
      <c r="BI5586" t="e">
        <f>VLOOKUP(H5586,Sheet2!$A$1:$B$270,2,FALSE)</f>
        <v>#N/A</v>
      </c>
    </row>
    <row r="5587" spans="15:61">
      <c r="O5587" s="57"/>
      <c r="P5587" s="57"/>
      <c r="AM5587" s="58"/>
      <c r="BA5587" s="57"/>
      <c r="BB5587" s="58"/>
      <c r="BF5587" s="6" t="e">
        <f t="shared" si="264"/>
        <v>#NUM!</v>
      </c>
      <c r="BG5587" t="e">
        <f t="shared" si="265"/>
        <v>#NUM!</v>
      </c>
      <c r="BH5587" t="e">
        <f t="shared" si="266"/>
        <v>#NUM!</v>
      </c>
      <c r="BI5587" t="e">
        <f>VLOOKUP(H5587,Sheet2!$A$1:$B$270,2,FALSE)</f>
        <v>#N/A</v>
      </c>
    </row>
    <row r="5588" spans="15:61">
      <c r="O5588" s="57"/>
      <c r="P5588" s="57"/>
      <c r="AM5588" s="58"/>
      <c r="BA5588" s="57"/>
      <c r="BB5588" s="58"/>
      <c r="BF5588" s="6" t="e">
        <f t="shared" si="264"/>
        <v>#NUM!</v>
      </c>
      <c r="BG5588" t="e">
        <f t="shared" si="265"/>
        <v>#NUM!</v>
      </c>
      <c r="BH5588" t="e">
        <f t="shared" si="266"/>
        <v>#NUM!</v>
      </c>
      <c r="BI5588" t="e">
        <f>VLOOKUP(H5588,Sheet2!$A$1:$B$270,2,FALSE)</f>
        <v>#N/A</v>
      </c>
    </row>
    <row r="5589" spans="15:61">
      <c r="O5589" s="57"/>
      <c r="P5589" s="57"/>
      <c r="AM5589" s="58"/>
      <c r="AO5589" s="57"/>
      <c r="BA5589" s="57"/>
      <c r="BB5589" s="58"/>
      <c r="BF5589" s="6" t="e">
        <f t="shared" si="264"/>
        <v>#NUM!</v>
      </c>
      <c r="BG5589" t="e">
        <f t="shared" si="265"/>
        <v>#NUM!</v>
      </c>
      <c r="BH5589" t="e">
        <f t="shared" si="266"/>
        <v>#NUM!</v>
      </c>
      <c r="BI5589" t="e">
        <f>VLOOKUP(H5589,Sheet2!$A$1:$B$270,2,FALSE)</f>
        <v>#N/A</v>
      </c>
    </row>
    <row r="5590" spans="15:61">
      <c r="O5590" s="57"/>
      <c r="P5590" s="57"/>
      <c r="AO5590" s="57"/>
      <c r="AP5590" s="57"/>
      <c r="BA5590" s="57"/>
      <c r="BF5590" s="6" t="e">
        <f t="shared" si="264"/>
        <v>#NUM!</v>
      </c>
      <c r="BG5590" t="e">
        <f t="shared" si="265"/>
        <v>#NUM!</v>
      </c>
      <c r="BH5590" t="e">
        <f t="shared" si="266"/>
        <v>#NUM!</v>
      </c>
      <c r="BI5590" t="e">
        <f>VLOOKUP(H5590,Sheet2!$A$1:$B$270,2,FALSE)</f>
        <v>#N/A</v>
      </c>
    </row>
    <row r="5591" spans="15:61">
      <c r="O5591" s="57"/>
      <c r="P5591" s="57"/>
      <c r="AP5591" s="57"/>
      <c r="BA5591" s="57"/>
      <c r="BF5591" s="6" t="e">
        <f t="shared" si="264"/>
        <v>#NUM!</v>
      </c>
      <c r="BG5591" t="e">
        <f t="shared" si="265"/>
        <v>#NUM!</v>
      </c>
      <c r="BH5591" t="e">
        <f t="shared" si="266"/>
        <v>#NUM!</v>
      </c>
      <c r="BI5591" t="e">
        <f>VLOOKUP(H5591,Sheet2!$A$1:$B$270,2,FALSE)</f>
        <v>#N/A</v>
      </c>
    </row>
    <row r="5592" spans="15:61">
      <c r="O5592" s="57"/>
      <c r="P5592" s="57"/>
      <c r="AP5592" s="57"/>
      <c r="BA5592" s="57"/>
      <c r="BF5592" s="6" t="e">
        <f t="shared" si="264"/>
        <v>#NUM!</v>
      </c>
      <c r="BG5592" t="e">
        <f t="shared" si="265"/>
        <v>#NUM!</v>
      </c>
      <c r="BH5592" t="e">
        <f t="shared" si="266"/>
        <v>#NUM!</v>
      </c>
      <c r="BI5592" t="e">
        <f>VLOOKUP(H5592,Sheet2!$A$1:$B$270,2,FALSE)</f>
        <v>#N/A</v>
      </c>
    </row>
    <row r="5593" spans="15:61">
      <c r="O5593" s="57"/>
      <c r="P5593" s="57"/>
      <c r="AO5593" s="57"/>
      <c r="BF5593" s="6" t="e">
        <f t="shared" si="264"/>
        <v>#NUM!</v>
      </c>
      <c r="BG5593" t="e">
        <f t="shared" si="265"/>
        <v>#NUM!</v>
      </c>
      <c r="BH5593" t="e">
        <f t="shared" si="266"/>
        <v>#NUM!</v>
      </c>
      <c r="BI5593" t="e">
        <f>VLOOKUP(H5593,Sheet2!$A$1:$B$270,2,FALSE)</f>
        <v>#N/A</v>
      </c>
    </row>
    <row r="5594" spans="15:61">
      <c r="O5594" s="57"/>
      <c r="P5594" s="57"/>
      <c r="AO5594" s="57"/>
      <c r="AP5594" s="57"/>
      <c r="BA5594" s="57"/>
      <c r="BF5594" s="6" t="e">
        <f t="shared" si="264"/>
        <v>#NUM!</v>
      </c>
      <c r="BG5594" t="e">
        <f t="shared" si="265"/>
        <v>#NUM!</v>
      </c>
      <c r="BH5594" t="e">
        <f t="shared" si="266"/>
        <v>#NUM!</v>
      </c>
      <c r="BI5594" t="e">
        <f>VLOOKUP(H5594,Sheet2!$A$1:$B$270,2,FALSE)</f>
        <v>#N/A</v>
      </c>
    </row>
    <row r="5595" spans="15:61">
      <c r="O5595" s="57"/>
      <c r="P5595" s="57"/>
      <c r="AP5595" s="57"/>
      <c r="BA5595" s="57"/>
      <c r="BF5595" s="6" t="e">
        <f t="shared" si="264"/>
        <v>#NUM!</v>
      </c>
      <c r="BG5595" t="e">
        <f t="shared" si="265"/>
        <v>#NUM!</v>
      </c>
      <c r="BH5595" t="e">
        <f t="shared" si="266"/>
        <v>#NUM!</v>
      </c>
      <c r="BI5595" t="e">
        <f>VLOOKUP(H5595,Sheet2!$A$1:$B$270,2,FALSE)</f>
        <v>#N/A</v>
      </c>
    </row>
    <row r="5596" spans="15:61">
      <c r="O5596" s="57"/>
      <c r="P5596" s="57"/>
      <c r="AP5596" s="57"/>
      <c r="BA5596" s="57"/>
      <c r="BF5596" s="6" t="e">
        <f t="shared" si="264"/>
        <v>#NUM!</v>
      </c>
      <c r="BG5596" t="e">
        <f t="shared" si="265"/>
        <v>#NUM!</v>
      </c>
      <c r="BH5596" t="e">
        <f t="shared" si="266"/>
        <v>#NUM!</v>
      </c>
      <c r="BI5596" t="e">
        <f>VLOOKUP(H5596,Sheet2!$A$1:$B$270,2,FALSE)</f>
        <v>#N/A</v>
      </c>
    </row>
    <row r="5597" spans="15:61">
      <c r="O5597" s="57"/>
      <c r="P5597" s="57"/>
      <c r="AP5597" s="57"/>
      <c r="BA5597" s="57"/>
      <c r="BF5597" s="6" t="e">
        <f t="shared" si="264"/>
        <v>#NUM!</v>
      </c>
      <c r="BG5597" t="e">
        <f t="shared" si="265"/>
        <v>#NUM!</v>
      </c>
      <c r="BH5597" t="e">
        <f t="shared" si="266"/>
        <v>#NUM!</v>
      </c>
      <c r="BI5597" t="e">
        <f>VLOOKUP(H5597,Sheet2!$A$1:$B$270,2,FALSE)</f>
        <v>#N/A</v>
      </c>
    </row>
    <row r="5598" spans="15:61">
      <c r="O5598" s="57"/>
      <c r="P5598" s="57"/>
      <c r="AP5598" s="57"/>
      <c r="BA5598" s="57"/>
      <c r="BF5598" s="6" t="e">
        <f t="shared" si="264"/>
        <v>#NUM!</v>
      </c>
      <c r="BG5598" t="e">
        <f t="shared" si="265"/>
        <v>#NUM!</v>
      </c>
      <c r="BH5598" t="e">
        <f t="shared" si="266"/>
        <v>#NUM!</v>
      </c>
      <c r="BI5598" t="e">
        <f>VLOOKUP(H5598,Sheet2!$A$1:$B$270,2,FALSE)</f>
        <v>#N/A</v>
      </c>
    </row>
    <row r="5599" spans="15:61">
      <c r="O5599" s="57"/>
      <c r="P5599" s="57"/>
      <c r="AP5599" s="57"/>
      <c r="BA5599" s="57"/>
      <c r="BF5599" s="6" t="e">
        <f t="shared" si="264"/>
        <v>#NUM!</v>
      </c>
      <c r="BG5599" t="e">
        <f t="shared" si="265"/>
        <v>#NUM!</v>
      </c>
      <c r="BH5599" t="e">
        <f t="shared" si="266"/>
        <v>#NUM!</v>
      </c>
      <c r="BI5599" t="e">
        <f>VLOOKUP(H5599,Sheet2!$A$1:$B$270,2,FALSE)</f>
        <v>#N/A</v>
      </c>
    </row>
    <row r="5600" spans="15:61">
      <c r="O5600" s="57"/>
      <c r="P5600" s="57"/>
      <c r="AM5600" s="58"/>
      <c r="BA5600" s="57"/>
      <c r="BB5600" s="58"/>
      <c r="BF5600" s="6" t="e">
        <f t="shared" si="264"/>
        <v>#NUM!</v>
      </c>
      <c r="BG5600" t="e">
        <f t="shared" si="265"/>
        <v>#NUM!</v>
      </c>
      <c r="BH5600" t="e">
        <f t="shared" si="266"/>
        <v>#NUM!</v>
      </c>
      <c r="BI5600" t="e">
        <f>VLOOKUP(H5600,Sheet2!$A$1:$B$270,2,FALSE)</f>
        <v>#N/A</v>
      </c>
    </row>
    <row r="5601" spans="15:61">
      <c r="O5601" s="57"/>
      <c r="P5601" s="57"/>
      <c r="AO5601" s="57"/>
      <c r="AP5601" s="57"/>
      <c r="BA5601" s="57"/>
      <c r="BF5601" s="6" t="e">
        <f t="shared" si="264"/>
        <v>#NUM!</v>
      </c>
      <c r="BG5601" t="e">
        <f t="shared" si="265"/>
        <v>#NUM!</v>
      </c>
      <c r="BH5601" t="e">
        <f t="shared" si="266"/>
        <v>#NUM!</v>
      </c>
      <c r="BI5601" t="e">
        <f>VLOOKUP(H5601,Sheet2!$A$1:$B$270,2,FALSE)</f>
        <v>#N/A</v>
      </c>
    </row>
    <row r="5602" spans="15:61">
      <c r="O5602" s="57"/>
      <c r="P5602" s="57"/>
      <c r="AO5602" s="57"/>
      <c r="AP5602" s="57"/>
      <c r="BA5602" s="57"/>
      <c r="BF5602" s="6" t="e">
        <f t="shared" si="264"/>
        <v>#NUM!</v>
      </c>
      <c r="BG5602" t="e">
        <f t="shared" si="265"/>
        <v>#NUM!</v>
      </c>
      <c r="BH5602" t="e">
        <f t="shared" si="266"/>
        <v>#NUM!</v>
      </c>
      <c r="BI5602" t="e">
        <f>VLOOKUP(H5602,Sheet2!$A$1:$B$270,2,FALSE)</f>
        <v>#N/A</v>
      </c>
    </row>
    <row r="5603" spans="15:61">
      <c r="O5603" s="57"/>
      <c r="P5603" s="57"/>
      <c r="AO5603" s="57"/>
      <c r="BF5603" s="6" t="e">
        <f t="shared" si="264"/>
        <v>#NUM!</v>
      </c>
      <c r="BG5603" t="e">
        <f t="shared" si="265"/>
        <v>#NUM!</v>
      </c>
      <c r="BH5603" t="e">
        <f t="shared" si="266"/>
        <v>#NUM!</v>
      </c>
      <c r="BI5603" t="e">
        <f>VLOOKUP(H5603,Sheet2!$A$1:$B$270,2,FALSE)</f>
        <v>#N/A</v>
      </c>
    </row>
    <row r="5604" spans="15:61">
      <c r="O5604" s="57"/>
      <c r="P5604" s="57"/>
      <c r="AP5604" s="57"/>
      <c r="BA5604" s="57"/>
      <c r="BF5604" s="6" t="e">
        <f t="shared" si="264"/>
        <v>#NUM!</v>
      </c>
      <c r="BG5604" t="e">
        <f t="shared" si="265"/>
        <v>#NUM!</v>
      </c>
      <c r="BH5604" t="e">
        <f t="shared" si="266"/>
        <v>#NUM!</v>
      </c>
      <c r="BI5604" t="e">
        <f>VLOOKUP(H5604,Sheet2!$A$1:$B$270,2,FALSE)</f>
        <v>#N/A</v>
      </c>
    </row>
    <row r="5605" spans="15:61">
      <c r="O5605" s="57"/>
      <c r="P5605" s="57"/>
      <c r="AP5605" s="57"/>
      <c r="BA5605" s="57"/>
      <c r="BF5605" s="6" t="e">
        <f t="shared" si="264"/>
        <v>#NUM!</v>
      </c>
      <c r="BG5605" t="e">
        <f t="shared" si="265"/>
        <v>#NUM!</v>
      </c>
      <c r="BH5605" t="e">
        <f t="shared" si="266"/>
        <v>#NUM!</v>
      </c>
      <c r="BI5605" t="e">
        <f>VLOOKUP(H5605,Sheet2!$A$1:$B$270,2,FALSE)</f>
        <v>#N/A</v>
      </c>
    </row>
    <row r="5606" spans="15:61">
      <c r="O5606" s="57"/>
      <c r="P5606" s="57"/>
      <c r="AP5606" s="57"/>
      <c r="BA5606" s="57"/>
      <c r="BF5606" s="6" t="e">
        <f t="shared" si="264"/>
        <v>#NUM!</v>
      </c>
      <c r="BG5606" t="e">
        <f t="shared" si="265"/>
        <v>#NUM!</v>
      </c>
      <c r="BH5606" t="e">
        <f t="shared" si="266"/>
        <v>#NUM!</v>
      </c>
      <c r="BI5606" t="e">
        <f>VLOOKUP(H5606,Sheet2!$A$1:$B$270,2,FALSE)</f>
        <v>#N/A</v>
      </c>
    </row>
    <row r="5607" spans="15:61">
      <c r="O5607" s="57"/>
      <c r="P5607" s="57"/>
      <c r="AO5607" s="57"/>
      <c r="AP5607" s="57"/>
      <c r="BA5607" s="57"/>
      <c r="BF5607" s="6" t="e">
        <f t="shared" si="264"/>
        <v>#NUM!</v>
      </c>
      <c r="BG5607" t="e">
        <f t="shared" si="265"/>
        <v>#NUM!</v>
      </c>
      <c r="BH5607" t="e">
        <f t="shared" si="266"/>
        <v>#NUM!</v>
      </c>
      <c r="BI5607" t="e">
        <f>VLOOKUP(H5607,Sheet2!$A$1:$B$270,2,FALSE)</f>
        <v>#N/A</v>
      </c>
    </row>
    <row r="5608" spans="15:61">
      <c r="O5608" s="57"/>
      <c r="P5608" s="57"/>
      <c r="AO5608" s="57"/>
      <c r="AP5608" s="57"/>
      <c r="BA5608" s="57"/>
      <c r="BF5608" s="6" t="e">
        <f t="shared" si="264"/>
        <v>#NUM!</v>
      </c>
      <c r="BG5608" t="e">
        <f t="shared" si="265"/>
        <v>#NUM!</v>
      </c>
      <c r="BH5608" t="e">
        <f t="shared" si="266"/>
        <v>#NUM!</v>
      </c>
      <c r="BI5608" t="e">
        <f>VLOOKUP(H5608,Sheet2!$A$1:$B$270,2,FALSE)</f>
        <v>#N/A</v>
      </c>
    </row>
    <row r="5609" spans="15:61">
      <c r="O5609" s="57"/>
      <c r="P5609" s="57"/>
      <c r="AP5609" s="57"/>
      <c r="BA5609" s="57"/>
      <c r="BF5609" s="6" t="e">
        <f t="shared" si="264"/>
        <v>#NUM!</v>
      </c>
      <c r="BG5609" t="e">
        <f t="shared" si="265"/>
        <v>#NUM!</v>
      </c>
      <c r="BH5609" t="e">
        <f t="shared" si="266"/>
        <v>#NUM!</v>
      </c>
      <c r="BI5609" t="e">
        <f>VLOOKUP(H5609,Sheet2!$A$1:$B$270,2,FALSE)</f>
        <v>#N/A</v>
      </c>
    </row>
    <row r="5610" spans="15:61">
      <c r="O5610" s="57"/>
      <c r="P5610" s="57"/>
      <c r="AO5610" s="57"/>
      <c r="AP5610" s="57"/>
      <c r="BA5610" s="57"/>
      <c r="BF5610" s="6" t="e">
        <f t="shared" si="264"/>
        <v>#NUM!</v>
      </c>
      <c r="BG5610" t="e">
        <f t="shared" si="265"/>
        <v>#NUM!</v>
      </c>
      <c r="BH5610" t="e">
        <f t="shared" si="266"/>
        <v>#NUM!</v>
      </c>
      <c r="BI5610" t="e">
        <f>VLOOKUP(H5610,Sheet2!$A$1:$B$270,2,FALSE)</f>
        <v>#N/A</v>
      </c>
    </row>
    <row r="5611" spans="15:61">
      <c r="O5611" s="57"/>
      <c r="P5611" s="57"/>
      <c r="AP5611" s="57"/>
      <c r="BA5611" s="57"/>
      <c r="BF5611" s="6" t="e">
        <f t="shared" si="264"/>
        <v>#NUM!</v>
      </c>
      <c r="BG5611" t="e">
        <f t="shared" si="265"/>
        <v>#NUM!</v>
      </c>
      <c r="BH5611" t="e">
        <f t="shared" si="266"/>
        <v>#NUM!</v>
      </c>
      <c r="BI5611" t="e">
        <f>VLOOKUP(H5611,Sheet2!$A$1:$B$270,2,FALSE)</f>
        <v>#N/A</v>
      </c>
    </row>
    <row r="5612" spans="15:61">
      <c r="O5612" s="57"/>
      <c r="P5612" s="57"/>
      <c r="AP5612" s="57"/>
      <c r="BA5612" s="57"/>
      <c r="BF5612" s="6" t="e">
        <f t="shared" si="264"/>
        <v>#NUM!</v>
      </c>
      <c r="BG5612" t="e">
        <f t="shared" si="265"/>
        <v>#NUM!</v>
      </c>
      <c r="BH5612" t="e">
        <f t="shared" si="266"/>
        <v>#NUM!</v>
      </c>
      <c r="BI5612" t="e">
        <f>VLOOKUP(H5612,Sheet2!$A$1:$B$270,2,FALSE)</f>
        <v>#N/A</v>
      </c>
    </row>
    <row r="5613" spans="15:61">
      <c r="O5613" s="57"/>
      <c r="P5613" s="57"/>
      <c r="AM5613" s="58"/>
      <c r="BA5613" s="57"/>
      <c r="BB5613" s="58"/>
      <c r="BF5613" s="6" t="e">
        <f t="shared" si="264"/>
        <v>#NUM!</v>
      </c>
      <c r="BG5613" t="e">
        <f t="shared" si="265"/>
        <v>#NUM!</v>
      </c>
      <c r="BH5613" t="e">
        <f t="shared" si="266"/>
        <v>#NUM!</v>
      </c>
      <c r="BI5613" t="e">
        <f>VLOOKUP(H5613,Sheet2!$A$1:$B$270,2,FALSE)</f>
        <v>#N/A</v>
      </c>
    </row>
    <row r="5614" spans="15:61">
      <c r="O5614" s="57"/>
      <c r="P5614" s="57"/>
      <c r="AP5614" s="57"/>
      <c r="BA5614" s="57"/>
      <c r="BF5614" s="6" t="e">
        <f t="shared" si="264"/>
        <v>#NUM!</v>
      </c>
      <c r="BG5614" t="e">
        <f t="shared" si="265"/>
        <v>#NUM!</v>
      </c>
      <c r="BH5614" t="e">
        <f t="shared" si="266"/>
        <v>#NUM!</v>
      </c>
      <c r="BI5614" t="e">
        <f>VLOOKUP(H5614,Sheet2!$A$1:$B$270,2,FALSE)</f>
        <v>#N/A</v>
      </c>
    </row>
    <row r="5615" spans="15:61">
      <c r="O5615" s="57"/>
      <c r="P5615" s="57"/>
      <c r="AP5615" s="57"/>
      <c r="BA5615" s="57"/>
      <c r="BF5615" s="6" t="e">
        <f t="shared" si="264"/>
        <v>#NUM!</v>
      </c>
      <c r="BG5615" t="e">
        <f t="shared" si="265"/>
        <v>#NUM!</v>
      </c>
      <c r="BH5615" t="e">
        <f t="shared" si="266"/>
        <v>#NUM!</v>
      </c>
      <c r="BI5615" t="e">
        <f>VLOOKUP(H5615,Sheet2!$A$1:$B$270,2,FALSE)</f>
        <v>#N/A</v>
      </c>
    </row>
    <row r="5616" spans="15:61">
      <c r="O5616" s="57"/>
      <c r="P5616" s="57"/>
      <c r="AO5616" s="57"/>
      <c r="AP5616" s="57"/>
      <c r="BA5616" s="57"/>
      <c r="BF5616" s="6" t="e">
        <f t="shared" si="264"/>
        <v>#NUM!</v>
      </c>
      <c r="BG5616" t="e">
        <f t="shared" si="265"/>
        <v>#NUM!</v>
      </c>
      <c r="BH5616" t="e">
        <f t="shared" si="266"/>
        <v>#NUM!</v>
      </c>
      <c r="BI5616" t="e">
        <f>VLOOKUP(H5616,Sheet2!$A$1:$B$270,2,FALSE)</f>
        <v>#N/A</v>
      </c>
    </row>
    <row r="5617" spans="15:61">
      <c r="O5617" s="57"/>
      <c r="P5617" s="57"/>
      <c r="AO5617" s="57"/>
      <c r="BA5617" s="57"/>
      <c r="BF5617" s="6" t="e">
        <f t="shared" si="264"/>
        <v>#NUM!</v>
      </c>
      <c r="BG5617" t="e">
        <f t="shared" si="265"/>
        <v>#NUM!</v>
      </c>
      <c r="BH5617" t="e">
        <f t="shared" si="266"/>
        <v>#NUM!</v>
      </c>
      <c r="BI5617" t="e">
        <f>VLOOKUP(H5617,Sheet2!$A$1:$B$270,2,FALSE)</f>
        <v>#N/A</v>
      </c>
    </row>
    <row r="5618" spans="15:61">
      <c r="O5618" s="57"/>
      <c r="P5618" s="57"/>
      <c r="AO5618" s="57"/>
      <c r="AP5618" s="57"/>
      <c r="BA5618" s="57"/>
      <c r="BF5618" s="6" t="e">
        <f t="shared" si="264"/>
        <v>#NUM!</v>
      </c>
      <c r="BG5618" t="e">
        <f t="shared" si="265"/>
        <v>#NUM!</v>
      </c>
      <c r="BH5618" t="e">
        <f t="shared" si="266"/>
        <v>#NUM!</v>
      </c>
      <c r="BI5618" t="e">
        <f>VLOOKUP(H5618,Sheet2!$A$1:$B$270,2,FALSE)</f>
        <v>#N/A</v>
      </c>
    </row>
    <row r="5619" spans="15:61">
      <c r="O5619" s="57"/>
      <c r="P5619" s="57"/>
      <c r="AP5619" s="57"/>
      <c r="BA5619" s="57"/>
      <c r="BF5619" s="6" t="e">
        <f t="shared" si="264"/>
        <v>#NUM!</v>
      </c>
      <c r="BG5619" t="e">
        <f t="shared" si="265"/>
        <v>#NUM!</v>
      </c>
      <c r="BH5619" t="e">
        <f t="shared" si="266"/>
        <v>#NUM!</v>
      </c>
      <c r="BI5619" t="e">
        <f>VLOOKUP(H5619,Sheet2!$A$1:$B$270,2,FALSE)</f>
        <v>#N/A</v>
      </c>
    </row>
    <row r="5620" spans="15:61">
      <c r="O5620" s="57"/>
      <c r="P5620" s="57"/>
      <c r="AO5620" s="57"/>
      <c r="AP5620" s="57"/>
      <c r="BA5620" s="57"/>
      <c r="BF5620" s="6" t="e">
        <f t="shared" si="264"/>
        <v>#NUM!</v>
      </c>
      <c r="BG5620" t="e">
        <f t="shared" si="265"/>
        <v>#NUM!</v>
      </c>
      <c r="BH5620" t="e">
        <f t="shared" si="266"/>
        <v>#NUM!</v>
      </c>
      <c r="BI5620" t="e">
        <f>VLOOKUP(H5620,Sheet2!$A$1:$B$270,2,FALSE)</f>
        <v>#N/A</v>
      </c>
    </row>
    <row r="5621" spans="15:61">
      <c r="O5621" s="57"/>
      <c r="P5621" s="57"/>
      <c r="AP5621" s="57"/>
      <c r="BA5621" s="57"/>
      <c r="BF5621" s="6" t="e">
        <f t="shared" si="264"/>
        <v>#NUM!</v>
      </c>
      <c r="BG5621" t="e">
        <f t="shared" si="265"/>
        <v>#NUM!</v>
      </c>
      <c r="BH5621" t="e">
        <f t="shared" si="266"/>
        <v>#NUM!</v>
      </c>
      <c r="BI5621" t="e">
        <f>VLOOKUP(H5621,Sheet2!$A$1:$B$270,2,FALSE)</f>
        <v>#N/A</v>
      </c>
    </row>
    <row r="5622" spans="15:61">
      <c r="O5622" s="57"/>
      <c r="P5622" s="57"/>
      <c r="BA5622" s="57"/>
      <c r="BF5622" s="6" t="e">
        <f t="shared" si="264"/>
        <v>#NUM!</v>
      </c>
      <c r="BG5622" t="e">
        <f t="shared" si="265"/>
        <v>#NUM!</v>
      </c>
      <c r="BH5622" t="e">
        <f t="shared" si="266"/>
        <v>#NUM!</v>
      </c>
      <c r="BI5622" t="e">
        <f>VLOOKUP(H5622,Sheet2!$A$1:$B$270,2,FALSE)</f>
        <v>#N/A</v>
      </c>
    </row>
    <row r="5623" spans="15:61">
      <c r="O5623" s="57"/>
      <c r="P5623" s="57"/>
      <c r="AO5623" s="57"/>
      <c r="AP5623" s="57"/>
      <c r="BA5623" s="57"/>
      <c r="BF5623" s="6" t="e">
        <f t="shared" si="264"/>
        <v>#NUM!</v>
      </c>
      <c r="BG5623" t="e">
        <f t="shared" si="265"/>
        <v>#NUM!</v>
      </c>
      <c r="BH5623" t="e">
        <f t="shared" si="266"/>
        <v>#NUM!</v>
      </c>
      <c r="BI5623" t="e">
        <f>VLOOKUP(H5623,Sheet2!$A$1:$B$270,2,FALSE)</f>
        <v>#N/A</v>
      </c>
    </row>
    <row r="5624" spans="15:61">
      <c r="O5624" s="57"/>
      <c r="P5624" s="57"/>
      <c r="AM5624" s="58"/>
      <c r="AO5624" s="57"/>
      <c r="BA5624" s="57"/>
      <c r="BB5624" s="58"/>
      <c r="BF5624" s="6" t="e">
        <f t="shared" si="264"/>
        <v>#NUM!</v>
      </c>
      <c r="BG5624" t="e">
        <f t="shared" si="265"/>
        <v>#NUM!</v>
      </c>
      <c r="BH5624" t="e">
        <f t="shared" si="266"/>
        <v>#NUM!</v>
      </c>
      <c r="BI5624" t="e">
        <f>VLOOKUP(H5624,Sheet2!$A$1:$B$270,2,FALSE)</f>
        <v>#N/A</v>
      </c>
    </row>
    <row r="5625" spans="15:61">
      <c r="O5625" s="57"/>
      <c r="P5625" s="57"/>
      <c r="AO5625" s="57"/>
      <c r="AP5625" s="57"/>
      <c r="BA5625" s="57"/>
      <c r="BF5625" s="6" t="e">
        <f t="shared" si="264"/>
        <v>#NUM!</v>
      </c>
      <c r="BG5625" t="e">
        <f t="shared" si="265"/>
        <v>#NUM!</v>
      </c>
      <c r="BH5625" t="e">
        <f t="shared" si="266"/>
        <v>#NUM!</v>
      </c>
      <c r="BI5625" t="e">
        <f>VLOOKUP(H5625,Sheet2!$A$1:$B$270,2,FALSE)</f>
        <v>#N/A</v>
      </c>
    </row>
    <row r="5626" spans="15:61">
      <c r="O5626" s="57"/>
      <c r="P5626" s="57"/>
      <c r="AO5626" s="57"/>
      <c r="AP5626" s="57"/>
      <c r="BA5626" s="57"/>
      <c r="BF5626" s="6" t="e">
        <f t="shared" si="264"/>
        <v>#NUM!</v>
      </c>
      <c r="BG5626" t="e">
        <f t="shared" si="265"/>
        <v>#NUM!</v>
      </c>
      <c r="BH5626" t="e">
        <f t="shared" si="266"/>
        <v>#NUM!</v>
      </c>
      <c r="BI5626" t="e">
        <f>VLOOKUP(H5626,Sheet2!$A$1:$B$270,2,FALSE)</f>
        <v>#N/A</v>
      </c>
    </row>
    <row r="5627" spans="15:61">
      <c r="O5627" s="57"/>
      <c r="P5627" s="57"/>
      <c r="AP5627" s="57"/>
      <c r="BA5627" s="57"/>
      <c r="BF5627" s="6" t="e">
        <f t="shared" si="264"/>
        <v>#NUM!</v>
      </c>
      <c r="BG5627" t="e">
        <f t="shared" si="265"/>
        <v>#NUM!</v>
      </c>
      <c r="BH5627" t="e">
        <f t="shared" si="266"/>
        <v>#NUM!</v>
      </c>
      <c r="BI5627" t="e">
        <f>VLOOKUP(H5627,Sheet2!$A$1:$B$270,2,FALSE)</f>
        <v>#N/A</v>
      </c>
    </row>
    <row r="5628" spans="15:61">
      <c r="O5628" s="57"/>
      <c r="P5628" s="57"/>
      <c r="AM5628" s="58"/>
      <c r="AO5628" s="57"/>
      <c r="BA5628" s="57"/>
      <c r="BB5628" s="58"/>
      <c r="BF5628" s="6" t="e">
        <f t="shared" si="264"/>
        <v>#NUM!</v>
      </c>
      <c r="BG5628" t="e">
        <f t="shared" si="265"/>
        <v>#NUM!</v>
      </c>
      <c r="BH5628" t="e">
        <f t="shared" si="266"/>
        <v>#NUM!</v>
      </c>
      <c r="BI5628" t="e">
        <f>VLOOKUP(H5628,Sheet2!$A$1:$B$270,2,FALSE)</f>
        <v>#N/A</v>
      </c>
    </row>
    <row r="5629" spans="15:61">
      <c r="O5629" s="57"/>
      <c r="P5629" s="57"/>
      <c r="AO5629" s="57"/>
      <c r="AP5629" s="57"/>
      <c r="BA5629" s="57"/>
      <c r="BF5629" s="6" t="e">
        <f t="shared" si="264"/>
        <v>#NUM!</v>
      </c>
      <c r="BG5629" t="e">
        <f t="shared" si="265"/>
        <v>#NUM!</v>
      </c>
      <c r="BH5629" t="e">
        <f t="shared" si="266"/>
        <v>#NUM!</v>
      </c>
      <c r="BI5629" t="e">
        <f>VLOOKUP(H5629,Sheet2!$A$1:$B$270,2,FALSE)</f>
        <v>#N/A</v>
      </c>
    </row>
    <row r="5630" spans="15:61">
      <c r="O5630" s="57"/>
      <c r="P5630" s="57"/>
      <c r="AP5630" s="57"/>
      <c r="BA5630" s="57"/>
      <c r="BF5630" s="6" t="e">
        <f t="shared" si="264"/>
        <v>#NUM!</v>
      </c>
      <c r="BG5630" t="e">
        <f t="shared" si="265"/>
        <v>#NUM!</v>
      </c>
      <c r="BH5630" t="e">
        <f t="shared" si="266"/>
        <v>#NUM!</v>
      </c>
      <c r="BI5630" t="e">
        <f>VLOOKUP(H5630,Sheet2!$A$1:$B$270,2,FALSE)</f>
        <v>#N/A</v>
      </c>
    </row>
    <row r="5631" spans="15:61">
      <c r="O5631" s="57"/>
      <c r="P5631" s="57"/>
      <c r="AO5631" s="57"/>
      <c r="AP5631" s="57"/>
      <c r="BA5631" s="57"/>
      <c r="BF5631" s="6" t="e">
        <f t="shared" si="264"/>
        <v>#NUM!</v>
      </c>
      <c r="BG5631" t="e">
        <f t="shared" si="265"/>
        <v>#NUM!</v>
      </c>
      <c r="BH5631" t="e">
        <f t="shared" si="266"/>
        <v>#NUM!</v>
      </c>
      <c r="BI5631" t="e">
        <f>VLOOKUP(H5631,Sheet2!$A$1:$B$270,2,FALSE)</f>
        <v>#N/A</v>
      </c>
    </row>
    <row r="5632" spans="15:61">
      <c r="O5632" s="57"/>
      <c r="P5632" s="57"/>
      <c r="AP5632" s="57"/>
      <c r="BA5632" s="57"/>
      <c r="BF5632" s="6" t="e">
        <f t="shared" si="264"/>
        <v>#NUM!</v>
      </c>
      <c r="BG5632" t="e">
        <f t="shared" si="265"/>
        <v>#NUM!</v>
      </c>
      <c r="BH5632" t="e">
        <f t="shared" si="266"/>
        <v>#NUM!</v>
      </c>
      <c r="BI5632" t="e">
        <f>VLOOKUP(H5632,Sheet2!$A$1:$B$270,2,FALSE)</f>
        <v>#N/A</v>
      </c>
    </row>
    <row r="5633" spans="15:61">
      <c r="O5633" s="57"/>
      <c r="P5633" s="57"/>
      <c r="AP5633" s="57"/>
      <c r="BA5633" s="57"/>
      <c r="BF5633" s="6" t="e">
        <f t="shared" ref="BF5633:BF5696" si="267">DATE(BC5633,BD5633,BE5633)</f>
        <v>#NUM!</v>
      </c>
      <c r="BG5633" t="e">
        <f t="shared" ref="BG5633:BG5696" si="268">BF5633-BA5633</f>
        <v>#NUM!</v>
      </c>
      <c r="BH5633" t="e">
        <f t="shared" ref="BH5633:BH5696" si="269">IF(BG5633=1,"COMPLY",IF(BG5633&lt;1,"COMPLY","NOT COMPLY"))</f>
        <v>#NUM!</v>
      </c>
      <c r="BI5633" t="e">
        <f>VLOOKUP(H5633,Sheet2!$A$1:$B$270,2,FALSE)</f>
        <v>#N/A</v>
      </c>
    </row>
    <row r="5634" spans="15:61">
      <c r="O5634" s="57"/>
      <c r="P5634" s="57"/>
      <c r="AM5634" s="58"/>
      <c r="BA5634" s="57"/>
      <c r="BB5634" s="58"/>
      <c r="BF5634" s="6" t="e">
        <f t="shared" si="267"/>
        <v>#NUM!</v>
      </c>
      <c r="BG5634" t="e">
        <f t="shared" si="268"/>
        <v>#NUM!</v>
      </c>
      <c r="BH5634" t="e">
        <f t="shared" si="269"/>
        <v>#NUM!</v>
      </c>
      <c r="BI5634" t="e">
        <f>VLOOKUP(H5634,Sheet2!$A$1:$B$270,2,FALSE)</f>
        <v>#N/A</v>
      </c>
    </row>
    <row r="5635" spans="15:61">
      <c r="O5635" s="57"/>
      <c r="P5635" s="57"/>
      <c r="AM5635" s="58"/>
      <c r="BA5635" s="57"/>
      <c r="BB5635" s="58"/>
      <c r="BF5635" s="6" t="e">
        <f t="shared" si="267"/>
        <v>#NUM!</v>
      </c>
      <c r="BG5635" t="e">
        <f t="shared" si="268"/>
        <v>#NUM!</v>
      </c>
      <c r="BH5635" t="e">
        <f t="shared" si="269"/>
        <v>#NUM!</v>
      </c>
      <c r="BI5635" t="e">
        <f>VLOOKUP(H5635,Sheet2!$A$1:$B$270,2,FALSE)</f>
        <v>#N/A</v>
      </c>
    </row>
    <row r="5636" spans="15:61">
      <c r="O5636" s="57"/>
      <c r="P5636" s="57"/>
      <c r="AO5636" s="57"/>
      <c r="AP5636" s="57"/>
      <c r="BA5636" s="57"/>
      <c r="BF5636" s="6" t="e">
        <f t="shared" si="267"/>
        <v>#NUM!</v>
      </c>
      <c r="BG5636" t="e">
        <f t="shared" si="268"/>
        <v>#NUM!</v>
      </c>
      <c r="BH5636" t="e">
        <f t="shared" si="269"/>
        <v>#NUM!</v>
      </c>
      <c r="BI5636" t="e">
        <f>VLOOKUP(H5636,Sheet2!$A$1:$B$270,2,FALSE)</f>
        <v>#N/A</v>
      </c>
    </row>
    <row r="5637" spans="15:61">
      <c r="O5637" s="57"/>
      <c r="P5637" s="57"/>
      <c r="AO5637" s="57"/>
      <c r="BA5637" s="57"/>
      <c r="BF5637" s="6" t="e">
        <f t="shared" si="267"/>
        <v>#NUM!</v>
      </c>
      <c r="BG5637" t="e">
        <f t="shared" si="268"/>
        <v>#NUM!</v>
      </c>
      <c r="BH5637" t="e">
        <f t="shared" si="269"/>
        <v>#NUM!</v>
      </c>
      <c r="BI5637" t="e">
        <f>VLOOKUP(H5637,Sheet2!$A$1:$B$270,2,FALSE)</f>
        <v>#N/A</v>
      </c>
    </row>
    <row r="5638" spans="15:61">
      <c r="O5638" s="57"/>
      <c r="P5638" s="57"/>
      <c r="AO5638" s="57"/>
      <c r="AP5638" s="57"/>
      <c r="BA5638" s="57"/>
      <c r="BF5638" s="6" t="e">
        <f t="shared" si="267"/>
        <v>#NUM!</v>
      </c>
      <c r="BG5638" t="e">
        <f t="shared" si="268"/>
        <v>#NUM!</v>
      </c>
      <c r="BH5638" t="e">
        <f t="shared" si="269"/>
        <v>#NUM!</v>
      </c>
      <c r="BI5638" t="e">
        <f>VLOOKUP(H5638,Sheet2!$A$1:$B$270,2,FALSE)</f>
        <v>#N/A</v>
      </c>
    </row>
    <row r="5639" spans="15:61">
      <c r="O5639" s="57"/>
      <c r="P5639" s="57"/>
      <c r="AO5639" s="57"/>
      <c r="AP5639" s="57"/>
      <c r="BA5639" s="57"/>
      <c r="BF5639" s="6" t="e">
        <f t="shared" si="267"/>
        <v>#NUM!</v>
      </c>
      <c r="BG5639" t="e">
        <f t="shared" si="268"/>
        <v>#NUM!</v>
      </c>
      <c r="BH5639" t="e">
        <f t="shared" si="269"/>
        <v>#NUM!</v>
      </c>
      <c r="BI5639" t="e">
        <f>VLOOKUP(H5639,Sheet2!$A$1:$B$270,2,FALSE)</f>
        <v>#N/A</v>
      </c>
    </row>
    <row r="5640" spans="15:61">
      <c r="O5640" s="57"/>
      <c r="P5640" s="57"/>
      <c r="AP5640" s="57"/>
      <c r="BA5640" s="57"/>
      <c r="BF5640" s="6" t="e">
        <f t="shared" si="267"/>
        <v>#NUM!</v>
      </c>
      <c r="BG5640" t="e">
        <f t="shared" si="268"/>
        <v>#NUM!</v>
      </c>
      <c r="BH5640" t="e">
        <f t="shared" si="269"/>
        <v>#NUM!</v>
      </c>
      <c r="BI5640" t="e">
        <f>VLOOKUP(H5640,Sheet2!$A$1:$B$270,2,FALSE)</f>
        <v>#N/A</v>
      </c>
    </row>
    <row r="5641" spans="15:61">
      <c r="O5641" s="57"/>
      <c r="P5641" s="57"/>
      <c r="AM5641" s="58"/>
      <c r="BA5641" s="57"/>
      <c r="BB5641" s="58"/>
      <c r="BF5641" s="6" t="e">
        <f t="shared" si="267"/>
        <v>#NUM!</v>
      </c>
      <c r="BG5641" t="e">
        <f t="shared" si="268"/>
        <v>#NUM!</v>
      </c>
      <c r="BH5641" t="e">
        <f t="shared" si="269"/>
        <v>#NUM!</v>
      </c>
      <c r="BI5641" t="e">
        <f>VLOOKUP(H5641,Sheet2!$A$1:$B$270,2,FALSE)</f>
        <v>#N/A</v>
      </c>
    </row>
    <row r="5642" spans="15:61">
      <c r="O5642" s="57"/>
      <c r="P5642" s="57"/>
      <c r="AP5642" s="57"/>
      <c r="BA5642" s="57"/>
      <c r="BF5642" s="6" t="e">
        <f t="shared" si="267"/>
        <v>#NUM!</v>
      </c>
      <c r="BG5642" t="e">
        <f t="shared" si="268"/>
        <v>#NUM!</v>
      </c>
      <c r="BH5642" t="e">
        <f t="shared" si="269"/>
        <v>#NUM!</v>
      </c>
      <c r="BI5642" t="e">
        <f>VLOOKUP(H5642,Sheet2!$A$1:$B$270,2,FALSE)</f>
        <v>#N/A</v>
      </c>
    </row>
    <row r="5643" spans="15:61">
      <c r="O5643" s="57"/>
      <c r="P5643" s="57"/>
      <c r="AP5643" s="57"/>
      <c r="BA5643" s="57"/>
      <c r="BF5643" s="6" t="e">
        <f t="shared" si="267"/>
        <v>#NUM!</v>
      </c>
      <c r="BG5643" t="e">
        <f t="shared" si="268"/>
        <v>#NUM!</v>
      </c>
      <c r="BH5643" t="e">
        <f t="shared" si="269"/>
        <v>#NUM!</v>
      </c>
      <c r="BI5643" t="e">
        <f>VLOOKUP(H5643,Sheet2!$A$1:$B$270,2,FALSE)</f>
        <v>#N/A</v>
      </c>
    </row>
    <row r="5644" spans="15:61">
      <c r="O5644" s="57"/>
      <c r="P5644" s="57"/>
      <c r="AO5644" s="57"/>
      <c r="AP5644" s="57"/>
      <c r="BA5644" s="57"/>
      <c r="BF5644" s="6" t="e">
        <f t="shared" si="267"/>
        <v>#NUM!</v>
      </c>
      <c r="BG5644" t="e">
        <f t="shared" si="268"/>
        <v>#NUM!</v>
      </c>
      <c r="BH5644" t="e">
        <f t="shared" si="269"/>
        <v>#NUM!</v>
      </c>
      <c r="BI5644" t="e">
        <f>VLOOKUP(H5644,Sheet2!$A$1:$B$270,2,FALSE)</f>
        <v>#N/A</v>
      </c>
    </row>
    <row r="5645" spans="15:61">
      <c r="O5645" s="57"/>
      <c r="P5645" s="57"/>
      <c r="AP5645" s="57"/>
      <c r="BA5645" s="57"/>
      <c r="BF5645" s="6" t="e">
        <f t="shared" si="267"/>
        <v>#NUM!</v>
      </c>
      <c r="BG5645" t="e">
        <f t="shared" si="268"/>
        <v>#NUM!</v>
      </c>
      <c r="BH5645" t="e">
        <f t="shared" si="269"/>
        <v>#NUM!</v>
      </c>
      <c r="BI5645" t="e">
        <f>VLOOKUP(H5645,Sheet2!$A$1:$B$270,2,FALSE)</f>
        <v>#N/A</v>
      </c>
    </row>
    <row r="5646" spans="15:61">
      <c r="O5646" s="57"/>
      <c r="P5646" s="57"/>
      <c r="AO5646" s="57"/>
      <c r="AP5646" s="57"/>
      <c r="BA5646" s="57"/>
      <c r="BF5646" s="6" t="e">
        <f t="shared" si="267"/>
        <v>#NUM!</v>
      </c>
      <c r="BG5646" t="e">
        <f t="shared" si="268"/>
        <v>#NUM!</v>
      </c>
      <c r="BH5646" t="e">
        <f t="shared" si="269"/>
        <v>#NUM!</v>
      </c>
      <c r="BI5646" t="e">
        <f>VLOOKUP(H5646,Sheet2!$A$1:$B$270,2,FALSE)</f>
        <v>#N/A</v>
      </c>
    </row>
    <row r="5647" spans="15:61">
      <c r="O5647" s="57"/>
      <c r="P5647" s="57"/>
      <c r="AP5647" s="57"/>
      <c r="BA5647" s="57"/>
      <c r="BF5647" s="6" t="e">
        <f t="shared" si="267"/>
        <v>#NUM!</v>
      </c>
      <c r="BG5647" t="e">
        <f t="shared" si="268"/>
        <v>#NUM!</v>
      </c>
      <c r="BH5647" t="e">
        <f t="shared" si="269"/>
        <v>#NUM!</v>
      </c>
      <c r="BI5647" t="e">
        <f>VLOOKUP(H5647,Sheet2!$A$1:$B$270,2,FALSE)</f>
        <v>#N/A</v>
      </c>
    </row>
    <row r="5648" spans="15:61">
      <c r="O5648" s="57"/>
      <c r="P5648" s="57"/>
      <c r="AP5648" s="57"/>
      <c r="BA5648" s="57"/>
      <c r="BF5648" s="6" t="e">
        <f t="shared" si="267"/>
        <v>#NUM!</v>
      </c>
      <c r="BG5648" t="e">
        <f t="shared" si="268"/>
        <v>#NUM!</v>
      </c>
      <c r="BH5648" t="e">
        <f t="shared" si="269"/>
        <v>#NUM!</v>
      </c>
      <c r="BI5648" t="e">
        <f>VLOOKUP(H5648,Sheet2!$A$1:$B$270,2,FALSE)</f>
        <v>#N/A</v>
      </c>
    </row>
    <row r="5649" spans="15:61">
      <c r="O5649" s="57"/>
      <c r="P5649" s="57"/>
      <c r="AM5649" s="58"/>
      <c r="BA5649" s="57"/>
      <c r="BB5649" s="58"/>
      <c r="BF5649" s="6" t="e">
        <f t="shared" si="267"/>
        <v>#NUM!</v>
      </c>
      <c r="BG5649" t="e">
        <f t="shared" si="268"/>
        <v>#NUM!</v>
      </c>
      <c r="BH5649" t="e">
        <f t="shared" si="269"/>
        <v>#NUM!</v>
      </c>
      <c r="BI5649" t="e">
        <f>VLOOKUP(H5649,Sheet2!$A$1:$B$270,2,FALSE)</f>
        <v>#N/A</v>
      </c>
    </row>
    <row r="5650" spans="15:61">
      <c r="O5650" s="57"/>
      <c r="P5650" s="57"/>
      <c r="AP5650" s="57"/>
      <c r="BA5650" s="57"/>
      <c r="BF5650" s="6" t="e">
        <f t="shared" si="267"/>
        <v>#NUM!</v>
      </c>
      <c r="BG5650" t="e">
        <f t="shared" si="268"/>
        <v>#NUM!</v>
      </c>
      <c r="BH5650" t="e">
        <f t="shared" si="269"/>
        <v>#NUM!</v>
      </c>
      <c r="BI5650" t="e">
        <f>VLOOKUP(H5650,Sheet2!$A$1:$B$270,2,FALSE)</f>
        <v>#N/A</v>
      </c>
    </row>
    <row r="5651" spans="15:61">
      <c r="O5651" s="57"/>
      <c r="P5651" s="57"/>
      <c r="AP5651" s="57"/>
      <c r="BA5651" s="57"/>
      <c r="BF5651" s="6" t="e">
        <f t="shared" si="267"/>
        <v>#NUM!</v>
      </c>
      <c r="BG5651" t="e">
        <f t="shared" si="268"/>
        <v>#NUM!</v>
      </c>
      <c r="BH5651" t="e">
        <f t="shared" si="269"/>
        <v>#NUM!</v>
      </c>
      <c r="BI5651" t="e">
        <f>VLOOKUP(H5651,Sheet2!$A$1:$B$270,2,FALSE)</f>
        <v>#N/A</v>
      </c>
    </row>
    <row r="5652" spans="15:61">
      <c r="O5652" s="57"/>
      <c r="P5652" s="57"/>
      <c r="AP5652" s="57"/>
      <c r="BA5652" s="57"/>
      <c r="BF5652" s="6" t="e">
        <f t="shared" si="267"/>
        <v>#NUM!</v>
      </c>
      <c r="BG5652" t="e">
        <f t="shared" si="268"/>
        <v>#NUM!</v>
      </c>
      <c r="BH5652" t="e">
        <f t="shared" si="269"/>
        <v>#NUM!</v>
      </c>
      <c r="BI5652" t="e">
        <f>VLOOKUP(H5652,Sheet2!$A$1:$B$270,2,FALSE)</f>
        <v>#N/A</v>
      </c>
    </row>
    <row r="5653" spans="15:61">
      <c r="O5653" s="57"/>
      <c r="P5653" s="57"/>
      <c r="BF5653" s="6" t="e">
        <f t="shared" si="267"/>
        <v>#NUM!</v>
      </c>
      <c r="BG5653" t="e">
        <f t="shared" si="268"/>
        <v>#NUM!</v>
      </c>
      <c r="BH5653" t="e">
        <f t="shared" si="269"/>
        <v>#NUM!</v>
      </c>
      <c r="BI5653" t="e">
        <f>VLOOKUP(H5653,Sheet2!$A$1:$B$270,2,FALSE)</f>
        <v>#N/A</v>
      </c>
    </row>
    <row r="5654" spans="15:61">
      <c r="O5654" s="57"/>
      <c r="P5654" s="57"/>
      <c r="AP5654" s="57"/>
      <c r="BA5654" s="57"/>
      <c r="BF5654" s="6" t="e">
        <f t="shared" si="267"/>
        <v>#NUM!</v>
      </c>
      <c r="BG5654" t="e">
        <f t="shared" si="268"/>
        <v>#NUM!</v>
      </c>
      <c r="BH5654" t="e">
        <f t="shared" si="269"/>
        <v>#NUM!</v>
      </c>
      <c r="BI5654" t="e">
        <f>VLOOKUP(H5654,Sheet2!$A$1:$B$270,2,FALSE)</f>
        <v>#N/A</v>
      </c>
    </row>
    <row r="5655" spans="15:61">
      <c r="O5655" s="57"/>
      <c r="P5655" s="57"/>
      <c r="AP5655" s="57"/>
      <c r="BA5655" s="57"/>
      <c r="BF5655" s="6" t="e">
        <f t="shared" si="267"/>
        <v>#NUM!</v>
      </c>
      <c r="BG5655" t="e">
        <f t="shared" si="268"/>
        <v>#NUM!</v>
      </c>
      <c r="BH5655" t="e">
        <f t="shared" si="269"/>
        <v>#NUM!</v>
      </c>
      <c r="BI5655" t="e">
        <f>VLOOKUP(H5655,Sheet2!$A$1:$B$270,2,FALSE)</f>
        <v>#N/A</v>
      </c>
    </row>
    <row r="5656" spans="15:61">
      <c r="O5656" s="57"/>
      <c r="P5656" s="57"/>
      <c r="BF5656" s="6" t="e">
        <f t="shared" si="267"/>
        <v>#NUM!</v>
      </c>
      <c r="BG5656" t="e">
        <f t="shared" si="268"/>
        <v>#NUM!</v>
      </c>
      <c r="BH5656" t="e">
        <f t="shared" si="269"/>
        <v>#NUM!</v>
      </c>
      <c r="BI5656" t="e">
        <f>VLOOKUP(H5656,Sheet2!$A$1:$B$270,2,FALSE)</f>
        <v>#N/A</v>
      </c>
    </row>
    <row r="5657" spans="15:61">
      <c r="O5657" s="57"/>
      <c r="P5657" s="57"/>
      <c r="AO5657" s="57"/>
      <c r="AP5657" s="57"/>
      <c r="BA5657" s="57"/>
      <c r="BF5657" s="6" t="e">
        <f t="shared" si="267"/>
        <v>#NUM!</v>
      </c>
      <c r="BG5657" t="e">
        <f t="shared" si="268"/>
        <v>#NUM!</v>
      </c>
      <c r="BH5657" t="e">
        <f t="shared" si="269"/>
        <v>#NUM!</v>
      </c>
      <c r="BI5657" t="e">
        <f>VLOOKUP(H5657,Sheet2!$A$1:$B$270,2,FALSE)</f>
        <v>#N/A</v>
      </c>
    </row>
    <row r="5658" spans="15:61">
      <c r="O5658" s="57"/>
      <c r="P5658" s="57"/>
      <c r="AP5658" s="57"/>
      <c r="BA5658" s="57"/>
      <c r="BF5658" s="6" t="e">
        <f t="shared" si="267"/>
        <v>#NUM!</v>
      </c>
      <c r="BG5658" t="e">
        <f t="shared" si="268"/>
        <v>#NUM!</v>
      </c>
      <c r="BH5658" t="e">
        <f t="shared" si="269"/>
        <v>#NUM!</v>
      </c>
      <c r="BI5658" t="e">
        <f>VLOOKUP(H5658,Sheet2!$A$1:$B$270,2,FALSE)</f>
        <v>#N/A</v>
      </c>
    </row>
    <row r="5659" spans="15:61">
      <c r="O5659" s="57"/>
      <c r="P5659" s="57"/>
      <c r="AP5659" s="57"/>
      <c r="BA5659" s="57"/>
      <c r="BF5659" s="6" t="e">
        <f t="shared" si="267"/>
        <v>#NUM!</v>
      </c>
      <c r="BG5659" t="e">
        <f t="shared" si="268"/>
        <v>#NUM!</v>
      </c>
      <c r="BH5659" t="e">
        <f t="shared" si="269"/>
        <v>#NUM!</v>
      </c>
      <c r="BI5659" t="e">
        <f>VLOOKUP(H5659,Sheet2!$A$1:$B$270,2,FALSE)</f>
        <v>#N/A</v>
      </c>
    </row>
    <row r="5660" spans="15:61">
      <c r="O5660" s="57"/>
      <c r="P5660" s="57"/>
      <c r="AO5660" s="57"/>
      <c r="AP5660" s="57"/>
      <c r="BA5660" s="57"/>
      <c r="BF5660" s="6" t="e">
        <f t="shared" si="267"/>
        <v>#NUM!</v>
      </c>
      <c r="BG5660" t="e">
        <f t="shared" si="268"/>
        <v>#NUM!</v>
      </c>
      <c r="BH5660" t="e">
        <f t="shared" si="269"/>
        <v>#NUM!</v>
      </c>
      <c r="BI5660" t="e">
        <f>VLOOKUP(H5660,Sheet2!$A$1:$B$270,2,FALSE)</f>
        <v>#N/A</v>
      </c>
    </row>
    <row r="5661" spans="15:61">
      <c r="O5661" s="57"/>
      <c r="P5661" s="57"/>
      <c r="AP5661" s="57"/>
      <c r="BA5661" s="57"/>
      <c r="BF5661" s="6" t="e">
        <f t="shared" si="267"/>
        <v>#NUM!</v>
      </c>
      <c r="BG5661" t="e">
        <f t="shared" si="268"/>
        <v>#NUM!</v>
      </c>
      <c r="BH5661" t="e">
        <f t="shared" si="269"/>
        <v>#NUM!</v>
      </c>
      <c r="BI5661" t="e">
        <f>VLOOKUP(H5661,Sheet2!$A$1:$B$270,2,FALSE)</f>
        <v>#N/A</v>
      </c>
    </row>
    <row r="5662" spans="15:61">
      <c r="O5662" s="57"/>
      <c r="P5662" s="57"/>
      <c r="AP5662" s="57"/>
      <c r="BA5662" s="57"/>
      <c r="BF5662" s="6" t="e">
        <f t="shared" si="267"/>
        <v>#NUM!</v>
      </c>
      <c r="BG5662" t="e">
        <f t="shared" si="268"/>
        <v>#NUM!</v>
      </c>
      <c r="BH5662" t="e">
        <f t="shared" si="269"/>
        <v>#NUM!</v>
      </c>
      <c r="BI5662" t="e">
        <f>VLOOKUP(H5662,Sheet2!$A$1:$B$270,2,FALSE)</f>
        <v>#N/A</v>
      </c>
    </row>
    <row r="5663" spans="15:61">
      <c r="O5663" s="57"/>
      <c r="P5663" s="57"/>
      <c r="AP5663" s="57"/>
      <c r="BA5663" s="57"/>
      <c r="BF5663" s="6" t="e">
        <f t="shared" si="267"/>
        <v>#NUM!</v>
      </c>
      <c r="BG5663" t="e">
        <f t="shared" si="268"/>
        <v>#NUM!</v>
      </c>
      <c r="BH5663" t="e">
        <f t="shared" si="269"/>
        <v>#NUM!</v>
      </c>
      <c r="BI5663" t="e">
        <f>VLOOKUP(H5663,Sheet2!$A$1:$B$270,2,FALSE)</f>
        <v>#N/A</v>
      </c>
    </row>
    <row r="5664" spans="15:61">
      <c r="O5664" s="57"/>
      <c r="P5664" s="57"/>
      <c r="AO5664" s="57"/>
      <c r="AP5664" s="57"/>
      <c r="BA5664" s="57"/>
      <c r="BF5664" s="6" t="e">
        <f t="shared" si="267"/>
        <v>#NUM!</v>
      </c>
      <c r="BG5664" t="e">
        <f t="shared" si="268"/>
        <v>#NUM!</v>
      </c>
      <c r="BH5664" t="e">
        <f t="shared" si="269"/>
        <v>#NUM!</v>
      </c>
      <c r="BI5664" t="e">
        <f>VLOOKUP(H5664,Sheet2!$A$1:$B$270,2,FALSE)</f>
        <v>#N/A</v>
      </c>
    </row>
    <row r="5665" spans="15:61">
      <c r="O5665" s="57"/>
      <c r="P5665" s="57"/>
      <c r="AP5665" s="57"/>
      <c r="BA5665" s="57"/>
      <c r="BF5665" s="6" t="e">
        <f t="shared" si="267"/>
        <v>#NUM!</v>
      </c>
      <c r="BG5665" t="e">
        <f t="shared" si="268"/>
        <v>#NUM!</v>
      </c>
      <c r="BH5665" t="e">
        <f t="shared" si="269"/>
        <v>#NUM!</v>
      </c>
      <c r="BI5665" t="e">
        <f>VLOOKUP(H5665,Sheet2!$A$1:$B$270,2,FALSE)</f>
        <v>#N/A</v>
      </c>
    </row>
    <row r="5666" spans="15:61">
      <c r="O5666" s="57"/>
      <c r="P5666" s="57"/>
      <c r="AM5666" s="58"/>
      <c r="AO5666" s="57"/>
      <c r="BA5666" s="57"/>
      <c r="BB5666" s="58"/>
      <c r="BF5666" s="6" t="e">
        <f t="shared" si="267"/>
        <v>#NUM!</v>
      </c>
      <c r="BG5666" t="e">
        <f t="shared" si="268"/>
        <v>#NUM!</v>
      </c>
      <c r="BH5666" t="e">
        <f t="shared" si="269"/>
        <v>#NUM!</v>
      </c>
      <c r="BI5666" t="e">
        <f>VLOOKUP(H5666,Sheet2!$A$1:$B$270,2,FALSE)</f>
        <v>#N/A</v>
      </c>
    </row>
    <row r="5667" spans="15:61">
      <c r="O5667" s="57"/>
      <c r="P5667" s="57"/>
      <c r="AM5667" s="58"/>
      <c r="BA5667" s="57"/>
      <c r="BB5667" s="58"/>
      <c r="BF5667" s="6" t="e">
        <f t="shared" si="267"/>
        <v>#NUM!</v>
      </c>
      <c r="BG5667" t="e">
        <f t="shared" si="268"/>
        <v>#NUM!</v>
      </c>
      <c r="BH5667" t="e">
        <f t="shared" si="269"/>
        <v>#NUM!</v>
      </c>
      <c r="BI5667" t="e">
        <f>VLOOKUP(H5667,Sheet2!$A$1:$B$270,2,FALSE)</f>
        <v>#N/A</v>
      </c>
    </row>
    <row r="5668" spans="15:61">
      <c r="O5668" s="57"/>
      <c r="P5668" s="57"/>
      <c r="AP5668" s="57"/>
      <c r="BA5668" s="57"/>
      <c r="BF5668" s="6" t="e">
        <f t="shared" si="267"/>
        <v>#NUM!</v>
      </c>
      <c r="BG5668" t="e">
        <f t="shared" si="268"/>
        <v>#NUM!</v>
      </c>
      <c r="BH5668" t="e">
        <f t="shared" si="269"/>
        <v>#NUM!</v>
      </c>
      <c r="BI5668" t="e">
        <f>VLOOKUP(H5668,Sheet2!$A$1:$B$270,2,FALSE)</f>
        <v>#N/A</v>
      </c>
    </row>
    <row r="5669" spans="15:61">
      <c r="O5669" s="57"/>
      <c r="P5669" s="57"/>
      <c r="AO5669" s="57"/>
      <c r="AP5669" s="57"/>
      <c r="BA5669" s="57"/>
      <c r="BF5669" s="6" t="e">
        <f t="shared" si="267"/>
        <v>#NUM!</v>
      </c>
      <c r="BG5669" t="e">
        <f t="shared" si="268"/>
        <v>#NUM!</v>
      </c>
      <c r="BH5669" t="e">
        <f t="shared" si="269"/>
        <v>#NUM!</v>
      </c>
      <c r="BI5669" t="e">
        <f>VLOOKUP(H5669,Sheet2!$A$1:$B$270,2,FALSE)</f>
        <v>#N/A</v>
      </c>
    </row>
    <row r="5670" spans="15:61">
      <c r="O5670" s="57"/>
      <c r="P5670" s="57"/>
      <c r="AP5670" s="57"/>
      <c r="BA5670" s="57"/>
      <c r="BF5670" s="6" t="e">
        <f t="shared" si="267"/>
        <v>#NUM!</v>
      </c>
      <c r="BG5670" t="e">
        <f t="shared" si="268"/>
        <v>#NUM!</v>
      </c>
      <c r="BH5670" t="e">
        <f t="shared" si="269"/>
        <v>#NUM!</v>
      </c>
      <c r="BI5670" t="e">
        <f>VLOOKUP(H5670,Sheet2!$A$1:$B$270,2,FALSE)</f>
        <v>#N/A</v>
      </c>
    </row>
    <row r="5671" spans="15:61">
      <c r="O5671" s="57"/>
      <c r="P5671" s="57"/>
      <c r="AO5671" s="57"/>
      <c r="AP5671" s="57"/>
      <c r="BA5671" s="57"/>
      <c r="BF5671" s="6" t="e">
        <f t="shared" si="267"/>
        <v>#NUM!</v>
      </c>
      <c r="BG5671" t="e">
        <f t="shared" si="268"/>
        <v>#NUM!</v>
      </c>
      <c r="BH5671" t="e">
        <f t="shared" si="269"/>
        <v>#NUM!</v>
      </c>
      <c r="BI5671" t="e">
        <f>VLOOKUP(H5671,Sheet2!$A$1:$B$270,2,FALSE)</f>
        <v>#N/A</v>
      </c>
    </row>
    <row r="5672" spans="15:61">
      <c r="O5672" s="57"/>
      <c r="P5672" s="57"/>
      <c r="AO5672" s="57"/>
      <c r="AP5672" s="57"/>
      <c r="BA5672" s="57"/>
      <c r="BF5672" s="6" t="e">
        <f t="shared" si="267"/>
        <v>#NUM!</v>
      </c>
      <c r="BG5672" t="e">
        <f t="shared" si="268"/>
        <v>#NUM!</v>
      </c>
      <c r="BH5672" t="e">
        <f t="shared" si="269"/>
        <v>#NUM!</v>
      </c>
      <c r="BI5672" t="e">
        <f>VLOOKUP(H5672,Sheet2!$A$1:$B$270,2,FALSE)</f>
        <v>#N/A</v>
      </c>
    </row>
    <row r="5673" spans="15:61">
      <c r="O5673" s="57"/>
      <c r="P5673" s="57"/>
      <c r="AP5673" s="57"/>
      <c r="BA5673" s="57"/>
      <c r="BF5673" s="6" t="e">
        <f t="shared" si="267"/>
        <v>#NUM!</v>
      </c>
      <c r="BG5673" t="e">
        <f t="shared" si="268"/>
        <v>#NUM!</v>
      </c>
      <c r="BH5673" t="e">
        <f t="shared" si="269"/>
        <v>#NUM!</v>
      </c>
      <c r="BI5673" t="e">
        <f>VLOOKUP(H5673,Sheet2!$A$1:$B$270,2,FALSE)</f>
        <v>#N/A</v>
      </c>
    </row>
    <row r="5674" spans="15:61">
      <c r="O5674" s="57"/>
      <c r="P5674" s="57"/>
      <c r="BF5674" s="6" t="e">
        <f t="shared" si="267"/>
        <v>#NUM!</v>
      </c>
      <c r="BG5674" t="e">
        <f t="shared" si="268"/>
        <v>#NUM!</v>
      </c>
      <c r="BH5674" t="e">
        <f t="shared" si="269"/>
        <v>#NUM!</v>
      </c>
      <c r="BI5674" t="e">
        <f>VLOOKUP(H5674,Sheet2!$A$1:$B$270,2,FALSE)</f>
        <v>#N/A</v>
      </c>
    </row>
    <row r="5675" spans="15:61">
      <c r="O5675" s="57"/>
      <c r="P5675" s="57"/>
      <c r="AP5675" s="57"/>
      <c r="BA5675" s="57"/>
      <c r="BF5675" s="6" t="e">
        <f t="shared" si="267"/>
        <v>#NUM!</v>
      </c>
      <c r="BG5675" t="e">
        <f t="shared" si="268"/>
        <v>#NUM!</v>
      </c>
      <c r="BH5675" t="e">
        <f t="shared" si="269"/>
        <v>#NUM!</v>
      </c>
      <c r="BI5675" t="e">
        <f>VLOOKUP(H5675,Sheet2!$A$1:$B$270,2,FALSE)</f>
        <v>#N/A</v>
      </c>
    </row>
    <row r="5676" spans="15:61">
      <c r="O5676" s="57"/>
      <c r="P5676" s="57"/>
      <c r="AO5676" s="57"/>
      <c r="AP5676" s="57"/>
      <c r="BA5676" s="57"/>
      <c r="BF5676" s="6" t="e">
        <f t="shared" si="267"/>
        <v>#NUM!</v>
      </c>
      <c r="BG5676" t="e">
        <f t="shared" si="268"/>
        <v>#NUM!</v>
      </c>
      <c r="BH5676" t="e">
        <f t="shared" si="269"/>
        <v>#NUM!</v>
      </c>
      <c r="BI5676" t="e">
        <f>VLOOKUP(H5676,Sheet2!$A$1:$B$270,2,FALSE)</f>
        <v>#N/A</v>
      </c>
    </row>
    <row r="5677" spans="15:61">
      <c r="O5677" s="57"/>
      <c r="P5677" s="57"/>
      <c r="AO5677" s="57"/>
      <c r="BA5677" s="57"/>
      <c r="BF5677" s="6" t="e">
        <f t="shared" si="267"/>
        <v>#NUM!</v>
      </c>
      <c r="BG5677" t="e">
        <f t="shared" si="268"/>
        <v>#NUM!</v>
      </c>
      <c r="BH5677" t="e">
        <f t="shared" si="269"/>
        <v>#NUM!</v>
      </c>
      <c r="BI5677" t="e">
        <f>VLOOKUP(H5677,Sheet2!$A$1:$B$270,2,FALSE)</f>
        <v>#N/A</v>
      </c>
    </row>
    <row r="5678" spans="15:61">
      <c r="O5678" s="57"/>
      <c r="P5678" s="57"/>
      <c r="AP5678" s="57"/>
      <c r="BA5678" s="57"/>
      <c r="BF5678" s="6" t="e">
        <f t="shared" si="267"/>
        <v>#NUM!</v>
      </c>
      <c r="BG5678" t="e">
        <f t="shared" si="268"/>
        <v>#NUM!</v>
      </c>
      <c r="BH5678" t="e">
        <f t="shared" si="269"/>
        <v>#NUM!</v>
      </c>
      <c r="BI5678" t="e">
        <f>VLOOKUP(H5678,Sheet2!$A$1:$B$270,2,FALSE)</f>
        <v>#N/A</v>
      </c>
    </row>
    <row r="5679" spans="15:61">
      <c r="O5679" s="57"/>
      <c r="P5679" s="57"/>
      <c r="AP5679" s="57"/>
      <c r="BA5679" s="57"/>
      <c r="BF5679" s="6" t="e">
        <f t="shared" si="267"/>
        <v>#NUM!</v>
      </c>
      <c r="BG5679" t="e">
        <f t="shared" si="268"/>
        <v>#NUM!</v>
      </c>
      <c r="BH5679" t="e">
        <f t="shared" si="269"/>
        <v>#NUM!</v>
      </c>
      <c r="BI5679" t="e">
        <f>VLOOKUP(H5679,Sheet2!$A$1:$B$270,2,FALSE)</f>
        <v>#N/A</v>
      </c>
    </row>
    <row r="5680" spans="15:61">
      <c r="O5680" s="57"/>
      <c r="P5680" s="57"/>
      <c r="AO5680" s="57"/>
      <c r="BA5680" s="57"/>
      <c r="BF5680" s="6" t="e">
        <f t="shared" si="267"/>
        <v>#NUM!</v>
      </c>
      <c r="BG5680" t="e">
        <f t="shared" si="268"/>
        <v>#NUM!</v>
      </c>
      <c r="BH5680" t="e">
        <f t="shared" si="269"/>
        <v>#NUM!</v>
      </c>
      <c r="BI5680" t="e">
        <f>VLOOKUP(H5680,Sheet2!$A$1:$B$270,2,FALSE)</f>
        <v>#N/A</v>
      </c>
    </row>
    <row r="5681" spans="15:61">
      <c r="O5681" s="57"/>
      <c r="P5681" s="57"/>
      <c r="AM5681" s="58"/>
      <c r="AO5681" s="57"/>
      <c r="BA5681" s="57"/>
      <c r="BB5681" s="58"/>
      <c r="BF5681" s="6" t="e">
        <f t="shared" si="267"/>
        <v>#NUM!</v>
      </c>
      <c r="BG5681" t="e">
        <f t="shared" si="268"/>
        <v>#NUM!</v>
      </c>
      <c r="BH5681" t="e">
        <f t="shared" si="269"/>
        <v>#NUM!</v>
      </c>
      <c r="BI5681" t="e">
        <f>VLOOKUP(H5681,Sheet2!$A$1:$B$270,2,FALSE)</f>
        <v>#N/A</v>
      </c>
    </row>
    <row r="5682" spans="15:61">
      <c r="O5682" s="57"/>
      <c r="P5682" s="57"/>
      <c r="AP5682" s="57"/>
      <c r="BA5682" s="57"/>
      <c r="BF5682" s="6" t="e">
        <f t="shared" si="267"/>
        <v>#NUM!</v>
      </c>
      <c r="BG5682" t="e">
        <f t="shared" si="268"/>
        <v>#NUM!</v>
      </c>
      <c r="BH5682" t="e">
        <f t="shared" si="269"/>
        <v>#NUM!</v>
      </c>
      <c r="BI5682" t="e">
        <f>VLOOKUP(H5682,Sheet2!$A$1:$B$270,2,FALSE)</f>
        <v>#N/A</v>
      </c>
    </row>
    <row r="5683" spans="15:61">
      <c r="O5683" s="57"/>
      <c r="P5683" s="57"/>
      <c r="AP5683" s="57"/>
      <c r="BA5683" s="57"/>
      <c r="BF5683" s="6" t="e">
        <f t="shared" si="267"/>
        <v>#NUM!</v>
      </c>
      <c r="BG5683" t="e">
        <f t="shared" si="268"/>
        <v>#NUM!</v>
      </c>
      <c r="BH5683" t="e">
        <f t="shared" si="269"/>
        <v>#NUM!</v>
      </c>
      <c r="BI5683" t="e">
        <f>VLOOKUP(H5683,Sheet2!$A$1:$B$270,2,FALSE)</f>
        <v>#N/A</v>
      </c>
    </row>
    <row r="5684" spans="15:61">
      <c r="O5684" s="57"/>
      <c r="P5684" s="57"/>
      <c r="AP5684" s="57"/>
      <c r="BA5684" s="57"/>
      <c r="BF5684" s="6" t="e">
        <f t="shared" si="267"/>
        <v>#NUM!</v>
      </c>
      <c r="BG5684" t="e">
        <f t="shared" si="268"/>
        <v>#NUM!</v>
      </c>
      <c r="BH5684" t="e">
        <f t="shared" si="269"/>
        <v>#NUM!</v>
      </c>
      <c r="BI5684" t="e">
        <f>VLOOKUP(H5684,Sheet2!$A$1:$B$270,2,FALSE)</f>
        <v>#N/A</v>
      </c>
    </row>
    <row r="5685" spans="15:61">
      <c r="O5685" s="57"/>
      <c r="P5685" s="57"/>
      <c r="AP5685" s="57"/>
      <c r="BA5685" s="57"/>
      <c r="BF5685" s="6" t="e">
        <f t="shared" si="267"/>
        <v>#NUM!</v>
      </c>
      <c r="BG5685" t="e">
        <f t="shared" si="268"/>
        <v>#NUM!</v>
      </c>
      <c r="BH5685" t="e">
        <f t="shared" si="269"/>
        <v>#NUM!</v>
      </c>
      <c r="BI5685" t="e">
        <f>VLOOKUP(H5685,Sheet2!$A$1:$B$270,2,FALSE)</f>
        <v>#N/A</v>
      </c>
    </row>
    <row r="5686" spans="15:61">
      <c r="O5686" s="57"/>
      <c r="P5686" s="57"/>
      <c r="AO5686" s="57"/>
      <c r="AP5686" s="57"/>
      <c r="BA5686" s="57"/>
      <c r="BF5686" s="6" t="e">
        <f t="shared" si="267"/>
        <v>#NUM!</v>
      </c>
      <c r="BG5686" t="e">
        <f t="shared" si="268"/>
        <v>#NUM!</v>
      </c>
      <c r="BH5686" t="e">
        <f t="shared" si="269"/>
        <v>#NUM!</v>
      </c>
      <c r="BI5686" t="e">
        <f>VLOOKUP(H5686,Sheet2!$A$1:$B$270,2,FALSE)</f>
        <v>#N/A</v>
      </c>
    </row>
    <row r="5687" spans="15:61">
      <c r="O5687" s="57"/>
      <c r="P5687" s="57"/>
      <c r="AO5687" s="57"/>
      <c r="AP5687" s="57"/>
      <c r="BA5687" s="57"/>
      <c r="BF5687" s="6" t="e">
        <f t="shared" si="267"/>
        <v>#NUM!</v>
      </c>
      <c r="BG5687" t="e">
        <f t="shared" si="268"/>
        <v>#NUM!</v>
      </c>
      <c r="BH5687" t="e">
        <f t="shared" si="269"/>
        <v>#NUM!</v>
      </c>
      <c r="BI5687" t="e">
        <f>VLOOKUP(H5687,Sheet2!$A$1:$B$270,2,FALSE)</f>
        <v>#N/A</v>
      </c>
    </row>
    <row r="5688" spans="15:61">
      <c r="O5688" s="57"/>
      <c r="P5688" s="57"/>
      <c r="AP5688" s="57"/>
      <c r="BA5688" s="57"/>
      <c r="BF5688" s="6" t="e">
        <f t="shared" si="267"/>
        <v>#NUM!</v>
      </c>
      <c r="BG5688" t="e">
        <f t="shared" si="268"/>
        <v>#NUM!</v>
      </c>
      <c r="BH5688" t="e">
        <f t="shared" si="269"/>
        <v>#NUM!</v>
      </c>
      <c r="BI5688" t="e">
        <f>VLOOKUP(H5688,Sheet2!$A$1:$B$270,2,FALSE)</f>
        <v>#N/A</v>
      </c>
    </row>
    <row r="5689" spans="15:61">
      <c r="O5689" s="57"/>
      <c r="P5689" s="57"/>
      <c r="AO5689" s="57"/>
      <c r="AP5689" s="57"/>
      <c r="BA5689" s="57"/>
      <c r="BF5689" s="6" t="e">
        <f t="shared" si="267"/>
        <v>#NUM!</v>
      </c>
      <c r="BG5689" t="e">
        <f t="shared" si="268"/>
        <v>#NUM!</v>
      </c>
      <c r="BH5689" t="e">
        <f t="shared" si="269"/>
        <v>#NUM!</v>
      </c>
      <c r="BI5689" t="e">
        <f>VLOOKUP(H5689,Sheet2!$A$1:$B$270,2,FALSE)</f>
        <v>#N/A</v>
      </c>
    </row>
    <row r="5690" spans="15:61">
      <c r="O5690" s="57"/>
      <c r="P5690" s="57"/>
      <c r="AP5690" s="57"/>
      <c r="BA5690" s="57"/>
      <c r="BF5690" s="6" t="e">
        <f t="shared" si="267"/>
        <v>#NUM!</v>
      </c>
      <c r="BG5690" t="e">
        <f t="shared" si="268"/>
        <v>#NUM!</v>
      </c>
      <c r="BH5690" t="e">
        <f t="shared" si="269"/>
        <v>#NUM!</v>
      </c>
      <c r="BI5690" t="e">
        <f>VLOOKUP(H5690,Sheet2!$A$1:$B$270,2,FALSE)</f>
        <v>#N/A</v>
      </c>
    </row>
    <row r="5691" spans="15:61">
      <c r="O5691" s="57"/>
      <c r="P5691" s="57"/>
      <c r="AO5691" s="57"/>
      <c r="BF5691" s="6" t="e">
        <f t="shared" si="267"/>
        <v>#NUM!</v>
      </c>
      <c r="BG5691" t="e">
        <f t="shared" si="268"/>
        <v>#NUM!</v>
      </c>
      <c r="BH5691" t="e">
        <f t="shared" si="269"/>
        <v>#NUM!</v>
      </c>
      <c r="BI5691" t="e">
        <f>VLOOKUP(H5691,Sheet2!$A$1:$B$270,2,FALSE)</f>
        <v>#N/A</v>
      </c>
    </row>
    <row r="5692" spans="15:61">
      <c r="O5692" s="57"/>
      <c r="P5692" s="57"/>
      <c r="AO5692" s="57"/>
      <c r="AP5692" s="57"/>
      <c r="BA5692" s="57"/>
      <c r="BF5692" s="6" t="e">
        <f t="shared" si="267"/>
        <v>#NUM!</v>
      </c>
      <c r="BG5692" t="e">
        <f t="shared" si="268"/>
        <v>#NUM!</v>
      </c>
      <c r="BH5692" t="e">
        <f t="shared" si="269"/>
        <v>#NUM!</v>
      </c>
      <c r="BI5692" t="e">
        <f>VLOOKUP(H5692,Sheet2!$A$1:$B$270,2,FALSE)</f>
        <v>#N/A</v>
      </c>
    </row>
    <row r="5693" spans="15:61">
      <c r="O5693" s="57"/>
      <c r="P5693" s="57"/>
      <c r="BA5693" s="57"/>
      <c r="BF5693" s="6" t="e">
        <f t="shared" si="267"/>
        <v>#NUM!</v>
      </c>
      <c r="BG5693" t="e">
        <f t="shared" si="268"/>
        <v>#NUM!</v>
      </c>
      <c r="BH5693" t="e">
        <f t="shared" si="269"/>
        <v>#NUM!</v>
      </c>
      <c r="BI5693" t="e">
        <f>VLOOKUP(H5693,Sheet2!$A$1:$B$270,2,FALSE)</f>
        <v>#N/A</v>
      </c>
    </row>
    <row r="5694" spans="15:61">
      <c r="O5694" s="57"/>
      <c r="P5694" s="57"/>
      <c r="BA5694" s="57"/>
      <c r="BF5694" s="6" t="e">
        <f t="shared" si="267"/>
        <v>#NUM!</v>
      </c>
      <c r="BG5694" t="e">
        <f t="shared" si="268"/>
        <v>#NUM!</v>
      </c>
      <c r="BH5694" t="e">
        <f t="shared" si="269"/>
        <v>#NUM!</v>
      </c>
      <c r="BI5694" t="e">
        <f>VLOOKUP(H5694,Sheet2!$A$1:$B$270,2,FALSE)</f>
        <v>#N/A</v>
      </c>
    </row>
    <row r="5695" spans="15:61">
      <c r="O5695" s="57"/>
      <c r="P5695" s="57"/>
      <c r="AO5695" s="57"/>
      <c r="BF5695" s="6" t="e">
        <f t="shared" si="267"/>
        <v>#NUM!</v>
      </c>
      <c r="BG5695" t="e">
        <f t="shared" si="268"/>
        <v>#NUM!</v>
      </c>
      <c r="BH5695" t="e">
        <f t="shared" si="269"/>
        <v>#NUM!</v>
      </c>
      <c r="BI5695" t="e">
        <f>VLOOKUP(H5695,Sheet2!$A$1:$B$270,2,FALSE)</f>
        <v>#N/A</v>
      </c>
    </row>
    <row r="5696" spans="15:61">
      <c r="O5696" s="57"/>
      <c r="P5696" s="57"/>
      <c r="AP5696" s="57"/>
      <c r="BA5696" s="57"/>
      <c r="BF5696" s="6" t="e">
        <f t="shared" si="267"/>
        <v>#NUM!</v>
      </c>
      <c r="BG5696" t="e">
        <f t="shared" si="268"/>
        <v>#NUM!</v>
      </c>
      <c r="BH5696" t="e">
        <f t="shared" si="269"/>
        <v>#NUM!</v>
      </c>
      <c r="BI5696" t="e">
        <f>VLOOKUP(H5696,Sheet2!$A$1:$B$270,2,FALSE)</f>
        <v>#N/A</v>
      </c>
    </row>
    <row r="5697" spans="15:61">
      <c r="O5697" s="57"/>
      <c r="P5697" s="57"/>
      <c r="AO5697" s="57"/>
      <c r="BA5697" s="57"/>
      <c r="BF5697" s="6" t="e">
        <f>DATE(BC5697,BD5697,BE5697)</f>
        <v>#NUM!</v>
      </c>
      <c r="BG5697" t="e">
        <f>BF5697-BA5697</f>
        <v>#NUM!</v>
      </c>
      <c r="BH5697" t="e">
        <f>IF(BG5697=1,"COMPLY",IF(BG5697&lt;1,"COMPLY","NOT COMPLY"))</f>
        <v>#NUM!</v>
      </c>
      <c r="BI5697" t="e">
        <f>VLOOKUP(H5697,Sheet2!$A$1:$B$270,2,FALSE)</f>
        <v>#N/A</v>
      </c>
    </row>
    <row r="5698" spans="15:61">
      <c r="O5698" s="57"/>
      <c r="P5698" s="57"/>
      <c r="AO5698" s="57"/>
      <c r="AP5698" s="57"/>
      <c r="BA5698" s="57"/>
      <c r="BF5698" s="6" t="e">
        <f t="shared" ref="BF5698:BF5761" si="270">DATE(BC5698,BD5698,BE5698)</f>
        <v>#NUM!</v>
      </c>
      <c r="BG5698" t="e">
        <f t="shared" ref="BG5698:BG5761" si="271">BF5698-BA5698</f>
        <v>#NUM!</v>
      </c>
      <c r="BH5698" t="e">
        <f t="shared" ref="BH5698:BH5761" si="272">IF(BG5698=1,"COMPLY",IF(BG5698&lt;1,"COMPLY","NOT COMPLY"))</f>
        <v>#NUM!</v>
      </c>
      <c r="BI5698" t="e">
        <f>VLOOKUP(H5698,Sheet2!$A$1:$B$270,2,FALSE)</f>
        <v>#N/A</v>
      </c>
    </row>
    <row r="5699" spans="15:61">
      <c r="O5699" s="57"/>
      <c r="P5699" s="57"/>
      <c r="AO5699" s="57"/>
      <c r="AP5699" s="57"/>
      <c r="BA5699" s="57"/>
      <c r="BF5699" s="6" t="e">
        <f t="shared" si="270"/>
        <v>#NUM!</v>
      </c>
      <c r="BG5699" t="e">
        <f t="shared" si="271"/>
        <v>#NUM!</v>
      </c>
      <c r="BH5699" t="e">
        <f t="shared" si="272"/>
        <v>#NUM!</v>
      </c>
      <c r="BI5699" t="e">
        <f>VLOOKUP(H5699,Sheet2!$A$1:$B$270,2,FALSE)</f>
        <v>#N/A</v>
      </c>
    </row>
    <row r="5700" spans="15:61">
      <c r="O5700" s="57"/>
      <c r="P5700" s="57"/>
      <c r="AP5700" s="57"/>
      <c r="BA5700" s="57"/>
      <c r="BF5700" s="6" t="e">
        <f t="shared" si="270"/>
        <v>#NUM!</v>
      </c>
      <c r="BG5700" t="e">
        <f t="shared" si="271"/>
        <v>#NUM!</v>
      </c>
      <c r="BH5700" t="e">
        <f t="shared" si="272"/>
        <v>#NUM!</v>
      </c>
      <c r="BI5700" t="e">
        <f>VLOOKUP(H5700,Sheet2!$A$1:$B$270,2,FALSE)</f>
        <v>#N/A</v>
      </c>
    </row>
    <row r="5701" spans="15:61">
      <c r="O5701" s="57"/>
      <c r="P5701" s="57"/>
      <c r="AM5701" s="58"/>
      <c r="BA5701" s="57"/>
      <c r="BB5701" s="58"/>
      <c r="BF5701" s="6" t="e">
        <f t="shared" si="270"/>
        <v>#NUM!</v>
      </c>
      <c r="BG5701" t="e">
        <f t="shared" si="271"/>
        <v>#NUM!</v>
      </c>
      <c r="BH5701" t="e">
        <f t="shared" si="272"/>
        <v>#NUM!</v>
      </c>
      <c r="BI5701" t="e">
        <f>VLOOKUP(H5701,Sheet2!$A$1:$B$270,2,FALSE)</f>
        <v>#N/A</v>
      </c>
    </row>
    <row r="5702" spans="15:61">
      <c r="O5702" s="57"/>
      <c r="P5702" s="57"/>
      <c r="AP5702" s="57"/>
      <c r="BA5702" s="57"/>
      <c r="BF5702" s="6" t="e">
        <f t="shared" si="270"/>
        <v>#NUM!</v>
      </c>
      <c r="BG5702" t="e">
        <f t="shared" si="271"/>
        <v>#NUM!</v>
      </c>
      <c r="BH5702" t="e">
        <f t="shared" si="272"/>
        <v>#NUM!</v>
      </c>
      <c r="BI5702" t="e">
        <f>VLOOKUP(H5702,Sheet2!$A$1:$B$270,2,FALSE)</f>
        <v>#N/A</v>
      </c>
    </row>
    <row r="5703" spans="15:61">
      <c r="O5703" s="57"/>
      <c r="P5703" s="57"/>
      <c r="AP5703" s="57"/>
      <c r="BA5703" s="57"/>
      <c r="BF5703" s="6" t="e">
        <f t="shared" si="270"/>
        <v>#NUM!</v>
      </c>
      <c r="BG5703" t="e">
        <f t="shared" si="271"/>
        <v>#NUM!</v>
      </c>
      <c r="BH5703" t="e">
        <f t="shared" si="272"/>
        <v>#NUM!</v>
      </c>
      <c r="BI5703" t="e">
        <f>VLOOKUP(H5703,Sheet2!$A$1:$B$270,2,FALSE)</f>
        <v>#N/A</v>
      </c>
    </row>
    <row r="5704" spans="15:61">
      <c r="O5704" s="57"/>
      <c r="P5704" s="57"/>
      <c r="AO5704" s="57"/>
      <c r="BA5704" s="57"/>
      <c r="BF5704" s="6" t="e">
        <f t="shared" si="270"/>
        <v>#NUM!</v>
      </c>
      <c r="BG5704" t="e">
        <f t="shared" si="271"/>
        <v>#NUM!</v>
      </c>
      <c r="BH5704" t="e">
        <f t="shared" si="272"/>
        <v>#NUM!</v>
      </c>
      <c r="BI5704" t="e">
        <f>VLOOKUP(H5704,Sheet2!$A$1:$B$270,2,FALSE)</f>
        <v>#N/A</v>
      </c>
    </row>
    <row r="5705" spans="15:61">
      <c r="O5705" s="57"/>
      <c r="P5705" s="57"/>
      <c r="AO5705" s="57"/>
      <c r="AP5705" s="57"/>
      <c r="BA5705" s="57"/>
      <c r="BF5705" s="6" t="e">
        <f t="shared" si="270"/>
        <v>#NUM!</v>
      </c>
      <c r="BG5705" t="e">
        <f t="shared" si="271"/>
        <v>#NUM!</v>
      </c>
      <c r="BH5705" t="e">
        <f t="shared" si="272"/>
        <v>#NUM!</v>
      </c>
      <c r="BI5705" t="e">
        <f>VLOOKUP(H5705,Sheet2!$A$1:$B$270,2,FALSE)</f>
        <v>#N/A</v>
      </c>
    </row>
    <row r="5706" spans="15:61">
      <c r="O5706" s="57"/>
      <c r="P5706" s="57"/>
      <c r="AP5706" s="57"/>
      <c r="BA5706" s="57"/>
      <c r="BF5706" s="6" t="e">
        <f t="shared" si="270"/>
        <v>#NUM!</v>
      </c>
      <c r="BG5706" t="e">
        <f t="shared" si="271"/>
        <v>#NUM!</v>
      </c>
      <c r="BH5706" t="e">
        <f t="shared" si="272"/>
        <v>#NUM!</v>
      </c>
      <c r="BI5706" t="e">
        <f>VLOOKUP(H5706,Sheet2!$A$1:$B$270,2,FALSE)</f>
        <v>#N/A</v>
      </c>
    </row>
    <row r="5707" spans="15:61">
      <c r="O5707" s="57"/>
      <c r="P5707" s="57"/>
      <c r="AO5707" s="57"/>
      <c r="AP5707" s="57"/>
      <c r="BA5707" s="57"/>
      <c r="BF5707" s="6" t="e">
        <f t="shared" si="270"/>
        <v>#NUM!</v>
      </c>
      <c r="BG5707" t="e">
        <f t="shared" si="271"/>
        <v>#NUM!</v>
      </c>
      <c r="BH5707" t="e">
        <f t="shared" si="272"/>
        <v>#NUM!</v>
      </c>
      <c r="BI5707" t="e">
        <f>VLOOKUP(H5707,Sheet2!$A$1:$B$270,2,FALSE)</f>
        <v>#N/A</v>
      </c>
    </row>
    <row r="5708" spans="15:61">
      <c r="O5708" s="57"/>
      <c r="P5708" s="57"/>
      <c r="AP5708" s="57"/>
      <c r="BA5708" s="57"/>
      <c r="BF5708" s="6" t="e">
        <f t="shared" si="270"/>
        <v>#NUM!</v>
      </c>
      <c r="BG5708" t="e">
        <f t="shared" si="271"/>
        <v>#NUM!</v>
      </c>
      <c r="BH5708" t="e">
        <f t="shared" si="272"/>
        <v>#NUM!</v>
      </c>
      <c r="BI5708" t="e">
        <f>VLOOKUP(H5708,Sheet2!$A$1:$B$270,2,FALSE)</f>
        <v>#N/A</v>
      </c>
    </row>
    <row r="5709" spans="15:61">
      <c r="O5709" s="57"/>
      <c r="P5709" s="57"/>
      <c r="AP5709" s="57"/>
      <c r="BA5709" s="57"/>
      <c r="BF5709" s="6" t="e">
        <f t="shared" si="270"/>
        <v>#NUM!</v>
      </c>
      <c r="BG5709" t="e">
        <f t="shared" si="271"/>
        <v>#NUM!</v>
      </c>
      <c r="BH5709" t="e">
        <f t="shared" si="272"/>
        <v>#NUM!</v>
      </c>
      <c r="BI5709" t="e">
        <f>VLOOKUP(H5709,Sheet2!$A$1:$B$270,2,FALSE)</f>
        <v>#N/A</v>
      </c>
    </row>
    <row r="5710" spans="15:61">
      <c r="O5710" s="57"/>
      <c r="P5710" s="57"/>
      <c r="BF5710" s="6" t="e">
        <f t="shared" si="270"/>
        <v>#NUM!</v>
      </c>
      <c r="BG5710" t="e">
        <f t="shared" si="271"/>
        <v>#NUM!</v>
      </c>
      <c r="BH5710" t="e">
        <f t="shared" si="272"/>
        <v>#NUM!</v>
      </c>
      <c r="BI5710" t="e">
        <f>VLOOKUP(H5710,Sheet2!$A$1:$B$270,2,FALSE)</f>
        <v>#N/A</v>
      </c>
    </row>
    <row r="5711" spans="15:61">
      <c r="O5711" s="57"/>
      <c r="P5711" s="57"/>
      <c r="AP5711" s="57"/>
      <c r="BA5711" s="57"/>
      <c r="BF5711" s="6" t="e">
        <f t="shared" si="270"/>
        <v>#NUM!</v>
      </c>
      <c r="BG5711" t="e">
        <f t="shared" si="271"/>
        <v>#NUM!</v>
      </c>
      <c r="BH5711" t="e">
        <f t="shared" si="272"/>
        <v>#NUM!</v>
      </c>
      <c r="BI5711" t="e">
        <f>VLOOKUP(H5711,Sheet2!$A$1:$B$270,2,FALSE)</f>
        <v>#N/A</v>
      </c>
    </row>
    <row r="5712" spans="15:61">
      <c r="O5712" s="57"/>
      <c r="P5712" s="57"/>
      <c r="AP5712" s="57"/>
      <c r="BA5712" s="57"/>
      <c r="BF5712" s="6" t="e">
        <f t="shared" si="270"/>
        <v>#NUM!</v>
      </c>
      <c r="BG5712" t="e">
        <f t="shared" si="271"/>
        <v>#NUM!</v>
      </c>
      <c r="BH5712" t="e">
        <f t="shared" si="272"/>
        <v>#NUM!</v>
      </c>
      <c r="BI5712" t="e">
        <f>VLOOKUP(H5712,Sheet2!$A$1:$B$270,2,FALSE)</f>
        <v>#N/A</v>
      </c>
    </row>
    <row r="5713" spans="15:61">
      <c r="O5713" s="57"/>
      <c r="P5713" s="57"/>
      <c r="BA5713" s="57"/>
      <c r="BF5713" s="6" t="e">
        <f t="shared" si="270"/>
        <v>#NUM!</v>
      </c>
      <c r="BG5713" t="e">
        <f t="shared" si="271"/>
        <v>#NUM!</v>
      </c>
      <c r="BH5713" t="e">
        <f t="shared" si="272"/>
        <v>#NUM!</v>
      </c>
      <c r="BI5713" t="e">
        <f>VLOOKUP(H5713,Sheet2!$A$1:$B$270,2,FALSE)</f>
        <v>#N/A</v>
      </c>
    </row>
    <row r="5714" spans="15:61">
      <c r="O5714" s="57"/>
      <c r="P5714" s="57"/>
      <c r="BA5714" s="57"/>
      <c r="BF5714" s="6" t="e">
        <f t="shared" si="270"/>
        <v>#NUM!</v>
      </c>
      <c r="BG5714" t="e">
        <f t="shared" si="271"/>
        <v>#NUM!</v>
      </c>
      <c r="BH5714" t="e">
        <f t="shared" si="272"/>
        <v>#NUM!</v>
      </c>
      <c r="BI5714" t="e">
        <f>VLOOKUP(H5714,Sheet2!$A$1:$B$270,2,FALSE)</f>
        <v>#N/A</v>
      </c>
    </row>
    <row r="5715" spans="15:61">
      <c r="O5715" s="57"/>
      <c r="P5715" s="57"/>
      <c r="AO5715" s="57"/>
      <c r="AP5715" s="57"/>
      <c r="BA5715" s="57"/>
      <c r="BF5715" s="6" t="e">
        <f t="shared" si="270"/>
        <v>#NUM!</v>
      </c>
      <c r="BG5715" t="e">
        <f t="shared" si="271"/>
        <v>#NUM!</v>
      </c>
      <c r="BH5715" t="e">
        <f t="shared" si="272"/>
        <v>#NUM!</v>
      </c>
      <c r="BI5715" t="e">
        <f>VLOOKUP(H5715,Sheet2!$A$1:$B$270,2,FALSE)</f>
        <v>#N/A</v>
      </c>
    </row>
    <row r="5716" spans="15:61">
      <c r="O5716" s="57"/>
      <c r="P5716" s="57"/>
      <c r="AP5716" s="57"/>
      <c r="BA5716" s="57"/>
      <c r="BF5716" s="6" t="e">
        <f t="shared" si="270"/>
        <v>#NUM!</v>
      </c>
      <c r="BG5716" t="e">
        <f t="shared" si="271"/>
        <v>#NUM!</v>
      </c>
      <c r="BH5716" t="e">
        <f t="shared" si="272"/>
        <v>#NUM!</v>
      </c>
      <c r="BI5716" t="e">
        <f>VLOOKUP(H5716,Sheet2!$A$1:$B$270,2,FALSE)</f>
        <v>#N/A</v>
      </c>
    </row>
    <row r="5717" spans="15:61">
      <c r="O5717" s="57"/>
      <c r="P5717" s="57"/>
      <c r="AM5717" s="58"/>
      <c r="AO5717" s="57"/>
      <c r="BA5717" s="57"/>
      <c r="BB5717" s="58"/>
      <c r="BF5717" s="6" t="e">
        <f t="shared" si="270"/>
        <v>#NUM!</v>
      </c>
      <c r="BG5717" t="e">
        <f t="shared" si="271"/>
        <v>#NUM!</v>
      </c>
      <c r="BH5717" t="e">
        <f t="shared" si="272"/>
        <v>#NUM!</v>
      </c>
      <c r="BI5717" t="e">
        <f>VLOOKUP(H5717,Sheet2!$A$1:$B$270,2,FALSE)</f>
        <v>#N/A</v>
      </c>
    </row>
    <row r="5718" spans="15:61">
      <c r="O5718" s="57"/>
      <c r="P5718" s="57"/>
      <c r="AP5718" s="57"/>
      <c r="BA5718" s="57"/>
      <c r="BF5718" s="6" t="e">
        <f t="shared" si="270"/>
        <v>#NUM!</v>
      </c>
      <c r="BG5718" t="e">
        <f t="shared" si="271"/>
        <v>#NUM!</v>
      </c>
      <c r="BH5718" t="e">
        <f t="shared" si="272"/>
        <v>#NUM!</v>
      </c>
      <c r="BI5718" t="e">
        <f>VLOOKUP(H5718,Sheet2!$A$1:$B$270,2,FALSE)</f>
        <v>#N/A</v>
      </c>
    </row>
    <row r="5719" spans="15:61">
      <c r="O5719" s="57"/>
      <c r="P5719" s="57"/>
      <c r="AP5719" s="57"/>
      <c r="BA5719" s="57"/>
      <c r="BF5719" s="6" t="e">
        <f t="shared" si="270"/>
        <v>#NUM!</v>
      </c>
      <c r="BG5719" t="e">
        <f t="shared" si="271"/>
        <v>#NUM!</v>
      </c>
      <c r="BH5719" t="e">
        <f t="shared" si="272"/>
        <v>#NUM!</v>
      </c>
      <c r="BI5719" t="e">
        <f>VLOOKUP(H5719,Sheet2!$A$1:$B$270,2,FALSE)</f>
        <v>#N/A</v>
      </c>
    </row>
    <row r="5720" spans="15:61">
      <c r="O5720" s="57"/>
      <c r="P5720" s="57"/>
      <c r="AP5720" s="57"/>
      <c r="BA5720" s="57"/>
      <c r="BF5720" s="6" t="e">
        <f t="shared" si="270"/>
        <v>#NUM!</v>
      </c>
      <c r="BG5720" t="e">
        <f t="shared" si="271"/>
        <v>#NUM!</v>
      </c>
      <c r="BH5720" t="e">
        <f t="shared" si="272"/>
        <v>#NUM!</v>
      </c>
      <c r="BI5720" t="e">
        <f>VLOOKUP(H5720,Sheet2!$A$1:$B$270,2,FALSE)</f>
        <v>#N/A</v>
      </c>
    </row>
    <row r="5721" spans="15:61">
      <c r="O5721" s="57"/>
      <c r="P5721" s="57"/>
      <c r="AO5721" s="57"/>
      <c r="AP5721" s="57"/>
      <c r="BA5721" s="57"/>
      <c r="BF5721" s="6" t="e">
        <f t="shared" si="270"/>
        <v>#NUM!</v>
      </c>
      <c r="BG5721" t="e">
        <f t="shared" si="271"/>
        <v>#NUM!</v>
      </c>
      <c r="BH5721" t="e">
        <f t="shared" si="272"/>
        <v>#NUM!</v>
      </c>
      <c r="BI5721" t="e">
        <f>VLOOKUP(H5721,Sheet2!$A$1:$B$270,2,FALSE)</f>
        <v>#N/A</v>
      </c>
    </row>
    <row r="5722" spans="15:61">
      <c r="O5722" s="57"/>
      <c r="P5722" s="57"/>
      <c r="AO5722" s="57"/>
      <c r="AP5722" s="57"/>
      <c r="BA5722" s="57"/>
      <c r="BF5722" s="6" t="e">
        <f t="shared" si="270"/>
        <v>#NUM!</v>
      </c>
      <c r="BG5722" t="e">
        <f t="shared" si="271"/>
        <v>#NUM!</v>
      </c>
      <c r="BH5722" t="e">
        <f t="shared" si="272"/>
        <v>#NUM!</v>
      </c>
      <c r="BI5722" t="e">
        <f>VLOOKUP(H5722,Sheet2!$A$1:$B$270,2,FALSE)</f>
        <v>#N/A</v>
      </c>
    </row>
    <row r="5723" spans="15:61">
      <c r="O5723" s="57"/>
      <c r="P5723" s="57"/>
      <c r="AP5723" s="57"/>
      <c r="BA5723" s="57"/>
      <c r="BF5723" s="6" t="e">
        <f t="shared" si="270"/>
        <v>#NUM!</v>
      </c>
      <c r="BG5723" t="e">
        <f t="shared" si="271"/>
        <v>#NUM!</v>
      </c>
      <c r="BH5723" t="e">
        <f t="shared" si="272"/>
        <v>#NUM!</v>
      </c>
      <c r="BI5723" t="e">
        <f>VLOOKUP(H5723,Sheet2!$A$1:$B$270,2,FALSE)</f>
        <v>#N/A</v>
      </c>
    </row>
    <row r="5724" spans="15:61">
      <c r="O5724" s="57"/>
      <c r="P5724" s="57"/>
      <c r="BA5724" s="57"/>
      <c r="BF5724" s="6" t="e">
        <f t="shared" si="270"/>
        <v>#NUM!</v>
      </c>
      <c r="BG5724" t="e">
        <f t="shared" si="271"/>
        <v>#NUM!</v>
      </c>
      <c r="BH5724" t="e">
        <f t="shared" si="272"/>
        <v>#NUM!</v>
      </c>
      <c r="BI5724" t="e">
        <f>VLOOKUP(H5724,Sheet2!$A$1:$B$270,2,FALSE)</f>
        <v>#N/A</v>
      </c>
    </row>
    <row r="5725" spans="15:61">
      <c r="O5725" s="57"/>
      <c r="P5725" s="57"/>
      <c r="AM5725" s="58"/>
      <c r="AO5725" s="57"/>
      <c r="BA5725" s="57"/>
      <c r="BB5725" s="58"/>
      <c r="BF5725" s="6" t="e">
        <f t="shared" si="270"/>
        <v>#NUM!</v>
      </c>
      <c r="BG5725" t="e">
        <f t="shared" si="271"/>
        <v>#NUM!</v>
      </c>
      <c r="BH5725" t="e">
        <f t="shared" si="272"/>
        <v>#NUM!</v>
      </c>
      <c r="BI5725" t="e">
        <f>VLOOKUP(H5725,Sheet2!$A$1:$B$270,2,FALSE)</f>
        <v>#N/A</v>
      </c>
    </row>
    <row r="5726" spans="15:61">
      <c r="O5726" s="57"/>
      <c r="P5726" s="57"/>
      <c r="AP5726" s="57"/>
      <c r="BA5726" s="57"/>
      <c r="BF5726" s="6" t="e">
        <f t="shared" si="270"/>
        <v>#NUM!</v>
      </c>
      <c r="BG5726" t="e">
        <f t="shared" si="271"/>
        <v>#NUM!</v>
      </c>
      <c r="BH5726" t="e">
        <f t="shared" si="272"/>
        <v>#NUM!</v>
      </c>
      <c r="BI5726" t="e">
        <f>VLOOKUP(H5726,Sheet2!$A$1:$B$270,2,FALSE)</f>
        <v>#N/A</v>
      </c>
    </row>
    <row r="5727" spans="15:61">
      <c r="O5727" s="57"/>
      <c r="P5727" s="57"/>
      <c r="AO5727" s="57"/>
      <c r="AP5727" s="57"/>
      <c r="BA5727" s="57"/>
      <c r="BF5727" s="6" t="e">
        <f t="shared" si="270"/>
        <v>#NUM!</v>
      </c>
      <c r="BG5727" t="e">
        <f t="shared" si="271"/>
        <v>#NUM!</v>
      </c>
      <c r="BH5727" t="e">
        <f t="shared" si="272"/>
        <v>#NUM!</v>
      </c>
      <c r="BI5727" t="e">
        <f>VLOOKUP(H5727,Sheet2!$A$1:$B$270,2,FALSE)</f>
        <v>#N/A</v>
      </c>
    </row>
    <row r="5728" spans="15:61">
      <c r="O5728" s="57"/>
      <c r="P5728" s="57"/>
      <c r="AP5728" s="57"/>
      <c r="BA5728" s="57"/>
      <c r="BF5728" s="6" t="e">
        <f t="shared" si="270"/>
        <v>#NUM!</v>
      </c>
      <c r="BG5728" t="e">
        <f t="shared" si="271"/>
        <v>#NUM!</v>
      </c>
      <c r="BH5728" t="e">
        <f t="shared" si="272"/>
        <v>#NUM!</v>
      </c>
      <c r="BI5728" t="e">
        <f>VLOOKUP(H5728,Sheet2!$A$1:$B$270,2,FALSE)</f>
        <v>#N/A</v>
      </c>
    </row>
    <row r="5729" spans="15:61">
      <c r="O5729" s="57"/>
      <c r="P5729" s="57"/>
      <c r="AP5729" s="57"/>
      <c r="BA5729" s="57"/>
      <c r="BF5729" s="6" t="e">
        <f t="shared" si="270"/>
        <v>#NUM!</v>
      </c>
      <c r="BG5729" t="e">
        <f t="shared" si="271"/>
        <v>#NUM!</v>
      </c>
      <c r="BH5729" t="e">
        <f t="shared" si="272"/>
        <v>#NUM!</v>
      </c>
      <c r="BI5729" t="e">
        <f>VLOOKUP(H5729,Sheet2!$A$1:$B$270,2,FALSE)</f>
        <v>#N/A</v>
      </c>
    </row>
    <row r="5730" spans="15:61">
      <c r="O5730" s="57"/>
      <c r="P5730" s="57"/>
      <c r="AP5730" s="57"/>
      <c r="BA5730" s="57"/>
      <c r="BF5730" s="6" t="e">
        <f t="shared" si="270"/>
        <v>#NUM!</v>
      </c>
      <c r="BG5730" t="e">
        <f t="shared" si="271"/>
        <v>#NUM!</v>
      </c>
      <c r="BH5730" t="e">
        <f t="shared" si="272"/>
        <v>#NUM!</v>
      </c>
      <c r="BI5730" t="e">
        <f>VLOOKUP(H5730,Sheet2!$A$1:$B$270,2,FALSE)</f>
        <v>#N/A</v>
      </c>
    </row>
    <row r="5731" spans="15:61">
      <c r="O5731" s="57"/>
      <c r="P5731" s="57"/>
      <c r="AM5731" s="58"/>
      <c r="BA5731" s="57"/>
      <c r="BB5731" s="58"/>
      <c r="BF5731" s="6" t="e">
        <f t="shared" si="270"/>
        <v>#NUM!</v>
      </c>
      <c r="BG5731" t="e">
        <f t="shared" si="271"/>
        <v>#NUM!</v>
      </c>
      <c r="BH5731" t="e">
        <f t="shared" si="272"/>
        <v>#NUM!</v>
      </c>
      <c r="BI5731" t="e">
        <f>VLOOKUP(H5731,Sheet2!$A$1:$B$270,2,FALSE)</f>
        <v>#N/A</v>
      </c>
    </row>
    <row r="5732" spans="15:61">
      <c r="O5732" s="57"/>
      <c r="P5732" s="57"/>
      <c r="AP5732" s="57"/>
      <c r="BA5732" s="57"/>
      <c r="BF5732" s="6" t="e">
        <f t="shared" si="270"/>
        <v>#NUM!</v>
      </c>
      <c r="BG5732" t="e">
        <f t="shared" si="271"/>
        <v>#NUM!</v>
      </c>
      <c r="BH5732" t="e">
        <f t="shared" si="272"/>
        <v>#NUM!</v>
      </c>
      <c r="BI5732" t="e">
        <f>VLOOKUP(H5732,Sheet2!$A$1:$B$270,2,FALSE)</f>
        <v>#N/A</v>
      </c>
    </row>
    <row r="5733" spans="15:61">
      <c r="O5733" s="57"/>
      <c r="P5733" s="57"/>
      <c r="AO5733" s="57"/>
      <c r="AP5733" s="57"/>
      <c r="BA5733" s="57"/>
      <c r="BF5733" s="6" t="e">
        <f t="shared" si="270"/>
        <v>#NUM!</v>
      </c>
      <c r="BG5733" t="e">
        <f t="shared" si="271"/>
        <v>#NUM!</v>
      </c>
      <c r="BH5733" t="e">
        <f t="shared" si="272"/>
        <v>#NUM!</v>
      </c>
      <c r="BI5733" t="e">
        <f>VLOOKUP(H5733,Sheet2!$A$1:$B$270,2,FALSE)</f>
        <v>#N/A</v>
      </c>
    </row>
    <row r="5734" spans="15:61">
      <c r="O5734" s="57"/>
      <c r="P5734" s="57"/>
      <c r="AO5734" s="57"/>
      <c r="AP5734" s="57"/>
      <c r="BA5734" s="57"/>
      <c r="BF5734" s="6" t="e">
        <f t="shared" si="270"/>
        <v>#NUM!</v>
      </c>
      <c r="BG5734" t="e">
        <f t="shared" si="271"/>
        <v>#NUM!</v>
      </c>
      <c r="BH5734" t="e">
        <f t="shared" si="272"/>
        <v>#NUM!</v>
      </c>
      <c r="BI5734" t="e">
        <f>VLOOKUP(H5734,Sheet2!$A$1:$B$270,2,FALSE)</f>
        <v>#N/A</v>
      </c>
    </row>
    <row r="5735" spans="15:61">
      <c r="O5735" s="57"/>
      <c r="P5735" s="57"/>
      <c r="AP5735" s="57"/>
      <c r="BA5735" s="57"/>
      <c r="BF5735" s="6" t="e">
        <f t="shared" si="270"/>
        <v>#NUM!</v>
      </c>
      <c r="BG5735" t="e">
        <f t="shared" si="271"/>
        <v>#NUM!</v>
      </c>
      <c r="BH5735" t="e">
        <f t="shared" si="272"/>
        <v>#NUM!</v>
      </c>
      <c r="BI5735" t="e">
        <f>VLOOKUP(H5735,Sheet2!$A$1:$B$270,2,FALSE)</f>
        <v>#N/A</v>
      </c>
    </row>
    <row r="5736" spans="15:61">
      <c r="O5736" s="57"/>
      <c r="P5736" s="57"/>
      <c r="AP5736" s="57"/>
      <c r="BA5736" s="57"/>
      <c r="BF5736" s="6" t="e">
        <f t="shared" si="270"/>
        <v>#NUM!</v>
      </c>
      <c r="BG5736" t="e">
        <f t="shared" si="271"/>
        <v>#NUM!</v>
      </c>
      <c r="BH5736" t="e">
        <f t="shared" si="272"/>
        <v>#NUM!</v>
      </c>
      <c r="BI5736" t="e">
        <f>VLOOKUP(H5736,Sheet2!$A$1:$B$270,2,FALSE)</f>
        <v>#N/A</v>
      </c>
    </row>
    <row r="5737" spans="15:61">
      <c r="O5737" s="57"/>
      <c r="P5737" s="57"/>
      <c r="AP5737" s="57"/>
      <c r="BA5737" s="57"/>
      <c r="BF5737" s="6" t="e">
        <f t="shared" si="270"/>
        <v>#NUM!</v>
      </c>
      <c r="BG5737" t="e">
        <f t="shared" si="271"/>
        <v>#NUM!</v>
      </c>
      <c r="BH5737" t="e">
        <f t="shared" si="272"/>
        <v>#NUM!</v>
      </c>
      <c r="BI5737" t="e">
        <f>VLOOKUP(H5737,Sheet2!$A$1:$B$270,2,FALSE)</f>
        <v>#N/A</v>
      </c>
    </row>
    <row r="5738" spans="15:61">
      <c r="O5738" s="57"/>
      <c r="P5738" s="57"/>
      <c r="AO5738" s="57"/>
      <c r="AP5738" s="57"/>
      <c r="BA5738" s="57"/>
      <c r="BF5738" s="6" t="e">
        <f t="shared" si="270"/>
        <v>#NUM!</v>
      </c>
      <c r="BG5738" t="e">
        <f t="shared" si="271"/>
        <v>#NUM!</v>
      </c>
      <c r="BH5738" t="e">
        <f t="shared" si="272"/>
        <v>#NUM!</v>
      </c>
      <c r="BI5738" t="e">
        <f>VLOOKUP(H5738,Sheet2!$A$1:$B$270,2,FALSE)</f>
        <v>#N/A</v>
      </c>
    </row>
    <row r="5739" spans="15:61">
      <c r="O5739" s="57"/>
      <c r="P5739" s="57"/>
      <c r="AO5739" s="57"/>
      <c r="AP5739" s="57"/>
      <c r="BA5739" s="57"/>
      <c r="BF5739" s="6" t="e">
        <f t="shared" si="270"/>
        <v>#NUM!</v>
      </c>
      <c r="BG5739" t="e">
        <f t="shared" si="271"/>
        <v>#NUM!</v>
      </c>
      <c r="BH5739" t="e">
        <f t="shared" si="272"/>
        <v>#NUM!</v>
      </c>
      <c r="BI5739" t="e">
        <f>VLOOKUP(H5739,Sheet2!$A$1:$B$270,2,FALSE)</f>
        <v>#N/A</v>
      </c>
    </row>
    <row r="5740" spans="15:61">
      <c r="O5740" s="57"/>
      <c r="P5740" s="57"/>
      <c r="AO5740" s="57"/>
      <c r="AP5740" s="57"/>
      <c r="BA5740" s="57"/>
      <c r="BF5740" s="6" t="e">
        <f t="shared" si="270"/>
        <v>#NUM!</v>
      </c>
      <c r="BG5740" t="e">
        <f t="shared" si="271"/>
        <v>#NUM!</v>
      </c>
      <c r="BH5740" t="e">
        <f t="shared" si="272"/>
        <v>#NUM!</v>
      </c>
      <c r="BI5740" t="e">
        <f>VLOOKUP(H5740,Sheet2!$A$1:$B$270,2,FALSE)</f>
        <v>#N/A</v>
      </c>
    </row>
    <row r="5741" spans="15:61">
      <c r="O5741" s="57"/>
      <c r="P5741" s="57"/>
      <c r="BA5741" s="57"/>
      <c r="BF5741" s="6" t="e">
        <f t="shared" si="270"/>
        <v>#NUM!</v>
      </c>
      <c r="BG5741" t="e">
        <f t="shared" si="271"/>
        <v>#NUM!</v>
      </c>
      <c r="BH5741" t="e">
        <f t="shared" si="272"/>
        <v>#NUM!</v>
      </c>
      <c r="BI5741" t="e">
        <f>VLOOKUP(H5741,Sheet2!$A$1:$B$270,2,FALSE)</f>
        <v>#N/A</v>
      </c>
    </row>
    <row r="5742" spans="15:61">
      <c r="O5742" s="57"/>
      <c r="P5742" s="57"/>
      <c r="AM5742" s="58"/>
      <c r="BA5742" s="57"/>
      <c r="BB5742" s="58"/>
      <c r="BF5742" s="6" t="e">
        <f t="shared" si="270"/>
        <v>#NUM!</v>
      </c>
      <c r="BG5742" t="e">
        <f t="shared" si="271"/>
        <v>#NUM!</v>
      </c>
      <c r="BH5742" t="e">
        <f t="shared" si="272"/>
        <v>#NUM!</v>
      </c>
      <c r="BI5742" t="e">
        <f>VLOOKUP(H5742,Sheet2!$A$1:$B$270,2,FALSE)</f>
        <v>#N/A</v>
      </c>
    </row>
    <row r="5743" spans="15:61">
      <c r="O5743" s="57"/>
      <c r="P5743" s="57"/>
      <c r="AP5743" s="57"/>
      <c r="BA5743" s="57"/>
      <c r="BF5743" s="6" t="e">
        <f t="shared" si="270"/>
        <v>#NUM!</v>
      </c>
      <c r="BG5743" t="e">
        <f t="shared" si="271"/>
        <v>#NUM!</v>
      </c>
      <c r="BH5743" t="e">
        <f t="shared" si="272"/>
        <v>#NUM!</v>
      </c>
      <c r="BI5743" t="e">
        <f>VLOOKUP(H5743,Sheet2!$A$1:$B$270,2,FALSE)</f>
        <v>#N/A</v>
      </c>
    </row>
    <row r="5744" spans="15:61">
      <c r="O5744" s="57"/>
      <c r="P5744" s="57"/>
      <c r="AP5744" s="57"/>
      <c r="BA5744" s="57"/>
      <c r="BF5744" s="6" t="e">
        <f t="shared" si="270"/>
        <v>#NUM!</v>
      </c>
      <c r="BG5744" t="e">
        <f t="shared" si="271"/>
        <v>#NUM!</v>
      </c>
      <c r="BH5744" t="e">
        <f t="shared" si="272"/>
        <v>#NUM!</v>
      </c>
      <c r="BI5744" t="e">
        <f>VLOOKUP(H5744,Sheet2!$A$1:$B$270,2,FALSE)</f>
        <v>#N/A</v>
      </c>
    </row>
    <row r="5745" spans="15:61">
      <c r="O5745" s="57"/>
      <c r="P5745" s="57"/>
      <c r="AM5745" s="58"/>
      <c r="AO5745" s="57"/>
      <c r="BA5745" s="57"/>
      <c r="BB5745" s="58"/>
      <c r="BF5745" s="6" t="e">
        <f t="shared" si="270"/>
        <v>#NUM!</v>
      </c>
      <c r="BG5745" t="e">
        <f t="shared" si="271"/>
        <v>#NUM!</v>
      </c>
      <c r="BH5745" t="e">
        <f t="shared" si="272"/>
        <v>#NUM!</v>
      </c>
      <c r="BI5745" t="e">
        <f>VLOOKUP(H5745,Sheet2!$A$1:$B$270,2,FALSE)</f>
        <v>#N/A</v>
      </c>
    </row>
    <row r="5746" spans="15:61">
      <c r="O5746" s="57"/>
      <c r="P5746" s="57"/>
      <c r="AO5746" s="57"/>
      <c r="AP5746" s="57"/>
      <c r="BA5746" s="57"/>
      <c r="BF5746" s="6" t="e">
        <f t="shared" si="270"/>
        <v>#NUM!</v>
      </c>
      <c r="BG5746" t="e">
        <f t="shared" si="271"/>
        <v>#NUM!</v>
      </c>
      <c r="BH5746" t="e">
        <f t="shared" si="272"/>
        <v>#NUM!</v>
      </c>
      <c r="BI5746" t="e">
        <f>VLOOKUP(H5746,Sheet2!$A$1:$B$270,2,FALSE)</f>
        <v>#N/A</v>
      </c>
    </row>
    <row r="5747" spans="15:61">
      <c r="O5747" s="57"/>
      <c r="P5747" s="57"/>
      <c r="AM5747" s="58"/>
      <c r="BA5747" s="57"/>
      <c r="BB5747" s="58"/>
      <c r="BF5747" s="6" t="e">
        <f t="shared" si="270"/>
        <v>#NUM!</v>
      </c>
      <c r="BG5747" t="e">
        <f t="shared" si="271"/>
        <v>#NUM!</v>
      </c>
      <c r="BH5747" t="e">
        <f t="shared" si="272"/>
        <v>#NUM!</v>
      </c>
      <c r="BI5747" t="e">
        <f>VLOOKUP(H5747,Sheet2!$A$1:$B$270,2,FALSE)</f>
        <v>#N/A</v>
      </c>
    </row>
    <row r="5748" spans="15:61">
      <c r="O5748" s="57"/>
      <c r="P5748" s="57"/>
      <c r="AP5748" s="57"/>
      <c r="BA5748" s="57"/>
      <c r="BF5748" s="6" t="e">
        <f t="shared" si="270"/>
        <v>#NUM!</v>
      </c>
      <c r="BG5748" t="e">
        <f t="shared" si="271"/>
        <v>#NUM!</v>
      </c>
      <c r="BH5748" t="e">
        <f t="shared" si="272"/>
        <v>#NUM!</v>
      </c>
      <c r="BI5748" t="e">
        <f>VLOOKUP(H5748,Sheet2!$A$1:$B$270,2,FALSE)</f>
        <v>#N/A</v>
      </c>
    </row>
    <row r="5749" spans="15:61">
      <c r="O5749" s="57"/>
      <c r="P5749" s="57"/>
      <c r="AP5749" s="57"/>
      <c r="BA5749" s="57"/>
      <c r="BF5749" s="6" t="e">
        <f t="shared" si="270"/>
        <v>#NUM!</v>
      </c>
      <c r="BG5749" t="e">
        <f t="shared" si="271"/>
        <v>#NUM!</v>
      </c>
      <c r="BH5749" t="e">
        <f t="shared" si="272"/>
        <v>#NUM!</v>
      </c>
      <c r="BI5749" t="e">
        <f>VLOOKUP(H5749,Sheet2!$A$1:$B$270,2,FALSE)</f>
        <v>#N/A</v>
      </c>
    </row>
    <row r="5750" spans="15:61">
      <c r="O5750" s="57"/>
      <c r="P5750" s="57"/>
      <c r="AP5750" s="57"/>
      <c r="BA5750" s="57"/>
      <c r="BF5750" s="6" t="e">
        <f t="shared" si="270"/>
        <v>#NUM!</v>
      </c>
      <c r="BG5750" t="e">
        <f t="shared" si="271"/>
        <v>#NUM!</v>
      </c>
      <c r="BH5750" t="e">
        <f t="shared" si="272"/>
        <v>#NUM!</v>
      </c>
      <c r="BI5750" t="e">
        <f>VLOOKUP(H5750,Sheet2!$A$1:$B$270,2,FALSE)</f>
        <v>#N/A</v>
      </c>
    </row>
    <row r="5751" spans="15:61">
      <c r="O5751" s="57"/>
      <c r="P5751" s="57"/>
      <c r="BF5751" s="6" t="e">
        <f t="shared" si="270"/>
        <v>#NUM!</v>
      </c>
      <c r="BG5751" t="e">
        <f t="shared" si="271"/>
        <v>#NUM!</v>
      </c>
      <c r="BH5751" t="e">
        <f t="shared" si="272"/>
        <v>#NUM!</v>
      </c>
      <c r="BI5751" t="e">
        <f>VLOOKUP(H5751,Sheet2!$A$1:$B$270,2,FALSE)</f>
        <v>#N/A</v>
      </c>
    </row>
    <row r="5752" spans="15:61">
      <c r="O5752" s="57"/>
      <c r="P5752" s="57"/>
      <c r="AM5752" s="58"/>
      <c r="BA5752" s="57"/>
      <c r="BB5752" s="58"/>
      <c r="BF5752" s="6" t="e">
        <f t="shared" si="270"/>
        <v>#NUM!</v>
      </c>
      <c r="BG5752" t="e">
        <f t="shared" si="271"/>
        <v>#NUM!</v>
      </c>
      <c r="BH5752" t="e">
        <f t="shared" si="272"/>
        <v>#NUM!</v>
      </c>
      <c r="BI5752" t="e">
        <f>VLOOKUP(H5752,Sheet2!$A$1:$B$270,2,FALSE)</f>
        <v>#N/A</v>
      </c>
    </row>
    <row r="5753" spans="15:61">
      <c r="O5753" s="57"/>
      <c r="P5753" s="57"/>
      <c r="AO5753" s="57"/>
      <c r="AP5753" s="57"/>
      <c r="BA5753" s="57"/>
      <c r="BF5753" s="6" t="e">
        <f t="shared" si="270"/>
        <v>#NUM!</v>
      </c>
      <c r="BG5753" t="e">
        <f t="shared" si="271"/>
        <v>#NUM!</v>
      </c>
      <c r="BH5753" t="e">
        <f t="shared" si="272"/>
        <v>#NUM!</v>
      </c>
      <c r="BI5753" t="e">
        <f>VLOOKUP(H5753,Sheet2!$A$1:$B$270,2,FALSE)</f>
        <v>#N/A</v>
      </c>
    </row>
    <row r="5754" spans="15:61">
      <c r="O5754" s="57"/>
      <c r="P5754" s="57"/>
      <c r="AM5754" s="58"/>
      <c r="AO5754" s="57"/>
      <c r="BA5754" s="57"/>
      <c r="BB5754" s="58"/>
      <c r="BF5754" s="6" t="e">
        <f t="shared" si="270"/>
        <v>#NUM!</v>
      </c>
      <c r="BG5754" t="e">
        <f t="shared" si="271"/>
        <v>#NUM!</v>
      </c>
      <c r="BH5754" t="e">
        <f t="shared" si="272"/>
        <v>#NUM!</v>
      </c>
      <c r="BI5754" t="e">
        <f>VLOOKUP(H5754,Sheet2!$A$1:$B$270,2,FALSE)</f>
        <v>#N/A</v>
      </c>
    </row>
    <row r="5755" spans="15:61">
      <c r="O5755" s="57"/>
      <c r="P5755" s="57"/>
      <c r="AP5755" s="57"/>
      <c r="BA5755" s="57"/>
      <c r="BF5755" s="6" t="e">
        <f t="shared" si="270"/>
        <v>#NUM!</v>
      </c>
      <c r="BG5755" t="e">
        <f t="shared" si="271"/>
        <v>#NUM!</v>
      </c>
      <c r="BH5755" t="e">
        <f t="shared" si="272"/>
        <v>#NUM!</v>
      </c>
      <c r="BI5755" t="e">
        <f>VLOOKUP(H5755,Sheet2!$A$1:$B$270,2,FALSE)</f>
        <v>#N/A</v>
      </c>
    </row>
    <row r="5756" spans="15:61">
      <c r="O5756" s="57"/>
      <c r="P5756" s="57"/>
      <c r="AP5756" s="57"/>
      <c r="BA5756" s="57"/>
      <c r="BF5756" s="6" t="e">
        <f t="shared" si="270"/>
        <v>#NUM!</v>
      </c>
      <c r="BG5756" t="e">
        <f t="shared" si="271"/>
        <v>#NUM!</v>
      </c>
      <c r="BH5756" t="e">
        <f t="shared" si="272"/>
        <v>#NUM!</v>
      </c>
      <c r="BI5756" t="e">
        <f>VLOOKUP(H5756,Sheet2!$A$1:$B$270,2,FALSE)</f>
        <v>#N/A</v>
      </c>
    </row>
    <row r="5757" spans="15:61">
      <c r="O5757" s="57"/>
      <c r="P5757" s="57"/>
      <c r="AP5757" s="57"/>
      <c r="BA5757" s="57"/>
      <c r="BF5757" s="6" t="e">
        <f t="shared" si="270"/>
        <v>#NUM!</v>
      </c>
      <c r="BG5757" t="e">
        <f t="shared" si="271"/>
        <v>#NUM!</v>
      </c>
      <c r="BH5757" t="e">
        <f t="shared" si="272"/>
        <v>#NUM!</v>
      </c>
      <c r="BI5757" t="e">
        <f>VLOOKUP(H5757,Sheet2!$A$1:$B$270,2,FALSE)</f>
        <v>#N/A</v>
      </c>
    </row>
    <row r="5758" spans="15:61">
      <c r="O5758" s="57"/>
      <c r="P5758" s="57"/>
      <c r="AM5758" s="58"/>
      <c r="AO5758" s="57"/>
      <c r="BA5758" s="57"/>
      <c r="BB5758" s="58"/>
      <c r="BF5758" s="6" t="e">
        <f t="shared" si="270"/>
        <v>#NUM!</v>
      </c>
      <c r="BG5758" t="e">
        <f t="shared" si="271"/>
        <v>#NUM!</v>
      </c>
      <c r="BH5758" t="e">
        <f t="shared" si="272"/>
        <v>#NUM!</v>
      </c>
      <c r="BI5758" t="e">
        <f>VLOOKUP(H5758,Sheet2!$A$1:$B$270,2,FALSE)</f>
        <v>#N/A</v>
      </c>
    </row>
    <row r="5759" spans="15:61">
      <c r="O5759" s="57"/>
      <c r="P5759" s="57"/>
      <c r="AP5759" s="57"/>
      <c r="BA5759" s="57"/>
      <c r="BF5759" s="6" t="e">
        <f t="shared" si="270"/>
        <v>#NUM!</v>
      </c>
      <c r="BG5759" t="e">
        <f t="shared" si="271"/>
        <v>#NUM!</v>
      </c>
      <c r="BH5759" t="e">
        <f t="shared" si="272"/>
        <v>#NUM!</v>
      </c>
      <c r="BI5759" t="e">
        <f>VLOOKUP(H5759,Sheet2!$A$1:$B$270,2,FALSE)</f>
        <v>#N/A</v>
      </c>
    </row>
    <row r="5760" spans="15:61">
      <c r="O5760" s="57"/>
      <c r="P5760" s="57"/>
      <c r="AP5760" s="57"/>
      <c r="BA5760" s="57"/>
      <c r="BF5760" s="6" t="e">
        <f t="shared" si="270"/>
        <v>#NUM!</v>
      </c>
      <c r="BG5760" t="e">
        <f t="shared" si="271"/>
        <v>#NUM!</v>
      </c>
      <c r="BH5760" t="e">
        <f t="shared" si="272"/>
        <v>#NUM!</v>
      </c>
      <c r="BI5760" t="e">
        <f>VLOOKUP(H5760,Sheet2!$A$1:$B$270,2,FALSE)</f>
        <v>#N/A</v>
      </c>
    </row>
    <row r="5761" spans="15:61">
      <c r="O5761" s="57"/>
      <c r="P5761" s="57"/>
      <c r="AP5761" s="57"/>
      <c r="BA5761" s="57"/>
      <c r="BF5761" s="6" t="e">
        <f t="shared" si="270"/>
        <v>#NUM!</v>
      </c>
      <c r="BG5761" t="e">
        <f t="shared" si="271"/>
        <v>#NUM!</v>
      </c>
      <c r="BH5761" t="e">
        <f t="shared" si="272"/>
        <v>#NUM!</v>
      </c>
      <c r="BI5761" t="e">
        <f>VLOOKUP(H5761,Sheet2!$A$1:$B$270,2,FALSE)</f>
        <v>#N/A</v>
      </c>
    </row>
    <row r="5762" spans="15:61">
      <c r="O5762" s="57"/>
      <c r="P5762" s="57"/>
      <c r="AO5762" s="57"/>
      <c r="BA5762" s="57"/>
      <c r="BF5762" s="6" t="e">
        <f t="shared" ref="BF5762:BF5825" si="273">DATE(BC5762,BD5762,BE5762)</f>
        <v>#NUM!</v>
      </c>
      <c r="BG5762" t="e">
        <f t="shared" ref="BG5762:BG5825" si="274">BF5762-BA5762</f>
        <v>#NUM!</v>
      </c>
      <c r="BH5762" t="e">
        <f t="shared" ref="BH5762:BH5825" si="275">IF(BG5762=1,"COMPLY",IF(BG5762&lt;1,"COMPLY","NOT COMPLY"))</f>
        <v>#NUM!</v>
      </c>
      <c r="BI5762" t="e">
        <f>VLOOKUP(H5762,Sheet2!$A$1:$B$270,2,FALSE)</f>
        <v>#N/A</v>
      </c>
    </row>
    <row r="5763" spans="15:61">
      <c r="O5763" s="57"/>
      <c r="P5763" s="57"/>
      <c r="AO5763" s="57"/>
      <c r="AP5763" s="57"/>
      <c r="BA5763" s="57"/>
      <c r="BF5763" s="6" t="e">
        <f t="shared" si="273"/>
        <v>#NUM!</v>
      </c>
      <c r="BG5763" t="e">
        <f t="shared" si="274"/>
        <v>#NUM!</v>
      </c>
      <c r="BH5763" t="e">
        <f t="shared" si="275"/>
        <v>#NUM!</v>
      </c>
      <c r="BI5763" t="e">
        <f>VLOOKUP(H5763,Sheet2!$A$1:$B$270,2,FALSE)</f>
        <v>#N/A</v>
      </c>
    </row>
    <row r="5764" spans="15:61">
      <c r="O5764" s="57"/>
      <c r="P5764" s="57"/>
      <c r="AP5764" s="57"/>
      <c r="BA5764" s="57"/>
      <c r="BF5764" s="6" t="e">
        <f t="shared" si="273"/>
        <v>#NUM!</v>
      </c>
      <c r="BG5764" t="e">
        <f t="shared" si="274"/>
        <v>#NUM!</v>
      </c>
      <c r="BH5764" t="e">
        <f t="shared" si="275"/>
        <v>#NUM!</v>
      </c>
      <c r="BI5764" t="e">
        <f>VLOOKUP(H5764,Sheet2!$A$1:$B$270,2,FALSE)</f>
        <v>#N/A</v>
      </c>
    </row>
    <row r="5765" spans="15:61">
      <c r="O5765" s="57"/>
      <c r="P5765" s="57"/>
      <c r="AM5765" s="58"/>
      <c r="AO5765" s="57"/>
      <c r="BA5765" s="57"/>
      <c r="BB5765" s="58"/>
      <c r="BF5765" s="6" t="e">
        <f t="shared" si="273"/>
        <v>#NUM!</v>
      </c>
      <c r="BG5765" t="e">
        <f t="shared" si="274"/>
        <v>#NUM!</v>
      </c>
      <c r="BH5765" t="e">
        <f t="shared" si="275"/>
        <v>#NUM!</v>
      </c>
      <c r="BI5765" t="e">
        <f>VLOOKUP(H5765,Sheet2!$A$1:$B$270,2,FALSE)</f>
        <v>#N/A</v>
      </c>
    </row>
    <row r="5766" spans="15:61">
      <c r="O5766" s="57"/>
      <c r="P5766" s="57"/>
      <c r="AP5766" s="57"/>
      <c r="BA5766" s="57"/>
      <c r="BF5766" s="6" t="e">
        <f t="shared" si="273"/>
        <v>#NUM!</v>
      </c>
      <c r="BG5766" t="e">
        <f t="shared" si="274"/>
        <v>#NUM!</v>
      </c>
      <c r="BH5766" t="e">
        <f t="shared" si="275"/>
        <v>#NUM!</v>
      </c>
      <c r="BI5766" t="e">
        <f>VLOOKUP(H5766,Sheet2!$A$1:$B$270,2,FALSE)</f>
        <v>#N/A</v>
      </c>
    </row>
    <row r="5767" spans="15:61">
      <c r="O5767" s="57"/>
      <c r="P5767" s="57"/>
      <c r="AO5767" s="57"/>
      <c r="AP5767" s="57"/>
      <c r="BA5767" s="57"/>
      <c r="BF5767" s="6" t="e">
        <f t="shared" si="273"/>
        <v>#NUM!</v>
      </c>
      <c r="BG5767" t="e">
        <f t="shared" si="274"/>
        <v>#NUM!</v>
      </c>
      <c r="BH5767" t="e">
        <f t="shared" si="275"/>
        <v>#NUM!</v>
      </c>
      <c r="BI5767" t="e">
        <f>VLOOKUP(H5767,Sheet2!$A$1:$B$270,2,FALSE)</f>
        <v>#N/A</v>
      </c>
    </row>
    <row r="5768" spans="15:61">
      <c r="O5768" s="57"/>
      <c r="P5768" s="57"/>
      <c r="AP5768" s="57"/>
      <c r="BA5768" s="57"/>
      <c r="BF5768" s="6" t="e">
        <f t="shared" si="273"/>
        <v>#NUM!</v>
      </c>
      <c r="BG5768" t="e">
        <f t="shared" si="274"/>
        <v>#NUM!</v>
      </c>
      <c r="BH5768" t="e">
        <f t="shared" si="275"/>
        <v>#NUM!</v>
      </c>
      <c r="BI5768" t="e">
        <f>VLOOKUP(H5768,Sheet2!$A$1:$B$270,2,FALSE)</f>
        <v>#N/A</v>
      </c>
    </row>
    <row r="5769" spans="15:61">
      <c r="O5769" s="57"/>
      <c r="P5769" s="57"/>
      <c r="AO5769" s="57"/>
      <c r="AP5769" s="57"/>
      <c r="BA5769" s="57"/>
      <c r="BF5769" s="6" t="e">
        <f t="shared" si="273"/>
        <v>#NUM!</v>
      </c>
      <c r="BG5769" t="e">
        <f t="shared" si="274"/>
        <v>#NUM!</v>
      </c>
      <c r="BH5769" t="e">
        <f t="shared" si="275"/>
        <v>#NUM!</v>
      </c>
      <c r="BI5769" t="e">
        <f>VLOOKUP(H5769,Sheet2!$A$1:$B$270,2,FALSE)</f>
        <v>#N/A</v>
      </c>
    </row>
    <row r="5770" spans="15:61">
      <c r="O5770" s="57"/>
      <c r="P5770" s="57"/>
      <c r="AO5770" s="57"/>
      <c r="BA5770" s="57"/>
      <c r="BF5770" s="6" t="e">
        <f t="shared" si="273"/>
        <v>#NUM!</v>
      </c>
      <c r="BG5770" t="e">
        <f t="shared" si="274"/>
        <v>#NUM!</v>
      </c>
      <c r="BH5770" t="e">
        <f t="shared" si="275"/>
        <v>#NUM!</v>
      </c>
      <c r="BI5770" t="e">
        <f>VLOOKUP(H5770,Sheet2!$A$1:$B$270,2,FALSE)</f>
        <v>#N/A</v>
      </c>
    </row>
    <row r="5771" spans="15:61">
      <c r="O5771" s="57"/>
      <c r="P5771" s="57"/>
      <c r="AP5771" s="57"/>
      <c r="BA5771" s="57"/>
      <c r="BF5771" s="6" t="e">
        <f t="shared" si="273"/>
        <v>#NUM!</v>
      </c>
      <c r="BG5771" t="e">
        <f t="shared" si="274"/>
        <v>#NUM!</v>
      </c>
      <c r="BH5771" t="e">
        <f t="shared" si="275"/>
        <v>#NUM!</v>
      </c>
      <c r="BI5771" t="e">
        <f>VLOOKUP(H5771,Sheet2!$A$1:$B$270,2,FALSE)</f>
        <v>#N/A</v>
      </c>
    </row>
    <row r="5772" spans="15:61">
      <c r="O5772" s="57"/>
      <c r="P5772" s="57"/>
      <c r="AP5772" s="57"/>
      <c r="BA5772" s="57"/>
      <c r="BF5772" s="6" t="e">
        <f t="shared" si="273"/>
        <v>#NUM!</v>
      </c>
      <c r="BG5772" t="e">
        <f t="shared" si="274"/>
        <v>#NUM!</v>
      </c>
      <c r="BH5772" t="e">
        <f t="shared" si="275"/>
        <v>#NUM!</v>
      </c>
      <c r="BI5772" t="e">
        <f>VLOOKUP(H5772,Sheet2!$A$1:$B$270,2,FALSE)</f>
        <v>#N/A</v>
      </c>
    </row>
    <row r="5773" spans="15:61">
      <c r="O5773" s="57"/>
      <c r="P5773" s="57"/>
      <c r="AO5773" s="57"/>
      <c r="AP5773" s="57"/>
      <c r="BA5773" s="57"/>
      <c r="BF5773" s="6" t="e">
        <f t="shared" si="273"/>
        <v>#NUM!</v>
      </c>
      <c r="BG5773" t="e">
        <f t="shared" si="274"/>
        <v>#NUM!</v>
      </c>
      <c r="BH5773" t="e">
        <f t="shared" si="275"/>
        <v>#NUM!</v>
      </c>
      <c r="BI5773" t="e">
        <f>VLOOKUP(H5773,Sheet2!$A$1:$B$270,2,FALSE)</f>
        <v>#N/A</v>
      </c>
    </row>
    <row r="5774" spans="15:61">
      <c r="O5774" s="57"/>
      <c r="P5774" s="57"/>
      <c r="AO5774" s="57"/>
      <c r="AP5774" s="57"/>
      <c r="BA5774" s="57"/>
      <c r="BF5774" s="6" t="e">
        <f t="shared" si="273"/>
        <v>#NUM!</v>
      </c>
      <c r="BG5774" t="e">
        <f t="shared" si="274"/>
        <v>#NUM!</v>
      </c>
      <c r="BH5774" t="e">
        <f t="shared" si="275"/>
        <v>#NUM!</v>
      </c>
      <c r="BI5774" t="e">
        <f>VLOOKUP(H5774,Sheet2!$A$1:$B$270,2,FALSE)</f>
        <v>#N/A</v>
      </c>
    </row>
    <row r="5775" spans="15:61">
      <c r="O5775" s="57"/>
      <c r="P5775" s="57"/>
      <c r="AP5775" s="57"/>
      <c r="BA5775" s="57"/>
      <c r="BF5775" s="6" t="e">
        <f t="shared" si="273"/>
        <v>#NUM!</v>
      </c>
      <c r="BG5775" t="e">
        <f t="shared" si="274"/>
        <v>#NUM!</v>
      </c>
      <c r="BH5775" t="e">
        <f t="shared" si="275"/>
        <v>#NUM!</v>
      </c>
      <c r="BI5775" t="e">
        <f>VLOOKUP(H5775,Sheet2!$A$1:$B$270,2,FALSE)</f>
        <v>#N/A</v>
      </c>
    </row>
    <row r="5776" spans="15:61">
      <c r="O5776" s="57"/>
      <c r="P5776" s="57"/>
      <c r="AP5776" s="57"/>
      <c r="BA5776" s="57"/>
      <c r="BF5776" s="6" t="e">
        <f t="shared" si="273"/>
        <v>#NUM!</v>
      </c>
      <c r="BG5776" t="e">
        <f t="shared" si="274"/>
        <v>#NUM!</v>
      </c>
      <c r="BH5776" t="e">
        <f t="shared" si="275"/>
        <v>#NUM!</v>
      </c>
      <c r="BI5776" t="e">
        <f>VLOOKUP(H5776,Sheet2!$A$1:$B$270,2,FALSE)</f>
        <v>#N/A</v>
      </c>
    </row>
    <row r="5777" spans="15:61">
      <c r="O5777" s="57"/>
      <c r="P5777" s="57"/>
      <c r="AP5777" s="57"/>
      <c r="BA5777" s="57"/>
      <c r="BF5777" s="6" t="e">
        <f t="shared" si="273"/>
        <v>#NUM!</v>
      </c>
      <c r="BG5777" t="e">
        <f t="shared" si="274"/>
        <v>#NUM!</v>
      </c>
      <c r="BH5777" t="e">
        <f t="shared" si="275"/>
        <v>#NUM!</v>
      </c>
      <c r="BI5777" t="e">
        <f>VLOOKUP(H5777,Sheet2!$A$1:$B$270,2,FALSE)</f>
        <v>#N/A</v>
      </c>
    </row>
    <row r="5778" spans="15:61">
      <c r="O5778" s="57"/>
      <c r="P5778" s="57"/>
      <c r="AO5778" s="57"/>
      <c r="BF5778" s="6" t="e">
        <f t="shared" si="273"/>
        <v>#NUM!</v>
      </c>
      <c r="BG5778" t="e">
        <f t="shared" si="274"/>
        <v>#NUM!</v>
      </c>
      <c r="BH5778" t="e">
        <f t="shared" si="275"/>
        <v>#NUM!</v>
      </c>
      <c r="BI5778" t="e">
        <f>VLOOKUP(H5778,Sheet2!$A$1:$B$270,2,FALSE)</f>
        <v>#N/A</v>
      </c>
    </row>
    <row r="5779" spans="15:61">
      <c r="O5779" s="57"/>
      <c r="P5779" s="57"/>
      <c r="AM5779" s="58"/>
      <c r="AO5779" s="57"/>
      <c r="BA5779" s="57"/>
      <c r="BB5779" s="58"/>
      <c r="BF5779" s="6" t="e">
        <f t="shared" si="273"/>
        <v>#NUM!</v>
      </c>
      <c r="BG5779" t="e">
        <f t="shared" si="274"/>
        <v>#NUM!</v>
      </c>
      <c r="BH5779" t="e">
        <f t="shared" si="275"/>
        <v>#NUM!</v>
      </c>
      <c r="BI5779" t="e">
        <f>VLOOKUP(H5779,Sheet2!$A$1:$B$270,2,FALSE)</f>
        <v>#N/A</v>
      </c>
    </row>
    <row r="5780" spans="15:61">
      <c r="O5780" s="57"/>
      <c r="P5780" s="57"/>
      <c r="AP5780" s="57"/>
      <c r="BA5780" s="57"/>
      <c r="BF5780" s="6" t="e">
        <f t="shared" si="273"/>
        <v>#NUM!</v>
      </c>
      <c r="BG5780" t="e">
        <f t="shared" si="274"/>
        <v>#NUM!</v>
      </c>
      <c r="BH5780" t="e">
        <f t="shared" si="275"/>
        <v>#NUM!</v>
      </c>
      <c r="BI5780" t="e">
        <f>VLOOKUP(H5780,Sheet2!$A$1:$B$270,2,FALSE)</f>
        <v>#N/A</v>
      </c>
    </row>
    <row r="5781" spans="15:61">
      <c r="O5781" s="57"/>
      <c r="P5781" s="57"/>
      <c r="AP5781" s="57"/>
      <c r="BA5781" s="57"/>
      <c r="BF5781" s="6" t="e">
        <f t="shared" si="273"/>
        <v>#NUM!</v>
      </c>
      <c r="BG5781" t="e">
        <f t="shared" si="274"/>
        <v>#NUM!</v>
      </c>
      <c r="BH5781" t="e">
        <f t="shared" si="275"/>
        <v>#NUM!</v>
      </c>
      <c r="BI5781" t="e">
        <f>VLOOKUP(H5781,Sheet2!$A$1:$B$270,2,FALSE)</f>
        <v>#N/A</v>
      </c>
    </row>
    <row r="5782" spans="15:61">
      <c r="O5782" s="57"/>
      <c r="P5782" s="57"/>
      <c r="AP5782" s="57"/>
      <c r="BA5782" s="57"/>
      <c r="BF5782" s="6" t="e">
        <f t="shared" si="273"/>
        <v>#NUM!</v>
      </c>
      <c r="BG5782" t="e">
        <f t="shared" si="274"/>
        <v>#NUM!</v>
      </c>
      <c r="BH5782" t="e">
        <f t="shared" si="275"/>
        <v>#NUM!</v>
      </c>
      <c r="BI5782" t="e">
        <f>VLOOKUP(H5782,Sheet2!$A$1:$B$270,2,FALSE)</f>
        <v>#N/A</v>
      </c>
    </row>
    <row r="5783" spans="15:61">
      <c r="O5783" s="57"/>
      <c r="P5783" s="57"/>
      <c r="AO5783" s="57"/>
      <c r="AP5783" s="57"/>
      <c r="BA5783" s="57"/>
      <c r="BF5783" s="6" t="e">
        <f t="shared" si="273"/>
        <v>#NUM!</v>
      </c>
      <c r="BG5783" t="e">
        <f t="shared" si="274"/>
        <v>#NUM!</v>
      </c>
      <c r="BH5783" t="e">
        <f t="shared" si="275"/>
        <v>#NUM!</v>
      </c>
      <c r="BI5783" t="e">
        <f>VLOOKUP(H5783,Sheet2!$A$1:$B$270,2,FALSE)</f>
        <v>#N/A</v>
      </c>
    </row>
    <row r="5784" spans="15:61">
      <c r="O5784" s="57"/>
      <c r="P5784" s="57"/>
      <c r="AM5784" s="58"/>
      <c r="BA5784" s="57"/>
      <c r="BB5784" s="58"/>
      <c r="BF5784" s="6" t="e">
        <f t="shared" si="273"/>
        <v>#NUM!</v>
      </c>
      <c r="BG5784" t="e">
        <f t="shared" si="274"/>
        <v>#NUM!</v>
      </c>
      <c r="BH5784" t="e">
        <f t="shared" si="275"/>
        <v>#NUM!</v>
      </c>
      <c r="BI5784" t="e">
        <f>VLOOKUP(H5784,Sheet2!$A$1:$B$270,2,FALSE)</f>
        <v>#N/A</v>
      </c>
    </row>
    <row r="5785" spans="15:61">
      <c r="O5785" s="57"/>
      <c r="P5785" s="57"/>
      <c r="BF5785" s="6" t="e">
        <f t="shared" si="273"/>
        <v>#NUM!</v>
      </c>
      <c r="BG5785" t="e">
        <f t="shared" si="274"/>
        <v>#NUM!</v>
      </c>
      <c r="BH5785" t="e">
        <f t="shared" si="275"/>
        <v>#NUM!</v>
      </c>
      <c r="BI5785" t="e">
        <f>VLOOKUP(H5785,Sheet2!$A$1:$B$270,2,FALSE)</f>
        <v>#N/A</v>
      </c>
    </row>
    <row r="5786" spans="15:61">
      <c r="O5786" s="57"/>
      <c r="P5786" s="57"/>
      <c r="AP5786" s="57"/>
      <c r="BA5786" s="57"/>
      <c r="BF5786" s="6" t="e">
        <f t="shared" si="273"/>
        <v>#NUM!</v>
      </c>
      <c r="BG5786" t="e">
        <f t="shared" si="274"/>
        <v>#NUM!</v>
      </c>
      <c r="BH5786" t="e">
        <f t="shared" si="275"/>
        <v>#NUM!</v>
      </c>
      <c r="BI5786" t="e">
        <f>VLOOKUP(H5786,Sheet2!$A$1:$B$270,2,FALSE)</f>
        <v>#N/A</v>
      </c>
    </row>
    <row r="5787" spans="15:61">
      <c r="O5787" s="57"/>
      <c r="P5787" s="57"/>
      <c r="AP5787" s="57"/>
      <c r="BA5787" s="57"/>
      <c r="BF5787" s="6" t="e">
        <f t="shared" si="273"/>
        <v>#NUM!</v>
      </c>
      <c r="BG5787" t="e">
        <f t="shared" si="274"/>
        <v>#NUM!</v>
      </c>
      <c r="BH5787" t="e">
        <f t="shared" si="275"/>
        <v>#NUM!</v>
      </c>
      <c r="BI5787" t="e">
        <f>VLOOKUP(H5787,Sheet2!$A$1:$B$270,2,FALSE)</f>
        <v>#N/A</v>
      </c>
    </row>
    <row r="5788" spans="15:61">
      <c r="O5788" s="57"/>
      <c r="P5788" s="57"/>
      <c r="AO5788" s="57"/>
      <c r="AP5788" s="57"/>
      <c r="BA5788" s="57"/>
      <c r="BF5788" s="6" t="e">
        <f t="shared" si="273"/>
        <v>#NUM!</v>
      </c>
      <c r="BG5788" t="e">
        <f t="shared" si="274"/>
        <v>#NUM!</v>
      </c>
      <c r="BH5788" t="e">
        <f t="shared" si="275"/>
        <v>#NUM!</v>
      </c>
      <c r="BI5788" t="e">
        <f>VLOOKUP(H5788,Sheet2!$A$1:$B$270,2,FALSE)</f>
        <v>#N/A</v>
      </c>
    </row>
    <row r="5789" spans="15:61">
      <c r="O5789" s="57"/>
      <c r="P5789" s="57"/>
      <c r="AP5789" s="57"/>
      <c r="BA5789" s="57"/>
      <c r="BF5789" s="6" t="e">
        <f t="shared" si="273"/>
        <v>#NUM!</v>
      </c>
      <c r="BG5789" t="e">
        <f t="shared" si="274"/>
        <v>#NUM!</v>
      </c>
      <c r="BH5789" t="e">
        <f t="shared" si="275"/>
        <v>#NUM!</v>
      </c>
      <c r="BI5789" t="e">
        <f>VLOOKUP(H5789,Sheet2!$A$1:$B$270,2,FALSE)</f>
        <v>#N/A</v>
      </c>
    </row>
    <row r="5790" spans="15:61">
      <c r="O5790" s="57"/>
      <c r="P5790" s="57"/>
      <c r="AP5790" s="57"/>
      <c r="BA5790" s="57"/>
      <c r="BF5790" s="6" t="e">
        <f t="shared" si="273"/>
        <v>#NUM!</v>
      </c>
      <c r="BG5790" t="e">
        <f t="shared" si="274"/>
        <v>#NUM!</v>
      </c>
      <c r="BH5790" t="e">
        <f t="shared" si="275"/>
        <v>#NUM!</v>
      </c>
      <c r="BI5790" t="e">
        <f>VLOOKUP(H5790,Sheet2!$A$1:$B$270,2,FALSE)</f>
        <v>#N/A</v>
      </c>
    </row>
    <row r="5791" spans="15:61">
      <c r="O5791" s="57"/>
      <c r="P5791" s="57"/>
      <c r="AP5791" s="57"/>
      <c r="BA5791" s="57"/>
      <c r="BF5791" s="6" t="e">
        <f t="shared" si="273"/>
        <v>#NUM!</v>
      </c>
      <c r="BG5791" t="e">
        <f t="shared" si="274"/>
        <v>#NUM!</v>
      </c>
      <c r="BH5791" t="e">
        <f t="shared" si="275"/>
        <v>#NUM!</v>
      </c>
      <c r="BI5791" t="e">
        <f>VLOOKUP(H5791,Sheet2!$A$1:$B$270,2,FALSE)</f>
        <v>#N/A</v>
      </c>
    </row>
    <row r="5792" spans="15:61">
      <c r="O5792" s="57"/>
      <c r="P5792" s="57"/>
      <c r="AO5792" s="57"/>
      <c r="AP5792" s="57"/>
      <c r="BA5792" s="57"/>
      <c r="BF5792" s="6" t="e">
        <f t="shared" si="273"/>
        <v>#NUM!</v>
      </c>
      <c r="BG5792" t="e">
        <f t="shared" si="274"/>
        <v>#NUM!</v>
      </c>
      <c r="BH5792" t="e">
        <f t="shared" si="275"/>
        <v>#NUM!</v>
      </c>
      <c r="BI5792" t="e">
        <f>VLOOKUP(H5792,Sheet2!$A$1:$B$270,2,FALSE)</f>
        <v>#N/A</v>
      </c>
    </row>
    <row r="5793" spans="15:61">
      <c r="O5793" s="57"/>
      <c r="P5793" s="57"/>
      <c r="AO5793" s="57"/>
      <c r="AP5793" s="57"/>
      <c r="BA5793" s="57"/>
      <c r="BF5793" s="6" t="e">
        <f t="shared" si="273"/>
        <v>#NUM!</v>
      </c>
      <c r="BG5793" t="e">
        <f t="shared" si="274"/>
        <v>#NUM!</v>
      </c>
      <c r="BH5793" t="e">
        <f t="shared" si="275"/>
        <v>#NUM!</v>
      </c>
      <c r="BI5793" t="e">
        <f>VLOOKUP(H5793,Sheet2!$A$1:$B$270,2,FALSE)</f>
        <v>#N/A</v>
      </c>
    </row>
    <row r="5794" spans="15:61">
      <c r="O5794" s="57"/>
      <c r="P5794" s="57"/>
      <c r="AO5794" s="57"/>
      <c r="AP5794" s="57"/>
      <c r="BA5794" s="57"/>
      <c r="BF5794" s="6" t="e">
        <f t="shared" si="273"/>
        <v>#NUM!</v>
      </c>
      <c r="BG5794" t="e">
        <f t="shared" si="274"/>
        <v>#NUM!</v>
      </c>
      <c r="BH5794" t="e">
        <f t="shared" si="275"/>
        <v>#NUM!</v>
      </c>
      <c r="BI5794" t="e">
        <f>VLOOKUP(H5794,Sheet2!$A$1:$B$270,2,FALSE)</f>
        <v>#N/A</v>
      </c>
    </row>
    <row r="5795" spans="15:61">
      <c r="O5795" s="57"/>
      <c r="P5795" s="57"/>
      <c r="AP5795" s="57"/>
      <c r="BA5795" s="57"/>
      <c r="BF5795" s="6" t="e">
        <f t="shared" si="273"/>
        <v>#NUM!</v>
      </c>
      <c r="BG5795" t="e">
        <f t="shared" si="274"/>
        <v>#NUM!</v>
      </c>
      <c r="BH5795" t="e">
        <f t="shared" si="275"/>
        <v>#NUM!</v>
      </c>
      <c r="BI5795" t="e">
        <f>VLOOKUP(H5795,Sheet2!$A$1:$B$270,2,FALSE)</f>
        <v>#N/A</v>
      </c>
    </row>
    <row r="5796" spans="15:61">
      <c r="O5796" s="57"/>
      <c r="P5796" s="57"/>
      <c r="AM5796" s="58"/>
      <c r="BA5796" s="57"/>
      <c r="BB5796" s="58"/>
      <c r="BF5796" s="6" t="e">
        <f t="shared" si="273"/>
        <v>#NUM!</v>
      </c>
      <c r="BG5796" t="e">
        <f t="shared" si="274"/>
        <v>#NUM!</v>
      </c>
      <c r="BH5796" t="e">
        <f t="shared" si="275"/>
        <v>#NUM!</v>
      </c>
      <c r="BI5796" t="e">
        <f>VLOOKUP(H5796,Sheet2!$A$1:$B$270,2,FALSE)</f>
        <v>#N/A</v>
      </c>
    </row>
    <row r="5797" spans="15:61">
      <c r="O5797" s="57"/>
      <c r="P5797" s="57"/>
      <c r="AO5797" s="57"/>
      <c r="BA5797" s="57"/>
      <c r="BF5797" s="6" t="e">
        <f t="shared" si="273"/>
        <v>#NUM!</v>
      </c>
      <c r="BG5797" t="e">
        <f t="shared" si="274"/>
        <v>#NUM!</v>
      </c>
      <c r="BH5797" t="e">
        <f t="shared" si="275"/>
        <v>#NUM!</v>
      </c>
      <c r="BI5797" t="e">
        <f>VLOOKUP(H5797,Sheet2!$A$1:$B$270,2,FALSE)</f>
        <v>#N/A</v>
      </c>
    </row>
    <row r="5798" spans="15:61">
      <c r="O5798" s="57"/>
      <c r="P5798" s="57"/>
      <c r="AM5798" s="58"/>
      <c r="AO5798" s="57"/>
      <c r="BA5798" s="57"/>
      <c r="BB5798" s="58"/>
      <c r="BF5798" s="6" t="e">
        <f t="shared" si="273"/>
        <v>#NUM!</v>
      </c>
      <c r="BG5798" t="e">
        <f t="shared" si="274"/>
        <v>#NUM!</v>
      </c>
      <c r="BH5798" t="e">
        <f t="shared" si="275"/>
        <v>#NUM!</v>
      </c>
      <c r="BI5798" t="e">
        <f>VLOOKUP(H5798,Sheet2!$A$1:$B$270,2,FALSE)</f>
        <v>#N/A</v>
      </c>
    </row>
    <row r="5799" spans="15:61">
      <c r="O5799" s="57"/>
      <c r="P5799" s="57"/>
      <c r="AO5799" s="57"/>
      <c r="AP5799" s="57"/>
      <c r="BA5799" s="57"/>
      <c r="BF5799" s="6" t="e">
        <f t="shared" si="273"/>
        <v>#NUM!</v>
      </c>
      <c r="BG5799" t="e">
        <f t="shared" si="274"/>
        <v>#NUM!</v>
      </c>
      <c r="BH5799" t="e">
        <f t="shared" si="275"/>
        <v>#NUM!</v>
      </c>
      <c r="BI5799" t="e">
        <f>VLOOKUP(H5799,Sheet2!$A$1:$B$270,2,FALSE)</f>
        <v>#N/A</v>
      </c>
    </row>
    <row r="5800" spans="15:61">
      <c r="O5800" s="57"/>
      <c r="P5800" s="57"/>
      <c r="AP5800" s="57"/>
      <c r="BA5800" s="57"/>
      <c r="BF5800" s="6" t="e">
        <f t="shared" si="273"/>
        <v>#NUM!</v>
      </c>
      <c r="BG5800" t="e">
        <f t="shared" si="274"/>
        <v>#NUM!</v>
      </c>
      <c r="BH5800" t="e">
        <f t="shared" si="275"/>
        <v>#NUM!</v>
      </c>
      <c r="BI5800" t="e">
        <f>VLOOKUP(H5800,Sheet2!$A$1:$B$270,2,FALSE)</f>
        <v>#N/A</v>
      </c>
    </row>
    <row r="5801" spans="15:61">
      <c r="O5801" s="57"/>
      <c r="P5801" s="57"/>
      <c r="AP5801" s="57"/>
      <c r="BA5801" s="57"/>
      <c r="BF5801" s="6" t="e">
        <f t="shared" si="273"/>
        <v>#NUM!</v>
      </c>
      <c r="BG5801" t="e">
        <f t="shared" si="274"/>
        <v>#NUM!</v>
      </c>
      <c r="BH5801" t="e">
        <f t="shared" si="275"/>
        <v>#NUM!</v>
      </c>
      <c r="BI5801" t="e">
        <f>VLOOKUP(H5801,Sheet2!$A$1:$B$270,2,FALSE)</f>
        <v>#N/A</v>
      </c>
    </row>
    <row r="5802" spans="15:61">
      <c r="O5802" s="57"/>
      <c r="P5802" s="57"/>
      <c r="AP5802" s="57"/>
      <c r="BA5802" s="57"/>
      <c r="BF5802" s="6" t="e">
        <f t="shared" si="273"/>
        <v>#NUM!</v>
      </c>
      <c r="BG5802" t="e">
        <f t="shared" si="274"/>
        <v>#NUM!</v>
      </c>
      <c r="BH5802" t="e">
        <f t="shared" si="275"/>
        <v>#NUM!</v>
      </c>
      <c r="BI5802" t="e">
        <f>VLOOKUP(H5802,Sheet2!$A$1:$B$270,2,FALSE)</f>
        <v>#N/A</v>
      </c>
    </row>
    <row r="5803" spans="15:61">
      <c r="O5803" s="57"/>
      <c r="P5803" s="57"/>
      <c r="BA5803" s="57"/>
      <c r="BF5803" s="6" t="e">
        <f t="shared" si="273"/>
        <v>#NUM!</v>
      </c>
      <c r="BG5803" t="e">
        <f t="shared" si="274"/>
        <v>#NUM!</v>
      </c>
      <c r="BH5803" t="e">
        <f t="shared" si="275"/>
        <v>#NUM!</v>
      </c>
      <c r="BI5803" t="e">
        <f>VLOOKUP(H5803,Sheet2!$A$1:$B$270,2,FALSE)</f>
        <v>#N/A</v>
      </c>
    </row>
    <row r="5804" spans="15:61">
      <c r="O5804" s="57"/>
      <c r="P5804" s="57"/>
      <c r="AP5804" s="57"/>
      <c r="BA5804" s="57"/>
      <c r="BF5804" s="6" t="e">
        <f t="shared" si="273"/>
        <v>#NUM!</v>
      </c>
      <c r="BG5804" t="e">
        <f t="shared" si="274"/>
        <v>#NUM!</v>
      </c>
      <c r="BH5804" t="e">
        <f t="shared" si="275"/>
        <v>#NUM!</v>
      </c>
      <c r="BI5804" t="e">
        <f>VLOOKUP(H5804,Sheet2!$A$1:$B$270,2,FALSE)</f>
        <v>#N/A</v>
      </c>
    </row>
    <row r="5805" spans="15:61">
      <c r="O5805" s="57"/>
      <c r="P5805" s="57"/>
      <c r="AO5805" s="57"/>
      <c r="AP5805" s="57"/>
      <c r="BA5805" s="57"/>
      <c r="BF5805" s="6" t="e">
        <f t="shared" si="273"/>
        <v>#NUM!</v>
      </c>
      <c r="BG5805" t="e">
        <f t="shared" si="274"/>
        <v>#NUM!</v>
      </c>
      <c r="BH5805" t="e">
        <f t="shared" si="275"/>
        <v>#NUM!</v>
      </c>
      <c r="BI5805" t="e">
        <f>VLOOKUP(H5805,Sheet2!$A$1:$B$270,2,FALSE)</f>
        <v>#N/A</v>
      </c>
    </row>
    <row r="5806" spans="15:61">
      <c r="O5806" s="57"/>
      <c r="P5806" s="57"/>
      <c r="BA5806" s="57"/>
      <c r="BF5806" s="6" t="e">
        <f t="shared" si="273"/>
        <v>#NUM!</v>
      </c>
      <c r="BG5806" t="e">
        <f t="shared" si="274"/>
        <v>#NUM!</v>
      </c>
      <c r="BH5806" t="e">
        <f t="shared" si="275"/>
        <v>#NUM!</v>
      </c>
      <c r="BI5806" t="e">
        <f>VLOOKUP(H5806,Sheet2!$A$1:$B$270,2,FALSE)</f>
        <v>#N/A</v>
      </c>
    </row>
    <row r="5807" spans="15:61">
      <c r="O5807" s="57"/>
      <c r="P5807" s="57"/>
      <c r="AP5807" s="57"/>
      <c r="BA5807" s="57"/>
      <c r="BF5807" s="6" t="e">
        <f t="shared" si="273"/>
        <v>#NUM!</v>
      </c>
      <c r="BG5807" t="e">
        <f t="shared" si="274"/>
        <v>#NUM!</v>
      </c>
      <c r="BH5807" t="e">
        <f t="shared" si="275"/>
        <v>#NUM!</v>
      </c>
      <c r="BI5807" t="e">
        <f>VLOOKUP(H5807,Sheet2!$A$1:$B$270,2,FALSE)</f>
        <v>#N/A</v>
      </c>
    </row>
    <row r="5808" spans="15:61">
      <c r="O5808" s="57"/>
      <c r="P5808" s="57"/>
      <c r="AP5808" s="57"/>
      <c r="BA5808" s="57"/>
      <c r="BF5808" s="6" t="e">
        <f t="shared" si="273"/>
        <v>#NUM!</v>
      </c>
      <c r="BG5808" t="e">
        <f t="shared" si="274"/>
        <v>#NUM!</v>
      </c>
      <c r="BH5808" t="e">
        <f t="shared" si="275"/>
        <v>#NUM!</v>
      </c>
      <c r="BI5808" t="e">
        <f>VLOOKUP(H5808,Sheet2!$A$1:$B$270,2,FALSE)</f>
        <v>#N/A</v>
      </c>
    </row>
    <row r="5809" spans="15:61">
      <c r="O5809" s="57"/>
      <c r="P5809" s="57"/>
      <c r="BF5809" s="6" t="e">
        <f t="shared" si="273"/>
        <v>#NUM!</v>
      </c>
      <c r="BG5809" t="e">
        <f t="shared" si="274"/>
        <v>#NUM!</v>
      </c>
      <c r="BH5809" t="e">
        <f t="shared" si="275"/>
        <v>#NUM!</v>
      </c>
      <c r="BI5809" t="e">
        <f>VLOOKUP(H5809,Sheet2!$A$1:$B$270,2,FALSE)</f>
        <v>#N/A</v>
      </c>
    </row>
    <row r="5810" spans="15:61">
      <c r="O5810" s="57"/>
      <c r="P5810" s="57"/>
      <c r="AP5810" s="57"/>
      <c r="BA5810" s="57"/>
      <c r="BF5810" s="6" t="e">
        <f t="shared" si="273"/>
        <v>#NUM!</v>
      </c>
      <c r="BG5810" t="e">
        <f t="shared" si="274"/>
        <v>#NUM!</v>
      </c>
      <c r="BH5810" t="e">
        <f t="shared" si="275"/>
        <v>#NUM!</v>
      </c>
      <c r="BI5810" t="e">
        <f>VLOOKUP(H5810,Sheet2!$A$1:$B$270,2,FALSE)</f>
        <v>#N/A</v>
      </c>
    </row>
    <row r="5811" spans="15:61">
      <c r="O5811" s="57"/>
      <c r="P5811" s="57"/>
      <c r="AO5811" s="57"/>
      <c r="AP5811" s="57"/>
      <c r="BA5811" s="57"/>
      <c r="BF5811" s="6" t="e">
        <f t="shared" si="273"/>
        <v>#NUM!</v>
      </c>
      <c r="BG5811" t="e">
        <f t="shared" si="274"/>
        <v>#NUM!</v>
      </c>
      <c r="BH5811" t="e">
        <f t="shared" si="275"/>
        <v>#NUM!</v>
      </c>
      <c r="BI5811" t="e">
        <f>VLOOKUP(H5811,Sheet2!$A$1:$B$270,2,FALSE)</f>
        <v>#N/A</v>
      </c>
    </row>
    <row r="5812" spans="15:61">
      <c r="O5812" s="57"/>
      <c r="P5812" s="57"/>
      <c r="AM5812" s="58"/>
      <c r="AO5812" s="57"/>
      <c r="BA5812" s="57"/>
      <c r="BB5812" s="58"/>
      <c r="BF5812" s="6" t="e">
        <f t="shared" si="273"/>
        <v>#NUM!</v>
      </c>
      <c r="BG5812" t="e">
        <f t="shared" si="274"/>
        <v>#NUM!</v>
      </c>
      <c r="BH5812" t="e">
        <f t="shared" si="275"/>
        <v>#NUM!</v>
      </c>
      <c r="BI5812" t="e">
        <f>VLOOKUP(H5812,Sheet2!$A$1:$B$270,2,FALSE)</f>
        <v>#N/A</v>
      </c>
    </row>
    <row r="5813" spans="15:61">
      <c r="O5813" s="57"/>
      <c r="P5813" s="57"/>
      <c r="AP5813" s="57"/>
      <c r="BA5813" s="57"/>
      <c r="BF5813" s="6" t="e">
        <f t="shared" si="273"/>
        <v>#NUM!</v>
      </c>
      <c r="BG5813" t="e">
        <f t="shared" si="274"/>
        <v>#NUM!</v>
      </c>
      <c r="BH5813" t="e">
        <f t="shared" si="275"/>
        <v>#NUM!</v>
      </c>
      <c r="BI5813" t="e">
        <f>VLOOKUP(H5813,Sheet2!$A$1:$B$270,2,FALSE)</f>
        <v>#N/A</v>
      </c>
    </row>
    <row r="5814" spans="15:61">
      <c r="O5814" s="57"/>
      <c r="P5814" s="57"/>
      <c r="AP5814" s="57"/>
      <c r="BA5814" s="57"/>
      <c r="BF5814" s="6" t="e">
        <f t="shared" si="273"/>
        <v>#NUM!</v>
      </c>
      <c r="BG5814" t="e">
        <f t="shared" si="274"/>
        <v>#NUM!</v>
      </c>
      <c r="BH5814" t="e">
        <f t="shared" si="275"/>
        <v>#NUM!</v>
      </c>
      <c r="BI5814" t="e">
        <f>VLOOKUP(H5814,Sheet2!$A$1:$B$270,2,FALSE)</f>
        <v>#N/A</v>
      </c>
    </row>
    <row r="5815" spans="15:61">
      <c r="O5815" s="57"/>
      <c r="P5815" s="57"/>
      <c r="AP5815" s="57"/>
      <c r="BA5815" s="57"/>
      <c r="BF5815" s="6" t="e">
        <f t="shared" si="273"/>
        <v>#NUM!</v>
      </c>
      <c r="BG5815" t="e">
        <f t="shared" si="274"/>
        <v>#NUM!</v>
      </c>
      <c r="BH5815" t="e">
        <f t="shared" si="275"/>
        <v>#NUM!</v>
      </c>
      <c r="BI5815" t="e">
        <f>VLOOKUP(H5815,Sheet2!$A$1:$B$270,2,FALSE)</f>
        <v>#N/A</v>
      </c>
    </row>
    <row r="5816" spans="15:61">
      <c r="O5816" s="57"/>
      <c r="P5816" s="57"/>
      <c r="AM5816" s="58"/>
      <c r="BA5816" s="57"/>
      <c r="BB5816" s="58"/>
      <c r="BF5816" s="6" t="e">
        <f t="shared" si="273"/>
        <v>#NUM!</v>
      </c>
      <c r="BG5816" t="e">
        <f t="shared" si="274"/>
        <v>#NUM!</v>
      </c>
      <c r="BH5816" t="e">
        <f t="shared" si="275"/>
        <v>#NUM!</v>
      </c>
      <c r="BI5816" t="e">
        <f>VLOOKUP(H5816,Sheet2!$A$1:$B$270,2,FALSE)</f>
        <v>#N/A</v>
      </c>
    </row>
    <row r="5817" spans="15:61">
      <c r="O5817" s="57"/>
      <c r="P5817" s="57"/>
      <c r="AO5817" s="57"/>
      <c r="AP5817" s="57"/>
      <c r="BA5817" s="57"/>
      <c r="BF5817" s="6" t="e">
        <f t="shared" si="273"/>
        <v>#NUM!</v>
      </c>
      <c r="BG5817" t="e">
        <f t="shared" si="274"/>
        <v>#NUM!</v>
      </c>
      <c r="BH5817" t="e">
        <f t="shared" si="275"/>
        <v>#NUM!</v>
      </c>
      <c r="BI5817" t="e">
        <f>VLOOKUP(H5817,Sheet2!$A$1:$B$270,2,FALSE)</f>
        <v>#N/A</v>
      </c>
    </row>
    <row r="5818" spans="15:61">
      <c r="O5818" s="57"/>
      <c r="P5818" s="57"/>
      <c r="AM5818" s="58"/>
      <c r="BA5818" s="57"/>
      <c r="BB5818" s="58"/>
      <c r="BF5818" s="6" t="e">
        <f t="shared" si="273"/>
        <v>#NUM!</v>
      </c>
      <c r="BG5818" t="e">
        <f t="shared" si="274"/>
        <v>#NUM!</v>
      </c>
      <c r="BH5818" t="e">
        <f t="shared" si="275"/>
        <v>#NUM!</v>
      </c>
      <c r="BI5818" t="e">
        <f>VLOOKUP(H5818,Sheet2!$A$1:$B$270,2,FALSE)</f>
        <v>#N/A</v>
      </c>
    </row>
    <row r="5819" spans="15:61">
      <c r="O5819" s="57"/>
      <c r="P5819" s="57"/>
      <c r="AO5819" s="57"/>
      <c r="AP5819" s="57"/>
      <c r="BA5819" s="57"/>
      <c r="BF5819" s="6" t="e">
        <f t="shared" si="273"/>
        <v>#NUM!</v>
      </c>
      <c r="BG5819" t="e">
        <f t="shared" si="274"/>
        <v>#NUM!</v>
      </c>
      <c r="BH5819" t="e">
        <f t="shared" si="275"/>
        <v>#NUM!</v>
      </c>
      <c r="BI5819" t="e">
        <f>VLOOKUP(H5819,Sheet2!$A$1:$B$270,2,FALSE)</f>
        <v>#N/A</v>
      </c>
    </row>
    <row r="5820" spans="15:61">
      <c r="O5820" s="57"/>
      <c r="P5820" s="57"/>
      <c r="AM5820" s="58"/>
      <c r="AO5820" s="57"/>
      <c r="BA5820" s="57"/>
      <c r="BB5820" s="58"/>
      <c r="BF5820" s="6" t="e">
        <f t="shared" si="273"/>
        <v>#NUM!</v>
      </c>
      <c r="BG5820" t="e">
        <f t="shared" si="274"/>
        <v>#NUM!</v>
      </c>
      <c r="BH5820" t="e">
        <f t="shared" si="275"/>
        <v>#NUM!</v>
      </c>
      <c r="BI5820" t="e">
        <f>VLOOKUP(H5820,Sheet2!$A$1:$B$270,2,FALSE)</f>
        <v>#N/A</v>
      </c>
    </row>
    <row r="5821" spans="15:61">
      <c r="O5821" s="57"/>
      <c r="P5821" s="57"/>
      <c r="AM5821" s="58"/>
      <c r="AO5821" s="57"/>
      <c r="BA5821" s="57"/>
      <c r="BB5821" s="58"/>
      <c r="BF5821" s="6" t="e">
        <f t="shared" si="273"/>
        <v>#NUM!</v>
      </c>
      <c r="BG5821" t="e">
        <f t="shared" si="274"/>
        <v>#NUM!</v>
      </c>
      <c r="BH5821" t="e">
        <f t="shared" si="275"/>
        <v>#NUM!</v>
      </c>
      <c r="BI5821" t="e">
        <f>VLOOKUP(H5821,Sheet2!$A$1:$B$270,2,FALSE)</f>
        <v>#N/A</v>
      </c>
    </row>
    <row r="5822" spans="15:61">
      <c r="O5822" s="57"/>
      <c r="P5822" s="57"/>
      <c r="AO5822" s="57"/>
      <c r="AP5822" s="57"/>
      <c r="BA5822" s="57"/>
      <c r="BF5822" s="6" t="e">
        <f t="shared" si="273"/>
        <v>#NUM!</v>
      </c>
      <c r="BG5822" t="e">
        <f t="shared" si="274"/>
        <v>#NUM!</v>
      </c>
      <c r="BH5822" t="e">
        <f t="shared" si="275"/>
        <v>#NUM!</v>
      </c>
      <c r="BI5822" t="e">
        <f>VLOOKUP(H5822,Sheet2!$A$1:$B$270,2,FALSE)</f>
        <v>#N/A</v>
      </c>
    </row>
    <row r="5823" spans="15:61">
      <c r="O5823" s="57"/>
      <c r="P5823" s="57"/>
      <c r="AP5823" s="57"/>
      <c r="BA5823" s="57"/>
      <c r="BF5823" s="6" t="e">
        <f t="shared" si="273"/>
        <v>#NUM!</v>
      </c>
      <c r="BG5823" t="e">
        <f t="shared" si="274"/>
        <v>#NUM!</v>
      </c>
      <c r="BH5823" t="e">
        <f t="shared" si="275"/>
        <v>#NUM!</v>
      </c>
      <c r="BI5823" t="e">
        <f>VLOOKUP(H5823,Sheet2!$A$1:$B$270,2,FALSE)</f>
        <v>#N/A</v>
      </c>
    </row>
    <row r="5824" spans="15:61">
      <c r="O5824" s="57"/>
      <c r="P5824" s="57"/>
      <c r="AP5824" s="57"/>
      <c r="BA5824" s="57"/>
      <c r="BF5824" s="6" t="e">
        <f t="shared" si="273"/>
        <v>#NUM!</v>
      </c>
      <c r="BG5824" t="e">
        <f t="shared" si="274"/>
        <v>#NUM!</v>
      </c>
      <c r="BH5824" t="e">
        <f t="shared" si="275"/>
        <v>#NUM!</v>
      </c>
      <c r="BI5824" t="e">
        <f>VLOOKUP(H5824,Sheet2!$A$1:$B$270,2,FALSE)</f>
        <v>#N/A</v>
      </c>
    </row>
    <row r="5825" spans="15:61">
      <c r="O5825" s="57"/>
      <c r="P5825" s="57"/>
      <c r="BA5825" s="57"/>
      <c r="BF5825" s="6" t="e">
        <f t="shared" si="273"/>
        <v>#NUM!</v>
      </c>
      <c r="BG5825" t="e">
        <f t="shared" si="274"/>
        <v>#NUM!</v>
      </c>
      <c r="BH5825" t="e">
        <f t="shared" si="275"/>
        <v>#NUM!</v>
      </c>
      <c r="BI5825" t="e">
        <f>VLOOKUP(H5825,Sheet2!$A$1:$B$270,2,FALSE)</f>
        <v>#N/A</v>
      </c>
    </row>
    <row r="5826" spans="15:61">
      <c r="O5826" s="57"/>
      <c r="P5826" s="57"/>
      <c r="BA5826" s="57"/>
      <c r="BF5826" s="6" t="e">
        <f t="shared" ref="BF5826:BF5889" si="276">DATE(BC5826,BD5826,BE5826)</f>
        <v>#NUM!</v>
      </c>
      <c r="BG5826" t="e">
        <f t="shared" ref="BG5826:BG5889" si="277">BF5826-BA5826</f>
        <v>#NUM!</v>
      </c>
      <c r="BH5826" t="e">
        <f t="shared" ref="BH5826:BH5889" si="278">IF(BG5826=1,"COMPLY",IF(BG5826&lt;1,"COMPLY","NOT COMPLY"))</f>
        <v>#NUM!</v>
      </c>
      <c r="BI5826" t="e">
        <f>VLOOKUP(H5826,Sheet2!$A$1:$B$270,2,FALSE)</f>
        <v>#N/A</v>
      </c>
    </row>
    <row r="5827" spans="15:61">
      <c r="O5827" s="57"/>
      <c r="P5827" s="57"/>
      <c r="AP5827" s="57"/>
      <c r="BA5827" s="57"/>
      <c r="BF5827" s="6" t="e">
        <f t="shared" si="276"/>
        <v>#NUM!</v>
      </c>
      <c r="BG5827" t="e">
        <f t="shared" si="277"/>
        <v>#NUM!</v>
      </c>
      <c r="BH5827" t="e">
        <f t="shared" si="278"/>
        <v>#NUM!</v>
      </c>
      <c r="BI5827" t="e">
        <f>VLOOKUP(H5827,Sheet2!$A$1:$B$270,2,FALSE)</f>
        <v>#N/A</v>
      </c>
    </row>
    <row r="5828" spans="15:61">
      <c r="O5828" s="57"/>
      <c r="P5828" s="57"/>
      <c r="AO5828" s="57"/>
      <c r="AP5828" s="57"/>
      <c r="BA5828" s="57"/>
      <c r="BF5828" s="6" t="e">
        <f t="shared" si="276"/>
        <v>#NUM!</v>
      </c>
      <c r="BG5828" t="e">
        <f t="shared" si="277"/>
        <v>#NUM!</v>
      </c>
      <c r="BH5828" t="e">
        <f t="shared" si="278"/>
        <v>#NUM!</v>
      </c>
      <c r="BI5828" t="e">
        <f>VLOOKUP(H5828,Sheet2!$A$1:$B$270,2,FALSE)</f>
        <v>#N/A</v>
      </c>
    </row>
    <row r="5829" spans="15:61">
      <c r="O5829" s="57"/>
      <c r="P5829" s="57"/>
      <c r="AP5829" s="57"/>
      <c r="BA5829" s="57"/>
      <c r="BF5829" s="6" t="e">
        <f t="shared" si="276"/>
        <v>#NUM!</v>
      </c>
      <c r="BG5829" t="e">
        <f t="shared" si="277"/>
        <v>#NUM!</v>
      </c>
      <c r="BH5829" t="e">
        <f t="shared" si="278"/>
        <v>#NUM!</v>
      </c>
      <c r="BI5829" t="e">
        <f>VLOOKUP(H5829,Sheet2!$A$1:$B$270,2,FALSE)</f>
        <v>#N/A</v>
      </c>
    </row>
    <row r="5830" spans="15:61">
      <c r="O5830" s="57"/>
      <c r="P5830" s="57"/>
      <c r="BA5830" s="57"/>
      <c r="BF5830" s="6" t="e">
        <f t="shared" si="276"/>
        <v>#NUM!</v>
      </c>
      <c r="BG5830" t="e">
        <f t="shared" si="277"/>
        <v>#NUM!</v>
      </c>
      <c r="BH5830" t="e">
        <f t="shared" si="278"/>
        <v>#NUM!</v>
      </c>
      <c r="BI5830" t="e">
        <f>VLOOKUP(H5830,Sheet2!$A$1:$B$270,2,FALSE)</f>
        <v>#N/A</v>
      </c>
    </row>
    <row r="5831" spans="15:61">
      <c r="O5831" s="57"/>
      <c r="P5831" s="57"/>
      <c r="AP5831" s="57"/>
      <c r="BA5831" s="57"/>
      <c r="BF5831" s="6" t="e">
        <f t="shared" si="276"/>
        <v>#NUM!</v>
      </c>
      <c r="BG5831" t="e">
        <f t="shared" si="277"/>
        <v>#NUM!</v>
      </c>
      <c r="BH5831" t="e">
        <f t="shared" si="278"/>
        <v>#NUM!</v>
      </c>
      <c r="BI5831" t="e">
        <f>VLOOKUP(H5831,Sheet2!$A$1:$B$270,2,FALSE)</f>
        <v>#N/A</v>
      </c>
    </row>
    <row r="5832" spans="15:61">
      <c r="O5832" s="57"/>
      <c r="P5832" s="57"/>
      <c r="BA5832" s="57"/>
      <c r="BF5832" s="6" t="e">
        <f t="shared" si="276"/>
        <v>#NUM!</v>
      </c>
      <c r="BG5832" t="e">
        <f t="shared" si="277"/>
        <v>#NUM!</v>
      </c>
      <c r="BH5832" t="e">
        <f t="shared" si="278"/>
        <v>#NUM!</v>
      </c>
      <c r="BI5832" t="e">
        <f>VLOOKUP(H5832,Sheet2!$A$1:$B$270,2,FALSE)</f>
        <v>#N/A</v>
      </c>
    </row>
    <row r="5833" spans="15:61">
      <c r="O5833" s="57"/>
      <c r="P5833" s="57"/>
      <c r="AP5833" s="57"/>
      <c r="BA5833" s="57"/>
      <c r="BF5833" s="6" t="e">
        <f t="shared" si="276"/>
        <v>#NUM!</v>
      </c>
      <c r="BG5833" t="e">
        <f t="shared" si="277"/>
        <v>#NUM!</v>
      </c>
      <c r="BH5833" t="e">
        <f t="shared" si="278"/>
        <v>#NUM!</v>
      </c>
      <c r="BI5833" t="e">
        <f>VLOOKUP(H5833,Sheet2!$A$1:$B$270,2,FALSE)</f>
        <v>#N/A</v>
      </c>
    </row>
    <row r="5834" spans="15:61">
      <c r="O5834" s="57"/>
      <c r="P5834" s="57"/>
      <c r="AO5834" s="57"/>
      <c r="AP5834" s="57"/>
      <c r="BA5834" s="57"/>
      <c r="BF5834" s="6" t="e">
        <f t="shared" si="276"/>
        <v>#NUM!</v>
      </c>
      <c r="BG5834" t="e">
        <f t="shared" si="277"/>
        <v>#NUM!</v>
      </c>
      <c r="BH5834" t="e">
        <f t="shared" si="278"/>
        <v>#NUM!</v>
      </c>
      <c r="BI5834" t="e">
        <f>VLOOKUP(H5834,Sheet2!$A$1:$B$270,2,FALSE)</f>
        <v>#N/A</v>
      </c>
    </row>
    <row r="5835" spans="15:61">
      <c r="O5835" s="57"/>
      <c r="P5835" s="57"/>
      <c r="AP5835" s="57"/>
      <c r="BA5835" s="57"/>
      <c r="BF5835" s="6" t="e">
        <f t="shared" si="276"/>
        <v>#NUM!</v>
      </c>
      <c r="BG5835" t="e">
        <f t="shared" si="277"/>
        <v>#NUM!</v>
      </c>
      <c r="BH5835" t="e">
        <f t="shared" si="278"/>
        <v>#NUM!</v>
      </c>
      <c r="BI5835" t="e">
        <f>VLOOKUP(H5835,Sheet2!$A$1:$B$270,2,FALSE)</f>
        <v>#N/A</v>
      </c>
    </row>
    <row r="5836" spans="15:61">
      <c r="O5836" s="57"/>
      <c r="P5836" s="57"/>
      <c r="AP5836" s="57"/>
      <c r="BA5836" s="57"/>
      <c r="BF5836" s="6" t="e">
        <f t="shared" si="276"/>
        <v>#NUM!</v>
      </c>
      <c r="BG5836" t="e">
        <f t="shared" si="277"/>
        <v>#NUM!</v>
      </c>
      <c r="BH5836" t="e">
        <f t="shared" si="278"/>
        <v>#NUM!</v>
      </c>
      <c r="BI5836" t="e">
        <f>VLOOKUP(H5836,Sheet2!$A$1:$B$270,2,FALSE)</f>
        <v>#N/A</v>
      </c>
    </row>
    <row r="5837" spans="15:61">
      <c r="O5837" s="57"/>
      <c r="P5837" s="57"/>
      <c r="AO5837" s="57"/>
      <c r="AP5837" s="57"/>
      <c r="BA5837" s="57"/>
      <c r="BF5837" s="6" t="e">
        <f t="shared" si="276"/>
        <v>#NUM!</v>
      </c>
      <c r="BG5837" t="e">
        <f t="shared" si="277"/>
        <v>#NUM!</v>
      </c>
      <c r="BH5837" t="e">
        <f t="shared" si="278"/>
        <v>#NUM!</v>
      </c>
      <c r="BI5837" t="e">
        <f>VLOOKUP(H5837,Sheet2!$A$1:$B$270,2,FALSE)</f>
        <v>#N/A</v>
      </c>
    </row>
    <row r="5838" spans="15:61">
      <c r="O5838" s="57"/>
      <c r="P5838" s="57"/>
      <c r="AO5838" s="57"/>
      <c r="AP5838" s="57"/>
      <c r="BA5838" s="57"/>
      <c r="BF5838" s="6" t="e">
        <f t="shared" si="276"/>
        <v>#NUM!</v>
      </c>
      <c r="BG5838" t="e">
        <f t="shared" si="277"/>
        <v>#NUM!</v>
      </c>
      <c r="BH5838" t="e">
        <f t="shared" si="278"/>
        <v>#NUM!</v>
      </c>
      <c r="BI5838" t="e">
        <f>VLOOKUP(H5838,Sheet2!$A$1:$B$270,2,FALSE)</f>
        <v>#N/A</v>
      </c>
    </row>
    <row r="5839" spans="15:61">
      <c r="O5839" s="57"/>
      <c r="P5839" s="57"/>
      <c r="AO5839" s="57"/>
      <c r="BA5839" s="57"/>
      <c r="BF5839" s="6" t="e">
        <f t="shared" si="276"/>
        <v>#NUM!</v>
      </c>
      <c r="BG5839" t="e">
        <f t="shared" si="277"/>
        <v>#NUM!</v>
      </c>
      <c r="BH5839" t="e">
        <f t="shared" si="278"/>
        <v>#NUM!</v>
      </c>
      <c r="BI5839" t="e">
        <f>VLOOKUP(H5839,Sheet2!$A$1:$B$270,2,FALSE)</f>
        <v>#N/A</v>
      </c>
    </row>
    <row r="5840" spans="15:61">
      <c r="O5840" s="57"/>
      <c r="P5840" s="57"/>
      <c r="AP5840" s="57"/>
      <c r="BA5840" s="57"/>
      <c r="BF5840" s="6" t="e">
        <f t="shared" si="276"/>
        <v>#NUM!</v>
      </c>
      <c r="BG5840" t="e">
        <f t="shared" si="277"/>
        <v>#NUM!</v>
      </c>
      <c r="BH5840" t="e">
        <f t="shared" si="278"/>
        <v>#NUM!</v>
      </c>
      <c r="BI5840" t="e">
        <f>VLOOKUP(H5840,Sheet2!$A$1:$B$270,2,FALSE)</f>
        <v>#N/A</v>
      </c>
    </row>
    <row r="5841" spans="15:61">
      <c r="O5841" s="57"/>
      <c r="P5841" s="57"/>
      <c r="AO5841" s="57"/>
      <c r="AP5841" s="57"/>
      <c r="BA5841" s="57"/>
      <c r="BF5841" s="6" t="e">
        <f t="shared" si="276"/>
        <v>#NUM!</v>
      </c>
      <c r="BG5841" t="e">
        <f t="shared" si="277"/>
        <v>#NUM!</v>
      </c>
      <c r="BH5841" t="e">
        <f t="shared" si="278"/>
        <v>#NUM!</v>
      </c>
      <c r="BI5841" t="e">
        <f>VLOOKUP(H5841,Sheet2!$A$1:$B$270,2,FALSE)</f>
        <v>#N/A</v>
      </c>
    </row>
    <row r="5842" spans="15:61">
      <c r="O5842" s="57"/>
      <c r="P5842" s="57"/>
      <c r="AP5842" s="57"/>
      <c r="BA5842" s="57"/>
      <c r="BF5842" s="6" t="e">
        <f t="shared" si="276"/>
        <v>#NUM!</v>
      </c>
      <c r="BG5842" t="e">
        <f t="shared" si="277"/>
        <v>#NUM!</v>
      </c>
      <c r="BH5842" t="e">
        <f t="shared" si="278"/>
        <v>#NUM!</v>
      </c>
      <c r="BI5842" t="e">
        <f>VLOOKUP(H5842,Sheet2!$A$1:$B$270,2,FALSE)</f>
        <v>#N/A</v>
      </c>
    </row>
    <row r="5843" spans="15:61">
      <c r="O5843" s="57"/>
      <c r="P5843" s="57"/>
      <c r="AP5843" s="57"/>
      <c r="BA5843" s="57"/>
      <c r="BF5843" s="6" t="e">
        <f t="shared" si="276"/>
        <v>#NUM!</v>
      </c>
      <c r="BG5843" t="e">
        <f t="shared" si="277"/>
        <v>#NUM!</v>
      </c>
      <c r="BH5843" t="e">
        <f t="shared" si="278"/>
        <v>#NUM!</v>
      </c>
      <c r="BI5843" t="e">
        <f>VLOOKUP(H5843,Sheet2!$A$1:$B$270,2,FALSE)</f>
        <v>#N/A</v>
      </c>
    </row>
    <row r="5844" spans="15:61">
      <c r="O5844" s="57"/>
      <c r="P5844" s="57"/>
      <c r="AO5844" s="57"/>
      <c r="BA5844" s="57"/>
      <c r="BF5844" s="6" t="e">
        <f t="shared" si="276"/>
        <v>#NUM!</v>
      </c>
      <c r="BG5844" t="e">
        <f t="shared" si="277"/>
        <v>#NUM!</v>
      </c>
      <c r="BH5844" t="e">
        <f t="shared" si="278"/>
        <v>#NUM!</v>
      </c>
      <c r="BI5844" t="e">
        <f>VLOOKUP(H5844,Sheet2!$A$1:$B$270,2,FALSE)</f>
        <v>#N/A</v>
      </c>
    </row>
    <row r="5845" spans="15:61">
      <c r="O5845" s="57"/>
      <c r="P5845" s="57"/>
      <c r="AM5845" s="58"/>
      <c r="AO5845" s="57"/>
      <c r="BA5845" s="57"/>
      <c r="BB5845" s="58"/>
      <c r="BF5845" s="6" t="e">
        <f t="shared" si="276"/>
        <v>#NUM!</v>
      </c>
      <c r="BG5845" t="e">
        <f t="shared" si="277"/>
        <v>#NUM!</v>
      </c>
      <c r="BH5845" t="e">
        <f t="shared" si="278"/>
        <v>#NUM!</v>
      </c>
      <c r="BI5845" t="e">
        <f>VLOOKUP(H5845,Sheet2!$A$1:$B$270,2,FALSE)</f>
        <v>#N/A</v>
      </c>
    </row>
    <row r="5846" spans="15:61">
      <c r="O5846" s="57"/>
      <c r="P5846" s="57"/>
      <c r="AM5846" s="58"/>
      <c r="BA5846" s="57"/>
      <c r="BB5846" s="58"/>
      <c r="BF5846" s="6" t="e">
        <f t="shared" si="276"/>
        <v>#NUM!</v>
      </c>
      <c r="BG5846" t="e">
        <f t="shared" si="277"/>
        <v>#NUM!</v>
      </c>
      <c r="BH5846" t="e">
        <f t="shared" si="278"/>
        <v>#NUM!</v>
      </c>
      <c r="BI5846" t="e">
        <f>VLOOKUP(H5846,Sheet2!$A$1:$B$270,2,FALSE)</f>
        <v>#N/A</v>
      </c>
    </row>
    <row r="5847" spans="15:61">
      <c r="O5847" s="57"/>
      <c r="P5847" s="57"/>
      <c r="AP5847" s="57"/>
      <c r="BA5847" s="57"/>
      <c r="BF5847" s="6" t="e">
        <f t="shared" si="276"/>
        <v>#NUM!</v>
      </c>
      <c r="BG5847" t="e">
        <f t="shared" si="277"/>
        <v>#NUM!</v>
      </c>
      <c r="BH5847" t="e">
        <f t="shared" si="278"/>
        <v>#NUM!</v>
      </c>
      <c r="BI5847" t="e">
        <f>VLOOKUP(H5847,Sheet2!$A$1:$B$270,2,FALSE)</f>
        <v>#N/A</v>
      </c>
    </row>
    <row r="5848" spans="15:61">
      <c r="O5848" s="57"/>
      <c r="P5848" s="57"/>
      <c r="AM5848" s="58"/>
      <c r="BA5848" s="57"/>
      <c r="BB5848" s="58"/>
      <c r="BF5848" s="6" t="e">
        <f t="shared" si="276"/>
        <v>#NUM!</v>
      </c>
      <c r="BG5848" t="e">
        <f t="shared" si="277"/>
        <v>#NUM!</v>
      </c>
      <c r="BH5848" t="e">
        <f t="shared" si="278"/>
        <v>#NUM!</v>
      </c>
      <c r="BI5848" t="e">
        <f>VLOOKUP(H5848,Sheet2!$A$1:$B$270,2,FALSE)</f>
        <v>#N/A</v>
      </c>
    </row>
    <row r="5849" spans="15:61">
      <c r="O5849" s="57"/>
      <c r="P5849" s="57"/>
      <c r="AM5849" s="58"/>
      <c r="BA5849" s="57"/>
      <c r="BB5849" s="58"/>
      <c r="BF5849" s="6" t="e">
        <f t="shared" si="276"/>
        <v>#NUM!</v>
      </c>
      <c r="BG5849" t="e">
        <f t="shared" si="277"/>
        <v>#NUM!</v>
      </c>
      <c r="BH5849" t="e">
        <f t="shared" si="278"/>
        <v>#NUM!</v>
      </c>
      <c r="BI5849" t="e">
        <f>VLOOKUP(H5849,Sheet2!$A$1:$B$270,2,FALSE)</f>
        <v>#N/A</v>
      </c>
    </row>
    <row r="5850" spans="15:61">
      <c r="O5850" s="57"/>
      <c r="P5850" s="57"/>
      <c r="AP5850" s="57"/>
      <c r="BA5850" s="57"/>
      <c r="BF5850" s="6" t="e">
        <f t="shared" si="276"/>
        <v>#NUM!</v>
      </c>
      <c r="BG5850" t="e">
        <f t="shared" si="277"/>
        <v>#NUM!</v>
      </c>
      <c r="BH5850" t="e">
        <f t="shared" si="278"/>
        <v>#NUM!</v>
      </c>
      <c r="BI5850" t="e">
        <f>VLOOKUP(H5850,Sheet2!$A$1:$B$270,2,FALSE)</f>
        <v>#N/A</v>
      </c>
    </row>
    <row r="5851" spans="15:61">
      <c r="O5851" s="57"/>
      <c r="P5851" s="57"/>
      <c r="AO5851" s="57"/>
      <c r="AP5851" s="57"/>
      <c r="BA5851" s="57"/>
      <c r="BF5851" s="6" t="e">
        <f t="shared" si="276"/>
        <v>#NUM!</v>
      </c>
      <c r="BG5851" t="e">
        <f t="shared" si="277"/>
        <v>#NUM!</v>
      </c>
      <c r="BH5851" t="e">
        <f t="shared" si="278"/>
        <v>#NUM!</v>
      </c>
      <c r="BI5851" t="e">
        <f>VLOOKUP(H5851,Sheet2!$A$1:$B$270,2,FALSE)</f>
        <v>#N/A</v>
      </c>
    </row>
    <row r="5852" spans="15:61">
      <c r="O5852" s="57"/>
      <c r="P5852" s="57"/>
      <c r="AP5852" s="57"/>
      <c r="BA5852" s="57"/>
      <c r="BF5852" s="6" t="e">
        <f t="shared" si="276"/>
        <v>#NUM!</v>
      </c>
      <c r="BG5852" t="e">
        <f t="shared" si="277"/>
        <v>#NUM!</v>
      </c>
      <c r="BH5852" t="e">
        <f t="shared" si="278"/>
        <v>#NUM!</v>
      </c>
      <c r="BI5852" t="e">
        <f>VLOOKUP(H5852,Sheet2!$A$1:$B$270,2,FALSE)</f>
        <v>#N/A</v>
      </c>
    </row>
    <row r="5853" spans="15:61">
      <c r="O5853" s="57"/>
      <c r="P5853" s="57"/>
      <c r="AM5853" s="58"/>
      <c r="BA5853" s="57"/>
      <c r="BB5853" s="58"/>
      <c r="BF5853" s="6" t="e">
        <f t="shared" si="276"/>
        <v>#NUM!</v>
      </c>
      <c r="BG5853" t="e">
        <f t="shared" si="277"/>
        <v>#NUM!</v>
      </c>
      <c r="BH5853" t="e">
        <f t="shared" si="278"/>
        <v>#NUM!</v>
      </c>
      <c r="BI5853" t="e">
        <f>VLOOKUP(H5853,Sheet2!$A$1:$B$270,2,FALSE)</f>
        <v>#N/A</v>
      </c>
    </row>
    <row r="5854" spans="15:61">
      <c r="O5854" s="57"/>
      <c r="P5854" s="57"/>
      <c r="AO5854" s="57"/>
      <c r="AP5854" s="57"/>
      <c r="BA5854" s="57"/>
      <c r="BF5854" s="6" t="e">
        <f t="shared" si="276"/>
        <v>#NUM!</v>
      </c>
      <c r="BG5854" t="e">
        <f t="shared" si="277"/>
        <v>#NUM!</v>
      </c>
      <c r="BH5854" t="e">
        <f t="shared" si="278"/>
        <v>#NUM!</v>
      </c>
      <c r="BI5854" t="e">
        <f>VLOOKUP(H5854,Sheet2!$A$1:$B$270,2,FALSE)</f>
        <v>#N/A</v>
      </c>
    </row>
    <row r="5855" spans="15:61">
      <c r="O5855" s="57"/>
      <c r="P5855" s="57"/>
      <c r="BA5855" s="57"/>
      <c r="BF5855" s="6" t="e">
        <f t="shared" si="276"/>
        <v>#NUM!</v>
      </c>
      <c r="BG5855" t="e">
        <f t="shared" si="277"/>
        <v>#NUM!</v>
      </c>
      <c r="BH5855" t="e">
        <f t="shared" si="278"/>
        <v>#NUM!</v>
      </c>
      <c r="BI5855" t="e">
        <f>VLOOKUP(H5855,Sheet2!$A$1:$B$270,2,FALSE)</f>
        <v>#N/A</v>
      </c>
    </row>
    <row r="5856" spans="15:61">
      <c r="O5856" s="57"/>
      <c r="P5856" s="57"/>
      <c r="AO5856" s="57"/>
      <c r="BA5856" s="57"/>
      <c r="BF5856" s="6" t="e">
        <f t="shared" si="276"/>
        <v>#NUM!</v>
      </c>
      <c r="BG5856" t="e">
        <f t="shared" si="277"/>
        <v>#NUM!</v>
      </c>
      <c r="BH5856" t="e">
        <f t="shared" si="278"/>
        <v>#NUM!</v>
      </c>
      <c r="BI5856" t="e">
        <f>VLOOKUP(H5856,Sheet2!$A$1:$B$270,2,FALSE)</f>
        <v>#N/A</v>
      </c>
    </row>
    <row r="5857" spans="15:61">
      <c r="O5857" s="57"/>
      <c r="P5857" s="57"/>
      <c r="AO5857" s="57"/>
      <c r="AP5857" s="57"/>
      <c r="BA5857" s="57"/>
      <c r="BF5857" s="6" t="e">
        <f t="shared" si="276"/>
        <v>#NUM!</v>
      </c>
      <c r="BG5857" t="e">
        <f t="shared" si="277"/>
        <v>#NUM!</v>
      </c>
      <c r="BH5857" t="e">
        <f t="shared" si="278"/>
        <v>#NUM!</v>
      </c>
      <c r="BI5857" t="e">
        <f>VLOOKUP(H5857,Sheet2!$A$1:$B$270,2,FALSE)</f>
        <v>#N/A</v>
      </c>
    </row>
    <row r="5858" spans="15:61">
      <c r="O5858" s="57"/>
      <c r="P5858" s="57"/>
      <c r="AP5858" s="57"/>
      <c r="BA5858" s="57"/>
      <c r="BF5858" s="6" t="e">
        <f t="shared" si="276"/>
        <v>#NUM!</v>
      </c>
      <c r="BG5858" t="e">
        <f t="shared" si="277"/>
        <v>#NUM!</v>
      </c>
      <c r="BH5858" t="e">
        <f t="shared" si="278"/>
        <v>#NUM!</v>
      </c>
      <c r="BI5858" t="e">
        <f>VLOOKUP(H5858,Sheet2!$A$1:$B$270,2,FALSE)</f>
        <v>#N/A</v>
      </c>
    </row>
    <row r="5859" spans="15:61">
      <c r="O5859" s="57"/>
      <c r="P5859" s="57"/>
      <c r="BA5859" s="57"/>
      <c r="BF5859" s="6" t="e">
        <f t="shared" si="276"/>
        <v>#NUM!</v>
      </c>
      <c r="BG5859" t="e">
        <f t="shared" si="277"/>
        <v>#NUM!</v>
      </c>
      <c r="BH5859" t="e">
        <f t="shared" si="278"/>
        <v>#NUM!</v>
      </c>
      <c r="BI5859" t="e">
        <f>VLOOKUP(H5859,Sheet2!$A$1:$B$270,2,FALSE)</f>
        <v>#N/A</v>
      </c>
    </row>
    <row r="5860" spans="15:61">
      <c r="O5860" s="57"/>
      <c r="P5860" s="57"/>
      <c r="AP5860" s="57"/>
      <c r="BA5860" s="57"/>
      <c r="BF5860" s="6" t="e">
        <f t="shared" si="276"/>
        <v>#NUM!</v>
      </c>
      <c r="BG5860" t="e">
        <f t="shared" si="277"/>
        <v>#NUM!</v>
      </c>
      <c r="BH5860" t="e">
        <f t="shared" si="278"/>
        <v>#NUM!</v>
      </c>
      <c r="BI5860" t="e">
        <f>VLOOKUP(H5860,Sheet2!$A$1:$B$270,2,FALSE)</f>
        <v>#N/A</v>
      </c>
    </row>
    <row r="5861" spans="15:61">
      <c r="O5861" s="57"/>
      <c r="P5861" s="57"/>
      <c r="AO5861" s="57"/>
      <c r="AP5861" s="57"/>
      <c r="BA5861" s="57"/>
      <c r="BF5861" s="6" t="e">
        <f t="shared" si="276"/>
        <v>#NUM!</v>
      </c>
      <c r="BG5861" t="e">
        <f t="shared" si="277"/>
        <v>#NUM!</v>
      </c>
      <c r="BH5861" t="e">
        <f t="shared" si="278"/>
        <v>#NUM!</v>
      </c>
      <c r="BI5861" t="e">
        <f>VLOOKUP(H5861,Sheet2!$A$1:$B$270,2,FALSE)</f>
        <v>#N/A</v>
      </c>
    </row>
    <row r="5862" spans="15:61">
      <c r="O5862" s="57"/>
      <c r="P5862" s="57"/>
      <c r="AP5862" s="57"/>
      <c r="BA5862" s="57"/>
      <c r="BF5862" s="6" t="e">
        <f t="shared" si="276"/>
        <v>#NUM!</v>
      </c>
      <c r="BG5862" t="e">
        <f t="shared" si="277"/>
        <v>#NUM!</v>
      </c>
      <c r="BH5862" t="e">
        <f t="shared" si="278"/>
        <v>#NUM!</v>
      </c>
      <c r="BI5862" t="e">
        <f>VLOOKUP(H5862,Sheet2!$A$1:$B$270,2,FALSE)</f>
        <v>#N/A</v>
      </c>
    </row>
    <row r="5863" spans="15:61">
      <c r="O5863" s="57"/>
      <c r="P5863" s="57"/>
      <c r="BA5863" s="57"/>
      <c r="BF5863" s="6" t="e">
        <f t="shared" si="276"/>
        <v>#NUM!</v>
      </c>
      <c r="BG5863" t="e">
        <f t="shared" si="277"/>
        <v>#NUM!</v>
      </c>
      <c r="BH5863" t="e">
        <f t="shared" si="278"/>
        <v>#NUM!</v>
      </c>
      <c r="BI5863" t="e">
        <f>VLOOKUP(H5863,Sheet2!$A$1:$B$270,2,FALSE)</f>
        <v>#N/A</v>
      </c>
    </row>
    <row r="5864" spans="15:61">
      <c r="O5864" s="57"/>
      <c r="P5864" s="57"/>
      <c r="AM5864" s="58"/>
      <c r="BA5864" s="57"/>
      <c r="BB5864" s="58"/>
      <c r="BF5864" s="6" t="e">
        <f t="shared" si="276"/>
        <v>#NUM!</v>
      </c>
      <c r="BG5864" t="e">
        <f t="shared" si="277"/>
        <v>#NUM!</v>
      </c>
      <c r="BH5864" t="e">
        <f t="shared" si="278"/>
        <v>#NUM!</v>
      </c>
      <c r="BI5864" t="e">
        <f>VLOOKUP(H5864,Sheet2!$A$1:$B$270,2,FALSE)</f>
        <v>#N/A</v>
      </c>
    </row>
    <row r="5865" spans="15:61">
      <c r="O5865" s="57"/>
      <c r="P5865" s="57"/>
      <c r="AO5865" s="57"/>
      <c r="AP5865" s="57"/>
      <c r="BA5865" s="57"/>
      <c r="BF5865" s="6" t="e">
        <f t="shared" si="276"/>
        <v>#NUM!</v>
      </c>
      <c r="BG5865" t="e">
        <f t="shared" si="277"/>
        <v>#NUM!</v>
      </c>
      <c r="BH5865" t="e">
        <f t="shared" si="278"/>
        <v>#NUM!</v>
      </c>
      <c r="BI5865" t="e">
        <f>VLOOKUP(H5865,Sheet2!$A$1:$B$270,2,FALSE)</f>
        <v>#N/A</v>
      </c>
    </row>
    <row r="5866" spans="15:61">
      <c r="O5866" s="57"/>
      <c r="P5866" s="57"/>
      <c r="AP5866" s="57"/>
      <c r="BA5866" s="57"/>
      <c r="BF5866" s="6" t="e">
        <f t="shared" si="276"/>
        <v>#NUM!</v>
      </c>
      <c r="BG5866" t="e">
        <f t="shared" si="277"/>
        <v>#NUM!</v>
      </c>
      <c r="BH5866" t="e">
        <f t="shared" si="278"/>
        <v>#NUM!</v>
      </c>
      <c r="BI5866" t="e">
        <f>VLOOKUP(H5866,Sheet2!$A$1:$B$270,2,FALSE)</f>
        <v>#N/A</v>
      </c>
    </row>
    <row r="5867" spans="15:61">
      <c r="O5867" s="57"/>
      <c r="P5867" s="57"/>
      <c r="BF5867" s="6" t="e">
        <f t="shared" si="276"/>
        <v>#NUM!</v>
      </c>
      <c r="BG5867" t="e">
        <f t="shared" si="277"/>
        <v>#NUM!</v>
      </c>
      <c r="BH5867" t="e">
        <f t="shared" si="278"/>
        <v>#NUM!</v>
      </c>
      <c r="BI5867" t="e">
        <f>VLOOKUP(H5867,Sheet2!$A$1:$B$270,2,FALSE)</f>
        <v>#N/A</v>
      </c>
    </row>
    <row r="5868" spans="15:61">
      <c r="O5868" s="57"/>
      <c r="P5868" s="57"/>
      <c r="AP5868" s="57"/>
      <c r="BA5868" s="57"/>
      <c r="BF5868" s="6" t="e">
        <f t="shared" si="276"/>
        <v>#NUM!</v>
      </c>
      <c r="BG5868" t="e">
        <f t="shared" si="277"/>
        <v>#NUM!</v>
      </c>
      <c r="BH5868" t="e">
        <f t="shared" si="278"/>
        <v>#NUM!</v>
      </c>
      <c r="BI5868" t="e">
        <f>VLOOKUP(H5868,Sheet2!$A$1:$B$270,2,FALSE)</f>
        <v>#N/A</v>
      </c>
    </row>
    <row r="5869" spans="15:61">
      <c r="O5869" s="57"/>
      <c r="P5869" s="57"/>
      <c r="AP5869" s="57"/>
      <c r="BA5869" s="57"/>
      <c r="BF5869" s="6" t="e">
        <f t="shared" si="276"/>
        <v>#NUM!</v>
      </c>
      <c r="BG5869" t="e">
        <f t="shared" si="277"/>
        <v>#NUM!</v>
      </c>
      <c r="BH5869" t="e">
        <f t="shared" si="278"/>
        <v>#NUM!</v>
      </c>
      <c r="BI5869" t="e">
        <f>VLOOKUP(H5869,Sheet2!$A$1:$B$270,2,FALSE)</f>
        <v>#N/A</v>
      </c>
    </row>
    <row r="5870" spans="15:61">
      <c r="O5870" s="57"/>
      <c r="P5870" s="57"/>
      <c r="AO5870" s="57"/>
      <c r="AP5870" s="57"/>
      <c r="BA5870" s="57"/>
      <c r="BF5870" s="6" t="e">
        <f t="shared" si="276"/>
        <v>#NUM!</v>
      </c>
      <c r="BG5870" t="e">
        <f t="shared" si="277"/>
        <v>#NUM!</v>
      </c>
      <c r="BH5870" t="e">
        <f t="shared" si="278"/>
        <v>#NUM!</v>
      </c>
      <c r="BI5870" t="e">
        <f>VLOOKUP(H5870,Sheet2!$A$1:$B$270,2,FALSE)</f>
        <v>#N/A</v>
      </c>
    </row>
    <row r="5871" spans="15:61">
      <c r="O5871" s="57"/>
      <c r="P5871" s="57"/>
      <c r="AP5871" s="57"/>
      <c r="BA5871" s="57"/>
      <c r="BF5871" s="6" t="e">
        <f t="shared" si="276"/>
        <v>#NUM!</v>
      </c>
      <c r="BG5871" t="e">
        <f t="shared" si="277"/>
        <v>#NUM!</v>
      </c>
      <c r="BH5871" t="e">
        <f t="shared" si="278"/>
        <v>#NUM!</v>
      </c>
      <c r="BI5871" t="e">
        <f>VLOOKUP(H5871,Sheet2!$A$1:$B$270,2,FALSE)</f>
        <v>#N/A</v>
      </c>
    </row>
    <row r="5872" spans="15:61">
      <c r="O5872" s="57"/>
      <c r="P5872" s="57"/>
      <c r="AO5872" s="57"/>
      <c r="AP5872" s="57"/>
      <c r="BA5872" s="57"/>
      <c r="BF5872" s="6" t="e">
        <f t="shared" si="276"/>
        <v>#NUM!</v>
      </c>
      <c r="BG5872" t="e">
        <f t="shared" si="277"/>
        <v>#NUM!</v>
      </c>
      <c r="BH5872" t="e">
        <f t="shared" si="278"/>
        <v>#NUM!</v>
      </c>
      <c r="BI5872" t="e">
        <f>VLOOKUP(H5872,Sheet2!$A$1:$B$270,2,FALSE)</f>
        <v>#N/A</v>
      </c>
    </row>
    <row r="5873" spans="15:61">
      <c r="O5873" s="57"/>
      <c r="P5873" s="57"/>
      <c r="AO5873" s="57"/>
      <c r="AP5873" s="57"/>
      <c r="BA5873" s="57"/>
      <c r="BF5873" s="6" t="e">
        <f t="shared" si="276"/>
        <v>#NUM!</v>
      </c>
      <c r="BG5873" t="e">
        <f t="shared" si="277"/>
        <v>#NUM!</v>
      </c>
      <c r="BH5873" t="e">
        <f t="shared" si="278"/>
        <v>#NUM!</v>
      </c>
      <c r="BI5873" t="e">
        <f>VLOOKUP(H5873,Sheet2!$A$1:$B$270,2,FALSE)</f>
        <v>#N/A</v>
      </c>
    </row>
    <row r="5874" spans="15:61">
      <c r="O5874" s="57"/>
      <c r="P5874" s="57"/>
      <c r="AP5874" s="57"/>
      <c r="BA5874" s="57"/>
      <c r="BF5874" s="6" t="e">
        <f t="shared" si="276"/>
        <v>#NUM!</v>
      </c>
      <c r="BG5874" t="e">
        <f t="shared" si="277"/>
        <v>#NUM!</v>
      </c>
      <c r="BH5874" t="e">
        <f t="shared" si="278"/>
        <v>#NUM!</v>
      </c>
      <c r="BI5874" t="e">
        <f>VLOOKUP(H5874,Sheet2!$A$1:$B$270,2,FALSE)</f>
        <v>#N/A</v>
      </c>
    </row>
    <row r="5875" spans="15:61">
      <c r="O5875" s="57"/>
      <c r="P5875" s="57"/>
      <c r="AP5875" s="57"/>
      <c r="BA5875" s="57"/>
      <c r="BF5875" s="6" t="e">
        <f t="shared" si="276"/>
        <v>#NUM!</v>
      </c>
      <c r="BG5875" t="e">
        <f t="shared" si="277"/>
        <v>#NUM!</v>
      </c>
      <c r="BH5875" t="e">
        <f t="shared" si="278"/>
        <v>#NUM!</v>
      </c>
      <c r="BI5875" t="e">
        <f>VLOOKUP(H5875,Sheet2!$A$1:$B$270,2,FALSE)</f>
        <v>#N/A</v>
      </c>
    </row>
    <row r="5876" spans="15:61">
      <c r="O5876" s="57"/>
      <c r="P5876" s="57"/>
      <c r="AP5876" s="57"/>
      <c r="BA5876" s="57"/>
      <c r="BF5876" s="6" t="e">
        <f t="shared" si="276"/>
        <v>#NUM!</v>
      </c>
      <c r="BG5876" t="e">
        <f t="shared" si="277"/>
        <v>#NUM!</v>
      </c>
      <c r="BH5876" t="e">
        <f t="shared" si="278"/>
        <v>#NUM!</v>
      </c>
      <c r="BI5876" t="e">
        <f>VLOOKUP(H5876,Sheet2!$A$1:$B$270,2,FALSE)</f>
        <v>#N/A</v>
      </c>
    </row>
    <row r="5877" spans="15:61">
      <c r="O5877" s="57"/>
      <c r="P5877" s="57"/>
      <c r="AM5877" s="58"/>
      <c r="AO5877" s="57"/>
      <c r="BA5877" s="57"/>
      <c r="BB5877" s="58"/>
      <c r="BF5877" s="6" t="e">
        <f t="shared" si="276"/>
        <v>#NUM!</v>
      </c>
      <c r="BG5877" t="e">
        <f t="shared" si="277"/>
        <v>#NUM!</v>
      </c>
      <c r="BH5877" t="e">
        <f t="shared" si="278"/>
        <v>#NUM!</v>
      </c>
      <c r="BI5877" t="e">
        <f>VLOOKUP(H5877,Sheet2!$A$1:$B$270,2,FALSE)</f>
        <v>#N/A</v>
      </c>
    </row>
    <row r="5878" spans="15:61">
      <c r="O5878" s="57"/>
      <c r="P5878" s="57"/>
      <c r="AP5878" s="57"/>
      <c r="BA5878" s="57"/>
      <c r="BF5878" s="6" t="e">
        <f t="shared" si="276"/>
        <v>#NUM!</v>
      </c>
      <c r="BG5878" t="e">
        <f t="shared" si="277"/>
        <v>#NUM!</v>
      </c>
      <c r="BH5878" t="e">
        <f t="shared" si="278"/>
        <v>#NUM!</v>
      </c>
      <c r="BI5878" t="e">
        <f>VLOOKUP(H5878,Sheet2!$A$1:$B$270,2,FALSE)</f>
        <v>#N/A</v>
      </c>
    </row>
    <row r="5879" spans="15:61">
      <c r="O5879" s="57"/>
      <c r="P5879" s="57"/>
      <c r="AO5879" s="57"/>
      <c r="AP5879" s="57"/>
      <c r="BA5879" s="57"/>
      <c r="BF5879" s="6" t="e">
        <f t="shared" si="276"/>
        <v>#NUM!</v>
      </c>
      <c r="BG5879" t="e">
        <f t="shared" si="277"/>
        <v>#NUM!</v>
      </c>
      <c r="BH5879" t="e">
        <f t="shared" si="278"/>
        <v>#NUM!</v>
      </c>
      <c r="BI5879" t="e">
        <f>VLOOKUP(H5879,Sheet2!$A$1:$B$270,2,FALSE)</f>
        <v>#N/A</v>
      </c>
    </row>
    <row r="5880" spans="15:61">
      <c r="O5880" s="57"/>
      <c r="P5880" s="57"/>
      <c r="AO5880" s="57"/>
      <c r="AP5880" s="57"/>
      <c r="BA5880" s="57"/>
      <c r="BF5880" s="6" t="e">
        <f t="shared" si="276"/>
        <v>#NUM!</v>
      </c>
      <c r="BG5880" t="e">
        <f t="shared" si="277"/>
        <v>#NUM!</v>
      </c>
      <c r="BH5880" t="e">
        <f t="shared" si="278"/>
        <v>#NUM!</v>
      </c>
      <c r="BI5880" t="e">
        <f>VLOOKUP(H5880,Sheet2!$A$1:$B$270,2,FALSE)</f>
        <v>#N/A</v>
      </c>
    </row>
    <row r="5881" spans="15:61">
      <c r="O5881" s="57"/>
      <c r="P5881" s="57"/>
      <c r="BA5881" s="57"/>
      <c r="BF5881" s="6" t="e">
        <f t="shared" si="276"/>
        <v>#NUM!</v>
      </c>
      <c r="BG5881" t="e">
        <f t="shared" si="277"/>
        <v>#NUM!</v>
      </c>
      <c r="BH5881" t="e">
        <f t="shared" si="278"/>
        <v>#NUM!</v>
      </c>
      <c r="BI5881" t="e">
        <f>VLOOKUP(H5881,Sheet2!$A$1:$B$270,2,FALSE)</f>
        <v>#N/A</v>
      </c>
    </row>
    <row r="5882" spans="15:61">
      <c r="O5882" s="57"/>
      <c r="P5882" s="57"/>
      <c r="AO5882" s="57"/>
      <c r="AP5882" s="57"/>
      <c r="BA5882" s="57"/>
      <c r="BF5882" s="6" t="e">
        <f t="shared" si="276"/>
        <v>#NUM!</v>
      </c>
      <c r="BG5882" t="e">
        <f t="shared" si="277"/>
        <v>#NUM!</v>
      </c>
      <c r="BH5882" t="e">
        <f t="shared" si="278"/>
        <v>#NUM!</v>
      </c>
      <c r="BI5882" t="e">
        <f>VLOOKUP(H5882,Sheet2!$A$1:$B$270,2,FALSE)</f>
        <v>#N/A</v>
      </c>
    </row>
    <row r="5883" spans="15:61">
      <c r="O5883" s="57"/>
      <c r="P5883" s="57"/>
      <c r="AP5883" s="57"/>
      <c r="BA5883" s="57"/>
      <c r="BF5883" s="6" t="e">
        <f t="shared" si="276"/>
        <v>#NUM!</v>
      </c>
      <c r="BG5883" t="e">
        <f t="shared" si="277"/>
        <v>#NUM!</v>
      </c>
      <c r="BH5883" t="e">
        <f t="shared" si="278"/>
        <v>#NUM!</v>
      </c>
      <c r="BI5883" t="e">
        <f>VLOOKUP(H5883,Sheet2!$A$1:$B$270,2,FALSE)</f>
        <v>#N/A</v>
      </c>
    </row>
    <row r="5884" spans="15:61">
      <c r="O5884" s="57"/>
      <c r="P5884" s="57"/>
      <c r="AP5884" s="57"/>
      <c r="BA5884" s="57"/>
      <c r="BF5884" s="6" t="e">
        <f t="shared" si="276"/>
        <v>#NUM!</v>
      </c>
      <c r="BG5884" t="e">
        <f t="shared" si="277"/>
        <v>#NUM!</v>
      </c>
      <c r="BH5884" t="e">
        <f t="shared" si="278"/>
        <v>#NUM!</v>
      </c>
      <c r="BI5884" t="e">
        <f>VLOOKUP(H5884,Sheet2!$A$1:$B$270,2,FALSE)</f>
        <v>#N/A</v>
      </c>
    </row>
    <row r="5885" spans="15:61">
      <c r="O5885" s="57"/>
      <c r="P5885" s="57"/>
      <c r="AM5885" s="58"/>
      <c r="BA5885" s="57"/>
      <c r="BB5885" s="58"/>
      <c r="BF5885" s="6" t="e">
        <f t="shared" si="276"/>
        <v>#NUM!</v>
      </c>
      <c r="BG5885" t="e">
        <f t="shared" si="277"/>
        <v>#NUM!</v>
      </c>
      <c r="BH5885" t="e">
        <f t="shared" si="278"/>
        <v>#NUM!</v>
      </c>
      <c r="BI5885" t="e">
        <f>VLOOKUP(H5885,Sheet2!$A$1:$B$270,2,FALSE)</f>
        <v>#N/A</v>
      </c>
    </row>
    <row r="5886" spans="15:61">
      <c r="O5886" s="57"/>
      <c r="P5886" s="57"/>
      <c r="AP5886" s="57"/>
      <c r="BA5886" s="57"/>
      <c r="BF5886" s="6" t="e">
        <f t="shared" si="276"/>
        <v>#NUM!</v>
      </c>
      <c r="BG5886" t="e">
        <f t="shared" si="277"/>
        <v>#NUM!</v>
      </c>
      <c r="BH5886" t="e">
        <f t="shared" si="278"/>
        <v>#NUM!</v>
      </c>
      <c r="BI5886" t="e">
        <f>VLOOKUP(H5886,Sheet2!$A$1:$B$270,2,FALSE)</f>
        <v>#N/A</v>
      </c>
    </row>
    <row r="5887" spans="15:61">
      <c r="O5887" s="57"/>
      <c r="P5887" s="57"/>
      <c r="AP5887" s="57"/>
      <c r="BA5887" s="57"/>
      <c r="BF5887" s="6" t="e">
        <f t="shared" si="276"/>
        <v>#NUM!</v>
      </c>
      <c r="BG5887" t="e">
        <f t="shared" si="277"/>
        <v>#NUM!</v>
      </c>
      <c r="BH5887" t="e">
        <f t="shared" si="278"/>
        <v>#NUM!</v>
      </c>
      <c r="BI5887" t="e">
        <f>VLOOKUP(H5887,Sheet2!$A$1:$B$270,2,FALSE)</f>
        <v>#N/A</v>
      </c>
    </row>
    <row r="5888" spans="15:61">
      <c r="O5888" s="57"/>
      <c r="P5888" s="57"/>
      <c r="AM5888" s="58"/>
      <c r="BA5888" s="57"/>
      <c r="BB5888" s="58"/>
      <c r="BF5888" s="6" t="e">
        <f t="shared" si="276"/>
        <v>#NUM!</v>
      </c>
      <c r="BG5888" t="e">
        <f t="shared" si="277"/>
        <v>#NUM!</v>
      </c>
      <c r="BH5888" t="e">
        <f t="shared" si="278"/>
        <v>#NUM!</v>
      </c>
      <c r="BI5888" t="e">
        <f>VLOOKUP(H5888,Sheet2!$A$1:$B$270,2,FALSE)</f>
        <v>#N/A</v>
      </c>
    </row>
    <row r="5889" spans="15:61">
      <c r="O5889" s="57"/>
      <c r="P5889" s="57"/>
      <c r="AO5889" s="57"/>
      <c r="AP5889" s="57"/>
      <c r="BA5889" s="57"/>
      <c r="BF5889" s="6" t="e">
        <f t="shared" si="276"/>
        <v>#NUM!</v>
      </c>
      <c r="BG5889" t="e">
        <f t="shared" si="277"/>
        <v>#NUM!</v>
      </c>
      <c r="BH5889" t="e">
        <f t="shared" si="278"/>
        <v>#NUM!</v>
      </c>
      <c r="BI5889" t="e">
        <f>VLOOKUP(H5889,Sheet2!$A$1:$B$270,2,FALSE)</f>
        <v>#N/A</v>
      </c>
    </row>
    <row r="5890" spans="15:61">
      <c r="O5890" s="57"/>
      <c r="P5890" s="57"/>
      <c r="AP5890" s="57"/>
      <c r="BA5890" s="57"/>
      <c r="BF5890" s="6" t="e">
        <f t="shared" ref="BF5890:BF5953" si="279">DATE(BC5890,BD5890,BE5890)</f>
        <v>#NUM!</v>
      </c>
      <c r="BG5890" t="e">
        <f t="shared" ref="BG5890:BG5953" si="280">BF5890-BA5890</f>
        <v>#NUM!</v>
      </c>
      <c r="BH5890" t="e">
        <f t="shared" ref="BH5890:BH5953" si="281">IF(BG5890=1,"COMPLY",IF(BG5890&lt;1,"COMPLY","NOT COMPLY"))</f>
        <v>#NUM!</v>
      </c>
      <c r="BI5890" t="e">
        <f>VLOOKUP(H5890,Sheet2!$A$1:$B$270,2,FALSE)</f>
        <v>#N/A</v>
      </c>
    </row>
    <row r="5891" spans="15:61">
      <c r="O5891" s="57"/>
      <c r="P5891" s="57"/>
      <c r="AP5891" s="57"/>
      <c r="BA5891" s="57"/>
      <c r="BF5891" s="6" t="e">
        <f t="shared" si="279"/>
        <v>#NUM!</v>
      </c>
      <c r="BG5891" t="e">
        <f t="shared" si="280"/>
        <v>#NUM!</v>
      </c>
      <c r="BH5891" t="e">
        <f t="shared" si="281"/>
        <v>#NUM!</v>
      </c>
      <c r="BI5891" t="e">
        <f>VLOOKUP(H5891,Sheet2!$A$1:$B$270,2,FALSE)</f>
        <v>#N/A</v>
      </c>
    </row>
    <row r="5892" spans="15:61">
      <c r="O5892" s="57"/>
      <c r="P5892" s="57"/>
      <c r="AP5892" s="57"/>
      <c r="BA5892" s="57"/>
      <c r="BF5892" s="6" t="e">
        <f t="shared" si="279"/>
        <v>#NUM!</v>
      </c>
      <c r="BG5892" t="e">
        <f t="shared" si="280"/>
        <v>#NUM!</v>
      </c>
      <c r="BH5892" t="e">
        <f t="shared" si="281"/>
        <v>#NUM!</v>
      </c>
      <c r="BI5892" t="e">
        <f>VLOOKUP(H5892,Sheet2!$A$1:$B$270,2,FALSE)</f>
        <v>#N/A</v>
      </c>
    </row>
    <row r="5893" spans="15:61">
      <c r="O5893" s="57"/>
      <c r="P5893" s="57"/>
      <c r="AP5893" s="57"/>
      <c r="BA5893" s="57"/>
      <c r="BF5893" s="6" t="e">
        <f t="shared" si="279"/>
        <v>#NUM!</v>
      </c>
      <c r="BG5893" t="e">
        <f t="shared" si="280"/>
        <v>#NUM!</v>
      </c>
      <c r="BH5893" t="e">
        <f t="shared" si="281"/>
        <v>#NUM!</v>
      </c>
      <c r="BI5893" t="e">
        <f>VLOOKUP(H5893,Sheet2!$A$1:$B$270,2,FALSE)</f>
        <v>#N/A</v>
      </c>
    </row>
    <row r="5894" spans="15:61">
      <c r="O5894" s="57"/>
      <c r="P5894" s="57"/>
      <c r="AO5894" s="57"/>
      <c r="AP5894" s="57"/>
      <c r="BA5894" s="57"/>
      <c r="BF5894" s="6" t="e">
        <f t="shared" si="279"/>
        <v>#NUM!</v>
      </c>
      <c r="BG5894" t="e">
        <f t="shared" si="280"/>
        <v>#NUM!</v>
      </c>
      <c r="BH5894" t="e">
        <f t="shared" si="281"/>
        <v>#NUM!</v>
      </c>
      <c r="BI5894" t="e">
        <f>VLOOKUP(H5894,Sheet2!$A$1:$B$270,2,FALSE)</f>
        <v>#N/A</v>
      </c>
    </row>
    <row r="5895" spans="15:61">
      <c r="O5895" s="57"/>
      <c r="P5895" s="57"/>
      <c r="AP5895" s="57"/>
      <c r="BA5895" s="57"/>
      <c r="BF5895" s="6" t="e">
        <f t="shared" si="279"/>
        <v>#NUM!</v>
      </c>
      <c r="BG5895" t="e">
        <f t="shared" si="280"/>
        <v>#NUM!</v>
      </c>
      <c r="BH5895" t="e">
        <f t="shared" si="281"/>
        <v>#NUM!</v>
      </c>
      <c r="BI5895" t="e">
        <f>VLOOKUP(H5895,Sheet2!$A$1:$B$270,2,FALSE)</f>
        <v>#N/A</v>
      </c>
    </row>
    <row r="5896" spans="15:61">
      <c r="O5896" s="57"/>
      <c r="P5896" s="57"/>
      <c r="AP5896" s="57"/>
      <c r="BA5896" s="57"/>
      <c r="BF5896" s="6" t="e">
        <f t="shared" si="279"/>
        <v>#NUM!</v>
      </c>
      <c r="BG5896" t="e">
        <f t="shared" si="280"/>
        <v>#NUM!</v>
      </c>
      <c r="BH5896" t="e">
        <f t="shared" si="281"/>
        <v>#NUM!</v>
      </c>
      <c r="BI5896" t="e">
        <f>VLOOKUP(H5896,Sheet2!$A$1:$B$270,2,FALSE)</f>
        <v>#N/A</v>
      </c>
    </row>
    <row r="5897" spans="15:61">
      <c r="O5897" s="57"/>
      <c r="P5897" s="57"/>
      <c r="AM5897" s="58"/>
      <c r="AO5897" s="57"/>
      <c r="BA5897" s="57"/>
      <c r="BB5897" s="58"/>
      <c r="BF5897" s="6" t="e">
        <f t="shared" si="279"/>
        <v>#NUM!</v>
      </c>
      <c r="BG5897" t="e">
        <f t="shared" si="280"/>
        <v>#NUM!</v>
      </c>
      <c r="BH5897" t="e">
        <f t="shared" si="281"/>
        <v>#NUM!</v>
      </c>
      <c r="BI5897" t="e">
        <f>VLOOKUP(H5897,Sheet2!$A$1:$B$270,2,FALSE)</f>
        <v>#N/A</v>
      </c>
    </row>
    <row r="5898" spans="15:61">
      <c r="O5898" s="57"/>
      <c r="P5898" s="57"/>
      <c r="AO5898" s="57"/>
      <c r="AP5898" s="57"/>
      <c r="BA5898" s="57"/>
      <c r="BF5898" s="6" t="e">
        <f t="shared" si="279"/>
        <v>#NUM!</v>
      </c>
      <c r="BG5898" t="e">
        <f t="shared" si="280"/>
        <v>#NUM!</v>
      </c>
      <c r="BH5898" t="e">
        <f t="shared" si="281"/>
        <v>#NUM!</v>
      </c>
      <c r="BI5898" t="e">
        <f>VLOOKUP(H5898,Sheet2!$A$1:$B$270,2,FALSE)</f>
        <v>#N/A</v>
      </c>
    </row>
    <row r="5899" spans="15:61">
      <c r="O5899" s="57"/>
      <c r="P5899" s="57"/>
      <c r="AP5899" s="57"/>
      <c r="BA5899" s="57"/>
      <c r="BF5899" s="6" t="e">
        <f t="shared" si="279"/>
        <v>#NUM!</v>
      </c>
      <c r="BG5899" t="e">
        <f t="shared" si="280"/>
        <v>#NUM!</v>
      </c>
      <c r="BH5899" t="e">
        <f t="shared" si="281"/>
        <v>#NUM!</v>
      </c>
      <c r="BI5899" t="e">
        <f>VLOOKUP(H5899,Sheet2!$A$1:$B$270,2,FALSE)</f>
        <v>#N/A</v>
      </c>
    </row>
    <row r="5900" spans="15:61">
      <c r="O5900" s="57"/>
      <c r="P5900" s="57"/>
      <c r="BA5900" s="57"/>
      <c r="BF5900" s="6" t="e">
        <f t="shared" si="279"/>
        <v>#NUM!</v>
      </c>
      <c r="BG5900" t="e">
        <f t="shared" si="280"/>
        <v>#NUM!</v>
      </c>
      <c r="BH5900" t="e">
        <f t="shared" si="281"/>
        <v>#NUM!</v>
      </c>
      <c r="BI5900" t="e">
        <f>VLOOKUP(H5900,Sheet2!$A$1:$B$270,2,FALSE)</f>
        <v>#N/A</v>
      </c>
    </row>
    <row r="5901" spans="15:61">
      <c r="O5901" s="57"/>
      <c r="P5901" s="57"/>
      <c r="AO5901" s="57"/>
      <c r="AP5901" s="57"/>
      <c r="BA5901" s="57"/>
      <c r="BF5901" s="6" t="e">
        <f t="shared" si="279"/>
        <v>#NUM!</v>
      </c>
      <c r="BG5901" t="e">
        <f t="shared" si="280"/>
        <v>#NUM!</v>
      </c>
      <c r="BH5901" t="e">
        <f t="shared" si="281"/>
        <v>#NUM!</v>
      </c>
      <c r="BI5901" t="e">
        <f>VLOOKUP(H5901,Sheet2!$A$1:$B$270,2,FALSE)</f>
        <v>#N/A</v>
      </c>
    </row>
    <row r="5902" spans="15:61">
      <c r="O5902" s="57"/>
      <c r="P5902" s="57"/>
      <c r="AP5902" s="57"/>
      <c r="BA5902" s="57"/>
      <c r="BF5902" s="6" t="e">
        <f t="shared" si="279"/>
        <v>#NUM!</v>
      </c>
      <c r="BG5902" t="e">
        <f t="shared" si="280"/>
        <v>#NUM!</v>
      </c>
      <c r="BH5902" t="e">
        <f t="shared" si="281"/>
        <v>#NUM!</v>
      </c>
      <c r="BI5902" t="e">
        <f>VLOOKUP(H5902,Sheet2!$A$1:$B$270,2,FALSE)</f>
        <v>#N/A</v>
      </c>
    </row>
    <row r="5903" spans="15:61">
      <c r="O5903" s="57"/>
      <c r="P5903" s="57"/>
      <c r="AO5903" s="57"/>
      <c r="AP5903" s="57"/>
      <c r="BA5903" s="57"/>
      <c r="BF5903" s="6" t="e">
        <f t="shared" si="279"/>
        <v>#NUM!</v>
      </c>
      <c r="BG5903" t="e">
        <f t="shared" si="280"/>
        <v>#NUM!</v>
      </c>
      <c r="BH5903" t="e">
        <f t="shared" si="281"/>
        <v>#NUM!</v>
      </c>
      <c r="BI5903" t="e">
        <f>VLOOKUP(H5903,Sheet2!$A$1:$B$270,2,FALSE)</f>
        <v>#N/A</v>
      </c>
    </row>
    <row r="5904" spans="15:61">
      <c r="O5904" s="57"/>
      <c r="P5904" s="57"/>
      <c r="AP5904" s="57"/>
      <c r="BA5904" s="57"/>
      <c r="BF5904" s="6" t="e">
        <f t="shared" si="279"/>
        <v>#NUM!</v>
      </c>
      <c r="BG5904" t="e">
        <f t="shared" si="280"/>
        <v>#NUM!</v>
      </c>
      <c r="BH5904" t="e">
        <f t="shared" si="281"/>
        <v>#NUM!</v>
      </c>
      <c r="BI5904" t="e">
        <f>VLOOKUP(H5904,Sheet2!$A$1:$B$270,2,FALSE)</f>
        <v>#N/A</v>
      </c>
    </row>
    <row r="5905" spans="15:61">
      <c r="O5905" s="57"/>
      <c r="P5905" s="57"/>
      <c r="AP5905" s="57"/>
      <c r="BA5905" s="57"/>
      <c r="BF5905" s="6" t="e">
        <f t="shared" si="279"/>
        <v>#NUM!</v>
      </c>
      <c r="BG5905" t="e">
        <f t="shared" si="280"/>
        <v>#NUM!</v>
      </c>
      <c r="BH5905" t="e">
        <f t="shared" si="281"/>
        <v>#NUM!</v>
      </c>
      <c r="BI5905" t="e">
        <f>VLOOKUP(H5905,Sheet2!$A$1:$B$270,2,FALSE)</f>
        <v>#N/A</v>
      </c>
    </row>
    <row r="5906" spans="15:61">
      <c r="O5906" s="57"/>
      <c r="P5906" s="57"/>
      <c r="AO5906" s="57"/>
      <c r="AP5906" s="57"/>
      <c r="BA5906" s="57"/>
      <c r="BF5906" s="6" t="e">
        <f t="shared" si="279"/>
        <v>#NUM!</v>
      </c>
      <c r="BG5906" t="e">
        <f t="shared" si="280"/>
        <v>#NUM!</v>
      </c>
      <c r="BH5906" t="e">
        <f t="shared" si="281"/>
        <v>#NUM!</v>
      </c>
      <c r="BI5906" t="e">
        <f>VLOOKUP(H5906,Sheet2!$A$1:$B$270,2,FALSE)</f>
        <v>#N/A</v>
      </c>
    </row>
    <row r="5907" spans="15:61">
      <c r="O5907" s="57"/>
      <c r="P5907" s="57"/>
      <c r="AP5907" s="57"/>
      <c r="BA5907" s="57"/>
      <c r="BF5907" s="6" t="e">
        <f t="shared" si="279"/>
        <v>#NUM!</v>
      </c>
      <c r="BG5907" t="e">
        <f t="shared" si="280"/>
        <v>#NUM!</v>
      </c>
      <c r="BH5907" t="e">
        <f t="shared" si="281"/>
        <v>#NUM!</v>
      </c>
      <c r="BI5907" t="e">
        <f>VLOOKUP(H5907,Sheet2!$A$1:$B$270,2,FALSE)</f>
        <v>#N/A</v>
      </c>
    </row>
    <row r="5908" spans="15:61">
      <c r="O5908" s="57"/>
      <c r="P5908" s="57"/>
      <c r="AO5908" s="57"/>
      <c r="AP5908" s="57"/>
      <c r="BA5908" s="57"/>
      <c r="BF5908" s="6" t="e">
        <f t="shared" si="279"/>
        <v>#NUM!</v>
      </c>
      <c r="BG5908" t="e">
        <f t="shared" si="280"/>
        <v>#NUM!</v>
      </c>
      <c r="BH5908" t="e">
        <f t="shared" si="281"/>
        <v>#NUM!</v>
      </c>
      <c r="BI5908" t="e">
        <f>VLOOKUP(H5908,Sheet2!$A$1:$B$270,2,FALSE)</f>
        <v>#N/A</v>
      </c>
    </row>
    <row r="5909" spans="15:61">
      <c r="O5909" s="57"/>
      <c r="P5909" s="57"/>
      <c r="AP5909" s="57"/>
      <c r="BA5909" s="57"/>
      <c r="BF5909" s="6" t="e">
        <f t="shared" si="279"/>
        <v>#NUM!</v>
      </c>
      <c r="BG5909" t="e">
        <f t="shared" si="280"/>
        <v>#NUM!</v>
      </c>
      <c r="BH5909" t="e">
        <f t="shared" si="281"/>
        <v>#NUM!</v>
      </c>
      <c r="BI5909" t="e">
        <f>VLOOKUP(H5909,Sheet2!$A$1:$B$270,2,FALSE)</f>
        <v>#N/A</v>
      </c>
    </row>
    <row r="5910" spans="15:61">
      <c r="O5910" s="57"/>
      <c r="P5910" s="57"/>
      <c r="AO5910" s="57"/>
      <c r="AP5910" s="57"/>
      <c r="BA5910" s="57"/>
      <c r="BF5910" s="6" t="e">
        <f t="shared" si="279"/>
        <v>#NUM!</v>
      </c>
      <c r="BG5910" t="e">
        <f t="shared" si="280"/>
        <v>#NUM!</v>
      </c>
      <c r="BH5910" t="e">
        <f t="shared" si="281"/>
        <v>#NUM!</v>
      </c>
      <c r="BI5910" t="e">
        <f>VLOOKUP(H5910,Sheet2!$A$1:$B$270,2,FALSE)</f>
        <v>#N/A</v>
      </c>
    </row>
    <row r="5911" spans="15:61">
      <c r="O5911" s="57"/>
      <c r="P5911" s="57"/>
      <c r="AP5911" s="57"/>
      <c r="BA5911" s="57"/>
      <c r="BF5911" s="6" t="e">
        <f t="shared" si="279"/>
        <v>#NUM!</v>
      </c>
      <c r="BG5911" t="e">
        <f t="shared" si="280"/>
        <v>#NUM!</v>
      </c>
      <c r="BH5911" t="e">
        <f t="shared" si="281"/>
        <v>#NUM!</v>
      </c>
      <c r="BI5911" t="e">
        <f>VLOOKUP(H5911,Sheet2!$A$1:$B$270,2,FALSE)</f>
        <v>#N/A</v>
      </c>
    </row>
    <row r="5912" spans="15:61">
      <c r="O5912" s="57"/>
      <c r="P5912" s="57"/>
      <c r="BF5912" s="6" t="e">
        <f t="shared" si="279"/>
        <v>#NUM!</v>
      </c>
      <c r="BG5912" t="e">
        <f t="shared" si="280"/>
        <v>#NUM!</v>
      </c>
      <c r="BH5912" t="e">
        <f t="shared" si="281"/>
        <v>#NUM!</v>
      </c>
      <c r="BI5912" t="e">
        <f>VLOOKUP(H5912,Sheet2!$A$1:$B$270,2,FALSE)</f>
        <v>#N/A</v>
      </c>
    </row>
    <row r="5913" spans="15:61">
      <c r="O5913" s="57"/>
      <c r="P5913" s="57"/>
      <c r="AM5913" s="58"/>
      <c r="AO5913" s="57"/>
      <c r="BA5913" s="57"/>
      <c r="BB5913" s="58"/>
      <c r="BF5913" s="6" t="e">
        <f t="shared" si="279"/>
        <v>#NUM!</v>
      </c>
      <c r="BG5913" t="e">
        <f t="shared" si="280"/>
        <v>#NUM!</v>
      </c>
      <c r="BH5913" t="e">
        <f t="shared" si="281"/>
        <v>#NUM!</v>
      </c>
      <c r="BI5913" t="e">
        <f>VLOOKUP(H5913,Sheet2!$A$1:$B$270,2,FALSE)</f>
        <v>#N/A</v>
      </c>
    </row>
    <row r="5914" spans="15:61">
      <c r="O5914" s="57"/>
      <c r="P5914" s="57"/>
      <c r="BA5914" s="57"/>
      <c r="BF5914" s="6" t="e">
        <f t="shared" si="279"/>
        <v>#NUM!</v>
      </c>
      <c r="BG5914" t="e">
        <f t="shared" si="280"/>
        <v>#NUM!</v>
      </c>
      <c r="BH5914" t="e">
        <f t="shared" si="281"/>
        <v>#NUM!</v>
      </c>
      <c r="BI5914" t="e">
        <f>VLOOKUP(H5914,Sheet2!$A$1:$B$270,2,FALSE)</f>
        <v>#N/A</v>
      </c>
    </row>
    <row r="5915" spans="15:61">
      <c r="O5915" s="57"/>
      <c r="P5915" s="57"/>
      <c r="AP5915" s="57"/>
      <c r="BA5915" s="57"/>
      <c r="BF5915" s="6" t="e">
        <f t="shared" si="279"/>
        <v>#NUM!</v>
      </c>
      <c r="BG5915" t="e">
        <f t="shared" si="280"/>
        <v>#NUM!</v>
      </c>
      <c r="BH5915" t="e">
        <f t="shared" si="281"/>
        <v>#NUM!</v>
      </c>
      <c r="BI5915" t="e">
        <f>VLOOKUP(H5915,Sheet2!$A$1:$B$270,2,FALSE)</f>
        <v>#N/A</v>
      </c>
    </row>
    <row r="5916" spans="15:61">
      <c r="O5916" s="57"/>
      <c r="P5916" s="57"/>
      <c r="AP5916" s="57"/>
      <c r="BA5916" s="57"/>
      <c r="BF5916" s="6" t="e">
        <f t="shared" si="279"/>
        <v>#NUM!</v>
      </c>
      <c r="BG5916" t="e">
        <f t="shared" si="280"/>
        <v>#NUM!</v>
      </c>
      <c r="BH5916" t="e">
        <f t="shared" si="281"/>
        <v>#NUM!</v>
      </c>
      <c r="BI5916" t="e">
        <f>VLOOKUP(H5916,Sheet2!$A$1:$B$270,2,FALSE)</f>
        <v>#N/A</v>
      </c>
    </row>
    <row r="5917" spans="15:61">
      <c r="O5917" s="57"/>
      <c r="P5917" s="57"/>
      <c r="AM5917" s="58"/>
      <c r="BA5917" s="57"/>
      <c r="BB5917" s="58"/>
      <c r="BF5917" s="6" t="e">
        <f t="shared" si="279"/>
        <v>#NUM!</v>
      </c>
      <c r="BG5917" t="e">
        <f t="shared" si="280"/>
        <v>#NUM!</v>
      </c>
      <c r="BH5917" t="e">
        <f t="shared" si="281"/>
        <v>#NUM!</v>
      </c>
      <c r="BI5917" t="e">
        <f>VLOOKUP(H5917,Sheet2!$A$1:$B$270,2,FALSE)</f>
        <v>#N/A</v>
      </c>
    </row>
    <row r="5918" spans="15:61">
      <c r="O5918" s="57"/>
      <c r="P5918" s="57"/>
      <c r="AO5918" s="57"/>
      <c r="AP5918" s="57"/>
      <c r="BA5918" s="57"/>
      <c r="BF5918" s="6" t="e">
        <f t="shared" si="279"/>
        <v>#NUM!</v>
      </c>
      <c r="BG5918" t="e">
        <f t="shared" si="280"/>
        <v>#NUM!</v>
      </c>
      <c r="BH5918" t="e">
        <f t="shared" si="281"/>
        <v>#NUM!</v>
      </c>
      <c r="BI5918" t="e">
        <f>VLOOKUP(H5918,Sheet2!$A$1:$B$270,2,FALSE)</f>
        <v>#N/A</v>
      </c>
    </row>
    <row r="5919" spans="15:61">
      <c r="O5919" s="57"/>
      <c r="P5919" s="57"/>
      <c r="AM5919" s="58"/>
      <c r="AO5919" s="57"/>
      <c r="BA5919" s="57"/>
      <c r="BB5919" s="58"/>
      <c r="BF5919" s="6" t="e">
        <f t="shared" si="279"/>
        <v>#NUM!</v>
      </c>
      <c r="BG5919" t="e">
        <f t="shared" si="280"/>
        <v>#NUM!</v>
      </c>
      <c r="BH5919" t="e">
        <f t="shared" si="281"/>
        <v>#NUM!</v>
      </c>
      <c r="BI5919" t="e">
        <f>VLOOKUP(H5919,Sheet2!$A$1:$B$270,2,FALSE)</f>
        <v>#N/A</v>
      </c>
    </row>
    <row r="5920" spans="15:61">
      <c r="O5920" s="57"/>
      <c r="P5920" s="57"/>
      <c r="AP5920" s="57"/>
      <c r="BA5920" s="57"/>
      <c r="BF5920" s="6" t="e">
        <f t="shared" si="279"/>
        <v>#NUM!</v>
      </c>
      <c r="BG5920" t="e">
        <f t="shared" si="280"/>
        <v>#NUM!</v>
      </c>
      <c r="BH5920" t="e">
        <f t="shared" si="281"/>
        <v>#NUM!</v>
      </c>
      <c r="BI5920" t="e">
        <f>VLOOKUP(H5920,Sheet2!$A$1:$B$270,2,FALSE)</f>
        <v>#N/A</v>
      </c>
    </row>
    <row r="5921" spans="15:61">
      <c r="O5921" s="57"/>
      <c r="P5921" s="57"/>
      <c r="AP5921" s="57"/>
      <c r="BA5921" s="57"/>
      <c r="BF5921" s="6" t="e">
        <f t="shared" si="279"/>
        <v>#NUM!</v>
      </c>
      <c r="BG5921" t="e">
        <f t="shared" si="280"/>
        <v>#NUM!</v>
      </c>
      <c r="BH5921" t="e">
        <f t="shared" si="281"/>
        <v>#NUM!</v>
      </c>
      <c r="BI5921" t="e">
        <f>VLOOKUP(H5921,Sheet2!$A$1:$B$270,2,FALSE)</f>
        <v>#N/A</v>
      </c>
    </row>
    <row r="5922" spans="15:61">
      <c r="O5922" s="57"/>
      <c r="P5922" s="57"/>
      <c r="AO5922" s="57"/>
      <c r="AP5922" s="57"/>
      <c r="BA5922" s="57"/>
      <c r="BF5922" s="6" t="e">
        <f t="shared" si="279"/>
        <v>#NUM!</v>
      </c>
      <c r="BG5922" t="e">
        <f t="shared" si="280"/>
        <v>#NUM!</v>
      </c>
      <c r="BH5922" t="e">
        <f t="shared" si="281"/>
        <v>#NUM!</v>
      </c>
      <c r="BI5922" t="e">
        <f>VLOOKUP(H5922,Sheet2!$A$1:$B$270,2,FALSE)</f>
        <v>#N/A</v>
      </c>
    </row>
    <row r="5923" spans="15:61">
      <c r="O5923" s="57"/>
      <c r="P5923" s="57"/>
      <c r="AP5923" s="57"/>
      <c r="BA5923" s="57"/>
      <c r="BF5923" s="6" t="e">
        <f t="shared" si="279"/>
        <v>#NUM!</v>
      </c>
      <c r="BG5923" t="e">
        <f t="shared" si="280"/>
        <v>#NUM!</v>
      </c>
      <c r="BH5923" t="e">
        <f t="shared" si="281"/>
        <v>#NUM!</v>
      </c>
      <c r="BI5923" t="e">
        <f>VLOOKUP(H5923,Sheet2!$A$1:$B$270,2,FALSE)</f>
        <v>#N/A</v>
      </c>
    </row>
    <row r="5924" spans="15:61">
      <c r="O5924" s="57"/>
      <c r="P5924" s="57"/>
      <c r="AO5924" s="57"/>
      <c r="AP5924" s="57"/>
      <c r="BA5924" s="57"/>
      <c r="BF5924" s="6" t="e">
        <f t="shared" si="279"/>
        <v>#NUM!</v>
      </c>
      <c r="BG5924" t="e">
        <f t="shared" si="280"/>
        <v>#NUM!</v>
      </c>
      <c r="BH5924" t="e">
        <f t="shared" si="281"/>
        <v>#NUM!</v>
      </c>
      <c r="BI5924" t="e">
        <f>VLOOKUP(H5924,Sheet2!$A$1:$B$270,2,FALSE)</f>
        <v>#N/A</v>
      </c>
    </row>
    <row r="5925" spans="15:61">
      <c r="O5925" s="57"/>
      <c r="P5925" s="57"/>
      <c r="BA5925" s="57"/>
      <c r="BF5925" s="6" t="e">
        <f t="shared" si="279"/>
        <v>#NUM!</v>
      </c>
      <c r="BG5925" t="e">
        <f t="shared" si="280"/>
        <v>#NUM!</v>
      </c>
      <c r="BH5925" t="e">
        <f t="shared" si="281"/>
        <v>#NUM!</v>
      </c>
      <c r="BI5925" t="e">
        <f>VLOOKUP(H5925,Sheet2!$A$1:$B$270,2,FALSE)</f>
        <v>#N/A</v>
      </c>
    </row>
    <row r="5926" spans="15:61">
      <c r="O5926" s="57"/>
      <c r="P5926" s="57"/>
      <c r="AP5926" s="57"/>
      <c r="BA5926" s="57"/>
      <c r="BF5926" s="6" t="e">
        <f t="shared" si="279"/>
        <v>#NUM!</v>
      </c>
      <c r="BG5926" t="e">
        <f t="shared" si="280"/>
        <v>#NUM!</v>
      </c>
      <c r="BH5926" t="e">
        <f t="shared" si="281"/>
        <v>#NUM!</v>
      </c>
      <c r="BI5926" t="e">
        <f>VLOOKUP(H5926,Sheet2!$A$1:$B$270,2,FALSE)</f>
        <v>#N/A</v>
      </c>
    </row>
    <row r="5927" spans="15:61">
      <c r="O5927" s="57"/>
      <c r="P5927" s="57"/>
      <c r="AP5927" s="57"/>
      <c r="BA5927" s="57"/>
      <c r="BF5927" s="6" t="e">
        <f t="shared" si="279"/>
        <v>#NUM!</v>
      </c>
      <c r="BG5927" t="e">
        <f t="shared" si="280"/>
        <v>#NUM!</v>
      </c>
      <c r="BH5927" t="e">
        <f t="shared" si="281"/>
        <v>#NUM!</v>
      </c>
      <c r="BI5927" t="e">
        <f>VLOOKUP(H5927,Sheet2!$A$1:$B$270,2,FALSE)</f>
        <v>#N/A</v>
      </c>
    </row>
    <row r="5928" spans="15:61">
      <c r="O5928" s="57"/>
      <c r="P5928" s="57"/>
      <c r="AO5928" s="57"/>
      <c r="AP5928" s="57"/>
      <c r="BA5928" s="57"/>
      <c r="BF5928" s="6" t="e">
        <f t="shared" si="279"/>
        <v>#NUM!</v>
      </c>
      <c r="BG5928" t="e">
        <f t="shared" si="280"/>
        <v>#NUM!</v>
      </c>
      <c r="BH5928" t="e">
        <f t="shared" si="281"/>
        <v>#NUM!</v>
      </c>
      <c r="BI5928" t="e">
        <f>VLOOKUP(H5928,Sheet2!$A$1:$B$270,2,FALSE)</f>
        <v>#N/A</v>
      </c>
    </row>
    <row r="5929" spans="15:61">
      <c r="O5929" s="57"/>
      <c r="P5929" s="57"/>
      <c r="AP5929" s="57"/>
      <c r="BA5929" s="57"/>
      <c r="BF5929" s="6" t="e">
        <f t="shared" si="279"/>
        <v>#NUM!</v>
      </c>
      <c r="BG5929" t="e">
        <f t="shared" si="280"/>
        <v>#NUM!</v>
      </c>
      <c r="BH5929" t="e">
        <f t="shared" si="281"/>
        <v>#NUM!</v>
      </c>
      <c r="BI5929" t="e">
        <f>VLOOKUP(H5929,Sheet2!$A$1:$B$270,2,FALSE)</f>
        <v>#N/A</v>
      </c>
    </row>
    <row r="5930" spans="15:61">
      <c r="O5930" s="57"/>
      <c r="P5930" s="57"/>
      <c r="AP5930" s="57"/>
      <c r="BA5930" s="57"/>
      <c r="BF5930" s="6" t="e">
        <f t="shared" si="279"/>
        <v>#NUM!</v>
      </c>
      <c r="BG5930" t="e">
        <f t="shared" si="280"/>
        <v>#NUM!</v>
      </c>
      <c r="BH5930" t="e">
        <f t="shared" si="281"/>
        <v>#NUM!</v>
      </c>
      <c r="BI5930" t="e">
        <f>VLOOKUP(H5930,Sheet2!$A$1:$B$270,2,FALSE)</f>
        <v>#N/A</v>
      </c>
    </row>
    <row r="5931" spans="15:61">
      <c r="O5931" s="57"/>
      <c r="P5931" s="57"/>
      <c r="AM5931" s="58"/>
      <c r="BA5931" s="57"/>
      <c r="BB5931" s="58"/>
      <c r="BF5931" s="6" t="e">
        <f t="shared" si="279"/>
        <v>#NUM!</v>
      </c>
      <c r="BG5931" t="e">
        <f t="shared" si="280"/>
        <v>#NUM!</v>
      </c>
      <c r="BH5931" t="e">
        <f t="shared" si="281"/>
        <v>#NUM!</v>
      </c>
      <c r="BI5931" t="e">
        <f>VLOOKUP(H5931,Sheet2!$A$1:$B$270,2,FALSE)</f>
        <v>#N/A</v>
      </c>
    </row>
    <row r="5932" spans="15:61">
      <c r="O5932" s="57"/>
      <c r="P5932" s="57"/>
      <c r="AO5932" s="57"/>
      <c r="BF5932" s="6" t="e">
        <f t="shared" si="279"/>
        <v>#NUM!</v>
      </c>
      <c r="BG5932" t="e">
        <f t="shared" si="280"/>
        <v>#NUM!</v>
      </c>
      <c r="BH5932" t="e">
        <f t="shared" si="281"/>
        <v>#NUM!</v>
      </c>
      <c r="BI5932" t="e">
        <f>VLOOKUP(H5932,Sheet2!$A$1:$B$270,2,FALSE)</f>
        <v>#N/A</v>
      </c>
    </row>
    <row r="5933" spans="15:61">
      <c r="O5933" s="57"/>
      <c r="P5933" s="57"/>
      <c r="AO5933" s="57"/>
      <c r="AP5933" s="57"/>
      <c r="BA5933" s="57"/>
      <c r="BF5933" s="6" t="e">
        <f t="shared" si="279"/>
        <v>#NUM!</v>
      </c>
      <c r="BG5933" t="e">
        <f t="shared" si="280"/>
        <v>#NUM!</v>
      </c>
      <c r="BH5933" t="e">
        <f t="shared" si="281"/>
        <v>#NUM!</v>
      </c>
      <c r="BI5933" t="e">
        <f>VLOOKUP(H5933,Sheet2!$A$1:$B$270,2,FALSE)</f>
        <v>#N/A</v>
      </c>
    </row>
    <row r="5934" spans="15:61">
      <c r="O5934" s="57"/>
      <c r="P5934" s="57"/>
      <c r="BA5934" s="57"/>
      <c r="BF5934" s="6" t="e">
        <f t="shared" si="279"/>
        <v>#NUM!</v>
      </c>
      <c r="BG5934" t="e">
        <f t="shared" si="280"/>
        <v>#NUM!</v>
      </c>
      <c r="BH5934" t="e">
        <f t="shared" si="281"/>
        <v>#NUM!</v>
      </c>
      <c r="BI5934" t="e">
        <f>VLOOKUP(H5934,Sheet2!$A$1:$B$270,2,FALSE)</f>
        <v>#N/A</v>
      </c>
    </row>
    <row r="5935" spans="15:61">
      <c r="O5935" s="57"/>
      <c r="P5935" s="57"/>
      <c r="AP5935" s="57"/>
      <c r="BA5935" s="57"/>
      <c r="BF5935" s="6" t="e">
        <f t="shared" si="279"/>
        <v>#NUM!</v>
      </c>
      <c r="BG5935" t="e">
        <f t="shared" si="280"/>
        <v>#NUM!</v>
      </c>
      <c r="BH5935" t="e">
        <f t="shared" si="281"/>
        <v>#NUM!</v>
      </c>
      <c r="BI5935" t="e">
        <f>VLOOKUP(H5935,Sheet2!$A$1:$B$270,2,FALSE)</f>
        <v>#N/A</v>
      </c>
    </row>
    <row r="5936" spans="15:61">
      <c r="O5936" s="57"/>
      <c r="P5936" s="57"/>
      <c r="AP5936" s="57"/>
      <c r="BA5936" s="57"/>
      <c r="BF5936" s="6" t="e">
        <f t="shared" si="279"/>
        <v>#NUM!</v>
      </c>
      <c r="BG5936" t="e">
        <f t="shared" si="280"/>
        <v>#NUM!</v>
      </c>
      <c r="BH5936" t="e">
        <f t="shared" si="281"/>
        <v>#NUM!</v>
      </c>
      <c r="BI5936" t="e">
        <f>VLOOKUP(H5936,Sheet2!$A$1:$B$270,2,FALSE)</f>
        <v>#N/A</v>
      </c>
    </row>
    <row r="5937" spans="15:61">
      <c r="O5937" s="57"/>
      <c r="P5937" s="57"/>
      <c r="AP5937" s="57"/>
      <c r="BA5937" s="57"/>
      <c r="BF5937" s="6" t="e">
        <f t="shared" si="279"/>
        <v>#NUM!</v>
      </c>
      <c r="BG5937" t="e">
        <f t="shared" si="280"/>
        <v>#NUM!</v>
      </c>
      <c r="BH5937" t="e">
        <f t="shared" si="281"/>
        <v>#NUM!</v>
      </c>
      <c r="BI5937" t="e">
        <f>VLOOKUP(H5937,Sheet2!$A$1:$B$270,2,FALSE)</f>
        <v>#N/A</v>
      </c>
    </row>
    <row r="5938" spans="15:61">
      <c r="O5938" s="57"/>
      <c r="P5938" s="57"/>
      <c r="AP5938" s="57"/>
      <c r="BA5938" s="57"/>
      <c r="BF5938" s="6" t="e">
        <f t="shared" si="279"/>
        <v>#NUM!</v>
      </c>
      <c r="BG5938" t="e">
        <f t="shared" si="280"/>
        <v>#NUM!</v>
      </c>
      <c r="BH5938" t="e">
        <f t="shared" si="281"/>
        <v>#NUM!</v>
      </c>
      <c r="BI5938" t="e">
        <f>VLOOKUP(H5938,Sheet2!$A$1:$B$270,2,FALSE)</f>
        <v>#N/A</v>
      </c>
    </row>
    <row r="5939" spans="15:61">
      <c r="O5939" s="57"/>
      <c r="P5939" s="57"/>
      <c r="AO5939" s="57"/>
      <c r="AP5939" s="57"/>
      <c r="BA5939" s="57"/>
      <c r="BF5939" s="6" t="e">
        <f t="shared" si="279"/>
        <v>#NUM!</v>
      </c>
      <c r="BG5939" t="e">
        <f t="shared" si="280"/>
        <v>#NUM!</v>
      </c>
      <c r="BH5939" t="e">
        <f t="shared" si="281"/>
        <v>#NUM!</v>
      </c>
      <c r="BI5939" t="e">
        <f>VLOOKUP(H5939,Sheet2!$A$1:$B$270,2,FALSE)</f>
        <v>#N/A</v>
      </c>
    </row>
    <row r="5940" spans="15:61">
      <c r="O5940" s="57"/>
      <c r="P5940" s="57"/>
      <c r="AO5940" s="57"/>
      <c r="AP5940" s="57"/>
      <c r="BA5940" s="57"/>
      <c r="BF5940" s="6" t="e">
        <f t="shared" si="279"/>
        <v>#NUM!</v>
      </c>
      <c r="BG5940" t="e">
        <f t="shared" si="280"/>
        <v>#NUM!</v>
      </c>
      <c r="BH5940" t="e">
        <f t="shared" si="281"/>
        <v>#NUM!</v>
      </c>
      <c r="BI5940" t="e">
        <f>VLOOKUP(H5940,Sheet2!$A$1:$B$270,2,FALSE)</f>
        <v>#N/A</v>
      </c>
    </row>
    <row r="5941" spans="15:61">
      <c r="O5941" s="57"/>
      <c r="P5941" s="57"/>
      <c r="AP5941" s="57"/>
      <c r="BA5941" s="57"/>
      <c r="BF5941" s="6" t="e">
        <f t="shared" si="279"/>
        <v>#NUM!</v>
      </c>
      <c r="BG5941" t="e">
        <f t="shared" si="280"/>
        <v>#NUM!</v>
      </c>
      <c r="BH5941" t="e">
        <f t="shared" si="281"/>
        <v>#NUM!</v>
      </c>
      <c r="BI5941" t="e">
        <f>VLOOKUP(H5941,Sheet2!$A$1:$B$270,2,FALSE)</f>
        <v>#N/A</v>
      </c>
    </row>
    <row r="5942" spans="15:61">
      <c r="O5942" s="57"/>
      <c r="P5942" s="57"/>
      <c r="AO5942" s="57"/>
      <c r="BF5942" s="6" t="e">
        <f t="shared" si="279"/>
        <v>#NUM!</v>
      </c>
      <c r="BG5942" t="e">
        <f t="shared" si="280"/>
        <v>#NUM!</v>
      </c>
      <c r="BH5942" t="e">
        <f t="shared" si="281"/>
        <v>#NUM!</v>
      </c>
      <c r="BI5942" t="e">
        <f>VLOOKUP(H5942,Sheet2!$A$1:$B$270,2,FALSE)</f>
        <v>#N/A</v>
      </c>
    </row>
    <row r="5943" spans="15:61">
      <c r="O5943" s="57"/>
      <c r="P5943" s="57"/>
      <c r="AO5943" s="57"/>
      <c r="AP5943" s="57"/>
      <c r="BA5943" s="57"/>
      <c r="BF5943" s="6" t="e">
        <f t="shared" si="279"/>
        <v>#NUM!</v>
      </c>
      <c r="BG5943" t="e">
        <f t="shared" si="280"/>
        <v>#NUM!</v>
      </c>
      <c r="BH5943" t="e">
        <f t="shared" si="281"/>
        <v>#NUM!</v>
      </c>
      <c r="BI5943" t="e">
        <f>VLOOKUP(H5943,Sheet2!$A$1:$B$270,2,FALSE)</f>
        <v>#N/A</v>
      </c>
    </row>
    <row r="5944" spans="15:61">
      <c r="O5944" s="57"/>
      <c r="P5944" s="57"/>
      <c r="AP5944" s="57"/>
      <c r="BA5944" s="57"/>
      <c r="BF5944" s="6" t="e">
        <f t="shared" si="279"/>
        <v>#NUM!</v>
      </c>
      <c r="BG5944" t="e">
        <f t="shared" si="280"/>
        <v>#NUM!</v>
      </c>
      <c r="BH5944" t="e">
        <f t="shared" si="281"/>
        <v>#NUM!</v>
      </c>
      <c r="BI5944" t="e">
        <f>VLOOKUP(H5944,Sheet2!$A$1:$B$270,2,FALSE)</f>
        <v>#N/A</v>
      </c>
    </row>
    <row r="5945" spans="15:61">
      <c r="O5945" s="57"/>
      <c r="P5945" s="57"/>
      <c r="BF5945" s="6" t="e">
        <f t="shared" si="279"/>
        <v>#NUM!</v>
      </c>
      <c r="BG5945" t="e">
        <f t="shared" si="280"/>
        <v>#NUM!</v>
      </c>
      <c r="BH5945" t="e">
        <f t="shared" si="281"/>
        <v>#NUM!</v>
      </c>
      <c r="BI5945" t="e">
        <f>VLOOKUP(H5945,Sheet2!$A$1:$B$270,2,FALSE)</f>
        <v>#N/A</v>
      </c>
    </row>
    <row r="5946" spans="15:61">
      <c r="O5946" s="57"/>
      <c r="P5946" s="57"/>
      <c r="AP5946" s="57"/>
      <c r="BA5946" s="57"/>
      <c r="BF5946" s="6" t="e">
        <f t="shared" si="279"/>
        <v>#NUM!</v>
      </c>
      <c r="BG5946" t="e">
        <f t="shared" si="280"/>
        <v>#NUM!</v>
      </c>
      <c r="BH5946" t="e">
        <f t="shared" si="281"/>
        <v>#NUM!</v>
      </c>
      <c r="BI5946" t="e">
        <f>VLOOKUP(H5946,Sheet2!$A$1:$B$270,2,FALSE)</f>
        <v>#N/A</v>
      </c>
    </row>
    <row r="5947" spans="15:61">
      <c r="O5947" s="57"/>
      <c r="P5947" s="57"/>
      <c r="BA5947" s="57"/>
      <c r="BF5947" s="6" t="e">
        <f t="shared" si="279"/>
        <v>#NUM!</v>
      </c>
      <c r="BG5947" t="e">
        <f t="shared" si="280"/>
        <v>#NUM!</v>
      </c>
      <c r="BH5947" t="e">
        <f t="shared" si="281"/>
        <v>#NUM!</v>
      </c>
      <c r="BI5947" t="e">
        <f>VLOOKUP(H5947,Sheet2!$A$1:$B$270,2,FALSE)</f>
        <v>#N/A</v>
      </c>
    </row>
    <row r="5948" spans="15:61">
      <c r="O5948" s="57"/>
      <c r="P5948" s="57"/>
      <c r="AP5948" s="57"/>
      <c r="BA5948" s="57"/>
      <c r="BF5948" s="6" t="e">
        <f t="shared" si="279"/>
        <v>#NUM!</v>
      </c>
      <c r="BG5948" t="e">
        <f t="shared" si="280"/>
        <v>#NUM!</v>
      </c>
      <c r="BH5948" t="e">
        <f t="shared" si="281"/>
        <v>#NUM!</v>
      </c>
      <c r="BI5948" t="e">
        <f>VLOOKUP(H5948,Sheet2!$A$1:$B$270,2,FALSE)</f>
        <v>#N/A</v>
      </c>
    </row>
    <row r="5949" spans="15:61">
      <c r="O5949" s="57"/>
      <c r="P5949" s="57"/>
      <c r="AP5949" s="57"/>
      <c r="BA5949" s="57"/>
      <c r="BF5949" s="6" t="e">
        <f t="shared" si="279"/>
        <v>#NUM!</v>
      </c>
      <c r="BG5949" t="e">
        <f t="shared" si="280"/>
        <v>#NUM!</v>
      </c>
      <c r="BH5949" t="e">
        <f t="shared" si="281"/>
        <v>#NUM!</v>
      </c>
      <c r="BI5949" t="e">
        <f>VLOOKUP(H5949,Sheet2!$A$1:$B$270,2,FALSE)</f>
        <v>#N/A</v>
      </c>
    </row>
    <row r="5950" spans="15:61">
      <c r="O5950" s="57"/>
      <c r="P5950" s="57"/>
      <c r="BA5950" s="57"/>
      <c r="BF5950" s="6" t="e">
        <f t="shared" si="279"/>
        <v>#NUM!</v>
      </c>
      <c r="BG5950" t="e">
        <f t="shared" si="280"/>
        <v>#NUM!</v>
      </c>
      <c r="BH5950" t="e">
        <f t="shared" si="281"/>
        <v>#NUM!</v>
      </c>
      <c r="BI5950" t="e">
        <f>VLOOKUP(H5950,Sheet2!$A$1:$B$270,2,FALSE)</f>
        <v>#N/A</v>
      </c>
    </row>
    <row r="5951" spans="15:61">
      <c r="O5951" s="57"/>
      <c r="P5951" s="57"/>
      <c r="AP5951" s="57"/>
      <c r="BA5951" s="57"/>
      <c r="BF5951" s="6" t="e">
        <f t="shared" si="279"/>
        <v>#NUM!</v>
      </c>
      <c r="BG5951" t="e">
        <f t="shared" si="280"/>
        <v>#NUM!</v>
      </c>
      <c r="BH5951" t="e">
        <f t="shared" si="281"/>
        <v>#NUM!</v>
      </c>
      <c r="BI5951" t="e">
        <f>VLOOKUP(H5951,Sheet2!$A$1:$B$270,2,FALSE)</f>
        <v>#N/A</v>
      </c>
    </row>
    <row r="5952" spans="15:61">
      <c r="O5952" s="57"/>
      <c r="P5952" s="57"/>
      <c r="AP5952" s="57"/>
      <c r="BA5952" s="57"/>
      <c r="BF5952" s="6" t="e">
        <f t="shared" si="279"/>
        <v>#NUM!</v>
      </c>
      <c r="BG5952" t="e">
        <f t="shared" si="280"/>
        <v>#NUM!</v>
      </c>
      <c r="BH5952" t="e">
        <f t="shared" si="281"/>
        <v>#NUM!</v>
      </c>
      <c r="BI5952" t="e">
        <f>VLOOKUP(H5952,Sheet2!$A$1:$B$270,2,FALSE)</f>
        <v>#N/A</v>
      </c>
    </row>
    <row r="5953" spans="15:61">
      <c r="O5953" s="57"/>
      <c r="P5953" s="57"/>
      <c r="AM5953" s="58"/>
      <c r="AO5953" s="57"/>
      <c r="BA5953" s="57"/>
      <c r="BB5953" s="58"/>
      <c r="BF5953" s="6" t="e">
        <f t="shared" si="279"/>
        <v>#NUM!</v>
      </c>
      <c r="BG5953" t="e">
        <f t="shared" si="280"/>
        <v>#NUM!</v>
      </c>
      <c r="BH5953" t="e">
        <f t="shared" si="281"/>
        <v>#NUM!</v>
      </c>
      <c r="BI5953" t="e">
        <f>VLOOKUP(H5953,Sheet2!$A$1:$B$270,2,FALSE)</f>
        <v>#N/A</v>
      </c>
    </row>
    <row r="5954" spans="15:61">
      <c r="O5954" s="57"/>
      <c r="P5954" s="57"/>
      <c r="AO5954" s="57"/>
      <c r="AP5954" s="57"/>
      <c r="BA5954" s="57"/>
      <c r="BF5954" s="6" t="e">
        <f t="shared" ref="BF5954:BF5978" si="282">DATE(BC5954,BD5954,BE5954)</f>
        <v>#NUM!</v>
      </c>
      <c r="BG5954" t="e">
        <f t="shared" ref="BG5954:BG5978" si="283">BF5954-BA5954</f>
        <v>#NUM!</v>
      </c>
      <c r="BH5954" t="e">
        <f t="shared" ref="BH5954:BH5978" si="284">IF(BG5954=1,"COMPLY",IF(BG5954&lt;1,"COMPLY","NOT COMPLY"))</f>
        <v>#NUM!</v>
      </c>
      <c r="BI5954" t="e">
        <f>VLOOKUP(H5954,Sheet2!$A$1:$B$270,2,FALSE)</f>
        <v>#N/A</v>
      </c>
    </row>
    <row r="5955" spans="15:61">
      <c r="O5955" s="57"/>
      <c r="P5955" s="57"/>
      <c r="BA5955" s="57"/>
      <c r="BF5955" s="6" t="e">
        <f t="shared" si="282"/>
        <v>#NUM!</v>
      </c>
      <c r="BG5955" t="e">
        <f t="shared" si="283"/>
        <v>#NUM!</v>
      </c>
      <c r="BH5955" t="e">
        <f t="shared" si="284"/>
        <v>#NUM!</v>
      </c>
      <c r="BI5955" t="e">
        <f>VLOOKUP(H5955,Sheet2!$A$1:$B$270,2,FALSE)</f>
        <v>#N/A</v>
      </c>
    </row>
    <row r="5956" spans="15:61">
      <c r="O5956" s="57"/>
      <c r="P5956" s="57"/>
      <c r="AM5956" s="58"/>
      <c r="BA5956" s="57"/>
      <c r="BB5956" s="58"/>
      <c r="BF5956" s="6" t="e">
        <f t="shared" si="282"/>
        <v>#NUM!</v>
      </c>
      <c r="BG5956" t="e">
        <f t="shared" si="283"/>
        <v>#NUM!</v>
      </c>
      <c r="BH5956" t="e">
        <f t="shared" si="284"/>
        <v>#NUM!</v>
      </c>
      <c r="BI5956" t="e">
        <f>VLOOKUP(H5956,Sheet2!$A$1:$B$270,2,FALSE)</f>
        <v>#N/A</v>
      </c>
    </row>
    <row r="5957" spans="15:61">
      <c r="O5957" s="57"/>
      <c r="P5957" s="57"/>
      <c r="AO5957" s="57"/>
      <c r="BA5957" s="57"/>
      <c r="BF5957" s="6" t="e">
        <f t="shared" si="282"/>
        <v>#NUM!</v>
      </c>
      <c r="BG5957" t="e">
        <f t="shared" si="283"/>
        <v>#NUM!</v>
      </c>
      <c r="BH5957" t="e">
        <f t="shared" si="284"/>
        <v>#NUM!</v>
      </c>
      <c r="BI5957" t="e">
        <f>VLOOKUP(H5957,Sheet2!$A$1:$B$270,2,FALSE)</f>
        <v>#N/A</v>
      </c>
    </row>
    <row r="5958" spans="15:61">
      <c r="O5958" s="57"/>
      <c r="P5958" s="57"/>
      <c r="AO5958" s="57"/>
      <c r="AP5958" s="57"/>
      <c r="BA5958" s="57"/>
      <c r="BF5958" s="6" t="e">
        <f t="shared" si="282"/>
        <v>#NUM!</v>
      </c>
      <c r="BG5958" t="e">
        <f t="shared" si="283"/>
        <v>#NUM!</v>
      </c>
      <c r="BH5958" t="e">
        <f t="shared" si="284"/>
        <v>#NUM!</v>
      </c>
      <c r="BI5958" t="e">
        <f>VLOOKUP(H5958,Sheet2!$A$1:$B$270,2,FALSE)</f>
        <v>#N/A</v>
      </c>
    </row>
    <row r="5959" spans="15:61">
      <c r="O5959" s="57"/>
      <c r="P5959" s="57"/>
      <c r="AP5959" s="57"/>
      <c r="BA5959" s="57"/>
      <c r="BF5959" s="6" t="e">
        <f t="shared" si="282"/>
        <v>#NUM!</v>
      </c>
      <c r="BG5959" t="e">
        <f t="shared" si="283"/>
        <v>#NUM!</v>
      </c>
      <c r="BH5959" t="e">
        <f t="shared" si="284"/>
        <v>#NUM!</v>
      </c>
      <c r="BI5959" t="e">
        <f>VLOOKUP(H5959,Sheet2!$A$1:$B$270,2,FALSE)</f>
        <v>#N/A</v>
      </c>
    </row>
    <row r="5960" spans="15:61">
      <c r="O5960" s="57"/>
      <c r="P5960" s="57"/>
      <c r="BA5960" s="57"/>
      <c r="BF5960" s="6" t="e">
        <f t="shared" si="282"/>
        <v>#NUM!</v>
      </c>
      <c r="BG5960" t="e">
        <f t="shared" si="283"/>
        <v>#NUM!</v>
      </c>
      <c r="BH5960" t="e">
        <f t="shared" si="284"/>
        <v>#NUM!</v>
      </c>
      <c r="BI5960" t="e">
        <f>VLOOKUP(H5960,Sheet2!$A$1:$B$270,2,FALSE)</f>
        <v>#N/A</v>
      </c>
    </row>
    <row r="5961" spans="15:61">
      <c r="O5961" s="57"/>
      <c r="P5961" s="57"/>
      <c r="AP5961" s="57"/>
      <c r="BA5961" s="57"/>
      <c r="BF5961" s="6" t="e">
        <f t="shared" si="282"/>
        <v>#NUM!</v>
      </c>
      <c r="BG5961" t="e">
        <f t="shared" si="283"/>
        <v>#NUM!</v>
      </c>
      <c r="BH5961" t="e">
        <f t="shared" si="284"/>
        <v>#NUM!</v>
      </c>
      <c r="BI5961" t="e">
        <f>VLOOKUP(H5961,Sheet2!$A$1:$B$270,2,FALSE)</f>
        <v>#N/A</v>
      </c>
    </row>
    <row r="5962" spans="15:61">
      <c r="O5962" s="57"/>
      <c r="P5962" s="57"/>
      <c r="AO5962" s="57"/>
      <c r="AP5962" s="57"/>
      <c r="BA5962" s="57"/>
      <c r="BF5962" s="6" t="e">
        <f t="shared" si="282"/>
        <v>#NUM!</v>
      </c>
      <c r="BG5962" t="e">
        <f t="shared" si="283"/>
        <v>#NUM!</v>
      </c>
      <c r="BH5962" t="e">
        <f t="shared" si="284"/>
        <v>#NUM!</v>
      </c>
      <c r="BI5962" t="e">
        <f>VLOOKUP(H5962,Sheet2!$A$1:$B$270,2,FALSE)</f>
        <v>#N/A</v>
      </c>
    </row>
    <row r="5963" spans="15:61">
      <c r="O5963" s="57"/>
      <c r="P5963" s="57"/>
      <c r="AO5963" s="57"/>
      <c r="AP5963" s="57"/>
      <c r="BA5963" s="57"/>
      <c r="BF5963" s="6" t="e">
        <f t="shared" si="282"/>
        <v>#NUM!</v>
      </c>
      <c r="BG5963" t="e">
        <f t="shared" si="283"/>
        <v>#NUM!</v>
      </c>
      <c r="BH5963" t="e">
        <f t="shared" si="284"/>
        <v>#NUM!</v>
      </c>
      <c r="BI5963" t="e">
        <f>VLOOKUP(H5963,Sheet2!$A$1:$B$270,2,FALSE)</f>
        <v>#N/A</v>
      </c>
    </row>
    <row r="5964" spans="15:61">
      <c r="O5964" s="57"/>
      <c r="P5964" s="57"/>
      <c r="AO5964" s="57"/>
      <c r="AP5964" s="57"/>
      <c r="BA5964" s="57"/>
      <c r="BF5964" s="6" t="e">
        <f t="shared" si="282"/>
        <v>#NUM!</v>
      </c>
      <c r="BG5964" t="e">
        <f t="shared" si="283"/>
        <v>#NUM!</v>
      </c>
      <c r="BH5964" t="e">
        <f t="shared" si="284"/>
        <v>#NUM!</v>
      </c>
      <c r="BI5964" t="e">
        <f>VLOOKUP(H5964,Sheet2!$A$1:$B$270,2,FALSE)</f>
        <v>#N/A</v>
      </c>
    </row>
    <row r="5965" spans="15:61">
      <c r="O5965" s="57"/>
      <c r="P5965" s="57"/>
      <c r="BA5965" s="57"/>
      <c r="BF5965" s="6" t="e">
        <f t="shared" si="282"/>
        <v>#NUM!</v>
      </c>
      <c r="BG5965" t="e">
        <f t="shared" si="283"/>
        <v>#NUM!</v>
      </c>
      <c r="BH5965" t="e">
        <f t="shared" si="284"/>
        <v>#NUM!</v>
      </c>
      <c r="BI5965" t="e">
        <f>VLOOKUP(H5965,Sheet2!$A$1:$B$270,2,FALSE)</f>
        <v>#N/A</v>
      </c>
    </row>
    <row r="5966" spans="15:61">
      <c r="O5966" s="57"/>
      <c r="P5966" s="57"/>
      <c r="AO5966" s="57"/>
      <c r="AP5966" s="57"/>
      <c r="BA5966" s="57"/>
      <c r="BF5966" s="6" t="e">
        <f t="shared" si="282"/>
        <v>#NUM!</v>
      </c>
      <c r="BG5966" t="e">
        <f t="shared" si="283"/>
        <v>#NUM!</v>
      </c>
      <c r="BH5966" t="e">
        <f t="shared" si="284"/>
        <v>#NUM!</v>
      </c>
      <c r="BI5966" t="e">
        <f>VLOOKUP(H5966,Sheet2!$A$1:$B$270,2,FALSE)</f>
        <v>#N/A</v>
      </c>
    </row>
    <row r="5967" spans="15:61">
      <c r="O5967" s="57"/>
      <c r="P5967" s="57"/>
      <c r="AM5967" s="58"/>
      <c r="AO5967" s="57"/>
      <c r="BA5967" s="57"/>
      <c r="BB5967" s="58"/>
      <c r="BF5967" s="6" t="e">
        <f t="shared" si="282"/>
        <v>#NUM!</v>
      </c>
      <c r="BG5967" t="e">
        <f t="shared" si="283"/>
        <v>#NUM!</v>
      </c>
      <c r="BH5967" t="e">
        <f t="shared" si="284"/>
        <v>#NUM!</v>
      </c>
      <c r="BI5967" t="e">
        <f>VLOOKUP(H5967,Sheet2!$A$1:$B$270,2,FALSE)</f>
        <v>#N/A</v>
      </c>
    </row>
    <row r="5968" spans="15:61">
      <c r="O5968" s="57"/>
      <c r="P5968" s="57"/>
      <c r="AO5968" s="57"/>
      <c r="AP5968" s="57"/>
      <c r="BA5968" s="57"/>
      <c r="BF5968" s="6" t="e">
        <f t="shared" si="282"/>
        <v>#NUM!</v>
      </c>
      <c r="BG5968" t="e">
        <f t="shared" si="283"/>
        <v>#NUM!</v>
      </c>
      <c r="BH5968" t="e">
        <f t="shared" si="284"/>
        <v>#NUM!</v>
      </c>
      <c r="BI5968" t="e">
        <f>VLOOKUP(H5968,Sheet2!$A$1:$B$270,2,FALSE)</f>
        <v>#N/A</v>
      </c>
    </row>
    <row r="5969" spans="15:61">
      <c r="O5969" s="57"/>
      <c r="P5969" s="57"/>
      <c r="AP5969" s="57"/>
      <c r="BA5969" s="57"/>
      <c r="BF5969" s="6" t="e">
        <f t="shared" si="282"/>
        <v>#NUM!</v>
      </c>
      <c r="BG5969" t="e">
        <f t="shared" si="283"/>
        <v>#NUM!</v>
      </c>
      <c r="BH5969" t="e">
        <f t="shared" si="284"/>
        <v>#NUM!</v>
      </c>
      <c r="BI5969" t="e">
        <f>VLOOKUP(H5969,Sheet2!$A$1:$B$270,2,FALSE)</f>
        <v>#N/A</v>
      </c>
    </row>
    <row r="5970" spans="15:61">
      <c r="O5970" s="57"/>
      <c r="P5970" s="57"/>
      <c r="AO5970" s="57"/>
      <c r="AP5970" s="57"/>
      <c r="BA5970" s="57"/>
      <c r="BF5970" s="6" t="e">
        <f t="shared" si="282"/>
        <v>#NUM!</v>
      </c>
      <c r="BG5970" t="e">
        <f t="shared" si="283"/>
        <v>#NUM!</v>
      </c>
      <c r="BH5970" t="e">
        <f t="shared" si="284"/>
        <v>#NUM!</v>
      </c>
      <c r="BI5970" t="e">
        <f>VLOOKUP(H5970,Sheet2!$A$1:$B$270,2,FALSE)</f>
        <v>#N/A</v>
      </c>
    </row>
    <row r="5971" spans="15:61">
      <c r="O5971" s="57"/>
      <c r="P5971" s="57"/>
      <c r="AP5971" s="57"/>
      <c r="BA5971" s="57"/>
      <c r="BF5971" s="6" t="e">
        <f t="shared" si="282"/>
        <v>#NUM!</v>
      </c>
      <c r="BG5971" t="e">
        <f t="shared" si="283"/>
        <v>#NUM!</v>
      </c>
      <c r="BH5971" t="e">
        <f t="shared" si="284"/>
        <v>#NUM!</v>
      </c>
      <c r="BI5971" t="e">
        <f>VLOOKUP(H5971,Sheet2!$A$1:$B$270,2,FALSE)</f>
        <v>#N/A</v>
      </c>
    </row>
    <row r="5972" spans="15:61">
      <c r="O5972" s="57"/>
      <c r="P5972" s="57"/>
      <c r="AO5972" s="57"/>
      <c r="AP5972" s="57"/>
      <c r="BA5972" s="57"/>
      <c r="BF5972" s="6" t="e">
        <f t="shared" si="282"/>
        <v>#NUM!</v>
      </c>
      <c r="BG5972" t="e">
        <f t="shared" si="283"/>
        <v>#NUM!</v>
      </c>
      <c r="BH5972" t="e">
        <f t="shared" si="284"/>
        <v>#NUM!</v>
      </c>
      <c r="BI5972" t="e">
        <f>VLOOKUP(H5972,Sheet2!$A$1:$B$270,2,FALSE)</f>
        <v>#N/A</v>
      </c>
    </row>
    <row r="5973" spans="15:61">
      <c r="O5973" s="57"/>
      <c r="P5973" s="57"/>
      <c r="AM5973" s="58"/>
      <c r="BA5973" s="57"/>
      <c r="BB5973" s="58"/>
      <c r="BF5973" s="6" t="e">
        <f t="shared" si="282"/>
        <v>#NUM!</v>
      </c>
      <c r="BG5973" t="e">
        <f t="shared" si="283"/>
        <v>#NUM!</v>
      </c>
      <c r="BH5973" t="e">
        <f t="shared" si="284"/>
        <v>#NUM!</v>
      </c>
      <c r="BI5973" t="e">
        <f>VLOOKUP(H5973,Sheet2!$A$1:$B$270,2,FALSE)</f>
        <v>#N/A</v>
      </c>
    </row>
    <row r="5974" spans="15:61">
      <c r="O5974" s="57"/>
      <c r="P5974" s="57"/>
      <c r="AO5974" s="57"/>
      <c r="BA5974" s="57"/>
      <c r="BF5974" s="6" t="e">
        <f t="shared" si="282"/>
        <v>#NUM!</v>
      </c>
      <c r="BG5974" t="e">
        <f t="shared" si="283"/>
        <v>#NUM!</v>
      </c>
      <c r="BH5974" t="e">
        <f t="shared" si="284"/>
        <v>#NUM!</v>
      </c>
      <c r="BI5974" t="e">
        <f>VLOOKUP(H5974,Sheet2!$A$1:$B$270,2,FALSE)</f>
        <v>#N/A</v>
      </c>
    </row>
    <row r="5975" spans="15:61">
      <c r="O5975" s="57"/>
      <c r="P5975" s="57"/>
      <c r="AP5975" s="57"/>
      <c r="BA5975" s="57"/>
      <c r="BF5975" s="6" t="e">
        <f t="shared" si="282"/>
        <v>#NUM!</v>
      </c>
      <c r="BG5975" t="e">
        <f t="shared" si="283"/>
        <v>#NUM!</v>
      </c>
      <c r="BH5975" t="e">
        <f t="shared" si="284"/>
        <v>#NUM!</v>
      </c>
      <c r="BI5975" t="e">
        <f>VLOOKUP(H5975,Sheet2!$A$1:$B$270,2,FALSE)</f>
        <v>#N/A</v>
      </c>
    </row>
    <row r="5976" spans="15:61">
      <c r="O5976" s="57"/>
      <c r="P5976" s="57"/>
      <c r="AP5976" s="57"/>
      <c r="BA5976" s="57"/>
      <c r="BF5976" s="6" t="e">
        <f t="shared" si="282"/>
        <v>#NUM!</v>
      </c>
      <c r="BG5976" t="e">
        <f t="shared" si="283"/>
        <v>#NUM!</v>
      </c>
      <c r="BH5976" t="e">
        <f t="shared" si="284"/>
        <v>#NUM!</v>
      </c>
      <c r="BI5976" t="e">
        <f>VLOOKUP(H5976,Sheet2!$A$1:$B$270,2,FALSE)</f>
        <v>#N/A</v>
      </c>
    </row>
    <row r="5977" spans="15:61">
      <c r="O5977" s="57"/>
      <c r="P5977" s="57"/>
      <c r="AP5977" s="57"/>
      <c r="BA5977" s="57"/>
      <c r="BF5977" s="6" t="e">
        <f t="shared" si="282"/>
        <v>#NUM!</v>
      </c>
      <c r="BG5977" t="e">
        <f t="shared" si="283"/>
        <v>#NUM!</v>
      </c>
      <c r="BH5977" t="e">
        <f t="shared" si="284"/>
        <v>#NUM!</v>
      </c>
      <c r="BI5977" t="e">
        <f>VLOOKUP(H5977,Sheet2!$A$1:$B$270,2,FALSE)</f>
        <v>#N/A</v>
      </c>
    </row>
    <row r="5978" spans="15:61">
      <c r="O5978" s="57"/>
      <c r="P5978" s="57"/>
      <c r="AO5978" s="57"/>
      <c r="BA5978" s="57"/>
      <c r="BF5978" s="6" t="e">
        <f t="shared" si="282"/>
        <v>#NUM!</v>
      </c>
      <c r="BG5978" t="e">
        <f t="shared" si="283"/>
        <v>#NUM!</v>
      </c>
      <c r="BH5978" t="e">
        <f t="shared" si="284"/>
        <v>#NUM!</v>
      </c>
      <c r="BI5978" t="e">
        <f>VLOOKUP(H5978,Sheet2!$A$1:$B$270,2,FALSE)</f>
        <v>#N/A</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70"/>
  <sheetViews>
    <sheetView topLeftCell="A75" workbookViewId="0">
      <selection activeCell="A148" sqref="A148"/>
    </sheetView>
  </sheetViews>
  <sheetFormatPr defaultColWidth="9" defaultRowHeight="15"/>
  <cols>
    <col min="1" max="1" width="22.5703125" style="1" customWidth="1"/>
    <col min="2" max="2" width="22.5703125" customWidth="1"/>
  </cols>
  <sheetData>
    <row r="1" spans="1:2">
      <c r="A1" s="2" t="s">
        <v>161</v>
      </c>
      <c r="B1" s="3" t="s">
        <v>78</v>
      </c>
    </row>
    <row r="2" spans="1:2">
      <c r="A2" s="87" t="s">
        <v>476</v>
      </c>
      <c r="B2" s="1" t="s">
        <v>92</v>
      </c>
    </row>
    <row r="3" spans="1:2">
      <c r="A3" s="87" t="s">
        <v>467</v>
      </c>
      <c r="B3" s="1" t="s">
        <v>92</v>
      </c>
    </row>
    <row r="4" spans="1:2">
      <c r="A4" s="87" t="s">
        <v>438</v>
      </c>
      <c r="B4" s="1" t="s">
        <v>92</v>
      </c>
    </row>
    <row r="5" spans="1:2">
      <c r="A5" s="87" t="s">
        <v>533</v>
      </c>
      <c r="B5" s="1" t="s">
        <v>92</v>
      </c>
    </row>
    <row r="6" spans="1:2">
      <c r="A6" s="87" t="s">
        <v>337</v>
      </c>
      <c r="B6" s="1" t="s">
        <v>92</v>
      </c>
    </row>
    <row r="7" spans="1:2">
      <c r="A7" s="87" t="s">
        <v>462</v>
      </c>
      <c r="B7" s="1" t="s">
        <v>92</v>
      </c>
    </row>
    <row r="8" spans="1:2">
      <c r="A8" s="87" t="s">
        <v>452</v>
      </c>
      <c r="B8" s="1" t="s">
        <v>92</v>
      </c>
    </row>
    <row r="9" spans="1:2">
      <c r="A9" s="87" t="s">
        <v>478</v>
      </c>
      <c r="B9" s="1" t="s">
        <v>95</v>
      </c>
    </row>
    <row r="10" spans="1:2">
      <c r="A10" s="87" t="s">
        <v>396</v>
      </c>
      <c r="B10" s="1" t="s">
        <v>95</v>
      </c>
    </row>
    <row r="11" spans="1:2">
      <c r="A11" s="87" t="s">
        <v>469</v>
      </c>
      <c r="B11" s="1" t="s">
        <v>95</v>
      </c>
    </row>
    <row r="12" spans="1:2">
      <c r="A12" s="87" t="s">
        <v>529</v>
      </c>
      <c r="B12" s="1" t="s">
        <v>95</v>
      </c>
    </row>
    <row r="13" spans="1:2">
      <c r="A13" s="87" t="s">
        <v>530</v>
      </c>
      <c r="B13" s="1" t="s">
        <v>95</v>
      </c>
    </row>
    <row r="14" spans="1:2">
      <c r="A14" s="87" t="s">
        <v>361</v>
      </c>
      <c r="B14" s="1" t="s">
        <v>95</v>
      </c>
    </row>
    <row r="15" spans="1:2">
      <c r="A15" s="87" t="s">
        <v>531</v>
      </c>
      <c r="B15" s="1" t="s">
        <v>95</v>
      </c>
    </row>
    <row r="16" spans="1:2">
      <c r="A16" s="87" t="s">
        <v>532</v>
      </c>
      <c r="B16" s="1" t="s">
        <v>95</v>
      </c>
    </row>
    <row r="17" spans="1:2">
      <c r="A17" s="87" t="s">
        <v>245</v>
      </c>
      <c r="B17" s="1" t="s">
        <v>95</v>
      </c>
    </row>
    <row r="18" spans="1:2">
      <c r="A18" s="87" t="s">
        <v>256</v>
      </c>
      <c r="B18" s="1" t="s">
        <v>92</v>
      </c>
    </row>
    <row r="19" spans="1:2">
      <c r="A19" s="87" t="s">
        <v>308</v>
      </c>
      <c r="B19" s="1" t="s">
        <v>92</v>
      </c>
    </row>
    <row r="20" spans="1:2">
      <c r="A20" s="87" t="s">
        <v>519</v>
      </c>
      <c r="B20" s="1" t="s">
        <v>92</v>
      </c>
    </row>
    <row r="21" spans="1:2">
      <c r="A21" s="87" t="s">
        <v>482</v>
      </c>
      <c r="B21" s="1" t="s">
        <v>92</v>
      </c>
    </row>
    <row r="22" spans="1:2">
      <c r="A22" s="87" t="s">
        <v>374</v>
      </c>
      <c r="B22" s="1" t="s">
        <v>228</v>
      </c>
    </row>
    <row r="23" spans="1:2">
      <c r="A23" s="87" t="s">
        <v>493</v>
      </c>
      <c r="B23" s="1" t="s">
        <v>228</v>
      </c>
    </row>
    <row r="24" spans="1:2">
      <c r="A24" s="87" t="s">
        <v>364</v>
      </c>
      <c r="B24" s="1" t="s">
        <v>228</v>
      </c>
    </row>
    <row r="25" spans="1:2">
      <c r="A25" s="87" t="s">
        <v>330</v>
      </c>
      <c r="B25" s="1" t="s">
        <v>228</v>
      </c>
    </row>
    <row r="26" spans="1:2">
      <c r="A26" s="87" t="s">
        <v>494</v>
      </c>
      <c r="B26" s="1" t="s">
        <v>228</v>
      </c>
    </row>
    <row r="27" spans="1:2">
      <c r="A27" s="87" t="s">
        <v>495</v>
      </c>
      <c r="B27" s="1" t="s">
        <v>228</v>
      </c>
    </row>
    <row r="28" spans="1:2">
      <c r="A28" s="87" t="s">
        <v>496</v>
      </c>
      <c r="B28" s="1" t="s">
        <v>228</v>
      </c>
    </row>
    <row r="29" spans="1:2">
      <c r="A29" s="87" t="s">
        <v>487</v>
      </c>
      <c r="B29" s="1" t="s">
        <v>109</v>
      </c>
    </row>
    <row r="30" spans="1:2">
      <c r="A30" s="87" t="s">
        <v>507</v>
      </c>
      <c r="B30" s="1" t="s">
        <v>107</v>
      </c>
    </row>
    <row r="31" spans="1:2">
      <c r="A31" s="87" t="s">
        <v>442</v>
      </c>
      <c r="B31" s="1" t="s">
        <v>107</v>
      </c>
    </row>
    <row r="32" spans="1:2">
      <c r="A32" s="87" t="s">
        <v>353</v>
      </c>
      <c r="B32" s="1" t="s">
        <v>107</v>
      </c>
    </row>
    <row r="33" spans="1:2">
      <c r="A33" s="87" t="s">
        <v>403</v>
      </c>
      <c r="B33" s="1" t="s">
        <v>88</v>
      </c>
    </row>
    <row r="34" spans="1:2">
      <c r="A34" s="87" t="s">
        <v>498</v>
      </c>
      <c r="B34" s="1" t="s">
        <v>122</v>
      </c>
    </row>
    <row r="35" spans="1:2">
      <c r="A35" s="87" t="s">
        <v>345</v>
      </c>
      <c r="B35" s="1" t="s">
        <v>106</v>
      </c>
    </row>
    <row r="36" spans="1:2">
      <c r="A36" s="87" t="s">
        <v>342</v>
      </c>
      <c r="B36" s="1" t="s">
        <v>228</v>
      </c>
    </row>
    <row r="37" spans="1:2">
      <c r="A37" s="87" t="s">
        <v>432</v>
      </c>
      <c r="B37" s="1" t="s">
        <v>228</v>
      </c>
    </row>
    <row r="38" spans="1:2">
      <c r="A38" s="87" t="s">
        <v>229</v>
      </c>
      <c r="B38" s="1" t="s">
        <v>228</v>
      </c>
    </row>
    <row r="39" spans="1:2">
      <c r="A39" s="87" t="s">
        <v>284</v>
      </c>
      <c r="B39" s="1" t="s">
        <v>228</v>
      </c>
    </row>
    <row r="40" spans="1:2">
      <c r="A40" s="87" t="s">
        <v>447</v>
      </c>
      <c r="B40" s="1" t="s">
        <v>228</v>
      </c>
    </row>
    <row r="41" spans="1:2">
      <c r="A41" s="87" t="s">
        <v>497</v>
      </c>
      <c r="B41" s="1" t="s">
        <v>228</v>
      </c>
    </row>
    <row r="42" spans="1:2">
      <c r="A42" s="87" t="s">
        <v>333</v>
      </c>
      <c r="B42" s="1" t="s">
        <v>228</v>
      </c>
    </row>
    <row r="43" spans="1:2">
      <c r="A43" s="87" t="s">
        <v>454</v>
      </c>
      <c r="B43" s="1" t="s">
        <v>228</v>
      </c>
    </row>
    <row r="44" spans="1:2">
      <c r="A44" s="87" t="s">
        <v>492</v>
      </c>
      <c r="B44" s="1" t="s">
        <v>228</v>
      </c>
    </row>
    <row r="45" spans="1:2">
      <c r="A45" s="87" t="s">
        <v>387</v>
      </c>
      <c r="B45" s="1" t="s">
        <v>228</v>
      </c>
    </row>
    <row r="46" spans="1:2">
      <c r="A46" s="87" t="s">
        <v>491</v>
      </c>
      <c r="B46" s="1" t="s">
        <v>228</v>
      </c>
    </row>
    <row r="47" spans="1:2">
      <c r="A47" s="87" t="s">
        <v>428</v>
      </c>
      <c r="B47" s="1" t="s">
        <v>728</v>
      </c>
    </row>
    <row r="48" spans="1:2">
      <c r="A48" s="87" t="s">
        <v>395</v>
      </c>
      <c r="B48" s="1" t="s">
        <v>728</v>
      </c>
    </row>
    <row r="49" spans="1:2">
      <c r="A49" s="87" t="s">
        <v>386</v>
      </c>
      <c r="B49" s="1" t="s">
        <v>728</v>
      </c>
    </row>
    <row r="50" spans="1:2">
      <c r="A50" s="87" t="s">
        <v>461</v>
      </c>
      <c r="B50" s="1" t="s">
        <v>728</v>
      </c>
    </row>
    <row r="51" spans="1:2">
      <c r="A51" s="87" t="s">
        <v>314</v>
      </c>
      <c r="B51" s="1" t="s">
        <v>731</v>
      </c>
    </row>
    <row r="52" spans="1:2">
      <c r="A52" s="87" t="s">
        <v>360</v>
      </c>
      <c r="B52" s="1" t="s">
        <v>728</v>
      </c>
    </row>
    <row r="53" spans="1:2">
      <c r="A53" s="87" t="s">
        <v>311</v>
      </c>
      <c r="B53" s="1" t="s">
        <v>728</v>
      </c>
    </row>
    <row r="54" spans="1:2">
      <c r="A54" s="87" t="s">
        <v>274</v>
      </c>
      <c r="B54" s="1" t="s">
        <v>728</v>
      </c>
    </row>
    <row r="55" spans="1:2">
      <c r="A55" s="87" t="s">
        <v>397</v>
      </c>
      <c r="B55" s="1" t="s">
        <v>731</v>
      </c>
    </row>
    <row r="56" spans="1:2">
      <c r="A56" s="87" t="s">
        <v>382</v>
      </c>
      <c r="B56" s="1" t="s">
        <v>731</v>
      </c>
    </row>
    <row r="57" spans="1:2">
      <c r="A57" s="87" t="s">
        <v>336</v>
      </c>
      <c r="B57" s="1" t="s">
        <v>731</v>
      </c>
    </row>
    <row r="58" spans="1:2">
      <c r="A58" s="87" t="s">
        <v>293</v>
      </c>
      <c r="B58" s="1" t="s">
        <v>728</v>
      </c>
    </row>
    <row r="59" spans="1:2">
      <c r="A59" s="87" t="s">
        <v>315</v>
      </c>
      <c r="B59" s="1" t="s">
        <v>731</v>
      </c>
    </row>
    <row r="60" spans="1:2">
      <c r="A60" s="87" t="s">
        <v>363</v>
      </c>
      <c r="B60" s="1" t="s">
        <v>731</v>
      </c>
    </row>
    <row r="61" spans="1:2">
      <c r="A61" s="87" t="s">
        <v>271</v>
      </c>
      <c r="B61" s="1" t="s">
        <v>728</v>
      </c>
    </row>
    <row r="62" spans="1:2">
      <c r="A62" s="87" t="s">
        <v>266</v>
      </c>
      <c r="B62" s="1" t="s">
        <v>731</v>
      </c>
    </row>
    <row r="63" spans="1:2">
      <c r="A63" s="87" t="s">
        <v>412</v>
      </c>
      <c r="B63" s="1" t="s">
        <v>728</v>
      </c>
    </row>
    <row r="64" spans="1:2">
      <c r="A64" s="87" t="s">
        <v>499</v>
      </c>
      <c r="B64" s="1" t="s">
        <v>728</v>
      </c>
    </row>
    <row r="65" spans="1:2">
      <c r="A65" s="87" t="s">
        <v>335</v>
      </c>
      <c r="B65" s="1" t="s">
        <v>731</v>
      </c>
    </row>
    <row r="66" spans="1:2">
      <c r="A66" s="87" t="s">
        <v>346</v>
      </c>
      <c r="B66" s="1" t="s">
        <v>99</v>
      </c>
    </row>
    <row r="67" spans="1:2">
      <c r="A67" s="87" t="s">
        <v>393</v>
      </c>
      <c r="B67" s="1" t="s">
        <v>99</v>
      </c>
    </row>
    <row r="68" spans="1:2">
      <c r="A68" s="87" t="s">
        <v>506</v>
      </c>
      <c r="B68" s="1" t="s">
        <v>99</v>
      </c>
    </row>
    <row r="69" spans="1:2">
      <c r="A69" s="87" t="s">
        <v>341</v>
      </c>
      <c r="B69" s="1" t="s">
        <v>99</v>
      </c>
    </row>
    <row r="70" spans="1:2">
      <c r="A70" s="87" t="s">
        <v>349</v>
      </c>
      <c r="B70" s="1" t="s">
        <v>99</v>
      </c>
    </row>
    <row r="71" spans="1:2">
      <c r="A71" s="87" t="s">
        <v>500</v>
      </c>
      <c r="B71" s="1" t="s">
        <v>99</v>
      </c>
    </row>
    <row r="72" spans="1:2">
      <c r="A72" s="87" t="s">
        <v>416</v>
      </c>
      <c r="B72" s="1" t="s">
        <v>99</v>
      </c>
    </row>
    <row r="73" spans="1:2">
      <c r="A73" s="87" t="s">
        <v>287</v>
      </c>
      <c r="B73" s="1" t="s">
        <v>99</v>
      </c>
    </row>
    <row r="74" spans="1:2">
      <c r="A74" s="87" t="s">
        <v>385</v>
      </c>
      <c r="B74" s="1" t="s">
        <v>99</v>
      </c>
    </row>
    <row r="75" spans="1:2">
      <c r="A75" s="87" t="s">
        <v>475</v>
      </c>
      <c r="B75" s="1" t="s">
        <v>99</v>
      </c>
    </row>
    <row r="76" spans="1:2">
      <c r="A76" s="87" t="s">
        <v>281</v>
      </c>
      <c r="B76" s="1" t="s">
        <v>99</v>
      </c>
    </row>
    <row r="77" spans="1:2">
      <c r="A77" s="87" t="s">
        <v>501</v>
      </c>
      <c r="B77" s="1" t="s">
        <v>99</v>
      </c>
    </row>
    <row r="78" spans="1:2">
      <c r="A78" s="87" t="s">
        <v>316</v>
      </c>
      <c r="B78" s="1" t="s">
        <v>99</v>
      </c>
    </row>
    <row r="79" spans="1:2">
      <c r="A79" s="87" t="s">
        <v>460</v>
      </c>
      <c r="B79" s="1" t="s">
        <v>99</v>
      </c>
    </row>
    <row r="80" spans="1:2">
      <c r="A80" s="87" t="s">
        <v>429</v>
      </c>
      <c r="B80" s="1" t="s">
        <v>102</v>
      </c>
    </row>
    <row r="81" spans="1:2">
      <c r="A81" s="87" t="s">
        <v>502</v>
      </c>
      <c r="B81" s="1" t="s">
        <v>102</v>
      </c>
    </row>
    <row r="82" spans="1:2">
      <c r="A82" s="87" t="s">
        <v>503</v>
      </c>
      <c r="B82" s="1" t="s">
        <v>102</v>
      </c>
    </row>
    <row r="83" spans="1:2">
      <c r="A83" s="87" t="s">
        <v>370</v>
      </c>
      <c r="B83" s="1" t="s">
        <v>102</v>
      </c>
    </row>
    <row r="84" spans="1:2">
      <c r="A84" s="87" t="s">
        <v>445</v>
      </c>
      <c r="B84" s="1" t="s">
        <v>102</v>
      </c>
    </row>
    <row r="85" spans="1:2">
      <c r="A85" s="87" t="s">
        <v>394</v>
      </c>
      <c r="B85" s="1" t="s">
        <v>102</v>
      </c>
    </row>
    <row r="86" spans="1:2">
      <c r="A86" s="87" t="s">
        <v>458</v>
      </c>
      <c r="B86" s="1" t="s">
        <v>102</v>
      </c>
    </row>
    <row r="87" spans="1:2">
      <c r="A87" s="87" t="s">
        <v>448</v>
      </c>
      <c r="B87" s="1" t="s">
        <v>102</v>
      </c>
    </row>
    <row r="88" spans="1:2">
      <c r="A88" s="87" t="s">
        <v>378</v>
      </c>
      <c r="B88" s="1" t="s">
        <v>102</v>
      </c>
    </row>
    <row r="89" spans="1:2">
      <c r="A89" s="87" t="s">
        <v>443</v>
      </c>
      <c r="B89" s="1" t="s">
        <v>102</v>
      </c>
    </row>
    <row r="90" spans="1:2">
      <c r="A90" s="87" t="s">
        <v>282</v>
      </c>
      <c r="B90" s="1" t="s">
        <v>102</v>
      </c>
    </row>
    <row r="91" spans="1:2">
      <c r="A91" s="87" t="s">
        <v>512</v>
      </c>
      <c r="B91" s="1" t="s">
        <v>88</v>
      </c>
    </row>
    <row r="92" spans="1:2">
      <c r="A92" s="87" t="s">
        <v>513</v>
      </c>
      <c r="B92" s="1" t="s">
        <v>88</v>
      </c>
    </row>
    <row r="93" spans="1:2">
      <c r="A93" s="87" t="s">
        <v>514</v>
      </c>
      <c r="B93" s="1" t="s">
        <v>88</v>
      </c>
    </row>
    <row r="94" spans="1:2">
      <c r="A94" s="87" t="s">
        <v>436</v>
      </c>
      <c r="B94" s="1" t="s">
        <v>88</v>
      </c>
    </row>
    <row r="95" spans="1:2">
      <c r="A95" s="87" t="s">
        <v>351</v>
      </c>
      <c r="B95" s="1" t="s">
        <v>88</v>
      </c>
    </row>
    <row r="96" spans="1:2">
      <c r="A96" s="87" t="s">
        <v>465</v>
      </c>
      <c r="B96" s="1" t="s">
        <v>88</v>
      </c>
    </row>
    <row r="97" spans="1:2">
      <c r="A97" s="87" t="s">
        <v>515</v>
      </c>
      <c r="B97" s="1" t="s">
        <v>88</v>
      </c>
    </row>
    <row r="98" spans="1:2">
      <c r="A98" s="87" t="s">
        <v>518</v>
      </c>
      <c r="B98" s="1" t="s">
        <v>88</v>
      </c>
    </row>
    <row r="99" spans="1:2">
      <c r="A99" s="87" t="s">
        <v>404</v>
      </c>
      <c r="B99" s="1" t="s">
        <v>88</v>
      </c>
    </row>
    <row r="100" spans="1:2">
      <c r="A100" s="87" t="s">
        <v>489</v>
      </c>
      <c r="B100" s="1" t="s">
        <v>95</v>
      </c>
    </row>
    <row r="101" spans="1:2">
      <c r="A101" s="87" t="s">
        <v>289</v>
      </c>
      <c r="B101" s="1" t="s">
        <v>95</v>
      </c>
    </row>
    <row r="102" spans="1:2">
      <c r="A102" s="87" t="s">
        <v>517</v>
      </c>
      <c r="B102" s="1" t="s">
        <v>95</v>
      </c>
    </row>
    <row r="103" spans="1:2">
      <c r="A103" s="87" t="s">
        <v>301</v>
      </c>
      <c r="B103" s="1" t="s">
        <v>88</v>
      </c>
    </row>
    <row r="104" spans="1:2">
      <c r="A104" s="87" t="s">
        <v>440</v>
      </c>
      <c r="B104" s="1" t="s">
        <v>90</v>
      </c>
    </row>
    <row r="105" spans="1:2">
      <c r="A105" s="87" t="s">
        <v>480</v>
      </c>
      <c r="B105" s="1" t="s">
        <v>90</v>
      </c>
    </row>
    <row r="106" spans="1:2">
      <c r="A106" s="87" t="s">
        <v>354</v>
      </c>
      <c r="B106" s="1" t="s">
        <v>90</v>
      </c>
    </row>
    <row r="107" spans="1:2">
      <c r="A107" s="87" t="s">
        <v>516</v>
      </c>
      <c r="B107" s="1" t="s">
        <v>90</v>
      </c>
    </row>
    <row r="108" spans="1:2">
      <c r="A108" s="87" t="s">
        <v>392</v>
      </c>
      <c r="B108" s="1" t="s">
        <v>90</v>
      </c>
    </row>
    <row r="109" spans="1:2">
      <c r="A109" s="87" t="s">
        <v>468</v>
      </c>
      <c r="B109" s="1" t="s">
        <v>90</v>
      </c>
    </row>
    <row r="110" spans="1:2">
      <c r="A110" s="87" t="s">
        <v>459</v>
      </c>
      <c r="B110" s="1" t="s">
        <v>90</v>
      </c>
    </row>
    <row r="111" spans="1:2">
      <c r="A111" s="87" t="s">
        <v>309</v>
      </c>
      <c r="B111" s="1" t="s">
        <v>90</v>
      </c>
    </row>
    <row r="112" spans="1:2">
      <c r="A112" s="87" t="s">
        <v>419</v>
      </c>
      <c r="B112" s="1" t="s">
        <v>90</v>
      </c>
    </row>
    <row r="113" spans="1:2">
      <c r="A113" s="87" t="s">
        <v>431</v>
      </c>
      <c r="B113" s="1" t="s">
        <v>93</v>
      </c>
    </row>
    <row r="114" spans="1:2">
      <c r="A114" s="87" t="s">
        <v>472</v>
      </c>
      <c r="B114" s="1" t="s">
        <v>93</v>
      </c>
    </row>
    <row r="115" spans="1:2">
      <c r="A115" s="87" t="s">
        <v>317</v>
      </c>
      <c r="B115" s="1" t="s">
        <v>93</v>
      </c>
    </row>
    <row r="116" spans="1:2">
      <c r="A116" s="87" t="s">
        <v>302</v>
      </c>
      <c r="B116" s="1" t="s">
        <v>93</v>
      </c>
    </row>
    <row r="117" spans="1:2">
      <c r="A117" s="87" t="s">
        <v>391</v>
      </c>
      <c r="B117" s="1" t="s">
        <v>93</v>
      </c>
    </row>
    <row r="118" spans="1:2">
      <c r="A118" s="87" t="s">
        <v>434</v>
      </c>
      <c r="B118" s="1" t="s">
        <v>107</v>
      </c>
    </row>
    <row r="119" spans="1:2">
      <c r="A119" s="87" t="s">
        <v>481</v>
      </c>
      <c r="B119" s="1" t="s">
        <v>107</v>
      </c>
    </row>
    <row r="120" spans="1:2">
      <c r="A120" s="87" t="s">
        <v>298</v>
      </c>
      <c r="B120" s="1" t="s">
        <v>107</v>
      </c>
    </row>
    <row r="121" spans="1:2">
      <c r="A121" s="87" t="s">
        <v>510</v>
      </c>
      <c r="B121" s="1" t="s">
        <v>107</v>
      </c>
    </row>
    <row r="122" spans="1:2">
      <c r="A122" s="87" t="s">
        <v>264</v>
      </c>
      <c r="B122" s="1" t="s">
        <v>107</v>
      </c>
    </row>
    <row r="123" spans="1:2">
      <c r="A123" s="87" t="s">
        <v>474</v>
      </c>
      <c r="B123" s="1" t="s">
        <v>106</v>
      </c>
    </row>
    <row r="124" spans="1:2">
      <c r="A124" s="87" t="s">
        <v>375</v>
      </c>
      <c r="B124" s="1" t="s">
        <v>106</v>
      </c>
    </row>
    <row r="125" spans="1:2">
      <c r="A125" s="87" t="s">
        <v>490</v>
      </c>
      <c r="B125" s="1" t="s">
        <v>106</v>
      </c>
    </row>
    <row r="126" spans="1:2">
      <c r="A126" s="87" t="s">
        <v>338</v>
      </c>
      <c r="B126" s="1" t="s">
        <v>106</v>
      </c>
    </row>
    <row r="127" spans="1:2">
      <c r="A127" s="87" t="s">
        <v>509</v>
      </c>
      <c r="B127" s="1" t="s">
        <v>106</v>
      </c>
    </row>
    <row r="128" spans="1:2">
      <c r="A128" s="87" t="s">
        <v>439</v>
      </c>
      <c r="B128" s="1" t="s">
        <v>107</v>
      </c>
    </row>
    <row r="129" spans="1:2">
      <c r="A129" s="87" t="s">
        <v>376</v>
      </c>
      <c r="B129" s="1" t="s">
        <v>102</v>
      </c>
    </row>
    <row r="130" spans="1:2">
      <c r="A130" s="87" t="s">
        <v>508</v>
      </c>
      <c r="B130" s="1" t="s">
        <v>107</v>
      </c>
    </row>
    <row r="131" spans="1:2">
      <c r="A131" s="87" t="s">
        <v>483</v>
      </c>
      <c r="B131" s="1" t="s">
        <v>102</v>
      </c>
    </row>
    <row r="132" spans="1:2">
      <c r="A132" s="87" t="s">
        <v>485</v>
      </c>
      <c r="B132" s="1" t="s">
        <v>107</v>
      </c>
    </row>
    <row r="133" spans="1:2">
      <c r="A133" s="87" t="s">
        <v>453</v>
      </c>
      <c r="B133" s="1" t="s">
        <v>107</v>
      </c>
    </row>
    <row r="134" spans="1:2">
      <c r="A134" s="87" t="s">
        <v>384</v>
      </c>
      <c r="B134" s="1" t="s">
        <v>102</v>
      </c>
    </row>
    <row r="135" spans="1:2">
      <c r="A135" s="87" t="s">
        <v>457</v>
      </c>
      <c r="B135" s="1" t="s">
        <v>107</v>
      </c>
    </row>
    <row r="136" spans="1:2">
      <c r="A136" s="87" t="s">
        <v>425</v>
      </c>
      <c r="B136" s="1" t="s">
        <v>107</v>
      </c>
    </row>
    <row r="137" spans="1:2">
      <c r="A137" s="87" t="s">
        <v>504</v>
      </c>
      <c r="B137" s="1" t="s">
        <v>102</v>
      </c>
    </row>
    <row r="138" spans="1:2">
      <c r="A138" s="87" t="s">
        <v>505</v>
      </c>
      <c r="B138" s="1" t="s">
        <v>102</v>
      </c>
    </row>
    <row r="139" spans="1:2">
      <c r="A139" s="87" t="s">
        <v>398</v>
      </c>
      <c r="B139" s="1" t="s">
        <v>250</v>
      </c>
    </row>
    <row r="140" spans="1:2">
      <c r="A140" s="87" t="s">
        <v>251</v>
      </c>
      <c r="B140" s="1" t="s">
        <v>87</v>
      </c>
    </row>
    <row r="141" spans="1:2">
      <c r="A141" s="87" t="s">
        <v>435</v>
      </c>
      <c r="B141" s="1" t="s">
        <v>87</v>
      </c>
    </row>
    <row r="142" spans="1:2">
      <c r="A142" s="87" t="s">
        <v>527</v>
      </c>
      <c r="B142" s="1" t="s">
        <v>250</v>
      </c>
    </row>
    <row r="143" spans="1:2">
      <c r="A143" s="87" t="s">
        <v>450</v>
      </c>
      <c r="B143" s="1" t="s">
        <v>87</v>
      </c>
    </row>
    <row r="144" spans="1:2">
      <c r="A144" s="87" t="s">
        <v>413</v>
      </c>
      <c r="B144" s="1" t="s">
        <v>250</v>
      </c>
    </row>
    <row r="145" spans="1:2">
      <c r="A145" s="87" t="s">
        <v>331</v>
      </c>
      <c r="B145" s="1" t="s">
        <v>250</v>
      </c>
    </row>
    <row r="146" spans="1:2">
      <c r="A146" s="87" t="s">
        <v>449</v>
      </c>
      <c r="B146" s="1" t="s">
        <v>87</v>
      </c>
    </row>
    <row r="147" spans="1:2">
      <c r="A147" s="87" t="s">
        <v>446</v>
      </c>
      <c r="B147" s="1" t="s">
        <v>250</v>
      </c>
    </row>
    <row r="148" spans="1:2">
      <c r="A148" s="87" t="s">
        <v>430</v>
      </c>
      <c r="B148" s="1" t="s">
        <v>87</v>
      </c>
    </row>
    <row r="149" spans="1:2">
      <c r="A149" s="87" t="s">
        <v>292</v>
      </c>
      <c r="B149" s="1" t="s">
        <v>87</v>
      </c>
    </row>
    <row r="150" spans="1:2">
      <c r="A150" s="87" t="s">
        <v>362</v>
      </c>
      <c r="B150" s="1" t="s">
        <v>87</v>
      </c>
    </row>
    <row r="151" spans="1:2">
      <c r="A151" s="87" t="s">
        <v>528</v>
      </c>
      <c r="B151" s="1" t="s">
        <v>87</v>
      </c>
    </row>
    <row r="152" spans="1:2">
      <c r="A152" s="87" t="s">
        <v>433</v>
      </c>
      <c r="B152" s="1" t="s">
        <v>250</v>
      </c>
    </row>
    <row r="153" spans="1:2">
      <c r="A153" s="87" t="s">
        <v>441</v>
      </c>
      <c r="B153" s="1" t="s">
        <v>250</v>
      </c>
    </row>
    <row r="154" spans="1:2">
      <c r="A154" s="87" t="s">
        <v>521</v>
      </c>
      <c r="B154" s="1" t="s">
        <v>250</v>
      </c>
    </row>
    <row r="155" spans="1:2">
      <c r="A155" s="87" t="s">
        <v>522</v>
      </c>
      <c r="B155" s="1" t="s">
        <v>250</v>
      </c>
    </row>
    <row r="156" spans="1:2">
      <c r="A156" s="87" t="s">
        <v>523</v>
      </c>
      <c r="B156" s="1" t="s">
        <v>250</v>
      </c>
    </row>
    <row r="157" spans="1:2">
      <c r="A157" s="87" t="s">
        <v>524</v>
      </c>
      <c r="B157" s="1" t="s">
        <v>250</v>
      </c>
    </row>
    <row r="158" spans="1:2">
      <c r="A158" s="87" t="s">
        <v>525</v>
      </c>
      <c r="B158" s="1" t="s">
        <v>250</v>
      </c>
    </row>
    <row r="159" spans="1:2">
      <c r="A159" s="87" t="s">
        <v>526</v>
      </c>
      <c r="B159" s="1" t="s">
        <v>250</v>
      </c>
    </row>
    <row r="160" spans="1:2">
      <c r="A160" s="87" t="s">
        <v>422</v>
      </c>
      <c r="B160" s="1" t="s">
        <v>250</v>
      </c>
    </row>
    <row r="161" spans="1:2">
      <c r="A161" s="87" t="s">
        <v>408</v>
      </c>
      <c r="B161" s="1" t="s">
        <v>250</v>
      </c>
    </row>
    <row r="162" spans="1:2">
      <c r="A162" s="87" t="s">
        <v>344</v>
      </c>
      <c r="B162" s="1" t="s">
        <v>250</v>
      </c>
    </row>
    <row r="163" spans="1:2">
      <c r="A163" s="87" t="s">
        <v>407</v>
      </c>
      <c r="B163" s="1" t="s">
        <v>89</v>
      </c>
    </row>
    <row r="164" spans="1:2">
      <c r="A164" s="87" t="s">
        <v>368</v>
      </c>
      <c r="B164" s="1" t="s">
        <v>89</v>
      </c>
    </row>
    <row r="165" spans="1:2">
      <c r="A165" s="87" t="s">
        <v>270</v>
      </c>
      <c r="B165" s="1" t="s">
        <v>89</v>
      </c>
    </row>
    <row r="166" spans="1:2">
      <c r="A166" s="87" t="s">
        <v>409</v>
      </c>
      <c r="B166" s="1" t="s">
        <v>89</v>
      </c>
    </row>
    <row r="167" spans="1:2">
      <c r="A167" s="87" t="s">
        <v>357</v>
      </c>
      <c r="B167" s="1" t="s">
        <v>122</v>
      </c>
    </row>
    <row r="168" spans="1:2">
      <c r="A168" s="87" t="s">
        <v>415</v>
      </c>
      <c r="B168" s="1" t="s">
        <v>122</v>
      </c>
    </row>
    <row r="169" spans="1:2">
      <c r="A169" s="87" t="s">
        <v>332</v>
      </c>
      <c r="B169" s="1" t="s">
        <v>122</v>
      </c>
    </row>
    <row r="170" spans="1:2">
      <c r="A170" s="87" t="s">
        <v>417</v>
      </c>
      <c r="B170" s="1" t="s">
        <v>122</v>
      </c>
    </row>
    <row r="171" spans="1:2">
      <c r="A171" s="87" t="s">
        <v>520</v>
      </c>
      <c r="B171" s="1" t="s">
        <v>89</v>
      </c>
    </row>
    <row r="172" spans="1:2">
      <c r="A172" s="87" t="s">
        <v>400</v>
      </c>
      <c r="B172" s="1" t="s">
        <v>89</v>
      </c>
    </row>
    <row r="173" spans="1:2">
      <c r="A173" s="87" t="s">
        <v>350</v>
      </c>
      <c r="B173" s="1" t="s">
        <v>89</v>
      </c>
    </row>
    <row r="174" spans="1:2">
      <c r="A174" s="87" t="s">
        <v>473</v>
      </c>
      <c r="B174" s="1" t="s">
        <v>89</v>
      </c>
    </row>
    <row r="175" spans="1:2">
      <c r="A175" s="87" t="s">
        <v>304</v>
      </c>
      <c r="B175" s="1" t="s">
        <v>89</v>
      </c>
    </row>
    <row r="176" spans="1:2">
      <c r="A176" s="87" t="s">
        <v>254</v>
      </c>
      <c r="B176" s="1" t="s">
        <v>89</v>
      </c>
    </row>
    <row r="177" spans="1:2">
      <c r="A177" s="87" t="s">
        <v>484</v>
      </c>
      <c r="B177" s="1" t="s">
        <v>122</v>
      </c>
    </row>
    <row r="178" spans="1:2">
      <c r="A178" s="87" t="s">
        <v>297</v>
      </c>
      <c r="B178" s="1" t="s">
        <v>122</v>
      </c>
    </row>
    <row r="179" spans="1:2">
      <c r="A179" s="87" t="s">
        <v>328</v>
      </c>
      <c r="B179" s="1" t="s">
        <v>122</v>
      </c>
    </row>
    <row r="180" spans="1:2">
      <c r="A180" s="87" t="s">
        <v>463</v>
      </c>
      <c r="B180" s="1" t="s">
        <v>122</v>
      </c>
    </row>
    <row r="181" spans="1:2">
      <c r="A181" s="87" t="s">
        <v>355</v>
      </c>
      <c r="B181" s="1" t="s">
        <v>122</v>
      </c>
    </row>
    <row r="182" spans="1:2">
      <c r="A182" s="87" t="s">
        <v>348</v>
      </c>
      <c r="B182" s="1" t="s">
        <v>122</v>
      </c>
    </row>
    <row r="183" spans="1:2">
      <c r="A183" s="87" t="s">
        <v>356</v>
      </c>
      <c r="B183" s="1" t="s">
        <v>122</v>
      </c>
    </row>
    <row r="184" spans="1:2">
      <c r="A184" s="87" t="s">
        <v>411</v>
      </c>
      <c r="B184" s="1" t="s">
        <v>105</v>
      </c>
    </row>
    <row r="185" spans="1:2">
      <c r="A185" s="87" t="s">
        <v>300</v>
      </c>
      <c r="B185" s="1" t="s">
        <v>105</v>
      </c>
    </row>
    <row r="186" spans="1:2">
      <c r="A186" s="87" t="s">
        <v>371</v>
      </c>
      <c r="B186" s="1" t="s">
        <v>105</v>
      </c>
    </row>
    <row r="187" spans="1:2">
      <c r="A187" s="87" t="s">
        <v>401</v>
      </c>
      <c r="B187" s="1" t="s">
        <v>105</v>
      </c>
    </row>
    <row r="188" spans="1:2">
      <c r="A188" s="87" t="s">
        <v>451</v>
      </c>
      <c r="B188" s="1" t="s">
        <v>106</v>
      </c>
    </row>
    <row r="189" spans="1:2">
      <c r="A189" s="87" t="s">
        <v>296</v>
      </c>
      <c r="B189" s="1" t="s">
        <v>106</v>
      </c>
    </row>
    <row r="190" spans="1:2">
      <c r="A190" s="87" t="s">
        <v>456</v>
      </c>
      <c r="B190" s="1" t="s">
        <v>106</v>
      </c>
    </row>
    <row r="191" spans="1:2">
      <c r="A191" s="87" t="s">
        <v>424</v>
      </c>
      <c r="B191" s="1" t="s">
        <v>106</v>
      </c>
    </row>
    <row r="192" spans="1:2">
      <c r="A192" s="87" t="s">
        <v>326</v>
      </c>
      <c r="B192" s="1" t="s">
        <v>106</v>
      </c>
    </row>
    <row r="193" spans="1:2">
      <c r="A193" s="87" t="s">
        <v>234</v>
      </c>
      <c r="B193" s="1" t="s">
        <v>233</v>
      </c>
    </row>
    <row r="194" spans="1:2">
      <c r="A194" s="87" t="s">
        <v>306</v>
      </c>
      <c r="B194" s="1" t="s">
        <v>233</v>
      </c>
    </row>
    <row r="195" spans="1:2">
      <c r="A195" s="87" t="s">
        <v>263</v>
      </c>
      <c r="B195" s="1" t="s">
        <v>233</v>
      </c>
    </row>
    <row r="196" spans="1:2">
      <c r="A196" s="87" t="s">
        <v>511</v>
      </c>
      <c r="B196" s="1" t="s">
        <v>233</v>
      </c>
    </row>
    <row r="197" spans="1:2">
      <c r="A197" s="87" t="s">
        <v>437</v>
      </c>
      <c r="B197" s="1" t="s">
        <v>233</v>
      </c>
    </row>
    <row r="198" spans="1:2">
      <c r="A198" s="87" t="s">
        <v>390</v>
      </c>
      <c r="B198" s="1" t="s">
        <v>233</v>
      </c>
    </row>
    <row r="199" spans="1:2">
      <c r="A199" s="87" t="s">
        <v>303</v>
      </c>
      <c r="B199" s="1" t="s">
        <v>105</v>
      </c>
    </row>
    <row r="200" spans="1:2">
      <c r="A200" s="87" t="s">
        <v>381</v>
      </c>
      <c r="B200" s="1" t="s">
        <v>105</v>
      </c>
    </row>
    <row r="201" spans="1:2">
      <c r="A201" s="87" t="s">
        <v>444</v>
      </c>
      <c r="B201" s="1" t="s">
        <v>105</v>
      </c>
    </row>
    <row r="202" spans="1:2">
      <c r="A202" s="87" t="s">
        <v>380</v>
      </c>
      <c r="B202" s="1" t="s">
        <v>105</v>
      </c>
    </row>
    <row r="203" spans="1:2">
      <c r="A203" s="87" t="s">
        <v>299</v>
      </c>
      <c r="B203" s="1" t="s">
        <v>105</v>
      </c>
    </row>
    <row r="204" spans="1:2">
      <c r="A204" s="87" t="s">
        <v>269</v>
      </c>
      <c r="B204" s="1" t="s">
        <v>105</v>
      </c>
    </row>
    <row r="205" spans="1:2">
      <c r="A205" s="87" t="s">
        <v>212</v>
      </c>
      <c r="B205" s="1" t="s">
        <v>118</v>
      </c>
    </row>
    <row r="206" spans="1:2">
      <c r="A206" s="87" t="s">
        <v>283</v>
      </c>
      <c r="B206" s="1" t="s">
        <v>118</v>
      </c>
    </row>
    <row r="207" spans="1:2">
      <c r="A207" s="87" t="s">
        <v>488</v>
      </c>
      <c r="B207" s="1" t="s">
        <v>118</v>
      </c>
    </row>
    <row r="208" spans="1:2">
      <c r="A208" s="87" t="s">
        <v>272</v>
      </c>
      <c r="B208" s="1" t="s">
        <v>846</v>
      </c>
    </row>
    <row r="209" spans="1:2">
      <c r="A209" s="87" t="s">
        <v>244</v>
      </c>
      <c r="B209" s="1" t="s">
        <v>211</v>
      </c>
    </row>
    <row r="210" spans="1:2">
      <c r="A210" s="87" t="s">
        <v>267</v>
      </c>
      <c r="B210" s="1" t="s">
        <v>211</v>
      </c>
    </row>
    <row r="211" spans="1:2">
      <c r="A211" s="87" t="s">
        <v>405</v>
      </c>
      <c r="B211" s="1" t="s">
        <v>846</v>
      </c>
    </row>
    <row r="212" spans="1:2">
      <c r="A212" s="87" t="s">
        <v>279</v>
      </c>
      <c r="B212" s="1" t="s">
        <v>846</v>
      </c>
    </row>
    <row r="213" spans="1:2">
      <c r="A213" s="87" t="s">
        <v>464</v>
      </c>
      <c r="B213" s="1" t="s">
        <v>118</v>
      </c>
    </row>
    <row r="214" spans="1:2">
      <c r="A214" s="87" t="s">
        <v>359</v>
      </c>
      <c r="B214" s="1" t="s">
        <v>846</v>
      </c>
    </row>
    <row r="215" spans="1:2">
      <c r="A215" s="87" t="s">
        <v>366</v>
      </c>
      <c r="B215" s="1" t="s">
        <v>846</v>
      </c>
    </row>
    <row r="216" spans="1:2">
      <c r="A216" s="87" t="s">
        <v>319</v>
      </c>
      <c r="B216" s="1" t="s">
        <v>110</v>
      </c>
    </row>
    <row r="217" spans="1:2">
      <c r="A217" s="87" t="s">
        <v>455</v>
      </c>
      <c r="B217" s="1" t="s">
        <v>110</v>
      </c>
    </row>
    <row r="218" spans="1:2">
      <c r="A218" s="87" t="s">
        <v>539</v>
      </c>
      <c r="B218" s="1" t="s">
        <v>110</v>
      </c>
    </row>
    <row r="219" spans="1:2">
      <c r="A219" s="87" t="s">
        <v>377</v>
      </c>
      <c r="B219" s="1" t="s">
        <v>118</v>
      </c>
    </row>
    <row r="220" spans="1:2">
      <c r="A220" s="87" t="s">
        <v>249</v>
      </c>
      <c r="B220" s="1" t="s">
        <v>110</v>
      </c>
    </row>
    <row r="221" spans="1:2">
      <c r="A221" s="87" t="s">
        <v>239</v>
      </c>
      <c r="B221" s="1" t="s">
        <v>110</v>
      </c>
    </row>
    <row r="222" spans="1:2">
      <c r="A222" s="87" t="s">
        <v>479</v>
      </c>
      <c r="B222" s="1" t="s">
        <v>110</v>
      </c>
    </row>
    <row r="223" spans="1:2">
      <c r="A223" s="87" t="s">
        <v>421</v>
      </c>
      <c r="B223" s="1" t="s">
        <v>117</v>
      </c>
    </row>
    <row r="224" spans="1:2">
      <c r="A224" s="87" t="s">
        <v>538</v>
      </c>
      <c r="B224" s="1" t="s">
        <v>111</v>
      </c>
    </row>
    <row r="225" spans="1:2">
      <c r="A225" s="87" t="s">
        <v>280</v>
      </c>
      <c r="B225" s="1" t="s">
        <v>117</v>
      </c>
    </row>
    <row r="226" spans="1:2">
      <c r="A226" s="87" t="s">
        <v>466</v>
      </c>
      <c r="B226" s="1" t="s">
        <v>117</v>
      </c>
    </row>
    <row r="227" spans="1:2">
      <c r="A227" s="87" t="s">
        <v>257</v>
      </c>
      <c r="B227" s="1" t="s">
        <v>111</v>
      </c>
    </row>
    <row r="228" spans="1:2">
      <c r="A228" s="87" t="s">
        <v>388</v>
      </c>
      <c r="B228" s="1" t="s">
        <v>109</v>
      </c>
    </row>
    <row r="229" spans="1:2">
      <c r="A229" s="87" t="s">
        <v>379</v>
      </c>
      <c r="B229" s="1" t="s">
        <v>120</v>
      </c>
    </row>
    <row r="230" spans="1:2">
      <c r="A230" s="87" t="s">
        <v>486</v>
      </c>
      <c r="B230" s="1" t="s">
        <v>113</v>
      </c>
    </row>
    <row r="231" spans="1:2">
      <c r="A231" s="87" t="s">
        <v>323</v>
      </c>
      <c r="B231" s="1" t="s">
        <v>113</v>
      </c>
    </row>
    <row r="232" spans="1:2">
      <c r="A232" s="87" t="s">
        <v>477</v>
      </c>
      <c r="B232" s="1" t="s">
        <v>120</v>
      </c>
    </row>
    <row r="233" spans="1:2">
      <c r="A233" s="87" t="s">
        <v>369</v>
      </c>
      <c r="B233" s="1" t="s">
        <v>109</v>
      </c>
    </row>
    <row r="234" spans="1:2">
      <c r="A234" s="87" t="s">
        <v>318</v>
      </c>
      <c r="B234" s="1" t="s">
        <v>120</v>
      </c>
    </row>
    <row r="235" spans="1:2">
      <c r="A235" s="87" t="s">
        <v>327</v>
      </c>
      <c r="B235" s="1" t="s">
        <v>109</v>
      </c>
    </row>
    <row r="236" spans="1:2">
      <c r="A236" s="87" t="s">
        <v>307</v>
      </c>
      <c r="B236" s="1" t="s">
        <v>109</v>
      </c>
    </row>
    <row r="237" spans="1:2">
      <c r="A237" s="87" t="s">
        <v>418</v>
      </c>
      <c r="B237" s="1" t="s">
        <v>113</v>
      </c>
    </row>
    <row r="238" spans="1:2">
      <c r="A238" s="87" t="s">
        <v>423</v>
      </c>
      <c r="B238" s="1" t="s">
        <v>109</v>
      </c>
    </row>
    <row r="239" spans="1:2">
      <c r="A239" s="87" t="s">
        <v>536</v>
      </c>
      <c r="B239" s="1" t="s">
        <v>84</v>
      </c>
    </row>
    <row r="240" spans="1:2">
      <c r="A240" s="87" t="s">
        <v>242</v>
      </c>
      <c r="B240" s="1" t="s">
        <v>84</v>
      </c>
    </row>
    <row r="241" spans="1:2">
      <c r="A241" s="87" t="s">
        <v>285</v>
      </c>
      <c r="B241" s="1" t="s">
        <v>85</v>
      </c>
    </row>
    <row r="242" spans="1:2">
      <c r="A242" s="87" t="s">
        <v>365</v>
      </c>
      <c r="B242" s="1" t="s">
        <v>85</v>
      </c>
    </row>
    <row r="243" spans="1:2">
      <c r="A243" s="87" t="s">
        <v>470</v>
      </c>
      <c r="B243" s="1" t="s">
        <v>85</v>
      </c>
    </row>
    <row r="244" spans="1:2">
      <c r="A244" s="87" t="s">
        <v>471</v>
      </c>
      <c r="B244" s="1" t="s">
        <v>79</v>
      </c>
    </row>
    <row r="245" spans="1:2">
      <c r="A245" s="87" t="s">
        <v>253</v>
      </c>
      <c r="B245" s="1" t="s">
        <v>84</v>
      </c>
    </row>
    <row r="246" spans="1:2">
      <c r="A246" s="87" t="s">
        <v>383</v>
      </c>
      <c r="B246" s="1" t="s">
        <v>85</v>
      </c>
    </row>
    <row r="247" spans="1:2">
      <c r="A247" s="87" t="s">
        <v>534</v>
      </c>
      <c r="B247" s="1" t="s">
        <v>82</v>
      </c>
    </row>
    <row r="248" spans="1:2">
      <c r="A248" s="87" t="s">
        <v>288</v>
      </c>
      <c r="B248" s="1" t="s">
        <v>79</v>
      </c>
    </row>
    <row r="249" spans="1:2">
      <c r="A249" s="87" t="s">
        <v>340</v>
      </c>
      <c r="B249" s="1" t="s">
        <v>85</v>
      </c>
    </row>
    <row r="250" spans="1:2">
      <c r="A250" s="87" t="s">
        <v>329</v>
      </c>
      <c r="B250" s="1" t="s">
        <v>84</v>
      </c>
    </row>
    <row r="251" spans="1:2">
      <c r="A251" s="87" t="s">
        <v>420</v>
      </c>
      <c r="B251" s="1" t="s">
        <v>84</v>
      </c>
    </row>
    <row r="252" spans="1:2">
      <c r="A252" s="87" t="s">
        <v>410</v>
      </c>
      <c r="B252" s="1" t="s">
        <v>82</v>
      </c>
    </row>
    <row r="253" spans="1:2">
      <c r="A253" s="87" t="s">
        <v>535</v>
      </c>
      <c r="B253" s="1" t="s">
        <v>79</v>
      </c>
    </row>
    <row r="254" spans="1:2">
      <c r="A254" s="87" t="s">
        <v>268</v>
      </c>
      <c r="B254" s="1" t="s">
        <v>82</v>
      </c>
    </row>
    <row r="255" spans="1:2">
      <c r="A255" s="87" t="s">
        <v>406</v>
      </c>
      <c r="B255" s="1" t="s">
        <v>81</v>
      </c>
    </row>
    <row r="256" spans="1:2">
      <c r="A256" s="87" t="s">
        <v>232</v>
      </c>
      <c r="B256" s="1" t="s">
        <v>83</v>
      </c>
    </row>
    <row r="257" spans="1:2">
      <c r="A257" s="87" t="s">
        <v>389</v>
      </c>
      <c r="B257" s="1" t="s">
        <v>83</v>
      </c>
    </row>
    <row r="258" spans="1:2">
      <c r="A258" s="87" t="s">
        <v>305</v>
      </c>
      <c r="B258" s="1" t="s">
        <v>86</v>
      </c>
    </row>
    <row r="259" spans="1:2">
      <c r="A259" s="87" t="s">
        <v>402</v>
      </c>
      <c r="B259" s="1" t="s">
        <v>83</v>
      </c>
    </row>
    <row r="260" spans="1:2">
      <c r="A260" s="87" t="s">
        <v>426</v>
      </c>
      <c r="B260" s="1" t="s">
        <v>86</v>
      </c>
    </row>
    <row r="261" spans="1:2">
      <c r="A261" s="87" t="s">
        <v>358</v>
      </c>
      <c r="B261" s="1" t="s">
        <v>81</v>
      </c>
    </row>
    <row r="262" spans="1:2">
      <c r="A262" s="87" t="s">
        <v>325</v>
      </c>
      <c r="B262" s="1" t="s">
        <v>83</v>
      </c>
    </row>
    <row r="263" spans="1:2">
      <c r="A263" s="87" t="s">
        <v>427</v>
      </c>
      <c r="B263" s="1" t="s">
        <v>81</v>
      </c>
    </row>
    <row r="264" spans="1:2">
      <c r="A264" s="87" t="s">
        <v>276</v>
      </c>
      <c r="B264" s="1" t="s">
        <v>86</v>
      </c>
    </row>
    <row r="265" spans="1:2">
      <c r="A265" s="87" t="s">
        <v>322</v>
      </c>
      <c r="B265" s="1" t="s">
        <v>81</v>
      </c>
    </row>
    <row r="266" spans="1:2">
      <c r="A266" s="87" t="s">
        <v>537</v>
      </c>
      <c r="B266" s="1" t="s">
        <v>114</v>
      </c>
    </row>
    <row r="267" spans="1:2">
      <c r="A267" s="87" t="s">
        <v>347</v>
      </c>
      <c r="B267" s="1" t="s">
        <v>111</v>
      </c>
    </row>
    <row r="268" spans="1:2">
      <c r="A268" s="87" t="s">
        <v>367</v>
      </c>
      <c r="B268" s="1" t="s">
        <v>114</v>
      </c>
    </row>
    <row r="269" spans="1:2">
      <c r="A269" s="87" t="s">
        <v>414</v>
      </c>
      <c r="B269" s="1" t="s">
        <v>113</v>
      </c>
    </row>
    <row r="270" spans="1:2">
      <c r="A270" s="87" t="s">
        <v>399</v>
      </c>
      <c r="B270" s="1" t="s">
        <v>114</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57218-0C7E-408F-95F6-6D51D201E605}">
  <sheetPr filterMode="1"/>
  <dimension ref="A1:J270"/>
  <sheetViews>
    <sheetView workbookViewId="0">
      <selection activeCell="N73" sqref="N73"/>
    </sheetView>
  </sheetViews>
  <sheetFormatPr defaultRowHeight="15"/>
  <cols>
    <col min="1" max="1" width="23.7109375" bestFit="1" customWidth="1"/>
    <col min="2" max="2" width="25.140625" customWidth="1"/>
    <col min="3" max="3" width="16.28515625" bestFit="1" customWidth="1"/>
    <col min="4" max="4" width="10.140625" bestFit="1" customWidth="1"/>
    <col min="5" max="5" width="5.85546875" bestFit="1" customWidth="1"/>
    <col min="8" max="8" width="19.140625" bestFit="1" customWidth="1"/>
    <col min="9" max="9" width="18.42578125" customWidth="1"/>
    <col min="10" max="10" width="13.42578125" bestFit="1" customWidth="1"/>
  </cols>
  <sheetData>
    <row r="1" spans="1:10">
      <c r="A1" s="85" t="s">
        <v>678</v>
      </c>
      <c r="B1" s="85" t="s">
        <v>679</v>
      </c>
      <c r="C1" s="85" t="s">
        <v>680</v>
      </c>
      <c r="D1" s="85" t="s">
        <v>681</v>
      </c>
      <c r="E1" s="86" t="s">
        <v>682</v>
      </c>
      <c r="F1" s="86" t="s">
        <v>683</v>
      </c>
      <c r="G1" s="86" t="s">
        <v>684</v>
      </c>
      <c r="H1" s="86" t="s">
        <v>685</v>
      </c>
      <c r="I1" s="86" t="s">
        <v>686</v>
      </c>
      <c r="J1" s="86" t="s">
        <v>687</v>
      </c>
    </row>
    <row r="2" spans="1:10" hidden="1">
      <c r="A2" s="1" t="s">
        <v>94</v>
      </c>
      <c r="B2" s="1" t="s">
        <v>688</v>
      </c>
      <c r="C2" s="1" t="s">
        <v>38</v>
      </c>
      <c r="D2" s="1" t="s">
        <v>689</v>
      </c>
      <c r="E2" s="87" t="s">
        <v>476</v>
      </c>
      <c r="F2" s="1" t="s">
        <v>690</v>
      </c>
      <c r="G2" s="1">
        <v>1501564</v>
      </c>
      <c r="H2" s="1" t="s">
        <v>92</v>
      </c>
      <c r="I2" s="1" t="s">
        <v>38</v>
      </c>
      <c r="J2" s="1" t="s">
        <v>689</v>
      </c>
    </row>
    <row r="3" spans="1:10" hidden="1">
      <c r="A3" s="1" t="s">
        <v>94</v>
      </c>
      <c r="B3" s="1" t="s">
        <v>688</v>
      </c>
      <c r="C3" s="1" t="s">
        <v>38</v>
      </c>
      <c r="D3" s="1" t="s">
        <v>689</v>
      </c>
      <c r="E3" s="87" t="s">
        <v>467</v>
      </c>
      <c r="F3" s="1" t="s">
        <v>691</v>
      </c>
      <c r="G3" s="1">
        <v>1501562</v>
      </c>
      <c r="H3" s="1" t="s">
        <v>92</v>
      </c>
      <c r="I3" s="1" t="s">
        <v>38</v>
      </c>
      <c r="J3" s="1" t="s">
        <v>689</v>
      </c>
    </row>
    <row r="4" spans="1:10" hidden="1">
      <c r="A4" s="1" t="s">
        <v>94</v>
      </c>
      <c r="B4" s="1" t="s">
        <v>688</v>
      </c>
      <c r="C4" s="1" t="s">
        <v>38</v>
      </c>
      <c r="D4" s="1" t="s">
        <v>689</v>
      </c>
      <c r="E4" s="87" t="s">
        <v>438</v>
      </c>
      <c r="F4" s="1" t="s">
        <v>692</v>
      </c>
      <c r="G4" s="1">
        <v>1501560</v>
      </c>
      <c r="H4" s="1" t="s">
        <v>92</v>
      </c>
      <c r="I4" s="1" t="s">
        <v>38</v>
      </c>
      <c r="J4" s="1" t="s">
        <v>689</v>
      </c>
    </row>
    <row r="5" spans="1:10" hidden="1">
      <c r="A5" s="1" t="s">
        <v>94</v>
      </c>
      <c r="B5" s="1" t="s">
        <v>688</v>
      </c>
      <c r="C5" s="1" t="s">
        <v>38</v>
      </c>
      <c r="D5" s="1" t="s">
        <v>689</v>
      </c>
      <c r="E5" s="87" t="s">
        <v>533</v>
      </c>
      <c r="F5" s="1" t="s">
        <v>693</v>
      </c>
      <c r="G5" s="1">
        <v>1501558</v>
      </c>
      <c r="H5" s="1" t="s">
        <v>92</v>
      </c>
      <c r="I5" s="1" t="s">
        <v>38</v>
      </c>
      <c r="J5" s="1" t="s">
        <v>689</v>
      </c>
    </row>
    <row r="6" spans="1:10" hidden="1">
      <c r="A6" s="1" t="s">
        <v>94</v>
      </c>
      <c r="B6" s="1" t="s">
        <v>688</v>
      </c>
      <c r="C6" s="1" t="s">
        <v>38</v>
      </c>
      <c r="D6" s="1" t="s">
        <v>689</v>
      </c>
      <c r="E6" s="87" t="s">
        <v>337</v>
      </c>
      <c r="F6" s="1" t="s">
        <v>583</v>
      </c>
      <c r="G6" s="1">
        <v>1501556</v>
      </c>
      <c r="H6" s="1" t="s">
        <v>92</v>
      </c>
      <c r="I6" s="1" t="s">
        <v>38</v>
      </c>
      <c r="J6" s="1" t="s">
        <v>689</v>
      </c>
    </row>
    <row r="7" spans="1:10" hidden="1">
      <c r="A7" s="1" t="s">
        <v>94</v>
      </c>
      <c r="B7" s="1" t="s">
        <v>688</v>
      </c>
      <c r="C7" s="1" t="s">
        <v>38</v>
      </c>
      <c r="D7" s="1" t="s">
        <v>689</v>
      </c>
      <c r="E7" s="87" t="s">
        <v>462</v>
      </c>
      <c r="F7" s="1" t="s">
        <v>94</v>
      </c>
      <c r="G7" s="1">
        <v>1501554</v>
      </c>
      <c r="H7" s="1" t="s">
        <v>92</v>
      </c>
      <c r="I7" s="1" t="s">
        <v>38</v>
      </c>
      <c r="J7" s="1" t="s">
        <v>689</v>
      </c>
    </row>
    <row r="8" spans="1:10" hidden="1">
      <c r="A8" s="1" t="s">
        <v>94</v>
      </c>
      <c r="B8" s="1" t="s">
        <v>688</v>
      </c>
      <c r="C8" s="1" t="s">
        <v>38</v>
      </c>
      <c r="D8" s="1" t="s">
        <v>689</v>
      </c>
      <c r="E8" s="87" t="s">
        <v>452</v>
      </c>
      <c r="F8" s="1" t="s">
        <v>694</v>
      </c>
      <c r="G8" s="1">
        <v>1501552</v>
      </c>
      <c r="H8" s="1" t="s">
        <v>92</v>
      </c>
      <c r="I8" s="1" t="s">
        <v>38</v>
      </c>
      <c r="J8" s="1" t="s">
        <v>689</v>
      </c>
    </row>
    <row r="9" spans="1:10" hidden="1">
      <c r="A9" s="1" t="s">
        <v>95</v>
      </c>
      <c r="B9" s="1" t="s">
        <v>688</v>
      </c>
      <c r="C9" s="1" t="s">
        <v>38</v>
      </c>
      <c r="D9" s="1" t="s">
        <v>689</v>
      </c>
      <c r="E9" s="87" t="s">
        <v>478</v>
      </c>
      <c r="F9" s="1" t="s">
        <v>695</v>
      </c>
      <c r="G9" s="1">
        <v>1501548</v>
      </c>
      <c r="H9" s="1" t="s">
        <v>95</v>
      </c>
      <c r="I9" s="1" t="s">
        <v>38</v>
      </c>
      <c r="J9" s="1" t="s">
        <v>689</v>
      </c>
    </row>
    <row r="10" spans="1:10" hidden="1">
      <c r="A10" s="1" t="s">
        <v>95</v>
      </c>
      <c r="B10" s="1" t="s">
        <v>688</v>
      </c>
      <c r="C10" s="1" t="s">
        <v>38</v>
      </c>
      <c r="D10" s="1" t="s">
        <v>689</v>
      </c>
      <c r="E10" s="87" t="s">
        <v>396</v>
      </c>
      <c r="F10" s="1" t="s">
        <v>696</v>
      </c>
      <c r="G10" s="1">
        <v>1501546</v>
      </c>
      <c r="H10" s="1" t="s">
        <v>95</v>
      </c>
      <c r="I10" s="1" t="s">
        <v>38</v>
      </c>
      <c r="J10" s="1" t="s">
        <v>689</v>
      </c>
    </row>
    <row r="11" spans="1:10" hidden="1">
      <c r="A11" s="1" t="s">
        <v>95</v>
      </c>
      <c r="B11" s="1" t="s">
        <v>688</v>
      </c>
      <c r="C11" s="1" t="s">
        <v>38</v>
      </c>
      <c r="D11" s="1" t="s">
        <v>689</v>
      </c>
      <c r="E11" s="87" t="s">
        <v>469</v>
      </c>
      <c r="F11" s="1" t="s">
        <v>697</v>
      </c>
      <c r="G11" s="1">
        <v>1501544</v>
      </c>
      <c r="H11" s="1" t="s">
        <v>95</v>
      </c>
      <c r="I11" s="1" t="s">
        <v>38</v>
      </c>
      <c r="J11" s="1" t="s">
        <v>689</v>
      </c>
    </row>
    <row r="12" spans="1:10" hidden="1">
      <c r="A12" s="1" t="s">
        <v>95</v>
      </c>
      <c r="B12" s="1" t="s">
        <v>688</v>
      </c>
      <c r="C12" s="1" t="s">
        <v>38</v>
      </c>
      <c r="D12" s="1" t="s">
        <v>689</v>
      </c>
      <c r="E12" s="87" t="s">
        <v>529</v>
      </c>
      <c r="F12" s="1" t="s">
        <v>698</v>
      </c>
      <c r="G12" s="1">
        <v>1501542</v>
      </c>
      <c r="H12" s="1" t="s">
        <v>95</v>
      </c>
      <c r="I12" s="1" t="s">
        <v>38</v>
      </c>
      <c r="J12" s="1" t="s">
        <v>689</v>
      </c>
    </row>
    <row r="13" spans="1:10" hidden="1">
      <c r="A13" s="1" t="s">
        <v>95</v>
      </c>
      <c r="B13" s="1" t="s">
        <v>688</v>
      </c>
      <c r="C13" s="1" t="s">
        <v>38</v>
      </c>
      <c r="D13" s="1" t="s">
        <v>689</v>
      </c>
      <c r="E13" s="87" t="s">
        <v>530</v>
      </c>
      <c r="F13" s="1" t="s">
        <v>699</v>
      </c>
      <c r="G13" s="1">
        <v>1501540</v>
      </c>
      <c r="H13" s="1" t="s">
        <v>95</v>
      </c>
      <c r="I13" s="1" t="s">
        <v>38</v>
      </c>
      <c r="J13" s="1" t="s">
        <v>689</v>
      </c>
    </row>
    <row r="14" spans="1:10" hidden="1">
      <c r="A14" s="1" t="s">
        <v>95</v>
      </c>
      <c r="B14" s="1" t="s">
        <v>688</v>
      </c>
      <c r="C14" s="1" t="s">
        <v>38</v>
      </c>
      <c r="D14" s="1" t="s">
        <v>689</v>
      </c>
      <c r="E14" s="87" t="s">
        <v>361</v>
      </c>
      <c r="F14" s="1" t="s">
        <v>673</v>
      </c>
      <c r="G14" s="1">
        <v>1501538</v>
      </c>
      <c r="H14" s="1" t="s">
        <v>95</v>
      </c>
      <c r="I14" s="1" t="s">
        <v>38</v>
      </c>
      <c r="J14" s="1" t="s">
        <v>689</v>
      </c>
    </row>
    <row r="15" spans="1:10" hidden="1">
      <c r="A15" s="1" t="s">
        <v>95</v>
      </c>
      <c r="B15" s="1" t="s">
        <v>688</v>
      </c>
      <c r="C15" s="1" t="s">
        <v>38</v>
      </c>
      <c r="D15" s="1" t="s">
        <v>689</v>
      </c>
      <c r="E15" s="87" t="s">
        <v>531</v>
      </c>
      <c r="F15" s="1" t="s">
        <v>700</v>
      </c>
      <c r="G15" s="1">
        <v>1501536</v>
      </c>
      <c r="H15" s="1" t="s">
        <v>95</v>
      </c>
      <c r="I15" s="1" t="s">
        <v>38</v>
      </c>
      <c r="J15" s="1" t="s">
        <v>689</v>
      </c>
    </row>
    <row r="16" spans="1:10" hidden="1">
      <c r="A16" s="1" t="s">
        <v>95</v>
      </c>
      <c r="B16" s="1" t="s">
        <v>688</v>
      </c>
      <c r="C16" s="1" t="s">
        <v>38</v>
      </c>
      <c r="D16" s="1" t="s">
        <v>689</v>
      </c>
      <c r="E16" s="87" t="s">
        <v>532</v>
      </c>
      <c r="F16" s="1" t="s">
        <v>701</v>
      </c>
      <c r="G16" s="1">
        <v>1501534</v>
      </c>
      <c r="H16" s="1" t="s">
        <v>95</v>
      </c>
      <c r="I16" s="1" t="s">
        <v>38</v>
      </c>
      <c r="J16" s="1" t="s">
        <v>689</v>
      </c>
    </row>
    <row r="17" spans="1:10" hidden="1">
      <c r="A17" s="1" t="s">
        <v>95</v>
      </c>
      <c r="B17" s="1" t="s">
        <v>688</v>
      </c>
      <c r="C17" s="1" t="s">
        <v>38</v>
      </c>
      <c r="D17" s="1" t="s">
        <v>689</v>
      </c>
      <c r="E17" s="87" t="s">
        <v>245</v>
      </c>
      <c r="F17" s="1" t="s">
        <v>95</v>
      </c>
      <c r="G17" s="1">
        <v>1501532</v>
      </c>
      <c r="H17" s="1" t="s">
        <v>95</v>
      </c>
      <c r="I17" s="1" t="s">
        <v>38</v>
      </c>
      <c r="J17" s="1" t="s">
        <v>689</v>
      </c>
    </row>
    <row r="18" spans="1:10" hidden="1">
      <c r="A18" s="1" t="s">
        <v>92</v>
      </c>
      <c r="B18" s="1" t="s">
        <v>702</v>
      </c>
      <c r="C18" s="1" t="s">
        <v>38</v>
      </c>
      <c r="D18" s="1" t="s">
        <v>689</v>
      </c>
      <c r="E18" s="87" t="s">
        <v>256</v>
      </c>
      <c r="F18" s="1" t="s">
        <v>703</v>
      </c>
      <c r="G18" s="1">
        <v>1501528</v>
      </c>
      <c r="H18" s="1" t="s">
        <v>92</v>
      </c>
      <c r="I18" s="1" t="s">
        <v>38</v>
      </c>
      <c r="J18" s="1" t="s">
        <v>689</v>
      </c>
    </row>
    <row r="19" spans="1:10" hidden="1">
      <c r="A19" s="1" t="s">
        <v>92</v>
      </c>
      <c r="B19" s="1" t="s">
        <v>702</v>
      </c>
      <c r="C19" s="1" t="s">
        <v>38</v>
      </c>
      <c r="D19" s="1" t="s">
        <v>689</v>
      </c>
      <c r="E19" s="87" t="s">
        <v>308</v>
      </c>
      <c r="F19" s="1" t="s">
        <v>92</v>
      </c>
      <c r="G19" s="1">
        <v>1501526</v>
      </c>
      <c r="H19" s="1" t="s">
        <v>92</v>
      </c>
      <c r="I19" s="1" t="s">
        <v>38</v>
      </c>
      <c r="J19" s="1" t="s">
        <v>689</v>
      </c>
    </row>
    <row r="20" spans="1:10" hidden="1">
      <c r="A20" s="1" t="s">
        <v>92</v>
      </c>
      <c r="B20" s="1" t="s">
        <v>702</v>
      </c>
      <c r="C20" s="1" t="s">
        <v>38</v>
      </c>
      <c r="D20" s="1" t="s">
        <v>689</v>
      </c>
      <c r="E20" s="87" t="s">
        <v>519</v>
      </c>
      <c r="F20" s="1" t="s">
        <v>704</v>
      </c>
      <c r="G20" s="1">
        <v>1501524</v>
      </c>
      <c r="H20" s="1" t="s">
        <v>92</v>
      </c>
      <c r="I20" s="1" t="s">
        <v>38</v>
      </c>
      <c r="J20" s="1" t="s">
        <v>689</v>
      </c>
    </row>
    <row r="21" spans="1:10" hidden="1">
      <c r="A21" s="1" t="s">
        <v>92</v>
      </c>
      <c r="B21" s="1" t="s">
        <v>702</v>
      </c>
      <c r="C21" s="1" t="s">
        <v>38</v>
      </c>
      <c r="D21" s="1" t="s">
        <v>689</v>
      </c>
      <c r="E21" s="87" t="s">
        <v>482</v>
      </c>
      <c r="F21" s="1" t="s">
        <v>594</v>
      </c>
      <c r="G21" s="1">
        <v>1501522</v>
      </c>
      <c r="H21" s="1" t="s">
        <v>92</v>
      </c>
      <c r="I21" s="1" t="s">
        <v>38</v>
      </c>
      <c r="J21" s="1" t="s">
        <v>689</v>
      </c>
    </row>
    <row r="22" spans="1:10" hidden="1">
      <c r="A22" s="1" t="s">
        <v>127</v>
      </c>
      <c r="B22" s="1" t="s">
        <v>702</v>
      </c>
      <c r="C22" s="1" t="s">
        <v>55</v>
      </c>
      <c r="D22" s="1" t="s">
        <v>689</v>
      </c>
      <c r="E22" s="87" t="s">
        <v>374</v>
      </c>
      <c r="F22" s="1" t="s">
        <v>705</v>
      </c>
      <c r="G22" s="1">
        <v>1501516</v>
      </c>
      <c r="H22" s="1" t="s">
        <v>228</v>
      </c>
      <c r="I22" s="1" t="s">
        <v>55</v>
      </c>
      <c r="J22" s="1" t="s">
        <v>689</v>
      </c>
    </row>
    <row r="23" spans="1:10" hidden="1">
      <c r="A23" s="1" t="s">
        <v>127</v>
      </c>
      <c r="B23" s="1" t="s">
        <v>702</v>
      </c>
      <c r="C23" s="1" t="s">
        <v>55</v>
      </c>
      <c r="D23" s="1" t="s">
        <v>689</v>
      </c>
      <c r="E23" s="87" t="s">
        <v>493</v>
      </c>
      <c r="F23" s="1" t="s">
        <v>706</v>
      </c>
      <c r="G23" s="1">
        <v>1501514</v>
      </c>
      <c r="H23" s="1" t="s">
        <v>228</v>
      </c>
      <c r="I23" s="1" t="s">
        <v>55</v>
      </c>
      <c r="J23" s="1" t="s">
        <v>689</v>
      </c>
    </row>
    <row r="24" spans="1:10" hidden="1">
      <c r="A24" s="1" t="s">
        <v>127</v>
      </c>
      <c r="B24" s="1" t="s">
        <v>702</v>
      </c>
      <c r="C24" s="1" t="s">
        <v>55</v>
      </c>
      <c r="D24" s="1" t="s">
        <v>689</v>
      </c>
      <c r="E24" s="87" t="s">
        <v>364</v>
      </c>
      <c r="F24" s="1" t="s">
        <v>707</v>
      </c>
      <c r="G24" s="1">
        <v>1501512</v>
      </c>
      <c r="H24" s="1" t="s">
        <v>228</v>
      </c>
      <c r="I24" s="1" t="s">
        <v>55</v>
      </c>
      <c r="J24" s="1" t="s">
        <v>689</v>
      </c>
    </row>
    <row r="25" spans="1:10" hidden="1">
      <c r="A25" s="1" t="s">
        <v>127</v>
      </c>
      <c r="B25" s="1" t="s">
        <v>702</v>
      </c>
      <c r="C25" s="1" t="s">
        <v>55</v>
      </c>
      <c r="D25" s="1" t="s">
        <v>689</v>
      </c>
      <c r="E25" s="87" t="s">
        <v>330</v>
      </c>
      <c r="F25" s="1" t="s">
        <v>708</v>
      </c>
      <c r="G25" s="1">
        <v>1501510</v>
      </c>
      <c r="H25" s="1" t="s">
        <v>228</v>
      </c>
      <c r="I25" s="1" t="s">
        <v>55</v>
      </c>
      <c r="J25" s="1" t="s">
        <v>689</v>
      </c>
    </row>
    <row r="26" spans="1:10" hidden="1">
      <c r="A26" s="1" t="s">
        <v>127</v>
      </c>
      <c r="B26" s="1" t="s">
        <v>702</v>
      </c>
      <c r="C26" s="1" t="s">
        <v>55</v>
      </c>
      <c r="D26" s="1" t="s">
        <v>689</v>
      </c>
      <c r="E26" s="87" t="s">
        <v>494</v>
      </c>
      <c r="F26" s="1" t="s">
        <v>709</v>
      </c>
      <c r="G26" s="1">
        <v>1501508</v>
      </c>
      <c r="H26" s="1" t="s">
        <v>228</v>
      </c>
      <c r="I26" s="1" t="s">
        <v>55</v>
      </c>
      <c r="J26" s="1" t="s">
        <v>689</v>
      </c>
    </row>
    <row r="27" spans="1:10" hidden="1">
      <c r="A27" s="1" t="s">
        <v>127</v>
      </c>
      <c r="B27" s="1" t="s">
        <v>702</v>
      </c>
      <c r="C27" s="1" t="s">
        <v>55</v>
      </c>
      <c r="D27" s="1" t="s">
        <v>689</v>
      </c>
      <c r="E27" s="87" t="s">
        <v>495</v>
      </c>
      <c r="F27" s="1" t="s">
        <v>710</v>
      </c>
      <c r="G27" s="1">
        <v>1501506</v>
      </c>
      <c r="H27" s="1" t="s">
        <v>228</v>
      </c>
      <c r="I27" s="1" t="s">
        <v>55</v>
      </c>
      <c r="J27" s="1" t="s">
        <v>689</v>
      </c>
    </row>
    <row r="28" spans="1:10" hidden="1">
      <c r="A28" s="1" t="s">
        <v>127</v>
      </c>
      <c r="B28" s="1" t="s">
        <v>702</v>
      </c>
      <c r="C28" s="1" t="s">
        <v>55</v>
      </c>
      <c r="D28" s="1" t="s">
        <v>689</v>
      </c>
      <c r="E28" s="87" t="s">
        <v>496</v>
      </c>
      <c r="F28" s="1" t="s">
        <v>711</v>
      </c>
      <c r="G28" s="1">
        <v>1501502</v>
      </c>
      <c r="H28" s="1" t="s">
        <v>228</v>
      </c>
      <c r="I28" s="1" t="s">
        <v>55</v>
      </c>
      <c r="J28" s="1" t="s">
        <v>689</v>
      </c>
    </row>
    <row r="29" spans="1:10" hidden="1">
      <c r="A29" s="1" t="s">
        <v>109</v>
      </c>
      <c r="B29" s="1" t="s">
        <v>702</v>
      </c>
      <c r="C29" s="1" t="s">
        <v>45</v>
      </c>
      <c r="D29" s="1" t="s">
        <v>689</v>
      </c>
      <c r="E29" s="87" t="s">
        <v>487</v>
      </c>
      <c r="F29" s="1" t="s">
        <v>712</v>
      </c>
      <c r="G29" s="1">
        <v>243825001</v>
      </c>
      <c r="H29" s="1" t="s">
        <v>109</v>
      </c>
      <c r="I29" s="1" t="s">
        <v>45</v>
      </c>
      <c r="J29" s="1" t="s">
        <v>689</v>
      </c>
    </row>
    <row r="30" spans="1:10">
      <c r="A30" s="1" t="s">
        <v>104</v>
      </c>
      <c r="B30" s="1" t="s">
        <v>688</v>
      </c>
      <c r="C30" s="1" t="s">
        <v>42</v>
      </c>
      <c r="D30" s="1" t="s">
        <v>689</v>
      </c>
      <c r="E30" s="87" t="s">
        <v>507</v>
      </c>
      <c r="F30" s="1" t="s">
        <v>713</v>
      </c>
      <c r="G30" s="1">
        <v>188400019</v>
      </c>
      <c r="H30" s="1" t="s">
        <v>107</v>
      </c>
      <c r="I30" s="1" t="s">
        <v>42</v>
      </c>
      <c r="J30" s="1" t="s">
        <v>689</v>
      </c>
    </row>
    <row r="31" spans="1:10">
      <c r="A31" s="1" t="s">
        <v>107</v>
      </c>
      <c r="B31" s="1" t="s">
        <v>702</v>
      </c>
      <c r="C31" s="1" t="s">
        <v>42</v>
      </c>
      <c r="D31" s="1" t="s">
        <v>689</v>
      </c>
      <c r="E31" s="87" t="s">
        <v>442</v>
      </c>
      <c r="F31" s="1" t="s">
        <v>714</v>
      </c>
      <c r="G31" s="1">
        <v>188400017</v>
      </c>
      <c r="H31" s="1" t="s">
        <v>107</v>
      </c>
      <c r="I31" s="1" t="s">
        <v>42</v>
      </c>
      <c r="J31" s="1" t="s">
        <v>689</v>
      </c>
    </row>
    <row r="32" spans="1:10">
      <c r="A32" s="1" t="s">
        <v>107</v>
      </c>
      <c r="B32" s="1" t="s">
        <v>702</v>
      </c>
      <c r="C32" s="1" t="s">
        <v>42</v>
      </c>
      <c r="D32" s="1" t="s">
        <v>689</v>
      </c>
      <c r="E32" s="87" t="s">
        <v>353</v>
      </c>
      <c r="F32" s="1" t="s">
        <v>715</v>
      </c>
      <c r="G32" s="1">
        <v>188400015</v>
      </c>
      <c r="H32" s="1" t="s">
        <v>107</v>
      </c>
      <c r="I32" s="1" t="s">
        <v>42</v>
      </c>
      <c r="J32" s="1" t="s">
        <v>689</v>
      </c>
    </row>
    <row r="33" spans="1:10" hidden="1">
      <c r="A33" s="1" t="s">
        <v>98</v>
      </c>
      <c r="B33" s="1" t="s">
        <v>702</v>
      </c>
      <c r="C33" s="1" t="s">
        <v>38</v>
      </c>
      <c r="D33" s="1" t="s">
        <v>689</v>
      </c>
      <c r="E33" s="87" t="s">
        <v>403</v>
      </c>
      <c r="F33" s="1" t="s">
        <v>716</v>
      </c>
      <c r="G33" s="1">
        <v>56250001</v>
      </c>
      <c r="H33" s="1" t="s">
        <v>88</v>
      </c>
      <c r="I33" s="1" t="s">
        <v>38</v>
      </c>
      <c r="J33" s="1" t="s">
        <v>689</v>
      </c>
    </row>
    <row r="34" spans="1:10" hidden="1">
      <c r="A34" s="1" t="s">
        <v>122</v>
      </c>
      <c r="B34" s="1" t="s">
        <v>702</v>
      </c>
      <c r="C34" s="1" t="s">
        <v>55</v>
      </c>
      <c r="D34" s="1" t="s">
        <v>689</v>
      </c>
      <c r="E34" s="87" t="s">
        <v>498</v>
      </c>
      <c r="F34" s="1" t="s">
        <v>717</v>
      </c>
      <c r="G34" s="1">
        <v>3450029</v>
      </c>
      <c r="H34" s="1" t="s">
        <v>122</v>
      </c>
      <c r="I34" s="1" t="s">
        <v>55</v>
      </c>
      <c r="J34" s="1" t="s">
        <v>689</v>
      </c>
    </row>
    <row r="35" spans="1:10">
      <c r="A35" s="1" t="s">
        <v>106</v>
      </c>
      <c r="B35" s="1" t="s">
        <v>702</v>
      </c>
      <c r="C35" s="1" t="s">
        <v>42</v>
      </c>
      <c r="D35" s="1" t="s">
        <v>689</v>
      </c>
      <c r="E35" s="87" t="s">
        <v>345</v>
      </c>
      <c r="F35" s="1" t="s">
        <v>718</v>
      </c>
      <c r="G35" s="1">
        <v>3450001</v>
      </c>
      <c r="H35" s="1" t="s">
        <v>106</v>
      </c>
      <c r="I35" s="1" t="s">
        <v>42</v>
      </c>
      <c r="J35" s="1" t="s">
        <v>689</v>
      </c>
    </row>
    <row r="36" spans="1:10" hidden="1">
      <c r="A36" s="1" t="s">
        <v>121</v>
      </c>
      <c r="B36" s="1" t="s">
        <v>702</v>
      </c>
      <c r="C36" s="1" t="s">
        <v>55</v>
      </c>
      <c r="D36" s="1" t="s">
        <v>689</v>
      </c>
      <c r="E36" s="87" t="s">
        <v>342</v>
      </c>
      <c r="F36" s="1" t="s">
        <v>343</v>
      </c>
      <c r="G36" s="1">
        <v>1501500</v>
      </c>
      <c r="H36" s="1" t="s">
        <v>228</v>
      </c>
      <c r="I36" s="1" t="s">
        <v>55</v>
      </c>
      <c r="J36" s="1" t="s">
        <v>689</v>
      </c>
    </row>
    <row r="37" spans="1:10" hidden="1">
      <c r="A37" s="1" t="s">
        <v>127</v>
      </c>
      <c r="B37" s="1" t="s">
        <v>702</v>
      </c>
      <c r="C37" s="1" t="s">
        <v>55</v>
      </c>
      <c r="D37" s="1" t="s">
        <v>689</v>
      </c>
      <c r="E37" s="87" t="s">
        <v>432</v>
      </c>
      <c r="F37" s="1" t="s">
        <v>719</v>
      </c>
      <c r="G37" s="1">
        <v>1501498</v>
      </c>
      <c r="H37" s="1" t="s">
        <v>228</v>
      </c>
      <c r="I37" s="1" t="s">
        <v>55</v>
      </c>
      <c r="J37" s="1" t="s">
        <v>689</v>
      </c>
    </row>
    <row r="38" spans="1:10" hidden="1">
      <c r="A38" s="1" t="s">
        <v>127</v>
      </c>
      <c r="B38" s="1" t="s">
        <v>702</v>
      </c>
      <c r="C38" s="1" t="s">
        <v>55</v>
      </c>
      <c r="D38" s="1" t="s">
        <v>689</v>
      </c>
      <c r="E38" s="87" t="s">
        <v>229</v>
      </c>
      <c r="F38" s="1" t="s">
        <v>127</v>
      </c>
      <c r="G38" s="1">
        <v>1501496</v>
      </c>
      <c r="H38" s="1" t="s">
        <v>228</v>
      </c>
      <c r="I38" s="1" t="s">
        <v>55</v>
      </c>
      <c r="J38" s="1" t="s">
        <v>689</v>
      </c>
    </row>
    <row r="39" spans="1:10" hidden="1">
      <c r="A39" s="1" t="s">
        <v>121</v>
      </c>
      <c r="B39" s="1" t="s">
        <v>702</v>
      </c>
      <c r="C39" s="1" t="s">
        <v>55</v>
      </c>
      <c r="D39" s="1" t="s">
        <v>689</v>
      </c>
      <c r="E39" s="87" t="s">
        <v>284</v>
      </c>
      <c r="F39" s="1" t="s">
        <v>720</v>
      </c>
      <c r="G39" s="1">
        <v>1501494</v>
      </c>
      <c r="H39" s="1" t="s">
        <v>228</v>
      </c>
      <c r="I39" s="1" t="s">
        <v>55</v>
      </c>
      <c r="J39" s="1" t="s">
        <v>689</v>
      </c>
    </row>
    <row r="40" spans="1:10" hidden="1">
      <c r="A40" s="1" t="s">
        <v>121</v>
      </c>
      <c r="B40" s="1" t="s">
        <v>702</v>
      </c>
      <c r="C40" s="1" t="s">
        <v>55</v>
      </c>
      <c r="D40" s="1" t="s">
        <v>689</v>
      </c>
      <c r="E40" s="87" t="s">
        <v>447</v>
      </c>
      <c r="F40" s="1" t="s">
        <v>721</v>
      </c>
      <c r="G40" s="1">
        <v>1501492</v>
      </c>
      <c r="H40" s="1" t="s">
        <v>228</v>
      </c>
      <c r="I40" s="1" t="s">
        <v>55</v>
      </c>
      <c r="J40" s="1" t="s">
        <v>689</v>
      </c>
    </row>
    <row r="41" spans="1:10" hidden="1">
      <c r="A41" s="1" t="s">
        <v>127</v>
      </c>
      <c r="B41" s="1" t="s">
        <v>702</v>
      </c>
      <c r="C41" s="1" t="s">
        <v>55</v>
      </c>
      <c r="D41" s="1" t="s">
        <v>689</v>
      </c>
      <c r="E41" s="87" t="s">
        <v>497</v>
      </c>
      <c r="F41" s="1" t="s">
        <v>722</v>
      </c>
      <c r="G41" s="1">
        <v>1501490</v>
      </c>
      <c r="H41" s="1" t="s">
        <v>228</v>
      </c>
      <c r="I41" s="1" t="s">
        <v>55</v>
      </c>
      <c r="J41" s="1" t="s">
        <v>689</v>
      </c>
    </row>
    <row r="42" spans="1:10" hidden="1">
      <c r="A42" s="1" t="s">
        <v>121</v>
      </c>
      <c r="B42" s="1" t="s">
        <v>702</v>
      </c>
      <c r="C42" s="1" t="s">
        <v>55</v>
      </c>
      <c r="D42" s="1" t="s">
        <v>689</v>
      </c>
      <c r="E42" s="87" t="s">
        <v>333</v>
      </c>
      <c r="F42" s="1" t="s">
        <v>723</v>
      </c>
      <c r="G42" s="1">
        <v>1501486</v>
      </c>
      <c r="H42" s="1" t="s">
        <v>228</v>
      </c>
      <c r="I42" s="1" t="s">
        <v>55</v>
      </c>
      <c r="J42" s="1" t="s">
        <v>689</v>
      </c>
    </row>
    <row r="43" spans="1:10" hidden="1">
      <c r="A43" s="1" t="s">
        <v>121</v>
      </c>
      <c r="B43" s="1" t="s">
        <v>702</v>
      </c>
      <c r="C43" s="1" t="s">
        <v>55</v>
      </c>
      <c r="D43" s="1" t="s">
        <v>689</v>
      </c>
      <c r="E43" s="87" t="s">
        <v>454</v>
      </c>
      <c r="F43" s="1" t="s">
        <v>724</v>
      </c>
      <c r="G43" s="1">
        <v>1501484</v>
      </c>
      <c r="H43" s="1" t="s">
        <v>228</v>
      </c>
      <c r="I43" s="1" t="s">
        <v>55</v>
      </c>
      <c r="J43" s="1" t="s">
        <v>689</v>
      </c>
    </row>
    <row r="44" spans="1:10" hidden="1">
      <c r="A44" s="1" t="s">
        <v>121</v>
      </c>
      <c r="B44" s="1" t="s">
        <v>702</v>
      </c>
      <c r="C44" s="1" t="s">
        <v>55</v>
      </c>
      <c r="D44" s="1" t="s">
        <v>689</v>
      </c>
      <c r="E44" s="87" t="s">
        <v>492</v>
      </c>
      <c r="F44" s="1" t="s">
        <v>725</v>
      </c>
      <c r="G44" s="1">
        <v>1501482</v>
      </c>
      <c r="H44" s="1" t="s">
        <v>228</v>
      </c>
      <c r="I44" s="1" t="s">
        <v>55</v>
      </c>
      <c r="J44" s="1" t="s">
        <v>689</v>
      </c>
    </row>
    <row r="45" spans="1:10" hidden="1">
      <c r="A45" s="1" t="s">
        <v>121</v>
      </c>
      <c r="B45" s="1" t="s">
        <v>702</v>
      </c>
      <c r="C45" s="1" t="s">
        <v>55</v>
      </c>
      <c r="D45" s="1" t="s">
        <v>689</v>
      </c>
      <c r="E45" s="87" t="s">
        <v>387</v>
      </c>
      <c r="F45" s="1" t="s">
        <v>121</v>
      </c>
      <c r="G45" s="1">
        <v>1501480</v>
      </c>
      <c r="H45" s="1" t="s">
        <v>228</v>
      </c>
      <c r="I45" s="1" t="s">
        <v>55</v>
      </c>
      <c r="J45" s="1" t="s">
        <v>689</v>
      </c>
    </row>
    <row r="46" spans="1:10" hidden="1">
      <c r="A46" s="1" t="s">
        <v>121</v>
      </c>
      <c r="B46" s="1" t="s">
        <v>702</v>
      </c>
      <c r="C46" s="1" t="s">
        <v>55</v>
      </c>
      <c r="D46" s="1" t="s">
        <v>689</v>
      </c>
      <c r="E46" s="87" t="s">
        <v>491</v>
      </c>
      <c r="F46" s="1" t="s">
        <v>726</v>
      </c>
      <c r="G46" s="1">
        <v>1501478</v>
      </c>
      <c r="H46" s="1" t="s">
        <v>228</v>
      </c>
      <c r="I46" s="1" t="s">
        <v>55</v>
      </c>
      <c r="J46" s="1" t="s">
        <v>689</v>
      </c>
    </row>
    <row r="47" spans="1:10" hidden="1">
      <c r="A47" s="1" t="s">
        <v>128</v>
      </c>
      <c r="B47" s="1" t="s">
        <v>702</v>
      </c>
      <c r="C47" s="1" t="s">
        <v>55</v>
      </c>
      <c r="D47" s="1" t="s">
        <v>689</v>
      </c>
      <c r="E47" s="87" t="s">
        <v>428</v>
      </c>
      <c r="F47" s="1" t="s">
        <v>727</v>
      </c>
      <c r="G47" s="1">
        <v>1501474</v>
      </c>
      <c r="H47" s="1" t="s">
        <v>728</v>
      </c>
      <c r="I47" s="1" t="s">
        <v>55</v>
      </c>
      <c r="J47" s="1" t="s">
        <v>689</v>
      </c>
    </row>
    <row r="48" spans="1:10" hidden="1">
      <c r="A48" s="1" t="s">
        <v>123</v>
      </c>
      <c r="B48" s="1" t="s">
        <v>688</v>
      </c>
      <c r="C48" s="1" t="s">
        <v>55</v>
      </c>
      <c r="D48" s="1" t="s">
        <v>689</v>
      </c>
      <c r="E48" s="87" t="s">
        <v>395</v>
      </c>
      <c r="F48" s="1" t="s">
        <v>552</v>
      </c>
      <c r="G48" s="1">
        <v>1501472</v>
      </c>
      <c r="H48" s="1" t="s">
        <v>728</v>
      </c>
      <c r="I48" s="1" t="s">
        <v>55</v>
      </c>
      <c r="J48" s="1" t="s">
        <v>689</v>
      </c>
    </row>
    <row r="49" spans="1:10" hidden="1">
      <c r="A49" s="1" t="s">
        <v>128</v>
      </c>
      <c r="B49" s="1" t="s">
        <v>702</v>
      </c>
      <c r="C49" s="1" t="s">
        <v>55</v>
      </c>
      <c r="D49" s="1" t="s">
        <v>689</v>
      </c>
      <c r="E49" s="87" t="s">
        <v>386</v>
      </c>
      <c r="F49" s="1" t="s">
        <v>128</v>
      </c>
      <c r="G49" s="1">
        <v>1501470</v>
      </c>
      <c r="H49" s="1" t="s">
        <v>728</v>
      </c>
      <c r="I49" s="1" t="s">
        <v>55</v>
      </c>
      <c r="J49" s="1" t="s">
        <v>689</v>
      </c>
    </row>
    <row r="50" spans="1:10" hidden="1">
      <c r="A50" s="1" t="s">
        <v>128</v>
      </c>
      <c r="B50" s="1" t="s">
        <v>702</v>
      </c>
      <c r="C50" s="1" t="s">
        <v>55</v>
      </c>
      <c r="D50" s="1" t="s">
        <v>689</v>
      </c>
      <c r="E50" s="87" t="s">
        <v>461</v>
      </c>
      <c r="F50" s="1" t="s">
        <v>729</v>
      </c>
      <c r="G50" s="1">
        <v>1501468</v>
      </c>
      <c r="H50" s="1" t="s">
        <v>728</v>
      </c>
      <c r="I50" s="1" t="s">
        <v>55</v>
      </c>
      <c r="J50" s="1" t="s">
        <v>689</v>
      </c>
    </row>
    <row r="51" spans="1:10" hidden="1">
      <c r="A51" s="1" t="s">
        <v>126</v>
      </c>
      <c r="B51" s="1" t="s">
        <v>702</v>
      </c>
      <c r="C51" s="1" t="s">
        <v>55</v>
      </c>
      <c r="D51" s="1" t="s">
        <v>689</v>
      </c>
      <c r="E51" s="87" t="s">
        <v>314</v>
      </c>
      <c r="F51" s="1" t="s">
        <v>730</v>
      </c>
      <c r="G51" s="1">
        <v>1501466</v>
      </c>
      <c r="H51" s="1" t="s">
        <v>731</v>
      </c>
      <c r="I51" s="1" t="s">
        <v>55</v>
      </c>
      <c r="J51" s="1" t="s">
        <v>689</v>
      </c>
    </row>
    <row r="52" spans="1:10" hidden="1">
      <c r="A52" s="1" t="s">
        <v>128</v>
      </c>
      <c r="B52" s="1" t="s">
        <v>702</v>
      </c>
      <c r="C52" s="1" t="s">
        <v>55</v>
      </c>
      <c r="D52" s="1" t="s">
        <v>689</v>
      </c>
      <c r="E52" s="87" t="s">
        <v>360</v>
      </c>
      <c r="F52" s="1" t="s">
        <v>626</v>
      </c>
      <c r="G52" s="1">
        <v>1501464</v>
      </c>
      <c r="H52" s="1" t="s">
        <v>728</v>
      </c>
      <c r="I52" s="1" t="s">
        <v>55</v>
      </c>
      <c r="J52" s="1" t="s">
        <v>689</v>
      </c>
    </row>
    <row r="53" spans="1:10" hidden="1">
      <c r="A53" s="1" t="s">
        <v>128</v>
      </c>
      <c r="B53" s="1" t="s">
        <v>702</v>
      </c>
      <c r="C53" s="1" t="s">
        <v>55</v>
      </c>
      <c r="D53" s="1" t="s">
        <v>689</v>
      </c>
      <c r="E53" s="87" t="s">
        <v>311</v>
      </c>
      <c r="F53" s="1" t="s">
        <v>638</v>
      </c>
      <c r="G53" s="1">
        <v>1501462</v>
      </c>
      <c r="H53" s="1" t="s">
        <v>728</v>
      </c>
      <c r="I53" s="1" t="s">
        <v>55</v>
      </c>
      <c r="J53" s="1" t="s">
        <v>689</v>
      </c>
    </row>
    <row r="54" spans="1:10" hidden="1">
      <c r="A54" s="1" t="s">
        <v>128</v>
      </c>
      <c r="B54" s="1" t="s">
        <v>702</v>
      </c>
      <c r="C54" s="1" t="s">
        <v>55</v>
      </c>
      <c r="D54" s="1" t="s">
        <v>689</v>
      </c>
      <c r="E54" s="87" t="s">
        <v>274</v>
      </c>
      <c r="F54" s="1" t="s">
        <v>732</v>
      </c>
      <c r="G54" s="1">
        <v>1501460</v>
      </c>
      <c r="H54" s="1" t="s">
        <v>728</v>
      </c>
      <c r="I54" s="1" t="s">
        <v>55</v>
      </c>
      <c r="J54" s="1" t="s">
        <v>689</v>
      </c>
    </row>
    <row r="55" spans="1:10" hidden="1">
      <c r="A55" s="1" t="s">
        <v>124</v>
      </c>
      <c r="B55" s="1" t="s">
        <v>688</v>
      </c>
      <c r="C55" s="1" t="s">
        <v>55</v>
      </c>
      <c r="D55" s="1" t="s">
        <v>689</v>
      </c>
      <c r="E55" s="87" t="s">
        <v>397</v>
      </c>
      <c r="F55" s="1" t="s">
        <v>733</v>
      </c>
      <c r="G55" s="1">
        <v>1501458</v>
      </c>
      <c r="H55" s="1" t="s">
        <v>731</v>
      </c>
      <c r="I55" s="1" t="s">
        <v>55</v>
      </c>
      <c r="J55" s="1" t="s">
        <v>689</v>
      </c>
    </row>
    <row r="56" spans="1:10" hidden="1">
      <c r="A56" s="1" t="s">
        <v>126</v>
      </c>
      <c r="B56" s="1" t="s">
        <v>702</v>
      </c>
      <c r="C56" s="1" t="s">
        <v>55</v>
      </c>
      <c r="D56" s="1" t="s">
        <v>689</v>
      </c>
      <c r="E56" s="87" t="s">
        <v>382</v>
      </c>
      <c r="F56" s="1" t="s">
        <v>126</v>
      </c>
      <c r="G56" s="1">
        <v>1501456</v>
      </c>
      <c r="H56" s="1" t="s">
        <v>731</v>
      </c>
      <c r="I56" s="1" t="s">
        <v>55</v>
      </c>
      <c r="J56" s="1" t="s">
        <v>689</v>
      </c>
    </row>
    <row r="57" spans="1:10" hidden="1">
      <c r="A57" s="1" t="s">
        <v>124</v>
      </c>
      <c r="B57" s="1" t="s">
        <v>688</v>
      </c>
      <c r="C57" s="1" t="s">
        <v>55</v>
      </c>
      <c r="D57" s="1" t="s">
        <v>689</v>
      </c>
      <c r="E57" s="87" t="s">
        <v>336</v>
      </c>
      <c r="F57" s="1" t="s">
        <v>734</v>
      </c>
      <c r="G57" s="1">
        <v>1501454</v>
      </c>
      <c r="H57" s="1" t="s">
        <v>731</v>
      </c>
      <c r="I57" s="1" t="s">
        <v>55</v>
      </c>
      <c r="J57" s="1" t="s">
        <v>689</v>
      </c>
    </row>
    <row r="58" spans="1:10" hidden="1">
      <c r="A58" s="1" t="s">
        <v>123</v>
      </c>
      <c r="B58" s="1" t="s">
        <v>688</v>
      </c>
      <c r="C58" s="1" t="s">
        <v>55</v>
      </c>
      <c r="D58" s="1" t="s">
        <v>689</v>
      </c>
      <c r="E58" s="87" t="s">
        <v>293</v>
      </c>
      <c r="F58" s="1" t="s">
        <v>275</v>
      </c>
      <c r="G58" s="1">
        <v>1501452</v>
      </c>
      <c r="H58" s="1" t="s">
        <v>728</v>
      </c>
      <c r="I58" s="1" t="s">
        <v>55</v>
      </c>
      <c r="J58" s="1" t="s">
        <v>689</v>
      </c>
    </row>
    <row r="59" spans="1:10" hidden="1">
      <c r="A59" s="1" t="s">
        <v>124</v>
      </c>
      <c r="B59" s="1" t="s">
        <v>688</v>
      </c>
      <c r="C59" s="1" t="s">
        <v>55</v>
      </c>
      <c r="D59" s="1" t="s">
        <v>689</v>
      </c>
      <c r="E59" s="87" t="s">
        <v>315</v>
      </c>
      <c r="F59" s="1" t="s">
        <v>643</v>
      </c>
      <c r="G59" s="1">
        <v>1501450</v>
      </c>
      <c r="H59" s="1" t="s">
        <v>731</v>
      </c>
      <c r="I59" s="1" t="s">
        <v>55</v>
      </c>
      <c r="J59" s="1" t="s">
        <v>689</v>
      </c>
    </row>
    <row r="60" spans="1:10" hidden="1">
      <c r="A60" s="1" t="s">
        <v>126</v>
      </c>
      <c r="B60" s="1" t="s">
        <v>702</v>
      </c>
      <c r="C60" s="1" t="s">
        <v>55</v>
      </c>
      <c r="D60" s="1" t="s">
        <v>689</v>
      </c>
      <c r="E60" s="87" t="s">
        <v>363</v>
      </c>
      <c r="F60" s="1" t="s">
        <v>645</v>
      </c>
      <c r="G60" s="1">
        <v>1501448</v>
      </c>
      <c r="H60" s="1" t="s">
        <v>731</v>
      </c>
      <c r="I60" s="1" t="s">
        <v>55</v>
      </c>
      <c r="J60" s="1" t="s">
        <v>689</v>
      </c>
    </row>
    <row r="61" spans="1:10" hidden="1">
      <c r="A61" s="1" t="s">
        <v>123</v>
      </c>
      <c r="B61" s="1" t="s">
        <v>688</v>
      </c>
      <c r="C61" s="1" t="s">
        <v>55</v>
      </c>
      <c r="D61" s="1" t="s">
        <v>689</v>
      </c>
      <c r="E61" s="87" t="s">
        <v>271</v>
      </c>
      <c r="F61" s="1" t="s">
        <v>123</v>
      </c>
      <c r="G61" s="1">
        <v>1501446</v>
      </c>
      <c r="H61" s="1" t="s">
        <v>728</v>
      </c>
      <c r="I61" s="1" t="s">
        <v>55</v>
      </c>
      <c r="J61" s="1" t="s">
        <v>689</v>
      </c>
    </row>
    <row r="62" spans="1:10" hidden="1">
      <c r="A62" s="1" t="s">
        <v>126</v>
      </c>
      <c r="B62" s="1" t="s">
        <v>702</v>
      </c>
      <c r="C62" s="1" t="s">
        <v>55</v>
      </c>
      <c r="D62" s="1" t="s">
        <v>689</v>
      </c>
      <c r="E62" s="87" t="s">
        <v>266</v>
      </c>
      <c r="F62" s="1" t="s">
        <v>599</v>
      </c>
      <c r="G62" s="1">
        <v>1501444</v>
      </c>
      <c r="H62" s="1" t="s">
        <v>731</v>
      </c>
      <c r="I62" s="1" t="s">
        <v>55</v>
      </c>
      <c r="J62" s="1" t="s">
        <v>689</v>
      </c>
    </row>
    <row r="63" spans="1:10" hidden="1">
      <c r="A63" s="1" t="s">
        <v>128</v>
      </c>
      <c r="B63" s="1" t="s">
        <v>702</v>
      </c>
      <c r="C63" s="1" t="s">
        <v>55</v>
      </c>
      <c r="D63" s="1" t="s">
        <v>689</v>
      </c>
      <c r="E63" s="87" t="s">
        <v>412</v>
      </c>
      <c r="F63" s="1" t="s">
        <v>735</v>
      </c>
      <c r="G63" s="1">
        <v>1501442</v>
      </c>
      <c r="H63" s="1" t="s">
        <v>728</v>
      </c>
      <c r="I63" s="1" t="s">
        <v>55</v>
      </c>
      <c r="J63" s="1" t="s">
        <v>689</v>
      </c>
    </row>
    <row r="64" spans="1:10" hidden="1">
      <c r="A64" s="1" t="s">
        <v>123</v>
      </c>
      <c r="B64" s="1" t="s">
        <v>688</v>
      </c>
      <c r="C64" s="1" t="s">
        <v>55</v>
      </c>
      <c r="D64" s="1" t="s">
        <v>689</v>
      </c>
      <c r="E64" s="87" t="s">
        <v>499</v>
      </c>
      <c r="F64" s="1" t="s">
        <v>736</v>
      </c>
      <c r="G64" s="1">
        <v>1501440</v>
      </c>
      <c r="H64" s="1" t="s">
        <v>728</v>
      </c>
      <c r="I64" s="1" t="s">
        <v>55</v>
      </c>
      <c r="J64" s="1" t="s">
        <v>689</v>
      </c>
    </row>
    <row r="65" spans="1:10" hidden="1">
      <c r="A65" s="1" t="s">
        <v>124</v>
      </c>
      <c r="B65" s="1" t="s">
        <v>688</v>
      </c>
      <c r="C65" s="1" t="s">
        <v>55</v>
      </c>
      <c r="D65" s="1" t="s">
        <v>689</v>
      </c>
      <c r="E65" s="87" t="s">
        <v>335</v>
      </c>
      <c r="F65" s="1" t="s">
        <v>737</v>
      </c>
      <c r="G65" s="1">
        <v>1501438</v>
      </c>
      <c r="H65" s="1" t="s">
        <v>731</v>
      </c>
      <c r="I65" s="1" t="s">
        <v>55</v>
      </c>
      <c r="J65" s="1" t="s">
        <v>689</v>
      </c>
    </row>
    <row r="66" spans="1:10">
      <c r="A66" s="1" t="s">
        <v>108</v>
      </c>
      <c r="B66" s="1" t="s">
        <v>688</v>
      </c>
      <c r="C66" s="1" t="s">
        <v>42</v>
      </c>
      <c r="D66" s="1" t="s">
        <v>689</v>
      </c>
      <c r="E66" s="87" t="s">
        <v>346</v>
      </c>
      <c r="F66" s="1" t="s">
        <v>738</v>
      </c>
      <c r="G66" s="1">
        <v>1501432</v>
      </c>
      <c r="H66" s="1" t="s">
        <v>99</v>
      </c>
      <c r="I66" s="1" t="s">
        <v>42</v>
      </c>
      <c r="J66" s="1" t="s">
        <v>689</v>
      </c>
    </row>
    <row r="67" spans="1:10">
      <c r="A67" s="1" t="s">
        <v>108</v>
      </c>
      <c r="B67" s="1" t="s">
        <v>688</v>
      </c>
      <c r="C67" s="1" t="s">
        <v>42</v>
      </c>
      <c r="D67" s="1" t="s">
        <v>689</v>
      </c>
      <c r="E67" s="87" t="s">
        <v>393</v>
      </c>
      <c r="F67" s="1" t="s">
        <v>108</v>
      </c>
      <c r="G67" s="1">
        <v>1501430</v>
      </c>
      <c r="H67" s="1" t="s">
        <v>99</v>
      </c>
      <c r="I67" s="1" t="s">
        <v>42</v>
      </c>
      <c r="J67" s="1" t="s">
        <v>689</v>
      </c>
    </row>
    <row r="68" spans="1:10">
      <c r="A68" s="1" t="s">
        <v>108</v>
      </c>
      <c r="B68" s="1" t="s">
        <v>688</v>
      </c>
      <c r="C68" s="1" t="s">
        <v>42</v>
      </c>
      <c r="D68" s="1" t="s">
        <v>689</v>
      </c>
      <c r="E68" s="87" t="s">
        <v>506</v>
      </c>
      <c r="F68" s="1" t="s">
        <v>739</v>
      </c>
      <c r="G68" s="1">
        <v>1501428</v>
      </c>
      <c r="H68" s="1" t="s">
        <v>99</v>
      </c>
      <c r="I68" s="1" t="s">
        <v>42</v>
      </c>
      <c r="J68" s="1" t="s">
        <v>689</v>
      </c>
    </row>
    <row r="69" spans="1:10">
      <c r="A69" s="1" t="s">
        <v>108</v>
      </c>
      <c r="B69" s="1" t="s">
        <v>688</v>
      </c>
      <c r="C69" s="1" t="s">
        <v>42</v>
      </c>
      <c r="D69" s="1" t="s">
        <v>689</v>
      </c>
      <c r="E69" s="87" t="s">
        <v>341</v>
      </c>
      <c r="F69" s="1" t="s">
        <v>740</v>
      </c>
      <c r="G69" s="1">
        <v>1501426</v>
      </c>
      <c r="H69" s="1" t="s">
        <v>99</v>
      </c>
      <c r="I69" s="1" t="s">
        <v>42</v>
      </c>
      <c r="J69" s="1" t="s">
        <v>689</v>
      </c>
    </row>
    <row r="70" spans="1:10">
      <c r="A70" s="1" t="s">
        <v>99</v>
      </c>
      <c r="B70" s="1" t="s">
        <v>702</v>
      </c>
      <c r="C70" s="1" t="s">
        <v>42</v>
      </c>
      <c r="D70" s="1" t="s">
        <v>689</v>
      </c>
      <c r="E70" s="87" t="s">
        <v>349</v>
      </c>
      <c r="F70" s="1" t="s">
        <v>741</v>
      </c>
      <c r="G70" s="1">
        <v>1501422</v>
      </c>
      <c r="H70" s="1" t="s">
        <v>99</v>
      </c>
      <c r="I70" s="1" t="s">
        <v>42</v>
      </c>
      <c r="J70" s="1" t="s">
        <v>689</v>
      </c>
    </row>
    <row r="71" spans="1:10">
      <c r="A71" s="1" t="s">
        <v>99</v>
      </c>
      <c r="B71" s="1" t="s">
        <v>702</v>
      </c>
      <c r="C71" s="1" t="s">
        <v>42</v>
      </c>
      <c r="D71" s="1" t="s">
        <v>689</v>
      </c>
      <c r="E71" s="87" t="s">
        <v>500</v>
      </c>
      <c r="F71" s="1" t="s">
        <v>742</v>
      </c>
      <c r="G71" s="1">
        <v>1501420</v>
      </c>
      <c r="H71" s="1" t="s">
        <v>99</v>
      </c>
      <c r="I71" s="1" t="s">
        <v>42</v>
      </c>
      <c r="J71" s="1" t="s">
        <v>689</v>
      </c>
    </row>
    <row r="72" spans="1:10">
      <c r="A72" s="1" t="s">
        <v>99</v>
      </c>
      <c r="B72" s="1" t="s">
        <v>702</v>
      </c>
      <c r="C72" s="1" t="s">
        <v>42</v>
      </c>
      <c r="D72" s="1" t="s">
        <v>689</v>
      </c>
      <c r="E72" s="87" t="s">
        <v>416</v>
      </c>
      <c r="F72" s="1" t="s">
        <v>743</v>
      </c>
      <c r="G72" s="1">
        <v>1501418</v>
      </c>
      <c r="H72" s="1" t="s">
        <v>99</v>
      </c>
      <c r="I72" s="1" t="s">
        <v>42</v>
      </c>
      <c r="J72" s="1" t="s">
        <v>689</v>
      </c>
    </row>
    <row r="73" spans="1:10">
      <c r="A73" s="1" t="s">
        <v>99</v>
      </c>
      <c r="B73" s="1" t="s">
        <v>702</v>
      </c>
      <c r="C73" s="1" t="s">
        <v>42</v>
      </c>
      <c r="D73" s="1" t="s">
        <v>689</v>
      </c>
      <c r="E73" s="87" t="s">
        <v>287</v>
      </c>
      <c r="F73" s="1" t="s">
        <v>592</v>
      </c>
      <c r="G73" s="1">
        <v>1501416</v>
      </c>
      <c r="H73" s="1" t="s">
        <v>99</v>
      </c>
      <c r="I73" s="1" t="s">
        <v>42</v>
      </c>
      <c r="J73" s="1" t="s">
        <v>689</v>
      </c>
    </row>
    <row r="74" spans="1:10">
      <c r="A74" s="1" t="s">
        <v>99</v>
      </c>
      <c r="B74" s="1" t="s">
        <v>702</v>
      </c>
      <c r="C74" s="1" t="s">
        <v>42</v>
      </c>
      <c r="D74" s="1" t="s">
        <v>689</v>
      </c>
      <c r="E74" s="87" t="s">
        <v>385</v>
      </c>
      <c r="F74" s="1" t="s">
        <v>744</v>
      </c>
      <c r="G74" s="1">
        <v>1501414</v>
      </c>
      <c r="H74" s="1" t="s">
        <v>99</v>
      </c>
      <c r="I74" s="1" t="s">
        <v>42</v>
      </c>
      <c r="J74" s="1" t="s">
        <v>689</v>
      </c>
    </row>
    <row r="75" spans="1:10">
      <c r="A75" s="1" t="s">
        <v>99</v>
      </c>
      <c r="B75" s="1" t="s">
        <v>702</v>
      </c>
      <c r="C75" s="1" t="s">
        <v>42</v>
      </c>
      <c r="D75" s="1" t="s">
        <v>689</v>
      </c>
      <c r="E75" s="87" t="s">
        <v>475</v>
      </c>
      <c r="F75" s="1" t="s">
        <v>745</v>
      </c>
      <c r="G75" s="1">
        <v>1501412</v>
      </c>
      <c r="H75" s="1" t="s">
        <v>99</v>
      </c>
      <c r="I75" s="1" t="s">
        <v>42</v>
      </c>
      <c r="J75" s="1" t="s">
        <v>689</v>
      </c>
    </row>
    <row r="76" spans="1:10">
      <c r="A76" s="1" t="s">
        <v>99</v>
      </c>
      <c r="B76" s="1" t="s">
        <v>702</v>
      </c>
      <c r="C76" s="1" t="s">
        <v>42</v>
      </c>
      <c r="D76" s="1" t="s">
        <v>689</v>
      </c>
      <c r="E76" s="87" t="s">
        <v>281</v>
      </c>
      <c r="F76" s="1" t="s">
        <v>720</v>
      </c>
      <c r="G76" s="1">
        <v>1501410</v>
      </c>
      <c r="H76" s="1" t="s">
        <v>99</v>
      </c>
      <c r="I76" s="1" t="s">
        <v>42</v>
      </c>
      <c r="J76" s="1" t="s">
        <v>689</v>
      </c>
    </row>
    <row r="77" spans="1:10">
      <c r="A77" s="1" t="s">
        <v>99</v>
      </c>
      <c r="B77" s="1" t="s">
        <v>702</v>
      </c>
      <c r="C77" s="1" t="s">
        <v>42</v>
      </c>
      <c r="D77" s="1" t="s">
        <v>689</v>
      </c>
      <c r="E77" s="87" t="s">
        <v>501</v>
      </c>
      <c r="F77" s="1" t="s">
        <v>746</v>
      </c>
      <c r="G77" s="1">
        <v>1501408</v>
      </c>
      <c r="H77" s="1" t="s">
        <v>99</v>
      </c>
      <c r="I77" s="1" t="s">
        <v>42</v>
      </c>
      <c r="J77" s="1" t="s">
        <v>689</v>
      </c>
    </row>
    <row r="78" spans="1:10">
      <c r="A78" s="1" t="s">
        <v>99</v>
      </c>
      <c r="B78" s="1" t="s">
        <v>702</v>
      </c>
      <c r="C78" s="1" t="s">
        <v>42</v>
      </c>
      <c r="D78" s="1" t="s">
        <v>689</v>
      </c>
      <c r="E78" s="87" t="s">
        <v>316</v>
      </c>
      <c r="F78" s="1" t="s">
        <v>99</v>
      </c>
      <c r="G78" s="1">
        <v>1501406</v>
      </c>
      <c r="H78" s="1" t="s">
        <v>99</v>
      </c>
      <c r="I78" s="1" t="s">
        <v>42</v>
      </c>
      <c r="J78" s="1" t="s">
        <v>689</v>
      </c>
    </row>
    <row r="79" spans="1:10">
      <c r="A79" s="1" t="s">
        <v>99</v>
      </c>
      <c r="B79" s="1" t="s">
        <v>702</v>
      </c>
      <c r="C79" s="1" t="s">
        <v>42</v>
      </c>
      <c r="D79" s="1" t="s">
        <v>689</v>
      </c>
      <c r="E79" s="87" t="s">
        <v>460</v>
      </c>
      <c r="F79" s="1" t="s">
        <v>747</v>
      </c>
      <c r="G79" s="1">
        <v>1501404</v>
      </c>
      <c r="H79" s="1" t="s">
        <v>99</v>
      </c>
      <c r="I79" s="1" t="s">
        <v>42</v>
      </c>
      <c r="J79" s="1" t="s">
        <v>689</v>
      </c>
    </row>
    <row r="80" spans="1:10">
      <c r="A80" s="1" t="s">
        <v>102</v>
      </c>
      <c r="B80" s="1" t="s">
        <v>702</v>
      </c>
      <c r="C80" s="1" t="s">
        <v>42</v>
      </c>
      <c r="D80" s="1" t="s">
        <v>689</v>
      </c>
      <c r="E80" s="87" t="s">
        <v>429</v>
      </c>
      <c r="F80" s="1" t="s">
        <v>748</v>
      </c>
      <c r="G80" s="1">
        <v>1501400</v>
      </c>
      <c r="H80" s="1" t="s">
        <v>102</v>
      </c>
      <c r="I80" s="1" t="s">
        <v>42</v>
      </c>
      <c r="J80" s="1" t="s">
        <v>689</v>
      </c>
    </row>
    <row r="81" spans="1:10">
      <c r="A81" s="1" t="s">
        <v>102</v>
      </c>
      <c r="B81" s="1" t="s">
        <v>702</v>
      </c>
      <c r="C81" s="1" t="s">
        <v>42</v>
      </c>
      <c r="D81" s="1" t="s">
        <v>689</v>
      </c>
      <c r="E81" s="87" t="s">
        <v>502</v>
      </c>
      <c r="F81" s="1" t="s">
        <v>749</v>
      </c>
      <c r="G81" s="1">
        <v>1501398</v>
      </c>
      <c r="H81" s="1" t="s">
        <v>102</v>
      </c>
      <c r="I81" s="1" t="s">
        <v>42</v>
      </c>
      <c r="J81" s="1" t="s">
        <v>689</v>
      </c>
    </row>
    <row r="82" spans="1:10">
      <c r="A82" s="1" t="s">
        <v>102</v>
      </c>
      <c r="B82" s="1" t="s">
        <v>702</v>
      </c>
      <c r="C82" s="1" t="s">
        <v>42</v>
      </c>
      <c r="D82" s="1" t="s">
        <v>689</v>
      </c>
      <c r="E82" s="87" t="s">
        <v>503</v>
      </c>
      <c r="F82" s="1" t="s">
        <v>750</v>
      </c>
      <c r="G82" s="1">
        <v>1501396</v>
      </c>
      <c r="H82" s="1" t="s">
        <v>102</v>
      </c>
      <c r="I82" s="1" t="s">
        <v>42</v>
      </c>
      <c r="J82" s="1" t="s">
        <v>689</v>
      </c>
    </row>
    <row r="83" spans="1:10">
      <c r="A83" s="1" t="s">
        <v>102</v>
      </c>
      <c r="B83" s="1" t="s">
        <v>702</v>
      </c>
      <c r="C83" s="1" t="s">
        <v>42</v>
      </c>
      <c r="D83" s="1" t="s">
        <v>689</v>
      </c>
      <c r="E83" s="87" t="s">
        <v>370</v>
      </c>
      <c r="F83" s="1" t="s">
        <v>102</v>
      </c>
      <c r="G83" s="1">
        <v>1501394</v>
      </c>
      <c r="H83" s="1" t="s">
        <v>102</v>
      </c>
      <c r="I83" s="1" t="s">
        <v>42</v>
      </c>
      <c r="J83" s="1" t="s">
        <v>689</v>
      </c>
    </row>
    <row r="84" spans="1:10">
      <c r="A84" s="1" t="s">
        <v>102</v>
      </c>
      <c r="B84" s="1" t="s">
        <v>702</v>
      </c>
      <c r="C84" s="1" t="s">
        <v>42</v>
      </c>
      <c r="D84" s="1" t="s">
        <v>689</v>
      </c>
      <c r="E84" s="87" t="s">
        <v>445</v>
      </c>
      <c r="F84" s="1" t="s">
        <v>751</v>
      </c>
      <c r="G84" s="1">
        <v>1501392</v>
      </c>
      <c r="H84" s="1" t="s">
        <v>102</v>
      </c>
      <c r="I84" s="1" t="s">
        <v>42</v>
      </c>
      <c r="J84" s="1" t="s">
        <v>689</v>
      </c>
    </row>
    <row r="85" spans="1:10">
      <c r="A85" s="1" t="s">
        <v>102</v>
      </c>
      <c r="B85" s="1" t="s">
        <v>702</v>
      </c>
      <c r="C85" s="1" t="s">
        <v>42</v>
      </c>
      <c r="D85" s="1" t="s">
        <v>689</v>
      </c>
      <c r="E85" s="87" t="s">
        <v>394</v>
      </c>
      <c r="F85" s="1" t="s">
        <v>752</v>
      </c>
      <c r="G85" s="1">
        <v>1501390</v>
      </c>
      <c r="H85" s="1" t="s">
        <v>102</v>
      </c>
      <c r="I85" s="1" t="s">
        <v>42</v>
      </c>
      <c r="J85" s="1" t="s">
        <v>689</v>
      </c>
    </row>
    <row r="86" spans="1:10">
      <c r="A86" s="1" t="s">
        <v>102</v>
      </c>
      <c r="B86" s="1" t="s">
        <v>702</v>
      </c>
      <c r="C86" s="1" t="s">
        <v>42</v>
      </c>
      <c r="D86" s="1" t="s">
        <v>689</v>
      </c>
      <c r="E86" s="87" t="s">
        <v>458</v>
      </c>
      <c r="F86" s="1" t="s">
        <v>753</v>
      </c>
      <c r="G86" s="1">
        <v>1501388</v>
      </c>
      <c r="H86" s="1" t="s">
        <v>102</v>
      </c>
      <c r="I86" s="1" t="s">
        <v>42</v>
      </c>
      <c r="J86" s="1" t="s">
        <v>689</v>
      </c>
    </row>
    <row r="87" spans="1:10">
      <c r="A87" s="1" t="s">
        <v>102</v>
      </c>
      <c r="B87" s="1" t="s">
        <v>702</v>
      </c>
      <c r="C87" s="1" t="s">
        <v>42</v>
      </c>
      <c r="D87" s="1" t="s">
        <v>689</v>
      </c>
      <c r="E87" s="87" t="s">
        <v>448</v>
      </c>
      <c r="F87" s="1" t="s">
        <v>754</v>
      </c>
      <c r="G87" s="1">
        <v>1501386</v>
      </c>
      <c r="H87" s="1" t="s">
        <v>102</v>
      </c>
      <c r="I87" s="1" t="s">
        <v>42</v>
      </c>
      <c r="J87" s="1" t="s">
        <v>689</v>
      </c>
    </row>
    <row r="88" spans="1:10">
      <c r="A88" s="1" t="s">
        <v>100</v>
      </c>
      <c r="B88" s="1" t="s">
        <v>688</v>
      </c>
      <c r="C88" s="1" t="s">
        <v>42</v>
      </c>
      <c r="D88" s="1" t="s">
        <v>689</v>
      </c>
      <c r="E88" s="87" t="s">
        <v>378</v>
      </c>
      <c r="F88" s="1" t="s">
        <v>755</v>
      </c>
      <c r="G88" s="1">
        <v>1501382</v>
      </c>
      <c r="H88" s="1" t="s">
        <v>102</v>
      </c>
      <c r="I88" s="1" t="s">
        <v>42</v>
      </c>
      <c r="J88" s="1" t="s">
        <v>689</v>
      </c>
    </row>
    <row r="89" spans="1:10">
      <c r="A89" s="1" t="s">
        <v>100</v>
      </c>
      <c r="B89" s="1" t="s">
        <v>688</v>
      </c>
      <c r="C89" s="1" t="s">
        <v>42</v>
      </c>
      <c r="D89" s="1" t="s">
        <v>689</v>
      </c>
      <c r="E89" s="87" t="s">
        <v>443</v>
      </c>
      <c r="F89" s="1" t="s">
        <v>756</v>
      </c>
      <c r="G89" s="1">
        <v>1501380</v>
      </c>
      <c r="H89" s="1" t="s">
        <v>102</v>
      </c>
      <c r="I89" s="1" t="s">
        <v>42</v>
      </c>
      <c r="J89" s="1" t="s">
        <v>689</v>
      </c>
    </row>
    <row r="90" spans="1:10">
      <c r="A90" s="1" t="s">
        <v>100</v>
      </c>
      <c r="B90" s="1" t="s">
        <v>688</v>
      </c>
      <c r="C90" s="1" t="s">
        <v>42</v>
      </c>
      <c r="D90" s="1" t="s">
        <v>689</v>
      </c>
      <c r="E90" s="87" t="s">
        <v>282</v>
      </c>
      <c r="F90" s="1" t="s">
        <v>100</v>
      </c>
      <c r="G90" s="1">
        <v>1501378</v>
      </c>
      <c r="H90" s="1" t="s">
        <v>102</v>
      </c>
      <c r="I90" s="1" t="s">
        <v>42</v>
      </c>
      <c r="J90" s="1" t="s">
        <v>689</v>
      </c>
    </row>
    <row r="91" spans="1:10" hidden="1">
      <c r="A91" s="1" t="s">
        <v>88</v>
      </c>
      <c r="B91" s="1" t="s">
        <v>702</v>
      </c>
      <c r="C91" s="1" t="s">
        <v>38</v>
      </c>
      <c r="D91" s="1" t="s">
        <v>689</v>
      </c>
      <c r="E91" s="87" t="s">
        <v>512</v>
      </c>
      <c r="F91" s="1" t="s">
        <v>757</v>
      </c>
      <c r="G91" s="1">
        <v>1501372</v>
      </c>
      <c r="H91" s="1" t="s">
        <v>88</v>
      </c>
      <c r="I91" s="1" t="s">
        <v>38</v>
      </c>
      <c r="J91" s="1" t="s">
        <v>689</v>
      </c>
    </row>
    <row r="92" spans="1:10" hidden="1">
      <c r="A92" s="1" t="s">
        <v>88</v>
      </c>
      <c r="B92" s="1" t="s">
        <v>702</v>
      </c>
      <c r="C92" s="1" t="s">
        <v>38</v>
      </c>
      <c r="D92" s="1" t="s">
        <v>689</v>
      </c>
      <c r="E92" s="87" t="s">
        <v>513</v>
      </c>
      <c r="F92" s="1" t="s">
        <v>758</v>
      </c>
      <c r="G92" s="1">
        <v>1501370</v>
      </c>
      <c r="H92" s="1" t="s">
        <v>88</v>
      </c>
      <c r="I92" s="1" t="s">
        <v>38</v>
      </c>
      <c r="J92" s="1" t="s">
        <v>689</v>
      </c>
    </row>
    <row r="93" spans="1:10" hidden="1">
      <c r="A93" s="1" t="s">
        <v>88</v>
      </c>
      <c r="B93" s="1" t="s">
        <v>702</v>
      </c>
      <c r="C93" s="1" t="s">
        <v>38</v>
      </c>
      <c r="D93" s="1" t="s">
        <v>689</v>
      </c>
      <c r="E93" s="87" t="s">
        <v>514</v>
      </c>
      <c r="F93" s="1" t="s">
        <v>759</v>
      </c>
      <c r="G93" s="1">
        <v>1501368</v>
      </c>
      <c r="H93" s="1" t="s">
        <v>88</v>
      </c>
      <c r="I93" s="1" t="s">
        <v>38</v>
      </c>
      <c r="J93" s="1" t="s">
        <v>689</v>
      </c>
    </row>
    <row r="94" spans="1:10" hidden="1">
      <c r="A94" s="1" t="s">
        <v>88</v>
      </c>
      <c r="B94" s="1" t="s">
        <v>702</v>
      </c>
      <c r="C94" s="1" t="s">
        <v>38</v>
      </c>
      <c r="D94" s="1" t="s">
        <v>689</v>
      </c>
      <c r="E94" s="87" t="s">
        <v>436</v>
      </c>
      <c r="F94" s="1" t="s">
        <v>88</v>
      </c>
      <c r="G94" s="1">
        <v>1501366</v>
      </c>
      <c r="H94" s="1" t="s">
        <v>88</v>
      </c>
      <c r="I94" s="1" t="s">
        <v>38</v>
      </c>
      <c r="J94" s="1" t="s">
        <v>689</v>
      </c>
    </row>
    <row r="95" spans="1:10" hidden="1">
      <c r="A95" s="1" t="s">
        <v>88</v>
      </c>
      <c r="B95" s="1" t="s">
        <v>702</v>
      </c>
      <c r="C95" s="1" t="s">
        <v>38</v>
      </c>
      <c r="D95" s="1" t="s">
        <v>689</v>
      </c>
      <c r="E95" s="87" t="s">
        <v>351</v>
      </c>
      <c r="F95" s="1" t="s">
        <v>760</v>
      </c>
      <c r="G95" s="1">
        <v>1501364</v>
      </c>
      <c r="H95" s="1" t="s">
        <v>88</v>
      </c>
      <c r="I95" s="1" t="s">
        <v>38</v>
      </c>
      <c r="J95" s="1" t="s">
        <v>689</v>
      </c>
    </row>
    <row r="96" spans="1:10" hidden="1">
      <c r="A96" s="1" t="s">
        <v>88</v>
      </c>
      <c r="B96" s="1" t="s">
        <v>702</v>
      </c>
      <c r="C96" s="1" t="s">
        <v>38</v>
      </c>
      <c r="D96" s="1" t="s">
        <v>689</v>
      </c>
      <c r="E96" s="87" t="s">
        <v>465</v>
      </c>
      <c r="F96" s="1" t="s">
        <v>579</v>
      </c>
      <c r="G96" s="1">
        <v>1501362</v>
      </c>
      <c r="H96" s="1" t="s">
        <v>88</v>
      </c>
      <c r="I96" s="1" t="s">
        <v>38</v>
      </c>
      <c r="J96" s="1" t="s">
        <v>689</v>
      </c>
    </row>
    <row r="97" spans="1:10" hidden="1">
      <c r="A97" s="1" t="s">
        <v>88</v>
      </c>
      <c r="B97" s="1" t="s">
        <v>702</v>
      </c>
      <c r="C97" s="1" t="s">
        <v>38</v>
      </c>
      <c r="D97" s="1" t="s">
        <v>689</v>
      </c>
      <c r="E97" s="87" t="s">
        <v>515</v>
      </c>
      <c r="F97" s="1" t="s">
        <v>761</v>
      </c>
      <c r="G97" s="1">
        <v>1501360</v>
      </c>
      <c r="H97" s="1" t="s">
        <v>88</v>
      </c>
      <c r="I97" s="1" t="s">
        <v>38</v>
      </c>
      <c r="J97" s="1" t="s">
        <v>689</v>
      </c>
    </row>
    <row r="98" spans="1:10" hidden="1">
      <c r="A98" s="1" t="s">
        <v>98</v>
      </c>
      <c r="B98" s="1" t="s">
        <v>702</v>
      </c>
      <c r="C98" s="1" t="s">
        <v>38</v>
      </c>
      <c r="D98" s="1" t="s">
        <v>689</v>
      </c>
      <c r="E98" s="87" t="s">
        <v>518</v>
      </c>
      <c r="F98" s="1" t="s">
        <v>762</v>
      </c>
      <c r="G98" s="1">
        <v>1501356</v>
      </c>
      <c r="H98" s="1" t="s">
        <v>88</v>
      </c>
      <c r="I98" s="1" t="s">
        <v>38</v>
      </c>
      <c r="J98" s="1" t="s">
        <v>689</v>
      </c>
    </row>
    <row r="99" spans="1:10" hidden="1">
      <c r="A99" s="1" t="s">
        <v>98</v>
      </c>
      <c r="B99" s="1" t="s">
        <v>702</v>
      </c>
      <c r="C99" s="1" t="s">
        <v>38</v>
      </c>
      <c r="D99" s="1" t="s">
        <v>689</v>
      </c>
      <c r="E99" s="87" t="s">
        <v>404</v>
      </c>
      <c r="F99" s="1" t="s">
        <v>763</v>
      </c>
      <c r="G99" s="1">
        <v>1501354</v>
      </c>
      <c r="H99" s="1" t="s">
        <v>88</v>
      </c>
      <c r="I99" s="1" t="s">
        <v>38</v>
      </c>
      <c r="J99" s="1" t="s">
        <v>689</v>
      </c>
    </row>
    <row r="100" spans="1:10" hidden="1">
      <c r="A100" s="1" t="s">
        <v>96</v>
      </c>
      <c r="B100" s="1" t="s">
        <v>688</v>
      </c>
      <c r="C100" s="1" t="s">
        <v>38</v>
      </c>
      <c r="D100" s="1" t="s">
        <v>689</v>
      </c>
      <c r="E100" s="87" t="s">
        <v>489</v>
      </c>
      <c r="F100" s="1" t="s">
        <v>764</v>
      </c>
      <c r="G100" s="1">
        <v>1501352</v>
      </c>
      <c r="H100" s="1" t="s">
        <v>95</v>
      </c>
      <c r="I100" s="1" t="s">
        <v>38</v>
      </c>
      <c r="J100" s="1" t="s">
        <v>689</v>
      </c>
    </row>
    <row r="101" spans="1:10" hidden="1">
      <c r="A101" s="1" t="s">
        <v>96</v>
      </c>
      <c r="B101" s="1" t="s">
        <v>688</v>
      </c>
      <c r="C101" s="1" t="s">
        <v>38</v>
      </c>
      <c r="D101" s="1" t="s">
        <v>689</v>
      </c>
      <c r="E101" s="87" t="s">
        <v>289</v>
      </c>
      <c r="F101" s="1" t="s">
        <v>96</v>
      </c>
      <c r="G101" s="1">
        <v>1501350</v>
      </c>
      <c r="H101" s="1" t="s">
        <v>95</v>
      </c>
      <c r="I101" s="1" t="s">
        <v>38</v>
      </c>
      <c r="J101" s="1" t="s">
        <v>689</v>
      </c>
    </row>
    <row r="102" spans="1:10" hidden="1">
      <c r="A102" s="1" t="s">
        <v>96</v>
      </c>
      <c r="B102" s="1" t="s">
        <v>688</v>
      </c>
      <c r="C102" s="1" t="s">
        <v>38</v>
      </c>
      <c r="D102" s="1" t="s">
        <v>689</v>
      </c>
      <c r="E102" s="87" t="s">
        <v>517</v>
      </c>
      <c r="F102" s="1" t="s">
        <v>765</v>
      </c>
      <c r="G102" s="1">
        <v>1501348</v>
      </c>
      <c r="H102" s="1" t="s">
        <v>95</v>
      </c>
      <c r="I102" s="1" t="s">
        <v>38</v>
      </c>
      <c r="J102" s="1" t="s">
        <v>689</v>
      </c>
    </row>
    <row r="103" spans="1:10" hidden="1">
      <c r="A103" s="1" t="s">
        <v>98</v>
      </c>
      <c r="B103" s="1" t="s">
        <v>702</v>
      </c>
      <c r="C103" s="1" t="s">
        <v>38</v>
      </c>
      <c r="D103" s="1" t="s">
        <v>689</v>
      </c>
      <c r="E103" s="87" t="s">
        <v>301</v>
      </c>
      <c r="F103" s="1" t="s">
        <v>98</v>
      </c>
      <c r="G103" s="1">
        <v>1501346</v>
      </c>
      <c r="H103" s="1" t="s">
        <v>88</v>
      </c>
      <c r="I103" s="1" t="s">
        <v>38</v>
      </c>
      <c r="J103" s="1" t="s">
        <v>689</v>
      </c>
    </row>
    <row r="104" spans="1:10" hidden="1">
      <c r="A104" s="1" t="s">
        <v>90</v>
      </c>
      <c r="B104" s="1" t="s">
        <v>702</v>
      </c>
      <c r="C104" s="1" t="s">
        <v>38</v>
      </c>
      <c r="D104" s="1" t="s">
        <v>689</v>
      </c>
      <c r="E104" s="87" t="s">
        <v>440</v>
      </c>
      <c r="F104" s="1" t="s">
        <v>577</v>
      </c>
      <c r="G104" s="1">
        <v>1501342</v>
      </c>
      <c r="H104" s="1" t="s">
        <v>90</v>
      </c>
      <c r="I104" s="1" t="s">
        <v>38</v>
      </c>
      <c r="J104" s="1" t="s">
        <v>689</v>
      </c>
    </row>
    <row r="105" spans="1:10" hidden="1">
      <c r="A105" s="1" t="s">
        <v>90</v>
      </c>
      <c r="B105" s="1" t="s">
        <v>702</v>
      </c>
      <c r="C105" s="1" t="s">
        <v>38</v>
      </c>
      <c r="D105" s="1" t="s">
        <v>689</v>
      </c>
      <c r="E105" s="87" t="s">
        <v>480</v>
      </c>
      <c r="F105" s="1" t="s">
        <v>766</v>
      </c>
      <c r="G105" s="1">
        <v>1501340</v>
      </c>
      <c r="H105" s="1" t="s">
        <v>90</v>
      </c>
      <c r="I105" s="1" t="s">
        <v>38</v>
      </c>
      <c r="J105" s="1" t="s">
        <v>689</v>
      </c>
    </row>
    <row r="106" spans="1:10" hidden="1">
      <c r="A106" s="1" t="s">
        <v>90</v>
      </c>
      <c r="B106" s="1" t="s">
        <v>702</v>
      </c>
      <c r="C106" s="1" t="s">
        <v>38</v>
      </c>
      <c r="D106" s="1" t="s">
        <v>689</v>
      </c>
      <c r="E106" s="87" t="s">
        <v>354</v>
      </c>
      <c r="F106" s="1" t="s">
        <v>310</v>
      </c>
      <c r="G106" s="1">
        <v>1501338</v>
      </c>
      <c r="H106" s="1" t="s">
        <v>90</v>
      </c>
      <c r="I106" s="1" t="s">
        <v>38</v>
      </c>
      <c r="J106" s="1" t="s">
        <v>689</v>
      </c>
    </row>
    <row r="107" spans="1:10" hidden="1">
      <c r="A107" s="1" t="s">
        <v>90</v>
      </c>
      <c r="B107" s="1" t="s">
        <v>702</v>
      </c>
      <c r="C107" s="1" t="s">
        <v>38</v>
      </c>
      <c r="D107" s="1" t="s">
        <v>689</v>
      </c>
      <c r="E107" s="87" t="s">
        <v>516</v>
      </c>
      <c r="F107" s="1" t="s">
        <v>767</v>
      </c>
      <c r="G107" s="1">
        <v>1501336</v>
      </c>
      <c r="H107" s="1" t="s">
        <v>90</v>
      </c>
      <c r="I107" s="1" t="s">
        <v>38</v>
      </c>
      <c r="J107" s="1" t="s">
        <v>689</v>
      </c>
    </row>
    <row r="108" spans="1:10" hidden="1">
      <c r="A108" s="1" t="s">
        <v>90</v>
      </c>
      <c r="B108" s="1" t="s">
        <v>702</v>
      </c>
      <c r="C108" s="1" t="s">
        <v>38</v>
      </c>
      <c r="D108" s="1" t="s">
        <v>689</v>
      </c>
      <c r="E108" s="87" t="s">
        <v>392</v>
      </c>
      <c r="F108" s="1" t="s">
        <v>768</v>
      </c>
      <c r="G108" s="1">
        <v>1501334</v>
      </c>
      <c r="H108" s="1" t="s">
        <v>90</v>
      </c>
      <c r="I108" s="1" t="s">
        <v>38</v>
      </c>
      <c r="J108" s="1" t="s">
        <v>689</v>
      </c>
    </row>
    <row r="109" spans="1:10" hidden="1">
      <c r="A109" s="1" t="s">
        <v>90</v>
      </c>
      <c r="B109" s="1" t="s">
        <v>702</v>
      </c>
      <c r="C109" s="1" t="s">
        <v>38</v>
      </c>
      <c r="D109" s="1" t="s">
        <v>689</v>
      </c>
      <c r="E109" s="87" t="s">
        <v>468</v>
      </c>
      <c r="F109" s="1" t="s">
        <v>769</v>
      </c>
      <c r="G109" s="1">
        <v>1501332</v>
      </c>
      <c r="H109" s="1" t="s">
        <v>90</v>
      </c>
      <c r="I109" s="1" t="s">
        <v>38</v>
      </c>
      <c r="J109" s="1" t="s">
        <v>689</v>
      </c>
    </row>
    <row r="110" spans="1:10" hidden="1">
      <c r="A110" s="1" t="s">
        <v>90</v>
      </c>
      <c r="B110" s="1" t="s">
        <v>702</v>
      </c>
      <c r="C110" s="1" t="s">
        <v>38</v>
      </c>
      <c r="D110" s="1" t="s">
        <v>689</v>
      </c>
      <c r="E110" s="87" t="s">
        <v>459</v>
      </c>
      <c r="F110" s="1" t="s">
        <v>770</v>
      </c>
      <c r="G110" s="1">
        <v>1501330</v>
      </c>
      <c r="H110" s="1" t="s">
        <v>90</v>
      </c>
      <c r="I110" s="1" t="s">
        <v>38</v>
      </c>
      <c r="J110" s="1" t="s">
        <v>689</v>
      </c>
    </row>
    <row r="111" spans="1:10" hidden="1">
      <c r="A111" s="1" t="s">
        <v>90</v>
      </c>
      <c r="B111" s="1" t="s">
        <v>702</v>
      </c>
      <c r="C111" s="1" t="s">
        <v>38</v>
      </c>
      <c r="D111" s="1" t="s">
        <v>689</v>
      </c>
      <c r="E111" s="87" t="s">
        <v>309</v>
      </c>
      <c r="F111" s="1" t="s">
        <v>771</v>
      </c>
      <c r="G111" s="1">
        <v>1501328</v>
      </c>
      <c r="H111" s="1" t="s">
        <v>90</v>
      </c>
      <c r="I111" s="1" t="s">
        <v>38</v>
      </c>
      <c r="J111" s="1" t="s">
        <v>689</v>
      </c>
    </row>
    <row r="112" spans="1:10" hidden="1">
      <c r="A112" s="1" t="s">
        <v>90</v>
      </c>
      <c r="B112" s="1" t="s">
        <v>702</v>
      </c>
      <c r="C112" s="1" t="s">
        <v>38</v>
      </c>
      <c r="D112" s="1" t="s">
        <v>689</v>
      </c>
      <c r="E112" s="87" t="s">
        <v>419</v>
      </c>
      <c r="F112" s="1" t="s">
        <v>90</v>
      </c>
      <c r="G112" s="1">
        <v>1501326</v>
      </c>
      <c r="H112" s="1" t="s">
        <v>90</v>
      </c>
      <c r="I112" s="1" t="s">
        <v>38</v>
      </c>
      <c r="J112" s="1" t="s">
        <v>689</v>
      </c>
    </row>
    <row r="113" spans="1:10" hidden="1">
      <c r="A113" s="1" t="s">
        <v>93</v>
      </c>
      <c r="B113" s="1" t="s">
        <v>702</v>
      </c>
      <c r="C113" s="1" t="s">
        <v>38</v>
      </c>
      <c r="D113" s="1" t="s">
        <v>689</v>
      </c>
      <c r="E113" s="87" t="s">
        <v>431</v>
      </c>
      <c r="F113" s="1" t="s">
        <v>772</v>
      </c>
      <c r="G113" s="1">
        <v>1501322</v>
      </c>
      <c r="H113" s="1" t="s">
        <v>93</v>
      </c>
      <c r="I113" s="1" t="s">
        <v>38</v>
      </c>
      <c r="J113" s="1" t="s">
        <v>689</v>
      </c>
    </row>
    <row r="114" spans="1:10" hidden="1">
      <c r="A114" s="1" t="s">
        <v>93</v>
      </c>
      <c r="B114" s="1" t="s">
        <v>702</v>
      </c>
      <c r="C114" s="1" t="s">
        <v>38</v>
      </c>
      <c r="D114" s="1" t="s">
        <v>689</v>
      </c>
      <c r="E114" s="87" t="s">
        <v>472</v>
      </c>
      <c r="F114" s="1" t="s">
        <v>773</v>
      </c>
      <c r="G114" s="1">
        <v>1501320</v>
      </c>
      <c r="H114" s="1" t="s">
        <v>93</v>
      </c>
      <c r="I114" s="1" t="s">
        <v>38</v>
      </c>
      <c r="J114" s="1" t="s">
        <v>689</v>
      </c>
    </row>
    <row r="115" spans="1:10" hidden="1">
      <c r="A115" s="1" t="s">
        <v>93</v>
      </c>
      <c r="B115" s="1" t="s">
        <v>702</v>
      </c>
      <c r="C115" s="1" t="s">
        <v>38</v>
      </c>
      <c r="D115" s="1" t="s">
        <v>689</v>
      </c>
      <c r="E115" s="87" t="s">
        <v>317</v>
      </c>
      <c r="F115" s="1" t="s">
        <v>774</v>
      </c>
      <c r="G115" s="1">
        <v>1501318</v>
      </c>
      <c r="H115" s="1" t="s">
        <v>93</v>
      </c>
      <c r="I115" s="1" t="s">
        <v>38</v>
      </c>
      <c r="J115" s="1" t="s">
        <v>689</v>
      </c>
    </row>
    <row r="116" spans="1:10" hidden="1">
      <c r="A116" s="1" t="s">
        <v>93</v>
      </c>
      <c r="B116" s="1" t="s">
        <v>702</v>
      </c>
      <c r="C116" s="1" t="s">
        <v>38</v>
      </c>
      <c r="D116" s="1" t="s">
        <v>689</v>
      </c>
      <c r="E116" s="87" t="s">
        <v>302</v>
      </c>
      <c r="F116" s="1" t="s">
        <v>93</v>
      </c>
      <c r="G116" s="1">
        <v>1501316</v>
      </c>
      <c r="H116" s="1" t="s">
        <v>93</v>
      </c>
      <c r="I116" s="1" t="s">
        <v>38</v>
      </c>
      <c r="J116" s="1" t="s">
        <v>689</v>
      </c>
    </row>
    <row r="117" spans="1:10" hidden="1">
      <c r="A117" s="1" t="s">
        <v>93</v>
      </c>
      <c r="B117" s="1" t="s">
        <v>702</v>
      </c>
      <c r="C117" s="1" t="s">
        <v>38</v>
      </c>
      <c r="D117" s="1" t="s">
        <v>689</v>
      </c>
      <c r="E117" s="87" t="s">
        <v>391</v>
      </c>
      <c r="F117" s="1" t="s">
        <v>618</v>
      </c>
      <c r="G117" s="1">
        <v>1501314</v>
      </c>
      <c r="H117" s="1" t="s">
        <v>93</v>
      </c>
      <c r="I117" s="1" t="s">
        <v>38</v>
      </c>
      <c r="J117" s="1" t="s">
        <v>689</v>
      </c>
    </row>
    <row r="118" spans="1:10">
      <c r="A118" s="1" t="s">
        <v>107</v>
      </c>
      <c r="B118" s="1" t="s">
        <v>702</v>
      </c>
      <c r="C118" s="1" t="s">
        <v>42</v>
      </c>
      <c r="D118" s="1" t="s">
        <v>689</v>
      </c>
      <c r="E118" s="87" t="s">
        <v>434</v>
      </c>
      <c r="F118" s="1" t="s">
        <v>775</v>
      </c>
      <c r="G118" s="1">
        <v>1501308</v>
      </c>
      <c r="H118" s="1" t="s">
        <v>107</v>
      </c>
      <c r="I118" s="1" t="s">
        <v>42</v>
      </c>
      <c r="J118" s="1" t="s">
        <v>689</v>
      </c>
    </row>
    <row r="119" spans="1:10">
      <c r="A119" s="1" t="s">
        <v>107</v>
      </c>
      <c r="B119" s="1" t="s">
        <v>702</v>
      </c>
      <c r="C119" s="1" t="s">
        <v>42</v>
      </c>
      <c r="D119" s="1" t="s">
        <v>689</v>
      </c>
      <c r="E119" s="87" t="s">
        <v>481</v>
      </c>
      <c r="F119" s="1" t="s">
        <v>776</v>
      </c>
      <c r="G119" s="1">
        <v>1501306</v>
      </c>
      <c r="H119" s="1" t="s">
        <v>107</v>
      </c>
      <c r="I119" s="1" t="s">
        <v>42</v>
      </c>
      <c r="J119" s="1" t="s">
        <v>689</v>
      </c>
    </row>
    <row r="120" spans="1:10">
      <c r="A120" s="1" t="s">
        <v>107</v>
      </c>
      <c r="B120" s="1" t="s">
        <v>702</v>
      </c>
      <c r="C120" s="1" t="s">
        <v>42</v>
      </c>
      <c r="D120" s="1" t="s">
        <v>689</v>
      </c>
      <c r="E120" s="87" t="s">
        <v>298</v>
      </c>
      <c r="F120" s="1" t="s">
        <v>777</v>
      </c>
      <c r="G120" s="1">
        <v>1501304</v>
      </c>
      <c r="H120" s="1" t="s">
        <v>107</v>
      </c>
      <c r="I120" s="1" t="s">
        <v>42</v>
      </c>
      <c r="J120" s="1" t="s">
        <v>689</v>
      </c>
    </row>
    <row r="121" spans="1:10">
      <c r="A121" s="1" t="s">
        <v>107</v>
      </c>
      <c r="B121" s="1" t="s">
        <v>702</v>
      </c>
      <c r="C121" s="1" t="s">
        <v>42</v>
      </c>
      <c r="D121" s="1" t="s">
        <v>689</v>
      </c>
      <c r="E121" s="87" t="s">
        <v>510</v>
      </c>
      <c r="F121" s="1" t="s">
        <v>778</v>
      </c>
      <c r="G121" s="1">
        <v>1501302</v>
      </c>
      <c r="H121" s="1" t="s">
        <v>107</v>
      </c>
      <c r="I121" s="1" t="s">
        <v>42</v>
      </c>
      <c r="J121" s="1" t="s">
        <v>689</v>
      </c>
    </row>
    <row r="122" spans="1:10">
      <c r="A122" s="1" t="s">
        <v>107</v>
      </c>
      <c r="B122" s="1" t="s">
        <v>702</v>
      </c>
      <c r="C122" s="1" t="s">
        <v>42</v>
      </c>
      <c r="D122" s="1" t="s">
        <v>689</v>
      </c>
      <c r="E122" s="87" t="s">
        <v>264</v>
      </c>
      <c r="F122" s="1" t="s">
        <v>107</v>
      </c>
      <c r="G122" s="1">
        <v>1501300</v>
      </c>
      <c r="H122" s="1" t="s">
        <v>107</v>
      </c>
      <c r="I122" s="1" t="s">
        <v>42</v>
      </c>
      <c r="J122" s="1" t="s">
        <v>689</v>
      </c>
    </row>
    <row r="123" spans="1:10">
      <c r="A123" s="1" t="s">
        <v>106</v>
      </c>
      <c r="B123" s="1" t="s">
        <v>702</v>
      </c>
      <c r="C123" s="1" t="s">
        <v>42</v>
      </c>
      <c r="D123" s="1" t="s">
        <v>689</v>
      </c>
      <c r="E123" s="87" t="s">
        <v>474</v>
      </c>
      <c r="F123" s="1" t="s">
        <v>779</v>
      </c>
      <c r="G123" s="1">
        <v>1501296</v>
      </c>
      <c r="H123" s="1" t="s">
        <v>106</v>
      </c>
      <c r="I123" s="1" t="s">
        <v>42</v>
      </c>
      <c r="J123" s="1" t="s">
        <v>689</v>
      </c>
    </row>
    <row r="124" spans="1:10">
      <c r="A124" s="1" t="s">
        <v>106</v>
      </c>
      <c r="B124" s="1" t="s">
        <v>702</v>
      </c>
      <c r="C124" s="1" t="s">
        <v>42</v>
      </c>
      <c r="D124" s="1" t="s">
        <v>689</v>
      </c>
      <c r="E124" s="87" t="s">
        <v>375</v>
      </c>
      <c r="F124" s="1" t="s">
        <v>780</v>
      </c>
      <c r="G124" s="1">
        <v>1501294</v>
      </c>
      <c r="H124" s="1" t="s">
        <v>106</v>
      </c>
      <c r="I124" s="1" t="s">
        <v>42</v>
      </c>
      <c r="J124" s="1" t="s">
        <v>689</v>
      </c>
    </row>
    <row r="125" spans="1:10">
      <c r="A125" s="1" t="s">
        <v>106</v>
      </c>
      <c r="B125" s="1" t="s">
        <v>702</v>
      </c>
      <c r="C125" s="1" t="s">
        <v>42</v>
      </c>
      <c r="D125" s="1" t="s">
        <v>689</v>
      </c>
      <c r="E125" s="87" t="s">
        <v>490</v>
      </c>
      <c r="F125" s="1" t="s">
        <v>781</v>
      </c>
      <c r="G125" s="1">
        <v>1501292</v>
      </c>
      <c r="H125" s="1" t="s">
        <v>106</v>
      </c>
      <c r="I125" s="1" t="s">
        <v>42</v>
      </c>
      <c r="J125" s="1" t="s">
        <v>689</v>
      </c>
    </row>
    <row r="126" spans="1:10">
      <c r="A126" s="1" t="s">
        <v>106</v>
      </c>
      <c r="B126" s="1" t="s">
        <v>702</v>
      </c>
      <c r="C126" s="1" t="s">
        <v>42</v>
      </c>
      <c r="D126" s="1" t="s">
        <v>689</v>
      </c>
      <c r="E126" s="87" t="s">
        <v>338</v>
      </c>
      <c r="F126" s="1" t="s">
        <v>641</v>
      </c>
      <c r="G126" s="1">
        <v>1501290</v>
      </c>
      <c r="H126" s="1" t="s">
        <v>106</v>
      </c>
      <c r="I126" s="1" t="s">
        <v>42</v>
      </c>
      <c r="J126" s="1" t="s">
        <v>689</v>
      </c>
    </row>
    <row r="127" spans="1:10">
      <c r="A127" s="1" t="s">
        <v>106</v>
      </c>
      <c r="B127" s="1" t="s">
        <v>702</v>
      </c>
      <c r="C127" s="1" t="s">
        <v>42</v>
      </c>
      <c r="D127" s="1" t="s">
        <v>689</v>
      </c>
      <c r="E127" s="87" t="s">
        <v>509</v>
      </c>
      <c r="F127" s="1" t="s">
        <v>782</v>
      </c>
      <c r="G127" s="1">
        <v>1501288</v>
      </c>
      <c r="H127" s="1" t="s">
        <v>106</v>
      </c>
      <c r="I127" s="1" t="s">
        <v>42</v>
      </c>
      <c r="J127" s="1" t="s">
        <v>689</v>
      </c>
    </row>
    <row r="128" spans="1:10">
      <c r="A128" s="1" t="s">
        <v>104</v>
      </c>
      <c r="B128" s="1" t="s">
        <v>688</v>
      </c>
      <c r="C128" s="1" t="s">
        <v>42</v>
      </c>
      <c r="D128" s="1" t="s">
        <v>689</v>
      </c>
      <c r="E128" s="87" t="s">
        <v>439</v>
      </c>
      <c r="F128" s="1" t="s">
        <v>783</v>
      </c>
      <c r="G128" s="1">
        <v>1501284</v>
      </c>
      <c r="H128" s="1" t="s">
        <v>107</v>
      </c>
      <c r="I128" s="1" t="s">
        <v>42</v>
      </c>
      <c r="J128" s="1" t="s">
        <v>689</v>
      </c>
    </row>
    <row r="129" spans="1:10">
      <c r="A129" s="1" t="s">
        <v>102</v>
      </c>
      <c r="B129" s="1" t="s">
        <v>702</v>
      </c>
      <c r="C129" s="1" t="s">
        <v>42</v>
      </c>
      <c r="D129" s="1" t="s">
        <v>689</v>
      </c>
      <c r="E129" s="87" t="s">
        <v>376</v>
      </c>
      <c r="F129" s="1" t="s">
        <v>784</v>
      </c>
      <c r="G129" s="1">
        <v>1501282</v>
      </c>
      <c r="H129" s="1" t="s">
        <v>102</v>
      </c>
      <c r="I129" s="1" t="s">
        <v>42</v>
      </c>
      <c r="J129" s="1" t="s">
        <v>689</v>
      </c>
    </row>
    <row r="130" spans="1:10">
      <c r="A130" s="1" t="s">
        <v>104</v>
      </c>
      <c r="B130" s="1" t="s">
        <v>688</v>
      </c>
      <c r="C130" s="1" t="s">
        <v>42</v>
      </c>
      <c r="D130" s="1" t="s">
        <v>689</v>
      </c>
      <c r="E130" s="87" t="s">
        <v>508</v>
      </c>
      <c r="F130" s="1" t="s">
        <v>785</v>
      </c>
      <c r="G130" s="1">
        <v>1501280</v>
      </c>
      <c r="H130" s="1" t="s">
        <v>107</v>
      </c>
      <c r="I130" s="1" t="s">
        <v>42</v>
      </c>
      <c r="J130" s="1" t="s">
        <v>689</v>
      </c>
    </row>
    <row r="131" spans="1:10">
      <c r="A131" s="1" t="s">
        <v>102</v>
      </c>
      <c r="B131" s="1" t="s">
        <v>702</v>
      </c>
      <c r="C131" s="1" t="s">
        <v>42</v>
      </c>
      <c r="D131" s="1" t="s">
        <v>689</v>
      </c>
      <c r="E131" s="87" t="s">
        <v>483</v>
      </c>
      <c r="F131" s="1" t="s">
        <v>786</v>
      </c>
      <c r="G131" s="1">
        <v>1501276</v>
      </c>
      <c r="H131" s="1" t="s">
        <v>102</v>
      </c>
      <c r="I131" s="1" t="s">
        <v>42</v>
      </c>
      <c r="J131" s="1" t="s">
        <v>689</v>
      </c>
    </row>
    <row r="132" spans="1:10">
      <c r="A132" s="1" t="s">
        <v>104</v>
      </c>
      <c r="B132" s="1" t="s">
        <v>688</v>
      </c>
      <c r="C132" s="1" t="s">
        <v>42</v>
      </c>
      <c r="D132" s="1" t="s">
        <v>689</v>
      </c>
      <c r="E132" s="87" t="s">
        <v>485</v>
      </c>
      <c r="F132" s="1" t="s">
        <v>787</v>
      </c>
      <c r="G132" s="1">
        <v>1501274</v>
      </c>
      <c r="H132" s="1" t="s">
        <v>107</v>
      </c>
      <c r="I132" s="1" t="s">
        <v>42</v>
      </c>
      <c r="J132" s="1" t="s">
        <v>689</v>
      </c>
    </row>
    <row r="133" spans="1:10">
      <c r="A133" s="1" t="s">
        <v>104</v>
      </c>
      <c r="B133" s="1" t="s">
        <v>688</v>
      </c>
      <c r="C133" s="1" t="s">
        <v>42</v>
      </c>
      <c r="D133" s="1" t="s">
        <v>689</v>
      </c>
      <c r="E133" s="87" t="s">
        <v>453</v>
      </c>
      <c r="F133" s="1" t="s">
        <v>788</v>
      </c>
      <c r="G133" s="1">
        <v>1501272</v>
      </c>
      <c r="H133" s="1" t="s">
        <v>107</v>
      </c>
      <c r="I133" s="1" t="s">
        <v>42</v>
      </c>
      <c r="J133" s="1" t="s">
        <v>689</v>
      </c>
    </row>
    <row r="134" spans="1:10">
      <c r="A134" s="1" t="s">
        <v>102</v>
      </c>
      <c r="B134" s="1" t="s">
        <v>702</v>
      </c>
      <c r="C134" s="1" t="s">
        <v>42</v>
      </c>
      <c r="D134" s="1" t="s">
        <v>689</v>
      </c>
      <c r="E134" s="87" t="s">
        <v>384</v>
      </c>
      <c r="F134" s="1" t="s">
        <v>628</v>
      </c>
      <c r="G134" s="1">
        <v>1501270</v>
      </c>
      <c r="H134" s="1" t="s">
        <v>102</v>
      </c>
      <c r="I134" s="1" t="s">
        <v>42</v>
      </c>
      <c r="J134" s="1" t="s">
        <v>689</v>
      </c>
    </row>
    <row r="135" spans="1:10">
      <c r="A135" s="1" t="s">
        <v>104</v>
      </c>
      <c r="B135" s="1" t="s">
        <v>688</v>
      </c>
      <c r="C135" s="1" t="s">
        <v>42</v>
      </c>
      <c r="D135" s="1" t="s">
        <v>689</v>
      </c>
      <c r="E135" s="87" t="s">
        <v>457</v>
      </c>
      <c r="F135" s="1" t="s">
        <v>789</v>
      </c>
      <c r="G135" s="1">
        <v>1501268</v>
      </c>
      <c r="H135" s="1" t="s">
        <v>107</v>
      </c>
      <c r="I135" s="1" t="s">
        <v>42</v>
      </c>
      <c r="J135" s="1" t="s">
        <v>689</v>
      </c>
    </row>
    <row r="136" spans="1:10">
      <c r="A136" s="1" t="s">
        <v>104</v>
      </c>
      <c r="B136" s="1" t="s">
        <v>688</v>
      </c>
      <c r="C136" s="1" t="s">
        <v>42</v>
      </c>
      <c r="D136" s="1" t="s">
        <v>689</v>
      </c>
      <c r="E136" s="87" t="s">
        <v>425</v>
      </c>
      <c r="F136" s="1" t="s">
        <v>104</v>
      </c>
      <c r="G136" s="1">
        <v>1501266</v>
      </c>
      <c r="H136" s="1" t="s">
        <v>107</v>
      </c>
      <c r="I136" s="1" t="s">
        <v>42</v>
      </c>
      <c r="J136" s="1" t="s">
        <v>689</v>
      </c>
    </row>
    <row r="137" spans="1:10">
      <c r="A137" s="1" t="s">
        <v>102</v>
      </c>
      <c r="B137" s="1" t="s">
        <v>702</v>
      </c>
      <c r="C137" s="1" t="s">
        <v>42</v>
      </c>
      <c r="D137" s="1" t="s">
        <v>689</v>
      </c>
      <c r="E137" s="87" t="s">
        <v>504</v>
      </c>
      <c r="F137" s="1" t="s">
        <v>790</v>
      </c>
      <c r="G137" s="1">
        <v>1501264</v>
      </c>
      <c r="H137" s="1" t="s">
        <v>102</v>
      </c>
      <c r="I137" s="1" t="s">
        <v>42</v>
      </c>
      <c r="J137" s="1" t="s">
        <v>689</v>
      </c>
    </row>
    <row r="138" spans="1:10">
      <c r="A138" s="1" t="s">
        <v>102</v>
      </c>
      <c r="B138" s="1" t="s">
        <v>702</v>
      </c>
      <c r="C138" s="1" t="s">
        <v>42</v>
      </c>
      <c r="D138" s="1" t="s">
        <v>689</v>
      </c>
      <c r="E138" s="87" t="s">
        <v>505</v>
      </c>
      <c r="F138" s="1" t="s">
        <v>791</v>
      </c>
      <c r="G138" s="1">
        <v>1501262</v>
      </c>
      <c r="H138" s="1" t="s">
        <v>102</v>
      </c>
      <c r="I138" s="1" t="s">
        <v>42</v>
      </c>
      <c r="J138" s="1" t="s">
        <v>689</v>
      </c>
    </row>
    <row r="139" spans="1:10" hidden="1">
      <c r="A139" s="1" t="s">
        <v>91</v>
      </c>
      <c r="B139" s="1" t="s">
        <v>702</v>
      </c>
      <c r="C139" s="1" t="s">
        <v>38</v>
      </c>
      <c r="D139" s="1" t="s">
        <v>689</v>
      </c>
      <c r="E139" s="87" t="s">
        <v>398</v>
      </c>
      <c r="F139" s="1" t="s">
        <v>578</v>
      </c>
      <c r="G139" s="1">
        <v>1501256</v>
      </c>
      <c r="H139" s="1" t="s">
        <v>250</v>
      </c>
      <c r="I139" s="1" t="s">
        <v>38</v>
      </c>
      <c r="J139" s="1" t="s">
        <v>689</v>
      </c>
    </row>
    <row r="140" spans="1:10" hidden="1">
      <c r="A140" s="1" t="s">
        <v>87</v>
      </c>
      <c r="B140" s="1" t="s">
        <v>688</v>
      </c>
      <c r="C140" s="1" t="s">
        <v>38</v>
      </c>
      <c r="D140" s="1" t="s">
        <v>689</v>
      </c>
      <c r="E140" s="87" t="s">
        <v>251</v>
      </c>
      <c r="F140" s="1" t="s">
        <v>792</v>
      </c>
      <c r="G140" s="1">
        <v>1501254</v>
      </c>
      <c r="H140" s="1" t="s">
        <v>87</v>
      </c>
      <c r="I140" s="1" t="s">
        <v>38</v>
      </c>
      <c r="J140" s="1" t="s">
        <v>689</v>
      </c>
    </row>
    <row r="141" spans="1:10" hidden="1">
      <c r="A141" s="1" t="s">
        <v>87</v>
      </c>
      <c r="B141" s="1" t="s">
        <v>688</v>
      </c>
      <c r="C141" s="1" t="s">
        <v>38</v>
      </c>
      <c r="D141" s="1" t="s">
        <v>689</v>
      </c>
      <c r="E141" s="87" t="s">
        <v>435</v>
      </c>
      <c r="F141" s="1" t="s">
        <v>793</v>
      </c>
      <c r="G141" s="1">
        <v>1501252</v>
      </c>
      <c r="H141" s="1" t="s">
        <v>87</v>
      </c>
      <c r="I141" s="1" t="s">
        <v>38</v>
      </c>
      <c r="J141" s="1" t="s">
        <v>689</v>
      </c>
    </row>
    <row r="142" spans="1:10" hidden="1">
      <c r="A142" s="1" t="s">
        <v>91</v>
      </c>
      <c r="B142" s="1" t="s">
        <v>702</v>
      </c>
      <c r="C142" s="1" t="s">
        <v>38</v>
      </c>
      <c r="D142" s="1" t="s">
        <v>689</v>
      </c>
      <c r="E142" s="87" t="s">
        <v>527</v>
      </c>
      <c r="F142" s="1" t="s">
        <v>621</v>
      </c>
      <c r="G142" s="1">
        <v>1501250</v>
      </c>
      <c r="H142" s="1" t="s">
        <v>250</v>
      </c>
      <c r="I142" s="1" t="s">
        <v>38</v>
      </c>
      <c r="J142" s="1" t="s">
        <v>689</v>
      </c>
    </row>
    <row r="143" spans="1:10" hidden="1">
      <c r="A143" s="1" t="s">
        <v>87</v>
      </c>
      <c r="B143" s="1" t="s">
        <v>688</v>
      </c>
      <c r="C143" s="1" t="s">
        <v>38</v>
      </c>
      <c r="D143" s="1" t="s">
        <v>689</v>
      </c>
      <c r="E143" s="87" t="s">
        <v>450</v>
      </c>
      <c r="F143" s="1" t="s">
        <v>794</v>
      </c>
      <c r="G143" s="1">
        <v>1501248</v>
      </c>
      <c r="H143" s="1" t="s">
        <v>87</v>
      </c>
      <c r="I143" s="1" t="s">
        <v>38</v>
      </c>
      <c r="J143" s="1" t="s">
        <v>689</v>
      </c>
    </row>
    <row r="144" spans="1:10" hidden="1">
      <c r="A144" s="1" t="s">
        <v>91</v>
      </c>
      <c r="B144" s="1" t="s">
        <v>702</v>
      </c>
      <c r="C144" s="1" t="s">
        <v>38</v>
      </c>
      <c r="D144" s="1" t="s">
        <v>689</v>
      </c>
      <c r="E144" s="87" t="s">
        <v>413</v>
      </c>
      <c r="F144" s="1" t="s">
        <v>250</v>
      </c>
      <c r="G144" s="1">
        <v>1501246</v>
      </c>
      <c r="H144" s="1" t="s">
        <v>250</v>
      </c>
      <c r="I144" s="1" t="s">
        <v>38</v>
      </c>
      <c r="J144" s="1" t="s">
        <v>689</v>
      </c>
    </row>
    <row r="145" spans="1:10" hidden="1">
      <c r="A145" s="1" t="s">
        <v>91</v>
      </c>
      <c r="B145" s="1" t="s">
        <v>702</v>
      </c>
      <c r="C145" s="1" t="s">
        <v>38</v>
      </c>
      <c r="D145" s="1" t="s">
        <v>689</v>
      </c>
      <c r="E145" s="87" t="s">
        <v>331</v>
      </c>
      <c r="F145" s="1" t="s">
        <v>795</v>
      </c>
      <c r="G145" s="1">
        <v>1501244</v>
      </c>
      <c r="H145" s="1" t="s">
        <v>250</v>
      </c>
      <c r="I145" s="1" t="s">
        <v>38</v>
      </c>
      <c r="J145" s="1" t="s">
        <v>689</v>
      </c>
    </row>
    <row r="146" spans="1:10" hidden="1">
      <c r="A146" s="1" t="s">
        <v>87</v>
      </c>
      <c r="B146" s="1" t="s">
        <v>688</v>
      </c>
      <c r="C146" s="1" t="s">
        <v>38</v>
      </c>
      <c r="D146" s="1" t="s">
        <v>689</v>
      </c>
      <c r="E146" s="87" t="s">
        <v>449</v>
      </c>
      <c r="F146" s="1" t="s">
        <v>796</v>
      </c>
      <c r="G146" s="1">
        <v>1501242</v>
      </c>
      <c r="H146" s="1" t="s">
        <v>87</v>
      </c>
      <c r="I146" s="1" t="s">
        <v>38</v>
      </c>
      <c r="J146" s="1" t="s">
        <v>689</v>
      </c>
    </row>
    <row r="147" spans="1:10" hidden="1">
      <c r="A147" s="1" t="s">
        <v>91</v>
      </c>
      <c r="B147" s="1" t="s">
        <v>702</v>
      </c>
      <c r="C147" s="1" t="s">
        <v>38</v>
      </c>
      <c r="D147" s="1" t="s">
        <v>689</v>
      </c>
      <c r="E147" s="87" t="s">
        <v>446</v>
      </c>
      <c r="F147" s="1" t="s">
        <v>797</v>
      </c>
      <c r="G147" s="1">
        <v>1501238</v>
      </c>
      <c r="H147" s="1" t="s">
        <v>250</v>
      </c>
      <c r="I147" s="1" t="s">
        <v>38</v>
      </c>
      <c r="J147" s="1" t="s">
        <v>689</v>
      </c>
    </row>
    <row r="148" spans="1:10" hidden="1">
      <c r="A148" s="1" t="s">
        <v>87</v>
      </c>
      <c r="B148" s="1" t="s">
        <v>688</v>
      </c>
      <c r="C148" s="1" t="s">
        <v>38</v>
      </c>
      <c r="D148" s="1" t="s">
        <v>689</v>
      </c>
      <c r="E148" s="87" t="s">
        <v>430</v>
      </c>
      <c r="F148" s="1" t="s">
        <v>614</v>
      </c>
      <c r="G148" s="1">
        <v>1501236</v>
      </c>
      <c r="H148" s="1" t="s">
        <v>87</v>
      </c>
      <c r="I148" s="1" t="s">
        <v>38</v>
      </c>
      <c r="J148" s="1" t="s">
        <v>689</v>
      </c>
    </row>
    <row r="149" spans="1:10" hidden="1">
      <c r="A149" s="1" t="s">
        <v>87</v>
      </c>
      <c r="B149" s="1" t="s">
        <v>688</v>
      </c>
      <c r="C149" s="1" t="s">
        <v>38</v>
      </c>
      <c r="D149" s="1" t="s">
        <v>689</v>
      </c>
      <c r="E149" s="87" t="s">
        <v>292</v>
      </c>
      <c r="F149" s="1" t="s">
        <v>798</v>
      </c>
      <c r="G149" s="1">
        <v>1501232</v>
      </c>
      <c r="H149" s="1" t="s">
        <v>87</v>
      </c>
      <c r="I149" s="1" t="s">
        <v>38</v>
      </c>
      <c r="J149" s="1" t="s">
        <v>689</v>
      </c>
    </row>
    <row r="150" spans="1:10" hidden="1">
      <c r="A150" s="1" t="s">
        <v>87</v>
      </c>
      <c r="B150" s="1" t="s">
        <v>688</v>
      </c>
      <c r="C150" s="1" t="s">
        <v>38</v>
      </c>
      <c r="D150" s="1" t="s">
        <v>689</v>
      </c>
      <c r="E150" s="87" t="s">
        <v>362</v>
      </c>
      <c r="F150" s="1" t="s">
        <v>87</v>
      </c>
      <c r="G150" s="1">
        <v>1501230</v>
      </c>
      <c r="H150" s="1" t="s">
        <v>87</v>
      </c>
      <c r="I150" s="1" t="s">
        <v>38</v>
      </c>
      <c r="J150" s="1" t="s">
        <v>689</v>
      </c>
    </row>
    <row r="151" spans="1:10" hidden="1">
      <c r="A151" s="1" t="s">
        <v>87</v>
      </c>
      <c r="B151" s="1" t="s">
        <v>688</v>
      </c>
      <c r="C151" s="1" t="s">
        <v>38</v>
      </c>
      <c r="D151" s="1" t="s">
        <v>689</v>
      </c>
      <c r="E151" s="87" t="s">
        <v>528</v>
      </c>
      <c r="F151" s="1" t="s">
        <v>799</v>
      </c>
      <c r="G151" s="1">
        <v>1501228</v>
      </c>
      <c r="H151" s="1" t="s">
        <v>87</v>
      </c>
      <c r="I151" s="1" t="s">
        <v>38</v>
      </c>
      <c r="J151" s="1" t="s">
        <v>689</v>
      </c>
    </row>
    <row r="152" spans="1:10" hidden="1">
      <c r="A152" s="1" t="s">
        <v>91</v>
      </c>
      <c r="B152" s="1" t="s">
        <v>702</v>
      </c>
      <c r="C152" s="1" t="s">
        <v>38</v>
      </c>
      <c r="D152" s="1" t="s">
        <v>689</v>
      </c>
      <c r="E152" s="87" t="s">
        <v>433</v>
      </c>
      <c r="F152" s="1" t="s">
        <v>612</v>
      </c>
      <c r="G152" s="1">
        <v>1501224</v>
      </c>
      <c r="H152" s="1" t="s">
        <v>250</v>
      </c>
      <c r="I152" s="1" t="s">
        <v>38</v>
      </c>
      <c r="J152" s="1" t="s">
        <v>689</v>
      </c>
    </row>
    <row r="153" spans="1:10" hidden="1">
      <c r="A153" s="1" t="s">
        <v>91</v>
      </c>
      <c r="B153" s="1" t="s">
        <v>702</v>
      </c>
      <c r="C153" s="1" t="s">
        <v>38</v>
      </c>
      <c r="D153" s="1" t="s">
        <v>689</v>
      </c>
      <c r="E153" s="87" t="s">
        <v>441</v>
      </c>
      <c r="F153" s="1" t="s">
        <v>800</v>
      </c>
      <c r="G153" s="1">
        <v>1501222</v>
      </c>
      <c r="H153" s="1" t="s">
        <v>250</v>
      </c>
      <c r="I153" s="1" t="s">
        <v>38</v>
      </c>
      <c r="J153" s="1" t="s">
        <v>689</v>
      </c>
    </row>
    <row r="154" spans="1:10" hidden="1">
      <c r="A154" s="1" t="s">
        <v>91</v>
      </c>
      <c r="B154" s="1" t="s">
        <v>702</v>
      </c>
      <c r="C154" s="1" t="s">
        <v>38</v>
      </c>
      <c r="D154" s="1" t="s">
        <v>689</v>
      </c>
      <c r="E154" s="87" t="s">
        <v>521</v>
      </c>
      <c r="F154" s="1" t="s">
        <v>801</v>
      </c>
      <c r="G154" s="1">
        <v>1501220</v>
      </c>
      <c r="H154" s="1" t="s">
        <v>250</v>
      </c>
      <c r="I154" s="1" t="s">
        <v>38</v>
      </c>
      <c r="J154" s="1" t="s">
        <v>689</v>
      </c>
    </row>
    <row r="155" spans="1:10" hidden="1">
      <c r="A155" s="1" t="s">
        <v>91</v>
      </c>
      <c r="B155" s="1" t="s">
        <v>702</v>
      </c>
      <c r="C155" s="1" t="s">
        <v>38</v>
      </c>
      <c r="D155" s="1" t="s">
        <v>689</v>
      </c>
      <c r="E155" s="87" t="s">
        <v>522</v>
      </c>
      <c r="F155" s="1" t="s">
        <v>802</v>
      </c>
      <c r="G155" s="1">
        <v>1501218</v>
      </c>
      <c r="H155" s="1" t="s">
        <v>250</v>
      </c>
      <c r="I155" s="1" t="s">
        <v>38</v>
      </c>
      <c r="J155" s="1" t="s">
        <v>689</v>
      </c>
    </row>
    <row r="156" spans="1:10" hidden="1">
      <c r="A156" s="1" t="s">
        <v>91</v>
      </c>
      <c r="B156" s="1" t="s">
        <v>702</v>
      </c>
      <c r="C156" s="1" t="s">
        <v>38</v>
      </c>
      <c r="D156" s="1" t="s">
        <v>689</v>
      </c>
      <c r="E156" s="87" t="s">
        <v>523</v>
      </c>
      <c r="F156" s="1" t="s">
        <v>803</v>
      </c>
      <c r="G156" s="1">
        <v>1501216</v>
      </c>
      <c r="H156" s="1" t="s">
        <v>250</v>
      </c>
      <c r="I156" s="1" t="s">
        <v>38</v>
      </c>
      <c r="J156" s="1" t="s">
        <v>689</v>
      </c>
    </row>
    <row r="157" spans="1:10" hidden="1">
      <c r="A157" s="1" t="s">
        <v>91</v>
      </c>
      <c r="B157" s="1" t="s">
        <v>702</v>
      </c>
      <c r="C157" s="1" t="s">
        <v>38</v>
      </c>
      <c r="D157" s="1" t="s">
        <v>689</v>
      </c>
      <c r="E157" s="87" t="s">
        <v>524</v>
      </c>
      <c r="F157" s="1" t="s">
        <v>804</v>
      </c>
      <c r="G157" s="1">
        <v>1501214</v>
      </c>
      <c r="H157" s="1" t="s">
        <v>250</v>
      </c>
      <c r="I157" s="1" t="s">
        <v>38</v>
      </c>
      <c r="J157" s="1" t="s">
        <v>689</v>
      </c>
    </row>
    <row r="158" spans="1:10" hidden="1">
      <c r="A158" s="1" t="s">
        <v>91</v>
      </c>
      <c r="B158" s="1" t="s">
        <v>702</v>
      </c>
      <c r="C158" s="1" t="s">
        <v>38</v>
      </c>
      <c r="D158" s="1" t="s">
        <v>689</v>
      </c>
      <c r="E158" s="87" t="s">
        <v>525</v>
      </c>
      <c r="F158" s="1" t="s">
        <v>805</v>
      </c>
      <c r="G158" s="1">
        <v>1501212</v>
      </c>
      <c r="H158" s="1" t="s">
        <v>250</v>
      </c>
      <c r="I158" s="1" t="s">
        <v>38</v>
      </c>
      <c r="J158" s="1" t="s">
        <v>689</v>
      </c>
    </row>
    <row r="159" spans="1:10" hidden="1">
      <c r="A159" s="1" t="s">
        <v>91</v>
      </c>
      <c r="B159" s="1" t="s">
        <v>702</v>
      </c>
      <c r="C159" s="1" t="s">
        <v>38</v>
      </c>
      <c r="D159" s="1" t="s">
        <v>689</v>
      </c>
      <c r="E159" s="87" t="s">
        <v>526</v>
      </c>
      <c r="F159" s="1" t="s">
        <v>806</v>
      </c>
      <c r="G159" s="1">
        <v>1501210</v>
      </c>
      <c r="H159" s="1" t="s">
        <v>250</v>
      </c>
      <c r="I159" s="1" t="s">
        <v>38</v>
      </c>
      <c r="J159" s="1" t="s">
        <v>689</v>
      </c>
    </row>
    <row r="160" spans="1:10" hidden="1">
      <c r="A160" s="1" t="s">
        <v>91</v>
      </c>
      <c r="B160" s="1" t="s">
        <v>702</v>
      </c>
      <c r="C160" s="1" t="s">
        <v>38</v>
      </c>
      <c r="D160" s="1" t="s">
        <v>689</v>
      </c>
      <c r="E160" s="87" t="s">
        <v>422</v>
      </c>
      <c r="F160" s="1" t="s">
        <v>807</v>
      </c>
      <c r="G160" s="1">
        <v>1501208</v>
      </c>
      <c r="H160" s="1" t="s">
        <v>250</v>
      </c>
      <c r="I160" s="1" t="s">
        <v>38</v>
      </c>
      <c r="J160" s="1" t="s">
        <v>689</v>
      </c>
    </row>
    <row r="161" spans="1:10" hidden="1">
      <c r="A161" s="1" t="s">
        <v>91</v>
      </c>
      <c r="B161" s="1" t="s">
        <v>702</v>
      </c>
      <c r="C161" s="1" t="s">
        <v>38</v>
      </c>
      <c r="D161" s="1" t="s">
        <v>689</v>
      </c>
      <c r="E161" s="87" t="s">
        <v>408</v>
      </c>
      <c r="F161" s="1" t="s">
        <v>91</v>
      </c>
      <c r="G161" s="1">
        <v>1501206</v>
      </c>
      <c r="H161" s="1" t="s">
        <v>250</v>
      </c>
      <c r="I161" s="1" t="s">
        <v>38</v>
      </c>
      <c r="J161" s="1" t="s">
        <v>689</v>
      </c>
    </row>
    <row r="162" spans="1:10" hidden="1">
      <c r="A162" s="1" t="s">
        <v>91</v>
      </c>
      <c r="B162" s="1" t="s">
        <v>702</v>
      </c>
      <c r="C162" s="1" t="s">
        <v>38</v>
      </c>
      <c r="D162" s="1" t="s">
        <v>689</v>
      </c>
      <c r="E162" s="87" t="s">
        <v>344</v>
      </c>
      <c r="F162" s="1" t="s">
        <v>808</v>
      </c>
      <c r="G162" s="1">
        <v>1501204</v>
      </c>
      <c r="H162" s="1" t="s">
        <v>250</v>
      </c>
      <c r="I162" s="1" t="s">
        <v>38</v>
      </c>
      <c r="J162" s="1" t="s">
        <v>689</v>
      </c>
    </row>
    <row r="163" spans="1:10" hidden="1">
      <c r="A163" s="1" t="s">
        <v>89</v>
      </c>
      <c r="B163" s="1" t="s">
        <v>688</v>
      </c>
      <c r="C163" s="1" t="s">
        <v>38</v>
      </c>
      <c r="D163" s="1" t="s">
        <v>689</v>
      </c>
      <c r="E163" s="87" t="s">
        <v>407</v>
      </c>
      <c r="F163" s="1" t="s">
        <v>809</v>
      </c>
      <c r="G163" s="1">
        <v>1501198</v>
      </c>
      <c r="H163" s="1" t="s">
        <v>89</v>
      </c>
      <c r="I163" s="1" t="s">
        <v>38</v>
      </c>
      <c r="J163" s="1" t="s">
        <v>689</v>
      </c>
    </row>
    <row r="164" spans="1:10" hidden="1">
      <c r="A164" s="1" t="s">
        <v>89</v>
      </c>
      <c r="B164" s="1" t="s">
        <v>688</v>
      </c>
      <c r="C164" s="1" t="s">
        <v>38</v>
      </c>
      <c r="D164" s="1" t="s">
        <v>689</v>
      </c>
      <c r="E164" s="87" t="s">
        <v>368</v>
      </c>
      <c r="F164" s="1" t="s">
        <v>810</v>
      </c>
      <c r="G164" s="1">
        <v>1501196</v>
      </c>
      <c r="H164" s="1" t="s">
        <v>89</v>
      </c>
      <c r="I164" s="1" t="s">
        <v>38</v>
      </c>
      <c r="J164" s="1" t="s">
        <v>689</v>
      </c>
    </row>
    <row r="165" spans="1:10" hidden="1">
      <c r="A165" s="1" t="s">
        <v>89</v>
      </c>
      <c r="B165" s="1" t="s">
        <v>688</v>
      </c>
      <c r="C165" s="1" t="s">
        <v>38</v>
      </c>
      <c r="D165" s="1" t="s">
        <v>689</v>
      </c>
      <c r="E165" s="87" t="s">
        <v>270</v>
      </c>
      <c r="F165" s="1" t="s">
        <v>811</v>
      </c>
      <c r="G165" s="1">
        <v>1501194</v>
      </c>
      <c r="H165" s="1" t="s">
        <v>89</v>
      </c>
      <c r="I165" s="1" t="s">
        <v>38</v>
      </c>
      <c r="J165" s="1" t="s">
        <v>689</v>
      </c>
    </row>
    <row r="166" spans="1:10" hidden="1">
      <c r="A166" s="1" t="s">
        <v>89</v>
      </c>
      <c r="B166" s="1" t="s">
        <v>688</v>
      </c>
      <c r="C166" s="1" t="s">
        <v>38</v>
      </c>
      <c r="D166" s="1" t="s">
        <v>689</v>
      </c>
      <c r="E166" s="87" t="s">
        <v>409</v>
      </c>
      <c r="F166" s="1" t="s">
        <v>89</v>
      </c>
      <c r="G166" s="1">
        <v>1501192</v>
      </c>
      <c r="H166" s="1" t="s">
        <v>89</v>
      </c>
      <c r="I166" s="1" t="s">
        <v>38</v>
      </c>
      <c r="J166" s="1" t="s">
        <v>689</v>
      </c>
    </row>
    <row r="167" spans="1:10" hidden="1">
      <c r="A167" s="1" t="s">
        <v>125</v>
      </c>
      <c r="B167" s="1" t="s">
        <v>688</v>
      </c>
      <c r="C167" s="1" t="s">
        <v>55</v>
      </c>
      <c r="D167" s="1" t="s">
        <v>689</v>
      </c>
      <c r="E167" s="87" t="s">
        <v>357</v>
      </c>
      <c r="F167" s="1" t="s">
        <v>812</v>
      </c>
      <c r="G167" s="1">
        <v>1501188</v>
      </c>
      <c r="H167" s="1" t="s">
        <v>122</v>
      </c>
      <c r="I167" s="1" t="s">
        <v>55</v>
      </c>
      <c r="J167" s="1" t="s">
        <v>689</v>
      </c>
    </row>
    <row r="168" spans="1:10" hidden="1">
      <c r="A168" s="1" t="s">
        <v>125</v>
      </c>
      <c r="B168" s="1" t="s">
        <v>688</v>
      </c>
      <c r="C168" s="1" t="s">
        <v>55</v>
      </c>
      <c r="D168" s="1" t="s">
        <v>689</v>
      </c>
      <c r="E168" s="87" t="s">
        <v>415</v>
      </c>
      <c r="F168" s="1" t="s">
        <v>125</v>
      </c>
      <c r="G168" s="1">
        <v>1501186</v>
      </c>
      <c r="H168" s="1" t="s">
        <v>122</v>
      </c>
      <c r="I168" s="1" t="s">
        <v>55</v>
      </c>
      <c r="J168" s="1" t="s">
        <v>689</v>
      </c>
    </row>
    <row r="169" spans="1:10" hidden="1">
      <c r="A169" s="1" t="s">
        <v>125</v>
      </c>
      <c r="B169" s="1" t="s">
        <v>688</v>
      </c>
      <c r="C169" s="1" t="s">
        <v>55</v>
      </c>
      <c r="D169" s="1" t="s">
        <v>689</v>
      </c>
      <c r="E169" s="87" t="s">
        <v>332</v>
      </c>
      <c r="F169" s="1" t="s">
        <v>813</v>
      </c>
      <c r="G169" s="1">
        <v>1501184</v>
      </c>
      <c r="H169" s="1" t="s">
        <v>122</v>
      </c>
      <c r="I169" s="1" t="s">
        <v>55</v>
      </c>
      <c r="J169" s="1" t="s">
        <v>689</v>
      </c>
    </row>
    <row r="170" spans="1:10" hidden="1">
      <c r="A170" s="1" t="s">
        <v>125</v>
      </c>
      <c r="B170" s="1" t="s">
        <v>688</v>
      </c>
      <c r="C170" s="1" t="s">
        <v>55</v>
      </c>
      <c r="D170" s="1" t="s">
        <v>689</v>
      </c>
      <c r="E170" s="87" t="s">
        <v>417</v>
      </c>
      <c r="F170" s="1" t="s">
        <v>814</v>
      </c>
      <c r="G170" s="1">
        <v>1501182</v>
      </c>
      <c r="H170" s="1" t="s">
        <v>122</v>
      </c>
      <c r="I170" s="1" t="s">
        <v>55</v>
      </c>
      <c r="J170" s="1" t="s">
        <v>689</v>
      </c>
    </row>
    <row r="171" spans="1:10" hidden="1">
      <c r="A171" s="1" t="s">
        <v>97</v>
      </c>
      <c r="B171" s="1" t="s">
        <v>688</v>
      </c>
      <c r="C171" s="1" t="s">
        <v>38</v>
      </c>
      <c r="D171" s="1" t="s">
        <v>689</v>
      </c>
      <c r="E171" s="87" t="s">
        <v>520</v>
      </c>
      <c r="F171" s="1" t="s">
        <v>815</v>
      </c>
      <c r="G171" s="1">
        <v>1501178</v>
      </c>
      <c r="H171" s="1" t="s">
        <v>89</v>
      </c>
      <c r="I171" s="1" t="s">
        <v>38</v>
      </c>
      <c r="J171" s="1" t="s">
        <v>689</v>
      </c>
    </row>
    <row r="172" spans="1:10" hidden="1">
      <c r="A172" s="1" t="s">
        <v>97</v>
      </c>
      <c r="B172" s="1" t="s">
        <v>688</v>
      </c>
      <c r="C172" s="1" t="s">
        <v>38</v>
      </c>
      <c r="D172" s="1" t="s">
        <v>689</v>
      </c>
      <c r="E172" s="87" t="s">
        <v>400</v>
      </c>
      <c r="F172" s="1" t="s">
        <v>816</v>
      </c>
      <c r="G172" s="1">
        <v>1501176</v>
      </c>
      <c r="H172" s="1" t="s">
        <v>89</v>
      </c>
      <c r="I172" s="1" t="s">
        <v>38</v>
      </c>
      <c r="J172" s="1" t="s">
        <v>689</v>
      </c>
    </row>
    <row r="173" spans="1:10" hidden="1">
      <c r="A173" s="1" t="s">
        <v>97</v>
      </c>
      <c r="B173" s="1" t="s">
        <v>688</v>
      </c>
      <c r="C173" s="1" t="s">
        <v>38</v>
      </c>
      <c r="D173" s="1" t="s">
        <v>689</v>
      </c>
      <c r="E173" s="87" t="s">
        <v>350</v>
      </c>
      <c r="F173" s="1" t="s">
        <v>817</v>
      </c>
      <c r="G173" s="1">
        <v>1501174</v>
      </c>
      <c r="H173" s="1" t="s">
        <v>89</v>
      </c>
      <c r="I173" s="1" t="s">
        <v>38</v>
      </c>
      <c r="J173" s="1" t="s">
        <v>689</v>
      </c>
    </row>
    <row r="174" spans="1:10" hidden="1">
      <c r="A174" s="1" t="s">
        <v>97</v>
      </c>
      <c r="B174" s="1" t="s">
        <v>688</v>
      </c>
      <c r="C174" s="1" t="s">
        <v>38</v>
      </c>
      <c r="D174" s="1" t="s">
        <v>689</v>
      </c>
      <c r="E174" s="87" t="s">
        <v>473</v>
      </c>
      <c r="F174" s="1" t="s">
        <v>818</v>
      </c>
      <c r="G174" s="1">
        <v>1501172</v>
      </c>
      <c r="H174" s="1" t="s">
        <v>89</v>
      </c>
      <c r="I174" s="1" t="s">
        <v>38</v>
      </c>
      <c r="J174" s="1" t="s">
        <v>689</v>
      </c>
    </row>
    <row r="175" spans="1:10" hidden="1">
      <c r="A175" s="1" t="s">
        <v>97</v>
      </c>
      <c r="B175" s="1" t="s">
        <v>688</v>
      </c>
      <c r="C175" s="1" t="s">
        <v>38</v>
      </c>
      <c r="D175" s="1" t="s">
        <v>689</v>
      </c>
      <c r="E175" s="87" t="s">
        <v>304</v>
      </c>
      <c r="F175" s="1" t="s">
        <v>819</v>
      </c>
      <c r="G175" s="1">
        <v>1501170</v>
      </c>
      <c r="H175" s="1" t="s">
        <v>89</v>
      </c>
      <c r="I175" s="1" t="s">
        <v>38</v>
      </c>
      <c r="J175" s="1" t="s">
        <v>689</v>
      </c>
    </row>
    <row r="176" spans="1:10" hidden="1">
      <c r="A176" s="1" t="s">
        <v>97</v>
      </c>
      <c r="B176" s="1" t="s">
        <v>688</v>
      </c>
      <c r="C176" s="1" t="s">
        <v>38</v>
      </c>
      <c r="D176" s="1" t="s">
        <v>689</v>
      </c>
      <c r="E176" s="87" t="s">
        <v>254</v>
      </c>
      <c r="F176" s="1" t="s">
        <v>97</v>
      </c>
      <c r="G176" s="1">
        <v>1501168</v>
      </c>
      <c r="H176" s="1" t="s">
        <v>89</v>
      </c>
      <c r="I176" s="1" t="s">
        <v>38</v>
      </c>
      <c r="J176" s="1" t="s">
        <v>689</v>
      </c>
    </row>
    <row r="177" spans="1:10" hidden="1">
      <c r="A177" s="1" t="s">
        <v>122</v>
      </c>
      <c r="B177" s="1" t="s">
        <v>702</v>
      </c>
      <c r="C177" s="1" t="s">
        <v>55</v>
      </c>
      <c r="D177" s="1" t="s">
        <v>689</v>
      </c>
      <c r="E177" s="87" t="s">
        <v>484</v>
      </c>
      <c r="F177" s="1" t="s">
        <v>820</v>
      </c>
      <c r="G177" s="1">
        <v>1501164</v>
      </c>
      <c r="H177" s="1" t="s">
        <v>122</v>
      </c>
      <c r="I177" s="1" t="s">
        <v>55</v>
      </c>
      <c r="J177" s="1" t="s">
        <v>689</v>
      </c>
    </row>
    <row r="178" spans="1:10" hidden="1">
      <c r="A178" s="1" t="s">
        <v>122</v>
      </c>
      <c r="B178" s="1" t="s">
        <v>702</v>
      </c>
      <c r="C178" s="1" t="s">
        <v>55</v>
      </c>
      <c r="D178" s="1" t="s">
        <v>689</v>
      </c>
      <c r="E178" s="87" t="s">
        <v>297</v>
      </c>
      <c r="F178" s="1" t="s">
        <v>821</v>
      </c>
      <c r="G178" s="1">
        <v>1501162</v>
      </c>
      <c r="H178" s="1" t="s">
        <v>122</v>
      </c>
      <c r="I178" s="1" t="s">
        <v>55</v>
      </c>
      <c r="J178" s="1" t="s">
        <v>689</v>
      </c>
    </row>
    <row r="179" spans="1:10" hidden="1">
      <c r="A179" s="1" t="s">
        <v>122</v>
      </c>
      <c r="B179" s="1" t="s">
        <v>702</v>
      </c>
      <c r="C179" s="1" t="s">
        <v>55</v>
      </c>
      <c r="D179" s="1" t="s">
        <v>689</v>
      </c>
      <c r="E179" s="87" t="s">
        <v>328</v>
      </c>
      <c r="F179" s="1" t="s">
        <v>822</v>
      </c>
      <c r="G179" s="1">
        <v>1501160</v>
      </c>
      <c r="H179" s="1" t="s">
        <v>122</v>
      </c>
      <c r="I179" s="1" t="s">
        <v>55</v>
      </c>
      <c r="J179" s="1" t="s">
        <v>689</v>
      </c>
    </row>
    <row r="180" spans="1:10" hidden="1">
      <c r="A180" s="1" t="s">
        <v>122</v>
      </c>
      <c r="B180" s="1" t="s">
        <v>702</v>
      </c>
      <c r="C180" s="1" t="s">
        <v>55</v>
      </c>
      <c r="D180" s="1" t="s">
        <v>689</v>
      </c>
      <c r="E180" s="87" t="s">
        <v>463</v>
      </c>
      <c r="F180" s="1" t="s">
        <v>823</v>
      </c>
      <c r="G180" s="1">
        <v>1501158</v>
      </c>
      <c r="H180" s="1" t="s">
        <v>122</v>
      </c>
      <c r="I180" s="1" t="s">
        <v>55</v>
      </c>
      <c r="J180" s="1" t="s">
        <v>689</v>
      </c>
    </row>
    <row r="181" spans="1:10" hidden="1">
      <c r="A181" s="1" t="s">
        <v>122</v>
      </c>
      <c r="B181" s="1" t="s">
        <v>702</v>
      </c>
      <c r="C181" s="1" t="s">
        <v>55</v>
      </c>
      <c r="D181" s="1" t="s">
        <v>689</v>
      </c>
      <c r="E181" s="87" t="s">
        <v>355</v>
      </c>
      <c r="F181" s="1" t="s">
        <v>122</v>
      </c>
      <c r="G181" s="1">
        <v>1501156</v>
      </c>
      <c r="H181" s="1" t="s">
        <v>122</v>
      </c>
      <c r="I181" s="1" t="s">
        <v>55</v>
      </c>
      <c r="J181" s="1" t="s">
        <v>689</v>
      </c>
    </row>
    <row r="182" spans="1:10" hidden="1">
      <c r="A182" s="1" t="s">
        <v>122</v>
      </c>
      <c r="B182" s="1" t="s">
        <v>702</v>
      </c>
      <c r="C182" s="1" t="s">
        <v>55</v>
      </c>
      <c r="D182" s="1" t="s">
        <v>689</v>
      </c>
      <c r="E182" s="87" t="s">
        <v>348</v>
      </c>
      <c r="F182" s="1" t="s">
        <v>824</v>
      </c>
      <c r="G182" s="1">
        <v>1501154</v>
      </c>
      <c r="H182" s="1" t="s">
        <v>122</v>
      </c>
      <c r="I182" s="1" t="s">
        <v>55</v>
      </c>
      <c r="J182" s="1" t="s">
        <v>689</v>
      </c>
    </row>
    <row r="183" spans="1:10" hidden="1">
      <c r="A183" s="1" t="s">
        <v>122</v>
      </c>
      <c r="B183" s="1" t="s">
        <v>702</v>
      </c>
      <c r="C183" s="1" t="s">
        <v>55</v>
      </c>
      <c r="D183" s="1" t="s">
        <v>689</v>
      </c>
      <c r="E183" s="87" t="s">
        <v>356</v>
      </c>
      <c r="F183" s="1" t="s">
        <v>825</v>
      </c>
      <c r="G183" s="1">
        <v>1501152</v>
      </c>
      <c r="H183" s="1" t="s">
        <v>122</v>
      </c>
      <c r="I183" s="1" t="s">
        <v>55</v>
      </c>
      <c r="J183" s="1" t="s">
        <v>689</v>
      </c>
    </row>
    <row r="184" spans="1:10">
      <c r="A184" s="1" t="s">
        <v>103</v>
      </c>
      <c r="B184" s="1" t="s">
        <v>702</v>
      </c>
      <c r="C184" s="1" t="s">
        <v>42</v>
      </c>
      <c r="D184" s="1" t="s">
        <v>689</v>
      </c>
      <c r="E184" s="87" t="s">
        <v>411</v>
      </c>
      <c r="F184" s="1" t="s">
        <v>826</v>
      </c>
      <c r="G184" s="1">
        <v>1501146</v>
      </c>
      <c r="H184" s="1" t="s">
        <v>105</v>
      </c>
      <c r="I184" s="1" t="s">
        <v>42</v>
      </c>
      <c r="J184" s="1" t="s">
        <v>689</v>
      </c>
    </row>
    <row r="185" spans="1:10">
      <c r="A185" s="1" t="s">
        <v>103</v>
      </c>
      <c r="B185" s="1" t="s">
        <v>702</v>
      </c>
      <c r="C185" s="1" t="s">
        <v>42</v>
      </c>
      <c r="D185" s="1" t="s">
        <v>689</v>
      </c>
      <c r="E185" s="87" t="s">
        <v>300</v>
      </c>
      <c r="F185" s="1" t="s">
        <v>827</v>
      </c>
      <c r="G185" s="1">
        <v>1501144</v>
      </c>
      <c r="H185" s="1" t="s">
        <v>105</v>
      </c>
      <c r="I185" s="1" t="s">
        <v>42</v>
      </c>
      <c r="J185" s="1" t="s">
        <v>689</v>
      </c>
    </row>
    <row r="186" spans="1:10">
      <c r="A186" s="1" t="s">
        <v>103</v>
      </c>
      <c r="B186" s="1" t="s">
        <v>702</v>
      </c>
      <c r="C186" s="1" t="s">
        <v>42</v>
      </c>
      <c r="D186" s="1" t="s">
        <v>689</v>
      </c>
      <c r="E186" s="87" t="s">
        <v>371</v>
      </c>
      <c r="F186" s="1" t="s">
        <v>828</v>
      </c>
      <c r="G186" s="1">
        <v>1501142</v>
      </c>
      <c r="H186" s="1" t="s">
        <v>105</v>
      </c>
      <c r="I186" s="1" t="s">
        <v>42</v>
      </c>
      <c r="J186" s="1" t="s">
        <v>689</v>
      </c>
    </row>
    <row r="187" spans="1:10">
      <c r="A187" s="1" t="s">
        <v>103</v>
      </c>
      <c r="B187" s="1" t="s">
        <v>702</v>
      </c>
      <c r="C187" s="1" t="s">
        <v>42</v>
      </c>
      <c r="D187" s="1" t="s">
        <v>689</v>
      </c>
      <c r="E187" s="87" t="s">
        <v>401</v>
      </c>
      <c r="F187" s="1" t="s">
        <v>103</v>
      </c>
      <c r="G187" s="1">
        <v>1501140</v>
      </c>
      <c r="H187" s="1" t="s">
        <v>105</v>
      </c>
      <c r="I187" s="1" t="s">
        <v>42</v>
      </c>
      <c r="J187" s="1" t="s">
        <v>689</v>
      </c>
    </row>
    <row r="188" spans="1:10">
      <c r="A188" s="1" t="s">
        <v>106</v>
      </c>
      <c r="B188" s="1" t="s">
        <v>702</v>
      </c>
      <c r="C188" s="1" t="s">
        <v>42</v>
      </c>
      <c r="D188" s="1" t="s">
        <v>689</v>
      </c>
      <c r="E188" s="87" t="s">
        <v>451</v>
      </c>
      <c r="F188" s="1" t="s">
        <v>829</v>
      </c>
      <c r="G188" s="1">
        <v>1501136</v>
      </c>
      <c r="H188" s="1" t="s">
        <v>106</v>
      </c>
      <c r="I188" s="1" t="s">
        <v>42</v>
      </c>
      <c r="J188" s="1" t="s">
        <v>689</v>
      </c>
    </row>
    <row r="189" spans="1:10">
      <c r="A189" s="1" t="s">
        <v>106</v>
      </c>
      <c r="B189" s="1" t="s">
        <v>702</v>
      </c>
      <c r="C189" s="1" t="s">
        <v>42</v>
      </c>
      <c r="D189" s="1" t="s">
        <v>689</v>
      </c>
      <c r="E189" s="87" t="s">
        <v>296</v>
      </c>
      <c r="F189" s="1" t="s">
        <v>830</v>
      </c>
      <c r="G189" s="1">
        <v>1501134</v>
      </c>
      <c r="H189" s="1" t="s">
        <v>106</v>
      </c>
      <c r="I189" s="1" t="s">
        <v>42</v>
      </c>
      <c r="J189" s="1" t="s">
        <v>689</v>
      </c>
    </row>
    <row r="190" spans="1:10">
      <c r="A190" s="1" t="s">
        <v>106</v>
      </c>
      <c r="B190" s="1" t="s">
        <v>702</v>
      </c>
      <c r="C190" s="1" t="s">
        <v>42</v>
      </c>
      <c r="D190" s="1" t="s">
        <v>689</v>
      </c>
      <c r="E190" s="87" t="s">
        <v>456</v>
      </c>
      <c r="F190" s="1" t="s">
        <v>831</v>
      </c>
      <c r="G190" s="1">
        <v>1501132</v>
      </c>
      <c r="H190" s="1" t="s">
        <v>106</v>
      </c>
      <c r="I190" s="1" t="s">
        <v>42</v>
      </c>
      <c r="J190" s="1" t="s">
        <v>689</v>
      </c>
    </row>
    <row r="191" spans="1:10">
      <c r="A191" s="1" t="s">
        <v>106</v>
      </c>
      <c r="B191" s="1" t="s">
        <v>702</v>
      </c>
      <c r="C191" s="1" t="s">
        <v>42</v>
      </c>
      <c r="D191" s="1" t="s">
        <v>689</v>
      </c>
      <c r="E191" s="87" t="s">
        <v>424</v>
      </c>
      <c r="F191" s="1" t="s">
        <v>832</v>
      </c>
      <c r="G191" s="1">
        <v>1501130</v>
      </c>
      <c r="H191" s="1" t="s">
        <v>106</v>
      </c>
      <c r="I191" s="1" t="s">
        <v>42</v>
      </c>
      <c r="J191" s="1" t="s">
        <v>689</v>
      </c>
    </row>
    <row r="192" spans="1:10">
      <c r="A192" s="1" t="s">
        <v>106</v>
      </c>
      <c r="B192" s="1" t="s">
        <v>702</v>
      </c>
      <c r="C192" s="1" t="s">
        <v>42</v>
      </c>
      <c r="D192" s="1" t="s">
        <v>689</v>
      </c>
      <c r="E192" s="87" t="s">
        <v>326</v>
      </c>
      <c r="F192" s="1" t="s">
        <v>833</v>
      </c>
      <c r="G192" s="1">
        <v>1501128</v>
      </c>
      <c r="H192" s="1" t="s">
        <v>106</v>
      </c>
      <c r="I192" s="1" t="s">
        <v>42</v>
      </c>
      <c r="J192" s="1" t="s">
        <v>689</v>
      </c>
    </row>
    <row r="193" spans="1:10">
      <c r="A193" s="1" t="s">
        <v>101</v>
      </c>
      <c r="B193" s="1" t="s">
        <v>834</v>
      </c>
      <c r="C193" s="1" t="s">
        <v>42</v>
      </c>
      <c r="D193" s="1" t="s">
        <v>689</v>
      </c>
      <c r="E193" s="87" t="s">
        <v>234</v>
      </c>
      <c r="F193" s="1" t="s">
        <v>835</v>
      </c>
      <c r="G193" s="1">
        <v>1501124</v>
      </c>
      <c r="H193" s="1" t="s">
        <v>233</v>
      </c>
      <c r="I193" s="1" t="s">
        <v>42</v>
      </c>
      <c r="J193" s="1" t="s">
        <v>689</v>
      </c>
    </row>
    <row r="194" spans="1:10">
      <c r="A194" s="1" t="s">
        <v>101</v>
      </c>
      <c r="B194" s="1" t="s">
        <v>834</v>
      </c>
      <c r="C194" s="1" t="s">
        <v>42</v>
      </c>
      <c r="D194" s="1" t="s">
        <v>689</v>
      </c>
      <c r="E194" s="87" t="s">
        <v>306</v>
      </c>
      <c r="F194" s="1" t="s">
        <v>605</v>
      </c>
      <c r="G194" s="1">
        <v>1501122</v>
      </c>
      <c r="H194" s="1" t="s">
        <v>233</v>
      </c>
      <c r="I194" s="1" t="s">
        <v>42</v>
      </c>
      <c r="J194" s="1" t="s">
        <v>689</v>
      </c>
    </row>
    <row r="195" spans="1:10">
      <c r="A195" s="1" t="s">
        <v>101</v>
      </c>
      <c r="B195" s="1" t="s">
        <v>834</v>
      </c>
      <c r="C195" s="1" t="s">
        <v>42</v>
      </c>
      <c r="D195" s="1" t="s">
        <v>689</v>
      </c>
      <c r="E195" s="87" t="s">
        <v>263</v>
      </c>
      <c r="F195" s="1" t="s">
        <v>233</v>
      </c>
      <c r="G195" s="1">
        <v>1501120</v>
      </c>
      <c r="H195" s="1" t="s">
        <v>233</v>
      </c>
      <c r="I195" s="1" t="s">
        <v>42</v>
      </c>
      <c r="J195" s="1" t="s">
        <v>689</v>
      </c>
    </row>
    <row r="196" spans="1:10">
      <c r="A196" s="1" t="s">
        <v>101</v>
      </c>
      <c r="B196" s="1" t="s">
        <v>834</v>
      </c>
      <c r="C196" s="1" t="s">
        <v>42</v>
      </c>
      <c r="D196" s="1" t="s">
        <v>689</v>
      </c>
      <c r="E196" s="87" t="s">
        <v>511</v>
      </c>
      <c r="F196" s="1" t="s">
        <v>836</v>
      </c>
      <c r="G196" s="1">
        <v>1501118</v>
      </c>
      <c r="H196" s="1" t="s">
        <v>233</v>
      </c>
      <c r="I196" s="1" t="s">
        <v>42</v>
      </c>
      <c r="J196" s="1" t="s">
        <v>689</v>
      </c>
    </row>
    <row r="197" spans="1:10">
      <c r="A197" s="1" t="s">
        <v>101</v>
      </c>
      <c r="B197" s="1" t="s">
        <v>834</v>
      </c>
      <c r="C197" s="1" t="s">
        <v>42</v>
      </c>
      <c r="D197" s="1" t="s">
        <v>689</v>
      </c>
      <c r="E197" s="87" t="s">
        <v>437</v>
      </c>
      <c r="F197" s="1" t="s">
        <v>597</v>
      </c>
      <c r="G197" s="1">
        <v>1501116</v>
      </c>
      <c r="H197" s="1" t="s">
        <v>233</v>
      </c>
      <c r="I197" s="1" t="s">
        <v>42</v>
      </c>
      <c r="J197" s="1" t="s">
        <v>689</v>
      </c>
    </row>
    <row r="198" spans="1:10">
      <c r="A198" s="1" t="s">
        <v>101</v>
      </c>
      <c r="B198" s="1" t="s">
        <v>834</v>
      </c>
      <c r="C198" s="1" t="s">
        <v>42</v>
      </c>
      <c r="D198" s="1" t="s">
        <v>689</v>
      </c>
      <c r="E198" s="87" t="s">
        <v>390</v>
      </c>
      <c r="F198" s="1" t="s">
        <v>644</v>
      </c>
      <c r="G198" s="1">
        <v>1501114</v>
      </c>
      <c r="H198" s="1" t="s">
        <v>233</v>
      </c>
      <c r="I198" s="1" t="s">
        <v>42</v>
      </c>
      <c r="J198" s="1" t="s">
        <v>689</v>
      </c>
    </row>
    <row r="199" spans="1:10">
      <c r="A199" s="1" t="s">
        <v>105</v>
      </c>
      <c r="B199" s="1" t="s">
        <v>702</v>
      </c>
      <c r="C199" s="1" t="s">
        <v>42</v>
      </c>
      <c r="D199" s="1" t="s">
        <v>689</v>
      </c>
      <c r="E199" s="87" t="s">
        <v>303</v>
      </c>
      <c r="F199" s="1" t="s">
        <v>837</v>
      </c>
      <c r="G199" s="1">
        <v>1501110</v>
      </c>
      <c r="H199" s="1" t="s">
        <v>105</v>
      </c>
      <c r="I199" s="1" t="s">
        <v>42</v>
      </c>
      <c r="J199" s="1" t="s">
        <v>689</v>
      </c>
    </row>
    <row r="200" spans="1:10">
      <c r="A200" s="1" t="s">
        <v>105</v>
      </c>
      <c r="B200" s="1" t="s">
        <v>702</v>
      </c>
      <c r="C200" s="1" t="s">
        <v>42</v>
      </c>
      <c r="D200" s="1" t="s">
        <v>689</v>
      </c>
      <c r="E200" s="87" t="s">
        <v>381</v>
      </c>
      <c r="F200" s="1" t="s">
        <v>105</v>
      </c>
      <c r="G200" s="1">
        <v>1501108</v>
      </c>
      <c r="H200" s="1" t="s">
        <v>105</v>
      </c>
      <c r="I200" s="1" t="s">
        <v>42</v>
      </c>
      <c r="J200" s="1" t="s">
        <v>689</v>
      </c>
    </row>
    <row r="201" spans="1:10">
      <c r="A201" s="1" t="s">
        <v>105</v>
      </c>
      <c r="B201" s="1" t="s">
        <v>702</v>
      </c>
      <c r="C201" s="1" t="s">
        <v>42</v>
      </c>
      <c r="D201" s="1" t="s">
        <v>689</v>
      </c>
      <c r="E201" s="87" t="s">
        <v>444</v>
      </c>
      <c r="F201" s="1" t="s">
        <v>838</v>
      </c>
      <c r="G201" s="1">
        <v>1501106</v>
      </c>
      <c r="H201" s="1" t="s">
        <v>105</v>
      </c>
      <c r="I201" s="1" t="s">
        <v>42</v>
      </c>
      <c r="J201" s="1" t="s">
        <v>689</v>
      </c>
    </row>
    <row r="202" spans="1:10">
      <c r="A202" s="1" t="s">
        <v>105</v>
      </c>
      <c r="B202" s="1" t="s">
        <v>702</v>
      </c>
      <c r="C202" s="1" t="s">
        <v>42</v>
      </c>
      <c r="D202" s="1" t="s">
        <v>689</v>
      </c>
      <c r="E202" s="87" t="s">
        <v>380</v>
      </c>
      <c r="F202" s="1" t="s">
        <v>839</v>
      </c>
      <c r="G202" s="1">
        <v>1501104</v>
      </c>
      <c r="H202" s="1" t="s">
        <v>105</v>
      </c>
      <c r="I202" s="1" t="s">
        <v>42</v>
      </c>
      <c r="J202" s="1" t="s">
        <v>689</v>
      </c>
    </row>
    <row r="203" spans="1:10">
      <c r="A203" s="1" t="s">
        <v>105</v>
      </c>
      <c r="B203" s="1" t="s">
        <v>702</v>
      </c>
      <c r="C203" s="1" t="s">
        <v>42</v>
      </c>
      <c r="D203" s="1" t="s">
        <v>689</v>
      </c>
      <c r="E203" s="87" t="s">
        <v>299</v>
      </c>
      <c r="F203" s="1" t="s">
        <v>840</v>
      </c>
      <c r="G203" s="1">
        <v>1501102</v>
      </c>
      <c r="H203" s="1" t="s">
        <v>105</v>
      </c>
      <c r="I203" s="1" t="s">
        <v>42</v>
      </c>
      <c r="J203" s="1" t="s">
        <v>689</v>
      </c>
    </row>
    <row r="204" spans="1:10">
      <c r="A204" s="1" t="s">
        <v>105</v>
      </c>
      <c r="B204" s="1" t="s">
        <v>702</v>
      </c>
      <c r="C204" s="1" t="s">
        <v>42</v>
      </c>
      <c r="D204" s="1" t="s">
        <v>689</v>
      </c>
      <c r="E204" s="87" t="s">
        <v>269</v>
      </c>
      <c r="F204" s="1" t="s">
        <v>841</v>
      </c>
      <c r="G204" s="1">
        <v>1501100</v>
      </c>
      <c r="H204" s="1" t="s">
        <v>105</v>
      </c>
      <c r="I204" s="1" t="s">
        <v>42</v>
      </c>
      <c r="J204" s="1" t="s">
        <v>689</v>
      </c>
    </row>
    <row r="205" spans="1:10" hidden="1">
      <c r="A205" s="1" t="s">
        <v>118</v>
      </c>
      <c r="B205" s="1" t="s">
        <v>702</v>
      </c>
      <c r="C205" s="1" t="s">
        <v>45</v>
      </c>
      <c r="D205" s="1" t="s">
        <v>689</v>
      </c>
      <c r="E205" s="87" t="s">
        <v>212</v>
      </c>
      <c r="F205" s="1" t="s">
        <v>842</v>
      </c>
      <c r="G205" s="1">
        <v>1500654</v>
      </c>
      <c r="H205" s="1" t="s">
        <v>118</v>
      </c>
      <c r="I205" s="1" t="s">
        <v>45</v>
      </c>
      <c r="J205" s="1" t="s">
        <v>689</v>
      </c>
    </row>
    <row r="206" spans="1:10" hidden="1">
      <c r="A206" s="1" t="s">
        <v>118</v>
      </c>
      <c r="B206" s="1" t="s">
        <v>702</v>
      </c>
      <c r="C206" s="1" t="s">
        <v>45</v>
      </c>
      <c r="D206" s="1" t="s">
        <v>689</v>
      </c>
      <c r="E206" s="87" t="s">
        <v>283</v>
      </c>
      <c r="F206" s="1" t="s">
        <v>843</v>
      </c>
      <c r="G206" s="1">
        <v>1500652</v>
      </c>
      <c r="H206" s="1" t="s">
        <v>118</v>
      </c>
      <c r="I206" s="1" t="s">
        <v>45</v>
      </c>
      <c r="J206" s="1" t="s">
        <v>689</v>
      </c>
    </row>
    <row r="207" spans="1:10" hidden="1">
      <c r="A207" s="1" t="s">
        <v>118</v>
      </c>
      <c r="B207" s="1" t="s">
        <v>702</v>
      </c>
      <c r="C207" s="1" t="s">
        <v>45</v>
      </c>
      <c r="D207" s="1" t="s">
        <v>689</v>
      </c>
      <c r="E207" s="87" t="s">
        <v>488</v>
      </c>
      <c r="F207" s="1" t="s">
        <v>844</v>
      </c>
      <c r="G207" s="1">
        <v>1500650</v>
      </c>
      <c r="H207" s="1" t="s">
        <v>118</v>
      </c>
      <c r="I207" s="1" t="s">
        <v>45</v>
      </c>
      <c r="J207" s="1" t="s">
        <v>689</v>
      </c>
    </row>
    <row r="208" spans="1:10" hidden="1">
      <c r="A208" s="1" t="s">
        <v>116</v>
      </c>
      <c r="B208" s="1" t="s">
        <v>688</v>
      </c>
      <c r="C208" s="1" t="s">
        <v>45</v>
      </c>
      <c r="D208" s="1" t="s">
        <v>689</v>
      </c>
      <c r="E208" s="87" t="s">
        <v>272</v>
      </c>
      <c r="F208" s="1" t="s">
        <v>845</v>
      </c>
      <c r="G208" s="1">
        <v>1500646</v>
      </c>
      <c r="H208" s="1" t="s">
        <v>846</v>
      </c>
      <c r="I208" s="1" t="s">
        <v>45</v>
      </c>
      <c r="J208" s="1" t="s">
        <v>689</v>
      </c>
    </row>
    <row r="209" spans="1:10" hidden="1">
      <c r="A209" s="1" t="s">
        <v>112</v>
      </c>
      <c r="B209" s="1" t="s">
        <v>834</v>
      </c>
      <c r="C209" s="1" t="s">
        <v>45</v>
      </c>
      <c r="D209" s="1" t="s">
        <v>689</v>
      </c>
      <c r="E209" s="87" t="s">
        <v>244</v>
      </c>
      <c r="F209" s="1" t="s">
        <v>847</v>
      </c>
      <c r="G209" s="1">
        <v>1500644</v>
      </c>
      <c r="H209" s="1" t="s">
        <v>211</v>
      </c>
      <c r="I209" s="1" t="s">
        <v>45</v>
      </c>
      <c r="J209" s="1" t="s">
        <v>689</v>
      </c>
    </row>
    <row r="210" spans="1:10" hidden="1">
      <c r="A210" s="1" t="s">
        <v>112</v>
      </c>
      <c r="B210" s="1" t="s">
        <v>834</v>
      </c>
      <c r="C210" s="1" t="s">
        <v>45</v>
      </c>
      <c r="D210" s="1" t="s">
        <v>689</v>
      </c>
      <c r="E210" s="87" t="s">
        <v>267</v>
      </c>
      <c r="F210" s="1" t="s">
        <v>848</v>
      </c>
      <c r="G210" s="1">
        <v>1500642</v>
      </c>
      <c r="H210" s="1" t="s">
        <v>211</v>
      </c>
      <c r="I210" s="1" t="s">
        <v>45</v>
      </c>
      <c r="J210" s="1" t="s">
        <v>689</v>
      </c>
    </row>
    <row r="211" spans="1:10" hidden="1">
      <c r="A211" s="1" t="s">
        <v>115</v>
      </c>
      <c r="B211" s="1" t="s">
        <v>702</v>
      </c>
      <c r="C211" s="1" t="s">
        <v>45</v>
      </c>
      <c r="D211" s="1" t="s">
        <v>689</v>
      </c>
      <c r="E211" s="87" t="s">
        <v>405</v>
      </c>
      <c r="F211" s="1" t="s">
        <v>849</v>
      </c>
      <c r="G211" s="1">
        <v>1500640</v>
      </c>
      <c r="H211" s="1" t="s">
        <v>846</v>
      </c>
      <c r="I211" s="1" t="s">
        <v>45</v>
      </c>
      <c r="J211" s="1" t="s">
        <v>689</v>
      </c>
    </row>
    <row r="212" spans="1:10" hidden="1">
      <c r="A212" s="1" t="s">
        <v>115</v>
      </c>
      <c r="B212" s="1" t="s">
        <v>702</v>
      </c>
      <c r="C212" s="1" t="s">
        <v>45</v>
      </c>
      <c r="D212" s="1" t="s">
        <v>689</v>
      </c>
      <c r="E212" s="87" t="s">
        <v>279</v>
      </c>
      <c r="F212" s="1" t="s">
        <v>850</v>
      </c>
      <c r="G212" s="1">
        <v>1500638</v>
      </c>
      <c r="H212" s="1" t="s">
        <v>846</v>
      </c>
      <c r="I212" s="1" t="s">
        <v>45</v>
      </c>
      <c r="J212" s="1" t="s">
        <v>689</v>
      </c>
    </row>
    <row r="213" spans="1:10" hidden="1">
      <c r="A213" s="1" t="s">
        <v>118</v>
      </c>
      <c r="B213" s="1" t="s">
        <v>702</v>
      </c>
      <c r="C213" s="1" t="s">
        <v>45</v>
      </c>
      <c r="D213" s="1" t="s">
        <v>689</v>
      </c>
      <c r="E213" s="87" t="s">
        <v>464</v>
      </c>
      <c r="F213" s="1" t="s">
        <v>851</v>
      </c>
      <c r="G213" s="1">
        <v>1500636</v>
      </c>
      <c r="H213" s="1" t="s">
        <v>118</v>
      </c>
      <c r="I213" s="1" t="s">
        <v>45</v>
      </c>
      <c r="J213" s="1" t="s">
        <v>689</v>
      </c>
    </row>
    <row r="214" spans="1:10" hidden="1">
      <c r="A214" s="1" t="s">
        <v>116</v>
      </c>
      <c r="B214" s="1" t="s">
        <v>688</v>
      </c>
      <c r="C214" s="1" t="s">
        <v>45</v>
      </c>
      <c r="D214" s="1" t="s">
        <v>689</v>
      </c>
      <c r="E214" s="87" t="s">
        <v>359</v>
      </c>
      <c r="F214" s="1" t="s">
        <v>852</v>
      </c>
      <c r="G214" s="1">
        <v>1500634</v>
      </c>
      <c r="H214" s="1" t="s">
        <v>846</v>
      </c>
      <c r="I214" s="1" t="s">
        <v>45</v>
      </c>
      <c r="J214" s="1" t="s">
        <v>689</v>
      </c>
    </row>
    <row r="215" spans="1:10" hidden="1">
      <c r="A215" s="1" t="s">
        <v>116</v>
      </c>
      <c r="B215" s="1" t="s">
        <v>688</v>
      </c>
      <c r="C215" s="1" t="s">
        <v>45</v>
      </c>
      <c r="D215" s="1" t="s">
        <v>689</v>
      </c>
      <c r="E215" s="87" t="s">
        <v>366</v>
      </c>
      <c r="F215" s="1" t="s">
        <v>846</v>
      </c>
      <c r="G215" s="1">
        <v>1500632</v>
      </c>
      <c r="H215" s="1" t="s">
        <v>846</v>
      </c>
      <c r="I215" s="1" t="s">
        <v>45</v>
      </c>
      <c r="J215" s="1" t="s">
        <v>689</v>
      </c>
    </row>
    <row r="216" spans="1:10" hidden="1">
      <c r="A216" s="1" t="s">
        <v>110</v>
      </c>
      <c r="B216" s="1" t="s">
        <v>688</v>
      </c>
      <c r="C216" s="1" t="s">
        <v>45</v>
      </c>
      <c r="D216" s="1" t="s">
        <v>689</v>
      </c>
      <c r="E216" s="87" t="s">
        <v>319</v>
      </c>
      <c r="F216" s="1" t="s">
        <v>593</v>
      </c>
      <c r="G216" s="1">
        <v>1500628</v>
      </c>
      <c r="H216" s="1" t="s">
        <v>110</v>
      </c>
      <c r="I216" s="1" t="s">
        <v>45</v>
      </c>
      <c r="J216" s="1" t="s">
        <v>689</v>
      </c>
    </row>
    <row r="217" spans="1:10" hidden="1">
      <c r="A217" s="1" t="s">
        <v>110</v>
      </c>
      <c r="B217" s="1" t="s">
        <v>688</v>
      </c>
      <c r="C217" s="1" t="s">
        <v>45</v>
      </c>
      <c r="D217" s="1" t="s">
        <v>689</v>
      </c>
      <c r="E217" s="87" t="s">
        <v>455</v>
      </c>
      <c r="F217" s="1" t="s">
        <v>853</v>
      </c>
      <c r="G217" s="1">
        <v>1500626</v>
      </c>
      <c r="H217" s="1" t="s">
        <v>110</v>
      </c>
      <c r="I217" s="1" t="s">
        <v>45</v>
      </c>
      <c r="J217" s="1" t="s">
        <v>689</v>
      </c>
    </row>
    <row r="218" spans="1:10" hidden="1">
      <c r="A218" s="1" t="s">
        <v>110</v>
      </c>
      <c r="B218" s="1" t="s">
        <v>688</v>
      </c>
      <c r="C218" s="1" t="s">
        <v>45</v>
      </c>
      <c r="D218" s="1" t="s">
        <v>689</v>
      </c>
      <c r="E218" s="87" t="s">
        <v>539</v>
      </c>
      <c r="F218" s="1" t="s">
        <v>854</v>
      </c>
      <c r="G218" s="1">
        <v>1500624</v>
      </c>
      <c r="H218" s="1" t="s">
        <v>110</v>
      </c>
      <c r="I218" s="1" t="s">
        <v>45</v>
      </c>
      <c r="J218" s="1" t="s">
        <v>689</v>
      </c>
    </row>
    <row r="219" spans="1:10" hidden="1">
      <c r="A219" s="1" t="s">
        <v>118</v>
      </c>
      <c r="B219" s="1" t="s">
        <v>702</v>
      </c>
      <c r="C219" s="1" t="s">
        <v>45</v>
      </c>
      <c r="D219" s="1" t="s">
        <v>689</v>
      </c>
      <c r="E219" s="87" t="s">
        <v>377</v>
      </c>
      <c r="F219" s="1" t="s">
        <v>855</v>
      </c>
      <c r="G219" s="1">
        <v>1500622</v>
      </c>
      <c r="H219" s="1" t="s">
        <v>118</v>
      </c>
      <c r="I219" s="1" t="s">
        <v>45</v>
      </c>
      <c r="J219" s="1" t="s">
        <v>689</v>
      </c>
    </row>
    <row r="220" spans="1:10" hidden="1">
      <c r="A220" s="1" t="s">
        <v>110</v>
      </c>
      <c r="B220" s="1" t="s">
        <v>688</v>
      </c>
      <c r="C220" s="1" t="s">
        <v>45</v>
      </c>
      <c r="D220" s="1" t="s">
        <v>689</v>
      </c>
      <c r="E220" s="87" t="s">
        <v>249</v>
      </c>
      <c r="F220" s="1" t="s">
        <v>110</v>
      </c>
      <c r="G220" s="1">
        <v>1500620</v>
      </c>
      <c r="H220" s="1" t="s">
        <v>110</v>
      </c>
      <c r="I220" s="1" t="s">
        <v>45</v>
      </c>
      <c r="J220" s="1" t="s">
        <v>689</v>
      </c>
    </row>
    <row r="221" spans="1:10" hidden="1">
      <c r="A221" s="1" t="s">
        <v>110</v>
      </c>
      <c r="B221" s="1" t="s">
        <v>688</v>
      </c>
      <c r="C221" s="1" t="s">
        <v>45</v>
      </c>
      <c r="D221" s="1" t="s">
        <v>689</v>
      </c>
      <c r="E221" s="87" t="s">
        <v>239</v>
      </c>
      <c r="F221" s="1" t="s">
        <v>856</v>
      </c>
      <c r="G221" s="1">
        <v>1500618</v>
      </c>
      <c r="H221" s="1" t="s">
        <v>110</v>
      </c>
      <c r="I221" s="1" t="s">
        <v>45</v>
      </c>
      <c r="J221" s="1" t="s">
        <v>689</v>
      </c>
    </row>
    <row r="222" spans="1:10" hidden="1">
      <c r="A222" s="1" t="s">
        <v>110</v>
      </c>
      <c r="B222" s="1" t="s">
        <v>688</v>
      </c>
      <c r="C222" s="1" t="s">
        <v>45</v>
      </c>
      <c r="D222" s="1" t="s">
        <v>689</v>
      </c>
      <c r="E222" s="87" t="s">
        <v>479</v>
      </c>
      <c r="F222" s="1" t="s">
        <v>857</v>
      </c>
      <c r="G222" s="1">
        <v>1500616</v>
      </c>
      <c r="H222" s="1" t="s">
        <v>110</v>
      </c>
      <c r="I222" s="1" t="s">
        <v>45</v>
      </c>
      <c r="J222" s="1" t="s">
        <v>689</v>
      </c>
    </row>
    <row r="223" spans="1:10" hidden="1">
      <c r="A223" s="1" t="s">
        <v>117</v>
      </c>
      <c r="B223" s="1" t="s">
        <v>688</v>
      </c>
      <c r="C223" s="1" t="s">
        <v>45</v>
      </c>
      <c r="D223" s="1" t="s">
        <v>689</v>
      </c>
      <c r="E223" s="87" t="s">
        <v>421</v>
      </c>
      <c r="F223" s="1" t="s">
        <v>858</v>
      </c>
      <c r="G223" s="1">
        <v>1500522</v>
      </c>
      <c r="H223" s="1" t="s">
        <v>117</v>
      </c>
      <c r="I223" s="1" t="s">
        <v>45</v>
      </c>
      <c r="J223" s="1" t="s">
        <v>689</v>
      </c>
    </row>
    <row r="224" spans="1:10" hidden="1">
      <c r="A224" s="1" t="s">
        <v>111</v>
      </c>
      <c r="B224" s="1" t="s">
        <v>688</v>
      </c>
      <c r="C224" s="1" t="s">
        <v>45</v>
      </c>
      <c r="D224" s="1" t="s">
        <v>689</v>
      </c>
      <c r="E224" s="87" t="s">
        <v>538</v>
      </c>
      <c r="F224" s="1" t="s">
        <v>859</v>
      </c>
      <c r="G224" s="1">
        <v>1500520</v>
      </c>
      <c r="H224" s="1" t="s">
        <v>111</v>
      </c>
      <c r="I224" s="1" t="s">
        <v>45</v>
      </c>
      <c r="J224" s="1" t="s">
        <v>689</v>
      </c>
    </row>
    <row r="225" spans="1:10" hidden="1">
      <c r="A225" s="1" t="s">
        <v>117</v>
      </c>
      <c r="B225" s="1" t="s">
        <v>688</v>
      </c>
      <c r="C225" s="1" t="s">
        <v>45</v>
      </c>
      <c r="D225" s="1" t="s">
        <v>689</v>
      </c>
      <c r="E225" s="87" t="s">
        <v>280</v>
      </c>
      <c r="F225" s="1" t="s">
        <v>860</v>
      </c>
      <c r="G225" s="1">
        <v>1500518</v>
      </c>
      <c r="H225" s="1" t="s">
        <v>117</v>
      </c>
      <c r="I225" s="1" t="s">
        <v>45</v>
      </c>
      <c r="J225" s="1" t="s">
        <v>689</v>
      </c>
    </row>
    <row r="226" spans="1:10" hidden="1">
      <c r="A226" s="1" t="s">
        <v>117</v>
      </c>
      <c r="B226" s="1" t="s">
        <v>688</v>
      </c>
      <c r="C226" s="1" t="s">
        <v>45</v>
      </c>
      <c r="D226" s="1" t="s">
        <v>689</v>
      </c>
      <c r="E226" s="87" t="s">
        <v>466</v>
      </c>
      <c r="F226" s="1" t="s">
        <v>117</v>
      </c>
      <c r="G226" s="1">
        <v>1500514</v>
      </c>
      <c r="H226" s="1" t="s">
        <v>117</v>
      </c>
      <c r="I226" s="1" t="s">
        <v>45</v>
      </c>
      <c r="J226" s="1" t="s">
        <v>689</v>
      </c>
    </row>
    <row r="227" spans="1:10" hidden="1">
      <c r="A227" s="1" t="s">
        <v>111</v>
      </c>
      <c r="B227" s="1" t="s">
        <v>688</v>
      </c>
      <c r="C227" s="1" t="s">
        <v>45</v>
      </c>
      <c r="D227" s="1" t="s">
        <v>689</v>
      </c>
      <c r="E227" s="87" t="s">
        <v>257</v>
      </c>
      <c r="F227" s="1" t="s">
        <v>111</v>
      </c>
      <c r="G227" s="1">
        <v>1500508</v>
      </c>
      <c r="H227" s="1" t="s">
        <v>111</v>
      </c>
      <c r="I227" s="1" t="s">
        <v>45</v>
      </c>
      <c r="J227" s="1" t="s">
        <v>689</v>
      </c>
    </row>
    <row r="228" spans="1:10" hidden="1">
      <c r="A228" s="1" t="s">
        <v>109</v>
      </c>
      <c r="B228" s="1" t="s">
        <v>702</v>
      </c>
      <c r="C228" s="1" t="s">
        <v>45</v>
      </c>
      <c r="D228" s="1" t="s">
        <v>689</v>
      </c>
      <c r="E228" s="87" t="s">
        <v>388</v>
      </c>
      <c r="F228" s="1" t="s">
        <v>861</v>
      </c>
      <c r="G228" s="1">
        <v>1500504</v>
      </c>
      <c r="H228" s="1" t="s">
        <v>109</v>
      </c>
      <c r="I228" s="1" t="s">
        <v>45</v>
      </c>
      <c r="J228" s="1" t="s">
        <v>689</v>
      </c>
    </row>
    <row r="229" spans="1:10" hidden="1">
      <c r="A229" s="1" t="s">
        <v>119</v>
      </c>
      <c r="B229" s="1" t="s">
        <v>688</v>
      </c>
      <c r="C229" s="1" t="s">
        <v>45</v>
      </c>
      <c r="D229" s="1" t="s">
        <v>689</v>
      </c>
      <c r="E229" s="87" t="s">
        <v>379</v>
      </c>
      <c r="F229" s="1" t="s">
        <v>119</v>
      </c>
      <c r="G229" s="1">
        <v>1500500</v>
      </c>
      <c r="H229" s="1" t="s">
        <v>120</v>
      </c>
      <c r="I229" s="1" t="s">
        <v>45</v>
      </c>
      <c r="J229" s="1" t="s">
        <v>689</v>
      </c>
    </row>
    <row r="230" spans="1:10" hidden="1">
      <c r="A230" s="1" t="s">
        <v>113</v>
      </c>
      <c r="B230" s="1" t="s">
        <v>702</v>
      </c>
      <c r="C230" s="1" t="s">
        <v>45</v>
      </c>
      <c r="D230" s="1" t="s">
        <v>689</v>
      </c>
      <c r="E230" s="87" t="s">
        <v>486</v>
      </c>
      <c r="F230" s="1" t="s">
        <v>862</v>
      </c>
      <c r="G230" s="1">
        <v>1500498</v>
      </c>
      <c r="H230" s="1" t="s">
        <v>113</v>
      </c>
      <c r="I230" s="1" t="s">
        <v>45</v>
      </c>
      <c r="J230" s="1" t="s">
        <v>689</v>
      </c>
    </row>
    <row r="231" spans="1:10" hidden="1">
      <c r="A231" s="1" t="s">
        <v>113</v>
      </c>
      <c r="B231" s="1" t="s">
        <v>702</v>
      </c>
      <c r="C231" s="1" t="s">
        <v>45</v>
      </c>
      <c r="D231" s="1" t="s">
        <v>689</v>
      </c>
      <c r="E231" s="87" t="s">
        <v>323</v>
      </c>
      <c r="F231" s="1" t="s">
        <v>863</v>
      </c>
      <c r="G231" s="1">
        <v>1500494</v>
      </c>
      <c r="H231" s="1" t="s">
        <v>113</v>
      </c>
      <c r="I231" s="1" t="s">
        <v>45</v>
      </c>
      <c r="J231" s="1" t="s">
        <v>689</v>
      </c>
    </row>
    <row r="232" spans="1:10" hidden="1">
      <c r="A232" s="1" t="s">
        <v>120</v>
      </c>
      <c r="B232" s="1" t="s">
        <v>688</v>
      </c>
      <c r="C232" s="1" t="s">
        <v>45</v>
      </c>
      <c r="D232" s="1" t="s">
        <v>689</v>
      </c>
      <c r="E232" s="87" t="s">
        <v>477</v>
      </c>
      <c r="F232" s="1" t="s">
        <v>864</v>
      </c>
      <c r="G232" s="1">
        <v>1500492</v>
      </c>
      <c r="H232" s="1" t="s">
        <v>120</v>
      </c>
      <c r="I232" s="1" t="s">
        <v>45</v>
      </c>
      <c r="J232" s="1" t="s">
        <v>689</v>
      </c>
    </row>
    <row r="233" spans="1:10" hidden="1">
      <c r="A233" s="1" t="s">
        <v>109</v>
      </c>
      <c r="B233" s="1" t="s">
        <v>702</v>
      </c>
      <c r="C233" s="1" t="s">
        <v>45</v>
      </c>
      <c r="D233" s="1" t="s">
        <v>689</v>
      </c>
      <c r="E233" s="87" t="s">
        <v>369</v>
      </c>
      <c r="F233" s="1" t="s">
        <v>865</v>
      </c>
      <c r="G233" s="1">
        <v>1500490</v>
      </c>
      <c r="H233" s="1" t="s">
        <v>109</v>
      </c>
      <c r="I233" s="1" t="s">
        <v>45</v>
      </c>
      <c r="J233" s="1" t="s">
        <v>689</v>
      </c>
    </row>
    <row r="234" spans="1:10" hidden="1">
      <c r="A234" s="1" t="s">
        <v>120</v>
      </c>
      <c r="B234" s="1" t="s">
        <v>688</v>
      </c>
      <c r="C234" s="1" t="s">
        <v>45</v>
      </c>
      <c r="D234" s="1" t="s">
        <v>689</v>
      </c>
      <c r="E234" s="87" t="s">
        <v>318</v>
      </c>
      <c r="F234" s="1" t="s">
        <v>120</v>
      </c>
      <c r="G234" s="1">
        <v>1500488</v>
      </c>
      <c r="H234" s="1" t="s">
        <v>120</v>
      </c>
      <c r="I234" s="1" t="s">
        <v>45</v>
      </c>
      <c r="J234" s="1" t="s">
        <v>689</v>
      </c>
    </row>
    <row r="235" spans="1:10" hidden="1">
      <c r="A235" s="1" t="s">
        <v>109</v>
      </c>
      <c r="B235" s="1" t="s">
        <v>702</v>
      </c>
      <c r="C235" s="1" t="s">
        <v>45</v>
      </c>
      <c r="D235" s="1" t="s">
        <v>689</v>
      </c>
      <c r="E235" s="87" t="s">
        <v>327</v>
      </c>
      <c r="F235" s="1" t="s">
        <v>327</v>
      </c>
      <c r="G235" s="1">
        <v>1500486</v>
      </c>
      <c r="H235" s="1" t="s">
        <v>109</v>
      </c>
      <c r="I235" s="1" t="s">
        <v>45</v>
      </c>
      <c r="J235" s="1" t="s">
        <v>689</v>
      </c>
    </row>
    <row r="236" spans="1:10" hidden="1">
      <c r="A236" s="1" t="s">
        <v>109</v>
      </c>
      <c r="B236" s="1" t="s">
        <v>702</v>
      </c>
      <c r="C236" s="1" t="s">
        <v>45</v>
      </c>
      <c r="D236" s="1" t="s">
        <v>689</v>
      </c>
      <c r="E236" s="87" t="s">
        <v>307</v>
      </c>
      <c r="F236" s="1" t="s">
        <v>866</v>
      </c>
      <c r="G236" s="1">
        <v>1500484</v>
      </c>
      <c r="H236" s="1" t="s">
        <v>109</v>
      </c>
      <c r="I236" s="1" t="s">
        <v>45</v>
      </c>
      <c r="J236" s="1" t="s">
        <v>689</v>
      </c>
    </row>
    <row r="237" spans="1:10" hidden="1">
      <c r="A237" s="1" t="s">
        <v>113</v>
      </c>
      <c r="B237" s="1" t="s">
        <v>702</v>
      </c>
      <c r="C237" s="1" t="s">
        <v>45</v>
      </c>
      <c r="D237" s="1" t="s">
        <v>689</v>
      </c>
      <c r="E237" s="87" t="s">
        <v>418</v>
      </c>
      <c r="F237" s="1" t="s">
        <v>113</v>
      </c>
      <c r="G237" s="1">
        <v>1500482</v>
      </c>
      <c r="H237" s="1" t="s">
        <v>113</v>
      </c>
      <c r="I237" s="1" t="s">
        <v>45</v>
      </c>
      <c r="J237" s="1" t="s">
        <v>689</v>
      </c>
    </row>
    <row r="238" spans="1:10" hidden="1">
      <c r="A238" s="1" t="s">
        <v>109</v>
      </c>
      <c r="B238" s="1" t="s">
        <v>702</v>
      </c>
      <c r="C238" s="1" t="s">
        <v>45</v>
      </c>
      <c r="D238" s="1" t="s">
        <v>689</v>
      </c>
      <c r="E238" s="87" t="s">
        <v>423</v>
      </c>
      <c r="F238" s="1" t="s">
        <v>867</v>
      </c>
      <c r="G238" s="1">
        <v>1500480</v>
      </c>
      <c r="H238" s="1" t="s">
        <v>109</v>
      </c>
      <c r="I238" s="1" t="s">
        <v>45</v>
      </c>
      <c r="J238" s="1" t="s">
        <v>689</v>
      </c>
    </row>
    <row r="239" spans="1:10" hidden="1">
      <c r="A239" s="1" t="s">
        <v>84</v>
      </c>
      <c r="B239" s="1" t="s">
        <v>702</v>
      </c>
      <c r="C239" s="1" t="s">
        <v>34</v>
      </c>
      <c r="D239" s="1" t="s">
        <v>689</v>
      </c>
      <c r="E239" s="87" t="s">
        <v>536</v>
      </c>
      <c r="F239" s="1" t="s">
        <v>868</v>
      </c>
      <c r="G239" s="1">
        <v>1500450</v>
      </c>
      <c r="H239" s="1" t="s">
        <v>84</v>
      </c>
      <c r="I239" s="1" t="s">
        <v>34</v>
      </c>
      <c r="J239" s="1" t="s">
        <v>689</v>
      </c>
    </row>
    <row r="240" spans="1:10" hidden="1">
      <c r="A240" s="1" t="s">
        <v>84</v>
      </c>
      <c r="B240" s="1" t="s">
        <v>702</v>
      </c>
      <c r="C240" s="1" t="s">
        <v>34</v>
      </c>
      <c r="D240" s="1" t="s">
        <v>689</v>
      </c>
      <c r="E240" s="87" t="s">
        <v>242</v>
      </c>
      <c r="F240" s="1" t="s">
        <v>84</v>
      </c>
      <c r="G240" s="1">
        <v>1500448</v>
      </c>
      <c r="H240" s="1" t="s">
        <v>84</v>
      </c>
      <c r="I240" s="1" t="s">
        <v>34</v>
      </c>
      <c r="J240" s="1" t="s">
        <v>689</v>
      </c>
    </row>
    <row r="241" spans="1:10" hidden="1">
      <c r="A241" s="1" t="s">
        <v>85</v>
      </c>
      <c r="B241" s="1" t="s">
        <v>688</v>
      </c>
      <c r="C241" s="1" t="s">
        <v>34</v>
      </c>
      <c r="D241" s="1" t="s">
        <v>689</v>
      </c>
      <c r="E241" s="87" t="s">
        <v>285</v>
      </c>
      <c r="F241" s="1" t="s">
        <v>85</v>
      </c>
      <c r="G241" s="1">
        <v>1500444</v>
      </c>
      <c r="H241" s="1" t="s">
        <v>85</v>
      </c>
      <c r="I241" s="1" t="s">
        <v>34</v>
      </c>
      <c r="J241" s="1" t="s">
        <v>689</v>
      </c>
    </row>
    <row r="242" spans="1:10" hidden="1">
      <c r="A242" s="1" t="s">
        <v>85</v>
      </c>
      <c r="B242" s="1" t="s">
        <v>688</v>
      </c>
      <c r="C242" s="1" t="s">
        <v>34</v>
      </c>
      <c r="D242" s="1" t="s">
        <v>689</v>
      </c>
      <c r="E242" s="87" t="s">
        <v>365</v>
      </c>
      <c r="F242" s="1" t="s">
        <v>869</v>
      </c>
      <c r="G242" s="1">
        <v>1500442</v>
      </c>
      <c r="H242" s="1" t="s">
        <v>85</v>
      </c>
      <c r="I242" s="1" t="s">
        <v>34</v>
      </c>
      <c r="J242" s="1" t="s">
        <v>689</v>
      </c>
    </row>
    <row r="243" spans="1:10" hidden="1">
      <c r="A243" s="1" t="s">
        <v>85</v>
      </c>
      <c r="B243" s="1" t="s">
        <v>688</v>
      </c>
      <c r="C243" s="1" t="s">
        <v>34</v>
      </c>
      <c r="D243" s="1" t="s">
        <v>689</v>
      </c>
      <c r="E243" s="87" t="s">
        <v>470</v>
      </c>
      <c r="F243" s="1" t="s">
        <v>870</v>
      </c>
      <c r="G243" s="1">
        <v>1500440</v>
      </c>
      <c r="H243" s="1" t="s">
        <v>85</v>
      </c>
      <c r="I243" s="1" t="s">
        <v>34</v>
      </c>
      <c r="J243" s="1" t="s">
        <v>689</v>
      </c>
    </row>
    <row r="244" spans="1:10" hidden="1">
      <c r="A244" s="1" t="s">
        <v>79</v>
      </c>
      <c r="B244" s="1" t="s">
        <v>702</v>
      </c>
      <c r="C244" s="1" t="s">
        <v>34</v>
      </c>
      <c r="D244" s="1" t="s">
        <v>689</v>
      </c>
      <c r="E244" s="87" t="s">
        <v>471</v>
      </c>
      <c r="F244" s="1" t="s">
        <v>79</v>
      </c>
      <c r="G244" s="1">
        <v>1500436</v>
      </c>
      <c r="H244" s="1" t="s">
        <v>79</v>
      </c>
      <c r="I244" s="1" t="s">
        <v>34</v>
      </c>
      <c r="J244" s="1" t="s">
        <v>689</v>
      </c>
    </row>
    <row r="245" spans="1:10" hidden="1">
      <c r="A245" s="1" t="s">
        <v>84</v>
      </c>
      <c r="B245" s="1" t="s">
        <v>702</v>
      </c>
      <c r="C245" s="1" t="s">
        <v>34</v>
      </c>
      <c r="D245" s="1" t="s">
        <v>689</v>
      </c>
      <c r="E245" s="87" t="s">
        <v>253</v>
      </c>
      <c r="F245" s="1" t="s">
        <v>871</v>
      </c>
      <c r="G245" s="1">
        <v>1500434</v>
      </c>
      <c r="H245" s="1" t="s">
        <v>84</v>
      </c>
      <c r="I245" s="1" t="s">
        <v>34</v>
      </c>
      <c r="J245" s="1" t="s">
        <v>689</v>
      </c>
    </row>
    <row r="246" spans="1:10" hidden="1">
      <c r="A246" s="1" t="s">
        <v>80</v>
      </c>
      <c r="B246" s="1" t="s">
        <v>688</v>
      </c>
      <c r="C246" s="1" t="s">
        <v>34</v>
      </c>
      <c r="D246" s="1" t="s">
        <v>689</v>
      </c>
      <c r="E246" s="87" t="s">
        <v>383</v>
      </c>
      <c r="F246" s="1" t="s">
        <v>872</v>
      </c>
      <c r="G246" s="1">
        <v>1500432</v>
      </c>
      <c r="H246" s="1" t="s">
        <v>85</v>
      </c>
      <c r="I246" s="1" t="s">
        <v>34</v>
      </c>
      <c r="J246" s="1" t="s">
        <v>689</v>
      </c>
    </row>
    <row r="247" spans="1:10" hidden="1">
      <c r="A247" s="1" t="s">
        <v>82</v>
      </c>
      <c r="B247" s="1" t="s">
        <v>688</v>
      </c>
      <c r="C247" s="1" t="s">
        <v>34</v>
      </c>
      <c r="D247" s="1" t="s">
        <v>689</v>
      </c>
      <c r="E247" s="87" t="s">
        <v>534</v>
      </c>
      <c r="F247" s="1" t="s">
        <v>873</v>
      </c>
      <c r="G247" s="1">
        <v>1500430</v>
      </c>
      <c r="H247" s="1" t="s">
        <v>82</v>
      </c>
      <c r="I247" s="1" t="s">
        <v>34</v>
      </c>
      <c r="J247" s="1" t="s">
        <v>689</v>
      </c>
    </row>
    <row r="248" spans="1:10" hidden="1">
      <c r="A248" s="1" t="s">
        <v>79</v>
      </c>
      <c r="B248" s="1" t="s">
        <v>702</v>
      </c>
      <c r="C248" s="1" t="s">
        <v>34</v>
      </c>
      <c r="D248" s="1" t="s">
        <v>689</v>
      </c>
      <c r="E248" s="87" t="s">
        <v>288</v>
      </c>
      <c r="F248" s="1" t="s">
        <v>674</v>
      </c>
      <c r="G248" s="1">
        <v>1500428</v>
      </c>
      <c r="H248" s="1" t="s">
        <v>79</v>
      </c>
      <c r="I248" s="1" t="s">
        <v>34</v>
      </c>
      <c r="J248" s="1" t="s">
        <v>689</v>
      </c>
    </row>
    <row r="249" spans="1:10" hidden="1">
      <c r="A249" s="1" t="s">
        <v>80</v>
      </c>
      <c r="B249" s="1" t="s">
        <v>688</v>
      </c>
      <c r="C249" s="1" t="s">
        <v>34</v>
      </c>
      <c r="D249" s="1" t="s">
        <v>689</v>
      </c>
      <c r="E249" s="87" t="s">
        <v>340</v>
      </c>
      <c r="F249" s="1" t="s">
        <v>874</v>
      </c>
      <c r="G249" s="1">
        <v>1500426</v>
      </c>
      <c r="H249" s="1" t="s">
        <v>85</v>
      </c>
      <c r="I249" s="1" t="s">
        <v>34</v>
      </c>
      <c r="J249" s="1" t="s">
        <v>689</v>
      </c>
    </row>
    <row r="250" spans="1:10" hidden="1">
      <c r="A250" s="1" t="s">
        <v>84</v>
      </c>
      <c r="B250" s="1" t="s">
        <v>702</v>
      </c>
      <c r="C250" s="1" t="s">
        <v>34</v>
      </c>
      <c r="D250" s="1" t="s">
        <v>689</v>
      </c>
      <c r="E250" s="87" t="s">
        <v>329</v>
      </c>
      <c r="F250" s="1" t="s">
        <v>875</v>
      </c>
      <c r="G250" s="1">
        <v>1500424</v>
      </c>
      <c r="H250" s="1" t="s">
        <v>84</v>
      </c>
      <c r="I250" s="1" t="s">
        <v>34</v>
      </c>
      <c r="J250" s="1" t="s">
        <v>689</v>
      </c>
    </row>
    <row r="251" spans="1:10" hidden="1">
      <c r="A251" s="1" t="s">
        <v>84</v>
      </c>
      <c r="B251" s="1" t="s">
        <v>702</v>
      </c>
      <c r="C251" s="1" t="s">
        <v>34</v>
      </c>
      <c r="D251" s="1" t="s">
        <v>689</v>
      </c>
      <c r="E251" s="87" t="s">
        <v>420</v>
      </c>
      <c r="F251" s="1" t="s">
        <v>876</v>
      </c>
      <c r="G251" s="1">
        <v>1500422</v>
      </c>
      <c r="H251" s="1" t="s">
        <v>84</v>
      </c>
      <c r="I251" s="1" t="s">
        <v>34</v>
      </c>
      <c r="J251" s="1" t="s">
        <v>689</v>
      </c>
    </row>
    <row r="252" spans="1:10" hidden="1">
      <c r="A252" s="1" t="s">
        <v>82</v>
      </c>
      <c r="B252" s="1" t="s">
        <v>688</v>
      </c>
      <c r="C252" s="1" t="s">
        <v>34</v>
      </c>
      <c r="D252" s="1" t="s">
        <v>689</v>
      </c>
      <c r="E252" s="87" t="s">
        <v>410</v>
      </c>
      <c r="F252" s="1" t="s">
        <v>877</v>
      </c>
      <c r="G252" s="1">
        <v>1500420</v>
      </c>
      <c r="H252" s="1" t="s">
        <v>82</v>
      </c>
      <c r="I252" s="1" t="s">
        <v>34</v>
      </c>
      <c r="J252" s="1" t="s">
        <v>689</v>
      </c>
    </row>
    <row r="253" spans="1:10" hidden="1">
      <c r="A253" s="1" t="s">
        <v>79</v>
      </c>
      <c r="B253" s="1" t="s">
        <v>702</v>
      </c>
      <c r="C253" s="1" t="s">
        <v>34</v>
      </c>
      <c r="D253" s="1" t="s">
        <v>689</v>
      </c>
      <c r="E253" s="87" t="s">
        <v>535</v>
      </c>
      <c r="F253" s="1" t="s">
        <v>878</v>
      </c>
      <c r="G253" s="1">
        <v>1500418</v>
      </c>
      <c r="H253" s="1" t="s">
        <v>79</v>
      </c>
      <c r="I253" s="1" t="s">
        <v>34</v>
      </c>
      <c r="J253" s="1" t="s">
        <v>689</v>
      </c>
    </row>
    <row r="254" spans="1:10" hidden="1">
      <c r="A254" s="1" t="s">
        <v>82</v>
      </c>
      <c r="B254" s="1" t="s">
        <v>688</v>
      </c>
      <c r="C254" s="1" t="s">
        <v>34</v>
      </c>
      <c r="D254" s="1" t="s">
        <v>689</v>
      </c>
      <c r="E254" s="87" t="s">
        <v>268</v>
      </c>
      <c r="F254" s="1" t="s">
        <v>574</v>
      </c>
      <c r="G254" s="1">
        <v>1500416</v>
      </c>
      <c r="H254" s="1" t="s">
        <v>82</v>
      </c>
      <c r="I254" s="1" t="s">
        <v>34</v>
      </c>
      <c r="J254" s="1" t="s">
        <v>689</v>
      </c>
    </row>
    <row r="255" spans="1:10" hidden="1">
      <c r="A255" s="1" t="s">
        <v>81</v>
      </c>
      <c r="B255" s="1" t="s">
        <v>702</v>
      </c>
      <c r="C255" s="1" t="s">
        <v>34</v>
      </c>
      <c r="D255" s="1" t="s">
        <v>689</v>
      </c>
      <c r="E255" s="87" t="s">
        <v>406</v>
      </c>
      <c r="F255" s="1" t="s">
        <v>879</v>
      </c>
      <c r="G255" s="1">
        <v>3450003</v>
      </c>
      <c r="H255" s="1" t="s">
        <v>81</v>
      </c>
      <c r="I255" s="1" t="s">
        <v>34</v>
      </c>
      <c r="J255" s="1" t="s">
        <v>689</v>
      </c>
    </row>
    <row r="256" spans="1:10" hidden="1">
      <c r="A256" s="1" t="s">
        <v>83</v>
      </c>
      <c r="B256" s="1" t="s">
        <v>702</v>
      </c>
      <c r="C256" s="1" t="s">
        <v>34</v>
      </c>
      <c r="D256" s="1" t="s">
        <v>689</v>
      </c>
      <c r="E256" s="87" t="s">
        <v>232</v>
      </c>
      <c r="F256" s="1" t="s">
        <v>880</v>
      </c>
      <c r="G256" s="1">
        <v>1500474</v>
      </c>
      <c r="H256" s="1" t="s">
        <v>83</v>
      </c>
      <c r="I256" s="1" t="s">
        <v>34</v>
      </c>
      <c r="J256" s="1" t="s">
        <v>689</v>
      </c>
    </row>
    <row r="257" spans="1:10" hidden="1">
      <c r="A257" s="1" t="s">
        <v>83</v>
      </c>
      <c r="B257" s="1" t="s">
        <v>702</v>
      </c>
      <c r="C257" s="1" t="s">
        <v>34</v>
      </c>
      <c r="D257" s="1" t="s">
        <v>689</v>
      </c>
      <c r="E257" s="87" t="s">
        <v>389</v>
      </c>
      <c r="F257" s="1" t="s">
        <v>881</v>
      </c>
      <c r="G257" s="1">
        <v>1500472</v>
      </c>
      <c r="H257" s="1" t="s">
        <v>83</v>
      </c>
      <c r="I257" s="1" t="s">
        <v>34</v>
      </c>
      <c r="J257" s="1" t="s">
        <v>689</v>
      </c>
    </row>
    <row r="258" spans="1:10" hidden="1">
      <c r="A258" s="1" t="s">
        <v>86</v>
      </c>
      <c r="B258" s="1" t="s">
        <v>702</v>
      </c>
      <c r="C258" s="1" t="s">
        <v>34</v>
      </c>
      <c r="D258" s="1" t="s">
        <v>689</v>
      </c>
      <c r="E258" s="87" t="s">
        <v>305</v>
      </c>
      <c r="F258" s="1" t="s">
        <v>629</v>
      </c>
      <c r="G258" s="1">
        <v>1500470</v>
      </c>
      <c r="H258" s="1" t="s">
        <v>86</v>
      </c>
      <c r="I258" s="1" t="s">
        <v>34</v>
      </c>
      <c r="J258" s="1" t="s">
        <v>689</v>
      </c>
    </row>
    <row r="259" spans="1:10" hidden="1">
      <c r="A259" s="1" t="s">
        <v>83</v>
      </c>
      <c r="B259" s="1" t="s">
        <v>702</v>
      </c>
      <c r="C259" s="1" t="s">
        <v>34</v>
      </c>
      <c r="D259" s="1" t="s">
        <v>689</v>
      </c>
      <c r="E259" s="87" t="s">
        <v>402</v>
      </c>
      <c r="F259" s="1" t="s">
        <v>83</v>
      </c>
      <c r="G259" s="1">
        <v>1500468</v>
      </c>
      <c r="H259" s="1" t="s">
        <v>83</v>
      </c>
      <c r="I259" s="1" t="s">
        <v>34</v>
      </c>
      <c r="J259" s="1" t="s">
        <v>689</v>
      </c>
    </row>
    <row r="260" spans="1:10" hidden="1">
      <c r="A260" s="1" t="s">
        <v>86</v>
      </c>
      <c r="B260" s="1" t="s">
        <v>702</v>
      </c>
      <c r="C260" s="1" t="s">
        <v>34</v>
      </c>
      <c r="D260" s="1" t="s">
        <v>689</v>
      </c>
      <c r="E260" s="87" t="s">
        <v>426</v>
      </c>
      <c r="F260" s="1" t="s">
        <v>882</v>
      </c>
      <c r="G260" s="1">
        <v>1500456</v>
      </c>
      <c r="H260" s="1" t="s">
        <v>86</v>
      </c>
      <c r="I260" s="1" t="s">
        <v>34</v>
      </c>
      <c r="J260" s="1" t="s">
        <v>689</v>
      </c>
    </row>
    <row r="261" spans="1:10" hidden="1">
      <c r="A261" s="1" t="s">
        <v>81</v>
      </c>
      <c r="B261" s="1" t="s">
        <v>702</v>
      </c>
      <c r="C261" s="1" t="s">
        <v>34</v>
      </c>
      <c r="D261" s="1" t="s">
        <v>689</v>
      </c>
      <c r="E261" s="87" t="s">
        <v>358</v>
      </c>
      <c r="F261" s="1" t="s">
        <v>883</v>
      </c>
      <c r="G261" s="1">
        <v>1500464</v>
      </c>
      <c r="H261" s="1" t="s">
        <v>81</v>
      </c>
      <c r="I261" s="1" t="s">
        <v>34</v>
      </c>
      <c r="J261" s="1" t="s">
        <v>689</v>
      </c>
    </row>
    <row r="262" spans="1:10" hidden="1">
      <c r="A262" s="1" t="s">
        <v>83</v>
      </c>
      <c r="B262" s="1" t="s">
        <v>702</v>
      </c>
      <c r="C262" s="1" t="s">
        <v>34</v>
      </c>
      <c r="D262" s="1" t="s">
        <v>689</v>
      </c>
      <c r="E262" s="87" t="s">
        <v>325</v>
      </c>
      <c r="F262" s="1" t="s">
        <v>884</v>
      </c>
      <c r="G262" s="1">
        <v>1500462</v>
      </c>
      <c r="H262" s="1" t="s">
        <v>83</v>
      </c>
      <c r="I262" s="1" t="s">
        <v>34</v>
      </c>
      <c r="J262" s="1" t="s">
        <v>689</v>
      </c>
    </row>
    <row r="263" spans="1:10" hidden="1">
      <c r="A263" s="1" t="s">
        <v>81</v>
      </c>
      <c r="B263" s="1" t="s">
        <v>702</v>
      </c>
      <c r="C263" s="1" t="s">
        <v>34</v>
      </c>
      <c r="D263" s="1" t="s">
        <v>689</v>
      </c>
      <c r="E263" s="87" t="s">
        <v>427</v>
      </c>
      <c r="F263" s="1" t="s">
        <v>639</v>
      </c>
      <c r="G263" s="1">
        <v>1500460</v>
      </c>
      <c r="H263" s="1" t="s">
        <v>81</v>
      </c>
      <c r="I263" s="1" t="s">
        <v>34</v>
      </c>
      <c r="J263" s="1" t="s">
        <v>689</v>
      </c>
    </row>
    <row r="264" spans="1:10" hidden="1">
      <c r="A264" s="1" t="s">
        <v>86</v>
      </c>
      <c r="B264" s="1" t="s">
        <v>702</v>
      </c>
      <c r="C264" s="1" t="s">
        <v>34</v>
      </c>
      <c r="D264" s="1" t="s">
        <v>689</v>
      </c>
      <c r="E264" s="87" t="s">
        <v>276</v>
      </c>
      <c r="F264" s="1" t="s">
        <v>86</v>
      </c>
      <c r="G264" s="1">
        <v>1500458</v>
      </c>
      <c r="H264" s="1" t="s">
        <v>86</v>
      </c>
      <c r="I264" s="1" t="s">
        <v>34</v>
      </c>
      <c r="J264" s="1" t="s">
        <v>689</v>
      </c>
    </row>
    <row r="265" spans="1:10" hidden="1">
      <c r="A265" s="1" t="s">
        <v>81</v>
      </c>
      <c r="B265" s="1" t="s">
        <v>702</v>
      </c>
      <c r="C265" s="1" t="s">
        <v>34</v>
      </c>
      <c r="D265" s="1" t="s">
        <v>689</v>
      </c>
      <c r="E265" s="87" t="s">
        <v>322</v>
      </c>
      <c r="F265" s="1" t="s">
        <v>81</v>
      </c>
      <c r="G265" s="1">
        <v>1500466</v>
      </c>
      <c r="H265" s="1" t="s">
        <v>81</v>
      </c>
      <c r="I265" s="1" t="s">
        <v>34</v>
      </c>
      <c r="J265" s="1" t="s">
        <v>689</v>
      </c>
    </row>
    <row r="266" spans="1:10" hidden="1">
      <c r="A266" s="1" t="s">
        <v>114</v>
      </c>
      <c r="B266" s="1" t="s">
        <v>702</v>
      </c>
      <c r="C266" s="1" t="s">
        <v>45</v>
      </c>
      <c r="D266" s="1" t="s">
        <v>689</v>
      </c>
      <c r="E266" s="87" t="s">
        <v>537</v>
      </c>
      <c r="F266" s="1" t="s">
        <v>537</v>
      </c>
      <c r="G266" s="1">
        <v>1500496</v>
      </c>
      <c r="H266" s="1" t="s">
        <v>114</v>
      </c>
      <c r="I266" s="1" t="s">
        <v>45</v>
      </c>
      <c r="J266" s="1" t="s">
        <v>689</v>
      </c>
    </row>
    <row r="267" spans="1:10" hidden="1">
      <c r="A267" s="1" t="s">
        <v>111</v>
      </c>
      <c r="B267" s="1" t="s">
        <v>688</v>
      </c>
      <c r="C267" s="1" t="s">
        <v>45</v>
      </c>
      <c r="D267" s="1" t="s">
        <v>689</v>
      </c>
      <c r="E267" s="87" t="s">
        <v>347</v>
      </c>
      <c r="F267" s="1" t="s">
        <v>623</v>
      </c>
      <c r="G267" s="1">
        <v>1500510</v>
      </c>
      <c r="H267" s="1" t="s">
        <v>111</v>
      </c>
      <c r="I267" s="1" t="s">
        <v>45</v>
      </c>
      <c r="J267" s="1" t="s">
        <v>689</v>
      </c>
    </row>
    <row r="268" spans="1:10" hidden="1">
      <c r="A268" s="1" t="s">
        <v>114</v>
      </c>
      <c r="B268" s="1" t="s">
        <v>702</v>
      </c>
      <c r="C268" s="1" t="s">
        <v>45</v>
      </c>
      <c r="D268" s="1" t="s">
        <v>689</v>
      </c>
      <c r="E268" s="87" t="s">
        <v>367</v>
      </c>
      <c r="F268" s="1" t="s">
        <v>885</v>
      </c>
      <c r="G268" s="1">
        <v>1500512</v>
      </c>
      <c r="H268" s="1" t="s">
        <v>114</v>
      </c>
      <c r="I268" s="1" t="s">
        <v>45</v>
      </c>
      <c r="J268" s="1" t="s">
        <v>689</v>
      </c>
    </row>
    <row r="269" spans="1:10" hidden="1">
      <c r="A269" s="1" t="s">
        <v>113</v>
      </c>
      <c r="B269" s="1" t="s">
        <v>702</v>
      </c>
      <c r="C269" s="1" t="s">
        <v>45</v>
      </c>
      <c r="D269" s="1" t="s">
        <v>689</v>
      </c>
      <c r="E269" s="87" t="s">
        <v>414</v>
      </c>
      <c r="F269" s="1" t="s">
        <v>414</v>
      </c>
      <c r="G269" s="1">
        <v>1500502</v>
      </c>
      <c r="H269" s="1" t="s">
        <v>113</v>
      </c>
      <c r="I269" s="1" t="s">
        <v>45</v>
      </c>
      <c r="J269" s="1" t="s">
        <v>689</v>
      </c>
    </row>
    <row r="270" spans="1:10" hidden="1">
      <c r="A270" s="1" t="s">
        <v>114</v>
      </c>
      <c r="B270" s="1" t="s">
        <v>702</v>
      </c>
      <c r="C270" s="1" t="s">
        <v>45</v>
      </c>
      <c r="D270" s="1" t="s">
        <v>689</v>
      </c>
      <c r="E270" s="87" t="s">
        <v>399</v>
      </c>
      <c r="F270" s="1" t="s">
        <v>622</v>
      </c>
      <c r="G270" s="1">
        <v>1500516</v>
      </c>
      <c r="H270" s="1" t="s">
        <v>114</v>
      </c>
      <c r="I270" s="1" t="s">
        <v>45</v>
      </c>
      <c r="J270" s="1" t="s">
        <v>689</v>
      </c>
    </row>
  </sheetData>
  <autoFilter ref="A1:J270" xr:uid="{5AD57218-0C7E-408F-95F6-6D51D201E605}">
    <filterColumn colId="2">
      <filters>
        <filter val="JATIM TIMUR"/>
      </filters>
    </filterColumn>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DATA MTD</vt:lpstr>
      <vt:lpstr>HARIAN</vt:lpstr>
      <vt:lpstr>Sheet1</vt:lpstr>
      <vt:lpstr>LAPORAN</vt:lpstr>
      <vt:lpstr>Sheet4</vt:lpstr>
      <vt:lpstr>LOOKUP  telda</vt:lpstr>
      <vt:lpstr>COPY DATA XPRO</vt:lpstr>
      <vt:lpstr>Detail2</vt:lpstr>
      <vt:lpstr>Sheet3</vt:lpstr>
      <vt:lpstr>DATA DETAIL</vt:lpstr>
      <vt:lpstr>Sheet2</vt:lpstr>
      <vt:lpstr>Sheet5</vt:lpstr>
    </vt:vector>
  </TitlesOfParts>
  <Company>Telkom Indonesia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990061</dc:creator>
  <cp:lastModifiedBy>AHMAD DEDI ARIANSYAH</cp:lastModifiedBy>
  <dcterms:created xsi:type="dcterms:W3CDTF">2024-08-30T01:50:00Z</dcterms:created>
  <dcterms:modified xsi:type="dcterms:W3CDTF">2026-08-18T02:38:04Z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C8AFC484198940E89A7452246BA079CD_12</vt:lpwstr>
  </property>
  <property fmtid="{D5CDD505-2E9C-101B-9397-08002B2CF9AE}" pid="3" name="KSOProductBuildVer">
    <vt:lpwstr>2057-12.2.0.21931</vt:lpwstr>
  </property>
</Properties>
</file>